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2. CRs\2023\New specs for distribution company\"/>
    </mc:Choice>
  </mc:AlternateContent>
  <bookViews>
    <workbookView xWindow="1335" yWindow="1695" windowWidth="8220" windowHeight="2280" tabRatio="753"/>
  </bookViews>
  <sheets>
    <sheet name="Drum Schedule" sheetId="8" r:id="rId1"/>
    <sheet name="BOM-Sheet" sheetId="20" r:id="rId2"/>
    <sheet name="Custom Design" sheetId="17" r:id="rId3"/>
    <sheet name="DRUMS TABLE" sheetId="6" r:id="rId4"/>
    <sheet name="Items" sheetId="16" r:id="rId5"/>
    <sheet name="Template" sheetId="18" r:id="rId6"/>
    <sheet name="Drawing" sheetId="10" r:id="rId7"/>
    <sheet name="Spacing" sheetId="11" r:id="rId8"/>
    <sheet name="Coiling" sheetId="12" r:id="rId9"/>
    <sheet name="Update" sheetId="14" r:id="rId10"/>
  </sheets>
  <functionGroups builtInGroupCount="18"/>
  <externalReferences>
    <externalReference r:id="rId11"/>
  </externalReferences>
  <definedNames>
    <definedName name="Absolute_Spacing">'Drum Schedule'!$AR$5</definedName>
    <definedName name="Actual_Length">'Custom Design'!$L$7</definedName>
    <definedName name="Advaris.Mat.ID">GetData(GetP("ItemNb"),"Mat. ID")</definedName>
    <definedName name="Alt_Drum">'Drum Schedule'!$A$1021</definedName>
    <definedName name="Approved_By">'Drum Schedule'!$K$1024</definedName>
    <definedName name="Auto_Inc">'Drum Schedule'!$D$6</definedName>
    <definedName name="Barrel_Diameter">'Drum Schedule'!$M$3</definedName>
    <definedName name="Bending_Safety">'Drum Schedule'!$AO$3</definedName>
    <definedName name="BOM_Sheet" localSheetId="1">'BOM-Sheet'!$C$3:$N$1000000</definedName>
    <definedName name="BOM_Sheet">#REF!</definedName>
    <definedName name="Cable.Weight">'DRUMS TABLE'!$J$5</definedName>
    <definedName name="Cable_Desc">'DRUMS TABLE'!$C$5</definedName>
    <definedName name="Cable_Standard">'DRUMS TABLE'!$C$9</definedName>
    <definedName name="Cable_Type">'DRUMS TABLE'!$C$8</definedName>
    <definedName name="Category">'DRUMS TABLE'!$B$23</definedName>
    <definedName name="Category_Opt">'Custom Design'!$A$2</definedName>
    <definedName name="ChangeActive">'Drum Schedule'!$A$14</definedName>
    <definedName name="Check_BOM" localSheetId="1">'BOM-Sheet'!$AA$1</definedName>
    <definedName name="Check_BOM">#REF!</definedName>
    <definedName name="Check_Loading">Template!$X$2</definedName>
    <definedName name="Country">'Drum Schedule'!$F$14</definedName>
    <definedName name="Custom_BD">'Custom Design'!$E$2</definedName>
    <definedName name="Custom_FD">'Custom Design'!$D$2</definedName>
    <definedName name="Cutting_Length">'Drum Schedule'!$W$3</definedName>
    <definedName name="D.Cable.max">'Drum Schedule'!$AQ$3</definedName>
    <definedName name="D.max">'DRUMS TABLE'!$L$4</definedName>
    <definedName name="D.max.Opt">'Custom Design'!$F$7</definedName>
    <definedName name="D.nom">'DRUMS TABLE'!$J$4</definedName>
    <definedName name="D.nom.Opt">'Custom Design'!$F$8</definedName>
    <definedName name="Data_Source">Items!$D:$BA</definedName>
    <definedName name="Description.Indicator">'DRUMS TABLE'!$G$5</definedName>
    <definedName name="Diameter">'Drum Schedule'!$AL$3</definedName>
    <definedName name="Drum_Capacity">'Drum Schedule'!$R$8</definedName>
    <definedName name="Drum_Capacity_Opt">'Custom Design'!$I$2</definedName>
    <definedName name="Drum_Code">'Drum Schedule'!$T$3</definedName>
    <definedName name="Drum_Schedule_Table">'Drum Schedule'!$B$18:$AW$1017</definedName>
    <definedName name="Drum_Type">'Drum Schedule'!$Y$3</definedName>
    <definedName name="Drum_Type_Opt">'Custom Design'!$J$2</definedName>
    <definedName name="DS_Data_C2NG">Items!$D$1:$BA$2000</definedName>
    <definedName name="DS_Type">'Drum Schedule'!$E$11</definedName>
    <definedName name="Eng_Names">'Drum Schedule'!$F$1024,'Drum Schedule'!$K$1024</definedName>
    <definedName name="Ext_DT">Template!$I$2</definedName>
    <definedName name="Flange_Diameter">'Drum Schedule'!$L$3</definedName>
    <definedName name="Flange_Diameter_Lagged">'Drum Schedule'!$K$3</definedName>
    <definedName name="Gross_Weight">'Drum Schedule'!$S$3</definedName>
    <definedName name="ID">'Drum Schedule'!$10:$10</definedName>
    <definedName name="Inner_Width">'Drum Schedule'!$N$3</definedName>
    <definedName name="Inner_Width_Opt">'Custom Design'!$F$2</definedName>
    <definedName name="Item_Code">'Drum Schedule'!$B$3</definedName>
    <definedName name="Item_Code_Type">'Drum Schedule'!$B$4</definedName>
    <definedName name="Item_ID">'Drum Schedule'!$B$6</definedName>
    <definedName name="Knee">'Drum Schedule'!$O$3</definedName>
    <definedName name="Knee_Application">Template!$AF$2</definedName>
    <definedName name="Knee_Application_Flag">Template!$AE$2</definedName>
    <definedName name="Knee_Width">IF(OR(Cable_Type="MV",Cable_Type="HV"),CEILING(MAX(D.max,D.nom*1.05),5),CEILING(MAX(D.max,D.nom*1.1),10))</definedName>
    <definedName name="Knee_Width_Opt">IF(OR(Cable_Type="MV",Cable_Type="HV"),CEILING(MAX(D.max.Opt,D.nom.Opt*1.05),5),CEILING(MAX(D.max.Opt,D.nom.Opt*1.1),10))</definedName>
    <definedName name="L.tolerance">'Drum Schedule'!$W$5</definedName>
    <definedName name="Lagging_Type_DS">'DRUMS TABLE'!$T$5</definedName>
    <definedName name="Length_Loading">'Drum Schedule'!$AM$3</definedName>
    <definedName name="Line">'Drum Schedule'!$A$9</definedName>
    <definedName name="Main_DT">Template!$E$2</definedName>
    <definedName name="Mat.ID">'Drum Schedule'!$AK$18:$AK$1017</definedName>
    <definedName name="Max_Flange_Diam">'Drum Schedule'!$L$6</definedName>
    <definedName name="Max_Outer_Width">'Drum Schedule'!$Q$6</definedName>
    <definedName name="Max_WD_Capacity">'DRUMS TABLE'!$M$19</definedName>
    <definedName name="Min_BD">'Custom Design'!$E$8</definedName>
    <definedName name="Min_FD">'Custom Design'!$E$9</definedName>
    <definedName name="Min_Flange_Diam">'Drum Schedule'!$K$6</definedName>
    <definedName name="Min_Outer_Width">'Drum Schedule'!$P$6</definedName>
    <definedName name="Minimum_Bending">'Drum Schedule'!$AS$3</definedName>
    <definedName name="N_Drums">'Drum Schedule'!$V$3</definedName>
    <definedName name="Net_Weight">'Drum Schedule'!$R$3</definedName>
    <definedName name="Net_Weight_Opt">'Custom Design'!$I$3</definedName>
    <definedName name="Object">'Drum Schedule'!$AK$15</definedName>
    <definedName name="Oracle_Codes">Items!$A$2:$A$1000</definedName>
    <definedName name="Outer_Width">'Drum Schedule'!$P$3</definedName>
    <definedName name="Outer_Width_Center">'Drum Schedule'!$Q$3</definedName>
    <definedName name="Outer_Width_Opt">'Custom Design'!$G$2</definedName>
    <definedName name="Prepared_By">'Drum Schedule'!$F$1024</definedName>
    <definedName name="_xlnm.Print_Area" localSheetId="0">'Drum Schedule'!$B$11:$AG$1025</definedName>
    <definedName name="Product_Classification">'DRUMS TABLE'!$C$10</definedName>
    <definedName name="Relative_Spacing">'Drum Schedule'!$AR$6</definedName>
    <definedName name="Required_Length">'Custom Design'!$H$7</definedName>
    <definedName name="solver_cvg" localSheetId="2" hidden="1">0.0001</definedName>
    <definedName name="solver_drv" localSheetId="2" hidden="1">1</definedName>
    <definedName name="solver_eng" localSheetId="2" hidden="1">3</definedName>
    <definedName name="solver_est" localSheetId="2" hidden="1">1</definedName>
    <definedName name="solver_itr" localSheetId="2" hidden="1">2147483647</definedName>
    <definedName name="solver_lhs1" localSheetId="2" hidden="1">'Custom Design'!$E$2</definedName>
    <definedName name="solver_lhs2" localSheetId="2" hidden="1">'Custom Design'!$E$2</definedName>
    <definedName name="solver_lhs3" localSheetId="2" hidden="1">'Custom Design'!$E$2</definedName>
    <definedName name="solver_lhs4" localSheetId="2" hidden="1">'Custom Design'!$E$4</definedName>
    <definedName name="solver_lhs5" localSheetId="2" hidden="1">'Custom Design'!$E$4</definedName>
    <definedName name="solver_lhs6" localSheetId="2" hidden="1">'Custom Design'!$E$4</definedName>
    <definedName name="solver_lhs7" localSheetId="2" hidden="1">'Custom Design'!$L$7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pre" localSheetId="2" hidden="1">0.000001</definedName>
    <definedName name="solver_rbv" localSheetId="2" hidden="1">1</definedName>
    <definedName name="solver_rel1" localSheetId="2" hidden="1">1</definedName>
    <definedName name="solver_rel2" localSheetId="2" hidden="1">1</definedName>
    <definedName name="solver_rel3" localSheetId="2" hidden="1">1</definedName>
    <definedName name="solver_rel4" localSheetId="2" hidden="1">2</definedName>
    <definedName name="solver_rel5" localSheetId="2" hidden="1">2</definedName>
    <definedName name="solver_rel6" localSheetId="2" hidden="1">2</definedName>
    <definedName name="solver_rel7" localSheetId="2" hidden="1">3</definedName>
    <definedName name="solver_rhs1" localSheetId="2" hidden="1">5000</definedName>
    <definedName name="solver_rhs2" localSheetId="2" hidden="1">5000</definedName>
    <definedName name="solver_rhs3" localSheetId="2" hidden="1">5000</definedName>
    <definedName name="solver_rhs4" localSheetId="2" hidden="1">0</definedName>
    <definedName name="solver_rhs5" localSheetId="2" hidden="1">0</definedName>
    <definedName name="solver_rhs6" localSheetId="2" hidden="1">0</definedName>
    <definedName name="solver_rhs7" localSheetId="2" hidden="1">'Custom Design'!$H$7</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ST_Lagging_Width">'DRUMS TABLE'!$J$19</definedName>
    <definedName name="TDS_No">'Drum Schedule'!$C$3</definedName>
    <definedName name="UserNamesTable">Template!$AA$2:$AB$37</definedName>
    <definedName name="Weight_Loading">'Drum Schedule'!$AN$3</definedName>
  </definedNames>
  <calcPr calcId="162913"/>
</workbook>
</file>

<file path=xl/calcChain.xml><?xml version="1.0" encoding="utf-8"?>
<calcChain xmlns="http://schemas.openxmlformats.org/spreadsheetml/2006/main">
  <c r="W16" i="8" l="1"/>
  <c r="AJ3" i="8"/>
  <c r="AK3" i="8"/>
  <c r="AH3" i="8"/>
  <c r="C1021" i="8" l="1"/>
  <c r="C6" i="8" l="1"/>
  <c r="AF2" i="18" l="1"/>
  <c r="B3" i="8"/>
  <c r="AS3" i="8"/>
  <c r="C3" i="8"/>
  <c r="C9" i="6"/>
  <c r="AR5" i="8" l="1"/>
  <c r="M2001" i="6" l="1"/>
  <c r="M2000" i="6"/>
  <c r="M1999" i="6"/>
  <c r="M1998" i="6"/>
  <c r="M1997" i="6"/>
  <c r="M1996" i="6"/>
  <c r="M1995" i="6"/>
  <c r="M1994" i="6"/>
  <c r="M1993" i="6"/>
  <c r="M1992" i="6"/>
  <c r="M1991" i="6"/>
  <c r="M1990" i="6"/>
  <c r="M1989" i="6"/>
  <c r="M1988" i="6"/>
  <c r="M1987" i="6"/>
  <c r="M1986" i="6"/>
  <c r="M1985" i="6"/>
  <c r="M1984" i="6"/>
  <c r="M1983" i="6"/>
  <c r="M1982" i="6"/>
  <c r="M1981" i="6"/>
  <c r="M1980" i="6"/>
  <c r="M1979" i="6"/>
  <c r="M1978" i="6"/>
  <c r="M1977" i="6"/>
  <c r="M1976" i="6"/>
  <c r="M1975" i="6"/>
  <c r="M1974" i="6"/>
  <c r="M1973" i="6"/>
  <c r="M1972" i="6"/>
  <c r="M1971" i="6"/>
  <c r="M1970" i="6"/>
  <c r="M1969" i="6"/>
  <c r="M1968" i="6"/>
  <c r="M1967" i="6"/>
  <c r="M1966" i="6"/>
  <c r="M1965" i="6"/>
  <c r="M1964" i="6"/>
  <c r="M1963" i="6"/>
  <c r="M1962" i="6"/>
  <c r="M1961" i="6"/>
  <c r="M1960" i="6"/>
  <c r="M1959" i="6"/>
  <c r="M1958" i="6"/>
  <c r="M1957" i="6"/>
  <c r="M1956" i="6"/>
  <c r="M1955" i="6"/>
  <c r="M1954" i="6"/>
  <c r="M1953" i="6"/>
  <c r="M1952" i="6"/>
  <c r="M1951" i="6"/>
  <c r="M1950" i="6"/>
  <c r="M1949" i="6"/>
  <c r="M1948" i="6"/>
  <c r="M1947" i="6"/>
  <c r="M1946" i="6"/>
  <c r="M1945" i="6"/>
  <c r="M1944" i="6"/>
  <c r="M1943" i="6"/>
  <c r="M1942" i="6"/>
  <c r="M1941" i="6"/>
  <c r="M1940" i="6"/>
  <c r="M1939" i="6"/>
  <c r="M1938" i="6"/>
  <c r="M1937" i="6"/>
  <c r="M1936" i="6"/>
  <c r="M1935" i="6"/>
  <c r="M1934" i="6"/>
  <c r="M1933" i="6"/>
  <c r="M1932" i="6"/>
  <c r="M1931" i="6"/>
  <c r="M1930" i="6"/>
  <c r="M1929" i="6"/>
  <c r="M1928" i="6"/>
  <c r="M1927" i="6"/>
  <c r="M1926" i="6"/>
  <c r="M1925" i="6"/>
  <c r="M1924" i="6"/>
  <c r="M1923" i="6"/>
  <c r="M1922" i="6"/>
  <c r="M1921" i="6"/>
  <c r="M1920" i="6"/>
  <c r="M1919" i="6"/>
  <c r="M1918" i="6"/>
  <c r="M1917" i="6"/>
  <c r="M1916" i="6"/>
  <c r="M1915" i="6"/>
  <c r="M1914" i="6"/>
  <c r="M1913" i="6"/>
  <c r="M1912" i="6"/>
  <c r="M1911" i="6"/>
  <c r="M1910" i="6"/>
  <c r="M1909" i="6"/>
  <c r="M1908" i="6"/>
  <c r="M1907" i="6"/>
  <c r="M1906" i="6"/>
  <c r="M1905" i="6"/>
  <c r="M1904" i="6"/>
  <c r="M1903" i="6"/>
  <c r="M1902" i="6"/>
  <c r="M1901" i="6"/>
  <c r="M1900" i="6"/>
  <c r="M1899" i="6"/>
  <c r="M1898" i="6"/>
  <c r="M1897" i="6"/>
  <c r="M1896" i="6"/>
  <c r="M1895" i="6"/>
  <c r="M1894" i="6"/>
  <c r="M1893" i="6"/>
  <c r="M1892" i="6"/>
  <c r="M1891" i="6"/>
  <c r="M1890" i="6"/>
  <c r="M1889" i="6"/>
  <c r="M1888" i="6"/>
  <c r="M1887" i="6"/>
  <c r="M1886" i="6"/>
  <c r="M1885" i="6"/>
  <c r="M1884" i="6"/>
  <c r="M1883" i="6"/>
  <c r="M1882" i="6"/>
  <c r="M1881" i="6"/>
  <c r="M1880" i="6"/>
  <c r="M1879" i="6"/>
  <c r="M1878" i="6"/>
  <c r="M1877" i="6"/>
  <c r="M1876" i="6"/>
  <c r="M1875" i="6"/>
  <c r="M1874" i="6"/>
  <c r="M1873" i="6"/>
  <c r="M1872" i="6"/>
  <c r="M1871" i="6"/>
  <c r="M1870" i="6"/>
  <c r="M1869" i="6"/>
  <c r="M1868" i="6"/>
  <c r="M1867" i="6"/>
  <c r="M1866" i="6"/>
  <c r="M1865" i="6"/>
  <c r="M1864" i="6"/>
  <c r="M1863" i="6"/>
  <c r="M1862" i="6"/>
  <c r="M1861" i="6"/>
  <c r="M1860" i="6"/>
  <c r="M1859" i="6"/>
  <c r="M1858" i="6"/>
  <c r="M1857" i="6"/>
  <c r="M1856" i="6"/>
  <c r="M1855" i="6"/>
  <c r="M1854" i="6"/>
  <c r="M1853" i="6"/>
  <c r="M1852" i="6"/>
  <c r="M1851" i="6"/>
  <c r="M1850" i="6"/>
  <c r="M1849" i="6"/>
  <c r="M1848" i="6"/>
  <c r="M1847" i="6"/>
  <c r="M1846" i="6"/>
  <c r="M1845" i="6"/>
  <c r="M1844" i="6"/>
  <c r="M1843" i="6"/>
  <c r="M1842" i="6"/>
  <c r="M1841" i="6"/>
  <c r="M1840" i="6"/>
  <c r="M1839" i="6"/>
  <c r="M1838" i="6"/>
  <c r="M1837" i="6"/>
  <c r="M1836" i="6"/>
  <c r="M1835" i="6"/>
  <c r="M1834" i="6"/>
  <c r="M1833" i="6"/>
  <c r="M1832" i="6"/>
  <c r="M1831" i="6"/>
  <c r="M1830" i="6"/>
  <c r="M1829" i="6"/>
  <c r="M1828" i="6"/>
  <c r="M1827" i="6"/>
  <c r="M1826" i="6"/>
  <c r="M1825" i="6"/>
  <c r="M1824" i="6"/>
  <c r="M1823" i="6"/>
  <c r="M1822" i="6"/>
  <c r="M1821" i="6"/>
  <c r="M1820" i="6"/>
  <c r="M1819" i="6"/>
  <c r="M1818" i="6"/>
  <c r="M1817" i="6"/>
  <c r="M1816" i="6"/>
  <c r="M1815" i="6"/>
  <c r="M1814" i="6"/>
  <c r="M1813" i="6"/>
  <c r="M1812" i="6"/>
  <c r="M1811" i="6"/>
  <c r="M1810" i="6"/>
  <c r="M1809" i="6"/>
  <c r="M1808" i="6"/>
  <c r="M1807" i="6"/>
  <c r="M1806" i="6"/>
  <c r="M1805" i="6"/>
  <c r="M1804" i="6"/>
  <c r="M1803" i="6"/>
  <c r="M1802" i="6"/>
  <c r="M1801" i="6"/>
  <c r="M1800" i="6"/>
  <c r="M1799" i="6"/>
  <c r="M1798" i="6"/>
  <c r="M1797" i="6"/>
  <c r="M1796" i="6"/>
  <c r="M1795" i="6"/>
  <c r="M1794" i="6"/>
  <c r="M1793" i="6"/>
  <c r="M1792" i="6"/>
  <c r="M1791" i="6"/>
  <c r="M1790" i="6"/>
  <c r="M1789" i="6"/>
  <c r="M1788" i="6"/>
  <c r="M1787" i="6"/>
  <c r="M1786" i="6"/>
  <c r="M1785" i="6"/>
  <c r="M1784" i="6"/>
  <c r="M1783" i="6"/>
  <c r="M1782" i="6"/>
  <c r="M1781" i="6"/>
  <c r="M1780" i="6"/>
  <c r="M1779" i="6"/>
  <c r="M1778" i="6"/>
  <c r="M1777" i="6"/>
  <c r="M1776" i="6"/>
  <c r="M1775" i="6"/>
  <c r="M1774" i="6"/>
  <c r="M1773" i="6"/>
  <c r="M1772" i="6"/>
  <c r="M1771" i="6"/>
  <c r="M1770" i="6"/>
  <c r="M1769" i="6"/>
  <c r="M1768" i="6"/>
  <c r="M1767" i="6"/>
  <c r="M1766" i="6"/>
  <c r="M1765" i="6"/>
  <c r="M1764" i="6"/>
  <c r="M1763" i="6"/>
  <c r="M1762" i="6"/>
  <c r="M1761" i="6"/>
  <c r="M1760" i="6"/>
  <c r="M1759" i="6"/>
  <c r="M1758" i="6"/>
  <c r="M1757" i="6"/>
  <c r="M1756" i="6"/>
  <c r="M1755" i="6"/>
  <c r="M1754" i="6"/>
  <c r="M1753" i="6"/>
  <c r="M1752" i="6"/>
  <c r="M1751" i="6"/>
  <c r="M1750" i="6"/>
  <c r="M1749" i="6"/>
  <c r="M1748" i="6"/>
  <c r="M1747" i="6"/>
  <c r="M1746" i="6"/>
  <c r="M1745" i="6"/>
  <c r="M1744" i="6"/>
  <c r="M1743" i="6"/>
  <c r="M1742" i="6"/>
  <c r="M1741" i="6"/>
  <c r="M1740" i="6"/>
  <c r="M1739" i="6"/>
  <c r="M1738" i="6"/>
  <c r="M1737" i="6"/>
  <c r="M1736" i="6"/>
  <c r="M1735" i="6"/>
  <c r="M1734" i="6"/>
  <c r="M1733" i="6"/>
  <c r="M1732" i="6"/>
  <c r="M1731" i="6"/>
  <c r="M1730" i="6"/>
  <c r="M1729" i="6"/>
  <c r="M1728" i="6"/>
  <c r="M1727" i="6"/>
  <c r="M1726" i="6"/>
  <c r="M1725" i="6"/>
  <c r="M1724" i="6"/>
  <c r="M1723" i="6"/>
  <c r="M1722" i="6"/>
  <c r="M1721" i="6"/>
  <c r="M1720" i="6"/>
  <c r="M1719" i="6"/>
  <c r="M1718" i="6"/>
  <c r="M1717" i="6"/>
  <c r="M1716" i="6"/>
  <c r="M1715" i="6"/>
  <c r="M1714" i="6"/>
  <c r="M1713" i="6"/>
  <c r="M1712" i="6"/>
  <c r="M1711" i="6"/>
  <c r="M1710" i="6"/>
  <c r="M1709" i="6"/>
  <c r="M1708" i="6"/>
  <c r="M1707" i="6"/>
  <c r="M1706" i="6"/>
  <c r="M1705" i="6"/>
  <c r="M1704" i="6"/>
  <c r="M1703" i="6"/>
  <c r="M1702" i="6"/>
  <c r="M1701" i="6"/>
  <c r="M1700" i="6"/>
  <c r="M1699" i="6"/>
  <c r="M1698" i="6"/>
  <c r="M1697" i="6"/>
  <c r="M1696" i="6"/>
  <c r="M1695" i="6"/>
  <c r="M1694" i="6"/>
  <c r="M1693" i="6"/>
  <c r="M1692" i="6"/>
  <c r="M1691" i="6"/>
  <c r="M1690" i="6"/>
  <c r="M1689" i="6"/>
  <c r="M1688" i="6"/>
  <c r="M1687" i="6"/>
  <c r="M1686" i="6"/>
  <c r="M1685" i="6"/>
  <c r="M1684" i="6"/>
  <c r="M1683" i="6"/>
  <c r="M1682" i="6"/>
  <c r="M1681" i="6"/>
  <c r="M1680" i="6"/>
  <c r="M1679" i="6"/>
  <c r="M1678" i="6"/>
  <c r="M1677" i="6"/>
  <c r="M1676" i="6"/>
  <c r="M1675" i="6"/>
  <c r="M1674" i="6"/>
  <c r="M1673" i="6"/>
  <c r="M1672" i="6"/>
  <c r="M1671" i="6"/>
  <c r="M1670" i="6"/>
  <c r="M1669" i="6"/>
  <c r="M1668" i="6"/>
  <c r="M1667" i="6"/>
  <c r="M1666" i="6"/>
  <c r="M1665" i="6"/>
  <c r="M1664" i="6"/>
  <c r="M1663" i="6"/>
  <c r="M1662" i="6"/>
  <c r="M1661" i="6"/>
  <c r="M1660" i="6"/>
  <c r="M1659" i="6"/>
  <c r="M1658" i="6"/>
  <c r="M1657" i="6"/>
  <c r="M1656" i="6"/>
  <c r="M1655" i="6"/>
  <c r="M1654" i="6"/>
  <c r="M1653" i="6"/>
  <c r="M1652" i="6"/>
  <c r="M1651" i="6"/>
  <c r="M1650" i="6"/>
  <c r="M1649" i="6"/>
  <c r="M1648" i="6"/>
  <c r="M1647" i="6"/>
  <c r="M1646" i="6"/>
  <c r="M1645" i="6"/>
  <c r="M1644" i="6"/>
  <c r="M1643" i="6"/>
  <c r="M1642" i="6"/>
  <c r="M1641" i="6"/>
  <c r="M1640" i="6"/>
  <c r="M1639" i="6"/>
  <c r="M1638" i="6"/>
  <c r="M1637" i="6"/>
  <c r="M1636" i="6"/>
  <c r="M1635" i="6"/>
  <c r="M1634" i="6"/>
  <c r="M1633" i="6"/>
  <c r="M1632" i="6"/>
  <c r="M1631" i="6"/>
  <c r="M1630" i="6"/>
  <c r="M1629" i="6"/>
  <c r="M1628" i="6"/>
  <c r="M1627" i="6"/>
  <c r="M1626" i="6"/>
  <c r="M1625" i="6"/>
  <c r="M1624" i="6"/>
  <c r="M1623" i="6"/>
  <c r="M1622" i="6"/>
  <c r="M1621" i="6"/>
  <c r="M1620" i="6"/>
  <c r="M1619" i="6"/>
  <c r="M1618" i="6"/>
  <c r="M1617" i="6"/>
  <c r="M1616" i="6"/>
  <c r="M1615" i="6"/>
  <c r="M1614" i="6"/>
  <c r="M1613" i="6"/>
  <c r="M1612" i="6"/>
  <c r="M1611" i="6"/>
  <c r="M1610" i="6"/>
  <c r="M1609" i="6"/>
  <c r="M1608" i="6"/>
  <c r="M1607" i="6"/>
  <c r="M1606" i="6"/>
  <c r="M1605" i="6"/>
  <c r="M1604" i="6"/>
  <c r="M1603" i="6"/>
  <c r="M1602" i="6"/>
  <c r="M1601" i="6"/>
  <c r="M1600" i="6"/>
  <c r="M1599" i="6"/>
  <c r="M1598" i="6"/>
  <c r="M1597" i="6"/>
  <c r="M1596" i="6"/>
  <c r="M1595" i="6"/>
  <c r="M1594" i="6"/>
  <c r="M1593" i="6"/>
  <c r="M1592" i="6"/>
  <c r="M1591" i="6"/>
  <c r="M1590" i="6"/>
  <c r="M1589" i="6"/>
  <c r="M1588" i="6"/>
  <c r="M1587" i="6"/>
  <c r="M1586" i="6"/>
  <c r="M1585" i="6"/>
  <c r="M1584" i="6"/>
  <c r="M1583" i="6"/>
  <c r="M1582" i="6"/>
  <c r="M1581" i="6"/>
  <c r="M1580" i="6"/>
  <c r="M1579" i="6"/>
  <c r="M1578" i="6"/>
  <c r="M1577" i="6"/>
  <c r="M1576" i="6"/>
  <c r="M1575" i="6"/>
  <c r="M1574" i="6"/>
  <c r="M1573" i="6"/>
  <c r="M1572" i="6"/>
  <c r="M1571" i="6"/>
  <c r="M1570" i="6"/>
  <c r="M1569" i="6"/>
  <c r="M1568" i="6"/>
  <c r="M1567" i="6"/>
  <c r="M1566" i="6"/>
  <c r="M1565" i="6"/>
  <c r="M1564" i="6"/>
  <c r="M1563" i="6"/>
  <c r="M1562" i="6"/>
  <c r="M1561" i="6"/>
  <c r="M1560" i="6"/>
  <c r="M1559" i="6"/>
  <c r="M1558" i="6"/>
  <c r="M1557" i="6"/>
  <c r="M1556" i="6"/>
  <c r="M1555" i="6"/>
  <c r="M1554" i="6"/>
  <c r="M1553" i="6"/>
  <c r="M1552" i="6"/>
  <c r="M1551" i="6"/>
  <c r="M1550" i="6"/>
  <c r="M1549" i="6"/>
  <c r="M1548" i="6"/>
  <c r="M1547" i="6"/>
  <c r="M1546" i="6"/>
  <c r="M1545" i="6"/>
  <c r="M1544" i="6"/>
  <c r="M1543" i="6"/>
  <c r="M1542" i="6"/>
  <c r="M1541" i="6"/>
  <c r="M1540" i="6"/>
  <c r="M1539" i="6"/>
  <c r="M1538" i="6"/>
  <c r="M1537" i="6"/>
  <c r="M1536" i="6"/>
  <c r="M1535" i="6"/>
  <c r="M1534" i="6"/>
  <c r="M1533" i="6"/>
  <c r="M1532" i="6"/>
  <c r="M1531" i="6"/>
  <c r="M1530" i="6"/>
  <c r="M1529" i="6"/>
  <c r="M1528" i="6"/>
  <c r="M1527" i="6"/>
  <c r="M1526" i="6"/>
  <c r="M1525" i="6"/>
  <c r="M1524" i="6"/>
  <c r="M1523" i="6"/>
  <c r="M1522" i="6"/>
  <c r="M1521" i="6"/>
  <c r="M1520" i="6"/>
  <c r="M1519" i="6"/>
  <c r="M1518" i="6"/>
  <c r="M1517" i="6"/>
  <c r="M1516" i="6"/>
  <c r="M1515" i="6"/>
  <c r="M1514" i="6"/>
  <c r="M1513" i="6"/>
  <c r="M1512" i="6"/>
  <c r="M1511" i="6"/>
  <c r="M1510" i="6"/>
  <c r="M1509" i="6"/>
  <c r="M1508" i="6"/>
  <c r="M1507" i="6"/>
  <c r="M1506" i="6"/>
  <c r="M1505" i="6"/>
  <c r="M1504" i="6"/>
  <c r="M1503" i="6"/>
  <c r="M1502" i="6"/>
  <c r="M1501" i="6"/>
  <c r="M1500" i="6"/>
  <c r="M1499" i="6"/>
  <c r="M1498" i="6"/>
  <c r="M1497" i="6"/>
  <c r="M1496" i="6"/>
  <c r="M1495" i="6"/>
  <c r="M1494" i="6"/>
  <c r="M1493" i="6"/>
  <c r="M1492" i="6"/>
  <c r="M1491" i="6"/>
  <c r="M1490" i="6"/>
  <c r="M1489" i="6"/>
  <c r="M1488" i="6"/>
  <c r="M1487" i="6"/>
  <c r="M1486" i="6"/>
  <c r="M1485" i="6"/>
  <c r="M1484" i="6"/>
  <c r="M1483" i="6"/>
  <c r="M1482" i="6"/>
  <c r="M1481" i="6"/>
  <c r="M1480" i="6"/>
  <c r="M1479" i="6"/>
  <c r="M1478" i="6"/>
  <c r="M1477" i="6"/>
  <c r="M1476" i="6"/>
  <c r="M1475" i="6"/>
  <c r="M1474" i="6"/>
  <c r="M1473" i="6"/>
  <c r="M1472" i="6"/>
  <c r="M1471" i="6"/>
  <c r="M1470" i="6"/>
  <c r="M1469" i="6"/>
  <c r="M1468" i="6"/>
  <c r="M1467" i="6"/>
  <c r="M1466" i="6"/>
  <c r="M1465" i="6"/>
  <c r="M1464" i="6"/>
  <c r="M1463" i="6"/>
  <c r="M1462" i="6"/>
  <c r="M1461" i="6"/>
  <c r="M1460" i="6"/>
  <c r="M1459" i="6"/>
  <c r="M1458" i="6"/>
  <c r="M1457" i="6"/>
  <c r="M1456" i="6"/>
  <c r="M1455" i="6"/>
  <c r="M1454" i="6"/>
  <c r="M1453" i="6"/>
  <c r="M1452" i="6"/>
  <c r="M1451" i="6"/>
  <c r="M1450" i="6"/>
  <c r="M1449" i="6"/>
  <c r="M1448" i="6"/>
  <c r="M1447" i="6"/>
  <c r="M1446" i="6"/>
  <c r="M1445" i="6"/>
  <c r="M1444" i="6"/>
  <c r="M1443" i="6"/>
  <c r="M1442" i="6"/>
  <c r="M1441" i="6"/>
  <c r="M1440" i="6"/>
  <c r="M1439" i="6"/>
  <c r="M1438" i="6"/>
  <c r="M1437" i="6"/>
  <c r="M1436" i="6"/>
  <c r="M1435" i="6"/>
  <c r="M1434" i="6"/>
  <c r="M1433" i="6"/>
  <c r="M1432" i="6"/>
  <c r="M1431" i="6"/>
  <c r="M1430" i="6"/>
  <c r="M1429" i="6"/>
  <c r="M1428" i="6"/>
  <c r="M1427" i="6"/>
  <c r="M1426" i="6"/>
  <c r="M1425" i="6"/>
  <c r="M1424" i="6"/>
  <c r="M1423" i="6"/>
  <c r="M1422" i="6"/>
  <c r="M1421" i="6"/>
  <c r="M1420" i="6"/>
  <c r="M1419" i="6"/>
  <c r="M1418" i="6"/>
  <c r="M1417" i="6"/>
  <c r="M1416" i="6"/>
  <c r="M1415" i="6"/>
  <c r="M1414" i="6"/>
  <c r="M1413" i="6"/>
  <c r="M1412" i="6"/>
  <c r="M1411" i="6"/>
  <c r="M1410" i="6"/>
  <c r="M1409" i="6"/>
  <c r="M1408" i="6"/>
  <c r="M1407" i="6"/>
  <c r="M1406" i="6"/>
  <c r="M1405" i="6"/>
  <c r="M1404" i="6"/>
  <c r="M1403" i="6"/>
  <c r="M1402" i="6"/>
  <c r="M1401" i="6"/>
  <c r="M1400" i="6"/>
  <c r="M1399" i="6"/>
  <c r="M1398" i="6"/>
  <c r="M1397" i="6"/>
  <c r="M1396" i="6"/>
  <c r="M1395" i="6"/>
  <c r="M1394" i="6"/>
  <c r="M1393" i="6"/>
  <c r="M1392" i="6"/>
  <c r="M1391" i="6"/>
  <c r="M1390" i="6"/>
  <c r="M1389" i="6"/>
  <c r="M1388" i="6"/>
  <c r="M1387" i="6"/>
  <c r="M1386" i="6"/>
  <c r="M1385" i="6"/>
  <c r="M1384" i="6"/>
  <c r="M1383" i="6"/>
  <c r="M1382" i="6"/>
  <c r="M1381" i="6"/>
  <c r="M1380" i="6"/>
  <c r="M1379" i="6"/>
  <c r="M1378" i="6"/>
  <c r="M1377" i="6"/>
  <c r="M1376" i="6"/>
  <c r="M1375" i="6"/>
  <c r="M1374" i="6"/>
  <c r="M1373" i="6"/>
  <c r="M1372" i="6"/>
  <c r="M1371" i="6"/>
  <c r="M1370" i="6"/>
  <c r="M1369" i="6"/>
  <c r="M1368" i="6"/>
  <c r="M1367" i="6"/>
  <c r="M1366" i="6"/>
  <c r="M1365" i="6"/>
  <c r="M1364" i="6"/>
  <c r="M1363" i="6"/>
  <c r="M1362" i="6"/>
  <c r="M1361" i="6"/>
  <c r="M1360" i="6"/>
  <c r="M1359" i="6"/>
  <c r="M1358" i="6"/>
  <c r="M1357" i="6"/>
  <c r="M1356" i="6"/>
  <c r="M1355" i="6"/>
  <c r="M1354" i="6"/>
  <c r="M1353" i="6"/>
  <c r="M1352" i="6"/>
  <c r="M1351" i="6"/>
  <c r="M1350" i="6"/>
  <c r="M1349" i="6"/>
  <c r="M1348" i="6"/>
  <c r="M1347" i="6"/>
  <c r="M1346" i="6"/>
  <c r="M1345" i="6"/>
  <c r="M1344" i="6"/>
  <c r="M1343" i="6"/>
  <c r="M1342" i="6"/>
  <c r="M1341" i="6"/>
  <c r="M1340" i="6"/>
  <c r="M1339" i="6"/>
  <c r="M1338" i="6"/>
  <c r="M1337" i="6"/>
  <c r="M1336" i="6"/>
  <c r="M1335" i="6"/>
  <c r="M1334" i="6"/>
  <c r="M1333" i="6"/>
  <c r="M1332" i="6"/>
  <c r="M1331" i="6"/>
  <c r="M1330" i="6"/>
  <c r="M1329" i="6"/>
  <c r="M1328" i="6"/>
  <c r="M1327" i="6"/>
  <c r="M1326" i="6"/>
  <c r="M1325" i="6"/>
  <c r="M1324" i="6"/>
  <c r="M1323" i="6"/>
  <c r="M1322" i="6"/>
  <c r="M1321" i="6"/>
  <c r="M1320" i="6"/>
  <c r="M1319" i="6"/>
  <c r="M1318" i="6"/>
  <c r="M1317" i="6"/>
  <c r="M1316" i="6"/>
  <c r="M1315" i="6"/>
  <c r="M1314" i="6"/>
  <c r="M1313" i="6"/>
  <c r="M1312" i="6"/>
  <c r="M1311" i="6"/>
  <c r="M1310" i="6"/>
  <c r="M1309" i="6"/>
  <c r="M1308" i="6"/>
  <c r="M1307" i="6"/>
  <c r="M1306" i="6"/>
  <c r="M1305" i="6"/>
  <c r="M1304" i="6"/>
  <c r="M1303" i="6"/>
  <c r="M1302" i="6"/>
  <c r="M1301" i="6"/>
  <c r="M1300" i="6"/>
  <c r="M1299" i="6"/>
  <c r="M1298" i="6"/>
  <c r="M1297" i="6"/>
  <c r="M1296" i="6"/>
  <c r="M1295" i="6"/>
  <c r="M1294" i="6"/>
  <c r="M1293" i="6"/>
  <c r="M1292" i="6"/>
  <c r="M1291" i="6"/>
  <c r="M1290" i="6"/>
  <c r="M1289" i="6"/>
  <c r="M1288" i="6"/>
  <c r="M1287" i="6"/>
  <c r="M1286" i="6"/>
  <c r="M1285" i="6"/>
  <c r="M1284" i="6"/>
  <c r="M1283" i="6"/>
  <c r="M1282" i="6"/>
  <c r="M1281" i="6"/>
  <c r="M1280" i="6"/>
  <c r="M1279" i="6"/>
  <c r="M1278" i="6"/>
  <c r="M1277" i="6"/>
  <c r="M1276" i="6"/>
  <c r="M1275" i="6"/>
  <c r="M1274" i="6"/>
  <c r="M1273" i="6"/>
  <c r="M1272" i="6"/>
  <c r="M1271" i="6"/>
  <c r="M1270" i="6"/>
  <c r="M1269" i="6"/>
  <c r="M1268" i="6"/>
  <c r="M1267" i="6"/>
  <c r="M1266" i="6"/>
  <c r="M1265" i="6"/>
  <c r="M1264" i="6"/>
  <c r="M1263" i="6"/>
  <c r="M1262" i="6"/>
  <c r="M1261" i="6"/>
  <c r="M1260" i="6"/>
  <c r="M1259" i="6"/>
  <c r="M1258" i="6"/>
  <c r="M1257" i="6"/>
  <c r="M1256" i="6"/>
  <c r="M1255" i="6"/>
  <c r="M1254" i="6"/>
  <c r="M1253" i="6"/>
  <c r="M1252" i="6"/>
  <c r="M1251" i="6"/>
  <c r="M1250" i="6"/>
  <c r="M1249" i="6"/>
  <c r="M1248" i="6"/>
  <c r="M1247" i="6"/>
  <c r="M1246" i="6"/>
  <c r="M1245" i="6"/>
  <c r="M1244" i="6"/>
  <c r="M1243" i="6"/>
  <c r="M1242" i="6"/>
  <c r="M1241" i="6"/>
  <c r="M1240" i="6"/>
  <c r="M1239" i="6"/>
  <c r="M1238" i="6"/>
  <c r="M1237" i="6"/>
  <c r="M1236" i="6"/>
  <c r="M1235" i="6"/>
  <c r="M1234" i="6"/>
  <c r="M1233" i="6"/>
  <c r="M1232" i="6"/>
  <c r="M1231" i="6"/>
  <c r="M1230" i="6"/>
  <c r="M1229" i="6"/>
  <c r="M1228" i="6"/>
  <c r="M1227" i="6"/>
  <c r="M1226" i="6"/>
  <c r="M1225" i="6"/>
  <c r="M1224" i="6"/>
  <c r="M1223" i="6"/>
  <c r="M1222" i="6"/>
  <c r="M1221" i="6"/>
  <c r="M1220" i="6"/>
  <c r="M1219" i="6"/>
  <c r="M1218" i="6"/>
  <c r="M1217" i="6"/>
  <c r="M1216" i="6"/>
  <c r="M1215" i="6"/>
  <c r="M1214" i="6"/>
  <c r="M1213" i="6"/>
  <c r="M1212" i="6"/>
  <c r="M1211" i="6"/>
  <c r="M1210" i="6"/>
  <c r="M1209" i="6"/>
  <c r="M1208" i="6"/>
  <c r="M1207" i="6"/>
  <c r="M1206" i="6"/>
  <c r="M1205" i="6"/>
  <c r="M1204" i="6"/>
  <c r="M1203" i="6"/>
  <c r="M1202" i="6"/>
  <c r="M1201" i="6"/>
  <c r="M1200" i="6"/>
  <c r="M1199" i="6"/>
  <c r="M1198" i="6"/>
  <c r="M1197" i="6"/>
  <c r="M1196" i="6"/>
  <c r="M1195" i="6"/>
  <c r="M1194" i="6"/>
  <c r="M1193" i="6"/>
  <c r="M1192" i="6"/>
  <c r="M1191" i="6"/>
  <c r="M1190" i="6"/>
  <c r="M1189" i="6"/>
  <c r="M1188" i="6"/>
  <c r="M1187" i="6"/>
  <c r="M1186" i="6"/>
  <c r="M1185" i="6"/>
  <c r="M1184" i="6"/>
  <c r="M1183" i="6"/>
  <c r="M1182" i="6"/>
  <c r="M1181" i="6"/>
  <c r="M1180" i="6"/>
  <c r="M1179" i="6"/>
  <c r="M1178" i="6"/>
  <c r="M1177" i="6"/>
  <c r="M1176" i="6"/>
  <c r="M1175" i="6"/>
  <c r="M1174" i="6"/>
  <c r="M1173" i="6"/>
  <c r="M1172" i="6"/>
  <c r="M1171" i="6"/>
  <c r="M1170" i="6"/>
  <c r="M1169" i="6"/>
  <c r="M1168" i="6"/>
  <c r="M1167" i="6"/>
  <c r="M1166" i="6"/>
  <c r="M1165" i="6"/>
  <c r="M1164" i="6"/>
  <c r="M1163" i="6"/>
  <c r="M1162" i="6"/>
  <c r="M1161" i="6"/>
  <c r="M1160" i="6"/>
  <c r="M1159" i="6"/>
  <c r="M1158" i="6"/>
  <c r="M1157" i="6"/>
  <c r="M1156" i="6"/>
  <c r="M1155" i="6"/>
  <c r="M1154" i="6"/>
  <c r="M1153" i="6"/>
  <c r="M1152" i="6"/>
  <c r="M1151" i="6"/>
  <c r="M1150" i="6"/>
  <c r="M1149" i="6"/>
  <c r="M1148" i="6"/>
  <c r="M1147" i="6"/>
  <c r="M1146" i="6"/>
  <c r="M1145" i="6"/>
  <c r="M1144" i="6"/>
  <c r="M1143" i="6"/>
  <c r="M1142" i="6"/>
  <c r="M1141" i="6"/>
  <c r="M1140" i="6"/>
  <c r="M1139" i="6"/>
  <c r="M1138" i="6"/>
  <c r="M1137" i="6"/>
  <c r="M1136" i="6"/>
  <c r="M1135" i="6"/>
  <c r="M1134" i="6"/>
  <c r="M1133" i="6"/>
  <c r="M1132" i="6"/>
  <c r="M1131" i="6"/>
  <c r="M1130" i="6"/>
  <c r="M1129" i="6"/>
  <c r="M1128" i="6"/>
  <c r="M1127" i="6"/>
  <c r="M1126" i="6"/>
  <c r="M1125" i="6"/>
  <c r="M1124" i="6"/>
  <c r="M1123" i="6"/>
  <c r="M1122" i="6"/>
  <c r="M1121" i="6"/>
  <c r="M1120" i="6"/>
  <c r="M1119" i="6"/>
  <c r="M1118" i="6"/>
  <c r="M1117" i="6"/>
  <c r="M1116" i="6"/>
  <c r="M1115" i="6"/>
  <c r="M1114" i="6"/>
  <c r="M1113" i="6"/>
  <c r="M1112" i="6"/>
  <c r="M1111" i="6"/>
  <c r="M1110" i="6"/>
  <c r="M1109" i="6"/>
  <c r="M1108" i="6"/>
  <c r="M1107" i="6"/>
  <c r="M1106" i="6"/>
  <c r="M1105" i="6"/>
  <c r="M1104" i="6"/>
  <c r="M1103" i="6"/>
  <c r="M1102" i="6"/>
  <c r="M1101" i="6"/>
  <c r="M1100" i="6"/>
  <c r="M1099" i="6"/>
  <c r="M1098" i="6"/>
  <c r="M1097" i="6"/>
  <c r="M1096" i="6"/>
  <c r="M1095" i="6"/>
  <c r="M1094" i="6"/>
  <c r="M1093" i="6"/>
  <c r="M1092" i="6"/>
  <c r="M1091" i="6"/>
  <c r="M1090" i="6"/>
  <c r="M1089" i="6"/>
  <c r="M1088" i="6"/>
  <c r="M1087" i="6"/>
  <c r="M1086" i="6"/>
  <c r="M1085" i="6"/>
  <c r="M1084" i="6"/>
  <c r="M1083" i="6"/>
  <c r="M1082" i="6"/>
  <c r="M1081" i="6"/>
  <c r="M1080" i="6"/>
  <c r="M1079" i="6"/>
  <c r="M1078" i="6"/>
  <c r="M1077" i="6"/>
  <c r="M1076" i="6"/>
  <c r="M1075" i="6"/>
  <c r="M1074" i="6"/>
  <c r="M1073" i="6"/>
  <c r="M1072" i="6"/>
  <c r="M1071" i="6"/>
  <c r="M1070" i="6"/>
  <c r="M1069" i="6"/>
  <c r="M1068" i="6"/>
  <c r="M1067" i="6"/>
  <c r="M1066" i="6"/>
  <c r="M1065" i="6"/>
  <c r="M1064" i="6"/>
  <c r="M1063" i="6"/>
  <c r="M1062" i="6"/>
  <c r="M1061" i="6"/>
  <c r="M1060" i="6"/>
  <c r="M1059" i="6"/>
  <c r="M1058" i="6"/>
  <c r="M1057" i="6"/>
  <c r="M1056" i="6"/>
  <c r="M1055" i="6"/>
  <c r="M1054" i="6"/>
  <c r="M1053" i="6"/>
  <c r="M1052" i="6"/>
  <c r="M1051" i="6"/>
  <c r="M1050" i="6"/>
  <c r="M1049" i="6"/>
  <c r="M1048" i="6"/>
  <c r="M1047" i="6"/>
  <c r="M1046" i="6"/>
  <c r="M1045" i="6"/>
  <c r="M1044" i="6"/>
  <c r="M1043" i="6"/>
  <c r="M1042" i="6"/>
  <c r="M1041" i="6"/>
  <c r="M1040" i="6"/>
  <c r="M1039" i="6"/>
  <c r="M1038" i="6"/>
  <c r="M1037" i="6"/>
  <c r="M1036" i="6"/>
  <c r="M1035" i="6"/>
  <c r="M1034" i="6"/>
  <c r="M1033" i="6"/>
  <c r="M1032" i="6"/>
  <c r="M1031" i="6"/>
  <c r="M1030" i="6"/>
  <c r="M1029" i="6"/>
  <c r="M1028" i="6"/>
  <c r="M1027" i="6"/>
  <c r="M1026" i="6"/>
  <c r="M1025" i="6"/>
  <c r="M1024" i="6"/>
  <c r="M1023" i="6"/>
  <c r="M1022" i="6"/>
  <c r="M1021" i="6"/>
  <c r="M1020" i="6"/>
  <c r="M1019" i="6"/>
  <c r="M1018" i="6"/>
  <c r="M1017" i="6"/>
  <c r="M1016" i="6"/>
  <c r="M1015" i="6"/>
  <c r="M1014" i="6"/>
  <c r="M1013" i="6"/>
  <c r="M1012" i="6"/>
  <c r="M1011" i="6"/>
  <c r="M1010" i="6"/>
  <c r="M1009" i="6"/>
  <c r="M1008" i="6"/>
  <c r="M1007" i="6"/>
  <c r="M1006" i="6"/>
  <c r="M1005" i="6"/>
  <c r="M1004" i="6"/>
  <c r="M1003" i="6"/>
  <c r="M1002" i="6"/>
  <c r="M1001" i="6"/>
  <c r="M1000" i="6"/>
  <c r="M999" i="6"/>
  <c r="M998" i="6"/>
  <c r="M997" i="6"/>
  <c r="M996" i="6"/>
  <c r="M995" i="6"/>
  <c r="M994" i="6"/>
  <c r="M993" i="6"/>
  <c r="M992" i="6"/>
  <c r="M991" i="6"/>
  <c r="M990" i="6"/>
  <c r="M989" i="6"/>
  <c r="M988" i="6"/>
  <c r="M987" i="6"/>
  <c r="M986" i="6"/>
  <c r="M985" i="6"/>
  <c r="M984" i="6"/>
  <c r="M983" i="6"/>
  <c r="M982" i="6"/>
  <c r="M981" i="6"/>
  <c r="M980" i="6"/>
  <c r="M979" i="6"/>
  <c r="M978" i="6"/>
  <c r="M977" i="6"/>
  <c r="M976" i="6"/>
  <c r="M975" i="6"/>
  <c r="M974" i="6"/>
  <c r="M973" i="6"/>
  <c r="M972" i="6"/>
  <c r="M971" i="6"/>
  <c r="M970" i="6"/>
  <c r="M969" i="6"/>
  <c r="M968" i="6"/>
  <c r="M967" i="6"/>
  <c r="M966" i="6"/>
  <c r="M965" i="6"/>
  <c r="M964" i="6"/>
  <c r="M963" i="6"/>
  <c r="M962" i="6"/>
  <c r="M961" i="6"/>
  <c r="M960" i="6"/>
  <c r="M959" i="6"/>
  <c r="M958" i="6"/>
  <c r="M957" i="6"/>
  <c r="M956" i="6"/>
  <c r="M955" i="6"/>
  <c r="M954" i="6"/>
  <c r="M953" i="6"/>
  <c r="M952" i="6"/>
  <c r="M951" i="6"/>
  <c r="M950" i="6"/>
  <c r="M949" i="6"/>
  <c r="M948" i="6"/>
  <c r="M947" i="6"/>
  <c r="M946" i="6"/>
  <c r="M945" i="6"/>
  <c r="M944" i="6"/>
  <c r="M943" i="6"/>
  <c r="M942" i="6"/>
  <c r="M941" i="6"/>
  <c r="M940" i="6"/>
  <c r="M939" i="6"/>
  <c r="M938" i="6"/>
  <c r="M937" i="6"/>
  <c r="M936" i="6"/>
  <c r="M935" i="6"/>
  <c r="M934" i="6"/>
  <c r="M933" i="6"/>
  <c r="M932" i="6"/>
  <c r="M931" i="6"/>
  <c r="M930" i="6"/>
  <c r="M929" i="6"/>
  <c r="M928" i="6"/>
  <c r="M927" i="6"/>
  <c r="M926" i="6"/>
  <c r="M925" i="6"/>
  <c r="M924" i="6"/>
  <c r="M923" i="6"/>
  <c r="M922" i="6"/>
  <c r="M921" i="6"/>
  <c r="M920" i="6"/>
  <c r="M919" i="6"/>
  <c r="M918" i="6"/>
  <c r="M917" i="6"/>
  <c r="M916" i="6"/>
  <c r="M915" i="6"/>
  <c r="M914" i="6"/>
  <c r="M913" i="6"/>
  <c r="M912" i="6"/>
  <c r="M911" i="6"/>
  <c r="M910" i="6"/>
  <c r="M909" i="6"/>
  <c r="M908" i="6"/>
  <c r="M907" i="6"/>
  <c r="M906" i="6"/>
  <c r="M905" i="6"/>
  <c r="M904" i="6"/>
  <c r="M903" i="6"/>
  <c r="M902" i="6"/>
  <c r="M901" i="6"/>
  <c r="M900" i="6"/>
  <c r="M899" i="6"/>
  <c r="M898" i="6"/>
  <c r="M897" i="6"/>
  <c r="M896" i="6"/>
  <c r="M895" i="6"/>
  <c r="M894" i="6"/>
  <c r="M893" i="6"/>
  <c r="M892" i="6"/>
  <c r="M891" i="6"/>
  <c r="M890" i="6"/>
  <c r="M889" i="6"/>
  <c r="M888" i="6"/>
  <c r="M887" i="6"/>
  <c r="M886" i="6"/>
  <c r="M885" i="6"/>
  <c r="M884" i="6"/>
  <c r="M883" i="6"/>
  <c r="M882" i="6"/>
  <c r="M881" i="6"/>
  <c r="M880" i="6"/>
  <c r="M879" i="6"/>
  <c r="M878" i="6"/>
  <c r="M877" i="6"/>
  <c r="M876" i="6"/>
  <c r="M875" i="6"/>
  <c r="M874" i="6"/>
  <c r="M873" i="6"/>
  <c r="M872" i="6"/>
  <c r="M871" i="6"/>
  <c r="M870" i="6"/>
  <c r="M869" i="6"/>
  <c r="M868" i="6"/>
  <c r="M867" i="6"/>
  <c r="M866" i="6"/>
  <c r="M865" i="6"/>
  <c r="M864" i="6"/>
  <c r="M863" i="6"/>
  <c r="M862" i="6"/>
  <c r="M861" i="6"/>
  <c r="M860" i="6"/>
  <c r="M859" i="6"/>
  <c r="M858" i="6"/>
  <c r="M857" i="6"/>
  <c r="M856" i="6"/>
  <c r="M855" i="6"/>
  <c r="M854" i="6"/>
  <c r="M853" i="6"/>
  <c r="M852" i="6"/>
  <c r="M851" i="6"/>
  <c r="M850" i="6"/>
  <c r="M849" i="6"/>
  <c r="M848" i="6"/>
  <c r="M847" i="6"/>
  <c r="M846" i="6"/>
  <c r="M845" i="6"/>
  <c r="M844" i="6"/>
  <c r="M843" i="6"/>
  <c r="M842" i="6"/>
  <c r="M841" i="6"/>
  <c r="M840" i="6"/>
  <c r="M839" i="6"/>
  <c r="M838" i="6"/>
  <c r="M837" i="6"/>
  <c r="M836" i="6"/>
  <c r="M835" i="6"/>
  <c r="M834" i="6"/>
  <c r="M833" i="6"/>
  <c r="M832" i="6"/>
  <c r="M831" i="6"/>
  <c r="M830" i="6"/>
  <c r="M829" i="6"/>
  <c r="M828" i="6"/>
  <c r="M827" i="6"/>
  <c r="M826" i="6"/>
  <c r="M825" i="6"/>
  <c r="M824" i="6"/>
  <c r="M823" i="6"/>
  <c r="M822" i="6"/>
  <c r="M821" i="6"/>
  <c r="M820" i="6"/>
  <c r="M819" i="6"/>
  <c r="M818" i="6"/>
  <c r="M817" i="6"/>
  <c r="M816" i="6"/>
  <c r="M815" i="6"/>
  <c r="M814" i="6"/>
  <c r="M813" i="6"/>
  <c r="M812" i="6"/>
  <c r="M811" i="6"/>
  <c r="M810" i="6"/>
  <c r="M809" i="6"/>
  <c r="M808" i="6"/>
  <c r="M807" i="6"/>
  <c r="M806" i="6"/>
  <c r="M805" i="6"/>
  <c r="M804" i="6"/>
  <c r="M803" i="6"/>
  <c r="M802" i="6"/>
  <c r="M801" i="6"/>
  <c r="M800" i="6"/>
  <c r="M799" i="6"/>
  <c r="M798" i="6"/>
  <c r="M797" i="6"/>
  <c r="M796" i="6"/>
  <c r="M795" i="6"/>
  <c r="M794" i="6"/>
  <c r="M793" i="6"/>
  <c r="M792" i="6"/>
  <c r="M791" i="6"/>
  <c r="M790" i="6"/>
  <c r="M789" i="6"/>
  <c r="M788" i="6"/>
  <c r="M787" i="6"/>
  <c r="M786" i="6"/>
  <c r="M785" i="6"/>
  <c r="M784" i="6"/>
  <c r="M783" i="6"/>
  <c r="M782" i="6"/>
  <c r="M781" i="6"/>
  <c r="M780" i="6"/>
  <c r="M779" i="6"/>
  <c r="M778" i="6"/>
  <c r="M777" i="6"/>
  <c r="M776" i="6"/>
  <c r="M775" i="6"/>
  <c r="M774" i="6"/>
  <c r="M773" i="6"/>
  <c r="M772" i="6"/>
  <c r="M771" i="6"/>
  <c r="M770" i="6"/>
  <c r="M769" i="6"/>
  <c r="M768" i="6"/>
  <c r="M767" i="6"/>
  <c r="M766" i="6"/>
  <c r="M765" i="6"/>
  <c r="M764" i="6"/>
  <c r="M763" i="6"/>
  <c r="M762" i="6"/>
  <c r="M761" i="6"/>
  <c r="M760" i="6"/>
  <c r="M759" i="6"/>
  <c r="M758" i="6"/>
  <c r="M757" i="6"/>
  <c r="M756" i="6"/>
  <c r="M755" i="6"/>
  <c r="M754" i="6"/>
  <c r="M753" i="6"/>
  <c r="M752" i="6"/>
  <c r="M751" i="6"/>
  <c r="M750" i="6"/>
  <c r="M749" i="6"/>
  <c r="M748" i="6"/>
  <c r="M747" i="6"/>
  <c r="M746" i="6"/>
  <c r="M745" i="6"/>
  <c r="M744" i="6"/>
  <c r="M743" i="6"/>
  <c r="M742" i="6"/>
  <c r="M741" i="6"/>
  <c r="M740" i="6"/>
  <c r="M739" i="6"/>
  <c r="M738" i="6"/>
  <c r="M737" i="6"/>
  <c r="M736" i="6"/>
  <c r="M735" i="6"/>
  <c r="M734" i="6"/>
  <c r="M733" i="6"/>
  <c r="M732" i="6"/>
  <c r="M731" i="6"/>
  <c r="M730" i="6"/>
  <c r="M729" i="6"/>
  <c r="M728" i="6"/>
  <c r="M727" i="6"/>
  <c r="M726" i="6"/>
  <c r="M725" i="6"/>
  <c r="M724" i="6"/>
  <c r="M723" i="6"/>
  <c r="M722" i="6"/>
  <c r="M721" i="6"/>
  <c r="M720" i="6"/>
  <c r="M719" i="6"/>
  <c r="M718" i="6"/>
  <c r="M717" i="6"/>
  <c r="M716" i="6"/>
  <c r="M715" i="6"/>
  <c r="M714" i="6"/>
  <c r="M713" i="6"/>
  <c r="M712" i="6"/>
  <c r="M711" i="6"/>
  <c r="M710" i="6"/>
  <c r="M709" i="6"/>
  <c r="M708" i="6"/>
  <c r="M707" i="6"/>
  <c r="M706" i="6"/>
  <c r="M705" i="6"/>
  <c r="M704" i="6"/>
  <c r="M703" i="6"/>
  <c r="M702" i="6"/>
  <c r="M701" i="6"/>
  <c r="M700" i="6"/>
  <c r="M699" i="6"/>
  <c r="M698" i="6"/>
  <c r="M697" i="6"/>
  <c r="M696" i="6"/>
  <c r="M695" i="6"/>
  <c r="M694" i="6"/>
  <c r="M693" i="6"/>
  <c r="M692" i="6"/>
  <c r="M691" i="6"/>
  <c r="M690" i="6"/>
  <c r="M689" i="6"/>
  <c r="M688" i="6"/>
  <c r="M687" i="6"/>
  <c r="M686" i="6"/>
  <c r="M685" i="6"/>
  <c r="M684" i="6"/>
  <c r="M683" i="6"/>
  <c r="M682" i="6"/>
  <c r="M681" i="6"/>
  <c r="M680" i="6"/>
  <c r="M679" i="6"/>
  <c r="M678" i="6"/>
  <c r="M677" i="6"/>
  <c r="M676" i="6"/>
  <c r="M675" i="6"/>
  <c r="M674" i="6"/>
  <c r="M673" i="6"/>
  <c r="M672" i="6"/>
  <c r="M671" i="6"/>
  <c r="M670" i="6"/>
  <c r="M669" i="6"/>
  <c r="M668" i="6"/>
  <c r="M667" i="6"/>
  <c r="M666" i="6"/>
  <c r="M665" i="6"/>
  <c r="M664" i="6"/>
  <c r="M663" i="6"/>
  <c r="M662" i="6"/>
  <c r="M661" i="6"/>
  <c r="M660" i="6"/>
  <c r="M659" i="6"/>
  <c r="M658" i="6"/>
  <c r="M657" i="6"/>
  <c r="M656" i="6"/>
  <c r="M655" i="6"/>
  <c r="M654" i="6"/>
  <c r="M653" i="6"/>
  <c r="M652" i="6"/>
  <c r="M651" i="6"/>
  <c r="M650" i="6"/>
  <c r="M649" i="6"/>
  <c r="M648" i="6"/>
  <c r="M647" i="6"/>
  <c r="M646" i="6"/>
  <c r="M645" i="6"/>
  <c r="M644" i="6"/>
  <c r="M643" i="6"/>
  <c r="M642" i="6"/>
  <c r="M641" i="6"/>
  <c r="M640" i="6"/>
  <c r="M639" i="6"/>
  <c r="M638" i="6"/>
  <c r="M637" i="6"/>
  <c r="M636" i="6"/>
  <c r="M635" i="6"/>
  <c r="M634" i="6"/>
  <c r="M633" i="6"/>
  <c r="M632" i="6"/>
  <c r="M631" i="6"/>
  <c r="M630" i="6"/>
  <c r="M629" i="6"/>
  <c r="M628" i="6"/>
  <c r="M627" i="6"/>
  <c r="M626" i="6"/>
  <c r="M625" i="6"/>
  <c r="M624" i="6"/>
  <c r="M623" i="6"/>
  <c r="M622" i="6"/>
  <c r="M621" i="6"/>
  <c r="M620" i="6"/>
  <c r="M619" i="6"/>
  <c r="M618" i="6"/>
  <c r="M617" i="6"/>
  <c r="M616" i="6"/>
  <c r="M615" i="6"/>
  <c r="M614" i="6"/>
  <c r="M613" i="6"/>
  <c r="M612" i="6"/>
  <c r="M611" i="6"/>
  <c r="M610" i="6"/>
  <c r="M609" i="6"/>
  <c r="M608" i="6"/>
  <c r="M607" i="6"/>
  <c r="M606" i="6"/>
  <c r="M605" i="6"/>
  <c r="M604" i="6"/>
  <c r="M603" i="6"/>
  <c r="M602" i="6"/>
  <c r="M601" i="6"/>
  <c r="M600" i="6"/>
  <c r="M599" i="6"/>
  <c r="M598" i="6"/>
  <c r="M597" i="6"/>
  <c r="M596" i="6"/>
  <c r="M595" i="6"/>
  <c r="M594" i="6"/>
  <c r="M593" i="6"/>
  <c r="M592" i="6"/>
  <c r="M591" i="6"/>
  <c r="M590" i="6"/>
  <c r="M589" i="6"/>
  <c r="M588" i="6"/>
  <c r="M587" i="6"/>
  <c r="M586" i="6"/>
  <c r="M585" i="6"/>
  <c r="M584" i="6"/>
  <c r="M583" i="6"/>
  <c r="M582" i="6"/>
  <c r="M581" i="6"/>
  <c r="M580" i="6"/>
  <c r="M579" i="6"/>
  <c r="M578" i="6"/>
  <c r="M577" i="6"/>
  <c r="M576" i="6"/>
  <c r="M575" i="6"/>
  <c r="M574" i="6"/>
  <c r="M573" i="6"/>
  <c r="M572" i="6"/>
  <c r="M571" i="6"/>
  <c r="M570" i="6"/>
  <c r="M569" i="6"/>
  <c r="M568" i="6"/>
  <c r="M567" i="6"/>
  <c r="M566" i="6"/>
  <c r="M565" i="6"/>
  <c r="M564" i="6"/>
  <c r="M563" i="6"/>
  <c r="M562" i="6"/>
  <c r="M561" i="6"/>
  <c r="M560" i="6"/>
  <c r="M559" i="6"/>
  <c r="M558" i="6"/>
  <c r="M557" i="6"/>
  <c r="M556" i="6"/>
  <c r="M555" i="6"/>
  <c r="M554" i="6"/>
  <c r="M553" i="6"/>
  <c r="M552" i="6"/>
  <c r="M551" i="6"/>
  <c r="M550" i="6"/>
  <c r="M549" i="6"/>
  <c r="M548" i="6"/>
  <c r="M547" i="6"/>
  <c r="M546" i="6"/>
  <c r="M545" i="6"/>
  <c r="M544" i="6"/>
  <c r="M543" i="6"/>
  <c r="M542" i="6"/>
  <c r="M541" i="6"/>
  <c r="M540" i="6"/>
  <c r="M539" i="6"/>
  <c r="M538" i="6"/>
  <c r="M537" i="6"/>
  <c r="M536" i="6"/>
  <c r="M535" i="6"/>
  <c r="M534" i="6"/>
  <c r="M533" i="6"/>
  <c r="M532" i="6"/>
  <c r="M531" i="6"/>
  <c r="M530" i="6"/>
  <c r="M529" i="6"/>
  <c r="M528" i="6"/>
  <c r="M527" i="6"/>
  <c r="M526" i="6"/>
  <c r="M525" i="6"/>
  <c r="M524" i="6"/>
  <c r="M523" i="6"/>
  <c r="M522" i="6"/>
  <c r="M521" i="6"/>
  <c r="M520" i="6"/>
  <c r="M519" i="6"/>
  <c r="M518" i="6"/>
  <c r="M517" i="6"/>
  <c r="M516" i="6"/>
  <c r="M515" i="6"/>
  <c r="M514" i="6"/>
  <c r="M513" i="6"/>
  <c r="M512" i="6"/>
  <c r="M511" i="6"/>
  <c r="M510" i="6"/>
  <c r="M509" i="6"/>
  <c r="M508" i="6"/>
  <c r="M507" i="6"/>
  <c r="M506" i="6"/>
  <c r="M505" i="6"/>
  <c r="M504" i="6"/>
  <c r="M503" i="6"/>
  <c r="M502" i="6"/>
  <c r="M501" i="6"/>
  <c r="M500" i="6"/>
  <c r="M499" i="6"/>
  <c r="M498" i="6"/>
  <c r="M497" i="6"/>
  <c r="M496" i="6"/>
  <c r="M495" i="6"/>
  <c r="M494" i="6"/>
  <c r="M493" i="6"/>
  <c r="M492" i="6"/>
  <c r="M491" i="6"/>
  <c r="M490" i="6"/>
  <c r="M489" i="6"/>
  <c r="M488" i="6"/>
  <c r="M487" i="6"/>
  <c r="M486" i="6"/>
  <c r="M485" i="6"/>
  <c r="M484" i="6"/>
  <c r="M483" i="6"/>
  <c r="M482" i="6"/>
  <c r="M481" i="6"/>
  <c r="M480" i="6"/>
  <c r="M479" i="6"/>
  <c r="M478" i="6"/>
  <c r="M477" i="6"/>
  <c r="M476" i="6"/>
  <c r="M475" i="6"/>
  <c r="M474" i="6"/>
  <c r="M473" i="6"/>
  <c r="M472" i="6"/>
  <c r="M471" i="6"/>
  <c r="M470" i="6"/>
  <c r="M469" i="6"/>
  <c r="M468" i="6"/>
  <c r="M467" i="6"/>
  <c r="M466" i="6"/>
  <c r="M465" i="6"/>
  <c r="M464" i="6"/>
  <c r="M463" i="6"/>
  <c r="M462" i="6"/>
  <c r="M461" i="6"/>
  <c r="M460" i="6"/>
  <c r="M459" i="6"/>
  <c r="M458" i="6"/>
  <c r="M457" i="6"/>
  <c r="M456" i="6"/>
  <c r="M455" i="6"/>
  <c r="M454" i="6"/>
  <c r="M453" i="6"/>
  <c r="M452" i="6"/>
  <c r="M451" i="6"/>
  <c r="M450" i="6"/>
  <c r="M449" i="6"/>
  <c r="M448" i="6"/>
  <c r="M447" i="6"/>
  <c r="M446" i="6"/>
  <c r="M445" i="6"/>
  <c r="M444" i="6"/>
  <c r="M443" i="6"/>
  <c r="M442" i="6"/>
  <c r="M441" i="6"/>
  <c r="M440" i="6"/>
  <c r="M439" i="6"/>
  <c r="M438" i="6"/>
  <c r="M437" i="6"/>
  <c r="M436" i="6"/>
  <c r="M435" i="6"/>
  <c r="M434" i="6"/>
  <c r="M433" i="6"/>
  <c r="M432" i="6"/>
  <c r="M431" i="6"/>
  <c r="M430" i="6"/>
  <c r="M429" i="6"/>
  <c r="M428" i="6"/>
  <c r="M427" i="6"/>
  <c r="M426" i="6"/>
  <c r="M425" i="6"/>
  <c r="M424" i="6"/>
  <c r="M423" i="6"/>
  <c r="M422" i="6"/>
  <c r="M421" i="6"/>
  <c r="M420" i="6"/>
  <c r="M419" i="6"/>
  <c r="M418" i="6"/>
  <c r="M417" i="6"/>
  <c r="M416" i="6"/>
  <c r="M415" i="6"/>
  <c r="M414" i="6"/>
  <c r="M413" i="6"/>
  <c r="M412" i="6"/>
  <c r="M411" i="6"/>
  <c r="M410" i="6"/>
  <c r="M409" i="6"/>
  <c r="M408" i="6"/>
  <c r="M407" i="6"/>
  <c r="M406" i="6"/>
  <c r="M405" i="6"/>
  <c r="M404" i="6"/>
  <c r="M403" i="6"/>
  <c r="M402" i="6"/>
  <c r="M401" i="6"/>
  <c r="M400" i="6"/>
  <c r="M399" i="6"/>
  <c r="M398" i="6"/>
  <c r="M397" i="6"/>
  <c r="M396" i="6"/>
  <c r="M395" i="6"/>
  <c r="M394" i="6"/>
  <c r="M393" i="6"/>
  <c r="M392" i="6"/>
  <c r="M391" i="6"/>
  <c r="M390" i="6"/>
  <c r="M389" i="6"/>
  <c r="M388" i="6"/>
  <c r="M387" i="6"/>
  <c r="M386" i="6"/>
  <c r="M385" i="6"/>
  <c r="M384" i="6"/>
  <c r="M383" i="6"/>
  <c r="M382" i="6"/>
  <c r="M381" i="6"/>
  <c r="M380" i="6"/>
  <c r="M379" i="6"/>
  <c r="M378" i="6"/>
  <c r="M377" i="6"/>
  <c r="M376" i="6"/>
  <c r="M375" i="6"/>
  <c r="M374" i="6"/>
  <c r="M373" i="6"/>
  <c r="M372" i="6"/>
  <c r="M371" i="6"/>
  <c r="M370" i="6"/>
  <c r="M369" i="6"/>
  <c r="M368" i="6"/>
  <c r="M367" i="6"/>
  <c r="M366" i="6"/>
  <c r="M365" i="6"/>
  <c r="M364" i="6"/>
  <c r="M363" i="6"/>
  <c r="M362" i="6"/>
  <c r="M361" i="6"/>
  <c r="M360" i="6"/>
  <c r="M359" i="6"/>
  <c r="M358" i="6"/>
  <c r="M357" i="6"/>
  <c r="M356" i="6"/>
  <c r="M355" i="6"/>
  <c r="M354" i="6"/>
  <c r="M353" i="6"/>
  <c r="M352" i="6"/>
  <c r="M351" i="6"/>
  <c r="M350" i="6"/>
  <c r="M349" i="6"/>
  <c r="M348" i="6"/>
  <c r="M347" i="6"/>
  <c r="M346" i="6"/>
  <c r="M345" i="6"/>
  <c r="M344" i="6"/>
  <c r="M343" i="6"/>
  <c r="M342" i="6"/>
  <c r="M341" i="6"/>
  <c r="M340" i="6"/>
  <c r="M339" i="6"/>
  <c r="M338" i="6"/>
  <c r="M337" i="6"/>
  <c r="M336" i="6"/>
  <c r="M335" i="6"/>
  <c r="M334" i="6"/>
  <c r="M333" i="6"/>
  <c r="M332" i="6"/>
  <c r="M331" i="6"/>
  <c r="M330" i="6"/>
  <c r="M329" i="6"/>
  <c r="M328" i="6"/>
  <c r="M327" i="6"/>
  <c r="M326" i="6"/>
  <c r="M325" i="6"/>
  <c r="M324" i="6"/>
  <c r="M323" i="6"/>
  <c r="M322" i="6"/>
  <c r="M321" i="6"/>
  <c r="M320" i="6"/>
  <c r="M319" i="6"/>
  <c r="M318" i="6"/>
  <c r="M317" i="6"/>
  <c r="M316" i="6"/>
  <c r="M315" i="6"/>
  <c r="M314" i="6"/>
  <c r="M313" i="6"/>
  <c r="M312" i="6"/>
  <c r="M311" i="6"/>
  <c r="M310" i="6"/>
  <c r="M309" i="6"/>
  <c r="M308" i="6"/>
  <c r="M307" i="6"/>
  <c r="M306" i="6"/>
  <c r="M305" i="6"/>
  <c r="M304" i="6"/>
  <c r="M303" i="6"/>
  <c r="M302" i="6"/>
  <c r="M301" i="6"/>
  <c r="M300" i="6"/>
  <c r="M299" i="6"/>
  <c r="M298" i="6"/>
  <c r="M297" i="6"/>
  <c r="M296" i="6"/>
  <c r="M295" i="6"/>
  <c r="M294" i="6"/>
  <c r="M293" i="6"/>
  <c r="M292" i="6"/>
  <c r="M291" i="6"/>
  <c r="M290" i="6"/>
  <c r="M289" i="6"/>
  <c r="M288" i="6"/>
  <c r="M287" i="6"/>
  <c r="M286" i="6"/>
  <c r="M285" i="6"/>
  <c r="M284" i="6"/>
  <c r="M283" i="6"/>
  <c r="M282" i="6"/>
  <c r="M281" i="6"/>
  <c r="M280" i="6"/>
  <c r="M279" i="6"/>
  <c r="M278" i="6"/>
  <c r="M277" i="6"/>
  <c r="M276" i="6"/>
  <c r="M275" i="6"/>
  <c r="M274" i="6"/>
  <c r="M273" i="6"/>
  <c r="M272" i="6"/>
  <c r="M271" i="6"/>
  <c r="M270" i="6"/>
  <c r="M269" i="6"/>
  <c r="M268" i="6"/>
  <c r="M267" i="6"/>
  <c r="M266" i="6"/>
  <c r="M265" i="6"/>
  <c r="M264" i="6"/>
  <c r="M263" i="6"/>
  <c r="M262" i="6"/>
  <c r="M261" i="6"/>
  <c r="M260" i="6"/>
  <c r="M259" i="6"/>
  <c r="M258" i="6"/>
  <c r="M257" i="6"/>
  <c r="M256" i="6"/>
  <c r="M255" i="6"/>
  <c r="M254" i="6"/>
  <c r="M253" i="6"/>
  <c r="M252" i="6"/>
  <c r="M251" i="6"/>
  <c r="M250" i="6"/>
  <c r="M249" i="6"/>
  <c r="M248" i="6"/>
  <c r="M247" i="6"/>
  <c r="M246" i="6"/>
  <c r="M245" i="6"/>
  <c r="M244" i="6"/>
  <c r="M243" i="6"/>
  <c r="M242" i="6"/>
  <c r="M241" i="6"/>
  <c r="M240" i="6"/>
  <c r="M239" i="6"/>
  <c r="M238" i="6"/>
  <c r="M237" i="6"/>
  <c r="M236" i="6"/>
  <c r="M235" i="6"/>
  <c r="M234" i="6"/>
  <c r="M233" i="6"/>
  <c r="M232" i="6"/>
  <c r="M231" i="6"/>
  <c r="M230" i="6"/>
  <c r="M229" i="6"/>
  <c r="M228" i="6"/>
  <c r="M227" i="6"/>
  <c r="M226" i="6"/>
  <c r="M225" i="6"/>
  <c r="M224" i="6"/>
  <c r="M223" i="6"/>
  <c r="M222" i="6"/>
  <c r="M221" i="6"/>
  <c r="M220" i="6"/>
  <c r="M219" i="6"/>
  <c r="M218" i="6"/>
  <c r="M217" i="6"/>
  <c r="M216" i="6"/>
  <c r="M215" i="6"/>
  <c r="M214" i="6"/>
  <c r="M213" i="6"/>
  <c r="M212" i="6"/>
  <c r="M211" i="6"/>
  <c r="M210" i="6"/>
  <c r="M209" i="6"/>
  <c r="M208" i="6"/>
  <c r="M207" i="6"/>
  <c r="M206" i="6"/>
  <c r="M205" i="6"/>
  <c r="M204" i="6"/>
  <c r="M203" i="6"/>
  <c r="M202" i="6"/>
  <c r="M201" i="6"/>
  <c r="M200" i="6"/>
  <c r="M199" i="6"/>
  <c r="M198" i="6"/>
  <c r="M197" i="6"/>
  <c r="M196" i="6"/>
  <c r="M195" i="6"/>
  <c r="M194" i="6"/>
  <c r="M193" i="6"/>
  <c r="M192" i="6"/>
  <c r="M191" i="6"/>
  <c r="M190" i="6"/>
  <c r="M189" i="6"/>
  <c r="M188" i="6"/>
  <c r="M187" i="6"/>
  <c r="M186" i="6"/>
  <c r="M185" i="6"/>
  <c r="M184" i="6"/>
  <c r="M183" i="6"/>
  <c r="M182" i="6"/>
  <c r="M181" i="6"/>
  <c r="M180" i="6"/>
  <c r="M179" i="6"/>
  <c r="M178" i="6"/>
  <c r="M177" i="6"/>
  <c r="M176" i="6"/>
  <c r="M175" i="6"/>
  <c r="M174" i="6"/>
  <c r="M173" i="6"/>
  <c r="M172" i="6"/>
  <c r="M171" i="6"/>
  <c r="M170" i="6"/>
  <c r="M169" i="6"/>
  <c r="M168" i="6"/>
  <c r="M167" i="6"/>
  <c r="M166" i="6"/>
  <c r="M165" i="6"/>
  <c r="M164" i="6"/>
  <c r="M163" i="6"/>
  <c r="M162" i="6"/>
  <c r="M161" i="6"/>
  <c r="M160" i="6"/>
  <c r="M159" i="6"/>
  <c r="M158" i="6"/>
  <c r="M157" i="6"/>
  <c r="M156" i="6"/>
  <c r="M155" i="6"/>
  <c r="M154" i="6"/>
  <c r="M153" i="6"/>
  <c r="M152" i="6"/>
  <c r="M151" i="6"/>
  <c r="M150" i="6"/>
  <c r="M149" i="6"/>
  <c r="M148" i="6"/>
  <c r="M147" i="6"/>
  <c r="M146" i="6"/>
  <c r="M145" i="6"/>
  <c r="M144" i="6"/>
  <c r="M143" i="6"/>
  <c r="M142" i="6"/>
  <c r="M141" i="6"/>
  <c r="M140" i="6"/>
  <c r="M139" i="6"/>
  <c r="M138" i="6"/>
  <c r="M137" i="6"/>
  <c r="M136" i="6"/>
  <c r="M135" i="6"/>
  <c r="M134" i="6"/>
  <c r="M133" i="6"/>
  <c r="M132" i="6"/>
  <c r="M131" i="6"/>
  <c r="M130" i="6"/>
  <c r="M129" i="6"/>
  <c r="M128" i="6"/>
  <c r="M127" i="6"/>
  <c r="M126" i="6"/>
  <c r="M125"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J2" i="17"/>
  <c r="C2" i="17" l="1"/>
  <c r="F3" i="17"/>
  <c r="H2001" i="6"/>
  <c r="H2000" i="6"/>
  <c r="H1999" i="6"/>
  <c r="H1998" i="6"/>
  <c r="H1997" i="6"/>
  <c r="H1996" i="6"/>
  <c r="H1995" i="6"/>
  <c r="H1994" i="6"/>
  <c r="H1993" i="6"/>
  <c r="H1992" i="6"/>
  <c r="H1991" i="6"/>
  <c r="H1990" i="6"/>
  <c r="H1989" i="6"/>
  <c r="H1988" i="6"/>
  <c r="H1987" i="6"/>
  <c r="H1986" i="6"/>
  <c r="H1985" i="6"/>
  <c r="H1984" i="6"/>
  <c r="H1983" i="6"/>
  <c r="H1982" i="6"/>
  <c r="H1981" i="6"/>
  <c r="H1980" i="6"/>
  <c r="H1979" i="6"/>
  <c r="H1978" i="6"/>
  <c r="H1977" i="6"/>
  <c r="H1976" i="6"/>
  <c r="H1975" i="6"/>
  <c r="H1974" i="6"/>
  <c r="H1973" i="6"/>
  <c r="H1972" i="6"/>
  <c r="H1971" i="6"/>
  <c r="H1970" i="6"/>
  <c r="H1969" i="6"/>
  <c r="H1968" i="6"/>
  <c r="H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H1858" i="6"/>
  <c r="H1857" i="6"/>
  <c r="H1856" i="6"/>
  <c r="H1855" i="6"/>
  <c r="H1854" i="6"/>
  <c r="H1853" i="6"/>
  <c r="H1852" i="6"/>
  <c r="H1851" i="6"/>
  <c r="H1850" i="6"/>
  <c r="H1849" i="6"/>
  <c r="H1848" i="6"/>
  <c r="H1847" i="6"/>
  <c r="H1846" i="6"/>
  <c r="H1845" i="6"/>
  <c r="H1844" i="6"/>
  <c r="H1843" i="6"/>
  <c r="H1842" i="6"/>
  <c r="H1841" i="6"/>
  <c r="H1840" i="6"/>
  <c r="H1839" i="6"/>
  <c r="H1838" i="6"/>
  <c r="H1837" i="6"/>
  <c r="H1836" i="6"/>
  <c r="H1835" i="6"/>
  <c r="H1834" i="6"/>
  <c r="H1833" i="6"/>
  <c r="H1832" i="6"/>
  <c r="H1831" i="6"/>
  <c r="H1830" i="6"/>
  <c r="H1829" i="6"/>
  <c r="H1828" i="6"/>
  <c r="H1827" i="6"/>
  <c r="H1826" i="6"/>
  <c r="H1825" i="6"/>
  <c r="H1824" i="6"/>
  <c r="H1823" i="6"/>
  <c r="H1822" i="6"/>
  <c r="H1821" i="6"/>
  <c r="H1820" i="6"/>
  <c r="H1819" i="6"/>
  <c r="H1818" i="6"/>
  <c r="H1817" i="6"/>
  <c r="H1816" i="6"/>
  <c r="H1815" i="6"/>
  <c r="H1814" i="6"/>
  <c r="H1813" i="6"/>
  <c r="H1812" i="6"/>
  <c r="H1811" i="6"/>
  <c r="H1810" i="6"/>
  <c r="H1809" i="6"/>
  <c r="H1808" i="6"/>
  <c r="H1807" i="6"/>
  <c r="H1806" i="6"/>
  <c r="H1805" i="6"/>
  <c r="H1804" i="6"/>
  <c r="H1803" i="6"/>
  <c r="H1802" i="6"/>
  <c r="H1801" i="6"/>
  <c r="H1800" i="6"/>
  <c r="H1799" i="6"/>
  <c r="H1798" i="6"/>
  <c r="H1797" i="6"/>
  <c r="H1796" i="6"/>
  <c r="H1795" i="6"/>
  <c r="H1794" i="6"/>
  <c r="H1793" i="6"/>
  <c r="H1792" i="6"/>
  <c r="H1791" i="6"/>
  <c r="H1790" i="6"/>
  <c r="H1789" i="6"/>
  <c r="H1788" i="6"/>
  <c r="H1787" i="6"/>
  <c r="H1786" i="6"/>
  <c r="H1785" i="6"/>
  <c r="H1784" i="6"/>
  <c r="H1783" i="6"/>
  <c r="H1782" i="6"/>
  <c r="H1781" i="6"/>
  <c r="H1780" i="6"/>
  <c r="H1779" i="6"/>
  <c r="H1778" i="6"/>
  <c r="H1777" i="6"/>
  <c r="H1776" i="6"/>
  <c r="H1775" i="6"/>
  <c r="H1774" i="6"/>
  <c r="H1773" i="6"/>
  <c r="H1772" i="6"/>
  <c r="H1771" i="6"/>
  <c r="H1770" i="6"/>
  <c r="H1769" i="6"/>
  <c r="H1768" i="6"/>
  <c r="H1767" i="6"/>
  <c r="H1766" i="6"/>
  <c r="H1765" i="6"/>
  <c r="H1764" i="6"/>
  <c r="H1763" i="6"/>
  <c r="H1762" i="6"/>
  <c r="H1761" i="6"/>
  <c r="H1760" i="6"/>
  <c r="H1759" i="6"/>
  <c r="H1758" i="6"/>
  <c r="H1757" i="6"/>
  <c r="H1756" i="6"/>
  <c r="H1755" i="6"/>
  <c r="H1754" i="6"/>
  <c r="H1753" i="6"/>
  <c r="H1752" i="6"/>
  <c r="H1751" i="6"/>
  <c r="H1750" i="6"/>
  <c r="H1749" i="6"/>
  <c r="H1748" i="6"/>
  <c r="H1747" i="6"/>
  <c r="H1746" i="6"/>
  <c r="H1745" i="6"/>
  <c r="H1744" i="6"/>
  <c r="H1743" i="6"/>
  <c r="H1742" i="6"/>
  <c r="H1741" i="6"/>
  <c r="H1740" i="6"/>
  <c r="H1739" i="6"/>
  <c r="H1738" i="6"/>
  <c r="H1737" i="6"/>
  <c r="H1736" i="6"/>
  <c r="H1735" i="6"/>
  <c r="H1734" i="6"/>
  <c r="H1733" i="6"/>
  <c r="H1732" i="6"/>
  <c r="H1731" i="6"/>
  <c r="H1730" i="6"/>
  <c r="H1729" i="6"/>
  <c r="H1728" i="6"/>
  <c r="H1727" i="6"/>
  <c r="H1726" i="6"/>
  <c r="H1725" i="6"/>
  <c r="H1724" i="6"/>
  <c r="H1723" i="6"/>
  <c r="H1722" i="6"/>
  <c r="H1721" i="6"/>
  <c r="H1720" i="6"/>
  <c r="H1719" i="6"/>
  <c r="H1718" i="6"/>
  <c r="H1717" i="6"/>
  <c r="H1716" i="6"/>
  <c r="H1715" i="6"/>
  <c r="H1714" i="6"/>
  <c r="H1713" i="6"/>
  <c r="H1712" i="6"/>
  <c r="H1711" i="6"/>
  <c r="H1710" i="6"/>
  <c r="H1709" i="6"/>
  <c r="H1708" i="6"/>
  <c r="H1707" i="6"/>
  <c r="H1706" i="6"/>
  <c r="H1705" i="6"/>
  <c r="H1704" i="6"/>
  <c r="H1703" i="6"/>
  <c r="H1702" i="6"/>
  <c r="H1701" i="6"/>
  <c r="H1700" i="6"/>
  <c r="H1699" i="6"/>
  <c r="H1698" i="6"/>
  <c r="H1697" i="6"/>
  <c r="H1696" i="6"/>
  <c r="H1695" i="6"/>
  <c r="H1694" i="6"/>
  <c r="H1693" i="6"/>
  <c r="H1692" i="6"/>
  <c r="H1691" i="6"/>
  <c r="H1690" i="6"/>
  <c r="H1689" i="6"/>
  <c r="H1688" i="6"/>
  <c r="H1687" i="6"/>
  <c r="H1686" i="6"/>
  <c r="H1685" i="6"/>
  <c r="H1684" i="6"/>
  <c r="H1683" i="6"/>
  <c r="H1682" i="6"/>
  <c r="H1681" i="6"/>
  <c r="H1680" i="6"/>
  <c r="H1679" i="6"/>
  <c r="H1678" i="6"/>
  <c r="H1677" i="6"/>
  <c r="H1676" i="6"/>
  <c r="H1675" i="6"/>
  <c r="H1674" i="6"/>
  <c r="H1673" i="6"/>
  <c r="H1672" i="6"/>
  <c r="H1671" i="6"/>
  <c r="H1670" i="6"/>
  <c r="H1669" i="6"/>
  <c r="H1668" i="6"/>
  <c r="H1667" i="6"/>
  <c r="H1666" i="6"/>
  <c r="H1665" i="6"/>
  <c r="H1664" i="6"/>
  <c r="H1663" i="6"/>
  <c r="H1662" i="6"/>
  <c r="H1661" i="6"/>
  <c r="H1660" i="6"/>
  <c r="H1659" i="6"/>
  <c r="H1658" i="6"/>
  <c r="H1657" i="6"/>
  <c r="H1656" i="6"/>
  <c r="H1655" i="6"/>
  <c r="H1654" i="6"/>
  <c r="H1653" i="6"/>
  <c r="H1652" i="6"/>
  <c r="H1651" i="6"/>
  <c r="H1650" i="6"/>
  <c r="H1649" i="6"/>
  <c r="H1648" i="6"/>
  <c r="H1647" i="6"/>
  <c r="H1646" i="6"/>
  <c r="H1645" i="6"/>
  <c r="H1644" i="6"/>
  <c r="H1643" i="6"/>
  <c r="H1642" i="6"/>
  <c r="H1641" i="6"/>
  <c r="H1640" i="6"/>
  <c r="H1639" i="6"/>
  <c r="H1638" i="6"/>
  <c r="H1637" i="6"/>
  <c r="H1636" i="6"/>
  <c r="H1635" i="6"/>
  <c r="H1634" i="6"/>
  <c r="H1633" i="6"/>
  <c r="H1632" i="6"/>
  <c r="H1631" i="6"/>
  <c r="H1630" i="6"/>
  <c r="H1629" i="6"/>
  <c r="H1628" i="6"/>
  <c r="H1627" i="6"/>
  <c r="H1626" i="6"/>
  <c r="H1625" i="6"/>
  <c r="H1624" i="6"/>
  <c r="H1623" i="6"/>
  <c r="H1622" i="6"/>
  <c r="H1621" i="6"/>
  <c r="H1620" i="6"/>
  <c r="H1619" i="6"/>
  <c r="H1618" i="6"/>
  <c r="H1617" i="6"/>
  <c r="H1616" i="6"/>
  <c r="H1615" i="6"/>
  <c r="H1614" i="6"/>
  <c r="H1613" i="6"/>
  <c r="H1612" i="6"/>
  <c r="H1611" i="6"/>
  <c r="H1610" i="6"/>
  <c r="H1609" i="6"/>
  <c r="H1608" i="6"/>
  <c r="H1607" i="6"/>
  <c r="H1606" i="6"/>
  <c r="H1605" i="6"/>
  <c r="H1604" i="6"/>
  <c r="H1603" i="6"/>
  <c r="H1602" i="6"/>
  <c r="H1601" i="6"/>
  <c r="H1600" i="6"/>
  <c r="H1599" i="6"/>
  <c r="H1598" i="6"/>
  <c r="H1597" i="6"/>
  <c r="H1596" i="6"/>
  <c r="H1595" i="6"/>
  <c r="H1594" i="6"/>
  <c r="H1593" i="6"/>
  <c r="H1592" i="6"/>
  <c r="H1591" i="6"/>
  <c r="H1590" i="6"/>
  <c r="H1589" i="6"/>
  <c r="H1588" i="6"/>
  <c r="H1587" i="6"/>
  <c r="H1586" i="6"/>
  <c r="H1585" i="6"/>
  <c r="H1584" i="6"/>
  <c r="H1583" i="6"/>
  <c r="H1582" i="6"/>
  <c r="H1581" i="6"/>
  <c r="H1580" i="6"/>
  <c r="H1579" i="6"/>
  <c r="H1578" i="6"/>
  <c r="H1577" i="6"/>
  <c r="H1576" i="6"/>
  <c r="H1575" i="6"/>
  <c r="H1574" i="6"/>
  <c r="H1573" i="6"/>
  <c r="H1572" i="6"/>
  <c r="H1571" i="6"/>
  <c r="H1570" i="6"/>
  <c r="H1569" i="6"/>
  <c r="H1568" i="6"/>
  <c r="H1567" i="6"/>
  <c r="H1566" i="6"/>
  <c r="H1565" i="6"/>
  <c r="H1564" i="6"/>
  <c r="H1563" i="6"/>
  <c r="H1562" i="6"/>
  <c r="H1561" i="6"/>
  <c r="H1560" i="6"/>
  <c r="H1559" i="6"/>
  <c r="H1558" i="6"/>
  <c r="H1557" i="6"/>
  <c r="H1556" i="6"/>
  <c r="H1555" i="6"/>
  <c r="H1554" i="6"/>
  <c r="H1553" i="6"/>
  <c r="H1552" i="6"/>
  <c r="H1551" i="6"/>
  <c r="H1550" i="6"/>
  <c r="H1549" i="6"/>
  <c r="H1548" i="6"/>
  <c r="H1547" i="6"/>
  <c r="H1546" i="6"/>
  <c r="H1545" i="6"/>
  <c r="H1544" i="6"/>
  <c r="H1543" i="6"/>
  <c r="H1542" i="6"/>
  <c r="H1541" i="6"/>
  <c r="H1540" i="6"/>
  <c r="H1539" i="6"/>
  <c r="H1538" i="6"/>
  <c r="H1537" i="6"/>
  <c r="H1536" i="6"/>
  <c r="H1535" i="6"/>
  <c r="H1534" i="6"/>
  <c r="H1533" i="6"/>
  <c r="H1532" i="6"/>
  <c r="H1531" i="6"/>
  <c r="H1530" i="6"/>
  <c r="H1529" i="6"/>
  <c r="H1528" i="6"/>
  <c r="H1527" i="6"/>
  <c r="H1526" i="6"/>
  <c r="H1525" i="6"/>
  <c r="H1524" i="6"/>
  <c r="H1523" i="6"/>
  <c r="H1522" i="6"/>
  <c r="H1521" i="6"/>
  <c r="H1520" i="6"/>
  <c r="H1519" i="6"/>
  <c r="H1518" i="6"/>
  <c r="H1517" i="6"/>
  <c r="H1516" i="6"/>
  <c r="H1515" i="6"/>
  <c r="H1514" i="6"/>
  <c r="H1513" i="6"/>
  <c r="H1512" i="6"/>
  <c r="H1511" i="6"/>
  <c r="H1510" i="6"/>
  <c r="H1509" i="6"/>
  <c r="H1508" i="6"/>
  <c r="H1507" i="6"/>
  <c r="H1506" i="6"/>
  <c r="H1505" i="6"/>
  <c r="H1504" i="6"/>
  <c r="H1503" i="6"/>
  <c r="H1502" i="6"/>
  <c r="H1501" i="6"/>
  <c r="H1500" i="6"/>
  <c r="H1499" i="6"/>
  <c r="H1498" i="6"/>
  <c r="H1497" i="6"/>
  <c r="H1496" i="6"/>
  <c r="H1495" i="6"/>
  <c r="H1494" i="6"/>
  <c r="H1493" i="6"/>
  <c r="H1492" i="6"/>
  <c r="H1491" i="6"/>
  <c r="H1490" i="6"/>
  <c r="H1489" i="6"/>
  <c r="H1488" i="6"/>
  <c r="H1487" i="6"/>
  <c r="H1486" i="6"/>
  <c r="H1485" i="6"/>
  <c r="H1484" i="6"/>
  <c r="H1483" i="6"/>
  <c r="H1482" i="6"/>
  <c r="H1481" i="6"/>
  <c r="H1480" i="6"/>
  <c r="H1479" i="6"/>
  <c r="H1478" i="6"/>
  <c r="H1477" i="6"/>
  <c r="H1476" i="6"/>
  <c r="H1475" i="6"/>
  <c r="H1474" i="6"/>
  <c r="H1473" i="6"/>
  <c r="H1472" i="6"/>
  <c r="H1471" i="6"/>
  <c r="H1470" i="6"/>
  <c r="H1469" i="6"/>
  <c r="H1468" i="6"/>
  <c r="H1467" i="6"/>
  <c r="H1466" i="6"/>
  <c r="H1465" i="6"/>
  <c r="H1464" i="6"/>
  <c r="H1463" i="6"/>
  <c r="H1462" i="6"/>
  <c r="H1461" i="6"/>
  <c r="H1460" i="6"/>
  <c r="H1459" i="6"/>
  <c r="H1458" i="6"/>
  <c r="H1457" i="6"/>
  <c r="H1456" i="6"/>
  <c r="H1455" i="6"/>
  <c r="H1454" i="6"/>
  <c r="H1453" i="6"/>
  <c r="H1452" i="6"/>
  <c r="H1451" i="6"/>
  <c r="H1450" i="6"/>
  <c r="H1449" i="6"/>
  <c r="H1448" i="6"/>
  <c r="H1447" i="6"/>
  <c r="H1446" i="6"/>
  <c r="H1445" i="6"/>
  <c r="H1444" i="6"/>
  <c r="H1443" i="6"/>
  <c r="H1442" i="6"/>
  <c r="H1441" i="6"/>
  <c r="H1440" i="6"/>
  <c r="H1439" i="6"/>
  <c r="H1438" i="6"/>
  <c r="H1437" i="6"/>
  <c r="H1436" i="6"/>
  <c r="H1435" i="6"/>
  <c r="H1434" i="6"/>
  <c r="H1433" i="6"/>
  <c r="H1432" i="6"/>
  <c r="H1431" i="6"/>
  <c r="H1430" i="6"/>
  <c r="H1429" i="6"/>
  <c r="H1428" i="6"/>
  <c r="H1427" i="6"/>
  <c r="H1426" i="6"/>
  <c r="H1425" i="6"/>
  <c r="H1424" i="6"/>
  <c r="H1423" i="6"/>
  <c r="H1422" i="6"/>
  <c r="H1421" i="6"/>
  <c r="H1420" i="6"/>
  <c r="H1419" i="6"/>
  <c r="H1418" i="6"/>
  <c r="H1417" i="6"/>
  <c r="H1416" i="6"/>
  <c r="H1415" i="6"/>
  <c r="H1414" i="6"/>
  <c r="H1413" i="6"/>
  <c r="H1412" i="6"/>
  <c r="H1411" i="6"/>
  <c r="H1410" i="6"/>
  <c r="H1409" i="6"/>
  <c r="H1408" i="6"/>
  <c r="H1407" i="6"/>
  <c r="H1406" i="6"/>
  <c r="H1405" i="6"/>
  <c r="H1404" i="6"/>
  <c r="H1403" i="6"/>
  <c r="H1402" i="6"/>
  <c r="H1401" i="6"/>
  <c r="H1400" i="6"/>
  <c r="H1399" i="6"/>
  <c r="H1398" i="6"/>
  <c r="H1397" i="6"/>
  <c r="H1396" i="6"/>
  <c r="H1395" i="6"/>
  <c r="H1394" i="6"/>
  <c r="H1393" i="6"/>
  <c r="H1392" i="6"/>
  <c r="H1391" i="6"/>
  <c r="H1390" i="6"/>
  <c r="H1389" i="6"/>
  <c r="H1388" i="6"/>
  <c r="H1387" i="6"/>
  <c r="H1386" i="6"/>
  <c r="H1385" i="6"/>
  <c r="H1384" i="6"/>
  <c r="H1383" i="6"/>
  <c r="H1382" i="6"/>
  <c r="H1381" i="6"/>
  <c r="H1380" i="6"/>
  <c r="H1379" i="6"/>
  <c r="H1378" i="6"/>
  <c r="H1377" i="6"/>
  <c r="H1376" i="6"/>
  <c r="H1375" i="6"/>
  <c r="H1374" i="6"/>
  <c r="H1373" i="6"/>
  <c r="H1372" i="6"/>
  <c r="H1371" i="6"/>
  <c r="H1370" i="6"/>
  <c r="H1369" i="6"/>
  <c r="H1368" i="6"/>
  <c r="H1367" i="6"/>
  <c r="H1366" i="6"/>
  <c r="H1365" i="6"/>
  <c r="H1364" i="6"/>
  <c r="H1363" i="6"/>
  <c r="H1362" i="6"/>
  <c r="H1361" i="6"/>
  <c r="H1360" i="6"/>
  <c r="H1359" i="6"/>
  <c r="H1358" i="6"/>
  <c r="H1357" i="6"/>
  <c r="H1356" i="6"/>
  <c r="H1355" i="6"/>
  <c r="H1354" i="6"/>
  <c r="H1353" i="6"/>
  <c r="H1352" i="6"/>
  <c r="H1351" i="6"/>
  <c r="H1350" i="6"/>
  <c r="H1349" i="6"/>
  <c r="H1348" i="6"/>
  <c r="H1347" i="6"/>
  <c r="H1346" i="6"/>
  <c r="H1345" i="6"/>
  <c r="H1344" i="6"/>
  <c r="H1343" i="6"/>
  <c r="H1342" i="6"/>
  <c r="H1341" i="6"/>
  <c r="H1340" i="6"/>
  <c r="H1339" i="6"/>
  <c r="H1338" i="6"/>
  <c r="H1337" i="6"/>
  <c r="H1336" i="6"/>
  <c r="H1335" i="6"/>
  <c r="H1334" i="6"/>
  <c r="H1333" i="6"/>
  <c r="H1332" i="6"/>
  <c r="H1331" i="6"/>
  <c r="H1330" i="6"/>
  <c r="H1329" i="6"/>
  <c r="H1328" i="6"/>
  <c r="H1327" i="6"/>
  <c r="H1326" i="6"/>
  <c r="H1325" i="6"/>
  <c r="H1324" i="6"/>
  <c r="H1323" i="6"/>
  <c r="H1322" i="6"/>
  <c r="H1321" i="6"/>
  <c r="H1320" i="6"/>
  <c r="H1319" i="6"/>
  <c r="H1318" i="6"/>
  <c r="H1317" i="6"/>
  <c r="H1316" i="6"/>
  <c r="H1315" i="6"/>
  <c r="H1314" i="6"/>
  <c r="H1313" i="6"/>
  <c r="H1312" i="6"/>
  <c r="H1311" i="6"/>
  <c r="H1310" i="6"/>
  <c r="H1309" i="6"/>
  <c r="H1308" i="6"/>
  <c r="H1307" i="6"/>
  <c r="H1306" i="6"/>
  <c r="H1305" i="6"/>
  <c r="H1304" i="6"/>
  <c r="H1303" i="6"/>
  <c r="H1302" i="6"/>
  <c r="H1301" i="6"/>
  <c r="H1300" i="6"/>
  <c r="H1299" i="6"/>
  <c r="H1298" i="6"/>
  <c r="H1297" i="6"/>
  <c r="H1296" i="6"/>
  <c r="H1295" i="6"/>
  <c r="H1294" i="6"/>
  <c r="H1293" i="6"/>
  <c r="H1292" i="6"/>
  <c r="H1291" i="6"/>
  <c r="H1290" i="6"/>
  <c r="H1289" i="6"/>
  <c r="H1288" i="6"/>
  <c r="H1287" i="6"/>
  <c r="H1286" i="6"/>
  <c r="H1285" i="6"/>
  <c r="H1284" i="6"/>
  <c r="H1283" i="6"/>
  <c r="H1282" i="6"/>
  <c r="H1281" i="6"/>
  <c r="H1280" i="6"/>
  <c r="H1279" i="6"/>
  <c r="H1278" i="6"/>
  <c r="H1277" i="6"/>
  <c r="H1276" i="6"/>
  <c r="H1275" i="6"/>
  <c r="H1274" i="6"/>
  <c r="H1273" i="6"/>
  <c r="H1272" i="6"/>
  <c r="H1271" i="6"/>
  <c r="H1270" i="6"/>
  <c r="H1269" i="6"/>
  <c r="H1268" i="6"/>
  <c r="H1267" i="6"/>
  <c r="H1266" i="6"/>
  <c r="H1265" i="6"/>
  <c r="H1264" i="6"/>
  <c r="H1263" i="6"/>
  <c r="H1262" i="6"/>
  <c r="H1261" i="6"/>
  <c r="H1260" i="6"/>
  <c r="H1259" i="6"/>
  <c r="H1258" i="6"/>
  <c r="H1257" i="6"/>
  <c r="H1256" i="6"/>
  <c r="H1255" i="6"/>
  <c r="H1254" i="6"/>
  <c r="H1253" i="6"/>
  <c r="H1252" i="6"/>
  <c r="H1251" i="6"/>
  <c r="H1250" i="6"/>
  <c r="H1249" i="6"/>
  <c r="H1248" i="6"/>
  <c r="H1247" i="6"/>
  <c r="H1246" i="6"/>
  <c r="H1245" i="6"/>
  <c r="H1244" i="6"/>
  <c r="H1243" i="6"/>
  <c r="H1242" i="6"/>
  <c r="H1241" i="6"/>
  <c r="H1240" i="6"/>
  <c r="H1239" i="6"/>
  <c r="H1238" i="6"/>
  <c r="H1237" i="6"/>
  <c r="H1236" i="6"/>
  <c r="H1235" i="6"/>
  <c r="H1234" i="6"/>
  <c r="H1233" i="6"/>
  <c r="H1232" i="6"/>
  <c r="H1231" i="6"/>
  <c r="H1230" i="6"/>
  <c r="H1229" i="6"/>
  <c r="H1228" i="6"/>
  <c r="H1227" i="6"/>
  <c r="H1226" i="6"/>
  <c r="H1225" i="6"/>
  <c r="H1224" i="6"/>
  <c r="H1223" i="6"/>
  <c r="H1222" i="6"/>
  <c r="H1221" i="6"/>
  <c r="H1220" i="6"/>
  <c r="H1219" i="6"/>
  <c r="H1218" i="6"/>
  <c r="H1217" i="6"/>
  <c r="H1216" i="6"/>
  <c r="H1215" i="6"/>
  <c r="H1214" i="6"/>
  <c r="H1213" i="6"/>
  <c r="H1212" i="6"/>
  <c r="H1211" i="6"/>
  <c r="H1210" i="6"/>
  <c r="H1209" i="6"/>
  <c r="H1208" i="6"/>
  <c r="H1207" i="6"/>
  <c r="H1206" i="6"/>
  <c r="H1205" i="6"/>
  <c r="H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H1087" i="6"/>
  <c r="H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12" i="6"/>
  <c r="H1011" i="6"/>
  <c r="H1010" i="6"/>
  <c r="H1009" i="6"/>
  <c r="H1008" i="6"/>
  <c r="H1007" i="6"/>
  <c r="H1006" i="6"/>
  <c r="H1005"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H811" i="6"/>
  <c r="H810" i="6"/>
  <c r="H809" i="6"/>
  <c r="H808" i="6"/>
  <c r="H807" i="6"/>
  <c r="H806" i="6"/>
  <c r="H805" i="6"/>
  <c r="H804"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30" i="6"/>
  <c r="H729" i="6"/>
  <c r="H728" i="6"/>
  <c r="H727" i="6"/>
  <c r="H726" i="6"/>
  <c r="H725" i="6"/>
  <c r="H724" i="6"/>
  <c r="H723" i="6"/>
  <c r="H722" i="6"/>
  <c r="H721" i="6"/>
  <c r="H720" i="6"/>
  <c r="H719" i="6"/>
  <c r="H718" i="6"/>
  <c r="H717" i="6"/>
  <c r="H716" i="6"/>
  <c r="H715" i="6"/>
  <c r="H714" i="6"/>
  <c r="H713" i="6"/>
  <c r="H712" i="6"/>
  <c r="H711" i="6"/>
  <c r="H710" i="6"/>
  <c r="H709" i="6"/>
  <c r="H708" i="6"/>
  <c r="H707" i="6"/>
  <c r="H706" i="6"/>
  <c r="H705" i="6"/>
  <c r="H704" i="6"/>
  <c r="H703" i="6"/>
  <c r="H702" i="6"/>
  <c r="H701"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6"/>
  <c r="H186" i="6"/>
  <c r="H185" i="6"/>
  <c r="H184" i="6"/>
  <c r="H183" i="6"/>
  <c r="H182" i="6"/>
  <c r="H181" i="6"/>
  <c r="H180" i="6"/>
  <c r="H179" i="6"/>
  <c r="H178" i="6"/>
  <c r="H177" i="6"/>
  <c r="H176" i="6"/>
  <c r="H175" i="6"/>
  <c r="H174" i="6"/>
  <c r="H173" i="6"/>
  <c r="H172" i="6"/>
  <c r="H171" i="6"/>
  <c r="H170" i="6"/>
  <c r="H169" i="6"/>
  <c r="H168" i="6"/>
  <c r="H167" i="6"/>
  <c r="H166" i="6"/>
  <c r="H165" i="6"/>
  <c r="H164" i="6"/>
  <c r="H163"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34" i="6"/>
  <c r="H133" i="6"/>
  <c r="H132" i="6"/>
  <c r="H131" i="6"/>
  <c r="H130" i="6"/>
  <c r="H129" i="6"/>
  <c r="H128" i="6"/>
  <c r="H127" i="6"/>
  <c r="H126" i="6"/>
  <c r="H125" i="6"/>
  <c r="H124" i="6"/>
  <c r="H123" i="6"/>
  <c r="H122" i="6"/>
  <c r="H121" i="6"/>
  <c r="H120" i="6"/>
  <c r="H119" i="6"/>
  <c r="H118" i="6"/>
  <c r="H117" i="6"/>
  <c r="H116" i="6"/>
  <c r="H115" i="6"/>
  <c r="H114" i="6"/>
  <c r="H113" i="6"/>
  <c r="H112" i="6"/>
  <c r="H111" i="6"/>
  <c r="H110" i="6"/>
  <c r="H109" i="6"/>
  <c r="H108" i="6"/>
  <c r="H107" i="6"/>
  <c r="H106" i="6"/>
  <c r="H105" i="6"/>
  <c r="H104" i="6"/>
  <c r="H103" i="6"/>
  <c r="H102" i="6"/>
  <c r="H101" i="6"/>
  <c r="H100" i="6"/>
  <c r="H99" i="6"/>
  <c r="H98" i="6"/>
  <c r="H97" i="6"/>
  <c r="H96" i="6"/>
  <c r="H95" i="6"/>
  <c r="H94" i="6"/>
  <c r="H93" i="6"/>
  <c r="H92" i="6"/>
  <c r="H91" i="6"/>
  <c r="H90" i="6"/>
  <c r="H89" i="6"/>
  <c r="H88" i="6"/>
  <c r="H87" i="6"/>
  <c r="H86" i="6"/>
  <c r="H85" i="6"/>
  <c r="H84" i="6"/>
  <c r="H83" i="6"/>
  <c r="H82" i="6"/>
  <c r="H81" i="6"/>
  <c r="H80" i="6"/>
  <c r="H79" i="6"/>
  <c r="H78" i="6"/>
  <c r="H77" i="6"/>
  <c r="H76" i="6"/>
  <c r="H75" i="6"/>
  <c r="H74" i="6"/>
  <c r="H73" i="6"/>
  <c r="H72" i="6"/>
  <c r="H71" i="6"/>
  <c r="H70" i="6"/>
  <c r="H69" i="6"/>
  <c r="H68" i="6"/>
  <c r="H67" i="6"/>
  <c r="H66" i="6"/>
  <c r="H65" i="6"/>
  <c r="H64" i="6"/>
  <c r="H63" i="6"/>
  <c r="H62" i="6"/>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E2001" i="6"/>
  <c r="E2000" i="6"/>
  <c r="E1999" i="6"/>
  <c r="E1998" i="6"/>
  <c r="E1997" i="6"/>
  <c r="E1996" i="6"/>
  <c r="E1995" i="6"/>
  <c r="E1994" i="6"/>
  <c r="E1993" i="6"/>
  <c r="E1992" i="6"/>
  <c r="E1991" i="6"/>
  <c r="E1990" i="6"/>
  <c r="E1989" i="6"/>
  <c r="E1988" i="6"/>
  <c r="E1987" i="6"/>
  <c r="E1986" i="6"/>
  <c r="E1985" i="6"/>
  <c r="E1984" i="6"/>
  <c r="E1983" i="6"/>
  <c r="E1982" i="6"/>
  <c r="E1981" i="6"/>
  <c r="E1980" i="6"/>
  <c r="E1979" i="6"/>
  <c r="E1978" i="6"/>
  <c r="E1977" i="6"/>
  <c r="E1976" i="6"/>
  <c r="E1975" i="6"/>
  <c r="E1974" i="6"/>
  <c r="E1973" i="6"/>
  <c r="E1972" i="6"/>
  <c r="E1971" i="6"/>
  <c r="E1970" i="6"/>
  <c r="E1969" i="6"/>
  <c r="E1968" i="6"/>
  <c r="E1967" i="6"/>
  <c r="E1966" i="6"/>
  <c r="E1965" i="6"/>
  <c r="E1964" i="6"/>
  <c r="E1963" i="6"/>
  <c r="E1962" i="6"/>
  <c r="E1961" i="6"/>
  <c r="E1960" i="6"/>
  <c r="E1959" i="6"/>
  <c r="E1958" i="6"/>
  <c r="E1957" i="6"/>
  <c r="E1956" i="6"/>
  <c r="E1955" i="6"/>
  <c r="E1954" i="6"/>
  <c r="E1953" i="6"/>
  <c r="E1952" i="6"/>
  <c r="E1951" i="6"/>
  <c r="E1950" i="6"/>
  <c r="E1949" i="6"/>
  <c r="E1948" i="6"/>
  <c r="E1947" i="6"/>
  <c r="E1946" i="6"/>
  <c r="E1945" i="6"/>
  <c r="E1944" i="6"/>
  <c r="E1943" i="6"/>
  <c r="E1942" i="6"/>
  <c r="E1941" i="6"/>
  <c r="E1940" i="6"/>
  <c r="E1939" i="6"/>
  <c r="E1938" i="6"/>
  <c r="E1937" i="6"/>
  <c r="E1936" i="6"/>
  <c r="E1935" i="6"/>
  <c r="E1934" i="6"/>
  <c r="E1933" i="6"/>
  <c r="E1932" i="6"/>
  <c r="E1931" i="6"/>
  <c r="E1930" i="6"/>
  <c r="E1929" i="6"/>
  <c r="E1928" i="6"/>
  <c r="E1927" i="6"/>
  <c r="E1926" i="6"/>
  <c r="E1925" i="6"/>
  <c r="E1924" i="6"/>
  <c r="E1923" i="6"/>
  <c r="E1922" i="6"/>
  <c r="E1921" i="6"/>
  <c r="E1920" i="6"/>
  <c r="E1919" i="6"/>
  <c r="E1918" i="6"/>
  <c r="E1917" i="6"/>
  <c r="E1916" i="6"/>
  <c r="E1915" i="6"/>
  <c r="E1914" i="6"/>
  <c r="E1913" i="6"/>
  <c r="E1912" i="6"/>
  <c r="E1911" i="6"/>
  <c r="E1910" i="6"/>
  <c r="E1909" i="6"/>
  <c r="E1908" i="6"/>
  <c r="E1907" i="6"/>
  <c r="E1906" i="6"/>
  <c r="E1905" i="6"/>
  <c r="E1904" i="6"/>
  <c r="E1903" i="6"/>
  <c r="E1902" i="6"/>
  <c r="E1901" i="6"/>
  <c r="E1900" i="6"/>
  <c r="E1899" i="6"/>
  <c r="E1898" i="6"/>
  <c r="E1897" i="6"/>
  <c r="E1896" i="6"/>
  <c r="E1895" i="6"/>
  <c r="E1894" i="6"/>
  <c r="E1893" i="6"/>
  <c r="E1892" i="6"/>
  <c r="E1891" i="6"/>
  <c r="E1890" i="6"/>
  <c r="E1889" i="6"/>
  <c r="E1888" i="6"/>
  <c r="E1887" i="6"/>
  <c r="E1886" i="6"/>
  <c r="E1885" i="6"/>
  <c r="E1884" i="6"/>
  <c r="E1883" i="6"/>
  <c r="E1882" i="6"/>
  <c r="E1881" i="6"/>
  <c r="E1880" i="6"/>
  <c r="E1879" i="6"/>
  <c r="E1878" i="6"/>
  <c r="E1877" i="6"/>
  <c r="E1876" i="6"/>
  <c r="E1875" i="6"/>
  <c r="E1874" i="6"/>
  <c r="E1873" i="6"/>
  <c r="E1872" i="6"/>
  <c r="E1871" i="6"/>
  <c r="E1870" i="6"/>
  <c r="E1869" i="6"/>
  <c r="E1868" i="6"/>
  <c r="E1867" i="6"/>
  <c r="E1866" i="6"/>
  <c r="E1865" i="6"/>
  <c r="E1864" i="6"/>
  <c r="E1863" i="6"/>
  <c r="E1862" i="6"/>
  <c r="E1861" i="6"/>
  <c r="E1860" i="6"/>
  <c r="E1859" i="6"/>
  <c r="E1858" i="6"/>
  <c r="E1857" i="6"/>
  <c r="E1856" i="6"/>
  <c r="E1855" i="6"/>
  <c r="E1854" i="6"/>
  <c r="E1853" i="6"/>
  <c r="E1852" i="6"/>
  <c r="E1851" i="6"/>
  <c r="E1850" i="6"/>
  <c r="E1849" i="6"/>
  <c r="E1848" i="6"/>
  <c r="E1847" i="6"/>
  <c r="E1846" i="6"/>
  <c r="E1845" i="6"/>
  <c r="E1844" i="6"/>
  <c r="E1843" i="6"/>
  <c r="E1842" i="6"/>
  <c r="E1841" i="6"/>
  <c r="E1840" i="6"/>
  <c r="E1839" i="6"/>
  <c r="E1838" i="6"/>
  <c r="E1837" i="6"/>
  <c r="E1836" i="6"/>
  <c r="E1835" i="6"/>
  <c r="E1834" i="6"/>
  <c r="E1833" i="6"/>
  <c r="E1832" i="6"/>
  <c r="E1831" i="6"/>
  <c r="E1830" i="6"/>
  <c r="E1829" i="6"/>
  <c r="E1828" i="6"/>
  <c r="E1827" i="6"/>
  <c r="E1826" i="6"/>
  <c r="E1825" i="6"/>
  <c r="E1824" i="6"/>
  <c r="E1823" i="6"/>
  <c r="E1822" i="6"/>
  <c r="E1821" i="6"/>
  <c r="E1820" i="6"/>
  <c r="E1819" i="6"/>
  <c r="E1818" i="6"/>
  <c r="E1817" i="6"/>
  <c r="E1816" i="6"/>
  <c r="E1815" i="6"/>
  <c r="E1814" i="6"/>
  <c r="E1813" i="6"/>
  <c r="E1812" i="6"/>
  <c r="E1811" i="6"/>
  <c r="E1810" i="6"/>
  <c r="E1809" i="6"/>
  <c r="E1808" i="6"/>
  <c r="E1807" i="6"/>
  <c r="E1806" i="6"/>
  <c r="E1805" i="6"/>
  <c r="E1804" i="6"/>
  <c r="E1803" i="6"/>
  <c r="E1802" i="6"/>
  <c r="E1801" i="6"/>
  <c r="E1800" i="6"/>
  <c r="E1799" i="6"/>
  <c r="E1798" i="6"/>
  <c r="E1797" i="6"/>
  <c r="E1796" i="6"/>
  <c r="E1795" i="6"/>
  <c r="E1794" i="6"/>
  <c r="E1793" i="6"/>
  <c r="E1792" i="6"/>
  <c r="E1791" i="6"/>
  <c r="E1790" i="6"/>
  <c r="E1789" i="6"/>
  <c r="E1788" i="6"/>
  <c r="E1787" i="6"/>
  <c r="E1786" i="6"/>
  <c r="E1785" i="6"/>
  <c r="E1784" i="6"/>
  <c r="E1783" i="6"/>
  <c r="E1782" i="6"/>
  <c r="E1781" i="6"/>
  <c r="E1780" i="6"/>
  <c r="E1779" i="6"/>
  <c r="E1778" i="6"/>
  <c r="E1777" i="6"/>
  <c r="E1776" i="6"/>
  <c r="E1775" i="6"/>
  <c r="E1774" i="6"/>
  <c r="E1773" i="6"/>
  <c r="E1772" i="6"/>
  <c r="E1771" i="6"/>
  <c r="E1770" i="6"/>
  <c r="E1769" i="6"/>
  <c r="E1768" i="6"/>
  <c r="E1767" i="6"/>
  <c r="E1766" i="6"/>
  <c r="E1765" i="6"/>
  <c r="E1764" i="6"/>
  <c r="E1763" i="6"/>
  <c r="E1762" i="6"/>
  <c r="E1761" i="6"/>
  <c r="E1760" i="6"/>
  <c r="E1759" i="6"/>
  <c r="E1758" i="6"/>
  <c r="E1757" i="6"/>
  <c r="E1756" i="6"/>
  <c r="E1755" i="6"/>
  <c r="E1754" i="6"/>
  <c r="E1753" i="6"/>
  <c r="E1752" i="6"/>
  <c r="E1751" i="6"/>
  <c r="E1750" i="6"/>
  <c r="E1749" i="6"/>
  <c r="E1748" i="6"/>
  <c r="E1747" i="6"/>
  <c r="E1746" i="6"/>
  <c r="E1745" i="6"/>
  <c r="E1744" i="6"/>
  <c r="E1743" i="6"/>
  <c r="E1742" i="6"/>
  <c r="E1741" i="6"/>
  <c r="E1740" i="6"/>
  <c r="E1739" i="6"/>
  <c r="E1738" i="6"/>
  <c r="E1737" i="6"/>
  <c r="E1736" i="6"/>
  <c r="E1735" i="6"/>
  <c r="E1734" i="6"/>
  <c r="E1733" i="6"/>
  <c r="E1732" i="6"/>
  <c r="E1731" i="6"/>
  <c r="E1730" i="6"/>
  <c r="E1729" i="6"/>
  <c r="E1728" i="6"/>
  <c r="E1727" i="6"/>
  <c r="E1726" i="6"/>
  <c r="E1725" i="6"/>
  <c r="E1724" i="6"/>
  <c r="E1723" i="6"/>
  <c r="E1722" i="6"/>
  <c r="E1721" i="6"/>
  <c r="E1720" i="6"/>
  <c r="E1719" i="6"/>
  <c r="E1718" i="6"/>
  <c r="E1717" i="6"/>
  <c r="E1716" i="6"/>
  <c r="E1715" i="6"/>
  <c r="E1714" i="6"/>
  <c r="E1713" i="6"/>
  <c r="E1712" i="6"/>
  <c r="E1711" i="6"/>
  <c r="E1710" i="6"/>
  <c r="E1709" i="6"/>
  <c r="E1708" i="6"/>
  <c r="E1707" i="6"/>
  <c r="E1706" i="6"/>
  <c r="E1705" i="6"/>
  <c r="E1704" i="6"/>
  <c r="E1703" i="6"/>
  <c r="E1702" i="6"/>
  <c r="E1701" i="6"/>
  <c r="E1700" i="6"/>
  <c r="E1699" i="6"/>
  <c r="E1698" i="6"/>
  <c r="E1697" i="6"/>
  <c r="E1696" i="6"/>
  <c r="E1695" i="6"/>
  <c r="E1694" i="6"/>
  <c r="E1693" i="6"/>
  <c r="E1692" i="6"/>
  <c r="E1691" i="6"/>
  <c r="E1690" i="6"/>
  <c r="E1689" i="6"/>
  <c r="E1688" i="6"/>
  <c r="E1687" i="6"/>
  <c r="E1686" i="6"/>
  <c r="E1685" i="6"/>
  <c r="E1684" i="6"/>
  <c r="E1683" i="6"/>
  <c r="E1682" i="6"/>
  <c r="E1681" i="6"/>
  <c r="E1680" i="6"/>
  <c r="E1679" i="6"/>
  <c r="E1678" i="6"/>
  <c r="E1677" i="6"/>
  <c r="E1676" i="6"/>
  <c r="E1675" i="6"/>
  <c r="E1674" i="6"/>
  <c r="E1673" i="6"/>
  <c r="E1672" i="6"/>
  <c r="E1671" i="6"/>
  <c r="E1670" i="6"/>
  <c r="E1669" i="6"/>
  <c r="E1668" i="6"/>
  <c r="E1667" i="6"/>
  <c r="E1666" i="6"/>
  <c r="E1665" i="6"/>
  <c r="E1664" i="6"/>
  <c r="E1663" i="6"/>
  <c r="E1662" i="6"/>
  <c r="E1661" i="6"/>
  <c r="E1660" i="6"/>
  <c r="E1659" i="6"/>
  <c r="E1658" i="6"/>
  <c r="E1657" i="6"/>
  <c r="E1656" i="6"/>
  <c r="E1655" i="6"/>
  <c r="E1654" i="6"/>
  <c r="E1653" i="6"/>
  <c r="E1652" i="6"/>
  <c r="E1651" i="6"/>
  <c r="E1650" i="6"/>
  <c r="E1649" i="6"/>
  <c r="E1648" i="6"/>
  <c r="E1647" i="6"/>
  <c r="E1646" i="6"/>
  <c r="E1645" i="6"/>
  <c r="E1644" i="6"/>
  <c r="E1643" i="6"/>
  <c r="E1642" i="6"/>
  <c r="E1641" i="6"/>
  <c r="E1640" i="6"/>
  <c r="E1639" i="6"/>
  <c r="E1638" i="6"/>
  <c r="E1637" i="6"/>
  <c r="E1636" i="6"/>
  <c r="E1635" i="6"/>
  <c r="E1634" i="6"/>
  <c r="E1633" i="6"/>
  <c r="E1632" i="6"/>
  <c r="E1631" i="6"/>
  <c r="E1630" i="6"/>
  <c r="E1629" i="6"/>
  <c r="E1628" i="6"/>
  <c r="E1627" i="6"/>
  <c r="E1626" i="6"/>
  <c r="E1625" i="6"/>
  <c r="E1624" i="6"/>
  <c r="E1623" i="6"/>
  <c r="E1622" i="6"/>
  <c r="E1621" i="6"/>
  <c r="E1620" i="6"/>
  <c r="E1619" i="6"/>
  <c r="E1618" i="6"/>
  <c r="E1617" i="6"/>
  <c r="E1616" i="6"/>
  <c r="E1615" i="6"/>
  <c r="E1614" i="6"/>
  <c r="E1613" i="6"/>
  <c r="E1612" i="6"/>
  <c r="E1611" i="6"/>
  <c r="E1610" i="6"/>
  <c r="E1609" i="6"/>
  <c r="E1608" i="6"/>
  <c r="E1607" i="6"/>
  <c r="E1606" i="6"/>
  <c r="E1605" i="6"/>
  <c r="E1604" i="6"/>
  <c r="E1603" i="6"/>
  <c r="E1602" i="6"/>
  <c r="E1601" i="6"/>
  <c r="E1600" i="6"/>
  <c r="E1599" i="6"/>
  <c r="E1598" i="6"/>
  <c r="E1597" i="6"/>
  <c r="E1596" i="6"/>
  <c r="E1595" i="6"/>
  <c r="E1594" i="6"/>
  <c r="E1593" i="6"/>
  <c r="E1592" i="6"/>
  <c r="E1591" i="6"/>
  <c r="E1590" i="6"/>
  <c r="E1589" i="6"/>
  <c r="E1588" i="6"/>
  <c r="E1587" i="6"/>
  <c r="E1586" i="6"/>
  <c r="E1585" i="6"/>
  <c r="E1584" i="6"/>
  <c r="E1583" i="6"/>
  <c r="E1582" i="6"/>
  <c r="E1581" i="6"/>
  <c r="E1580" i="6"/>
  <c r="E1579" i="6"/>
  <c r="E1578" i="6"/>
  <c r="E1577" i="6"/>
  <c r="E1576" i="6"/>
  <c r="E1575" i="6"/>
  <c r="E1574" i="6"/>
  <c r="E1573" i="6"/>
  <c r="E1572" i="6"/>
  <c r="E1571" i="6"/>
  <c r="E1570" i="6"/>
  <c r="E1569" i="6"/>
  <c r="E1568" i="6"/>
  <c r="E1567" i="6"/>
  <c r="E1566" i="6"/>
  <c r="E1565" i="6"/>
  <c r="E1564" i="6"/>
  <c r="E1563" i="6"/>
  <c r="E1562" i="6"/>
  <c r="E1561" i="6"/>
  <c r="E1560" i="6"/>
  <c r="E1559" i="6"/>
  <c r="E1558" i="6"/>
  <c r="E1557" i="6"/>
  <c r="E1556" i="6"/>
  <c r="E1555" i="6"/>
  <c r="E1554" i="6"/>
  <c r="E1553" i="6"/>
  <c r="E1552" i="6"/>
  <c r="E1551" i="6"/>
  <c r="E1550" i="6"/>
  <c r="E1549" i="6"/>
  <c r="E1548" i="6"/>
  <c r="E1547" i="6"/>
  <c r="E1546" i="6"/>
  <c r="E1545" i="6"/>
  <c r="E1544" i="6"/>
  <c r="E1543" i="6"/>
  <c r="E1542" i="6"/>
  <c r="E1541" i="6"/>
  <c r="E1540" i="6"/>
  <c r="E1539" i="6"/>
  <c r="E1538" i="6"/>
  <c r="E1537" i="6"/>
  <c r="E1536" i="6"/>
  <c r="E1535" i="6"/>
  <c r="E1534" i="6"/>
  <c r="E1533" i="6"/>
  <c r="E1532" i="6"/>
  <c r="E1531" i="6"/>
  <c r="E1530" i="6"/>
  <c r="E1529" i="6"/>
  <c r="E1528" i="6"/>
  <c r="E1527" i="6"/>
  <c r="E1526" i="6"/>
  <c r="E1525" i="6"/>
  <c r="E1524" i="6"/>
  <c r="E1523" i="6"/>
  <c r="E1522" i="6"/>
  <c r="E1521" i="6"/>
  <c r="E1520" i="6"/>
  <c r="E1519" i="6"/>
  <c r="E1518" i="6"/>
  <c r="E1517" i="6"/>
  <c r="E1516" i="6"/>
  <c r="E1515" i="6"/>
  <c r="E1514" i="6"/>
  <c r="E1513" i="6"/>
  <c r="E1512" i="6"/>
  <c r="E1511" i="6"/>
  <c r="E1510" i="6"/>
  <c r="E1509" i="6"/>
  <c r="E1508" i="6"/>
  <c r="E1507" i="6"/>
  <c r="E1506" i="6"/>
  <c r="E1505" i="6"/>
  <c r="E1504" i="6"/>
  <c r="E1503" i="6"/>
  <c r="E1502" i="6"/>
  <c r="E1501" i="6"/>
  <c r="E1500" i="6"/>
  <c r="E1499" i="6"/>
  <c r="E1498" i="6"/>
  <c r="E1497" i="6"/>
  <c r="E1496" i="6"/>
  <c r="E1495" i="6"/>
  <c r="E1494" i="6"/>
  <c r="E1493" i="6"/>
  <c r="E1492" i="6"/>
  <c r="E1491" i="6"/>
  <c r="E1490" i="6"/>
  <c r="E1489" i="6"/>
  <c r="E1488" i="6"/>
  <c r="E1487" i="6"/>
  <c r="E1486" i="6"/>
  <c r="E1485" i="6"/>
  <c r="E1484" i="6"/>
  <c r="E1483" i="6"/>
  <c r="E1482" i="6"/>
  <c r="E1481" i="6"/>
  <c r="E1480" i="6"/>
  <c r="E1479" i="6"/>
  <c r="E1478" i="6"/>
  <c r="E1477" i="6"/>
  <c r="E1476" i="6"/>
  <c r="E1475" i="6"/>
  <c r="E1474" i="6"/>
  <c r="E1473" i="6"/>
  <c r="E1472" i="6"/>
  <c r="E1471" i="6"/>
  <c r="E1470" i="6"/>
  <c r="E1469" i="6"/>
  <c r="E1468" i="6"/>
  <c r="E1467" i="6"/>
  <c r="E1466" i="6"/>
  <c r="E1465" i="6"/>
  <c r="E1464" i="6"/>
  <c r="E1463" i="6"/>
  <c r="E1462" i="6"/>
  <c r="E1461" i="6"/>
  <c r="E1460" i="6"/>
  <c r="E1459" i="6"/>
  <c r="E1458" i="6"/>
  <c r="E1457" i="6"/>
  <c r="E1456" i="6"/>
  <c r="E1455" i="6"/>
  <c r="E1454" i="6"/>
  <c r="E1453" i="6"/>
  <c r="E1452" i="6"/>
  <c r="E1451" i="6"/>
  <c r="E1450" i="6"/>
  <c r="E1449" i="6"/>
  <c r="E1448" i="6"/>
  <c r="E1447" i="6"/>
  <c r="E1446" i="6"/>
  <c r="E1445" i="6"/>
  <c r="E1444" i="6"/>
  <c r="E1443" i="6"/>
  <c r="E1442" i="6"/>
  <c r="E1441" i="6"/>
  <c r="E1440" i="6"/>
  <c r="E1439" i="6"/>
  <c r="E1438" i="6"/>
  <c r="E1437" i="6"/>
  <c r="E1436" i="6"/>
  <c r="E1435" i="6"/>
  <c r="E1434" i="6"/>
  <c r="E1433" i="6"/>
  <c r="E1432" i="6"/>
  <c r="E1431" i="6"/>
  <c r="E1430" i="6"/>
  <c r="E1429" i="6"/>
  <c r="E1428" i="6"/>
  <c r="E1427" i="6"/>
  <c r="E1426" i="6"/>
  <c r="E1425" i="6"/>
  <c r="E1424" i="6"/>
  <c r="E1423" i="6"/>
  <c r="E1422" i="6"/>
  <c r="E1421" i="6"/>
  <c r="E1420" i="6"/>
  <c r="E1419" i="6"/>
  <c r="E1418" i="6"/>
  <c r="E1417" i="6"/>
  <c r="E1416" i="6"/>
  <c r="E1415" i="6"/>
  <c r="E1414" i="6"/>
  <c r="E1413" i="6"/>
  <c r="E1412" i="6"/>
  <c r="E1411" i="6"/>
  <c r="E1410" i="6"/>
  <c r="E1409" i="6"/>
  <c r="E1408" i="6"/>
  <c r="E1407" i="6"/>
  <c r="E1406" i="6"/>
  <c r="E1405" i="6"/>
  <c r="E1404" i="6"/>
  <c r="E1403" i="6"/>
  <c r="E1402" i="6"/>
  <c r="E1401" i="6"/>
  <c r="E1400" i="6"/>
  <c r="E1399" i="6"/>
  <c r="E1398" i="6"/>
  <c r="E1397" i="6"/>
  <c r="E1396" i="6"/>
  <c r="E1395" i="6"/>
  <c r="E1394" i="6"/>
  <c r="E1393" i="6"/>
  <c r="E1392" i="6"/>
  <c r="E1391" i="6"/>
  <c r="E1390" i="6"/>
  <c r="E1389" i="6"/>
  <c r="E1388" i="6"/>
  <c r="E1387" i="6"/>
  <c r="E1386" i="6"/>
  <c r="E1385" i="6"/>
  <c r="E1384" i="6"/>
  <c r="E1383" i="6"/>
  <c r="E1382" i="6"/>
  <c r="E1381" i="6"/>
  <c r="E1380" i="6"/>
  <c r="E1379" i="6"/>
  <c r="E1378" i="6"/>
  <c r="E1377" i="6"/>
  <c r="E1376" i="6"/>
  <c r="E1375" i="6"/>
  <c r="E1374" i="6"/>
  <c r="E1373" i="6"/>
  <c r="E1372" i="6"/>
  <c r="E1371" i="6"/>
  <c r="E1370" i="6"/>
  <c r="E1369" i="6"/>
  <c r="E1368" i="6"/>
  <c r="E1367" i="6"/>
  <c r="E1366" i="6"/>
  <c r="E1365" i="6"/>
  <c r="E1364" i="6"/>
  <c r="E1363" i="6"/>
  <c r="E1362" i="6"/>
  <c r="E1361" i="6"/>
  <c r="E1360" i="6"/>
  <c r="E1359" i="6"/>
  <c r="E1358" i="6"/>
  <c r="E1357" i="6"/>
  <c r="E1356" i="6"/>
  <c r="E1355" i="6"/>
  <c r="E1354" i="6"/>
  <c r="E1353" i="6"/>
  <c r="E1352" i="6"/>
  <c r="E1351" i="6"/>
  <c r="E1350" i="6"/>
  <c r="E1349" i="6"/>
  <c r="E1348" i="6"/>
  <c r="E1347" i="6"/>
  <c r="E1346" i="6"/>
  <c r="E1345" i="6"/>
  <c r="E1344" i="6"/>
  <c r="E1343" i="6"/>
  <c r="E1342" i="6"/>
  <c r="E1341" i="6"/>
  <c r="E1340" i="6"/>
  <c r="E1339" i="6"/>
  <c r="E1338" i="6"/>
  <c r="E1337" i="6"/>
  <c r="E1336" i="6"/>
  <c r="E1335" i="6"/>
  <c r="E1334" i="6"/>
  <c r="E1333" i="6"/>
  <c r="E1332" i="6"/>
  <c r="E1331" i="6"/>
  <c r="E1330" i="6"/>
  <c r="E1329" i="6"/>
  <c r="E1328" i="6"/>
  <c r="E1327" i="6"/>
  <c r="E1326" i="6"/>
  <c r="E1325" i="6"/>
  <c r="E1324" i="6"/>
  <c r="E1323" i="6"/>
  <c r="E1322" i="6"/>
  <c r="E1321" i="6"/>
  <c r="E1320" i="6"/>
  <c r="E1319" i="6"/>
  <c r="E1318" i="6"/>
  <c r="E1317" i="6"/>
  <c r="E1316" i="6"/>
  <c r="E1315" i="6"/>
  <c r="E1314" i="6"/>
  <c r="E1313" i="6"/>
  <c r="E1312" i="6"/>
  <c r="E1311" i="6"/>
  <c r="E1310" i="6"/>
  <c r="E1309" i="6"/>
  <c r="E1308" i="6"/>
  <c r="E1307" i="6"/>
  <c r="E1306" i="6"/>
  <c r="E1305" i="6"/>
  <c r="E1304" i="6"/>
  <c r="E1303" i="6"/>
  <c r="E1302" i="6"/>
  <c r="E1301" i="6"/>
  <c r="E1300" i="6"/>
  <c r="E1299" i="6"/>
  <c r="E1298" i="6"/>
  <c r="E1297" i="6"/>
  <c r="E1296" i="6"/>
  <c r="E1295" i="6"/>
  <c r="E1294" i="6"/>
  <c r="E1293" i="6"/>
  <c r="E1292" i="6"/>
  <c r="E1291" i="6"/>
  <c r="E1290" i="6"/>
  <c r="E1289" i="6"/>
  <c r="E1288" i="6"/>
  <c r="E1287" i="6"/>
  <c r="E1286" i="6"/>
  <c r="E1285" i="6"/>
  <c r="E1284" i="6"/>
  <c r="E1283" i="6"/>
  <c r="E1282" i="6"/>
  <c r="E1281" i="6"/>
  <c r="E1280" i="6"/>
  <c r="E1279" i="6"/>
  <c r="E1278" i="6"/>
  <c r="E1277" i="6"/>
  <c r="E1276" i="6"/>
  <c r="E1275" i="6"/>
  <c r="E1274" i="6"/>
  <c r="E1273" i="6"/>
  <c r="E1272" i="6"/>
  <c r="E1271" i="6"/>
  <c r="E1270" i="6"/>
  <c r="E1269" i="6"/>
  <c r="E1268" i="6"/>
  <c r="E1267" i="6"/>
  <c r="E1266" i="6"/>
  <c r="E1265" i="6"/>
  <c r="E1264" i="6"/>
  <c r="E1263" i="6"/>
  <c r="E1262" i="6"/>
  <c r="E1261" i="6"/>
  <c r="E1260" i="6"/>
  <c r="E1259" i="6"/>
  <c r="E1258" i="6"/>
  <c r="E1257" i="6"/>
  <c r="E1256" i="6"/>
  <c r="E1255" i="6"/>
  <c r="E1254" i="6"/>
  <c r="E1253" i="6"/>
  <c r="E1252" i="6"/>
  <c r="E1251" i="6"/>
  <c r="E1250" i="6"/>
  <c r="E1249" i="6"/>
  <c r="E1248" i="6"/>
  <c r="E1247" i="6"/>
  <c r="E1246" i="6"/>
  <c r="E1245" i="6"/>
  <c r="E1244" i="6"/>
  <c r="E1243" i="6"/>
  <c r="E1242" i="6"/>
  <c r="E1241" i="6"/>
  <c r="E1240" i="6"/>
  <c r="E1239" i="6"/>
  <c r="E1238" i="6"/>
  <c r="E1237" i="6"/>
  <c r="E1236" i="6"/>
  <c r="E1235" i="6"/>
  <c r="E1234" i="6"/>
  <c r="E1233" i="6"/>
  <c r="E1232" i="6"/>
  <c r="E1231" i="6"/>
  <c r="E1230" i="6"/>
  <c r="E1229" i="6"/>
  <c r="E1228" i="6"/>
  <c r="E1227" i="6"/>
  <c r="E1226" i="6"/>
  <c r="E1225" i="6"/>
  <c r="E1224" i="6"/>
  <c r="E1223" i="6"/>
  <c r="E1222" i="6"/>
  <c r="E1221" i="6"/>
  <c r="E1220" i="6"/>
  <c r="E1219" i="6"/>
  <c r="E1218" i="6"/>
  <c r="E1217" i="6"/>
  <c r="E1216" i="6"/>
  <c r="E1215" i="6"/>
  <c r="E1214" i="6"/>
  <c r="E1213" i="6"/>
  <c r="E1212" i="6"/>
  <c r="E1211" i="6"/>
  <c r="E1210" i="6"/>
  <c r="E1209" i="6"/>
  <c r="E1208" i="6"/>
  <c r="E1207" i="6"/>
  <c r="E1206" i="6"/>
  <c r="E1205" i="6"/>
  <c r="E1204" i="6"/>
  <c r="E1203" i="6"/>
  <c r="E1202" i="6"/>
  <c r="E1201" i="6"/>
  <c r="E1200" i="6"/>
  <c r="E1199" i="6"/>
  <c r="E1198" i="6"/>
  <c r="E1197" i="6"/>
  <c r="E1196" i="6"/>
  <c r="E1195" i="6"/>
  <c r="E1194" i="6"/>
  <c r="E1193" i="6"/>
  <c r="E1192" i="6"/>
  <c r="E1191" i="6"/>
  <c r="E1190" i="6"/>
  <c r="E1189" i="6"/>
  <c r="E1188" i="6"/>
  <c r="E1187" i="6"/>
  <c r="E1186" i="6"/>
  <c r="E1185" i="6"/>
  <c r="E1184" i="6"/>
  <c r="E1183" i="6"/>
  <c r="E1182" i="6"/>
  <c r="E1181" i="6"/>
  <c r="E1180" i="6"/>
  <c r="E1179" i="6"/>
  <c r="E1178" i="6"/>
  <c r="E1177" i="6"/>
  <c r="E1176" i="6"/>
  <c r="E1175" i="6"/>
  <c r="E1174" i="6"/>
  <c r="E1173" i="6"/>
  <c r="E1172" i="6"/>
  <c r="E1171" i="6"/>
  <c r="E1170" i="6"/>
  <c r="E1169" i="6"/>
  <c r="E1168" i="6"/>
  <c r="E1167" i="6"/>
  <c r="E1166" i="6"/>
  <c r="E1165" i="6"/>
  <c r="E1164" i="6"/>
  <c r="E1163" i="6"/>
  <c r="E1162" i="6"/>
  <c r="E1161" i="6"/>
  <c r="E1160" i="6"/>
  <c r="E1159" i="6"/>
  <c r="E1158" i="6"/>
  <c r="E1157" i="6"/>
  <c r="E1156" i="6"/>
  <c r="E1155" i="6"/>
  <c r="E1154" i="6"/>
  <c r="E1153" i="6"/>
  <c r="E1152" i="6"/>
  <c r="E1151" i="6"/>
  <c r="E1150" i="6"/>
  <c r="E1149" i="6"/>
  <c r="E1148" i="6"/>
  <c r="E1147" i="6"/>
  <c r="E1146" i="6"/>
  <c r="E1145" i="6"/>
  <c r="E1144" i="6"/>
  <c r="E1143" i="6"/>
  <c r="E1142" i="6"/>
  <c r="E1141" i="6"/>
  <c r="E1140" i="6"/>
  <c r="E1139" i="6"/>
  <c r="E1138" i="6"/>
  <c r="E1137" i="6"/>
  <c r="E1136" i="6"/>
  <c r="E1135" i="6"/>
  <c r="E1134" i="6"/>
  <c r="E1133" i="6"/>
  <c r="E1132" i="6"/>
  <c r="E1131" i="6"/>
  <c r="E1130" i="6"/>
  <c r="E1129" i="6"/>
  <c r="E1128" i="6"/>
  <c r="E1127" i="6"/>
  <c r="E1126" i="6"/>
  <c r="E1125" i="6"/>
  <c r="E1124" i="6"/>
  <c r="E1123" i="6"/>
  <c r="E1122" i="6"/>
  <c r="E1121" i="6"/>
  <c r="E1120" i="6"/>
  <c r="E1119" i="6"/>
  <c r="E1118" i="6"/>
  <c r="E1117" i="6"/>
  <c r="E1116" i="6"/>
  <c r="E1115" i="6"/>
  <c r="E1114" i="6"/>
  <c r="E1113" i="6"/>
  <c r="E1112" i="6"/>
  <c r="E1111" i="6"/>
  <c r="E1110" i="6"/>
  <c r="E1109" i="6"/>
  <c r="E1108" i="6"/>
  <c r="E1107" i="6"/>
  <c r="E1106" i="6"/>
  <c r="E1105" i="6"/>
  <c r="E1104" i="6"/>
  <c r="E1103" i="6"/>
  <c r="E1102" i="6"/>
  <c r="E1101" i="6"/>
  <c r="E1100" i="6"/>
  <c r="E1099" i="6"/>
  <c r="E1098" i="6"/>
  <c r="E1097" i="6"/>
  <c r="E1096" i="6"/>
  <c r="E1095" i="6"/>
  <c r="E1094" i="6"/>
  <c r="E1093" i="6"/>
  <c r="E1092" i="6"/>
  <c r="E1091" i="6"/>
  <c r="E1090" i="6"/>
  <c r="E1089" i="6"/>
  <c r="E1088" i="6"/>
  <c r="E1087" i="6"/>
  <c r="E1086" i="6"/>
  <c r="E1085" i="6"/>
  <c r="E1084" i="6"/>
  <c r="E1083" i="6"/>
  <c r="E1082" i="6"/>
  <c r="E1081" i="6"/>
  <c r="E1080" i="6"/>
  <c r="E1079" i="6"/>
  <c r="E1078" i="6"/>
  <c r="E1077" i="6"/>
  <c r="E1076" i="6"/>
  <c r="E1075" i="6"/>
  <c r="E1074" i="6"/>
  <c r="E1073" i="6"/>
  <c r="E1072" i="6"/>
  <c r="E1071" i="6"/>
  <c r="E1070" i="6"/>
  <c r="E1069" i="6"/>
  <c r="E1068" i="6"/>
  <c r="E1067" i="6"/>
  <c r="E1066" i="6"/>
  <c r="E1065" i="6"/>
  <c r="E1064" i="6"/>
  <c r="E1063" i="6"/>
  <c r="E1062" i="6"/>
  <c r="E1061" i="6"/>
  <c r="E1060" i="6"/>
  <c r="E1059" i="6"/>
  <c r="E1058" i="6"/>
  <c r="E1057" i="6"/>
  <c r="E1056" i="6"/>
  <c r="E1055" i="6"/>
  <c r="E1054" i="6"/>
  <c r="E1053" i="6"/>
  <c r="E1052" i="6"/>
  <c r="E1051" i="6"/>
  <c r="E1050" i="6"/>
  <c r="E1049" i="6"/>
  <c r="E1048" i="6"/>
  <c r="E1047" i="6"/>
  <c r="E1046" i="6"/>
  <c r="E1045" i="6"/>
  <c r="E1044" i="6"/>
  <c r="E1043" i="6"/>
  <c r="E1042" i="6"/>
  <c r="E1041" i="6"/>
  <c r="E1040" i="6"/>
  <c r="E1039" i="6"/>
  <c r="E1038" i="6"/>
  <c r="E1037" i="6"/>
  <c r="E1036" i="6"/>
  <c r="E1035" i="6"/>
  <c r="E1034" i="6"/>
  <c r="E1033" i="6"/>
  <c r="E1032" i="6"/>
  <c r="E1031" i="6"/>
  <c r="E1030" i="6"/>
  <c r="E1029" i="6"/>
  <c r="E1028" i="6"/>
  <c r="E1027" i="6"/>
  <c r="E1026" i="6"/>
  <c r="E1025" i="6"/>
  <c r="E1024" i="6"/>
  <c r="E1023" i="6"/>
  <c r="E1022" i="6"/>
  <c r="E1021" i="6"/>
  <c r="E1020" i="6"/>
  <c r="E1019" i="6"/>
  <c r="E1018" i="6"/>
  <c r="E1017" i="6"/>
  <c r="E1016" i="6"/>
  <c r="E1015" i="6"/>
  <c r="E1014" i="6"/>
  <c r="E1013" i="6"/>
  <c r="E1012" i="6"/>
  <c r="E1011" i="6"/>
  <c r="E1010" i="6"/>
  <c r="E1009" i="6"/>
  <c r="E1008" i="6"/>
  <c r="E1007" i="6"/>
  <c r="E1006" i="6"/>
  <c r="E1005" i="6"/>
  <c r="E1004" i="6"/>
  <c r="E1003" i="6"/>
  <c r="E1002" i="6"/>
  <c r="E1001" i="6"/>
  <c r="E1000" i="6"/>
  <c r="E999" i="6"/>
  <c r="E998" i="6"/>
  <c r="E997" i="6"/>
  <c r="E996" i="6"/>
  <c r="E995" i="6"/>
  <c r="E994" i="6"/>
  <c r="E993" i="6"/>
  <c r="E992" i="6"/>
  <c r="E991" i="6"/>
  <c r="E990" i="6"/>
  <c r="E989" i="6"/>
  <c r="E988" i="6"/>
  <c r="E987" i="6"/>
  <c r="E986" i="6"/>
  <c r="E985" i="6"/>
  <c r="E984" i="6"/>
  <c r="E983" i="6"/>
  <c r="E982" i="6"/>
  <c r="E981" i="6"/>
  <c r="E980" i="6"/>
  <c r="E979" i="6"/>
  <c r="E978" i="6"/>
  <c r="E977" i="6"/>
  <c r="E976" i="6"/>
  <c r="E975" i="6"/>
  <c r="E974" i="6"/>
  <c r="E973" i="6"/>
  <c r="E972" i="6"/>
  <c r="E971" i="6"/>
  <c r="E970" i="6"/>
  <c r="E969" i="6"/>
  <c r="E968" i="6"/>
  <c r="E967" i="6"/>
  <c r="E966" i="6"/>
  <c r="E965" i="6"/>
  <c r="E964" i="6"/>
  <c r="E963" i="6"/>
  <c r="E962" i="6"/>
  <c r="E961" i="6"/>
  <c r="E960" i="6"/>
  <c r="E959" i="6"/>
  <c r="E958" i="6"/>
  <c r="E957" i="6"/>
  <c r="E956" i="6"/>
  <c r="E955" i="6"/>
  <c r="E954" i="6"/>
  <c r="E953" i="6"/>
  <c r="E952" i="6"/>
  <c r="E951" i="6"/>
  <c r="E950" i="6"/>
  <c r="E949" i="6"/>
  <c r="E948" i="6"/>
  <c r="E947" i="6"/>
  <c r="E946" i="6"/>
  <c r="E945" i="6"/>
  <c r="E944" i="6"/>
  <c r="E943" i="6"/>
  <c r="E942" i="6"/>
  <c r="E941" i="6"/>
  <c r="E940" i="6"/>
  <c r="E939" i="6"/>
  <c r="E938" i="6"/>
  <c r="E937" i="6"/>
  <c r="E936" i="6"/>
  <c r="E935" i="6"/>
  <c r="E934" i="6"/>
  <c r="E933" i="6"/>
  <c r="E932" i="6"/>
  <c r="E931" i="6"/>
  <c r="E930" i="6"/>
  <c r="E929" i="6"/>
  <c r="E928" i="6"/>
  <c r="E927" i="6"/>
  <c r="E926" i="6"/>
  <c r="E925" i="6"/>
  <c r="E924" i="6"/>
  <c r="E923" i="6"/>
  <c r="E922" i="6"/>
  <c r="E921" i="6"/>
  <c r="E920" i="6"/>
  <c r="E919" i="6"/>
  <c r="E918" i="6"/>
  <c r="E917" i="6"/>
  <c r="E916" i="6"/>
  <c r="E915" i="6"/>
  <c r="E914" i="6"/>
  <c r="E913" i="6"/>
  <c r="E912" i="6"/>
  <c r="E911" i="6"/>
  <c r="E910" i="6"/>
  <c r="E909" i="6"/>
  <c r="E908" i="6"/>
  <c r="E907" i="6"/>
  <c r="E906" i="6"/>
  <c r="E905" i="6"/>
  <c r="E904" i="6"/>
  <c r="E903" i="6"/>
  <c r="E902" i="6"/>
  <c r="E901" i="6"/>
  <c r="E900" i="6"/>
  <c r="E899" i="6"/>
  <c r="E898" i="6"/>
  <c r="E897" i="6"/>
  <c r="E896" i="6"/>
  <c r="E895" i="6"/>
  <c r="E894" i="6"/>
  <c r="E893" i="6"/>
  <c r="E892" i="6"/>
  <c r="E891" i="6"/>
  <c r="E890" i="6"/>
  <c r="E889" i="6"/>
  <c r="E888" i="6"/>
  <c r="E887" i="6"/>
  <c r="E886" i="6"/>
  <c r="E885" i="6"/>
  <c r="E884" i="6"/>
  <c r="E883" i="6"/>
  <c r="E882" i="6"/>
  <c r="E881" i="6"/>
  <c r="E880" i="6"/>
  <c r="E879" i="6"/>
  <c r="E878" i="6"/>
  <c r="E877" i="6"/>
  <c r="E876" i="6"/>
  <c r="E875" i="6"/>
  <c r="E874" i="6"/>
  <c r="E873" i="6"/>
  <c r="E872" i="6"/>
  <c r="E871" i="6"/>
  <c r="E870" i="6"/>
  <c r="E869" i="6"/>
  <c r="E868" i="6"/>
  <c r="E867" i="6"/>
  <c r="E866" i="6"/>
  <c r="E865" i="6"/>
  <c r="E864" i="6"/>
  <c r="E863" i="6"/>
  <c r="E862" i="6"/>
  <c r="E861" i="6"/>
  <c r="E860" i="6"/>
  <c r="E859" i="6"/>
  <c r="E858" i="6"/>
  <c r="E857" i="6"/>
  <c r="E856" i="6"/>
  <c r="E855" i="6"/>
  <c r="E854" i="6"/>
  <c r="E853" i="6"/>
  <c r="E852" i="6"/>
  <c r="E851" i="6"/>
  <c r="E850" i="6"/>
  <c r="E849" i="6"/>
  <c r="E848" i="6"/>
  <c r="E847" i="6"/>
  <c r="E846" i="6"/>
  <c r="E845" i="6"/>
  <c r="E844" i="6"/>
  <c r="E843" i="6"/>
  <c r="E842" i="6"/>
  <c r="E841" i="6"/>
  <c r="E840" i="6"/>
  <c r="E839" i="6"/>
  <c r="E838" i="6"/>
  <c r="E837" i="6"/>
  <c r="E836" i="6"/>
  <c r="E835" i="6"/>
  <c r="E834" i="6"/>
  <c r="E833" i="6"/>
  <c r="E832" i="6"/>
  <c r="E831" i="6"/>
  <c r="E830" i="6"/>
  <c r="E829" i="6"/>
  <c r="E828" i="6"/>
  <c r="E827" i="6"/>
  <c r="E826" i="6"/>
  <c r="E825" i="6"/>
  <c r="E824" i="6"/>
  <c r="E823" i="6"/>
  <c r="E822" i="6"/>
  <c r="E821" i="6"/>
  <c r="E820" i="6"/>
  <c r="E819" i="6"/>
  <c r="E818" i="6"/>
  <c r="E817" i="6"/>
  <c r="E816" i="6"/>
  <c r="E815" i="6"/>
  <c r="E814" i="6"/>
  <c r="E813" i="6"/>
  <c r="E812" i="6"/>
  <c r="E811" i="6"/>
  <c r="E810" i="6"/>
  <c r="E809" i="6"/>
  <c r="E808" i="6"/>
  <c r="E807" i="6"/>
  <c r="E806" i="6"/>
  <c r="E805" i="6"/>
  <c r="E804" i="6"/>
  <c r="E803" i="6"/>
  <c r="E802" i="6"/>
  <c r="E801" i="6"/>
  <c r="E800" i="6"/>
  <c r="E799" i="6"/>
  <c r="E798" i="6"/>
  <c r="E797" i="6"/>
  <c r="E796" i="6"/>
  <c r="E795" i="6"/>
  <c r="E794" i="6"/>
  <c r="E793" i="6"/>
  <c r="E792" i="6"/>
  <c r="E791" i="6"/>
  <c r="E790" i="6"/>
  <c r="E789" i="6"/>
  <c r="E788" i="6"/>
  <c r="E787" i="6"/>
  <c r="E786" i="6"/>
  <c r="E785" i="6"/>
  <c r="E784" i="6"/>
  <c r="E783" i="6"/>
  <c r="E782" i="6"/>
  <c r="E781" i="6"/>
  <c r="E780" i="6"/>
  <c r="E779" i="6"/>
  <c r="E778" i="6"/>
  <c r="E777" i="6"/>
  <c r="E776" i="6"/>
  <c r="E775" i="6"/>
  <c r="E774" i="6"/>
  <c r="E773" i="6"/>
  <c r="E772" i="6"/>
  <c r="E771" i="6"/>
  <c r="E770" i="6"/>
  <c r="E769" i="6"/>
  <c r="E768" i="6"/>
  <c r="E767" i="6"/>
  <c r="E766" i="6"/>
  <c r="E765" i="6"/>
  <c r="E764" i="6"/>
  <c r="E763" i="6"/>
  <c r="E762" i="6"/>
  <c r="E761" i="6"/>
  <c r="E760" i="6"/>
  <c r="E759" i="6"/>
  <c r="E758" i="6"/>
  <c r="E757" i="6"/>
  <c r="E756" i="6"/>
  <c r="E755" i="6"/>
  <c r="E754" i="6"/>
  <c r="E753" i="6"/>
  <c r="E752" i="6"/>
  <c r="E751" i="6"/>
  <c r="E750" i="6"/>
  <c r="E749" i="6"/>
  <c r="E748" i="6"/>
  <c r="E747" i="6"/>
  <c r="E746" i="6"/>
  <c r="E745" i="6"/>
  <c r="E744" i="6"/>
  <c r="E743" i="6"/>
  <c r="E742" i="6"/>
  <c r="E741" i="6"/>
  <c r="E740" i="6"/>
  <c r="E739" i="6"/>
  <c r="E738" i="6"/>
  <c r="E737" i="6"/>
  <c r="E736" i="6"/>
  <c r="E735" i="6"/>
  <c r="E734" i="6"/>
  <c r="E733" i="6"/>
  <c r="E732" i="6"/>
  <c r="E731" i="6"/>
  <c r="E730" i="6"/>
  <c r="E729" i="6"/>
  <c r="E728" i="6"/>
  <c r="E727" i="6"/>
  <c r="E726" i="6"/>
  <c r="E725" i="6"/>
  <c r="E724" i="6"/>
  <c r="E723" i="6"/>
  <c r="E722" i="6"/>
  <c r="E721" i="6"/>
  <c r="E720" i="6"/>
  <c r="E719" i="6"/>
  <c r="E718" i="6"/>
  <c r="E717" i="6"/>
  <c r="E716" i="6"/>
  <c r="E715" i="6"/>
  <c r="E714" i="6"/>
  <c r="E713" i="6"/>
  <c r="E712" i="6"/>
  <c r="E711" i="6"/>
  <c r="E710" i="6"/>
  <c r="E709" i="6"/>
  <c r="E708" i="6"/>
  <c r="E707" i="6"/>
  <c r="E706" i="6"/>
  <c r="E705" i="6"/>
  <c r="E704" i="6"/>
  <c r="E703" i="6"/>
  <c r="E702" i="6"/>
  <c r="E701" i="6"/>
  <c r="E700" i="6"/>
  <c r="E699" i="6"/>
  <c r="E698" i="6"/>
  <c r="E697" i="6"/>
  <c r="E696" i="6"/>
  <c r="E695" i="6"/>
  <c r="E694" i="6"/>
  <c r="E693" i="6"/>
  <c r="E692" i="6"/>
  <c r="E691" i="6"/>
  <c r="E690" i="6"/>
  <c r="E689" i="6"/>
  <c r="E688" i="6"/>
  <c r="E687" i="6"/>
  <c r="E686" i="6"/>
  <c r="E685" i="6"/>
  <c r="E684" i="6"/>
  <c r="E683" i="6"/>
  <c r="E682" i="6"/>
  <c r="E681" i="6"/>
  <c r="E680" i="6"/>
  <c r="E679" i="6"/>
  <c r="E678" i="6"/>
  <c r="E677" i="6"/>
  <c r="E676" i="6"/>
  <c r="E675" i="6"/>
  <c r="E674" i="6"/>
  <c r="E673" i="6"/>
  <c r="E672" i="6"/>
  <c r="E671" i="6"/>
  <c r="E670" i="6"/>
  <c r="E669" i="6"/>
  <c r="E668" i="6"/>
  <c r="E667" i="6"/>
  <c r="E666" i="6"/>
  <c r="E665" i="6"/>
  <c r="E664" i="6"/>
  <c r="E663" i="6"/>
  <c r="E662" i="6"/>
  <c r="E661" i="6"/>
  <c r="E660" i="6"/>
  <c r="E659" i="6"/>
  <c r="E658" i="6"/>
  <c r="E657" i="6"/>
  <c r="E656" i="6"/>
  <c r="E655" i="6"/>
  <c r="E654" i="6"/>
  <c r="E653" i="6"/>
  <c r="E652" i="6"/>
  <c r="E651" i="6"/>
  <c r="E650" i="6"/>
  <c r="E649" i="6"/>
  <c r="E648" i="6"/>
  <c r="E647" i="6"/>
  <c r="E646" i="6"/>
  <c r="E645" i="6"/>
  <c r="E644" i="6"/>
  <c r="E643" i="6"/>
  <c r="E642" i="6"/>
  <c r="E641" i="6"/>
  <c r="E640" i="6"/>
  <c r="E639" i="6"/>
  <c r="E638" i="6"/>
  <c r="E637" i="6"/>
  <c r="E636" i="6"/>
  <c r="E635" i="6"/>
  <c r="E634" i="6"/>
  <c r="E633" i="6"/>
  <c r="E632" i="6"/>
  <c r="E631" i="6"/>
  <c r="E630" i="6"/>
  <c r="E629" i="6"/>
  <c r="E628" i="6"/>
  <c r="E627" i="6"/>
  <c r="E626" i="6"/>
  <c r="E625" i="6"/>
  <c r="E624" i="6"/>
  <c r="E623" i="6"/>
  <c r="E622" i="6"/>
  <c r="E621" i="6"/>
  <c r="E620" i="6"/>
  <c r="E619" i="6"/>
  <c r="E618" i="6"/>
  <c r="E617" i="6"/>
  <c r="E616" i="6"/>
  <c r="E615" i="6"/>
  <c r="E614" i="6"/>
  <c r="E613" i="6"/>
  <c r="E612" i="6"/>
  <c r="E611" i="6"/>
  <c r="E610" i="6"/>
  <c r="E609" i="6"/>
  <c r="E608" i="6"/>
  <c r="E607" i="6"/>
  <c r="E606" i="6"/>
  <c r="E605" i="6"/>
  <c r="E604" i="6"/>
  <c r="E603" i="6"/>
  <c r="E602" i="6"/>
  <c r="E601" i="6"/>
  <c r="E600" i="6"/>
  <c r="E599" i="6"/>
  <c r="E598" i="6"/>
  <c r="E597" i="6"/>
  <c r="E596" i="6"/>
  <c r="E595" i="6"/>
  <c r="E594" i="6"/>
  <c r="E593" i="6"/>
  <c r="E592" i="6"/>
  <c r="E591" i="6"/>
  <c r="E590" i="6"/>
  <c r="E589" i="6"/>
  <c r="E588" i="6"/>
  <c r="E587" i="6"/>
  <c r="E586" i="6"/>
  <c r="E585" i="6"/>
  <c r="E584" i="6"/>
  <c r="E583" i="6"/>
  <c r="E582" i="6"/>
  <c r="E581" i="6"/>
  <c r="E580" i="6"/>
  <c r="E579" i="6"/>
  <c r="E578" i="6"/>
  <c r="E577" i="6"/>
  <c r="E576" i="6"/>
  <c r="E575" i="6"/>
  <c r="E574" i="6"/>
  <c r="E573" i="6"/>
  <c r="E572" i="6"/>
  <c r="E571" i="6"/>
  <c r="E570" i="6"/>
  <c r="E569" i="6"/>
  <c r="E568" i="6"/>
  <c r="E567" i="6"/>
  <c r="E566" i="6"/>
  <c r="E565" i="6"/>
  <c r="E564" i="6"/>
  <c r="E563" i="6"/>
  <c r="E562" i="6"/>
  <c r="E561" i="6"/>
  <c r="E560" i="6"/>
  <c r="E559" i="6"/>
  <c r="E558" i="6"/>
  <c r="E557" i="6"/>
  <c r="E556" i="6"/>
  <c r="E555" i="6"/>
  <c r="E554" i="6"/>
  <c r="E553" i="6"/>
  <c r="E552" i="6"/>
  <c r="E551" i="6"/>
  <c r="E550" i="6"/>
  <c r="E549" i="6"/>
  <c r="E548" i="6"/>
  <c r="E547" i="6"/>
  <c r="E546" i="6"/>
  <c r="E545" i="6"/>
  <c r="E544" i="6"/>
  <c r="E543" i="6"/>
  <c r="E542" i="6"/>
  <c r="E541" i="6"/>
  <c r="E540" i="6"/>
  <c r="E539" i="6"/>
  <c r="E538" i="6"/>
  <c r="E537" i="6"/>
  <c r="E536" i="6"/>
  <c r="E535" i="6"/>
  <c r="E534" i="6"/>
  <c r="E533" i="6"/>
  <c r="E532" i="6"/>
  <c r="E531" i="6"/>
  <c r="E530" i="6"/>
  <c r="E529" i="6"/>
  <c r="E528" i="6"/>
  <c r="E527" i="6"/>
  <c r="E526" i="6"/>
  <c r="E525" i="6"/>
  <c r="E524" i="6"/>
  <c r="E523" i="6"/>
  <c r="E522" i="6"/>
  <c r="E521" i="6"/>
  <c r="E520" i="6"/>
  <c r="E519" i="6"/>
  <c r="E518" i="6"/>
  <c r="E517" i="6"/>
  <c r="E516" i="6"/>
  <c r="E515" i="6"/>
  <c r="E514" i="6"/>
  <c r="E513" i="6"/>
  <c r="E512" i="6"/>
  <c r="E511" i="6"/>
  <c r="E510" i="6"/>
  <c r="E509" i="6"/>
  <c r="E508" i="6"/>
  <c r="E507" i="6"/>
  <c r="E506" i="6"/>
  <c r="E505" i="6"/>
  <c r="E504" i="6"/>
  <c r="E503" i="6"/>
  <c r="E502" i="6"/>
  <c r="E501" i="6"/>
  <c r="E500" i="6"/>
  <c r="E499" i="6"/>
  <c r="E498" i="6"/>
  <c r="E497" i="6"/>
  <c r="E496" i="6"/>
  <c r="E495" i="6"/>
  <c r="E494" i="6"/>
  <c r="E493" i="6"/>
  <c r="E492" i="6"/>
  <c r="E491" i="6"/>
  <c r="E490" i="6"/>
  <c r="E489" i="6"/>
  <c r="E488" i="6"/>
  <c r="E487" i="6"/>
  <c r="E486" i="6"/>
  <c r="E485" i="6"/>
  <c r="E484" i="6"/>
  <c r="E483" i="6"/>
  <c r="E482" i="6"/>
  <c r="E481" i="6"/>
  <c r="E480" i="6"/>
  <c r="E479" i="6"/>
  <c r="E478" i="6"/>
  <c r="E477" i="6"/>
  <c r="E476" i="6"/>
  <c r="E475" i="6"/>
  <c r="E474" i="6"/>
  <c r="E473" i="6"/>
  <c r="E472" i="6"/>
  <c r="E471" i="6"/>
  <c r="E470" i="6"/>
  <c r="E469" i="6"/>
  <c r="E468" i="6"/>
  <c r="E467" i="6"/>
  <c r="E466" i="6"/>
  <c r="E465" i="6"/>
  <c r="E464" i="6"/>
  <c r="E463" i="6"/>
  <c r="E462" i="6"/>
  <c r="E461" i="6"/>
  <c r="E460" i="6"/>
  <c r="E459" i="6"/>
  <c r="E458" i="6"/>
  <c r="E457" i="6"/>
  <c r="E456" i="6"/>
  <c r="E455" i="6"/>
  <c r="E454" i="6"/>
  <c r="E453" i="6"/>
  <c r="E452" i="6"/>
  <c r="E451" i="6"/>
  <c r="E450" i="6"/>
  <c r="E449" i="6"/>
  <c r="E448" i="6"/>
  <c r="E447" i="6"/>
  <c r="E446" i="6"/>
  <c r="E445" i="6"/>
  <c r="E444" i="6"/>
  <c r="E443" i="6"/>
  <c r="E442" i="6"/>
  <c r="E441" i="6"/>
  <c r="E440" i="6"/>
  <c r="E439" i="6"/>
  <c r="E438" i="6"/>
  <c r="E437" i="6"/>
  <c r="E436" i="6"/>
  <c r="E435" i="6"/>
  <c r="E434" i="6"/>
  <c r="E433" i="6"/>
  <c r="E432" i="6"/>
  <c r="E431" i="6"/>
  <c r="E430" i="6"/>
  <c r="E429" i="6"/>
  <c r="E428" i="6"/>
  <c r="E427" i="6"/>
  <c r="E426" i="6"/>
  <c r="E425" i="6"/>
  <c r="E424" i="6"/>
  <c r="E423" i="6"/>
  <c r="E422" i="6"/>
  <c r="E421" i="6"/>
  <c r="E420" i="6"/>
  <c r="E419" i="6"/>
  <c r="E418" i="6"/>
  <c r="E417" i="6"/>
  <c r="E416" i="6"/>
  <c r="E415" i="6"/>
  <c r="E414" i="6"/>
  <c r="E413" i="6"/>
  <c r="E412" i="6"/>
  <c r="E411" i="6"/>
  <c r="E410" i="6"/>
  <c r="E409" i="6"/>
  <c r="E408" i="6"/>
  <c r="E407" i="6"/>
  <c r="E406" i="6"/>
  <c r="E405" i="6"/>
  <c r="E404" i="6"/>
  <c r="E403" i="6"/>
  <c r="E402" i="6"/>
  <c r="E401" i="6"/>
  <c r="E400" i="6"/>
  <c r="E399" i="6"/>
  <c r="E398" i="6"/>
  <c r="E397" i="6"/>
  <c r="E396" i="6"/>
  <c r="E395" i="6"/>
  <c r="E394" i="6"/>
  <c r="E393" i="6"/>
  <c r="E392" i="6"/>
  <c r="E391" i="6"/>
  <c r="E390" i="6"/>
  <c r="E389" i="6"/>
  <c r="E388" i="6"/>
  <c r="E387" i="6"/>
  <c r="E386" i="6"/>
  <c r="E385" i="6"/>
  <c r="E384" i="6"/>
  <c r="E383" i="6"/>
  <c r="E382" i="6"/>
  <c r="E381" i="6"/>
  <c r="E380" i="6"/>
  <c r="E379" i="6"/>
  <c r="E378" i="6"/>
  <c r="E377" i="6"/>
  <c r="E376" i="6"/>
  <c r="E375" i="6"/>
  <c r="E374" i="6"/>
  <c r="E373" i="6"/>
  <c r="E372" i="6"/>
  <c r="E371" i="6"/>
  <c r="E370" i="6"/>
  <c r="E369" i="6"/>
  <c r="E368" i="6"/>
  <c r="E367" i="6"/>
  <c r="E366" i="6"/>
  <c r="E365" i="6"/>
  <c r="E364" i="6"/>
  <c r="E363" i="6"/>
  <c r="E362" i="6"/>
  <c r="E361" i="6"/>
  <c r="E360" i="6"/>
  <c r="E359" i="6"/>
  <c r="E358" i="6"/>
  <c r="E357" i="6"/>
  <c r="E356" i="6"/>
  <c r="E355" i="6"/>
  <c r="E354" i="6"/>
  <c r="E353" i="6"/>
  <c r="E352" i="6"/>
  <c r="E351" i="6"/>
  <c r="E350" i="6"/>
  <c r="E349" i="6"/>
  <c r="E348" i="6"/>
  <c r="E347" i="6"/>
  <c r="E346" i="6"/>
  <c r="E345" i="6"/>
  <c r="E344" i="6"/>
  <c r="E343" i="6"/>
  <c r="E342" i="6"/>
  <c r="E341" i="6"/>
  <c r="E340" i="6"/>
  <c r="E339" i="6"/>
  <c r="E338" i="6"/>
  <c r="E337" i="6"/>
  <c r="E336" i="6"/>
  <c r="E335" i="6"/>
  <c r="E334" i="6"/>
  <c r="E333" i="6"/>
  <c r="E332" i="6"/>
  <c r="E331" i="6"/>
  <c r="E330" i="6"/>
  <c r="E329" i="6"/>
  <c r="E328" i="6"/>
  <c r="E327" i="6"/>
  <c r="E326" i="6"/>
  <c r="E325" i="6"/>
  <c r="E324" i="6"/>
  <c r="E323" i="6"/>
  <c r="E322" i="6"/>
  <c r="E321" i="6"/>
  <c r="E320" i="6"/>
  <c r="E319" i="6"/>
  <c r="E318" i="6"/>
  <c r="E317" i="6"/>
  <c r="E316" i="6"/>
  <c r="E315" i="6"/>
  <c r="E314" i="6"/>
  <c r="E313" i="6"/>
  <c r="E312" i="6"/>
  <c r="E311" i="6"/>
  <c r="E310" i="6"/>
  <c r="E309" i="6"/>
  <c r="E308" i="6"/>
  <c r="E307" i="6"/>
  <c r="E306" i="6"/>
  <c r="E305" i="6"/>
  <c r="E304" i="6"/>
  <c r="E303" i="6"/>
  <c r="E302" i="6"/>
  <c r="E301" i="6"/>
  <c r="E300" i="6"/>
  <c r="E299" i="6"/>
  <c r="E298" i="6"/>
  <c r="E297" i="6"/>
  <c r="E296" i="6"/>
  <c r="E295" i="6"/>
  <c r="E294" i="6"/>
  <c r="E293" i="6"/>
  <c r="E292" i="6"/>
  <c r="E291" i="6"/>
  <c r="E290" i="6"/>
  <c r="E289" i="6"/>
  <c r="E288" i="6"/>
  <c r="E287" i="6"/>
  <c r="E286" i="6"/>
  <c r="E285" i="6"/>
  <c r="E284" i="6"/>
  <c r="E283" i="6"/>
  <c r="E282" i="6"/>
  <c r="E281" i="6"/>
  <c r="E280" i="6"/>
  <c r="E279" i="6"/>
  <c r="E278" i="6"/>
  <c r="E277" i="6"/>
  <c r="E276" i="6"/>
  <c r="E275" i="6"/>
  <c r="E274" i="6"/>
  <c r="E273" i="6"/>
  <c r="E272" i="6"/>
  <c r="E271" i="6"/>
  <c r="E270" i="6"/>
  <c r="E269" i="6"/>
  <c r="E268" i="6"/>
  <c r="E267" i="6"/>
  <c r="E266" i="6"/>
  <c r="E265" i="6"/>
  <c r="E264" i="6"/>
  <c r="E263" i="6"/>
  <c r="E262" i="6"/>
  <c r="E261" i="6"/>
  <c r="E260" i="6"/>
  <c r="E259" i="6"/>
  <c r="E258" i="6"/>
  <c r="E257" i="6"/>
  <c r="E256" i="6"/>
  <c r="E255" i="6"/>
  <c r="E254" i="6"/>
  <c r="E253" i="6"/>
  <c r="E252" i="6"/>
  <c r="E251" i="6"/>
  <c r="E250" i="6"/>
  <c r="E249" i="6"/>
  <c r="E248" i="6"/>
  <c r="E247" i="6"/>
  <c r="E246" i="6"/>
  <c r="E245" i="6"/>
  <c r="E244" i="6"/>
  <c r="E243" i="6"/>
  <c r="E242" i="6"/>
  <c r="E241" i="6"/>
  <c r="E240" i="6"/>
  <c r="E239" i="6"/>
  <c r="E238" i="6"/>
  <c r="E237" i="6"/>
  <c r="E236" i="6"/>
  <c r="E235" i="6"/>
  <c r="E234" i="6"/>
  <c r="E233" i="6"/>
  <c r="E232" i="6"/>
  <c r="E231" i="6"/>
  <c r="E230" i="6"/>
  <c r="E229" i="6"/>
  <c r="E228" i="6"/>
  <c r="E227" i="6"/>
  <c r="E226" i="6"/>
  <c r="E225" i="6"/>
  <c r="E224" i="6"/>
  <c r="E223" i="6"/>
  <c r="E222" i="6"/>
  <c r="E221" i="6"/>
  <c r="E220" i="6"/>
  <c r="E219" i="6"/>
  <c r="E218" i="6"/>
  <c r="E217" i="6"/>
  <c r="E216" i="6"/>
  <c r="E215" i="6"/>
  <c r="E214" i="6"/>
  <c r="E213" i="6"/>
  <c r="E212" i="6"/>
  <c r="E211" i="6"/>
  <c r="E210" i="6"/>
  <c r="E209" i="6"/>
  <c r="E208" i="6"/>
  <c r="E207" i="6"/>
  <c r="E206" i="6"/>
  <c r="E205" i="6"/>
  <c r="E204" i="6"/>
  <c r="E203" i="6"/>
  <c r="E202" i="6"/>
  <c r="E201" i="6"/>
  <c r="E200" i="6"/>
  <c r="E199" i="6"/>
  <c r="E198" i="6"/>
  <c r="E197" i="6"/>
  <c r="E196" i="6"/>
  <c r="E195" i="6"/>
  <c r="E194" i="6"/>
  <c r="E193" i="6"/>
  <c r="E192" i="6"/>
  <c r="E191" i="6"/>
  <c r="E190" i="6"/>
  <c r="E189" i="6"/>
  <c r="E188" i="6"/>
  <c r="E187" i="6"/>
  <c r="E186" i="6"/>
  <c r="E185" i="6"/>
  <c r="E184" i="6"/>
  <c r="E183" i="6"/>
  <c r="E182" i="6"/>
  <c r="E181" i="6"/>
  <c r="E180" i="6"/>
  <c r="E179" i="6"/>
  <c r="E178" i="6"/>
  <c r="E177" i="6"/>
  <c r="E176" i="6"/>
  <c r="E175" i="6"/>
  <c r="E174" i="6"/>
  <c r="E173" i="6"/>
  <c r="E172" i="6"/>
  <c r="E171" i="6"/>
  <c r="E170" i="6"/>
  <c r="E169" i="6"/>
  <c r="E168" i="6"/>
  <c r="E167" i="6"/>
  <c r="E166" i="6"/>
  <c r="E165" i="6"/>
  <c r="E164" i="6"/>
  <c r="E163" i="6"/>
  <c r="E162" i="6"/>
  <c r="E161" i="6"/>
  <c r="E160" i="6"/>
  <c r="E159" i="6"/>
  <c r="E158" i="6"/>
  <c r="E157" i="6"/>
  <c r="E156" i="6"/>
  <c r="E155"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F2" i="17" l="1"/>
  <c r="M2" i="17" s="1"/>
  <c r="T4" i="18" l="1"/>
  <c r="U4" i="18" s="1"/>
  <c r="I3" i="18"/>
  <c r="E3" i="18"/>
  <c r="AW3" i="8" l="1"/>
  <c r="AA1" i="20" l="1"/>
  <c r="B1021" i="8" l="1"/>
  <c r="H8" i="17" l="1"/>
  <c r="L26" i="6" l="1"/>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L715" i="6"/>
  <c r="L716" i="6"/>
  <c r="L717" i="6"/>
  <c r="L718" i="6"/>
  <c r="L719" i="6"/>
  <c r="L720" i="6"/>
  <c r="L721" i="6"/>
  <c r="L722" i="6"/>
  <c r="L723" i="6"/>
  <c r="L724" i="6"/>
  <c r="L725" i="6"/>
  <c r="L726" i="6"/>
  <c r="L727" i="6"/>
  <c r="L728" i="6"/>
  <c r="L729" i="6"/>
  <c r="L730" i="6"/>
  <c r="L731" i="6"/>
  <c r="L732" i="6"/>
  <c r="L733" i="6"/>
  <c r="L734" i="6"/>
  <c r="L735" i="6"/>
  <c r="L736" i="6"/>
  <c r="L737" i="6"/>
  <c r="L738" i="6"/>
  <c r="L739" i="6"/>
  <c r="L740" i="6"/>
  <c r="L741" i="6"/>
  <c r="L742" i="6"/>
  <c r="L743" i="6"/>
  <c r="L744" i="6"/>
  <c r="L745" i="6"/>
  <c r="L746" i="6"/>
  <c r="L747" i="6"/>
  <c r="L748" i="6"/>
  <c r="L749" i="6"/>
  <c r="L750" i="6"/>
  <c r="L751" i="6"/>
  <c r="L752" i="6"/>
  <c r="L753" i="6"/>
  <c r="L754" i="6"/>
  <c r="L755" i="6"/>
  <c r="L756" i="6"/>
  <c r="L757" i="6"/>
  <c r="L758" i="6"/>
  <c r="L759" i="6"/>
  <c r="L760" i="6"/>
  <c r="L761" i="6"/>
  <c r="L762" i="6"/>
  <c r="L763" i="6"/>
  <c r="L764" i="6"/>
  <c r="L765" i="6"/>
  <c r="L766" i="6"/>
  <c r="L767" i="6"/>
  <c r="L768" i="6"/>
  <c r="L769" i="6"/>
  <c r="L770" i="6"/>
  <c r="L771" i="6"/>
  <c r="L772" i="6"/>
  <c r="L773" i="6"/>
  <c r="L774" i="6"/>
  <c r="L775" i="6"/>
  <c r="L776" i="6"/>
  <c r="L777" i="6"/>
  <c r="L778" i="6"/>
  <c r="L779" i="6"/>
  <c r="L780" i="6"/>
  <c r="L781" i="6"/>
  <c r="L782" i="6"/>
  <c r="L783" i="6"/>
  <c r="L784" i="6"/>
  <c r="L785" i="6"/>
  <c r="L786" i="6"/>
  <c r="L787" i="6"/>
  <c r="L788" i="6"/>
  <c r="L789" i="6"/>
  <c r="L790" i="6"/>
  <c r="L791" i="6"/>
  <c r="L792" i="6"/>
  <c r="L793" i="6"/>
  <c r="L794" i="6"/>
  <c r="L795" i="6"/>
  <c r="L796" i="6"/>
  <c r="L797" i="6"/>
  <c r="L798" i="6"/>
  <c r="L799" i="6"/>
  <c r="L800" i="6"/>
  <c r="L801" i="6"/>
  <c r="L802" i="6"/>
  <c r="L803" i="6"/>
  <c r="L804" i="6"/>
  <c r="L805" i="6"/>
  <c r="L806" i="6"/>
  <c r="L807" i="6"/>
  <c r="L808" i="6"/>
  <c r="L809" i="6"/>
  <c r="L810" i="6"/>
  <c r="L811" i="6"/>
  <c r="L812" i="6"/>
  <c r="L813" i="6"/>
  <c r="L814" i="6"/>
  <c r="L815" i="6"/>
  <c r="L816" i="6"/>
  <c r="L817" i="6"/>
  <c r="L818" i="6"/>
  <c r="L819" i="6"/>
  <c r="L820" i="6"/>
  <c r="L821" i="6"/>
  <c r="L822" i="6"/>
  <c r="L823" i="6"/>
  <c r="L824" i="6"/>
  <c r="L825" i="6"/>
  <c r="L826" i="6"/>
  <c r="L827" i="6"/>
  <c r="L828" i="6"/>
  <c r="L829" i="6"/>
  <c r="L830" i="6"/>
  <c r="L831" i="6"/>
  <c r="L832" i="6"/>
  <c r="L833" i="6"/>
  <c r="L834" i="6"/>
  <c r="L835" i="6"/>
  <c r="L836" i="6"/>
  <c r="L837" i="6"/>
  <c r="L838" i="6"/>
  <c r="L839" i="6"/>
  <c r="L840" i="6"/>
  <c r="L841" i="6"/>
  <c r="L842" i="6"/>
  <c r="L843" i="6"/>
  <c r="L844" i="6"/>
  <c r="L845" i="6"/>
  <c r="L846" i="6"/>
  <c r="L847" i="6"/>
  <c r="L848" i="6"/>
  <c r="L849" i="6"/>
  <c r="L850" i="6"/>
  <c r="L851" i="6"/>
  <c r="L852" i="6"/>
  <c r="L853" i="6"/>
  <c r="L854" i="6"/>
  <c r="L855" i="6"/>
  <c r="L856" i="6"/>
  <c r="L857" i="6"/>
  <c r="L858" i="6"/>
  <c r="L859" i="6"/>
  <c r="L860" i="6"/>
  <c r="L861" i="6"/>
  <c r="L862" i="6"/>
  <c r="L863" i="6"/>
  <c r="L864" i="6"/>
  <c r="L865" i="6"/>
  <c r="L866" i="6"/>
  <c r="L867" i="6"/>
  <c r="L868" i="6"/>
  <c r="L869" i="6"/>
  <c r="L870" i="6"/>
  <c r="L871" i="6"/>
  <c r="L872" i="6"/>
  <c r="L873" i="6"/>
  <c r="L874" i="6"/>
  <c r="L875" i="6"/>
  <c r="L876" i="6"/>
  <c r="L877" i="6"/>
  <c r="L878" i="6"/>
  <c r="L879" i="6"/>
  <c r="L880" i="6"/>
  <c r="L881" i="6"/>
  <c r="L882" i="6"/>
  <c r="L883" i="6"/>
  <c r="L884" i="6"/>
  <c r="L885" i="6"/>
  <c r="L886" i="6"/>
  <c r="L887" i="6"/>
  <c r="L888" i="6"/>
  <c r="L889" i="6"/>
  <c r="L890" i="6"/>
  <c r="L891" i="6"/>
  <c r="L892" i="6"/>
  <c r="L893" i="6"/>
  <c r="L894" i="6"/>
  <c r="L895" i="6"/>
  <c r="L896" i="6"/>
  <c r="L897" i="6"/>
  <c r="L898" i="6"/>
  <c r="L899" i="6"/>
  <c r="L900" i="6"/>
  <c r="L901" i="6"/>
  <c r="L902" i="6"/>
  <c r="L903" i="6"/>
  <c r="L904" i="6"/>
  <c r="L905" i="6"/>
  <c r="L906" i="6"/>
  <c r="L907" i="6"/>
  <c r="L908" i="6"/>
  <c r="L909" i="6"/>
  <c r="L910" i="6"/>
  <c r="L911" i="6"/>
  <c r="L912" i="6"/>
  <c r="L913" i="6"/>
  <c r="L914" i="6"/>
  <c r="L915" i="6"/>
  <c r="L916" i="6"/>
  <c r="L917" i="6"/>
  <c r="L918" i="6"/>
  <c r="L919" i="6"/>
  <c r="L920" i="6"/>
  <c r="L921" i="6"/>
  <c r="L922" i="6"/>
  <c r="L923" i="6"/>
  <c r="L924" i="6"/>
  <c r="L925" i="6"/>
  <c r="L926" i="6"/>
  <c r="L927" i="6"/>
  <c r="L928" i="6"/>
  <c r="L929" i="6"/>
  <c r="L930" i="6"/>
  <c r="L931" i="6"/>
  <c r="L932" i="6"/>
  <c r="L933" i="6"/>
  <c r="L934" i="6"/>
  <c r="L935" i="6"/>
  <c r="L936" i="6"/>
  <c r="L937" i="6"/>
  <c r="L938" i="6"/>
  <c r="L939" i="6"/>
  <c r="L940" i="6"/>
  <c r="L941" i="6"/>
  <c r="L942" i="6"/>
  <c r="L943" i="6"/>
  <c r="L944" i="6"/>
  <c r="L945" i="6"/>
  <c r="L946" i="6"/>
  <c r="L947" i="6"/>
  <c r="L948" i="6"/>
  <c r="L949" i="6"/>
  <c r="L950" i="6"/>
  <c r="L951" i="6"/>
  <c r="L952" i="6"/>
  <c r="L953" i="6"/>
  <c r="L954" i="6"/>
  <c r="L955" i="6"/>
  <c r="L956" i="6"/>
  <c r="L957" i="6"/>
  <c r="L958" i="6"/>
  <c r="L959" i="6"/>
  <c r="L960" i="6"/>
  <c r="L961" i="6"/>
  <c r="L962" i="6"/>
  <c r="L963" i="6"/>
  <c r="L964" i="6"/>
  <c r="L965" i="6"/>
  <c r="L966" i="6"/>
  <c r="L967" i="6"/>
  <c r="L968" i="6"/>
  <c r="L969" i="6"/>
  <c r="L970" i="6"/>
  <c r="L971" i="6"/>
  <c r="L972" i="6"/>
  <c r="L973" i="6"/>
  <c r="L974" i="6"/>
  <c r="L975" i="6"/>
  <c r="L976" i="6"/>
  <c r="L977" i="6"/>
  <c r="L978" i="6"/>
  <c r="L979" i="6"/>
  <c r="L980" i="6"/>
  <c r="L981" i="6"/>
  <c r="L982" i="6"/>
  <c r="L983" i="6"/>
  <c r="L984" i="6"/>
  <c r="L985" i="6"/>
  <c r="L986" i="6"/>
  <c r="L987" i="6"/>
  <c r="L988" i="6"/>
  <c r="L989" i="6"/>
  <c r="L990" i="6"/>
  <c r="L991" i="6"/>
  <c r="L992" i="6"/>
  <c r="L993" i="6"/>
  <c r="L994" i="6"/>
  <c r="L995" i="6"/>
  <c r="L996" i="6"/>
  <c r="L997" i="6"/>
  <c r="L998" i="6"/>
  <c r="L999" i="6"/>
  <c r="L1000" i="6"/>
  <c r="L1001" i="6"/>
  <c r="L1002" i="6"/>
  <c r="L1003" i="6"/>
  <c r="L1004" i="6"/>
  <c r="L1005" i="6"/>
  <c r="L1006" i="6"/>
  <c r="L1007" i="6"/>
  <c r="L1008" i="6"/>
  <c r="L1009" i="6"/>
  <c r="L1010" i="6"/>
  <c r="L1011" i="6"/>
  <c r="L1012" i="6"/>
  <c r="L1013" i="6"/>
  <c r="L1014" i="6"/>
  <c r="L1015" i="6"/>
  <c r="L1016" i="6"/>
  <c r="L1017" i="6"/>
  <c r="L1018" i="6"/>
  <c r="L1019" i="6"/>
  <c r="L1020" i="6"/>
  <c r="L1021" i="6"/>
  <c r="L1022" i="6"/>
  <c r="L1023" i="6"/>
  <c r="L1024" i="6"/>
  <c r="L1025" i="6"/>
  <c r="L1026" i="6"/>
  <c r="L1027" i="6"/>
  <c r="L1028" i="6"/>
  <c r="L1029" i="6"/>
  <c r="L1030" i="6"/>
  <c r="L1031" i="6"/>
  <c r="L1032" i="6"/>
  <c r="L1033" i="6"/>
  <c r="L1034" i="6"/>
  <c r="L1035" i="6"/>
  <c r="L1036" i="6"/>
  <c r="L1037" i="6"/>
  <c r="L1038" i="6"/>
  <c r="L1039" i="6"/>
  <c r="L1040" i="6"/>
  <c r="L1041" i="6"/>
  <c r="L1042" i="6"/>
  <c r="L1043" i="6"/>
  <c r="L1044" i="6"/>
  <c r="L1045" i="6"/>
  <c r="L1046" i="6"/>
  <c r="L1047" i="6"/>
  <c r="L1048" i="6"/>
  <c r="L1049" i="6"/>
  <c r="L1050" i="6"/>
  <c r="L1051" i="6"/>
  <c r="L1052" i="6"/>
  <c r="L1053" i="6"/>
  <c r="L1054" i="6"/>
  <c r="L1055" i="6"/>
  <c r="L1056" i="6"/>
  <c r="L1057" i="6"/>
  <c r="L1058" i="6"/>
  <c r="L1059" i="6"/>
  <c r="L1060" i="6"/>
  <c r="L1061" i="6"/>
  <c r="L1062" i="6"/>
  <c r="L1063" i="6"/>
  <c r="L1064" i="6"/>
  <c r="L1065" i="6"/>
  <c r="L1066" i="6"/>
  <c r="L1067" i="6"/>
  <c r="L1068" i="6"/>
  <c r="L1069" i="6"/>
  <c r="L1070" i="6"/>
  <c r="L1071" i="6"/>
  <c r="L1072" i="6"/>
  <c r="L1073" i="6"/>
  <c r="L1074" i="6"/>
  <c r="L1075" i="6"/>
  <c r="L1076" i="6"/>
  <c r="L1077" i="6"/>
  <c r="L1078" i="6"/>
  <c r="L1079" i="6"/>
  <c r="L1080" i="6"/>
  <c r="L1081" i="6"/>
  <c r="L1082" i="6"/>
  <c r="L1083" i="6"/>
  <c r="L1084" i="6"/>
  <c r="L1085" i="6"/>
  <c r="L1086" i="6"/>
  <c r="L1087" i="6"/>
  <c r="L1088" i="6"/>
  <c r="L1089" i="6"/>
  <c r="L1090" i="6"/>
  <c r="L1091" i="6"/>
  <c r="L1092" i="6"/>
  <c r="L1093" i="6"/>
  <c r="L1094" i="6"/>
  <c r="L1095" i="6"/>
  <c r="L1096" i="6"/>
  <c r="L1097" i="6"/>
  <c r="L1098" i="6"/>
  <c r="L1099" i="6"/>
  <c r="L1100" i="6"/>
  <c r="L1101" i="6"/>
  <c r="L1102" i="6"/>
  <c r="L1103" i="6"/>
  <c r="L1104" i="6"/>
  <c r="L1105" i="6"/>
  <c r="L1106" i="6"/>
  <c r="L1107" i="6"/>
  <c r="L1108" i="6"/>
  <c r="L1109" i="6"/>
  <c r="L1110" i="6"/>
  <c r="L1111" i="6"/>
  <c r="L1112" i="6"/>
  <c r="L1113" i="6"/>
  <c r="L1114" i="6"/>
  <c r="L1115" i="6"/>
  <c r="L1116" i="6"/>
  <c r="L1117" i="6"/>
  <c r="L1118" i="6"/>
  <c r="L1119" i="6"/>
  <c r="L1120" i="6"/>
  <c r="L1121" i="6"/>
  <c r="L1122" i="6"/>
  <c r="L1123" i="6"/>
  <c r="L1124" i="6"/>
  <c r="L1125" i="6"/>
  <c r="L1126" i="6"/>
  <c r="L1127" i="6"/>
  <c r="L1128" i="6"/>
  <c r="L1129" i="6"/>
  <c r="L1130" i="6"/>
  <c r="L1131" i="6"/>
  <c r="L1132" i="6"/>
  <c r="L1133" i="6"/>
  <c r="L1134" i="6"/>
  <c r="L1135" i="6"/>
  <c r="L1136" i="6"/>
  <c r="L1137" i="6"/>
  <c r="L1138" i="6"/>
  <c r="L1139" i="6"/>
  <c r="L1140" i="6"/>
  <c r="L1141" i="6"/>
  <c r="L1142" i="6"/>
  <c r="L1143" i="6"/>
  <c r="L1144" i="6"/>
  <c r="L1145" i="6"/>
  <c r="L1146" i="6"/>
  <c r="L1147" i="6"/>
  <c r="L1148" i="6"/>
  <c r="L1149" i="6"/>
  <c r="L1150" i="6"/>
  <c r="L1151" i="6"/>
  <c r="L1152" i="6"/>
  <c r="L1153" i="6"/>
  <c r="L1154" i="6"/>
  <c r="L1155" i="6"/>
  <c r="L1156" i="6"/>
  <c r="L1157" i="6"/>
  <c r="L1158" i="6"/>
  <c r="L1159" i="6"/>
  <c r="L1160" i="6"/>
  <c r="L1161" i="6"/>
  <c r="L1162" i="6"/>
  <c r="L1163" i="6"/>
  <c r="L1164" i="6"/>
  <c r="L1165" i="6"/>
  <c r="L1166" i="6"/>
  <c r="L1167" i="6"/>
  <c r="L1168" i="6"/>
  <c r="L1169" i="6"/>
  <c r="L1170" i="6"/>
  <c r="L1171" i="6"/>
  <c r="L1172" i="6"/>
  <c r="L1173" i="6"/>
  <c r="L1174" i="6"/>
  <c r="L1175" i="6"/>
  <c r="L1176" i="6"/>
  <c r="L1177" i="6"/>
  <c r="L1178" i="6"/>
  <c r="L1179" i="6"/>
  <c r="L1180" i="6"/>
  <c r="L1181" i="6"/>
  <c r="L1182" i="6"/>
  <c r="L1183" i="6"/>
  <c r="L1184" i="6"/>
  <c r="L1185" i="6"/>
  <c r="L1186" i="6"/>
  <c r="L1187" i="6"/>
  <c r="L1188" i="6"/>
  <c r="L1189" i="6"/>
  <c r="L1190" i="6"/>
  <c r="L1191" i="6"/>
  <c r="L1192" i="6"/>
  <c r="L1193" i="6"/>
  <c r="L1194" i="6"/>
  <c r="L1195" i="6"/>
  <c r="L1196" i="6"/>
  <c r="L1197" i="6"/>
  <c r="L1198" i="6"/>
  <c r="L1199" i="6"/>
  <c r="L1200" i="6"/>
  <c r="L1201" i="6"/>
  <c r="L1202" i="6"/>
  <c r="L1203" i="6"/>
  <c r="L1204" i="6"/>
  <c r="L1205" i="6"/>
  <c r="L1206" i="6"/>
  <c r="L1207" i="6"/>
  <c r="L1208" i="6"/>
  <c r="L1209" i="6"/>
  <c r="L1210" i="6"/>
  <c r="L1211" i="6"/>
  <c r="L1212" i="6"/>
  <c r="L1213" i="6"/>
  <c r="L1214" i="6"/>
  <c r="L1215" i="6"/>
  <c r="L1216" i="6"/>
  <c r="L1217" i="6"/>
  <c r="L1218" i="6"/>
  <c r="L1219" i="6"/>
  <c r="L1220" i="6"/>
  <c r="L1221" i="6"/>
  <c r="L1222" i="6"/>
  <c r="L1223" i="6"/>
  <c r="L1224" i="6"/>
  <c r="L1225" i="6"/>
  <c r="L1226" i="6"/>
  <c r="L1227" i="6"/>
  <c r="L1228" i="6"/>
  <c r="L1229" i="6"/>
  <c r="L1230" i="6"/>
  <c r="L1231" i="6"/>
  <c r="L1232" i="6"/>
  <c r="L1233" i="6"/>
  <c r="L1234" i="6"/>
  <c r="L1235" i="6"/>
  <c r="L1236" i="6"/>
  <c r="L1237" i="6"/>
  <c r="L1238" i="6"/>
  <c r="L1239" i="6"/>
  <c r="L1240" i="6"/>
  <c r="L1241" i="6"/>
  <c r="L1242" i="6"/>
  <c r="L1243" i="6"/>
  <c r="L1244" i="6"/>
  <c r="L1245" i="6"/>
  <c r="L1246" i="6"/>
  <c r="L1247" i="6"/>
  <c r="L1248" i="6"/>
  <c r="L1249" i="6"/>
  <c r="L1250" i="6"/>
  <c r="L1251" i="6"/>
  <c r="L1252" i="6"/>
  <c r="L1253" i="6"/>
  <c r="L1254" i="6"/>
  <c r="L1255" i="6"/>
  <c r="L1256" i="6"/>
  <c r="L1257" i="6"/>
  <c r="L1258" i="6"/>
  <c r="L1259" i="6"/>
  <c r="L1260" i="6"/>
  <c r="L1261" i="6"/>
  <c r="L1262" i="6"/>
  <c r="L1263" i="6"/>
  <c r="L1264" i="6"/>
  <c r="L1265" i="6"/>
  <c r="L1266" i="6"/>
  <c r="L1267" i="6"/>
  <c r="L1268" i="6"/>
  <c r="L1269" i="6"/>
  <c r="L1270" i="6"/>
  <c r="L1271" i="6"/>
  <c r="L1272" i="6"/>
  <c r="L1273" i="6"/>
  <c r="L1274" i="6"/>
  <c r="L1275" i="6"/>
  <c r="L1276" i="6"/>
  <c r="L1277" i="6"/>
  <c r="L1278" i="6"/>
  <c r="L1279" i="6"/>
  <c r="L1280" i="6"/>
  <c r="L1281" i="6"/>
  <c r="L1282" i="6"/>
  <c r="L1283" i="6"/>
  <c r="L1284" i="6"/>
  <c r="L1285" i="6"/>
  <c r="L1286" i="6"/>
  <c r="L1287" i="6"/>
  <c r="L1288" i="6"/>
  <c r="L1289" i="6"/>
  <c r="L1290" i="6"/>
  <c r="L1291" i="6"/>
  <c r="L1292" i="6"/>
  <c r="L1293" i="6"/>
  <c r="L1294" i="6"/>
  <c r="L1295" i="6"/>
  <c r="L1296" i="6"/>
  <c r="L1297" i="6"/>
  <c r="L1298" i="6"/>
  <c r="L1299" i="6"/>
  <c r="L1300" i="6"/>
  <c r="L1301" i="6"/>
  <c r="L1302" i="6"/>
  <c r="L1303" i="6"/>
  <c r="L1304" i="6"/>
  <c r="L1305" i="6"/>
  <c r="L1306" i="6"/>
  <c r="L1307" i="6"/>
  <c r="L1308" i="6"/>
  <c r="L1309" i="6"/>
  <c r="L1310" i="6"/>
  <c r="L1311" i="6"/>
  <c r="L1312" i="6"/>
  <c r="L1313" i="6"/>
  <c r="L1314" i="6"/>
  <c r="L1315" i="6"/>
  <c r="L1316" i="6"/>
  <c r="L1317" i="6"/>
  <c r="L1318" i="6"/>
  <c r="L1319" i="6"/>
  <c r="L1320" i="6"/>
  <c r="L1321" i="6"/>
  <c r="L1322" i="6"/>
  <c r="L1323" i="6"/>
  <c r="L1324" i="6"/>
  <c r="L1325" i="6"/>
  <c r="L1326" i="6"/>
  <c r="L1327" i="6"/>
  <c r="L1328" i="6"/>
  <c r="L1329" i="6"/>
  <c r="L1330" i="6"/>
  <c r="L1331" i="6"/>
  <c r="L1332" i="6"/>
  <c r="L1333" i="6"/>
  <c r="L1334" i="6"/>
  <c r="L1335" i="6"/>
  <c r="L1336" i="6"/>
  <c r="L1337" i="6"/>
  <c r="L1338" i="6"/>
  <c r="L1339" i="6"/>
  <c r="L1340" i="6"/>
  <c r="L1341" i="6"/>
  <c r="L1342" i="6"/>
  <c r="L1343" i="6"/>
  <c r="L1344" i="6"/>
  <c r="L1345" i="6"/>
  <c r="L1346" i="6"/>
  <c r="L1347" i="6"/>
  <c r="L1348" i="6"/>
  <c r="L1349" i="6"/>
  <c r="L1350" i="6"/>
  <c r="L1351" i="6"/>
  <c r="L1352" i="6"/>
  <c r="L1353" i="6"/>
  <c r="L1354" i="6"/>
  <c r="L1355" i="6"/>
  <c r="L1356" i="6"/>
  <c r="L1357" i="6"/>
  <c r="L1358" i="6"/>
  <c r="L1359" i="6"/>
  <c r="L1360" i="6"/>
  <c r="L1361" i="6"/>
  <c r="L1362" i="6"/>
  <c r="L1363" i="6"/>
  <c r="L1364" i="6"/>
  <c r="L1365" i="6"/>
  <c r="L1366" i="6"/>
  <c r="L1367" i="6"/>
  <c r="L1368" i="6"/>
  <c r="L1369" i="6"/>
  <c r="L1370" i="6"/>
  <c r="L1371" i="6"/>
  <c r="L1372" i="6"/>
  <c r="L1373" i="6"/>
  <c r="L1374" i="6"/>
  <c r="L1375" i="6"/>
  <c r="L1376" i="6"/>
  <c r="L1377" i="6"/>
  <c r="L1378" i="6"/>
  <c r="L1379" i="6"/>
  <c r="L1380" i="6"/>
  <c r="L1381" i="6"/>
  <c r="L1382" i="6"/>
  <c r="L1383" i="6"/>
  <c r="L1384" i="6"/>
  <c r="L1385" i="6"/>
  <c r="L1386" i="6"/>
  <c r="L1387" i="6"/>
  <c r="L1388" i="6"/>
  <c r="L1389" i="6"/>
  <c r="L1390" i="6"/>
  <c r="L1391" i="6"/>
  <c r="L1392" i="6"/>
  <c r="L1393" i="6"/>
  <c r="L1394" i="6"/>
  <c r="L1395" i="6"/>
  <c r="L1396" i="6"/>
  <c r="L1397" i="6"/>
  <c r="L1398" i="6"/>
  <c r="L1399" i="6"/>
  <c r="L1400" i="6"/>
  <c r="L1401" i="6"/>
  <c r="L1402" i="6"/>
  <c r="L1403" i="6"/>
  <c r="L1404" i="6"/>
  <c r="L1405" i="6"/>
  <c r="L1406" i="6"/>
  <c r="L1407" i="6"/>
  <c r="L1408" i="6"/>
  <c r="L1409" i="6"/>
  <c r="L1410" i="6"/>
  <c r="L1411" i="6"/>
  <c r="L1412" i="6"/>
  <c r="L1413" i="6"/>
  <c r="L1414" i="6"/>
  <c r="L1415" i="6"/>
  <c r="L1416" i="6"/>
  <c r="L1417" i="6"/>
  <c r="L1418" i="6"/>
  <c r="L1419" i="6"/>
  <c r="L1420" i="6"/>
  <c r="L1421" i="6"/>
  <c r="L1422" i="6"/>
  <c r="L1423" i="6"/>
  <c r="L1424" i="6"/>
  <c r="L1425" i="6"/>
  <c r="L1426" i="6"/>
  <c r="L1427" i="6"/>
  <c r="L1428" i="6"/>
  <c r="L1429" i="6"/>
  <c r="L1430" i="6"/>
  <c r="L1431" i="6"/>
  <c r="L1432" i="6"/>
  <c r="L1433" i="6"/>
  <c r="L1434" i="6"/>
  <c r="L1435" i="6"/>
  <c r="L1436" i="6"/>
  <c r="L1437" i="6"/>
  <c r="L1438" i="6"/>
  <c r="L1439" i="6"/>
  <c r="L1440" i="6"/>
  <c r="L1441" i="6"/>
  <c r="L1442" i="6"/>
  <c r="L1443" i="6"/>
  <c r="L1444" i="6"/>
  <c r="L1445" i="6"/>
  <c r="L1446" i="6"/>
  <c r="L1447" i="6"/>
  <c r="L1448" i="6"/>
  <c r="L1449" i="6"/>
  <c r="L1450" i="6"/>
  <c r="L1451" i="6"/>
  <c r="L1452" i="6"/>
  <c r="L1453" i="6"/>
  <c r="L1454" i="6"/>
  <c r="L1455" i="6"/>
  <c r="L1456" i="6"/>
  <c r="L1457" i="6"/>
  <c r="L1458" i="6"/>
  <c r="L1459" i="6"/>
  <c r="L1460" i="6"/>
  <c r="L1461" i="6"/>
  <c r="L1462" i="6"/>
  <c r="L1463" i="6"/>
  <c r="L1464" i="6"/>
  <c r="L1465" i="6"/>
  <c r="L1466" i="6"/>
  <c r="L1467" i="6"/>
  <c r="L1468" i="6"/>
  <c r="L1469" i="6"/>
  <c r="L1470" i="6"/>
  <c r="L1471" i="6"/>
  <c r="L1472" i="6"/>
  <c r="L1473" i="6"/>
  <c r="L1474" i="6"/>
  <c r="L1475" i="6"/>
  <c r="L1476" i="6"/>
  <c r="L1477" i="6"/>
  <c r="L1478" i="6"/>
  <c r="L1479" i="6"/>
  <c r="L1480" i="6"/>
  <c r="L1481" i="6"/>
  <c r="L1482" i="6"/>
  <c r="L1483" i="6"/>
  <c r="L1484" i="6"/>
  <c r="L1485" i="6"/>
  <c r="L1486" i="6"/>
  <c r="L1487" i="6"/>
  <c r="L1488" i="6"/>
  <c r="L1489" i="6"/>
  <c r="L1490" i="6"/>
  <c r="L1491" i="6"/>
  <c r="L1492" i="6"/>
  <c r="L1493" i="6"/>
  <c r="L1494" i="6"/>
  <c r="L1495" i="6"/>
  <c r="L1496" i="6"/>
  <c r="L1497" i="6"/>
  <c r="L1498" i="6"/>
  <c r="L1499" i="6"/>
  <c r="L1500" i="6"/>
  <c r="L1501" i="6"/>
  <c r="L1502" i="6"/>
  <c r="L1503" i="6"/>
  <c r="L1504" i="6"/>
  <c r="L1505" i="6"/>
  <c r="L1506" i="6"/>
  <c r="L1507" i="6"/>
  <c r="L1508" i="6"/>
  <c r="L1509" i="6"/>
  <c r="L1510" i="6"/>
  <c r="L1511" i="6"/>
  <c r="L1512" i="6"/>
  <c r="L1513" i="6"/>
  <c r="L1514" i="6"/>
  <c r="L1515" i="6"/>
  <c r="L1516" i="6"/>
  <c r="L1517" i="6"/>
  <c r="L1518" i="6"/>
  <c r="L1519" i="6"/>
  <c r="L1520" i="6"/>
  <c r="L1521" i="6"/>
  <c r="L1522" i="6"/>
  <c r="L1523" i="6"/>
  <c r="L1524" i="6"/>
  <c r="L1525" i="6"/>
  <c r="L1526" i="6"/>
  <c r="L1527" i="6"/>
  <c r="L1528" i="6"/>
  <c r="L1529" i="6"/>
  <c r="L1530" i="6"/>
  <c r="L1531" i="6"/>
  <c r="L1532" i="6"/>
  <c r="L1533" i="6"/>
  <c r="L1534" i="6"/>
  <c r="L1535" i="6"/>
  <c r="L1536" i="6"/>
  <c r="L1537" i="6"/>
  <c r="L1538" i="6"/>
  <c r="L1539" i="6"/>
  <c r="L1540" i="6"/>
  <c r="L1541" i="6"/>
  <c r="L1542" i="6"/>
  <c r="L1543" i="6"/>
  <c r="L1544" i="6"/>
  <c r="L1545" i="6"/>
  <c r="L1546" i="6"/>
  <c r="L1547" i="6"/>
  <c r="L1548" i="6"/>
  <c r="L1549" i="6"/>
  <c r="L1550" i="6"/>
  <c r="L1551" i="6"/>
  <c r="L1552" i="6"/>
  <c r="L1553" i="6"/>
  <c r="L1554" i="6"/>
  <c r="L1555" i="6"/>
  <c r="L1556" i="6"/>
  <c r="L1557" i="6"/>
  <c r="L1558" i="6"/>
  <c r="L1559" i="6"/>
  <c r="L1560" i="6"/>
  <c r="L1561" i="6"/>
  <c r="L1562" i="6"/>
  <c r="L1563" i="6"/>
  <c r="L1564" i="6"/>
  <c r="L1565" i="6"/>
  <c r="L1566" i="6"/>
  <c r="L1567" i="6"/>
  <c r="L1568" i="6"/>
  <c r="L1569" i="6"/>
  <c r="L1570" i="6"/>
  <c r="L1571" i="6"/>
  <c r="L1572" i="6"/>
  <c r="L1573" i="6"/>
  <c r="L1574" i="6"/>
  <c r="L1575" i="6"/>
  <c r="L1576" i="6"/>
  <c r="L1577" i="6"/>
  <c r="L1578" i="6"/>
  <c r="L1579" i="6"/>
  <c r="L1580" i="6"/>
  <c r="L1581" i="6"/>
  <c r="L1582" i="6"/>
  <c r="L1583" i="6"/>
  <c r="L1584" i="6"/>
  <c r="L1585" i="6"/>
  <c r="L1586" i="6"/>
  <c r="L1587" i="6"/>
  <c r="L1588" i="6"/>
  <c r="L1589" i="6"/>
  <c r="L1590" i="6"/>
  <c r="L1591" i="6"/>
  <c r="L1592" i="6"/>
  <c r="L1593" i="6"/>
  <c r="L1594" i="6"/>
  <c r="L1595" i="6"/>
  <c r="L1596" i="6"/>
  <c r="L1597" i="6"/>
  <c r="L1598" i="6"/>
  <c r="L1599" i="6"/>
  <c r="L1600" i="6"/>
  <c r="L1601" i="6"/>
  <c r="L1602" i="6"/>
  <c r="L1603" i="6"/>
  <c r="L1604" i="6"/>
  <c r="L1605" i="6"/>
  <c r="L1606" i="6"/>
  <c r="L1607" i="6"/>
  <c r="L1608" i="6"/>
  <c r="L1609" i="6"/>
  <c r="L1610" i="6"/>
  <c r="L1611" i="6"/>
  <c r="L1612" i="6"/>
  <c r="L1613" i="6"/>
  <c r="L1614" i="6"/>
  <c r="L1615" i="6"/>
  <c r="L1616" i="6"/>
  <c r="L1617" i="6"/>
  <c r="L1618" i="6"/>
  <c r="L1619" i="6"/>
  <c r="L1620" i="6"/>
  <c r="L1621" i="6"/>
  <c r="L1622" i="6"/>
  <c r="L1623" i="6"/>
  <c r="L1624" i="6"/>
  <c r="L1625" i="6"/>
  <c r="L1626" i="6"/>
  <c r="L1627" i="6"/>
  <c r="L1628" i="6"/>
  <c r="L1629" i="6"/>
  <c r="L1630" i="6"/>
  <c r="L1631" i="6"/>
  <c r="L1632" i="6"/>
  <c r="L1633" i="6"/>
  <c r="L1634" i="6"/>
  <c r="L1635" i="6"/>
  <c r="L1636" i="6"/>
  <c r="L1637" i="6"/>
  <c r="L1638" i="6"/>
  <c r="L1639" i="6"/>
  <c r="L1640" i="6"/>
  <c r="L1641" i="6"/>
  <c r="L1642" i="6"/>
  <c r="L1643" i="6"/>
  <c r="L1644" i="6"/>
  <c r="L1645" i="6"/>
  <c r="L1646" i="6"/>
  <c r="L1647" i="6"/>
  <c r="L1648" i="6"/>
  <c r="L1649" i="6"/>
  <c r="L1650" i="6"/>
  <c r="L1651" i="6"/>
  <c r="L1652" i="6"/>
  <c r="L1653" i="6"/>
  <c r="L1654" i="6"/>
  <c r="L1655" i="6"/>
  <c r="L1656" i="6"/>
  <c r="L1657" i="6"/>
  <c r="L1658" i="6"/>
  <c r="L1659" i="6"/>
  <c r="L1660" i="6"/>
  <c r="L1661" i="6"/>
  <c r="L1662" i="6"/>
  <c r="L1663" i="6"/>
  <c r="L1664" i="6"/>
  <c r="L1665" i="6"/>
  <c r="L1666" i="6"/>
  <c r="L1667" i="6"/>
  <c r="L1668" i="6"/>
  <c r="L1669" i="6"/>
  <c r="L1670" i="6"/>
  <c r="L1671" i="6"/>
  <c r="L1672" i="6"/>
  <c r="L1673" i="6"/>
  <c r="L1674" i="6"/>
  <c r="L1675" i="6"/>
  <c r="L1676" i="6"/>
  <c r="L1677" i="6"/>
  <c r="L1678" i="6"/>
  <c r="L1679" i="6"/>
  <c r="L1680" i="6"/>
  <c r="L1681" i="6"/>
  <c r="L1682" i="6"/>
  <c r="L1683" i="6"/>
  <c r="L1684" i="6"/>
  <c r="L1685" i="6"/>
  <c r="L1686" i="6"/>
  <c r="L1687" i="6"/>
  <c r="L1688" i="6"/>
  <c r="L1689" i="6"/>
  <c r="L1690" i="6"/>
  <c r="L1691" i="6"/>
  <c r="L1692" i="6"/>
  <c r="L1693" i="6"/>
  <c r="L1694" i="6"/>
  <c r="L1695" i="6"/>
  <c r="L1696" i="6"/>
  <c r="L1697" i="6"/>
  <c r="L1698" i="6"/>
  <c r="L1699" i="6"/>
  <c r="L1700" i="6"/>
  <c r="L1701" i="6"/>
  <c r="L1702" i="6"/>
  <c r="L1703" i="6"/>
  <c r="L1704" i="6"/>
  <c r="L1705" i="6"/>
  <c r="L1706" i="6"/>
  <c r="L1707" i="6"/>
  <c r="L1708" i="6"/>
  <c r="L1709" i="6"/>
  <c r="L1710" i="6"/>
  <c r="L1711" i="6"/>
  <c r="L1712" i="6"/>
  <c r="L1713" i="6"/>
  <c r="L1714" i="6"/>
  <c r="L1715" i="6"/>
  <c r="L1716" i="6"/>
  <c r="L1717" i="6"/>
  <c r="L1718" i="6"/>
  <c r="L1719" i="6"/>
  <c r="L1720" i="6"/>
  <c r="L1721" i="6"/>
  <c r="L1722" i="6"/>
  <c r="L1723" i="6"/>
  <c r="L1724" i="6"/>
  <c r="L1725" i="6"/>
  <c r="L1726" i="6"/>
  <c r="L1727" i="6"/>
  <c r="L1728" i="6"/>
  <c r="L1729" i="6"/>
  <c r="L1730" i="6"/>
  <c r="L1731" i="6"/>
  <c r="L1732" i="6"/>
  <c r="L1733" i="6"/>
  <c r="L1734" i="6"/>
  <c r="L1735" i="6"/>
  <c r="L1736" i="6"/>
  <c r="L1737" i="6"/>
  <c r="L1738" i="6"/>
  <c r="L1739" i="6"/>
  <c r="L1740" i="6"/>
  <c r="L1741" i="6"/>
  <c r="L1742" i="6"/>
  <c r="L1743" i="6"/>
  <c r="L1744" i="6"/>
  <c r="L1745" i="6"/>
  <c r="L1746" i="6"/>
  <c r="L1747" i="6"/>
  <c r="L1748" i="6"/>
  <c r="L1749" i="6"/>
  <c r="L1750" i="6"/>
  <c r="L1751" i="6"/>
  <c r="L1752" i="6"/>
  <c r="L1753" i="6"/>
  <c r="L1754" i="6"/>
  <c r="L1755" i="6"/>
  <c r="L1756" i="6"/>
  <c r="L1757" i="6"/>
  <c r="L1758" i="6"/>
  <c r="L1759" i="6"/>
  <c r="L1760" i="6"/>
  <c r="L1761" i="6"/>
  <c r="L1762" i="6"/>
  <c r="L1763" i="6"/>
  <c r="L1764" i="6"/>
  <c r="L1765" i="6"/>
  <c r="L1766" i="6"/>
  <c r="L1767" i="6"/>
  <c r="L1768" i="6"/>
  <c r="L1769" i="6"/>
  <c r="L1770" i="6"/>
  <c r="L1771" i="6"/>
  <c r="L1772" i="6"/>
  <c r="L1773" i="6"/>
  <c r="L1774" i="6"/>
  <c r="L1775" i="6"/>
  <c r="L1776" i="6"/>
  <c r="L1777" i="6"/>
  <c r="L1778" i="6"/>
  <c r="L1779" i="6"/>
  <c r="L1780" i="6"/>
  <c r="L1781" i="6"/>
  <c r="L1782" i="6"/>
  <c r="L1783" i="6"/>
  <c r="L1784" i="6"/>
  <c r="L1785" i="6"/>
  <c r="L1786" i="6"/>
  <c r="L1787" i="6"/>
  <c r="L1788" i="6"/>
  <c r="L1789" i="6"/>
  <c r="L1790" i="6"/>
  <c r="L1791" i="6"/>
  <c r="L1792" i="6"/>
  <c r="L1793" i="6"/>
  <c r="L1794" i="6"/>
  <c r="L1795" i="6"/>
  <c r="L1796" i="6"/>
  <c r="L1797" i="6"/>
  <c r="L1798" i="6"/>
  <c r="L1799" i="6"/>
  <c r="L1800" i="6"/>
  <c r="L1801" i="6"/>
  <c r="L1802" i="6"/>
  <c r="L1803" i="6"/>
  <c r="L1804" i="6"/>
  <c r="L1805" i="6"/>
  <c r="L1806" i="6"/>
  <c r="L1807" i="6"/>
  <c r="L1808" i="6"/>
  <c r="L1809" i="6"/>
  <c r="L1810" i="6"/>
  <c r="L1811" i="6"/>
  <c r="L1812" i="6"/>
  <c r="L1813" i="6"/>
  <c r="L1814" i="6"/>
  <c r="L1815" i="6"/>
  <c r="L1816" i="6"/>
  <c r="L1817" i="6"/>
  <c r="L1818" i="6"/>
  <c r="L1819" i="6"/>
  <c r="L1820" i="6"/>
  <c r="L1821" i="6"/>
  <c r="L1822" i="6"/>
  <c r="L1823" i="6"/>
  <c r="L1824" i="6"/>
  <c r="L1825" i="6"/>
  <c r="L1826" i="6"/>
  <c r="L1827" i="6"/>
  <c r="L1828" i="6"/>
  <c r="L1829" i="6"/>
  <c r="L1830" i="6"/>
  <c r="L1831" i="6"/>
  <c r="L1832" i="6"/>
  <c r="L1833" i="6"/>
  <c r="L1834" i="6"/>
  <c r="L1835" i="6"/>
  <c r="L1836" i="6"/>
  <c r="L1837" i="6"/>
  <c r="L1838" i="6"/>
  <c r="L1839" i="6"/>
  <c r="L1840" i="6"/>
  <c r="L1841" i="6"/>
  <c r="L1842" i="6"/>
  <c r="L1843" i="6"/>
  <c r="L1844" i="6"/>
  <c r="L1845" i="6"/>
  <c r="L1846" i="6"/>
  <c r="L1847" i="6"/>
  <c r="L1848" i="6"/>
  <c r="L1849" i="6"/>
  <c r="L1850" i="6"/>
  <c r="L1851" i="6"/>
  <c r="L1852" i="6"/>
  <c r="L1853" i="6"/>
  <c r="L1854" i="6"/>
  <c r="L1855" i="6"/>
  <c r="L1856" i="6"/>
  <c r="L1857" i="6"/>
  <c r="L1858" i="6"/>
  <c r="L1859" i="6"/>
  <c r="L1860" i="6"/>
  <c r="L1861" i="6"/>
  <c r="L1862" i="6"/>
  <c r="L1863" i="6"/>
  <c r="L1864" i="6"/>
  <c r="L1865" i="6"/>
  <c r="L1866" i="6"/>
  <c r="L1867" i="6"/>
  <c r="L1868" i="6"/>
  <c r="L1869" i="6"/>
  <c r="L1870" i="6"/>
  <c r="L1871" i="6"/>
  <c r="L1872" i="6"/>
  <c r="L1873" i="6"/>
  <c r="L1874" i="6"/>
  <c r="L1875" i="6"/>
  <c r="L1876" i="6"/>
  <c r="L1877" i="6"/>
  <c r="L1878" i="6"/>
  <c r="L1879" i="6"/>
  <c r="L1880" i="6"/>
  <c r="L1881" i="6"/>
  <c r="L1882" i="6"/>
  <c r="L1883" i="6"/>
  <c r="L1884" i="6"/>
  <c r="L1885" i="6"/>
  <c r="L1886" i="6"/>
  <c r="L1887" i="6"/>
  <c r="L1888" i="6"/>
  <c r="L1889" i="6"/>
  <c r="L1890" i="6"/>
  <c r="L1891" i="6"/>
  <c r="L1892" i="6"/>
  <c r="L1893" i="6"/>
  <c r="L1894" i="6"/>
  <c r="L1895" i="6"/>
  <c r="L1896" i="6"/>
  <c r="L1897" i="6"/>
  <c r="L1898" i="6"/>
  <c r="L1899" i="6"/>
  <c r="L1900" i="6"/>
  <c r="L1901" i="6"/>
  <c r="L1902" i="6"/>
  <c r="L1903" i="6"/>
  <c r="L1904" i="6"/>
  <c r="L1905" i="6"/>
  <c r="L1906" i="6"/>
  <c r="L1907" i="6"/>
  <c r="L1908" i="6"/>
  <c r="L1909" i="6"/>
  <c r="L1910" i="6"/>
  <c r="L1911" i="6"/>
  <c r="L1912" i="6"/>
  <c r="L1913" i="6"/>
  <c r="L1914" i="6"/>
  <c r="L1915" i="6"/>
  <c r="L1916" i="6"/>
  <c r="L1917" i="6"/>
  <c r="L1918" i="6"/>
  <c r="L1919" i="6"/>
  <c r="L1920" i="6"/>
  <c r="L1921" i="6"/>
  <c r="L1922" i="6"/>
  <c r="L1923" i="6"/>
  <c r="L1924" i="6"/>
  <c r="L1925" i="6"/>
  <c r="L1926" i="6"/>
  <c r="L1927" i="6"/>
  <c r="L1928" i="6"/>
  <c r="L1929" i="6"/>
  <c r="L1930" i="6"/>
  <c r="L1931" i="6"/>
  <c r="L1932" i="6"/>
  <c r="L1933" i="6"/>
  <c r="L1934" i="6"/>
  <c r="L1935" i="6"/>
  <c r="L1936" i="6"/>
  <c r="L1937" i="6"/>
  <c r="L1938" i="6"/>
  <c r="L1939" i="6"/>
  <c r="L1940" i="6"/>
  <c r="L1941" i="6"/>
  <c r="L1942" i="6"/>
  <c r="L1943" i="6"/>
  <c r="L1944" i="6"/>
  <c r="L1945" i="6"/>
  <c r="L1946" i="6"/>
  <c r="L1947" i="6"/>
  <c r="L1948" i="6"/>
  <c r="L1949" i="6"/>
  <c r="L1950" i="6"/>
  <c r="L1951" i="6"/>
  <c r="L1952" i="6"/>
  <c r="L1953" i="6"/>
  <c r="L1954" i="6"/>
  <c r="L1955" i="6"/>
  <c r="L1956" i="6"/>
  <c r="L1957" i="6"/>
  <c r="L1958" i="6"/>
  <c r="L1959" i="6"/>
  <c r="L1960" i="6"/>
  <c r="L1961" i="6"/>
  <c r="L1962" i="6"/>
  <c r="L1963" i="6"/>
  <c r="L1964" i="6"/>
  <c r="L1965" i="6"/>
  <c r="L1966" i="6"/>
  <c r="L1967" i="6"/>
  <c r="L1968" i="6"/>
  <c r="L1969" i="6"/>
  <c r="L1970" i="6"/>
  <c r="L1971" i="6"/>
  <c r="L1972" i="6"/>
  <c r="L1973" i="6"/>
  <c r="L1974" i="6"/>
  <c r="L1975" i="6"/>
  <c r="L1976" i="6"/>
  <c r="L1977" i="6"/>
  <c r="L1978" i="6"/>
  <c r="L1979" i="6"/>
  <c r="L1980" i="6"/>
  <c r="L1981" i="6"/>
  <c r="L1982" i="6"/>
  <c r="L1983" i="6"/>
  <c r="L1984" i="6"/>
  <c r="L1985" i="6"/>
  <c r="L1986" i="6"/>
  <c r="L1987" i="6"/>
  <c r="L1988" i="6"/>
  <c r="L1989" i="6"/>
  <c r="L1990" i="6"/>
  <c r="L1991" i="6"/>
  <c r="L1992" i="6"/>
  <c r="L1993" i="6"/>
  <c r="L1994" i="6"/>
  <c r="L1995" i="6"/>
  <c r="L1996" i="6"/>
  <c r="L1997" i="6"/>
  <c r="L1998" i="6"/>
  <c r="L1999" i="6"/>
  <c r="L2000" i="6"/>
  <c r="L2001" i="6"/>
  <c r="L25" i="6"/>
  <c r="Q2001" i="6" l="1"/>
  <c r="P2001" i="6"/>
  <c r="O2001" i="6"/>
  <c r="N2001" i="6"/>
  <c r="S2001" i="6" s="1"/>
  <c r="K2001" i="6"/>
  <c r="J2001" i="6"/>
  <c r="I2001" i="6"/>
  <c r="G2001" i="6"/>
  <c r="F2001" i="6"/>
  <c r="B2001" i="6"/>
  <c r="C2001" i="6" s="1"/>
  <c r="Q2000" i="6"/>
  <c r="P2000" i="6"/>
  <c r="O2000" i="6"/>
  <c r="N2000" i="6"/>
  <c r="S2000" i="6" s="1"/>
  <c r="K2000" i="6"/>
  <c r="J2000" i="6"/>
  <c r="I2000" i="6"/>
  <c r="G2000" i="6"/>
  <c r="F2000" i="6"/>
  <c r="B2000" i="6"/>
  <c r="C2000" i="6" s="1"/>
  <c r="Q1999" i="6"/>
  <c r="P1999" i="6"/>
  <c r="O1999" i="6"/>
  <c r="N1999" i="6"/>
  <c r="S1999" i="6" s="1"/>
  <c r="K1999" i="6"/>
  <c r="J1999" i="6"/>
  <c r="I1999" i="6"/>
  <c r="G1999" i="6"/>
  <c r="F1999" i="6"/>
  <c r="B1999" i="6"/>
  <c r="C1999" i="6" s="1"/>
  <c r="Q1998" i="6"/>
  <c r="P1998" i="6"/>
  <c r="O1998" i="6"/>
  <c r="N1998" i="6"/>
  <c r="S1998" i="6" s="1"/>
  <c r="K1998" i="6"/>
  <c r="J1998" i="6"/>
  <c r="I1998" i="6"/>
  <c r="G1998" i="6"/>
  <c r="F1998" i="6"/>
  <c r="B1998" i="6"/>
  <c r="C1998" i="6" s="1"/>
  <c r="Q1997" i="6"/>
  <c r="P1997" i="6"/>
  <c r="O1997" i="6"/>
  <c r="N1997" i="6"/>
  <c r="S1997" i="6" s="1"/>
  <c r="K1997" i="6"/>
  <c r="J1997" i="6"/>
  <c r="I1997" i="6"/>
  <c r="G1997" i="6"/>
  <c r="F1997" i="6"/>
  <c r="B1997" i="6"/>
  <c r="C1997" i="6" s="1"/>
  <c r="Q1996" i="6"/>
  <c r="P1996" i="6"/>
  <c r="O1996" i="6"/>
  <c r="N1996" i="6"/>
  <c r="S1996" i="6" s="1"/>
  <c r="K1996" i="6"/>
  <c r="J1996" i="6"/>
  <c r="I1996" i="6"/>
  <c r="G1996" i="6"/>
  <c r="F1996" i="6"/>
  <c r="B1996" i="6"/>
  <c r="C1996" i="6" s="1"/>
  <c r="Q1995" i="6"/>
  <c r="P1995" i="6"/>
  <c r="O1995" i="6"/>
  <c r="N1995" i="6"/>
  <c r="S1995" i="6" s="1"/>
  <c r="K1995" i="6"/>
  <c r="J1995" i="6"/>
  <c r="I1995" i="6"/>
  <c r="G1995" i="6"/>
  <c r="F1995" i="6"/>
  <c r="B1995" i="6"/>
  <c r="C1995" i="6" s="1"/>
  <c r="Q1994" i="6"/>
  <c r="P1994" i="6"/>
  <c r="O1994" i="6"/>
  <c r="N1994" i="6"/>
  <c r="S1994" i="6" s="1"/>
  <c r="K1994" i="6"/>
  <c r="J1994" i="6"/>
  <c r="I1994" i="6"/>
  <c r="G1994" i="6"/>
  <c r="F1994" i="6"/>
  <c r="B1994" i="6"/>
  <c r="C1994" i="6" s="1"/>
  <c r="Q1993" i="6"/>
  <c r="P1993" i="6"/>
  <c r="O1993" i="6"/>
  <c r="N1993" i="6"/>
  <c r="S1993" i="6" s="1"/>
  <c r="K1993" i="6"/>
  <c r="J1993" i="6"/>
  <c r="I1993" i="6"/>
  <c r="G1993" i="6"/>
  <c r="F1993" i="6"/>
  <c r="B1993" i="6"/>
  <c r="C1993" i="6" s="1"/>
  <c r="Q1992" i="6"/>
  <c r="P1992" i="6"/>
  <c r="O1992" i="6"/>
  <c r="N1992" i="6"/>
  <c r="S1992" i="6" s="1"/>
  <c r="K1992" i="6"/>
  <c r="J1992" i="6"/>
  <c r="I1992" i="6"/>
  <c r="G1992" i="6"/>
  <c r="F1992" i="6"/>
  <c r="B1992" i="6"/>
  <c r="C1992" i="6" s="1"/>
  <c r="Q1991" i="6"/>
  <c r="P1991" i="6"/>
  <c r="O1991" i="6"/>
  <c r="N1991" i="6"/>
  <c r="S1991" i="6" s="1"/>
  <c r="K1991" i="6"/>
  <c r="J1991" i="6"/>
  <c r="I1991" i="6"/>
  <c r="G1991" i="6"/>
  <c r="F1991" i="6"/>
  <c r="B1991" i="6"/>
  <c r="C1991" i="6" s="1"/>
  <c r="Q1990" i="6"/>
  <c r="P1990" i="6"/>
  <c r="O1990" i="6"/>
  <c r="N1990" i="6"/>
  <c r="S1990" i="6" s="1"/>
  <c r="K1990" i="6"/>
  <c r="J1990" i="6"/>
  <c r="I1990" i="6"/>
  <c r="G1990" i="6"/>
  <c r="F1990" i="6"/>
  <c r="B1990" i="6"/>
  <c r="C1990" i="6" s="1"/>
  <c r="Q1989" i="6"/>
  <c r="P1989" i="6"/>
  <c r="O1989" i="6"/>
  <c r="N1989" i="6"/>
  <c r="S1989" i="6" s="1"/>
  <c r="K1989" i="6"/>
  <c r="J1989" i="6"/>
  <c r="I1989" i="6"/>
  <c r="G1989" i="6"/>
  <c r="F1989" i="6"/>
  <c r="B1989" i="6"/>
  <c r="C1989" i="6" s="1"/>
  <c r="Q1988" i="6"/>
  <c r="P1988" i="6"/>
  <c r="O1988" i="6"/>
  <c r="N1988" i="6"/>
  <c r="S1988" i="6" s="1"/>
  <c r="K1988" i="6"/>
  <c r="J1988" i="6"/>
  <c r="I1988" i="6"/>
  <c r="G1988" i="6"/>
  <c r="F1988" i="6"/>
  <c r="B1988" i="6"/>
  <c r="C1988" i="6" s="1"/>
  <c r="Q1987" i="6"/>
  <c r="P1987" i="6"/>
  <c r="O1987" i="6"/>
  <c r="N1987" i="6"/>
  <c r="S1987" i="6" s="1"/>
  <c r="K1987" i="6"/>
  <c r="J1987" i="6"/>
  <c r="I1987" i="6"/>
  <c r="G1987" i="6"/>
  <c r="F1987" i="6"/>
  <c r="B1987" i="6"/>
  <c r="C1987" i="6" s="1"/>
  <c r="Q1986" i="6"/>
  <c r="P1986" i="6"/>
  <c r="O1986" i="6"/>
  <c r="N1986" i="6"/>
  <c r="S1986" i="6" s="1"/>
  <c r="K1986" i="6"/>
  <c r="J1986" i="6"/>
  <c r="I1986" i="6"/>
  <c r="G1986" i="6"/>
  <c r="F1986" i="6"/>
  <c r="B1986" i="6"/>
  <c r="C1986" i="6" s="1"/>
  <c r="Q1985" i="6"/>
  <c r="P1985" i="6"/>
  <c r="O1985" i="6"/>
  <c r="N1985" i="6"/>
  <c r="S1985" i="6" s="1"/>
  <c r="K1985" i="6"/>
  <c r="J1985" i="6"/>
  <c r="I1985" i="6"/>
  <c r="G1985" i="6"/>
  <c r="F1985" i="6"/>
  <c r="B1985" i="6"/>
  <c r="C1985" i="6" s="1"/>
  <c r="Q1984" i="6"/>
  <c r="P1984" i="6"/>
  <c r="O1984" i="6"/>
  <c r="N1984" i="6"/>
  <c r="S1984" i="6" s="1"/>
  <c r="K1984" i="6"/>
  <c r="J1984" i="6"/>
  <c r="I1984" i="6"/>
  <c r="G1984" i="6"/>
  <c r="F1984" i="6"/>
  <c r="B1984" i="6"/>
  <c r="C1984" i="6" s="1"/>
  <c r="Q1983" i="6"/>
  <c r="P1983" i="6"/>
  <c r="O1983" i="6"/>
  <c r="N1983" i="6"/>
  <c r="S1983" i="6" s="1"/>
  <c r="K1983" i="6"/>
  <c r="J1983" i="6"/>
  <c r="I1983" i="6"/>
  <c r="G1983" i="6"/>
  <c r="F1983" i="6"/>
  <c r="B1983" i="6"/>
  <c r="C1983" i="6" s="1"/>
  <c r="Q1982" i="6"/>
  <c r="P1982" i="6"/>
  <c r="O1982" i="6"/>
  <c r="N1982" i="6"/>
  <c r="S1982" i="6" s="1"/>
  <c r="K1982" i="6"/>
  <c r="J1982" i="6"/>
  <c r="I1982" i="6"/>
  <c r="G1982" i="6"/>
  <c r="F1982" i="6"/>
  <c r="B1982" i="6"/>
  <c r="C1982" i="6" s="1"/>
  <c r="Q1981" i="6"/>
  <c r="P1981" i="6"/>
  <c r="O1981" i="6"/>
  <c r="N1981" i="6"/>
  <c r="S1981" i="6" s="1"/>
  <c r="K1981" i="6"/>
  <c r="J1981" i="6"/>
  <c r="I1981" i="6"/>
  <c r="G1981" i="6"/>
  <c r="F1981" i="6"/>
  <c r="B1981" i="6"/>
  <c r="C1981" i="6" s="1"/>
  <c r="Q1980" i="6"/>
  <c r="P1980" i="6"/>
  <c r="O1980" i="6"/>
  <c r="N1980" i="6"/>
  <c r="S1980" i="6" s="1"/>
  <c r="K1980" i="6"/>
  <c r="J1980" i="6"/>
  <c r="I1980" i="6"/>
  <c r="G1980" i="6"/>
  <c r="F1980" i="6"/>
  <c r="B1980" i="6"/>
  <c r="C1980" i="6" s="1"/>
  <c r="Q1979" i="6"/>
  <c r="P1979" i="6"/>
  <c r="O1979" i="6"/>
  <c r="N1979" i="6"/>
  <c r="S1979" i="6" s="1"/>
  <c r="K1979" i="6"/>
  <c r="J1979" i="6"/>
  <c r="I1979" i="6"/>
  <c r="G1979" i="6"/>
  <c r="F1979" i="6"/>
  <c r="B1979" i="6"/>
  <c r="C1979" i="6" s="1"/>
  <c r="Q1978" i="6"/>
  <c r="P1978" i="6"/>
  <c r="O1978" i="6"/>
  <c r="N1978" i="6"/>
  <c r="S1978" i="6" s="1"/>
  <c r="K1978" i="6"/>
  <c r="J1978" i="6"/>
  <c r="I1978" i="6"/>
  <c r="G1978" i="6"/>
  <c r="F1978" i="6"/>
  <c r="B1978" i="6"/>
  <c r="C1978" i="6" s="1"/>
  <c r="Q1977" i="6"/>
  <c r="P1977" i="6"/>
  <c r="O1977" i="6"/>
  <c r="N1977" i="6"/>
  <c r="S1977" i="6" s="1"/>
  <c r="K1977" i="6"/>
  <c r="J1977" i="6"/>
  <c r="I1977" i="6"/>
  <c r="G1977" i="6"/>
  <c r="F1977" i="6"/>
  <c r="B1977" i="6"/>
  <c r="C1977" i="6" s="1"/>
  <c r="Q1976" i="6"/>
  <c r="P1976" i="6"/>
  <c r="O1976" i="6"/>
  <c r="N1976" i="6"/>
  <c r="S1976" i="6" s="1"/>
  <c r="K1976" i="6"/>
  <c r="J1976" i="6"/>
  <c r="I1976" i="6"/>
  <c r="G1976" i="6"/>
  <c r="F1976" i="6"/>
  <c r="B1976" i="6"/>
  <c r="C1976" i="6" s="1"/>
  <c r="Q1975" i="6"/>
  <c r="P1975" i="6"/>
  <c r="O1975" i="6"/>
  <c r="N1975" i="6"/>
  <c r="S1975" i="6" s="1"/>
  <c r="K1975" i="6"/>
  <c r="J1975" i="6"/>
  <c r="I1975" i="6"/>
  <c r="G1975" i="6"/>
  <c r="F1975" i="6"/>
  <c r="B1975" i="6"/>
  <c r="C1975" i="6" s="1"/>
  <c r="Q1974" i="6"/>
  <c r="P1974" i="6"/>
  <c r="O1974" i="6"/>
  <c r="N1974" i="6"/>
  <c r="S1974" i="6" s="1"/>
  <c r="K1974" i="6"/>
  <c r="J1974" i="6"/>
  <c r="I1974" i="6"/>
  <c r="G1974" i="6"/>
  <c r="F1974" i="6"/>
  <c r="B1974" i="6"/>
  <c r="C1974" i="6" s="1"/>
  <c r="Q1973" i="6"/>
  <c r="P1973" i="6"/>
  <c r="O1973" i="6"/>
  <c r="N1973" i="6"/>
  <c r="S1973" i="6" s="1"/>
  <c r="K1973" i="6"/>
  <c r="J1973" i="6"/>
  <c r="I1973" i="6"/>
  <c r="G1973" i="6"/>
  <c r="F1973" i="6"/>
  <c r="B1973" i="6"/>
  <c r="C1973" i="6" s="1"/>
  <c r="Q1972" i="6"/>
  <c r="P1972" i="6"/>
  <c r="O1972" i="6"/>
  <c r="N1972" i="6"/>
  <c r="S1972" i="6" s="1"/>
  <c r="K1972" i="6"/>
  <c r="J1972" i="6"/>
  <c r="I1972" i="6"/>
  <c r="G1972" i="6"/>
  <c r="F1972" i="6"/>
  <c r="B1972" i="6"/>
  <c r="C1972" i="6" s="1"/>
  <c r="Q1971" i="6"/>
  <c r="P1971" i="6"/>
  <c r="O1971" i="6"/>
  <c r="N1971" i="6"/>
  <c r="S1971" i="6" s="1"/>
  <c r="K1971" i="6"/>
  <c r="J1971" i="6"/>
  <c r="I1971" i="6"/>
  <c r="G1971" i="6"/>
  <c r="F1971" i="6"/>
  <c r="B1971" i="6"/>
  <c r="C1971" i="6" s="1"/>
  <c r="Q1970" i="6"/>
  <c r="P1970" i="6"/>
  <c r="O1970" i="6"/>
  <c r="N1970" i="6"/>
  <c r="S1970" i="6" s="1"/>
  <c r="K1970" i="6"/>
  <c r="J1970" i="6"/>
  <c r="I1970" i="6"/>
  <c r="G1970" i="6"/>
  <c r="F1970" i="6"/>
  <c r="B1970" i="6"/>
  <c r="C1970" i="6" s="1"/>
  <c r="Q1969" i="6"/>
  <c r="P1969" i="6"/>
  <c r="O1969" i="6"/>
  <c r="N1969" i="6"/>
  <c r="S1969" i="6" s="1"/>
  <c r="K1969" i="6"/>
  <c r="J1969" i="6"/>
  <c r="I1969" i="6"/>
  <c r="G1969" i="6"/>
  <c r="F1969" i="6"/>
  <c r="B1969" i="6"/>
  <c r="C1969" i="6" s="1"/>
  <c r="Q1968" i="6"/>
  <c r="P1968" i="6"/>
  <c r="O1968" i="6"/>
  <c r="N1968" i="6"/>
  <c r="S1968" i="6" s="1"/>
  <c r="K1968" i="6"/>
  <c r="J1968" i="6"/>
  <c r="I1968" i="6"/>
  <c r="G1968" i="6"/>
  <c r="F1968" i="6"/>
  <c r="B1968" i="6"/>
  <c r="C1968" i="6" s="1"/>
  <c r="Q1967" i="6"/>
  <c r="P1967" i="6"/>
  <c r="O1967" i="6"/>
  <c r="N1967" i="6"/>
  <c r="S1967" i="6" s="1"/>
  <c r="K1967" i="6"/>
  <c r="J1967" i="6"/>
  <c r="I1967" i="6"/>
  <c r="G1967" i="6"/>
  <c r="F1967" i="6"/>
  <c r="B1967" i="6"/>
  <c r="C1967" i="6" s="1"/>
  <c r="Q1966" i="6"/>
  <c r="P1966" i="6"/>
  <c r="O1966" i="6"/>
  <c r="N1966" i="6"/>
  <c r="S1966" i="6" s="1"/>
  <c r="K1966" i="6"/>
  <c r="J1966" i="6"/>
  <c r="I1966" i="6"/>
  <c r="G1966" i="6"/>
  <c r="F1966" i="6"/>
  <c r="B1966" i="6"/>
  <c r="C1966" i="6" s="1"/>
  <c r="Q1965" i="6"/>
  <c r="P1965" i="6"/>
  <c r="O1965" i="6"/>
  <c r="N1965" i="6"/>
  <c r="S1965" i="6" s="1"/>
  <c r="K1965" i="6"/>
  <c r="J1965" i="6"/>
  <c r="I1965" i="6"/>
  <c r="G1965" i="6"/>
  <c r="F1965" i="6"/>
  <c r="B1965" i="6"/>
  <c r="C1965" i="6" s="1"/>
  <c r="Q1964" i="6"/>
  <c r="P1964" i="6"/>
  <c r="O1964" i="6"/>
  <c r="N1964" i="6"/>
  <c r="S1964" i="6" s="1"/>
  <c r="K1964" i="6"/>
  <c r="J1964" i="6"/>
  <c r="I1964" i="6"/>
  <c r="G1964" i="6"/>
  <c r="F1964" i="6"/>
  <c r="B1964" i="6"/>
  <c r="C1964" i="6" s="1"/>
  <c r="Q1963" i="6"/>
  <c r="P1963" i="6"/>
  <c r="O1963" i="6"/>
  <c r="N1963" i="6"/>
  <c r="S1963" i="6" s="1"/>
  <c r="K1963" i="6"/>
  <c r="J1963" i="6"/>
  <c r="I1963" i="6"/>
  <c r="G1963" i="6"/>
  <c r="F1963" i="6"/>
  <c r="B1963" i="6"/>
  <c r="C1963" i="6" s="1"/>
  <c r="Q1962" i="6"/>
  <c r="P1962" i="6"/>
  <c r="O1962" i="6"/>
  <c r="N1962" i="6"/>
  <c r="S1962" i="6" s="1"/>
  <c r="K1962" i="6"/>
  <c r="J1962" i="6"/>
  <c r="I1962" i="6"/>
  <c r="G1962" i="6"/>
  <c r="F1962" i="6"/>
  <c r="B1962" i="6"/>
  <c r="C1962" i="6" s="1"/>
  <c r="Q1961" i="6"/>
  <c r="P1961" i="6"/>
  <c r="O1961" i="6"/>
  <c r="N1961" i="6"/>
  <c r="S1961" i="6" s="1"/>
  <c r="K1961" i="6"/>
  <c r="J1961" i="6"/>
  <c r="I1961" i="6"/>
  <c r="G1961" i="6"/>
  <c r="F1961" i="6"/>
  <c r="B1961" i="6"/>
  <c r="C1961" i="6" s="1"/>
  <c r="Q1960" i="6"/>
  <c r="P1960" i="6"/>
  <c r="O1960" i="6"/>
  <c r="N1960" i="6"/>
  <c r="S1960" i="6" s="1"/>
  <c r="K1960" i="6"/>
  <c r="J1960" i="6"/>
  <c r="I1960" i="6"/>
  <c r="G1960" i="6"/>
  <c r="F1960" i="6"/>
  <c r="B1960" i="6"/>
  <c r="C1960" i="6" s="1"/>
  <c r="Q1959" i="6"/>
  <c r="P1959" i="6"/>
  <c r="O1959" i="6"/>
  <c r="N1959" i="6"/>
  <c r="S1959" i="6" s="1"/>
  <c r="K1959" i="6"/>
  <c r="J1959" i="6"/>
  <c r="I1959" i="6"/>
  <c r="G1959" i="6"/>
  <c r="F1959" i="6"/>
  <c r="B1959" i="6"/>
  <c r="C1959" i="6" s="1"/>
  <c r="Q1958" i="6"/>
  <c r="P1958" i="6"/>
  <c r="O1958" i="6"/>
  <c r="N1958" i="6"/>
  <c r="S1958" i="6" s="1"/>
  <c r="K1958" i="6"/>
  <c r="J1958" i="6"/>
  <c r="I1958" i="6"/>
  <c r="G1958" i="6"/>
  <c r="F1958" i="6"/>
  <c r="B1958" i="6"/>
  <c r="C1958" i="6" s="1"/>
  <c r="Q1957" i="6"/>
  <c r="P1957" i="6"/>
  <c r="O1957" i="6"/>
  <c r="N1957" i="6"/>
  <c r="S1957" i="6" s="1"/>
  <c r="K1957" i="6"/>
  <c r="J1957" i="6"/>
  <c r="I1957" i="6"/>
  <c r="G1957" i="6"/>
  <c r="F1957" i="6"/>
  <c r="B1957" i="6"/>
  <c r="C1957" i="6" s="1"/>
  <c r="Q1956" i="6"/>
  <c r="P1956" i="6"/>
  <c r="O1956" i="6"/>
  <c r="N1956" i="6"/>
  <c r="S1956" i="6" s="1"/>
  <c r="K1956" i="6"/>
  <c r="J1956" i="6"/>
  <c r="I1956" i="6"/>
  <c r="G1956" i="6"/>
  <c r="F1956" i="6"/>
  <c r="B1956" i="6"/>
  <c r="C1956" i="6" s="1"/>
  <c r="Q1955" i="6"/>
  <c r="P1955" i="6"/>
  <c r="O1955" i="6"/>
  <c r="N1955" i="6"/>
  <c r="S1955" i="6" s="1"/>
  <c r="K1955" i="6"/>
  <c r="J1955" i="6"/>
  <c r="I1955" i="6"/>
  <c r="G1955" i="6"/>
  <c r="F1955" i="6"/>
  <c r="B1955" i="6"/>
  <c r="C1955" i="6" s="1"/>
  <c r="Q1954" i="6"/>
  <c r="P1954" i="6"/>
  <c r="O1954" i="6"/>
  <c r="N1954" i="6"/>
  <c r="S1954" i="6" s="1"/>
  <c r="K1954" i="6"/>
  <c r="J1954" i="6"/>
  <c r="I1954" i="6"/>
  <c r="G1954" i="6"/>
  <c r="F1954" i="6"/>
  <c r="B1954" i="6"/>
  <c r="C1954" i="6" s="1"/>
  <c r="Q1953" i="6"/>
  <c r="P1953" i="6"/>
  <c r="O1953" i="6"/>
  <c r="N1953" i="6"/>
  <c r="S1953" i="6" s="1"/>
  <c r="K1953" i="6"/>
  <c r="J1953" i="6"/>
  <c r="I1953" i="6"/>
  <c r="G1953" i="6"/>
  <c r="F1953" i="6"/>
  <c r="B1953" i="6"/>
  <c r="C1953" i="6" s="1"/>
  <c r="Q1952" i="6"/>
  <c r="P1952" i="6"/>
  <c r="O1952" i="6"/>
  <c r="N1952" i="6"/>
  <c r="S1952" i="6" s="1"/>
  <c r="K1952" i="6"/>
  <c r="J1952" i="6"/>
  <c r="I1952" i="6"/>
  <c r="G1952" i="6"/>
  <c r="F1952" i="6"/>
  <c r="B1952" i="6"/>
  <c r="C1952" i="6" s="1"/>
  <c r="Q1951" i="6"/>
  <c r="P1951" i="6"/>
  <c r="O1951" i="6"/>
  <c r="N1951" i="6"/>
  <c r="S1951" i="6" s="1"/>
  <c r="K1951" i="6"/>
  <c r="J1951" i="6"/>
  <c r="I1951" i="6"/>
  <c r="G1951" i="6"/>
  <c r="F1951" i="6"/>
  <c r="B1951" i="6"/>
  <c r="C1951" i="6" s="1"/>
  <c r="Q1950" i="6"/>
  <c r="P1950" i="6"/>
  <c r="O1950" i="6"/>
  <c r="N1950" i="6"/>
  <c r="S1950" i="6" s="1"/>
  <c r="K1950" i="6"/>
  <c r="J1950" i="6"/>
  <c r="I1950" i="6"/>
  <c r="G1950" i="6"/>
  <c r="F1950" i="6"/>
  <c r="B1950" i="6"/>
  <c r="C1950" i="6" s="1"/>
  <c r="Q1949" i="6"/>
  <c r="P1949" i="6"/>
  <c r="O1949" i="6"/>
  <c r="N1949" i="6"/>
  <c r="S1949" i="6" s="1"/>
  <c r="K1949" i="6"/>
  <c r="J1949" i="6"/>
  <c r="I1949" i="6"/>
  <c r="G1949" i="6"/>
  <c r="F1949" i="6"/>
  <c r="B1949" i="6"/>
  <c r="C1949" i="6" s="1"/>
  <c r="Q1948" i="6"/>
  <c r="P1948" i="6"/>
  <c r="O1948" i="6"/>
  <c r="N1948" i="6"/>
  <c r="S1948" i="6" s="1"/>
  <c r="K1948" i="6"/>
  <c r="J1948" i="6"/>
  <c r="I1948" i="6"/>
  <c r="G1948" i="6"/>
  <c r="F1948" i="6"/>
  <c r="B1948" i="6"/>
  <c r="C1948" i="6" s="1"/>
  <c r="Q1947" i="6"/>
  <c r="P1947" i="6"/>
  <c r="O1947" i="6"/>
  <c r="N1947" i="6"/>
  <c r="S1947" i="6" s="1"/>
  <c r="K1947" i="6"/>
  <c r="J1947" i="6"/>
  <c r="I1947" i="6"/>
  <c r="G1947" i="6"/>
  <c r="F1947" i="6"/>
  <c r="B1947" i="6"/>
  <c r="C1947" i="6" s="1"/>
  <c r="Q1946" i="6"/>
  <c r="P1946" i="6"/>
  <c r="O1946" i="6"/>
  <c r="N1946" i="6"/>
  <c r="S1946" i="6" s="1"/>
  <c r="K1946" i="6"/>
  <c r="J1946" i="6"/>
  <c r="I1946" i="6"/>
  <c r="G1946" i="6"/>
  <c r="F1946" i="6"/>
  <c r="B1946" i="6"/>
  <c r="C1946" i="6" s="1"/>
  <c r="Q1945" i="6"/>
  <c r="P1945" i="6"/>
  <c r="O1945" i="6"/>
  <c r="N1945" i="6"/>
  <c r="S1945" i="6" s="1"/>
  <c r="K1945" i="6"/>
  <c r="J1945" i="6"/>
  <c r="I1945" i="6"/>
  <c r="G1945" i="6"/>
  <c r="F1945" i="6"/>
  <c r="B1945" i="6"/>
  <c r="C1945" i="6" s="1"/>
  <c r="Q1944" i="6"/>
  <c r="P1944" i="6"/>
  <c r="O1944" i="6"/>
  <c r="N1944" i="6"/>
  <c r="S1944" i="6" s="1"/>
  <c r="K1944" i="6"/>
  <c r="J1944" i="6"/>
  <c r="I1944" i="6"/>
  <c r="G1944" i="6"/>
  <c r="F1944" i="6"/>
  <c r="B1944" i="6"/>
  <c r="C1944" i="6" s="1"/>
  <c r="Q1943" i="6"/>
  <c r="P1943" i="6"/>
  <c r="O1943" i="6"/>
  <c r="N1943" i="6"/>
  <c r="S1943" i="6" s="1"/>
  <c r="K1943" i="6"/>
  <c r="J1943" i="6"/>
  <c r="I1943" i="6"/>
  <c r="G1943" i="6"/>
  <c r="F1943" i="6"/>
  <c r="B1943" i="6"/>
  <c r="C1943" i="6" s="1"/>
  <c r="Q1942" i="6"/>
  <c r="P1942" i="6"/>
  <c r="O1942" i="6"/>
  <c r="N1942" i="6"/>
  <c r="S1942" i="6" s="1"/>
  <c r="K1942" i="6"/>
  <c r="J1942" i="6"/>
  <c r="I1942" i="6"/>
  <c r="G1942" i="6"/>
  <c r="F1942" i="6"/>
  <c r="B1942" i="6"/>
  <c r="C1942" i="6" s="1"/>
  <c r="Q1941" i="6"/>
  <c r="P1941" i="6"/>
  <c r="O1941" i="6"/>
  <c r="N1941" i="6"/>
  <c r="S1941" i="6" s="1"/>
  <c r="K1941" i="6"/>
  <c r="J1941" i="6"/>
  <c r="I1941" i="6"/>
  <c r="G1941" i="6"/>
  <c r="F1941" i="6"/>
  <c r="B1941" i="6"/>
  <c r="C1941" i="6" s="1"/>
  <c r="Q1940" i="6"/>
  <c r="P1940" i="6"/>
  <c r="O1940" i="6"/>
  <c r="N1940" i="6"/>
  <c r="S1940" i="6" s="1"/>
  <c r="K1940" i="6"/>
  <c r="J1940" i="6"/>
  <c r="I1940" i="6"/>
  <c r="G1940" i="6"/>
  <c r="F1940" i="6"/>
  <c r="B1940" i="6"/>
  <c r="C1940" i="6" s="1"/>
  <c r="Q1939" i="6"/>
  <c r="P1939" i="6"/>
  <c r="O1939" i="6"/>
  <c r="N1939" i="6"/>
  <c r="S1939" i="6" s="1"/>
  <c r="K1939" i="6"/>
  <c r="J1939" i="6"/>
  <c r="I1939" i="6"/>
  <c r="G1939" i="6"/>
  <c r="F1939" i="6"/>
  <c r="B1939" i="6"/>
  <c r="C1939" i="6" s="1"/>
  <c r="Q1938" i="6"/>
  <c r="P1938" i="6"/>
  <c r="O1938" i="6"/>
  <c r="N1938" i="6"/>
  <c r="S1938" i="6" s="1"/>
  <c r="K1938" i="6"/>
  <c r="J1938" i="6"/>
  <c r="I1938" i="6"/>
  <c r="G1938" i="6"/>
  <c r="F1938" i="6"/>
  <c r="B1938" i="6"/>
  <c r="C1938" i="6" s="1"/>
  <c r="Q1937" i="6"/>
  <c r="P1937" i="6"/>
  <c r="O1937" i="6"/>
  <c r="N1937" i="6"/>
  <c r="S1937" i="6" s="1"/>
  <c r="K1937" i="6"/>
  <c r="J1937" i="6"/>
  <c r="I1937" i="6"/>
  <c r="G1937" i="6"/>
  <c r="F1937" i="6"/>
  <c r="B1937" i="6"/>
  <c r="C1937" i="6" s="1"/>
  <c r="Q1936" i="6"/>
  <c r="P1936" i="6"/>
  <c r="O1936" i="6"/>
  <c r="N1936" i="6"/>
  <c r="S1936" i="6" s="1"/>
  <c r="K1936" i="6"/>
  <c r="J1936" i="6"/>
  <c r="I1936" i="6"/>
  <c r="G1936" i="6"/>
  <c r="F1936" i="6"/>
  <c r="B1936" i="6"/>
  <c r="C1936" i="6" s="1"/>
  <c r="Q1935" i="6"/>
  <c r="P1935" i="6"/>
  <c r="O1935" i="6"/>
  <c r="N1935" i="6"/>
  <c r="S1935" i="6" s="1"/>
  <c r="K1935" i="6"/>
  <c r="J1935" i="6"/>
  <c r="I1935" i="6"/>
  <c r="G1935" i="6"/>
  <c r="F1935" i="6"/>
  <c r="B1935" i="6"/>
  <c r="C1935" i="6" s="1"/>
  <c r="Q1934" i="6"/>
  <c r="P1934" i="6"/>
  <c r="O1934" i="6"/>
  <c r="N1934" i="6"/>
  <c r="S1934" i="6" s="1"/>
  <c r="K1934" i="6"/>
  <c r="J1934" i="6"/>
  <c r="I1934" i="6"/>
  <c r="G1934" i="6"/>
  <c r="F1934" i="6"/>
  <c r="B1934" i="6"/>
  <c r="C1934" i="6" s="1"/>
  <c r="Q1933" i="6"/>
  <c r="P1933" i="6"/>
  <c r="O1933" i="6"/>
  <c r="N1933" i="6"/>
  <c r="S1933" i="6" s="1"/>
  <c r="K1933" i="6"/>
  <c r="J1933" i="6"/>
  <c r="I1933" i="6"/>
  <c r="G1933" i="6"/>
  <c r="F1933" i="6"/>
  <c r="B1933" i="6"/>
  <c r="C1933" i="6" s="1"/>
  <c r="Q1932" i="6"/>
  <c r="P1932" i="6"/>
  <c r="O1932" i="6"/>
  <c r="N1932" i="6"/>
  <c r="S1932" i="6" s="1"/>
  <c r="K1932" i="6"/>
  <c r="J1932" i="6"/>
  <c r="I1932" i="6"/>
  <c r="G1932" i="6"/>
  <c r="F1932" i="6"/>
  <c r="B1932" i="6"/>
  <c r="C1932" i="6" s="1"/>
  <c r="Q1931" i="6"/>
  <c r="P1931" i="6"/>
  <c r="O1931" i="6"/>
  <c r="N1931" i="6"/>
  <c r="S1931" i="6" s="1"/>
  <c r="K1931" i="6"/>
  <c r="J1931" i="6"/>
  <c r="I1931" i="6"/>
  <c r="G1931" i="6"/>
  <c r="F1931" i="6"/>
  <c r="B1931" i="6"/>
  <c r="C1931" i="6" s="1"/>
  <c r="Q1930" i="6"/>
  <c r="P1930" i="6"/>
  <c r="O1930" i="6"/>
  <c r="N1930" i="6"/>
  <c r="S1930" i="6" s="1"/>
  <c r="K1930" i="6"/>
  <c r="J1930" i="6"/>
  <c r="I1930" i="6"/>
  <c r="G1930" i="6"/>
  <c r="F1930" i="6"/>
  <c r="B1930" i="6"/>
  <c r="C1930" i="6" s="1"/>
  <c r="Q1929" i="6"/>
  <c r="P1929" i="6"/>
  <c r="O1929" i="6"/>
  <c r="N1929" i="6"/>
  <c r="S1929" i="6" s="1"/>
  <c r="K1929" i="6"/>
  <c r="J1929" i="6"/>
  <c r="I1929" i="6"/>
  <c r="G1929" i="6"/>
  <c r="F1929" i="6"/>
  <c r="B1929" i="6"/>
  <c r="C1929" i="6" s="1"/>
  <c r="Q1928" i="6"/>
  <c r="P1928" i="6"/>
  <c r="O1928" i="6"/>
  <c r="N1928" i="6"/>
  <c r="S1928" i="6" s="1"/>
  <c r="K1928" i="6"/>
  <c r="J1928" i="6"/>
  <c r="I1928" i="6"/>
  <c r="G1928" i="6"/>
  <c r="F1928" i="6"/>
  <c r="B1928" i="6"/>
  <c r="C1928" i="6" s="1"/>
  <c r="Q1927" i="6"/>
  <c r="P1927" i="6"/>
  <c r="O1927" i="6"/>
  <c r="N1927" i="6"/>
  <c r="S1927" i="6" s="1"/>
  <c r="K1927" i="6"/>
  <c r="J1927" i="6"/>
  <c r="I1927" i="6"/>
  <c r="G1927" i="6"/>
  <c r="F1927" i="6"/>
  <c r="B1927" i="6"/>
  <c r="C1927" i="6" s="1"/>
  <c r="Q1926" i="6"/>
  <c r="P1926" i="6"/>
  <c r="O1926" i="6"/>
  <c r="N1926" i="6"/>
  <c r="S1926" i="6" s="1"/>
  <c r="K1926" i="6"/>
  <c r="J1926" i="6"/>
  <c r="I1926" i="6"/>
  <c r="G1926" i="6"/>
  <c r="F1926" i="6"/>
  <c r="B1926" i="6"/>
  <c r="C1926" i="6" s="1"/>
  <c r="Q1925" i="6"/>
  <c r="P1925" i="6"/>
  <c r="O1925" i="6"/>
  <c r="N1925" i="6"/>
  <c r="S1925" i="6" s="1"/>
  <c r="K1925" i="6"/>
  <c r="J1925" i="6"/>
  <c r="I1925" i="6"/>
  <c r="G1925" i="6"/>
  <c r="F1925" i="6"/>
  <c r="B1925" i="6"/>
  <c r="C1925" i="6" s="1"/>
  <c r="Q1924" i="6"/>
  <c r="P1924" i="6"/>
  <c r="O1924" i="6"/>
  <c r="N1924" i="6"/>
  <c r="S1924" i="6" s="1"/>
  <c r="K1924" i="6"/>
  <c r="J1924" i="6"/>
  <c r="I1924" i="6"/>
  <c r="G1924" i="6"/>
  <c r="F1924" i="6"/>
  <c r="B1924" i="6"/>
  <c r="C1924" i="6" s="1"/>
  <c r="Q1923" i="6"/>
  <c r="P1923" i="6"/>
  <c r="O1923" i="6"/>
  <c r="N1923" i="6"/>
  <c r="S1923" i="6" s="1"/>
  <c r="K1923" i="6"/>
  <c r="J1923" i="6"/>
  <c r="I1923" i="6"/>
  <c r="G1923" i="6"/>
  <c r="F1923" i="6"/>
  <c r="B1923" i="6"/>
  <c r="C1923" i="6" s="1"/>
  <c r="Q1922" i="6"/>
  <c r="P1922" i="6"/>
  <c r="O1922" i="6"/>
  <c r="N1922" i="6"/>
  <c r="S1922" i="6" s="1"/>
  <c r="K1922" i="6"/>
  <c r="J1922" i="6"/>
  <c r="I1922" i="6"/>
  <c r="G1922" i="6"/>
  <c r="F1922" i="6"/>
  <c r="B1922" i="6"/>
  <c r="C1922" i="6" s="1"/>
  <c r="Q1921" i="6"/>
  <c r="P1921" i="6"/>
  <c r="O1921" i="6"/>
  <c r="N1921" i="6"/>
  <c r="S1921" i="6" s="1"/>
  <c r="K1921" i="6"/>
  <c r="J1921" i="6"/>
  <c r="I1921" i="6"/>
  <c r="G1921" i="6"/>
  <c r="F1921" i="6"/>
  <c r="B1921" i="6"/>
  <c r="C1921" i="6" s="1"/>
  <c r="Q1920" i="6"/>
  <c r="P1920" i="6"/>
  <c r="O1920" i="6"/>
  <c r="N1920" i="6"/>
  <c r="S1920" i="6" s="1"/>
  <c r="K1920" i="6"/>
  <c r="J1920" i="6"/>
  <c r="I1920" i="6"/>
  <c r="G1920" i="6"/>
  <c r="F1920" i="6"/>
  <c r="B1920" i="6"/>
  <c r="C1920" i="6" s="1"/>
  <c r="Q1919" i="6"/>
  <c r="P1919" i="6"/>
  <c r="O1919" i="6"/>
  <c r="N1919" i="6"/>
  <c r="S1919" i="6" s="1"/>
  <c r="K1919" i="6"/>
  <c r="J1919" i="6"/>
  <c r="I1919" i="6"/>
  <c r="G1919" i="6"/>
  <c r="F1919" i="6"/>
  <c r="B1919" i="6"/>
  <c r="C1919" i="6" s="1"/>
  <c r="Q1918" i="6"/>
  <c r="P1918" i="6"/>
  <c r="O1918" i="6"/>
  <c r="N1918" i="6"/>
  <c r="S1918" i="6" s="1"/>
  <c r="K1918" i="6"/>
  <c r="J1918" i="6"/>
  <c r="I1918" i="6"/>
  <c r="G1918" i="6"/>
  <c r="F1918" i="6"/>
  <c r="B1918" i="6"/>
  <c r="C1918" i="6" s="1"/>
  <c r="Q1917" i="6"/>
  <c r="P1917" i="6"/>
  <c r="O1917" i="6"/>
  <c r="N1917" i="6"/>
  <c r="S1917" i="6" s="1"/>
  <c r="K1917" i="6"/>
  <c r="J1917" i="6"/>
  <c r="I1917" i="6"/>
  <c r="G1917" i="6"/>
  <c r="F1917" i="6"/>
  <c r="B1917" i="6"/>
  <c r="C1917" i="6" s="1"/>
  <c r="Q1916" i="6"/>
  <c r="P1916" i="6"/>
  <c r="O1916" i="6"/>
  <c r="N1916" i="6"/>
  <c r="S1916" i="6" s="1"/>
  <c r="K1916" i="6"/>
  <c r="J1916" i="6"/>
  <c r="I1916" i="6"/>
  <c r="G1916" i="6"/>
  <c r="F1916" i="6"/>
  <c r="B1916" i="6"/>
  <c r="C1916" i="6" s="1"/>
  <c r="Q1915" i="6"/>
  <c r="P1915" i="6"/>
  <c r="O1915" i="6"/>
  <c r="N1915" i="6"/>
  <c r="S1915" i="6" s="1"/>
  <c r="K1915" i="6"/>
  <c r="J1915" i="6"/>
  <c r="I1915" i="6"/>
  <c r="G1915" i="6"/>
  <c r="F1915" i="6"/>
  <c r="B1915" i="6"/>
  <c r="C1915" i="6" s="1"/>
  <c r="Q1914" i="6"/>
  <c r="P1914" i="6"/>
  <c r="O1914" i="6"/>
  <c r="N1914" i="6"/>
  <c r="S1914" i="6" s="1"/>
  <c r="K1914" i="6"/>
  <c r="J1914" i="6"/>
  <c r="I1914" i="6"/>
  <c r="G1914" i="6"/>
  <c r="F1914" i="6"/>
  <c r="B1914" i="6"/>
  <c r="C1914" i="6" s="1"/>
  <c r="Q1913" i="6"/>
  <c r="P1913" i="6"/>
  <c r="O1913" i="6"/>
  <c r="N1913" i="6"/>
  <c r="S1913" i="6" s="1"/>
  <c r="K1913" i="6"/>
  <c r="J1913" i="6"/>
  <c r="I1913" i="6"/>
  <c r="G1913" i="6"/>
  <c r="F1913" i="6"/>
  <c r="B1913" i="6"/>
  <c r="C1913" i="6" s="1"/>
  <c r="Q1912" i="6"/>
  <c r="P1912" i="6"/>
  <c r="O1912" i="6"/>
  <c r="N1912" i="6"/>
  <c r="S1912" i="6" s="1"/>
  <c r="K1912" i="6"/>
  <c r="J1912" i="6"/>
  <c r="I1912" i="6"/>
  <c r="G1912" i="6"/>
  <c r="F1912" i="6"/>
  <c r="B1912" i="6"/>
  <c r="C1912" i="6" s="1"/>
  <c r="Q1911" i="6"/>
  <c r="P1911" i="6"/>
  <c r="O1911" i="6"/>
  <c r="N1911" i="6"/>
  <c r="S1911" i="6" s="1"/>
  <c r="K1911" i="6"/>
  <c r="J1911" i="6"/>
  <c r="I1911" i="6"/>
  <c r="G1911" i="6"/>
  <c r="F1911" i="6"/>
  <c r="B1911" i="6"/>
  <c r="C1911" i="6" s="1"/>
  <c r="Q1910" i="6"/>
  <c r="P1910" i="6"/>
  <c r="O1910" i="6"/>
  <c r="N1910" i="6"/>
  <c r="S1910" i="6" s="1"/>
  <c r="K1910" i="6"/>
  <c r="J1910" i="6"/>
  <c r="I1910" i="6"/>
  <c r="G1910" i="6"/>
  <c r="F1910" i="6"/>
  <c r="B1910" i="6"/>
  <c r="C1910" i="6" s="1"/>
  <c r="Q1909" i="6"/>
  <c r="P1909" i="6"/>
  <c r="O1909" i="6"/>
  <c r="N1909" i="6"/>
  <c r="S1909" i="6" s="1"/>
  <c r="K1909" i="6"/>
  <c r="J1909" i="6"/>
  <c r="I1909" i="6"/>
  <c r="G1909" i="6"/>
  <c r="F1909" i="6"/>
  <c r="B1909" i="6"/>
  <c r="C1909" i="6" s="1"/>
  <c r="Q1908" i="6"/>
  <c r="P1908" i="6"/>
  <c r="O1908" i="6"/>
  <c r="N1908" i="6"/>
  <c r="S1908" i="6" s="1"/>
  <c r="K1908" i="6"/>
  <c r="J1908" i="6"/>
  <c r="I1908" i="6"/>
  <c r="G1908" i="6"/>
  <c r="F1908" i="6"/>
  <c r="B1908" i="6"/>
  <c r="C1908" i="6" s="1"/>
  <c r="Q1907" i="6"/>
  <c r="P1907" i="6"/>
  <c r="O1907" i="6"/>
  <c r="N1907" i="6"/>
  <c r="S1907" i="6" s="1"/>
  <c r="K1907" i="6"/>
  <c r="J1907" i="6"/>
  <c r="I1907" i="6"/>
  <c r="G1907" i="6"/>
  <c r="F1907" i="6"/>
  <c r="B1907" i="6"/>
  <c r="C1907" i="6" s="1"/>
  <c r="Q1906" i="6"/>
  <c r="P1906" i="6"/>
  <c r="O1906" i="6"/>
  <c r="N1906" i="6"/>
  <c r="S1906" i="6" s="1"/>
  <c r="K1906" i="6"/>
  <c r="J1906" i="6"/>
  <c r="I1906" i="6"/>
  <c r="G1906" i="6"/>
  <c r="F1906" i="6"/>
  <c r="B1906" i="6"/>
  <c r="C1906" i="6" s="1"/>
  <c r="Q1905" i="6"/>
  <c r="P1905" i="6"/>
  <c r="O1905" i="6"/>
  <c r="N1905" i="6"/>
  <c r="S1905" i="6" s="1"/>
  <c r="K1905" i="6"/>
  <c r="J1905" i="6"/>
  <c r="I1905" i="6"/>
  <c r="G1905" i="6"/>
  <c r="F1905" i="6"/>
  <c r="B1905" i="6"/>
  <c r="C1905" i="6" s="1"/>
  <c r="Q1904" i="6"/>
  <c r="P1904" i="6"/>
  <c r="O1904" i="6"/>
  <c r="N1904" i="6"/>
  <c r="S1904" i="6" s="1"/>
  <c r="K1904" i="6"/>
  <c r="J1904" i="6"/>
  <c r="I1904" i="6"/>
  <c r="G1904" i="6"/>
  <c r="F1904" i="6"/>
  <c r="B1904" i="6"/>
  <c r="C1904" i="6" s="1"/>
  <c r="Q1903" i="6"/>
  <c r="P1903" i="6"/>
  <c r="O1903" i="6"/>
  <c r="N1903" i="6"/>
  <c r="S1903" i="6" s="1"/>
  <c r="K1903" i="6"/>
  <c r="J1903" i="6"/>
  <c r="I1903" i="6"/>
  <c r="G1903" i="6"/>
  <c r="F1903" i="6"/>
  <c r="B1903" i="6"/>
  <c r="C1903" i="6" s="1"/>
  <c r="Q1902" i="6"/>
  <c r="P1902" i="6"/>
  <c r="O1902" i="6"/>
  <c r="N1902" i="6"/>
  <c r="S1902" i="6" s="1"/>
  <c r="K1902" i="6"/>
  <c r="J1902" i="6"/>
  <c r="I1902" i="6"/>
  <c r="G1902" i="6"/>
  <c r="F1902" i="6"/>
  <c r="B1902" i="6"/>
  <c r="C1902" i="6" s="1"/>
  <c r="Q1901" i="6"/>
  <c r="P1901" i="6"/>
  <c r="O1901" i="6"/>
  <c r="N1901" i="6"/>
  <c r="S1901" i="6" s="1"/>
  <c r="K1901" i="6"/>
  <c r="J1901" i="6"/>
  <c r="I1901" i="6"/>
  <c r="G1901" i="6"/>
  <c r="F1901" i="6"/>
  <c r="B1901" i="6"/>
  <c r="C1901" i="6" s="1"/>
  <c r="Q1900" i="6"/>
  <c r="P1900" i="6"/>
  <c r="O1900" i="6"/>
  <c r="N1900" i="6"/>
  <c r="S1900" i="6" s="1"/>
  <c r="K1900" i="6"/>
  <c r="J1900" i="6"/>
  <c r="I1900" i="6"/>
  <c r="G1900" i="6"/>
  <c r="F1900" i="6"/>
  <c r="B1900" i="6"/>
  <c r="C1900" i="6" s="1"/>
  <c r="Q1899" i="6"/>
  <c r="P1899" i="6"/>
  <c r="O1899" i="6"/>
  <c r="N1899" i="6"/>
  <c r="S1899" i="6" s="1"/>
  <c r="K1899" i="6"/>
  <c r="J1899" i="6"/>
  <c r="I1899" i="6"/>
  <c r="G1899" i="6"/>
  <c r="F1899" i="6"/>
  <c r="B1899" i="6"/>
  <c r="C1899" i="6" s="1"/>
  <c r="Q1898" i="6"/>
  <c r="P1898" i="6"/>
  <c r="O1898" i="6"/>
  <c r="N1898" i="6"/>
  <c r="S1898" i="6" s="1"/>
  <c r="K1898" i="6"/>
  <c r="J1898" i="6"/>
  <c r="I1898" i="6"/>
  <c r="G1898" i="6"/>
  <c r="F1898" i="6"/>
  <c r="B1898" i="6"/>
  <c r="C1898" i="6" s="1"/>
  <c r="Q1897" i="6"/>
  <c r="P1897" i="6"/>
  <c r="O1897" i="6"/>
  <c r="N1897" i="6"/>
  <c r="S1897" i="6" s="1"/>
  <c r="K1897" i="6"/>
  <c r="J1897" i="6"/>
  <c r="I1897" i="6"/>
  <c r="G1897" i="6"/>
  <c r="F1897" i="6"/>
  <c r="B1897" i="6"/>
  <c r="C1897" i="6" s="1"/>
  <c r="Q1896" i="6"/>
  <c r="P1896" i="6"/>
  <c r="O1896" i="6"/>
  <c r="N1896" i="6"/>
  <c r="S1896" i="6" s="1"/>
  <c r="K1896" i="6"/>
  <c r="J1896" i="6"/>
  <c r="I1896" i="6"/>
  <c r="G1896" i="6"/>
  <c r="F1896" i="6"/>
  <c r="B1896" i="6"/>
  <c r="C1896" i="6" s="1"/>
  <c r="Q1895" i="6"/>
  <c r="P1895" i="6"/>
  <c r="O1895" i="6"/>
  <c r="N1895" i="6"/>
  <c r="S1895" i="6" s="1"/>
  <c r="K1895" i="6"/>
  <c r="J1895" i="6"/>
  <c r="I1895" i="6"/>
  <c r="G1895" i="6"/>
  <c r="F1895" i="6"/>
  <c r="B1895" i="6"/>
  <c r="C1895" i="6" s="1"/>
  <c r="Q1894" i="6"/>
  <c r="P1894" i="6"/>
  <c r="O1894" i="6"/>
  <c r="N1894" i="6"/>
  <c r="S1894" i="6" s="1"/>
  <c r="K1894" i="6"/>
  <c r="J1894" i="6"/>
  <c r="I1894" i="6"/>
  <c r="G1894" i="6"/>
  <c r="F1894" i="6"/>
  <c r="B1894" i="6"/>
  <c r="C1894" i="6" s="1"/>
  <c r="Q1893" i="6"/>
  <c r="P1893" i="6"/>
  <c r="O1893" i="6"/>
  <c r="N1893" i="6"/>
  <c r="S1893" i="6" s="1"/>
  <c r="K1893" i="6"/>
  <c r="J1893" i="6"/>
  <c r="I1893" i="6"/>
  <c r="G1893" i="6"/>
  <c r="F1893" i="6"/>
  <c r="B1893" i="6"/>
  <c r="C1893" i="6" s="1"/>
  <c r="Q1892" i="6"/>
  <c r="P1892" i="6"/>
  <c r="O1892" i="6"/>
  <c r="N1892" i="6"/>
  <c r="S1892" i="6" s="1"/>
  <c r="K1892" i="6"/>
  <c r="J1892" i="6"/>
  <c r="I1892" i="6"/>
  <c r="G1892" i="6"/>
  <c r="F1892" i="6"/>
  <c r="B1892" i="6"/>
  <c r="C1892" i="6" s="1"/>
  <c r="Q1891" i="6"/>
  <c r="P1891" i="6"/>
  <c r="O1891" i="6"/>
  <c r="N1891" i="6"/>
  <c r="S1891" i="6" s="1"/>
  <c r="K1891" i="6"/>
  <c r="J1891" i="6"/>
  <c r="I1891" i="6"/>
  <c r="G1891" i="6"/>
  <c r="F1891" i="6"/>
  <c r="B1891" i="6"/>
  <c r="C1891" i="6" s="1"/>
  <c r="Q1890" i="6"/>
  <c r="P1890" i="6"/>
  <c r="O1890" i="6"/>
  <c r="N1890" i="6"/>
  <c r="S1890" i="6" s="1"/>
  <c r="K1890" i="6"/>
  <c r="J1890" i="6"/>
  <c r="I1890" i="6"/>
  <c r="G1890" i="6"/>
  <c r="F1890" i="6"/>
  <c r="B1890" i="6"/>
  <c r="C1890" i="6" s="1"/>
  <c r="Q1889" i="6"/>
  <c r="P1889" i="6"/>
  <c r="O1889" i="6"/>
  <c r="N1889" i="6"/>
  <c r="S1889" i="6" s="1"/>
  <c r="K1889" i="6"/>
  <c r="J1889" i="6"/>
  <c r="I1889" i="6"/>
  <c r="G1889" i="6"/>
  <c r="F1889" i="6"/>
  <c r="B1889" i="6"/>
  <c r="C1889" i="6" s="1"/>
  <c r="Q1888" i="6"/>
  <c r="P1888" i="6"/>
  <c r="O1888" i="6"/>
  <c r="N1888" i="6"/>
  <c r="S1888" i="6" s="1"/>
  <c r="K1888" i="6"/>
  <c r="J1888" i="6"/>
  <c r="I1888" i="6"/>
  <c r="G1888" i="6"/>
  <c r="F1888" i="6"/>
  <c r="B1888" i="6"/>
  <c r="C1888" i="6" s="1"/>
  <c r="Q1887" i="6"/>
  <c r="P1887" i="6"/>
  <c r="O1887" i="6"/>
  <c r="N1887" i="6"/>
  <c r="S1887" i="6" s="1"/>
  <c r="K1887" i="6"/>
  <c r="J1887" i="6"/>
  <c r="I1887" i="6"/>
  <c r="G1887" i="6"/>
  <c r="F1887" i="6"/>
  <c r="B1887" i="6"/>
  <c r="C1887" i="6" s="1"/>
  <c r="Q1886" i="6"/>
  <c r="P1886" i="6"/>
  <c r="O1886" i="6"/>
  <c r="N1886" i="6"/>
  <c r="S1886" i="6" s="1"/>
  <c r="K1886" i="6"/>
  <c r="J1886" i="6"/>
  <c r="I1886" i="6"/>
  <c r="G1886" i="6"/>
  <c r="F1886" i="6"/>
  <c r="B1886" i="6"/>
  <c r="C1886" i="6" s="1"/>
  <c r="Q1885" i="6"/>
  <c r="P1885" i="6"/>
  <c r="O1885" i="6"/>
  <c r="N1885" i="6"/>
  <c r="S1885" i="6" s="1"/>
  <c r="K1885" i="6"/>
  <c r="J1885" i="6"/>
  <c r="I1885" i="6"/>
  <c r="G1885" i="6"/>
  <c r="F1885" i="6"/>
  <c r="B1885" i="6"/>
  <c r="C1885" i="6" s="1"/>
  <c r="Q1884" i="6"/>
  <c r="P1884" i="6"/>
  <c r="O1884" i="6"/>
  <c r="N1884" i="6"/>
  <c r="S1884" i="6" s="1"/>
  <c r="K1884" i="6"/>
  <c r="J1884" i="6"/>
  <c r="I1884" i="6"/>
  <c r="G1884" i="6"/>
  <c r="F1884" i="6"/>
  <c r="B1884" i="6"/>
  <c r="C1884" i="6" s="1"/>
  <c r="Q1883" i="6"/>
  <c r="P1883" i="6"/>
  <c r="O1883" i="6"/>
  <c r="N1883" i="6"/>
  <c r="S1883" i="6" s="1"/>
  <c r="K1883" i="6"/>
  <c r="J1883" i="6"/>
  <c r="I1883" i="6"/>
  <c r="G1883" i="6"/>
  <c r="F1883" i="6"/>
  <c r="B1883" i="6"/>
  <c r="C1883" i="6" s="1"/>
  <c r="Q1882" i="6"/>
  <c r="P1882" i="6"/>
  <c r="O1882" i="6"/>
  <c r="N1882" i="6"/>
  <c r="S1882" i="6" s="1"/>
  <c r="K1882" i="6"/>
  <c r="J1882" i="6"/>
  <c r="I1882" i="6"/>
  <c r="G1882" i="6"/>
  <c r="F1882" i="6"/>
  <c r="B1882" i="6"/>
  <c r="C1882" i="6" s="1"/>
  <c r="Q1881" i="6"/>
  <c r="P1881" i="6"/>
  <c r="O1881" i="6"/>
  <c r="N1881" i="6"/>
  <c r="S1881" i="6" s="1"/>
  <c r="K1881" i="6"/>
  <c r="J1881" i="6"/>
  <c r="I1881" i="6"/>
  <c r="G1881" i="6"/>
  <c r="F1881" i="6"/>
  <c r="B1881" i="6"/>
  <c r="C1881" i="6" s="1"/>
  <c r="Q1880" i="6"/>
  <c r="P1880" i="6"/>
  <c r="O1880" i="6"/>
  <c r="N1880" i="6"/>
  <c r="S1880" i="6" s="1"/>
  <c r="K1880" i="6"/>
  <c r="J1880" i="6"/>
  <c r="I1880" i="6"/>
  <c r="G1880" i="6"/>
  <c r="F1880" i="6"/>
  <c r="B1880" i="6"/>
  <c r="C1880" i="6" s="1"/>
  <c r="Q1879" i="6"/>
  <c r="P1879" i="6"/>
  <c r="O1879" i="6"/>
  <c r="N1879" i="6"/>
  <c r="S1879" i="6" s="1"/>
  <c r="K1879" i="6"/>
  <c r="J1879" i="6"/>
  <c r="I1879" i="6"/>
  <c r="G1879" i="6"/>
  <c r="F1879" i="6"/>
  <c r="B1879" i="6"/>
  <c r="C1879" i="6" s="1"/>
  <c r="Q1878" i="6"/>
  <c r="P1878" i="6"/>
  <c r="O1878" i="6"/>
  <c r="N1878" i="6"/>
  <c r="S1878" i="6" s="1"/>
  <c r="K1878" i="6"/>
  <c r="J1878" i="6"/>
  <c r="I1878" i="6"/>
  <c r="G1878" i="6"/>
  <c r="F1878" i="6"/>
  <c r="B1878" i="6"/>
  <c r="C1878" i="6" s="1"/>
  <c r="Q1877" i="6"/>
  <c r="P1877" i="6"/>
  <c r="O1877" i="6"/>
  <c r="N1877" i="6"/>
  <c r="S1877" i="6" s="1"/>
  <c r="K1877" i="6"/>
  <c r="J1877" i="6"/>
  <c r="I1877" i="6"/>
  <c r="G1877" i="6"/>
  <c r="F1877" i="6"/>
  <c r="B1877" i="6"/>
  <c r="C1877" i="6" s="1"/>
  <c r="Q1876" i="6"/>
  <c r="P1876" i="6"/>
  <c r="O1876" i="6"/>
  <c r="N1876" i="6"/>
  <c r="S1876" i="6" s="1"/>
  <c r="K1876" i="6"/>
  <c r="J1876" i="6"/>
  <c r="I1876" i="6"/>
  <c r="G1876" i="6"/>
  <c r="F1876" i="6"/>
  <c r="B1876" i="6"/>
  <c r="C1876" i="6" s="1"/>
  <c r="Q1875" i="6"/>
  <c r="P1875" i="6"/>
  <c r="O1875" i="6"/>
  <c r="N1875" i="6"/>
  <c r="S1875" i="6" s="1"/>
  <c r="K1875" i="6"/>
  <c r="J1875" i="6"/>
  <c r="I1875" i="6"/>
  <c r="G1875" i="6"/>
  <c r="F1875" i="6"/>
  <c r="B1875" i="6"/>
  <c r="C1875" i="6" s="1"/>
  <c r="Q1874" i="6"/>
  <c r="P1874" i="6"/>
  <c r="O1874" i="6"/>
  <c r="N1874" i="6"/>
  <c r="S1874" i="6" s="1"/>
  <c r="K1874" i="6"/>
  <c r="J1874" i="6"/>
  <c r="I1874" i="6"/>
  <c r="G1874" i="6"/>
  <c r="F1874" i="6"/>
  <c r="B1874" i="6"/>
  <c r="C1874" i="6" s="1"/>
  <c r="Q1873" i="6"/>
  <c r="P1873" i="6"/>
  <c r="O1873" i="6"/>
  <c r="N1873" i="6"/>
  <c r="S1873" i="6" s="1"/>
  <c r="K1873" i="6"/>
  <c r="J1873" i="6"/>
  <c r="I1873" i="6"/>
  <c r="G1873" i="6"/>
  <c r="F1873" i="6"/>
  <c r="B1873" i="6"/>
  <c r="C1873" i="6" s="1"/>
  <c r="Q1872" i="6"/>
  <c r="P1872" i="6"/>
  <c r="O1872" i="6"/>
  <c r="N1872" i="6"/>
  <c r="S1872" i="6" s="1"/>
  <c r="K1872" i="6"/>
  <c r="J1872" i="6"/>
  <c r="I1872" i="6"/>
  <c r="G1872" i="6"/>
  <c r="F1872" i="6"/>
  <c r="B1872" i="6"/>
  <c r="C1872" i="6" s="1"/>
  <c r="Q1871" i="6"/>
  <c r="P1871" i="6"/>
  <c r="O1871" i="6"/>
  <c r="N1871" i="6"/>
  <c r="S1871" i="6" s="1"/>
  <c r="K1871" i="6"/>
  <c r="J1871" i="6"/>
  <c r="I1871" i="6"/>
  <c r="G1871" i="6"/>
  <c r="F1871" i="6"/>
  <c r="B1871" i="6"/>
  <c r="C1871" i="6" s="1"/>
  <c r="Q1870" i="6"/>
  <c r="P1870" i="6"/>
  <c r="O1870" i="6"/>
  <c r="N1870" i="6"/>
  <c r="S1870" i="6" s="1"/>
  <c r="K1870" i="6"/>
  <c r="J1870" i="6"/>
  <c r="I1870" i="6"/>
  <c r="G1870" i="6"/>
  <c r="F1870" i="6"/>
  <c r="B1870" i="6"/>
  <c r="C1870" i="6" s="1"/>
  <c r="Q1869" i="6"/>
  <c r="P1869" i="6"/>
  <c r="O1869" i="6"/>
  <c r="N1869" i="6"/>
  <c r="S1869" i="6" s="1"/>
  <c r="K1869" i="6"/>
  <c r="J1869" i="6"/>
  <c r="I1869" i="6"/>
  <c r="G1869" i="6"/>
  <c r="F1869" i="6"/>
  <c r="B1869" i="6"/>
  <c r="C1869" i="6" s="1"/>
  <c r="Q1868" i="6"/>
  <c r="P1868" i="6"/>
  <c r="O1868" i="6"/>
  <c r="N1868" i="6"/>
  <c r="S1868" i="6" s="1"/>
  <c r="K1868" i="6"/>
  <c r="J1868" i="6"/>
  <c r="I1868" i="6"/>
  <c r="G1868" i="6"/>
  <c r="F1868" i="6"/>
  <c r="B1868" i="6"/>
  <c r="C1868" i="6" s="1"/>
  <c r="Q1867" i="6"/>
  <c r="P1867" i="6"/>
  <c r="O1867" i="6"/>
  <c r="N1867" i="6"/>
  <c r="S1867" i="6" s="1"/>
  <c r="K1867" i="6"/>
  <c r="J1867" i="6"/>
  <c r="I1867" i="6"/>
  <c r="G1867" i="6"/>
  <c r="F1867" i="6"/>
  <c r="B1867" i="6"/>
  <c r="C1867" i="6" s="1"/>
  <c r="Q1866" i="6"/>
  <c r="P1866" i="6"/>
  <c r="O1866" i="6"/>
  <c r="N1866" i="6"/>
  <c r="S1866" i="6" s="1"/>
  <c r="K1866" i="6"/>
  <c r="J1866" i="6"/>
  <c r="I1866" i="6"/>
  <c r="G1866" i="6"/>
  <c r="F1866" i="6"/>
  <c r="B1866" i="6"/>
  <c r="C1866" i="6" s="1"/>
  <c r="Q1865" i="6"/>
  <c r="P1865" i="6"/>
  <c r="O1865" i="6"/>
  <c r="N1865" i="6"/>
  <c r="S1865" i="6" s="1"/>
  <c r="K1865" i="6"/>
  <c r="J1865" i="6"/>
  <c r="I1865" i="6"/>
  <c r="G1865" i="6"/>
  <c r="F1865" i="6"/>
  <c r="B1865" i="6"/>
  <c r="C1865" i="6" s="1"/>
  <c r="Q1864" i="6"/>
  <c r="P1864" i="6"/>
  <c r="O1864" i="6"/>
  <c r="N1864" i="6"/>
  <c r="S1864" i="6" s="1"/>
  <c r="K1864" i="6"/>
  <c r="J1864" i="6"/>
  <c r="I1864" i="6"/>
  <c r="G1864" i="6"/>
  <c r="F1864" i="6"/>
  <c r="B1864" i="6"/>
  <c r="C1864" i="6" s="1"/>
  <c r="Q1863" i="6"/>
  <c r="P1863" i="6"/>
  <c r="O1863" i="6"/>
  <c r="N1863" i="6"/>
  <c r="S1863" i="6" s="1"/>
  <c r="K1863" i="6"/>
  <c r="J1863" i="6"/>
  <c r="I1863" i="6"/>
  <c r="G1863" i="6"/>
  <c r="F1863" i="6"/>
  <c r="B1863" i="6"/>
  <c r="C1863" i="6" s="1"/>
  <c r="Q1862" i="6"/>
  <c r="P1862" i="6"/>
  <c r="O1862" i="6"/>
  <c r="N1862" i="6"/>
  <c r="S1862" i="6" s="1"/>
  <c r="K1862" i="6"/>
  <c r="J1862" i="6"/>
  <c r="I1862" i="6"/>
  <c r="G1862" i="6"/>
  <c r="F1862" i="6"/>
  <c r="B1862" i="6"/>
  <c r="C1862" i="6" s="1"/>
  <c r="Q1861" i="6"/>
  <c r="P1861" i="6"/>
  <c r="O1861" i="6"/>
  <c r="N1861" i="6"/>
  <c r="S1861" i="6" s="1"/>
  <c r="K1861" i="6"/>
  <c r="J1861" i="6"/>
  <c r="I1861" i="6"/>
  <c r="G1861" i="6"/>
  <c r="F1861" i="6"/>
  <c r="B1861" i="6"/>
  <c r="C1861" i="6" s="1"/>
  <c r="Q1860" i="6"/>
  <c r="P1860" i="6"/>
  <c r="O1860" i="6"/>
  <c r="N1860" i="6"/>
  <c r="S1860" i="6" s="1"/>
  <c r="K1860" i="6"/>
  <c r="J1860" i="6"/>
  <c r="I1860" i="6"/>
  <c r="G1860" i="6"/>
  <c r="F1860" i="6"/>
  <c r="B1860" i="6"/>
  <c r="C1860" i="6" s="1"/>
  <c r="Q1859" i="6"/>
  <c r="P1859" i="6"/>
  <c r="O1859" i="6"/>
  <c r="N1859" i="6"/>
  <c r="S1859" i="6" s="1"/>
  <c r="K1859" i="6"/>
  <c r="J1859" i="6"/>
  <c r="I1859" i="6"/>
  <c r="G1859" i="6"/>
  <c r="F1859" i="6"/>
  <c r="B1859" i="6"/>
  <c r="C1859" i="6" s="1"/>
  <c r="Q1858" i="6"/>
  <c r="P1858" i="6"/>
  <c r="O1858" i="6"/>
  <c r="N1858" i="6"/>
  <c r="S1858" i="6" s="1"/>
  <c r="K1858" i="6"/>
  <c r="J1858" i="6"/>
  <c r="I1858" i="6"/>
  <c r="G1858" i="6"/>
  <c r="F1858" i="6"/>
  <c r="B1858" i="6"/>
  <c r="C1858" i="6" s="1"/>
  <c r="Q1857" i="6"/>
  <c r="P1857" i="6"/>
  <c r="O1857" i="6"/>
  <c r="N1857" i="6"/>
  <c r="S1857" i="6" s="1"/>
  <c r="K1857" i="6"/>
  <c r="J1857" i="6"/>
  <c r="I1857" i="6"/>
  <c r="G1857" i="6"/>
  <c r="F1857" i="6"/>
  <c r="B1857" i="6"/>
  <c r="C1857" i="6" s="1"/>
  <c r="Q1856" i="6"/>
  <c r="P1856" i="6"/>
  <c r="O1856" i="6"/>
  <c r="N1856" i="6"/>
  <c r="S1856" i="6" s="1"/>
  <c r="K1856" i="6"/>
  <c r="J1856" i="6"/>
  <c r="I1856" i="6"/>
  <c r="G1856" i="6"/>
  <c r="F1856" i="6"/>
  <c r="B1856" i="6"/>
  <c r="C1856" i="6" s="1"/>
  <c r="Q1855" i="6"/>
  <c r="P1855" i="6"/>
  <c r="O1855" i="6"/>
  <c r="N1855" i="6"/>
  <c r="S1855" i="6" s="1"/>
  <c r="K1855" i="6"/>
  <c r="J1855" i="6"/>
  <c r="I1855" i="6"/>
  <c r="G1855" i="6"/>
  <c r="F1855" i="6"/>
  <c r="B1855" i="6"/>
  <c r="C1855" i="6" s="1"/>
  <c r="Q1854" i="6"/>
  <c r="P1854" i="6"/>
  <c r="O1854" i="6"/>
  <c r="N1854" i="6"/>
  <c r="S1854" i="6" s="1"/>
  <c r="K1854" i="6"/>
  <c r="J1854" i="6"/>
  <c r="I1854" i="6"/>
  <c r="G1854" i="6"/>
  <c r="F1854" i="6"/>
  <c r="B1854" i="6"/>
  <c r="C1854" i="6" s="1"/>
  <c r="Q1853" i="6"/>
  <c r="P1853" i="6"/>
  <c r="O1853" i="6"/>
  <c r="N1853" i="6"/>
  <c r="S1853" i="6" s="1"/>
  <c r="K1853" i="6"/>
  <c r="J1853" i="6"/>
  <c r="I1853" i="6"/>
  <c r="G1853" i="6"/>
  <c r="F1853" i="6"/>
  <c r="B1853" i="6"/>
  <c r="C1853" i="6" s="1"/>
  <c r="Q1852" i="6"/>
  <c r="P1852" i="6"/>
  <c r="O1852" i="6"/>
  <c r="N1852" i="6"/>
  <c r="S1852" i="6" s="1"/>
  <c r="K1852" i="6"/>
  <c r="J1852" i="6"/>
  <c r="I1852" i="6"/>
  <c r="G1852" i="6"/>
  <c r="F1852" i="6"/>
  <c r="B1852" i="6"/>
  <c r="C1852" i="6" s="1"/>
  <c r="Q1851" i="6"/>
  <c r="P1851" i="6"/>
  <c r="O1851" i="6"/>
  <c r="N1851" i="6"/>
  <c r="S1851" i="6" s="1"/>
  <c r="K1851" i="6"/>
  <c r="J1851" i="6"/>
  <c r="I1851" i="6"/>
  <c r="G1851" i="6"/>
  <c r="F1851" i="6"/>
  <c r="B1851" i="6"/>
  <c r="C1851" i="6" s="1"/>
  <c r="Q1850" i="6"/>
  <c r="P1850" i="6"/>
  <c r="O1850" i="6"/>
  <c r="N1850" i="6"/>
  <c r="S1850" i="6" s="1"/>
  <c r="K1850" i="6"/>
  <c r="J1850" i="6"/>
  <c r="I1850" i="6"/>
  <c r="G1850" i="6"/>
  <c r="F1850" i="6"/>
  <c r="B1850" i="6"/>
  <c r="C1850" i="6" s="1"/>
  <c r="Q1849" i="6"/>
  <c r="P1849" i="6"/>
  <c r="O1849" i="6"/>
  <c r="N1849" i="6"/>
  <c r="S1849" i="6" s="1"/>
  <c r="K1849" i="6"/>
  <c r="J1849" i="6"/>
  <c r="I1849" i="6"/>
  <c r="G1849" i="6"/>
  <c r="F1849" i="6"/>
  <c r="B1849" i="6"/>
  <c r="C1849" i="6" s="1"/>
  <c r="Q1848" i="6"/>
  <c r="P1848" i="6"/>
  <c r="O1848" i="6"/>
  <c r="N1848" i="6"/>
  <c r="S1848" i="6" s="1"/>
  <c r="K1848" i="6"/>
  <c r="J1848" i="6"/>
  <c r="I1848" i="6"/>
  <c r="G1848" i="6"/>
  <c r="F1848" i="6"/>
  <c r="B1848" i="6"/>
  <c r="C1848" i="6" s="1"/>
  <c r="Q1847" i="6"/>
  <c r="P1847" i="6"/>
  <c r="O1847" i="6"/>
  <c r="N1847" i="6"/>
  <c r="S1847" i="6" s="1"/>
  <c r="K1847" i="6"/>
  <c r="J1847" i="6"/>
  <c r="I1847" i="6"/>
  <c r="G1847" i="6"/>
  <c r="F1847" i="6"/>
  <c r="B1847" i="6"/>
  <c r="C1847" i="6" s="1"/>
  <c r="Q1846" i="6"/>
  <c r="P1846" i="6"/>
  <c r="O1846" i="6"/>
  <c r="N1846" i="6"/>
  <c r="S1846" i="6" s="1"/>
  <c r="K1846" i="6"/>
  <c r="J1846" i="6"/>
  <c r="I1846" i="6"/>
  <c r="G1846" i="6"/>
  <c r="F1846" i="6"/>
  <c r="B1846" i="6"/>
  <c r="C1846" i="6" s="1"/>
  <c r="Q1845" i="6"/>
  <c r="P1845" i="6"/>
  <c r="O1845" i="6"/>
  <c r="N1845" i="6"/>
  <c r="S1845" i="6" s="1"/>
  <c r="K1845" i="6"/>
  <c r="J1845" i="6"/>
  <c r="I1845" i="6"/>
  <c r="G1845" i="6"/>
  <c r="F1845" i="6"/>
  <c r="B1845" i="6"/>
  <c r="C1845" i="6" s="1"/>
  <c r="Q1844" i="6"/>
  <c r="P1844" i="6"/>
  <c r="O1844" i="6"/>
  <c r="N1844" i="6"/>
  <c r="S1844" i="6" s="1"/>
  <c r="K1844" i="6"/>
  <c r="J1844" i="6"/>
  <c r="I1844" i="6"/>
  <c r="G1844" i="6"/>
  <c r="F1844" i="6"/>
  <c r="B1844" i="6"/>
  <c r="C1844" i="6" s="1"/>
  <c r="Q1843" i="6"/>
  <c r="P1843" i="6"/>
  <c r="O1843" i="6"/>
  <c r="N1843" i="6"/>
  <c r="S1843" i="6" s="1"/>
  <c r="K1843" i="6"/>
  <c r="J1843" i="6"/>
  <c r="I1843" i="6"/>
  <c r="G1843" i="6"/>
  <c r="F1843" i="6"/>
  <c r="B1843" i="6"/>
  <c r="C1843" i="6" s="1"/>
  <c r="Q1842" i="6"/>
  <c r="P1842" i="6"/>
  <c r="O1842" i="6"/>
  <c r="N1842" i="6"/>
  <c r="S1842" i="6" s="1"/>
  <c r="K1842" i="6"/>
  <c r="J1842" i="6"/>
  <c r="I1842" i="6"/>
  <c r="G1842" i="6"/>
  <c r="F1842" i="6"/>
  <c r="B1842" i="6"/>
  <c r="C1842" i="6" s="1"/>
  <c r="Q1841" i="6"/>
  <c r="P1841" i="6"/>
  <c r="O1841" i="6"/>
  <c r="N1841" i="6"/>
  <c r="S1841" i="6" s="1"/>
  <c r="K1841" i="6"/>
  <c r="J1841" i="6"/>
  <c r="I1841" i="6"/>
  <c r="G1841" i="6"/>
  <c r="F1841" i="6"/>
  <c r="B1841" i="6"/>
  <c r="C1841" i="6" s="1"/>
  <c r="Q1840" i="6"/>
  <c r="P1840" i="6"/>
  <c r="O1840" i="6"/>
  <c r="N1840" i="6"/>
  <c r="S1840" i="6" s="1"/>
  <c r="K1840" i="6"/>
  <c r="J1840" i="6"/>
  <c r="I1840" i="6"/>
  <c r="G1840" i="6"/>
  <c r="F1840" i="6"/>
  <c r="B1840" i="6"/>
  <c r="C1840" i="6" s="1"/>
  <c r="Q1839" i="6"/>
  <c r="P1839" i="6"/>
  <c r="O1839" i="6"/>
  <c r="N1839" i="6"/>
  <c r="S1839" i="6" s="1"/>
  <c r="K1839" i="6"/>
  <c r="J1839" i="6"/>
  <c r="I1839" i="6"/>
  <c r="G1839" i="6"/>
  <c r="F1839" i="6"/>
  <c r="B1839" i="6"/>
  <c r="C1839" i="6" s="1"/>
  <c r="Q1838" i="6"/>
  <c r="P1838" i="6"/>
  <c r="O1838" i="6"/>
  <c r="N1838" i="6"/>
  <c r="S1838" i="6" s="1"/>
  <c r="K1838" i="6"/>
  <c r="J1838" i="6"/>
  <c r="I1838" i="6"/>
  <c r="G1838" i="6"/>
  <c r="F1838" i="6"/>
  <c r="B1838" i="6"/>
  <c r="C1838" i="6" s="1"/>
  <c r="Q1837" i="6"/>
  <c r="P1837" i="6"/>
  <c r="O1837" i="6"/>
  <c r="N1837" i="6"/>
  <c r="S1837" i="6" s="1"/>
  <c r="K1837" i="6"/>
  <c r="J1837" i="6"/>
  <c r="I1837" i="6"/>
  <c r="G1837" i="6"/>
  <c r="F1837" i="6"/>
  <c r="B1837" i="6"/>
  <c r="C1837" i="6" s="1"/>
  <c r="Q1836" i="6"/>
  <c r="P1836" i="6"/>
  <c r="O1836" i="6"/>
  <c r="N1836" i="6"/>
  <c r="S1836" i="6" s="1"/>
  <c r="K1836" i="6"/>
  <c r="J1836" i="6"/>
  <c r="I1836" i="6"/>
  <c r="G1836" i="6"/>
  <c r="F1836" i="6"/>
  <c r="B1836" i="6"/>
  <c r="C1836" i="6" s="1"/>
  <c r="Q1835" i="6"/>
  <c r="P1835" i="6"/>
  <c r="O1835" i="6"/>
  <c r="N1835" i="6"/>
  <c r="S1835" i="6" s="1"/>
  <c r="K1835" i="6"/>
  <c r="J1835" i="6"/>
  <c r="I1835" i="6"/>
  <c r="G1835" i="6"/>
  <c r="F1835" i="6"/>
  <c r="B1835" i="6"/>
  <c r="C1835" i="6" s="1"/>
  <c r="Q1834" i="6"/>
  <c r="P1834" i="6"/>
  <c r="O1834" i="6"/>
  <c r="N1834" i="6"/>
  <c r="S1834" i="6" s="1"/>
  <c r="K1834" i="6"/>
  <c r="J1834" i="6"/>
  <c r="I1834" i="6"/>
  <c r="G1834" i="6"/>
  <c r="F1834" i="6"/>
  <c r="B1834" i="6"/>
  <c r="C1834" i="6" s="1"/>
  <c r="Q1833" i="6"/>
  <c r="P1833" i="6"/>
  <c r="O1833" i="6"/>
  <c r="N1833" i="6"/>
  <c r="S1833" i="6" s="1"/>
  <c r="K1833" i="6"/>
  <c r="J1833" i="6"/>
  <c r="I1833" i="6"/>
  <c r="G1833" i="6"/>
  <c r="F1833" i="6"/>
  <c r="B1833" i="6"/>
  <c r="C1833" i="6" s="1"/>
  <c r="Q1832" i="6"/>
  <c r="P1832" i="6"/>
  <c r="O1832" i="6"/>
  <c r="N1832" i="6"/>
  <c r="S1832" i="6" s="1"/>
  <c r="K1832" i="6"/>
  <c r="J1832" i="6"/>
  <c r="I1832" i="6"/>
  <c r="G1832" i="6"/>
  <c r="F1832" i="6"/>
  <c r="B1832" i="6"/>
  <c r="C1832" i="6" s="1"/>
  <c r="Q1831" i="6"/>
  <c r="P1831" i="6"/>
  <c r="O1831" i="6"/>
  <c r="N1831" i="6"/>
  <c r="S1831" i="6" s="1"/>
  <c r="K1831" i="6"/>
  <c r="J1831" i="6"/>
  <c r="I1831" i="6"/>
  <c r="G1831" i="6"/>
  <c r="F1831" i="6"/>
  <c r="B1831" i="6"/>
  <c r="C1831" i="6" s="1"/>
  <c r="Q1830" i="6"/>
  <c r="P1830" i="6"/>
  <c r="O1830" i="6"/>
  <c r="N1830" i="6"/>
  <c r="S1830" i="6" s="1"/>
  <c r="K1830" i="6"/>
  <c r="J1830" i="6"/>
  <c r="I1830" i="6"/>
  <c r="G1830" i="6"/>
  <c r="F1830" i="6"/>
  <c r="B1830" i="6"/>
  <c r="C1830" i="6" s="1"/>
  <c r="Q1829" i="6"/>
  <c r="P1829" i="6"/>
  <c r="O1829" i="6"/>
  <c r="N1829" i="6"/>
  <c r="S1829" i="6" s="1"/>
  <c r="K1829" i="6"/>
  <c r="J1829" i="6"/>
  <c r="I1829" i="6"/>
  <c r="G1829" i="6"/>
  <c r="F1829" i="6"/>
  <c r="B1829" i="6"/>
  <c r="C1829" i="6" s="1"/>
  <c r="Q1828" i="6"/>
  <c r="P1828" i="6"/>
  <c r="O1828" i="6"/>
  <c r="N1828" i="6"/>
  <c r="S1828" i="6" s="1"/>
  <c r="K1828" i="6"/>
  <c r="J1828" i="6"/>
  <c r="I1828" i="6"/>
  <c r="G1828" i="6"/>
  <c r="F1828" i="6"/>
  <c r="B1828" i="6"/>
  <c r="C1828" i="6" s="1"/>
  <c r="Q1827" i="6"/>
  <c r="P1827" i="6"/>
  <c r="O1827" i="6"/>
  <c r="N1827" i="6"/>
  <c r="S1827" i="6" s="1"/>
  <c r="K1827" i="6"/>
  <c r="J1827" i="6"/>
  <c r="I1827" i="6"/>
  <c r="G1827" i="6"/>
  <c r="F1827" i="6"/>
  <c r="B1827" i="6"/>
  <c r="C1827" i="6" s="1"/>
  <c r="Q1826" i="6"/>
  <c r="P1826" i="6"/>
  <c r="O1826" i="6"/>
  <c r="N1826" i="6"/>
  <c r="S1826" i="6" s="1"/>
  <c r="K1826" i="6"/>
  <c r="J1826" i="6"/>
  <c r="I1826" i="6"/>
  <c r="G1826" i="6"/>
  <c r="F1826" i="6"/>
  <c r="B1826" i="6"/>
  <c r="C1826" i="6" s="1"/>
  <c r="Q1825" i="6"/>
  <c r="P1825" i="6"/>
  <c r="O1825" i="6"/>
  <c r="N1825" i="6"/>
  <c r="S1825" i="6" s="1"/>
  <c r="K1825" i="6"/>
  <c r="J1825" i="6"/>
  <c r="I1825" i="6"/>
  <c r="G1825" i="6"/>
  <c r="F1825" i="6"/>
  <c r="B1825" i="6"/>
  <c r="C1825" i="6" s="1"/>
  <c r="Q1824" i="6"/>
  <c r="P1824" i="6"/>
  <c r="O1824" i="6"/>
  <c r="N1824" i="6"/>
  <c r="S1824" i="6" s="1"/>
  <c r="K1824" i="6"/>
  <c r="J1824" i="6"/>
  <c r="I1824" i="6"/>
  <c r="G1824" i="6"/>
  <c r="F1824" i="6"/>
  <c r="B1824" i="6"/>
  <c r="C1824" i="6" s="1"/>
  <c r="Q1823" i="6"/>
  <c r="P1823" i="6"/>
  <c r="O1823" i="6"/>
  <c r="N1823" i="6"/>
  <c r="S1823" i="6" s="1"/>
  <c r="K1823" i="6"/>
  <c r="J1823" i="6"/>
  <c r="I1823" i="6"/>
  <c r="G1823" i="6"/>
  <c r="F1823" i="6"/>
  <c r="B1823" i="6"/>
  <c r="C1823" i="6" s="1"/>
  <c r="Q1822" i="6"/>
  <c r="P1822" i="6"/>
  <c r="O1822" i="6"/>
  <c r="N1822" i="6"/>
  <c r="S1822" i="6" s="1"/>
  <c r="K1822" i="6"/>
  <c r="J1822" i="6"/>
  <c r="I1822" i="6"/>
  <c r="G1822" i="6"/>
  <c r="F1822" i="6"/>
  <c r="B1822" i="6"/>
  <c r="C1822" i="6" s="1"/>
  <c r="Q1821" i="6"/>
  <c r="P1821" i="6"/>
  <c r="O1821" i="6"/>
  <c r="N1821" i="6"/>
  <c r="S1821" i="6" s="1"/>
  <c r="K1821" i="6"/>
  <c r="J1821" i="6"/>
  <c r="I1821" i="6"/>
  <c r="G1821" i="6"/>
  <c r="F1821" i="6"/>
  <c r="B1821" i="6"/>
  <c r="C1821" i="6" s="1"/>
  <c r="Q1820" i="6"/>
  <c r="P1820" i="6"/>
  <c r="O1820" i="6"/>
  <c r="N1820" i="6"/>
  <c r="S1820" i="6" s="1"/>
  <c r="K1820" i="6"/>
  <c r="J1820" i="6"/>
  <c r="I1820" i="6"/>
  <c r="G1820" i="6"/>
  <c r="F1820" i="6"/>
  <c r="B1820" i="6"/>
  <c r="C1820" i="6" s="1"/>
  <c r="Q1819" i="6"/>
  <c r="P1819" i="6"/>
  <c r="O1819" i="6"/>
  <c r="N1819" i="6"/>
  <c r="S1819" i="6" s="1"/>
  <c r="K1819" i="6"/>
  <c r="J1819" i="6"/>
  <c r="I1819" i="6"/>
  <c r="G1819" i="6"/>
  <c r="F1819" i="6"/>
  <c r="B1819" i="6"/>
  <c r="C1819" i="6" s="1"/>
  <c r="Q1818" i="6"/>
  <c r="P1818" i="6"/>
  <c r="O1818" i="6"/>
  <c r="N1818" i="6"/>
  <c r="S1818" i="6" s="1"/>
  <c r="K1818" i="6"/>
  <c r="J1818" i="6"/>
  <c r="I1818" i="6"/>
  <c r="G1818" i="6"/>
  <c r="F1818" i="6"/>
  <c r="B1818" i="6"/>
  <c r="C1818" i="6" s="1"/>
  <c r="Q1817" i="6"/>
  <c r="P1817" i="6"/>
  <c r="O1817" i="6"/>
  <c r="N1817" i="6"/>
  <c r="S1817" i="6" s="1"/>
  <c r="K1817" i="6"/>
  <c r="J1817" i="6"/>
  <c r="I1817" i="6"/>
  <c r="G1817" i="6"/>
  <c r="F1817" i="6"/>
  <c r="B1817" i="6"/>
  <c r="C1817" i="6" s="1"/>
  <c r="Q1816" i="6"/>
  <c r="P1816" i="6"/>
  <c r="O1816" i="6"/>
  <c r="N1816" i="6"/>
  <c r="S1816" i="6" s="1"/>
  <c r="K1816" i="6"/>
  <c r="J1816" i="6"/>
  <c r="I1816" i="6"/>
  <c r="G1816" i="6"/>
  <c r="F1816" i="6"/>
  <c r="B1816" i="6"/>
  <c r="C1816" i="6" s="1"/>
  <c r="Q1815" i="6"/>
  <c r="P1815" i="6"/>
  <c r="O1815" i="6"/>
  <c r="N1815" i="6"/>
  <c r="S1815" i="6" s="1"/>
  <c r="K1815" i="6"/>
  <c r="J1815" i="6"/>
  <c r="I1815" i="6"/>
  <c r="G1815" i="6"/>
  <c r="F1815" i="6"/>
  <c r="B1815" i="6"/>
  <c r="C1815" i="6" s="1"/>
  <c r="Q1814" i="6"/>
  <c r="P1814" i="6"/>
  <c r="O1814" i="6"/>
  <c r="N1814" i="6"/>
  <c r="S1814" i="6" s="1"/>
  <c r="K1814" i="6"/>
  <c r="J1814" i="6"/>
  <c r="I1814" i="6"/>
  <c r="G1814" i="6"/>
  <c r="F1814" i="6"/>
  <c r="B1814" i="6"/>
  <c r="C1814" i="6" s="1"/>
  <c r="Q1813" i="6"/>
  <c r="P1813" i="6"/>
  <c r="O1813" i="6"/>
  <c r="N1813" i="6"/>
  <c r="S1813" i="6" s="1"/>
  <c r="K1813" i="6"/>
  <c r="J1813" i="6"/>
  <c r="I1813" i="6"/>
  <c r="G1813" i="6"/>
  <c r="F1813" i="6"/>
  <c r="B1813" i="6"/>
  <c r="C1813" i="6" s="1"/>
  <c r="Q1812" i="6"/>
  <c r="P1812" i="6"/>
  <c r="O1812" i="6"/>
  <c r="N1812" i="6"/>
  <c r="S1812" i="6" s="1"/>
  <c r="K1812" i="6"/>
  <c r="J1812" i="6"/>
  <c r="I1812" i="6"/>
  <c r="G1812" i="6"/>
  <c r="F1812" i="6"/>
  <c r="B1812" i="6"/>
  <c r="C1812" i="6" s="1"/>
  <c r="Q1811" i="6"/>
  <c r="P1811" i="6"/>
  <c r="O1811" i="6"/>
  <c r="N1811" i="6"/>
  <c r="S1811" i="6" s="1"/>
  <c r="K1811" i="6"/>
  <c r="J1811" i="6"/>
  <c r="I1811" i="6"/>
  <c r="G1811" i="6"/>
  <c r="F1811" i="6"/>
  <c r="B1811" i="6"/>
  <c r="C1811" i="6" s="1"/>
  <c r="Q1810" i="6"/>
  <c r="P1810" i="6"/>
  <c r="O1810" i="6"/>
  <c r="N1810" i="6"/>
  <c r="S1810" i="6" s="1"/>
  <c r="K1810" i="6"/>
  <c r="J1810" i="6"/>
  <c r="I1810" i="6"/>
  <c r="G1810" i="6"/>
  <c r="F1810" i="6"/>
  <c r="B1810" i="6"/>
  <c r="C1810" i="6" s="1"/>
  <c r="Q1809" i="6"/>
  <c r="P1809" i="6"/>
  <c r="O1809" i="6"/>
  <c r="N1809" i="6"/>
  <c r="S1809" i="6" s="1"/>
  <c r="K1809" i="6"/>
  <c r="J1809" i="6"/>
  <c r="I1809" i="6"/>
  <c r="G1809" i="6"/>
  <c r="F1809" i="6"/>
  <c r="B1809" i="6"/>
  <c r="C1809" i="6" s="1"/>
  <c r="Q1808" i="6"/>
  <c r="P1808" i="6"/>
  <c r="O1808" i="6"/>
  <c r="N1808" i="6"/>
  <c r="S1808" i="6" s="1"/>
  <c r="K1808" i="6"/>
  <c r="J1808" i="6"/>
  <c r="I1808" i="6"/>
  <c r="G1808" i="6"/>
  <c r="F1808" i="6"/>
  <c r="B1808" i="6"/>
  <c r="C1808" i="6" s="1"/>
  <c r="Q1807" i="6"/>
  <c r="P1807" i="6"/>
  <c r="O1807" i="6"/>
  <c r="N1807" i="6"/>
  <c r="S1807" i="6" s="1"/>
  <c r="K1807" i="6"/>
  <c r="J1807" i="6"/>
  <c r="I1807" i="6"/>
  <c r="G1807" i="6"/>
  <c r="F1807" i="6"/>
  <c r="B1807" i="6"/>
  <c r="C1807" i="6" s="1"/>
  <c r="Q1806" i="6"/>
  <c r="P1806" i="6"/>
  <c r="O1806" i="6"/>
  <c r="N1806" i="6"/>
  <c r="S1806" i="6" s="1"/>
  <c r="K1806" i="6"/>
  <c r="J1806" i="6"/>
  <c r="I1806" i="6"/>
  <c r="G1806" i="6"/>
  <c r="F1806" i="6"/>
  <c r="B1806" i="6"/>
  <c r="C1806" i="6" s="1"/>
  <c r="Q1805" i="6"/>
  <c r="P1805" i="6"/>
  <c r="O1805" i="6"/>
  <c r="N1805" i="6"/>
  <c r="S1805" i="6" s="1"/>
  <c r="K1805" i="6"/>
  <c r="J1805" i="6"/>
  <c r="I1805" i="6"/>
  <c r="G1805" i="6"/>
  <c r="F1805" i="6"/>
  <c r="B1805" i="6"/>
  <c r="C1805" i="6" s="1"/>
  <c r="Q1804" i="6"/>
  <c r="P1804" i="6"/>
  <c r="O1804" i="6"/>
  <c r="N1804" i="6"/>
  <c r="S1804" i="6" s="1"/>
  <c r="K1804" i="6"/>
  <c r="J1804" i="6"/>
  <c r="I1804" i="6"/>
  <c r="G1804" i="6"/>
  <c r="F1804" i="6"/>
  <c r="B1804" i="6"/>
  <c r="C1804" i="6" s="1"/>
  <c r="Q1803" i="6"/>
  <c r="P1803" i="6"/>
  <c r="O1803" i="6"/>
  <c r="N1803" i="6"/>
  <c r="S1803" i="6" s="1"/>
  <c r="K1803" i="6"/>
  <c r="J1803" i="6"/>
  <c r="I1803" i="6"/>
  <c r="G1803" i="6"/>
  <c r="F1803" i="6"/>
  <c r="B1803" i="6"/>
  <c r="C1803" i="6" s="1"/>
  <c r="Q1802" i="6"/>
  <c r="P1802" i="6"/>
  <c r="O1802" i="6"/>
  <c r="N1802" i="6"/>
  <c r="S1802" i="6" s="1"/>
  <c r="K1802" i="6"/>
  <c r="J1802" i="6"/>
  <c r="I1802" i="6"/>
  <c r="G1802" i="6"/>
  <c r="F1802" i="6"/>
  <c r="B1802" i="6"/>
  <c r="C1802" i="6" s="1"/>
  <c r="Q1801" i="6"/>
  <c r="P1801" i="6"/>
  <c r="O1801" i="6"/>
  <c r="N1801" i="6"/>
  <c r="S1801" i="6" s="1"/>
  <c r="K1801" i="6"/>
  <c r="J1801" i="6"/>
  <c r="I1801" i="6"/>
  <c r="G1801" i="6"/>
  <c r="F1801" i="6"/>
  <c r="B1801" i="6"/>
  <c r="C1801" i="6" s="1"/>
  <c r="Q1800" i="6"/>
  <c r="P1800" i="6"/>
  <c r="O1800" i="6"/>
  <c r="N1800" i="6"/>
  <c r="S1800" i="6" s="1"/>
  <c r="K1800" i="6"/>
  <c r="J1800" i="6"/>
  <c r="I1800" i="6"/>
  <c r="G1800" i="6"/>
  <c r="F1800" i="6"/>
  <c r="B1800" i="6"/>
  <c r="C1800" i="6" s="1"/>
  <c r="Q1799" i="6"/>
  <c r="P1799" i="6"/>
  <c r="O1799" i="6"/>
  <c r="N1799" i="6"/>
  <c r="S1799" i="6" s="1"/>
  <c r="K1799" i="6"/>
  <c r="J1799" i="6"/>
  <c r="I1799" i="6"/>
  <c r="G1799" i="6"/>
  <c r="F1799" i="6"/>
  <c r="B1799" i="6"/>
  <c r="C1799" i="6" s="1"/>
  <c r="Q1798" i="6"/>
  <c r="P1798" i="6"/>
  <c r="O1798" i="6"/>
  <c r="N1798" i="6"/>
  <c r="S1798" i="6" s="1"/>
  <c r="K1798" i="6"/>
  <c r="J1798" i="6"/>
  <c r="I1798" i="6"/>
  <c r="G1798" i="6"/>
  <c r="F1798" i="6"/>
  <c r="B1798" i="6"/>
  <c r="C1798" i="6" s="1"/>
  <c r="Q1797" i="6"/>
  <c r="P1797" i="6"/>
  <c r="O1797" i="6"/>
  <c r="N1797" i="6"/>
  <c r="S1797" i="6" s="1"/>
  <c r="K1797" i="6"/>
  <c r="J1797" i="6"/>
  <c r="I1797" i="6"/>
  <c r="G1797" i="6"/>
  <c r="F1797" i="6"/>
  <c r="B1797" i="6"/>
  <c r="C1797" i="6" s="1"/>
  <c r="Q1796" i="6"/>
  <c r="P1796" i="6"/>
  <c r="O1796" i="6"/>
  <c r="N1796" i="6"/>
  <c r="S1796" i="6" s="1"/>
  <c r="K1796" i="6"/>
  <c r="J1796" i="6"/>
  <c r="I1796" i="6"/>
  <c r="G1796" i="6"/>
  <c r="F1796" i="6"/>
  <c r="B1796" i="6"/>
  <c r="C1796" i="6" s="1"/>
  <c r="Q1795" i="6"/>
  <c r="P1795" i="6"/>
  <c r="O1795" i="6"/>
  <c r="N1795" i="6"/>
  <c r="S1795" i="6" s="1"/>
  <c r="K1795" i="6"/>
  <c r="J1795" i="6"/>
  <c r="I1795" i="6"/>
  <c r="G1795" i="6"/>
  <c r="F1795" i="6"/>
  <c r="B1795" i="6"/>
  <c r="C1795" i="6" s="1"/>
  <c r="Q1794" i="6"/>
  <c r="P1794" i="6"/>
  <c r="O1794" i="6"/>
  <c r="N1794" i="6"/>
  <c r="S1794" i="6" s="1"/>
  <c r="K1794" i="6"/>
  <c r="J1794" i="6"/>
  <c r="I1794" i="6"/>
  <c r="G1794" i="6"/>
  <c r="F1794" i="6"/>
  <c r="B1794" i="6"/>
  <c r="C1794" i="6" s="1"/>
  <c r="Q1793" i="6"/>
  <c r="P1793" i="6"/>
  <c r="O1793" i="6"/>
  <c r="N1793" i="6"/>
  <c r="S1793" i="6" s="1"/>
  <c r="K1793" i="6"/>
  <c r="J1793" i="6"/>
  <c r="I1793" i="6"/>
  <c r="G1793" i="6"/>
  <c r="F1793" i="6"/>
  <c r="B1793" i="6"/>
  <c r="C1793" i="6" s="1"/>
  <c r="Q1792" i="6"/>
  <c r="P1792" i="6"/>
  <c r="O1792" i="6"/>
  <c r="N1792" i="6"/>
  <c r="S1792" i="6" s="1"/>
  <c r="K1792" i="6"/>
  <c r="J1792" i="6"/>
  <c r="I1792" i="6"/>
  <c r="G1792" i="6"/>
  <c r="F1792" i="6"/>
  <c r="B1792" i="6"/>
  <c r="C1792" i="6" s="1"/>
  <c r="Q1791" i="6"/>
  <c r="P1791" i="6"/>
  <c r="O1791" i="6"/>
  <c r="N1791" i="6"/>
  <c r="S1791" i="6" s="1"/>
  <c r="K1791" i="6"/>
  <c r="J1791" i="6"/>
  <c r="I1791" i="6"/>
  <c r="G1791" i="6"/>
  <c r="F1791" i="6"/>
  <c r="B1791" i="6"/>
  <c r="C1791" i="6" s="1"/>
  <c r="Q1790" i="6"/>
  <c r="P1790" i="6"/>
  <c r="O1790" i="6"/>
  <c r="N1790" i="6"/>
  <c r="S1790" i="6" s="1"/>
  <c r="K1790" i="6"/>
  <c r="J1790" i="6"/>
  <c r="I1790" i="6"/>
  <c r="G1790" i="6"/>
  <c r="F1790" i="6"/>
  <c r="B1790" i="6"/>
  <c r="C1790" i="6" s="1"/>
  <c r="Q1789" i="6"/>
  <c r="P1789" i="6"/>
  <c r="O1789" i="6"/>
  <c r="N1789" i="6"/>
  <c r="S1789" i="6" s="1"/>
  <c r="K1789" i="6"/>
  <c r="J1789" i="6"/>
  <c r="I1789" i="6"/>
  <c r="G1789" i="6"/>
  <c r="F1789" i="6"/>
  <c r="B1789" i="6"/>
  <c r="C1789" i="6" s="1"/>
  <c r="Q1788" i="6"/>
  <c r="P1788" i="6"/>
  <c r="O1788" i="6"/>
  <c r="N1788" i="6"/>
  <c r="S1788" i="6" s="1"/>
  <c r="K1788" i="6"/>
  <c r="J1788" i="6"/>
  <c r="I1788" i="6"/>
  <c r="G1788" i="6"/>
  <c r="F1788" i="6"/>
  <c r="B1788" i="6"/>
  <c r="C1788" i="6" s="1"/>
  <c r="Q1787" i="6"/>
  <c r="P1787" i="6"/>
  <c r="O1787" i="6"/>
  <c r="N1787" i="6"/>
  <c r="S1787" i="6" s="1"/>
  <c r="K1787" i="6"/>
  <c r="J1787" i="6"/>
  <c r="I1787" i="6"/>
  <c r="G1787" i="6"/>
  <c r="F1787" i="6"/>
  <c r="B1787" i="6"/>
  <c r="C1787" i="6" s="1"/>
  <c r="Q1786" i="6"/>
  <c r="P1786" i="6"/>
  <c r="O1786" i="6"/>
  <c r="N1786" i="6"/>
  <c r="S1786" i="6" s="1"/>
  <c r="K1786" i="6"/>
  <c r="J1786" i="6"/>
  <c r="I1786" i="6"/>
  <c r="G1786" i="6"/>
  <c r="F1786" i="6"/>
  <c r="B1786" i="6"/>
  <c r="C1786" i="6" s="1"/>
  <c r="Q1785" i="6"/>
  <c r="P1785" i="6"/>
  <c r="O1785" i="6"/>
  <c r="N1785" i="6"/>
  <c r="S1785" i="6" s="1"/>
  <c r="K1785" i="6"/>
  <c r="J1785" i="6"/>
  <c r="I1785" i="6"/>
  <c r="G1785" i="6"/>
  <c r="F1785" i="6"/>
  <c r="B1785" i="6"/>
  <c r="C1785" i="6" s="1"/>
  <c r="Q1784" i="6"/>
  <c r="P1784" i="6"/>
  <c r="O1784" i="6"/>
  <c r="N1784" i="6"/>
  <c r="S1784" i="6" s="1"/>
  <c r="K1784" i="6"/>
  <c r="J1784" i="6"/>
  <c r="I1784" i="6"/>
  <c r="G1784" i="6"/>
  <c r="F1784" i="6"/>
  <c r="B1784" i="6"/>
  <c r="C1784" i="6" s="1"/>
  <c r="Q1783" i="6"/>
  <c r="P1783" i="6"/>
  <c r="O1783" i="6"/>
  <c r="N1783" i="6"/>
  <c r="S1783" i="6" s="1"/>
  <c r="K1783" i="6"/>
  <c r="J1783" i="6"/>
  <c r="I1783" i="6"/>
  <c r="G1783" i="6"/>
  <c r="F1783" i="6"/>
  <c r="B1783" i="6"/>
  <c r="C1783" i="6" s="1"/>
  <c r="Q1782" i="6"/>
  <c r="P1782" i="6"/>
  <c r="O1782" i="6"/>
  <c r="N1782" i="6"/>
  <c r="S1782" i="6" s="1"/>
  <c r="K1782" i="6"/>
  <c r="J1782" i="6"/>
  <c r="I1782" i="6"/>
  <c r="G1782" i="6"/>
  <c r="F1782" i="6"/>
  <c r="B1782" i="6"/>
  <c r="C1782" i="6" s="1"/>
  <c r="Q1781" i="6"/>
  <c r="P1781" i="6"/>
  <c r="O1781" i="6"/>
  <c r="N1781" i="6"/>
  <c r="S1781" i="6" s="1"/>
  <c r="K1781" i="6"/>
  <c r="J1781" i="6"/>
  <c r="I1781" i="6"/>
  <c r="G1781" i="6"/>
  <c r="F1781" i="6"/>
  <c r="B1781" i="6"/>
  <c r="C1781" i="6" s="1"/>
  <c r="Q1780" i="6"/>
  <c r="P1780" i="6"/>
  <c r="O1780" i="6"/>
  <c r="N1780" i="6"/>
  <c r="S1780" i="6" s="1"/>
  <c r="K1780" i="6"/>
  <c r="J1780" i="6"/>
  <c r="I1780" i="6"/>
  <c r="G1780" i="6"/>
  <c r="F1780" i="6"/>
  <c r="B1780" i="6"/>
  <c r="C1780" i="6" s="1"/>
  <c r="Q1779" i="6"/>
  <c r="P1779" i="6"/>
  <c r="O1779" i="6"/>
  <c r="N1779" i="6"/>
  <c r="S1779" i="6" s="1"/>
  <c r="K1779" i="6"/>
  <c r="J1779" i="6"/>
  <c r="I1779" i="6"/>
  <c r="G1779" i="6"/>
  <c r="F1779" i="6"/>
  <c r="B1779" i="6"/>
  <c r="C1779" i="6" s="1"/>
  <c r="Q1778" i="6"/>
  <c r="P1778" i="6"/>
  <c r="O1778" i="6"/>
  <c r="N1778" i="6"/>
  <c r="S1778" i="6" s="1"/>
  <c r="K1778" i="6"/>
  <c r="J1778" i="6"/>
  <c r="I1778" i="6"/>
  <c r="G1778" i="6"/>
  <c r="F1778" i="6"/>
  <c r="B1778" i="6"/>
  <c r="C1778" i="6" s="1"/>
  <c r="Q1777" i="6"/>
  <c r="P1777" i="6"/>
  <c r="O1777" i="6"/>
  <c r="N1777" i="6"/>
  <c r="S1777" i="6" s="1"/>
  <c r="K1777" i="6"/>
  <c r="J1777" i="6"/>
  <c r="I1777" i="6"/>
  <c r="G1777" i="6"/>
  <c r="F1777" i="6"/>
  <c r="B1777" i="6"/>
  <c r="C1777" i="6" s="1"/>
  <c r="Q1776" i="6"/>
  <c r="P1776" i="6"/>
  <c r="O1776" i="6"/>
  <c r="N1776" i="6"/>
  <c r="S1776" i="6" s="1"/>
  <c r="K1776" i="6"/>
  <c r="J1776" i="6"/>
  <c r="I1776" i="6"/>
  <c r="G1776" i="6"/>
  <c r="F1776" i="6"/>
  <c r="B1776" i="6"/>
  <c r="C1776" i="6" s="1"/>
  <c r="Q1775" i="6"/>
  <c r="P1775" i="6"/>
  <c r="O1775" i="6"/>
  <c r="N1775" i="6"/>
  <c r="S1775" i="6" s="1"/>
  <c r="K1775" i="6"/>
  <c r="J1775" i="6"/>
  <c r="I1775" i="6"/>
  <c r="G1775" i="6"/>
  <c r="F1775" i="6"/>
  <c r="B1775" i="6"/>
  <c r="C1775" i="6" s="1"/>
  <c r="Q1774" i="6"/>
  <c r="P1774" i="6"/>
  <c r="O1774" i="6"/>
  <c r="N1774" i="6"/>
  <c r="S1774" i="6" s="1"/>
  <c r="K1774" i="6"/>
  <c r="J1774" i="6"/>
  <c r="I1774" i="6"/>
  <c r="G1774" i="6"/>
  <c r="F1774" i="6"/>
  <c r="B1774" i="6"/>
  <c r="C1774" i="6" s="1"/>
  <c r="Q1773" i="6"/>
  <c r="P1773" i="6"/>
  <c r="O1773" i="6"/>
  <c r="N1773" i="6"/>
  <c r="S1773" i="6" s="1"/>
  <c r="K1773" i="6"/>
  <c r="J1773" i="6"/>
  <c r="I1773" i="6"/>
  <c r="G1773" i="6"/>
  <c r="F1773" i="6"/>
  <c r="B1773" i="6"/>
  <c r="C1773" i="6" s="1"/>
  <c r="Q1772" i="6"/>
  <c r="P1772" i="6"/>
  <c r="O1772" i="6"/>
  <c r="N1772" i="6"/>
  <c r="S1772" i="6" s="1"/>
  <c r="K1772" i="6"/>
  <c r="J1772" i="6"/>
  <c r="I1772" i="6"/>
  <c r="G1772" i="6"/>
  <c r="F1772" i="6"/>
  <c r="B1772" i="6"/>
  <c r="C1772" i="6" s="1"/>
  <c r="Q1771" i="6"/>
  <c r="P1771" i="6"/>
  <c r="O1771" i="6"/>
  <c r="N1771" i="6"/>
  <c r="S1771" i="6" s="1"/>
  <c r="K1771" i="6"/>
  <c r="J1771" i="6"/>
  <c r="I1771" i="6"/>
  <c r="G1771" i="6"/>
  <c r="F1771" i="6"/>
  <c r="B1771" i="6"/>
  <c r="C1771" i="6" s="1"/>
  <c r="Q1770" i="6"/>
  <c r="P1770" i="6"/>
  <c r="O1770" i="6"/>
  <c r="N1770" i="6"/>
  <c r="S1770" i="6" s="1"/>
  <c r="K1770" i="6"/>
  <c r="J1770" i="6"/>
  <c r="I1770" i="6"/>
  <c r="G1770" i="6"/>
  <c r="F1770" i="6"/>
  <c r="B1770" i="6"/>
  <c r="C1770" i="6" s="1"/>
  <c r="Q1769" i="6"/>
  <c r="P1769" i="6"/>
  <c r="O1769" i="6"/>
  <c r="N1769" i="6"/>
  <c r="S1769" i="6" s="1"/>
  <c r="K1769" i="6"/>
  <c r="J1769" i="6"/>
  <c r="I1769" i="6"/>
  <c r="G1769" i="6"/>
  <c r="F1769" i="6"/>
  <c r="B1769" i="6"/>
  <c r="C1769" i="6" s="1"/>
  <c r="Q1768" i="6"/>
  <c r="P1768" i="6"/>
  <c r="O1768" i="6"/>
  <c r="N1768" i="6"/>
  <c r="S1768" i="6" s="1"/>
  <c r="K1768" i="6"/>
  <c r="J1768" i="6"/>
  <c r="I1768" i="6"/>
  <c r="G1768" i="6"/>
  <c r="F1768" i="6"/>
  <c r="B1768" i="6"/>
  <c r="C1768" i="6" s="1"/>
  <c r="Q1767" i="6"/>
  <c r="P1767" i="6"/>
  <c r="O1767" i="6"/>
  <c r="N1767" i="6"/>
  <c r="S1767" i="6" s="1"/>
  <c r="K1767" i="6"/>
  <c r="J1767" i="6"/>
  <c r="I1767" i="6"/>
  <c r="G1767" i="6"/>
  <c r="F1767" i="6"/>
  <c r="B1767" i="6"/>
  <c r="C1767" i="6" s="1"/>
  <c r="Q1766" i="6"/>
  <c r="P1766" i="6"/>
  <c r="O1766" i="6"/>
  <c r="N1766" i="6"/>
  <c r="S1766" i="6" s="1"/>
  <c r="K1766" i="6"/>
  <c r="J1766" i="6"/>
  <c r="I1766" i="6"/>
  <c r="G1766" i="6"/>
  <c r="F1766" i="6"/>
  <c r="B1766" i="6"/>
  <c r="C1766" i="6" s="1"/>
  <c r="Q1765" i="6"/>
  <c r="P1765" i="6"/>
  <c r="O1765" i="6"/>
  <c r="N1765" i="6"/>
  <c r="S1765" i="6" s="1"/>
  <c r="K1765" i="6"/>
  <c r="J1765" i="6"/>
  <c r="I1765" i="6"/>
  <c r="G1765" i="6"/>
  <c r="F1765" i="6"/>
  <c r="B1765" i="6"/>
  <c r="C1765" i="6" s="1"/>
  <c r="Q1764" i="6"/>
  <c r="P1764" i="6"/>
  <c r="O1764" i="6"/>
  <c r="N1764" i="6"/>
  <c r="S1764" i="6" s="1"/>
  <c r="K1764" i="6"/>
  <c r="J1764" i="6"/>
  <c r="I1764" i="6"/>
  <c r="G1764" i="6"/>
  <c r="F1764" i="6"/>
  <c r="B1764" i="6"/>
  <c r="C1764" i="6" s="1"/>
  <c r="Q1763" i="6"/>
  <c r="P1763" i="6"/>
  <c r="O1763" i="6"/>
  <c r="N1763" i="6"/>
  <c r="S1763" i="6" s="1"/>
  <c r="K1763" i="6"/>
  <c r="J1763" i="6"/>
  <c r="I1763" i="6"/>
  <c r="G1763" i="6"/>
  <c r="F1763" i="6"/>
  <c r="B1763" i="6"/>
  <c r="C1763" i="6" s="1"/>
  <c r="Q1762" i="6"/>
  <c r="P1762" i="6"/>
  <c r="O1762" i="6"/>
  <c r="N1762" i="6"/>
  <c r="S1762" i="6" s="1"/>
  <c r="K1762" i="6"/>
  <c r="J1762" i="6"/>
  <c r="I1762" i="6"/>
  <c r="G1762" i="6"/>
  <c r="F1762" i="6"/>
  <c r="B1762" i="6"/>
  <c r="C1762" i="6" s="1"/>
  <c r="Q1761" i="6"/>
  <c r="P1761" i="6"/>
  <c r="O1761" i="6"/>
  <c r="N1761" i="6"/>
  <c r="S1761" i="6" s="1"/>
  <c r="K1761" i="6"/>
  <c r="J1761" i="6"/>
  <c r="I1761" i="6"/>
  <c r="G1761" i="6"/>
  <c r="F1761" i="6"/>
  <c r="B1761" i="6"/>
  <c r="C1761" i="6" s="1"/>
  <c r="Q1760" i="6"/>
  <c r="P1760" i="6"/>
  <c r="O1760" i="6"/>
  <c r="N1760" i="6"/>
  <c r="S1760" i="6" s="1"/>
  <c r="K1760" i="6"/>
  <c r="J1760" i="6"/>
  <c r="I1760" i="6"/>
  <c r="G1760" i="6"/>
  <c r="F1760" i="6"/>
  <c r="B1760" i="6"/>
  <c r="C1760" i="6" s="1"/>
  <c r="Q1759" i="6"/>
  <c r="P1759" i="6"/>
  <c r="O1759" i="6"/>
  <c r="N1759" i="6"/>
  <c r="S1759" i="6" s="1"/>
  <c r="K1759" i="6"/>
  <c r="J1759" i="6"/>
  <c r="I1759" i="6"/>
  <c r="G1759" i="6"/>
  <c r="F1759" i="6"/>
  <c r="B1759" i="6"/>
  <c r="C1759" i="6" s="1"/>
  <c r="Q1758" i="6"/>
  <c r="P1758" i="6"/>
  <c r="O1758" i="6"/>
  <c r="N1758" i="6"/>
  <c r="S1758" i="6" s="1"/>
  <c r="K1758" i="6"/>
  <c r="J1758" i="6"/>
  <c r="I1758" i="6"/>
  <c r="G1758" i="6"/>
  <c r="F1758" i="6"/>
  <c r="B1758" i="6"/>
  <c r="C1758" i="6" s="1"/>
  <c r="Q1757" i="6"/>
  <c r="P1757" i="6"/>
  <c r="O1757" i="6"/>
  <c r="N1757" i="6"/>
  <c r="S1757" i="6" s="1"/>
  <c r="K1757" i="6"/>
  <c r="J1757" i="6"/>
  <c r="I1757" i="6"/>
  <c r="G1757" i="6"/>
  <c r="F1757" i="6"/>
  <c r="B1757" i="6"/>
  <c r="C1757" i="6" s="1"/>
  <c r="Q1756" i="6"/>
  <c r="P1756" i="6"/>
  <c r="O1756" i="6"/>
  <c r="N1756" i="6"/>
  <c r="S1756" i="6" s="1"/>
  <c r="K1756" i="6"/>
  <c r="J1756" i="6"/>
  <c r="I1756" i="6"/>
  <c r="G1756" i="6"/>
  <c r="F1756" i="6"/>
  <c r="B1756" i="6"/>
  <c r="C1756" i="6" s="1"/>
  <c r="Q1755" i="6"/>
  <c r="P1755" i="6"/>
  <c r="O1755" i="6"/>
  <c r="N1755" i="6"/>
  <c r="S1755" i="6" s="1"/>
  <c r="K1755" i="6"/>
  <c r="J1755" i="6"/>
  <c r="I1755" i="6"/>
  <c r="G1755" i="6"/>
  <c r="F1755" i="6"/>
  <c r="B1755" i="6"/>
  <c r="C1755" i="6" s="1"/>
  <c r="Q1754" i="6"/>
  <c r="P1754" i="6"/>
  <c r="O1754" i="6"/>
  <c r="N1754" i="6"/>
  <c r="S1754" i="6" s="1"/>
  <c r="K1754" i="6"/>
  <c r="J1754" i="6"/>
  <c r="I1754" i="6"/>
  <c r="G1754" i="6"/>
  <c r="F1754" i="6"/>
  <c r="B1754" i="6"/>
  <c r="C1754" i="6" s="1"/>
  <c r="Q1753" i="6"/>
  <c r="P1753" i="6"/>
  <c r="O1753" i="6"/>
  <c r="N1753" i="6"/>
  <c r="S1753" i="6" s="1"/>
  <c r="K1753" i="6"/>
  <c r="J1753" i="6"/>
  <c r="I1753" i="6"/>
  <c r="G1753" i="6"/>
  <c r="F1753" i="6"/>
  <c r="B1753" i="6"/>
  <c r="C1753" i="6" s="1"/>
  <c r="Q1752" i="6"/>
  <c r="P1752" i="6"/>
  <c r="O1752" i="6"/>
  <c r="N1752" i="6"/>
  <c r="S1752" i="6" s="1"/>
  <c r="K1752" i="6"/>
  <c r="J1752" i="6"/>
  <c r="I1752" i="6"/>
  <c r="G1752" i="6"/>
  <c r="F1752" i="6"/>
  <c r="B1752" i="6"/>
  <c r="C1752" i="6" s="1"/>
  <c r="Q1751" i="6"/>
  <c r="P1751" i="6"/>
  <c r="O1751" i="6"/>
  <c r="N1751" i="6"/>
  <c r="S1751" i="6" s="1"/>
  <c r="K1751" i="6"/>
  <c r="J1751" i="6"/>
  <c r="I1751" i="6"/>
  <c r="G1751" i="6"/>
  <c r="F1751" i="6"/>
  <c r="B1751" i="6"/>
  <c r="C1751" i="6" s="1"/>
  <c r="Q1750" i="6"/>
  <c r="P1750" i="6"/>
  <c r="O1750" i="6"/>
  <c r="N1750" i="6"/>
  <c r="S1750" i="6" s="1"/>
  <c r="K1750" i="6"/>
  <c r="J1750" i="6"/>
  <c r="I1750" i="6"/>
  <c r="G1750" i="6"/>
  <c r="F1750" i="6"/>
  <c r="B1750" i="6"/>
  <c r="C1750" i="6" s="1"/>
  <c r="Q1749" i="6"/>
  <c r="P1749" i="6"/>
  <c r="O1749" i="6"/>
  <c r="N1749" i="6"/>
  <c r="S1749" i="6" s="1"/>
  <c r="K1749" i="6"/>
  <c r="J1749" i="6"/>
  <c r="I1749" i="6"/>
  <c r="G1749" i="6"/>
  <c r="F1749" i="6"/>
  <c r="B1749" i="6"/>
  <c r="C1749" i="6" s="1"/>
  <c r="Q1748" i="6"/>
  <c r="P1748" i="6"/>
  <c r="O1748" i="6"/>
  <c r="N1748" i="6"/>
  <c r="S1748" i="6" s="1"/>
  <c r="K1748" i="6"/>
  <c r="J1748" i="6"/>
  <c r="I1748" i="6"/>
  <c r="G1748" i="6"/>
  <c r="F1748" i="6"/>
  <c r="B1748" i="6"/>
  <c r="C1748" i="6" s="1"/>
  <c r="Q1747" i="6"/>
  <c r="P1747" i="6"/>
  <c r="O1747" i="6"/>
  <c r="N1747" i="6"/>
  <c r="S1747" i="6" s="1"/>
  <c r="K1747" i="6"/>
  <c r="J1747" i="6"/>
  <c r="I1747" i="6"/>
  <c r="G1747" i="6"/>
  <c r="F1747" i="6"/>
  <c r="B1747" i="6"/>
  <c r="C1747" i="6" s="1"/>
  <c r="Q1746" i="6"/>
  <c r="P1746" i="6"/>
  <c r="O1746" i="6"/>
  <c r="N1746" i="6"/>
  <c r="S1746" i="6" s="1"/>
  <c r="K1746" i="6"/>
  <c r="J1746" i="6"/>
  <c r="I1746" i="6"/>
  <c r="G1746" i="6"/>
  <c r="F1746" i="6"/>
  <c r="B1746" i="6"/>
  <c r="C1746" i="6" s="1"/>
  <c r="Q1745" i="6"/>
  <c r="P1745" i="6"/>
  <c r="O1745" i="6"/>
  <c r="N1745" i="6"/>
  <c r="S1745" i="6" s="1"/>
  <c r="K1745" i="6"/>
  <c r="J1745" i="6"/>
  <c r="I1745" i="6"/>
  <c r="G1745" i="6"/>
  <c r="F1745" i="6"/>
  <c r="B1745" i="6"/>
  <c r="C1745" i="6" s="1"/>
  <c r="Q1744" i="6"/>
  <c r="P1744" i="6"/>
  <c r="O1744" i="6"/>
  <c r="N1744" i="6"/>
  <c r="S1744" i="6" s="1"/>
  <c r="K1744" i="6"/>
  <c r="J1744" i="6"/>
  <c r="I1744" i="6"/>
  <c r="G1744" i="6"/>
  <c r="F1744" i="6"/>
  <c r="B1744" i="6"/>
  <c r="C1744" i="6" s="1"/>
  <c r="Q1743" i="6"/>
  <c r="P1743" i="6"/>
  <c r="O1743" i="6"/>
  <c r="N1743" i="6"/>
  <c r="S1743" i="6" s="1"/>
  <c r="K1743" i="6"/>
  <c r="J1743" i="6"/>
  <c r="I1743" i="6"/>
  <c r="G1743" i="6"/>
  <c r="F1743" i="6"/>
  <c r="B1743" i="6"/>
  <c r="C1743" i="6" s="1"/>
  <c r="Q1742" i="6"/>
  <c r="P1742" i="6"/>
  <c r="O1742" i="6"/>
  <c r="N1742" i="6"/>
  <c r="S1742" i="6" s="1"/>
  <c r="K1742" i="6"/>
  <c r="J1742" i="6"/>
  <c r="I1742" i="6"/>
  <c r="G1742" i="6"/>
  <c r="F1742" i="6"/>
  <c r="B1742" i="6"/>
  <c r="C1742" i="6" s="1"/>
  <c r="Q1741" i="6"/>
  <c r="P1741" i="6"/>
  <c r="O1741" i="6"/>
  <c r="N1741" i="6"/>
  <c r="S1741" i="6" s="1"/>
  <c r="K1741" i="6"/>
  <c r="J1741" i="6"/>
  <c r="I1741" i="6"/>
  <c r="G1741" i="6"/>
  <c r="F1741" i="6"/>
  <c r="B1741" i="6"/>
  <c r="C1741" i="6" s="1"/>
  <c r="Q1740" i="6"/>
  <c r="P1740" i="6"/>
  <c r="O1740" i="6"/>
  <c r="N1740" i="6"/>
  <c r="S1740" i="6" s="1"/>
  <c r="K1740" i="6"/>
  <c r="J1740" i="6"/>
  <c r="I1740" i="6"/>
  <c r="G1740" i="6"/>
  <c r="F1740" i="6"/>
  <c r="B1740" i="6"/>
  <c r="C1740" i="6" s="1"/>
  <c r="Q1739" i="6"/>
  <c r="P1739" i="6"/>
  <c r="O1739" i="6"/>
  <c r="N1739" i="6"/>
  <c r="S1739" i="6" s="1"/>
  <c r="K1739" i="6"/>
  <c r="J1739" i="6"/>
  <c r="I1739" i="6"/>
  <c r="G1739" i="6"/>
  <c r="F1739" i="6"/>
  <c r="B1739" i="6"/>
  <c r="C1739" i="6" s="1"/>
  <c r="Q1738" i="6"/>
  <c r="P1738" i="6"/>
  <c r="O1738" i="6"/>
  <c r="N1738" i="6"/>
  <c r="S1738" i="6" s="1"/>
  <c r="K1738" i="6"/>
  <c r="J1738" i="6"/>
  <c r="I1738" i="6"/>
  <c r="G1738" i="6"/>
  <c r="F1738" i="6"/>
  <c r="B1738" i="6"/>
  <c r="C1738" i="6" s="1"/>
  <c r="Q1737" i="6"/>
  <c r="P1737" i="6"/>
  <c r="O1737" i="6"/>
  <c r="N1737" i="6"/>
  <c r="S1737" i="6" s="1"/>
  <c r="K1737" i="6"/>
  <c r="J1737" i="6"/>
  <c r="I1737" i="6"/>
  <c r="G1737" i="6"/>
  <c r="F1737" i="6"/>
  <c r="B1737" i="6"/>
  <c r="C1737" i="6" s="1"/>
  <c r="Q1736" i="6"/>
  <c r="P1736" i="6"/>
  <c r="O1736" i="6"/>
  <c r="N1736" i="6"/>
  <c r="S1736" i="6" s="1"/>
  <c r="K1736" i="6"/>
  <c r="J1736" i="6"/>
  <c r="I1736" i="6"/>
  <c r="G1736" i="6"/>
  <c r="F1736" i="6"/>
  <c r="B1736" i="6"/>
  <c r="C1736" i="6" s="1"/>
  <c r="Q1735" i="6"/>
  <c r="P1735" i="6"/>
  <c r="O1735" i="6"/>
  <c r="N1735" i="6"/>
  <c r="S1735" i="6" s="1"/>
  <c r="K1735" i="6"/>
  <c r="J1735" i="6"/>
  <c r="I1735" i="6"/>
  <c r="G1735" i="6"/>
  <c r="F1735" i="6"/>
  <c r="B1735" i="6"/>
  <c r="C1735" i="6" s="1"/>
  <c r="Q1734" i="6"/>
  <c r="P1734" i="6"/>
  <c r="O1734" i="6"/>
  <c r="N1734" i="6"/>
  <c r="S1734" i="6" s="1"/>
  <c r="K1734" i="6"/>
  <c r="J1734" i="6"/>
  <c r="I1734" i="6"/>
  <c r="G1734" i="6"/>
  <c r="F1734" i="6"/>
  <c r="B1734" i="6"/>
  <c r="C1734" i="6" s="1"/>
  <c r="Q1733" i="6"/>
  <c r="P1733" i="6"/>
  <c r="O1733" i="6"/>
  <c r="N1733" i="6"/>
  <c r="S1733" i="6" s="1"/>
  <c r="K1733" i="6"/>
  <c r="J1733" i="6"/>
  <c r="I1733" i="6"/>
  <c r="G1733" i="6"/>
  <c r="F1733" i="6"/>
  <c r="B1733" i="6"/>
  <c r="C1733" i="6" s="1"/>
  <c r="Q1732" i="6"/>
  <c r="P1732" i="6"/>
  <c r="O1732" i="6"/>
  <c r="N1732" i="6"/>
  <c r="S1732" i="6" s="1"/>
  <c r="K1732" i="6"/>
  <c r="J1732" i="6"/>
  <c r="I1732" i="6"/>
  <c r="G1732" i="6"/>
  <c r="F1732" i="6"/>
  <c r="B1732" i="6"/>
  <c r="C1732" i="6" s="1"/>
  <c r="Q1731" i="6"/>
  <c r="P1731" i="6"/>
  <c r="O1731" i="6"/>
  <c r="N1731" i="6"/>
  <c r="S1731" i="6" s="1"/>
  <c r="K1731" i="6"/>
  <c r="J1731" i="6"/>
  <c r="I1731" i="6"/>
  <c r="G1731" i="6"/>
  <c r="F1731" i="6"/>
  <c r="B1731" i="6"/>
  <c r="C1731" i="6" s="1"/>
  <c r="Q1730" i="6"/>
  <c r="P1730" i="6"/>
  <c r="O1730" i="6"/>
  <c r="N1730" i="6"/>
  <c r="S1730" i="6" s="1"/>
  <c r="K1730" i="6"/>
  <c r="J1730" i="6"/>
  <c r="I1730" i="6"/>
  <c r="G1730" i="6"/>
  <c r="F1730" i="6"/>
  <c r="B1730" i="6"/>
  <c r="C1730" i="6" s="1"/>
  <c r="Q1729" i="6"/>
  <c r="P1729" i="6"/>
  <c r="O1729" i="6"/>
  <c r="N1729" i="6"/>
  <c r="S1729" i="6" s="1"/>
  <c r="K1729" i="6"/>
  <c r="J1729" i="6"/>
  <c r="I1729" i="6"/>
  <c r="G1729" i="6"/>
  <c r="F1729" i="6"/>
  <c r="B1729" i="6"/>
  <c r="C1729" i="6" s="1"/>
  <c r="Q1728" i="6"/>
  <c r="P1728" i="6"/>
  <c r="O1728" i="6"/>
  <c r="N1728" i="6"/>
  <c r="S1728" i="6" s="1"/>
  <c r="K1728" i="6"/>
  <c r="J1728" i="6"/>
  <c r="I1728" i="6"/>
  <c r="G1728" i="6"/>
  <c r="F1728" i="6"/>
  <c r="B1728" i="6"/>
  <c r="C1728" i="6" s="1"/>
  <c r="Q1727" i="6"/>
  <c r="P1727" i="6"/>
  <c r="O1727" i="6"/>
  <c r="N1727" i="6"/>
  <c r="S1727" i="6" s="1"/>
  <c r="K1727" i="6"/>
  <c r="J1727" i="6"/>
  <c r="I1727" i="6"/>
  <c r="G1727" i="6"/>
  <c r="F1727" i="6"/>
  <c r="B1727" i="6"/>
  <c r="C1727" i="6" s="1"/>
  <c r="Q1726" i="6"/>
  <c r="P1726" i="6"/>
  <c r="O1726" i="6"/>
  <c r="N1726" i="6"/>
  <c r="S1726" i="6" s="1"/>
  <c r="K1726" i="6"/>
  <c r="J1726" i="6"/>
  <c r="I1726" i="6"/>
  <c r="G1726" i="6"/>
  <c r="F1726" i="6"/>
  <c r="B1726" i="6"/>
  <c r="C1726" i="6" s="1"/>
  <c r="Q1725" i="6"/>
  <c r="P1725" i="6"/>
  <c r="O1725" i="6"/>
  <c r="N1725" i="6"/>
  <c r="S1725" i="6" s="1"/>
  <c r="K1725" i="6"/>
  <c r="J1725" i="6"/>
  <c r="I1725" i="6"/>
  <c r="G1725" i="6"/>
  <c r="F1725" i="6"/>
  <c r="B1725" i="6"/>
  <c r="C1725" i="6" s="1"/>
  <c r="Q1724" i="6"/>
  <c r="P1724" i="6"/>
  <c r="O1724" i="6"/>
  <c r="N1724" i="6"/>
  <c r="S1724" i="6" s="1"/>
  <c r="K1724" i="6"/>
  <c r="J1724" i="6"/>
  <c r="I1724" i="6"/>
  <c r="G1724" i="6"/>
  <c r="F1724" i="6"/>
  <c r="B1724" i="6"/>
  <c r="C1724" i="6" s="1"/>
  <c r="Q1723" i="6"/>
  <c r="P1723" i="6"/>
  <c r="O1723" i="6"/>
  <c r="N1723" i="6"/>
  <c r="S1723" i="6" s="1"/>
  <c r="K1723" i="6"/>
  <c r="J1723" i="6"/>
  <c r="I1723" i="6"/>
  <c r="G1723" i="6"/>
  <c r="F1723" i="6"/>
  <c r="B1723" i="6"/>
  <c r="C1723" i="6" s="1"/>
  <c r="Q1722" i="6"/>
  <c r="P1722" i="6"/>
  <c r="O1722" i="6"/>
  <c r="N1722" i="6"/>
  <c r="S1722" i="6" s="1"/>
  <c r="K1722" i="6"/>
  <c r="J1722" i="6"/>
  <c r="I1722" i="6"/>
  <c r="G1722" i="6"/>
  <c r="F1722" i="6"/>
  <c r="B1722" i="6"/>
  <c r="C1722" i="6" s="1"/>
  <c r="Q1721" i="6"/>
  <c r="P1721" i="6"/>
  <c r="O1721" i="6"/>
  <c r="N1721" i="6"/>
  <c r="S1721" i="6" s="1"/>
  <c r="K1721" i="6"/>
  <c r="J1721" i="6"/>
  <c r="I1721" i="6"/>
  <c r="G1721" i="6"/>
  <c r="F1721" i="6"/>
  <c r="B1721" i="6"/>
  <c r="C1721" i="6" s="1"/>
  <c r="Q1720" i="6"/>
  <c r="P1720" i="6"/>
  <c r="O1720" i="6"/>
  <c r="N1720" i="6"/>
  <c r="S1720" i="6" s="1"/>
  <c r="K1720" i="6"/>
  <c r="J1720" i="6"/>
  <c r="I1720" i="6"/>
  <c r="G1720" i="6"/>
  <c r="F1720" i="6"/>
  <c r="B1720" i="6"/>
  <c r="C1720" i="6" s="1"/>
  <c r="Q1719" i="6"/>
  <c r="P1719" i="6"/>
  <c r="O1719" i="6"/>
  <c r="N1719" i="6"/>
  <c r="S1719" i="6" s="1"/>
  <c r="K1719" i="6"/>
  <c r="J1719" i="6"/>
  <c r="I1719" i="6"/>
  <c r="G1719" i="6"/>
  <c r="F1719" i="6"/>
  <c r="B1719" i="6"/>
  <c r="C1719" i="6" s="1"/>
  <c r="Q1718" i="6"/>
  <c r="P1718" i="6"/>
  <c r="O1718" i="6"/>
  <c r="N1718" i="6"/>
  <c r="K1718" i="6"/>
  <c r="J1718" i="6"/>
  <c r="I1718" i="6"/>
  <c r="G1718" i="6"/>
  <c r="F1718" i="6"/>
  <c r="B1718" i="6"/>
  <c r="Q1717" i="6"/>
  <c r="P1717" i="6"/>
  <c r="O1717" i="6"/>
  <c r="N1717" i="6"/>
  <c r="K1717" i="6"/>
  <c r="J1717" i="6"/>
  <c r="I1717" i="6"/>
  <c r="G1717" i="6"/>
  <c r="F1717" i="6"/>
  <c r="B1717" i="6"/>
  <c r="Q1716" i="6"/>
  <c r="P1716" i="6"/>
  <c r="O1716" i="6"/>
  <c r="N1716" i="6"/>
  <c r="K1716" i="6"/>
  <c r="J1716" i="6"/>
  <c r="I1716" i="6"/>
  <c r="G1716" i="6"/>
  <c r="F1716" i="6"/>
  <c r="B1716" i="6"/>
  <c r="Q1715" i="6"/>
  <c r="P1715" i="6"/>
  <c r="O1715" i="6"/>
  <c r="N1715" i="6"/>
  <c r="K1715" i="6"/>
  <c r="J1715" i="6"/>
  <c r="I1715" i="6"/>
  <c r="G1715" i="6"/>
  <c r="F1715" i="6"/>
  <c r="B1715" i="6"/>
  <c r="Q1714" i="6"/>
  <c r="P1714" i="6"/>
  <c r="O1714" i="6"/>
  <c r="N1714" i="6"/>
  <c r="K1714" i="6"/>
  <c r="J1714" i="6"/>
  <c r="I1714" i="6"/>
  <c r="G1714" i="6"/>
  <c r="F1714" i="6"/>
  <c r="B1714" i="6"/>
  <c r="Q1713" i="6"/>
  <c r="P1713" i="6"/>
  <c r="O1713" i="6"/>
  <c r="N1713" i="6"/>
  <c r="K1713" i="6"/>
  <c r="J1713" i="6"/>
  <c r="I1713" i="6"/>
  <c r="G1713" i="6"/>
  <c r="F1713" i="6"/>
  <c r="B1713" i="6"/>
  <c r="Q1712" i="6"/>
  <c r="P1712" i="6"/>
  <c r="O1712" i="6"/>
  <c r="N1712" i="6"/>
  <c r="K1712" i="6"/>
  <c r="J1712" i="6"/>
  <c r="I1712" i="6"/>
  <c r="G1712" i="6"/>
  <c r="F1712" i="6"/>
  <c r="B1712" i="6"/>
  <c r="Q1711" i="6"/>
  <c r="P1711" i="6"/>
  <c r="O1711" i="6"/>
  <c r="N1711" i="6"/>
  <c r="K1711" i="6"/>
  <c r="J1711" i="6"/>
  <c r="I1711" i="6"/>
  <c r="G1711" i="6"/>
  <c r="F1711" i="6"/>
  <c r="B1711" i="6"/>
  <c r="Q1710" i="6"/>
  <c r="P1710" i="6"/>
  <c r="O1710" i="6"/>
  <c r="N1710" i="6"/>
  <c r="K1710" i="6"/>
  <c r="J1710" i="6"/>
  <c r="I1710" i="6"/>
  <c r="G1710" i="6"/>
  <c r="F1710" i="6"/>
  <c r="B1710" i="6"/>
  <c r="Q1709" i="6"/>
  <c r="P1709" i="6"/>
  <c r="O1709" i="6"/>
  <c r="N1709" i="6"/>
  <c r="K1709" i="6"/>
  <c r="J1709" i="6"/>
  <c r="I1709" i="6"/>
  <c r="G1709" i="6"/>
  <c r="F1709" i="6"/>
  <c r="B1709" i="6"/>
  <c r="Q1708" i="6"/>
  <c r="P1708" i="6"/>
  <c r="O1708" i="6"/>
  <c r="N1708" i="6"/>
  <c r="K1708" i="6"/>
  <c r="J1708" i="6"/>
  <c r="I1708" i="6"/>
  <c r="G1708" i="6"/>
  <c r="F1708" i="6"/>
  <c r="B1708" i="6"/>
  <c r="Q1707" i="6"/>
  <c r="P1707" i="6"/>
  <c r="O1707" i="6"/>
  <c r="N1707" i="6"/>
  <c r="K1707" i="6"/>
  <c r="J1707" i="6"/>
  <c r="I1707" i="6"/>
  <c r="G1707" i="6"/>
  <c r="F1707" i="6"/>
  <c r="B1707" i="6"/>
  <c r="Q1706" i="6"/>
  <c r="P1706" i="6"/>
  <c r="O1706" i="6"/>
  <c r="N1706" i="6"/>
  <c r="K1706" i="6"/>
  <c r="J1706" i="6"/>
  <c r="I1706" i="6"/>
  <c r="G1706" i="6"/>
  <c r="F1706" i="6"/>
  <c r="B1706" i="6"/>
  <c r="Q1705" i="6"/>
  <c r="P1705" i="6"/>
  <c r="O1705" i="6"/>
  <c r="N1705" i="6"/>
  <c r="K1705" i="6"/>
  <c r="J1705" i="6"/>
  <c r="I1705" i="6"/>
  <c r="G1705" i="6"/>
  <c r="F1705" i="6"/>
  <c r="B1705" i="6"/>
  <c r="Q1704" i="6"/>
  <c r="P1704" i="6"/>
  <c r="O1704" i="6"/>
  <c r="N1704" i="6"/>
  <c r="K1704" i="6"/>
  <c r="J1704" i="6"/>
  <c r="I1704" i="6"/>
  <c r="G1704" i="6"/>
  <c r="F1704" i="6"/>
  <c r="B1704" i="6"/>
  <c r="Q1703" i="6"/>
  <c r="P1703" i="6"/>
  <c r="O1703" i="6"/>
  <c r="N1703" i="6"/>
  <c r="K1703" i="6"/>
  <c r="J1703" i="6"/>
  <c r="I1703" i="6"/>
  <c r="G1703" i="6"/>
  <c r="F1703" i="6"/>
  <c r="B1703" i="6"/>
  <c r="Q1702" i="6"/>
  <c r="P1702" i="6"/>
  <c r="O1702" i="6"/>
  <c r="N1702" i="6"/>
  <c r="K1702" i="6"/>
  <c r="J1702" i="6"/>
  <c r="I1702" i="6"/>
  <c r="G1702" i="6"/>
  <c r="F1702" i="6"/>
  <c r="B1702" i="6"/>
  <c r="Q1701" i="6"/>
  <c r="P1701" i="6"/>
  <c r="O1701" i="6"/>
  <c r="N1701" i="6"/>
  <c r="K1701" i="6"/>
  <c r="J1701" i="6"/>
  <c r="I1701" i="6"/>
  <c r="G1701" i="6"/>
  <c r="F1701" i="6"/>
  <c r="B1701" i="6"/>
  <c r="Q1700" i="6"/>
  <c r="P1700" i="6"/>
  <c r="O1700" i="6"/>
  <c r="N1700" i="6"/>
  <c r="K1700" i="6"/>
  <c r="J1700" i="6"/>
  <c r="I1700" i="6"/>
  <c r="G1700" i="6"/>
  <c r="F1700" i="6"/>
  <c r="B1700" i="6"/>
  <c r="Q1699" i="6"/>
  <c r="P1699" i="6"/>
  <c r="O1699" i="6"/>
  <c r="N1699" i="6"/>
  <c r="K1699" i="6"/>
  <c r="J1699" i="6"/>
  <c r="I1699" i="6"/>
  <c r="G1699" i="6"/>
  <c r="F1699" i="6"/>
  <c r="B1699" i="6"/>
  <c r="Q1698" i="6"/>
  <c r="P1698" i="6"/>
  <c r="O1698" i="6"/>
  <c r="N1698" i="6"/>
  <c r="K1698" i="6"/>
  <c r="J1698" i="6"/>
  <c r="I1698" i="6"/>
  <c r="G1698" i="6"/>
  <c r="F1698" i="6"/>
  <c r="B1698" i="6"/>
  <c r="Q1697" i="6"/>
  <c r="P1697" i="6"/>
  <c r="O1697" i="6"/>
  <c r="N1697" i="6"/>
  <c r="K1697" i="6"/>
  <c r="J1697" i="6"/>
  <c r="I1697" i="6"/>
  <c r="G1697" i="6"/>
  <c r="F1697" i="6"/>
  <c r="B1697" i="6"/>
  <c r="Q1696" i="6"/>
  <c r="P1696" i="6"/>
  <c r="O1696" i="6"/>
  <c r="N1696" i="6"/>
  <c r="K1696" i="6"/>
  <c r="J1696" i="6"/>
  <c r="I1696" i="6"/>
  <c r="G1696" i="6"/>
  <c r="F1696" i="6"/>
  <c r="B1696" i="6"/>
  <c r="Q1695" i="6"/>
  <c r="P1695" i="6"/>
  <c r="O1695" i="6"/>
  <c r="N1695" i="6"/>
  <c r="K1695" i="6"/>
  <c r="J1695" i="6"/>
  <c r="I1695" i="6"/>
  <c r="G1695" i="6"/>
  <c r="F1695" i="6"/>
  <c r="B1695" i="6"/>
  <c r="Q1694" i="6"/>
  <c r="P1694" i="6"/>
  <c r="O1694" i="6"/>
  <c r="N1694" i="6"/>
  <c r="K1694" i="6"/>
  <c r="J1694" i="6"/>
  <c r="I1694" i="6"/>
  <c r="G1694" i="6"/>
  <c r="F1694" i="6"/>
  <c r="B1694" i="6"/>
  <c r="Q1693" i="6"/>
  <c r="P1693" i="6"/>
  <c r="O1693" i="6"/>
  <c r="N1693" i="6"/>
  <c r="K1693" i="6"/>
  <c r="J1693" i="6"/>
  <c r="I1693" i="6"/>
  <c r="G1693" i="6"/>
  <c r="F1693" i="6"/>
  <c r="B1693" i="6"/>
  <c r="Q1692" i="6"/>
  <c r="P1692" i="6"/>
  <c r="O1692" i="6"/>
  <c r="N1692" i="6"/>
  <c r="K1692" i="6"/>
  <c r="J1692" i="6"/>
  <c r="I1692" i="6"/>
  <c r="G1692" i="6"/>
  <c r="F1692" i="6"/>
  <c r="B1692" i="6"/>
  <c r="Q1691" i="6"/>
  <c r="P1691" i="6"/>
  <c r="O1691" i="6"/>
  <c r="N1691" i="6"/>
  <c r="K1691" i="6"/>
  <c r="J1691" i="6"/>
  <c r="I1691" i="6"/>
  <c r="G1691" i="6"/>
  <c r="F1691" i="6"/>
  <c r="B1691" i="6"/>
  <c r="Q1690" i="6"/>
  <c r="P1690" i="6"/>
  <c r="O1690" i="6"/>
  <c r="N1690" i="6"/>
  <c r="K1690" i="6"/>
  <c r="J1690" i="6"/>
  <c r="I1690" i="6"/>
  <c r="G1690" i="6"/>
  <c r="F1690" i="6"/>
  <c r="B1690" i="6"/>
  <c r="Q1689" i="6"/>
  <c r="P1689" i="6"/>
  <c r="O1689" i="6"/>
  <c r="N1689" i="6"/>
  <c r="K1689" i="6"/>
  <c r="J1689" i="6"/>
  <c r="I1689" i="6"/>
  <c r="G1689" i="6"/>
  <c r="F1689" i="6"/>
  <c r="B1689" i="6"/>
  <c r="Q1688" i="6"/>
  <c r="P1688" i="6"/>
  <c r="O1688" i="6"/>
  <c r="N1688" i="6"/>
  <c r="K1688" i="6"/>
  <c r="J1688" i="6"/>
  <c r="I1688" i="6"/>
  <c r="G1688" i="6"/>
  <c r="F1688" i="6"/>
  <c r="B1688" i="6"/>
  <c r="Q1687" i="6"/>
  <c r="P1687" i="6"/>
  <c r="O1687" i="6"/>
  <c r="N1687" i="6"/>
  <c r="K1687" i="6"/>
  <c r="J1687" i="6"/>
  <c r="I1687" i="6"/>
  <c r="G1687" i="6"/>
  <c r="F1687" i="6"/>
  <c r="B1687" i="6"/>
  <c r="Q1686" i="6"/>
  <c r="P1686" i="6"/>
  <c r="O1686" i="6"/>
  <c r="N1686" i="6"/>
  <c r="K1686" i="6"/>
  <c r="J1686" i="6"/>
  <c r="I1686" i="6"/>
  <c r="G1686" i="6"/>
  <c r="F1686" i="6"/>
  <c r="B1686" i="6"/>
  <c r="Q1685" i="6"/>
  <c r="P1685" i="6"/>
  <c r="O1685" i="6"/>
  <c r="N1685" i="6"/>
  <c r="K1685" i="6"/>
  <c r="J1685" i="6"/>
  <c r="I1685" i="6"/>
  <c r="G1685" i="6"/>
  <c r="F1685" i="6"/>
  <c r="B1685" i="6"/>
  <c r="Q1684" i="6"/>
  <c r="P1684" i="6"/>
  <c r="O1684" i="6"/>
  <c r="N1684" i="6"/>
  <c r="K1684" i="6"/>
  <c r="J1684" i="6"/>
  <c r="I1684" i="6"/>
  <c r="G1684" i="6"/>
  <c r="F1684" i="6"/>
  <c r="B1684" i="6"/>
  <c r="Q1683" i="6"/>
  <c r="P1683" i="6"/>
  <c r="O1683" i="6"/>
  <c r="N1683" i="6"/>
  <c r="K1683" i="6"/>
  <c r="J1683" i="6"/>
  <c r="I1683" i="6"/>
  <c r="G1683" i="6"/>
  <c r="F1683" i="6"/>
  <c r="B1683" i="6"/>
  <c r="Q1682" i="6"/>
  <c r="P1682" i="6"/>
  <c r="O1682" i="6"/>
  <c r="N1682" i="6"/>
  <c r="K1682" i="6"/>
  <c r="J1682" i="6"/>
  <c r="I1682" i="6"/>
  <c r="G1682" i="6"/>
  <c r="F1682" i="6"/>
  <c r="B1682" i="6"/>
  <c r="Q1681" i="6"/>
  <c r="P1681" i="6"/>
  <c r="O1681" i="6"/>
  <c r="N1681" i="6"/>
  <c r="K1681" i="6"/>
  <c r="J1681" i="6"/>
  <c r="I1681" i="6"/>
  <c r="G1681" i="6"/>
  <c r="F1681" i="6"/>
  <c r="B1681" i="6"/>
  <c r="Q1680" i="6"/>
  <c r="P1680" i="6"/>
  <c r="O1680" i="6"/>
  <c r="N1680" i="6"/>
  <c r="K1680" i="6"/>
  <c r="J1680" i="6"/>
  <c r="I1680" i="6"/>
  <c r="G1680" i="6"/>
  <c r="F1680" i="6"/>
  <c r="B1680" i="6"/>
  <c r="Q1679" i="6"/>
  <c r="P1679" i="6"/>
  <c r="O1679" i="6"/>
  <c r="N1679" i="6"/>
  <c r="K1679" i="6"/>
  <c r="J1679" i="6"/>
  <c r="I1679" i="6"/>
  <c r="G1679" i="6"/>
  <c r="F1679" i="6"/>
  <c r="B1679" i="6"/>
  <c r="Q1678" i="6"/>
  <c r="P1678" i="6"/>
  <c r="O1678" i="6"/>
  <c r="N1678" i="6"/>
  <c r="K1678" i="6"/>
  <c r="J1678" i="6"/>
  <c r="I1678" i="6"/>
  <c r="G1678" i="6"/>
  <c r="F1678" i="6"/>
  <c r="B1678" i="6"/>
  <c r="Q1677" i="6"/>
  <c r="P1677" i="6"/>
  <c r="O1677" i="6"/>
  <c r="N1677" i="6"/>
  <c r="K1677" i="6"/>
  <c r="J1677" i="6"/>
  <c r="I1677" i="6"/>
  <c r="G1677" i="6"/>
  <c r="F1677" i="6"/>
  <c r="B1677" i="6"/>
  <c r="Q1676" i="6"/>
  <c r="P1676" i="6"/>
  <c r="O1676" i="6"/>
  <c r="N1676" i="6"/>
  <c r="K1676" i="6"/>
  <c r="J1676" i="6"/>
  <c r="I1676" i="6"/>
  <c r="G1676" i="6"/>
  <c r="F1676" i="6"/>
  <c r="B1676" i="6"/>
  <c r="Q1675" i="6"/>
  <c r="P1675" i="6"/>
  <c r="O1675" i="6"/>
  <c r="N1675" i="6"/>
  <c r="K1675" i="6"/>
  <c r="J1675" i="6"/>
  <c r="I1675" i="6"/>
  <c r="G1675" i="6"/>
  <c r="F1675" i="6"/>
  <c r="B1675" i="6"/>
  <c r="Q1674" i="6"/>
  <c r="P1674" i="6"/>
  <c r="O1674" i="6"/>
  <c r="N1674" i="6"/>
  <c r="K1674" i="6"/>
  <c r="J1674" i="6"/>
  <c r="I1674" i="6"/>
  <c r="G1674" i="6"/>
  <c r="F1674" i="6"/>
  <c r="B1674" i="6"/>
  <c r="Q1673" i="6"/>
  <c r="P1673" i="6"/>
  <c r="O1673" i="6"/>
  <c r="N1673" i="6"/>
  <c r="K1673" i="6"/>
  <c r="J1673" i="6"/>
  <c r="I1673" i="6"/>
  <c r="G1673" i="6"/>
  <c r="F1673" i="6"/>
  <c r="B1673" i="6"/>
  <c r="Q1672" i="6"/>
  <c r="P1672" i="6"/>
  <c r="O1672" i="6"/>
  <c r="N1672" i="6"/>
  <c r="K1672" i="6"/>
  <c r="J1672" i="6"/>
  <c r="I1672" i="6"/>
  <c r="G1672" i="6"/>
  <c r="F1672" i="6"/>
  <c r="B1672" i="6"/>
  <c r="Q1671" i="6"/>
  <c r="P1671" i="6"/>
  <c r="O1671" i="6"/>
  <c r="N1671" i="6"/>
  <c r="K1671" i="6"/>
  <c r="J1671" i="6"/>
  <c r="I1671" i="6"/>
  <c r="G1671" i="6"/>
  <c r="F1671" i="6"/>
  <c r="B1671" i="6"/>
  <c r="Q1670" i="6"/>
  <c r="P1670" i="6"/>
  <c r="O1670" i="6"/>
  <c r="N1670" i="6"/>
  <c r="K1670" i="6"/>
  <c r="J1670" i="6"/>
  <c r="I1670" i="6"/>
  <c r="G1670" i="6"/>
  <c r="F1670" i="6"/>
  <c r="B1670" i="6"/>
  <c r="Q1669" i="6"/>
  <c r="P1669" i="6"/>
  <c r="O1669" i="6"/>
  <c r="N1669" i="6"/>
  <c r="K1669" i="6"/>
  <c r="J1669" i="6"/>
  <c r="I1669" i="6"/>
  <c r="G1669" i="6"/>
  <c r="F1669" i="6"/>
  <c r="B1669" i="6"/>
  <c r="Q1668" i="6"/>
  <c r="P1668" i="6"/>
  <c r="O1668" i="6"/>
  <c r="N1668" i="6"/>
  <c r="K1668" i="6"/>
  <c r="J1668" i="6"/>
  <c r="I1668" i="6"/>
  <c r="G1668" i="6"/>
  <c r="F1668" i="6"/>
  <c r="B1668" i="6"/>
  <c r="Q1667" i="6"/>
  <c r="P1667" i="6"/>
  <c r="O1667" i="6"/>
  <c r="N1667" i="6"/>
  <c r="K1667" i="6"/>
  <c r="J1667" i="6"/>
  <c r="I1667" i="6"/>
  <c r="G1667" i="6"/>
  <c r="F1667" i="6"/>
  <c r="B1667" i="6"/>
  <c r="Q1666" i="6"/>
  <c r="P1666" i="6"/>
  <c r="O1666" i="6"/>
  <c r="N1666" i="6"/>
  <c r="K1666" i="6"/>
  <c r="J1666" i="6"/>
  <c r="I1666" i="6"/>
  <c r="G1666" i="6"/>
  <c r="F1666" i="6"/>
  <c r="B1666" i="6"/>
  <c r="Q1665" i="6"/>
  <c r="P1665" i="6"/>
  <c r="O1665" i="6"/>
  <c r="N1665" i="6"/>
  <c r="K1665" i="6"/>
  <c r="J1665" i="6"/>
  <c r="I1665" i="6"/>
  <c r="G1665" i="6"/>
  <c r="F1665" i="6"/>
  <c r="B1665" i="6"/>
  <c r="Q1664" i="6"/>
  <c r="P1664" i="6"/>
  <c r="O1664" i="6"/>
  <c r="N1664" i="6"/>
  <c r="K1664" i="6"/>
  <c r="J1664" i="6"/>
  <c r="I1664" i="6"/>
  <c r="G1664" i="6"/>
  <c r="F1664" i="6"/>
  <c r="B1664" i="6"/>
  <c r="Q1663" i="6"/>
  <c r="P1663" i="6"/>
  <c r="O1663" i="6"/>
  <c r="N1663" i="6"/>
  <c r="K1663" i="6"/>
  <c r="J1663" i="6"/>
  <c r="I1663" i="6"/>
  <c r="G1663" i="6"/>
  <c r="F1663" i="6"/>
  <c r="B1663" i="6"/>
  <c r="Q1662" i="6"/>
  <c r="P1662" i="6"/>
  <c r="O1662" i="6"/>
  <c r="N1662" i="6"/>
  <c r="K1662" i="6"/>
  <c r="J1662" i="6"/>
  <c r="I1662" i="6"/>
  <c r="G1662" i="6"/>
  <c r="F1662" i="6"/>
  <c r="B1662" i="6"/>
  <c r="Q1661" i="6"/>
  <c r="P1661" i="6"/>
  <c r="O1661" i="6"/>
  <c r="N1661" i="6"/>
  <c r="K1661" i="6"/>
  <c r="J1661" i="6"/>
  <c r="I1661" i="6"/>
  <c r="G1661" i="6"/>
  <c r="F1661" i="6"/>
  <c r="B1661" i="6"/>
  <c r="Q1660" i="6"/>
  <c r="P1660" i="6"/>
  <c r="O1660" i="6"/>
  <c r="N1660" i="6"/>
  <c r="K1660" i="6"/>
  <c r="J1660" i="6"/>
  <c r="I1660" i="6"/>
  <c r="G1660" i="6"/>
  <c r="F1660" i="6"/>
  <c r="B1660" i="6"/>
  <c r="Q1659" i="6"/>
  <c r="P1659" i="6"/>
  <c r="O1659" i="6"/>
  <c r="N1659" i="6"/>
  <c r="K1659" i="6"/>
  <c r="J1659" i="6"/>
  <c r="I1659" i="6"/>
  <c r="G1659" i="6"/>
  <c r="F1659" i="6"/>
  <c r="B1659" i="6"/>
  <c r="Q1658" i="6"/>
  <c r="P1658" i="6"/>
  <c r="O1658" i="6"/>
  <c r="N1658" i="6"/>
  <c r="K1658" i="6"/>
  <c r="J1658" i="6"/>
  <c r="I1658" i="6"/>
  <c r="G1658" i="6"/>
  <c r="F1658" i="6"/>
  <c r="B1658" i="6"/>
  <c r="Q1657" i="6"/>
  <c r="P1657" i="6"/>
  <c r="O1657" i="6"/>
  <c r="N1657" i="6"/>
  <c r="K1657" i="6"/>
  <c r="J1657" i="6"/>
  <c r="I1657" i="6"/>
  <c r="G1657" i="6"/>
  <c r="F1657" i="6"/>
  <c r="B1657" i="6"/>
  <c r="Q1656" i="6"/>
  <c r="P1656" i="6"/>
  <c r="O1656" i="6"/>
  <c r="N1656" i="6"/>
  <c r="K1656" i="6"/>
  <c r="J1656" i="6"/>
  <c r="I1656" i="6"/>
  <c r="G1656" i="6"/>
  <c r="F1656" i="6"/>
  <c r="B1656" i="6"/>
  <c r="Q1655" i="6"/>
  <c r="P1655" i="6"/>
  <c r="O1655" i="6"/>
  <c r="N1655" i="6"/>
  <c r="K1655" i="6"/>
  <c r="J1655" i="6"/>
  <c r="I1655" i="6"/>
  <c r="G1655" i="6"/>
  <c r="F1655" i="6"/>
  <c r="B1655" i="6"/>
  <c r="Q1654" i="6"/>
  <c r="P1654" i="6"/>
  <c r="O1654" i="6"/>
  <c r="N1654" i="6"/>
  <c r="K1654" i="6"/>
  <c r="J1654" i="6"/>
  <c r="I1654" i="6"/>
  <c r="G1654" i="6"/>
  <c r="F1654" i="6"/>
  <c r="B1654" i="6"/>
  <c r="Q1653" i="6"/>
  <c r="P1653" i="6"/>
  <c r="O1653" i="6"/>
  <c r="N1653" i="6"/>
  <c r="K1653" i="6"/>
  <c r="J1653" i="6"/>
  <c r="I1653" i="6"/>
  <c r="G1653" i="6"/>
  <c r="F1653" i="6"/>
  <c r="B1653" i="6"/>
  <c r="Q1652" i="6"/>
  <c r="P1652" i="6"/>
  <c r="O1652" i="6"/>
  <c r="N1652" i="6"/>
  <c r="K1652" i="6"/>
  <c r="J1652" i="6"/>
  <c r="I1652" i="6"/>
  <c r="G1652" i="6"/>
  <c r="F1652" i="6"/>
  <c r="B1652" i="6"/>
  <c r="Q1651" i="6"/>
  <c r="P1651" i="6"/>
  <c r="O1651" i="6"/>
  <c r="N1651" i="6"/>
  <c r="K1651" i="6"/>
  <c r="J1651" i="6"/>
  <c r="I1651" i="6"/>
  <c r="G1651" i="6"/>
  <c r="F1651" i="6"/>
  <c r="B1651" i="6"/>
  <c r="Q1650" i="6"/>
  <c r="P1650" i="6"/>
  <c r="O1650" i="6"/>
  <c r="N1650" i="6"/>
  <c r="K1650" i="6"/>
  <c r="J1650" i="6"/>
  <c r="I1650" i="6"/>
  <c r="G1650" i="6"/>
  <c r="F1650" i="6"/>
  <c r="B1650" i="6"/>
  <c r="Q1649" i="6"/>
  <c r="P1649" i="6"/>
  <c r="O1649" i="6"/>
  <c r="N1649" i="6"/>
  <c r="K1649" i="6"/>
  <c r="J1649" i="6"/>
  <c r="I1649" i="6"/>
  <c r="G1649" i="6"/>
  <c r="F1649" i="6"/>
  <c r="B1649" i="6"/>
  <c r="Q1648" i="6"/>
  <c r="P1648" i="6"/>
  <c r="O1648" i="6"/>
  <c r="N1648" i="6"/>
  <c r="K1648" i="6"/>
  <c r="J1648" i="6"/>
  <c r="I1648" i="6"/>
  <c r="G1648" i="6"/>
  <c r="F1648" i="6"/>
  <c r="B1648" i="6"/>
  <c r="Q1647" i="6"/>
  <c r="P1647" i="6"/>
  <c r="O1647" i="6"/>
  <c r="N1647" i="6"/>
  <c r="K1647" i="6"/>
  <c r="J1647" i="6"/>
  <c r="I1647" i="6"/>
  <c r="G1647" i="6"/>
  <c r="F1647" i="6"/>
  <c r="B1647" i="6"/>
  <c r="Q1646" i="6"/>
  <c r="P1646" i="6"/>
  <c r="O1646" i="6"/>
  <c r="N1646" i="6"/>
  <c r="K1646" i="6"/>
  <c r="J1646" i="6"/>
  <c r="I1646" i="6"/>
  <c r="G1646" i="6"/>
  <c r="F1646" i="6"/>
  <c r="B1646" i="6"/>
  <c r="Q1645" i="6"/>
  <c r="P1645" i="6"/>
  <c r="O1645" i="6"/>
  <c r="N1645" i="6"/>
  <c r="K1645" i="6"/>
  <c r="J1645" i="6"/>
  <c r="I1645" i="6"/>
  <c r="G1645" i="6"/>
  <c r="F1645" i="6"/>
  <c r="B1645" i="6"/>
  <c r="Q1644" i="6"/>
  <c r="P1644" i="6"/>
  <c r="O1644" i="6"/>
  <c r="N1644" i="6"/>
  <c r="K1644" i="6"/>
  <c r="J1644" i="6"/>
  <c r="I1644" i="6"/>
  <c r="G1644" i="6"/>
  <c r="F1644" i="6"/>
  <c r="B1644" i="6"/>
  <c r="Q1643" i="6"/>
  <c r="P1643" i="6"/>
  <c r="O1643" i="6"/>
  <c r="N1643" i="6"/>
  <c r="K1643" i="6"/>
  <c r="J1643" i="6"/>
  <c r="I1643" i="6"/>
  <c r="G1643" i="6"/>
  <c r="F1643" i="6"/>
  <c r="B1643" i="6"/>
  <c r="Q1642" i="6"/>
  <c r="P1642" i="6"/>
  <c r="O1642" i="6"/>
  <c r="N1642" i="6"/>
  <c r="K1642" i="6"/>
  <c r="J1642" i="6"/>
  <c r="I1642" i="6"/>
  <c r="G1642" i="6"/>
  <c r="F1642" i="6"/>
  <c r="B1642" i="6"/>
  <c r="Q1641" i="6"/>
  <c r="P1641" i="6"/>
  <c r="O1641" i="6"/>
  <c r="N1641" i="6"/>
  <c r="K1641" i="6"/>
  <c r="J1641" i="6"/>
  <c r="I1641" i="6"/>
  <c r="G1641" i="6"/>
  <c r="F1641" i="6"/>
  <c r="B1641" i="6"/>
  <c r="Q1640" i="6"/>
  <c r="P1640" i="6"/>
  <c r="O1640" i="6"/>
  <c r="N1640" i="6"/>
  <c r="K1640" i="6"/>
  <c r="J1640" i="6"/>
  <c r="I1640" i="6"/>
  <c r="G1640" i="6"/>
  <c r="F1640" i="6"/>
  <c r="B1640" i="6"/>
  <c r="Q1639" i="6"/>
  <c r="P1639" i="6"/>
  <c r="O1639" i="6"/>
  <c r="N1639" i="6"/>
  <c r="K1639" i="6"/>
  <c r="J1639" i="6"/>
  <c r="I1639" i="6"/>
  <c r="G1639" i="6"/>
  <c r="F1639" i="6"/>
  <c r="B1639" i="6"/>
  <c r="Q1638" i="6"/>
  <c r="P1638" i="6"/>
  <c r="O1638" i="6"/>
  <c r="N1638" i="6"/>
  <c r="K1638" i="6"/>
  <c r="J1638" i="6"/>
  <c r="I1638" i="6"/>
  <c r="G1638" i="6"/>
  <c r="F1638" i="6"/>
  <c r="B1638" i="6"/>
  <c r="Q1637" i="6"/>
  <c r="P1637" i="6"/>
  <c r="O1637" i="6"/>
  <c r="N1637" i="6"/>
  <c r="K1637" i="6"/>
  <c r="J1637" i="6"/>
  <c r="I1637" i="6"/>
  <c r="G1637" i="6"/>
  <c r="F1637" i="6"/>
  <c r="B1637" i="6"/>
  <c r="Q1636" i="6"/>
  <c r="P1636" i="6"/>
  <c r="O1636" i="6"/>
  <c r="N1636" i="6"/>
  <c r="K1636" i="6"/>
  <c r="J1636" i="6"/>
  <c r="I1636" i="6"/>
  <c r="G1636" i="6"/>
  <c r="F1636" i="6"/>
  <c r="B1636" i="6"/>
  <c r="Q1635" i="6"/>
  <c r="P1635" i="6"/>
  <c r="O1635" i="6"/>
  <c r="N1635" i="6"/>
  <c r="K1635" i="6"/>
  <c r="J1635" i="6"/>
  <c r="I1635" i="6"/>
  <c r="G1635" i="6"/>
  <c r="F1635" i="6"/>
  <c r="B1635" i="6"/>
  <c r="Q1634" i="6"/>
  <c r="P1634" i="6"/>
  <c r="O1634" i="6"/>
  <c r="N1634" i="6"/>
  <c r="K1634" i="6"/>
  <c r="J1634" i="6"/>
  <c r="I1634" i="6"/>
  <c r="G1634" i="6"/>
  <c r="F1634" i="6"/>
  <c r="B1634" i="6"/>
  <c r="Q1633" i="6"/>
  <c r="P1633" i="6"/>
  <c r="O1633" i="6"/>
  <c r="N1633" i="6"/>
  <c r="K1633" i="6"/>
  <c r="J1633" i="6"/>
  <c r="I1633" i="6"/>
  <c r="G1633" i="6"/>
  <c r="F1633" i="6"/>
  <c r="B1633" i="6"/>
  <c r="Q1632" i="6"/>
  <c r="P1632" i="6"/>
  <c r="O1632" i="6"/>
  <c r="N1632" i="6"/>
  <c r="K1632" i="6"/>
  <c r="J1632" i="6"/>
  <c r="I1632" i="6"/>
  <c r="G1632" i="6"/>
  <c r="F1632" i="6"/>
  <c r="B1632" i="6"/>
  <c r="Q1631" i="6"/>
  <c r="P1631" i="6"/>
  <c r="O1631" i="6"/>
  <c r="N1631" i="6"/>
  <c r="K1631" i="6"/>
  <c r="J1631" i="6"/>
  <c r="I1631" i="6"/>
  <c r="G1631" i="6"/>
  <c r="F1631" i="6"/>
  <c r="B1631" i="6"/>
  <c r="Q1630" i="6"/>
  <c r="P1630" i="6"/>
  <c r="O1630" i="6"/>
  <c r="N1630" i="6"/>
  <c r="K1630" i="6"/>
  <c r="J1630" i="6"/>
  <c r="I1630" i="6"/>
  <c r="G1630" i="6"/>
  <c r="F1630" i="6"/>
  <c r="B1630" i="6"/>
  <c r="Q1629" i="6"/>
  <c r="P1629" i="6"/>
  <c r="O1629" i="6"/>
  <c r="N1629" i="6"/>
  <c r="K1629" i="6"/>
  <c r="J1629" i="6"/>
  <c r="I1629" i="6"/>
  <c r="G1629" i="6"/>
  <c r="F1629" i="6"/>
  <c r="B1629" i="6"/>
  <c r="Q1628" i="6"/>
  <c r="P1628" i="6"/>
  <c r="O1628" i="6"/>
  <c r="N1628" i="6"/>
  <c r="K1628" i="6"/>
  <c r="J1628" i="6"/>
  <c r="I1628" i="6"/>
  <c r="G1628" i="6"/>
  <c r="F1628" i="6"/>
  <c r="B1628" i="6"/>
  <c r="Q1627" i="6"/>
  <c r="P1627" i="6"/>
  <c r="O1627" i="6"/>
  <c r="N1627" i="6"/>
  <c r="K1627" i="6"/>
  <c r="J1627" i="6"/>
  <c r="I1627" i="6"/>
  <c r="G1627" i="6"/>
  <c r="F1627" i="6"/>
  <c r="B1627" i="6"/>
  <c r="Q1626" i="6"/>
  <c r="P1626" i="6"/>
  <c r="O1626" i="6"/>
  <c r="N1626" i="6"/>
  <c r="K1626" i="6"/>
  <c r="J1626" i="6"/>
  <c r="I1626" i="6"/>
  <c r="G1626" i="6"/>
  <c r="F1626" i="6"/>
  <c r="B1626" i="6"/>
  <c r="Q1625" i="6"/>
  <c r="P1625" i="6"/>
  <c r="O1625" i="6"/>
  <c r="N1625" i="6"/>
  <c r="K1625" i="6"/>
  <c r="J1625" i="6"/>
  <c r="I1625" i="6"/>
  <c r="G1625" i="6"/>
  <c r="F1625" i="6"/>
  <c r="B1625" i="6"/>
  <c r="Q1624" i="6"/>
  <c r="P1624" i="6"/>
  <c r="O1624" i="6"/>
  <c r="N1624" i="6"/>
  <c r="K1624" i="6"/>
  <c r="J1624" i="6"/>
  <c r="I1624" i="6"/>
  <c r="G1624" i="6"/>
  <c r="F1624" i="6"/>
  <c r="B1624" i="6"/>
  <c r="Q1623" i="6"/>
  <c r="P1623" i="6"/>
  <c r="O1623" i="6"/>
  <c r="N1623" i="6"/>
  <c r="K1623" i="6"/>
  <c r="J1623" i="6"/>
  <c r="I1623" i="6"/>
  <c r="G1623" i="6"/>
  <c r="F1623" i="6"/>
  <c r="B1623" i="6"/>
  <c r="Q1622" i="6"/>
  <c r="P1622" i="6"/>
  <c r="O1622" i="6"/>
  <c r="N1622" i="6"/>
  <c r="K1622" i="6"/>
  <c r="J1622" i="6"/>
  <c r="I1622" i="6"/>
  <c r="G1622" i="6"/>
  <c r="F1622" i="6"/>
  <c r="B1622" i="6"/>
  <c r="Q1621" i="6"/>
  <c r="P1621" i="6"/>
  <c r="O1621" i="6"/>
  <c r="N1621" i="6"/>
  <c r="K1621" i="6"/>
  <c r="J1621" i="6"/>
  <c r="I1621" i="6"/>
  <c r="G1621" i="6"/>
  <c r="F1621" i="6"/>
  <c r="B1621" i="6"/>
  <c r="Q1620" i="6"/>
  <c r="P1620" i="6"/>
  <c r="O1620" i="6"/>
  <c r="N1620" i="6"/>
  <c r="K1620" i="6"/>
  <c r="J1620" i="6"/>
  <c r="I1620" i="6"/>
  <c r="G1620" i="6"/>
  <c r="F1620" i="6"/>
  <c r="B1620" i="6"/>
  <c r="Q1619" i="6"/>
  <c r="P1619" i="6"/>
  <c r="O1619" i="6"/>
  <c r="N1619" i="6"/>
  <c r="K1619" i="6"/>
  <c r="J1619" i="6"/>
  <c r="I1619" i="6"/>
  <c r="G1619" i="6"/>
  <c r="F1619" i="6"/>
  <c r="B1619" i="6"/>
  <c r="Q1618" i="6"/>
  <c r="P1618" i="6"/>
  <c r="O1618" i="6"/>
  <c r="N1618" i="6"/>
  <c r="K1618" i="6"/>
  <c r="J1618" i="6"/>
  <c r="I1618" i="6"/>
  <c r="G1618" i="6"/>
  <c r="F1618" i="6"/>
  <c r="B1618" i="6"/>
  <c r="Q1617" i="6"/>
  <c r="P1617" i="6"/>
  <c r="O1617" i="6"/>
  <c r="N1617" i="6"/>
  <c r="K1617" i="6"/>
  <c r="J1617" i="6"/>
  <c r="I1617" i="6"/>
  <c r="G1617" i="6"/>
  <c r="F1617" i="6"/>
  <c r="B1617" i="6"/>
  <c r="Q1616" i="6"/>
  <c r="P1616" i="6"/>
  <c r="O1616" i="6"/>
  <c r="N1616" i="6"/>
  <c r="K1616" i="6"/>
  <c r="J1616" i="6"/>
  <c r="I1616" i="6"/>
  <c r="G1616" i="6"/>
  <c r="F1616" i="6"/>
  <c r="B1616" i="6"/>
  <c r="Q1615" i="6"/>
  <c r="P1615" i="6"/>
  <c r="O1615" i="6"/>
  <c r="N1615" i="6"/>
  <c r="K1615" i="6"/>
  <c r="J1615" i="6"/>
  <c r="I1615" i="6"/>
  <c r="G1615" i="6"/>
  <c r="F1615" i="6"/>
  <c r="B1615" i="6"/>
  <c r="Q1614" i="6"/>
  <c r="P1614" i="6"/>
  <c r="O1614" i="6"/>
  <c r="N1614" i="6"/>
  <c r="K1614" i="6"/>
  <c r="J1614" i="6"/>
  <c r="I1614" i="6"/>
  <c r="G1614" i="6"/>
  <c r="F1614" i="6"/>
  <c r="B1614" i="6"/>
  <c r="Q1613" i="6"/>
  <c r="P1613" i="6"/>
  <c r="O1613" i="6"/>
  <c r="N1613" i="6"/>
  <c r="K1613" i="6"/>
  <c r="J1613" i="6"/>
  <c r="I1613" i="6"/>
  <c r="G1613" i="6"/>
  <c r="F1613" i="6"/>
  <c r="B1613" i="6"/>
  <c r="Q1612" i="6"/>
  <c r="P1612" i="6"/>
  <c r="O1612" i="6"/>
  <c r="N1612" i="6"/>
  <c r="K1612" i="6"/>
  <c r="J1612" i="6"/>
  <c r="I1612" i="6"/>
  <c r="G1612" i="6"/>
  <c r="F1612" i="6"/>
  <c r="B1612" i="6"/>
  <c r="Q1611" i="6"/>
  <c r="P1611" i="6"/>
  <c r="O1611" i="6"/>
  <c r="N1611" i="6"/>
  <c r="K1611" i="6"/>
  <c r="J1611" i="6"/>
  <c r="I1611" i="6"/>
  <c r="G1611" i="6"/>
  <c r="F1611" i="6"/>
  <c r="B1611" i="6"/>
  <c r="Q1610" i="6"/>
  <c r="P1610" i="6"/>
  <c r="O1610" i="6"/>
  <c r="N1610" i="6"/>
  <c r="K1610" i="6"/>
  <c r="J1610" i="6"/>
  <c r="I1610" i="6"/>
  <c r="G1610" i="6"/>
  <c r="F1610" i="6"/>
  <c r="B1610" i="6"/>
  <c r="Q1609" i="6"/>
  <c r="P1609" i="6"/>
  <c r="O1609" i="6"/>
  <c r="N1609" i="6"/>
  <c r="K1609" i="6"/>
  <c r="J1609" i="6"/>
  <c r="I1609" i="6"/>
  <c r="G1609" i="6"/>
  <c r="F1609" i="6"/>
  <c r="B1609" i="6"/>
  <c r="Q1608" i="6"/>
  <c r="P1608" i="6"/>
  <c r="O1608" i="6"/>
  <c r="N1608" i="6"/>
  <c r="K1608" i="6"/>
  <c r="J1608" i="6"/>
  <c r="I1608" i="6"/>
  <c r="G1608" i="6"/>
  <c r="F1608" i="6"/>
  <c r="B1608" i="6"/>
  <c r="Q1607" i="6"/>
  <c r="P1607" i="6"/>
  <c r="O1607" i="6"/>
  <c r="N1607" i="6"/>
  <c r="K1607" i="6"/>
  <c r="J1607" i="6"/>
  <c r="I1607" i="6"/>
  <c r="G1607" i="6"/>
  <c r="F1607" i="6"/>
  <c r="B1607" i="6"/>
  <c r="Q1606" i="6"/>
  <c r="P1606" i="6"/>
  <c r="O1606" i="6"/>
  <c r="N1606" i="6"/>
  <c r="K1606" i="6"/>
  <c r="J1606" i="6"/>
  <c r="I1606" i="6"/>
  <c r="G1606" i="6"/>
  <c r="F1606" i="6"/>
  <c r="B1606" i="6"/>
  <c r="Q1605" i="6"/>
  <c r="P1605" i="6"/>
  <c r="O1605" i="6"/>
  <c r="N1605" i="6"/>
  <c r="K1605" i="6"/>
  <c r="J1605" i="6"/>
  <c r="I1605" i="6"/>
  <c r="G1605" i="6"/>
  <c r="F1605" i="6"/>
  <c r="B1605" i="6"/>
  <c r="Q1604" i="6"/>
  <c r="P1604" i="6"/>
  <c r="O1604" i="6"/>
  <c r="N1604" i="6"/>
  <c r="K1604" i="6"/>
  <c r="J1604" i="6"/>
  <c r="I1604" i="6"/>
  <c r="G1604" i="6"/>
  <c r="F1604" i="6"/>
  <c r="B1604" i="6"/>
  <c r="Q1603" i="6"/>
  <c r="P1603" i="6"/>
  <c r="O1603" i="6"/>
  <c r="N1603" i="6"/>
  <c r="K1603" i="6"/>
  <c r="J1603" i="6"/>
  <c r="I1603" i="6"/>
  <c r="G1603" i="6"/>
  <c r="F1603" i="6"/>
  <c r="B1603" i="6"/>
  <c r="Q1602" i="6"/>
  <c r="P1602" i="6"/>
  <c r="O1602" i="6"/>
  <c r="N1602" i="6"/>
  <c r="K1602" i="6"/>
  <c r="J1602" i="6"/>
  <c r="I1602" i="6"/>
  <c r="G1602" i="6"/>
  <c r="F1602" i="6"/>
  <c r="B1602" i="6"/>
  <c r="Q1601" i="6"/>
  <c r="P1601" i="6"/>
  <c r="O1601" i="6"/>
  <c r="N1601" i="6"/>
  <c r="K1601" i="6"/>
  <c r="J1601" i="6"/>
  <c r="I1601" i="6"/>
  <c r="G1601" i="6"/>
  <c r="F1601" i="6"/>
  <c r="B1601" i="6"/>
  <c r="Q1600" i="6"/>
  <c r="P1600" i="6"/>
  <c r="O1600" i="6"/>
  <c r="N1600" i="6"/>
  <c r="K1600" i="6"/>
  <c r="J1600" i="6"/>
  <c r="I1600" i="6"/>
  <c r="G1600" i="6"/>
  <c r="F1600" i="6"/>
  <c r="B1600" i="6"/>
  <c r="Q1599" i="6"/>
  <c r="P1599" i="6"/>
  <c r="O1599" i="6"/>
  <c r="N1599" i="6"/>
  <c r="K1599" i="6"/>
  <c r="J1599" i="6"/>
  <c r="I1599" i="6"/>
  <c r="G1599" i="6"/>
  <c r="F1599" i="6"/>
  <c r="B1599" i="6"/>
  <c r="Q1598" i="6"/>
  <c r="P1598" i="6"/>
  <c r="O1598" i="6"/>
  <c r="N1598" i="6"/>
  <c r="K1598" i="6"/>
  <c r="J1598" i="6"/>
  <c r="I1598" i="6"/>
  <c r="G1598" i="6"/>
  <c r="F1598" i="6"/>
  <c r="B1598" i="6"/>
  <c r="Q1597" i="6"/>
  <c r="P1597" i="6"/>
  <c r="O1597" i="6"/>
  <c r="N1597" i="6"/>
  <c r="K1597" i="6"/>
  <c r="J1597" i="6"/>
  <c r="I1597" i="6"/>
  <c r="G1597" i="6"/>
  <c r="F1597" i="6"/>
  <c r="B1597" i="6"/>
  <c r="Q1596" i="6"/>
  <c r="P1596" i="6"/>
  <c r="O1596" i="6"/>
  <c r="N1596" i="6"/>
  <c r="K1596" i="6"/>
  <c r="J1596" i="6"/>
  <c r="I1596" i="6"/>
  <c r="G1596" i="6"/>
  <c r="F1596" i="6"/>
  <c r="B1596" i="6"/>
  <c r="Q1595" i="6"/>
  <c r="P1595" i="6"/>
  <c r="O1595" i="6"/>
  <c r="N1595" i="6"/>
  <c r="K1595" i="6"/>
  <c r="J1595" i="6"/>
  <c r="I1595" i="6"/>
  <c r="G1595" i="6"/>
  <c r="F1595" i="6"/>
  <c r="B1595" i="6"/>
  <c r="Q1594" i="6"/>
  <c r="P1594" i="6"/>
  <c r="O1594" i="6"/>
  <c r="N1594" i="6"/>
  <c r="K1594" i="6"/>
  <c r="J1594" i="6"/>
  <c r="I1594" i="6"/>
  <c r="G1594" i="6"/>
  <c r="F1594" i="6"/>
  <c r="B1594" i="6"/>
  <c r="Q1593" i="6"/>
  <c r="P1593" i="6"/>
  <c r="O1593" i="6"/>
  <c r="N1593" i="6"/>
  <c r="K1593" i="6"/>
  <c r="J1593" i="6"/>
  <c r="I1593" i="6"/>
  <c r="G1593" i="6"/>
  <c r="F1593" i="6"/>
  <c r="B1593" i="6"/>
  <c r="Q1592" i="6"/>
  <c r="P1592" i="6"/>
  <c r="O1592" i="6"/>
  <c r="N1592" i="6"/>
  <c r="K1592" i="6"/>
  <c r="J1592" i="6"/>
  <c r="I1592" i="6"/>
  <c r="G1592" i="6"/>
  <c r="F1592" i="6"/>
  <c r="B1592" i="6"/>
  <c r="Q1591" i="6"/>
  <c r="P1591" i="6"/>
  <c r="O1591" i="6"/>
  <c r="N1591" i="6"/>
  <c r="K1591" i="6"/>
  <c r="J1591" i="6"/>
  <c r="I1591" i="6"/>
  <c r="G1591" i="6"/>
  <c r="F1591" i="6"/>
  <c r="B1591" i="6"/>
  <c r="Q1590" i="6"/>
  <c r="P1590" i="6"/>
  <c r="O1590" i="6"/>
  <c r="N1590" i="6"/>
  <c r="K1590" i="6"/>
  <c r="J1590" i="6"/>
  <c r="I1590" i="6"/>
  <c r="G1590" i="6"/>
  <c r="F1590" i="6"/>
  <c r="B1590" i="6"/>
  <c r="Q1589" i="6"/>
  <c r="P1589" i="6"/>
  <c r="O1589" i="6"/>
  <c r="N1589" i="6"/>
  <c r="K1589" i="6"/>
  <c r="J1589" i="6"/>
  <c r="I1589" i="6"/>
  <c r="G1589" i="6"/>
  <c r="F1589" i="6"/>
  <c r="B1589" i="6"/>
  <c r="Q1588" i="6"/>
  <c r="P1588" i="6"/>
  <c r="O1588" i="6"/>
  <c r="N1588" i="6"/>
  <c r="K1588" i="6"/>
  <c r="J1588" i="6"/>
  <c r="I1588" i="6"/>
  <c r="G1588" i="6"/>
  <c r="F1588" i="6"/>
  <c r="B1588" i="6"/>
  <c r="Q1587" i="6"/>
  <c r="P1587" i="6"/>
  <c r="O1587" i="6"/>
  <c r="N1587" i="6"/>
  <c r="K1587" i="6"/>
  <c r="J1587" i="6"/>
  <c r="I1587" i="6"/>
  <c r="G1587" i="6"/>
  <c r="F1587" i="6"/>
  <c r="B1587" i="6"/>
  <c r="Q1586" i="6"/>
  <c r="P1586" i="6"/>
  <c r="O1586" i="6"/>
  <c r="N1586" i="6"/>
  <c r="K1586" i="6"/>
  <c r="J1586" i="6"/>
  <c r="I1586" i="6"/>
  <c r="G1586" i="6"/>
  <c r="F1586" i="6"/>
  <c r="B1586" i="6"/>
  <c r="Q1585" i="6"/>
  <c r="P1585" i="6"/>
  <c r="O1585" i="6"/>
  <c r="N1585" i="6"/>
  <c r="K1585" i="6"/>
  <c r="J1585" i="6"/>
  <c r="I1585" i="6"/>
  <c r="G1585" i="6"/>
  <c r="F1585" i="6"/>
  <c r="B1585" i="6"/>
  <c r="Q1584" i="6"/>
  <c r="P1584" i="6"/>
  <c r="O1584" i="6"/>
  <c r="N1584" i="6"/>
  <c r="K1584" i="6"/>
  <c r="J1584" i="6"/>
  <c r="I1584" i="6"/>
  <c r="G1584" i="6"/>
  <c r="F1584" i="6"/>
  <c r="B1584" i="6"/>
  <c r="Q1583" i="6"/>
  <c r="P1583" i="6"/>
  <c r="O1583" i="6"/>
  <c r="N1583" i="6"/>
  <c r="K1583" i="6"/>
  <c r="J1583" i="6"/>
  <c r="I1583" i="6"/>
  <c r="G1583" i="6"/>
  <c r="F1583" i="6"/>
  <c r="B1583" i="6"/>
  <c r="Q1582" i="6"/>
  <c r="P1582" i="6"/>
  <c r="O1582" i="6"/>
  <c r="N1582" i="6"/>
  <c r="K1582" i="6"/>
  <c r="J1582" i="6"/>
  <c r="I1582" i="6"/>
  <c r="G1582" i="6"/>
  <c r="F1582" i="6"/>
  <c r="B1582" i="6"/>
  <c r="Q1581" i="6"/>
  <c r="P1581" i="6"/>
  <c r="O1581" i="6"/>
  <c r="N1581" i="6"/>
  <c r="K1581" i="6"/>
  <c r="J1581" i="6"/>
  <c r="I1581" i="6"/>
  <c r="G1581" i="6"/>
  <c r="F1581" i="6"/>
  <c r="B1581" i="6"/>
  <c r="Q1580" i="6"/>
  <c r="P1580" i="6"/>
  <c r="O1580" i="6"/>
  <c r="N1580" i="6"/>
  <c r="K1580" i="6"/>
  <c r="J1580" i="6"/>
  <c r="I1580" i="6"/>
  <c r="G1580" i="6"/>
  <c r="F1580" i="6"/>
  <c r="B1580" i="6"/>
  <c r="Q1579" i="6"/>
  <c r="P1579" i="6"/>
  <c r="O1579" i="6"/>
  <c r="N1579" i="6"/>
  <c r="K1579" i="6"/>
  <c r="J1579" i="6"/>
  <c r="I1579" i="6"/>
  <c r="G1579" i="6"/>
  <c r="F1579" i="6"/>
  <c r="B1579" i="6"/>
  <c r="Q1578" i="6"/>
  <c r="P1578" i="6"/>
  <c r="O1578" i="6"/>
  <c r="N1578" i="6"/>
  <c r="K1578" i="6"/>
  <c r="J1578" i="6"/>
  <c r="I1578" i="6"/>
  <c r="G1578" i="6"/>
  <c r="F1578" i="6"/>
  <c r="B1578" i="6"/>
  <c r="Q1577" i="6"/>
  <c r="P1577" i="6"/>
  <c r="O1577" i="6"/>
  <c r="N1577" i="6"/>
  <c r="K1577" i="6"/>
  <c r="J1577" i="6"/>
  <c r="I1577" i="6"/>
  <c r="G1577" i="6"/>
  <c r="F1577" i="6"/>
  <c r="B1577" i="6"/>
  <c r="Q1576" i="6"/>
  <c r="P1576" i="6"/>
  <c r="O1576" i="6"/>
  <c r="N1576" i="6"/>
  <c r="K1576" i="6"/>
  <c r="J1576" i="6"/>
  <c r="I1576" i="6"/>
  <c r="G1576" i="6"/>
  <c r="F1576" i="6"/>
  <c r="B1576" i="6"/>
  <c r="Q1575" i="6"/>
  <c r="P1575" i="6"/>
  <c r="O1575" i="6"/>
  <c r="N1575" i="6"/>
  <c r="K1575" i="6"/>
  <c r="J1575" i="6"/>
  <c r="I1575" i="6"/>
  <c r="G1575" i="6"/>
  <c r="F1575" i="6"/>
  <c r="B1575" i="6"/>
  <c r="Q1574" i="6"/>
  <c r="P1574" i="6"/>
  <c r="O1574" i="6"/>
  <c r="N1574" i="6"/>
  <c r="K1574" i="6"/>
  <c r="J1574" i="6"/>
  <c r="I1574" i="6"/>
  <c r="G1574" i="6"/>
  <c r="F1574" i="6"/>
  <c r="B1574" i="6"/>
  <c r="Q1573" i="6"/>
  <c r="P1573" i="6"/>
  <c r="O1573" i="6"/>
  <c r="N1573" i="6"/>
  <c r="K1573" i="6"/>
  <c r="J1573" i="6"/>
  <c r="I1573" i="6"/>
  <c r="G1573" i="6"/>
  <c r="F1573" i="6"/>
  <c r="B1573" i="6"/>
  <c r="Q1572" i="6"/>
  <c r="P1572" i="6"/>
  <c r="O1572" i="6"/>
  <c r="N1572" i="6"/>
  <c r="K1572" i="6"/>
  <c r="J1572" i="6"/>
  <c r="I1572" i="6"/>
  <c r="G1572" i="6"/>
  <c r="F1572" i="6"/>
  <c r="B1572" i="6"/>
  <c r="Q1571" i="6"/>
  <c r="P1571" i="6"/>
  <c r="O1571" i="6"/>
  <c r="N1571" i="6"/>
  <c r="K1571" i="6"/>
  <c r="J1571" i="6"/>
  <c r="I1571" i="6"/>
  <c r="G1571" i="6"/>
  <c r="F1571" i="6"/>
  <c r="B1571" i="6"/>
  <c r="Q1570" i="6"/>
  <c r="P1570" i="6"/>
  <c r="O1570" i="6"/>
  <c r="N1570" i="6"/>
  <c r="K1570" i="6"/>
  <c r="J1570" i="6"/>
  <c r="I1570" i="6"/>
  <c r="G1570" i="6"/>
  <c r="F1570" i="6"/>
  <c r="B1570" i="6"/>
  <c r="Q1569" i="6"/>
  <c r="P1569" i="6"/>
  <c r="O1569" i="6"/>
  <c r="N1569" i="6"/>
  <c r="K1569" i="6"/>
  <c r="J1569" i="6"/>
  <c r="I1569" i="6"/>
  <c r="G1569" i="6"/>
  <c r="F1569" i="6"/>
  <c r="B1569" i="6"/>
  <c r="Q1568" i="6"/>
  <c r="P1568" i="6"/>
  <c r="O1568" i="6"/>
  <c r="N1568" i="6"/>
  <c r="K1568" i="6"/>
  <c r="J1568" i="6"/>
  <c r="I1568" i="6"/>
  <c r="G1568" i="6"/>
  <c r="F1568" i="6"/>
  <c r="B1568" i="6"/>
  <c r="Q1567" i="6"/>
  <c r="P1567" i="6"/>
  <c r="O1567" i="6"/>
  <c r="N1567" i="6"/>
  <c r="K1567" i="6"/>
  <c r="J1567" i="6"/>
  <c r="I1567" i="6"/>
  <c r="G1567" i="6"/>
  <c r="F1567" i="6"/>
  <c r="B1567" i="6"/>
  <c r="Q1566" i="6"/>
  <c r="P1566" i="6"/>
  <c r="O1566" i="6"/>
  <c r="N1566" i="6"/>
  <c r="K1566" i="6"/>
  <c r="J1566" i="6"/>
  <c r="I1566" i="6"/>
  <c r="G1566" i="6"/>
  <c r="F1566" i="6"/>
  <c r="B1566" i="6"/>
  <c r="Q1565" i="6"/>
  <c r="P1565" i="6"/>
  <c r="O1565" i="6"/>
  <c r="N1565" i="6"/>
  <c r="K1565" i="6"/>
  <c r="J1565" i="6"/>
  <c r="I1565" i="6"/>
  <c r="G1565" i="6"/>
  <c r="F1565" i="6"/>
  <c r="B1565" i="6"/>
  <c r="Q1564" i="6"/>
  <c r="P1564" i="6"/>
  <c r="O1564" i="6"/>
  <c r="N1564" i="6"/>
  <c r="K1564" i="6"/>
  <c r="J1564" i="6"/>
  <c r="I1564" i="6"/>
  <c r="G1564" i="6"/>
  <c r="F1564" i="6"/>
  <c r="B1564" i="6"/>
  <c r="Q1563" i="6"/>
  <c r="P1563" i="6"/>
  <c r="O1563" i="6"/>
  <c r="N1563" i="6"/>
  <c r="K1563" i="6"/>
  <c r="J1563" i="6"/>
  <c r="I1563" i="6"/>
  <c r="G1563" i="6"/>
  <c r="F1563" i="6"/>
  <c r="B1563" i="6"/>
  <c r="Q1562" i="6"/>
  <c r="P1562" i="6"/>
  <c r="O1562" i="6"/>
  <c r="N1562" i="6"/>
  <c r="K1562" i="6"/>
  <c r="J1562" i="6"/>
  <c r="I1562" i="6"/>
  <c r="G1562" i="6"/>
  <c r="F1562" i="6"/>
  <c r="B1562" i="6"/>
  <c r="Q1561" i="6"/>
  <c r="P1561" i="6"/>
  <c r="O1561" i="6"/>
  <c r="N1561" i="6"/>
  <c r="K1561" i="6"/>
  <c r="J1561" i="6"/>
  <c r="I1561" i="6"/>
  <c r="G1561" i="6"/>
  <c r="F1561" i="6"/>
  <c r="B1561" i="6"/>
  <c r="Q1560" i="6"/>
  <c r="P1560" i="6"/>
  <c r="O1560" i="6"/>
  <c r="N1560" i="6"/>
  <c r="K1560" i="6"/>
  <c r="J1560" i="6"/>
  <c r="I1560" i="6"/>
  <c r="G1560" i="6"/>
  <c r="F1560" i="6"/>
  <c r="B1560" i="6"/>
  <c r="Q1559" i="6"/>
  <c r="P1559" i="6"/>
  <c r="O1559" i="6"/>
  <c r="N1559" i="6"/>
  <c r="K1559" i="6"/>
  <c r="J1559" i="6"/>
  <c r="I1559" i="6"/>
  <c r="G1559" i="6"/>
  <c r="F1559" i="6"/>
  <c r="B1559" i="6"/>
  <c r="Q1558" i="6"/>
  <c r="P1558" i="6"/>
  <c r="O1558" i="6"/>
  <c r="N1558" i="6"/>
  <c r="K1558" i="6"/>
  <c r="J1558" i="6"/>
  <c r="I1558" i="6"/>
  <c r="G1558" i="6"/>
  <c r="F1558" i="6"/>
  <c r="B1558" i="6"/>
  <c r="Q1557" i="6"/>
  <c r="P1557" i="6"/>
  <c r="O1557" i="6"/>
  <c r="N1557" i="6"/>
  <c r="K1557" i="6"/>
  <c r="J1557" i="6"/>
  <c r="I1557" i="6"/>
  <c r="G1557" i="6"/>
  <c r="F1557" i="6"/>
  <c r="B1557" i="6"/>
  <c r="Q1556" i="6"/>
  <c r="P1556" i="6"/>
  <c r="O1556" i="6"/>
  <c r="N1556" i="6"/>
  <c r="K1556" i="6"/>
  <c r="J1556" i="6"/>
  <c r="I1556" i="6"/>
  <c r="G1556" i="6"/>
  <c r="F1556" i="6"/>
  <c r="B1556" i="6"/>
  <c r="Q1555" i="6"/>
  <c r="P1555" i="6"/>
  <c r="O1555" i="6"/>
  <c r="N1555" i="6"/>
  <c r="K1555" i="6"/>
  <c r="J1555" i="6"/>
  <c r="I1555" i="6"/>
  <c r="G1555" i="6"/>
  <c r="F1555" i="6"/>
  <c r="B1555" i="6"/>
  <c r="Q1554" i="6"/>
  <c r="P1554" i="6"/>
  <c r="O1554" i="6"/>
  <c r="N1554" i="6"/>
  <c r="K1554" i="6"/>
  <c r="J1554" i="6"/>
  <c r="I1554" i="6"/>
  <c r="G1554" i="6"/>
  <c r="F1554" i="6"/>
  <c r="B1554" i="6"/>
  <c r="Q1553" i="6"/>
  <c r="P1553" i="6"/>
  <c r="O1553" i="6"/>
  <c r="N1553" i="6"/>
  <c r="K1553" i="6"/>
  <c r="J1553" i="6"/>
  <c r="I1553" i="6"/>
  <c r="G1553" i="6"/>
  <c r="F1553" i="6"/>
  <c r="B1553" i="6"/>
  <c r="Q1552" i="6"/>
  <c r="P1552" i="6"/>
  <c r="O1552" i="6"/>
  <c r="N1552" i="6"/>
  <c r="K1552" i="6"/>
  <c r="J1552" i="6"/>
  <c r="I1552" i="6"/>
  <c r="G1552" i="6"/>
  <c r="F1552" i="6"/>
  <c r="B1552" i="6"/>
  <c r="Q1551" i="6"/>
  <c r="P1551" i="6"/>
  <c r="O1551" i="6"/>
  <c r="N1551" i="6"/>
  <c r="K1551" i="6"/>
  <c r="J1551" i="6"/>
  <c r="I1551" i="6"/>
  <c r="G1551" i="6"/>
  <c r="F1551" i="6"/>
  <c r="B1551" i="6"/>
  <c r="Q1550" i="6"/>
  <c r="P1550" i="6"/>
  <c r="O1550" i="6"/>
  <c r="N1550" i="6"/>
  <c r="K1550" i="6"/>
  <c r="J1550" i="6"/>
  <c r="I1550" i="6"/>
  <c r="G1550" i="6"/>
  <c r="F1550" i="6"/>
  <c r="B1550" i="6"/>
  <c r="Q1549" i="6"/>
  <c r="P1549" i="6"/>
  <c r="O1549" i="6"/>
  <c r="N1549" i="6"/>
  <c r="K1549" i="6"/>
  <c r="J1549" i="6"/>
  <c r="I1549" i="6"/>
  <c r="G1549" i="6"/>
  <c r="F1549" i="6"/>
  <c r="B1549" i="6"/>
  <c r="Q1548" i="6"/>
  <c r="P1548" i="6"/>
  <c r="O1548" i="6"/>
  <c r="N1548" i="6"/>
  <c r="K1548" i="6"/>
  <c r="J1548" i="6"/>
  <c r="I1548" i="6"/>
  <c r="G1548" i="6"/>
  <c r="F1548" i="6"/>
  <c r="B1548" i="6"/>
  <c r="Q1547" i="6"/>
  <c r="P1547" i="6"/>
  <c r="O1547" i="6"/>
  <c r="N1547" i="6"/>
  <c r="K1547" i="6"/>
  <c r="J1547" i="6"/>
  <c r="I1547" i="6"/>
  <c r="G1547" i="6"/>
  <c r="F1547" i="6"/>
  <c r="B1547" i="6"/>
  <c r="Q1546" i="6"/>
  <c r="P1546" i="6"/>
  <c r="O1546" i="6"/>
  <c r="N1546" i="6"/>
  <c r="K1546" i="6"/>
  <c r="J1546" i="6"/>
  <c r="I1546" i="6"/>
  <c r="G1546" i="6"/>
  <c r="F1546" i="6"/>
  <c r="B1546" i="6"/>
  <c r="Q1545" i="6"/>
  <c r="P1545" i="6"/>
  <c r="O1545" i="6"/>
  <c r="N1545" i="6"/>
  <c r="K1545" i="6"/>
  <c r="J1545" i="6"/>
  <c r="I1545" i="6"/>
  <c r="G1545" i="6"/>
  <c r="F1545" i="6"/>
  <c r="B1545" i="6"/>
  <c r="Q1544" i="6"/>
  <c r="P1544" i="6"/>
  <c r="O1544" i="6"/>
  <c r="N1544" i="6"/>
  <c r="K1544" i="6"/>
  <c r="J1544" i="6"/>
  <c r="I1544" i="6"/>
  <c r="G1544" i="6"/>
  <c r="F1544" i="6"/>
  <c r="B1544" i="6"/>
  <c r="Q1543" i="6"/>
  <c r="P1543" i="6"/>
  <c r="O1543" i="6"/>
  <c r="N1543" i="6"/>
  <c r="K1543" i="6"/>
  <c r="J1543" i="6"/>
  <c r="I1543" i="6"/>
  <c r="G1543" i="6"/>
  <c r="F1543" i="6"/>
  <c r="B1543" i="6"/>
  <c r="Q1542" i="6"/>
  <c r="P1542" i="6"/>
  <c r="O1542" i="6"/>
  <c r="N1542" i="6"/>
  <c r="K1542" i="6"/>
  <c r="J1542" i="6"/>
  <c r="I1542" i="6"/>
  <c r="G1542" i="6"/>
  <c r="F1542" i="6"/>
  <c r="B1542" i="6"/>
  <c r="Q1541" i="6"/>
  <c r="P1541" i="6"/>
  <c r="O1541" i="6"/>
  <c r="N1541" i="6"/>
  <c r="K1541" i="6"/>
  <c r="J1541" i="6"/>
  <c r="I1541" i="6"/>
  <c r="G1541" i="6"/>
  <c r="F1541" i="6"/>
  <c r="B1541" i="6"/>
  <c r="Q1540" i="6"/>
  <c r="P1540" i="6"/>
  <c r="O1540" i="6"/>
  <c r="N1540" i="6"/>
  <c r="K1540" i="6"/>
  <c r="J1540" i="6"/>
  <c r="I1540" i="6"/>
  <c r="G1540" i="6"/>
  <c r="F1540" i="6"/>
  <c r="B1540" i="6"/>
  <c r="Q1539" i="6"/>
  <c r="P1539" i="6"/>
  <c r="O1539" i="6"/>
  <c r="N1539" i="6"/>
  <c r="K1539" i="6"/>
  <c r="J1539" i="6"/>
  <c r="I1539" i="6"/>
  <c r="G1539" i="6"/>
  <c r="F1539" i="6"/>
  <c r="B1539" i="6"/>
  <c r="Q1538" i="6"/>
  <c r="P1538" i="6"/>
  <c r="O1538" i="6"/>
  <c r="N1538" i="6"/>
  <c r="K1538" i="6"/>
  <c r="J1538" i="6"/>
  <c r="I1538" i="6"/>
  <c r="G1538" i="6"/>
  <c r="F1538" i="6"/>
  <c r="B1538" i="6"/>
  <c r="Q1537" i="6"/>
  <c r="P1537" i="6"/>
  <c r="O1537" i="6"/>
  <c r="N1537" i="6"/>
  <c r="K1537" i="6"/>
  <c r="J1537" i="6"/>
  <c r="I1537" i="6"/>
  <c r="G1537" i="6"/>
  <c r="F1537" i="6"/>
  <c r="B1537" i="6"/>
  <c r="Q1536" i="6"/>
  <c r="P1536" i="6"/>
  <c r="O1536" i="6"/>
  <c r="N1536" i="6"/>
  <c r="K1536" i="6"/>
  <c r="J1536" i="6"/>
  <c r="I1536" i="6"/>
  <c r="G1536" i="6"/>
  <c r="F1536" i="6"/>
  <c r="B1536" i="6"/>
  <c r="Q1535" i="6"/>
  <c r="P1535" i="6"/>
  <c r="O1535" i="6"/>
  <c r="N1535" i="6"/>
  <c r="K1535" i="6"/>
  <c r="J1535" i="6"/>
  <c r="I1535" i="6"/>
  <c r="G1535" i="6"/>
  <c r="F1535" i="6"/>
  <c r="B1535" i="6"/>
  <c r="Q1534" i="6"/>
  <c r="P1534" i="6"/>
  <c r="O1534" i="6"/>
  <c r="N1534" i="6"/>
  <c r="K1534" i="6"/>
  <c r="J1534" i="6"/>
  <c r="I1534" i="6"/>
  <c r="G1534" i="6"/>
  <c r="F1534" i="6"/>
  <c r="B1534" i="6"/>
  <c r="Q1533" i="6"/>
  <c r="P1533" i="6"/>
  <c r="O1533" i="6"/>
  <c r="N1533" i="6"/>
  <c r="K1533" i="6"/>
  <c r="J1533" i="6"/>
  <c r="I1533" i="6"/>
  <c r="G1533" i="6"/>
  <c r="F1533" i="6"/>
  <c r="B1533" i="6"/>
  <c r="Q1532" i="6"/>
  <c r="P1532" i="6"/>
  <c r="O1532" i="6"/>
  <c r="N1532" i="6"/>
  <c r="K1532" i="6"/>
  <c r="J1532" i="6"/>
  <c r="I1532" i="6"/>
  <c r="G1532" i="6"/>
  <c r="F1532" i="6"/>
  <c r="B1532" i="6"/>
  <c r="Q1531" i="6"/>
  <c r="P1531" i="6"/>
  <c r="O1531" i="6"/>
  <c r="N1531" i="6"/>
  <c r="K1531" i="6"/>
  <c r="J1531" i="6"/>
  <c r="I1531" i="6"/>
  <c r="G1531" i="6"/>
  <c r="F1531" i="6"/>
  <c r="B1531" i="6"/>
  <c r="Q1530" i="6"/>
  <c r="P1530" i="6"/>
  <c r="O1530" i="6"/>
  <c r="N1530" i="6"/>
  <c r="K1530" i="6"/>
  <c r="J1530" i="6"/>
  <c r="I1530" i="6"/>
  <c r="G1530" i="6"/>
  <c r="F1530" i="6"/>
  <c r="B1530" i="6"/>
  <c r="Q1529" i="6"/>
  <c r="P1529" i="6"/>
  <c r="O1529" i="6"/>
  <c r="N1529" i="6"/>
  <c r="K1529" i="6"/>
  <c r="J1529" i="6"/>
  <c r="I1529" i="6"/>
  <c r="G1529" i="6"/>
  <c r="F1529" i="6"/>
  <c r="B1529" i="6"/>
  <c r="Q1528" i="6"/>
  <c r="P1528" i="6"/>
  <c r="O1528" i="6"/>
  <c r="N1528" i="6"/>
  <c r="K1528" i="6"/>
  <c r="J1528" i="6"/>
  <c r="I1528" i="6"/>
  <c r="G1528" i="6"/>
  <c r="F1528" i="6"/>
  <c r="B1528" i="6"/>
  <c r="Q1527" i="6"/>
  <c r="P1527" i="6"/>
  <c r="O1527" i="6"/>
  <c r="N1527" i="6"/>
  <c r="K1527" i="6"/>
  <c r="J1527" i="6"/>
  <c r="I1527" i="6"/>
  <c r="G1527" i="6"/>
  <c r="F1527" i="6"/>
  <c r="B1527" i="6"/>
  <c r="Q1526" i="6"/>
  <c r="P1526" i="6"/>
  <c r="O1526" i="6"/>
  <c r="N1526" i="6"/>
  <c r="K1526" i="6"/>
  <c r="J1526" i="6"/>
  <c r="I1526" i="6"/>
  <c r="G1526" i="6"/>
  <c r="F1526" i="6"/>
  <c r="B1526" i="6"/>
  <c r="Q1525" i="6"/>
  <c r="P1525" i="6"/>
  <c r="O1525" i="6"/>
  <c r="N1525" i="6"/>
  <c r="K1525" i="6"/>
  <c r="J1525" i="6"/>
  <c r="I1525" i="6"/>
  <c r="G1525" i="6"/>
  <c r="F1525" i="6"/>
  <c r="B1525" i="6"/>
  <c r="Q1524" i="6"/>
  <c r="P1524" i="6"/>
  <c r="O1524" i="6"/>
  <c r="N1524" i="6"/>
  <c r="K1524" i="6"/>
  <c r="J1524" i="6"/>
  <c r="I1524" i="6"/>
  <c r="G1524" i="6"/>
  <c r="F1524" i="6"/>
  <c r="B1524" i="6"/>
  <c r="Q1523" i="6"/>
  <c r="P1523" i="6"/>
  <c r="O1523" i="6"/>
  <c r="N1523" i="6"/>
  <c r="K1523" i="6"/>
  <c r="J1523" i="6"/>
  <c r="I1523" i="6"/>
  <c r="G1523" i="6"/>
  <c r="F1523" i="6"/>
  <c r="B1523" i="6"/>
  <c r="Q1522" i="6"/>
  <c r="P1522" i="6"/>
  <c r="O1522" i="6"/>
  <c r="N1522" i="6"/>
  <c r="K1522" i="6"/>
  <c r="J1522" i="6"/>
  <c r="I1522" i="6"/>
  <c r="G1522" i="6"/>
  <c r="F1522" i="6"/>
  <c r="B1522" i="6"/>
  <c r="Q1521" i="6"/>
  <c r="P1521" i="6"/>
  <c r="O1521" i="6"/>
  <c r="N1521" i="6"/>
  <c r="K1521" i="6"/>
  <c r="J1521" i="6"/>
  <c r="I1521" i="6"/>
  <c r="G1521" i="6"/>
  <c r="F1521" i="6"/>
  <c r="B1521" i="6"/>
  <c r="Q1520" i="6"/>
  <c r="P1520" i="6"/>
  <c r="O1520" i="6"/>
  <c r="N1520" i="6"/>
  <c r="K1520" i="6"/>
  <c r="J1520" i="6"/>
  <c r="I1520" i="6"/>
  <c r="G1520" i="6"/>
  <c r="F1520" i="6"/>
  <c r="B1520" i="6"/>
  <c r="Q1519" i="6"/>
  <c r="P1519" i="6"/>
  <c r="O1519" i="6"/>
  <c r="N1519" i="6"/>
  <c r="K1519" i="6"/>
  <c r="J1519" i="6"/>
  <c r="I1519" i="6"/>
  <c r="G1519" i="6"/>
  <c r="F1519" i="6"/>
  <c r="B1519" i="6"/>
  <c r="Q1518" i="6"/>
  <c r="P1518" i="6"/>
  <c r="O1518" i="6"/>
  <c r="N1518" i="6"/>
  <c r="K1518" i="6"/>
  <c r="J1518" i="6"/>
  <c r="I1518" i="6"/>
  <c r="G1518" i="6"/>
  <c r="F1518" i="6"/>
  <c r="B1518" i="6"/>
  <c r="Q1517" i="6"/>
  <c r="P1517" i="6"/>
  <c r="O1517" i="6"/>
  <c r="N1517" i="6"/>
  <c r="K1517" i="6"/>
  <c r="J1517" i="6"/>
  <c r="I1517" i="6"/>
  <c r="G1517" i="6"/>
  <c r="F1517" i="6"/>
  <c r="B1517" i="6"/>
  <c r="Q1516" i="6"/>
  <c r="P1516" i="6"/>
  <c r="O1516" i="6"/>
  <c r="N1516" i="6"/>
  <c r="K1516" i="6"/>
  <c r="J1516" i="6"/>
  <c r="I1516" i="6"/>
  <c r="G1516" i="6"/>
  <c r="F1516" i="6"/>
  <c r="B1516" i="6"/>
  <c r="Q1515" i="6"/>
  <c r="P1515" i="6"/>
  <c r="O1515" i="6"/>
  <c r="N1515" i="6"/>
  <c r="K1515" i="6"/>
  <c r="J1515" i="6"/>
  <c r="I1515" i="6"/>
  <c r="G1515" i="6"/>
  <c r="F1515" i="6"/>
  <c r="B1515" i="6"/>
  <c r="Q1514" i="6"/>
  <c r="P1514" i="6"/>
  <c r="O1514" i="6"/>
  <c r="N1514" i="6"/>
  <c r="K1514" i="6"/>
  <c r="J1514" i="6"/>
  <c r="I1514" i="6"/>
  <c r="G1514" i="6"/>
  <c r="F1514" i="6"/>
  <c r="B1514" i="6"/>
  <c r="Q1513" i="6"/>
  <c r="P1513" i="6"/>
  <c r="O1513" i="6"/>
  <c r="N1513" i="6"/>
  <c r="K1513" i="6"/>
  <c r="J1513" i="6"/>
  <c r="I1513" i="6"/>
  <c r="G1513" i="6"/>
  <c r="F1513" i="6"/>
  <c r="B1513" i="6"/>
  <c r="Q1512" i="6"/>
  <c r="P1512" i="6"/>
  <c r="O1512" i="6"/>
  <c r="N1512" i="6"/>
  <c r="K1512" i="6"/>
  <c r="J1512" i="6"/>
  <c r="I1512" i="6"/>
  <c r="G1512" i="6"/>
  <c r="F1512" i="6"/>
  <c r="B1512" i="6"/>
  <c r="Q1511" i="6"/>
  <c r="P1511" i="6"/>
  <c r="O1511" i="6"/>
  <c r="N1511" i="6"/>
  <c r="K1511" i="6"/>
  <c r="J1511" i="6"/>
  <c r="I1511" i="6"/>
  <c r="G1511" i="6"/>
  <c r="F1511" i="6"/>
  <c r="B1511" i="6"/>
  <c r="Q1510" i="6"/>
  <c r="P1510" i="6"/>
  <c r="O1510" i="6"/>
  <c r="N1510" i="6"/>
  <c r="K1510" i="6"/>
  <c r="J1510" i="6"/>
  <c r="I1510" i="6"/>
  <c r="G1510" i="6"/>
  <c r="F1510" i="6"/>
  <c r="B1510" i="6"/>
  <c r="Q1509" i="6"/>
  <c r="P1509" i="6"/>
  <c r="O1509" i="6"/>
  <c r="N1509" i="6"/>
  <c r="K1509" i="6"/>
  <c r="J1509" i="6"/>
  <c r="I1509" i="6"/>
  <c r="G1509" i="6"/>
  <c r="F1509" i="6"/>
  <c r="B1509" i="6"/>
  <c r="Q1508" i="6"/>
  <c r="P1508" i="6"/>
  <c r="O1508" i="6"/>
  <c r="N1508" i="6"/>
  <c r="K1508" i="6"/>
  <c r="J1508" i="6"/>
  <c r="I1508" i="6"/>
  <c r="G1508" i="6"/>
  <c r="F1508" i="6"/>
  <c r="B1508" i="6"/>
  <c r="Q1507" i="6"/>
  <c r="P1507" i="6"/>
  <c r="O1507" i="6"/>
  <c r="N1507" i="6"/>
  <c r="K1507" i="6"/>
  <c r="J1507" i="6"/>
  <c r="I1507" i="6"/>
  <c r="G1507" i="6"/>
  <c r="F1507" i="6"/>
  <c r="B1507" i="6"/>
  <c r="Q1506" i="6"/>
  <c r="P1506" i="6"/>
  <c r="O1506" i="6"/>
  <c r="N1506" i="6"/>
  <c r="K1506" i="6"/>
  <c r="J1506" i="6"/>
  <c r="I1506" i="6"/>
  <c r="G1506" i="6"/>
  <c r="F1506" i="6"/>
  <c r="B1506" i="6"/>
  <c r="Q1505" i="6"/>
  <c r="P1505" i="6"/>
  <c r="O1505" i="6"/>
  <c r="N1505" i="6"/>
  <c r="K1505" i="6"/>
  <c r="J1505" i="6"/>
  <c r="I1505" i="6"/>
  <c r="G1505" i="6"/>
  <c r="F1505" i="6"/>
  <c r="B1505" i="6"/>
  <c r="Q1504" i="6"/>
  <c r="P1504" i="6"/>
  <c r="O1504" i="6"/>
  <c r="N1504" i="6"/>
  <c r="K1504" i="6"/>
  <c r="J1504" i="6"/>
  <c r="I1504" i="6"/>
  <c r="G1504" i="6"/>
  <c r="F1504" i="6"/>
  <c r="B1504" i="6"/>
  <c r="Q1503" i="6"/>
  <c r="P1503" i="6"/>
  <c r="O1503" i="6"/>
  <c r="N1503" i="6"/>
  <c r="K1503" i="6"/>
  <c r="J1503" i="6"/>
  <c r="I1503" i="6"/>
  <c r="G1503" i="6"/>
  <c r="F1503" i="6"/>
  <c r="B1503" i="6"/>
  <c r="Q1502" i="6"/>
  <c r="P1502" i="6"/>
  <c r="O1502" i="6"/>
  <c r="N1502" i="6"/>
  <c r="K1502" i="6"/>
  <c r="J1502" i="6"/>
  <c r="I1502" i="6"/>
  <c r="G1502" i="6"/>
  <c r="F1502" i="6"/>
  <c r="B1502" i="6"/>
  <c r="Q1501" i="6"/>
  <c r="P1501" i="6"/>
  <c r="O1501" i="6"/>
  <c r="N1501" i="6"/>
  <c r="K1501" i="6"/>
  <c r="J1501" i="6"/>
  <c r="I1501" i="6"/>
  <c r="G1501" i="6"/>
  <c r="F1501" i="6"/>
  <c r="B1501" i="6"/>
  <c r="Q1500" i="6"/>
  <c r="P1500" i="6"/>
  <c r="O1500" i="6"/>
  <c r="N1500" i="6"/>
  <c r="K1500" i="6"/>
  <c r="J1500" i="6"/>
  <c r="I1500" i="6"/>
  <c r="G1500" i="6"/>
  <c r="F1500" i="6"/>
  <c r="B1500" i="6"/>
  <c r="Q1499" i="6"/>
  <c r="P1499" i="6"/>
  <c r="O1499" i="6"/>
  <c r="N1499" i="6"/>
  <c r="K1499" i="6"/>
  <c r="J1499" i="6"/>
  <c r="I1499" i="6"/>
  <c r="G1499" i="6"/>
  <c r="F1499" i="6"/>
  <c r="B1499" i="6"/>
  <c r="Q1498" i="6"/>
  <c r="P1498" i="6"/>
  <c r="O1498" i="6"/>
  <c r="N1498" i="6"/>
  <c r="K1498" i="6"/>
  <c r="J1498" i="6"/>
  <c r="I1498" i="6"/>
  <c r="G1498" i="6"/>
  <c r="F1498" i="6"/>
  <c r="B1498" i="6"/>
  <c r="Q1497" i="6"/>
  <c r="P1497" i="6"/>
  <c r="O1497" i="6"/>
  <c r="N1497" i="6"/>
  <c r="K1497" i="6"/>
  <c r="J1497" i="6"/>
  <c r="I1497" i="6"/>
  <c r="G1497" i="6"/>
  <c r="F1497" i="6"/>
  <c r="B1497" i="6"/>
  <c r="Q1496" i="6"/>
  <c r="P1496" i="6"/>
  <c r="O1496" i="6"/>
  <c r="N1496" i="6"/>
  <c r="K1496" i="6"/>
  <c r="J1496" i="6"/>
  <c r="I1496" i="6"/>
  <c r="G1496" i="6"/>
  <c r="F1496" i="6"/>
  <c r="B1496" i="6"/>
  <c r="Q1495" i="6"/>
  <c r="P1495" i="6"/>
  <c r="O1495" i="6"/>
  <c r="N1495" i="6"/>
  <c r="K1495" i="6"/>
  <c r="J1495" i="6"/>
  <c r="I1495" i="6"/>
  <c r="G1495" i="6"/>
  <c r="F1495" i="6"/>
  <c r="B1495" i="6"/>
  <c r="Q1494" i="6"/>
  <c r="P1494" i="6"/>
  <c r="O1494" i="6"/>
  <c r="N1494" i="6"/>
  <c r="K1494" i="6"/>
  <c r="J1494" i="6"/>
  <c r="I1494" i="6"/>
  <c r="G1494" i="6"/>
  <c r="F1494" i="6"/>
  <c r="B1494" i="6"/>
  <c r="Q1493" i="6"/>
  <c r="P1493" i="6"/>
  <c r="O1493" i="6"/>
  <c r="N1493" i="6"/>
  <c r="K1493" i="6"/>
  <c r="J1493" i="6"/>
  <c r="I1493" i="6"/>
  <c r="G1493" i="6"/>
  <c r="F1493" i="6"/>
  <c r="B1493" i="6"/>
  <c r="Q1492" i="6"/>
  <c r="P1492" i="6"/>
  <c r="O1492" i="6"/>
  <c r="N1492" i="6"/>
  <c r="K1492" i="6"/>
  <c r="J1492" i="6"/>
  <c r="I1492" i="6"/>
  <c r="G1492" i="6"/>
  <c r="F1492" i="6"/>
  <c r="B1492" i="6"/>
  <c r="Q1491" i="6"/>
  <c r="P1491" i="6"/>
  <c r="O1491" i="6"/>
  <c r="N1491" i="6"/>
  <c r="K1491" i="6"/>
  <c r="J1491" i="6"/>
  <c r="I1491" i="6"/>
  <c r="G1491" i="6"/>
  <c r="F1491" i="6"/>
  <c r="B1491" i="6"/>
  <c r="Q1490" i="6"/>
  <c r="P1490" i="6"/>
  <c r="O1490" i="6"/>
  <c r="N1490" i="6"/>
  <c r="K1490" i="6"/>
  <c r="J1490" i="6"/>
  <c r="I1490" i="6"/>
  <c r="G1490" i="6"/>
  <c r="F1490" i="6"/>
  <c r="B1490" i="6"/>
  <c r="Q1489" i="6"/>
  <c r="P1489" i="6"/>
  <c r="O1489" i="6"/>
  <c r="N1489" i="6"/>
  <c r="K1489" i="6"/>
  <c r="J1489" i="6"/>
  <c r="I1489" i="6"/>
  <c r="G1489" i="6"/>
  <c r="F1489" i="6"/>
  <c r="B1489" i="6"/>
  <c r="Q1488" i="6"/>
  <c r="P1488" i="6"/>
  <c r="O1488" i="6"/>
  <c r="N1488" i="6"/>
  <c r="K1488" i="6"/>
  <c r="J1488" i="6"/>
  <c r="I1488" i="6"/>
  <c r="G1488" i="6"/>
  <c r="F1488" i="6"/>
  <c r="B1488" i="6"/>
  <c r="Q1487" i="6"/>
  <c r="P1487" i="6"/>
  <c r="O1487" i="6"/>
  <c r="N1487" i="6"/>
  <c r="K1487" i="6"/>
  <c r="J1487" i="6"/>
  <c r="I1487" i="6"/>
  <c r="G1487" i="6"/>
  <c r="F1487" i="6"/>
  <c r="B1487" i="6"/>
  <c r="Q1486" i="6"/>
  <c r="P1486" i="6"/>
  <c r="O1486" i="6"/>
  <c r="N1486" i="6"/>
  <c r="K1486" i="6"/>
  <c r="J1486" i="6"/>
  <c r="I1486" i="6"/>
  <c r="G1486" i="6"/>
  <c r="F1486" i="6"/>
  <c r="B1486" i="6"/>
  <c r="Q1485" i="6"/>
  <c r="P1485" i="6"/>
  <c r="O1485" i="6"/>
  <c r="N1485" i="6"/>
  <c r="K1485" i="6"/>
  <c r="J1485" i="6"/>
  <c r="I1485" i="6"/>
  <c r="G1485" i="6"/>
  <c r="F1485" i="6"/>
  <c r="B1485" i="6"/>
  <c r="Q1484" i="6"/>
  <c r="P1484" i="6"/>
  <c r="O1484" i="6"/>
  <c r="N1484" i="6"/>
  <c r="K1484" i="6"/>
  <c r="J1484" i="6"/>
  <c r="I1484" i="6"/>
  <c r="G1484" i="6"/>
  <c r="F1484" i="6"/>
  <c r="B1484" i="6"/>
  <c r="Q1483" i="6"/>
  <c r="P1483" i="6"/>
  <c r="O1483" i="6"/>
  <c r="N1483" i="6"/>
  <c r="K1483" i="6"/>
  <c r="J1483" i="6"/>
  <c r="I1483" i="6"/>
  <c r="G1483" i="6"/>
  <c r="F1483" i="6"/>
  <c r="B1483" i="6"/>
  <c r="Q1482" i="6"/>
  <c r="P1482" i="6"/>
  <c r="O1482" i="6"/>
  <c r="N1482" i="6"/>
  <c r="K1482" i="6"/>
  <c r="J1482" i="6"/>
  <c r="I1482" i="6"/>
  <c r="G1482" i="6"/>
  <c r="F1482" i="6"/>
  <c r="B1482" i="6"/>
  <c r="Q1481" i="6"/>
  <c r="P1481" i="6"/>
  <c r="O1481" i="6"/>
  <c r="N1481" i="6"/>
  <c r="K1481" i="6"/>
  <c r="J1481" i="6"/>
  <c r="I1481" i="6"/>
  <c r="G1481" i="6"/>
  <c r="F1481" i="6"/>
  <c r="B1481" i="6"/>
  <c r="Q1480" i="6"/>
  <c r="P1480" i="6"/>
  <c r="O1480" i="6"/>
  <c r="N1480" i="6"/>
  <c r="K1480" i="6"/>
  <c r="J1480" i="6"/>
  <c r="I1480" i="6"/>
  <c r="G1480" i="6"/>
  <c r="F1480" i="6"/>
  <c r="B1480" i="6"/>
  <c r="Q1479" i="6"/>
  <c r="P1479" i="6"/>
  <c r="O1479" i="6"/>
  <c r="N1479" i="6"/>
  <c r="K1479" i="6"/>
  <c r="J1479" i="6"/>
  <c r="I1479" i="6"/>
  <c r="G1479" i="6"/>
  <c r="F1479" i="6"/>
  <c r="B1479" i="6"/>
  <c r="Q1478" i="6"/>
  <c r="P1478" i="6"/>
  <c r="O1478" i="6"/>
  <c r="N1478" i="6"/>
  <c r="K1478" i="6"/>
  <c r="J1478" i="6"/>
  <c r="I1478" i="6"/>
  <c r="G1478" i="6"/>
  <c r="F1478" i="6"/>
  <c r="B1478" i="6"/>
  <c r="Q1477" i="6"/>
  <c r="P1477" i="6"/>
  <c r="O1477" i="6"/>
  <c r="N1477" i="6"/>
  <c r="K1477" i="6"/>
  <c r="J1477" i="6"/>
  <c r="I1477" i="6"/>
  <c r="G1477" i="6"/>
  <c r="F1477" i="6"/>
  <c r="B1477" i="6"/>
  <c r="Q1476" i="6"/>
  <c r="P1476" i="6"/>
  <c r="O1476" i="6"/>
  <c r="N1476" i="6"/>
  <c r="K1476" i="6"/>
  <c r="J1476" i="6"/>
  <c r="I1476" i="6"/>
  <c r="G1476" i="6"/>
  <c r="F1476" i="6"/>
  <c r="B1476" i="6"/>
  <c r="Q1475" i="6"/>
  <c r="P1475" i="6"/>
  <c r="O1475" i="6"/>
  <c r="N1475" i="6"/>
  <c r="K1475" i="6"/>
  <c r="J1475" i="6"/>
  <c r="I1475" i="6"/>
  <c r="G1475" i="6"/>
  <c r="F1475" i="6"/>
  <c r="B1475" i="6"/>
  <c r="Q1474" i="6"/>
  <c r="P1474" i="6"/>
  <c r="O1474" i="6"/>
  <c r="N1474" i="6"/>
  <c r="K1474" i="6"/>
  <c r="J1474" i="6"/>
  <c r="I1474" i="6"/>
  <c r="G1474" i="6"/>
  <c r="F1474" i="6"/>
  <c r="B1474" i="6"/>
  <c r="Q1473" i="6"/>
  <c r="P1473" i="6"/>
  <c r="O1473" i="6"/>
  <c r="N1473" i="6"/>
  <c r="K1473" i="6"/>
  <c r="J1473" i="6"/>
  <c r="I1473" i="6"/>
  <c r="G1473" i="6"/>
  <c r="F1473" i="6"/>
  <c r="B1473" i="6"/>
  <c r="Q1472" i="6"/>
  <c r="P1472" i="6"/>
  <c r="O1472" i="6"/>
  <c r="N1472" i="6"/>
  <c r="K1472" i="6"/>
  <c r="J1472" i="6"/>
  <c r="I1472" i="6"/>
  <c r="G1472" i="6"/>
  <c r="F1472" i="6"/>
  <c r="B1472" i="6"/>
  <c r="Q1471" i="6"/>
  <c r="P1471" i="6"/>
  <c r="O1471" i="6"/>
  <c r="N1471" i="6"/>
  <c r="K1471" i="6"/>
  <c r="J1471" i="6"/>
  <c r="I1471" i="6"/>
  <c r="G1471" i="6"/>
  <c r="F1471" i="6"/>
  <c r="B1471" i="6"/>
  <c r="Q1470" i="6"/>
  <c r="P1470" i="6"/>
  <c r="O1470" i="6"/>
  <c r="N1470" i="6"/>
  <c r="K1470" i="6"/>
  <c r="J1470" i="6"/>
  <c r="I1470" i="6"/>
  <c r="G1470" i="6"/>
  <c r="F1470" i="6"/>
  <c r="B1470" i="6"/>
  <c r="Q1469" i="6"/>
  <c r="P1469" i="6"/>
  <c r="O1469" i="6"/>
  <c r="N1469" i="6"/>
  <c r="K1469" i="6"/>
  <c r="J1469" i="6"/>
  <c r="I1469" i="6"/>
  <c r="G1469" i="6"/>
  <c r="F1469" i="6"/>
  <c r="B1469" i="6"/>
  <c r="Q1468" i="6"/>
  <c r="P1468" i="6"/>
  <c r="O1468" i="6"/>
  <c r="N1468" i="6"/>
  <c r="K1468" i="6"/>
  <c r="J1468" i="6"/>
  <c r="I1468" i="6"/>
  <c r="G1468" i="6"/>
  <c r="F1468" i="6"/>
  <c r="B1468" i="6"/>
  <c r="Q1467" i="6"/>
  <c r="P1467" i="6"/>
  <c r="O1467" i="6"/>
  <c r="N1467" i="6"/>
  <c r="K1467" i="6"/>
  <c r="J1467" i="6"/>
  <c r="I1467" i="6"/>
  <c r="G1467" i="6"/>
  <c r="F1467" i="6"/>
  <c r="B1467" i="6"/>
  <c r="Q1466" i="6"/>
  <c r="P1466" i="6"/>
  <c r="O1466" i="6"/>
  <c r="N1466" i="6"/>
  <c r="K1466" i="6"/>
  <c r="J1466" i="6"/>
  <c r="I1466" i="6"/>
  <c r="G1466" i="6"/>
  <c r="F1466" i="6"/>
  <c r="B1466" i="6"/>
  <c r="Q1465" i="6"/>
  <c r="P1465" i="6"/>
  <c r="O1465" i="6"/>
  <c r="N1465" i="6"/>
  <c r="K1465" i="6"/>
  <c r="J1465" i="6"/>
  <c r="I1465" i="6"/>
  <c r="G1465" i="6"/>
  <c r="F1465" i="6"/>
  <c r="B1465" i="6"/>
  <c r="Q1464" i="6"/>
  <c r="P1464" i="6"/>
  <c r="O1464" i="6"/>
  <c r="N1464" i="6"/>
  <c r="K1464" i="6"/>
  <c r="J1464" i="6"/>
  <c r="I1464" i="6"/>
  <c r="G1464" i="6"/>
  <c r="F1464" i="6"/>
  <c r="B1464" i="6"/>
  <c r="Q1463" i="6"/>
  <c r="P1463" i="6"/>
  <c r="O1463" i="6"/>
  <c r="N1463" i="6"/>
  <c r="K1463" i="6"/>
  <c r="J1463" i="6"/>
  <c r="I1463" i="6"/>
  <c r="G1463" i="6"/>
  <c r="F1463" i="6"/>
  <c r="B1463" i="6"/>
  <c r="Q1462" i="6"/>
  <c r="P1462" i="6"/>
  <c r="O1462" i="6"/>
  <c r="N1462" i="6"/>
  <c r="K1462" i="6"/>
  <c r="J1462" i="6"/>
  <c r="I1462" i="6"/>
  <c r="G1462" i="6"/>
  <c r="F1462" i="6"/>
  <c r="B1462" i="6"/>
  <c r="Q1461" i="6"/>
  <c r="P1461" i="6"/>
  <c r="O1461" i="6"/>
  <c r="N1461" i="6"/>
  <c r="K1461" i="6"/>
  <c r="J1461" i="6"/>
  <c r="I1461" i="6"/>
  <c r="G1461" i="6"/>
  <c r="F1461" i="6"/>
  <c r="B1461" i="6"/>
  <c r="Q1460" i="6"/>
  <c r="P1460" i="6"/>
  <c r="O1460" i="6"/>
  <c r="N1460" i="6"/>
  <c r="K1460" i="6"/>
  <c r="J1460" i="6"/>
  <c r="I1460" i="6"/>
  <c r="G1460" i="6"/>
  <c r="F1460" i="6"/>
  <c r="B1460" i="6"/>
  <c r="Q1459" i="6"/>
  <c r="P1459" i="6"/>
  <c r="O1459" i="6"/>
  <c r="N1459" i="6"/>
  <c r="K1459" i="6"/>
  <c r="J1459" i="6"/>
  <c r="I1459" i="6"/>
  <c r="G1459" i="6"/>
  <c r="F1459" i="6"/>
  <c r="B1459" i="6"/>
  <c r="Q1458" i="6"/>
  <c r="P1458" i="6"/>
  <c r="O1458" i="6"/>
  <c r="N1458" i="6"/>
  <c r="K1458" i="6"/>
  <c r="J1458" i="6"/>
  <c r="I1458" i="6"/>
  <c r="G1458" i="6"/>
  <c r="F1458" i="6"/>
  <c r="B1458" i="6"/>
  <c r="Q1457" i="6"/>
  <c r="P1457" i="6"/>
  <c r="O1457" i="6"/>
  <c r="N1457" i="6"/>
  <c r="K1457" i="6"/>
  <c r="J1457" i="6"/>
  <c r="I1457" i="6"/>
  <c r="G1457" i="6"/>
  <c r="F1457" i="6"/>
  <c r="B1457" i="6"/>
  <c r="Q1456" i="6"/>
  <c r="P1456" i="6"/>
  <c r="O1456" i="6"/>
  <c r="N1456" i="6"/>
  <c r="K1456" i="6"/>
  <c r="J1456" i="6"/>
  <c r="I1456" i="6"/>
  <c r="G1456" i="6"/>
  <c r="F1456" i="6"/>
  <c r="B1456" i="6"/>
  <c r="Q1455" i="6"/>
  <c r="P1455" i="6"/>
  <c r="O1455" i="6"/>
  <c r="N1455" i="6"/>
  <c r="K1455" i="6"/>
  <c r="J1455" i="6"/>
  <c r="I1455" i="6"/>
  <c r="G1455" i="6"/>
  <c r="F1455" i="6"/>
  <c r="B1455" i="6"/>
  <c r="Q1454" i="6"/>
  <c r="P1454" i="6"/>
  <c r="O1454" i="6"/>
  <c r="N1454" i="6"/>
  <c r="K1454" i="6"/>
  <c r="J1454" i="6"/>
  <c r="I1454" i="6"/>
  <c r="G1454" i="6"/>
  <c r="F1454" i="6"/>
  <c r="B1454" i="6"/>
  <c r="Q1453" i="6"/>
  <c r="P1453" i="6"/>
  <c r="O1453" i="6"/>
  <c r="N1453" i="6"/>
  <c r="K1453" i="6"/>
  <c r="J1453" i="6"/>
  <c r="I1453" i="6"/>
  <c r="G1453" i="6"/>
  <c r="F1453" i="6"/>
  <c r="B1453" i="6"/>
  <c r="Q1452" i="6"/>
  <c r="P1452" i="6"/>
  <c r="O1452" i="6"/>
  <c r="N1452" i="6"/>
  <c r="K1452" i="6"/>
  <c r="J1452" i="6"/>
  <c r="I1452" i="6"/>
  <c r="G1452" i="6"/>
  <c r="F1452" i="6"/>
  <c r="B1452" i="6"/>
  <c r="Q1451" i="6"/>
  <c r="P1451" i="6"/>
  <c r="O1451" i="6"/>
  <c r="N1451" i="6"/>
  <c r="K1451" i="6"/>
  <c r="J1451" i="6"/>
  <c r="I1451" i="6"/>
  <c r="G1451" i="6"/>
  <c r="F1451" i="6"/>
  <c r="B1451" i="6"/>
  <c r="Q1450" i="6"/>
  <c r="P1450" i="6"/>
  <c r="O1450" i="6"/>
  <c r="N1450" i="6"/>
  <c r="K1450" i="6"/>
  <c r="J1450" i="6"/>
  <c r="I1450" i="6"/>
  <c r="G1450" i="6"/>
  <c r="F1450" i="6"/>
  <c r="B1450" i="6"/>
  <c r="Q1449" i="6"/>
  <c r="P1449" i="6"/>
  <c r="O1449" i="6"/>
  <c r="N1449" i="6"/>
  <c r="K1449" i="6"/>
  <c r="J1449" i="6"/>
  <c r="I1449" i="6"/>
  <c r="G1449" i="6"/>
  <c r="F1449" i="6"/>
  <c r="B1449" i="6"/>
  <c r="Q1448" i="6"/>
  <c r="P1448" i="6"/>
  <c r="O1448" i="6"/>
  <c r="N1448" i="6"/>
  <c r="K1448" i="6"/>
  <c r="J1448" i="6"/>
  <c r="I1448" i="6"/>
  <c r="G1448" i="6"/>
  <c r="F1448" i="6"/>
  <c r="B1448" i="6"/>
  <c r="Q1447" i="6"/>
  <c r="P1447" i="6"/>
  <c r="O1447" i="6"/>
  <c r="N1447" i="6"/>
  <c r="K1447" i="6"/>
  <c r="J1447" i="6"/>
  <c r="I1447" i="6"/>
  <c r="G1447" i="6"/>
  <c r="F1447" i="6"/>
  <c r="B1447" i="6"/>
  <c r="Q1446" i="6"/>
  <c r="P1446" i="6"/>
  <c r="O1446" i="6"/>
  <c r="N1446" i="6"/>
  <c r="K1446" i="6"/>
  <c r="J1446" i="6"/>
  <c r="I1446" i="6"/>
  <c r="G1446" i="6"/>
  <c r="F1446" i="6"/>
  <c r="B1446" i="6"/>
  <c r="Q1445" i="6"/>
  <c r="P1445" i="6"/>
  <c r="O1445" i="6"/>
  <c r="N1445" i="6"/>
  <c r="K1445" i="6"/>
  <c r="J1445" i="6"/>
  <c r="I1445" i="6"/>
  <c r="G1445" i="6"/>
  <c r="F1445" i="6"/>
  <c r="B1445" i="6"/>
  <c r="Q1444" i="6"/>
  <c r="P1444" i="6"/>
  <c r="O1444" i="6"/>
  <c r="N1444" i="6"/>
  <c r="K1444" i="6"/>
  <c r="J1444" i="6"/>
  <c r="I1444" i="6"/>
  <c r="G1444" i="6"/>
  <c r="F1444" i="6"/>
  <c r="B1444" i="6"/>
  <c r="Q1443" i="6"/>
  <c r="P1443" i="6"/>
  <c r="O1443" i="6"/>
  <c r="N1443" i="6"/>
  <c r="K1443" i="6"/>
  <c r="J1443" i="6"/>
  <c r="I1443" i="6"/>
  <c r="G1443" i="6"/>
  <c r="F1443" i="6"/>
  <c r="B1443" i="6"/>
  <c r="Q1442" i="6"/>
  <c r="P1442" i="6"/>
  <c r="O1442" i="6"/>
  <c r="N1442" i="6"/>
  <c r="K1442" i="6"/>
  <c r="J1442" i="6"/>
  <c r="I1442" i="6"/>
  <c r="G1442" i="6"/>
  <c r="F1442" i="6"/>
  <c r="B1442" i="6"/>
  <c r="Q1441" i="6"/>
  <c r="P1441" i="6"/>
  <c r="O1441" i="6"/>
  <c r="N1441" i="6"/>
  <c r="K1441" i="6"/>
  <c r="J1441" i="6"/>
  <c r="I1441" i="6"/>
  <c r="G1441" i="6"/>
  <c r="F1441" i="6"/>
  <c r="B1441" i="6"/>
  <c r="Q1440" i="6"/>
  <c r="P1440" i="6"/>
  <c r="O1440" i="6"/>
  <c r="N1440" i="6"/>
  <c r="K1440" i="6"/>
  <c r="J1440" i="6"/>
  <c r="I1440" i="6"/>
  <c r="G1440" i="6"/>
  <c r="F1440" i="6"/>
  <c r="B1440" i="6"/>
  <c r="Q1439" i="6"/>
  <c r="P1439" i="6"/>
  <c r="O1439" i="6"/>
  <c r="N1439" i="6"/>
  <c r="K1439" i="6"/>
  <c r="J1439" i="6"/>
  <c r="I1439" i="6"/>
  <c r="G1439" i="6"/>
  <c r="F1439" i="6"/>
  <c r="B1439" i="6"/>
  <c r="Q1438" i="6"/>
  <c r="P1438" i="6"/>
  <c r="O1438" i="6"/>
  <c r="N1438" i="6"/>
  <c r="K1438" i="6"/>
  <c r="J1438" i="6"/>
  <c r="I1438" i="6"/>
  <c r="G1438" i="6"/>
  <c r="F1438" i="6"/>
  <c r="B1438" i="6"/>
  <c r="Q1437" i="6"/>
  <c r="P1437" i="6"/>
  <c r="O1437" i="6"/>
  <c r="N1437" i="6"/>
  <c r="K1437" i="6"/>
  <c r="J1437" i="6"/>
  <c r="I1437" i="6"/>
  <c r="G1437" i="6"/>
  <c r="F1437" i="6"/>
  <c r="B1437" i="6"/>
  <c r="Q1436" i="6"/>
  <c r="P1436" i="6"/>
  <c r="O1436" i="6"/>
  <c r="N1436" i="6"/>
  <c r="K1436" i="6"/>
  <c r="J1436" i="6"/>
  <c r="I1436" i="6"/>
  <c r="G1436" i="6"/>
  <c r="F1436" i="6"/>
  <c r="B1436" i="6"/>
  <c r="Q1435" i="6"/>
  <c r="P1435" i="6"/>
  <c r="O1435" i="6"/>
  <c r="N1435" i="6"/>
  <c r="K1435" i="6"/>
  <c r="J1435" i="6"/>
  <c r="I1435" i="6"/>
  <c r="G1435" i="6"/>
  <c r="F1435" i="6"/>
  <c r="B1435" i="6"/>
  <c r="Q1434" i="6"/>
  <c r="P1434" i="6"/>
  <c r="O1434" i="6"/>
  <c r="N1434" i="6"/>
  <c r="K1434" i="6"/>
  <c r="J1434" i="6"/>
  <c r="I1434" i="6"/>
  <c r="G1434" i="6"/>
  <c r="F1434" i="6"/>
  <c r="B1434" i="6"/>
  <c r="Q1433" i="6"/>
  <c r="P1433" i="6"/>
  <c r="O1433" i="6"/>
  <c r="N1433" i="6"/>
  <c r="K1433" i="6"/>
  <c r="J1433" i="6"/>
  <c r="I1433" i="6"/>
  <c r="G1433" i="6"/>
  <c r="F1433" i="6"/>
  <c r="B1433" i="6"/>
  <c r="Q1432" i="6"/>
  <c r="P1432" i="6"/>
  <c r="O1432" i="6"/>
  <c r="N1432" i="6"/>
  <c r="K1432" i="6"/>
  <c r="J1432" i="6"/>
  <c r="I1432" i="6"/>
  <c r="G1432" i="6"/>
  <c r="F1432" i="6"/>
  <c r="B1432" i="6"/>
  <c r="Q1431" i="6"/>
  <c r="P1431" i="6"/>
  <c r="O1431" i="6"/>
  <c r="N1431" i="6"/>
  <c r="K1431" i="6"/>
  <c r="J1431" i="6"/>
  <c r="I1431" i="6"/>
  <c r="G1431" i="6"/>
  <c r="F1431" i="6"/>
  <c r="B1431" i="6"/>
  <c r="Q1430" i="6"/>
  <c r="P1430" i="6"/>
  <c r="O1430" i="6"/>
  <c r="N1430" i="6"/>
  <c r="K1430" i="6"/>
  <c r="J1430" i="6"/>
  <c r="I1430" i="6"/>
  <c r="G1430" i="6"/>
  <c r="F1430" i="6"/>
  <c r="B1430" i="6"/>
  <c r="Q1429" i="6"/>
  <c r="P1429" i="6"/>
  <c r="O1429" i="6"/>
  <c r="N1429" i="6"/>
  <c r="K1429" i="6"/>
  <c r="J1429" i="6"/>
  <c r="I1429" i="6"/>
  <c r="G1429" i="6"/>
  <c r="F1429" i="6"/>
  <c r="B1429" i="6"/>
  <c r="Q1428" i="6"/>
  <c r="P1428" i="6"/>
  <c r="O1428" i="6"/>
  <c r="N1428" i="6"/>
  <c r="K1428" i="6"/>
  <c r="J1428" i="6"/>
  <c r="I1428" i="6"/>
  <c r="G1428" i="6"/>
  <c r="F1428" i="6"/>
  <c r="B1428" i="6"/>
  <c r="Q1427" i="6"/>
  <c r="P1427" i="6"/>
  <c r="O1427" i="6"/>
  <c r="N1427" i="6"/>
  <c r="K1427" i="6"/>
  <c r="J1427" i="6"/>
  <c r="I1427" i="6"/>
  <c r="G1427" i="6"/>
  <c r="F1427" i="6"/>
  <c r="B1427" i="6"/>
  <c r="Q1426" i="6"/>
  <c r="P1426" i="6"/>
  <c r="O1426" i="6"/>
  <c r="N1426" i="6"/>
  <c r="K1426" i="6"/>
  <c r="J1426" i="6"/>
  <c r="I1426" i="6"/>
  <c r="G1426" i="6"/>
  <c r="F1426" i="6"/>
  <c r="B1426" i="6"/>
  <c r="Q1425" i="6"/>
  <c r="P1425" i="6"/>
  <c r="O1425" i="6"/>
  <c r="N1425" i="6"/>
  <c r="K1425" i="6"/>
  <c r="J1425" i="6"/>
  <c r="I1425" i="6"/>
  <c r="G1425" i="6"/>
  <c r="F1425" i="6"/>
  <c r="B1425" i="6"/>
  <c r="Q1424" i="6"/>
  <c r="P1424" i="6"/>
  <c r="O1424" i="6"/>
  <c r="N1424" i="6"/>
  <c r="K1424" i="6"/>
  <c r="J1424" i="6"/>
  <c r="I1424" i="6"/>
  <c r="G1424" i="6"/>
  <c r="F1424" i="6"/>
  <c r="B1424" i="6"/>
  <c r="Q1423" i="6"/>
  <c r="P1423" i="6"/>
  <c r="O1423" i="6"/>
  <c r="N1423" i="6"/>
  <c r="K1423" i="6"/>
  <c r="J1423" i="6"/>
  <c r="I1423" i="6"/>
  <c r="G1423" i="6"/>
  <c r="F1423" i="6"/>
  <c r="B1423" i="6"/>
  <c r="Q1422" i="6"/>
  <c r="P1422" i="6"/>
  <c r="O1422" i="6"/>
  <c r="N1422" i="6"/>
  <c r="K1422" i="6"/>
  <c r="J1422" i="6"/>
  <c r="I1422" i="6"/>
  <c r="G1422" i="6"/>
  <c r="F1422" i="6"/>
  <c r="B1422" i="6"/>
  <c r="Q1421" i="6"/>
  <c r="P1421" i="6"/>
  <c r="O1421" i="6"/>
  <c r="N1421" i="6"/>
  <c r="K1421" i="6"/>
  <c r="J1421" i="6"/>
  <c r="I1421" i="6"/>
  <c r="G1421" i="6"/>
  <c r="F1421" i="6"/>
  <c r="B1421" i="6"/>
  <c r="Q1420" i="6"/>
  <c r="P1420" i="6"/>
  <c r="O1420" i="6"/>
  <c r="N1420" i="6"/>
  <c r="K1420" i="6"/>
  <c r="J1420" i="6"/>
  <c r="I1420" i="6"/>
  <c r="G1420" i="6"/>
  <c r="F1420" i="6"/>
  <c r="B1420" i="6"/>
  <c r="Q1419" i="6"/>
  <c r="P1419" i="6"/>
  <c r="O1419" i="6"/>
  <c r="N1419" i="6"/>
  <c r="K1419" i="6"/>
  <c r="J1419" i="6"/>
  <c r="I1419" i="6"/>
  <c r="G1419" i="6"/>
  <c r="F1419" i="6"/>
  <c r="B1419" i="6"/>
  <c r="Q1418" i="6"/>
  <c r="P1418" i="6"/>
  <c r="O1418" i="6"/>
  <c r="N1418" i="6"/>
  <c r="K1418" i="6"/>
  <c r="J1418" i="6"/>
  <c r="I1418" i="6"/>
  <c r="G1418" i="6"/>
  <c r="F1418" i="6"/>
  <c r="B1418" i="6"/>
  <c r="Q1417" i="6"/>
  <c r="P1417" i="6"/>
  <c r="O1417" i="6"/>
  <c r="N1417" i="6"/>
  <c r="K1417" i="6"/>
  <c r="J1417" i="6"/>
  <c r="I1417" i="6"/>
  <c r="G1417" i="6"/>
  <c r="F1417" i="6"/>
  <c r="B1417" i="6"/>
  <c r="Q1416" i="6"/>
  <c r="P1416" i="6"/>
  <c r="O1416" i="6"/>
  <c r="N1416" i="6"/>
  <c r="K1416" i="6"/>
  <c r="J1416" i="6"/>
  <c r="I1416" i="6"/>
  <c r="G1416" i="6"/>
  <c r="F1416" i="6"/>
  <c r="B1416" i="6"/>
  <c r="Q1415" i="6"/>
  <c r="P1415" i="6"/>
  <c r="O1415" i="6"/>
  <c r="N1415" i="6"/>
  <c r="K1415" i="6"/>
  <c r="J1415" i="6"/>
  <c r="I1415" i="6"/>
  <c r="G1415" i="6"/>
  <c r="F1415" i="6"/>
  <c r="B1415" i="6"/>
  <c r="Q1414" i="6"/>
  <c r="P1414" i="6"/>
  <c r="O1414" i="6"/>
  <c r="N1414" i="6"/>
  <c r="K1414" i="6"/>
  <c r="J1414" i="6"/>
  <c r="I1414" i="6"/>
  <c r="G1414" i="6"/>
  <c r="F1414" i="6"/>
  <c r="B1414" i="6"/>
  <c r="Q1413" i="6"/>
  <c r="P1413" i="6"/>
  <c r="O1413" i="6"/>
  <c r="N1413" i="6"/>
  <c r="K1413" i="6"/>
  <c r="J1413" i="6"/>
  <c r="I1413" i="6"/>
  <c r="G1413" i="6"/>
  <c r="F1413" i="6"/>
  <c r="B1413" i="6"/>
  <c r="Q1412" i="6"/>
  <c r="P1412" i="6"/>
  <c r="O1412" i="6"/>
  <c r="N1412" i="6"/>
  <c r="K1412" i="6"/>
  <c r="J1412" i="6"/>
  <c r="I1412" i="6"/>
  <c r="G1412" i="6"/>
  <c r="F1412" i="6"/>
  <c r="B1412" i="6"/>
  <c r="Q1411" i="6"/>
  <c r="P1411" i="6"/>
  <c r="O1411" i="6"/>
  <c r="N1411" i="6"/>
  <c r="K1411" i="6"/>
  <c r="J1411" i="6"/>
  <c r="I1411" i="6"/>
  <c r="G1411" i="6"/>
  <c r="F1411" i="6"/>
  <c r="B1411" i="6"/>
  <c r="Q1410" i="6"/>
  <c r="P1410" i="6"/>
  <c r="O1410" i="6"/>
  <c r="N1410" i="6"/>
  <c r="K1410" i="6"/>
  <c r="J1410" i="6"/>
  <c r="I1410" i="6"/>
  <c r="G1410" i="6"/>
  <c r="F1410" i="6"/>
  <c r="B1410" i="6"/>
  <c r="Q1409" i="6"/>
  <c r="P1409" i="6"/>
  <c r="O1409" i="6"/>
  <c r="N1409" i="6"/>
  <c r="K1409" i="6"/>
  <c r="J1409" i="6"/>
  <c r="I1409" i="6"/>
  <c r="G1409" i="6"/>
  <c r="F1409" i="6"/>
  <c r="B1409" i="6"/>
  <c r="Q1408" i="6"/>
  <c r="P1408" i="6"/>
  <c r="O1408" i="6"/>
  <c r="N1408" i="6"/>
  <c r="K1408" i="6"/>
  <c r="J1408" i="6"/>
  <c r="I1408" i="6"/>
  <c r="G1408" i="6"/>
  <c r="F1408" i="6"/>
  <c r="B1408" i="6"/>
  <c r="Q1407" i="6"/>
  <c r="P1407" i="6"/>
  <c r="O1407" i="6"/>
  <c r="N1407" i="6"/>
  <c r="K1407" i="6"/>
  <c r="J1407" i="6"/>
  <c r="I1407" i="6"/>
  <c r="G1407" i="6"/>
  <c r="F1407" i="6"/>
  <c r="B1407" i="6"/>
  <c r="Q1406" i="6"/>
  <c r="P1406" i="6"/>
  <c r="O1406" i="6"/>
  <c r="N1406" i="6"/>
  <c r="K1406" i="6"/>
  <c r="J1406" i="6"/>
  <c r="I1406" i="6"/>
  <c r="G1406" i="6"/>
  <c r="F1406" i="6"/>
  <c r="B1406" i="6"/>
  <c r="Q1405" i="6"/>
  <c r="P1405" i="6"/>
  <c r="O1405" i="6"/>
  <c r="N1405" i="6"/>
  <c r="K1405" i="6"/>
  <c r="J1405" i="6"/>
  <c r="I1405" i="6"/>
  <c r="G1405" i="6"/>
  <c r="F1405" i="6"/>
  <c r="B1405" i="6"/>
  <c r="Q1404" i="6"/>
  <c r="P1404" i="6"/>
  <c r="O1404" i="6"/>
  <c r="N1404" i="6"/>
  <c r="K1404" i="6"/>
  <c r="J1404" i="6"/>
  <c r="I1404" i="6"/>
  <c r="G1404" i="6"/>
  <c r="F1404" i="6"/>
  <c r="B1404" i="6"/>
  <c r="Q1403" i="6"/>
  <c r="P1403" i="6"/>
  <c r="O1403" i="6"/>
  <c r="N1403" i="6"/>
  <c r="K1403" i="6"/>
  <c r="J1403" i="6"/>
  <c r="I1403" i="6"/>
  <c r="G1403" i="6"/>
  <c r="F1403" i="6"/>
  <c r="B1403" i="6"/>
  <c r="Q1402" i="6"/>
  <c r="P1402" i="6"/>
  <c r="O1402" i="6"/>
  <c r="N1402" i="6"/>
  <c r="K1402" i="6"/>
  <c r="J1402" i="6"/>
  <c r="I1402" i="6"/>
  <c r="G1402" i="6"/>
  <c r="F1402" i="6"/>
  <c r="B1402" i="6"/>
  <c r="Q1401" i="6"/>
  <c r="P1401" i="6"/>
  <c r="O1401" i="6"/>
  <c r="N1401" i="6"/>
  <c r="K1401" i="6"/>
  <c r="J1401" i="6"/>
  <c r="I1401" i="6"/>
  <c r="G1401" i="6"/>
  <c r="F1401" i="6"/>
  <c r="B1401" i="6"/>
  <c r="Q1400" i="6"/>
  <c r="P1400" i="6"/>
  <c r="O1400" i="6"/>
  <c r="N1400" i="6"/>
  <c r="K1400" i="6"/>
  <c r="J1400" i="6"/>
  <c r="I1400" i="6"/>
  <c r="G1400" i="6"/>
  <c r="F1400" i="6"/>
  <c r="B1400" i="6"/>
  <c r="Q1399" i="6"/>
  <c r="P1399" i="6"/>
  <c r="O1399" i="6"/>
  <c r="N1399" i="6"/>
  <c r="K1399" i="6"/>
  <c r="J1399" i="6"/>
  <c r="I1399" i="6"/>
  <c r="G1399" i="6"/>
  <c r="F1399" i="6"/>
  <c r="B1399" i="6"/>
  <c r="Q1398" i="6"/>
  <c r="P1398" i="6"/>
  <c r="O1398" i="6"/>
  <c r="N1398" i="6"/>
  <c r="K1398" i="6"/>
  <c r="J1398" i="6"/>
  <c r="I1398" i="6"/>
  <c r="G1398" i="6"/>
  <c r="F1398" i="6"/>
  <c r="B1398" i="6"/>
  <c r="Q1397" i="6"/>
  <c r="P1397" i="6"/>
  <c r="O1397" i="6"/>
  <c r="N1397" i="6"/>
  <c r="K1397" i="6"/>
  <c r="J1397" i="6"/>
  <c r="I1397" i="6"/>
  <c r="G1397" i="6"/>
  <c r="F1397" i="6"/>
  <c r="B1397" i="6"/>
  <c r="Q1396" i="6"/>
  <c r="P1396" i="6"/>
  <c r="O1396" i="6"/>
  <c r="N1396" i="6"/>
  <c r="K1396" i="6"/>
  <c r="J1396" i="6"/>
  <c r="I1396" i="6"/>
  <c r="G1396" i="6"/>
  <c r="F1396" i="6"/>
  <c r="B1396" i="6"/>
  <c r="Q1395" i="6"/>
  <c r="P1395" i="6"/>
  <c r="O1395" i="6"/>
  <c r="N1395" i="6"/>
  <c r="K1395" i="6"/>
  <c r="J1395" i="6"/>
  <c r="I1395" i="6"/>
  <c r="G1395" i="6"/>
  <c r="F1395" i="6"/>
  <c r="B1395" i="6"/>
  <c r="Q1394" i="6"/>
  <c r="P1394" i="6"/>
  <c r="O1394" i="6"/>
  <c r="N1394" i="6"/>
  <c r="K1394" i="6"/>
  <c r="J1394" i="6"/>
  <c r="I1394" i="6"/>
  <c r="G1394" i="6"/>
  <c r="F1394" i="6"/>
  <c r="B1394" i="6"/>
  <c r="Q1393" i="6"/>
  <c r="P1393" i="6"/>
  <c r="O1393" i="6"/>
  <c r="N1393" i="6"/>
  <c r="K1393" i="6"/>
  <c r="J1393" i="6"/>
  <c r="I1393" i="6"/>
  <c r="G1393" i="6"/>
  <c r="F1393" i="6"/>
  <c r="B1393" i="6"/>
  <c r="Q1392" i="6"/>
  <c r="P1392" i="6"/>
  <c r="O1392" i="6"/>
  <c r="N1392" i="6"/>
  <c r="K1392" i="6"/>
  <c r="J1392" i="6"/>
  <c r="I1392" i="6"/>
  <c r="G1392" i="6"/>
  <c r="F1392" i="6"/>
  <c r="B1392" i="6"/>
  <c r="Q1391" i="6"/>
  <c r="P1391" i="6"/>
  <c r="O1391" i="6"/>
  <c r="N1391" i="6"/>
  <c r="K1391" i="6"/>
  <c r="J1391" i="6"/>
  <c r="I1391" i="6"/>
  <c r="G1391" i="6"/>
  <c r="F1391" i="6"/>
  <c r="B1391" i="6"/>
  <c r="Q1390" i="6"/>
  <c r="P1390" i="6"/>
  <c r="O1390" i="6"/>
  <c r="N1390" i="6"/>
  <c r="K1390" i="6"/>
  <c r="J1390" i="6"/>
  <c r="I1390" i="6"/>
  <c r="G1390" i="6"/>
  <c r="F1390" i="6"/>
  <c r="B1390" i="6"/>
  <c r="Q1389" i="6"/>
  <c r="P1389" i="6"/>
  <c r="O1389" i="6"/>
  <c r="N1389" i="6"/>
  <c r="K1389" i="6"/>
  <c r="J1389" i="6"/>
  <c r="I1389" i="6"/>
  <c r="G1389" i="6"/>
  <c r="F1389" i="6"/>
  <c r="B1389" i="6"/>
  <c r="Q1388" i="6"/>
  <c r="P1388" i="6"/>
  <c r="O1388" i="6"/>
  <c r="N1388" i="6"/>
  <c r="K1388" i="6"/>
  <c r="J1388" i="6"/>
  <c r="I1388" i="6"/>
  <c r="G1388" i="6"/>
  <c r="F1388" i="6"/>
  <c r="B1388" i="6"/>
  <c r="Q1387" i="6"/>
  <c r="P1387" i="6"/>
  <c r="O1387" i="6"/>
  <c r="N1387" i="6"/>
  <c r="K1387" i="6"/>
  <c r="J1387" i="6"/>
  <c r="I1387" i="6"/>
  <c r="G1387" i="6"/>
  <c r="F1387" i="6"/>
  <c r="B1387" i="6"/>
  <c r="Q1386" i="6"/>
  <c r="P1386" i="6"/>
  <c r="O1386" i="6"/>
  <c r="N1386" i="6"/>
  <c r="K1386" i="6"/>
  <c r="J1386" i="6"/>
  <c r="I1386" i="6"/>
  <c r="G1386" i="6"/>
  <c r="F1386" i="6"/>
  <c r="B1386" i="6"/>
  <c r="Q1385" i="6"/>
  <c r="P1385" i="6"/>
  <c r="O1385" i="6"/>
  <c r="N1385" i="6"/>
  <c r="K1385" i="6"/>
  <c r="J1385" i="6"/>
  <c r="I1385" i="6"/>
  <c r="G1385" i="6"/>
  <c r="F1385" i="6"/>
  <c r="B1385" i="6"/>
  <c r="Q1384" i="6"/>
  <c r="P1384" i="6"/>
  <c r="O1384" i="6"/>
  <c r="N1384" i="6"/>
  <c r="K1384" i="6"/>
  <c r="J1384" i="6"/>
  <c r="I1384" i="6"/>
  <c r="G1384" i="6"/>
  <c r="F1384" i="6"/>
  <c r="B1384" i="6"/>
  <c r="Q1383" i="6"/>
  <c r="P1383" i="6"/>
  <c r="O1383" i="6"/>
  <c r="N1383" i="6"/>
  <c r="K1383" i="6"/>
  <c r="J1383" i="6"/>
  <c r="I1383" i="6"/>
  <c r="G1383" i="6"/>
  <c r="F1383" i="6"/>
  <c r="B1383" i="6"/>
  <c r="Q1382" i="6"/>
  <c r="P1382" i="6"/>
  <c r="O1382" i="6"/>
  <c r="N1382" i="6"/>
  <c r="K1382" i="6"/>
  <c r="J1382" i="6"/>
  <c r="I1382" i="6"/>
  <c r="G1382" i="6"/>
  <c r="F1382" i="6"/>
  <c r="B1382" i="6"/>
  <c r="Q1381" i="6"/>
  <c r="P1381" i="6"/>
  <c r="O1381" i="6"/>
  <c r="N1381" i="6"/>
  <c r="K1381" i="6"/>
  <c r="J1381" i="6"/>
  <c r="I1381" i="6"/>
  <c r="G1381" i="6"/>
  <c r="F1381" i="6"/>
  <c r="B1381" i="6"/>
  <c r="Q1380" i="6"/>
  <c r="P1380" i="6"/>
  <c r="O1380" i="6"/>
  <c r="N1380" i="6"/>
  <c r="K1380" i="6"/>
  <c r="J1380" i="6"/>
  <c r="I1380" i="6"/>
  <c r="G1380" i="6"/>
  <c r="F1380" i="6"/>
  <c r="B1380" i="6"/>
  <c r="Q1379" i="6"/>
  <c r="P1379" i="6"/>
  <c r="O1379" i="6"/>
  <c r="N1379" i="6"/>
  <c r="K1379" i="6"/>
  <c r="J1379" i="6"/>
  <c r="I1379" i="6"/>
  <c r="G1379" i="6"/>
  <c r="F1379" i="6"/>
  <c r="B1379" i="6"/>
  <c r="Q1378" i="6"/>
  <c r="P1378" i="6"/>
  <c r="O1378" i="6"/>
  <c r="N1378" i="6"/>
  <c r="K1378" i="6"/>
  <c r="J1378" i="6"/>
  <c r="I1378" i="6"/>
  <c r="G1378" i="6"/>
  <c r="F1378" i="6"/>
  <c r="B1378" i="6"/>
  <c r="Q1377" i="6"/>
  <c r="P1377" i="6"/>
  <c r="O1377" i="6"/>
  <c r="N1377" i="6"/>
  <c r="K1377" i="6"/>
  <c r="J1377" i="6"/>
  <c r="I1377" i="6"/>
  <c r="G1377" i="6"/>
  <c r="F1377" i="6"/>
  <c r="B1377" i="6"/>
  <c r="Q1376" i="6"/>
  <c r="P1376" i="6"/>
  <c r="O1376" i="6"/>
  <c r="N1376" i="6"/>
  <c r="K1376" i="6"/>
  <c r="J1376" i="6"/>
  <c r="I1376" i="6"/>
  <c r="G1376" i="6"/>
  <c r="F1376" i="6"/>
  <c r="B1376" i="6"/>
  <c r="Q1375" i="6"/>
  <c r="P1375" i="6"/>
  <c r="O1375" i="6"/>
  <c r="N1375" i="6"/>
  <c r="K1375" i="6"/>
  <c r="J1375" i="6"/>
  <c r="I1375" i="6"/>
  <c r="G1375" i="6"/>
  <c r="F1375" i="6"/>
  <c r="B1375" i="6"/>
  <c r="Q1374" i="6"/>
  <c r="P1374" i="6"/>
  <c r="O1374" i="6"/>
  <c r="N1374" i="6"/>
  <c r="K1374" i="6"/>
  <c r="J1374" i="6"/>
  <c r="I1374" i="6"/>
  <c r="G1374" i="6"/>
  <c r="F1374" i="6"/>
  <c r="B1374" i="6"/>
  <c r="Q1373" i="6"/>
  <c r="P1373" i="6"/>
  <c r="O1373" i="6"/>
  <c r="N1373" i="6"/>
  <c r="K1373" i="6"/>
  <c r="J1373" i="6"/>
  <c r="I1373" i="6"/>
  <c r="G1373" i="6"/>
  <c r="F1373" i="6"/>
  <c r="B1373" i="6"/>
  <c r="Q1372" i="6"/>
  <c r="P1372" i="6"/>
  <c r="O1372" i="6"/>
  <c r="N1372" i="6"/>
  <c r="K1372" i="6"/>
  <c r="J1372" i="6"/>
  <c r="I1372" i="6"/>
  <c r="G1372" i="6"/>
  <c r="F1372" i="6"/>
  <c r="B1372" i="6"/>
  <c r="Q1371" i="6"/>
  <c r="P1371" i="6"/>
  <c r="O1371" i="6"/>
  <c r="N1371" i="6"/>
  <c r="K1371" i="6"/>
  <c r="J1371" i="6"/>
  <c r="I1371" i="6"/>
  <c r="G1371" i="6"/>
  <c r="F1371" i="6"/>
  <c r="B1371" i="6"/>
  <c r="Q1370" i="6"/>
  <c r="P1370" i="6"/>
  <c r="O1370" i="6"/>
  <c r="N1370" i="6"/>
  <c r="K1370" i="6"/>
  <c r="J1370" i="6"/>
  <c r="I1370" i="6"/>
  <c r="G1370" i="6"/>
  <c r="F1370" i="6"/>
  <c r="B1370" i="6"/>
  <c r="Q1369" i="6"/>
  <c r="P1369" i="6"/>
  <c r="O1369" i="6"/>
  <c r="N1369" i="6"/>
  <c r="K1369" i="6"/>
  <c r="J1369" i="6"/>
  <c r="I1369" i="6"/>
  <c r="G1369" i="6"/>
  <c r="F1369" i="6"/>
  <c r="B1369" i="6"/>
  <c r="Q1368" i="6"/>
  <c r="P1368" i="6"/>
  <c r="O1368" i="6"/>
  <c r="N1368" i="6"/>
  <c r="K1368" i="6"/>
  <c r="J1368" i="6"/>
  <c r="I1368" i="6"/>
  <c r="G1368" i="6"/>
  <c r="F1368" i="6"/>
  <c r="B1368" i="6"/>
  <c r="Q1367" i="6"/>
  <c r="P1367" i="6"/>
  <c r="O1367" i="6"/>
  <c r="N1367" i="6"/>
  <c r="K1367" i="6"/>
  <c r="J1367" i="6"/>
  <c r="I1367" i="6"/>
  <c r="G1367" i="6"/>
  <c r="F1367" i="6"/>
  <c r="B1367" i="6"/>
  <c r="Q1366" i="6"/>
  <c r="P1366" i="6"/>
  <c r="O1366" i="6"/>
  <c r="N1366" i="6"/>
  <c r="K1366" i="6"/>
  <c r="J1366" i="6"/>
  <c r="I1366" i="6"/>
  <c r="G1366" i="6"/>
  <c r="F1366" i="6"/>
  <c r="B1366" i="6"/>
  <c r="Q1365" i="6"/>
  <c r="P1365" i="6"/>
  <c r="O1365" i="6"/>
  <c r="N1365" i="6"/>
  <c r="K1365" i="6"/>
  <c r="J1365" i="6"/>
  <c r="I1365" i="6"/>
  <c r="G1365" i="6"/>
  <c r="F1365" i="6"/>
  <c r="B1365" i="6"/>
  <c r="Q1364" i="6"/>
  <c r="P1364" i="6"/>
  <c r="O1364" i="6"/>
  <c r="N1364" i="6"/>
  <c r="K1364" i="6"/>
  <c r="J1364" i="6"/>
  <c r="I1364" i="6"/>
  <c r="G1364" i="6"/>
  <c r="F1364" i="6"/>
  <c r="B1364" i="6"/>
  <c r="Q1363" i="6"/>
  <c r="P1363" i="6"/>
  <c r="O1363" i="6"/>
  <c r="N1363" i="6"/>
  <c r="K1363" i="6"/>
  <c r="J1363" i="6"/>
  <c r="I1363" i="6"/>
  <c r="G1363" i="6"/>
  <c r="F1363" i="6"/>
  <c r="B1363" i="6"/>
  <c r="Q1362" i="6"/>
  <c r="P1362" i="6"/>
  <c r="O1362" i="6"/>
  <c r="N1362" i="6"/>
  <c r="K1362" i="6"/>
  <c r="J1362" i="6"/>
  <c r="I1362" i="6"/>
  <c r="G1362" i="6"/>
  <c r="F1362" i="6"/>
  <c r="B1362" i="6"/>
  <c r="Q1361" i="6"/>
  <c r="P1361" i="6"/>
  <c r="O1361" i="6"/>
  <c r="N1361" i="6"/>
  <c r="K1361" i="6"/>
  <c r="J1361" i="6"/>
  <c r="I1361" i="6"/>
  <c r="G1361" i="6"/>
  <c r="F1361" i="6"/>
  <c r="B1361" i="6"/>
  <c r="Q1360" i="6"/>
  <c r="P1360" i="6"/>
  <c r="O1360" i="6"/>
  <c r="N1360" i="6"/>
  <c r="K1360" i="6"/>
  <c r="J1360" i="6"/>
  <c r="I1360" i="6"/>
  <c r="G1360" i="6"/>
  <c r="F1360" i="6"/>
  <c r="B1360" i="6"/>
  <c r="Q1359" i="6"/>
  <c r="P1359" i="6"/>
  <c r="O1359" i="6"/>
  <c r="N1359" i="6"/>
  <c r="K1359" i="6"/>
  <c r="J1359" i="6"/>
  <c r="I1359" i="6"/>
  <c r="G1359" i="6"/>
  <c r="F1359" i="6"/>
  <c r="B1359" i="6"/>
  <c r="Q1358" i="6"/>
  <c r="P1358" i="6"/>
  <c r="O1358" i="6"/>
  <c r="N1358" i="6"/>
  <c r="K1358" i="6"/>
  <c r="J1358" i="6"/>
  <c r="I1358" i="6"/>
  <c r="G1358" i="6"/>
  <c r="F1358" i="6"/>
  <c r="B1358" i="6"/>
  <c r="Q1357" i="6"/>
  <c r="P1357" i="6"/>
  <c r="O1357" i="6"/>
  <c r="N1357" i="6"/>
  <c r="K1357" i="6"/>
  <c r="J1357" i="6"/>
  <c r="I1357" i="6"/>
  <c r="G1357" i="6"/>
  <c r="F1357" i="6"/>
  <c r="B1357" i="6"/>
  <c r="Q1356" i="6"/>
  <c r="P1356" i="6"/>
  <c r="O1356" i="6"/>
  <c r="N1356" i="6"/>
  <c r="K1356" i="6"/>
  <c r="J1356" i="6"/>
  <c r="I1356" i="6"/>
  <c r="G1356" i="6"/>
  <c r="F1356" i="6"/>
  <c r="B1356" i="6"/>
  <c r="Q1355" i="6"/>
  <c r="P1355" i="6"/>
  <c r="O1355" i="6"/>
  <c r="N1355" i="6"/>
  <c r="K1355" i="6"/>
  <c r="J1355" i="6"/>
  <c r="I1355" i="6"/>
  <c r="G1355" i="6"/>
  <c r="F1355" i="6"/>
  <c r="B1355" i="6"/>
  <c r="Q1354" i="6"/>
  <c r="P1354" i="6"/>
  <c r="O1354" i="6"/>
  <c r="N1354" i="6"/>
  <c r="K1354" i="6"/>
  <c r="J1354" i="6"/>
  <c r="I1354" i="6"/>
  <c r="G1354" i="6"/>
  <c r="F1354" i="6"/>
  <c r="B1354" i="6"/>
  <c r="Q1353" i="6"/>
  <c r="P1353" i="6"/>
  <c r="O1353" i="6"/>
  <c r="N1353" i="6"/>
  <c r="K1353" i="6"/>
  <c r="J1353" i="6"/>
  <c r="I1353" i="6"/>
  <c r="G1353" i="6"/>
  <c r="F1353" i="6"/>
  <c r="B1353" i="6"/>
  <c r="Q1352" i="6"/>
  <c r="P1352" i="6"/>
  <c r="O1352" i="6"/>
  <c r="N1352" i="6"/>
  <c r="K1352" i="6"/>
  <c r="J1352" i="6"/>
  <c r="I1352" i="6"/>
  <c r="G1352" i="6"/>
  <c r="F1352" i="6"/>
  <c r="B1352" i="6"/>
  <c r="Q1351" i="6"/>
  <c r="P1351" i="6"/>
  <c r="O1351" i="6"/>
  <c r="N1351" i="6"/>
  <c r="K1351" i="6"/>
  <c r="J1351" i="6"/>
  <c r="I1351" i="6"/>
  <c r="G1351" i="6"/>
  <c r="F1351" i="6"/>
  <c r="B1351" i="6"/>
  <c r="Q1350" i="6"/>
  <c r="P1350" i="6"/>
  <c r="O1350" i="6"/>
  <c r="N1350" i="6"/>
  <c r="K1350" i="6"/>
  <c r="J1350" i="6"/>
  <c r="I1350" i="6"/>
  <c r="G1350" i="6"/>
  <c r="F1350" i="6"/>
  <c r="B1350" i="6"/>
  <c r="Q1349" i="6"/>
  <c r="P1349" i="6"/>
  <c r="O1349" i="6"/>
  <c r="N1349" i="6"/>
  <c r="K1349" i="6"/>
  <c r="J1349" i="6"/>
  <c r="I1349" i="6"/>
  <c r="G1349" i="6"/>
  <c r="F1349" i="6"/>
  <c r="B1349" i="6"/>
  <c r="Q1348" i="6"/>
  <c r="P1348" i="6"/>
  <c r="O1348" i="6"/>
  <c r="N1348" i="6"/>
  <c r="K1348" i="6"/>
  <c r="J1348" i="6"/>
  <c r="I1348" i="6"/>
  <c r="G1348" i="6"/>
  <c r="F1348" i="6"/>
  <c r="B1348" i="6"/>
  <c r="Q1347" i="6"/>
  <c r="P1347" i="6"/>
  <c r="O1347" i="6"/>
  <c r="N1347" i="6"/>
  <c r="K1347" i="6"/>
  <c r="J1347" i="6"/>
  <c r="I1347" i="6"/>
  <c r="G1347" i="6"/>
  <c r="F1347" i="6"/>
  <c r="B1347" i="6"/>
  <c r="Q1346" i="6"/>
  <c r="P1346" i="6"/>
  <c r="O1346" i="6"/>
  <c r="N1346" i="6"/>
  <c r="K1346" i="6"/>
  <c r="J1346" i="6"/>
  <c r="I1346" i="6"/>
  <c r="G1346" i="6"/>
  <c r="F1346" i="6"/>
  <c r="B1346" i="6"/>
  <c r="Q1345" i="6"/>
  <c r="P1345" i="6"/>
  <c r="O1345" i="6"/>
  <c r="N1345" i="6"/>
  <c r="K1345" i="6"/>
  <c r="J1345" i="6"/>
  <c r="I1345" i="6"/>
  <c r="G1345" i="6"/>
  <c r="F1345" i="6"/>
  <c r="B1345" i="6"/>
  <c r="Q1344" i="6"/>
  <c r="P1344" i="6"/>
  <c r="O1344" i="6"/>
  <c r="N1344" i="6"/>
  <c r="K1344" i="6"/>
  <c r="J1344" i="6"/>
  <c r="I1344" i="6"/>
  <c r="G1344" i="6"/>
  <c r="F1344" i="6"/>
  <c r="B1344" i="6"/>
  <c r="Q1343" i="6"/>
  <c r="P1343" i="6"/>
  <c r="O1343" i="6"/>
  <c r="N1343" i="6"/>
  <c r="K1343" i="6"/>
  <c r="J1343" i="6"/>
  <c r="I1343" i="6"/>
  <c r="G1343" i="6"/>
  <c r="F1343" i="6"/>
  <c r="B1343" i="6"/>
  <c r="Q1342" i="6"/>
  <c r="P1342" i="6"/>
  <c r="O1342" i="6"/>
  <c r="N1342" i="6"/>
  <c r="K1342" i="6"/>
  <c r="J1342" i="6"/>
  <c r="I1342" i="6"/>
  <c r="G1342" i="6"/>
  <c r="F1342" i="6"/>
  <c r="B1342" i="6"/>
  <c r="Q1341" i="6"/>
  <c r="P1341" i="6"/>
  <c r="O1341" i="6"/>
  <c r="N1341" i="6"/>
  <c r="K1341" i="6"/>
  <c r="J1341" i="6"/>
  <c r="I1341" i="6"/>
  <c r="G1341" i="6"/>
  <c r="F1341" i="6"/>
  <c r="B1341" i="6"/>
  <c r="Q1340" i="6"/>
  <c r="P1340" i="6"/>
  <c r="O1340" i="6"/>
  <c r="N1340" i="6"/>
  <c r="K1340" i="6"/>
  <c r="J1340" i="6"/>
  <c r="I1340" i="6"/>
  <c r="G1340" i="6"/>
  <c r="F1340" i="6"/>
  <c r="B1340" i="6"/>
  <c r="Q1339" i="6"/>
  <c r="P1339" i="6"/>
  <c r="O1339" i="6"/>
  <c r="N1339" i="6"/>
  <c r="K1339" i="6"/>
  <c r="J1339" i="6"/>
  <c r="I1339" i="6"/>
  <c r="G1339" i="6"/>
  <c r="F1339" i="6"/>
  <c r="B1339" i="6"/>
  <c r="Q1338" i="6"/>
  <c r="P1338" i="6"/>
  <c r="O1338" i="6"/>
  <c r="N1338" i="6"/>
  <c r="K1338" i="6"/>
  <c r="J1338" i="6"/>
  <c r="I1338" i="6"/>
  <c r="G1338" i="6"/>
  <c r="F1338" i="6"/>
  <c r="B1338" i="6"/>
  <c r="Q1337" i="6"/>
  <c r="P1337" i="6"/>
  <c r="O1337" i="6"/>
  <c r="N1337" i="6"/>
  <c r="K1337" i="6"/>
  <c r="J1337" i="6"/>
  <c r="I1337" i="6"/>
  <c r="G1337" i="6"/>
  <c r="F1337" i="6"/>
  <c r="B1337" i="6"/>
  <c r="Q1336" i="6"/>
  <c r="P1336" i="6"/>
  <c r="O1336" i="6"/>
  <c r="N1336" i="6"/>
  <c r="K1336" i="6"/>
  <c r="J1336" i="6"/>
  <c r="I1336" i="6"/>
  <c r="G1336" i="6"/>
  <c r="F1336" i="6"/>
  <c r="B1336" i="6"/>
  <c r="Q1335" i="6"/>
  <c r="P1335" i="6"/>
  <c r="O1335" i="6"/>
  <c r="N1335" i="6"/>
  <c r="K1335" i="6"/>
  <c r="J1335" i="6"/>
  <c r="I1335" i="6"/>
  <c r="G1335" i="6"/>
  <c r="F1335" i="6"/>
  <c r="B1335" i="6"/>
  <c r="Q1334" i="6"/>
  <c r="P1334" i="6"/>
  <c r="O1334" i="6"/>
  <c r="N1334" i="6"/>
  <c r="K1334" i="6"/>
  <c r="J1334" i="6"/>
  <c r="I1334" i="6"/>
  <c r="G1334" i="6"/>
  <c r="F1334" i="6"/>
  <c r="B1334" i="6"/>
  <c r="Q1333" i="6"/>
  <c r="P1333" i="6"/>
  <c r="O1333" i="6"/>
  <c r="N1333" i="6"/>
  <c r="K1333" i="6"/>
  <c r="J1333" i="6"/>
  <c r="I1333" i="6"/>
  <c r="G1333" i="6"/>
  <c r="F1333" i="6"/>
  <c r="B1333" i="6"/>
  <c r="Q1332" i="6"/>
  <c r="P1332" i="6"/>
  <c r="O1332" i="6"/>
  <c r="N1332" i="6"/>
  <c r="K1332" i="6"/>
  <c r="J1332" i="6"/>
  <c r="I1332" i="6"/>
  <c r="G1332" i="6"/>
  <c r="F1332" i="6"/>
  <c r="B1332" i="6"/>
  <c r="Q1331" i="6"/>
  <c r="P1331" i="6"/>
  <c r="O1331" i="6"/>
  <c r="N1331" i="6"/>
  <c r="K1331" i="6"/>
  <c r="J1331" i="6"/>
  <c r="I1331" i="6"/>
  <c r="G1331" i="6"/>
  <c r="F1331" i="6"/>
  <c r="B1331" i="6"/>
  <c r="Q1330" i="6"/>
  <c r="P1330" i="6"/>
  <c r="O1330" i="6"/>
  <c r="N1330" i="6"/>
  <c r="K1330" i="6"/>
  <c r="J1330" i="6"/>
  <c r="I1330" i="6"/>
  <c r="G1330" i="6"/>
  <c r="F1330" i="6"/>
  <c r="B1330" i="6"/>
  <c r="Q1329" i="6"/>
  <c r="P1329" i="6"/>
  <c r="O1329" i="6"/>
  <c r="N1329" i="6"/>
  <c r="K1329" i="6"/>
  <c r="J1329" i="6"/>
  <c r="I1329" i="6"/>
  <c r="G1329" i="6"/>
  <c r="F1329" i="6"/>
  <c r="B1329" i="6"/>
  <c r="Q1328" i="6"/>
  <c r="P1328" i="6"/>
  <c r="O1328" i="6"/>
  <c r="N1328" i="6"/>
  <c r="K1328" i="6"/>
  <c r="J1328" i="6"/>
  <c r="I1328" i="6"/>
  <c r="G1328" i="6"/>
  <c r="F1328" i="6"/>
  <c r="B1328" i="6"/>
  <c r="Q1327" i="6"/>
  <c r="P1327" i="6"/>
  <c r="O1327" i="6"/>
  <c r="N1327" i="6"/>
  <c r="K1327" i="6"/>
  <c r="J1327" i="6"/>
  <c r="I1327" i="6"/>
  <c r="G1327" i="6"/>
  <c r="F1327" i="6"/>
  <c r="B1327" i="6"/>
  <c r="Q1326" i="6"/>
  <c r="P1326" i="6"/>
  <c r="O1326" i="6"/>
  <c r="N1326" i="6"/>
  <c r="K1326" i="6"/>
  <c r="J1326" i="6"/>
  <c r="I1326" i="6"/>
  <c r="G1326" i="6"/>
  <c r="F1326" i="6"/>
  <c r="B1326" i="6"/>
  <c r="Q1325" i="6"/>
  <c r="P1325" i="6"/>
  <c r="O1325" i="6"/>
  <c r="N1325" i="6"/>
  <c r="K1325" i="6"/>
  <c r="J1325" i="6"/>
  <c r="I1325" i="6"/>
  <c r="G1325" i="6"/>
  <c r="F1325" i="6"/>
  <c r="B1325" i="6"/>
  <c r="Q1324" i="6"/>
  <c r="P1324" i="6"/>
  <c r="O1324" i="6"/>
  <c r="N1324" i="6"/>
  <c r="K1324" i="6"/>
  <c r="J1324" i="6"/>
  <c r="I1324" i="6"/>
  <c r="G1324" i="6"/>
  <c r="F1324" i="6"/>
  <c r="B1324" i="6"/>
  <c r="Q1323" i="6"/>
  <c r="P1323" i="6"/>
  <c r="O1323" i="6"/>
  <c r="N1323" i="6"/>
  <c r="K1323" i="6"/>
  <c r="J1323" i="6"/>
  <c r="I1323" i="6"/>
  <c r="G1323" i="6"/>
  <c r="F1323" i="6"/>
  <c r="B1323" i="6"/>
  <c r="Q1322" i="6"/>
  <c r="P1322" i="6"/>
  <c r="O1322" i="6"/>
  <c r="N1322" i="6"/>
  <c r="K1322" i="6"/>
  <c r="J1322" i="6"/>
  <c r="I1322" i="6"/>
  <c r="G1322" i="6"/>
  <c r="F1322" i="6"/>
  <c r="B1322" i="6"/>
  <c r="Q1321" i="6"/>
  <c r="P1321" i="6"/>
  <c r="O1321" i="6"/>
  <c r="N1321" i="6"/>
  <c r="K1321" i="6"/>
  <c r="J1321" i="6"/>
  <c r="I1321" i="6"/>
  <c r="G1321" i="6"/>
  <c r="F1321" i="6"/>
  <c r="B1321" i="6"/>
  <c r="Q1320" i="6"/>
  <c r="P1320" i="6"/>
  <c r="O1320" i="6"/>
  <c r="N1320" i="6"/>
  <c r="K1320" i="6"/>
  <c r="J1320" i="6"/>
  <c r="I1320" i="6"/>
  <c r="G1320" i="6"/>
  <c r="F1320" i="6"/>
  <c r="B1320" i="6"/>
  <c r="Q1319" i="6"/>
  <c r="P1319" i="6"/>
  <c r="O1319" i="6"/>
  <c r="N1319" i="6"/>
  <c r="K1319" i="6"/>
  <c r="J1319" i="6"/>
  <c r="I1319" i="6"/>
  <c r="G1319" i="6"/>
  <c r="F1319" i="6"/>
  <c r="B1319" i="6"/>
  <c r="Q1318" i="6"/>
  <c r="P1318" i="6"/>
  <c r="O1318" i="6"/>
  <c r="N1318" i="6"/>
  <c r="K1318" i="6"/>
  <c r="J1318" i="6"/>
  <c r="I1318" i="6"/>
  <c r="G1318" i="6"/>
  <c r="F1318" i="6"/>
  <c r="B1318" i="6"/>
  <c r="Q1317" i="6"/>
  <c r="P1317" i="6"/>
  <c r="O1317" i="6"/>
  <c r="N1317" i="6"/>
  <c r="K1317" i="6"/>
  <c r="J1317" i="6"/>
  <c r="I1317" i="6"/>
  <c r="G1317" i="6"/>
  <c r="F1317" i="6"/>
  <c r="B1317" i="6"/>
  <c r="Q1316" i="6"/>
  <c r="P1316" i="6"/>
  <c r="O1316" i="6"/>
  <c r="N1316" i="6"/>
  <c r="K1316" i="6"/>
  <c r="J1316" i="6"/>
  <c r="I1316" i="6"/>
  <c r="G1316" i="6"/>
  <c r="F1316" i="6"/>
  <c r="B1316" i="6"/>
  <c r="Q1315" i="6"/>
  <c r="P1315" i="6"/>
  <c r="O1315" i="6"/>
  <c r="N1315" i="6"/>
  <c r="K1315" i="6"/>
  <c r="J1315" i="6"/>
  <c r="I1315" i="6"/>
  <c r="G1315" i="6"/>
  <c r="F1315" i="6"/>
  <c r="B1315" i="6"/>
  <c r="Q1314" i="6"/>
  <c r="P1314" i="6"/>
  <c r="O1314" i="6"/>
  <c r="N1314" i="6"/>
  <c r="K1314" i="6"/>
  <c r="J1314" i="6"/>
  <c r="I1314" i="6"/>
  <c r="G1314" i="6"/>
  <c r="F1314" i="6"/>
  <c r="B1314" i="6"/>
  <c r="Q1313" i="6"/>
  <c r="P1313" i="6"/>
  <c r="O1313" i="6"/>
  <c r="N1313" i="6"/>
  <c r="K1313" i="6"/>
  <c r="J1313" i="6"/>
  <c r="I1313" i="6"/>
  <c r="G1313" i="6"/>
  <c r="F1313" i="6"/>
  <c r="B1313" i="6"/>
  <c r="Q1312" i="6"/>
  <c r="P1312" i="6"/>
  <c r="O1312" i="6"/>
  <c r="N1312" i="6"/>
  <c r="K1312" i="6"/>
  <c r="J1312" i="6"/>
  <c r="I1312" i="6"/>
  <c r="G1312" i="6"/>
  <c r="F1312" i="6"/>
  <c r="B1312" i="6"/>
  <c r="Q1311" i="6"/>
  <c r="P1311" i="6"/>
  <c r="O1311" i="6"/>
  <c r="N1311" i="6"/>
  <c r="K1311" i="6"/>
  <c r="J1311" i="6"/>
  <c r="I1311" i="6"/>
  <c r="G1311" i="6"/>
  <c r="F1311" i="6"/>
  <c r="B1311" i="6"/>
  <c r="Q1310" i="6"/>
  <c r="P1310" i="6"/>
  <c r="O1310" i="6"/>
  <c r="N1310" i="6"/>
  <c r="K1310" i="6"/>
  <c r="J1310" i="6"/>
  <c r="I1310" i="6"/>
  <c r="G1310" i="6"/>
  <c r="F1310" i="6"/>
  <c r="B1310" i="6"/>
  <c r="Q1309" i="6"/>
  <c r="P1309" i="6"/>
  <c r="O1309" i="6"/>
  <c r="N1309" i="6"/>
  <c r="K1309" i="6"/>
  <c r="J1309" i="6"/>
  <c r="I1309" i="6"/>
  <c r="G1309" i="6"/>
  <c r="F1309" i="6"/>
  <c r="B1309" i="6"/>
  <c r="Q1308" i="6"/>
  <c r="P1308" i="6"/>
  <c r="O1308" i="6"/>
  <c r="N1308" i="6"/>
  <c r="K1308" i="6"/>
  <c r="J1308" i="6"/>
  <c r="I1308" i="6"/>
  <c r="G1308" i="6"/>
  <c r="F1308" i="6"/>
  <c r="B1308" i="6"/>
  <c r="Q1307" i="6"/>
  <c r="P1307" i="6"/>
  <c r="O1307" i="6"/>
  <c r="N1307" i="6"/>
  <c r="K1307" i="6"/>
  <c r="J1307" i="6"/>
  <c r="I1307" i="6"/>
  <c r="G1307" i="6"/>
  <c r="F1307" i="6"/>
  <c r="B1307" i="6"/>
  <c r="Q1306" i="6"/>
  <c r="P1306" i="6"/>
  <c r="O1306" i="6"/>
  <c r="N1306" i="6"/>
  <c r="K1306" i="6"/>
  <c r="J1306" i="6"/>
  <c r="I1306" i="6"/>
  <c r="G1306" i="6"/>
  <c r="F1306" i="6"/>
  <c r="B1306" i="6"/>
  <c r="Q1305" i="6"/>
  <c r="P1305" i="6"/>
  <c r="O1305" i="6"/>
  <c r="N1305" i="6"/>
  <c r="K1305" i="6"/>
  <c r="J1305" i="6"/>
  <c r="I1305" i="6"/>
  <c r="G1305" i="6"/>
  <c r="F1305" i="6"/>
  <c r="B1305" i="6"/>
  <c r="Q1304" i="6"/>
  <c r="P1304" i="6"/>
  <c r="O1304" i="6"/>
  <c r="N1304" i="6"/>
  <c r="K1304" i="6"/>
  <c r="J1304" i="6"/>
  <c r="I1304" i="6"/>
  <c r="G1304" i="6"/>
  <c r="F1304" i="6"/>
  <c r="B1304" i="6"/>
  <c r="Q1303" i="6"/>
  <c r="P1303" i="6"/>
  <c r="O1303" i="6"/>
  <c r="N1303" i="6"/>
  <c r="K1303" i="6"/>
  <c r="J1303" i="6"/>
  <c r="I1303" i="6"/>
  <c r="G1303" i="6"/>
  <c r="F1303" i="6"/>
  <c r="B1303" i="6"/>
  <c r="Q1302" i="6"/>
  <c r="P1302" i="6"/>
  <c r="O1302" i="6"/>
  <c r="N1302" i="6"/>
  <c r="K1302" i="6"/>
  <c r="J1302" i="6"/>
  <c r="I1302" i="6"/>
  <c r="G1302" i="6"/>
  <c r="F1302" i="6"/>
  <c r="B1302" i="6"/>
  <c r="Q1301" i="6"/>
  <c r="P1301" i="6"/>
  <c r="O1301" i="6"/>
  <c r="N1301" i="6"/>
  <c r="K1301" i="6"/>
  <c r="J1301" i="6"/>
  <c r="I1301" i="6"/>
  <c r="G1301" i="6"/>
  <c r="F1301" i="6"/>
  <c r="B1301" i="6"/>
  <c r="Q1300" i="6"/>
  <c r="P1300" i="6"/>
  <c r="O1300" i="6"/>
  <c r="N1300" i="6"/>
  <c r="K1300" i="6"/>
  <c r="J1300" i="6"/>
  <c r="I1300" i="6"/>
  <c r="G1300" i="6"/>
  <c r="F1300" i="6"/>
  <c r="B1300" i="6"/>
  <c r="Q1299" i="6"/>
  <c r="P1299" i="6"/>
  <c r="O1299" i="6"/>
  <c r="N1299" i="6"/>
  <c r="K1299" i="6"/>
  <c r="J1299" i="6"/>
  <c r="I1299" i="6"/>
  <c r="G1299" i="6"/>
  <c r="F1299" i="6"/>
  <c r="B1299" i="6"/>
  <c r="Q1298" i="6"/>
  <c r="P1298" i="6"/>
  <c r="O1298" i="6"/>
  <c r="N1298" i="6"/>
  <c r="K1298" i="6"/>
  <c r="J1298" i="6"/>
  <c r="I1298" i="6"/>
  <c r="G1298" i="6"/>
  <c r="F1298" i="6"/>
  <c r="B1298" i="6"/>
  <c r="Q1297" i="6"/>
  <c r="P1297" i="6"/>
  <c r="O1297" i="6"/>
  <c r="N1297" i="6"/>
  <c r="K1297" i="6"/>
  <c r="J1297" i="6"/>
  <c r="I1297" i="6"/>
  <c r="G1297" i="6"/>
  <c r="F1297" i="6"/>
  <c r="B1297" i="6"/>
  <c r="Q1296" i="6"/>
  <c r="P1296" i="6"/>
  <c r="O1296" i="6"/>
  <c r="N1296" i="6"/>
  <c r="K1296" i="6"/>
  <c r="J1296" i="6"/>
  <c r="I1296" i="6"/>
  <c r="G1296" i="6"/>
  <c r="F1296" i="6"/>
  <c r="B1296" i="6"/>
  <c r="Q1295" i="6"/>
  <c r="P1295" i="6"/>
  <c r="O1295" i="6"/>
  <c r="N1295" i="6"/>
  <c r="K1295" i="6"/>
  <c r="J1295" i="6"/>
  <c r="I1295" i="6"/>
  <c r="G1295" i="6"/>
  <c r="F1295" i="6"/>
  <c r="B1295" i="6"/>
  <c r="Q1294" i="6"/>
  <c r="P1294" i="6"/>
  <c r="O1294" i="6"/>
  <c r="N1294" i="6"/>
  <c r="K1294" i="6"/>
  <c r="J1294" i="6"/>
  <c r="I1294" i="6"/>
  <c r="G1294" i="6"/>
  <c r="F1294" i="6"/>
  <c r="B1294" i="6"/>
  <c r="Q1293" i="6"/>
  <c r="P1293" i="6"/>
  <c r="O1293" i="6"/>
  <c r="N1293" i="6"/>
  <c r="K1293" i="6"/>
  <c r="J1293" i="6"/>
  <c r="I1293" i="6"/>
  <c r="G1293" i="6"/>
  <c r="F1293" i="6"/>
  <c r="B1293" i="6"/>
  <c r="Q1292" i="6"/>
  <c r="P1292" i="6"/>
  <c r="O1292" i="6"/>
  <c r="N1292" i="6"/>
  <c r="K1292" i="6"/>
  <c r="J1292" i="6"/>
  <c r="I1292" i="6"/>
  <c r="G1292" i="6"/>
  <c r="F1292" i="6"/>
  <c r="B1292" i="6"/>
  <c r="Q1291" i="6"/>
  <c r="P1291" i="6"/>
  <c r="O1291" i="6"/>
  <c r="N1291" i="6"/>
  <c r="K1291" i="6"/>
  <c r="J1291" i="6"/>
  <c r="I1291" i="6"/>
  <c r="G1291" i="6"/>
  <c r="F1291" i="6"/>
  <c r="B1291" i="6"/>
  <c r="Q1290" i="6"/>
  <c r="P1290" i="6"/>
  <c r="O1290" i="6"/>
  <c r="N1290" i="6"/>
  <c r="K1290" i="6"/>
  <c r="J1290" i="6"/>
  <c r="I1290" i="6"/>
  <c r="G1290" i="6"/>
  <c r="F1290" i="6"/>
  <c r="B1290" i="6"/>
  <c r="Q1289" i="6"/>
  <c r="P1289" i="6"/>
  <c r="O1289" i="6"/>
  <c r="N1289" i="6"/>
  <c r="K1289" i="6"/>
  <c r="J1289" i="6"/>
  <c r="I1289" i="6"/>
  <c r="G1289" i="6"/>
  <c r="F1289" i="6"/>
  <c r="B1289" i="6"/>
  <c r="Q1288" i="6"/>
  <c r="P1288" i="6"/>
  <c r="O1288" i="6"/>
  <c r="N1288" i="6"/>
  <c r="K1288" i="6"/>
  <c r="J1288" i="6"/>
  <c r="I1288" i="6"/>
  <c r="G1288" i="6"/>
  <c r="F1288" i="6"/>
  <c r="B1288" i="6"/>
  <c r="Q1287" i="6"/>
  <c r="P1287" i="6"/>
  <c r="O1287" i="6"/>
  <c r="N1287" i="6"/>
  <c r="K1287" i="6"/>
  <c r="J1287" i="6"/>
  <c r="I1287" i="6"/>
  <c r="G1287" i="6"/>
  <c r="F1287" i="6"/>
  <c r="B1287" i="6"/>
  <c r="Q1286" i="6"/>
  <c r="P1286" i="6"/>
  <c r="O1286" i="6"/>
  <c r="N1286" i="6"/>
  <c r="K1286" i="6"/>
  <c r="J1286" i="6"/>
  <c r="I1286" i="6"/>
  <c r="G1286" i="6"/>
  <c r="F1286" i="6"/>
  <c r="B1286" i="6"/>
  <c r="Q1285" i="6"/>
  <c r="P1285" i="6"/>
  <c r="O1285" i="6"/>
  <c r="N1285" i="6"/>
  <c r="K1285" i="6"/>
  <c r="J1285" i="6"/>
  <c r="I1285" i="6"/>
  <c r="G1285" i="6"/>
  <c r="F1285" i="6"/>
  <c r="B1285" i="6"/>
  <c r="Q1284" i="6"/>
  <c r="P1284" i="6"/>
  <c r="O1284" i="6"/>
  <c r="N1284" i="6"/>
  <c r="K1284" i="6"/>
  <c r="J1284" i="6"/>
  <c r="I1284" i="6"/>
  <c r="G1284" i="6"/>
  <c r="F1284" i="6"/>
  <c r="B1284" i="6"/>
  <c r="Q1283" i="6"/>
  <c r="P1283" i="6"/>
  <c r="O1283" i="6"/>
  <c r="N1283" i="6"/>
  <c r="K1283" i="6"/>
  <c r="J1283" i="6"/>
  <c r="I1283" i="6"/>
  <c r="G1283" i="6"/>
  <c r="F1283" i="6"/>
  <c r="B1283" i="6"/>
  <c r="Q1282" i="6"/>
  <c r="P1282" i="6"/>
  <c r="O1282" i="6"/>
  <c r="N1282" i="6"/>
  <c r="K1282" i="6"/>
  <c r="J1282" i="6"/>
  <c r="I1282" i="6"/>
  <c r="G1282" i="6"/>
  <c r="F1282" i="6"/>
  <c r="B1282" i="6"/>
  <c r="Q1281" i="6"/>
  <c r="P1281" i="6"/>
  <c r="O1281" i="6"/>
  <c r="N1281" i="6"/>
  <c r="K1281" i="6"/>
  <c r="J1281" i="6"/>
  <c r="I1281" i="6"/>
  <c r="G1281" i="6"/>
  <c r="F1281" i="6"/>
  <c r="B1281" i="6"/>
  <c r="Q1280" i="6"/>
  <c r="P1280" i="6"/>
  <c r="O1280" i="6"/>
  <c r="N1280" i="6"/>
  <c r="K1280" i="6"/>
  <c r="J1280" i="6"/>
  <c r="I1280" i="6"/>
  <c r="G1280" i="6"/>
  <c r="F1280" i="6"/>
  <c r="B1280" i="6"/>
  <c r="Q1279" i="6"/>
  <c r="P1279" i="6"/>
  <c r="O1279" i="6"/>
  <c r="N1279" i="6"/>
  <c r="K1279" i="6"/>
  <c r="J1279" i="6"/>
  <c r="I1279" i="6"/>
  <c r="G1279" i="6"/>
  <c r="F1279" i="6"/>
  <c r="B1279" i="6"/>
  <c r="Q1278" i="6"/>
  <c r="P1278" i="6"/>
  <c r="O1278" i="6"/>
  <c r="N1278" i="6"/>
  <c r="K1278" i="6"/>
  <c r="J1278" i="6"/>
  <c r="I1278" i="6"/>
  <c r="G1278" i="6"/>
  <c r="F1278" i="6"/>
  <c r="B1278" i="6"/>
  <c r="Q1277" i="6"/>
  <c r="P1277" i="6"/>
  <c r="O1277" i="6"/>
  <c r="N1277" i="6"/>
  <c r="K1277" i="6"/>
  <c r="J1277" i="6"/>
  <c r="I1277" i="6"/>
  <c r="G1277" i="6"/>
  <c r="F1277" i="6"/>
  <c r="B1277" i="6"/>
  <c r="Q1276" i="6"/>
  <c r="P1276" i="6"/>
  <c r="O1276" i="6"/>
  <c r="N1276" i="6"/>
  <c r="K1276" i="6"/>
  <c r="J1276" i="6"/>
  <c r="I1276" i="6"/>
  <c r="G1276" i="6"/>
  <c r="F1276" i="6"/>
  <c r="B1276" i="6"/>
  <c r="Q1275" i="6"/>
  <c r="P1275" i="6"/>
  <c r="O1275" i="6"/>
  <c r="N1275" i="6"/>
  <c r="K1275" i="6"/>
  <c r="J1275" i="6"/>
  <c r="I1275" i="6"/>
  <c r="G1275" i="6"/>
  <c r="F1275" i="6"/>
  <c r="B1275" i="6"/>
  <c r="Q1274" i="6"/>
  <c r="P1274" i="6"/>
  <c r="O1274" i="6"/>
  <c r="N1274" i="6"/>
  <c r="K1274" i="6"/>
  <c r="J1274" i="6"/>
  <c r="I1274" i="6"/>
  <c r="G1274" i="6"/>
  <c r="F1274" i="6"/>
  <c r="B1274" i="6"/>
  <c r="Q1273" i="6"/>
  <c r="P1273" i="6"/>
  <c r="O1273" i="6"/>
  <c r="N1273" i="6"/>
  <c r="K1273" i="6"/>
  <c r="J1273" i="6"/>
  <c r="I1273" i="6"/>
  <c r="G1273" i="6"/>
  <c r="F1273" i="6"/>
  <c r="B1273" i="6"/>
  <c r="Q1272" i="6"/>
  <c r="P1272" i="6"/>
  <c r="O1272" i="6"/>
  <c r="N1272" i="6"/>
  <c r="K1272" i="6"/>
  <c r="J1272" i="6"/>
  <c r="I1272" i="6"/>
  <c r="G1272" i="6"/>
  <c r="F1272" i="6"/>
  <c r="B1272" i="6"/>
  <c r="Q1271" i="6"/>
  <c r="P1271" i="6"/>
  <c r="O1271" i="6"/>
  <c r="N1271" i="6"/>
  <c r="K1271" i="6"/>
  <c r="J1271" i="6"/>
  <c r="I1271" i="6"/>
  <c r="G1271" i="6"/>
  <c r="F1271" i="6"/>
  <c r="B1271" i="6"/>
  <c r="Q1270" i="6"/>
  <c r="P1270" i="6"/>
  <c r="O1270" i="6"/>
  <c r="N1270" i="6"/>
  <c r="K1270" i="6"/>
  <c r="J1270" i="6"/>
  <c r="I1270" i="6"/>
  <c r="G1270" i="6"/>
  <c r="F1270" i="6"/>
  <c r="B1270" i="6"/>
  <c r="Q1269" i="6"/>
  <c r="P1269" i="6"/>
  <c r="O1269" i="6"/>
  <c r="N1269" i="6"/>
  <c r="K1269" i="6"/>
  <c r="J1269" i="6"/>
  <c r="I1269" i="6"/>
  <c r="G1269" i="6"/>
  <c r="F1269" i="6"/>
  <c r="B1269" i="6"/>
  <c r="Q1268" i="6"/>
  <c r="P1268" i="6"/>
  <c r="O1268" i="6"/>
  <c r="N1268" i="6"/>
  <c r="K1268" i="6"/>
  <c r="J1268" i="6"/>
  <c r="I1268" i="6"/>
  <c r="G1268" i="6"/>
  <c r="F1268" i="6"/>
  <c r="B1268" i="6"/>
  <c r="Q1267" i="6"/>
  <c r="P1267" i="6"/>
  <c r="O1267" i="6"/>
  <c r="N1267" i="6"/>
  <c r="K1267" i="6"/>
  <c r="J1267" i="6"/>
  <c r="I1267" i="6"/>
  <c r="G1267" i="6"/>
  <c r="F1267" i="6"/>
  <c r="B1267" i="6"/>
  <c r="Q1266" i="6"/>
  <c r="P1266" i="6"/>
  <c r="O1266" i="6"/>
  <c r="N1266" i="6"/>
  <c r="K1266" i="6"/>
  <c r="J1266" i="6"/>
  <c r="I1266" i="6"/>
  <c r="G1266" i="6"/>
  <c r="F1266" i="6"/>
  <c r="B1266" i="6"/>
  <c r="Q1265" i="6"/>
  <c r="P1265" i="6"/>
  <c r="O1265" i="6"/>
  <c r="N1265" i="6"/>
  <c r="K1265" i="6"/>
  <c r="J1265" i="6"/>
  <c r="I1265" i="6"/>
  <c r="G1265" i="6"/>
  <c r="F1265" i="6"/>
  <c r="B1265" i="6"/>
  <c r="Q1264" i="6"/>
  <c r="P1264" i="6"/>
  <c r="O1264" i="6"/>
  <c r="N1264" i="6"/>
  <c r="K1264" i="6"/>
  <c r="J1264" i="6"/>
  <c r="I1264" i="6"/>
  <c r="G1264" i="6"/>
  <c r="F1264" i="6"/>
  <c r="B1264" i="6"/>
  <c r="Q1263" i="6"/>
  <c r="P1263" i="6"/>
  <c r="O1263" i="6"/>
  <c r="N1263" i="6"/>
  <c r="K1263" i="6"/>
  <c r="J1263" i="6"/>
  <c r="I1263" i="6"/>
  <c r="G1263" i="6"/>
  <c r="F1263" i="6"/>
  <c r="B1263" i="6"/>
  <c r="Q1262" i="6"/>
  <c r="P1262" i="6"/>
  <c r="O1262" i="6"/>
  <c r="N1262" i="6"/>
  <c r="K1262" i="6"/>
  <c r="J1262" i="6"/>
  <c r="I1262" i="6"/>
  <c r="G1262" i="6"/>
  <c r="F1262" i="6"/>
  <c r="B1262" i="6"/>
  <c r="Q1261" i="6"/>
  <c r="P1261" i="6"/>
  <c r="O1261" i="6"/>
  <c r="N1261" i="6"/>
  <c r="K1261" i="6"/>
  <c r="J1261" i="6"/>
  <c r="I1261" i="6"/>
  <c r="G1261" i="6"/>
  <c r="F1261" i="6"/>
  <c r="B1261" i="6"/>
  <c r="Q1260" i="6"/>
  <c r="P1260" i="6"/>
  <c r="O1260" i="6"/>
  <c r="N1260" i="6"/>
  <c r="K1260" i="6"/>
  <c r="J1260" i="6"/>
  <c r="I1260" i="6"/>
  <c r="G1260" i="6"/>
  <c r="F1260" i="6"/>
  <c r="B1260" i="6"/>
  <c r="Q1259" i="6"/>
  <c r="P1259" i="6"/>
  <c r="O1259" i="6"/>
  <c r="N1259" i="6"/>
  <c r="K1259" i="6"/>
  <c r="J1259" i="6"/>
  <c r="I1259" i="6"/>
  <c r="G1259" i="6"/>
  <c r="F1259" i="6"/>
  <c r="B1259" i="6"/>
  <c r="Q1258" i="6"/>
  <c r="P1258" i="6"/>
  <c r="O1258" i="6"/>
  <c r="N1258" i="6"/>
  <c r="K1258" i="6"/>
  <c r="J1258" i="6"/>
  <c r="I1258" i="6"/>
  <c r="G1258" i="6"/>
  <c r="F1258" i="6"/>
  <c r="B1258" i="6"/>
  <c r="Q1257" i="6"/>
  <c r="P1257" i="6"/>
  <c r="O1257" i="6"/>
  <c r="N1257" i="6"/>
  <c r="K1257" i="6"/>
  <c r="J1257" i="6"/>
  <c r="I1257" i="6"/>
  <c r="G1257" i="6"/>
  <c r="F1257" i="6"/>
  <c r="B1257" i="6"/>
  <c r="Q1256" i="6"/>
  <c r="P1256" i="6"/>
  <c r="O1256" i="6"/>
  <c r="N1256" i="6"/>
  <c r="K1256" i="6"/>
  <c r="J1256" i="6"/>
  <c r="I1256" i="6"/>
  <c r="G1256" i="6"/>
  <c r="F1256" i="6"/>
  <c r="B1256" i="6"/>
  <c r="Q1255" i="6"/>
  <c r="P1255" i="6"/>
  <c r="O1255" i="6"/>
  <c r="N1255" i="6"/>
  <c r="K1255" i="6"/>
  <c r="J1255" i="6"/>
  <c r="I1255" i="6"/>
  <c r="G1255" i="6"/>
  <c r="F1255" i="6"/>
  <c r="B1255" i="6"/>
  <c r="Q1254" i="6"/>
  <c r="P1254" i="6"/>
  <c r="O1254" i="6"/>
  <c r="N1254" i="6"/>
  <c r="K1254" i="6"/>
  <c r="J1254" i="6"/>
  <c r="I1254" i="6"/>
  <c r="G1254" i="6"/>
  <c r="F1254" i="6"/>
  <c r="B1254" i="6"/>
  <c r="Q1253" i="6"/>
  <c r="P1253" i="6"/>
  <c r="O1253" i="6"/>
  <c r="N1253" i="6"/>
  <c r="K1253" i="6"/>
  <c r="J1253" i="6"/>
  <c r="I1253" i="6"/>
  <c r="G1253" i="6"/>
  <c r="F1253" i="6"/>
  <c r="B1253" i="6"/>
  <c r="Q1252" i="6"/>
  <c r="P1252" i="6"/>
  <c r="O1252" i="6"/>
  <c r="N1252" i="6"/>
  <c r="K1252" i="6"/>
  <c r="J1252" i="6"/>
  <c r="I1252" i="6"/>
  <c r="G1252" i="6"/>
  <c r="F1252" i="6"/>
  <c r="B1252" i="6"/>
  <c r="Q1251" i="6"/>
  <c r="P1251" i="6"/>
  <c r="O1251" i="6"/>
  <c r="N1251" i="6"/>
  <c r="K1251" i="6"/>
  <c r="J1251" i="6"/>
  <c r="I1251" i="6"/>
  <c r="G1251" i="6"/>
  <c r="F1251" i="6"/>
  <c r="B1251" i="6"/>
  <c r="Q1250" i="6"/>
  <c r="P1250" i="6"/>
  <c r="O1250" i="6"/>
  <c r="N1250" i="6"/>
  <c r="K1250" i="6"/>
  <c r="J1250" i="6"/>
  <c r="I1250" i="6"/>
  <c r="G1250" i="6"/>
  <c r="F1250" i="6"/>
  <c r="B1250" i="6"/>
  <c r="Q1249" i="6"/>
  <c r="P1249" i="6"/>
  <c r="O1249" i="6"/>
  <c r="N1249" i="6"/>
  <c r="K1249" i="6"/>
  <c r="J1249" i="6"/>
  <c r="I1249" i="6"/>
  <c r="G1249" i="6"/>
  <c r="F1249" i="6"/>
  <c r="B1249" i="6"/>
  <c r="Q1248" i="6"/>
  <c r="P1248" i="6"/>
  <c r="O1248" i="6"/>
  <c r="N1248" i="6"/>
  <c r="K1248" i="6"/>
  <c r="J1248" i="6"/>
  <c r="I1248" i="6"/>
  <c r="G1248" i="6"/>
  <c r="F1248" i="6"/>
  <c r="B1248" i="6"/>
  <c r="Q1247" i="6"/>
  <c r="P1247" i="6"/>
  <c r="O1247" i="6"/>
  <c r="N1247" i="6"/>
  <c r="K1247" i="6"/>
  <c r="J1247" i="6"/>
  <c r="I1247" i="6"/>
  <c r="G1247" i="6"/>
  <c r="F1247" i="6"/>
  <c r="B1247" i="6"/>
  <c r="Q1246" i="6"/>
  <c r="P1246" i="6"/>
  <c r="O1246" i="6"/>
  <c r="N1246" i="6"/>
  <c r="K1246" i="6"/>
  <c r="J1246" i="6"/>
  <c r="I1246" i="6"/>
  <c r="G1246" i="6"/>
  <c r="F1246" i="6"/>
  <c r="B1246" i="6"/>
  <c r="Q1245" i="6"/>
  <c r="P1245" i="6"/>
  <c r="O1245" i="6"/>
  <c r="N1245" i="6"/>
  <c r="K1245" i="6"/>
  <c r="J1245" i="6"/>
  <c r="I1245" i="6"/>
  <c r="G1245" i="6"/>
  <c r="F1245" i="6"/>
  <c r="B1245" i="6"/>
  <c r="Q1244" i="6"/>
  <c r="P1244" i="6"/>
  <c r="O1244" i="6"/>
  <c r="N1244" i="6"/>
  <c r="K1244" i="6"/>
  <c r="J1244" i="6"/>
  <c r="I1244" i="6"/>
  <c r="G1244" i="6"/>
  <c r="F1244" i="6"/>
  <c r="B1244" i="6"/>
  <c r="Q1243" i="6"/>
  <c r="P1243" i="6"/>
  <c r="O1243" i="6"/>
  <c r="N1243" i="6"/>
  <c r="K1243" i="6"/>
  <c r="J1243" i="6"/>
  <c r="I1243" i="6"/>
  <c r="G1243" i="6"/>
  <c r="F1243" i="6"/>
  <c r="B1243" i="6"/>
  <c r="Q1242" i="6"/>
  <c r="P1242" i="6"/>
  <c r="O1242" i="6"/>
  <c r="N1242" i="6"/>
  <c r="K1242" i="6"/>
  <c r="J1242" i="6"/>
  <c r="I1242" i="6"/>
  <c r="G1242" i="6"/>
  <c r="F1242" i="6"/>
  <c r="B1242" i="6"/>
  <c r="Q1241" i="6"/>
  <c r="P1241" i="6"/>
  <c r="O1241" i="6"/>
  <c r="N1241" i="6"/>
  <c r="K1241" i="6"/>
  <c r="J1241" i="6"/>
  <c r="I1241" i="6"/>
  <c r="G1241" i="6"/>
  <c r="F1241" i="6"/>
  <c r="B1241" i="6"/>
  <c r="Q1240" i="6"/>
  <c r="P1240" i="6"/>
  <c r="O1240" i="6"/>
  <c r="N1240" i="6"/>
  <c r="K1240" i="6"/>
  <c r="J1240" i="6"/>
  <c r="I1240" i="6"/>
  <c r="G1240" i="6"/>
  <c r="F1240" i="6"/>
  <c r="B1240" i="6"/>
  <c r="Q1239" i="6"/>
  <c r="P1239" i="6"/>
  <c r="O1239" i="6"/>
  <c r="N1239" i="6"/>
  <c r="K1239" i="6"/>
  <c r="J1239" i="6"/>
  <c r="I1239" i="6"/>
  <c r="G1239" i="6"/>
  <c r="F1239" i="6"/>
  <c r="B1239" i="6"/>
  <c r="Q1238" i="6"/>
  <c r="P1238" i="6"/>
  <c r="O1238" i="6"/>
  <c r="N1238" i="6"/>
  <c r="K1238" i="6"/>
  <c r="J1238" i="6"/>
  <c r="I1238" i="6"/>
  <c r="G1238" i="6"/>
  <c r="F1238" i="6"/>
  <c r="B1238" i="6"/>
  <c r="Q1237" i="6"/>
  <c r="P1237" i="6"/>
  <c r="O1237" i="6"/>
  <c r="N1237" i="6"/>
  <c r="K1237" i="6"/>
  <c r="J1237" i="6"/>
  <c r="I1237" i="6"/>
  <c r="G1237" i="6"/>
  <c r="F1237" i="6"/>
  <c r="B1237" i="6"/>
  <c r="Q1236" i="6"/>
  <c r="P1236" i="6"/>
  <c r="O1236" i="6"/>
  <c r="N1236" i="6"/>
  <c r="K1236" i="6"/>
  <c r="J1236" i="6"/>
  <c r="I1236" i="6"/>
  <c r="G1236" i="6"/>
  <c r="F1236" i="6"/>
  <c r="B1236" i="6"/>
  <c r="Q1235" i="6"/>
  <c r="P1235" i="6"/>
  <c r="O1235" i="6"/>
  <c r="N1235" i="6"/>
  <c r="K1235" i="6"/>
  <c r="J1235" i="6"/>
  <c r="I1235" i="6"/>
  <c r="G1235" i="6"/>
  <c r="F1235" i="6"/>
  <c r="B1235" i="6"/>
  <c r="Q1234" i="6"/>
  <c r="P1234" i="6"/>
  <c r="O1234" i="6"/>
  <c r="N1234" i="6"/>
  <c r="K1234" i="6"/>
  <c r="J1234" i="6"/>
  <c r="I1234" i="6"/>
  <c r="G1234" i="6"/>
  <c r="F1234" i="6"/>
  <c r="B1234" i="6"/>
  <c r="Q1233" i="6"/>
  <c r="P1233" i="6"/>
  <c r="O1233" i="6"/>
  <c r="N1233" i="6"/>
  <c r="K1233" i="6"/>
  <c r="J1233" i="6"/>
  <c r="I1233" i="6"/>
  <c r="G1233" i="6"/>
  <c r="F1233" i="6"/>
  <c r="B1233" i="6"/>
  <c r="Q1232" i="6"/>
  <c r="P1232" i="6"/>
  <c r="O1232" i="6"/>
  <c r="N1232" i="6"/>
  <c r="K1232" i="6"/>
  <c r="J1232" i="6"/>
  <c r="I1232" i="6"/>
  <c r="G1232" i="6"/>
  <c r="F1232" i="6"/>
  <c r="B1232" i="6"/>
  <c r="Q1231" i="6"/>
  <c r="P1231" i="6"/>
  <c r="O1231" i="6"/>
  <c r="N1231" i="6"/>
  <c r="K1231" i="6"/>
  <c r="J1231" i="6"/>
  <c r="I1231" i="6"/>
  <c r="G1231" i="6"/>
  <c r="F1231" i="6"/>
  <c r="B1231" i="6"/>
  <c r="Q1230" i="6"/>
  <c r="P1230" i="6"/>
  <c r="O1230" i="6"/>
  <c r="N1230" i="6"/>
  <c r="K1230" i="6"/>
  <c r="J1230" i="6"/>
  <c r="I1230" i="6"/>
  <c r="G1230" i="6"/>
  <c r="F1230" i="6"/>
  <c r="B1230" i="6"/>
  <c r="Q1229" i="6"/>
  <c r="P1229" i="6"/>
  <c r="O1229" i="6"/>
  <c r="N1229" i="6"/>
  <c r="K1229" i="6"/>
  <c r="J1229" i="6"/>
  <c r="I1229" i="6"/>
  <c r="G1229" i="6"/>
  <c r="F1229" i="6"/>
  <c r="B1229" i="6"/>
  <c r="Q1228" i="6"/>
  <c r="P1228" i="6"/>
  <c r="O1228" i="6"/>
  <c r="N1228" i="6"/>
  <c r="K1228" i="6"/>
  <c r="J1228" i="6"/>
  <c r="I1228" i="6"/>
  <c r="G1228" i="6"/>
  <c r="F1228" i="6"/>
  <c r="B1228" i="6"/>
  <c r="Q1227" i="6"/>
  <c r="P1227" i="6"/>
  <c r="O1227" i="6"/>
  <c r="N1227" i="6"/>
  <c r="K1227" i="6"/>
  <c r="J1227" i="6"/>
  <c r="I1227" i="6"/>
  <c r="G1227" i="6"/>
  <c r="F1227" i="6"/>
  <c r="B1227" i="6"/>
  <c r="Q1226" i="6"/>
  <c r="P1226" i="6"/>
  <c r="O1226" i="6"/>
  <c r="N1226" i="6"/>
  <c r="K1226" i="6"/>
  <c r="J1226" i="6"/>
  <c r="I1226" i="6"/>
  <c r="G1226" i="6"/>
  <c r="F1226" i="6"/>
  <c r="B1226" i="6"/>
  <c r="Q1225" i="6"/>
  <c r="P1225" i="6"/>
  <c r="O1225" i="6"/>
  <c r="N1225" i="6"/>
  <c r="K1225" i="6"/>
  <c r="J1225" i="6"/>
  <c r="I1225" i="6"/>
  <c r="G1225" i="6"/>
  <c r="F1225" i="6"/>
  <c r="B1225" i="6"/>
  <c r="Q1224" i="6"/>
  <c r="P1224" i="6"/>
  <c r="O1224" i="6"/>
  <c r="N1224" i="6"/>
  <c r="K1224" i="6"/>
  <c r="J1224" i="6"/>
  <c r="I1224" i="6"/>
  <c r="G1224" i="6"/>
  <c r="F1224" i="6"/>
  <c r="B1224" i="6"/>
  <c r="Q1223" i="6"/>
  <c r="P1223" i="6"/>
  <c r="O1223" i="6"/>
  <c r="N1223" i="6"/>
  <c r="K1223" i="6"/>
  <c r="J1223" i="6"/>
  <c r="I1223" i="6"/>
  <c r="G1223" i="6"/>
  <c r="F1223" i="6"/>
  <c r="B1223" i="6"/>
  <c r="Q1222" i="6"/>
  <c r="P1222" i="6"/>
  <c r="O1222" i="6"/>
  <c r="N1222" i="6"/>
  <c r="K1222" i="6"/>
  <c r="J1222" i="6"/>
  <c r="I1222" i="6"/>
  <c r="G1222" i="6"/>
  <c r="F1222" i="6"/>
  <c r="B1222" i="6"/>
  <c r="Q1221" i="6"/>
  <c r="P1221" i="6"/>
  <c r="O1221" i="6"/>
  <c r="N1221" i="6"/>
  <c r="K1221" i="6"/>
  <c r="J1221" i="6"/>
  <c r="I1221" i="6"/>
  <c r="G1221" i="6"/>
  <c r="F1221" i="6"/>
  <c r="B1221" i="6"/>
  <c r="Q1220" i="6"/>
  <c r="P1220" i="6"/>
  <c r="O1220" i="6"/>
  <c r="N1220" i="6"/>
  <c r="K1220" i="6"/>
  <c r="J1220" i="6"/>
  <c r="I1220" i="6"/>
  <c r="G1220" i="6"/>
  <c r="F1220" i="6"/>
  <c r="B1220" i="6"/>
  <c r="Q1219" i="6"/>
  <c r="P1219" i="6"/>
  <c r="O1219" i="6"/>
  <c r="N1219" i="6"/>
  <c r="K1219" i="6"/>
  <c r="J1219" i="6"/>
  <c r="I1219" i="6"/>
  <c r="G1219" i="6"/>
  <c r="F1219" i="6"/>
  <c r="B1219" i="6"/>
  <c r="Q1218" i="6"/>
  <c r="P1218" i="6"/>
  <c r="O1218" i="6"/>
  <c r="N1218" i="6"/>
  <c r="K1218" i="6"/>
  <c r="J1218" i="6"/>
  <c r="I1218" i="6"/>
  <c r="G1218" i="6"/>
  <c r="F1218" i="6"/>
  <c r="B1218" i="6"/>
  <c r="Q1217" i="6"/>
  <c r="P1217" i="6"/>
  <c r="O1217" i="6"/>
  <c r="N1217" i="6"/>
  <c r="K1217" i="6"/>
  <c r="J1217" i="6"/>
  <c r="I1217" i="6"/>
  <c r="G1217" i="6"/>
  <c r="F1217" i="6"/>
  <c r="B1217" i="6"/>
  <c r="Q1216" i="6"/>
  <c r="P1216" i="6"/>
  <c r="O1216" i="6"/>
  <c r="N1216" i="6"/>
  <c r="K1216" i="6"/>
  <c r="J1216" i="6"/>
  <c r="I1216" i="6"/>
  <c r="G1216" i="6"/>
  <c r="F1216" i="6"/>
  <c r="B1216" i="6"/>
  <c r="Q1215" i="6"/>
  <c r="P1215" i="6"/>
  <c r="O1215" i="6"/>
  <c r="N1215" i="6"/>
  <c r="K1215" i="6"/>
  <c r="J1215" i="6"/>
  <c r="I1215" i="6"/>
  <c r="G1215" i="6"/>
  <c r="F1215" i="6"/>
  <c r="B1215" i="6"/>
  <c r="Q1214" i="6"/>
  <c r="P1214" i="6"/>
  <c r="O1214" i="6"/>
  <c r="N1214" i="6"/>
  <c r="K1214" i="6"/>
  <c r="J1214" i="6"/>
  <c r="I1214" i="6"/>
  <c r="G1214" i="6"/>
  <c r="F1214" i="6"/>
  <c r="B1214" i="6"/>
  <c r="Q1213" i="6"/>
  <c r="P1213" i="6"/>
  <c r="O1213" i="6"/>
  <c r="N1213" i="6"/>
  <c r="K1213" i="6"/>
  <c r="J1213" i="6"/>
  <c r="I1213" i="6"/>
  <c r="G1213" i="6"/>
  <c r="F1213" i="6"/>
  <c r="B1213" i="6"/>
  <c r="Q1212" i="6"/>
  <c r="P1212" i="6"/>
  <c r="O1212" i="6"/>
  <c r="N1212" i="6"/>
  <c r="K1212" i="6"/>
  <c r="J1212" i="6"/>
  <c r="I1212" i="6"/>
  <c r="G1212" i="6"/>
  <c r="F1212" i="6"/>
  <c r="B1212" i="6"/>
  <c r="Q1211" i="6"/>
  <c r="P1211" i="6"/>
  <c r="O1211" i="6"/>
  <c r="N1211" i="6"/>
  <c r="K1211" i="6"/>
  <c r="J1211" i="6"/>
  <c r="I1211" i="6"/>
  <c r="G1211" i="6"/>
  <c r="F1211" i="6"/>
  <c r="B1211" i="6"/>
  <c r="Q1210" i="6"/>
  <c r="P1210" i="6"/>
  <c r="O1210" i="6"/>
  <c r="N1210" i="6"/>
  <c r="K1210" i="6"/>
  <c r="J1210" i="6"/>
  <c r="I1210" i="6"/>
  <c r="G1210" i="6"/>
  <c r="F1210" i="6"/>
  <c r="B1210" i="6"/>
  <c r="Q1209" i="6"/>
  <c r="P1209" i="6"/>
  <c r="O1209" i="6"/>
  <c r="N1209" i="6"/>
  <c r="K1209" i="6"/>
  <c r="J1209" i="6"/>
  <c r="I1209" i="6"/>
  <c r="G1209" i="6"/>
  <c r="F1209" i="6"/>
  <c r="B1209" i="6"/>
  <c r="Q1208" i="6"/>
  <c r="P1208" i="6"/>
  <c r="O1208" i="6"/>
  <c r="N1208" i="6"/>
  <c r="K1208" i="6"/>
  <c r="J1208" i="6"/>
  <c r="I1208" i="6"/>
  <c r="G1208" i="6"/>
  <c r="F1208" i="6"/>
  <c r="B1208" i="6"/>
  <c r="Q1207" i="6"/>
  <c r="P1207" i="6"/>
  <c r="O1207" i="6"/>
  <c r="N1207" i="6"/>
  <c r="K1207" i="6"/>
  <c r="J1207" i="6"/>
  <c r="I1207" i="6"/>
  <c r="G1207" i="6"/>
  <c r="F1207" i="6"/>
  <c r="B1207" i="6"/>
  <c r="Q1206" i="6"/>
  <c r="P1206" i="6"/>
  <c r="O1206" i="6"/>
  <c r="N1206" i="6"/>
  <c r="K1206" i="6"/>
  <c r="J1206" i="6"/>
  <c r="I1206" i="6"/>
  <c r="G1206" i="6"/>
  <c r="F1206" i="6"/>
  <c r="B1206" i="6"/>
  <c r="Q1205" i="6"/>
  <c r="P1205" i="6"/>
  <c r="O1205" i="6"/>
  <c r="N1205" i="6"/>
  <c r="K1205" i="6"/>
  <c r="J1205" i="6"/>
  <c r="I1205" i="6"/>
  <c r="G1205" i="6"/>
  <c r="F1205" i="6"/>
  <c r="B1205" i="6"/>
  <c r="Q1204" i="6"/>
  <c r="P1204" i="6"/>
  <c r="O1204" i="6"/>
  <c r="N1204" i="6"/>
  <c r="K1204" i="6"/>
  <c r="J1204" i="6"/>
  <c r="I1204" i="6"/>
  <c r="G1204" i="6"/>
  <c r="F1204" i="6"/>
  <c r="B1204" i="6"/>
  <c r="Q1203" i="6"/>
  <c r="P1203" i="6"/>
  <c r="O1203" i="6"/>
  <c r="N1203" i="6"/>
  <c r="K1203" i="6"/>
  <c r="J1203" i="6"/>
  <c r="I1203" i="6"/>
  <c r="G1203" i="6"/>
  <c r="F1203" i="6"/>
  <c r="B1203" i="6"/>
  <c r="Q1202" i="6"/>
  <c r="P1202" i="6"/>
  <c r="O1202" i="6"/>
  <c r="N1202" i="6"/>
  <c r="K1202" i="6"/>
  <c r="J1202" i="6"/>
  <c r="I1202" i="6"/>
  <c r="G1202" i="6"/>
  <c r="F1202" i="6"/>
  <c r="B1202" i="6"/>
  <c r="Q1201" i="6"/>
  <c r="P1201" i="6"/>
  <c r="O1201" i="6"/>
  <c r="N1201" i="6"/>
  <c r="K1201" i="6"/>
  <c r="J1201" i="6"/>
  <c r="I1201" i="6"/>
  <c r="G1201" i="6"/>
  <c r="F1201" i="6"/>
  <c r="B1201" i="6"/>
  <c r="Q1200" i="6"/>
  <c r="P1200" i="6"/>
  <c r="O1200" i="6"/>
  <c r="N1200" i="6"/>
  <c r="K1200" i="6"/>
  <c r="J1200" i="6"/>
  <c r="I1200" i="6"/>
  <c r="G1200" i="6"/>
  <c r="F1200" i="6"/>
  <c r="B1200" i="6"/>
  <c r="Q1199" i="6"/>
  <c r="P1199" i="6"/>
  <c r="O1199" i="6"/>
  <c r="N1199" i="6"/>
  <c r="K1199" i="6"/>
  <c r="J1199" i="6"/>
  <c r="I1199" i="6"/>
  <c r="G1199" i="6"/>
  <c r="F1199" i="6"/>
  <c r="B1199" i="6"/>
  <c r="Q1198" i="6"/>
  <c r="P1198" i="6"/>
  <c r="O1198" i="6"/>
  <c r="N1198" i="6"/>
  <c r="K1198" i="6"/>
  <c r="J1198" i="6"/>
  <c r="I1198" i="6"/>
  <c r="G1198" i="6"/>
  <c r="F1198" i="6"/>
  <c r="B1198" i="6"/>
  <c r="Q1197" i="6"/>
  <c r="P1197" i="6"/>
  <c r="O1197" i="6"/>
  <c r="N1197" i="6"/>
  <c r="K1197" i="6"/>
  <c r="J1197" i="6"/>
  <c r="I1197" i="6"/>
  <c r="G1197" i="6"/>
  <c r="F1197" i="6"/>
  <c r="B1197" i="6"/>
  <c r="Q1196" i="6"/>
  <c r="P1196" i="6"/>
  <c r="O1196" i="6"/>
  <c r="N1196" i="6"/>
  <c r="K1196" i="6"/>
  <c r="J1196" i="6"/>
  <c r="I1196" i="6"/>
  <c r="G1196" i="6"/>
  <c r="F1196" i="6"/>
  <c r="B1196" i="6"/>
  <c r="Q1195" i="6"/>
  <c r="P1195" i="6"/>
  <c r="O1195" i="6"/>
  <c r="N1195" i="6"/>
  <c r="K1195" i="6"/>
  <c r="J1195" i="6"/>
  <c r="I1195" i="6"/>
  <c r="G1195" i="6"/>
  <c r="F1195" i="6"/>
  <c r="B1195" i="6"/>
  <c r="Q1194" i="6"/>
  <c r="P1194" i="6"/>
  <c r="O1194" i="6"/>
  <c r="N1194" i="6"/>
  <c r="K1194" i="6"/>
  <c r="J1194" i="6"/>
  <c r="I1194" i="6"/>
  <c r="G1194" i="6"/>
  <c r="F1194" i="6"/>
  <c r="B1194" i="6"/>
  <c r="Q1193" i="6"/>
  <c r="P1193" i="6"/>
  <c r="O1193" i="6"/>
  <c r="N1193" i="6"/>
  <c r="K1193" i="6"/>
  <c r="J1193" i="6"/>
  <c r="I1193" i="6"/>
  <c r="G1193" i="6"/>
  <c r="F1193" i="6"/>
  <c r="B1193" i="6"/>
  <c r="Q1192" i="6"/>
  <c r="P1192" i="6"/>
  <c r="O1192" i="6"/>
  <c r="N1192" i="6"/>
  <c r="K1192" i="6"/>
  <c r="J1192" i="6"/>
  <c r="I1192" i="6"/>
  <c r="G1192" i="6"/>
  <c r="F1192" i="6"/>
  <c r="B1192" i="6"/>
  <c r="Q1191" i="6"/>
  <c r="P1191" i="6"/>
  <c r="O1191" i="6"/>
  <c r="N1191" i="6"/>
  <c r="K1191" i="6"/>
  <c r="J1191" i="6"/>
  <c r="I1191" i="6"/>
  <c r="G1191" i="6"/>
  <c r="F1191" i="6"/>
  <c r="B1191" i="6"/>
  <c r="Q1190" i="6"/>
  <c r="P1190" i="6"/>
  <c r="O1190" i="6"/>
  <c r="N1190" i="6"/>
  <c r="K1190" i="6"/>
  <c r="J1190" i="6"/>
  <c r="I1190" i="6"/>
  <c r="G1190" i="6"/>
  <c r="F1190" i="6"/>
  <c r="B1190" i="6"/>
  <c r="Q1189" i="6"/>
  <c r="P1189" i="6"/>
  <c r="O1189" i="6"/>
  <c r="N1189" i="6"/>
  <c r="K1189" i="6"/>
  <c r="J1189" i="6"/>
  <c r="I1189" i="6"/>
  <c r="G1189" i="6"/>
  <c r="F1189" i="6"/>
  <c r="B1189" i="6"/>
  <c r="Q1188" i="6"/>
  <c r="P1188" i="6"/>
  <c r="O1188" i="6"/>
  <c r="N1188" i="6"/>
  <c r="K1188" i="6"/>
  <c r="J1188" i="6"/>
  <c r="I1188" i="6"/>
  <c r="G1188" i="6"/>
  <c r="F1188" i="6"/>
  <c r="B1188" i="6"/>
  <c r="Q1187" i="6"/>
  <c r="P1187" i="6"/>
  <c r="O1187" i="6"/>
  <c r="N1187" i="6"/>
  <c r="K1187" i="6"/>
  <c r="J1187" i="6"/>
  <c r="I1187" i="6"/>
  <c r="G1187" i="6"/>
  <c r="F1187" i="6"/>
  <c r="B1187" i="6"/>
  <c r="Q1186" i="6"/>
  <c r="P1186" i="6"/>
  <c r="O1186" i="6"/>
  <c r="N1186" i="6"/>
  <c r="K1186" i="6"/>
  <c r="J1186" i="6"/>
  <c r="I1186" i="6"/>
  <c r="G1186" i="6"/>
  <c r="F1186" i="6"/>
  <c r="B1186" i="6"/>
  <c r="Q1185" i="6"/>
  <c r="P1185" i="6"/>
  <c r="O1185" i="6"/>
  <c r="N1185" i="6"/>
  <c r="K1185" i="6"/>
  <c r="J1185" i="6"/>
  <c r="I1185" i="6"/>
  <c r="G1185" i="6"/>
  <c r="F1185" i="6"/>
  <c r="B1185" i="6"/>
  <c r="Q1184" i="6"/>
  <c r="P1184" i="6"/>
  <c r="O1184" i="6"/>
  <c r="N1184" i="6"/>
  <c r="K1184" i="6"/>
  <c r="J1184" i="6"/>
  <c r="I1184" i="6"/>
  <c r="G1184" i="6"/>
  <c r="F1184" i="6"/>
  <c r="B1184" i="6"/>
  <c r="Q1183" i="6"/>
  <c r="P1183" i="6"/>
  <c r="O1183" i="6"/>
  <c r="N1183" i="6"/>
  <c r="K1183" i="6"/>
  <c r="J1183" i="6"/>
  <c r="I1183" i="6"/>
  <c r="G1183" i="6"/>
  <c r="F1183" i="6"/>
  <c r="B1183" i="6"/>
  <c r="Q1182" i="6"/>
  <c r="P1182" i="6"/>
  <c r="O1182" i="6"/>
  <c r="N1182" i="6"/>
  <c r="K1182" i="6"/>
  <c r="J1182" i="6"/>
  <c r="I1182" i="6"/>
  <c r="G1182" i="6"/>
  <c r="F1182" i="6"/>
  <c r="B1182" i="6"/>
  <c r="Q1181" i="6"/>
  <c r="P1181" i="6"/>
  <c r="O1181" i="6"/>
  <c r="N1181" i="6"/>
  <c r="K1181" i="6"/>
  <c r="J1181" i="6"/>
  <c r="I1181" i="6"/>
  <c r="G1181" i="6"/>
  <c r="F1181" i="6"/>
  <c r="B1181" i="6"/>
  <c r="Q1180" i="6"/>
  <c r="P1180" i="6"/>
  <c r="O1180" i="6"/>
  <c r="N1180" i="6"/>
  <c r="K1180" i="6"/>
  <c r="J1180" i="6"/>
  <c r="I1180" i="6"/>
  <c r="G1180" i="6"/>
  <c r="F1180" i="6"/>
  <c r="B1180" i="6"/>
  <c r="Q1179" i="6"/>
  <c r="P1179" i="6"/>
  <c r="O1179" i="6"/>
  <c r="N1179" i="6"/>
  <c r="K1179" i="6"/>
  <c r="J1179" i="6"/>
  <c r="I1179" i="6"/>
  <c r="G1179" i="6"/>
  <c r="F1179" i="6"/>
  <c r="B1179" i="6"/>
  <c r="Q1178" i="6"/>
  <c r="P1178" i="6"/>
  <c r="O1178" i="6"/>
  <c r="N1178" i="6"/>
  <c r="K1178" i="6"/>
  <c r="J1178" i="6"/>
  <c r="I1178" i="6"/>
  <c r="G1178" i="6"/>
  <c r="F1178" i="6"/>
  <c r="B1178" i="6"/>
  <c r="Q1177" i="6"/>
  <c r="P1177" i="6"/>
  <c r="O1177" i="6"/>
  <c r="N1177" i="6"/>
  <c r="K1177" i="6"/>
  <c r="J1177" i="6"/>
  <c r="I1177" i="6"/>
  <c r="G1177" i="6"/>
  <c r="F1177" i="6"/>
  <c r="B1177" i="6"/>
  <c r="Q1176" i="6"/>
  <c r="P1176" i="6"/>
  <c r="O1176" i="6"/>
  <c r="N1176" i="6"/>
  <c r="K1176" i="6"/>
  <c r="J1176" i="6"/>
  <c r="I1176" i="6"/>
  <c r="G1176" i="6"/>
  <c r="F1176" i="6"/>
  <c r="B1176" i="6"/>
  <c r="Q1175" i="6"/>
  <c r="P1175" i="6"/>
  <c r="O1175" i="6"/>
  <c r="N1175" i="6"/>
  <c r="K1175" i="6"/>
  <c r="J1175" i="6"/>
  <c r="I1175" i="6"/>
  <c r="G1175" i="6"/>
  <c r="F1175" i="6"/>
  <c r="B1175" i="6"/>
  <c r="Q1174" i="6"/>
  <c r="P1174" i="6"/>
  <c r="O1174" i="6"/>
  <c r="N1174" i="6"/>
  <c r="K1174" i="6"/>
  <c r="J1174" i="6"/>
  <c r="I1174" i="6"/>
  <c r="G1174" i="6"/>
  <c r="F1174" i="6"/>
  <c r="B1174" i="6"/>
  <c r="Q1173" i="6"/>
  <c r="P1173" i="6"/>
  <c r="O1173" i="6"/>
  <c r="N1173" i="6"/>
  <c r="K1173" i="6"/>
  <c r="J1173" i="6"/>
  <c r="I1173" i="6"/>
  <c r="G1173" i="6"/>
  <c r="F1173" i="6"/>
  <c r="B1173" i="6"/>
  <c r="Q1172" i="6"/>
  <c r="P1172" i="6"/>
  <c r="O1172" i="6"/>
  <c r="N1172" i="6"/>
  <c r="K1172" i="6"/>
  <c r="J1172" i="6"/>
  <c r="I1172" i="6"/>
  <c r="G1172" i="6"/>
  <c r="F1172" i="6"/>
  <c r="B1172" i="6"/>
  <c r="Q1171" i="6"/>
  <c r="P1171" i="6"/>
  <c r="O1171" i="6"/>
  <c r="N1171" i="6"/>
  <c r="K1171" i="6"/>
  <c r="J1171" i="6"/>
  <c r="I1171" i="6"/>
  <c r="G1171" i="6"/>
  <c r="F1171" i="6"/>
  <c r="B1171" i="6"/>
  <c r="Q1170" i="6"/>
  <c r="P1170" i="6"/>
  <c r="O1170" i="6"/>
  <c r="N1170" i="6"/>
  <c r="K1170" i="6"/>
  <c r="J1170" i="6"/>
  <c r="I1170" i="6"/>
  <c r="G1170" i="6"/>
  <c r="F1170" i="6"/>
  <c r="B1170" i="6"/>
  <c r="Q1169" i="6"/>
  <c r="P1169" i="6"/>
  <c r="O1169" i="6"/>
  <c r="N1169" i="6"/>
  <c r="K1169" i="6"/>
  <c r="J1169" i="6"/>
  <c r="I1169" i="6"/>
  <c r="G1169" i="6"/>
  <c r="F1169" i="6"/>
  <c r="B1169" i="6"/>
  <c r="Q1168" i="6"/>
  <c r="P1168" i="6"/>
  <c r="O1168" i="6"/>
  <c r="N1168" i="6"/>
  <c r="K1168" i="6"/>
  <c r="J1168" i="6"/>
  <c r="I1168" i="6"/>
  <c r="G1168" i="6"/>
  <c r="F1168" i="6"/>
  <c r="B1168" i="6"/>
  <c r="Q1167" i="6"/>
  <c r="P1167" i="6"/>
  <c r="O1167" i="6"/>
  <c r="N1167" i="6"/>
  <c r="K1167" i="6"/>
  <c r="J1167" i="6"/>
  <c r="I1167" i="6"/>
  <c r="G1167" i="6"/>
  <c r="F1167" i="6"/>
  <c r="B1167" i="6"/>
  <c r="Q1166" i="6"/>
  <c r="P1166" i="6"/>
  <c r="O1166" i="6"/>
  <c r="N1166" i="6"/>
  <c r="K1166" i="6"/>
  <c r="J1166" i="6"/>
  <c r="I1166" i="6"/>
  <c r="G1166" i="6"/>
  <c r="F1166" i="6"/>
  <c r="B1166" i="6"/>
  <c r="Q1165" i="6"/>
  <c r="P1165" i="6"/>
  <c r="O1165" i="6"/>
  <c r="N1165" i="6"/>
  <c r="K1165" i="6"/>
  <c r="J1165" i="6"/>
  <c r="I1165" i="6"/>
  <c r="G1165" i="6"/>
  <c r="F1165" i="6"/>
  <c r="B1165" i="6"/>
  <c r="Q1164" i="6"/>
  <c r="P1164" i="6"/>
  <c r="O1164" i="6"/>
  <c r="N1164" i="6"/>
  <c r="K1164" i="6"/>
  <c r="J1164" i="6"/>
  <c r="I1164" i="6"/>
  <c r="G1164" i="6"/>
  <c r="F1164" i="6"/>
  <c r="B1164" i="6"/>
  <c r="Q1163" i="6"/>
  <c r="P1163" i="6"/>
  <c r="O1163" i="6"/>
  <c r="N1163" i="6"/>
  <c r="K1163" i="6"/>
  <c r="J1163" i="6"/>
  <c r="I1163" i="6"/>
  <c r="G1163" i="6"/>
  <c r="F1163" i="6"/>
  <c r="B1163" i="6"/>
  <c r="Q1162" i="6"/>
  <c r="P1162" i="6"/>
  <c r="O1162" i="6"/>
  <c r="N1162" i="6"/>
  <c r="K1162" i="6"/>
  <c r="J1162" i="6"/>
  <c r="I1162" i="6"/>
  <c r="G1162" i="6"/>
  <c r="F1162" i="6"/>
  <c r="B1162" i="6"/>
  <c r="Q1161" i="6"/>
  <c r="P1161" i="6"/>
  <c r="O1161" i="6"/>
  <c r="N1161" i="6"/>
  <c r="K1161" i="6"/>
  <c r="J1161" i="6"/>
  <c r="I1161" i="6"/>
  <c r="G1161" i="6"/>
  <c r="F1161" i="6"/>
  <c r="B1161" i="6"/>
  <c r="Q1160" i="6"/>
  <c r="P1160" i="6"/>
  <c r="O1160" i="6"/>
  <c r="N1160" i="6"/>
  <c r="K1160" i="6"/>
  <c r="J1160" i="6"/>
  <c r="I1160" i="6"/>
  <c r="G1160" i="6"/>
  <c r="F1160" i="6"/>
  <c r="B1160" i="6"/>
  <c r="Q1159" i="6"/>
  <c r="P1159" i="6"/>
  <c r="O1159" i="6"/>
  <c r="N1159" i="6"/>
  <c r="K1159" i="6"/>
  <c r="J1159" i="6"/>
  <c r="I1159" i="6"/>
  <c r="G1159" i="6"/>
  <c r="F1159" i="6"/>
  <c r="B1159" i="6"/>
  <c r="Q1158" i="6"/>
  <c r="P1158" i="6"/>
  <c r="O1158" i="6"/>
  <c r="N1158" i="6"/>
  <c r="K1158" i="6"/>
  <c r="J1158" i="6"/>
  <c r="I1158" i="6"/>
  <c r="G1158" i="6"/>
  <c r="F1158" i="6"/>
  <c r="B1158" i="6"/>
  <c r="Q1157" i="6"/>
  <c r="P1157" i="6"/>
  <c r="O1157" i="6"/>
  <c r="N1157" i="6"/>
  <c r="K1157" i="6"/>
  <c r="J1157" i="6"/>
  <c r="I1157" i="6"/>
  <c r="G1157" i="6"/>
  <c r="F1157" i="6"/>
  <c r="B1157" i="6"/>
  <c r="Q1156" i="6"/>
  <c r="P1156" i="6"/>
  <c r="O1156" i="6"/>
  <c r="N1156" i="6"/>
  <c r="K1156" i="6"/>
  <c r="J1156" i="6"/>
  <c r="I1156" i="6"/>
  <c r="G1156" i="6"/>
  <c r="F1156" i="6"/>
  <c r="B1156" i="6"/>
  <c r="Q1155" i="6"/>
  <c r="P1155" i="6"/>
  <c r="O1155" i="6"/>
  <c r="N1155" i="6"/>
  <c r="K1155" i="6"/>
  <c r="J1155" i="6"/>
  <c r="I1155" i="6"/>
  <c r="G1155" i="6"/>
  <c r="F1155" i="6"/>
  <c r="B1155" i="6"/>
  <c r="Q1154" i="6"/>
  <c r="P1154" i="6"/>
  <c r="O1154" i="6"/>
  <c r="N1154" i="6"/>
  <c r="K1154" i="6"/>
  <c r="J1154" i="6"/>
  <c r="I1154" i="6"/>
  <c r="G1154" i="6"/>
  <c r="F1154" i="6"/>
  <c r="B1154" i="6"/>
  <c r="Q1153" i="6"/>
  <c r="P1153" i="6"/>
  <c r="O1153" i="6"/>
  <c r="N1153" i="6"/>
  <c r="K1153" i="6"/>
  <c r="J1153" i="6"/>
  <c r="I1153" i="6"/>
  <c r="G1153" i="6"/>
  <c r="F1153" i="6"/>
  <c r="B1153" i="6"/>
  <c r="Q1152" i="6"/>
  <c r="P1152" i="6"/>
  <c r="O1152" i="6"/>
  <c r="N1152" i="6"/>
  <c r="K1152" i="6"/>
  <c r="J1152" i="6"/>
  <c r="I1152" i="6"/>
  <c r="G1152" i="6"/>
  <c r="F1152" i="6"/>
  <c r="B1152" i="6"/>
  <c r="Q1151" i="6"/>
  <c r="P1151" i="6"/>
  <c r="O1151" i="6"/>
  <c r="N1151" i="6"/>
  <c r="K1151" i="6"/>
  <c r="J1151" i="6"/>
  <c r="I1151" i="6"/>
  <c r="G1151" i="6"/>
  <c r="F1151" i="6"/>
  <c r="B1151" i="6"/>
  <c r="Q1150" i="6"/>
  <c r="P1150" i="6"/>
  <c r="O1150" i="6"/>
  <c r="N1150" i="6"/>
  <c r="K1150" i="6"/>
  <c r="J1150" i="6"/>
  <c r="I1150" i="6"/>
  <c r="G1150" i="6"/>
  <c r="F1150" i="6"/>
  <c r="B1150" i="6"/>
  <c r="Q1149" i="6"/>
  <c r="P1149" i="6"/>
  <c r="O1149" i="6"/>
  <c r="N1149" i="6"/>
  <c r="K1149" i="6"/>
  <c r="J1149" i="6"/>
  <c r="I1149" i="6"/>
  <c r="G1149" i="6"/>
  <c r="F1149" i="6"/>
  <c r="B1149" i="6"/>
  <c r="Q1148" i="6"/>
  <c r="P1148" i="6"/>
  <c r="O1148" i="6"/>
  <c r="N1148" i="6"/>
  <c r="K1148" i="6"/>
  <c r="J1148" i="6"/>
  <c r="I1148" i="6"/>
  <c r="G1148" i="6"/>
  <c r="F1148" i="6"/>
  <c r="B1148" i="6"/>
  <c r="Q1147" i="6"/>
  <c r="P1147" i="6"/>
  <c r="O1147" i="6"/>
  <c r="N1147" i="6"/>
  <c r="K1147" i="6"/>
  <c r="J1147" i="6"/>
  <c r="I1147" i="6"/>
  <c r="G1147" i="6"/>
  <c r="F1147" i="6"/>
  <c r="B1147" i="6"/>
  <c r="Q1146" i="6"/>
  <c r="P1146" i="6"/>
  <c r="O1146" i="6"/>
  <c r="N1146" i="6"/>
  <c r="K1146" i="6"/>
  <c r="J1146" i="6"/>
  <c r="I1146" i="6"/>
  <c r="G1146" i="6"/>
  <c r="F1146" i="6"/>
  <c r="B1146" i="6"/>
  <c r="Q1145" i="6"/>
  <c r="P1145" i="6"/>
  <c r="O1145" i="6"/>
  <c r="N1145" i="6"/>
  <c r="K1145" i="6"/>
  <c r="J1145" i="6"/>
  <c r="I1145" i="6"/>
  <c r="G1145" i="6"/>
  <c r="F1145" i="6"/>
  <c r="B1145" i="6"/>
  <c r="Q1144" i="6"/>
  <c r="P1144" i="6"/>
  <c r="O1144" i="6"/>
  <c r="N1144" i="6"/>
  <c r="K1144" i="6"/>
  <c r="J1144" i="6"/>
  <c r="I1144" i="6"/>
  <c r="G1144" i="6"/>
  <c r="F1144" i="6"/>
  <c r="B1144" i="6"/>
  <c r="Q1143" i="6"/>
  <c r="P1143" i="6"/>
  <c r="O1143" i="6"/>
  <c r="N1143" i="6"/>
  <c r="K1143" i="6"/>
  <c r="J1143" i="6"/>
  <c r="I1143" i="6"/>
  <c r="G1143" i="6"/>
  <c r="F1143" i="6"/>
  <c r="B1143" i="6"/>
  <c r="Q1142" i="6"/>
  <c r="P1142" i="6"/>
  <c r="O1142" i="6"/>
  <c r="N1142" i="6"/>
  <c r="K1142" i="6"/>
  <c r="J1142" i="6"/>
  <c r="I1142" i="6"/>
  <c r="G1142" i="6"/>
  <c r="F1142" i="6"/>
  <c r="B1142" i="6"/>
  <c r="Q1141" i="6"/>
  <c r="P1141" i="6"/>
  <c r="O1141" i="6"/>
  <c r="N1141" i="6"/>
  <c r="K1141" i="6"/>
  <c r="J1141" i="6"/>
  <c r="I1141" i="6"/>
  <c r="G1141" i="6"/>
  <c r="F1141" i="6"/>
  <c r="B1141" i="6"/>
  <c r="Q1140" i="6"/>
  <c r="P1140" i="6"/>
  <c r="O1140" i="6"/>
  <c r="N1140" i="6"/>
  <c r="K1140" i="6"/>
  <c r="J1140" i="6"/>
  <c r="I1140" i="6"/>
  <c r="G1140" i="6"/>
  <c r="F1140" i="6"/>
  <c r="B1140" i="6"/>
  <c r="Q1139" i="6"/>
  <c r="P1139" i="6"/>
  <c r="O1139" i="6"/>
  <c r="N1139" i="6"/>
  <c r="K1139" i="6"/>
  <c r="J1139" i="6"/>
  <c r="I1139" i="6"/>
  <c r="G1139" i="6"/>
  <c r="F1139" i="6"/>
  <c r="B1139" i="6"/>
  <c r="Q1138" i="6"/>
  <c r="P1138" i="6"/>
  <c r="O1138" i="6"/>
  <c r="N1138" i="6"/>
  <c r="K1138" i="6"/>
  <c r="J1138" i="6"/>
  <c r="I1138" i="6"/>
  <c r="G1138" i="6"/>
  <c r="F1138" i="6"/>
  <c r="B1138" i="6"/>
  <c r="Q1137" i="6"/>
  <c r="P1137" i="6"/>
  <c r="O1137" i="6"/>
  <c r="N1137" i="6"/>
  <c r="K1137" i="6"/>
  <c r="J1137" i="6"/>
  <c r="I1137" i="6"/>
  <c r="G1137" i="6"/>
  <c r="F1137" i="6"/>
  <c r="B1137" i="6"/>
  <c r="Q1136" i="6"/>
  <c r="P1136" i="6"/>
  <c r="O1136" i="6"/>
  <c r="N1136" i="6"/>
  <c r="K1136" i="6"/>
  <c r="J1136" i="6"/>
  <c r="I1136" i="6"/>
  <c r="G1136" i="6"/>
  <c r="F1136" i="6"/>
  <c r="B1136" i="6"/>
  <c r="Q1135" i="6"/>
  <c r="P1135" i="6"/>
  <c r="O1135" i="6"/>
  <c r="N1135" i="6"/>
  <c r="K1135" i="6"/>
  <c r="J1135" i="6"/>
  <c r="I1135" i="6"/>
  <c r="G1135" i="6"/>
  <c r="F1135" i="6"/>
  <c r="B1135" i="6"/>
  <c r="Q1134" i="6"/>
  <c r="P1134" i="6"/>
  <c r="O1134" i="6"/>
  <c r="N1134" i="6"/>
  <c r="K1134" i="6"/>
  <c r="J1134" i="6"/>
  <c r="I1134" i="6"/>
  <c r="G1134" i="6"/>
  <c r="F1134" i="6"/>
  <c r="B1134" i="6"/>
  <c r="Q1133" i="6"/>
  <c r="P1133" i="6"/>
  <c r="O1133" i="6"/>
  <c r="N1133" i="6"/>
  <c r="K1133" i="6"/>
  <c r="J1133" i="6"/>
  <c r="I1133" i="6"/>
  <c r="G1133" i="6"/>
  <c r="F1133" i="6"/>
  <c r="B1133" i="6"/>
  <c r="Q1132" i="6"/>
  <c r="P1132" i="6"/>
  <c r="O1132" i="6"/>
  <c r="N1132" i="6"/>
  <c r="K1132" i="6"/>
  <c r="J1132" i="6"/>
  <c r="I1132" i="6"/>
  <c r="G1132" i="6"/>
  <c r="F1132" i="6"/>
  <c r="B1132" i="6"/>
  <c r="Q1131" i="6"/>
  <c r="P1131" i="6"/>
  <c r="O1131" i="6"/>
  <c r="N1131" i="6"/>
  <c r="K1131" i="6"/>
  <c r="J1131" i="6"/>
  <c r="I1131" i="6"/>
  <c r="G1131" i="6"/>
  <c r="F1131" i="6"/>
  <c r="B1131" i="6"/>
  <c r="Q1130" i="6"/>
  <c r="P1130" i="6"/>
  <c r="O1130" i="6"/>
  <c r="N1130" i="6"/>
  <c r="K1130" i="6"/>
  <c r="J1130" i="6"/>
  <c r="I1130" i="6"/>
  <c r="G1130" i="6"/>
  <c r="F1130" i="6"/>
  <c r="B1130" i="6"/>
  <c r="Q1129" i="6"/>
  <c r="P1129" i="6"/>
  <c r="O1129" i="6"/>
  <c r="N1129" i="6"/>
  <c r="K1129" i="6"/>
  <c r="J1129" i="6"/>
  <c r="I1129" i="6"/>
  <c r="G1129" i="6"/>
  <c r="F1129" i="6"/>
  <c r="B1129" i="6"/>
  <c r="Q1128" i="6"/>
  <c r="P1128" i="6"/>
  <c r="O1128" i="6"/>
  <c r="N1128" i="6"/>
  <c r="K1128" i="6"/>
  <c r="J1128" i="6"/>
  <c r="I1128" i="6"/>
  <c r="G1128" i="6"/>
  <c r="F1128" i="6"/>
  <c r="B1128" i="6"/>
  <c r="Q1127" i="6"/>
  <c r="P1127" i="6"/>
  <c r="O1127" i="6"/>
  <c r="N1127" i="6"/>
  <c r="K1127" i="6"/>
  <c r="J1127" i="6"/>
  <c r="I1127" i="6"/>
  <c r="G1127" i="6"/>
  <c r="F1127" i="6"/>
  <c r="B1127" i="6"/>
  <c r="Q1126" i="6"/>
  <c r="P1126" i="6"/>
  <c r="O1126" i="6"/>
  <c r="N1126" i="6"/>
  <c r="K1126" i="6"/>
  <c r="J1126" i="6"/>
  <c r="I1126" i="6"/>
  <c r="G1126" i="6"/>
  <c r="F1126" i="6"/>
  <c r="B1126" i="6"/>
  <c r="Q1125" i="6"/>
  <c r="P1125" i="6"/>
  <c r="O1125" i="6"/>
  <c r="N1125" i="6"/>
  <c r="K1125" i="6"/>
  <c r="J1125" i="6"/>
  <c r="I1125" i="6"/>
  <c r="G1125" i="6"/>
  <c r="F1125" i="6"/>
  <c r="B1125" i="6"/>
  <c r="Q1124" i="6"/>
  <c r="P1124" i="6"/>
  <c r="O1124" i="6"/>
  <c r="N1124" i="6"/>
  <c r="K1124" i="6"/>
  <c r="J1124" i="6"/>
  <c r="I1124" i="6"/>
  <c r="G1124" i="6"/>
  <c r="F1124" i="6"/>
  <c r="B1124" i="6"/>
  <c r="Q1123" i="6"/>
  <c r="P1123" i="6"/>
  <c r="O1123" i="6"/>
  <c r="N1123" i="6"/>
  <c r="K1123" i="6"/>
  <c r="J1123" i="6"/>
  <c r="I1123" i="6"/>
  <c r="G1123" i="6"/>
  <c r="F1123" i="6"/>
  <c r="B1123" i="6"/>
  <c r="Q1122" i="6"/>
  <c r="P1122" i="6"/>
  <c r="O1122" i="6"/>
  <c r="N1122" i="6"/>
  <c r="K1122" i="6"/>
  <c r="J1122" i="6"/>
  <c r="I1122" i="6"/>
  <c r="G1122" i="6"/>
  <c r="F1122" i="6"/>
  <c r="B1122" i="6"/>
  <c r="Q1121" i="6"/>
  <c r="P1121" i="6"/>
  <c r="O1121" i="6"/>
  <c r="N1121" i="6"/>
  <c r="K1121" i="6"/>
  <c r="J1121" i="6"/>
  <c r="I1121" i="6"/>
  <c r="G1121" i="6"/>
  <c r="F1121" i="6"/>
  <c r="B1121" i="6"/>
  <c r="Q1120" i="6"/>
  <c r="P1120" i="6"/>
  <c r="O1120" i="6"/>
  <c r="N1120" i="6"/>
  <c r="K1120" i="6"/>
  <c r="J1120" i="6"/>
  <c r="I1120" i="6"/>
  <c r="G1120" i="6"/>
  <c r="F1120" i="6"/>
  <c r="B1120" i="6"/>
  <c r="Q1119" i="6"/>
  <c r="P1119" i="6"/>
  <c r="O1119" i="6"/>
  <c r="N1119" i="6"/>
  <c r="K1119" i="6"/>
  <c r="J1119" i="6"/>
  <c r="I1119" i="6"/>
  <c r="G1119" i="6"/>
  <c r="F1119" i="6"/>
  <c r="B1119" i="6"/>
  <c r="Q1118" i="6"/>
  <c r="P1118" i="6"/>
  <c r="O1118" i="6"/>
  <c r="N1118" i="6"/>
  <c r="K1118" i="6"/>
  <c r="J1118" i="6"/>
  <c r="I1118" i="6"/>
  <c r="G1118" i="6"/>
  <c r="F1118" i="6"/>
  <c r="B1118" i="6"/>
  <c r="Q1117" i="6"/>
  <c r="P1117" i="6"/>
  <c r="O1117" i="6"/>
  <c r="N1117" i="6"/>
  <c r="K1117" i="6"/>
  <c r="J1117" i="6"/>
  <c r="I1117" i="6"/>
  <c r="G1117" i="6"/>
  <c r="F1117" i="6"/>
  <c r="B1117" i="6"/>
  <c r="Q1116" i="6"/>
  <c r="P1116" i="6"/>
  <c r="O1116" i="6"/>
  <c r="N1116" i="6"/>
  <c r="K1116" i="6"/>
  <c r="J1116" i="6"/>
  <c r="I1116" i="6"/>
  <c r="G1116" i="6"/>
  <c r="F1116" i="6"/>
  <c r="B1116" i="6"/>
  <c r="Q1115" i="6"/>
  <c r="P1115" i="6"/>
  <c r="O1115" i="6"/>
  <c r="N1115" i="6"/>
  <c r="K1115" i="6"/>
  <c r="J1115" i="6"/>
  <c r="I1115" i="6"/>
  <c r="G1115" i="6"/>
  <c r="F1115" i="6"/>
  <c r="B1115" i="6"/>
  <c r="Q1114" i="6"/>
  <c r="P1114" i="6"/>
  <c r="O1114" i="6"/>
  <c r="N1114" i="6"/>
  <c r="K1114" i="6"/>
  <c r="J1114" i="6"/>
  <c r="I1114" i="6"/>
  <c r="G1114" i="6"/>
  <c r="F1114" i="6"/>
  <c r="B1114" i="6"/>
  <c r="Q1113" i="6"/>
  <c r="P1113" i="6"/>
  <c r="O1113" i="6"/>
  <c r="N1113" i="6"/>
  <c r="K1113" i="6"/>
  <c r="J1113" i="6"/>
  <c r="I1113" i="6"/>
  <c r="G1113" i="6"/>
  <c r="F1113" i="6"/>
  <c r="B1113" i="6"/>
  <c r="Q1112" i="6"/>
  <c r="P1112" i="6"/>
  <c r="O1112" i="6"/>
  <c r="N1112" i="6"/>
  <c r="K1112" i="6"/>
  <c r="J1112" i="6"/>
  <c r="I1112" i="6"/>
  <c r="G1112" i="6"/>
  <c r="F1112" i="6"/>
  <c r="B1112" i="6"/>
  <c r="Q1111" i="6"/>
  <c r="P1111" i="6"/>
  <c r="O1111" i="6"/>
  <c r="N1111" i="6"/>
  <c r="K1111" i="6"/>
  <c r="J1111" i="6"/>
  <c r="I1111" i="6"/>
  <c r="G1111" i="6"/>
  <c r="F1111" i="6"/>
  <c r="B1111" i="6"/>
  <c r="Q1110" i="6"/>
  <c r="P1110" i="6"/>
  <c r="O1110" i="6"/>
  <c r="N1110" i="6"/>
  <c r="K1110" i="6"/>
  <c r="J1110" i="6"/>
  <c r="I1110" i="6"/>
  <c r="G1110" i="6"/>
  <c r="F1110" i="6"/>
  <c r="B1110" i="6"/>
  <c r="Q1109" i="6"/>
  <c r="P1109" i="6"/>
  <c r="O1109" i="6"/>
  <c r="N1109" i="6"/>
  <c r="K1109" i="6"/>
  <c r="J1109" i="6"/>
  <c r="I1109" i="6"/>
  <c r="G1109" i="6"/>
  <c r="F1109" i="6"/>
  <c r="B1109" i="6"/>
  <c r="Q1108" i="6"/>
  <c r="P1108" i="6"/>
  <c r="O1108" i="6"/>
  <c r="N1108" i="6"/>
  <c r="K1108" i="6"/>
  <c r="J1108" i="6"/>
  <c r="I1108" i="6"/>
  <c r="G1108" i="6"/>
  <c r="F1108" i="6"/>
  <c r="B1108" i="6"/>
  <c r="Q1107" i="6"/>
  <c r="P1107" i="6"/>
  <c r="O1107" i="6"/>
  <c r="N1107" i="6"/>
  <c r="K1107" i="6"/>
  <c r="J1107" i="6"/>
  <c r="I1107" i="6"/>
  <c r="G1107" i="6"/>
  <c r="F1107" i="6"/>
  <c r="B1107" i="6"/>
  <c r="Q1106" i="6"/>
  <c r="P1106" i="6"/>
  <c r="O1106" i="6"/>
  <c r="N1106" i="6"/>
  <c r="K1106" i="6"/>
  <c r="J1106" i="6"/>
  <c r="I1106" i="6"/>
  <c r="G1106" i="6"/>
  <c r="F1106" i="6"/>
  <c r="B1106" i="6"/>
  <c r="Q1105" i="6"/>
  <c r="P1105" i="6"/>
  <c r="O1105" i="6"/>
  <c r="N1105" i="6"/>
  <c r="K1105" i="6"/>
  <c r="J1105" i="6"/>
  <c r="I1105" i="6"/>
  <c r="G1105" i="6"/>
  <c r="F1105" i="6"/>
  <c r="B1105" i="6"/>
  <c r="Q1104" i="6"/>
  <c r="P1104" i="6"/>
  <c r="O1104" i="6"/>
  <c r="N1104" i="6"/>
  <c r="K1104" i="6"/>
  <c r="J1104" i="6"/>
  <c r="I1104" i="6"/>
  <c r="G1104" i="6"/>
  <c r="F1104" i="6"/>
  <c r="B1104" i="6"/>
  <c r="Q1103" i="6"/>
  <c r="P1103" i="6"/>
  <c r="O1103" i="6"/>
  <c r="N1103" i="6"/>
  <c r="K1103" i="6"/>
  <c r="J1103" i="6"/>
  <c r="I1103" i="6"/>
  <c r="G1103" i="6"/>
  <c r="F1103" i="6"/>
  <c r="B1103" i="6"/>
  <c r="Q1102" i="6"/>
  <c r="P1102" i="6"/>
  <c r="O1102" i="6"/>
  <c r="N1102" i="6"/>
  <c r="K1102" i="6"/>
  <c r="J1102" i="6"/>
  <c r="I1102" i="6"/>
  <c r="G1102" i="6"/>
  <c r="F1102" i="6"/>
  <c r="B1102" i="6"/>
  <c r="Q1101" i="6"/>
  <c r="P1101" i="6"/>
  <c r="O1101" i="6"/>
  <c r="N1101" i="6"/>
  <c r="K1101" i="6"/>
  <c r="J1101" i="6"/>
  <c r="I1101" i="6"/>
  <c r="G1101" i="6"/>
  <c r="F1101" i="6"/>
  <c r="B1101" i="6"/>
  <c r="Q1100" i="6"/>
  <c r="P1100" i="6"/>
  <c r="O1100" i="6"/>
  <c r="N1100" i="6"/>
  <c r="K1100" i="6"/>
  <c r="J1100" i="6"/>
  <c r="I1100" i="6"/>
  <c r="G1100" i="6"/>
  <c r="F1100" i="6"/>
  <c r="B1100" i="6"/>
  <c r="Q1099" i="6"/>
  <c r="P1099" i="6"/>
  <c r="O1099" i="6"/>
  <c r="N1099" i="6"/>
  <c r="K1099" i="6"/>
  <c r="J1099" i="6"/>
  <c r="I1099" i="6"/>
  <c r="G1099" i="6"/>
  <c r="F1099" i="6"/>
  <c r="B1099" i="6"/>
  <c r="Q1098" i="6"/>
  <c r="P1098" i="6"/>
  <c r="O1098" i="6"/>
  <c r="N1098" i="6"/>
  <c r="K1098" i="6"/>
  <c r="J1098" i="6"/>
  <c r="I1098" i="6"/>
  <c r="G1098" i="6"/>
  <c r="F1098" i="6"/>
  <c r="B1098" i="6"/>
  <c r="Q1097" i="6"/>
  <c r="P1097" i="6"/>
  <c r="O1097" i="6"/>
  <c r="N1097" i="6"/>
  <c r="K1097" i="6"/>
  <c r="J1097" i="6"/>
  <c r="I1097" i="6"/>
  <c r="G1097" i="6"/>
  <c r="F1097" i="6"/>
  <c r="B1097" i="6"/>
  <c r="Q1096" i="6"/>
  <c r="P1096" i="6"/>
  <c r="O1096" i="6"/>
  <c r="N1096" i="6"/>
  <c r="K1096" i="6"/>
  <c r="J1096" i="6"/>
  <c r="I1096" i="6"/>
  <c r="G1096" i="6"/>
  <c r="F1096" i="6"/>
  <c r="B1096" i="6"/>
  <c r="Q1095" i="6"/>
  <c r="P1095" i="6"/>
  <c r="O1095" i="6"/>
  <c r="N1095" i="6"/>
  <c r="K1095" i="6"/>
  <c r="J1095" i="6"/>
  <c r="I1095" i="6"/>
  <c r="G1095" i="6"/>
  <c r="F1095" i="6"/>
  <c r="B1095" i="6"/>
  <c r="Q1094" i="6"/>
  <c r="P1094" i="6"/>
  <c r="O1094" i="6"/>
  <c r="N1094" i="6"/>
  <c r="K1094" i="6"/>
  <c r="J1094" i="6"/>
  <c r="I1094" i="6"/>
  <c r="G1094" i="6"/>
  <c r="F1094" i="6"/>
  <c r="B1094" i="6"/>
  <c r="Q1093" i="6"/>
  <c r="P1093" i="6"/>
  <c r="O1093" i="6"/>
  <c r="N1093" i="6"/>
  <c r="K1093" i="6"/>
  <c r="J1093" i="6"/>
  <c r="I1093" i="6"/>
  <c r="G1093" i="6"/>
  <c r="F1093" i="6"/>
  <c r="B1093" i="6"/>
  <c r="Q1092" i="6"/>
  <c r="P1092" i="6"/>
  <c r="O1092" i="6"/>
  <c r="N1092" i="6"/>
  <c r="K1092" i="6"/>
  <c r="J1092" i="6"/>
  <c r="I1092" i="6"/>
  <c r="G1092" i="6"/>
  <c r="F1092" i="6"/>
  <c r="B1092" i="6"/>
  <c r="Q1091" i="6"/>
  <c r="P1091" i="6"/>
  <c r="O1091" i="6"/>
  <c r="N1091" i="6"/>
  <c r="K1091" i="6"/>
  <c r="J1091" i="6"/>
  <c r="I1091" i="6"/>
  <c r="G1091" i="6"/>
  <c r="F1091" i="6"/>
  <c r="B1091" i="6"/>
  <c r="Q1090" i="6"/>
  <c r="P1090" i="6"/>
  <c r="O1090" i="6"/>
  <c r="N1090" i="6"/>
  <c r="K1090" i="6"/>
  <c r="J1090" i="6"/>
  <c r="I1090" i="6"/>
  <c r="G1090" i="6"/>
  <c r="F1090" i="6"/>
  <c r="B1090" i="6"/>
  <c r="Q1089" i="6"/>
  <c r="P1089" i="6"/>
  <c r="O1089" i="6"/>
  <c r="N1089" i="6"/>
  <c r="K1089" i="6"/>
  <c r="J1089" i="6"/>
  <c r="I1089" i="6"/>
  <c r="G1089" i="6"/>
  <c r="F1089" i="6"/>
  <c r="B1089" i="6"/>
  <c r="Q1088" i="6"/>
  <c r="P1088" i="6"/>
  <c r="O1088" i="6"/>
  <c r="N1088" i="6"/>
  <c r="K1088" i="6"/>
  <c r="J1088" i="6"/>
  <c r="I1088" i="6"/>
  <c r="G1088" i="6"/>
  <c r="F1088" i="6"/>
  <c r="B1088" i="6"/>
  <c r="Q1087" i="6"/>
  <c r="P1087" i="6"/>
  <c r="O1087" i="6"/>
  <c r="N1087" i="6"/>
  <c r="K1087" i="6"/>
  <c r="J1087" i="6"/>
  <c r="I1087" i="6"/>
  <c r="G1087" i="6"/>
  <c r="F1087" i="6"/>
  <c r="B1087" i="6"/>
  <c r="Q1086" i="6"/>
  <c r="P1086" i="6"/>
  <c r="O1086" i="6"/>
  <c r="N1086" i="6"/>
  <c r="K1086" i="6"/>
  <c r="J1086" i="6"/>
  <c r="I1086" i="6"/>
  <c r="G1086" i="6"/>
  <c r="F1086" i="6"/>
  <c r="B1086" i="6"/>
  <c r="Q1085" i="6"/>
  <c r="P1085" i="6"/>
  <c r="O1085" i="6"/>
  <c r="N1085" i="6"/>
  <c r="K1085" i="6"/>
  <c r="J1085" i="6"/>
  <c r="I1085" i="6"/>
  <c r="G1085" i="6"/>
  <c r="F1085" i="6"/>
  <c r="B1085" i="6"/>
  <c r="Q1084" i="6"/>
  <c r="P1084" i="6"/>
  <c r="O1084" i="6"/>
  <c r="N1084" i="6"/>
  <c r="K1084" i="6"/>
  <c r="J1084" i="6"/>
  <c r="I1084" i="6"/>
  <c r="G1084" i="6"/>
  <c r="F1084" i="6"/>
  <c r="B1084" i="6"/>
  <c r="Q1083" i="6"/>
  <c r="P1083" i="6"/>
  <c r="O1083" i="6"/>
  <c r="N1083" i="6"/>
  <c r="K1083" i="6"/>
  <c r="J1083" i="6"/>
  <c r="I1083" i="6"/>
  <c r="G1083" i="6"/>
  <c r="F1083" i="6"/>
  <c r="B1083" i="6"/>
  <c r="Q1082" i="6"/>
  <c r="P1082" i="6"/>
  <c r="O1082" i="6"/>
  <c r="N1082" i="6"/>
  <c r="K1082" i="6"/>
  <c r="J1082" i="6"/>
  <c r="I1082" i="6"/>
  <c r="G1082" i="6"/>
  <c r="F1082" i="6"/>
  <c r="B1082" i="6"/>
  <c r="Q1081" i="6"/>
  <c r="P1081" i="6"/>
  <c r="O1081" i="6"/>
  <c r="N1081" i="6"/>
  <c r="K1081" i="6"/>
  <c r="J1081" i="6"/>
  <c r="I1081" i="6"/>
  <c r="G1081" i="6"/>
  <c r="F1081" i="6"/>
  <c r="B1081" i="6"/>
  <c r="Q1080" i="6"/>
  <c r="P1080" i="6"/>
  <c r="O1080" i="6"/>
  <c r="N1080" i="6"/>
  <c r="K1080" i="6"/>
  <c r="J1080" i="6"/>
  <c r="I1080" i="6"/>
  <c r="G1080" i="6"/>
  <c r="F1080" i="6"/>
  <c r="B1080" i="6"/>
  <c r="Q1079" i="6"/>
  <c r="P1079" i="6"/>
  <c r="O1079" i="6"/>
  <c r="N1079" i="6"/>
  <c r="K1079" i="6"/>
  <c r="J1079" i="6"/>
  <c r="I1079" i="6"/>
  <c r="G1079" i="6"/>
  <c r="F1079" i="6"/>
  <c r="B1079" i="6"/>
  <c r="Q1078" i="6"/>
  <c r="P1078" i="6"/>
  <c r="O1078" i="6"/>
  <c r="N1078" i="6"/>
  <c r="K1078" i="6"/>
  <c r="J1078" i="6"/>
  <c r="I1078" i="6"/>
  <c r="G1078" i="6"/>
  <c r="F1078" i="6"/>
  <c r="B1078" i="6"/>
  <c r="Q1077" i="6"/>
  <c r="P1077" i="6"/>
  <c r="O1077" i="6"/>
  <c r="N1077" i="6"/>
  <c r="K1077" i="6"/>
  <c r="J1077" i="6"/>
  <c r="I1077" i="6"/>
  <c r="G1077" i="6"/>
  <c r="F1077" i="6"/>
  <c r="B1077" i="6"/>
  <c r="Q1076" i="6"/>
  <c r="P1076" i="6"/>
  <c r="O1076" i="6"/>
  <c r="N1076" i="6"/>
  <c r="K1076" i="6"/>
  <c r="J1076" i="6"/>
  <c r="I1076" i="6"/>
  <c r="G1076" i="6"/>
  <c r="F1076" i="6"/>
  <c r="B1076" i="6"/>
  <c r="Q1075" i="6"/>
  <c r="P1075" i="6"/>
  <c r="O1075" i="6"/>
  <c r="N1075" i="6"/>
  <c r="K1075" i="6"/>
  <c r="J1075" i="6"/>
  <c r="I1075" i="6"/>
  <c r="G1075" i="6"/>
  <c r="F1075" i="6"/>
  <c r="B1075" i="6"/>
  <c r="Q1074" i="6"/>
  <c r="P1074" i="6"/>
  <c r="O1074" i="6"/>
  <c r="N1074" i="6"/>
  <c r="K1074" i="6"/>
  <c r="J1074" i="6"/>
  <c r="I1074" i="6"/>
  <c r="G1074" i="6"/>
  <c r="F1074" i="6"/>
  <c r="B1074" i="6"/>
  <c r="Q1073" i="6"/>
  <c r="P1073" i="6"/>
  <c r="O1073" i="6"/>
  <c r="N1073" i="6"/>
  <c r="K1073" i="6"/>
  <c r="J1073" i="6"/>
  <c r="I1073" i="6"/>
  <c r="G1073" i="6"/>
  <c r="F1073" i="6"/>
  <c r="B1073" i="6"/>
  <c r="Q1072" i="6"/>
  <c r="P1072" i="6"/>
  <c r="O1072" i="6"/>
  <c r="N1072" i="6"/>
  <c r="K1072" i="6"/>
  <c r="J1072" i="6"/>
  <c r="I1072" i="6"/>
  <c r="G1072" i="6"/>
  <c r="F1072" i="6"/>
  <c r="B1072" i="6"/>
  <c r="Q1071" i="6"/>
  <c r="P1071" i="6"/>
  <c r="O1071" i="6"/>
  <c r="N1071" i="6"/>
  <c r="K1071" i="6"/>
  <c r="J1071" i="6"/>
  <c r="I1071" i="6"/>
  <c r="G1071" i="6"/>
  <c r="F1071" i="6"/>
  <c r="B1071" i="6"/>
  <c r="Q1070" i="6"/>
  <c r="P1070" i="6"/>
  <c r="O1070" i="6"/>
  <c r="N1070" i="6"/>
  <c r="K1070" i="6"/>
  <c r="J1070" i="6"/>
  <c r="I1070" i="6"/>
  <c r="G1070" i="6"/>
  <c r="F1070" i="6"/>
  <c r="B1070" i="6"/>
  <c r="Q1069" i="6"/>
  <c r="P1069" i="6"/>
  <c r="O1069" i="6"/>
  <c r="N1069" i="6"/>
  <c r="K1069" i="6"/>
  <c r="J1069" i="6"/>
  <c r="I1069" i="6"/>
  <c r="G1069" i="6"/>
  <c r="F1069" i="6"/>
  <c r="B1069" i="6"/>
  <c r="Q1068" i="6"/>
  <c r="P1068" i="6"/>
  <c r="O1068" i="6"/>
  <c r="N1068" i="6"/>
  <c r="K1068" i="6"/>
  <c r="J1068" i="6"/>
  <c r="I1068" i="6"/>
  <c r="G1068" i="6"/>
  <c r="F1068" i="6"/>
  <c r="B1068" i="6"/>
  <c r="Q1067" i="6"/>
  <c r="P1067" i="6"/>
  <c r="O1067" i="6"/>
  <c r="N1067" i="6"/>
  <c r="K1067" i="6"/>
  <c r="J1067" i="6"/>
  <c r="I1067" i="6"/>
  <c r="G1067" i="6"/>
  <c r="F1067" i="6"/>
  <c r="B1067" i="6"/>
  <c r="Q1066" i="6"/>
  <c r="P1066" i="6"/>
  <c r="O1066" i="6"/>
  <c r="N1066" i="6"/>
  <c r="K1066" i="6"/>
  <c r="J1066" i="6"/>
  <c r="I1066" i="6"/>
  <c r="G1066" i="6"/>
  <c r="F1066" i="6"/>
  <c r="B1066" i="6"/>
  <c r="Q1065" i="6"/>
  <c r="P1065" i="6"/>
  <c r="O1065" i="6"/>
  <c r="N1065" i="6"/>
  <c r="K1065" i="6"/>
  <c r="J1065" i="6"/>
  <c r="I1065" i="6"/>
  <c r="G1065" i="6"/>
  <c r="F1065" i="6"/>
  <c r="B1065" i="6"/>
  <c r="Q1064" i="6"/>
  <c r="P1064" i="6"/>
  <c r="O1064" i="6"/>
  <c r="N1064" i="6"/>
  <c r="K1064" i="6"/>
  <c r="J1064" i="6"/>
  <c r="I1064" i="6"/>
  <c r="G1064" i="6"/>
  <c r="F1064" i="6"/>
  <c r="B1064" i="6"/>
  <c r="Q1063" i="6"/>
  <c r="P1063" i="6"/>
  <c r="O1063" i="6"/>
  <c r="N1063" i="6"/>
  <c r="K1063" i="6"/>
  <c r="J1063" i="6"/>
  <c r="I1063" i="6"/>
  <c r="G1063" i="6"/>
  <c r="F1063" i="6"/>
  <c r="B1063" i="6"/>
  <c r="Q1062" i="6"/>
  <c r="P1062" i="6"/>
  <c r="O1062" i="6"/>
  <c r="N1062" i="6"/>
  <c r="K1062" i="6"/>
  <c r="J1062" i="6"/>
  <c r="I1062" i="6"/>
  <c r="G1062" i="6"/>
  <c r="F1062" i="6"/>
  <c r="B1062" i="6"/>
  <c r="Q1061" i="6"/>
  <c r="P1061" i="6"/>
  <c r="O1061" i="6"/>
  <c r="N1061" i="6"/>
  <c r="K1061" i="6"/>
  <c r="J1061" i="6"/>
  <c r="I1061" i="6"/>
  <c r="G1061" i="6"/>
  <c r="F1061" i="6"/>
  <c r="B1061" i="6"/>
  <c r="Q1060" i="6"/>
  <c r="P1060" i="6"/>
  <c r="O1060" i="6"/>
  <c r="N1060" i="6"/>
  <c r="K1060" i="6"/>
  <c r="J1060" i="6"/>
  <c r="I1060" i="6"/>
  <c r="G1060" i="6"/>
  <c r="F1060" i="6"/>
  <c r="B1060" i="6"/>
  <c r="Q1059" i="6"/>
  <c r="P1059" i="6"/>
  <c r="O1059" i="6"/>
  <c r="N1059" i="6"/>
  <c r="K1059" i="6"/>
  <c r="J1059" i="6"/>
  <c r="I1059" i="6"/>
  <c r="G1059" i="6"/>
  <c r="F1059" i="6"/>
  <c r="B1059" i="6"/>
  <c r="Q1058" i="6"/>
  <c r="P1058" i="6"/>
  <c r="O1058" i="6"/>
  <c r="N1058" i="6"/>
  <c r="K1058" i="6"/>
  <c r="J1058" i="6"/>
  <c r="I1058" i="6"/>
  <c r="G1058" i="6"/>
  <c r="F1058" i="6"/>
  <c r="B1058" i="6"/>
  <c r="Q1057" i="6"/>
  <c r="P1057" i="6"/>
  <c r="O1057" i="6"/>
  <c r="N1057" i="6"/>
  <c r="K1057" i="6"/>
  <c r="J1057" i="6"/>
  <c r="I1057" i="6"/>
  <c r="G1057" i="6"/>
  <c r="F1057" i="6"/>
  <c r="B1057" i="6"/>
  <c r="Q1056" i="6"/>
  <c r="P1056" i="6"/>
  <c r="O1056" i="6"/>
  <c r="N1056" i="6"/>
  <c r="K1056" i="6"/>
  <c r="J1056" i="6"/>
  <c r="I1056" i="6"/>
  <c r="G1056" i="6"/>
  <c r="F1056" i="6"/>
  <c r="B1056" i="6"/>
  <c r="Q1055" i="6"/>
  <c r="P1055" i="6"/>
  <c r="O1055" i="6"/>
  <c r="N1055" i="6"/>
  <c r="K1055" i="6"/>
  <c r="J1055" i="6"/>
  <c r="I1055" i="6"/>
  <c r="G1055" i="6"/>
  <c r="F1055" i="6"/>
  <c r="B1055" i="6"/>
  <c r="Q1054" i="6"/>
  <c r="P1054" i="6"/>
  <c r="O1054" i="6"/>
  <c r="N1054" i="6"/>
  <c r="K1054" i="6"/>
  <c r="J1054" i="6"/>
  <c r="I1054" i="6"/>
  <c r="G1054" i="6"/>
  <c r="F1054" i="6"/>
  <c r="B1054" i="6"/>
  <c r="Q1053" i="6"/>
  <c r="P1053" i="6"/>
  <c r="O1053" i="6"/>
  <c r="N1053" i="6"/>
  <c r="K1053" i="6"/>
  <c r="J1053" i="6"/>
  <c r="I1053" i="6"/>
  <c r="G1053" i="6"/>
  <c r="F1053" i="6"/>
  <c r="B1053" i="6"/>
  <c r="Q1052" i="6"/>
  <c r="P1052" i="6"/>
  <c r="O1052" i="6"/>
  <c r="N1052" i="6"/>
  <c r="K1052" i="6"/>
  <c r="J1052" i="6"/>
  <c r="I1052" i="6"/>
  <c r="G1052" i="6"/>
  <c r="F1052" i="6"/>
  <c r="B1052" i="6"/>
  <c r="Q1051" i="6"/>
  <c r="P1051" i="6"/>
  <c r="O1051" i="6"/>
  <c r="N1051" i="6"/>
  <c r="K1051" i="6"/>
  <c r="J1051" i="6"/>
  <c r="I1051" i="6"/>
  <c r="G1051" i="6"/>
  <c r="F1051" i="6"/>
  <c r="B1051" i="6"/>
  <c r="Q1050" i="6"/>
  <c r="P1050" i="6"/>
  <c r="O1050" i="6"/>
  <c r="N1050" i="6"/>
  <c r="K1050" i="6"/>
  <c r="J1050" i="6"/>
  <c r="I1050" i="6"/>
  <c r="G1050" i="6"/>
  <c r="F1050" i="6"/>
  <c r="B1050" i="6"/>
  <c r="Q1049" i="6"/>
  <c r="P1049" i="6"/>
  <c r="O1049" i="6"/>
  <c r="N1049" i="6"/>
  <c r="K1049" i="6"/>
  <c r="J1049" i="6"/>
  <c r="I1049" i="6"/>
  <c r="G1049" i="6"/>
  <c r="F1049" i="6"/>
  <c r="B1049" i="6"/>
  <c r="Q1048" i="6"/>
  <c r="P1048" i="6"/>
  <c r="O1048" i="6"/>
  <c r="N1048" i="6"/>
  <c r="K1048" i="6"/>
  <c r="J1048" i="6"/>
  <c r="I1048" i="6"/>
  <c r="G1048" i="6"/>
  <c r="F1048" i="6"/>
  <c r="B1048" i="6"/>
  <c r="Q1047" i="6"/>
  <c r="P1047" i="6"/>
  <c r="O1047" i="6"/>
  <c r="N1047" i="6"/>
  <c r="K1047" i="6"/>
  <c r="J1047" i="6"/>
  <c r="I1047" i="6"/>
  <c r="G1047" i="6"/>
  <c r="F1047" i="6"/>
  <c r="B1047" i="6"/>
  <c r="Q1046" i="6"/>
  <c r="P1046" i="6"/>
  <c r="O1046" i="6"/>
  <c r="N1046" i="6"/>
  <c r="K1046" i="6"/>
  <c r="J1046" i="6"/>
  <c r="I1046" i="6"/>
  <c r="G1046" i="6"/>
  <c r="F1046" i="6"/>
  <c r="B1046" i="6"/>
  <c r="Q1045" i="6"/>
  <c r="P1045" i="6"/>
  <c r="O1045" i="6"/>
  <c r="N1045" i="6"/>
  <c r="K1045" i="6"/>
  <c r="J1045" i="6"/>
  <c r="I1045" i="6"/>
  <c r="G1045" i="6"/>
  <c r="F1045" i="6"/>
  <c r="B1045" i="6"/>
  <c r="Q1044" i="6"/>
  <c r="P1044" i="6"/>
  <c r="O1044" i="6"/>
  <c r="N1044" i="6"/>
  <c r="K1044" i="6"/>
  <c r="J1044" i="6"/>
  <c r="I1044" i="6"/>
  <c r="G1044" i="6"/>
  <c r="F1044" i="6"/>
  <c r="B1044" i="6"/>
  <c r="Q1043" i="6"/>
  <c r="P1043" i="6"/>
  <c r="O1043" i="6"/>
  <c r="N1043" i="6"/>
  <c r="K1043" i="6"/>
  <c r="J1043" i="6"/>
  <c r="I1043" i="6"/>
  <c r="G1043" i="6"/>
  <c r="F1043" i="6"/>
  <c r="B1043" i="6"/>
  <c r="Q1042" i="6"/>
  <c r="P1042" i="6"/>
  <c r="O1042" i="6"/>
  <c r="N1042" i="6"/>
  <c r="K1042" i="6"/>
  <c r="J1042" i="6"/>
  <c r="I1042" i="6"/>
  <c r="G1042" i="6"/>
  <c r="F1042" i="6"/>
  <c r="B1042" i="6"/>
  <c r="Q1041" i="6"/>
  <c r="P1041" i="6"/>
  <c r="O1041" i="6"/>
  <c r="N1041" i="6"/>
  <c r="K1041" i="6"/>
  <c r="J1041" i="6"/>
  <c r="I1041" i="6"/>
  <c r="G1041" i="6"/>
  <c r="F1041" i="6"/>
  <c r="B1041" i="6"/>
  <c r="Q1040" i="6"/>
  <c r="P1040" i="6"/>
  <c r="O1040" i="6"/>
  <c r="N1040" i="6"/>
  <c r="K1040" i="6"/>
  <c r="J1040" i="6"/>
  <c r="I1040" i="6"/>
  <c r="G1040" i="6"/>
  <c r="F1040" i="6"/>
  <c r="B1040" i="6"/>
  <c r="Q1039" i="6"/>
  <c r="P1039" i="6"/>
  <c r="O1039" i="6"/>
  <c r="N1039" i="6"/>
  <c r="K1039" i="6"/>
  <c r="J1039" i="6"/>
  <c r="I1039" i="6"/>
  <c r="G1039" i="6"/>
  <c r="F1039" i="6"/>
  <c r="B1039" i="6"/>
  <c r="Q1038" i="6"/>
  <c r="P1038" i="6"/>
  <c r="O1038" i="6"/>
  <c r="N1038" i="6"/>
  <c r="K1038" i="6"/>
  <c r="J1038" i="6"/>
  <c r="I1038" i="6"/>
  <c r="G1038" i="6"/>
  <c r="F1038" i="6"/>
  <c r="B1038" i="6"/>
  <c r="Q1037" i="6"/>
  <c r="P1037" i="6"/>
  <c r="O1037" i="6"/>
  <c r="N1037" i="6"/>
  <c r="K1037" i="6"/>
  <c r="J1037" i="6"/>
  <c r="I1037" i="6"/>
  <c r="G1037" i="6"/>
  <c r="F1037" i="6"/>
  <c r="B1037" i="6"/>
  <c r="Q1036" i="6"/>
  <c r="P1036" i="6"/>
  <c r="O1036" i="6"/>
  <c r="N1036" i="6"/>
  <c r="K1036" i="6"/>
  <c r="J1036" i="6"/>
  <c r="I1036" i="6"/>
  <c r="G1036" i="6"/>
  <c r="F1036" i="6"/>
  <c r="B1036" i="6"/>
  <c r="Q1035" i="6"/>
  <c r="P1035" i="6"/>
  <c r="O1035" i="6"/>
  <c r="N1035" i="6"/>
  <c r="K1035" i="6"/>
  <c r="J1035" i="6"/>
  <c r="I1035" i="6"/>
  <c r="G1035" i="6"/>
  <c r="F1035" i="6"/>
  <c r="B1035" i="6"/>
  <c r="Q1034" i="6"/>
  <c r="P1034" i="6"/>
  <c r="O1034" i="6"/>
  <c r="N1034" i="6"/>
  <c r="K1034" i="6"/>
  <c r="J1034" i="6"/>
  <c r="I1034" i="6"/>
  <c r="G1034" i="6"/>
  <c r="F1034" i="6"/>
  <c r="B1034" i="6"/>
  <c r="Q1033" i="6"/>
  <c r="P1033" i="6"/>
  <c r="O1033" i="6"/>
  <c r="N1033" i="6"/>
  <c r="K1033" i="6"/>
  <c r="J1033" i="6"/>
  <c r="I1033" i="6"/>
  <c r="G1033" i="6"/>
  <c r="F1033" i="6"/>
  <c r="B1033" i="6"/>
  <c r="Q1032" i="6"/>
  <c r="P1032" i="6"/>
  <c r="O1032" i="6"/>
  <c r="N1032" i="6"/>
  <c r="K1032" i="6"/>
  <c r="J1032" i="6"/>
  <c r="I1032" i="6"/>
  <c r="G1032" i="6"/>
  <c r="F1032" i="6"/>
  <c r="B1032" i="6"/>
  <c r="Q1031" i="6"/>
  <c r="P1031" i="6"/>
  <c r="O1031" i="6"/>
  <c r="N1031" i="6"/>
  <c r="K1031" i="6"/>
  <c r="J1031" i="6"/>
  <c r="I1031" i="6"/>
  <c r="G1031" i="6"/>
  <c r="F1031" i="6"/>
  <c r="B1031" i="6"/>
  <c r="Q1030" i="6"/>
  <c r="P1030" i="6"/>
  <c r="O1030" i="6"/>
  <c r="N1030" i="6"/>
  <c r="K1030" i="6"/>
  <c r="J1030" i="6"/>
  <c r="I1030" i="6"/>
  <c r="G1030" i="6"/>
  <c r="F1030" i="6"/>
  <c r="B1030" i="6"/>
  <c r="Q1029" i="6"/>
  <c r="P1029" i="6"/>
  <c r="O1029" i="6"/>
  <c r="N1029" i="6"/>
  <c r="K1029" i="6"/>
  <c r="J1029" i="6"/>
  <c r="I1029" i="6"/>
  <c r="G1029" i="6"/>
  <c r="F1029" i="6"/>
  <c r="B1029" i="6"/>
  <c r="Q1028" i="6"/>
  <c r="P1028" i="6"/>
  <c r="O1028" i="6"/>
  <c r="N1028" i="6"/>
  <c r="K1028" i="6"/>
  <c r="J1028" i="6"/>
  <c r="I1028" i="6"/>
  <c r="G1028" i="6"/>
  <c r="F1028" i="6"/>
  <c r="B1028" i="6"/>
  <c r="Q1027" i="6"/>
  <c r="P1027" i="6"/>
  <c r="O1027" i="6"/>
  <c r="N1027" i="6"/>
  <c r="K1027" i="6"/>
  <c r="J1027" i="6"/>
  <c r="I1027" i="6"/>
  <c r="G1027" i="6"/>
  <c r="F1027" i="6"/>
  <c r="B1027" i="6"/>
  <c r="Q1026" i="6"/>
  <c r="P1026" i="6"/>
  <c r="O1026" i="6"/>
  <c r="N1026" i="6"/>
  <c r="K1026" i="6"/>
  <c r="J1026" i="6"/>
  <c r="I1026" i="6"/>
  <c r="G1026" i="6"/>
  <c r="F1026" i="6"/>
  <c r="B1026" i="6"/>
  <c r="Q1025" i="6"/>
  <c r="P1025" i="6"/>
  <c r="O1025" i="6"/>
  <c r="N1025" i="6"/>
  <c r="K1025" i="6"/>
  <c r="J1025" i="6"/>
  <c r="I1025" i="6"/>
  <c r="G1025" i="6"/>
  <c r="F1025" i="6"/>
  <c r="B1025" i="6"/>
  <c r="Q1024" i="6"/>
  <c r="P1024" i="6"/>
  <c r="O1024" i="6"/>
  <c r="N1024" i="6"/>
  <c r="K1024" i="6"/>
  <c r="J1024" i="6"/>
  <c r="I1024" i="6"/>
  <c r="G1024" i="6"/>
  <c r="F1024" i="6"/>
  <c r="B1024" i="6"/>
  <c r="Q1023" i="6"/>
  <c r="P1023" i="6"/>
  <c r="O1023" i="6"/>
  <c r="N1023" i="6"/>
  <c r="K1023" i="6"/>
  <c r="J1023" i="6"/>
  <c r="I1023" i="6"/>
  <c r="G1023" i="6"/>
  <c r="F1023" i="6"/>
  <c r="B1023" i="6"/>
  <c r="Q1022" i="6"/>
  <c r="P1022" i="6"/>
  <c r="O1022" i="6"/>
  <c r="N1022" i="6"/>
  <c r="K1022" i="6"/>
  <c r="J1022" i="6"/>
  <c r="I1022" i="6"/>
  <c r="G1022" i="6"/>
  <c r="F1022" i="6"/>
  <c r="B1022" i="6"/>
  <c r="Q1021" i="6"/>
  <c r="P1021" i="6"/>
  <c r="O1021" i="6"/>
  <c r="N1021" i="6"/>
  <c r="K1021" i="6"/>
  <c r="J1021" i="6"/>
  <c r="I1021" i="6"/>
  <c r="G1021" i="6"/>
  <c r="F1021" i="6"/>
  <c r="B1021" i="6"/>
  <c r="Q1020" i="6"/>
  <c r="P1020" i="6"/>
  <c r="O1020" i="6"/>
  <c r="N1020" i="6"/>
  <c r="K1020" i="6"/>
  <c r="J1020" i="6"/>
  <c r="I1020" i="6"/>
  <c r="G1020" i="6"/>
  <c r="F1020" i="6"/>
  <c r="B1020" i="6"/>
  <c r="Q1019" i="6"/>
  <c r="P1019" i="6"/>
  <c r="O1019" i="6"/>
  <c r="N1019" i="6"/>
  <c r="K1019" i="6"/>
  <c r="J1019" i="6"/>
  <c r="I1019" i="6"/>
  <c r="G1019" i="6"/>
  <c r="F1019" i="6"/>
  <c r="B1019" i="6"/>
  <c r="Q1018" i="6"/>
  <c r="P1018" i="6"/>
  <c r="O1018" i="6"/>
  <c r="N1018" i="6"/>
  <c r="K1018" i="6"/>
  <c r="J1018" i="6"/>
  <c r="I1018" i="6"/>
  <c r="G1018" i="6"/>
  <c r="F1018" i="6"/>
  <c r="B1018" i="6"/>
  <c r="Q1017" i="6"/>
  <c r="P1017" i="6"/>
  <c r="O1017" i="6"/>
  <c r="N1017" i="6"/>
  <c r="K1017" i="6"/>
  <c r="J1017" i="6"/>
  <c r="I1017" i="6"/>
  <c r="G1017" i="6"/>
  <c r="F1017" i="6"/>
  <c r="B1017" i="6"/>
  <c r="Q1016" i="6"/>
  <c r="P1016" i="6"/>
  <c r="O1016" i="6"/>
  <c r="N1016" i="6"/>
  <c r="K1016" i="6"/>
  <c r="J1016" i="6"/>
  <c r="I1016" i="6"/>
  <c r="G1016" i="6"/>
  <c r="F1016" i="6"/>
  <c r="B1016" i="6"/>
  <c r="Q1015" i="6"/>
  <c r="P1015" i="6"/>
  <c r="O1015" i="6"/>
  <c r="N1015" i="6"/>
  <c r="K1015" i="6"/>
  <c r="J1015" i="6"/>
  <c r="I1015" i="6"/>
  <c r="G1015" i="6"/>
  <c r="F1015" i="6"/>
  <c r="B1015" i="6"/>
  <c r="Q1014" i="6"/>
  <c r="P1014" i="6"/>
  <c r="O1014" i="6"/>
  <c r="N1014" i="6"/>
  <c r="K1014" i="6"/>
  <c r="J1014" i="6"/>
  <c r="I1014" i="6"/>
  <c r="G1014" i="6"/>
  <c r="F1014" i="6"/>
  <c r="B1014" i="6"/>
  <c r="Q1013" i="6"/>
  <c r="P1013" i="6"/>
  <c r="O1013" i="6"/>
  <c r="N1013" i="6"/>
  <c r="K1013" i="6"/>
  <c r="J1013" i="6"/>
  <c r="I1013" i="6"/>
  <c r="G1013" i="6"/>
  <c r="F1013" i="6"/>
  <c r="B1013" i="6"/>
  <c r="Q1012" i="6"/>
  <c r="P1012" i="6"/>
  <c r="O1012" i="6"/>
  <c r="N1012" i="6"/>
  <c r="K1012" i="6"/>
  <c r="J1012" i="6"/>
  <c r="I1012" i="6"/>
  <c r="G1012" i="6"/>
  <c r="F1012" i="6"/>
  <c r="B1012" i="6"/>
  <c r="Q1011" i="6"/>
  <c r="P1011" i="6"/>
  <c r="O1011" i="6"/>
  <c r="N1011" i="6"/>
  <c r="K1011" i="6"/>
  <c r="J1011" i="6"/>
  <c r="I1011" i="6"/>
  <c r="G1011" i="6"/>
  <c r="F1011" i="6"/>
  <c r="B1011" i="6"/>
  <c r="Q1010" i="6"/>
  <c r="P1010" i="6"/>
  <c r="O1010" i="6"/>
  <c r="N1010" i="6"/>
  <c r="K1010" i="6"/>
  <c r="J1010" i="6"/>
  <c r="I1010" i="6"/>
  <c r="G1010" i="6"/>
  <c r="F1010" i="6"/>
  <c r="B1010" i="6"/>
  <c r="Q1009" i="6"/>
  <c r="P1009" i="6"/>
  <c r="O1009" i="6"/>
  <c r="N1009" i="6"/>
  <c r="K1009" i="6"/>
  <c r="J1009" i="6"/>
  <c r="I1009" i="6"/>
  <c r="G1009" i="6"/>
  <c r="F1009" i="6"/>
  <c r="B1009" i="6"/>
  <c r="Q1008" i="6"/>
  <c r="P1008" i="6"/>
  <c r="O1008" i="6"/>
  <c r="N1008" i="6"/>
  <c r="K1008" i="6"/>
  <c r="J1008" i="6"/>
  <c r="I1008" i="6"/>
  <c r="G1008" i="6"/>
  <c r="F1008" i="6"/>
  <c r="B1008" i="6"/>
  <c r="Q1007" i="6"/>
  <c r="P1007" i="6"/>
  <c r="O1007" i="6"/>
  <c r="N1007" i="6"/>
  <c r="K1007" i="6"/>
  <c r="J1007" i="6"/>
  <c r="I1007" i="6"/>
  <c r="G1007" i="6"/>
  <c r="F1007" i="6"/>
  <c r="B1007" i="6"/>
  <c r="Q1006" i="6"/>
  <c r="P1006" i="6"/>
  <c r="O1006" i="6"/>
  <c r="N1006" i="6"/>
  <c r="K1006" i="6"/>
  <c r="J1006" i="6"/>
  <c r="I1006" i="6"/>
  <c r="G1006" i="6"/>
  <c r="F1006" i="6"/>
  <c r="B1006" i="6"/>
  <c r="Q1005" i="6"/>
  <c r="P1005" i="6"/>
  <c r="O1005" i="6"/>
  <c r="N1005" i="6"/>
  <c r="K1005" i="6"/>
  <c r="J1005" i="6"/>
  <c r="I1005" i="6"/>
  <c r="G1005" i="6"/>
  <c r="F1005" i="6"/>
  <c r="B1005" i="6"/>
  <c r="Q1004" i="6"/>
  <c r="P1004" i="6"/>
  <c r="O1004" i="6"/>
  <c r="N1004" i="6"/>
  <c r="K1004" i="6"/>
  <c r="J1004" i="6"/>
  <c r="I1004" i="6"/>
  <c r="G1004" i="6"/>
  <c r="F1004" i="6"/>
  <c r="B1004" i="6"/>
  <c r="Q1003" i="6"/>
  <c r="P1003" i="6"/>
  <c r="O1003" i="6"/>
  <c r="N1003" i="6"/>
  <c r="K1003" i="6"/>
  <c r="J1003" i="6"/>
  <c r="I1003" i="6"/>
  <c r="G1003" i="6"/>
  <c r="F1003" i="6"/>
  <c r="B1003" i="6"/>
  <c r="Q1002" i="6"/>
  <c r="P1002" i="6"/>
  <c r="O1002" i="6"/>
  <c r="N1002" i="6"/>
  <c r="K1002" i="6"/>
  <c r="J1002" i="6"/>
  <c r="I1002" i="6"/>
  <c r="G1002" i="6"/>
  <c r="F1002" i="6"/>
  <c r="B1002" i="6"/>
  <c r="Q1001" i="6"/>
  <c r="P1001" i="6"/>
  <c r="O1001" i="6"/>
  <c r="N1001" i="6"/>
  <c r="K1001" i="6"/>
  <c r="J1001" i="6"/>
  <c r="I1001" i="6"/>
  <c r="G1001" i="6"/>
  <c r="F1001" i="6"/>
  <c r="B1001" i="6"/>
  <c r="Q1000" i="6"/>
  <c r="P1000" i="6"/>
  <c r="O1000" i="6"/>
  <c r="N1000" i="6"/>
  <c r="K1000" i="6"/>
  <c r="J1000" i="6"/>
  <c r="I1000" i="6"/>
  <c r="G1000" i="6"/>
  <c r="F1000" i="6"/>
  <c r="B1000" i="6"/>
  <c r="Q999" i="6"/>
  <c r="P999" i="6"/>
  <c r="O999" i="6"/>
  <c r="N999" i="6"/>
  <c r="K999" i="6"/>
  <c r="J999" i="6"/>
  <c r="I999" i="6"/>
  <c r="G999" i="6"/>
  <c r="F999" i="6"/>
  <c r="B999" i="6"/>
  <c r="Q998" i="6"/>
  <c r="P998" i="6"/>
  <c r="O998" i="6"/>
  <c r="N998" i="6"/>
  <c r="K998" i="6"/>
  <c r="J998" i="6"/>
  <c r="I998" i="6"/>
  <c r="G998" i="6"/>
  <c r="F998" i="6"/>
  <c r="B998" i="6"/>
  <c r="Q997" i="6"/>
  <c r="P997" i="6"/>
  <c r="O997" i="6"/>
  <c r="N997" i="6"/>
  <c r="K997" i="6"/>
  <c r="J997" i="6"/>
  <c r="I997" i="6"/>
  <c r="G997" i="6"/>
  <c r="F997" i="6"/>
  <c r="B997" i="6"/>
  <c r="Q996" i="6"/>
  <c r="P996" i="6"/>
  <c r="O996" i="6"/>
  <c r="N996" i="6"/>
  <c r="K996" i="6"/>
  <c r="J996" i="6"/>
  <c r="I996" i="6"/>
  <c r="G996" i="6"/>
  <c r="F996" i="6"/>
  <c r="B996" i="6"/>
  <c r="Q995" i="6"/>
  <c r="P995" i="6"/>
  <c r="O995" i="6"/>
  <c r="N995" i="6"/>
  <c r="K995" i="6"/>
  <c r="J995" i="6"/>
  <c r="I995" i="6"/>
  <c r="G995" i="6"/>
  <c r="F995" i="6"/>
  <c r="B995" i="6"/>
  <c r="Q994" i="6"/>
  <c r="P994" i="6"/>
  <c r="O994" i="6"/>
  <c r="N994" i="6"/>
  <c r="K994" i="6"/>
  <c r="J994" i="6"/>
  <c r="I994" i="6"/>
  <c r="G994" i="6"/>
  <c r="F994" i="6"/>
  <c r="B994" i="6"/>
  <c r="Q993" i="6"/>
  <c r="P993" i="6"/>
  <c r="O993" i="6"/>
  <c r="N993" i="6"/>
  <c r="K993" i="6"/>
  <c r="J993" i="6"/>
  <c r="I993" i="6"/>
  <c r="G993" i="6"/>
  <c r="F993" i="6"/>
  <c r="B993" i="6"/>
  <c r="Q992" i="6"/>
  <c r="P992" i="6"/>
  <c r="O992" i="6"/>
  <c r="N992" i="6"/>
  <c r="K992" i="6"/>
  <c r="J992" i="6"/>
  <c r="I992" i="6"/>
  <c r="G992" i="6"/>
  <c r="F992" i="6"/>
  <c r="B992" i="6"/>
  <c r="Q991" i="6"/>
  <c r="P991" i="6"/>
  <c r="O991" i="6"/>
  <c r="N991" i="6"/>
  <c r="K991" i="6"/>
  <c r="J991" i="6"/>
  <c r="I991" i="6"/>
  <c r="G991" i="6"/>
  <c r="F991" i="6"/>
  <c r="B991" i="6"/>
  <c r="Q990" i="6"/>
  <c r="P990" i="6"/>
  <c r="O990" i="6"/>
  <c r="N990" i="6"/>
  <c r="K990" i="6"/>
  <c r="J990" i="6"/>
  <c r="I990" i="6"/>
  <c r="G990" i="6"/>
  <c r="F990" i="6"/>
  <c r="B990" i="6"/>
  <c r="Q989" i="6"/>
  <c r="P989" i="6"/>
  <c r="O989" i="6"/>
  <c r="N989" i="6"/>
  <c r="K989" i="6"/>
  <c r="J989" i="6"/>
  <c r="I989" i="6"/>
  <c r="G989" i="6"/>
  <c r="F989" i="6"/>
  <c r="B989" i="6"/>
  <c r="Q988" i="6"/>
  <c r="P988" i="6"/>
  <c r="O988" i="6"/>
  <c r="N988" i="6"/>
  <c r="K988" i="6"/>
  <c r="J988" i="6"/>
  <c r="I988" i="6"/>
  <c r="G988" i="6"/>
  <c r="F988" i="6"/>
  <c r="B988" i="6"/>
  <c r="Q987" i="6"/>
  <c r="P987" i="6"/>
  <c r="O987" i="6"/>
  <c r="N987" i="6"/>
  <c r="K987" i="6"/>
  <c r="J987" i="6"/>
  <c r="I987" i="6"/>
  <c r="G987" i="6"/>
  <c r="F987" i="6"/>
  <c r="B987" i="6"/>
  <c r="Q986" i="6"/>
  <c r="P986" i="6"/>
  <c r="O986" i="6"/>
  <c r="N986" i="6"/>
  <c r="K986" i="6"/>
  <c r="J986" i="6"/>
  <c r="I986" i="6"/>
  <c r="G986" i="6"/>
  <c r="F986" i="6"/>
  <c r="B986" i="6"/>
  <c r="Q985" i="6"/>
  <c r="P985" i="6"/>
  <c r="O985" i="6"/>
  <c r="N985" i="6"/>
  <c r="K985" i="6"/>
  <c r="J985" i="6"/>
  <c r="I985" i="6"/>
  <c r="G985" i="6"/>
  <c r="F985" i="6"/>
  <c r="B985" i="6"/>
  <c r="Q984" i="6"/>
  <c r="P984" i="6"/>
  <c r="O984" i="6"/>
  <c r="N984" i="6"/>
  <c r="K984" i="6"/>
  <c r="J984" i="6"/>
  <c r="I984" i="6"/>
  <c r="G984" i="6"/>
  <c r="F984" i="6"/>
  <c r="B984" i="6"/>
  <c r="Q983" i="6"/>
  <c r="P983" i="6"/>
  <c r="O983" i="6"/>
  <c r="N983" i="6"/>
  <c r="K983" i="6"/>
  <c r="J983" i="6"/>
  <c r="I983" i="6"/>
  <c r="G983" i="6"/>
  <c r="F983" i="6"/>
  <c r="B983" i="6"/>
  <c r="Q982" i="6"/>
  <c r="P982" i="6"/>
  <c r="O982" i="6"/>
  <c r="N982" i="6"/>
  <c r="K982" i="6"/>
  <c r="J982" i="6"/>
  <c r="I982" i="6"/>
  <c r="G982" i="6"/>
  <c r="F982" i="6"/>
  <c r="B982" i="6"/>
  <c r="Q981" i="6"/>
  <c r="P981" i="6"/>
  <c r="O981" i="6"/>
  <c r="N981" i="6"/>
  <c r="K981" i="6"/>
  <c r="J981" i="6"/>
  <c r="I981" i="6"/>
  <c r="G981" i="6"/>
  <c r="F981" i="6"/>
  <c r="B981" i="6"/>
  <c r="Q980" i="6"/>
  <c r="P980" i="6"/>
  <c r="O980" i="6"/>
  <c r="N980" i="6"/>
  <c r="K980" i="6"/>
  <c r="J980" i="6"/>
  <c r="I980" i="6"/>
  <c r="G980" i="6"/>
  <c r="F980" i="6"/>
  <c r="B980" i="6"/>
  <c r="Q979" i="6"/>
  <c r="P979" i="6"/>
  <c r="O979" i="6"/>
  <c r="N979" i="6"/>
  <c r="K979" i="6"/>
  <c r="J979" i="6"/>
  <c r="I979" i="6"/>
  <c r="G979" i="6"/>
  <c r="F979" i="6"/>
  <c r="B979" i="6"/>
  <c r="Q978" i="6"/>
  <c r="P978" i="6"/>
  <c r="O978" i="6"/>
  <c r="N978" i="6"/>
  <c r="K978" i="6"/>
  <c r="J978" i="6"/>
  <c r="I978" i="6"/>
  <c r="G978" i="6"/>
  <c r="F978" i="6"/>
  <c r="B978" i="6"/>
  <c r="Q977" i="6"/>
  <c r="P977" i="6"/>
  <c r="O977" i="6"/>
  <c r="N977" i="6"/>
  <c r="K977" i="6"/>
  <c r="J977" i="6"/>
  <c r="I977" i="6"/>
  <c r="G977" i="6"/>
  <c r="F977" i="6"/>
  <c r="B977" i="6"/>
  <c r="Q976" i="6"/>
  <c r="P976" i="6"/>
  <c r="O976" i="6"/>
  <c r="N976" i="6"/>
  <c r="K976" i="6"/>
  <c r="J976" i="6"/>
  <c r="I976" i="6"/>
  <c r="G976" i="6"/>
  <c r="F976" i="6"/>
  <c r="B976" i="6"/>
  <c r="Q975" i="6"/>
  <c r="P975" i="6"/>
  <c r="O975" i="6"/>
  <c r="N975" i="6"/>
  <c r="K975" i="6"/>
  <c r="J975" i="6"/>
  <c r="I975" i="6"/>
  <c r="G975" i="6"/>
  <c r="F975" i="6"/>
  <c r="B975" i="6"/>
  <c r="Q974" i="6"/>
  <c r="P974" i="6"/>
  <c r="O974" i="6"/>
  <c r="N974" i="6"/>
  <c r="K974" i="6"/>
  <c r="J974" i="6"/>
  <c r="I974" i="6"/>
  <c r="G974" i="6"/>
  <c r="F974" i="6"/>
  <c r="B974" i="6"/>
  <c r="Q973" i="6"/>
  <c r="P973" i="6"/>
  <c r="O973" i="6"/>
  <c r="N973" i="6"/>
  <c r="K973" i="6"/>
  <c r="J973" i="6"/>
  <c r="I973" i="6"/>
  <c r="G973" i="6"/>
  <c r="F973" i="6"/>
  <c r="B973" i="6"/>
  <c r="Q972" i="6"/>
  <c r="P972" i="6"/>
  <c r="O972" i="6"/>
  <c r="N972" i="6"/>
  <c r="K972" i="6"/>
  <c r="J972" i="6"/>
  <c r="I972" i="6"/>
  <c r="G972" i="6"/>
  <c r="F972" i="6"/>
  <c r="B972" i="6"/>
  <c r="Q971" i="6"/>
  <c r="P971" i="6"/>
  <c r="O971" i="6"/>
  <c r="N971" i="6"/>
  <c r="K971" i="6"/>
  <c r="J971" i="6"/>
  <c r="I971" i="6"/>
  <c r="G971" i="6"/>
  <c r="F971" i="6"/>
  <c r="B971" i="6"/>
  <c r="Q970" i="6"/>
  <c r="P970" i="6"/>
  <c r="O970" i="6"/>
  <c r="N970" i="6"/>
  <c r="K970" i="6"/>
  <c r="J970" i="6"/>
  <c r="I970" i="6"/>
  <c r="G970" i="6"/>
  <c r="F970" i="6"/>
  <c r="B970" i="6"/>
  <c r="Q969" i="6"/>
  <c r="P969" i="6"/>
  <c r="O969" i="6"/>
  <c r="N969" i="6"/>
  <c r="K969" i="6"/>
  <c r="J969" i="6"/>
  <c r="I969" i="6"/>
  <c r="G969" i="6"/>
  <c r="F969" i="6"/>
  <c r="B969" i="6"/>
  <c r="Q968" i="6"/>
  <c r="P968" i="6"/>
  <c r="O968" i="6"/>
  <c r="N968" i="6"/>
  <c r="K968" i="6"/>
  <c r="J968" i="6"/>
  <c r="I968" i="6"/>
  <c r="G968" i="6"/>
  <c r="F968" i="6"/>
  <c r="B968" i="6"/>
  <c r="Q967" i="6"/>
  <c r="P967" i="6"/>
  <c r="O967" i="6"/>
  <c r="N967" i="6"/>
  <c r="K967" i="6"/>
  <c r="J967" i="6"/>
  <c r="I967" i="6"/>
  <c r="G967" i="6"/>
  <c r="F967" i="6"/>
  <c r="B967" i="6"/>
  <c r="Q966" i="6"/>
  <c r="P966" i="6"/>
  <c r="O966" i="6"/>
  <c r="N966" i="6"/>
  <c r="K966" i="6"/>
  <c r="J966" i="6"/>
  <c r="I966" i="6"/>
  <c r="G966" i="6"/>
  <c r="F966" i="6"/>
  <c r="B966" i="6"/>
  <c r="Q965" i="6"/>
  <c r="P965" i="6"/>
  <c r="O965" i="6"/>
  <c r="N965" i="6"/>
  <c r="K965" i="6"/>
  <c r="J965" i="6"/>
  <c r="I965" i="6"/>
  <c r="G965" i="6"/>
  <c r="F965" i="6"/>
  <c r="B965" i="6"/>
  <c r="Q964" i="6"/>
  <c r="P964" i="6"/>
  <c r="O964" i="6"/>
  <c r="N964" i="6"/>
  <c r="K964" i="6"/>
  <c r="J964" i="6"/>
  <c r="I964" i="6"/>
  <c r="G964" i="6"/>
  <c r="F964" i="6"/>
  <c r="B964" i="6"/>
  <c r="Q963" i="6"/>
  <c r="P963" i="6"/>
  <c r="O963" i="6"/>
  <c r="N963" i="6"/>
  <c r="K963" i="6"/>
  <c r="J963" i="6"/>
  <c r="I963" i="6"/>
  <c r="G963" i="6"/>
  <c r="F963" i="6"/>
  <c r="B963" i="6"/>
  <c r="Q962" i="6"/>
  <c r="P962" i="6"/>
  <c r="O962" i="6"/>
  <c r="N962" i="6"/>
  <c r="K962" i="6"/>
  <c r="J962" i="6"/>
  <c r="I962" i="6"/>
  <c r="G962" i="6"/>
  <c r="F962" i="6"/>
  <c r="B962" i="6"/>
  <c r="Q961" i="6"/>
  <c r="P961" i="6"/>
  <c r="O961" i="6"/>
  <c r="N961" i="6"/>
  <c r="K961" i="6"/>
  <c r="J961" i="6"/>
  <c r="I961" i="6"/>
  <c r="G961" i="6"/>
  <c r="F961" i="6"/>
  <c r="B961" i="6"/>
  <c r="Q960" i="6"/>
  <c r="P960" i="6"/>
  <c r="O960" i="6"/>
  <c r="N960" i="6"/>
  <c r="K960" i="6"/>
  <c r="J960" i="6"/>
  <c r="I960" i="6"/>
  <c r="G960" i="6"/>
  <c r="F960" i="6"/>
  <c r="B960" i="6"/>
  <c r="Q959" i="6"/>
  <c r="P959" i="6"/>
  <c r="O959" i="6"/>
  <c r="N959" i="6"/>
  <c r="K959" i="6"/>
  <c r="J959" i="6"/>
  <c r="I959" i="6"/>
  <c r="G959" i="6"/>
  <c r="F959" i="6"/>
  <c r="B959" i="6"/>
  <c r="Q958" i="6"/>
  <c r="P958" i="6"/>
  <c r="O958" i="6"/>
  <c r="N958" i="6"/>
  <c r="K958" i="6"/>
  <c r="J958" i="6"/>
  <c r="I958" i="6"/>
  <c r="G958" i="6"/>
  <c r="F958" i="6"/>
  <c r="B958" i="6"/>
  <c r="Q957" i="6"/>
  <c r="P957" i="6"/>
  <c r="O957" i="6"/>
  <c r="N957" i="6"/>
  <c r="K957" i="6"/>
  <c r="J957" i="6"/>
  <c r="I957" i="6"/>
  <c r="G957" i="6"/>
  <c r="F957" i="6"/>
  <c r="B957" i="6"/>
  <c r="Q956" i="6"/>
  <c r="P956" i="6"/>
  <c r="O956" i="6"/>
  <c r="N956" i="6"/>
  <c r="K956" i="6"/>
  <c r="J956" i="6"/>
  <c r="I956" i="6"/>
  <c r="G956" i="6"/>
  <c r="F956" i="6"/>
  <c r="B956" i="6"/>
  <c r="Q955" i="6"/>
  <c r="P955" i="6"/>
  <c r="O955" i="6"/>
  <c r="N955" i="6"/>
  <c r="K955" i="6"/>
  <c r="J955" i="6"/>
  <c r="I955" i="6"/>
  <c r="G955" i="6"/>
  <c r="F955" i="6"/>
  <c r="B955" i="6"/>
  <c r="Q954" i="6"/>
  <c r="P954" i="6"/>
  <c r="O954" i="6"/>
  <c r="N954" i="6"/>
  <c r="K954" i="6"/>
  <c r="J954" i="6"/>
  <c r="I954" i="6"/>
  <c r="G954" i="6"/>
  <c r="F954" i="6"/>
  <c r="B954" i="6"/>
  <c r="Q953" i="6"/>
  <c r="P953" i="6"/>
  <c r="O953" i="6"/>
  <c r="N953" i="6"/>
  <c r="K953" i="6"/>
  <c r="J953" i="6"/>
  <c r="I953" i="6"/>
  <c r="G953" i="6"/>
  <c r="F953" i="6"/>
  <c r="B953" i="6"/>
  <c r="Q952" i="6"/>
  <c r="P952" i="6"/>
  <c r="O952" i="6"/>
  <c r="N952" i="6"/>
  <c r="K952" i="6"/>
  <c r="J952" i="6"/>
  <c r="I952" i="6"/>
  <c r="G952" i="6"/>
  <c r="F952" i="6"/>
  <c r="B952" i="6"/>
  <c r="Q951" i="6"/>
  <c r="P951" i="6"/>
  <c r="O951" i="6"/>
  <c r="N951" i="6"/>
  <c r="K951" i="6"/>
  <c r="J951" i="6"/>
  <c r="I951" i="6"/>
  <c r="G951" i="6"/>
  <c r="F951" i="6"/>
  <c r="B951" i="6"/>
  <c r="Q950" i="6"/>
  <c r="P950" i="6"/>
  <c r="O950" i="6"/>
  <c r="N950" i="6"/>
  <c r="K950" i="6"/>
  <c r="J950" i="6"/>
  <c r="I950" i="6"/>
  <c r="G950" i="6"/>
  <c r="F950" i="6"/>
  <c r="B950" i="6"/>
  <c r="Q949" i="6"/>
  <c r="P949" i="6"/>
  <c r="O949" i="6"/>
  <c r="N949" i="6"/>
  <c r="K949" i="6"/>
  <c r="J949" i="6"/>
  <c r="I949" i="6"/>
  <c r="G949" i="6"/>
  <c r="F949" i="6"/>
  <c r="B949" i="6"/>
  <c r="Q948" i="6"/>
  <c r="P948" i="6"/>
  <c r="O948" i="6"/>
  <c r="N948" i="6"/>
  <c r="K948" i="6"/>
  <c r="J948" i="6"/>
  <c r="I948" i="6"/>
  <c r="G948" i="6"/>
  <c r="F948" i="6"/>
  <c r="B948" i="6"/>
  <c r="Q947" i="6"/>
  <c r="P947" i="6"/>
  <c r="O947" i="6"/>
  <c r="N947" i="6"/>
  <c r="K947" i="6"/>
  <c r="J947" i="6"/>
  <c r="I947" i="6"/>
  <c r="G947" i="6"/>
  <c r="F947" i="6"/>
  <c r="B947" i="6"/>
  <c r="Q946" i="6"/>
  <c r="P946" i="6"/>
  <c r="O946" i="6"/>
  <c r="N946" i="6"/>
  <c r="K946" i="6"/>
  <c r="J946" i="6"/>
  <c r="I946" i="6"/>
  <c r="G946" i="6"/>
  <c r="F946" i="6"/>
  <c r="B946" i="6"/>
  <c r="Q945" i="6"/>
  <c r="P945" i="6"/>
  <c r="O945" i="6"/>
  <c r="N945" i="6"/>
  <c r="K945" i="6"/>
  <c r="J945" i="6"/>
  <c r="I945" i="6"/>
  <c r="G945" i="6"/>
  <c r="F945" i="6"/>
  <c r="B945" i="6"/>
  <c r="Q944" i="6"/>
  <c r="P944" i="6"/>
  <c r="O944" i="6"/>
  <c r="N944" i="6"/>
  <c r="K944" i="6"/>
  <c r="J944" i="6"/>
  <c r="I944" i="6"/>
  <c r="G944" i="6"/>
  <c r="F944" i="6"/>
  <c r="B944" i="6"/>
  <c r="Q943" i="6"/>
  <c r="P943" i="6"/>
  <c r="O943" i="6"/>
  <c r="N943" i="6"/>
  <c r="K943" i="6"/>
  <c r="J943" i="6"/>
  <c r="I943" i="6"/>
  <c r="G943" i="6"/>
  <c r="F943" i="6"/>
  <c r="B943" i="6"/>
  <c r="Q942" i="6"/>
  <c r="P942" i="6"/>
  <c r="O942" i="6"/>
  <c r="N942" i="6"/>
  <c r="K942" i="6"/>
  <c r="J942" i="6"/>
  <c r="I942" i="6"/>
  <c r="G942" i="6"/>
  <c r="F942" i="6"/>
  <c r="B942" i="6"/>
  <c r="Q941" i="6"/>
  <c r="P941" i="6"/>
  <c r="O941" i="6"/>
  <c r="N941" i="6"/>
  <c r="K941" i="6"/>
  <c r="J941" i="6"/>
  <c r="I941" i="6"/>
  <c r="G941" i="6"/>
  <c r="F941" i="6"/>
  <c r="B941" i="6"/>
  <c r="Q940" i="6"/>
  <c r="P940" i="6"/>
  <c r="O940" i="6"/>
  <c r="N940" i="6"/>
  <c r="K940" i="6"/>
  <c r="J940" i="6"/>
  <c r="I940" i="6"/>
  <c r="G940" i="6"/>
  <c r="F940" i="6"/>
  <c r="B940" i="6"/>
  <c r="Q939" i="6"/>
  <c r="P939" i="6"/>
  <c r="O939" i="6"/>
  <c r="N939" i="6"/>
  <c r="K939" i="6"/>
  <c r="J939" i="6"/>
  <c r="I939" i="6"/>
  <c r="G939" i="6"/>
  <c r="F939" i="6"/>
  <c r="B939" i="6"/>
  <c r="Q938" i="6"/>
  <c r="P938" i="6"/>
  <c r="O938" i="6"/>
  <c r="N938" i="6"/>
  <c r="K938" i="6"/>
  <c r="J938" i="6"/>
  <c r="I938" i="6"/>
  <c r="G938" i="6"/>
  <c r="F938" i="6"/>
  <c r="B938" i="6"/>
  <c r="Q937" i="6"/>
  <c r="P937" i="6"/>
  <c r="O937" i="6"/>
  <c r="N937" i="6"/>
  <c r="K937" i="6"/>
  <c r="J937" i="6"/>
  <c r="I937" i="6"/>
  <c r="G937" i="6"/>
  <c r="F937" i="6"/>
  <c r="B937" i="6"/>
  <c r="Q936" i="6"/>
  <c r="P936" i="6"/>
  <c r="O936" i="6"/>
  <c r="N936" i="6"/>
  <c r="K936" i="6"/>
  <c r="J936" i="6"/>
  <c r="I936" i="6"/>
  <c r="G936" i="6"/>
  <c r="F936" i="6"/>
  <c r="B936" i="6"/>
  <c r="Q935" i="6"/>
  <c r="P935" i="6"/>
  <c r="O935" i="6"/>
  <c r="N935" i="6"/>
  <c r="K935" i="6"/>
  <c r="J935" i="6"/>
  <c r="I935" i="6"/>
  <c r="G935" i="6"/>
  <c r="F935" i="6"/>
  <c r="B935" i="6"/>
  <c r="Q934" i="6"/>
  <c r="P934" i="6"/>
  <c r="O934" i="6"/>
  <c r="N934" i="6"/>
  <c r="K934" i="6"/>
  <c r="J934" i="6"/>
  <c r="I934" i="6"/>
  <c r="G934" i="6"/>
  <c r="F934" i="6"/>
  <c r="B934" i="6"/>
  <c r="Q933" i="6"/>
  <c r="P933" i="6"/>
  <c r="O933" i="6"/>
  <c r="N933" i="6"/>
  <c r="K933" i="6"/>
  <c r="J933" i="6"/>
  <c r="I933" i="6"/>
  <c r="G933" i="6"/>
  <c r="F933" i="6"/>
  <c r="B933" i="6"/>
  <c r="Q932" i="6"/>
  <c r="P932" i="6"/>
  <c r="O932" i="6"/>
  <c r="N932" i="6"/>
  <c r="K932" i="6"/>
  <c r="J932" i="6"/>
  <c r="I932" i="6"/>
  <c r="G932" i="6"/>
  <c r="F932" i="6"/>
  <c r="B932" i="6"/>
  <c r="Q931" i="6"/>
  <c r="P931" i="6"/>
  <c r="O931" i="6"/>
  <c r="N931" i="6"/>
  <c r="K931" i="6"/>
  <c r="J931" i="6"/>
  <c r="I931" i="6"/>
  <c r="G931" i="6"/>
  <c r="F931" i="6"/>
  <c r="B931" i="6"/>
  <c r="Q930" i="6"/>
  <c r="P930" i="6"/>
  <c r="O930" i="6"/>
  <c r="N930" i="6"/>
  <c r="K930" i="6"/>
  <c r="J930" i="6"/>
  <c r="I930" i="6"/>
  <c r="G930" i="6"/>
  <c r="F930" i="6"/>
  <c r="B930" i="6"/>
  <c r="Q929" i="6"/>
  <c r="P929" i="6"/>
  <c r="O929" i="6"/>
  <c r="N929" i="6"/>
  <c r="K929" i="6"/>
  <c r="J929" i="6"/>
  <c r="I929" i="6"/>
  <c r="G929" i="6"/>
  <c r="F929" i="6"/>
  <c r="B929" i="6"/>
  <c r="Q928" i="6"/>
  <c r="P928" i="6"/>
  <c r="O928" i="6"/>
  <c r="N928" i="6"/>
  <c r="K928" i="6"/>
  <c r="J928" i="6"/>
  <c r="I928" i="6"/>
  <c r="G928" i="6"/>
  <c r="F928" i="6"/>
  <c r="B928" i="6"/>
  <c r="Q927" i="6"/>
  <c r="P927" i="6"/>
  <c r="O927" i="6"/>
  <c r="N927" i="6"/>
  <c r="K927" i="6"/>
  <c r="J927" i="6"/>
  <c r="I927" i="6"/>
  <c r="G927" i="6"/>
  <c r="F927" i="6"/>
  <c r="B927" i="6"/>
  <c r="Q926" i="6"/>
  <c r="P926" i="6"/>
  <c r="O926" i="6"/>
  <c r="N926" i="6"/>
  <c r="K926" i="6"/>
  <c r="J926" i="6"/>
  <c r="I926" i="6"/>
  <c r="G926" i="6"/>
  <c r="F926" i="6"/>
  <c r="B926" i="6"/>
  <c r="Q925" i="6"/>
  <c r="P925" i="6"/>
  <c r="O925" i="6"/>
  <c r="N925" i="6"/>
  <c r="K925" i="6"/>
  <c r="J925" i="6"/>
  <c r="I925" i="6"/>
  <c r="G925" i="6"/>
  <c r="F925" i="6"/>
  <c r="B925" i="6"/>
  <c r="Q924" i="6"/>
  <c r="P924" i="6"/>
  <c r="O924" i="6"/>
  <c r="N924" i="6"/>
  <c r="K924" i="6"/>
  <c r="J924" i="6"/>
  <c r="I924" i="6"/>
  <c r="G924" i="6"/>
  <c r="F924" i="6"/>
  <c r="B924" i="6"/>
  <c r="Q923" i="6"/>
  <c r="P923" i="6"/>
  <c r="O923" i="6"/>
  <c r="N923" i="6"/>
  <c r="K923" i="6"/>
  <c r="J923" i="6"/>
  <c r="I923" i="6"/>
  <c r="G923" i="6"/>
  <c r="F923" i="6"/>
  <c r="B923" i="6"/>
  <c r="Q922" i="6"/>
  <c r="P922" i="6"/>
  <c r="O922" i="6"/>
  <c r="N922" i="6"/>
  <c r="K922" i="6"/>
  <c r="J922" i="6"/>
  <c r="I922" i="6"/>
  <c r="G922" i="6"/>
  <c r="F922" i="6"/>
  <c r="B922" i="6"/>
  <c r="Q921" i="6"/>
  <c r="P921" i="6"/>
  <c r="O921" i="6"/>
  <c r="N921" i="6"/>
  <c r="K921" i="6"/>
  <c r="J921" i="6"/>
  <c r="I921" i="6"/>
  <c r="G921" i="6"/>
  <c r="F921" i="6"/>
  <c r="B921" i="6"/>
  <c r="Q920" i="6"/>
  <c r="P920" i="6"/>
  <c r="O920" i="6"/>
  <c r="N920" i="6"/>
  <c r="K920" i="6"/>
  <c r="J920" i="6"/>
  <c r="I920" i="6"/>
  <c r="G920" i="6"/>
  <c r="F920" i="6"/>
  <c r="B920" i="6"/>
  <c r="Q919" i="6"/>
  <c r="P919" i="6"/>
  <c r="O919" i="6"/>
  <c r="N919" i="6"/>
  <c r="K919" i="6"/>
  <c r="J919" i="6"/>
  <c r="I919" i="6"/>
  <c r="G919" i="6"/>
  <c r="F919" i="6"/>
  <c r="B919" i="6"/>
  <c r="Q918" i="6"/>
  <c r="P918" i="6"/>
  <c r="O918" i="6"/>
  <c r="N918" i="6"/>
  <c r="K918" i="6"/>
  <c r="J918" i="6"/>
  <c r="I918" i="6"/>
  <c r="G918" i="6"/>
  <c r="F918" i="6"/>
  <c r="B918" i="6"/>
  <c r="Q917" i="6"/>
  <c r="P917" i="6"/>
  <c r="O917" i="6"/>
  <c r="N917" i="6"/>
  <c r="K917" i="6"/>
  <c r="J917" i="6"/>
  <c r="I917" i="6"/>
  <c r="G917" i="6"/>
  <c r="F917" i="6"/>
  <c r="B917" i="6"/>
  <c r="Q916" i="6"/>
  <c r="P916" i="6"/>
  <c r="O916" i="6"/>
  <c r="N916" i="6"/>
  <c r="K916" i="6"/>
  <c r="J916" i="6"/>
  <c r="I916" i="6"/>
  <c r="G916" i="6"/>
  <c r="F916" i="6"/>
  <c r="B916" i="6"/>
  <c r="Q915" i="6"/>
  <c r="P915" i="6"/>
  <c r="O915" i="6"/>
  <c r="N915" i="6"/>
  <c r="K915" i="6"/>
  <c r="J915" i="6"/>
  <c r="I915" i="6"/>
  <c r="G915" i="6"/>
  <c r="F915" i="6"/>
  <c r="B915" i="6"/>
  <c r="Q914" i="6"/>
  <c r="P914" i="6"/>
  <c r="O914" i="6"/>
  <c r="N914" i="6"/>
  <c r="K914" i="6"/>
  <c r="J914" i="6"/>
  <c r="I914" i="6"/>
  <c r="G914" i="6"/>
  <c r="F914" i="6"/>
  <c r="B914" i="6"/>
  <c r="Q913" i="6"/>
  <c r="P913" i="6"/>
  <c r="O913" i="6"/>
  <c r="N913" i="6"/>
  <c r="K913" i="6"/>
  <c r="J913" i="6"/>
  <c r="I913" i="6"/>
  <c r="G913" i="6"/>
  <c r="F913" i="6"/>
  <c r="B913" i="6"/>
  <c r="Q912" i="6"/>
  <c r="P912" i="6"/>
  <c r="O912" i="6"/>
  <c r="N912" i="6"/>
  <c r="K912" i="6"/>
  <c r="J912" i="6"/>
  <c r="I912" i="6"/>
  <c r="G912" i="6"/>
  <c r="F912" i="6"/>
  <c r="B912" i="6"/>
  <c r="Q911" i="6"/>
  <c r="P911" i="6"/>
  <c r="O911" i="6"/>
  <c r="N911" i="6"/>
  <c r="K911" i="6"/>
  <c r="J911" i="6"/>
  <c r="I911" i="6"/>
  <c r="G911" i="6"/>
  <c r="F911" i="6"/>
  <c r="B911" i="6"/>
  <c r="Q910" i="6"/>
  <c r="P910" i="6"/>
  <c r="O910" i="6"/>
  <c r="N910" i="6"/>
  <c r="K910" i="6"/>
  <c r="J910" i="6"/>
  <c r="I910" i="6"/>
  <c r="G910" i="6"/>
  <c r="F910" i="6"/>
  <c r="B910" i="6"/>
  <c r="Q909" i="6"/>
  <c r="P909" i="6"/>
  <c r="O909" i="6"/>
  <c r="N909" i="6"/>
  <c r="K909" i="6"/>
  <c r="J909" i="6"/>
  <c r="I909" i="6"/>
  <c r="G909" i="6"/>
  <c r="F909" i="6"/>
  <c r="B909" i="6"/>
  <c r="Q908" i="6"/>
  <c r="P908" i="6"/>
  <c r="O908" i="6"/>
  <c r="N908" i="6"/>
  <c r="K908" i="6"/>
  <c r="J908" i="6"/>
  <c r="I908" i="6"/>
  <c r="G908" i="6"/>
  <c r="F908" i="6"/>
  <c r="B908" i="6"/>
  <c r="Q907" i="6"/>
  <c r="P907" i="6"/>
  <c r="O907" i="6"/>
  <c r="N907" i="6"/>
  <c r="K907" i="6"/>
  <c r="J907" i="6"/>
  <c r="I907" i="6"/>
  <c r="G907" i="6"/>
  <c r="F907" i="6"/>
  <c r="B907" i="6"/>
  <c r="Q906" i="6"/>
  <c r="P906" i="6"/>
  <c r="O906" i="6"/>
  <c r="N906" i="6"/>
  <c r="K906" i="6"/>
  <c r="J906" i="6"/>
  <c r="I906" i="6"/>
  <c r="G906" i="6"/>
  <c r="F906" i="6"/>
  <c r="B906" i="6"/>
  <c r="Q905" i="6"/>
  <c r="P905" i="6"/>
  <c r="O905" i="6"/>
  <c r="N905" i="6"/>
  <c r="K905" i="6"/>
  <c r="J905" i="6"/>
  <c r="I905" i="6"/>
  <c r="G905" i="6"/>
  <c r="F905" i="6"/>
  <c r="B905" i="6"/>
  <c r="Q904" i="6"/>
  <c r="P904" i="6"/>
  <c r="O904" i="6"/>
  <c r="N904" i="6"/>
  <c r="K904" i="6"/>
  <c r="J904" i="6"/>
  <c r="I904" i="6"/>
  <c r="G904" i="6"/>
  <c r="F904" i="6"/>
  <c r="B904" i="6"/>
  <c r="Q903" i="6"/>
  <c r="P903" i="6"/>
  <c r="O903" i="6"/>
  <c r="N903" i="6"/>
  <c r="K903" i="6"/>
  <c r="J903" i="6"/>
  <c r="I903" i="6"/>
  <c r="G903" i="6"/>
  <c r="F903" i="6"/>
  <c r="B903" i="6"/>
  <c r="Q902" i="6"/>
  <c r="P902" i="6"/>
  <c r="O902" i="6"/>
  <c r="N902" i="6"/>
  <c r="K902" i="6"/>
  <c r="J902" i="6"/>
  <c r="I902" i="6"/>
  <c r="G902" i="6"/>
  <c r="F902" i="6"/>
  <c r="B902" i="6"/>
  <c r="Q901" i="6"/>
  <c r="P901" i="6"/>
  <c r="O901" i="6"/>
  <c r="N901" i="6"/>
  <c r="K901" i="6"/>
  <c r="J901" i="6"/>
  <c r="I901" i="6"/>
  <c r="G901" i="6"/>
  <c r="F901" i="6"/>
  <c r="B901" i="6"/>
  <c r="Q900" i="6"/>
  <c r="P900" i="6"/>
  <c r="O900" i="6"/>
  <c r="N900" i="6"/>
  <c r="K900" i="6"/>
  <c r="J900" i="6"/>
  <c r="I900" i="6"/>
  <c r="G900" i="6"/>
  <c r="F900" i="6"/>
  <c r="B900" i="6"/>
  <c r="Q899" i="6"/>
  <c r="P899" i="6"/>
  <c r="O899" i="6"/>
  <c r="N899" i="6"/>
  <c r="K899" i="6"/>
  <c r="J899" i="6"/>
  <c r="I899" i="6"/>
  <c r="G899" i="6"/>
  <c r="F899" i="6"/>
  <c r="B899" i="6"/>
  <c r="Q898" i="6"/>
  <c r="P898" i="6"/>
  <c r="O898" i="6"/>
  <c r="N898" i="6"/>
  <c r="K898" i="6"/>
  <c r="J898" i="6"/>
  <c r="I898" i="6"/>
  <c r="G898" i="6"/>
  <c r="F898" i="6"/>
  <c r="B898" i="6"/>
  <c r="Q897" i="6"/>
  <c r="P897" i="6"/>
  <c r="O897" i="6"/>
  <c r="N897" i="6"/>
  <c r="K897" i="6"/>
  <c r="J897" i="6"/>
  <c r="I897" i="6"/>
  <c r="G897" i="6"/>
  <c r="F897" i="6"/>
  <c r="B897" i="6"/>
  <c r="Q896" i="6"/>
  <c r="P896" i="6"/>
  <c r="O896" i="6"/>
  <c r="N896" i="6"/>
  <c r="K896" i="6"/>
  <c r="J896" i="6"/>
  <c r="I896" i="6"/>
  <c r="G896" i="6"/>
  <c r="F896" i="6"/>
  <c r="B896" i="6"/>
  <c r="Q895" i="6"/>
  <c r="P895" i="6"/>
  <c r="O895" i="6"/>
  <c r="N895" i="6"/>
  <c r="K895" i="6"/>
  <c r="J895" i="6"/>
  <c r="I895" i="6"/>
  <c r="G895" i="6"/>
  <c r="F895" i="6"/>
  <c r="B895" i="6"/>
  <c r="Q894" i="6"/>
  <c r="P894" i="6"/>
  <c r="O894" i="6"/>
  <c r="N894" i="6"/>
  <c r="K894" i="6"/>
  <c r="J894" i="6"/>
  <c r="I894" i="6"/>
  <c r="G894" i="6"/>
  <c r="F894" i="6"/>
  <c r="B894" i="6"/>
  <c r="Q893" i="6"/>
  <c r="P893" i="6"/>
  <c r="O893" i="6"/>
  <c r="N893" i="6"/>
  <c r="K893" i="6"/>
  <c r="J893" i="6"/>
  <c r="I893" i="6"/>
  <c r="G893" i="6"/>
  <c r="F893" i="6"/>
  <c r="B893" i="6"/>
  <c r="Q892" i="6"/>
  <c r="P892" i="6"/>
  <c r="O892" i="6"/>
  <c r="N892" i="6"/>
  <c r="K892" i="6"/>
  <c r="J892" i="6"/>
  <c r="I892" i="6"/>
  <c r="G892" i="6"/>
  <c r="F892" i="6"/>
  <c r="B892" i="6"/>
  <c r="Q891" i="6"/>
  <c r="P891" i="6"/>
  <c r="O891" i="6"/>
  <c r="N891" i="6"/>
  <c r="K891" i="6"/>
  <c r="J891" i="6"/>
  <c r="I891" i="6"/>
  <c r="G891" i="6"/>
  <c r="F891" i="6"/>
  <c r="B891" i="6"/>
  <c r="Q890" i="6"/>
  <c r="P890" i="6"/>
  <c r="O890" i="6"/>
  <c r="N890" i="6"/>
  <c r="K890" i="6"/>
  <c r="J890" i="6"/>
  <c r="I890" i="6"/>
  <c r="G890" i="6"/>
  <c r="F890" i="6"/>
  <c r="B890" i="6"/>
  <c r="Q889" i="6"/>
  <c r="P889" i="6"/>
  <c r="O889" i="6"/>
  <c r="N889" i="6"/>
  <c r="K889" i="6"/>
  <c r="J889" i="6"/>
  <c r="I889" i="6"/>
  <c r="G889" i="6"/>
  <c r="F889" i="6"/>
  <c r="B889" i="6"/>
  <c r="Q888" i="6"/>
  <c r="P888" i="6"/>
  <c r="O888" i="6"/>
  <c r="N888" i="6"/>
  <c r="K888" i="6"/>
  <c r="J888" i="6"/>
  <c r="I888" i="6"/>
  <c r="G888" i="6"/>
  <c r="F888" i="6"/>
  <c r="B888" i="6"/>
  <c r="Q887" i="6"/>
  <c r="P887" i="6"/>
  <c r="O887" i="6"/>
  <c r="N887" i="6"/>
  <c r="K887" i="6"/>
  <c r="J887" i="6"/>
  <c r="I887" i="6"/>
  <c r="G887" i="6"/>
  <c r="F887" i="6"/>
  <c r="B887" i="6"/>
  <c r="Q886" i="6"/>
  <c r="P886" i="6"/>
  <c r="O886" i="6"/>
  <c r="N886" i="6"/>
  <c r="K886" i="6"/>
  <c r="J886" i="6"/>
  <c r="I886" i="6"/>
  <c r="G886" i="6"/>
  <c r="F886" i="6"/>
  <c r="B886" i="6"/>
  <c r="Q885" i="6"/>
  <c r="P885" i="6"/>
  <c r="O885" i="6"/>
  <c r="N885" i="6"/>
  <c r="K885" i="6"/>
  <c r="J885" i="6"/>
  <c r="I885" i="6"/>
  <c r="G885" i="6"/>
  <c r="F885" i="6"/>
  <c r="B885" i="6"/>
  <c r="Q884" i="6"/>
  <c r="P884" i="6"/>
  <c r="O884" i="6"/>
  <c r="N884" i="6"/>
  <c r="K884" i="6"/>
  <c r="J884" i="6"/>
  <c r="I884" i="6"/>
  <c r="G884" i="6"/>
  <c r="F884" i="6"/>
  <c r="B884" i="6"/>
  <c r="Q883" i="6"/>
  <c r="P883" i="6"/>
  <c r="O883" i="6"/>
  <c r="N883" i="6"/>
  <c r="K883" i="6"/>
  <c r="J883" i="6"/>
  <c r="I883" i="6"/>
  <c r="G883" i="6"/>
  <c r="F883" i="6"/>
  <c r="B883" i="6"/>
  <c r="Q882" i="6"/>
  <c r="P882" i="6"/>
  <c r="O882" i="6"/>
  <c r="N882" i="6"/>
  <c r="K882" i="6"/>
  <c r="J882" i="6"/>
  <c r="I882" i="6"/>
  <c r="G882" i="6"/>
  <c r="F882" i="6"/>
  <c r="B882" i="6"/>
  <c r="Q881" i="6"/>
  <c r="P881" i="6"/>
  <c r="O881" i="6"/>
  <c r="N881" i="6"/>
  <c r="K881" i="6"/>
  <c r="J881" i="6"/>
  <c r="I881" i="6"/>
  <c r="G881" i="6"/>
  <c r="F881" i="6"/>
  <c r="B881" i="6"/>
  <c r="Q880" i="6"/>
  <c r="P880" i="6"/>
  <c r="O880" i="6"/>
  <c r="N880" i="6"/>
  <c r="K880" i="6"/>
  <c r="J880" i="6"/>
  <c r="I880" i="6"/>
  <c r="G880" i="6"/>
  <c r="F880" i="6"/>
  <c r="B880" i="6"/>
  <c r="Q879" i="6"/>
  <c r="P879" i="6"/>
  <c r="O879" i="6"/>
  <c r="N879" i="6"/>
  <c r="K879" i="6"/>
  <c r="J879" i="6"/>
  <c r="I879" i="6"/>
  <c r="G879" i="6"/>
  <c r="F879" i="6"/>
  <c r="B879" i="6"/>
  <c r="Q878" i="6"/>
  <c r="P878" i="6"/>
  <c r="O878" i="6"/>
  <c r="N878" i="6"/>
  <c r="K878" i="6"/>
  <c r="J878" i="6"/>
  <c r="I878" i="6"/>
  <c r="G878" i="6"/>
  <c r="F878" i="6"/>
  <c r="B878" i="6"/>
  <c r="Q877" i="6"/>
  <c r="P877" i="6"/>
  <c r="O877" i="6"/>
  <c r="N877" i="6"/>
  <c r="K877" i="6"/>
  <c r="J877" i="6"/>
  <c r="I877" i="6"/>
  <c r="G877" i="6"/>
  <c r="F877" i="6"/>
  <c r="B877" i="6"/>
  <c r="Q876" i="6"/>
  <c r="P876" i="6"/>
  <c r="O876" i="6"/>
  <c r="N876" i="6"/>
  <c r="K876" i="6"/>
  <c r="J876" i="6"/>
  <c r="I876" i="6"/>
  <c r="G876" i="6"/>
  <c r="F876" i="6"/>
  <c r="B876" i="6"/>
  <c r="Q875" i="6"/>
  <c r="P875" i="6"/>
  <c r="O875" i="6"/>
  <c r="N875" i="6"/>
  <c r="K875" i="6"/>
  <c r="J875" i="6"/>
  <c r="I875" i="6"/>
  <c r="G875" i="6"/>
  <c r="F875" i="6"/>
  <c r="B875" i="6"/>
  <c r="Q874" i="6"/>
  <c r="P874" i="6"/>
  <c r="O874" i="6"/>
  <c r="N874" i="6"/>
  <c r="K874" i="6"/>
  <c r="J874" i="6"/>
  <c r="I874" i="6"/>
  <c r="G874" i="6"/>
  <c r="F874" i="6"/>
  <c r="B874" i="6"/>
  <c r="Q873" i="6"/>
  <c r="P873" i="6"/>
  <c r="O873" i="6"/>
  <c r="N873" i="6"/>
  <c r="K873" i="6"/>
  <c r="J873" i="6"/>
  <c r="I873" i="6"/>
  <c r="G873" i="6"/>
  <c r="F873" i="6"/>
  <c r="B873" i="6"/>
  <c r="Q872" i="6"/>
  <c r="P872" i="6"/>
  <c r="O872" i="6"/>
  <c r="N872" i="6"/>
  <c r="K872" i="6"/>
  <c r="J872" i="6"/>
  <c r="I872" i="6"/>
  <c r="G872" i="6"/>
  <c r="F872" i="6"/>
  <c r="B872" i="6"/>
  <c r="Q871" i="6"/>
  <c r="P871" i="6"/>
  <c r="O871" i="6"/>
  <c r="N871" i="6"/>
  <c r="K871" i="6"/>
  <c r="J871" i="6"/>
  <c r="I871" i="6"/>
  <c r="G871" i="6"/>
  <c r="F871" i="6"/>
  <c r="B871" i="6"/>
  <c r="Q870" i="6"/>
  <c r="P870" i="6"/>
  <c r="O870" i="6"/>
  <c r="N870" i="6"/>
  <c r="K870" i="6"/>
  <c r="J870" i="6"/>
  <c r="I870" i="6"/>
  <c r="G870" i="6"/>
  <c r="F870" i="6"/>
  <c r="B870" i="6"/>
  <c r="Q869" i="6"/>
  <c r="P869" i="6"/>
  <c r="O869" i="6"/>
  <c r="N869" i="6"/>
  <c r="K869" i="6"/>
  <c r="J869" i="6"/>
  <c r="I869" i="6"/>
  <c r="G869" i="6"/>
  <c r="F869" i="6"/>
  <c r="B869" i="6"/>
  <c r="Q868" i="6"/>
  <c r="P868" i="6"/>
  <c r="O868" i="6"/>
  <c r="N868" i="6"/>
  <c r="K868" i="6"/>
  <c r="J868" i="6"/>
  <c r="I868" i="6"/>
  <c r="G868" i="6"/>
  <c r="F868" i="6"/>
  <c r="B868" i="6"/>
  <c r="Q867" i="6"/>
  <c r="P867" i="6"/>
  <c r="O867" i="6"/>
  <c r="N867" i="6"/>
  <c r="K867" i="6"/>
  <c r="J867" i="6"/>
  <c r="I867" i="6"/>
  <c r="G867" i="6"/>
  <c r="F867" i="6"/>
  <c r="B867" i="6"/>
  <c r="Q866" i="6"/>
  <c r="P866" i="6"/>
  <c r="O866" i="6"/>
  <c r="N866" i="6"/>
  <c r="K866" i="6"/>
  <c r="J866" i="6"/>
  <c r="I866" i="6"/>
  <c r="G866" i="6"/>
  <c r="F866" i="6"/>
  <c r="B866" i="6"/>
  <c r="Q865" i="6"/>
  <c r="P865" i="6"/>
  <c r="O865" i="6"/>
  <c r="N865" i="6"/>
  <c r="K865" i="6"/>
  <c r="J865" i="6"/>
  <c r="I865" i="6"/>
  <c r="G865" i="6"/>
  <c r="F865" i="6"/>
  <c r="B865" i="6"/>
  <c r="Q864" i="6"/>
  <c r="P864" i="6"/>
  <c r="O864" i="6"/>
  <c r="N864" i="6"/>
  <c r="K864" i="6"/>
  <c r="J864" i="6"/>
  <c r="I864" i="6"/>
  <c r="G864" i="6"/>
  <c r="F864" i="6"/>
  <c r="B864" i="6"/>
  <c r="Q863" i="6"/>
  <c r="P863" i="6"/>
  <c r="O863" i="6"/>
  <c r="N863" i="6"/>
  <c r="K863" i="6"/>
  <c r="J863" i="6"/>
  <c r="I863" i="6"/>
  <c r="G863" i="6"/>
  <c r="F863" i="6"/>
  <c r="B863" i="6"/>
  <c r="Q862" i="6"/>
  <c r="P862" i="6"/>
  <c r="O862" i="6"/>
  <c r="N862" i="6"/>
  <c r="K862" i="6"/>
  <c r="J862" i="6"/>
  <c r="I862" i="6"/>
  <c r="G862" i="6"/>
  <c r="F862" i="6"/>
  <c r="B862" i="6"/>
  <c r="Q861" i="6"/>
  <c r="P861" i="6"/>
  <c r="O861" i="6"/>
  <c r="N861" i="6"/>
  <c r="K861" i="6"/>
  <c r="J861" i="6"/>
  <c r="I861" i="6"/>
  <c r="G861" i="6"/>
  <c r="F861" i="6"/>
  <c r="B861" i="6"/>
  <c r="Q860" i="6"/>
  <c r="P860" i="6"/>
  <c r="O860" i="6"/>
  <c r="N860" i="6"/>
  <c r="K860" i="6"/>
  <c r="J860" i="6"/>
  <c r="I860" i="6"/>
  <c r="G860" i="6"/>
  <c r="F860" i="6"/>
  <c r="B860" i="6"/>
  <c r="Q859" i="6"/>
  <c r="P859" i="6"/>
  <c r="O859" i="6"/>
  <c r="N859" i="6"/>
  <c r="K859" i="6"/>
  <c r="J859" i="6"/>
  <c r="I859" i="6"/>
  <c r="G859" i="6"/>
  <c r="F859" i="6"/>
  <c r="B859" i="6"/>
  <c r="Q858" i="6"/>
  <c r="P858" i="6"/>
  <c r="O858" i="6"/>
  <c r="N858" i="6"/>
  <c r="K858" i="6"/>
  <c r="J858" i="6"/>
  <c r="I858" i="6"/>
  <c r="G858" i="6"/>
  <c r="F858" i="6"/>
  <c r="B858" i="6"/>
  <c r="Q857" i="6"/>
  <c r="P857" i="6"/>
  <c r="O857" i="6"/>
  <c r="N857" i="6"/>
  <c r="K857" i="6"/>
  <c r="J857" i="6"/>
  <c r="I857" i="6"/>
  <c r="G857" i="6"/>
  <c r="F857" i="6"/>
  <c r="B857" i="6"/>
  <c r="Q856" i="6"/>
  <c r="P856" i="6"/>
  <c r="O856" i="6"/>
  <c r="N856" i="6"/>
  <c r="K856" i="6"/>
  <c r="J856" i="6"/>
  <c r="I856" i="6"/>
  <c r="G856" i="6"/>
  <c r="F856" i="6"/>
  <c r="B856" i="6"/>
  <c r="Q855" i="6"/>
  <c r="P855" i="6"/>
  <c r="O855" i="6"/>
  <c r="N855" i="6"/>
  <c r="K855" i="6"/>
  <c r="J855" i="6"/>
  <c r="I855" i="6"/>
  <c r="G855" i="6"/>
  <c r="F855" i="6"/>
  <c r="B855" i="6"/>
  <c r="Q854" i="6"/>
  <c r="P854" i="6"/>
  <c r="O854" i="6"/>
  <c r="N854" i="6"/>
  <c r="K854" i="6"/>
  <c r="J854" i="6"/>
  <c r="I854" i="6"/>
  <c r="G854" i="6"/>
  <c r="F854" i="6"/>
  <c r="B854" i="6"/>
  <c r="Q853" i="6"/>
  <c r="P853" i="6"/>
  <c r="O853" i="6"/>
  <c r="N853" i="6"/>
  <c r="K853" i="6"/>
  <c r="J853" i="6"/>
  <c r="I853" i="6"/>
  <c r="G853" i="6"/>
  <c r="F853" i="6"/>
  <c r="B853" i="6"/>
  <c r="Q852" i="6"/>
  <c r="P852" i="6"/>
  <c r="O852" i="6"/>
  <c r="N852" i="6"/>
  <c r="K852" i="6"/>
  <c r="J852" i="6"/>
  <c r="I852" i="6"/>
  <c r="G852" i="6"/>
  <c r="F852" i="6"/>
  <c r="B852" i="6"/>
  <c r="Q851" i="6"/>
  <c r="P851" i="6"/>
  <c r="O851" i="6"/>
  <c r="N851" i="6"/>
  <c r="K851" i="6"/>
  <c r="J851" i="6"/>
  <c r="I851" i="6"/>
  <c r="G851" i="6"/>
  <c r="F851" i="6"/>
  <c r="B851" i="6"/>
  <c r="Q850" i="6"/>
  <c r="P850" i="6"/>
  <c r="O850" i="6"/>
  <c r="N850" i="6"/>
  <c r="K850" i="6"/>
  <c r="J850" i="6"/>
  <c r="I850" i="6"/>
  <c r="G850" i="6"/>
  <c r="F850" i="6"/>
  <c r="B850" i="6"/>
  <c r="Q849" i="6"/>
  <c r="P849" i="6"/>
  <c r="O849" i="6"/>
  <c r="N849" i="6"/>
  <c r="K849" i="6"/>
  <c r="J849" i="6"/>
  <c r="I849" i="6"/>
  <c r="G849" i="6"/>
  <c r="F849" i="6"/>
  <c r="B849" i="6"/>
  <c r="Q848" i="6"/>
  <c r="P848" i="6"/>
  <c r="O848" i="6"/>
  <c r="N848" i="6"/>
  <c r="K848" i="6"/>
  <c r="J848" i="6"/>
  <c r="I848" i="6"/>
  <c r="G848" i="6"/>
  <c r="F848" i="6"/>
  <c r="B848" i="6"/>
  <c r="Q847" i="6"/>
  <c r="P847" i="6"/>
  <c r="O847" i="6"/>
  <c r="N847" i="6"/>
  <c r="K847" i="6"/>
  <c r="J847" i="6"/>
  <c r="I847" i="6"/>
  <c r="G847" i="6"/>
  <c r="F847" i="6"/>
  <c r="B847" i="6"/>
  <c r="Q846" i="6"/>
  <c r="P846" i="6"/>
  <c r="O846" i="6"/>
  <c r="N846" i="6"/>
  <c r="K846" i="6"/>
  <c r="J846" i="6"/>
  <c r="I846" i="6"/>
  <c r="G846" i="6"/>
  <c r="F846" i="6"/>
  <c r="B846" i="6"/>
  <c r="Q845" i="6"/>
  <c r="P845" i="6"/>
  <c r="O845" i="6"/>
  <c r="N845" i="6"/>
  <c r="K845" i="6"/>
  <c r="J845" i="6"/>
  <c r="I845" i="6"/>
  <c r="G845" i="6"/>
  <c r="F845" i="6"/>
  <c r="B845" i="6"/>
  <c r="Q844" i="6"/>
  <c r="P844" i="6"/>
  <c r="O844" i="6"/>
  <c r="N844" i="6"/>
  <c r="K844" i="6"/>
  <c r="J844" i="6"/>
  <c r="I844" i="6"/>
  <c r="G844" i="6"/>
  <c r="F844" i="6"/>
  <c r="B844" i="6"/>
  <c r="Q843" i="6"/>
  <c r="P843" i="6"/>
  <c r="O843" i="6"/>
  <c r="N843" i="6"/>
  <c r="K843" i="6"/>
  <c r="J843" i="6"/>
  <c r="I843" i="6"/>
  <c r="G843" i="6"/>
  <c r="F843" i="6"/>
  <c r="B843" i="6"/>
  <c r="Q842" i="6"/>
  <c r="P842" i="6"/>
  <c r="O842" i="6"/>
  <c r="N842" i="6"/>
  <c r="K842" i="6"/>
  <c r="J842" i="6"/>
  <c r="I842" i="6"/>
  <c r="G842" i="6"/>
  <c r="F842" i="6"/>
  <c r="B842" i="6"/>
  <c r="Q841" i="6"/>
  <c r="P841" i="6"/>
  <c r="O841" i="6"/>
  <c r="N841" i="6"/>
  <c r="K841" i="6"/>
  <c r="J841" i="6"/>
  <c r="I841" i="6"/>
  <c r="G841" i="6"/>
  <c r="F841" i="6"/>
  <c r="B841" i="6"/>
  <c r="Q840" i="6"/>
  <c r="P840" i="6"/>
  <c r="O840" i="6"/>
  <c r="N840" i="6"/>
  <c r="K840" i="6"/>
  <c r="J840" i="6"/>
  <c r="I840" i="6"/>
  <c r="G840" i="6"/>
  <c r="F840" i="6"/>
  <c r="B840" i="6"/>
  <c r="Q839" i="6"/>
  <c r="P839" i="6"/>
  <c r="O839" i="6"/>
  <c r="N839" i="6"/>
  <c r="K839" i="6"/>
  <c r="J839" i="6"/>
  <c r="I839" i="6"/>
  <c r="G839" i="6"/>
  <c r="F839" i="6"/>
  <c r="B839" i="6"/>
  <c r="Q838" i="6"/>
  <c r="P838" i="6"/>
  <c r="O838" i="6"/>
  <c r="N838" i="6"/>
  <c r="K838" i="6"/>
  <c r="J838" i="6"/>
  <c r="I838" i="6"/>
  <c r="G838" i="6"/>
  <c r="F838" i="6"/>
  <c r="B838" i="6"/>
  <c r="Q837" i="6"/>
  <c r="P837" i="6"/>
  <c r="O837" i="6"/>
  <c r="N837" i="6"/>
  <c r="K837" i="6"/>
  <c r="J837" i="6"/>
  <c r="I837" i="6"/>
  <c r="G837" i="6"/>
  <c r="F837" i="6"/>
  <c r="B837" i="6"/>
  <c r="Q836" i="6"/>
  <c r="P836" i="6"/>
  <c r="O836" i="6"/>
  <c r="N836" i="6"/>
  <c r="K836" i="6"/>
  <c r="J836" i="6"/>
  <c r="I836" i="6"/>
  <c r="G836" i="6"/>
  <c r="F836" i="6"/>
  <c r="B836" i="6"/>
  <c r="Q835" i="6"/>
  <c r="P835" i="6"/>
  <c r="O835" i="6"/>
  <c r="N835" i="6"/>
  <c r="K835" i="6"/>
  <c r="J835" i="6"/>
  <c r="I835" i="6"/>
  <c r="G835" i="6"/>
  <c r="F835" i="6"/>
  <c r="B835" i="6"/>
  <c r="Q834" i="6"/>
  <c r="P834" i="6"/>
  <c r="O834" i="6"/>
  <c r="N834" i="6"/>
  <c r="K834" i="6"/>
  <c r="J834" i="6"/>
  <c r="I834" i="6"/>
  <c r="G834" i="6"/>
  <c r="F834" i="6"/>
  <c r="B834" i="6"/>
  <c r="Q833" i="6"/>
  <c r="P833" i="6"/>
  <c r="O833" i="6"/>
  <c r="N833" i="6"/>
  <c r="K833" i="6"/>
  <c r="J833" i="6"/>
  <c r="I833" i="6"/>
  <c r="G833" i="6"/>
  <c r="F833" i="6"/>
  <c r="B833" i="6"/>
  <c r="Q832" i="6"/>
  <c r="P832" i="6"/>
  <c r="O832" i="6"/>
  <c r="N832" i="6"/>
  <c r="K832" i="6"/>
  <c r="J832" i="6"/>
  <c r="I832" i="6"/>
  <c r="G832" i="6"/>
  <c r="F832" i="6"/>
  <c r="B832" i="6"/>
  <c r="Q831" i="6"/>
  <c r="P831" i="6"/>
  <c r="O831" i="6"/>
  <c r="N831" i="6"/>
  <c r="K831" i="6"/>
  <c r="J831" i="6"/>
  <c r="I831" i="6"/>
  <c r="G831" i="6"/>
  <c r="F831" i="6"/>
  <c r="B831" i="6"/>
  <c r="Q830" i="6"/>
  <c r="P830" i="6"/>
  <c r="O830" i="6"/>
  <c r="N830" i="6"/>
  <c r="K830" i="6"/>
  <c r="J830" i="6"/>
  <c r="I830" i="6"/>
  <c r="G830" i="6"/>
  <c r="F830" i="6"/>
  <c r="B830" i="6"/>
  <c r="Q829" i="6"/>
  <c r="P829" i="6"/>
  <c r="O829" i="6"/>
  <c r="N829" i="6"/>
  <c r="K829" i="6"/>
  <c r="J829" i="6"/>
  <c r="I829" i="6"/>
  <c r="G829" i="6"/>
  <c r="F829" i="6"/>
  <c r="B829" i="6"/>
  <c r="Q828" i="6"/>
  <c r="P828" i="6"/>
  <c r="O828" i="6"/>
  <c r="N828" i="6"/>
  <c r="K828" i="6"/>
  <c r="J828" i="6"/>
  <c r="I828" i="6"/>
  <c r="G828" i="6"/>
  <c r="F828" i="6"/>
  <c r="B828" i="6"/>
  <c r="Q827" i="6"/>
  <c r="P827" i="6"/>
  <c r="O827" i="6"/>
  <c r="N827" i="6"/>
  <c r="K827" i="6"/>
  <c r="J827" i="6"/>
  <c r="I827" i="6"/>
  <c r="G827" i="6"/>
  <c r="F827" i="6"/>
  <c r="B827" i="6"/>
  <c r="Q826" i="6"/>
  <c r="P826" i="6"/>
  <c r="O826" i="6"/>
  <c r="N826" i="6"/>
  <c r="K826" i="6"/>
  <c r="J826" i="6"/>
  <c r="I826" i="6"/>
  <c r="G826" i="6"/>
  <c r="F826" i="6"/>
  <c r="B826" i="6"/>
  <c r="Q825" i="6"/>
  <c r="P825" i="6"/>
  <c r="O825" i="6"/>
  <c r="N825" i="6"/>
  <c r="K825" i="6"/>
  <c r="J825" i="6"/>
  <c r="I825" i="6"/>
  <c r="G825" i="6"/>
  <c r="F825" i="6"/>
  <c r="B825" i="6"/>
  <c r="Q824" i="6"/>
  <c r="P824" i="6"/>
  <c r="O824" i="6"/>
  <c r="N824" i="6"/>
  <c r="K824" i="6"/>
  <c r="J824" i="6"/>
  <c r="I824" i="6"/>
  <c r="G824" i="6"/>
  <c r="F824" i="6"/>
  <c r="B824" i="6"/>
  <c r="Q823" i="6"/>
  <c r="P823" i="6"/>
  <c r="O823" i="6"/>
  <c r="N823" i="6"/>
  <c r="K823" i="6"/>
  <c r="J823" i="6"/>
  <c r="I823" i="6"/>
  <c r="G823" i="6"/>
  <c r="F823" i="6"/>
  <c r="B823" i="6"/>
  <c r="Q822" i="6"/>
  <c r="P822" i="6"/>
  <c r="O822" i="6"/>
  <c r="N822" i="6"/>
  <c r="K822" i="6"/>
  <c r="J822" i="6"/>
  <c r="I822" i="6"/>
  <c r="G822" i="6"/>
  <c r="F822" i="6"/>
  <c r="B822" i="6"/>
  <c r="Q821" i="6"/>
  <c r="P821" i="6"/>
  <c r="O821" i="6"/>
  <c r="N821" i="6"/>
  <c r="K821" i="6"/>
  <c r="J821" i="6"/>
  <c r="I821" i="6"/>
  <c r="G821" i="6"/>
  <c r="F821" i="6"/>
  <c r="B821" i="6"/>
  <c r="Q820" i="6"/>
  <c r="P820" i="6"/>
  <c r="O820" i="6"/>
  <c r="N820" i="6"/>
  <c r="K820" i="6"/>
  <c r="J820" i="6"/>
  <c r="I820" i="6"/>
  <c r="G820" i="6"/>
  <c r="F820" i="6"/>
  <c r="B820" i="6"/>
  <c r="Q819" i="6"/>
  <c r="P819" i="6"/>
  <c r="O819" i="6"/>
  <c r="N819" i="6"/>
  <c r="K819" i="6"/>
  <c r="J819" i="6"/>
  <c r="I819" i="6"/>
  <c r="G819" i="6"/>
  <c r="F819" i="6"/>
  <c r="B819" i="6"/>
  <c r="Q818" i="6"/>
  <c r="P818" i="6"/>
  <c r="O818" i="6"/>
  <c r="N818" i="6"/>
  <c r="K818" i="6"/>
  <c r="J818" i="6"/>
  <c r="I818" i="6"/>
  <c r="G818" i="6"/>
  <c r="F818" i="6"/>
  <c r="B818" i="6"/>
  <c r="Q817" i="6"/>
  <c r="P817" i="6"/>
  <c r="O817" i="6"/>
  <c r="N817" i="6"/>
  <c r="K817" i="6"/>
  <c r="J817" i="6"/>
  <c r="I817" i="6"/>
  <c r="G817" i="6"/>
  <c r="F817" i="6"/>
  <c r="B817" i="6"/>
  <c r="Q816" i="6"/>
  <c r="P816" i="6"/>
  <c r="O816" i="6"/>
  <c r="N816" i="6"/>
  <c r="K816" i="6"/>
  <c r="J816" i="6"/>
  <c r="I816" i="6"/>
  <c r="G816" i="6"/>
  <c r="F816" i="6"/>
  <c r="B816" i="6"/>
  <c r="Q815" i="6"/>
  <c r="P815" i="6"/>
  <c r="O815" i="6"/>
  <c r="N815" i="6"/>
  <c r="K815" i="6"/>
  <c r="J815" i="6"/>
  <c r="I815" i="6"/>
  <c r="G815" i="6"/>
  <c r="F815" i="6"/>
  <c r="B815" i="6"/>
  <c r="Q814" i="6"/>
  <c r="P814" i="6"/>
  <c r="O814" i="6"/>
  <c r="N814" i="6"/>
  <c r="K814" i="6"/>
  <c r="J814" i="6"/>
  <c r="I814" i="6"/>
  <c r="G814" i="6"/>
  <c r="F814" i="6"/>
  <c r="B814" i="6"/>
  <c r="Q813" i="6"/>
  <c r="P813" i="6"/>
  <c r="O813" i="6"/>
  <c r="N813" i="6"/>
  <c r="K813" i="6"/>
  <c r="J813" i="6"/>
  <c r="I813" i="6"/>
  <c r="G813" i="6"/>
  <c r="F813" i="6"/>
  <c r="B813" i="6"/>
  <c r="Q812" i="6"/>
  <c r="P812" i="6"/>
  <c r="O812" i="6"/>
  <c r="N812" i="6"/>
  <c r="K812" i="6"/>
  <c r="J812" i="6"/>
  <c r="I812" i="6"/>
  <c r="G812" i="6"/>
  <c r="F812" i="6"/>
  <c r="B812" i="6"/>
  <c r="Q811" i="6"/>
  <c r="P811" i="6"/>
  <c r="O811" i="6"/>
  <c r="N811" i="6"/>
  <c r="K811" i="6"/>
  <c r="J811" i="6"/>
  <c r="I811" i="6"/>
  <c r="G811" i="6"/>
  <c r="F811" i="6"/>
  <c r="B811" i="6"/>
  <c r="Q810" i="6"/>
  <c r="P810" i="6"/>
  <c r="O810" i="6"/>
  <c r="N810" i="6"/>
  <c r="K810" i="6"/>
  <c r="J810" i="6"/>
  <c r="I810" i="6"/>
  <c r="G810" i="6"/>
  <c r="F810" i="6"/>
  <c r="B810" i="6"/>
  <c r="Q809" i="6"/>
  <c r="P809" i="6"/>
  <c r="O809" i="6"/>
  <c r="N809" i="6"/>
  <c r="K809" i="6"/>
  <c r="J809" i="6"/>
  <c r="I809" i="6"/>
  <c r="G809" i="6"/>
  <c r="F809" i="6"/>
  <c r="B809" i="6"/>
  <c r="Q808" i="6"/>
  <c r="P808" i="6"/>
  <c r="O808" i="6"/>
  <c r="N808" i="6"/>
  <c r="K808" i="6"/>
  <c r="J808" i="6"/>
  <c r="I808" i="6"/>
  <c r="G808" i="6"/>
  <c r="F808" i="6"/>
  <c r="B808" i="6"/>
  <c r="Q807" i="6"/>
  <c r="P807" i="6"/>
  <c r="O807" i="6"/>
  <c r="N807" i="6"/>
  <c r="K807" i="6"/>
  <c r="J807" i="6"/>
  <c r="I807" i="6"/>
  <c r="G807" i="6"/>
  <c r="F807" i="6"/>
  <c r="B807" i="6"/>
  <c r="Q806" i="6"/>
  <c r="P806" i="6"/>
  <c r="O806" i="6"/>
  <c r="N806" i="6"/>
  <c r="K806" i="6"/>
  <c r="J806" i="6"/>
  <c r="I806" i="6"/>
  <c r="G806" i="6"/>
  <c r="F806" i="6"/>
  <c r="B806" i="6"/>
  <c r="Q805" i="6"/>
  <c r="P805" i="6"/>
  <c r="O805" i="6"/>
  <c r="N805" i="6"/>
  <c r="K805" i="6"/>
  <c r="J805" i="6"/>
  <c r="I805" i="6"/>
  <c r="G805" i="6"/>
  <c r="F805" i="6"/>
  <c r="B805" i="6"/>
  <c r="Q804" i="6"/>
  <c r="P804" i="6"/>
  <c r="O804" i="6"/>
  <c r="N804" i="6"/>
  <c r="K804" i="6"/>
  <c r="J804" i="6"/>
  <c r="I804" i="6"/>
  <c r="G804" i="6"/>
  <c r="F804" i="6"/>
  <c r="B804" i="6"/>
  <c r="Q803" i="6"/>
  <c r="P803" i="6"/>
  <c r="O803" i="6"/>
  <c r="N803" i="6"/>
  <c r="K803" i="6"/>
  <c r="J803" i="6"/>
  <c r="I803" i="6"/>
  <c r="G803" i="6"/>
  <c r="F803" i="6"/>
  <c r="B803" i="6"/>
  <c r="Q802" i="6"/>
  <c r="P802" i="6"/>
  <c r="O802" i="6"/>
  <c r="N802" i="6"/>
  <c r="K802" i="6"/>
  <c r="J802" i="6"/>
  <c r="I802" i="6"/>
  <c r="G802" i="6"/>
  <c r="F802" i="6"/>
  <c r="B802" i="6"/>
  <c r="Q801" i="6"/>
  <c r="P801" i="6"/>
  <c r="O801" i="6"/>
  <c r="N801" i="6"/>
  <c r="K801" i="6"/>
  <c r="J801" i="6"/>
  <c r="I801" i="6"/>
  <c r="G801" i="6"/>
  <c r="F801" i="6"/>
  <c r="B801" i="6"/>
  <c r="Q800" i="6"/>
  <c r="P800" i="6"/>
  <c r="O800" i="6"/>
  <c r="N800" i="6"/>
  <c r="K800" i="6"/>
  <c r="J800" i="6"/>
  <c r="I800" i="6"/>
  <c r="G800" i="6"/>
  <c r="F800" i="6"/>
  <c r="B800" i="6"/>
  <c r="Q799" i="6"/>
  <c r="P799" i="6"/>
  <c r="O799" i="6"/>
  <c r="N799" i="6"/>
  <c r="K799" i="6"/>
  <c r="J799" i="6"/>
  <c r="I799" i="6"/>
  <c r="G799" i="6"/>
  <c r="F799" i="6"/>
  <c r="B799" i="6"/>
  <c r="Q798" i="6"/>
  <c r="P798" i="6"/>
  <c r="O798" i="6"/>
  <c r="N798" i="6"/>
  <c r="K798" i="6"/>
  <c r="J798" i="6"/>
  <c r="I798" i="6"/>
  <c r="G798" i="6"/>
  <c r="F798" i="6"/>
  <c r="B798" i="6"/>
  <c r="Q797" i="6"/>
  <c r="P797" i="6"/>
  <c r="O797" i="6"/>
  <c r="N797" i="6"/>
  <c r="K797" i="6"/>
  <c r="J797" i="6"/>
  <c r="I797" i="6"/>
  <c r="G797" i="6"/>
  <c r="F797" i="6"/>
  <c r="B797" i="6"/>
  <c r="Q796" i="6"/>
  <c r="P796" i="6"/>
  <c r="O796" i="6"/>
  <c r="N796" i="6"/>
  <c r="K796" i="6"/>
  <c r="J796" i="6"/>
  <c r="I796" i="6"/>
  <c r="G796" i="6"/>
  <c r="F796" i="6"/>
  <c r="B796" i="6"/>
  <c r="Q795" i="6"/>
  <c r="P795" i="6"/>
  <c r="O795" i="6"/>
  <c r="N795" i="6"/>
  <c r="K795" i="6"/>
  <c r="J795" i="6"/>
  <c r="I795" i="6"/>
  <c r="G795" i="6"/>
  <c r="F795" i="6"/>
  <c r="B795" i="6"/>
  <c r="Q794" i="6"/>
  <c r="P794" i="6"/>
  <c r="O794" i="6"/>
  <c r="N794" i="6"/>
  <c r="K794" i="6"/>
  <c r="J794" i="6"/>
  <c r="I794" i="6"/>
  <c r="G794" i="6"/>
  <c r="F794" i="6"/>
  <c r="B794" i="6"/>
  <c r="Q793" i="6"/>
  <c r="P793" i="6"/>
  <c r="O793" i="6"/>
  <c r="N793" i="6"/>
  <c r="K793" i="6"/>
  <c r="J793" i="6"/>
  <c r="I793" i="6"/>
  <c r="G793" i="6"/>
  <c r="F793" i="6"/>
  <c r="B793" i="6"/>
  <c r="Q792" i="6"/>
  <c r="P792" i="6"/>
  <c r="O792" i="6"/>
  <c r="N792" i="6"/>
  <c r="K792" i="6"/>
  <c r="J792" i="6"/>
  <c r="I792" i="6"/>
  <c r="G792" i="6"/>
  <c r="F792" i="6"/>
  <c r="B792" i="6"/>
  <c r="Q791" i="6"/>
  <c r="P791" i="6"/>
  <c r="O791" i="6"/>
  <c r="N791" i="6"/>
  <c r="K791" i="6"/>
  <c r="J791" i="6"/>
  <c r="I791" i="6"/>
  <c r="G791" i="6"/>
  <c r="F791" i="6"/>
  <c r="B791" i="6"/>
  <c r="Q790" i="6"/>
  <c r="P790" i="6"/>
  <c r="O790" i="6"/>
  <c r="N790" i="6"/>
  <c r="K790" i="6"/>
  <c r="J790" i="6"/>
  <c r="I790" i="6"/>
  <c r="G790" i="6"/>
  <c r="F790" i="6"/>
  <c r="B790" i="6"/>
  <c r="Q789" i="6"/>
  <c r="P789" i="6"/>
  <c r="O789" i="6"/>
  <c r="N789" i="6"/>
  <c r="K789" i="6"/>
  <c r="J789" i="6"/>
  <c r="I789" i="6"/>
  <c r="G789" i="6"/>
  <c r="F789" i="6"/>
  <c r="B789" i="6"/>
  <c r="Q788" i="6"/>
  <c r="P788" i="6"/>
  <c r="O788" i="6"/>
  <c r="N788" i="6"/>
  <c r="K788" i="6"/>
  <c r="J788" i="6"/>
  <c r="I788" i="6"/>
  <c r="G788" i="6"/>
  <c r="F788" i="6"/>
  <c r="B788" i="6"/>
  <c r="Q787" i="6"/>
  <c r="P787" i="6"/>
  <c r="O787" i="6"/>
  <c r="N787" i="6"/>
  <c r="K787" i="6"/>
  <c r="J787" i="6"/>
  <c r="I787" i="6"/>
  <c r="G787" i="6"/>
  <c r="F787" i="6"/>
  <c r="B787" i="6"/>
  <c r="Q786" i="6"/>
  <c r="P786" i="6"/>
  <c r="O786" i="6"/>
  <c r="N786" i="6"/>
  <c r="K786" i="6"/>
  <c r="J786" i="6"/>
  <c r="I786" i="6"/>
  <c r="G786" i="6"/>
  <c r="F786" i="6"/>
  <c r="B786" i="6"/>
  <c r="Q785" i="6"/>
  <c r="P785" i="6"/>
  <c r="O785" i="6"/>
  <c r="N785" i="6"/>
  <c r="K785" i="6"/>
  <c r="J785" i="6"/>
  <c r="I785" i="6"/>
  <c r="G785" i="6"/>
  <c r="F785" i="6"/>
  <c r="B785" i="6"/>
  <c r="Q784" i="6"/>
  <c r="P784" i="6"/>
  <c r="O784" i="6"/>
  <c r="N784" i="6"/>
  <c r="K784" i="6"/>
  <c r="J784" i="6"/>
  <c r="I784" i="6"/>
  <c r="G784" i="6"/>
  <c r="F784" i="6"/>
  <c r="B784" i="6"/>
  <c r="Q783" i="6"/>
  <c r="P783" i="6"/>
  <c r="O783" i="6"/>
  <c r="N783" i="6"/>
  <c r="K783" i="6"/>
  <c r="J783" i="6"/>
  <c r="I783" i="6"/>
  <c r="G783" i="6"/>
  <c r="F783" i="6"/>
  <c r="B783" i="6"/>
  <c r="Q782" i="6"/>
  <c r="P782" i="6"/>
  <c r="O782" i="6"/>
  <c r="N782" i="6"/>
  <c r="K782" i="6"/>
  <c r="J782" i="6"/>
  <c r="I782" i="6"/>
  <c r="G782" i="6"/>
  <c r="F782" i="6"/>
  <c r="B782" i="6"/>
  <c r="Q781" i="6"/>
  <c r="P781" i="6"/>
  <c r="O781" i="6"/>
  <c r="N781" i="6"/>
  <c r="K781" i="6"/>
  <c r="J781" i="6"/>
  <c r="I781" i="6"/>
  <c r="G781" i="6"/>
  <c r="F781" i="6"/>
  <c r="B781" i="6"/>
  <c r="Q780" i="6"/>
  <c r="P780" i="6"/>
  <c r="O780" i="6"/>
  <c r="N780" i="6"/>
  <c r="K780" i="6"/>
  <c r="J780" i="6"/>
  <c r="I780" i="6"/>
  <c r="G780" i="6"/>
  <c r="F780" i="6"/>
  <c r="B780" i="6"/>
  <c r="Q779" i="6"/>
  <c r="P779" i="6"/>
  <c r="O779" i="6"/>
  <c r="N779" i="6"/>
  <c r="K779" i="6"/>
  <c r="J779" i="6"/>
  <c r="I779" i="6"/>
  <c r="G779" i="6"/>
  <c r="F779" i="6"/>
  <c r="B779" i="6"/>
  <c r="Q778" i="6"/>
  <c r="P778" i="6"/>
  <c r="O778" i="6"/>
  <c r="N778" i="6"/>
  <c r="K778" i="6"/>
  <c r="J778" i="6"/>
  <c r="I778" i="6"/>
  <c r="G778" i="6"/>
  <c r="F778" i="6"/>
  <c r="B778" i="6"/>
  <c r="Q777" i="6"/>
  <c r="P777" i="6"/>
  <c r="O777" i="6"/>
  <c r="N777" i="6"/>
  <c r="K777" i="6"/>
  <c r="J777" i="6"/>
  <c r="I777" i="6"/>
  <c r="G777" i="6"/>
  <c r="F777" i="6"/>
  <c r="B777" i="6"/>
  <c r="Q776" i="6"/>
  <c r="P776" i="6"/>
  <c r="O776" i="6"/>
  <c r="N776" i="6"/>
  <c r="K776" i="6"/>
  <c r="J776" i="6"/>
  <c r="I776" i="6"/>
  <c r="G776" i="6"/>
  <c r="F776" i="6"/>
  <c r="B776" i="6"/>
  <c r="Q775" i="6"/>
  <c r="P775" i="6"/>
  <c r="O775" i="6"/>
  <c r="N775" i="6"/>
  <c r="K775" i="6"/>
  <c r="J775" i="6"/>
  <c r="I775" i="6"/>
  <c r="G775" i="6"/>
  <c r="F775" i="6"/>
  <c r="B775" i="6"/>
  <c r="Q774" i="6"/>
  <c r="P774" i="6"/>
  <c r="O774" i="6"/>
  <c r="N774" i="6"/>
  <c r="K774" i="6"/>
  <c r="J774" i="6"/>
  <c r="I774" i="6"/>
  <c r="G774" i="6"/>
  <c r="F774" i="6"/>
  <c r="B774" i="6"/>
  <c r="Q773" i="6"/>
  <c r="P773" i="6"/>
  <c r="O773" i="6"/>
  <c r="N773" i="6"/>
  <c r="K773" i="6"/>
  <c r="J773" i="6"/>
  <c r="I773" i="6"/>
  <c r="G773" i="6"/>
  <c r="F773" i="6"/>
  <c r="B773" i="6"/>
  <c r="Q772" i="6"/>
  <c r="P772" i="6"/>
  <c r="O772" i="6"/>
  <c r="N772" i="6"/>
  <c r="K772" i="6"/>
  <c r="J772" i="6"/>
  <c r="I772" i="6"/>
  <c r="G772" i="6"/>
  <c r="F772" i="6"/>
  <c r="B772" i="6"/>
  <c r="Q771" i="6"/>
  <c r="P771" i="6"/>
  <c r="O771" i="6"/>
  <c r="N771" i="6"/>
  <c r="K771" i="6"/>
  <c r="J771" i="6"/>
  <c r="I771" i="6"/>
  <c r="G771" i="6"/>
  <c r="F771" i="6"/>
  <c r="B771" i="6"/>
  <c r="Q770" i="6"/>
  <c r="P770" i="6"/>
  <c r="O770" i="6"/>
  <c r="N770" i="6"/>
  <c r="K770" i="6"/>
  <c r="J770" i="6"/>
  <c r="I770" i="6"/>
  <c r="G770" i="6"/>
  <c r="F770" i="6"/>
  <c r="B770" i="6"/>
  <c r="Q769" i="6"/>
  <c r="P769" i="6"/>
  <c r="O769" i="6"/>
  <c r="N769" i="6"/>
  <c r="K769" i="6"/>
  <c r="J769" i="6"/>
  <c r="I769" i="6"/>
  <c r="G769" i="6"/>
  <c r="F769" i="6"/>
  <c r="B769" i="6"/>
  <c r="Q768" i="6"/>
  <c r="P768" i="6"/>
  <c r="O768" i="6"/>
  <c r="N768" i="6"/>
  <c r="K768" i="6"/>
  <c r="J768" i="6"/>
  <c r="I768" i="6"/>
  <c r="G768" i="6"/>
  <c r="F768" i="6"/>
  <c r="B768" i="6"/>
  <c r="Q767" i="6"/>
  <c r="P767" i="6"/>
  <c r="O767" i="6"/>
  <c r="N767" i="6"/>
  <c r="K767" i="6"/>
  <c r="J767" i="6"/>
  <c r="I767" i="6"/>
  <c r="G767" i="6"/>
  <c r="F767" i="6"/>
  <c r="B767" i="6"/>
  <c r="Q766" i="6"/>
  <c r="P766" i="6"/>
  <c r="O766" i="6"/>
  <c r="N766" i="6"/>
  <c r="K766" i="6"/>
  <c r="J766" i="6"/>
  <c r="I766" i="6"/>
  <c r="G766" i="6"/>
  <c r="F766" i="6"/>
  <c r="B766" i="6"/>
  <c r="Q765" i="6"/>
  <c r="P765" i="6"/>
  <c r="O765" i="6"/>
  <c r="N765" i="6"/>
  <c r="K765" i="6"/>
  <c r="J765" i="6"/>
  <c r="I765" i="6"/>
  <c r="G765" i="6"/>
  <c r="F765" i="6"/>
  <c r="B765" i="6"/>
  <c r="Q764" i="6"/>
  <c r="P764" i="6"/>
  <c r="O764" i="6"/>
  <c r="N764" i="6"/>
  <c r="K764" i="6"/>
  <c r="J764" i="6"/>
  <c r="I764" i="6"/>
  <c r="G764" i="6"/>
  <c r="F764" i="6"/>
  <c r="B764" i="6"/>
  <c r="Q763" i="6"/>
  <c r="P763" i="6"/>
  <c r="O763" i="6"/>
  <c r="N763" i="6"/>
  <c r="K763" i="6"/>
  <c r="J763" i="6"/>
  <c r="I763" i="6"/>
  <c r="G763" i="6"/>
  <c r="F763" i="6"/>
  <c r="B763" i="6"/>
  <c r="Q762" i="6"/>
  <c r="P762" i="6"/>
  <c r="O762" i="6"/>
  <c r="N762" i="6"/>
  <c r="K762" i="6"/>
  <c r="J762" i="6"/>
  <c r="I762" i="6"/>
  <c r="G762" i="6"/>
  <c r="F762" i="6"/>
  <c r="B762" i="6"/>
  <c r="Q761" i="6"/>
  <c r="P761" i="6"/>
  <c r="O761" i="6"/>
  <c r="N761" i="6"/>
  <c r="K761" i="6"/>
  <c r="J761" i="6"/>
  <c r="I761" i="6"/>
  <c r="G761" i="6"/>
  <c r="F761" i="6"/>
  <c r="B761" i="6"/>
  <c r="Q760" i="6"/>
  <c r="P760" i="6"/>
  <c r="O760" i="6"/>
  <c r="N760" i="6"/>
  <c r="K760" i="6"/>
  <c r="J760" i="6"/>
  <c r="I760" i="6"/>
  <c r="G760" i="6"/>
  <c r="F760" i="6"/>
  <c r="B760" i="6"/>
  <c r="Q759" i="6"/>
  <c r="P759" i="6"/>
  <c r="O759" i="6"/>
  <c r="N759" i="6"/>
  <c r="K759" i="6"/>
  <c r="J759" i="6"/>
  <c r="I759" i="6"/>
  <c r="G759" i="6"/>
  <c r="F759" i="6"/>
  <c r="B759" i="6"/>
  <c r="Q758" i="6"/>
  <c r="P758" i="6"/>
  <c r="O758" i="6"/>
  <c r="N758" i="6"/>
  <c r="K758" i="6"/>
  <c r="J758" i="6"/>
  <c r="I758" i="6"/>
  <c r="G758" i="6"/>
  <c r="F758" i="6"/>
  <c r="B758" i="6"/>
  <c r="Q757" i="6"/>
  <c r="P757" i="6"/>
  <c r="O757" i="6"/>
  <c r="N757" i="6"/>
  <c r="K757" i="6"/>
  <c r="J757" i="6"/>
  <c r="I757" i="6"/>
  <c r="G757" i="6"/>
  <c r="F757" i="6"/>
  <c r="B757" i="6"/>
  <c r="Q756" i="6"/>
  <c r="P756" i="6"/>
  <c r="O756" i="6"/>
  <c r="N756" i="6"/>
  <c r="K756" i="6"/>
  <c r="J756" i="6"/>
  <c r="I756" i="6"/>
  <c r="G756" i="6"/>
  <c r="F756" i="6"/>
  <c r="B756" i="6"/>
  <c r="Q755" i="6"/>
  <c r="P755" i="6"/>
  <c r="O755" i="6"/>
  <c r="N755" i="6"/>
  <c r="K755" i="6"/>
  <c r="J755" i="6"/>
  <c r="I755" i="6"/>
  <c r="G755" i="6"/>
  <c r="F755" i="6"/>
  <c r="B755" i="6"/>
  <c r="Q754" i="6"/>
  <c r="P754" i="6"/>
  <c r="O754" i="6"/>
  <c r="N754" i="6"/>
  <c r="K754" i="6"/>
  <c r="J754" i="6"/>
  <c r="I754" i="6"/>
  <c r="G754" i="6"/>
  <c r="F754" i="6"/>
  <c r="B754" i="6"/>
  <c r="Q753" i="6"/>
  <c r="P753" i="6"/>
  <c r="O753" i="6"/>
  <c r="N753" i="6"/>
  <c r="K753" i="6"/>
  <c r="J753" i="6"/>
  <c r="I753" i="6"/>
  <c r="G753" i="6"/>
  <c r="F753" i="6"/>
  <c r="B753" i="6"/>
  <c r="Q752" i="6"/>
  <c r="P752" i="6"/>
  <c r="O752" i="6"/>
  <c r="N752" i="6"/>
  <c r="K752" i="6"/>
  <c r="J752" i="6"/>
  <c r="I752" i="6"/>
  <c r="G752" i="6"/>
  <c r="F752" i="6"/>
  <c r="B752" i="6"/>
  <c r="Q751" i="6"/>
  <c r="P751" i="6"/>
  <c r="O751" i="6"/>
  <c r="N751" i="6"/>
  <c r="K751" i="6"/>
  <c r="J751" i="6"/>
  <c r="I751" i="6"/>
  <c r="G751" i="6"/>
  <c r="F751" i="6"/>
  <c r="B751" i="6"/>
  <c r="Q750" i="6"/>
  <c r="P750" i="6"/>
  <c r="O750" i="6"/>
  <c r="N750" i="6"/>
  <c r="K750" i="6"/>
  <c r="J750" i="6"/>
  <c r="I750" i="6"/>
  <c r="G750" i="6"/>
  <c r="F750" i="6"/>
  <c r="B750" i="6"/>
  <c r="Q749" i="6"/>
  <c r="P749" i="6"/>
  <c r="O749" i="6"/>
  <c r="N749" i="6"/>
  <c r="K749" i="6"/>
  <c r="J749" i="6"/>
  <c r="I749" i="6"/>
  <c r="G749" i="6"/>
  <c r="F749" i="6"/>
  <c r="B749" i="6"/>
  <c r="Q748" i="6"/>
  <c r="P748" i="6"/>
  <c r="O748" i="6"/>
  <c r="N748" i="6"/>
  <c r="K748" i="6"/>
  <c r="J748" i="6"/>
  <c r="I748" i="6"/>
  <c r="G748" i="6"/>
  <c r="F748" i="6"/>
  <c r="B748" i="6"/>
  <c r="Q747" i="6"/>
  <c r="P747" i="6"/>
  <c r="O747" i="6"/>
  <c r="N747" i="6"/>
  <c r="K747" i="6"/>
  <c r="J747" i="6"/>
  <c r="I747" i="6"/>
  <c r="G747" i="6"/>
  <c r="F747" i="6"/>
  <c r="B747" i="6"/>
  <c r="Q746" i="6"/>
  <c r="P746" i="6"/>
  <c r="O746" i="6"/>
  <c r="N746" i="6"/>
  <c r="K746" i="6"/>
  <c r="J746" i="6"/>
  <c r="I746" i="6"/>
  <c r="G746" i="6"/>
  <c r="F746" i="6"/>
  <c r="B746" i="6"/>
  <c r="Q745" i="6"/>
  <c r="P745" i="6"/>
  <c r="O745" i="6"/>
  <c r="N745" i="6"/>
  <c r="K745" i="6"/>
  <c r="J745" i="6"/>
  <c r="I745" i="6"/>
  <c r="G745" i="6"/>
  <c r="F745" i="6"/>
  <c r="B745" i="6"/>
  <c r="Q744" i="6"/>
  <c r="P744" i="6"/>
  <c r="O744" i="6"/>
  <c r="N744" i="6"/>
  <c r="K744" i="6"/>
  <c r="J744" i="6"/>
  <c r="I744" i="6"/>
  <c r="G744" i="6"/>
  <c r="F744" i="6"/>
  <c r="B744" i="6"/>
  <c r="Q743" i="6"/>
  <c r="P743" i="6"/>
  <c r="O743" i="6"/>
  <c r="N743" i="6"/>
  <c r="K743" i="6"/>
  <c r="J743" i="6"/>
  <c r="I743" i="6"/>
  <c r="G743" i="6"/>
  <c r="F743" i="6"/>
  <c r="B743" i="6"/>
  <c r="Q742" i="6"/>
  <c r="P742" i="6"/>
  <c r="O742" i="6"/>
  <c r="N742" i="6"/>
  <c r="K742" i="6"/>
  <c r="J742" i="6"/>
  <c r="I742" i="6"/>
  <c r="G742" i="6"/>
  <c r="F742" i="6"/>
  <c r="B742" i="6"/>
  <c r="Q741" i="6"/>
  <c r="P741" i="6"/>
  <c r="O741" i="6"/>
  <c r="N741" i="6"/>
  <c r="K741" i="6"/>
  <c r="J741" i="6"/>
  <c r="I741" i="6"/>
  <c r="G741" i="6"/>
  <c r="F741" i="6"/>
  <c r="B741" i="6"/>
  <c r="Q740" i="6"/>
  <c r="P740" i="6"/>
  <c r="O740" i="6"/>
  <c r="N740" i="6"/>
  <c r="K740" i="6"/>
  <c r="J740" i="6"/>
  <c r="I740" i="6"/>
  <c r="G740" i="6"/>
  <c r="F740" i="6"/>
  <c r="B740" i="6"/>
  <c r="Q739" i="6"/>
  <c r="P739" i="6"/>
  <c r="O739" i="6"/>
  <c r="N739" i="6"/>
  <c r="K739" i="6"/>
  <c r="J739" i="6"/>
  <c r="I739" i="6"/>
  <c r="G739" i="6"/>
  <c r="F739" i="6"/>
  <c r="B739" i="6"/>
  <c r="Q738" i="6"/>
  <c r="P738" i="6"/>
  <c r="O738" i="6"/>
  <c r="N738" i="6"/>
  <c r="K738" i="6"/>
  <c r="J738" i="6"/>
  <c r="I738" i="6"/>
  <c r="G738" i="6"/>
  <c r="F738" i="6"/>
  <c r="B738" i="6"/>
  <c r="Q737" i="6"/>
  <c r="P737" i="6"/>
  <c r="O737" i="6"/>
  <c r="N737" i="6"/>
  <c r="K737" i="6"/>
  <c r="J737" i="6"/>
  <c r="I737" i="6"/>
  <c r="G737" i="6"/>
  <c r="F737" i="6"/>
  <c r="B737" i="6"/>
  <c r="Q736" i="6"/>
  <c r="P736" i="6"/>
  <c r="O736" i="6"/>
  <c r="N736" i="6"/>
  <c r="K736" i="6"/>
  <c r="J736" i="6"/>
  <c r="I736" i="6"/>
  <c r="G736" i="6"/>
  <c r="F736" i="6"/>
  <c r="B736" i="6"/>
  <c r="Q735" i="6"/>
  <c r="P735" i="6"/>
  <c r="O735" i="6"/>
  <c r="N735" i="6"/>
  <c r="K735" i="6"/>
  <c r="J735" i="6"/>
  <c r="I735" i="6"/>
  <c r="G735" i="6"/>
  <c r="F735" i="6"/>
  <c r="B735" i="6"/>
  <c r="Q734" i="6"/>
  <c r="P734" i="6"/>
  <c r="O734" i="6"/>
  <c r="N734" i="6"/>
  <c r="K734" i="6"/>
  <c r="J734" i="6"/>
  <c r="I734" i="6"/>
  <c r="G734" i="6"/>
  <c r="F734" i="6"/>
  <c r="B734" i="6"/>
  <c r="Q733" i="6"/>
  <c r="P733" i="6"/>
  <c r="O733" i="6"/>
  <c r="N733" i="6"/>
  <c r="K733" i="6"/>
  <c r="J733" i="6"/>
  <c r="I733" i="6"/>
  <c r="G733" i="6"/>
  <c r="F733" i="6"/>
  <c r="B733" i="6"/>
  <c r="Q732" i="6"/>
  <c r="P732" i="6"/>
  <c r="O732" i="6"/>
  <c r="N732" i="6"/>
  <c r="K732" i="6"/>
  <c r="J732" i="6"/>
  <c r="I732" i="6"/>
  <c r="G732" i="6"/>
  <c r="F732" i="6"/>
  <c r="B732" i="6"/>
  <c r="Q731" i="6"/>
  <c r="P731" i="6"/>
  <c r="O731" i="6"/>
  <c r="N731" i="6"/>
  <c r="K731" i="6"/>
  <c r="J731" i="6"/>
  <c r="I731" i="6"/>
  <c r="G731" i="6"/>
  <c r="F731" i="6"/>
  <c r="B731" i="6"/>
  <c r="Q730" i="6"/>
  <c r="P730" i="6"/>
  <c r="O730" i="6"/>
  <c r="N730" i="6"/>
  <c r="K730" i="6"/>
  <c r="J730" i="6"/>
  <c r="I730" i="6"/>
  <c r="G730" i="6"/>
  <c r="F730" i="6"/>
  <c r="B730" i="6"/>
  <c r="Q729" i="6"/>
  <c r="P729" i="6"/>
  <c r="O729" i="6"/>
  <c r="N729" i="6"/>
  <c r="K729" i="6"/>
  <c r="J729" i="6"/>
  <c r="I729" i="6"/>
  <c r="G729" i="6"/>
  <c r="F729" i="6"/>
  <c r="B729" i="6"/>
  <c r="Q728" i="6"/>
  <c r="P728" i="6"/>
  <c r="O728" i="6"/>
  <c r="N728" i="6"/>
  <c r="K728" i="6"/>
  <c r="J728" i="6"/>
  <c r="I728" i="6"/>
  <c r="G728" i="6"/>
  <c r="F728" i="6"/>
  <c r="B728" i="6"/>
  <c r="Q727" i="6"/>
  <c r="P727" i="6"/>
  <c r="O727" i="6"/>
  <c r="N727" i="6"/>
  <c r="K727" i="6"/>
  <c r="J727" i="6"/>
  <c r="I727" i="6"/>
  <c r="G727" i="6"/>
  <c r="F727" i="6"/>
  <c r="B727" i="6"/>
  <c r="Q726" i="6"/>
  <c r="P726" i="6"/>
  <c r="O726" i="6"/>
  <c r="N726" i="6"/>
  <c r="K726" i="6"/>
  <c r="J726" i="6"/>
  <c r="I726" i="6"/>
  <c r="G726" i="6"/>
  <c r="F726" i="6"/>
  <c r="B726" i="6"/>
  <c r="Q725" i="6"/>
  <c r="P725" i="6"/>
  <c r="O725" i="6"/>
  <c r="N725" i="6"/>
  <c r="K725" i="6"/>
  <c r="J725" i="6"/>
  <c r="I725" i="6"/>
  <c r="G725" i="6"/>
  <c r="F725" i="6"/>
  <c r="B725" i="6"/>
  <c r="Q724" i="6"/>
  <c r="P724" i="6"/>
  <c r="O724" i="6"/>
  <c r="N724" i="6"/>
  <c r="K724" i="6"/>
  <c r="J724" i="6"/>
  <c r="I724" i="6"/>
  <c r="G724" i="6"/>
  <c r="F724" i="6"/>
  <c r="B724" i="6"/>
  <c r="Q723" i="6"/>
  <c r="P723" i="6"/>
  <c r="O723" i="6"/>
  <c r="N723" i="6"/>
  <c r="K723" i="6"/>
  <c r="J723" i="6"/>
  <c r="I723" i="6"/>
  <c r="G723" i="6"/>
  <c r="F723" i="6"/>
  <c r="B723" i="6"/>
  <c r="Q722" i="6"/>
  <c r="P722" i="6"/>
  <c r="O722" i="6"/>
  <c r="N722" i="6"/>
  <c r="K722" i="6"/>
  <c r="J722" i="6"/>
  <c r="I722" i="6"/>
  <c r="G722" i="6"/>
  <c r="F722" i="6"/>
  <c r="B722" i="6"/>
  <c r="Q721" i="6"/>
  <c r="P721" i="6"/>
  <c r="O721" i="6"/>
  <c r="N721" i="6"/>
  <c r="K721" i="6"/>
  <c r="J721" i="6"/>
  <c r="I721" i="6"/>
  <c r="G721" i="6"/>
  <c r="F721" i="6"/>
  <c r="B721" i="6"/>
  <c r="Q720" i="6"/>
  <c r="P720" i="6"/>
  <c r="O720" i="6"/>
  <c r="N720" i="6"/>
  <c r="K720" i="6"/>
  <c r="J720" i="6"/>
  <c r="I720" i="6"/>
  <c r="G720" i="6"/>
  <c r="F720" i="6"/>
  <c r="B720" i="6"/>
  <c r="Q719" i="6"/>
  <c r="P719" i="6"/>
  <c r="O719" i="6"/>
  <c r="N719" i="6"/>
  <c r="K719" i="6"/>
  <c r="J719" i="6"/>
  <c r="I719" i="6"/>
  <c r="G719" i="6"/>
  <c r="F719" i="6"/>
  <c r="B719" i="6"/>
  <c r="Q718" i="6"/>
  <c r="P718" i="6"/>
  <c r="O718" i="6"/>
  <c r="N718" i="6"/>
  <c r="K718" i="6"/>
  <c r="J718" i="6"/>
  <c r="I718" i="6"/>
  <c r="G718" i="6"/>
  <c r="F718" i="6"/>
  <c r="B718" i="6"/>
  <c r="Q717" i="6"/>
  <c r="P717" i="6"/>
  <c r="O717" i="6"/>
  <c r="N717" i="6"/>
  <c r="K717" i="6"/>
  <c r="J717" i="6"/>
  <c r="I717" i="6"/>
  <c r="G717" i="6"/>
  <c r="F717" i="6"/>
  <c r="B717" i="6"/>
  <c r="Q716" i="6"/>
  <c r="P716" i="6"/>
  <c r="O716" i="6"/>
  <c r="N716" i="6"/>
  <c r="K716" i="6"/>
  <c r="J716" i="6"/>
  <c r="I716" i="6"/>
  <c r="G716" i="6"/>
  <c r="F716" i="6"/>
  <c r="B716" i="6"/>
  <c r="Q715" i="6"/>
  <c r="P715" i="6"/>
  <c r="O715" i="6"/>
  <c r="N715" i="6"/>
  <c r="K715" i="6"/>
  <c r="J715" i="6"/>
  <c r="I715" i="6"/>
  <c r="G715" i="6"/>
  <c r="F715" i="6"/>
  <c r="B715" i="6"/>
  <c r="Q714" i="6"/>
  <c r="P714" i="6"/>
  <c r="O714" i="6"/>
  <c r="N714" i="6"/>
  <c r="K714" i="6"/>
  <c r="J714" i="6"/>
  <c r="I714" i="6"/>
  <c r="G714" i="6"/>
  <c r="F714" i="6"/>
  <c r="B714" i="6"/>
  <c r="Q713" i="6"/>
  <c r="P713" i="6"/>
  <c r="O713" i="6"/>
  <c r="N713" i="6"/>
  <c r="K713" i="6"/>
  <c r="J713" i="6"/>
  <c r="I713" i="6"/>
  <c r="G713" i="6"/>
  <c r="F713" i="6"/>
  <c r="B713" i="6"/>
  <c r="Q712" i="6"/>
  <c r="P712" i="6"/>
  <c r="O712" i="6"/>
  <c r="N712" i="6"/>
  <c r="K712" i="6"/>
  <c r="J712" i="6"/>
  <c r="I712" i="6"/>
  <c r="G712" i="6"/>
  <c r="F712" i="6"/>
  <c r="B712" i="6"/>
  <c r="Q711" i="6"/>
  <c r="P711" i="6"/>
  <c r="O711" i="6"/>
  <c r="N711" i="6"/>
  <c r="K711" i="6"/>
  <c r="J711" i="6"/>
  <c r="I711" i="6"/>
  <c r="G711" i="6"/>
  <c r="F711" i="6"/>
  <c r="B711" i="6"/>
  <c r="Q710" i="6"/>
  <c r="P710" i="6"/>
  <c r="O710" i="6"/>
  <c r="N710" i="6"/>
  <c r="K710" i="6"/>
  <c r="J710" i="6"/>
  <c r="I710" i="6"/>
  <c r="G710" i="6"/>
  <c r="F710" i="6"/>
  <c r="B710" i="6"/>
  <c r="Q709" i="6"/>
  <c r="P709" i="6"/>
  <c r="O709" i="6"/>
  <c r="N709" i="6"/>
  <c r="K709" i="6"/>
  <c r="J709" i="6"/>
  <c r="I709" i="6"/>
  <c r="G709" i="6"/>
  <c r="F709" i="6"/>
  <c r="B709" i="6"/>
  <c r="Q708" i="6"/>
  <c r="P708" i="6"/>
  <c r="O708" i="6"/>
  <c r="N708" i="6"/>
  <c r="K708" i="6"/>
  <c r="J708" i="6"/>
  <c r="I708" i="6"/>
  <c r="G708" i="6"/>
  <c r="F708" i="6"/>
  <c r="B708" i="6"/>
  <c r="Q707" i="6"/>
  <c r="P707" i="6"/>
  <c r="O707" i="6"/>
  <c r="N707" i="6"/>
  <c r="K707" i="6"/>
  <c r="J707" i="6"/>
  <c r="I707" i="6"/>
  <c r="G707" i="6"/>
  <c r="F707" i="6"/>
  <c r="B707" i="6"/>
  <c r="Q706" i="6"/>
  <c r="P706" i="6"/>
  <c r="O706" i="6"/>
  <c r="N706" i="6"/>
  <c r="K706" i="6"/>
  <c r="J706" i="6"/>
  <c r="I706" i="6"/>
  <c r="G706" i="6"/>
  <c r="F706" i="6"/>
  <c r="B706" i="6"/>
  <c r="Q705" i="6"/>
  <c r="P705" i="6"/>
  <c r="O705" i="6"/>
  <c r="N705" i="6"/>
  <c r="K705" i="6"/>
  <c r="J705" i="6"/>
  <c r="I705" i="6"/>
  <c r="G705" i="6"/>
  <c r="F705" i="6"/>
  <c r="B705" i="6"/>
  <c r="Q704" i="6"/>
  <c r="P704" i="6"/>
  <c r="O704" i="6"/>
  <c r="N704" i="6"/>
  <c r="K704" i="6"/>
  <c r="J704" i="6"/>
  <c r="I704" i="6"/>
  <c r="G704" i="6"/>
  <c r="F704" i="6"/>
  <c r="B704" i="6"/>
  <c r="Q703" i="6"/>
  <c r="P703" i="6"/>
  <c r="O703" i="6"/>
  <c r="N703" i="6"/>
  <c r="K703" i="6"/>
  <c r="J703" i="6"/>
  <c r="I703" i="6"/>
  <c r="G703" i="6"/>
  <c r="F703" i="6"/>
  <c r="B703" i="6"/>
  <c r="Q702" i="6"/>
  <c r="P702" i="6"/>
  <c r="O702" i="6"/>
  <c r="N702" i="6"/>
  <c r="K702" i="6"/>
  <c r="J702" i="6"/>
  <c r="I702" i="6"/>
  <c r="G702" i="6"/>
  <c r="F702" i="6"/>
  <c r="B702" i="6"/>
  <c r="Q701" i="6"/>
  <c r="P701" i="6"/>
  <c r="O701" i="6"/>
  <c r="N701" i="6"/>
  <c r="K701" i="6"/>
  <c r="J701" i="6"/>
  <c r="I701" i="6"/>
  <c r="G701" i="6"/>
  <c r="F701" i="6"/>
  <c r="B701" i="6"/>
  <c r="Q700" i="6"/>
  <c r="P700" i="6"/>
  <c r="O700" i="6"/>
  <c r="N700" i="6"/>
  <c r="K700" i="6"/>
  <c r="J700" i="6"/>
  <c r="I700" i="6"/>
  <c r="G700" i="6"/>
  <c r="F700" i="6"/>
  <c r="B700" i="6"/>
  <c r="Q699" i="6"/>
  <c r="P699" i="6"/>
  <c r="O699" i="6"/>
  <c r="N699" i="6"/>
  <c r="K699" i="6"/>
  <c r="J699" i="6"/>
  <c r="I699" i="6"/>
  <c r="G699" i="6"/>
  <c r="F699" i="6"/>
  <c r="B699" i="6"/>
  <c r="Q698" i="6"/>
  <c r="P698" i="6"/>
  <c r="O698" i="6"/>
  <c r="N698" i="6"/>
  <c r="K698" i="6"/>
  <c r="J698" i="6"/>
  <c r="I698" i="6"/>
  <c r="G698" i="6"/>
  <c r="F698" i="6"/>
  <c r="B698" i="6"/>
  <c r="Q697" i="6"/>
  <c r="P697" i="6"/>
  <c r="O697" i="6"/>
  <c r="N697" i="6"/>
  <c r="K697" i="6"/>
  <c r="J697" i="6"/>
  <c r="I697" i="6"/>
  <c r="G697" i="6"/>
  <c r="F697" i="6"/>
  <c r="B697" i="6"/>
  <c r="Q696" i="6"/>
  <c r="P696" i="6"/>
  <c r="O696" i="6"/>
  <c r="N696" i="6"/>
  <c r="K696" i="6"/>
  <c r="J696" i="6"/>
  <c r="I696" i="6"/>
  <c r="G696" i="6"/>
  <c r="F696" i="6"/>
  <c r="B696" i="6"/>
  <c r="Q695" i="6"/>
  <c r="P695" i="6"/>
  <c r="O695" i="6"/>
  <c r="N695" i="6"/>
  <c r="K695" i="6"/>
  <c r="J695" i="6"/>
  <c r="I695" i="6"/>
  <c r="G695" i="6"/>
  <c r="F695" i="6"/>
  <c r="B695" i="6"/>
  <c r="Q694" i="6"/>
  <c r="P694" i="6"/>
  <c r="O694" i="6"/>
  <c r="N694" i="6"/>
  <c r="K694" i="6"/>
  <c r="J694" i="6"/>
  <c r="I694" i="6"/>
  <c r="G694" i="6"/>
  <c r="F694" i="6"/>
  <c r="B694" i="6"/>
  <c r="Q693" i="6"/>
  <c r="P693" i="6"/>
  <c r="O693" i="6"/>
  <c r="N693" i="6"/>
  <c r="K693" i="6"/>
  <c r="J693" i="6"/>
  <c r="I693" i="6"/>
  <c r="G693" i="6"/>
  <c r="F693" i="6"/>
  <c r="B693" i="6"/>
  <c r="Q692" i="6"/>
  <c r="P692" i="6"/>
  <c r="O692" i="6"/>
  <c r="N692" i="6"/>
  <c r="K692" i="6"/>
  <c r="J692" i="6"/>
  <c r="I692" i="6"/>
  <c r="G692" i="6"/>
  <c r="F692" i="6"/>
  <c r="B692" i="6"/>
  <c r="Q691" i="6"/>
  <c r="P691" i="6"/>
  <c r="O691" i="6"/>
  <c r="N691" i="6"/>
  <c r="K691" i="6"/>
  <c r="J691" i="6"/>
  <c r="I691" i="6"/>
  <c r="G691" i="6"/>
  <c r="F691" i="6"/>
  <c r="B691" i="6"/>
  <c r="Q690" i="6"/>
  <c r="P690" i="6"/>
  <c r="O690" i="6"/>
  <c r="N690" i="6"/>
  <c r="K690" i="6"/>
  <c r="J690" i="6"/>
  <c r="I690" i="6"/>
  <c r="G690" i="6"/>
  <c r="F690" i="6"/>
  <c r="B690" i="6"/>
  <c r="Q689" i="6"/>
  <c r="P689" i="6"/>
  <c r="O689" i="6"/>
  <c r="N689" i="6"/>
  <c r="K689" i="6"/>
  <c r="J689" i="6"/>
  <c r="I689" i="6"/>
  <c r="G689" i="6"/>
  <c r="F689" i="6"/>
  <c r="B689" i="6"/>
  <c r="Q688" i="6"/>
  <c r="P688" i="6"/>
  <c r="O688" i="6"/>
  <c r="N688" i="6"/>
  <c r="K688" i="6"/>
  <c r="J688" i="6"/>
  <c r="I688" i="6"/>
  <c r="G688" i="6"/>
  <c r="F688" i="6"/>
  <c r="B688" i="6"/>
  <c r="Q687" i="6"/>
  <c r="P687" i="6"/>
  <c r="O687" i="6"/>
  <c r="N687" i="6"/>
  <c r="K687" i="6"/>
  <c r="J687" i="6"/>
  <c r="I687" i="6"/>
  <c r="G687" i="6"/>
  <c r="F687" i="6"/>
  <c r="B687" i="6"/>
  <c r="Q686" i="6"/>
  <c r="P686" i="6"/>
  <c r="O686" i="6"/>
  <c r="N686" i="6"/>
  <c r="K686" i="6"/>
  <c r="J686" i="6"/>
  <c r="I686" i="6"/>
  <c r="G686" i="6"/>
  <c r="F686" i="6"/>
  <c r="B686" i="6"/>
  <c r="Q685" i="6"/>
  <c r="P685" i="6"/>
  <c r="O685" i="6"/>
  <c r="N685" i="6"/>
  <c r="K685" i="6"/>
  <c r="J685" i="6"/>
  <c r="I685" i="6"/>
  <c r="G685" i="6"/>
  <c r="F685" i="6"/>
  <c r="B685" i="6"/>
  <c r="Q684" i="6"/>
  <c r="P684" i="6"/>
  <c r="O684" i="6"/>
  <c r="N684" i="6"/>
  <c r="K684" i="6"/>
  <c r="J684" i="6"/>
  <c r="I684" i="6"/>
  <c r="G684" i="6"/>
  <c r="F684" i="6"/>
  <c r="B684" i="6"/>
  <c r="Q683" i="6"/>
  <c r="P683" i="6"/>
  <c r="O683" i="6"/>
  <c r="N683" i="6"/>
  <c r="K683" i="6"/>
  <c r="J683" i="6"/>
  <c r="I683" i="6"/>
  <c r="G683" i="6"/>
  <c r="F683" i="6"/>
  <c r="B683" i="6"/>
  <c r="Q682" i="6"/>
  <c r="P682" i="6"/>
  <c r="O682" i="6"/>
  <c r="N682" i="6"/>
  <c r="K682" i="6"/>
  <c r="J682" i="6"/>
  <c r="I682" i="6"/>
  <c r="G682" i="6"/>
  <c r="F682" i="6"/>
  <c r="B682" i="6"/>
  <c r="Q681" i="6"/>
  <c r="P681" i="6"/>
  <c r="O681" i="6"/>
  <c r="N681" i="6"/>
  <c r="K681" i="6"/>
  <c r="J681" i="6"/>
  <c r="I681" i="6"/>
  <c r="G681" i="6"/>
  <c r="F681" i="6"/>
  <c r="B681" i="6"/>
  <c r="Q680" i="6"/>
  <c r="P680" i="6"/>
  <c r="O680" i="6"/>
  <c r="N680" i="6"/>
  <c r="K680" i="6"/>
  <c r="J680" i="6"/>
  <c r="I680" i="6"/>
  <c r="G680" i="6"/>
  <c r="F680" i="6"/>
  <c r="B680" i="6"/>
  <c r="Q679" i="6"/>
  <c r="P679" i="6"/>
  <c r="O679" i="6"/>
  <c r="N679" i="6"/>
  <c r="K679" i="6"/>
  <c r="J679" i="6"/>
  <c r="I679" i="6"/>
  <c r="G679" i="6"/>
  <c r="F679" i="6"/>
  <c r="B679" i="6"/>
  <c r="Q678" i="6"/>
  <c r="P678" i="6"/>
  <c r="O678" i="6"/>
  <c r="N678" i="6"/>
  <c r="K678" i="6"/>
  <c r="J678" i="6"/>
  <c r="I678" i="6"/>
  <c r="G678" i="6"/>
  <c r="F678" i="6"/>
  <c r="B678" i="6"/>
  <c r="Q677" i="6"/>
  <c r="P677" i="6"/>
  <c r="O677" i="6"/>
  <c r="N677" i="6"/>
  <c r="K677" i="6"/>
  <c r="J677" i="6"/>
  <c r="I677" i="6"/>
  <c r="G677" i="6"/>
  <c r="F677" i="6"/>
  <c r="B677" i="6"/>
  <c r="Q676" i="6"/>
  <c r="P676" i="6"/>
  <c r="O676" i="6"/>
  <c r="N676" i="6"/>
  <c r="K676" i="6"/>
  <c r="J676" i="6"/>
  <c r="I676" i="6"/>
  <c r="G676" i="6"/>
  <c r="F676" i="6"/>
  <c r="B676" i="6"/>
  <c r="Q675" i="6"/>
  <c r="P675" i="6"/>
  <c r="O675" i="6"/>
  <c r="N675" i="6"/>
  <c r="K675" i="6"/>
  <c r="J675" i="6"/>
  <c r="I675" i="6"/>
  <c r="G675" i="6"/>
  <c r="F675" i="6"/>
  <c r="B675" i="6"/>
  <c r="Q674" i="6"/>
  <c r="P674" i="6"/>
  <c r="O674" i="6"/>
  <c r="N674" i="6"/>
  <c r="K674" i="6"/>
  <c r="J674" i="6"/>
  <c r="I674" i="6"/>
  <c r="G674" i="6"/>
  <c r="F674" i="6"/>
  <c r="B674" i="6"/>
  <c r="Q673" i="6"/>
  <c r="P673" i="6"/>
  <c r="O673" i="6"/>
  <c r="N673" i="6"/>
  <c r="K673" i="6"/>
  <c r="J673" i="6"/>
  <c r="I673" i="6"/>
  <c r="G673" i="6"/>
  <c r="F673" i="6"/>
  <c r="B673" i="6"/>
  <c r="Q672" i="6"/>
  <c r="P672" i="6"/>
  <c r="O672" i="6"/>
  <c r="N672" i="6"/>
  <c r="K672" i="6"/>
  <c r="J672" i="6"/>
  <c r="I672" i="6"/>
  <c r="G672" i="6"/>
  <c r="F672" i="6"/>
  <c r="B672" i="6"/>
  <c r="Q671" i="6"/>
  <c r="P671" i="6"/>
  <c r="O671" i="6"/>
  <c r="N671" i="6"/>
  <c r="K671" i="6"/>
  <c r="J671" i="6"/>
  <c r="I671" i="6"/>
  <c r="G671" i="6"/>
  <c r="F671" i="6"/>
  <c r="B671" i="6"/>
  <c r="Q670" i="6"/>
  <c r="P670" i="6"/>
  <c r="O670" i="6"/>
  <c r="N670" i="6"/>
  <c r="K670" i="6"/>
  <c r="J670" i="6"/>
  <c r="I670" i="6"/>
  <c r="G670" i="6"/>
  <c r="F670" i="6"/>
  <c r="B670" i="6"/>
  <c r="Q669" i="6"/>
  <c r="P669" i="6"/>
  <c r="O669" i="6"/>
  <c r="N669" i="6"/>
  <c r="K669" i="6"/>
  <c r="J669" i="6"/>
  <c r="I669" i="6"/>
  <c r="G669" i="6"/>
  <c r="F669" i="6"/>
  <c r="B669" i="6"/>
  <c r="Q668" i="6"/>
  <c r="P668" i="6"/>
  <c r="O668" i="6"/>
  <c r="N668" i="6"/>
  <c r="K668" i="6"/>
  <c r="J668" i="6"/>
  <c r="I668" i="6"/>
  <c r="G668" i="6"/>
  <c r="F668" i="6"/>
  <c r="B668" i="6"/>
  <c r="Q667" i="6"/>
  <c r="P667" i="6"/>
  <c r="O667" i="6"/>
  <c r="N667" i="6"/>
  <c r="K667" i="6"/>
  <c r="J667" i="6"/>
  <c r="I667" i="6"/>
  <c r="G667" i="6"/>
  <c r="F667" i="6"/>
  <c r="B667" i="6"/>
  <c r="Q666" i="6"/>
  <c r="P666" i="6"/>
  <c r="O666" i="6"/>
  <c r="N666" i="6"/>
  <c r="K666" i="6"/>
  <c r="J666" i="6"/>
  <c r="I666" i="6"/>
  <c r="G666" i="6"/>
  <c r="F666" i="6"/>
  <c r="B666" i="6"/>
  <c r="Q665" i="6"/>
  <c r="P665" i="6"/>
  <c r="O665" i="6"/>
  <c r="N665" i="6"/>
  <c r="K665" i="6"/>
  <c r="J665" i="6"/>
  <c r="I665" i="6"/>
  <c r="G665" i="6"/>
  <c r="F665" i="6"/>
  <c r="B665" i="6"/>
  <c r="Q664" i="6"/>
  <c r="P664" i="6"/>
  <c r="O664" i="6"/>
  <c r="N664" i="6"/>
  <c r="K664" i="6"/>
  <c r="J664" i="6"/>
  <c r="I664" i="6"/>
  <c r="G664" i="6"/>
  <c r="F664" i="6"/>
  <c r="B664" i="6"/>
  <c r="Q663" i="6"/>
  <c r="P663" i="6"/>
  <c r="O663" i="6"/>
  <c r="N663" i="6"/>
  <c r="K663" i="6"/>
  <c r="J663" i="6"/>
  <c r="I663" i="6"/>
  <c r="G663" i="6"/>
  <c r="F663" i="6"/>
  <c r="B663" i="6"/>
  <c r="Q662" i="6"/>
  <c r="P662" i="6"/>
  <c r="O662" i="6"/>
  <c r="N662" i="6"/>
  <c r="K662" i="6"/>
  <c r="J662" i="6"/>
  <c r="I662" i="6"/>
  <c r="G662" i="6"/>
  <c r="F662" i="6"/>
  <c r="B662" i="6"/>
  <c r="Q661" i="6"/>
  <c r="P661" i="6"/>
  <c r="O661" i="6"/>
  <c r="N661" i="6"/>
  <c r="K661" i="6"/>
  <c r="J661" i="6"/>
  <c r="I661" i="6"/>
  <c r="G661" i="6"/>
  <c r="F661" i="6"/>
  <c r="B661" i="6"/>
  <c r="Q660" i="6"/>
  <c r="P660" i="6"/>
  <c r="O660" i="6"/>
  <c r="N660" i="6"/>
  <c r="K660" i="6"/>
  <c r="J660" i="6"/>
  <c r="I660" i="6"/>
  <c r="G660" i="6"/>
  <c r="F660" i="6"/>
  <c r="B660" i="6"/>
  <c r="Q659" i="6"/>
  <c r="P659" i="6"/>
  <c r="O659" i="6"/>
  <c r="N659" i="6"/>
  <c r="K659" i="6"/>
  <c r="J659" i="6"/>
  <c r="I659" i="6"/>
  <c r="G659" i="6"/>
  <c r="F659" i="6"/>
  <c r="B659" i="6"/>
  <c r="Q658" i="6"/>
  <c r="P658" i="6"/>
  <c r="O658" i="6"/>
  <c r="N658" i="6"/>
  <c r="K658" i="6"/>
  <c r="J658" i="6"/>
  <c r="I658" i="6"/>
  <c r="G658" i="6"/>
  <c r="F658" i="6"/>
  <c r="B658" i="6"/>
  <c r="Q657" i="6"/>
  <c r="P657" i="6"/>
  <c r="O657" i="6"/>
  <c r="N657" i="6"/>
  <c r="K657" i="6"/>
  <c r="J657" i="6"/>
  <c r="I657" i="6"/>
  <c r="G657" i="6"/>
  <c r="F657" i="6"/>
  <c r="B657" i="6"/>
  <c r="Q656" i="6"/>
  <c r="P656" i="6"/>
  <c r="O656" i="6"/>
  <c r="N656" i="6"/>
  <c r="K656" i="6"/>
  <c r="J656" i="6"/>
  <c r="I656" i="6"/>
  <c r="G656" i="6"/>
  <c r="F656" i="6"/>
  <c r="B656" i="6"/>
  <c r="Q655" i="6"/>
  <c r="P655" i="6"/>
  <c r="O655" i="6"/>
  <c r="N655" i="6"/>
  <c r="K655" i="6"/>
  <c r="J655" i="6"/>
  <c r="I655" i="6"/>
  <c r="G655" i="6"/>
  <c r="F655" i="6"/>
  <c r="B655" i="6"/>
  <c r="Q654" i="6"/>
  <c r="P654" i="6"/>
  <c r="O654" i="6"/>
  <c r="N654" i="6"/>
  <c r="K654" i="6"/>
  <c r="J654" i="6"/>
  <c r="I654" i="6"/>
  <c r="G654" i="6"/>
  <c r="F654" i="6"/>
  <c r="B654" i="6"/>
  <c r="Q653" i="6"/>
  <c r="P653" i="6"/>
  <c r="O653" i="6"/>
  <c r="N653" i="6"/>
  <c r="K653" i="6"/>
  <c r="J653" i="6"/>
  <c r="I653" i="6"/>
  <c r="G653" i="6"/>
  <c r="F653" i="6"/>
  <c r="B653" i="6"/>
  <c r="Q652" i="6"/>
  <c r="P652" i="6"/>
  <c r="O652" i="6"/>
  <c r="N652" i="6"/>
  <c r="K652" i="6"/>
  <c r="J652" i="6"/>
  <c r="I652" i="6"/>
  <c r="G652" i="6"/>
  <c r="F652" i="6"/>
  <c r="B652" i="6"/>
  <c r="Q651" i="6"/>
  <c r="P651" i="6"/>
  <c r="O651" i="6"/>
  <c r="N651" i="6"/>
  <c r="K651" i="6"/>
  <c r="J651" i="6"/>
  <c r="I651" i="6"/>
  <c r="G651" i="6"/>
  <c r="F651" i="6"/>
  <c r="B651" i="6"/>
  <c r="Q650" i="6"/>
  <c r="P650" i="6"/>
  <c r="O650" i="6"/>
  <c r="N650" i="6"/>
  <c r="K650" i="6"/>
  <c r="J650" i="6"/>
  <c r="I650" i="6"/>
  <c r="G650" i="6"/>
  <c r="F650" i="6"/>
  <c r="B650" i="6"/>
  <c r="Q649" i="6"/>
  <c r="P649" i="6"/>
  <c r="O649" i="6"/>
  <c r="N649" i="6"/>
  <c r="K649" i="6"/>
  <c r="J649" i="6"/>
  <c r="I649" i="6"/>
  <c r="G649" i="6"/>
  <c r="F649" i="6"/>
  <c r="B649" i="6"/>
  <c r="Q648" i="6"/>
  <c r="P648" i="6"/>
  <c r="O648" i="6"/>
  <c r="N648" i="6"/>
  <c r="K648" i="6"/>
  <c r="J648" i="6"/>
  <c r="I648" i="6"/>
  <c r="G648" i="6"/>
  <c r="F648" i="6"/>
  <c r="B648" i="6"/>
  <c r="Q647" i="6"/>
  <c r="P647" i="6"/>
  <c r="O647" i="6"/>
  <c r="N647" i="6"/>
  <c r="K647" i="6"/>
  <c r="J647" i="6"/>
  <c r="I647" i="6"/>
  <c r="G647" i="6"/>
  <c r="F647" i="6"/>
  <c r="B647" i="6"/>
  <c r="Q646" i="6"/>
  <c r="P646" i="6"/>
  <c r="O646" i="6"/>
  <c r="N646" i="6"/>
  <c r="K646" i="6"/>
  <c r="J646" i="6"/>
  <c r="I646" i="6"/>
  <c r="G646" i="6"/>
  <c r="F646" i="6"/>
  <c r="B646" i="6"/>
  <c r="Q645" i="6"/>
  <c r="P645" i="6"/>
  <c r="O645" i="6"/>
  <c r="N645" i="6"/>
  <c r="K645" i="6"/>
  <c r="J645" i="6"/>
  <c r="I645" i="6"/>
  <c r="G645" i="6"/>
  <c r="F645" i="6"/>
  <c r="B645" i="6"/>
  <c r="Q644" i="6"/>
  <c r="P644" i="6"/>
  <c r="O644" i="6"/>
  <c r="N644" i="6"/>
  <c r="K644" i="6"/>
  <c r="J644" i="6"/>
  <c r="I644" i="6"/>
  <c r="G644" i="6"/>
  <c r="F644" i="6"/>
  <c r="B644" i="6"/>
  <c r="Q643" i="6"/>
  <c r="P643" i="6"/>
  <c r="O643" i="6"/>
  <c r="N643" i="6"/>
  <c r="K643" i="6"/>
  <c r="J643" i="6"/>
  <c r="I643" i="6"/>
  <c r="G643" i="6"/>
  <c r="F643" i="6"/>
  <c r="B643" i="6"/>
  <c r="Q642" i="6"/>
  <c r="P642" i="6"/>
  <c r="O642" i="6"/>
  <c r="N642" i="6"/>
  <c r="K642" i="6"/>
  <c r="J642" i="6"/>
  <c r="I642" i="6"/>
  <c r="G642" i="6"/>
  <c r="F642" i="6"/>
  <c r="B642" i="6"/>
  <c r="Q641" i="6"/>
  <c r="P641" i="6"/>
  <c r="O641" i="6"/>
  <c r="N641" i="6"/>
  <c r="K641" i="6"/>
  <c r="J641" i="6"/>
  <c r="I641" i="6"/>
  <c r="G641" i="6"/>
  <c r="F641" i="6"/>
  <c r="B641" i="6"/>
  <c r="Q640" i="6"/>
  <c r="P640" i="6"/>
  <c r="O640" i="6"/>
  <c r="N640" i="6"/>
  <c r="K640" i="6"/>
  <c r="J640" i="6"/>
  <c r="I640" i="6"/>
  <c r="G640" i="6"/>
  <c r="F640" i="6"/>
  <c r="B640" i="6"/>
  <c r="Q639" i="6"/>
  <c r="P639" i="6"/>
  <c r="O639" i="6"/>
  <c r="N639" i="6"/>
  <c r="K639" i="6"/>
  <c r="J639" i="6"/>
  <c r="I639" i="6"/>
  <c r="G639" i="6"/>
  <c r="F639" i="6"/>
  <c r="B639" i="6"/>
  <c r="Q638" i="6"/>
  <c r="P638" i="6"/>
  <c r="O638" i="6"/>
  <c r="N638" i="6"/>
  <c r="K638" i="6"/>
  <c r="J638" i="6"/>
  <c r="I638" i="6"/>
  <c r="G638" i="6"/>
  <c r="F638" i="6"/>
  <c r="B638" i="6"/>
  <c r="Q637" i="6"/>
  <c r="P637" i="6"/>
  <c r="O637" i="6"/>
  <c r="N637" i="6"/>
  <c r="K637" i="6"/>
  <c r="J637" i="6"/>
  <c r="I637" i="6"/>
  <c r="G637" i="6"/>
  <c r="F637" i="6"/>
  <c r="B637" i="6"/>
  <c r="Q636" i="6"/>
  <c r="P636" i="6"/>
  <c r="O636" i="6"/>
  <c r="N636" i="6"/>
  <c r="K636" i="6"/>
  <c r="J636" i="6"/>
  <c r="I636" i="6"/>
  <c r="G636" i="6"/>
  <c r="F636" i="6"/>
  <c r="B636" i="6"/>
  <c r="Q635" i="6"/>
  <c r="P635" i="6"/>
  <c r="O635" i="6"/>
  <c r="N635" i="6"/>
  <c r="K635" i="6"/>
  <c r="J635" i="6"/>
  <c r="I635" i="6"/>
  <c r="G635" i="6"/>
  <c r="F635" i="6"/>
  <c r="B635" i="6"/>
  <c r="Q634" i="6"/>
  <c r="P634" i="6"/>
  <c r="O634" i="6"/>
  <c r="N634" i="6"/>
  <c r="K634" i="6"/>
  <c r="J634" i="6"/>
  <c r="I634" i="6"/>
  <c r="G634" i="6"/>
  <c r="F634" i="6"/>
  <c r="B634" i="6"/>
  <c r="Q633" i="6"/>
  <c r="P633" i="6"/>
  <c r="O633" i="6"/>
  <c r="N633" i="6"/>
  <c r="K633" i="6"/>
  <c r="J633" i="6"/>
  <c r="I633" i="6"/>
  <c r="G633" i="6"/>
  <c r="F633" i="6"/>
  <c r="B633" i="6"/>
  <c r="Q632" i="6"/>
  <c r="P632" i="6"/>
  <c r="O632" i="6"/>
  <c r="N632" i="6"/>
  <c r="K632" i="6"/>
  <c r="J632" i="6"/>
  <c r="I632" i="6"/>
  <c r="G632" i="6"/>
  <c r="F632" i="6"/>
  <c r="B632" i="6"/>
  <c r="Q631" i="6"/>
  <c r="P631" i="6"/>
  <c r="O631" i="6"/>
  <c r="N631" i="6"/>
  <c r="K631" i="6"/>
  <c r="J631" i="6"/>
  <c r="I631" i="6"/>
  <c r="G631" i="6"/>
  <c r="F631" i="6"/>
  <c r="B631" i="6"/>
  <c r="Q630" i="6"/>
  <c r="P630" i="6"/>
  <c r="O630" i="6"/>
  <c r="N630" i="6"/>
  <c r="K630" i="6"/>
  <c r="J630" i="6"/>
  <c r="I630" i="6"/>
  <c r="G630" i="6"/>
  <c r="F630" i="6"/>
  <c r="B630" i="6"/>
  <c r="Q629" i="6"/>
  <c r="P629" i="6"/>
  <c r="O629" i="6"/>
  <c r="N629" i="6"/>
  <c r="K629" i="6"/>
  <c r="J629" i="6"/>
  <c r="I629" i="6"/>
  <c r="G629" i="6"/>
  <c r="F629" i="6"/>
  <c r="B629" i="6"/>
  <c r="Q628" i="6"/>
  <c r="P628" i="6"/>
  <c r="O628" i="6"/>
  <c r="N628" i="6"/>
  <c r="K628" i="6"/>
  <c r="J628" i="6"/>
  <c r="I628" i="6"/>
  <c r="G628" i="6"/>
  <c r="F628" i="6"/>
  <c r="B628" i="6"/>
  <c r="Q627" i="6"/>
  <c r="P627" i="6"/>
  <c r="O627" i="6"/>
  <c r="N627" i="6"/>
  <c r="K627" i="6"/>
  <c r="J627" i="6"/>
  <c r="I627" i="6"/>
  <c r="G627" i="6"/>
  <c r="F627" i="6"/>
  <c r="B627" i="6"/>
  <c r="Q626" i="6"/>
  <c r="P626" i="6"/>
  <c r="O626" i="6"/>
  <c r="N626" i="6"/>
  <c r="K626" i="6"/>
  <c r="J626" i="6"/>
  <c r="I626" i="6"/>
  <c r="G626" i="6"/>
  <c r="F626" i="6"/>
  <c r="B626" i="6"/>
  <c r="Q625" i="6"/>
  <c r="P625" i="6"/>
  <c r="O625" i="6"/>
  <c r="N625" i="6"/>
  <c r="K625" i="6"/>
  <c r="J625" i="6"/>
  <c r="I625" i="6"/>
  <c r="G625" i="6"/>
  <c r="F625" i="6"/>
  <c r="B625" i="6"/>
  <c r="Q624" i="6"/>
  <c r="P624" i="6"/>
  <c r="O624" i="6"/>
  <c r="N624" i="6"/>
  <c r="K624" i="6"/>
  <c r="J624" i="6"/>
  <c r="I624" i="6"/>
  <c r="G624" i="6"/>
  <c r="F624" i="6"/>
  <c r="B624" i="6"/>
  <c r="Q623" i="6"/>
  <c r="P623" i="6"/>
  <c r="O623" i="6"/>
  <c r="N623" i="6"/>
  <c r="K623" i="6"/>
  <c r="J623" i="6"/>
  <c r="I623" i="6"/>
  <c r="G623" i="6"/>
  <c r="F623" i="6"/>
  <c r="B623" i="6"/>
  <c r="Q622" i="6"/>
  <c r="P622" i="6"/>
  <c r="O622" i="6"/>
  <c r="N622" i="6"/>
  <c r="K622" i="6"/>
  <c r="J622" i="6"/>
  <c r="I622" i="6"/>
  <c r="G622" i="6"/>
  <c r="F622" i="6"/>
  <c r="B622" i="6"/>
  <c r="Q621" i="6"/>
  <c r="P621" i="6"/>
  <c r="O621" i="6"/>
  <c r="N621" i="6"/>
  <c r="K621" i="6"/>
  <c r="J621" i="6"/>
  <c r="I621" i="6"/>
  <c r="G621" i="6"/>
  <c r="F621" i="6"/>
  <c r="B621" i="6"/>
  <c r="Q620" i="6"/>
  <c r="P620" i="6"/>
  <c r="O620" i="6"/>
  <c r="N620" i="6"/>
  <c r="K620" i="6"/>
  <c r="J620" i="6"/>
  <c r="I620" i="6"/>
  <c r="G620" i="6"/>
  <c r="F620" i="6"/>
  <c r="B620" i="6"/>
  <c r="Q619" i="6"/>
  <c r="P619" i="6"/>
  <c r="O619" i="6"/>
  <c r="N619" i="6"/>
  <c r="K619" i="6"/>
  <c r="J619" i="6"/>
  <c r="I619" i="6"/>
  <c r="G619" i="6"/>
  <c r="F619" i="6"/>
  <c r="B619" i="6"/>
  <c r="Q618" i="6"/>
  <c r="P618" i="6"/>
  <c r="O618" i="6"/>
  <c r="N618" i="6"/>
  <c r="K618" i="6"/>
  <c r="J618" i="6"/>
  <c r="I618" i="6"/>
  <c r="G618" i="6"/>
  <c r="F618" i="6"/>
  <c r="B618" i="6"/>
  <c r="Q617" i="6"/>
  <c r="P617" i="6"/>
  <c r="O617" i="6"/>
  <c r="N617" i="6"/>
  <c r="K617" i="6"/>
  <c r="J617" i="6"/>
  <c r="I617" i="6"/>
  <c r="G617" i="6"/>
  <c r="F617" i="6"/>
  <c r="B617" i="6"/>
  <c r="Q616" i="6"/>
  <c r="P616" i="6"/>
  <c r="O616" i="6"/>
  <c r="N616" i="6"/>
  <c r="K616" i="6"/>
  <c r="J616" i="6"/>
  <c r="I616" i="6"/>
  <c r="G616" i="6"/>
  <c r="F616" i="6"/>
  <c r="B616" i="6"/>
  <c r="Q615" i="6"/>
  <c r="P615" i="6"/>
  <c r="O615" i="6"/>
  <c r="N615" i="6"/>
  <c r="K615" i="6"/>
  <c r="J615" i="6"/>
  <c r="I615" i="6"/>
  <c r="G615" i="6"/>
  <c r="F615" i="6"/>
  <c r="B615" i="6"/>
  <c r="Q614" i="6"/>
  <c r="P614" i="6"/>
  <c r="O614" i="6"/>
  <c r="N614" i="6"/>
  <c r="K614" i="6"/>
  <c r="J614" i="6"/>
  <c r="I614" i="6"/>
  <c r="G614" i="6"/>
  <c r="F614" i="6"/>
  <c r="B614" i="6"/>
  <c r="Q613" i="6"/>
  <c r="P613" i="6"/>
  <c r="O613" i="6"/>
  <c r="N613" i="6"/>
  <c r="K613" i="6"/>
  <c r="J613" i="6"/>
  <c r="I613" i="6"/>
  <c r="G613" i="6"/>
  <c r="F613" i="6"/>
  <c r="B613" i="6"/>
  <c r="Q612" i="6"/>
  <c r="P612" i="6"/>
  <c r="O612" i="6"/>
  <c r="N612" i="6"/>
  <c r="K612" i="6"/>
  <c r="J612" i="6"/>
  <c r="I612" i="6"/>
  <c r="G612" i="6"/>
  <c r="F612" i="6"/>
  <c r="B612" i="6"/>
  <c r="Q611" i="6"/>
  <c r="P611" i="6"/>
  <c r="O611" i="6"/>
  <c r="N611" i="6"/>
  <c r="K611" i="6"/>
  <c r="J611" i="6"/>
  <c r="I611" i="6"/>
  <c r="G611" i="6"/>
  <c r="F611" i="6"/>
  <c r="B611" i="6"/>
  <c r="Q610" i="6"/>
  <c r="P610" i="6"/>
  <c r="O610" i="6"/>
  <c r="N610" i="6"/>
  <c r="K610" i="6"/>
  <c r="J610" i="6"/>
  <c r="I610" i="6"/>
  <c r="G610" i="6"/>
  <c r="F610" i="6"/>
  <c r="B610" i="6"/>
  <c r="Q609" i="6"/>
  <c r="P609" i="6"/>
  <c r="O609" i="6"/>
  <c r="N609" i="6"/>
  <c r="K609" i="6"/>
  <c r="J609" i="6"/>
  <c r="I609" i="6"/>
  <c r="G609" i="6"/>
  <c r="F609" i="6"/>
  <c r="B609" i="6"/>
  <c r="Q608" i="6"/>
  <c r="P608" i="6"/>
  <c r="O608" i="6"/>
  <c r="N608" i="6"/>
  <c r="K608" i="6"/>
  <c r="J608" i="6"/>
  <c r="I608" i="6"/>
  <c r="G608" i="6"/>
  <c r="F608" i="6"/>
  <c r="B608" i="6"/>
  <c r="Q607" i="6"/>
  <c r="P607" i="6"/>
  <c r="O607" i="6"/>
  <c r="N607" i="6"/>
  <c r="K607" i="6"/>
  <c r="J607" i="6"/>
  <c r="I607" i="6"/>
  <c r="G607" i="6"/>
  <c r="F607" i="6"/>
  <c r="B607" i="6"/>
  <c r="Q606" i="6"/>
  <c r="P606" i="6"/>
  <c r="O606" i="6"/>
  <c r="N606" i="6"/>
  <c r="K606" i="6"/>
  <c r="J606" i="6"/>
  <c r="I606" i="6"/>
  <c r="G606" i="6"/>
  <c r="F606" i="6"/>
  <c r="B606" i="6"/>
  <c r="Q605" i="6"/>
  <c r="P605" i="6"/>
  <c r="O605" i="6"/>
  <c r="N605" i="6"/>
  <c r="K605" i="6"/>
  <c r="J605" i="6"/>
  <c r="I605" i="6"/>
  <c r="G605" i="6"/>
  <c r="F605" i="6"/>
  <c r="B605" i="6"/>
  <c r="Q604" i="6"/>
  <c r="P604" i="6"/>
  <c r="O604" i="6"/>
  <c r="N604" i="6"/>
  <c r="K604" i="6"/>
  <c r="J604" i="6"/>
  <c r="I604" i="6"/>
  <c r="G604" i="6"/>
  <c r="F604" i="6"/>
  <c r="B604" i="6"/>
  <c r="Q603" i="6"/>
  <c r="P603" i="6"/>
  <c r="O603" i="6"/>
  <c r="N603" i="6"/>
  <c r="K603" i="6"/>
  <c r="J603" i="6"/>
  <c r="I603" i="6"/>
  <c r="G603" i="6"/>
  <c r="F603" i="6"/>
  <c r="B603" i="6"/>
  <c r="Q602" i="6"/>
  <c r="P602" i="6"/>
  <c r="O602" i="6"/>
  <c r="N602" i="6"/>
  <c r="K602" i="6"/>
  <c r="J602" i="6"/>
  <c r="I602" i="6"/>
  <c r="G602" i="6"/>
  <c r="F602" i="6"/>
  <c r="B602" i="6"/>
  <c r="Q601" i="6"/>
  <c r="P601" i="6"/>
  <c r="O601" i="6"/>
  <c r="N601" i="6"/>
  <c r="K601" i="6"/>
  <c r="J601" i="6"/>
  <c r="I601" i="6"/>
  <c r="G601" i="6"/>
  <c r="F601" i="6"/>
  <c r="B601" i="6"/>
  <c r="Q600" i="6"/>
  <c r="P600" i="6"/>
  <c r="O600" i="6"/>
  <c r="N600" i="6"/>
  <c r="K600" i="6"/>
  <c r="J600" i="6"/>
  <c r="I600" i="6"/>
  <c r="G600" i="6"/>
  <c r="F600" i="6"/>
  <c r="B600" i="6"/>
  <c r="Q599" i="6"/>
  <c r="P599" i="6"/>
  <c r="O599" i="6"/>
  <c r="N599" i="6"/>
  <c r="K599" i="6"/>
  <c r="J599" i="6"/>
  <c r="I599" i="6"/>
  <c r="G599" i="6"/>
  <c r="F599" i="6"/>
  <c r="B599" i="6"/>
  <c r="Q598" i="6"/>
  <c r="P598" i="6"/>
  <c r="O598" i="6"/>
  <c r="N598" i="6"/>
  <c r="K598" i="6"/>
  <c r="J598" i="6"/>
  <c r="I598" i="6"/>
  <c r="G598" i="6"/>
  <c r="F598" i="6"/>
  <c r="B598" i="6"/>
  <c r="Q597" i="6"/>
  <c r="P597" i="6"/>
  <c r="O597" i="6"/>
  <c r="N597" i="6"/>
  <c r="K597" i="6"/>
  <c r="J597" i="6"/>
  <c r="I597" i="6"/>
  <c r="G597" i="6"/>
  <c r="F597" i="6"/>
  <c r="B597" i="6"/>
  <c r="Q596" i="6"/>
  <c r="P596" i="6"/>
  <c r="O596" i="6"/>
  <c r="N596" i="6"/>
  <c r="K596" i="6"/>
  <c r="J596" i="6"/>
  <c r="I596" i="6"/>
  <c r="G596" i="6"/>
  <c r="F596" i="6"/>
  <c r="B596" i="6"/>
  <c r="Q595" i="6"/>
  <c r="P595" i="6"/>
  <c r="O595" i="6"/>
  <c r="N595" i="6"/>
  <c r="K595" i="6"/>
  <c r="J595" i="6"/>
  <c r="I595" i="6"/>
  <c r="G595" i="6"/>
  <c r="F595" i="6"/>
  <c r="B595" i="6"/>
  <c r="Q594" i="6"/>
  <c r="P594" i="6"/>
  <c r="O594" i="6"/>
  <c r="N594" i="6"/>
  <c r="K594" i="6"/>
  <c r="J594" i="6"/>
  <c r="I594" i="6"/>
  <c r="G594" i="6"/>
  <c r="F594" i="6"/>
  <c r="B594" i="6"/>
  <c r="Q593" i="6"/>
  <c r="P593" i="6"/>
  <c r="O593" i="6"/>
  <c r="N593" i="6"/>
  <c r="K593" i="6"/>
  <c r="J593" i="6"/>
  <c r="I593" i="6"/>
  <c r="G593" i="6"/>
  <c r="F593" i="6"/>
  <c r="B593" i="6"/>
  <c r="Q592" i="6"/>
  <c r="P592" i="6"/>
  <c r="O592" i="6"/>
  <c r="N592" i="6"/>
  <c r="K592" i="6"/>
  <c r="J592" i="6"/>
  <c r="I592" i="6"/>
  <c r="G592" i="6"/>
  <c r="F592" i="6"/>
  <c r="B592" i="6"/>
  <c r="Q591" i="6"/>
  <c r="P591" i="6"/>
  <c r="O591" i="6"/>
  <c r="N591" i="6"/>
  <c r="K591" i="6"/>
  <c r="J591" i="6"/>
  <c r="I591" i="6"/>
  <c r="G591" i="6"/>
  <c r="F591" i="6"/>
  <c r="B591" i="6"/>
  <c r="Q590" i="6"/>
  <c r="P590" i="6"/>
  <c r="O590" i="6"/>
  <c r="N590" i="6"/>
  <c r="K590" i="6"/>
  <c r="J590" i="6"/>
  <c r="I590" i="6"/>
  <c r="G590" i="6"/>
  <c r="F590" i="6"/>
  <c r="B590" i="6"/>
  <c r="Q589" i="6"/>
  <c r="P589" i="6"/>
  <c r="O589" i="6"/>
  <c r="N589" i="6"/>
  <c r="K589" i="6"/>
  <c r="J589" i="6"/>
  <c r="I589" i="6"/>
  <c r="G589" i="6"/>
  <c r="F589" i="6"/>
  <c r="B589" i="6"/>
  <c r="Q588" i="6"/>
  <c r="P588" i="6"/>
  <c r="O588" i="6"/>
  <c r="N588" i="6"/>
  <c r="K588" i="6"/>
  <c r="J588" i="6"/>
  <c r="I588" i="6"/>
  <c r="G588" i="6"/>
  <c r="F588" i="6"/>
  <c r="B588" i="6"/>
  <c r="Q587" i="6"/>
  <c r="P587" i="6"/>
  <c r="O587" i="6"/>
  <c r="N587" i="6"/>
  <c r="K587" i="6"/>
  <c r="J587" i="6"/>
  <c r="I587" i="6"/>
  <c r="G587" i="6"/>
  <c r="F587" i="6"/>
  <c r="B587" i="6"/>
  <c r="Q586" i="6"/>
  <c r="P586" i="6"/>
  <c r="O586" i="6"/>
  <c r="N586" i="6"/>
  <c r="K586" i="6"/>
  <c r="J586" i="6"/>
  <c r="I586" i="6"/>
  <c r="G586" i="6"/>
  <c r="F586" i="6"/>
  <c r="B586" i="6"/>
  <c r="Q585" i="6"/>
  <c r="P585" i="6"/>
  <c r="O585" i="6"/>
  <c r="N585" i="6"/>
  <c r="K585" i="6"/>
  <c r="J585" i="6"/>
  <c r="I585" i="6"/>
  <c r="G585" i="6"/>
  <c r="F585" i="6"/>
  <c r="B585" i="6"/>
  <c r="Q584" i="6"/>
  <c r="P584" i="6"/>
  <c r="O584" i="6"/>
  <c r="N584" i="6"/>
  <c r="K584" i="6"/>
  <c r="J584" i="6"/>
  <c r="I584" i="6"/>
  <c r="G584" i="6"/>
  <c r="F584" i="6"/>
  <c r="B584" i="6"/>
  <c r="Q583" i="6"/>
  <c r="P583" i="6"/>
  <c r="O583" i="6"/>
  <c r="N583" i="6"/>
  <c r="K583" i="6"/>
  <c r="J583" i="6"/>
  <c r="I583" i="6"/>
  <c r="G583" i="6"/>
  <c r="F583" i="6"/>
  <c r="B583" i="6"/>
  <c r="Q582" i="6"/>
  <c r="P582" i="6"/>
  <c r="O582" i="6"/>
  <c r="N582" i="6"/>
  <c r="K582" i="6"/>
  <c r="J582" i="6"/>
  <c r="I582" i="6"/>
  <c r="G582" i="6"/>
  <c r="F582" i="6"/>
  <c r="B582" i="6"/>
  <c r="Q581" i="6"/>
  <c r="P581" i="6"/>
  <c r="O581" i="6"/>
  <c r="N581" i="6"/>
  <c r="K581" i="6"/>
  <c r="J581" i="6"/>
  <c r="I581" i="6"/>
  <c r="G581" i="6"/>
  <c r="F581" i="6"/>
  <c r="B581" i="6"/>
  <c r="Q580" i="6"/>
  <c r="P580" i="6"/>
  <c r="O580" i="6"/>
  <c r="N580" i="6"/>
  <c r="K580" i="6"/>
  <c r="J580" i="6"/>
  <c r="I580" i="6"/>
  <c r="G580" i="6"/>
  <c r="F580" i="6"/>
  <c r="B580" i="6"/>
  <c r="Q579" i="6"/>
  <c r="P579" i="6"/>
  <c r="O579" i="6"/>
  <c r="N579" i="6"/>
  <c r="K579" i="6"/>
  <c r="J579" i="6"/>
  <c r="I579" i="6"/>
  <c r="G579" i="6"/>
  <c r="F579" i="6"/>
  <c r="B579" i="6"/>
  <c r="Q578" i="6"/>
  <c r="P578" i="6"/>
  <c r="O578" i="6"/>
  <c r="N578" i="6"/>
  <c r="K578" i="6"/>
  <c r="J578" i="6"/>
  <c r="I578" i="6"/>
  <c r="G578" i="6"/>
  <c r="F578" i="6"/>
  <c r="B578" i="6"/>
  <c r="Q577" i="6"/>
  <c r="P577" i="6"/>
  <c r="O577" i="6"/>
  <c r="N577" i="6"/>
  <c r="K577" i="6"/>
  <c r="J577" i="6"/>
  <c r="I577" i="6"/>
  <c r="G577" i="6"/>
  <c r="F577" i="6"/>
  <c r="B577" i="6"/>
  <c r="Q576" i="6"/>
  <c r="P576" i="6"/>
  <c r="O576" i="6"/>
  <c r="N576" i="6"/>
  <c r="K576" i="6"/>
  <c r="J576" i="6"/>
  <c r="I576" i="6"/>
  <c r="G576" i="6"/>
  <c r="F576" i="6"/>
  <c r="B576" i="6"/>
  <c r="Q575" i="6"/>
  <c r="P575" i="6"/>
  <c r="O575" i="6"/>
  <c r="N575" i="6"/>
  <c r="K575" i="6"/>
  <c r="J575" i="6"/>
  <c r="I575" i="6"/>
  <c r="G575" i="6"/>
  <c r="F575" i="6"/>
  <c r="B575" i="6"/>
  <c r="Q574" i="6"/>
  <c r="P574" i="6"/>
  <c r="O574" i="6"/>
  <c r="N574" i="6"/>
  <c r="K574" i="6"/>
  <c r="J574" i="6"/>
  <c r="I574" i="6"/>
  <c r="G574" i="6"/>
  <c r="F574" i="6"/>
  <c r="B574" i="6"/>
  <c r="Q573" i="6"/>
  <c r="P573" i="6"/>
  <c r="O573" i="6"/>
  <c r="N573" i="6"/>
  <c r="K573" i="6"/>
  <c r="J573" i="6"/>
  <c r="I573" i="6"/>
  <c r="G573" i="6"/>
  <c r="F573" i="6"/>
  <c r="B573" i="6"/>
  <c r="Q572" i="6"/>
  <c r="P572" i="6"/>
  <c r="O572" i="6"/>
  <c r="N572" i="6"/>
  <c r="K572" i="6"/>
  <c r="J572" i="6"/>
  <c r="I572" i="6"/>
  <c r="G572" i="6"/>
  <c r="F572" i="6"/>
  <c r="B572" i="6"/>
  <c r="Q571" i="6"/>
  <c r="P571" i="6"/>
  <c r="O571" i="6"/>
  <c r="N571" i="6"/>
  <c r="K571" i="6"/>
  <c r="J571" i="6"/>
  <c r="I571" i="6"/>
  <c r="G571" i="6"/>
  <c r="F571" i="6"/>
  <c r="B571" i="6"/>
  <c r="Q570" i="6"/>
  <c r="P570" i="6"/>
  <c r="O570" i="6"/>
  <c r="N570" i="6"/>
  <c r="K570" i="6"/>
  <c r="J570" i="6"/>
  <c r="I570" i="6"/>
  <c r="G570" i="6"/>
  <c r="F570" i="6"/>
  <c r="B570" i="6"/>
  <c r="Q569" i="6"/>
  <c r="P569" i="6"/>
  <c r="O569" i="6"/>
  <c r="N569" i="6"/>
  <c r="K569" i="6"/>
  <c r="J569" i="6"/>
  <c r="I569" i="6"/>
  <c r="G569" i="6"/>
  <c r="F569" i="6"/>
  <c r="B569" i="6"/>
  <c r="Q568" i="6"/>
  <c r="P568" i="6"/>
  <c r="O568" i="6"/>
  <c r="N568" i="6"/>
  <c r="K568" i="6"/>
  <c r="J568" i="6"/>
  <c r="I568" i="6"/>
  <c r="G568" i="6"/>
  <c r="F568" i="6"/>
  <c r="B568" i="6"/>
  <c r="Q567" i="6"/>
  <c r="P567" i="6"/>
  <c r="O567" i="6"/>
  <c r="N567" i="6"/>
  <c r="K567" i="6"/>
  <c r="J567" i="6"/>
  <c r="I567" i="6"/>
  <c r="G567" i="6"/>
  <c r="F567" i="6"/>
  <c r="B567" i="6"/>
  <c r="Q566" i="6"/>
  <c r="P566" i="6"/>
  <c r="O566" i="6"/>
  <c r="N566" i="6"/>
  <c r="K566" i="6"/>
  <c r="J566" i="6"/>
  <c r="I566" i="6"/>
  <c r="G566" i="6"/>
  <c r="F566" i="6"/>
  <c r="B566" i="6"/>
  <c r="Q565" i="6"/>
  <c r="P565" i="6"/>
  <c r="O565" i="6"/>
  <c r="N565" i="6"/>
  <c r="K565" i="6"/>
  <c r="J565" i="6"/>
  <c r="I565" i="6"/>
  <c r="G565" i="6"/>
  <c r="F565" i="6"/>
  <c r="B565" i="6"/>
  <c r="Q564" i="6"/>
  <c r="P564" i="6"/>
  <c r="O564" i="6"/>
  <c r="N564" i="6"/>
  <c r="K564" i="6"/>
  <c r="J564" i="6"/>
  <c r="I564" i="6"/>
  <c r="G564" i="6"/>
  <c r="F564" i="6"/>
  <c r="B564" i="6"/>
  <c r="Q563" i="6"/>
  <c r="P563" i="6"/>
  <c r="O563" i="6"/>
  <c r="N563" i="6"/>
  <c r="K563" i="6"/>
  <c r="J563" i="6"/>
  <c r="I563" i="6"/>
  <c r="G563" i="6"/>
  <c r="F563" i="6"/>
  <c r="B563" i="6"/>
  <c r="Q562" i="6"/>
  <c r="P562" i="6"/>
  <c r="O562" i="6"/>
  <c r="N562" i="6"/>
  <c r="K562" i="6"/>
  <c r="J562" i="6"/>
  <c r="I562" i="6"/>
  <c r="G562" i="6"/>
  <c r="F562" i="6"/>
  <c r="B562" i="6"/>
  <c r="Q561" i="6"/>
  <c r="P561" i="6"/>
  <c r="O561" i="6"/>
  <c r="N561" i="6"/>
  <c r="K561" i="6"/>
  <c r="J561" i="6"/>
  <c r="I561" i="6"/>
  <c r="G561" i="6"/>
  <c r="F561" i="6"/>
  <c r="B561" i="6"/>
  <c r="Q560" i="6"/>
  <c r="P560" i="6"/>
  <c r="O560" i="6"/>
  <c r="N560" i="6"/>
  <c r="K560" i="6"/>
  <c r="J560" i="6"/>
  <c r="I560" i="6"/>
  <c r="G560" i="6"/>
  <c r="F560" i="6"/>
  <c r="B560" i="6"/>
  <c r="Q559" i="6"/>
  <c r="P559" i="6"/>
  <c r="O559" i="6"/>
  <c r="N559" i="6"/>
  <c r="K559" i="6"/>
  <c r="J559" i="6"/>
  <c r="I559" i="6"/>
  <c r="G559" i="6"/>
  <c r="F559" i="6"/>
  <c r="B559" i="6"/>
  <c r="Q558" i="6"/>
  <c r="P558" i="6"/>
  <c r="O558" i="6"/>
  <c r="N558" i="6"/>
  <c r="K558" i="6"/>
  <c r="J558" i="6"/>
  <c r="I558" i="6"/>
  <c r="G558" i="6"/>
  <c r="F558" i="6"/>
  <c r="B558" i="6"/>
  <c r="Q557" i="6"/>
  <c r="P557" i="6"/>
  <c r="O557" i="6"/>
  <c r="N557" i="6"/>
  <c r="K557" i="6"/>
  <c r="J557" i="6"/>
  <c r="I557" i="6"/>
  <c r="G557" i="6"/>
  <c r="F557" i="6"/>
  <c r="B557" i="6"/>
  <c r="Q556" i="6"/>
  <c r="P556" i="6"/>
  <c r="O556" i="6"/>
  <c r="N556" i="6"/>
  <c r="K556" i="6"/>
  <c r="J556" i="6"/>
  <c r="I556" i="6"/>
  <c r="G556" i="6"/>
  <c r="F556" i="6"/>
  <c r="B556" i="6"/>
  <c r="Q555" i="6"/>
  <c r="P555" i="6"/>
  <c r="O555" i="6"/>
  <c r="N555" i="6"/>
  <c r="K555" i="6"/>
  <c r="J555" i="6"/>
  <c r="I555" i="6"/>
  <c r="G555" i="6"/>
  <c r="F555" i="6"/>
  <c r="B555" i="6"/>
  <c r="Q554" i="6"/>
  <c r="P554" i="6"/>
  <c r="O554" i="6"/>
  <c r="N554" i="6"/>
  <c r="K554" i="6"/>
  <c r="J554" i="6"/>
  <c r="I554" i="6"/>
  <c r="G554" i="6"/>
  <c r="F554" i="6"/>
  <c r="B554" i="6"/>
  <c r="Q553" i="6"/>
  <c r="P553" i="6"/>
  <c r="O553" i="6"/>
  <c r="N553" i="6"/>
  <c r="K553" i="6"/>
  <c r="J553" i="6"/>
  <c r="I553" i="6"/>
  <c r="G553" i="6"/>
  <c r="F553" i="6"/>
  <c r="B553" i="6"/>
  <c r="Q552" i="6"/>
  <c r="P552" i="6"/>
  <c r="O552" i="6"/>
  <c r="N552" i="6"/>
  <c r="K552" i="6"/>
  <c r="J552" i="6"/>
  <c r="I552" i="6"/>
  <c r="G552" i="6"/>
  <c r="F552" i="6"/>
  <c r="B552" i="6"/>
  <c r="Q551" i="6"/>
  <c r="P551" i="6"/>
  <c r="O551" i="6"/>
  <c r="N551" i="6"/>
  <c r="K551" i="6"/>
  <c r="J551" i="6"/>
  <c r="I551" i="6"/>
  <c r="G551" i="6"/>
  <c r="F551" i="6"/>
  <c r="B551" i="6"/>
  <c r="Q550" i="6"/>
  <c r="P550" i="6"/>
  <c r="O550" i="6"/>
  <c r="N550" i="6"/>
  <c r="K550" i="6"/>
  <c r="J550" i="6"/>
  <c r="I550" i="6"/>
  <c r="G550" i="6"/>
  <c r="F550" i="6"/>
  <c r="B550" i="6"/>
  <c r="Q549" i="6"/>
  <c r="P549" i="6"/>
  <c r="O549" i="6"/>
  <c r="N549" i="6"/>
  <c r="K549" i="6"/>
  <c r="J549" i="6"/>
  <c r="I549" i="6"/>
  <c r="G549" i="6"/>
  <c r="F549" i="6"/>
  <c r="B549" i="6"/>
  <c r="Q548" i="6"/>
  <c r="P548" i="6"/>
  <c r="O548" i="6"/>
  <c r="N548" i="6"/>
  <c r="K548" i="6"/>
  <c r="J548" i="6"/>
  <c r="I548" i="6"/>
  <c r="G548" i="6"/>
  <c r="F548" i="6"/>
  <c r="B548" i="6"/>
  <c r="Q547" i="6"/>
  <c r="P547" i="6"/>
  <c r="O547" i="6"/>
  <c r="N547" i="6"/>
  <c r="K547" i="6"/>
  <c r="J547" i="6"/>
  <c r="I547" i="6"/>
  <c r="G547" i="6"/>
  <c r="F547" i="6"/>
  <c r="B547" i="6"/>
  <c r="Q546" i="6"/>
  <c r="P546" i="6"/>
  <c r="O546" i="6"/>
  <c r="N546" i="6"/>
  <c r="K546" i="6"/>
  <c r="J546" i="6"/>
  <c r="I546" i="6"/>
  <c r="G546" i="6"/>
  <c r="F546" i="6"/>
  <c r="B546" i="6"/>
  <c r="Q545" i="6"/>
  <c r="P545" i="6"/>
  <c r="O545" i="6"/>
  <c r="N545" i="6"/>
  <c r="K545" i="6"/>
  <c r="J545" i="6"/>
  <c r="I545" i="6"/>
  <c r="G545" i="6"/>
  <c r="F545" i="6"/>
  <c r="B545" i="6"/>
  <c r="Q544" i="6"/>
  <c r="P544" i="6"/>
  <c r="O544" i="6"/>
  <c r="N544" i="6"/>
  <c r="K544" i="6"/>
  <c r="J544" i="6"/>
  <c r="I544" i="6"/>
  <c r="G544" i="6"/>
  <c r="F544" i="6"/>
  <c r="B544" i="6"/>
  <c r="Q543" i="6"/>
  <c r="P543" i="6"/>
  <c r="O543" i="6"/>
  <c r="N543" i="6"/>
  <c r="K543" i="6"/>
  <c r="J543" i="6"/>
  <c r="I543" i="6"/>
  <c r="G543" i="6"/>
  <c r="F543" i="6"/>
  <c r="B543" i="6"/>
  <c r="Q542" i="6"/>
  <c r="P542" i="6"/>
  <c r="O542" i="6"/>
  <c r="N542" i="6"/>
  <c r="K542" i="6"/>
  <c r="J542" i="6"/>
  <c r="I542" i="6"/>
  <c r="G542" i="6"/>
  <c r="F542" i="6"/>
  <c r="B542" i="6"/>
  <c r="Q541" i="6"/>
  <c r="P541" i="6"/>
  <c r="O541" i="6"/>
  <c r="N541" i="6"/>
  <c r="K541" i="6"/>
  <c r="J541" i="6"/>
  <c r="I541" i="6"/>
  <c r="G541" i="6"/>
  <c r="F541" i="6"/>
  <c r="B541" i="6"/>
  <c r="Q540" i="6"/>
  <c r="P540" i="6"/>
  <c r="O540" i="6"/>
  <c r="N540" i="6"/>
  <c r="K540" i="6"/>
  <c r="J540" i="6"/>
  <c r="I540" i="6"/>
  <c r="G540" i="6"/>
  <c r="F540" i="6"/>
  <c r="B540" i="6"/>
  <c r="Q539" i="6"/>
  <c r="P539" i="6"/>
  <c r="O539" i="6"/>
  <c r="N539" i="6"/>
  <c r="K539" i="6"/>
  <c r="J539" i="6"/>
  <c r="I539" i="6"/>
  <c r="G539" i="6"/>
  <c r="F539" i="6"/>
  <c r="B539" i="6"/>
  <c r="Q538" i="6"/>
  <c r="P538" i="6"/>
  <c r="O538" i="6"/>
  <c r="N538" i="6"/>
  <c r="K538" i="6"/>
  <c r="J538" i="6"/>
  <c r="I538" i="6"/>
  <c r="G538" i="6"/>
  <c r="F538" i="6"/>
  <c r="B538" i="6"/>
  <c r="Q537" i="6"/>
  <c r="P537" i="6"/>
  <c r="O537" i="6"/>
  <c r="N537" i="6"/>
  <c r="K537" i="6"/>
  <c r="J537" i="6"/>
  <c r="I537" i="6"/>
  <c r="G537" i="6"/>
  <c r="F537" i="6"/>
  <c r="B537" i="6"/>
  <c r="Q536" i="6"/>
  <c r="P536" i="6"/>
  <c r="O536" i="6"/>
  <c r="N536" i="6"/>
  <c r="K536" i="6"/>
  <c r="J536" i="6"/>
  <c r="I536" i="6"/>
  <c r="G536" i="6"/>
  <c r="F536" i="6"/>
  <c r="B536" i="6"/>
  <c r="Q535" i="6"/>
  <c r="P535" i="6"/>
  <c r="O535" i="6"/>
  <c r="N535" i="6"/>
  <c r="K535" i="6"/>
  <c r="J535" i="6"/>
  <c r="I535" i="6"/>
  <c r="G535" i="6"/>
  <c r="F535" i="6"/>
  <c r="B535" i="6"/>
  <c r="Q534" i="6"/>
  <c r="P534" i="6"/>
  <c r="O534" i="6"/>
  <c r="N534" i="6"/>
  <c r="K534" i="6"/>
  <c r="J534" i="6"/>
  <c r="I534" i="6"/>
  <c r="G534" i="6"/>
  <c r="F534" i="6"/>
  <c r="B534" i="6"/>
  <c r="Q533" i="6"/>
  <c r="P533" i="6"/>
  <c r="O533" i="6"/>
  <c r="N533" i="6"/>
  <c r="K533" i="6"/>
  <c r="J533" i="6"/>
  <c r="I533" i="6"/>
  <c r="G533" i="6"/>
  <c r="F533" i="6"/>
  <c r="B533" i="6"/>
  <c r="Q532" i="6"/>
  <c r="P532" i="6"/>
  <c r="O532" i="6"/>
  <c r="N532" i="6"/>
  <c r="K532" i="6"/>
  <c r="J532" i="6"/>
  <c r="I532" i="6"/>
  <c r="G532" i="6"/>
  <c r="F532" i="6"/>
  <c r="B532" i="6"/>
  <c r="Q531" i="6"/>
  <c r="P531" i="6"/>
  <c r="O531" i="6"/>
  <c r="N531" i="6"/>
  <c r="K531" i="6"/>
  <c r="J531" i="6"/>
  <c r="I531" i="6"/>
  <c r="G531" i="6"/>
  <c r="F531" i="6"/>
  <c r="B531" i="6"/>
  <c r="Q530" i="6"/>
  <c r="P530" i="6"/>
  <c r="O530" i="6"/>
  <c r="N530" i="6"/>
  <c r="K530" i="6"/>
  <c r="J530" i="6"/>
  <c r="I530" i="6"/>
  <c r="G530" i="6"/>
  <c r="F530" i="6"/>
  <c r="B530" i="6"/>
  <c r="Q529" i="6"/>
  <c r="P529" i="6"/>
  <c r="O529" i="6"/>
  <c r="N529" i="6"/>
  <c r="K529" i="6"/>
  <c r="J529" i="6"/>
  <c r="I529" i="6"/>
  <c r="G529" i="6"/>
  <c r="F529" i="6"/>
  <c r="B529" i="6"/>
  <c r="Q528" i="6"/>
  <c r="P528" i="6"/>
  <c r="O528" i="6"/>
  <c r="N528" i="6"/>
  <c r="K528" i="6"/>
  <c r="J528" i="6"/>
  <c r="I528" i="6"/>
  <c r="G528" i="6"/>
  <c r="F528" i="6"/>
  <c r="B528" i="6"/>
  <c r="Q527" i="6"/>
  <c r="P527" i="6"/>
  <c r="O527" i="6"/>
  <c r="N527" i="6"/>
  <c r="K527" i="6"/>
  <c r="J527" i="6"/>
  <c r="I527" i="6"/>
  <c r="G527" i="6"/>
  <c r="F527" i="6"/>
  <c r="B527" i="6"/>
  <c r="Q526" i="6"/>
  <c r="P526" i="6"/>
  <c r="O526" i="6"/>
  <c r="N526" i="6"/>
  <c r="K526" i="6"/>
  <c r="J526" i="6"/>
  <c r="I526" i="6"/>
  <c r="G526" i="6"/>
  <c r="F526" i="6"/>
  <c r="B526" i="6"/>
  <c r="Q525" i="6"/>
  <c r="P525" i="6"/>
  <c r="O525" i="6"/>
  <c r="N525" i="6"/>
  <c r="K525" i="6"/>
  <c r="J525" i="6"/>
  <c r="I525" i="6"/>
  <c r="G525" i="6"/>
  <c r="F525" i="6"/>
  <c r="B525" i="6"/>
  <c r="Q524" i="6"/>
  <c r="P524" i="6"/>
  <c r="O524" i="6"/>
  <c r="N524" i="6"/>
  <c r="K524" i="6"/>
  <c r="J524" i="6"/>
  <c r="I524" i="6"/>
  <c r="G524" i="6"/>
  <c r="F524" i="6"/>
  <c r="B524" i="6"/>
  <c r="Q523" i="6"/>
  <c r="P523" i="6"/>
  <c r="O523" i="6"/>
  <c r="N523" i="6"/>
  <c r="K523" i="6"/>
  <c r="J523" i="6"/>
  <c r="I523" i="6"/>
  <c r="G523" i="6"/>
  <c r="F523" i="6"/>
  <c r="B523" i="6"/>
  <c r="Q522" i="6"/>
  <c r="P522" i="6"/>
  <c r="O522" i="6"/>
  <c r="N522" i="6"/>
  <c r="K522" i="6"/>
  <c r="J522" i="6"/>
  <c r="I522" i="6"/>
  <c r="G522" i="6"/>
  <c r="F522" i="6"/>
  <c r="B522" i="6"/>
  <c r="Q521" i="6"/>
  <c r="P521" i="6"/>
  <c r="O521" i="6"/>
  <c r="N521" i="6"/>
  <c r="K521" i="6"/>
  <c r="J521" i="6"/>
  <c r="I521" i="6"/>
  <c r="G521" i="6"/>
  <c r="F521" i="6"/>
  <c r="B521" i="6"/>
  <c r="Q520" i="6"/>
  <c r="P520" i="6"/>
  <c r="O520" i="6"/>
  <c r="N520" i="6"/>
  <c r="K520" i="6"/>
  <c r="J520" i="6"/>
  <c r="I520" i="6"/>
  <c r="G520" i="6"/>
  <c r="F520" i="6"/>
  <c r="B520" i="6"/>
  <c r="Q519" i="6"/>
  <c r="P519" i="6"/>
  <c r="O519" i="6"/>
  <c r="N519" i="6"/>
  <c r="K519" i="6"/>
  <c r="J519" i="6"/>
  <c r="I519" i="6"/>
  <c r="G519" i="6"/>
  <c r="F519" i="6"/>
  <c r="B519" i="6"/>
  <c r="Q518" i="6"/>
  <c r="P518" i="6"/>
  <c r="O518" i="6"/>
  <c r="N518" i="6"/>
  <c r="K518" i="6"/>
  <c r="J518" i="6"/>
  <c r="I518" i="6"/>
  <c r="G518" i="6"/>
  <c r="F518" i="6"/>
  <c r="B518" i="6"/>
  <c r="Q517" i="6"/>
  <c r="P517" i="6"/>
  <c r="O517" i="6"/>
  <c r="N517" i="6"/>
  <c r="K517" i="6"/>
  <c r="J517" i="6"/>
  <c r="I517" i="6"/>
  <c r="G517" i="6"/>
  <c r="F517" i="6"/>
  <c r="B517" i="6"/>
  <c r="Q516" i="6"/>
  <c r="P516" i="6"/>
  <c r="O516" i="6"/>
  <c r="N516" i="6"/>
  <c r="K516" i="6"/>
  <c r="J516" i="6"/>
  <c r="I516" i="6"/>
  <c r="G516" i="6"/>
  <c r="F516" i="6"/>
  <c r="B516" i="6"/>
  <c r="Q515" i="6"/>
  <c r="P515" i="6"/>
  <c r="O515" i="6"/>
  <c r="N515" i="6"/>
  <c r="K515" i="6"/>
  <c r="J515" i="6"/>
  <c r="I515" i="6"/>
  <c r="G515" i="6"/>
  <c r="F515" i="6"/>
  <c r="B515" i="6"/>
  <c r="Q514" i="6"/>
  <c r="P514" i="6"/>
  <c r="O514" i="6"/>
  <c r="N514" i="6"/>
  <c r="K514" i="6"/>
  <c r="J514" i="6"/>
  <c r="I514" i="6"/>
  <c r="G514" i="6"/>
  <c r="F514" i="6"/>
  <c r="B514" i="6"/>
  <c r="Q513" i="6"/>
  <c r="P513" i="6"/>
  <c r="O513" i="6"/>
  <c r="N513" i="6"/>
  <c r="K513" i="6"/>
  <c r="J513" i="6"/>
  <c r="I513" i="6"/>
  <c r="G513" i="6"/>
  <c r="F513" i="6"/>
  <c r="B513" i="6"/>
  <c r="Q512" i="6"/>
  <c r="P512" i="6"/>
  <c r="O512" i="6"/>
  <c r="N512" i="6"/>
  <c r="K512" i="6"/>
  <c r="J512" i="6"/>
  <c r="I512" i="6"/>
  <c r="G512" i="6"/>
  <c r="F512" i="6"/>
  <c r="B512" i="6"/>
  <c r="Q511" i="6"/>
  <c r="P511" i="6"/>
  <c r="O511" i="6"/>
  <c r="N511" i="6"/>
  <c r="K511" i="6"/>
  <c r="J511" i="6"/>
  <c r="I511" i="6"/>
  <c r="G511" i="6"/>
  <c r="F511" i="6"/>
  <c r="B511" i="6"/>
  <c r="Q510" i="6"/>
  <c r="P510" i="6"/>
  <c r="O510" i="6"/>
  <c r="N510" i="6"/>
  <c r="K510" i="6"/>
  <c r="J510" i="6"/>
  <c r="I510" i="6"/>
  <c r="G510" i="6"/>
  <c r="F510" i="6"/>
  <c r="B510" i="6"/>
  <c r="Q509" i="6"/>
  <c r="P509" i="6"/>
  <c r="O509" i="6"/>
  <c r="N509" i="6"/>
  <c r="K509" i="6"/>
  <c r="J509" i="6"/>
  <c r="I509" i="6"/>
  <c r="G509" i="6"/>
  <c r="F509" i="6"/>
  <c r="B509" i="6"/>
  <c r="Q508" i="6"/>
  <c r="P508" i="6"/>
  <c r="O508" i="6"/>
  <c r="N508" i="6"/>
  <c r="K508" i="6"/>
  <c r="J508" i="6"/>
  <c r="I508" i="6"/>
  <c r="G508" i="6"/>
  <c r="F508" i="6"/>
  <c r="B508" i="6"/>
  <c r="Q507" i="6"/>
  <c r="P507" i="6"/>
  <c r="O507" i="6"/>
  <c r="N507" i="6"/>
  <c r="K507" i="6"/>
  <c r="J507" i="6"/>
  <c r="I507" i="6"/>
  <c r="G507" i="6"/>
  <c r="F507" i="6"/>
  <c r="B507" i="6"/>
  <c r="Q506" i="6"/>
  <c r="P506" i="6"/>
  <c r="O506" i="6"/>
  <c r="N506" i="6"/>
  <c r="K506" i="6"/>
  <c r="J506" i="6"/>
  <c r="I506" i="6"/>
  <c r="G506" i="6"/>
  <c r="F506" i="6"/>
  <c r="B506" i="6"/>
  <c r="Q505" i="6"/>
  <c r="P505" i="6"/>
  <c r="O505" i="6"/>
  <c r="N505" i="6"/>
  <c r="K505" i="6"/>
  <c r="J505" i="6"/>
  <c r="I505" i="6"/>
  <c r="G505" i="6"/>
  <c r="F505" i="6"/>
  <c r="B505" i="6"/>
  <c r="Q504" i="6"/>
  <c r="P504" i="6"/>
  <c r="O504" i="6"/>
  <c r="N504" i="6"/>
  <c r="K504" i="6"/>
  <c r="J504" i="6"/>
  <c r="I504" i="6"/>
  <c r="G504" i="6"/>
  <c r="F504" i="6"/>
  <c r="B504" i="6"/>
  <c r="Q503" i="6"/>
  <c r="P503" i="6"/>
  <c r="O503" i="6"/>
  <c r="N503" i="6"/>
  <c r="K503" i="6"/>
  <c r="J503" i="6"/>
  <c r="I503" i="6"/>
  <c r="G503" i="6"/>
  <c r="F503" i="6"/>
  <c r="B503" i="6"/>
  <c r="Q502" i="6"/>
  <c r="P502" i="6"/>
  <c r="O502" i="6"/>
  <c r="N502" i="6"/>
  <c r="K502" i="6"/>
  <c r="J502" i="6"/>
  <c r="I502" i="6"/>
  <c r="G502" i="6"/>
  <c r="F502" i="6"/>
  <c r="B502" i="6"/>
  <c r="Q501" i="6"/>
  <c r="P501" i="6"/>
  <c r="O501" i="6"/>
  <c r="N501" i="6"/>
  <c r="K501" i="6"/>
  <c r="J501" i="6"/>
  <c r="I501" i="6"/>
  <c r="G501" i="6"/>
  <c r="F501" i="6"/>
  <c r="B501" i="6"/>
  <c r="Q500" i="6"/>
  <c r="P500" i="6"/>
  <c r="O500" i="6"/>
  <c r="N500" i="6"/>
  <c r="K500" i="6"/>
  <c r="J500" i="6"/>
  <c r="I500" i="6"/>
  <c r="G500" i="6"/>
  <c r="F500" i="6"/>
  <c r="B500" i="6"/>
  <c r="Q499" i="6"/>
  <c r="P499" i="6"/>
  <c r="O499" i="6"/>
  <c r="N499" i="6"/>
  <c r="K499" i="6"/>
  <c r="J499" i="6"/>
  <c r="I499" i="6"/>
  <c r="G499" i="6"/>
  <c r="F499" i="6"/>
  <c r="B499" i="6"/>
  <c r="Q498" i="6"/>
  <c r="P498" i="6"/>
  <c r="O498" i="6"/>
  <c r="N498" i="6"/>
  <c r="K498" i="6"/>
  <c r="J498" i="6"/>
  <c r="I498" i="6"/>
  <c r="G498" i="6"/>
  <c r="F498" i="6"/>
  <c r="B498" i="6"/>
  <c r="Q497" i="6"/>
  <c r="P497" i="6"/>
  <c r="O497" i="6"/>
  <c r="N497" i="6"/>
  <c r="K497" i="6"/>
  <c r="J497" i="6"/>
  <c r="I497" i="6"/>
  <c r="G497" i="6"/>
  <c r="F497" i="6"/>
  <c r="B497" i="6"/>
  <c r="Q496" i="6"/>
  <c r="P496" i="6"/>
  <c r="O496" i="6"/>
  <c r="N496" i="6"/>
  <c r="K496" i="6"/>
  <c r="J496" i="6"/>
  <c r="I496" i="6"/>
  <c r="G496" i="6"/>
  <c r="F496" i="6"/>
  <c r="B496" i="6"/>
  <c r="Q495" i="6"/>
  <c r="P495" i="6"/>
  <c r="O495" i="6"/>
  <c r="N495" i="6"/>
  <c r="K495" i="6"/>
  <c r="J495" i="6"/>
  <c r="I495" i="6"/>
  <c r="G495" i="6"/>
  <c r="F495" i="6"/>
  <c r="B495" i="6"/>
  <c r="Q494" i="6"/>
  <c r="P494" i="6"/>
  <c r="O494" i="6"/>
  <c r="N494" i="6"/>
  <c r="K494" i="6"/>
  <c r="J494" i="6"/>
  <c r="I494" i="6"/>
  <c r="G494" i="6"/>
  <c r="F494" i="6"/>
  <c r="B494" i="6"/>
  <c r="Q493" i="6"/>
  <c r="P493" i="6"/>
  <c r="O493" i="6"/>
  <c r="N493" i="6"/>
  <c r="K493" i="6"/>
  <c r="J493" i="6"/>
  <c r="I493" i="6"/>
  <c r="G493" i="6"/>
  <c r="F493" i="6"/>
  <c r="B493" i="6"/>
  <c r="Q492" i="6"/>
  <c r="P492" i="6"/>
  <c r="O492" i="6"/>
  <c r="N492" i="6"/>
  <c r="K492" i="6"/>
  <c r="J492" i="6"/>
  <c r="I492" i="6"/>
  <c r="G492" i="6"/>
  <c r="F492" i="6"/>
  <c r="B492" i="6"/>
  <c r="Q491" i="6"/>
  <c r="P491" i="6"/>
  <c r="O491" i="6"/>
  <c r="N491" i="6"/>
  <c r="K491" i="6"/>
  <c r="J491" i="6"/>
  <c r="I491" i="6"/>
  <c r="G491" i="6"/>
  <c r="F491" i="6"/>
  <c r="B491" i="6"/>
  <c r="Q490" i="6"/>
  <c r="P490" i="6"/>
  <c r="O490" i="6"/>
  <c r="N490" i="6"/>
  <c r="K490" i="6"/>
  <c r="J490" i="6"/>
  <c r="I490" i="6"/>
  <c r="G490" i="6"/>
  <c r="F490" i="6"/>
  <c r="B490" i="6"/>
  <c r="Q489" i="6"/>
  <c r="P489" i="6"/>
  <c r="O489" i="6"/>
  <c r="N489" i="6"/>
  <c r="K489" i="6"/>
  <c r="J489" i="6"/>
  <c r="I489" i="6"/>
  <c r="G489" i="6"/>
  <c r="F489" i="6"/>
  <c r="B489" i="6"/>
  <c r="Q488" i="6"/>
  <c r="P488" i="6"/>
  <c r="O488" i="6"/>
  <c r="N488" i="6"/>
  <c r="K488" i="6"/>
  <c r="J488" i="6"/>
  <c r="I488" i="6"/>
  <c r="G488" i="6"/>
  <c r="F488" i="6"/>
  <c r="B488" i="6"/>
  <c r="Q487" i="6"/>
  <c r="P487" i="6"/>
  <c r="O487" i="6"/>
  <c r="N487" i="6"/>
  <c r="K487" i="6"/>
  <c r="J487" i="6"/>
  <c r="I487" i="6"/>
  <c r="G487" i="6"/>
  <c r="F487" i="6"/>
  <c r="B487" i="6"/>
  <c r="Q486" i="6"/>
  <c r="P486" i="6"/>
  <c r="O486" i="6"/>
  <c r="N486" i="6"/>
  <c r="K486" i="6"/>
  <c r="J486" i="6"/>
  <c r="I486" i="6"/>
  <c r="G486" i="6"/>
  <c r="F486" i="6"/>
  <c r="B486" i="6"/>
  <c r="Q485" i="6"/>
  <c r="P485" i="6"/>
  <c r="O485" i="6"/>
  <c r="N485" i="6"/>
  <c r="K485" i="6"/>
  <c r="J485" i="6"/>
  <c r="I485" i="6"/>
  <c r="G485" i="6"/>
  <c r="F485" i="6"/>
  <c r="B485" i="6"/>
  <c r="Q484" i="6"/>
  <c r="P484" i="6"/>
  <c r="O484" i="6"/>
  <c r="N484" i="6"/>
  <c r="K484" i="6"/>
  <c r="J484" i="6"/>
  <c r="I484" i="6"/>
  <c r="G484" i="6"/>
  <c r="F484" i="6"/>
  <c r="B484" i="6"/>
  <c r="Q483" i="6"/>
  <c r="P483" i="6"/>
  <c r="O483" i="6"/>
  <c r="N483" i="6"/>
  <c r="K483" i="6"/>
  <c r="J483" i="6"/>
  <c r="I483" i="6"/>
  <c r="G483" i="6"/>
  <c r="F483" i="6"/>
  <c r="B483" i="6"/>
  <c r="Q482" i="6"/>
  <c r="P482" i="6"/>
  <c r="O482" i="6"/>
  <c r="N482" i="6"/>
  <c r="K482" i="6"/>
  <c r="J482" i="6"/>
  <c r="I482" i="6"/>
  <c r="G482" i="6"/>
  <c r="F482" i="6"/>
  <c r="B482" i="6"/>
  <c r="Q481" i="6"/>
  <c r="P481" i="6"/>
  <c r="O481" i="6"/>
  <c r="N481" i="6"/>
  <c r="K481" i="6"/>
  <c r="J481" i="6"/>
  <c r="I481" i="6"/>
  <c r="G481" i="6"/>
  <c r="F481" i="6"/>
  <c r="B481" i="6"/>
  <c r="Q480" i="6"/>
  <c r="P480" i="6"/>
  <c r="O480" i="6"/>
  <c r="N480" i="6"/>
  <c r="K480" i="6"/>
  <c r="J480" i="6"/>
  <c r="I480" i="6"/>
  <c r="G480" i="6"/>
  <c r="F480" i="6"/>
  <c r="B480" i="6"/>
  <c r="Q479" i="6"/>
  <c r="P479" i="6"/>
  <c r="O479" i="6"/>
  <c r="N479" i="6"/>
  <c r="K479" i="6"/>
  <c r="J479" i="6"/>
  <c r="I479" i="6"/>
  <c r="G479" i="6"/>
  <c r="F479" i="6"/>
  <c r="B479" i="6"/>
  <c r="Q478" i="6"/>
  <c r="P478" i="6"/>
  <c r="O478" i="6"/>
  <c r="N478" i="6"/>
  <c r="K478" i="6"/>
  <c r="J478" i="6"/>
  <c r="I478" i="6"/>
  <c r="G478" i="6"/>
  <c r="F478" i="6"/>
  <c r="B478" i="6"/>
  <c r="Q477" i="6"/>
  <c r="P477" i="6"/>
  <c r="O477" i="6"/>
  <c r="N477" i="6"/>
  <c r="K477" i="6"/>
  <c r="J477" i="6"/>
  <c r="I477" i="6"/>
  <c r="G477" i="6"/>
  <c r="F477" i="6"/>
  <c r="B477" i="6"/>
  <c r="Q476" i="6"/>
  <c r="P476" i="6"/>
  <c r="O476" i="6"/>
  <c r="N476" i="6"/>
  <c r="K476" i="6"/>
  <c r="J476" i="6"/>
  <c r="I476" i="6"/>
  <c r="G476" i="6"/>
  <c r="F476" i="6"/>
  <c r="B476" i="6"/>
  <c r="Q475" i="6"/>
  <c r="P475" i="6"/>
  <c r="O475" i="6"/>
  <c r="N475" i="6"/>
  <c r="K475" i="6"/>
  <c r="J475" i="6"/>
  <c r="I475" i="6"/>
  <c r="G475" i="6"/>
  <c r="F475" i="6"/>
  <c r="B475" i="6"/>
  <c r="Q474" i="6"/>
  <c r="P474" i="6"/>
  <c r="O474" i="6"/>
  <c r="N474" i="6"/>
  <c r="K474" i="6"/>
  <c r="J474" i="6"/>
  <c r="I474" i="6"/>
  <c r="G474" i="6"/>
  <c r="F474" i="6"/>
  <c r="B474" i="6"/>
  <c r="Q473" i="6"/>
  <c r="P473" i="6"/>
  <c r="O473" i="6"/>
  <c r="N473" i="6"/>
  <c r="K473" i="6"/>
  <c r="J473" i="6"/>
  <c r="I473" i="6"/>
  <c r="G473" i="6"/>
  <c r="F473" i="6"/>
  <c r="B473" i="6"/>
  <c r="Q472" i="6"/>
  <c r="P472" i="6"/>
  <c r="O472" i="6"/>
  <c r="N472" i="6"/>
  <c r="K472" i="6"/>
  <c r="J472" i="6"/>
  <c r="I472" i="6"/>
  <c r="G472" i="6"/>
  <c r="F472" i="6"/>
  <c r="B472" i="6"/>
  <c r="Q471" i="6"/>
  <c r="P471" i="6"/>
  <c r="O471" i="6"/>
  <c r="N471" i="6"/>
  <c r="K471" i="6"/>
  <c r="J471" i="6"/>
  <c r="I471" i="6"/>
  <c r="G471" i="6"/>
  <c r="F471" i="6"/>
  <c r="B471" i="6"/>
  <c r="Q470" i="6"/>
  <c r="P470" i="6"/>
  <c r="O470" i="6"/>
  <c r="N470" i="6"/>
  <c r="K470" i="6"/>
  <c r="J470" i="6"/>
  <c r="I470" i="6"/>
  <c r="G470" i="6"/>
  <c r="F470" i="6"/>
  <c r="B470" i="6"/>
  <c r="Q469" i="6"/>
  <c r="P469" i="6"/>
  <c r="O469" i="6"/>
  <c r="N469" i="6"/>
  <c r="K469" i="6"/>
  <c r="J469" i="6"/>
  <c r="I469" i="6"/>
  <c r="G469" i="6"/>
  <c r="F469" i="6"/>
  <c r="B469" i="6"/>
  <c r="Q468" i="6"/>
  <c r="P468" i="6"/>
  <c r="O468" i="6"/>
  <c r="N468" i="6"/>
  <c r="K468" i="6"/>
  <c r="J468" i="6"/>
  <c r="I468" i="6"/>
  <c r="G468" i="6"/>
  <c r="F468" i="6"/>
  <c r="B468" i="6"/>
  <c r="Q467" i="6"/>
  <c r="P467" i="6"/>
  <c r="O467" i="6"/>
  <c r="N467" i="6"/>
  <c r="K467" i="6"/>
  <c r="J467" i="6"/>
  <c r="I467" i="6"/>
  <c r="G467" i="6"/>
  <c r="F467" i="6"/>
  <c r="B467" i="6"/>
  <c r="Q466" i="6"/>
  <c r="P466" i="6"/>
  <c r="O466" i="6"/>
  <c r="N466" i="6"/>
  <c r="K466" i="6"/>
  <c r="J466" i="6"/>
  <c r="I466" i="6"/>
  <c r="G466" i="6"/>
  <c r="F466" i="6"/>
  <c r="B466" i="6"/>
  <c r="Q465" i="6"/>
  <c r="P465" i="6"/>
  <c r="O465" i="6"/>
  <c r="N465" i="6"/>
  <c r="K465" i="6"/>
  <c r="J465" i="6"/>
  <c r="I465" i="6"/>
  <c r="G465" i="6"/>
  <c r="F465" i="6"/>
  <c r="B465" i="6"/>
  <c r="Q464" i="6"/>
  <c r="P464" i="6"/>
  <c r="O464" i="6"/>
  <c r="N464" i="6"/>
  <c r="K464" i="6"/>
  <c r="J464" i="6"/>
  <c r="I464" i="6"/>
  <c r="G464" i="6"/>
  <c r="F464" i="6"/>
  <c r="B464" i="6"/>
  <c r="Q463" i="6"/>
  <c r="P463" i="6"/>
  <c r="O463" i="6"/>
  <c r="N463" i="6"/>
  <c r="K463" i="6"/>
  <c r="J463" i="6"/>
  <c r="I463" i="6"/>
  <c r="G463" i="6"/>
  <c r="F463" i="6"/>
  <c r="B463" i="6"/>
  <c r="Q462" i="6"/>
  <c r="P462" i="6"/>
  <c r="O462" i="6"/>
  <c r="N462" i="6"/>
  <c r="K462" i="6"/>
  <c r="J462" i="6"/>
  <c r="I462" i="6"/>
  <c r="G462" i="6"/>
  <c r="F462" i="6"/>
  <c r="B462" i="6"/>
  <c r="Q461" i="6"/>
  <c r="P461" i="6"/>
  <c r="O461" i="6"/>
  <c r="N461" i="6"/>
  <c r="K461" i="6"/>
  <c r="J461" i="6"/>
  <c r="I461" i="6"/>
  <c r="G461" i="6"/>
  <c r="F461" i="6"/>
  <c r="B461" i="6"/>
  <c r="Q460" i="6"/>
  <c r="P460" i="6"/>
  <c r="O460" i="6"/>
  <c r="N460" i="6"/>
  <c r="K460" i="6"/>
  <c r="J460" i="6"/>
  <c r="I460" i="6"/>
  <c r="G460" i="6"/>
  <c r="F460" i="6"/>
  <c r="B460" i="6"/>
  <c r="Q459" i="6"/>
  <c r="P459" i="6"/>
  <c r="O459" i="6"/>
  <c r="N459" i="6"/>
  <c r="K459" i="6"/>
  <c r="J459" i="6"/>
  <c r="I459" i="6"/>
  <c r="G459" i="6"/>
  <c r="F459" i="6"/>
  <c r="B459" i="6"/>
  <c r="Q458" i="6"/>
  <c r="P458" i="6"/>
  <c r="O458" i="6"/>
  <c r="N458" i="6"/>
  <c r="K458" i="6"/>
  <c r="J458" i="6"/>
  <c r="I458" i="6"/>
  <c r="G458" i="6"/>
  <c r="F458" i="6"/>
  <c r="B458" i="6"/>
  <c r="Q457" i="6"/>
  <c r="P457" i="6"/>
  <c r="O457" i="6"/>
  <c r="N457" i="6"/>
  <c r="K457" i="6"/>
  <c r="J457" i="6"/>
  <c r="I457" i="6"/>
  <c r="G457" i="6"/>
  <c r="F457" i="6"/>
  <c r="B457" i="6"/>
  <c r="Q456" i="6"/>
  <c r="P456" i="6"/>
  <c r="O456" i="6"/>
  <c r="N456" i="6"/>
  <c r="K456" i="6"/>
  <c r="J456" i="6"/>
  <c r="I456" i="6"/>
  <c r="G456" i="6"/>
  <c r="F456" i="6"/>
  <c r="B456" i="6"/>
  <c r="Q455" i="6"/>
  <c r="P455" i="6"/>
  <c r="O455" i="6"/>
  <c r="N455" i="6"/>
  <c r="K455" i="6"/>
  <c r="J455" i="6"/>
  <c r="I455" i="6"/>
  <c r="G455" i="6"/>
  <c r="F455" i="6"/>
  <c r="B455" i="6"/>
  <c r="Q454" i="6"/>
  <c r="P454" i="6"/>
  <c r="O454" i="6"/>
  <c r="N454" i="6"/>
  <c r="K454" i="6"/>
  <c r="J454" i="6"/>
  <c r="I454" i="6"/>
  <c r="G454" i="6"/>
  <c r="F454" i="6"/>
  <c r="B454" i="6"/>
  <c r="Q453" i="6"/>
  <c r="P453" i="6"/>
  <c r="O453" i="6"/>
  <c r="N453" i="6"/>
  <c r="K453" i="6"/>
  <c r="J453" i="6"/>
  <c r="I453" i="6"/>
  <c r="G453" i="6"/>
  <c r="F453" i="6"/>
  <c r="B453" i="6"/>
  <c r="Q452" i="6"/>
  <c r="P452" i="6"/>
  <c r="O452" i="6"/>
  <c r="N452" i="6"/>
  <c r="K452" i="6"/>
  <c r="J452" i="6"/>
  <c r="I452" i="6"/>
  <c r="G452" i="6"/>
  <c r="F452" i="6"/>
  <c r="B452" i="6"/>
  <c r="Q451" i="6"/>
  <c r="P451" i="6"/>
  <c r="O451" i="6"/>
  <c r="N451" i="6"/>
  <c r="K451" i="6"/>
  <c r="J451" i="6"/>
  <c r="I451" i="6"/>
  <c r="G451" i="6"/>
  <c r="F451" i="6"/>
  <c r="B451" i="6"/>
  <c r="Q450" i="6"/>
  <c r="P450" i="6"/>
  <c r="O450" i="6"/>
  <c r="N450" i="6"/>
  <c r="K450" i="6"/>
  <c r="J450" i="6"/>
  <c r="I450" i="6"/>
  <c r="G450" i="6"/>
  <c r="F450" i="6"/>
  <c r="B450" i="6"/>
  <c r="Q449" i="6"/>
  <c r="P449" i="6"/>
  <c r="O449" i="6"/>
  <c r="N449" i="6"/>
  <c r="K449" i="6"/>
  <c r="J449" i="6"/>
  <c r="I449" i="6"/>
  <c r="G449" i="6"/>
  <c r="F449" i="6"/>
  <c r="B449" i="6"/>
  <c r="Q448" i="6"/>
  <c r="P448" i="6"/>
  <c r="O448" i="6"/>
  <c r="N448" i="6"/>
  <c r="K448" i="6"/>
  <c r="J448" i="6"/>
  <c r="I448" i="6"/>
  <c r="G448" i="6"/>
  <c r="F448" i="6"/>
  <c r="B448" i="6"/>
  <c r="Q447" i="6"/>
  <c r="P447" i="6"/>
  <c r="O447" i="6"/>
  <c r="N447" i="6"/>
  <c r="K447" i="6"/>
  <c r="J447" i="6"/>
  <c r="I447" i="6"/>
  <c r="G447" i="6"/>
  <c r="F447" i="6"/>
  <c r="B447" i="6"/>
  <c r="Q446" i="6"/>
  <c r="P446" i="6"/>
  <c r="O446" i="6"/>
  <c r="N446" i="6"/>
  <c r="K446" i="6"/>
  <c r="J446" i="6"/>
  <c r="I446" i="6"/>
  <c r="G446" i="6"/>
  <c r="F446" i="6"/>
  <c r="B446" i="6"/>
  <c r="Q445" i="6"/>
  <c r="P445" i="6"/>
  <c r="O445" i="6"/>
  <c r="N445" i="6"/>
  <c r="K445" i="6"/>
  <c r="J445" i="6"/>
  <c r="I445" i="6"/>
  <c r="G445" i="6"/>
  <c r="F445" i="6"/>
  <c r="B445" i="6"/>
  <c r="Q444" i="6"/>
  <c r="P444" i="6"/>
  <c r="O444" i="6"/>
  <c r="N444" i="6"/>
  <c r="K444" i="6"/>
  <c r="J444" i="6"/>
  <c r="I444" i="6"/>
  <c r="G444" i="6"/>
  <c r="F444" i="6"/>
  <c r="B444" i="6"/>
  <c r="Q443" i="6"/>
  <c r="P443" i="6"/>
  <c r="O443" i="6"/>
  <c r="N443" i="6"/>
  <c r="K443" i="6"/>
  <c r="J443" i="6"/>
  <c r="I443" i="6"/>
  <c r="G443" i="6"/>
  <c r="F443" i="6"/>
  <c r="B443" i="6"/>
  <c r="Q442" i="6"/>
  <c r="P442" i="6"/>
  <c r="O442" i="6"/>
  <c r="N442" i="6"/>
  <c r="K442" i="6"/>
  <c r="J442" i="6"/>
  <c r="I442" i="6"/>
  <c r="G442" i="6"/>
  <c r="F442" i="6"/>
  <c r="B442" i="6"/>
  <c r="Q441" i="6"/>
  <c r="P441" i="6"/>
  <c r="O441" i="6"/>
  <c r="N441" i="6"/>
  <c r="K441" i="6"/>
  <c r="J441" i="6"/>
  <c r="I441" i="6"/>
  <c r="G441" i="6"/>
  <c r="F441" i="6"/>
  <c r="B441" i="6"/>
  <c r="Q440" i="6"/>
  <c r="P440" i="6"/>
  <c r="O440" i="6"/>
  <c r="N440" i="6"/>
  <c r="K440" i="6"/>
  <c r="J440" i="6"/>
  <c r="I440" i="6"/>
  <c r="G440" i="6"/>
  <c r="F440" i="6"/>
  <c r="B440" i="6"/>
  <c r="Q439" i="6"/>
  <c r="P439" i="6"/>
  <c r="O439" i="6"/>
  <c r="N439" i="6"/>
  <c r="K439" i="6"/>
  <c r="J439" i="6"/>
  <c r="I439" i="6"/>
  <c r="G439" i="6"/>
  <c r="F439" i="6"/>
  <c r="B439" i="6"/>
  <c r="Q438" i="6"/>
  <c r="P438" i="6"/>
  <c r="O438" i="6"/>
  <c r="N438" i="6"/>
  <c r="K438" i="6"/>
  <c r="J438" i="6"/>
  <c r="I438" i="6"/>
  <c r="G438" i="6"/>
  <c r="F438" i="6"/>
  <c r="B438" i="6"/>
  <c r="Q437" i="6"/>
  <c r="P437" i="6"/>
  <c r="O437" i="6"/>
  <c r="N437" i="6"/>
  <c r="K437" i="6"/>
  <c r="J437" i="6"/>
  <c r="I437" i="6"/>
  <c r="G437" i="6"/>
  <c r="F437" i="6"/>
  <c r="B437" i="6"/>
  <c r="Q436" i="6"/>
  <c r="P436" i="6"/>
  <c r="O436" i="6"/>
  <c r="N436" i="6"/>
  <c r="K436" i="6"/>
  <c r="J436" i="6"/>
  <c r="I436" i="6"/>
  <c r="G436" i="6"/>
  <c r="F436" i="6"/>
  <c r="B436" i="6"/>
  <c r="Q435" i="6"/>
  <c r="P435" i="6"/>
  <c r="O435" i="6"/>
  <c r="N435" i="6"/>
  <c r="K435" i="6"/>
  <c r="J435" i="6"/>
  <c r="I435" i="6"/>
  <c r="G435" i="6"/>
  <c r="F435" i="6"/>
  <c r="B435" i="6"/>
  <c r="Q434" i="6"/>
  <c r="P434" i="6"/>
  <c r="O434" i="6"/>
  <c r="N434" i="6"/>
  <c r="K434" i="6"/>
  <c r="J434" i="6"/>
  <c r="I434" i="6"/>
  <c r="G434" i="6"/>
  <c r="F434" i="6"/>
  <c r="B434" i="6"/>
  <c r="Q433" i="6"/>
  <c r="P433" i="6"/>
  <c r="O433" i="6"/>
  <c r="N433" i="6"/>
  <c r="K433" i="6"/>
  <c r="J433" i="6"/>
  <c r="I433" i="6"/>
  <c r="G433" i="6"/>
  <c r="F433" i="6"/>
  <c r="B433" i="6"/>
  <c r="Q432" i="6"/>
  <c r="P432" i="6"/>
  <c r="O432" i="6"/>
  <c r="N432" i="6"/>
  <c r="K432" i="6"/>
  <c r="J432" i="6"/>
  <c r="I432" i="6"/>
  <c r="G432" i="6"/>
  <c r="F432" i="6"/>
  <c r="B432" i="6"/>
  <c r="Q431" i="6"/>
  <c r="P431" i="6"/>
  <c r="O431" i="6"/>
  <c r="N431" i="6"/>
  <c r="K431" i="6"/>
  <c r="J431" i="6"/>
  <c r="I431" i="6"/>
  <c r="G431" i="6"/>
  <c r="F431" i="6"/>
  <c r="B431" i="6"/>
  <c r="Q430" i="6"/>
  <c r="P430" i="6"/>
  <c r="O430" i="6"/>
  <c r="N430" i="6"/>
  <c r="K430" i="6"/>
  <c r="J430" i="6"/>
  <c r="I430" i="6"/>
  <c r="G430" i="6"/>
  <c r="F430" i="6"/>
  <c r="B430" i="6"/>
  <c r="Q429" i="6"/>
  <c r="P429" i="6"/>
  <c r="O429" i="6"/>
  <c r="N429" i="6"/>
  <c r="K429" i="6"/>
  <c r="J429" i="6"/>
  <c r="I429" i="6"/>
  <c r="G429" i="6"/>
  <c r="F429" i="6"/>
  <c r="B429" i="6"/>
  <c r="Q428" i="6"/>
  <c r="P428" i="6"/>
  <c r="O428" i="6"/>
  <c r="N428" i="6"/>
  <c r="K428" i="6"/>
  <c r="J428" i="6"/>
  <c r="I428" i="6"/>
  <c r="G428" i="6"/>
  <c r="F428" i="6"/>
  <c r="B428" i="6"/>
  <c r="Q427" i="6"/>
  <c r="P427" i="6"/>
  <c r="O427" i="6"/>
  <c r="N427" i="6"/>
  <c r="K427" i="6"/>
  <c r="J427" i="6"/>
  <c r="I427" i="6"/>
  <c r="G427" i="6"/>
  <c r="F427" i="6"/>
  <c r="B427" i="6"/>
  <c r="Q426" i="6"/>
  <c r="P426" i="6"/>
  <c r="O426" i="6"/>
  <c r="N426" i="6"/>
  <c r="K426" i="6"/>
  <c r="J426" i="6"/>
  <c r="I426" i="6"/>
  <c r="G426" i="6"/>
  <c r="F426" i="6"/>
  <c r="B426" i="6"/>
  <c r="Q425" i="6"/>
  <c r="P425" i="6"/>
  <c r="O425" i="6"/>
  <c r="N425" i="6"/>
  <c r="K425" i="6"/>
  <c r="J425" i="6"/>
  <c r="I425" i="6"/>
  <c r="G425" i="6"/>
  <c r="F425" i="6"/>
  <c r="B425" i="6"/>
  <c r="Q424" i="6"/>
  <c r="P424" i="6"/>
  <c r="O424" i="6"/>
  <c r="N424" i="6"/>
  <c r="K424" i="6"/>
  <c r="J424" i="6"/>
  <c r="I424" i="6"/>
  <c r="G424" i="6"/>
  <c r="F424" i="6"/>
  <c r="B424" i="6"/>
  <c r="Q423" i="6"/>
  <c r="P423" i="6"/>
  <c r="O423" i="6"/>
  <c r="N423" i="6"/>
  <c r="K423" i="6"/>
  <c r="J423" i="6"/>
  <c r="I423" i="6"/>
  <c r="G423" i="6"/>
  <c r="F423" i="6"/>
  <c r="B423" i="6"/>
  <c r="Q422" i="6"/>
  <c r="P422" i="6"/>
  <c r="O422" i="6"/>
  <c r="N422" i="6"/>
  <c r="K422" i="6"/>
  <c r="J422" i="6"/>
  <c r="I422" i="6"/>
  <c r="G422" i="6"/>
  <c r="F422" i="6"/>
  <c r="B422" i="6"/>
  <c r="Q421" i="6"/>
  <c r="P421" i="6"/>
  <c r="O421" i="6"/>
  <c r="N421" i="6"/>
  <c r="K421" i="6"/>
  <c r="J421" i="6"/>
  <c r="I421" i="6"/>
  <c r="G421" i="6"/>
  <c r="F421" i="6"/>
  <c r="B421" i="6"/>
  <c r="Q420" i="6"/>
  <c r="P420" i="6"/>
  <c r="O420" i="6"/>
  <c r="N420" i="6"/>
  <c r="K420" i="6"/>
  <c r="J420" i="6"/>
  <c r="I420" i="6"/>
  <c r="G420" i="6"/>
  <c r="F420" i="6"/>
  <c r="B420" i="6"/>
  <c r="Q419" i="6"/>
  <c r="P419" i="6"/>
  <c r="O419" i="6"/>
  <c r="N419" i="6"/>
  <c r="K419" i="6"/>
  <c r="J419" i="6"/>
  <c r="I419" i="6"/>
  <c r="G419" i="6"/>
  <c r="F419" i="6"/>
  <c r="B419" i="6"/>
  <c r="Q418" i="6"/>
  <c r="P418" i="6"/>
  <c r="O418" i="6"/>
  <c r="N418" i="6"/>
  <c r="K418" i="6"/>
  <c r="J418" i="6"/>
  <c r="I418" i="6"/>
  <c r="G418" i="6"/>
  <c r="F418" i="6"/>
  <c r="B418" i="6"/>
  <c r="Q417" i="6"/>
  <c r="P417" i="6"/>
  <c r="O417" i="6"/>
  <c r="N417" i="6"/>
  <c r="K417" i="6"/>
  <c r="J417" i="6"/>
  <c r="I417" i="6"/>
  <c r="G417" i="6"/>
  <c r="F417" i="6"/>
  <c r="B417" i="6"/>
  <c r="Q416" i="6"/>
  <c r="P416" i="6"/>
  <c r="O416" i="6"/>
  <c r="N416" i="6"/>
  <c r="K416" i="6"/>
  <c r="J416" i="6"/>
  <c r="I416" i="6"/>
  <c r="G416" i="6"/>
  <c r="F416" i="6"/>
  <c r="B416" i="6"/>
  <c r="Q415" i="6"/>
  <c r="P415" i="6"/>
  <c r="O415" i="6"/>
  <c r="N415" i="6"/>
  <c r="K415" i="6"/>
  <c r="J415" i="6"/>
  <c r="I415" i="6"/>
  <c r="G415" i="6"/>
  <c r="F415" i="6"/>
  <c r="B415" i="6"/>
  <c r="Q414" i="6"/>
  <c r="P414" i="6"/>
  <c r="O414" i="6"/>
  <c r="N414" i="6"/>
  <c r="K414" i="6"/>
  <c r="J414" i="6"/>
  <c r="I414" i="6"/>
  <c r="G414" i="6"/>
  <c r="F414" i="6"/>
  <c r="B414" i="6"/>
  <c r="Q413" i="6"/>
  <c r="P413" i="6"/>
  <c r="O413" i="6"/>
  <c r="N413" i="6"/>
  <c r="K413" i="6"/>
  <c r="J413" i="6"/>
  <c r="I413" i="6"/>
  <c r="G413" i="6"/>
  <c r="F413" i="6"/>
  <c r="B413" i="6"/>
  <c r="Q412" i="6"/>
  <c r="P412" i="6"/>
  <c r="O412" i="6"/>
  <c r="N412" i="6"/>
  <c r="K412" i="6"/>
  <c r="J412" i="6"/>
  <c r="I412" i="6"/>
  <c r="G412" i="6"/>
  <c r="F412" i="6"/>
  <c r="B412" i="6"/>
  <c r="Q411" i="6"/>
  <c r="P411" i="6"/>
  <c r="O411" i="6"/>
  <c r="N411" i="6"/>
  <c r="K411" i="6"/>
  <c r="J411" i="6"/>
  <c r="I411" i="6"/>
  <c r="G411" i="6"/>
  <c r="F411" i="6"/>
  <c r="B411" i="6"/>
  <c r="Q410" i="6"/>
  <c r="P410" i="6"/>
  <c r="O410" i="6"/>
  <c r="N410" i="6"/>
  <c r="K410" i="6"/>
  <c r="J410" i="6"/>
  <c r="I410" i="6"/>
  <c r="G410" i="6"/>
  <c r="F410" i="6"/>
  <c r="B410" i="6"/>
  <c r="Q409" i="6"/>
  <c r="P409" i="6"/>
  <c r="O409" i="6"/>
  <c r="N409" i="6"/>
  <c r="K409" i="6"/>
  <c r="J409" i="6"/>
  <c r="I409" i="6"/>
  <c r="G409" i="6"/>
  <c r="F409" i="6"/>
  <c r="B409" i="6"/>
  <c r="Q408" i="6"/>
  <c r="P408" i="6"/>
  <c r="O408" i="6"/>
  <c r="N408" i="6"/>
  <c r="K408" i="6"/>
  <c r="J408" i="6"/>
  <c r="I408" i="6"/>
  <c r="G408" i="6"/>
  <c r="F408" i="6"/>
  <c r="B408" i="6"/>
  <c r="Q407" i="6"/>
  <c r="P407" i="6"/>
  <c r="O407" i="6"/>
  <c r="N407" i="6"/>
  <c r="K407" i="6"/>
  <c r="J407" i="6"/>
  <c r="I407" i="6"/>
  <c r="G407" i="6"/>
  <c r="F407" i="6"/>
  <c r="B407" i="6"/>
  <c r="Q406" i="6"/>
  <c r="P406" i="6"/>
  <c r="O406" i="6"/>
  <c r="N406" i="6"/>
  <c r="K406" i="6"/>
  <c r="J406" i="6"/>
  <c r="I406" i="6"/>
  <c r="G406" i="6"/>
  <c r="F406" i="6"/>
  <c r="B406" i="6"/>
  <c r="Q405" i="6"/>
  <c r="P405" i="6"/>
  <c r="O405" i="6"/>
  <c r="N405" i="6"/>
  <c r="K405" i="6"/>
  <c r="J405" i="6"/>
  <c r="I405" i="6"/>
  <c r="G405" i="6"/>
  <c r="F405" i="6"/>
  <c r="B405" i="6"/>
  <c r="Q404" i="6"/>
  <c r="P404" i="6"/>
  <c r="O404" i="6"/>
  <c r="N404" i="6"/>
  <c r="K404" i="6"/>
  <c r="J404" i="6"/>
  <c r="I404" i="6"/>
  <c r="G404" i="6"/>
  <c r="F404" i="6"/>
  <c r="B404" i="6"/>
  <c r="Q403" i="6"/>
  <c r="P403" i="6"/>
  <c r="O403" i="6"/>
  <c r="N403" i="6"/>
  <c r="K403" i="6"/>
  <c r="J403" i="6"/>
  <c r="I403" i="6"/>
  <c r="G403" i="6"/>
  <c r="F403" i="6"/>
  <c r="B403" i="6"/>
  <c r="Q402" i="6"/>
  <c r="P402" i="6"/>
  <c r="O402" i="6"/>
  <c r="N402" i="6"/>
  <c r="K402" i="6"/>
  <c r="J402" i="6"/>
  <c r="I402" i="6"/>
  <c r="G402" i="6"/>
  <c r="F402" i="6"/>
  <c r="B402" i="6"/>
  <c r="Q401" i="6"/>
  <c r="P401" i="6"/>
  <c r="O401" i="6"/>
  <c r="N401" i="6"/>
  <c r="K401" i="6"/>
  <c r="J401" i="6"/>
  <c r="I401" i="6"/>
  <c r="G401" i="6"/>
  <c r="F401" i="6"/>
  <c r="B401" i="6"/>
  <c r="Q400" i="6"/>
  <c r="P400" i="6"/>
  <c r="O400" i="6"/>
  <c r="N400" i="6"/>
  <c r="K400" i="6"/>
  <c r="J400" i="6"/>
  <c r="I400" i="6"/>
  <c r="G400" i="6"/>
  <c r="F400" i="6"/>
  <c r="B400" i="6"/>
  <c r="Q399" i="6"/>
  <c r="P399" i="6"/>
  <c r="O399" i="6"/>
  <c r="N399" i="6"/>
  <c r="K399" i="6"/>
  <c r="J399" i="6"/>
  <c r="I399" i="6"/>
  <c r="G399" i="6"/>
  <c r="F399" i="6"/>
  <c r="B399" i="6"/>
  <c r="Q398" i="6"/>
  <c r="P398" i="6"/>
  <c r="O398" i="6"/>
  <c r="N398" i="6"/>
  <c r="K398" i="6"/>
  <c r="J398" i="6"/>
  <c r="I398" i="6"/>
  <c r="G398" i="6"/>
  <c r="F398" i="6"/>
  <c r="B398" i="6"/>
  <c r="Q397" i="6"/>
  <c r="P397" i="6"/>
  <c r="O397" i="6"/>
  <c r="N397" i="6"/>
  <c r="K397" i="6"/>
  <c r="J397" i="6"/>
  <c r="I397" i="6"/>
  <c r="G397" i="6"/>
  <c r="F397" i="6"/>
  <c r="B397" i="6"/>
  <c r="Q396" i="6"/>
  <c r="P396" i="6"/>
  <c r="O396" i="6"/>
  <c r="N396" i="6"/>
  <c r="K396" i="6"/>
  <c r="J396" i="6"/>
  <c r="I396" i="6"/>
  <c r="G396" i="6"/>
  <c r="F396" i="6"/>
  <c r="B396" i="6"/>
  <c r="Q395" i="6"/>
  <c r="P395" i="6"/>
  <c r="O395" i="6"/>
  <c r="N395" i="6"/>
  <c r="K395" i="6"/>
  <c r="J395" i="6"/>
  <c r="I395" i="6"/>
  <c r="G395" i="6"/>
  <c r="F395" i="6"/>
  <c r="B395" i="6"/>
  <c r="Q394" i="6"/>
  <c r="P394" i="6"/>
  <c r="O394" i="6"/>
  <c r="N394" i="6"/>
  <c r="K394" i="6"/>
  <c r="J394" i="6"/>
  <c r="I394" i="6"/>
  <c r="G394" i="6"/>
  <c r="F394" i="6"/>
  <c r="B394" i="6"/>
  <c r="Q393" i="6"/>
  <c r="P393" i="6"/>
  <c r="O393" i="6"/>
  <c r="N393" i="6"/>
  <c r="K393" i="6"/>
  <c r="J393" i="6"/>
  <c r="I393" i="6"/>
  <c r="G393" i="6"/>
  <c r="F393" i="6"/>
  <c r="B393" i="6"/>
  <c r="Q392" i="6"/>
  <c r="P392" i="6"/>
  <c r="O392" i="6"/>
  <c r="N392" i="6"/>
  <c r="K392" i="6"/>
  <c r="J392" i="6"/>
  <c r="I392" i="6"/>
  <c r="G392" i="6"/>
  <c r="F392" i="6"/>
  <c r="B392" i="6"/>
  <c r="Q391" i="6"/>
  <c r="P391" i="6"/>
  <c r="O391" i="6"/>
  <c r="N391" i="6"/>
  <c r="K391" i="6"/>
  <c r="J391" i="6"/>
  <c r="I391" i="6"/>
  <c r="G391" i="6"/>
  <c r="F391" i="6"/>
  <c r="B391" i="6"/>
  <c r="Q390" i="6"/>
  <c r="P390" i="6"/>
  <c r="O390" i="6"/>
  <c r="N390" i="6"/>
  <c r="K390" i="6"/>
  <c r="J390" i="6"/>
  <c r="I390" i="6"/>
  <c r="G390" i="6"/>
  <c r="F390" i="6"/>
  <c r="B390" i="6"/>
  <c r="Q389" i="6"/>
  <c r="P389" i="6"/>
  <c r="O389" i="6"/>
  <c r="N389" i="6"/>
  <c r="K389" i="6"/>
  <c r="J389" i="6"/>
  <c r="I389" i="6"/>
  <c r="G389" i="6"/>
  <c r="F389" i="6"/>
  <c r="B389" i="6"/>
  <c r="Q388" i="6"/>
  <c r="P388" i="6"/>
  <c r="O388" i="6"/>
  <c r="N388" i="6"/>
  <c r="K388" i="6"/>
  <c r="J388" i="6"/>
  <c r="I388" i="6"/>
  <c r="G388" i="6"/>
  <c r="F388" i="6"/>
  <c r="B388" i="6"/>
  <c r="Q387" i="6"/>
  <c r="P387" i="6"/>
  <c r="O387" i="6"/>
  <c r="N387" i="6"/>
  <c r="K387" i="6"/>
  <c r="J387" i="6"/>
  <c r="I387" i="6"/>
  <c r="G387" i="6"/>
  <c r="F387" i="6"/>
  <c r="B387" i="6"/>
  <c r="Q386" i="6"/>
  <c r="P386" i="6"/>
  <c r="O386" i="6"/>
  <c r="N386" i="6"/>
  <c r="K386" i="6"/>
  <c r="J386" i="6"/>
  <c r="I386" i="6"/>
  <c r="G386" i="6"/>
  <c r="F386" i="6"/>
  <c r="B386" i="6"/>
  <c r="Q385" i="6"/>
  <c r="P385" i="6"/>
  <c r="O385" i="6"/>
  <c r="N385" i="6"/>
  <c r="K385" i="6"/>
  <c r="J385" i="6"/>
  <c r="I385" i="6"/>
  <c r="G385" i="6"/>
  <c r="F385" i="6"/>
  <c r="B385" i="6"/>
  <c r="Q384" i="6"/>
  <c r="P384" i="6"/>
  <c r="O384" i="6"/>
  <c r="N384" i="6"/>
  <c r="K384" i="6"/>
  <c r="J384" i="6"/>
  <c r="I384" i="6"/>
  <c r="G384" i="6"/>
  <c r="F384" i="6"/>
  <c r="B384" i="6"/>
  <c r="Q383" i="6"/>
  <c r="P383" i="6"/>
  <c r="O383" i="6"/>
  <c r="N383" i="6"/>
  <c r="K383" i="6"/>
  <c r="J383" i="6"/>
  <c r="I383" i="6"/>
  <c r="G383" i="6"/>
  <c r="F383" i="6"/>
  <c r="B383" i="6"/>
  <c r="Q382" i="6"/>
  <c r="P382" i="6"/>
  <c r="O382" i="6"/>
  <c r="N382" i="6"/>
  <c r="K382" i="6"/>
  <c r="J382" i="6"/>
  <c r="I382" i="6"/>
  <c r="G382" i="6"/>
  <c r="F382" i="6"/>
  <c r="B382" i="6"/>
  <c r="Q381" i="6"/>
  <c r="P381" i="6"/>
  <c r="O381" i="6"/>
  <c r="N381" i="6"/>
  <c r="K381" i="6"/>
  <c r="J381" i="6"/>
  <c r="I381" i="6"/>
  <c r="G381" i="6"/>
  <c r="F381" i="6"/>
  <c r="B381" i="6"/>
  <c r="Q380" i="6"/>
  <c r="P380" i="6"/>
  <c r="O380" i="6"/>
  <c r="N380" i="6"/>
  <c r="K380" i="6"/>
  <c r="J380" i="6"/>
  <c r="I380" i="6"/>
  <c r="G380" i="6"/>
  <c r="F380" i="6"/>
  <c r="B380" i="6"/>
  <c r="Q379" i="6"/>
  <c r="P379" i="6"/>
  <c r="O379" i="6"/>
  <c r="N379" i="6"/>
  <c r="K379" i="6"/>
  <c r="J379" i="6"/>
  <c r="I379" i="6"/>
  <c r="G379" i="6"/>
  <c r="F379" i="6"/>
  <c r="B379" i="6"/>
  <c r="Q378" i="6"/>
  <c r="P378" i="6"/>
  <c r="O378" i="6"/>
  <c r="N378" i="6"/>
  <c r="K378" i="6"/>
  <c r="J378" i="6"/>
  <c r="I378" i="6"/>
  <c r="G378" i="6"/>
  <c r="F378" i="6"/>
  <c r="B378" i="6"/>
  <c r="Q377" i="6"/>
  <c r="P377" i="6"/>
  <c r="O377" i="6"/>
  <c r="N377" i="6"/>
  <c r="K377" i="6"/>
  <c r="J377" i="6"/>
  <c r="I377" i="6"/>
  <c r="G377" i="6"/>
  <c r="F377" i="6"/>
  <c r="B377" i="6"/>
  <c r="Q376" i="6"/>
  <c r="P376" i="6"/>
  <c r="O376" i="6"/>
  <c r="N376" i="6"/>
  <c r="K376" i="6"/>
  <c r="J376" i="6"/>
  <c r="I376" i="6"/>
  <c r="G376" i="6"/>
  <c r="F376" i="6"/>
  <c r="B376" i="6"/>
  <c r="Q375" i="6"/>
  <c r="P375" i="6"/>
  <c r="O375" i="6"/>
  <c r="N375" i="6"/>
  <c r="K375" i="6"/>
  <c r="J375" i="6"/>
  <c r="I375" i="6"/>
  <c r="G375" i="6"/>
  <c r="F375" i="6"/>
  <c r="B375" i="6"/>
  <c r="Q374" i="6"/>
  <c r="P374" i="6"/>
  <c r="O374" i="6"/>
  <c r="N374" i="6"/>
  <c r="K374" i="6"/>
  <c r="J374" i="6"/>
  <c r="I374" i="6"/>
  <c r="G374" i="6"/>
  <c r="F374" i="6"/>
  <c r="B374" i="6"/>
  <c r="Q373" i="6"/>
  <c r="P373" i="6"/>
  <c r="O373" i="6"/>
  <c r="N373" i="6"/>
  <c r="K373" i="6"/>
  <c r="J373" i="6"/>
  <c r="I373" i="6"/>
  <c r="G373" i="6"/>
  <c r="F373" i="6"/>
  <c r="B373" i="6"/>
  <c r="Q372" i="6"/>
  <c r="P372" i="6"/>
  <c r="O372" i="6"/>
  <c r="N372" i="6"/>
  <c r="K372" i="6"/>
  <c r="J372" i="6"/>
  <c r="I372" i="6"/>
  <c r="G372" i="6"/>
  <c r="F372" i="6"/>
  <c r="B372" i="6"/>
  <c r="Q371" i="6"/>
  <c r="P371" i="6"/>
  <c r="O371" i="6"/>
  <c r="N371" i="6"/>
  <c r="K371" i="6"/>
  <c r="J371" i="6"/>
  <c r="I371" i="6"/>
  <c r="G371" i="6"/>
  <c r="F371" i="6"/>
  <c r="B371" i="6"/>
  <c r="Q370" i="6"/>
  <c r="P370" i="6"/>
  <c r="O370" i="6"/>
  <c r="N370" i="6"/>
  <c r="K370" i="6"/>
  <c r="J370" i="6"/>
  <c r="I370" i="6"/>
  <c r="G370" i="6"/>
  <c r="F370" i="6"/>
  <c r="B370" i="6"/>
  <c r="Q369" i="6"/>
  <c r="P369" i="6"/>
  <c r="O369" i="6"/>
  <c r="N369" i="6"/>
  <c r="K369" i="6"/>
  <c r="J369" i="6"/>
  <c r="I369" i="6"/>
  <c r="G369" i="6"/>
  <c r="F369" i="6"/>
  <c r="B369" i="6"/>
  <c r="Q368" i="6"/>
  <c r="P368" i="6"/>
  <c r="O368" i="6"/>
  <c r="N368" i="6"/>
  <c r="K368" i="6"/>
  <c r="J368" i="6"/>
  <c r="I368" i="6"/>
  <c r="G368" i="6"/>
  <c r="F368" i="6"/>
  <c r="B368" i="6"/>
  <c r="Q367" i="6"/>
  <c r="P367" i="6"/>
  <c r="O367" i="6"/>
  <c r="N367" i="6"/>
  <c r="K367" i="6"/>
  <c r="J367" i="6"/>
  <c r="I367" i="6"/>
  <c r="G367" i="6"/>
  <c r="F367" i="6"/>
  <c r="B367" i="6"/>
  <c r="Q366" i="6"/>
  <c r="P366" i="6"/>
  <c r="O366" i="6"/>
  <c r="N366" i="6"/>
  <c r="K366" i="6"/>
  <c r="J366" i="6"/>
  <c r="I366" i="6"/>
  <c r="G366" i="6"/>
  <c r="F366" i="6"/>
  <c r="B366" i="6"/>
  <c r="Q365" i="6"/>
  <c r="P365" i="6"/>
  <c r="O365" i="6"/>
  <c r="N365" i="6"/>
  <c r="K365" i="6"/>
  <c r="J365" i="6"/>
  <c r="I365" i="6"/>
  <c r="G365" i="6"/>
  <c r="F365" i="6"/>
  <c r="B365" i="6"/>
  <c r="Q364" i="6"/>
  <c r="P364" i="6"/>
  <c r="O364" i="6"/>
  <c r="N364" i="6"/>
  <c r="K364" i="6"/>
  <c r="J364" i="6"/>
  <c r="I364" i="6"/>
  <c r="G364" i="6"/>
  <c r="F364" i="6"/>
  <c r="B364" i="6"/>
  <c r="Q363" i="6"/>
  <c r="P363" i="6"/>
  <c r="O363" i="6"/>
  <c r="N363" i="6"/>
  <c r="K363" i="6"/>
  <c r="J363" i="6"/>
  <c r="I363" i="6"/>
  <c r="G363" i="6"/>
  <c r="F363" i="6"/>
  <c r="B363" i="6"/>
  <c r="Q362" i="6"/>
  <c r="P362" i="6"/>
  <c r="O362" i="6"/>
  <c r="N362" i="6"/>
  <c r="K362" i="6"/>
  <c r="J362" i="6"/>
  <c r="I362" i="6"/>
  <c r="G362" i="6"/>
  <c r="F362" i="6"/>
  <c r="B362" i="6"/>
  <c r="Q361" i="6"/>
  <c r="P361" i="6"/>
  <c r="O361" i="6"/>
  <c r="N361" i="6"/>
  <c r="K361" i="6"/>
  <c r="J361" i="6"/>
  <c r="I361" i="6"/>
  <c r="G361" i="6"/>
  <c r="F361" i="6"/>
  <c r="B361" i="6"/>
  <c r="Q360" i="6"/>
  <c r="P360" i="6"/>
  <c r="O360" i="6"/>
  <c r="N360" i="6"/>
  <c r="K360" i="6"/>
  <c r="J360" i="6"/>
  <c r="I360" i="6"/>
  <c r="G360" i="6"/>
  <c r="F360" i="6"/>
  <c r="B360" i="6"/>
  <c r="Q359" i="6"/>
  <c r="P359" i="6"/>
  <c r="O359" i="6"/>
  <c r="N359" i="6"/>
  <c r="K359" i="6"/>
  <c r="J359" i="6"/>
  <c r="I359" i="6"/>
  <c r="G359" i="6"/>
  <c r="F359" i="6"/>
  <c r="B359" i="6"/>
  <c r="Q358" i="6"/>
  <c r="P358" i="6"/>
  <c r="O358" i="6"/>
  <c r="N358" i="6"/>
  <c r="K358" i="6"/>
  <c r="J358" i="6"/>
  <c r="I358" i="6"/>
  <c r="G358" i="6"/>
  <c r="F358" i="6"/>
  <c r="B358" i="6"/>
  <c r="Q357" i="6"/>
  <c r="P357" i="6"/>
  <c r="O357" i="6"/>
  <c r="N357" i="6"/>
  <c r="K357" i="6"/>
  <c r="J357" i="6"/>
  <c r="I357" i="6"/>
  <c r="G357" i="6"/>
  <c r="F357" i="6"/>
  <c r="B357" i="6"/>
  <c r="Q356" i="6"/>
  <c r="P356" i="6"/>
  <c r="O356" i="6"/>
  <c r="N356" i="6"/>
  <c r="K356" i="6"/>
  <c r="J356" i="6"/>
  <c r="I356" i="6"/>
  <c r="G356" i="6"/>
  <c r="F356" i="6"/>
  <c r="B356" i="6"/>
  <c r="Q355" i="6"/>
  <c r="P355" i="6"/>
  <c r="O355" i="6"/>
  <c r="N355" i="6"/>
  <c r="K355" i="6"/>
  <c r="J355" i="6"/>
  <c r="I355" i="6"/>
  <c r="G355" i="6"/>
  <c r="F355" i="6"/>
  <c r="B355" i="6"/>
  <c r="Q354" i="6"/>
  <c r="P354" i="6"/>
  <c r="O354" i="6"/>
  <c r="N354" i="6"/>
  <c r="K354" i="6"/>
  <c r="J354" i="6"/>
  <c r="I354" i="6"/>
  <c r="G354" i="6"/>
  <c r="F354" i="6"/>
  <c r="B354" i="6"/>
  <c r="Q353" i="6"/>
  <c r="P353" i="6"/>
  <c r="O353" i="6"/>
  <c r="N353" i="6"/>
  <c r="K353" i="6"/>
  <c r="J353" i="6"/>
  <c r="I353" i="6"/>
  <c r="G353" i="6"/>
  <c r="F353" i="6"/>
  <c r="B353" i="6"/>
  <c r="Q352" i="6"/>
  <c r="P352" i="6"/>
  <c r="O352" i="6"/>
  <c r="N352" i="6"/>
  <c r="K352" i="6"/>
  <c r="J352" i="6"/>
  <c r="I352" i="6"/>
  <c r="G352" i="6"/>
  <c r="F352" i="6"/>
  <c r="B352" i="6"/>
  <c r="Q351" i="6"/>
  <c r="P351" i="6"/>
  <c r="O351" i="6"/>
  <c r="N351" i="6"/>
  <c r="K351" i="6"/>
  <c r="J351" i="6"/>
  <c r="I351" i="6"/>
  <c r="G351" i="6"/>
  <c r="F351" i="6"/>
  <c r="B351" i="6"/>
  <c r="Q350" i="6"/>
  <c r="P350" i="6"/>
  <c r="O350" i="6"/>
  <c r="N350" i="6"/>
  <c r="K350" i="6"/>
  <c r="J350" i="6"/>
  <c r="I350" i="6"/>
  <c r="G350" i="6"/>
  <c r="F350" i="6"/>
  <c r="B350" i="6"/>
  <c r="Q349" i="6"/>
  <c r="P349" i="6"/>
  <c r="O349" i="6"/>
  <c r="N349" i="6"/>
  <c r="K349" i="6"/>
  <c r="J349" i="6"/>
  <c r="I349" i="6"/>
  <c r="G349" i="6"/>
  <c r="F349" i="6"/>
  <c r="B349" i="6"/>
  <c r="Q348" i="6"/>
  <c r="P348" i="6"/>
  <c r="O348" i="6"/>
  <c r="N348" i="6"/>
  <c r="K348" i="6"/>
  <c r="J348" i="6"/>
  <c r="I348" i="6"/>
  <c r="G348" i="6"/>
  <c r="F348" i="6"/>
  <c r="B348" i="6"/>
  <c r="Q347" i="6"/>
  <c r="P347" i="6"/>
  <c r="O347" i="6"/>
  <c r="N347" i="6"/>
  <c r="K347" i="6"/>
  <c r="J347" i="6"/>
  <c r="I347" i="6"/>
  <c r="G347" i="6"/>
  <c r="F347" i="6"/>
  <c r="B347" i="6"/>
  <c r="Q346" i="6"/>
  <c r="P346" i="6"/>
  <c r="O346" i="6"/>
  <c r="N346" i="6"/>
  <c r="K346" i="6"/>
  <c r="J346" i="6"/>
  <c r="I346" i="6"/>
  <c r="G346" i="6"/>
  <c r="F346" i="6"/>
  <c r="B346" i="6"/>
  <c r="Q345" i="6"/>
  <c r="P345" i="6"/>
  <c r="O345" i="6"/>
  <c r="N345" i="6"/>
  <c r="K345" i="6"/>
  <c r="J345" i="6"/>
  <c r="I345" i="6"/>
  <c r="G345" i="6"/>
  <c r="F345" i="6"/>
  <c r="B345" i="6"/>
  <c r="Q344" i="6"/>
  <c r="P344" i="6"/>
  <c r="O344" i="6"/>
  <c r="N344" i="6"/>
  <c r="K344" i="6"/>
  <c r="J344" i="6"/>
  <c r="I344" i="6"/>
  <c r="G344" i="6"/>
  <c r="F344" i="6"/>
  <c r="B344" i="6"/>
  <c r="Q343" i="6"/>
  <c r="P343" i="6"/>
  <c r="O343" i="6"/>
  <c r="N343" i="6"/>
  <c r="K343" i="6"/>
  <c r="J343" i="6"/>
  <c r="I343" i="6"/>
  <c r="G343" i="6"/>
  <c r="F343" i="6"/>
  <c r="B343" i="6"/>
  <c r="Q342" i="6"/>
  <c r="P342" i="6"/>
  <c r="O342" i="6"/>
  <c r="N342" i="6"/>
  <c r="K342" i="6"/>
  <c r="J342" i="6"/>
  <c r="I342" i="6"/>
  <c r="G342" i="6"/>
  <c r="F342" i="6"/>
  <c r="B342" i="6"/>
  <c r="Q341" i="6"/>
  <c r="P341" i="6"/>
  <c r="O341" i="6"/>
  <c r="N341" i="6"/>
  <c r="K341" i="6"/>
  <c r="J341" i="6"/>
  <c r="I341" i="6"/>
  <c r="G341" i="6"/>
  <c r="F341" i="6"/>
  <c r="B341" i="6"/>
  <c r="Q340" i="6"/>
  <c r="P340" i="6"/>
  <c r="O340" i="6"/>
  <c r="N340" i="6"/>
  <c r="K340" i="6"/>
  <c r="J340" i="6"/>
  <c r="I340" i="6"/>
  <c r="G340" i="6"/>
  <c r="F340" i="6"/>
  <c r="B340" i="6"/>
  <c r="Q339" i="6"/>
  <c r="P339" i="6"/>
  <c r="O339" i="6"/>
  <c r="N339" i="6"/>
  <c r="K339" i="6"/>
  <c r="J339" i="6"/>
  <c r="I339" i="6"/>
  <c r="G339" i="6"/>
  <c r="F339" i="6"/>
  <c r="B339" i="6"/>
  <c r="Q338" i="6"/>
  <c r="P338" i="6"/>
  <c r="O338" i="6"/>
  <c r="N338" i="6"/>
  <c r="K338" i="6"/>
  <c r="J338" i="6"/>
  <c r="I338" i="6"/>
  <c r="G338" i="6"/>
  <c r="F338" i="6"/>
  <c r="B338" i="6"/>
  <c r="Q337" i="6"/>
  <c r="P337" i="6"/>
  <c r="O337" i="6"/>
  <c r="N337" i="6"/>
  <c r="K337" i="6"/>
  <c r="J337" i="6"/>
  <c r="I337" i="6"/>
  <c r="G337" i="6"/>
  <c r="F337" i="6"/>
  <c r="B337" i="6"/>
  <c r="Q336" i="6"/>
  <c r="P336" i="6"/>
  <c r="O336" i="6"/>
  <c r="N336" i="6"/>
  <c r="K336" i="6"/>
  <c r="J336" i="6"/>
  <c r="I336" i="6"/>
  <c r="G336" i="6"/>
  <c r="F336" i="6"/>
  <c r="B336" i="6"/>
  <c r="Q335" i="6"/>
  <c r="P335" i="6"/>
  <c r="O335" i="6"/>
  <c r="N335" i="6"/>
  <c r="K335" i="6"/>
  <c r="J335" i="6"/>
  <c r="I335" i="6"/>
  <c r="G335" i="6"/>
  <c r="F335" i="6"/>
  <c r="B335" i="6"/>
  <c r="Q334" i="6"/>
  <c r="P334" i="6"/>
  <c r="O334" i="6"/>
  <c r="N334" i="6"/>
  <c r="K334" i="6"/>
  <c r="J334" i="6"/>
  <c r="I334" i="6"/>
  <c r="G334" i="6"/>
  <c r="F334" i="6"/>
  <c r="B334" i="6"/>
  <c r="Q333" i="6"/>
  <c r="P333" i="6"/>
  <c r="O333" i="6"/>
  <c r="N333" i="6"/>
  <c r="K333" i="6"/>
  <c r="J333" i="6"/>
  <c r="I333" i="6"/>
  <c r="G333" i="6"/>
  <c r="F333" i="6"/>
  <c r="B333" i="6"/>
  <c r="Q332" i="6"/>
  <c r="P332" i="6"/>
  <c r="O332" i="6"/>
  <c r="N332" i="6"/>
  <c r="K332" i="6"/>
  <c r="J332" i="6"/>
  <c r="I332" i="6"/>
  <c r="G332" i="6"/>
  <c r="F332" i="6"/>
  <c r="B332" i="6"/>
  <c r="Q331" i="6"/>
  <c r="P331" i="6"/>
  <c r="O331" i="6"/>
  <c r="N331" i="6"/>
  <c r="K331" i="6"/>
  <c r="J331" i="6"/>
  <c r="I331" i="6"/>
  <c r="G331" i="6"/>
  <c r="F331" i="6"/>
  <c r="B331" i="6"/>
  <c r="Q330" i="6"/>
  <c r="P330" i="6"/>
  <c r="O330" i="6"/>
  <c r="N330" i="6"/>
  <c r="K330" i="6"/>
  <c r="J330" i="6"/>
  <c r="I330" i="6"/>
  <c r="G330" i="6"/>
  <c r="F330" i="6"/>
  <c r="B330" i="6"/>
  <c r="Q329" i="6"/>
  <c r="P329" i="6"/>
  <c r="O329" i="6"/>
  <c r="N329" i="6"/>
  <c r="K329" i="6"/>
  <c r="J329" i="6"/>
  <c r="I329" i="6"/>
  <c r="G329" i="6"/>
  <c r="F329" i="6"/>
  <c r="B329" i="6"/>
  <c r="Q328" i="6"/>
  <c r="P328" i="6"/>
  <c r="O328" i="6"/>
  <c r="N328" i="6"/>
  <c r="K328" i="6"/>
  <c r="J328" i="6"/>
  <c r="I328" i="6"/>
  <c r="G328" i="6"/>
  <c r="F328" i="6"/>
  <c r="B328" i="6"/>
  <c r="Q327" i="6"/>
  <c r="P327" i="6"/>
  <c r="O327" i="6"/>
  <c r="N327" i="6"/>
  <c r="K327" i="6"/>
  <c r="J327" i="6"/>
  <c r="I327" i="6"/>
  <c r="G327" i="6"/>
  <c r="F327" i="6"/>
  <c r="B327" i="6"/>
  <c r="Q326" i="6"/>
  <c r="P326" i="6"/>
  <c r="O326" i="6"/>
  <c r="N326" i="6"/>
  <c r="K326" i="6"/>
  <c r="J326" i="6"/>
  <c r="I326" i="6"/>
  <c r="G326" i="6"/>
  <c r="F326" i="6"/>
  <c r="B326" i="6"/>
  <c r="Q325" i="6"/>
  <c r="P325" i="6"/>
  <c r="O325" i="6"/>
  <c r="N325" i="6"/>
  <c r="K325" i="6"/>
  <c r="J325" i="6"/>
  <c r="I325" i="6"/>
  <c r="G325" i="6"/>
  <c r="F325" i="6"/>
  <c r="B325" i="6"/>
  <c r="Q324" i="6"/>
  <c r="P324" i="6"/>
  <c r="O324" i="6"/>
  <c r="N324" i="6"/>
  <c r="K324" i="6"/>
  <c r="J324" i="6"/>
  <c r="I324" i="6"/>
  <c r="G324" i="6"/>
  <c r="F324" i="6"/>
  <c r="B324" i="6"/>
  <c r="Q323" i="6"/>
  <c r="P323" i="6"/>
  <c r="O323" i="6"/>
  <c r="N323" i="6"/>
  <c r="K323" i="6"/>
  <c r="J323" i="6"/>
  <c r="I323" i="6"/>
  <c r="G323" i="6"/>
  <c r="F323" i="6"/>
  <c r="B323" i="6"/>
  <c r="Q322" i="6"/>
  <c r="P322" i="6"/>
  <c r="O322" i="6"/>
  <c r="N322" i="6"/>
  <c r="K322" i="6"/>
  <c r="J322" i="6"/>
  <c r="I322" i="6"/>
  <c r="G322" i="6"/>
  <c r="F322" i="6"/>
  <c r="B322" i="6"/>
  <c r="Q321" i="6"/>
  <c r="P321" i="6"/>
  <c r="O321" i="6"/>
  <c r="N321" i="6"/>
  <c r="K321" i="6"/>
  <c r="J321" i="6"/>
  <c r="I321" i="6"/>
  <c r="G321" i="6"/>
  <c r="F321" i="6"/>
  <c r="B321" i="6"/>
  <c r="Q320" i="6"/>
  <c r="P320" i="6"/>
  <c r="O320" i="6"/>
  <c r="N320" i="6"/>
  <c r="K320" i="6"/>
  <c r="J320" i="6"/>
  <c r="I320" i="6"/>
  <c r="G320" i="6"/>
  <c r="F320" i="6"/>
  <c r="B320" i="6"/>
  <c r="Q319" i="6"/>
  <c r="P319" i="6"/>
  <c r="O319" i="6"/>
  <c r="N319" i="6"/>
  <c r="K319" i="6"/>
  <c r="J319" i="6"/>
  <c r="I319" i="6"/>
  <c r="G319" i="6"/>
  <c r="F319" i="6"/>
  <c r="B319" i="6"/>
  <c r="Q318" i="6"/>
  <c r="P318" i="6"/>
  <c r="O318" i="6"/>
  <c r="N318" i="6"/>
  <c r="K318" i="6"/>
  <c r="J318" i="6"/>
  <c r="I318" i="6"/>
  <c r="G318" i="6"/>
  <c r="F318" i="6"/>
  <c r="B318" i="6"/>
  <c r="Q317" i="6"/>
  <c r="P317" i="6"/>
  <c r="O317" i="6"/>
  <c r="N317" i="6"/>
  <c r="K317" i="6"/>
  <c r="J317" i="6"/>
  <c r="I317" i="6"/>
  <c r="G317" i="6"/>
  <c r="F317" i="6"/>
  <c r="B317" i="6"/>
  <c r="Q316" i="6"/>
  <c r="P316" i="6"/>
  <c r="O316" i="6"/>
  <c r="N316" i="6"/>
  <c r="K316" i="6"/>
  <c r="J316" i="6"/>
  <c r="I316" i="6"/>
  <c r="G316" i="6"/>
  <c r="F316" i="6"/>
  <c r="B316" i="6"/>
  <c r="Q315" i="6"/>
  <c r="P315" i="6"/>
  <c r="O315" i="6"/>
  <c r="N315" i="6"/>
  <c r="K315" i="6"/>
  <c r="J315" i="6"/>
  <c r="I315" i="6"/>
  <c r="G315" i="6"/>
  <c r="F315" i="6"/>
  <c r="B315" i="6"/>
  <c r="Q314" i="6"/>
  <c r="P314" i="6"/>
  <c r="O314" i="6"/>
  <c r="N314" i="6"/>
  <c r="K314" i="6"/>
  <c r="J314" i="6"/>
  <c r="I314" i="6"/>
  <c r="G314" i="6"/>
  <c r="F314" i="6"/>
  <c r="B314" i="6"/>
  <c r="Q313" i="6"/>
  <c r="P313" i="6"/>
  <c r="O313" i="6"/>
  <c r="N313" i="6"/>
  <c r="K313" i="6"/>
  <c r="J313" i="6"/>
  <c r="I313" i="6"/>
  <c r="G313" i="6"/>
  <c r="F313" i="6"/>
  <c r="B313" i="6"/>
  <c r="Q312" i="6"/>
  <c r="P312" i="6"/>
  <c r="O312" i="6"/>
  <c r="N312" i="6"/>
  <c r="K312" i="6"/>
  <c r="J312" i="6"/>
  <c r="I312" i="6"/>
  <c r="G312" i="6"/>
  <c r="F312" i="6"/>
  <c r="B312" i="6"/>
  <c r="Q311" i="6"/>
  <c r="P311" i="6"/>
  <c r="O311" i="6"/>
  <c r="N311" i="6"/>
  <c r="K311" i="6"/>
  <c r="J311" i="6"/>
  <c r="I311" i="6"/>
  <c r="G311" i="6"/>
  <c r="F311" i="6"/>
  <c r="B311" i="6"/>
  <c r="Q310" i="6"/>
  <c r="P310" i="6"/>
  <c r="O310" i="6"/>
  <c r="N310" i="6"/>
  <c r="K310" i="6"/>
  <c r="J310" i="6"/>
  <c r="I310" i="6"/>
  <c r="G310" i="6"/>
  <c r="F310" i="6"/>
  <c r="B310" i="6"/>
  <c r="Q309" i="6"/>
  <c r="P309" i="6"/>
  <c r="O309" i="6"/>
  <c r="N309" i="6"/>
  <c r="K309" i="6"/>
  <c r="J309" i="6"/>
  <c r="I309" i="6"/>
  <c r="G309" i="6"/>
  <c r="F309" i="6"/>
  <c r="B309" i="6"/>
  <c r="Q308" i="6"/>
  <c r="P308" i="6"/>
  <c r="O308" i="6"/>
  <c r="N308" i="6"/>
  <c r="K308" i="6"/>
  <c r="J308" i="6"/>
  <c r="I308" i="6"/>
  <c r="G308" i="6"/>
  <c r="F308" i="6"/>
  <c r="B308" i="6"/>
  <c r="Q307" i="6"/>
  <c r="P307" i="6"/>
  <c r="O307" i="6"/>
  <c r="N307" i="6"/>
  <c r="K307" i="6"/>
  <c r="J307" i="6"/>
  <c r="I307" i="6"/>
  <c r="G307" i="6"/>
  <c r="F307" i="6"/>
  <c r="B307" i="6"/>
  <c r="Q306" i="6"/>
  <c r="P306" i="6"/>
  <c r="O306" i="6"/>
  <c r="N306" i="6"/>
  <c r="K306" i="6"/>
  <c r="J306" i="6"/>
  <c r="I306" i="6"/>
  <c r="G306" i="6"/>
  <c r="F306" i="6"/>
  <c r="B306" i="6"/>
  <c r="Q305" i="6"/>
  <c r="P305" i="6"/>
  <c r="O305" i="6"/>
  <c r="N305" i="6"/>
  <c r="K305" i="6"/>
  <c r="J305" i="6"/>
  <c r="I305" i="6"/>
  <c r="G305" i="6"/>
  <c r="F305" i="6"/>
  <c r="B305" i="6"/>
  <c r="Q304" i="6"/>
  <c r="P304" i="6"/>
  <c r="O304" i="6"/>
  <c r="N304" i="6"/>
  <c r="K304" i="6"/>
  <c r="J304" i="6"/>
  <c r="I304" i="6"/>
  <c r="G304" i="6"/>
  <c r="F304" i="6"/>
  <c r="B304" i="6"/>
  <c r="Q303" i="6"/>
  <c r="P303" i="6"/>
  <c r="O303" i="6"/>
  <c r="N303" i="6"/>
  <c r="K303" i="6"/>
  <c r="J303" i="6"/>
  <c r="I303" i="6"/>
  <c r="G303" i="6"/>
  <c r="F303" i="6"/>
  <c r="B303" i="6"/>
  <c r="Q302" i="6"/>
  <c r="P302" i="6"/>
  <c r="O302" i="6"/>
  <c r="N302" i="6"/>
  <c r="K302" i="6"/>
  <c r="J302" i="6"/>
  <c r="I302" i="6"/>
  <c r="G302" i="6"/>
  <c r="F302" i="6"/>
  <c r="B302" i="6"/>
  <c r="Q301" i="6"/>
  <c r="P301" i="6"/>
  <c r="O301" i="6"/>
  <c r="N301" i="6"/>
  <c r="K301" i="6"/>
  <c r="J301" i="6"/>
  <c r="I301" i="6"/>
  <c r="G301" i="6"/>
  <c r="F301" i="6"/>
  <c r="B301" i="6"/>
  <c r="Q300" i="6"/>
  <c r="P300" i="6"/>
  <c r="O300" i="6"/>
  <c r="N300" i="6"/>
  <c r="K300" i="6"/>
  <c r="J300" i="6"/>
  <c r="I300" i="6"/>
  <c r="G300" i="6"/>
  <c r="F300" i="6"/>
  <c r="B300" i="6"/>
  <c r="Q299" i="6"/>
  <c r="P299" i="6"/>
  <c r="O299" i="6"/>
  <c r="N299" i="6"/>
  <c r="K299" i="6"/>
  <c r="J299" i="6"/>
  <c r="I299" i="6"/>
  <c r="G299" i="6"/>
  <c r="F299" i="6"/>
  <c r="B299" i="6"/>
  <c r="Q298" i="6"/>
  <c r="P298" i="6"/>
  <c r="O298" i="6"/>
  <c r="N298" i="6"/>
  <c r="K298" i="6"/>
  <c r="J298" i="6"/>
  <c r="I298" i="6"/>
  <c r="G298" i="6"/>
  <c r="F298" i="6"/>
  <c r="B298" i="6"/>
  <c r="Q297" i="6"/>
  <c r="P297" i="6"/>
  <c r="O297" i="6"/>
  <c r="N297" i="6"/>
  <c r="K297" i="6"/>
  <c r="J297" i="6"/>
  <c r="I297" i="6"/>
  <c r="G297" i="6"/>
  <c r="F297" i="6"/>
  <c r="B297" i="6"/>
  <c r="Q296" i="6"/>
  <c r="P296" i="6"/>
  <c r="O296" i="6"/>
  <c r="N296" i="6"/>
  <c r="K296" i="6"/>
  <c r="J296" i="6"/>
  <c r="I296" i="6"/>
  <c r="G296" i="6"/>
  <c r="F296" i="6"/>
  <c r="B296" i="6"/>
  <c r="Q295" i="6"/>
  <c r="P295" i="6"/>
  <c r="O295" i="6"/>
  <c r="N295" i="6"/>
  <c r="K295" i="6"/>
  <c r="J295" i="6"/>
  <c r="I295" i="6"/>
  <c r="G295" i="6"/>
  <c r="F295" i="6"/>
  <c r="B295" i="6"/>
  <c r="Q294" i="6"/>
  <c r="P294" i="6"/>
  <c r="O294" i="6"/>
  <c r="N294" i="6"/>
  <c r="K294" i="6"/>
  <c r="J294" i="6"/>
  <c r="I294" i="6"/>
  <c r="G294" i="6"/>
  <c r="F294" i="6"/>
  <c r="B294" i="6"/>
  <c r="Q293" i="6"/>
  <c r="P293" i="6"/>
  <c r="O293" i="6"/>
  <c r="N293" i="6"/>
  <c r="K293" i="6"/>
  <c r="J293" i="6"/>
  <c r="I293" i="6"/>
  <c r="G293" i="6"/>
  <c r="F293" i="6"/>
  <c r="B293" i="6"/>
  <c r="Q292" i="6"/>
  <c r="P292" i="6"/>
  <c r="O292" i="6"/>
  <c r="N292" i="6"/>
  <c r="K292" i="6"/>
  <c r="J292" i="6"/>
  <c r="I292" i="6"/>
  <c r="G292" i="6"/>
  <c r="F292" i="6"/>
  <c r="B292" i="6"/>
  <c r="Q291" i="6"/>
  <c r="P291" i="6"/>
  <c r="O291" i="6"/>
  <c r="N291" i="6"/>
  <c r="K291" i="6"/>
  <c r="J291" i="6"/>
  <c r="I291" i="6"/>
  <c r="G291" i="6"/>
  <c r="F291" i="6"/>
  <c r="B291" i="6"/>
  <c r="Q290" i="6"/>
  <c r="P290" i="6"/>
  <c r="O290" i="6"/>
  <c r="N290" i="6"/>
  <c r="K290" i="6"/>
  <c r="J290" i="6"/>
  <c r="I290" i="6"/>
  <c r="G290" i="6"/>
  <c r="F290" i="6"/>
  <c r="B290" i="6"/>
  <c r="Q289" i="6"/>
  <c r="P289" i="6"/>
  <c r="O289" i="6"/>
  <c r="N289" i="6"/>
  <c r="K289" i="6"/>
  <c r="J289" i="6"/>
  <c r="I289" i="6"/>
  <c r="G289" i="6"/>
  <c r="F289" i="6"/>
  <c r="B289" i="6"/>
  <c r="Q288" i="6"/>
  <c r="P288" i="6"/>
  <c r="O288" i="6"/>
  <c r="N288" i="6"/>
  <c r="K288" i="6"/>
  <c r="J288" i="6"/>
  <c r="I288" i="6"/>
  <c r="G288" i="6"/>
  <c r="F288" i="6"/>
  <c r="B288" i="6"/>
  <c r="Q287" i="6"/>
  <c r="P287" i="6"/>
  <c r="O287" i="6"/>
  <c r="N287" i="6"/>
  <c r="K287" i="6"/>
  <c r="J287" i="6"/>
  <c r="I287" i="6"/>
  <c r="G287" i="6"/>
  <c r="F287" i="6"/>
  <c r="B287" i="6"/>
  <c r="Q286" i="6"/>
  <c r="P286" i="6"/>
  <c r="O286" i="6"/>
  <c r="N286" i="6"/>
  <c r="K286" i="6"/>
  <c r="J286" i="6"/>
  <c r="I286" i="6"/>
  <c r="G286" i="6"/>
  <c r="F286" i="6"/>
  <c r="B286" i="6"/>
  <c r="Q285" i="6"/>
  <c r="P285" i="6"/>
  <c r="O285" i="6"/>
  <c r="N285" i="6"/>
  <c r="K285" i="6"/>
  <c r="J285" i="6"/>
  <c r="I285" i="6"/>
  <c r="G285" i="6"/>
  <c r="F285" i="6"/>
  <c r="B285" i="6"/>
  <c r="Q284" i="6"/>
  <c r="P284" i="6"/>
  <c r="O284" i="6"/>
  <c r="N284" i="6"/>
  <c r="K284" i="6"/>
  <c r="J284" i="6"/>
  <c r="I284" i="6"/>
  <c r="G284" i="6"/>
  <c r="F284" i="6"/>
  <c r="B284" i="6"/>
  <c r="Q283" i="6"/>
  <c r="P283" i="6"/>
  <c r="O283" i="6"/>
  <c r="N283" i="6"/>
  <c r="K283" i="6"/>
  <c r="J283" i="6"/>
  <c r="I283" i="6"/>
  <c r="G283" i="6"/>
  <c r="F283" i="6"/>
  <c r="B283" i="6"/>
  <c r="Q282" i="6"/>
  <c r="P282" i="6"/>
  <c r="O282" i="6"/>
  <c r="N282" i="6"/>
  <c r="K282" i="6"/>
  <c r="J282" i="6"/>
  <c r="I282" i="6"/>
  <c r="G282" i="6"/>
  <c r="F282" i="6"/>
  <c r="B282" i="6"/>
  <c r="Q281" i="6"/>
  <c r="P281" i="6"/>
  <c r="O281" i="6"/>
  <c r="N281" i="6"/>
  <c r="K281" i="6"/>
  <c r="J281" i="6"/>
  <c r="I281" i="6"/>
  <c r="G281" i="6"/>
  <c r="F281" i="6"/>
  <c r="B281" i="6"/>
  <c r="Q280" i="6"/>
  <c r="P280" i="6"/>
  <c r="O280" i="6"/>
  <c r="N280" i="6"/>
  <c r="K280" i="6"/>
  <c r="J280" i="6"/>
  <c r="I280" i="6"/>
  <c r="G280" i="6"/>
  <c r="F280" i="6"/>
  <c r="B280" i="6"/>
  <c r="Q279" i="6"/>
  <c r="P279" i="6"/>
  <c r="O279" i="6"/>
  <c r="N279" i="6"/>
  <c r="K279" i="6"/>
  <c r="J279" i="6"/>
  <c r="I279" i="6"/>
  <c r="G279" i="6"/>
  <c r="F279" i="6"/>
  <c r="B279" i="6"/>
  <c r="Q278" i="6"/>
  <c r="P278" i="6"/>
  <c r="O278" i="6"/>
  <c r="N278" i="6"/>
  <c r="K278" i="6"/>
  <c r="J278" i="6"/>
  <c r="I278" i="6"/>
  <c r="G278" i="6"/>
  <c r="F278" i="6"/>
  <c r="B278" i="6"/>
  <c r="Q277" i="6"/>
  <c r="P277" i="6"/>
  <c r="O277" i="6"/>
  <c r="N277" i="6"/>
  <c r="K277" i="6"/>
  <c r="J277" i="6"/>
  <c r="I277" i="6"/>
  <c r="G277" i="6"/>
  <c r="F277" i="6"/>
  <c r="B277" i="6"/>
  <c r="Q276" i="6"/>
  <c r="P276" i="6"/>
  <c r="O276" i="6"/>
  <c r="N276" i="6"/>
  <c r="K276" i="6"/>
  <c r="J276" i="6"/>
  <c r="I276" i="6"/>
  <c r="G276" i="6"/>
  <c r="F276" i="6"/>
  <c r="B276" i="6"/>
  <c r="Q275" i="6"/>
  <c r="P275" i="6"/>
  <c r="O275" i="6"/>
  <c r="N275" i="6"/>
  <c r="K275" i="6"/>
  <c r="J275" i="6"/>
  <c r="I275" i="6"/>
  <c r="G275" i="6"/>
  <c r="F275" i="6"/>
  <c r="B275" i="6"/>
  <c r="Q274" i="6"/>
  <c r="P274" i="6"/>
  <c r="O274" i="6"/>
  <c r="N274" i="6"/>
  <c r="K274" i="6"/>
  <c r="J274" i="6"/>
  <c r="I274" i="6"/>
  <c r="G274" i="6"/>
  <c r="F274" i="6"/>
  <c r="B274" i="6"/>
  <c r="Q273" i="6"/>
  <c r="P273" i="6"/>
  <c r="O273" i="6"/>
  <c r="N273" i="6"/>
  <c r="K273" i="6"/>
  <c r="J273" i="6"/>
  <c r="I273" i="6"/>
  <c r="G273" i="6"/>
  <c r="F273" i="6"/>
  <c r="B273" i="6"/>
  <c r="Q272" i="6"/>
  <c r="P272" i="6"/>
  <c r="O272" i="6"/>
  <c r="N272" i="6"/>
  <c r="K272" i="6"/>
  <c r="J272" i="6"/>
  <c r="I272" i="6"/>
  <c r="G272" i="6"/>
  <c r="F272" i="6"/>
  <c r="B272" i="6"/>
  <c r="Q271" i="6"/>
  <c r="P271" i="6"/>
  <c r="O271" i="6"/>
  <c r="N271" i="6"/>
  <c r="K271" i="6"/>
  <c r="J271" i="6"/>
  <c r="I271" i="6"/>
  <c r="G271" i="6"/>
  <c r="F271" i="6"/>
  <c r="B271" i="6"/>
  <c r="Q270" i="6"/>
  <c r="P270" i="6"/>
  <c r="O270" i="6"/>
  <c r="N270" i="6"/>
  <c r="K270" i="6"/>
  <c r="J270" i="6"/>
  <c r="I270" i="6"/>
  <c r="G270" i="6"/>
  <c r="F270" i="6"/>
  <c r="B270" i="6"/>
  <c r="Q269" i="6"/>
  <c r="P269" i="6"/>
  <c r="O269" i="6"/>
  <c r="N269" i="6"/>
  <c r="K269" i="6"/>
  <c r="J269" i="6"/>
  <c r="I269" i="6"/>
  <c r="G269" i="6"/>
  <c r="F269" i="6"/>
  <c r="B269" i="6"/>
  <c r="Q268" i="6"/>
  <c r="P268" i="6"/>
  <c r="O268" i="6"/>
  <c r="N268" i="6"/>
  <c r="K268" i="6"/>
  <c r="J268" i="6"/>
  <c r="I268" i="6"/>
  <c r="G268" i="6"/>
  <c r="F268" i="6"/>
  <c r="B268" i="6"/>
  <c r="Q267" i="6"/>
  <c r="P267" i="6"/>
  <c r="O267" i="6"/>
  <c r="N267" i="6"/>
  <c r="K267" i="6"/>
  <c r="J267" i="6"/>
  <c r="I267" i="6"/>
  <c r="G267" i="6"/>
  <c r="F267" i="6"/>
  <c r="B267" i="6"/>
  <c r="Q266" i="6"/>
  <c r="P266" i="6"/>
  <c r="O266" i="6"/>
  <c r="N266" i="6"/>
  <c r="K266" i="6"/>
  <c r="J266" i="6"/>
  <c r="I266" i="6"/>
  <c r="G266" i="6"/>
  <c r="F266" i="6"/>
  <c r="B266" i="6"/>
  <c r="Q265" i="6"/>
  <c r="P265" i="6"/>
  <c r="O265" i="6"/>
  <c r="N265" i="6"/>
  <c r="K265" i="6"/>
  <c r="J265" i="6"/>
  <c r="I265" i="6"/>
  <c r="G265" i="6"/>
  <c r="F265" i="6"/>
  <c r="B265" i="6"/>
  <c r="Q264" i="6"/>
  <c r="P264" i="6"/>
  <c r="O264" i="6"/>
  <c r="N264" i="6"/>
  <c r="K264" i="6"/>
  <c r="J264" i="6"/>
  <c r="I264" i="6"/>
  <c r="G264" i="6"/>
  <c r="F264" i="6"/>
  <c r="B264" i="6"/>
  <c r="Q263" i="6"/>
  <c r="P263" i="6"/>
  <c r="O263" i="6"/>
  <c r="N263" i="6"/>
  <c r="K263" i="6"/>
  <c r="J263" i="6"/>
  <c r="I263" i="6"/>
  <c r="G263" i="6"/>
  <c r="F263" i="6"/>
  <c r="B263" i="6"/>
  <c r="Q262" i="6"/>
  <c r="P262" i="6"/>
  <c r="O262" i="6"/>
  <c r="N262" i="6"/>
  <c r="K262" i="6"/>
  <c r="J262" i="6"/>
  <c r="I262" i="6"/>
  <c r="G262" i="6"/>
  <c r="F262" i="6"/>
  <c r="B262" i="6"/>
  <c r="Q261" i="6"/>
  <c r="P261" i="6"/>
  <c r="O261" i="6"/>
  <c r="N261" i="6"/>
  <c r="K261" i="6"/>
  <c r="J261" i="6"/>
  <c r="I261" i="6"/>
  <c r="G261" i="6"/>
  <c r="F261" i="6"/>
  <c r="B261" i="6"/>
  <c r="Q260" i="6"/>
  <c r="P260" i="6"/>
  <c r="O260" i="6"/>
  <c r="N260" i="6"/>
  <c r="K260" i="6"/>
  <c r="J260" i="6"/>
  <c r="I260" i="6"/>
  <c r="G260" i="6"/>
  <c r="F260" i="6"/>
  <c r="B260" i="6"/>
  <c r="Q259" i="6"/>
  <c r="P259" i="6"/>
  <c r="O259" i="6"/>
  <c r="N259" i="6"/>
  <c r="K259" i="6"/>
  <c r="J259" i="6"/>
  <c r="I259" i="6"/>
  <c r="G259" i="6"/>
  <c r="F259" i="6"/>
  <c r="B259" i="6"/>
  <c r="Q258" i="6"/>
  <c r="P258" i="6"/>
  <c r="O258" i="6"/>
  <c r="N258" i="6"/>
  <c r="K258" i="6"/>
  <c r="J258" i="6"/>
  <c r="I258" i="6"/>
  <c r="G258" i="6"/>
  <c r="F258" i="6"/>
  <c r="B258" i="6"/>
  <c r="Q257" i="6"/>
  <c r="P257" i="6"/>
  <c r="O257" i="6"/>
  <c r="N257" i="6"/>
  <c r="K257" i="6"/>
  <c r="J257" i="6"/>
  <c r="I257" i="6"/>
  <c r="G257" i="6"/>
  <c r="F257" i="6"/>
  <c r="B257" i="6"/>
  <c r="Q256" i="6"/>
  <c r="P256" i="6"/>
  <c r="O256" i="6"/>
  <c r="N256" i="6"/>
  <c r="K256" i="6"/>
  <c r="J256" i="6"/>
  <c r="I256" i="6"/>
  <c r="G256" i="6"/>
  <c r="F256" i="6"/>
  <c r="B256" i="6"/>
  <c r="Q255" i="6"/>
  <c r="P255" i="6"/>
  <c r="O255" i="6"/>
  <c r="N255" i="6"/>
  <c r="K255" i="6"/>
  <c r="J255" i="6"/>
  <c r="I255" i="6"/>
  <c r="G255" i="6"/>
  <c r="F255" i="6"/>
  <c r="B255" i="6"/>
  <c r="Q254" i="6"/>
  <c r="P254" i="6"/>
  <c r="O254" i="6"/>
  <c r="N254" i="6"/>
  <c r="K254" i="6"/>
  <c r="J254" i="6"/>
  <c r="I254" i="6"/>
  <c r="G254" i="6"/>
  <c r="F254" i="6"/>
  <c r="B254" i="6"/>
  <c r="Q253" i="6"/>
  <c r="P253" i="6"/>
  <c r="O253" i="6"/>
  <c r="N253" i="6"/>
  <c r="K253" i="6"/>
  <c r="J253" i="6"/>
  <c r="I253" i="6"/>
  <c r="G253" i="6"/>
  <c r="F253" i="6"/>
  <c r="B253" i="6"/>
  <c r="Q252" i="6"/>
  <c r="P252" i="6"/>
  <c r="O252" i="6"/>
  <c r="N252" i="6"/>
  <c r="K252" i="6"/>
  <c r="J252" i="6"/>
  <c r="I252" i="6"/>
  <c r="G252" i="6"/>
  <c r="F252" i="6"/>
  <c r="B252" i="6"/>
  <c r="Q251" i="6"/>
  <c r="P251" i="6"/>
  <c r="O251" i="6"/>
  <c r="N251" i="6"/>
  <c r="K251" i="6"/>
  <c r="J251" i="6"/>
  <c r="I251" i="6"/>
  <c r="G251" i="6"/>
  <c r="F251" i="6"/>
  <c r="B251" i="6"/>
  <c r="Q250" i="6"/>
  <c r="P250" i="6"/>
  <c r="O250" i="6"/>
  <c r="N250" i="6"/>
  <c r="K250" i="6"/>
  <c r="J250" i="6"/>
  <c r="I250" i="6"/>
  <c r="G250" i="6"/>
  <c r="F250" i="6"/>
  <c r="B250" i="6"/>
  <c r="Q249" i="6"/>
  <c r="P249" i="6"/>
  <c r="O249" i="6"/>
  <c r="N249" i="6"/>
  <c r="K249" i="6"/>
  <c r="J249" i="6"/>
  <c r="I249" i="6"/>
  <c r="G249" i="6"/>
  <c r="F249" i="6"/>
  <c r="B249" i="6"/>
  <c r="Q248" i="6"/>
  <c r="P248" i="6"/>
  <c r="O248" i="6"/>
  <c r="N248" i="6"/>
  <c r="K248" i="6"/>
  <c r="J248" i="6"/>
  <c r="I248" i="6"/>
  <c r="G248" i="6"/>
  <c r="F248" i="6"/>
  <c r="B248" i="6"/>
  <c r="Q247" i="6"/>
  <c r="P247" i="6"/>
  <c r="O247" i="6"/>
  <c r="N247" i="6"/>
  <c r="K247" i="6"/>
  <c r="J247" i="6"/>
  <c r="I247" i="6"/>
  <c r="G247" i="6"/>
  <c r="F247" i="6"/>
  <c r="B247" i="6"/>
  <c r="Q246" i="6"/>
  <c r="P246" i="6"/>
  <c r="O246" i="6"/>
  <c r="N246" i="6"/>
  <c r="K246" i="6"/>
  <c r="J246" i="6"/>
  <c r="I246" i="6"/>
  <c r="G246" i="6"/>
  <c r="F246" i="6"/>
  <c r="B246" i="6"/>
  <c r="Q245" i="6"/>
  <c r="P245" i="6"/>
  <c r="O245" i="6"/>
  <c r="N245" i="6"/>
  <c r="K245" i="6"/>
  <c r="J245" i="6"/>
  <c r="I245" i="6"/>
  <c r="G245" i="6"/>
  <c r="F245" i="6"/>
  <c r="B245" i="6"/>
  <c r="Q244" i="6"/>
  <c r="P244" i="6"/>
  <c r="O244" i="6"/>
  <c r="N244" i="6"/>
  <c r="K244" i="6"/>
  <c r="J244" i="6"/>
  <c r="I244" i="6"/>
  <c r="G244" i="6"/>
  <c r="F244" i="6"/>
  <c r="B244" i="6"/>
  <c r="Q243" i="6"/>
  <c r="P243" i="6"/>
  <c r="O243" i="6"/>
  <c r="N243" i="6"/>
  <c r="K243" i="6"/>
  <c r="J243" i="6"/>
  <c r="I243" i="6"/>
  <c r="G243" i="6"/>
  <c r="F243" i="6"/>
  <c r="B243" i="6"/>
  <c r="Q242" i="6"/>
  <c r="P242" i="6"/>
  <c r="O242" i="6"/>
  <c r="N242" i="6"/>
  <c r="K242" i="6"/>
  <c r="J242" i="6"/>
  <c r="I242" i="6"/>
  <c r="G242" i="6"/>
  <c r="F242" i="6"/>
  <c r="B242" i="6"/>
  <c r="Q241" i="6"/>
  <c r="P241" i="6"/>
  <c r="O241" i="6"/>
  <c r="N241" i="6"/>
  <c r="K241" i="6"/>
  <c r="J241" i="6"/>
  <c r="I241" i="6"/>
  <c r="G241" i="6"/>
  <c r="F241" i="6"/>
  <c r="B241" i="6"/>
  <c r="Q240" i="6"/>
  <c r="P240" i="6"/>
  <c r="O240" i="6"/>
  <c r="N240" i="6"/>
  <c r="K240" i="6"/>
  <c r="J240" i="6"/>
  <c r="I240" i="6"/>
  <c r="G240" i="6"/>
  <c r="F240" i="6"/>
  <c r="B240" i="6"/>
  <c r="Q239" i="6"/>
  <c r="P239" i="6"/>
  <c r="O239" i="6"/>
  <c r="N239" i="6"/>
  <c r="K239" i="6"/>
  <c r="J239" i="6"/>
  <c r="I239" i="6"/>
  <c r="G239" i="6"/>
  <c r="F239" i="6"/>
  <c r="B239" i="6"/>
  <c r="Q238" i="6"/>
  <c r="P238" i="6"/>
  <c r="O238" i="6"/>
  <c r="N238" i="6"/>
  <c r="K238" i="6"/>
  <c r="J238" i="6"/>
  <c r="I238" i="6"/>
  <c r="G238" i="6"/>
  <c r="F238" i="6"/>
  <c r="B238" i="6"/>
  <c r="Q237" i="6"/>
  <c r="P237" i="6"/>
  <c r="O237" i="6"/>
  <c r="N237" i="6"/>
  <c r="K237" i="6"/>
  <c r="J237" i="6"/>
  <c r="I237" i="6"/>
  <c r="G237" i="6"/>
  <c r="F237" i="6"/>
  <c r="B237" i="6"/>
  <c r="Q236" i="6"/>
  <c r="P236" i="6"/>
  <c r="O236" i="6"/>
  <c r="N236" i="6"/>
  <c r="K236" i="6"/>
  <c r="J236" i="6"/>
  <c r="I236" i="6"/>
  <c r="G236" i="6"/>
  <c r="F236" i="6"/>
  <c r="B236" i="6"/>
  <c r="Q235" i="6"/>
  <c r="P235" i="6"/>
  <c r="O235" i="6"/>
  <c r="N235" i="6"/>
  <c r="K235" i="6"/>
  <c r="J235" i="6"/>
  <c r="I235" i="6"/>
  <c r="G235" i="6"/>
  <c r="F235" i="6"/>
  <c r="B235" i="6"/>
  <c r="Q234" i="6"/>
  <c r="P234" i="6"/>
  <c r="O234" i="6"/>
  <c r="N234" i="6"/>
  <c r="K234" i="6"/>
  <c r="J234" i="6"/>
  <c r="I234" i="6"/>
  <c r="G234" i="6"/>
  <c r="F234" i="6"/>
  <c r="B234" i="6"/>
  <c r="Q233" i="6"/>
  <c r="P233" i="6"/>
  <c r="O233" i="6"/>
  <c r="N233" i="6"/>
  <c r="K233" i="6"/>
  <c r="J233" i="6"/>
  <c r="I233" i="6"/>
  <c r="G233" i="6"/>
  <c r="F233" i="6"/>
  <c r="B233" i="6"/>
  <c r="Q232" i="6"/>
  <c r="P232" i="6"/>
  <c r="O232" i="6"/>
  <c r="N232" i="6"/>
  <c r="K232" i="6"/>
  <c r="J232" i="6"/>
  <c r="I232" i="6"/>
  <c r="G232" i="6"/>
  <c r="F232" i="6"/>
  <c r="B232" i="6"/>
  <c r="Q231" i="6"/>
  <c r="P231" i="6"/>
  <c r="O231" i="6"/>
  <c r="N231" i="6"/>
  <c r="K231" i="6"/>
  <c r="J231" i="6"/>
  <c r="I231" i="6"/>
  <c r="G231" i="6"/>
  <c r="F231" i="6"/>
  <c r="B231" i="6"/>
  <c r="Q230" i="6"/>
  <c r="P230" i="6"/>
  <c r="O230" i="6"/>
  <c r="N230" i="6"/>
  <c r="K230" i="6"/>
  <c r="J230" i="6"/>
  <c r="I230" i="6"/>
  <c r="G230" i="6"/>
  <c r="F230" i="6"/>
  <c r="B230" i="6"/>
  <c r="Q229" i="6"/>
  <c r="P229" i="6"/>
  <c r="O229" i="6"/>
  <c r="N229" i="6"/>
  <c r="K229" i="6"/>
  <c r="J229" i="6"/>
  <c r="I229" i="6"/>
  <c r="G229" i="6"/>
  <c r="F229" i="6"/>
  <c r="B229" i="6"/>
  <c r="Q228" i="6"/>
  <c r="P228" i="6"/>
  <c r="O228" i="6"/>
  <c r="N228" i="6"/>
  <c r="K228" i="6"/>
  <c r="J228" i="6"/>
  <c r="I228" i="6"/>
  <c r="G228" i="6"/>
  <c r="F228" i="6"/>
  <c r="B228" i="6"/>
  <c r="Q227" i="6"/>
  <c r="P227" i="6"/>
  <c r="O227" i="6"/>
  <c r="N227" i="6"/>
  <c r="K227" i="6"/>
  <c r="J227" i="6"/>
  <c r="I227" i="6"/>
  <c r="G227" i="6"/>
  <c r="F227" i="6"/>
  <c r="B227" i="6"/>
  <c r="Q226" i="6"/>
  <c r="P226" i="6"/>
  <c r="O226" i="6"/>
  <c r="N226" i="6"/>
  <c r="K226" i="6"/>
  <c r="J226" i="6"/>
  <c r="I226" i="6"/>
  <c r="G226" i="6"/>
  <c r="F226" i="6"/>
  <c r="B226" i="6"/>
  <c r="Q225" i="6"/>
  <c r="P225" i="6"/>
  <c r="O225" i="6"/>
  <c r="N225" i="6"/>
  <c r="K225" i="6"/>
  <c r="J225" i="6"/>
  <c r="I225" i="6"/>
  <c r="G225" i="6"/>
  <c r="F225" i="6"/>
  <c r="B225" i="6"/>
  <c r="Q224" i="6"/>
  <c r="P224" i="6"/>
  <c r="O224" i="6"/>
  <c r="N224" i="6"/>
  <c r="K224" i="6"/>
  <c r="J224" i="6"/>
  <c r="I224" i="6"/>
  <c r="G224" i="6"/>
  <c r="F224" i="6"/>
  <c r="B224" i="6"/>
  <c r="Q223" i="6"/>
  <c r="P223" i="6"/>
  <c r="O223" i="6"/>
  <c r="N223" i="6"/>
  <c r="K223" i="6"/>
  <c r="J223" i="6"/>
  <c r="I223" i="6"/>
  <c r="G223" i="6"/>
  <c r="F223" i="6"/>
  <c r="B223" i="6"/>
  <c r="Q222" i="6"/>
  <c r="P222" i="6"/>
  <c r="O222" i="6"/>
  <c r="N222" i="6"/>
  <c r="K222" i="6"/>
  <c r="J222" i="6"/>
  <c r="I222" i="6"/>
  <c r="G222" i="6"/>
  <c r="F222" i="6"/>
  <c r="B222" i="6"/>
  <c r="Q221" i="6"/>
  <c r="P221" i="6"/>
  <c r="O221" i="6"/>
  <c r="N221" i="6"/>
  <c r="K221" i="6"/>
  <c r="J221" i="6"/>
  <c r="I221" i="6"/>
  <c r="G221" i="6"/>
  <c r="F221" i="6"/>
  <c r="B221" i="6"/>
  <c r="Q220" i="6"/>
  <c r="P220" i="6"/>
  <c r="O220" i="6"/>
  <c r="N220" i="6"/>
  <c r="K220" i="6"/>
  <c r="J220" i="6"/>
  <c r="I220" i="6"/>
  <c r="G220" i="6"/>
  <c r="F220" i="6"/>
  <c r="B220" i="6"/>
  <c r="Q219" i="6"/>
  <c r="P219" i="6"/>
  <c r="O219" i="6"/>
  <c r="N219" i="6"/>
  <c r="K219" i="6"/>
  <c r="J219" i="6"/>
  <c r="I219" i="6"/>
  <c r="G219" i="6"/>
  <c r="F219" i="6"/>
  <c r="B219" i="6"/>
  <c r="Q218" i="6"/>
  <c r="P218" i="6"/>
  <c r="O218" i="6"/>
  <c r="N218" i="6"/>
  <c r="K218" i="6"/>
  <c r="J218" i="6"/>
  <c r="I218" i="6"/>
  <c r="G218" i="6"/>
  <c r="F218" i="6"/>
  <c r="B218" i="6"/>
  <c r="Q217" i="6"/>
  <c r="P217" i="6"/>
  <c r="O217" i="6"/>
  <c r="N217" i="6"/>
  <c r="K217" i="6"/>
  <c r="J217" i="6"/>
  <c r="I217" i="6"/>
  <c r="G217" i="6"/>
  <c r="F217" i="6"/>
  <c r="B217" i="6"/>
  <c r="Q216" i="6"/>
  <c r="P216" i="6"/>
  <c r="O216" i="6"/>
  <c r="N216" i="6"/>
  <c r="K216" i="6"/>
  <c r="J216" i="6"/>
  <c r="I216" i="6"/>
  <c r="G216" i="6"/>
  <c r="F216" i="6"/>
  <c r="B216" i="6"/>
  <c r="Q215" i="6"/>
  <c r="P215" i="6"/>
  <c r="O215" i="6"/>
  <c r="N215" i="6"/>
  <c r="K215" i="6"/>
  <c r="J215" i="6"/>
  <c r="I215" i="6"/>
  <c r="G215" i="6"/>
  <c r="F215" i="6"/>
  <c r="B215" i="6"/>
  <c r="Q214" i="6"/>
  <c r="P214" i="6"/>
  <c r="O214" i="6"/>
  <c r="N214" i="6"/>
  <c r="K214" i="6"/>
  <c r="J214" i="6"/>
  <c r="I214" i="6"/>
  <c r="G214" i="6"/>
  <c r="F214" i="6"/>
  <c r="B214" i="6"/>
  <c r="Q213" i="6"/>
  <c r="P213" i="6"/>
  <c r="O213" i="6"/>
  <c r="N213" i="6"/>
  <c r="K213" i="6"/>
  <c r="J213" i="6"/>
  <c r="I213" i="6"/>
  <c r="G213" i="6"/>
  <c r="F213" i="6"/>
  <c r="B213" i="6"/>
  <c r="Q212" i="6"/>
  <c r="P212" i="6"/>
  <c r="O212" i="6"/>
  <c r="N212" i="6"/>
  <c r="K212" i="6"/>
  <c r="J212" i="6"/>
  <c r="I212" i="6"/>
  <c r="G212" i="6"/>
  <c r="F212" i="6"/>
  <c r="B212" i="6"/>
  <c r="Q211" i="6"/>
  <c r="P211" i="6"/>
  <c r="O211" i="6"/>
  <c r="N211" i="6"/>
  <c r="K211" i="6"/>
  <c r="J211" i="6"/>
  <c r="I211" i="6"/>
  <c r="G211" i="6"/>
  <c r="F211" i="6"/>
  <c r="B211" i="6"/>
  <c r="Q210" i="6"/>
  <c r="P210" i="6"/>
  <c r="O210" i="6"/>
  <c r="N210" i="6"/>
  <c r="K210" i="6"/>
  <c r="J210" i="6"/>
  <c r="I210" i="6"/>
  <c r="G210" i="6"/>
  <c r="F210" i="6"/>
  <c r="B210" i="6"/>
  <c r="Q209" i="6"/>
  <c r="P209" i="6"/>
  <c r="O209" i="6"/>
  <c r="N209" i="6"/>
  <c r="K209" i="6"/>
  <c r="J209" i="6"/>
  <c r="I209" i="6"/>
  <c r="G209" i="6"/>
  <c r="F209" i="6"/>
  <c r="B209" i="6"/>
  <c r="Q208" i="6"/>
  <c r="P208" i="6"/>
  <c r="O208" i="6"/>
  <c r="N208" i="6"/>
  <c r="K208" i="6"/>
  <c r="J208" i="6"/>
  <c r="I208" i="6"/>
  <c r="G208" i="6"/>
  <c r="F208" i="6"/>
  <c r="B208" i="6"/>
  <c r="Q207" i="6"/>
  <c r="P207" i="6"/>
  <c r="O207" i="6"/>
  <c r="N207" i="6"/>
  <c r="K207" i="6"/>
  <c r="J207" i="6"/>
  <c r="I207" i="6"/>
  <c r="G207" i="6"/>
  <c r="F207" i="6"/>
  <c r="B207" i="6"/>
  <c r="Q206" i="6"/>
  <c r="P206" i="6"/>
  <c r="O206" i="6"/>
  <c r="N206" i="6"/>
  <c r="K206" i="6"/>
  <c r="J206" i="6"/>
  <c r="I206" i="6"/>
  <c r="G206" i="6"/>
  <c r="F206" i="6"/>
  <c r="B206" i="6"/>
  <c r="Q205" i="6"/>
  <c r="P205" i="6"/>
  <c r="O205" i="6"/>
  <c r="N205" i="6"/>
  <c r="K205" i="6"/>
  <c r="J205" i="6"/>
  <c r="I205" i="6"/>
  <c r="G205" i="6"/>
  <c r="F205" i="6"/>
  <c r="B205" i="6"/>
  <c r="Q204" i="6"/>
  <c r="P204" i="6"/>
  <c r="O204" i="6"/>
  <c r="N204" i="6"/>
  <c r="K204" i="6"/>
  <c r="J204" i="6"/>
  <c r="I204" i="6"/>
  <c r="G204" i="6"/>
  <c r="F204" i="6"/>
  <c r="B204" i="6"/>
  <c r="Q203" i="6"/>
  <c r="P203" i="6"/>
  <c r="O203" i="6"/>
  <c r="N203" i="6"/>
  <c r="K203" i="6"/>
  <c r="J203" i="6"/>
  <c r="I203" i="6"/>
  <c r="G203" i="6"/>
  <c r="F203" i="6"/>
  <c r="B203" i="6"/>
  <c r="Q202" i="6"/>
  <c r="P202" i="6"/>
  <c r="O202" i="6"/>
  <c r="N202" i="6"/>
  <c r="K202" i="6"/>
  <c r="J202" i="6"/>
  <c r="I202" i="6"/>
  <c r="G202" i="6"/>
  <c r="F202" i="6"/>
  <c r="B202" i="6"/>
  <c r="Q201" i="6"/>
  <c r="P201" i="6"/>
  <c r="O201" i="6"/>
  <c r="N201" i="6"/>
  <c r="K201" i="6"/>
  <c r="J201" i="6"/>
  <c r="I201" i="6"/>
  <c r="G201" i="6"/>
  <c r="F201" i="6"/>
  <c r="B201" i="6"/>
  <c r="Q200" i="6"/>
  <c r="P200" i="6"/>
  <c r="O200" i="6"/>
  <c r="N200" i="6"/>
  <c r="K200" i="6"/>
  <c r="J200" i="6"/>
  <c r="I200" i="6"/>
  <c r="G200" i="6"/>
  <c r="F200" i="6"/>
  <c r="B200" i="6"/>
  <c r="Q199" i="6"/>
  <c r="P199" i="6"/>
  <c r="O199" i="6"/>
  <c r="N199" i="6"/>
  <c r="K199" i="6"/>
  <c r="J199" i="6"/>
  <c r="I199" i="6"/>
  <c r="G199" i="6"/>
  <c r="F199" i="6"/>
  <c r="B199" i="6"/>
  <c r="Q198" i="6"/>
  <c r="P198" i="6"/>
  <c r="O198" i="6"/>
  <c r="N198" i="6"/>
  <c r="K198" i="6"/>
  <c r="J198" i="6"/>
  <c r="I198" i="6"/>
  <c r="G198" i="6"/>
  <c r="F198" i="6"/>
  <c r="B198" i="6"/>
  <c r="Q197" i="6"/>
  <c r="P197" i="6"/>
  <c r="O197" i="6"/>
  <c r="N197" i="6"/>
  <c r="K197" i="6"/>
  <c r="J197" i="6"/>
  <c r="I197" i="6"/>
  <c r="G197" i="6"/>
  <c r="F197" i="6"/>
  <c r="B197" i="6"/>
  <c r="Q196" i="6"/>
  <c r="P196" i="6"/>
  <c r="O196" i="6"/>
  <c r="N196" i="6"/>
  <c r="K196" i="6"/>
  <c r="J196" i="6"/>
  <c r="I196" i="6"/>
  <c r="G196" i="6"/>
  <c r="F196" i="6"/>
  <c r="B196" i="6"/>
  <c r="Q195" i="6"/>
  <c r="P195" i="6"/>
  <c r="O195" i="6"/>
  <c r="N195" i="6"/>
  <c r="K195" i="6"/>
  <c r="J195" i="6"/>
  <c r="I195" i="6"/>
  <c r="G195" i="6"/>
  <c r="F195" i="6"/>
  <c r="B195" i="6"/>
  <c r="Q194" i="6"/>
  <c r="P194" i="6"/>
  <c r="O194" i="6"/>
  <c r="N194" i="6"/>
  <c r="K194" i="6"/>
  <c r="J194" i="6"/>
  <c r="I194" i="6"/>
  <c r="G194" i="6"/>
  <c r="F194" i="6"/>
  <c r="B194" i="6"/>
  <c r="Q193" i="6"/>
  <c r="P193" i="6"/>
  <c r="O193" i="6"/>
  <c r="N193" i="6"/>
  <c r="K193" i="6"/>
  <c r="J193" i="6"/>
  <c r="I193" i="6"/>
  <c r="G193" i="6"/>
  <c r="F193" i="6"/>
  <c r="B193" i="6"/>
  <c r="Q192" i="6"/>
  <c r="P192" i="6"/>
  <c r="O192" i="6"/>
  <c r="N192" i="6"/>
  <c r="K192" i="6"/>
  <c r="J192" i="6"/>
  <c r="I192" i="6"/>
  <c r="G192" i="6"/>
  <c r="F192" i="6"/>
  <c r="B192" i="6"/>
  <c r="Q191" i="6"/>
  <c r="P191" i="6"/>
  <c r="O191" i="6"/>
  <c r="N191" i="6"/>
  <c r="K191" i="6"/>
  <c r="J191" i="6"/>
  <c r="I191" i="6"/>
  <c r="G191" i="6"/>
  <c r="F191" i="6"/>
  <c r="B191" i="6"/>
  <c r="Q190" i="6"/>
  <c r="P190" i="6"/>
  <c r="O190" i="6"/>
  <c r="N190" i="6"/>
  <c r="K190" i="6"/>
  <c r="J190" i="6"/>
  <c r="I190" i="6"/>
  <c r="G190" i="6"/>
  <c r="F190" i="6"/>
  <c r="B190" i="6"/>
  <c r="Q189" i="6"/>
  <c r="P189" i="6"/>
  <c r="O189" i="6"/>
  <c r="N189" i="6"/>
  <c r="K189" i="6"/>
  <c r="J189" i="6"/>
  <c r="I189" i="6"/>
  <c r="G189" i="6"/>
  <c r="F189" i="6"/>
  <c r="B189" i="6"/>
  <c r="Q188" i="6"/>
  <c r="P188" i="6"/>
  <c r="O188" i="6"/>
  <c r="N188" i="6"/>
  <c r="K188" i="6"/>
  <c r="J188" i="6"/>
  <c r="I188" i="6"/>
  <c r="G188" i="6"/>
  <c r="F188" i="6"/>
  <c r="B188" i="6"/>
  <c r="Q187" i="6"/>
  <c r="P187" i="6"/>
  <c r="O187" i="6"/>
  <c r="N187" i="6"/>
  <c r="K187" i="6"/>
  <c r="J187" i="6"/>
  <c r="I187" i="6"/>
  <c r="G187" i="6"/>
  <c r="F187" i="6"/>
  <c r="B187" i="6"/>
  <c r="Q186" i="6"/>
  <c r="P186" i="6"/>
  <c r="O186" i="6"/>
  <c r="N186" i="6"/>
  <c r="K186" i="6"/>
  <c r="J186" i="6"/>
  <c r="I186" i="6"/>
  <c r="G186" i="6"/>
  <c r="F186" i="6"/>
  <c r="B186" i="6"/>
  <c r="Q185" i="6"/>
  <c r="P185" i="6"/>
  <c r="O185" i="6"/>
  <c r="N185" i="6"/>
  <c r="K185" i="6"/>
  <c r="J185" i="6"/>
  <c r="I185" i="6"/>
  <c r="G185" i="6"/>
  <c r="F185" i="6"/>
  <c r="B185" i="6"/>
  <c r="Q184" i="6"/>
  <c r="P184" i="6"/>
  <c r="O184" i="6"/>
  <c r="N184" i="6"/>
  <c r="K184" i="6"/>
  <c r="J184" i="6"/>
  <c r="I184" i="6"/>
  <c r="G184" i="6"/>
  <c r="F184" i="6"/>
  <c r="B184" i="6"/>
  <c r="Q183" i="6"/>
  <c r="P183" i="6"/>
  <c r="O183" i="6"/>
  <c r="N183" i="6"/>
  <c r="K183" i="6"/>
  <c r="J183" i="6"/>
  <c r="I183" i="6"/>
  <c r="G183" i="6"/>
  <c r="F183" i="6"/>
  <c r="B183" i="6"/>
  <c r="Q182" i="6"/>
  <c r="P182" i="6"/>
  <c r="O182" i="6"/>
  <c r="N182" i="6"/>
  <c r="K182" i="6"/>
  <c r="J182" i="6"/>
  <c r="I182" i="6"/>
  <c r="G182" i="6"/>
  <c r="F182" i="6"/>
  <c r="B182" i="6"/>
  <c r="Q181" i="6"/>
  <c r="P181" i="6"/>
  <c r="O181" i="6"/>
  <c r="N181" i="6"/>
  <c r="K181" i="6"/>
  <c r="J181" i="6"/>
  <c r="I181" i="6"/>
  <c r="G181" i="6"/>
  <c r="F181" i="6"/>
  <c r="B181" i="6"/>
  <c r="Q180" i="6"/>
  <c r="P180" i="6"/>
  <c r="O180" i="6"/>
  <c r="N180" i="6"/>
  <c r="K180" i="6"/>
  <c r="J180" i="6"/>
  <c r="I180" i="6"/>
  <c r="G180" i="6"/>
  <c r="F180" i="6"/>
  <c r="B180" i="6"/>
  <c r="Q179" i="6"/>
  <c r="P179" i="6"/>
  <c r="O179" i="6"/>
  <c r="N179" i="6"/>
  <c r="K179" i="6"/>
  <c r="J179" i="6"/>
  <c r="I179" i="6"/>
  <c r="G179" i="6"/>
  <c r="F179" i="6"/>
  <c r="B179" i="6"/>
  <c r="Q178" i="6"/>
  <c r="P178" i="6"/>
  <c r="O178" i="6"/>
  <c r="N178" i="6"/>
  <c r="K178" i="6"/>
  <c r="J178" i="6"/>
  <c r="I178" i="6"/>
  <c r="G178" i="6"/>
  <c r="F178" i="6"/>
  <c r="B178" i="6"/>
  <c r="Q177" i="6"/>
  <c r="P177" i="6"/>
  <c r="O177" i="6"/>
  <c r="N177" i="6"/>
  <c r="K177" i="6"/>
  <c r="J177" i="6"/>
  <c r="I177" i="6"/>
  <c r="G177" i="6"/>
  <c r="F177" i="6"/>
  <c r="B177" i="6"/>
  <c r="Q176" i="6"/>
  <c r="P176" i="6"/>
  <c r="O176" i="6"/>
  <c r="N176" i="6"/>
  <c r="K176" i="6"/>
  <c r="J176" i="6"/>
  <c r="I176" i="6"/>
  <c r="G176" i="6"/>
  <c r="F176" i="6"/>
  <c r="B176" i="6"/>
  <c r="Q175" i="6"/>
  <c r="P175" i="6"/>
  <c r="O175" i="6"/>
  <c r="N175" i="6"/>
  <c r="K175" i="6"/>
  <c r="J175" i="6"/>
  <c r="I175" i="6"/>
  <c r="G175" i="6"/>
  <c r="F175" i="6"/>
  <c r="B175" i="6"/>
  <c r="Q174" i="6"/>
  <c r="P174" i="6"/>
  <c r="O174" i="6"/>
  <c r="N174" i="6"/>
  <c r="K174" i="6"/>
  <c r="J174" i="6"/>
  <c r="I174" i="6"/>
  <c r="G174" i="6"/>
  <c r="F174" i="6"/>
  <c r="B174" i="6"/>
  <c r="Q173" i="6"/>
  <c r="P173" i="6"/>
  <c r="O173" i="6"/>
  <c r="N173" i="6"/>
  <c r="K173" i="6"/>
  <c r="J173" i="6"/>
  <c r="I173" i="6"/>
  <c r="G173" i="6"/>
  <c r="F173" i="6"/>
  <c r="B173" i="6"/>
  <c r="Q172" i="6"/>
  <c r="P172" i="6"/>
  <c r="O172" i="6"/>
  <c r="N172" i="6"/>
  <c r="K172" i="6"/>
  <c r="J172" i="6"/>
  <c r="I172" i="6"/>
  <c r="G172" i="6"/>
  <c r="F172" i="6"/>
  <c r="B172" i="6"/>
  <c r="Q171" i="6"/>
  <c r="P171" i="6"/>
  <c r="O171" i="6"/>
  <c r="N171" i="6"/>
  <c r="K171" i="6"/>
  <c r="J171" i="6"/>
  <c r="I171" i="6"/>
  <c r="G171" i="6"/>
  <c r="F171" i="6"/>
  <c r="B171" i="6"/>
  <c r="Q170" i="6"/>
  <c r="P170" i="6"/>
  <c r="O170" i="6"/>
  <c r="N170" i="6"/>
  <c r="K170" i="6"/>
  <c r="J170" i="6"/>
  <c r="I170" i="6"/>
  <c r="G170" i="6"/>
  <c r="F170" i="6"/>
  <c r="B170" i="6"/>
  <c r="Q169" i="6"/>
  <c r="P169" i="6"/>
  <c r="O169" i="6"/>
  <c r="N169" i="6"/>
  <c r="K169" i="6"/>
  <c r="J169" i="6"/>
  <c r="I169" i="6"/>
  <c r="G169" i="6"/>
  <c r="F169" i="6"/>
  <c r="B169" i="6"/>
  <c r="Q168" i="6"/>
  <c r="P168" i="6"/>
  <c r="O168" i="6"/>
  <c r="N168" i="6"/>
  <c r="K168" i="6"/>
  <c r="J168" i="6"/>
  <c r="I168" i="6"/>
  <c r="G168" i="6"/>
  <c r="F168" i="6"/>
  <c r="B168" i="6"/>
  <c r="Q167" i="6"/>
  <c r="P167" i="6"/>
  <c r="O167" i="6"/>
  <c r="N167" i="6"/>
  <c r="K167" i="6"/>
  <c r="J167" i="6"/>
  <c r="I167" i="6"/>
  <c r="G167" i="6"/>
  <c r="F167" i="6"/>
  <c r="B167" i="6"/>
  <c r="Q166" i="6"/>
  <c r="P166" i="6"/>
  <c r="O166" i="6"/>
  <c r="N166" i="6"/>
  <c r="K166" i="6"/>
  <c r="J166" i="6"/>
  <c r="I166" i="6"/>
  <c r="G166" i="6"/>
  <c r="F166" i="6"/>
  <c r="B166" i="6"/>
  <c r="Q165" i="6"/>
  <c r="P165" i="6"/>
  <c r="O165" i="6"/>
  <c r="N165" i="6"/>
  <c r="K165" i="6"/>
  <c r="J165" i="6"/>
  <c r="I165" i="6"/>
  <c r="G165" i="6"/>
  <c r="F165" i="6"/>
  <c r="B165" i="6"/>
  <c r="Q164" i="6"/>
  <c r="P164" i="6"/>
  <c r="O164" i="6"/>
  <c r="N164" i="6"/>
  <c r="K164" i="6"/>
  <c r="J164" i="6"/>
  <c r="I164" i="6"/>
  <c r="G164" i="6"/>
  <c r="F164" i="6"/>
  <c r="B164" i="6"/>
  <c r="Q163" i="6"/>
  <c r="P163" i="6"/>
  <c r="O163" i="6"/>
  <c r="N163" i="6"/>
  <c r="K163" i="6"/>
  <c r="J163" i="6"/>
  <c r="I163" i="6"/>
  <c r="G163" i="6"/>
  <c r="F163" i="6"/>
  <c r="B163" i="6"/>
  <c r="Q162" i="6"/>
  <c r="P162" i="6"/>
  <c r="O162" i="6"/>
  <c r="N162" i="6"/>
  <c r="K162" i="6"/>
  <c r="J162" i="6"/>
  <c r="I162" i="6"/>
  <c r="G162" i="6"/>
  <c r="F162" i="6"/>
  <c r="B162" i="6"/>
  <c r="Q161" i="6"/>
  <c r="P161" i="6"/>
  <c r="O161" i="6"/>
  <c r="N161" i="6"/>
  <c r="K161" i="6"/>
  <c r="J161" i="6"/>
  <c r="I161" i="6"/>
  <c r="G161" i="6"/>
  <c r="F161" i="6"/>
  <c r="B161" i="6"/>
  <c r="Q160" i="6"/>
  <c r="P160" i="6"/>
  <c r="O160" i="6"/>
  <c r="N160" i="6"/>
  <c r="K160" i="6"/>
  <c r="J160" i="6"/>
  <c r="I160" i="6"/>
  <c r="G160" i="6"/>
  <c r="F160" i="6"/>
  <c r="B160" i="6"/>
  <c r="Q159" i="6"/>
  <c r="P159" i="6"/>
  <c r="O159" i="6"/>
  <c r="N159" i="6"/>
  <c r="K159" i="6"/>
  <c r="J159" i="6"/>
  <c r="I159" i="6"/>
  <c r="G159" i="6"/>
  <c r="F159" i="6"/>
  <c r="B159" i="6"/>
  <c r="Q158" i="6"/>
  <c r="P158" i="6"/>
  <c r="O158" i="6"/>
  <c r="N158" i="6"/>
  <c r="K158" i="6"/>
  <c r="J158" i="6"/>
  <c r="I158" i="6"/>
  <c r="G158" i="6"/>
  <c r="F158" i="6"/>
  <c r="B158" i="6"/>
  <c r="Q157" i="6"/>
  <c r="P157" i="6"/>
  <c r="O157" i="6"/>
  <c r="N157" i="6"/>
  <c r="K157" i="6"/>
  <c r="J157" i="6"/>
  <c r="I157" i="6"/>
  <c r="G157" i="6"/>
  <c r="F157" i="6"/>
  <c r="B157" i="6"/>
  <c r="Q156" i="6"/>
  <c r="P156" i="6"/>
  <c r="O156" i="6"/>
  <c r="N156" i="6"/>
  <c r="K156" i="6"/>
  <c r="J156" i="6"/>
  <c r="I156" i="6"/>
  <c r="G156" i="6"/>
  <c r="F156" i="6"/>
  <c r="B156" i="6"/>
  <c r="Q155" i="6"/>
  <c r="P155" i="6"/>
  <c r="O155" i="6"/>
  <c r="N155" i="6"/>
  <c r="K155" i="6"/>
  <c r="J155" i="6"/>
  <c r="I155" i="6"/>
  <c r="G155" i="6"/>
  <c r="F155" i="6"/>
  <c r="B155" i="6"/>
  <c r="Q154" i="6"/>
  <c r="P154" i="6"/>
  <c r="O154" i="6"/>
  <c r="N154" i="6"/>
  <c r="K154" i="6"/>
  <c r="J154" i="6"/>
  <c r="I154" i="6"/>
  <c r="G154" i="6"/>
  <c r="F154" i="6"/>
  <c r="B154" i="6"/>
  <c r="Q153" i="6"/>
  <c r="P153" i="6"/>
  <c r="O153" i="6"/>
  <c r="N153" i="6"/>
  <c r="K153" i="6"/>
  <c r="J153" i="6"/>
  <c r="I153" i="6"/>
  <c r="G153" i="6"/>
  <c r="F153" i="6"/>
  <c r="B153" i="6"/>
  <c r="Q152" i="6"/>
  <c r="P152" i="6"/>
  <c r="O152" i="6"/>
  <c r="N152" i="6"/>
  <c r="K152" i="6"/>
  <c r="J152" i="6"/>
  <c r="I152" i="6"/>
  <c r="G152" i="6"/>
  <c r="F152" i="6"/>
  <c r="B152" i="6"/>
  <c r="Q151" i="6"/>
  <c r="P151" i="6"/>
  <c r="O151" i="6"/>
  <c r="N151" i="6"/>
  <c r="K151" i="6"/>
  <c r="J151" i="6"/>
  <c r="I151" i="6"/>
  <c r="G151" i="6"/>
  <c r="F151" i="6"/>
  <c r="B151" i="6"/>
  <c r="Q150" i="6"/>
  <c r="P150" i="6"/>
  <c r="O150" i="6"/>
  <c r="N150" i="6"/>
  <c r="K150" i="6"/>
  <c r="J150" i="6"/>
  <c r="I150" i="6"/>
  <c r="G150" i="6"/>
  <c r="F150" i="6"/>
  <c r="B150" i="6"/>
  <c r="Q149" i="6"/>
  <c r="P149" i="6"/>
  <c r="O149" i="6"/>
  <c r="N149" i="6"/>
  <c r="K149" i="6"/>
  <c r="J149" i="6"/>
  <c r="I149" i="6"/>
  <c r="G149" i="6"/>
  <c r="F149" i="6"/>
  <c r="B149" i="6"/>
  <c r="Q148" i="6"/>
  <c r="P148" i="6"/>
  <c r="O148" i="6"/>
  <c r="N148" i="6"/>
  <c r="K148" i="6"/>
  <c r="J148" i="6"/>
  <c r="I148" i="6"/>
  <c r="G148" i="6"/>
  <c r="F148" i="6"/>
  <c r="B148" i="6"/>
  <c r="Q147" i="6"/>
  <c r="P147" i="6"/>
  <c r="O147" i="6"/>
  <c r="N147" i="6"/>
  <c r="K147" i="6"/>
  <c r="J147" i="6"/>
  <c r="I147" i="6"/>
  <c r="G147" i="6"/>
  <c r="F147" i="6"/>
  <c r="B147" i="6"/>
  <c r="Q146" i="6"/>
  <c r="P146" i="6"/>
  <c r="O146" i="6"/>
  <c r="N146" i="6"/>
  <c r="K146" i="6"/>
  <c r="J146" i="6"/>
  <c r="I146" i="6"/>
  <c r="G146" i="6"/>
  <c r="F146" i="6"/>
  <c r="B146" i="6"/>
  <c r="Q145" i="6"/>
  <c r="P145" i="6"/>
  <c r="O145" i="6"/>
  <c r="N145" i="6"/>
  <c r="K145" i="6"/>
  <c r="J145" i="6"/>
  <c r="I145" i="6"/>
  <c r="G145" i="6"/>
  <c r="F145" i="6"/>
  <c r="B145" i="6"/>
  <c r="Q144" i="6"/>
  <c r="P144" i="6"/>
  <c r="O144" i="6"/>
  <c r="N144" i="6"/>
  <c r="K144" i="6"/>
  <c r="J144" i="6"/>
  <c r="I144" i="6"/>
  <c r="G144" i="6"/>
  <c r="F144" i="6"/>
  <c r="B144" i="6"/>
  <c r="Q143" i="6"/>
  <c r="P143" i="6"/>
  <c r="O143" i="6"/>
  <c r="N143" i="6"/>
  <c r="K143" i="6"/>
  <c r="J143" i="6"/>
  <c r="I143" i="6"/>
  <c r="G143" i="6"/>
  <c r="F143" i="6"/>
  <c r="B143" i="6"/>
  <c r="Q142" i="6"/>
  <c r="P142" i="6"/>
  <c r="O142" i="6"/>
  <c r="N142" i="6"/>
  <c r="K142" i="6"/>
  <c r="J142" i="6"/>
  <c r="I142" i="6"/>
  <c r="G142" i="6"/>
  <c r="F142" i="6"/>
  <c r="B142" i="6"/>
  <c r="Q141" i="6"/>
  <c r="P141" i="6"/>
  <c r="O141" i="6"/>
  <c r="N141" i="6"/>
  <c r="K141" i="6"/>
  <c r="J141" i="6"/>
  <c r="I141" i="6"/>
  <c r="G141" i="6"/>
  <c r="F141" i="6"/>
  <c r="B141" i="6"/>
  <c r="Q140" i="6"/>
  <c r="P140" i="6"/>
  <c r="O140" i="6"/>
  <c r="N140" i="6"/>
  <c r="K140" i="6"/>
  <c r="J140" i="6"/>
  <c r="I140" i="6"/>
  <c r="G140" i="6"/>
  <c r="F140" i="6"/>
  <c r="B140" i="6"/>
  <c r="Q139" i="6"/>
  <c r="P139" i="6"/>
  <c r="O139" i="6"/>
  <c r="N139" i="6"/>
  <c r="K139" i="6"/>
  <c r="J139" i="6"/>
  <c r="I139" i="6"/>
  <c r="G139" i="6"/>
  <c r="F139" i="6"/>
  <c r="B139" i="6"/>
  <c r="Q138" i="6"/>
  <c r="P138" i="6"/>
  <c r="O138" i="6"/>
  <c r="N138" i="6"/>
  <c r="K138" i="6"/>
  <c r="J138" i="6"/>
  <c r="I138" i="6"/>
  <c r="G138" i="6"/>
  <c r="F138" i="6"/>
  <c r="B138" i="6"/>
  <c r="Q137" i="6"/>
  <c r="P137" i="6"/>
  <c r="O137" i="6"/>
  <c r="N137" i="6"/>
  <c r="K137" i="6"/>
  <c r="J137" i="6"/>
  <c r="I137" i="6"/>
  <c r="G137" i="6"/>
  <c r="F137" i="6"/>
  <c r="B137" i="6"/>
  <c r="Q136" i="6"/>
  <c r="P136" i="6"/>
  <c r="O136" i="6"/>
  <c r="N136" i="6"/>
  <c r="K136" i="6"/>
  <c r="J136" i="6"/>
  <c r="I136" i="6"/>
  <c r="G136" i="6"/>
  <c r="F136" i="6"/>
  <c r="B136" i="6"/>
  <c r="Q135" i="6"/>
  <c r="P135" i="6"/>
  <c r="O135" i="6"/>
  <c r="N135" i="6"/>
  <c r="K135" i="6"/>
  <c r="J135" i="6"/>
  <c r="I135" i="6"/>
  <c r="G135" i="6"/>
  <c r="F135" i="6"/>
  <c r="B135" i="6"/>
  <c r="Q134" i="6"/>
  <c r="P134" i="6"/>
  <c r="O134" i="6"/>
  <c r="N134" i="6"/>
  <c r="K134" i="6"/>
  <c r="J134" i="6"/>
  <c r="I134" i="6"/>
  <c r="G134" i="6"/>
  <c r="F134" i="6"/>
  <c r="B134" i="6"/>
  <c r="Q133" i="6"/>
  <c r="P133" i="6"/>
  <c r="O133" i="6"/>
  <c r="N133" i="6"/>
  <c r="K133" i="6"/>
  <c r="J133" i="6"/>
  <c r="I133" i="6"/>
  <c r="G133" i="6"/>
  <c r="F133" i="6"/>
  <c r="B133" i="6"/>
  <c r="Q132" i="6"/>
  <c r="P132" i="6"/>
  <c r="O132" i="6"/>
  <c r="N132" i="6"/>
  <c r="K132" i="6"/>
  <c r="J132" i="6"/>
  <c r="I132" i="6"/>
  <c r="G132" i="6"/>
  <c r="F132" i="6"/>
  <c r="B132" i="6"/>
  <c r="Q131" i="6"/>
  <c r="P131" i="6"/>
  <c r="O131" i="6"/>
  <c r="N131" i="6"/>
  <c r="K131" i="6"/>
  <c r="J131" i="6"/>
  <c r="I131" i="6"/>
  <c r="G131" i="6"/>
  <c r="F131" i="6"/>
  <c r="B131" i="6"/>
  <c r="Q130" i="6"/>
  <c r="P130" i="6"/>
  <c r="O130" i="6"/>
  <c r="N130" i="6"/>
  <c r="K130" i="6"/>
  <c r="J130" i="6"/>
  <c r="I130" i="6"/>
  <c r="G130" i="6"/>
  <c r="F130" i="6"/>
  <c r="B130" i="6"/>
  <c r="Q129" i="6"/>
  <c r="P129" i="6"/>
  <c r="O129" i="6"/>
  <c r="N129" i="6"/>
  <c r="K129" i="6"/>
  <c r="J129" i="6"/>
  <c r="I129" i="6"/>
  <c r="G129" i="6"/>
  <c r="F129" i="6"/>
  <c r="B129" i="6"/>
  <c r="Q128" i="6"/>
  <c r="P128" i="6"/>
  <c r="O128" i="6"/>
  <c r="N128" i="6"/>
  <c r="K128" i="6"/>
  <c r="J128" i="6"/>
  <c r="I128" i="6"/>
  <c r="G128" i="6"/>
  <c r="F128" i="6"/>
  <c r="B128" i="6"/>
  <c r="Q127" i="6"/>
  <c r="P127" i="6"/>
  <c r="O127" i="6"/>
  <c r="N127" i="6"/>
  <c r="K127" i="6"/>
  <c r="J127" i="6"/>
  <c r="I127" i="6"/>
  <c r="G127" i="6"/>
  <c r="F127" i="6"/>
  <c r="B127" i="6"/>
  <c r="Q126" i="6"/>
  <c r="P126" i="6"/>
  <c r="O126" i="6"/>
  <c r="N126" i="6"/>
  <c r="K126" i="6"/>
  <c r="J126" i="6"/>
  <c r="I126" i="6"/>
  <c r="G126" i="6"/>
  <c r="F126" i="6"/>
  <c r="B126" i="6"/>
  <c r="Q125" i="6"/>
  <c r="P125" i="6"/>
  <c r="O125" i="6"/>
  <c r="N125" i="6"/>
  <c r="K125" i="6"/>
  <c r="J125" i="6"/>
  <c r="I125" i="6"/>
  <c r="G125" i="6"/>
  <c r="F125" i="6"/>
  <c r="B125" i="6"/>
  <c r="Q124" i="6"/>
  <c r="P124" i="6"/>
  <c r="O124" i="6"/>
  <c r="N124" i="6"/>
  <c r="K124" i="6"/>
  <c r="J124" i="6"/>
  <c r="I124" i="6"/>
  <c r="G124" i="6"/>
  <c r="F124" i="6"/>
  <c r="B124" i="6"/>
  <c r="Q123" i="6"/>
  <c r="P123" i="6"/>
  <c r="O123" i="6"/>
  <c r="N123" i="6"/>
  <c r="K123" i="6"/>
  <c r="J123" i="6"/>
  <c r="I123" i="6"/>
  <c r="G123" i="6"/>
  <c r="F123" i="6"/>
  <c r="B123" i="6"/>
  <c r="Q122" i="6"/>
  <c r="P122" i="6"/>
  <c r="O122" i="6"/>
  <c r="N122" i="6"/>
  <c r="K122" i="6"/>
  <c r="J122" i="6"/>
  <c r="I122" i="6"/>
  <c r="G122" i="6"/>
  <c r="F122" i="6"/>
  <c r="B122" i="6"/>
  <c r="Q121" i="6"/>
  <c r="P121" i="6"/>
  <c r="O121" i="6"/>
  <c r="N121" i="6"/>
  <c r="K121" i="6"/>
  <c r="J121" i="6"/>
  <c r="I121" i="6"/>
  <c r="G121" i="6"/>
  <c r="F121" i="6"/>
  <c r="B121" i="6"/>
  <c r="Q120" i="6"/>
  <c r="P120" i="6"/>
  <c r="O120" i="6"/>
  <c r="N120" i="6"/>
  <c r="K120" i="6"/>
  <c r="J120" i="6"/>
  <c r="I120" i="6"/>
  <c r="G120" i="6"/>
  <c r="F120" i="6"/>
  <c r="B120" i="6"/>
  <c r="Q119" i="6"/>
  <c r="P119" i="6"/>
  <c r="O119" i="6"/>
  <c r="N119" i="6"/>
  <c r="K119" i="6"/>
  <c r="J119" i="6"/>
  <c r="I119" i="6"/>
  <c r="G119" i="6"/>
  <c r="F119" i="6"/>
  <c r="B119" i="6"/>
  <c r="Q118" i="6"/>
  <c r="P118" i="6"/>
  <c r="O118" i="6"/>
  <c r="N118" i="6"/>
  <c r="K118" i="6"/>
  <c r="J118" i="6"/>
  <c r="I118" i="6"/>
  <c r="G118" i="6"/>
  <c r="F118" i="6"/>
  <c r="B118" i="6"/>
  <c r="Q117" i="6"/>
  <c r="P117" i="6"/>
  <c r="O117" i="6"/>
  <c r="N117" i="6"/>
  <c r="K117" i="6"/>
  <c r="J117" i="6"/>
  <c r="I117" i="6"/>
  <c r="G117" i="6"/>
  <c r="F117" i="6"/>
  <c r="B117" i="6"/>
  <c r="Q116" i="6"/>
  <c r="P116" i="6"/>
  <c r="O116" i="6"/>
  <c r="N116" i="6"/>
  <c r="K116" i="6"/>
  <c r="J116" i="6"/>
  <c r="I116" i="6"/>
  <c r="G116" i="6"/>
  <c r="F116" i="6"/>
  <c r="B116" i="6"/>
  <c r="Q115" i="6"/>
  <c r="P115" i="6"/>
  <c r="O115" i="6"/>
  <c r="N115" i="6"/>
  <c r="K115" i="6"/>
  <c r="J115" i="6"/>
  <c r="I115" i="6"/>
  <c r="G115" i="6"/>
  <c r="F115" i="6"/>
  <c r="B115" i="6"/>
  <c r="Q114" i="6"/>
  <c r="P114" i="6"/>
  <c r="O114" i="6"/>
  <c r="N114" i="6"/>
  <c r="K114" i="6"/>
  <c r="J114" i="6"/>
  <c r="I114" i="6"/>
  <c r="G114" i="6"/>
  <c r="F114" i="6"/>
  <c r="B114" i="6"/>
  <c r="Q113" i="6"/>
  <c r="P113" i="6"/>
  <c r="O113" i="6"/>
  <c r="N113" i="6"/>
  <c r="K113" i="6"/>
  <c r="J113" i="6"/>
  <c r="I113" i="6"/>
  <c r="G113" i="6"/>
  <c r="F113" i="6"/>
  <c r="B113" i="6"/>
  <c r="Q112" i="6"/>
  <c r="P112" i="6"/>
  <c r="O112" i="6"/>
  <c r="N112" i="6"/>
  <c r="K112" i="6"/>
  <c r="J112" i="6"/>
  <c r="I112" i="6"/>
  <c r="G112" i="6"/>
  <c r="F112" i="6"/>
  <c r="B112" i="6"/>
  <c r="Q111" i="6"/>
  <c r="P111" i="6"/>
  <c r="O111" i="6"/>
  <c r="N111" i="6"/>
  <c r="K111" i="6"/>
  <c r="J111" i="6"/>
  <c r="I111" i="6"/>
  <c r="G111" i="6"/>
  <c r="F111" i="6"/>
  <c r="B111" i="6"/>
  <c r="Q110" i="6"/>
  <c r="P110" i="6"/>
  <c r="O110" i="6"/>
  <c r="N110" i="6"/>
  <c r="K110" i="6"/>
  <c r="J110" i="6"/>
  <c r="I110" i="6"/>
  <c r="G110" i="6"/>
  <c r="F110" i="6"/>
  <c r="B110" i="6"/>
  <c r="Q109" i="6"/>
  <c r="P109" i="6"/>
  <c r="O109" i="6"/>
  <c r="N109" i="6"/>
  <c r="K109" i="6"/>
  <c r="J109" i="6"/>
  <c r="I109" i="6"/>
  <c r="G109" i="6"/>
  <c r="F109" i="6"/>
  <c r="B109" i="6"/>
  <c r="Q108" i="6"/>
  <c r="P108" i="6"/>
  <c r="O108" i="6"/>
  <c r="N108" i="6"/>
  <c r="K108" i="6"/>
  <c r="J108" i="6"/>
  <c r="I108" i="6"/>
  <c r="G108" i="6"/>
  <c r="F108" i="6"/>
  <c r="B108" i="6"/>
  <c r="Q107" i="6"/>
  <c r="P107" i="6"/>
  <c r="O107" i="6"/>
  <c r="N107" i="6"/>
  <c r="K107" i="6"/>
  <c r="J107" i="6"/>
  <c r="I107" i="6"/>
  <c r="G107" i="6"/>
  <c r="F107" i="6"/>
  <c r="B107" i="6"/>
  <c r="Q106" i="6"/>
  <c r="P106" i="6"/>
  <c r="O106" i="6"/>
  <c r="N106" i="6"/>
  <c r="K106" i="6"/>
  <c r="J106" i="6"/>
  <c r="I106" i="6"/>
  <c r="G106" i="6"/>
  <c r="F106" i="6"/>
  <c r="B106" i="6"/>
  <c r="Q105" i="6"/>
  <c r="P105" i="6"/>
  <c r="O105" i="6"/>
  <c r="N105" i="6"/>
  <c r="K105" i="6"/>
  <c r="J105" i="6"/>
  <c r="I105" i="6"/>
  <c r="G105" i="6"/>
  <c r="F105" i="6"/>
  <c r="B105" i="6"/>
  <c r="Q104" i="6"/>
  <c r="P104" i="6"/>
  <c r="O104" i="6"/>
  <c r="N104" i="6"/>
  <c r="K104" i="6"/>
  <c r="J104" i="6"/>
  <c r="I104" i="6"/>
  <c r="G104" i="6"/>
  <c r="F104" i="6"/>
  <c r="B104" i="6"/>
  <c r="Q103" i="6"/>
  <c r="P103" i="6"/>
  <c r="O103" i="6"/>
  <c r="N103" i="6"/>
  <c r="K103" i="6"/>
  <c r="J103" i="6"/>
  <c r="I103" i="6"/>
  <c r="G103" i="6"/>
  <c r="F103" i="6"/>
  <c r="B103" i="6"/>
  <c r="Q102" i="6"/>
  <c r="P102" i="6"/>
  <c r="O102" i="6"/>
  <c r="N102" i="6"/>
  <c r="K102" i="6"/>
  <c r="J102" i="6"/>
  <c r="I102" i="6"/>
  <c r="G102" i="6"/>
  <c r="F102" i="6"/>
  <c r="B102" i="6"/>
  <c r="Q101" i="6"/>
  <c r="P101" i="6"/>
  <c r="O101" i="6"/>
  <c r="N101" i="6"/>
  <c r="K101" i="6"/>
  <c r="J101" i="6"/>
  <c r="I101" i="6"/>
  <c r="G101" i="6"/>
  <c r="F101" i="6"/>
  <c r="B101" i="6"/>
  <c r="Q100" i="6"/>
  <c r="P100" i="6"/>
  <c r="O100" i="6"/>
  <c r="N100" i="6"/>
  <c r="K100" i="6"/>
  <c r="J100" i="6"/>
  <c r="I100" i="6"/>
  <c r="G100" i="6"/>
  <c r="F100" i="6"/>
  <c r="B100" i="6"/>
  <c r="Q99" i="6"/>
  <c r="P99" i="6"/>
  <c r="O99" i="6"/>
  <c r="N99" i="6"/>
  <c r="K99" i="6"/>
  <c r="J99" i="6"/>
  <c r="I99" i="6"/>
  <c r="G99" i="6"/>
  <c r="F99" i="6"/>
  <c r="B99" i="6"/>
  <c r="Q98" i="6"/>
  <c r="P98" i="6"/>
  <c r="O98" i="6"/>
  <c r="N98" i="6"/>
  <c r="K98" i="6"/>
  <c r="J98" i="6"/>
  <c r="I98" i="6"/>
  <c r="G98" i="6"/>
  <c r="F98" i="6"/>
  <c r="B98" i="6"/>
  <c r="Q97" i="6"/>
  <c r="P97" i="6"/>
  <c r="O97" i="6"/>
  <c r="N97" i="6"/>
  <c r="K97" i="6"/>
  <c r="J97" i="6"/>
  <c r="I97" i="6"/>
  <c r="G97" i="6"/>
  <c r="F97" i="6"/>
  <c r="B97" i="6"/>
  <c r="Q96" i="6"/>
  <c r="P96" i="6"/>
  <c r="O96" i="6"/>
  <c r="N96" i="6"/>
  <c r="K96" i="6"/>
  <c r="J96" i="6"/>
  <c r="I96" i="6"/>
  <c r="G96" i="6"/>
  <c r="F96" i="6"/>
  <c r="B96" i="6"/>
  <c r="Q95" i="6"/>
  <c r="P95" i="6"/>
  <c r="O95" i="6"/>
  <c r="N95" i="6"/>
  <c r="K95" i="6"/>
  <c r="J95" i="6"/>
  <c r="I95" i="6"/>
  <c r="G95" i="6"/>
  <c r="F95" i="6"/>
  <c r="B95" i="6"/>
  <c r="Q94" i="6"/>
  <c r="P94" i="6"/>
  <c r="O94" i="6"/>
  <c r="N94" i="6"/>
  <c r="K94" i="6"/>
  <c r="J94" i="6"/>
  <c r="I94" i="6"/>
  <c r="G94" i="6"/>
  <c r="F94" i="6"/>
  <c r="B94" i="6"/>
  <c r="Q93" i="6"/>
  <c r="P93" i="6"/>
  <c r="O93" i="6"/>
  <c r="N93" i="6"/>
  <c r="K93" i="6"/>
  <c r="J93" i="6"/>
  <c r="I93" i="6"/>
  <c r="G93" i="6"/>
  <c r="F93" i="6"/>
  <c r="B93" i="6"/>
  <c r="Q92" i="6"/>
  <c r="P92" i="6"/>
  <c r="O92" i="6"/>
  <c r="N92" i="6"/>
  <c r="K92" i="6"/>
  <c r="J92" i="6"/>
  <c r="I92" i="6"/>
  <c r="G92" i="6"/>
  <c r="F92" i="6"/>
  <c r="B92" i="6"/>
  <c r="Q91" i="6"/>
  <c r="P91" i="6"/>
  <c r="O91" i="6"/>
  <c r="N91" i="6"/>
  <c r="K91" i="6"/>
  <c r="J91" i="6"/>
  <c r="I91" i="6"/>
  <c r="G91" i="6"/>
  <c r="F91" i="6"/>
  <c r="B91" i="6"/>
  <c r="Q90" i="6"/>
  <c r="P90" i="6"/>
  <c r="O90" i="6"/>
  <c r="N90" i="6"/>
  <c r="K90" i="6"/>
  <c r="J90" i="6"/>
  <c r="I90" i="6"/>
  <c r="G90" i="6"/>
  <c r="F90" i="6"/>
  <c r="B90" i="6"/>
  <c r="Q89" i="6"/>
  <c r="P89" i="6"/>
  <c r="O89" i="6"/>
  <c r="N89" i="6"/>
  <c r="K89" i="6"/>
  <c r="J89" i="6"/>
  <c r="I89" i="6"/>
  <c r="G89" i="6"/>
  <c r="F89" i="6"/>
  <c r="B89" i="6"/>
  <c r="Q88" i="6"/>
  <c r="P88" i="6"/>
  <c r="O88" i="6"/>
  <c r="N88" i="6"/>
  <c r="K88" i="6"/>
  <c r="J88" i="6"/>
  <c r="I88" i="6"/>
  <c r="G88" i="6"/>
  <c r="F88" i="6"/>
  <c r="B88" i="6"/>
  <c r="Q87" i="6"/>
  <c r="P87" i="6"/>
  <c r="O87" i="6"/>
  <c r="N87" i="6"/>
  <c r="K87" i="6"/>
  <c r="J87" i="6"/>
  <c r="I87" i="6"/>
  <c r="G87" i="6"/>
  <c r="F87" i="6"/>
  <c r="B87" i="6"/>
  <c r="Q86" i="6"/>
  <c r="P86" i="6"/>
  <c r="O86" i="6"/>
  <c r="N86" i="6"/>
  <c r="K86" i="6"/>
  <c r="J86" i="6"/>
  <c r="I86" i="6"/>
  <c r="G86" i="6"/>
  <c r="F86" i="6"/>
  <c r="B86" i="6"/>
  <c r="Q85" i="6"/>
  <c r="P85" i="6"/>
  <c r="O85" i="6"/>
  <c r="N85" i="6"/>
  <c r="K85" i="6"/>
  <c r="J85" i="6"/>
  <c r="I85" i="6"/>
  <c r="G85" i="6"/>
  <c r="F85" i="6"/>
  <c r="B85" i="6"/>
  <c r="Q84" i="6"/>
  <c r="P84" i="6"/>
  <c r="O84" i="6"/>
  <c r="N84" i="6"/>
  <c r="K84" i="6"/>
  <c r="J84" i="6"/>
  <c r="I84" i="6"/>
  <c r="G84" i="6"/>
  <c r="F84" i="6"/>
  <c r="B84" i="6"/>
  <c r="Q83" i="6"/>
  <c r="P83" i="6"/>
  <c r="O83" i="6"/>
  <c r="N83" i="6"/>
  <c r="K83" i="6"/>
  <c r="J83" i="6"/>
  <c r="I83" i="6"/>
  <c r="G83" i="6"/>
  <c r="F83" i="6"/>
  <c r="B83" i="6"/>
  <c r="Q82" i="6"/>
  <c r="P82" i="6"/>
  <c r="O82" i="6"/>
  <c r="N82" i="6"/>
  <c r="K82" i="6"/>
  <c r="J82" i="6"/>
  <c r="I82" i="6"/>
  <c r="G82" i="6"/>
  <c r="F82" i="6"/>
  <c r="B82" i="6"/>
  <c r="Q81" i="6"/>
  <c r="P81" i="6"/>
  <c r="O81" i="6"/>
  <c r="N81" i="6"/>
  <c r="K81" i="6"/>
  <c r="J81" i="6"/>
  <c r="I81" i="6"/>
  <c r="G81" i="6"/>
  <c r="F81" i="6"/>
  <c r="B81" i="6"/>
  <c r="Q80" i="6"/>
  <c r="P80" i="6"/>
  <c r="O80" i="6"/>
  <c r="N80" i="6"/>
  <c r="K80" i="6"/>
  <c r="J80" i="6"/>
  <c r="I80" i="6"/>
  <c r="G80" i="6"/>
  <c r="F80" i="6"/>
  <c r="B80" i="6"/>
  <c r="Q79" i="6"/>
  <c r="P79" i="6"/>
  <c r="O79" i="6"/>
  <c r="N79" i="6"/>
  <c r="K79" i="6"/>
  <c r="J79" i="6"/>
  <c r="I79" i="6"/>
  <c r="G79" i="6"/>
  <c r="F79" i="6"/>
  <c r="B79" i="6"/>
  <c r="Q78" i="6"/>
  <c r="P78" i="6"/>
  <c r="O78" i="6"/>
  <c r="N78" i="6"/>
  <c r="K78" i="6"/>
  <c r="J78" i="6"/>
  <c r="I78" i="6"/>
  <c r="G78" i="6"/>
  <c r="F78" i="6"/>
  <c r="B78" i="6"/>
  <c r="Q77" i="6"/>
  <c r="P77" i="6"/>
  <c r="O77" i="6"/>
  <c r="N77" i="6"/>
  <c r="K77" i="6"/>
  <c r="J77" i="6"/>
  <c r="I77" i="6"/>
  <c r="G77" i="6"/>
  <c r="F77" i="6"/>
  <c r="B77" i="6"/>
  <c r="Q76" i="6"/>
  <c r="P76" i="6"/>
  <c r="O76" i="6"/>
  <c r="N76" i="6"/>
  <c r="K76" i="6"/>
  <c r="J76" i="6"/>
  <c r="I76" i="6"/>
  <c r="G76" i="6"/>
  <c r="F76" i="6"/>
  <c r="B76" i="6"/>
  <c r="Q75" i="6"/>
  <c r="P75" i="6"/>
  <c r="O75" i="6"/>
  <c r="N75" i="6"/>
  <c r="K75" i="6"/>
  <c r="J75" i="6"/>
  <c r="I75" i="6"/>
  <c r="G75" i="6"/>
  <c r="F75" i="6"/>
  <c r="B75" i="6"/>
  <c r="Q74" i="6"/>
  <c r="P74" i="6"/>
  <c r="O74" i="6"/>
  <c r="N74" i="6"/>
  <c r="K74" i="6"/>
  <c r="J74" i="6"/>
  <c r="I74" i="6"/>
  <c r="G74" i="6"/>
  <c r="F74" i="6"/>
  <c r="B74" i="6"/>
  <c r="Q73" i="6"/>
  <c r="P73" i="6"/>
  <c r="O73" i="6"/>
  <c r="N73" i="6"/>
  <c r="K73" i="6"/>
  <c r="J73" i="6"/>
  <c r="I73" i="6"/>
  <c r="G73" i="6"/>
  <c r="F73" i="6"/>
  <c r="B73" i="6"/>
  <c r="Q72" i="6"/>
  <c r="P72" i="6"/>
  <c r="O72" i="6"/>
  <c r="N72" i="6"/>
  <c r="K72" i="6"/>
  <c r="J72" i="6"/>
  <c r="I72" i="6"/>
  <c r="G72" i="6"/>
  <c r="F72" i="6"/>
  <c r="B72" i="6"/>
  <c r="Q71" i="6"/>
  <c r="P71" i="6"/>
  <c r="O71" i="6"/>
  <c r="N71" i="6"/>
  <c r="K71" i="6"/>
  <c r="J71" i="6"/>
  <c r="I71" i="6"/>
  <c r="G71" i="6"/>
  <c r="F71" i="6"/>
  <c r="B71" i="6"/>
  <c r="Q70" i="6"/>
  <c r="P70" i="6"/>
  <c r="O70" i="6"/>
  <c r="N70" i="6"/>
  <c r="K70" i="6"/>
  <c r="J70" i="6"/>
  <c r="I70" i="6"/>
  <c r="G70" i="6"/>
  <c r="F70" i="6"/>
  <c r="B70" i="6"/>
  <c r="Q69" i="6"/>
  <c r="P69" i="6"/>
  <c r="O69" i="6"/>
  <c r="N69" i="6"/>
  <c r="K69" i="6"/>
  <c r="J69" i="6"/>
  <c r="I69" i="6"/>
  <c r="G69" i="6"/>
  <c r="F69" i="6"/>
  <c r="B69" i="6"/>
  <c r="Q68" i="6"/>
  <c r="P68" i="6"/>
  <c r="O68" i="6"/>
  <c r="N68" i="6"/>
  <c r="K68" i="6"/>
  <c r="J68" i="6"/>
  <c r="I68" i="6"/>
  <c r="G68" i="6"/>
  <c r="F68" i="6"/>
  <c r="B68" i="6"/>
  <c r="Q67" i="6"/>
  <c r="P67" i="6"/>
  <c r="O67" i="6"/>
  <c r="N67" i="6"/>
  <c r="K67" i="6"/>
  <c r="J67" i="6"/>
  <c r="I67" i="6"/>
  <c r="G67" i="6"/>
  <c r="F67" i="6"/>
  <c r="B67" i="6"/>
  <c r="Q66" i="6"/>
  <c r="P66" i="6"/>
  <c r="O66" i="6"/>
  <c r="N66" i="6"/>
  <c r="K66" i="6"/>
  <c r="J66" i="6"/>
  <c r="I66" i="6"/>
  <c r="G66" i="6"/>
  <c r="F66" i="6"/>
  <c r="B66" i="6"/>
  <c r="Q65" i="6"/>
  <c r="P65" i="6"/>
  <c r="O65" i="6"/>
  <c r="N65" i="6"/>
  <c r="K65" i="6"/>
  <c r="J65" i="6"/>
  <c r="I65" i="6"/>
  <c r="G65" i="6"/>
  <c r="F65" i="6"/>
  <c r="B65" i="6"/>
  <c r="Q64" i="6"/>
  <c r="P64" i="6"/>
  <c r="O64" i="6"/>
  <c r="N64" i="6"/>
  <c r="K64" i="6"/>
  <c r="J64" i="6"/>
  <c r="I64" i="6"/>
  <c r="G64" i="6"/>
  <c r="F64" i="6"/>
  <c r="B64" i="6"/>
  <c r="Q63" i="6"/>
  <c r="P63" i="6"/>
  <c r="O63" i="6"/>
  <c r="N63" i="6"/>
  <c r="K63" i="6"/>
  <c r="J63" i="6"/>
  <c r="I63" i="6"/>
  <c r="G63" i="6"/>
  <c r="F63" i="6"/>
  <c r="B63" i="6"/>
  <c r="Q62" i="6"/>
  <c r="P62" i="6"/>
  <c r="O62" i="6"/>
  <c r="N62" i="6"/>
  <c r="K62" i="6"/>
  <c r="J62" i="6"/>
  <c r="I62" i="6"/>
  <c r="G62" i="6"/>
  <c r="F62" i="6"/>
  <c r="B62" i="6"/>
  <c r="Q61" i="6"/>
  <c r="P61" i="6"/>
  <c r="O61" i="6"/>
  <c r="N61" i="6"/>
  <c r="K61" i="6"/>
  <c r="J61" i="6"/>
  <c r="I61" i="6"/>
  <c r="G61" i="6"/>
  <c r="F61" i="6"/>
  <c r="B61" i="6"/>
  <c r="Q60" i="6"/>
  <c r="P60" i="6"/>
  <c r="O60" i="6"/>
  <c r="N60" i="6"/>
  <c r="K60" i="6"/>
  <c r="J60" i="6"/>
  <c r="I60" i="6"/>
  <c r="G60" i="6"/>
  <c r="F60" i="6"/>
  <c r="B60" i="6"/>
  <c r="Q59" i="6"/>
  <c r="P59" i="6"/>
  <c r="O59" i="6"/>
  <c r="N59" i="6"/>
  <c r="K59" i="6"/>
  <c r="J59" i="6"/>
  <c r="I59" i="6"/>
  <c r="G59" i="6"/>
  <c r="F59" i="6"/>
  <c r="B59" i="6"/>
  <c r="Q58" i="6"/>
  <c r="P58" i="6"/>
  <c r="O58" i="6"/>
  <c r="N58" i="6"/>
  <c r="K58" i="6"/>
  <c r="J58" i="6"/>
  <c r="I58" i="6"/>
  <c r="G58" i="6"/>
  <c r="F58" i="6"/>
  <c r="B58" i="6"/>
  <c r="Q57" i="6"/>
  <c r="P57" i="6"/>
  <c r="O57" i="6"/>
  <c r="N57" i="6"/>
  <c r="K57" i="6"/>
  <c r="J57" i="6"/>
  <c r="I57" i="6"/>
  <c r="G57" i="6"/>
  <c r="F57" i="6"/>
  <c r="B57" i="6"/>
  <c r="Q56" i="6"/>
  <c r="P56" i="6"/>
  <c r="O56" i="6"/>
  <c r="N56" i="6"/>
  <c r="K56" i="6"/>
  <c r="J56" i="6"/>
  <c r="I56" i="6"/>
  <c r="G56" i="6"/>
  <c r="F56" i="6"/>
  <c r="B56" i="6"/>
  <c r="Q55" i="6"/>
  <c r="P55" i="6"/>
  <c r="O55" i="6"/>
  <c r="N55" i="6"/>
  <c r="K55" i="6"/>
  <c r="J55" i="6"/>
  <c r="I55" i="6"/>
  <c r="G55" i="6"/>
  <c r="F55" i="6"/>
  <c r="B55" i="6"/>
  <c r="Q54" i="6"/>
  <c r="P54" i="6"/>
  <c r="O54" i="6"/>
  <c r="N54" i="6"/>
  <c r="K54" i="6"/>
  <c r="J54" i="6"/>
  <c r="I54" i="6"/>
  <c r="G54" i="6"/>
  <c r="F54" i="6"/>
  <c r="B54" i="6"/>
  <c r="Q53" i="6"/>
  <c r="P53" i="6"/>
  <c r="O53" i="6"/>
  <c r="N53" i="6"/>
  <c r="K53" i="6"/>
  <c r="J53" i="6"/>
  <c r="I53" i="6"/>
  <c r="G53" i="6"/>
  <c r="F53" i="6"/>
  <c r="B53" i="6"/>
  <c r="Q52" i="6"/>
  <c r="P52" i="6"/>
  <c r="O52" i="6"/>
  <c r="N52" i="6"/>
  <c r="K52" i="6"/>
  <c r="J52" i="6"/>
  <c r="I52" i="6"/>
  <c r="G52" i="6"/>
  <c r="F52" i="6"/>
  <c r="B52" i="6"/>
  <c r="Q51" i="6"/>
  <c r="P51" i="6"/>
  <c r="O51" i="6"/>
  <c r="N51" i="6"/>
  <c r="K51" i="6"/>
  <c r="J51" i="6"/>
  <c r="I51" i="6"/>
  <c r="G51" i="6"/>
  <c r="F51" i="6"/>
  <c r="B51" i="6"/>
  <c r="Q50" i="6"/>
  <c r="P50" i="6"/>
  <c r="O50" i="6"/>
  <c r="N50" i="6"/>
  <c r="K50" i="6"/>
  <c r="J50" i="6"/>
  <c r="I50" i="6"/>
  <c r="G50" i="6"/>
  <c r="F50" i="6"/>
  <c r="B50" i="6"/>
  <c r="Q49" i="6"/>
  <c r="P49" i="6"/>
  <c r="O49" i="6"/>
  <c r="N49" i="6"/>
  <c r="K49" i="6"/>
  <c r="J49" i="6"/>
  <c r="I49" i="6"/>
  <c r="G49" i="6"/>
  <c r="F49" i="6"/>
  <c r="B49" i="6"/>
  <c r="Q48" i="6"/>
  <c r="P48" i="6"/>
  <c r="O48" i="6"/>
  <c r="N48" i="6"/>
  <c r="K48" i="6"/>
  <c r="J48" i="6"/>
  <c r="I48" i="6"/>
  <c r="G48" i="6"/>
  <c r="F48" i="6"/>
  <c r="B48" i="6"/>
  <c r="Q47" i="6"/>
  <c r="P47" i="6"/>
  <c r="O47" i="6"/>
  <c r="N47" i="6"/>
  <c r="K47" i="6"/>
  <c r="J47" i="6"/>
  <c r="I47" i="6"/>
  <c r="G47" i="6"/>
  <c r="F47" i="6"/>
  <c r="B47" i="6"/>
  <c r="Q46" i="6"/>
  <c r="P46" i="6"/>
  <c r="O46" i="6"/>
  <c r="N46" i="6"/>
  <c r="K46" i="6"/>
  <c r="J46" i="6"/>
  <c r="I46" i="6"/>
  <c r="G46" i="6"/>
  <c r="F46" i="6"/>
  <c r="B46" i="6"/>
  <c r="Q45" i="6"/>
  <c r="P45" i="6"/>
  <c r="O45" i="6"/>
  <c r="N45" i="6"/>
  <c r="K45" i="6"/>
  <c r="J45" i="6"/>
  <c r="I45" i="6"/>
  <c r="G45" i="6"/>
  <c r="F45" i="6"/>
  <c r="B45" i="6"/>
  <c r="Q44" i="6"/>
  <c r="P44" i="6"/>
  <c r="O44" i="6"/>
  <c r="N44" i="6"/>
  <c r="K44" i="6"/>
  <c r="J44" i="6"/>
  <c r="I44" i="6"/>
  <c r="G44" i="6"/>
  <c r="F44" i="6"/>
  <c r="B44" i="6"/>
  <c r="Q43" i="6"/>
  <c r="P43" i="6"/>
  <c r="O43" i="6"/>
  <c r="N43" i="6"/>
  <c r="K43" i="6"/>
  <c r="J43" i="6"/>
  <c r="I43" i="6"/>
  <c r="G43" i="6"/>
  <c r="F43" i="6"/>
  <c r="B43" i="6"/>
  <c r="Q42" i="6"/>
  <c r="P42" i="6"/>
  <c r="O42" i="6"/>
  <c r="N42" i="6"/>
  <c r="K42" i="6"/>
  <c r="J42" i="6"/>
  <c r="I42" i="6"/>
  <c r="G42" i="6"/>
  <c r="F42" i="6"/>
  <c r="B42" i="6"/>
  <c r="Q41" i="6"/>
  <c r="P41" i="6"/>
  <c r="O41" i="6"/>
  <c r="N41" i="6"/>
  <c r="K41" i="6"/>
  <c r="J41" i="6"/>
  <c r="I41" i="6"/>
  <c r="G41" i="6"/>
  <c r="F41" i="6"/>
  <c r="B41" i="6"/>
  <c r="Q40" i="6"/>
  <c r="P40" i="6"/>
  <c r="O40" i="6"/>
  <c r="N40" i="6"/>
  <c r="K40" i="6"/>
  <c r="J40" i="6"/>
  <c r="I40" i="6"/>
  <c r="G40" i="6"/>
  <c r="F40" i="6"/>
  <c r="B40" i="6"/>
  <c r="Q39" i="6"/>
  <c r="P39" i="6"/>
  <c r="O39" i="6"/>
  <c r="N39" i="6"/>
  <c r="K39" i="6"/>
  <c r="J39" i="6"/>
  <c r="I39" i="6"/>
  <c r="G39" i="6"/>
  <c r="F39" i="6"/>
  <c r="B39" i="6"/>
  <c r="Q38" i="6"/>
  <c r="P38" i="6"/>
  <c r="O38" i="6"/>
  <c r="N38" i="6"/>
  <c r="K38" i="6"/>
  <c r="J38" i="6"/>
  <c r="I38" i="6"/>
  <c r="G38" i="6"/>
  <c r="F38" i="6"/>
  <c r="B38" i="6"/>
  <c r="Q37" i="6"/>
  <c r="P37" i="6"/>
  <c r="O37" i="6"/>
  <c r="N37" i="6"/>
  <c r="K37" i="6"/>
  <c r="J37" i="6"/>
  <c r="I37" i="6"/>
  <c r="G37" i="6"/>
  <c r="F37" i="6"/>
  <c r="B37" i="6"/>
  <c r="Q36" i="6"/>
  <c r="P36" i="6"/>
  <c r="O36" i="6"/>
  <c r="N36" i="6"/>
  <c r="K36" i="6"/>
  <c r="J36" i="6"/>
  <c r="I36" i="6"/>
  <c r="G36" i="6"/>
  <c r="F36" i="6"/>
  <c r="B36" i="6"/>
  <c r="Q35" i="6"/>
  <c r="P35" i="6"/>
  <c r="O35" i="6"/>
  <c r="N35" i="6"/>
  <c r="K35" i="6"/>
  <c r="J35" i="6"/>
  <c r="I35" i="6"/>
  <c r="G35" i="6"/>
  <c r="F35" i="6"/>
  <c r="B35" i="6"/>
  <c r="Q34" i="6"/>
  <c r="P34" i="6"/>
  <c r="O34" i="6"/>
  <c r="N34" i="6"/>
  <c r="K34" i="6"/>
  <c r="J34" i="6"/>
  <c r="I34" i="6"/>
  <c r="G34" i="6"/>
  <c r="F34" i="6"/>
  <c r="B34" i="6"/>
  <c r="Q33" i="6"/>
  <c r="P33" i="6"/>
  <c r="O33" i="6"/>
  <c r="N33" i="6"/>
  <c r="K33" i="6"/>
  <c r="J33" i="6"/>
  <c r="I33" i="6"/>
  <c r="G33" i="6"/>
  <c r="F33" i="6"/>
  <c r="B33" i="6"/>
  <c r="Q32" i="6"/>
  <c r="P32" i="6"/>
  <c r="O32" i="6"/>
  <c r="N32" i="6"/>
  <c r="K32" i="6"/>
  <c r="J32" i="6"/>
  <c r="I32" i="6"/>
  <c r="G32" i="6"/>
  <c r="F32" i="6"/>
  <c r="B32" i="6"/>
  <c r="Q31" i="6"/>
  <c r="P31" i="6"/>
  <c r="O31" i="6"/>
  <c r="N31" i="6"/>
  <c r="K31" i="6"/>
  <c r="J31" i="6"/>
  <c r="I31" i="6"/>
  <c r="G31" i="6"/>
  <c r="F31" i="6"/>
  <c r="B31" i="6"/>
  <c r="Q30" i="6"/>
  <c r="P30" i="6"/>
  <c r="O30" i="6"/>
  <c r="N30" i="6"/>
  <c r="K30" i="6"/>
  <c r="J30" i="6"/>
  <c r="I30" i="6"/>
  <c r="G30" i="6"/>
  <c r="F30" i="6"/>
  <c r="B30" i="6"/>
  <c r="Q29" i="6"/>
  <c r="P29" i="6"/>
  <c r="O29" i="6"/>
  <c r="N29" i="6"/>
  <c r="K29" i="6"/>
  <c r="J29" i="6"/>
  <c r="I29" i="6"/>
  <c r="G29" i="6"/>
  <c r="F29" i="6"/>
  <c r="B29" i="6"/>
  <c r="Q28" i="6"/>
  <c r="P28" i="6"/>
  <c r="O28" i="6"/>
  <c r="N28" i="6"/>
  <c r="K28" i="6"/>
  <c r="J28" i="6"/>
  <c r="I28" i="6"/>
  <c r="G28" i="6"/>
  <c r="F28" i="6"/>
  <c r="B28" i="6"/>
  <c r="Q27" i="6"/>
  <c r="P27" i="6"/>
  <c r="O27" i="6"/>
  <c r="N27" i="6"/>
  <c r="K27" i="6"/>
  <c r="J27" i="6"/>
  <c r="I27" i="6"/>
  <c r="G27" i="6"/>
  <c r="F27" i="6"/>
  <c r="B27" i="6"/>
  <c r="Q26" i="6"/>
  <c r="P26" i="6"/>
  <c r="O26" i="6"/>
  <c r="N26" i="6"/>
  <c r="K26" i="6"/>
  <c r="J26" i="6"/>
  <c r="I26" i="6"/>
  <c r="G26" i="6"/>
  <c r="F26" i="6"/>
  <c r="B26" i="6"/>
  <c r="Q25" i="6"/>
  <c r="P25" i="6"/>
  <c r="O25" i="6"/>
  <c r="N25" i="6"/>
  <c r="K25" i="6"/>
  <c r="J25" i="6"/>
  <c r="I25" i="6"/>
  <c r="G25" i="6"/>
  <c r="F25" i="6"/>
  <c r="B25" i="6"/>
  <c r="L6" i="8" l="1"/>
  <c r="K6" i="8"/>
  <c r="Q6" i="8"/>
  <c r="P6" i="8"/>
  <c r="R29" i="6"/>
  <c r="R37" i="6"/>
  <c r="R44" i="6"/>
  <c r="R53" i="6"/>
  <c r="R57" i="6"/>
  <c r="R58" i="6"/>
  <c r="R61" i="6"/>
  <c r="R62" i="6"/>
  <c r="R63" i="6"/>
  <c r="R67" i="6"/>
  <c r="R68" i="6"/>
  <c r="R71" i="6"/>
  <c r="R75" i="6"/>
  <c r="R76" i="6"/>
  <c r="R77" i="6"/>
  <c r="R80" i="6"/>
  <c r="R81" i="6"/>
  <c r="R89" i="6"/>
  <c r="R91" i="6"/>
  <c r="R94" i="6"/>
  <c r="R100" i="6"/>
  <c r="R106" i="6"/>
  <c r="R117" i="6"/>
  <c r="R123" i="6"/>
  <c r="R125" i="6"/>
  <c r="R128" i="6"/>
  <c r="R133" i="6"/>
  <c r="R140" i="6"/>
  <c r="R154" i="6"/>
  <c r="R157" i="6"/>
  <c r="R160" i="6"/>
  <c r="R174" i="6"/>
  <c r="R179" i="6"/>
  <c r="R189" i="6"/>
  <c r="R194" i="6"/>
  <c r="R196" i="6"/>
  <c r="R232" i="6"/>
  <c r="R234" i="6"/>
  <c r="R240" i="6"/>
  <c r="R242" i="6"/>
  <c r="R261" i="6"/>
  <c r="R268" i="6"/>
  <c r="R271" i="6"/>
  <c r="R273" i="6"/>
  <c r="R275" i="6"/>
  <c r="R280" i="6"/>
  <c r="R281" i="6"/>
  <c r="R284" i="6"/>
  <c r="R289" i="6"/>
  <c r="R291" i="6"/>
  <c r="R296" i="6"/>
  <c r="R297" i="6"/>
  <c r="R299" i="6"/>
  <c r="R305" i="6"/>
  <c r="R313" i="6"/>
  <c r="R316" i="6"/>
  <c r="R320" i="6"/>
  <c r="R321" i="6"/>
  <c r="R323" i="6"/>
  <c r="R324" i="6"/>
  <c r="R328" i="6"/>
  <c r="R331" i="6"/>
  <c r="R332" i="6"/>
  <c r="R337" i="6"/>
  <c r="R339" i="6"/>
  <c r="R345" i="6"/>
  <c r="R353" i="6"/>
  <c r="R355" i="6"/>
  <c r="R356" i="6"/>
  <c r="R366" i="6"/>
  <c r="R369" i="6"/>
  <c r="R372" i="6"/>
  <c r="R374" i="6"/>
  <c r="R378" i="6"/>
  <c r="R384" i="6"/>
  <c r="R390" i="6"/>
  <c r="R394" i="6"/>
  <c r="R398" i="6"/>
  <c r="R402" i="6"/>
  <c r="R474" i="6"/>
  <c r="R483" i="6"/>
  <c r="R485" i="6"/>
  <c r="R487" i="6"/>
  <c r="R489" i="6"/>
  <c r="R491" i="6"/>
  <c r="R493" i="6"/>
  <c r="R495" i="6"/>
  <c r="R497" i="6"/>
  <c r="R499" i="6"/>
  <c r="R501" i="6"/>
  <c r="R503" i="6"/>
  <c r="R505" i="6"/>
  <c r="R507" i="6"/>
  <c r="R509" i="6"/>
  <c r="R511" i="6"/>
  <c r="R513" i="6"/>
  <c r="R515" i="6"/>
  <c r="R517" i="6"/>
  <c r="R519" i="6"/>
  <c r="R521" i="6"/>
  <c r="R526" i="6"/>
  <c r="R527" i="6"/>
  <c r="R531" i="6"/>
  <c r="R534" i="6"/>
  <c r="R535" i="6"/>
  <c r="R538" i="6"/>
  <c r="R540" i="6"/>
  <c r="R556" i="6"/>
  <c r="R568" i="6"/>
  <c r="R572" i="6"/>
  <c r="R579" i="6"/>
  <c r="R585" i="6"/>
  <c r="R599" i="6"/>
  <c r="R607" i="6"/>
  <c r="R617" i="6"/>
  <c r="R623" i="6"/>
  <c r="R631" i="6"/>
  <c r="R633" i="6"/>
  <c r="R649" i="6"/>
  <c r="R651" i="6"/>
  <c r="R665" i="6"/>
  <c r="R673" i="6"/>
  <c r="R681" i="6"/>
  <c r="R691" i="6"/>
  <c r="R697" i="6"/>
  <c r="R701" i="6"/>
  <c r="R705" i="6"/>
  <c r="R713" i="6"/>
  <c r="R723" i="6"/>
  <c r="R729" i="6"/>
  <c r="R733" i="6"/>
  <c r="R737" i="6"/>
  <c r="R745" i="6"/>
  <c r="R761" i="6"/>
  <c r="R767" i="6"/>
  <c r="R769" i="6"/>
  <c r="R771" i="6"/>
  <c r="R775" i="6"/>
  <c r="R783" i="6"/>
  <c r="R787" i="6"/>
  <c r="R793" i="6"/>
  <c r="R799" i="6"/>
  <c r="R803" i="6"/>
  <c r="R811" i="6"/>
  <c r="R815" i="6"/>
  <c r="R817" i="6"/>
  <c r="R836" i="6"/>
  <c r="R837" i="6"/>
  <c r="R839" i="6"/>
  <c r="R843" i="6"/>
  <c r="R845" i="6"/>
  <c r="R868" i="6"/>
  <c r="R869" i="6"/>
  <c r="R875" i="6"/>
  <c r="R877" i="6"/>
  <c r="R883" i="6"/>
  <c r="R884" i="6"/>
  <c r="R885" i="6"/>
  <c r="R900" i="6"/>
  <c r="R912" i="6"/>
  <c r="R935" i="6"/>
  <c r="R951" i="6"/>
  <c r="R952" i="6"/>
  <c r="R955" i="6"/>
  <c r="R956" i="6"/>
  <c r="R959" i="6"/>
  <c r="R976" i="6"/>
  <c r="R983" i="6"/>
  <c r="R999" i="6"/>
  <c r="R1015" i="6"/>
  <c r="R1019" i="6"/>
  <c r="R1020" i="6"/>
  <c r="R1040" i="6"/>
  <c r="R1046" i="6"/>
  <c r="R1056" i="6"/>
  <c r="R1066" i="6"/>
  <c r="R1074" i="6"/>
  <c r="R1078" i="6"/>
  <c r="R1082" i="6"/>
  <c r="R1102" i="6"/>
  <c r="R1106" i="6"/>
  <c r="R1112" i="6"/>
  <c r="R1114" i="6"/>
  <c r="R1130" i="6"/>
  <c r="R1131" i="6"/>
  <c r="R1136" i="6"/>
  <c r="R1139" i="6"/>
  <c r="R1146" i="6"/>
  <c r="R1150" i="6"/>
  <c r="R1151" i="6"/>
  <c r="R1156" i="6"/>
  <c r="R1158" i="6"/>
  <c r="R1159" i="6"/>
  <c r="R1176" i="6"/>
  <c r="R1177" i="6"/>
  <c r="R1182" i="6"/>
  <c r="R1200" i="6"/>
  <c r="R1201" i="6"/>
  <c r="R1221" i="6"/>
  <c r="R1223" i="6"/>
  <c r="R1225" i="6"/>
  <c r="R1237" i="6"/>
  <c r="R1245" i="6"/>
  <c r="R1247" i="6"/>
  <c r="R1261" i="6"/>
  <c r="R1271" i="6"/>
  <c r="R1277" i="6"/>
  <c r="R1281" i="6"/>
  <c r="R1285" i="6"/>
  <c r="R1289" i="6"/>
  <c r="R1290" i="6"/>
  <c r="R1293" i="6"/>
  <c r="R1303" i="6"/>
  <c r="R1305" i="6"/>
  <c r="R1309" i="6"/>
  <c r="R1311" i="6"/>
  <c r="R1321" i="6"/>
  <c r="R1325" i="6"/>
  <c r="R1349" i="6"/>
  <c r="R1357" i="6"/>
  <c r="R1361" i="6"/>
  <c r="R1367" i="6"/>
  <c r="R1373" i="6"/>
  <c r="R1385" i="6"/>
  <c r="R1389" i="6"/>
  <c r="R1415" i="6"/>
  <c r="R1416" i="6"/>
  <c r="R1423" i="6"/>
  <c r="R1424" i="6"/>
  <c r="R1459" i="6"/>
  <c r="R1468" i="6"/>
  <c r="R1472" i="6"/>
  <c r="R1483" i="6"/>
  <c r="R1487" i="6"/>
  <c r="R1499" i="6"/>
  <c r="R1515" i="6"/>
  <c r="R1532" i="6"/>
  <c r="R1543" i="6"/>
  <c r="R1544" i="6"/>
  <c r="R1576" i="6"/>
  <c r="R1584" i="6"/>
  <c r="R1608" i="6"/>
  <c r="R1616" i="6"/>
  <c r="R1622" i="6"/>
  <c r="R1624" i="6"/>
  <c r="R1626" i="6"/>
  <c r="R1632" i="6"/>
  <c r="R1640" i="6"/>
  <c r="R1642" i="6"/>
  <c r="R1643" i="6"/>
  <c r="R1647" i="6"/>
  <c r="R1648" i="6"/>
  <c r="R1651" i="6"/>
  <c r="R1655" i="6"/>
  <c r="R1656" i="6"/>
  <c r="R1658" i="6"/>
  <c r="R1659" i="6"/>
  <c r="R1664" i="6"/>
  <c r="R1666" i="6"/>
  <c r="R1667" i="6"/>
  <c r="R1670" i="6"/>
  <c r="R1672" i="6"/>
  <c r="R1675" i="6"/>
  <c r="R1678" i="6"/>
  <c r="R1679" i="6"/>
  <c r="R1680" i="6"/>
  <c r="R1683" i="6"/>
  <c r="R1686" i="6"/>
  <c r="R1688" i="6"/>
  <c r="R1690" i="6"/>
  <c r="R1691" i="6"/>
  <c r="R1694" i="6"/>
  <c r="R1695" i="6"/>
  <c r="R1696" i="6"/>
  <c r="R1698" i="6"/>
  <c r="R1702" i="6"/>
  <c r="R1703" i="6"/>
  <c r="R1704" i="6"/>
  <c r="R1707" i="6"/>
  <c r="R1712" i="6"/>
  <c r="R1718" i="6"/>
  <c r="D1719" i="6"/>
  <c r="R1720" i="6"/>
  <c r="D1720" i="6"/>
  <c r="D1721" i="6"/>
  <c r="D1722" i="6"/>
  <c r="R1723" i="6"/>
  <c r="D1723" i="6"/>
  <c r="D1724" i="6"/>
  <c r="D1725" i="6"/>
  <c r="D1726" i="6"/>
  <c r="D1727" i="6"/>
  <c r="R1728" i="6"/>
  <c r="D1728" i="6"/>
  <c r="D1729" i="6"/>
  <c r="D1730" i="6"/>
  <c r="R1731" i="6"/>
  <c r="D1731" i="6"/>
  <c r="D1732" i="6"/>
  <c r="D1733" i="6"/>
  <c r="R1734" i="6"/>
  <c r="D1734" i="6"/>
  <c r="D1735" i="6"/>
  <c r="R1736" i="6"/>
  <c r="D1736" i="6"/>
  <c r="D1737" i="6"/>
  <c r="D1738" i="6"/>
  <c r="R1739" i="6"/>
  <c r="D1739" i="6"/>
  <c r="D1740" i="6"/>
  <c r="D1741" i="6"/>
  <c r="D1742" i="6"/>
  <c r="D1743" i="6"/>
  <c r="R1744" i="6"/>
  <c r="D1744" i="6"/>
  <c r="D1745" i="6"/>
  <c r="D1746" i="6"/>
  <c r="D1747" i="6"/>
  <c r="D1748" i="6"/>
  <c r="D1749" i="6"/>
  <c r="R1750" i="6"/>
  <c r="D1750" i="6"/>
  <c r="R1751" i="6"/>
  <c r="D1751" i="6"/>
  <c r="R1752" i="6"/>
  <c r="D1752" i="6"/>
  <c r="D1753" i="6"/>
  <c r="R1754" i="6"/>
  <c r="D1754" i="6"/>
  <c r="R1755" i="6"/>
  <c r="D1755" i="6"/>
  <c r="D1756" i="6"/>
  <c r="D1757" i="6"/>
  <c r="D1758" i="6"/>
  <c r="D1759" i="6"/>
  <c r="R1760" i="6"/>
  <c r="D1760" i="6"/>
  <c r="D1761" i="6"/>
  <c r="D1762" i="6"/>
  <c r="D1763" i="6"/>
  <c r="D1764" i="6"/>
  <c r="D1765" i="6"/>
  <c r="R1766" i="6"/>
  <c r="D1766" i="6"/>
  <c r="D1767" i="6"/>
  <c r="R1768" i="6"/>
  <c r="D1768" i="6"/>
  <c r="D1769" i="6"/>
  <c r="D1770" i="6"/>
  <c r="R1771" i="6"/>
  <c r="D1771" i="6"/>
  <c r="D1772" i="6"/>
  <c r="D1773" i="6"/>
  <c r="D1774" i="6"/>
  <c r="D1775" i="6"/>
  <c r="R1776" i="6"/>
  <c r="D1776" i="6"/>
  <c r="D1777" i="6"/>
  <c r="R1778" i="6"/>
  <c r="D1778" i="6"/>
  <c r="R1779" i="6"/>
  <c r="D1779" i="6"/>
  <c r="D1780" i="6"/>
  <c r="D1781" i="6"/>
  <c r="D1782" i="6"/>
  <c r="D1783" i="6"/>
  <c r="R1784" i="6"/>
  <c r="D1784" i="6"/>
  <c r="D1785" i="6"/>
  <c r="R1786" i="6"/>
  <c r="D1786" i="6"/>
  <c r="D1787" i="6"/>
  <c r="D1788" i="6"/>
  <c r="D1789" i="6"/>
  <c r="R1790" i="6"/>
  <c r="D1790" i="6"/>
  <c r="D1791" i="6"/>
  <c r="R1792" i="6"/>
  <c r="D1792" i="6"/>
  <c r="D1793" i="6"/>
  <c r="R1794" i="6"/>
  <c r="D1794" i="6"/>
  <c r="D1795" i="6"/>
  <c r="D1796" i="6"/>
  <c r="D1797" i="6"/>
  <c r="D1798" i="6"/>
  <c r="D1799" i="6"/>
  <c r="R1800" i="6"/>
  <c r="D1800" i="6"/>
  <c r="D1801" i="6"/>
  <c r="R1802" i="6"/>
  <c r="D1802" i="6"/>
  <c r="D1803" i="6"/>
  <c r="D1804" i="6"/>
  <c r="D1805" i="6"/>
  <c r="R1806" i="6"/>
  <c r="D1806" i="6"/>
  <c r="D1807" i="6"/>
  <c r="D1808" i="6"/>
  <c r="D1809" i="6"/>
  <c r="D1810" i="6"/>
  <c r="R1810" i="6"/>
  <c r="D1811" i="6"/>
  <c r="D1812" i="6"/>
  <c r="D1813" i="6"/>
  <c r="D1814" i="6"/>
  <c r="D1815" i="6"/>
  <c r="R1816" i="6"/>
  <c r="D1816" i="6"/>
  <c r="D1817" i="6"/>
  <c r="R1818" i="6"/>
  <c r="D1818" i="6"/>
  <c r="D1819" i="6"/>
  <c r="D1820" i="6"/>
  <c r="D1821" i="6"/>
  <c r="R1822" i="6"/>
  <c r="D1822" i="6"/>
  <c r="D1823" i="6"/>
  <c r="R1824" i="6"/>
  <c r="D1824" i="6"/>
  <c r="D1825" i="6"/>
  <c r="D1826" i="6"/>
  <c r="D1827" i="6"/>
  <c r="D1828" i="6"/>
  <c r="D1829" i="6"/>
  <c r="D1830" i="6"/>
  <c r="D1831" i="6"/>
  <c r="D1832" i="6"/>
  <c r="D1833" i="6"/>
  <c r="R1834" i="6"/>
  <c r="D1834" i="6"/>
  <c r="D1835" i="6"/>
  <c r="D1836" i="6"/>
  <c r="D1837" i="6"/>
  <c r="R1838" i="6"/>
  <c r="D1838" i="6"/>
  <c r="D1839" i="6"/>
  <c r="R1840" i="6"/>
  <c r="D1840" i="6"/>
  <c r="D1841" i="6"/>
  <c r="D1842" i="6"/>
  <c r="D1843" i="6"/>
  <c r="D1844" i="6"/>
  <c r="D1845" i="6"/>
  <c r="D1846" i="6"/>
  <c r="D1847" i="6"/>
  <c r="D1848" i="6"/>
  <c r="D1849" i="6"/>
  <c r="R1850" i="6"/>
  <c r="D1850" i="6"/>
  <c r="D1851" i="6"/>
  <c r="D1852" i="6"/>
  <c r="D1853" i="6"/>
  <c r="R1854" i="6"/>
  <c r="D1854" i="6"/>
  <c r="D1855" i="6"/>
  <c r="D1856" i="6"/>
  <c r="D1857" i="6"/>
  <c r="R1858" i="6"/>
  <c r="D1858" i="6"/>
  <c r="D1859" i="6"/>
  <c r="R1859" i="6"/>
  <c r="D1860" i="6"/>
  <c r="D1861" i="6"/>
  <c r="D1862" i="6"/>
  <c r="D1863" i="6"/>
  <c r="R1864" i="6"/>
  <c r="D1864" i="6"/>
  <c r="D1865" i="6"/>
  <c r="D1866" i="6"/>
  <c r="D1867" i="6"/>
  <c r="D1868" i="6"/>
  <c r="D1869" i="6"/>
  <c r="R1870" i="6"/>
  <c r="D1870" i="6"/>
  <c r="D1871" i="6"/>
  <c r="R1872" i="6"/>
  <c r="D1872" i="6"/>
  <c r="D1873" i="6"/>
  <c r="D1874" i="6"/>
  <c r="R1874" i="6"/>
  <c r="D1875" i="6"/>
  <c r="R1875" i="6"/>
  <c r="D1876" i="6"/>
  <c r="D1877" i="6"/>
  <c r="D1878" i="6"/>
  <c r="D1879" i="6"/>
  <c r="R1880" i="6"/>
  <c r="D1880" i="6"/>
  <c r="D1881" i="6"/>
  <c r="D1882" i="6"/>
  <c r="D1883" i="6"/>
  <c r="R1883" i="6"/>
  <c r="D1884" i="6"/>
  <c r="D1885" i="6"/>
  <c r="D1886" i="6"/>
  <c r="D1887" i="6"/>
  <c r="D1888" i="6"/>
  <c r="D1889" i="6"/>
  <c r="R1890" i="6"/>
  <c r="D1890" i="6"/>
  <c r="D1891" i="6"/>
  <c r="D1892" i="6"/>
  <c r="D1893" i="6"/>
  <c r="R1894" i="6"/>
  <c r="D1894" i="6"/>
  <c r="D1895" i="6"/>
  <c r="R1896" i="6"/>
  <c r="D1896" i="6"/>
  <c r="D1897" i="6"/>
  <c r="D1898" i="6"/>
  <c r="D1899" i="6"/>
  <c r="D1900" i="6"/>
  <c r="D1901" i="6"/>
  <c r="R1902" i="6"/>
  <c r="D1902" i="6"/>
  <c r="D1903" i="6"/>
  <c r="D1904" i="6"/>
  <c r="D1905" i="6"/>
  <c r="D1906" i="6"/>
  <c r="R1906" i="6"/>
  <c r="D1907" i="6"/>
  <c r="R1907" i="6"/>
  <c r="D1908" i="6"/>
  <c r="D1909" i="6"/>
  <c r="R1910" i="6"/>
  <c r="D1910" i="6"/>
  <c r="D1911" i="6"/>
  <c r="R1912" i="6"/>
  <c r="D1912" i="6"/>
  <c r="D1913" i="6"/>
  <c r="D1914" i="6"/>
  <c r="D1915" i="6"/>
  <c r="R1915" i="6"/>
  <c r="D1916" i="6"/>
  <c r="D1917" i="6"/>
  <c r="D1918" i="6"/>
  <c r="D1919" i="6"/>
  <c r="R1920" i="6"/>
  <c r="D1920" i="6"/>
  <c r="D1921" i="6"/>
  <c r="D1922" i="6"/>
  <c r="R1922" i="6"/>
  <c r="D1923" i="6"/>
  <c r="D1924" i="6"/>
  <c r="D1925" i="6"/>
  <c r="R1926" i="6"/>
  <c r="D1926" i="6"/>
  <c r="D1927" i="6"/>
  <c r="R1928" i="6"/>
  <c r="D1928" i="6"/>
  <c r="D1929" i="6"/>
  <c r="D1930" i="6"/>
  <c r="D1931" i="6"/>
  <c r="D1932" i="6"/>
  <c r="D1933" i="6"/>
  <c r="D1934" i="6"/>
  <c r="D1935" i="6"/>
  <c r="R1936" i="6"/>
  <c r="D1936" i="6"/>
  <c r="D1937" i="6"/>
  <c r="D1938" i="6"/>
  <c r="D1939" i="6"/>
  <c r="D1940" i="6"/>
  <c r="D1941" i="6"/>
  <c r="D1942" i="6"/>
  <c r="D1943" i="6"/>
  <c r="R1944" i="6"/>
  <c r="D1944" i="6"/>
  <c r="D1945" i="6"/>
  <c r="D1946" i="6"/>
  <c r="D1947" i="6"/>
  <c r="D1948" i="6"/>
  <c r="D1949" i="6"/>
  <c r="D1950" i="6"/>
  <c r="D1951" i="6"/>
  <c r="R1952" i="6"/>
  <c r="D1952" i="6"/>
  <c r="D1953" i="6"/>
  <c r="D1954" i="6"/>
  <c r="D1955" i="6"/>
  <c r="R1955" i="6"/>
  <c r="D1956" i="6"/>
  <c r="D1957" i="6"/>
  <c r="R1958" i="6"/>
  <c r="D1958" i="6"/>
  <c r="D1959" i="6"/>
  <c r="R1960" i="6"/>
  <c r="D1960" i="6"/>
  <c r="D1961" i="6"/>
  <c r="D1962" i="6"/>
  <c r="D1963" i="6"/>
  <c r="R1963" i="6"/>
  <c r="D1964" i="6"/>
  <c r="D1965" i="6"/>
  <c r="D1966" i="6"/>
  <c r="R1966" i="6"/>
  <c r="D1967" i="6"/>
  <c r="R1968" i="6"/>
  <c r="D1968" i="6"/>
  <c r="D1969" i="6"/>
  <c r="D1970" i="6"/>
  <c r="D1971" i="6"/>
  <c r="D1972" i="6"/>
  <c r="D1973" i="6"/>
  <c r="R1974" i="6"/>
  <c r="D1974" i="6"/>
  <c r="D1975" i="6"/>
  <c r="R1976" i="6"/>
  <c r="D1976" i="6"/>
  <c r="D1977" i="6"/>
  <c r="D1978" i="6"/>
  <c r="D1979" i="6"/>
  <c r="D1980" i="6"/>
  <c r="D1981" i="6"/>
  <c r="D1982" i="6"/>
  <c r="D1983" i="6"/>
  <c r="R1984" i="6"/>
  <c r="D1984" i="6"/>
  <c r="D1985" i="6"/>
  <c r="D1986" i="6"/>
  <c r="D1987" i="6"/>
  <c r="R1987" i="6"/>
  <c r="D1988" i="6"/>
  <c r="D1989" i="6"/>
  <c r="R1990" i="6"/>
  <c r="D1990" i="6"/>
  <c r="D1991" i="6"/>
  <c r="R1992" i="6"/>
  <c r="D1992" i="6"/>
  <c r="D1993" i="6"/>
  <c r="D1994" i="6"/>
  <c r="D1995" i="6"/>
  <c r="D1996" i="6"/>
  <c r="D1997" i="6"/>
  <c r="D1998" i="6"/>
  <c r="D1999" i="6"/>
  <c r="D2000" i="6"/>
  <c r="D2001" i="6"/>
  <c r="A1824" i="6" l="1"/>
  <c r="A1992" i="6"/>
  <c r="A1832" i="6"/>
  <c r="A1792" i="6"/>
  <c r="A1953" i="6"/>
  <c r="A1886" i="6"/>
  <c r="A1977" i="6"/>
  <c r="A1939" i="6"/>
  <c r="A1881" i="6"/>
  <c r="A1897" i="6"/>
  <c r="A1743" i="6"/>
  <c r="A1877" i="6"/>
  <c r="A1744" i="6"/>
  <c r="A1940" i="6"/>
  <c r="A1935" i="6"/>
  <c r="A1874" i="6"/>
  <c r="A1936" i="6"/>
  <c r="A1923" i="6"/>
  <c r="A1858" i="6"/>
  <c r="A1928" i="6"/>
  <c r="A1907" i="6"/>
  <c r="A1810" i="6"/>
  <c r="A1920" i="6"/>
  <c r="A1740" i="6"/>
  <c r="A1859" i="6"/>
  <c r="A1726" i="6"/>
  <c r="A1869" i="6"/>
  <c r="A1888" i="6"/>
  <c r="A1736" i="6"/>
  <c r="A1775" i="6"/>
  <c r="A1813" i="6"/>
  <c r="A1844" i="6"/>
  <c r="A1728" i="6"/>
  <c r="A1767" i="6"/>
  <c r="A1982" i="6"/>
  <c r="A1840" i="6"/>
  <c r="A1747" i="6"/>
  <c r="A1890" i="6"/>
  <c r="A1984" i="6"/>
  <c r="A1884" i="6"/>
  <c r="A1788" i="6"/>
  <c r="A1843" i="6"/>
  <c r="A1974" i="6"/>
  <c r="A1794" i="6"/>
  <c r="A1973" i="6"/>
  <c r="A1805" i="6"/>
  <c r="A1976" i="6"/>
  <c r="A1880" i="6"/>
  <c r="A1780" i="6"/>
  <c r="A1839" i="6"/>
  <c r="A1954" i="6"/>
  <c r="A1790" i="6"/>
  <c r="A1961" i="6"/>
  <c r="A1781" i="6"/>
  <c r="A1972" i="6"/>
  <c r="A1876" i="6"/>
  <c r="A1776" i="6"/>
  <c r="A1999" i="6"/>
  <c r="A1831" i="6"/>
  <c r="A1950" i="6"/>
  <c r="A1782" i="6"/>
  <c r="A1945" i="6"/>
  <c r="A1773" i="6"/>
  <c r="A1964" i="6"/>
  <c r="A1916" i="6"/>
  <c r="A1868" i="6"/>
  <c r="A1816" i="6"/>
  <c r="A1772" i="6"/>
  <c r="A1720" i="6"/>
  <c r="A1987" i="6"/>
  <c r="A1903" i="6"/>
  <c r="A1811" i="6"/>
  <c r="A1731" i="6"/>
  <c r="A1938" i="6"/>
  <c r="A1854" i="6"/>
  <c r="A1762" i="6"/>
  <c r="A1941" i="6"/>
  <c r="A1849" i="6"/>
  <c r="A1749" i="6"/>
  <c r="A1960" i="6"/>
  <c r="A1912" i="6"/>
  <c r="A1864" i="6"/>
  <c r="A1812" i="6"/>
  <c r="A1768" i="6"/>
  <c r="A1971" i="6"/>
  <c r="A1895" i="6"/>
  <c r="A1807" i="6"/>
  <c r="A1922" i="6"/>
  <c r="A1846" i="6"/>
  <c r="A1758" i="6"/>
  <c r="A1933" i="6"/>
  <c r="A1845" i="6"/>
  <c r="A1741" i="6"/>
  <c r="A2000" i="6"/>
  <c r="A1952" i="6"/>
  <c r="A1904" i="6"/>
  <c r="A1852" i="6"/>
  <c r="A1808" i="6"/>
  <c r="A1756" i="6"/>
  <c r="A1967" i="6"/>
  <c r="A1875" i="6"/>
  <c r="A1795" i="6"/>
  <c r="A1918" i="6"/>
  <c r="A1826" i="6"/>
  <c r="A1746" i="6"/>
  <c r="A1913" i="6"/>
  <c r="A1833" i="6"/>
  <c r="A1737" i="6"/>
  <c r="A1996" i="6"/>
  <c r="A1948" i="6"/>
  <c r="A1900" i="6"/>
  <c r="A1848" i="6"/>
  <c r="A1804" i="6"/>
  <c r="A1752" i="6"/>
  <c r="A1959" i="6"/>
  <c r="A1871" i="6"/>
  <c r="A1779" i="6"/>
  <c r="A1986" i="6"/>
  <c r="A1910" i="6"/>
  <c r="A1822" i="6"/>
  <c r="A1730" i="6"/>
  <c r="A1997" i="6"/>
  <c r="A1909" i="6"/>
  <c r="A1817" i="6"/>
  <c r="A1980" i="6"/>
  <c r="A1944" i="6"/>
  <c r="A1908" i="6"/>
  <c r="A1872" i="6"/>
  <c r="A1836" i="6"/>
  <c r="A1800" i="6"/>
  <c r="A1760" i="6"/>
  <c r="A1724" i="6"/>
  <c r="A1955" i="6"/>
  <c r="A1891" i="6"/>
  <c r="A1827" i="6"/>
  <c r="A1763" i="6"/>
  <c r="A1970" i="6"/>
  <c r="A1906" i="6"/>
  <c r="A1842" i="6"/>
  <c r="A1778" i="6"/>
  <c r="A1993" i="6"/>
  <c r="A1929" i="6"/>
  <c r="A1865" i="6"/>
  <c r="A1801" i="6"/>
  <c r="A1968" i="6"/>
  <c r="A1932" i="6"/>
  <c r="A1896" i="6"/>
  <c r="A1856" i="6"/>
  <c r="A1820" i="6"/>
  <c r="A1784" i="6"/>
  <c r="A1748" i="6"/>
  <c r="A1991" i="6"/>
  <c r="A1927" i="6"/>
  <c r="A1863" i="6"/>
  <c r="A1799" i="6"/>
  <c r="A1735" i="6"/>
  <c r="A1942" i="6"/>
  <c r="A1878" i="6"/>
  <c r="A1814" i="6"/>
  <c r="A1750" i="6"/>
  <c r="A1965" i="6"/>
  <c r="A1901" i="6"/>
  <c r="A1837" i="6"/>
  <c r="A1769" i="6"/>
  <c r="A1988" i="6"/>
  <c r="A1956" i="6"/>
  <c r="A1924" i="6"/>
  <c r="A1892" i="6"/>
  <c r="A1860" i="6"/>
  <c r="A1828" i="6"/>
  <c r="A1796" i="6"/>
  <c r="A1764" i="6"/>
  <c r="A1732" i="6"/>
  <c r="A1975" i="6"/>
  <c r="A1943" i="6"/>
  <c r="A1911" i="6"/>
  <c r="A1879" i="6"/>
  <c r="A1847" i="6"/>
  <c r="A1815" i="6"/>
  <c r="A1783" i="6"/>
  <c r="A1751" i="6"/>
  <c r="A1719" i="6"/>
  <c r="A1990" i="6"/>
  <c r="A1958" i="6"/>
  <c r="A1926" i="6"/>
  <c r="A1894" i="6"/>
  <c r="A1862" i="6"/>
  <c r="A1830" i="6"/>
  <c r="A1798" i="6"/>
  <c r="A1766" i="6"/>
  <c r="A1734" i="6"/>
  <c r="A1981" i="6"/>
  <c r="A1949" i="6"/>
  <c r="A1917" i="6"/>
  <c r="A1885" i="6"/>
  <c r="A1853" i="6"/>
  <c r="A1821" i="6"/>
  <c r="A1789" i="6"/>
  <c r="A1757" i="6"/>
  <c r="A1725" i="6"/>
  <c r="A1785" i="6"/>
  <c r="A1753" i="6"/>
  <c r="A1721" i="6"/>
  <c r="A1995" i="6"/>
  <c r="A1963" i="6"/>
  <c r="A1931" i="6"/>
  <c r="A1899" i="6"/>
  <c r="A1867" i="6"/>
  <c r="A1835" i="6"/>
  <c r="A1803" i="6"/>
  <c r="A1771" i="6"/>
  <c r="A1739" i="6"/>
  <c r="A1978" i="6"/>
  <c r="A1946" i="6"/>
  <c r="A1914" i="6"/>
  <c r="A1882" i="6"/>
  <c r="A1850" i="6"/>
  <c r="A1818" i="6"/>
  <c r="A1786" i="6"/>
  <c r="A1754" i="6"/>
  <c r="A1722" i="6"/>
  <c r="A2001" i="6"/>
  <c r="A1969" i="6"/>
  <c r="A1937" i="6"/>
  <c r="A1905" i="6"/>
  <c r="A1873" i="6"/>
  <c r="A1841" i="6"/>
  <c r="A1809" i="6"/>
  <c r="A1777" i="6"/>
  <c r="A1745" i="6"/>
  <c r="A1983" i="6"/>
  <c r="A1951" i="6"/>
  <c r="A1919" i="6"/>
  <c r="A1887" i="6"/>
  <c r="A1855" i="6"/>
  <c r="A1823" i="6"/>
  <c r="A1791" i="6"/>
  <c r="A1759" i="6"/>
  <c r="A1727" i="6"/>
  <c r="A1998" i="6"/>
  <c r="A1966" i="6"/>
  <c r="A1934" i="6"/>
  <c r="A1902" i="6"/>
  <c r="A1870" i="6"/>
  <c r="A1838" i="6"/>
  <c r="A1806" i="6"/>
  <c r="A1774" i="6"/>
  <c r="A1742" i="6"/>
  <c r="A1989" i="6"/>
  <c r="A1957" i="6"/>
  <c r="A1925" i="6"/>
  <c r="A1893" i="6"/>
  <c r="A1861" i="6"/>
  <c r="A1829" i="6"/>
  <c r="A1797" i="6"/>
  <c r="A1765" i="6"/>
  <c r="A1733" i="6"/>
  <c r="A1979" i="6"/>
  <c r="A1947" i="6"/>
  <c r="A1915" i="6"/>
  <c r="A1883" i="6"/>
  <c r="A1851" i="6"/>
  <c r="A1819" i="6"/>
  <c r="A1787" i="6"/>
  <c r="A1755" i="6"/>
  <c r="A1723" i="6"/>
  <c r="A1994" i="6"/>
  <c r="A1962" i="6"/>
  <c r="A1930" i="6"/>
  <c r="A1898" i="6"/>
  <c r="A1866" i="6"/>
  <c r="A1834" i="6"/>
  <c r="A1802" i="6"/>
  <c r="A1770" i="6"/>
  <c r="A1738" i="6"/>
  <c r="A1985" i="6"/>
  <c r="A1921" i="6"/>
  <c r="A1889" i="6"/>
  <c r="A1857" i="6"/>
  <c r="A1825" i="6"/>
  <c r="A1793" i="6"/>
  <c r="A1761" i="6"/>
  <c r="A1729" i="6"/>
  <c r="R1969" i="6"/>
  <c r="R1548" i="6"/>
  <c r="R1122" i="6"/>
  <c r="R1032" i="6"/>
  <c r="R1988" i="6"/>
  <c r="R1826" i="6"/>
  <c r="R1322" i="6"/>
  <c r="R1265" i="6"/>
  <c r="R1090" i="6"/>
  <c r="R1547" i="6"/>
  <c r="R1399" i="6"/>
  <c r="R1997" i="6"/>
  <c r="R1929" i="6"/>
  <c r="R1843" i="6"/>
  <c r="R1568" i="6"/>
  <c r="R1993" i="6"/>
  <c r="R1899" i="6"/>
  <c r="R1873" i="6"/>
  <c r="R1852" i="6"/>
  <c r="R1827" i="6"/>
  <c r="R1785" i="6"/>
  <c r="R878" i="6"/>
  <c r="R835" i="6"/>
  <c r="R683" i="6"/>
  <c r="R659" i="6"/>
  <c r="R401" i="6"/>
  <c r="R185" i="6"/>
  <c r="R184" i="6"/>
  <c r="R181" i="6"/>
  <c r="R104" i="6"/>
  <c r="R90" i="6"/>
  <c r="R741" i="6"/>
  <c r="R211" i="6"/>
  <c r="R210" i="6"/>
  <c r="R209" i="6"/>
  <c r="R132" i="6"/>
  <c r="R1965" i="6"/>
  <c r="R1930" i="6"/>
  <c r="R1923" i="6"/>
  <c r="R1671" i="6"/>
  <c r="R1591" i="6"/>
  <c r="R1267" i="6"/>
  <c r="R755" i="6"/>
  <c r="R715" i="6"/>
  <c r="R677" i="6"/>
  <c r="R1986" i="6"/>
  <c r="R1954" i="6"/>
  <c r="R1933" i="6"/>
  <c r="R1811" i="6"/>
  <c r="R1039" i="6"/>
  <c r="R318" i="6"/>
  <c r="R314" i="6"/>
  <c r="R141" i="6"/>
  <c r="R131" i="6"/>
  <c r="R103" i="6"/>
  <c r="R102" i="6"/>
  <c r="R95" i="6"/>
  <c r="R92" i="6"/>
  <c r="R1577" i="6"/>
  <c r="R1160" i="6"/>
  <c r="R996" i="6"/>
  <c r="R747" i="6"/>
  <c r="R709" i="6"/>
  <c r="R669" i="6"/>
  <c r="R478" i="6"/>
  <c r="R244" i="6"/>
  <c r="R208" i="6"/>
  <c r="R203" i="6"/>
  <c r="R177" i="6"/>
  <c r="R74" i="6"/>
  <c r="R1961" i="6"/>
  <c r="R1931" i="6"/>
  <c r="R1897" i="6"/>
  <c r="R1817" i="6"/>
  <c r="R1714" i="6"/>
  <c r="R1646" i="6"/>
  <c r="R1629" i="6"/>
  <c r="R1381" i="6"/>
  <c r="R1110" i="6"/>
  <c r="R1048" i="6"/>
  <c r="R964" i="6"/>
  <c r="R795" i="6"/>
  <c r="R377" i="6"/>
  <c r="R254" i="6"/>
  <c r="R124" i="6"/>
  <c r="R2000" i="6"/>
  <c r="R1942" i="6"/>
  <c r="R1938" i="6"/>
  <c r="R1934" i="6"/>
  <c r="R1913" i="6"/>
  <c r="R1904" i="6"/>
  <c r="R1881" i="6"/>
  <c r="R1865" i="6"/>
  <c r="R1841" i="6"/>
  <c r="R1808" i="6"/>
  <c r="R1795" i="6"/>
  <c r="R1746" i="6"/>
  <c r="R1552" i="6"/>
  <c r="R1504" i="6"/>
  <c r="R1427" i="6"/>
  <c r="R1323" i="6"/>
  <c r="R1306" i="6"/>
  <c r="R1234" i="6"/>
  <c r="R1232" i="6"/>
  <c r="R1058" i="6"/>
  <c r="R960" i="6"/>
  <c r="R919" i="6"/>
  <c r="R825" i="6"/>
  <c r="R801" i="6"/>
  <c r="R763" i="6"/>
  <c r="R506" i="6"/>
  <c r="R214" i="6"/>
  <c r="R193" i="6"/>
  <c r="R173" i="6"/>
  <c r="R148" i="6"/>
  <c r="R145" i="6"/>
  <c r="R115" i="6"/>
  <c r="R45" i="6"/>
  <c r="R1888" i="6"/>
  <c r="R1848" i="6"/>
  <c r="R1758" i="6"/>
  <c r="R1653" i="6"/>
  <c r="R1600" i="6"/>
  <c r="R1456" i="6"/>
  <c r="R1393" i="6"/>
  <c r="R1295" i="6"/>
  <c r="R1204" i="6"/>
  <c r="R1180" i="6"/>
  <c r="R1098" i="6"/>
  <c r="R932" i="6"/>
  <c r="R819" i="6"/>
  <c r="R807" i="6"/>
  <c r="R779" i="6"/>
  <c r="R641" i="6"/>
  <c r="R149" i="6"/>
  <c r="R116" i="6"/>
  <c r="R1970" i="6"/>
  <c r="R1947" i="6"/>
  <c r="R1937" i="6"/>
  <c r="R1914" i="6"/>
  <c r="R1908" i="6"/>
  <c r="R1878" i="6"/>
  <c r="R1862" i="6"/>
  <c r="R1832" i="6"/>
  <c r="R1809" i="6"/>
  <c r="R1699" i="6"/>
  <c r="R1467" i="6"/>
  <c r="R1355" i="6"/>
  <c r="R1337" i="6"/>
  <c r="R1104" i="6"/>
  <c r="R1028" i="6"/>
  <c r="R785" i="6"/>
  <c r="R635" i="6"/>
  <c r="R120" i="6"/>
  <c r="R414" i="6"/>
  <c r="R223" i="6"/>
  <c r="R218" i="6"/>
  <c r="R217" i="6"/>
  <c r="R153" i="6"/>
  <c r="R152" i="6"/>
  <c r="R41" i="6"/>
  <c r="R35" i="6"/>
  <c r="R31" i="6"/>
  <c r="R1891" i="6"/>
  <c r="R1851" i="6"/>
  <c r="R1989" i="6"/>
  <c r="R1939" i="6"/>
  <c r="R1918" i="6"/>
  <c r="R1916" i="6"/>
  <c r="R1759" i="6"/>
  <c r="R1738" i="6"/>
  <c r="R1674" i="6"/>
  <c r="R1635" i="6"/>
  <c r="R1559" i="6"/>
  <c r="R1500" i="6"/>
  <c r="R1395" i="6"/>
  <c r="R1313" i="6"/>
  <c r="R1279" i="6"/>
  <c r="R1259" i="6"/>
  <c r="R1202" i="6"/>
  <c r="R1189" i="6"/>
  <c r="R1031" i="6"/>
  <c r="R1000" i="6"/>
  <c r="R972" i="6"/>
  <c r="R936" i="6"/>
  <c r="R908" i="6"/>
  <c r="R891" i="6"/>
  <c r="R846" i="6"/>
  <c r="R777" i="6"/>
  <c r="R571" i="6"/>
  <c r="R569" i="6"/>
  <c r="R536" i="6"/>
  <c r="R420" i="6"/>
  <c r="R28" i="6"/>
  <c r="R1856" i="6"/>
  <c r="R1835" i="6"/>
  <c r="R1803" i="6"/>
  <c r="R1782" i="6"/>
  <c r="R1742" i="6"/>
  <c r="R1722" i="6"/>
  <c r="R1519" i="6"/>
  <c r="R1455" i="6"/>
  <c r="R1387" i="6"/>
  <c r="R1166" i="6"/>
  <c r="R1164" i="6"/>
  <c r="R1084" i="6"/>
  <c r="R1044" i="6"/>
  <c r="R1024" i="6"/>
  <c r="R1003" i="6"/>
  <c r="R939" i="6"/>
  <c r="R894" i="6"/>
  <c r="R852" i="6"/>
  <c r="R809" i="6"/>
  <c r="R759" i="6"/>
  <c r="R522" i="6"/>
  <c r="R514" i="6"/>
  <c r="R229" i="6"/>
  <c r="R47" i="6"/>
  <c r="R855" i="6"/>
  <c r="R851" i="6"/>
  <c r="R844" i="6"/>
  <c r="R827" i="6"/>
  <c r="R791" i="6"/>
  <c r="R643" i="6"/>
  <c r="R587" i="6"/>
  <c r="R575" i="6"/>
  <c r="R230" i="6"/>
  <c r="R219" i="6"/>
  <c r="R197" i="6"/>
  <c r="R114" i="6"/>
  <c r="R84" i="6"/>
  <c r="R1957" i="6"/>
  <c r="R1814" i="6"/>
  <c r="R1994" i="6"/>
  <c r="R1982" i="6"/>
  <c r="R1980" i="6"/>
  <c r="R1978" i="6"/>
  <c r="R1956" i="6"/>
  <c r="R1925" i="6"/>
  <c r="R1905" i="6"/>
  <c r="R1889" i="6"/>
  <c r="R1866" i="6"/>
  <c r="R1849" i="6"/>
  <c r="R1833" i="6"/>
  <c r="R1801" i="6"/>
  <c r="R1743" i="6"/>
  <c r="R1726" i="6"/>
  <c r="R1719" i="6"/>
  <c r="R1607" i="6"/>
  <c r="R1592" i="6"/>
  <c r="R1491" i="6"/>
  <c r="R1447" i="6"/>
  <c r="R1391" i="6"/>
  <c r="R1314" i="6"/>
  <c r="R1266" i="6"/>
  <c r="R1258" i="6"/>
  <c r="R1249" i="6"/>
  <c r="R1238" i="6"/>
  <c r="R1216" i="6"/>
  <c r="R1188" i="6"/>
  <c r="R1120" i="6"/>
  <c r="R1052" i="6"/>
  <c r="R1023" i="6"/>
  <c r="R1004" i="6"/>
  <c r="R992" i="6"/>
  <c r="R940" i="6"/>
  <c r="R928" i="6"/>
  <c r="R2001" i="6"/>
  <c r="R1998" i="6"/>
  <c r="R1995" i="6"/>
  <c r="R1979" i="6"/>
  <c r="R1971" i="6"/>
  <c r="R1962" i="6"/>
  <c r="R1950" i="6"/>
  <c r="R1948" i="6"/>
  <c r="R1946" i="6"/>
  <c r="R1924" i="6"/>
  <c r="R1898" i="6"/>
  <c r="R1886" i="6"/>
  <c r="R1884" i="6"/>
  <c r="R1882" i="6"/>
  <c r="R1876" i="6"/>
  <c r="R1867" i="6"/>
  <c r="R1857" i="6"/>
  <c r="R1846" i="6"/>
  <c r="R1844" i="6"/>
  <c r="R1842" i="6"/>
  <c r="R1830" i="6"/>
  <c r="R1825" i="6"/>
  <c r="R1819" i="6"/>
  <c r="R1798" i="6"/>
  <c r="R1793" i="6"/>
  <c r="R1787" i="6"/>
  <c r="R1747" i="6"/>
  <c r="R1727" i="6"/>
  <c r="R1715" i="6"/>
  <c r="R1634" i="6"/>
  <c r="R1609" i="6"/>
  <c r="R1593" i="6"/>
  <c r="R1575" i="6"/>
  <c r="R1560" i="6"/>
  <c r="R1555" i="6"/>
  <c r="R1539" i="6"/>
  <c r="R1448" i="6"/>
  <c r="R1401" i="6"/>
  <c r="R1383" i="6"/>
  <c r="R1335" i="6"/>
  <c r="R1331" i="6"/>
  <c r="R1257" i="6"/>
  <c r="R1016" i="6"/>
  <c r="R991" i="6"/>
  <c r="R971" i="6"/>
  <c r="R927" i="6"/>
  <c r="R907" i="6"/>
  <c r="R895" i="6"/>
  <c r="R871" i="6"/>
  <c r="R823" i="6"/>
  <c r="R639" i="6"/>
  <c r="R595" i="6"/>
  <c r="R581" i="6"/>
  <c r="R490" i="6"/>
  <c r="R482" i="6"/>
  <c r="R428" i="6"/>
  <c r="R310" i="6"/>
  <c r="R263" i="6"/>
  <c r="R250" i="6"/>
  <c r="R577" i="6"/>
  <c r="R549" i="6"/>
  <c r="R532" i="6"/>
  <c r="R498" i="6"/>
  <c r="R393" i="6"/>
  <c r="R175" i="6"/>
  <c r="R78" i="6"/>
  <c r="R36" i="6"/>
  <c r="R251" i="6"/>
  <c r="R231" i="6"/>
  <c r="R171" i="6"/>
  <c r="R167" i="6"/>
  <c r="R146" i="6"/>
  <c r="R118" i="6"/>
  <c r="R51" i="6"/>
  <c r="R39" i="6"/>
  <c r="R350" i="6"/>
  <c r="R249" i="6"/>
  <c r="R241" i="6"/>
  <c r="R227" i="6"/>
  <c r="R169" i="6"/>
  <c r="R404" i="6"/>
  <c r="R302" i="6"/>
  <c r="R88" i="6"/>
  <c r="R32" i="6"/>
  <c r="R237" i="6"/>
  <c r="R216" i="6"/>
  <c r="R1853" i="6"/>
  <c r="R1821" i="6"/>
  <c r="R1812" i="6"/>
  <c r="R1796" i="6"/>
  <c r="R1789" i="6"/>
  <c r="R1767" i="6"/>
  <c r="R1711" i="6"/>
  <c r="R1645" i="6"/>
  <c r="R1353" i="6"/>
  <c r="R1273" i="6"/>
  <c r="R1169" i="6"/>
  <c r="R1142" i="6"/>
  <c r="R1080" i="6"/>
  <c r="R988" i="6"/>
  <c r="R879" i="6"/>
  <c r="R727" i="6"/>
  <c r="R619" i="6"/>
  <c r="R488" i="6"/>
  <c r="R362" i="6"/>
  <c r="R336" i="6"/>
  <c r="R1999" i="6"/>
  <c r="R1996" i="6"/>
  <c r="R1977" i="6"/>
  <c r="R1973" i="6"/>
  <c r="R1967" i="6"/>
  <c r="R1964" i="6"/>
  <c r="R1945" i="6"/>
  <c r="R1941" i="6"/>
  <c r="R1935" i="6"/>
  <c r="R1932" i="6"/>
  <c r="R1909" i="6"/>
  <c r="R1900" i="6"/>
  <c r="R1887" i="6"/>
  <c r="R1877" i="6"/>
  <c r="R1868" i="6"/>
  <c r="R1855" i="6"/>
  <c r="R1845" i="6"/>
  <c r="R1836" i="6"/>
  <c r="R1823" i="6"/>
  <c r="R1710" i="6"/>
  <c r="R1663" i="6"/>
  <c r="R1615" i="6"/>
  <c r="R1598" i="6"/>
  <c r="R1594" i="6"/>
  <c r="R1588" i="6"/>
  <c r="R1583" i="6"/>
  <c r="R1566" i="6"/>
  <c r="R1512" i="6"/>
  <c r="R1436" i="6"/>
  <c r="R1263" i="6"/>
  <c r="R1229" i="6"/>
  <c r="R1219" i="6"/>
  <c r="R1217" i="6"/>
  <c r="R1193" i="6"/>
  <c r="R1153" i="6"/>
  <c r="R1959" i="6"/>
  <c r="R1895" i="6"/>
  <c r="R1863" i="6"/>
  <c r="R1805" i="6"/>
  <c r="R1762" i="6"/>
  <c r="R1619" i="6"/>
  <c r="R1551" i="6"/>
  <c r="R1496" i="6"/>
  <c r="R1338" i="6"/>
  <c r="R1198" i="6"/>
  <c r="R1126" i="6"/>
  <c r="R605" i="6"/>
  <c r="R520" i="6"/>
  <c r="R504" i="6"/>
  <c r="R462" i="6"/>
  <c r="R446" i="6"/>
  <c r="R442" i="6"/>
  <c r="R412" i="6"/>
  <c r="R1983" i="6"/>
  <c r="R1919" i="6"/>
  <c r="R1903" i="6"/>
  <c r="R1893" i="6"/>
  <c r="R1871" i="6"/>
  <c r="R1861" i="6"/>
  <c r="R1839" i="6"/>
  <c r="R1829" i="6"/>
  <c r="R1775" i="6"/>
  <c r="R1706" i="6"/>
  <c r="R1650" i="6"/>
  <c r="R1638" i="6"/>
  <c r="R1614" i="6"/>
  <c r="R1610" i="6"/>
  <c r="R1604" i="6"/>
  <c r="R1599" i="6"/>
  <c r="R1582" i="6"/>
  <c r="R1578" i="6"/>
  <c r="R1572" i="6"/>
  <c r="R1567" i="6"/>
  <c r="R1480" i="6"/>
  <c r="R1435" i="6"/>
  <c r="R1341" i="6"/>
  <c r="R1233" i="6"/>
  <c r="R1181" i="6"/>
  <c r="R1152" i="6"/>
  <c r="R1094" i="6"/>
  <c r="R1076" i="6"/>
  <c r="R1991" i="6"/>
  <c r="R1927" i="6"/>
  <c r="R1885" i="6"/>
  <c r="R1831" i="6"/>
  <c r="R1774" i="6"/>
  <c r="R1631" i="6"/>
  <c r="R1520" i="6"/>
  <c r="R1479" i="6"/>
  <c r="R1440" i="6"/>
  <c r="R1432" i="6"/>
  <c r="R1412" i="6"/>
  <c r="R1377" i="6"/>
  <c r="R1088" i="6"/>
  <c r="R1070" i="6"/>
  <c r="R1036" i="6"/>
  <c r="R924" i="6"/>
  <c r="R695" i="6"/>
  <c r="R663" i="6"/>
  <c r="R458" i="6"/>
  <c r="R430" i="6"/>
  <c r="R406" i="6"/>
  <c r="R392" i="6"/>
  <c r="R269" i="6"/>
  <c r="R54" i="6"/>
  <c r="R1951" i="6"/>
  <c r="R1985" i="6"/>
  <c r="R1981" i="6"/>
  <c r="R1975" i="6"/>
  <c r="R1972" i="6"/>
  <c r="R1953" i="6"/>
  <c r="R1949" i="6"/>
  <c r="R1943" i="6"/>
  <c r="R1940" i="6"/>
  <c r="R1921" i="6"/>
  <c r="R1917" i="6"/>
  <c r="R1911" i="6"/>
  <c r="R1901" i="6"/>
  <c r="R1892" i="6"/>
  <c r="R1879" i="6"/>
  <c r="R1869" i="6"/>
  <c r="R1860" i="6"/>
  <c r="R1847" i="6"/>
  <c r="R1837" i="6"/>
  <c r="R1828" i="6"/>
  <c r="R1820" i="6"/>
  <c r="R1813" i="6"/>
  <c r="R1804" i="6"/>
  <c r="R1797" i="6"/>
  <c r="R1788" i="6"/>
  <c r="R1781" i="6"/>
  <c r="R1770" i="6"/>
  <c r="R1763" i="6"/>
  <c r="R1662" i="6"/>
  <c r="R1639" i="6"/>
  <c r="R1630" i="6"/>
  <c r="R1523" i="6"/>
  <c r="R1511" i="6"/>
  <c r="R1488" i="6"/>
  <c r="R1464" i="6"/>
  <c r="R1444" i="6"/>
  <c r="R1405" i="6"/>
  <c r="R1329" i="6"/>
  <c r="R1299" i="6"/>
  <c r="R1274" i="6"/>
  <c r="R1253" i="6"/>
  <c r="R1239" i="6"/>
  <c r="R1209" i="6"/>
  <c r="R1141" i="6"/>
  <c r="R1815" i="6"/>
  <c r="R1807" i="6"/>
  <c r="R1799" i="6"/>
  <c r="R1791" i="6"/>
  <c r="R1783" i="6"/>
  <c r="R1735" i="6"/>
  <c r="R1730" i="6"/>
  <c r="R1687" i="6"/>
  <c r="R1682" i="6"/>
  <c r="R1623" i="6"/>
  <c r="R1621" i="6"/>
  <c r="R1612" i="6"/>
  <c r="R1606" i="6"/>
  <c r="R1602" i="6"/>
  <c r="R1601" i="6"/>
  <c r="R1596" i="6"/>
  <c r="R1590" i="6"/>
  <c r="R1586" i="6"/>
  <c r="R1585" i="6"/>
  <c r="R1580" i="6"/>
  <c r="R1574" i="6"/>
  <c r="R1570" i="6"/>
  <c r="R1569" i="6"/>
  <c r="R1564" i="6"/>
  <c r="R1540" i="6"/>
  <c r="R1536" i="6"/>
  <c r="R1531" i="6"/>
  <c r="R1528" i="6"/>
  <c r="R1508" i="6"/>
  <c r="R1476" i="6"/>
  <c r="R1451" i="6"/>
  <c r="R1419" i="6"/>
  <c r="R1369" i="6"/>
  <c r="R1363" i="6"/>
  <c r="R1359" i="6"/>
  <c r="R1345" i="6"/>
  <c r="R1330" i="6"/>
  <c r="R1317" i="6"/>
  <c r="R1297" i="6"/>
  <c r="R1291" i="6"/>
  <c r="R1250" i="6"/>
  <c r="R1241" i="6"/>
  <c r="R1240" i="6"/>
  <c r="R1230" i="6"/>
  <c r="R1227" i="6"/>
  <c r="R1226" i="6"/>
  <c r="R1212" i="6"/>
  <c r="R1208" i="6"/>
  <c r="R1196" i="6"/>
  <c r="R1192" i="6"/>
  <c r="R1185" i="6"/>
  <c r="R1178" i="6"/>
  <c r="R1165" i="6"/>
  <c r="R1133" i="6"/>
  <c r="R1062" i="6"/>
  <c r="R1050" i="6"/>
  <c r="R1042" i="6"/>
  <c r="R1035" i="6"/>
  <c r="R1007" i="6"/>
  <c r="R987" i="6"/>
  <c r="R968" i="6"/>
  <c r="R943" i="6"/>
  <c r="R923" i="6"/>
  <c r="R904" i="6"/>
  <c r="R861" i="6"/>
  <c r="R830" i="6"/>
  <c r="R739" i="6"/>
  <c r="R707" i="6"/>
  <c r="R675" i="6"/>
  <c r="R609" i="6"/>
  <c r="R551" i="6"/>
  <c r="R381" i="6"/>
  <c r="R247" i="6"/>
  <c r="R1351" i="6"/>
  <c r="R1327" i="6"/>
  <c r="R1282" i="6"/>
  <c r="R1108" i="6"/>
  <c r="R1008" i="6"/>
  <c r="R944" i="6"/>
  <c r="R882" i="6"/>
  <c r="R862" i="6"/>
  <c r="R834" i="6"/>
  <c r="R829" i="6"/>
  <c r="R735" i="6"/>
  <c r="R703" i="6"/>
  <c r="R671" i="6"/>
  <c r="R601" i="6"/>
  <c r="R396" i="6"/>
  <c r="R126" i="6"/>
  <c r="R1298" i="6"/>
  <c r="R1242" i="6"/>
  <c r="R1228" i="6"/>
  <c r="R1213" i="6"/>
  <c r="R1173" i="6"/>
  <c r="R1162" i="6"/>
  <c r="R1116" i="6"/>
  <c r="R1072" i="6"/>
  <c r="R1012" i="6"/>
  <c r="R967" i="6"/>
  <c r="R948" i="6"/>
  <c r="R903" i="6"/>
  <c r="R887" i="6"/>
  <c r="R850" i="6"/>
  <c r="R731" i="6"/>
  <c r="R699" i="6"/>
  <c r="R667" i="6"/>
  <c r="R613" i="6"/>
  <c r="R591" i="6"/>
  <c r="R563" i="6"/>
  <c r="R559" i="6"/>
  <c r="R512" i="6"/>
  <c r="R496" i="6"/>
  <c r="R386" i="6"/>
  <c r="R201" i="6"/>
  <c r="R984" i="6"/>
  <c r="R980" i="6"/>
  <c r="R975" i="6"/>
  <c r="R920" i="6"/>
  <c r="R916" i="6"/>
  <c r="R911" i="6"/>
  <c r="R893" i="6"/>
  <c r="R892" i="6"/>
  <c r="R867" i="6"/>
  <c r="R866" i="6"/>
  <c r="R831" i="6"/>
  <c r="R821" i="6"/>
  <c r="R813" i="6"/>
  <c r="R805" i="6"/>
  <c r="R797" i="6"/>
  <c r="R789" i="6"/>
  <c r="R781" i="6"/>
  <c r="R773" i="6"/>
  <c r="R765" i="6"/>
  <c r="R757" i="6"/>
  <c r="R751" i="6"/>
  <c r="R743" i="6"/>
  <c r="R719" i="6"/>
  <c r="R711" i="6"/>
  <c r="R687" i="6"/>
  <c r="R679" i="6"/>
  <c r="R655" i="6"/>
  <c r="R645" i="6"/>
  <c r="R637" i="6"/>
  <c r="R627" i="6"/>
  <c r="R611" i="6"/>
  <c r="R603" i="6"/>
  <c r="R422" i="6"/>
  <c r="R368" i="6"/>
  <c r="R365" i="6"/>
  <c r="R326" i="6"/>
  <c r="R308" i="6"/>
  <c r="R306" i="6"/>
  <c r="R286" i="6"/>
  <c r="R246" i="6"/>
  <c r="R195" i="6"/>
  <c r="R142" i="6"/>
  <c r="R72" i="6"/>
  <c r="R565" i="6"/>
  <c r="R561" i="6"/>
  <c r="R539" i="6"/>
  <c r="R524" i="6"/>
  <c r="R470" i="6"/>
  <c r="R454" i="6"/>
  <c r="R438" i="6"/>
  <c r="R380" i="6"/>
  <c r="R348" i="6"/>
  <c r="R312" i="6"/>
  <c r="R292" i="6"/>
  <c r="R466" i="6"/>
  <c r="R450" i="6"/>
  <c r="R434" i="6"/>
  <c r="R389" i="6"/>
  <c r="R329" i="6"/>
  <c r="R300" i="6"/>
  <c r="R55" i="6"/>
  <c r="R49" i="6"/>
  <c r="R360" i="6"/>
  <c r="R334" i="6"/>
  <c r="R330" i="6"/>
  <c r="R307" i="6"/>
  <c r="R272" i="6"/>
  <c r="R239" i="6"/>
  <c r="R101" i="6"/>
  <c r="R40" i="6"/>
  <c r="R235" i="6"/>
  <c r="R222" i="6"/>
  <c r="R221" i="6"/>
  <c r="R163" i="6"/>
  <c r="R112" i="6"/>
  <c r="R111" i="6"/>
  <c r="R110" i="6"/>
  <c r="R109" i="6"/>
  <c r="R108" i="6"/>
  <c r="R27" i="6"/>
  <c r="R1326" i="6"/>
  <c r="R1064" i="6"/>
  <c r="R1054" i="6"/>
  <c r="R931" i="6"/>
  <c r="R859" i="6"/>
  <c r="R294" i="6"/>
  <c r="R96" i="6"/>
  <c r="R1661" i="6"/>
  <c r="R1627" i="6"/>
  <c r="R1618" i="6"/>
  <c r="R1613" i="6"/>
  <c r="R1605" i="6"/>
  <c r="R1597" i="6"/>
  <c r="R1589" i="6"/>
  <c r="R1581" i="6"/>
  <c r="R1573" i="6"/>
  <c r="R1565" i="6"/>
  <c r="R1407" i="6"/>
  <c r="R1375" i="6"/>
  <c r="R1343" i="6"/>
  <c r="R1315" i="6"/>
  <c r="R1307" i="6"/>
  <c r="R1301" i="6"/>
  <c r="R1270" i="6"/>
  <c r="R1214" i="6"/>
  <c r="R1148" i="6"/>
  <c r="R1132" i="6"/>
  <c r="R979" i="6"/>
  <c r="R915" i="6"/>
  <c r="R853" i="6"/>
  <c r="R1503" i="6"/>
  <c r="R1471" i="6"/>
  <c r="R1347" i="6"/>
  <c r="R1218" i="6"/>
  <c r="R995" i="6"/>
  <c r="R159" i="6"/>
  <c r="R1637" i="6"/>
  <c r="R1527" i="6"/>
  <c r="R1524" i="6"/>
  <c r="R1495" i="6"/>
  <c r="R1492" i="6"/>
  <c r="R1463" i="6"/>
  <c r="R1460" i="6"/>
  <c r="R1431" i="6"/>
  <c r="R1428" i="6"/>
  <c r="R1334" i="6"/>
  <c r="R1319" i="6"/>
  <c r="R1294" i="6"/>
  <c r="R1269" i="6"/>
  <c r="R1235" i="6"/>
  <c r="R1184" i="6"/>
  <c r="R1134" i="6"/>
  <c r="R1096" i="6"/>
  <c r="R1086" i="6"/>
  <c r="R1068" i="6"/>
  <c r="R1011" i="6"/>
  <c r="R947" i="6"/>
  <c r="R890" i="6"/>
  <c r="R860" i="6"/>
  <c r="R838" i="6"/>
  <c r="R545" i="6"/>
  <c r="R543" i="6"/>
  <c r="R523" i="6"/>
  <c r="R476" i="6"/>
  <c r="R468" i="6"/>
  <c r="R460" i="6"/>
  <c r="R452" i="6"/>
  <c r="R444" i="6"/>
  <c r="R436" i="6"/>
  <c r="R400" i="6"/>
  <c r="R373" i="6"/>
  <c r="R346" i="6"/>
  <c r="R1439" i="6"/>
  <c r="R1379" i="6"/>
  <c r="R1283" i="6"/>
  <c r="R1251" i="6"/>
  <c r="R1174" i="6"/>
  <c r="R265" i="6"/>
  <c r="R255" i="6"/>
  <c r="R1654" i="6"/>
  <c r="R1611" i="6"/>
  <c r="R1603" i="6"/>
  <c r="R1595" i="6"/>
  <c r="R1587" i="6"/>
  <c r="R1579" i="6"/>
  <c r="R1571" i="6"/>
  <c r="R1563" i="6"/>
  <c r="R1556" i="6"/>
  <c r="R1535" i="6"/>
  <c r="R1516" i="6"/>
  <c r="R1507" i="6"/>
  <c r="R1484" i="6"/>
  <c r="R1475" i="6"/>
  <c r="R1452" i="6"/>
  <c r="R1443" i="6"/>
  <c r="R1420" i="6"/>
  <c r="R1411" i="6"/>
  <c r="R1403" i="6"/>
  <c r="R1397" i="6"/>
  <c r="R1371" i="6"/>
  <c r="R1365" i="6"/>
  <c r="R1339" i="6"/>
  <c r="R1333" i="6"/>
  <c r="R1302" i="6"/>
  <c r="R1287" i="6"/>
  <c r="R1255" i="6"/>
  <c r="R1220" i="6"/>
  <c r="R1210" i="6"/>
  <c r="R1197" i="6"/>
  <c r="R1186" i="6"/>
  <c r="R1172" i="6"/>
  <c r="R1144" i="6"/>
  <c r="R1128" i="6"/>
  <c r="R1118" i="6"/>
  <c r="R1100" i="6"/>
  <c r="R1027" i="6"/>
  <c r="R963" i="6"/>
  <c r="R899" i="6"/>
  <c r="R847" i="6"/>
  <c r="R1310" i="6"/>
  <c r="R1278" i="6"/>
  <c r="R1275" i="6"/>
  <c r="R1246" i="6"/>
  <c r="R1243" i="6"/>
  <c r="R1231" i="6"/>
  <c r="R1224" i="6"/>
  <c r="R1205" i="6"/>
  <c r="R1194" i="6"/>
  <c r="R1190" i="6"/>
  <c r="R1170" i="6"/>
  <c r="R1168" i="6"/>
  <c r="R1157" i="6"/>
  <c r="R1155" i="6"/>
  <c r="R1140" i="6"/>
  <c r="R1137" i="6"/>
  <c r="R1135" i="6"/>
  <c r="R1124" i="6"/>
  <c r="R1092" i="6"/>
  <c r="R1060" i="6"/>
  <c r="R886" i="6"/>
  <c r="R876" i="6"/>
  <c r="R874" i="6"/>
  <c r="R863" i="6"/>
  <c r="R725" i="6"/>
  <c r="R693" i="6"/>
  <c r="R661" i="6"/>
  <c r="R629" i="6"/>
  <c r="R597" i="6"/>
  <c r="R552" i="6"/>
  <c r="R426" i="6"/>
  <c r="R410" i="6"/>
  <c r="R388" i="6"/>
  <c r="R364" i="6"/>
  <c r="R315" i="6"/>
  <c r="R288" i="6"/>
  <c r="R1262" i="6"/>
  <c r="R1222" i="6"/>
  <c r="R854" i="6"/>
  <c r="R842" i="6"/>
  <c r="R749" i="6"/>
  <c r="R717" i="6"/>
  <c r="R685" i="6"/>
  <c r="R653" i="6"/>
  <c r="R647" i="6"/>
  <c r="R621" i="6"/>
  <c r="R615" i="6"/>
  <c r="R589" i="6"/>
  <c r="R583" i="6"/>
  <c r="R567" i="6"/>
  <c r="R557" i="6"/>
  <c r="R1318" i="6"/>
  <c r="R1286" i="6"/>
  <c r="R1254" i="6"/>
  <c r="R1206" i="6"/>
  <c r="R1147" i="6"/>
  <c r="R870" i="6"/>
  <c r="R858" i="6"/>
  <c r="R753" i="6"/>
  <c r="R721" i="6"/>
  <c r="R689" i="6"/>
  <c r="R657" i="6"/>
  <c r="R625" i="6"/>
  <c r="R593" i="6"/>
  <c r="R553" i="6"/>
  <c r="R573" i="6"/>
  <c r="R555" i="6"/>
  <c r="R547" i="6"/>
  <c r="R418" i="6"/>
  <c r="R385" i="6"/>
  <c r="R370" i="6"/>
  <c r="R352" i="6"/>
  <c r="R344" i="6"/>
  <c r="R340" i="6"/>
  <c r="R322" i="6"/>
  <c r="R528" i="6"/>
  <c r="R518" i="6"/>
  <c r="R510" i="6"/>
  <c r="R502" i="6"/>
  <c r="R494" i="6"/>
  <c r="R486" i="6"/>
  <c r="R480" i="6"/>
  <c r="R472" i="6"/>
  <c r="R464" i="6"/>
  <c r="R456" i="6"/>
  <c r="R448" i="6"/>
  <c r="R440" i="6"/>
  <c r="R432" i="6"/>
  <c r="R382" i="6"/>
  <c r="R376" i="6"/>
  <c r="R358" i="6"/>
  <c r="R338" i="6"/>
  <c r="R304" i="6"/>
  <c r="R298" i="6"/>
  <c r="R282" i="6"/>
  <c r="R260" i="6"/>
  <c r="R267" i="6"/>
  <c r="R188" i="6"/>
  <c r="R155" i="6"/>
  <c r="R259" i="6"/>
  <c r="R233" i="6"/>
  <c r="R204" i="6"/>
  <c r="R541" i="6"/>
  <c r="R516" i="6"/>
  <c r="R508" i="6"/>
  <c r="R500" i="6"/>
  <c r="R492" i="6"/>
  <c r="R484" i="6"/>
  <c r="R424" i="6"/>
  <c r="R416" i="6"/>
  <c r="R408" i="6"/>
  <c r="R397" i="6"/>
  <c r="R361" i="6"/>
  <c r="R354" i="6"/>
  <c r="R347" i="6"/>
  <c r="R342" i="6"/>
  <c r="R290" i="6"/>
  <c r="R283" i="6"/>
  <c r="R278" i="6"/>
  <c r="R276" i="6"/>
  <c r="R245" i="6"/>
  <c r="R215" i="6"/>
  <c r="R205" i="6"/>
  <c r="R180" i="6"/>
  <c r="R138" i="6"/>
  <c r="R130" i="6"/>
  <c r="R73" i="6"/>
  <c r="R202" i="6"/>
  <c r="R127" i="6"/>
  <c r="R82" i="6"/>
  <c r="R59" i="6"/>
  <c r="R264" i="6"/>
  <c r="R243" i="6"/>
  <c r="R238" i="6"/>
  <c r="R236" i="6"/>
  <c r="R225" i="6"/>
  <c r="R224" i="6"/>
  <c r="R213" i="6"/>
  <c r="R178" i="6"/>
  <c r="R165" i="6"/>
  <c r="R161" i="6"/>
  <c r="R151" i="6"/>
  <c r="R134" i="6"/>
  <c r="R122" i="6"/>
  <c r="R69" i="6"/>
  <c r="R43" i="6"/>
  <c r="R33" i="6"/>
  <c r="R137" i="6"/>
  <c r="R1454" i="6"/>
  <c r="R1441" i="6"/>
  <c r="R1422" i="6"/>
  <c r="R1409" i="6"/>
  <c r="R1657" i="6"/>
  <c r="R1649" i="6"/>
  <c r="R1641" i="6"/>
  <c r="R1633" i="6"/>
  <c r="R1625" i="6"/>
  <c r="R1617" i="6"/>
  <c r="R1550" i="6"/>
  <c r="R1537" i="6"/>
  <c r="R1518" i="6"/>
  <c r="R1505" i="6"/>
  <c r="R1486" i="6"/>
  <c r="R1473" i="6"/>
  <c r="R1780" i="6"/>
  <c r="R1777" i="6"/>
  <c r="R1772" i="6"/>
  <c r="R1769" i="6"/>
  <c r="R1764" i="6"/>
  <c r="R1761" i="6"/>
  <c r="R1756" i="6"/>
  <c r="R1753" i="6"/>
  <c r="R1748" i="6"/>
  <c r="R1745" i="6"/>
  <c r="R1740" i="6"/>
  <c r="R1737" i="6"/>
  <c r="R1732" i="6"/>
  <c r="R1729" i="6"/>
  <c r="R1724" i="6"/>
  <c r="R1721" i="6"/>
  <c r="R1716" i="6"/>
  <c r="R1713" i="6"/>
  <c r="R1708" i="6"/>
  <c r="R1705" i="6"/>
  <c r="R1700" i="6"/>
  <c r="R1697" i="6"/>
  <c r="R1692" i="6"/>
  <c r="R1689" i="6"/>
  <c r="R1684" i="6"/>
  <c r="R1681" i="6"/>
  <c r="R1676" i="6"/>
  <c r="R1673" i="6"/>
  <c r="R1668" i="6"/>
  <c r="R1665" i="6"/>
  <c r="R1660" i="6"/>
  <c r="R1652" i="6"/>
  <c r="R1644" i="6"/>
  <c r="R1636" i="6"/>
  <c r="R1628" i="6"/>
  <c r="R1620" i="6"/>
  <c r="R1561" i="6"/>
  <c r="R1542" i="6"/>
  <c r="R1529" i="6"/>
  <c r="R1510" i="6"/>
  <c r="R1497" i="6"/>
  <c r="R1478" i="6"/>
  <c r="R1465" i="6"/>
  <c r="R1446" i="6"/>
  <c r="R1433" i="6"/>
  <c r="R1414" i="6"/>
  <c r="R1553" i="6"/>
  <c r="R1534" i="6"/>
  <c r="R1521" i="6"/>
  <c r="R1502" i="6"/>
  <c r="R1489" i="6"/>
  <c r="R1470" i="6"/>
  <c r="R1457" i="6"/>
  <c r="R1438" i="6"/>
  <c r="R1425" i="6"/>
  <c r="R1773" i="6"/>
  <c r="R1765" i="6"/>
  <c r="R1757" i="6"/>
  <c r="R1749" i="6"/>
  <c r="R1741" i="6"/>
  <c r="R1733" i="6"/>
  <c r="R1725" i="6"/>
  <c r="R1717" i="6"/>
  <c r="R1709" i="6"/>
  <c r="R1701" i="6"/>
  <c r="R1693" i="6"/>
  <c r="R1685" i="6"/>
  <c r="R1677" i="6"/>
  <c r="R1669" i="6"/>
  <c r="R1558" i="6"/>
  <c r="R1545" i="6"/>
  <c r="R1526" i="6"/>
  <c r="R1513" i="6"/>
  <c r="R1494" i="6"/>
  <c r="R1481" i="6"/>
  <c r="R1462" i="6"/>
  <c r="R1449" i="6"/>
  <c r="R1430" i="6"/>
  <c r="R1417" i="6"/>
  <c r="R961" i="6"/>
  <c r="R901" i="6"/>
  <c r="R1562" i="6"/>
  <c r="R1557" i="6"/>
  <c r="R1554" i="6"/>
  <c r="R1549" i="6"/>
  <c r="R1546" i="6"/>
  <c r="R1541" i="6"/>
  <c r="R1538" i="6"/>
  <c r="R1533" i="6"/>
  <c r="R1530" i="6"/>
  <c r="R1525" i="6"/>
  <c r="R1522" i="6"/>
  <c r="R1517" i="6"/>
  <c r="R1514" i="6"/>
  <c r="R1509" i="6"/>
  <c r="R1506" i="6"/>
  <c r="R1501" i="6"/>
  <c r="R1498" i="6"/>
  <c r="R1493" i="6"/>
  <c r="R1490" i="6"/>
  <c r="R1485" i="6"/>
  <c r="R1482" i="6"/>
  <c r="R1477" i="6"/>
  <c r="R1474" i="6"/>
  <c r="R1469" i="6"/>
  <c r="R1466" i="6"/>
  <c r="R1461" i="6"/>
  <c r="R1458" i="6"/>
  <c r="R1453" i="6"/>
  <c r="R1450" i="6"/>
  <c r="R1445" i="6"/>
  <c r="R1442" i="6"/>
  <c r="R1437" i="6"/>
  <c r="R1434" i="6"/>
  <c r="R1429" i="6"/>
  <c r="R1426" i="6"/>
  <c r="R1421" i="6"/>
  <c r="R1418" i="6"/>
  <c r="R1413" i="6"/>
  <c r="R1410" i="6"/>
  <c r="R1408" i="6"/>
  <c r="R1406" i="6"/>
  <c r="R1404" i="6"/>
  <c r="R1402" i="6"/>
  <c r="R1400" i="6"/>
  <c r="R1398" i="6"/>
  <c r="R1396" i="6"/>
  <c r="R1394" i="6"/>
  <c r="R1392" i="6"/>
  <c r="R1390" i="6"/>
  <c r="R1388" i="6"/>
  <c r="R1386" i="6"/>
  <c r="R1384" i="6"/>
  <c r="R1382" i="6"/>
  <c r="R1380" i="6"/>
  <c r="R1378" i="6"/>
  <c r="R1376" i="6"/>
  <c r="R1374" i="6"/>
  <c r="R1372" i="6"/>
  <c r="R1370" i="6"/>
  <c r="R1368" i="6"/>
  <c r="R1366" i="6"/>
  <c r="R1364" i="6"/>
  <c r="R1362" i="6"/>
  <c r="R1360" i="6"/>
  <c r="R1358" i="6"/>
  <c r="R1356" i="6"/>
  <c r="R1354" i="6"/>
  <c r="R1352" i="6"/>
  <c r="R1350" i="6"/>
  <c r="R1348" i="6"/>
  <c r="R1346" i="6"/>
  <c r="R1344" i="6"/>
  <c r="R1342" i="6"/>
  <c r="R1340" i="6"/>
  <c r="R1336" i="6"/>
  <c r="R1332" i="6"/>
  <c r="R1328" i="6"/>
  <c r="R1324" i="6"/>
  <c r="R1320" i="6"/>
  <c r="R1316" i="6"/>
  <c r="R1312" i="6"/>
  <c r="R1308" i="6"/>
  <c r="R1304" i="6"/>
  <c r="R1300" i="6"/>
  <c r="R1296" i="6"/>
  <c r="R1292" i="6"/>
  <c r="R1288" i="6"/>
  <c r="R1284" i="6"/>
  <c r="R1280" i="6"/>
  <c r="R1276" i="6"/>
  <c r="R1272" i="6"/>
  <c r="R1268" i="6"/>
  <c r="R1264" i="6"/>
  <c r="R1260" i="6"/>
  <c r="R1256" i="6"/>
  <c r="R1252" i="6"/>
  <c r="R1248" i="6"/>
  <c r="R1244" i="6"/>
  <c r="R1236" i="6"/>
  <c r="R1129" i="6"/>
  <c r="R1119" i="6"/>
  <c r="R1103" i="6"/>
  <c r="R1087" i="6"/>
  <c r="R1029" i="6"/>
  <c r="R994" i="6"/>
  <c r="R965" i="6"/>
  <c r="R1025" i="6"/>
  <c r="R933" i="6"/>
  <c r="R1138" i="6"/>
  <c r="R1161" i="6"/>
  <c r="R1127" i="6"/>
  <c r="R1111" i="6"/>
  <c r="R1095" i="6"/>
  <c r="R1010" i="6"/>
  <c r="R949" i="6"/>
  <c r="R917" i="6"/>
  <c r="R881" i="6"/>
  <c r="R832" i="6"/>
  <c r="R467" i="6"/>
  <c r="R1215" i="6"/>
  <c r="R1211" i="6"/>
  <c r="R1207" i="6"/>
  <c r="R1203" i="6"/>
  <c r="R1199" i="6"/>
  <c r="R1195" i="6"/>
  <c r="R1191" i="6"/>
  <c r="R1187" i="6"/>
  <c r="R1183" i="6"/>
  <c r="R1179" i="6"/>
  <c r="R1175" i="6"/>
  <c r="R1171" i="6"/>
  <c r="R1167" i="6"/>
  <c r="R1163" i="6"/>
  <c r="R1154" i="6"/>
  <c r="R1149" i="6"/>
  <c r="R1143" i="6"/>
  <c r="R1121" i="6"/>
  <c r="R1117" i="6"/>
  <c r="R1105" i="6"/>
  <c r="R1101" i="6"/>
  <c r="R1089" i="6"/>
  <c r="R1085" i="6"/>
  <c r="R1077" i="6"/>
  <c r="R1073" i="6"/>
  <c r="R1069" i="6"/>
  <c r="R1065" i="6"/>
  <c r="R1061" i="6"/>
  <c r="R1057" i="6"/>
  <c r="R1053" i="6"/>
  <c r="R1049" i="6"/>
  <c r="R1045" i="6"/>
  <c r="R1041" i="6"/>
  <c r="R997" i="6"/>
  <c r="R993" i="6"/>
  <c r="R896" i="6"/>
  <c r="R435" i="6"/>
  <c r="R423" i="6"/>
  <c r="R407" i="6"/>
  <c r="R525" i="6"/>
  <c r="R1145" i="6"/>
  <c r="R1125" i="6"/>
  <c r="R1113" i="6"/>
  <c r="R1109" i="6"/>
  <c r="R1097" i="6"/>
  <c r="R1093" i="6"/>
  <c r="R1081" i="6"/>
  <c r="R1026" i="6"/>
  <c r="R1013" i="6"/>
  <c r="R1009" i="6"/>
  <c r="R962" i="6"/>
  <c r="R1123" i="6"/>
  <c r="R1115" i="6"/>
  <c r="R1107" i="6"/>
  <c r="R1099" i="6"/>
  <c r="R1091" i="6"/>
  <c r="R1083" i="6"/>
  <c r="R1075" i="6"/>
  <c r="R1067" i="6"/>
  <c r="R1059" i="6"/>
  <c r="R1051" i="6"/>
  <c r="R1043" i="6"/>
  <c r="R1037" i="6"/>
  <c r="R1034" i="6"/>
  <c r="R1033" i="6"/>
  <c r="R1005" i="6"/>
  <c r="R1002" i="6"/>
  <c r="R1001" i="6"/>
  <c r="R973" i="6"/>
  <c r="R970" i="6"/>
  <c r="R969" i="6"/>
  <c r="R945" i="6"/>
  <c r="R929" i="6"/>
  <c r="R913" i="6"/>
  <c r="R897" i="6"/>
  <c r="R848" i="6"/>
  <c r="R833" i="6"/>
  <c r="R544" i="6"/>
  <c r="R537" i="6"/>
  <c r="R459" i="6"/>
  <c r="R981" i="6"/>
  <c r="R978" i="6"/>
  <c r="R977" i="6"/>
  <c r="R941" i="6"/>
  <c r="R925" i="6"/>
  <c r="R909" i="6"/>
  <c r="R864" i="6"/>
  <c r="R849" i="6"/>
  <c r="R451" i="6"/>
  <c r="R371" i="6"/>
  <c r="R1079" i="6"/>
  <c r="R1071" i="6"/>
  <c r="R1063" i="6"/>
  <c r="R1055" i="6"/>
  <c r="R1047" i="6"/>
  <c r="R1021" i="6"/>
  <c r="R1018" i="6"/>
  <c r="R1017" i="6"/>
  <c r="R989" i="6"/>
  <c r="R986" i="6"/>
  <c r="R985" i="6"/>
  <c r="R957" i="6"/>
  <c r="R954" i="6"/>
  <c r="R953" i="6"/>
  <c r="R937" i="6"/>
  <c r="R921" i="6"/>
  <c r="R905" i="6"/>
  <c r="R880" i="6"/>
  <c r="R865" i="6"/>
  <c r="R558" i="6"/>
  <c r="R554" i="6"/>
  <c r="R548" i="6"/>
  <c r="R475" i="6"/>
  <c r="R443" i="6"/>
  <c r="R319" i="6"/>
  <c r="R574" i="6"/>
  <c r="R570" i="6"/>
  <c r="R542" i="6"/>
  <c r="R529" i="6"/>
  <c r="R479" i="6"/>
  <c r="R471" i="6"/>
  <c r="R463" i="6"/>
  <c r="R455" i="6"/>
  <c r="R447" i="6"/>
  <c r="R439" i="6"/>
  <c r="R431" i="6"/>
  <c r="R415" i="6"/>
  <c r="R946" i="6"/>
  <c r="R938" i="6"/>
  <c r="R930" i="6"/>
  <c r="R922" i="6"/>
  <c r="R914" i="6"/>
  <c r="R906" i="6"/>
  <c r="R898" i="6"/>
  <c r="R873" i="6"/>
  <c r="R872" i="6"/>
  <c r="R841" i="6"/>
  <c r="R840" i="6"/>
  <c r="R826" i="6"/>
  <c r="R822" i="6"/>
  <c r="R818" i="6"/>
  <c r="R814" i="6"/>
  <c r="R810" i="6"/>
  <c r="R806" i="6"/>
  <c r="R802" i="6"/>
  <c r="R798" i="6"/>
  <c r="R794" i="6"/>
  <c r="R790" i="6"/>
  <c r="R786" i="6"/>
  <c r="R782" i="6"/>
  <c r="R778" i="6"/>
  <c r="R774" i="6"/>
  <c r="R770" i="6"/>
  <c r="R766" i="6"/>
  <c r="R762" i="6"/>
  <c r="R758" i="6"/>
  <c r="R754" i="6"/>
  <c r="R750" i="6"/>
  <c r="R746" i="6"/>
  <c r="R742" i="6"/>
  <c r="R738" i="6"/>
  <c r="R734" i="6"/>
  <c r="R730" i="6"/>
  <c r="R726" i="6"/>
  <c r="R722" i="6"/>
  <c r="R718" i="6"/>
  <c r="R714" i="6"/>
  <c r="R710" i="6"/>
  <c r="R706" i="6"/>
  <c r="R702" i="6"/>
  <c r="R698" i="6"/>
  <c r="R694" i="6"/>
  <c r="R690" i="6"/>
  <c r="R686" i="6"/>
  <c r="R682" i="6"/>
  <c r="R678" i="6"/>
  <c r="R674" i="6"/>
  <c r="R670" i="6"/>
  <c r="R666" i="6"/>
  <c r="R662" i="6"/>
  <c r="R658" i="6"/>
  <c r="R654" i="6"/>
  <c r="R650" i="6"/>
  <c r="R646" i="6"/>
  <c r="R642" i="6"/>
  <c r="R638" i="6"/>
  <c r="R634" i="6"/>
  <c r="R630" i="6"/>
  <c r="R626" i="6"/>
  <c r="R622" i="6"/>
  <c r="R618" i="6"/>
  <c r="R614" i="6"/>
  <c r="R610" i="6"/>
  <c r="R606" i="6"/>
  <c r="R602" i="6"/>
  <c r="R598" i="6"/>
  <c r="R594" i="6"/>
  <c r="R590" i="6"/>
  <c r="R586" i="6"/>
  <c r="R582" i="6"/>
  <c r="R578" i="6"/>
  <c r="R566" i="6"/>
  <c r="R562" i="6"/>
  <c r="R481" i="6"/>
  <c r="R473" i="6"/>
  <c r="R465" i="6"/>
  <c r="R457" i="6"/>
  <c r="R449" i="6"/>
  <c r="R441" i="6"/>
  <c r="R433" i="6"/>
  <c r="R351" i="6"/>
  <c r="R1038" i="6"/>
  <c r="R1030" i="6"/>
  <c r="R1022" i="6"/>
  <c r="R1014" i="6"/>
  <c r="R1006" i="6"/>
  <c r="R998" i="6"/>
  <c r="R990" i="6"/>
  <c r="R982" i="6"/>
  <c r="R974" i="6"/>
  <c r="R966" i="6"/>
  <c r="R958" i="6"/>
  <c r="R950" i="6"/>
  <c r="R942" i="6"/>
  <c r="R934" i="6"/>
  <c r="R926" i="6"/>
  <c r="R918" i="6"/>
  <c r="R910" i="6"/>
  <c r="R902" i="6"/>
  <c r="R889" i="6"/>
  <c r="R888" i="6"/>
  <c r="R857" i="6"/>
  <c r="R856" i="6"/>
  <c r="R828" i="6"/>
  <c r="R824" i="6"/>
  <c r="R820" i="6"/>
  <c r="R816" i="6"/>
  <c r="R812" i="6"/>
  <c r="R808" i="6"/>
  <c r="R804" i="6"/>
  <c r="R800" i="6"/>
  <c r="R796" i="6"/>
  <c r="R792" i="6"/>
  <c r="R788" i="6"/>
  <c r="R784" i="6"/>
  <c r="R780" i="6"/>
  <c r="R776" i="6"/>
  <c r="R772" i="6"/>
  <c r="R768" i="6"/>
  <c r="R764" i="6"/>
  <c r="R760" i="6"/>
  <c r="R756" i="6"/>
  <c r="R752" i="6"/>
  <c r="R748" i="6"/>
  <c r="R744" i="6"/>
  <c r="R740" i="6"/>
  <c r="R736" i="6"/>
  <c r="R732" i="6"/>
  <c r="R728" i="6"/>
  <c r="R724" i="6"/>
  <c r="R720" i="6"/>
  <c r="R716" i="6"/>
  <c r="R712" i="6"/>
  <c r="R708" i="6"/>
  <c r="R704" i="6"/>
  <c r="R700" i="6"/>
  <c r="R696" i="6"/>
  <c r="R692" i="6"/>
  <c r="R688" i="6"/>
  <c r="R684" i="6"/>
  <c r="R680" i="6"/>
  <c r="R676" i="6"/>
  <c r="R672" i="6"/>
  <c r="R668" i="6"/>
  <c r="R664" i="6"/>
  <c r="R660" i="6"/>
  <c r="R656" i="6"/>
  <c r="R652" i="6"/>
  <c r="R648" i="6"/>
  <c r="R644" i="6"/>
  <c r="R640" i="6"/>
  <c r="R636" i="6"/>
  <c r="R632" i="6"/>
  <c r="R628" i="6"/>
  <c r="R624" i="6"/>
  <c r="R620" i="6"/>
  <c r="R616" i="6"/>
  <c r="R612" i="6"/>
  <c r="R608" i="6"/>
  <c r="R604" i="6"/>
  <c r="R600" i="6"/>
  <c r="R596" i="6"/>
  <c r="R592" i="6"/>
  <c r="R588" i="6"/>
  <c r="R584" i="6"/>
  <c r="R580" i="6"/>
  <c r="R576" i="6"/>
  <c r="R564" i="6"/>
  <c r="R560" i="6"/>
  <c r="R550" i="6"/>
  <c r="R546" i="6"/>
  <c r="R530" i="6"/>
  <c r="R477" i="6"/>
  <c r="R469" i="6"/>
  <c r="R461" i="6"/>
  <c r="R453" i="6"/>
  <c r="R445" i="6"/>
  <c r="R437" i="6"/>
  <c r="R379" i="6"/>
  <c r="R287" i="6"/>
  <c r="R427" i="6"/>
  <c r="R419" i="6"/>
  <c r="R411" i="6"/>
  <c r="R403" i="6"/>
  <c r="R335" i="6"/>
  <c r="R303" i="6"/>
  <c r="R425" i="6"/>
  <c r="R417" i="6"/>
  <c r="R409" i="6"/>
  <c r="R349" i="6"/>
  <c r="R341" i="6"/>
  <c r="R317" i="6"/>
  <c r="R309" i="6"/>
  <c r="R285" i="6"/>
  <c r="R277" i="6"/>
  <c r="R262" i="6"/>
  <c r="R429" i="6"/>
  <c r="R421" i="6"/>
  <c r="R413" i="6"/>
  <c r="R405" i="6"/>
  <c r="R357" i="6"/>
  <c r="R333" i="6"/>
  <c r="R325" i="6"/>
  <c r="R301" i="6"/>
  <c r="R293" i="6"/>
  <c r="R252" i="6"/>
  <c r="R395" i="6"/>
  <c r="R387" i="6"/>
  <c r="R327" i="6"/>
  <c r="R295" i="6"/>
  <c r="R257" i="6"/>
  <c r="R533" i="6"/>
  <c r="R363" i="6"/>
  <c r="R343" i="6"/>
  <c r="R311" i="6"/>
  <c r="R279" i="6"/>
  <c r="R190" i="6"/>
  <c r="R187" i="6"/>
  <c r="R391" i="6"/>
  <c r="R375" i="6"/>
  <c r="R359" i="6"/>
  <c r="R270" i="6"/>
  <c r="R399" i="6"/>
  <c r="R383" i="6"/>
  <c r="R367" i="6"/>
  <c r="R256" i="6"/>
  <c r="R253" i="6"/>
  <c r="R248" i="6"/>
  <c r="R228" i="6"/>
  <c r="R166" i="6"/>
  <c r="R121" i="6"/>
  <c r="R274" i="6"/>
  <c r="R258" i="6"/>
  <c r="R226" i="6"/>
  <c r="R186" i="6"/>
  <c r="R172" i="6"/>
  <c r="R170" i="6"/>
  <c r="R168" i="6"/>
  <c r="R266" i="6"/>
  <c r="R183" i="6"/>
  <c r="R136" i="6"/>
  <c r="R200" i="6"/>
  <c r="R182" i="6"/>
  <c r="R164" i="6"/>
  <c r="R191" i="6"/>
  <c r="R156" i="6"/>
  <c r="R144" i="6"/>
  <c r="R107" i="6"/>
  <c r="R99" i="6"/>
  <c r="R220" i="6"/>
  <c r="R212" i="6"/>
  <c r="R207" i="6"/>
  <c r="R206" i="6"/>
  <c r="R143" i="6"/>
  <c r="R129" i="6"/>
  <c r="R199" i="6"/>
  <c r="R198" i="6"/>
  <c r="R192" i="6"/>
  <c r="R135" i="6"/>
  <c r="R86" i="6"/>
  <c r="R176" i="6"/>
  <c r="R162" i="6"/>
  <c r="R158" i="6"/>
  <c r="R150" i="6"/>
  <c r="R147" i="6"/>
  <c r="R85" i="6"/>
  <c r="R139" i="6"/>
  <c r="R119" i="6"/>
  <c r="R113" i="6"/>
  <c r="R105" i="6"/>
  <c r="R98" i="6"/>
  <c r="R97" i="6"/>
  <c r="R93" i="6"/>
  <c r="R87" i="6"/>
  <c r="R70" i="6"/>
  <c r="R66" i="6"/>
  <c r="R83" i="6"/>
  <c r="R79" i="6"/>
  <c r="R65" i="6"/>
  <c r="R64" i="6"/>
  <c r="R50" i="6"/>
  <c r="R46" i="6"/>
  <c r="R60" i="6"/>
  <c r="R56" i="6"/>
  <c r="R52" i="6"/>
  <c r="R48" i="6"/>
  <c r="R42" i="6"/>
  <c r="R38" i="6"/>
  <c r="R34" i="6"/>
  <c r="R30" i="6"/>
  <c r="R26" i="6"/>
  <c r="X3" i="8" l="1"/>
  <c r="R25" i="6" l="1"/>
  <c r="V2002" i="6" l="1"/>
  <c r="U2002" i="6"/>
  <c r="T2002" i="6"/>
  <c r="F2002" i="6"/>
  <c r="G2002" i="6"/>
  <c r="H2002" i="6"/>
  <c r="I2002" i="6"/>
  <c r="J2002" i="6"/>
  <c r="K2002" i="6"/>
  <c r="L2002" i="6"/>
  <c r="M2002" i="6"/>
  <c r="N2002" i="6"/>
  <c r="O2002" i="6"/>
  <c r="P2002" i="6"/>
  <c r="Q2002" i="6"/>
  <c r="R2002" i="6"/>
  <c r="AA2002" i="6"/>
  <c r="AB2002" i="6"/>
  <c r="E2002" i="6"/>
  <c r="D10" i="12"/>
  <c r="K14" i="12" s="1"/>
  <c r="D14" i="12"/>
  <c r="K18" i="12"/>
  <c r="N18" i="12" s="1"/>
  <c r="K21" i="12"/>
  <c r="N21" i="12" s="1"/>
  <c r="K22" i="12"/>
  <c r="N22" i="12" s="1"/>
  <c r="K25" i="12"/>
  <c r="N25" i="12" s="1"/>
  <c r="K26" i="12"/>
  <c r="N26" i="12" s="1"/>
  <c r="K29" i="12"/>
  <c r="K30" i="12"/>
  <c r="N30" i="12" s="1"/>
  <c r="K33" i="12"/>
  <c r="L33" i="12" s="1"/>
  <c r="M33" i="12" s="1"/>
  <c r="K34" i="12"/>
  <c r="N34" i="12" s="1"/>
  <c r="K37" i="12"/>
  <c r="N37" i="12" s="1"/>
  <c r="N29" i="12"/>
  <c r="L29" i="12"/>
  <c r="M29" i="12" s="1"/>
  <c r="L25" i="12"/>
  <c r="M25" i="12" s="1"/>
  <c r="N33" i="12"/>
  <c r="L34" i="12"/>
  <c r="M34" i="12" s="1"/>
  <c r="L26" i="12"/>
  <c r="M26" i="12" s="1"/>
  <c r="L18" i="12"/>
  <c r="M18" i="12" s="1"/>
  <c r="K17" i="12" l="1"/>
  <c r="K38" i="12"/>
  <c r="N14" i="12"/>
  <c r="L14" i="12"/>
  <c r="M14" i="12" s="1"/>
  <c r="L22" i="12"/>
  <c r="M22" i="12" s="1"/>
  <c r="L30" i="12"/>
  <c r="M30" i="12" s="1"/>
  <c r="L37" i="12"/>
  <c r="M37" i="12" s="1"/>
  <c r="L21" i="12"/>
  <c r="M21" i="12" s="1"/>
  <c r="K36" i="12"/>
  <c r="K32" i="12"/>
  <c r="K28" i="12"/>
  <c r="K24" i="12"/>
  <c r="K20" i="12"/>
  <c r="K16" i="12"/>
  <c r="K15" i="12"/>
  <c r="K35" i="12"/>
  <c r="K31" i="12"/>
  <c r="K27" i="12"/>
  <c r="K23" i="12"/>
  <c r="K19" i="12"/>
  <c r="J6" i="6"/>
  <c r="E7" i="17" l="1"/>
  <c r="J11" i="6"/>
  <c r="L38" i="12"/>
  <c r="M38" i="12" s="1"/>
  <c r="N38" i="12"/>
  <c r="N17" i="12"/>
  <c r="L17" i="12"/>
  <c r="M17" i="12" s="1"/>
  <c r="N27" i="12"/>
  <c r="L27" i="12"/>
  <c r="M27" i="12" s="1"/>
  <c r="N16" i="12"/>
  <c r="L16" i="12"/>
  <c r="M16" i="12" s="1"/>
  <c r="N32" i="12"/>
  <c r="L32" i="12"/>
  <c r="M32" i="12" s="1"/>
  <c r="N31" i="12"/>
  <c r="L31" i="12"/>
  <c r="M31" i="12" s="1"/>
  <c r="L20" i="12"/>
  <c r="M20" i="12" s="1"/>
  <c r="N20" i="12"/>
  <c r="N36" i="12"/>
  <c r="L36" i="12"/>
  <c r="M36" i="12" s="1"/>
  <c r="L19" i="12"/>
  <c r="M19" i="12" s="1"/>
  <c r="N19" i="12"/>
  <c r="N35" i="12"/>
  <c r="L35" i="12"/>
  <c r="M35" i="12" s="1"/>
  <c r="N24" i="12"/>
  <c r="L24" i="12"/>
  <c r="M24" i="12" s="1"/>
  <c r="N23" i="12"/>
  <c r="L23" i="12"/>
  <c r="M23" i="12" s="1"/>
  <c r="N15" i="12"/>
  <c r="L15" i="12"/>
  <c r="M15" i="12" s="1"/>
  <c r="L28" i="12"/>
  <c r="M28" i="12" s="1"/>
  <c r="N28" i="12"/>
  <c r="C7" i="11"/>
  <c r="W294" i="6" l="1"/>
  <c r="W482" i="6"/>
  <c r="W1059" i="6"/>
  <c r="W1510" i="6"/>
  <c r="W1199" i="6"/>
  <c r="W513" i="6"/>
  <c r="W1044" i="6"/>
  <c r="W28" i="6"/>
  <c r="W966" i="6"/>
  <c r="W1294" i="6"/>
  <c r="W927" i="6"/>
  <c r="W1665" i="6"/>
  <c r="W1737" i="6"/>
  <c r="W1290" i="6"/>
  <c r="W1650" i="6"/>
  <c r="W902" i="6"/>
  <c r="W1155" i="6"/>
  <c r="W1667" i="6"/>
  <c r="W756" i="6"/>
  <c r="W901" i="6"/>
  <c r="W1344" i="6"/>
  <c r="W906" i="6"/>
  <c r="W954" i="6"/>
  <c r="W628" i="6"/>
  <c r="W642" i="6"/>
  <c r="W690" i="6"/>
  <c r="W990" i="6"/>
  <c r="W720" i="6"/>
  <c r="W984" i="6"/>
  <c r="W1154" i="6"/>
  <c r="W195" i="6"/>
  <c r="W1368" i="6"/>
  <c r="W958" i="6"/>
  <c r="W1556" i="6"/>
  <c r="W1376" i="6"/>
  <c r="W1819" i="6"/>
  <c r="W754" i="6"/>
  <c r="W836" i="6"/>
  <c r="W1707" i="6"/>
  <c r="W1039" i="6"/>
  <c r="W1047" i="6"/>
  <c r="W807" i="6"/>
  <c r="W1705" i="6"/>
  <c r="W568" i="6"/>
  <c r="W659" i="6"/>
  <c r="W670" i="6"/>
  <c r="W689" i="6"/>
  <c r="W560" i="6"/>
  <c r="W694" i="6"/>
  <c r="W415" i="6"/>
  <c r="W1783" i="6"/>
  <c r="W604" i="6"/>
  <c r="W808" i="6"/>
  <c r="W1599" i="6"/>
  <c r="W994" i="6"/>
  <c r="W1912" i="6"/>
  <c r="W1478" i="6"/>
  <c r="W839" i="6"/>
  <c r="W1201" i="6"/>
  <c r="W804" i="6"/>
  <c r="W64" i="6"/>
  <c r="W855" i="6"/>
  <c r="W1203" i="6"/>
  <c r="W1729" i="6"/>
  <c r="W572" i="6"/>
  <c r="W1204" i="6"/>
  <c r="W550" i="6"/>
  <c r="W1526" i="6"/>
  <c r="W934" i="6"/>
  <c r="W1339" i="6"/>
  <c r="W546" i="6"/>
  <c r="W792" i="6"/>
  <c r="W1033" i="6"/>
  <c r="W787" i="6"/>
  <c r="W728" i="6"/>
  <c r="W25" i="6"/>
  <c r="W915" i="6"/>
  <c r="W1183" i="6"/>
  <c r="W806" i="6"/>
  <c r="W187" i="6"/>
  <c r="W982" i="6"/>
  <c r="W708" i="6"/>
  <c r="W620" i="6"/>
  <c r="W65" i="6"/>
  <c r="W1533" i="6"/>
  <c r="W1020" i="6"/>
  <c r="W951" i="6"/>
  <c r="W566" i="6"/>
  <c r="W660" i="6"/>
  <c r="W1324" i="6"/>
  <c r="W768" i="6"/>
  <c r="W54" i="6"/>
  <c r="W907" i="6"/>
  <c r="W1603" i="6"/>
  <c r="W1031" i="6"/>
  <c r="W1717" i="6"/>
  <c r="W1831" i="6"/>
  <c r="W406" i="6"/>
  <c r="W1167" i="6"/>
  <c r="W594" i="6"/>
  <c r="W1939" i="6"/>
  <c r="W678" i="6"/>
  <c r="W938" i="6"/>
  <c r="W1251" i="6"/>
  <c r="W686" i="6"/>
  <c r="W1388" i="6"/>
  <c r="W1027" i="6"/>
  <c r="W928" i="6"/>
  <c r="W1534" i="6"/>
  <c r="W1193" i="6"/>
  <c r="W1570" i="6"/>
  <c r="W540" i="6"/>
  <c r="W1434" i="6"/>
  <c r="W1571" i="6"/>
  <c r="W1366" i="6"/>
  <c r="W764" i="6"/>
  <c r="W935" i="6"/>
  <c r="W616" i="6"/>
  <c r="W1390" i="6"/>
  <c r="W523" i="6"/>
  <c r="W592" i="6"/>
  <c r="W1974" i="6"/>
  <c r="W1014" i="6"/>
  <c r="W517" i="6"/>
  <c r="W1424" i="6"/>
  <c r="W878" i="6"/>
  <c r="W914" i="6"/>
  <c r="W1449" i="6"/>
  <c r="W974" i="6"/>
  <c r="W1172" i="6"/>
  <c r="W1283" i="6"/>
  <c r="W1494" i="6"/>
  <c r="W1839" i="6"/>
  <c r="W582" i="6"/>
  <c r="W688" i="6"/>
  <c r="W986" i="6"/>
  <c r="W1032" i="6"/>
  <c r="W1068" i="6"/>
  <c r="W528" i="6"/>
  <c r="W684" i="6"/>
  <c r="W1360" i="6"/>
  <c r="W1789" i="6"/>
  <c r="W1734" i="6"/>
  <c r="W898" i="6"/>
  <c r="W1291" i="6"/>
  <c r="W656" i="6"/>
  <c r="W1364" i="6"/>
  <c r="W1622" i="6"/>
  <c r="W1546" i="6"/>
  <c r="W166" i="6"/>
  <c r="W790" i="6"/>
  <c r="W1406" i="6"/>
  <c r="W1008" i="6"/>
  <c r="W1185" i="6"/>
  <c r="W1370" i="6"/>
  <c r="W543" i="6"/>
  <c r="W1753" i="6"/>
  <c r="W718" i="6"/>
  <c r="W527" i="6"/>
  <c r="W1074" i="6"/>
  <c r="W590" i="6"/>
  <c r="W664" i="6"/>
  <c r="W826" i="6"/>
  <c r="W1558" i="6"/>
  <c r="W1522" i="6"/>
  <c r="W740" i="6"/>
  <c r="W534" i="6"/>
  <c r="W674" i="6"/>
  <c r="W1319" i="6"/>
  <c r="W622" i="6"/>
  <c r="W1226" i="6"/>
  <c r="W32" i="6"/>
  <c r="W1727" i="6"/>
  <c r="W1440" i="6"/>
  <c r="W1462" i="6"/>
  <c r="W43" i="6"/>
  <c r="W1454" i="6"/>
  <c r="W782" i="6"/>
  <c r="W1095" i="6"/>
  <c r="W1910" i="6"/>
  <c r="W1448" i="6"/>
  <c r="W952" i="6"/>
  <c r="W746" i="6"/>
  <c r="W1865" i="6"/>
  <c r="W548" i="6"/>
  <c r="W1999" i="6"/>
  <c r="W742" i="6"/>
  <c r="W1945" i="6"/>
  <c r="W638" i="6"/>
  <c r="W1959" i="6"/>
  <c r="W886" i="6"/>
  <c r="W998" i="6"/>
  <c r="W692" i="6"/>
  <c r="W1421" i="6"/>
  <c r="W834" i="6"/>
  <c r="W780" i="6"/>
  <c r="W1609" i="6"/>
  <c r="W1057" i="6"/>
  <c r="W390" i="6"/>
  <c r="W1626" i="6"/>
  <c r="W894" i="6"/>
  <c r="W588" i="6"/>
  <c r="W784" i="6"/>
  <c r="W1326" i="6"/>
  <c r="W1593" i="6"/>
  <c r="W778" i="6"/>
  <c r="W716" i="6"/>
  <c r="W612" i="6"/>
  <c r="W866" i="6"/>
  <c r="W810" i="6"/>
  <c r="W1215" i="6"/>
  <c r="W530" i="6"/>
  <c r="W1431" i="6"/>
  <c r="W1148" i="6"/>
  <c r="W817" i="6"/>
  <c r="W1262" i="6"/>
  <c r="W702" i="6"/>
  <c r="W700" i="6"/>
  <c r="W1548" i="6"/>
  <c r="W1470" i="6"/>
  <c r="W554" i="6"/>
  <c r="W1115" i="6"/>
  <c r="W930" i="6"/>
  <c r="W1964" i="6"/>
  <c r="W1886" i="6"/>
  <c r="W632" i="6"/>
  <c r="W724" i="6"/>
  <c r="W606" i="6"/>
  <c r="W1901" i="6"/>
  <c r="W748" i="6"/>
  <c r="W802" i="6"/>
  <c r="W537" i="6"/>
  <c r="W1532" i="6"/>
  <c r="W1632" i="6"/>
  <c r="W510" i="6"/>
  <c r="W750" i="6"/>
  <c r="W1164" i="6"/>
  <c r="W816" i="6"/>
  <c r="W644" i="6"/>
  <c r="W1769" i="6"/>
  <c r="W676" i="6"/>
  <c r="W1508" i="6"/>
  <c r="W679" i="6"/>
  <c r="W1926" i="6"/>
  <c r="W1179" i="6"/>
  <c r="W992" i="6"/>
  <c r="W1414" i="6"/>
  <c r="W1471" i="6"/>
  <c r="W1756" i="6"/>
  <c r="W1670" i="6"/>
  <c r="W1775" i="6"/>
  <c r="W1109" i="6"/>
  <c r="W1079" i="6"/>
  <c r="W624" i="6"/>
  <c r="W980" i="6"/>
  <c r="W1236" i="6"/>
  <c r="W1085" i="6"/>
  <c r="W564" i="6"/>
  <c r="W1433" i="6"/>
  <c r="W654" i="6"/>
  <c r="W30" i="6"/>
  <c r="W574" i="6"/>
  <c r="W1877" i="6"/>
  <c r="W569" i="6"/>
  <c r="W832" i="6"/>
  <c r="W709" i="6"/>
  <c r="W1077" i="6"/>
  <c r="W1518" i="6"/>
  <c r="W1018" i="6"/>
  <c r="W858" i="6"/>
  <c r="W636" i="6"/>
  <c r="W1023" i="6"/>
  <c r="W668" i="6"/>
  <c r="W1820" i="6"/>
  <c r="W1427" i="6"/>
  <c r="W1228" i="6"/>
  <c r="W525" i="6"/>
  <c r="W944" i="6"/>
  <c r="W640" i="6"/>
  <c r="W551" i="6"/>
  <c r="W1196" i="6"/>
  <c r="W1034" i="6"/>
  <c r="W1351" i="6"/>
  <c r="W1732" i="6"/>
  <c r="W1527" i="6"/>
  <c r="W542" i="6"/>
  <c r="W1177" i="6"/>
  <c r="W1482" i="6"/>
  <c r="W770" i="6"/>
  <c r="W1523" i="6"/>
  <c r="W1798" i="6"/>
  <c r="W798" i="6"/>
  <c r="W1010" i="6"/>
  <c r="W820" i="6"/>
  <c r="W1885" i="6"/>
  <c r="W922" i="6"/>
  <c r="W950" i="6"/>
  <c r="W842" i="6"/>
  <c r="W1026" i="6"/>
  <c r="W1111" i="6"/>
  <c r="W1118" i="6"/>
  <c r="W435" i="6"/>
  <c r="W26" i="6"/>
  <c r="W602" i="6"/>
  <c r="W722" i="6"/>
  <c r="W991" i="6"/>
  <c r="W978" i="6"/>
  <c r="W529" i="6"/>
  <c r="W962" i="6"/>
  <c r="W27" i="6"/>
  <c r="W912" i="6"/>
  <c r="W1392" i="6"/>
  <c r="W1169" i="6"/>
  <c r="W626" i="6"/>
  <c r="W1354" i="6"/>
  <c r="W696" i="6"/>
  <c r="W1430" i="6"/>
  <c r="W1487" i="6"/>
  <c r="W1432" i="6"/>
  <c r="W1935" i="6"/>
  <c r="W531" i="6"/>
  <c r="W553" i="6"/>
  <c r="W397" i="6"/>
  <c r="W533" i="6"/>
  <c r="W698" i="6"/>
  <c r="W29" i="6"/>
  <c r="W1135" i="6"/>
  <c r="W883" i="6"/>
  <c r="W581" i="6"/>
  <c r="W1306" i="6"/>
  <c r="W1131" i="6"/>
  <c r="W60" i="6"/>
  <c r="W1127" i="6"/>
  <c r="W1322" i="6"/>
  <c r="W586" i="6"/>
  <c r="W796" i="6"/>
  <c r="W715" i="6"/>
  <c r="W1849" i="6"/>
  <c r="W781" i="6"/>
  <c r="W1212" i="6"/>
  <c r="W774" i="6"/>
  <c r="W920" i="6"/>
  <c r="W1015" i="6"/>
  <c r="W714" i="6"/>
  <c r="W1045" i="6"/>
  <c r="W587" i="6"/>
  <c r="W1924" i="6"/>
  <c r="W653" i="6"/>
  <c r="W1180" i="6"/>
  <c r="W1307" i="6"/>
  <c r="W814" i="6"/>
  <c r="W1072" i="6"/>
  <c r="W1828" i="6"/>
  <c r="W524" i="6"/>
  <c r="W662" i="6"/>
  <c r="W680" i="6"/>
  <c r="W1415" i="6"/>
  <c r="W1917" i="6"/>
  <c r="W441" i="6"/>
  <c r="W1222" i="6"/>
  <c r="W704" i="6"/>
  <c r="W812" i="6"/>
  <c r="W1985" i="6"/>
  <c r="W658" i="6"/>
  <c r="W1615" i="6"/>
  <c r="W970" i="6"/>
  <c r="W923" i="6"/>
  <c r="W1613" i="6"/>
  <c r="W1655" i="6"/>
  <c r="W614" i="6"/>
  <c r="W511" i="6"/>
  <c r="W618" i="6"/>
  <c r="W895" i="6"/>
  <c r="W1083" i="6"/>
  <c r="W1466" i="6"/>
  <c r="W608" i="6"/>
  <c r="W1242" i="6"/>
  <c r="W1502" i="6"/>
  <c r="W1143" i="6"/>
  <c r="W1595" i="6"/>
  <c r="W1358" i="6"/>
  <c r="W710" i="6"/>
  <c r="W1338" i="6"/>
  <c r="W963" i="6"/>
  <c r="W559" i="6"/>
  <c r="W341" i="6"/>
  <c r="W1779" i="6"/>
  <c r="W1121" i="6"/>
  <c r="W405" i="6"/>
  <c r="W578" i="6"/>
  <c r="W760" i="6"/>
  <c r="W1069" i="6"/>
  <c r="W1374" i="6"/>
  <c r="W968" i="6"/>
  <c r="W465" i="6"/>
  <c r="W188" i="6"/>
  <c r="W862" i="6"/>
  <c r="W1188" i="6"/>
  <c r="W758" i="6"/>
  <c r="W1049" i="6"/>
  <c r="W1825" i="6"/>
  <c r="W580" i="6"/>
  <c r="W1418" i="6"/>
  <c r="W794" i="6"/>
  <c r="W1275" i="6"/>
  <c r="W56" i="6"/>
  <c r="W1168" i="6"/>
  <c r="W33" i="6"/>
  <c r="W824" i="6"/>
  <c r="W1894" i="6"/>
  <c r="W726" i="6"/>
  <c r="W1274" i="6"/>
  <c r="W1040" i="6"/>
  <c r="W1965" i="6"/>
  <c r="W738" i="6"/>
  <c r="W786" i="6"/>
  <c r="W1006" i="6"/>
  <c r="W830" i="6"/>
  <c r="W1543" i="6"/>
  <c r="W766" i="6"/>
  <c r="W1380" i="6"/>
  <c r="W975" i="6"/>
  <c r="W1850" i="6"/>
  <c r="W1309" i="6"/>
  <c r="W571" i="6"/>
  <c r="W1519" i="6"/>
  <c r="W736" i="6"/>
  <c r="W1591" i="6"/>
  <c r="W1081" i="6"/>
  <c r="W1760" i="6"/>
  <c r="W1133" i="6"/>
  <c r="W648" i="6"/>
  <c r="W1947" i="6"/>
  <c r="W567" i="6"/>
  <c r="W1310" i="6"/>
  <c r="W576" i="6"/>
  <c r="W1735" i="6"/>
  <c r="W1463" i="6"/>
  <c r="W1907" i="6"/>
  <c r="W1401" i="6"/>
  <c r="W1810" i="6"/>
  <c r="W1348" i="6"/>
  <c r="W1171" i="6"/>
  <c r="W57" i="6"/>
  <c r="W58" i="6"/>
  <c r="W1937" i="6"/>
  <c r="W1847" i="6"/>
  <c r="W600" i="6"/>
  <c r="W1582" i="6"/>
  <c r="W1146" i="6"/>
  <c r="W897" i="6"/>
  <c r="W547" i="6"/>
  <c r="W672" i="6"/>
  <c r="W1278" i="6"/>
  <c r="W630" i="6"/>
  <c r="W1671" i="6"/>
  <c r="W652" i="6"/>
  <c r="W526" i="6"/>
  <c r="W1159" i="6"/>
  <c r="W1289" i="6"/>
  <c r="W1205" i="6"/>
  <c r="W772" i="6"/>
  <c r="W706" i="6"/>
  <c r="W874" i="6"/>
  <c r="W752" i="6"/>
  <c r="W1460" i="6"/>
  <c r="W359" i="6"/>
  <c r="W1575" i="6"/>
  <c r="W1219" i="6"/>
  <c r="W776" i="6"/>
  <c r="W59" i="6"/>
  <c r="W1011" i="6"/>
  <c r="W1063" i="6"/>
  <c r="W1422" i="6"/>
  <c r="W541" i="6"/>
  <c r="W734" i="6"/>
  <c r="W1075" i="6"/>
  <c r="W899" i="6"/>
  <c r="W1498" i="6"/>
  <c r="W1633" i="6"/>
  <c r="W1813" i="6"/>
  <c r="W650" i="6"/>
  <c r="W732" i="6"/>
  <c r="W63" i="6"/>
  <c r="W1542" i="6"/>
  <c r="W1145" i="6"/>
  <c r="W942" i="6"/>
  <c r="W1608" i="6"/>
  <c r="W591" i="6"/>
  <c r="W1099" i="6"/>
  <c r="W1995" i="6"/>
  <c r="W1043" i="6"/>
  <c r="W536" i="6"/>
  <c r="W610" i="6"/>
  <c r="W1402" i="6"/>
  <c r="W1450" i="6"/>
  <c r="W584" i="6"/>
  <c r="W918" i="6"/>
  <c r="W1021" i="6"/>
  <c r="W62" i="6"/>
  <c r="W61" i="6"/>
  <c r="W827" i="6"/>
  <c r="W1367" i="6"/>
  <c r="W31" i="6"/>
  <c r="W800" i="6"/>
  <c r="W558" i="6"/>
  <c r="W562" i="6"/>
  <c r="W519" i="6"/>
  <c r="W1751" i="6"/>
  <c r="W1447" i="6"/>
  <c r="W1187" i="6"/>
  <c r="W598" i="6"/>
  <c r="W995" i="6"/>
  <c r="W719" i="6"/>
  <c r="W666" i="6"/>
  <c r="W1038" i="6"/>
  <c r="W521" i="6"/>
  <c r="W1209" i="6"/>
  <c r="W1147" i="6"/>
  <c r="W1486" i="6"/>
  <c r="W413" i="6"/>
  <c r="W1237" i="6"/>
  <c r="W1720" i="6"/>
  <c r="W788" i="6"/>
  <c r="W822" i="6"/>
  <c r="W910" i="6"/>
  <c r="W1149" i="6"/>
  <c r="W1583" i="6"/>
  <c r="W1151" i="6"/>
  <c r="W761" i="6"/>
  <c r="W434" i="6"/>
  <c r="W926" i="6"/>
  <c r="W712" i="6"/>
  <c r="W1022" i="6"/>
  <c r="W861" i="6"/>
  <c r="W1299" i="6"/>
  <c r="W1243" i="6"/>
  <c r="W1550" i="6"/>
  <c r="W939" i="6"/>
  <c r="W357" i="6"/>
  <c r="W1258" i="6"/>
  <c r="W1529" i="6"/>
  <c r="W1619" i="6"/>
  <c r="W682" i="6"/>
  <c r="W999" i="6"/>
  <c r="W1211" i="6"/>
  <c r="W1590" i="6"/>
  <c r="W1563" i="6"/>
  <c r="W863" i="6"/>
  <c r="W1637" i="6"/>
  <c r="W1292" i="6"/>
  <c r="W1165" i="6"/>
  <c r="W646" i="6"/>
  <c r="W1781" i="6"/>
  <c r="W1889" i="6"/>
  <c r="W1773" i="6"/>
  <c r="W1866" i="6"/>
  <c r="W1788" i="6"/>
  <c r="W1934" i="6"/>
  <c r="W1465" i="6"/>
  <c r="W1514" i="6"/>
  <c r="W1808" i="6"/>
  <c r="W403" i="6"/>
  <c r="W699" i="6"/>
  <c r="W424" i="6"/>
  <c r="W1777" i="6"/>
  <c r="W1190" i="6"/>
  <c r="W1007" i="6"/>
  <c r="W1195" i="6"/>
  <c r="W1030" i="6"/>
  <c r="W1246" i="6"/>
  <c r="W1738" i="6"/>
  <c r="W1984" i="6"/>
  <c r="W979" i="6"/>
  <c r="W1019" i="6"/>
  <c r="W1576" i="6"/>
  <c r="W967" i="6"/>
  <c r="W1350" i="6"/>
  <c r="W1438" i="6"/>
  <c r="W538" i="6"/>
  <c r="W730" i="6"/>
  <c r="W633" i="6"/>
  <c r="W941" i="6"/>
  <c r="W919" i="6"/>
  <c r="W1035" i="6"/>
  <c r="W1674" i="6"/>
  <c r="W1501" i="6"/>
  <c r="W837" i="6"/>
  <c r="W981" i="6"/>
  <c r="W1833" i="6"/>
  <c r="W1395" i="6"/>
  <c r="W351" i="6"/>
  <c r="W1041" i="6"/>
  <c r="W1093" i="6"/>
  <c r="W1569" i="6"/>
  <c r="W1442" i="6"/>
  <c r="W1373" i="6"/>
  <c r="W520" i="6"/>
  <c r="W1703" i="6"/>
  <c r="W549" i="6"/>
  <c r="W1932" i="6"/>
  <c r="W1349" i="6"/>
  <c r="W1249" i="6"/>
  <c r="W1062" i="6"/>
  <c r="W911" i="6"/>
  <c r="W1329" i="6"/>
  <c r="W1967" i="6"/>
  <c r="W745" i="6"/>
  <c r="W1772" i="6"/>
  <c r="W1317" i="6"/>
  <c r="W1484" i="6"/>
  <c r="W1104" i="6"/>
  <c r="W1880" i="6"/>
  <c r="W617" i="6"/>
  <c r="W1257" i="6"/>
  <c r="W1255" i="6"/>
  <c r="W1084" i="6"/>
  <c r="W1217" i="6"/>
  <c r="W45" i="6"/>
  <c r="W948" i="6"/>
  <c r="W1807" i="6"/>
  <c r="W791" i="6"/>
  <c r="W693" i="6"/>
  <c r="W190" i="6"/>
  <c r="W959" i="6"/>
  <c r="W1082" i="6"/>
  <c r="W1490" i="6"/>
  <c r="W1818" i="6"/>
  <c r="W663" i="6"/>
  <c r="W1992" i="6"/>
  <c r="W1693" i="6"/>
  <c r="W1218" i="6"/>
  <c r="W1728" i="6"/>
  <c r="W1663" i="6"/>
  <c r="W1662" i="6"/>
  <c r="W1749" i="6"/>
  <c r="W872" i="6"/>
  <c r="W1919" i="6"/>
  <c r="W957" i="6"/>
  <c r="W358" i="6"/>
  <c r="W1827" i="6"/>
  <c r="W821" i="6"/>
  <c r="W317" i="6"/>
  <c r="W1914" i="6"/>
  <c r="W514" i="6"/>
  <c r="W217" i="6"/>
  <c r="W1661" i="6"/>
  <c r="W1124" i="6"/>
  <c r="W1208" i="6"/>
  <c r="W1000" i="6"/>
  <c r="W1412" i="6"/>
  <c r="W1552" i="6"/>
  <c r="W1096" i="6"/>
  <c r="W426" i="6"/>
  <c r="W463" i="6"/>
  <c r="W1766" i="6"/>
  <c r="W1694" i="6"/>
  <c r="W1623" i="6"/>
  <c r="W1181" i="6"/>
  <c r="W875" i="6"/>
  <c r="W801" i="6"/>
  <c r="W673" i="6"/>
  <c r="W1101" i="6"/>
  <c r="W1134" i="6"/>
  <c r="W1394" i="6"/>
  <c r="W856" i="6"/>
  <c r="W1410" i="6"/>
  <c r="W1335" i="6"/>
  <c r="W340" i="6"/>
  <c r="W130" i="6"/>
  <c r="W1688" i="6"/>
  <c r="W1952" i="6"/>
  <c r="W1617" i="6"/>
  <c r="W818" i="6"/>
  <c r="W575" i="6"/>
  <c r="W1297" i="6"/>
  <c r="W1481" i="6"/>
  <c r="W1098" i="6"/>
  <c r="W1229" i="6"/>
  <c r="W1042" i="6"/>
  <c r="W1838" i="6"/>
  <c r="W1389" i="6"/>
  <c r="W841" i="6"/>
  <c r="W1560" i="6"/>
  <c r="W1631" i="6"/>
  <c r="W1869" i="6"/>
  <c r="W1787" i="6"/>
  <c r="W1801" i="6"/>
  <c r="W1175" i="6"/>
  <c r="W881" i="6"/>
  <c r="W1337" i="6"/>
  <c r="W1863" i="6"/>
  <c r="W1545" i="6"/>
  <c r="W627" i="6"/>
  <c r="W611" i="6"/>
  <c r="W733" i="6"/>
  <c r="W396" i="6"/>
  <c r="W879" i="6"/>
  <c r="W555" i="6"/>
  <c r="W759" i="6"/>
  <c r="W645" i="6"/>
  <c r="W916" i="6"/>
  <c r="W1028" i="6"/>
  <c r="W1076" i="6"/>
  <c r="W1332" i="6"/>
  <c r="W1971" i="6"/>
  <c r="W601" i="6"/>
  <c r="W1036" i="6"/>
  <c r="W475" i="6"/>
  <c r="W1975" i="6"/>
  <c r="W1050" i="6"/>
  <c r="W785" i="6"/>
  <c r="W877" i="6"/>
  <c r="W1286" i="6"/>
  <c r="W1150" i="6"/>
  <c r="W1629" i="6"/>
  <c r="W815" i="6"/>
  <c r="W1320" i="6"/>
  <c r="W1268" i="6"/>
  <c r="W1692" i="6"/>
  <c r="W771" i="6"/>
  <c r="W1479" i="6"/>
  <c r="W1505" i="6"/>
  <c r="W1796" i="6"/>
  <c r="W835" i="6"/>
  <c r="W1761" i="6"/>
  <c r="W1675" i="6"/>
  <c r="W118" i="6"/>
  <c r="W1452" i="6"/>
  <c r="W1858" i="6"/>
  <c r="W128" i="6"/>
  <c r="W1636" i="6"/>
  <c r="W1408" i="6"/>
  <c r="W805" i="6"/>
  <c r="W1520" i="6"/>
  <c r="W1920" i="6"/>
  <c r="W1648" i="6"/>
  <c r="W1943" i="6"/>
  <c r="W1713" i="6"/>
  <c r="W1793" i="6"/>
  <c r="W1835" i="6"/>
  <c r="W1797" i="6"/>
  <c r="W1998" i="6"/>
  <c r="W1003" i="6"/>
  <c r="W1704" i="6"/>
  <c r="W545" i="6"/>
  <c r="W753" i="6"/>
  <c r="W1206" i="6"/>
  <c r="W890" i="6"/>
  <c r="W1778" i="6"/>
  <c r="W643" i="6"/>
  <c r="W1669" i="6"/>
  <c r="W1126" i="6"/>
  <c r="W1950" i="6"/>
  <c r="W703" i="6"/>
  <c r="W1352" i="6"/>
  <c r="W1541" i="6"/>
  <c r="W1234" i="6"/>
  <c r="W1768" i="6"/>
  <c r="W330" i="6"/>
  <c r="W1610" i="6"/>
  <c r="W1743" i="6"/>
  <c r="W677" i="6"/>
  <c r="W1312" i="6"/>
  <c r="W1748" i="6"/>
  <c r="W1305" i="6"/>
  <c r="W1419" i="6"/>
  <c r="W1765" i="6"/>
  <c r="W1816" i="6"/>
  <c r="W1604" i="6"/>
  <c r="W1928" i="6"/>
  <c r="W1659" i="6"/>
  <c r="W971" i="6"/>
  <c r="W473" i="6"/>
  <c r="W1233" i="6"/>
  <c r="W615" i="6"/>
  <c r="W208" i="6"/>
  <c r="W1128" i="6"/>
  <c r="W1696" i="6"/>
  <c r="W1679" i="6"/>
  <c r="W425" i="6"/>
  <c r="W755" i="6"/>
  <c r="W1441" i="6"/>
  <c r="W1561" i="6"/>
  <c r="W1271" i="6"/>
  <c r="W1826" i="6"/>
  <c r="W1343" i="6"/>
  <c r="W1528" i="6"/>
  <c r="W1253" i="6"/>
  <c r="W1371" i="6"/>
  <c r="W1314" i="6"/>
  <c r="W1017" i="6"/>
  <c r="W1046" i="6"/>
  <c r="W331" i="6"/>
  <c r="W1443" i="6"/>
  <c r="W988" i="6"/>
  <c r="W1089" i="6"/>
  <c r="W1581" i="6"/>
  <c r="W1166" i="6"/>
  <c r="W1853" i="6"/>
  <c r="W231" i="6"/>
  <c r="W888" i="6"/>
  <c r="W1846" i="6"/>
  <c r="W1524" i="6"/>
  <c r="W41" i="6"/>
  <c r="W667" i="6"/>
  <c r="W713" i="6"/>
  <c r="W222" i="6"/>
  <c r="W151" i="6"/>
  <c r="W1678" i="6"/>
  <c r="W445" i="6"/>
  <c r="W1785" i="6"/>
  <c r="W561" i="6"/>
  <c r="W1270" i="6"/>
  <c r="W1747" i="6"/>
  <c r="W1709" i="6"/>
  <c r="W1090" i="6"/>
  <c r="W363" i="6"/>
  <c r="W1668" i="6"/>
  <c r="W765" i="6"/>
  <c r="W1689" i="6"/>
  <c r="W1972" i="6"/>
  <c r="W917" i="6"/>
  <c r="W1970" i="6"/>
  <c r="W1646" i="6"/>
  <c r="W1153" i="6"/>
  <c r="W1596" i="6"/>
  <c r="W1455" i="6"/>
  <c r="W1065" i="6"/>
  <c r="W1799" i="6"/>
  <c r="W1002" i="6"/>
  <c r="W39" i="6"/>
  <c r="W162" i="6"/>
  <c r="W1091" i="6"/>
  <c r="W1697" i="6"/>
  <c r="W1116" i="6"/>
  <c r="W353" i="6"/>
  <c r="W1051" i="6"/>
  <c r="W1248" i="6"/>
  <c r="W1892" i="6"/>
  <c r="W1001" i="6"/>
  <c r="W1160" i="6"/>
  <c r="W1277" i="6"/>
  <c r="W193" i="6"/>
  <c r="W1878" i="6"/>
  <c r="W997" i="6"/>
  <c r="W847" i="6"/>
  <c r="W1754" i="6"/>
  <c r="W637" i="6"/>
  <c r="W831" i="6"/>
  <c r="W1640" i="6"/>
  <c r="W683" i="6"/>
  <c r="W1848" i="6"/>
  <c r="W1192" i="6"/>
  <c r="W220" i="6"/>
  <c r="W1142" i="6"/>
  <c r="W1714" i="6"/>
  <c r="W1492" i="6"/>
  <c r="W1867" i="6"/>
  <c r="W1989" i="6"/>
  <c r="W1577" i="6"/>
  <c r="W1378" i="6"/>
  <c r="W1230" i="6"/>
  <c r="W1969" i="6"/>
  <c r="W1758" i="6"/>
  <c r="W671" i="6"/>
  <c r="W1991" i="6"/>
  <c r="W1387" i="6"/>
  <c r="W1400" i="6"/>
  <c r="W1308" i="6"/>
  <c r="W1983" i="6"/>
  <c r="W1325" i="6"/>
  <c r="W905" i="6"/>
  <c r="W1540" i="6"/>
  <c r="W987" i="6"/>
  <c r="W846" i="6"/>
  <c r="W723" i="6"/>
  <c r="W783" i="6"/>
  <c r="W1680" i="6"/>
  <c r="W973" i="6"/>
  <c r="W1417" i="6"/>
  <c r="W427" i="6"/>
  <c r="W681" i="6"/>
  <c r="W1718" i="6"/>
  <c r="W1587" i="6"/>
  <c r="W943" i="6"/>
  <c r="W1887" i="6"/>
  <c r="W1642" i="6"/>
  <c r="W1951" i="6"/>
  <c r="W1573" i="6"/>
  <c r="W1916" i="6"/>
  <c r="W535" i="6"/>
  <c r="W1809" i="6"/>
  <c r="W1834" i="6"/>
  <c r="W1467" i="6"/>
  <c r="W1176" i="6"/>
  <c r="W1795" i="6"/>
  <c r="W1977" i="6"/>
  <c r="W1416" i="6"/>
  <c r="W1836" i="6"/>
  <c r="W1592" i="6"/>
  <c r="W1740" i="6"/>
  <c r="W1767" i="6"/>
  <c r="W1829" i="6"/>
  <c r="W1683" i="6"/>
  <c r="W1744" i="6"/>
  <c r="W1477" i="6"/>
  <c r="W1908" i="6"/>
  <c r="W2000" i="6"/>
  <c r="W1666" i="6"/>
  <c r="W1782" i="6"/>
  <c r="W1383" i="6"/>
  <c r="W1517" i="6"/>
  <c r="W1436" i="6"/>
  <c r="W763" i="6"/>
  <c r="W1568" i="6"/>
  <c r="W1929" i="6"/>
  <c r="W1586" i="6"/>
  <c r="W727" i="6"/>
  <c r="W1385" i="6"/>
  <c r="W1512" i="6"/>
  <c r="W1652" i="6"/>
  <c r="W1906" i="6"/>
  <c r="W1897" i="6"/>
  <c r="W1821" i="6"/>
  <c r="W1904" i="6"/>
  <c r="W1384" i="6"/>
  <c r="W1267" i="6"/>
  <c r="W1957" i="6"/>
  <c r="W1658" i="6"/>
  <c r="W953" i="6"/>
  <c r="W1119" i="6"/>
  <c r="W1936" i="6"/>
  <c r="W1516" i="6"/>
  <c r="W613" i="6"/>
  <c r="W1976" i="6"/>
  <c r="W1890" i="6"/>
  <c r="W1792" i="6"/>
  <c r="W1875" i="6"/>
  <c r="W1938" i="6"/>
  <c r="W1711" i="6"/>
  <c r="W428" i="6"/>
  <c r="W1844" i="6"/>
  <c r="W1994" i="6"/>
  <c r="W182" i="6"/>
  <c r="W200" i="6"/>
  <c r="W1588" i="6"/>
  <c r="W1859" i="6"/>
  <c r="W1330" i="6"/>
  <c r="W50" i="6"/>
  <c r="W1898" i="6"/>
  <c r="W1832" i="6"/>
  <c r="W1841" i="6"/>
  <c r="W1087" i="6"/>
  <c r="W1375" i="6"/>
  <c r="W731" i="6"/>
  <c r="W71" i="6"/>
  <c r="W1301" i="6"/>
  <c r="W1780" i="6"/>
  <c r="W429" i="6"/>
  <c r="W1931" i="6"/>
  <c r="W1321" i="6"/>
  <c r="W1070" i="6"/>
  <c r="W472" i="6"/>
  <c r="W1870" i="6"/>
  <c r="W687" i="6"/>
  <c r="W1240" i="6"/>
  <c r="W1509" i="6"/>
  <c r="W207" i="6"/>
  <c r="W1318" i="6"/>
  <c r="W1736" i="6"/>
  <c r="W2001" i="6"/>
  <c r="W1130" i="6"/>
  <c r="W1073" i="6"/>
  <c r="W1730" i="6"/>
  <c r="W631" i="6"/>
  <c r="W1423" i="6"/>
  <c r="W1457" i="6"/>
  <c r="W335" i="6"/>
  <c r="W1868" i="6"/>
  <c r="W937" i="6"/>
  <c r="W1216" i="6"/>
  <c r="W1549" i="6"/>
  <c r="W129" i="6"/>
  <c r="W1948" i="6"/>
  <c r="W869" i="6"/>
  <c r="W556" i="6"/>
  <c r="W1644" i="6"/>
  <c r="W605" i="6"/>
  <c r="W1136" i="6"/>
  <c r="W1724" i="6"/>
  <c r="W779" i="6"/>
  <c r="W1618" i="6"/>
  <c r="W1088" i="6"/>
  <c r="W1876" i="6"/>
  <c r="W945" i="6"/>
  <c r="W1654" i="6"/>
  <c r="W1691" i="6"/>
  <c r="W1941" i="6"/>
  <c r="W1162" i="6"/>
  <c r="W1191" i="6"/>
  <c r="W1706" i="6"/>
  <c r="W625" i="6"/>
  <c r="W1535" i="6"/>
  <c r="W1052" i="6"/>
  <c r="W1918" i="6"/>
  <c r="W1396" i="6"/>
  <c r="W635" i="6"/>
  <c r="W324" i="6"/>
  <c r="W157" i="6"/>
  <c r="W1107" i="6"/>
  <c r="W1721" i="6"/>
  <c r="W443" i="6"/>
  <c r="W1530" i="6"/>
  <c r="W947" i="6"/>
  <c r="W1097" i="6"/>
  <c r="W302" i="6"/>
  <c r="W960" i="6"/>
  <c r="W1954" i="6"/>
  <c r="W1102" i="6"/>
  <c r="W88" i="6"/>
  <c r="W1407" i="6"/>
  <c r="W729" i="6"/>
  <c r="W1559" i="6"/>
  <c r="W1420" i="6"/>
  <c r="W159" i="6"/>
  <c r="W1960" i="6"/>
  <c r="W891" i="6"/>
  <c r="W1657" i="6"/>
  <c r="W1515" i="6"/>
  <c r="W1857" i="6"/>
  <c r="W1060" i="6"/>
  <c r="W1538" i="6"/>
  <c r="W1776" i="6"/>
  <c r="W1605" i="6"/>
  <c r="W1300" i="6"/>
  <c r="W1103" i="6"/>
  <c r="W1265" i="6"/>
  <c r="W1902" i="6"/>
  <c r="W1037" i="6"/>
  <c r="W1641" i="6"/>
  <c r="W1664" i="6"/>
  <c r="W55" i="6"/>
  <c r="W1823" i="6"/>
  <c r="W1078" i="6"/>
  <c r="W470" i="6"/>
  <c r="W1564" i="6"/>
  <c r="W739" i="6"/>
  <c r="W1725" i="6"/>
  <c r="W1409" i="6"/>
  <c r="W49" i="6"/>
  <c r="W1616" i="6"/>
  <c r="W799" i="6"/>
  <c r="W557" i="6"/>
  <c r="W1347" i="6"/>
  <c r="W170" i="6"/>
  <c r="W544" i="6"/>
  <c r="W1794" i="6"/>
  <c r="W651" i="6"/>
  <c r="W1899" i="6"/>
  <c r="W955" i="6"/>
  <c r="W1572" i="6"/>
  <c r="W743" i="6"/>
  <c r="W1200" i="6"/>
  <c r="W1557" i="6"/>
  <c r="W1946" i="6"/>
  <c r="W865" i="6"/>
  <c r="W1331" i="6"/>
  <c r="W1483" i="6"/>
  <c r="W240" i="6"/>
  <c r="W1891" i="6"/>
  <c r="W1025" i="6"/>
  <c r="W1555" i="6"/>
  <c r="W1163" i="6"/>
  <c r="W467" i="6"/>
  <c r="W1649" i="6"/>
  <c r="W1053" i="6"/>
  <c r="W532" i="6"/>
  <c r="W1702" i="6"/>
  <c r="W1879" i="6"/>
  <c r="W762" i="6"/>
  <c r="W1334" i="6"/>
  <c r="W983" i="6"/>
  <c r="W1067" i="6"/>
  <c r="W1815" i="6"/>
  <c r="W1979" i="6"/>
  <c r="W1589" i="6"/>
  <c r="W1565" i="6"/>
  <c r="W1386" i="6"/>
  <c r="W1685" i="6"/>
  <c r="W1602" i="6"/>
  <c r="W1210" i="6"/>
  <c r="W114" i="6"/>
  <c r="W811" i="6"/>
  <c r="W1144" i="6"/>
  <c r="W1469" i="6"/>
  <c r="W149" i="6"/>
  <c r="W1900" i="6"/>
  <c r="W1009" i="6"/>
  <c r="W870" i="6"/>
  <c r="W1755" i="6"/>
  <c r="W1883" i="6"/>
  <c r="W1295" i="6"/>
  <c r="W1806" i="6"/>
  <c r="W657" i="6"/>
  <c r="W1949" i="6"/>
  <c r="W1197" i="6"/>
  <c r="W1353" i="6"/>
  <c r="W956" i="6"/>
  <c r="W1161" i="6"/>
  <c r="W1686" i="6"/>
  <c r="W1100" i="6"/>
  <c r="W1372" i="6"/>
  <c r="W1491" i="6"/>
  <c r="W585" i="6"/>
  <c r="W1845" i="6"/>
  <c r="W1311" i="6"/>
  <c r="W1764" i="6"/>
  <c r="W789" i="6"/>
  <c r="W1266" i="6"/>
  <c r="W1488" i="6"/>
  <c r="W1888" i="6"/>
  <c r="W996" i="6"/>
  <c r="W1016" i="6"/>
  <c r="W1273" i="6"/>
  <c r="W1893" i="6"/>
  <c r="W1202" i="6"/>
  <c r="W478" i="6"/>
  <c r="W1315" i="6"/>
  <c r="W1428" i="6"/>
  <c r="W344" i="6"/>
  <c r="W1784" i="6"/>
  <c r="W825" i="6"/>
  <c r="W1232" i="6"/>
  <c r="W1496" i="6"/>
  <c r="W126" i="6"/>
  <c r="W1719" i="6"/>
  <c r="W828" i="6"/>
  <c r="W1227" i="6"/>
  <c r="W1627" i="6"/>
  <c r="W595" i="6"/>
  <c r="W1925" i="6"/>
  <c r="W1287" i="6"/>
  <c r="W1802" i="6"/>
  <c r="W833" i="6"/>
  <c r="W1612" i="6"/>
  <c r="W1854" i="6"/>
  <c r="W1399" i="6"/>
  <c r="W1547" i="6"/>
  <c r="W1566" i="6"/>
  <c r="W1363" i="6"/>
  <c r="W876" i="6"/>
  <c r="W1080" i="6"/>
  <c r="W1345" i="6"/>
  <c r="W1731" i="6"/>
  <c r="W1574" i="6"/>
  <c r="W1660" i="6"/>
  <c r="W1140" i="6"/>
  <c r="W1244" i="6"/>
  <c r="W1304" i="6"/>
  <c r="W1174" i="6"/>
  <c r="W1435" i="6"/>
  <c r="W1716" i="6"/>
  <c r="W214" i="6"/>
  <c r="W1842" i="6"/>
  <c r="W203" i="6"/>
  <c r="W418" i="6"/>
  <c r="W1260" i="6"/>
  <c r="W1708" i="6"/>
  <c r="W775" i="6"/>
  <c r="W1055" i="6"/>
  <c r="W1285" i="6"/>
  <c r="W1915" i="6"/>
  <c r="W1048" i="6"/>
  <c r="W1468" i="6"/>
  <c r="W1715" i="6"/>
  <c r="W448" i="6"/>
  <c r="W1503" i="6"/>
  <c r="W1182" i="6"/>
  <c r="W1584" i="6"/>
  <c r="W749" i="6"/>
  <c r="W1726" i="6"/>
  <c r="W1940" i="6"/>
  <c r="W853" i="6"/>
  <c r="W976" i="6"/>
  <c r="W1578" i="6"/>
  <c r="W1895" i="6"/>
  <c r="W1064" i="6"/>
  <c r="W471" i="6"/>
  <c r="W1814" i="6"/>
  <c r="W661" i="6"/>
  <c r="W1710" i="6"/>
  <c r="W1280" i="6"/>
  <c r="W1684" i="6"/>
  <c r="W769" i="6"/>
  <c r="W1638" i="6"/>
  <c r="W1497" i="6"/>
  <c r="W146" i="6"/>
  <c r="W1986" i="6"/>
  <c r="W849" i="6"/>
  <c r="W744" i="6"/>
  <c r="W1585" i="6"/>
  <c r="W1058" i="6"/>
  <c r="W1930" i="6"/>
  <c r="W697" i="6"/>
  <c r="W1653" i="6"/>
  <c r="W1288" i="6"/>
  <c r="W1896" i="6"/>
  <c r="W1004" i="6"/>
  <c r="W570" i="6"/>
  <c r="W1598" i="6"/>
  <c r="W1923" i="6"/>
  <c r="W860" i="6"/>
  <c r="W1511" i="6"/>
  <c r="W1712" i="6"/>
  <c r="W1356" i="6"/>
  <c r="W589" i="6"/>
  <c r="W1746" i="6"/>
  <c r="W1537" i="6"/>
  <c r="W1256" i="6"/>
  <c r="W1525" i="6"/>
  <c r="W1106" i="6"/>
  <c r="W880" i="6"/>
  <c r="W844" i="6"/>
  <c r="W829" i="6"/>
  <c r="W1504" i="6"/>
  <c r="W1261" i="6"/>
  <c r="W1122" i="6"/>
  <c r="W1239" i="6"/>
  <c r="W1213" i="6"/>
  <c r="W900" i="6"/>
  <c r="W751" i="6"/>
  <c r="W925" i="6"/>
  <c r="W1472" i="6"/>
  <c r="W1012" i="6"/>
  <c r="W306" i="6"/>
  <c r="W1752" i="6"/>
  <c r="W1911" i="6"/>
  <c r="W1186" i="6"/>
  <c r="W459" i="6"/>
  <c r="W1786" i="6"/>
  <c r="W647" i="6"/>
  <c r="W1981" i="6"/>
  <c r="W1521" i="6"/>
  <c r="W1377" i="6"/>
  <c r="W969" i="6"/>
  <c r="W1125" i="6"/>
  <c r="W1245" i="6"/>
  <c r="W224" i="6"/>
  <c r="W1980" i="6"/>
  <c r="W933" i="6"/>
  <c r="W552" i="6"/>
  <c r="W1690" i="6"/>
  <c r="W621" i="6"/>
  <c r="W1113" i="6"/>
  <c r="W1507" i="6"/>
  <c r="W795" i="6"/>
  <c r="W1630" i="6"/>
  <c r="W1437" i="6"/>
  <c r="W1393" i="6"/>
  <c r="W977" i="6"/>
  <c r="W1235" i="6"/>
  <c r="W1723" i="6"/>
  <c r="W436" i="6"/>
  <c r="W1861" i="6"/>
  <c r="W1231" i="6"/>
  <c r="W1061" i="6"/>
  <c r="W1770" i="6"/>
  <c r="W641" i="6"/>
  <c r="W1701" i="6"/>
  <c r="W1114" i="6"/>
  <c r="W1856" i="6"/>
  <c r="W924" i="6"/>
  <c r="W1117" i="6"/>
  <c r="W1963" i="6"/>
  <c r="W892" i="6"/>
  <c r="W1458" i="6"/>
  <c r="W1365" i="6"/>
  <c r="W518" i="6"/>
  <c r="W1817" i="6"/>
  <c r="W1247" i="6"/>
  <c r="W1700" i="6"/>
  <c r="W773" i="6"/>
  <c r="W1567" i="6"/>
  <c r="W1456" i="6"/>
  <c r="W328" i="6"/>
  <c r="W1369" i="6"/>
  <c r="W964" i="6"/>
  <c r="W1141" i="6"/>
  <c r="W1241" i="6"/>
  <c r="W903" i="6"/>
  <c r="W1327" i="6"/>
  <c r="W1173" i="6"/>
  <c r="W913" i="6"/>
  <c r="W972" i="6"/>
  <c r="W1013" i="6"/>
  <c r="W609" i="6"/>
  <c r="W412" i="6"/>
  <c r="W701" i="6"/>
  <c r="W565" i="6"/>
  <c r="W843" i="6"/>
  <c r="W1029" i="6"/>
  <c r="W741" i="6"/>
  <c r="W691" i="6"/>
  <c r="W721" i="6"/>
  <c r="W1264" i="6"/>
  <c r="W777" i="6"/>
  <c r="W563" i="6"/>
  <c r="W1404" i="6"/>
  <c r="W76" i="6"/>
  <c r="W577" i="6"/>
  <c r="W290" i="6"/>
  <c r="W735" i="6"/>
  <c r="W422" i="6"/>
  <c r="W77" i="6"/>
  <c r="W101" i="6"/>
  <c r="W1254" i="6"/>
  <c r="W1112" i="6"/>
  <c r="W607" i="6"/>
  <c r="W144" i="6"/>
  <c r="W83" i="6"/>
  <c r="W295" i="6"/>
  <c r="W85" i="6"/>
  <c r="W1132" i="6"/>
  <c r="W51" i="6"/>
  <c r="W1681" i="6"/>
  <c r="W260" i="6"/>
  <c r="W117" i="6"/>
  <c r="W134" i="6"/>
  <c r="W1425" i="6"/>
  <c r="W1220" i="6"/>
  <c r="W1170" i="6"/>
  <c r="W675" i="6"/>
  <c r="W1123" i="6"/>
  <c r="W1489" i="6"/>
  <c r="W430" i="6"/>
  <c r="W70" i="6"/>
  <c r="W48" i="6"/>
  <c r="W823" i="6"/>
  <c r="W868" i="6"/>
  <c r="W1881" i="6"/>
  <c r="W797" i="6"/>
  <c r="W80" i="6"/>
  <c r="W433" i="6"/>
  <c r="W34" i="6"/>
  <c r="W296" i="6"/>
  <c r="W402" i="6"/>
  <c r="W106" i="6"/>
  <c r="W266" i="6"/>
  <c r="W75" i="6"/>
  <c r="W393" i="6"/>
  <c r="W262" i="6"/>
  <c r="W116" i="6"/>
  <c r="W105" i="6"/>
  <c r="W392" i="6"/>
  <c r="W263" i="6"/>
  <c r="W111" i="6"/>
  <c r="W274" i="6"/>
  <c r="W859" i="6"/>
  <c r="W1944" i="6"/>
  <c r="W305" i="6"/>
  <c r="W1272" i="6"/>
  <c r="W1695" i="6"/>
  <c r="W705" i="6"/>
  <c r="W1962" i="6"/>
  <c r="W458" i="6"/>
  <c r="W1129" i="6"/>
  <c r="W1634" i="6"/>
  <c r="W597" i="6"/>
  <c r="W1628" i="6"/>
  <c r="W1139" i="6"/>
  <c r="W965" i="6"/>
  <c r="W1996" i="6"/>
  <c r="W147" i="6"/>
  <c r="W1157" i="6"/>
  <c r="W1184" i="6"/>
  <c r="W921" i="6"/>
  <c r="W1852" i="6"/>
  <c r="W946" i="6"/>
  <c r="W1771" i="6"/>
  <c r="W1554" i="6"/>
  <c r="W961" i="6"/>
  <c r="W1361" i="6"/>
  <c r="W164" i="6"/>
  <c r="W1453" i="6"/>
  <c r="W1579" i="6"/>
  <c r="W819" i="6"/>
  <c r="W1656" i="6"/>
  <c r="W366" i="6"/>
  <c r="W1284" i="6"/>
  <c r="W1439" i="6"/>
  <c r="W583" i="6"/>
  <c r="W1459" i="6"/>
  <c r="W1382" i="6"/>
  <c r="W1092" i="6"/>
  <c r="W1750" i="6"/>
  <c r="W239" i="6"/>
  <c r="W1403" i="6"/>
  <c r="W1973" i="6"/>
  <c r="W1120" i="6"/>
  <c r="W1625" i="6"/>
  <c r="W639" i="6"/>
  <c r="W1762" i="6"/>
  <c r="W838" i="6"/>
  <c r="W1223" i="6"/>
  <c r="W1871" i="6"/>
  <c r="W579" i="6"/>
  <c r="W1405" i="6"/>
  <c r="W1398" i="6"/>
  <c r="W1056" i="6"/>
  <c r="W1905" i="6"/>
  <c r="W150" i="6"/>
  <c r="W1464" i="6"/>
  <c r="W1224" i="6"/>
  <c r="W809" i="6"/>
  <c r="W1639" i="6"/>
  <c r="W177" i="6"/>
  <c r="W1328" i="6"/>
  <c r="W1803" i="6"/>
  <c r="W394" i="6"/>
  <c r="W411" i="6"/>
  <c r="W140" i="6"/>
  <c r="W92" i="6"/>
  <c r="W268" i="6"/>
  <c r="W387" i="6"/>
  <c r="W288" i="6"/>
  <c r="W99" i="6"/>
  <c r="W284" i="6"/>
  <c r="W89" i="6"/>
  <c r="W389" i="6"/>
  <c r="W279" i="6"/>
  <c r="W112" i="6"/>
  <c r="W257" i="6"/>
  <c r="W96" i="6"/>
  <c r="W1108" i="6"/>
  <c r="W1742" i="6"/>
  <c r="W1480" i="6"/>
  <c r="W1298" i="6"/>
  <c r="W845" i="6"/>
  <c r="W1800" i="6"/>
  <c r="W38" i="6"/>
  <c r="W1513" i="6"/>
  <c r="W1323" i="6"/>
  <c r="W725" i="6"/>
  <c r="W1391" i="6"/>
  <c r="W52" i="6"/>
  <c r="W1214" i="6"/>
  <c r="W1811" i="6"/>
  <c r="W1699" i="6"/>
  <c r="W1607" i="6"/>
  <c r="W848" i="6"/>
  <c r="W1982" i="6"/>
  <c r="W1446" i="6"/>
  <c r="W685" i="6"/>
  <c r="W1862" i="6"/>
  <c r="W477" i="6"/>
  <c r="W857" i="6"/>
  <c r="W1933" i="6"/>
  <c r="W1594" i="6"/>
  <c r="W854" i="6"/>
  <c r="W949" i="6"/>
  <c r="W1988" i="6"/>
  <c r="W1493" i="6"/>
  <c r="W1250" i="6"/>
  <c r="W711" i="6"/>
  <c r="W1978" i="6"/>
  <c r="W53" i="6"/>
  <c r="W1094" i="6"/>
  <c r="W1791" i="6"/>
  <c r="W619" i="6"/>
  <c r="W1682" i="6"/>
  <c r="W936" i="6"/>
  <c r="W221" i="6"/>
  <c r="W1333" i="6"/>
  <c r="W850" i="6"/>
  <c r="W767" i="6"/>
  <c r="W1676" i="6"/>
  <c r="W185" i="6"/>
  <c r="W1276" i="6"/>
  <c r="W1774" i="6"/>
  <c r="W707" i="6"/>
  <c r="W1966" i="6"/>
  <c r="W461" i="6"/>
  <c r="W1303" i="6"/>
  <c r="W1855" i="6"/>
  <c r="W227" i="6"/>
  <c r="W1606" i="6"/>
  <c r="W887" i="6"/>
  <c r="W909" i="6"/>
  <c r="W1968" i="6"/>
  <c r="W1536" i="6"/>
  <c r="W1362" i="6"/>
  <c r="W1225" i="6"/>
  <c r="W1687" i="6"/>
  <c r="W35" i="6"/>
  <c r="W407" i="6"/>
  <c r="W264" i="6"/>
  <c r="W87" i="6"/>
  <c r="W272" i="6"/>
  <c r="W265" i="6"/>
  <c r="W139" i="6"/>
  <c r="W90" i="6"/>
  <c r="W273" i="6"/>
  <c r="W386" i="6"/>
  <c r="W145" i="6"/>
  <c r="W102" i="6"/>
  <c r="W419" i="6"/>
  <c r="W421" i="6"/>
  <c r="W36" i="6"/>
  <c r="W1110" i="6"/>
  <c r="W1733" i="6"/>
  <c r="W1355" i="6"/>
  <c r="W539" i="6"/>
  <c r="W1005" i="6"/>
  <c r="W1882" i="6"/>
  <c r="W205" i="6"/>
  <c r="W1281" i="6"/>
  <c r="W1071" i="6"/>
  <c r="W908" i="6"/>
  <c r="W1840" i="6"/>
  <c r="W873" i="6"/>
  <c r="W1909" i="6"/>
  <c r="W649" i="6"/>
  <c r="W1790" i="6"/>
  <c r="W450" i="6"/>
  <c r="W1194" i="6"/>
  <c r="W1903" i="6"/>
  <c r="W596" i="6"/>
  <c r="W813" i="6"/>
  <c r="W1647" i="6"/>
  <c r="W1279" i="6"/>
  <c r="W1955" i="6"/>
  <c r="W593" i="6"/>
  <c r="W1620" i="6"/>
  <c r="W1340" i="6"/>
  <c r="W1198" i="6"/>
  <c r="W1843" i="6"/>
  <c r="W1379" i="6"/>
  <c r="W1927" i="6"/>
  <c r="W867" i="6"/>
  <c r="W1812" i="6"/>
  <c r="W1473" i="6"/>
  <c r="W1745" i="6"/>
  <c r="W747" i="6"/>
  <c r="W1580" i="6"/>
  <c r="W1238" i="6"/>
  <c r="W522" i="6"/>
  <c r="W1381" i="6"/>
  <c r="W1426" i="6"/>
  <c r="W993" i="6"/>
  <c r="W1884" i="6"/>
  <c r="W1485" i="6"/>
  <c r="W1282" i="6"/>
  <c r="W851" i="6"/>
  <c r="W1804" i="6"/>
  <c r="W1316" i="6"/>
  <c r="W1851" i="6"/>
  <c r="W599" i="6"/>
  <c r="W1635" i="6"/>
  <c r="W1152" i="6"/>
  <c r="W1158" i="6"/>
  <c r="W1597" i="6"/>
  <c r="W1672" i="6"/>
  <c r="W1444" i="6"/>
  <c r="W1445" i="6"/>
  <c r="W1611" i="6"/>
  <c r="W655" i="6"/>
  <c r="W107" i="6"/>
  <c r="W110" i="6"/>
  <c r="W414" i="6"/>
  <c r="W416" i="6"/>
  <c r="W417" i="6"/>
  <c r="W259" i="6"/>
  <c r="W275" i="6"/>
  <c r="W410" i="6"/>
  <c r="W292" i="6"/>
  <c r="W280" i="6"/>
  <c r="W307" i="6"/>
  <c r="W1739" i="6"/>
  <c r="W1302" i="6"/>
  <c r="W929" i="6"/>
  <c r="W1860" i="6"/>
  <c r="W1138" i="6"/>
  <c r="W1551" i="6"/>
  <c r="W803" i="6"/>
  <c r="W1624" i="6"/>
  <c r="W1252" i="6"/>
  <c r="W1913" i="6"/>
  <c r="W1357" i="6"/>
  <c r="W1474" i="6"/>
  <c r="W889" i="6"/>
  <c r="W1993" i="6"/>
  <c r="W1614" i="6"/>
  <c r="W871" i="6"/>
  <c r="W1189" i="6"/>
  <c r="W1961" i="6"/>
  <c r="W1451" i="6"/>
  <c r="W1495" i="6"/>
  <c r="W864" i="6"/>
  <c r="W1942" i="6"/>
  <c r="W238" i="6"/>
  <c r="W1313" i="6"/>
  <c r="W1024" i="6"/>
  <c r="W940" i="6"/>
  <c r="W1872" i="6"/>
  <c r="W1221" i="6"/>
  <c r="W1805" i="6"/>
  <c r="W665" i="6"/>
  <c r="W1822" i="6"/>
  <c r="W1263" i="6"/>
  <c r="W1759" i="6"/>
  <c r="W882" i="6"/>
  <c r="W989" i="6"/>
  <c r="W1874" i="6"/>
  <c r="W152" i="6"/>
  <c r="W1336" i="6"/>
  <c r="W1757" i="6"/>
  <c r="W737" i="6"/>
  <c r="W1531" i="6"/>
  <c r="W440" i="6"/>
  <c r="W1137" i="6"/>
  <c r="W1837" i="6"/>
  <c r="W629" i="6"/>
  <c r="W1722" i="6"/>
  <c r="W1105" i="6"/>
  <c r="W896" i="6"/>
  <c r="W1958" i="6"/>
  <c r="W1293" i="6"/>
  <c r="W904" i="6"/>
  <c r="W985" i="6"/>
  <c r="W1411" i="6"/>
  <c r="W634" i="6"/>
  <c r="W717" i="6"/>
  <c r="W1359" i="6"/>
  <c r="W282" i="6"/>
  <c r="W93" i="6"/>
  <c r="W398" i="6"/>
  <c r="W409" i="6"/>
  <c r="W73" i="6"/>
  <c r="W251" i="6"/>
  <c r="W269" i="6"/>
  <c r="W404" i="6"/>
  <c r="W68" i="6"/>
  <c r="W258" i="6"/>
  <c r="W69" i="6"/>
  <c r="W84" i="6"/>
  <c r="W74" i="6"/>
  <c r="W669" i="6"/>
  <c r="W1830" i="6"/>
  <c r="W852" i="6"/>
  <c r="W1990" i="6"/>
  <c r="W119" i="6"/>
  <c r="W1562" i="6"/>
  <c r="W573" i="6"/>
  <c r="W885" i="6"/>
  <c r="W1956" i="6"/>
  <c r="W1461" i="6"/>
  <c r="W1500" i="6"/>
  <c r="W695" i="6"/>
  <c r="W1922" i="6"/>
  <c r="W476" i="6"/>
  <c r="W1054" i="6"/>
  <c r="W1601" i="6"/>
  <c r="W603" i="6"/>
  <c r="W1643" i="6"/>
  <c r="W931" i="6"/>
  <c r="W1553" i="6"/>
  <c r="W1997" i="6"/>
  <c r="W623" i="6"/>
  <c r="W1698" i="6"/>
  <c r="W1207" i="6"/>
  <c r="W1156" i="6"/>
  <c r="W1953" i="6"/>
  <c r="W512" i="6"/>
  <c r="W1341" i="6"/>
  <c r="W1506" i="6"/>
  <c r="W884" i="6"/>
  <c r="W1987" i="6"/>
  <c r="W1429" i="6"/>
  <c r="W1673" i="6"/>
  <c r="W793" i="6"/>
  <c r="W1475" i="6"/>
  <c r="W184" i="6"/>
  <c r="W1296" i="6"/>
  <c r="W1621" i="6"/>
  <c r="W1086" i="6"/>
  <c r="W1741" i="6"/>
  <c r="W210" i="6"/>
  <c r="W1544" i="6"/>
  <c r="W1346" i="6"/>
  <c r="W932" i="6"/>
  <c r="W1864" i="6"/>
  <c r="W334" i="6"/>
  <c r="W1413" i="6"/>
  <c r="W1476" i="6"/>
  <c r="W757" i="6"/>
  <c r="W1600" i="6"/>
  <c r="W364" i="6"/>
  <c r="W1178" i="6"/>
  <c r="W1921" i="6"/>
  <c r="W1763" i="6"/>
  <c r="W1259" i="6"/>
  <c r="W840" i="6"/>
  <c r="W1873" i="6"/>
  <c r="W1342" i="6"/>
  <c r="W893" i="6"/>
  <c r="W1824" i="6"/>
  <c r="W44" i="6"/>
  <c r="W1066" i="6"/>
  <c r="W95" i="6"/>
  <c r="W100" i="6"/>
  <c r="W142" i="6"/>
  <c r="W431" i="6"/>
  <c r="W286" i="6"/>
  <c r="W1645" i="6"/>
  <c r="W1677" i="6"/>
  <c r="W1499" i="6"/>
  <c r="W1539" i="6"/>
  <c r="W399" i="6"/>
  <c r="W141" i="6"/>
  <c r="W256" i="6"/>
  <c r="W104" i="6"/>
  <c r="W109" i="6"/>
  <c r="W138" i="6"/>
  <c r="W1397" i="6"/>
  <c r="W1651" i="6"/>
  <c r="W1269" i="6"/>
  <c r="W271" i="6"/>
  <c r="W261" i="6"/>
  <c r="W66" i="6"/>
  <c r="W97" i="6"/>
  <c r="W267" i="6"/>
  <c r="W388" i="6"/>
  <c r="W91" i="6"/>
  <c r="W276" i="6"/>
  <c r="W103" i="6"/>
  <c r="W79" i="6"/>
  <c r="W277" i="6"/>
  <c r="W281" i="6"/>
  <c r="W385" i="6"/>
  <c r="W285" i="6"/>
  <c r="W283" i="6"/>
  <c r="W291" i="6"/>
  <c r="W98" i="6"/>
  <c r="W270" i="6"/>
  <c r="W401" i="6"/>
  <c r="W108" i="6"/>
  <c r="W287" i="6"/>
  <c r="W78" i="6"/>
  <c r="W420" i="6"/>
  <c r="W81" i="6"/>
  <c r="W82" i="6"/>
  <c r="W94" i="6"/>
  <c r="W391" i="6"/>
  <c r="W143" i="6"/>
  <c r="W86" i="6"/>
  <c r="W289" i="6"/>
  <c r="W113" i="6"/>
  <c r="W72" i="6"/>
  <c r="W400" i="6"/>
  <c r="W67" i="6"/>
  <c r="W432" i="6"/>
  <c r="W293" i="6"/>
  <c r="W395" i="6"/>
  <c r="W308" i="6"/>
  <c r="W408" i="6"/>
  <c r="W115" i="6"/>
  <c r="W278" i="6"/>
  <c r="D16" i="12"/>
  <c r="W384" i="6" l="1"/>
  <c r="W516" i="6"/>
  <c r="W508" i="6"/>
  <c r="W255" i="6"/>
  <c r="W490" i="6"/>
  <c r="W509" i="6"/>
  <c r="W486" i="6"/>
  <c r="W515" i="6"/>
  <c r="W447" i="6"/>
  <c r="W446" i="6"/>
  <c r="W507" i="6"/>
  <c r="W504" i="6"/>
  <c r="W506" i="6"/>
  <c r="W505" i="6"/>
  <c r="W501" i="6"/>
  <c r="W503" i="6"/>
  <c r="W137" i="6"/>
  <c r="W374" i="6"/>
  <c r="W474" i="6"/>
  <c r="W243" i="6"/>
  <c r="W382" i="6"/>
  <c r="W246" i="6"/>
  <c r="W496" i="6"/>
  <c r="W254" i="6"/>
  <c r="W338" i="6"/>
  <c r="W337" i="6"/>
  <c r="W383" i="6"/>
  <c r="W373" i="6"/>
  <c r="W309" i="6"/>
  <c r="W310" i="6"/>
  <c r="W244" i="6"/>
  <c r="W314" i="6"/>
  <c r="W375" i="6"/>
  <c r="W489" i="6"/>
  <c r="W175" i="6"/>
  <c r="W247" i="6"/>
  <c r="W176" i="6"/>
  <c r="W336" i="6"/>
  <c r="W362" i="6"/>
  <c r="W209" i="6"/>
  <c r="W437" i="6"/>
  <c r="W487" i="6"/>
  <c r="W495" i="6"/>
  <c r="W313" i="6"/>
  <c r="W378" i="6"/>
  <c r="W484" i="6"/>
  <c r="W381" i="6"/>
  <c r="W493" i="6"/>
  <c r="W343" i="6"/>
  <c r="W172" i="6"/>
  <c r="W311" i="6"/>
  <c r="W488" i="6"/>
  <c r="W245" i="6"/>
  <c r="W438" i="6"/>
  <c r="W173" i="6"/>
  <c r="W379" i="6"/>
  <c r="W380" i="6"/>
  <c r="W492" i="6"/>
  <c r="W499" i="6"/>
  <c r="W377" i="6"/>
  <c r="W312" i="6"/>
  <c r="W171" i="6"/>
  <c r="W249" i="6"/>
  <c r="W133" i="6"/>
  <c r="W372" i="6"/>
  <c r="W248" i="6"/>
  <c r="W500" i="6"/>
  <c r="W136" i="6"/>
  <c r="W502" i="6"/>
  <c r="W485" i="6"/>
  <c r="W497" i="6"/>
  <c r="W174" i="6"/>
  <c r="W135" i="6"/>
  <c r="W132" i="6"/>
  <c r="W494" i="6"/>
  <c r="W252" i="6"/>
  <c r="W498" i="6"/>
  <c r="W376" i="6"/>
  <c r="W253" i="6"/>
  <c r="W250" i="6"/>
  <c r="W483" i="6"/>
  <c r="W491" i="6"/>
  <c r="W304" i="6"/>
  <c r="W320" i="6"/>
  <c r="W212" i="6"/>
  <c r="W319" i="6"/>
  <c r="W322" i="6"/>
  <c r="W300" i="6"/>
  <c r="W46" i="6"/>
  <c r="W230" i="6"/>
  <c r="W121" i="6"/>
  <c r="W179" i="6"/>
  <c r="W457" i="6"/>
  <c r="W439" i="6"/>
  <c r="W206" i="6"/>
  <c r="W219" i="6"/>
  <c r="W323" i="6"/>
  <c r="W326" i="6"/>
  <c r="W189" i="6"/>
  <c r="W444" i="6"/>
  <c r="W303" i="6"/>
  <c r="W124" i="6"/>
  <c r="W466" i="6"/>
  <c r="W196" i="6"/>
  <c r="W216" i="6"/>
  <c r="W168" i="6"/>
  <c r="W215" i="6"/>
  <c r="W371" i="6"/>
  <c r="W456" i="6"/>
  <c r="W123" i="6"/>
  <c r="W349" i="6"/>
  <c r="W348" i="6"/>
  <c r="W449" i="6"/>
  <c r="W154" i="6"/>
  <c r="W469" i="6"/>
  <c r="W451" i="6"/>
  <c r="W462" i="6"/>
  <c r="W233" i="6"/>
  <c r="W481" i="6"/>
  <c r="W241" i="6"/>
  <c r="W223" i="6"/>
  <c r="W236" i="6"/>
  <c r="W453" i="6"/>
  <c r="W229" i="6"/>
  <c r="W194" i="6"/>
  <c r="W153" i="6"/>
  <c r="W191" i="6"/>
  <c r="W40" i="6"/>
  <c r="W423" i="6"/>
  <c r="W339" i="6"/>
  <c r="W234" i="6"/>
  <c r="W329" i="6"/>
  <c r="W122" i="6"/>
  <c r="W163" i="6"/>
  <c r="W367" i="6"/>
  <c r="W452" i="6"/>
  <c r="W346" i="6"/>
  <c r="W42" i="6"/>
  <c r="W321" i="6"/>
  <c r="W125" i="6"/>
  <c r="W235" i="6"/>
  <c r="W333" i="6"/>
  <c r="W197" i="6"/>
  <c r="W47" i="6"/>
  <c r="W345" i="6"/>
  <c r="W37" i="6"/>
  <c r="W202" i="6"/>
  <c r="W158" i="6"/>
  <c r="W169" i="6"/>
  <c r="W213" i="6"/>
  <c r="W332" i="6"/>
  <c r="W226" i="6"/>
  <c r="W365" i="6"/>
  <c r="W186" i="6"/>
  <c r="W316" i="6"/>
  <c r="W368" i="6"/>
  <c r="W160" i="6"/>
  <c r="W127" i="6"/>
  <c r="W242" i="6"/>
  <c r="W460" i="6"/>
  <c r="W297" i="6"/>
  <c r="W350" i="6"/>
  <c r="W354" i="6"/>
  <c r="W183" i="6"/>
  <c r="W480" i="6"/>
  <c r="W464" i="6"/>
  <c r="W347" i="6"/>
  <c r="W355" i="6"/>
  <c r="W361" i="6"/>
  <c r="W192" i="6"/>
  <c r="W218" i="6"/>
  <c r="W356" i="6"/>
  <c r="W120" i="6"/>
  <c r="W204" i="6"/>
  <c r="W161" i="6"/>
  <c r="W325" i="6"/>
  <c r="W454" i="6"/>
  <c r="W148" i="6"/>
  <c r="W228" i="6"/>
  <c r="W156" i="6"/>
  <c r="W178" i="6"/>
  <c r="W165" i="6"/>
  <c r="W167" i="6"/>
  <c r="W318" i="6"/>
  <c r="W225" i="6"/>
  <c r="W299" i="6"/>
  <c r="W327" i="6"/>
  <c r="W301" i="6"/>
  <c r="W315" i="6"/>
  <c r="W201" i="6"/>
  <c r="W352" i="6"/>
  <c r="W298" i="6"/>
  <c r="W360" i="6"/>
  <c r="W155" i="6"/>
  <c r="W479" i="6"/>
  <c r="W237" i="6"/>
  <c r="W442" i="6"/>
  <c r="W468" i="6"/>
  <c r="W199" i="6"/>
  <c r="W369" i="6"/>
  <c r="W342" i="6"/>
  <c r="W211" i="6"/>
  <c r="W181" i="6"/>
  <c r="W180" i="6"/>
  <c r="W198" i="6"/>
  <c r="W131" i="6" l="1"/>
  <c r="W455" i="6"/>
  <c r="W370" i="6"/>
  <c r="W232" i="6"/>
  <c r="H2" i="17" l="1"/>
  <c r="L2" i="17" l="1"/>
  <c r="C3" i="6" l="1"/>
  <c r="M2" i="18" l="1"/>
  <c r="E12" i="18" s="1"/>
  <c r="A7680" i="20"/>
  <c r="A5920" i="20"/>
  <c r="A7575" i="20"/>
  <c r="A1519" i="20"/>
  <c r="A9919" i="20"/>
  <c r="A9064" i="20"/>
  <c r="A7374" i="20"/>
  <c r="A1047" i="20"/>
  <c r="A2118" i="20"/>
  <c r="A8872" i="20"/>
  <c r="A1386" i="20"/>
  <c r="A5879" i="20"/>
  <c r="A7708" i="20"/>
  <c r="A4435" i="20"/>
  <c r="A4450" i="20"/>
  <c r="A7519" i="20"/>
  <c r="A3026" i="20"/>
  <c r="A2133" i="20"/>
  <c r="A3876" i="20"/>
  <c r="A6248" i="20"/>
  <c r="A62" i="20"/>
  <c r="A474" i="20"/>
  <c r="A7398" i="20"/>
  <c r="A1706" i="20"/>
  <c r="A4827" i="20"/>
  <c r="A4532" i="20"/>
  <c r="A6204" i="20"/>
  <c r="A1148" i="20"/>
  <c r="A9327" i="20"/>
  <c r="A7872" i="20"/>
  <c r="A3503" i="20"/>
  <c r="A1428" i="20"/>
  <c r="A3614" i="20"/>
  <c r="A3323" i="20"/>
  <c r="A5329" i="20"/>
  <c r="A5288" i="20"/>
  <c r="A3827" i="20"/>
  <c r="A5406" i="20"/>
  <c r="A9149" i="20"/>
  <c r="A2395" i="20"/>
  <c r="A897" i="20"/>
  <c r="A5575" i="20"/>
  <c r="A9108" i="20"/>
  <c r="A702" i="20"/>
  <c r="A9953" i="20"/>
  <c r="A3017" i="20"/>
  <c r="A5216" i="20"/>
  <c r="A9119" i="20"/>
  <c r="A6843" i="20"/>
  <c r="A73" i="20"/>
  <c r="A1406" i="20"/>
  <c r="G3" i="8"/>
  <c r="A4589" i="20"/>
  <c r="A9062" i="20"/>
  <c r="A5791" i="20"/>
  <c r="A237" i="20"/>
  <c r="A1465" i="20"/>
  <c r="A3449" i="20"/>
  <c r="A3171" i="20"/>
  <c r="A9311" i="20"/>
  <c r="A3061" i="20"/>
  <c r="A376" i="20"/>
  <c r="A3524" i="20"/>
  <c r="A1632" i="20"/>
  <c r="A3866" i="20"/>
  <c r="A6361" i="20"/>
  <c r="A7189" i="20"/>
  <c r="A6878" i="20"/>
  <c r="A9123" i="20"/>
  <c r="A8750" i="20"/>
  <c r="A1049" i="20"/>
  <c r="A8957" i="20"/>
  <c r="A8554" i="20"/>
  <c r="A7860" i="20"/>
  <c r="A7741" i="20"/>
  <c r="A3001" i="20"/>
  <c r="A9599" i="20"/>
  <c r="A1059" i="20"/>
  <c r="A1602" i="20"/>
  <c r="A4969" i="20"/>
  <c r="A6034" i="20"/>
  <c r="A3905" i="20"/>
  <c r="A3389" i="20"/>
  <c r="A2581" i="20"/>
  <c r="A1211" i="20"/>
  <c r="A6484" i="20"/>
  <c r="A1388" i="20"/>
  <c r="A3540" i="20"/>
  <c r="A2801" i="20"/>
  <c r="A7639" i="20"/>
  <c r="A3731" i="20"/>
  <c r="A9940" i="20"/>
  <c r="A4257" i="20"/>
  <c r="A6506" i="20"/>
  <c r="A3028" i="20"/>
  <c r="A9537" i="20"/>
  <c r="A8426" i="20"/>
  <c r="A4854" i="20"/>
  <c r="A6780" i="20"/>
  <c r="A8283" i="20"/>
  <c r="A1982" i="20"/>
  <c r="A6582" i="20"/>
  <c r="A7738" i="20"/>
  <c r="A2091" i="20"/>
  <c r="A2947" i="20"/>
  <c r="A1011" i="20"/>
  <c r="A4665" i="20"/>
  <c r="A6372" i="20"/>
  <c r="A6602" i="20"/>
  <c r="A1629" i="20"/>
  <c r="A518" i="20"/>
  <c r="A8925" i="20"/>
  <c r="A5629" i="20"/>
  <c r="A8656" i="20"/>
  <c r="A7891" i="20"/>
  <c r="A3578" i="20"/>
  <c r="A1363" i="20"/>
  <c r="A7775" i="20"/>
  <c r="A4872" i="20"/>
  <c r="A1114" i="20"/>
  <c r="A4264" i="20"/>
  <c r="A2626" i="20"/>
  <c r="A130" i="20"/>
  <c r="A7600" i="20"/>
  <c r="A250" i="20"/>
  <c r="A8257" i="20"/>
  <c r="A2081" i="20"/>
  <c r="A5497" i="20"/>
  <c r="A744" i="20"/>
  <c r="A7908" i="20"/>
  <c r="A9061" i="20"/>
  <c r="A8951" i="20"/>
  <c r="A4858" i="20"/>
  <c r="A1939" i="20"/>
  <c r="A1613" i="20"/>
  <c r="A2312" i="20"/>
  <c r="A3496" i="20"/>
  <c r="A9479" i="20"/>
  <c r="A7812" i="20"/>
  <c r="A4485" i="20"/>
  <c r="A2995" i="20"/>
  <c r="A2374" i="20"/>
  <c r="A595" i="20"/>
  <c r="A6637" i="20"/>
  <c r="A6733" i="20"/>
  <c r="A7767" i="20"/>
  <c r="A8086" i="20"/>
  <c r="A4709" i="20"/>
  <c r="A6448" i="20"/>
  <c r="A799" i="20"/>
  <c r="A4939" i="20"/>
  <c r="A1371" i="20"/>
  <c r="A1474" i="20"/>
  <c r="A9027" i="20"/>
  <c r="A7224" i="20"/>
  <c r="A135" i="20"/>
  <c r="A7361" i="20"/>
  <c r="A5878" i="20"/>
  <c r="A7851" i="20"/>
  <c r="A4009" i="20"/>
  <c r="A6179" i="20"/>
  <c r="A3428" i="20"/>
  <c r="A3771" i="20"/>
  <c r="A2402" i="20"/>
  <c r="A900" i="20"/>
  <c r="A853" i="20"/>
  <c r="A2679" i="20"/>
  <c r="A5560" i="20"/>
  <c r="A2116" i="20"/>
  <c r="A8579" i="20"/>
  <c r="A2764" i="20"/>
  <c r="A1158" i="20"/>
  <c r="A3669" i="20"/>
  <c r="A8504" i="20"/>
  <c r="A1207" i="20"/>
  <c r="A7378" i="20"/>
  <c r="A8171" i="20"/>
  <c r="A745" i="20"/>
  <c r="A5835" i="20"/>
  <c r="A1568" i="20"/>
  <c r="A5474" i="20"/>
  <c r="A9715" i="20"/>
  <c r="A6209" i="20"/>
  <c r="A6447" i="20"/>
  <c r="A2560" i="20"/>
  <c r="A7493" i="20"/>
  <c r="A9244" i="20"/>
  <c r="A6285" i="20"/>
  <c r="A8901" i="20"/>
  <c r="A6881" i="20"/>
  <c r="A752" i="20"/>
  <c r="A7026" i="20"/>
  <c r="A8279" i="20"/>
  <c r="A7126" i="20"/>
  <c r="A5451" i="20"/>
  <c r="A3569" i="20"/>
  <c r="A6091" i="20"/>
  <c r="A1636" i="20"/>
  <c r="A5708" i="20"/>
  <c r="A6527" i="20"/>
  <c r="A424" i="20"/>
  <c r="A2199" i="20"/>
  <c r="A1230" i="20"/>
  <c r="A8781" i="20"/>
  <c r="A6802" i="20"/>
  <c r="A8905" i="20"/>
  <c r="A9990" i="20"/>
  <c r="A4170" i="20"/>
  <c r="A2718" i="20"/>
  <c r="A7758" i="20"/>
  <c r="A9992" i="20"/>
  <c r="A4906" i="20"/>
  <c r="A4328" i="20"/>
  <c r="A5360" i="20"/>
  <c r="A4238" i="20"/>
  <c r="A6813" i="20"/>
  <c r="A5173" i="20"/>
  <c r="A8390" i="20"/>
  <c r="A1140" i="20"/>
  <c r="A5232" i="20"/>
  <c r="A7319" i="20"/>
  <c r="A5175" i="20"/>
  <c r="A3841" i="20"/>
  <c r="A5183" i="20"/>
  <c r="A1135" i="20"/>
  <c r="A6933" i="20"/>
  <c r="A5720" i="20"/>
  <c r="A7167" i="20"/>
  <c r="A8959" i="20"/>
  <c r="A9431" i="20"/>
  <c r="A3380" i="20"/>
  <c r="A9203" i="20"/>
  <c r="A9912" i="20"/>
  <c r="A4945" i="20"/>
  <c r="A4500" i="20"/>
  <c r="A6774" i="20"/>
  <c r="A1256" i="20"/>
  <c r="A7966" i="20"/>
  <c r="A1832" i="20"/>
  <c r="A3455" i="20"/>
  <c r="A870" i="20"/>
  <c r="A3203" i="20"/>
  <c r="A1776" i="20"/>
  <c r="A7676" i="20"/>
  <c r="A1498" i="20"/>
  <c r="A5936" i="20"/>
  <c r="A7976" i="20"/>
  <c r="A5460" i="20"/>
  <c r="A9228" i="20"/>
  <c r="A6721" i="20"/>
  <c r="A7066" i="20"/>
  <c r="A7078" i="20"/>
  <c r="A6246" i="20"/>
  <c r="A3489" i="20"/>
  <c r="A1358" i="20"/>
  <c r="A58" i="20"/>
  <c r="A3297" i="20"/>
  <c r="A3778" i="20"/>
  <c r="A8606" i="20"/>
  <c r="A9611" i="20"/>
  <c r="A9655" i="20"/>
  <c r="A6662" i="20"/>
  <c r="A1640" i="20"/>
  <c r="A7251" i="20"/>
  <c r="A6294" i="20"/>
  <c r="A9922" i="20"/>
  <c r="A8712" i="20"/>
  <c r="A4072" i="20"/>
  <c r="A7458" i="20"/>
  <c r="A3906" i="20"/>
  <c r="A9668" i="20"/>
  <c r="A7279" i="20"/>
  <c r="A1274" i="20"/>
  <c r="A9345" i="20"/>
  <c r="A2136" i="20"/>
  <c r="A1053" i="20"/>
  <c r="A3105" i="20"/>
  <c r="A7881" i="20"/>
  <c r="A2464" i="20"/>
  <c r="A9516" i="20"/>
  <c r="A948" i="20"/>
  <c r="A2426" i="20"/>
  <c r="A6157" i="20"/>
  <c r="A8349" i="20"/>
  <c r="A6126" i="20"/>
  <c r="BB20" i="8"/>
  <c r="A6571" i="20"/>
  <c r="A749" i="20"/>
  <c r="A1553" i="20"/>
  <c r="A2127" i="20"/>
  <c r="A5041" i="20"/>
  <c r="A4458" i="20"/>
  <c r="A1985" i="20"/>
  <c r="A3298" i="20"/>
  <c r="A5840" i="20"/>
  <c r="A1993" i="20"/>
  <c r="A3292" i="20"/>
  <c r="A5042" i="20"/>
  <c r="A216" i="20"/>
  <c r="A256" i="20"/>
  <c r="A1814" i="20"/>
  <c r="A1182" i="20"/>
  <c r="A4911" i="20"/>
  <c r="A6096" i="20"/>
  <c r="A1637" i="20"/>
  <c r="A6534" i="20"/>
  <c r="A3471" i="20"/>
  <c r="A6354" i="20"/>
  <c r="A4472" i="20"/>
  <c r="A979" i="20"/>
  <c r="A4341" i="20"/>
  <c r="A8735" i="20"/>
  <c r="A5036" i="20"/>
  <c r="A1973" i="20"/>
  <c r="A8912" i="20"/>
  <c r="A8923" i="20"/>
  <c r="A7313" i="20"/>
  <c r="A4941" i="20"/>
  <c r="A6223" i="20"/>
  <c r="A8753" i="20"/>
  <c r="A8811" i="20"/>
  <c r="A4354" i="20"/>
  <c r="A1696" i="20"/>
  <c r="A3967" i="20"/>
  <c r="A4417" i="20"/>
  <c r="A7090" i="20"/>
  <c r="A1576" i="20"/>
  <c r="A3932" i="20"/>
  <c r="A8815" i="20"/>
  <c r="A466" i="20"/>
  <c r="A8950" i="20"/>
  <c r="A462" i="20"/>
  <c r="A5524" i="20"/>
  <c r="A2528" i="20"/>
  <c r="A8130" i="20"/>
  <c r="A4509" i="20"/>
  <c r="A4399" i="20"/>
  <c r="A4188" i="20"/>
  <c r="A8788" i="20"/>
  <c r="A6520" i="20"/>
  <c r="A2473" i="20"/>
  <c r="A9714" i="20"/>
  <c r="A1482" i="20"/>
  <c r="A3253" i="20"/>
  <c r="A3935" i="20"/>
  <c r="A4849" i="20"/>
  <c r="A7998" i="20"/>
  <c r="A7486" i="20"/>
  <c r="A9905" i="20"/>
  <c r="A4790" i="20"/>
  <c r="A4912" i="20"/>
  <c r="A5836" i="20"/>
  <c r="A6107" i="20"/>
  <c r="A4951" i="20"/>
  <c r="A5231" i="20"/>
  <c r="A8431" i="20"/>
  <c r="A9701" i="20"/>
  <c r="A2021" i="20"/>
  <c r="A7768" i="20"/>
  <c r="A2724" i="20"/>
  <c r="A7836" i="20"/>
  <c r="A6023" i="20"/>
  <c r="A6921" i="20"/>
  <c r="A8239" i="20"/>
  <c r="A2742" i="20"/>
  <c r="A9204" i="20"/>
  <c r="A9010" i="20"/>
  <c r="A6597" i="20"/>
  <c r="A9508" i="20"/>
  <c r="A720" i="20"/>
  <c r="A8883" i="20"/>
  <c r="A6349" i="20"/>
  <c r="A7718" i="20"/>
  <c r="BB68" i="8"/>
  <c r="A7303" i="20"/>
  <c r="A1067" i="20"/>
  <c r="A6614" i="20"/>
  <c r="A265" i="20"/>
  <c r="A5238" i="20"/>
  <c r="A516" i="20"/>
  <c r="A3140" i="20"/>
  <c r="A521" i="20"/>
  <c r="A4815" i="20"/>
  <c r="A3338" i="20"/>
  <c r="A2190" i="20"/>
  <c r="A9169" i="20"/>
  <c r="A9993" i="20"/>
  <c r="A3664" i="20"/>
  <c r="A7452" i="20"/>
  <c r="A2516" i="20"/>
  <c r="A2231" i="20"/>
  <c r="A75" i="20"/>
  <c r="A6951" i="20"/>
  <c r="A8969" i="20"/>
  <c r="A6290" i="20"/>
  <c r="A5308" i="20"/>
  <c r="A1268" i="20"/>
  <c r="BB60" i="8"/>
  <c r="A7245" i="20"/>
  <c r="A5966" i="20"/>
  <c r="A887" i="20"/>
  <c r="A9874" i="20"/>
  <c r="A2553" i="20"/>
  <c r="A3053" i="20"/>
  <c r="A9276" i="20"/>
  <c r="A4210" i="20"/>
  <c r="A8855" i="20"/>
  <c r="A411" i="20"/>
  <c r="A6709" i="20"/>
  <c r="A5112" i="20"/>
  <c r="A8973" i="20"/>
  <c r="A1711" i="20"/>
  <c r="A5111" i="20"/>
  <c r="A7896" i="20"/>
  <c r="A8435" i="20"/>
  <c r="A8871" i="20"/>
  <c r="A336" i="20"/>
  <c r="A8080" i="20"/>
  <c r="A9568" i="20"/>
  <c r="A6362" i="20"/>
  <c r="A5304" i="20"/>
  <c r="A4734" i="20"/>
  <c r="A8097" i="20"/>
  <c r="A3941" i="20"/>
  <c r="A5518" i="20"/>
  <c r="A7766" i="20"/>
  <c r="A7304" i="20"/>
  <c r="A7213" i="20"/>
  <c r="A9100" i="20"/>
  <c r="A9999" i="20"/>
  <c r="A4243" i="20"/>
  <c r="A8282" i="20"/>
  <c r="A9317" i="20"/>
  <c r="A3888" i="20"/>
  <c r="A789" i="20"/>
  <c r="A6961" i="20"/>
  <c r="A9505" i="20"/>
  <c r="A5887" i="20"/>
  <c r="A2117" i="20"/>
  <c r="A4357" i="20"/>
  <c r="A4883" i="20"/>
  <c r="A6182" i="20"/>
  <c r="A3659" i="20"/>
  <c r="A5635" i="20"/>
  <c r="A8609" i="20"/>
  <c r="A4843" i="20"/>
  <c r="A9877" i="20"/>
  <c r="A4715" i="20"/>
  <c r="A519" i="20"/>
  <c r="A3385" i="20"/>
  <c r="A9970" i="20"/>
  <c r="A371" i="20"/>
  <c r="A2793" i="20"/>
  <c r="A3295" i="20"/>
  <c r="A6283" i="20"/>
  <c r="A8454" i="20"/>
  <c r="A8381" i="20"/>
  <c r="A2427" i="20"/>
  <c r="A1603" i="20"/>
  <c r="A6463" i="20"/>
  <c r="A8812" i="20"/>
  <c r="A8771" i="20"/>
  <c r="A4507" i="20"/>
  <c r="A5746" i="20"/>
  <c r="A3281" i="20"/>
  <c r="A4111" i="20"/>
  <c r="A7421" i="20"/>
  <c r="A2345" i="20"/>
  <c r="A7745" i="20"/>
  <c r="A9540" i="20"/>
  <c r="A1739" i="20"/>
  <c r="A8660" i="20"/>
  <c r="A6677" i="20"/>
  <c r="A9275" i="20"/>
  <c r="A6093" i="20"/>
  <c r="A9747" i="20"/>
  <c r="A7746" i="20"/>
  <c r="A9350" i="20"/>
  <c r="A9601" i="20"/>
  <c r="A9056" i="20"/>
  <c r="A5116" i="20"/>
  <c r="A1542" i="20"/>
  <c r="A8100" i="20"/>
  <c r="A8053" i="20"/>
  <c r="A3779" i="20"/>
  <c r="A8018" i="20"/>
  <c r="A9385" i="20"/>
  <c r="A7200" i="20"/>
  <c r="A3549" i="20"/>
  <c r="A4144" i="20"/>
  <c r="A6067" i="20"/>
  <c r="A1490" i="20"/>
  <c r="A7824" i="20"/>
  <c r="A8028" i="20"/>
  <c r="A8533" i="20"/>
  <c r="A3683" i="20"/>
  <c r="A1322" i="20"/>
  <c r="A9733" i="20"/>
  <c r="A4760" i="20"/>
  <c r="A7993" i="20"/>
  <c r="A8853" i="20"/>
  <c r="A5010" i="20"/>
  <c r="A922" i="20"/>
  <c r="A7802" i="20"/>
  <c r="A2218" i="20"/>
  <c r="A4372" i="20"/>
  <c r="A9200" i="20"/>
  <c r="A8865" i="20"/>
  <c r="A5987" i="20"/>
  <c r="A2341" i="20"/>
  <c r="A9017" i="20"/>
  <c r="A830" i="20"/>
  <c r="A6318" i="20"/>
  <c r="A1099" i="20"/>
  <c r="A367" i="20"/>
  <c r="A7562" i="20"/>
  <c r="A3638" i="20"/>
  <c r="A1929" i="20"/>
  <c r="A3938" i="20"/>
  <c r="A7887" i="20"/>
  <c r="A4547" i="20"/>
  <c r="A5898" i="20"/>
  <c r="A201" i="20"/>
  <c r="A5868" i="20"/>
  <c r="A9133" i="20"/>
  <c r="A5960" i="20"/>
  <c r="A6992" i="20"/>
  <c r="A1152" i="20"/>
  <c r="A3257" i="20"/>
  <c r="A7906" i="20"/>
  <c r="A5050" i="20"/>
  <c r="A2851" i="20"/>
  <c r="A2204" i="20"/>
  <c r="A8899" i="20"/>
  <c r="A4796" i="20"/>
  <c r="A2064" i="20"/>
  <c r="A4233" i="20"/>
  <c r="A8884" i="20"/>
  <c r="A3601" i="20"/>
  <c r="A1586" i="20"/>
  <c r="A3749" i="20"/>
  <c r="A6664" i="20"/>
  <c r="A9656" i="20"/>
  <c r="A9412" i="20"/>
  <c r="A7825" i="20"/>
  <c r="A2843" i="20"/>
  <c r="A7762" i="20"/>
  <c r="A6345" i="20"/>
  <c r="A6990" i="20"/>
  <c r="A6876" i="20"/>
  <c r="A5000" i="20"/>
  <c r="A2437" i="20"/>
  <c r="A9318" i="20"/>
  <c r="A5671" i="20"/>
  <c r="A412" i="20"/>
  <c r="A373" i="20"/>
  <c r="A1678" i="20"/>
  <c r="A6674" i="20"/>
  <c r="A2486" i="20"/>
  <c r="A4240" i="20"/>
  <c r="A4012" i="20"/>
  <c r="A9929" i="20"/>
  <c r="A8068" i="20"/>
  <c r="A5099" i="20"/>
  <c r="A6193" i="20"/>
  <c r="A4898" i="20"/>
  <c r="A6968" i="20"/>
  <c r="A1705" i="20"/>
  <c r="A3992" i="20"/>
  <c r="A7779" i="20"/>
  <c r="A9192" i="20"/>
  <c r="A4850" i="20"/>
  <c r="A1245" i="20"/>
  <c r="A9235" i="20"/>
  <c r="A7513" i="20"/>
  <c r="A5633" i="20"/>
  <c r="A2974" i="20"/>
  <c r="A2498" i="20"/>
  <c r="A8671" i="20"/>
  <c r="A7117" i="20"/>
  <c r="A7269" i="20"/>
  <c r="A594" i="20"/>
  <c r="A8981" i="20"/>
  <c r="A2041" i="20"/>
  <c r="A6073" i="20"/>
  <c r="A267" i="20"/>
  <c r="A9273" i="20"/>
  <c r="A7844" i="20"/>
  <c r="A1577" i="20"/>
  <c r="A2237" i="20"/>
  <c r="A9173" i="20"/>
  <c r="A7097" i="20"/>
  <c r="A2751" i="20"/>
  <c r="A1429" i="20"/>
  <c r="A5549" i="20"/>
  <c r="A1729" i="20"/>
  <c r="A9012" i="20"/>
  <c r="A6439" i="20"/>
  <c r="A1420" i="20"/>
  <c r="A970" i="20"/>
  <c r="A9188" i="20"/>
  <c r="A503" i="20"/>
  <c r="A9417" i="20"/>
  <c r="A4810" i="20"/>
  <c r="A6019" i="20"/>
  <c r="A3232" i="20"/>
  <c r="A9113" i="20"/>
  <c r="A3300" i="20"/>
  <c r="A1811" i="20"/>
  <c r="A636" i="20"/>
  <c r="A8455" i="20"/>
  <c r="A3815" i="20"/>
  <c r="A4203" i="20"/>
  <c r="A7650" i="20"/>
  <c r="A222" i="20"/>
  <c r="A2373" i="20"/>
  <c r="A6644" i="20"/>
  <c r="A7911" i="20"/>
  <c r="A5511" i="20"/>
  <c r="A2377" i="20"/>
  <c r="A139" i="20"/>
  <c r="A5789" i="20"/>
  <c r="A2058" i="20"/>
  <c r="A4330" i="20"/>
  <c r="A4163" i="20"/>
  <c r="A5574" i="20"/>
  <c r="A8212" i="20"/>
  <c r="A1604" i="20"/>
  <c r="A448" i="20"/>
  <c r="A8896" i="20"/>
  <c r="A1774" i="20"/>
  <c r="A4174" i="20"/>
  <c r="A9467" i="20"/>
  <c r="A562" i="20"/>
  <c r="A6025" i="20"/>
  <c r="A9201" i="20"/>
  <c r="A3544" i="20"/>
  <c r="A9434" i="20"/>
  <c r="A5843" i="20"/>
  <c r="A6180" i="20"/>
  <c r="A72" i="20"/>
  <c r="A7599" i="20"/>
  <c r="A9067" i="20"/>
  <c r="A2997" i="20"/>
  <c r="A7739" i="20"/>
  <c r="A7533" i="20"/>
  <c r="A8575" i="20"/>
  <c r="A2169" i="20"/>
  <c r="A3588" i="20"/>
  <c r="A8669" i="20"/>
  <c r="A8146" i="20"/>
  <c r="A9620" i="20"/>
  <c r="A4577" i="20"/>
  <c r="A8637" i="20"/>
  <c r="A7863" i="20"/>
  <c r="A7988" i="20"/>
  <c r="A7648" i="20"/>
  <c r="A156" i="20"/>
  <c r="A9977" i="20"/>
  <c r="A2875" i="20"/>
  <c r="A4459" i="20"/>
  <c r="A9789" i="20"/>
  <c r="A1343" i="20"/>
  <c r="A4102" i="20"/>
  <c r="A4567" i="20"/>
  <c r="A9982" i="20"/>
  <c r="A9838" i="20"/>
  <c r="A7641" i="20"/>
  <c r="A9376" i="20"/>
  <c r="A9761" i="20"/>
  <c r="A6681" i="20"/>
  <c r="A7886" i="20"/>
  <c r="A4226" i="20"/>
  <c r="A1301" i="20"/>
  <c r="A6176" i="20"/>
  <c r="A9314" i="20"/>
  <c r="A5305" i="20"/>
  <c r="A4564" i="20"/>
  <c r="A8276" i="20"/>
  <c r="A1971" i="20"/>
  <c r="A561" i="20"/>
  <c r="A4001" i="20"/>
  <c r="A8272" i="20"/>
  <c r="A9645" i="20"/>
  <c r="A2094" i="20"/>
  <c r="A3213" i="20"/>
  <c r="A9030" i="20"/>
  <c r="A5738" i="20"/>
  <c r="A2459" i="20"/>
  <c r="A3642" i="20"/>
  <c r="A5676" i="20"/>
  <c r="A620" i="20"/>
  <c r="A4218" i="20"/>
  <c r="A6004" i="20"/>
  <c r="A2598" i="20"/>
  <c r="A1796" i="20"/>
  <c r="A2643" i="20"/>
  <c r="A23" i="20"/>
  <c r="A770" i="20"/>
  <c r="A5664" i="20"/>
  <c r="A9034" i="20"/>
  <c r="A8063" i="20"/>
  <c r="A9387" i="20"/>
  <c r="A5146" i="20"/>
  <c r="A6400" i="20"/>
  <c r="A9897" i="20"/>
  <c r="A9249" i="20"/>
  <c r="A3910" i="20"/>
  <c r="A1677" i="20"/>
  <c r="A2780" i="20"/>
  <c r="A6739" i="20"/>
  <c r="A9359" i="20"/>
  <c r="A3916" i="20"/>
  <c r="A272" i="20"/>
  <c r="A3328" i="20"/>
  <c r="A5882" i="20"/>
  <c r="A7584" i="20"/>
  <c r="A8829" i="20"/>
  <c r="A2040" i="20"/>
  <c r="A3784" i="20"/>
  <c r="A8603" i="20"/>
  <c r="A2212" i="20"/>
  <c r="A9287" i="20"/>
  <c r="A4769" i="20"/>
  <c r="A8229" i="20"/>
  <c r="A2029" i="20"/>
  <c r="A6407" i="20"/>
  <c r="A3667" i="20"/>
  <c r="A9209" i="20"/>
  <c r="A8596" i="20"/>
  <c r="A5483" i="20"/>
  <c r="A2817" i="20"/>
  <c r="A6686" i="20"/>
  <c r="A6970" i="20"/>
  <c r="A8124" i="20"/>
  <c r="A3165" i="20"/>
  <c r="A9791" i="20"/>
  <c r="A621" i="20"/>
  <c r="A6014" i="20"/>
  <c r="A4175" i="20"/>
  <c r="A5687" i="20"/>
  <c r="BB27" i="8"/>
  <c r="A5117" i="20"/>
  <c r="A3251" i="20"/>
  <c r="A4003" i="20"/>
  <c r="A4652" i="20"/>
  <c r="A1890" i="20"/>
  <c r="A9520" i="20"/>
  <c r="A8322" i="20"/>
  <c r="A7823" i="20"/>
  <c r="A7175" i="20"/>
  <c r="A4988" i="20"/>
  <c r="A9952" i="20"/>
  <c r="A5561" i="20"/>
  <c r="A5908" i="20"/>
  <c r="A5319" i="20"/>
  <c r="A6445" i="20"/>
  <c r="A4387" i="20"/>
  <c r="A3320" i="20"/>
  <c r="A8244" i="20"/>
  <c r="A3662" i="20"/>
  <c r="A7223" i="20"/>
  <c r="A9891" i="20"/>
  <c r="A9324" i="20"/>
  <c r="A6499" i="20"/>
  <c r="A7653" i="20"/>
  <c r="A2175" i="20"/>
  <c r="A3969" i="20"/>
  <c r="A4436" i="20"/>
  <c r="A5014" i="20"/>
  <c r="A5824" i="20"/>
  <c r="A9399" i="20"/>
  <c r="A724" i="20"/>
  <c r="A1656" i="20"/>
  <c r="A5596" i="20"/>
  <c r="A467" i="20"/>
  <c r="A1621" i="20"/>
  <c r="A4838" i="20"/>
  <c r="A7536" i="20"/>
  <c r="A2688" i="20"/>
  <c r="A5797" i="20"/>
  <c r="A6263" i="20"/>
  <c r="A522" i="20"/>
  <c r="A8911" i="20"/>
  <c r="A2961" i="20"/>
  <c r="A2419" i="20"/>
  <c r="A3581" i="20"/>
  <c r="A8850" i="20"/>
  <c r="A8150" i="20"/>
  <c r="A8182" i="20"/>
  <c r="A9659" i="20"/>
  <c r="A5110" i="20"/>
  <c r="A3466" i="20"/>
  <c r="A7357" i="20"/>
  <c r="A8027" i="20"/>
  <c r="A8532" i="20"/>
  <c r="A4514" i="20"/>
  <c r="A7548" i="20"/>
  <c r="A6923" i="20"/>
  <c r="A7960" i="20"/>
  <c r="A8085" i="20"/>
  <c r="A3228" i="20"/>
  <c r="A3175" i="20"/>
  <c r="A9590" i="20"/>
  <c r="A3792" i="20"/>
  <c r="A127" i="20"/>
  <c r="A1671" i="20"/>
  <c r="A8968" i="20"/>
  <c r="A8154" i="20"/>
  <c r="A7582" i="20"/>
  <c r="A9214" i="20"/>
  <c r="A5837" i="20"/>
  <c r="A2529" i="20"/>
  <c r="A8490" i="20"/>
  <c r="A591" i="20"/>
  <c r="A5917" i="20"/>
  <c r="A1959" i="20"/>
  <c r="A6763" i="20"/>
  <c r="A844" i="20"/>
  <c r="A6170" i="20"/>
  <c r="A8768" i="20"/>
  <c r="A6430" i="20"/>
  <c r="A1851" i="20"/>
  <c r="A9775" i="20"/>
  <c r="A930" i="20"/>
  <c r="A6928" i="20"/>
  <c r="A3548" i="20"/>
  <c r="A5761" i="20"/>
  <c r="A24" i="20"/>
  <c r="A344" i="20"/>
  <c r="A8775" i="20"/>
  <c r="A4382" i="20"/>
  <c r="A2470" i="20"/>
  <c r="A4169" i="20"/>
  <c r="A9243" i="20"/>
  <c r="A6872" i="20"/>
  <c r="A6934" i="20"/>
  <c r="A8046" i="20"/>
  <c r="A9615" i="20"/>
  <c r="A8192" i="20"/>
  <c r="A7321" i="20"/>
  <c r="A879" i="20"/>
  <c r="A335" i="20"/>
  <c r="A3744" i="20"/>
  <c r="A1093" i="20"/>
  <c r="A7290" i="20"/>
  <c r="A9550" i="20"/>
  <c r="A4890" i="20"/>
  <c r="A9975" i="20"/>
  <c r="A1470" i="20"/>
  <c r="A2859" i="20"/>
  <c r="A1976" i="20"/>
  <c r="A6415" i="20"/>
  <c r="A4901" i="20"/>
  <c r="A6255" i="20"/>
  <c r="A8420" i="20"/>
  <c r="A1216" i="20"/>
  <c r="A6754" i="20"/>
  <c r="A4403" i="20"/>
  <c r="A1717" i="20"/>
  <c r="A8031" i="20"/>
  <c r="A804" i="20"/>
  <c r="A6473" i="20"/>
  <c r="A2877" i="20"/>
  <c r="A8375" i="20"/>
  <c r="A5589" i="20"/>
  <c r="A5163" i="20"/>
  <c r="A6086" i="20"/>
  <c r="A2039" i="20"/>
  <c r="A5361" i="20"/>
  <c r="A3500" i="20"/>
  <c r="A7413" i="20"/>
  <c r="A170" i="20"/>
  <c r="A7612" i="20"/>
  <c r="A171" i="20"/>
  <c r="A4291" i="20"/>
  <c r="A6601" i="20"/>
  <c r="A4290" i="20"/>
  <c r="A6155" i="20"/>
  <c r="A6406" i="20"/>
  <c r="A963" i="20"/>
  <c r="A4994" i="20"/>
  <c r="A8480" i="20"/>
  <c r="A147" i="20"/>
  <c r="A9408" i="20"/>
  <c r="A8939" i="20"/>
  <c r="A3014" i="20"/>
  <c r="A7916" i="20"/>
  <c r="A5354" i="20"/>
  <c r="A4866" i="20"/>
  <c r="A1480" i="20"/>
  <c r="A4657" i="20"/>
  <c r="A8958" i="20"/>
  <c r="A6842" i="20"/>
  <c r="A1033" i="20"/>
  <c r="A9604" i="20"/>
  <c r="A5682" i="20"/>
  <c r="A1638" i="20"/>
  <c r="A5705" i="20"/>
  <c r="A8833" i="20"/>
  <c r="A5576" i="20"/>
  <c r="A4653" i="20"/>
  <c r="A1655" i="20"/>
  <c r="A6528" i="20"/>
  <c r="A177" i="20"/>
  <c r="A8332" i="20"/>
  <c r="A9129" i="20"/>
  <c r="A8116" i="20"/>
  <c r="A8091" i="20"/>
  <c r="A9945" i="20"/>
  <c r="A1196" i="20"/>
  <c r="A5893" i="20"/>
  <c r="A4124" i="20"/>
  <c r="A6860" i="20"/>
  <c r="A6908" i="20"/>
  <c r="A8260" i="20"/>
  <c r="A9918" i="20"/>
  <c r="A3819" i="20"/>
  <c r="A9804" i="20"/>
  <c r="A9810" i="20"/>
  <c r="A6916" i="20"/>
  <c r="A8255" i="20"/>
  <c r="A1126" i="20"/>
  <c r="A4659" i="20"/>
  <c r="A4833" i="20"/>
  <c r="A6046" i="20"/>
  <c r="A859" i="20"/>
  <c r="A688" i="20"/>
  <c r="A3022" i="20"/>
  <c r="A6475" i="20"/>
  <c r="A4244" i="20"/>
  <c r="A838" i="20"/>
  <c r="A8334" i="20"/>
  <c r="A8259" i="20"/>
  <c r="A9227" i="20"/>
  <c r="A707" i="20"/>
  <c r="A3058" i="20"/>
  <c r="A1461" i="20"/>
  <c r="A1337" i="20"/>
  <c r="A6725" i="20"/>
  <c r="A7118" i="20"/>
  <c r="A5056" i="20"/>
  <c r="A4550" i="20"/>
  <c r="A751" i="20"/>
  <c r="A3217" i="20"/>
  <c r="A9555" i="20"/>
  <c r="A4668" i="20"/>
  <c r="A8294" i="20"/>
  <c r="A4743" i="20"/>
  <c r="A2634" i="20"/>
  <c r="A8324" i="20"/>
  <c r="A9522" i="20"/>
  <c r="A5314" i="20"/>
  <c r="A706" i="20"/>
  <c r="A4359" i="20"/>
  <c r="A8220" i="20"/>
  <c r="A7387" i="20"/>
  <c r="A9931" i="20"/>
  <c r="A9093" i="20"/>
  <c r="A5729" i="20"/>
  <c r="A5432" i="20"/>
  <c r="A6713" i="20"/>
  <c r="A4637" i="20"/>
  <c r="A5499" i="20"/>
  <c r="A6496" i="20"/>
  <c r="A7820" i="20"/>
  <c r="A4800" i="20"/>
  <c r="A9063" i="20"/>
  <c r="A1925" i="20"/>
  <c r="A1054" i="20"/>
  <c r="A8367" i="20"/>
  <c r="A540" i="20"/>
  <c r="A9995" i="20"/>
  <c r="A6035" i="20"/>
  <c r="A7299" i="20"/>
  <c r="A2179" i="20"/>
  <c r="A6768" i="20"/>
  <c r="A985" i="20"/>
  <c r="A980" i="20"/>
  <c r="A6408" i="20"/>
  <c r="A7652" i="20"/>
  <c r="A4758" i="20"/>
  <c r="A3143" i="20"/>
  <c r="A8083" i="20"/>
  <c r="A4080" i="20"/>
  <c r="A958" i="20"/>
  <c r="A691" i="20"/>
  <c r="A1005" i="20"/>
  <c r="A3914" i="20"/>
  <c r="A4737" i="20"/>
  <c r="A8073" i="20"/>
  <c r="A3421" i="20"/>
  <c r="A8132" i="20"/>
  <c r="A6493" i="20"/>
  <c r="A5015" i="20"/>
  <c r="A7554" i="20"/>
  <c r="A9920" i="20"/>
  <c r="A6077" i="20"/>
  <c r="A7654" i="20"/>
  <c r="A3758" i="20"/>
  <c r="A3355" i="20"/>
  <c r="A4422" i="20"/>
  <c r="A5668" i="20"/>
  <c r="A3326" i="20"/>
  <c r="A1311" i="20"/>
  <c r="A4232" i="20"/>
  <c r="A3817" i="20"/>
  <c r="A9051" i="20"/>
  <c r="A2565" i="20"/>
  <c r="A8134" i="20"/>
  <c r="A7509" i="20"/>
  <c r="A155" i="20"/>
  <c r="A3193" i="20"/>
  <c r="A3594" i="20"/>
  <c r="A7049" i="20"/>
  <c r="A361" i="20"/>
  <c r="A9717" i="20"/>
  <c r="A6773" i="20"/>
  <c r="A4377" i="20"/>
  <c r="A7007" i="20"/>
  <c r="A6227" i="20"/>
  <c r="A2621" i="20"/>
  <c r="A6559" i="20"/>
  <c r="A6364" i="20"/>
  <c r="A1069" i="20"/>
  <c r="A5450" i="20"/>
  <c r="A3013" i="20"/>
  <c r="A9232" i="20"/>
  <c r="A8765" i="20"/>
  <c r="A2032" i="20"/>
  <c r="A1439" i="20"/>
  <c r="A7900" i="20"/>
  <c r="A3138" i="20"/>
  <c r="A7194" i="20"/>
  <c r="A6779" i="20"/>
  <c r="A7163" i="20"/>
  <c r="A357" i="20"/>
  <c r="A248" i="20"/>
  <c r="A5977" i="20"/>
  <c r="A4097" i="20"/>
  <c r="A2078" i="20"/>
  <c r="A3890" i="20"/>
  <c r="A684" i="20"/>
  <c r="A8093" i="20"/>
  <c r="A2099" i="20"/>
  <c r="A8834" i="20"/>
  <c r="A9354" i="20"/>
  <c r="A9163" i="20"/>
  <c r="A6229" i="20"/>
  <c r="A7392" i="20"/>
  <c r="A7643" i="20"/>
  <c r="A8191" i="20"/>
  <c r="A4325" i="20"/>
  <c r="A1390" i="20"/>
  <c r="A4195" i="20"/>
  <c r="A5035" i="20"/>
  <c r="A6144" i="20"/>
  <c r="A7322" i="20"/>
  <c r="A6864" i="20"/>
  <c r="A2369" i="20"/>
  <c r="A262" i="20"/>
  <c r="A7788" i="20"/>
  <c r="A9439" i="20"/>
  <c r="A9152" i="20"/>
  <c r="A4456" i="20"/>
  <c r="A7660" i="20"/>
  <c r="A6434" i="20"/>
  <c r="A7810" i="20"/>
  <c r="A242" i="20"/>
  <c r="A9014" i="20"/>
  <c r="A9530" i="20"/>
  <c r="A1728" i="20"/>
  <c r="A5709" i="20"/>
  <c r="A8262" i="20"/>
  <c r="A6259" i="20"/>
  <c r="A1915" i="20"/>
  <c r="A8738" i="20"/>
  <c r="A8877" i="20"/>
  <c r="A3534" i="20"/>
  <c r="A2827" i="20"/>
  <c r="A9251" i="20"/>
  <c r="A1024" i="20"/>
  <c r="A3315" i="20"/>
  <c r="A8434" i="20"/>
  <c r="A7384" i="20"/>
  <c r="A2973" i="20"/>
  <c r="A1582" i="20"/>
  <c r="A1703" i="20"/>
  <c r="A5798" i="20"/>
  <c r="A5313" i="20"/>
  <c r="A609" i="20"/>
  <c r="A971" i="20"/>
  <c r="A2659" i="20"/>
  <c r="A7276" i="20"/>
  <c r="A3462" i="20"/>
  <c r="A8328" i="20"/>
  <c r="A4919" i="20"/>
  <c r="A4302" i="20"/>
  <c r="A5382" i="20"/>
  <c r="A5463" i="20"/>
  <c r="A695" i="20"/>
  <c r="A4103" i="20"/>
  <c r="A7734" i="20"/>
  <c r="A5393" i="20"/>
  <c r="A6266" i="20"/>
  <c r="A6136" i="20"/>
  <c r="A113" i="20"/>
  <c r="A6277" i="20"/>
  <c r="A1035" i="20"/>
  <c r="A8274" i="20"/>
  <c r="A5928" i="20"/>
  <c r="A1122" i="20"/>
  <c r="A2160" i="20"/>
  <c r="BB36" i="8"/>
  <c r="A5895" i="20"/>
  <c r="A4342" i="20"/>
  <c r="A1501" i="20"/>
  <c r="A3566" i="20"/>
  <c r="A6076" i="20"/>
  <c r="A6850" i="20"/>
  <c r="A993" i="20"/>
  <c r="A2349" i="20"/>
  <c r="A6330" i="20"/>
  <c r="A6495" i="20"/>
  <c r="A4779" i="20"/>
  <c r="A2388" i="20"/>
  <c r="A5565" i="20"/>
  <c r="A9535" i="20"/>
  <c r="A5388" i="20"/>
  <c r="A2689" i="20"/>
  <c r="A984" i="20"/>
  <c r="A5883" i="20"/>
  <c r="A15" i="20"/>
  <c r="A6707" i="20"/>
  <c r="A7705" i="20"/>
  <c r="A5221" i="20"/>
  <c r="A329" i="20"/>
  <c r="A5138" i="20"/>
  <c r="A8314" i="20"/>
  <c r="A9437" i="20"/>
  <c r="A9198" i="20"/>
  <c r="A4793" i="20"/>
  <c r="A2628" i="20"/>
  <c r="A6381" i="20"/>
  <c r="A6359" i="20"/>
  <c r="A6337" i="20"/>
  <c r="A1891" i="20"/>
  <c r="A5044" i="20"/>
  <c r="A8608" i="20"/>
  <c r="A9265" i="20"/>
  <c r="A2028" i="20"/>
  <c r="A8408" i="20"/>
  <c r="A9859" i="20"/>
  <c r="A5123" i="20"/>
  <c r="A2482" i="20"/>
  <c r="A2475" i="20"/>
  <c r="A8965" i="20"/>
  <c r="A882" i="20"/>
  <c r="A1395" i="20"/>
  <c r="A1885" i="20"/>
  <c r="A5333" i="20"/>
  <c r="A1953" i="20"/>
  <c r="A395" i="20"/>
  <c r="A477" i="20"/>
  <c r="A8406" i="20"/>
  <c r="A8688" i="20"/>
  <c r="A9627" i="20"/>
  <c r="A5621" i="20"/>
  <c r="A4392" i="20"/>
  <c r="A9579" i="20"/>
  <c r="A7839" i="20"/>
  <c r="A4672" i="20"/>
  <c r="A818" i="20"/>
  <c r="A7858" i="20"/>
  <c r="A4070" i="20"/>
  <c r="A5154" i="20"/>
  <c r="A954" i="20"/>
  <c r="A7176" i="20"/>
  <c r="A9635" i="20"/>
  <c r="A7211" i="20"/>
  <c r="A6324" i="20"/>
  <c r="A9913" i="20"/>
  <c r="A8101" i="20"/>
  <c r="A2460" i="20"/>
  <c r="A4274" i="20"/>
  <c r="A9239" i="20"/>
  <c r="A2692" i="20"/>
  <c r="A6654" i="20"/>
  <c r="A7008" i="20"/>
  <c r="A7343" i="20"/>
  <c r="A4031" i="20"/>
  <c r="A9240" i="20"/>
  <c r="A2818" i="20"/>
  <c r="A3871" i="20"/>
  <c r="A6033" i="20"/>
  <c r="A8433" i="20"/>
  <c r="A1239" i="20"/>
  <c r="A3417" i="20"/>
  <c r="A6866" i="20"/>
  <c r="A8920" i="20"/>
  <c r="A9407" i="20"/>
  <c r="A7365" i="20"/>
  <c r="A6132" i="20"/>
  <c r="A3740" i="20"/>
  <c r="A2808" i="20"/>
  <c r="A9491" i="20"/>
  <c r="A2511" i="20"/>
  <c r="A3552" i="20"/>
  <c r="A602" i="20"/>
  <c r="A6678" i="20"/>
  <c r="A3062" i="20"/>
  <c r="A1758" i="20"/>
  <c r="A2198" i="20"/>
  <c r="A3036" i="20"/>
  <c r="A7264" i="20"/>
  <c r="A6379" i="20"/>
  <c r="A6576" i="20"/>
  <c r="A6420" i="20"/>
  <c r="A5787" i="20"/>
  <c r="A9971" i="20"/>
  <c r="A6549" i="20"/>
  <c r="A6262" i="20"/>
  <c r="A9785" i="20"/>
  <c r="A8653" i="20"/>
  <c r="A7456" i="20"/>
  <c r="A6313" i="20"/>
  <c r="A3097" i="20"/>
  <c r="A4554" i="20"/>
  <c r="A2202" i="20"/>
  <c r="A3920" i="20"/>
  <c r="A3859" i="20"/>
  <c r="A5127" i="20"/>
  <c r="A3991" i="20"/>
  <c r="A187" i="20"/>
  <c r="A5728" i="20"/>
  <c r="A7102" i="20"/>
  <c r="A5033" i="20"/>
  <c r="A7499" i="20"/>
  <c r="A6215" i="20"/>
  <c r="A5502" i="20"/>
  <c r="A1668" i="20"/>
  <c r="A2210" i="20"/>
  <c r="A5405" i="20"/>
  <c r="A3542" i="20"/>
  <c r="A3813" i="20"/>
  <c r="A4728" i="20"/>
  <c r="A6932" i="20"/>
  <c r="A6886" i="20"/>
  <c r="A1897" i="20"/>
  <c r="A2814" i="20"/>
  <c r="A1370" i="20"/>
  <c r="A7043" i="20"/>
  <c r="A5952" i="20"/>
  <c r="A9565" i="20"/>
  <c r="A8118" i="20"/>
  <c r="A9125" i="20"/>
  <c r="A7712" i="20"/>
  <c r="A2219" i="20"/>
  <c r="A4754" i="20"/>
  <c r="A9310" i="20"/>
  <c r="A6653" i="20"/>
  <c r="A7444" i="20"/>
  <c r="A7929" i="20"/>
  <c r="A8365" i="20"/>
  <c r="A7433" i="20"/>
  <c r="A5772" i="20"/>
  <c r="A6869" i="20"/>
  <c r="A972" i="20"/>
  <c r="A8120" i="20"/>
  <c r="A566" i="20"/>
  <c r="A9250" i="20"/>
  <c r="A4976" i="20"/>
  <c r="A3755" i="20"/>
  <c r="A3314" i="20"/>
  <c r="A8565" i="20"/>
  <c r="A4027" i="20"/>
  <c r="A6661" i="20"/>
  <c r="A8315" i="20"/>
  <c r="A1718" i="20"/>
  <c r="A3463" i="20"/>
  <c r="A4521" i="20"/>
  <c r="A1338" i="20"/>
  <c r="A7416" i="20"/>
  <c r="A4077" i="20"/>
  <c r="A8675" i="20"/>
  <c r="A433" i="20"/>
  <c r="A1511" i="20"/>
  <c r="A437" i="20"/>
  <c r="A3756" i="20"/>
  <c r="A5986" i="20"/>
  <c r="A1452" i="20"/>
  <c r="A890" i="20"/>
  <c r="A7379" i="20"/>
  <c r="A8818" i="20"/>
  <c r="A2257" i="20"/>
  <c r="A4745" i="20"/>
  <c r="A7314" i="20"/>
  <c r="A8155" i="20"/>
  <c r="A6904" i="20"/>
  <c r="A2089" i="20"/>
  <c r="A9551" i="20"/>
  <c r="A699" i="20"/>
  <c r="A8288" i="20"/>
  <c r="A4185" i="20"/>
  <c r="A227" i="20"/>
  <c r="A4019" i="20"/>
  <c r="A1402" i="20"/>
  <c r="A5546" i="20"/>
  <c r="A4603" i="20"/>
  <c r="A5707" i="20"/>
  <c r="A2255" i="20"/>
  <c r="A9289" i="20"/>
  <c r="A525" i="20"/>
  <c r="A8619" i="20"/>
  <c r="A8482" i="20"/>
  <c r="A7355" i="20"/>
  <c r="A6880" i="20"/>
  <c r="A6056" i="20"/>
  <c r="A7589" i="20"/>
  <c r="A7373" i="20"/>
  <c r="A6526" i="20"/>
  <c r="A8310" i="20"/>
  <c r="A3528" i="20"/>
  <c r="A9450" i="20"/>
  <c r="A9566" i="20"/>
  <c r="A5860" i="20"/>
  <c r="A5307" i="20"/>
  <c r="A3589" i="20"/>
  <c r="A1159" i="20"/>
  <c r="A9372" i="20"/>
  <c r="A9216" i="20"/>
  <c r="A9115" i="20"/>
  <c r="A6080" i="20"/>
  <c r="A2221" i="20"/>
  <c r="A5194" i="20"/>
  <c r="A5284" i="20"/>
  <c r="A586" i="20"/>
  <c r="A6213" i="20"/>
  <c r="A7569" i="20"/>
  <c r="A6925" i="20"/>
  <c r="A9799" i="20"/>
  <c r="A7332" i="20"/>
  <c r="A2299" i="20"/>
  <c r="A5674" i="20"/>
  <c r="A7142" i="20"/>
  <c r="A88" i="20"/>
  <c r="A5825" i="20"/>
  <c r="A1650" i="20"/>
  <c r="A6561" i="20"/>
  <c r="A2962" i="20"/>
  <c r="A3897" i="20"/>
  <c r="A406" i="20"/>
  <c r="A8991" i="20"/>
  <c r="A9416" i="20"/>
  <c r="A223" i="20"/>
  <c r="A1622" i="20"/>
  <c r="A203" i="20"/>
  <c r="A8854" i="20"/>
  <c r="A4006" i="20"/>
  <c r="A5762" i="20"/>
  <c r="A8903" i="20"/>
  <c r="A3751" i="20"/>
  <c r="A9418" i="20"/>
  <c r="A63" i="20"/>
  <c r="A8005" i="20"/>
  <c r="A150" i="20"/>
  <c r="A231" i="20"/>
  <c r="A8457" i="20"/>
  <c r="A7889" i="20"/>
  <c r="A5330" i="20"/>
  <c r="A2278" i="20"/>
  <c r="A1324" i="20"/>
  <c r="A6978" i="20"/>
  <c r="A4303" i="20"/>
  <c r="A9588" i="20"/>
  <c r="A7645" i="20"/>
  <c r="A8307" i="20"/>
  <c r="A6940" i="20"/>
  <c r="A4877" i="20"/>
  <c r="A5815" i="20"/>
  <c r="A2080" i="20"/>
  <c r="A74" i="20"/>
  <c r="A8371" i="20"/>
  <c r="A4490" i="20"/>
  <c r="A4349" i="20"/>
  <c r="A3629" i="20"/>
  <c r="A182" i="20"/>
  <c r="A2810" i="20"/>
  <c r="A2007" i="20"/>
  <c r="A9164" i="20"/>
  <c r="A9772" i="20"/>
  <c r="A5723" i="20"/>
  <c r="A375" i="20"/>
  <c r="A3440" i="20"/>
  <c r="A8478" i="20"/>
  <c r="A8411" i="20"/>
  <c r="A9672" i="20"/>
  <c r="A3965" i="20"/>
  <c r="A4060" i="20"/>
  <c r="A5446" i="20"/>
  <c r="A8591" i="20"/>
  <c r="A1871" i="20"/>
  <c r="A4992" i="20"/>
  <c r="A5794" i="20"/>
  <c r="A8066" i="20"/>
  <c r="A8904" i="20"/>
  <c r="A4698" i="20"/>
  <c r="A7811" i="20"/>
  <c r="A9346" i="20"/>
  <c r="A3980" i="20"/>
  <c r="A305" i="20"/>
  <c r="A768" i="20"/>
  <c r="A9688" i="20"/>
  <c r="A7722" i="20"/>
  <c r="A3550" i="20"/>
  <c r="A7695" i="20"/>
  <c r="A4645" i="20"/>
  <c r="A8623" i="20"/>
  <c r="A4559" i="20"/>
  <c r="A5368" i="20"/>
  <c r="A2334" i="20"/>
  <c r="A3136" i="20"/>
  <c r="A5491" i="20"/>
  <c r="A1401" i="20"/>
  <c r="A4676" i="20"/>
  <c r="A6272" i="20"/>
  <c r="A64" i="20"/>
  <c r="A7593" i="20"/>
  <c r="A6416" i="20"/>
  <c r="A8404" i="20"/>
  <c r="A8684" i="20"/>
  <c r="A3917" i="20"/>
  <c r="A5946" i="20"/>
  <c r="A3149" i="20"/>
  <c r="A3196" i="20"/>
  <c r="A9175" i="20"/>
  <c r="A3828" i="20"/>
  <c r="A8296" i="20"/>
  <c r="A2333" i="20"/>
  <c r="A8079" i="20"/>
  <c r="A9734" i="20"/>
  <c r="A1585" i="20"/>
  <c r="A5751" i="20"/>
  <c r="A2826" i="20"/>
  <c r="A4578" i="20"/>
  <c r="A4869" i="20"/>
  <c r="A8419" i="20"/>
  <c r="A4186" i="20"/>
  <c r="A5255" i="20"/>
  <c r="A9471" i="20"/>
  <c r="A2782" i="20"/>
  <c r="A2038" i="20"/>
  <c r="A7155" i="20"/>
  <c r="A5637" i="20"/>
  <c r="A105" i="20"/>
  <c r="A856" i="20"/>
  <c r="A653" i="20"/>
  <c r="A9928" i="20"/>
  <c r="BB69" i="8"/>
  <c r="A4920" i="20"/>
  <c r="A3637" i="20"/>
  <c r="A6805" i="20"/>
  <c r="A2472" i="20"/>
  <c r="A1065" i="20"/>
  <c r="A4544" i="20"/>
  <c r="A3536" i="20"/>
  <c r="A4057" i="20"/>
  <c r="A164" i="20"/>
  <c r="A7272" i="20"/>
  <c r="A7428" i="20"/>
  <c r="A7023" i="20"/>
  <c r="A6731" i="20"/>
  <c r="A9074" i="20"/>
  <c r="A3093" i="20"/>
  <c r="A1063" i="20"/>
  <c r="A5606" i="20"/>
  <c r="A3706" i="20"/>
  <c r="A9278" i="20"/>
  <c r="A8729" i="20"/>
  <c r="A3973" i="20"/>
  <c r="A2578" i="20"/>
  <c r="A8104" i="20"/>
  <c r="A3494" i="20"/>
  <c r="A1848" i="20"/>
  <c r="A8723" i="20"/>
  <c r="A1418" i="20"/>
  <c r="A3970" i="20"/>
  <c r="A703" i="20"/>
  <c r="A4974" i="20"/>
  <c r="A3270" i="20"/>
  <c r="A8215" i="20"/>
  <c r="A865" i="20"/>
  <c r="A8702" i="20"/>
  <c r="A9109" i="20"/>
  <c r="A3577" i="20"/>
  <c r="A4816" i="20"/>
  <c r="A1716" i="20"/>
  <c r="A9110" i="20"/>
  <c r="A6203" i="20"/>
  <c r="A6268" i="20"/>
  <c r="A928" i="20"/>
  <c r="A456" i="20"/>
  <c r="A6884" i="20"/>
  <c r="A4130" i="20"/>
  <c r="A8777" i="20"/>
  <c r="A4120" i="20"/>
  <c r="A4278" i="20"/>
  <c r="A7476" i="20"/>
  <c r="A8728" i="20"/>
  <c r="A4263" i="20"/>
  <c r="A3254" i="20"/>
  <c r="A9806" i="20"/>
  <c r="A2394" i="20"/>
  <c r="A1369" i="20"/>
  <c r="A9328" i="20"/>
  <c r="A2314" i="20"/>
  <c r="A388" i="20"/>
  <c r="A9679" i="20"/>
  <c r="A2930" i="20"/>
  <c r="A7233" i="20"/>
  <c r="A805" i="20"/>
  <c r="A7150" i="20"/>
  <c r="A6269" i="20"/>
  <c r="A4262" i="20"/>
  <c r="A3928" i="20"/>
  <c r="A4889" i="20"/>
  <c r="A288" i="20"/>
  <c r="A5155" i="20"/>
  <c r="A675" i="20"/>
  <c r="A1276" i="20"/>
  <c r="A8840" i="20"/>
  <c r="A1130" i="20"/>
  <c r="A1313" i="20"/>
  <c r="A8463" i="20"/>
  <c r="A4237" i="20"/>
  <c r="A1752" i="20"/>
  <c r="A8792" i="20"/>
  <c r="A2073" i="20"/>
  <c r="A4011" i="20"/>
  <c r="A8624" i="20"/>
  <c r="A9274" i="20"/>
  <c r="A9956" i="20"/>
  <c r="A8232" i="20"/>
  <c r="A8635" i="20"/>
  <c r="A1125" i="20"/>
  <c r="A6702" i="20"/>
  <c r="A9648" i="20"/>
  <c r="A4350" i="20"/>
  <c r="A9440" i="20"/>
  <c r="A891" i="20"/>
  <c r="A9889" i="20"/>
  <c r="A8625" i="20"/>
  <c r="A962" i="20"/>
  <c r="A2033" i="20"/>
  <c r="A7240" i="20"/>
  <c r="A8556" i="20"/>
  <c r="A7965" i="20"/>
  <c r="A3783" i="20"/>
  <c r="A6613" i="20"/>
  <c r="A787" i="20"/>
  <c r="A1580" i="20"/>
  <c r="A832" i="20"/>
  <c r="A5028" i="20"/>
  <c r="A2741" i="20"/>
  <c r="A3079" i="20"/>
  <c r="A1562" i="20"/>
  <c r="A9421" i="20"/>
  <c r="A6740" i="20"/>
  <c r="A4164" i="20"/>
  <c r="A1723" i="20"/>
  <c r="A7772" i="20"/>
  <c r="A89" i="20"/>
  <c r="A5845" i="20"/>
  <c r="A2378" i="20"/>
  <c r="A9245" i="20"/>
  <c r="A4125" i="20"/>
  <c r="A3579" i="20"/>
  <c r="A8070" i="20"/>
  <c r="A4317" i="20"/>
  <c r="A9531" i="20"/>
  <c r="A2832" i="20"/>
  <c r="A1988" i="20"/>
  <c r="A5733" i="20"/>
  <c r="A2474" i="20"/>
  <c r="A5161" i="20"/>
  <c r="A6699" i="20"/>
  <c r="A4825" i="20"/>
  <c r="A4084" i="20"/>
  <c r="A9441" i="20"/>
  <c r="A9077" i="20"/>
  <c r="A8456" i="20"/>
  <c r="A9325" i="20"/>
  <c r="A5006" i="20"/>
  <c r="A1889" i="20"/>
  <c r="A2247" i="20"/>
  <c r="A9782" i="20"/>
  <c r="A9936" i="20"/>
  <c r="A5739" i="20"/>
  <c r="A8462" i="20"/>
  <c r="A8348" i="20"/>
  <c r="A4999" i="20"/>
  <c r="A7778" i="20"/>
  <c r="A5649" i="20"/>
  <c r="A2008" i="20"/>
  <c r="A6690" i="20"/>
  <c r="A8869" i="20"/>
  <c r="A3962" i="20"/>
  <c r="A3839" i="20"/>
  <c r="A3526" i="20"/>
  <c r="A9503" i="20"/>
  <c r="A4424" i="20"/>
  <c r="A3761" i="20"/>
  <c r="A3855" i="20"/>
  <c r="A5174" i="20"/>
  <c r="A2249" i="20"/>
  <c r="A7479" i="20"/>
  <c r="A4791" i="20"/>
  <c r="A3218" i="20"/>
  <c r="A9624" i="20"/>
  <c r="A9162" i="20"/>
  <c r="A1858" i="20"/>
  <c r="A3640" i="20"/>
  <c r="A3777" i="20"/>
  <c r="A21" i="20"/>
  <c r="A3971" i="20"/>
  <c r="A9282" i="20"/>
  <c r="A273" i="20"/>
  <c r="A1025" i="20"/>
  <c r="A9154" i="20"/>
  <c r="A7062" i="20"/>
  <c r="A4523" i="20"/>
  <c r="A7668" i="20"/>
  <c r="A8268" i="20"/>
  <c r="A3359" i="20"/>
  <c r="A9022" i="20"/>
  <c r="A6021" i="20"/>
  <c r="A429" i="20"/>
  <c r="A1240" i="20"/>
  <c r="A1963" i="20"/>
  <c r="BB65" i="8"/>
  <c r="A1833" i="20"/>
  <c r="A9831" i="20"/>
  <c r="A393" i="20"/>
  <c r="A1940" i="20"/>
  <c r="A697" i="20"/>
  <c r="A4340" i="20"/>
  <c r="A7834" i="20"/>
  <c r="A165" i="20"/>
  <c r="A9880" i="20"/>
  <c r="A6682" i="20"/>
  <c r="A6131" i="20"/>
  <c r="A5225" i="20"/>
  <c r="A5892" i="20"/>
  <c r="A9458" i="20"/>
  <c r="A8020" i="20"/>
  <c r="A2320" i="20"/>
  <c r="A1598" i="20"/>
  <c r="A2034" i="20"/>
  <c r="A6057" i="20"/>
  <c r="A4272" i="20"/>
  <c r="A3926" i="20"/>
  <c r="A3095" i="20"/>
  <c r="A1957" i="20"/>
  <c r="A9786" i="20"/>
  <c r="A4425" i="20"/>
  <c r="A1882" i="20"/>
  <c r="A3236" i="20"/>
  <c r="A6914" i="20"/>
  <c r="A7974" i="20"/>
  <c r="A1189" i="20"/>
  <c r="A2205" i="20"/>
  <c r="A9652" i="20"/>
  <c r="A5858" i="20"/>
  <c r="A8119" i="20"/>
  <c r="A6770" i="20"/>
  <c r="A5401" i="20"/>
  <c r="A5891" i="20"/>
  <c r="A5144" i="20"/>
  <c r="A3799" i="20"/>
  <c r="A6684" i="20"/>
  <c r="A86" i="20"/>
  <c r="A5756" i="20"/>
  <c r="A7021" i="20"/>
  <c r="A8907" i="20"/>
  <c r="A5017" i="20"/>
  <c r="A3155" i="20"/>
  <c r="A1270" i="20"/>
  <c r="A1609" i="20"/>
  <c r="A178" i="20"/>
  <c r="A3164" i="20"/>
  <c r="A7411" i="20"/>
  <c r="A7678" i="20"/>
  <c r="A6581" i="20"/>
  <c r="A6956" i="20"/>
  <c r="A6857" i="20"/>
  <c r="A297" i="20"/>
  <c r="A8044" i="20"/>
  <c r="A6795" i="20"/>
  <c r="A6257" i="20"/>
  <c r="A4411" i="20"/>
  <c r="A584" i="20"/>
  <c r="A6972" i="20"/>
  <c r="A3159" i="20"/>
  <c r="A8686" i="20"/>
  <c r="A8820" i="20"/>
  <c r="A5886" i="20"/>
  <c r="A2019" i="20"/>
  <c r="A6085" i="20"/>
  <c r="A6202" i="20"/>
  <c r="A2065" i="20"/>
  <c r="A4193" i="20"/>
  <c r="A1486" i="20"/>
  <c r="A3265" i="20"/>
  <c r="A8386" i="20"/>
  <c r="A1642" i="20"/>
  <c r="A7048" i="20"/>
  <c r="A692" i="20"/>
  <c r="A146" i="20"/>
  <c r="A5215" i="20"/>
  <c r="A3116" i="20"/>
  <c r="A8204" i="20"/>
  <c r="A295" i="20"/>
  <c r="A3319" i="20"/>
  <c r="A3309" i="20"/>
  <c r="A5697" i="20"/>
  <c r="A434" i="20"/>
  <c r="A902" i="20"/>
  <c r="A5411" i="20"/>
  <c r="A1469" i="20"/>
  <c r="A552" i="20"/>
  <c r="A5487" i="20"/>
  <c r="A2384" i="20"/>
  <c r="A4993" i="20"/>
  <c r="A8006" i="20"/>
  <c r="A5077" i="20"/>
  <c r="A3065" i="20"/>
  <c r="A9989" i="20"/>
  <c r="A6604" i="20"/>
  <c r="A4421" i="20"/>
  <c r="A7344" i="20"/>
  <c r="A4991" i="20"/>
  <c r="A106" i="20"/>
  <c r="A976" i="20"/>
  <c r="A5007" i="20"/>
  <c r="A6228" i="20"/>
  <c r="A8109" i="20"/>
  <c r="A2770" i="20"/>
  <c r="A2884" i="20"/>
  <c r="A3785" i="20"/>
  <c r="A9009" i="20"/>
  <c r="A5410" i="20"/>
  <c r="A4091" i="20"/>
  <c r="A3145" i="20"/>
  <c r="A4884" i="20"/>
  <c r="A5211" i="20"/>
  <c r="A9991" i="20"/>
  <c r="A5957" i="20"/>
  <c r="A3263" i="20"/>
  <c r="A1753" i="20"/>
  <c r="A9004" i="20"/>
  <c r="A6042" i="20"/>
  <c r="A5650" i="20"/>
  <c r="A8141" i="20"/>
  <c r="A737" i="20"/>
  <c r="A2699" i="20"/>
  <c r="A2515" i="20"/>
  <c r="A3553" i="20"/>
  <c r="A9805" i="20"/>
  <c r="A6851" i="20"/>
  <c r="A5397" i="20"/>
  <c r="A1187" i="20"/>
  <c r="A8983" i="20"/>
  <c r="A1079" i="20"/>
  <c r="A7434" i="20"/>
  <c r="A755" i="20"/>
  <c r="A2153" i="20"/>
  <c r="A5568" i="20"/>
  <c r="A2735" i="20"/>
  <c r="A7104" i="20"/>
  <c r="A460" i="20"/>
  <c r="A2254" i="20"/>
  <c r="A7400" i="20"/>
  <c r="A5365" i="20"/>
  <c r="A6854" i="20"/>
  <c r="A4687" i="20"/>
  <c r="A6166" i="20"/>
  <c r="A9081" i="20"/>
  <c r="A9455" i="20"/>
  <c r="A3147" i="20"/>
  <c r="A8942" i="20"/>
  <c r="A716" i="20"/>
  <c r="A7187" i="20"/>
  <c r="A1106" i="20"/>
  <c r="A3016" i="20"/>
  <c r="A9996" i="20"/>
  <c r="A3616" i="20"/>
  <c r="A277" i="20"/>
  <c r="A6680" i="20"/>
  <c r="A8931" i="20"/>
  <c r="A3646" i="20"/>
  <c r="A5303" i="20"/>
  <c r="A1374" i="20"/>
  <c r="A2469" i="20"/>
  <c r="A1251" i="20"/>
  <c r="A3522" i="20"/>
  <c r="A5351" i="20"/>
  <c r="A8921" i="20"/>
  <c r="A9933" i="20"/>
  <c r="A7882" i="20"/>
  <c r="A1641" i="20"/>
  <c r="A445" i="20"/>
  <c r="A7701" i="20"/>
  <c r="A8096" i="20"/>
  <c r="A6905" i="20"/>
  <c r="A8526" i="20"/>
  <c r="A932" i="20"/>
  <c r="A9095" i="20"/>
  <c r="A6812" i="20"/>
  <c r="A5297" i="20"/>
  <c r="A7673" i="20"/>
  <c r="A1071" i="20"/>
  <c r="A9207" i="20"/>
  <c r="A1809" i="20"/>
  <c r="A1257" i="20"/>
  <c r="A117" i="20"/>
  <c r="A5803" i="20"/>
  <c r="A3527" i="20"/>
  <c r="A9987" i="20"/>
  <c r="A8715" i="20"/>
  <c r="A2521" i="20"/>
  <c r="A9861" i="20"/>
  <c r="A520" i="20"/>
  <c r="A4985" i="20"/>
  <c r="A3673" i="20"/>
  <c r="A4948" i="20"/>
  <c r="A8030" i="20"/>
  <c r="A7195" i="20"/>
  <c r="A3305" i="20"/>
  <c r="A3953" i="20"/>
  <c r="A4789" i="20"/>
  <c r="A7446" i="20"/>
  <c r="A7015" i="20"/>
  <c r="A6239" i="20"/>
  <c r="A1495" i="20"/>
  <c r="A7059" i="20"/>
  <c r="A7609" i="20"/>
  <c r="A4161" i="20"/>
  <c r="A7670" i="20"/>
  <c r="A8586" i="20"/>
  <c r="A934" i="20"/>
  <c r="A2404" i="20"/>
  <c r="A6589" i="20"/>
  <c r="A6685" i="20"/>
  <c r="A5279" i="20"/>
  <c r="A4352" i="20"/>
  <c r="A6607" i="20"/>
  <c r="A8449" i="20"/>
  <c r="A1786" i="20"/>
  <c r="A8356" i="20"/>
  <c r="A2879" i="20"/>
  <c r="A3139" i="20"/>
  <c r="A1068" i="20"/>
  <c r="A6100" i="20"/>
  <c r="A701" i="20"/>
  <c r="A1788" i="20"/>
  <c r="A6501" i="20"/>
  <c r="A110" i="20"/>
  <c r="A4873" i="20"/>
  <c r="A7717" i="20"/>
  <c r="A950" i="20"/>
  <c r="A8800" i="20"/>
  <c r="A7333" i="20"/>
  <c r="A2941" i="20"/>
  <c r="A6188" i="20"/>
  <c r="A1540" i="20"/>
  <c r="A7169" i="20"/>
  <c r="A9571" i="20"/>
  <c r="A3556" i="20"/>
  <c r="A7699" i="20"/>
  <c r="A9128" i="20"/>
  <c r="A7440" i="20"/>
  <c r="A8776" i="20"/>
  <c r="A3597" i="20"/>
  <c r="A5818" i="20"/>
  <c r="A7515" i="20"/>
  <c r="A5975" i="20"/>
  <c r="A1513" i="20"/>
  <c r="A8938" i="20"/>
  <c r="A228" i="20"/>
  <c r="A740" i="20"/>
  <c r="A1021" i="20"/>
  <c r="A5919" i="20"/>
  <c r="A5922" i="20"/>
  <c r="A9879" i="20"/>
  <c r="A4731" i="20"/>
  <c r="A9429" i="20"/>
  <c r="A2822" i="20"/>
  <c r="A4944" i="20"/>
  <c r="A4525" i="20"/>
  <c r="A8631" i="20"/>
  <c r="A676" i="20"/>
  <c r="A6544" i="20"/>
  <c r="A4811" i="20"/>
  <c r="A5817" i="20"/>
  <c r="A7024" i="20"/>
  <c r="A523" i="20"/>
  <c r="A8546" i="20"/>
  <c r="A4896" i="20"/>
  <c r="A9223" i="20"/>
  <c r="A4289" i="20"/>
  <c r="A1930" i="20"/>
  <c r="A7539" i="20"/>
  <c r="A9181" i="20"/>
  <c r="A6382" i="20"/>
  <c r="A9738" i="20"/>
  <c r="A8218" i="20"/>
  <c r="A3959" i="20"/>
  <c r="A7305" i="20"/>
  <c r="A8074" i="20"/>
  <c r="A37" i="20"/>
  <c r="A2350" i="20"/>
  <c r="A1719" i="20"/>
  <c r="A1704" i="20"/>
  <c r="A4675" i="20"/>
  <c r="A741" i="20"/>
  <c r="A9026" i="20"/>
  <c r="A1209" i="20"/>
  <c r="A7919" i="20"/>
  <c r="A70" i="20"/>
  <c r="A5950" i="20"/>
  <c r="A3644" i="20"/>
  <c r="A7850" i="20"/>
  <c r="A6491" i="20"/>
  <c r="A9739" i="20"/>
  <c r="A4323" i="20"/>
  <c r="A5700" i="20"/>
  <c r="A9547" i="20"/>
  <c r="A3052" i="20"/>
  <c r="A9885" i="20"/>
  <c r="A8568" i="20"/>
  <c r="A1725" i="20"/>
  <c r="A8336" i="20"/>
  <c r="A1242" i="20"/>
  <c r="A7986" i="20"/>
  <c r="A9556" i="20"/>
  <c r="A3344" i="20"/>
  <c r="A7630" i="20"/>
  <c r="A488" i="20"/>
  <c r="A7159" i="20"/>
  <c r="A5418" i="20"/>
  <c r="A7507" i="20"/>
  <c r="A275" i="20"/>
  <c r="A9845" i="20"/>
  <c r="A2694" i="20"/>
  <c r="A4636" i="20"/>
  <c r="A257" i="20"/>
  <c r="A6234" i="20"/>
  <c r="A3274" i="20"/>
  <c r="A6478" i="20"/>
  <c r="A7555" i="20"/>
  <c r="A67" i="20"/>
  <c r="A4772" i="20"/>
  <c r="A6885" i="20"/>
  <c r="A6350" i="20"/>
  <c r="A6047" i="20"/>
  <c r="A8602" i="20"/>
  <c r="A654" i="20"/>
  <c r="A4353" i="20"/>
  <c r="A2353" i="20"/>
  <c r="A791" i="20"/>
  <c r="A9510" i="20"/>
  <c r="A5246" i="20"/>
  <c r="A499" i="20"/>
  <c r="A8228" i="20"/>
  <c r="A8535" i="20"/>
  <c r="A1995" i="20"/>
  <c r="A1409" i="20"/>
  <c r="A1360" i="20"/>
  <c r="A199" i="20"/>
  <c r="A8248" i="20"/>
  <c r="A5289" i="20"/>
  <c r="A7814" i="20"/>
  <c r="A9581" i="20"/>
  <c r="A9825" i="20"/>
  <c r="A3372" i="20"/>
  <c r="A98" i="20"/>
  <c r="A5776" i="20"/>
  <c r="A8217" i="20"/>
  <c r="A1317" i="20"/>
  <c r="A2134" i="20"/>
  <c r="A8427" i="20"/>
  <c r="A2275" i="20"/>
  <c r="A5580" i="20"/>
  <c r="A7761" i="20"/>
  <c r="A157" i="20"/>
  <c r="A500" i="20"/>
  <c r="A2452" i="20"/>
  <c r="A538" i="20"/>
  <c r="A4513" i="20"/>
  <c r="A9146" i="20"/>
  <c r="A3571" i="20"/>
  <c r="A6437" i="20"/>
  <c r="A3974" i="20"/>
  <c r="A5026" i="20"/>
  <c r="A7406" i="20"/>
  <c r="A6941" i="20"/>
  <c r="A4481" i="20"/>
  <c r="A4817" i="20"/>
  <c r="A8010" i="20"/>
  <c r="A3964" i="20"/>
  <c r="A7295" i="20"/>
  <c r="A2410" i="20"/>
  <c r="A4759" i="20"/>
  <c r="A5479" i="20"/>
  <c r="A3144" i="20"/>
  <c r="A5043" i="20"/>
  <c r="A7707" i="20"/>
  <c r="A5889" i="20"/>
  <c r="A5807" i="20"/>
  <c r="A9617" i="20"/>
  <c r="A7522" i="20"/>
  <c r="A2907" i="20"/>
  <c r="A161" i="20"/>
  <c r="A5784" i="20"/>
  <c r="A2574" i="20"/>
  <c r="A4298" i="20"/>
  <c r="A9959" i="20"/>
  <c r="A862" i="20"/>
  <c r="A3820" i="20"/>
  <c r="A6476" i="20"/>
  <c r="A4386" i="20"/>
  <c r="A3850" i="20"/>
  <c r="A5526" i="20"/>
  <c r="A8173" i="20"/>
  <c r="A5556" i="20"/>
  <c r="A5500" i="20"/>
  <c r="A7287" i="20"/>
  <c r="A593" i="20"/>
  <c r="A671" i="20"/>
  <c r="A8312" i="20"/>
  <c r="A9939" i="20"/>
  <c r="A2447" i="20"/>
  <c r="A4727" i="20"/>
  <c r="A6274" i="20"/>
  <c r="A1463" i="20"/>
  <c r="A5381" i="20"/>
  <c r="A872" i="20"/>
  <c r="A989" i="20"/>
  <c r="A3607" i="20"/>
  <c r="A7592" i="20"/>
  <c r="A6265" i="20"/>
  <c r="A4022" i="20"/>
  <c r="A8372" i="20"/>
  <c r="A3889" i="20"/>
  <c r="A122" i="20"/>
  <c r="A2302" i="20"/>
  <c r="A5972" i="20"/>
  <c r="A3668" i="20"/>
  <c r="A4400" i="20"/>
  <c r="A817" i="20"/>
  <c r="A7578" i="20"/>
  <c r="A1075" i="20"/>
  <c r="A6577" i="20"/>
  <c r="A9305" i="20"/>
  <c r="A5167" i="20"/>
  <c r="A7193" i="20"/>
  <c r="A6129" i="20"/>
  <c r="A5871" i="20"/>
  <c r="A7846" i="20"/>
  <c r="A2883" i="20"/>
  <c r="A3708" i="20"/>
  <c r="A2488" i="20"/>
  <c r="A8537" i="20"/>
  <c r="A4045" i="20"/>
  <c r="A9760" i="20"/>
  <c r="A5964" i="20"/>
  <c r="A3801" i="20"/>
  <c r="A3955" i="20"/>
  <c r="A2365" i="20"/>
  <c r="A2385" i="20"/>
  <c r="A5811" i="20"/>
  <c r="A3283" i="20"/>
  <c r="A6174" i="20"/>
  <c r="A9001" i="20"/>
  <c r="A1961" i="20"/>
  <c r="A6911" i="20"/>
  <c r="A1947" i="20"/>
  <c r="A6870" i="20"/>
  <c r="A8645" i="20"/>
  <c r="A7826" i="20"/>
  <c r="A3592" i="20"/>
  <c r="A4201" i="20"/>
  <c r="A9536" i="20"/>
  <c r="A2761" i="20"/>
  <c r="A4480" i="20"/>
  <c r="A3289" i="20"/>
  <c r="A4669" i="20"/>
  <c r="A4229" i="20"/>
  <c r="A6584" i="20"/>
  <c r="A8122" i="20"/>
  <c r="A9860" i="20"/>
  <c r="A2431" i="20"/>
  <c r="A3258" i="20"/>
  <c r="A6563" i="20"/>
  <c r="A2886" i="20"/>
  <c r="A3768" i="20"/>
  <c r="A6596" i="20"/>
  <c r="A6190" i="20"/>
  <c r="A8813" i="20"/>
  <c r="A6673" i="20"/>
  <c r="A6208" i="20"/>
  <c r="A8094" i="20"/>
  <c r="A7530" i="20"/>
  <c r="A9695" i="20"/>
  <c r="A8439" i="20"/>
  <c r="A7275" i="20"/>
  <c r="A3956" i="20"/>
  <c r="A6256" i="20"/>
  <c r="A2945" i="20"/>
  <c r="A9150" i="20"/>
  <c r="A8567" i="20"/>
  <c r="A952" i="20"/>
  <c r="A5074" i="20"/>
  <c r="A2252" i="20"/>
  <c r="A4786" i="20"/>
  <c r="A3598" i="20"/>
  <c r="A1377" i="20"/>
  <c r="A5088" i="20"/>
  <c r="A1675" i="20"/>
  <c r="A2710" i="20"/>
  <c r="A9072" i="20"/>
  <c r="A6006" i="20"/>
  <c r="A9315" i="20"/>
  <c r="A8" i="20"/>
  <c r="A1084" i="20"/>
  <c r="A279" i="20"/>
  <c r="A2970" i="20"/>
  <c r="A6005" i="20"/>
  <c r="A7325" i="20"/>
  <c r="A1530" i="20"/>
  <c r="A5998" i="20"/>
  <c r="A5689" i="20"/>
  <c r="A3541" i="20"/>
  <c r="A7614" i="20"/>
  <c r="A5020" i="20"/>
  <c r="A5389" i="20"/>
  <c r="A5095" i="20"/>
  <c r="A7596" i="20"/>
  <c r="A6377" i="20"/>
  <c r="A3940" i="20"/>
  <c r="A2552" i="20"/>
  <c r="A4792" i="20"/>
  <c r="A137" i="20"/>
  <c r="A3809" i="20"/>
  <c r="A5737" i="20"/>
  <c r="A6689" i="20"/>
  <c r="A9960" i="20"/>
  <c r="A9858" i="20"/>
  <c r="A5243" i="20"/>
  <c r="A7145" i="20"/>
  <c r="A2396" i="20"/>
  <c r="A2557" i="20"/>
  <c r="A8471" i="20"/>
  <c r="A2489" i="20"/>
  <c r="A2969" i="20"/>
  <c r="A7727" i="20"/>
  <c r="A7086" i="20"/>
  <c r="A5078" i="20"/>
  <c r="A2306" i="20"/>
  <c r="A4998" i="20"/>
  <c r="A7288" i="20"/>
  <c r="A1485" i="20"/>
  <c r="A7267" i="20"/>
  <c r="A4149" i="20"/>
  <c r="A6171" i="20"/>
  <c r="A6627" i="20"/>
  <c r="A8627" i="20"/>
  <c r="A7101" i="20"/>
  <c r="A3810" i="20"/>
  <c r="A2577" i="20"/>
  <c r="A7686" i="20"/>
  <c r="A8326" i="20"/>
  <c r="A3734" i="20"/>
  <c r="A9533" i="20"/>
  <c r="A7952" i="20"/>
  <c r="A1966" i="20"/>
  <c r="A2121" i="20"/>
  <c r="A7638" i="20"/>
  <c r="A6821" i="20"/>
  <c r="A210" i="20"/>
  <c r="A2921" i="20"/>
  <c r="A7658" i="20"/>
  <c r="A4024" i="20"/>
  <c r="A6962" i="20"/>
  <c r="A2232" i="20"/>
  <c r="A5108" i="20"/>
  <c r="A3467" i="20"/>
  <c r="A4886" i="20"/>
  <c r="A8562" i="20"/>
  <c r="A9705" i="20"/>
  <c r="A981" i="20"/>
  <c r="A2769" i="20"/>
  <c r="A7713" i="20"/>
  <c r="A4821" i="20"/>
  <c r="A8782" i="20"/>
  <c r="A9911" i="20"/>
  <c r="A7255" i="20"/>
  <c r="A2200" i="20"/>
  <c r="A2332" i="20"/>
  <c r="A1836" i="20"/>
  <c r="A6116" i="20"/>
  <c r="A3376" i="20"/>
  <c r="A2296" i="20"/>
  <c r="A6410" i="20"/>
  <c r="A1599" i="20"/>
  <c r="A7208" i="20"/>
  <c r="A9675" i="20"/>
  <c r="A1926" i="20"/>
  <c r="A2066" i="20"/>
  <c r="A1089" i="20"/>
  <c r="A7390" i="20"/>
  <c r="A9752" i="20"/>
  <c r="A5201" i="20"/>
  <c r="A7120" i="20"/>
  <c r="A1004" i="20"/>
  <c r="A5654" i="20"/>
  <c r="A858" i="20"/>
  <c r="A634" i="20"/>
  <c r="A8226" i="20"/>
  <c r="A83" i="20"/>
  <c r="A8980" i="20"/>
  <c r="A159" i="20"/>
  <c r="A8049" i="20"/>
  <c r="A4279" i="20"/>
  <c r="A1032" i="20"/>
  <c r="A5834" i="20"/>
  <c r="A6417" i="20"/>
  <c r="A6197" i="20"/>
  <c r="A2719" i="20"/>
  <c r="A2943" i="20"/>
  <c r="A8752" i="20"/>
  <c r="A5392" i="20"/>
  <c r="A6612" i="20"/>
  <c r="A1763" i="20"/>
  <c r="A5555" i="20"/>
  <c r="A9595" i="20"/>
  <c r="A6280" i="20"/>
  <c r="A138" i="20"/>
  <c r="A6220" i="20"/>
  <c r="A111" i="20"/>
  <c r="A6651" i="20"/>
  <c r="A6479" i="20"/>
  <c r="A8377" i="20"/>
  <c r="A9316" i="20"/>
  <c r="A2730" i="20"/>
  <c r="A4043" i="20"/>
  <c r="A287" i="20"/>
  <c r="A5012" i="20"/>
  <c r="A2056" i="20"/>
  <c r="A6555" i="20"/>
  <c r="A5076" i="20"/>
  <c r="A5929" i="20"/>
  <c r="A7153" i="20"/>
  <c r="A2226" i="20"/>
  <c r="A509" i="20"/>
  <c r="A4724" i="20"/>
  <c r="A8713" i="20"/>
  <c r="A4" i="20"/>
  <c r="A4398" i="20"/>
  <c r="A282" i="20"/>
  <c r="A8050" i="20"/>
  <c r="A2188" i="20"/>
  <c r="A365" i="20"/>
  <c r="A5864" i="20"/>
  <c r="A9172" i="20"/>
  <c r="A407" i="20"/>
  <c r="A8821" i="20"/>
  <c r="A8290" i="20"/>
  <c r="A7932" i="20"/>
  <c r="A9020" i="20"/>
  <c r="A6015" i="20"/>
  <c r="A3643" i="20"/>
  <c r="A4726" i="20"/>
  <c r="A8219" i="20"/>
  <c r="A5812" i="20"/>
  <c r="A7675" i="20"/>
  <c r="A7052" i="20"/>
  <c r="A1191" i="20"/>
  <c r="A9003" i="20"/>
  <c r="A7687" i="20"/>
  <c r="A1986" i="20"/>
  <c r="A9765" i="20"/>
  <c r="A9723" i="20"/>
  <c r="A8780" i="20"/>
  <c r="A4604" i="20"/>
  <c r="A4685" i="20"/>
  <c r="A5207" i="20"/>
  <c r="A7081" i="20"/>
  <c r="A2466" i="20"/>
  <c r="A3800" i="20"/>
  <c r="A8461" i="20"/>
  <c r="A1803" i="20"/>
  <c r="A7516" i="20"/>
  <c r="A5140" i="20"/>
  <c r="A7067" i="20"/>
  <c r="A5324" i="20"/>
  <c r="A4117" i="20"/>
  <c r="A7330" i="20"/>
  <c r="A1212" i="20"/>
  <c r="A9787" i="20"/>
  <c r="A3736" i="20"/>
  <c r="A4501" i="20"/>
  <c r="A9985" i="20"/>
  <c r="A8465" i="20"/>
  <c r="A5264" i="20"/>
  <c r="A5614" i="20"/>
  <c r="A8043" i="20"/>
  <c r="A8184" i="20"/>
  <c r="A1518" i="20"/>
  <c r="A8548" i="20"/>
  <c r="A1078" i="20"/>
  <c r="A6675" i="20"/>
  <c r="A6759" i="20"/>
  <c r="A4455" i="20"/>
  <c r="A5233" i="20"/>
  <c r="A9560" i="20"/>
  <c r="A780" i="20"/>
  <c r="A8993" i="20"/>
  <c r="A4596" i="20"/>
  <c r="A9890" i="20"/>
  <c r="A4216" i="20"/>
  <c r="A1150" i="20"/>
  <c r="A3834" i="20"/>
  <c r="A2276" i="20"/>
  <c r="A8115" i="20"/>
  <c r="A8943" i="20"/>
  <c r="A2189" i="20"/>
  <c r="A9937" i="20"/>
  <c r="A7830" i="20"/>
  <c r="A3899" i="20"/>
  <c r="A2668" i="20"/>
  <c r="A468" i="20"/>
  <c r="A4017" i="20"/>
  <c r="BB39" i="8"/>
  <c r="A7215" i="20"/>
  <c r="A3627" i="20"/>
  <c r="A8342" i="20"/>
  <c r="A8979" i="20"/>
  <c r="A6749" i="20"/>
  <c r="A3775" i="20"/>
  <c r="A7730" i="20"/>
  <c r="A1543" i="20"/>
  <c r="A8589" i="20"/>
  <c r="A1893" i="20"/>
  <c r="A1756" i="20"/>
  <c r="A5781" i="20"/>
  <c r="A1014" i="20"/>
  <c r="A1467" i="20"/>
  <c r="A6799" i="20"/>
  <c r="A2934" i="20"/>
  <c r="A7410" i="20"/>
  <c r="A3318" i="20"/>
  <c r="A7540" i="20"/>
  <c r="A3950" i="20"/>
  <c r="A3329" i="20"/>
  <c r="A5996" i="20"/>
  <c r="A774" i="20"/>
  <c r="A6016" i="20"/>
  <c r="A2594" i="20"/>
  <c r="A4367" i="20"/>
  <c r="A8001" i="20"/>
  <c r="A5263" i="20"/>
  <c r="A2096" i="20"/>
  <c r="A6672" i="20"/>
  <c r="A7036" i="20"/>
  <c r="A2554" i="20"/>
  <c r="A3059" i="20"/>
  <c r="A8089" i="20"/>
  <c r="A7848" i="20"/>
  <c r="A1163" i="20"/>
  <c r="BB41" i="8"/>
  <c r="A6718" i="20"/>
  <c r="A9948" i="20"/>
  <c r="A97" i="20"/>
  <c r="A5833" i="20"/>
  <c r="A4453" i="20"/>
  <c r="A9070" i="20"/>
  <c r="A7948" i="20"/>
  <c r="A9529" i="20"/>
  <c r="A9159" i="20"/>
  <c r="A5773" i="20"/>
  <c r="A7137" i="20"/>
  <c r="A1175" i="20"/>
  <c r="A5841" i="20"/>
  <c r="A29" i="20"/>
  <c r="A7735" i="20"/>
  <c r="A1698" i="20"/>
  <c r="A185" i="20"/>
  <c r="A3479" i="20"/>
  <c r="A8954" i="20"/>
  <c r="A9770" i="20"/>
  <c r="A9397" i="20"/>
  <c r="A4960" i="20"/>
  <c r="A9673" i="20"/>
  <c r="A9718" i="20"/>
  <c r="BB25" i="8"/>
  <c r="A5027" i="20"/>
  <c r="A9488" i="20"/>
  <c r="A5786" i="20"/>
  <c r="A9690" i="20"/>
  <c r="A4694" i="20"/>
  <c r="A7451" i="20"/>
  <c r="A3918" i="20"/>
  <c r="A1538" i="20"/>
  <c r="A7180" i="20"/>
  <c r="A1138" i="20"/>
  <c r="A7466" i="20"/>
  <c r="A6427" i="20"/>
  <c r="A1132" i="20"/>
  <c r="A1167" i="20"/>
  <c r="A681" i="20"/>
  <c r="A6036" i="20"/>
  <c r="A6974" i="20"/>
  <c r="A4702" i="20"/>
  <c r="A7815" i="20"/>
  <c r="A8112" i="20"/>
  <c r="A847" i="20"/>
  <c r="A6936" i="20"/>
  <c r="A4412" i="20"/>
  <c r="A4142" i="20"/>
  <c r="A3679" i="20"/>
  <c r="A8072" i="20"/>
  <c r="A5620" i="20"/>
  <c r="A7301" i="20"/>
  <c r="A1623" i="20"/>
  <c r="A8041" i="20"/>
  <c r="A9854" i="20"/>
  <c r="BB70" i="8"/>
  <c r="A630" i="20"/>
  <c r="A6619" i="20"/>
  <c r="A1177" i="20"/>
  <c r="A7755" i="20"/>
  <c r="A7528" i="20"/>
  <c r="A8767" i="20"/>
  <c r="A8110" i="20"/>
  <c r="A2001" i="20"/>
  <c r="A6517" i="20"/>
  <c r="A4768" i="20"/>
  <c r="A2023" i="20"/>
  <c r="A7656" i="20"/>
  <c r="A4891" i="20"/>
  <c r="A2266" i="20"/>
  <c r="A6594" i="20"/>
  <c r="A8453" i="20"/>
  <c r="A2010" i="20"/>
  <c r="A8696" i="20"/>
  <c r="A4345" i="20"/>
  <c r="A258" i="20"/>
  <c r="A2138" i="20"/>
  <c r="A4801" i="20"/>
  <c r="A8514" i="20"/>
  <c r="A5400" i="20"/>
  <c r="A459" i="20"/>
  <c r="A9583" i="20"/>
  <c r="A9234" i="20"/>
  <c r="A773" i="20"/>
  <c r="A8816" i="20"/>
  <c r="A3405" i="20"/>
  <c r="A1906" i="20"/>
  <c r="A4518" i="20"/>
  <c r="A2539" i="20"/>
  <c r="A6948" i="20"/>
  <c r="A1384" i="20"/>
  <c r="A6758" i="20"/>
  <c r="A5445" i="20"/>
  <c r="A8474" i="20"/>
  <c r="A3688" i="20"/>
  <c r="A3770" i="20"/>
  <c r="A9984" i="20"/>
  <c r="A1424" i="20"/>
  <c r="A3985" i="20"/>
  <c r="A9085" i="20"/>
  <c r="A940" i="20"/>
  <c r="A6456" i="20"/>
  <c r="A5032" i="20"/>
  <c r="A2168" i="20"/>
  <c r="A473" i="20"/>
  <c r="A7474" i="20"/>
  <c r="A8316" i="20"/>
  <c r="A3921" i="20"/>
  <c r="A5826" i="20"/>
  <c r="A2139" i="20"/>
  <c r="A4635" i="20"/>
  <c r="A7636" i="20"/>
  <c r="A9974" i="20"/>
  <c r="A7904" i="20"/>
  <c r="A5982" i="20"/>
  <c r="A855" i="20"/>
  <c r="A1997" i="20"/>
  <c r="A6183" i="20"/>
  <c r="A2665" i="20"/>
  <c r="A1910" i="20"/>
  <c r="A5652" i="20"/>
  <c r="A8161" i="20"/>
  <c r="A3538" i="20"/>
  <c r="A2996" i="20"/>
  <c r="A4482" i="20"/>
  <c r="A4419" i="20"/>
  <c r="A5197" i="20"/>
  <c r="A235" i="20"/>
  <c r="A2196" i="20"/>
  <c r="A5698" i="20"/>
  <c r="A9461" i="20"/>
  <c r="A842" i="20"/>
  <c r="A4782" i="20"/>
  <c r="A845" i="20"/>
  <c r="A8751" i="20"/>
  <c r="A8710" i="20"/>
  <c r="A6143" i="20"/>
  <c r="A1164" i="20"/>
  <c r="A1241" i="20"/>
  <c r="A9707" i="20"/>
  <c r="A5931" i="20"/>
  <c r="A916" i="20"/>
  <c r="A8844" i="20"/>
  <c r="A4907" i="20"/>
  <c r="A7621" i="20"/>
  <c r="A8580" i="20"/>
  <c r="A2881" i="20"/>
  <c r="A6726" i="20"/>
  <c r="A5675" i="20"/>
  <c r="A2500" i="20"/>
  <c r="A8090" i="20"/>
  <c r="A3287" i="20"/>
  <c r="A4549" i="20"/>
  <c r="A4823" i="20"/>
  <c r="A6012" i="20"/>
  <c r="A6300" i="20"/>
  <c r="A128" i="20"/>
  <c r="A5416" i="20"/>
  <c r="A4369" i="20"/>
  <c r="A6918" i="20"/>
  <c r="A8730" i="20"/>
  <c r="A3933" i="20"/>
  <c r="A2562" i="20"/>
  <c r="A9633" i="20"/>
  <c r="A1684" i="20"/>
  <c r="A3267" i="20"/>
  <c r="A100" i="20"/>
  <c r="A8518" i="20"/>
  <c r="A611" i="20"/>
  <c r="A6788" i="20"/>
  <c r="A6671" i="20"/>
  <c r="A6789" i="20"/>
  <c r="A9639" i="20"/>
  <c r="A2979" i="20"/>
  <c r="A1471" i="20"/>
  <c r="A7209" i="20"/>
  <c r="A1352" i="20"/>
  <c r="A2074" i="20"/>
  <c r="A4820" i="20"/>
  <c r="A7380" i="20"/>
  <c r="A5346" i="20"/>
  <c r="A9823" i="20"/>
  <c r="A6401" i="20"/>
  <c r="A427" i="20"/>
  <c r="A1028" i="20"/>
  <c r="A8280" i="20"/>
  <c r="A6574" i="20"/>
  <c r="A2672" i="20"/>
  <c r="A9631" i="20"/>
  <c r="A5147" i="20"/>
  <c r="A2119" i="20"/>
  <c r="A3987" i="20"/>
  <c r="A3765" i="20"/>
  <c r="A8895" i="20"/>
  <c r="A8303" i="20"/>
  <c r="A2192" i="20"/>
  <c r="A3745" i="20"/>
  <c r="A7058" i="20"/>
  <c r="A3649" i="20"/>
  <c r="A7063" i="20"/>
  <c r="A7496" i="20"/>
  <c r="A9795" i="20"/>
  <c r="A6554" i="20"/>
  <c r="A8774" i="20"/>
  <c r="A6983" i="20"/>
  <c r="A8652" i="20"/>
  <c r="A2363" i="20"/>
  <c r="A9684" i="20"/>
  <c r="A6516" i="20"/>
  <c r="A3451" i="20"/>
  <c r="A3391" i="20"/>
  <c r="A5813" i="20"/>
  <c r="A1016" i="20"/>
  <c r="A1932" i="20"/>
  <c r="A9972" i="20"/>
  <c r="A1279" i="20"/>
  <c r="A8168" i="20"/>
  <c r="A6901" i="20"/>
  <c r="A7436" i="20"/>
  <c r="A998" i="20"/>
  <c r="A7056" i="20"/>
  <c r="A6616" i="20"/>
  <c r="A7080" i="20"/>
  <c r="A4266" i="20"/>
  <c r="A9774" i="20"/>
  <c r="A3562" i="20"/>
  <c r="A5300" i="20"/>
  <c r="A5034" i="20"/>
  <c r="A1097" i="20"/>
  <c r="A9425" i="20"/>
  <c r="A8953" i="20"/>
  <c r="A7760" i="20"/>
  <c r="A4123" i="20"/>
  <c r="A6542" i="20"/>
  <c r="A803" i="20"/>
  <c r="A4713" i="20"/>
  <c r="A9137" i="20"/>
  <c r="A6278" i="20"/>
  <c r="A9142" i="20"/>
  <c r="A8881" i="20"/>
  <c r="A5940" i="20"/>
  <c r="A119" i="20"/>
  <c r="A443" i="20"/>
  <c r="A5656" i="20"/>
  <c r="A635" i="20"/>
  <c r="A9756" i="20"/>
  <c r="A6500" i="20"/>
  <c r="A2908" i="20"/>
  <c r="A8243" i="20"/>
  <c r="A1606" i="20"/>
  <c r="A6275" i="20"/>
  <c r="A4118" i="20"/>
  <c r="A7477" i="20"/>
  <c r="A3414" i="20"/>
  <c r="A2271" i="20"/>
  <c r="A5699" i="20"/>
  <c r="A6286" i="20"/>
  <c r="A9807" i="20"/>
  <c r="A551" i="20"/>
  <c r="A8558" i="20"/>
  <c r="A2230" i="20"/>
  <c r="A4859" i="20"/>
  <c r="A2492" i="20"/>
  <c r="A1874" i="20"/>
  <c r="A3922" i="20"/>
  <c r="A7182" i="20"/>
  <c r="A2803" i="20"/>
  <c r="A5989" i="20"/>
  <c r="A5098" i="20"/>
  <c r="A8025" i="20"/>
  <c r="A808" i="20"/>
  <c r="A2733" i="20"/>
  <c r="A5226" i="20"/>
  <c r="A7949" i="20"/>
  <c r="A4433" i="20"/>
  <c r="A4626" i="20"/>
  <c r="A4693" i="20"/>
  <c r="A8084" i="20"/>
  <c r="A8442" i="20"/>
  <c r="A8393" i="20"/>
  <c r="A9836" i="20"/>
  <c r="A284" i="20"/>
  <c r="A6894" i="20"/>
  <c r="A7037" i="20"/>
  <c r="A995" i="20"/>
  <c r="A6249" i="20"/>
  <c r="A5091" i="20"/>
  <c r="A10" i="20"/>
  <c r="A4173" i="20"/>
  <c r="A4042" i="20"/>
  <c r="A8126" i="20"/>
  <c r="A710" i="20"/>
  <c r="A4656" i="20"/>
  <c r="A6808" i="20"/>
  <c r="A507" i="20"/>
  <c r="A323" i="20"/>
  <c r="A241" i="20"/>
  <c r="A4489" i="20"/>
  <c r="A5121" i="20"/>
  <c r="A9307" i="20"/>
  <c r="A6977" i="20"/>
  <c r="A753" i="20"/>
  <c r="A9607" i="20"/>
  <c r="A3513" i="20"/>
  <c r="A3182" i="20"/>
  <c r="A815" i="20"/>
  <c r="A9640" i="20"/>
  <c r="A9558" i="20"/>
  <c r="A5453" i="20"/>
  <c r="A4114" i="20"/>
  <c r="A3831" i="20"/>
  <c r="A5896" i="20"/>
  <c r="A8701" i="20"/>
  <c r="A6325" i="20"/>
  <c r="A3802" i="20"/>
  <c r="A3814" i="20"/>
  <c r="A6564" i="20"/>
  <c r="A790" i="20"/>
  <c r="A4119" i="20"/>
  <c r="A8742" i="20"/>
  <c r="A4511" i="20"/>
  <c r="A4900" i="20"/>
  <c r="A1408" i="20"/>
  <c r="A1101" i="20"/>
  <c r="A4904" i="20"/>
  <c r="A6540" i="20"/>
  <c r="A4159" i="20"/>
  <c r="A3454" i="20"/>
  <c r="A5916" i="20"/>
  <c r="A9189" i="20"/>
  <c r="A7637" i="20"/>
  <c r="A1852" i="20"/>
  <c r="A3214" i="20"/>
  <c r="A9577" i="20"/>
  <c r="A9319" i="20"/>
  <c r="A2354" i="20"/>
  <c r="A8495" i="20"/>
  <c r="A3978" i="20"/>
  <c r="A6572" i="20"/>
  <c r="A5345" i="20"/>
  <c r="A125" i="20"/>
  <c r="A8430" i="20"/>
  <c r="A5145" i="20"/>
  <c r="A3229" i="20"/>
  <c r="A6835" i="20"/>
  <c r="A1098" i="20"/>
  <c r="A5052" i="20"/>
  <c r="A9454" i="20"/>
  <c r="A1066" i="20"/>
  <c r="A6236" i="20"/>
  <c r="A6868" i="20"/>
  <c r="A4716" i="20"/>
  <c r="A6560" i="20"/>
  <c r="A530" i="20"/>
  <c r="A3605" i="20"/>
  <c r="A4365" i="20"/>
  <c r="A6489" i="20"/>
  <c r="A8019" i="20"/>
  <c r="A158" i="20"/>
  <c r="A6727" i="20"/>
  <c r="A2115" i="20"/>
  <c r="A7985" i="20"/>
  <c r="A6169" i="20"/>
  <c r="A7806" i="20"/>
  <c r="A513" i="20"/>
  <c r="A5178" i="20"/>
  <c r="A7983" i="20"/>
  <c r="A8841" i="20"/>
  <c r="A3687" i="20"/>
  <c r="A2541" i="20"/>
  <c r="A945" i="20"/>
  <c r="A4225" i="20"/>
  <c r="A5162" i="20"/>
  <c r="A3177" i="20"/>
  <c r="A2631" i="20"/>
  <c r="A3995" i="20"/>
  <c r="A4178" i="20"/>
  <c r="A4207" i="20"/>
  <c r="A2393" i="20"/>
  <c r="A9868" i="20"/>
  <c r="A1073" i="20"/>
  <c r="A7242" i="20"/>
  <c r="A7995" i="20"/>
  <c r="A1508" i="20"/>
  <c r="A968" i="20"/>
  <c r="A4923" i="20"/>
  <c r="A4136" i="20"/>
  <c r="A8629" i="20"/>
  <c r="A7803" i="20"/>
  <c r="A8520" i="20"/>
  <c r="A6060" i="20"/>
  <c r="A6151" i="20"/>
  <c r="A249" i="20"/>
  <c r="A5208" i="20"/>
  <c r="A1173" i="20"/>
  <c r="A1944" i="20"/>
  <c r="A4426" i="20"/>
  <c r="A5569" i="20"/>
  <c r="A5442" i="20"/>
  <c r="A5343" i="20"/>
  <c r="A2213" i="20"/>
  <c r="A5434" i="20"/>
  <c r="A8667" i="20"/>
  <c r="A6583" i="20"/>
  <c r="A3582" i="20"/>
  <c r="A4040" i="20"/>
  <c r="A8756" i="20"/>
  <c r="A852" i="20"/>
  <c r="A4446" i="20"/>
  <c r="A2087" i="20"/>
  <c r="A8680" i="20"/>
  <c r="A8759" i="20"/>
  <c r="A6105" i="20"/>
  <c r="A7780" i="20"/>
  <c r="A9459" i="20"/>
  <c r="A8538" i="20"/>
  <c r="A8286" i="20"/>
  <c r="A9019" i="20"/>
  <c r="A3742" i="20"/>
  <c r="A1215" i="20"/>
  <c r="A1234" i="20"/>
  <c r="A966" i="20"/>
  <c r="A276" i="20"/>
  <c r="A6050" i="20"/>
  <c r="A6666" i="20"/>
  <c r="A4742" i="20"/>
  <c r="A6783" i="20"/>
  <c r="A4393" i="20"/>
  <c r="A6569" i="20"/>
  <c r="A4750" i="20"/>
  <c r="A9186" i="20"/>
  <c r="A5195" i="20"/>
  <c r="A907" i="20"/>
  <c r="A5757" i="20"/>
  <c r="A8160" i="20"/>
  <c r="A4308" i="20"/>
  <c r="A3336" i="20"/>
  <c r="A492" i="20"/>
  <c r="A9167" i="20"/>
  <c r="BB30" i="8"/>
  <c r="A2170" i="20"/>
  <c r="A4648" i="20"/>
  <c r="A8640" i="20"/>
  <c r="A7364" i="20"/>
  <c r="A2195" i="20"/>
  <c r="A6492" i="20"/>
  <c r="A8960" i="20"/>
  <c r="A166" i="20"/>
  <c r="A3264" i="20"/>
  <c r="A379" i="20"/>
  <c r="A5828" i="20"/>
  <c r="A5632" i="20"/>
  <c r="A936" i="20"/>
  <c r="A1931" i="20"/>
  <c r="A3007" i="20"/>
  <c r="A8615" i="20"/>
  <c r="A3078" i="20"/>
  <c r="A1651" i="20"/>
  <c r="A2337" i="20"/>
  <c r="A7140" i="20"/>
  <c r="A1020" i="20"/>
  <c r="A1877" i="20"/>
  <c r="A7088" i="20"/>
  <c r="A8416" i="20"/>
  <c r="A690" i="20"/>
  <c r="A7475" i="20"/>
  <c r="A796" i="20"/>
  <c r="A6593" i="20"/>
  <c r="A9260" i="20"/>
  <c r="A7467" i="20"/>
  <c r="A6108" i="20"/>
  <c r="A8505" i="20"/>
  <c r="A9386" i="20"/>
  <c r="A356" i="20"/>
  <c r="A3436" i="20"/>
  <c r="A1430" i="20"/>
  <c r="A2356" i="20"/>
  <c r="A3162" i="20"/>
  <c r="A3416" i="20"/>
  <c r="A2108" i="20"/>
  <c r="A1291" i="20"/>
  <c r="A5235" i="20"/>
  <c r="A7951" i="20"/>
  <c r="A6396" i="20"/>
  <c r="A229" i="20"/>
  <c r="A6477" i="20"/>
  <c r="A9210" i="20"/>
  <c r="A7271" i="20"/>
  <c r="A7901" i="20"/>
  <c r="A4632" i="20"/>
  <c r="A2707" i="20"/>
  <c r="A4899" i="20"/>
  <c r="A99" i="20"/>
  <c r="A1527" i="20"/>
  <c r="A6728" i="20"/>
  <c r="A8917" i="20"/>
  <c r="A489" i="20"/>
  <c r="A2241" i="20"/>
  <c r="A8397" i="20"/>
  <c r="A7282" i="20"/>
  <c r="A7856" i="20"/>
  <c r="A5701" i="20"/>
  <c r="A3445" i="20"/>
  <c r="A7122" i="20"/>
  <c r="A6865" i="20"/>
  <c r="A2542" i="20"/>
  <c r="A7464" i="20"/>
  <c r="A476" i="20"/>
  <c r="A6287" i="20"/>
  <c r="A3348" i="20"/>
  <c r="A6472" i="20"/>
  <c r="A5213" i="20"/>
  <c r="A1509" i="20"/>
  <c r="A1354" i="20"/>
  <c r="A39" i="20"/>
  <c r="A2085" i="20"/>
  <c r="A2950" i="20"/>
  <c r="A5209" i="20"/>
  <c r="A7244" i="20"/>
  <c r="A6920" i="20"/>
  <c r="A2811" i="20"/>
  <c r="A6061" i="20"/>
  <c r="A3701" i="20"/>
  <c r="A578" i="20"/>
  <c r="A3846" i="20"/>
  <c r="A946" i="20"/>
  <c r="A5673" i="20"/>
  <c r="A6946" i="20"/>
  <c r="A9037" i="20"/>
  <c r="A9435" i="20"/>
  <c r="A1497" i="20"/>
  <c r="A2415" i="20"/>
  <c r="A7574" i="20"/>
  <c r="A7854" i="20"/>
  <c r="A3750" i="20"/>
  <c r="A1387" i="20"/>
  <c r="A4179" i="20"/>
  <c r="A3134" i="20"/>
  <c r="A904" i="20"/>
  <c r="A9711" i="20"/>
  <c r="A8285" i="20"/>
  <c r="A9694" i="20"/>
  <c r="A8984" i="20"/>
  <c r="A48" i="20"/>
  <c r="A4344" i="20"/>
  <c r="A5592" i="20"/>
  <c r="A7688" i="20"/>
  <c r="A5070" i="20"/>
  <c r="A9783" i="20"/>
  <c r="A8897" i="20"/>
  <c r="A1907" i="20"/>
  <c r="A8300" i="20"/>
  <c r="A8794" i="20"/>
  <c r="A2355" i="20"/>
  <c r="A6498" i="20"/>
  <c r="A9106" i="20"/>
  <c r="A9381" i="20"/>
  <c r="A5165" i="20"/>
  <c r="A5132" i="20"/>
  <c r="A4288" i="20"/>
  <c r="A7318" i="20"/>
  <c r="A9433" i="20"/>
  <c r="A2298" i="20"/>
  <c r="A9217" i="20"/>
  <c r="A6150" i="20"/>
  <c r="A1366" i="20"/>
  <c r="A5545" i="20"/>
  <c r="A6211" i="20"/>
  <c r="A6299" i="20"/>
  <c r="A1414" i="20"/>
  <c r="A9405" i="20"/>
  <c r="A880" i="20"/>
  <c r="A4270" i="20"/>
  <c r="A3517" i="20"/>
  <c r="A7494" i="20"/>
  <c r="A8103" i="20"/>
  <c r="A9710" i="20"/>
  <c r="A3665" i="20"/>
  <c r="A4026" i="20"/>
  <c r="A9496" i="20"/>
  <c r="A6185" i="20"/>
  <c r="A2049" i="20"/>
  <c r="A1261" i="20"/>
  <c r="A1922" i="20"/>
  <c r="A3166" i="20"/>
  <c r="A2098" i="20"/>
  <c r="A3533" i="20"/>
  <c r="A3711" i="20"/>
  <c r="A3259" i="20"/>
  <c r="A8133" i="20"/>
  <c r="BB61" i="8"/>
  <c r="A1643" i="20"/>
  <c r="A3034" i="20"/>
  <c r="A2903" i="20"/>
  <c r="A3057" i="20"/>
  <c r="A1228" i="20"/>
  <c r="A4113" i="20"/>
  <c r="A8594" i="20"/>
  <c r="A929" i="20"/>
  <c r="A4692" i="20"/>
  <c r="A7714" i="20"/>
  <c r="A6935" i="20"/>
  <c r="A6494" i="20"/>
  <c r="A8003" i="20"/>
  <c r="A8437" i="20"/>
  <c r="A4023" i="20"/>
  <c r="A8175" i="20"/>
  <c r="A8569" i="20"/>
  <c r="A2178" i="20"/>
  <c r="A1627" i="20"/>
  <c r="A3371" i="20"/>
  <c r="A6522" i="20"/>
  <c r="A8902" i="20"/>
  <c r="A9342" i="20"/>
  <c r="A7747" i="20"/>
  <c r="A3472" i="20"/>
  <c r="A5386" i="20"/>
  <c r="A7079" i="20"/>
  <c r="A53" i="20"/>
  <c r="A719" i="20"/>
  <c r="A5726" i="20"/>
  <c r="A6002" i="20"/>
  <c r="A2310" i="20"/>
  <c r="A5423" i="20"/>
  <c r="A560" i="20"/>
  <c r="A2325" i="20"/>
  <c r="A5245" i="20"/>
  <c r="A7073" i="20"/>
  <c r="A260" i="20"/>
  <c r="A4950" i="20"/>
  <c r="A4822" i="20"/>
  <c r="A831" i="20"/>
  <c r="A4802" i="20"/>
  <c r="A6436" i="20"/>
  <c r="A8725" i="20"/>
  <c r="A6801" i="20"/>
  <c r="A4277" i="20"/>
  <c r="A2311" i="20"/>
  <c r="A722" i="20"/>
  <c r="A8105" i="20"/>
  <c r="A5897" i="20"/>
  <c r="A6692" i="20"/>
  <c r="A8553" i="20"/>
  <c r="A2592" i="20"/>
  <c r="A2248" i="20"/>
  <c r="A2766" i="20"/>
  <c r="A4917" i="20"/>
  <c r="A3194" i="20"/>
  <c r="A3158" i="20"/>
  <c r="A9647" i="20"/>
  <c r="A8214" i="20"/>
  <c r="A415" i="20"/>
  <c r="A5273" i="20"/>
  <c r="A7917" i="20"/>
  <c r="A657" i="20"/>
  <c r="A4966" i="20"/>
  <c r="A7069" i="20"/>
  <c r="A2833" i="20"/>
  <c r="A5141" i="20"/>
  <c r="A3339" i="20"/>
  <c r="A5741" i="20"/>
  <c r="A5200" i="20"/>
  <c r="A8468" i="20"/>
  <c r="A7610" i="20"/>
  <c r="A5269" i="20"/>
  <c r="A8158" i="20"/>
  <c r="A7644" i="20"/>
  <c r="A9363" i="20"/>
  <c r="A1355" i="20"/>
  <c r="A1325" i="20"/>
  <c r="A20" i="20"/>
  <c r="A8265" i="20"/>
  <c r="A6218" i="20"/>
  <c r="A3280" i="20"/>
  <c r="A2736" i="20"/>
  <c r="A5600" i="20"/>
  <c r="A6314" i="20"/>
  <c r="A2125" i="20"/>
  <c r="A1772" i="20"/>
  <c r="A1731" i="20"/>
  <c r="A6743" i="20"/>
  <c r="A9501" i="20"/>
  <c r="A3867" i="20"/>
  <c r="A4686" i="20"/>
  <c r="A9513" i="20"/>
  <c r="A5628" i="20"/>
  <c r="A7045" i="20"/>
  <c r="A9567" i="20"/>
  <c r="A4897" i="20"/>
  <c r="A814" i="20"/>
  <c r="A3301" i="20"/>
  <c r="A7358" i="20"/>
  <c r="A148" i="20"/>
  <c r="A6020" i="20"/>
  <c r="A4152" i="20"/>
  <c r="A8238" i="20"/>
  <c r="A3066" i="20"/>
  <c r="A8930" i="20"/>
  <c r="A8418" i="20"/>
  <c r="A3902" i="20"/>
  <c r="A5240" i="20"/>
  <c r="A8620" i="20"/>
  <c r="A7700" i="20"/>
  <c r="A5456" i="20"/>
  <c r="A7214" i="20"/>
  <c r="A3563" i="20"/>
  <c r="A1557" i="20"/>
  <c r="A1701" i="20"/>
  <c r="A1113" i="20"/>
  <c r="A7454" i="20"/>
  <c r="E3" i="8"/>
  <c r="A2214" i="20"/>
  <c r="A3847" i="20"/>
  <c r="A3793" i="20"/>
  <c r="A7720" i="20"/>
  <c r="A6282" i="20"/>
  <c r="A6981" i="20"/>
  <c r="A3249" i="20"/>
  <c r="A7277" i="20"/>
  <c r="A827" i="20"/>
  <c r="A7161" i="20"/>
  <c r="A4406" i="20"/>
  <c r="A8351" i="20"/>
  <c r="A7867" i="20"/>
  <c r="A785" i="20"/>
  <c r="A4276" i="20"/>
  <c r="A6450" i="20"/>
  <c r="A1090" i="20"/>
  <c r="A6351" i="20"/>
  <c r="A3743" i="20"/>
  <c r="A5706" i="20"/>
  <c r="A8726" i="20"/>
  <c r="A5553" i="20"/>
  <c r="A5290" i="20"/>
  <c r="A1948" i="20"/>
  <c r="A7512" i="20"/>
  <c r="A5766" i="20"/>
  <c r="A4651" i="20"/>
  <c r="A7622" i="20"/>
  <c r="A6305" i="20"/>
  <c r="A2082" i="20"/>
  <c r="A7427" i="20"/>
  <c r="A6482" i="20"/>
  <c r="A6546" i="20"/>
  <c r="A1727" i="20"/>
  <c r="A2165" i="20"/>
  <c r="A4931" i="20"/>
  <c r="A5514" i="20"/>
  <c r="A4592" i="20"/>
  <c r="A7237" i="20"/>
  <c r="A2697" i="20"/>
  <c r="A4579" i="20"/>
  <c r="A1290" i="20"/>
  <c r="A1570" i="20"/>
  <c r="A6819" i="20"/>
  <c r="A2642" i="20"/>
  <c r="A5204" i="20"/>
  <c r="A4717" i="20"/>
  <c r="A9657" i="20"/>
  <c r="A6900" i="20"/>
  <c r="A4484" i="20"/>
  <c r="A6198" i="20"/>
  <c r="A1619" i="20"/>
  <c r="A8125" i="20"/>
  <c r="A2308" i="20"/>
  <c r="A8392" i="20"/>
  <c r="A1720" i="20"/>
  <c r="A3603" i="20"/>
  <c r="A7744" i="20"/>
  <c r="A4391" i="20"/>
  <c r="A8188" i="20"/>
  <c r="A1142" i="20"/>
  <c r="A2772" i="20"/>
  <c r="A4441" i="20"/>
  <c r="A7429" i="20"/>
  <c r="A4394" i="20"/>
  <c r="A9178" i="20"/>
  <c r="A7556" i="20"/>
  <c r="A9500" i="20"/>
  <c r="A7773" i="20"/>
  <c r="A5218" i="20"/>
  <c r="A5692" i="20"/>
  <c r="A190" i="20"/>
  <c r="A9886" i="20"/>
  <c r="A7408" i="20"/>
  <c r="A5805" i="20"/>
  <c r="A3151" i="20"/>
  <c r="A7565" i="20"/>
  <c r="A7236" i="20"/>
  <c r="A5093" i="20"/>
  <c r="A9042" i="20"/>
  <c r="A3623" i="20"/>
  <c r="A3878" i="20"/>
  <c r="A9264" i="20"/>
  <c r="A3096" i="20"/>
  <c r="A3282" i="20"/>
  <c r="A7107" i="20"/>
  <c r="A905" i="20"/>
  <c r="A3117" i="20"/>
  <c r="A9967" i="20"/>
  <c r="A7792" i="20"/>
  <c r="A1512" i="20"/>
  <c r="A7692" i="20"/>
  <c r="A5745" i="20"/>
  <c r="A8503" i="20"/>
  <c r="A1578" i="20"/>
  <c r="A743" i="20"/>
  <c r="A3396" i="20"/>
  <c r="A4427" i="20"/>
  <c r="A8889" i="20"/>
  <c r="A8846" i="20"/>
  <c r="A6937" i="20"/>
  <c r="A4609" i="20"/>
  <c r="A6863" i="20"/>
  <c r="BB59" i="8"/>
  <c r="A2335" i="20"/>
  <c r="A243" i="20"/>
  <c r="A1945" i="20"/>
  <c r="A6238" i="20"/>
  <c r="A5348" i="20"/>
  <c r="A723" i="20"/>
  <c r="A5755" i="20"/>
  <c r="A8281" i="20"/>
  <c r="A6606" i="20"/>
  <c r="A7828" i="20"/>
  <c r="A5865" i="20"/>
  <c r="A8858" i="20"/>
  <c r="A2018" i="20"/>
  <c r="A7902" i="20"/>
  <c r="A7397" i="20"/>
  <c r="A3946" i="20"/>
  <c r="A1630" i="20"/>
  <c r="A22" i="20"/>
  <c r="A9526" i="20"/>
  <c r="A6310" i="20"/>
  <c r="A2090" i="20"/>
  <c r="A3900" i="20"/>
  <c r="A6764" i="20"/>
  <c r="A3368" i="20"/>
  <c r="A6032" i="20"/>
  <c r="A4083" i="20"/>
  <c r="A5528" i="20"/>
  <c r="A8240" i="20"/>
  <c r="A639" i="20"/>
  <c r="A1449" i="20"/>
  <c r="A6440" i="20"/>
  <c r="A2518" i="20"/>
  <c r="A33" i="20"/>
  <c r="A9071" i="20"/>
  <c r="A6647" i="20"/>
  <c r="A9938" i="20"/>
  <c r="A9219" i="20"/>
  <c r="A6237" i="20"/>
  <c r="A3067" i="20"/>
  <c r="A4423" i="20"/>
  <c r="A4718" i="20"/>
  <c r="A7573" i="20"/>
  <c r="A2495" i="20"/>
  <c r="A8989" i="20"/>
  <c r="A7693" i="20"/>
  <c r="A8699" i="20"/>
  <c r="A5428" i="20"/>
  <c r="A9171" i="20"/>
  <c r="A8614" i="20"/>
  <c r="A1950" i="20"/>
  <c r="A1250" i="20"/>
  <c r="A25" i="20"/>
  <c r="A4305" i="20"/>
  <c r="A5760" i="20"/>
  <c r="A5884" i="20"/>
  <c r="A9545" i="20"/>
  <c r="A6232" i="20"/>
  <c r="A5212" i="20"/>
  <c r="A3352" i="20"/>
  <c r="A263" i="20"/>
  <c r="A1434" i="20"/>
  <c r="A9226" i="20"/>
  <c r="A4122" i="20"/>
  <c r="A4767" i="20"/>
  <c r="A309" i="20"/>
  <c r="A4598" i="20"/>
  <c r="A4879" i="20"/>
  <c r="A3021" i="20"/>
  <c r="A3748" i="20"/>
  <c r="A9572" i="20"/>
  <c r="A2005" i="20"/>
  <c r="A4654" i="20"/>
  <c r="A9893" i="20"/>
  <c r="A2060" i="20"/>
  <c r="A4296" i="20"/>
  <c r="A8888" i="20"/>
  <c r="A7431" i="20"/>
  <c r="BB33" i="8"/>
  <c r="A7541" i="20"/>
  <c r="A7521" i="20"/>
  <c r="A4590" i="20"/>
  <c r="A7742" i="20"/>
  <c r="A544" i="20"/>
  <c r="A6403" i="20"/>
  <c r="A658" i="20"/>
  <c r="A2533" i="20"/>
  <c r="A4794" i="20"/>
  <c r="A3448" i="20"/>
  <c r="A2315" i="20"/>
  <c r="A3724" i="20"/>
  <c r="A9365" i="20"/>
  <c r="A4171" i="20"/>
  <c r="A624" i="20"/>
  <c r="A6425" i="20"/>
  <c r="A5380" i="20"/>
  <c r="A6471" i="20"/>
  <c r="A4430" i="20"/>
  <c r="A2731" i="20"/>
  <c r="A3474" i="20"/>
  <c r="A650" i="20"/>
  <c r="A1790" i="20"/>
  <c r="A9221" i="20"/>
  <c r="A9151" i="20"/>
  <c r="A2844" i="20"/>
  <c r="A4460" i="20"/>
  <c r="A6026" i="20"/>
  <c r="A6028" i="20"/>
  <c r="A4623" i="20"/>
  <c r="A1648" i="20"/>
  <c r="A4086" i="20"/>
  <c r="A3633" i="20"/>
  <c r="A1147" i="20"/>
  <c r="A2693" i="20"/>
  <c r="A712" i="20"/>
  <c r="A8613" i="20"/>
  <c r="A6003" i="20"/>
  <c r="BC60" i="8"/>
  <c r="A4137" i="20"/>
  <c r="A2436" i="20"/>
  <c r="A1765" i="20"/>
  <c r="A5080" i="20"/>
  <c r="A679" i="20"/>
  <c r="A6511" i="20"/>
  <c r="A915" i="20"/>
  <c r="A7585" i="20"/>
  <c r="A2708" i="20"/>
  <c r="A2484" i="20"/>
  <c r="A2161" i="20"/>
  <c r="A6138" i="20"/>
  <c r="A1181" i="20"/>
  <c r="A7912" i="20"/>
  <c r="A3114" i="20"/>
  <c r="A931" i="20"/>
  <c r="A5963" i="20"/>
  <c r="A4074" i="20"/>
  <c r="A4231" i="20"/>
  <c r="A9466" i="20"/>
  <c r="A733" i="20"/>
  <c r="A2414" i="20"/>
  <c r="A7634" i="20"/>
  <c r="A7793" i="20"/>
  <c r="A8528" i="20"/>
  <c r="A3618" i="20"/>
  <c r="A7969" i="20"/>
  <c r="A7188" i="20"/>
  <c r="A215" i="20"/>
  <c r="A3486" i="20"/>
  <c r="A5268" i="20"/>
  <c r="A6" i="20"/>
  <c r="A4892" i="20"/>
  <c r="A6146" i="20"/>
  <c r="A2017" i="20"/>
  <c r="A1468" i="20"/>
  <c r="A7628" i="20"/>
  <c r="A4383" i="20"/>
  <c r="A9979" i="20"/>
  <c r="A8497" i="20"/>
  <c r="A6536" i="20"/>
  <c r="A9358" i="20"/>
  <c r="A8415" i="20"/>
  <c r="A704" i="20"/>
  <c r="A7134" i="20"/>
  <c r="A708" i="20"/>
  <c r="A711" i="20"/>
  <c r="A2989" i="20"/>
  <c r="A8458" i="20"/>
  <c r="A6328" i="20"/>
  <c r="A2701" i="20"/>
  <c r="A8026" i="20"/>
  <c r="A3803" i="20"/>
  <c r="A2446" i="20"/>
  <c r="A6648" i="20"/>
  <c r="A7591" i="20"/>
  <c r="A2840" i="20"/>
  <c r="A1987" i="20"/>
  <c r="A8879" i="20"/>
  <c r="A5336" i="20"/>
  <c r="A3043" i="20"/>
  <c r="A8992" i="20"/>
  <c r="A6507" i="20"/>
  <c r="A8196" i="20"/>
  <c r="A3606" i="20"/>
  <c r="A5441" i="20"/>
  <c r="A9104" i="20"/>
  <c r="A4299" i="20"/>
  <c r="A493" i="20"/>
  <c r="A8976" i="20"/>
  <c r="A6575" i="20"/>
  <c r="A1019" i="20"/>
  <c r="A2564" i="20"/>
  <c r="A9521" i="20"/>
  <c r="A9474" i="20"/>
  <c r="A3685" i="20"/>
  <c r="A8202" i="20"/>
  <c r="A4856" i="20"/>
  <c r="A7227" i="20"/>
  <c r="A4697" i="20"/>
  <c r="A825" i="20"/>
  <c r="A5915" i="20"/>
  <c r="A7403" i="20"/>
  <c r="A4535" i="20"/>
  <c r="A4575" i="20"/>
  <c r="A9638" i="20"/>
  <c r="A8659" i="20"/>
  <c r="A2835" i="20"/>
  <c r="A358" i="20"/>
  <c r="A3854" i="20"/>
  <c r="A8947" i="20"/>
  <c r="A721" i="20"/>
  <c r="A4208" i="20"/>
  <c r="A4563" i="20"/>
  <c r="A6730" i="20"/>
  <c r="A6462" i="20"/>
  <c r="A1830" i="20"/>
  <c r="A951" i="20"/>
  <c r="A9302" i="20"/>
  <c r="A1112" i="20"/>
  <c r="A6194" i="20"/>
  <c r="A7790" i="20"/>
  <c r="A7103" i="20"/>
  <c r="A7164" i="20"/>
  <c r="A7796" i="20"/>
  <c r="A3132" i="20"/>
  <c r="A3390" i="20"/>
  <c r="A226" i="20"/>
  <c r="A8275" i="20"/>
  <c r="A1062" i="20"/>
  <c r="A1799" i="20"/>
  <c r="A9344" i="20"/>
  <c r="A6281" i="20"/>
  <c r="A6915" i="20"/>
  <c r="A2077" i="20"/>
  <c r="A4614" i="20"/>
  <c r="A9997" i="20"/>
  <c r="A490" i="20"/>
  <c r="A2405" i="20"/>
  <c r="A1502" i="20"/>
  <c r="A7217" i="20"/>
  <c r="A2504" i="20"/>
  <c r="A1838" i="20"/>
  <c r="A3746" i="20"/>
  <c r="A1088" i="20"/>
  <c r="A4618" i="20"/>
  <c r="A7197" i="20"/>
  <c r="A6826" i="20"/>
  <c r="A7753" i="20"/>
  <c r="A9909" i="20"/>
  <c r="A9038" i="20"/>
  <c r="A8424" i="20"/>
  <c r="A1218" i="20"/>
  <c r="A7347" i="20"/>
  <c r="A1928" i="20"/>
  <c r="A5586" i="20"/>
  <c r="A9602" i="20"/>
  <c r="A9863" i="20"/>
  <c r="A3491" i="20"/>
  <c r="A8967" i="20"/>
  <c r="A6806" i="20"/>
  <c r="A758" i="20"/>
  <c r="A4287" i="20"/>
  <c r="A7520" i="20"/>
  <c r="A9814" i="20"/>
  <c r="A7409" i="20"/>
  <c r="A5932" i="20"/>
  <c r="A7121" i="20"/>
  <c r="A9046" i="20"/>
  <c r="A1702" i="20"/>
  <c r="A7123" i="20"/>
  <c r="A7487" i="20"/>
  <c r="A7927" i="20"/>
  <c r="A6777" i="20"/>
  <c r="A7797" i="20"/>
  <c r="A4958" i="20"/>
  <c r="A4874" i="20"/>
  <c r="A4699" i="20"/>
  <c r="A8831" i="20"/>
  <c r="A6640" i="20"/>
  <c r="A1866" i="20"/>
  <c r="A3115" i="20"/>
  <c r="A9553" i="20"/>
  <c r="A7576" i="20"/>
  <c r="A6449" i="20"/>
  <c r="A6339" i="20"/>
  <c r="A6010" i="20"/>
  <c r="A3695" i="20"/>
  <c r="A152" i="20"/>
  <c r="A7488" i="20"/>
  <c r="A9981" i="20"/>
  <c r="A4087" i="20"/>
  <c r="A9847" i="20"/>
  <c r="A6922" i="20"/>
  <c r="A436" i="20"/>
  <c r="A4134" i="20"/>
  <c r="A6488" i="20"/>
  <c r="A8067" i="20"/>
  <c r="A2124" i="20"/>
  <c r="A8617" i="20"/>
  <c r="A5593" i="20"/>
  <c r="A9122" i="20"/>
  <c r="A3733" i="20"/>
  <c r="A2897" i="20"/>
  <c r="A2536" i="20"/>
  <c r="A3951" i="20"/>
  <c r="A7432" i="20"/>
  <c r="A775" i="20"/>
  <c r="A9053" i="20"/>
  <c r="A2535" i="20"/>
  <c r="A655" i="20"/>
  <c r="A8013" i="20"/>
  <c r="A1353" i="20"/>
  <c r="A886" i="20"/>
  <c r="A9509" i="20"/>
  <c r="A6191" i="20"/>
  <c r="A986" i="20"/>
  <c r="A8170" i="20"/>
  <c r="A7040" i="20"/>
  <c r="A895" i="20"/>
  <c r="A8470" i="20"/>
  <c r="A7721" i="20"/>
  <c r="A4166" i="20"/>
  <c r="A2208" i="20"/>
  <c r="A875" i="20"/>
  <c r="A1092" i="20"/>
  <c r="A2216" i="20"/>
  <c r="A7957" i="20"/>
  <c r="A960" i="20"/>
  <c r="A4429" i="20"/>
  <c r="A1936" i="20"/>
  <c r="A486" i="20"/>
  <c r="A91" i="20"/>
  <c r="A2052" i="20"/>
  <c r="A4766" i="20"/>
  <c r="A7821" i="20"/>
  <c r="A8566" i="20"/>
  <c r="A4528" i="20"/>
  <c r="A3230" i="20"/>
  <c r="A3725" i="20"/>
  <c r="A5301" i="20"/>
  <c r="BB56" i="8"/>
  <c r="A7356" i="20"/>
  <c r="A7544" i="20"/>
  <c r="A9719" i="20"/>
  <c r="A4374" i="20"/>
  <c r="A2372" i="20"/>
  <c r="A1483" i="20"/>
  <c r="A568" i="20"/>
  <c r="A8952" i="20"/>
  <c r="A5164" i="20"/>
  <c r="A8766" i="20"/>
  <c r="A2794" i="20"/>
  <c r="A7013" i="20"/>
  <c r="A2913" i="20"/>
  <c r="A7307" i="20"/>
  <c r="A3652" i="20"/>
  <c r="A2596" i="20"/>
  <c r="A7655" i="20"/>
  <c r="A9608" i="20"/>
  <c r="A5688" i="20"/>
  <c r="A5084" i="20"/>
  <c r="A6470" i="20"/>
  <c r="A1280" i="20"/>
  <c r="A3027" i="20"/>
  <c r="A6205" i="20"/>
  <c r="A4106" i="20"/>
  <c r="A8793" i="20"/>
  <c r="A5002" i="20"/>
  <c r="A3476" i="20"/>
  <c r="A572" i="20"/>
  <c r="A8400" i="20"/>
  <c r="A9480" i="20"/>
  <c r="A8446" i="20"/>
  <c r="A6465" i="20"/>
  <c r="A7225" i="20"/>
  <c r="A3400" i="20"/>
  <c r="A4301" i="20"/>
  <c r="A8135" i="20"/>
  <c r="A1091" i="20"/>
  <c r="A3125" i="20"/>
  <c r="A9018" i="20"/>
  <c r="A9367" i="20"/>
  <c r="A5517" i="20"/>
  <c r="A2648" i="20"/>
  <c r="A8885" i="20"/>
  <c r="A3674" i="20"/>
  <c r="A4148" i="20"/>
  <c r="A9462" i="20"/>
  <c r="A748" i="20"/>
  <c r="A7490" i="20"/>
  <c r="A5716" i="20"/>
  <c r="A176" i="20"/>
  <c r="A9101" i="20"/>
  <c r="A2898" i="20"/>
  <c r="A2173" i="20"/>
  <c r="A4346" i="20"/>
  <c r="A1247" i="20"/>
  <c r="A8273" i="20"/>
  <c r="A937" i="20"/>
  <c r="A9321" i="20"/>
  <c r="A8335" i="20"/>
  <c r="A9692" i="20"/>
  <c r="A1984" i="20"/>
  <c r="A588" i="20"/>
  <c r="A7885" i="20"/>
  <c r="A8985" i="20"/>
  <c r="A17" i="20"/>
  <c r="A234" i="20"/>
  <c r="A6321" i="20"/>
  <c r="A8057" i="20"/>
  <c r="A1892" i="20"/>
  <c r="A1777" i="20"/>
  <c r="A8694" i="20"/>
  <c r="A2030" i="20"/>
  <c r="A3439" i="20"/>
  <c r="A2661" i="20"/>
  <c r="A7997" i="20"/>
  <c r="A8208" i="20"/>
  <c r="A7837" i="20"/>
  <c r="A7091" i="20"/>
  <c r="A4660" i="20"/>
  <c r="A6267" i="20"/>
  <c r="A1802" i="20"/>
  <c r="A7534" i="20"/>
  <c r="A7933" i="20"/>
  <c r="A6639" i="20"/>
  <c r="A685" i="20"/>
  <c r="A3504" i="20"/>
  <c r="A2003" i="20"/>
  <c r="A3142" i="20"/>
  <c r="A1861" i="20"/>
  <c r="A4617" i="20"/>
  <c r="A1217" i="20"/>
  <c r="A3763" i="20"/>
  <c r="A2282" i="20"/>
  <c r="A2868" i="20"/>
  <c r="A1844" i="20"/>
  <c r="A9041" i="20"/>
  <c r="A7198" i="20"/>
  <c r="A4242" i="20"/>
  <c r="A9341" i="20"/>
  <c r="A2109" i="20"/>
  <c r="A6629" i="20"/>
  <c r="A9812" i="20"/>
  <c r="A2122" i="20"/>
  <c r="A6620" i="20"/>
  <c r="A253" i="20"/>
  <c r="A7972" i="20"/>
  <c r="A2925" i="20"/>
  <c r="A9357" i="20"/>
  <c r="A8460" i="20"/>
  <c r="A9238" i="20"/>
  <c r="A6353" i="20"/>
  <c r="A7501" i="20"/>
  <c r="A7866" i="20"/>
  <c r="A9961" i="20"/>
  <c r="A5104" i="20"/>
  <c r="A1507" i="20"/>
  <c r="A3651" i="20"/>
  <c r="A8876" i="20"/>
  <c r="A8056" i="20"/>
  <c r="A4452" i="20"/>
  <c r="A8267" i="20"/>
  <c r="A2747" i="20"/>
  <c r="A8638" i="20"/>
  <c r="A7354" i="20"/>
  <c r="A867" i="20"/>
  <c r="A7001" i="20"/>
  <c r="A5444" i="20"/>
  <c r="A9592" i="20"/>
  <c r="A8179" i="20"/>
  <c r="A4887" i="20"/>
  <c r="A498" i="20"/>
  <c r="A7478" i="20"/>
  <c r="A2163" i="20"/>
  <c r="A5224" i="20"/>
  <c r="A1166" i="20"/>
  <c r="A2964" i="20"/>
  <c r="A193" i="20"/>
  <c r="A9629" i="20"/>
  <c r="A6196" i="20"/>
  <c r="A2245" i="20"/>
  <c r="A3617" i="20"/>
  <c r="A5285" i="20"/>
  <c r="A6750" i="20"/>
  <c r="A750" i="20"/>
  <c r="A1334" i="20"/>
  <c r="A7975" i="20"/>
  <c r="A6807" i="20"/>
  <c r="A3378" i="20"/>
  <c r="A95" i="20"/>
  <c r="A5597" i="20"/>
  <c r="A7177" i="20"/>
  <c r="A6455" i="20"/>
  <c r="A8111" i="20"/>
  <c r="A8772" i="20"/>
  <c r="A3209" i="20"/>
  <c r="A6600" i="20"/>
  <c r="A1364" i="20"/>
  <c r="A7480" i="20"/>
  <c r="BB23" i="8"/>
  <c r="A8029" i="20"/>
  <c r="A9632" i="20"/>
  <c r="A1100" i="20"/>
  <c r="A458" i="20"/>
  <c r="A5516" i="20"/>
  <c r="A9663" i="20"/>
  <c r="A4620" i="20"/>
  <c r="A3268" i="20"/>
  <c r="A739" i="20"/>
  <c r="A5934" i="20"/>
  <c r="A1361" i="20"/>
  <c r="A9870" i="20"/>
  <c r="A6862" i="20"/>
  <c r="A2152" i="20"/>
  <c r="A8271" i="20"/>
  <c r="A6090" i="20"/>
  <c r="A9080" i="20"/>
  <c r="A5059" i="20"/>
  <c r="A3790" i="20"/>
  <c r="A432" i="20"/>
  <c r="A7514" i="20"/>
  <c r="A7206" i="20"/>
  <c r="A6432" i="20"/>
  <c r="A7199" i="20"/>
  <c r="A8509" i="20"/>
  <c r="A8745" i="20"/>
  <c r="A1331" i="20"/>
  <c r="A6734" i="20"/>
  <c r="A2711" i="20"/>
  <c r="A9206" i="20"/>
  <c r="A6418" i="20"/>
  <c r="A7566" i="20"/>
  <c r="A6836" i="20"/>
  <c r="A5725" i="20"/>
  <c r="A7190" i="20"/>
  <c r="A2510" i="20"/>
  <c r="A5149" i="20"/>
  <c r="A9414" i="20"/>
  <c r="A4155" i="20"/>
  <c r="A7981" i="20"/>
  <c r="A1819" i="20"/>
  <c r="A687" i="20"/>
  <c r="A1487" i="20"/>
  <c r="A9827" i="20"/>
  <c r="A8798" i="20"/>
  <c r="A8241" i="20"/>
  <c r="A6760" i="20"/>
  <c r="A4466" i="20"/>
  <c r="A8598" i="20"/>
  <c r="A2931" i="20"/>
  <c r="A5814" i="20"/>
  <c r="A6043" i="20"/>
  <c r="A6568" i="20"/>
  <c r="A8779" i="20"/>
  <c r="A3738" i="20"/>
  <c r="A9824" i="20"/>
  <c r="A7098" i="20"/>
  <c r="A833" i="20"/>
  <c r="A3303" i="20"/>
  <c r="A9946" i="20"/>
  <c r="A9008" i="20"/>
  <c r="A5538" i="20"/>
  <c r="A1373" i="20"/>
  <c r="A1526" i="20"/>
  <c r="A9076" i="20"/>
  <c r="A7959" i="20"/>
  <c r="A9817" i="20"/>
  <c r="A3739" i="20"/>
  <c r="A9229" i="20"/>
  <c r="A1967" i="20"/>
  <c r="A4943" i="20"/>
  <c r="A5068" i="20"/>
  <c r="A1006" i="20"/>
  <c r="A1546" i="20"/>
  <c r="A1349" i="20"/>
  <c r="A109" i="20"/>
  <c r="A5503" i="20"/>
  <c r="A9769" i="20"/>
  <c r="A2632" i="20"/>
  <c r="A4808" i="20"/>
  <c r="A9253" i="20"/>
  <c r="A3393" i="20"/>
  <c r="A8692" i="20"/>
  <c r="A6383" i="20"/>
  <c r="A4936" i="20"/>
  <c r="A3354" i="20"/>
  <c r="A7709" i="20"/>
  <c r="A8601" i="20"/>
  <c r="A6384" i="20"/>
  <c r="A6531" i="20"/>
  <c r="A6270" i="20"/>
  <c r="A3722" i="20"/>
  <c r="A5509" i="20"/>
  <c r="A6368" i="20"/>
  <c r="A7381" i="20"/>
  <c r="A315" i="20"/>
  <c r="A3437" i="20"/>
  <c r="A7447" i="20"/>
  <c r="A683" i="20"/>
  <c r="A7212" i="20"/>
  <c r="A9323" i="20"/>
  <c r="A1375" i="20"/>
  <c r="A5462" i="20"/>
  <c r="A4379" i="20"/>
  <c r="A6167" i="20"/>
  <c r="A3307" i="20"/>
  <c r="A1670" i="20"/>
  <c r="A2700" i="20"/>
  <c r="A4780" i="20"/>
  <c r="A2425" i="20"/>
  <c r="A6991" i="20"/>
  <c r="A9145" i="20"/>
  <c r="A1845" i="20"/>
  <c r="A7232" i="20"/>
  <c r="A9582" i="20"/>
  <c r="A8507" i="20"/>
  <c r="A5788" i="20"/>
  <c r="A5058" i="20"/>
  <c r="A2984" i="20"/>
  <c r="A8340" i="20"/>
  <c r="A5670" i="20"/>
  <c r="A1315" i="20"/>
  <c r="A2343" i="20"/>
  <c r="A4586" i="20"/>
  <c r="A4339" i="20"/>
  <c r="A3060" i="20"/>
  <c r="A851" i="20"/>
  <c r="A3657" i="20"/>
  <c r="A769" i="20"/>
  <c r="A4121" i="20"/>
  <c r="A5364" i="20"/>
  <c r="A5277" i="20"/>
  <c r="A9170" i="20"/>
  <c r="A2207" i="20"/>
  <c r="A8587" i="20"/>
  <c r="A5566" i="20"/>
  <c r="A7845" i="20"/>
  <c r="A1927" i="20"/>
  <c r="A2398" i="20"/>
  <c r="A2972" i="20"/>
  <c r="A6657" i="20"/>
  <c r="A6556" i="20"/>
  <c r="A8599" i="20"/>
  <c r="A3412" i="20"/>
  <c r="A9486" i="20"/>
  <c r="A6902" i="20"/>
  <c r="A4595" i="20"/>
  <c r="A4335" i="20"/>
  <c r="A3350" i="20"/>
  <c r="A3366" i="20"/>
  <c r="A6316" i="20"/>
  <c r="A4413" i="20"/>
  <c r="A2532" i="20"/>
  <c r="A1312" i="20"/>
  <c r="A5094" i="20"/>
  <c r="A9248" i="20"/>
  <c r="A3018" i="20"/>
  <c r="A3074" i="20"/>
  <c r="A5338" i="20"/>
  <c r="A3008" i="20"/>
  <c r="A9390" i="20"/>
  <c r="A5270" i="20"/>
  <c r="A2788" i="20"/>
  <c r="A5375" i="20"/>
  <c r="A5540" i="20"/>
  <c r="A8644" i="20"/>
  <c r="A4376" i="20"/>
  <c r="A9369" i="20"/>
  <c r="A4973" i="20"/>
  <c r="A9000" i="20"/>
  <c r="A1815" i="20"/>
  <c r="A1347" i="20"/>
  <c r="A5959" i="20"/>
  <c r="A714" i="20"/>
  <c r="A4946" i="20"/>
  <c r="A1813" i="20"/>
  <c r="A3382" i="20"/>
  <c r="A3186" i="20"/>
  <c r="A8559" i="20"/>
  <c r="A3375" i="20"/>
  <c r="A6083" i="20"/>
  <c r="A9246" i="20"/>
  <c r="A1458" i="20"/>
  <c r="A470" i="20"/>
  <c r="A4181" i="20"/>
  <c r="A2805" i="20"/>
  <c r="A2079" i="20"/>
  <c r="A9052" i="20"/>
  <c r="A6513" i="20"/>
  <c r="A1634" i="20"/>
  <c r="A7752" i="20"/>
  <c r="A7498" i="20"/>
  <c r="A7035" i="20"/>
  <c r="A481" i="20"/>
  <c r="A7925" i="20"/>
  <c r="A7250" i="20"/>
  <c r="A3157" i="20"/>
  <c r="A5530" i="20"/>
  <c r="A9841" i="20"/>
  <c r="A3321" i="20"/>
  <c r="A3759" i="20"/>
  <c r="A9215" i="20"/>
  <c r="A1382" i="20"/>
  <c r="A5631" i="20"/>
  <c r="A9497" i="20"/>
  <c r="A7418" i="20"/>
  <c r="A6352" i="20"/>
  <c r="A8221" i="20"/>
  <c r="A3655" i="20"/>
  <c r="A3042" i="20"/>
  <c r="A2130" i="20"/>
  <c r="A7065" i="20"/>
  <c r="A2493" i="20"/>
  <c r="A5227" i="20"/>
  <c r="A3692" i="20"/>
  <c r="A987" i="20"/>
  <c r="A6497" i="20"/>
  <c r="A1847" i="20"/>
  <c r="A6548" i="20"/>
  <c r="A1536" i="20"/>
  <c r="A4101" i="20"/>
  <c r="A9691" i="20"/>
  <c r="A2992" i="20"/>
  <c r="A2357" i="20"/>
  <c r="A8843" i="20"/>
  <c r="A9744" i="20"/>
  <c r="A4285" i="20"/>
  <c r="A7260" i="20"/>
  <c r="A3104" i="20"/>
  <c r="A9828" i="20"/>
  <c r="A8796" i="20"/>
  <c r="A5383" i="20"/>
  <c r="A2409" i="20"/>
  <c r="A2009" i="20"/>
  <c r="A3816" i="20"/>
  <c r="A9750" i="20"/>
  <c r="A8075" i="20"/>
  <c r="A6393" i="20"/>
  <c r="A103" i="20"/>
  <c r="A9268" i="20"/>
  <c r="A413" i="20"/>
  <c r="A8924" i="20"/>
  <c r="A5061" i="20"/>
  <c r="A1453" i="20"/>
  <c r="A5515" i="20"/>
  <c r="A2520" i="20"/>
  <c r="A2714" i="20"/>
  <c r="A8108" i="20"/>
  <c r="A9211" i="20"/>
  <c r="A5718" i="20"/>
  <c r="A1044" i="20"/>
  <c r="A660" i="20"/>
  <c r="A7084" i="20"/>
  <c r="A5999" i="20"/>
  <c r="A3806" i="20"/>
  <c r="A7368" i="20"/>
  <c r="A5935" i="20"/>
  <c r="A8358" i="20"/>
  <c r="A7278" i="20"/>
  <c r="A3480" i="20"/>
  <c r="A5419" i="20"/>
  <c r="A4036" i="20"/>
  <c r="A8642" i="20"/>
  <c r="A6706" i="20"/>
  <c r="A4360" i="20"/>
  <c r="A1699" i="20"/>
  <c r="A2556" i="20"/>
  <c r="A2938" i="20"/>
  <c r="A1657" i="20"/>
  <c r="A1102" i="20"/>
  <c r="BB55" i="8"/>
  <c r="A8396" i="20"/>
  <c r="A5475" i="20"/>
  <c r="A5874" i="20"/>
  <c r="A1178" i="20"/>
  <c r="A2172" i="20"/>
  <c r="A1692" i="20"/>
  <c r="A90" i="20"/>
  <c r="A8209" i="20"/>
  <c r="A5973" i="20"/>
  <c r="A8488" i="20"/>
  <c r="A9153" i="20"/>
  <c r="A7246" i="20"/>
  <c r="A7879" i="20"/>
  <c r="A4585" i="20"/>
  <c r="A6336" i="20"/>
  <c r="A1233" i="20"/>
  <c r="A8898" i="20"/>
  <c r="A4757" i="20"/>
  <c r="A5239" i="20"/>
  <c r="A8131" i="20"/>
  <c r="A4776" i="20"/>
  <c r="A6123" i="20"/>
  <c r="A5265" i="20"/>
  <c r="A4515" i="20"/>
  <c r="A9704" i="20"/>
  <c r="A4736" i="20"/>
  <c r="A6512" i="20"/>
  <c r="A3223" i="20"/>
  <c r="A1367" i="20"/>
  <c r="A9759" i="20"/>
  <c r="A8009" i="20"/>
  <c r="A3860" i="20"/>
  <c r="A3714" i="20"/>
  <c r="A5672" i="20"/>
  <c r="A4836" i="20"/>
  <c r="A1886" i="20"/>
  <c r="A5320" i="20"/>
  <c r="A7352" i="20"/>
  <c r="A9114" i="20"/>
  <c r="A7978" i="20"/>
  <c r="A9222" i="20"/>
  <c r="A8685" i="20"/>
  <c r="A8719" i="20"/>
  <c r="A6187" i="20"/>
  <c r="A196" i="20"/>
  <c r="A3345" i="20"/>
  <c r="A4611" i="20"/>
  <c r="A3260" i="20"/>
  <c r="A8387" i="20"/>
  <c r="A1203" i="20"/>
  <c r="A625" i="20"/>
  <c r="A8263" i="20"/>
  <c r="A4033" i="20"/>
  <c r="A5696" i="20"/>
  <c r="A311" i="20"/>
  <c r="A8339" i="20"/>
  <c r="A9543" i="20"/>
  <c r="A8450" i="20"/>
  <c r="A4168" i="20"/>
  <c r="A910" i="20"/>
  <c r="A4018" i="20"/>
  <c r="A5396" i="20"/>
  <c r="A6523" i="20"/>
  <c r="A5176" i="20"/>
  <c r="A3206" i="20"/>
  <c r="A1662" i="20"/>
  <c r="A8882" i="20"/>
  <c r="A7127" i="20"/>
  <c r="A8414" i="20"/>
  <c r="A60" i="20"/>
  <c r="A8530" i="20"/>
  <c r="A8540" i="20"/>
  <c r="A8092" i="20"/>
  <c r="A9849" i="20"/>
  <c r="A312" i="20"/>
  <c r="A450" i="20"/>
  <c r="A9839" i="20"/>
  <c r="A6927" i="20"/>
  <c r="A1646" i="20"/>
  <c r="A7799" i="20"/>
  <c r="A3626" i="20"/>
  <c r="A4496" i="20"/>
  <c r="A7546" i="20"/>
  <c r="A7840" i="20"/>
  <c r="A4666" i="20"/>
  <c r="A1558" i="20"/>
  <c r="A8880" i="20"/>
  <c r="A5877" i="20"/>
  <c r="A7341" i="20"/>
  <c r="A1742" i="20"/>
  <c r="A4294" i="20"/>
  <c r="A2601" i="20"/>
  <c r="A2524" i="20"/>
  <c r="A5228" i="20"/>
  <c r="A9326" i="20"/>
  <c r="A6810" i="20"/>
  <c r="A4093" i="20"/>
  <c r="A9698" i="20"/>
  <c r="A9269" i="20"/>
  <c r="A7691" i="20"/>
  <c r="A792" i="20"/>
  <c r="A6178" i="20"/>
  <c r="A9626" i="20"/>
  <c r="A647" i="20"/>
  <c r="A9878" i="20"/>
  <c r="A5799" i="20"/>
  <c r="A7094" i="20"/>
  <c r="A8945" i="20"/>
  <c r="A9294" i="20"/>
  <c r="A9102" i="20"/>
  <c r="A1210" i="20"/>
  <c r="A6429" i="20"/>
  <c r="A794" i="20"/>
  <c r="A8755" i="20"/>
  <c r="A3774" i="20"/>
  <c r="BB42" i="8"/>
  <c r="A1411" i="20"/>
  <c r="A1579" i="20"/>
  <c r="A1321" i="20"/>
  <c r="A7166" i="20"/>
  <c r="A3824" i="20"/>
  <c r="A3340" i="20"/>
  <c r="A3483" i="20"/>
  <c r="A3631" i="20"/>
  <c r="A643" i="20"/>
  <c r="A2991" i="20"/>
  <c r="A1793" i="20"/>
  <c r="A5808" i="20"/>
  <c r="A5507" i="20"/>
  <c r="A9728" i="20"/>
  <c r="A8055" i="20"/>
  <c r="A1571" i="20"/>
  <c r="A3764" i="20"/>
  <c r="A6623" i="20"/>
  <c r="A3343" i="20"/>
  <c r="A3269" i="20"/>
  <c r="A9642" i="20"/>
  <c r="A3085" i="20"/>
  <c r="A3311" i="20"/>
  <c r="A2288" i="20"/>
  <c r="A3747" i="20"/>
  <c r="A4004" i="20"/>
  <c r="A5151" i="20"/>
  <c r="A8664" i="20"/>
  <c r="A1440" i="20"/>
  <c r="A7907" i="20"/>
  <c r="A3322" i="20"/>
  <c r="A6986" i="20"/>
  <c r="A5981" i="20"/>
  <c r="A2829" i="20"/>
  <c r="A6586" i="20"/>
  <c r="A3161" i="20"/>
  <c r="A1665" i="20"/>
  <c r="A5407" i="20"/>
  <c r="A2371" i="20"/>
  <c r="A81" i="20"/>
  <c r="A9165" i="20"/>
  <c r="A7538" i="20"/>
  <c r="A403" i="20"/>
  <c r="A6533" i="20"/>
  <c r="A2095" i="20"/>
  <c r="A85" i="20"/>
  <c r="A8024" i="20"/>
  <c r="A9202" i="20"/>
  <c r="A4013" i="20"/>
  <c r="A3373" i="20"/>
  <c r="A1709" i="20"/>
  <c r="A7577" i="20"/>
  <c r="A9448" i="20"/>
  <c r="A6737" i="20"/>
  <c r="A6504" i="20"/>
  <c r="A6159" i="20"/>
  <c r="A4913" i="20"/>
  <c r="BB38" i="8"/>
  <c r="A8597" i="20"/>
  <c r="A6119" i="20"/>
  <c r="A6910" i="20"/>
  <c r="A3090" i="20"/>
  <c r="A1595" i="20"/>
  <c r="A6001" i="20"/>
  <c r="A1535" i="20"/>
  <c r="A1293" i="20"/>
  <c r="A680" i="20"/>
  <c r="A5626" i="20"/>
  <c r="A1821" i="20"/>
  <c r="A1911" i="20"/>
  <c r="A9925" i="20"/>
  <c r="A1046" i="20"/>
  <c r="A2666" i="20"/>
  <c r="A1572" i="20"/>
  <c r="A6231" i="20"/>
  <c r="A820" i="20"/>
  <c r="A3331" i="20"/>
  <c r="A7481" i="20"/>
  <c r="A7179" i="20"/>
  <c r="A4799" i="20"/>
  <c r="A4241" i="20"/>
  <c r="A4016" i="20"/>
  <c r="A7491" i="20"/>
  <c r="A5296" i="20"/>
  <c r="A1734" i="20"/>
  <c r="A917" i="20"/>
  <c r="A4034" i="20"/>
  <c r="A3862" i="20"/>
  <c r="A2959" i="20"/>
  <c r="A2256" i="20"/>
  <c r="A2936" i="20"/>
  <c r="A2960" i="20"/>
  <c r="A8799" i="20"/>
  <c r="A1297" i="20"/>
  <c r="A6101" i="20"/>
  <c r="A9596" i="20"/>
  <c r="A1314" i="20"/>
  <c r="A3012" i="20"/>
  <c r="A1441" i="20"/>
  <c r="A7393" i="20"/>
  <c r="A8987" i="20"/>
  <c r="A6832" i="20"/>
  <c r="A6541" i="20"/>
  <c r="A347" i="20"/>
  <c r="A8626" i="20"/>
  <c r="A8677" i="20"/>
  <c r="A5617" i="20"/>
  <c r="A3304" i="20"/>
  <c r="A104" i="20"/>
  <c r="A3818" i="20"/>
  <c r="A8784" i="20"/>
  <c r="A1824" i="20"/>
  <c r="A169" i="20"/>
  <c r="A1778" i="20"/>
  <c r="A3367" i="20"/>
  <c r="A6111" i="20"/>
  <c r="A4600" i="20"/>
  <c r="A8378" i="20"/>
  <c r="A8743" i="20"/>
  <c r="A7777" i="20"/>
  <c r="A6394" i="20"/>
  <c r="A6374" i="20"/>
  <c r="A3568" i="20"/>
  <c r="A8451" i="20"/>
  <c r="A7897" i="20"/>
  <c r="A6638" i="20"/>
  <c r="A9606" i="20"/>
  <c r="A8999" i="20"/>
  <c r="A9242" i="20"/>
  <c r="A8325" i="20"/>
  <c r="A3869" i="20"/>
  <c r="A310" i="20"/>
  <c r="A7899" i="20"/>
  <c r="A7989" i="20"/>
  <c r="A9575" i="20"/>
  <c r="A93" i="20"/>
  <c r="A9424" i="20"/>
  <c r="A3564" i="20"/>
  <c r="A8718" i="20"/>
  <c r="A8511" i="20"/>
  <c r="A529" i="20"/>
  <c r="A8021" i="20"/>
  <c r="A5438" i="20"/>
  <c r="A9160" i="20"/>
  <c r="A6082" i="20"/>
  <c r="A2242" i="20"/>
  <c r="A5535" i="20"/>
  <c r="A7905" i="20"/>
  <c r="A8207" i="20"/>
  <c r="A2595" i="20"/>
  <c r="A2534" i="20"/>
  <c r="A1197" i="20"/>
  <c r="A2981" i="20"/>
  <c r="A8318" i="20"/>
  <c r="A9950" i="20"/>
  <c r="A8159" i="20"/>
  <c r="A8814" i="20"/>
  <c r="A2432" i="20"/>
  <c r="A8563" i="20"/>
  <c r="A1344" i="20"/>
  <c r="A1265" i="20"/>
  <c r="A6567" i="20"/>
  <c r="A7055" i="20"/>
  <c r="A3432" i="20"/>
  <c r="A2236" i="20"/>
  <c r="A5968" i="20"/>
  <c r="A9444" i="20"/>
  <c r="A7448" i="20"/>
  <c r="A5665" i="20"/>
  <c r="A1157" i="20"/>
  <c r="A978" i="20"/>
  <c r="A6957" i="20"/>
  <c r="A6642" i="20"/>
  <c r="A6343" i="20"/>
  <c r="A3187" i="20"/>
  <c r="A1064" i="20"/>
  <c r="A6380" i="20"/>
  <c r="A7606" i="20"/>
  <c r="A1554" i="20"/>
  <c r="A2261" i="20"/>
  <c r="A2523" i="20"/>
  <c r="A7624" i="20"/>
  <c r="A2917" i="20"/>
  <c r="A1860" i="20"/>
  <c r="A1870" i="20"/>
  <c r="A5092" i="20"/>
  <c r="A3690" i="20"/>
  <c r="A2183" i="20"/>
  <c r="A953" i="20"/>
  <c r="A6250" i="20"/>
  <c r="A1220" i="20"/>
  <c r="A6127" i="20"/>
  <c r="A8944" i="20"/>
  <c r="A3255" i="20"/>
  <c r="A2683" i="20"/>
  <c r="A2344" i="20"/>
  <c r="A4512" i="20"/>
  <c r="A5424" i="20"/>
  <c r="A9258" i="20"/>
  <c r="A5544" i="20"/>
  <c r="A2673" i="20"/>
  <c r="A2993" i="20"/>
  <c r="A7342" i="20"/>
  <c r="A8978" i="20"/>
  <c r="A9379" i="20"/>
  <c r="A3672" i="20"/>
  <c r="A4068" i="20"/>
  <c r="A2024" i="20"/>
  <c r="A2250" i="20"/>
  <c r="A8801" i="20"/>
  <c r="A6929" i="20"/>
  <c r="A3409" i="20"/>
  <c r="A1761" i="20"/>
  <c r="A5403" i="20"/>
  <c r="A2505" i="20"/>
  <c r="A1479" i="20"/>
  <c r="A534" i="20"/>
  <c r="A5256" i="20"/>
  <c r="A7689" i="20"/>
  <c r="A6295" i="20"/>
  <c r="A16" i="20"/>
  <c r="A4882" i="20"/>
  <c r="A9184" i="20"/>
  <c r="A8364" i="20"/>
  <c r="A3103" i="20"/>
  <c r="A5714" i="20"/>
  <c r="A3660" i="20"/>
  <c r="A204" i="20"/>
  <c r="A2281" i="20"/>
  <c r="A1561" i="20"/>
  <c r="A8140" i="20"/>
  <c r="A3083" i="20"/>
  <c r="A1319" i="20"/>
  <c r="A5945" i="20"/>
  <c r="A360" i="20"/>
  <c r="A2939" i="20"/>
  <c r="A4770" i="20"/>
  <c r="A2037" i="20"/>
  <c r="A669" i="20"/>
  <c r="A246" i="20"/>
  <c r="A6264" i="20"/>
  <c r="A6134" i="20"/>
  <c r="A7046" i="20"/>
  <c r="A1766" i="20"/>
  <c r="A7105" i="20"/>
  <c r="A321" i="20"/>
  <c r="AP3" i="8"/>
  <c r="A5492" i="20"/>
  <c r="A4835" i="20"/>
  <c r="A5921" i="20"/>
  <c r="A2807" i="20"/>
  <c r="A6414" i="20"/>
  <c r="A9866" i="20"/>
  <c r="A1320" i="20"/>
  <c r="A9066" i="20"/>
  <c r="A1673" i="20"/>
  <c r="A1605" i="20"/>
  <c r="A3470" i="20"/>
  <c r="A5953" i="20"/>
  <c r="A4416" i="20"/>
  <c r="A1820" i="20"/>
  <c r="A8997" i="20"/>
  <c r="A1156" i="20"/>
  <c r="A3220" i="20"/>
  <c r="A9179" i="20"/>
  <c r="A8709" i="20"/>
  <c r="A6578" i="20"/>
  <c r="A2734" i="20"/>
  <c r="A5678" i="20"/>
  <c r="A7144" i="20"/>
  <c r="A4861" i="20"/>
  <c r="A2566" i="20"/>
  <c r="A2586" i="20"/>
  <c r="A5542" i="20"/>
  <c r="A2471" i="20"/>
  <c r="A1862" i="20"/>
  <c r="A3572" i="20"/>
  <c r="A3912" i="20"/>
  <c r="A7254" i="20"/>
  <c r="A3505" i="20"/>
  <c r="A7537" i="20"/>
  <c r="A9898" i="20"/>
  <c r="A240" i="20"/>
  <c r="A8145" i="20"/>
  <c r="A1768" i="20"/>
  <c r="A2937" i="20"/>
  <c r="A5435" i="20"/>
  <c r="A5770" i="20"/>
  <c r="A8658" i="20"/>
  <c r="A7183" i="20"/>
  <c r="A1118" i="20"/>
  <c r="A9790" i="20"/>
  <c r="A2559" i="20"/>
  <c r="A19" i="20"/>
  <c r="A8464" i="20"/>
  <c r="A1222" i="20"/>
  <c r="A5816" i="20"/>
  <c r="A8655" i="20"/>
  <c r="A2790" i="20"/>
  <c r="A6829" i="20"/>
  <c r="A6317" i="20"/>
  <c r="A587" i="20"/>
  <c r="A7733" i="20"/>
  <c r="A8764" i="20"/>
  <c r="A4260" i="20"/>
  <c r="A3726" i="20"/>
  <c r="A573" i="20"/>
  <c r="A1410" i="20"/>
  <c r="A1087" i="20"/>
  <c r="A9832" i="20"/>
  <c r="A2097" i="20"/>
  <c r="A3245" i="20"/>
  <c r="A8347" i="20"/>
  <c r="A5062" i="20"/>
  <c r="A4254" i="20"/>
  <c r="A2980" i="20"/>
  <c r="A3693" i="20"/>
  <c r="A9574" i="20"/>
  <c r="A5031" i="20"/>
  <c r="A2796" i="20"/>
  <c r="A8237" i="20"/>
  <c r="A8676" i="20"/>
  <c r="A5533" i="20"/>
  <c r="A6964" i="20"/>
  <c r="A3279" i="20"/>
  <c r="A6609" i="20"/>
  <c r="A6579" i="20"/>
  <c r="A6694" i="20"/>
  <c r="A1514" i="20"/>
  <c r="A8210" i="20"/>
  <c r="A1923" i="20"/>
  <c r="A2331" i="20"/>
  <c r="A2804" i="20"/>
  <c r="A4674" i="20"/>
  <c r="A2251" i="20"/>
  <c r="A6009" i="20"/>
  <c r="BC59" i="8"/>
  <c r="A6761" i="20"/>
  <c r="A4765" i="20"/>
  <c r="A2988" i="20"/>
  <c r="A7855" i="20"/>
  <c r="A7221" i="20"/>
  <c r="A8481" i="20"/>
  <c r="A846" i="20"/>
  <c r="A1284" i="20"/>
  <c r="A6216" i="20"/>
  <c r="A1204" i="20"/>
  <c r="A8225" i="20"/>
  <c r="A9351" i="20"/>
  <c r="A4000" i="20"/>
  <c r="A32" i="20"/>
  <c r="A7439" i="20"/>
  <c r="A3762" i="20"/>
  <c r="A3050" i="20"/>
  <c r="A2413" i="20"/>
  <c r="A6781" i="20"/>
  <c r="A590" i="20"/>
  <c r="A766" i="20"/>
  <c r="A1037" i="20"/>
  <c r="A7865" i="20"/>
  <c r="A4098" i="20"/>
  <c r="A1282" i="20"/>
  <c r="A8485" i="20"/>
  <c r="A9729" i="20"/>
  <c r="A3925" i="20"/>
  <c r="A2656" i="20"/>
  <c r="A1009" i="20"/>
  <c r="A2088" i="20"/>
  <c r="A9272" i="20"/>
  <c r="A7553" i="20"/>
  <c r="A7259" i="20"/>
  <c r="A6529" i="20"/>
  <c r="A912" i="20"/>
  <c r="A3641" i="20"/>
  <c r="A5604" i="20"/>
  <c r="A3482" i="20"/>
  <c r="A3919" i="20"/>
  <c r="A7201" i="20"/>
  <c r="A7298" i="20"/>
  <c r="A9499" i="20"/>
  <c r="A1710" i="20"/>
  <c r="A9380" i="20"/>
  <c r="A9561" i="20"/>
  <c r="A9127" i="20"/>
  <c r="A5719" i="20"/>
  <c r="A2531" i="20"/>
  <c r="A1690" i="20"/>
  <c r="A270" i="20"/>
  <c r="A8687" i="20"/>
  <c r="A191" i="20"/>
  <c r="A7991" i="20"/>
  <c r="A4569" i="20"/>
  <c r="A9426" i="20"/>
  <c r="A7000" i="20"/>
  <c r="A613" i="20"/>
  <c r="A7285" i="20"/>
  <c r="A8622" i="20"/>
  <c r="A9485" i="20"/>
  <c r="A9834" i="20"/>
  <c r="A1426" i="20"/>
  <c r="A4248" i="20"/>
  <c r="A9716" i="20"/>
  <c r="A1569" i="20"/>
  <c r="A2391" i="20"/>
  <c r="A4613" i="20"/>
  <c r="A2602" i="20"/>
  <c r="A1318" i="20"/>
  <c r="A510" i="20"/>
  <c r="A9308" i="20"/>
  <c r="A2820" i="20"/>
  <c r="A101" i="20"/>
  <c r="A4714" i="20"/>
  <c r="A5722" i="20"/>
  <c r="A4402" i="20"/>
  <c r="A3156" i="20"/>
  <c r="A5480" i="20"/>
  <c r="A7334" i="20"/>
  <c r="A1769" i="20"/>
  <c r="A9589" i="20"/>
  <c r="A9121" i="20"/>
  <c r="A4720" i="20"/>
  <c r="A1664" i="20"/>
  <c r="A7152" i="20"/>
  <c r="A8181" i="20"/>
  <c r="A318" i="20"/>
  <c r="A7868" i="20"/>
  <c r="A2186" i="20"/>
  <c r="A6818" i="20"/>
  <c r="A4749" i="20"/>
  <c r="A9741" i="20"/>
  <c r="A3181" i="20"/>
  <c r="A4234" i="20"/>
  <c r="A2148" i="20"/>
  <c r="A2428" i="20"/>
  <c r="A8769" i="20"/>
  <c r="A8935" i="20"/>
  <c r="A8809" i="20"/>
  <c r="A9616" i="20"/>
  <c r="A6698" i="20"/>
  <c r="A1694" i="20"/>
  <c r="A793" i="20"/>
  <c r="A8860" i="20"/>
  <c r="A2956" i="20"/>
  <c r="A1633" i="20"/>
  <c r="A4929" i="20"/>
  <c r="A8955" i="20"/>
  <c r="A2866" i="20"/>
  <c r="A4199" i="20"/>
  <c r="A2321" i="20"/>
  <c r="A4267" i="20"/>
  <c r="A9751" i="20"/>
  <c r="A3024" i="20"/>
  <c r="A7226" i="20"/>
  <c r="A7018" i="20"/>
  <c r="A482" i="20"/>
  <c r="A8560" i="20"/>
  <c r="A1681" i="20"/>
  <c r="A8705" i="20"/>
  <c r="A8832" i="20"/>
  <c r="A9580" i="20"/>
  <c r="A8691" i="20"/>
  <c r="A5251" i="20"/>
  <c r="A7294" i="20"/>
  <c r="A7783" i="20"/>
  <c r="A8582" i="20"/>
  <c r="A9422" i="20"/>
  <c r="A2809" i="20"/>
  <c r="A324" i="20"/>
  <c r="A2958" i="20"/>
  <c r="A819" i="20"/>
  <c r="A1979" i="20"/>
  <c r="A5861" i="20"/>
  <c r="A9763" i="20"/>
  <c r="A9746" i="20"/>
  <c r="A8152" i="20"/>
  <c r="A2043" i="20"/>
  <c r="A9539" i="20"/>
  <c r="A4813" i="20"/>
  <c r="A4062" i="20"/>
  <c r="A5976" i="20"/>
  <c r="A9090" i="20"/>
  <c r="A9851" i="20"/>
  <c r="A4781" i="20"/>
  <c r="A4492" i="20"/>
  <c r="A1835" i="20"/>
  <c r="A3663" i="20"/>
  <c r="A4537" i="20"/>
  <c r="A2197" i="20"/>
  <c r="A213" i="20"/>
  <c r="A8572" i="20"/>
  <c r="A4449" i="20"/>
  <c r="A8707" i="20"/>
  <c r="A1271" i="20"/>
  <c r="A9297" i="20"/>
  <c r="A2686" i="20"/>
  <c r="A8062" i="20"/>
  <c r="A4096" i="20"/>
  <c r="A4044" i="20"/>
  <c r="A4259" i="20"/>
  <c r="A7265" i="20"/>
  <c r="A9598" i="20"/>
  <c r="A1528" i="20"/>
  <c r="BB40" i="8"/>
  <c r="A4488" i="20"/>
  <c r="A5938" i="20"/>
  <c r="A4970" i="20"/>
  <c r="A5854" i="20"/>
  <c r="A8361" i="20"/>
  <c r="A5038" i="20"/>
  <c r="A8409" i="20"/>
  <c r="A2957" i="20"/>
  <c r="A6398" i="20"/>
  <c r="A8102" i="20"/>
  <c r="A4556" i="20"/>
  <c r="A8213" i="20"/>
  <c r="A3822" i="20"/>
  <c r="A4069" i="20"/>
  <c r="A9409" i="20"/>
  <c r="A8803" i="20"/>
  <c r="A1808" i="20"/>
  <c r="A1292" i="20"/>
  <c r="A2647" i="20"/>
  <c r="A5531" i="20"/>
  <c r="A5974" i="20"/>
  <c r="A5252" i="20"/>
  <c r="A836" i="20"/>
  <c r="A1299" i="20"/>
  <c r="A4640" i="20"/>
  <c r="A1804" i="20"/>
  <c r="A1124" i="20"/>
  <c r="A4486" i="20"/>
  <c r="A3205" i="20"/>
  <c r="A4738" i="20"/>
  <c r="A4370" i="20"/>
  <c r="A5997" i="20"/>
  <c r="A1198" i="20"/>
  <c r="A631" i="20"/>
  <c r="A801" i="20"/>
  <c r="A4938" i="20"/>
  <c r="A7510" i="20"/>
  <c r="A9423" i="20"/>
  <c r="A563" i="20"/>
  <c r="A7862" i="20"/>
  <c r="A1076" i="20"/>
  <c r="A2059" i="20"/>
  <c r="A6942" i="20"/>
  <c r="A8585" i="20"/>
  <c r="A5431" i="20"/>
  <c r="A1549" i="20"/>
  <c r="A9781" i="20"/>
  <c r="A496" i="20"/>
  <c r="A7841" i="20"/>
  <c r="A5481" i="20"/>
  <c r="A727" i="20"/>
  <c r="A7033" i="20"/>
  <c r="A9065" i="20"/>
  <c r="A8700" i="20"/>
  <c r="A9130" i="20"/>
  <c r="A2658" i="20"/>
  <c r="A1008" i="20"/>
  <c r="A7838" i="20"/>
  <c r="A1735" i="20"/>
  <c r="A4804" i="20"/>
  <c r="A4995" i="20"/>
  <c r="A9393" i="20"/>
  <c r="A6013" i="20"/>
  <c r="A1143" i="20"/>
  <c r="A5740" i="20"/>
  <c r="A7508" i="20"/>
  <c r="A9166" i="20"/>
  <c r="A1392" i="20"/>
  <c r="A9457" i="20"/>
  <c r="A5547" i="20"/>
  <c r="A5259" i="20"/>
  <c r="A4010" i="20"/>
  <c r="A1244" i="20"/>
  <c r="A2901" i="20"/>
  <c r="A6659" i="20"/>
  <c r="A4812" i="20"/>
  <c r="A9463" i="20"/>
  <c r="A3092" i="20"/>
  <c r="A4428" i="20"/>
  <c r="A6724" i="20"/>
  <c r="A9394" i="20"/>
  <c r="A3384" i="20"/>
  <c r="A5339" i="20"/>
  <c r="A5478" i="20"/>
  <c r="A3712" i="20"/>
  <c r="A7627" i="20"/>
  <c r="A5599" i="20"/>
  <c r="A9852" i="20"/>
  <c r="A6772" i="20"/>
  <c r="A689" i="20"/>
  <c r="A4271" i="20"/>
  <c r="A6505" i="20"/>
  <c r="A484" i="20"/>
  <c r="A3231" i="20"/>
  <c r="A2294" i="20"/>
  <c r="A2114" i="20"/>
  <c r="A8493" i="20"/>
  <c r="A6062" i="20"/>
  <c r="A3222" i="20"/>
  <c r="A8256" i="20"/>
  <c r="A8317" i="20"/>
  <c r="A8345" i="20"/>
  <c r="A2727" i="20"/>
  <c r="A173" i="20"/>
  <c r="A6365" i="20"/>
  <c r="A8278" i="20"/>
  <c r="A8380" i="20"/>
  <c r="A2887" i="20"/>
  <c r="A3091" i="20"/>
  <c r="A861" i="20"/>
  <c r="A9963" i="20"/>
  <c r="A4787" i="20"/>
  <c r="A1104" i="20"/>
  <c r="A873" i="20"/>
  <c r="A5455" i="20"/>
  <c r="A4706" i="20"/>
  <c r="A1288" i="20"/>
  <c r="A5081" i="20"/>
  <c r="A3805" i="20"/>
  <c r="A9850" i="20"/>
  <c r="A6189" i="20"/>
  <c r="A5774" i="20"/>
  <c r="A7113" i="20"/>
  <c r="A9809" i="20"/>
  <c r="A3702" i="20"/>
  <c r="A4763" i="20"/>
  <c r="A2101" i="20"/>
  <c r="A1764" i="20"/>
  <c r="A1116" i="20"/>
  <c r="A9337" i="20"/>
  <c r="A3306" i="20"/>
  <c r="A5172" i="20"/>
  <c r="A7711" i="20"/>
  <c r="A965" i="20"/>
  <c r="A1828" i="20"/>
  <c r="A3262" i="20"/>
  <c r="A3675" i="20"/>
  <c r="A5638" i="20"/>
  <c r="A640" i="20"/>
  <c r="A9585" i="20"/>
  <c r="A8866" i="20"/>
  <c r="A3308" i="20"/>
  <c r="A8491" i="20"/>
  <c r="A2071" i="20"/>
  <c r="A9005" i="20"/>
  <c r="A5254" i="20"/>
  <c r="A5459" i="20"/>
  <c r="A2712" i="20"/>
  <c r="A2620" i="20"/>
  <c r="A325" i="20"/>
  <c r="A1259" i="20"/>
  <c r="A5736" i="20"/>
  <c r="A4979" i="20"/>
  <c r="A6712" i="20"/>
  <c r="A1445" i="20"/>
  <c r="A5925" i="20"/>
  <c r="A9117" i="20"/>
  <c r="A4397" i="20"/>
  <c r="A4405" i="20"/>
  <c r="A7914" i="20"/>
  <c r="A9618" i="20"/>
  <c r="A2940" i="20"/>
  <c r="A9334" i="20"/>
  <c r="A7934" i="20"/>
  <c r="A2016" i="20"/>
  <c r="A6156" i="20"/>
  <c r="A5390" i="20"/>
  <c r="A3248" i="20"/>
  <c r="A3686" i="20"/>
  <c r="A3035" i="20"/>
  <c r="A8748" i="20"/>
  <c r="A1596" i="20"/>
  <c r="A7794" i="20"/>
  <c r="A1653" i="20"/>
  <c r="A6646" i="20"/>
  <c r="A1649" i="20"/>
  <c r="A1154" i="20"/>
  <c r="A9768" i="20"/>
  <c r="A3226" i="20"/>
  <c r="A9829" i="20"/>
  <c r="A6846" i="20"/>
  <c r="A4129" i="20"/>
  <c r="A244" i="20"/>
  <c r="A4133" i="20"/>
  <c r="A6348" i="20"/>
  <c r="A4581" i="20"/>
  <c r="A3272" i="20"/>
  <c r="A841" i="20"/>
  <c r="A1624" i="20"/>
  <c r="A1994" i="20"/>
  <c r="A3502" i="20"/>
  <c r="A8440" i="20"/>
  <c r="A5767" i="20"/>
  <c r="A8600" i="20"/>
  <c r="A8284" i="20"/>
  <c r="A3994" i="20"/>
  <c r="A6029" i="20"/>
  <c r="A331" i="20"/>
  <c r="A236" i="20"/>
  <c r="A5591" i="20"/>
  <c r="A959" i="20"/>
  <c r="A663" i="20"/>
  <c r="A1300" i="20"/>
  <c r="A4273" i="20"/>
  <c r="A9958" i="20"/>
  <c r="A9438" i="20"/>
  <c r="A7947" i="20"/>
  <c r="A8966" i="20"/>
  <c r="A9644" i="20"/>
  <c r="A8223" i="20"/>
  <c r="A8870" i="20"/>
  <c r="A582" i="20"/>
  <c r="A3989" i="20"/>
  <c r="A2933" i="20"/>
  <c r="A6722" i="20"/>
  <c r="A9445" i="20"/>
  <c r="A9280" i="20"/>
  <c r="A4510" i="20"/>
  <c r="A2754" i="20"/>
  <c r="A4746" i="20"/>
  <c r="A2006" i="20"/>
  <c r="A1298" i="20"/>
  <c r="A1601" i="20"/>
  <c r="A1225" i="20"/>
  <c r="A8054" i="20"/>
  <c r="A6466" i="20"/>
  <c r="A2025" i="20"/>
  <c r="A556" i="20"/>
  <c r="A6373" i="20"/>
  <c r="A5971" i="20"/>
  <c r="A2389" i="20"/>
  <c r="A5630" i="20"/>
  <c r="A5260" i="20"/>
  <c r="A3424" i="20"/>
  <c r="A2855" i="20"/>
  <c r="A5681" i="20"/>
  <c r="A1451" i="20"/>
  <c r="A6333" i="20"/>
  <c r="A694" i="20"/>
  <c r="A8264" i="20"/>
  <c r="A6660" i="20"/>
  <c r="A3183" i="20"/>
  <c r="A2765" i="20"/>
  <c r="A5376" i="20"/>
  <c r="A8857" i="20"/>
  <c r="A9876" i="20"/>
  <c r="A8650" i="20"/>
  <c r="A5995" i="20"/>
  <c r="A632" i="20"/>
  <c r="A5473" i="20"/>
  <c r="A3179" i="20"/>
  <c r="A3484" i="20"/>
  <c r="A299" i="20"/>
  <c r="A1817" i="20"/>
  <c r="A9231" i="20"/>
  <c r="A6944" i="20"/>
  <c r="A2625" i="20"/>
  <c r="A777" i="20"/>
  <c r="A5350" i="20"/>
  <c r="A4414" i="20"/>
  <c r="A464" i="20"/>
  <c r="A6669" i="20"/>
  <c r="A6926" i="20"/>
  <c r="A1563" i="20"/>
  <c r="A4104" i="20"/>
  <c r="A3753" i="20"/>
  <c r="A1039" i="20"/>
  <c r="A8476" i="20"/>
  <c r="A7909" i="20"/>
  <c r="A8308" i="20"/>
  <c r="A5222" i="20"/>
  <c r="A4915" i="20"/>
  <c r="A4894" i="20"/>
  <c r="A8995" i="20"/>
  <c r="A5282" i="20"/>
  <c r="A5613" i="20"/>
  <c r="A1883" i="20"/>
  <c r="A2239" i="20"/>
  <c r="A4942" i="20"/>
  <c r="A1436" i="20"/>
  <c r="A4198" i="20"/>
  <c r="A2224" i="20"/>
  <c r="A3979" i="20"/>
  <c r="A5148" i="20"/>
  <c r="A5804" i="20"/>
  <c r="A2709" i="20"/>
  <c r="A5009" i="20"/>
  <c r="A1523" i="20"/>
  <c r="A8786" i="20"/>
  <c r="A1590" i="20"/>
  <c r="A7083" i="20"/>
  <c r="A2617" i="20"/>
  <c r="A6120" i="20"/>
  <c r="A9511" i="20"/>
  <c r="A2902" i="20"/>
  <c r="A8106" i="20"/>
  <c r="A179" i="20"/>
  <c r="A7293" i="20"/>
  <c r="A1199" i="20"/>
  <c r="A982" i="20"/>
  <c r="A3961" i="20"/>
  <c r="A6485" i="20"/>
  <c r="A4546" i="20"/>
  <c r="A4047" i="20"/>
  <c r="A338" i="20"/>
  <c r="A5294" i="20"/>
  <c r="A7115" i="20"/>
  <c r="A1529" i="20"/>
  <c r="A7042" i="20"/>
  <c r="A9821" i="20"/>
  <c r="A4385" i="20"/>
  <c r="A5856" i="20"/>
  <c r="A726" i="20"/>
  <c r="A6273" i="20"/>
  <c r="A124" i="20"/>
  <c r="A9024" i="20"/>
  <c r="A2284" i="20"/>
  <c r="A2781" i="20"/>
  <c r="A6094" i="20"/>
  <c r="A5855" i="20"/>
  <c r="A885" i="20"/>
  <c r="A837" i="20"/>
  <c r="A8972" i="20"/>
  <c r="A4363" i="20"/>
  <c r="A2383" i="20"/>
  <c r="A9436" i="20"/>
  <c r="A6624" i="20"/>
  <c r="A1223" i="20"/>
  <c r="A7968" i="20"/>
  <c r="A3473" i="20"/>
  <c r="A2123" i="20"/>
  <c r="A6521" i="20"/>
  <c r="A442" i="20"/>
  <c r="A5605" i="20"/>
  <c r="A400" i="20"/>
  <c r="A2836" i="20"/>
  <c r="A9597" i="20"/>
  <c r="A2159" i="20"/>
  <c r="A1743" i="20"/>
  <c r="A4095" i="20"/>
  <c r="A1045" i="20"/>
  <c r="A5970" i="20"/>
  <c r="A9882" i="20"/>
  <c r="A1055" i="20"/>
  <c r="A839" i="20"/>
  <c r="A3190" i="20"/>
  <c r="A9427" i="20"/>
  <c r="A2571" i="20"/>
  <c r="A9082" i="20"/>
  <c r="A4661" i="20"/>
  <c r="A2111" i="20"/>
  <c r="A5157" i="20"/>
  <c r="A9195" i="20"/>
  <c r="A6919" i="20"/>
  <c r="A2633" i="20"/>
  <c r="A6390" i="20"/>
  <c r="A6565" i="20"/>
  <c r="A8502" i="20"/>
  <c r="A233" i="20"/>
  <c r="A4475" i="20"/>
  <c r="A8534" i="20"/>
  <c r="A3968" i="20"/>
  <c r="A834" i="20"/>
  <c r="A646" i="20"/>
  <c r="A4712" i="20"/>
  <c r="A9541" i="20"/>
  <c r="A3443" i="20"/>
  <c r="A3654" i="20"/>
  <c r="A2663" i="20"/>
  <c r="A3593" i="20"/>
  <c r="A9084" i="20"/>
  <c r="A410" i="20"/>
  <c r="A3266" i="20"/>
  <c r="A6558" i="20"/>
  <c r="A8564" i="20"/>
  <c r="A8868" i="20"/>
  <c r="A1155" i="20"/>
  <c r="A3531" i="20"/>
  <c r="A8231" i="20"/>
  <c r="A1174" i="20"/>
  <c r="A1724" i="20"/>
  <c r="A5335" i="20"/>
  <c r="A232" i="20"/>
  <c r="A1855" i="20"/>
  <c r="A8549" i="20"/>
  <c r="A9007" i="20"/>
  <c r="A41" i="20"/>
  <c r="A4568" i="20"/>
  <c r="A5466" i="20"/>
  <c r="A5510" i="20"/>
  <c r="A9185" i="20"/>
  <c r="A3288" i="20"/>
  <c r="A3621" i="20"/>
  <c r="A7371" i="20"/>
  <c r="A8593" i="20"/>
  <c r="A8015" i="20"/>
  <c r="A6027" i="20"/>
  <c r="A7682" i="20"/>
  <c r="A5023" i="20"/>
  <c r="A9484" i="20"/>
  <c r="A3425" i="20"/>
  <c r="A4479" i="20"/>
  <c r="A298" i="20"/>
  <c r="A8807" i="20"/>
  <c r="A6963" i="20"/>
  <c r="A3684" i="20"/>
  <c r="A5578" i="20"/>
  <c r="A1618" i="20"/>
  <c r="A9176" i="20"/>
  <c r="A8825" i="20"/>
  <c r="A5693" i="20"/>
  <c r="A3895" i="20"/>
  <c r="A5168" i="20"/>
  <c r="A9147" i="20"/>
  <c r="A4332" i="20"/>
  <c r="A806" i="20"/>
  <c r="A5440" i="20"/>
  <c r="A4824" i="20"/>
  <c r="A607" i="20"/>
  <c r="A1183" i="20"/>
  <c r="A1475" i="20"/>
  <c r="A6717" i="20"/>
  <c r="A1863" i="20"/>
  <c r="A8892" i="20"/>
  <c r="A4583" i="20"/>
  <c r="A9400" i="20"/>
  <c r="A1213" i="20"/>
  <c r="A2182" i="20"/>
  <c r="A9177" i="20"/>
  <c r="A9871" i="20"/>
  <c r="A1253" i="20"/>
  <c r="A5493" i="20"/>
  <c r="A7842" i="20"/>
  <c r="A1687" i="20"/>
  <c r="A1413" i="20"/>
  <c r="A2442" i="20"/>
  <c r="A6356" i="20"/>
  <c r="A7953" i="20"/>
  <c r="A6422" i="20"/>
  <c r="A9031" i="20"/>
  <c r="A2728" i="20"/>
  <c r="A1895" i="20"/>
  <c r="A1913" i="20"/>
  <c r="A7284" i="20"/>
  <c r="A3398" i="20"/>
  <c r="A5852" i="20"/>
  <c r="A1841" i="20"/>
  <c r="A3703" i="20"/>
  <c r="A8550" i="20"/>
  <c r="A2467" i="20"/>
  <c r="A5053" i="20"/>
  <c r="A6562" i="20"/>
  <c r="A4444" i="20"/>
  <c r="A9347" i="20"/>
  <c r="A7878" i="20"/>
  <c r="A6588" i="20"/>
  <c r="A5452" i="20"/>
  <c r="A2716" i="20"/>
  <c r="A7601" i="20"/>
  <c r="A7203" i="20"/>
  <c r="A8937" i="20"/>
  <c r="A2194" i="20"/>
  <c r="A7629" i="20"/>
  <c r="A6615" i="20"/>
  <c r="A1544" i="20"/>
  <c r="A3388" i="20"/>
  <c r="A2015" i="20"/>
  <c r="A350" i="20"/>
  <c r="A5984" i="20"/>
  <c r="A6975" i="20"/>
  <c r="A5508" i="20"/>
  <c r="A9079" i="20"/>
  <c r="A4447" i="20"/>
  <c r="A9043" i="20"/>
  <c r="A247" i="20"/>
  <c r="A3118" i="20"/>
  <c r="A4347" i="20"/>
  <c r="A1674" i="20"/>
  <c r="A9978" i="20"/>
  <c r="A6658" i="20"/>
  <c r="AP5" i="8"/>
  <c r="A8164" i="20"/>
  <c r="A8144" i="20"/>
  <c r="A3699" i="20"/>
  <c r="A2014" i="20"/>
  <c r="A8547" i="20"/>
  <c r="A3106" i="20"/>
  <c r="A8368" i="20"/>
  <c r="A8076" i="20"/>
  <c r="A7567" i="20"/>
  <c r="A4297" i="20"/>
  <c r="A6207" i="20"/>
  <c r="A7412" i="20"/>
  <c r="A7010" i="20"/>
  <c r="A9573" i="20"/>
  <c r="A645" i="20"/>
  <c r="A9709" i="20"/>
  <c r="A7511" i="20"/>
  <c r="A8791" i="20"/>
  <c r="A816" i="20"/>
  <c r="A2110" i="20"/>
  <c r="A8863" i="20"/>
  <c r="A9803" i="20"/>
  <c r="A5905" i="20"/>
  <c r="A4495" i="20"/>
  <c r="A7791" i="20"/>
  <c r="A8501" i="20"/>
  <c r="A1688" i="20"/>
  <c r="A9557" i="20"/>
  <c r="A5096" i="20"/>
  <c r="A8407" i="20"/>
  <c r="A3452" i="20"/>
  <c r="A2795" i="20"/>
  <c r="A5181" i="20"/>
  <c r="A1289" i="20"/>
  <c r="A4621" i="20"/>
  <c r="A504" i="20"/>
  <c r="A2748" i="20"/>
  <c r="A5105" i="20"/>
  <c r="A2753" i="20"/>
  <c r="A2273" i="20"/>
  <c r="A5021" i="20"/>
  <c r="A3587" i="20"/>
  <c r="A828" i="20"/>
  <c r="A674" i="20"/>
  <c r="A9634" i="20"/>
  <c r="A6342" i="20"/>
  <c r="A920" i="20"/>
  <c r="A2399" i="20"/>
  <c r="A7876" i="20"/>
  <c r="A1258" i="20"/>
  <c r="A7414" i="20"/>
  <c r="A9924" i="20"/>
  <c r="A4975" i="20"/>
  <c r="A4646" i="20"/>
  <c r="A3766" i="20"/>
  <c r="A1149" i="20"/>
  <c r="A9988" i="20"/>
  <c r="A7782" i="20"/>
  <c r="A9697" i="20"/>
  <c r="A7092" i="20"/>
  <c r="A4219" i="20"/>
  <c r="A6052" i="20"/>
  <c r="A5128" i="20"/>
  <c r="A8679" i="20"/>
  <c r="A3893" i="20"/>
  <c r="A2379" i="20"/>
  <c r="A585" i="20"/>
  <c r="A9819" i="20"/>
  <c r="A7740" i="20"/>
  <c r="A4846" i="20"/>
  <c r="A3088" i="20"/>
  <c r="A6871" i="20"/>
  <c r="A4566" i="20"/>
  <c r="A3461" i="20"/>
  <c r="A7827" i="20"/>
  <c r="A8610" i="20"/>
  <c r="A4058" i="20"/>
  <c r="A1587" i="20"/>
  <c r="A9404" i="20"/>
  <c r="A6335" i="20"/>
  <c r="A5933" i="20"/>
  <c r="A2487" i="20"/>
  <c r="A3682" i="20"/>
  <c r="A186" i="20"/>
  <c r="A3406" i="20"/>
  <c r="A822" i="20"/>
  <c r="A5344" i="20"/>
  <c r="A8941" i="20"/>
  <c r="A6982" i="20"/>
  <c r="A9605" i="20"/>
  <c r="A8113" i="20"/>
  <c r="A1992" i="20"/>
  <c r="A9035" i="20"/>
  <c r="A5258" i="20"/>
  <c r="A2297" i="20"/>
  <c r="A5779" i="20"/>
  <c r="A2476" i="20"/>
  <c r="A1730" i="20"/>
  <c r="A4805" i="20"/>
  <c r="A5704" i="20"/>
  <c r="A2258" i="20"/>
  <c r="A8747" i="20"/>
  <c r="A2347" i="20"/>
  <c r="A4409" i="20"/>
  <c r="A5085" i="20"/>
  <c r="A3347" i="20"/>
  <c r="A9926" i="20"/>
  <c r="A941" i="20"/>
  <c r="A2684" i="20"/>
  <c r="A4557" i="20"/>
  <c r="A389" i="20"/>
  <c r="A8211" i="20"/>
  <c r="BC27" i="8"/>
  <c r="A7703" i="20"/>
  <c r="A6592" i="20"/>
  <c r="A1481" i="20"/>
  <c r="A514" i="20"/>
  <c r="A967" i="20"/>
  <c r="A4194" i="20"/>
  <c r="A4434" i="20"/>
  <c r="A5496" i="20"/>
  <c r="A7003" i="20"/>
  <c r="A4542" i="20"/>
  <c r="A8143" i="20"/>
  <c r="A4795" i="20"/>
  <c r="A7958" i="20"/>
  <c r="A6087" i="20"/>
  <c r="A3299" i="20"/>
  <c r="A8544" i="20"/>
  <c r="A8516" i="20"/>
  <c r="A8194" i="20"/>
  <c r="A4707" i="20"/>
  <c r="A3087" i="20"/>
  <c r="A677" i="20"/>
  <c r="A7385" i="20"/>
  <c r="A1792" i="20"/>
  <c r="A34" i="20"/>
  <c r="A6031" i="20"/>
  <c r="A2477" i="20"/>
  <c r="A5001" i="20"/>
  <c r="A4533" i="20"/>
  <c r="A8802" i="20"/>
  <c r="A4980" i="20"/>
  <c r="A6987" i="20"/>
  <c r="A3976" i="20"/>
  <c r="A220" i="20"/>
  <c r="A2364" i="20"/>
  <c r="A759" i="20"/>
  <c r="A1151" i="20"/>
  <c r="A2550" i="20"/>
  <c r="A2986" i="20"/>
  <c r="A3029" i="20"/>
  <c r="A4157" i="20"/>
  <c r="A7857" i="20"/>
  <c r="A779" i="20"/>
  <c r="A1263" i="20"/>
  <c r="A7883" i="20"/>
  <c r="A1661" i="20"/>
  <c r="A8383" i="20"/>
  <c r="A9112" i="20"/>
  <c r="A3858" i="20"/>
  <c r="A3148" i="20"/>
  <c r="A1421" i="20"/>
  <c r="A848" i="20"/>
  <c r="BB66" i="8"/>
  <c r="A1359" i="20"/>
  <c r="A8662" i="20"/>
  <c r="A4324" i="20"/>
  <c r="A6469" i="20"/>
  <c r="A5323" i="20"/>
  <c r="A2652" i="20"/>
  <c r="A5801" i="20"/>
  <c r="A6679" i="20"/>
  <c r="A4553" i="20"/>
  <c r="A600" i="20"/>
  <c r="A1612" i="20"/>
  <c r="A7485" i="20"/>
  <c r="A189" i="20"/>
  <c r="A1826" i="20"/>
  <c r="A3049" i="20"/>
  <c r="A8023" i="20"/>
  <c r="A8327" i="20"/>
  <c r="A9965" i="20"/>
  <c r="A7685" i="20"/>
  <c r="A5275" i="20"/>
  <c r="A2922" i="20"/>
  <c r="A65" i="20"/>
  <c r="A198" i="20"/>
  <c r="A1902" i="20"/>
  <c r="A1023" i="20"/>
  <c r="A6650" i="20"/>
  <c r="A7635" i="20"/>
  <c r="A6279" i="20"/>
  <c r="A423" i="20"/>
  <c r="A2916" i="20"/>
  <c r="A1272" i="20"/>
  <c r="A644" i="20"/>
  <c r="A3835" i="20"/>
  <c r="A6385" i="20"/>
  <c r="A9371" i="20"/>
  <c r="A4987" i="20"/>
  <c r="A4725" i="20"/>
  <c r="A184" i="20"/>
  <c r="A3698" i="20"/>
  <c r="A4035" i="20"/>
  <c r="A9477" i="20"/>
  <c r="A2441" i="20"/>
  <c r="A2737" i="20"/>
  <c r="A2147" i="20"/>
  <c r="A8494" i="20"/>
  <c r="A3403" i="20"/>
  <c r="A2537" i="20"/>
  <c r="A316" i="20"/>
  <c r="A491" i="20"/>
  <c r="A1350" i="20"/>
  <c r="A5846" i="20"/>
  <c r="A274" i="20"/>
  <c r="A6044" i="20"/>
  <c r="A5677" i="20"/>
  <c r="A4261" i="20"/>
  <c r="A5385" i="20"/>
  <c r="A7690" i="20"/>
  <c r="A1522" i="20"/>
  <c r="A4803" i="20"/>
  <c r="A8466" i="20"/>
  <c r="A7038" i="20"/>
  <c r="A3670" i="20"/>
  <c r="A8149" i="20"/>
  <c r="A6874" i="20"/>
  <c r="A5988" i="20"/>
  <c r="A2220" i="20"/>
  <c r="A6585" i="20"/>
  <c r="A4534" i="20"/>
  <c r="A1457" i="20"/>
  <c r="A5780" i="20"/>
  <c r="A7874" i="20"/>
  <c r="A1323" i="20"/>
  <c r="A5827" i="20"/>
  <c r="A3497" i="20"/>
  <c r="A1412" i="20"/>
  <c r="A2512" i="20"/>
  <c r="A4905" i="20"/>
  <c r="A7353" i="20"/>
  <c r="A4464" i="20"/>
  <c r="A1964" i="20"/>
  <c r="A2156" i="20"/>
  <c r="BB32" i="8"/>
  <c r="A3514" i="20"/>
  <c r="A2547" i="20"/>
  <c r="A9867" i="20"/>
  <c r="A4680" i="20"/>
  <c r="A3098" i="20"/>
  <c r="A4908" i="20"/>
  <c r="A7463" i="20"/>
  <c r="A8382" i="20"/>
  <c r="A3908" i="20"/>
  <c r="A2799" i="20"/>
  <c r="A8287" i="20"/>
  <c r="A8663" i="20"/>
  <c r="A3438" i="20"/>
  <c r="A7716" i="20"/>
  <c r="A6055" i="20"/>
  <c r="A7787" i="20"/>
  <c r="A3003" i="20"/>
  <c r="A4902" i="20"/>
  <c r="A5190" i="20"/>
  <c r="A8842" i="20"/>
  <c r="A3327" i="20"/>
  <c r="A5355" i="20"/>
  <c r="A327" i="20"/>
  <c r="A4002" i="20"/>
  <c r="A3123" i="20"/>
  <c r="A2054" i="20"/>
  <c r="A9532" i="20"/>
  <c r="A2768" i="20"/>
  <c r="A9921" i="20"/>
  <c r="A5572" i="20"/>
  <c r="A7316" i="20"/>
  <c r="A271" i="20"/>
  <c r="A2624" i="20"/>
  <c r="A3561" i="20"/>
  <c r="A9700" i="20"/>
  <c r="A9075" i="20"/>
  <c r="A5087" i="20"/>
  <c r="A4032" i="20"/>
  <c r="A2149" i="20"/>
  <c r="A5750" i="20"/>
  <c r="A1038" i="20"/>
  <c r="A9968" i="20"/>
  <c r="A925" i="20"/>
  <c r="A7370" i="20"/>
  <c r="A6798" i="20"/>
  <c r="A2128" i="20"/>
  <c r="A7973" i="20"/>
  <c r="A9453" i="20"/>
  <c r="A4162" i="20"/>
  <c r="A9290" i="20"/>
  <c r="A1856" i="20"/>
  <c r="A2485" i="20"/>
  <c r="A5362" i="20"/>
  <c r="A8422" i="20"/>
  <c r="A4061" i="20"/>
  <c r="A5690" i="20"/>
  <c r="A8630" i="20"/>
  <c r="A9295" i="20"/>
  <c r="A3879" i="20"/>
  <c r="A6296" i="20"/>
  <c r="A4593" i="20"/>
  <c r="A2076" i="20"/>
  <c r="A8128" i="20"/>
  <c r="A4784" i="20"/>
  <c r="A6745" i="20"/>
  <c r="A7238" i="20"/>
  <c r="A2854" i="20"/>
  <c r="A9902" i="20"/>
  <c r="A2587" i="20"/>
  <c r="A3947" i="20"/>
  <c r="A6172" i="20"/>
  <c r="A3411" i="20"/>
  <c r="A7151" i="20"/>
  <c r="A3360" i="20"/>
  <c r="A3009" i="20"/>
  <c r="A1934" i="20"/>
  <c r="A1903" i="20"/>
  <c r="A352" i="20"/>
  <c r="A5234" i="20"/>
  <c r="A892" i="20"/>
  <c r="A3821" i="20"/>
  <c r="A3002" i="20"/>
  <c r="A3252" i="20"/>
  <c r="A7286" i="20"/>
  <c r="A1916" i="20"/>
  <c r="A2891" i="20"/>
  <c r="A8531" i="20"/>
  <c r="A1176" i="20"/>
  <c r="A8893" i="20"/>
  <c r="A670" i="20"/>
  <c r="A1733" i="20"/>
  <c r="A7677" i="20"/>
  <c r="A8058" i="20"/>
  <c r="A5414" i="20"/>
  <c r="A3191" i="20"/>
  <c r="A3387" i="20"/>
  <c r="A5529" i="20"/>
  <c r="A7663" i="20"/>
  <c r="A5306" i="20"/>
  <c r="A9570" i="20"/>
  <c r="A4925" i="20"/>
  <c r="A2760" i="20"/>
  <c r="A9740" i="20"/>
  <c r="A6631" i="20"/>
  <c r="A9187" i="20"/>
  <c r="A1839" i="20"/>
  <c r="A7407" i="20"/>
  <c r="BC65" i="8"/>
  <c r="A1504" i="20"/>
  <c r="A501" i="20"/>
  <c r="A1956" i="20"/>
  <c r="A7141" i="20"/>
  <c r="A136" i="20"/>
  <c r="A343" i="20"/>
  <c r="A1977" i="20"/>
  <c r="A5965" i="20"/>
  <c r="A7561" i="20"/>
  <c r="A1654" i="20"/>
  <c r="A145" i="20"/>
  <c r="A6535" i="20"/>
  <c r="A4629" i="20"/>
  <c r="A9906" i="20"/>
  <c r="A5247" i="20"/>
  <c r="A4751" i="20"/>
  <c r="A6113" i="20"/>
  <c r="A7273" i="20"/>
  <c r="A7366" i="20"/>
  <c r="A3873" i="20"/>
  <c r="A4333" i="20"/>
  <c r="A2590" i="20"/>
  <c r="A601" i="20"/>
  <c r="A3630" i="20"/>
  <c r="A7143" i="20"/>
  <c r="A1779" i="20"/>
  <c r="A3707" i="20"/>
  <c r="A3696" i="20"/>
  <c r="A1679" i="20"/>
  <c r="A4498" i="20"/>
  <c r="A4110" i="20"/>
  <c r="A7754" i="20"/>
  <c r="A7369" i="20"/>
  <c r="A2083" i="20"/>
  <c r="A7016" i="20"/>
  <c r="A9044" i="20"/>
  <c r="A6641" i="20"/>
  <c r="A2575" i="20"/>
  <c r="A3005" i="20"/>
  <c r="A1227" i="20"/>
  <c r="A9395" i="20"/>
  <c r="A6803" i="20"/>
  <c r="A3825" i="20"/>
  <c r="A2480" i="20"/>
  <c r="A9377" i="20"/>
  <c r="A9730" i="20"/>
  <c r="A8389" i="20"/>
  <c r="A9822" i="20"/>
  <c r="A6883" i="20"/>
  <c r="A4075" i="20"/>
  <c r="A6038" i="20"/>
  <c r="A9621" i="20"/>
  <c r="A2260" i="20"/>
  <c r="A8425" i="20"/>
  <c r="A4094" i="20"/>
  <c r="A2669" i="20"/>
  <c r="A9986" i="20"/>
  <c r="A5559" i="20"/>
  <c r="A8477" i="20"/>
  <c r="A2946" i="20"/>
  <c r="A5724" i="20"/>
  <c r="A9225" i="20"/>
  <c r="A8078" i="20"/>
  <c r="A6186" i="20"/>
  <c r="A8672" i="20"/>
  <c r="A3574" i="20"/>
  <c r="A7308" i="20"/>
  <c r="A821" i="20"/>
  <c r="A3094" i="20"/>
  <c r="A9419" i="20"/>
  <c r="A1812" i="20"/>
  <c r="A1296" i="20"/>
  <c r="A3525" i="20"/>
  <c r="A6311" i="20"/>
  <c r="A4615" i="20"/>
  <c r="A239" i="20"/>
  <c r="A9610" i="20"/>
  <c r="A449" i="20"/>
  <c r="A4990" i="20"/>
  <c r="A2449" i="20"/>
  <c r="A1001" i="20"/>
  <c r="A3936" i="20"/>
  <c r="A9118" i="20"/>
  <c r="A306" i="20"/>
  <c r="A1659" i="20"/>
  <c r="A2494" i="20"/>
  <c r="A4204" i="20"/>
  <c r="A4733" i="20"/>
  <c r="A5541" i="20"/>
  <c r="A120" i="20"/>
  <c r="A878" i="20"/>
  <c r="A7597" i="20"/>
  <c r="A3086" i="20"/>
  <c r="A5778" i="20"/>
  <c r="A5819" i="20"/>
  <c r="A8982" i="20"/>
  <c r="A7108" i="20"/>
  <c r="A9869" i="20"/>
  <c r="A9742" i="20"/>
  <c r="A469" i="20"/>
  <c r="A5594" i="20"/>
  <c r="A6326" i="20"/>
  <c r="A4806" i="20"/>
  <c r="A4957" i="20"/>
  <c r="A6332" i="20"/>
  <c r="A7559" i="20"/>
  <c r="A4562" i="20"/>
  <c r="A3882" i="20"/>
  <c r="A5857" i="20"/>
  <c r="A924" i="20"/>
  <c r="A5522" i="20"/>
  <c r="A6776" i="20"/>
  <c r="A7594" i="20"/>
  <c r="A4655" i="20"/>
  <c r="A4473" i="20"/>
  <c r="A618" i="20"/>
  <c r="A3909" i="20"/>
  <c r="A1842" i="20"/>
  <c r="A144" i="20"/>
  <c r="A8479" i="20"/>
  <c r="A2522" i="20"/>
  <c r="A197" i="20"/>
  <c r="A2825" i="20"/>
  <c r="A5775" i="20"/>
  <c r="A3512" i="20"/>
  <c r="A9285" i="20"/>
  <c r="A3033" i="20"/>
  <c r="A1074" i="20"/>
  <c r="A5831" i="20"/>
  <c r="A4252" i="20"/>
  <c r="A4304" i="20"/>
  <c r="A8350" i="20"/>
  <c r="A9930" i="20"/>
  <c r="A2955" i="20"/>
  <c r="A3153" i="20"/>
  <c r="A1316" i="20"/>
  <c r="A1460" i="20"/>
  <c r="A7469" i="20"/>
  <c r="A3576" i="20"/>
  <c r="A2131" i="20"/>
  <c r="A4664" i="20"/>
  <c r="A3981" i="20"/>
  <c r="A3276" i="20"/>
  <c r="A4286" i="20"/>
  <c r="A5581" i="20"/>
  <c r="A3429" i="20"/>
  <c r="A6539" i="20"/>
  <c r="A3676" i="20"/>
  <c r="A6133" i="20"/>
  <c r="A5782" i="20"/>
  <c r="A1127" i="20"/>
  <c r="A7315" i="20"/>
  <c r="A9916" i="20"/>
  <c r="A8787" i="20"/>
  <c r="A1195" i="20"/>
  <c r="A6545" i="20"/>
  <c r="A8236" i="20"/>
  <c r="A5179" i="20"/>
  <c r="A2976" i="20"/>
  <c r="A1784" i="20"/>
  <c r="A5523" i="20"/>
  <c r="A7800" i="20"/>
  <c r="A1854" i="20"/>
  <c r="A8761" i="20"/>
  <c r="A2797" i="20"/>
  <c r="A2063" i="20"/>
  <c r="A2644" i="20"/>
  <c r="A9927" i="20"/>
  <c r="A5876" i="20"/>
  <c r="A385" i="20"/>
  <c r="A9332" i="20"/>
  <c r="A8337" i="20"/>
  <c r="A9658" i="20"/>
  <c r="A2106" i="20"/>
  <c r="A5955" i="20"/>
  <c r="A1990" i="20"/>
  <c r="A2935" i="20"/>
  <c r="A5942" i="20"/>
  <c r="A339" i="20"/>
  <c r="A2244" i="20"/>
  <c r="A397" i="20"/>
  <c r="A1393" i="20"/>
  <c r="A3296" i="20"/>
  <c r="A3608" i="20"/>
  <c r="A2580" i="20"/>
  <c r="A2338" i="20"/>
  <c r="A6338" i="20"/>
  <c r="A293" i="20"/>
  <c r="A7070" i="20"/>
  <c r="A5900" i="20"/>
  <c r="A2722" i="20"/>
  <c r="A314" i="20"/>
  <c r="A8360" i="20"/>
  <c r="A6695" i="20"/>
  <c r="A9552" i="20"/>
  <c r="A354" i="20"/>
  <c r="A3518" i="20"/>
  <c r="A7116" i="20"/>
  <c r="A7417" i="20"/>
  <c r="A5548" i="20"/>
  <c r="A7547" i="20"/>
  <c r="A3963" i="20"/>
  <c r="A9732" i="20"/>
  <c r="A2283" i="20"/>
  <c r="A1287" i="20"/>
  <c r="A1351" i="20"/>
  <c r="A8487" i="20"/>
  <c r="A5249" i="20"/>
  <c r="A1447" i="20"/>
  <c r="A3636" i="20"/>
  <c r="A8095" i="20"/>
  <c r="A9230" i="20"/>
  <c r="A4112" i="20"/>
  <c r="A8862" i="20"/>
  <c r="A285" i="20"/>
  <c r="A1448" i="20"/>
  <c r="A5749" i="20"/>
  <c r="A8797" i="20"/>
  <c r="A7759" i="20"/>
  <c r="A3335" i="20"/>
  <c r="A8413" i="20"/>
  <c r="A132" i="20"/>
  <c r="A5257" i="20"/>
  <c r="A2069" i="20"/>
  <c r="A1365" i="20"/>
  <c r="A6421" i="20"/>
  <c r="A823" i="20"/>
  <c r="A4977" i="20"/>
  <c r="A9124" i="20"/>
  <c r="A4319" i="20"/>
  <c r="A5379" i="20"/>
  <c r="A6667" i="20"/>
  <c r="A3842" i="20"/>
  <c r="A4067" i="20"/>
  <c r="A9792" i="20"/>
  <c r="A2287" i="20"/>
  <c r="A7139" i="20"/>
  <c r="A2816" i="20"/>
  <c r="A6334" i="20"/>
  <c r="A9737" i="20"/>
  <c r="A7915" i="20"/>
  <c r="A405" i="20"/>
  <c r="A5504" i="20"/>
  <c r="A3004" i="20"/>
  <c r="A1868" i="20"/>
  <c r="A9218" i="20"/>
  <c r="A1647" i="20"/>
  <c r="A4230" i="20"/>
  <c r="A4561" i="20"/>
  <c r="A7869" i="20"/>
  <c r="A3811" i="20"/>
  <c r="A3404" i="20"/>
  <c r="A8510" i="20"/>
  <c r="A2483" i="20"/>
  <c r="A1052" i="20"/>
  <c r="A8922" i="20"/>
  <c r="A4679" i="20"/>
  <c r="A4471" i="20"/>
  <c r="A6859" i="20"/>
  <c r="A4783" i="20"/>
  <c r="A9548" i="20"/>
  <c r="A2551" i="20"/>
  <c r="A4516" i="20"/>
  <c r="A3885" i="20"/>
  <c r="A7732" i="20"/>
  <c r="A3427" i="20"/>
  <c r="A9796" i="20"/>
  <c r="A860" i="20"/>
  <c r="A341" i="20"/>
  <c r="A811" i="20"/>
  <c r="A8459" i="20"/>
  <c r="A7605" i="20"/>
  <c r="A1221" i="20"/>
  <c r="A2771" i="20"/>
  <c r="A6632" i="20"/>
  <c r="A9622" i="20"/>
  <c r="A3931" i="20"/>
  <c r="A8763" i="20"/>
  <c r="A6125" i="20"/>
  <c r="A2158" i="20"/>
  <c r="A541" i="20"/>
  <c r="A8000" i="20"/>
  <c r="A1042" i="20"/>
  <c r="A2358" i="20"/>
  <c r="A126" i="20"/>
  <c r="A5436" i="20"/>
  <c r="A5748" i="20"/>
  <c r="A8996" i="20"/>
  <c r="A7424" i="20"/>
  <c r="A4410" i="20"/>
  <c r="A7262" i="20"/>
  <c r="A896" i="20"/>
  <c r="A5990" i="20"/>
  <c r="A5465" i="20"/>
  <c r="A4127" i="20"/>
  <c r="A6165" i="20"/>
  <c r="A6442" i="20"/>
  <c r="A9708" i="20"/>
  <c r="A8962" i="20"/>
  <c r="A9331" i="20"/>
  <c r="A6487" i="20"/>
  <c r="A1801" i="20"/>
  <c r="A6716" i="20"/>
  <c r="A4491" i="20"/>
  <c r="A2387" i="20"/>
  <c r="A6423" i="20"/>
  <c r="A2791" i="20"/>
  <c r="A6292" i="20"/>
  <c r="A5357" i="20"/>
  <c r="A49" i="20"/>
  <c r="A3290" i="20"/>
  <c r="A5979" i="20"/>
  <c r="A1003" i="20"/>
  <c r="A3235" i="20"/>
  <c r="A6075" i="20"/>
  <c r="A2857" i="20"/>
  <c r="A5848" i="20"/>
  <c r="A5863" i="20"/>
  <c r="A1691" i="20"/>
  <c r="A92" i="20"/>
  <c r="A1399" i="20"/>
  <c r="A3332" i="20"/>
  <c r="A1564" i="20"/>
  <c r="A1266" i="20"/>
  <c r="A6617" i="20"/>
  <c r="A9267" i="20"/>
  <c r="A3986" i="20"/>
  <c r="A2570" i="20"/>
  <c r="A7817" i="20"/>
  <c r="A366" i="20"/>
  <c r="A8632" i="20"/>
  <c r="A1403" i="20"/>
  <c r="A6346" i="20"/>
  <c r="A3671" i="20"/>
  <c r="A6453" i="20"/>
  <c r="A7146" i="20"/>
  <c r="A5122" i="20"/>
  <c r="A8633" i="20"/>
  <c r="A417" i="20"/>
  <c r="A729" i="20"/>
  <c r="A4380" i="20"/>
  <c r="A4543" i="20"/>
  <c r="A580" i="20"/>
  <c r="A1080" i="20"/>
  <c r="A333" i="20"/>
  <c r="A6301" i="20"/>
  <c r="A1794" i="20"/>
  <c r="A3808" i="20"/>
  <c r="A6065" i="20"/>
  <c r="A756" i="20"/>
  <c r="A4438" i="20"/>
  <c r="A1898" i="20"/>
  <c r="A8412" i="20"/>
  <c r="A5186" i="20"/>
  <c r="A6160" i="20"/>
  <c r="A6376" i="20"/>
  <c r="A6891" i="20"/>
  <c r="A313" i="20"/>
  <c r="A5543" i="20"/>
  <c r="A6979" i="20"/>
  <c r="A9923" i="20"/>
  <c r="A6755" i="20"/>
  <c r="A1492" i="20"/>
  <c r="A2978" i="20"/>
  <c r="A2745" i="20"/>
  <c r="A180" i="20"/>
  <c r="A6573" i="20"/>
  <c r="A5567" i="20"/>
  <c r="A2392" i="20"/>
  <c r="A8249" i="20"/>
  <c r="A1389" i="20"/>
  <c r="A8333" i="20"/>
  <c r="A7843" i="20"/>
  <c r="A7202" i="20"/>
  <c r="A4647" i="20"/>
  <c r="A9593" i="20"/>
  <c r="A5210" i="20"/>
  <c r="A2191" i="20"/>
  <c r="A6000" i="20"/>
  <c r="A9068" i="20"/>
  <c r="A6451" i="20"/>
  <c r="A7506" i="20"/>
  <c r="A2293" i="20"/>
  <c r="A7982" i="20"/>
  <c r="A4150" i="20"/>
  <c r="A3358" i="20"/>
  <c r="A3046" i="20"/>
  <c r="A1380" i="20"/>
  <c r="A8040" i="20"/>
  <c r="A5342" i="20"/>
  <c r="A4962" i="20"/>
  <c r="A3615" i="20"/>
  <c r="A3031" i="20"/>
  <c r="A3010" i="20"/>
  <c r="A3573" i="20"/>
  <c r="A5870" i="20"/>
  <c r="A7970" i="20"/>
  <c r="A5280" i="20"/>
  <c r="A8704" i="20"/>
  <c r="A4885" i="20"/>
  <c r="A319" i="20"/>
  <c r="A3278" i="20"/>
  <c r="A6917" i="20"/>
  <c r="A2223" i="20"/>
  <c r="A2613" i="20"/>
  <c r="A1310" i="20"/>
  <c r="A7769" i="20"/>
  <c r="A3635" i="20"/>
  <c r="A3957" i="20"/>
  <c r="A9472" i="20"/>
  <c r="A7465" i="20"/>
  <c r="A3341" i="20"/>
  <c r="A7941" i="20"/>
  <c r="A9021" i="20"/>
  <c r="A2696" i="20"/>
  <c r="A9313" i="20"/>
  <c r="A9614" i="20"/>
  <c r="A2588" i="20"/>
  <c r="A3848" i="20"/>
  <c r="A1231" i="20"/>
  <c r="A4313" i="20"/>
  <c r="A9699" i="20"/>
  <c r="A5298" i="20"/>
  <c r="A5513" i="20"/>
  <c r="A7871" i="20"/>
  <c r="A877" i="20"/>
  <c r="A5374" i="20"/>
  <c r="A9820" i="20"/>
  <c r="A8790" i="20"/>
  <c r="A3773" i="20"/>
  <c r="A7076" i="20"/>
  <c r="A4140" i="20"/>
  <c r="A2366" i="20"/>
  <c r="A7888" i="20"/>
  <c r="A2802" i="20"/>
  <c r="A7813" i="20"/>
  <c r="A3397" i="20"/>
  <c r="A9901" i="20"/>
  <c r="A4051" i="20"/>
  <c r="A7725" i="20"/>
  <c r="A2439" i="20"/>
  <c r="A7870" i="20"/>
  <c r="A2262" i="20"/>
  <c r="A4807" i="20"/>
  <c r="A7517" i="20"/>
  <c r="A6847" i="20"/>
  <c r="A7270" i="20"/>
  <c r="A9727" i="20"/>
  <c r="A6816" i="20"/>
  <c r="A5024" i="20"/>
  <c r="A6708" i="20"/>
  <c r="A5101" i="20"/>
  <c r="A3188" i="20"/>
  <c r="A4329" i="20"/>
  <c r="A4584" i="20"/>
  <c r="A6853" i="20"/>
  <c r="A6551" i="20"/>
  <c r="A5570" i="20"/>
  <c r="A9141" i="20"/>
  <c r="A2176" i="20"/>
  <c r="A9726" i="20"/>
  <c r="A4996" i="20"/>
  <c r="A1524" i="20"/>
  <c r="A5790" i="20"/>
  <c r="A9600" i="20"/>
  <c r="A4211" i="20"/>
  <c r="A7723" i="20"/>
  <c r="A6953" i="20"/>
  <c r="A3732" i="20"/>
  <c r="A4744" i="20"/>
  <c r="A8946" i="20"/>
  <c r="A6464" i="20"/>
  <c r="A7743" i="20"/>
  <c r="A7306" i="20"/>
  <c r="A2301" i="20"/>
  <c r="A1943" i="20"/>
  <c r="A5616" i="20"/>
  <c r="A4831" i="20"/>
  <c r="A7441" i="20"/>
  <c r="A2397" i="20"/>
  <c r="A8399" i="20"/>
  <c r="A918" i="20"/>
  <c r="A480" i="20"/>
  <c r="A2951" i="20"/>
  <c r="A6621" i="20"/>
  <c r="A4390" i="20"/>
  <c r="A8224" i="20"/>
  <c r="A8628" i="20"/>
  <c r="A7061" i="20"/>
  <c r="A8916" i="20"/>
  <c r="A4688" i="20"/>
  <c r="A6201" i="20"/>
  <c r="A1450" i="20"/>
  <c r="A3609" i="20"/>
  <c r="A4644" i="20"/>
  <c r="A1303" i="20"/>
  <c r="A3944" i="20"/>
  <c r="A8517" i="20"/>
  <c r="A7129" i="20"/>
  <c r="A8773" i="20"/>
  <c r="A8037" i="20"/>
  <c r="A577" i="20"/>
  <c r="A5809" i="20"/>
  <c r="A121" i="20"/>
  <c r="A6371" i="20"/>
  <c r="A3351" i="20"/>
  <c r="A4895" i="20"/>
  <c r="A5765" i="20"/>
  <c r="A5352" i="20"/>
  <c r="A4545" i="20"/>
  <c r="A8183" i="20"/>
  <c r="A7386" i="20"/>
  <c r="A8529" i="20"/>
  <c r="A3192" i="20"/>
  <c r="A7918" i="20"/>
  <c r="A3202" i="20"/>
  <c r="A3990" i="20"/>
  <c r="A7402" i="20"/>
  <c r="A7967" i="20"/>
  <c r="A3501" i="20"/>
  <c r="A2259" i="20"/>
  <c r="A4126" i="20"/>
  <c r="A9446" i="20"/>
  <c r="A6399" i="20"/>
  <c r="A2070" i="20"/>
  <c r="A555" i="20"/>
  <c r="A725" i="20"/>
  <c r="A7327" i="20"/>
  <c r="A2180" i="20"/>
  <c r="A6742" i="20"/>
  <c r="A4445" i="20"/>
  <c r="A5366" i="20"/>
  <c r="A3250" i="20"/>
  <c r="A7649" i="20"/>
  <c r="A478" i="20"/>
  <c r="A3099" i="20"/>
  <c r="A3782" i="20"/>
  <c r="A1975" i="20"/>
  <c r="A3072" i="20"/>
  <c r="A6510" i="20"/>
  <c r="A9643" i="20"/>
  <c r="A7875" i="20"/>
  <c r="A7085" i="20"/>
  <c r="A9514" i="20"/>
  <c r="A8195" i="20"/>
  <c r="A5918" i="20"/>
  <c r="A9330" i="20"/>
  <c r="A5283" i="20"/>
  <c r="A8618" i="20"/>
  <c r="A4978" i="20"/>
  <c r="A1153" i="20"/>
  <c r="A3853" i="20"/>
  <c r="A6233" i="20"/>
  <c r="A7696" i="20"/>
  <c r="A6744" i="20"/>
  <c r="A3723" i="20"/>
  <c r="A6967" i="20"/>
  <c r="A5792" i="20"/>
  <c r="A4053" i="20"/>
  <c r="A9096" i="20"/>
  <c r="A8513" i="20"/>
  <c r="A7853" i="20"/>
  <c r="A6912" i="20"/>
  <c r="A6723" i="20"/>
  <c r="A4177" i="20"/>
  <c r="A3408" i="20"/>
  <c r="A4092" i="20"/>
  <c r="A6797" i="20"/>
  <c r="A6598" i="20"/>
  <c r="A9962" i="20"/>
  <c r="A8590" i="20"/>
  <c r="A2264" i="20"/>
  <c r="A8297" i="20"/>
  <c r="A6897" i="20"/>
  <c r="A938" i="20"/>
  <c r="A5378" i="20"/>
  <c r="A2491" i="20"/>
  <c r="A9762" i="20"/>
  <c r="A1496" i="20"/>
  <c r="A1736" i="20"/>
  <c r="A6387" i="20"/>
  <c r="A2743" i="20"/>
  <c r="A5409" i="20"/>
  <c r="A6877" i="20"/>
  <c r="A8254" i="20"/>
  <c r="A6222" i="20"/>
  <c r="A2215" i="20"/>
  <c r="A2896" i="20"/>
  <c r="A4881" i="20"/>
  <c r="A440" i="20"/>
  <c r="A1531" i="20"/>
  <c r="A700" i="20"/>
  <c r="A2815" i="20"/>
  <c r="A2185" i="20"/>
  <c r="A5901" i="20"/>
  <c r="BB51" i="8"/>
  <c r="A7618" i="20"/>
  <c r="A9544" i="20"/>
  <c r="A5983" i="20"/>
  <c r="A7619" i="20"/>
  <c r="A4306" i="20"/>
  <c r="A9502" i="20"/>
  <c r="A14" i="20"/>
  <c r="A2193" i="20"/>
  <c r="A6260" i="20"/>
  <c r="A731" i="20"/>
  <c r="A7526" i="20"/>
  <c r="A5443" i="20"/>
  <c r="A990" i="20"/>
  <c r="A6347" i="20"/>
  <c r="A3032" i="20"/>
  <c r="A4388" i="20"/>
  <c r="A283" i="20"/>
  <c r="A7009" i="20"/>
  <c r="A7165" i="20"/>
  <c r="A4439" i="20"/>
  <c r="A9881" i="20"/>
  <c r="A5994" i="20"/>
  <c r="A4355" i="20"/>
  <c r="A909" i="20"/>
  <c r="A9813" i="20"/>
  <c r="A7382" i="20"/>
  <c r="A2478" i="20"/>
  <c r="A7992" i="20"/>
  <c r="A1525" i="20"/>
  <c r="A1834" i="20"/>
  <c r="A5909" i="20"/>
  <c r="A571" i="20"/>
  <c r="A7683" i="20"/>
  <c r="A1615" i="20"/>
  <c r="A6715" i="20"/>
  <c r="A7681" i="20"/>
  <c r="A4935" i="20"/>
  <c r="A7291" i="20"/>
  <c r="A363" i="20"/>
  <c r="A3913" i="20"/>
  <c r="A370" i="20"/>
  <c r="A3632" i="20"/>
  <c r="A9884" i="20"/>
  <c r="A9103" i="20"/>
  <c r="A6331" i="20"/>
  <c r="A2674" i="20"/>
  <c r="A115" i="20"/>
  <c r="A926" i="20"/>
  <c r="A8045" i="20"/>
  <c r="A2729" i="20"/>
  <c r="A6340" i="20"/>
  <c r="A1186" i="20"/>
  <c r="A8428" i="20"/>
  <c r="A1920" i="20"/>
  <c r="A8306" i="20"/>
  <c r="A26" i="20"/>
  <c r="A8002" i="20"/>
  <c r="A3844" i="20"/>
  <c r="A212" i="20"/>
  <c r="A3261" i="20"/>
  <c r="A2061" i="20"/>
  <c r="A8277" i="20"/>
  <c r="A9205" i="20"/>
  <c r="A3073" i="20"/>
  <c r="A8543" i="20"/>
  <c r="A9904" i="20"/>
  <c r="A2873" i="20"/>
  <c r="A3797" i="20"/>
  <c r="A5124" i="20"/>
  <c r="A1749" i="20"/>
  <c r="A942" i="20"/>
  <c r="A2597" i="20"/>
  <c r="A4334" i="20"/>
  <c r="J3" i="8"/>
  <c r="A7280" i="20"/>
  <c r="A3602" i="20"/>
  <c r="A698" i="20"/>
  <c r="A102" i="20"/>
  <c r="A9896" i="20"/>
  <c r="A8395" i="20"/>
  <c r="A6426" i="20"/>
  <c r="A4878" i="20"/>
  <c r="A6845" i="20"/>
  <c r="A4215" i="20"/>
  <c r="A668" i="20"/>
  <c r="A1137" i="20"/>
  <c r="A1567" i="20"/>
  <c r="A9473" i="20"/>
  <c r="A2046" i="20"/>
  <c r="A3244" i="20"/>
  <c r="A6955" i="20"/>
  <c r="A3865" i="20"/>
  <c r="A1007" i="20"/>
  <c r="A8216" i="20"/>
  <c r="A5476" i="20"/>
  <c r="A5055" i="20"/>
  <c r="A539" i="20"/>
  <c r="A7484" i="20"/>
  <c r="F3" i="8"/>
  <c r="A5469" i="20"/>
  <c r="A8915" i="20"/>
  <c r="A1096" i="20"/>
  <c r="A5552" i="20"/>
  <c r="A8230" i="20"/>
  <c r="A1305" i="20"/>
  <c r="A245" i="20"/>
  <c r="A5712" i="20"/>
  <c r="A9156" i="20"/>
  <c r="A2050" i="20"/>
  <c r="A4371" i="20"/>
  <c r="A7470" i="20"/>
  <c r="A6834" i="20"/>
  <c r="A7831" i="20"/>
  <c r="A8233" i="20"/>
  <c r="A5691" i="20"/>
  <c r="A2911" i="20"/>
  <c r="A8127" i="20"/>
  <c r="A7383" i="20"/>
  <c r="A453" i="20"/>
  <c r="A9515" i="20"/>
  <c r="A2862" i="20"/>
  <c r="A8376" i="20"/>
  <c r="A8444" i="20"/>
  <c r="A8123" i="20"/>
  <c r="A7764" i="20"/>
  <c r="A7674" i="20"/>
  <c r="A1652" i="20"/>
  <c r="A2004" i="20"/>
  <c r="A2831" i="20"/>
  <c r="A7311" i="20"/>
  <c r="A5717" i="20"/>
  <c r="A8732" i="20"/>
  <c r="A4407" i="20"/>
  <c r="A8266" i="20"/>
  <c r="A7808" i="20"/>
  <c r="A9442" i="20"/>
  <c r="A9415" i="20"/>
  <c r="A7157" i="20"/>
  <c r="A9286" i="20"/>
  <c r="A6102" i="20"/>
  <c r="A8180" i="20"/>
  <c r="A6879" i="20"/>
  <c r="A5369" i="20"/>
  <c r="A7435" i="20"/>
  <c r="A969" i="20"/>
  <c r="A5202" i="20"/>
  <c r="A5930" i="20"/>
  <c r="A479" i="20"/>
  <c r="A9073" i="20"/>
  <c r="A3645" i="20"/>
  <c r="A206" i="20"/>
  <c r="A592" i="20"/>
  <c r="A8363" i="20"/>
  <c r="A4517" i="20"/>
  <c r="A5534" i="20"/>
  <c r="A9680" i="20"/>
  <c r="A2045" i="20"/>
  <c r="A2468" i="20"/>
  <c r="A8722" i="20"/>
  <c r="A1086" i="20"/>
  <c r="A6284" i="20"/>
  <c r="A2367" i="20"/>
  <c r="A7626" i="20"/>
  <c r="A1243" i="20"/>
  <c r="A2987" i="20"/>
  <c r="A5924" i="20"/>
  <c r="A7266" i="20"/>
  <c r="A6756" i="20"/>
  <c r="A1750" i="20"/>
  <c r="A2895" i="20"/>
  <c r="A9091" i="20"/>
  <c r="A1639" i="20"/>
  <c r="A9900" i="20"/>
  <c r="A3277" i="20"/>
  <c r="A2914" i="20"/>
  <c r="A4107" i="20"/>
  <c r="A9682" i="20"/>
  <c r="A7111" i="20"/>
  <c r="A8384" i="20"/>
  <c r="A3499" i="20"/>
  <c r="A2457" i="20"/>
  <c r="A2327" i="20"/>
  <c r="A2819" i="20"/>
  <c r="A6838" i="20"/>
  <c r="A3585" i="20"/>
  <c r="A3325" i="20"/>
  <c r="A1831" i="20"/>
  <c r="A5293" i="20"/>
  <c r="A3337" i="20"/>
  <c r="A9174" i="20"/>
  <c r="A4888" i="20"/>
  <c r="A6147" i="20"/>
  <c r="A8402" i="20"/>
  <c r="A485" i="20"/>
  <c r="BB53" i="8"/>
  <c r="BC53" i="8" s="1"/>
  <c r="A4041" i="20"/>
  <c r="A8736" i="20"/>
  <c r="A1708" i="20"/>
  <c r="A508" i="20"/>
  <c r="A118" i="20"/>
  <c r="A955" i="20"/>
  <c r="A9362" i="20"/>
  <c r="A7971" i="20"/>
  <c r="A898" i="20"/>
  <c r="A5844" i="20"/>
  <c r="A6405" i="20"/>
  <c r="A6701" i="20"/>
  <c r="A5948" i="20"/>
  <c r="A1505" i="20"/>
  <c r="A3141" i="20"/>
  <c r="A8770" i="20"/>
  <c r="A6344" i="20"/>
  <c r="A383" i="20"/>
  <c r="A3735" i="20"/>
  <c r="A2246" i="20"/>
  <c r="A3519" i="20"/>
  <c r="A3788" i="20"/>
  <c r="A8401" i="20"/>
  <c r="A746" i="20"/>
  <c r="A6221" i="20"/>
  <c r="A3658" i="20"/>
  <c r="A826" i="20"/>
  <c r="A1680" i="20"/>
  <c r="A5171" i="20"/>
  <c r="A7847" i="20"/>
  <c r="A6142" i="20"/>
  <c r="A2985" i="20"/>
  <c r="A3475" i="20"/>
  <c r="A183" i="20"/>
  <c r="A5715" i="20"/>
  <c r="A2057" i="20"/>
  <c r="A4146" i="20"/>
  <c r="A8654" i="20"/>
  <c r="A8886" i="20"/>
  <c r="A8839" i="20"/>
  <c r="A8235" i="20"/>
  <c r="A332" i="20"/>
  <c r="A8366" i="20"/>
  <c r="A8069" i="20"/>
  <c r="A6895" i="20"/>
  <c r="A8607" i="20"/>
  <c r="A1827" i="20"/>
  <c r="A3291" i="20"/>
  <c r="A4529" i="20"/>
  <c r="A2151" i="20"/>
  <c r="A2890" i="20"/>
  <c r="A9049" i="20"/>
  <c r="A1552" i="20"/>
  <c r="A7041" i="20"/>
  <c r="A2206" i="20"/>
  <c r="A8683" i="20"/>
  <c r="A3201" i="20"/>
  <c r="A5404" i="20"/>
  <c r="A738" i="20"/>
  <c r="A1264" i="20"/>
  <c r="A686" i="20"/>
  <c r="A2507" i="20"/>
  <c r="BB35" i="8"/>
  <c r="A4082" i="20"/>
  <c r="A2584" i="20"/>
  <c r="A5551" i="20"/>
  <c r="A8107" i="20"/>
  <c r="A961" i="20"/>
  <c r="A5353" i="20"/>
  <c r="A6106" i="20"/>
  <c r="A5198" i="20"/>
  <c r="A4228" i="20"/>
  <c r="A163" i="20"/>
  <c r="A6241" i="20"/>
  <c r="A4505" i="20"/>
  <c r="A570" i="20"/>
  <c r="A2953" i="20"/>
  <c r="A3495" i="20"/>
  <c r="A2227" i="20"/>
  <c r="A8577" i="20"/>
  <c r="A3198" i="20"/>
  <c r="A2421" i="20"/>
  <c r="A5150" i="20"/>
  <c r="A3430" i="20"/>
  <c r="A1965" i="20"/>
  <c r="A3169" i="20"/>
  <c r="A3109" i="20"/>
  <c r="A8875" i="20"/>
  <c r="A506" i="20"/>
  <c r="A3119" i="20"/>
  <c r="A4295" i="20"/>
  <c r="A8177" i="20"/>
  <c r="A142" i="20"/>
  <c r="A7616" i="20"/>
  <c r="A8391" i="20"/>
  <c r="A2316" i="20"/>
  <c r="A8864" i="20"/>
  <c r="A1591" i="20"/>
  <c r="A9507" i="20"/>
  <c r="A7535" i="20"/>
  <c r="A1188" i="20"/>
  <c r="A5040" i="20"/>
  <c r="A5287" i="20"/>
  <c r="A6655" i="20"/>
  <c r="A5727" i="20"/>
  <c r="A9671" i="20"/>
  <c r="A1488" i="20"/>
  <c r="A8852" i="20"/>
  <c r="A6973" i="20"/>
  <c r="A2627" i="20"/>
  <c r="A3998" i="20"/>
  <c r="A7252" i="20"/>
  <c r="A2713" i="20"/>
  <c r="A5695" i="20"/>
  <c r="A9094" i="20"/>
  <c r="BC68" i="8"/>
  <c r="BC70" i="8"/>
  <c r="A5771" i="20"/>
  <c r="A2463" i="20"/>
  <c r="A6687" i="20"/>
  <c r="A2616" i="20"/>
  <c r="A1427" i="20"/>
  <c r="A5109" i="20"/>
  <c r="A7789" i="20"/>
  <c r="A9366" i="20"/>
  <c r="A8926" i="20"/>
  <c r="A7642" i="20"/>
  <c r="A2319" i="20"/>
  <c r="A3717" i="20"/>
  <c r="A8374" i="20"/>
  <c r="A9603" i="20"/>
  <c r="A9190" i="20"/>
  <c r="BB54" i="8"/>
  <c r="BC54" i="8" s="1"/>
  <c r="A9725" i="20"/>
  <c r="A5119" i="20"/>
  <c r="A6841" i="20"/>
  <c r="A5250" i="20"/>
  <c r="A9039" i="20"/>
  <c r="A9237" i="20"/>
  <c r="A1593" i="20"/>
  <c r="A2968" i="20"/>
  <c r="A1912" i="20"/>
  <c r="A4732" i="20"/>
  <c r="A8913" i="20"/>
  <c r="A8137" i="20"/>
  <c r="A1145" i="20"/>
  <c r="A7940" i="20"/>
  <c r="A1165" i="20"/>
  <c r="A2549" i="20"/>
  <c r="A4454" i="20"/>
  <c r="A7945" i="20"/>
  <c r="A6814" i="20"/>
  <c r="A9865" i="20"/>
  <c r="A6375" i="20"/>
  <c r="A1789" i="20"/>
  <c r="A3240" i="20"/>
  <c r="A9029" i="20"/>
  <c r="A5325" i="20"/>
  <c r="A7939" i="20"/>
  <c r="A6985" i="20"/>
  <c r="A6097" i="20"/>
  <c r="A2527" i="20"/>
  <c r="A7926" i="20"/>
  <c r="A4752" i="20"/>
  <c r="A6514" i="20"/>
  <c r="A9826" i="20"/>
  <c r="A1503" i="20"/>
  <c r="A5585" i="20"/>
  <c r="A5910" i="20"/>
  <c r="BB52" i="8"/>
  <c r="BC55" i="8"/>
  <c r="A4845" i="20"/>
  <c r="A286" i="20"/>
  <c r="A4432" i="20"/>
  <c r="A1744" i="20"/>
  <c r="A638" i="20"/>
  <c r="A8234" i="20"/>
  <c r="A5615" i="20"/>
  <c r="A2209" i="20"/>
  <c r="A8432" i="20"/>
  <c r="A7877" i="20"/>
  <c r="A1515" i="20"/>
  <c r="A8331" i="20"/>
  <c r="A6112" i="20"/>
  <c r="A3595" i="20"/>
  <c r="A3705" i="20"/>
  <c r="A1407" i="20"/>
  <c r="A4739" i="20"/>
  <c r="A4704" i="20"/>
  <c r="A7336" i="20"/>
  <c r="A6840" i="20"/>
  <c r="A6018" i="20"/>
  <c r="A4696" i="20"/>
  <c r="A5743" i="20"/>
  <c r="A9613" i="20"/>
  <c r="A2846" i="20"/>
  <c r="A9069" i="20"/>
  <c r="A149" i="20"/>
  <c r="A6652" i="20"/>
  <c r="A8848" i="20"/>
  <c r="A6154" i="20"/>
  <c r="A1281" i="20"/>
  <c r="A8016" i="20"/>
  <c r="A4700" i="20"/>
  <c r="A2841" i="20"/>
  <c r="A9301" i="20"/>
  <c r="A7419" i="20"/>
  <c r="A2456" i="20"/>
  <c r="A7928" i="20"/>
  <c r="A2949" i="20"/>
  <c r="A416" i="20"/>
  <c r="A3246" i="20"/>
  <c r="A6230" i="20"/>
  <c r="A8352" i="20"/>
  <c r="A7776" i="20"/>
  <c r="A1617" i="20"/>
  <c r="A957" i="20"/>
  <c r="A5312" i="20"/>
  <c r="A6557" i="20"/>
  <c r="A3370" i="20"/>
  <c r="A8576" i="20"/>
  <c r="A5610" i="20"/>
  <c r="A2167" i="20"/>
  <c r="A2126" i="20"/>
  <c r="A7283" i="20"/>
  <c r="A9336" i="20"/>
  <c r="A715" i="20"/>
  <c r="A8270" i="20"/>
  <c r="A7694" i="20"/>
  <c r="A7128" i="20"/>
  <c r="A4536" i="20"/>
  <c r="A8651" i="20"/>
  <c r="A5842" i="20"/>
  <c r="A8489" i="20"/>
  <c r="A8856" i="20"/>
  <c r="A6388" i="20"/>
  <c r="A6089" i="20"/>
  <c r="A8206" i="20"/>
  <c r="A4671" i="20"/>
  <c r="A2093" i="20"/>
  <c r="A8129" i="20"/>
  <c r="A4265" i="20"/>
  <c r="A2927" i="20"/>
  <c r="A7608" i="20"/>
  <c r="A1884" i="20"/>
  <c r="A4307" i="20"/>
  <c r="A9298" i="20"/>
  <c r="A9706" i="20"/>
  <c r="A2749" i="20"/>
  <c r="A2784" i="20"/>
  <c r="A3604" i="20"/>
  <c r="A386" i="20"/>
  <c r="A3176" i="20"/>
  <c r="A9023" i="20"/>
  <c r="A8292" i="20"/>
  <c r="A7420" i="20"/>
  <c r="A2750" i="20"/>
  <c r="A9168" i="20"/>
  <c r="A8117" i="20"/>
  <c r="A5866" i="20"/>
  <c r="A5086" i="20"/>
  <c r="A5016" i="20"/>
  <c r="A4710" i="20"/>
  <c r="A9910" i="20"/>
  <c r="A6950" i="20"/>
  <c r="A8088" i="20"/>
  <c r="A4315" i="20"/>
  <c r="A5956" i="20"/>
  <c r="A864" i="20"/>
  <c r="A1146" i="20"/>
  <c r="A6786" i="20"/>
  <c r="A2785" i="20"/>
  <c r="A6958" i="20"/>
  <c r="A3628" i="20"/>
  <c r="A9300" i="20"/>
  <c r="A45" i="20"/>
  <c r="A4467" i="20"/>
  <c r="A9895" i="20"/>
  <c r="A2599" i="20"/>
  <c r="A1332" i="20"/>
  <c r="A9" i="20"/>
  <c r="A9660" i="20"/>
  <c r="A3481" i="20"/>
  <c r="A843" i="20"/>
  <c r="A869" i="20"/>
  <c r="A5880" i="20"/>
  <c r="A5653" i="20"/>
  <c r="A9779" i="20"/>
  <c r="A9451" i="20"/>
  <c r="A348" i="20"/>
  <c r="A5484" i="20"/>
  <c r="A7231" i="20"/>
  <c r="A4826" i="20"/>
  <c r="A2645" i="20"/>
  <c r="A6148" i="20"/>
  <c r="A5160" i="20"/>
  <c r="A6409" i="20"/>
  <c r="A1594" i="20"/>
  <c r="A505" i="20"/>
  <c r="A5206" i="20"/>
  <c r="A893" i="20"/>
  <c r="A8592" i="20"/>
  <c r="A2317" i="20"/>
  <c r="A5489" i="20"/>
  <c r="A2649" i="20"/>
  <c r="A6532" i="20"/>
  <c r="A548" i="20"/>
  <c r="A4848" i="20"/>
  <c r="A2569" i="20"/>
  <c r="A1873" i="20"/>
  <c r="A4135" i="20"/>
  <c r="A4085" i="20"/>
  <c r="A2141" i="20"/>
  <c r="A559" i="20"/>
  <c r="A9487" i="20"/>
  <c r="A9199" i="20"/>
  <c r="A2072" i="20"/>
  <c r="A7581" i="20"/>
  <c r="A8758" i="20"/>
  <c r="A4774" i="20"/>
  <c r="A1472" i="20"/>
  <c r="A4478" i="20"/>
  <c r="A9784" i="20"/>
  <c r="A3709" i="20"/>
  <c r="A1391" i="20"/>
  <c r="A565" i="20"/>
  <c r="A6302" i="20"/>
  <c r="A7005" i="20"/>
  <c r="A9183" i="20"/>
  <c r="BB45" i="8"/>
  <c r="A2184" i="20"/>
  <c r="A2502" i="20"/>
  <c r="A1200" i="20"/>
  <c r="A7205" i="20"/>
  <c r="A2430" i="20"/>
  <c r="A4643" i="20"/>
  <c r="A6882" i="20"/>
  <c r="A3881" i="20"/>
  <c r="A3760" i="20"/>
  <c r="A974" i="20"/>
  <c r="A2639" i="20"/>
  <c r="A4703" i="20"/>
  <c r="A9489" i="20"/>
  <c r="A8298" i="20"/>
  <c r="A6793" i="20"/>
  <c r="A402" i="20"/>
  <c r="A6817" i="20"/>
  <c r="A487" i="20"/>
  <c r="A4876" i="20"/>
  <c r="A292" i="20"/>
  <c r="BB46" i="8"/>
  <c r="A9951" i="20"/>
  <c r="A2910" i="20"/>
  <c r="A2838" i="20"/>
  <c r="A9191" i="20"/>
  <c r="A9609" i="20"/>
  <c r="A9086" i="20"/>
  <c r="A7748" i="20"/>
  <c r="A2776" i="20"/>
  <c r="A6110" i="20"/>
  <c r="A5926" i="20"/>
  <c r="A4190" i="20"/>
  <c r="A9506" i="20"/>
  <c r="A208" i="20"/>
  <c r="A8098" i="20"/>
  <c r="A2351" i="20"/>
  <c r="A1682" i="20"/>
  <c r="A9213" i="20"/>
  <c r="A4156" i="20"/>
  <c r="A4222" i="20"/>
  <c r="A6103" i="20"/>
  <c r="A1308" i="20"/>
  <c r="A8004" i="20"/>
  <c r="A175" i="20"/>
  <c r="A2146" i="20"/>
  <c r="A7529" i="20"/>
  <c r="A939" i="20"/>
  <c r="A7228" i="20"/>
  <c r="A903" i="20"/>
  <c r="A3754" i="20"/>
  <c r="A5189" i="20"/>
  <c r="A2568" i="20"/>
  <c r="A5961" i="20"/>
  <c r="A8583" i="20"/>
  <c r="A5048" i="20"/>
  <c r="A1937" i="20"/>
  <c r="A401" i="20"/>
  <c r="A167" i="20"/>
  <c r="A6486" i="20"/>
  <c r="A2618" i="20"/>
  <c r="A5680" i="20"/>
  <c r="A7338" i="20"/>
  <c r="A4673" i="20"/>
  <c r="A3469" i="20"/>
  <c r="A4930" i="20"/>
  <c r="A2026" i="20"/>
  <c r="A8817" i="20"/>
  <c r="A9006" i="20"/>
  <c r="A5278" i="20"/>
  <c r="A5558" i="20"/>
  <c r="A7218" i="20"/>
  <c r="A6288" i="20"/>
  <c r="A2929" i="20"/>
  <c r="A8506" i="20"/>
  <c r="A8305" i="20"/>
  <c r="A2164" i="20"/>
  <c r="A3030" i="20"/>
  <c r="A4788" i="20"/>
  <c r="A783" i="20"/>
  <c r="A2954" i="20"/>
  <c r="A4570" i="20"/>
  <c r="A6771" i="20"/>
  <c r="A9966" i="20"/>
  <c r="A9348" i="20"/>
  <c r="A9801" i="20"/>
  <c r="A1806" i="20"/>
  <c r="A2703" i="20"/>
  <c r="A3927" i="20"/>
  <c r="A7462" i="20"/>
  <c r="A1476" i="20"/>
  <c r="A2850" i="20"/>
  <c r="A4373" i="20"/>
  <c r="A5219" i="20"/>
  <c r="A317" i="20"/>
  <c r="A2055" i="20"/>
  <c r="A9934" i="20"/>
  <c r="A8162" i="20"/>
  <c r="A330" i="20"/>
  <c r="A5326" i="20"/>
  <c r="A2870" i="20"/>
  <c r="A997" i="20"/>
  <c r="A6217" i="20"/>
  <c r="A5849" i="20"/>
  <c r="A9641" i="20"/>
  <c r="A1506" i="20"/>
  <c r="A6719" i="20"/>
  <c r="A7131" i="20"/>
  <c r="A7253" i="20"/>
  <c r="A2582" i="20"/>
  <c r="A7019" i="20"/>
  <c r="A1981" i="20"/>
  <c r="A7962" i="20"/>
  <c r="A1738" i="20"/>
  <c r="A1341" i="20"/>
  <c r="A7317" i="20"/>
  <c r="A3590" i="20"/>
  <c r="A3988" i="20"/>
  <c r="A9148" i="20"/>
  <c r="A2909" i="20"/>
  <c r="A4947" i="20"/>
  <c r="A6858" i="20"/>
  <c r="A3787" i="20"/>
  <c r="A143" i="20"/>
  <c r="A2044" i="20"/>
  <c r="A8851" i="20"/>
  <c r="A4050" i="20"/>
  <c r="A3896" i="20"/>
  <c r="A4964" i="20"/>
  <c r="A8573" i="20"/>
  <c r="A4189" i="20"/>
  <c r="A894" i="20"/>
  <c r="A2888" i="20"/>
  <c r="A4761" i="20"/>
  <c r="A923" i="20"/>
  <c r="A7757" i="20"/>
  <c r="A1631" i="20"/>
  <c r="A6998" i="20"/>
  <c r="A1110" i="20"/>
  <c r="A1226" i="20"/>
  <c r="A9518" i="20"/>
  <c r="A3243" i="20"/>
  <c r="A8473" i="20"/>
  <c r="A9811" i="20"/>
  <c r="A5742" i="20"/>
  <c r="A511" i="20"/>
  <c r="A5426" i="20"/>
  <c r="A7089" i="20"/>
  <c r="A9356" i="20"/>
  <c r="A2720" i="20"/>
  <c r="A1029" i="20"/>
  <c r="A528" i="20"/>
  <c r="A1689" i="20"/>
  <c r="A8838" i="20"/>
  <c r="A9054" i="20"/>
  <c r="A4007" i="20"/>
  <c r="A5992" i="20"/>
  <c r="A7125" i="20"/>
  <c r="A3377" i="20"/>
  <c r="A7020" i="20"/>
  <c r="A1978" i="20"/>
  <c r="A8914" i="20"/>
  <c r="A2386" i="20"/>
  <c r="A742" i="20"/>
  <c r="A5598" i="20"/>
  <c r="A2585" i="20"/>
  <c r="A6909" i="20"/>
  <c r="A1787" i="20"/>
  <c r="A8035" i="20"/>
  <c r="A9797" i="20"/>
  <c r="A4949" i="20"/>
  <c r="A211" i="20"/>
  <c r="A8205" i="20"/>
  <c r="A9840" i="20"/>
  <c r="A9180" i="20"/>
  <c r="A51" i="20"/>
  <c r="A428" i="20"/>
  <c r="A3444" i="20"/>
  <c r="A7450" i="20"/>
  <c r="A4109" i="20"/>
  <c r="A7099" i="20"/>
  <c r="A1304" i="20"/>
  <c r="A8578" i="20"/>
  <c r="A5747" i="20"/>
  <c r="A6943" i="20"/>
  <c r="A8174" i="20"/>
  <c r="A1307" i="20"/>
  <c r="A3886" i="20"/>
  <c r="A3111" i="20"/>
  <c r="A7031" i="20"/>
  <c r="A2544" i="20"/>
  <c r="A2853" i="20"/>
  <c r="A3837" i="20"/>
  <c r="A4378" i="20"/>
  <c r="A6710" i="20"/>
  <c r="A7580" i="20"/>
  <c r="A8441" i="20"/>
  <c r="A1043" i="20"/>
  <c r="A362" i="20"/>
  <c r="A3560" i="20"/>
  <c r="A736" i="20"/>
  <c r="A2762" i="20"/>
  <c r="A7239" i="20"/>
  <c r="A3555" i="20"/>
  <c r="A1219" i="20"/>
  <c r="A9047" i="20"/>
  <c r="A2479" i="20"/>
  <c r="A4952" i="20"/>
  <c r="A7801" i="20"/>
  <c r="A8151" i="20"/>
  <c r="A921" i="20"/>
  <c r="A6537" i="20"/>
  <c r="A1484" i="20"/>
  <c r="A2075" i="20"/>
  <c r="A2869" i="20"/>
  <c r="A6969" i="20"/>
  <c r="A5457" i="20"/>
  <c r="A391" i="20"/>
  <c r="A5097" i="20"/>
  <c r="A2112" i="20"/>
  <c r="A3174" i="20"/>
  <c r="A8398" i="20"/>
  <c r="A6195" i="20"/>
  <c r="A2530" i="20"/>
  <c r="A7833" i="20"/>
  <c r="A1880" i="20"/>
  <c r="A2201" i="20"/>
  <c r="A8373" i="20"/>
  <c r="A3559" i="20"/>
  <c r="A3570" i="20"/>
  <c r="A3718" i="20"/>
  <c r="A2068" i="20"/>
  <c r="A1326" i="20"/>
  <c r="A8032" i="20"/>
  <c r="A9283" i="20"/>
  <c r="A3422" i="20"/>
  <c r="A1278" i="20"/>
  <c r="A1532" i="20"/>
  <c r="A6355" i="20"/>
  <c r="A1797" i="20"/>
  <c r="A7822" i="20"/>
  <c r="A4448" i="20"/>
  <c r="A1746" i="20"/>
  <c r="A8682" i="20"/>
  <c r="A1757" i="20"/>
  <c r="BC30" i="8"/>
  <c r="A7172" i="20"/>
  <c r="A9899" i="20"/>
  <c r="A9296" i="20"/>
  <c r="A8250" i="20"/>
  <c r="A3557" i="20"/>
  <c r="A1201" i="20"/>
  <c r="A5029" i="20"/>
  <c r="A6395" i="20"/>
  <c r="A9293" i="20"/>
  <c r="A2051" i="20"/>
  <c r="A2690" i="20"/>
  <c r="A7495" i="20"/>
  <c r="A4209" i="20"/>
  <c r="A4953" i="20"/>
  <c r="A4081" i="20"/>
  <c r="A5337" i="20"/>
  <c r="A3361" i="20"/>
  <c r="A3975" i="20"/>
  <c r="A2682" i="20"/>
  <c r="A3830" i="20"/>
  <c r="A2011" i="20"/>
  <c r="A9157" i="20"/>
  <c r="A5267" i="20"/>
  <c r="BB26" i="8"/>
  <c r="A2863" i="20"/>
  <c r="A3006" i="20"/>
  <c r="A5011" i="20"/>
  <c r="A1600" i="20"/>
  <c r="A988" i="20"/>
  <c r="A3915" i="20"/>
  <c r="A8714" i="20"/>
  <c r="A3689" i="20"/>
  <c r="A2455" i="20"/>
  <c r="A6114" i="20"/>
  <c r="A5949" i="20"/>
  <c r="A4527" i="20"/>
  <c r="A8649" i="20"/>
  <c r="A224" i="20"/>
  <c r="A913" i="20"/>
  <c r="A2723" i="20"/>
  <c r="A2924" i="20"/>
  <c r="A4984" i="20"/>
  <c r="A7430" i="20"/>
  <c r="A6636" i="20"/>
  <c r="A2932" i="20"/>
  <c r="A8008" i="20"/>
  <c r="A8940" i="20"/>
  <c r="A1385" i="20"/>
  <c r="A44" i="20"/>
  <c r="A3000" i="20"/>
  <c r="A2774" i="20"/>
  <c r="A6225" i="20"/>
  <c r="A13" i="20"/>
  <c r="A5391" i="20"/>
  <c r="A9662" i="20"/>
  <c r="A8185" i="20"/>
  <c r="A1958" i="20"/>
  <c r="A1592" i="20"/>
  <c r="A8789" i="20"/>
  <c r="A1473" i="20"/>
  <c r="A1881" i="20"/>
  <c r="A8867" i="20"/>
  <c r="A6844" i="20"/>
  <c r="A4573" i="20"/>
  <c r="A9994" i="20"/>
  <c r="A9428" i="20"/>
  <c r="A1533" i="20"/>
  <c r="A1521" i="20"/>
  <c r="A6960" i="20"/>
  <c r="A451" i="20"/>
  <c r="A1111" i="20"/>
  <c r="A1034" i="20"/>
  <c r="A3599" i="20"/>
  <c r="A6518" i="20"/>
  <c r="A5684" i="20"/>
  <c r="A9654" i="20"/>
  <c r="A782" i="20"/>
  <c r="A8515" i="20"/>
  <c r="A6757" i="20"/>
  <c r="A3330" i="20"/>
  <c r="A5763" i="20"/>
  <c r="A6444" i="20"/>
  <c r="A4508" i="20"/>
  <c r="A9731" i="20"/>
  <c r="A2526" i="20"/>
  <c r="A9088" i="20"/>
  <c r="A308" i="20"/>
  <c r="A9578" i="20"/>
  <c r="A1685" i="20"/>
  <c r="A80" i="20"/>
  <c r="A1550" i="20"/>
  <c r="A2667" i="20"/>
  <c r="A6370" i="20"/>
  <c r="A6890" i="20"/>
  <c r="A3575" i="20"/>
  <c r="BC26" i="8"/>
  <c r="A4073" i="20"/>
  <c r="A8291" i="20"/>
  <c r="A4318" i="20"/>
  <c r="A31" i="20"/>
  <c r="A1816" i="20"/>
  <c r="A5679" i="20"/>
  <c r="A3939" i="20"/>
  <c r="A2680" i="20"/>
  <c r="A9335" i="20"/>
  <c r="A8975" i="20"/>
  <c r="A1818" i="20"/>
  <c r="A7170" i="20"/>
  <c r="A3610" i="20"/>
  <c r="A3487" i="20"/>
  <c r="A6753" i="20"/>
  <c r="A5554" i="20"/>
  <c r="A662" i="20"/>
  <c r="A6875" i="20"/>
  <c r="A949" i="20"/>
  <c r="A9432" i="20"/>
  <c r="A2622" i="20"/>
  <c r="A3110" i="20"/>
  <c r="A1745" i="20"/>
  <c r="A7987" i="20"/>
  <c r="A1917" i="20"/>
  <c r="A5321" i="20"/>
  <c r="A6419" i="20"/>
  <c r="A9538" i="20"/>
  <c r="A8343" i="20"/>
  <c r="A5272" i="20"/>
  <c r="A6011" i="20"/>
  <c r="A5648" i="20"/>
  <c r="A8697" i="20"/>
  <c r="A7174" i="20"/>
  <c r="A4255" i="20"/>
  <c r="A11" i="20"/>
  <c r="A829" i="20"/>
  <c r="A8998" i="20"/>
  <c r="A2346" i="20"/>
  <c r="A1713" i="20"/>
  <c r="A8394" i="20"/>
  <c r="A108" i="20"/>
  <c r="A6244" i="20"/>
  <c r="A1494" i="20"/>
  <c r="A908" i="20"/>
  <c r="A6509" i="20"/>
  <c r="A3678" i="20"/>
  <c r="A294" i="20"/>
  <c r="A5370" i="20"/>
  <c r="A3870" i="20"/>
  <c r="A5588" i="20"/>
  <c r="A457" i="20"/>
  <c r="A9460" i="20"/>
  <c r="A1493" i="20"/>
  <c r="A3691" i="20"/>
  <c r="A6245" i="20"/>
  <c r="A1770" i="20"/>
  <c r="A9517" i="20"/>
  <c r="A6070" i="20"/>
  <c r="A1900" i="20"/>
  <c r="A6811" i="20"/>
  <c r="A1376" i="20"/>
  <c r="A7570" i="20"/>
  <c r="A3080" i="20"/>
  <c r="A4038" i="20"/>
  <c r="A9120" i="20"/>
  <c r="A8928" i="20"/>
  <c r="A6543" i="20"/>
  <c r="A8138" i="20"/>
  <c r="A418" i="20"/>
  <c r="A6059" i="20"/>
  <c r="A7025" i="20"/>
  <c r="A4571" i="20"/>
  <c r="A1193" i="20"/>
  <c r="A4214" i="20"/>
  <c r="A8059" i="20"/>
  <c r="A2755" i="20"/>
  <c r="A9623" i="20"/>
  <c r="A266" i="20"/>
  <c r="A6697" i="20"/>
  <c r="A300" i="20"/>
  <c r="A7623" i="20"/>
  <c r="A472" i="20"/>
  <c r="A5106" i="20"/>
  <c r="A8819" i="20"/>
  <c r="A9689" i="20"/>
  <c r="A3794" i="20"/>
  <c r="A346" i="20"/>
  <c r="A461" i="20"/>
  <c r="A7351" i="20"/>
  <c r="A4381" i="20"/>
  <c r="A2824" i="20"/>
  <c r="A2606" i="20"/>
  <c r="A2604" i="20"/>
  <c r="A4628" i="20"/>
  <c r="A8423" i="20"/>
  <c r="A2274" i="20"/>
  <c r="A5527" i="20"/>
  <c r="A5214" i="20"/>
  <c r="A615" i="20"/>
  <c r="A4322" i="20"/>
  <c r="A5980" i="20"/>
  <c r="A1295" i="20"/>
  <c r="A254" i="20"/>
  <c r="A4927" i="20"/>
  <c r="A6994" i="20"/>
  <c r="A6404" i="20"/>
  <c r="A4937" i="20"/>
  <c r="A2324" i="20"/>
  <c r="A3796" i="20"/>
  <c r="A6538" i="20"/>
  <c r="BB62" i="8"/>
  <c r="A6580" i="20"/>
  <c r="A4389" i="20"/>
  <c r="A7404" i="20"/>
  <c r="A7274" i="20"/>
  <c r="A576" i="20"/>
  <c r="A4431" i="20"/>
  <c r="A542" i="20"/>
  <c r="A9758" i="20"/>
  <c r="A4078" i="20"/>
  <c r="A5377" i="20"/>
  <c r="A9036" i="20"/>
  <c r="A3767" i="20"/>
  <c r="A7956" i="20"/>
  <c r="A7884" i="20"/>
  <c r="A3996" i="20"/>
  <c r="A1767" i="20"/>
  <c r="A1759" i="20"/>
  <c r="A4560" i="20"/>
  <c r="A3960" i="20"/>
  <c r="A4059" i="20"/>
  <c r="A9279" i="20"/>
  <c r="A2899" i="20"/>
  <c r="A8552" i="20"/>
  <c r="A5192" i="20"/>
  <c r="A9255" i="20"/>
  <c r="A4100" i="20"/>
  <c r="A9373" i="20"/>
  <c r="A2687" i="20"/>
  <c r="A8744" i="20"/>
  <c r="A596" i="20"/>
  <c r="A1383" i="20"/>
  <c r="A192" i="20"/>
  <c r="A5004" i="20"/>
  <c r="A7256" i="20"/>
  <c r="A6711" i="20"/>
  <c r="A4437" i="20"/>
  <c r="U5" i="8"/>
  <c r="A2329" i="20"/>
  <c r="A4847" i="20"/>
  <c r="A778" i="20"/>
  <c r="A3539" i="20"/>
  <c r="A557" i="20"/>
  <c r="A5422" i="20"/>
  <c r="A8200" i="20"/>
  <c r="A717" i="20"/>
  <c r="A8643" i="20"/>
  <c r="A1954" i="20"/>
  <c r="A2145" i="20"/>
  <c r="A1462" i="20"/>
  <c r="A5230" i="20"/>
  <c r="A6224" i="20"/>
  <c r="A404" i="20"/>
  <c r="A4865" i="20"/>
  <c r="A3178" i="20"/>
  <c r="A9667" i="20"/>
  <c r="A8153" i="20"/>
  <c r="A9777" i="20"/>
  <c r="A8483" i="20"/>
  <c r="A7471" i="20"/>
  <c r="A7832" i="20"/>
  <c r="A1878" i="20"/>
  <c r="A398" i="20"/>
  <c r="A5372" i="20"/>
  <c r="A812" i="20"/>
  <c r="A2999" i="20"/>
  <c r="A9964" i="20"/>
  <c r="A6369" i="20"/>
  <c r="A6173" i="20"/>
  <c r="A9771" i="20"/>
  <c r="A8172" i="20"/>
  <c r="A3600" i="20"/>
  <c r="A1362" i="20"/>
  <c r="A7500" i="20"/>
  <c r="A1969" i="20"/>
  <c r="A8828" i="20"/>
  <c r="A4851" i="20"/>
  <c r="A4108" i="20"/>
  <c r="A3697" i="20"/>
  <c r="A6378" i="20"/>
  <c r="A8823" i="20"/>
  <c r="A2129" i="20"/>
  <c r="A1775" i="20"/>
  <c r="A558" i="20"/>
  <c r="A9562" i="20"/>
  <c r="A2636" i="20"/>
  <c r="A1983" i="20"/>
  <c r="A1117" i="20"/>
  <c r="A1161" i="20"/>
  <c r="A9299" i="20"/>
  <c r="A2671" i="20"/>
  <c r="A7798" i="20"/>
  <c r="A2330" i="20"/>
  <c r="A2778" i="20"/>
  <c r="A4522" i="20"/>
  <c r="A9384" i="20"/>
  <c r="A9402" i="20"/>
  <c r="A5785" i="20"/>
  <c r="A172" i="20"/>
  <c r="A2540" i="20"/>
  <c r="A7946" i="20"/>
  <c r="A2848" i="20"/>
  <c r="A1747" i="20"/>
  <c r="A8036" i="20"/>
  <c r="A1378" i="20"/>
  <c r="A2698" i="20"/>
  <c r="A575" i="20"/>
  <c r="A162" i="20"/>
  <c r="A2263" i="20"/>
  <c r="A1829" i="20"/>
  <c r="A7864" i="20"/>
  <c r="A3798" i="20"/>
  <c r="A9107" i="20"/>
  <c r="A219" i="20"/>
  <c r="A3207" i="20"/>
  <c r="A6804" i="20"/>
  <c r="A1666" i="20"/>
  <c r="A2548" i="20"/>
  <c r="A2546" i="20"/>
  <c r="A5046" i="20"/>
  <c r="A4440" i="20"/>
  <c r="A8251" i="20"/>
  <c r="A4368" i="20"/>
  <c r="A8891" i="20"/>
  <c r="A4066" i="20"/>
  <c r="A2611" i="20"/>
  <c r="A4926" i="20"/>
  <c r="A7489" i="20"/>
  <c r="A2732" i="20"/>
  <c r="A6590" i="20"/>
  <c r="A765" i="20"/>
  <c r="A788" i="20"/>
  <c r="A581" i="20"/>
  <c r="A7729" i="20"/>
  <c r="A8301" i="20"/>
  <c r="A4202" i="20"/>
  <c r="A2424" i="20"/>
  <c r="A1616" i="20"/>
  <c r="A2777" i="20"/>
  <c r="A6778" i="20"/>
  <c r="A3037" i="20"/>
  <c r="A4029" i="20"/>
  <c r="A2295" i="20"/>
  <c r="A8661" i="20"/>
  <c r="A8403" i="20"/>
  <c r="A6893" i="20"/>
  <c r="A7391" i="20"/>
  <c r="A6389" i="20"/>
  <c r="A5073" i="20"/>
  <c r="A5564" i="20"/>
  <c r="A7819" i="20"/>
  <c r="A5315" i="20"/>
  <c r="A1700" i="20"/>
  <c r="BC38" i="8"/>
  <c r="A2342" i="20"/>
  <c r="A422" i="20"/>
  <c r="A5394" i="20"/>
  <c r="A4499" i="20"/>
  <c r="A1168" i="20"/>
  <c r="A4396" i="20"/>
  <c r="A8261" i="20"/>
  <c r="A629" i="20"/>
  <c r="A3789" i="20"/>
  <c r="A8604" i="20"/>
  <c r="A7804" i="20"/>
  <c r="A2368" i="20"/>
  <c r="A4588" i="20"/>
  <c r="A9983" i="20"/>
  <c r="A7646" i="20"/>
  <c r="A4245" i="20"/>
  <c r="A421" i="20"/>
  <c r="A4662" i="20"/>
  <c r="A8114" i="20"/>
  <c r="A3241" i="20"/>
  <c r="A8038" i="20"/>
  <c r="A7261" i="20"/>
  <c r="A4361" i="20"/>
  <c r="A1683" i="20"/>
  <c r="A9378" i="20"/>
  <c r="A2012" i="20"/>
  <c r="A4773" i="20"/>
  <c r="A7633" i="20"/>
  <c r="A2382" i="20"/>
  <c r="A6276" i="20"/>
  <c r="A342" i="20"/>
  <c r="A5645" i="20"/>
  <c r="A9048" i="20"/>
  <c r="A8051" i="20"/>
  <c r="A4852" i="20"/>
  <c r="A597" i="20"/>
  <c r="A1781" i="20"/>
  <c r="A5851" i="20"/>
  <c r="A1980" i="20"/>
  <c r="A3342" i="20"/>
  <c r="A7437" i="20"/>
  <c r="A4191" i="20"/>
  <c r="A4762" i="20"/>
  <c r="A6461" i="20"/>
  <c r="A2120" i="20"/>
  <c r="A6502" i="20"/>
  <c r="A2503" i="20"/>
  <c r="A2292" i="20"/>
  <c r="A7583" i="20"/>
  <c r="A2490" i="20"/>
  <c r="A7178" i="20"/>
  <c r="A648" i="20"/>
  <c r="A1309" i="20"/>
  <c r="A3" i="20"/>
  <c r="A8193" i="20"/>
  <c r="A7588" i="20"/>
  <c r="A6656" i="20"/>
  <c r="A9559" i="20"/>
  <c r="BC39" i="8"/>
  <c r="A8252" i="20"/>
  <c r="A7620" i="20"/>
  <c r="A5439" i="20"/>
  <c r="A6438" i="20"/>
  <c r="A5590" i="20"/>
  <c r="A6566" i="20"/>
  <c r="A9312" i="20"/>
  <c r="A3639" i="20"/>
  <c r="A5387" i="20"/>
  <c r="A8936" i="20"/>
  <c r="A7502" i="20"/>
  <c r="A8670" i="20"/>
  <c r="A5612" i="20"/>
  <c r="A2619" i="20"/>
  <c r="A2113" i="20"/>
  <c r="A8178" i="20"/>
  <c r="A4028" i="20"/>
  <c r="A2971" i="20"/>
  <c r="A7372" i="20"/>
  <c r="A7894" i="20"/>
  <c r="A4182" i="20"/>
  <c r="A5703" i="20"/>
  <c r="A5180" i="20"/>
  <c r="A2963" i="20"/>
  <c r="A9846" i="20"/>
  <c r="A40" i="20"/>
  <c r="A9370" i="20"/>
  <c r="A6852" i="20"/>
  <c r="A3887" i="20"/>
  <c r="A9087" i="20"/>
  <c r="A9349" i="20"/>
  <c r="A1095" i="20"/>
  <c r="A7230" i="20"/>
  <c r="A57" i="20"/>
  <c r="A8362" i="20"/>
  <c r="A7586" i="20"/>
  <c r="A5607" i="20"/>
  <c r="A9569" i="20"/>
  <c r="A3234" i="20"/>
  <c r="A7346" i="20"/>
  <c r="A8810" i="20"/>
  <c r="A3275" i="20"/>
  <c r="A4442" i="20"/>
  <c r="A9686" i="20"/>
  <c r="A6796" i="20"/>
  <c r="A2462" i="20"/>
  <c r="A8711" i="20"/>
  <c r="A6308" i="20"/>
  <c r="A8824" i="20"/>
  <c r="A943" i="20"/>
  <c r="A718" i="20"/>
  <c r="A2920" i="20"/>
  <c r="A3545" i="20"/>
  <c r="A42" i="20"/>
  <c r="A1340" i="20"/>
  <c r="A2228" i="20"/>
  <c r="A2272" i="20"/>
  <c r="A2142" i="20"/>
  <c r="A3493" i="20"/>
  <c r="A9767" i="20"/>
  <c r="A4778" i="20"/>
  <c r="A6341" i="20"/>
  <c r="A5902" i="20"/>
  <c r="A1904" i="20"/>
  <c r="A9973" i="20"/>
  <c r="A6691" i="20"/>
  <c r="A9144" i="20"/>
  <c r="A1941" i="20"/>
  <c r="A188" i="20"/>
  <c r="A1129" i="20"/>
  <c r="A8139" i="20"/>
  <c r="A7149" i="20"/>
  <c r="A355" i="20"/>
  <c r="A8574" i="20"/>
  <c r="A3208" i="20"/>
  <c r="A4837" i="20"/>
  <c r="A5602" i="20"/>
  <c r="A5217" i="20"/>
  <c r="A850" i="20"/>
  <c r="A7135" i="20"/>
  <c r="A4408" i="20"/>
  <c r="A983" i="20"/>
  <c r="A9055" i="20"/>
  <c r="A3334" i="20"/>
  <c r="A1626" i="20"/>
  <c r="A8934" i="20"/>
  <c r="A6599" i="20"/>
  <c r="A5501" i="20"/>
  <c r="A4314" i="20"/>
  <c r="A140" i="20"/>
  <c r="A4798" i="20"/>
  <c r="A9542" i="20"/>
  <c r="A7241" i="20"/>
  <c r="A4251" i="20"/>
  <c r="A9856" i="20"/>
  <c r="A7349" i="20"/>
  <c r="A9735" i="20"/>
  <c r="A2923" i="20"/>
  <c r="A1996" i="20"/>
  <c r="A7617" i="20"/>
  <c r="A8508" i="20"/>
  <c r="A7604" i="20"/>
  <c r="A9712" i="20"/>
  <c r="A7022" i="20"/>
  <c r="A574" i="20"/>
  <c r="A4954" i="20"/>
  <c r="A3490" i="20"/>
  <c r="A3807" i="20"/>
  <c r="A2020" i="20"/>
  <c r="A6603" i="20"/>
  <c r="A1060" i="20"/>
  <c r="A2361" i="20"/>
  <c r="A6751" i="20"/>
  <c r="A7415" i="20"/>
  <c r="A857" i="20"/>
  <c r="A221" i="20"/>
  <c r="A6696" i="20"/>
  <c r="A1022" i="20"/>
  <c r="A3508" i="20"/>
  <c r="A4924" i="20"/>
  <c r="A3516" i="20"/>
  <c r="A8673" i="20"/>
  <c r="A2839" i="20"/>
  <c r="A603" i="20"/>
  <c r="A5458" i="20"/>
  <c r="A9494" i="20"/>
  <c r="A3068" i="20"/>
  <c r="A9844" i="20"/>
  <c r="A6214" i="20"/>
  <c r="A9059" i="20"/>
  <c r="A5512" i="20"/>
  <c r="A1238" i="20"/>
  <c r="A2915" i="20"/>
  <c r="A8990" i="20"/>
  <c r="A9382" i="20"/>
  <c r="A2253" i="20"/>
  <c r="A6041" i="20"/>
  <c r="A6039" i="20"/>
  <c r="A5944" i="20"/>
  <c r="A4005" i="20"/>
  <c r="A5299" i="20"/>
  <c r="A1446" i="20"/>
  <c r="A7931" i="20"/>
  <c r="A6367" i="20"/>
  <c r="A1555" i="20"/>
  <c r="A6769" i="20"/>
  <c r="A9233" i="20"/>
  <c r="A6508" i="20"/>
  <c r="A8588" i="20"/>
  <c r="A8986" i="20"/>
  <c r="A9495" i="20"/>
  <c r="A9976" i="20"/>
  <c r="A7750" i="20"/>
  <c r="A2948" i="20"/>
  <c r="BB67" i="8"/>
  <c r="A425" i="20"/>
  <c r="A6072" i="20"/>
  <c r="A129" i="20"/>
  <c r="A3426" i="20"/>
  <c r="A3966" i="20"/>
  <c r="A4338" i="20"/>
  <c r="A7248" i="20"/>
  <c r="A7192" i="20"/>
  <c r="A6392" i="20"/>
  <c r="A9224" i="20"/>
  <c r="A7994" i="20"/>
  <c r="A3930" i="20"/>
  <c r="A134" i="20"/>
  <c r="A7659" i="20"/>
  <c r="A6007" i="20"/>
  <c r="A6443" i="20"/>
  <c r="A4867" i="20"/>
  <c r="A1423" i="20"/>
  <c r="A3135" i="20"/>
  <c r="A6791" i="20"/>
  <c r="A8703" i="20"/>
  <c r="A1077" i="20"/>
  <c r="A1144" i="20"/>
  <c r="A2401" i="20"/>
  <c r="A1115" i="20"/>
  <c r="A7100" i="20"/>
  <c r="A4875" i="20"/>
  <c r="A4740" i="20"/>
  <c r="A2823" i="20"/>
  <c r="A5769" i="20"/>
  <c r="A2889" i="20"/>
  <c r="A3543" i="20"/>
  <c r="A4048" i="20"/>
  <c r="A2965" i="20"/>
  <c r="A7457" i="20"/>
  <c r="A1559" i="20"/>
  <c r="A9131" i="20"/>
  <c r="A3069" i="20"/>
  <c r="BB29" i="8"/>
  <c r="A3852" i="20"/>
  <c r="A599" i="20"/>
  <c r="A5498" i="20"/>
  <c r="A7525" i="20"/>
  <c r="A3741" i="20"/>
  <c r="A6315" i="20"/>
  <c r="A269" i="20"/>
  <c r="A3410" i="20"/>
  <c r="A5332" i="20"/>
  <c r="A6435" i="20"/>
  <c r="A3394" i="20"/>
  <c r="A6782" i="20"/>
  <c r="A5316" i="20"/>
  <c r="A6293" i="20"/>
  <c r="A4818" i="20"/>
  <c r="A3554" i="20"/>
  <c r="A3219" i="20"/>
  <c r="A3523" i="20"/>
  <c r="A8421" i="20"/>
  <c r="A5399" i="20"/>
  <c r="A2576" i="20"/>
  <c r="A5266" i="20"/>
  <c r="A114" i="20"/>
  <c r="A8878" i="20"/>
  <c r="A2360" i="20"/>
  <c r="A6024" i="20"/>
  <c r="A9653" i="20"/>
  <c r="A1202" i="20"/>
  <c r="A4576" i="20"/>
  <c r="A8971" i="20"/>
  <c r="A4551" i="20"/>
  <c r="A3399" i="20"/>
  <c r="A3498" i="20"/>
  <c r="A5395" i="20"/>
  <c r="A2135" i="20"/>
  <c r="A5985" i="20"/>
  <c r="A2496" i="20"/>
  <c r="A4151" i="20"/>
  <c r="A430" i="20"/>
  <c r="A4971" i="20"/>
  <c r="A5796" i="20"/>
  <c r="A7162" i="20"/>
  <c r="A9685" i="20"/>
  <c r="A2982" i="20"/>
  <c r="A9932" i="20"/>
  <c r="A7220" i="20"/>
  <c r="A6291" i="20"/>
  <c r="A6525" i="20"/>
  <c r="A5464" i="20"/>
  <c r="A2434" i="20"/>
  <c r="A6668" i="20"/>
  <c r="A7990" i="20"/>
  <c r="A6413" i="20"/>
  <c r="A290" i="20"/>
  <c r="A2740" i="20"/>
  <c r="A5373" i="20"/>
  <c r="A1017" i="20"/>
  <c r="A4682" i="20"/>
  <c r="A8690" i="20"/>
  <c r="A5196" i="20"/>
  <c r="A52" i="20"/>
  <c r="A7442" i="20"/>
  <c r="A9247" i="20"/>
  <c r="A2660" i="20"/>
  <c r="A7749" i="20"/>
  <c r="A3943" i="20"/>
  <c r="A6704" i="20"/>
  <c r="A9040" i="20"/>
  <c r="A8551" i="20"/>
  <c r="A9333" i="20"/>
  <c r="A2370" i="20"/>
  <c r="A4326" i="20"/>
  <c r="A4756" i="20"/>
  <c r="A9842" i="20"/>
  <c r="A8148" i="20"/>
  <c r="A5777" i="20"/>
  <c r="A2702" i="20"/>
  <c r="A5039" i="20"/>
  <c r="A5969" i="20"/>
  <c r="A627" i="20"/>
  <c r="A5430" i="20"/>
  <c r="A6966" i="20"/>
  <c r="A4785" i="20"/>
  <c r="A3456" i="20"/>
  <c r="A6889" i="20"/>
  <c r="A1235" i="20"/>
  <c r="A2906" i="20"/>
  <c r="A6428" i="20"/>
  <c r="A5519" i="20"/>
  <c r="A5292" i="20"/>
  <c r="A3840" i="20"/>
  <c r="A6622" i="20"/>
  <c r="A2514" i="20"/>
  <c r="A9674" i="20"/>
  <c r="A1707" i="20"/>
  <c r="A623" i="20"/>
  <c r="A1237" i="20"/>
  <c r="A3680" i="20"/>
  <c r="A1693" i="20"/>
  <c r="A9284" i="20"/>
  <c r="A5839" i="20"/>
  <c r="A2715" i="20"/>
  <c r="A3446" i="20"/>
  <c r="A9788" i="20"/>
  <c r="A1081" i="20"/>
  <c r="A604" i="20"/>
  <c r="A4502" i="20"/>
  <c r="A7807" i="20"/>
  <c r="A5947" i="20"/>
  <c r="A1346" i="20"/>
  <c r="A5107" i="20"/>
  <c r="A7071" i="20"/>
  <c r="A7468" i="20"/>
  <c r="A3954" i="20"/>
  <c r="A7173" i="20"/>
  <c r="A6199" i="20"/>
  <c r="A9591" i="20"/>
  <c r="A408" i="20"/>
  <c r="A1805" i="20"/>
  <c r="A8964" i="20"/>
  <c r="A9702" i="20"/>
  <c r="A9523" i="20"/>
  <c r="A1254" i="20"/>
  <c r="A9092" i="20"/>
  <c r="A5752" i="20"/>
  <c r="A6289" i="20"/>
  <c r="A8299" i="20"/>
  <c r="A5134" i="20"/>
  <c r="A781" i="20"/>
  <c r="A3721" i="20"/>
  <c r="A6071" i="20"/>
  <c r="A7130" i="20"/>
  <c r="A2821" i="20"/>
  <c r="A4862" i="20"/>
  <c r="A340" i="20"/>
  <c r="A9666" i="20"/>
  <c r="A3459" i="20"/>
  <c r="A3172" i="20"/>
  <c r="A6306" i="20"/>
  <c r="A1714" i="20"/>
  <c r="A7715" i="20"/>
  <c r="A4730" i="20"/>
  <c r="A1918" i="20"/>
  <c r="A956" i="20"/>
  <c r="A3694" i="20"/>
  <c r="A2411" i="20"/>
  <c r="A659" i="20"/>
  <c r="A6767" i="20"/>
  <c r="A9208" i="20"/>
  <c r="A550" i="20"/>
  <c r="A2155" i="20"/>
  <c r="A7835" i="20"/>
  <c r="A1283" i="20"/>
  <c r="A7829" i="20"/>
  <c r="A2783" i="20"/>
  <c r="A3468" i="20"/>
  <c r="A3204" i="20"/>
  <c r="A6040" i="20"/>
  <c r="A9855" i="20"/>
  <c r="A7297" i="20"/>
  <c r="A387" i="20"/>
  <c r="A5242" i="20"/>
  <c r="A3509" i="20"/>
  <c r="A6045" i="20"/>
  <c r="A2240" i="20"/>
  <c r="A9587" i="20"/>
  <c r="A2243" i="20"/>
  <c r="A5025" i="20"/>
  <c r="A6855" i="20"/>
  <c r="A8167" i="20"/>
  <c r="A1991" i="20"/>
  <c r="A5822" i="20"/>
  <c r="A4331" i="20"/>
  <c r="A1094" i="20"/>
  <c r="A8847" i="20"/>
  <c r="A6530" i="20"/>
  <c r="A2450" i="20"/>
  <c r="A3401" i="20"/>
  <c r="A28" i="20"/>
  <c r="A4362" i="20"/>
  <c r="A667" i="20"/>
  <c r="A8187" i="20"/>
  <c r="A4187" i="20"/>
  <c r="A1040" i="20"/>
  <c r="A1000" i="20"/>
  <c r="A7453" i="20"/>
  <c r="A7438" i="20"/>
  <c r="A1754" i="20"/>
  <c r="A5281" i="20"/>
  <c r="A6307" i="20"/>
  <c r="A3769" i="20"/>
  <c r="A3126" i="20"/>
  <c r="A7029" i="20"/>
  <c r="A6098" i="20"/>
  <c r="A7980" i="20"/>
  <c r="A7524" i="20"/>
  <c r="A6181" i="20"/>
  <c r="A2444" i="20"/>
  <c r="A3558" i="20"/>
  <c r="A6322" i="20"/>
  <c r="A5625" i="20"/>
  <c r="A396" i="20"/>
  <c r="A1477" i="20"/>
  <c r="A5838" i="20"/>
  <c r="A5962" i="20"/>
  <c r="A5063" i="20"/>
  <c r="BC62" i="8"/>
  <c r="A6848" i="20"/>
  <c r="A8666" i="20"/>
  <c r="A664" i="20"/>
  <c r="A4293" i="20"/>
  <c r="A1214" i="20"/>
  <c r="A5291" i="20"/>
  <c r="A5744" i="20"/>
  <c r="A5869" i="20"/>
  <c r="A2615" i="20"/>
  <c r="A1974" i="20"/>
  <c r="A8247" i="20"/>
  <c r="A9011" i="20"/>
  <c r="A5449" i="20"/>
  <c r="A3532" i="20"/>
  <c r="A455" i="20"/>
  <c r="A9401" i="20"/>
  <c r="A6320" i="20"/>
  <c r="A3386" i="20"/>
  <c r="A2966" i="20"/>
  <c r="A79" i="20"/>
  <c r="A8908" i="20"/>
  <c r="A1103" i="20"/>
  <c r="A517" i="20"/>
  <c r="A9343" i="20"/>
  <c r="A7323" i="20"/>
  <c r="A9630" i="20"/>
  <c r="BC40" i="8"/>
  <c r="A6670" i="20"/>
  <c r="A7557" i="20"/>
  <c r="A5562" i="20"/>
  <c r="A7483" i="20"/>
  <c r="A77" i="20"/>
  <c r="A696" i="20"/>
  <c r="A255" i="20"/>
  <c r="A8668" i="20"/>
  <c r="A6995" i="20"/>
  <c r="A8665" i="20"/>
  <c r="A7724" i="20"/>
  <c r="A7861" i="20"/>
  <c r="A5437" i="20"/>
  <c r="A6454" i="20"/>
  <c r="A4524" i="20"/>
  <c r="A7930" i="20"/>
  <c r="A3795" i="20"/>
  <c r="A8246" i="20"/>
  <c r="A3063" i="20"/>
  <c r="A465" i="20"/>
  <c r="A8447" i="20"/>
  <c r="A1444" i="20"/>
  <c r="A2177" i="20"/>
  <c r="A3129" i="20"/>
  <c r="A4220" i="20"/>
  <c r="A1026" i="20"/>
  <c r="A7571" i="20"/>
  <c r="A6431" i="20"/>
  <c r="A1669" i="20"/>
  <c r="A195" i="20"/>
  <c r="BB44" i="8"/>
  <c r="BC44" i="8" s="1"/>
  <c r="H3" i="8"/>
  <c r="A7560" i="20"/>
  <c r="A5317" i="20"/>
  <c r="A4918" i="20"/>
  <c r="A2445" i="20"/>
  <c r="A4463" i="20"/>
  <c r="A7234" i="20"/>
  <c r="A3661" i="20"/>
  <c r="A8584" i="20"/>
  <c r="A9947" i="20"/>
  <c r="A992" i="20"/>
  <c r="A4691" i="20"/>
  <c r="A531" i="20"/>
  <c r="A4160" i="20"/>
  <c r="A7472" i="20"/>
  <c r="A622" i="20"/>
  <c r="A4180" i="20"/>
  <c r="A9057" i="20"/>
  <c r="A6118" i="20"/>
  <c r="A9837" i="20"/>
  <c r="A9126" i="20"/>
  <c r="A1179" i="20"/>
  <c r="A5415" i="20"/>
  <c r="A9028" i="20"/>
  <c r="A3180" i="20"/>
  <c r="A2107" i="20"/>
  <c r="A3492" i="20"/>
  <c r="A6048" i="20"/>
  <c r="A4063" i="20"/>
  <c r="A1109" i="20"/>
  <c r="A3737" i="20"/>
  <c r="A8616" i="20"/>
  <c r="A7132" i="20"/>
  <c r="A7784" i="20"/>
  <c r="BB50" i="8"/>
  <c r="A7039" i="20"/>
  <c r="A446" i="20"/>
  <c r="A6635" i="20"/>
  <c r="A2900" i="20"/>
  <c r="A3993" i="20"/>
  <c r="A4558" i="20"/>
  <c r="BB18" i="8"/>
  <c r="BC18" i="8" s="1"/>
  <c r="A1119" i="20"/>
  <c r="A2497" i="20"/>
  <c r="AT3" i="8"/>
  <c r="A3286" i="20"/>
  <c r="A6483" i="20"/>
  <c r="A9355" i="20"/>
  <c r="A6235" i="20"/>
  <c r="A2763" i="20"/>
  <c r="A2579" i="20"/>
  <c r="A7996" i="20"/>
  <c r="A8708" i="20"/>
  <c r="A3082" i="20"/>
  <c r="A7666" i="20"/>
  <c r="A1547" i="20"/>
  <c r="A6785" i="20"/>
  <c r="A9800" i="20"/>
  <c r="A947" i="20"/>
  <c r="A3713" i="20"/>
  <c r="A2418" i="20"/>
  <c r="A4616" i="20"/>
  <c r="A5286" i="20"/>
  <c r="A7047" i="20"/>
  <c r="A5644" i="20"/>
  <c r="A7345" i="20"/>
  <c r="A9443" i="20"/>
  <c r="A5683" i="20"/>
  <c r="A3150" i="20"/>
  <c r="A9864" i="20"/>
  <c r="A6206" i="20"/>
  <c r="A5991" i="20"/>
  <c r="A8197" i="20"/>
  <c r="A4638" i="20"/>
  <c r="A1721" i="20"/>
  <c r="A5579" i="20"/>
  <c r="A78" i="20"/>
  <c r="BB47" i="8"/>
  <c r="BC47" i="8" s="1"/>
  <c r="A9257" i="20"/>
  <c r="A8806" i="20"/>
  <c r="A3507" i="20"/>
  <c r="A7030" i="20"/>
  <c r="A6683" i="20"/>
  <c r="A7964" i="20"/>
  <c r="A747" i="20"/>
  <c r="A9403" i="20"/>
  <c r="A8309" i="20"/>
  <c r="A9140" i="20"/>
  <c r="A7662" i="20"/>
  <c r="A527" i="20"/>
  <c r="A5067" i="20"/>
  <c r="A1541" i="20"/>
  <c r="A3015" i="20"/>
  <c r="A6153" i="20"/>
  <c r="A7399" i="20"/>
  <c r="A2013" i="20"/>
  <c r="A141" i="20"/>
  <c r="A6999" i="20"/>
  <c r="A3551" i="20"/>
  <c r="A6930" i="20"/>
  <c r="A4008" i="20"/>
  <c r="A1537" i="20"/>
  <c r="A5521" i="20"/>
  <c r="A2756" i="20"/>
  <c r="A3833" i="20"/>
  <c r="A9743" i="20"/>
  <c r="A8338" i="20"/>
  <c r="A9776" i="20"/>
  <c r="A5571" i="20"/>
  <c r="A4627" i="20"/>
  <c r="A382" i="20"/>
  <c r="A7505" i="20"/>
  <c r="A3184" i="20"/>
  <c r="A2279" i="20"/>
  <c r="A7552" i="20"/>
  <c r="A6297" i="20"/>
  <c r="A3845" i="20"/>
  <c r="A2695" i="20"/>
  <c r="A6467" i="20"/>
  <c r="A9957" i="20"/>
  <c r="A5384" i="20"/>
  <c r="A4469" i="20"/>
  <c r="A5309" i="20"/>
  <c r="A4343" i="20"/>
  <c r="A6069" i="20"/>
  <c r="A8706" i="20"/>
  <c r="A5417" i="20"/>
  <c r="A9619" i="20"/>
  <c r="A2662" i="20"/>
  <c r="A6515" i="20"/>
  <c r="A9241" i="20"/>
  <c r="A3102" i="20"/>
  <c r="A6823" i="20"/>
  <c r="A2759" i="20"/>
  <c r="A7950" i="20"/>
  <c r="A5713" i="20"/>
  <c r="A6304" i="20"/>
  <c r="A3710" i="20"/>
  <c r="A5018" i="20"/>
  <c r="A549" i="20"/>
  <c r="A225" i="20"/>
  <c r="A3402" i="20"/>
  <c r="A4677" i="20"/>
  <c r="A2651" i="20"/>
  <c r="A2422" i="20"/>
  <c r="A4857" i="20"/>
  <c r="A2157" i="20"/>
  <c r="A5075" i="20"/>
  <c r="A2438" i="20"/>
  <c r="A901" i="20"/>
  <c r="A8165" i="20"/>
  <c r="A4530" i="20"/>
  <c r="A6738" i="20"/>
  <c r="A9998" i="20"/>
  <c r="A8927" i="20"/>
  <c r="A4539" i="20"/>
  <c r="A3324" i="20"/>
  <c r="A1328" i="20"/>
  <c r="A5022" i="20"/>
  <c r="A5619" i="20"/>
  <c r="A7443" i="20"/>
  <c r="A9361" i="20"/>
  <c r="A7296" i="20"/>
  <c r="A9676" i="20"/>
  <c r="A4099" i="20"/>
  <c r="A463" i="20"/>
  <c r="A4206" i="20"/>
  <c r="A7425" i="20"/>
  <c r="A207" i="20"/>
  <c r="A3942" i="20"/>
  <c r="A8827" i="20"/>
  <c r="A1565" i="20"/>
  <c r="A9374" i="20"/>
  <c r="A1285" i="20"/>
  <c r="A3591" i="20"/>
  <c r="A5660" i="20"/>
  <c r="A8269" i="20"/>
  <c r="A682" i="20"/>
  <c r="A1396" i="20"/>
  <c r="A6959" i="20"/>
  <c r="A1013" i="20"/>
  <c r="A4619" i="20"/>
  <c r="A8646" i="20"/>
  <c r="A5640" i="20"/>
  <c r="A7898" i="20"/>
  <c r="A3415" i="20"/>
  <c r="A38" i="20"/>
  <c r="A1491" i="20"/>
  <c r="A8906" i="20"/>
  <c r="A7942" i="20"/>
  <c r="A3197" i="20"/>
  <c r="A6899" i="20"/>
  <c r="A1249" i="20"/>
  <c r="A5005" i="20"/>
  <c r="A4401" i="20"/>
  <c r="A6997" i="20"/>
  <c r="A71" i="20"/>
  <c r="A2423" i="20"/>
  <c r="A1123" i="20"/>
  <c r="A9519" i="20"/>
  <c r="A9703" i="20"/>
  <c r="A5810" i="20"/>
  <c r="A3225" i="20"/>
  <c r="A7292" i="20"/>
  <c r="A7310" i="20"/>
  <c r="A2798" i="20"/>
  <c r="A911" i="20"/>
  <c r="A6839" i="20"/>
  <c r="A5090" i="20"/>
  <c r="A7158" i="20"/>
  <c r="A2067" i="20"/>
  <c r="A4541" i="20"/>
  <c r="A6480" i="20"/>
  <c r="A5832" i="20"/>
  <c r="A194" i="20"/>
  <c r="A9794" i="20"/>
  <c r="A5137" i="20"/>
  <c r="A2558" i="20"/>
  <c r="A5367" i="20"/>
  <c r="A626" i="20"/>
  <c r="BC61" i="8"/>
  <c r="A9683" i="20"/>
  <c r="A5262" i="20"/>
  <c r="A1260" i="20"/>
  <c r="A3729" i="20"/>
  <c r="A112" i="20"/>
  <c r="A5958" i="20"/>
  <c r="A6762" i="20"/>
  <c r="A3101" i="20"/>
  <c r="A7595" i="20"/>
  <c r="A8203" i="20"/>
  <c r="A5595" i="20"/>
  <c r="A3826" i="20"/>
  <c r="A2137" i="20"/>
  <c r="A2912" i="20"/>
  <c r="A1644" i="20"/>
  <c r="A4300" i="20"/>
  <c r="A2187" i="20"/>
  <c r="A82" i="20"/>
  <c r="A5008" i="20"/>
  <c r="A1431" i="20"/>
  <c r="A3836" i="20"/>
  <c r="A1960" i="20"/>
  <c r="A1620" i="20"/>
  <c r="A8176" i="20"/>
  <c r="A5169" i="20"/>
  <c r="A2225" i="20"/>
  <c r="A9721" i="20"/>
  <c r="A9941" i="20"/>
  <c r="A1955" i="20"/>
  <c r="A8523" i="20"/>
  <c r="A1588" i="20"/>
  <c r="A4667" i="20"/>
  <c r="A3596" i="20"/>
  <c r="A8304" i="20"/>
  <c r="A4461" i="20"/>
  <c r="A6550" i="20"/>
  <c r="A2706" i="20"/>
  <c r="A6830" i="20"/>
  <c r="A3273" i="20"/>
  <c r="A9375" i="20"/>
  <c r="A6051" i="20"/>
  <c r="A1404" i="20"/>
  <c r="A7977" i="20"/>
  <c r="A4055" i="20"/>
  <c r="A8190" i="20"/>
  <c r="A1875" i="20"/>
  <c r="A3160" i="20"/>
  <c r="A3216" i="20"/>
  <c r="A8970" i="20"/>
  <c r="A2752" i="20"/>
  <c r="A1867" i="20"/>
  <c r="A7401" i="20"/>
  <c r="A9778" i="20"/>
  <c r="A2328" i="20"/>
  <c r="A56" i="20"/>
  <c r="A4139" i="20"/>
  <c r="A7249" i="20"/>
  <c r="A8163" i="20"/>
  <c r="A1972" i="20"/>
  <c r="A3716" i="20"/>
  <c r="A6177" i="20"/>
  <c r="A6079" i="20"/>
  <c r="A3168" i="20"/>
  <c r="A2792" i="20"/>
  <c r="A8048" i="20"/>
  <c r="A1294" i="20"/>
  <c r="A5420" i="20"/>
  <c r="A7376" i="20"/>
  <c r="A7210" i="20"/>
  <c r="A1740" i="20"/>
  <c r="A4470" i="20"/>
  <c r="A6152" i="20"/>
  <c r="A4418" i="20"/>
  <c r="A1205" i="20"/>
  <c r="A3133" i="20"/>
  <c r="A4880" i="20"/>
  <c r="A1840" i="20"/>
  <c r="A8837" i="20"/>
  <c r="A7818" i="20"/>
  <c r="A3977" i="20"/>
  <c r="A8469" i="20"/>
  <c r="A4256" i="20"/>
  <c r="A1437" i="20"/>
  <c r="A4832" i="20"/>
  <c r="A927" i="20"/>
  <c r="A9259" i="20"/>
  <c r="A5447" i="20"/>
  <c r="A1762" i="20"/>
  <c r="A2653" i="20"/>
  <c r="A8932" i="20"/>
  <c r="A9155" i="20"/>
  <c r="A5735" i="20"/>
  <c r="A3374" i="20"/>
  <c r="A1935" i="20"/>
  <c r="A3395" i="20"/>
  <c r="A302" i="20"/>
  <c r="A3038" i="20"/>
  <c r="A6714" i="20"/>
  <c r="A1865" i="20"/>
  <c r="A8417" i="20"/>
  <c r="A7625" i="20"/>
  <c r="A515" i="20"/>
  <c r="A3239" i="20"/>
  <c r="A5666" i="20"/>
  <c r="A4015" i="20"/>
  <c r="A7751" i="20"/>
  <c r="A8293" i="20"/>
  <c r="A3185" i="20"/>
  <c r="A3666" i="20"/>
  <c r="A7136" i="20"/>
  <c r="A6054" i="20"/>
  <c r="A524" i="20"/>
  <c r="A1722" i="20"/>
  <c r="A2894" i="20"/>
  <c r="A4903" i="20"/>
  <c r="A2685" i="20"/>
  <c r="A2323" i="20"/>
  <c r="A757" i="20"/>
  <c r="A7" i="20"/>
  <c r="A9780" i="20"/>
  <c r="A4247" i="20"/>
  <c r="A6366" i="20"/>
  <c r="A999" i="20"/>
  <c r="A3310" i="20"/>
  <c r="A5584" i="20"/>
  <c r="A1335" i="20"/>
  <c r="A7774" i="20"/>
  <c r="A666" i="20"/>
  <c r="A1139" i="20"/>
  <c r="A4457" i="20"/>
  <c r="A2217" i="20"/>
  <c r="A2352" i="20"/>
  <c r="A289" i="20"/>
  <c r="A6124" i="20"/>
  <c r="A4506" i="20"/>
  <c r="A4476" i="20"/>
  <c r="A8612" i="20"/>
  <c r="A9116" i="20"/>
  <c r="A6460" i="20"/>
  <c r="A1208" i="20"/>
  <c r="A6261" i="20"/>
  <c r="A2885" i="20"/>
  <c r="A567" i="20"/>
  <c r="A8355" i="20"/>
  <c r="A1584" i="20"/>
  <c r="A6433" i="20"/>
  <c r="A1275" i="20"/>
  <c r="A5847" i="20"/>
  <c r="A3011" i="20"/>
  <c r="A4961" i="20"/>
  <c r="A7497" i="20"/>
  <c r="A7631" i="20"/>
  <c r="A5120" i="20"/>
  <c r="A2994" i="20"/>
  <c r="A7028" i="20"/>
  <c r="A9942" i="20"/>
  <c r="A7011" i="20"/>
  <c r="A4986" i="20"/>
  <c r="A651" i="20"/>
  <c r="A7068" i="20"/>
  <c r="A8443" i="20"/>
  <c r="A8734" i="20"/>
  <c r="A1635" i="20"/>
  <c r="A3256" i="20"/>
  <c r="A2238" i="20"/>
  <c r="A5821" i="20"/>
  <c r="A3051" i="20"/>
  <c r="A3781" i="20"/>
  <c r="A1171" i="20"/>
  <c r="A6700" i="20"/>
  <c r="A2285" i="20"/>
  <c r="A6099" i="20"/>
  <c r="A1184" i="20"/>
  <c r="A5253" i="20"/>
  <c r="A6703" i="20"/>
  <c r="A3877" i="20"/>
  <c r="A7207" i="20"/>
  <c r="A7359" i="20"/>
  <c r="A7543" i="20"/>
  <c r="A5071" i="20"/>
  <c r="A337" i="20"/>
  <c r="A2031" i="20"/>
  <c r="A1520" i="20"/>
  <c r="A809" i="20"/>
  <c r="A7961" i="20"/>
  <c r="A5471" i="20"/>
  <c r="A9099" i="20"/>
  <c r="A10000" i="20"/>
  <c r="A6163" i="20"/>
  <c r="A6122" i="20"/>
  <c r="A1952" i="20"/>
  <c r="A3535" i="20"/>
  <c r="A7395" i="20"/>
  <c r="BB64" i="8"/>
  <c r="A3433" i="20"/>
  <c r="A6329" i="20"/>
  <c r="A8436" i="20"/>
  <c r="A7602" i="20"/>
  <c r="A8121" i="20"/>
  <c r="A6242" i="20"/>
  <c r="A4829" i="20"/>
  <c r="A153" i="20"/>
  <c r="A5205" i="20"/>
  <c r="A4221" i="20"/>
  <c r="A9468" i="20"/>
  <c r="A4337" i="20"/>
  <c r="A5573" i="20"/>
  <c r="A5641" i="20"/>
  <c r="A7943" i="20"/>
  <c r="A7160" i="20"/>
  <c r="A6037" i="20"/>
  <c r="A4572" i="20"/>
  <c r="A7156" i="20"/>
  <c r="A2545" i="20"/>
  <c r="A619" i="20"/>
  <c r="A7482" i="20"/>
  <c r="A5582" i="20"/>
  <c r="A7665" i="20"/>
  <c r="A2269" i="20"/>
  <c r="A4631" i="20"/>
  <c r="A4089" i="20"/>
  <c r="A7109" i="20"/>
  <c r="A7196" i="20"/>
  <c r="A9887" i="20"/>
  <c r="A3611" i="20"/>
  <c r="A5881" i="20"/>
  <c r="A1050" i="20"/>
  <c r="A9625" i="20"/>
  <c r="A1732" i="20"/>
  <c r="A3130" i="20"/>
  <c r="A9266" i="20"/>
  <c r="A6140" i="20"/>
  <c r="A800" i="20"/>
  <c r="A3911" i="20"/>
  <c r="A7051" i="20"/>
  <c r="BC33" i="8"/>
  <c r="A7816" i="20"/>
  <c r="A6243" i="20"/>
  <c r="A380" i="20"/>
  <c r="A372" i="20"/>
  <c r="A7426" i="20"/>
  <c r="BC23" i="8"/>
  <c r="A8746" i="20"/>
  <c r="A2842" i="20"/>
  <c r="A3580" i="20"/>
  <c r="A5873" i="20"/>
  <c r="A2086" i="20"/>
  <c r="A502" i="20"/>
  <c r="A526" i="20"/>
  <c r="A2506" i="20"/>
  <c r="A2100" i="20"/>
  <c r="A762" i="20"/>
  <c r="A5030" i="20"/>
  <c r="A3458" i="20"/>
  <c r="A5702" i="20"/>
  <c r="A5941" i="20"/>
  <c r="A6980" i="20"/>
  <c r="A1489" i="20"/>
  <c r="A9396" i="20"/>
  <c r="A7219" i="20"/>
  <c r="A7114" i="20"/>
  <c r="A3076" i="20"/>
  <c r="A8245" i="20"/>
  <c r="A7672" i="20"/>
  <c r="A2443" i="20"/>
  <c r="A784" i="20"/>
  <c r="A5166" i="20"/>
  <c r="A5623" i="20"/>
  <c r="A543" i="20"/>
  <c r="A7077" i="20"/>
  <c r="A6117" i="20"/>
  <c r="A7613" i="20"/>
  <c r="A69" i="20"/>
  <c r="A3041" i="20"/>
  <c r="A9262" i="20"/>
  <c r="A3285" i="20"/>
  <c r="A9306" i="20"/>
  <c r="A6115" i="20"/>
  <c r="A3346" i="20"/>
  <c r="A2407" i="20"/>
  <c r="A8731" i="20"/>
  <c r="A5532" i="20"/>
  <c r="A9527" i="20"/>
  <c r="A5734" i="20"/>
  <c r="A3478" i="20"/>
  <c r="A4348" i="20"/>
  <c r="A4172" i="20"/>
  <c r="A4864" i="20"/>
  <c r="A2132" i="20"/>
  <c r="A6993" i="20"/>
  <c r="A9816" i="20"/>
  <c r="A2681" i="20"/>
  <c r="A4014" i="20"/>
  <c r="A6319" i="20"/>
  <c r="A5347" i="20"/>
  <c r="A3420" i="20"/>
  <c r="A2525" i="20"/>
  <c r="A899" i="20"/>
  <c r="A8861" i="20"/>
  <c r="A1660" i="20"/>
  <c r="BB43" i="8"/>
  <c r="A2919" i="20"/>
  <c r="A3530" i="20"/>
  <c r="A1823" i="20"/>
  <c r="A6611" i="20"/>
  <c r="A2806" i="20"/>
  <c r="A4183" i="20"/>
  <c r="A5454" i="20"/>
  <c r="A7012" i="20"/>
  <c r="A5642" i="20"/>
  <c r="A9196" i="20"/>
  <c r="A7329" i="20"/>
  <c r="A3362" i="20"/>
  <c r="A7880" i="20"/>
  <c r="A5064" i="20"/>
  <c r="A8555" i="20"/>
  <c r="A754" i="20"/>
  <c r="A9969" i="20"/>
  <c r="A2376" i="20"/>
  <c r="A2092" i="20"/>
  <c r="A4158" i="20"/>
  <c r="A1336" i="20"/>
  <c r="A3786" i="20"/>
  <c r="BB28" i="8"/>
  <c r="A419" i="20"/>
  <c r="A9576" i="20"/>
  <c r="A3128" i="20"/>
  <c r="A1575" i="20"/>
  <c r="A2280" i="20"/>
  <c r="A6184" i="20"/>
  <c r="A6446" i="20"/>
  <c r="A6720" i="20"/>
  <c r="A2654" i="20"/>
  <c r="A3634" i="20"/>
  <c r="A6459" i="20"/>
  <c r="A840" i="20"/>
  <c r="A1085" i="20"/>
  <c r="A3447" i="20"/>
  <c r="A8571" i="20"/>
  <c r="A7892" i="20"/>
  <c r="A7243" i="20"/>
  <c r="A326" i="20"/>
  <c r="A2181" i="20"/>
  <c r="A6949" i="20"/>
  <c r="A1224" i="20"/>
  <c r="A4968" i="20"/>
  <c r="A2538" i="20"/>
  <c r="A735" i="20"/>
  <c r="A977" i="20"/>
  <c r="A3071" i="20"/>
  <c r="A6570" i="20"/>
  <c r="A3477" i="20"/>
  <c r="A2998" i="20"/>
  <c r="A1785" i="20"/>
  <c r="A1667" i="20"/>
  <c r="A6137" i="20"/>
  <c r="A2454" i="20"/>
  <c r="A1236" i="20"/>
  <c r="A649" i="20"/>
  <c r="A2861" i="20"/>
  <c r="A2035" i="20"/>
  <c r="A1232" i="20"/>
  <c r="A7106" i="20"/>
  <c r="A1246" i="20"/>
  <c r="A6903" i="20"/>
  <c r="A7598" i="20"/>
  <c r="A4701" i="20"/>
  <c r="A3381" i="20"/>
  <c r="A1194" i="20"/>
  <c r="A7532" i="20"/>
  <c r="A4722" i="20"/>
  <c r="A4775" i="20"/>
  <c r="A303" i="20"/>
  <c r="A3620" i="20"/>
  <c r="A5730" i="20"/>
  <c r="A3945" i="20"/>
  <c r="A2166" i="20"/>
  <c r="A9291" i="20"/>
  <c r="A5130" i="20"/>
  <c r="A4227" i="20"/>
  <c r="A2638" i="20"/>
  <c r="A1989" i="20"/>
  <c r="A2871" i="20"/>
  <c r="A47" i="20"/>
  <c r="A6595" i="20"/>
  <c r="A8445" i="20"/>
  <c r="A1887" i="20"/>
  <c r="A4280" i="20"/>
  <c r="A9452" i="20"/>
  <c r="A2440" i="20"/>
  <c r="A7999" i="20"/>
  <c r="A6135" i="20"/>
  <c r="A9388" i="20"/>
  <c r="A9398" i="20"/>
  <c r="A6258" i="20"/>
  <c r="A5802" i="20"/>
  <c r="A8994" i="20"/>
  <c r="A2150" i="20"/>
  <c r="A7937" i="20"/>
  <c r="A1517" i="20"/>
  <c r="A7027" i="20"/>
  <c r="A8321" i="20"/>
  <c r="A2905" i="20"/>
  <c r="A3450" i="20"/>
  <c r="A9134" i="20"/>
  <c r="A2867" i="20"/>
  <c r="A1070" i="20"/>
  <c r="A4420" i="20"/>
  <c r="A6888" i="20"/>
  <c r="A9013" i="20"/>
  <c r="A1394" i="20"/>
  <c r="A6766" i="20"/>
  <c r="A8900" i="20"/>
  <c r="A9848" i="20"/>
  <c r="A4268" i="20"/>
  <c r="A8977" i="20"/>
  <c r="A2629" i="20"/>
  <c r="A133" i="20"/>
  <c r="A3056" i="20"/>
  <c r="A6552" i="20"/>
  <c r="A54" i="20"/>
  <c r="A1800" i="20"/>
  <c r="A5759" i="20"/>
  <c r="A5768" i="20"/>
  <c r="A6809" i="20"/>
  <c r="A5187" i="20"/>
  <c r="A3565" i="20"/>
  <c r="A1269" i="20"/>
  <c r="A1160" i="20"/>
  <c r="A278" i="20"/>
  <c r="A6907" i="20"/>
  <c r="A4695" i="20"/>
  <c r="A5711" i="20"/>
  <c r="A6161" i="20"/>
  <c r="A7263" i="20"/>
  <c r="A4292" i="20"/>
  <c r="A3904" i="20"/>
  <c r="A7348" i="20"/>
  <c r="A5639" i="20"/>
  <c r="A4147" i="20"/>
  <c r="A3365" i="20"/>
  <c r="A3120" i="20"/>
  <c r="A5118" i="20"/>
  <c r="A8762" i="20"/>
  <c r="A4612" i="20"/>
  <c r="A5634" i="20"/>
  <c r="A3864" i="20"/>
  <c r="A494" i="20"/>
  <c r="A2326" i="20"/>
  <c r="A5302" i="20"/>
  <c r="A6800" i="20"/>
  <c r="A8492" i="20"/>
  <c r="A9383" i="20"/>
  <c r="A3122" i="20"/>
  <c r="A8087" i="20"/>
  <c r="A5820" i="20"/>
  <c r="A1273" i="20"/>
  <c r="A7503" i="20"/>
  <c r="A3861" i="20"/>
  <c r="A8539" i="20"/>
  <c r="A6240" i="20"/>
  <c r="A6989" i="20"/>
  <c r="A3584" i="20"/>
  <c r="A2928" i="20"/>
  <c r="A5557" i="20"/>
  <c r="A1574" i="20"/>
  <c r="A1121" i="20"/>
  <c r="A7057" i="20"/>
  <c r="A6212" i="20"/>
  <c r="A5433" i="20"/>
  <c r="A9549" i="20"/>
  <c r="A1416" i="20"/>
  <c r="A3547" i="20"/>
  <c r="A7572" i="20"/>
  <c r="BB22" i="8"/>
  <c r="BC22" i="8" s="1"/>
  <c r="A2508" i="20"/>
  <c r="A1869" i="20"/>
  <c r="A7704" i="20"/>
  <c r="A5539" i="20"/>
  <c r="A1422" i="20"/>
  <c r="A8778" i="20"/>
  <c r="A5276" i="20"/>
  <c r="A9288" i="20"/>
  <c r="A2779" i="20"/>
  <c r="A1464" i="20"/>
  <c r="A4239" i="20"/>
  <c r="BC36" i="8"/>
  <c r="A3583" i="20"/>
  <c r="A6688" i="20"/>
  <c r="A217" i="20"/>
  <c r="A2830" i="20"/>
  <c r="A1933" i="20"/>
  <c r="A2646" i="20"/>
  <c r="A4049" i="20"/>
  <c r="A9753" i="20"/>
  <c r="A5939" i="20"/>
  <c r="A6162" i="20"/>
  <c r="A8258" i="20"/>
  <c r="A8749" i="20"/>
  <c r="A9271" i="20"/>
  <c r="A598" i="20"/>
  <c r="A205" i="20"/>
  <c r="A5113" i="20"/>
  <c r="A3392" i="20"/>
  <c r="A2543" i="20"/>
  <c r="A4212" i="20"/>
  <c r="A5341" i="20"/>
  <c r="A3849" i="20"/>
  <c r="A3054" i="20"/>
  <c r="A8022" i="20"/>
  <c r="A9303" i="20"/>
  <c r="A4021" i="20"/>
  <c r="A2918" i="20"/>
  <c r="A6360" i="20"/>
  <c r="BC50" i="8"/>
  <c r="A8017" i="20"/>
  <c r="A3137" i="20"/>
  <c r="A8157" i="20"/>
  <c r="A6938" i="20"/>
  <c r="A3195" i="20"/>
  <c r="A2047" i="20"/>
  <c r="A1082" i="20"/>
  <c r="A3121" i="20"/>
  <c r="A6158" i="20"/>
  <c r="A9815" i="20"/>
  <c r="A9411" i="20"/>
  <c r="A8467" i="20"/>
  <c r="A3901" i="20"/>
  <c r="A4153" i="20"/>
  <c r="A2567" i="20"/>
  <c r="A8949" i="20"/>
  <c r="A5793" i="20"/>
  <c r="A6547" i="20"/>
  <c r="A3464" i="20"/>
  <c r="A6634" i="20"/>
  <c r="A1672" i="20"/>
  <c r="A1478" i="20"/>
  <c r="A8496" i="20"/>
  <c r="A4959" i="20"/>
  <c r="A131" i="20"/>
  <c r="A7893" i="20"/>
  <c r="A116" i="20"/>
  <c r="A7147" i="20"/>
  <c r="A1583" i="20"/>
  <c r="A6064" i="20"/>
  <c r="A5102" i="20"/>
  <c r="BB19" i="8"/>
  <c r="BC19" i="8" s="1"/>
  <c r="A50" i="20"/>
  <c r="A7339" i="20"/>
  <c r="A4634" i="20"/>
  <c r="A8836" i="20"/>
  <c r="A6831" i="20"/>
  <c r="A7920" i="20"/>
  <c r="A678" i="20"/>
  <c r="A9862" i="20"/>
  <c r="A4451" i="20"/>
  <c r="BC32" i="8"/>
  <c r="A2757" i="20"/>
  <c r="A2305" i="20"/>
  <c r="A1010" i="20"/>
  <c r="A7235" i="20"/>
  <c r="A6952" i="20"/>
  <c r="A2670" i="20"/>
  <c r="A5019" i="20"/>
  <c r="A435" i="20"/>
  <c r="A7191" i="20"/>
  <c r="A3863" i="20"/>
  <c r="A6784" i="20"/>
  <c r="A3856" i="20"/>
  <c r="A1329" i="20"/>
  <c r="A3812" i="20"/>
  <c r="A6168" i="20"/>
  <c r="A7154" i="20"/>
  <c r="A4538" i="20"/>
  <c r="A7770" i="20"/>
  <c r="A2400" i="20"/>
  <c r="A5655" i="20"/>
  <c r="A9681" i="20"/>
  <c r="A6765" i="20"/>
  <c r="A3333" i="20"/>
  <c r="A8760" i="20"/>
  <c r="A6954" i="20"/>
  <c r="A2767" i="20"/>
  <c r="A2655" i="20"/>
  <c r="A8826" i="20"/>
  <c r="A9015" i="20"/>
  <c r="A1938" i="20"/>
  <c r="A5236" i="20"/>
  <c r="A9892" i="20"/>
  <c r="A2509" i="20"/>
  <c r="A3823" i="20"/>
  <c r="A4200" i="20"/>
  <c r="A4030" i="20"/>
  <c r="A7684" i="20"/>
  <c r="A3851" i="20"/>
  <c r="A2758" i="20"/>
  <c r="A9546" i="20"/>
  <c r="A7542" i="20"/>
  <c r="A4708" i="20"/>
  <c r="A6628" i="20"/>
  <c r="A9875" i="20"/>
  <c r="A4967" i="20"/>
  <c r="A2380" i="20"/>
  <c r="A7060" i="20"/>
  <c r="A5536" i="20"/>
  <c r="A7786" i="20"/>
  <c r="A8933" i="20"/>
  <c r="A5089" i="20"/>
  <c r="A9456" i="20"/>
  <c r="A7944" i="20"/>
  <c r="A713" i="20"/>
  <c r="A761" i="20"/>
  <c r="A4531" i="20"/>
  <c r="A4327" i="20"/>
  <c r="A5943" i="20"/>
  <c r="A9476" i="20"/>
  <c r="A3112" i="20"/>
  <c r="A1755" i="20"/>
  <c r="A9254" i="20"/>
  <c r="A3520" i="20"/>
  <c r="A9161" i="20"/>
  <c r="A4893" i="20"/>
  <c r="A4269" i="20"/>
  <c r="A4519" i="20"/>
  <c r="A4395" i="20"/>
  <c r="A2874" i="20"/>
  <c r="A3929" i="20"/>
  <c r="A6363" i="20"/>
  <c r="A8963" i="20"/>
  <c r="A9818" i="20"/>
  <c r="A5237" i="20"/>
  <c r="A8887" i="20"/>
  <c r="A1398" i="20"/>
  <c r="A4540" i="20"/>
  <c r="A2878" i="20"/>
  <c r="A1031" i="20"/>
  <c r="A3485" i="20"/>
  <c r="A9464" i="20"/>
  <c r="A1048" i="20"/>
  <c r="A3728" i="20"/>
  <c r="A3952" i="20"/>
  <c r="A5520" i="20"/>
  <c r="A8065" i="20"/>
  <c r="A7309" i="20"/>
  <c r="A4839" i="20"/>
  <c r="A1499" i="20"/>
  <c r="A4275" i="20"/>
  <c r="A4258" i="20"/>
  <c r="A4633" i="20"/>
  <c r="A4723" i="20"/>
  <c r="A7590" i="20"/>
  <c r="A6856" i="20"/>
  <c r="A3883" i="20"/>
  <c r="A8859" i="20"/>
  <c r="A2612" i="20"/>
  <c r="A4955" i="20"/>
  <c r="A807" i="20"/>
  <c r="A9835" i="20"/>
  <c r="A9722" i="20"/>
  <c r="A3884" i="20"/>
  <c r="A3127" i="20"/>
  <c r="A444" i="20"/>
  <c r="A1751" i="20"/>
  <c r="A4650" i="20"/>
  <c r="A7110" i="20"/>
  <c r="A4205" i="20"/>
  <c r="A7093" i="20"/>
  <c r="A1921" i="20"/>
  <c r="A6088" i="20"/>
  <c r="A7268" i="20"/>
  <c r="A5203" i="20"/>
  <c r="A7795" i="20"/>
  <c r="A7119" i="20"/>
  <c r="A3081" i="20"/>
  <c r="A4705" i="20"/>
  <c r="A8186" i="20"/>
  <c r="A7518" i="20"/>
  <c r="A4312" i="20"/>
  <c r="A8330" i="20"/>
  <c r="A9853" i="20"/>
  <c r="A1780" i="20"/>
  <c r="A5065" i="20"/>
  <c r="BB57" i="8"/>
  <c r="A2738" i="20"/>
  <c r="A772" i="20"/>
  <c r="A4582" i="20"/>
  <c r="A4316" i="20"/>
  <c r="A1748" i="20"/>
  <c r="A8948" i="20"/>
  <c r="A8354" i="20"/>
  <c r="A1942" i="20"/>
  <c r="A9745" i="20"/>
  <c r="A8166" i="20"/>
  <c r="A2235" i="20"/>
  <c r="A6219" i="20"/>
  <c r="A964" i="20"/>
  <c r="A1658" i="20"/>
  <c r="A2154" i="20"/>
  <c r="A7679" i="20"/>
  <c r="A3730" i="20"/>
  <c r="A4597" i="20"/>
  <c r="A7445" i="20"/>
  <c r="A3039" i="20"/>
  <c r="A2640" i="20"/>
  <c r="A2573" i="20"/>
  <c r="A4844" i="20"/>
  <c r="A1206" i="20"/>
  <c r="A8014" i="20"/>
  <c r="A4555" i="20"/>
  <c r="A3221" i="20"/>
  <c r="A5079" i="20"/>
  <c r="A3055" i="20"/>
  <c r="A1456" i="20"/>
  <c r="A6298" i="20"/>
  <c r="A9353" i="20"/>
  <c r="A6736" i="20"/>
  <c r="A5135" i="20"/>
  <c r="A5425" i="20"/>
  <c r="A6610" i="20"/>
  <c r="A5636" i="20"/>
  <c r="A4663" i="20"/>
  <c r="A9111" i="20"/>
  <c r="A5271" i="20"/>
  <c r="A579" i="20"/>
  <c r="A495" i="20"/>
  <c r="A9138" i="20"/>
  <c r="A3465" i="20"/>
  <c r="A6790" i="20"/>
  <c r="A8198" i="20"/>
  <c r="A5477" i="20"/>
  <c r="A8385" i="20"/>
  <c r="A5363" i="20"/>
  <c r="A9670" i="20"/>
  <c r="A8570" i="20"/>
  <c r="A7551" i="20"/>
  <c r="A1968" i="20"/>
  <c r="A5413" i="20"/>
  <c r="A5913" i="20"/>
  <c r="A4755" i="20"/>
  <c r="A652" i="20"/>
  <c r="A5103" i="20"/>
  <c r="A9949" i="20"/>
  <c r="BC28" i="8"/>
  <c r="A8542" i="20"/>
  <c r="A202" i="20"/>
  <c r="A3648" i="20"/>
  <c r="A1229" i="20"/>
  <c r="A4167" i="20"/>
  <c r="A4840" i="20"/>
  <c r="A7719" i="20"/>
  <c r="A991" i="20"/>
  <c r="A6630" i="20"/>
  <c r="A1133" i="20"/>
  <c r="A9914" i="20"/>
  <c r="A5661" i="20"/>
  <c r="A6210" i="20"/>
  <c r="A30" i="20"/>
  <c r="A3293" i="20"/>
  <c r="A4154" i="20"/>
  <c r="A1136" i="20"/>
  <c r="A9830" i="20"/>
  <c r="A9098" i="20"/>
  <c r="A3521" i="20"/>
  <c r="A4497" i="20"/>
  <c r="A4748" i="20"/>
  <c r="A3154" i="20"/>
  <c r="A6665" i="20"/>
  <c r="A6794" i="20"/>
  <c r="A8727" i="20"/>
  <c r="A18" i="20"/>
  <c r="A6896" i="20"/>
  <c r="A3075" i="20"/>
  <c r="BB34" i="8"/>
  <c r="A5667" i="20"/>
  <c r="BB58" i="8"/>
  <c r="A8804" i="20"/>
  <c r="A3173" i="20"/>
  <c r="A8499" i="20"/>
  <c r="A7074" i="20"/>
  <c r="BC67" i="8"/>
  <c r="A7726" i="20"/>
  <c r="A1443" i="20"/>
  <c r="A4771" i="20"/>
  <c r="A8486" i="20"/>
  <c r="A9935" i="20"/>
  <c r="A1170" i="20"/>
  <c r="A5754" i="20"/>
  <c r="A7492" i="20"/>
  <c r="A672" i="20"/>
  <c r="A2623" i="20"/>
  <c r="A9857" i="20"/>
  <c r="A7736" i="20"/>
  <c r="A6605" i="20"/>
  <c r="A5158" i="20"/>
  <c r="A8438" i="20"/>
  <c r="A4468" i="20"/>
  <c r="A8099" i="20"/>
  <c r="A9669" i="20"/>
  <c r="A8830" i="20"/>
  <c r="A7603" i="20"/>
  <c r="A5662" i="20"/>
  <c r="A3189" i="20"/>
  <c r="A5658" i="20"/>
  <c r="A8147" i="20"/>
  <c r="A6323" i="20"/>
  <c r="A5229" i="20"/>
  <c r="A2858" i="20"/>
  <c r="A4641" i="20"/>
  <c r="A1951" i="20"/>
  <c r="A8754" i="20"/>
  <c r="A1859" i="20"/>
  <c r="A5185" i="20"/>
  <c r="A9808" i="20"/>
  <c r="A2614" i="20"/>
  <c r="A6081" i="20"/>
  <c r="A7579" i="20"/>
  <c r="A4934" i="20"/>
  <c r="A8034" i="20"/>
  <c r="A3152" i="20"/>
  <c r="A3383" i="20"/>
  <c r="A3983" i="20"/>
  <c r="A3247" i="20"/>
  <c r="A4921" i="20"/>
  <c r="A2416" i="20"/>
  <c r="A4863" i="20"/>
  <c r="A1030" i="20"/>
  <c r="A8874" i="20"/>
  <c r="A4105" i="20"/>
  <c r="A6524" i="20"/>
  <c r="A6663" i="20"/>
  <c r="A5013" i="20"/>
  <c r="A1516" i="20"/>
  <c r="A2036" i="20"/>
  <c r="A7523" i="20"/>
  <c r="A8611" i="20"/>
  <c r="A3089" i="20"/>
  <c r="A4909" i="20"/>
  <c r="A2561" i="20"/>
  <c r="A8311" i="20"/>
  <c r="A7587" i="20"/>
  <c r="A4855" i="20"/>
  <c r="A944" i="20"/>
  <c r="A8500" i="20"/>
  <c r="A5402" i="20"/>
  <c r="A1628" i="20"/>
  <c r="A9651" i="20"/>
  <c r="A8077" i="20"/>
  <c r="A6104" i="20"/>
  <c r="A9406" i="20"/>
  <c r="A5295" i="20"/>
  <c r="A230" i="20"/>
  <c r="A7698" i="20"/>
  <c r="A8060" i="20"/>
  <c r="A7611" i="20"/>
  <c r="A3460" i="20"/>
  <c r="A9512" i="20"/>
  <c r="A2637" i="20"/>
  <c r="A471" i="20"/>
  <c r="A5686" i="20"/>
  <c r="A3242" i="20"/>
  <c r="A4642" i="20"/>
  <c r="A3294" i="20"/>
  <c r="A8740" i="20"/>
  <c r="A1539" i="20"/>
  <c r="A8007" i="20"/>
  <c r="A9340" i="20"/>
  <c r="A9504" i="20"/>
  <c r="A8341" i="20"/>
  <c r="A8071" i="20"/>
  <c r="A3302" i="20"/>
  <c r="A7455" i="20"/>
  <c r="A4868" i="20"/>
  <c r="A9748" i="20"/>
  <c r="A1051" i="20"/>
  <c r="A8720" i="20"/>
  <c r="A1712" i="20"/>
  <c r="A1435" i="20"/>
  <c r="A2677" i="20"/>
  <c r="A5461" i="20"/>
  <c r="A301" i="20"/>
  <c r="A6729" i="20"/>
  <c r="A9944" i="20"/>
  <c r="A2744" i="20"/>
  <c r="A7377" i="20"/>
  <c r="A8033" i="20"/>
  <c r="A4594" i="20"/>
  <c r="A6074" i="20"/>
  <c r="A168" i="20"/>
  <c r="A1339" i="20"/>
  <c r="A5159" i="20"/>
  <c r="A8052" i="20"/>
  <c r="A7756" i="20"/>
  <c r="A439" i="20"/>
  <c r="A5537" i="20"/>
  <c r="A2605" i="20"/>
  <c r="A4079" i="20"/>
  <c r="A3418" i="20"/>
  <c r="A709" i="20"/>
  <c r="A5927" i="20"/>
  <c r="A3020" i="20"/>
  <c r="A9773" i="20"/>
  <c r="A4928" i="20"/>
  <c r="A9352" i="20"/>
  <c r="A2775" i="20"/>
  <c r="BC56" i="8"/>
  <c r="A1676" i="20"/>
  <c r="A7032" i="20"/>
  <c r="A8894" i="20"/>
  <c r="A7350" i="20"/>
  <c r="A2589" i="20"/>
  <c r="A2893" i="20"/>
  <c r="A5193" i="20"/>
  <c r="A616" i="20"/>
  <c r="A8379" i="20"/>
  <c r="A1611" i="20"/>
  <c r="A8527" i="20"/>
  <c r="A4165" i="20"/>
  <c r="A4599" i="20"/>
  <c r="A9083" i="20"/>
  <c r="A7064" i="20"/>
  <c r="A5685" i="20"/>
  <c r="A3622" i="20"/>
  <c r="A1597" i="20"/>
  <c r="A5199" i="20"/>
  <c r="A1397" i="20"/>
  <c r="A8605" i="20"/>
  <c r="A9628" i="20"/>
  <c r="A1405" i="20"/>
  <c r="A6861" i="20"/>
  <c r="A7148" i="20"/>
  <c r="A1876" i="20"/>
  <c r="A4236" i="20"/>
  <c r="A4415" i="20"/>
  <c r="A6397" i="20"/>
  <c r="A3791" i="20"/>
  <c r="A673" i="20"/>
  <c r="A9563" i="20"/>
  <c r="A7289" i="20"/>
  <c r="A6226" i="20"/>
  <c r="A2286" i="20"/>
  <c r="A2800" i="20"/>
  <c r="A4054" i="20"/>
  <c r="A8525" i="20"/>
  <c r="A7004" i="20"/>
  <c r="A7096" i="20"/>
  <c r="A3238" i="20"/>
  <c r="A9687" i="20"/>
  <c r="A884" i="20"/>
  <c r="BC46" i="8"/>
  <c r="A6192" i="20"/>
  <c r="A6252" i="20"/>
  <c r="A1999" i="20"/>
  <c r="A2268" i="20"/>
  <c r="A5627" i="20"/>
  <c r="A4131" i="20"/>
  <c r="A6468" i="20"/>
  <c r="A5054" i="20"/>
  <c r="A935" i="20"/>
  <c r="A4351" i="20"/>
  <c r="A3506" i="20"/>
  <c r="A8536" i="20"/>
  <c r="A732" i="20"/>
  <c r="A9252" i="20"/>
  <c r="A2630" i="20"/>
  <c r="A1949" i="20"/>
  <c r="A9661" i="20"/>
  <c r="A8681" i="20"/>
  <c r="A2203" i="20"/>
  <c r="A5721" i="20"/>
  <c r="A1036" i="20"/>
  <c r="A4940" i="20"/>
  <c r="A68" i="20"/>
  <c r="A5142" i="20"/>
  <c r="A5731" i="20"/>
  <c r="A4591" i="20"/>
  <c r="A8698" i="20"/>
  <c r="A2290" i="20"/>
  <c r="A9665" i="20"/>
  <c r="A606" i="20"/>
  <c r="A1058" i="20"/>
  <c r="A414" i="20"/>
  <c r="A7124" i="20"/>
  <c r="A5806" i="20"/>
  <c r="A614" i="20"/>
  <c r="A7335" i="20"/>
  <c r="A2453" i="20"/>
  <c r="A1015" i="20"/>
  <c r="A8323" i="20"/>
  <c r="A9016" i="20"/>
  <c r="A5894" i="20"/>
  <c r="A2607" i="20"/>
  <c r="A2990" i="20"/>
  <c r="A4088" i="20"/>
  <c r="A545" i="20"/>
  <c r="A2362" i="20"/>
  <c r="A8581" i="20"/>
  <c r="A6481" i="20"/>
  <c r="A6626" i="20"/>
  <c r="A3653" i="20"/>
  <c r="A9139" i="20"/>
  <c r="A6309" i="20"/>
  <c r="A4192" i="20"/>
  <c r="A7216" i="20"/>
  <c r="A3312" i="20"/>
  <c r="A9256" i="20"/>
  <c r="I3" i="8"/>
  <c r="A2375" i="20"/>
  <c r="A3131" i="20"/>
  <c r="A6643" i="20"/>
  <c r="A7706" i="20"/>
  <c r="A3210" i="20"/>
  <c r="A9410" i="20"/>
  <c r="A8737" i="20"/>
  <c r="A7229" i="20"/>
  <c r="A8919" i="20"/>
  <c r="A5659" i="20"/>
  <c r="A3413" i="20"/>
  <c r="A5490" i="20"/>
  <c r="A7181" i="20"/>
  <c r="A3045" i="20"/>
  <c r="A4249" i="20"/>
  <c r="A863" i="20"/>
  <c r="A6458" i="20"/>
  <c r="A8012" i="20"/>
  <c r="A261" i="20"/>
  <c r="A5829" i="20"/>
  <c r="A5244" i="20"/>
  <c r="A8689" i="20"/>
  <c r="A3894" i="20"/>
  <c r="A8346" i="20"/>
  <c r="A4764" i="20"/>
  <c r="A2499" i="20"/>
  <c r="A7324" i="20"/>
  <c r="A5550" i="20"/>
  <c r="A1277" i="20"/>
  <c r="A3772" i="20"/>
  <c r="A975" i="20"/>
  <c r="A9943" i="20"/>
  <c r="A3113" i="20"/>
  <c r="A4503" i="20"/>
  <c r="A1645" i="20"/>
  <c r="A1131" i="20"/>
  <c r="A2882" i="20"/>
  <c r="A9447" i="20"/>
  <c r="BC20" i="8"/>
  <c r="A6618" i="20"/>
  <c r="A359" i="20"/>
  <c r="A7922" i="20"/>
  <c r="A218" i="20"/>
  <c r="A3982" i="20"/>
  <c r="A9389" i="20"/>
  <c r="A5506" i="20"/>
  <c r="A919" i="20"/>
  <c r="A776" i="20"/>
  <c r="A5114" i="20"/>
  <c r="A6412" i="20"/>
  <c r="A364" i="20"/>
  <c r="A2746" i="20"/>
  <c r="A1172" i="20"/>
  <c r="A5853" i="20"/>
  <c r="A3838" i="20"/>
  <c r="A564" i="20"/>
  <c r="A4076" i="20"/>
  <c r="A392" i="20"/>
  <c r="A3624" i="20"/>
  <c r="A5505" i="20"/>
  <c r="A6752" i="20"/>
  <c r="A4834" i="20"/>
  <c r="A3625" i="20"/>
  <c r="A546" i="20"/>
  <c r="A4321" i="20"/>
  <c r="A5182" i="20"/>
  <c r="A5131" i="20"/>
  <c r="A3529" i="20"/>
  <c r="A5800" i="20"/>
  <c r="A5978" i="20"/>
  <c r="A1608" i="20"/>
  <c r="A296" i="20"/>
  <c r="A608" i="20"/>
  <c r="A8648" i="20"/>
  <c r="BC34" i="8"/>
  <c r="A2657" i="20"/>
  <c r="A4090" i="20"/>
  <c r="A4375" i="20"/>
  <c r="A1381" i="20"/>
  <c r="A2952" i="20"/>
  <c r="A7054" i="20"/>
  <c r="A4196" i="20"/>
  <c r="A5753" i="20"/>
  <c r="A2412" i="20"/>
  <c r="A5177" i="20"/>
  <c r="A8621" i="20"/>
  <c r="A3868" i="20"/>
  <c r="A5912" i="20"/>
  <c r="A55" i="20"/>
  <c r="A6996" i="20"/>
  <c r="A3353" i="20"/>
  <c r="A9798" i="20"/>
  <c r="A5126" i="20"/>
  <c r="A2513" i="20"/>
  <c r="A2865" i="20"/>
  <c r="BC51" i="8"/>
  <c r="A6130" i="20"/>
  <c r="A9528" i="20"/>
  <c r="A6474" i="20"/>
  <c r="A3379" i="20"/>
  <c r="A914" i="20"/>
  <c r="A9182" i="20"/>
  <c r="A7449" i="20"/>
  <c r="A849" i="20"/>
  <c r="A1306" i="20"/>
  <c r="A1846" i="20"/>
  <c r="A4250" i="20"/>
  <c r="A1333" i="20"/>
  <c r="A1773" i="20"/>
  <c r="A8405" i="20"/>
  <c r="A2417" i="20"/>
  <c r="A378" i="20"/>
  <c r="A5003" i="20"/>
  <c r="A7002" i="20"/>
  <c r="A1946" i="20"/>
  <c r="A2458" i="20"/>
  <c r="A1573" i="20"/>
  <c r="A7903" i="20"/>
  <c r="A5867" i="20"/>
  <c r="A8344" i="20"/>
  <c r="A7087" i="20"/>
  <c r="A1255" i="20"/>
  <c r="A4916" i="20"/>
  <c r="A2721" i="20"/>
  <c r="A7664" i="20"/>
  <c r="A1400" i="20"/>
  <c r="A3677" i="20"/>
  <c r="A3025" i="20"/>
  <c r="A5657" i="20"/>
  <c r="A1056" i="20"/>
  <c r="A6732" i="20"/>
  <c r="A8359" i="20"/>
  <c r="A1134" i="20"/>
  <c r="A1262" i="20"/>
  <c r="A6822" i="20"/>
  <c r="A1286" i="20"/>
  <c r="A1905" i="20"/>
  <c r="A3423" i="20"/>
  <c r="BC69" i="8"/>
  <c r="A1041" i="20"/>
  <c r="A8910" i="20"/>
  <c r="A9329" i="20"/>
  <c r="A5872" i="20"/>
  <c r="A6837" i="20"/>
  <c r="A5859" i="20"/>
  <c r="A4504" i="20"/>
  <c r="A3752" i="20"/>
  <c r="A3200" i="20"/>
  <c r="A2872" i="20"/>
  <c r="A7545" i="20"/>
  <c r="A4474" i="20"/>
  <c r="A5783" i="20"/>
  <c r="A9032" i="20"/>
  <c r="A4565" i="20"/>
  <c r="A9713" i="20"/>
  <c r="A322" i="20"/>
  <c r="A9413" i="20"/>
  <c r="A4830" i="20"/>
  <c r="A9586" i="20"/>
  <c r="A2860" i="20"/>
  <c r="A9903" i="20"/>
  <c r="A553" i="20"/>
  <c r="A351" i="20"/>
  <c r="A6452" i="20"/>
  <c r="A8320" i="20"/>
  <c r="A854" i="20"/>
  <c r="A5057" i="20"/>
  <c r="A5904" i="20"/>
  <c r="A3019" i="20"/>
  <c r="A1551" i="20"/>
  <c r="A2340" i="20"/>
  <c r="A5356" i="20"/>
  <c r="A1795" i="20"/>
  <c r="A107" i="20"/>
  <c r="A1455" i="20"/>
  <c r="A251" i="20"/>
  <c r="A7568" i="20"/>
  <c r="A5153" i="20"/>
  <c r="A4601" i="20"/>
  <c r="A238" i="20"/>
  <c r="A1560" i="20"/>
  <c r="BC57" i="8"/>
  <c r="A27" i="20"/>
  <c r="A9430" i="20"/>
  <c r="A6971" i="20"/>
  <c r="A5993" i="20"/>
  <c r="BB31" i="8"/>
  <c r="A1686" i="20"/>
  <c r="A7504" i="20"/>
  <c r="A7258" i="20"/>
  <c r="A1919" i="20"/>
  <c r="A6251" i="20"/>
  <c r="A3681" i="20"/>
  <c r="A1872" i="20"/>
  <c r="A9696" i="20"/>
  <c r="A6820" i="20"/>
  <c r="A304" i="20"/>
  <c r="A4282" i="20"/>
  <c r="A7331" i="20"/>
  <c r="A4689" i="20"/>
  <c r="A3441" i="20"/>
  <c r="A3048" i="20"/>
  <c r="A798" i="20"/>
  <c r="A1057" i="20"/>
  <c r="A4364" i="20"/>
  <c r="A2583" i="20"/>
  <c r="A8639" i="20"/>
  <c r="A4683" i="20"/>
  <c r="A4356" i="20"/>
  <c r="A1442" i="20"/>
  <c r="A9281" i="20"/>
  <c r="A2610" i="20"/>
  <c r="A8741" i="20"/>
  <c r="A4608" i="20"/>
  <c r="A4809" i="20"/>
  <c r="A1002" i="20"/>
  <c r="A881" i="20"/>
  <c r="A438" i="20"/>
  <c r="A2944" i="20"/>
  <c r="A6078" i="20"/>
  <c r="A4870" i="20"/>
  <c r="A5139" i="20"/>
  <c r="A728" i="20"/>
  <c r="A8295" i="20"/>
  <c r="A4972" i="20"/>
  <c r="A8519" i="20"/>
  <c r="A9757" i="20"/>
  <c r="A3211" i="20"/>
  <c r="A5885" i="20"/>
  <c r="A3356" i="20"/>
  <c r="A889" i="20"/>
  <c r="A9749" i="20"/>
  <c r="A4922" i="20"/>
  <c r="A2048" i="20"/>
  <c r="A7852" i="20"/>
  <c r="A4213" i="20"/>
  <c r="A4246" i="20"/>
  <c r="A5156" i="20"/>
  <c r="A280" i="20"/>
  <c r="A6693" i="20"/>
  <c r="A3227" i="20"/>
  <c r="A8313" i="20"/>
  <c r="A3704" i="20"/>
  <c r="A8222" i="20"/>
  <c r="A7133" i="20"/>
  <c r="A810" i="20"/>
  <c r="A5051" i="20"/>
  <c r="A6792" i="20"/>
  <c r="A9322" i="20"/>
  <c r="A6887" i="20"/>
  <c r="A3047" i="20"/>
  <c r="A1438" i="20"/>
  <c r="A8136" i="20"/>
  <c r="A7247" i="20"/>
  <c r="A9132" i="20"/>
  <c r="A705" i="20"/>
  <c r="A1348" i="20"/>
  <c r="A6676" i="20"/>
  <c r="A8757" i="20"/>
  <c r="A7558" i="20"/>
  <c r="A8845" i="20"/>
  <c r="A4281" i="20"/>
  <c r="A8595" i="20"/>
  <c r="A1843" i="20"/>
  <c r="A3167" i="20"/>
  <c r="A5694" i="20"/>
  <c r="A8512" i="20"/>
  <c r="A7460" i="20"/>
  <c r="A4605" i="20"/>
  <c r="A1737" i="20"/>
  <c r="A1589" i="20"/>
  <c r="A5349" i="20"/>
  <c r="A1012" i="20"/>
  <c r="A2211" i="20"/>
  <c r="A5618" i="20"/>
  <c r="A4914" i="20"/>
  <c r="A2000" i="20"/>
  <c r="A6386" i="20"/>
  <c r="A7955" i="20"/>
  <c r="A5624" i="20"/>
  <c r="A7222" i="20"/>
  <c r="A1419" i="20"/>
  <c r="A1342" i="20"/>
  <c r="A973" i="20"/>
  <c r="A328" i="20"/>
  <c r="A1510" i="20"/>
  <c r="A1108" i="20"/>
  <c r="A2555" i="20"/>
  <c r="A6358" i="20"/>
  <c r="A7935" i="20"/>
  <c r="A7082" i="20"/>
  <c r="A6787" i="20"/>
  <c r="A4520" i="20"/>
  <c r="A2608" i="20"/>
  <c r="A9368" i="20"/>
  <c r="A7320" i="20"/>
  <c r="A665" i="20"/>
  <c r="A4871" i="20"/>
  <c r="A5047" i="20"/>
  <c r="A5060" i="20"/>
  <c r="A2593" i="20"/>
  <c r="A1083" i="20"/>
  <c r="A4477" i="20"/>
  <c r="A3892" i="20"/>
  <c r="A3084" i="20"/>
  <c r="A345" i="20"/>
  <c r="A6746" i="20"/>
  <c r="A268" i="20"/>
  <c r="A2084" i="20"/>
  <c r="A3453" i="20"/>
  <c r="A883" i="20"/>
  <c r="A4670" i="20"/>
  <c r="A8082" i="20"/>
  <c r="A1695" i="20"/>
  <c r="A6747" i="20"/>
  <c r="A6139" i="20"/>
  <c r="A3715" i="20"/>
  <c r="A7564" i="20"/>
  <c r="A3313" i="20"/>
  <c r="A3567" i="20"/>
  <c r="A497" i="20"/>
  <c r="A4115" i="20"/>
  <c r="A6608" i="20"/>
  <c r="A6121" i="20"/>
  <c r="A9078" i="20"/>
  <c r="A3949" i="20"/>
  <c r="A3874" i="20"/>
  <c r="A8545" i="20"/>
  <c r="A12" i="20"/>
  <c r="A8521" i="20"/>
  <c r="A5795" i="20"/>
  <c r="A8370" i="20"/>
  <c r="A6741" i="20"/>
  <c r="A7702" i="20"/>
  <c r="A866" i="20"/>
  <c r="A5651" i="20"/>
  <c r="BC41" i="8"/>
  <c r="A6947" i="20"/>
  <c r="A8634" i="20"/>
  <c r="A4494" i="20"/>
  <c r="A4462" i="20"/>
  <c r="A5830" i="20"/>
  <c r="A4814" i="20"/>
  <c r="A2435" i="20"/>
  <c r="A7781" i="20"/>
  <c r="A5967" i="20"/>
  <c r="A4819" i="20"/>
  <c r="A5890" i="20"/>
  <c r="A4311" i="20"/>
  <c r="A4052" i="20"/>
  <c r="A7053" i="20"/>
  <c r="A1810" i="20"/>
  <c r="A4056" i="20"/>
  <c r="A377" i="20"/>
  <c r="A4235" i="20"/>
  <c r="A3875" i="20"/>
  <c r="A9136" i="20"/>
  <c r="A2717" i="20"/>
  <c r="A5184" i="20"/>
  <c r="A7765" i="20"/>
  <c r="A4853" i="20"/>
  <c r="BC52" i="8"/>
  <c r="A5421" i="20"/>
  <c r="A8199" i="20"/>
  <c r="A4310" i="20"/>
  <c r="A9907" i="20"/>
  <c r="A5643" i="20"/>
  <c r="A4719" i="20"/>
  <c r="A1864" i="20"/>
  <c r="A1822" i="20"/>
  <c r="A2103" i="20"/>
  <c r="A374" i="20"/>
  <c r="A2691" i="20"/>
  <c r="A5427" i="20"/>
  <c r="A4625" i="20"/>
  <c r="A1162" i="20"/>
  <c r="A7954" i="20"/>
  <c r="A8039" i="20"/>
  <c r="A2105" i="20"/>
  <c r="A4753" i="20"/>
  <c r="A7367" i="20"/>
  <c r="A1998" i="20"/>
  <c r="A8242" i="20"/>
  <c r="A6906" i="20"/>
  <c r="A6095" i="20"/>
  <c r="A7737" i="20"/>
  <c r="A7312" i="20"/>
  <c r="A8721" i="20"/>
  <c r="A3880" i="20"/>
  <c r="A3843" i="20"/>
  <c r="A2348" i="20"/>
  <c r="A381" i="20"/>
  <c r="A7607" i="20"/>
  <c r="A6503" i="20"/>
  <c r="A5906" i="20"/>
  <c r="A7184" i="20"/>
  <c r="A2336" i="20"/>
  <c r="A84" i="20"/>
  <c r="A1356" i="20"/>
  <c r="A3070" i="20"/>
  <c r="A7531" i="20"/>
  <c r="A8641" i="20"/>
  <c r="A5647" i="20"/>
  <c r="A5587" i="20"/>
  <c r="A1908" i="20"/>
  <c r="A5083" i="20"/>
  <c r="A8808" i="20"/>
  <c r="A4145" i="20"/>
  <c r="A7340" i="20"/>
  <c r="A7072" i="20"/>
  <c r="A6945" i="20"/>
  <c r="A6200" i="20"/>
  <c r="A9594" i="20"/>
  <c r="A7186" i="20"/>
  <c r="A3170" i="20"/>
  <c r="A8674" i="20"/>
  <c r="A9646" i="20"/>
  <c r="A2519" i="20"/>
  <c r="A7809" i="20"/>
  <c r="A2845" i="20"/>
  <c r="A1614" i="20"/>
  <c r="A4217" i="20"/>
  <c r="A589" i="20"/>
  <c r="A5133" i="20"/>
  <c r="A9270" i="20"/>
  <c r="A1072" i="20"/>
  <c r="A6984" i="20"/>
  <c r="A9954" i="20"/>
  <c r="A2849" i="20"/>
  <c r="A2303" i="20"/>
  <c r="A3647" i="20"/>
  <c r="A6587" i="20"/>
  <c r="A2852" i="20"/>
  <c r="BC43" i="8"/>
  <c r="A3237" i="20"/>
  <c r="A3224" i="20"/>
  <c r="A8061" i="20"/>
  <c r="A2856" i="20"/>
  <c r="A1548" i="20"/>
  <c r="A1248" i="20"/>
  <c r="A5340" i="20"/>
  <c r="A87" i="20"/>
  <c r="A7034" i="20"/>
  <c r="A2144" i="20"/>
  <c r="A4132" i="20"/>
  <c r="A1105" i="20"/>
  <c r="A6411" i="20"/>
  <c r="A7923" i="20"/>
  <c r="A6553" i="20"/>
  <c r="A2967" i="20"/>
  <c r="A1791" i="20"/>
  <c r="A2318" i="20"/>
  <c r="A6254" i="20"/>
  <c r="A214" i="20"/>
  <c r="A3040" i="20"/>
  <c r="A7050" i="20"/>
  <c r="A2429" i="20"/>
  <c r="A399" i="20"/>
  <c r="A6965" i="20"/>
  <c r="A5472" i="20"/>
  <c r="A4039" i="20"/>
  <c r="A2572" i="20"/>
  <c r="A6649" i="20"/>
  <c r="A9309" i="20"/>
  <c r="A2174" i="20"/>
  <c r="A2725" i="20"/>
  <c r="A5170" i="20"/>
  <c r="A1894" i="20"/>
  <c r="A9465" i="20"/>
  <c r="BB37" i="8"/>
  <c r="BC37" i="8" s="1"/>
  <c r="A1357" i="20"/>
  <c r="A2847" i="20"/>
  <c r="A4828" i="20"/>
  <c r="A2420" i="20"/>
  <c r="A1888" i="20"/>
  <c r="A7849" i="20"/>
  <c r="A369" i="20"/>
  <c r="A4747" i="20"/>
  <c r="A5331" i="20"/>
  <c r="A7924" i="20"/>
  <c r="A5188" i="20"/>
  <c r="A1018" i="20"/>
  <c r="A4384" i="20"/>
  <c r="A3163" i="20"/>
  <c r="A3804" i="20"/>
  <c r="D3" i="8"/>
  <c r="A2403" i="20"/>
  <c r="A8429" i="20"/>
  <c r="A1459" i="20"/>
  <c r="A6247" i="20"/>
  <c r="A9364" i="20"/>
  <c r="A7527" i="20"/>
  <c r="A2678" i="20"/>
  <c r="A94" i="20"/>
  <c r="A7895" i="20"/>
  <c r="A7112" i="20"/>
  <c r="A7075" i="20"/>
  <c r="A7360" i="20"/>
  <c r="A9089" i="20"/>
  <c r="A7362" i="20"/>
  <c r="A1783" i="20"/>
  <c r="A1962" i="20"/>
  <c r="A3612" i="20"/>
  <c r="A2313" i="20"/>
  <c r="A1327" i="20"/>
  <c r="A4443" i="20"/>
  <c r="A8561" i="20"/>
  <c r="BC29" i="8"/>
  <c r="A9720" i="20"/>
  <c r="A3586" i="20"/>
  <c r="A9481" i="20"/>
  <c r="A3369" i="20"/>
  <c r="A1120" i="20"/>
  <c r="A9420" i="20"/>
  <c r="A1566" i="20"/>
  <c r="A4602" i="20"/>
  <c r="A5037" i="20"/>
  <c r="A1466" i="20"/>
  <c r="A3924" i="20"/>
  <c r="A6828" i="20"/>
  <c r="A2563" i="20"/>
  <c r="A1914" i="20"/>
  <c r="A2904" i="20"/>
  <c r="A9754" i="20"/>
  <c r="A9524" i="20"/>
  <c r="A6939" i="20"/>
  <c r="A349" i="20"/>
  <c r="A9802" i="20"/>
  <c r="A394" i="20"/>
  <c r="A1252" i="20"/>
  <c r="A4580" i="20"/>
  <c r="A2789" i="20"/>
  <c r="A4989" i="20"/>
  <c r="A2300" i="20"/>
  <c r="A43" i="20"/>
  <c r="A200" i="20"/>
  <c r="A1837" i="20"/>
  <c r="A7910" i="20"/>
  <c r="A7771" i="20"/>
  <c r="A7731" i="20"/>
  <c r="A2002" i="20"/>
  <c r="A4548" i="20"/>
  <c r="A5563" i="20"/>
  <c r="A8956" i="20"/>
  <c r="A9392" i="20"/>
  <c r="A7459" i="20"/>
  <c r="A3407" i="20"/>
  <c r="A59" i="20"/>
  <c r="BC58" i="8"/>
  <c r="A637" i="20"/>
  <c r="A5100" i="20"/>
  <c r="A3613" i="20"/>
  <c r="A6312" i="20"/>
  <c r="A1190" i="20"/>
  <c r="A3442" i="20"/>
  <c r="A1850" i="20"/>
  <c r="A1581" i="20"/>
  <c r="A661" i="20"/>
  <c r="A9158" i="20"/>
  <c r="A5764" i="20"/>
  <c r="A3077" i="20"/>
  <c r="A6149" i="20"/>
  <c r="A9525" i="20"/>
  <c r="A6092" i="20"/>
  <c r="A7281" i="20"/>
  <c r="A6815" i="20"/>
  <c r="A5862" i="20"/>
  <c r="A3958" i="20"/>
  <c r="A7632" i="20"/>
  <c r="A2864" i="20"/>
  <c r="A8918" i="20"/>
  <c r="A2813" i="20"/>
  <c r="A6063" i="20"/>
  <c r="A1454" i="20"/>
  <c r="A5622" i="20"/>
  <c r="A5875" i="20"/>
  <c r="A5577" i="20"/>
  <c r="A4283" i="20"/>
  <c r="A4025" i="20"/>
  <c r="A4797" i="20"/>
  <c r="A2102" i="20"/>
  <c r="A8475" i="20"/>
  <c r="A9220" i="20"/>
  <c r="A9197" i="20"/>
  <c r="A1500" i="20"/>
  <c r="A9843" i="20"/>
  <c r="A3233" i="20"/>
  <c r="A734" i="20"/>
  <c r="A9793" i="20"/>
  <c r="A5358" i="20"/>
  <c r="A5322" i="20"/>
  <c r="A6849" i="20"/>
  <c r="A9058" i="20"/>
  <c r="A1302" i="20"/>
  <c r="A8717" i="20"/>
  <c r="A9612" i="20"/>
  <c r="A1807" i="20"/>
  <c r="A5903" i="20"/>
  <c r="A835" i="20"/>
  <c r="A8452" i="20"/>
  <c r="A7671" i="20"/>
  <c r="A6931" i="20"/>
  <c r="A8047" i="20"/>
  <c r="A2705" i="20"/>
  <c r="A8739" i="20"/>
  <c r="A9470" i="20"/>
  <c r="A5066" i="20"/>
  <c r="A5899" i="20"/>
  <c r="A4606" i="20"/>
  <c r="A2880" i="20"/>
  <c r="A9263" i="20"/>
  <c r="A5646" i="20"/>
  <c r="A2291" i="20"/>
  <c r="A4116" i="20"/>
  <c r="A2876" i="20"/>
  <c r="A7647" i="20"/>
  <c r="A9833" i="20"/>
  <c r="A8974" i="20"/>
  <c r="A9277" i="20"/>
  <c r="A4711" i="20"/>
  <c r="A2309" i="20"/>
  <c r="A7396" i="20"/>
  <c r="A409" i="20"/>
  <c r="A6022" i="20"/>
  <c r="A6705" i="20"/>
  <c r="A7921" i="20"/>
  <c r="A642" i="20"/>
  <c r="A8541" i="20"/>
  <c r="A8929" i="20"/>
  <c r="A8357" i="20"/>
  <c r="A3776" i="20"/>
  <c r="A5072" i="20"/>
  <c r="A4997" i="20"/>
  <c r="A9002" i="20"/>
  <c r="A6441" i="20"/>
  <c r="A7661" i="20"/>
  <c r="A7890" i="20"/>
  <c r="A3357" i="20"/>
  <c r="A3107" i="20"/>
  <c r="A1556" i="20"/>
  <c r="A4336" i="20"/>
  <c r="A6898" i="20"/>
  <c r="A420" i="20"/>
  <c r="A7363" i="20"/>
  <c r="A9292" i="20"/>
  <c r="A8657" i="20"/>
  <c r="A532" i="20"/>
  <c r="A9917" i="20"/>
  <c r="A390" i="20"/>
  <c r="A8557" i="20"/>
  <c r="A1267" i="20"/>
  <c r="A1128" i="20"/>
  <c r="A3284" i="20"/>
  <c r="BC35" i="8"/>
  <c r="A7979" i="20"/>
  <c r="A6327" i="20"/>
  <c r="A2140" i="20"/>
  <c r="A9320" i="20"/>
  <c r="A7422" i="20"/>
  <c r="A5608" i="20"/>
  <c r="A6591" i="20"/>
  <c r="A8484" i="20"/>
  <c r="A9766" i="20"/>
  <c r="A802" i="20"/>
  <c r="A3316" i="20"/>
  <c r="A610" i="20"/>
  <c r="A4630" i="20"/>
  <c r="A4320" i="20"/>
  <c r="A3215" i="20"/>
  <c r="A7549" i="20"/>
  <c r="A9915" i="20"/>
  <c r="A5758" i="20"/>
  <c r="A5311" i="20"/>
  <c r="A1534" i="20"/>
  <c r="A5495" i="20"/>
  <c r="A6017" i="20"/>
  <c r="A452" i="20"/>
  <c r="A3780" i="20"/>
  <c r="BB63" i="8"/>
  <c r="A656" i="20"/>
  <c r="A7171" i="20"/>
  <c r="A2704" i="20"/>
  <c r="A6625" i="20"/>
  <c r="A9755" i="20"/>
  <c r="A2381" i="20"/>
  <c r="A5220" i="20"/>
  <c r="A8785" i="20"/>
  <c r="A5191" i="20"/>
  <c r="A8042" i="20"/>
  <c r="A8388" i="20"/>
  <c r="A6873" i="20"/>
  <c r="A617" i="20"/>
  <c r="A8961" i="20"/>
  <c r="A2676" i="20"/>
  <c r="A4777" i="20"/>
  <c r="A2828" i="20"/>
  <c r="A2229" i="20"/>
  <c r="A7938" i="20"/>
  <c r="A2304" i="20"/>
  <c r="A35" i="20"/>
  <c r="A2406" i="20"/>
  <c r="A771" i="20"/>
  <c r="A1899" i="20"/>
  <c r="A4622" i="20"/>
  <c r="A730" i="20"/>
  <c r="A5888" i="20"/>
  <c r="A2322" i="20"/>
  <c r="A533" i="20"/>
  <c r="A795" i="20"/>
  <c r="A2042" i="20"/>
  <c r="A3829" i="20"/>
  <c r="A5371" i="20"/>
  <c r="A8329" i="20"/>
  <c r="A1610" i="20"/>
  <c r="A7302" i="20"/>
  <c r="A8716" i="20"/>
  <c r="A9482" i="20"/>
  <c r="A2481" i="20"/>
  <c r="A8498" i="20"/>
  <c r="A9097" i="20"/>
  <c r="A693" i="20"/>
  <c r="A6924" i="20"/>
  <c r="A2359" i="20"/>
  <c r="A9050" i="20"/>
  <c r="A2171" i="20"/>
  <c r="A5261" i="20"/>
  <c r="A9391" i="20"/>
  <c r="A8289" i="20"/>
  <c r="A4735" i="20"/>
  <c r="A5850" i="20"/>
  <c r="A9664" i="20"/>
  <c r="A7913" i="20"/>
  <c r="A1857" i="20"/>
  <c r="A9873" i="20"/>
  <c r="A7651" i="20"/>
  <c r="A3515" i="20"/>
  <c r="A1061" i="20"/>
  <c r="A5274" i="20"/>
  <c r="A8724" i="20"/>
  <c r="A7859" i="20"/>
  <c r="A933" i="20"/>
  <c r="A9724" i="20"/>
  <c r="A2600" i="20"/>
  <c r="A7936" i="20"/>
  <c r="A4064" i="20"/>
  <c r="A3419" i="20"/>
  <c r="A1782" i="20"/>
  <c r="A2501" i="20"/>
  <c r="A307" i="20"/>
  <c r="A3700" i="20"/>
  <c r="A3832" i="20"/>
  <c r="BB24" i="8"/>
  <c r="BC24" i="8" s="1"/>
  <c r="A4933" i="20"/>
  <c r="A3457" i="20"/>
  <c r="A5143" i="20"/>
  <c r="A3044" i="20"/>
  <c r="A6128" i="20"/>
  <c r="A9492" i="20"/>
  <c r="A9338" i="20"/>
  <c r="A9677" i="20"/>
  <c r="A7984" i="20"/>
  <c r="A4607" i="20"/>
  <c r="A2267" i="20"/>
  <c r="A6735" i="20"/>
  <c r="A2143" i="20"/>
  <c r="A5485" i="20"/>
  <c r="A3435" i="20"/>
  <c r="A2773" i="20"/>
  <c r="A4574" i="20"/>
  <c r="A4956" i="20"/>
  <c r="A4224" i="20"/>
  <c r="A8410" i="20"/>
  <c r="A7550" i="20"/>
  <c r="A441" i="20"/>
  <c r="A583" i="20"/>
  <c r="A6357" i="20"/>
  <c r="A8189" i="20"/>
  <c r="A8253" i="20"/>
  <c r="A6145" i="20"/>
  <c r="A8472" i="20"/>
  <c r="A536" i="20"/>
  <c r="A151" i="20"/>
  <c r="A2265" i="20"/>
  <c r="A384" i="20"/>
  <c r="A9490" i="20"/>
  <c r="A1697" i="20"/>
  <c r="A5494" i="20"/>
  <c r="A7873" i="20"/>
  <c r="A4487" i="20"/>
  <c r="A4128" i="20"/>
  <c r="A426" i="20"/>
  <c r="A6519" i="20"/>
  <c r="A9564" i="20"/>
  <c r="A4721" i="20"/>
  <c r="A96" i="20"/>
  <c r="A5663" i="20"/>
  <c r="A6824" i="20"/>
  <c r="A8011" i="20"/>
  <c r="A9736" i="20"/>
  <c r="A7728" i="20"/>
  <c r="A6645" i="20"/>
  <c r="A2942" i="20"/>
  <c r="A6748" i="20"/>
  <c r="A5911" i="20"/>
  <c r="A4197" i="20"/>
  <c r="A1771" i="20"/>
  <c r="A2726" i="20"/>
  <c r="A5129" i="20"/>
  <c r="A876" i="20"/>
  <c r="A7006" i="20"/>
  <c r="A5408" i="20"/>
  <c r="A4658" i="20"/>
  <c r="A4681" i="20"/>
  <c r="A797" i="20"/>
  <c r="A3923" i="20"/>
  <c r="A8795" i="20"/>
  <c r="A2053" i="20"/>
  <c r="A3907" i="20"/>
  <c r="A2390" i="20"/>
  <c r="A7963" i="20"/>
  <c r="A9678" i="20"/>
  <c r="A3023" i="20"/>
  <c r="A2812" i="20"/>
  <c r="A4649" i="20"/>
  <c r="A1379" i="20"/>
  <c r="A2027" i="20"/>
  <c r="A5318" i="20"/>
  <c r="A9045" i="20"/>
  <c r="A8064" i="20"/>
  <c r="A252" i="20"/>
  <c r="A1924" i="20"/>
  <c r="A5328" i="20"/>
  <c r="A3872" i="20"/>
  <c r="A7389" i="20"/>
  <c r="A6976" i="20"/>
  <c r="A1141" i="20"/>
  <c r="A5710" i="20"/>
  <c r="A8524" i="20"/>
  <c r="A2977" i="20"/>
  <c r="A9261" i="20"/>
  <c r="A3064" i="20"/>
  <c r="A6030" i="20"/>
  <c r="A5823" i="20"/>
  <c r="A2787" i="20"/>
  <c r="A2022" i="20"/>
  <c r="A291" i="20"/>
  <c r="A3972" i="20"/>
  <c r="A5951" i="20"/>
  <c r="A1432" i="20"/>
  <c r="A2307" i="20"/>
  <c r="A8988" i="20"/>
  <c r="A3317" i="20"/>
  <c r="A1169" i="20"/>
  <c r="A9212" i="20"/>
  <c r="A123" i="20"/>
  <c r="A9955" i="20"/>
  <c r="A2675" i="20"/>
  <c r="A8081" i="20"/>
  <c r="A9339" i="20"/>
  <c r="A3199" i="20"/>
  <c r="A9193" i="20"/>
  <c r="A1372" i="20"/>
  <c r="BC25" i="8"/>
  <c r="A763" i="20"/>
  <c r="A4223" i="20"/>
  <c r="A4366" i="20"/>
  <c r="A454" i="20"/>
  <c r="A786" i="20"/>
  <c r="A6833" i="20"/>
  <c r="A3757" i="20"/>
  <c r="A5907" i="20"/>
  <c r="A5669" i="20"/>
  <c r="A764" i="20"/>
  <c r="A7394" i="20"/>
  <c r="A4465" i="20"/>
  <c r="A8448" i="20"/>
  <c r="A2591" i="20"/>
  <c r="A3903" i="20"/>
  <c r="A174" i="20"/>
  <c r="A5609" i="20"/>
  <c r="A2448" i="20"/>
  <c r="A874" i="20"/>
  <c r="A9883" i="20"/>
  <c r="A1726" i="20"/>
  <c r="A3656" i="20"/>
  <c r="A9449" i="20"/>
  <c r="A66" i="20"/>
  <c r="A7461" i="20"/>
  <c r="A9483" i="20"/>
  <c r="A4253" i="20"/>
  <c r="A5448" i="20"/>
  <c r="A475" i="20"/>
  <c r="A5583" i="20"/>
  <c r="A1663" i="20"/>
  <c r="A3937" i="20"/>
  <c r="A5914" i="20"/>
  <c r="A868" i="20"/>
  <c r="A512" i="20"/>
  <c r="A1368" i="20"/>
  <c r="A4610" i="20"/>
  <c r="A1760" i="20"/>
  <c r="A3363" i="20"/>
  <c r="A9194" i="20"/>
  <c r="A4983" i="20"/>
  <c r="BB48" i="8"/>
  <c r="BC48" i="8" s="1"/>
  <c r="A9650" i="20"/>
  <c r="A9980" i="20"/>
  <c r="A4729" i="20"/>
  <c r="A9236" i="20"/>
  <c r="A3984" i="20"/>
  <c r="A5525" i="20"/>
  <c r="A2289" i="20"/>
  <c r="A4587" i="20"/>
  <c r="A2892" i="20"/>
  <c r="A2104" i="20"/>
  <c r="A5486" i="20"/>
  <c r="A2517" i="20"/>
  <c r="A3108" i="20"/>
  <c r="A8353" i="20"/>
  <c r="A871" i="20"/>
  <c r="A1901" i="20"/>
  <c r="A6892" i="20"/>
  <c r="A5467" i="20"/>
  <c r="A2837" i="20"/>
  <c r="A7014" i="20"/>
  <c r="A4404" i="20"/>
  <c r="A888" i="20"/>
  <c r="A4046" i="20"/>
  <c r="A6913" i="20"/>
  <c r="A7185" i="20"/>
  <c r="A5310" i="20"/>
  <c r="A4965" i="20"/>
  <c r="A5937" i="20"/>
  <c r="A8522" i="20"/>
  <c r="A6988" i="20"/>
  <c r="A2234" i="20"/>
  <c r="A1715" i="20"/>
  <c r="A3857" i="20"/>
  <c r="A9493" i="20"/>
  <c r="A154" i="20"/>
  <c r="A4284" i="20"/>
  <c r="A9872" i="20"/>
  <c r="A7763" i="20"/>
  <c r="A8835" i="20"/>
  <c r="A3997" i="20"/>
  <c r="A9360" i="20"/>
  <c r="A2277" i="20"/>
  <c r="A8636" i="20"/>
  <c r="A8227" i="20"/>
  <c r="A9025" i="20"/>
  <c r="A8319" i="20"/>
  <c r="A1415" i="20"/>
  <c r="A6827" i="20"/>
  <c r="A4065" i="20"/>
  <c r="A3898" i="20"/>
  <c r="A5488" i="20"/>
  <c r="A6058" i="20"/>
  <c r="A5" i="20"/>
  <c r="A5954" i="20"/>
  <c r="A3364" i="20"/>
  <c r="A7667" i="20"/>
  <c r="A368" i="20"/>
  <c r="A1107" i="20"/>
  <c r="A8873" i="20"/>
  <c r="A5398" i="20"/>
  <c r="A5732" i="20"/>
  <c r="A612" i="20"/>
  <c r="A9764" i="20"/>
  <c r="A8909" i="20"/>
  <c r="A1185" i="20"/>
  <c r="A3619" i="20"/>
  <c r="A1741" i="20"/>
  <c r="A7473" i="20"/>
  <c r="A3934" i="20"/>
  <c r="A2270" i="20"/>
  <c r="A2062" i="20"/>
  <c r="A906" i="20"/>
  <c r="BC45" i="8"/>
  <c r="A535" i="20"/>
  <c r="A8169" i="20"/>
  <c r="A76" i="20"/>
  <c r="A9475" i="20"/>
  <c r="A2641" i="20"/>
  <c r="A4358" i="20"/>
  <c r="A7204" i="20"/>
  <c r="A3891" i="20"/>
  <c r="A46" i="20"/>
  <c r="A8822" i="20"/>
  <c r="A6457" i="20"/>
  <c r="A4684" i="20"/>
  <c r="A1879" i="20"/>
  <c r="A628" i="20"/>
  <c r="A2635" i="20"/>
  <c r="A6391" i="20"/>
  <c r="A3271" i="20"/>
  <c r="A6424" i="20"/>
  <c r="A5359" i="20"/>
  <c r="A7423" i="20"/>
  <c r="A1545" i="20"/>
  <c r="A209" i="20"/>
  <c r="A9693" i="20"/>
  <c r="BC42" i="8"/>
  <c r="A9888" i="20"/>
  <c r="A9649" i="20"/>
  <c r="A5923" i="20"/>
  <c r="A2664" i="20"/>
  <c r="A8647" i="20"/>
  <c r="A8805" i="20"/>
  <c r="A7710" i="20"/>
  <c r="A7337" i="20"/>
  <c r="A4143" i="20"/>
  <c r="A3212" i="20"/>
  <c r="A2451" i="20"/>
  <c r="A1825" i="20"/>
  <c r="A569" i="20"/>
  <c r="A8302" i="20"/>
  <c r="A36" i="20"/>
  <c r="A4910" i="20"/>
  <c r="A6271" i="20"/>
  <c r="A4037" i="20"/>
  <c r="A4020" i="20"/>
  <c r="A633" i="20"/>
  <c r="A5152" i="20"/>
  <c r="A3720" i="20"/>
  <c r="A9478" i="20"/>
  <c r="A1853" i="20"/>
  <c r="A4483" i="20"/>
  <c r="A4678" i="20"/>
  <c r="A7300" i="20"/>
  <c r="A2650" i="20"/>
  <c r="A7017" i="20"/>
  <c r="A9304" i="20"/>
  <c r="A447" i="20"/>
  <c r="A4639" i="20"/>
  <c r="A7388" i="20"/>
  <c r="A4552" i="20"/>
  <c r="A1896" i="20"/>
  <c r="A9469" i="20"/>
  <c r="A1970" i="20"/>
  <c r="A3948" i="20"/>
  <c r="A1798" i="20"/>
  <c r="A8369" i="20"/>
  <c r="A4141" i="20"/>
  <c r="A9584" i="20"/>
  <c r="A7257" i="20"/>
  <c r="A8890" i="20"/>
  <c r="A2162" i="20"/>
  <c r="A9105" i="20"/>
  <c r="A6068" i="20"/>
  <c r="A7328" i="20"/>
  <c r="A9060" i="20"/>
  <c r="A2983" i="20"/>
  <c r="A7697" i="20"/>
  <c r="A3999" i="20"/>
  <c r="A3727" i="20"/>
  <c r="A6402" i="20"/>
  <c r="A5468" i="20"/>
  <c r="A4741" i="20"/>
  <c r="A353" i="20"/>
  <c r="A1909" i="20"/>
  <c r="A320" i="20"/>
  <c r="A5611" i="20"/>
  <c r="A547" i="20"/>
  <c r="A5601" i="20"/>
  <c r="A4981" i="20"/>
  <c r="A9143" i="20"/>
  <c r="A2433" i="20"/>
  <c r="A1180" i="20"/>
  <c r="A7640" i="20"/>
  <c r="A9498" i="20"/>
  <c r="A5248" i="20"/>
  <c r="A6008" i="20"/>
  <c r="A2465" i="20"/>
  <c r="A5603" i="20"/>
  <c r="A1625" i="20"/>
  <c r="A9908" i="20"/>
  <c r="A8142" i="20"/>
  <c r="A6775" i="20"/>
  <c r="A3488" i="20"/>
  <c r="A3537" i="20"/>
  <c r="A767" i="20"/>
  <c r="A4841" i="20"/>
  <c r="A3431" i="20"/>
  <c r="A7563" i="20"/>
  <c r="A4526" i="20"/>
  <c r="A2339" i="20"/>
  <c r="A641" i="20"/>
  <c r="A8201" i="20"/>
  <c r="A5429" i="20"/>
  <c r="A1607" i="20"/>
  <c r="A2786" i="20"/>
  <c r="A5045" i="20"/>
  <c r="A1027" i="20"/>
  <c r="A3650" i="20"/>
  <c r="A9033" i="20"/>
  <c r="A4184" i="20"/>
  <c r="A7657" i="20"/>
  <c r="A1433" i="20"/>
  <c r="A5082" i="20"/>
  <c r="A5069" i="20"/>
  <c r="A3510" i="20"/>
  <c r="A4071" i="20"/>
  <c r="A5049" i="20"/>
  <c r="A431" i="20"/>
  <c r="A2609" i="20"/>
  <c r="A8849" i="20"/>
  <c r="A5241" i="20"/>
  <c r="A824" i="20"/>
  <c r="A2739" i="20"/>
  <c r="A5115" i="20"/>
  <c r="A3511" i="20"/>
  <c r="A537" i="20"/>
  <c r="A5136" i="20"/>
  <c r="A6141" i="20"/>
  <c r="A6049" i="20"/>
  <c r="A6633" i="20"/>
  <c r="A4493" i="20"/>
  <c r="A2926" i="20"/>
  <c r="A1330" i="20"/>
  <c r="A1345" i="20"/>
  <c r="A813" i="20"/>
  <c r="A8783" i="20"/>
  <c r="A4932" i="20"/>
  <c r="A6253" i="20"/>
  <c r="A181" i="20"/>
  <c r="A2461" i="20"/>
  <c r="A4309" i="20"/>
  <c r="A3124" i="20"/>
  <c r="BB49" i="8"/>
  <c r="BC49" i="8" s="1"/>
  <c r="A259" i="20"/>
  <c r="A605" i="20"/>
  <c r="A483" i="20"/>
  <c r="A4860" i="20"/>
  <c r="A2408" i="20"/>
  <c r="A996" i="20"/>
  <c r="A8678" i="20"/>
  <c r="A5223" i="20"/>
  <c r="A8733" i="20"/>
  <c r="A3719" i="20"/>
  <c r="A4624" i="20"/>
  <c r="A4138" i="20"/>
  <c r="A1417" i="20"/>
  <c r="A7405" i="20"/>
  <c r="A3546" i="20"/>
  <c r="A1192" i="20"/>
  <c r="A5334" i="20"/>
  <c r="A5412" i="20"/>
  <c r="A9894" i="20"/>
  <c r="A6109" i="20"/>
  <c r="A2834" i="20"/>
  <c r="BC66" i="8"/>
  <c r="A2233" i="20"/>
  <c r="A2222" i="20"/>
  <c r="A6825" i="20"/>
  <c r="A6175" i="20"/>
  <c r="A3146" i="20"/>
  <c r="A7785" i="20"/>
  <c r="BC31" i="8"/>
  <c r="A3100" i="20"/>
  <c r="A3434" i="20"/>
  <c r="A760" i="20"/>
  <c r="BB21" i="8"/>
  <c r="BC21" i="8" s="1"/>
  <c r="A554" i="20"/>
  <c r="A6490" i="20"/>
  <c r="A281" i="20"/>
  <c r="A9636" i="20"/>
  <c r="A334" i="20"/>
  <c r="A2603" i="20"/>
  <c r="A1425" i="20"/>
  <c r="A1849" i="20"/>
  <c r="A6303" i="20"/>
  <c r="A6066" i="20"/>
  <c r="A6084" i="20"/>
  <c r="A4982" i="20"/>
  <c r="A7375" i="20"/>
  <c r="A7044" i="20"/>
  <c r="A7615" i="20"/>
  <c r="A4690" i="20"/>
  <c r="A5482" i="20"/>
  <c r="A6164" i="20"/>
  <c r="A7138" i="20"/>
  <c r="A2975" i="20"/>
  <c r="A9534" i="20"/>
  <c r="A6053" i="20"/>
  <c r="A4963" i="20"/>
  <c r="A7326" i="20"/>
  <c r="A7805" i="20"/>
  <c r="A9135" i="20"/>
  <c r="A4842" i="20"/>
  <c r="A8695" i="20"/>
  <c r="A9554" i="20"/>
  <c r="A994" i="20"/>
  <c r="A7168" i="20"/>
  <c r="A8156" i="20"/>
  <c r="A4176" i="20"/>
  <c r="A160" i="20"/>
  <c r="A9637" i="20"/>
  <c r="A6867" i="20"/>
  <c r="A5470" i="20"/>
  <c r="A5327" i="20"/>
  <c r="A3349" i="20"/>
  <c r="A264" i="20"/>
  <c r="A7095" i="20"/>
  <c r="A7669" i="20"/>
  <c r="A8693" i="20"/>
  <c r="A61" i="20"/>
  <c r="A5125" i="20"/>
  <c r="BC64" i="8"/>
  <c r="BC63" i="8"/>
  <c r="C8" i="6" l="1"/>
  <c r="J5" i="6"/>
  <c r="AT5" i="8"/>
  <c r="M5" i="6" s="1"/>
  <c r="C7" i="6"/>
  <c r="A1" i="20"/>
  <c r="C5" i="6"/>
  <c r="AQ3" i="8"/>
  <c r="AR6" i="8" s="1"/>
  <c r="AR3" i="8" s="1"/>
  <c r="F8" i="17"/>
  <c r="J4" i="6"/>
  <c r="C4" i="6"/>
  <c r="C6" i="6"/>
  <c r="G5" i="6"/>
  <c r="E4" i="18" l="1"/>
  <c r="G7" i="17"/>
  <c r="I11" i="6"/>
  <c r="E5" i="18"/>
  <c r="AI3" i="8"/>
  <c r="M4" i="6"/>
  <c r="F9" i="17"/>
  <c r="S738" i="6"/>
  <c r="S742" i="6"/>
  <c r="S734" i="6"/>
  <c r="S739" i="6"/>
  <c r="S736" i="6"/>
  <c r="S737" i="6"/>
  <c r="S740" i="6"/>
  <c r="S741" i="6"/>
  <c r="S735" i="6"/>
  <c r="F7" i="17" l="1"/>
  <c r="J7" i="17" s="1"/>
  <c r="L4" i="6"/>
  <c r="T735" i="6" s="1"/>
  <c r="C10" i="6"/>
  <c r="E2" i="18"/>
  <c r="C1652" i="6" s="1"/>
  <c r="S1104" i="6"/>
  <c r="S1428" i="6"/>
  <c r="S1417" i="6"/>
  <c r="S1408" i="6"/>
  <c r="S646" i="6"/>
  <c r="S1297" i="6"/>
  <c r="S1316" i="6"/>
  <c r="S368" i="6"/>
  <c r="S1401" i="6"/>
  <c r="S416" i="6"/>
  <c r="S1346" i="6"/>
  <c r="S1589" i="6"/>
  <c r="S1060" i="6"/>
  <c r="S1410" i="6"/>
  <c r="S772" i="6"/>
  <c r="S1360" i="6"/>
  <c r="S1005" i="6"/>
  <c r="S186" i="6"/>
  <c r="S657" i="6"/>
  <c r="S1565" i="6"/>
  <c r="S1613" i="6"/>
  <c r="S340" i="6"/>
  <c r="S725" i="6"/>
  <c r="S837" i="6"/>
  <c r="S665" i="6"/>
  <c r="S1311" i="6"/>
  <c r="S1398" i="6"/>
  <c r="S1221" i="6"/>
  <c r="S1593" i="6"/>
  <c r="S825" i="6"/>
  <c r="S74" i="6"/>
  <c r="S277" i="6"/>
  <c r="S1107" i="6"/>
  <c r="S1324" i="6"/>
  <c r="S1420" i="6"/>
  <c r="S407" i="6"/>
  <c r="S899" i="6"/>
  <c r="S319" i="6"/>
  <c r="S1373" i="6"/>
  <c r="S768" i="6"/>
  <c r="S1587" i="6"/>
  <c r="S1039" i="6"/>
  <c r="S64" i="6"/>
  <c r="S1551" i="6"/>
  <c r="S355" i="6"/>
  <c r="S61" i="6"/>
  <c r="S1209" i="6"/>
  <c r="S752" i="6"/>
  <c r="S1458" i="6"/>
  <c r="S1341" i="6"/>
  <c r="S124" i="6"/>
  <c r="S1176" i="6"/>
  <c r="S562" i="6"/>
  <c r="S654" i="6"/>
  <c r="S1289" i="6"/>
  <c r="S401" i="6"/>
  <c r="S672" i="6"/>
  <c r="S714" i="6"/>
  <c r="S46" i="6"/>
  <c r="S306" i="6"/>
  <c r="S208" i="6"/>
  <c r="S483" i="6"/>
  <c r="S379" i="6"/>
  <c r="S1171" i="6"/>
  <c r="S996" i="6"/>
  <c r="S1312" i="6"/>
  <c r="S81" i="6"/>
  <c r="S466" i="6"/>
  <c r="S659" i="6"/>
  <c r="S1522" i="6"/>
  <c r="S393" i="6"/>
  <c r="S1071" i="6"/>
  <c r="S611" i="6"/>
  <c r="S997" i="6"/>
  <c r="S168" i="6"/>
  <c r="S627" i="6"/>
  <c r="S1448" i="6"/>
  <c r="S621" i="6"/>
  <c r="S248" i="6"/>
  <c r="S457" i="6"/>
  <c r="S1077" i="6"/>
  <c r="S265" i="6"/>
  <c r="S1247" i="6"/>
  <c r="S511" i="6"/>
  <c r="S540" i="6"/>
  <c r="S462" i="6"/>
  <c r="S673" i="6"/>
  <c r="S197" i="6"/>
  <c r="S1507" i="6"/>
  <c r="S453" i="6"/>
  <c r="S334" i="6"/>
  <c r="S1594" i="6"/>
  <c r="S1147" i="6"/>
  <c r="S930" i="6"/>
  <c r="S569" i="6"/>
  <c r="S482" i="6"/>
  <c r="S1063" i="6"/>
  <c r="S585" i="6"/>
  <c r="S744" i="6"/>
  <c r="S1637" i="6"/>
  <c r="S1205" i="6"/>
  <c r="S1078" i="6"/>
  <c r="S1089" i="6"/>
  <c r="S1364" i="6"/>
  <c r="S1218" i="6"/>
  <c r="S620" i="6"/>
  <c r="S1103" i="6"/>
  <c r="S320" i="6"/>
  <c r="S367" i="6"/>
  <c r="S1226" i="6"/>
  <c r="S1095" i="6"/>
  <c r="S1562" i="6"/>
  <c r="S479" i="6"/>
  <c r="S1599" i="6"/>
  <c r="S928" i="6"/>
  <c r="S1014" i="6"/>
  <c r="S1050" i="6"/>
  <c r="S1460" i="6"/>
  <c r="S750" i="6"/>
  <c r="S575" i="6"/>
  <c r="S858" i="6"/>
  <c r="S1334" i="6"/>
  <c r="S1196" i="6"/>
  <c r="S229" i="6"/>
  <c r="S561" i="6"/>
  <c r="S228" i="6"/>
  <c r="S951" i="6"/>
  <c r="S1112" i="6"/>
  <c r="S549" i="6"/>
  <c r="S1598" i="6"/>
  <c r="S1677" i="6"/>
  <c r="S683" i="6"/>
  <c r="S937" i="6"/>
  <c r="S522" i="6"/>
  <c r="S1082" i="6"/>
  <c r="S1402" i="6"/>
  <c r="S1024" i="6"/>
  <c r="S643" i="6"/>
  <c r="S1685" i="6"/>
  <c r="S310" i="6"/>
  <c r="S1638" i="6"/>
  <c r="S728" i="6"/>
  <c r="S947" i="6"/>
  <c r="S678" i="6"/>
  <c r="S262" i="6"/>
  <c r="S1222" i="6"/>
  <c r="S804" i="6"/>
  <c r="S200" i="6"/>
  <c r="S900" i="6"/>
  <c r="S381" i="6"/>
  <c r="S30" i="6"/>
  <c r="S832" i="6"/>
  <c r="S1429" i="6"/>
  <c r="S1561" i="6"/>
  <c r="S1278" i="6"/>
  <c r="S524" i="6"/>
  <c r="S1340" i="6"/>
  <c r="S139" i="6"/>
  <c r="S1493" i="6"/>
  <c r="S1619" i="6"/>
  <c r="S1573" i="6"/>
  <c r="S1025" i="6"/>
  <c r="S1235" i="6"/>
  <c r="S1704" i="6"/>
  <c r="S1643" i="6"/>
  <c r="S777" i="6"/>
  <c r="S1625" i="6"/>
  <c r="S598" i="6"/>
  <c r="S1447" i="6"/>
  <c r="S1442" i="6"/>
  <c r="S581" i="6"/>
  <c r="S1083" i="6"/>
  <c r="S1035" i="6"/>
  <c r="S729" i="6"/>
  <c r="S288" i="6"/>
  <c r="S211" i="6"/>
  <c r="S973" i="6"/>
  <c r="S1533" i="6"/>
  <c r="S1061" i="6"/>
  <c r="S766" i="6"/>
  <c r="S1152" i="6"/>
  <c r="S880" i="6"/>
  <c r="S1017" i="6"/>
  <c r="S194" i="6"/>
  <c r="S1204" i="6"/>
  <c r="S913" i="6"/>
  <c r="S369" i="6"/>
  <c r="S276" i="6"/>
  <c r="S1139" i="6"/>
  <c r="S1319" i="6"/>
  <c r="S1387" i="6"/>
  <c r="S1229" i="6"/>
  <c r="S120" i="6"/>
  <c r="S979" i="6"/>
  <c r="S625" i="6"/>
  <c r="S1586" i="6"/>
  <c r="S1172" i="6"/>
  <c r="S223" i="6"/>
  <c r="S108" i="6"/>
  <c r="S783" i="6"/>
  <c r="S1187" i="6"/>
  <c r="S49" i="6"/>
  <c r="S988" i="6"/>
  <c r="S148" i="6"/>
  <c r="S215" i="6"/>
  <c r="S853" i="6"/>
  <c r="S911" i="6"/>
  <c r="S1574" i="6"/>
  <c r="S94" i="6"/>
  <c r="S1679" i="6"/>
  <c r="S555" i="6"/>
  <c r="S1425" i="6"/>
  <c r="S848" i="6"/>
  <c r="S814" i="6"/>
  <c r="S1227" i="6"/>
  <c r="S430" i="6"/>
  <c r="S1223" i="6"/>
  <c r="S26" i="6"/>
  <c r="S1134" i="6"/>
  <c r="S1280" i="6"/>
  <c r="S966" i="6"/>
  <c r="S747" i="6"/>
  <c r="S1029" i="6"/>
  <c r="S584" i="6"/>
  <c r="S1461" i="6"/>
  <c r="S425" i="6"/>
  <c r="S1606" i="6"/>
  <c r="S99" i="6"/>
  <c r="S1252" i="6"/>
  <c r="S1358" i="6"/>
  <c r="S491" i="6"/>
  <c r="S875" i="6"/>
  <c r="S1090" i="6"/>
  <c r="S981" i="6"/>
  <c r="S230" i="6"/>
  <c r="S539" i="6"/>
  <c r="S1462" i="6"/>
  <c r="S1062" i="6"/>
  <c r="S1268" i="6"/>
  <c r="S507" i="6"/>
  <c r="S1485" i="6"/>
  <c r="S1374" i="6"/>
  <c r="S1142" i="6"/>
  <c r="S754" i="6"/>
  <c r="S1201" i="6"/>
  <c r="S618" i="6"/>
  <c r="S922" i="6"/>
  <c r="S321" i="6"/>
  <c r="S1580" i="6"/>
  <c r="S1211" i="6"/>
  <c r="S1703" i="6"/>
  <c r="S1110" i="6"/>
  <c r="S1331" i="6"/>
  <c r="S1609" i="6"/>
  <c r="S274" i="6"/>
  <c r="S323" i="6"/>
  <c r="S184" i="6"/>
  <c r="S514" i="6"/>
  <c r="S637" i="6"/>
  <c r="S458" i="6"/>
  <c r="S680" i="6"/>
  <c r="S1633" i="6"/>
  <c r="S1237" i="6"/>
  <c r="S300" i="6"/>
  <c r="S432" i="6"/>
  <c r="S32" i="6"/>
  <c r="S1212" i="6"/>
  <c r="S763" i="6"/>
  <c r="S949" i="6"/>
  <c r="S1197" i="6"/>
  <c r="S972" i="6"/>
  <c r="S1540" i="6"/>
  <c r="S865" i="6"/>
  <c r="S1601" i="6"/>
  <c r="S1534" i="6"/>
  <c r="S1528" i="6"/>
  <c r="S1541" i="6"/>
  <c r="S1652" i="6"/>
  <c r="S676" i="6"/>
  <c r="S1567" i="6"/>
  <c r="S1094" i="6"/>
  <c r="S993" i="6"/>
  <c r="S359" i="6"/>
  <c r="S1001" i="6"/>
  <c r="S859" i="6"/>
  <c r="S1407" i="6"/>
  <c r="S709" i="6"/>
  <c r="S1027" i="6"/>
  <c r="S1713" i="6"/>
  <c r="S113" i="6"/>
  <c r="S1610" i="6"/>
  <c r="S50" i="6"/>
  <c r="S390" i="6"/>
  <c r="S938" i="6"/>
  <c r="S109" i="6"/>
  <c r="S475" i="6"/>
  <c r="S651" i="6"/>
  <c r="S199" i="6"/>
  <c r="S617" i="6"/>
  <c r="S606" i="6"/>
  <c r="S878" i="6"/>
  <c r="S995" i="6"/>
  <c r="S1156" i="6"/>
  <c r="S1015" i="6"/>
  <c r="S870" i="6"/>
  <c r="S1122" i="6"/>
  <c r="S302" i="6"/>
  <c r="S1310" i="6"/>
  <c r="S1421" i="6"/>
  <c r="S580" i="6"/>
  <c r="S423" i="6"/>
  <c r="S705" i="6"/>
  <c r="S1192" i="6"/>
  <c r="S1303" i="6"/>
  <c r="S852" i="6"/>
  <c r="S1246" i="6"/>
  <c r="S1132" i="6"/>
  <c r="S1328" i="6"/>
  <c r="S1119" i="6"/>
  <c r="S1283" i="6"/>
  <c r="S487" i="6"/>
  <c r="S1498" i="6"/>
  <c r="S1411" i="6"/>
  <c r="S243" i="6"/>
  <c r="S1012" i="6"/>
  <c r="S1213" i="6"/>
  <c r="S250" i="6"/>
  <c r="S661" i="6"/>
  <c r="S1158" i="6"/>
  <c r="S1665" i="6"/>
  <c r="S1668" i="6"/>
  <c r="S1256" i="6"/>
  <c r="S520" i="6"/>
  <c r="S25" i="6"/>
  <c r="S143" i="6"/>
  <c r="S1389" i="6"/>
  <c r="S1615" i="6"/>
  <c r="S1040" i="6"/>
  <c r="S692" i="6"/>
  <c r="S361" i="6"/>
  <c r="S743" i="6"/>
  <c r="S1309" i="6"/>
  <c r="S45" i="6"/>
  <c r="S836" i="6"/>
  <c r="S1582" i="6"/>
  <c r="S191" i="6"/>
  <c r="S826" i="6"/>
  <c r="S1705" i="6"/>
  <c r="S270" i="6"/>
  <c r="S261" i="6"/>
  <c r="S1471" i="6"/>
  <c r="S256" i="6"/>
  <c r="S1325" i="6"/>
  <c r="S1563" i="6"/>
  <c r="S1240" i="6"/>
  <c r="S557" i="6"/>
  <c r="S576" i="6"/>
  <c r="S748" i="6"/>
  <c r="S1068" i="6"/>
  <c r="S571" i="6"/>
  <c r="S87" i="6"/>
  <c r="S417" i="6"/>
  <c r="S1650" i="6"/>
  <c r="S1098" i="6"/>
  <c r="S125" i="6"/>
  <c r="S1588" i="6"/>
  <c r="S926" i="6"/>
  <c r="S1511" i="6"/>
  <c r="S1277" i="6"/>
  <c r="S909" i="6"/>
  <c r="S1042" i="6"/>
  <c r="S131" i="6"/>
  <c r="S402" i="6"/>
  <c r="S1023" i="6"/>
  <c r="S1166" i="6"/>
  <c r="S841" i="6"/>
  <c r="S1080" i="6"/>
  <c r="S1515" i="6"/>
  <c r="S1464" i="6"/>
  <c r="S1096" i="6"/>
  <c r="S713" i="6"/>
  <c r="S1661" i="6"/>
  <c r="S1475" i="6"/>
  <c r="S1322" i="6"/>
  <c r="S971" i="6"/>
  <c r="S787" i="6"/>
  <c r="S1144" i="6"/>
  <c r="S1463" i="6"/>
  <c r="S1232" i="6"/>
  <c r="S635" i="6"/>
  <c r="S794" i="6"/>
  <c r="S526" i="6"/>
  <c r="S1200" i="6"/>
  <c r="S34" i="6"/>
  <c r="S1004" i="6"/>
  <c r="S1393" i="6"/>
  <c r="S708" i="6"/>
  <c r="S85" i="6"/>
  <c r="S977" i="6"/>
  <c r="S872" i="6"/>
  <c r="S1446" i="6"/>
  <c r="S891" i="6"/>
  <c r="S316" i="6"/>
  <c r="S850" i="6"/>
  <c r="S205" i="6"/>
  <c r="S957" i="6"/>
  <c r="S366" i="6"/>
  <c r="S57" i="6"/>
  <c r="S1404" i="6"/>
  <c r="S751" i="6"/>
  <c r="S642" i="6"/>
  <c r="S531" i="6"/>
  <c r="S1353" i="6"/>
  <c r="S554" i="6"/>
  <c r="S1159" i="6"/>
  <c r="S1167" i="6"/>
  <c r="S898" i="6"/>
  <c r="S1093" i="6"/>
  <c r="S776" i="6"/>
  <c r="S1291" i="6"/>
  <c r="S782" i="6"/>
  <c r="S419" i="6"/>
  <c r="S1570" i="6"/>
  <c r="S919" i="6"/>
  <c r="S506" i="6"/>
  <c r="S593" i="6"/>
  <c r="S1634" i="6"/>
  <c r="S658" i="6"/>
  <c r="S807" i="6"/>
  <c r="S964" i="6"/>
  <c r="S40" i="6"/>
  <c r="S723" i="6"/>
  <c r="S492" i="6"/>
  <c r="S731" i="6"/>
  <c r="S1175" i="6"/>
  <c r="S394" i="6"/>
  <c r="S1630" i="6"/>
  <c r="S1484" i="6"/>
  <c r="S792" i="6"/>
  <c r="S879" i="6"/>
  <c r="S198" i="6"/>
  <c r="S1492" i="6"/>
  <c r="S470" i="6"/>
  <c r="S1627" i="6"/>
  <c r="S413" i="6"/>
  <c r="S485" i="6"/>
  <c r="S1386" i="6"/>
  <c r="S1596" i="6"/>
  <c r="S1270" i="6"/>
  <c r="S76" i="6"/>
  <c r="S1631" i="6"/>
  <c r="S978" i="6"/>
  <c r="S1539" i="6"/>
  <c r="S1243" i="6"/>
  <c r="S527" i="6"/>
  <c r="S446" i="6"/>
  <c r="S1202" i="6"/>
  <c r="S342" i="6"/>
  <c r="S221" i="6"/>
  <c r="S146" i="6"/>
  <c r="S1111" i="6"/>
  <c r="S1055" i="6"/>
  <c r="S701" i="6"/>
  <c r="S778" i="6"/>
  <c r="S1617" i="6"/>
  <c r="S537" i="6"/>
  <c r="S27" i="6"/>
  <c r="S1553" i="6"/>
  <c r="S1347" i="6"/>
  <c r="S685" i="6"/>
  <c r="S602" i="6"/>
  <c r="S674" i="6"/>
  <c r="S969" i="6"/>
  <c r="S1558" i="6"/>
  <c r="S595" i="6"/>
  <c r="S1443" i="6"/>
  <c r="S636" i="6"/>
  <c r="S1555" i="6"/>
  <c r="S371" i="6"/>
  <c r="S862" i="6"/>
  <c r="S897" i="6"/>
  <c r="S1250" i="6"/>
  <c r="S945" i="6"/>
  <c r="S501" i="6"/>
  <c r="S307" i="6"/>
  <c r="S282" i="6"/>
  <c r="S1052" i="6"/>
  <c r="S292" i="6"/>
  <c r="S1396" i="6"/>
  <c r="S167" i="6"/>
  <c r="S433" i="6"/>
  <c r="S1700" i="6"/>
  <c r="S588" i="6"/>
  <c r="S1087" i="6"/>
  <c r="S1676" i="6"/>
  <c r="S469" i="6"/>
  <c r="S1370" i="6"/>
  <c r="S431" i="6"/>
  <c r="S289" i="6"/>
  <c r="S202" i="6"/>
  <c r="S1125" i="6"/>
  <c r="S1717" i="6"/>
  <c r="S992" i="6"/>
  <c r="S1491" i="6"/>
  <c r="S1339" i="6"/>
  <c r="S1361" i="6"/>
  <c r="S1623" i="6"/>
  <c r="S121" i="6"/>
  <c r="S1382" i="6"/>
  <c r="S994" i="6"/>
  <c r="S798" i="6"/>
  <c r="S1363" i="6"/>
  <c r="S958" i="6"/>
  <c r="S246" i="6"/>
  <c r="S451" i="6"/>
  <c r="S474" i="6"/>
  <c r="S516" i="6"/>
  <c r="S779" i="6"/>
  <c r="S1049" i="6"/>
  <c r="S37" i="6"/>
  <c r="S135" i="6"/>
  <c r="S854" i="6"/>
  <c r="S459" i="6"/>
  <c r="S1656" i="6"/>
  <c r="S565" i="6"/>
  <c r="S1702" i="6"/>
  <c r="S1710" i="6"/>
  <c r="S185" i="6"/>
  <c r="S707" i="6"/>
  <c r="S821" i="6"/>
  <c r="S918" i="6"/>
  <c r="S1275" i="6"/>
  <c r="S1605" i="6"/>
  <c r="S175" i="6"/>
  <c r="S1384" i="6"/>
  <c r="S682" i="6"/>
  <c r="S1031" i="6"/>
  <c r="S279" i="6"/>
  <c r="S1367" i="6"/>
  <c r="S444" i="6"/>
  <c r="S1183" i="6"/>
  <c r="S1129" i="6"/>
  <c r="S1654" i="6"/>
  <c r="S1299" i="6"/>
  <c r="S710" i="6"/>
  <c r="S159" i="6"/>
  <c r="S1088" i="6"/>
  <c r="S272" i="6"/>
  <c r="S468" i="6"/>
  <c r="S450" i="6"/>
  <c r="S56" i="6"/>
  <c r="S141" i="6"/>
  <c r="S1308" i="6"/>
  <c r="S1413" i="6"/>
  <c r="S42" i="6"/>
  <c r="S925" i="6"/>
  <c r="S434" i="6"/>
  <c r="S523" i="6"/>
  <c r="S298" i="6"/>
  <c r="S1642" i="6"/>
  <c r="S1499" i="6"/>
  <c r="S1349" i="6"/>
  <c r="S970" i="6"/>
  <c r="S610" i="6"/>
  <c r="S874" i="6"/>
  <c r="S158" i="6"/>
  <c r="S291" i="6"/>
  <c r="S1415" i="6"/>
  <c r="S1265" i="6"/>
  <c r="S831" i="6"/>
  <c r="S257" i="6"/>
  <c r="S1698" i="6"/>
  <c r="S238" i="6"/>
  <c r="S1701" i="6"/>
  <c r="S331" i="6"/>
  <c r="S1007" i="6"/>
  <c r="S764" i="6"/>
  <c r="S410" i="6"/>
  <c r="S944" i="6"/>
  <c r="S224" i="6"/>
  <c r="S1591" i="6"/>
  <c r="S182" i="6"/>
  <c r="S1655" i="6"/>
  <c r="S1368" i="6"/>
  <c r="S1194" i="6"/>
  <c r="S1422" i="6"/>
  <c r="S144" i="6"/>
  <c r="S1032" i="6"/>
  <c r="S498" i="6"/>
  <c r="S312" i="6"/>
  <c r="S192" i="6"/>
  <c r="S1380" i="6"/>
  <c r="S1439" i="6"/>
  <c r="S1177" i="6"/>
  <c r="S255" i="6"/>
  <c r="S939" i="6"/>
  <c r="S563" i="6"/>
  <c r="S942" i="6"/>
  <c r="S1435" i="6"/>
  <c r="S1294" i="6"/>
  <c r="S1503" i="6"/>
  <c r="S578" i="6"/>
  <c r="S1585" i="6"/>
  <c r="S1689" i="6"/>
  <c r="S727" i="6"/>
  <c r="S1228" i="6"/>
  <c r="S1020" i="6"/>
  <c r="S711" i="6"/>
  <c r="S941" i="6"/>
  <c r="S1072" i="6"/>
  <c r="S1016" i="6"/>
  <c r="S830" i="6"/>
  <c r="S559" i="6"/>
  <c r="S1459" i="6"/>
  <c r="S88" i="6"/>
  <c r="S1512" i="6"/>
  <c r="S1682" i="6"/>
  <c r="S1575" i="6"/>
  <c r="S998" i="6"/>
  <c r="S1199" i="6"/>
  <c r="S775" i="6"/>
  <c r="S1186" i="6"/>
  <c r="S509" i="6"/>
  <c r="S1579" i="6"/>
  <c r="S842" i="6"/>
  <c r="S294" i="6"/>
  <c r="S1445" i="6"/>
  <c r="S1217" i="6"/>
  <c r="S62" i="6"/>
  <c r="S1028" i="6"/>
  <c r="S681" i="6"/>
  <c r="S844" i="6"/>
  <c r="S285" i="6"/>
  <c r="S813" i="6"/>
  <c r="S770" i="6"/>
  <c r="S152" i="6"/>
  <c r="S513" i="6"/>
  <c r="S343" i="6"/>
  <c r="S586" i="6"/>
  <c r="S449" i="6"/>
  <c r="S534" i="6"/>
  <c r="S1108" i="6"/>
  <c r="S72" i="6"/>
  <c r="S816" i="6"/>
  <c r="S1051" i="6"/>
  <c r="S117" i="6"/>
  <c r="S566" i="6"/>
  <c r="S1157" i="6"/>
  <c r="S411" i="6"/>
  <c r="S724" i="6"/>
  <c r="S591" i="6"/>
  <c r="S720" i="6"/>
  <c r="S1487" i="6"/>
  <c r="S374" i="6"/>
  <c r="S771" i="6"/>
  <c r="S264" i="6"/>
  <c r="S47" i="6"/>
  <c r="S868" i="6"/>
  <c r="S999" i="6"/>
  <c r="S418" i="6"/>
  <c r="S626" i="6"/>
  <c r="S1624" i="6"/>
  <c r="S1543" i="6"/>
  <c r="S1056" i="6"/>
  <c r="S210" i="6"/>
  <c r="S1048" i="6"/>
  <c r="S1607" i="6"/>
  <c r="S178" i="6"/>
  <c r="S260" i="6"/>
  <c r="S1604" i="6"/>
  <c r="S1452" i="6"/>
  <c r="S188" i="6"/>
  <c r="S104" i="6"/>
  <c r="S1455" i="6"/>
  <c r="S596" i="6"/>
  <c r="S1259" i="6"/>
  <c r="S1114" i="6"/>
  <c r="S818" i="6"/>
  <c r="S1616" i="6"/>
  <c r="S1520" i="6"/>
  <c r="S477" i="6"/>
  <c r="S1245" i="6"/>
  <c r="S553" i="6"/>
  <c r="S1576" i="6"/>
  <c r="S1030" i="6"/>
  <c r="S687" i="6"/>
  <c r="S881" i="6"/>
  <c r="S222" i="6"/>
  <c r="S1352" i="6"/>
  <c r="S244" i="6"/>
  <c r="S623" i="6"/>
  <c r="S1684" i="6"/>
  <c r="S669" i="6"/>
  <c r="S877" i="6"/>
  <c r="S961" i="6"/>
  <c r="S1595" i="6"/>
  <c r="S1333" i="6"/>
  <c r="S1366" i="6"/>
  <c r="S1508" i="6"/>
  <c r="S329" i="6"/>
  <c r="S1106" i="6"/>
  <c r="S308" i="6"/>
  <c r="S955" i="6"/>
  <c r="S1715" i="6"/>
  <c r="S283" i="6"/>
  <c r="S1261" i="6"/>
  <c r="S541" i="6"/>
  <c r="S943" i="6"/>
  <c r="S395" i="6"/>
  <c r="S1295" i="6"/>
  <c r="S196" i="6"/>
  <c r="S213" i="6"/>
  <c r="S1568" i="6"/>
  <c r="S1397" i="6"/>
  <c r="S437" i="6"/>
  <c r="S1304" i="6"/>
  <c r="S600" i="6"/>
  <c r="S607" i="6"/>
  <c r="S147" i="6"/>
  <c r="S631" i="6"/>
  <c r="S428" i="6"/>
  <c r="S1045" i="6"/>
  <c r="S1532" i="6"/>
  <c r="S640" i="6"/>
  <c r="S36" i="6"/>
  <c r="S92" i="6"/>
  <c r="S313" i="6"/>
  <c r="S653" i="6"/>
  <c r="S1502" i="6"/>
  <c r="S1036" i="6"/>
  <c r="S1163" i="6"/>
  <c r="S677" i="6"/>
  <c r="S1026" i="6"/>
  <c r="S793" i="6"/>
  <c r="S721" i="6"/>
  <c r="S1242" i="6"/>
  <c r="S1264" i="6"/>
  <c r="S1173" i="6"/>
  <c r="S1667" i="6"/>
  <c r="S974" i="6"/>
  <c r="S936" i="6"/>
  <c r="S233" i="6"/>
  <c r="S871" i="6"/>
  <c r="S1102" i="6"/>
  <c r="S956" i="6"/>
  <c r="S1154" i="6"/>
  <c r="S760" i="6"/>
  <c r="S303" i="6"/>
  <c r="S823" i="6"/>
  <c r="S530" i="6"/>
  <c r="S219" i="6"/>
  <c r="S1716" i="6"/>
  <c r="S827" i="6"/>
  <c r="S952" i="6"/>
  <c r="S122" i="6"/>
  <c r="S388" i="6"/>
  <c r="S1454" i="6"/>
  <c r="S226" i="6"/>
  <c r="S332" i="6"/>
  <c r="S293" i="6"/>
  <c r="S60" i="6"/>
  <c r="S1076" i="6"/>
  <c r="S1044" i="6"/>
  <c r="S481" i="6"/>
  <c r="S503" i="6"/>
  <c r="S574" i="6"/>
  <c r="S1198" i="6"/>
  <c r="S1649" i="6"/>
  <c r="S808" i="6"/>
  <c r="S386" i="6"/>
  <c r="S896" i="6"/>
  <c r="S1238" i="6"/>
  <c r="S835" i="6"/>
  <c r="S690" i="6"/>
  <c r="S1273" i="6"/>
  <c r="S473" i="6"/>
  <c r="S112" i="6"/>
  <c r="S29" i="6"/>
  <c r="S225" i="6"/>
  <c r="S140" i="6"/>
  <c r="S1357" i="6"/>
  <c r="S1376" i="6"/>
  <c r="S1692" i="6"/>
  <c r="S115" i="6"/>
  <c r="S1033" i="6"/>
  <c r="S1130" i="6"/>
  <c r="S69" i="6"/>
  <c r="S420" i="6"/>
  <c r="S1314" i="6"/>
  <c r="S376" i="6"/>
  <c r="S499" i="6"/>
  <c r="S240" i="6"/>
  <c r="S538" i="6"/>
  <c r="S1084" i="6"/>
  <c r="S801" i="6"/>
  <c r="S1608" i="6"/>
  <c r="S1282" i="6"/>
  <c r="S337" i="6"/>
  <c r="S1279" i="6"/>
  <c r="S1660" i="6"/>
  <c r="S1302" i="6"/>
  <c r="S1632" i="6"/>
  <c r="S697" i="6"/>
  <c r="S664" i="6"/>
  <c r="S1189" i="6"/>
  <c r="S1100" i="6"/>
  <c r="S614" i="6"/>
  <c r="S356" i="6"/>
  <c r="S441" i="6"/>
  <c r="S1318" i="6"/>
  <c r="S33" i="6"/>
  <c r="S309" i="6"/>
  <c r="S110" i="6"/>
  <c r="S398" i="6"/>
  <c r="S649" i="6"/>
  <c r="S1431" i="6"/>
  <c r="S638" i="6"/>
  <c r="S983" i="6"/>
  <c r="S689" i="6"/>
  <c r="S583" i="6"/>
  <c r="S525" i="6"/>
  <c r="S116" i="6"/>
  <c r="S1206" i="6"/>
  <c r="S1210" i="6"/>
  <c r="S1169" i="6"/>
  <c r="S544" i="6"/>
  <c r="S426" i="6"/>
  <c r="S156" i="6"/>
  <c r="S1658" i="6"/>
  <c r="S887" i="6"/>
  <c r="S452" i="6"/>
  <c r="S267" i="6"/>
  <c r="S1688" i="6"/>
  <c r="S1453" i="6"/>
  <c r="S1521" i="6"/>
  <c r="S1038" i="6"/>
  <c r="S422" i="6"/>
  <c r="S438" i="6"/>
  <c r="S455" i="6"/>
  <c r="S1097" i="6"/>
  <c r="S1531" i="6"/>
  <c r="S543" i="6"/>
  <c r="S533" i="6"/>
  <c r="S965" i="6"/>
  <c r="S1034" i="6"/>
  <c r="S1696" i="6"/>
  <c r="S1675" i="6"/>
  <c r="S1257" i="6"/>
  <c r="S231" i="6"/>
  <c r="S655" i="6"/>
  <c r="S161" i="6"/>
  <c r="S980" i="6"/>
  <c r="S372" i="6"/>
  <c r="S774" i="6"/>
  <c r="S867" i="6"/>
  <c r="S1003" i="6"/>
  <c r="S1344" i="6"/>
  <c r="S1400" i="6"/>
  <c r="S164" i="6"/>
  <c r="S1160" i="6"/>
  <c r="S448" i="6"/>
  <c r="S1680" i="6"/>
  <c r="S901" i="6"/>
  <c r="S790" i="6"/>
  <c r="S102" i="6"/>
  <c r="S1469" i="6"/>
  <c r="S1181" i="6"/>
  <c r="S1477" i="6"/>
  <c r="S950" i="6"/>
  <c r="S1317" i="6"/>
  <c r="S1645" i="6"/>
  <c r="S694" i="6"/>
  <c r="S299" i="6"/>
  <c r="S1474" i="6"/>
  <c r="S733" i="6"/>
  <c r="S403" i="6"/>
  <c r="S1618" i="6"/>
  <c r="S1490" i="6"/>
  <c r="S392" i="6"/>
  <c r="S1011" i="6"/>
  <c r="S80" i="6"/>
  <c r="S1054" i="6"/>
  <c r="S518" i="6"/>
  <c r="S1356" i="6"/>
  <c r="S1140" i="6"/>
  <c r="S1378" i="6"/>
  <c r="S1022" i="6"/>
  <c r="S962" i="6"/>
  <c r="S179" i="6"/>
  <c r="S1185" i="6"/>
  <c r="S1284" i="6"/>
  <c r="S318" i="6"/>
  <c r="S558" i="6"/>
  <c r="S295" i="6"/>
  <c r="S1371" i="6"/>
  <c r="S1041" i="6"/>
  <c r="S815" i="6"/>
  <c r="S756" i="6"/>
  <c r="S1592" i="6"/>
  <c r="S1603" i="6"/>
  <c r="S663" i="6"/>
  <c r="S551" i="6"/>
  <c r="S311" i="6"/>
  <c r="S1313" i="6"/>
  <c r="S1523" i="6"/>
  <c r="S134" i="6"/>
  <c r="S1293" i="6"/>
  <c r="S1170" i="6"/>
  <c r="S1234" i="6"/>
  <c r="S171" i="6"/>
  <c r="S953" i="6"/>
  <c r="S715" i="6"/>
  <c r="S1583" i="6"/>
  <c r="S833" i="6"/>
  <c r="S137" i="6"/>
  <c r="S396" i="6"/>
  <c r="S510" i="6"/>
  <c r="S863" i="6"/>
  <c r="S1673" i="6"/>
  <c r="S363" i="6"/>
  <c r="S380" i="6"/>
  <c r="S1412" i="6"/>
  <c r="S1505" i="6"/>
  <c r="S214" i="6"/>
  <c r="S1288" i="6"/>
  <c r="S851" i="6"/>
  <c r="S1101" i="6"/>
  <c r="S1566" i="6"/>
  <c r="S1018" i="6"/>
  <c r="S905" i="6"/>
  <c r="S1066" i="6"/>
  <c r="S797" i="6"/>
  <c r="S810" i="6"/>
  <c r="S765" i="6"/>
  <c r="S362" i="6"/>
  <c r="S1671" i="6"/>
  <c r="S28" i="6"/>
  <c r="S843" i="6"/>
  <c r="S1305" i="6"/>
  <c r="S839" i="6"/>
  <c r="S671" i="6"/>
  <c r="S1383" i="6"/>
  <c r="S1577" i="6"/>
  <c r="S923" i="6"/>
  <c r="S1124" i="6"/>
  <c r="S1138" i="6"/>
  <c r="S1517" i="6"/>
  <c r="S912" i="6"/>
  <c r="S1426" i="6"/>
  <c r="S352" i="6"/>
  <c r="S1465" i="6"/>
  <c r="S123" i="6"/>
  <c r="S1659" i="6"/>
  <c r="S1620" i="6"/>
  <c r="S1602" i="6"/>
  <c r="S95" i="6"/>
  <c r="S1482" i="6"/>
  <c r="S489" i="6"/>
  <c r="S280" i="6"/>
  <c r="S589" i="6"/>
  <c r="S1708" i="6"/>
  <c r="S339" i="6"/>
  <c r="S1321" i="6"/>
  <c r="S1300" i="6"/>
  <c r="S1128" i="6"/>
  <c r="S1131" i="6"/>
  <c r="S48" i="6"/>
  <c r="S338" i="6"/>
  <c r="S1184" i="6"/>
  <c r="S429" i="6"/>
  <c r="S915" i="6"/>
  <c r="S476" i="6"/>
  <c r="S286" i="6"/>
  <c r="S1178" i="6"/>
  <c r="S847" i="6"/>
  <c r="S753" i="6"/>
  <c r="S84" i="6"/>
  <c r="S519" i="6"/>
  <c r="S405" i="6"/>
  <c r="S378" i="6"/>
  <c r="S809" i="6"/>
  <c r="S699" i="6"/>
  <c r="S1244" i="6"/>
  <c r="S89" i="6"/>
  <c r="S662" i="6"/>
  <c r="S385" i="6"/>
  <c r="S128" i="6"/>
  <c r="S612" i="6"/>
  <c r="S100" i="6"/>
  <c r="S187" i="6"/>
  <c r="S53" i="6"/>
  <c r="S454" i="6"/>
  <c r="S1137" i="6"/>
  <c r="S1215" i="6"/>
  <c r="S1470" i="6"/>
  <c r="S118" i="6"/>
  <c r="S1542" i="6"/>
  <c r="S1113" i="6"/>
  <c r="S876" i="6"/>
  <c r="S622" i="6"/>
  <c r="S556" i="6"/>
  <c r="S1190" i="6"/>
  <c r="S252" i="6"/>
  <c r="S193" i="6"/>
  <c r="S204" i="6"/>
  <c r="S266" i="6"/>
  <c r="S1414" i="6"/>
  <c r="S1135" i="6"/>
  <c r="S800" i="6"/>
  <c r="S169" i="6"/>
  <c r="S545" i="6"/>
  <c r="S885" i="6"/>
  <c r="S181" i="6"/>
  <c r="S1394" i="6"/>
  <c r="S258" i="6"/>
  <c r="S1584" i="6"/>
  <c r="S796" i="6"/>
  <c r="S98" i="6"/>
  <c r="S691" i="6"/>
  <c r="S857" i="6"/>
  <c r="S745" i="6"/>
  <c r="S698" i="6"/>
  <c r="S70" i="6"/>
  <c r="S377" i="6"/>
  <c r="S1687" i="6"/>
  <c r="S1013" i="6"/>
  <c r="S65" i="6"/>
  <c r="S940" i="6"/>
  <c r="S582" i="6"/>
  <c r="S1686" i="6"/>
  <c r="S716" i="6"/>
  <c r="S693" i="6"/>
  <c r="S916" i="6"/>
  <c r="S1403" i="6"/>
  <c r="S488" i="6"/>
  <c r="S512" i="6"/>
  <c r="S1440" i="6"/>
  <c r="S547" i="6"/>
  <c r="S1504" i="6"/>
  <c r="S1146" i="6"/>
  <c r="S145" i="6"/>
  <c r="S786" i="6"/>
  <c r="S927" i="6"/>
  <c r="S1188" i="6"/>
  <c r="S203" i="6"/>
  <c r="S442" i="6"/>
  <c r="S604" i="6"/>
  <c r="S127" i="6"/>
  <c r="S1536" i="6"/>
  <c r="S929" i="6"/>
  <c r="S1691" i="6"/>
  <c r="S399" i="6"/>
  <c r="S1427" i="6"/>
  <c r="S126" i="6"/>
  <c r="S344" i="6"/>
  <c r="S1267" i="6"/>
  <c r="S177" i="6"/>
  <c r="S1548" i="6"/>
  <c r="S170" i="6"/>
  <c r="S254" i="6"/>
  <c r="S31" i="6"/>
  <c r="S1120" i="6"/>
  <c r="S799" i="6"/>
  <c r="S1672" i="6"/>
  <c r="S521" i="6"/>
  <c r="S439" i="6"/>
  <c r="S421" i="6"/>
  <c r="S360" i="6"/>
  <c r="S463" i="6"/>
  <c r="S806" i="6"/>
  <c r="S1524" i="6"/>
  <c r="S1375" i="6"/>
  <c r="S603" i="6"/>
  <c r="S1385" i="6"/>
  <c r="S630" i="6"/>
  <c r="S597" i="6"/>
  <c r="S573" i="6"/>
  <c r="S1706" i="6"/>
  <c r="S354" i="6"/>
  <c r="S1518" i="6"/>
  <c r="S1629" i="6"/>
  <c r="S840" i="6"/>
  <c r="S706" i="6"/>
  <c r="S336" i="6"/>
  <c r="S51" i="6"/>
  <c r="S1143" i="6"/>
  <c r="S668" i="6"/>
  <c r="S263" i="6"/>
  <c r="S700" i="6"/>
  <c r="S1301" i="6"/>
  <c r="S1628" i="6"/>
  <c r="S1509" i="6"/>
  <c r="S138" i="6"/>
  <c r="S155" i="6"/>
  <c r="S1651" i="6"/>
  <c r="S755" i="6"/>
  <c r="S1600" i="6"/>
  <c r="S529" i="6"/>
  <c r="S1336" i="6"/>
  <c r="S1329" i="6"/>
  <c r="S1262" i="6"/>
  <c r="S166" i="6"/>
  <c r="S1674" i="6"/>
  <c r="S172" i="6"/>
  <c r="S718" i="6"/>
  <c r="S1611" i="6"/>
  <c r="S1266" i="6"/>
  <c r="S805" i="6"/>
  <c r="S163" i="6"/>
  <c r="S560" i="6"/>
  <c r="S281" i="6"/>
  <c r="S365" i="6"/>
  <c r="S1683" i="6"/>
  <c r="S1391" i="6"/>
  <c r="S1636" i="6"/>
  <c r="S68" i="6"/>
  <c r="S165" i="6"/>
  <c r="S761" i="6"/>
  <c r="S864" i="6"/>
  <c r="S695" i="6"/>
  <c r="S861" i="6"/>
  <c r="S1480" i="6"/>
  <c r="S719" i="6"/>
  <c r="S278" i="6"/>
  <c r="S1342" i="6"/>
  <c r="S820" i="6"/>
  <c r="S1557" i="6"/>
  <c r="S1285" i="6"/>
  <c r="S1646" i="6"/>
  <c r="S1423" i="6"/>
  <c r="S1666" i="6"/>
  <c r="S1578" i="6"/>
  <c r="S1581" i="6"/>
  <c r="S1434" i="6"/>
  <c r="S1069" i="6"/>
  <c r="S1535" i="6"/>
  <c r="S967" i="6"/>
  <c r="S542" i="6"/>
  <c r="S1546" i="6"/>
  <c r="S1148" i="6"/>
  <c r="S404" i="6"/>
  <c r="S1496" i="6"/>
  <c r="S1572" i="6"/>
  <c r="S78" i="6"/>
  <c r="S1065" i="6"/>
  <c r="S1718" i="6"/>
  <c r="S641" i="6"/>
  <c r="S1248" i="6"/>
  <c r="S1332" i="6"/>
  <c r="S494" i="6"/>
  <c r="S1287" i="6"/>
  <c r="S1298" i="6"/>
  <c r="S535" i="6"/>
  <c r="S921" i="6"/>
  <c r="S129" i="6"/>
  <c r="S1377" i="6"/>
  <c r="S613" i="6"/>
  <c r="S616" i="6"/>
  <c r="S1253" i="6"/>
  <c r="S869" i="6"/>
  <c r="S550" i="6"/>
  <c r="S1709" i="6"/>
  <c r="S424" i="6"/>
  <c r="S892" i="6"/>
  <c r="S1269" i="6"/>
  <c r="S908" i="6"/>
  <c r="S90" i="6"/>
  <c r="S436" i="6"/>
  <c r="S1495" i="6"/>
  <c r="S79" i="6"/>
  <c r="S703" i="6"/>
  <c r="S1230" i="6"/>
  <c r="S1547" i="6"/>
  <c r="S1327" i="6"/>
  <c r="S234" i="6"/>
  <c r="S1395" i="6"/>
  <c r="S884" i="6"/>
  <c r="S183" i="6"/>
  <c r="S1456" i="6"/>
  <c r="S1335" i="6"/>
  <c r="S232" i="6"/>
  <c r="S1479" i="6"/>
  <c r="S41" i="6"/>
  <c r="S1359" i="6"/>
  <c r="S982" i="6"/>
  <c r="S472" i="6"/>
  <c r="S1118" i="6"/>
  <c r="S1123" i="6"/>
  <c r="S236" i="6"/>
  <c r="S383" i="6"/>
  <c r="S55" i="6"/>
  <c r="S968" i="6"/>
  <c r="S849" i="6"/>
  <c r="S326" i="6"/>
  <c r="S1436" i="6"/>
  <c r="S1444" i="6"/>
  <c r="S290" i="6"/>
  <c r="S1432" i="6"/>
  <c r="S207" i="6"/>
  <c r="S1281" i="6"/>
  <c r="S461" i="6"/>
  <c r="S1466" i="6"/>
  <c r="S101" i="6"/>
  <c r="S749" i="6"/>
  <c r="S914" i="6"/>
  <c r="S346" i="6"/>
  <c r="S382" i="6"/>
  <c r="S173" i="6"/>
  <c r="S785" i="6"/>
  <c r="S890" i="6"/>
  <c r="S1162" i="6"/>
  <c r="S1047" i="6"/>
  <c r="S1678" i="6"/>
  <c r="S287" i="6"/>
  <c r="S679" i="6"/>
  <c r="S1399" i="6"/>
  <c r="S704" i="6"/>
  <c r="S460" i="6"/>
  <c r="S347" i="6"/>
  <c r="S517" i="6"/>
  <c r="S107" i="6"/>
  <c r="S1526" i="6"/>
  <c r="S1216" i="6"/>
  <c r="S322" i="6"/>
  <c r="S136" i="6"/>
  <c r="S496" i="6"/>
  <c r="S1433" i="6"/>
  <c r="S1326" i="6"/>
  <c r="S1500" i="6"/>
  <c r="S564" i="6"/>
  <c r="S103" i="6"/>
  <c r="S38" i="6"/>
  <c r="S1290" i="6"/>
  <c r="S235" i="6"/>
  <c r="S789" i="6"/>
  <c r="S1010" i="6"/>
  <c r="S1006" i="6"/>
  <c r="S273" i="6"/>
  <c r="S1260" i="6"/>
  <c r="S1153" i="6"/>
  <c r="S845" i="6"/>
  <c r="S373" i="6"/>
  <c r="S1263" i="6"/>
  <c r="S209" i="6"/>
  <c r="S1021" i="6"/>
  <c r="S609" i="6"/>
  <c r="S1165" i="6"/>
  <c r="S866" i="6"/>
  <c r="S660" i="6"/>
  <c r="S615" i="6"/>
  <c r="S249" i="6"/>
  <c r="S780" i="6"/>
  <c r="S484" i="6"/>
  <c r="S400" i="6"/>
  <c r="S548" i="6"/>
  <c r="S684" i="6"/>
  <c r="S1486" i="6"/>
  <c r="S1590" i="6"/>
  <c r="S71" i="6"/>
  <c r="S1441" i="6"/>
  <c r="S284" i="6"/>
  <c r="S910" i="6"/>
  <c r="S1699" i="6"/>
  <c r="S1323" i="6"/>
  <c r="S856" i="6"/>
  <c r="S1086" i="6"/>
  <c r="S247" i="6"/>
  <c r="S82" i="6"/>
  <c r="S1272" i="6"/>
  <c r="S648" i="6"/>
  <c r="S1405" i="6"/>
  <c r="S1418" i="6"/>
  <c r="S1550" i="6"/>
  <c r="S1362" i="6"/>
  <c r="S1537" i="6"/>
  <c r="S435" i="6"/>
  <c r="S757" i="6"/>
  <c r="S893" i="6"/>
  <c r="S201" i="6"/>
  <c r="S1220" i="6"/>
  <c r="S1224" i="6"/>
  <c r="S1043" i="6"/>
  <c r="S1343" i="6"/>
  <c r="S1369" i="6"/>
  <c r="S1472" i="6"/>
  <c r="S1179" i="6"/>
  <c r="S632" i="6"/>
  <c r="S1560" i="6"/>
  <c r="S1193" i="6"/>
  <c r="S1207" i="6"/>
  <c r="S1168" i="6"/>
  <c r="S408" i="6"/>
  <c r="S758" i="6"/>
  <c r="S791" i="6"/>
  <c r="S132" i="6"/>
  <c r="S1409" i="6"/>
  <c r="S314" i="6"/>
  <c r="S1670" i="6"/>
  <c r="S1307" i="6"/>
  <c r="S1449" i="6"/>
  <c r="S906" i="6"/>
  <c r="S722" i="6"/>
  <c r="S1639" i="6"/>
  <c r="S1133" i="6"/>
  <c r="S1707" i="6"/>
  <c r="S364" i="6"/>
  <c r="S1306" i="6"/>
  <c r="S1489" i="6"/>
  <c r="S1612" i="6"/>
  <c r="S954" i="6"/>
  <c r="S325" i="6"/>
  <c r="S1481" i="6"/>
  <c r="S773" i="6"/>
  <c r="S1379" i="6"/>
  <c r="S357" i="6"/>
  <c r="S1037" i="6"/>
  <c r="S587" i="6"/>
  <c r="S803" i="6"/>
  <c r="S478" i="6"/>
  <c r="S883" i="6"/>
  <c r="S1355" i="6"/>
  <c r="S268" i="6"/>
  <c r="S605" i="6"/>
  <c r="S1155" i="6"/>
  <c r="S1494" i="6"/>
  <c r="S1115" i="6"/>
  <c r="S1527" i="6"/>
  <c r="S1549" i="6"/>
  <c r="S1136" i="6"/>
  <c r="S142" i="6"/>
  <c r="S505" i="6"/>
  <c r="S991" i="6"/>
  <c r="S1437" i="6"/>
  <c r="S570" i="6"/>
  <c r="S1476" i="6"/>
  <c r="S330" i="6"/>
  <c r="S1392" i="6"/>
  <c r="S1559" i="6"/>
  <c r="S1712" i="6"/>
  <c r="S1621" i="6"/>
  <c r="S644" i="6"/>
  <c r="S855" i="6"/>
  <c r="S759" i="6"/>
  <c r="S963" i="6"/>
  <c r="S133" i="6"/>
  <c r="S1164" i="6"/>
  <c r="S304" i="6"/>
  <c r="S1554" i="6"/>
  <c r="S427" i="6"/>
  <c r="S387" i="6"/>
  <c r="S91" i="6"/>
  <c r="S960" i="6"/>
  <c r="S1597" i="6"/>
  <c r="S702" i="6"/>
  <c r="S391" i="6"/>
  <c r="S1195" i="6"/>
  <c r="S686" i="6"/>
  <c r="S66" i="6"/>
  <c r="S1219" i="6"/>
  <c r="S1127" i="6"/>
  <c r="S251" i="6"/>
  <c r="S1478" i="6"/>
  <c r="S717" i="6"/>
  <c r="S384" i="6"/>
  <c r="S96" i="6"/>
  <c r="S493" i="6"/>
  <c r="S328" i="6"/>
  <c r="S1019" i="6"/>
  <c r="S1150" i="6"/>
  <c r="S536" i="6"/>
  <c r="S1117" i="6"/>
  <c r="S189" i="6"/>
  <c r="S904" i="6"/>
  <c r="S1320" i="6"/>
  <c r="S1073" i="6"/>
  <c r="S746" i="6"/>
  <c r="S828" i="6"/>
  <c r="S1644" i="6"/>
  <c r="S819" i="6"/>
  <c r="S1510" i="6"/>
  <c r="S1330" i="6"/>
  <c r="S975" i="6"/>
  <c r="S894" i="6"/>
  <c r="S696" i="6"/>
  <c r="S1430" i="6"/>
  <c r="S1251" i="6"/>
  <c r="S889" i="6"/>
  <c r="S315" i="6"/>
  <c r="S784" i="6"/>
  <c r="S1174" i="6"/>
  <c r="S1388" i="6"/>
  <c r="S259" i="6"/>
  <c r="S105" i="6"/>
  <c r="S1569" i="6"/>
  <c r="S647" i="6"/>
  <c r="S795" i="6"/>
  <c r="S149" i="6"/>
  <c r="S317" i="6"/>
  <c r="S241" i="6"/>
  <c r="S767" i="6"/>
  <c r="S688" i="6"/>
  <c r="S1254" i="6"/>
  <c r="S151" i="6"/>
  <c r="S1351" i="6"/>
  <c r="S1079" i="6"/>
  <c r="S443" i="6"/>
  <c r="S1468" i="6"/>
  <c r="S860" i="6"/>
  <c r="S153" i="6"/>
  <c r="S824" i="6"/>
  <c r="S1081" i="6"/>
  <c r="S216" i="6"/>
  <c r="S1372" i="6"/>
  <c r="S1390" i="6"/>
  <c r="S829" i="6"/>
  <c r="S1501" i="6"/>
  <c r="S180" i="6"/>
  <c r="S1419" i="6"/>
  <c r="S111" i="6"/>
  <c r="S1236" i="6"/>
  <c r="S1556" i="6"/>
  <c r="S397" i="6"/>
  <c r="S1274" i="6"/>
  <c r="S1126" i="6"/>
  <c r="S594" i="6"/>
  <c r="S465" i="6"/>
  <c r="S1545" i="6"/>
  <c r="S39" i="6"/>
  <c r="S932" i="6"/>
  <c r="S1070" i="6"/>
  <c r="S1337" i="6"/>
  <c r="S1057" i="6"/>
  <c r="S1648" i="6"/>
  <c r="S1519" i="6"/>
  <c r="S834" i="6"/>
  <c r="S1513" i="6"/>
  <c r="S628" i="6"/>
  <c r="S43" i="6"/>
  <c r="S335" i="6"/>
  <c r="S730" i="6"/>
  <c r="S130" i="6"/>
  <c r="S1695" i="6"/>
  <c r="S1075" i="6"/>
  <c r="S886" i="6"/>
  <c r="S1109" i="6"/>
  <c r="S599" i="6"/>
  <c r="S409" i="6"/>
  <c r="S1626" i="6"/>
  <c r="S471" i="6"/>
  <c r="S1074" i="6"/>
  <c r="S1416" i="6"/>
  <c r="S608" i="6"/>
  <c r="S629" i="6"/>
  <c r="S174" i="6"/>
  <c r="S568" i="6"/>
  <c r="S35" i="6"/>
  <c r="S75" i="6"/>
  <c r="S1241" i="6"/>
  <c r="S1208" i="6"/>
  <c r="S1046" i="6"/>
  <c r="S1258" i="6"/>
  <c r="S162" i="6"/>
  <c r="S1286" i="6"/>
  <c r="S933" i="6"/>
  <c r="S349" i="6"/>
  <c r="S1191" i="6"/>
  <c r="S160" i="6"/>
  <c r="S931" i="6"/>
  <c r="S275" i="6"/>
  <c r="S245" i="6"/>
  <c r="S1529" i="6"/>
  <c r="S271" i="6"/>
  <c r="S788" i="6"/>
  <c r="S1669" i="6"/>
  <c r="S1488" i="6"/>
  <c r="S1121" i="6"/>
  <c r="S440" i="6"/>
  <c r="S811" i="6"/>
  <c r="S762" i="6"/>
  <c r="S1564" i="6"/>
  <c r="S1099" i="6"/>
  <c r="S1506" i="6"/>
  <c r="S86" i="6"/>
  <c r="S239" i="6"/>
  <c r="S83" i="6"/>
  <c r="S645" i="6"/>
  <c r="S1105" i="6"/>
  <c r="S838" i="6"/>
  <c r="S1690" i="6"/>
  <c r="S218" i="6"/>
  <c r="S1008" i="6"/>
  <c r="S924" i="6"/>
  <c r="S619" i="6"/>
  <c r="S1116" i="6"/>
  <c r="S1233" i="6"/>
  <c r="S1296" i="6"/>
  <c r="S1255" i="6"/>
  <c r="S984" i="6"/>
  <c r="S546" i="6"/>
  <c r="S675" i="6"/>
  <c r="S1525" i="6"/>
  <c r="S157" i="6"/>
  <c r="S414" i="6"/>
  <c r="S154" i="6"/>
  <c r="S119" i="6"/>
  <c r="S1473" i="6"/>
  <c r="S73" i="6"/>
  <c r="S1345" i="6"/>
  <c r="S1354" i="6"/>
  <c r="S1714" i="6"/>
  <c r="S502" i="6"/>
  <c r="S633" i="6"/>
  <c r="S195" i="6"/>
  <c r="S486" i="6"/>
  <c r="S528" i="6"/>
  <c r="S190" i="6"/>
  <c r="S532" i="6"/>
  <c r="S985" i="6"/>
  <c r="S227" i="6"/>
  <c r="S1009" i="6"/>
  <c r="S639" i="6"/>
  <c r="S253" i="6"/>
  <c r="S1249" i="6"/>
  <c r="S1292" i="6"/>
  <c r="S1514" i="6"/>
  <c r="S1064" i="6"/>
  <c r="S572" i="6"/>
  <c r="S106" i="6"/>
  <c r="S296" i="6"/>
  <c r="S93" i="6"/>
  <c r="S389" i="6"/>
  <c r="S624" i="6"/>
  <c r="S412" i="6"/>
  <c r="S1693" i="6"/>
  <c r="S907" i="6"/>
  <c r="S920" i="6"/>
  <c r="S990" i="6"/>
  <c r="S903" i="6"/>
  <c r="S1059" i="6"/>
  <c r="S1516" i="6"/>
  <c r="S370" i="6"/>
  <c r="S456" i="6"/>
  <c r="S480" i="6"/>
  <c r="S1552" i="6"/>
  <c r="S1424" i="6"/>
  <c r="S917" i="6"/>
  <c r="S592" i="6"/>
  <c r="S552" i="6"/>
  <c r="S1451" i="6"/>
  <c r="S1653" i="6"/>
  <c r="S327" i="6"/>
  <c r="S812" i="6"/>
  <c r="S345" i="6"/>
  <c r="S63" i="6"/>
  <c r="S515" i="6"/>
  <c r="S1663" i="6"/>
  <c r="S1002" i="6"/>
  <c r="S1092" i="6"/>
  <c r="S1141" i="6"/>
  <c r="S150" i="6"/>
  <c r="S1365" i="6"/>
  <c r="S1203" i="6"/>
  <c r="S959" i="6"/>
  <c r="S802" i="6"/>
  <c r="S987" i="6"/>
  <c r="S989" i="6"/>
  <c r="S1497" i="6"/>
  <c r="S297" i="6"/>
  <c r="S114" i="6"/>
  <c r="S1338" i="6"/>
  <c r="S888" i="6"/>
  <c r="S1622" i="6"/>
  <c r="S652" i="6"/>
  <c r="S1058" i="6"/>
  <c r="S1483" i="6"/>
  <c r="S1530" i="6"/>
  <c r="S353" i="6"/>
  <c r="S895" i="6"/>
  <c r="S1450" i="6"/>
  <c r="S976" i="6"/>
  <c r="S1145" i="6"/>
  <c r="S237" i="6"/>
  <c r="S495" i="6"/>
  <c r="S1662" i="6"/>
  <c r="S634" i="6"/>
  <c r="S882" i="6"/>
  <c r="S490" i="6"/>
  <c r="S577" i="6"/>
  <c r="S1697" i="6"/>
  <c r="S1544" i="6"/>
  <c r="S301" i="6"/>
  <c r="S351" i="6"/>
  <c r="S822" i="6"/>
  <c r="S1067" i="6"/>
  <c r="S52" i="6"/>
  <c r="S726" i="6"/>
  <c r="S1225" i="6"/>
  <c r="S447" i="6"/>
  <c r="S590" i="6"/>
  <c r="S846" i="6"/>
  <c r="S986" i="6"/>
  <c r="S44" i="6"/>
  <c r="S948" i="6"/>
  <c r="S406" i="6"/>
  <c r="S176" i="6"/>
  <c r="S348" i="6"/>
  <c r="S1151" i="6"/>
  <c r="S1348" i="6"/>
  <c r="S902" i="6"/>
  <c r="S817" i="6"/>
  <c r="S58" i="6"/>
  <c r="S873" i="6"/>
  <c r="S1647" i="6"/>
  <c r="S1214" i="6"/>
  <c r="S1664" i="6"/>
  <c r="S504" i="6"/>
  <c r="S1091" i="6"/>
  <c r="S464" i="6"/>
  <c r="S934" i="6"/>
  <c r="S350" i="6"/>
  <c r="S650" i="6"/>
  <c r="S508" i="6"/>
  <c r="S375" i="6"/>
  <c r="S67" i="6"/>
  <c r="S415" i="6"/>
  <c r="S467" i="6"/>
  <c r="S333" i="6"/>
  <c r="S1614" i="6"/>
  <c r="S579" i="6"/>
  <c r="S1315" i="6"/>
  <c r="S1271" i="6"/>
  <c r="S1276" i="6"/>
  <c r="S1467" i="6"/>
  <c r="S1694" i="6"/>
  <c r="S1457" i="6"/>
  <c r="S769" i="6"/>
  <c r="S305" i="6"/>
  <c r="S1571" i="6"/>
  <c r="S1000" i="6"/>
  <c r="S220" i="6"/>
  <c r="S500" i="6"/>
  <c r="S77" i="6"/>
  <c r="S341" i="6"/>
  <c r="S946" i="6"/>
  <c r="S1239" i="6"/>
  <c r="S59" i="6"/>
  <c r="S1085" i="6"/>
  <c r="S1053" i="6"/>
  <c r="S712" i="6"/>
  <c r="S1641" i="6"/>
  <c r="S497" i="6"/>
  <c r="S212" i="6"/>
  <c r="S1640" i="6"/>
  <c r="S567" i="6"/>
  <c r="S1657" i="6"/>
  <c r="S1149" i="6"/>
  <c r="S1381" i="6"/>
  <c r="S1182" i="6"/>
  <c r="S445" i="6"/>
  <c r="S781" i="6"/>
  <c r="S97" i="6"/>
  <c r="S242" i="6"/>
  <c r="S269" i="6"/>
  <c r="S324" i="6"/>
  <c r="S935" i="6"/>
  <c r="S217" i="6"/>
  <c r="S601" i="6"/>
  <c r="S732" i="6"/>
  <c r="S206" i="6"/>
  <c r="S1635" i="6"/>
  <c r="S1161" i="6"/>
  <c r="S1438" i="6"/>
  <c r="S666" i="6"/>
  <c r="S1350" i="6"/>
  <c r="S1681" i="6"/>
  <c r="S667" i="6"/>
  <c r="S1538" i="6"/>
  <c r="S1711" i="6"/>
  <c r="S1231" i="6"/>
  <c r="S656" i="6"/>
  <c r="S670" i="6"/>
  <c r="S358" i="6"/>
  <c r="S1406" i="6"/>
  <c r="S54" i="6"/>
  <c r="S1180" i="6"/>
  <c r="U481" i="6" l="1"/>
  <c r="U1079" i="6"/>
  <c r="U1516" i="6"/>
  <c r="U1338" i="6"/>
  <c r="U586" i="6"/>
  <c r="T1964" i="6"/>
  <c r="U1285" i="6"/>
  <c r="U84" i="6"/>
  <c r="U1166" i="6"/>
  <c r="U1303" i="6"/>
  <c r="U1119" i="6"/>
  <c r="U58" i="6"/>
  <c r="U187" i="6"/>
  <c r="U455" i="6"/>
  <c r="U1580" i="6"/>
  <c r="U1858" i="6"/>
  <c r="U1178" i="6"/>
  <c r="U804" i="6"/>
  <c r="U1354" i="6"/>
  <c r="T1736" i="6"/>
  <c r="U1763" i="6"/>
  <c r="U498" i="6"/>
  <c r="U1229" i="6"/>
  <c r="U229" i="6"/>
  <c r="U1562" i="6"/>
  <c r="U618" i="6"/>
  <c r="U287" i="6"/>
  <c r="U842" i="6"/>
  <c r="U362" i="6"/>
  <c r="U1902" i="6"/>
  <c r="U968" i="6"/>
  <c r="U1311" i="6"/>
  <c r="U1995" i="6"/>
  <c r="U1395" i="6"/>
  <c r="U724" i="6"/>
  <c r="U101" i="6"/>
  <c r="U1582" i="6"/>
  <c r="U1985" i="6"/>
  <c r="U1538" i="6"/>
  <c r="U775" i="6"/>
  <c r="U598" i="6"/>
  <c r="U1680" i="6"/>
  <c r="U951" i="6"/>
  <c r="U109" i="6"/>
  <c r="U25" i="6"/>
  <c r="U1803" i="6"/>
  <c r="U1507" i="6"/>
  <c r="U124" i="6"/>
  <c r="U1851" i="6"/>
  <c r="U739" i="6"/>
  <c r="U483" i="6"/>
  <c r="U1294" i="6"/>
  <c r="U1481" i="6"/>
  <c r="U1132" i="6"/>
  <c r="U499" i="6"/>
  <c r="U1288" i="6"/>
  <c r="U1842" i="6"/>
  <c r="U275" i="6"/>
  <c r="U1567" i="6"/>
  <c r="U858" i="6"/>
  <c r="U786" i="6"/>
  <c r="U1027" i="6"/>
  <c r="U879" i="6"/>
  <c r="U696" i="6"/>
  <c r="U347" i="6"/>
  <c r="U1705" i="6"/>
  <c r="U1654" i="6"/>
  <c r="U1837" i="6"/>
  <c r="U936" i="6"/>
  <c r="U1316" i="6"/>
  <c r="U1958" i="6"/>
  <c r="U1777" i="6"/>
  <c r="U1667" i="6"/>
  <c r="U1649" i="6"/>
  <c r="U1456" i="6"/>
  <c r="U730" i="6"/>
  <c r="U546" i="6"/>
  <c r="U440" i="6"/>
  <c r="U1099" i="6"/>
  <c r="U1547" i="6"/>
  <c r="U1001" i="6"/>
  <c r="U928" i="6"/>
  <c r="U1328" i="6"/>
  <c r="U345" i="6"/>
  <c r="U427" i="6"/>
  <c r="U1059" i="6"/>
  <c r="U1687" i="6"/>
  <c r="U122" i="6"/>
  <c r="U510" i="6"/>
  <c r="U1967" i="6"/>
  <c r="U1963" i="6"/>
  <c r="U1029" i="6"/>
  <c r="U952" i="6"/>
  <c r="U1435" i="6"/>
  <c r="U259" i="6"/>
  <c r="U587" i="6"/>
  <c r="U1716" i="6"/>
  <c r="U702" i="6"/>
  <c r="U1793" i="6"/>
  <c r="U818" i="6"/>
  <c r="U1090" i="6"/>
  <c r="U1135" i="6"/>
  <c r="U1107" i="6"/>
  <c r="U1788" i="6"/>
  <c r="U1117" i="6"/>
  <c r="U1243" i="6"/>
  <c r="U1764" i="6"/>
  <c r="U379" i="6"/>
  <c r="U1340" i="6"/>
  <c r="U170" i="6"/>
  <c r="U1570" i="6"/>
  <c r="U382" i="6"/>
  <c r="U675" i="6"/>
  <c r="U776" i="6"/>
  <c r="U1179" i="6"/>
  <c r="U1184" i="6"/>
  <c r="U1625" i="6"/>
  <c r="U1116" i="6"/>
  <c r="U1269" i="6"/>
  <c r="U808" i="6"/>
  <c r="U65" i="6"/>
  <c r="U83" i="6"/>
  <c r="U390" i="6"/>
  <c r="U1838" i="6"/>
  <c r="U1984" i="6"/>
  <c r="U725" i="6"/>
  <c r="U1651" i="6"/>
  <c r="U166" i="6"/>
  <c r="U1452" i="6"/>
  <c r="U1219" i="6"/>
  <c r="U53" i="6"/>
  <c r="U1113" i="6"/>
  <c r="U1736" i="6"/>
  <c r="U995" i="6"/>
  <c r="U1441" i="6"/>
  <c r="U111" i="6"/>
  <c r="U346" i="6"/>
  <c r="U868" i="6"/>
  <c r="U1078" i="6"/>
  <c r="U909" i="6"/>
  <c r="U1149" i="6"/>
  <c r="U1398" i="6"/>
  <c r="U1666" i="6"/>
  <c r="U1358" i="6"/>
  <c r="U385" i="6"/>
  <c r="U1700" i="6"/>
  <c r="U695" i="6"/>
  <c r="U841" i="6"/>
  <c r="U908" i="6"/>
  <c r="U938" i="6"/>
  <c r="U213" i="6"/>
  <c r="U1013" i="6"/>
  <c r="U1462" i="6"/>
  <c r="U1762" i="6"/>
  <c r="U230" i="6"/>
  <c r="U994" i="6"/>
  <c r="U628" i="6"/>
  <c r="U1750" i="6"/>
  <c r="U1931" i="6"/>
  <c r="U73" i="6"/>
  <c r="U292" i="6"/>
  <c r="U754" i="6"/>
  <c r="U1956" i="6"/>
  <c r="U573" i="6"/>
  <c r="U272" i="6"/>
  <c r="U1071" i="6"/>
  <c r="U1298" i="6"/>
  <c r="U1259" i="6"/>
  <c r="U1142" i="6"/>
  <c r="U274" i="6"/>
  <c r="U551" i="6"/>
  <c r="U1857" i="6"/>
  <c r="U1448" i="6"/>
  <c r="U1041" i="6"/>
  <c r="U552" i="6"/>
  <c r="U603" i="6"/>
  <c r="U1310" i="6"/>
  <c r="U1488" i="6"/>
  <c r="U548" i="6"/>
  <c r="U539" i="6"/>
  <c r="U581" i="6"/>
  <c r="U756" i="6"/>
  <c r="U110" i="6"/>
  <c r="U176" i="6"/>
  <c r="U939" i="6"/>
  <c r="U1813" i="6"/>
  <c r="U847" i="6"/>
  <c r="U817" i="6"/>
  <c r="U169" i="6"/>
  <c r="U892" i="6"/>
  <c r="U1856" i="6"/>
  <c r="U163" i="6"/>
  <c r="U1688" i="6"/>
  <c r="U1096" i="6"/>
  <c r="U516" i="6"/>
  <c r="U1278" i="6"/>
  <c r="U1569" i="6"/>
  <c r="U686" i="6"/>
  <c r="U1542" i="6"/>
  <c r="U644" i="6"/>
  <c r="U470" i="6"/>
  <c r="U560" i="6"/>
  <c r="U905" i="6"/>
  <c r="U792" i="6"/>
  <c r="U143" i="6"/>
  <c r="U1163" i="6"/>
  <c r="U707" i="6"/>
  <c r="U433" i="6"/>
  <c r="U971" i="6"/>
  <c r="U1681" i="6"/>
  <c r="U1783" i="6"/>
  <c r="U653" i="6"/>
  <c r="U723" i="6"/>
  <c r="U888" i="6"/>
  <c r="U1195" i="6"/>
  <c r="U286" i="6"/>
  <c r="U630" i="6"/>
  <c r="U717" i="6"/>
  <c r="U830" i="6"/>
  <c r="U1652" i="6"/>
  <c r="U244" i="6"/>
  <c r="U49" i="6"/>
  <c r="U1273" i="6"/>
  <c r="U239" i="6"/>
  <c r="U1604" i="6"/>
  <c r="U1263" i="6"/>
  <c r="U930" i="6"/>
  <c r="U518" i="6"/>
  <c r="U1102" i="6"/>
  <c r="U612" i="6"/>
  <c r="U677" i="6"/>
  <c r="U1682" i="6"/>
  <c r="U542" i="6"/>
  <c r="U557" i="6"/>
  <c r="U308" i="6"/>
  <c r="U1189" i="6"/>
  <c r="U1711" i="6"/>
  <c r="U39" i="6"/>
  <c r="U309" i="6"/>
  <c r="U592" i="6"/>
  <c r="U1222" i="6"/>
  <c r="U712" i="6"/>
  <c r="U104" i="6"/>
  <c r="U613" i="6"/>
  <c r="U1237" i="6"/>
  <c r="U1362" i="6"/>
  <c r="U536" i="6"/>
  <c r="U1627" i="6"/>
  <c r="U89" i="6"/>
  <c r="U834" i="6"/>
  <c r="U147" i="6"/>
  <c r="U217" i="6"/>
  <c r="U1154" i="6"/>
  <c r="U1131" i="6"/>
  <c r="U363" i="6"/>
  <c r="U583" i="6"/>
  <c r="U1980" i="6"/>
  <c r="U504" i="6"/>
  <c r="U1187" i="6"/>
  <c r="U1235" i="6"/>
  <c r="U451" i="6"/>
  <c r="U1702" i="6"/>
  <c r="U486" i="6"/>
  <c r="U1419" i="6"/>
  <c r="U633" i="6"/>
  <c r="U854" i="6"/>
  <c r="U1900" i="6"/>
  <c r="U1541" i="6"/>
  <c r="U1062" i="6"/>
  <c r="U511" i="6"/>
  <c r="U78" i="6"/>
  <c r="U656" i="6"/>
  <c r="U1919" i="6"/>
  <c r="U1305" i="6"/>
  <c r="U145" i="6"/>
  <c r="U1559" i="6"/>
  <c r="U544" i="6"/>
  <c r="U1226" i="6"/>
  <c r="U1586" i="6"/>
  <c r="U886" i="6"/>
  <c r="U610" i="6"/>
  <c r="U137" i="6"/>
  <c r="U1991" i="6"/>
  <c r="U278" i="6"/>
  <c r="U436" i="6"/>
  <c r="U867" i="6"/>
  <c r="U1424" i="6"/>
  <c r="U1675" i="6"/>
  <c r="U1715" i="6"/>
  <c r="U1396" i="6"/>
  <c r="U325" i="6"/>
  <c r="U949" i="6"/>
  <c r="U333" i="6"/>
  <c r="U784" i="6"/>
  <c r="U1631" i="6"/>
  <c r="U280" i="6"/>
  <c r="U699" i="6"/>
  <c r="U741" i="6"/>
  <c r="U891" i="6"/>
  <c r="U173" i="6"/>
  <c r="U257" i="6"/>
  <c r="U513" i="6"/>
  <c r="U1830" i="6"/>
  <c r="U1731" i="6"/>
  <c r="U186" i="6"/>
  <c r="U1815" i="6"/>
  <c r="U1010" i="6"/>
  <c r="U1653" i="6"/>
  <c r="U1529" i="6"/>
  <c r="U1638" i="6"/>
  <c r="U687" i="6"/>
  <c r="U1063" i="6"/>
  <c r="U774" i="6"/>
  <c r="U750" i="6"/>
  <c r="U1928" i="6"/>
  <c r="U168" i="6"/>
  <c r="U114" i="6"/>
  <c r="U821" i="6"/>
  <c r="U156" i="6"/>
  <c r="U783" i="6"/>
  <c r="U1901" i="6"/>
  <c r="U781" i="6"/>
  <c r="U1334" i="6"/>
  <c r="U770" i="6"/>
  <c r="U625" i="6"/>
  <c r="U200" i="6"/>
  <c r="U648" i="6"/>
  <c r="U877" i="6"/>
  <c r="U943" i="6"/>
  <c r="U1617" i="6"/>
  <c r="U1579" i="6"/>
  <c r="U1976" i="6"/>
  <c r="U1883" i="6"/>
  <c r="U1634" i="6"/>
  <c r="U998" i="6"/>
  <c r="U1444" i="6"/>
  <c r="U175" i="6"/>
  <c r="U1657" i="6"/>
  <c r="U1280" i="6"/>
  <c r="U977" i="6"/>
  <c r="U1118" i="6"/>
  <c r="U1503" i="6"/>
  <c r="U128" i="6"/>
  <c r="U304" i="6"/>
  <c r="U26" i="6"/>
  <c r="U1408" i="6"/>
  <c r="U1822" i="6"/>
  <c r="U1422" i="6"/>
  <c r="U927" i="6"/>
  <c r="U1245" i="6"/>
  <c r="U1034" i="6"/>
  <c r="U1866" i="6"/>
  <c r="U1945" i="6"/>
  <c r="U1786" i="6"/>
  <c r="U178" i="6"/>
  <c r="U1648" i="6"/>
  <c r="U1520" i="6"/>
  <c r="U1247" i="6"/>
  <c r="U52" i="6"/>
  <c r="U1438" i="6"/>
  <c r="U1017" i="6"/>
  <c r="U829" i="6"/>
  <c r="U342" i="6"/>
  <c r="U1912" i="6"/>
  <c r="U1463" i="6"/>
  <c r="U572" i="6"/>
  <c r="U1879" i="6"/>
  <c r="U201" i="6"/>
  <c r="U358" i="6"/>
  <c r="U1990" i="6"/>
  <c r="U332" i="6"/>
  <c r="U1477" i="6"/>
  <c r="U1509" i="6"/>
  <c r="U902" i="6"/>
  <c r="U925" i="6"/>
  <c r="U915" i="6"/>
  <c r="U153" i="6"/>
  <c r="U1318" i="6"/>
  <c r="U298" i="6"/>
  <c r="U1577" i="6"/>
  <c r="U558" i="6"/>
  <c r="U38" i="6"/>
  <c r="U1060" i="6"/>
  <c r="U852" i="6"/>
  <c r="U597" i="6"/>
  <c r="U1608" i="6"/>
  <c r="U752" i="6"/>
  <c r="U658" i="6"/>
  <c r="U1740" i="6"/>
  <c r="U626" i="6"/>
  <c r="U997" i="6"/>
  <c r="U1587" i="6"/>
  <c r="U32" i="6"/>
  <c r="U862" i="6"/>
  <c r="U487" i="6"/>
  <c r="U503" i="6"/>
  <c r="U926" i="6"/>
  <c r="U1612" i="6"/>
  <c r="U738" i="6"/>
  <c r="U904" i="6"/>
  <c r="U827" i="6"/>
  <c r="U1098" i="6"/>
  <c r="U326" i="6"/>
  <c r="U845" i="6"/>
  <c r="U672" i="6"/>
  <c r="U1825" i="6"/>
  <c r="U1951" i="6"/>
  <c r="U1382" i="6"/>
  <c r="U624" i="6"/>
  <c r="U796" i="6"/>
  <c r="U1020" i="6"/>
  <c r="U279" i="6"/>
  <c r="U1512" i="6"/>
  <c r="U1129" i="6"/>
  <c r="U1196" i="6"/>
  <c r="U967" i="6"/>
  <c r="U1081" i="6"/>
  <c r="U1476" i="6"/>
  <c r="U1619" i="6"/>
  <c r="U1827" i="6"/>
  <c r="U1443" i="6"/>
  <c r="U1120" i="6"/>
  <c r="U991" i="6"/>
  <c r="U795" i="6"/>
  <c r="U1496" i="6"/>
  <c r="U1920" i="6"/>
  <c r="U1679" i="6"/>
  <c r="U1527" i="6"/>
  <c r="U462" i="6"/>
  <c r="U1312" i="6"/>
  <c r="U1389" i="6"/>
  <c r="U1560" i="6"/>
  <c r="U948" i="6"/>
  <c r="U1105" i="6"/>
  <c r="U913" i="6"/>
  <c r="U475" i="6"/>
  <c r="U1671" i="6"/>
  <c r="U242" i="6"/>
  <c r="U1737" i="6"/>
  <c r="U1437" i="6"/>
  <c r="U1367" i="6"/>
  <c r="U1564" i="6"/>
  <c r="U963" i="6"/>
  <c r="U875" i="6"/>
  <c r="U526" i="6"/>
  <c r="U801" i="6"/>
  <c r="U1308" i="6"/>
  <c r="U889" i="6"/>
  <c r="U1153" i="6"/>
  <c r="U1486" i="6"/>
  <c r="U2000" i="6"/>
  <c r="U810" i="6"/>
  <c r="U139" i="6"/>
  <c r="U1699" i="6"/>
  <c r="U903" i="6"/>
  <c r="U870" i="6"/>
  <c r="U1914" i="6"/>
  <c r="U477" i="6"/>
  <c r="U555" i="6"/>
  <c r="U1717" i="6"/>
  <c r="U1086" i="6"/>
  <c r="U1094" i="6"/>
  <c r="U654" i="6"/>
  <c r="U577" i="6"/>
  <c r="U873" i="6"/>
  <c r="U381" i="6"/>
  <c r="U769" i="6"/>
  <c r="U864" i="6"/>
  <c r="U715" i="6"/>
  <c r="U1600" i="6"/>
  <c r="U602" i="6"/>
  <c r="U1739" i="6"/>
  <c r="U328" i="6"/>
  <c r="U63" i="6"/>
  <c r="U1602" i="6"/>
  <c r="U652" i="6"/>
  <c r="U1721" i="6"/>
  <c r="U649" i="6"/>
  <c r="U221" i="6"/>
  <c r="U1038" i="6"/>
  <c r="U1466" i="6"/>
  <c r="U601" i="6"/>
  <c r="U1032" i="6"/>
  <c r="U1497" i="6"/>
  <c r="U1375" i="6"/>
  <c r="U313" i="6"/>
  <c r="U777" i="6"/>
  <c r="U391" i="6"/>
  <c r="U1886" i="6"/>
  <c r="U816" i="6"/>
  <c r="U99" i="6"/>
  <c r="U1025" i="6"/>
  <c r="U372" i="6"/>
  <c r="U1640" i="6"/>
  <c r="U1423" i="6"/>
  <c r="U177" i="6"/>
  <c r="U1372" i="6"/>
  <c r="U988" i="6"/>
  <c r="U57" i="6"/>
  <c r="U1644" i="6"/>
  <c r="U337" i="6"/>
  <c r="U1075" i="6"/>
  <c r="U899" i="6"/>
  <c r="U576" i="6"/>
  <c r="U161" i="6"/>
  <c r="U671" i="6"/>
  <c r="U1411" i="6"/>
  <c r="U1472" i="6"/>
  <c r="U1647" i="6"/>
  <c r="U1030" i="6"/>
  <c r="U262" i="6"/>
  <c r="U933" i="6"/>
  <c r="U1197" i="6"/>
  <c r="U184" i="6"/>
  <c r="U791" i="6"/>
  <c r="U1922" i="6"/>
  <c r="U1650" i="6"/>
  <c r="U1835" i="6"/>
  <c r="U449" i="6"/>
  <c r="U1683" i="6"/>
  <c r="U585" i="6"/>
  <c r="U1709" i="6"/>
  <c r="U1225" i="6"/>
  <c r="U607" i="6"/>
  <c r="U807" i="6"/>
  <c r="U380" i="6"/>
  <c r="U1276" i="6"/>
  <c r="U135" i="6"/>
  <c r="U93" i="6"/>
  <c r="U1206" i="6"/>
  <c r="U484" i="6"/>
  <c r="U759" i="6"/>
  <c r="U966" i="6"/>
  <c r="U1801" i="6"/>
  <c r="U361" i="6"/>
  <c r="U1210" i="6"/>
  <c r="U1174" i="6"/>
  <c r="U1330" i="6"/>
  <c r="U1216" i="6"/>
  <c r="U1251" i="6"/>
  <c r="U1024" i="6"/>
  <c r="U420" i="6"/>
  <c r="U667" i="6"/>
  <c r="U519" i="6"/>
  <c r="U766" i="6"/>
  <c r="U647" i="6"/>
  <c r="U1927" i="6"/>
  <c r="U1665" i="6"/>
  <c r="U1252" i="6"/>
  <c r="U1769" i="6"/>
  <c r="U1969" i="6"/>
  <c r="U619" i="6"/>
  <c r="U646" i="6"/>
  <c r="U1876" i="6"/>
  <c r="U828" i="6"/>
  <c r="U47" i="6"/>
  <c r="U1292" i="6"/>
  <c r="U1101" i="6"/>
  <c r="U374" i="6"/>
  <c r="U1021" i="6"/>
  <c r="U771" i="6"/>
  <c r="U1007" i="6"/>
  <c r="U1430" i="6"/>
  <c r="U1495" i="6"/>
  <c r="U1596" i="6"/>
  <c r="U1917" i="6"/>
  <c r="U276" i="6"/>
  <c r="U779" i="6"/>
  <c r="U978" i="6"/>
  <c r="U515" i="6"/>
  <c r="U1121" i="6"/>
  <c r="U148" i="6"/>
  <c r="U307" i="6"/>
  <c r="U222" i="6"/>
  <c r="U1123" i="6"/>
  <c r="U1846" i="6"/>
  <c r="U1814" i="6"/>
  <c r="U1732" i="6"/>
  <c r="U954" i="6"/>
  <c r="U97" i="6"/>
  <c r="U285" i="6"/>
  <c r="U749" i="6"/>
  <c r="U290" i="6"/>
  <c r="U1289" i="6"/>
  <c r="U1992" i="6"/>
  <c r="U1575" i="6"/>
  <c r="U179" i="6"/>
  <c r="U1794" i="6"/>
  <c r="U1859" i="6"/>
  <c r="U343" i="6"/>
  <c r="U1498" i="6"/>
  <c r="U1180" i="6"/>
  <c r="U1482" i="6"/>
  <c r="U882" i="6"/>
  <c r="U1565" i="6"/>
  <c r="U253" i="6"/>
  <c r="U1023" i="6"/>
  <c r="U1238" i="6"/>
  <c r="U233" i="6"/>
  <c r="U571" i="6"/>
  <c r="U1019" i="6"/>
  <c r="U1257" i="6"/>
  <c r="U685" i="6"/>
  <c r="U1370" i="6"/>
  <c r="U1949" i="6"/>
  <c r="U509" i="6"/>
  <c r="U88" i="6"/>
  <c r="U1239" i="6"/>
  <c r="U1331" i="6"/>
  <c r="U369" i="6"/>
  <c r="U1807" i="6"/>
  <c r="U1480" i="6"/>
  <c r="U256" i="6"/>
  <c r="U1723" i="6"/>
  <c r="U198" i="6"/>
  <c r="U1606" i="6"/>
  <c r="U688" i="6"/>
  <c r="U1307" i="6"/>
  <c r="U1192" i="6"/>
  <c r="U984" i="6"/>
  <c r="U2001" i="6"/>
  <c r="U1003" i="6"/>
  <c r="U824" i="6"/>
  <c r="U435" i="6"/>
  <c r="U305" i="6"/>
  <c r="U851" i="6"/>
  <c r="U1172" i="6"/>
  <c r="U1735" i="6"/>
  <c r="U1091" i="6"/>
  <c r="U1186" i="6"/>
  <c r="U1965" i="6"/>
  <c r="U1211" i="6"/>
  <c r="U401" i="6"/>
  <c r="U1110" i="6"/>
  <c r="U1609" i="6"/>
  <c r="U1439" i="6"/>
  <c r="U86" i="6"/>
  <c r="U986" i="6"/>
  <c r="U1624" i="6"/>
  <c r="U1185" i="6"/>
  <c r="U1365" i="6"/>
  <c r="U844" i="6"/>
  <c r="U496" i="6"/>
  <c r="U790" i="6"/>
  <c r="U638" i="6"/>
  <c r="U1347" i="6"/>
  <c r="U1540" i="6"/>
  <c r="U1100" i="6"/>
  <c r="U1713" i="6"/>
  <c r="U992" i="6"/>
  <c r="U1839" i="6"/>
  <c r="U878" i="6"/>
  <c r="U1539" i="6"/>
  <c r="U1943" i="6"/>
  <c r="U1955" i="6"/>
  <c r="U1394" i="6"/>
  <c r="U106" i="6"/>
  <c r="U1870" i="6"/>
  <c r="U141" i="6"/>
  <c r="U151" i="6"/>
  <c r="U1752" i="6"/>
  <c r="U316" i="6"/>
  <c r="U300" i="6"/>
  <c r="U1089" i="6"/>
  <c r="U1015" i="6"/>
  <c r="U1771" i="6"/>
  <c r="U831" i="6"/>
  <c r="U1925" i="6"/>
  <c r="U1447" i="6"/>
  <c r="U463" i="6"/>
  <c r="U1872" i="6"/>
  <c r="U1157" i="6"/>
  <c r="U1167" i="6"/>
  <c r="U1571" i="6"/>
  <c r="U1642" i="6"/>
  <c r="U778" i="6"/>
  <c r="U1499" i="6"/>
  <c r="U91" i="6"/>
  <c r="U199" i="6"/>
  <c r="U364" i="6"/>
  <c r="U849" i="6"/>
  <c r="U312" i="6"/>
  <c r="U1128" i="6"/>
  <c r="U241" i="6"/>
  <c r="U322" i="6"/>
  <c r="U386" i="6"/>
  <c r="U299" i="6"/>
  <c r="U1150" i="6"/>
  <c r="U1614" i="6"/>
  <c r="U1018" i="6"/>
  <c r="U1231" i="6"/>
  <c r="U1413" i="6"/>
  <c r="U1234" i="6"/>
  <c r="U1384" i="6"/>
  <c r="U751" i="6"/>
  <c r="U1847" i="6"/>
  <c r="U1287" i="6"/>
  <c r="U745" i="6"/>
  <c r="U1784" i="6"/>
  <c r="U235" i="6"/>
  <c r="U370" i="6"/>
  <c r="U617" i="6"/>
  <c r="U377" i="6"/>
  <c r="U1508" i="6"/>
  <c r="U1336" i="6"/>
  <c r="U575" i="6"/>
  <c r="U191" i="6"/>
  <c r="U231" i="6"/>
  <c r="U474" i="6"/>
  <c r="U1517" i="6"/>
  <c r="U243" i="6"/>
  <c r="U185" i="6"/>
  <c r="U865" i="6"/>
  <c r="U1989" i="6"/>
  <c r="U468" i="6"/>
  <c r="U296" i="6"/>
  <c r="U1893" i="6"/>
  <c r="U189" i="6"/>
  <c r="U1983" i="6"/>
  <c r="U478" i="6"/>
  <c r="U215" i="6"/>
  <c r="U639" i="6"/>
  <c r="U245" i="6"/>
  <c r="U371" i="6"/>
  <c r="U319" i="6"/>
  <c r="U68" i="6"/>
  <c r="U833" i="6"/>
  <c r="U1719" i="6"/>
  <c r="U1323" i="6"/>
  <c r="U1464" i="6"/>
  <c r="U34" i="6"/>
  <c r="U578" i="6"/>
  <c r="U853" i="6"/>
  <c r="U1478" i="6"/>
  <c r="U1332" i="6"/>
  <c r="U1300" i="6"/>
  <c r="U469" i="6"/>
  <c r="U1693" i="6"/>
  <c r="U36" i="6"/>
  <c r="U82" i="6"/>
  <c r="U1267" i="6"/>
  <c r="U814" i="6"/>
  <c r="U1637" i="6"/>
  <c r="U289" i="6"/>
  <c r="U310" i="6"/>
  <c r="U452" i="6"/>
  <c r="U1403" i="6"/>
  <c r="U621" i="6"/>
  <c r="U985" i="6"/>
  <c r="U1494" i="6"/>
  <c r="U1209" i="6"/>
  <c r="U1040" i="6"/>
  <c r="U365" i="6"/>
  <c r="U389" i="6"/>
  <c r="U1891" i="6"/>
  <c r="U798" i="6"/>
  <c r="U1573" i="6"/>
  <c r="U1645" i="6"/>
  <c r="U569" i="6"/>
  <c r="U1988" i="6"/>
  <c r="U990" i="6"/>
  <c r="U1270" i="6"/>
  <c r="U1506" i="6"/>
  <c r="U1966" i="6"/>
  <c r="U676" i="6"/>
  <c r="U940" i="6"/>
  <c r="U1230" i="6"/>
  <c r="U1428" i="6"/>
  <c r="U323" i="6"/>
  <c r="U218" i="6"/>
  <c r="U1485" i="6"/>
  <c r="U1781" i="6"/>
  <c r="U1359" i="6"/>
  <c r="U863" i="6"/>
  <c r="U1907" i="6"/>
  <c r="U1733" i="6"/>
  <c r="U457" i="6"/>
  <c r="U1202" i="6"/>
  <c r="U273" i="6"/>
  <c r="U1918" i="6"/>
  <c r="U525" i="6"/>
  <c r="U1578" i="6"/>
  <c r="U387" i="6"/>
  <c r="U1761" i="6"/>
  <c r="U894" i="6"/>
  <c r="U90" i="6"/>
  <c r="U788" i="6"/>
  <c r="U70" i="6"/>
  <c r="U1546" i="6"/>
  <c r="U1950" i="6"/>
  <c r="U190" i="6"/>
  <c r="U765" i="6"/>
  <c r="U458" i="6"/>
  <c r="U659" i="6"/>
  <c r="U1420" i="6"/>
  <c r="U1317" i="6"/>
  <c r="U1888" i="6"/>
  <c r="U1581" i="6"/>
  <c r="U1031" i="6"/>
  <c r="U1191" i="6"/>
  <c r="U1778" i="6"/>
  <c r="U1376" i="6"/>
  <c r="U1391" i="6"/>
  <c r="U246" i="6"/>
  <c r="U1585" i="6"/>
  <c r="U398" i="6"/>
  <c r="U490" i="6"/>
  <c r="U640" i="6"/>
  <c r="U1845" i="6"/>
  <c r="U890" i="6"/>
  <c r="U1934" i="6"/>
  <c r="U822" i="6"/>
  <c r="U77" i="6"/>
  <c r="U270" i="6"/>
  <c r="U37" i="6"/>
  <c r="U522" i="6"/>
  <c r="U584" i="6"/>
  <c r="U722" i="6"/>
  <c r="U348" i="6"/>
  <c r="U1296" i="6"/>
  <c r="U957" i="6"/>
  <c r="U1139" i="6"/>
  <c r="U1643" i="6"/>
  <c r="U987" i="6"/>
  <c r="U748" i="6"/>
  <c r="U1514" i="6"/>
  <c r="U1802" i="6"/>
  <c r="U1036" i="6"/>
  <c r="U55" i="6"/>
  <c r="U689" i="6"/>
  <c r="U855" i="6"/>
  <c r="U96" i="6"/>
  <c r="U1543" i="6"/>
  <c r="U193" i="6"/>
  <c r="U103" i="6"/>
  <c r="U1008" i="6"/>
  <c r="U1459" i="6"/>
  <c r="U611" i="6"/>
  <c r="U580" i="6"/>
  <c r="U859" i="6"/>
  <c r="U69" i="6"/>
  <c r="U1524" i="6"/>
  <c r="U1169" i="6"/>
  <c r="U1885" i="6"/>
  <c r="U266" i="6"/>
  <c r="U846" i="6"/>
  <c r="U1658" i="6"/>
  <c r="U869" i="6"/>
  <c r="U1114" i="6"/>
  <c r="U683" i="6"/>
  <c r="U409" i="6"/>
  <c r="U1450" i="6"/>
  <c r="U1611" i="6"/>
  <c r="U1080" i="6"/>
  <c r="U1982" i="6"/>
  <c r="U1821" i="6"/>
  <c r="U1748" i="6"/>
  <c r="U916" i="6"/>
  <c r="U1490" i="6"/>
  <c r="U1874" i="6"/>
  <c r="U1218" i="6"/>
  <c r="U937" i="6"/>
  <c r="U33" i="6"/>
  <c r="U426" i="6"/>
  <c r="U1356" i="6"/>
  <c r="U431" i="6"/>
  <c r="U466" i="6"/>
  <c r="U760" i="6"/>
  <c r="U787" i="6"/>
  <c r="U1664" i="6"/>
  <c r="U203" i="6"/>
  <c r="U67" i="6"/>
  <c r="U1204" i="6"/>
  <c r="U632" i="6"/>
  <c r="U884" i="6"/>
  <c r="U95" i="6"/>
  <c r="U921" i="6"/>
  <c r="U757" i="6"/>
  <c r="U234" i="6"/>
  <c r="U1953" i="6"/>
  <c r="U797" i="6"/>
  <c r="U727" i="6"/>
  <c r="U1994" i="6"/>
  <c r="U1418" i="6"/>
  <c r="U240" i="6"/>
  <c r="U743" i="6"/>
  <c r="U1898" i="6"/>
  <c r="U758" i="6"/>
  <c r="U1152" i="6"/>
  <c r="U113" i="6"/>
  <c r="U1409" i="6"/>
  <c r="U1064" i="6"/>
  <c r="U1576" i="6"/>
  <c r="U62" i="6"/>
  <c r="U761" i="6"/>
  <c r="U430" i="6"/>
  <c r="U1889" i="6"/>
  <c r="U66" i="6"/>
  <c r="U1290" i="6"/>
  <c r="U1906" i="6"/>
  <c r="U1427" i="6"/>
  <c r="U1286" i="6"/>
  <c r="U1862" i="6"/>
  <c r="U579" i="6"/>
  <c r="U1379" i="6"/>
  <c r="U663" i="6"/>
  <c r="U1993" i="6"/>
  <c r="U564" i="6"/>
  <c r="U835" i="6"/>
  <c r="U238" i="6"/>
  <c r="U1662" i="6"/>
  <c r="U698" i="6"/>
  <c r="U1324" i="6"/>
  <c r="U450" i="6"/>
  <c r="U1877" i="6"/>
  <c r="U629" i="6"/>
  <c r="U1402" i="6"/>
  <c r="U414" i="6"/>
  <c r="U1905" i="6"/>
  <c r="U1453" i="6"/>
  <c r="U473" i="6"/>
  <c r="U976" i="6"/>
  <c r="U172" i="6"/>
  <c r="U502" i="6"/>
  <c r="U850" i="6"/>
  <c r="U1158" i="6"/>
  <c r="U1258" i="6"/>
  <c r="U1823" i="6"/>
  <c r="U1706" i="6"/>
  <c r="U1046" i="6"/>
  <c r="U996" i="6"/>
  <c r="U1537" i="6"/>
  <c r="U1684" i="6"/>
  <c r="U321" i="6"/>
  <c r="U357" i="6"/>
  <c r="U396" i="6"/>
  <c r="U668" i="6"/>
  <c r="U825" i="6"/>
  <c r="U1112" i="6"/>
  <c r="U1410" i="6"/>
  <c r="U1772" i="6"/>
  <c r="U1641" i="6"/>
  <c r="U459" i="6"/>
  <c r="U538" i="6"/>
  <c r="U1718" i="6"/>
  <c r="U1629" i="6"/>
  <c r="U1552" i="6"/>
  <c r="U375" i="6"/>
  <c r="U1558" i="6"/>
  <c r="U456" i="6"/>
  <c r="U881" i="6"/>
  <c r="U1692" i="6"/>
  <c r="U1626" i="6"/>
  <c r="U812" i="6"/>
  <c r="U236" i="6"/>
  <c r="U248" i="6"/>
  <c r="U1161" i="6"/>
  <c r="U956" i="6"/>
  <c r="U876" i="6"/>
  <c r="U1873" i="6"/>
  <c r="U655" i="6"/>
  <c r="U1122" i="6"/>
  <c r="U627" i="6"/>
  <c r="U1941" i="6"/>
  <c r="U1978" i="6"/>
  <c r="U1322" i="6"/>
  <c r="U1875" i="6"/>
  <c r="U1385" i="6"/>
  <c r="U1339" i="6"/>
  <c r="U127" i="6"/>
  <c r="U716" i="6"/>
  <c r="U144" i="6"/>
  <c r="U453" i="6"/>
  <c r="U662" i="6"/>
  <c r="U732" i="6"/>
  <c r="U1399" i="6"/>
  <c r="U497" i="6"/>
  <c r="U1725" i="6"/>
  <c r="U392" i="6"/>
  <c r="U1412" i="6"/>
  <c r="U1039" i="6"/>
  <c r="U1942" i="6"/>
  <c r="U338" i="6"/>
  <c r="U734" i="6"/>
  <c r="U713" i="6"/>
  <c r="U1933" i="6"/>
  <c r="U710" i="6"/>
  <c r="U1011" i="6"/>
  <c r="U1720" i="6"/>
  <c r="U1009" i="6"/>
  <c r="U1236" i="6"/>
  <c r="U1425" i="6"/>
  <c r="U485" i="6"/>
  <c r="U1620" i="6"/>
  <c r="U1899" i="6"/>
  <c r="U726" i="6"/>
  <c r="U838" i="6"/>
  <c r="U330" i="6"/>
  <c r="U1818" i="6"/>
  <c r="U1836" i="6"/>
  <c r="U806" i="6"/>
  <c r="U1630" i="6"/>
  <c r="U142" i="6"/>
  <c r="U251" i="6"/>
  <c r="U1416" i="6"/>
  <c r="U1350" i="6"/>
  <c r="U1521" i="6"/>
  <c r="U1250" i="6"/>
  <c r="U535" i="6"/>
  <c r="U138" i="6"/>
  <c r="U1865" i="6"/>
  <c r="U360" i="6"/>
  <c r="U315" i="6"/>
  <c r="U1591" i="6"/>
  <c r="U1808" i="6"/>
  <c r="U334" i="6"/>
  <c r="U224" i="6"/>
  <c r="U975" i="6"/>
  <c r="U1819" i="6"/>
  <c r="U1431" i="6"/>
  <c r="U697" i="6"/>
  <c r="U501" i="6"/>
  <c r="U1704" i="6"/>
  <c r="U44" i="6"/>
  <c r="U194" i="6"/>
  <c r="U341" i="6"/>
  <c r="U1670" i="6"/>
  <c r="U291" i="6"/>
  <c r="U901" i="6"/>
  <c r="U1301" i="6"/>
  <c r="U556" i="6"/>
  <c r="U1780" i="6"/>
  <c r="U1829" i="6"/>
  <c r="U636" i="6"/>
  <c r="U1217" i="6"/>
  <c r="U428" i="6"/>
  <c r="U637" i="6"/>
  <c r="U438" i="6"/>
  <c r="U441" i="6"/>
  <c r="U353" i="6"/>
  <c r="U533" i="6"/>
  <c r="U288" i="6"/>
  <c r="U1073" i="6"/>
  <c r="U1458" i="6"/>
  <c r="U740" i="6"/>
  <c r="U682" i="6"/>
  <c r="U134" i="6"/>
  <c r="U1348" i="6"/>
  <c r="U1676" i="6"/>
  <c r="U1782" i="6"/>
  <c r="U1043" i="6"/>
  <c r="U1345" i="6"/>
  <c r="U1002" i="6"/>
  <c r="U1561" i="6"/>
  <c r="U1660" i="6"/>
  <c r="U1798" i="6"/>
  <c r="U1125" i="6"/>
  <c r="U1111" i="6"/>
  <c r="U115" i="6"/>
  <c r="U216" i="6"/>
  <c r="U162" i="6"/>
  <c r="U1722" i="6"/>
  <c r="U719" i="6"/>
  <c r="U1796" i="6"/>
  <c r="U1843" i="6"/>
  <c r="U1833" i="6"/>
  <c r="U282" i="6"/>
  <c r="U118" i="6"/>
  <c r="U1583" i="6"/>
  <c r="U1293" i="6"/>
  <c r="U1622" i="6"/>
  <c r="U1544" i="6"/>
  <c r="U1313" i="6"/>
  <c r="U1214" i="6"/>
  <c r="U79" i="6"/>
  <c r="U623" i="6"/>
  <c r="U249" i="6"/>
  <c r="U1421" i="6"/>
  <c r="U1935" i="6"/>
  <c r="U1454" i="6"/>
  <c r="U1407" i="6"/>
  <c r="U547" i="6"/>
  <c r="U1929" i="6"/>
  <c r="U1745" i="6"/>
  <c r="U378" i="6"/>
  <c r="U753" i="6"/>
  <c r="U1959" i="6"/>
  <c r="U871" i="6"/>
  <c r="U941" i="6"/>
  <c r="U953" i="6"/>
  <c r="U826" i="6"/>
  <c r="U1526" i="6"/>
  <c r="U479" i="6"/>
  <c r="U439" i="6"/>
  <c r="U1987" i="6"/>
  <c r="U1274" i="6"/>
  <c r="U691" i="6"/>
  <c r="U46" i="6"/>
  <c r="U1760" i="6"/>
  <c r="U1790" i="6"/>
  <c r="U1363" i="6"/>
  <c r="U608" i="6"/>
  <c r="U395" i="6"/>
  <c r="U1599" i="6"/>
  <c r="U920" i="6"/>
  <c r="U1213" i="6"/>
  <c r="U1164" i="6"/>
  <c r="U945" i="6"/>
  <c r="U1072" i="6"/>
  <c r="U843" i="6"/>
  <c r="U568" i="6"/>
  <c r="U1714" i="6"/>
  <c r="U418" i="6"/>
  <c r="U1377" i="6"/>
  <c r="U799" i="6"/>
  <c r="U1946" i="6"/>
  <c r="U445" i="6"/>
  <c r="U1325" i="6"/>
  <c r="U183" i="6"/>
  <c r="U1103" i="6"/>
  <c r="U729" i="6"/>
  <c r="U1433" i="6"/>
  <c r="U1592" i="6"/>
  <c r="U1173" i="6"/>
  <c r="U320" i="6"/>
  <c r="U895" i="6"/>
  <c r="U136" i="6"/>
  <c r="U599" i="6"/>
  <c r="U42" i="6"/>
  <c r="U1349" i="6"/>
  <c r="U708" i="6"/>
  <c r="U388" i="6"/>
  <c r="U1460" i="6"/>
  <c r="U1937" i="6"/>
  <c r="U1635" i="6"/>
  <c r="U565" i="6"/>
  <c r="U100" i="6"/>
  <c r="U157" i="6"/>
  <c r="U424" i="6"/>
  <c r="U591" i="6"/>
  <c r="U703" i="6"/>
  <c r="U670" i="6"/>
  <c r="U1351" i="6"/>
  <c r="U1849" i="6"/>
  <c r="U207" i="6"/>
  <c r="U41" i="6"/>
  <c r="U1193" i="6"/>
  <c r="U108" i="6"/>
  <c r="U1970" i="6"/>
  <c r="U1124" i="6"/>
  <c r="U1357" i="6"/>
  <c r="U669" i="6"/>
  <c r="U98" i="6"/>
  <c r="U402" i="6"/>
  <c r="U416" i="6"/>
  <c r="U146" i="6"/>
  <c r="U897" i="6"/>
  <c r="U1374" i="6"/>
  <c r="U1986" i="6"/>
  <c r="U1998" i="6"/>
  <c r="U989" i="6"/>
  <c r="U1556" i="6"/>
  <c r="U488" i="6"/>
  <c r="U472" i="6"/>
  <c r="U471" i="6"/>
  <c r="U861" i="6"/>
  <c r="U1199" i="6"/>
  <c r="U1852" i="6"/>
  <c r="U1136" i="6"/>
  <c r="U1811" i="6"/>
  <c r="U254" i="6"/>
  <c r="U700" i="6"/>
  <c r="U1890" i="6"/>
  <c r="U1957" i="6"/>
  <c r="U1707" i="6"/>
  <c r="U1261" i="6"/>
  <c r="U1981" i="6"/>
  <c r="U910" i="6"/>
  <c r="U1037" i="6"/>
  <c r="U204" i="6"/>
  <c r="U1773" i="6"/>
  <c r="U43" i="6"/>
  <c r="U1233" i="6"/>
  <c r="U437" i="6"/>
  <c r="U545" i="6"/>
  <c r="U206" i="6"/>
  <c r="U1584" i="6"/>
  <c r="U1415" i="6"/>
  <c r="U553" i="6"/>
  <c r="U446" i="6"/>
  <c r="U1168" i="6"/>
  <c r="U181" i="6"/>
  <c r="U982" i="6"/>
  <c r="U731" i="6"/>
  <c r="U983" i="6"/>
  <c r="U464" i="6"/>
  <c r="U1755" i="6"/>
  <c r="U1753" i="6"/>
  <c r="U600" i="6"/>
  <c r="U657" i="6"/>
  <c r="U1369" i="6"/>
  <c r="U785" i="6"/>
  <c r="U1915" i="6"/>
  <c r="U512" i="6"/>
  <c r="U1140" i="6"/>
  <c r="U1175" i="6"/>
  <c r="U180" i="6"/>
  <c r="U306" i="6"/>
  <c r="U454" i="6"/>
  <c r="U857" i="6"/>
  <c r="U604" i="6"/>
  <c r="U1747" i="6"/>
  <c r="U331" i="6"/>
  <c r="U1426" i="6"/>
  <c r="U1598" i="6"/>
  <c r="U1973" i="6"/>
  <c r="U123" i="6"/>
  <c r="U1104" i="6"/>
  <c r="U75" i="6"/>
  <c r="U1789" i="6"/>
  <c r="U1388" i="6"/>
  <c r="U1532" i="6"/>
  <c r="U590" i="6"/>
  <c r="U620" i="6"/>
  <c r="U1475" i="6"/>
  <c r="U1160" i="6"/>
  <c r="U1840" i="6"/>
  <c r="U1181" i="6"/>
  <c r="U1442" i="6"/>
  <c r="U1248" i="6"/>
  <c r="U327" i="6"/>
  <c r="U263" i="6"/>
  <c r="U1691" i="6"/>
  <c r="U74" i="6"/>
  <c r="U885" i="6"/>
  <c r="U1000" i="6"/>
  <c r="U666" i="6"/>
  <c r="U679" i="6"/>
  <c r="U1855" i="6"/>
  <c r="U693" i="6"/>
  <c r="U1826" i="6"/>
  <c r="U755" i="6"/>
  <c r="U1938" i="6"/>
  <c r="U1549" i="6"/>
  <c r="U1451" i="6"/>
  <c r="U923" i="6"/>
  <c r="U1014" i="6"/>
  <c r="U1387" i="6"/>
  <c r="U1548" i="6"/>
  <c r="U883" i="6"/>
  <c r="U352" i="6"/>
  <c r="U1832" i="6"/>
  <c r="U999" i="6"/>
  <c r="U1595" i="6"/>
  <c r="U339" i="6"/>
  <c r="U1607" i="6"/>
  <c r="U1393" i="6"/>
  <c r="U735" i="6"/>
  <c r="V735" i="6" s="1"/>
  <c r="U1088" i="6"/>
  <c r="U60" i="6"/>
  <c r="U914" i="6"/>
  <c r="U524" i="6"/>
  <c r="U167" i="6"/>
  <c r="U1055" i="6"/>
  <c r="U159" i="6"/>
  <c r="U1321" i="6"/>
  <c r="U150" i="6"/>
  <c r="U393" i="6"/>
  <c r="U260" i="6"/>
  <c r="U1057" i="6"/>
  <c r="U650" i="6"/>
  <c r="U1848" i="6"/>
  <c r="U1299" i="6"/>
  <c r="U1465" i="6"/>
  <c r="U1867" i="6"/>
  <c r="U1281" i="6"/>
  <c r="U1597" i="6"/>
  <c r="U1557" i="6"/>
  <c r="U1817" i="6"/>
  <c r="U1404" i="6"/>
  <c r="U840" i="6"/>
  <c r="U767" i="6"/>
  <c r="U1253" i="6"/>
  <c r="U460" i="6"/>
  <c r="U1205" i="6"/>
  <c r="U530" i="6"/>
  <c r="U1861" i="6"/>
  <c r="U1656" i="6"/>
  <c r="U762" i="6"/>
  <c r="U559" i="6"/>
  <c r="U64" i="6"/>
  <c r="U102" i="6"/>
  <c r="U71" i="6"/>
  <c r="U158" i="6"/>
  <c r="U543" i="6"/>
  <c r="U1513" i="6"/>
  <c r="U94" i="6"/>
  <c r="U1227" i="6"/>
  <c r="U836" i="6"/>
  <c r="U1400" i="6"/>
  <c r="U744" i="6"/>
  <c r="U1262" i="6"/>
  <c r="U1672" i="6"/>
  <c r="U1223" i="6"/>
  <c r="U660" i="6"/>
  <c r="U1282" i="6"/>
  <c r="U960" i="6"/>
  <c r="U494" i="6"/>
  <c r="U523" i="6"/>
  <c r="U1531" i="6"/>
  <c r="U919" i="6"/>
  <c r="U405" i="6"/>
  <c r="U981" i="6"/>
  <c r="U404" i="6"/>
  <c r="U1461" i="6"/>
  <c r="U1834" i="6"/>
  <c r="U1082" i="6"/>
  <c r="U165" i="6"/>
  <c r="U645" i="6"/>
  <c r="U1053" i="6"/>
  <c r="U214" i="6"/>
  <c r="U673" i="6"/>
  <c r="U1265" i="6"/>
  <c r="U1930" i="6"/>
  <c r="U1824" i="6"/>
  <c r="U1590" i="6"/>
  <c r="U1069" i="6"/>
  <c r="U1754" i="6"/>
  <c r="U284" i="6"/>
  <c r="U1491" i="6"/>
  <c r="U1051" i="6"/>
  <c r="U1224" i="6"/>
  <c r="U1828" i="6"/>
  <c r="U961" i="6"/>
  <c r="U1791" i="6"/>
  <c r="U1093" i="6"/>
  <c r="U112" i="6"/>
  <c r="U350" i="6"/>
  <c r="U1487" i="6"/>
  <c r="U1343" i="6"/>
  <c r="U1892" i="6"/>
  <c r="U1005" i="6"/>
  <c r="U1260" i="6"/>
  <c r="U1697" i="6"/>
  <c r="U1264" i="6"/>
  <c r="U1392" i="6"/>
  <c r="U210" i="6"/>
  <c r="U1536" i="6"/>
  <c r="U1515" i="6"/>
  <c r="U329" i="6"/>
  <c r="U1501" i="6"/>
  <c r="U1690" i="6"/>
  <c r="U1190" i="6"/>
  <c r="U384" i="6"/>
  <c r="U1446" i="6"/>
  <c r="U1621" i="6"/>
  <c r="U1353" i="6"/>
  <c r="U574" i="6"/>
  <c r="U1084" i="6"/>
  <c r="U641" i="6"/>
  <c r="U1390" i="6"/>
  <c r="U860" i="6"/>
  <c r="U1882" i="6"/>
  <c r="U1677" i="6"/>
  <c r="U678" i="6"/>
  <c r="U1070" i="6"/>
  <c r="U1632" i="6"/>
  <c r="U130" i="6"/>
  <c r="U1085" i="6"/>
  <c r="U1961" i="6"/>
  <c r="U1726" i="6"/>
  <c r="U1159" i="6"/>
  <c r="U281" i="6"/>
  <c r="U129" i="6"/>
  <c r="U1996" i="6"/>
  <c r="U935" i="6"/>
  <c r="U1134" i="6"/>
  <c r="U1738" i="6"/>
  <c r="U54" i="6"/>
  <c r="U1092" i="6"/>
  <c r="U1327" i="6"/>
  <c r="U635" i="6"/>
  <c r="U1272" i="6"/>
  <c r="U1366" i="6"/>
  <c r="U223" i="6"/>
  <c r="U1623" i="6"/>
  <c r="U958" i="6"/>
  <c r="U1489" i="6"/>
  <c r="U1555" i="6"/>
  <c r="U780" i="6"/>
  <c r="U149" i="6"/>
  <c r="U140" i="6"/>
  <c r="U1302" i="6"/>
  <c r="U1962" i="6"/>
  <c r="U1701" i="6"/>
  <c r="U764" i="6"/>
  <c r="U1863" i="6"/>
  <c r="U1633" i="6"/>
  <c r="U447" i="6"/>
  <c r="U1436" i="6"/>
  <c r="U805" i="6"/>
  <c r="U959" i="6"/>
  <c r="U1673" i="6"/>
  <c r="U1741" i="6"/>
  <c r="U1613" i="6"/>
  <c r="U1896" i="6"/>
  <c r="U76" i="6"/>
  <c r="U1887" i="6"/>
  <c r="U59" i="6"/>
  <c r="U383" i="6"/>
  <c r="U1212" i="6"/>
  <c r="U1774" i="6"/>
  <c r="U373" i="6"/>
  <c r="U354" i="6"/>
  <c r="U521" i="6"/>
  <c r="U794" i="6"/>
  <c r="U681" i="6"/>
  <c r="U1406" i="6"/>
  <c r="U1770" i="6"/>
  <c r="U1207" i="6"/>
  <c r="U489" i="6"/>
  <c r="U507" i="6"/>
  <c r="U197" i="6"/>
  <c r="U410" i="6"/>
  <c r="U1183" i="6"/>
  <c r="U1605" i="6"/>
  <c r="U1566" i="6"/>
  <c r="U1636" i="6"/>
  <c r="U1203" i="6"/>
  <c r="U160" i="6"/>
  <c r="U1948" i="6"/>
  <c r="U476" i="6"/>
  <c r="U800" i="6"/>
  <c r="U820" i="6"/>
  <c r="U1044" i="6"/>
  <c r="U614" i="6"/>
  <c r="U540" i="6"/>
  <c r="U1525" i="6"/>
  <c r="U1932" i="6"/>
  <c r="U295" i="6"/>
  <c r="U1335" i="6"/>
  <c r="U1977" i="6"/>
  <c r="U1309" i="6"/>
  <c r="U1364" i="6"/>
  <c r="U973" i="6"/>
  <c r="U1474" i="6"/>
  <c r="U1768" i="6"/>
  <c r="U721" i="6"/>
  <c r="U802" i="6"/>
  <c r="U1593" i="6"/>
  <c r="U105" i="6"/>
  <c r="U491" i="6"/>
  <c r="U303" i="6"/>
  <c r="U1470" i="6"/>
  <c r="U1361" i="6"/>
  <c r="U1628" i="6"/>
  <c r="U417" i="6"/>
  <c r="U567" i="6"/>
  <c r="U866" i="6"/>
  <c r="U422" i="6"/>
  <c r="U1440" i="6"/>
  <c r="U1535" i="6"/>
  <c r="U1254" i="6"/>
  <c r="U61" i="6"/>
  <c r="U1878" i="6"/>
  <c r="U1049" i="6"/>
  <c r="U131" i="6"/>
  <c r="U1545" i="6"/>
  <c r="U117" i="6"/>
  <c r="U1954" i="6"/>
  <c r="U1106" i="6"/>
  <c r="U1522" i="6"/>
  <c r="U1618" i="6"/>
  <c r="U1493" i="6"/>
  <c r="U1208" i="6"/>
  <c r="U1126" i="6"/>
  <c r="U616" i="6"/>
  <c r="U425" i="6"/>
  <c r="U907" i="6"/>
  <c r="U1853" i="6"/>
  <c r="U1518" i="6"/>
  <c r="U1383" i="6"/>
  <c r="U107" i="6"/>
  <c r="U412" i="6"/>
  <c r="U225" i="6"/>
  <c r="U45" i="6"/>
  <c r="U50" i="6"/>
  <c r="U742" i="6"/>
  <c r="U1479" i="6"/>
  <c r="U394" i="6"/>
  <c r="U1812" i="6"/>
  <c r="U1484" i="6"/>
  <c r="U980" i="6"/>
  <c r="U340" i="6"/>
  <c r="U1708" i="6"/>
  <c r="U1266" i="6"/>
  <c r="U1911" i="6"/>
  <c r="U261" i="6"/>
  <c r="U549" i="6"/>
  <c r="U1810" i="6"/>
  <c r="U31" i="6"/>
  <c r="U642" i="6"/>
  <c r="U1373" i="6"/>
  <c r="U495" i="6"/>
  <c r="U1016" i="6"/>
  <c r="U1646" i="6"/>
  <c r="U351" i="6"/>
  <c r="U1868" i="6"/>
  <c r="U970" i="6"/>
  <c r="U1147" i="6"/>
  <c r="U359" i="6"/>
  <c r="U1397" i="6"/>
  <c r="U1968" i="6"/>
  <c r="U1502" i="6"/>
  <c r="U706" i="6"/>
  <c r="U680" i="6"/>
  <c r="U1329" i="6"/>
  <c r="U366" i="6"/>
  <c r="U848" i="6"/>
  <c r="U1065" i="6"/>
  <c r="U311" i="6"/>
  <c r="U701" i="6"/>
  <c r="U205" i="6"/>
  <c r="U1221" i="6"/>
  <c r="U1669" i="6"/>
  <c r="U711" i="6"/>
  <c r="U1291" i="6"/>
  <c r="U1228" i="6"/>
  <c r="U1831" i="6"/>
  <c r="U85" i="6"/>
  <c r="U1534" i="6"/>
  <c r="U1550" i="6"/>
  <c r="U1148" i="6"/>
  <c r="U1940" i="6"/>
  <c r="U609" i="6"/>
  <c r="U121" i="6"/>
  <c r="U1908" i="6"/>
  <c r="U247" i="6"/>
  <c r="U622" i="6"/>
  <c r="U694" i="6"/>
  <c r="U1201" i="6"/>
  <c r="U302" i="6"/>
  <c r="U1087" i="6"/>
  <c r="U297" i="6"/>
  <c r="U832" i="6"/>
  <c r="U1975" i="6"/>
  <c r="U684" i="6"/>
  <c r="U643" i="6"/>
  <c r="U500" i="6"/>
  <c r="U782" i="6"/>
  <c r="U376" i="6"/>
  <c r="U505" i="6"/>
  <c r="U1698" i="6"/>
  <c r="U593" i="6"/>
  <c r="U1058" i="6"/>
  <c r="U480" i="6"/>
  <c r="U188" i="6"/>
  <c r="U1910" i="6"/>
  <c r="U1685" i="6"/>
  <c r="U1012" i="6"/>
  <c r="U1727" i="6"/>
  <c r="U562" i="6"/>
  <c r="U979" i="6"/>
  <c r="U368" i="6"/>
  <c r="U550" i="6"/>
  <c r="U415" i="6"/>
  <c r="U1342" i="6"/>
  <c r="U1588" i="6"/>
  <c r="U947" i="6"/>
  <c r="U1594" i="6"/>
  <c r="U1696" i="6"/>
  <c r="U227" i="6"/>
  <c r="U1743" i="6"/>
  <c r="U793" i="6"/>
  <c r="U528" i="6"/>
  <c r="U1022" i="6"/>
  <c r="U1530" i="6"/>
  <c r="U1319" i="6"/>
  <c r="U40" i="6"/>
  <c r="U1884" i="6"/>
  <c r="U1182" i="6"/>
  <c r="U461" i="6"/>
  <c r="U154" i="6"/>
  <c r="U1511" i="6"/>
  <c r="U232" i="6"/>
  <c r="U1939" i="6"/>
  <c r="U1850" i="6"/>
  <c r="U317" i="6"/>
  <c r="U1255" i="6"/>
  <c r="U1779" i="6"/>
  <c r="U1469" i="6"/>
  <c r="U1909" i="6"/>
  <c r="U1897" i="6"/>
  <c r="U1068" i="6"/>
  <c r="U1341" i="6"/>
  <c r="U931" i="6"/>
  <c r="U1880" i="6"/>
  <c r="U1510" i="6"/>
  <c r="U202" i="6"/>
  <c r="U1275" i="6"/>
  <c r="U1979" i="6"/>
  <c r="U1775" i="6"/>
  <c r="U813" i="6"/>
  <c r="U1816" i="6"/>
  <c r="U87" i="6"/>
  <c r="U1320" i="6"/>
  <c r="U955" i="6"/>
  <c r="U1710" i="6"/>
  <c r="U809" i="6"/>
  <c r="U1306" i="6"/>
  <c r="U220" i="6"/>
  <c r="U1563" i="6"/>
  <c r="U1097" i="6"/>
  <c r="U237" i="6"/>
  <c r="U508" i="6"/>
  <c r="U1141" i="6"/>
  <c r="U772" i="6"/>
  <c r="U1047" i="6"/>
  <c r="U1130" i="6"/>
  <c r="U1724" i="6"/>
  <c r="U1271" i="6"/>
  <c r="U1473" i="6"/>
  <c r="U898" i="6"/>
  <c r="U1144" i="6"/>
  <c r="U1952" i="6"/>
  <c r="U1232" i="6"/>
  <c r="U442" i="6"/>
  <c r="U120" i="6"/>
  <c r="U349" i="6"/>
  <c r="U1759" i="6"/>
  <c r="U1200" i="6"/>
  <c r="U1668" i="6"/>
  <c r="U367" i="6"/>
  <c r="U1776" i="6"/>
  <c r="U1405" i="6"/>
  <c r="U116" i="6"/>
  <c r="U212" i="6"/>
  <c r="U1145" i="6"/>
  <c r="U171" i="6"/>
  <c r="U944" i="6"/>
  <c r="U946" i="6"/>
  <c r="U746" i="6"/>
  <c r="U1315" i="6"/>
  <c r="U1792" i="6"/>
  <c r="U917" i="6"/>
  <c r="U355" i="6"/>
  <c r="U763" i="6"/>
  <c r="U125" i="6"/>
  <c r="U1095" i="6"/>
  <c r="U164" i="6"/>
  <c r="U718" i="6"/>
  <c r="U1695" i="6"/>
  <c r="U301" i="6"/>
  <c r="U277" i="6"/>
  <c r="U768" i="6"/>
  <c r="U1492" i="6"/>
  <c r="U1523" i="6"/>
  <c r="U293" i="6"/>
  <c r="U993" i="6"/>
  <c r="U606" i="6"/>
  <c r="U1797" i="6"/>
  <c r="U1554" i="6"/>
  <c r="U81" i="6"/>
  <c r="U482" i="6"/>
  <c r="U1083" i="6"/>
  <c r="U1971" i="6"/>
  <c r="U318" i="6"/>
  <c r="U1795" i="6"/>
  <c r="U434" i="6"/>
  <c r="U1337" i="6"/>
  <c r="U444" i="6"/>
  <c r="U30" i="6"/>
  <c r="U258" i="6"/>
  <c r="U209" i="6"/>
  <c r="U1050" i="6"/>
  <c r="U1240" i="6"/>
  <c r="U823" i="6"/>
  <c r="U1004" i="6"/>
  <c r="U1283" i="6"/>
  <c r="U932" i="6"/>
  <c r="U1468" i="6"/>
  <c r="U1241" i="6"/>
  <c r="U211" i="6"/>
  <c r="U537" i="6"/>
  <c r="U709" i="6"/>
  <c r="U1742" i="6"/>
  <c r="U1076" i="6"/>
  <c r="U1246" i="6"/>
  <c r="U1694" i="6"/>
  <c r="U1663" i="6"/>
  <c r="U803" i="6"/>
  <c r="U1279" i="6"/>
  <c r="U965" i="6"/>
  <c r="U1386" i="6"/>
  <c r="U182" i="6"/>
  <c r="U119" i="6"/>
  <c r="U208" i="6"/>
  <c r="U335" i="6"/>
  <c r="U1894" i="6"/>
  <c r="U1449" i="6"/>
  <c r="U811" i="6"/>
  <c r="U1033" i="6"/>
  <c r="U1108" i="6"/>
  <c r="U429" i="6"/>
  <c r="U1297" i="6"/>
  <c r="U896" i="6"/>
  <c r="U1528" i="6"/>
  <c r="U1360" i="6"/>
  <c r="U1162" i="6"/>
  <c r="U1505" i="6"/>
  <c r="U1380" i="6"/>
  <c r="U228" i="6"/>
  <c r="U1077" i="6"/>
  <c r="U566" i="6"/>
  <c r="U1333" i="6"/>
  <c r="U1881" i="6"/>
  <c r="U561" i="6"/>
  <c r="U1445" i="6"/>
  <c r="U839" i="6"/>
  <c r="U1355" i="6"/>
  <c r="U570" i="6"/>
  <c r="U1401" i="6"/>
  <c r="U1913" i="6"/>
  <c r="U1368" i="6"/>
  <c r="U1603" i="6"/>
  <c r="U594" i="6"/>
  <c r="U411" i="6"/>
  <c r="U1749" i="6"/>
  <c r="U1854" i="6"/>
  <c r="U1947" i="6"/>
  <c r="U408" i="6"/>
  <c r="U1378" i="6"/>
  <c r="U195" i="6"/>
  <c r="U314" i="6"/>
  <c r="U1767" i="6"/>
  <c r="U1133" i="6"/>
  <c r="U1042" i="6"/>
  <c r="U1766" i="6"/>
  <c r="U1678" i="6"/>
  <c r="U874" i="6"/>
  <c r="U1188" i="6"/>
  <c r="U541" i="6"/>
  <c r="U1744" i="6"/>
  <c r="U1904" i="6"/>
  <c r="U1903" i="6"/>
  <c r="U517" i="6"/>
  <c r="U1659" i="6"/>
  <c r="U443" i="6"/>
  <c r="U1800" i="6"/>
  <c r="U1242" i="6"/>
  <c r="U1244" i="6"/>
  <c r="U1844" i="6"/>
  <c r="U1066" i="6"/>
  <c r="U1689" i="6"/>
  <c r="U1999" i="6"/>
  <c r="U1056" i="6"/>
  <c r="U1006" i="6"/>
  <c r="U1067" i="6"/>
  <c r="U506" i="6"/>
  <c r="U1414" i="6"/>
  <c r="U1765" i="6"/>
  <c r="U1045" i="6"/>
  <c r="U1171" i="6"/>
  <c r="U690" i="6"/>
  <c r="U80" i="6"/>
  <c r="U51" i="6"/>
  <c r="U1869" i="6"/>
  <c r="U1568" i="6"/>
  <c r="U534" i="6"/>
  <c r="U344" i="6"/>
  <c r="U1841" i="6"/>
  <c r="U1655" i="6"/>
  <c r="U1457" i="6"/>
  <c r="U1074" i="6"/>
  <c r="U1434" i="6"/>
  <c r="U942" i="6"/>
  <c r="U196" i="6"/>
  <c r="U529" i="6"/>
  <c r="U582" i="6"/>
  <c r="U1048" i="6"/>
  <c r="U493" i="6"/>
  <c r="U733" i="6"/>
  <c r="U1500" i="6"/>
  <c r="U1483" i="6"/>
  <c r="U728" i="6"/>
  <c r="U527" i="6"/>
  <c r="U596" i="6"/>
  <c r="U192" i="6"/>
  <c r="U1268" i="6"/>
  <c r="U1156" i="6"/>
  <c r="U1115" i="6"/>
  <c r="U1751" i="6"/>
  <c r="U972" i="6"/>
  <c r="U664" i="6"/>
  <c r="U1572" i="6"/>
  <c r="U704" i="6"/>
  <c r="U126" i="6"/>
  <c r="U1194" i="6"/>
  <c r="U1284" i="6"/>
  <c r="U1997" i="6"/>
  <c r="U1432" i="6"/>
  <c r="U887" i="6"/>
  <c r="U1533" i="6"/>
  <c r="U1143" i="6"/>
  <c r="U906" i="6"/>
  <c r="U595" i="6"/>
  <c r="U1809" i="6"/>
  <c r="U413" i="6"/>
  <c r="U900" i="6"/>
  <c r="U1799" i="6"/>
  <c r="U1198" i="6"/>
  <c r="U934" i="6"/>
  <c r="U1936" i="6"/>
  <c r="U29" i="6"/>
  <c r="U1553" i="6"/>
  <c r="U1820" i="6"/>
  <c r="U1616" i="6"/>
  <c r="U1137" i="6"/>
  <c r="U1256" i="6"/>
  <c r="U1960" i="6"/>
  <c r="U674" i="6"/>
  <c r="U267" i="6"/>
  <c r="U1109" i="6"/>
  <c r="U1371" i="6"/>
  <c r="U736" i="6"/>
  <c r="U514" i="6"/>
  <c r="U1615" i="6"/>
  <c r="U661" i="6"/>
  <c r="U1806" i="6"/>
  <c r="U283" i="6"/>
  <c r="U423" i="6"/>
  <c r="U1176" i="6"/>
  <c r="U911" i="6"/>
  <c r="U1429" i="6"/>
  <c r="U255" i="6"/>
  <c r="U1972" i="6"/>
  <c r="U28" i="6"/>
  <c r="U929" i="6"/>
  <c r="U1352" i="6"/>
  <c r="U226" i="6"/>
  <c r="U837" i="6"/>
  <c r="U615" i="6"/>
  <c r="U400" i="6"/>
  <c r="U634" i="6"/>
  <c r="U1639" i="6"/>
  <c r="U152" i="6"/>
  <c r="U465" i="6"/>
  <c r="U705" i="6"/>
  <c r="U1757" i="6"/>
  <c r="U1220" i="6"/>
  <c r="U403" i="6"/>
  <c r="U407" i="6"/>
  <c r="U219" i="6"/>
  <c r="U969" i="6"/>
  <c r="U1170" i="6"/>
  <c r="U1028" i="6"/>
  <c r="U1551" i="6"/>
  <c r="U665" i="6"/>
  <c r="U1924" i="6"/>
  <c r="U1730" i="6"/>
  <c r="U56" i="6"/>
  <c r="U324" i="6"/>
  <c r="U1661" i="6"/>
  <c r="U1177" i="6"/>
  <c r="U265" i="6"/>
  <c r="U1860" i="6"/>
  <c r="U132" i="6"/>
  <c r="U268" i="6"/>
  <c r="U737" i="6"/>
  <c r="U1944" i="6"/>
  <c r="U356" i="6"/>
  <c r="U1346" i="6"/>
  <c r="U651" i="6"/>
  <c r="U155" i="6"/>
  <c r="U271" i="6"/>
  <c r="U399" i="6"/>
  <c r="U1686" i="6"/>
  <c r="U448" i="6"/>
  <c r="U1964" i="6"/>
  <c r="V1964" i="6" s="1"/>
  <c r="U1504" i="6"/>
  <c r="U1746" i="6"/>
  <c r="U1923" i="6"/>
  <c r="U692" i="6"/>
  <c r="U789" i="6"/>
  <c r="U294" i="6"/>
  <c r="U1127" i="6"/>
  <c r="U1758" i="6"/>
  <c r="U922" i="6"/>
  <c r="T1972" i="6"/>
  <c r="U918" i="6"/>
  <c r="U912" i="6"/>
  <c r="U48" i="6"/>
  <c r="U252" i="6"/>
  <c r="U1804" i="6"/>
  <c r="U1734" i="6"/>
  <c r="U269" i="6"/>
  <c r="U1895" i="6"/>
  <c r="U250" i="6"/>
  <c r="U432" i="6"/>
  <c r="U1155" i="6"/>
  <c r="U397" i="6"/>
  <c r="U974" i="6"/>
  <c r="U720" i="6"/>
  <c r="T1963" i="6"/>
  <c r="V1963" i="6" s="1"/>
  <c r="U1519" i="6"/>
  <c r="U815" i="6"/>
  <c r="U1471" i="6"/>
  <c r="U1061" i="6"/>
  <c r="U1610" i="6"/>
  <c r="U1326" i="6"/>
  <c r="U747" i="6"/>
  <c r="U950" i="6"/>
  <c r="U1871" i="6"/>
  <c r="U520" i="6"/>
  <c r="U35" i="6"/>
  <c r="U1035" i="6"/>
  <c r="U563" i="6"/>
  <c r="U856" i="6"/>
  <c r="U1916" i="6"/>
  <c r="U714" i="6"/>
  <c r="U872" i="6"/>
  <c r="U1921" i="6"/>
  <c r="U1756" i="6"/>
  <c r="T1770" i="6"/>
  <c r="U1304" i="6"/>
  <c r="U531" i="6"/>
  <c r="U880" i="6"/>
  <c r="U133" i="6"/>
  <c r="U1864" i="6"/>
  <c r="U492" i="6"/>
  <c r="U1417" i="6"/>
  <c r="U1974" i="6"/>
  <c r="U1314" i="6"/>
  <c r="U1295" i="6"/>
  <c r="U1215" i="6"/>
  <c r="U1146" i="6"/>
  <c r="U605" i="6"/>
  <c r="U419" i="6"/>
  <c r="U1787" i="6"/>
  <c r="U1674" i="6"/>
  <c r="U174" i="6"/>
  <c r="U92" i="6"/>
  <c r="U1151" i="6"/>
  <c r="U962" i="6"/>
  <c r="T1939" i="6"/>
  <c r="U589" i="6"/>
  <c r="U421" i="6"/>
  <c r="U554" i="6"/>
  <c r="U27" i="6"/>
  <c r="U964" i="6"/>
  <c r="U1728" i="6"/>
  <c r="U588" i="6"/>
  <c r="U1601" i="6"/>
  <c r="U1381" i="6"/>
  <c r="U1026" i="6"/>
  <c r="T1900" i="6"/>
  <c r="V1900" i="6" s="1"/>
  <c r="T1928" i="6"/>
  <c r="T1862" i="6"/>
  <c r="U924" i="6"/>
  <c r="U893" i="6"/>
  <c r="U467" i="6"/>
  <c r="U532" i="6"/>
  <c r="U72" i="6"/>
  <c r="U1926" i="6"/>
  <c r="U1249" i="6"/>
  <c r="U1785" i="6"/>
  <c r="U1805" i="6"/>
  <c r="U1467" i="6"/>
  <c r="T1870" i="6"/>
  <c r="T1797" i="6"/>
  <c r="T1868" i="6"/>
  <c r="U406" i="6"/>
  <c r="U264" i="6"/>
  <c r="U1589" i="6"/>
  <c r="T1923" i="6"/>
  <c r="T1913" i="6"/>
  <c r="T1818" i="6"/>
  <c r="T1731" i="6"/>
  <c r="T1849" i="6"/>
  <c r="U1165" i="6"/>
  <c r="U1729" i="6"/>
  <c r="U819" i="6"/>
  <c r="T1910" i="6"/>
  <c r="T1844" i="6"/>
  <c r="V1844" i="6" s="1"/>
  <c r="T1852" i="6"/>
  <c r="T1981" i="6"/>
  <c r="T1989" i="6"/>
  <c r="U1703" i="6"/>
  <c r="U1712" i="6"/>
  <c r="U1138" i="6"/>
  <c r="U1052" i="6"/>
  <c r="U1054" i="6"/>
  <c r="U336" i="6"/>
  <c r="T1965" i="6"/>
  <c r="T1880" i="6"/>
  <c r="T1859" i="6"/>
  <c r="T1938" i="6"/>
  <c r="T1908" i="6"/>
  <c r="T1967" i="6"/>
  <c r="V1967" i="6" s="1"/>
  <c r="T1949" i="6"/>
  <c r="T1903" i="6"/>
  <c r="V1903" i="6" s="1"/>
  <c r="T1799" i="6"/>
  <c r="V1799" i="6" s="1"/>
  <c r="T1802" i="6"/>
  <c r="V1802" i="6" s="1"/>
  <c r="T1726" i="6"/>
  <c r="U1344" i="6"/>
  <c r="U1574" i="6"/>
  <c r="U1277" i="6"/>
  <c r="U631" i="6"/>
  <c r="U773" i="6"/>
  <c r="U1455" i="6"/>
  <c r="T1843" i="6"/>
  <c r="T1891" i="6"/>
  <c r="V1891" i="6" s="1"/>
  <c r="T1992" i="6"/>
  <c r="V1992" i="6" s="1"/>
  <c r="T1816" i="6"/>
  <c r="T1911" i="6"/>
  <c r="T1991" i="6"/>
  <c r="V1991" i="6" s="1"/>
  <c r="T1766" i="6"/>
  <c r="T1823" i="6"/>
  <c r="T1940" i="6"/>
  <c r="T1730" i="6"/>
  <c r="V1730" i="6" s="1"/>
  <c r="T1838" i="6"/>
  <c r="C1257" i="6"/>
  <c r="C749" i="6"/>
  <c r="T1986" i="6"/>
  <c r="T1850" i="6"/>
  <c r="T1943" i="6"/>
  <c r="V1943" i="6" s="1"/>
  <c r="T1883" i="6"/>
  <c r="T1856" i="6"/>
  <c r="V1856" i="6" s="1"/>
  <c r="T1905" i="6"/>
  <c r="T1882" i="6"/>
  <c r="T1864" i="6"/>
  <c r="T1813" i="6"/>
  <c r="V1813" i="6" s="1"/>
  <c r="T1869" i="6"/>
  <c r="T1750" i="6"/>
  <c r="V1750" i="6" s="1"/>
  <c r="T1904" i="6"/>
  <c r="T1956" i="6"/>
  <c r="V1956" i="6" s="1"/>
  <c r="T1861" i="6"/>
  <c r="T1995" i="6"/>
  <c r="V1995" i="6" s="1"/>
  <c r="T1752" i="6"/>
  <c r="T1890" i="6"/>
  <c r="T1951" i="6"/>
  <c r="T1867" i="6"/>
  <c r="T1851" i="6"/>
  <c r="V1851" i="6" s="1"/>
  <c r="T1825" i="6"/>
  <c r="V1825" i="6" s="1"/>
  <c r="T1999" i="6"/>
  <c r="T1800" i="6"/>
  <c r="T1819" i="6"/>
  <c r="V1819" i="6" s="1"/>
  <c r="T1768" i="6"/>
  <c r="T1780" i="6"/>
  <c r="C868" i="6"/>
  <c r="C610" i="6"/>
  <c r="C896" i="6"/>
  <c r="C391" i="6"/>
  <c r="T1723" i="6"/>
  <c r="V1723" i="6" s="1"/>
  <c r="T1830" i="6"/>
  <c r="V1830" i="6" s="1"/>
  <c r="T1892" i="6"/>
  <c r="T1958" i="6"/>
  <c r="T1772" i="6"/>
  <c r="T1871" i="6"/>
  <c r="T1784" i="6"/>
  <c r="V1784" i="6" s="1"/>
  <c r="T1860" i="6"/>
  <c r="T1762" i="6"/>
  <c r="V1762" i="6" s="1"/>
  <c r="T1858" i="6"/>
  <c r="T1833" i="6"/>
  <c r="V1833" i="6" s="1"/>
  <c r="T1912" i="6"/>
  <c r="T1801" i="6"/>
  <c r="V1801" i="6" s="1"/>
  <c r="T1788" i="6"/>
  <c r="T1866" i="6"/>
  <c r="V1866" i="6" s="1"/>
  <c r="T1857" i="6"/>
  <c r="T1936" i="6"/>
  <c r="T1836" i="6"/>
  <c r="T1740" i="6"/>
  <c r="T1791" i="6"/>
  <c r="T1820" i="6"/>
  <c r="T1874" i="6"/>
  <c r="T1968" i="6"/>
  <c r="T1925" i="6"/>
  <c r="T1771" i="6"/>
  <c r="V1771" i="6" s="1"/>
  <c r="T1756" i="6"/>
  <c r="V1756" i="6" s="1"/>
  <c r="T1742" i="6"/>
  <c r="T1728" i="6"/>
  <c r="T1743" i="6"/>
  <c r="T1961" i="6"/>
  <c r="C1613" i="6"/>
  <c r="C108" i="6"/>
  <c r="C192" i="6"/>
  <c r="C1093" i="6"/>
  <c r="C767" i="6"/>
  <c r="C645" i="6"/>
  <c r="C103" i="6"/>
  <c r="C1453" i="6"/>
  <c r="C1659" i="6"/>
  <c r="C1604" i="6"/>
  <c r="C1617" i="6"/>
  <c r="C302" i="6"/>
  <c r="C1574" i="6"/>
  <c r="C407" i="6"/>
  <c r="C31" i="6"/>
  <c r="C172" i="6"/>
  <c r="C641" i="6"/>
  <c r="C672" i="6"/>
  <c r="C679" i="6"/>
  <c r="T2000" i="6"/>
  <c r="V2000" i="6" s="1"/>
  <c r="T1746" i="6"/>
  <c r="T1748" i="6"/>
  <c r="V1748" i="6" s="1"/>
  <c r="T1945" i="6"/>
  <c r="T1916" i="6"/>
  <c r="V1916" i="6" s="1"/>
  <c r="T1962" i="6"/>
  <c r="T1879" i="6"/>
  <c r="T1988" i="6"/>
  <c r="T1933" i="6"/>
  <c r="T1888" i="6"/>
  <c r="T1781" i="6"/>
  <c r="T1948" i="6"/>
  <c r="T1987" i="6"/>
  <c r="V1987" i="6" s="1"/>
  <c r="T1754" i="6"/>
  <c r="V1754" i="6" s="1"/>
  <c r="T1894" i="6"/>
  <c r="T1807" i="6"/>
  <c r="T1764" i="6"/>
  <c r="V1764" i="6" s="1"/>
  <c r="T1906" i="6"/>
  <c r="V1906" i="6" s="1"/>
  <c r="T1969" i="6"/>
  <c r="T1789" i="6"/>
  <c r="T1977" i="6"/>
  <c r="T1773" i="6"/>
  <c r="T1774" i="6"/>
  <c r="T1953" i="6"/>
  <c r="T1974" i="6"/>
  <c r="T1907" i="6"/>
  <c r="V1907" i="6" s="1"/>
  <c r="T1841" i="6"/>
  <c r="T1837" i="6"/>
  <c r="T1895" i="6"/>
  <c r="T1944" i="6"/>
  <c r="T1763" i="6"/>
  <c r="V1763" i="6" s="1"/>
  <c r="T1847" i="6"/>
  <c r="T1738" i="6"/>
  <c r="T1834" i="6"/>
  <c r="V1834" i="6" s="1"/>
  <c r="T1769" i="6"/>
  <c r="T1971" i="6"/>
  <c r="V1971" i="6" s="1"/>
  <c r="T1970" i="6"/>
  <c r="T1960" i="6"/>
  <c r="V1960" i="6" s="1"/>
  <c r="T1804" i="6"/>
  <c r="T1983" i="6"/>
  <c r="T1979" i="6"/>
  <c r="T1732" i="6"/>
  <c r="V1732" i="6" s="1"/>
  <c r="T1842" i="6"/>
  <c r="V1842" i="6" s="1"/>
  <c r="T1777" i="6"/>
  <c r="T1760" i="6"/>
  <c r="V1760" i="6" s="1"/>
  <c r="T1786" i="6"/>
  <c r="V1786" i="6" s="1"/>
  <c r="T1775" i="6"/>
  <c r="T1840" i="6"/>
  <c r="T1952" i="6"/>
  <c r="T1863" i="6"/>
  <c r="T1876" i="6"/>
  <c r="T1733" i="6"/>
  <c r="T1982" i="6"/>
  <c r="V1982" i="6" s="1"/>
  <c r="T1761" i="6"/>
  <c r="V1761" i="6" s="1"/>
  <c r="C6" i="11"/>
  <c r="T1787" i="6"/>
  <c r="T1893" i="6"/>
  <c r="T1901" i="6"/>
  <c r="T1739" i="6"/>
  <c r="T1873" i="6"/>
  <c r="T1898" i="6"/>
  <c r="V1898" i="6" s="1"/>
  <c r="T1829" i="6"/>
  <c r="T1765" i="6"/>
  <c r="V1765" i="6" s="1"/>
  <c r="T1865" i="6"/>
  <c r="T1745" i="6"/>
  <c r="T1757" i="6"/>
  <c r="T1921" i="6"/>
  <c r="T1899" i="6"/>
  <c r="T1957" i="6"/>
  <c r="T1976" i="6"/>
  <c r="V1976" i="6" s="1"/>
  <c r="T1828" i="6"/>
  <c r="V1828" i="6" s="1"/>
  <c r="T1919" i="6"/>
  <c r="T1727" i="6"/>
  <c r="T1922" i="6"/>
  <c r="V1922" i="6" s="1"/>
  <c r="T1884" i="6"/>
  <c r="T1751" i="6"/>
  <c r="T1994" i="6"/>
  <c r="V1994" i="6" s="1"/>
  <c r="T1902" i="6"/>
  <c r="V1902" i="6" s="1"/>
  <c r="T1881" i="6"/>
  <c r="T1984" i="6"/>
  <c r="V1984" i="6" s="1"/>
  <c r="T1811" i="6"/>
  <c r="T1747" i="6"/>
  <c r="V1747" i="6" s="1"/>
  <c r="T1741" i="6"/>
  <c r="T1792" i="6"/>
  <c r="T2001" i="6"/>
  <c r="T1985" i="6"/>
  <c r="V1985" i="6" s="1"/>
  <c r="T1831" i="6"/>
  <c r="V1831" i="6" s="1"/>
  <c r="T1931" i="6"/>
  <c r="T1846" i="6"/>
  <c r="T1744" i="6"/>
  <c r="T1798" i="6"/>
  <c r="T1934" i="6"/>
  <c r="T1950" i="6"/>
  <c r="T1826" i="6"/>
  <c r="T1776" i="6"/>
  <c r="T1758" i="6"/>
  <c r="T1848" i="6"/>
  <c r="T1796" i="6"/>
  <c r="V1796" i="6" s="1"/>
  <c r="T1835" i="6"/>
  <c r="T1993" i="6"/>
  <c r="T1755" i="6"/>
  <c r="T1918" i="6"/>
  <c r="V1918" i="6" s="1"/>
  <c r="T1959" i="6"/>
  <c r="T1942" i="6"/>
  <c r="V1942" i="6" s="1"/>
  <c r="T1721" i="6"/>
  <c r="T1806" i="6"/>
  <c r="C882" i="6"/>
  <c r="C775" i="6"/>
  <c r="C866" i="6"/>
  <c r="C362" i="6"/>
  <c r="C841" i="6"/>
  <c r="C515" i="6"/>
  <c r="C1010" i="6"/>
  <c r="C1680" i="6"/>
  <c r="C717" i="6"/>
  <c r="C187" i="6"/>
  <c r="C491" i="6"/>
  <c r="C1478" i="6"/>
  <c r="C1370" i="6"/>
  <c r="C1248" i="6"/>
  <c r="C1306" i="6"/>
  <c r="C648" i="6"/>
  <c r="C1318" i="6"/>
  <c r="C963" i="6"/>
  <c r="C463" i="6"/>
  <c r="C1142" i="6"/>
  <c r="C1182" i="6"/>
  <c r="C1188" i="6"/>
  <c r="C195" i="6"/>
  <c r="C1496" i="6"/>
  <c r="T1941" i="6"/>
  <c r="T1915" i="6"/>
  <c r="T1872" i="6"/>
  <c r="V1872" i="6" s="1"/>
  <c r="T1946" i="6"/>
  <c r="V1946" i="6" s="1"/>
  <c r="T1795" i="6"/>
  <c r="T1875" i="6"/>
  <c r="T1810" i="6"/>
  <c r="T1930" i="6"/>
  <c r="V1930" i="6" s="1"/>
  <c r="T1749" i="6"/>
  <c r="T1978" i="6"/>
  <c r="T1814" i="6"/>
  <c r="T1845" i="6"/>
  <c r="C993" i="6"/>
  <c r="C1630" i="6"/>
  <c r="C1244" i="6"/>
  <c r="C1371" i="6"/>
  <c r="C887" i="6"/>
  <c r="C500" i="6"/>
  <c r="C1006" i="6"/>
  <c r="C1491" i="6"/>
  <c r="C488" i="6"/>
  <c r="C898" i="6"/>
  <c r="C1464" i="6"/>
  <c r="C1130" i="6"/>
  <c r="C193" i="6"/>
  <c r="C739" i="6"/>
  <c r="C979" i="6"/>
  <c r="C590" i="6"/>
  <c r="C361" i="6"/>
  <c r="C1185" i="6"/>
  <c r="C551" i="6"/>
  <c r="C169" i="6"/>
  <c r="C153" i="6"/>
  <c r="C1036" i="6"/>
  <c r="C236" i="6"/>
  <c r="C1414" i="6"/>
  <c r="C1091" i="6"/>
  <c r="C604" i="6"/>
  <c r="C420" i="6"/>
  <c r="C469" i="6"/>
  <c r="C618" i="6"/>
  <c r="C1640" i="6"/>
  <c r="C881" i="6"/>
  <c r="C1358" i="6"/>
  <c r="C509" i="6"/>
  <c r="C1447" i="6"/>
  <c r="C1504" i="6"/>
  <c r="C875" i="6"/>
  <c r="C554" i="6"/>
  <c r="C314" i="6"/>
  <c r="C626" i="6"/>
  <c r="C1027" i="6"/>
  <c r="C700" i="6"/>
  <c r="C824" i="6"/>
  <c r="C1073" i="6"/>
  <c r="C1618" i="6"/>
  <c r="C50" i="6"/>
  <c r="C1436" i="6"/>
  <c r="C711" i="6"/>
  <c r="C62" i="6"/>
  <c r="C101" i="6"/>
  <c r="C1665" i="6"/>
  <c r="C67" i="6"/>
  <c r="C1366" i="6"/>
  <c r="C1287" i="6"/>
  <c r="C1104" i="6"/>
  <c r="C232" i="6"/>
  <c r="T1724" i="6"/>
  <c r="V1724" i="6" s="1"/>
  <c r="T1722" i="6"/>
  <c r="T1932" i="6"/>
  <c r="T1973" i="6"/>
  <c r="T1896" i="6"/>
  <c r="T1839" i="6"/>
  <c r="T1779" i="6"/>
  <c r="V1779" i="6" s="1"/>
  <c r="T1824" i="6"/>
  <c r="T1996" i="6"/>
  <c r="T1926" i="6"/>
  <c r="T1790" i="6"/>
  <c r="T1735" i="6"/>
  <c r="T1998" i="6"/>
  <c r="V1998" i="6" s="1"/>
  <c r="T1809" i="6"/>
  <c r="T1853" i="6"/>
  <c r="T1778" i="6"/>
  <c r="T1954" i="6"/>
  <c r="T1729" i="6"/>
  <c r="V1729" i="6" s="1"/>
  <c r="T1719" i="6"/>
  <c r="T1767" i="6"/>
  <c r="V1767" i="6" s="1"/>
  <c r="T1734" i="6"/>
  <c r="T1927" i="6"/>
  <c r="T1975" i="6"/>
  <c r="V1975" i="6" s="1"/>
  <c r="T1924" i="6"/>
  <c r="V1924" i="6" s="1"/>
  <c r="T1997" i="6"/>
  <c r="V1997" i="6" s="1"/>
  <c r="T1897" i="6"/>
  <c r="V1897" i="6" s="1"/>
  <c r="T1817" i="6"/>
  <c r="T1753" i="6"/>
  <c r="T1980" i="6"/>
  <c r="T1822" i="6"/>
  <c r="T1917" i="6"/>
  <c r="V1917" i="6" s="1"/>
  <c r="T1966" i="6"/>
  <c r="T1785" i="6"/>
  <c r="T1935" i="6"/>
  <c r="T1782" i="6"/>
  <c r="V1782" i="6" s="1"/>
  <c r="T1937" i="6"/>
  <c r="T1827" i="6"/>
  <c r="V1827" i="6" s="1"/>
  <c r="T1737" i="6"/>
  <c r="T1909" i="6"/>
  <c r="T1805" i="6"/>
  <c r="V1805" i="6" s="1"/>
  <c r="T1914" i="6"/>
  <c r="T1889" i="6"/>
  <c r="V1889" i="6" s="1"/>
  <c r="T1886" i="6"/>
  <c r="T1793" i="6"/>
  <c r="V1793" i="6" s="1"/>
  <c r="T1947" i="6"/>
  <c r="T1803" i="6"/>
  <c r="V1803" i="6" s="1"/>
  <c r="T1783" i="6"/>
  <c r="T1920" i="6"/>
  <c r="C1159" i="6"/>
  <c r="C753" i="6"/>
  <c r="C471" i="6"/>
  <c r="C1111" i="6"/>
  <c r="C831" i="6"/>
  <c r="C772" i="6"/>
  <c r="C424" i="6"/>
  <c r="C1042" i="6"/>
  <c r="C561" i="6"/>
  <c r="C189" i="6"/>
  <c r="C1512" i="6"/>
  <c r="C434" i="6"/>
  <c r="C1515" i="6"/>
  <c r="C1470" i="6"/>
  <c r="C343" i="6"/>
  <c r="C1392" i="6"/>
  <c r="C1628" i="6"/>
  <c r="C118" i="6"/>
  <c r="C714" i="6"/>
  <c r="C478" i="6"/>
  <c r="C1146" i="6"/>
  <c r="C1002" i="6"/>
  <c r="C908" i="6"/>
  <c r="C973" i="6"/>
  <c r="T1794" i="6"/>
  <c r="V1794" i="6" s="1"/>
  <c r="T1808" i="6"/>
  <c r="T1887" i="6"/>
  <c r="T1877" i="6"/>
  <c r="V1877" i="6" s="1"/>
  <c r="T1821" i="6"/>
  <c r="V1821" i="6" s="1"/>
  <c r="T1955" i="6"/>
  <c r="T1815" i="6"/>
  <c r="V1815" i="6" s="1"/>
  <c r="T1855" i="6"/>
  <c r="V1855" i="6" s="1"/>
  <c r="T1929" i="6"/>
  <c r="T1725" i="6"/>
  <c r="T1854" i="6"/>
  <c r="T1720" i="6"/>
  <c r="T1759" i="6"/>
  <c r="T1832" i="6"/>
  <c r="T1990" i="6"/>
  <c r="V1990" i="6" s="1"/>
  <c r="T1878" i="6"/>
  <c r="C1087" i="6"/>
  <c r="T1885" i="6"/>
  <c r="T1812" i="6"/>
  <c r="C112" i="6"/>
  <c r="C425" i="6"/>
  <c r="C989" i="6"/>
  <c r="C1546" i="6"/>
  <c r="C1511" i="6"/>
  <c r="C422" i="6"/>
  <c r="C252" i="6"/>
  <c r="C119" i="6"/>
  <c r="C1698" i="6"/>
  <c r="C1499" i="6"/>
  <c r="C1547" i="6"/>
  <c r="C927" i="6"/>
  <c r="C902" i="6"/>
  <c r="C1298" i="6"/>
  <c r="C1174" i="6"/>
  <c r="C1356" i="6"/>
  <c r="C317" i="6"/>
  <c r="C290" i="6"/>
  <c r="C795" i="6"/>
  <c r="C922" i="6"/>
  <c r="C1008" i="6"/>
  <c r="C1699" i="6"/>
  <c r="C1107" i="6"/>
  <c r="C1575" i="6"/>
  <c r="C489" i="6"/>
  <c r="C65" i="6"/>
  <c r="C1103" i="6"/>
  <c r="C818" i="6"/>
  <c r="C1262" i="6"/>
  <c r="C568" i="6"/>
  <c r="C743" i="6"/>
  <c r="C462" i="6"/>
  <c r="C1323" i="6"/>
  <c r="C1307" i="6"/>
  <c r="C1135" i="6"/>
  <c r="C1435" i="6"/>
  <c r="C1466" i="6"/>
  <c r="C286" i="6"/>
  <c r="C1705" i="6"/>
  <c r="C367" i="6"/>
  <c r="C1187" i="6"/>
  <c r="C1253" i="6"/>
  <c r="C486" i="6"/>
  <c r="C828" i="6"/>
  <c r="C1331" i="6"/>
  <c r="C494" i="6"/>
  <c r="C901" i="6"/>
  <c r="C1708" i="6"/>
  <c r="C987" i="6"/>
  <c r="C1703" i="6"/>
  <c r="C1077" i="6"/>
  <c r="C709" i="6"/>
  <c r="C636" i="6"/>
  <c r="C1089" i="6"/>
  <c r="C307" i="6"/>
  <c r="C1241" i="6"/>
  <c r="C480" i="6"/>
  <c r="C1684" i="6"/>
  <c r="C503" i="6"/>
  <c r="C745" i="6"/>
  <c r="C208" i="6"/>
  <c r="C382" i="6"/>
  <c r="C1592" i="6"/>
  <c r="C696" i="6"/>
  <c r="C1181" i="6"/>
  <c r="C1583" i="6"/>
  <c r="C1236" i="6"/>
  <c r="C1454" i="6"/>
  <c r="C1513" i="6"/>
  <c r="C1319" i="6"/>
  <c r="C1717" i="6"/>
  <c r="C342" i="6"/>
  <c r="C516" i="6"/>
  <c r="C591" i="6"/>
  <c r="C867" i="6"/>
  <c r="C274" i="6"/>
  <c r="C923" i="6"/>
  <c r="C155" i="6"/>
  <c r="C1005" i="6"/>
  <c r="C94" i="6"/>
  <c r="C796" i="6"/>
  <c r="C586" i="6"/>
  <c r="C1296" i="6"/>
  <c r="C146" i="6"/>
  <c r="C1556" i="6"/>
  <c r="C273" i="6"/>
  <c r="C1678" i="6"/>
  <c r="C1235" i="6"/>
  <c r="C1033" i="6"/>
  <c r="C1516" i="6"/>
  <c r="C964" i="6"/>
  <c r="C1158" i="6"/>
  <c r="C1153" i="6"/>
  <c r="C1251" i="6"/>
  <c r="C1393" i="6"/>
  <c r="C1170" i="6"/>
  <c r="C985" i="6"/>
  <c r="C82" i="6"/>
  <c r="C1709" i="6"/>
  <c r="C1584" i="6"/>
  <c r="C1016" i="6"/>
  <c r="C451" i="6"/>
  <c r="C106" i="6"/>
  <c r="C1578" i="6"/>
  <c r="C1338" i="6"/>
  <c r="C1712" i="6"/>
  <c r="C447" i="6"/>
  <c r="C43" i="6"/>
  <c r="C205" i="6"/>
  <c r="C1151" i="6"/>
  <c r="C1409" i="6"/>
  <c r="C331" i="6"/>
  <c r="C99" i="6"/>
  <c r="C558" i="6"/>
  <c r="C1351" i="6"/>
  <c r="C76" i="6"/>
  <c r="C997" i="6"/>
  <c r="C776" i="6"/>
  <c r="C475" i="6"/>
  <c r="C1498" i="6"/>
  <c r="C64" i="6"/>
  <c r="C432" i="6"/>
  <c r="C960" i="6"/>
  <c r="C122" i="6"/>
  <c r="C79" i="6"/>
  <c r="C823" i="6"/>
  <c r="C1667" i="6"/>
  <c r="C300" i="6"/>
  <c r="C303" i="6"/>
  <c r="C260" i="6"/>
  <c r="C1394" i="6"/>
  <c r="C460" i="6"/>
  <c r="C1401" i="6"/>
  <c r="C857" i="6"/>
  <c r="C1194" i="6"/>
  <c r="C789" i="6"/>
  <c r="C962" i="6"/>
  <c r="C589" i="6"/>
  <c r="C433" i="6"/>
  <c r="C673" i="6"/>
  <c r="C1645" i="6"/>
  <c r="C493" i="6"/>
  <c r="C231" i="6"/>
  <c r="C769" i="6"/>
  <c r="C1497" i="6"/>
  <c r="C1675" i="6"/>
  <c r="C1102" i="6"/>
  <c r="C984" i="6"/>
  <c r="C1208" i="6"/>
  <c r="C87" i="6"/>
  <c r="C555" i="6"/>
  <c r="C1525" i="6"/>
  <c r="C969" i="6"/>
  <c r="C712" i="6"/>
  <c r="C1615" i="6"/>
  <c r="C1398" i="6"/>
  <c r="C1245" i="6"/>
  <c r="C328" i="6"/>
  <c r="C1357" i="6"/>
  <c r="C406" i="6"/>
  <c r="C165" i="6"/>
  <c r="C506" i="6"/>
  <c r="C1019" i="6"/>
  <c r="C951" i="6"/>
  <c r="C1410" i="6"/>
  <c r="C986" i="6"/>
  <c r="C403" i="6"/>
  <c r="C608" i="6"/>
  <c r="C1304" i="6"/>
  <c r="C674" i="6"/>
  <c r="C1562" i="6"/>
  <c r="C1246" i="6"/>
  <c r="C900" i="6"/>
  <c r="C316" i="6"/>
  <c r="C1605" i="6"/>
  <c r="C485" i="6"/>
  <c r="C1178" i="6"/>
  <c r="C86" i="6"/>
  <c r="C221" i="6"/>
  <c r="C1690" i="6"/>
  <c r="C897" i="6"/>
  <c r="C445" i="6"/>
  <c r="C368" i="6"/>
  <c r="C161" i="6"/>
  <c r="C1291" i="6"/>
  <c r="C1403" i="6"/>
  <c r="C1097" i="6"/>
  <c r="C534" i="6"/>
  <c r="C862" i="6"/>
  <c r="C1326" i="6"/>
  <c r="C1372" i="6"/>
  <c r="C719" i="6"/>
  <c r="C778" i="6"/>
  <c r="C1295" i="6"/>
  <c r="C1051" i="6"/>
  <c r="C588" i="6"/>
  <c r="C1026" i="6"/>
  <c r="C549" i="6"/>
  <c r="C461" i="6"/>
  <c r="C1196" i="6"/>
  <c r="C1599" i="6"/>
  <c r="C1120" i="6"/>
  <c r="C1171" i="6"/>
  <c r="C294" i="6"/>
  <c r="C970" i="6"/>
  <c r="C842" i="6"/>
  <c r="C38" i="6"/>
  <c r="C1688" i="6"/>
  <c r="C876" i="6"/>
  <c r="C443" i="6"/>
  <c r="C305" i="6"/>
  <c r="C815" i="6"/>
  <c r="C400" i="6"/>
  <c r="C1452" i="6"/>
  <c r="C100" i="6"/>
  <c r="C184" i="6"/>
  <c r="C904" i="6"/>
  <c r="C455" i="6"/>
  <c r="C484" i="6"/>
  <c r="C1065" i="6"/>
  <c r="C212" i="6"/>
  <c r="C1702" i="6"/>
  <c r="C1301" i="6"/>
  <c r="C1509" i="6"/>
  <c r="C1278" i="6"/>
  <c r="C677" i="6"/>
  <c r="C859" i="6"/>
  <c r="C1237" i="6"/>
  <c r="C750" i="6"/>
  <c r="C1302" i="6"/>
  <c r="C370" i="6"/>
  <c r="C356" i="6"/>
  <c r="C1048" i="6"/>
  <c r="C1094" i="6"/>
  <c r="C883" i="6"/>
  <c r="C1329" i="6"/>
  <c r="C1105" i="6"/>
  <c r="C613" i="6"/>
  <c r="C774" i="6"/>
  <c r="C725" i="6"/>
  <c r="C662" i="6"/>
  <c r="C961" i="6"/>
  <c r="C541" i="6"/>
  <c r="C1387" i="6"/>
  <c r="C1367" i="6"/>
  <c r="C1657" i="6"/>
  <c r="C990" i="6"/>
  <c r="C1596" i="6"/>
  <c r="C907" i="6"/>
  <c r="C1376" i="6"/>
  <c r="C1092" i="6"/>
  <c r="C799" i="6"/>
  <c r="C1676" i="6"/>
  <c r="C911" i="6"/>
  <c r="C1715" i="6"/>
  <c r="C145" i="6"/>
  <c r="C639" i="6"/>
  <c r="C1275" i="6"/>
  <c r="C1375" i="6"/>
  <c r="C1316" i="6"/>
  <c r="C1277" i="6"/>
  <c r="C337" i="6"/>
  <c r="C865" i="6"/>
  <c r="C710" i="6"/>
  <c r="C565" i="6"/>
  <c r="C1022" i="6"/>
  <c r="C1080" i="6"/>
  <c r="C1588" i="6"/>
  <c r="C298" i="6"/>
  <c r="C476" i="6"/>
  <c r="C224" i="6"/>
  <c r="C786" i="6"/>
  <c r="C1336" i="6"/>
  <c r="C306" i="6"/>
  <c r="C758" i="6"/>
  <c r="C413" i="6"/>
  <c r="C334" i="6"/>
  <c r="C888" i="6"/>
  <c r="C1648" i="6"/>
  <c r="C1225" i="6"/>
  <c r="C538" i="6"/>
  <c r="C889" i="6"/>
  <c r="C939" i="6"/>
  <c r="C1116" i="6"/>
  <c r="C414" i="6"/>
  <c r="C1582" i="6"/>
  <c r="C563" i="6"/>
  <c r="C1502" i="6"/>
  <c r="C102" i="6"/>
  <c r="C80" i="6"/>
  <c r="C655" i="6"/>
  <c r="C353" i="6"/>
  <c r="C1075" i="6"/>
  <c r="C751" i="6"/>
  <c r="C1184" i="6"/>
  <c r="C942" i="6"/>
  <c r="C1224" i="6"/>
  <c r="C582" i="6"/>
  <c r="C126" i="6"/>
  <c r="C296" i="6"/>
  <c r="C1399" i="6"/>
  <c r="C1311" i="6"/>
  <c r="C943" i="6"/>
  <c r="C838" i="6"/>
  <c r="C1256" i="6"/>
  <c r="C482" i="6"/>
  <c r="C283" i="6"/>
  <c r="C238" i="6"/>
  <c r="C1086" i="6"/>
  <c r="C272" i="6"/>
  <c r="C524" i="6"/>
  <c r="C1343" i="6"/>
  <c r="C760" i="6"/>
  <c r="C28" i="6"/>
  <c r="C1294" i="6"/>
  <c r="C1692" i="6"/>
  <c r="C408" i="6"/>
  <c r="C1568" i="6"/>
  <c r="C173" i="6"/>
  <c r="C1023" i="6"/>
  <c r="C536" i="6"/>
  <c r="C570" i="6"/>
  <c r="C1180" i="6"/>
  <c r="C1483" i="6"/>
  <c r="C372" i="6"/>
  <c r="C333" i="6"/>
  <c r="C1243" i="6"/>
  <c r="C431" i="6"/>
  <c r="C326" i="6"/>
  <c r="C957" i="6"/>
  <c r="C219" i="6"/>
  <c r="C339" i="6"/>
  <c r="C566" i="6"/>
  <c r="C1054" i="6"/>
  <c r="C1112" i="6"/>
  <c r="C1193" i="6"/>
  <c r="C1332" i="6"/>
  <c r="C381" i="6"/>
  <c r="C968" i="6"/>
  <c r="C1273" i="6"/>
  <c r="C1477" i="6"/>
  <c r="C448" i="6"/>
  <c r="C92" i="6"/>
  <c r="C1472" i="6"/>
  <c r="C1591" i="6"/>
  <c r="C729" i="6"/>
  <c r="C1479" i="6"/>
  <c r="C1156" i="6"/>
  <c r="C944" i="6"/>
  <c r="C1230" i="6"/>
  <c r="C263" i="6"/>
  <c r="C761" i="6"/>
  <c r="C1662" i="6"/>
  <c r="C227" i="6"/>
  <c r="C1229" i="6"/>
  <c r="C718" i="6"/>
  <c r="C959" i="6"/>
  <c r="C738" i="6"/>
  <c r="C464" i="6"/>
  <c r="C1433" i="6"/>
  <c r="C557" i="6"/>
  <c r="C470" i="6"/>
  <c r="C73" i="6"/>
  <c r="C1210" i="6"/>
  <c r="C1265" i="6"/>
  <c r="C861" i="6"/>
  <c r="C890" i="6"/>
  <c r="C1406" i="6"/>
  <c r="C812" i="6"/>
  <c r="C916" i="6"/>
  <c r="C1216" i="6"/>
  <c r="C380" i="6"/>
  <c r="C741" i="6"/>
  <c r="C858" i="6"/>
  <c r="C315" i="6"/>
  <c r="C1445" i="6"/>
  <c r="C1449" i="6"/>
  <c r="C404" i="6"/>
  <c r="C1215" i="6"/>
  <c r="C375" i="6"/>
  <c r="C682" i="6"/>
  <c r="C1437" i="6"/>
  <c r="C497" i="6"/>
  <c r="C685" i="6"/>
  <c r="C176" i="6"/>
  <c r="C355" i="6"/>
  <c r="C606" i="6"/>
  <c r="C1446" i="6"/>
  <c r="C880" i="6"/>
  <c r="C1269" i="6"/>
  <c r="C1119" i="6"/>
  <c r="C930" i="6"/>
  <c r="C1506" i="6"/>
  <c r="C649" i="6"/>
  <c r="C1691" i="6"/>
  <c r="C754" i="6"/>
  <c r="C142" i="6"/>
  <c r="C1292" i="6"/>
  <c r="C249" i="6"/>
  <c r="C1176" i="6"/>
  <c r="C127" i="6"/>
  <c r="C1638" i="6"/>
  <c r="C511" i="6"/>
  <c r="C728" i="6"/>
  <c r="C1328" i="6"/>
  <c r="C1064" i="6"/>
  <c r="C612" i="6"/>
  <c r="C1408" i="6"/>
  <c r="C698" i="6"/>
  <c r="C1011" i="6"/>
  <c r="C1714" i="6"/>
  <c r="C564" i="6"/>
  <c r="C596" i="6"/>
  <c r="C149" i="6"/>
  <c r="C605" i="6"/>
  <c r="C197" i="6"/>
  <c r="C1713" i="6"/>
  <c r="C293" i="6"/>
  <c r="C1049" i="6"/>
  <c r="C332" i="6"/>
  <c r="C386" i="6"/>
  <c r="C1460" i="6"/>
  <c r="C542" i="6"/>
  <c r="C1718" i="6"/>
  <c r="C324" i="6"/>
  <c r="C51" i="6"/>
  <c r="C643" i="6"/>
  <c r="C791" i="6"/>
  <c r="C358" i="6"/>
  <c r="C40" i="6"/>
  <c r="C537" i="6"/>
  <c r="C182" i="6"/>
  <c r="C220" i="6"/>
  <c r="C1397" i="6"/>
  <c r="C167" i="6"/>
  <c r="C1348" i="6"/>
  <c r="C634" i="6"/>
  <c r="C1651" i="6"/>
  <c r="C308" i="6"/>
  <c r="C1204" i="6"/>
  <c r="C744" i="6"/>
  <c r="C832" i="6"/>
  <c r="C1032" i="6"/>
  <c r="C850" i="6"/>
  <c r="C1587" i="6"/>
  <c r="C266" i="6"/>
  <c r="C1404" i="6"/>
  <c r="C1476" i="6"/>
  <c r="C123" i="6"/>
  <c r="C1468" i="6"/>
  <c r="C585" i="6"/>
  <c r="C402" i="6"/>
  <c r="C1523" i="6"/>
  <c r="C991" i="6"/>
  <c r="C1586" i="6"/>
  <c r="C141" i="6"/>
  <c r="C920" i="6"/>
  <c r="C625" i="6"/>
  <c r="C396" i="6"/>
  <c r="C965" i="6"/>
  <c r="C1518" i="6"/>
  <c r="C304" i="6"/>
  <c r="C1012" i="6"/>
  <c r="C1531" i="6"/>
  <c r="C1128" i="6"/>
  <c r="C139" i="6"/>
  <c r="C284" i="6"/>
  <c r="C1501" i="6"/>
  <c r="C446" i="6"/>
  <c r="C1211" i="6"/>
  <c r="C379" i="6"/>
  <c r="C699" i="6"/>
  <c r="C1276" i="6"/>
  <c r="C121" i="6"/>
  <c r="C1679" i="6"/>
  <c r="C1473" i="6"/>
  <c r="C1514" i="6"/>
  <c r="C1137" i="6"/>
  <c r="C1038" i="6"/>
  <c r="C925" i="6"/>
  <c r="C593" i="6"/>
  <c r="C802" i="6"/>
  <c r="C1129" i="6"/>
  <c r="C1272" i="6"/>
  <c r="C1355" i="6"/>
  <c r="C809" i="6"/>
  <c r="C25" i="6"/>
  <c r="C429" i="6"/>
  <c r="C1669" i="6"/>
  <c r="C1044" i="6"/>
  <c r="C477" i="6"/>
  <c r="C1486" i="6"/>
  <c r="C572" i="6"/>
  <c r="C495" i="6"/>
  <c r="C110" i="6"/>
  <c r="C801" i="6"/>
  <c r="C627" i="6"/>
  <c r="C1385" i="6"/>
  <c r="C853" i="6"/>
  <c r="C755" i="6"/>
  <c r="C1488" i="6"/>
  <c r="C1055" i="6"/>
  <c r="C55" i="6"/>
  <c r="C553" i="6"/>
  <c r="C1386" i="6"/>
  <c r="C373" i="6"/>
  <c r="C437" i="6"/>
  <c r="C1716" i="6"/>
  <c r="C1240" i="6"/>
  <c r="C54" i="6"/>
  <c r="C83" i="6"/>
  <c r="C45" i="6"/>
  <c r="C1551" i="6"/>
  <c r="C873" i="6"/>
  <c r="C706" i="6"/>
  <c r="C1286" i="6"/>
  <c r="C1014" i="6"/>
  <c r="C171" i="6"/>
  <c r="C487" i="6"/>
  <c r="C147" i="6"/>
  <c r="C1548" i="6"/>
  <c r="C742" i="6"/>
  <c r="C937" i="6"/>
  <c r="C642" i="6"/>
  <c r="C240" i="6"/>
  <c r="C734" i="6"/>
  <c r="C885" i="6"/>
  <c r="C785" i="6"/>
  <c r="C262" i="6"/>
  <c r="C310" i="6"/>
  <c r="C1250" i="6"/>
  <c r="C1303" i="6"/>
  <c r="C675" i="6"/>
  <c r="C1571" i="6"/>
  <c r="C398" i="6"/>
  <c r="C428" i="6"/>
  <c r="C1123" i="6"/>
  <c r="C1411" i="6"/>
  <c r="C1564" i="6"/>
  <c r="C759" i="6"/>
  <c r="C385" i="6"/>
  <c r="C1507" i="6"/>
  <c r="C846" i="6"/>
  <c r="C1189" i="6"/>
  <c r="C450" i="6"/>
  <c r="C584" i="6"/>
  <c r="C528" i="6"/>
  <c r="C1402" i="6"/>
  <c r="C933" i="6"/>
  <c r="C1377" i="6"/>
  <c r="C514" i="6"/>
  <c r="C704" i="6"/>
  <c r="C708" i="6"/>
  <c r="C1007" i="6"/>
  <c r="C162" i="6"/>
  <c r="C854" i="6"/>
  <c r="C276" i="6"/>
  <c r="C69" i="6"/>
  <c r="C270" i="6"/>
  <c r="C194" i="6"/>
  <c r="C1157" i="6"/>
  <c r="C1381" i="6"/>
  <c r="C481" i="6"/>
  <c r="C483" i="6"/>
  <c r="C1050" i="6"/>
  <c r="C906" i="6"/>
  <c r="C1342" i="6"/>
  <c r="C1136" i="6"/>
  <c r="C440" i="6"/>
  <c r="C1415" i="6"/>
  <c r="C681" i="6"/>
  <c r="C910" i="6"/>
  <c r="C1420" i="6"/>
  <c r="C797" i="6"/>
  <c r="C1510" i="6"/>
  <c r="C1299" i="6"/>
  <c r="C1673" i="6"/>
  <c r="C226" i="6"/>
  <c r="C439" i="6"/>
  <c r="C1421" i="6"/>
  <c r="C246" i="6"/>
  <c r="C159" i="6"/>
  <c r="C878" i="6"/>
  <c r="C1603" i="6"/>
  <c r="C1314" i="6"/>
  <c r="C1442" i="6"/>
  <c r="C1264" i="6"/>
  <c r="C1003" i="6"/>
  <c r="C70" i="6"/>
  <c r="C78" i="6"/>
  <c r="C580" i="6"/>
  <c r="C637" i="6"/>
  <c r="C421" i="6"/>
  <c r="C1190" i="6"/>
  <c r="C29" i="6"/>
  <c r="C1108" i="6"/>
  <c r="C369" i="6"/>
  <c r="C1349" i="6"/>
  <c r="C693" i="6"/>
  <c r="C387" i="6"/>
  <c r="C1045" i="6"/>
  <c r="C217" i="6"/>
  <c r="C417" i="6"/>
  <c r="C1554" i="6"/>
  <c r="C104" i="6"/>
  <c r="C313" i="6"/>
  <c r="C218" i="6"/>
  <c r="C140" i="6"/>
  <c r="C1544" i="6"/>
  <c r="C827" i="6"/>
  <c r="C953" i="6"/>
  <c r="C1666" i="6"/>
  <c r="C1062" i="6"/>
  <c r="C909" i="6"/>
  <c r="C1041" i="6"/>
  <c r="C1232" i="6"/>
  <c r="C1255" i="6"/>
  <c r="C1337" i="6"/>
  <c r="C81" i="6"/>
  <c r="C723" i="6"/>
  <c r="C1609" i="6"/>
  <c r="C114" i="6"/>
  <c r="C1271" i="6"/>
  <c r="C203" i="6"/>
  <c r="C1384" i="6"/>
  <c r="C1685" i="6"/>
  <c r="C285" i="6"/>
  <c r="C390" i="6"/>
  <c r="C105" i="6"/>
  <c r="C1221" i="6"/>
  <c r="C1485" i="6"/>
  <c r="C1029" i="6"/>
  <c r="C1021" i="6"/>
  <c r="C660" i="6"/>
  <c r="C36" i="6"/>
  <c r="C419" i="6"/>
  <c r="C1619" i="6"/>
  <c r="C1268" i="6"/>
  <c r="C1400" i="6"/>
  <c r="C666" i="6"/>
  <c r="C575" i="6"/>
  <c r="C619" i="6"/>
  <c r="C198" i="6"/>
  <c r="C1694" i="6"/>
  <c r="C1622" i="6"/>
  <c r="C170" i="6"/>
  <c r="C1573" i="6"/>
  <c r="C783" i="6"/>
  <c r="C1391" i="6"/>
  <c r="C948" i="6"/>
  <c r="C1203" i="6"/>
  <c r="C1428" i="6"/>
  <c r="C976" i="6"/>
  <c r="C1043" i="6"/>
  <c r="C733" i="6"/>
  <c r="C1538" i="6"/>
  <c r="C1443" i="6"/>
  <c r="C1670" i="6"/>
  <c r="C1345" i="6"/>
  <c r="C1217" i="6"/>
  <c r="C438" i="6"/>
  <c r="C1198" i="6"/>
  <c r="C1035" i="6"/>
  <c r="C1341" i="6"/>
  <c r="C1481" i="6"/>
  <c r="C1139" i="6"/>
  <c r="C107" i="6"/>
  <c r="C768" i="6"/>
  <c r="C325" i="6"/>
  <c r="C1061" i="6"/>
  <c r="C291" i="6"/>
  <c r="C479" i="6"/>
  <c r="C1150" i="6"/>
  <c r="C42" i="6"/>
  <c r="C1009" i="6"/>
  <c r="C1461" i="6"/>
  <c r="C267" i="6"/>
  <c r="C598" i="6"/>
  <c r="C427" i="6"/>
  <c r="C257" i="6"/>
  <c r="C1191" i="6"/>
  <c r="C34" i="6"/>
  <c r="C1644" i="6"/>
  <c r="C1412" i="6"/>
  <c r="C661" i="6"/>
  <c r="C321" i="6"/>
  <c r="C346" i="6"/>
  <c r="C912" i="6"/>
  <c r="C125" i="6"/>
  <c r="C1629" i="6"/>
  <c r="C702" i="6"/>
  <c r="C1175" i="6"/>
  <c r="C1595" i="6"/>
  <c r="C77" i="6"/>
  <c r="C1165" i="6"/>
  <c r="C96" i="6"/>
  <c r="C971" i="6"/>
  <c r="C1200" i="6"/>
  <c r="C654" i="6"/>
  <c r="C680" i="6"/>
  <c r="C653" i="6"/>
  <c r="C1383" i="6"/>
  <c r="C569" i="6"/>
  <c r="C1169" i="6"/>
  <c r="C1373" i="6"/>
  <c r="C1312" i="6"/>
  <c r="C178" i="6"/>
  <c r="C415" i="6"/>
  <c r="C1308" i="6"/>
  <c r="C763" i="6"/>
  <c r="C829" i="6"/>
  <c r="C1382" i="6"/>
  <c r="C913" i="6"/>
  <c r="C954" i="6"/>
  <c r="C27" i="6"/>
  <c r="C394" i="6"/>
  <c r="C248" i="6"/>
  <c r="C1674" i="6"/>
  <c r="C1405" i="6"/>
  <c r="C1380" i="6"/>
  <c r="C1542" i="6"/>
  <c r="C1274" i="6"/>
  <c r="C1549" i="6"/>
  <c r="C757" i="6"/>
  <c r="C1195" i="6"/>
  <c r="C1074" i="6"/>
  <c r="C299" i="6"/>
  <c r="C1017" i="6"/>
  <c r="C665" i="6"/>
  <c r="C1517" i="6"/>
  <c r="C258" i="6"/>
  <c r="C1590" i="6"/>
  <c r="C26" i="6"/>
  <c r="C1487" i="6"/>
  <c r="C1527" i="6"/>
  <c r="C1635" i="6"/>
  <c r="C1650" i="6"/>
  <c r="C1390" i="6"/>
  <c r="C1031" i="6"/>
  <c r="C1068" i="6"/>
  <c r="C1480" i="6"/>
  <c r="C632" i="6"/>
  <c r="C1417" i="6"/>
  <c r="C501" i="6"/>
  <c r="C820" i="6"/>
  <c r="C392" i="6"/>
  <c r="C465" i="6"/>
  <c r="C144" i="6"/>
  <c r="C1624" i="6"/>
  <c r="C1141" i="6"/>
  <c r="C621" i="6"/>
  <c r="C1284" i="6"/>
  <c r="C1602" i="6"/>
  <c r="C595" i="6"/>
  <c r="C1238" i="6"/>
  <c r="C630" i="6"/>
  <c r="C624" i="6"/>
  <c r="C512" i="6"/>
  <c r="C856" i="6"/>
  <c r="C782" i="6"/>
  <c r="C1199" i="6"/>
  <c r="C1664" i="6"/>
  <c r="C412" i="6"/>
  <c r="C1474" i="6"/>
  <c r="C1024" i="6"/>
  <c r="C816" i="6"/>
  <c r="C135" i="6"/>
  <c r="C467" i="6"/>
  <c r="C56" i="6"/>
  <c r="C766" i="6"/>
  <c r="C1660" i="6"/>
  <c r="C1085" i="6"/>
  <c r="C1317" i="6"/>
  <c r="C1214" i="6"/>
  <c r="C597" i="6"/>
  <c r="C1058" i="6"/>
  <c r="C329" i="6"/>
  <c r="C1222" i="6"/>
  <c r="C592" i="6"/>
  <c r="C581" i="6"/>
  <c r="C543" i="6"/>
  <c r="C129" i="6"/>
  <c r="C599" i="6"/>
  <c r="C1597" i="6"/>
  <c r="C148" i="6"/>
  <c r="C1627" i="6"/>
  <c r="C579" i="6"/>
  <c r="C539" i="6"/>
  <c r="C156" i="6"/>
  <c r="C903" i="6"/>
  <c r="C359" i="6"/>
  <c r="C89" i="6"/>
  <c r="C1297" i="6"/>
  <c r="C1362" i="6"/>
  <c r="C814" i="6"/>
  <c r="C810" i="6"/>
  <c r="C1263" i="6"/>
  <c r="C1493" i="6"/>
  <c r="C836" i="6"/>
  <c r="C1654" i="6"/>
  <c r="C292" i="6"/>
  <c r="C694" i="6"/>
  <c r="C891" i="6"/>
  <c r="C833" i="6"/>
  <c r="C366" i="6"/>
  <c r="C808" i="6"/>
  <c r="C1353" i="6"/>
  <c r="C409" i="6"/>
  <c r="C678" i="6"/>
  <c r="C200" i="6"/>
  <c r="C341" i="6"/>
  <c r="C573" i="6"/>
  <c r="C1561" i="6"/>
  <c r="C884" i="6"/>
  <c r="C1579" i="6"/>
  <c r="C354" i="6"/>
  <c r="C327" i="6"/>
  <c r="C1059" i="6"/>
  <c r="C552" i="6"/>
  <c r="C765" i="6"/>
  <c r="C423" i="6"/>
  <c r="C1459" i="6"/>
  <c r="C186" i="6"/>
  <c r="C1352" i="6"/>
  <c r="C928" i="6"/>
  <c r="C151" i="6"/>
  <c r="C611" i="6"/>
  <c r="C594" i="6"/>
  <c r="C1069" i="6"/>
  <c r="C732" i="6"/>
  <c r="C822" i="6"/>
  <c r="C864" i="6"/>
  <c r="C157" i="6"/>
  <c r="C295" i="6"/>
  <c r="C695" i="6"/>
  <c r="C821" i="6"/>
  <c r="C707" i="6"/>
  <c r="C773" i="6"/>
  <c r="C250" i="6"/>
  <c r="C384" i="6"/>
  <c r="C1163" i="6"/>
  <c r="C1330" i="6"/>
  <c r="C547" i="6"/>
  <c r="C1427" i="6"/>
  <c r="C686" i="6"/>
  <c r="C895" i="6"/>
  <c r="C647" i="6"/>
  <c r="C651" i="6"/>
  <c r="C764" i="6"/>
  <c r="C1681" i="6"/>
  <c r="C61" i="6"/>
  <c r="C578" i="6"/>
  <c r="C58" i="6"/>
  <c r="C164" i="6"/>
  <c r="C1711" i="6"/>
  <c r="C1492" i="6"/>
  <c r="C201" i="6"/>
  <c r="C1572" i="6"/>
  <c r="C74" i="6"/>
  <c r="C1239" i="6"/>
  <c r="C1226" i="6"/>
  <c r="C130" i="6"/>
  <c r="C983" i="6"/>
  <c r="C498" i="6"/>
  <c r="C1566" i="6"/>
  <c r="C1152" i="6"/>
  <c r="C790" i="6"/>
  <c r="C736" i="6"/>
  <c r="C1266" i="6"/>
  <c r="C230" i="6"/>
  <c r="C931" i="6"/>
  <c r="C825" i="6"/>
  <c r="C88" i="6"/>
  <c r="C282" i="6"/>
  <c r="C1309" i="6"/>
  <c r="C1346" i="6"/>
  <c r="C1505" i="6"/>
  <c r="C1424" i="6"/>
  <c r="C1593" i="6"/>
  <c r="C1407" i="6"/>
  <c r="C128" i="6"/>
  <c r="C941" i="6"/>
  <c r="C671" i="6"/>
  <c r="C947" i="6"/>
  <c r="C1365" i="6"/>
  <c r="C1202" i="6"/>
  <c r="C633" i="6"/>
  <c r="C1418" i="6"/>
  <c r="C1126" i="6"/>
  <c r="C886" i="6"/>
  <c r="C788" i="6"/>
  <c r="C1503" i="6"/>
  <c r="C1114" i="6"/>
  <c r="C1520" i="6"/>
  <c r="C730" i="6"/>
  <c r="C72" i="6"/>
  <c r="C1134" i="6"/>
  <c r="C1438" i="6"/>
  <c r="C1526" i="6"/>
  <c r="C111" i="6"/>
  <c r="C703" i="6"/>
  <c r="C1359" i="6"/>
  <c r="C1425" i="6"/>
  <c r="C877" i="6"/>
  <c r="C84" i="6"/>
  <c r="C1289" i="6"/>
  <c r="C490" i="6"/>
  <c r="C879" i="6"/>
  <c r="C1192" i="6"/>
  <c r="C1606" i="6"/>
  <c r="C950" i="6"/>
  <c r="C1521" i="6"/>
  <c r="C505" i="6"/>
  <c r="C1149" i="6"/>
  <c r="C1267" i="6"/>
  <c r="C1207" i="6"/>
  <c r="C1395" i="6"/>
  <c r="C716" i="6"/>
  <c r="C1429" i="6"/>
  <c r="C454" i="6"/>
  <c r="C253" i="6"/>
  <c r="C510" i="6"/>
  <c r="C206" i="6"/>
  <c r="C174" i="6"/>
  <c r="C851" i="6"/>
  <c r="C1028" i="6"/>
  <c r="C1325" i="6"/>
  <c r="C117" i="6"/>
  <c r="C532" i="6"/>
  <c r="C377" i="6"/>
  <c r="C1626" i="6"/>
  <c r="C442" i="6"/>
  <c r="C720" i="6"/>
  <c r="C1570" i="6"/>
  <c r="C747" i="6"/>
  <c r="C921" i="6"/>
  <c r="C1213" i="6"/>
  <c r="C670" i="6"/>
  <c r="C631" i="6"/>
  <c r="C41" i="6"/>
  <c r="C52" i="6"/>
  <c r="C638" i="6"/>
  <c r="C347" i="6"/>
  <c r="C247" i="6"/>
  <c r="C160" i="6"/>
  <c r="C48" i="6"/>
  <c r="C1364" i="6"/>
  <c r="C204" i="6"/>
  <c r="C684" i="6"/>
  <c r="C623" i="6"/>
  <c r="C640" i="6"/>
  <c r="C211" i="6"/>
  <c r="C1143" i="6"/>
  <c r="C756" i="6"/>
  <c r="C1378" i="6"/>
  <c r="C1686" i="6"/>
  <c r="C1290" i="6"/>
  <c r="C1173" i="6"/>
  <c r="C1124" i="6"/>
  <c r="C1060" i="6"/>
  <c r="C1039" i="6"/>
  <c r="C150" i="6"/>
  <c r="C499" i="6"/>
  <c r="C905" i="6"/>
  <c r="C1534" i="6"/>
  <c r="C805" i="6"/>
  <c r="C244" i="6"/>
  <c r="C416" i="6"/>
  <c r="C444" i="6"/>
  <c r="C522" i="6"/>
  <c r="C847" i="6"/>
  <c r="C365" i="6"/>
  <c r="C277" i="6"/>
  <c r="C527" i="6"/>
  <c r="C1234" i="6"/>
  <c r="C228" i="6"/>
  <c r="C426" i="6"/>
  <c r="C731" i="6"/>
  <c r="C1636" i="6"/>
  <c r="C525" i="6"/>
  <c r="C848" i="6"/>
  <c r="C264" i="6"/>
  <c r="C1084" i="6"/>
  <c r="C124" i="6"/>
  <c r="C371" i="6"/>
  <c r="C1270" i="6"/>
  <c r="C281" i="6"/>
  <c r="C1524" i="6"/>
  <c r="C1282" i="6"/>
  <c r="C1015" i="6"/>
  <c r="C1601" i="6"/>
  <c r="C932" i="6"/>
  <c r="C945" i="6"/>
  <c r="C397" i="6"/>
  <c r="C1563" i="6"/>
  <c r="C1535" i="6"/>
  <c r="C1018" i="6"/>
  <c r="C388" i="6"/>
  <c r="C132" i="6"/>
  <c r="C1633" i="6"/>
  <c r="C1034" i="6"/>
  <c r="C492" i="6"/>
  <c r="C60" i="6"/>
  <c r="C109" i="6"/>
  <c r="C237" i="6"/>
  <c r="C1656" i="6"/>
  <c r="C915" i="6"/>
  <c r="C134" i="6"/>
  <c r="C245" i="6"/>
  <c r="C687" i="6"/>
  <c r="C507" i="6"/>
  <c r="C215" i="6"/>
  <c r="C1426" i="6"/>
  <c r="C222" i="6"/>
  <c r="C562" i="6"/>
  <c r="C1288" i="6"/>
  <c r="C779" i="6"/>
  <c r="C614" i="6"/>
  <c r="C143" i="6"/>
  <c r="C1430" i="6"/>
  <c r="C1537" i="6"/>
  <c r="C1467" i="6"/>
  <c r="C837" i="6"/>
  <c r="C278" i="6"/>
  <c r="C39" i="6"/>
  <c r="C190" i="6"/>
  <c r="C345" i="6"/>
  <c r="C1125" i="6"/>
  <c r="C663" i="6"/>
  <c r="C1623" i="6"/>
  <c r="C676" i="6"/>
  <c r="C715" i="6"/>
  <c r="C1567" i="6"/>
  <c r="C635" i="6"/>
  <c r="C981" i="6"/>
  <c r="C180" i="6"/>
  <c r="C1482" i="6"/>
  <c r="C378" i="6"/>
  <c r="C615" i="6"/>
  <c r="C340" i="6"/>
  <c r="C683" i="6"/>
  <c r="C91" i="6"/>
  <c r="C958" i="6"/>
  <c r="C1227" i="6"/>
  <c r="C49" i="6"/>
  <c r="C1168" i="6"/>
  <c r="C1212" i="6"/>
  <c r="C239" i="6"/>
  <c r="C664" i="6"/>
  <c r="C914" i="6"/>
  <c r="C917" i="6"/>
  <c r="C1655" i="6"/>
  <c r="C1082" i="6"/>
  <c r="C529" i="6"/>
  <c r="C473" i="6"/>
  <c r="C1322" i="6"/>
  <c r="C892" i="6"/>
  <c r="C1598" i="6"/>
  <c r="C242" i="6"/>
  <c r="C1096" i="6"/>
  <c r="C737" i="6"/>
  <c r="C309" i="6"/>
  <c r="C338" i="6"/>
  <c r="C519" i="6"/>
  <c r="C209" i="6"/>
  <c r="C348" i="6"/>
  <c r="C752" i="6"/>
  <c r="C1475" i="6"/>
  <c r="C1115" i="6"/>
  <c r="C571" i="6"/>
  <c r="C179" i="6"/>
  <c r="C722" i="6"/>
  <c r="C1344" i="6"/>
  <c r="C47" i="6"/>
  <c r="C1261" i="6"/>
  <c r="C893" i="6"/>
  <c r="C813" i="6"/>
  <c r="C502" i="6"/>
  <c r="C800" i="6"/>
  <c r="C360" i="6"/>
  <c r="C1368" i="6"/>
  <c r="C1706" i="6"/>
  <c r="C1495" i="6"/>
  <c r="C1707" i="6"/>
  <c r="C659" i="6"/>
  <c r="C1543" i="6"/>
  <c r="C771" i="6"/>
  <c r="C289" i="6"/>
  <c r="C261" i="6"/>
  <c r="C1536" i="6"/>
  <c r="C1697" i="6"/>
  <c r="C1369" i="6"/>
  <c r="C781" i="6"/>
  <c r="C1177" i="6"/>
  <c r="C533" i="6"/>
  <c r="C784" i="6"/>
  <c r="C98" i="6"/>
  <c r="C1608" i="6"/>
  <c r="C225" i="6"/>
  <c r="C956" i="6"/>
  <c r="C66" i="6"/>
  <c r="C311" i="6"/>
  <c r="C35" i="6"/>
  <c r="C978" i="6"/>
  <c r="C199" i="6"/>
  <c r="C1388" i="6"/>
  <c r="C1701" i="6"/>
  <c r="C456" i="6"/>
  <c r="C1672" i="6"/>
  <c r="C792" i="6"/>
  <c r="C1484" i="6"/>
  <c r="C1539" i="6"/>
  <c r="C1458" i="6"/>
  <c r="C154" i="6"/>
  <c r="C617" i="6"/>
  <c r="C191" i="6"/>
  <c r="C871" i="6"/>
  <c r="C1600" i="6"/>
  <c r="C1249" i="6"/>
  <c r="C138" i="6"/>
  <c r="C819" i="6"/>
  <c r="C1000" i="6"/>
  <c r="C1489" i="6"/>
  <c r="C1078" i="6"/>
  <c r="C330" i="6"/>
  <c r="C1689" i="6"/>
  <c r="C780" i="6"/>
  <c r="C1047" i="6"/>
  <c r="C1585" i="6"/>
  <c r="C1469" i="6"/>
  <c r="C59" i="6"/>
  <c r="C1020" i="6"/>
  <c r="C1455" i="6"/>
  <c r="C1413" i="6"/>
  <c r="C1422" i="6"/>
  <c r="C994" i="6"/>
  <c r="C1653" i="6"/>
  <c r="C740" i="6"/>
  <c r="C1071" i="6"/>
  <c r="C1557" i="6"/>
  <c r="C646" i="6"/>
  <c r="C701" i="6"/>
  <c r="C1350" i="6"/>
  <c r="C616" i="6"/>
  <c r="C874" i="6"/>
  <c r="C667" i="6"/>
  <c r="C523" i="6"/>
  <c r="C1090" i="6"/>
  <c r="C214" i="6"/>
  <c r="C1099" i="6"/>
  <c r="C1258" i="6"/>
  <c r="C1528" i="6"/>
  <c r="C531" i="6"/>
  <c r="C1700" i="6"/>
  <c r="C120" i="6"/>
  <c r="C322" i="6"/>
  <c r="C1281" i="6"/>
  <c r="C1577" i="6"/>
  <c r="C980" i="6"/>
  <c r="C938" i="6"/>
  <c r="C1639" i="6"/>
  <c r="C650" i="6"/>
  <c r="C436" i="6"/>
  <c r="C259" i="6"/>
  <c r="C1432" i="6"/>
  <c r="C1228" i="6"/>
  <c r="C1162" i="6"/>
  <c r="C1013" i="6"/>
  <c r="C999" i="6"/>
  <c r="C1315" i="6"/>
  <c r="C319" i="6"/>
  <c r="C1001" i="6"/>
  <c r="C952" i="6"/>
  <c r="C658" i="6"/>
  <c r="C137" i="6"/>
  <c r="C234" i="6"/>
  <c r="C131" i="6"/>
  <c r="C1448" i="6"/>
  <c r="C363" i="6"/>
  <c r="C152" i="6"/>
  <c r="C567" i="6"/>
  <c r="C1223" i="6"/>
  <c r="C1056" i="6"/>
  <c r="C1310" i="6"/>
  <c r="C576" i="6"/>
  <c r="C113" i="6"/>
  <c r="C1076" i="6"/>
  <c r="C1423" i="6"/>
  <c r="C1661" i="6"/>
  <c r="C318" i="6"/>
  <c r="C1113" i="6"/>
  <c r="C705" i="6"/>
  <c r="C870" i="6"/>
  <c r="C1533" i="6"/>
  <c r="C966" i="6"/>
  <c r="C975" i="6"/>
  <c r="C229" i="6"/>
  <c r="C1649" i="6"/>
  <c r="C1037" i="6"/>
  <c r="C268" i="6"/>
  <c r="C622" i="6"/>
  <c r="C235" i="6"/>
  <c r="C977" i="6"/>
  <c r="C459" i="6"/>
  <c r="C1220" i="6"/>
  <c r="C546" i="6"/>
  <c r="C1465" i="6"/>
  <c r="C770" i="6"/>
  <c r="C1260" i="6"/>
  <c r="C852" i="6"/>
  <c r="C1671" i="6"/>
  <c r="C974" i="6"/>
  <c r="C95" i="6"/>
  <c r="C817" i="6"/>
  <c r="C520" i="6"/>
  <c r="C1441" i="6"/>
  <c r="C410" i="6"/>
  <c r="C255" i="6"/>
  <c r="C46" i="6"/>
  <c r="C1127" i="6"/>
  <c r="C265" i="6"/>
  <c r="C830" i="6"/>
  <c r="C1327" i="6"/>
  <c r="C1083" i="6"/>
  <c r="C374" i="6"/>
  <c r="C935" i="6"/>
  <c r="C692" i="6"/>
  <c r="C544" i="6"/>
  <c r="C548" i="6"/>
  <c r="C1117" i="6"/>
  <c r="C1160" i="6"/>
  <c r="C996" i="6"/>
  <c r="C1231" i="6"/>
  <c r="C949" i="6"/>
  <c r="C1621" i="6"/>
  <c r="C855" i="6"/>
  <c r="C1611" i="6"/>
  <c r="C787" i="6"/>
  <c r="C517" i="6"/>
  <c r="C843" i="6"/>
  <c r="C560" i="6"/>
  <c r="C1440" i="6"/>
  <c r="C401" i="6"/>
  <c r="C826" i="6"/>
  <c r="C458" i="6"/>
  <c r="C181" i="6"/>
  <c r="C1167" i="6"/>
  <c r="C1334" i="6"/>
  <c r="C713" i="6"/>
  <c r="C1490" i="6"/>
  <c r="C279" i="6"/>
  <c r="C241" i="6"/>
  <c r="C1333" i="6"/>
  <c r="C453" i="6"/>
  <c r="C1106" i="6"/>
  <c r="C1439" i="6"/>
  <c r="C1247" i="6"/>
  <c r="C1529" i="6"/>
  <c r="C168" i="6"/>
  <c r="C68" i="6"/>
  <c r="T737" i="6"/>
  <c r="T740" i="6"/>
  <c r="C1218" i="6"/>
  <c r="C1695" i="6"/>
  <c r="C644" i="6"/>
  <c r="C601" i="6"/>
  <c r="C924" i="6"/>
  <c r="C32" i="6"/>
  <c r="C1374" i="6"/>
  <c r="C669" i="6"/>
  <c r="C1046" i="6"/>
  <c r="C63" i="6"/>
  <c r="C1140" i="6"/>
  <c r="C389" i="6"/>
  <c r="C1025" i="6"/>
  <c r="C748" i="6"/>
  <c r="C1693" i="6"/>
  <c r="C559" i="6"/>
  <c r="C1335" i="6"/>
  <c r="C1197" i="6"/>
  <c r="C835" i="6"/>
  <c r="C1631" i="6"/>
  <c r="C163" i="6"/>
  <c r="C269" i="6"/>
  <c r="C583" i="6"/>
  <c r="C393" i="6"/>
  <c r="C1122" i="6"/>
  <c r="C297" i="6"/>
  <c r="C688" i="6"/>
  <c r="C894" i="6"/>
  <c r="C1219" i="6"/>
  <c r="C207" i="6"/>
  <c r="C115" i="6"/>
  <c r="C166" i="6"/>
  <c r="C1164" i="6"/>
  <c r="C1541" i="6"/>
  <c r="C840" i="6"/>
  <c r="C1205" i="6"/>
  <c r="C1118" i="6"/>
  <c r="C934" i="6"/>
  <c r="C1625" i="6"/>
  <c r="C668" i="6"/>
  <c r="C1242" i="6"/>
  <c r="C872" i="6"/>
  <c r="C1100" i="6"/>
  <c r="C136" i="6"/>
  <c r="C1186" i="6"/>
  <c r="C90" i="6"/>
  <c r="C535" i="6"/>
  <c r="C1179" i="6"/>
  <c r="C37" i="6"/>
  <c r="C556" i="6"/>
  <c r="C926" i="6"/>
  <c r="C735" i="6"/>
  <c r="C97" i="6"/>
  <c r="C188" i="6"/>
  <c r="C1283" i="6"/>
  <c r="C1560" i="6"/>
  <c r="C762" i="6"/>
  <c r="C1434" i="6"/>
  <c r="C656" i="6"/>
  <c r="C1419" i="6"/>
  <c r="C364" i="6"/>
  <c r="C899" i="6"/>
  <c r="C1379" i="6"/>
  <c r="C849" i="6"/>
  <c r="C602" i="6"/>
  <c r="C995" i="6"/>
  <c r="C352" i="6"/>
  <c r="C574" i="6"/>
  <c r="C1110" i="6"/>
  <c r="C271" i="6"/>
  <c r="C57" i="6"/>
  <c r="C1030" i="6"/>
  <c r="C1095" i="6"/>
  <c r="C349" i="6"/>
  <c r="C1553" i="6"/>
  <c r="C1138" i="6"/>
  <c r="C1280" i="6"/>
  <c r="C1696" i="6"/>
  <c r="C1456" i="6"/>
  <c r="C1471" i="6"/>
  <c r="C518" i="6"/>
  <c r="C256" i="6"/>
  <c r="C724" i="6"/>
  <c r="C116" i="6"/>
  <c r="C202" i="6"/>
  <c r="C1637" i="6"/>
  <c r="C919" i="6"/>
  <c r="C1642" i="6"/>
  <c r="C85" i="6"/>
  <c r="C177" i="6"/>
  <c r="C1450" i="6"/>
  <c r="C418" i="6"/>
  <c r="C1614" i="6"/>
  <c r="C441" i="6"/>
  <c r="C1463" i="6"/>
  <c r="C691" i="6"/>
  <c r="C1098" i="6"/>
  <c r="C1053" i="6"/>
  <c r="C1668" i="6"/>
  <c r="C93" i="6"/>
  <c r="C1431" i="6"/>
  <c r="C1300" i="6"/>
  <c r="C411" i="6"/>
  <c r="C223" i="6"/>
  <c r="C357" i="6"/>
  <c r="C726" i="6"/>
  <c r="J9" i="17"/>
  <c r="C1519" i="6"/>
  <c r="T742" i="6"/>
  <c r="T734" i="6"/>
  <c r="C1530" i="6"/>
  <c r="K7" i="17"/>
  <c r="K9" i="17" s="1"/>
  <c r="C1632" i="6"/>
  <c r="C183" i="6"/>
  <c r="T739" i="6"/>
  <c r="V739" i="6" s="1"/>
  <c r="T741" i="6"/>
  <c r="V741" i="6" s="1"/>
  <c r="T738" i="6"/>
  <c r="T736" i="6"/>
  <c r="T1180" i="6"/>
  <c r="T54" i="6"/>
  <c r="T1406" i="6"/>
  <c r="T358" i="6"/>
  <c r="T670" i="6"/>
  <c r="T656" i="6"/>
  <c r="V656" i="6" s="1"/>
  <c r="T1231" i="6"/>
  <c r="T1711" i="6"/>
  <c r="V1711" i="6" s="1"/>
  <c r="T1538" i="6"/>
  <c r="V1538" i="6" s="1"/>
  <c r="T667" i="6"/>
  <c r="V667" i="6" s="1"/>
  <c r="T1681" i="6"/>
  <c r="V1681" i="6" s="1"/>
  <c r="T1350" i="6"/>
  <c r="V1350" i="6" s="1"/>
  <c r="T666" i="6"/>
  <c r="T1438" i="6"/>
  <c r="V1438" i="6" s="1"/>
  <c r="T1161" i="6"/>
  <c r="V1161" i="6" s="1"/>
  <c r="T1635" i="6"/>
  <c r="T206" i="6"/>
  <c r="T732" i="6"/>
  <c r="V732" i="6" s="1"/>
  <c r="T601" i="6"/>
  <c r="T217" i="6"/>
  <c r="T935" i="6"/>
  <c r="T324" i="6"/>
  <c r="T269" i="6"/>
  <c r="T242" i="6"/>
  <c r="V242" i="6" s="1"/>
  <c r="T97" i="6"/>
  <c r="T781" i="6"/>
  <c r="V781" i="6" s="1"/>
  <c r="T445" i="6"/>
  <c r="V445" i="6" s="1"/>
  <c r="T1182" i="6"/>
  <c r="T1381" i="6"/>
  <c r="T1149" i="6"/>
  <c r="V1149" i="6" s="1"/>
  <c r="T1657" i="6"/>
  <c r="T567" i="6"/>
  <c r="V567" i="6" s="1"/>
  <c r="T1640" i="6"/>
  <c r="T212" i="6"/>
  <c r="T497" i="6"/>
  <c r="V497" i="6" s="1"/>
  <c r="T1641" i="6"/>
  <c r="V1641" i="6" s="1"/>
  <c r="T712" i="6"/>
  <c r="T1053" i="6"/>
  <c r="V1053" i="6" s="1"/>
  <c r="T1085" i="6"/>
  <c r="V1085" i="6" s="1"/>
  <c r="T59" i="6"/>
  <c r="T1239" i="6"/>
  <c r="T946" i="6"/>
  <c r="T341" i="6"/>
  <c r="T77" i="6"/>
  <c r="T500" i="6"/>
  <c r="T220" i="6"/>
  <c r="T1000" i="6"/>
  <c r="T1571" i="6"/>
  <c r="V1571" i="6" s="1"/>
  <c r="T305" i="6"/>
  <c r="T769" i="6"/>
  <c r="V769" i="6" s="1"/>
  <c r="T1457" i="6"/>
  <c r="V1457" i="6" s="1"/>
  <c r="T1694" i="6"/>
  <c r="T1467" i="6"/>
  <c r="T1276" i="6"/>
  <c r="V1276" i="6" s="1"/>
  <c r="T1271" i="6"/>
  <c r="V1271" i="6" s="1"/>
  <c r="T1315" i="6"/>
  <c r="T579" i="6"/>
  <c r="T1614" i="6"/>
  <c r="T333" i="6"/>
  <c r="V333" i="6" s="1"/>
  <c r="T467" i="6"/>
  <c r="T415" i="6"/>
  <c r="T67" i="6"/>
  <c r="V67" i="6" s="1"/>
  <c r="T375" i="6"/>
  <c r="T508" i="6"/>
  <c r="T650" i="6"/>
  <c r="V650" i="6" s="1"/>
  <c r="T350" i="6"/>
  <c r="T934" i="6"/>
  <c r="T464" i="6"/>
  <c r="T1091" i="6"/>
  <c r="T504" i="6"/>
  <c r="V504" i="6" s="1"/>
  <c r="T1664" i="6"/>
  <c r="T1214" i="6"/>
  <c r="V1214" i="6" s="1"/>
  <c r="T1647" i="6"/>
  <c r="T873" i="6"/>
  <c r="T58" i="6"/>
  <c r="T817" i="6"/>
  <c r="T902" i="6"/>
  <c r="T1348" i="6"/>
  <c r="V1348" i="6" s="1"/>
  <c r="T1151" i="6"/>
  <c r="T348" i="6"/>
  <c r="T176" i="6"/>
  <c r="T406" i="6"/>
  <c r="V406" i="6" s="1"/>
  <c r="T948" i="6"/>
  <c r="V948" i="6" s="1"/>
  <c r="T44" i="6"/>
  <c r="T986" i="6"/>
  <c r="T846" i="6"/>
  <c r="V846" i="6" s="1"/>
  <c r="T590" i="6"/>
  <c r="T447" i="6"/>
  <c r="T1225" i="6"/>
  <c r="V1225" i="6" s="1"/>
  <c r="T726" i="6"/>
  <c r="V726" i="6" s="1"/>
  <c r="T52" i="6"/>
  <c r="T1067" i="6"/>
  <c r="V1067" i="6" s="1"/>
  <c r="T822" i="6"/>
  <c r="T351" i="6"/>
  <c r="T301" i="6"/>
  <c r="V301" i="6" s="1"/>
  <c r="T1544" i="6"/>
  <c r="T1697" i="6"/>
  <c r="T577" i="6"/>
  <c r="V577" i="6" s="1"/>
  <c r="T490" i="6"/>
  <c r="T882" i="6"/>
  <c r="V882" i="6" s="1"/>
  <c r="T634" i="6"/>
  <c r="T1662" i="6"/>
  <c r="V1662" i="6" s="1"/>
  <c r="T495" i="6"/>
  <c r="T237" i="6"/>
  <c r="V237" i="6" s="1"/>
  <c r="T1145" i="6"/>
  <c r="T976" i="6"/>
  <c r="V976" i="6" s="1"/>
  <c r="T1450" i="6"/>
  <c r="T895" i="6"/>
  <c r="V895" i="6" s="1"/>
  <c r="T353" i="6"/>
  <c r="T1530" i="6"/>
  <c r="T1483" i="6"/>
  <c r="T1058" i="6"/>
  <c r="T652" i="6"/>
  <c r="T1622" i="6"/>
  <c r="V1622" i="6" s="1"/>
  <c r="T888" i="6"/>
  <c r="V888" i="6" s="1"/>
  <c r="T1338" i="6"/>
  <c r="T114" i="6"/>
  <c r="V114" i="6" s="1"/>
  <c r="T297" i="6"/>
  <c r="V297" i="6" s="1"/>
  <c r="T1497" i="6"/>
  <c r="T989" i="6"/>
  <c r="T987" i="6"/>
  <c r="T802" i="6"/>
  <c r="T959" i="6"/>
  <c r="T1203" i="6"/>
  <c r="T1365" i="6"/>
  <c r="T150" i="6"/>
  <c r="T1141" i="6"/>
  <c r="T1092" i="6"/>
  <c r="T1002" i="6"/>
  <c r="T1663" i="6"/>
  <c r="T515" i="6"/>
  <c r="T63" i="6"/>
  <c r="V63" i="6" s="1"/>
  <c r="T345" i="6"/>
  <c r="T812" i="6"/>
  <c r="V812" i="6" s="1"/>
  <c r="T327" i="6"/>
  <c r="T1653" i="6"/>
  <c r="T1451" i="6"/>
  <c r="T552" i="6"/>
  <c r="V552" i="6" s="1"/>
  <c r="T592" i="6"/>
  <c r="T917" i="6"/>
  <c r="T1424" i="6"/>
  <c r="V1424" i="6" s="1"/>
  <c r="T1552" i="6"/>
  <c r="V1552" i="6" s="1"/>
  <c r="T480" i="6"/>
  <c r="T456" i="6"/>
  <c r="V456" i="6" s="1"/>
  <c r="T370" i="6"/>
  <c r="T1516" i="6"/>
  <c r="V1516" i="6" s="1"/>
  <c r="T1059" i="6"/>
  <c r="V1059" i="6" s="1"/>
  <c r="T903" i="6"/>
  <c r="T990" i="6"/>
  <c r="T920" i="6"/>
  <c r="T907" i="6"/>
  <c r="T1693" i="6"/>
  <c r="V1693" i="6" s="1"/>
  <c r="T412" i="6"/>
  <c r="T624" i="6"/>
  <c r="T389" i="6"/>
  <c r="T93" i="6"/>
  <c r="T296" i="6"/>
  <c r="T106" i="6"/>
  <c r="T572" i="6"/>
  <c r="T1064" i="6"/>
  <c r="T1514" i="6"/>
  <c r="T1292" i="6"/>
  <c r="T1249" i="6"/>
  <c r="V1249" i="6" s="1"/>
  <c r="T253" i="6"/>
  <c r="T639" i="6"/>
  <c r="T1009" i="6"/>
  <c r="V1009" i="6" s="1"/>
  <c r="T227" i="6"/>
  <c r="T985" i="6"/>
  <c r="T532" i="6"/>
  <c r="T190" i="6"/>
  <c r="V190" i="6" s="1"/>
  <c r="T528" i="6"/>
  <c r="T486" i="6"/>
  <c r="T195" i="6"/>
  <c r="T633" i="6"/>
  <c r="V633" i="6" s="1"/>
  <c r="T502" i="6"/>
  <c r="T1714" i="6"/>
  <c r="T1354" i="6"/>
  <c r="V1354" i="6" s="1"/>
  <c r="T1345" i="6"/>
  <c r="V1345" i="6" s="1"/>
  <c r="T73" i="6"/>
  <c r="T1473" i="6"/>
  <c r="V1473" i="6" s="1"/>
  <c r="T119" i="6"/>
  <c r="T154" i="6"/>
  <c r="T414" i="6"/>
  <c r="T157" i="6"/>
  <c r="V157" i="6" s="1"/>
  <c r="T1525" i="6"/>
  <c r="T675" i="6"/>
  <c r="V675" i="6" s="1"/>
  <c r="T546" i="6"/>
  <c r="V546" i="6" s="1"/>
  <c r="T984" i="6"/>
  <c r="T1255" i="6"/>
  <c r="T1296" i="6"/>
  <c r="V1296" i="6" s="1"/>
  <c r="T1233" i="6"/>
  <c r="T1116" i="6"/>
  <c r="V1116" i="6" s="1"/>
  <c r="T619" i="6"/>
  <c r="T924" i="6"/>
  <c r="T1008" i="6"/>
  <c r="T218" i="6"/>
  <c r="V218" i="6" s="1"/>
  <c r="T1690" i="6"/>
  <c r="T838" i="6"/>
  <c r="T1105" i="6"/>
  <c r="T645" i="6"/>
  <c r="T83" i="6"/>
  <c r="V83" i="6" s="1"/>
  <c r="T239" i="6"/>
  <c r="V239" i="6" s="1"/>
  <c r="T86" i="6"/>
  <c r="V86" i="6" s="1"/>
  <c r="T1506" i="6"/>
  <c r="T1099" i="6"/>
  <c r="V1099" i="6" s="1"/>
  <c r="T1564" i="6"/>
  <c r="V1564" i="6" s="1"/>
  <c r="T762" i="6"/>
  <c r="V762" i="6" s="1"/>
  <c r="T811" i="6"/>
  <c r="T440" i="6"/>
  <c r="V440" i="6" s="1"/>
  <c r="T1121" i="6"/>
  <c r="V1121" i="6" s="1"/>
  <c r="T1488" i="6"/>
  <c r="V1488" i="6" s="1"/>
  <c r="T1669" i="6"/>
  <c r="T788" i="6"/>
  <c r="V788" i="6" s="1"/>
  <c r="T271" i="6"/>
  <c r="T1529" i="6"/>
  <c r="V1529" i="6" s="1"/>
  <c r="T245" i="6"/>
  <c r="T275" i="6"/>
  <c r="V275" i="6" s="1"/>
  <c r="T931" i="6"/>
  <c r="V931" i="6" s="1"/>
  <c r="T160" i="6"/>
  <c r="T1191" i="6"/>
  <c r="T349" i="6"/>
  <c r="T933" i="6"/>
  <c r="V933" i="6" s="1"/>
  <c r="T1286" i="6"/>
  <c r="T162" i="6"/>
  <c r="T1258" i="6"/>
  <c r="V1258" i="6" s="1"/>
  <c r="T1046" i="6"/>
  <c r="V1046" i="6" s="1"/>
  <c r="T1208" i="6"/>
  <c r="T1241" i="6"/>
  <c r="V1241" i="6" s="1"/>
  <c r="T75" i="6"/>
  <c r="V75" i="6" s="1"/>
  <c r="T35" i="6"/>
  <c r="T568" i="6"/>
  <c r="T174" i="6"/>
  <c r="T629" i="6"/>
  <c r="T608" i="6"/>
  <c r="V608" i="6" s="1"/>
  <c r="T1416" i="6"/>
  <c r="V1416" i="6" s="1"/>
  <c r="T1074" i="6"/>
  <c r="V1074" i="6" s="1"/>
  <c r="T471" i="6"/>
  <c r="T1626" i="6"/>
  <c r="T409" i="6"/>
  <c r="T599" i="6"/>
  <c r="T1109" i="6"/>
  <c r="V1109" i="6" s="1"/>
  <c r="T886" i="6"/>
  <c r="V886" i="6" s="1"/>
  <c r="T1075" i="6"/>
  <c r="T1695" i="6"/>
  <c r="T130" i="6"/>
  <c r="T730" i="6"/>
  <c r="V730" i="6" s="1"/>
  <c r="T335" i="6"/>
  <c r="T43" i="6"/>
  <c r="V43" i="6" s="1"/>
  <c r="T628" i="6"/>
  <c r="V628" i="6" s="1"/>
  <c r="T1513" i="6"/>
  <c r="V1513" i="6" s="1"/>
  <c r="T834" i="6"/>
  <c r="T1519" i="6"/>
  <c r="T1648" i="6"/>
  <c r="T1057" i="6"/>
  <c r="T1337" i="6"/>
  <c r="T1070" i="6"/>
  <c r="V1070" i="6" s="1"/>
  <c r="T932" i="6"/>
  <c r="T39" i="6"/>
  <c r="V39" i="6" s="1"/>
  <c r="T1545" i="6"/>
  <c r="T465" i="6"/>
  <c r="T594" i="6"/>
  <c r="T1126" i="6"/>
  <c r="V1126" i="6" s="1"/>
  <c r="T1274" i="6"/>
  <c r="T397" i="6"/>
  <c r="T1556" i="6"/>
  <c r="T1236" i="6"/>
  <c r="V1236" i="6" s="1"/>
  <c r="T111" i="6"/>
  <c r="T1419" i="6"/>
  <c r="T180" i="6"/>
  <c r="V180" i="6" s="1"/>
  <c r="T1501" i="6"/>
  <c r="T829" i="6"/>
  <c r="T1390" i="6"/>
  <c r="T1372" i="6"/>
  <c r="T216" i="6"/>
  <c r="V216" i="6" s="1"/>
  <c r="T1081" i="6"/>
  <c r="V1081" i="6" s="1"/>
  <c r="T824" i="6"/>
  <c r="T153" i="6"/>
  <c r="T860" i="6"/>
  <c r="T1468" i="6"/>
  <c r="V1468" i="6" s="1"/>
  <c r="T443" i="6"/>
  <c r="T1079" i="6"/>
  <c r="V1079" i="6" s="1"/>
  <c r="T1351" i="6"/>
  <c r="V1351" i="6" s="1"/>
  <c r="T151" i="6"/>
  <c r="T1254" i="6"/>
  <c r="T688" i="6"/>
  <c r="T767" i="6"/>
  <c r="T241" i="6"/>
  <c r="T317" i="6"/>
  <c r="T149" i="6"/>
  <c r="V149" i="6" s="1"/>
  <c r="T795" i="6"/>
  <c r="V795" i="6" s="1"/>
  <c r="T647" i="6"/>
  <c r="T1569" i="6"/>
  <c r="V1569" i="6" s="1"/>
  <c r="T105" i="6"/>
  <c r="V105" i="6" s="1"/>
  <c r="T259" i="6"/>
  <c r="V259" i="6" s="1"/>
  <c r="T1388" i="6"/>
  <c r="V1388" i="6" s="1"/>
  <c r="T1174" i="6"/>
  <c r="T784" i="6"/>
  <c r="T315" i="6"/>
  <c r="T889" i="6"/>
  <c r="T1251" i="6"/>
  <c r="T1430" i="6"/>
  <c r="V1430" i="6" s="1"/>
  <c r="T696" i="6"/>
  <c r="V696" i="6" s="1"/>
  <c r="T894" i="6"/>
  <c r="V894" i="6" s="1"/>
  <c r="T975" i="6"/>
  <c r="V975" i="6" s="1"/>
  <c r="T1330" i="6"/>
  <c r="T1510" i="6"/>
  <c r="T819" i="6"/>
  <c r="T1644" i="6"/>
  <c r="T828" i="6"/>
  <c r="V828" i="6" s="1"/>
  <c r="T746" i="6"/>
  <c r="T1073" i="6"/>
  <c r="T1320" i="6"/>
  <c r="V1320" i="6" s="1"/>
  <c r="T904" i="6"/>
  <c r="T189" i="6"/>
  <c r="V189" i="6" s="1"/>
  <c r="T1117" i="6"/>
  <c r="V1117" i="6" s="1"/>
  <c r="T536" i="6"/>
  <c r="T1150" i="6"/>
  <c r="T1019" i="6"/>
  <c r="T328" i="6"/>
  <c r="V328" i="6" s="1"/>
  <c r="T493" i="6"/>
  <c r="T96" i="6"/>
  <c r="T384" i="6"/>
  <c r="T717" i="6"/>
  <c r="V717" i="6" s="1"/>
  <c r="T1478" i="6"/>
  <c r="V1478" i="6" s="1"/>
  <c r="T251" i="6"/>
  <c r="T1127" i="6"/>
  <c r="T1219" i="6"/>
  <c r="V1219" i="6" s="1"/>
  <c r="T66" i="6"/>
  <c r="V66" i="6" s="1"/>
  <c r="T686" i="6"/>
  <c r="V686" i="6" s="1"/>
  <c r="T1195" i="6"/>
  <c r="V1195" i="6" s="1"/>
  <c r="T391" i="6"/>
  <c r="T702" i="6"/>
  <c r="V702" i="6" s="1"/>
  <c r="T1597" i="6"/>
  <c r="T960" i="6"/>
  <c r="T91" i="6"/>
  <c r="T387" i="6"/>
  <c r="T427" i="6"/>
  <c r="V427" i="6" s="1"/>
  <c r="T1554" i="6"/>
  <c r="T304" i="6"/>
  <c r="T1164" i="6"/>
  <c r="T133" i="6"/>
  <c r="T963" i="6"/>
  <c r="V963" i="6" s="1"/>
  <c r="T759" i="6"/>
  <c r="T855" i="6"/>
  <c r="T644" i="6"/>
  <c r="T1621" i="6"/>
  <c r="V1621" i="6" s="1"/>
  <c r="T1712" i="6"/>
  <c r="V1712" i="6" s="1"/>
  <c r="T1559" i="6"/>
  <c r="T1392" i="6"/>
  <c r="T330" i="6"/>
  <c r="V330" i="6" s="1"/>
  <c r="T1476" i="6"/>
  <c r="T570" i="6"/>
  <c r="T1437" i="6"/>
  <c r="T991" i="6"/>
  <c r="V991" i="6" s="1"/>
  <c r="T505" i="6"/>
  <c r="T142" i="6"/>
  <c r="T1136" i="6"/>
  <c r="T1549" i="6"/>
  <c r="V1549" i="6" s="1"/>
  <c r="T1527" i="6"/>
  <c r="T1115" i="6"/>
  <c r="T1494" i="6"/>
  <c r="T1155" i="6"/>
  <c r="V1155" i="6" s="1"/>
  <c r="T605" i="6"/>
  <c r="V605" i="6" s="1"/>
  <c r="T268" i="6"/>
  <c r="T1355" i="6"/>
  <c r="T883" i="6"/>
  <c r="T478" i="6"/>
  <c r="T803" i="6"/>
  <c r="T587" i="6"/>
  <c r="T1037" i="6"/>
  <c r="V1037" i="6" s="1"/>
  <c r="T357" i="6"/>
  <c r="T1379" i="6"/>
  <c r="T773" i="6"/>
  <c r="T1481" i="6"/>
  <c r="V1481" i="6" s="1"/>
  <c r="T325" i="6"/>
  <c r="T954" i="6"/>
  <c r="T1612" i="6"/>
  <c r="T1489" i="6"/>
  <c r="V1489" i="6" s="1"/>
  <c r="T1306" i="6"/>
  <c r="T364" i="6"/>
  <c r="T1707" i="6"/>
  <c r="V1707" i="6" s="1"/>
  <c r="T1133" i="6"/>
  <c r="V1133" i="6" s="1"/>
  <c r="T1639" i="6"/>
  <c r="V1639" i="6" s="1"/>
  <c r="T722" i="6"/>
  <c r="V722" i="6" s="1"/>
  <c r="T906" i="6"/>
  <c r="T1449" i="6"/>
  <c r="V1449" i="6" s="1"/>
  <c r="T1307" i="6"/>
  <c r="T1670" i="6"/>
  <c r="T314" i="6"/>
  <c r="T1409" i="6"/>
  <c r="V1409" i="6" s="1"/>
  <c r="T132" i="6"/>
  <c r="T791" i="6"/>
  <c r="T758" i="6"/>
  <c r="T408" i="6"/>
  <c r="T1168" i="6"/>
  <c r="T1207" i="6"/>
  <c r="T1193" i="6"/>
  <c r="V1193" i="6" s="1"/>
  <c r="T1560" i="6"/>
  <c r="V1560" i="6" s="1"/>
  <c r="T632" i="6"/>
  <c r="T1179" i="6"/>
  <c r="T1472" i="6"/>
  <c r="T1369" i="6"/>
  <c r="T1343" i="6"/>
  <c r="T1043" i="6"/>
  <c r="T1224" i="6"/>
  <c r="T1220" i="6"/>
  <c r="T201" i="6"/>
  <c r="T893" i="6"/>
  <c r="T757" i="6"/>
  <c r="T435" i="6"/>
  <c r="V435" i="6" s="1"/>
  <c r="T1537" i="6"/>
  <c r="T1362" i="6"/>
  <c r="V1362" i="6" s="1"/>
  <c r="T1550" i="6"/>
  <c r="T1418" i="6"/>
  <c r="V1418" i="6" s="1"/>
  <c r="T1405" i="6"/>
  <c r="T648" i="6"/>
  <c r="T1272" i="6"/>
  <c r="V1272" i="6" s="1"/>
  <c r="T82" i="6"/>
  <c r="V82" i="6" s="1"/>
  <c r="T247" i="6"/>
  <c r="T1086" i="6"/>
  <c r="T856" i="6"/>
  <c r="T1323" i="6"/>
  <c r="T1699" i="6"/>
  <c r="T910" i="6"/>
  <c r="V910" i="6" s="1"/>
  <c r="T284" i="6"/>
  <c r="T1441" i="6"/>
  <c r="V1441" i="6" s="1"/>
  <c r="T71" i="6"/>
  <c r="V71" i="6" s="1"/>
  <c r="T1590" i="6"/>
  <c r="V1590" i="6" s="1"/>
  <c r="T1486" i="6"/>
  <c r="T684" i="6"/>
  <c r="T548" i="6"/>
  <c r="T400" i="6"/>
  <c r="T484" i="6"/>
  <c r="V484" i="6" s="1"/>
  <c r="T780" i="6"/>
  <c r="T249" i="6"/>
  <c r="V249" i="6" s="1"/>
  <c r="T615" i="6"/>
  <c r="V615" i="6" s="1"/>
  <c r="T660" i="6"/>
  <c r="T866" i="6"/>
  <c r="T1165" i="6"/>
  <c r="T609" i="6"/>
  <c r="T1021" i="6"/>
  <c r="T209" i="6"/>
  <c r="T1263" i="6"/>
  <c r="V1263" i="6" s="1"/>
  <c r="T373" i="6"/>
  <c r="T845" i="6"/>
  <c r="T1153" i="6"/>
  <c r="T1260" i="6"/>
  <c r="T273" i="6"/>
  <c r="T1006" i="6"/>
  <c r="T1010" i="6"/>
  <c r="V1010" i="6" s="1"/>
  <c r="T789" i="6"/>
  <c r="T235" i="6"/>
  <c r="T1290" i="6"/>
  <c r="V1290" i="6" s="1"/>
  <c r="T38" i="6"/>
  <c r="V38" i="6" s="1"/>
  <c r="T103" i="6"/>
  <c r="T564" i="6"/>
  <c r="T1500" i="6"/>
  <c r="V1500" i="6" s="1"/>
  <c r="T1326" i="6"/>
  <c r="T1433" i="6"/>
  <c r="T496" i="6"/>
  <c r="T136" i="6"/>
  <c r="V136" i="6" s="1"/>
  <c r="T322" i="6"/>
  <c r="T1216" i="6"/>
  <c r="T1526" i="6"/>
  <c r="T107" i="6"/>
  <c r="V107" i="6" s="1"/>
  <c r="T517" i="6"/>
  <c r="T347" i="6"/>
  <c r="V347" i="6" s="1"/>
  <c r="T460" i="6"/>
  <c r="T704" i="6"/>
  <c r="T1399" i="6"/>
  <c r="V1399" i="6" s="1"/>
  <c r="T679" i="6"/>
  <c r="T287" i="6"/>
  <c r="T1678" i="6"/>
  <c r="V1678" i="6" s="1"/>
  <c r="T1047" i="6"/>
  <c r="T1162" i="6"/>
  <c r="V1162" i="6" s="1"/>
  <c r="T890" i="6"/>
  <c r="V890" i="6" s="1"/>
  <c r="T785" i="6"/>
  <c r="T173" i="6"/>
  <c r="V173" i="6" s="1"/>
  <c r="T382" i="6"/>
  <c r="T346" i="6"/>
  <c r="V346" i="6" s="1"/>
  <c r="T914" i="6"/>
  <c r="T749" i="6"/>
  <c r="V749" i="6" s="1"/>
  <c r="T101" i="6"/>
  <c r="T1466" i="6"/>
  <c r="T461" i="6"/>
  <c r="T1281" i="6"/>
  <c r="V1281" i="6" s="1"/>
  <c r="T207" i="6"/>
  <c r="V207" i="6" s="1"/>
  <c r="T1432" i="6"/>
  <c r="T290" i="6"/>
  <c r="V290" i="6" s="1"/>
  <c r="T1444" i="6"/>
  <c r="V1444" i="6" s="1"/>
  <c r="T1436" i="6"/>
  <c r="T326" i="6"/>
  <c r="T849" i="6"/>
  <c r="T968" i="6"/>
  <c r="V968" i="6" s="1"/>
  <c r="T55" i="6"/>
  <c r="V55" i="6" s="1"/>
  <c r="T383" i="6"/>
  <c r="V383" i="6" s="1"/>
  <c r="T236" i="6"/>
  <c r="V236" i="6" s="1"/>
  <c r="T1123" i="6"/>
  <c r="V1123" i="6" s="1"/>
  <c r="T1118" i="6"/>
  <c r="V1118" i="6" s="1"/>
  <c r="T472" i="6"/>
  <c r="T982" i="6"/>
  <c r="T1359" i="6"/>
  <c r="T41" i="6"/>
  <c r="T1479" i="6"/>
  <c r="T232" i="6"/>
  <c r="T1335" i="6"/>
  <c r="T1456" i="6"/>
  <c r="T183" i="6"/>
  <c r="T884" i="6"/>
  <c r="V884" i="6" s="1"/>
  <c r="T1395" i="6"/>
  <c r="V1395" i="6" s="1"/>
  <c r="T234" i="6"/>
  <c r="T1327" i="6"/>
  <c r="T1547" i="6"/>
  <c r="T1230" i="6"/>
  <c r="V1230" i="6" s="1"/>
  <c r="T703" i="6"/>
  <c r="V703" i="6" s="1"/>
  <c r="T79" i="6"/>
  <c r="T1495" i="6"/>
  <c r="T436" i="6"/>
  <c r="V436" i="6" s="1"/>
  <c r="T90" i="6"/>
  <c r="T908" i="6"/>
  <c r="V908" i="6" s="1"/>
  <c r="T1269" i="6"/>
  <c r="V1269" i="6" s="1"/>
  <c r="T892" i="6"/>
  <c r="V892" i="6" s="1"/>
  <c r="T424" i="6"/>
  <c r="T1709" i="6"/>
  <c r="V1709" i="6" s="1"/>
  <c r="T550" i="6"/>
  <c r="T869" i="6"/>
  <c r="V869" i="6" s="1"/>
  <c r="T1253" i="6"/>
  <c r="T616" i="6"/>
  <c r="T613" i="6"/>
  <c r="T1377" i="6"/>
  <c r="V1377" i="6" s="1"/>
  <c r="T129" i="6"/>
  <c r="T921" i="6"/>
  <c r="T535" i="6"/>
  <c r="T1298" i="6"/>
  <c r="V1298" i="6" s="1"/>
  <c r="T1287" i="6"/>
  <c r="V1287" i="6" s="1"/>
  <c r="T494" i="6"/>
  <c r="T1332" i="6"/>
  <c r="V1332" i="6" s="1"/>
  <c r="T1248" i="6"/>
  <c r="T641" i="6"/>
  <c r="T1718" i="6"/>
  <c r="T1065" i="6"/>
  <c r="T78" i="6"/>
  <c r="V78" i="6" s="1"/>
  <c r="T1572" i="6"/>
  <c r="T1496" i="6"/>
  <c r="T404" i="6"/>
  <c r="T1148" i="6"/>
  <c r="T1546" i="6"/>
  <c r="V1546" i="6" s="1"/>
  <c r="T542" i="6"/>
  <c r="V542" i="6" s="1"/>
  <c r="T967" i="6"/>
  <c r="T1535" i="6"/>
  <c r="T1069" i="6"/>
  <c r="T1434" i="6"/>
  <c r="T1581" i="6"/>
  <c r="T1578" i="6"/>
  <c r="V1578" i="6" s="1"/>
  <c r="T1666" i="6"/>
  <c r="T1423" i="6"/>
  <c r="T1646" i="6"/>
  <c r="T1285" i="6"/>
  <c r="V1285" i="6" s="1"/>
  <c r="T1557" i="6"/>
  <c r="T820" i="6"/>
  <c r="V820" i="6" s="1"/>
  <c r="T1342" i="6"/>
  <c r="V1342" i="6" s="1"/>
  <c r="T278" i="6"/>
  <c r="V278" i="6" s="1"/>
  <c r="T719" i="6"/>
  <c r="T1480" i="6"/>
  <c r="T861" i="6"/>
  <c r="T695" i="6"/>
  <c r="V695" i="6" s="1"/>
  <c r="T864" i="6"/>
  <c r="T761" i="6"/>
  <c r="T165" i="6"/>
  <c r="T68" i="6"/>
  <c r="V68" i="6" s="1"/>
  <c r="T1636" i="6"/>
  <c r="T1391" i="6"/>
  <c r="T1683" i="6"/>
  <c r="T365" i="6"/>
  <c r="T281" i="6"/>
  <c r="V281" i="6" s="1"/>
  <c r="T560" i="6"/>
  <c r="V560" i="6" s="1"/>
  <c r="T163" i="6"/>
  <c r="T805" i="6"/>
  <c r="T1266" i="6"/>
  <c r="T1611" i="6"/>
  <c r="T718" i="6"/>
  <c r="V718" i="6" s="1"/>
  <c r="T172" i="6"/>
  <c r="V172" i="6" s="1"/>
  <c r="T1674" i="6"/>
  <c r="T166" i="6"/>
  <c r="T1262" i="6"/>
  <c r="T1329" i="6"/>
  <c r="T1336" i="6"/>
  <c r="V1336" i="6" s="1"/>
  <c r="T529" i="6"/>
  <c r="V529" i="6" s="1"/>
  <c r="T1600" i="6"/>
  <c r="T755" i="6"/>
  <c r="T1651" i="6"/>
  <c r="T155" i="6"/>
  <c r="V155" i="6" s="1"/>
  <c r="T138" i="6"/>
  <c r="T1509" i="6"/>
  <c r="T1628" i="6"/>
  <c r="T1301" i="6"/>
  <c r="V1301" i="6" s="1"/>
  <c r="T700" i="6"/>
  <c r="T263" i="6"/>
  <c r="V263" i="6" s="1"/>
  <c r="T668" i="6"/>
  <c r="V668" i="6" s="1"/>
  <c r="T1143" i="6"/>
  <c r="T51" i="6"/>
  <c r="T336" i="6"/>
  <c r="T706" i="6"/>
  <c r="T840" i="6"/>
  <c r="T1629" i="6"/>
  <c r="T1518" i="6"/>
  <c r="T354" i="6"/>
  <c r="T1706" i="6"/>
  <c r="T573" i="6"/>
  <c r="T597" i="6"/>
  <c r="T630" i="6"/>
  <c r="V630" i="6" s="1"/>
  <c r="T1385" i="6"/>
  <c r="T603" i="6"/>
  <c r="T1375" i="6"/>
  <c r="T1524" i="6"/>
  <c r="T806" i="6"/>
  <c r="T463" i="6"/>
  <c r="T360" i="6"/>
  <c r="V360" i="6" s="1"/>
  <c r="T421" i="6"/>
  <c r="T439" i="6"/>
  <c r="V439" i="6" s="1"/>
  <c r="T521" i="6"/>
  <c r="V521" i="6" s="1"/>
  <c r="T1672" i="6"/>
  <c r="T799" i="6"/>
  <c r="T1120" i="6"/>
  <c r="V1120" i="6" s="1"/>
  <c r="T31" i="6"/>
  <c r="T254" i="6"/>
  <c r="V254" i="6" s="1"/>
  <c r="T170" i="6"/>
  <c r="V170" i="6" s="1"/>
  <c r="T1548" i="6"/>
  <c r="T177" i="6"/>
  <c r="T1267" i="6"/>
  <c r="T344" i="6"/>
  <c r="T126" i="6"/>
  <c r="T1427" i="6"/>
  <c r="T399" i="6"/>
  <c r="V399" i="6" s="1"/>
  <c r="T1691" i="6"/>
  <c r="V1691" i="6" s="1"/>
  <c r="T929" i="6"/>
  <c r="V929" i="6" s="1"/>
  <c r="T1536" i="6"/>
  <c r="T127" i="6"/>
  <c r="V127" i="6" s="1"/>
  <c r="T604" i="6"/>
  <c r="T442" i="6"/>
  <c r="T203" i="6"/>
  <c r="V203" i="6" s="1"/>
  <c r="T1188" i="6"/>
  <c r="T927" i="6"/>
  <c r="V927" i="6" s="1"/>
  <c r="T786" i="6"/>
  <c r="V786" i="6" s="1"/>
  <c r="T145" i="6"/>
  <c r="V145" i="6" s="1"/>
  <c r="T1146" i="6"/>
  <c r="V1146" i="6" s="1"/>
  <c r="T1504" i="6"/>
  <c r="T547" i="6"/>
  <c r="V547" i="6" s="1"/>
  <c r="T1440" i="6"/>
  <c r="T512" i="6"/>
  <c r="V512" i="6" s="1"/>
  <c r="T488" i="6"/>
  <c r="T1403" i="6"/>
  <c r="T916" i="6"/>
  <c r="T693" i="6"/>
  <c r="V693" i="6" s="1"/>
  <c r="T716" i="6"/>
  <c r="T1686" i="6"/>
  <c r="T582" i="6"/>
  <c r="V582" i="6" s="1"/>
  <c r="T940" i="6"/>
  <c r="V940" i="6" s="1"/>
  <c r="T65" i="6"/>
  <c r="V65" i="6" s="1"/>
  <c r="T1013" i="6"/>
  <c r="T1687" i="6"/>
  <c r="V1687" i="6" s="1"/>
  <c r="T377" i="6"/>
  <c r="V377" i="6" s="1"/>
  <c r="T70" i="6"/>
  <c r="T698" i="6"/>
  <c r="T745" i="6"/>
  <c r="T857" i="6"/>
  <c r="T691" i="6"/>
  <c r="V691" i="6" s="1"/>
  <c r="T98" i="6"/>
  <c r="T796" i="6"/>
  <c r="T1584" i="6"/>
  <c r="V1584" i="6" s="1"/>
  <c r="T258" i="6"/>
  <c r="V258" i="6" s="1"/>
  <c r="T1394" i="6"/>
  <c r="T181" i="6"/>
  <c r="T885" i="6"/>
  <c r="T545" i="6"/>
  <c r="V545" i="6" s="1"/>
  <c r="T169" i="6"/>
  <c r="V169" i="6" s="1"/>
  <c r="T800" i="6"/>
  <c r="T1135" i="6"/>
  <c r="V1135" i="6" s="1"/>
  <c r="T1414" i="6"/>
  <c r="T266" i="6"/>
  <c r="T204" i="6"/>
  <c r="T193" i="6"/>
  <c r="V193" i="6" s="1"/>
  <c r="T252" i="6"/>
  <c r="V252" i="6" s="1"/>
  <c r="T1190" i="6"/>
  <c r="T556" i="6"/>
  <c r="V556" i="6" s="1"/>
  <c r="T622" i="6"/>
  <c r="T876" i="6"/>
  <c r="T1113" i="6"/>
  <c r="T1542" i="6"/>
  <c r="V1542" i="6" s="1"/>
  <c r="T118" i="6"/>
  <c r="V118" i="6" s="1"/>
  <c r="T1470" i="6"/>
  <c r="T1215" i="6"/>
  <c r="T1137" i="6"/>
  <c r="T454" i="6"/>
  <c r="T53" i="6"/>
  <c r="T187" i="6"/>
  <c r="V187" i="6" s="1"/>
  <c r="T100" i="6"/>
  <c r="T612" i="6"/>
  <c r="V612" i="6" s="1"/>
  <c r="T128" i="6"/>
  <c r="T385" i="6"/>
  <c r="V385" i="6" s="1"/>
  <c r="T662" i="6"/>
  <c r="T89" i="6"/>
  <c r="V89" i="6" s="1"/>
  <c r="T1244" i="6"/>
  <c r="T699" i="6"/>
  <c r="V699" i="6" s="1"/>
  <c r="T809" i="6"/>
  <c r="T378" i="6"/>
  <c r="T405" i="6"/>
  <c r="T519" i="6"/>
  <c r="T84" i="6"/>
  <c r="T753" i="6"/>
  <c r="V753" i="6" s="1"/>
  <c r="T847" i="6"/>
  <c r="T1178" i="6"/>
  <c r="V1178" i="6" s="1"/>
  <c r="T286" i="6"/>
  <c r="T476" i="6"/>
  <c r="V476" i="6" s="1"/>
  <c r="T915" i="6"/>
  <c r="T429" i="6"/>
  <c r="T1184" i="6"/>
  <c r="T338" i="6"/>
  <c r="V338" i="6" s="1"/>
  <c r="T48" i="6"/>
  <c r="T1131" i="6"/>
  <c r="V1131" i="6" s="1"/>
  <c r="T1128" i="6"/>
  <c r="V1128" i="6" s="1"/>
  <c r="T1300" i="6"/>
  <c r="V1300" i="6" s="1"/>
  <c r="T1321" i="6"/>
  <c r="T339" i="6"/>
  <c r="T1708" i="6"/>
  <c r="V1708" i="6" s="1"/>
  <c r="T589" i="6"/>
  <c r="T280" i="6"/>
  <c r="T489" i="6"/>
  <c r="T1482" i="6"/>
  <c r="T95" i="6"/>
  <c r="V95" i="6" s="1"/>
  <c r="T1602" i="6"/>
  <c r="T1620" i="6"/>
  <c r="V1620" i="6" s="1"/>
  <c r="T1659" i="6"/>
  <c r="V1659" i="6" s="1"/>
  <c r="T123" i="6"/>
  <c r="T1465" i="6"/>
  <c r="T352" i="6"/>
  <c r="T1426" i="6"/>
  <c r="T912" i="6"/>
  <c r="T1517" i="6"/>
  <c r="T1138" i="6"/>
  <c r="V1138" i="6" s="1"/>
  <c r="T1124" i="6"/>
  <c r="T923" i="6"/>
  <c r="T1577" i="6"/>
  <c r="T1383" i="6"/>
  <c r="V1383" i="6" s="1"/>
  <c r="T671" i="6"/>
  <c r="T839" i="6"/>
  <c r="T1305" i="6"/>
  <c r="T843" i="6"/>
  <c r="V843" i="6" s="1"/>
  <c r="T28" i="6"/>
  <c r="T1671" i="6"/>
  <c r="T362" i="6"/>
  <c r="V362" i="6" s="1"/>
  <c r="T765" i="6"/>
  <c r="T810" i="6"/>
  <c r="T797" i="6"/>
  <c r="T1066" i="6"/>
  <c r="V1066" i="6" s="1"/>
  <c r="T905" i="6"/>
  <c r="T1018" i="6"/>
  <c r="T1566" i="6"/>
  <c r="T1101" i="6"/>
  <c r="T851" i="6"/>
  <c r="V851" i="6" s="1"/>
  <c r="T1288" i="6"/>
  <c r="T214" i="6"/>
  <c r="T1505" i="6"/>
  <c r="T1412" i="6"/>
  <c r="T380" i="6"/>
  <c r="T363" i="6"/>
  <c r="V363" i="6" s="1"/>
  <c r="T1673" i="6"/>
  <c r="T863" i="6"/>
  <c r="V863" i="6" s="1"/>
  <c r="T510" i="6"/>
  <c r="V510" i="6" s="1"/>
  <c r="T396" i="6"/>
  <c r="V396" i="6" s="1"/>
  <c r="T137" i="6"/>
  <c r="T833" i="6"/>
  <c r="T1583" i="6"/>
  <c r="T715" i="6"/>
  <c r="T953" i="6"/>
  <c r="T171" i="6"/>
  <c r="T1234" i="6"/>
  <c r="T1170" i="6"/>
  <c r="T1293" i="6"/>
  <c r="T134" i="6"/>
  <c r="T1523" i="6"/>
  <c r="T1313" i="6"/>
  <c r="T311" i="6"/>
  <c r="V311" i="6" s="1"/>
  <c r="T551" i="6"/>
  <c r="T663" i="6"/>
  <c r="T1603" i="6"/>
  <c r="T1592" i="6"/>
  <c r="T756" i="6"/>
  <c r="V756" i="6" s="1"/>
  <c r="T815" i="6"/>
  <c r="T1041" i="6"/>
  <c r="V1041" i="6" s="1"/>
  <c r="T1371" i="6"/>
  <c r="T295" i="6"/>
  <c r="T558" i="6"/>
  <c r="T318" i="6"/>
  <c r="T1284" i="6"/>
  <c r="T1185" i="6"/>
  <c r="T179" i="6"/>
  <c r="V179" i="6" s="1"/>
  <c r="T962" i="6"/>
  <c r="V962" i="6" s="1"/>
  <c r="T1022" i="6"/>
  <c r="T1378" i="6"/>
  <c r="T1140" i="6"/>
  <c r="T1356" i="6"/>
  <c r="T518" i="6"/>
  <c r="T1054" i="6"/>
  <c r="T80" i="6"/>
  <c r="T1011" i="6"/>
  <c r="V1011" i="6" s="1"/>
  <c r="T392" i="6"/>
  <c r="T1490" i="6"/>
  <c r="T1618" i="6"/>
  <c r="T403" i="6"/>
  <c r="T733" i="6"/>
  <c r="T1474" i="6"/>
  <c r="V1474" i="6" s="1"/>
  <c r="T299" i="6"/>
  <c r="V299" i="6" s="1"/>
  <c r="T694" i="6"/>
  <c r="V694" i="6" s="1"/>
  <c r="T1645" i="6"/>
  <c r="T1317" i="6"/>
  <c r="T950" i="6"/>
  <c r="T1477" i="6"/>
  <c r="V1477" i="6" s="1"/>
  <c r="T1181" i="6"/>
  <c r="T1469" i="6"/>
  <c r="T102" i="6"/>
  <c r="T790" i="6"/>
  <c r="V790" i="6" s="1"/>
  <c r="T901" i="6"/>
  <c r="V901" i="6" s="1"/>
  <c r="T1680" i="6"/>
  <c r="V1680" i="6" s="1"/>
  <c r="T448" i="6"/>
  <c r="T1160" i="6"/>
  <c r="T164" i="6"/>
  <c r="T1400" i="6"/>
  <c r="T1344" i="6"/>
  <c r="T1003" i="6"/>
  <c r="V1003" i="6" s="1"/>
  <c r="T867" i="6"/>
  <c r="T774" i="6"/>
  <c r="V774" i="6" s="1"/>
  <c r="T372" i="6"/>
  <c r="T980" i="6"/>
  <c r="T161" i="6"/>
  <c r="V161" i="6" s="1"/>
  <c r="T655" i="6"/>
  <c r="T231" i="6"/>
  <c r="T1257" i="6"/>
  <c r="V1257" i="6" s="1"/>
  <c r="T1675" i="6"/>
  <c r="T1696" i="6"/>
  <c r="T1034" i="6"/>
  <c r="V1034" i="6" s="1"/>
  <c r="T965" i="6"/>
  <c r="T533" i="6"/>
  <c r="V533" i="6" s="1"/>
  <c r="T543" i="6"/>
  <c r="T1531" i="6"/>
  <c r="T1097" i="6"/>
  <c r="T455" i="6"/>
  <c r="V455" i="6" s="1"/>
  <c r="T438" i="6"/>
  <c r="V438" i="6" s="1"/>
  <c r="T422" i="6"/>
  <c r="T1038" i="6"/>
  <c r="V1038" i="6" s="1"/>
  <c r="T1521" i="6"/>
  <c r="T1453" i="6"/>
  <c r="T1688" i="6"/>
  <c r="V1688" i="6" s="1"/>
  <c r="T267" i="6"/>
  <c r="T452" i="6"/>
  <c r="T887" i="6"/>
  <c r="V887" i="6" s="1"/>
  <c r="T1658" i="6"/>
  <c r="V1658" i="6" s="1"/>
  <c r="T156" i="6"/>
  <c r="V156" i="6" s="1"/>
  <c r="T426" i="6"/>
  <c r="T544" i="6"/>
  <c r="V544" i="6" s="1"/>
  <c r="T1169" i="6"/>
  <c r="V1169" i="6" s="1"/>
  <c r="T1210" i="6"/>
  <c r="V1210" i="6" s="1"/>
  <c r="T1206" i="6"/>
  <c r="T116" i="6"/>
  <c r="T525" i="6"/>
  <c r="T583" i="6"/>
  <c r="V583" i="6" s="1"/>
  <c r="T689" i="6"/>
  <c r="T983" i="6"/>
  <c r="T638" i="6"/>
  <c r="T1431" i="6"/>
  <c r="V1431" i="6" s="1"/>
  <c r="T649" i="6"/>
  <c r="T398" i="6"/>
  <c r="V398" i="6" s="1"/>
  <c r="T110" i="6"/>
  <c r="V110" i="6" s="1"/>
  <c r="T309" i="6"/>
  <c r="V309" i="6" s="1"/>
  <c r="T33" i="6"/>
  <c r="T1318" i="6"/>
  <c r="V1318" i="6" s="1"/>
  <c r="T441" i="6"/>
  <c r="V441" i="6" s="1"/>
  <c r="T356" i="6"/>
  <c r="T614" i="6"/>
  <c r="T1100" i="6"/>
  <c r="T1189" i="6"/>
  <c r="T664" i="6"/>
  <c r="T697" i="6"/>
  <c r="V697" i="6" s="1"/>
  <c r="T1632" i="6"/>
  <c r="T1302" i="6"/>
  <c r="T1660" i="6"/>
  <c r="V1660" i="6" s="1"/>
  <c r="T1279" i="6"/>
  <c r="T337" i="6"/>
  <c r="T1282" i="6"/>
  <c r="T1608" i="6"/>
  <c r="V1608" i="6" s="1"/>
  <c r="T801" i="6"/>
  <c r="T1084" i="6"/>
  <c r="T538" i="6"/>
  <c r="T240" i="6"/>
  <c r="T499" i="6"/>
  <c r="T376" i="6"/>
  <c r="T1314" i="6"/>
  <c r="T420" i="6"/>
  <c r="V420" i="6" s="1"/>
  <c r="T69" i="6"/>
  <c r="V69" i="6" s="1"/>
  <c r="T1130" i="6"/>
  <c r="T1033" i="6"/>
  <c r="T115" i="6"/>
  <c r="V115" i="6" s="1"/>
  <c r="T1692" i="6"/>
  <c r="T1376" i="6"/>
  <c r="V1376" i="6" s="1"/>
  <c r="T1357" i="6"/>
  <c r="V1357" i="6" s="1"/>
  <c r="T140" i="6"/>
  <c r="V140" i="6" s="1"/>
  <c r="T225" i="6"/>
  <c r="V225" i="6" s="1"/>
  <c r="T29" i="6"/>
  <c r="V29" i="6" s="1"/>
  <c r="T112" i="6"/>
  <c r="T473" i="6"/>
  <c r="T1273" i="6"/>
  <c r="T690" i="6"/>
  <c r="T835" i="6"/>
  <c r="T1238" i="6"/>
  <c r="V1238" i="6" s="1"/>
  <c r="T896" i="6"/>
  <c r="T386" i="6"/>
  <c r="V386" i="6" s="1"/>
  <c r="T808" i="6"/>
  <c r="T1649" i="6"/>
  <c r="V1649" i="6" s="1"/>
  <c r="T1198" i="6"/>
  <c r="T574" i="6"/>
  <c r="V574" i="6" s="1"/>
  <c r="T503" i="6"/>
  <c r="T481" i="6"/>
  <c r="V481" i="6" s="1"/>
  <c r="T1044" i="6"/>
  <c r="T1076" i="6"/>
  <c r="T60" i="6"/>
  <c r="T293" i="6"/>
  <c r="T332" i="6"/>
  <c r="T226" i="6"/>
  <c r="T1454" i="6"/>
  <c r="T388" i="6"/>
  <c r="V388" i="6" s="1"/>
  <c r="T122" i="6"/>
  <c r="T952" i="6"/>
  <c r="V952" i="6" s="1"/>
  <c r="T827" i="6"/>
  <c r="T1716" i="6"/>
  <c r="V1716" i="6" s="1"/>
  <c r="T219" i="6"/>
  <c r="V219" i="6" s="1"/>
  <c r="T530" i="6"/>
  <c r="V530" i="6" s="1"/>
  <c r="T823" i="6"/>
  <c r="T303" i="6"/>
  <c r="T760" i="6"/>
  <c r="T1154" i="6"/>
  <c r="V1154" i="6" s="1"/>
  <c r="T956" i="6"/>
  <c r="T1102" i="6"/>
  <c r="V1102" i="6" s="1"/>
  <c r="T871" i="6"/>
  <c r="T233" i="6"/>
  <c r="T936" i="6"/>
  <c r="V936" i="6" s="1"/>
  <c r="T974" i="6"/>
  <c r="T1667" i="6"/>
  <c r="V1667" i="6" s="1"/>
  <c r="T1173" i="6"/>
  <c r="T1264" i="6"/>
  <c r="T1242" i="6"/>
  <c r="T721" i="6"/>
  <c r="T793" i="6"/>
  <c r="V793" i="6" s="1"/>
  <c r="T1026" i="6"/>
  <c r="V1026" i="6" s="1"/>
  <c r="T677" i="6"/>
  <c r="V677" i="6" s="1"/>
  <c r="T1163" i="6"/>
  <c r="V1163" i="6" s="1"/>
  <c r="T1036" i="6"/>
  <c r="T1502" i="6"/>
  <c r="T653" i="6"/>
  <c r="V653" i="6" s="1"/>
  <c r="T313" i="6"/>
  <c r="T92" i="6"/>
  <c r="V92" i="6" s="1"/>
  <c r="T36" i="6"/>
  <c r="V36" i="6" s="1"/>
  <c r="T640" i="6"/>
  <c r="V640" i="6" s="1"/>
  <c r="T1532" i="6"/>
  <c r="T1045" i="6"/>
  <c r="V1045" i="6" s="1"/>
  <c r="T428" i="6"/>
  <c r="T631" i="6"/>
  <c r="V631" i="6" s="1"/>
  <c r="T147" i="6"/>
  <c r="T607" i="6"/>
  <c r="T600" i="6"/>
  <c r="V600" i="6" s="1"/>
  <c r="T1304" i="6"/>
  <c r="T437" i="6"/>
  <c r="T1397" i="6"/>
  <c r="T1568" i="6"/>
  <c r="T213" i="6"/>
  <c r="V213" i="6" s="1"/>
  <c r="T196" i="6"/>
  <c r="V196" i="6" s="1"/>
  <c r="T1295" i="6"/>
  <c r="V1295" i="6" s="1"/>
  <c r="T395" i="6"/>
  <c r="V395" i="6" s="1"/>
  <c r="T943" i="6"/>
  <c r="V943" i="6" s="1"/>
  <c r="T541" i="6"/>
  <c r="T1261" i="6"/>
  <c r="T283" i="6"/>
  <c r="T1715" i="6"/>
  <c r="V1715" i="6" s="1"/>
  <c r="T955" i="6"/>
  <c r="T308" i="6"/>
  <c r="T1106" i="6"/>
  <c r="V1106" i="6" s="1"/>
  <c r="T329" i="6"/>
  <c r="T1508" i="6"/>
  <c r="T1366" i="6"/>
  <c r="T1333" i="6"/>
  <c r="V1333" i="6" s="1"/>
  <c r="T1595" i="6"/>
  <c r="T961" i="6"/>
  <c r="T877" i="6"/>
  <c r="T669" i="6"/>
  <c r="T1684" i="6"/>
  <c r="T623" i="6"/>
  <c r="T244" i="6"/>
  <c r="V244" i="6" s="1"/>
  <c r="T1352" i="6"/>
  <c r="V1352" i="6" s="1"/>
  <c r="T222" i="6"/>
  <c r="V222" i="6" s="1"/>
  <c r="T881" i="6"/>
  <c r="T687" i="6"/>
  <c r="T1030" i="6"/>
  <c r="T1576" i="6"/>
  <c r="T553" i="6"/>
  <c r="V553" i="6" s="1"/>
  <c r="T1245" i="6"/>
  <c r="V1245" i="6" s="1"/>
  <c r="T477" i="6"/>
  <c r="T1520" i="6"/>
  <c r="V1520" i="6" s="1"/>
  <c r="T1616" i="6"/>
  <c r="V1616" i="6" s="1"/>
  <c r="T818" i="6"/>
  <c r="T1114" i="6"/>
  <c r="T1259" i="6"/>
  <c r="V1259" i="6" s="1"/>
  <c r="T596" i="6"/>
  <c r="T1455" i="6"/>
  <c r="V1455" i="6" s="1"/>
  <c r="T104" i="6"/>
  <c r="V104" i="6" s="1"/>
  <c r="T188" i="6"/>
  <c r="T1452" i="6"/>
  <c r="V1452" i="6" s="1"/>
  <c r="T1604" i="6"/>
  <c r="V1604" i="6" s="1"/>
  <c r="T260" i="6"/>
  <c r="T178" i="6"/>
  <c r="V178" i="6" s="1"/>
  <c r="T1607" i="6"/>
  <c r="T1048" i="6"/>
  <c r="T210" i="6"/>
  <c r="V210" i="6" s="1"/>
  <c r="T1056" i="6"/>
  <c r="V1056" i="6" s="1"/>
  <c r="T1543" i="6"/>
  <c r="V1543" i="6" s="1"/>
  <c r="T1624" i="6"/>
  <c r="T626" i="6"/>
  <c r="T418" i="6"/>
  <c r="T999" i="6"/>
  <c r="V999" i="6" s="1"/>
  <c r="T868" i="6"/>
  <c r="V868" i="6" s="1"/>
  <c r="T47" i="6"/>
  <c r="T264" i="6"/>
  <c r="T771" i="6"/>
  <c r="V771" i="6" s="1"/>
  <c r="T374" i="6"/>
  <c r="T1487" i="6"/>
  <c r="V1487" i="6" s="1"/>
  <c r="T720" i="6"/>
  <c r="T591" i="6"/>
  <c r="T724" i="6"/>
  <c r="T411" i="6"/>
  <c r="V411" i="6" s="1"/>
  <c r="T1157" i="6"/>
  <c r="V1157" i="6" s="1"/>
  <c r="T566" i="6"/>
  <c r="T117" i="6"/>
  <c r="T1051" i="6"/>
  <c r="V1051" i="6" s="1"/>
  <c r="T816" i="6"/>
  <c r="V816" i="6" s="1"/>
  <c r="T72" i="6"/>
  <c r="T1108" i="6"/>
  <c r="T534" i="6"/>
  <c r="T449" i="6"/>
  <c r="V449" i="6" s="1"/>
  <c r="T586" i="6"/>
  <c r="V586" i="6" s="1"/>
  <c r="T343" i="6"/>
  <c r="V343" i="6" s="1"/>
  <c r="T513" i="6"/>
  <c r="T152" i="6"/>
  <c r="T770" i="6"/>
  <c r="T813" i="6"/>
  <c r="T285" i="6"/>
  <c r="T844" i="6"/>
  <c r="V844" i="6" s="1"/>
  <c r="T681" i="6"/>
  <c r="T1028" i="6"/>
  <c r="T62" i="6"/>
  <c r="T1217" i="6"/>
  <c r="V1217" i="6" s="1"/>
  <c r="T1445" i="6"/>
  <c r="T294" i="6"/>
  <c r="T842" i="6"/>
  <c r="T1579" i="6"/>
  <c r="V1579" i="6" s="1"/>
  <c r="T509" i="6"/>
  <c r="T1186" i="6"/>
  <c r="V1186" i="6" s="1"/>
  <c r="T775" i="6"/>
  <c r="T1199" i="6"/>
  <c r="V1199" i="6" s="1"/>
  <c r="T998" i="6"/>
  <c r="T1575" i="6"/>
  <c r="V1575" i="6" s="1"/>
  <c r="T1682" i="6"/>
  <c r="T1512" i="6"/>
  <c r="T88" i="6"/>
  <c r="T1459" i="6"/>
  <c r="T559" i="6"/>
  <c r="T830" i="6"/>
  <c r="V830" i="6" s="1"/>
  <c r="T1016" i="6"/>
  <c r="V1016" i="6" s="1"/>
  <c r="T1072" i="6"/>
  <c r="T941" i="6"/>
  <c r="T711" i="6"/>
  <c r="T1020" i="6"/>
  <c r="T1228" i="6"/>
  <c r="T727" i="6"/>
  <c r="T1689" i="6"/>
  <c r="T1585" i="6"/>
  <c r="V1585" i="6" s="1"/>
  <c r="T578" i="6"/>
  <c r="T1503" i="6"/>
  <c r="T1294" i="6"/>
  <c r="V1294" i="6" s="1"/>
  <c r="T1435" i="6"/>
  <c r="V1435" i="6" s="1"/>
  <c r="T942" i="6"/>
  <c r="T563" i="6"/>
  <c r="T939" i="6"/>
  <c r="V939" i="6" s="1"/>
  <c r="T255" i="6"/>
  <c r="T1177" i="6"/>
  <c r="T1439" i="6"/>
  <c r="T1380" i="6"/>
  <c r="T192" i="6"/>
  <c r="T312" i="6"/>
  <c r="V312" i="6" s="1"/>
  <c r="T498" i="6"/>
  <c r="V498" i="6" s="1"/>
  <c r="T1032" i="6"/>
  <c r="V1032" i="6" s="1"/>
  <c r="T144" i="6"/>
  <c r="T1422" i="6"/>
  <c r="T1194" i="6"/>
  <c r="T1368" i="6"/>
  <c r="V1368" i="6" s="1"/>
  <c r="T1655" i="6"/>
  <c r="T182" i="6"/>
  <c r="T1591" i="6"/>
  <c r="T224" i="6"/>
  <c r="T944" i="6"/>
  <c r="T410" i="6"/>
  <c r="T764" i="6"/>
  <c r="T1007" i="6"/>
  <c r="V1007" i="6" s="1"/>
  <c r="T331" i="6"/>
  <c r="V331" i="6" s="1"/>
  <c r="T1701" i="6"/>
  <c r="T238" i="6"/>
  <c r="T1698" i="6"/>
  <c r="T257" i="6"/>
  <c r="V257" i="6" s="1"/>
  <c r="T831" i="6"/>
  <c r="T1265" i="6"/>
  <c r="V1265" i="6" s="1"/>
  <c r="T1415" i="6"/>
  <c r="V1415" i="6" s="1"/>
  <c r="T291" i="6"/>
  <c r="T158" i="6"/>
  <c r="V158" i="6" s="1"/>
  <c r="T874" i="6"/>
  <c r="T610" i="6"/>
  <c r="V610" i="6" s="1"/>
  <c r="T970" i="6"/>
  <c r="V970" i="6" s="1"/>
  <c r="T1349" i="6"/>
  <c r="V1349" i="6" s="1"/>
  <c r="T1499" i="6"/>
  <c r="T1642" i="6"/>
  <c r="V1642" i="6" s="1"/>
  <c r="T298" i="6"/>
  <c r="T523" i="6"/>
  <c r="T434" i="6"/>
  <c r="T925" i="6"/>
  <c r="V925" i="6" s="1"/>
  <c r="T42" i="6"/>
  <c r="V42" i="6" s="1"/>
  <c r="T1413" i="6"/>
  <c r="T1308" i="6"/>
  <c r="V1308" i="6" s="1"/>
  <c r="T141" i="6"/>
  <c r="V141" i="6" s="1"/>
  <c r="T56" i="6"/>
  <c r="V56" i="6" s="1"/>
  <c r="T450" i="6"/>
  <c r="V450" i="6" s="1"/>
  <c r="T468" i="6"/>
  <c r="V468" i="6" s="1"/>
  <c r="T272" i="6"/>
  <c r="V272" i="6" s="1"/>
  <c r="T1088" i="6"/>
  <c r="T159" i="6"/>
  <c r="T710" i="6"/>
  <c r="V710" i="6" s="1"/>
  <c r="T1299" i="6"/>
  <c r="T1654" i="6"/>
  <c r="T1129" i="6"/>
  <c r="V1129" i="6" s="1"/>
  <c r="T1183" i="6"/>
  <c r="T444" i="6"/>
  <c r="T1367" i="6"/>
  <c r="V1367" i="6" s="1"/>
  <c r="T279" i="6"/>
  <c r="T1031" i="6"/>
  <c r="V1031" i="6" s="1"/>
  <c r="T682" i="6"/>
  <c r="V682" i="6" s="1"/>
  <c r="T1384" i="6"/>
  <c r="T175" i="6"/>
  <c r="V175" i="6" s="1"/>
  <c r="T1605" i="6"/>
  <c r="T1275" i="6"/>
  <c r="V1275" i="6" s="1"/>
  <c r="T918" i="6"/>
  <c r="T821" i="6"/>
  <c r="V821" i="6" s="1"/>
  <c r="T707" i="6"/>
  <c r="V707" i="6" s="1"/>
  <c r="T185" i="6"/>
  <c r="V185" i="6" s="1"/>
  <c r="T1710" i="6"/>
  <c r="T1702" i="6"/>
  <c r="V1702" i="6" s="1"/>
  <c r="T565" i="6"/>
  <c r="T1656" i="6"/>
  <c r="V1656" i="6" s="1"/>
  <c r="T459" i="6"/>
  <c r="T854" i="6"/>
  <c r="V854" i="6" s="1"/>
  <c r="T135" i="6"/>
  <c r="T37" i="6"/>
  <c r="V37" i="6" s="1"/>
  <c r="T1049" i="6"/>
  <c r="T779" i="6"/>
  <c r="T516" i="6"/>
  <c r="V516" i="6" s="1"/>
  <c r="T474" i="6"/>
  <c r="T451" i="6"/>
  <c r="V451" i="6" s="1"/>
  <c r="T246" i="6"/>
  <c r="T958" i="6"/>
  <c r="V958" i="6" s="1"/>
  <c r="T1363" i="6"/>
  <c r="T798" i="6"/>
  <c r="T994" i="6"/>
  <c r="T1382" i="6"/>
  <c r="T121" i="6"/>
  <c r="V121" i="6" s="1"/>
  <c r="T1623" i="6"/>
  <c r="T1361" i="6"/>
  <c r="T1339" i="6"/>
  <c r="T1491" i="6"/>
  <c r="T992" i="6"/>
  <c r="T1717" i="6"/>
  <c r="T1125" i="6"/>
  <c r="T202" i="6"/>
  <c r="T289" i="6"/>
  <c r="T431" i="6"/>
  <c r="V431" i="6" s="1"/>
  <c r="T1370" i="6"/>
  <c r="T469" i="6"/>
  <c r="T1676" i="6"/>
  <c r="V1676" i="6" s="1"/>
  <c r="T1087" i="6"/>
  <c r="T588" i="6"/>
  <c r="T1700" i="6"/>
  <c r="V1700" i="6" s="1"/>
  <c r="T433" i="6"/>
  <c r="T167" i="6"/>
  <c r="T1396" i="6"/>
  <c r="T292" i="6"/>
  <c r="V292" i="6" s="1"/>
  <c r="T1052" i="6"/>
  <c r="T282" i="6"/>
  <c r="T307" i="6"/>
  <c r="T501" i="6"/>
  <c r="V501" i="6" s="1"/>
  <c r="T945" i="6"/>
  <c r="T1250" i="6"/>
  <c r="T897" i="6"/>
  <c r="T862" i="6"/>
  <c r="V862" i="6" s="1"/>
  <c r="T371" i="6"/>
  <c r="T1555" i="6"/>
  <c r="T636" i="6"/>
  <c r="T1443" i="6"/>
  <c r="T595" i="6"/>
  <c r="T1558" i="6"/>
  <c r="T969" i="6"/>
  <c r="T674" i="6"/>
  <c r="T602" i="6"/>
  <c r="T685" i="6"/>
  <c r="T1347" i="6"/>
  <c r="T1553" i="6"/>
  <c r="T27" i="6"/>
  <c r="V27" i="6" s="1"/>
  <c r="T537" i="6"/>
  <c r="T1617" i="6"/>
  <c r="T778" i="6"/>
  <c r="V778" i="6" s="1"/>
  <c r="T701" i="6"/>
  <c r="T1055" i="6"/>
  <c r="T1111" i="6"/>
  <c r="T146" i="6"/>
  <c r="V146" i="6" s="1"/>
  <c r="T221" i="6"/>
  <c r="T342" i="6"/>
  <c r="T1202" i="6"/>
  <c r="T446" i="6"/>
  <c r="V446" i="6" s="1"/>
  <c r="T527" i="6"/>
  <c r="T1243" i="6"/>
  <c r="V1243" i="6" s="1"/>
  <c r="T1539" i="6"/>
  <c r="T978" i="6"/>
  <c r="T1631" i="6"/>
  <c r="T76" i="6"/>
  <c r="T1270" i="6"/>
  <c r="T1596" i="6"/>
  <c r="T1386" i="6"/>
  <c r="T485" i="6"/>
  <c r="T413" i="6"/>
  <c r="T1627" i="6"/>
  <c r="V1627" i="6" s="1"/>
  <c r="T470" i="6"/>
  <c r="V470" i="6" s="1"/>
  <c r="T1492" i="6"/>
  <c r="T198" i="6"/>
  <c r="V198" i="6" s="1"/>
  <c r="T879" i="6"/>
  <c r="V879" i="6" s="1"/>
  <c r="T792" i="6"/>
  <c r="T1484" i="6"/>
  <c r="T1630" i="6"/>
  <c r="T394" i="6"/>
  <c r="T1175" i="6"/>
  <c r="T731" i="6"/>
  <c r="V731" i="6" s="1"/>
  <c r="T492" i="6"/>
  <c r="T723" i="6"/>
  <c r="V723" i="6" s="1"/>
  <c r="T40" i="6"/>
  <c r="T964" i="6"/>
  <c r="V964" i="6" s="1"/>
  <c r="T807" i="6"/>
  <c r="T658" i="6"/>
  <c r="V658" i="6" s="1"/>
  <c r="T1634" i="6"/>
  <c r="T593" i="6"/>
  <c r="V593" i="6" s="1"/>
  <c r="T506" i="6"/>
  <c r="V506" i="6" s="1"/>
  <c r="T919" i="6"/>
  <c r="T1570" i="6"/>
  <c r="T419" i="6"/>
  <c r="V419" i="6" s="1"/>
  <c r="T782" i="6"/>
  <c r="T1291" i="6"/>
  <c r="T776" i="6"/>
  <c r="V776" i="6" s="1"/>
  <c r="T1093" i="6"/>
  <c r="T898" i="6"/>
  <c r="V898" i="6" s="1"/>
  <c r="T1167" i="6"/>
  <c r="T1159" i="6"/>
  <c r="T554" i="6"/>
  <c r="T1353" i="6"/>
  <c r="T531" i="6"/>
  <c r="T642" i="6"/>
  <c r="T751" i="6"/>
  <c r="T1404" i="6"/>
  <c r="T57" i="6"/>
  <c r="V57" i="6" s="1"/>
  <c r="T366" i="6"/>
  <c r="T957" i="6"/>
  <c r="T205" i="6"/>
  <c r="V205" i="6" s="1"/>
  <c r="T850" i="6"/>
  <c r="T316" i="6"/>
  <c r="T891" i="6"/>
  <c r="T1446" i="6"/>
  <c r="V1446" i="6" s="1"/>
  <c r="T872" i="6"/>
  <c r="T977" i="6"/>
  <c r="T85" i="6"/>
  <c r="V85" i="6" s="1"/>
  <c r="T708" i="6"/>
  <c r="V708" i="6" s="1"/>
  <c r="T1393" i="6"/>
  <c r="T1004" i="6"/>
  <c r="T34" i="6"/>
  <c r="T1200" i="6"/>
  <c r="V1200" i="6" s="1"/>
  <c r="T526" i="6"/>
  <c r="T794" i="6"/>
  <c r="T635" i="6"/>
  <c r="V635" i="6" s="1"/>
  <c r="T1232" i="6"/>
  <c r="T1463" i="6"/>
  <c r="T1144" i="6"/>
  <c r="T787" i="6"/>
  <c r="T971" i="6"/>
  <c r="V971" i="6" s="1"/>
  <c r="T1322" i="6"/>
  <c r="V1322" i="6" s="1"/>
  <c r="T1475" i="6"/>
  <c r="V1475" i="6" s="1"/>
  <c r="T1661" i="6"/>
  <c r="T713" i="6"/>
  <c r="T1096" i="6"/>
  <c r="V1096" i="6" s="1"/>
  <c r="T1464" i="6"/>
  <c r="T1515" i="6"/>
  <c r="T1080" i="6"/>
  <c r="T841" i="6"/>
  <c r="V841" i="6" s="1"/>
  <c r="T1166" i="6"/>
  <c r="V1166" i="6" s="1"/>
  <c r="T1023" i="6"/>
  <c r="T402" i="6"/>
  <c r="T131" i="6"/>
  <c r="T1042" i="6"/>
  <c r="V1042" i="6" s="1"/>
  <c r="T909" i="6"/>
  <c r="T1277" i="6"/>
  <c r="V1277" i="6" s="1"/>
  <c r="T1511" i="6"/>
  <c r="V1511" i="6" s="1"/>
  <c r="T926" i="6"/>
  <c r="V926" i="6" s="1"/>
  <c r="T1588" i="6"/>
  <c r="T125" i="6"/>
  <c r="T1098" i="6"/>
  <c r="V1098" i="6" s="1"/>
  <c r="T1650" i="6"/>
  <c r="V1650" i="6" s="1"/>
  <c r="T417" i="6"/>
  <c r="T87" i="6"/>
  <c r="T571" i="6"/>
  <c r="V571" i="6" s="1"/>
  <c r="T1068" i="6"/>
  <c r="T748" i="6"/>
  <c r="T576" i="6"/>
  <c r="T557" i="6"/>
  <c r="V557" i="6" s="1"/>
  <c r="T1240" i="6"/>
  <c r="T1563" i="6"/>
  <c r="T1325" i="6"/>
  <c r="T256" i="6"/>
  <c r="T1471" i="6"/>
  <c r="T261" i="6"/>
  <c r="V261" i="6" s="1"/>
  <c r="T270" i="6"/>
  <c r="T1705" i="6"/>
  <c r="V1705" i="6" s="1"/>
  <c r="T826" i="6"/>
  <c r="T191" i="6"/>
  <c r="T1582" i="6"/>
  <c r="V1582" i="6" s="1"/>
  <c r="T836" i="6"/>
  <c r="T45" i="6"/>
  <c r="T1309" i="6"/>
  <c r="T743" i="6"/>
  <c r="T361" i="6"/>
  <c r="V361" i="6" s="1"/>
  <c r="T692" i="6"/>
  <c r="T1040" i="6"/>
  <c r="T1615" i="6"/>
  <c r="V1615" i="6" s="1"/>
  <c r="T1389" i="6"/>
  <c r="V1389" i="6" s="1"/>
  <c r="T143" i="6"/>
  <c r="V143" i="6" s="1"/>
  <c r="T25" i="6"/>
  <c r="V25" i="6" s="1"/>
  <c r="T520" i="6"/>
  <c r="T1256" i="6"/>
  <c r="T1668" i="6"/>
  <c r="T1665" i="6"/>
  <c r="T1158" i="6"/>
  <c r="T661" i="6"/>
  <c r="V661" i="6" s="1"/>
  <c r="T250" i="6"/>
  <c r="T1213" i="6"/>
  <c r="V1213" i="6" s="1"/>
  <c r="T1012" i="6"/>
  <c r="T243" i="6"/>
  <c r="V243" i="6" s="1"/>
  <c r="T1411" i="6"/>
  <c r="T1498" i="6"/>
  <c r="T487" i="6"/>
  <c r="V487" i="6" s="1"/>
  <c r="T1283" i="6"/>
  <c r="T1119" i="6"/>
  <c r="T1328" i="6"/>
  <c r="T1132" i="6"/>
  <c r="V1132" i="6" s="1"/>
  <c r="T1246" i="6"/>
  <c r="V1246" i="6" s="1"/>
  <c r="T852" i="6"/>
  <c r="T1303" i="6"/>
  <c r="V1303" i="6" s="1"/>
  <c r="T1192" i="6"/>
  <c r="V1192" i="6" s="1"/>
  <c r="T705" i="6"/>
  <c r="V705" i="6" s="1"/>
  <c r="T423" i="6"/>
  <c r="T580" i="6"/>
  <c r="T1421" i="6"/>
  <c r="T1310" i="6"/>
  <c r="V1310" i="6" s="1"/>
  <c r="T302" i="6"/>
  <c r="T1122" i="6"/>
  <c r="V1122" i="6" s="1"/>
  <c r="T870" i="6"/>
  <c r="T1015" i="6"/>
  <c r="T1156" i="6"/>
  <c r="T995" i="6"/>
  <c r="V995" i="6" s="1"/>
  <c r="T878" i="6"/>
  <c r="T606" i="6"/>
  <c r="V606" i="6" s="1"/>
  <c r="T617" i="6"/>
  <c r="T199" i="6"/>
  <c r="T651" i="6"/>
  <c r="T475" i="6"/>
  <c r="V475" i="6" s="1"/>
  <c r="T109" i="6"/>
  <c r="T938" i="6"/>
  <c r="V938" i="6" s="1"/>
  <c r="T390" i="6"/>
  <c r="V390" i="6" s="1"/>
  <c r="T50" i="6"/>
  <c r="T1610" i="6"/>
  <c r="V1610" i="6" s="1"/>
  <c r="T113" i="6"/>
  <c r="V113" i="6" s="1"/>
  <c r="T1713" i="6"/>
  <c r="T1027" i="6"/>
  <c r="V1027" i="6" s="1"/>
  <c r="T709" i="6"/>
  <c r="V709" i="6" s="1"/>
  <c r="T1407" i="6"/>
  <c r="T859" i="6"/>
  <c r="T1001" i="6"/>
  <c r="V1001" i="6" s="1"/>
  <c r="T359" i="6"/>
  <c r="T993" i="6"/>
  <c r="T1094" i="6"/>
  <c r="T1567" i="6"/>
  <c r="V1567" i="6" s="1"/>
  <c r="T676" i="6"/>
  <c r="V676" i="6" s="1"/>
  <c r="T1652" i="6"/>
  <c r="T1541" i="6"/>
  <c r="T1528" i="6"/>
  <c r="T1534" i="6"/>
  <c r="T1601" i="6"/>
  <c r="T865" i="6"/>
  <c r="T1540" i="6"/>
  <c r="V1540" i="6" s="1"/>
  <c r="T972" i="6"/>
  <c r="V972" i="6" s="1"/>
  <c r="T1197" i="6"/>
  <c r="T949" i="6"/>
  <c r="T763" i="6"/>
  <c r="T1212" i="6"/>
  <c r="T32" i="6"/>
  <c r="T432" i="6"/>
  <c r="V432" i="6" s="1"/>
  <c r="T300" i="6"/>
  <c r="V300" i="6" s="1"/>
  <c r="T1237" i="6"/>
  <c r="V1237" i="6" s="1"/>
  <c r="T1633" i="6"/>
  <c r="V1633" i="6" s="1"/>
  <c r="T680" i="6"/>
  <c r="T458" i="6"/>
  <c r="T637" i="6"/>
  <c r="V637" i="6" s="1"/>
  <c r="T514" i="6"/>
  <c r="V514" i="6" s="1"/>
  <c r="T184" i="6"/>
  <c r="T323" i="6"/>
  <c r="T274" i="6"/>
  <c r="V274" i="6" s="1"/>
  <c r="T1609" i="6"/>
  <c r="T1331" i="6"/>
  <c r="T1110" i="6"/>
  <c r="V1110" i="6" s="1"/>
  <c r="T1703" i="6"/>
  <c r="T1211" i="6"/>
  <c r="T1580" i="6"/>
  <c r="V1580" i="6" s="1"/>
  <c r="T321" i="6"/>
  <c r="V321" i="6" s="1"/>
  <c r="T922" i="6"/>
  <c r="T618" i="6"/>
  <c r="V618" i="6" s="1"/>
  <c r="T1201" i="6"/>
  <c r="T754" i="6"/>
  <c r="V754" i="6" s="1"/>
  <c r="T1142" i="6"/>
  <c r="V1142" i="6" s="1"/>
  <c r="T1374" i="6"/>
  <c r="V1374" i="6" s="1"/>
  <c r="T1485" i="6"/>
  <c r="V1485" i="6" s="1"/>
  <c r="T507" i="6"/>
  <c r="T1268" i="6"/>
  <c r="V1268" i="6" s="1"/>
  <c r="T1062" i="6"/>
  <c r="V1062" i="6" s="1"/>
  <c r="T1462" i="6"/>
  <c r="V1462" i="6" s="1"/>
  <c r="T539" i="6"/>
  <c r="V539" i="6" s="1"/>
  <c r="T230" i="6"/>
  <c r="T981" i="6"/>
  <c r="T1090" i="6"/>
  <c r="V1090" i="6" s="1"/>
  <c r="T875" i="6"/>
  <c r="V875" i="6" s="1"/>
  <c r="T491" i="6"/>
  <c r="T1358" i="6"/>
  <c r="T1252" i="6"/>
  <c r="T99" i="6"/>
  <c r="V99" i="6" s="1"/>
  <c r="T1606" i="6"/>
  <c r="T425" i="6"/>
  <c r="V425" i="6" s="1"/>
  <c r="T1461" i="6"/>
  <c r="V1461" i="6" s="1"/>
  <c r="T584" i="6"/>
  <c r="T1029" i="6"/>
  <c r="T747" i="6"/>
  <c r="T966" i="6"/>
  <c r="T1280" i="6"/>
  <c r="V1280" i="6" s="1"/>
  <c r="T1134" i="6"/>
  <c r="V1134" i="6" s="1"/>
  <c r="T26" i="6"/>
  <c r="V26" i="6" s="1"/>
  <c r="T1223" i="6"/>
  <c r="T430" i="6"/>
  <c r="V430" i="6" s="1"/>
  <c r="T1227" i="6"/>
  <c r="T814" i="6"/>
  <c r="V814" i="6" s="1"/>
  <c r="T848" i="6"/>
  <c r="V848" i="6" s="1"/>
  <c r="T1425" i="6"/>
  <c r="V1425" i="6" s="1"/>
  <c r="T555" i="6"/>
  <c r="T1679" i="6"/>
  <c r="T94" i="6"/>
  <c r="T1574" i="6"/>
  <c r="T911" i="6"/>
  <c r="V911" i="6" s="1"/>
  <c r="T853" i="6"/>
  <c r="T215" i="6"/>
  <c r="T148" i="6"/>
  <c r="V148" i="6" s="1"/>
  <c r="T988" i="6"/>
  <c r="T49" i="6"/>
  <c r="V49" i="6" s="1"/>
  <c r="T1187" i="6"/>
  <c r="V1187" i="6" s="1"/>
  <c r="T783" i="6"/>
  <c r="V783" i="6" s="1"/>
  <c r="T108" i="6"/>
  <c r="T223" i="6"/>
  <c r="T1172" i="6"/>
  <c r="V1172" i="6" s="1"/>
  <c r="T1586" i="6"/>
  <c r="V1586" i="6" s="1"/>
  <c r="T625" i="6"/>
  <c r="V625" i="6" s="1"/>
  <c r="T979" i="6"/>
  <c r="T120" i="6"/>
  <c r="T1229" i="6"/>
  <c r="V1229" i="6" s="1"/>
  <c r="T1387" i="6"/>
  <c r="T1319" i="6"/>
  <c r="V1319" i="6" s="1"/>
  <c r="T1139" i="6"/>
  <c r="T276" i="6"/>
  <c r="V276" i="6" s="1"/>
  <c r="T369" i="6"/>
  <c r="T913" i="6"/>
  <c r="T1204" i="6"/>
  <c r="T194" i="6"/>
  <c r="T1017" i="6"/>
  <c r="V1017" i="6" s="1"/>
  <c r="T880" i="6"/>
  <c r="T1152" i="6"/>
  <c r="T766" i="6"/>
  <c r="T1061" i="6"/>
  <c r="T1533" i="6"/>
  <c r="T973" i="6"/>
  <c r="T211" i="6"/>
  <c r="T288" i="6"/>
  <c r="T729" i="6"/>
  <c r="T1035" i="6"/>
  <c r="T1083" i="6"/>
  <c r="T581" i="6"/>
  <c r="V581" i="6" s="1"/>
  <c r="T1442" i="6"/>
  <c r="T1447" i="6"/>
  <c r="T598" i="6"/>
  <c r="V598" i="6" s="1"/>
  <c r="T1625" i="6"/>
  <c r="V1625" i="6" s="1"/>
  <c r="T777" i="6"/>
  <c r="T1643" i="6"/>
  <c r="V1643" i="6" s="1"/>
  <c r="T1704" i="6"/>
  <c r="V1704" i="6" s="1"/>
  <c r="T1235" i="6"/>
  <c r="T1025" i="6"/>
  <c r="T1573" i="6"/>
  <c r="T1619" i="6"/>
  <c r="V1619" i="6" s="1"/>
  <c r="T1493" i="6"/>
  <c r="T139" i="6"/>
  <c r="T1340" i="6"/>
  <c r="V1340" i="6" s="1"/>
  <c r="T524" i="6"/>
  <c r="T1278" i="6"/>
  <c r="T1561" i="6"/>
  <c r="V1561" i="6" s="1"/>
  <c r="T1429" i="6"/>
  <c r="T832" i="6"/>
  <c r="T30" i="6"/>
  <c r="T381" i="6"/>
  <c r="V381" i="6" s="1"/>
  <c r="T900" i="6"/>
  <c r="T200" i="6"/>
  <c r="V200" i="6" s="1"/>
  <c r="T804" i="6"/>
  <c r="V804" i="6" s="1"/>
  <c r="T1222" i="6"/>
  <c r="V1222" i="6" s="1"/>
  <c r="T262" i="6"/>
  <c r="V262" i="6" s="1"/>
  <c r="T678" i="6"/>
  <c r="T947" i="6"/>
  <c r="V947" i="6" s="1"/>
  <c r="T728" i="6"/>
  <c r="T1638" i="6"/>
  <c r="T310" i="6"/>
  <c r="T1685" i="6"/>
  <c r="T643" i="6"/>
  <c r="T1024" i="6"/>
  <c r="T1402" i="6"/>
  <c r="T1082" i="6"/>
  <c r="V1082" i="6" s="1"/>
  <c r="T522" i="6"/>
  <c r="T937" i="6"/>
  <c r="T683" i="6"/>
  <c r="V683" i="6" s="1"/>
  <c r="T1677" i="6"/>
  <c r="T1598" i="6"/>
  <c r="T549" i="6"/>
  <c r="V549" i="6" s="1"/>
  <c r="T1112" i="6"/>
  <c r="V1112" i="6" s="1"/>
  <c r="T951" i="6"/>
  <c r="T228" i="6"/>
  <c r="T561" i="6"/>
  <c r="T229" i="6"/>
  <c r="V229" i="6" s="1"/>
  <c r="T1196" i="6"/>
  <c r="T1334" i="6"/>
  <c r="T858" i="6"/>
  <c r="T575" i="6"/>
  <c r="V575" i="6" s="1"/>
  <c r="T750" i="6"/>
  <c r="T1460" i="6"/>
  <c r="T1050" i="6"/>
  <c r="V1050" i="6" s="1"/>
  <c r="T1014" i="6"/>
  <c r="T928" i="6"/>
  <c r="V928" i="6" s="1"/>
  <c r="T1599" i="6"/>
  <c r="T479" i="6"/>
  <c r="T1562" i="6"/>
  <c r="V1562" i="6" s="1"/>
  <c r="T1095" i="6"/>
  <c r="V1095" i="6" s="1"/>
  <c r="T1226" i="6"/>
  <c r="V1226" i="6" s="1"/>
  <c r="T367" i="6"/>
  <c r="T320" i="6"/>
  <c r="T1103" i="6"/>
  <c r="T620" i="6"/>
  <c r="T1218" i="6"/>
  <c r="T1364" i="6"/>
  <c r="V1364" i="6" s="1"/>
  <c r="T1089" i="6"/>
  <c r="T1078" i="6"/>
  <c r="T1205" i="6"/>
  <c r="T1637" i="6"/>
  <c r="V1637" i="6" s="1"/>
  <c r="T744" i="6"/>
  <c r="V744" i="6" s="1"/>
  <c r="T585" i="6"/>
  <c r="T1063" i="6"/>
  <c r="T482" i="6"/>
  <c r="V482" i="6" s="1"/>
  <c r="T569" i="6"/>
  <c r="T930" i="6"/>
  <c r="T1147" i="6"/>
  <c r="T1594" i="6"/>
  <c r="T334" i="6"/>
  <c r="T453" i="6"/>
  <c r="T1507" i="6"/>
  <c r="V1507" i="6" s="1"/>
  <c r="T197" i="6"/>
  <c r="T673" i="6"/>
  <c r="T462" i="6"/>
  <c r="T540" i="6"/>
  <c r="T511" i="6"/>
  <c r="V511" i="6" s="1"/>
  <c r="T1247" i="6"/>
  <c r="T265" i="6"/>
  <c r="T1077" i="6"/>
  <c r="T457" i="6"/>
  <c r="T248" i="6"/>
  <c r="T621" i="6"/>
  <c r="T1448" i="6"/>
  <c r="V1448" i="6" s="1"/>
  <c r="T627" i="6"/>
  <c r="V627" i="6" s="1"/>
  <c r="T168" i="6"/>
  <c r="T997" i="6"/>
  <c r="T611" i="6"/>
  <c r="T1071" i="6"/>
  <c r="V1071" i="6" s="1"/>
  <c r="T393" i="6"/>
  <c r="T1522" i="6"/>
  <c r="T659" i="6"/>
  <c r="T466" i="6"/>
  <c r="V466" i="6" s="1"/>
  <c r="T81" i="6"/>
  <c r="T1312" i="6"/>
  <c r="V1312" i="6" s="1"/>
  <c r="T996" i="6"/>
  <c r="V996" i="6" s="1"/>
  <c r="T1171" i="6"/>
  <c r="T379" i="6"/>
  <c r="T483" i="6"/>
  <c r="T208" i="6"/>
  <c r="T306" i="6"/>
  <c r="V306" i="6" s="1"/>
  <c r="T46" i="6"/>
  <c r="T714" i="6"/>
  <c r="T672" i="6"/>
  <c r="T401" i="6"/>
  <c r="T1289" i="6"/>
  <c r="T654" i="6"/>
  <c r="T562" i="6"/>
  <c r="T1176" i="6"/>
  <c r="V1176" i="6" s="1"/>
  <c r="T124" i="6"/>
  <c r="T1341" i="6"/>
  <c r="T1458" i="6"/>
  <c r="T752" i="6"/>
  <c r="V752" i="6" s="1"/>
  <c r="T1209" i="6"/>
  <c r="T61" i="6"/>
  <c r="T355" i="6"/>
  <c r="T1551" i="6"/>
  <c r="T64" i="6"/>
  <c r="T1039" i="6"/>
  <c r="T1587" i="6"/>
  <c r="T768" i="6"/>
  <c r="T1373" i="6"/>
  <c r="T319" i="6"/>
  <c r="T899" i="6"/>
  <c r="V899" i="6" s="1"/>
  <c r="T407" i="6"/>
  <c r="V407" i="6" s="1"/>
  <c r="T1420" i="6"/>
  <c r="T1324" i="6"/>
  <c r="T1107" i="6"/>
  <c r="V1107" i="6" s="1"/>
  <c r="T277" i="6"/>
  <c r="T74" i="6"/>
  <c r="T825" i="6"/>
  <c r="V825" i="6" s="1"/>
  <c r="T1593" i="6"/>
  <c r="T1221" i="6"/>
  <c r="V1221" i="6" s="1"/>
  <c r="T1398" i="6"/>
  <c r="V1398" i="6" s="1"/>
  <c r="T1311" i="6"/>
  <c r="T665" i="6"/>
  <c r="T837" i="6"/>
  <c r="T725" i="6"/>
  <c r="V725" i="6" s="1"/>
  <c r="T340" i="6"/>
  <c r="V340" i="6" s="1"/>
  <c r="T1613" i="6"/>
  <c r="T1565" i="6"/>
  <c r="V1565" i="6" s="1"/>
  <c r="T657" i="6"/>
  <c r="T186" i="6"/>
  <c r="V186" i="6" s="1"/>
  <c r="T1005" i="6"/>
  <c r="T1360" i="6"/>
  <c r="V1360" i="6" s="1"/>
  <c r="T772" i="6"/>
  <c r="V772" i="6" s="1"/>
  <c r="T1410" i="6"/>
  <c r="T1060" i="6"/>
  <c r="V1060" i="6" s="1"/>
  <c r="T1589" i="6"/>
  <c r="T1346" i="6"/>
  <c r="T416" i="6"/>
  <c r="T1401" i="6"/>
  <c r="T368" i="6"/>
  <c r="V368" i="6" s="1"/>
  <c r="T1316" i="6"/>
  <c r="V1316" i="6" s="1"/>
  <c r="T1297" i="6"/>
  <c r="T646" i="6"/>
  <c r="T1408" i="6"/>
  <c r="V1408" i="6" s="1"/>
  <c r="T1417" i="6"/>
  <c r="T1428" i="6"/>
  <c r="T1104" i="6"/>
  <c r="C71" i="6"/>
  <c r="C982" i="6"/>
  <c r="C918" i="6"/>
  <c r="C513" i="6"/>
  <c r="C1682" i="6"/>
  <c r="C435" i="6"/>
  <c r="I4" i="18"/>
  <c r="I2" i="18" s="1"/>
  <c r="C1677" i="6" s="1"/>
  <c r="C1396" i="6"/>
  <c r="C254" i="6"/>
  <c r="Z3" i="8"/>
  <c r="C972" i="6"/>
  <c r="C1354" i="6"/>
  <c r="C351" i="6"/>
  <c r="C1147" i="6"/>
  <c r="C1259" i="6"/>
  <c r="C243" i="6"/>
  <c r="C1494" i="6"/>
  <c r="C863" i="6"/>
  <c r="W5" i="8"/>
  <c r="C504" i="6"/>
  <c r="C312" i="6"/>
  <c r="C1109" i="6"/>
  <c r="C545" i="6"/>
  <c r="C1252" i="6"/>
  <c r="C1704" i="6"/>
  <c r="C834" i="6"/>
  <c r="C275" i="6"/>
  <c r="C1610" i="6"/>
  <c r="C1313" i="6"/>
  <c r="C251" i="6"/>
  <c r="C804" i="6"/>
  <c r="C1040" i="6"/>
  <c r="C1558" i="6"/>
  <c r="C1233" i="6"/>
  <c r="C1101" i="6"/>
  <c r="C689" i="6"/>
  <c r="C860" i="6"/>
  <c r="C1279" i="6"/>
  <c r="C1646" i="6"/>
  <c r="C1683" i="6"/>
  <c r="C1500" i="6"/>
  <c r="C746" i="6"/>
  <c r="C287" i="6"/>
  <c r="C1324" i="6"/>
  <c r="C468" i="6"/>
  <c r="C233" i="6"/>
  <c r="C1641" i="6"/>
  <c r="C1589" i="6"/>
  <c r="C335" i="6"/>
  <c r="C1462" i="6"/>
  <c r="C1687" i="6"/>
  <c r="C1634" i="6"/>
  <c r="C1201" i="6"/>
  <c r="C1340" i="6"/>
  <c r="C936" i="6"/>
  <c r="C1581" i="6"/>
  <c r="C30" i="6"/>
  <c r="C1363" i="6"/>
  <c r="C213" i="6"/>
  <c r="C540" i="6"/>
  <c r="C1569" i="6"/>
  <c r="C158" i="6"/>
  <c r="C603" i="6"/>
  <c r="C806" i="6"/>
  <c r="C1254" i="6"/>
  <c r="C1088" i="6"/>
  <c r="C53" i="6"/>
  <c r="C1132" i="6"/>
  <c r="C133" i="6"/>
  <c r="C1647" i="6"/>
  <c r="C1658" i="6"/>
  <c r="C376" i="6"/>
  <c r="C607" i="6"/>
  <c r="C1616" i="6"/>
  <c r="C383" i="6"/>
  <c r="C1079" i="6"/>
  <c r="C652" i="6"/>
  <c r="C727" i="6"/>
  <c r="C350" i="6"/>
  <c r="C1144" i="6"/>
  <c r="C496" i="6"/>
  <c r="C1081" i="6"/>
  <c r="C793" i="6"/>
  <c r="C33" i="6"/>
  <c r="C600" i="6"/>
  <c r="C1209" i="6"/>
  <c r="C1070" i="6"/>
  <c r="C721" i="6"/>
  <c r="C1305" i="6"/>
  <c r="C992" i="6"/>
  <c r="C1612" i="6"/>
  <c r="C1540" i="6"/>
  <c r="C550" i="6"/>
  <c r="C474" i="6"/>
  <c r="C405" i="6"/>
  <c r="C803" i="6"/>
  <c r="C1360" i="6"/>
  <c r="C1121" i="6"/>
  <c r="C577" i="6"/>
  <c r="C526" i="6"/>
  <c r="C1532" i="6"/>
  <c r="C697" i="6"/>
  <c r="C988" i="6"/>
  <c r="C1131" i="6"/>
  <c r="C998" i="6"/>
  <c r="C472" i="6"/>
  <c r="C508" i="6"/>
  <c r="C1643" i="6"/>
  <c r="C301" i="6"/>
  <c r="C690" i="6"/>
  <c r="C1148" i="6"/>
  <c r="C452" i="6"/>
  <c r="C1576" i="6"/>
  <c r="C1321" i="6"/>
  <c r="C1133" i="6"/>
  <c r="C839" i="6"/>
  <c r="C1155" i="6"/>
  <c r="C657" i="6"/>
  <c r="C1545" i="6"/>
  <c r="C395" i="6"/>
  <c r="C280" i="6"/>
  <c r="C1072" i="6"/>
  <c r="C1285" i="6"/>
  <c r="C1457" i="6"/>
  <c r="C1444" i="6"/>
  <c r="C844" i="6"/>
  <c r="C946" i="6"/>
  <c r="C628" i="6"/>
  <c r="C811" i="6"/>
  <c r="C1389" i="6"/>
  <c r="C1620" i="6"/>
  <c r="C967" i="6"/>
  <c r="C1361" i="6"/>
  <c r="C530" i="6"/>
  <c r="C1594" i="6"/>
  <c r="C1067" i="6"/>
  <c r="C1154" i="6"/>
  <c r="C1710" i="6"/>
  <c r="C798" i="6"/>
  <c r="C845" i="6"/>
  <c r="C320" i="6"/>
  <c r="C185" i="6"/>
  <c r="C1063" i="6"/>
  <c r="C175" i="6"/>
  <c r="C1161" i="6"/>
  <c r="C1320" i="6"/>
  <c r="C1057" i="6"/>
  <c r="C929" i="6"/>
  <c r="C1052" i="6"/>
  <c r="C1559" i="6"/>
  <c r="C1565" i="6"/>
  <c r="C196" i="6"/>
  <c r="C449" i="6"/>
  <c r="C1004" i="6"/>
  <c r="C1206" i="6"/>
  <c r="C399" i="6"/>
  <c r="C1293" i="6"/>
  <c r="C521" i="6"/>
  <c r="C44" i="6"/>
  <c r="C807" i="6"/>
  <c r="C940" i="6"/>
  <c r="C1347" i="6"/>
  <c r="C430" i="6"/>
  <c r="C1066" i="6"/>
  <c r="C777" i="6"/>
  <c r="C629" i="6"/>
  <c r="C466" i="6"/>
  <c r="C1663" i="6"/>
  <c r="C1522" i="6"/>
  <c r="C1607" i="6"/>
  <c r="C587" i="6"/>
  <c r="C609" i="6"/>
  <c r="C869" i="6"/>
  <c r="C1580" i="6"/>
  <c r="C1550" i="6"/>
  <c r="C1508" i="6"/>
  <c r="C955" i="6"/>
  <c r="C794" i="6"/>
  <c r="C344" i="6"/>
  <c r="C1451" i="6"/>
  <c r="C336" i="6"/>
  <c r="C75" i="6"/>
  <c r="C1145" i="6"/>
  <c r="C1555" i="6"/>
  <c r="C1183" i="6"/>
  <c r="C1416" i="6"/>
  <c r="C620" i="6"/>
  <c r="C457" i="6"/>
  <c r="C323" i="6"/>
  <c r="C288" i="6"/>
  <c r="C1172" i="6"/>
  <c r="C210" i="6"/>
  <c r="C1166" i="6"/>
  <c r="C1339" i="6"/>
  <c r="C1552" i="6"/>
  <c r="C216" i="6"/>
  <c r="L7" i="17"/>
  <c r="V681" i="6" l="1"/>
  <c r="V1104" i="6"/>
  <c r="V659" i="6"/>
  <c r="V611" i="6"/>
  <c r="V937" i="6"/>
  <c r="V1638" i="6"/>
  <c r="V1139" i="6"/>
  <c r="V184" i="6"/>
  <c r="V1094" i="6"/>
  <c r="V1421" i="6"/>
  <c r="V1158" i="6"/>
  <c r="V743" i="6"/>
  <c r="V270" i="6"/>
  <c r="V1325" i="6"/>
  <c r="V402" i="6"/>
  <c r="V1080" i="6"/>
  <c r="V1630" i="6"/>
  <c r="V1270" i="6"/>
  <c r="V1202" i="6"/>
  <c r="V1111" i="6"/>
  <c r="V1617" i="6"/>
  <c r="V1347" i="6"/>
  <c r="V636" i="6"/>
  <c r="V1396" i="6"/>
  <c r="V238" i="6"/>
  <c r="V1591" i="6"/>
  <c r="V1503" i="6"/>
  <c r="V727" i="6"/>
  <c r="V62" i="6"/>
  <c r="V513" i="6"/>
  <c r="V626" i="6"/>
  <c r="V477" i="6"/>
  <c r="V1030" i="6"/>
  <c r="V956" i="6"/>
  <c r="V663" i="6"/>
  <c r="V380" i="6"/>
  <c r="V1018" i="6"/>
  <c r="V671" i="6"/>
  <c r="V1124" i="6"/>
  <c r="V1426" i="6"/>
  <c r="V662" i="6"/>
  <c r="V796" i="6"/>
  <c r="V745" i="6"/>
  <c r="V916" i="6"/>
  <c r="V463" i="6"/>
  <c r="V1629" i="6"/>
  <c r="V138" i="6"/>
  <c r="V1600" i="6"/>
  <c r="V861" i="6"/>
  <c r="V1581" i="6"/>
  <c r="V785" i="6"/>
  <c r="V1486" i="6"/>
  <c r="V757" i="6"/>
  <c r="V1612" i="6"/>
  <c r="V1494" i="6"/>
  <c r="V1330" i="6"/>
  <c r="V784" i="6"/>
  <c r="V1556" i="6"/>
  <c r="V639" i="6"/>
  <c r="V1514" i="6"/>
  <c r="V986" i="6"/>
  <c r="V902" i="6"/>
  <c r="V712" i="6"/>
  <c r="V1640" i="6"/>
  <c r="V206" i="6"/>
  <c r="V670" i="6"/>
  <c r="V1920" i="6"/>
  <c r="V1937" i="6"/>
  <c r="V1753" i="6"/>
  <c r="V1950" i="6"/>
  <c r="V1811" i="6"/>
  <c r="V1957" i="6"/>
  <c r="V1933" i="6"/>
  <c r="V1989" i="6"/>
  <c r="V74" i="6"/>
  <c r="V46" i="6"/>
  <c r="V1247" i="6"/>
  <c r="V750" i="6"/>
  <c r="V288" i="6"/>
  <c r="V369" i="6"/>
  <c r="V988" i="6"/>
  <c r="V617" i="6"/>
  <c r="V1464" i="6"/>
  <c r="V316" i="6"/>
  <c r="V1634" i="6"/>
  <c r="V1175" i="6"/>
  <c r="V992" i="6"/>
  <c r="V1384" i="6"/>
  <c r="V509" i="6"/>
  <c r="V1532" i="6"/>
  <c r="V313" i="6"/>
  <c r="V801" i="6"/>
  <c r="V649" i="6"/>
  <c r="V689" i="6"/>
  <c r="V1206" i="6"/>
  <c r="V452" i="6"/>
  <c r="V867" i="6"/>
  <c r="V1645" i="6"/>
  <c r="V1293" i="6"/>
  <c r="V953" i="6"/>
  <c r="V137" i="6"/>
  <c r="V1101" i="6"/>
  <c r="V1305" i="6"/>
  <c r="V1517" i="6"/>
  <c r="V1465" i="6"/>
  <c r="V1321" i="6"/>
  <c r="V1524" i="6"/>
  <c r="V90" i="6"/>
  <c r="V41" i="6"/>
  <c r="V1433" i="6"/>
  <c r="V1699" i="6"/>
  <c r="V632" i="6"/>
  <c r="V1307" i="6"/>
  <c r="V1476" i="6"/>
  <c r="V91" i="6"/>
  <c r="V647" i="6"/>
  <c r="V829" i="6"/>
  <c r="V834" i="6"/>
  <c r="V1075" i="6"/>
  <c r="V1286" i="6"/>
  <c r="V1105" i="6"/>
  <c r="V414" i="6"/>
  <c r="V572" i="6"/>
  <c r="V389" i="6"/>
  <c r="V515" i="6"/>
  <c r="V1664" i="6"/>
  <c r="V341" i="6"/>
  <c r="V1657" i="6"/>
  <c r="V601" i="6"/>
  <c r="V1725" i="6"/>
  <c r="V1722" i="6"/>
  <c r="V1835" i="6"/>
  <c r="V1876" i="6"/>
  <c r="V1769" i="6"/>
  <c r="V1870" i="6"/>
  <c r="V1980" i="6"/>
  <c r="V1901" i="6"/>
  <c r="V1883" i="6"/>
  <c r="V1919" i="6"/>
  <c r="V1945" i="6"/>
  <c r="V483" i="6"/>
  <c r="V930" i="6"/>
  <c r="V1078" i="6"/>
  <c r="V951" i="6"/>
  <c r="V416" i="6"/>
  <c r="V654" i="6"/>
  <c r="V997" i="6"/>
  <c r="V1334" i="6"/>
  <c r="V777" i="6"/>
  <c r="V913" i="6"/>
  <c r="V1679" i="6"/>
  <c r="V1609" i="6"/>
  <c r="V199" i="6"/>
  <c r="V580" i="6"/>
  <c r="V1328" i="6"/>
  <c r="V1498" i="6"/>
  <c r="V191" i="6"/>
  <c r="V34" i="6"/>
  <c r="V891" i="6"/>
  <c r="V751" i="6"/>
  <c r="V342" i="6"/>
  <c r="V685" i="6"/>
  <c r="V282" i="6"/>
  <c r="V831" i="6"/>
  <c r="V724" i="6"/>
  <c r="V374" i="6"/>
  <c r="V1624" i="6"/>
  <c r="V687" i="6"/>
  <c r="V308" i="6"/>
  <c r="V233" i="6"/>
  <c r="V983" i="6"/>
  <c r="V1490" i="6"/>
  <c r="V551" i="6"/>
  <c r="V134" i="6"/>
  <c r="V833" i="6"/>
  <c r="V905" i="6"/>
  <c r="V1403" i="6"/>
  <c r="V1391" i="6"/>
  <c r="V761" i="6"/>
  <c r="V1423" i="6"/>
  <c r="V79" i="6"/>
  <c r="V183" i="6"/>
  <c r="V326" i="6"/>
  <c r="V287" i="6"/>
  <c r="V496" i="6"/>
  <c r="V273" i="6"/>
  <c r="V648" i="6"/>
  <c r="V1043" i="6"/>
  <c r="V1179" i="6"/>
  <c r="V791" i="6"/>
  <c r="V1670" i="6"/>
  <c r="V954" i="6"/>
  <c r="V142" i="6"/>
  <c r="V855" i="6"/>
  <c r="V1164" i="6"/>
  <c r="V387" i="6"/>
  <c r="V536" i="6"/>
  <c r="V824" i="6"/>
  <c r="V245" i="6"/>
  <c r="V1506" i="6"/>
  <c r="V486" i="6"/>
  <c r="V903" i="6"/>
  <c r="V348" i="6"/>
  <c r="V1635" i="6"/>
  <c r="V1783" i="6"/>
  <c r="V1875" i="6"/>
  <c r="V1993" i="6"/>
  <c r="V1934" i="6"/>
  <c r="V1931" i="6"/>
  <c r="V1899" i="6"/>
  <c r="V1865" i="6"/>
  <c r="V1983" i="6"/>
  <c r="V1807" i="6"/>
  <c r="V1965" i="6"/>
  <c r="V1862" i="6"/>
  <c r="V1420" i="6"/>
  <c r="V1209" i="6"/>
  <c r="V569" i="6"/>
  <c r="V1196" i="6"/>
  <c r="V555" i="6"/>
  <c r="V230" i="6"/>
  <c r="V1119" i="6"/>
  <c r="V1411" i="6"/>
  <c r="V826" i="6"/>
  <c r="V1570" i="6"/>
  <c r="V1631" i="6"/>
  <c r="V221" i="6"/>
  <c r="V602" i="6"/>
  <c r="V459" i="6"/>
  <c r="V1654" i="6"/>
  <c r="V298" i="6"/>
  <c r="V1020" i="6"/>
  <c r="V88" i="6"/>
  <c r="V998" i="6"/>
  <c r="V881" i="6"/>
  <c r="V147" i="6"/>
  <c r="V332" i="6"/>
  <c r="V1273" i="6"/>
  <c r="V499" i="6"/>
  <c r="V33" i="6"/>
  <c r="V1521" i="6"/>
  <c r="V392" i="6"/>
  <c r="V1592" i="6"/>
  <c r="V1602" i="6"/>
  <c r="V847" i="6"/>
  <c r="V128" i="6"/>
  <c r="V53" i="6"/>
  <c r="V876" i="6"/>
  <c r="V716" i="6"/>
  <c r="V488" i="6"/>
  <c r="V799" i="6"/>
  <c r="V1651" i="6"/>
  <c r="V719" i="6"/>
  <c r="V1666" i="6"/>
  <c r="V424" i="6"/>
  <c r="V234" i="6"/>
  <c r="V1456" i="6"/>
  <c r="V1216" i="6"/>
  <c r="V103" i="6"/>
  <c r="V548" i="6"/>
  <c r="V1168" i="6"/>
  <c r="V325" i="6"/>
  <c r="V357" i="6"/>
  <c r="V1073" i="6"/>
  <c r="V409" i="6"/>
  <c r="V568" i="6"/>
  <c r="V1233" i="6"/>
  <c r="V490" i="6"/>
  <c r="V52" i="6"/>
  <c r="V1231" i="6"/>
  <c r="V738" i="6"/>
  <c r="V1955" i="6"/>
  <c r="V1808" i="6"/>
  <c r="V1737" i="6"/>
  <c r="V1935" i="6"/>
  <c r="V1822" i="6"/>
  <c r="V1927" i="6"/>
  <c r="V1839" i="6"/>
  <c r="V1959" i="6"/>
  <c r="V1969" i="6"/>
  <c r="V1879" i="6"/>
  <c r="V1958" i="6"/>
  <c r="V1951" i="6"/>
  <c r="V1905" i="6"/>
  <c r="V1928" i="6"/>
  <c r="V1818" i="6"/>
  <c r="V1736" i="6"/>
  <c r="V1587" i="6"/>
  <c r="V1063" i="6"/>
  <c r="V858" i="6"/>
  <c r="V1311" i="6"/>
  <c r="V1358" i="6"/>
  <c r="V124" i="6"/>
  <c r="V1289" i="6"/>
  <c r="V379" i="6"/>
  <c r="V168" i="6"/>
  <c r="V1278" i="6"/>
  <c r="V1235" i="6"/>
  <c r="V1029" i="6"/>
  <c r="V109" i="6"/>
  <c r="V1458" i="6"/>
  <c r="V1223" i="6"/>
  <c r="V680" i="6"/>
  <c r="V949" i="6"/>
  <c r="V1541" i="6"/>
  <c r="V859" i="6"/>
  <c r="V878" i="6"/>
  <c r="V870" i="6"/>
  <c r="V1012" i="6"/>
  <c r="V1428" i="6"/>
  <c r="V1410" i="6"/>
  <c r="V61" i="6"/>
  <c r="V1522" i="6"/>
  <c r="V621" i="6"/>
  <c r="V620" i="6"/>
  <c r="V1599" i="6"/>
  <c r="V522" i="6"/>
  <c r="V643" i="6"/>
  <c r="V1025" i="6"/>
  <c r="V1211" i="6"/>
  <c r="V1652" i="6"/>
  <c r="V1665" i="6"/>
  <c r="V1040" i="6"/>
  <c r="V657" i="6"/>
  <c r="V393" i="6"/>
  <c r="V248" i="6"/>
  <c r="V334" i="6"/>
  <c r="V1089" i="6"/>
  <c r="V1103" i="6"/>
  <c r="V1677" i="6"/>
  <c r="V30" i="6"/>
  <c r="V1387" i="6"/>
  <c r="V108" i="6"/>
  <c r="V1606" i="6"/>
  <c r="V491" i="6"/>
  <c r="V852" i="6"/>
  <c r="V1668" i="6"/>
  <c r="V1144" i="6"/>
  <c r="V794" i="6"/>
  <c r="V977" i="6"/>
  <c r="V1159" i="6"/>
  <c r="V792" i="6"/>
  <c r="V576" i="6"/>
  <c r="V1404" i="6"/>
  <c r="V1370" i="6"/>
  <c r="V1382" i="6"/>
  <c r="V135" i="6"/>
  <c r="V565" i="6"/>
  <c r="V764" i="6"/>
  <c r="V1439" i="6"/>
  <c r="V1682" i="6"/>
  <c r="V775" i="6"/>
  <c r="V842" i="6"/>
  <c r="V47" i="6"/>
  <c r="V669" i="6"/>
  <c r="V428" i="6"/>
  <c r="V1454" i="6"/>
  <c r="V60" i="6"/>
  <c r="V503" i="6"/>
  <c r="V808" i="6"/>
  <c r="V538" i="6"/>
  <c r="V1189" i="6"/>
  <c r="V422" i="6"/>
  <c r="V231" i="6"/>
  <c r="V102" i="6"/>
  <c r="V1288" i="6"/>
  <c r="V810" i="6"/>
  <c r="V1184" i="6"/>
  <c r="V286" i="6"/>
  <c r="V84" i="6"/>
  <c r="V204" i="6"/>
  <c r="V181" i="6"/>
  <c r="V1536" i="6"/>
  <c r="V177" i="6"/>
  <c r="V603" i="6"/>
  <c r="V573" i="6"/>
  <c r="V700" i="6"/>
  <c r="V163" i="6"/>
  <c r="V1683" i="6"/>
  <c r="V967" i="6"/>
  <c r="V1065" i="6"/>
  <c r="V613" i="6"/>
  <c r="V1495" i="6"/>
  <c r="V1547" i="6"/>
  <c r="V845" i="6"/>
  <c r="V1021" i="6"/>
  <c r="V1550" i="6"/>
  <c r="V1224" i="6"/>
  <c r="V1472" i="6"/>
  <c r="V758" i="6"/>
  <c r="V587" i="6"/>
  <c r="V1437" i="6"/>
  <c r="V644" i="6"/>
  <c r="V251" i="6"/>
  <c r="V96" i="6"/>
  <c r="V1150" i="6"/>
  <c r="V904" i="6"/>
  <c r="V1648" i="6"/>
  <c r="V130" i="6"/>
  <c r="V629" i="6"/>
  <c r="V1690" i="6"/>
  <c r="V619" i="6"/>
  <c r="V296" i="6"/>
  <c r="V412" i="6"/>
  <c r="V345" i="6"/>
  <c r="V987" i="6"/>
  <c r="V652" i="6"/>
  <c r="V353" i="6"/>
  <c r="V1697" i="6"/>
  <c r="V822" i="6"/>
  <c r="V176" i="6"/>
  <c r="V579" i="6"/>
  <c r="V1239" i="6"/>
  <c r="V97" i="6"/>
  <c r="V935" i="6"/>
  <c r="V1180" i="6"/>
  <c r="V1966" i="6"/>
  <c r="V1735" i="6"/>
  <c r="V1973" i="6"/>
  <c r="V1848" i="6"/>
  <c r="V1846" i="6"/>
  <c r="V1745" i="6"/>
  <c r="V1874" i="6"/>
  <c r="V1836" i="6"/>
  <c r="V1788" i="6"/>
  <c r="V1858" i="6"/>
  <c r="V1849" i="6"/>
  <c r="V1588" i="6"/>
  <c r="V909" i="6"/>
  <c r="V1093" i="6"/>
  <c r="V1484" i="6"/>
  <c r="V1055" i="6"/>
  <c r="V1250" i="6"/>
  <c r="V1717" i="6"/>
  <c r="V994" i="6"/>
  <c r="V246" i="6"/>
  <c r="V779" i="6"/>
  <c r="V279" i="6"/>
  <c r="V1413" i="6"/>
  <c r="V410" i="6"/>
  <c r="V1422" i="6"/>
  <c r="V578" i="6"/>
  <c r="V1228" i="6"/>
  <c r="V818" i="6"/>
  <c r="V877" i="6"/>
  <c r="V1366" i="6"/>
  <c r="V1261" i="6"/>
  <c r="V1397" i="6"/>
  <c r="V607" i="6"/>
  <c r="V1036" i="6"/>
  <c r="V1173" i="6"/>
  <c r="V1100" i="6"/>
  <c r="V1453" i="6"/>
  <c r="V1400" i="6"/>
  <c r="V1317" i="6"/>
  <c r="V1185" i="6"/>
  <c r="V295" i="6"/>
  <c r="V1412" i="6"/>
  <c r="V765" i="6"/>
  <c r="V519" i="6"/>
  <c r="V1113" i="6"/>
  <c r="V1394" i="6"/>
  <c r="V698" i="6"/>
  <c r="V1013" i="6"/>
  <c r="V1385" i="6"/>
  <c r="V166" i="6"/>
  <c r="V1480" i="6"/>
  <c r="V494" i="6"/>
  <c r="V472" i="6"/>
  <c r="V460" i="6"/>
  <c r="V1526" i="6"/>
  <c r="V564" i="6"/>
  <c r="V235" i="6"/>
  <c r="V1207" i="6"/>
  <c r="V364" i="6"/>
  <c r="V1559" i="6"/>
  <c r="V1644" i="6"/>
  <c r="V1251" i="6"/>
  <c r="V317" i="6"/>
  <c r="V1419" i="6"/>
  <c r="V599" i="6"/>
  <c r="V1191" i="6"/>
  <c r="V984" i="6"/>
  <c r="V1714" i="6"/>
  <c r="V253" i="6"/>
  <c r="V1064" i="6"/>
  <c r="V1653" i="6"/>
  <c r="V1092" i="6"/>
  <c r="V1338" i="6"/>
  <c r="V1544" i="6"/>
  <c r="V44" i="6"/>
  <c r="V817" i="6"/>
  <c r="V464" i="6"/>
  <c r="V217" i="6"/>
  <c r="V734" i="6"/>
  <c r="V1887" i="6"/>
  <c r="V1719" i="6"/>
  <c r="V1853" i="6"/>
  <c r="V1790" i="6"/>
  <c r="V1873" i="6"/>
  <c r="V1733" i="6"/>
  <c r="V1777" i="6"/>
  <c r="V1847" i="6"/>
  <c r="V1837" i="6"/>
  <c r="V1953" i="6"/>
  <c r="V1789" i="6"/>
  <c r="V1988" i="6"/>
  <c r="V1823" i="6"/>
  <c r="V1731" i="6"/>
  <c r="V371" i="6"/>
  <c r="V945" i="6"/>
  <c r="V433" i="6"/>
  <c r="V289" i="6"/>
  <c r="V798" i="6"/>
  <c r="V291" i="6"/>
  <c r="V144" i="6"/>
  <c r="V770" i="6"/>
  <c r="V591" i="6"/>
  <c r="V1607" i="6"/>
  <c r="V623" i="6"/>
  <c r="V1508" i="6"/>
  <c r="V437" i="6"/>
  <c r="V721" i="6"/>
  <c r="V871" i="6"/>
  <c r="V760" i="6"/>
  <c r="V122" i="6"/>
  <c r="V1692" i="6"/>
  <c r="V614" i="6"/>
  <c r="V426" i="6"/>
  <c r="V1675" i="6"/>
  <c r="V1181" i="6"/>
  <c r="V518" i="6"/>
  <c r="V1022" i="6"/>
  <c r="V1577" i="6"/>
  <c r="V280" i="6"/>
  <c r="V915" i="6"/>
  <c r="V405" i="6"/>
  <c r="V70" i="6"/>
  <c r="V1628" i="6"/>
  <c r="V1266" i="6"/>
  <c r="V1636" i="6"/>
  <c r="V864" i="6"/>
  <c r="V641" i="6"/>
  <c r="V1436" i="6"/>
  <c r="V101" i="6"/>
  <c r="V382" i="6"/>
  <c r="V1537" i="6"/>
  <c r="V201" i="6"/>
  <c r="V1343" i="6"/>
  <c r="V478" i="6"/>
  <c r="V1527" i="6"/>
  <c r="V505" i="6"/>
  <c r="V759" i="6"/>
  <c r="V304" i="6"/>
  <c r="V391" i="6"/>
  <c r="V889" i="6"/>
  <c r="V241" i="6"/>
  <c r="V151" i="6"/>
  <c r="V111" i="6"/>
  <c r="V1274" i="6"/>
  <c r="V1545" i="6"/>
  <c r="V1008" i="6"/>
  <c r="V73" i="6"/>
  <c r="V502" i="6"/>
  <c r="V227" i="6"/>
  <c r="V480" i="6"/>
  <c r="V592" i="6"/>
  <c r="V1497" i="6"/>
  <c r="V1450" i="6"/>
  <c r="V495" i="6"/>
  <c r="V58" i="6"/>
  <c r="V375" i="6"/>
  <c r="V1000" i="6"/>
  <c r="V742" i="6"/>
  <c r="V1885" i="6"/>
  <c r="V1832" i="6"/>
  <c r="V1941" i="6"/>
  <c r="V1798" i="6"/>
  <c r="V1741" i="6"/>
  <c r="V1884" i="6"/>
  <c r="V1739" i="6"/>
  <c r="V1774" i="6"/>
  <c r="V1781" i="6"/>
  <c r="V1925" i="6"/>
  <c r="V1857" i="6"/>
  <c r="V1912" i="6"/>
  <c r="V1780" i="6"/>
  <c r="V1838" i="6"/>
  <c r="V1852" i="6"/>
  <c r="V1814" i="6"/>
  <c r="V401" i="6"/>
  <c r="V457" i="6"/>
  <c r="V320" i="6"/>
  <c r="V1402" i="6"/>
  <c r="V310" i="6"/>
  <c r="V766" i="6"/>
  <c r="V194" i="6"/>
  <c r="V584" i="6"/>
  <c r="V323" i="6"/>
  <c r="V458" i="6"/>
  <c r="V1015" i="6"/>
  <c r="V256" i="6"/>
  <c r="V1463" i="6"/>
  <c r="V526" i="6"/>
  <c r="V850" i="6"/>
  <c r="V1167" i="6"/>
  <c r="V1596" i="6"/>
  <c r="V978" i="6"/>
  <c r="V1443" i="6"/>
  <c r="V469" i="6"/>
  <c r="V1363" i="6"/>
  <c r="V474" i="6"/>
  <c r="V224" i="6"/>
  <c r="V1512" i="6"/>
  <c r="V418" i="6"/>
  <c r="V1576" i="6"/>
  <c r="V1684" i="6"/>
  <c r="V473" i="6"/>
  <c r="V240" i="6"/>
  <c r="V1356" i="6"/>
  <c r="V1313" i="6"/>
  <c r="V715" i="6"/>
  <c r="V797" i="6"/>
  <c r="V1671" i="6"/>
  <c r="V378" i="6"/>
  <c r="V454" i="6"/>
  <c r="V1267" i="6"/>
  <c r="V1375" i="6"/>
  <c r="V597" i="6"/>
  <c r="V1509" i="6"/>
  <c r="V365" i="6"/>
  <c r="V1359" i="6"/>
  <c r="V322" i="6"/>
  <c r="V1153" i="6"/>
  <c r="V1323" i="6"/>
  <c r="V1369" i="6"/>
  <c r="V1019" i="6"/>
  <c r="V315" i="6"/>
  <c r="V1626" i="6"/>
  <c r="V838" i="6"/>
  <c r="V1292" i="6"/>
  <c r="V106" i="6"/>
  <c r="V624" i="6"/>
  <c r="V920" i="6"/>
  <c r="V873" i="6"/>
  <c r="V1614" i="6"/>
  <c r="V740" i="6"/>
  <c r="V1914" i="6"/>
  <c r="V1845" i="6"/>
  <c r="V1829" i="6"/>
  <c r="V1773" i="6"/>
  <c r="V1888" i="6"/>
  <c r="V1740" i="6"/>
  <c r="V1890" i="6"/>
  <c r="V1949" i="6"/>
  <c r="V1859" i="6"/>
  <c r="V646" i="6"/>
  <c r="V672" i="6"/>
  <c r="V1218" i="6"/>
  <c r="V479" i="6"/>
  <c r="V1024" i="6"/>
  <c r="V1573" i="6"/>
  <c r="V1447" i="6"/>
  <c r="V1152" i="6"/>
  <c r="V1204" i="6"/>
  <c r="V215" i="6"/>
  <c r="V966" i="6"/>
  <c r="V1252" i="6"/>
  <c r="V1331" i="6"/>
  <c r="V865" i="6"/>
  <c r="V1713" i="6"/>
  <c r="V713" i="6"/>
  <c r="V807" i="6"/>
  <c r="V1539" i="6"/>
  <c r="V897" i="6"/>
  <c r="V307" i="6"/>
  <c r="V1125" i="6"/>
  <c r="V1339" i="6"/>
  <c r="V1499" i="6"/>
  <c r="V941" i="6"/>
  <c r="V285" i="6"/>
  <c r="V260" i="6"/>
  <c r="V1114" i="6"/>
  <c r="V827" i="6"/>
  <c r="V835" i="6"/>
  <c r="V638" i="6"/>
  <c r="V525" i="6"/>
  <c r="V372" i="6"/>
  <c r="V1140" i="6"/>
  <c r="V558" i="6"/>
  <c r="V1234" i="6"/>
  <c r="V1583" i="6"/>
  <c r="V1482" i="6"/>
  <c r="V100" i="6"/>
  <c r="V1427" i="6"/>
  <c r="V535" i="6"/>
  <c r="V982" i="6"/>
  <c r="V849" i="6"/>
  <c r="V914" i="6"/>
  <c r="V1136" i="6"/>
  <c r="V688" i="6"/>
  <c r="V153" i="6"/>
  <c r="V1372" i="6"/>
  <c r="V471" i="6"/>
  <c r="V990" i="6"/>
  <c r="V370" i="6"/>
  <c r="V1002" i="6"/>
  <c r="V1365" i="6"/>
  <c r="V1647" i="6"/>
  <c r="V1091" i="6"/>
  <c r="V305" i="6"/>
  <c r="V666" i="6"/>
  <c r="V1720" i="6"/>
  <c r="V1778" i="6"/>
  <c r="V1721" i="6"/>
  <c r="V1755" i="6"/>
  <c r="V2001" i="6"/>
  <c r="V1893" i="6"/>
  <c r="V1970" i="6"/>
  <c r="V1752" i="6"/>
  <c r="V1843" i="6"/>
  <c r="V1880" i="6"/>
  <c r="V1324" i="6"/>
  <c r="V319" i="6"/>
  <c r="V1039" i="6"/>
  <c r="V462" i="6"/>
  <c r="V453" i="6"/>
  <c r="V585" i="6"/>
  <c r="V1460" i="6"/>
  <c r="V139" i="6"/>
  <c r="V1442" i="6"/>
  <c r="V729" i="6"/>
  <c r="V223" i="6"/>
  <c r="V853" i="6"/>
  <c r="V981" i="6"/>
  <c r="V32" i="6"/>
  <c r="V1197" i="6"/>
  <c r="V1407" i="6"/>
  <c r="V748" i="6"/>
  <c r="V1023" i="6"/>
  <c r="V1515" i="6"/>
  <c r="V787" i="6"/>
  <c r="V957" i="6"/>
  <c r="V485" i="6"/>
  <c r="V1558" i="6"/>
  <c r="V1555" i="6"/>
  <c r="V159" i="6"/>
  <c r="V523" i="6"/>
  <c r="V1072" i="6"/>
  <c r="V1459" i="6"/>
  <c r="V337" i="6"/>
  <c r="V655" i="6"/>
  <c r="V489" i="6"/>
  <c r="V1190" i="6"/>
  <c r="V266" i="6"/>
  <c r="V98" i="6"/>
  <c r="V1548" i="6"/>
  <c r="V806" i="6"/>
  <c r="V1706" i="6"/>
  <c r="V840" i="6"/>
  <c r="V1611" i="6"/>
  <c r="V1496" i="6"/>
  <c r="V1718" i="6"/>
  <c r="V921" i="6"/>
  <c r="V1327" i="6"/>
  <c r="V1466" i="6"/>
  <c r="V373" i="6"/>
  <c r="V1086" i="6"/>
  <c r="V1379" i="6"/>
  <c r="V1174" i="6"/>
  <c r="V1390" i="6"/>
  <c r="V162" i="6"/>
  <c r="V985" i="6"/>
  <c r="V93" i="6"/>
  <c r="V1203" i="6"/>
  <c r="V989" i="6"/>
  <c r="V77" i="6"/>
  <c r="V59" i="6"/>
  <c r="V358" i="6"/>
  <c r="V1886" i="6"/>
  <c r="V1978" i="6"/>
  <c r="V1772" i="6"/>
  <c r="V1981" i="6"/>
  <c r="V1915" i="6"/>
  <c r="V1929" i="6"/>
  <c r="V1986" i="6"/>
  <c r="V1451" i="6"/>
  <c r="V679" i="6"/>
  <c r="V524" i="6"/>
  <c r="V1393" i="6"/>
  <c r="V1299" i="6"/>
  <c r="V1595" i="6"/>
  <c r="V1160" i="6"/>
  <c r="V923" i="6"/>
  <c r="V123" i="6"/>
  <c r="V857" i="6"/>
  <c r="V755" i="6"/>
  <c r="V1248" i="6"/>
  <c r="V883" i="6"/>
  <c r="V1057" i="6"/>
  <c r="V1826" i="6"/>
  <c r="V1598" i="6"/>
  <c r="V1840" i="6"/>
  <c r="V604" i="6"/>
  <c r="V327" i="6"/>
  <c r="V590" i="6"/>
  <c r="V885" i="6"/>
  <c r="V64" i="6"/>
  <c r="V167" i="6"/>
  <c r="V543" i="6"/>
  <c r="V352" i="6"/>
  <c r="V339" i="6"/>
  <c r="V1817" i="6"/>
  <c r="V1867" i="6"/>
  <c r="V1253" i="6"/>
  <c r="V1861" i="6"/>
  <c r="V1938" i="6"/>
  <c r="V1088" i="6"/>
  <c r="V1014" i="6"/>
  <c r="V836" i="6"/>
  <c r="V919" i="6"/>
  <c r="V1672" i="6"/>
  <c r="V960" i="6"/>
  <c r="V150" i="6"/>
  <c r="V1738" i="6"/>
  <c r="V1227" i="6"/>
  <c r="V961" i="6"/>
  <c r="V129" i="6"/>
  <c r="V678" i="6"/>
  <c r="V1491" i="6"/>
  <c r="V329" i="6"/>
  <c r="V214" i="6"/>
  <c r="V805" i="6"/>
  <c r="V1335" i="6"/>
  <c r="V384" i="6"/>
  <c r="V767" i="6"/>
  <c r="V860" i="6"/>
  <c r="V350" i="6"/>
  <c r="V1863" i="6"/>
  <c r="V1892" i="6"/>
  <c r="V673" i="6"/>
  <c r="V1623" i="6"/>
  <c r="V1557" i="6"/>
  <c r="V1005" i="6"/>
  <c r="V1613" i="6"/>
  <c r="V540" i="6"/>
  <c r="V1205" i="6"/>
  <c r="V94" i="6"/>
  <c r="V1353" i="6"/>
  <c r="V1183" i="6"/>
  <c r="V559" i="6"/>
  <c r="V1264" i="6"/>
  <c r="V112" i="6"/>
  <c r="V1282" i="6"/>
  <c r="V1302" i="6"/>
  <c r="V1531" i="6"/>
  <c r="V800" i="6"/>
  <c r="V1262" i="6"/>
  <c r="V165" i="6"/>
  <c r="V404" i="6"/>
  <c r="V660" i="6"/>
  <c r="V284" i="6"/>
  <c r="V1392" i="6"/>
  <c r="V1597" i="6"/>
  <c r="V1824" i="6"/>
  <c r="V1727" i="6"/>
  <c r="V1979" i="6"/>
  <c r="V1961" i="6"/>
  <c r="V1341" i="6"/>
  <c r="V1533" i="6"/>
  <c r="V979" i="6"/>
  <c r="V993" i="6"/>
  <c r="V1309" i="6"/>
  <c r="V76" i="6"/>
  <c r="V1087" i="6"/>
  <c r="V1361" i="6"/>
  <c r="V1701" i="6"/>
  <c r="V182" i="6"/>
  <c r="V813" i="6"/>
  <c r="V1108" i="6"/>
  <c r="V1076" i="6"/>
  <c r="V1130" i="6"/>
  <c r="V376" i="6"/>
  <c r="V1084" i="6"/>
  <c r="V1632" i="6"/>
  <c r="V1696" i="6"/>
  <c r="V1469" i="6"/>
  <c r="V171" i="6"/>
  <c r="V442" i="6"/>
  <c r="V1434" i="6"/>
  <c r="V609" i="6"/>
  <c r="V803" i="6"/>
  <c r="V1115" i="6"/>
  <c r="V1254" i="6"/>
  <c r="V645" i="6"/>
  <c r="V1058" i="6"/>
  <c r="V447" i="6"/>
  <c r="V508" i="6"/>
  <c r="V1315" i="6"/>
  <c r="V1812" i="6"/>
  <c r="V1932" i="6"/>
  <c r="V1948" i="6"/>
  <c r="V1882" i="6"/>
  <c r="V1373" i="6"/>
  <c r="V81" i="6"/>
  <c r="V1685" i="6"/>
  <c r="V1212" i="6"/>
  <c r="V1534" i="6"/>
  <c r="V359" i="6"/>
  <c r="V40" i="6"/>
  <c r="V596" i="6"/>
  <c r="V955" i="6"/>
  <c r="V1044" i="6"/>
  <c r="V1284" i="6"/>
  <c r="V1673" i="6"/>
  <c r="V1244" i="6"/>
  <c r="V706" i="6"/>
  <c r="V1069" i="6"/>
  <c r="V1572" i="6"/>
  <c r="V1260" i="6"/>
  <c r="V1405" i="6"/>
  <c r="V1208" i="6"/>
  <c r="V528" i="6"/>
  <c r="V907" i="6"/>
  <c r="V1809" i="6"/>
  <c r="V1841" i="6"/>
  <c r="V1894" i="6"/>
  <c r="V1791" i="6"/>
  <c r="V1999" i="6"/>
  <c r="V1869" i="6"/>
  <c r="V1850" i="6"/>
  <c r="V768" i="6"/>
  <c r="V1171" i="6"/>
  <c r="V197" i="6"/>
  <c r="V211" i="6"/>
  <c r="V763" i="6"/>
  <c r="V1528" i="6"/>
  <c r="V50" i="6"/>
  <c r="V1283" i="6"/>
  <c r="V1256" i="6"/>
  <c r="V131" i="6"/>
  <c r="V1291" i="6"/>
  <c r="V1553" i="6"/>
  <c r="V202" i="6"/>
  <c r="V444" i="6"/>
  <c r="V1380" i="6"/>
  <c r="V720" i="6"/>
  <c r="V356" i="6"/>
  <c r="V403" i="6"/>
  <c r="V318" i="6"/>
  <c r="V1170" i="6"/>
  <c r="V1566" i="6"/>
  <c r="V839" i="6"/>
  <c r="V912" i="6"/>
  <c r="V622" i="6"/>
  <c r="V866" i="6"/>
  <c r="V684" i="6"/>
  <c r="V408" i="6"/>
  <c r="V1501" i="6"/>
  <c r="V35" i="6"/>
  <c r="V271" i="6"/>
  <c r="V924" i="6"/>
  <c r="V154" i="6"/>
  <c r="V351" i="6"/>
  <c r="V220" i="6"/>
  <c r="V54" i="6"/>
  <c r="V1734" i="6"/>
  <c r="V1996" i="6"/>
  <c r="V1744" i="6"/>
  <c r="V1768" i="6"/>
  <c r="V1726" i="6"/>
  <c r="V1913" i="6"/>
  <c r="V1770" i="6"/>
  <c r="V1940" i="6"/>
  <c r="V1493" i="6"/>
  <c r="V1156" i="6"/>
  <c r="V302" i="6"/>
  <c r="V45" i="6"/>
  <c r="V1068" i="6"/>
  <c r="V1004" i="6"/>
  <c r="V366" i="6"/>
  <c r="V642" i="6"/>
  <c r="V1386" i="6"/>
  <c r="V527" i="6"/>
  <c r="V701" i="6"/>
  <c r="V595" i="6"/>
  <c r="V1049" i="6"/>
  <c r="V1445" i="6"/>
  <c r="V566" i="6"/>
  <c r="V541" i="6"/>
  <c r="V896" i="6"/>
  <c r="V164" i="6"/>
  <c r="V733" i="6"/>
  <c r="V1505" i="6"/>
  <c r="V1470" i="6"/>
  <c r="V344" i="6"/>
  <c r="V354" i="6"/>
  <c r="V247" i="6"/>
  <c r="V1306" i="6"/>
  <c r="V1337" i="6"/>
  <c r="V335" i="6"/>
  <c r="V160" i="6"/>
  <c r="V959" i="6"/>
  <c r="V1406" i="6"/>
  <c r="V1776" i="6"/>
  <c r="V1775" i="6"/>
  <c r="V1766" i="6"/>
  <c r="V1939" i="6"/>
  <c r="V277" i="6"/>
  <c r="V1594" i="6"/>
  <c r="V507" i="6"/>
  <c r="V394" i="6"/>
  <c r="V1689" i="6"/>
  <c r="V711" i="6"/>
  <c r="V1242" i="6"/>
  <c r="V293" i="6"/>
  <c r="V664" i="6"/>
  <c r="V267" i="6"/>
  <c r="V1535" i="6"/>
  <c r="V1047" i="6"/>
  <c r="V517" i="6"/>
  <c r="V209" i="6"/>
  <c r="V780" i="6"/>
  <c r="V1554" i="6"/>
  <c r="V746" i="6"/>
  <c r="V1510" i="6"/>
  <c r="V1663" i="6"/>
  <c r="V1759" i="6"/>
  <c r="V1947" i="6"/>
  <c r="V1954" i="6"/>
  <c r="V1896" i="6"/>
  <c r="V1962" i="6"/>
  <c r="V1742" i="6"/>
  <c r="V1401" i="6"/>
  <c r="V1593" i="6"/>
  <c r="V355" i="6"/>
  <c r="V562" i="6"/>
  <c r="V1147" i="6"/>
  <c r="V1429" i="6"/>
  <c r="V1232" i="6"/>
  <c r="V782" i="6"/>
  <c r="V1605" i="6"/>
  <c r="V1194" i="6"/>
  <c r="V283" i="6"/>
  <c r="V1502" i="6"/>
  <c r="V1033" i="6"/>
  <c r="V1137" i="6"/>
  <c r="V51" i="6"/>
  <c r="V1646" i="6"/>
  <c r="V461" i="6"/>
  <c r="V314" i="6"/>
  <c r="V594" i="6"/>
  <c r="V1525" i="6"/>
  <c r="V1145" i="6"/>
  <c r="V415" i="6"/>
  <c r="V1977" i="6"/>
  <c r="V1910" i="6"/>
  <c r="V1911" i="6"/>
  <c r="V832" i="6"/>
  <c r="V1083" i="6"/>
  <c r="V1698" i="6"/>
  <c r="V188" i="6"/>
  <c r="V303" i="6"/>
  <c r="V1097" i="6"/>
  <c r="V965" i="6"/>
  <c r="V980" i="6"/>
  <c r="V1518" i="6"/>
  <c r="V1329" i="6"/>
  <c r="V1148" i="6"/>
  <c r="V802" i="6"/>
  <c r="V1530" i="6"/>
  <c r="V946" i="6"/>
  <c r="V212" i="6"/>
  <c r="V1968" i="6"/>
  <c r="V208" i="6"/>
  <c r="V367" i="6"/>
  <c r="V973" i="6"/>
  <c r="V1201" i="6"/>
  <c r="V87" i="6"/>
  <c r="V434" i="6"/>
  <c r="V823" i="6"/>
  <c r="V1618" i="6"/>
  <c r="V1523" i="6"/>
  <c r="V809" i="6"/>
  <c r="V1440" i="6"/>
  <c r="V31" i="6"/>
  <c r="V550" i="6"/>
  <c r="V232" i="6"/>
  <c r="V349" i="6"/>
  <c r="V1255" i="6"/>
  <c r="V500" i="6"/>
  <c r="V1297" i="6"/>
  <c r="V417" i="6"/>
  <c r="V117" i="6"/>
  <c r="V616" i="6"/>
  <c r="V1479" i="6"/>
  <c r="V1669" i="6"/>
  <c r="V811" i="6"/>
  <c r="V917" i="6"/>
  <c r="V1694" i="6"/>
  <c r="V1182" i="6"/>
  <c r="V1878" i="6"/>
  <c r="V1810" i="6"/>
  <c r="V1952" i="6"/>
  <c r="V1868" i="6"/>
  <c r="V1909" i="6"/>
  <c r="V1743" i="6"/>
  <c r="V1908" i="6"/>
  <c r="V1797" i="6"/>
  <c r="V1816" i="6"/>
  <c r="V119" i="6"/>
  <c r="V120" i="6"/>
  <c r="V125" i="6"/>
  <c r="V413" i="6"/>
  <c r="V874" i="6"/>
  <c r="V1568" i="6"/>
  <c r="V704" i="6"/>
  <c r="V1355" i="6"/>
  <c r="V932" i="6"/>
  <c r="V228" i="6"/>
  <c r="V1563" i="6"/>
  <c r="V1492" i="6"/>
  <c r="V537" i="6"/>
  <c r="V942" i="6"/>
  <c r="V1048" i="6"/>
  <c r="V690" i="6"/>
  <c r="V116" i="6"/>
  <c r="V1378" i="6"/>
  <c r="V429" i="6"/>
  <c r="V1143" i="6"/>
  <c r="V443" i="6"/>
  <c r="V1695" i="6"/>
  <c r="V1792" i="6"/>
  <c r="V1240" i="6"/>
  <c r="V1710" i="6"/>
  <c r="V944" i="6"/>
  <c r="V1655" i="6"/>
  <c r="V192" i="6"/>
  <c r="V1279" i="6"/>
  <c r="V1414" i="6"/>
  <c r="V1141" i="6"/>
  <c r="V1483" i="6"/>
  <c r="V1749" i="6"/>
  <c r="V1795" i="6"/>
  <c r="V1881" i="6"/>
  <c r="V1895" i="6"/>
  <c r="V80" i="6"/>
  <c r="V1800" i="6"/>
  <c r="V837" i="6"/>
  <c r="V1551" i="6"/>
  <c r="V872" i="6"/>
  <c r="V674" i="6"/>
  <c r="V264" i="6"/>
  <c r="V1304" i="6"/>
  <c r="V1603" i="6"/>
  <c r="V1188" i="6"/>
  <c r="V336" i="6"/>
  <c r="V1871" i="6"/>
  <c r="V1806" i="6"/>
  <c r="V1757" i="6"/>
  <c r="V1746" i="6"/>
  <c r="V1077" i="6"/>
  <c r="V561" i="6"/>
  <c r="V900" i="6"/>
  <c r="V651" i="6"/>
  <c r="V563" i="6"/>
  <c r="V534" i="6"/>
  <c r="V1314" i="6"/>
  <c r="V1344" i="6"/>
  <c r="V28" i="6"/>
  <c r="V1006" i="6"/>
  <c r="V906" i="6"/>
  <c r="V773" i="6"/>
  <c r="V195" i="6"/>
  <c r="V737" i="6"/>
  <c r="V1904" i="6"/>
  <c r="V1864" i="6"/>
  <c r="V265" i="6"/>
  <c r="V728" i="6"/>
  <c r="V1601" i="6"/>
  <c r="V294" i="6"/>
  <c r="V1686" i="6"/>
  <c r="V126" i="6"/>
  <c r="V1432" i="6"/>
  <c r="V570" i="6"/>
  <c r="V493" i="6"/>
  <c r="V397" i="6"/>
  <c r="V1519" i="6"/>
  <c r="V174" i="6"/>
  <c r="V467" i="6"/>
  <c r="V736" i="6"/>
  <c r="V1854" i="6"/>
  <c r="V1751" i="6"/>
  <c r="V1936" i="6"/>
  <c r="V880" i="6"/>
  <c r="V747" i="6"/>
  <c r="V1661" i="6"/>
  <c r="V1215" i="6"/>
  <c r="V400" i="6"/>
  <c r="V465" i="6"/>
  <c r="V1417" i="6"/>
  <c r="V423" i="6"/>
  <c r="V692" i="6"/>
  <c r="V1471" i="6"/>
  <c r="V1052" i="6"/>
  <c r="V255" i="6"/>
  <c r="V72" i="6"/>
  <c r="V1198" i="6"/>
  <c r="V421" i="6"/>
  <c r="V132" i="6"/>
  <c r="V1151" i="6"/>
  <c r="V1467" i="6"/>
  <c r="V1974" i="6"/>
  <c r="V1972" i="6"/>
  <c r="V634" i="6"/>
  <c r="V714" i="6"/>
  <c r="V1177" i="6"/>
  <c r="V1028" i="6"/>
  <c r="V226" i="6"/>
  <c r="V268" i="6"/>
  <c r="V1820" i="6"/>
  <c r="V1346" i="6"/>
  <c r="V922" i="6"/>
  <c r="V1371" i="6"/>
  <c r="V48" i="6"/>
  <c r="V1504" i="6"/>
  <c r="V789" i="6"/>
  <c r="V934" i="6"/>
  <c r="V269" i="6"/>
  <c r="V1758" i="6"/>
  <c r="V1787" i="6"/>
  <c r="V1728" i="6"/>
  <c r="V1923" i="6"/>
  <c r="V152" i="6"/>
  <c r="V250" i="6"/>
  <c r="V918" i="6"/>
  <c r="V819" i="6"/>
  <c r="V1921" i="6"/>
  <c r="V1804" i="6"/>
  <c r="V1860" i="6"/>
  <c r="V1589" i="6"/>
  <c r="V1574" i="6"/>
  <c r="V531" i="6"/>
  <c r="V974" i="6"/>
  <c r="V589" i="6"/>
  <c r="V1326" i="6"/>
  <c r="V1220" i="6"/>
  <c r="V1127" i="6"/>
  <c r="V324" i="6"/>
  <c r="V1785" i="6"/>
  <c r="V1944" i="6"/>
  <c r="V665" i="6"/>
  <c r="V520" i="6"/>
  <c r="V492" i="6"/>
  <c r="V969" i="6"/>
  <c r="V448" i="6"/>
  <c r="V815" i="6"/>
  <c r="V856" i="6"/>
  <c r="V532" i="6"/>
  <c r="V1381" i="6"/>
  <c r="V893" i="6"/>
  <c r="V1035" i="6"/>
  <c r="V588" i="6"/>
  <c r="V950" i="6"/>
  <c r="V133" i="6"/>
  <c r="V554" i="6"/>
  <c r="V1054" i="6"/>
  <c r="V1061" i="6"/>
  <c r="V1703" i="6"/>
  <c r="V1674" i="6"/>
  <c r="V1165" i="6"/>
  <c r="V1926" i="6"/>
  <c r="J7" i="6"/>
  <c r="L6" i="6" s="1"/>
  <c r="H9" i="17"/>
  <c r="H7" i="17" s="1"/>
  <c r="Y1427" i="6" l="1"/>
  <c r="Y1844" i="6"/>
  <c r="Y1981" i="6"/>
  <c r="Y1789" i="6"/>
  <c r="Y1907" i="6"/>
  <c r="Y1722" i="6"/>
  <c r="Y490" i="6"/>
  <c r="Y1807" i="6"/>
  <c r="Y959" i="6"/>
  <c r="Y914" i="6"/>
  <c r="Y1406" i="6"/>
  <c r="Y1890" i="6"/>
  <c r="Y1787" i="6"/>
  <c r="Y601" i="6"/>
  <c r="Y921" i="6"/>
  <c r="Y1744" i="6"/>
  <c r="Y1817" i="6"/>
  <c r="Y1085" i="6"/>
  <c r="Y1545" i="6"/>
  <c r="Y733" i="6"/>
  <c r="Y1826" i="6"/>
  <c r="Y1887" i="6"/>
  <c r="Y333" i="6"/>
  <c r="Y1081" i="6"/>
  <c r="Y455" i="6"/>
  <c r="Y414" i="6"/>
  <c r="Y1549" i="6"/>
  <c r="Y1385" i="6"/>
  <c r="Y727" i="6"/>
  <c r="Y948" i="6"/>
  <c r="Y1105" i="6"/>
  <c r="Y1449" i="6"/>
  <c r="Y691" i="6"/>
  <c r="Y710" i="6"/>
  <c r="Y1059" i="6"/>
  <c r="Y160" i="6"/>
  <c r="Y889" i="6"/>
  <c r="Y82" i="6"/>
  <c r="Y1423" i="6"/>
  <c r="Y915" i="6"/>
  <c r="Y1649" i="6"/>
  <c r="Y708" i="6"/>
  <c r="Y227" i="6"/>
  <c r="Y1075" i="6"/>
  <c r="Y1554" i="6"/>
  <c r="Y1153" i="6"/>
  <c r="Y1391" i="6"/>
  <c r="Y1066" i="6"/>
  <c r="Y178" i="6"/>
  <c r="Y270" i="6"/>
  <c r="Y1447" i="6"/>
  <c r="Y1599" i="6"/>
  <c r="Y943" i="6"/>
  <c r="Y958" i="6"/>
  <c r="Y865" i="6"/>
  <c r="Y1758" i="6"/>
  <c r="Y413" i="6"/>
  <c r="Y848" i="6"/>
  <c r="Y1725" i="6"/>
  <c r="Y442" i="6"/>
  <c r="Y137" i="6"/>
  <c r="Y1279" i="6"/>
  <c r="Y222" i="6"/>
  <c r="Y1591" i="6"/>
  <c r="Y969" i="6"/>
  <c r="Y1277" i="6"/>
  <c r="Y1331" i="6"/>
  <c r="Y1024" i="6"/>
  <c r="Y1073" i="6"/>
  <c r="Y1693" i="6"/>
  <c r="Y334" i="6"/>
  <c r="Y1699" i="6"/>
  <c r="Y867" i="6"/>
  <c r="Y303" i="6"/>
  <c r="Y842" i="6"/>
  <c r="Y707" i="6"/>
  <c r="Y807" i="6"/>
  <c r="Y1713" i="6"/>
  <c r="Y1139" i="6"/>
  <c r="Y1373" i="6"/>
  <c r="Y1762" i="6"/>
  <c r="Y744" i="6"/>
  <c r="Y33" i="6"/>
  <c r="Y1915" i="6"/>
  <c r="Y174" i="6"/>
  <c r="Y1908" i="6"/>
  <c r="Y1315" i="6"/>
  <c r="Y46" i="6"/>
  <c r="Y1529" i="6"/>
  <c r="Y513" i="6"/>
  <c r="Y1784" i="6"/>
  <c r="Y1875" i="6"/>
  <c r="Y447" i="6"/>
  <c r="Y43" i="6"/>
  <c r="Y982" i="6"/>
  <c r="Y1320" i="6"/>
  <c r="Y535" i="6"/>
  <c r="Y725" i="6"/>
  <c r="Y258" i="6"/>
  <c r="Y1965" i="6"/>
  <c r="Y1781" i="6"/>
  <c r="Y1832" i="6"/>
  <c r="Y985" i="6"/>
  <c r="Y759" i="6"/>
  <c r="Y201" i="6"/>
  <c r="Y177" i="6"/>
  <c r="Y169" i="6"/>
  <c r="Y1977" i="6"/>
  <c r="Y1796" i="6"/>
  <c r="Y1892" i="6"/>
  <c r="Y1979" i="6"/>
  <c r="Y1778" i="6"/>
  <c r="Y242" i="6"/>
  <c r="Y237" i="6"/>
  <c r="Y157" i="6"/>
  <c r="Y443" i="6"/>
  <c r="Y1527" i="6"/>
  <c r="Y1165" i="6"/>
  <c r="Y967" i="6"/>
  <c r="Y339" i="6"/>
  <c r="Y1753" i="6"/>
  <c r="Y1842" i="6"/>
  <c r="Y1889" i="6"/>
  <c r="Y59" i="6"/>
  <c r="Y989" i="6"/>
  <c r="Y245" i="6"/>
  <c r="Y1174" i="6"/>
  <c r="Y325" i="6"/>
  <c r="Y1399" i="6"/>
  <c r="Y700" i="6"/>
  <c r="Y905" i="6"/>
  <c r="Y546" i="6"/>
  <c r="Y461" i="6"/>
  <c r="Y861" i="6"/>
  <c r="Y1687" i="6"/>
  <c r="Y1138" i="6"/>
  <c r="Y1831" i="6"/>
  <c r="Y269" i="6"/>
  <c r="Y1155" i="6"/>
  <c r="Y341" i="6"/>
  <c r="Y1409" i="6"/>
  <c r="Y603" i="6"/>
  <c r="Y1215" i="6"/>
  <c r="Y1940" i="6"/>
  <c r="Y1932" i="6"/>
  <c r="Y934" i="6"/>
  <c r="Y1951" i="6"/>
  <c r="Y1798" i="6"/>
  <c r="Y1877" i="6"/>
  <c r="Y389" i="6"/>
  <c r="Y1414" i="6"/>
  <c r="Y1321" i="6"/>
  <c r="Y1274" i="6"/>
  <c r="Y734" i="6"/>
  <c r="Y1576" i="6"/>
  <c r="Y241" i="6"/>
  <c r="Y494" i="6"/>
  <c r="Y775" i="6"/>
  <c r="Y495" i="6"/>
  <c r="Y86" i="6"/>
  <c r="Y894" i="6"/>
  <c r="Y1441" i="6"/>
  <c r="Y820" i="6"/>
  <c r="Y1645" i="6"/>
  <c r="Y1617" i="6"/>
  <c r="Y515" i="6"/>
  <c r="Y1286" i="6"/>
  <c r="Y963" i="6"/>
  <c r="Y1500" i="6"/>
  <c r="Y560" i="6"/>
  <c r="Y161" i="6"/>
  <c r="Y506" i="6"/>
  <c r="Y673" i="6"/>
  <c r="Y1825" i="6"/>
  <c r="Y806" i="6"/>
  <c r="Y1101" i="6"/>
  <c r="Y69" i="6"/>
  <c r="Y764" i="6"/>
  <c r="Y1192" i="6"/>
  <c r="Y1958" i="6"/>
  <c r="Y1403" i="6"/>
  <c r="Y953" i="6"/>
  <c r="Y974" i="6"/>
  <c r="Y565" i="6"/>
  <c r="Y1643" i="6"/>
  <c r="Y93" i="6"/>
  <c r="Y1521" i="6"/>
  <c r="Y1715" i="6"/>
  <c r="Y1503" i="6"/>
  <c r="Y1382" i="6"/>
  <c r="Y743" i="6"/>
  <c r="Y900" i="6"/>
  <c r="Y1037" i="6"/>
  <c r="Y1872" i="6"/>
  <c r="Y984" i="6"/>
  <c r="Y238" i="6"/>
  <c r="Y1954" i="6"/>
  <c r="Y1254" i="6"/>
  <c r="Y481" i="6"/>
  <c r="Y1056" i="6"/>
  <c r="Y1183" i="6"/>
  <c r="Y198" i="6"/>
  <c r="Y1580" i="6"/>
  <c r="Y1346" i="6"/>
  <c r="Y520" i="6"/>
  <c r="Y1182" i="6"/>
  <c r="Y1019" i="6"/>
  <c r="Y1369" i="6"/>
  <c r="Y472" i="6"/>
  <c r="Y155" i="6"/>
  <c r="Y53" i="6"/>
  <c r="Y1371" i="6"/>
  <c r="Y689" i="6"/>
  <c r="Y640" i="6"/>
  <c r="Y720" i="6"/>
  <c r="Y1499" i="6"/>
  <c r="Y588" i="6"/>
  <c r="Y1353" i="6"/>
  <c r="Y1012" i="6"/>
  <c r="Y1252" i="6"/>
  <c r="Y1429" i="6"/>
  <c r="Y168" i="6"/>
  <c r="Y1870" i="6"/>
  <c r="Y79" i="6"/>
  <c r="Y1080" i="6"/>
  <c r="Y1949" i="6"/>
  <c r="Y1833" i="6"/>
  <c r="Y1760" i="6"/>
  <c r="Y1737" i="6"/>
  <c r="Y1711" i="6"/>
  <c r="Y1214" i="6"/>
  <c r="Y1653" i="6"/>
  <c r="Y645" i="6"/>
  <c r="Y397" i="6"/>
  <c r="Y1219" i="6"/>
  <c r="Y132" i="6"/>
  <c r="Y38" i="6"/>
  <c r="Y1495" i="6"/>
  <c r="Y718" i="6"/>
  <c r="Y145" i="6"/>
  <c r="Y519" i="6"/>
  <c r="Y1861" i="6"/>
  <c r="Y1876" i="6"/>
  <c r="Y1755" i="6"/>
  <c r="Y1231" i="6"/>
  <c r="Y590" i="6"/>
  <c r="Y528" i="6"/>
  <c r="Y335" i="6"/>
  <c r="Y384" i="6"/>
  <c r="Y1220" i="6"/>
  <c r="Y183" i="6"/>
  <c r="Y1301" i="6"/>
  <c r="Y128" i="6"/>
  <c r="Y1022" i="6"/>
  <c r="Y649" i="6"/>
  <c r="Y631" i="6"/>
  <c r="Y411" i="6"/>
  <c r="Y434" i="6"/>
  <c r="Y1396" i="6"/>
  <c r="Y1404" i="6"/>
  <c r="Y1461" i="6"/>
  <c r="Y393" i="6"/>
  <c r="Y542" i="6"/>
  <c r="Y1802" i="6"/>
  <c r="Y467" i="6"/>
  <c r="Y1168" i="6"/>
  <c r="Y1232" i="6"/>
  <c r="Y859" i="6"/>
  <c r="Y94" i="6"/>
  <c r="Y228" i="6"/>
  <c r="Y124" i="6"/>
  <c r="Y1955" i="6"/>
  <c r="Y1602" i="6"/>
  <c r="Y1289" i="6"/>
  <c r="Y1904" i="6"/>
  <c r="Y1886" i="6"/>
  <c r="Y1067" i="6"/>
  <c r="Y1191" i="6"/>
  <c r="Y1326" i="6"/>
  <c r="Y87" i="6"/>
  <c r="Y949" i="6"/>
  <c r="Y1204" i="6"/>
  <c r="Y1226" i="6"/>
  <c r="Y1420" i="6"/>
  <c r="Y568" i="6"/>
  <c r="Y499" i="6"/>
  <c r="Y1928" i="6"/>
  <c r="Y1754" i="6"/>
  <c r="Y1990" i="6"/>
  <c r="Y1203" i="6"/>
  <c r="Y1519" i="6"/>
  <c r="Y1269" i="6"/>
  <c r="Y391" i="6"/>
  <c r="Y1440" i="6"/>
  <c r="Y1880" i="6"/>
  <c r="Y1862" i="6"/>
  <c r="Y1987" i="6"/>
  <c r="Y1998" i="6"/>
  <c r="Y1854" i="6"/>
  <c r="Y77" i="6"/>
  <c r="Y895" i="6"/>
  <c r="Y486" i="6"/>
  <c r="Y1074" i="6"/>
  <c r="Y1117" i="6"/>
  <c r="Y1263" i="6"/>
  <c r="Y165" i="6"/>
  <c r="Y187" i="6"/>
  <c r="Y1262" i="6"/>
  <c r="Y1178" i="6"/>
  <c r="Y1770" i="6"/>
  <c r="Y1849" i="6"/>
  <c r="Y1894" i="6"/>
  <c r="Y1909" i="6"/>
  <c r="Y1350" i="6"/>
  <c r="Y817" i="6"/>
  <c r="Y917" i="6"/>
  <c r="Y1506" i="6"/>
  <c r="Y1419" i="6"/>
  <c r="Y1306" i="6"/>
  <c r="Y232" i="6"/>
  <c r="L5" i="6"/>
  <c r="Y646" i="6"/>
  <c r="Y1222" i="6"/>
  <c r="Y113" i="6"/>
  <c r="Y1093" i="6"/>
  <c r="Y1250" i="6"/>
  <c r="Y159" i="6"/>
  <c r="Y1176" i="6"/>
  <c r="Y1025" i="6"/>
  <c r="Y1601" i="6"/>
  <c r="Y891" i="6"/>
  <c r="Y401" i="6"/>
  <c r="Y750" i="6"/>
  <c r="Y223" i="6"/>
  <c r="Y580" i="6"/>
  <c r="Y685" i="6"/>
  <c r="Y1028" i="6"/>
  <c r="Y664" i="6"/>
  <c r="Y306" i="6"/>
  <c r="Y1196" i="6"/>
  <c r="Y913" i="6"/>
  <c r="Y1211" i="6"/>
  <c r="Y1303" i="6"/>
  <c r="Y1515" i="6"/>
  <c r="Y1492" i="6"/>
  <c r="Y1361" i="6"/>
  <c r="Y831" i="6"/>
  <c r="Y813" i="6"/>
  <c r="Y1333" i="6"/>
  <c r="Y60" i="6"/>
  <c r="Y1210" i="6"/>
  <c r="Y962" i="6"/>
  <c r="Y123" i="6"/>
  <c r="Y1584" i="6"/>
  <c r="Y354" i="6"/>
  <c r="Y1572" i="6"/>
  <c r="Y346" i="6"/>
  <c r="Y1272" i="6"/>
  <c r="Y1437" i="6"/>
  <c r="Y795" i="6"/>
  <c r="Y1046" i="6"/>
  <c r="Y1292" i="6"/>
  <c r="Y577" i="6"/>
  <c r="Y212" i="6"/>
  <c r="Y1947" i="6"/>
  <c r="Y1865" i="6"/>
  <c r="Y1921" i="6"/>
  <c r="Y1813" i="6"/>
  <c r="Y381" i="6"/>
  <c r="Y938" i="6"/>
  <c r="Y957" i="6"/>
  <c r="Y158" i="6"/>
  <c r="Y936" i="6"/>
  <c r="Y277" i="6"/>
  <c r="Y482" i="6"/>
  <c r="Y139" i="6"/>
  <c r="Y747" i="6"/>
  <c r="Y1407" i="6"/>
  <c r="Y261" i="6"/>
  <c r="Y554" i="6"/>
  <c r="Y1555" i="6"/>
  <c r="Y1129" i="6"/>
  <c r="Y1228" i="6"/>
  <c r="Y260" i="6"/>
  <c r="Y1026" i="6"/>
  <c r="Y1608" i="6"/>
  <c r="Y1160" i="6"/>
  <c r="Y214" i="6"/>
  <c r="Y612" i="6"/>
  <c r="Y1691" i="6"/>
  <c r="Y1636" i="6"/>
  <c r="Y1456" i="6"/>
  <c r="Y845" i="6"/>
  <c r="Y1707" i="6"/>
  <c r="Y1150" i="6"/>
  <c r="Y1057" i="6"/>
  <c r="Y1296" i="6"/>
  <c r="Y150" i="6"/>
  <c r="Y67" i="6"/>
  <c r="Y1885" i="6"/>
  <c r="Y1834" i="6"/>
  <c r="Y1922" i="6"/>
  <c r="Y1879" i="6"/>
  <c r="Y1943" i="6"/>
  <c r="Y294" i="6"/>
  <c r="Y1352" i="6"/>
  <c r="Y827" i="6"/>
  <c r="Y1431" i="6"/>
  <c r="Y1011" i="6"/>
  <c r="Y923" i="6"/>
  <c r="Y1135" i="6"/>
  <c r="Y1524" i="6"/>
  <c r="Y1069" i="6"/>
  <c r="Y207" i="6"/>
  <c r="Y284" i="6"/>
  <c r="Y1494" i="6"/>
  <c r="Y315" i="6"/>
  <c r="Y608" i="6"/>
  <c r="Y190" i="6"/>
  <c r="Y976" i="6"/>
  <c r="Y946" i="6"/>
  <c r="Y1803" i="6"/>
  <c r="Y1810" i="6"/>
  <c r="Y1957" i="6"/>
  <c r="Y1746" i="6"/>
  <c r="Y1923" i="6"/>
  <c r="Y1454" i="6"/>
  <c r="Y980" i="6"/>
  <c r="Y396" i="6"/>
  <c r="Y378" i="6"/>
  <c r="Y927" i="6"/>
  <c r="Y1266" i="6"/>
  <c r="Y703" i="6"/>
  <c r="Y235" i="6"/>
  <c r="Y314" i="6"/>
  <c r="Y251" i="6"/>
  <c r="Y1126" i="6"/>
  <c r="Y838" i="6"/>
  <c r="Y812" i="6"/>
  <c r="Y504" i="6"/>
  <c r="Y656" i="6"/>
  <c r="Y1978" i="6"/>
  <c r="Y1751" i="6"/>
  <c r="Y1933" i="6"/>
  <c r="Y1856" i="6"/>
  <c r="Y1201" i="6"/>
  <c r="Y280" i="6"/>
  <c r="Y1848" i="6"/>
  <c r="Y355" i="6"/>
  <c r="Y320" i="6"/>
  <c r="Y581" i="6"/>
  <c r="Y230" i="6"/>
  <c r="Y617" i="6"/>
  <c r="Y937" i="6"/>
  <c r="Y1181" i="6"/>
  <c r="Y1808" i="6"/>
  <c r="Y1107" i="6"/>
  <c r="Y1063" i="6"/>
  <c r="Y1493" i="6"/>
  <c r="Y1029" i="6"/>
  <c r="Y709" i="6"/>
  <c r="Y1471" i="6"/>
  <c r="Y1159" i="6"/>
  <c r="Y371" i="6"/>
  <c r="Y1654" i="6"/>
  <c r="Y1421" i="6"/>
  <c r="Y126" i="6"/>
  <c r="Y1774" i="6"/>
  <c r="Y562" i="6"/>
  <c r="Y1014" i="6"/>
  <c r="Y1061" i="6"/>
  <c r="Y1142" i="6"/>
  <c r="Y302" i="6"/>
  <c r="Y1187" i="6"/>
  <c r="Y1465" i="6"/>
  <c r="Y1897" i="6"/>
  <c r="Y1587" i="6"/>
  <c r="Y1364" i="6"/>
  <c r="Y1625" i="6"/>
  <c r="Y491" i="6"/>
  <c r="Y109" i="6"/>
  <c r="Y1068" i="6"/>
  <c r="Y1570" i="6"/>
  <c r="Y1052" i="6"/>
  <c r="Y56" i="6"/>
  <c r="Y1004" i="6"/>
  <c r="Y221" i="6"/>
  <c r="Y459" i="6"/>
  <c r="Y144" i="6"/>
  <c r="Y591" i="6"/>
  <c r="Y1397" i="6"/>
  <c r="Y112" i="6"/>
  <c r="Y1531" i="6"/>
  <c r="Y1523" i="6"/>
  <c r="Y1184" i="6"/>
  <c r="Y693" i="6"/>
  <c r="Y755" i="6"/>
  <c r="Y869" i="6"/>
  <c r="Y1216" i="6"/>
  <c r="Y1179" i="6"/>
  <c r="Y387" i="6"/>
  <c r="Y1372" i="6"/>
  <c r="Y440" i="6"/>
  <c r="Y370" i="6"/>
  <c r="Y176" i="6"/>
  <c r="Y206" i="6"/>
  <c r="Y1996" i="6"/>
  <c r="Y1956" i="6"/>
  <c r="Y1742" i="6"/>
  <c r="Y1936" i="6"/>
  <c r="Y1582" i="6"/>
  <c r="Y1143" i="6"/>
  <c r="Y1657" i="6"/>
  <c r="Y1039" i="6"/>
  <c r="Y1218" i="6"/>
  <c r="Y598" i="6"/>
  <c r="Y875" i="6"/>
  <c r="Y475" i="6"/>
  <c r="Y571" i="6"/>
  <c r="Y919" i="6"/>
  <c r="Y292" i="6"/>
  <c r="Y141" i="6"/>
  <c r="Y1512" i="6"/>
  <c r="Y1616" i="6"/>
  <c r="Y871" i="6"/>
  <c r="Y1100" i="6"/>
  <c r="Y1317" i="6"/>
  <c r="Y192" i="6"/>
  <c r="Y374" i="6"/>
  <c r="Y607" i="6"/>
  <c r="Y1357" i="6"/>
  <c r="Y1034" i="6"/>
  <c r="Y1234" i="6"/>
  <c r="Y286" i="6"/>
  <c r="Y512" i="6"/>
  <c r="Y1329" i="6"/>
  <c r="Y892" i="6"/>
  <c r="Y1433" i="6"/>
  <c r="Y1207" i="6"/>
  <c r="Y702" i="6"/>
  <c r="Y180" i="6"/>
  <c r="Y1099" i="6"/>
  <c r="Y1424" i="6"/>
  <c r="Y902" i="6"/>
  <c r="Y666" i="6"/>
  <c r="Y1721" i="6"/>
  <c r="Y1829" i="6"/>
  <c r="Y1841" i="6"/>
  <c r="Y1857" i="6"/>
  <c r="Y1539" i="6"/>
  <c r="Y1718" i="6"/>
  <c r="Y1815" i="6"/>
  <c r="Y61" i="6"/>
  <c r="Y367" i="6"/>
  <c r="Y1083" i="6"/>
  <c r="Y539" i="6"/>
  <c r="Y606" i="6"/>
  <c r="Y1098" i="6"/>
  <c r="Y658" i="6"/>
  <c r="Y1700" i="6"/>
  <c r="Y925" i="6"/>
  <c r="Y1199" i="6"/>
  <c r="Y553" i="6"/>
  <c r="Y760" i="6"/>
  <c r="Y1318" i="6"/>
  <c r="Y1474" i="6"/>
  <c r="Y1042" i="6"/>
  <c r="Y1175" i="6"/>
  <c r="Y289" i="6"/>
  <c r="Y970" i="6"/>
  <c r="Y1445" i="6"/>
  <c r="Y244" i="6"/>
  <c r="Y952" i="6"/>
  <c r="Y638" i="6"/>
  <c r="Y80" i="6"/>
  <c r="Y1124" i="6"/>
  <c r="Y800" i="6"/>
  <c r="Y1375" i="6"/>
  <c r="Y1535" i="6"/>
  <c r="Y1281" i="6"/>
  <c r="Y910" i="6"/>
  <c r="Y1115" i="6"/>
  <c r="Y784" i="6"/>
  <c r="Y629" i="6"/>
  <c r="Y532" i="6"/>
  <c r="Y1145" i="6"/>
  <c r="Y1239" i="6"/>
  <c r="Y1935" i="6"/>
  <c r="Y1961" i="6"/>
  <c r="Y1944" i="6"/>
  <c r="Y1868" i="6"/>
  <c r="Y1891" i="6"/>
  <c r="Y362" i="6"/>
  <c r="Y1141" i="6"/>
  <c r="Y186" i="6"/>
  <c r="Y265" i="6"/>
  <c r="Y678" i="6"/>
  <c r="Y1574" i="6"/>
  <c r="Y1540" i="6"/>
  <c r="Y1389" i="6"/>
  <c r="Y872" i="6"/>
  <c r="Y778" i="6"/>
  <c r="Y185" i="6"/>
  <c r="Y1380" i="6"/>
  <c r="Y771" i="6"/>
  <c r="Y147" i="6"/>
  <c r="Y1376" i="6"/>
  <c r="Y1696" i="6"/>
  <c r="Y171" i="6"/>
  <c r="Y88" i="6"/>
  <c r="Y818" i="6"/>
  <c r="Y233" i="6"/>
  <c r="Y1189" i="6"/>
  <c r="Y950" i="6"/>
  <c r="Y810" i="6"/>
  <c r="Y1542" i="6"/>
  <c r="Y254" i="6"/>
  <c r="Y278" i="6"/>
  <c r="Y1123" i="6"/>
  <c r="Y615" i="6"/>
  <c r="Y1379" i="6"/>
  <c r="Y828" i="6"/>
  <c r="Y130" i="6"/>
  <c r="Y119" i="6"/>
  <c r="Y114" i="6"/>
  <c r="Y1467" i="6"/>
  <c r="Y1735" i="6"/>
  <c r="Y1745" i="6"/>
  <c r="Y1739" i="6"/>
  <c r="Y1925" i="6"/>
  <c r="Y1911" i="6"/>
  <c r="Y1051" i="6"/>
  <c r="Y883" i="6"/>
  <c r="Y1297" i="6"/>
  <c r="Y1522" i="6"/>
  <c r="Y740" i="6"/>
  <c r="Y1586" i="6"/>
  <c r="Y458" i="6"/>
  <c r="Y243" i="6"/>
  <c r="Y1463" i="6"/>
  <c r="Y978" i="6"/>
  <c r="Y474" i="6"/>
  <c r="Y224" i="6"/>
  <c r="Y816" i="6"/>
  <c r="Y541" i="6"/>
  <c r="Y736" i="6"/>
  <c r="Y1453" i="6"/>
  <c r="Y756" i="6"/>
  <c r="Y1131" i="6"/>
  <c r="Y582" i="6"/>
  <c r="Y138" i="6"/>
  <c r="Y613" i="6"/>
  <c r="Y517" i="6"/>
  <c r="Y1343" i="6"/>
  <c r="Y304" i="6"/>
  <c r="Y824" i="6"/>
  <c r="Y1669" i="6"/>
  <c r="Y903" i="6"/>
  <c r="Y44" i="6"/>
  <c r="Y217" i="6"/>
  <c r="Y1914" i="6"/>
  <c r="Y1941" i="6"/>
  <c r="Y407" i="6"/>
  <c r="Y1533" i="6"/>
  <c r="Y1040" i="6"/>
  <c r="Y731" i="6"/>
  <c r="Y431" i="6"/>
  <c r="Y1349" i="6"/>
  <c r="Y466" i="6"/>
  <c r="Y979" i="6"/>
  <c r="Y1122" i="6"/>
  <c r="Y368" i="6"/>
  <c r="Y1071" i="6"/>
  <c r="Y522" i="6"/>
  <c r="Y814" i="6"/>
  <c r="Y1309" i="6"/>
  <c r="Y1717" i="6"/>
  <c r="Y626" i="6"/>
  <c r="Y1589" i="6"/>
  <c r="Y627" i="6"/>
  <c r="Y643" i="6"/>
  <c r="Y49" i="6"/>
  <c r="Y32" i="6"/>
  <c r="Y1665" i="6"/>
  <c r="Y34" i="6"/>
  <c r="Y342" i="6"/>
  <c r="Y854" i="6"/>
  <c r="Y1422" i="6"/>
  <c r="Y724" i="6"/>
  <c r="Y1568" i="6"/>
  <c r="Y473" i="6"/>
  <c r="Y1097" i="6"/>
  <c r="Y1313" i="6"/>
  <c r="Y338" i="6"/>
  <c r="Y716" i="6"/>
  <c r="Y1651" i="6"/>
  <c r="Y1253" i="6"/>
  <c r="Y1526" i="6"/>
  <c r="Y1472" i="6"/>
  <c r="Y427" i="6"/>
  <c r="Y216" i="6"/>
  <c r="Y1121" i="6"/>
  <c r="Y1516" i="6"/>
  <c r="Y406" i="6"/>
  <c r="Y732" i="6"/>
  <c r="Y1734" i="6"/>
  <c r="Y1780" i="6"/>
  <c r="Y1970" i="6"/>
  <c r="Y1882" i="6"/>
  <c r="Y880" i="6"/>
  <c r="Y1213" i="6"/>
  <c r="Y1243" i="6"/>
  <c r="Y942" i="6"/>
  <c r="Y420" i="6"/>
  <c r="Y752" i="6"/>
  <c r="Y1095" i="6"/>
  <c r="Y729" i="6"/>
  <c r="Y1062" i="6"/>
  <c r="Y995" i="6"/>
  <c r="Y1588" i="6"/>
  <c r="Y964" i="6"/>
  <c r="Y1087" i="6"/>
  <c r="Y523" i="6"/>
  <c r="Y1186" i="6"/>
  <c r="Y1030" i="6"/>
  <c r="Y823" i="6"/>
  <c r="Y309" i="6"/>
  <c r="Y403" i="6"/>
  <c r="Y839" i="6"/>
  <c r="Y193" i="6"/>
  <c r="Y421" i="6"/>
  <c r="Y1666" i="6"/>
  <c r="Y1436" i="6"/>
  <c r="Y1486" i="6"/>
  <c r="Y1355" i="6"/>
  <c r="Y696" i="6"/>
  <c r="Y1626" i="6"/>
  <c r="Y633" i="6"/>
  <c r="Y1530" i="6"/>
  <c r="Y220" i="6"/>
  <c r="Y1845" i="6"/>
  <c r="Y1959" i="6"/>
  <c r="Y1976" i="6"/>
  <c r="Y1748" i="6"/>
  <c r="Y1972" i="6"/>
  <c r="Y1108" i="6"/>
  <c r="Y283" i="6"/>
  <c r="Y808" i="6"/>
  <c r="Y267" i="6"/>
  <c r="Y1041" i="6"/>
  <c r="Y589" i="6"/>
  <c r="Y70" i="6"/>
  <c r="Y668" i="6"/>
  <c r="Y1287" i="6"/>
  <c r="Y287" i="6"/>
  <c r="Y757" i="6"/>
  <c r="Y644" i="6"/>
  <c r="Y1351" i="6"/>
  <c r="Y931" i="6"/>
  <c r="Y624" i="6"/>
  <c r="Y726" i="6"/>
  <c r="Y781" i="6"/>
  <c r="Y1927" i="6"/>
  <c r="Y1993" i="6"/>
  <c r="Y1804" i="6"/>
  <c r="Y1864" i="6"/>
  <c r="Y779" i="6"/>
  <c r="Y1238" i="6"/>
  <c r="Y1477" i="6"/>
  <c r="Y797" i="6"/>
  <c r="Y118" i="6"/>
  <c r="Y170" i="6"/>
  <c r="Y719" i="6"/>
  <c r="Y1118" i="6"/>
  <c r="Y660" i="6"/>
  <c r="Y773" i="6"/>
  <c r="Y746" i="6"/>
  <c r="Y730" i="6"/>
  <c r="Y154" i="6"/>
  <c r="Y297" i="6"/>
  <c r="Y1276" i="6"/>
  <c r="Y1924" i="6"/>
  <c r="Y1792" i="6"/>
  <c r="Y1919" i="6"/>
  <c r="Y1916" i="6"/>
  <c r="Y1986" i="6"/>
  <c r="Y125" i="6"/>
  <c r="Y1611" i="6"/>
  <c r="Y1851" i="6"/>
  <c r="Y208" i="6"/>
  <c r="Y229" i="6"/>
  <c r="Y369" i="6"/>
  <c r="Y1703" i="6"/>
  <c r="Y852" i="6"/>
  <c r="Y878" i="6"/>
  <c r="Y545" i="6"/>
  <c r="Y1776" i="6"/>
  <c r="Y1458" i="6"/>
  <c r="Y1562" i="6"/>
  <c r="Y288" i="6"/>
  <c r="Y1268" i="6"/>
  <c r="Y1156" i="6"/>
  <c r="Y926" i="6"/>
  <c r="Y40" i="6"/>
  <c r="Y1676" i="6"/>
  <c r="Y298" i="6"/>
  <c r="Y1200" i="6"/>
  <c r="Y1432" i="6"/>
  <c r="Y735" i="6"/>
  <c r="Y659" i="6"/>
  <c r="Y683" i="6"/>
  <c r="Y625" i="6"/>
  <c r="Y637" i="6"/>
  <c r="Y1411" i="6"/>
  <c r="Y487" i="6"/>
  <c r="Y1548" i="6"/>
  <c r="Y1773" i="6"/>
  <c r="Y672" i="6"/>
  <c r="Y575" i="6"/>
  <c r="Y1017" i="6"/>
  <c r="Y922" i="6"/>
  <c r="Y423" i="6"/>
  <c r="Y1166" i="6"/>
  <c r="Y792" i="6"/>
  <c r="Y992" i="6"/>
  <c r="Y291" i="6"/>
  <c r="Y642" i="6"/>
  <c r="Y595" i="6"/>
  <c r="Y1367" i="6"/>
  <c r="Y1585" i="6"/>
  <c r="Y1048" i="6"/>
  <c r="Y1036" i="6"/>
  <c r="Y538" i="6"/>
  <c r="Y1344" i="6"/>
  <c r="Y380" i="6"/>
  <c r="Y662" i="6"/>
  <c r="Y127" i="6"/>
  <c r="Y365" i="6"/>
  <c r="Y1395" i="6"/>
  <c r="Y273" i="6"/>
  <c r="Y722" i="6"/>
  <c r="Y493" i="6"/>
  <c r="Y932" i="6"/>
  <c r="Y619" i="6"/>
  <c r="Y1002" i="6"/>
  <c r="Y650" i="6"/>
  <c r="Y1180" i="6"/>
  <c r="Y1779" i="6"/>
  <c r="Y1743" i="6"/>
  <c r="Y1819" i="6"/>
  <c r="Y1852" i="6"/>
  <c r="Y1194" i="6"/>
  <c r="Y136" i="6"/>
  <c r="Y1997" i="6"/>
  <c r="Y714" i="6"/>
  <c r="Y858" i="6"/>
  <c r="Y194" i="6"/>
  <c r="Y321" i="6"/>
  <c r="Y705" i="6"/>
  <c r="Y841" i="6"/>
  <c r="Y879" i="6"/>
  <c r="Y1491" i="6"/>
  <c r="Y1415" i="6"/>
  <c r="Y844" i="6"/>
  <c r="Y961" i="6"/>
  <c r="Y332" i="6"/>
  <c r="Y116" i="6"/>
  <c r="Y1378" i="6"/>
  <c r="Y1020" i="6"/>
  <c r="Y1604" i="6"/>
  <c r="Y793" i="6"/>
  <c r="Y1282" i="6"/>
  <c r="Y448" i="6"/>
  <c r="Y1288" i="6"/>
  <c r="Y100" i="6"/>
  <c r="Y399" i="6"/>
  <c r="Y68" i="6"/>
  <c r="Y1335" i="6"/>
  <c r="Y373" i="6"/>
  <c r="Y364" i="6"/>
  <c r="Y536" i="6"/>
  <c r="Y1648" i="6"/>
  <c r="Y1255" i="6"/>
  <c r="Y1365" i="6"/>
  <c r="Y415" i="6"/>
  <c r="Y1736" i="6"/>
  <c r="Y1764" i="6"/>
  <c r="Y1873" i="6"/>
  <c r="Y1771" i="6"/>
  <c r="Y1991" i="6"/>
  <c r="Y563" i="6"/>
  <c r="Y742" i="6"/>
  <c r="Y1973" i="6"/>
  <c r="Y483" i="6"/>
  <c r="Y561" i="6"/>
  <c r="Y276" i="6"/>
  <c r="Y1110" i="6"/>
  <c r="Y1246" i="6"/>
  <c r="Y1096" i="6"/>
  <c r="Y1627" i="6"/>
  <c r="Y121" i="6"/>
  <c r="Y1698" i="6"/>
  <c r="Y152" i="6"/>
  <c r="Y1508" i="6"/>
  <c r="Y1044" i="6"/>
  <c r="Y544" i="6"/>
  <c r="Y1185" i="6"/>
  <c r="Y1144" i="6"/>
  <c r="Y1631" i="6"/>
  <c r="Y451" i="6"/>
  <c r="Y944" i="6"/>
  <c r="Y72" i="6"/>
  <c r="Y1261" i="6"/>
  <c r="Y386" i="6"/>
  <c r="Y1688" i="6"/>
  <c r="Y815" i="6"/>
  <c r="Y1708" i="6"/>
  <c r="Y377" i="6"/>
  <c r="Y263" i="6"/>
  <c r="Y1298" i="6"/>
  <c r="Y679" i="6"/>
  <c r="Y893" i="6"/>
  <c r="Y855" i="6"/>
  <c r="Y1079" i="6"/>
  <c r="Y275" i="6"/>
  <c r="Y412" i="6"/>
  <c r="Y1225" i="6"/>
  <c r="Y97" i="6"/>
  <c r="Y1926" i="6"/>
  <c r="Y1984" i="6"/>
  <c r="Y1768" i="6"/>
  <c r="Y1740" i="6"/>
  <c r="Y870" i="6"/>
  <c r="Y547" i="6"/>
  <c r="Y375" i="6"/>
  <c r="Y1324" i="6"/>
  <c r="Y585" i="6"/>
  <c r="Y1619" i="6"/>
  <c r="Y584" i="6"/>
  <c r="Y1027" i="6"/>
  <c r="Y256" i="6"/>
  <c r="Y1167" i="6"/>
  <c r="Y862" i="6"/>
  <c r="Y1299" i="6"/>
  <c r="Y711" i="6"/>
  <c r="Y1452" i="6"/>
  <c r="Y721" i="6"/>
  <c r="Y337" i="6"/>
  <c r="Y1680" i="6"/>
  <c r="Y851" i="6"/>
  <c r="Y681" i="6"/>
  <c r="Y877" i="6"/>
  <c r="Y226" i="6"/>
  <c r="Y525" i="6"/>
  <c r="Y1140" i="6"/>
  <c r="Y1426" i="6"/>
  <c r="Y181" i="6"/>
  <c r="Y597" i="6"/>
  <c r="Y1148" i="6"/>
  <c r="Y101" i="6"/>
  <c r="Y1086" i="6"/>
  <c r="Y142" i="6"/>
  <c r="Y105" i="6"/>
  <c r="Y75" i="6"/>
  <c r="Y639" i="6"/>
  <c r="Y634" i="6"/>
  <c r="Y712" i="6"/>
  <c r="Y1790" i="6"/>
  <c r="Y1918" i="6"/>
  <c r="Y1893" i="6"/>
  <c r="Y1874" i="6"/>
  <c r="Y1843" i="6"/>
  <c r="Y48" i="6"/>
  <c r="Y888" i="6"/>
  <c r="Y340" i="6"/>
  <c r="Y462" i="6"/>
  <c r="Y200" i="6"/>
  <c r="Y1425" i="6"/>
  <c r="Y1528" i="6"/>
  <c r="Y361" i="6"/>
  <c r="Y850" i="6"/>
  <c r="Y1553" i="6"/>
  <c r="Y1275" i="6"/>
  <c r="Y939" i="6"/>
  <c r="Y999" i="6"/>
  <c r="Y1532" i="6"/>
  <c r="Y1130" i="6"/>
  <c r="Y655" i="6"/>
  <c r="Y833" i="6"/>
  <c r="Y699" i="6"/>
  <c r="Y203" i="6"/>
  <c r="Y163" i="6"/>
  <c r="Y1547" i="6"/>
  <c r="Y1010" i="6"/>
  <c r="Y1307" i="6"/>
  <c r="Y717" i="6"/>
  <c r="Y465" i="6"/>
  <c r="Y218" i="6"/>
  <c r="Y63" i="6"/>
  <c r="Y464" i="6"/>
  <c r="Y358" i="6"/>
  <c r="Y1827" i="6"/>
  <c r="Y1788" i="6"/>
  <c r="Y511" i="6"/>
  <c r="Y425" i="6"/>
  <c r="Y909" i="6"/>
  <c r="Y76" i="6"/>
  <c r="Y246" i="6"/>
  <c r="Y410" i="6"/>
  <c r="Y1637" i="6"/>
  <c r="Y1679" i="6"/>
  <c r="Y1498" i="6"/>
  <c r="Y837" i="6"/>
  <c r="Y197" i="6"/>
  <c r="Y1484" i="6"/>
  <c r="Y618" i="6"/>
  <c r="Y1023" i="6"/>
  <c r="Y450" i="6"/>
  <c r="Y395" i="6"/>
  <c r="Y1221" i="6"/>
  <c r="Y1594" i="6"/>
  <c r="Y1561" i="6"/>
  <c r="Y26" i="6"/>
  <c r="Y993" i="6"/>
  <c r="Y191" i="6"/>
  <c r="Y751" i="6"/>
  <c r="Y1558" i="6"/>
  <c r="Y279" i="6"/>
  <c r="Y578" i="6"/>
  <c r="Y210" i="6"/>
  <c r="Y1502" i="6"/>
  <c r="Y240" i="6"/>
  <c r="Y1003" i="6"/>
  <c r="Y363" i="6"/>
  <c r="Y89" i="6"/>
  <c r="Y604" i="6"/>
  <c r="Y281" i="6"/>
  <c r="Y234" i="6"/>
  <c r="Y1006" i="6"/>
  <c r="Y906" i="6"/>
  <c r="Y96" i="6"/>
  <c r="Y39" i="6"/>
  <c r="Y924" i="6"/>
  <c r="Y1663" i="6"/>
  <c r="Y350" i="6"/>
  <c r="Y54" i="6"/>
  <c r="Y1719" i="6"/>
  <c r="Y1884" i="6"/>
  <c r="Y1988" i="6"/>
  <c r="Y1883" i="6"/>
  <c r="Y1358" i="6"/>
  <c r="Y748" i="6"/>
  <c r="Y282" i="6"/>
  <c r="Y117" i="6"/>
  <c r="Y1104" i="6"/>
  <c r="Y1171" i="6"/>
  <c r="Y951" i="6"/>
  <c r="Y1319" i="6"/>
  <c r="Y1609" i="6"/>
  <c r="Y1328" i="6"/>
  <c r="Y1661" i="6"/>
  <c r="Y485" i="6"/>
  <c r="Y994" i="6"/>
  <c r="Y1701" i="6"/>
  <c r="Y343" i="6"/>
  <c r="Y1106" i="6"/>
  <c r="Y503" i="6"/>
  <c r="Y156" i="6"/>
  <c r="Y318" i="6"/>
  <c r="Y95" i="6"/>
  <c r="Y857" i="6"/>
  <c r="Y706" i="6"/>
  <c r="Y641" i="6"/>
  <c r="Y890" i="6"/>
  <c r="Y1550" i="6"/>
  <c r="Y1392" i="6"/>
  <c r="Y767" i="6"/>
  <c r="Y933" i="6"/>
  <c r="Y106" i="6"/>
  <c r="Y351" i="6"/>
  <c r="Y1149" i="6"/>
  <c r="Y1806" i="6"/>
  <c r="Y1811" i="6"/>
  <c r="Y1983" i="6"/>
  <c r="Y1799" i="6"/>
  <c r="Y1177" i="6"/>
  <c r="Y47" i="6"/>
  <c r="Y428" i="6"/>
  <c r="Y115" i="6"/>
  <c r="Y1257" i="6"/>
  <c r="Y715" i="6"/>
  <c r="Y753" i="6"/>
  <c r="Y1504" i="6"/>
  <c r="Y1674" i="6"/>
  <c r="Y90" i="6"/>
  <c r="Y564" i="6"/>
  <c r="Y758" i="6"/>
  <c r="Y686" i="6"/>
  <c r="Y1236" i="6"/>
  <c r="Y239" i="6"/>
  <c r="Y552" i="6"/>
  <c r="Y873" i="6"/>
  <c r="Y667" i="6"/>
  <c r="Y1767" i="6"/>
  <c r="Y1994" i="6"/>
  <c r="Y1769" i="6"/>
  <c r="Y1905" i="6"/>
  <c r="Y1459" i="6"/>
  <c r="Y583" i="6"/>
  <c r="Y1356" i="6"/>
  <c r="Y912" i="6"/>
  <c r="Y885" i="6"/>
  <c r="Y630" i="6"/>
  <c r="Y1546" i="6"/>
  <c r="Y1466" i="6"/>
  <c r="Y856" i="6"/>
  <c r="Y1136" i="6"/>
  <c r="Y259" i="6"/>
  <c r="Y35" i="6"/>
  <c r="Y1009" i="6"/>
  <c r="Y1662" i="6"/>
  <c r="Y1053" i="6"/>
  <c r="Y1975" i="6"/>
  <c r="Y1866" i="6"/>
  <c r="Y1899" i="6"/>
  <c r="Y2000" i="6"/>
  <c r="Y1900" i="6"/>
  <c r="Y1259" i="6"/>
  <c r="Y107" i="6"/>
  <c r="Y1060" i="6"/>
  <c r="Y1448" i="6"/>
  <c r="Y1685" i="6"/>
  <c r="Y988" i="6"/>
  <c r="Y1212" i="6"/>
  <c r="Y1668" i="6"/>
  <c r="Y402" i="6"/>
  <c r="Y1327" i="6"/>
  <c r="Y1428" i="6"/>
  <c r="Y996" i="6"/>
  <c r="Y1112" i="6"/>
  <c r="Y1387" i="6"/>
  <c r="Y274" i="6"/>
  <c r="Y1119" i="6"/>
  <c r="Y1475" i="6"/>
  <c r="Y1386" i="6"/>
  <c r="Y798" i="6"/>
  <c r="Y331" i="6"/>
  <c r="Y1716" i="6"/>
  <c r="Y1481" i="6"/>
  <c r="Y1613" i="6"/>
  <c r="Y540" i="6"/>
  <c r="Y804" i="6"/>
  <c r="Y555" i="6"/>
  <c r="Y1534" i="6"/>
  <c r="Y692" i="6"/>
  <c r="Y285" i="6"/>
  <c r="Y704" i="6"/>
  <c r="Y1401" i="6"/>
  <c r="Y611" i="6"/>
  <c r="Y1082" i="6"/>
  <c r="Y108" i="6"/>
  <c r="Y1237" i="6"/>
  <c r="Y250" i="6"/>
  <c r="Y794" i="6"/>
  <c r="Y527" i="6"/>
  <c r="Y1049" i="6"/>
  <c r="Y1650" i="6"/>
  <c r="Y1634" i="6"/>
  <c r="Y433" i="6"/>
  <c r="Y42" i="6"/>
  <c r="Y998" i="6"/>
  <c r="Y1245" i="6"/>
  <c r="Y1154" i="6"/>
  <c r="Y441" i="6"/>
  <c r="Y299" i="6"/>
  <c r="Y28" i="6"/>
  <c r="Y556" i="6"/>
  <c r="Y1672" i="6"/>
  <c r="Y1285" i="6"/>
  <c r="Y968" i="6"/>
  <c r="Y400" i="6"/>
  <c r="Y803" i="6"/>
  <c r="Y1330" i="6"/>
  <c r="Y1109" i="6"/>
  <c r="Y1354" i="6"/>
  <c r="Y652" i="6"/>
  <c r="Y305" i="6"/>
  <c r="Y1782" i="6"/>
  <c r="Y1952" i="6"/>
  <c r="Y1838" i="6"/>
  <c r="Y1800" i="6"/>
  <c r="Y1816" i="6"/>
  <c r="Y1692" i="6"/>
  <c r="Y991" i="6"/>
  <c r="Y416" i="6"/>
  <c r="Y997" i="6"/>
  <c r="Y1402" i="6"/>
  <c r="Y783" i="6"/>
  <c r="Y300" i="6"/>
  <c r="Y661" i="6"/>
  <c r="Y526" i="6"/>
  <c r="Y446" i="6"/>
  <c r="Y37" i="6"/>
  <c r="Y1368" i="6"/>
  <c r="Y1157" i="6"/>
  <c r="Y196" i="6"/>
  <c r="Y690" i="6"/>
  <c r="Y438" i="6"/>
  <c r="Y551" i="6"/>
  <c r="Y509" i="6"/>
  <c r="Y687" i="6"/>
  <c r="Y530" i="6"/>
  <c r="Y110" i="6"/>
  <c r="Y1618" i="6"/>
  <c r="Y671" i="6"/>
  <c r="Y204" i="6"/>
  <c r="Y360" i="6"/>
  <c r="Y1578" i="6"/>
  <c r="Y1444" i="6"/>
  <c r="Y1590" i="6"/>
  <c r="Y268" i="6"/>
  <c r="Y1430" i="6"/>
  <c r="Y471" i="6"/>
  <c r="Y195" i="6"/>
  <c r="Y353" i="6"/>
  <c r="Y500" i="6"/>
  <c r="Y1964" i="6"/>
  <c r="Y1741" i="6"/>
  <c r="Y1901" i="6"/>
  <c r="Y1968" i="6"/>
  <c r="Y1992" i="6"/>
  <c r="Y801" i="6"/>
  <c r="Y1195" i="6"/>
  <c r="Y1410" i="6"/>
  <c r="Y621" i="6"/>
  <c r="Y310" i="6"/>
  <c r="Y148" i="6"/>
  <c r="Y763" i="6"/>
  <c r="Y1256" i="6"/>
  <c r="Y1393" i="6"/>
  <c r="Y146" i="6"/>
  <c r="Y1656" i="6"/>
  <c r="Y1032" i="6"/>
  <c r="Y737" i="6"/>
  <c r="Y437" i="6"/>
  <c r="Y29" i="6"/>
  <c r="Y543" i="6"/>
  <c r="Y134" i="6"/>
  <c r="Y316" i="6"/>
  <c r="Y27" i="6"/>
  <c r="Y918" i="6"/>
  <c r="Y255" i="6"/>
  <c r="Y868" i="6"/>
  <c r="Y1045" i="6"/>
  <c r="Y1033" i="6"/>
  <c r="Y231" i="6"/>
  <c r="Y1583" i="6"/>
  <c r="Y84" i="6"/>
  <c r="Y1146" i="6"/>
  <c r="Y172" i="6"/>
  <c r="Y436" i="6"/>
  <c r="Y103" i="6"/>
  <c r="Y791" i="6"/>
  <c r="Y66" i="6"/>
  <c r="Y1556" i="6"/>
  <c r="Y83" i="6"/>
  <c r="Y1451" i="6"/>
  <c r="Y1647" i="6"/>
  <c r="Y1538" i="6"/>
  <c r="Y1824" i="6"/>
  <c r="Y1847" i="6"/>
  <c r="Y1989" i="6"/>
  <c r="Y1939" i="6"/>
  <c r="Y897" i="6"/>
  <c r="Y616" i="6"/>
  <c r="Y1794" i="6"/>
  <c r="Y1341" i="6"/>
  <c r="Y479" i="6"/>
  <c r="Y211" i="6"/>
  <c r="Y507" i="6"/>
  <c r="Y1015" i="6"/>
  <c r="Y1511" i="6"/>
  <c r="Y723" i="6"/>
  <c r="Y469" i="6"/>
  <c r="Y1642" i="6"/>
  <c r="Y1579" i="6"/>
  <c r="Y881" i="6"/>
  <c r="Y219" i="6"/>
  <c r="Y398" i="6"/>
  <c r="Y1490" i="6"/>
  <c r="Y1655" i="6"/>
  <c r="Y566" i="6"/>
  <c r="Y1295" i="6"/>
  <c r="Y835" i="6"/>
  <c r="Y422" i="6"/>
  <c r="Y663" i="6"/>
  <c r="Y1128" i="6"/>
  <c r="Y940" i="6"/>
  <c r="Y1509" i="6"/>
  <c r="Y1377" i="6"/>
  <c r="Y347" i="6"/>
  <c r="Y1043" i="6"/>
  <c r="Y1164" i="6"/>
  <c r="Y153" i="6"/>
  <c r="Y788" i="6"/>
  <c r="Y990" i="6"/>
  <c r="Y986" i="6"/>
  <c r="Y935" i="6"/>
  <c r="Y1757" i="6"/>
  <c r="Y1835" i="6"/>
  <c r="Y1837" i="6"/>
  <c r="Y1836" i="6"/>
  <c r="Y1132" i="6"/>
  <c r="Y1120" i="6"/>
  <c r="Y1457" i="6"/>
  <c r="Y319" i="6"/>
  <c r="Y1078" i="6"/>
  <c r="Y1704" i="6"/>
  <c r="Y99" i="6"/>
  <c r="Y50" i="6"/>
  <c r="Y557" i="6"/>
  <c r="Y1291" i="6"/>
  <c r="Y501" i="6"/>
  <c r="Y272" i="6"/>
  <c r="Y830" i="6"/>
  <c r="Y596" i="6"/>
  <c r="Y1667" i="6"/>
  <c r="Y1632" i="6"/>
  <c r="Y1469" i="6"/>
  <c r="Y765" i="6"/>
  <c r="Y1113" i="6"/>
  <c r="Y31" i="6"/>
  <c r="Y1342" i="6"/>
  <c r="Y236" i="6"/>
  <c r="Y249" i="6"/>
  <c r="Y357" i="6"/>
  <c r="Y1644" i="6"/>
  <c r="Y1695" i="6"/>
  <c r="Y1473" i="6"/>
  <c r="Y928" i="6"/>
  <c r="Y514" i="6"/>
  <c r="Y787" i="6"/>
  <c r="Y537" i="6"/>
  <c r="Y821" i="6"/>
  <c r="Y1565" i="6"/>
  <c r="Y1677" i="6"/>
  <c r="Y1374" i="6"/>
  <c r="Y1563" i="6"/>
  <c r="Y768" i="6"/>
  <c r="Y741" i="6"/>
  <c r="Y777" i="6"/>
  <c r="Y1652" i="6"/>
  <c r="Y419" i="6"/>
  <c r="Y182" i="6"/>
  <c r="Y36" i="6"/>
  <c r="Y1551" i="6"/>
  <c r="Y1103" i="6"/>
  <c r="Y1442" i="6"/>
  <c r="Y981" i="6"/>
  <c r="Y199" i="6"/>
  <c r="Y417" i="6"/>
  <c r="Y593" i="6"/>
  <c r="Y167" i="6"/>
  <c r="Y1413" i="6"/>
  <c r="Y1575" i="6"/>
  <c r="Y477" i="6"/>
  <c r="Y956" i="6"/>
  <c r="Y356" i="6"/>
  <c r="Y694" i="6"/>
  <c r="Y1671" i="6"/>
  <c r="Y622" i="6"/>
  <c r="Y799" i="6"/>
  <c r="Y1557" i="6"/>
  <c r="Y55" i="6"/>
  <c r="Y484" i="6"/>
  <c r="Y587" i="6"/>
  <c r="Y1510" i="6"/>
  <c r="Y886" i="6"/>
  <c r="Y1345" i="6"/>
  <c r="Y1622" i="6"/>
  <c r="Y769" i="6"/>
  <c r="Y1783" i="6"/>
  <c r="Y1930" i="6"/>
  <c r="Y1828" i="6"/>
  <c r="Y1945" i="6"/>
  <c r="Y1913" i="6"/>
  <c r="Y1633" i="6"/>
  <c r="Y635" i="6"/>
  <c r="Y175" i="6"/>
  <c r="Y1114" i="6"/>
  <c r="Y1360" i="6"/>
  <c r="Y457" i="6"/>
  <c r="Y728" i="6"/>
  <c r="Y853" i="6"/>
  <c r="Y1197" i="6"/>
  <c r="Y25" i="6"/>
  <c r="Y85" i="6"/>
  <c r="Y1055" i="6"/>
  <c r="Y1702" i="6"/>
  <c r="Y312" i="6"/>
  <c r="Y1487" i="6"/>
  <c r="Y600" i="6"/>
  <c r="Y140" i="6"/>
  <c r="Y965" i="6"/>
  <c r="Y1170" i="6"/>
  <c r="Y476" i="6"/>
  <c r="Y488" i="6"/>
  <c r="Y1336" i="6"/>
  <c r="Y424" i="6"/>
  <c r="Y496" i="6"/>
  <c r="Y1193" i="6"/>
  <c r="Y1597" i="6"/>
  <c r="Y1501" i="6"/>
  <c r="Y1564" i="6"/>
  <c r="Y1552" i="6"/>
  <c r="Y1348" i="6"/>
  <c r="Y1438" i="6"/>
  <c r="Y1863" i="6"/>
  <c r="Y1902" i="6"/>
  <c r="Y1971" i="6"/>
  <c r="Y1903" i="6"/>
  <c r="Y1072" i="6"/>
  <c r="Y104" i="6"/>
  <c r="Y1264" i="6"/>
  <c r="Y1660" i="6"/>
  <c r="Y790" i="6"/>
  <c r="Y1566" i="6"/>
  <c r="Y454" i="6"/>
  <c r="Y344" i="6"/>
  <c r="Y864" i="6"/>
  <c r="Y41" i="6"/>
  <c r="Y1021" i="6"/>
  <c r="Y1612" i="6"/>
  <c r="Y189" i="6"/>
  <c r="Y1513" i="6"/>
  <c r="Y675" i="6"/>
  <c r="Y802" i="6"/>
  <c r="Y1614" i="6"/>
  <c r="Y1920" i="6"/>
  <c r="Y1749" i="6"/>
  <c r="Y1727" i="6"/>
  <c r="Y1962" i="6"/>
  <c r="Y1850" i="6"/>
  <c r="Y669" i="6"/>
  <c r="Y1038" i="6"/>
  <c r="Y1603" i="6"/>
  <c r="Y1300" i="6"/>
  <c r="Y65" i="6"/>
  <c r="Y1628" i="6"/>
  <c r="Y129" i="6"/>
  <c r="Y460" i="6"/>
  <c r="Y1224" i="6"/>
  <c r="Y133" i="6"/>
  <c r="Y860" i="6"/>
  <c r="Y271" i="6"/>
  <c r="Y920" i="6"/>
  <c r="Y846" i="6"/>
  <c r="Y324" i="6"/>
  <c r="Y1814" i="6"/>
  <c r="Y1775" i="6"/>
  <c r="Y1960" i="6"/>
  <c r="Y1731" i="6"/>
  <c r="Y569" i="6"/>
  <c r="Y426" i="6"/>
  <c r="Y1821" i="6"/>
  <c r="Y1593" i="6"/>
  <c r="Y1147" i="6"/>
  <c r="Y1278" i="6"/>
  <c r="Y1134" i="6"/>
  <c r="Y359" i="6"/>
  <c r="Y826" i="6"/>
  <c r="Y677" i="6"/>
  <c r="Y1290" i="6"/>
  <c r="Y1005" i="6"/>
  <c r="Y1077" i="6"/>
  <c r="Y947" i="6"/>
  <c r="Y911" i="6"/>
  <c r="Y972" i="6"/>
  <c r="Y143" i="6"/>
  <c r="Y977" i="6"/>
  <c r="Y701" i="6"/>
  <c r="Y1710" i="6"/>
  <c r="Y1035" i="6"/>
  <c r="Y1577" i="6"/>
  <c r="Y1822" i="6"/>
  <c r="Y899" i="6"/>
  <c r="Y1205" i="6"/>
  <c r="Y1235" i="6"/>
  <c r="Y1606" i="6"/>
  <c r="Y1610" i="6"/>
  <c r="Y1240" i="6"/>
  <c r="Y225" i="6"/>
  <c r="Y1468" i="6"/>
  <c r="Y665" i="6"/>
  <c r="Y1507" i="6"/>
  <c r="Y30" i="6"/>
  <c r="Y1227" i="6"/>
  <c r="Y676" i="6"/>
  <c r="Y45" i="6"/>
  <c r="Y366" i="6"/>
  <c r="Y602" i="6"/>
  <c r="Y1384" i="6"/>
  <c r="Y1464" i="6"/>
  <c r="Y470" i="6"/>
  <c r="Y1623" i="6"/>
  <c r="Y257" i="6"/>
  <c r="Y770" i="6"/>
  <c r="Y1366" i="6"/>
  <c r="Y1076" i="6"/>
  <c r="Y1169" i="6"/>
  <c r="Y179" i="6"/>
  <c r="Y1659" i="6"/>
  <c r="Y796" i="6"/>
  <c r="Y1518" i="6"/>
  <c r="Y78" i="6"/>
  <c r="Y382" i="6"/>
  <c r="Y648" i="6"/>
  <c r="Y570" i="6"/>
  <c r="Y149" i="6"/>
  <c r="Y1258" i="6"/>
  <c r="Y1514" i="6"/>
  <c r="Y1697" i="6"/>
  <c r="Y1640" i="6"/>
  <c r="Y1785" i="6"/>
  <c r="Y1840" i="6"/>
  <c r="Y1728" i="6"/>
  <c r="Y1820" i="6"/>
  <c r="Y1485" i="6"/>
  <c r="Y405" i="6"/>
  <c r="Y1450" i="6"/>
  <c r="Y1311" i="6"/>
  <c r="Y453" i="6"/>
  <c r="Y832" i="6"/>
  <c r="Y430" i="6"/>
  <c r="Y1567" i="6"/>
  <c r="Y836" i="6"/>
  <c r="Y57" i="6"/>
  <c r="Y674" i="6"/>
  <c r="Y682" i="6"/>
  <c r="Y1294" i="6"/>
  <c r="Y1543" i="6"/>
  <c r="Y313" i="6"/>
  <c r="Y376" i="6"/>
  <c r="Y774" i="6"/>
  <c r="Y863" i="6"/>
  <c r="Y586" i="6"/>
  <c r="Y308" i="6"/>
  <c r="Y574" i="6"/>
  <c r="Y1658" i="6"/>
  <c r="Y558" i="6"/>
  <c r="Y1482" i="6"/>
  <c r="Y745" i="6"/>
  <c r="Y336" i="6"/>
  <c r="Y1248" i="6"/>
  <c r="Y1162" i="6"/>
  <c r="Y1362" i="6"/>
  <c r="Y1559" i="6"/>
  <c r="Y688" i="6"/>
  <c r="Y349" i="6"/>
  <c r="Y296" i="6"/>
  <c r="Y822" i="6"/>
  <c r="Y1381" i="6"/>
  <c r="Y1985" i="6"/>
  <c r="Y1738" i="6"/>
  <c r="Y1895" i="6"/>
  <c r="Y1791" i="6"/>
  <c r="Y184" i="6"/>
  <c r="Y252" i="6"/>
  <c r="Y58" i="6"/>
  <c r="Y825" i="6"/>
  <c r="Y930" i="6"/>
  <c r="Y524" i="6"/>
  <c r="Y1280" i="6"/>
  <c r="Y1001" i="6"/>
  <c r="Y1705" i="6"/>
  <c r="Y531" i="6"/>
  <c r="Y1443" i="6"/>
  <c r="Y444" i="6"/>
  <c r="Y1689" i="6"/>
  <c r="Y1607" i="6"/>
  <c r="Y1163" i="6"/>
  <c r="Y1084" i="6"/>
  <c r="Y1400" i="6"/>
  <c r="Y1412" i="6"/>
  <c r="Y776" i="6"/>
  <c r="Y945" i="6"/>
  <c r="Y1088" i="6"/>
  <c r="Y1016" i="6"/>
  <c r="Y1455" i="6"/>
  <c r="Y1173" i="6"/>
  <c r="Y1302" i="6"/>
  <c r="Y102" i="6"/>
  <c r="Y1018" i="6"/>
  <c r="Y1137" i="6"/>
  <c r="Y1267" i="6"/>
  <c r="Y695" i="6"/>
  <c r="Y1359" i="6"/>
  <c r="Y609" i="6"/>
  <c r="Y954" i="6"/>
  <c r="Y904" i="6"/>
  <c r="Y628" i="6"/>
  <c r="Y1525" i="6"/>
  <c r="Y987" i="6"/>
  <c r="Y579" i="6"/>
  <c r="Y1937" i="6"/>
  <c r="Y1942" i="6"/>
  <c r="Y1763" i="6"/>
  <c r="Y1730" i="6"/>
  <c r="Y1797" i="6"/>
  <c r="Y1682" i="6"/>
  <c r="Y866" i="6"/>
  <c r="Y1417" i="6"/>
  <c r="Y1312" i="6"/>
  <c r="Y549" i="6"/>
  <c r="Y1229" i="6"/>
  <c r="Y323" i="6"/>
  <c r="Y1283" i="6"/>
  <c r="Y1322" i="6"/>
  <c r="Y1596" i="6"/>
  <c r="Y1363" i="6"/>
  <c r="Y1007" i="6"/>
  <c r="Y449" i="6"/>
  <c r="Y955" i="6"/>
  <c r="Y1198" i="6"/>
  <c r="Y887" i="6"/>
  <c r="Y295" i="6"/>
  <c r="Y1435" i="6"/>
  <c r="Y1624" i="6"/>
  <c r="Y92" i="6"/>
  <c r="Y1314" i="6"/>
  <c r="Y372" i="6"/>
  <c r="Y510" i="6"/>
  <c r="Y809" i="6"/>
  <c r="Y1188" i="6"/>
  <c r="Y805" i="6"/>
  <c r="Y1230" i="6"/>
  <c r="Y789" i="6"/>
  <c r="Y1670" i="6"/>
  <c r="Y1478" i="6"/>
  <c r="Y594" i="6"/>
  <c r="Y1690" i="6"/>
  <c r="Y345" i="6"/>
  <c r="Y1091" i="6"/>
  <c r="Y670" i="6"/>
  <c r="Y2001" i="6"/>
  <c r="Y1898" i="6"/>
  <c r="Y1756" i="6"/>
  <c r="Y1766" i="6"/>
  <c r="Y1125" i="6"/>
  <c r="Y1479" i="6"/>
  <c r="Y1966" i="6"/>
  <c r="Y654" i="6"/>
  <c r="Y1050" i="6"/>
  <c r="Y766" i="6"/>
  <c r="Y754" i="6"/>
  <c r="Y1310" i="6"/>
  <c r="Y131" i="6"/>
  <c r="Y394" i="6"/>
  <c r="Y202" i="6"/>
  <c r="Y610" i="6"/>
  <c r="Y1217" i="6"/>
  <c r="Y623" i="6"/>
  <c r="Y122" i="6"/>
  <c r="Y983" i="6"/>
  <c r="Y1054" i="6"/>
  <c r="Y352" i="6"/>
  <c r="Y1394" i="6"/>
  <c r="Y573" i="6"/>
  <c r="Y404" i="6"/>
  <c r="Y749" i="6"/>
  <c r="Y247" i="6"/>
  <c r="Y505" i="6"/>
  <c r="Y1569" i="6"/>
  <c r="Y1241" i="6"/>
  <c r="Y253" i="6"/>
  <c r="Y882" i="6"/>
  <c r="Y1641" i="6"/>
  <c r="Y1929" i="6"/>
  <c r="Y1795" i="6"/>
  <c r="Y1801" i="6"/>
  <c r="Y1999" i="6"/>
  <c r="Y1934" i="6"/>
  <c r="Y1980" i="6"/>
  <c r="Y1000" i="6"/>
  <c r="Y327" i="6"/>
  <c r="Y762" i="6"/>
  <c r="Y647" i="6"/>
  <c r="Y1489" i="6"/>
  <c r="Y1678" i="6"/>
  <c r="Y1480" i="6"/>
  <c r="Y1686" i="6"/>
  <c r="Y1505" i="6"/>
  <c r="Y1675" i="6"/>
  <c r="Y293" i="6"/>
  <c r="Y1520" i="6"/>
  <c r="Y1439" i="6"/>
  <c r="Y135" i="6"/>
  <c r="Y1630" i="6"/>
  <c r="Y576" i="6"/>
  <c r="Y432" i="6"/>
  <c r="Y1152" i="6"/>
  <c r="Y620" i="6"/>
  <c r="Y74" i="6"/>
  <c r="Y409" i="6"/>
  <c r="Y1102" i="6"/>
  <c r="Y1859" i="6"/>
  <c r="Y1860" i="6"/>
  <c r="Y1732" i="6"/>
  <c r="Y1809" i="6"/>
  <c r="Y1720" i="6"/>
  <c r="Y1571" i="6"/>
  <c r="Y1058" i="6"/>
  <c r="Y1714" i="6"/>
  <c r="Y599" i="6"/>
  <c r="Y975" i="6"/>
  <c r="Y478" i="6"/>
  <c r="Y548" i="6"/>
  <c r="Y849" i="6"/>
  <c r="Y1646" i="6"/>
  <c r="Y521" i="6"/>
  <c r="Y1190" i="6"/>
  <c r="Y843" i="6"/>
  <c r="Y1969" i="6"/>
  <c r="Y1950" i="6"/>
  <c r="Y1917" i="6"/>
  <c r="Y1271" i="6"/>
  <c r="Y480" i="6"/>
  <c r="Y1488" i="6"/>
  <c r="Y1388" i="6"/>
  <c r="Y1133" i="6"/>
  <c r="Y785" i="6"/>
  <c r="Y761" i="6"/>
  <c r="Y1013" i="6"/>
  <c r="Y1673" i="6"/>
  <c r="Y533" i="6"/>
  <c r="Y388" i="6"/>
  <c r="Y188" i="6"/>
  <c r="Y498" i="6"/>
  <c r="Y516" i="6"/>
  <c r="Y492" i="6"/>
  <c r="Y1325" i="6"/>
  <c r="Y680" i="6"/>
  <c r="Y973" i="6"/>
  <c r="Y1089" i="6"/>
  <c r="Y1398" i="6"/>
  <c r="Y151" i="6"/>
  <c r="Y1684" i="6"/>
  <c r="Y1938" i="6"/>
  <c r="Y1869" i="6"/>
  <c r="Y1853" i="6"/>
  <c r="Y1712" i="6"/>
  <c r="Y1537" i="6"/>
  <c r="Y1047" i="6"/>
  <c r="Y1332" i="6"/>
  <c r="Y51" i="6"/>
  <c r="Y698" i="6"/>
  <c r="Y489" i="6"/>
  <c r="Y1910" i="6"/>
  <c r="Y1953" i="6"/>
  <c r="Y1881" i="6"/>
  <c r="Y1855" i="6"/>
  <c r="Y1664" i="6"/>
  <c r="Y572" i="6"/>
  <c r="Y1208" i="6"/>
  <c r="Y819" i="6"/>
  <c r="Y408" i="6"/>
  <c r="Y326" i="6"/>
  <c r="Y166" i="6"/>
  <c r="Y876" i="6"/>
  <c r="Y311" i="6"/>
  <c r="Y452" i="6"/>
  <c r="Y1242" i="6"/>
  <c r="Y418" i="6"/>
  <c r="Y1265" i="6"/>
  <c r="Y1339" i="6"/>
  <c r="Y782" i="6"/>
  <c r="Y1615" i="6"/>
  <c r="Y1462" i="6"/>
  <c r="Y1573" i="6"/>
  <c r="Y1247" i="6"/>
  <c r="Y1316" i="6"/>
  <c r="Y1323" i="6"/>
  <c r="Y1347" i="6"/>
  <c r="Y1967" i="6"/>
  <c r="Y1858" i="6"/>
  <c r="Y1777" i="6"/>
  <c r="Y1729" i="6"/>
  <c r="Y1878" i="6"/>
  <c r="Y508" i="6"/>
  <c r="Y1092" i="6"/>
  <c r="Y1116" i="6"/>
  <c r="Y1070" i="6"/>
  <c r="Y328" i="6"/>
  <c r="Y1639" i="6"/>
  <c r="Y1260" i="6"/>
  <c r="Y884" i="6"/>
  <c r="Y1683" i="6"/>
  <c r="Y1536" i="6"/>
  <c r="Y385" i="6"/>
  <c r="Y1963" i="6"/>
  <c r="Y1974" i="6"/>
  <c r="Y1765" i="6"/>
  <c r="Y1812" i="6"/>
  <c r="Y1151" i="6"/>
  <c r="Y1249" i="6"/>
  <c r="Y1416" i="6"/>
  <c r="Y738" i="6"/>
  <c r="Y1560" i="6"/>
  <c r="Y383" i="6"/>
  <c r="Y529" i="6"/>
  <c r="Y1470" i="6"/>
  <c r="Y1592" i="6"/>
  <c r="Y1206" i="6"/>
  <c r="Y653" i="6"/>
  <c r="Y264" i="6"/>
  <c r="Y874" i="6"/>
  <c r="Y1370" i="6"/>
  <c r="Y898" i="6"/>
  <c r="Y1158" i="6"/>
  <c r="Y1090" i="6"/>
  <c r="Y1340" i="6"/>
  <c r="Y248" i="6"/>
  <c r="Y1408" i="6"/>
  <c r="Y209" i="6"/>
  <c r="Y1270" i="6"/>
  <c r="Y1818" i="6"/>
  <c r="Y1750" i="6"/>
  <c r="Y1759" i="6"/>
  <c r="Y1251" i="6"/>
  <c r="Y605" i="6"/>
  <c r="Y71" i="6"/>
  <c r="Y290" i="6"/>
  <c r="Y1581" i="6"/>
  <c r="Y463" i="6"/>
  <c r="Y266" i="6"/>
  <c r="Y1383" i="6"/>
  <c r="Y1995" i="6"/>
  <c r="Y1733" i="6"/>
  <c r="Y1747" i="6"/>
  <c r="Y1681" i="6"/>
  <c r="Y52" i="6"/>
  <c r="Y502" i="6"/>
  <c r="Y834" i="6"/>
  <c r="Y1127" i="6"/>
  <c r="Y435" i="6"/>
  <c r="Y908" i="6"/>
  <c r="Y840" i="6"/>
  <c r="Y1244" i="6"/>
  <c r="Y518" i="6"/>
  <c r="Y614" i="6"/>
  <c r="Y1304" i="6"/>
  <c r="Y534" i="6"/>
  <c r="Y1308" i="6"/>
  <c r="Y307" i="6"/>
  <c r="Y205" i="6"/>
  <c r="Y651" i="6"/>
  <c r="Y966" i="6"/>
  <c r="Y262" i="6"/>
  <c r="Y81" i="6"/>
  <c r="Y1906" i="6"/>
  <c r="Y786" i="6"/>
  <c r="Y215" i="6"/>
  <c r="Y1723" i="6"/>
  <c r="Y1888" i="6"/>
  <c r="Y1786" i="6"/>
  <c r="Y1805" i="6"/>
  <c r="Y1635" i="6"/>
  <c r="Y348" i="6"/>
  <c r="Y456" i="6"/>
  <c r="Y811" i="6"/>
  <c r="Y1390" i="6"/>
  <c r="Y91" i="6"/>
  <c r="Y632" i="6"/>
  <c r="Y322" i="6"/>
  <c r="Y550" i="6"/>
  <c r="Y1600" i="6"/>
  <c r="Y916" i="6"/>
  <c r="Y429" i="6"/>
  <c r="Y1752" i="6"/>
  <c r="Y1761" i="6"/>
  <c r="Y1724" i="6"/>
  <c r="Y1161" i="6"/>
  <c r="Y301" i="6"/>
  <c r="Y73" i="6"/>
  <c r="Y1337" i="6"/>
  <c r="Y960" i="6"/>
  <c r="Y1418" i="6"/>
  <c r="Y1709" i="6"/>
  <c r="Y1706" i="6"/>
  <c r="Y847" i="6"/>
  <c r="Y392" i="6"/>
  <c r="Y697" i="6"/>
  <c r="Y213" i="6"/>
  <c r="Y62" i="6"/>
  <c r="Y468" i="6"/>
  <c r="Y636" i="6"/>
  <c r="Y1446" i="6"/>
  <c r="Y390" i="6"/>
  <c r="Y1223" i="6"/>
  <c r="Y1638" i="6"/>
  <c r="Y379" i="6"/>
  <c r="Y1982" i="6"/>
  <c r="Y739" i="6"/>
  <c r="Y1598" i="6"/>
  <c r="Y1830" i="6"/>
  <c r="Y1912" i="6"/>
  <c r="Y1694" i="6"/>
  <c r="Y1867" i="6"/>
  <c r="Y1931" i="6"/>
  <c r="Y1896" i="6"/>
  <c r="Y445" i="6"/>
  <c r="Y1483" i="6"/>
  <c r="Y1233" i="6"/>
  <c r="Y111" i="6"/>
  <c r="Y1621" i="6"/>
  <c r="Y684" i="6"/>
  <c r="Y1496" i="6"/>
  <c r="Y439" i="6"/>
  <c r="Y1517" i="6"/>
  <c r="Y901" i="6"/>
  <c r="Y1273" i="6"/>
  <c r="Y329" i="6"/>
  <c r="Y559" i="6"/>
  <c r="Y1031" i="6"/>
  <c r="Y1111" i="6"/>
  <c r="Y971" i="6"/>
  <c r="Y1094" i="6"/>
  <c r="Y1172" i="6"/>
  <c r="Y1334" i="6"/>
  <c r="Y1209" i="6"/>
  <c r="Y592" i="6"/>
  <c r="Y1293" i="6"/>
  <c r="Y657" i="6"/>
  <c r="Y1772" i="6"/>
  <c r="Y1948" i="6"/>
  <c r="Y1946" i="6"/>
  <c r="Y1793" i="6"/>
  <c r="Y567" i="6"/>
  <c r="Y1544" i="6"/>
  <c r="Y1064" i="6"/>
  <c r="Y162" i="6"/>
  <c r="Y317" i="6"/>
  <c r="Y1476" i="6"/>
  <c r="Y1405" i="6"/>
  <c r="Y173" i="6"/>
  <c r="Y1065" i="6"/>
  <c r="Y1629" i="6"/>
  <c r="Y98" i="6"/>
  <c r="Y1620" i="6"/>
  <c r="Y1823" i="6"/>
  <c r="Y1846" i="6"/>
  <c r="Y1839" i="6"/>
  <c r="Y497" i="6"/>
  <c r="Y1497" i="6"/>
  <c r="Y1008" i="6"/>
  <c r="Y829" i="6"/>
  <c r="Y330" i="6"/>
  <c r="Y780" i="6"/>
  <c r="Y1434" i="6"/>
  <c r="Y929" i="6"/>
  <c r="Y1305" i="6"/>
  <c r="Y164" i="6"/>
  <c r="Y896" i="6"/>
  <c r="Y1595" i="6"/>
  <c r="Y941" i="6"/>
  <c r="Y1605" i="6"/>
  <c r="Y1202" i="6"/>
  <c r="Y713" i="6"/>
  <c r="Y1541" i="6"/>
  <c r="Y120" i="6"/>
  <c r="Y1460" i="6"/>
  <c r="Y64" i="6"/>
  <c r="Y907" i="6"/>
  <c r="Y1284" i="6"/>
  <c r="Y772" i="6"/>
  <c r="Y1871" i="6"/>
  <c r="Y1726" i="6"/>
  <c r="Y1338" i="6"/>
  <c r="X1418" i="6" l="1"/>
  <c r="A1418" i="6" s="1"/>
  <c r="D1418" i="6" s="1"/>
  <c r="X375" i="6"/>
  <c r="A375" i="6" s="1"/>
  <c r="D375" i="6" s="1"/>
  <c r="X278" i="6"/>
  <c r="A278" i="6" s="1"/>
  <c r="D278" i="6" s="1"/>
  <c r="X1599" i="6"/>
  <c r="A1599" i="6" s="1"/>
  <c r="D1599" i="6" s="1"/>
  <c r="X311" i="6"/>
  <c r="A311" i="6" s="1"/>
  <c r="D311" i="6" s="1"/>
  <c r="X108" i="6"/>
  <c r="A108" i="6" s="1"/>
  <c r="D108" i="6" s="1"/>
  <c r="X579" i="6"/>
  <c r="A579" i="6" s="1"/>
  <c r="D579" i="6" s="1"/>
  <c r="X742" i="6"/>
  <c r="A742" i="6" s="1"/>
  <c r="D742" i="6" s="1"/>
  <c r="X694" i="6"/>
  <c r="A694" i="6" s="1"/>
  <c r="D694" i="6" s="1"/>
  <c r="X682" i="6"/>
  <c r="A682" i="6" s="1"/>
  <c r="D682" i="6" s="1"/>
  <c r="X360" i="6"/>
  <c r="A360" i="6" s="1"/>
  <c r="D360" i="6" s="1"/>
  <c r="X1234" i="6"/>
  <c r="A1234" i="6" s="1"/>
  <c r="D1234" i="6" s="1"/>
  <c r="X796" i="6"/>
  <c r="A796" i="6" s="1"/>
  <c r="D796" i="6" s="1"/>
  <c r="X1290" i="6"/>
  <c r="A1290" i="6" s="1"/>
  <c r="D1290" i="6" s="1"/>
  <c r="X1270" i="6"/>
  <c r="A1270" i="6" s="1"/>
  <c r="D1270" i="6" s="1"/>
  <c r="X974" i="6"/>
  <c r="A974" i="6" s="1"/>
  <c r="D974" i="6" s="1"/>
  <c r="X592" i="6"/>
  <c r="A592" i="6" s="1"/>
  <c r="D592" i="6" s="1"/>
  <c r="X1604" i="6"/>
  <c r="A1604" i="6" s="1"/>
  <c r="D1604" i="6" s="1"/>
  <c r="X843" i="6"/>
  <c r="A843" i="6" s="1"/>
  <c r="D843" i="6" s="1"/>
  <c r="X1931" i="6"/>
  <c r="X415" i="6"/>
  <c r="A415" i="6" s="1"/>
  <c r="D415" i="6" s="1"/>
  <c r="X1103" i="6"/>
  <c r="A1103" i="6" s="1"/>
  <c r="D1103" i="6" s="1"/>
  <c r="X1434" i="6"/>
  <c r="A1434" i="6" s="1"/>
  <c r="D1434" i="6" s="1"/>
  <c r="X1409" i="6"/>
  <c r="A1409" i="6" s="1"/>
  <c r="D1409" i="6" s="1"/>
  <c r="X1909" i="6"/>
  <c r="X416" i="6"/>
  <c r="A416" i="6" s="1"/>
  <c r="D416" i="6" s="1"/>
  <c r="X882" i="6"/>
  <c r="A882" i="6" s="1"/>
  <c r="D882" i="6" s="1"/>
  <c r="X1207" i="6"/>
  <c r="A1207" i="6" s="1"/>
  <c r="D1207" i="6" s="1"/>
  <c r="X1278" i="6"/>
  <c r="A1278" i="6" s="1"/>
  <c r="D1278" i="6" s="1"/>
  <c r="X369" i="6"/>
  <c r="A369" i="6" s="1"/>
  <c r="D369" i="6" s="1"/>
  <c r="X1802" i="6"/>
  <c r="X1295" i="6"/>
  <c r="A1295" i="6" s="1"/>
  <c r="D1295" i="6" s="1"/>
  <c r="X1365" i="6"/>
  <c r="A1365" i="6" s="1"/>
  <c r="D1365" i="6" s="1"/>
  <c r="X488" i="6"/>
  <c r="A488" i="6" s="1"/>
  <c r="D488" i="6" s="1"/>
  <c r="X774" i="6"/>
  <c r="A774" i="6" s="1"/>
  <c r="D774" i="6" s="1"/>
  <c r="X1410" i="6"/>
  <c r="A1410" i="6" s="1"/>
  <c r="D1410" i="6" s="1"/>
  <c r="X1233" i="6"/>
  <c r="A1233" i="6" s="1"/>
  <c r="D1233" i="6" s="1"/>
  <c r="X1616" i="6"/>
  <c r="A1616" i="6" s="1"/>
  <c r="D1616" i="6" s="1"/>
  <c r="X770" i="6"/>
  <c r="A770" i="6" s="1"/>
  <c r="D770" i="6" s="1"/>
  <c r="X1225" i="6"/>
  <c r="A1225" i="6" s="1"/>
  <c r="D1225" i="6" s="1"/>
  <c r="X1511" i="6"/>
  <c r="A1511" i="6" s="1"/>
  <c r="D1511" i="6" s="1"/>
  <c r="X923" i="6"/>
  <c r="A923" i="6" s="1"/>
  <c r="D923" i="6" s="1"/>
  <c r="X1952" i="6"/>
  <c r="X480" i="6"/>
  <c r="A480" i="6" s="1"/>
  <c r="D480" i="6" s="1"/>
  <c r="X1555" i="6"/>
  <c r="A1555" i="6" s="1"/>
  <c r="D1555" i="6" s="1"/>
  <c r="X31" i="6"/>
  <c r="A31" i="6" s="1"/>
  <c r="D31" i="6" s="1"/>
  <c r="X191" i="6"/>
  <c r="A191" i="6" s="1"/>
  <c r="D191" i="6" s="1"/>
  <c r="X1936" i="6"/>
  <c r="X306" i="6"/>
  <c r="A306" i="6" s="1"/>
  <c r="D306" i="6" s="1"/>
  <c r="X1648" i="6"/>
  <c r="A1648" i="6" s="1"/>
  <c r="D1648" i="6" s="1"/>
  <c r="X834" i="6"/>
  <c r="A834" i="6" s="1"/>
  <c r="D834" i="6" s="1"/>
  <c r="X376" i="6"/>
  <c r="A376" i="6" s="1"/>
  <c r="D376" i="6" s="1"/>
  <c r="X1058" i="6"/>
  <c r="A1058" i="6" s="1"/>
  <c r="D1058" i="6" s="1"/>
  <c r="X40" i="6"/>
  <c r="A40" i="6" s="1"/>
  <c r="D40" i="6" s="1"/>
  <c r="X1684" i="6"/>
  <c r="A1684" i="6" s="1"/>
  <c r="D1684" i="6" s="1"/>
  <c r="X1386" i="6"/>
  <c r="A1386" i="6" s="1"/>
  <c r="D1386" i="6" s="1"/>
  <c r="X1370" i="6"/>
  <c r="A1370" i="6" s="1"/>
  <c r="D1370" i="6" s="1"/>
  <c r="X489" i="6"/>
  <c r="A489" i="6" s="1"/>
  <c r="D489" i="6" s="1"/>
  <c r="X1849" i="6"/>
  <c r="X1300" i="6"/>
  <c r="A1300" i="6" s="1"/>
  <c r="D1300" i="6" s="1"/>
  <c r="X868" i="6"/>
  <c r="A868" i="6" s="1"/>
  <c r="D868" i="6" s="1"/>
  <c r="X1943" i="6"/>
  <c r="X219" i="6"/>
  <c r="A219" i="6" s="1"/>
  <c r="D219" i="6" s="1"/>
  <c r="X1499" i="6"/>
  <c r="A1499" i="6" s="1"/>
  <c r="D1499" i="6" s="1"/>
  <c r="X969" i="6"/>
  <c r="A969" i="6" s="1"/>
  <c r="D969" i="6" s="1"/>
  <c r="X1645" i="6"/>
  <c r="A1645" i="6" s="1"/>
  <c r="D1645" i="6" s="1"/>
  <c r="X330" i="6"/>
  <c r="A330" i="6" s="1"/>
  <c r="D330" i="6" s="1"/>
  <c r="X1285" i="6"/>
  <c r="A1285" i="6" s="1"/>
  <c r="D1285" i="6" s="1"/>
  <c r="X1115" i="6"/>
  <c r="A1115" i="6" s="1"/>
  <c r="D1115" i="6" s="1"/>
  <c r="X782" i="6"/>
  <c r="A782" i="6" s="1"/>
  <c r="D782" i="6" s="1"/>
  <c r="X821" i="6"/>
  <c r="A821" i="6" s="1"/>
  <c r="D821" i="6" s="1"/>
  <c r="X317" i="6"/>
  <c r="A317" i="6" s="1"/>
  <c r="D317" i="6" s="1"/>
  <c r="X174" i="6"/>
  <c r="A174" i="6" s="1"/>
  <c r="D174" i="6" s="1"/>
  <c r="X1669" i="6"/>
  <c r="A1669" i="6" s="1"/>
  <c r="D1669" i="6" s="1"/>
  <c r="X185" i="6"/>
  <c r="A185" i="6" s="1"/>
  <c r="D185" i="6" s="1"/>
  <c r="X244" i="6"/>
  <c r="A244" i="6" s="1"/>
  <c r="D244" i="6" s="1"/>
  <c r="X775" i="6"/>
  <c r="A775" i="6" s="1"/>
  <c r="D775" i="6" s="1"/>
  <c r="X1567" i="6"/>
  <c r="A1567" i="6" s="1"/>
  <c r="D1567" i="6" s="1"/>
  <c r="X140" i="6"/>
  <c r="A140" i="6" s="1"/>
  <c r="D140" i="6" s="1"/>
  <c r="X1362" i="6"/>
  <c r="A1362" i="6" s="1"/>
  <c r="D1362" i="6" s="1"/>
  <c r="X398" i="6"/>
  <c r="A398" i="6" s="1"/>
  <c r="D398" i="6" s="1"/>
  <c r="X479" i="6"/>
  <c r="A479" i="6" s="1"/>
  <c r="D479" i="6" s="1"/>
  <c r="X304" i="6"/>
  <c r="A304" i="6" s="1"/>
  <c r="D304" i="6" s="1"/>
  <c r="X325" i="6"/>
  <c r="A325" i="6" s="1"/>
  <c r="D325" i="6" s="1"/>
  <c r="X122" i="6"/>
  <c r="A122" i="6" s="1"/>
  <c r="D122" i="6" s="1"/>
  <c r="X735" i="6"/>
  <c r="A735" i="6" s="1"/>
  <c r="D735" i="6" s="1"/>
  <c r="X1524" i="6"/>
  <c r="A1524" i="6" s="1"/>
  <c r="D1524" i="6" s="1"/>
  <c r="X66" i="6"/>
  <c r="A66" i="6" s="1"/>
  <c r="D66" i="6" s="1"/>
  <c r="X394" i="6"/>
  <c r="A394" i="6" s="1"/>
  <c r="D394" i="6" s="1"/>
  <c r="X940" i="6"/>
  <c r="A940" i="6" s="1"/>
  <c r="D940" i="6" s="1"/>
  <c r="X915" i="6"/>
  <c r="A915" i="6" s="1"/>
  <c r="D915" i="6" s="1"/>
  <c r="X766" i="6"/>
  <c r="A766" i="6" s="1"/>
  <c r="D766" i="6" s="1"/>
  <c r="X1906" i="6"/>
  <c r="X898" i="6"/>
  <c r="A898" i="6" s="1"/>
  <c r="D898" i="6" s="1"/>
  <c r="X1112" i="6"/>
  <c r="A1112" i="6" s="1"/>
  <c r="D1112" i="6" s="1"/>
  <c r="X1344" i="6"/>
  <c r="A1344" i="6" s="1"/>
  <c r="D1344" i="6" s="1"/>
  <c r="X1550" i="6"/>
  <c r="A1550" i="6" s="1"/>
  <c r="D1550" i="6" s="1"/>
  <c r="X1831" i="6"/>
  <c r="X98" i="6"/>
  <c r="A98" i="6" s="1"/>
  <c r="D98" i="6" s="1"/>
  <c r="X102" i="6"/>
  <c r="A102" i="6" s="1"/>
  <c r="D102" i="6" s="1"/>
  <c r="X2000" i="6"/>
  <c r="X702" i="6"/>
  <c r="A702" i="6" s="1"/>
  <c r="D702" i="6" s="1"/>
  <c r="X933" i="6"/>
  <c r="A933" i="6" s="1"/>
  <c r="D933" i="6" s="1"/>
  <c r="X718" i="6"/>
  <c r="A718" i="6" s="1"/>
  <c r="D718" i="6" s="1"/>
  <c r="X1948" i="6"/>
  <c r="X549" i="6"/>
  <c r="A549" i="6" s="1"/>
  <c r="D549" i="6" s="1"/>
  <c r="X232" i="6"/>
  <c r="A232" i="6" s="1"/>
  <c r="D232" i="6" s="1"/>
  <c r="X630" i="6"/>
  <c r="A630" i="6" s="1"/>
  <c r="D630" i="6" s="1"/>
  <c r="X33" i="6"/>
  <c r="A33" i="6" s="1"/>
  <c r="D33" i="6" s="1"/>
  <c r="X466" i="6"/>
  <c r="A466" i="6" s="1"/>
  <c r="D466" i="6" s="1"/>
  <c r="X1976" i="6"/>
  <c r="X1812" i="6"/>
  <c r="X1063" i="6"/>
  <c r="A1063" i="6" s="1"/>
  <c r="D1063" i="6" s="1"/>
  <c r="X1046" i="6"/>
  <c r="A1046" i="6" s="1"/>
  <c r="D1046" i="6" s="1"/>
  <c r="X520" i="6"/>
  <c r="A520" i="6" s="1"/>
  <c r="D520" i="6" s="1"/>
  <c r="X996" i="6"/>
  <c r="A996" i="6" s="1"/>
  <c r="D996" i="6" s="1"/>
  <c r="X1348" i="6"/>
  <c r="A1348" i="6" s="1"/>
  <c r="D1348" i="6" s="1"/>
  <c r="X847" i="6"/>
  <c r="A847" i="6" s="1"/>
  <c r="D847" i="6" s="1"/>
  <c r="X1762" i="6"/>
  <c r="X1389" i="6"/>
  <c r="A1389" i="6" s="1"/>
  <c r="D1389" i="6" s="1"/>
  <c r="X453" i="6"/>
  <c r="A453" i="6" s="1"/>
  <c r="D453" i="6" s="1"/>
  <c r="X449" i="6"/>
  <c r="A449" i="6" s="1"/>
  <c r="D449" i="6" s="1"/>
  <c r="X154" i="6"/>
  <c r="A154" i="6" s="1"/>
  <c r="D154" i="6" s="1"/>
  <c r="X1086" i="6"/>
  <c r="A1086" i="6" s="1"/>
  <c r="D1086" i="6" s="1"/>
  <c r="X1977" i="6"/>
  <c r="X39" i="6"/>
  <c r="A39" i="6" s="1"/>
  <c r="D39" i="6" s="1"/>
  <c r="X1579" i="6"/>
  <c r="A1579" i="6" s="1"/>
  <c r="D1579" i="6" s="1"/>
  <c r="X780" i="6"/>
  <c r="A780" i="6" s="1"/>
  <c r="D780" i="6" s="1"/>
  <c r="X1380" i="6"/>
  <c r="A1380" i="6" s="1"/>
  <c r="D1380" i="6" s="1"/>
  <c r="X1476" i="6"/>
  <c r="A1476" i="6" s="1"/>
  <c r="D1476" i="6" s="1"/>
  <c r="X1720" i="6"/>
  <c r="X1529" i="6"/>
  <c r="A1529" i="6" s="1"/>
  <c r="D1529" i="6" s="1"/>
  <c r="X1992" i="6"/>
  <c r="X659" i="6"/>
  <c r="A659" i="6" s="1"/>
  <c r="D659" i="6" s="1"/>
  <c r="X1993" i="6"/>
  <c r="X59" i="6"/>
  <c r="A59" i="6" s="1"/>
  <c r="D59" i="6" s="1"/>
  <c r="X1800" i="6"/>
  <c r="X861" i="6"/>
  <c r="A861" i="6" s="1"/>
  <c r="D861" i="6" s="1"/>
  <c r="X389" i="6"/>
  <c r="A389" i="6" s="1"/>
  <c r="D389" i="6" s="1"/>
  <c r="X159" i="6"/>
  <c r="A159" i="6" s="1"/>
  <c r="D159" i="6" s="1"/>
  <c r="X791" i="6"/>
  <c r="A791" i="6" s="1"/>
  <c r="D791" i="6" s="1"/>
  <c r="X1077" i="6"/>
  <c r="A1077" i="6" s="1"/>
  <c r="D1077" i="6" s="1"/>
  <c r="X1356" i="6"/>
  <c r="A1356" i="6" s="1"/>
  <c r="D1356" i="6" s="1"/>
  <c r="X896" i="6"/>
  <c r="A896" i="6" s="1"/>
  <c r="D896" i="6" s="1"/>
  <c r="X1371" i="6"/>
  <c r="A1371" i="6" s="1"/>
  <c r="D1371" i="6" s="1"/>
  <c r="X1448" i="6"/>
  <c r="A1448" i="6" s="1"/>
  <c r="D1448" i="6" s="1"/>
  <c r="X1043" i="6"/>
  <c r="A1043" i="6" s="1"/>
  <c r="D1043" i="6" s="1"/>
  <c r="X115" i="6"/>
  <c r="A115" i="6" s="1"/>
  <c r="D115" i="6" s="1"/>
  <c r="X408" i="6"/>
  <c r="A408" i="6" s="1"/>
  <c r="D408" i="6" s="1"/>
  <c r="X786" i="6"/>
  <c r="A786" i="6" s="1"/>
  <c r="D786" i="6" s="1"/>
  <c r="X1470" i="6"/>
  <c r="A1470" i="6" s="1"/>
  <c r="D1470" i="6" s="1"/>
  <c r="X500" i="6"/>
  <c r="A500" i="6" s="1"/>
  <c r="D500" i="6" s="1"/>
  <c r="X696" i="6"/>
  <c r="A696" i="6" s="1"/>
  <c r="D696" i="6" s="1"/>
  <c r="X1185" i="6"/>
  <c r="A1185" i="6" s="1"/>
  <c r="D1185" i="6" s="1"/>
  <c r="X420" i="6"/>
  <c r="A420" i="6" s="1"/>
  <c r="D420" i="6" s="1"/>
  <c r="X1960" i="6"/>
  <c r="X1474" i="6"/>
  <c r="A1474" i="6" s="1"/>
  <c r="D1474" i="6" s="1"/>
  <c r="X1458" i="6"/>
  <c r="A1458" i="6" s="1"/>
  <c r="D1458" i="6" s="1"/>
  <c r="X1442" i="6"/>
  <c r="A1442" i="6" s="1"/>
  <c r="D1442" i="6" s="1"/>
  <c r="X353" i="6"/>
  <c r="A353" i="6" s="1"/>
  <c r="D353" i="6" s="1"/>
  <c r="X753" i="6"/>
  <c r="A753" i="6" s="1"/>
  <c r="D753" i="6" s="1"/>
  <c r="X1739" i="6"/>
  <c r="X1740" i="6"/>
  <c r="X697" i="6"/>
  <c r="A697" i="6" s="1"/>
  <c r="D697" i="6" s="1"/>
  <c r="X1002" i="6"/>
  <c r="A1002" i="6" s="1"/>
  <c r="D1002" i="6" s="1"/>
  <c r="X1455" i="6"/>
  <c r="A1455" i="6" s="1"/>
  <c r="D1455" i="6" s="1"/>
  <c r="X955" i="6"/>
  <c r="A955" i="6" s="1"/>
  <c r="D955" i="6" s="1"/>
  <c r="X265" i="6"/>
  <c r="A265" i="6" s="1"/>
  <c r="D265" i="6" s="1"/>
  <c r="X213" i="6"/>
  <c r="A213" i="6" s="1"/>
  <c r="D213" i="6" s="1"/>
  <c r="X1668" i="6"/>
  <c r="A1668" i="6" s="1"/>
  <c r="D1668" i="6" s="1"/>
  <c r="X899" i="6"/>
  <c r="A899" i="6" s="1"/>
  <c r="D899" i="6" s="1"/>
  <c r="X525" i="6"/>
  <c r="A525" i="6" s="1"/>
  <c r="D525" i="6" s="1"/>
  <c r="X1139" i="6"/>
  <c r="A1139" i="6" s="1"/>
  <c r="D1139" i="6" s="1"/>
  <c r="X51" i="6"/>
  <c r="A51" i="6" s="1"/>
  <c r="D51" i="6" s="1"/>
  <c r="X635" i="6"/>
  <c r="A635" i="6" s="1"/>
  <c r="D635" i="6" s="1"/>
  <c r="X939" i="6"/>
  <c r="A939" i="6" s="1"/>
  <c r="D939" i="6" s="1"/>
  <c r="X712" i="6"/>
  <c r="A712" i="6" s="1"/>
  <c r="D712" i="6" s="1"/>
  <c r="X1038" i="6"/>
  <c r="A1038" i="6" s="1"/>
  <c r="D1038" i="6" s="1"/>
  <c r="X1007" i="6"/>
  <c r="A1007" i="6" s="1"/>
  <c r="D1007" i="6" s="1"/>
  <c r="X1177" i="6"/>
  <c r="A1177" i="6" s="1"/>
  <c r="D1177" i="6" s="1"/>
  <c r="X1019" i="6"/>
  <c r="A1019" i="6" s="1"/>
  <c r="D1019" i="6" s="1"/>
  <c r="X699" i="6"/>
  <c r="A699" i="6" s="1"/>
  <c r="D699" i="6" s="1"/>
  <c r="X1903" i="6"/>
  <c r="X1313" i="6"/>
  <c r="A1313" i="6" s="1"/>
  <c r="D1313" i="6" s="1"/>
  <c r="X1444" i="6"/>
  <c r="A1444" i="6" s="1"/>
  <c r="D1444" i="6" s="1"/>
  <c r="X1322" i="6"/>
  <c r="A1322" i="6" s="1"/>
  <c r="D1322" i="6" s="1"/>
  <c r="X179" i="6"/>
  <c r="A179" i="6" s="1"/>
  <c r="D179" i="6" s="1"/>
  <c r="X279" i="6"/>
  <c r="A279" i="6" s="1"/>
  <c r="D279" i="6" s="1"/>
  <c r="X63" i="6"/>
  <c r="A63" i="6" s="1"/>
  <c r="D63" i="6" s="1"/>
  <c r="X30" i="6"/>
  <c r="A30" i="6" s="1"/>
  <c r="D30" i="6" s="1"/>
  <c r="X761" i="6"/>
  <c r="A761" i="6" s="1"/>
  <c r="D761" i="6" s="1"/>
  <c r="X1419" i="6"/>
  <c r="A1419" i="6" s="1"/>
  <c r="D1419" i="6" s="1"/>
  <c r="X1639" i="6"/>
  <c r="A1639" i="6" s="1"/>
  <c r="D1639" i="6" s="1"/>
  <c r="X1518" i="6"/>
  <c r="A1518" i="6" s="1"/>
  <c r="D1518" i="6" s="1"/>
  <c r="X1770" i="6"/>
  <c r="X1753" i="6"/>
  <c r="X749" i="6"/>
  <c r="A749" i="6" s="1"/>
  <c r="D749" i="6" s="1"/>
  <c r="X556" i="6"/>
  <c r="A556" i="6" s="1"/>
  <c r="D556" i="6" s="1"/>
  <c r="X1130" i="6"/>
  <c r="A1130" i="6" s="1"/>
  <c r="D1130" i="6" s="1"/>
  <c r="X1597" i="6"/>
  <c r="A1597" i="6" s="1"/>
  <c r="D1597" i="6" s="1"/>
  <c r="X1624" i="6"/>
  <c r="A1624" i="6" s="1"/>
  <c r="D1624" i="6" s="1"/>
  <c r="X632" i="6"/>
  <c r="A632" i="6" s="1"/>
  <c r="D632" i="6" s="1"/>
  <c r="X1939" i="6"/>
  <c r="X1947" i="6"/>
  <c r="X1530" i="6"/>
  <c r="A1530" i="6" s="1"/>
  <c r="D1530" i="6" s="1"/>
  <c r="X109" i="6"/>
  <c r="A109" i="6" s="1"/>
  <c r="D109" i="6" s="1"/>
  <c r="X958" i="6"/>
  <c r="A958" i="6" s="1"/>
  <c r="D958" i="6" s="1"/>
  <c r="X1708" i="6"/>
  <c r="A1708" i="6" s="1"/>
  <c r="D1708" i="6" s="1"/>
  <c r="X925" i="6"/>
  <c r="A925" i="6" s="1"/>
  <c r="D925" i="6" s="1"/>
  <c r="X698" i="6"/>
  <c r="A698" i="6" s="1"/>
  <c r="D698" i="6" s="1"/>
  <c r="X1008" i="6"/>
  <c r="A1008" i="6" s="1"/>
  <c r="D1008" i="6" s="1"/>
  <c r="X960" i="6"/>
  <c r="A960" i="6" s="1"/>
  <c r="D960" i="6" s="1"/>
  <c r="X1195" i="6"/>
  <c r="A1195" i="6" s="1"/>
  <c r="D1195" i="6" s="1"/>
  <c r="X1959" i="6"/>
  <c r="X1657" i="6"/>
  <c r="A1657" i="6" s="1"/>
  <c r="D1657" i="6" s="1"/>
  <c r="X1237" i="6"/>
  <c r="A1237" i="6" s="1"/>
  <c r="D1237" i="6" s="1"/>
  <c r="X1688" i="6"/>
  <c r="A1688" i="6" s="1"/>
  <c r="D1688" i="6" s="1"/>
  <c r="X1227" i="6"/>
  <c r="A1227" i="6" s="1"/>
  <c r="D1227" i="6" s="1"/>
  <c r="X1619" i="6"/>
  <c r="A1619" i="6" s="1"/>
  <c r="D1619" i="6" s="1"/>
  <c r="X1064" i="6"/>
  <c r="A1064" i="6" s="1"/>
  <c r="D1064" i="6" s="1"/>
  <c r="X616" i="6"/>
  <c r="A616" i="6" s="1"/>
  <c r="D616" i="6" s="1"/>
  <c r="X602" i="6"/>
  <c r="A602" i="6" s="1"/>
  <c r="D602" i="6" s="1"/>
  <c r="X739" i="6"/>
  <c r="A739" i="6" s="1"/>
  <c r="D739" i="6" s="1"/>
  <c r="X1745" i="6"/>
  <c r="X1821" i="6"/>
  <c r="X623" i="6"/>
  <c r="A623" i="6" s="1"/>
  <c r="D623" i="6" s="1"/>
  <c r="X1957" i="6"/>
  <c r="X1852" i="6"/>
  <c r="X892" i="6"/>
  <c r="A892" i="6" s="1"/>
  <c r="D892" i="6" s="1"/>
  <c r="X1583" i="6"/>
  <c r="A1583" i="6" s="1"/>
  <c r="D1583" i="6" s="1"/>
  <c r="X334" i="6"/>
  <c r="A334" i="6" s="1"/>
  <c r="D334" i="6" s="1"/>
  <c r="X734" i="6"/>
  <c r="A734" i="6" s="1"/>
  <c r="D734" i="6" s="1"/>
  <c r="X399" i="6"/>
  <c r="A399" i="6" s="1"/>
  <c r="D399" i="6" s="1"/>
  <c r="X1854" i="6"/>
  <c r="X855" i="6"/>
  <c r="A855" i="6" s="1"/>
  <c r="D855" i="6" s="1"/>
  <c r="X1387" i="6"/>
  <c r="A1387" i="6" s="1"/>
  <c r="D1387" i="6" s="1"/>
  <c r="X1042" i="6"/>
  <c r="A1042" i="6" s="1"/>
  <c r="D1042" i="6" s="1"/>
  <c r="X788" i="6"/>
  <c r="A788" i="6" s="1"/>
  <c r="D788" i="6" s="1"/>
  <c r="X299" i="6"/>
  <c r="A299" i="6" s="1"/>
  <c r="D299" i="6" s="1"/>
  <c r="X1269" i="6"/>
  <c r="A1269" i="6" s="1"/>
  <c r="D1269" i="6" s="1"/>
  <c r="X831" i="6"/>
  <c r="A831" i="6" s="1"/>
  <c r="D831" i="6" s="1"/>
  <c r="X1403" i="6"/>
  <c r="A1403" i="6" s="1"/>
  <c r="D1403" i="6" s="1"/>
  <c r="X491" i="6"/>
  <c r="A491" i="6" s="1"/>
  <c r="D491" i="6" s="1"/>
  <c r="X1481" i="6"/>
  <c r="A1481" i="6" s="1"/>
  <c r="D1481" i="6" s="1"/>
  <c r="X762" i="6"/>
  <c r="A762" i="6" s="1"/>
  <c r="D762" i="6" s="1"/>
  <c r="X1846" i="6"/>
  <c r="X1594" i="6"/>
  <c r="A1594" i="6" s="1"/>
  <c r="D1594" i="6" s="1"/>
  <c r="X1956" i="6"/>
  <c r="X1526" i="6"/>
  <c r="A1526" i="6" s="1"/>
  <c r="D1526" i="6" s="1"/>
  <c r="X608" i="6"/>
  <c r="A608" i="6" s="1"/>
  <c r="D608" i="6" s="1"/>
  <c r="X628" i="6"/>
  <c r="A628" i="6" s="1"/>
  <c r="D628" i="6" s="1"/>
  <c r="X1881" i="6"/>
  <c r="X589" i="6"/>
  <c r="A589" i="6" s="1"/>
  <c r="D589" i="6" s="1"/>
  <c r="X272" i="6"/>
  <c r="A272" i="6" s="1"/>
  <c r="D272" i="6" s="1"/>
  <c r="X324" i="6"/>
  <c r="A324" i="6" s="1"/>
  <c r="D324" i="6" s="1"/>
  <c r="X1803" i="6"/>
  <c r="X300" i="6"/>
  <c r="A300" i="6" s="1"/>
  <c r="D300" i="6" s="1"/>
  <c r="X315" i="6"/>
  <c r="A315" i="6" s="1"/>
  <c r="D315" i="6" s="1"/>
  <c r="X208" i="6"/>
  <c r="A208" i="6" s="1"/>
  <c r="D208" i="6" s="1"/>
  <c r="X1737" i="6"/>
  <c r="X498" i="6"/>
  <c r="A498" i="6" s="1"/>
  <c r="D498" i="6" s="1"/>
  <c r="X544" i="6"/>
  <c r="A544" i="6" s="1"/>
  <c r="D544" i="6" s="1"/>
  <c r="X1497" i="6"/>
  <c r="A1497" i="6" s="1"/>
  <c r="D1497" i="6" s="1"/>
  <c r="X142" i="6"/>
  <c r="A142" i="6" s="1"/>
  <c r="D142" i="6" s="1"/>
  <c r="X355" i="6"/>
  <c r="A355" i="6" s="1"/>
  <c r="D355" i="6" s="1"/>
  <c r="X810" i="6"/>
  <c r="A810" i="6" s="1"/>
  <c r="D810" i="6" s="1"/>
  <c r="X373" i="6"/>
  <c r="A373" i="6" s="1"/>
  <c r="D373" i="6" s="1"/>
  <c r="X1029" i="6"/>
  <c r="A1029" i="6" s="1"/>
  <c r="D1029" i="6" s="1"/>
  <c r="X329" i="6"/>
  <c r="A329" i="6" s="1"/>
  <c r="D329" i="6" s="1"/>
  <c r="X1074" i="6"/>
  <c r="A1074" i="6" s="1"/>
  <c r="D1074" i="6" s="1"/>
  <c r="X1778" i="6"/>
  <c r="X1268" i="6"/>
  <c r="A1268" i="6" s="1"/>
  <c r="D1268" i="6" s="1"/>
  <c r="X979" i="6"/>
  <c r="A979" i="6" s="1"/>
  <c r="D979" i="6" s="1"/>
  <c r="X778" i="6"/>
  <c r="A778" i="6" s="1"/>
  <c r="D778" i="6" s="1"/>
  <c r="X485" i="6"/>
  <c r="A485" i="6" s="1"/>
  <c r="D485" i="6" s="1"/>
  <c r="X1590" i="6"/>
  <c r="A1590" i="6" s="1"/>
  <c r="D1590" i="6" s="1"/>
  <c r="X137" i="6"/>
  <c r="A137" i="6" s="1"/>
  <c r="D137" i="6" s="1"/>
  <c r="X296" i="6"/>
  <c r="A296" i="6" s="1"/>
  <c r="D296" i="6" s="1"/>
  <c r="X437" i="6"/>
  <c r="A437" i="6" s="1"/>
  <c r="D437" i="6" s="1"/>
  <c r="X1483" i="6"/>
  <c r="A1483" i="6" s="1"/>
  <c r="D1483" i="6" s="1"/>
  <c r="X1942" i="6"/>
  <c r="X1457" i="6"/>
  <c r="A1457" i="6" s="1"/>
  <c r="D1457" i="6" s="1"/>
  <c r="X1023" i="6"/>
  <c r="A1023" i="6" s="1"/>
  <c r="D1023" i="6" s="1"/>
  <c r="X1324" i="6"/>
  <c r="A1324" i="6" s="1"/>
  <c r="D1324" i="6" s="1"/>
  <c r="X468" i="6"/>
  <c r="A468" i="6" s="1"/>
  <c r="D468" i="6" s="1"/>
  <c r="X827" i="6"/>
  <c r="A827" i="6" s="1"/>
  <c r="D827" i="6" s="1"/>
  <c r="X473" i="6"/>
  <c r="A473" i="6" s="1"/>
  <c r="D473" i="6" s="1"/>
  <c r="X584" i="6"/>
  <c r="A584" i="6" s="1"/>
  <c r="D584" i="6" s="1"/>
  <c r="X1010" i="6"/>
  <c r="A1010" i="6" s="1"/>
  <c r="D1010" i="6" s="1"/>
  <c r="X949" i="6"/>
  <c r="A949" i="6" s="1"/>
  <c r="D949" i="6" s="1"/>
  <c r="X37" i="6"/>
  <c r="A37" i="6" s="1"/>
  <c r="D37" i="6" s="1"/>
  <c r="X1902" i="6"/>
  <c r="X728" i="6"/>
  <c r="A728" i="6" s="1"/>
  <c r="D728" i="6" s="1"/>
  <c r="X1142" i="6"/>
  <c r="A1142" i="6" s="1"/>
  <c r="D1142" i="6" s="1"/>
  <c r="X1155" i="6"/>
  <c r="A1155" i="6" s="1"/>
  <c r="D1155" i="6" s="1"/>
  <c r="X819" i="6"/>
  <c r="A819" i="6" s="1"/>
  <c r="D819" i="6" s="1"/>
  <c r="X1097" i="6"/>
  <c r="A1097" i="6" s="1"/>
  <c r="D1097" i="6" s="1"/>
  <c r="X1692" i="6"/>
  <c r="A1692" i="6" s="1"/>
  <c r="D1692" i="6" s="1"/>
  <c r="X681" i="6"/>
  <c r="A681" i="6" s="1"/>
  <c r="D681" i="6" s="1"/>
  <c r="X112" i="6"/>
  <c r="A112" i="6" s="1"/>
  <c r="D112" i="6" s="1"/>
  <c r="X1224" i="6"/>
  <c r="A1224" i="6" s="1"/>
  <c r="D1224" i="6" s="1"/>
  <c r="X1045" i="6"/>
  <c r="A1045" i="6" s="1"/>
  <c r="D1045" i="6" s="1"/>
  <c r="X1988" i="6"/>
  <c r="X1569" i="6"/>
  <c r="A1569" i="6" s="1"/>
  <c r="D1569" i="6" s="1"/>
  <c r="X442" i="6"/>
  <c r="A442" i="6" s="1"/>
  <c r="D442" i="6" s="1"/>
  <c r="X1255" i="6"/>
  <c r="A1255" i="6" s="1"/>
  <c r="D1255" i="6" s="1"/>
  <c r="X771" i="6"/>
  <c r="A771" i="6" s="1"/>
  <c r="D771" i="6" s="1"/>
  <c r="X1357" i="6"/>
  <c r="A1357" i="6" s="1"/>
  <c r="D1357" i="6" s="1"/>
  <c r="X557" i="6"/>
  <c r="A557" i="6" s="1"/>
  <c r="D557" i="6" s="1"/>
  <c r="X1833" i="6"/>
  <c r="X104" i="6"/>
  <c r="A104" i="6" s="1"/>
  <c r="D104" i="6" s="1"/>
  <c r="X582" i="6"/>
  <c r="A582" i="6" s="1"/>
  <c r="D582" i="6" s="1"/>
  <c r="X73" i="6"/>
  <c r="A73" i="6" s="1"/>
  <c r="D73" i="6" s="1"/>
  <c r="X1681" i="6"/>
  <c r="A1681" i="6" s="1"/>
  <c r="D1681" i="6" s="1"/>
  <c r="X1401" i="6"/>
  <c r="A1401" i="6" s="1"/>
  <c r="D1401" i="6" s="1"/>
  <c r="X199" i="6"/>
  <c r="A199" i="6" s="1"/>
  <c r="D199" i="6" s="1"/>
  <c r="X502" i="6"/>
  <c r="A502" i="6" s="1"/>
  <c r="D502" i="6" s="1"/>
  <c r="X268" i="6"/>
  <c r="A268" i="6" s="1"/>
  <c r="D268" i="6" s="1"/>
  <c r="X1528" i="6"/>
  <c r="A1528" i="6" s="1"/>
  <c r="D1528" i="6" s="1"/>
  <c r="X1284" i="6"/>
  <c r="A1284" i="6" s="1"/>
  <c r="D1284" i="6" s="1"/>
  <c r="X938" i="6"/>
  <c r="A938" i="6" s="1"/>
  <c r="D938" i="6" s="1"/>
  <c r="X1351" i="6"/>
  <c r="A1351" i="6" s="1"/>
  <c r="D1351" i="6" s="1"/>
  <c r="X1228" i="6"/>
  <c r="A1228" i="6" s="1"/>
  <c r="D1228" i="6" s="1"/>
  <c r="X803" i="6"/>
  <c r="A803" i="6" s="1"/>
  <c r="D803" i="6" s="1"/>
  <c r="X275" i="6"/>
  <c r="A275" i="6" s="1"/>
  <c r="D275" i="6" s="1"/>
  <c r="X65" i="6"/>
  <c r="A65" i="6" s="1"/>
  <c r="D65" i="6" s="1"/>
  <c r="X424" i="6"/>
  <c r="A424" i="6" s="1"/>
  <c r="D424" i="6" s="1"/>
  <c r="X1187" i="6"/>
  <c r="A1187" i="6" s="1"/>
  <c r="D1187" i="6" s="1"/>
  <c r="X1338" i="6"/>
  <c r="A1338" i="6" s="1"/>
  <c r="D1338" i="6" s="1"/>
  <c r="X1838" i="6"/>
  <c r="X256" i="6"/>
  <c r="A256" i="6" s="1"/>
  <c r="D256" i="6" s="1"/>
  <c r="X273" i="6"/>
  <c r="A273" i="6" s="1"/>
  <c r="D273" i="6" s="1"/>
  <c r="X1319" i="6"/>
  <c r="A1319" i="6" s="1"/>
  <c r="D1319" i="6" s="1"/>
  <c r="X535" i="6"/>
  <c r="A535" i="6" s="1"/>
  <c r="D535" i="6" s="1"/>
  <c r="X1066" i="6"/>
  <c r="A1066" i="6" s="1"/>
  <c r="D1066" i="6" s="1"/>
  <c r="X1384" i="6"/>
  <c r="A1384" i="6" s="1"/>
  <c r="D1384" i="6" s="1"/>
  <c r="X964" i="6"/>
  <c r="A964" i="6" s="1"/>
  <c r="D964" i="6" s="1"/>
  <c r="X747" i="6"/>
  <c r="A747" i="6" s="1"/>
  <c r="D747" i="6" s="1"/>
  <c r="X1683" i="6"/>
  <c r="A1683" i="6" s="1"/>
  <c r="D1683" i="6" s="1"/>
  <c r="X149" i="6"/>
  <c r="A149" i="6" s="1"/>
  <c r="D149" i="6" s="1"/>
  <c r="X997" i="6"/>
  <c r="A997" i="6" s="1"/>
  <c r="D997" i="6" s="1"/>
  <c r="X1998" i="6"/>
  <c r="X1882" i="6"/>
  <c r="X607" i="6"/>
  <c r="A607" i="6" s="1"/>
  <c r="D607" i="6" s="1"/>
  <c r="X1156" i="6"/>
  <c r="A1156" i="6" s="1"/>
  <c r="D1156" i="6" s="1"/>
  <c r="X36" i="6"/>
  <c r="A36" i="6" s="1"/>
  <c r="D36" i="6" s="1"/>
  <c r="X1325" i="6"/>
  <c r="A1325" i="6" s="1"/>
  <c r="D1325" i="6" s="1"/>
  <c r="X1073" i="6"/>
  <c r="A1073" i="6" s="1"/>
  <c r="D1073" i="6" s="1"/>
  <c r="X1867" i="6"/>
  <c r="X1571" i="6"/>
  <c r="A1571" i="6" s="1"/>
  <c r="D1571" i="6" s="1"/>
  <c r="X1407" i="6"/>
  <c r="A1407" i="6" s="1"/>
  <c r="D1407" i="6" s="1"/>
  <c r="X973" i="6"/>
  <c r="A973" i="6" s="1"/>
  <c r="D973" i="6" s="1"/>
  <c r="X1643" i="6"/>
  <c r="A1643" i="6" s="1"/>
  <c r="D1643" i="6" s="1"/>
  <c r="X504" i="6"/>
  <c r="A504" i="6" s="1"/>
  <c r="D504" i="6" s="1"/>
  <c r="X1194" i="6"/>
  <c r="A1194" i="6" s="1"/>
  <c r="D1194" i="6" s="1"/>
  <c r="X443" i="6"/>
  <c r="A443" i="6" s="1"/>
  <c r="D443" i="6" s="1"/>
  <c r="X1918" i="6"/>
  <c r="X218" i="6"/>
  <c r="A218" i="6" s="1"/>
  <c r="D218" i="6" s="1"/>
  <c r="X1654" i="6"/>
  <c r="A1654" i="6" s="1"/>
  <c r="D1654" i="6" s="1"/>
  <c r="X1279" i="6"/>
  <c r="A1279" i="6" s="1"/>
  <c r="D1279" i="6" s="1"/>
  <c r="X654" i="6"/>
  <c r="A654" i="6" s="1"/>
  <c r="D654" i="6" s="1"/>
  <c r="X790" i="6"/>
  <c r="A790" i="6" s="1"/>
  <c r="D790" i="6" s="1"/>
  <c r="X951" i="6"/>
  <c r="A951" i="6" s="1"/>
  <c r="D951" i="6" s="1"/>
  <c r="X1451" i="6"/>
  <c r="A1451" i="6" s="1"/>
  <c r="D1451" i="6" s="1"/>
  <c r="X1124" i="6"/>
  <c r="A1124" i="6" s="1"/>
  <c r="D1124" i="6" s="1"/>
  <c r="X293" i="6"/>
  <c r="A293" i="6" s="1"/>
  <c r="D293" i="6" s="1"/>
  <c r="X233" i="6"/>
  <c r="A233" i="6" s="1"/>
  <c r="D233" i="6" s="1"/>
  <c r="X547" i="6"/>
  <c r="A547" i="6" s="1"/>
  <c r="D547" i="6" s="1"/>
  <c r="X773" i="6"/>
  <c r="A773" i="6" s="1"/>
  <c r="D773" i="6" s="1"/>
  <c r="X1927" i="6"/>
  <c r="X1272" i="6"/>
  <c r="A1272" i="6" s="1"/>
  <c r="D1272" i="6" s="1"/>
  <c r="X1459" i="6"/>
  <c r="A1459" i="6" s="1"/>
  <c r="D1459" i="6" s="1"/>
  <c r="X1790" i="6"/>
  <c r="X1193" i="6"/>
  <c r="A1193" i="6" s="1"/>
  <c r="D1193" i="6" s="1"/>
  <c r="X1678" i="6"/>
  <c r="A1678" i="6" s="1"/>
  <c r="D1678" i="6" s="1"/>
  <c r="X962" i="6"/>
  <c r="A962" i="6" s="1"/>
  <c r="D962" i="6" s="1"/>
  <c r="X1183" i="6"/>
  <c r="A1183" i="6" s="1"/>
  <c r="D1183" i="6" s="1"/>
  <c r="X1632" i="6"/>
  <c r="A1632" i="6" s="1"/>
  <c r="D1632" i="6" s="1"/>
  <c r="X541" i="6"/>
  <c r="A541" i="6" s="1"/>
  <c r="D541" i="6" s="1"/>
  <c r="X663" i="6"/>
  <c r="A663" i="6" s="1"/>
  <c r="D663" i="6" s="1"/>
  <c r="X959" i="6"/>
  <c r="A959" i="6" s="1"/>
  <c r="D959" i="6" s="1"/>
  <c r="X412" i="6"/>
  <c r="A412" i="6" s="1"/>
  <c r="D412" i="6" s="1"/>
  <c r="X1163" i="6"/>
  <c r="A1163" i="6" s="1"/>
  <c r="D1163" i="6" s="1"/>
  <c r="X46" i="6"/>
  <c r="A46" i="6" s="1"/>
  <c r="D46" i="6" s="1"/>
  <c r="X1218" i="6"/>
  <c r="A1218" i="6" s="1"/>
  <c r="D1218" i="6" s="1"/>
  <c r="X1005" i="6"/>
  <c r="A1005" i="6" s="1"/>
  <c r="D1005" i="6" s="1"/>
  <c r="X823" i="6"/>
  <c r="A823" i="6" s="1"/>
  <c r="D823" i="6" s="1"/>
  <c r="X621" i="6"/>
  <c r="A621" i="6" s="1"/>
  <c r="D621" i="6" s="1"/>
  <c r="X1929" i="6"/>
  <c r="X1527" i="6"/>
  <c r="A1527" i="6" s="1"/>
  <c r="D1527" i="6" s="1"/>
  <c r="X475" i="6"/>
  <c r="A475" i="6" s="1"/>
  <c r="D475" i="6" s="1"/>
  <c r="X1223" i="6"/>
  <c r="A1223" i="6" s="1"/>
  <c r="D1223" i="6" s="1"/>
  <c r="X1245" i="6"/>
  <c r="A1245" i="6" s="1"/>
  <c r="D1245" i="6" s="1"/>
  <c r="X459" i="6"/>
  <c r="A459" i="6" s="1"/>
  <c r="D459" i="6" s="1"/>
  <c r="X1869" i="6"/>
  <c r="X591" i="6"/>
  <c r="A591" i="6" s="1"/>
  <c r="D591" i="6" s="1"/>
  <c r="X1766" i="6"/>
  <c r="X1725" i="6"/>
  <c r="X1917" i="6"/>
  <c r="X596" i="6"/>
  <c r="A596" i="6" s="1"/>
  <c r="D596" i="6" s="1"/>
  <c r="X1221" i="6"/>
  <c r="A1221" i="6" s="1"/>
  <c r="D1221" i="6" s="1"/>
  <c r="X767" i="6"/>
  <c r="A767" i="6" s="1"/>
  <c r="D767" i="6" s="1"/>
  <c r="X145" i="6"/>
  <c r="A145" i="6" s="1"/>
  <c r="D145" i="6" s="1"/>
  <c r="X240" i="6"/>
  <c r="A240" i="6" s="1"/>
  <c r="D240" i="6" s="1"/>
  <c r="X1784" i="6"/>
  <c r="X1415" i="6"/>
  <c r="A1415" i="6" s="1"/>
  <c r="D1415" i="6" s="1"/>
  <c r="X1172" i="6"/>
  <c r="A1172" i="6" s="1"/>
  <c r="D1172" i="6" s="1"/>
  <c r="X1991" i="6"/>
  <c r="X812" i="6"/>
  <c r="A812" i="6" s="1"/>
  <c r="D812" i="6" s="1"/>
  <c r="X829" i="6"/>
  <c r="A829" i="6" s="1"/>
  <c r="D829" i="6" s="1"/>
  <c r="X222" i="6"/>
  <c r="A222" i="6" s="1"/>
  <c r="D222" i="6" s="1"/>
  <c r="X74" i="6"/>
  <c r="A74" i="6" s="1"/>
  <c r="D74" i="6" s="1"/>
  <c r="X1561" i="6"/>
  <c r="A1561" i="6" s="1"/>
  <c r="D1561" i="6" s="1"/>
  <c r="X1914" i="6"/>
  <c r="X1276" i="6"/>
  <c r="A1276" i="6" s="1"/>
  <c r="D1276" i="6" s="1"/>
  <c r="X189" i="6"/>
  <c r="A189" i="6" s="1"/>
  <c r="D189" i="6" s="1"/>
  <c r="X851" i="6"/>
  <c r="A851" i="6" s="1"/>
  <c r="D851" i="6" s="1"/>
  <c r="X297" i="6"/>
  <c r="A297" i="6" s="1"/>
  <c r="D297" i="6" s="1"/>
  <c r="X1082" i="6"/>
  <c r="A1082" i="6" s="1"/>
  <c r="D1082" i="6" s="1"/>
  <c r="X919" i="6"/>
  <c r="A919" i="6" s="1"/>
  <c r="D919" i="6" s="1"/>
  <c r="X220" i="6"/>
  <c r="A220" i="6" s="1"/>
  <c r="D220" i="6" s="1"/>
  <c r="X792" i="6"/>
  <c r="A792" i="6" s="1"/>
  <c r="D792" i="6" s="1"/>
  <c r="X70" i="6"/>
  <c r="A70" i="6" s="1"/>
  <c r="D70" i="6" s="1"/>
  <c r="X262" i="6"/>
  <c r="A262" i="6" s="1"/>
  <c r="D262" i="6" s="1"/>
  <c r="X1733" i="6"/>
  <c r="X1147" i="6"/>
  <c r="A1147" i="6" s="1"/>
  <c r="D1147" i="6" s="1"/>
  <c r="X1196" i="6"/>
  <c r="A1196" i="6" s="1"/>
  <c r="D1196" i="6" s="1"/>
  <c r="X284" i="6"/>
  <c r="A284" i="6" s="1"/>
  <c r="D284" i="6" s="1"/>
  <c r="X613" i="6"/>
  <c r="A613" i="6" s="1"/>
  <c r="D613" i="6" s="1"/>
  <c r="X1810" i="6"/>
  <c r="X1206" i="6"/>
  <c r="A1206" i="6" s="1"/>
  <c r="D1206" i="6" s="1"/>
  <c r="X1259" i="6"/>
  <c r="A1259" i="6" s="1"/>
  <c r="D1259" i="6" s="1"/>
  <c r="X1011" i="6"/>
  <c r="A1011" i="6" s="1"/>
  <c r="D1011" i="6" s="1"/>
  <c r="X1135" i="6"/>
  <c r="A1135" i="6" s="1"/>
  <c r="D1135" i="6" s="1"/>
  <c r="X528" i="6"/>
  <c r="A528" i="6" s="1"/>
  <c r="D528" i="6" s="1"/>
  <c r="X152" i="6"/>
  <c r="A152" i="6" s="1"/>
  <c r="D152" i="6" s="1"/>
  <c r="X995" i="6"/>
  <c r="A995" i="6" s="1"/>
  <c r="D995" i="6" s="1"/>
  <c r="X597" i="6"/>
  <c r="A597" i="6" s="1"/>
  <c r="D597" i="6" s="1"/>
  <c r="X840" i="6"/>
  <c r="A840" i="6" s="1"/>
  <c r="D840" i="6" s="1"/>
  <c r="X1704" i="6"/>
  <c r="A1704" i="6" s="1"/>
  <c r="D1704" i="6" s="1"/>
  <c r="X1636" i="6"/>
  <c r="A1636" i="6" s="1"/>
  <c r="D1636" i="6" s="1"/>
  <c r="X35" i="6"/>
  <c r="A35" i="6" s="1"/>
  <c r="D35" i="6" s="1"/>
  <c r="X1283" i="6"/>
  <c r="A1283" i="6" s="1"/>
  <c r="D1283" i="6" s="1"/>
  <c r="X465" i="6"/>
  <c r="A465" i="6" s="1"/>
  <c r="D465" i="6" s="1"/>
  <c r="X1367" i="6"/>
  <c r="A1367" i="6" s="1"/>
  <c r="D1367" i="6" s="1"/>
  <c r="X643" i="6"/>
  <c r="A643" i="6" s="1"/>
  <c r="D643" i="6" s="1"/>
  <c r="X707" i="6"/>
  <c r="A707" i="6" s="1"/>
  <c r="D707" i="6" s="1"/>
  <c r="X857" i="6"/>
  <c r="A857" i="6" s="1"/>
  <c r="D857" i="6" s="1"/>
  <c r="X878" i="6"/>
  <c r="A878" i="6" s="1"/>
  <c r="D878" i="6" s="1"/>
  <c r="X1877" i="6"/>
  <c r="X1378" i="6"/>
  <c r="A1378" i="6" s="1"/>
  <c r="D1378" i="6" s="1"/>
  <c r="X1014" i="6"/>
  <c r="A1014" i="6" s="1"/>
  <c r="D1014" i="6" s="1"/>
  <c r="X1940" i="6"/>
  <c r="X1145" i="6"/>
  <c r="A1145" i="6" s="1"/>
  <c r="D1145" i="6" s="1"/>
  <c r="X1701" i="6"/>
  <c r="A1701" i="6" s="1"/>
  <c r="D1701" i="6" s="1"/>
  <c r="X1933" i="6"/>
  <c r="X869" i="6"/>
  <c r="A869" i="6" s="1"/>
  <c r="D869" i="6" s="1"/>
  <c r="X187" i="6"/>
  <c r="A187" i="6" s="1"/>
  <c r="D187" i="6" s="1"/>
  <c r="X301" i="6"/>
  <c r="A301" i="6" s="1"/>
  <c r="D301" i="6" s="1"/>
  <c r="X1210" i="6"/>
  <c r="A1210" i="6" s="1"/>
  <c r="D1210" i="6" s="1"/>
  <c r="X43" i="6"/>
  <c r="A43" i="6" s="1"/>
  <c r="D43" i="6" s="1"/>
  <c r="X1824" i="6"/>
  <c r="X1773" i="6"/>
  <c r="X759" i="6"/>
  <c r="A759" i="6" s="1"/>
  <c r="D759" i="6" s="1"/>
  <c r="X75" i="6"/>
  <c r="A75" i="6" s="1"/>
  <c r="D75" i="6" s="1"/>
  <c r="X1587" i="6"/>
  <c r="A1587" i="6" s="1"/>
  <c r="D1587" i="6" s="1"/>
  <c r="X1424" i="6"/>
  <c r="A1424" i="6" s="1"/>
  <c r="D1424" i="6" s="1"/>
  <c r="X768" i="6"/>
  <c r="A768" i="6" s="1"/>
  <c r="D768" i="6" s="1"/>
  <c r="X1041" i="6"/>
  <c r="A1041" i="6" s="1"/>
  <c r="D1041" i="6" s="1"/>
  <c r="X486" i="6"/>
  <c r="A486" i="6" s="1"/>
  <c r="D486" i="6" s="1"/>
  <c r="X1051" i="6"/>
  <c r="A1051" i="6" s="1"/>
  <c r="D1051" i="6" s="1"/>
  <c r="X910" i="6"/>
  <c r="A910" i="6" s="1"/>
  <c r="D910" i="6" s="1"/>
  <c r="X482" i="6"/>
  <c r="A482" i="6" s="1"/>
  <c r="D482" i="6" s="1"/>
  <c r="X1698" i="6"/>
  <c r="A1698" i="6" s="1"/>
  <c r="D1698" i="6" s="1"/>
  <c r="X927" i="6"/>
  <c r="A927" i="6" s="1"/>
  <c r="D927" i="6" s="1"/>
  <c r="X1075" i="6"/>
  <c r="A1075" i="6" s="1"/>
  <c r="D1075" i="6" s="1"/>
  <c r="X751" i="6"/>
  <c r="A751" i="6" s="1"/>
  <c r="D751" i="6" s="1"/>
  <c r="X1152" i="6"/>
  <c r="A1152" i="6" s="1"/>
  <c r="D1152" i="6" s="1"/>
  <c r="X733" i="6"/>
  <c r="A733" i="6" s="1"/>
  <c r="D733" i="6" s="1"/>
  <c r="X1700" i="6"/>
  <c r="A1700" i="6" s="1"/>
  <c r="D1700" i="6" s="1"/>
  <c r="X247" i="6"/>
  <c r="A247" i="6" s="1"/>
  <c r="D247" i="6" s="1"/>
  <c r="X79" i="6"/>
  <c r="A79" i="6" s="1"/>
  <c r="D79" i="6" s="1"/>
  <c r="X524" i="6"/>
  <c r="A524" i="6" s="1"/>
  <c r="D524" i="6" s="1"/>
  <c r="X715" i="6"/>
  <c r="A715" i="6" s="1"/>
  <c r="D715" i="6" s="1"/>
  <c r="X235" i="6"/>
  <c r="A235" i="6" s="1"/>
  <c r="D235" i="6" s="1"/>
  <c r="X1123" i="6"/>
  <c r="A1123" i="6" s="1"/>
  <c r="D1123" i="6" s="1"/>
  <c r="X1254" i="6"/>
  <c r="A1254" i="6" s="1"/>
  <c r="D1254" i="6" s="1"/>
  <c r="X661" i="6"/>
  <c r="A661" i="6" s="1"/>
  <c r="D661" i="6" s="1"/>
  <c r="X103" i="6"/>
  <c r="A103" i="6" s="1"/>
  <c r="D103" i="6" s="1"/>
  <c r="X1425" i="6"/>
  <c r="A1425" i="6" s="1"/>
  <c r="D1425" i="6" s="1"/>
  <c r="X1286" i="6"/>
  <c r="A1286" i="6" s="1"/>
  <c r="D1286" i="6" s="1"/>
  <c r="X1253" i="6"/>
  <c r="A1253" i="6" s="1"/>
  <c r="D1253" i="6" s="1"/>
  <c r="X900" i="6"/>
  <c r="A900" i="6" s="1"/>
  <c r="D900" i="6" s="1"/>
  <c r="X1420" i="6"/>
  <c r="A1420" i="6" s="1"/>
  <c r="D1420" i="6" s="1"/>
  <c r="X1484" i="6"/>
  <c r="A1484" i="6" s="1"/>
  <c r="D1484" i="6" s="1"/>
  <c r="X1910" i="6"/>
  <c r="X926" i="6"/>
  <c r="A926" i="6" s="1"/>
  <c r="D926" i="6" s="1"/>
  <c r="X71" i="6"/>
  <c r="A71" i="6" s="1"/>
  <c r="D71" i="6" s="1"/>
  <c r="X1044" i="6"/>
  <c r="A1044" i="6" s="1"/>
  <c r="D1044" i="6" s="1"/>
  <c r="X418" i="6"/>
  <c r="A418" i="6" s="1"/>
  <c r="D418" i="6" s="1"/>
  <c r="X41" i="6"/>
  <c r="A41" i="6" s="1"/>
  <c r="D41" i="6" s="1"/>
  <c r="X1068" i="6"/>
  <c r="A1068" i="6" s="1"/>
  <c r="D1068" i="6" s="1"/>
  <c r="X1388" i="6"/>
  <c r="A1388" i="6" s="1"/>
  <c r="D1388" i="6" s="1"/>
  <c r="X212" i="6"/>
  <c r="A212" i="6" s="1"/>
  <c r="D212" i="6" s="1"/>
  <c r="X1951" i="6"/>
  <c r="X856" i="6"/>
  <c r="A856" i="6" s="1"/>
  <c r="D856" i="6" s="1"/>
  <c r="X754" i="6"/>
  <c r="A754" i="6" s="1"/>
  <c r="D754" i="6" s="1"/>
  <c r="X333" i="6"/>
  <c r="A333" i="6" s="1"/>
  <c r="D333" i="6" s="1"/>
  <c r="X1316" i="6"/>
  <c r="A1316" i="6" s="1"/>
  <c r="D1316" i="6" s="1"/>
  <c r="X966" i="6"/>
  <c r="A966" i="6" s="1"/>
  <c r="D966" i="6" s="1"/>
  <c r="X1603" i="6"/>
  <c r="A1603" i="6" s="1"/>
  <c r="D1603" i="6" s="1"/>
  <c r="X1405" i="6"/>
  <c r="A1405" i="6" s="1"/>
  <c r="D1405" i="6" s="1"/>
  <c r="X1638" i="6"/>
  <c r="A1638" i="6" s="1"/>
  <c r="D1638" i="6" s="1"/>
  <c r="X1633" i="6"/>
  <c r="A1633" i="6" s="1"/>
  <c r="D1633" i="6" s="1"/>
  <c r="X763" i="6"/>
  <c r="A763" i="6" s="1"/>
  <c r="D763" i="6" s="1"/>
  <c r="X446" i="6"/>
  <c r="A446" i="6" s="1"/>
  <c r="D446" i="6" s="1"/>
  <c r="X271" i="6"/>
  <c r="A271" i="6" s="1"/>
  <c r="D271" i="6" s="1"/>
  <c r="X1114" i="6"/>
  <c r="A1114" i="6" s="1"/>
  <c r="D1114" i="6" s="1"/>
  <c r="X646" i="6"/>
  <c r="A646" i="6" s="1"/>
  <c r="D646" i="6" s="1"/>
  <c r="X986" i="6"/>
  <c r="A986" i="6" s="1"/>
  <c r="D986" i="6" s="1"/>
  <c r="X1764" i="6"/>
  <c r="X1667" i="6"/>
  <c r="A1667" i="6" s="1"/>
  <c r="D1667" i="6" s="1"/>
  <c r="X425" i="6"/>
  <c r="A425" i="6" s="1"/>
  <c r="D425" i="6" s="1"/>
  <c r="X162" i="6"/>
  <c r="A162" i="6" s="1"/>
  <c r="D162" i="6" s="1"/>
  <c r="X685" i="6"/>
  <c r="A685" i="6" s="1"/>
  <c r="D685" i="6" s="1"/>
  <c r="X1827" i="6"/>
  <c r="X54" i="6"/>
  <c r="A54" i="6" s="1"/>
  <c r="D54" i="6" s="1"/>
  <c r="X1915" i="6"/>
  <c r="X618" i="6"/>
  <c r="A618" i="6" s="1"/>
  <c r="D618" i="6" s="1"/>
  <c r="X1719" i="6"/>
  <c r="X1200" i="6"/>
  <c r="A1200" i="6" s="1"/>
  <c r="D1200" i="6" s="1"/>
  <c r="X186" i="6"/>
  <c r="A186" i="6" s="1"/>
  <c r="D186" i="6" s="1"/>
  <c r="X1980" i="6"/>
  <c r="X99" i="6"/>
  <c r="A99" i="6" s="1"/>
  <c r="D99" i="6" s="1"/>
  <c r="X559" i="6"/>
  <c r="A559" i="6" s="1"/>
  <c r="D559" i="6" s="1"/>
  <c r="X45" i="6"/>
  <c r="A45" i="6" s="1"/>
  <c r="D45" i="6" s="1"/>
  <c r="X720" i="6"/>
  <c r="A720" i="6" s="1"/>
  <c r="D720" i="6" s="1"/>
  <c r="X410" i="6"/>
  <c r="A410" i="6" s="1"/>
  <c r="D410" i="6" s="1"/>
  <c r="X1588" i="6"/>
  <c r="A1588" i="6" s="1"/>
  <c r="D1588" i="6" s="1"/>
  <c r="X552" i="6"/>
  <c r="A552" i="6" s="1"/>
  <c r="D552" i="6" s="1"/>
  <c r="X32" i="6"/>
  <c r="A32" i="6" s="1"/>
  <c r="D32" i="6" s="1"/>
  <c r="X1150" i="6"/>
  <c r="A1150" i="6" s="1"/>
  <c r="D1150" i="6" s="1"/>
  <c r="X1226" i="6"/>
  <c r="A1226" i="6" s="1"/>
  <c r="D1226" i="6" s="1"/>
  <c r="X1987" i="6"/>
  <c r="X1801" i="6"/>
  <c r="X1693" i="6"/>
  <c r="A1693" i="6" s="1"/>
  <c r="D1693" i="6" s="1"/>
  <c r="X746" i="6"/>
  <c r="A746" i="6" s="1"/>
  <c r="D746" i="6" s="1"/>
  <c r="X806" i="6"/>
  <c r="A806" i="6" s="1"/>
  <c r="D806" i="6" s="1"/>
  <c r="X1293" i="6"/>
  <c r="A1293" i="6" s="1"/>
  <c r="D1293" i="6" s="1"/>
  <c r="X1360" i="6"/>
  <c r="A1360" i="6" s="1"/>
  <c r="D1360" i="6" s="1"/>
  <c r="X1865" i="6"/>
  <c r="X1209" i="6"/>
  <c r="A1209" i="6" s="1"/>
  <c r="D1209" i="6" s="1"/>
  <c r="X340" i="6"/>
  <c r="A340" i="6" s="1"/>
  <c r="D340" i="6" s="1"/>
  <c r="X377" i="6"/>
  <c r="A377" i="6" s="1"/>
  <c r="D377" i="6" s="1"/>
  <c r="X344" i="6"/>
  <c r="A344" i="6" s="1"/>
  <c r="D344" i="6" s="1"/>
  <c r="X238" i="6"/>
  <c r="A238" i="6" s="1"/>
  <c r="D238" i="6" s="1"/>
  <c r="X434" i="6"/>
  <c r="A434" i="6" s="1"/>
  <c r="D434" i="6" s="1"/>
  <c r="X331" i="6"/>
  <c r="A331" i="6" s="1"/>
  <c r="D331" i="6" s="1"/>
  <c r="X1430" i="6"/>
  <c r="A1430" i="6" s="1"/>
  <c r="D1430" i="6" s="1"/>
  <c r="X400" i="6"/>
  <c r="A400" i="6" s="1"/>
  <c r="D400" i="6" s="1"/>
  <c r="X436" i="6"/>
  <c r="A436" i="6" s="1"/>
  <c r="D436" i="6" s="1"/>
  <c r="X1374" i="6"/>
  <c r="A1374" i="6" s="1"/>
  <c r="D1374" i="6" s="1"/>
  <c r="X133" i="6"/>
  <c r="A133" i="6" s="1"/>
  <c r="D133" i="6" s="1"/>
  <c r="X999" i="6"/>
  <c r="A999" i="6" s="1"/>
  <c r="D999" i="6" s="1"/>
  <c r="X1847" i="6"/>
  <c r="X666" i="6"/>
  <c r="A666" i="6" s="1"/>
  <c r="D666" i="6" s="1"/>
  <c r="X1176" i="6"/>
  <c r="A1176" i="6" s="1"/>
  <c r="D1176" i="6" s="1"/>
  <c r="X1280" i="6"/>
  <c r="A1280" i="6" s="1"/>
  <c r="D1280" i="6" s="1"/>
  <c r="X143" i="6"/>
  <c r="A143" i="6" s="1"/>
  <c r="D143" i="6" s="1"/>
  <c r="X732" i="6"/>
  <c r="A732" i="6" s="1"/>
  <c r="D732" i="6" s="1"/>
  <c r="X1874" i="6"/>
  <c r="X1538" i="6"/>
  <c r="A1538" i="6" s="1"/>
  <c r="D1538" i="6" s="1"/>
  <c r="X210" i="6"/>
  <c r="A210" i="6" s="1"/>
  <c r="D210" i="6" s="1"/>
  <c r="X1376" i="6"/>
  <c r="A1376" i="6" s="1"/>
  <c r="D1376" i="6" s="1"/>
  <c r="X1769" i="6"/>
  <c r="X490" i="6"/>
  <c r="A490" i="6" s="1"/>
  <c r="D490" i="6" s="1"/>
  <c r="X388" i="6"/>
  <c r="A388" i="6" s="1"/>
  <c r="D388" i="6" s="1"/>
  <c r="X1158" i="6"/>
  <c r="A1158" i="6" s="1"/>
  <c r="D1158" i="6" s="1"/>
  <c r="X906" i="6"/>
  <c r="A906" i="6" s="1"/>
  <c r="D906" i="6" s="1"/>
  <c r="X1317" i="6"/>
  <c r="A1317" i="6" s="1"/>
  <c r="D1317" i="6" s="1"/>
  <c r="X1967" i="6"/>
  <c r="X92" i="6"/>
  <c r="A92" i="6" s="1"/>
  <c r="D92" i="6" s="1"/>
  <c r="X1879" i="6"/>
  <c r="X1572" i="6"/>
  <c r="A1572" i="6" s="1"/>
  <c r="D1572" i="6" s="1"/>
  <c r="X223" i="6"/>
  <c r="A223" i="6" s="1"/>
  <c r="D223" i="6" s="1"/>
  <c r="X266" i="6"/>
  <c r="A266" i="6" s="1"/>
  <c r="D266" i="6" s="1"/>
  <c r="X1519" i="6"/>
  <c r="A1519" i="6" s="1"/>
  <c r="D1519" i="6" s="1"/>
  <c r="X1069" i="6"/>
  <c r="A1069" i="6" s="1"/>
  <c r="D1069" i="6" s="1"/>
  <c r="X1715" i="6"/>
  <c r="A1715" i="6" s="1"/>
  <c r="D1715" i="6" s="1"/>
  <c r="X96" i="6"/>
  <c r="A96" i="6" s="1"/>
  <c r="D96" i="6" s="1"/>
  <c r="X721" i="6"/>
  <c r="A721" i="6" s="1"/>
  <c r="D721" i="6" s="1"/>
  <c r="X987" i="6"/>
  <c r="A987" i="6" s="1"/>
  <c r="D987" i="6" s="1"/>
  <c r="X844" i="6"/>
  <c r="A844" i="6" s="1"/>
  <c r="D844" i="6" s="1"/>
  <c r="X1096" i="6"/>
  <c r="A1096" i="6" s="1"/>
  <c r="D1096" i="6" s="1"/>
  <c r="X945" i="6"/>
  <c r="A945" i="6" s="1"/>
  <c r="D945" i="6" s="1"/>
  <c r="X320" i="6"/>
  <c r="A320" i="6" s="1"/>
  <c r="D320" i="6" s="1"/>
  <c r="X260" i="6"/>
  <c r="A260" i="6" s="1"/>
  <c r="D260" i="6" s="1"/>
  <c r="X992" i="6"/>
  <c r="A992" i="6" s="1"/>
  <c r="D992" i="6" s="1"/>
  <c r="X828" i="6"/>
  <c r="A828" i="6" s="1"/>
  <c r="D828" i="6" s="1"/>
  <c r="X644" i="6"/>
  <c r="A644" i="6" s="1"/>
  <c r="D644" i="6" s="1"/>
  <c r="X150" i="6"/>
  <c r="A150" i="6" s="1"/>
  <c r="D150" i="6" s="1"/>
  <c r="X105" i="6"/>
  <c r="A105" i="6" s="1"/>
  <c r="D105" i="6" s="1"/>
  <c r="X93" i="6"/>
  <c r="A93" i="6" s="1"/>
  <c r="D93" i="6" s="1"/>
  <c r="X1445" i="6"/>
  <c r="A1445" i="6" s="1"/>
  <c r="D1445" i="6" s="1"/>
  <c r="X1857" i="6"/>
  <c r="X1423" i="6"/>
  <c r="A1423" i="6" s="1"/>
  <c r="D1423" i="6" s="1"/>
  <c r="X1924" i="6"/>
  <c r="X576" i="6"/>
  <c r="A576" i="6" s="1"/>
  <c r="D576" i="6" s="1"/>
  <c r="X347" i="6"/>
  <c r="A347" i="6" s="1"/>
  <c r="D347" i="6" s="1"/>
  <c r="X1671" i="6"/>
  <c r="A1671" i="6" s="1"/>
  <c r="D1671" i="6" s="1"/>
  <c r="X1464" i="6"/>
  <c r="A1464" i="6" s="1"/>
  <c r="D1464" i="6" s="1"/>
  <c r="X1012" i="6"/>
  <c r="A1012" i="6" s="1"/>
  <c r="D1012" i="6" s="1"/>
  <c r="X1243" i="6"/>
  <c r="A1243" i="6" s="1"/>
  <c r="D1243" i="6" s="1"/>
  <c r="X1398" i="6"/>
  <c r="A1398" i="6" s="1"/>
  <c r="D1398" i="6" s="1"/>
  <c r="X881" i="6"/>
  <c r="A881" i="6" s="1"/>
  <c r="D881" i="6" s="1"/>
  <c r="X1315" i="6"/>
  <c r="A1315" i="6" s="1"/>
  <c r="D1315" i="6" s="1"/>
  <c r="X62" i="6"/>
  <c r="A62" i="6" s="1"/>
  <c r="D62" i="6" s="1"/>
  <c r="X413" i="6"/>
  <c r="A413" i="6" s="1"/>
  <c r="D413" i="6" s="1"/>
  <c r="X1148" i="6"/>
  <c r="A1148" i="6" s="1"/>
  <c r="D1148" i="6" s="1"/>
  <c r="X1192" i="6"/>
  <c r="A1192" i="6" s="1"/>
  <c r="D1192" i="6" s="1"/>
  <c r="X551" i="6"/>
  <c r="A551" i="6" s="1"/>
  <c r="D551" i="6" s="1"/>
  <c r="X34" i="6"/>
  <c r="A34" i="6" s="1"/>
  <c r="D34" i="6" s="1"/>
  <c r="X1090" i="6"/>
  <c r="A1090" i="6" s="1"/>
  <c r="D1090" i="6" s="1"/>
  <c r="X1785" i="6"/>
  <c r="X182" i="6"/>
  <c r="A182" i="6" s="1"/>
  <c r="D182" i="6" s="1"/>
  <c r="X1201" i="6"/>
  <c r="A1201" i="6" s="1"/>
  <c r="D1201" i="6" s="1"/>
  <c r="X86" i="6"/>
  <c r="A86" i="6" s="1"/>
  <c r="D86" i="6" s="1"/>
  <c r="X1611" i="6"/>
  <c r="A1611" i="6" s="1"/>
  <c r="D1611" i="6" s="1"/>
  <c r="X167" i="6"/>
  <c r="A167" i="6" s="1"/>
  <c r="D167" i="6" s="1"/>
  <c r="X743" i="6"/>
  <c r="A743" i="6" s="1"/>
  <c r="D743" i="6" s="1"/>
  <c r="X196" i="6"/>
  <c r="A196" i="6" s="1"/>
  <c r="D196" i="6" s="1"/>
  <c r="X1510" i="6"/>
  <c r="A1510" i="6" s="1"/>
  <c r="D1510" i="6" s="1"/>
  <c r="X687" i="6"/>
  <c r="A687" i="6" s="1"/>
  <c r="D687" i="6" s="1"/>
  <c r="X264" i="6"/>
  <c r="A264" i="6" s="1"/>
  <c r="D264" i="6" s="1"/>
  <c r="X1897" i="6"/>
  <c r="X481" i="6"/>
  <c r="A481" i="6" s="1"/>
  <c r="D481" i="6" s="1"/>
  <c r="X970" i="6"/>
  <c r="A970" i="6" s="1"/>
  <c r="D970" i="6" s="1"/>
  <c r="X234" i="6"/>
  <c r="A234" i="6" s="1"/>
  <c r="D234" i="6" s="1"/>
  <c r="X1306" i="6"/>
  <c r="A1306" i="6" s="1"/>
  <c r="D1306" i="6" s="1"/>
  <c r="X690" i="6"/>
  <c r="A690" i="6" s="1"/>
  <c r="D690" i="6" s="1"/>
  <c r="X1921" i="6"/>
  <c r="X67" i="6"/>
  <c r="A67" i="6" s="1"/>
  <c r="D67" i="6" s="1"/>
  <c r="X1232" i="6"/>
  <c r="A1232" i="6" s="1"/>
  <c r="D1232" i="6" s="1"/>
  <c r="X44" i="6"/>
  <c r="A44" i="6" s="1"/>
  <c r="D44" i="6" s="1"/>
  <c r="X1033" i="6"/>
  <c r="A1033" i="6" s="1"/>
  <c r="D1033" i="6" s="1"/>
  <c r="X1262" i="6"/>
  <c r="A1262" i="6" s="1"/>
  <c r="D1262" i="6" s="1"/>
  <c r="X700" i="6"/>
  <c r="A700" i="6" s="1"/>
  <c r="D700" i="6" s="1"/>
  <c r="X290" i="6"/>
  <c r="A290" i="6" s="1"/>
  <c r="D290" i="6" s="1"/>
  <c r="X603" i="6"/>
  <c r="A603" i="6" s="1"/>
  <c r="D603" i="6" s="1"/>
  <c r="X804" i="6"/>
  <c r="A804" i="6" s="1"/>
  <c r="D804" i="6" s="1"/>
  <c r="X431" i="6"/>
  <c r="A431" i="6" s="1"/>
  <c r="D431" i="6" s="1"/>
  <c r="X758" i="6"/>
  <c r="A758" i="6" s="1"/>
  <c r="D758" i="6" s="1"/>
  <c r="X1756" i="6"/>
  <c r="X886" i="6"/>
  <c r="A886" i="6" s="1"/>
  <c r="D886" i="6" s="1"/>
  <c r="X1573" i="6"/>
  <c r="A1573" i="6" s="1"/>
  <c r="D1573" i="6" s="1"/>
  <c r="X1168" i="6"/>
  <c r="A1168" i="6" s="1"/>
  <c r="D1168" i="6" s="1"/>
  <c r="X777" i="6"/>
  <c r="A777" i="6" s="1"/>
  <c r="D777" i="6" s="1"/>
  <c r="X250" i="6"/>
  <c r="A250" i="6" s="1"/>
  <c r="D250" i="6" s="1"/>
  <c r="X978" i="6"/>
  <c r="A978" i="6" s="1"/>
  <c r="D978" i="6" s="1"/>
  <c r="X229" i="6"/>
  <c r="A229" i="6" s="1"/>
  <c r="D229" i="6" s="1"/>
  <c r="X495" i="6"/>
  <c r="A495" i="6" s="1"/>
  <c r="D495" i="6" s="1"/>
  <c r="X270" i="6"/>
  <c r="A270" i="6" s="1"/>
  <c r="D270" i="6" s="1"/>
  <c r="X381" i="6"/>
  <c r="A381" i="6" s="1"/>
  <c r="D381" i="6" s="1"/>
  <c r="X897" i="6"/>
  <c r="A897" i="6" s="1"/>
  <c r="D897" i="6" s="1"/>
  <c r="X1574" i="6"/>
  <c r="A1574" i="6" s="1"/>
  <c r="D1574" i="6" s="1"/>
  <c r="X172" i="6"/>
  <c r="A172" i="6" s="1"/>
  <c r="D172" i="6" s="1"/>
  <c r="X426" i="6"/>
  <c r="A426" i="6" s="1"/>
  <c r="D426" i="6" s="1"/>
  <c r="X1244" i="6"/>
  <c r="A1244" i="6" s="1"/>
  <c r="D1244" i="6" s="1"/>
  <c r="X1111" i="6"/>
  <c r="A1111" i="6" s="1"/>
  <c r="D1111" i="6" s="1"/>
  <c r="X540" i="6"/>
  <c r="A540" i="6" s="1"/>
  <c r="D540" i="6" s="1"/>
  <c r="X1106" i="6"/>
  <c r="A1106" i="6" s="1"/>
  <c r="D1106" i="6" s="1"/>
  <c r="X363" i="6"/>
  <c r="A363" i="6" s="1"/>
  <c r="D363" i="6" s="1"/>
  <c r="X1628" i="6"/>
  <c r="A1628" i="6" s="1"/>
  <c r="D1628" i="6" s="1"/>
  <c r="X1502" i="6"/>
  <c r="A1502" i="6" s="1"/>
  <c r="D1502" i="6" s="1"/>
  <c r="X920" i="6"/>
  <c r="A920" i="6" s="1"/>
  <c r="D920" i="6" s="1"/>
  <c r="X529" i="6"/>
  <c r="A529" i="6" s="1"/>
  <c r="D529" i="6" s="1"/>
  <c r="X948" i="6"/>
  <c r="A948" i="6" s="1"/>
  <c r="D948" i="6" s="1"/>
  <c r="X1083" i="6"/>
  <c r="A1083" i="6" s="1"/>
  <c r="D1083" i="6" s="1"/>
  <c r="X1449" i="6"/>
  <c r="A1449" i="6" s="1"/>
  <c r="D1449" i="6" s="1"/>
  <c r="X56" i="6"/>
  <c r="A56" i="6" s="1"/>
  <c r="D56" i="6" s="1"/>
  <c r="X1369" i="6"/>
  <c r="A1369" i="6" s="1"/>
  <c r="D1369" i="6" s="1"/>
  <c r="X503" i="6"/>
  <c r="A503" i="6" s="1"/>
  <c r="D503" i="6" s="1"/>
  <c r="X1950" i="6"/>
  <c r="X228" i="6"/>
  <c r="A228" i="6" s="1"/>
  <c r="D228" i="6" s="1"/>
  <c r="X27" i="6"/>
  <c r="A27" i="6" s="1"/>
  <c r="D27" i="6" s="1"/>
  <c r="X361" i="6"/>
  <c r="A361" i="6" s="1"/>
  <c r="D361" i="6" s="1"/>
  <c r="X909" i="6"/>
  <c r="A909" i="6" s="1"/>
  <c r="D909" i="6" s="1"/>
  <c r="X672" i="6"/>
  <c r="A672" i="6" s="1"/>
  <c r="D672" i="6" s="1"/>
  <c r="X1651" i="6"/>
  <c r="A1651" i="6" s="1"/>
  <c r="D1651" i="6" s="1"/>
  <c r="X492" i="6"/>
  <c r="A492" i="6" s="1"/>
  <c r="D492" i="6" s="1"/>
  <c r="X1169" i="6"/>
  <c r="A1169" i="6" s="1"/>
  <c r="D1169" i="6" s="1"/>
  <c r="X983" i="6"/>
  <c r="A983" i="6" s="1"/>
  <c r="D983" i="6" s="1"/>
  <c r="X601" i="6"/>
  <c r="A601" i="6" s="1"/>
  <c r="D601" i="6" s="1"/>
  <c r="X1830" i="6"/>
  <c r="X314" i="6"/>
  <c r="A314" i="6" s="1"/>
  <c r="D314" i="6" s="1"/>
  <c r="X944" i="6"/>
  <c r="A944" i="6" s="1"/>
  <c r="D944" i="6" s="1"/>
  <c r="X1985" i="6"/>
  <c r="X1334" i="6"/>
  <c r="A1334" i="6" s="1"/>
  <c r="D1334" i="6" s="1"/>
  <c r="X1601" i="6"/>
  <c r="A1601" i="6" s="1"/>
  <c r="D1601" i="6" s="1"/>
  <c r="X1301" i="6"/>
  <c r="A1301" i="6" s="1"/>
  <c r="D1301" i="6" s="1"/>
  <c r="X932" i="6"/>
  <c r="A932" i="6" s="1"/>
  <c r="D932" i="6" s="1"/>
  <c r="X598" i="6"/>
  <c r="A598" i="6" s="1"/>
  <c r="D598" i="6" s="1"/>
  <c r="X165" i="6"/>
  <c r="A165" i="6" s="1"/>
  <c r="D165" i="6" s="1"/>
  <c r="X1564" i="6"/>
  <c r="A1564" i="6" s="1"/>
  <c r="D1564" i="6" s="1"/>
  <c r="X1971" i="6"/>
  <c r="X888" i="6"/>
  <c r="A888" i="6" s="1"/>
  <c r="D888" i="6" s="1"/>
  <c r="X1554" i="6"/>
  <c r="A1554" i="6" s="1"/>
  <c r="D1554" i="6" s="1"/>
  <c r="X704" i="6"/>
  <c r="A704" i="6" s="1"/>
  <c r="D704" i="6" s="1"/>
  <c r="X1030" i="6"/>
  <c r="A1030" i="6" s="1"/>
  <c r="D1030" i="6" s="1"/>
  <c r="X650" i="6"/>
  <c r="A650" i="6" s="1"/>
  <c r="D650" i="6" s="1"/>
  <c r="X822" i="6"/>
  <c r="A822" i="6" s="1"/>
  <c r="D822" i="6" s="1"/>
  <c r="X1907" i="6"/>
  <c r="X1134" i="6"/>
  <c r="A1134" i="6" s="1"/>
  <c r="D1134" i="6" s="1"/>
  <c r="X1935" i="6"/>
  <c r="X1250" i="6"/>
  <c r="A1250" i="6" s="1"/>
  <c r="D1250" i="6" s="1"/>
  <c r="X198" i="6"/>
  <c r="A198" i="6" s="1"/>
  <c r="D198" i="6" s="1"/>
  <c r="X1750" i="6"/>
  <c r="X231" i="6"/>
  <c r="A231" i="6" s="1"/>
  <c r="D231" i="6" s="1"/>
  <c r="X1617" i="6"/>
  <c r="A1617" i="6" s="1"/>
  <c r="D1617" i="6" s="1"/>
  <c r="X1806" i="6"/>
  <c r="X914" i="6"/>
  <c r="A914" i="6" s="1"/>
  <c r="D914" i="6" s="1"/>
  <c r="X1990" i="6"/>
  <c r="X211" i="6"/>
  <c r="A211" i="6" s="1"/>
  <c r="D211" i="6" s="1"/>
  <c r="X1589" i="6"/>
  <c r="A1589" i="6" s="1"/>
  <c r="D1589" i="6" s="1"/>
  <c r="X283" i="6"/>
  <c r="A283" i="6" s="1"/>
  <c r="D283" i="6" s="1"/>
  <c r="X253" i="6"/>
  <c r="A253" i="6" s="1"/>
  <c r="D253" i="6" s="1"/>
  <c r="X358" i="6"/>
  <c r="A358" i="6" s="1"/>
  <c r="D358" i="6" s="1"/>
  <c r="X1989" i="6"/>
  <c r="X1653" i="6"/>
  <c r="A1653" i="6" s="1"/>
  <c r="D1653" i="6" s="1"/>
  <c r="X649" i="6"/>
  <c r="A649" i="6" s="1"/>
  <c r="D649" i="6" s="1"/>
  <c r="X736" i="6"/>
  <c r="A736" i="6" s="1"/>
  <c r="D736" i="6" s="1"/>
  <c r="X937" i="6"/>
  <c r="A937" i="6" s="1"/>
  <c r="D937" i="6" s="1"/>
  <c r="X171" i="6"/>
  <c r="A171" i="6" s="1"/>
  <c r="D171" i="6" s="1"/>
  <c r="X302" i="6"/>
  <c r="A302" i="6" s="1"/>
  <c r="D302" i="6" s="1"/>
  <c r="X1146" i="6"/>
  <c r="A1146" i="6" s="1"/>
  <c r="D1146" i="6" s="1"/>
  <c r="X1961" i="6"/>
  <c r="X1022" i="6"/>
  <c r="A1022" i="6" s="1"/>
  <c r="D1022" i="6" s="1"/>
  <c r="X346" i="6"/>
  <c r="A346" i="6" s="1"/>
  <c r="D346" i="6" s="1"/>
  <c r="X1467" i="6"/>
  <c r="A1467" i="6" s="1"/>
  <c r="D1467" i="6" s="1"/>
  <c r="X1970" i="6"/>
  <c r="X1734" i="6"/>
  <c r="X61" i="6"/>
  <c r="A61" i="6" s="1"/>
  <c r="D61" i="6" s="1"/>
  <c r="X1608" i="6"/>
  <c r="A1608" i="6" s="1"/>
  <c r="D1608" i="6" s="1"/>
  <c r="X916" i="6"/>
  <c r="A916" i="6" s="1"/>
  <c r="D916" i="6" s="1"/>
  <c r="X1477" i="6"/>
  <c r="A1477" i="6" s="1"/>
  <c r="D1477" i="6" s="1"/>
  <c r="X1749" i="6"/>
  <c r="X1896" i="6"/>
  <c r="X553" i="6"/>
  <c r="A553" i="6" s="1"/>
  <c r="D553" i="6" s="1"/>
  <c r="X817" i="6"/>
  <c r="A817" i="6" s="1"/>
  <c r="D817" i="6" s="1"/>
  <c r="X989" i="6"/>
  <c r="A989" i="6" s="1"/>
  <c r="D989" i="6" s="1"/>
  <c r="X988" i="6"/>
  <c r="A988" i="6" s="1"/>
  <c r="D988" i="6" s="1"/>
  <c r="X1258" i="6"/>
  <c r="A1258" i="6" s="1"/>
  <c r="D1258" i="6" s="1"/>
  <c r="X1549" i="6"/>
  <c r="A1549" i="6" s="1"/>
  <c r="D1549" i="6" s="1"/>
  <c r="X163" i="6"/>
  <c r="A163" i="6" s="1"/>
  <c r="D163" i="6" s="1"/>
  <c r="X1593" i="6"/>
  <c r="A1593" i="6" s="1"/>
  <c r="D1593" i="6" s="1"/>
  <c r="X668" i="6"/>
  <c r="A668" i="6" s="1"/>
  <c r="D668" i="6" s="1"/>
  <c r="X961" i="6"/>
  <c r="A961" i="6" s="1"/>
  <c r="D961" i="6" s="1"/>
  <c r="X1026" i="6"/>
  <c r="A1026" i="6" s="1"/>
  <c r="D1026" i="6" s="1"/>
  <c r="X1685" i="6"/>
  <c r="A1685" i="6" s="1"/>
  <c r="D1685" i="6" s="1"/>
  <c r="X1159" i="6"/>
  <c r="A1159" i="6" s="1"/>
  <c r="D1159" i="6" s="1"/>
  <c r="X588" i="6"/>
  <c r="A588" i="6" s="1"/>
  <c r="D588" i="6" s="1"/>
  <c r="X963" i="6"/>
  <c r="A963" i="6" s="1"/>
  <c r="D963" i="6" s="1"/>
  <c r="X458" i="6"/>
  <c r="A458" i="6" s="1"/>
  <c r="D458" i="6" s="1"/>
  <c r="X908" i="6"/>
  <c r="A908" i="6" s="1"/>
  <c r="D908" i="6" s="1"/>
  <c r="X1119" i="6"/>
  <c r="A1119" i="6" s="1"/>
  <c r="D1119" i="6" s="1"/>
  <c r="X956" i="6"/>
  <c r="A956" i="6" s="1"/>
  <c r="D956" i="6" s="1"/>
  <c r="X1107" i="6"/>
  <c r="A1107" i="6" s="1"/>
  <c r="D1107" i="6" s="1"/>
  <c r="X1375" i="6"/>
  <c r="A1375" i="6" s="1"/>
  <c r="D1375" i="6" s="1"/>
  <c r="X1062" i="6"/>
  <c r="A1062" i="6" s="1"/>
  <c r="D1062" i="6" s="1"/>
  <c r="X1333" i="6"/>
  <c r="A1333" i="6" s="1"/>
  <c r="D1333" i="6" s="1"/>
  <c r="X1498" i="6"/>
  <c r="A1498" i="6" s="1"/>
  <c r="D1498" i="6" s="1"/>
  <c r="X619" i="6"/>
  <c r="A619" i="6" s="1"/>
  <c r="D619" i="6" s="1"/>
  <c r="X1507" i="6"/>
  <c r="A1507" i="6" s="1"/>
  <c r="D1507" i="6" s="1"/>
  <c r="X1945" i="6"/>
  <c r="X1327" i="6"/>
  <c r="A1327" i="6" s="1"/>
  <c r="D1327" i="6" s="1"/>
  <c r="X523" i="6"/>
  <c r="A523" i="6" s="1"/>
  <c r="D523" i="6" s="1"/>
  <c r="X428" i="6"/>
  <c r="A428" i="6" s="1"/>
  <c r="D428" i="6" s="1"/>
  <c r="X1328" i="6"/>
  <c r="A1328" i="6" s="1"/>
  <c r="D1328" i="6" s="1"/>
  <c r="X144" i="6"/>
  <c r="A144" i="6" s="1"/>
  <c r="D144" i="6" s="1"/>
  <c r="X26" i="6"/>
  <c r="A26" i="6" s="1"/>
  <c r="D26" i="6" s="1"/>
  <c r="X1586" i="6"/>
  <c r="A1586" i="6" s="1"/>
  <c r="D1586" i="6" s="1"/>
  <c r="X328" i="6"/>
  <c r="A328" i="6" s="1"/>
  <c r="D328" i="6" s="1"/>
  <c r="X257" i="6"/>
  <c r="A257" i="6" s="1"/>
  <c r="D257" i="6" s="1"/>
  <c r="X1748" i="6"/>
  <c r="X52" i="6"/>
  <c r="A52" i="6" s="1"/>
  <c r="D52" i="6" s="1"/>
  <c r="X1823" i="6"/>
  <c r="X1408" i="6"/>
  <c r="A1408" i="6" s="1"/>
  <c r="D1408" i="6" s="1"/>
  <c r="X522" i="6"/>
  <c r="A522" i="6" s="1"/>
  <c r="D522" i="6" s="1"/>
  <c r="X1853" i="6"/>
  <c r="X417" i="6"/>
  <c r="A417" i="6" s="1"/>
  <c r="D417" i="6" s="1"/>
  <c r="X1814" i="6"/>
  <c r="X1190" i="6"/>
  <c r="A1190" i="6" s="1"/>
  <c r="D1190" i="6" s="1"/>
  <c r="X1128" i="6"/>
  <c r="A1128" i="6" s="1"/>
  <c r="D1128" i="6" s="1"/>
  <c r="X1302" i="6"/>
  <c r="A1302" i="6" s="1"/>
  <c r="D1302" i="6" s="1"/>
  <c r="X451" i="6"/>
  <c r="A451" i="6" s="1"/>
  <c r="D451" i="6" s="1"/>
  <c r="X214" i="6"/>
  <c r="A214" i="6" s="1"/>
  <c r="D214" i="6" s="1"/>
  <c r="X1040" i="6"/>
  <c r="A1040" i="6" s="1"/>
  <c r="D1040" i="6" s="1"/>
  <c r="X755" i="6"/>
  <c r="A755" i="6" s="1"/>
  <c r="D755" i="6" s="1"/>
  <c r="X114" i="6"/>
  <c r="A114" i="6" s="1"/>
  <c r="D114" i="6" s="1"/>
  <c r="X662" i="6"/>
  <c r="A662" i="6" s="1"/>
  <c r="D662" i="6" s="1"/>
  <c r="X242" i="6"/>
  <c r="A242" i="6" s="1"/>
  <c r="D242" i="6" s="1"/>
  <c r="X248" i="6"/>
  <c r="A248" i="6" s="1"/>
  <c r="D248" i="6" s="1"/>
  <c r="X1212" i="6"/>
  <c r="A1212" i="6" s="1"/>
  <c r="D1212" i="6" s="1"/>
  <c r="X1958" i="6"/>
  <c r="X1532" i="6"/>
  <c r="A1532" i="6" s="1"/>
  <c r="D1532" i="6" s="1"/>
  <c r="X246" i="6"/>
  <c r="A246" i="6" s="1"/>
  <c r="D246" i="6" s="1"/>
  <c r="X1727" i="6"/>
  <c r="X1994" i="6"/>
  <c r="X402" i="6"/>
  <c r="A402" i="6" s="1"/>
  <c r="D402" i="6" s="1"/>
  <c r="X764" i="6"/>
  <c r="A764" i="6" s="1"/>
  <c r="D764" i="6" s="1"/>
  <c r="X1717" i="6"/>
  <c r="A1717" i="6" s="1"/>
  <c r="D1717" i="6" s="1"/>
  <c r="X854" i="6"/>
  <c r="A854" i="6" s="1"/>
  <c r="D854" i="6" s="1"/>
  <c r="X1037" i="6"/>
  <c r="A1037" i="6" s="1"/>
  <c r="D1037" i="6" s="1"/>
  <c r="X1199" i="6"/>
  <c r="A1199" i="6" s="1"/>
  <c r="D1199" i="6" s="1"/>
  <c r="X1543" i="6"/>
  <c r="A1543" i="6" s="1"/>
  <c r="D1543" i="6" s="1"/>
  <c r="X113" i="6"/>
  <c r="A113" i="6" s="1"/>
  <c r="D113" i="6" s="1"/>
  <c r="X625" i="6"/>
  <c r="A625" i="6" s="1"/>
  <c r="D625" i="6" s="1"/>
  <c r="X1406" i="6"/>
  <c r="A1406" i="6" s="1"/>
  <c r="D1406" i="6" s="1"/>
  <c r="X457" i="6"/>
  <c r="A457" i="6" s="1"/>
  <c r="D457" i="6" s="1"/>
  <c r="X1493" i="6"/>
  <c r="A1493" i="6" s="1"/>
  <c r="D1493" i="6" s="1"/>
  <c r="X1609" i="6"/>
  <c r="A1609" i="6" s="1"/>
  <c r="D1609" i="6" s="1"/>
  <c r="X683" i="6"/>
  <c r="A683" i="6" s="1"/>
  <c r="D683" i="6" s="1"/>
  <c r="X1962" i="6"/>
  <c r="X1818" i="6"/>
  <c r="X1644" i="6"/>
  <c r="A1644" i="6" s="1"/>
  <c r="D1644" i="6" s="1"/>
  <c r="X723" i="6"/>
  <c r="A723" i="6" s="1"/>
  <c r="D723" i="6" s="1"/>
  <c r="X532" i="6"/>
  <c r="A532" i="6" s="1"/>
  <c r="D532" i="6" s="1"/>
  <c r="X634" i="6"/>
  <c r="A634" i="6" s="1"/>
  <c r="D634" i="6" s="1"/>
  <c r="X1930" i="6"/>
  <c r="X1431" i="6"/>
  <c r="A1431" i="6" s="1"/>
  <c r="D1431" i="6" s="1"/>
  <c r="X1828" i="6"/>
  <c r="X1099" i="6"/>
  <c r="A1099" i="6" s="1"/>
  <c r="D1099" i="6" s="1"/>
  <c r="X494" i="6"/>
  <c r="A494" i="6" s="1"/>
  <c r="D494" i="6" s="1"/>
  <c r="X1296" i="6"/>
  <c r="A1296" i="6" s="1"/>
  <c r="D1296" i="6" s="1"/>
  <c r="X53" i="6"/>
  <c r="A53" i="6" s="1"/>
  <c r="D53" i="6" s="1"/>
  <c r="X1726" i="6"/>
  <c r="X158" i="6"/>
  <c r="A158" i="6" s="1"/>
  <c r="D158" i="6" s="1"/>
  <c r="X941" i="6"/>
  <c r="A941" i="6" s="1"/>
  <c r="D941" i="6" s="1"/>
  <c r="X370" i="6"/>
  <c r="A370" i="6" s="1"/>
  <c r="D370" i="6" s="1"/>
  <c r="X865" i="6"/>
  <c r="A865" i="6" s="1"/>
  <c r="D865" i="6" s="1"/>
  <c r="X1782" i="6"/>
  <c r="X1160" i="6"/>
  <c r="A1160" i="6" s="1"/>
  <c r="D1160" i="6" s="1"/>
  <c r="X1326" i="6"/>
  <c r="A1326" i="6" s="1"/>
  <c r="D1326" i="6" s="1"/>
  <c r="X711" i="6"/>
  <c r="A711" i="6" s="1"/>
  <c r="D711" i="6" s="1"/>
  <c r="X169" i="6"/>
  <c r="A169" i="6" s="1"/>
  <c r="D169" i="6" s="1"/>
  <c r="X95" i="6"/>
  <c r="A95" i="6" s="1"/>
  <c r="D95" i="6" s="1"/>
  <c r="X1277" i="6"/>
  <c r="A1277" i="6" s="1"/>
  <c r="D1277" i="6" s="1"/>
  <c r="X151" i="6"/>
  <c r="A151" i="6" s="1"/>
  <c r="D151" i="6" s="1"/>
  <c r="X230" i="6"/>
  <c r="A230" i="6" s="1"/>
  <c r="D230" i="6" s="1"/>
  <c r="X1094" i="6"/>
  <c r="A1094" i="6" s="1"/>
  <c r="D1094" i="6" s="1"/>
  <c r="X259" i="6"/>
  <c r="A259" i="6" s="1"/>
  <c r="D259" i="6" s="1"/>
  <c r="X1116" i="6"/>
  <c r="A1116" i="6" s="1"/>
  <c r="D1116" i="6" s="1"/>
  <c r="X578" i="6"/>
  <c r="A578" i="6" s="1"/>
  <c r="D578" i="6" s="1"/>
  <c r="X225" i="6"/>
  <c r="A225" i="6" s="1"/>
  <c r="D225" i="6" s="1"/>
  <c r="X876" i="6"/>
  <c r="A876" i="6" s="1"/>
  <c r="D876" i="6" s="1"/>
  <c r="X1180" i="6"/>
  <c r="A1180" i="6" s="1"/>
  <c r="D1180" i="6" s="1"/>
  <c r="X756" i="6"/>
  <c r="A756" i="6" s="1"/>
  <c r="D756" i="6" s="1"/>
  <c r="X832" i="6"/>
  <c r="A832" i="6" s="1"/>
  <c r="D832" i="6" s="1"/>
  <c r="X352" i="6"/>
  <c r="A352" i="6" s="1"/>
  <c r="D352" i="6" s="1"/>
  <c r="X447" i="6"/>
  <c r="A447" i="6" s="1"/>
  <c r="D447" i="6" s="1"/>
  <c r="X605" i="6"/>
  <c r="A605" i="6" s="1"/>
  <c r="D605" i="6" s="1"/>
  <c r="X1143" i="6"/>
  <c r="A1143" i="6" s="1"/>
  <c r="D1143" i="6" s="1"/>
  <c r="X130" i="6"/>
  <c r="A130" i="6" s="1"/>
  <c r="D130" i="6" s="1"/>
  <c r="X97" i="6"/>
  <c r="A97" i="6" s="1"/>
  <c r="D97" i="6" s="1"/>
  <c r="X1500" i="6"/>
  <c r="A1500" i="6" s="1"/>
  <c r="D1500" i="6" s="1"/>
  <c r="X887" i="6"/>
  <c r="A887" i="6" s="1"/>
  <c r="D887" i="6" s="1"/>
  <c r="X1796" i="6"/>
  <c r="X1137" i="6"/>
  <c r="A1137" i="6" s="1"/>
  <c r="D1137" i="6" s="1"/>
  <c r="X930" i="6"/>
  <c r="A930" i="6" s="1"/>
  <c r="D930" i="6" s="1"/>
  <c r="X1170" i="6"/>
  <c r="A1170" i="6" s="1"/>
  <c r="D1170" i="6" s="1"/>
  <c r="X1343" i="6"/>
  <c r="A1343" i="6" s="1"/>
  <c r="D1343" i="6" s="1"/>
  <c r="X631" i="6"/>
  <c r="A631" i="6" s="1"/>
  <c r="D631" i="6" s="1"/>
  <c r="X1440" i="6"/>
  <c r="A1440" i="6" s="1"/>
  <c r="D1440" i="6" s="1"/>
  <c r="X1281" i="6"/>
  <c r="A1281" i="6" s="1"/>
  <c r="D1281" i="6" s="1"/>
  <c r="X531" i="6"/>
  <c r="A531" i="6" s="1"/>
  <c r="D531" i="6" s="1"/>
  <c r="X1016" i="6"/>
  <c r="A1016" i="6" s="1"/>
  <c r="D1016" i="6" s="1"/>
  <c r="X688" i="6"/>
  <c r="A688" i="6" s="1"/>
  <c r="D688" i="6" s="1"/>
  <c r="X853" i="6"/>
  <c r="A853" i="6" s="1"/>
  <c r="D853" i="6" s="1"/>
  <c r="X1965" i="6"/>
  <c r="X1743" i="6"/>
  <c r="X1504" i="6"/>
  <c r="A1504" i="6" s="1"/>
  <c r="D1504" i="6" s="1"/>
  <c r="X825" i="6"/>
  <c r="A825" i="6" s="1"/>
  <c r="D825" i="6" s="1"/>
  <c r="X907" i="6"/>
  <c r="A907" i="6" s="1"/>
  <c r="D907" i="6" s="1"/>
  <c r="X1908" i="6"/>
  <c r="X471" i="6"/>
  <c r="A471" i="6" s="1"/>
  <c r="D471" i="6" s="1"/>
  <c r="X678" i="6"/>
  <c r="A678" i="6" s="1"/>
  <c r="D678" i="6" s="1"/>
  <c r="X826" i="6"/>
  <c r="A826" i="6" s="1"/>
  <c r="D826" i="6" s="1"/>
  <c r="X883" i="6"/>
  <c r="A883" i="6" s="1"/>
  <c r="D883" i="6" s="1"/>
  <c r="X638" i="6"/>
  <c r="A638" i="6" s="1"/>
  <c r="D638" i="6" s="1"/>
  <c r="X1340" i="6"/>
  <c r="A1340" i="6" s="1"/>
  <c r="D1340" i="6" s="1"/>
  <c r="X921" i="6"/>
  <c r="A921" i="6" s="1"/>
  <c r="D921" i="6" s="1"/>
  <c r="X1153" i="6"/>
  <c r="A1153" i="6" s="1"/>
  <c r="D1153" i="6" s="1"/>
  <c r="X1240" i="6"/>
  <c r="A1240" i="6" s="1"/>
  <c r="D1240" i="6" s="1"/>
  <c r="X1679" i="6"/>
  <c r="A1679" i="6" s="1"/>
  <c r="D1679" i="6" s="1"/>
  <c r="X1661" i="6"/>
  <c r="A1661" i="6" s="1"/>
  <c r="D1661" i="6" s="1"/>
  <c r="X1974" i="6"/>
  <c r="X25" i="6"/>
  <c r="A25" i="6" s="1"/>
  <c r="D25" i="6" s="1"/>
  <c r="X1039" i="6"/>
  <c r="A1039" i="6" s="1"/>
  <c r="D1039" i="6" s="1"/>
  <c r="X316" i="6"/>
  <c r="A316" i="6" s="1"/>
  <c r="D316" i="6" s="1"/>
  <c r="X1760" i="6"/>
  <c r="X1606" i="6"/>
  <c r="A1606" i="6" s="1"/>
  <c r="D1606" i="6" s="1"/>
  <c r="X719" i="6"/>
  <c r="A719" i="6" s="1"/>
  <c r="D719" i="6" s="1"/>
  <c r="X175" i="6"/>
  <c r="A175" i="6" s="1"/>
  <c r="D175" i="6" s="1"/>
  <c r="X405" i="6"/>
  <c r="A405" i="6" s="1"/>
  <c r="D405" i="6" s="1"/>
  <c r="X1085" i="6"/>
  <c r="A1085" i="6" s="1"/>
  <c r="D1085" i="6" s="1"/>
  <c r="X1777" i="6"/>
  <c r="X1257" i="6"/>
  <c r="A1257" i="6" s="1"/>
  <c r="D1257" i="6" s="1"/>
  <c r="X432" i="6"/>
  <c r="A432" i="6" s="1"/>
  <c r="D432" i="6" s="1"/>
  <c r="X1108" i="6"/>
  <c r="A1108" i="6" s="1"/>
  <c r="D1108" i="6" s="1"/>
  <c r="X693" i="6"/>
  <c r="A693" i="6" s="1"/>
  <c r="D693" i="6" s="1"/>
  <c r="X322" i="6"/>
  <c r="A322" i="6" s="1"/>
  <c r="D322" i="6" s="1"/>
  <c r="X1682" i="6"/>
  <c r="A1682" i="6" s="1"/>
  <c r="D1682" i="6" s="1"/>
  <c r="X252" i="6"/>
  <c r="A252" i="6" s="1"/>
  <c r="D252" i="6" s="1"/>
  <c r="X430" i="6"/>
  <c r="A430" i="6" s="1"/>
  <c r="D430" i="6" s="1"/>
  <c r="X1535" i="6"/>
  <c r="A1535" i="6" s="1"/>
  <c r="D1535" i="6" s="1"/>
  <c r="X1871" i="6"/>
  <c r="X1547" i="6"/>
  <c r="A1547" i="6" s="1"/>
  <c r="D1547" i="6" s="1"/>
  <c r="X1416" i="6"/>
  <c r="A1416" i="6" s="1"/>
  <c r="D1416" i="6" s="1"/>
  <c r="X913" i="6"/>
  <c r="A913" i="6" s="1"/>
  <c r="D913" i="6" s="1"/>
  <c r="X1742" i="6"/>
  <c r="X807" i="6"/>
  <c r="A807" i="6" s="1"/>
  <c r="D807" i="6" s="1"/>
  <c r="X572" i="6"/>
  <c r="A572" i="6" s="1"/>
  <c r="D572" i="6" s="1"/>
  <c r="X1261" i="6"/>
  <c r="A1261" i="6" s="1"/>
  <c r="D1261" i="6" s="1"/>
  <c r="X1072" i="6"/>
  <c r="A1072" i="6" s="1"/>
  <c r="D1072" i="6" s="1"/>
  <c r="X669" i="6"/>
  <c r="A669" i="6" s="1"/>
  <c r="D669" i="6" s="1"/>
  <c r="X1804" i="6"/>
  <c r="X359" i="6"/>
  <c r="A359" i="6" s="1"/>
  <c r="D359" i="6" s="1"/>
  <c r="X380" i="6"/>
  <c r="A380" i="6" s="1"/>
  <c r="D380" i="6" s="1"/>
  <c r="X990" i="6"/>
  <c r="A990" i="6" s="1"/>
  <c r="D990" i="6" s="1"/>
  <c r="X957" i="6"/>
  <c r="A957" i="6" s="1"/>
  <c r="D957" i="6" s="1"/>
  <c r="X1512" i="6"/>
  <c r="A1512" i="6" s="1"/>
  <c r="D1512" i="6" s="1"/>
  <c r="X648" i="6"/>
  <c r="A648" i="6" s="1"/>
  <c r="D648" i="6" s="1"/>
  <c r="X760" i="6"/>
  <c r="A760" i="6" s="1"/>
  <c r="D760" i="6" s="1"/>
  <c r="X1006" i="6"/>
  <c r="A1006" i="6" s="1"/>
  <c r="D1006" i="6" s="1"/>
  <c r="X1377" i="6"/>
  <c r="A1377" i="6" s="1"/>
  <c r="D1377" i="6" s="1"/>
  <c r="X1754" i="6"/>
  <c r="X537" i="6"/>
  <c r="A537" i="6" s="1"/>
  <c r="D537" i="6" s="1"/>
  <c r="X1979" i="6"/>
  <c r="X569" i="6"/>
  <c r="A569" i="6" s="1"/>
  <c r="D569" i="6" s="1"/>
  <c r="X1390" i="6"/>
  <c r="A1390" i="6" s="1"/>
  <c r="D1390" i="6" s="1"/>
  <c r="X1982" i="6"/>
  <c r="X722" i="6"/>
  <c r="A722" i="6" s="1"/>
  <c r="D722" i="6" s="1"/>
  <c r="X1949" i="6"/>
  <c r="X1887" i="6"/>
  <c r="X1738" i="6"/>
  <c r="X1884" i="6"/>
  <c r="X1889" i="6"/>
  <c r="X833" i="6"/>
  <c r="A833" i="6" s="1"/>
  <c r="D833" i="6" s="1"/>
  <c r="X903" i="6"/>
  <c r="A903" i="6" s="1"/>
  <c r="D903" i="6" s="1"/>
  <c r="X433" i="6"/>
  <c r="A433" i="6" s="1"/>
  <c r="D433" i="6" s="1"/>
  <c r="X1598" i="6"/>
  <c r="A1598" i="6" s="1"/>
  <c r="D1598" i="6" s="1"/>
  <c r="X1274" i="6"/>
  <c r="A1274" i="6" s="1"/>
  <c r="D1274" i="6" s="1"/>
  <c r="X637" i="6"/>
  <c r="A637" i="6" s="1"/>
  <c r="D637" i="6" s="1"/>
  <c r="X1166" i="6"/>
  <c r="A1166" i="6" s="1"/>
  <c r="D1166" i="6" s="1"/>
  <c r="X1220" i="6"/>
  <c r="A1220" i="6" s="1"/>
  <c r="D1220" i="6" s="1"/>
  <c r="X1534" i="6"/>
  <c r="A1534" i="6" s="1"/>
  <c r="D1534" i="6" s="1"/>
  <c r="X586" i="6"/>
  <c r="A586" i="6" s="1"/>
  <c r="D586" i="6" s="1"/>
  <c r="X1721" i="6"/>
  <c r="X695" i="6"/>
  <c r="A695" i="6" s="1"/>
  <c r="D695" i="6" s="1"/>
  <c r="X305" i="6"/>
  <c r="A305" i="6" s="1"/>
  <c r="D305" i="6" s="1"/>
  <c r="X1779" i="6"/>
  <c r="X1926" i="6"/>
  <c r="X205" i="6"/>
  <c r="A205" i="6" s="1"/>
  <c r="D205" i="6" s="1"/>
  <c r="X1825" i="6"/>
  <c r="X1641" i="6"/>
  <c r="A1641" i="6" s="1"/>
  <c r="D1641" i="6" s="1"/>
  <c r="X1216" i="6"/>
  <c r="A1216" i="6" s="1"/>
  <c r="D1216" i="6" s="1"/>
  <c r="X950" i="6"/>
  <c r="A950" i="6" s="1"/>
  <c r="D950" i="6" s="1"/>
  <c r="X1113" i="6"/>
  <c r="A1113" i="6" s="1"/>
  <c r="D1113" i="6" s="1"/>
  <c r="X1894" i="6"/>
  <c r="X664" i="6"/>
  <c r="A664" i="6" s="1"/>
  <c r="D664" i="6" s="1"/>
  <c r="X994" i="6"/>
  <c r="A994" i="6" s="1"/>
  <c r="D994" i="6" s="1"/>
  <c r="X1541" i="6"/>
  <c r="A1541" i="6" s="1"/>
  <c r="D1541" i="6" s="1"/>
  <c r="X1157" i="6"/>
  <c r="A1157" i="6" s="1"/>
  <c r="D1157" i="6" s="1"/>
  <c r="X1885" i="6"/>
  <c r="X81" i="6"/>
  <c r="A81" i="6" s="1"/>
  <c r="D81" i="6" s="1"/>
  <c r="X1595" i="6"/>
  <c r="A1595" i="6" s="1"/>
  <c r="D1595" i="6" s="1"/>
  <c r="X566" i="6"/>
  <c r="A566" i="6" s="1"/>
  <c r="D566" i="6" s="1"/>
  <c r="X1320" i="6"/>
  <c r="A1320" i="6" s="1"/>
  <c r="D1320" i="6" s="1"/>
  <c r="X1620" i="6"/>
  <c r="A1620" i="6" s="1"/>
  <c r="D1620" i="6" s="1"/>
  <c r="X797" i="6"/>
  <c r="A797" i="6" s="1"/>
  <c r="D797" i="6" s="1"/>
  <c r="X858" i="6"/>
  <c r="A858" i="6" s="1"/>
  <c r="D858" i="6" s="1"/>
  <c r="X1309" i="6"/>
  <c r="A1309" i="6" s="1"/>
  <c r="D1309" i="6" s="1"/>
  <c r="X893" i="6"/>
  <c r="A893" i="6" s="1"/>
  <c r="D893" i="6" s="1"/>
  <c r="X241" i="6"/>
  <c r="A241" i="6" s="1"/>
  <c r="D241" i="6" s="1"/>
  <c r="X484" i="6"/>
  <c r="A484" i="6" s="1"/>
  <c r="D484" i="6" s="1"/>
  <c r="X852" i="6"/>
  <c r="A852" i="6" s="1"/>
  <c r="D852" i="6" s="1"/>
  <c r="X508" i="6"/>
  <c r="A508" i="6" s="1"/>
  <c r="D508" i="6" s="1"/>
  <c r="X1311" i="6"/>
  <c r="A1311" i="6" s="1"/>
  <c r="D1311" i="6" s="1"/>
  <c r="X269" i="6"/>
  <c r="A269" i="6" s="1"/>
  <c r="D269" i="6" s="1"/>
  <c r="X383" i="6"/>
  <c r="A383" i="6" s="1"/>
  <c r="D383" i="6" s="1"/>
  <c r="X902" i="6"/>
  <c r="A902" i="6" s="1"/>
  <c r="D902" i="6" s="1"/>
  <c r="X1919" i="6"/>
  <c r="X123" i="6"/>
  <c r="A123" i="6" s="1"/>
  <c r="D123" i="6" s="1"/>
  <c r="X128" i="6"/>
  <c r="A128" i="6" s="1"/>
  <c r="D128" i="6" s="1"/>
  <c r="X507" i="6"/>
  <c r="A507" i="6" s="1"/>
  <c r="D507" i="6" s="1"/>
  <c r="X935" i="6"/>
  <c r="A935" i="6" s="1"/>
  <c r="D935" i="6" s="1"/>
  <c r="X1859" i="6"/>
  <c r="X1217" i="6"/>
  <c r="A1217" i="6" s="1"/>
  <c r="D1217" i="6" s="1"/>
  <c r="X1520" i="6"/>
  <c r="A1520" i="6" s="1"/>
  <c r="D1520" i="6" s="1"/>
  <c r="X1522" i="6"/>
  <c r="A1522" i="6" s="1"/>
  <c r="D1522" i="6" s="1"/>
  <c r="X1786" i="6"/>
  <c r="X478" i="6"/>
  <c r="A478" i="6" s="1"/>
  <c r="D478" i="6" s="1"/>
  <c r="X575" i="6"/>
  <c r="A575" i="6" s="1"/>
  <c r="D575" i="6" s="1"/>
  <c r="X1916" i="6"/>
  <c r="X1904" i="6"/>
  <c r="X667" i="6"/>
  <c r="A667" i="6" s="1"/>
  <c r="D667" i="6" s="1"/>
  <c r="X456" i="6"/>
  <c r="A456" i="6" s="1"/>
  <c r="D456" i="6" s="1"/>
  <c r="X965" i="6"/>
  <c r="A965" i="6" s="1"/>
  <c r="D965" i="6" s="1"/>
  <c r="X166" i="6"/>
  <c r="A166" i="6" s="1"/>
  <c r="D166" i="6" s="1"/>
  <c r="X521" i="6"/>
  <c r="A521" i="6" s="1"/>
  <c r="D521" i="6" s="1"/>
  <c r="X727" i="6"/>
  <c r="A727" i="6" s="1"/>
  <c r="D727" i="6" s="1"/>
  <c r="X1264" i="6"/>
  <c r="A1264" i="6" s="1"/>
  <c r="D1264" i="6" s="1"/>
  <c r="X1893" i="6"/>
  <c r="X1089" i="6"/>
  <c r="A1089" i="6" s="1"/>
  <c r="D1089" i="6" s="1"/>
  <c r="X1731" i="6"/>
  <c r="X1563" i="6"/>
  <c r="A1563" i="6" s="1"/>
  <c r="D1563" i="6" s="1"/>
  <c r="X1652" i="6"/>
  <c r="A1652" i="6" s="1"/>
  <c r="D1652" i="6" s="1"/>
  <c r="X1352" i="6"/>
  <c r="A1352" i="6" s="1"/>
  <c r="D1352" i="6" s="1"/>
  <c r="X276" i="6"/>
  <c r="A276" i="6" s="1"/>
  <c r="D276" i="6" s="1"/>
  <c r="X1055" i="6"/>
  <c r="A1055" i="6" s="1"/>
  <c r="D1055" i="6" s="1"/>
  <c r="X155" i="6"/>
  <c r="A155" i="6" s="1"/>
  <c r="D155" i="6" s="1"/>
  <c r="X1901" i="6"/>
  <c r="X741" i="6"/>
  <c r="A741" i="6" s="1"/>
  <c r="D741" i="6" s="1"/>
  <c r="X904" i="6"/>
  <c r="A904" i="6" s="1"/>
  <c r="D904" i="6" s="1"/>
  <c r="X1900" i="6"/>
  <c r="X657" i="6"/>
  <c r="A657" i="6" s="1"/>
  <c r="D657" i="6" s="1"/>
  <c r="X1490" i="6"/>
  <c r="A1490" i="6" s="1"/>
  <c r="D1490" i="6" s="1"/>
  <c r="X574" i="6"/>
  <c r="A574" i="6" s="1"/>
  <c r="D574" i="6" s="1"/>
  <c r="X836" i="6"/>
  <c r="A836" i="6" s="1"/>
  <c r="D836" i="6" s="1"/>
  <c r="X438" i="6"/>
  <c r="A438" i="6" s="1"/>
  <c r="D438" i="6" s="1"/>
  <c r="X69" i="6"/>
  <c r="A69" i="6" s="1"/>
  <c r="D69" i="6" s="1"/>
  <c r="X1855" i="6"/>
  <c r="X675" i="6"/>
  <c r="A675" i="6" s="1"/>
  <c r="D675" i="6" s="1"/>
  <c r="X864" i="6"/>
  <c r="A864" i="6" s="1"/>
  <c r="D864" i="6" s="1"/>
  <c r="X1758" i="6"/>
  <c r="X445" i="6"/>
  <c r="A445" i="6" s="1"/>
  <c r="D445" i="6" s="1"/>
  <c r="X1891" i="6"/>
  <c r="X1735" i="6"/>
  <c r="X1188" i="6"/>
  <c r="A1188" i="6" s="1"/>
  <c r="D1188" i="6" s="1"/>
  <c r="X1986" i="6"/>
  <c r="X1862" i="6"/>
  <c r="X499" i="6"/>
  <c r="A499" i="6" s="1"/>
  <c r="D499" i="6" s="1"/>
  <c r="X294" i="6"/>
  <c r="A294" i="6" s="1"/>
  <c r="D294" i="6" s="1"/>
  <c r="X1832" i="6"/>
  <c r="X101" i="6"/>
  <c r="A101" i="6" s="1"/>
  <c r="D101" i="6" s="1"/>
  <c r="X1131" i="6"/>
  <c r="A1131" i="6" s="1"/>
  <c r="D1131" i="6" s="1"/>
  <c r="X1421" i="6"/>
  <c r="A1421" i="6" s="1"/>
  <c r="D1421" i="6" s="1"/>
  <c r="X1404" i="6"/>
  <c r="A1404" i="6" s="1"/>
  <c r="D1404" i="6" s="1"/>
  <c r="X1997" i="6"/>
  <c r="X1680" i="6"/>
  <c r="A1680" i="6" s="1"/>
  <c r="D1680" i="6" s="1"/>
  <c r="X28" i="6"/>
  <c r="A28" i="6" s="1"/>
  <c r="D28" i="6" s="1"/>
  <c r="X1332" i="6"/>
  <c r="A1332" i="6" s="1"/>
  <c r="D1332" i="6" s="1"/>
  <c r="X1031" i="6"/>
  <c r="A1031" i="6" s="1"/>
  <c r="D1031" i="6" s="1"/>
  <c r="X1946" i="6"/>
  <c r="X403" i="6"/>
  <c r="A403" i="6" s="1"/>
  <c r="D403" i="6" s="1"/>
  <c r="X874" i="6"/>
  <c r="A874" i="6" s="1"/>
  <c r="D874" i="6" s="1"/>
  <c r="X1635" i="6"/>
  <c r="A1635" i="6" s="1"/>
  <c r="D1635" i="6" s="1"/>
  <c r="X517" i="6"/>
  <c r="A517" i="6" s="1"/>
  <c r="D517" i="6" s="1"/>
  <c r="X545" i="6"/>
  <c r="A545" i="6" s="1"/>
  <c r="D545" i="6" s="1"/>
  <c r="X2001" i="6"/>
  <c r="X1307" i="6"/>
  <c r="A1307" i="6" s="1"/>
  <c r="D1307" i="6" s="1"/>
  <c r="X626" i="6"/>
  <c r="A626" i="6" s="1"/>
  <c r="D626" i="6" s="1"/>
  <c r="X216" i="6"/>
  <c r="A216" i="6" s="1"/>
  <c r="D216" i="6" s="1"/>
  <c r="X1303" i="6"/>
  <c r="A1303" i="6" s="1"/>
  <c r="D1303" i="6" s="1"/>
  <c r="X1981" i="6"/>
  <c r="X82" i="6"/>
  <c r="A82" i="6" s="1"/>
  <c r="D82" i="6" s="1"/>
  <c r="X1032" i="6"/>
  <c r="A1032" i="6" s="1"/>
  <c r="D1032" i="6" s="1"/>
  <c r="X224" i="6"/>
  <c r="A224" i="6" s="1"/>
  <c r="D224" i="6" s="1"/>
  <c r="X1246" i="6"/>
  <c r="A1246" i="6" s="1"/>
  <c r="D1246" i="6" s="1"/>
  <c r="X1531" i="6"/>
  <c r="A1531" i="6" s="1"/>
  <c r="D1531" i="6" s="1"/>
  <c r="X875" i="6"/>
  <c r="A875" i="6" s="1"/>
  <c r="D875" i="6" s="1"/>
  <c r="X1489" i="6"/>
  <c r="A1489" i="6" s="1"/>
  <c r="D1489" i="6" s="1"/>
  <c r="X342" i="6"/>
  <c r="A342" i="6" s="1"/>
  <c r="D342" i="6" s="1"/>
  <c r="X795" i="6"/>
  <c r="A795" i="6" s="1"/>
  <c r="D795" i="6" s="1"/>
  <c r="X1811" i="6"/>
  <c r="X421" i="6"/>
  <c r="A421" i="6" s="1"/>
  <c r="D421" i="6" s="1"/>
  <c r="X968" i="6"/>
  <c r="A968" i="6" s="1"/>
  <c r="D968" i="6" s="1"/>
  <c r="X581" i="6"/>
  <c r="A581" i="6" s="1"/>
  <c r="D581" i="6" s="1"/>
  <c r="X1219" i="6"/>
  <c r="A1219" i="6" s="1"/>
  <c r="D1219" i="6" s="1"/>
  <c r="X1335" i="6"/>
  <c r="A1335" i="6" s="1"/>
  <c r="D1335" i="6" s="1"/>
  <c r="X835" i="6"/>
  <c r="A835" i="6" s="1"/>
  <c r="D835" i="6" s="1"/>
  <c r="X701" i="6"/>
  <c r="A701" i="6" s="1"/>
  <c r="D701" i="6" s="1"/>
  <c r="X1358" i="6"/>
  <c r="A1358" i="6" s="1"/>
  <c r="D1358" i="6" s="1"/>
  <c r="X1197" i="6"/>
  <c r="A1197" i="6" s="1"/>
  <c r="D1197" i="6" s="1"/>
  <c r="X313" i="6"/>
  <c r="A313" i="6" s="1"/>
  <c r="D313" i="6" s="1"/>
  <c r="X1582" i="6"/>
  <c r="A1582" i="6" s="1"/>
  <c r="D1582" i="6" s="1"/>
  <c r="X612" i="6"/>
  <c r="A612" i="6" s="1"/>
  <c r="D612" i="6" s="1"/>
  <c r="X1138" i="6"/>
  <c r="A1138" i="6" s="1"/>
  <c r="D1138" i="6" s="1"/>
  <c r="X1446" i="6"/>
  <c r="A1446" i="6" s="1"/>
  <c r="D1446" i="6" s="1"/>
  <c r="X1656" i="6"/>
  <c r="A1656" i="6" s="1"/>
  <c r="D1656" i="6" s="1"/>
  <c r="X515" i="6"/>
  <c r="A515" i="6" s="1"/>
  <c r="D515" i="6" s="1"/>
  <c r="X379" i="6"/>
  <c r="A379" i="6" s="1"/>
  <c r="D379" i="6" s="1"/>
  <c r="X1996" i="6"/>
  <c r="X1623" i="6"/>
  <c r="A1623" i="6" s="1"/>
  <c r="D1623" i="6" s="1"/>
  <c r="X215" i="6"/>
  <c r="A215" i="6" s="1"/>
  <c r="D215" i="6" s="1"/>
  <c r="X1851" i="6"/>
  <c r="X1080" i="6"/>
  <c r="A1080" i="6" s="1"/>
  <c r="D1080" i="6" s="1"/>
  <c r="X1627" i="6"/>
  <c r="A1627" i="6" s="1"/>
  <c r="D1627" i="6" s="1"/>
  <c r="X202" i="6"/>
  <c r="A202" i="6" s="1"/>
  <c r="D202" i="6" s="1"/>
  <c r="X1536" i="6"/>
  <c r="A1536" i="6" s="1"/>
  <c r="D1536" i="6" s="1"/>
  <c r="X419" i="6"/>
  <c r="A419" i="6" s="1"/>
  <c r="D419" i="6" s="1"/>
  <c r="X1775" i="6"/>
  <c r="X954" i="6"/>
  <c r="A954" i="6" s="1"/>
  <c r="D954" i="6" s="1"/>
  <c r="X1963" i="6"/>
  <c r="X689" i="6"/>
  <c r="A689" i="6" s="1"/>
  <c r="D689" i="6" s="1"/>
  <c r="X1151" i="6"/>
  <c r="A1151" i="6" s="1"/>
  <c r="D1151" i="6" s="1"/>
  <c r="X1696" i="6"/>
  <c r="A1696" i="6" s="1"/>
  <c r="D1696" i="6" s="1"/>
  <c r="X1383" i="6"/>
  <c r="A1383" i="6" s="1"/>
  <c r="D1383" i="6" s="1"/>
  <c r="X323" i="6"/>
  <c r="A323" i="6" s="1"/>
  <c r="D323" i="6" s="1"/>
  <c r="X134" i="6"/>
  <c r="A134" i="6" s="1"/>
  <c r="D134" i="6" s="1"/>
  <c r="X757" i="6"/>
  <c r="A757" i="6" s="1"/>
  <c r="D757" i="6" s="1"/>
  <c r="X345" i="6"/>
  <c r="A345" i="6" s="1"/>
  <c r="D345" i="6" s="1"/>
  <c r="X1001" i="6"/>
  <c r="A1001" i="6" s="1"/>
  <c r="D1001" i="6" s="1"/>
  <c r="X1095" i="6"/>
  <c r="A1095" i="6" s="1"/>
  <c r="D1095" i="6" s="1"/>
  <c r="X1697" i="6"/>
  <c r="A1697" i="6" s="1"/>
  <c r="D1697" i="6" s="1"/>
  <c r="X1817" i="6"/>
  <c r="X594" i="6"/>
  <c r="A594" i="6" s="1"/>
  <c r="D594" i="6" s="1"/>
  <c r="X1025" i="6"/>
  <c r="A1025" i="6" s="1"/>
  <c r="D1025" i="6" s="1"/>
  <c r="X204" i="6"/>
  <c r="A204" i="6" s="1"/>
  <c r="D204" i="6" s="1"/>
  <c r="X1566" i="6"/>
  <c r="A1566" i="6" s="1"/>
  <c r="D1566" i="6" s="1"/>
  <c r="X1129" i="6"/>
  <c r="A1129" i="6" s="1"/>
  <c r="D1129" i="6" s="1"/>
  <c r="X947" i="6"/>
  <c r="A947" i="6" s="1"/>
  <c r="D947" i="6" s="1"/>
  <c r="X1662" i="6"/>
  <c r="A1662" i="6" s="1"/>
  <c r="D1662" i="6" s="1"/>
  <c r="X1660" i="6"/>
  <c r="A1660" i="6" s="1"/>
  <c r="D1660" i="6" s="1"/>
  <c r="X725" i="6"/>
  <c r="A725" i="6" s="1"/>
  <c r="D725" i="6" s="1"/>
  <c r="X1553" i="6"/>
  <c r="A1553" i="6" s="1"/>
  <c r="D1553" i="6" s="1"/>
  <c r="X170" i="6"/>
  <c r="A170" i="6" s="1"/>
  <c r="D170" i="6" s="1"/>
  <c r="X483" i="6"/>
  <c r="A483" i="6" s="1"/>
  <c r="D483" i="6" s="1"/>
  <c r="X48" i="6"/>
  <c r="A48" i="6" s="1"/>
  <c r="D48" i="6" s="1"/>
  <c r="X168" i="6"/>
  <c r="A168" i="6" s="1"/>
  <c r="D168" i="6" s="1"/>
  <c r="X1687" i="6"/>
  <c r="A1687" i="6" s="1"/>
  <c r="D1687" i="6" s="1"/>
  <c r="X1312" i="6"/>
  <c r="A1312" i="6" s="1"/>
  <c r="D1312" i="6" s="1"/>
  <c r="X814" i="6"/>
  <c r="A814" i="6" s="1"/>
  <c r="D814" i="6" s="1"/>
  <c r="X1934" i="6"/>
  <c r="X286" i="6"/>
  <c r="A286" i="6" s="1"/>
  <c r="D286" i="6" s="1"/>
  <c r="X387" i="6"/>
  <c r="A387" i="6" s="1"/>
  <c r="D387" i="6" s="1"/>
  <c r="X88" i="6"/>
  <c r="A88" i="6" s="1"/>
  <c r="D88" i="6" s="1"/>
  <c r="X397" i="6"/>
  <c r="A397" i="6" s="1"/>
  <c r="D397" i="6" s="1"/>
  <c r="X1911" i="6"/>
  <c r="X1787" i="6"/>
  <c r="X357" i="6"/>
  <c r="A357" i="6" s="1"/>
  <c r="D357" i="6" s="1"/>
  <c r="X636" i="6"/>
  <c r="A636" i="6" s="1"/>
  <c r="D636" i="6" s="1"/>
  <c r="X1372" i="6"/>
  <c r="A1372" i="6" s="1"/>
  <c r="D1372" i="6" s="1"/>
  <c r="X1707" i="6"/>
  <c r="A1707" i="6" s="1"/>
  <c r="D1707" i="6" s="1"/>
  <c r="X519" i="6"/>
  <c r="A519" i="6" s="1"/>
  <c r="D519" i="6" s="1"/>
  <c r="X1120" i="6"/>
  <c r="A1120" i="6" s="1"/>
  <c r="D1120" i="6" s="1"/>
  <c r="X1076" i="6"/>
  <c r="A1076" i="6" s="1"/>
  <c r="D1076" i="6" s="1"/>
  <c r="X1551" i="6"/>
  <c r="A1551" i="6" s="1"/>
  <c r="D1551" i="6" s="1"/>
  <c r="X291" i="6"/>
  <c r="A291" i="6" s="1"/>
  <c r="D291" i="6" s="1"/>
  <c r="X332" i="6"/>
  <c r="A332" i="6" s="1"/>
  <c r="D332" i="6" s="1"/>
  <c r="X1354" i="6"/>
  <c r="A1354" i="6" s="1"/>
  <c r="D1354" i="6" s="1"/>
  <c r="X680" i="6"/>
  <c r="A680" i="6" s="1"/>
  <c r="D680" i="6" s="1"/>
  <c r="X981" i="6"/>
  <c r="A981" i="6" s="1"/>
  <c r="D981" i="6" s="1"/>
  <c r="X221" i="6"/>
  <c r="A221" i="6" s="1"/>
  <c r="D221" i="6" s="1"/>
  <c r="X326" i="6"/>
  <c r="A326" i="6" s="1"/>
  <c r="D326" i="6" s="1"/>
  <c r="X550" i="6"/>
  <c r="A550" i="6" s="1"/>
  <c r="D550" i="6" s="1"/>
  <c r="X1673" i="6"/>
  <c r="A1673" i="6" s="1"/>
  <c r="D1673" i="6" s="1"/>
  <c r="X1009" i="6"/>
  <c r="A1009" i="6" s="1"/>
  <c r="D1009" i="6" s="1"/>
  <c r="X1755" i="6"/>
  <c r="X336" i="6"/>
  <c r="A336" i="6" s="1"/>
  <c r="D336" i="6" s="1"/>
  <c r="X850" i="6"/>
  <c r="A850" i="6" s="1"/>
  <c r="D850" i="6" s="1"/>
  <c r="X1308" i="6"/>
  <c r="A1308" i="6" s="1"/>
  <c r="D1308" i="6" s="1"/>
  <c r="X513" i="6"/>
  <c r="A513" i="6" s="1"/>
  <c r="D513" i="6" s="1"/>
  <c r="X1826" i="6"/>
  <c r="X1110" i="6"/>
  <c r="A1110" i="6" s="1"/>
  <c r="D1110" i="6" s="1"/>
  <c r="X645" i="6"/>
  <c r="A645" i="6" s="1"/>
  <c r="D645" i="6" s="1"/>
  <c r="X1875" i="6"/>
  <c r="X1361" i="6"/>
  <c r="A1361" i="6" s="1"/>
  <c r="D1361" i="6" s="1"/>
  <c r="X367" i="6"/>
  <c r="A367" i="6" s="1"/>
  <c r="D367" i="6" s="1"/>
  <c r="X303" i="6"/>
  <c r="A303" i="6" s="1"/>
  <c r="D303" i="6" s="1"/>
  <c r="X469" i="6"/>
  <c r="A469" i="6" s="1"/>
  <c r="D469" i="6" s="1"/>
  <c r="X1516" i="6"/>
  <c r="A1516" i="6" s="1"/>
  <c r="D1516" i="6" s="1"/>
  <c r="X1174" i="6"/>
  <c r="A1174" i="6" s="1"/>
  <c r="D1174" i="6" s="1"/>
  <c r="X752" i="6"/>
  <c r="A752" i="6" s="1"/>
  <c r="D752" i="6" s="1"/>
  <c r="X226" i="6"/>
  <c r="A226" i="6" s="1"/>
  <c r="D226" i="6" s="1"/>
  <c r="X1478" i="6"/>
  <c r="A1478" i="6" s="1"/>
  <c r="D1478" i="6" s="1"/>
  <c r="X406" i="6"/>
  <c r="A406" i="6" s="1"/>
  <c r="D406" i="6" s="1"/>
  <c r="X1162" i="6"/>
  <c r="A1162" i="6" s="1"/>
  <c r="D1162" i="6" s="1"/>
  <c r="X1983" i="6"/>
  <c r="X1501" i="6"/>
  <c r="A1501" i="6" s="1"/>
  <c r="D1501" i="6" s="1"/>
  <c r="X1299" i="6"/>
  <c r="A1299" i="6" s="1"/>
  <c r="D1299" i="6" s="1"/>
  <c r="X1437" i="6"/>
  <c r="A1437" i="6" s="1"/>
  <c r="D1437" i="6" s="1"/>
  <c r="X119" i="6"/>
  <c r="A119" i="6" s="1"/>
  <c r="D119" i="6" s="1"/>
  <c r="X571" i="6"/>
  <c r="A571" i="6" s="1"/>
  <c r="D571" i="6" s="1"/>
  <c r="X1472" i="6"/>
  <c r="A1472" i="6" s="1"/>
  <c r="D1472" i="6" s="1"/>
  <c r="X1856" i="6"/>
  <c r="X1565" i="6"/>
  <c r="A1565" i="6" s="1"/>
  <c r="D1565" i="6" s="1"/>
  <c r="X1975" i="6"/>
  <c r="X563" i="6"/>
  <c r="A563" i="6" s="1"/>
  <c r="D563" i="6" s="1"/>
  <c r="X1282" i="6"/>
  <c r="A1282" i="6" s="1"/>
  <c r="D1282" i="6" s="1"/>
  <c r="X730" i="6"/>
  <c r="A730" i="6" s="1"/>
  <c r="D730" i="6" s="1"/>
  <c r="X277" i="6"/>
  <c r="A277" i="6" s="1"/>
  <c r="D277" i="6" s="1"/>
  <c r="X120" i="6"/>
  <c r="A120" i="6" s="1"/>
  <c r="D120" i="6" s="1"/>
  <c r="X84" i="6"/>
  <c r="A84" i="6" s="1"/>
  <c r="D84" i="6" s="1"/>
  <c r="X781" i="6"/>
  <c r="A781" i="6" s="1"/>
  <c r="D781" i="6" s="1"/>
  <c r="X1020" i="6"/>
  <c r="A1020" i="6" s="1"/>
  <c r="D1020" i="6" s="1"/>
  <c r="X548" i="6"/>
  <c r="A548" i="6" s="1"/>
  <c r="D548" i="6" s="1"/>
  <c r="X642" i="6"/>
  <c r="A642" i="6" s="1"/>
  <c r="D642" i="6" s="1"/>
  <c r="X448" i="6"/>
  <c r="A448" i="6" s="1"/>
  <c r="D448" i="6" s="1"/>
  <c r="X1355" i="6"/>
  <c r="A1355" i="6" s="1"/>
  <c r="D1355" i="6" s="1"/>
  <c r="X131" i="6"/>
  <c r="A131" i="6" s="1"/>
  <c r="D131" i="6" s="1"/>
  <c r="X1625" i="6"/>
  <c r="A1625" i="6" s="1"/>
  <c r="D1625" i="6" s="1"/>
  <c r="X461" i="6"/>
  <c r="A461" i="6" s="1"/>
  <c r="D461" i="6" s="1"/>
  <c r="X714" i="6"/>
  <c r="A714" i="6" s="1"/>
  <c r="D714" i="6" s="1"/>
  <c r="X474" i="6"/>
  <c r="A474" i="6" s="1"/>
  <c r="D474" i="6" s="1"/>
  <c r="X1235" i="6"/>
  <c r="A1235" i="6" s="1"/>
  <c r="D1235" i="6" s="1"/>
  <c r="X295" i="6"/>
  <c r="A295" i="6" s="1"/>
  <c r="D295" i="6" s="1"/>
  <c r="X1966" i="6"/>
  <c r="X1545" i="6"/>
  <c r="A1545" i="6" s="1"/>
  <c r="D1545" i="6" s="1"/>
  <c r="X679" i="6"/>
  <c r="A679" i="6" s="1"/>
  <c r="D679" i="6" s="1"/>
  <c r="X362" i="6"/>
  <c r="A362" i="6" s="1"/>
  <c r="D362" i="6" s="1"/>
  <c r="X518" i="6"/>
  <c r="A518" i="6" s="1"/>
  <c r="D518" i="6" s="1"/>
  <c r="X156" i="6"/>
  <c r="A156" i="6" s="1"/>
  <c r="D156" i="6" s="1"/>
  <c r="X1347" i="6"/>
  <c r="A1347" i="6" s="1"/>
  <c r="D1347" i="6" s="1"/>
  <c r="X1468" i="6"/>
  <c r="A1468" i="6" s="1"/>
  <c r="D1468" i="6" s="1"/>
  <c r="X1712" i="6"/>
  <c r="A1712" i="6" s="1"/>
  <c r="D1712" i="6" s="1"/>
  <c r="X1452" i="6"/>
  <c r="A1452" i="6" s="1"/>
  <c r="D1452" i="6" s="1"/>
  <c r="X946" i="6"/>
  <c r="A946" i="6" s="1"/>
  <c r="D946" i="6" s="1"/>
  <c r="X554" i="6"/>
  <c r="A554" i="6" s="1"/>
  <c r="D554" i="6" s="1"/>
  <c r="X1537" i="6"/>
  <c r="A1537" i="6" s="1"/>
  <c r="D1537" i="6" s="1"/>
  <c r="X1395" i="6"/>
  <c r="A1395" i="6" s="1"/>
  <c r="D1395" i="6" s="1"/>
  <c r="X343" i="6"/>
  <c r="A343" i="6" s="1"/>
  <c r="D343" i="6" s="1"/>
  <c r="X1428" i="6"/>
  <c r="A1428" i="6" s="1"/>
  <c r="D1428" i="6" s="1"/>
  <c r="X1805" i="6"/>
  <c r="X653" i="6"/>
  <c r="A653" i="6" s="1"/>
  <c r="D653" i="6" s="1"/>
  <c r="X132" i="6"/>
  <c r="A132" i="6" s="1"/>
  <c r="D132" i="6" s="1"/>
  <c r="X89" i="6"/>
  <c r="A89" i="6" s="1"/>
  <c r="D89" i="6" s="1"/>
  <c r="X1544" i="6"/>
  <c r="A1544" i="6" s="1"/>
  <c r="D1544" i="6" s="1"/>
  <c r="X80" i="6"/>
  <c r="A80" i="6" s="1"/>
  <c r="D80" i="6" s="1"/>
  <c r="X1842" i="6"/>
  <c r="X862" i="6"/>
  <c r="A862" i="6" s="1"/>
  <c r="D862" i="6" s="1"/>
  <c r="X811" i="6"/>
  <c r="A811" i="6" s="1"/>
  <c r="D811" i="6" s="1"/>
  <c r="X934" i="6"/>
  <c r="A934" i="6" s="1"/>
  <c r="D934" i="6" s="1"/>
  <c r="X614" i="6"/>
  <c r="A614" i="6" s="1"/>
  <c r="D614" i="6" s="1"/>
  <c r="X1650" i="6"/>
  <c r="A1650" i="6" s="1"/>
  <c r="D1650" i="6" s="1"/>
  <c r="X1154" i="6"/>
  <c r="A1154" i="6" s="1"/>
  <c r="D1154" i="6" s="1"/>
  <c r="X47" i="6"/>
  <c r="A47" i="6" s="1"/>
  <c r="D47" i="6" s="1"/>
  <c r="X1584" i="6"/>
  <c r="A1584" i="6" s="1"/>
  <c r="D1584" i="6" s="1"/>
  <c r="X1438" i="6"/>
  <c r="A1438" i="6" s="1"/>
  <c r="D1438" i="6" s="1"/>
  <c r="X1592" i="6"/>
  <c r="A1592" i="6" s="1"/>
  <c r="D1592" i="6" s="1"/>
  <c r="X1695" i="6"/>
  <c r="A1695" i="6" s="1"/>
  <c r="D1695" i="6" s="1"/>
  <c r="X136" i="6"/>
  <c r="A136" i="6" s="1"/>
  <c r="D136" i="6" s="1"/>
  <c r="X87" i="6"/>
  <c r="A87" i="6" s="1"/>
  <c r="D87" i="6" s="1"/>
  <c r="X805" i="6"/>
  <c r="A805" i="6" s="1"/>
  <c r="D805" i="6" s="1"/>
  <c r="X1514" i="6"/>
  <c r="A1514" i="6" s="1"/>
  <c r="D1514" i="6" s="1"/>
  <c r="X583" i="6"/>
  <c r="A583" i="6" s="1"/>
  <c r="D583" i="6" s="1"/>
  <c r="X1973" i="6"/>
  <c r="X671" i="6"/>
  <c r="A671" i="6" s="1"/>
  <c r="D671" i="6" s="1"/>
  <c r="X1954" i="6"/>
  <c r="X127" i="6"/>
  <c r="A127" i="6" s="1"/>
  <c r="D127" i="6" s="1"/>
  <c r="X139" i="6"/>
  <c r="A139" i="6" s="1"/>
  <c r="D139" i="6" s="1"/>
  <c r="X309" i="6"/>
  <c r="A309" i="6" s="1"/>
  <c r="D309" i="6" s="1"/>
  <c r="X620" i="6"/>
  <c r="A620" i="6" s="1"/>
  <c r="D620" i="6" s="1"/>
  <c r="X740" i="6"/>
  <c r="A740" i="6" s="1"/>
  <c r="D740" i="6" s="1"/>
  <c r="X1912" i="6"/>
  <c r="X274" i="6"/>
  <c r="A274" i="6" s="1"/>
  <c r="D274" i="6" s="1"/>
  <c r="X783" i="6"/>
  <c r="A783" i="6" s="1"/>
  <c r="D783" i="6" s="1"/>
  <c r="X1350" i="6"/>
  <c r="A1350" i="6" s="1"/>
  <c r="D1350" i="6" s="1"/>
  <c r="X184" i="6"/>
  <c r="A184" i="6" s="1"/>
  <c r="D184" i="6" s="1"/>
  <c r="X610" i="6"/>
  <c r="A610" i="6" s="1"/>
  <c r="D610" i="6" s="1"/>
  <c r="X1342" i="6"/>
  <c r="A1342" i="6" s="1"/>
  <c r="D1342" i="6" s="1"/>
  <c r="X526" i="6"/>
  <c r="A526" i="6" s="1"/>
  <c r="D526" i="6" s="1"/>
  <c r="X1723" i="6"/>
  <c r="X738" i="6"/>
  <c r="A738" i="6" s="1"/>
  <c r="D738" i="6" s="1"/>
  <c r="X409" i="6"/>
  <c r="A409" i="6" s="1"/>
  <c r="D409" i="6" s="1"/>
  <c r="X1000" i="6"/>
  <c r="A1000" i="6" s="1"/>
  <c r="D1000" i="6" s="1"/>
  <c r="X1576" i="6"/>
  <c r="A1576" i="6" s="1"/>
  <c r="D1576" i="6" s="1"/>
  <c r="X1702" i="6"/>
  <c r="A1702" i="6" s="1"/>
  <c r="D1702" i="6" s="1"/>
  <c r="X820" i="6"/>
  <c r="A820" i="6" s="1"/>
  <c r="D820" i="6" s="1"/>
  <c r="X1647" i="6"/>
  <c r="A1647" i="6" s="1"/>
  <c r="D1647" i="6" s="1"/>
  <c r="X1473" i="6"/>
  <c r="A1473" i="6" s="1"/>
  <c r="D1473" i="6" s="1"/>
  <c r="X514" i="6"/>
  <c r="A514" i="6" s="1"/>
  <c r="D514" i="6" s="1"/>
  <c r="X1729" i="6"/>
  <c r="X1414" i="6"/>
  <c r="A1414" i="6" s="1"/>
  <c r="D1414" i="6" s="1"/>
  <c r="X564" i="6"/>
  <c r="A564" i="6" s="1"/>
  <c r="D564" i="6" s="1"/>
  <c r="X1059" i="6"/>
  <c r="A1059" i="6" s="1"/>
  <c r="D1059" i="6" s="1"/>
  <c r="X206" i="6"/>
  <c r="A206" i="6" s="1"/>
  <c r="D206" i="6" s="1"/>
  <c r="X386" i="6"/>
  <c r="A386" i="6" s="1"/>
  <c r="D386" i="6" s="1"/>
  <c r="X1109" i="6"/>
  <c r="A1109" i="6" s="1"/>
  <c r="D1109" i="6" s="1"/>
  <c r="X511" i="6"/>
  <c r="A511" i="6" s="1"/>
  <c r="D511" i="6" s="1"/>
  <c r="X1181" i="6"/>
  <c r="A1181" i="6" s="1"/>
  <c r="D1181" i="6" s="1"/>
  <c r="X1495" i="6"/>
  <c r="A1495" i="6" s="1"/>
  <c r="D1495" i="6" s="1"/>
  <c r="X138" i="6"/>
  <c r="A138" i="6" s="1"/>
  <c r="D138" i="6" s="1"/>
  <c r="X307" i="6"/>
  <c r="A307" i="6" s="1"/>
  <c r="D307" i="6" s="1"/>
  <c r="X1402" i="6"/>
  <c r="A1402" i="6" s="1"/>
  <c r="D1402" i="6" s="1"/>
  <c r="X838" i="6"/>
  <c r="A838" i="6" s="1"/>
  <c r="D838" i="6" s="1"/>
  <c r="X1752" i="6"/>
  <c r="X929" i="6"/>
  <c r="A929" i="6" s="1"/>
  <c r="D929" i="6" s="1"/>
  <c r="X1822" i="6"/>
  <c r="X609" i="6"/>
  <c r="A609" i="6" s="1"/>
  <c r="D609" i="6" s="1"/>
  <c r="X38" i="6"/>
  <c r="A38" i="6" s="1"/>
  <c r="D38" i="6" s="1"/>
  <c r="X1686" i="6"/>
  <c r="A1686" i="6" s="1"/>
  <c r="D1686" i="6" s="1"/>
  <c r="X1792" i="6"/>
  <c r="X288" i="6"/>
  <c r="A288" i="6" s="1"/>
  <c r="D288" i="6" s="1"/>
  <c r="X391" i="6"/>
  <c r="A391" i="6" s="1"/>
  <c r="D391" i="6" s="1"/>
  <c r="X1117" i="6"/>
  <c r="A1117" i="6" s="1"/>
  <c r="D1117" i="6" s="1"/>
  <c r="X516" i="6"/>
  <c r="A516" i="6" s="1"/>
  <c r="D516" i="6" s="1"/>
  <c r="X585" i="6"/>
  <c r="A585" i="6" s="1"/>
  <c r="D585" i="6" s="1"/>
  <c r="X885" i="6"/>
  <c r="A885" i="6" s="1"/>
  <c r="D885" i="6" s="1"/>
  <c r="X765" i="6"/>
  <c r="A765" i="6" s="1"/>
  <c r="D765" i="6" s="1"/>
  <c r="X1267" i="6"/>
  <c r="A1267" i="6" s="1"/>
  <c r="D1267" i="6" s="1"/>
  <c r="X1602" i="6"/>
  <c r="A1602" i="6" s="1"/>
  <c r="D1602" i="6" s="1"/>
  <c r="X1427" i="6"/>
  <c r="A1427" i="6" s="1"/>
  <c r="D1427" i="6" s="1"/>
  <c r="X501" i="6"/>
  <c r="A501" i="6" s="1"/>
  <c r="D501" i="6" s="1"/>
  <c r="X476" i="6"/>
  <c r="A476" i="6" s="1"/>
  <c r="D476" i="6" s="1"/>
  <c r="X1886" i="6"/>
  <c r="X1027" i="6"/>
  <c r="A1027" i="6" s="1"/>
  <c r="D1027" i="6" s="1"/>
  <c r="X1795" i="6"/>
  <c r="X894" i="6"/>
  <c r="A894" i="6" s="1"/>
  <c r="D894" i="6" s="1"/>
  <c r="X1591" i="6"/>
  <c r="A1591" i="6" s="1"/>
  <c r="D1591" i="6" s="1"/>
  <c r="X1938" i="6"/>
  <c r="X580" i="6"/>
  <c r="A580" i="6" s="1"/>
  <c r="D580" i="6" s="1"/>
  <c r="X1794" i="6"/>
  <c r="X1843" i="6"/>
  <c r="X1184" i="6"/>
  <c r="A1184" i="6" s="1"/>
  <c r="D1184" i="6" s="1"/>
  <c r="X776" i="6"/>
  <c r="A776" i="6" s="1"/>
  <c r="D776" i="6" s="1"/>
  <c r="X384" i="6"/>
  <c r="A384" i="6" s="1"/>
  <c r="D384" i="6" s="1"/>
  <c r="X107" i="6"/>
  <c r="A107" i="6" s="1"/>
  <c r="D107" i="6" s="1"/>
  <c r="X709" i="6"/>
  <c r="A709" i="6" s="1"/>
  <c r="D709" i="6" s="1"/>
  <c r="X870" i="6"/>
  <c r="A870" i="6" s="1"/>
  <c r="D870" i="6" s="1"/>
  <c r="X1017" i="6"/>
  <c r="A1017" i="6" s="1"/>
  <c r="D1017" i="6" s="1"/>
  <c r="X1091" i="6"/>
  <c r="A1091" i="6" s="1"/>
  <c r="D1091" i="6" s="1"/>
  <c r="X1231" i="6"/>
  <c r="A1231" i="6" s="1"/>
  <c r="D1231" i="6" s="1"/>
  <c r="X173" i="6"/>
  <c r="A173" i="6" s="1"/>
  <c r="D173" i="6" s="1"/>
  <c r="X530" i="6"/>
  <c r="A530" i="6" s="1"/>
  <c r="D530" i="6" s="1"/>
  <c r="X1191" i="6"/>
  <c r="A1191" i="6" s="1"/>
  <c r="D1191" i="6" s="1"/>
  <c r="X1937" i="6"/>
  <c r="X435" i="6"/>
  <c r="A435" i="6" s="1"/>
  <c r="D435" i="6" s="1"/>
  <c r="X1186" i="6"/>
  <c r="A1186" i="6" s="1"/>
  <c r="D1186" i="6" s="1"/>
  <c r="X395" i="6"/>
  <c r="A395" i="6" s="1"/>
  <c r="D395" i="6" s="1"/>
  <c r="X1136" i="6"/>
  <c r="A1136" i="6" s="1"/>
  <c r="D1136" i="6" s="1"/>
  <c r="X567" i="6"/>
  <c r="A567" i="6" s="1"/>
  <c r="D567" i="6" s="1"/>
  <c r="X577" i="6"/>
  <c r="A577" i="6" s="1"/>
  <c r="D577" i="6" s="1"/>
  <c r="X1844" i="6"/>
  <c r="X146" i="6"/>
  <c r="A146" i="6" s="1"/>
  <c r="D146" i="6" s="1"/>
  <c r="X1622" i="6"/>
  <c r="A1622" i="6" s="1"/>
  <c r="D1622" i="6" s="1"/>
  <c r="X1649" i="6"/>
  <c r="A1649" i="6" s="1"/>
  <c r="D1649" i="6" s="1"/>
  <c r="X1127" i="6"/>
  <c r="A1127" i="6" s="1"/>
  <c r="D1127" i="6" s="1"/>
  <c r="X78" i="6"/>
  <c r="A78" i="6" s="1"/>
  <c r="D78" i="6" s="1"/>
  <c r="X1819" i="6"/>
  <c r="X1607" i="6"/>
  <c r="A1607" i="6" s="1"/>
  <c r="D1607" i="6" s="1"/>
  <c r="X129" i="6"/>
  <c r="A129" i="6" s="1"/>
  <c r="D129" i="6" s="1"/>
  <c r="X1710" i="6"/>
  <c r="A1710" i="6" s="1"/>
  <c r="D1710" i="6" s="1"/>
  <c r="X1211" i="6"/>
  <c r="A1211" i="6" s="1"/>
  <c r="D1211" i="6" s="1"/>
  <c r="X382" i="6"/>
  <c r="A382" i="6" s="1"/>
  <c r="D382" i="6" s="1"/>
  <c r="X1289" i="6"/>
  <c r="A1289" i="6" s="1"/>
  <c r="D1289" i="6" s="1"/>
  <c r="X1920" i="6"/>
  <c r="X629" i="6"/>
  <c r="A629" i="6" s="1"/>
  <c r="D629" i="6" s="1"/>
  <c r="X207" i="6"/>
  <c r="A207" i="6" s="1"/>
  <c r="D207" i="6" s="1"/>
  <c r="X1161" i="6"/>
  <c r="A1161" i="6" s="1"/>
  <c r="D1161" i="6" s="1"/>
  <c r="X1631" i="6"/>
  <c r="A1631" i="6" s="1"/>
  <c r="D1631" i="6" s="1"/>
  <c r="X656" i="6"/>
  <c r="A656" i="6" s="1"/>
  <c r="D656" i="6" s="1"/>
  <c r="X50" i="6"/>
  <c r="A50" i="6" s="1"/>
  <c r="D50" i="6" s="1"/>
  <c r="X1078" i="6"/>
  <c r="A1078" i="6" s="1"/>
  <c r="D1078" i="6" s="1"/>
  <c r="X201" i="6"/>
  <c r="A201" i="6" s="1"/>
  <c r="D201" i="6" s="1"/>
  <c r="X153" i="6"/>
  <c r="A153" i="6" s="1"/>
  <c r="D153" i="6" s="1"/>
  <c r="X487" i="6"/>
  <c r="A487" i="6" s="1"/>
  <c r="D487" i="6" s="1"/>
  <c r="X884" i="6"/>
  <c r="A884" i="6" s="1"/>
  <c r="D884" i="6" s="1"/>
  <c r="X1757" i="6"/>
  <c r="X1705" i="6"/>
  <c r="A1705" i="6" s="1"/>
  <c r="D1705" i="6" s="1"/>
  <c r="X1486" i="6"/>
  <c r="A1486" i="6" s="1"/>
  <c r="D1486" i="6" s="1"/>
  <c r="X200" i="6"/>
  <c r="A200" i="6" s="1"/>
  <c r="D200" i="6" s="1"/>
  <c r="X236" i="6"/>
  <c r="A236" i="6" s="1"/>
  <c r="D236" i="6" s="1"/>
  <c r="X706" i="6"/>
  <c r="A706" i="6" s="1"/>
  <c r="D706" i="6" s="1"/>
  <c r="X587" i="6"/>
  <c r="A587" i="6" s="1"/>
  <c r="D587" i="6" s="1"/>
  <c r="X1722" i="6"/>
  <c r="X1411" i="6"/>
  <c r="A1411" i="6" s="1"/>
  <c r="D1411" i="6" s="1"/>
  <c r="X1558" i="6"/>
  <c r="A1558" i="6" s="1"/>
  <c r="D1558" i="6" s="1"/>
  <c r="X141" i="6"/>
  <c r="A141" i="6" s="1"/>
  <c r="D141" i="6" s="1"/>
  <c r="X1548" i="6"/>
  <c r="A1548" i="6" s="1"/>
  <c r="D1548" i="6" s="1"/>
  <c r="X1664" i="6"/>
  <c r="A1664" i="6" s="1"/>
  <c r="D1664" i="6" s="1"/>
  <c r="X1465" i="6"/>
  <c r="A1465" i="6" s="1"/>
  <c r="D1465" i="6" s="1"/>
  <c r="X135" i="6"/>
  <c r="A135" i="6" s="1"/>
  <c r="D135" i="6" s="1"/>
  <c r="X818" i="6"/>
  <c r="A818" i="6" s="1"/>
  <c r="D818" i="6" s="1"/>
  <c r="X677" i="6"/>
  <c r="A677" i="6" s="1"/>
  <c r="D677" i="6" s="1"/>
  <c r="X1925" i="6"/>
  <c r="X1666" i="6"/>
  <c r="A1666" i="6" s="1"/>
  <c r="D1666" i="6" s="1"/>
  <c r="X312" i="6"/>
  <c r="A312" i="6" s="1"/>
  <c r="D312" i="6" s="1"/>
  <c r="X390" i="6"/>
  <c r="A390" i="6" s="1"/>
  <c r="D390" i="6" s="1"/>
  <c r="X1093" i="6"/>
  <c r="A1093" i="6" s="1"/>
  <c r="D1093" i="6" s="1"/>
  <c r="X393" i="6"/>
  <c r="A393" i="6" s="1"/>
  <c r="D393" i="6" s="1"/>
  <c r="X1189" i="6"/>
  <c r="A1189" i="6" s="1"/>
  <c r="D1189" i="6" s="1"/>
  <c r="X655" i="6"/>
  <c r="A655" i="6" s="1"/>
  <c r="D655" i="6" s="1"/>
  <c r="X1767" i="6"/>
  <c r="X1337" i="6"/>
  <c r="A1337" i="6" s="1"/>
  <c r="D1337" i="6" s="1"/>
  <c r="X708" i="6"/>
  <c r="A708" i="6" s="1"/>
  <c r="D708" i="6" s="1"/>
  <c r="X710" i="6"/>
  <c r="A710" i="6" s="1"/>
  <c r="D710" i="6" s="1"/>
  <c r="X298" i="6"/>
  <c r="A298" i="6" s="1"/>
  <c r="D298" i="6" s="1"/>
  <c r="X824" i="6"/>
  <c r="A824" i="6" s="1"/>
  <c r="D824" i="6" s="1"/>
  <c r="X404" i="6"/>
  <c r="A404" i="6" s="1"/>
  <c r="D404" i="6" s="1"/>
  <c r="X1205" i="6"/>
  <c r="A1205" i="6" s="1"/>
  <c r="D1205" i="6" s="1"/>
  <c r="X1049" i="6"/>
  <c r="A1049" i="6" s="1"/>
  <c r="D1049" i="6" s="1"/>
  <c r="X1761" i="6"/>
  <c r="X349" i="6"/>
  <c r="A349" i="6" s="1"/>
  <c r="D349" i="6" s="1"/>
  <c r="X1659" i="6"/>
  <c r="A1659" i="6" s="1"/>
  <c r="D1659" i="6" s="1"/>
  <c r="X1487" i="6"/>
  <c r="A1487" i="6" s="1"/>
  <c r="D1487" i="6" s="1"/>
  <c r="X890" i="6"/>
  <c r="A890" i="6" s="1"/>
  <c r="D890" i="6" s="1"/>
  <c r="X1655" i="6"/>
  <c r="A1655" i="6" s="1"/>
  <c r="D1655" i="6" s="1"/>
  <c r="X1382" i="6"/>
  <c r="A1382" i="6" s="1"/>
  <c r="D1382" i="6" s="1"/>
  <c r="X452" i="6"/>
  <c r="A452" i="6" s="1"/>
  <c r="D452" i="6" s="1"/>
  <c r="X249" i="6"/>
  <c r="A249" i="6" s="1"/>
  <c r="D249" i="6" s="1"/>
  <c r="X1736" i="6"/>
  <c r="X348" i="6"/>
  <c r="A348" i="6" s="1"/>
  <c r="D348" i="6" s="1"/>
  <c r="X407" i="6"/>
  <c r="A407" i="6" s="1"/>
  <c r="D407" i="6" s="1"/>
  <c r="X1263" i="6"/>
  <c r="A1263" i="6" s="1"/>
  <c r="D1263" i="6" s="1"/>
  <c r="X396" i="6"/>
  <c r="A396" i="6" s="1"/>
  <c r="D396" i="6" s="1"/>
  <c r="X943" i="6"/>
  <c r="A943" i="6" s="1"/>
  <c r="D943" i="6" s="1"/>
  <c r="X106" i="6"/>
  <c r="A106" i="6" s="1"/>
  <c r="D106" i="6" s="1"/>
  <c r="X1363" i="6"/>
  <c r="A1363" i="6" s="1"/>
  <c r="D1363" i="6" s="1"/>
  <c r="X429" i="6"/>
  <c r="A429" i="6" s="1"/>
  <c r="D429" i="6" s="1"/>
  <c r="X1718" i="6"/>
  <c r="A1718" i="6" s="1"/>
  <c r="D1718" i="6" s="1"/>
  <c r="X1366" i="6"/>
  <c r="A1366" i="6" s="1"/>
  <c r="D1366" i="6" s="1"/>
  <c r="X76" i="6"/>
  <c r="A76" i="6" s="1"/>
  <c r="D76" i="6" s="1"/>
  <c r="X1171" i="6"/>
  <c r="A1171" i="6" s="1"/>
  <c r="D1171" i="6" s="1"/>
  <c r="X942" i="6"/>
  <c r="A942" i="6" s="1"/>
  <c r="D942" i="6" s="1"/>
  <c r="X1964" i="6"/>
  <c r="X972" i="6"/>
  <c r="A972" i="6" s="1"/>
  <c r="D972" i="6" s="1"/>
  <c r="X392" i="6"/>
  <c r="A392" i="6" s="1"/>
  <c r="D392" i="6" s="1"/>
  <c r="X1508" i="6"/>
  <c r="A1508" i="6" s="1"/>
  <c r="D1508" i="6" s="1"/>
  <c r="X1747" i="6"/>
  <c r="X327" i="6"/>
  <c r="A327" i="6" s="1"/>
  <c r="D327" i="6" s="1"/>
  <c r="X267" i="6"/>
  <c r="A267" i="6" s="1"/>
  <c r="D267" i="6" s="1"/>
  <c r="X1709" i="6"/>
  <c r="A1709" i="6" s="1"/>
  <c r="D1709" i="6" s="1"/>
  <c r="X1677" i="6"/>
  <c r="A1677" i="6" s="1"/>
  <c r="D1677" i="6" s="1"/>
  <c r="X1972" i="6"/>
  <c r="X1061" i="6"/>
  <c r="A1061" i="6" s="1"/>
  <c r="D1061" i="6" s="1"/>
  <c r="X837" i="6"/>
  <c r="A837" i="6" s="1"/>
  <c r="D837" i="6" s="1"/>
  <c r="X808" i="6"/>
  <c r="A808" i="6" s="1"/>
  <c r="D808" i="6" s="1"/>
  <c r="X472" i="6"/>
  <c r="A472" i="6" s="1"/>
  <c r="D472" i="6" s="1"/>
  <c r="X534" i="6"/>
  <c r="A534" i="6" s="1"/>
  <c r="D534" i="6" s="1"/>
  <c r="X1791" i="6"/>
  <c r="X58" i="6"/>
  <c r="A58" i="6" s="1"/>
  <c r="D58" i="6" s="1"/>
  <c r="X1577" i="6"/>
  <c r="A1577" i="6" s="1"/>
  <c r="D1577" i="6" s="1"/>
  <c r="X993" i="6"/>
  <c r="A993" i="6" s="1"/>
  <c r="D993" i="6" s="1"/>
  <c r="X1397" i="6"/>
  <c r="A1397" i="6" s="1"/>
  <c r="D1397" i="6" s="1"/>
  <c r="X282" i="6"/>
  <c r="A282" i="6" s="1"/>
  <c r="D282" i="6" s="1"/>
  <c r="X239" i="6"/>
  <c r="A239" i="6" s="1"/>
  <c r="D239" i="6" s="1"/>
  <c r="X310" i="6"/>
  <c r="A310" i="6" s="1"/>
  <c r="D310" i="6" s="1"/>
  <c r="X1629" i="6"/>
  <c r="A1629" i="6" s="1"/>
  <c r="D1629" i="6" s="1"/>
  <c r="X802" i="6"/>
  <c r="A802" i="6" s="1"/>
  <c r="D802" i="6" s="1"/>
  <c r="X1556" i="6"/>
  <c r="A1556" i="6" s="1"/>
  <c r="D1556" i="6" s="1"/>
  <c r="X1118" i="6"/>
  <c r="A1118" i="6" s="1"/>
  <c r="D1118" i="6" s="1"/>
  <c r="X674" i="6"/>
  <c r="A674" i="6" s="1"/>
  <c r="D674" i="6" s="1"/>
  <c r="X1461" i="6"/>
  <c r="A1461" i="6" s="1"/>
  <c r="D1461" i="6" s="1"/>
  <c r="X731" i="6"/>
  <c r="A731" i="6" s="1"/>
  <c r="D731" i="6" s="1"/>
  <c r="X1781" i="6"/>
  <c r="X922" i="6"/>
  <c r="A922" i="6" s="1"/>
  <c r="D922" i="6" s="1"/>
  <c r="X90" i="6"/>
  <c r="A90" i="6" s="1"/>
  <c r="D90" i="6" s="1"/>
  <c r="X1265" i="6"/>
  <c r="A1265" i="6" s="1"/>
  <c r="D1265" i="6" s="1"/>
  <c r="X1318" i="6"/>
  <c r="A1318" i="6" s="1"/>
  <c r="D1318" i="6" s="1"/>
  <c r="X1133" i="6"/>
  <c r="A1133" i="6" s="1"/>
  <c r="D1133" i="6" s="1"/>
  <c r="X1215" i="6"/>
  <c r="A1215" i="6" s="1"/>
  <c r="D1215" i="6" s="1"/>
  <c r="X1198" i="6"/>
  <c r="A1198" i="6" s="1"/>
  <c r="D1198" i="6" s="1"/>
  <c r="X1496" i="6"/>
  <c r="A1496" i="6" s="1"/>
  <c r="D1496" i="6" s="1"/>
  <c r="X1728" i="6"/>
  <c r="X568" i="6"/>
  <c r="A568" i="6" s="1"/>
  <c r="D568" i="6" s="1"/>
  <c r="X1621" i="6"/>
  <c r="A1621" i="6" s="1"/>
  <c r="D1621" i="6" s="1"/>
  <c r="X1797" i="6"/>
  <c r="X842" i="6"/>
  <c r="A842" i="6" s="1"/>
  <c r="D842" i="6" s="1"/>
  <c r="X558" i="6"/>
  <c r="A558" i="6" s="1"/>
  <c r="D558" i="6" s="1"/>
  <c r="X1724" i="6"/>
  <c r="X1454" i="6"/>
  <c r="A1454" i="6" s="1"/>
  <c r="D1454" i="6" s="1"/>
  <c r="X985" i="6"/>
  <c r="A985" i="6" s="1"/>
  <c r="D985" i="6" s="1"/>
  <c r="X423" i="6"/>
  <c r="A423" i="6" s="1"/>
  <c r="D423" i="6" s="1"/>
  <c r="X414" i="6"/>
  <c r="A414" i="6" s="1"/>
  <c r="D414" i="6" s="1"/>
  <c r="X615" i="6"/>
  <c r="A615" i="6" s="1"/>
  <c r="D615" i="6" s="1"/>
  <c r="X1955" i="6"/>
  <c r="X877" i="6"/>
  <c r="A877" i="6" s="1"/>
  <c r="D877" i="6" s="1"/>
  <c r="X1799" i="6"/>
  <c r="X1676" i="6"/>
  <c r="A1676" i="6" s="1"/>
  <c r="D1676" i="6" s="1"/>
  <c r="X1102" i="6"/>
  <c r="A1102" i="6" s="1"/>
  <c r="D1102" i="6" s="1"/>
  <c r="X1995" i="6"/>
  <c r="X1808" i="6"/>
  <c r="X1140" i="6"/>
  <c r="A1140" i="6" s="1"/>
  <c r="D1140" i="6" s="1"/>
  <c r="X590" i="6"/>
  <c r="A590" i="6" s="1"/>
  <c r="D590" i="6" s="1"/>
  <c r="X1488" i="6"/>
  <c r="A1488" i="6" s="1"/>
  <c r="D1488" i="6" s="1"/>
  <c r="X1141" i="6"/>
  <c r="A1141" i="6" s="1"/>
  <c r="D1141" i="6" s="1"/>
  <c r="X1878" i="6"/>
  <c r="X1132" i="6"/>
  <c r="A1132" i="6" s="1"/>
  <c r="D1132" i="6" s="1"/>
  <c r="X1905" i="6"/>
  <c r="X512" i="6"/>
  <c r="A512" i="6" s="1"/>
  <c r="D512" i="6" s="1"/>
  <c r="X745" i="6"/>
  <c r="A745" i="6" s="1"/>
  <c r="D745" i="6" s="1"/>
  <c r="X1658" i="6"/>
  <c r="A1658" i="6" s="1"/>
  <c r="D1658" i="6" s="1"/>
  <c r="X879" i="6"/>
  <c r="A879" i="6" s="1"/>
  <c r="D879" i="6" s="1"/>
  <c r="X1466" i="6"/>
  <c r="A1466" i="6" s="1"/>
  <c r="D1466" i="6" s="1"/>
  <c r="X440" i="6"/>
  <c r="A440" i="6" s="1"/>
  <c r="D440" i="6" s="1"/>
  <c r="X1353" i="6"/>
  <c r="A1353" i="6" s="1"/>
  <c r="D1353" i="6" s="1"/>
  <c r="X496" i="6"/>
  <c r="A496" i="6" s="1"/>
  <c r="D496" i="6" s="1"/>
  <c r="X29" i="6"/>
  <c r="A29" i="6" s="1"/>
  <c r="D29" i="6" s="1"/>
  <c r="X1165" i="6"/>
  <c r="A1165" i="6" s="1"/>
  <c r="D1165" i="6" s="1"/>
  <c r="X863" i="6"/>
  <c r="A863" i="6" s="1"/>
  <c r="D863" i="6" s="1"/>
  <c r="X798" i="6"/>
  <c r="A798" i="6" s="1"/>
  <c r="D798" i="6" s="1"/>
  <c r="X1081" i="6"/>
  <c r="A1081" i="6" s="1"/>
  <c r="D1081" i="6" s="1"/>
  <c r="X1829" i="6"/>
  <c r="X1798" i="6"/>
  <c r="X1968" i="6"/>
  <c r="X203" i="6"/>
  <c r="A203" i="6" s="1"/>
  <c r="D203" i="6" s="1"/>
  <c r="X1273" i="6"/>
  <c r="A1273" i="6" s="1"/>
  <c r="D1273" i="6" s="1"/>
  <c r="X1004" i="6"/>
  <c r="A1004" i="6" s="1"/>
  <c r="D1004" i="6" s="1"/>
  <c r="X83" i="6"/>
  <c r="A83" i="6" s="1"/>
  <c r="D83" i="6" s="1"/>
  <c r="X1214" i="6"/>
  <c r="A1214" i="6" s="1"/>
  <c r="D1214" i="6" s="1"/>
  <c r="X800" i="6"/>
  <c r="A800" i="6" s="1"/>
  <c r="D800" i="6" s="1"/>
  <c r="X539" i="6"/>
  <c r="A539" i="6" s="1"/>
  <c r="D539" i="6" s="1"/>
  <c r="X1385" i="6"/>
  <c r="A1385" i="6" s="1"/>
  <c r="D1385" i="6" s="1"/>
  <c r="X570" i="6"/>
  <c r="A570" i="6" s="1"/>
  <c r="D570" i="6" s="1"/>
  <c r="X1585" i="6"/>
  <c r="A1585" i="6" s="1"/>
  <c r="D1585" i="6" s="1"/>
  <c r="X1999" i="6"/>
  <c r="X1323" i="6"/>
  <c r="A1323" i="6" s="1"/>
  <c r="D1323" i="6" s="1"/>
  <c r="X1485" i="6"/>
  <c r="A1485" i="6" s="1"/>
  <c r="D1485" i="6" s="1"/>
  <c r="X849" i="6"/>
  <c r="A849" i="6" s="1"/>
  <c r="D849" i="6" s="1"/>
  <c r="X789" i="6"/>
  <c r="A789" i="6" s="1"/>
  <c r="D789" i="6" s="1"/>
  <c r="X147" i="6"/>
  <c r="A147" i="6" s="1"/>
  <c r="D147" i="6" s="1"/>
  <c r="X1249" i="6"/>
  <c r="A1249" i="6" s="1"/>
  <c r="D1249" i="6" s="1"/>
  <c r="X1034" i="6"/>
  <c r="A1034" i="6" s="1"/>
  <c r="D1034" i="6" s="1"/>
  <c r="X261" i="6"/>
  <c r="A261" i="6" s="1"/>
  <c r="D261" i="6" s="1"/>
  <c r="X1834" i="6"/>
  <c r="X1941" i="6"/>
  <c r="X1018" i="6"/>
  <c r="A1018" i="6" s="1"/>
  <c r="D1018" i="6" s="1"/>
  <c r="X493" i="6"/>
  <c r="A493" i="6" s="1"/>
  <c r="D493" i="6" s="1"/>
  <c r="X1575" i="6"/>
  <c r="A1575" i="6" s="1"/>
  <c r="D1575" i="6" s="1"/>
  <c r="X1453" i="6"/>
  <c r="A1453" i="6" s="1"/>
  <c r="D1453" i="6" s="1"/>
  <c r="X1570" i="6"/>
  <c r="A1570" i="6" s="1"/>
  <c r="D1570" i="6" s="1"/>
  <c r="X604" i="6"/>
  <c r="A604" i="6" s="1"/>
  <c r="D604" i="6" s="1"/>
  <c r="X1297" i="6"/>
  <c r="A1297" i="6" s="1"/>
  <c r="D1297" i="6" s="1"/>
  <c r="X227" i="6"/>
  <c r="A227" i="6" s="1"/>
  <c r="D227" i="6" s="1"/>
  <c r="X769" i="6"/>
  <c r="A769" i="6" s="1"/>
  <c r="D769" i="6" s="1"/>
  <c r="X859" i="6"/>
  <c r="A859" i="6" s="1"/>
  <c r="D859" i="6" s="1"/>
  <c r="X1178" i="6"/>
  <c r="A1178" i="6" s="1"/>
  <c r="D1178" i="6" s="1"/>
  <c r="X905" i="6"/>
  <c r="A905" i="6" s="1"/>
  <c r="D905" i="6" s="1"/>
  <c r="X1713" i="6"/>
  <c r="A1713" i="6" s="1"/>
  <c r="D1713" i="6" s="1"/>
  <c r="X891" i="6"/>
  <c r="A891" i="6" s="1"/>
  <c r="D891" i="6" s="1"/>
  <c r="X1637" i="6"/>
  <c r="A1637" i="6" s="1"/>
  <c r="D1637" i="6" s="1"/>
  <c r="X1239" i="6"/>
  <c r="A1239" i="6" s="1"/>
  <c r="D1239" i="6" s="1"/>
  <c r="X1714" i="6"/>
  <c r="A1714" i="6" s="1"/>
  <c r="D1714" i="6" s="1"/>
  <c r="X1462" i="6"/>
  <c r="A1462" i="6" s="1"/>
  <c r="D1462" i="6" s="1"/>
  <c r="X111" i="6"/>
  <c r="A111" i="6" s="1"/>
  <c r="D111" i="6" s="1"/>
  <c r="X1098" i="6"/>
  <c r="A1098" i="6" s="1"/>
  <c r="D1098" i="6" s="1"/>
  <c r="X1580" i="6"/>
  <c r="A1580" i="6" s="1"/>
  <c r="D1580" i="6" s="1"/>
  <c r="X1605" i="6"/>
  <c r="A1605" i="6" s="1"/>
  <c r="D1605" i="6" s="1"/>
  <c r="X505" i="6"/>
  <c r="A505" i="6" s="1"/>
  <c r="D505" i="6" s="1"/>
  <c r="X510" i="6"/>
  <c r="A510" i="6" s="1"/>
  <c r="D510" i="6" s="1"/>
  <c r="X1204" i="6"/>
  <c r="A1204" i="6" s="1"/>
  <c r="D1204" i="6" s="1"/>
  <c r="X1331" i="6"/>
  <c r="A1331" i="6" s="1"/>
  <c r="D1331" i="6" s="1"/>
  <c r="X533" i="6"/>
  <c r="A533" i="6" s="1"/>
  <c r="D533" i="6" s="1"/>
  <c r="X976" i="6"/>
  <c r="A976" i="6" s="1"/>
  <c r="D976" i="6" s="1"/>
  <c r="X1670" i="6"/>
  <c r="A1670" i="6" s="1"/>
  <c r="D1670" i="6" s="1"/>
  <c r="X686" i="6"/>
  <c r="A686" i="6" s="1"/>
  <c r="D686" i="6" s="1"/>
  <c r="X1126" i="6"/>
  <c r="A1126" i="6" s="1"/>
  <c r="D1126" i="6" s="1"/>
  <c r="X543" i="6"/>
  <c r="A543" i="6" s="1"/>
  <c r="D543" i="6" s="1"/>
  <c r="X624" i="6"/>
  <c r="A624" i="6" s="1"/>
  <c r="D624" i="6" s="1"/>
  <c r="X917" i="6"/>
  <c r="A917" i="6" s="1"/>
  <c r="D917" i="6" s="1"/>
  <c r="X787" i="6"/>
  <c r="A787" i="6" s="1"/>
  <c r="D787" i="6" s="1"/>
  <c r="X1716" i="6"/>
  <c r="A1716" i="6" s="1"/>
  <c r="D1716" i="6" s="1"/>
  <c r="X846" i="6"/>
  <c r="A846" i="6" s="1"/>
  <c r="D846" i="6" s="1"/>
  <c r="X118" i="6"/>
  <c r="A118" i="6" s="1"/>
  <c r="D118" i="6" s="1"/>
  <c r="X1552" i="6"/>
  <c r="A1552" i="6" s="1"/>
  <c r="D1552" i="6" s="1"/>
  <c r="X1373" i="6"/>
  <c r="A1373" i="6" s="1"/>
  <c r="D1373" i="6" s="1"/>
  <c r="X356" i="6"/>
  <c r="A356" i="6" s="1"/>
  <c r="D356" i="6" s="1"/>
  <c r="X673" i="6"/>
  <c r="A673" i="6" s="1"/>
  <c r="D673" i="6" s="1"/>
  <c r="X1640" i="6"/>
  <c r="A1640" i="6" s="1"/>
  <c r="D1640" i="6" s="1"/>
  <c r="X627" i="6"/>
  <c r="A627" i="6" s="1"/>
  <c r="D627" i="6" s="1"/>
  <c r="X538" i="6"/>
  <c r="A538" i="6" s="1"/>
  <c r="D538" i="6" s="1"/>
  <c r="X1125" i="6"/>
  <c r="A1125" i="6" s="1"/>
  <c r="D1125" i="6" s="1"/>
  <c r="X385" i="6"/>
  <c r="A385" i="6" s="1"/>
  <c r="D385" i="6" s="1"/>
  <c r="X684" i="6"/>
  <c r="A684" i="6" s="1"/>
  <c r="D684" i="6" s="1"/>
  <c r="X652" i="6"/>
  <c r="A652" i="6" s="1"/>
  <c r="D652" i="6" s="1"/>
  <c r="X1345" i="6"/>
  <c r="A1345" i="6" s="1"/>
  <c r="D1345" i="6" s="1"/>
  <c r="X1291" i="6"/>
  <c r="A1291" i="6" s="1"/>
  <c r="D1291" i="6" s="1"/>
  <c r="X998" i="6"/>
  <c r="A998" i="6" s="1"/>
  <c r="D998" i="6" s="1"/>
  <c r="X1471" i="6"/>
  <c r="A1471" i="6" s="1"/>
  <c r="D1471" i="6" s="1"/>
  <c r="X676" i="6"/>
  <c r="A676" i="6" s="1"/>
  <c r="D676" i="6" s="1"/>
  <c r="X1596" i="6"/>
  <c r="A1596" i="6" s="1"/>
  <c r="D1596" i="6" s="1"/>
  <c r="X1663" i="6"/>
  <c r="A1663" i="6" s="1"/>
  <c r="D1663" i="6" s="1"/>
  <c r="X1426" i="6"/>
  <c r="A1426" i="6" s="1"/>
  <c r="D1426" i="6" s="1"/>
  <c r="X1969" i="6"/>
  <c r="X1412" i="6"/>
  <c r="A1412" i="6" s="1"/>
  <c r="D1412" i="6" s="1"/>
  <c r="X254" i="6"/>
  <c r="A254" i="6" s="1"/>
  <c r="D254" i="6" s="1"/>
  <c r="X1836" i="6"/>
  <c r="X1876" i="6"/>
  <c r="X1164" i="6"/>
  <c r="A1164" i="6" s="1"/>
  <c r="D1164" i="6" s="1"/>
  <c r="X1837" i="6"/>
  <c r="X1229" i="6"/>
  <c r="A1229" i="6" s="1"/>
  <c r="D1229" i="6" s="1"/>
  <c r="X1057" i="6"/>
  <c r="A1057" i="6" s="1"/>
  <c r="D1057" i="6" s="1"/>
  <c r="X918" i="6"/>
  <c r="A918" i="6" s="1"/>
  <c r="D918" i="6" s="1"/>
  <c r="X1793" i="6"/>
  <c r="X692" i="6"/>
  <c r="A692" i="6" s="1"/>
  <c r="D692" i="6" s="1"/>
  <c r="X1292" i="6"/>
  <c r="A1292" i="6" s="1"/>
  <c r="D1292" i="6" s="1"/>
  <c r="X606" i="6"/>
  <c r="A606" i="6" s="1"/>
  <c r="D606" i="6" s="1"/>
  <c r="X1542" i="6"/>
  <c r="A1542" i="6" s="1"/>
  <c r="D1542" i="6" s="1"/>
  <c r="X1433" i="6"/>
  <c r="A1433" i="6" s="1"/>
  <c r="D1433" i="6" s="1"/>
  <c r="X1503" i="6"/>
  <c r="A1503" i="6" s="1"/>
  <c r="D1503" i="6" s="1"/>
  <c r="X1321" i="6"/>
  <c r="A1321" i="6" s="1"/>
  <c r="D1321" i="6" s="1"/>
  <c r="X1780" i="6"/>
  <c r="X1517" i="6"/>
  <c r="A1517" i="6" s="1"/>
  <c r="D1517" i="6" s="1"/>
  <c r="X1765" i="6"/>
  <c r="X477" i="6"/>
  <c r="A477" i="6" s="1"/>
  <c r="D477" i="6" s="1"/>
  <c r="X830" i="6"/>
  <c r="A830" i="6" s="1"/>
  <c r="D830" i="6" s="1"/>
  <c r="X1368" i="6"/>
  <c r="A1368" i="6" s="1"/>
  <c r="D1368" i="6" s="1"/>
  <c r="X1560" i="6"/>
  <c r="A1560" i="6" s="1"/>
  <c r="D1560" i="6" s="1"/>
  <c r="X157" i="6"/>
  <c r="A157" i="6" s="1"/>
  <c r="D157" i="6" s="1"/>
  <c r="X455" i="6"/>
  <c r="A455" i="6" s="1"/>
  <c r="D455" i="6" s="1"/>
  <c r="X889" i="6"/>
  <c r="A889" i="6" s="1"/>
  <c r="D889" i="6" s="1"/>
  <c r="X1521" i="6"/>
  <c r="A1521" i="6" s="1"/>
  <c r="D1521" i="6" s="1"/>
  <c r="X1104" i="6"/>
  <c r="A1104" i="6" s="1"/>
  <c r="D1104" i="6" s="1"/>
  <c r="X181" i="6"/>
  <c r="A181" i="6" s="1"/>
  <c r="D181" i="6" s="1"/>
  <c r="X1744" i="6"/>
  <c r="X1460" i="6"/>
  <c r="A1460" i="6" s="1"/>
  <c r="D1460" i="6" s="1"/>
  <c r="X1456" i="6"/>
  <c r="A1456" i="6" s="1"/>
  <c r="D1456" i="6" s="1"/>
  <c r="X744" i="6"/>
  <c r="A744" i="6" s="1"/>
  <c r="D744" i="6" s="1"/>
  <c r="X665" i="6"/>
  <c r="A665" i="6" s="1"/>
  <c r="D665" i="6" s="1"/>
  <c r="X560" i="6"/>
  <c r="A560" i="6" s="1"/>
  <c r="D560" i="6" s="1"/>
  <c r="X60" i="6"/>
  <c r="A60" i="6" s="1"/>
  <c r="D60" i="6" s="1"/>
  <c r="X190" i="6"/>
  <c r="A190" i="6" s="1"/>
  <c r="D190" i="6" s="1"/>
  <c r="X1923" i="6"/>
  <c r="X1898" i="6"/>
  <c r="X1788" i="6"/>
  <c r="X1783" i="6"/>
  <c r="X536" i="6"/>
  <c r="A536" i="6" s="1"/>
  <c r="D536" i="6" s="1"/>
  <c r="X509" i="6"/>
  <c r="A509" i="6" s="1"/>
  <c r="D509" i="6" s="1"/>
  <c r="X1122" i="6"/>
  <c r="A1122" i="6" s="1"/>
  <c r="D1122" i="6" s="1"/>
  <c r="X1928" i="6"/>
  <c r="X705" i="6"/>
  <c r="A705" i="6" s="1"/>
  <c r="D705" i="6" s="1"/>
  <c r="X703" i="6"/>
  <c r="A703" i="6" s="1"/>
  <c r="D703" i="6" s="1"/>
  <c r="X378" i="6"/>
  <c r="A378" i="6" s="1"/>
  <c r="D378" i="6" s="1"/>
  <c r="X450" i="6"/>
  <c r="A450" i="6" s="1"/>
  <c r="D450" i="6" s="1"/>
  <c r="X64" i="6"/>
  <c r="A64" i="6" s="1"/>
  <c r="D64" i="6" s="1"/>
  <c r="X1144" i="6"/>
  <c r="A1144" i="6" s="1"/>
  <c r="D1144" i="6" s="1"/>
  <c r="X1391" i="6"/>
  <c r="A1391" i="6" s="1"/>
  <c r="D1391" i="6" s="1"/>
  <c r="X285" i="6"/>
  <c r="A285" i="6" s="1"/>
  <c r="D285" i="6" s="1"/>
  <c r="X866" i="6"/>
  <c r="A866" i="6" s="1"/>
  <c r="D866" i="6" s="1"/>
  <c r="X1772" i="6"/>
  <c r="X1892" i="6"/>
  <c r="X982" i="6"/>
  <c r="A982" i="6" s="1"/>
  <c r="D982" i="6" s="1"/>
  <c r="X339" i="6"/>
  <c r="A339" i="6" s="1"/>
  <c r="D339" i="6" s="1"/>
  <c r="X1706" i="6"/>
  <c r="A1706" i="6" s="1"/>
  <c r="D1706" i="6" s="1"/>
  <c r="X255" i="6"/>
  <c r="A255" i="6" s="1"/>
  <c r="D255" i="6" s="1"/>
  <c r="X463" i="6"/>
  <c r="A463" i="6" s="1"/>
  <c r="D463" i="6" s="1"/>
  <c r="X1048" i="6"/>
  <c r="A1048" i="6" s="1"/>
  <c r="D1048" i="6" s="1"/>
  <c r="X281" i="6"/>
  <c r="A281" i="6" s="1"/>
  <c r="D281" i="6" s="1"/>
  <c r="X1251" i="6"/>
  <c r="A1251" i="6" s="1"/>
  <c r="D1251" i="6" s="1"/>
  <c r="X1236" i="6"/>
  <c r="A1236" i="6" s="1"/>
  <c r="D1236" i="6" s="1"/>
  <c r="X371" i="6"/>
  <c r="A371" i="6" s="1"/>
  <c r="D371" i="6" s="1"/>
  <c r="X1379" i="6"/>
  <c r="A1379" i="6" s="1"/>
  <c r="D1379" i="6" s="1"/>
  <c r="X1858" i="6"/>
  <c r="X439" i="6"/>
  <c r="A439" i="6" s="1"/>
  <c r="D439" i="6" s="1"/>
  <c r="X1287" i="6"/>
  <c r="A1287" i="6" s="1"/>
  <c r="D1287" i="6" s="1"/>
  <c r="X1494" i="6"/>
  <c r="A1494" i="6" s="1"/>
  <c r="D1494" i="6" s="1"/>
  <c r="X365" i="6"/>
  <c r="A365" i="6" s="1"/>
  <c r="D365" i="6" s="1"/>
  <c r="X928" i="6"/>
  <c r="A928" i="6" s="1"/>
  <c r="D928" i="6" s="1"/>
  <c r="X1674" i="6"/>
  <c r="A1674" i="6" s="1"/>
  <c r="D1674" i="6" s="1"/>
  <c r="X237" i="6"/>
  <c r="A237" i="6" s="1"/>
  <c r="D237" i="6" s="1"/>
  <c r="X1870" i="6"/>
  <c r="X372" i="6"/>
  <c r="A372" i="6" s="1"/>
  <c r="D372" i="6" s="1"/>
  <c r="X1065" i="6"/>
  <c r="A1065" i="6" s="1"/>
  <c r="D1065" i="6" s="1"/>
  <c r="X341" i="6"/>
  <c r="A341" i="6" s="1"/>
  <c r="D341" i="6" s="1"/>
  <c r="X1809" i="6"/>
  <c r="X633" i="6"/>
  <c r="A633" i="6" s="1"/>
  <c r="D633" i="6" s="1"/>
  <c r="X1417" i="6"/>
  <c r="A1417" i="6" s="1"/>
  <c r="D1417" i="6" s="1"/>
  <c r="X1015" i="6"/>
  <c r="A1015" i="6" s="1"/>
  <c r="D1015" i="6" s="1"/>
  <c r="X1298" i="6"/>
  <c r="A1298" i="6" s="1"/>
  <c r="D1298" i="6" s="1"/>
  <c r="X1581" i="6"/>
  <c r="A1581" i="6" s="1"/>
  <c r="D1581" i="6" s="1"/>
  <c r="X1067" i="6"/>
  <c r="A1067" i="6" s="1"/>
  <c r="D1067" i="6" s="1"/>
  <c r="X1050" i="6"/>
  <c r="A1050" i="6" s="1"/>
  <c r="D1050" i="6" s="1"/>
  <c r="X1336" i="6"/>
  <c r="A1336" i="6" s="1"/>
  <c r="D1336" i="6" s="1"/>
  <c r="X1868" i="6"/>
  <c r="X1054" i="6"/>
  <c r="A1054" i="6" s="1"/>
  <c r="D1054" i="6" s="1"/>
  <c r="X1084" i="6"/>
  <c r="A1084" i="6" s="1"/>
  <c r="D1084" i="6" s="1"/>
  <c r="X470" i="6"/>
  <c r="A470" i="6" s="1"/>
  <c r="D470" i="6" s="1"/>
  <c r="X1359" i="6"/>
  <c r="A1359" i="6" s="1"/>
  <c r="D1359" i="6" s="1"/>
  <c r="X895" i="6"/>
  <c r="A895" i="6" s="1"/>
  <c r="D895" i="6" s="1"/>
  <c r="X716" i="6"/>
  <c r="A716" i="6" s="1"/>
  <c r="D716" i="6" s="1"/>
  <c r="X1840" i="6"/>
  <c r="X1179" i="6"/>
  <c r="A1179" i="6" s="1"/>
  <c r="D1179" i="6" s="1"/>
  <c r="X258" i="6"/>
  <c r="A258" i="6" s="1"/>
  <c r="D258" i="6" s="1"/>
  <c r="X178" i="6"/>
  <c r="A178" i="6" s="1"/>
  <c r="D178" i="6" s="1"/>
  <c r="X460" i="6"/>
  <c r="A460" i="6" s="1"/>
  <c r="D460" i="6" s="1"/>
  <c r="X1173" i="6"/>
  <c r="A1173" i="6" s="1"/>
  <c r="D1173" i="6" s="1"/>
  <c r="X748" i="6"/>
  <c r="A748" i="6" s="1"/>
  <c r="D748" i="6" s="1"/>
  <c r="X1329" i="6"/>
  <c r="A1329" i="6" s="1"/>
  <c r="D1329" i="6" s="1"/>
  <c r="X57" i="6"/>
  <c r="A57" i="6" s="1"/>
  <c r="D57" i="6" s="1"/>
  <c r="X1540" i="6"/>
  <c r="A1540" i="6" s="1"/>
  <c r="D1540" i="6" s="1"/>
  <c r="X1435" i="6"/>
  <c r="A1435" i="6" s="1"/>
  <c r="D1435" i="6" s="1"/>
  <c r="X980" i="6"/>
  <c r="A980" i="6" s="1"/>
  <c r="D980" i="6" s="1"/>
  <c r="X1175" i="6"/>
  <c r="A1175" i="6" s="1"/>
  <c r="D1175" i="6" s="1"/>
  <c r="X1895" i="6"/>
  <c r="X1060" i="6"/>
  <c r="A1060" i="6" s="1"/>
  <c r="D1060" i="6" s="1"/>
  <c r="X527" i="6"/>
  <c r="A527" i="6" s="1"/>
  <c r="D527" i="6" s="1"/>
  <c r="X1539" i="6"/>
  <c r="A1539" i="6" s="1"/>
  <c r="D1539" i="6" s="1"/>
  <c r="X1513" i="6"/>
  <c r="A1513" i="6" s="1"/>
  <c r="D1513" i="6" s="1"/>
  <c r="X1413" i="6"/>
  <c r="A1413" i="6" s="1"/>
  <c r="D1413" i="6" s="1"/>
  <c r="X1294" i="6"/>
  <c r="A1294" i="6" s="1"/>
  <c r="D1294" i="6" s="1"/>
  <c r="X1835" i="6"/>
  <c r="X546" i="6"/>
  <c r="A546" i="6" s="1"/>
  <c r="D546" i="6" s="1"/>
  <c r="X110" i="6"/>
  <c r="A110" i="6" s="1"/>
  <c r="D110" i="6" s="1"/>
  <c r="X55" i="6"/>
  <c r="A55" i="6" s="1"/>
  <c r="D55" i="6" s="1"/>
  <c r="X911" i="6"/>
  <c r="A911" i="6" s="1"/>
  <c r="D911" i="6" s="1"/>
  <c r="X1839" i="6"/>
  <c r="X251" i="6"/>
  <c r="A251" i="6" s="1"/>
  <c r="D251" i="6" s="1"/>
  <c r="X1863" i="6"/>
  <c r="X188" i="6"/>
  <c r="A188" i="6" s="1"/>
  <c r="D188" i="6" s="1"/>
  <c r="X1506" i="6"/>
  <c r="A1506" i="6" s="1"/>
  <c r="D1506" i="6" s="1"/>
  <c r="X1533" i="6"/>
  <c r="A1533" i="6" s="1"/>
  <c r="D1533" i="6" s="1"/>
  <c r="X1304" i="6"/>
  <c r="A1304" i="6" s="1"/>
  <c r="D1304" i="6" s="1"/>
  <c r="X467" i="6"/>
  <c r="A467" i="6" s="1"/>
  <c r="D467" i="6" s="1"/>
  <c r="X318" i="6"/>
  <c r="A318" i="6" s="1"/>
  <c r="D318" i="6" s="1"/>
  <c r="X176" i="6"/>
  <c r="A176" i="6" s="1"/>
  <c r="D176" i="6" s="1"/>
  <c r="X562" i="6"/>
  <c r="A562" i="6" s="1"/>
  <c r="D562" i="6" s="1"/>
  <c r="X280" i="6"/>
  <c r="A280" i="6" s="1"/>
  <c r="D280" i="6" s="1"/>
  <c r="X1759" i="6"/>
  <c r="X164" i="6"/>
  <c r="A164" i="6" s="1"/>
  <c r="D164" i="6" s="1"/>
  <c r="X841" i="6"/>
  <c r="A841" i="6" s="1"/>
  <c r="D841" i="6" s="1"/>
  <c r="X1429" i="6"/>
  <c r="A1429" i="6" s="1"/>
  <c r="D1429" i="6" s="1"/>
  <c r="X651" i="6"/>
  <c r="A651" i="6" s="1"/>
  <c r="D651" i="6" s="1"/>
  <c r="X785" i="6"/>
  <c r="A785" i="6" s="1"/>
  <c r="D785" i="6" s="1"/>
  <c r="X1203" i="6"/>
  <c r="A1203" i="6" s="1"/>
  <c r="D1203" i="6" s="1"/>
  <c r="X1699" i="6"/>
  <c r="A1699" i="6" s="1"/>
  <c r="D1699" i="6" s="1"/>
  <c r="X1860" i="6"/>
  <c r="X647" i="6"/>
  <c r="A647" i="6" s="1"/>
  <c r="D647" i="6" s="1"/>
  <c r="X977" i="6"/>
  <c r="A977" i="6" s="1"/>
  <c r="D977" i="6" s="1"/>
  <c r="X441" i="6"/>
  <c r="A441" i="6" s="1"/>
  <c r="D441" i="6" s="1"/>
  <c r="X1850" i="6"/>
  <c r="X1028" i="6"/>
  <c r="A1028" i="6" s="1"/>
  <c r="D1028" i="6" s="1"/>
  <c r="X337" i="6"/>
  <c r="A337" i="6" s="1"/>
  <c r="D337" i="6" s="1"/>
  <c r="X1890" i="6"/>
  <c r="X815" i="6"/>
  <c r="A815" i="6" s="1"/>
  <c r="D815" i="6" s="1"/>
  <c r="X1182" i="6"/>
  <c r="A1182" i="6" s="1"/>
  <c r="D1182" i="6" s="1"/>
  <c r="X160" i="6"/>
  <c r="A160" i="6" s="1"/>
  <c r="D160" i="6" s="1"/>
  <c r="X1053" i="6"/>
  <c r="A1053" i="6" s="1"/>
  <c r="D1053" i="6" s="1"/>
  <c r="X1848" i="6"/>
  <c r="X1557" i="6"/>
  <c r="A1557" i="6" s="1"/>
  <c r="D1557" i="6" s="1"/>
  <c r="X1450" i="6"/>
  <c r="A1450" i="6" s="1"/>
  <c r="D1450" i="6" s="1"/>
  <c r="X1515" i="6"/>
  <c r="A1515" i="6" s="1"/>
  <c r="D1515" i="6" s="1"/>
  <c r="X117" i="6"/>
  <c r="A117" i="6" s="1"/>
  <c r="D117" i="6" s="1"/>
  <c r="X611" i="6"/>
  <c r="A611" i="6" s="1"/>
  <c r="D611" i="6" s="1"/>
  <c r="X1953" i="6"/>
  <c r="X729" i="6"/>
  <c r="A729" i="6" s="1"/>
  <c r="D729" i="6" s="1"/>
  <c r="X984" i="6"/>
  <c r="A984" i="6" s="1"/>
  <c r="D984" i="6" s="1"/>
  <c r="X1399" i="6"/>
  <c r="A1399" i="6" s="1"/>
  <c r="D1399" i="6" s="1"/>
  <c r="X737" i="6"/>
  <c r="A737" i="6" s="1"/>
  <c r="D737" i="6" s="1"/>
  <c r="X867" i="6"/>
  <c r="A867" i="6" s="1"/>
  <c r="D867" i="6" s="1"/>
  <c r="X1167" i="6"/>
  <c r="A1167" i="6" s="1"/>
  <c r="D1167" i="6" s="1"/>
  <c r="X506" i="6"/>
  <c r="A506" i="6" s="1"/>
  <c r="D506" i="6" s="1"/>
  <c r="X1741" i="6"/>
  <c r="X1341" i="6"/>
  <c r="A1341" i="6" s="1"/>
  <c r="D1341" i="6" s="1"/>
  <c r="X1888" i="6"/>
  <c r="X1339" i="6"/>
  <c r="A1339" i="6" s="1"/>
  <c r="D1339" i="6" s="1"/>
  <c r="X639" i="6"/>
  <c r="A639" i="6" s="1"/>
  <c r="D639" i="6" s="1"/>
  <c r="X354" i="6"/>
  <c r="A354" i="6" s="1"/>
  <c r="D354" i="6" s="1"/>
  <c r="X1820" i="6"/>
  <c r="X1480" i="6"/>
  <c r="A1480" i="6" s="1"/>
  <c r="D1480" i="6" s="1"/>
  <c r="X116" i="6"/>
  <c r="A116" i="6" s="1"/>
  <c r="D116" i="6" s="1"/>
  <c r="X1978" i="6"/>
  <c r="X880" i="6"/>
  <c r="A880" i="6" s="1"/>
  <c r="D880" i="6" s="1"/>
  <c r="X1562" i="6"/>
  <c r="A1562" i="6" s="1"/>
  <c r="D1562" i="6" s="1"/>
  <c r="X195" i="6"/>
  <c r="A195" i="6" s="1"/>
  <c r="D195" i="6" s="1"/>
  <c r="X593" i="6"/>
  <c r="A593" i="6" s="1"/>
  <c r="D593" i="6" s="1"/>
  <c r="X1121" i="6"/>
  <c r="A1121" i="6" s="1"/>
  <c r="D1121" i="6" s="1"/>
  <c r="X411" i="6"/>
  <c r="A411" i="6" s="1"/>
  <c r="D411" i="6" s="1"/>
  <c r="X72" i="6"/>
  <c r="A72" i="6" s="1"/>
  <c r="D72" i="6" s="1"/>
  <c r="X1861" i="6"/>
  <c r="X848" i="6"/>
  <c r="A848" i="6" s="1"/>
  <c r="D848" i="6" s="1"/>
  <c r="X726" i="6"/>
  <c r="A726" i="6" s="1"/>
  <c r="D726" i="6" s="1"/>
  <c r="X809" i="6"/>
  <c r="A809" i="6" s="1"/>
  <c r="D809" i="6" s="1"/>
  <c r="X641" i="6"/>
  <c r="A641" i="6" s="1"/>
  <c r="D641" i="6" s="1"/>
  <c r="X1690" i="6"/>
  <c r="A1690" i="6" s="1"/>
  <c r="D1690" i="6" s="1"/>
  <c r="X1559" i="6"/>
  <c r="A1559" i="6" s="1"/>
  <c r="D1559" i="6" s="1"/>
  <c r="X1665" i="6"/>
  <c r="A1665" i="6" s="1"/>
  <c r="D1665" i="6" s="1"/>
  <c r="X660" i="6"/>
  <c r="A660" i="6" s="1"/>
  <c r="D660" i="6" s="1"/>
  <c r="X335" i="6"/>
  <c r="A335" i="6" s="1"/>
  <c r="D335" i="6" s="1"/>
  <c r="X1447" i="6"/>
  <c r="A1447" i="6" s="1"/>
  <c r="D1447" i="6" s="1"/>
  <c r="X321" i="6"/>
  <c r="A321" i="6" s="1"/>
  <c r="D321" i="6" s="1"/>
  <c r="X1463" i="6"/>
  <c r="A1463" i="6" s="1"/>
  <c r="D1463" i="6" s="1"/>
  <c r="X1694" i="6"/>
  <c r="A1694" i="6" s="1"/>
  <c r="D1694" i="6" s="1"/>
  <c r="X1751" i="6"/>
  <c r="X1275" i="6"/>
  <c r="A1275" i="6" s="1"/>
  <c r="D1275" i="6" s="1"/>
  <c r="X801" i="6"/>
  <c r="A801" i="6" s="1"/>
  <c r="D801" i="6" s="1"/>
  <c r="X1866" i="6"/>
  <c r="X366" i="6"/>
  <c r="A366" i="6" s="1"/>
  <c r="D366" i="6" s="1"/>
  <c r="X1248" i="6"/>
  <c r="A1248" i="6" s="1"/>
  <c r="D1248" i="6" s="1"/>
  <c r="X1101" i="6"/>
  <c r="A1101" i="6" s="1"/>
  <c r="D1101" i="6" s="1"/>
  <c r="X1768" i="6"/>
  <c r="X600" i="6"/>
  <c r="A600" i="6" s="1"/>
  <c r="D600" i="6" s="1"/>
  <c r="X125" i="6"/>
  <c r="A125" i="6" s="1"/>
  <c r="D125" i="6" s="1"/>
  <c r="X1256" i="6"/>
  <c r="A1256" i="6" s="1"/>
  <c r="D1256" i="6" s="1"/>
  <c r="X1441" i="6"/>
  <c r="A1441" i="6" s="1"/>
  <c r="D1441" i="6" s="1"/>
  <c r="X1230" i="6"/>
  <c r="A1230" i="6" s="1"/>
  <c r="D1230" i="6" s="1"/>
  <c r="X1242" i="6"/>
  <c r="A1242" i="6" s="1"/>
  <c r="D1242" i="6" s="1"/>
  <c r="X1615" i="6"/>
  <c r="A1615" i="6" s="1"/>
  <c r="D1615" i="6" s="1"/>
  <c r="X1807" i="6"/>
  <c r="X1070" i="6"/>
  <c r="A1070" i="6" s="1"/>
  <c r="D1070" i="6" s="1"/>
  <c r="X670" i="6"/>
  <c r="A670" i="6" s="1"/>
  <c r="D670" i="6" s="1"/>
  <c r="X839" i="6"/>
  <c r="A839" i="6" s="1"/>
  <c r="D839" i="6" s="1"/>
  <c r="X691" i="6"/>
  <c r="A691" i="6" s="1"/>
  <c r="D691" i="6" s="1"/>
  <c r="X1763" i="6"/>
  <c r="X1288" i="6"/>
  <c r="A1288" i="6" s="1"/>
  <c r="D1288" i="6" s="1"/>
  <c r="R3" i="8"/>
  <c r="I3" i="17" s="1"/>
  <c r="E8" i="17" s="1"/>
  <c r="E9" i="17" s="1"/>
  <c r="X42" i="6"/>
  <c r="A42" i="6" s="1"/>
  <c r="D42" i="6" s="1"/>
  <c r="X91" i="6"/>
  <c r="A91" i="6" s="1"/>
  <c r="D91" i="6" s="1"/>
  <c r="X350" i="6"/>
  <c r="A350" i="6" s="1"/>
  <c r="D350" i="6" s="1"/>
  <c r="X1213" i="6"/>
  <c r="A1213" i="6" s="1"/>
  <c r="D1213" i="6" s="1"/>
  <c r="X243" i="6"/>
  <c r="A243" i="6" s="1"/>
  <c r="D243" i="6" s="1"/>
  <c r="X873" i="6"/>
  <c r="A873" i="6" s="1"/>
  <c r="D873" i="6" s="1"/>
  <c r="X1436" i="6"/>
  <c r="A1436" i="6" s="1"/>
  <c r="D1436" i="6" s="1"/>
  <c r="X1944" i="6"/>
  <c r="X192" i="6"/>
  <c r="A192" i="6" s="1"/>
  <c r="D192" i="6" s="1"/>
  <c r="X1252" i="6"/>
  <c r="A1252" i="6" s="1"/>
  <c r="D1252" i="6" s="1"/>
  <c r="X1349" i="6"/>
  <c r="A1349" i="6" s="1"/>
  <c r="D1349" i="6" s="1"/>
  <c r="X1523" i="6"/>
  <c r="A1523" i="6" s="1"/>
  <c r="D1523" i="6" s="1"/>
  <c r="X1568" i="6"/>
  <c r="A1568" i="6" s="1"/>
  <c r="D1568" i="6" s="1"/>
  <c r="X100" i="6"/>
  <c r="A100" i="6" s="1"/>
  <c r="D100" i="6" s="1"/>
  <c r="X1036" i="6"/>
  <c r="A1036" i="6" s="1"/>
  <c r="D1036" i="6" s="1"/>
  <c r="X1746" i="6"/>
  <c r="X1241" i="6"/>
  <c r="A1241" i="6" s="1"/>
  <c r="D1241" i="6" s="1"/>
  <c r="X1087" i="6"/>
  <c r="A1087" i="6" s="1"/>
  <c r="D1087" i="6" s="1"/>
  <c r="X1479" i="6"/>
  <c r="A1479" i="6" s="1"/>
  <c r="D1479" i="6" s="1"/>
  <c r="X1776" i="6"/>
  <c r="X799" i="6"/>
  <c r="A799" i="6" s="1"/>
  <c r="D799" i="6" s="1"/>
  <c r="X901" i="6"/>
  <c r="A901" i="6" s="1"/>
  <c r="D901" i="6" s="1"/>
  <c r="X793" i="6"/>
  <c r="A793" i="6" s="1"/>
  <c r="D793" i="6" s="1"/>
  <c r="X1021" i="6"/>
  <c r="A1021" i="6" s="1"/>
  <c r="D1021" i="6" s="1"/>
  <c r="X1052" i="6"/>
  <c r="A1052" i="6" s="1"/>
  <c r="D1052" i="6" s="1"/>
  <c r="X180" i="6"/>
  <c r="A180" i="6" s="1"/>
  <c r="D180" i="6" s="1"/>
  <c r="X658" i="6"/>
  <c r="A658" i="6" s="1"/>
  <c r="D658" i="6" s="1"/>
  <c r="X617" i="6"/>
  <c r="A617" i="6" s="1"/>
  <c r="D617" i="6" s="1"/>
  <c r="X364" i="6"/>
  <c r="A364" i="6" s="1"/>
  <c r="D364" i="6" s="1"/>
  <c r="X464" i="6"/>
  <c r="A464" i="6" s="1"/>
  <c r="D464" i="6" s="1"/>
  <c r="X1364" i="6"/>
  <c r="A1364" i="6" s="1"/>
  <c r="D1364" i="6" s="1"/>
  <c r="X1984" i="6"/>
  <c r="X1509" i="6"/>
  <c r="A1509" i="6" s="1"/>
  <c r="D1509" i="6" s="1"/>
  <c r="X1013" i="6"/>
  <c r="A1013" i="6" s="1"/>
  <c r="D1013" i="6" s="1"/>
  <c r="X1202" i="6"/>
  <c r="A1202" i="6" s="1"/>
  <c r="D1202" i="6" s="1"/>
  <c r="X1873" i="6"/>
  <c r="X1092" i="6"/>
  <c r="A1092" i="6" s="1"/>
  <c r="D1092" i="6" s="1"/>
  <c r="X1610" i="6"/>
  <c r="A1610" i="6" s="1"/>
  <c r="D1610" i="6" s="1"/>
  <c r="X1732" i="6"/>
  <c r="X177" i="6"/>
  <c r="A177" i="6" s="1"/>
  <c r="D177" i="6" s="1"/>
  <c r="X912" i="6"/>
  <c r="A912" i="6" s="1"/>
  <c r="D912" i="6" s="1"/>
  <c r="X338" i="6"/>
  <c r="A338" i="6" s="1"/>
  <c r="D338" i="6" s="1"/>
  <c r="X1392" i="6"/>
  <c r="A1392" i="6" s="1"/>
  <c r="D1392" i="6" s="1"/>
  <c r="X975" i="6"/>
  <c r="A975" i="6" s="1"/>
  <c r="D975" i="6" s="1"/>
  <c r="X1396" i="6"/>
  <c r="A1396" i="6" s="1"/>
  <c r="D1396" i="6" s="1"/>
  <c r="X713" i="6"/>
  <c r="A713" i="6" s="1"/>
  <c r="D713" i="6" s="1"/>
  <c r="X784" i="6"/>
  <c r="A784" i="6" s="1"/>
  <c r="D784" i="6" s="1"/>
  <c r="X1672" i="6"/>
  <c r="A1672" i="6" s="1"/>
  <c r="D1672" i="6" s="1"/>
  <c r="X1088" i="6"/>
  <c r="A1088" i="6" s="1"/>
  <c r="D1088" i="6" s="1"/>
  <c r="X573" i="6"/>
  <c r="A573" i="6" s="1"/>
  <c r="D573" i="6" s="1"/>
  <c r="X308" i="6"/>
  <c r="A308" i="6" s="1"/>
  <c r="D308" i="6" s="1"/>
  <c r="X813" i="6"/>
  <c r="A813" i="6" s="1"/>
  <c r="D813" i="6" s="1"/>
  <c r="X444" i="6"/>
  <c r="A444" i="6" s="1"/>
  <c r="D444" i="6" s="1"/>
  <c r="X287" i="6"/>
  <c r="A287" i="6" s="1"/>
  <c r="D287" i="6" s="1"/>
  <c r="X1600" i="6"/>
  <c r="A1600" i="6" s="1"/>
  <c r="D1600" i="6" s="1"/>
  <c r="X126" i="6"/>
  <c r="A126" i="6" s="1"/>
  <c r="D126" i="6" s="1"/>
  <c r="X1771" i="6"/>
  <c r="X924" i="6"/>
  <c r="A924" i="6" s="1"/>
  <c r="D924" i="6" s="1"/>
  <c r="X1381" i="6"/>
  <c r="A1381" i="6" s="1"/>
  <c r="D1381" i="6" s="1"/>
  <c r="X1711" i="6"/>
  <c r="A1711" i="6" s="1"/>
  <c r="D1711" i="6" s="1"/>
  <c r="X640" i="6"/>
  <c r="A640" i="6" s="1"/>
  <c r="D640" i="6" s="1"/>
  <c r="X1691" i="6"/>
  <c r="A1691" i="6" s="1"/>
  <c r="D1691" i="6" s="1"/>
  <c r="X1932" i="6"/>
  <c r="X1071" i="6"/>
  <c r="A1071" i="6" s="1"/>
  <c r="D1071" i="6" s="1"/>
  <c r="X953" i="6"/>
  <c r="A953" i="6" s="1"/>
  <c r="D953" i="6" s="1"/>
  <c r="X1612" i="6"/>
  <c r="A1612" i="6" s="1"/>
  <c r="D1612" i="6" s="1"/>
  <c r="X368" i="6"/>
  <c r="A368" i="6" s="1"/>
  <c r="D368" i="6" s="1"/>
  <c r="X263" i="6"/>
  <c r="A263" i="6" s="1"/>
  <c r="D263" i="6" s="1"/>
  <c r="X1330" i="6"/>
  <c r="A1330" i="6" s="1"/>
  <c r="D1330" i="6" s="1"/>
  <c r="X1394" i="6"/>
  <c r="A1394" i="6" s="1"/>
  <c r="D1394" i="6" s="1"/>
  <c r="X772" i="6"/>
  <c r="A772" i="6" s="1"/>
  <c r="D772" i="6" s="1"/>
  <c r="X1813" i="6"/>
  <c r="X68" i="6"/>
  <c r="A68" i="6" s="1"/>
  <c r="D68" i="6" s="1"/>
  <c r="X595" i="6"/>
  <c r="A595" i="6" s="1"/>
  <c r="D595" i="6" s="1"/>
  <c r="X1922" i="6"/>
  <c r="X1238" i="6"/>
  <c r="A1238" i="6" s="1"/>
  <c r="D1238" i="6" s="1"/>
  <c r="X462" i="6"/>
  <c r="A462" i="6" s="1"/>
  <c r="D462" i="6" s="1"/>
  <c r="X565" i="6"/>
  <c r="A565" i="6" s="1"/>
  <c r="D565" i="6" s="1"/>
  <c r="X542" i="6"/>
  <c r="A542" i="6" s="1"/>
  <c r="D542" i="6" s="1"/>
  <c r="X1525" i="6"/>
  <c r="A1525" i="6" s="1"/>
  <c r="D1525" i="6" s="1"/>
  <c r="X1469" i="6"/>
  <c r="A1469" i="6" s="1"/>
  <c r="D1469" i="6" s="1"/>
  <c r="X209" i="6"/>
  <c r="A209" i="6" s="1"/>
  <c r="D209" i="6" s="1"/>
  <c r="X1056" i="6"/>
  <c r="A1056" i="6" s="1"/>
  <c r="D1056" i="6" s="1"/>
  <c r="X161" i="6"/>
  <c r="A161" i="6" s="1"/>
  <c r="D161" i="6" s="1"/>
  <c r="X1613" i="6"/>
  <c r="A1613" i="6" s="1"/>
  <c r="D1613" i="6" s="1"/>
  <c r="X717" i="6"/>
  <c r="A717" i="6" s="1"/>
  <c r="D717" i="6" s="1"/>
  <c r="X971" i="6"/>
  <c r="A971" i="6" s="1"/>
  <c r="D971" i="6" s="1"/>
  <c r="X1222" i="6"/>
  <c r="A1222" i="6" s="1"/>
  <c r="D1222" i="6" s="1"/>
  <c r="X49" i="6"/>
  <c r="A49" i="6" s="1"/>
  <c r="D49" i="6" s="1"/>
  <c r="X1271" i="6"/>
  <c r="A1271" i="6" s="1"/>
  <c r="D1271" i="6" s="1"/>
  <c r="X1314" i="6"/>
  <c r="A1314" i="6" s="1"/>
  <c r="D1314" i="6" s="1"/>
  <c r="X860" i="6"/>
  <c r="A860" i="6" s="1"/>
  <c r="D860" i="6" s="1"/>
  <c r="X816" i="6"/>
  <c r="A816" i="6" s="1"/>
  <c r="D816" i="6" s="1"/>
  <c r="X1047" i="6"/>
  <c r="A1047" i="6" s="1"/>
  <c r="D1047" i="6" s="1"/>
  <c r="X94" i="6"/>
  <c r="A94" i="6" s="1"/>
  <c r="D94" i="6" s="1"/>
  <c r="X85" i="6"/>
  <c r="A85" i="6" s="1"/>
  <c r="D85" i="6" s="1"/>
  <c r="X121" i="6"/>
  <c r="A121" i="6" s="1"/>
  <c r="D121" i="6" s="1"/>
  <c r="X194" i="6"/>
  <c r="A194" i="6" s="1"/>
  <c r="D194" i="6" s="1"/>
  <c r="X724" i="6"/>
  <c r="A724" i="6" s="1"/>
  <c r="D724" i="6" s="1"/>
  <c r="X1149" i="6"/>
  <c r="A1149" i="6" s="1"/>
  <c r="D1149" i="6" s="1"/>
  <c r="X497" i="6"/>
  <c r="A497" i="6" s="1"/>
  <c r="D497" i="6" s="1"/>
  <c r="X1689" i="6"/>
  <c r="A1689" i="6" s="1"/>
  <c r="D1689" i="6" s="1"/>
  <c r="X1880" i="6"/>
  <c r="X1439" i="6"/>
  <c r="A1439" i="6" s="1"/>
  <c r="D1439" i="6" s="1"/>
  <c r="X1626" i="6"/>
  <c r="A1626" i="6" s="1"/>
  <c r="D1626" i="6" s="1"/>
  <c r="X1079" i="6"/>
  <c r="A1079" i="6" s="1"/>
  <c r="D1079" i="6" s="1"/>
  <c r="X245" i="6"/>
  <c r="A245" i="6" s="1"/>
  <c r="D245" i="6" s="1"/>
  <c r="X794" i="6"/>
  <c r="A794" i="6" s="1"/>
  <c r="D794" i="6" s="1"/>
  <c r="X422" i="6"/>
  <c r="A422" i="6" s="1"/>
  <c r="D422" i="6" s="1"/>
  <c r="X1730" i="6"/>
  <c r="X374" i="6"/>
  <c r="A374" i="6" s="1"/>
  <c r="D374" i="6" s="1"/>
  <c r="X148" i="6"/>
  <c r="A148" i="6" s="1"/>
  <c r="D148" i="6" s="1"/>
  <c r="X931" i="6"/>
  <c r="A931" i="6" s="1"/>
  <c r="D931" i="6" s="1"/>
  <c r="X1872" i="6"/>
  <c r="X1443" i="6"/>
  <c r="A1443" i="6" s="1"/>
  <c r="D1443" i="6" s="1"/>
  <c r="X1491" i="6"/>
  <c r="A1491" i="6" s="1"/>
  <c r="D1491" i="6" s="1"/>
  <c r="X401" i="6"/>
  <c r="A401" i="6" s="1"/>
  <c r="D401" i="6" s="1"/>
  <c r="X555" i="6"/>
  <c r="A555" i="6" s="1"/>
  <c r="D555" i="6" s="1"/>
  <c r="X193" i="6"/>
  <c r="A193" i="6" s="1"/>
  <c r="D193" i="6" s="1"/>
  <c r="X779" i="6"/>
  <c r="A779" i="6" s="1"/>
  <c r="D779" i="6" s="1"/>
  <c r="X1634" i="6"/>
  <c r="A1634" i="6" s="1"/>
  <c r="D1634" i="6" s="1"/>
  <c r="X292" i="6"/>
  <c r="A292" i="6" s="1"/>
  <c r="D292" i="6" s="1"/>
  <c r="X351" i="6"/>
  <c r="A351" i="6" s="1"/>
  <c r="D351" i="6" s="1"/>
  <c r="X1482" i="6"/>
  <c r="A1482" i="6" s="1"/>
  <c r="D1482" i="6" s="1"/>
  <c r="X1618" i="6"/>
  <c r="A1618" i="6" s="1"/>
  <c r="D1618" i="6" s="1"/>
  <c r="X1845" i="6"/>
  <c r="X1346" i="6"/>
  <c r="A1346" i="6" s="1"/>
  <c r="D1346" i="6" s="1"/>
  <c r="X1883" i="6"/>
  <c r="X1003" i="6"/>
  <c r="A1003" i="6" s="1"/>
  <c r="D1003" i="6" s="1"/>
  <c r="X1305" i="6"/>
  <c r="A1305" i="6" s="1"/>
  <c r="D1305" i="6" s="1"/>
  <c r="X750" i="6"/>
  <c r="A750" i="6" s="1"/>
  <c r="D750" i="6" s="1"/>
  <c r="X124" i="6"/>
  <c r="A124" i="6" s="1"/>
  <c r="D124" i="6" s="1"/>
  <c r="X599" i="6"/>
  <c r="A599" i="6" s="1"/>
  <c r="D599" i="6" s="1"/>
  <c r="X1400" i="6"/>
  <c r="A1400" i="6" s="1"/>
  <c r="D1400" i="6" s="1"/>
  <c r="X1100" i="6"/>
  <c r="A1100" i="6" s="1"/>
  <c r="D1100" i="6" s="1"/>
  <c r="X1815" i="6"/>
  <c r="X1913" i="6"/>
  <c r="X1105" i="6"/>
  <c r="A1105" i="6" s="1"/>
  <c r="D1105" i="6" s="1"/>
  <c r="X561" i="6"/>
  <c r="A561" i="6" s="1"/>
  <c r="D561" i="6" s="1"/>
  <c r="X1475" i="6"/>
  <c r="A1475" i="6" s="1"/>
  <c r="D1475" i="6" s="1"/>
  <c r="X872" i="6"/>
  <c r="A872" i="6" s="1"/>
  <c r="D872" i="6" s="1"/>
  <c r="X1816" i="6"/>
  <c r="X1703" i="6"/>
  <c r="A1703" i="6" s="1"/>
  <c r="D1703" i="6" s="1"/>
  <c r="X1208" i="6"/>
  <c r="A1208" i="6" s="1"/>
  <c r="D1208" i="6" s="1"/>
  <c r="X77" i="6"/>
  <c r="A77" i="6" s="1"/>
  <c r="D77" i="6" s="1"/>
  <c r="X1614" i="6"/>
  <c r="A1614" i="6" s="1"/>
  <c r="D1614" i="6" s="1"/>
  <c r="X427" i="6"/>
  <c r="A427" i="6" s="1"/>
  <c r="D427" i="6" s="1"/>
  <c r="X1432" i="6"/>
  <c r="A1432" i="6" s="1"/>
  <c r="D1432" i="6" s="1"/>
  <c r="X1630" i="6"/>
  <c r="A1630" i="6" s="1"/>
  <c r="D1630" i="6" s="1"/>
  <c r="X1035" i="6"/>
  <c r="A1035" i="6" s="1"/>
  <c r="D1035" i="6" s="1"/>
  <c r="X1789" i="6"/>
  <c r="X217" i="6"/>
  <c r="A217" i="6" s="1"/>
  <c r="D217" i="6" s="1"/>
  <c r="X1492" i="6"/>
  <c r="A1492" i="6" s="1"/>
  <c r="D1492" i="6" s="1"/>
  <c r="X1546" i="6"/>
  <c r="A1546" i="6" s="1"/>
  <c r="D1546" i="6" s="1"/>
  <c r="X871" i="6"/>
  <c r="A871" i="6" s="1"/>
  <c r="D871" i="6" s="1"/>
  <c r="X1578" i="6"/>
  <c r="A1578" i="6" s="1"/>
  <c r="D1578" i="6" s="1"/>
  <c r="X967" i="6"/>
  <c r="A967" i="6" s="1"/>
  <c r="D967" i="6" s="1"/>
  <c r="X845" i="6"/>
  <c r="A845" i="6" s="1"/>
  <c r="D845" i="6" s="1"/>
  <c r="X197" i="6"/>
  <c r="A197" i="6" s="1"/>
  <c r="D197" i="6" s="1"/>
  <c r="X289" i="6"/>
  <c r="A289" i="6" s="1"/>
  <c r="D289" i="6" s="1"/>
  <c r="X622" i="6"/>
  <c r="A622" i="6" s="1"/>
  <c r="D622" i="6" s="1"/>
  <c r="X1841" i="6"/>
  <c r="X1422" i="6"/>
  <c r="A1422" i="6" s="1"/>
  <c r="D1422" i="6" s="1"/>
  <c r="X991" i="6"/>
  <c r="A991" i="6" s="1"/>
  <c r="D991" i="6" s="1"/>
  <c r="X454" i="6"/>
  <c r="A454" i="6" s="1"/>
  <c r="D454" i="6" s="1"/>
  <c r="X1247" i="6"/>
  <c r="A1247" i="6" s="1"/>
  <c r="D1247" i="6" s="1"/>
  <c r="X952" i="6"/>
  <c r="A952" i="6" s="1"/>
  <c r="D952" i="6" s="1"/>
  <c r="X1642" i="6"/>
  <c r="A1642" i="6" s="1"/>
  <c r="D1642" i="6" s="1"/>
  <c r="X183" i="6"/>
  <c r="A183" i="6" s="1"/>
  <c r="D183" i="6" s="1"/>
  <c r="X1266" i="6"/>
  <c r="A1266" i="6" s="1"/>
  <c r="D1266" i="6" s="1"/>
  <c r="X1864" i="6"/>
  <c r="X936" i="6"/>
  <c r="A936" i="6" s="1"/>
  <c r="D936" i="6" s="1"/>
  <c r="X319" i="6"/>
  <c r="A319" i="6" s="1"/>
  <c r="D319" i="6" s="1"/>
  <c r="X1024" i="6"/>
  <c r="A1024" i="6" s="1"/>
  <c r="D1024" i="6" s="1"/>
  <c r="X1774" i="6"/>
  <c r="X1393" i="6"/>
  <c r="A1393" i="6" s="1"/>
  <c r="D1393" i="6" s="1"/>
  <c r="X1260" i="6"/>
  <c r="A1260" i="6" s="1"/>
  <c r="D1260" i="6" s="1"/>
  <c r="X1505" i="6"/>
  <c r="A1505" i="6" s="1"/>
  <c r="D1505" i="6" s="1"/>
  <c r="X1899" i="6"/>
  <c r="X1675" i="6"/>
  <c r="A1675" i="6" s="1"/>
  <c r="D1675" i="6" s="1"/>
  <c r="X1646" i="6"/>
  <c r="A1646" i="6" s="1"/>
  <c r="D1646" i="6" s="1"/>
  <c r="X1310" i="6"/>
  <c r="A1310" i="6" s="1"/>
  <c r="D1310" i="6" s="1"/>
  <c r="N21" i="6" l="1"/>
  <c r="G21" i="6"/>
  <c r="L3" i="8" s="1"/>
  <c r="D4" i="17" s="1"/>
  <c r="V21" i="6"/>
  <c r="W8" i="8" s="1"/>
  <c r="AU3" i="8" s="1"/>
  <c r="AM3" i="8" s="1"/>
  <c r="L8" i="8" s="1"/>
  <c r="U21" i="6"/>
  <c r="B23" i="6"/>
  <c r="A4" i="17" s="1"/>
  <c r="H21" i="6"/>
  <c r="J21" i="6"/>
  <c r="K21" i="6"/>
  <c r="Q3" i="8" s="1"/>
  <c r="T21" i="6"/>
  <c r="C5" i="11" s="1"/>
  <c r="E21" i="6"/>
  <c r="T3" i="8" s="1"/>
  <c r="I21" i="6"/>
  <c r="N3" i="8" s="1"/>
  <c r="F4" i="17" s="1"/>
  <c r="L21" i="6"/>
  <c r="P21" i="6"/>
  <c r="M21" i="6"/>
  <c r="R8" i="8" s="1"/>
  <c r="AV3" i="8" s="1"/>
  <c r="AN3" i="8" s="1"/>
  <c r="M8" i="8" s="1"/>
  <c r="O21" i="6"/>
  <c r="P4" i="6" s="1"/>
  <c r="Q21" i="6"/>
  <c r="S21" i="6"/>
  <c r="O3" i="8" s="1"/>
  <c r="J19" i="6" l="1"/>
  <c r="P3" i="8"/>
  <c r="G4" i="17" s="1"/>
  <c r="AS8" i="8"/>
  <c r="M3" i="8"/>
  <c r="C4" i="11"/>
  <c r="T5" i="6"/>
  <c r="Y3" i="8"/>
  <c r="U9" i="8"/>
  <c r="AD3" i="8"/>
  <c r="R5" i="6" l="1"/>
  <c r="P5" i="6"/>
  <c r="P6" i="6" s="1"/>
  <c r="S3" i="8" s="1"/>
  <c r="T2" i="18" s="1"/>
  <c r="U3" i="8" s="1"/>
  <c r="AA3" i="8"/>
  <c r="AB3" i="8" s="1"/>
  <c r="F21" i="6"/>
  <c r="K3" i="8" s="1"/>
  <c r="AF3" i="8"/>
  <c r="C63" i="11"/>
  <c r="C22" i="11"/>
  <c r="C107" i="11"/>
  <c r="C80" i="11"/>
  <c r="C25" i="11"/>
  <c r="C55" i="11"/>
  <c r="C96" i="11"/>
  <c r="C106" i="11"/>
  <c r="C92" i="11"/>
  <c r="C90" i="11"/>
  <c r="C50" i="11"/>
  <c r="C19" i="11"/>
  <c r="C91" i="11"/>
  <c r="C97" i="11"/>
  <c r="C93" i="11"/>
  <c r="C98" i="11"/>
  <c r="C43" i="11"/>
  <c r="C57" i="11"/>
  <c r="C15" i="11"/>
  <c r="C109" i="11"/>
  <c r="C26" i="11"/>
  <c r="C62" i="11"/>
  <c r="C103" i="11"/>
  <c r="C20" i="11"/>
  <c r="C39" i="11"/>
  <c r="C74" i="11"/>
  <c r="C61" i="11"/>
  <c r="C36" i="11"/>
  <c r="C53" i="11"/>
  <c r="C17" i="11"/>
  <c r="C99" i="11"/>
  <c r="C67" i="11"/>
  <c r="C102" i="11"/>
  <c r="C16" i="11"/>
  <c r="C94" i="11"/>
  <c r="C12" i="11"/>
  <c r="D12" i="11" s="1"/>
  <c r="C13" i="11"/>
  <c r="C95" i="11"/>
  <c r="C68" i="11"/>
  <c r="C75" i="11"/>
  <c r="C54" i="11"/>
  <c r="C84" i="11"/>
  <c r="C37" i="11"/>
  <c r="C32" i="11"/>
  <c r="C70" i="11"/>
  <c r="C86" i="11"/>
  <c r="C69" i="11"/>
  <c r="C23" i="11"/>
  <c r="C14" i="11"/>
  <c r="C73" i="11"/>
  <c r="C31" i="11"/>
  <c r="C41" i="11"/>
  <c r="C56" i="11"/>
  <c r="C101" i="11"/>
  <c r="C27" i="11"/>
  <c r="C48" i="11"/>
  <c r="C47" i="11"/>
  <c r="C85" i="11"/>
  <c r="C66" i="11"/>
  <c r="C77" i="11"/>
  <c r="C30" i="11"/>
  <c r="C108" i="11"/>
  <c r="C35" i="11"/>
  <c r="C100" i="11"/>
  <c r="C33" i="11"/>
  <c r="C78" i="11"/>
  <c r="C40" i="11"/>
  <c r="C45" i="11"/>
  <c r="C89" i="11"/>
  <c r="C59" i="11"/>
  <c r="C81" i="11"/>
  <c r="C65" i="11"/>
  <c r="C111" i="11"/>
  <c r="C34" i="11"/>
  <c r="C87" i="11"/>
  <c r="C72" i="11"/>
  <c r="C71" i="11"/>
  <c r="C42" i="11"/>
  <c r="C52" i="11"/>
  <c r="C29" i="11"/>
  <c r="C105" i="11"/>
  <c r="C76" i="11"/>
  <c r="C60" i="11"/>
  <c r="C24" i="11"/>
  <c r="C49" i="11"/>
  <c r="C44" i="11"/>
  <c r="C21" i="11"/>
  <c r="C79" i="11"/>
  <c r="C38" i="11"/>
  <c r="C46" i="11"/>
  <c r="C51" i="11"/>
  <c r="C82" i="11"/>
  <c r="C110" i="11"/>
  <c r="C18" i="11"/>
  <c r="C83" i="11"/>
  <c r="C64" i="11"/>
  <c r="C88" i="11"/>
  <c r="C28" i="11"/>
  <c r="C104" i="11"/>
  <c r="C58" i="11"/>
  <c r="E4" i="17"/>
  <c r="AO3" i="8"/>
  <c r="N8" i="8" s="1"/>
  <c r="Q2" i="18"/>
  <c r="AE3" i="8" l="1"/>
  <c r="A12" i="11"/>
  <c r="D13" i="11"/>
  <c r="AC3" i="8"/>
  <c r="AG3" i="8"/>
  <c r="A13" i="11" l="1"/>
  <c r="D14" i="11"/>
  <c r="D15" i="11" l="1"/>
  <c r="A14" i="11"/>
  <c r="D16" i="11" l="1"/>
  <c r="A15" i="11"/>
  <c r="A16" i="11" l="1"/>
  <c r="D17" i="11"/>
  <c r="A17" i="11" l="1"/>
  <c r="D18" i="11"/>
  <c r="D19" i="11" l="1"/>
  <c r="A18" i="11"/>
  <c r="D20" i="11" l="1"/>
  <c r="A19" i="11"/>
  <c r="A20" i="11" l="1"/>
  <c r="D21" i="11"/>
  <c r="D22" i="11" l="1"/>
  <c r="A21" i="11"/>
  <c r="D23" i="11" l="1"/>
  <c r="A22" i="11"/>
  <c r="A23" i="11" l="1"/>
  <c r="D24" i="11"/>
  <c r="A24" i="11" l="1"/>
  <c r="D25" i="11"/>
  <c r="A25" i="11" l="1"/>
  <c r="D26" i="11"/>
  <c r="D27" i="11" l="1"/>
  <c r="A26" i="11"/>
  <c r="A27" i="11" l="1"/>
  <c r="D28" i="11"/>
  <c r="A28" i="11" l="1"/>
  <c r="D29" i="11"/>
  <c r="D30" i="11" l="1"/>
  <c r="A29" i="11"/>
  <c r="A30" i="11" l="1"/>
  <c r="D31" i="11"/>
  <c r="A31" i="11" l="1"/>
  <c r="D32" i="11"/>
  <c r="A32" i="11" l="1"/>
  <c r="D33" i="11"/>
  <c r="D34" i="11" l="1"/>
  <c r="A33" i="11"/>
  <c r="D35" i="11" l="1"/>
  <c r="A34" i="11"/>
  <c r="A35" i="11" l="1"/>
  <c r="D36" i="11"/>
  <c r="D37" i="11" l="1"/>
  <c r="A36" i="11"/>
  <c r="A37" i="11" l="1"/>
  <c r="D38" i="11"/>
  <c r="D39" i="11" l="1"/>
  <c r="A38" i="11"/>
  <c r="D40" i="11" l="1"/>
  <c r="A39" i="11"/>
  <c r="A40" i="11" l="1"/>
  <c r="D41" i="11"/>
  <c r="D42" i="11" l="1"/>
  <c r="A41" i="11"/>
  <c r="D43" i="11" l="1"/>
  <c r="A42" i="11"/>
  <c r="A43" i="11" l="1"/>
  <c r="D44" i="11"/>
  <c r="D45" i="11" l="1"/>
  <c r="A44" i="11"/>
  <c r="D46" i="11" l="1"/>
  <c r="A45" i="11"/>
  <c r="A46" i="11" l="1"/>
  <c r="D47" i="11"/>
  <c r="A47" i="11" l="1"/>
  <c r="D48" i="11"/>
  <c r="A48" i="11" l="1"/>
  <c r="D49" i="11"/>
  <c r="A49" i="11" l="1"/>
  <c r="D50" i="11"/>
  <c r="A50" i="11" l="1"/>
  <c r="D51" i="11"/>
  <c r="D52" i="11" l="1"/>
  <c r="A51" i="11"/>
  <c r="D53" i="11" l="1"/>
  <c r="A52" i="11"/>
  <c r="A53" i="11" l="1"/>
  <c r="D54" i="11"/>
  <c r="A54" i="11" l="1"/>
  <c r="D55" i="11"/>
  <c r="A55" i="11" l="1"/>
  <c r="D56" i="11"/>
  <c r="A56" i="11" l="1"/>
  <c r="D57" i="11"/>
  <c r="D58" i="11" l="1"/>
  <c r="A57" i="11"/>
  <c r="A58" i="11" l="1"/>
  <c r="D59" i="11"/>
  <c r="D60" i="11" l="1"/>
  <c r="A59" i="11"/>
  <c r="D61" i="11" l="1"/>
  <c r="A60" i="11"/>
  <c r="A61" i="11" l="1"/>
  <c r="D62" i="11"/>
  <c r="A62" i="11" l="1"/>
  <c r="D63" i="11"/>
  <c r="A63" i="11" l="1"/>
  <c r="D64" i="11"/>
  <c r="D65" i="11" l="1"/>
  <c r="A64" i="11"/>
  <c r="A65" i="11" l="1"/>
  <c r="D66" i="11"/>
  <c r="A66" i="11" l="1"/>
  <c r="D67" i="11"/>
  <c r="A67" i="11" l="1"/>
  <c r="D68" i="11"/>
  <c r="D69" i="11" l="1"/>
  <c r="A68" i="11"/>
  <c r="A69" i="11" l="1"/>
  <c r="D70" i="11"/>
  <c r="D71" i="11" l="1"/>
  <c r="A70" i="11"/>
  <c r="A71" i="11" l="1"/>
  <c r="D72" i="11"/>
  <c r="A72" i="11" l="1"/>
  <c r="D73" i="11"/>
  <c r="A73" i="11" l="1"/>
  <c r="D74" i="11"/>
  <c r="A74" i="11" l="1"/>
  <c r="D75" i="11"/>
  <c r="D76" i="11" l="1"/>
  <c r="A75" i="11"/>
  <c r="D77" i="11" l="1"/>
  <c r="A76" i="11"/>
  <c r="A77" i="11" l="1"/>
  <c r="D78" i="11"/>
  <c r="D79" i="11" l="1"/>
  <c r="A78" i="11"/>
  <c r="D80" i="11" l="1"/>
  <c r="A79" i="11"/>
  <c r="D81" i="11" l="1"/>
  <c r="A80" i="11"/>
  <c r="A81" i="11" l="1"/>
  <c r="D82" i="11"/>
  <c r="A82" i="11" l="1"/>
  <c r="D83" i="11"/>
  <c r="A83" i="11" l="1"/>
  <c r="D84" i="11"/>
  <c r="D85" i="11" l="1"/>
  <c r="A84" i="11"/>
  <c r="A85" i="11" l="1"/>
  <c r="D86" i="11"/>
  <c r="D87" i="11" l="1"/>
  <c r="A86" i="11"/>
  <c r="D88" i="11" l="1"/>
  <c r="A87" i="11"/>
  <c r="A88" i="11" l="1"/>
  <c r="D89" i="11"/>
  <c r="A89" i="11" l="1"/>
  <c r="D90" i="11"/>
  <c r="D91" i="11" l="1"/>
  <c r="A90" i="11"/>
  <c r="D92" i="11" l="1"/>
  <c r="A91" i="11"/>
  <c r="A92" i="11" l="1"/>
  <c r="D93" i="11"/>
  <c r="D94" i="11" l="1"/>
  <c r="A93" i="11"/>
  <c r="A94" i="11" l="1"/>
  <c r="D95" i="11"/>
  <c r="D96" i="11" l="1"/>
  <c r="A95" i="11"/>
  <c r="A96" i="11" l="1"/>
  <c r="D97" i="11"/>
  <c r="A97" i="11" l="1"/>
  <c r="D98" i="11"/>
  <c r="A98" i="11" l="1"/>
  <c r="D99" i="11"/>
  <c r="A99" i="11" l="1"/>
  <c r="D100" i="11"/>
  <c r="A100" i="11" l="1"/>
  <c r="D101" i="11"/>
  <c r="A101" i="11" l="1"/>
  <c r="D102" i="11"/>
  <c r="A102" i="11" l="1"/>
  <c r="D103" i="11"/>
  <c r="D104" i="11" l="1"/>
  <c r="A103" i="11"/>
  <c r="A104" i="11" l="1"/>
  <c r="D105" i="11"/>
  <c r="A105" i="11" l="1"/>
  <c r="D106" i="11"/>
  <c r="A106" i="11" l="1"/>
  <c r="D107" i="11"/>
  <c r="A107" i="11" l="1"/>
  <c r="D108" i="11"/>
  <c r="D109" i="11" l="1"/>
  <c r="A108" i="11"/>
  <c r="D110" i="11" l="1"/>
  <c r="A109" i="11"/>
  <c r="A110" i="11" l="1"/>
  <c r="D111" i="11"/>
  <c r="A111" i="11" s="1"/>
  <c r="B9" i="11" s="1"/>
  <c r="AL3" i="8" s="1"/>
  <c r="K8" i="8" s="1"/>
</calcChain>
</file>

<file path=xl/comments1.xml><?xml version="1.0" encoding="utf-8"?>
<comments xmlns="http://schemas.openxmlformats.org/spreadsheetml/2006/main">
  <authors>
    <author>Ahmed Gouda (ECC TCH)</author>
  </authors>
  <commentList>
    <comment ref="B4" authorId="0" shapeId="0">
      <text>
        <r>
          <rPr>
            <b/>
            <sz val="9"/>
            <color indexed="81"/>
            <rFont val="Tahoma"/>
            <family val="2"/>
          </rPr>
          <t>Item Code Type</t>
        </r>
      </text>
    </comment>
    <comment ref="N7" authorId="0" shapeId="0">
      <text>
        <r>
          <rPr>
            <b/>
            <sz val="9"/>
            <color indexed="81"/>
            <rFont val="Tahoma"/>
            <family val="2"/>
          </rPr>
          <t>higher bending safety means over designed drum size as the barrel diameter may be decreased without harming the cable</t>
        </r>
      </text>
    </comment>
  </commentList>
</comments>
</file>

<file path=xl/comments2.xml><?xml version="1.0" encoding="utf-8"?>
<comments xmlns="http://schemas.openxmlformats.org/spreadsheetml/2006/main">
  <authors>
    <author>Ahmed Gouda (ECC TCH)</author>
  </authors>
  <commentList>
    <comment ref="F2" authorId="0" shapeId="0">
      <text>
        <r>
          <rPr>
            <b/>
            <sz val="9"/>
            <color indexed="81"/>
            <rFont val="Tahoma"/>
            <family val="2"/>
          </rPr>
          <t>shall be reviewed by Drums Factory</t>
        </r>
      </text>
    </comment>
    <comment ref="J2" authorId="0" shapeId="0">
      <text>
        <r>
          <rPr>
            <b/>
            <sz val="9"/>
            <color indexed="81"/>
            <rFont val="Tahoma"/>
            <family val="2"/>
          </rPr>
          <t>Wooden Drum is default for drum capacity up to 8 ton</t>
        </r>
      </text>
    </comment>
  </commentList>
</comments>
</file>

<file path=xl/sharedStrings.xml><?xml version="1.0" encoding="utf-8"?>
<sst xmlns="http://schemas.openxmlformats.org/spreadsheetml/2006/main" count="101020" uniqueCount="772">
  <si>
    <t>BENDING CHECK</t>
  </si>
  <si>
    <t>WEIGHT CHECK</t>
  </si>
  <si>
    <t>LENGTH CHECK</t>
  </si>
  <si>
    <t>HORIZONTALS</t>
  </si>
  <si>
    <t>VERTICALS</t>
  </si>
  <si>
    <t>METERS</t>
  </si>
  <si>
    <t>Code</t>
  </si>
  <si>
    <t>Barrel Diameter</t>
  </si>
  <si>
    <t>Inner Width</t>
  </si>
  <si>
    <t>Cable Description</t>
  </si>
  <si>
    <t>Wooden Drum</t>
  </si>
  <si>
    <t>Steel Drum</t>
  </si>
  <si>
    <t>Flange Diameter with lagging</t>
  </si>
  <si>
    <t>Flange Diameter without lagging</t>
  </si>
  <si>
    <t>Drum Code</t>
  </si>
  <si>
    <t>Size
[mm²]</t>
  </si>
  <si>
    <t>Drum Dimensions [mm]</t>
  </si>
  <si>
    <t>Approx. Net Weight
[kg]</t>
  </si>
  <si>
    <t>Approx. Gross Weight
[kg]</t>
  </si>
  <si>
    <t>Number of Drums</t>
  </si>
  <si>
    <t>Client Name</t>
  </si>
  <si>
    <t>Drum Type</t>
  </si>
  <si>
    <t>Knee</t>
  </si>
  <si>
    <t>Check</t>
  </si>
  <si>
    <t>Client</t>
  </si>
  <si>
    <t>+ve tolerance</t>
  </si>
  <si>
    <t>x</t>
  </si>
  <si>
    <t>c</t>
  </si>
  <si>
    <t>m</t>
  </si>
  <si>
    <t>Supported</t>
  </si>
  <si>
    <t>Drum Capacity</t>
  </si>
  <si>
    <t>Columns</t>
  </si>
  <si>
    <t>Raws</t>
  </si>
  <si>
    <t>Final Check</t>
  </si>
  <si>
    <t>Export</t>
  </si>
  <si>
    <t>Export - Europe</t>
  </si>
  <si>
    <t>Rexel</t>
  </si>
  <si>
    <t>Result</t>
  </si>
  <si>
    <t>Drum Weight</t>
  </si>
  <si>
    <t>No Lagging</t>
  </si>
  <si>
    <t>Fully Lagged</t>
  </si>
  <si>
    <t>Lagging Weight
(Fully Lagged)</t>
  </si>
  <si>
    <t>Remarks</t>
  </si>
  <si>
    <t>Fumigation</t>
  </si>
  <si>
    <t>Anti-Termite</t>
  </si>
  <si>
    <t>W1</t>
  </si>
  <si>
    <t>W2</t>
  </si>
  <si>
    <t>Voltage Grade</t>
  </si>
  <si>
    <t>Fumigation Treated</t>
  </si>
  <si>
    <t>Max. capacity for the drum (kg)</t>
  </si>
  <si>
    <t>Max. length for the drum (m)</t>
  </si>
  <si>
    <t>Volume</t>
  </si>
  <si>
    <t>% of Length Loading</t>
  </si>
  <si>
    <t>% of Weight Loading</t>
  </si>
  <si>
    <t>Cable Diameter
[mm]</t>
  </si>
  <si>
    <t>Bending
(Min. Barrel Diameter)
[mm]</t>
  </si>
  <si>
    <t>Drum Weight Capacity [kg]</t>
  </si>
  <si>
    <t>Drum Length Capacity [m]</t>
  </si>
  <si>
    <t>Bending Factor</t>
  </si>
  <si>
    <t>Cable Weight
[kg/km]</t>
  </si>
  <si>
    <t>Minimum Accepted Spacing
(mm)</t>
  </si>
  <si>
    <t>Cable Diameter with tol
[mm]</t>
  </si>
  <si>
    <t>No. of Horizontals</t>
  </si>
  <si>
    <t>Cable Diameter</t>
  </si>
  <si>
    <t>Vertical</t>
  </si>
  <si>
    <t>Meters</t>
  </si>
  <si>
    <t>Total Meters</t>
  </si>
  <si>
    <t>Total Length</t>
  </si>
  <si>
    <t>mm</t>
  </si>
  <si>
    <t>Coil Inner Diameter</t>
  </si>
  <si>
    <t>Coil Height</t>
  </si>
  <si>
    <t>Conductor Diameter</t>
  </si>
  <si>
    <t>Conductor Diameter with tol</t>
  </si>
  <si>
    <t>Length</t>
  </si>
  <si>
    <t>No. of Turns Horizontal</t>
  </si>
  <si>
    <t>Outer Diameter</t>
  </si>
  <si>
    <t>length</t>
  </si>
  <si>
    <t>No. of Turns Vertical</t>
  </si>
  <si>
    <t>Coil Outer Diameter</t>
  </si>
  <si>
    <t>Size [mm²]</t>
  </si>
  <si>
    <t>Voltage Grade [kV]</t>
  </si>
  <si>
    <t>No. of Items</t>
  </si>
  <si>
    <t>Item Code</t>
  </si>
  <si>
    <t>PE Lagged</t>
  </si>
  <si>
    <t>Approx. Space
(mm)</t>
  </si>
  <si>
    <t>Vesion No.</t>
  </si>
  <si>
    <t>Modification</t>
  </si>
  <si>
    <t>Requested by</t>
  </si>
  <si>
    <t>Date</t>
  </si>
  <si>
    <t>Ayman El Kholy</t>
  </si>
  <si>
    <t>Update wooden drums weight capacities as per the new sheet received from wooden drums factory</t>
  </si>
  <si>
    <t>Add four drums with codes
BW90SP1 , BW10SP1 , BW11SP2 , BW125SP5</t>
  </si>
  <si>
    <t>Tawfeek Mahmoud</t>
  </si>
  <si>
    <t>Review Drums Weights and new drums added</t>
  </si>
  <si>
    <t>Technical Department</t>
  </si>
  <si>
    <t>Maximum Flange Diameter with lagging</t>
  </si>
  <si>
    <t>New Drums Codes
New Caclculations</t>
  </si>
  <si>
    <t>Shipped to</t>
  </si>
  <si>
    <t>Minimum Inner Width</t>
  </si>
  <si>
    <t>This drum schedule must be sent to drums factory to proceed accordingly.</t>
  </si>
  <si>
    <t>Diameter Tol. (mm)</t>
  </si>
  <si>
    <t>Cable Diameter with tol.
[mm]</t>
  </si>
  <si>
    <t>Weight Tol. (%)</t>
  </si>
  <si>
    <t>Steel Stand</t>
  </si>
  <si>
    <t>Steel Stand Application
Knee depends on local and LSHF conditions</t>
  </si>
  <si>
    <t>Consider the outer with from center</t>
  </si>
  <si>
    <t>Logistics Department</t>
  </si>
  <si>
    <t>Maximum Outer Width from Center</t>
  </si>
  <si>
    <t>Maximum Outer Width from Flange Surface</t>
  </si>
  <si>
    <t>Max. Outer Width from Center</t>
  </si>
  <si>
    <t>Max. Outer Width</t>
  </si>
  <si>
    <t>New Wooden &amp; Steel Drums</t>
  </si>
  <si>
    <t>New Wooden &amp; Steel Drums &amp; Lagging Code</t>
  </si>
  <si>
    <t>Type</t>
  </si>
  <si>
    <t>New Knee Calculations</t>
  </si>
  <si>
    <t>Bending Control</t>
  </si>
  <si>
    <t>New Steel Stand Condition</t>
  </si>
  <si>
    <t>El Sewedy Engineering</t>
  </si>
  <si>
    <t>Steel Stand Code</t>
  </si>
  <si>
    <t>old condition</t>
  </si>
  <si>
    <t>Adding Steel Stand field &amp; Drums list updated</t>
  </si>
  <si>
    <t>Qatar</t>
  </si>
  <si>
    <t>KSA</t>
  </si>
  <si>
    <t>Iraq</t>
  </si>
  <si>
    <t>Kuwait</t>
  </si>
  <si>
    <t>UAE</t>
  </si>
  <si>
    <t>Others</t>
  </si>
  <si>
    <t>6.0</t>
  </si>
  <si>
    <t>Remove the central steel pipe from some steel drums codes</t>
  </si>
  <si>
    <r>
      <t xml:space="preserve">All wooden drums with width from 1500 mm and above and weight load over 7 ton are </t>
    </r>
    <r>
      <rPr>
        <b/>
        <sz val="10"/>
        <color rgb="FFFF0000"/>
        <rFont val="Calibri"/>
        <family val="2"/>
        <scheme val="minor"/>
      </rPr>
      <t xml:space="preserve">HOLD
</t>
    </r>
    <r>
      <rPr>
        <sz val="10"/>
        <rFont val="Calibri"/>
        <family val="2"/>
        <scheme val="minor"/>
      </rPr>
      <t>Such drums will be red highlighted in the drum schedule if selected</t>
    </r>
  </si>
  <si>
    <t>Wooden drums are limited to 7 ton capacity maximum</t>
  </si>
  <si>
    <t>Size</t>
  </si>
  <si>
    <t>Description</t>
  </si>
  <si>
    <t>Color</t>
  </si>
  <si>
    <t>Oracle Code</t>
  </si>
  <si>
    <t>TDS No.</t>
  </si>
  <si>
    <t>Code Designation</t>
  </si>
  <si>
    <t xml:space="preserve">Maximum Outer Width </t>
  </si>
  <si>
    <t>Cutting Length
[m]</t>
  </si>
  <si>
    <t>Total Qty.
[km]</t>
  </si>
  <si>
    <t>Lagging Type</t>
  </si>
  <si>
    <t>Std. Length</t>
  </si>
  <si>
    <t>Maximum Outer Width (Center)</t>
  </si>
  <si>
    <t>Version</t>
  </si>
  <si>
    <r>
      <t>d</t>
    </r>
    <r>
      <rPr>
        <b/>
        <vertAlign val="subscript"/>
        <sz val="12"/>
        <rFont val="Calibri"/>
        <family val="2"/>
        <scheme val="minor"/>
      </rPr>
      <t>1</t>
    </r>
  </si>
  <si>
    <r>
      <t>d</t>
    </r>
    <r>
      <rPr>
        <b/>
        <vertAlign val="subscript"/>
        <sz val="12"/>
        <rFont val="Calibri"/>
        <family val="2"/>
        <scheme val="minor"/>
      </rPr>
      <t>2</t>
    </r>
  </si>
  <si>
    <r>
      <t>s</t>
    </r>
    <r>
      <rPr>
        <b/>
        <vertAlign val="subscript"/>
        <sz val="12"/>
        <rFont val="Calibri"/>
        <family val="2"/>
        <scheme val="minor"/>
      </rPr>
      <t>1</t>
    </r>
  </si>
  <si>
    <r>
      <t>S</t>
    </r>
    <r>
      <rPr>
        <b/>
        <vertAlign val="subscript"/>
        <sz val="12"/>
        <rFont val="Calibri"/>
        <family val="2"/>
        <scheme val="minor"/>
      </rPr>
      <t>3</t>
    </r>
  </si>
  <si>
    <r>
      <t>d</t>
    </r>
    <r>
      <rPr>
        <b/>
        <vertAlign val="subscript"/>
        <sz val="12"/>
        <rFont val="Calibri"/>
        <family val="2"/>
        <scheme val="minor"/>
      </rPr>
      <t>3</t>
    </r>
  </si>
  <si>
    <t>New Drums Codes added</t>
  </si>
  <si>
    <t>5.0</t>
  </si>
  <si>
    <t>7.0</t>
  </si>
  <si>
    <t>Core Identification</t>
  </si>
  <si>
    <t>Reformatting for Oracle ADI</t>
  </si>
  <si>
    <t>Adding Core Identification</t>
  </si>
  <si>
    <t>8.0</t>
  </si>
  <si>
    <t>Check Loading</t>
  </si>
  <si>
    <t>Bending Safety
[mm]</t>
  </si>
  <si>
    <t>Max. Outer Width from Center
(mm)</t>
  </si>
  <si>
    <t>Drum Capacity
(kg)</t>
  </si>
  <si>
    <t>Drum Weight
(kg)</t>
  </si>
  <si>
    <t>Lagging Weight
(kg)</t>
  </si>
  <si>
    <t>Max. Flange Diameter with lagging
(mm)</t>
  </si>
  <si>
    <t>Flange Diameter without lagging
(mm)</t>
  </si>
  <si>
    <t>Barrel Diameter
(mm)</t>
  </si>
  <si>
    <t>Minimum Inner Width
(mm)</t>
  </si>
  <si>
    <t>Max. Steel bar length (Total Outer Width)
(mm)</t>
  </si>
  <si>
    <t>No. of Turns</t>
  </si>
  <si>
    <t>No. of Layers</t>
  </si>
  <si>
    <t>Required Length
(m)</t>
  </si>
  <si>
    <t>Cable Diameter
(mm)</t>
  </si>
  <si>
    <t>Min. Barrel Diameter
(mm)</t>
  </si>
  <si>
    <t>Spacing
(mm)</t>
  </si>
  <si>
    <t>Afghanistan</t>
  </si>
  <si>
    <t>Albania</t>
  </si>
  <si>
    <t>Algeria</t>
  </si>
  <si>
    <t>Andorra</t>
  </si>
  <si>
    <t>Angola</t>
  </si>
  <si>
    <t>Antigua and Barbuda</t>
  </si>
  <si>
    <t>Argentina</t>
  </si>
  <si>
    <t>Armenia</t>
  </si>
  <si>
    <t>Australia</t>
  </si>
  <si>
    <t>Austria</t>
  </si>
  <si>
    <t>Azerbaijan</t>
  </si>
  <si>
    <t>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</si>
  <si>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</si>
  <si>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</si>
  <si>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</si>
  <si>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</si>
  <si>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</si>
  <si>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</si>
  <si>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</si>
  <si>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</si>
  <si>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</si>
  <si>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</si>
  <si>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</si>
  <si>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</si>
  <si>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</si>
  <si>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</si>
  <si>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</si>
  <si>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</si>
  <si>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</si>
  <si>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</si>
  <si>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</si>
  <si>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</si>
  <si>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 (CAR)</t>
  </si>
  <si>
    <t>Chad</t>
  </si>
  <si>
    <t>Chile</t>
  </si>
  <si>
    <t>China</t>
  </si>
  <si>
    <t>Colombia</t>
  </si>
  <si>
    <t>Comoros</t>
  </si>
  <si>
    <t>Congo</t>
  </si>
  <si>
    <t>Costa Rica</t>
  </si>
  <si>
    <t>Cote d'Ivoire</t>
  </si>
  <si>
    <t>Croatia</t>
  </si>
  <si>
    <t>Cuba</t>
  </si>
  <si>
    <t>Cyprus</t>
  </si>
  <si>
    <t>Czech Republic</t>
  </si>
  <si>
    <t>Denmark</t>
  </si>
  <si>
    <t>Djibouti</t>
  </si>
  <si>
    <t>Dominica</t>
  </si>
  <si>
    <t>Dominican Republic</t>
  </si>
  <si>
    <t>Ecuador</t>
  </si>
  <si>
    <t>Egypt</t>
  </si>
  <si>
    <t>El Salvador</t>
  </si>
  <si>
    <t>Equatorial Guinea</t>
  </si>
  <si>
    <t>Eritrea</t>
  </si>
  <si>
    <t>Estonia</t>
  </si>
  <si>
    <t>Ethiopia</t>
  </si>
  <si>
    <t>Fiji</t>
  </si>
  <si>
    <t>Finland</t>
  </si>
  <si>
    <t>France</t>
  </si>
  <si>
    <t>Gabon</t>
  </si>
  <si>
    <t>Gambia</t>
  </si>
  <si>
    <t>Georgia</t>
  </si>
  <si>
    <t>Germany</t>
  </si>
  <si>
    <t>Ghana</t>
  </si>
  <si>
    <t>Greece</t>
  </si>
  <si>
    <t>Grenada</t>
  </si>
  <si>
    <t>Guatemala</t>
  </si>
  <si>
    <t>Guinea</t>
  </si>
  <si>
    <t>Guinea-Bissau</t>
  </si>
  <si>
    <t>Guyana</t>
  </si>
  <si>
    <t>Haiti</t>
  </si>
  <si>
    <t>Honduras</t>
  </si>
  <si>
    <t>Hungary</t>
  </si>
  <si>
    <t>Iceland</t>
  </si>
  <si>
    <t>India</t>
  </si>
  <si>
    <t>Indonesia</t>
  </si>
  <si>
    <t>Iran</t>
  </si>
  <si>
    <t>Ireland</t>
  </si>
  <si>
    <t>Israel</t>
  </si>
  <si>
    <t>Italy</t>
  </si>
  <si>
    <t>Jamaica</t>
  </si>
  <si>
    <t>Japan</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</si>
  <si>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</si>
  <si>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</si>
  <si>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</si>
  <si>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</si>
  <si>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</si>
  <si>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</si>
  <si>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</si>
  <si>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</si>
  <si>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</si>
  <si>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</si>
  <si>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</si>
  <si>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</si>
  <si>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</si>
  <si>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</si>
  <si>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</si>
  <si>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</si>
  <si>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</si>
  <si>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</si>
  <si>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</si>
  <si>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</si>
  <si>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</si>
  <si>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</si>
  <si>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</si>
  <si>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</si>
  <si>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</si>
  <si>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Mexico</t>
  </si>
  <si>
    <t>Micronesia</t>
  </si>
  <si>
    <t>Moldova</t>
  </si>
  <si>
    <t>Monaco</t>
  </si>
  <si>
    <t>Mongolia</t>
  </si>
  <si>
    <t>Montenegro</t>
  </si>
  <si>
    <t>Morocco</t>
  </si>
  <si>
    <t>Mozambique</t>
  </si>
  <si>
    <t>Myanmar (Burma)</t>
  </si>
  <si>
    <t>Namibia</t>
  </si>
  <si>
    <t>Nauru</t>
  </si>
  <si>
    <t>Nepal</t>
  </si>
  <si>
    <t>Netherlands</t>
  </si>
  <si>
    <t>New Zealand</t>
  </si>
  <si>
    <t>Nicaragua</t>
  </si>
  <si>
    <t>Niger</t>
  </si>
  <si>
    <t>Nigeria</t>
  </si>
  <si>
    <t>North Korea</t>
  </si>
  <si>
    <t>Norway</t>
  </si>
  <si>
    <t>Oman</t>
  </si>
  <si>
    <t>Pakistan</t>
  </si>
  <si>
    <t>Palau</t>
  </si>
  <si>
    <t>Palestine</t>
  </si>
  <si>
    <t>Panama</t>
  </si>
  <si>
    <t>Papua New Guinea</t>
  </si>
  <si>
    <t>Paraguay</t>
  </si>
  <si>
    <t>Peru</t>
  </si>
  <si>
    <t>Philippines</t>
  </si>
  <si>
    <t>Poland</t>
  </si>
  <si>
    <t>Portugal</t>
  </si>
  <si>
    <t>Romania</t>
  </si>
  <si>
    <t>Russia</t>
  </si>
  <si>
    <t>Rwanda</t>
  </si>
  <si>
    <t>Saint Kitts and Nevis</t>
  </si>
  <si>
    <t>Saint Lucia</t>
  </si>
  <si>
    <t>Saint Vincent and the Grenadines</t>
  </si>
  <si>
    <t>Samoa</t>
  </si>
  <si>
    <t>San Marino</t>
  </si>
  <si>
    <t>Sao Tome and Principe</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</si>
  <si>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</si>
  <si>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</si>
  <si>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</si>
  <si>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</si>
  <si>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</si>
  <si>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</si>
  <si>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</si>
  <si>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</si>
  <si>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</si>
  <si>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</si>
  <si>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</si>
  <si>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</si>
  <si>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</si>
  <si>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</si>
  <si>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</si>
  <si>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</si>
  <si>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</si>
  <si>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</si>
  <si>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</si>
  <si>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</si>
  <si>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</si>
  <si>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</si>
  <si>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</si>
  <si>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</si>
  <si>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Timor-Leste</t>
  </si>
  <si>
    <t>Togo</t>
  </si>
  <si>
    <t>Tonga</t>
  </si>
  <si>
    <t>Trinidad and Tobago</t>
  </si>
  <si>
    <t>Tunisia</t>
  </si>
  <si>
    <t>Turkey</t>
  </si>
  <si>
    <t>Turkmenistan</t>
  </si>
  <si>
    <t>Tuvalu</t>
  </si>
  <si>
    <t>Uganda</t>
  </si>
  <si>
    <t>UK</t>
  </si>
  <si>
    <t>Ukraine</t>
  </si>
  <si>
    <t>Uruguay</t>
  </si>
  <si>
    <t>USA</t>
  </si>
  <si>
    <t>Uzbekistan</t>
  </si>
  <si>
    <t>Vanuatu</t>
  </si>
  <si>
    <t>Vatican City</t>
  </si>
  <si>
    <t>Venezuela</t>
  </si>
  <si>
    <t>Vietnam</t>
  </si>
  <si>
    <t>Yemen</t>
  </si>
  <si>
    <t>Zambia</t>
  </si>
  <si>
    <t>Zimbabwe</t>
  </si>
  <si>
    <t>Local drums added
Drums Database updated
Loading check activated</t>
  </si>
  <si>
    <t>FD</t>
  </si>
  <si>
    <t>IW</t>
  </si>
  <si>
    <t>L</t>
  </si>
  <si>
    <t>BD</t>
  </si>
  <si>
    <t>K</t>
  </si>
  <si>
    <t>RL</t>
  </si>
  <si>
    <t>D</t>
  </si>
  <si>
    <t>MBD</t>
  </si>
  <si>
    <t>Alternative Drum</t>
  </si>
  <si>
    <t>Flange Diameter
(mm)</t>
  </si>
  <si>
    <t>Notes</t>
  </si>
  <si>
    <t>S</t>
  </si>
  <si>
    <t>Alternative Drums calculations added</t>
  </si>
  <si>
    <t>Length Capacity
(m)</t>
  </si>
  <si>
    <t>New drums added</t>
  </si>
  <si>
    <t>Drum Length Capacity
(m)</t>
  </si>
  <si>
    <t>9.0</t>
  </si>
  <si>
    <t>check item routing type</t>
  </si>
  <si>
    <t>New validation rules added
New drums added</t>
  </si>
  <si>
    <t>DEWA - UAE</t>
  </si>
  <si>
    <t>10.0</t>
  </si>
  <si>
    <t>DEWA - UAE Drums added</t>
  </si>
  <si>
    <t>11.0</t>
  </si>
  <si>
    <t>Operation</t>
  </si>
  <si>
    <t>RM Code</t>
  </si>
  <si>
    <t>Qty</t>
  </si>
  <si>
    <t>UOM</t>
  </si>
  <si>
    <t>Complete</t>
  </si>
  <si>
    <t>BOM-Sheet Added
New drums Added</t>
  </si>
  <si>
    <t>Item ID</t>
  </si>
  <si>
    <t>Countries</t>
  </si>
  <si>
    <t>Extended Drum Type</t>
  </si>
  <si>
    <t>Main Drum Type</t>
  </si>
  <si>
    <t>Lagging</t>
  </si>
  <si>
    <t>Special Properties</t>
  </si>
  <si>
    <t>Type Check</t>
  </si>
  <si>
    <t>Cable Diameter without Tolerance (mm)</t>
  </si>
  <si>
    <t>Cable Diameter with Tolerance (mm)</t>
  </si>
  <si>
    <t>Cable Weight (kg/km)</t>
  </si>
  <si>
    <t>Cable Net Weight (kg)</t>
  </si>
  <si>
    <t>Nominal Cutting Length (m)</t>
  </si>
  <si>
    <t>Maximum Cutting Length (m)</t>
  </si>
  <si>
    <t>Cutting Length Tolerance (%)</t>
  </si>
  <si>
    <t>Drum Spacing (mm)</t>
  </si>
  <si>
    <t>Min. Bending Diameter (mm)</t>
  </si>
  <si>
    <t>MOE - Iraq</t>
  </si>
  <si>
    <t>Change packing type selection control
New drums Added</t>
  </si>
  <si>
    <t>13.0</t>
  </si>
  <si>
    <t>13.2</t>
  </si>
  <si>
    <t>New drums Added</t>
  </si>
  <si>
    <t>Min. accepted spacing formula changed</t>
  </si>
  <si>
    <t>14.0</t>
  </si>
  <si>
    <t>* Red highlighted fields means not suitable design, so it should not be used</t>
  </si>
  <si>
    <t>Consider below Notes and
proceed accordingly</t>
  </si>
  <si>
    <t>* Difference between optimized and selected drums shall be checked in conjunction with no. of drums to decide the new code creation</t>
  </si>
  <si>
    <t>* Yellow highlighted fields shall be selected and checked carefully as this module is only trying to estimate optimum flange and barrel diameters (blue highlighted) based on 100 mm flange diameter step and 50 mm barrel diameter step</t>
  </si>
  <si>
    <t>* Not yellow highlighted fields (contain formulas) shall be reviewed but shall not be changed manually</t>
  </si>
  <si>
    <t>Max. Wooden Drum Capacity</t>
  </si>
  <si>
    <t>from</t>
  </si>
  <si>
    <t>to</t>
  </si>
  <si>
    <t>15.0</t>
  </si>
  <si>
    <t>* Optimization Process will be executed disregarding specified Min./Max. Flange Diam. And Min./Max. Outer Width as these parameters shall be checked by the user</t>
  </si>
  <si>
    <t>Approved By</t>
  </si>
  <si>
    <t>User Names</t>
  </si>
  <si>
    <t>Abdalla Hassan Kamal</t>
  </si>
  <si>
    <t xml:space="preserve">Ahmed Galal Abou El Maati </t>
  </si>
  <si>
    <t xml:space="preserve">Amr Mahmoud Abd El Azeem </t>
  </si>
  <si>
    <t xml:space="preserve">Islam Elsafty </t>
  </si>
  <si>
    <t>ab.hassan</t>
  </si>
  <si>
    <t>ab.eliwa</t>
  </si>
  <si>
    <t>ahmed.galal</t>
  </si>
  <si>
    <t>a.khaled</t>
  </si>
  <si>
    <t>amany.mohamed</t>
  </si>
  <si>
    <t>a.abdulazim</t>
  </si>
  <si>
    <t>a.yehia</t>
  </si>
  <si>
    <t>asmaa.zeid</t>
  </si>
  <si>
    <t>a.elkholy</t>
  </si>
  <si>
    <t>Gamal.Tantawy</t>
  </si>
  <si>
    <t>h.abdo</t>
  </si>
  <si>
    <t>i.mahmoud</t>
  </si>
  <si>
    <t>I.Elsafty</t>
  </si>
  <si>
    <t>k.hussien</t>
  </si>
  <si>
    <t>karim.aly</t>
  </si>
  <si>
    <t>m.mansour</t>
  </si>
  <si>
    <t>moh.samy</t>
  </si>
  <si>
    <t>Mohamed.Samy</t>
  </si>
  <si>
    <t>m.zidan</t>
  </si>
  <si>
    <t>mostafa.elmosalamy</t>
  </si>
  <si>
    <t>norhan.rashwan</t>
  </si>
  <si>
    <t>norhan.salah</t>
  </si>
  <si>
    <t>ola.rashed</t>
  </si>
  <si>
    <t>AbdAllah Sami Eliwa</t>
  </si>
  <si>
    <t>Ahmed Khaled Salah</t>
  </si>
  <si>
    <t>Amany Mohamed</t>
  </si>
  <si>
    <t>Amr Yehia El Zomer</t>
  </si>
  <si>
    <t>Asmaa Samir Zeid</t>
  </si>
  <si>
    <t>Gamal Tantawy</t>
  </si>
  <si>
    <t>Ibrahim Mahmoud Abdullah</t>
  </si>
  <si>
    <t>Kareem Mohamed Hussien</t>
  </si>
  <si>
    <t>Karim Mohamed Aly</t>
  </si>
  <si>
    <t>Mohamed Mansour</t>
  </si>
  <si>
    <t>Mohamed Samy Fekry Bayomi</t>
  </si>
  <si>
    <t>Mohamed Samy Mahmoud</t>
  </si>
  <si>
    <t>Mohamed Tarek Zidan</t>
  </si>
  <si>
    <t>Mostafa Hamed Ibrahim Elmosalamy</t>
  </si>
  <si>
    <t>Norhan Rashwan</t>
  </si>
  <si>
    <t>Norhan Salah</t>
  </si>
  <si>
    <t>Ola Rashed</t>
  </si>
  <si>
    <t>Ayman EL Kholy</t>
  </si>
  <si>
    <t>Hamdy Mahmoud</t>
  </si>
  <si>
    <t>Prepared By</t>
  </si>
  <si>
    <t>New Controls added</t>
  </si>
  <si>
    <t>16.0</t>
  </si>
  <si>
    <t>ItemNb</t>
  </si>
  <si>
    <t>16.2</t>
  </si>
  <si>
    <t>16.7</t>
  </si>
  <si>
    <t>New Constraint added</t>
  </si>
  <si>
    <t>17.0</t>
  </si>
  <si>
    <t>Steel Sheet Lagging applied</t>
  </si>
  <si>
    <t>Lagging Code</t>
  </si>
  <si>
    <r>
      <t>Lagging Qty.
m</t>
    </r>
    <r>
      <rPr>
        <b/>
        <sz val="10"/>
        <color indexed="18"/>
        <rFont val="Calibri"/>
        <family val="2"/>
      </rPr>
      <t>²</t>
    </r>
  </si>
  <si>
    <t>Lagging Weight (kg)</t>
  </si>
  <si>
    <t>Gross Weight (kg)</t>
  </si>
  <si>
    <t>Drum Weight (kg)</t>
  </si>
  <si>
    <r>
      <t>Lagging Qty. (m</t>
    </r>
    <r>
      <rPr>
        <sz val="10"/>
        <rFont val="Calibri"/>
        <family val="2"/>
      </rPr>
      <t>²</t>
    </r>
    <r>
      <rPr>
        <sz val="10"/>
        <rFont val="Calibri"/>
        <family val="2"/>
        <scheme val="minor"/>
      </rPr>
      <t>)</t>
    </r>
  </si>
  <si>
    <r>
      <t>Lagging Qty. / Drum
(m</t>
    </r>
    <r>
      <rPr>
        <b/>
        <vertAlign val="superscript"/>
        <sz val="10"/>
        <rFont val="Calibri"/>
        <family val="2"/>
        <scheme val="minor"/>
      </rPr>
      <t>2</t>
    </r>
    <r>
      <rPr>
        <b/>
        <sz val="10"/>
        <rFont val="Calibri"/>
        <family val="2"/>
        <scheme val="minor"/>
      </rPr>
      <t xml:space="preserve">) </t>
    </r>
  </si>
  <si>
    <t>Steel Sheet Lagged</t>
  </si>
  <si>
    <t>Lagging Type DS</t>
  </si>
  <si>
    <t>17.1</t>
  </si>
  <si>
    <t>Plywood Drums added</t>
  </si>
  <si>
    <t xml:space="preserve">Painting </t>
  </si>
  <si>
    <t>Painting</t>
  </si>
  <si>
    <t>Standard</t>
  </si>
  <si>
    <t>18.0</t>
  </si>
  <si>
    <t>New drums added
spacing formula updated</t>
  </si>
  <si>
    <t>anas.hashim</t>
  </si>
  <si>
    <t>Menna Mostafa Hagag</t>
  </si>
  <si>
    <t>Anas Ahmed Elsayed Hashim</t>
  </si>
  <si>
    <t>menna.haggag</t>
  </si>
  <si>
    <t>Seif Eldin Hazem Elsayed</t>
  </si>
  <si>
    <t>Shrouk Gamal Abdallah</t>
  </si>
  <si>
    <t>Soha Magdy Bakry</t>
  </si>
  <si>
    <t>seif.hazem</t>
  </si>
  <si>
    <t>shrouk.gamal</t>
  </si>
  <si>
    <t>soha.bakry</t>
  </si>
  <si>
    <t>18.3</t>
  </si>
  <si>
    <t>Steel Sheet Lagging width updated</t>
  </si>
  <si>
    <t>18.4</t>
  </si>
  <si>
    <t>Adding NEMA WC 26</t>
  </si>
  <si>
    <t>NEMA WC 26</t>
  </si>
  <si>
    <t>Knee Application</t>
  </si>
  <si>
    <t>Default</t>
  </si>
  <si>
    <t>YES</t>
  </si>
  <si>
    <t>NO</t>
  </si>
  <si>
    <t>18.6</t>
  </si>
  <si>
    <t>Knee Application rules modified</t>
  </si>
  <si>
    <t>Control Item Code Type</t>
  </si>
  <si>
    <t>19.0</t>
  </si>
  <si>
    <t>19.1</t>
  </si>
  <si>
    <t>Drum Database updated</t>
  </si>
  <si>
    <t>Link with C2NG data templates</t>
  </si>
  <si>
    <t>20.0</t>
  </si>
  <si>
    <t>Amr Ahmed Hamed Labib</t>
  </si>
  <si>
    <t>Hamad Mohamed Mahmoud Elsayed</t>
  </si>
  <si>
    <t>Mohamed Raafat Selim Shoaib</t>
  </si>
  <si>
    <t>Omar Khaled Fahmy Abdelfattah</t>
  </si>
  <si>
    <t>am.ahmed</t>
  </si>
  <si>
    <t>hamad.mohamed</t>
  </si>
  <si>
    <t>mo.raafat</t>
  </si>
  <si>
    <t>21.0</t>
  </si>
  <si>
    <t>Add new fields (product classification)</t>
  </si>
  <si>
    <t>Product Classification</t>
  </si>
  <si>
    <t>Item Notes</t>
  </si>
  <si>
    <t>Advaris ID</t>
  </si>
  <si>
    <t>mohamed.mousa</t>
  </si>
  <si>
    <t>ahmed.mostafa</t>
  </si>
  <si>
    <t>m.ouadani</t>
  </si>
  <si>
    <t>zouhir.zatout</t>
  </si>
  <si>
    <t>Mohamed Mousa</t>
  </si>
  <si>
    <t>Ahmed Mostafa</t>
  </si>
  <si>
    <t>Mohamed Amine</t>
  </si>
  <si>
    <t>Zouhir Zautot</t>
  </si>
  <si>
    <t>Specs.</t>
  </si>
  <si>
    <t>omar.khaled</t>
  </si>
  <si>
    <t>Version No. 21.5</t>
  </si>
  <si>
    <t>Order No.</t>
  </si>
  <si>
    <t xml:space="preserve">EL SEWEDY FOR EQUIPMENT &amp; CABLES    </t>
  </si>
  <si>
    <t>Ba_ Dia&gt;12XDia</t>
  </si>
  <si>
    <t>Ref. No.</t>
  </si>
  <si>
    <t>Mat. No.</t>
  </si>
  <si>
    <t>Diameter</t>
  </si>
  <si>
    <t>Diameter Tolerance</t>
  </si>
  <si>
    <t>Weight</t>
  </si>
  <si>
    <t>Min. Drum Spacing</t>
  </si>
  <si>
    <t>Min. Barrel Diameter</t>
  </si>
  <si>
    <t>Cutting Length</t>
  </si>
  <si>
    <t>Routing Type</t>
  </si>
  <si>
    <t>Mat. ID</t>
  </si>
  <si>
    <t>LatestTransferERP</t>
  </si>
  <si>
    <t>Reference Standard</t>
  </si>
  <si>
    <t/>
  </si>
  <si>
    <t>List/0615-V1</t>
  </si>
  <si>
    <t>MV0002</t>
  </si>
  <si>
    <t>3X95</t>
  </si>
  <si>
    <t>AL/XLPE/STA/PVC</t>
  </si>
  <si>
    <t>12/20 (24) kV</t>
  </si>
  <si>
    <t>AXQP1-40316T</t>
  </si>
  <si>
    <t>Black</t>
  </si>
  <si>
    <t>MV</t>
  </si>
  <si>
    <t>106.8</t>
  </si>
  <si>
    <t>820</t>
  </si>
  <si>
    <t>WDB24003L</t>
  </si>
  <si>
    <t>Red , Yellow , Blue colored narrow tapes</t>
  </si>
  <si>
    <t>Plan</t>
  </si>
  <si>
    <t>50108868</t>
  </si>
  <si>
    <t>202208071139</t>
  </si>
  <si>
    <t>IEC 60502-2</t>
  </si>
  <si>
    <t>IEC 60502-2:2014</t>
  </si>
  <si>
    <t xml:space="preserve"> | General | </t>
  </si>
  <si>
    <t>MV0003</t>
  </si>
  <si>
    <t>3X120</t>
  </si>
  <si>
    <t>AXQP1-40317T</t>
  </si>
  <si>
    <t>112.05</t>
  </si>
  <si>
    <t>865</t>
  </si>
  <si>
    <t>WDB24005L</t>
  </si>
  <si>
    <t>Order</t>
  </si>
  <si>
    <t>50108869</t>
  </si>
  <si>
    <t>202208071140</t>
  </si>
  <si>
    <t>MV0005</t>
  </si>
  <si>
    <t>3X185</t>
  </si>
  <si>
    <t>AXQP1-40319T</t>
  </si>
  <si>
    <t>123</t>
  </si>
  <si>
    <t>950</t>
  </si>
  <si>
    <t>WDB24001L</t>
  </si>
  <si>
    <t>50108866</t>
  </si>
  <si>
    <t>202206280809</t>
  </si>
  <si>
    <t>MV0008</t>
  </si>
  <si>
    <t>3X400</t>
  </si>
  <si>
    <t>AXQP1-40340T</t>
  </si>
  <si>
    <t>151.05</t>
  </si>
  <si>
    <t>1175</t>
  </si>
  <si>
    <t>WDB26001L</t>
  </si>
  <si>
    <t>50107598</t>
  </si>
  <si>
    <t>202108161150</t>
  </si>
  <si>
    <t>MV0009</t>
  </si>
  <si>
    <t>3X500</t>
  </si>
  <si>
    <t>AXQP1-40350T</t>
  </si>
  <si>
    <t>162.45</t>
  </si>
  <si>
    <t>1265</t>
  </si>
  <si>
    <t>WDB29500L</t>
  </si>
  <si>
    <t>50112542</t>
  </si>
  <si>
    <t>202208100814</t>
  </si>
  <si>
    <t>MV0011</t>
  </si>
  <si>
    <t>18/30 (36) kV</t>
  </si>
  <si>
    <t>AXQP1-50316T</t>
  </si>
  <si>
    <t>127.5</t>
  </si>
  <si>
    <t>985</t>
  </si>
  <si>
    <t>50108860</t>
  </si>
  <si>
    <t>202208071141</t>
  </si>
  <si>
    <t>MV0012</t>
  </si>
  <si>
    <t>AXQP1-50317T</t>
  </si>
  <si>
    <t>134.1</t>
  </si>
  <si>
    <t>1040</t>
  </si>
  <si>
    <t>WDB25000L</t>
  </si>
  <si>
    <t>50108861</t>
  </si>
  <si>
    <t>202208071142</t>
  </si>
  <si>
    <t>MV0014</t>
  </si>
  <si>
    <t>AXQP1-50319T</t>
  </si>
  <si>
    <t>145.05</t>
  </si>
  <si>
    <t>1125</t>
  </si>
  <si>
    <t>WDB27001L</t>
  </si>
  <si>
    <t>50108864</t>
  </si>
  <si>
    <t>202208071143</t>
  </si>
  <si>
    <t>MV0015</t>
  </si>
  <si>
    <t>3X240</t>
  </si>
  <si>
    <t>AXQP1-50320T</t>
  </si>
  <si>
    <t>153.45</t>
  </si>
  <si>
    <t>1195</t>
  </si>
  <si>
    <t>WDB29001L</t>
  </si>
  <si>
    <t>50108558</t>
  </si>
  <si>
    <t>202109091058</t>
  </si>
  <si>
    <t>MV0017</t>
  </si>
  <si>
    <t>AXQP1-50340T</t>
  </si>
  <si>
    <t>171</t>
  </si>
  <si>
    <t>1335</t>
  </si>
  <si>
    <t>WDB27006L</t>
  </si>
  <si>
    <t>50109018</t>
  </si>
  <si>
    <t>202201251119</t>
  </si>
  <si>
    <t>MV0018</t>
  </si>
  <si>
    <t>AXQP1-50350T</t>
  </si>
  <si>
    <t>182.4</t>
  </si>
  <si>
    <t>1425</t>
  </si>
  <si>
    <t>50109793</t>
  </si>
  <si>
    <t>202208100815</t>
  </si>
  <si>
    <t>MV0101</t>
  </si>
  <si>
    <t>3X70</t>
  </si>
  <si>
    <t>BXQP1-40315T</t>
  </si>
  <si>
    <t>101.1</t>
  </si>
  <si>
    <t>775</t>
  </si>
  <si>
    <t>WDB22001L</t>
  </si>
  <si>
    <t>50108903</t>
  </si>
  <si>
    <t>202208071145</t>
  </si>
  <si>
    <t>MV0110</t>
  </si>
  <si>
    <t>BXQP1-50315T</t>
  </si>
  <si>
    <t>121.95</t>
  </si>
  <si>
    <t>940</t>
  </si>
  <si>
    <t>50109768</t>
  </si>
  <si>
    <t>202208071146</t>
  </si>
  <si>
    <t>List/0615-V2</t>
  </si>
  <si>
    <t>MV0004</t>
  </si>
  <si>
    <t>3X150</t>
  </si>
  <si>
    <t>AXQP1-40318T</t>
  </si>
  <si>
    <t>117.15</t>
  </si>
  <si>
    <t>905</t>
  </si>
  <si>
    <t>50107595</t>
  </si>
  <si>
    <t>202201111039</t>
  </si>
  <si>
    <t>MV0006</t>
  </si>
  <si>
    <t>AXQP1-40320T</t>
  </si>
  <si>
    <t>132.75</t>
  </si>
  <si>
    <t>1030</t>
  </si>
  <si>
    <t>50096186</t>
  </si>
  <si>
    <t>202108161151</t>
  </si>
  <si>
    <t>MV0007</t>
  </si>
  <si>
    <t>3X300</t>
  </si>
  <si>
    <t>AXQP1-40330T</t>
  </si>
  <si>
    <t>94.1</t>
  </si>
  <si>
    <t>1095</t>
  </si>
  <si>
    <t>50107597</t>
  </si>
  <si>
    <t>202206281302</t>
  </si>
  <si>
    <t>MV0013</t>
  </si>
  <si>
    <t>AXQP1-50318T</t>
  </si>
  <si>
    <t>138.6</t>
  </si>
  <si>
    <t>1075</t>
  </si>
  <si>
    <t>50108863</t>
  </si>
  <si>
    <t>202206091157</t>
  </si>
  <si>
    <t>MV0016</t>
  </si>
  <si>
    <t>AXQP1-50330T</t>
  </si>
  <si>
    <t>107.4</t>
  </si>
  <si>
    <t>1255</t>
  </si>
  <si>
    <t>WDB27002L</t>
  </si>
  <si>
    <t>50108559</t>
  </si>
  <si>
    <t>202205181305</t>
  </si>
  <si>
    <t>AXQP1-40316T-00015</t>
  </si>
  <si>
    <t>53874</t>
  </si>
  <si>
    <t>AXQP1-40317T-00005</t>
  </si>
  <si>
    <t>28817-1</t>
  </si>
  <si>
    <t>AXQP1-40319T-00006</t>
  </si>
  <si>
    <t>28819-1</t>
  </si>
  <si>
    <t>AXQP1-40340T-00036</t>
  </si>
  <si>
    <t>51701</t>
  </si>
  <si>
    <t>AXQP1-40350T-00002</t>
  </si>
  <si>
    <t>53934</t>
  </si>
  <si>
    <t>AXQP1-50316T-00017</t>
  </si>
  <si>
    <t>53875</t>
  </si>
  <si>
    <t>AXQP1-50317T-00005</t>
  </si>
  <si>
    <t>28820-1</t>
  </si>
  <si>
    <t>AXQP1-50319T-00010</t>
  </si>
  <si>
    <t>29232-1</t>
  </si>
  <si>
    <t>AXQP1-50320T-00007</t>
  </si>
  <si>
    <t>25199-2</t>
  </si>
  <si>
    <t>AXQP1-50340T-00053</t>
  </si>
  <si>
    <t>52941</t>
  </si>
  <si>
    <t>AXQP1-50350T-00004</t>
  </si>
  <si>
    <t>53935</t>
  </si>
  <si>
    <t>BXQP1-40315T-00011</t>
  </si>
  <si>
    <t>53876</t>
  </si>
  <si>
    <t>BXQP1-50315T-00001</t>
  </si>
  <si>
    <t>53877</t>
  </si>
  <si>
    <t>AXQP1-40318T-00032</t>
  </si>
  <si>
    <t>52224-1</t>
  </si>
  <si>
    <t>AXQP1-40320T-00021</t>
  </si>
  <si>
    <t>26099-3</t>
  </si>
  <si>
    <t>AXQP1-40330T-00050</t>
  </si>
  <si>
    <t>52225-1</t>
  </si>
  <si>
    <t>AXQP1-50318T-00025</t>
  </si>
  <si>
    <t>52376-1</t>
  </si>
  <si>
    <t>AXQP1-50330T-00034</t>
  </si>
  <si>
    <t>52472-1</t>
  </si>
  <si>
    <t>Sort</t>
  </si>
  <si>
    <t>Quantity</t>
  </si>
  <si>
    <t>Original_Cutting Length</t>
  </si>
  <si>
    <t>Painted</t>
  </si>
  <si>
    <t>-</t>
  </si>
  <si>
    <t>WDB23005L</t>
  </si>
  <si>
    <t>2300x950x1120+80x1470 mm - Wooden Drum - Fully Lagged - Painted - [Net Weight=2960kg]</t>
  </si>
  <si>
    <t>WDB220010L</t>
  </si>
  <si>
    <t>2200x950x1415+85x1700 mm - Wooden Drum - Fully Lagged - Painted - [Net Weight=3340kg]</t>
  </si>
  <si>
    <t>2400x1100x1410+90x1700 mm - Wooden Drum - Fully Lagged - Painted - [Net Weight=4080kg]</t>
  </si>
  <si>
    <t>WDB26009L</t>
  </si>
  <si>
    <t>2600x1300x1385+115x1700 mm - Wooden Drum - Fully Lagged - Painted - [Net Weight=4160kg]</t>
  </si>
  <si>
    <t>2400x1100x1405+95x1700 mm - Wooden Drum - Fully Lagged - Painted - [Net Weight=3850kg]</t>
  </si>
  <si>
    <t>WDB24007L</t>
  </si>
  <si>
    <t>2400x1100x1125+75x1470 mm - Wooden Drum - Fully Lagged - Painted - [Net Weight=3230kg]</t>
  </si>
  <si>
    <t>2200x950x1420+80x1700 mm - Wooden Drum - Fully Lagged - Painted - [Net Weight=3330kg]</t>
  </si>
  <si>
    <t>2500x1100x1400+100x1700 mm - Wooden Drum - Fully Lagged - Painted - [Net Weight=4140kg]</t>
  </si>
  <si>
    <t>2700x1200x1295+105x1600 mm - Wooden Drum - Fully Lagged - Painted - [Net Weight=4170kg]</t>
  </si>
  <si>
    <t>2400x1200x1410+90x1700 mm - Wooden Drum - Fully Lagged - Painted - [Net Weight=3600kg]</t>
  </si>
  <si>
    <t>2400x1100x1405+95x1700 mm - Wooden Drum - Fully Lagged - Painted - [Net Weight=4160kg]</t>
  </si>
  <si>
    <t>2600x1200x1300+100x1600 mm - Wooden Drum - Fully Lagged - Painted - [Net Weight=4010kg]</t>
  </si>
  <si>
    <t>2700x1200x1295+105x1600 mm - Wooden Drum - Fully Lagged - Painted - [Net Weight=4530kg]</t>
  </si>
  <si>
    <t>2700x1400x1390+110x1700 mm - Wooden Drum - Fully Lagged - Painted - [Net Weight=4420kg]</t>
  </si>
  <si>
    <t>WDB280010L</t>
  </si>
  <si>
    <t>2800x1400x1380+120x1700 mm - Wooden Drum - Fully Lagged - Painted - [Net Weight=4340kg]</t>
  </si>
  <si>
    <t>2950x1450x1425+125x1750 mm - Wooden Drum - Fully Lagged - Painted - [Net Weight=4940kg]</t>
  </si>
  <si>
    <t>2300x950x1130+70x1470 mm - Wooden Drum - Fully Lagged - Painted - [Net Weight=2840kg]</t>
  </si>
  <si>
    <t>WDB24009L</t>
  </si>
  <si>
    <t>2400x1150x1415+85x1700 mm - Wooden Drum - Fully Lagged - Painted - [Net Weight=3300kg]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</si>
</sst>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61">
    <font>
      <sz val="10"/>
      <name val="MS Sans Serif"/>
      <charset val="178"/>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charset val="178"/>
    </font>
    <font>
      <sz val="10"/>
      <name val="Arabic Transparent"/>
      <charset val="178"/>
    </font>
    <font>
      <sz val="8"/>
      <name val="MS Sans Serif"/>
      <family val="2"/>
      <charset val="178"/>
    </font>
    <font>
      <b/>
      <sz val="12"/>
      <name val="Courier New"/>
      <family val="3"/>
      <charset val="178"/>
    </font>
    <font>
      <b/>
      <sz val="10"/>
      <name val="Courier New"/>
      <family val="3"/>
    </font>
    <font>
      <sz val="10"/>
      <name val="Courier New"/>
      <family val="3"/>
    </font>
    <font>
      <b/>
      <u/>
      <sz val="10"/>
      <color indexed="10"/>
      <name val="Arial"/>
      <family val="2"/>
    </font>
    <font>
      <b/>
      <sz val="10"/>
      <color indexed="18"/>
      <name val="Calibri"/>
      <family val="2"/>
    </font>
    <font>
      <b/>
      <sz val="10"/>
      <name val="MS Sans Serif"/>
      <family val="2"/>
      <charset val="178"/>
    </font>
    <font>
      <b/>
      <u/>
      <sz val="10"/>
      <name val="MS Sans Serif"/>
      <family val="2"/>
      <charset val="178"/>
    </font>
    <font>
      <sz val="10"/>
      <name val="Calibri"/>
      <family val="2"/>
      <scheme val="minor"/>
    </font>
    <font>
      <b/>
      <sz val="10"/>
      <color indexed="18"/>
      <name val="Calibri"/>
      <family val="2"/>
      <scheme val="minor"/>
    </font>
    <font>
      <b/>
      <sz val="10"/>
      <name val="Calibri"/>
      <family val="2"/>
      <scheme val="minor"/>
    </font>
    <font>
      <b/>
      <sz val="12"/>
      <name val="Calibri"/>
      <family val="2"/>
      <scheme val="minor"/>
    </font>
    <font>
      <b/>
      <sz val="10"/>
      <color rgb="FF00B050"/>
      <name val="Calibri"/>
      <family val="2"/>
      <scheme val="minor"/>
    </font>
    <font>
      <b/>
      <u/>
      <sz val="10"/>
      <name val="Calibri"/>
      <family val="2"/>
      <scheme val="minor"/>
    </font>
    <font>
      <b/>
      <sz val="12"/>
      <color indexed="60"/>
      <name val="Calibri"/>
      <family val="2"/>
      <scheme val="minor"/>
    </font>
    <font>
      <sz val="10"/>
      <color rgb="FF0070C0"/>
      <name val="Calibri"/>
      <family val="2"/>
      <scheme val="minor"/>
    </font>
    <font>
      <b/>
      <sz val="11"/>
      <name val="Calibri"/>
      <family val="2"/>
      <scheme val="minor"/>
    </font>
    <font>
      <sz val="11"/>
      <name val="Calibri"/>
      <family val="2"/>
      <scheme val="minor"/>
    </font>
    <font>
      <b/>
      <sz val="10"/>
      <color rgb="FFFF0000"/>
      <name val="Calibri"/>
      <family val="2"/>
      <scheme val="minor"/>
    </font>
    <font>
      <b/>
      <sz val="10"/>
      <color indexed="12"/>
      <name val="Calibri"/>
      <family val="2"/>
      <scheme val="minor"/>
    </font>
    <font>
      <sz val="10"/>
      <color theme="0"/>
      <name val="MS Sans Serif"/>
      <family val="2"/>
      <charset val="178"/>
    </font>
    <font>
      <b/>
      <sz val="10"/>
      <color rgb="FF0070C0"/>
      <name val="Calibri"/>
      <family val="2"/>
      <scheme val="minor"/>
    </font>
    <font>
      <sz val="12"/>
      <color indexed="60"/>
      <name val="Calibri"/>
      <family val="2"/>
      <scheme val="minor"/>
    </font>
    <font>
      <b/>
      <sz val="10"/>
      <color theme="3"/>
      <name val="Calibri"/>
      <family val="2"/>
      <scheme val="minor"/>
    </font>
    <font>
      <b/>
      <sz val="12"/>
      <color rgb="FFFF0000"/>
      <name val="Calibri"/>
      <family val="2"/>
      <scheme val="minor"/>
    </font>
    <font>
      <b/>
      <u/>
      <sz val="10"/>
      <color indexed="18"/>
      <name val="Calibri"/>
      <family val="2"/>
      <scheme val="minor"/>
    </font>
    <font>
      <b/>
      <u/>
      <sz val="10"/>
      <color rgb="FF0070C0"/>
      <name val="Calibri"/>
      <family val="2"/>
      <scheme val="minor"/>
    </font>
    <font>
      <sz val="10"/>
      <name val="MS Sans Serif"/>
      <family val="2"/>
      <charset val="178"/>
    </font>
    <font>
      <b/>
      <sz val="11"/>
      <color rgb="FFFF0000"/>
      <name val="Calibri"/>
      <family val="2"/>
      <scheme val="minor"/>
    </font>
    <font>
      <b/>
      <sz val="11"/>
      <color rgb="FF002060"/>
      <name val="Calibri"/>
      <family val="2"/>
      <scheme val="minor"/>
    </font>
    <font>
      <b/>
      <sz val="10"/>
      <color indexed="60"/>
      <name val="Calibri"/>
      <family val="2"/>
      <scheme val="minor"/>
    </font>
    <font>
      <sz val="10"/>
      <color theme="0"/>
      <name val="Calibri"/>
      <family val="2"/>
      <scheme val="minor"/>
    </font>
    <font>
      <b/>
      <vertAlign val="superscript"/>
      <sz val="10"/>
      <name val="Calibri"/>
      <family val="2"/>
      <scheme val="minor"/>
    </font>
    <font>
      <sz val="8"/>
      <color rgb="FF000000"/>
      <name val="Tahoma"/>
      <family val="2"/>
    </font>
    <font>
      <b/>
      <sz val="11"/>
      <color rgb="FF000000"/>
      <name val="Calibri"/>
      <family val="2"/>
    </font>
    <font>
      <sz val="11"/>
      <color theme="1"/>
      <name val="Calibri"/>
      <family val="2"/>
      <charset val="178"/>
      <scheme val="minor"/>
    </font>
    <font>
      <b/>
      <sz val="12"/>
      <color theme="0"/>
      <name val="Calibri"/>
      <family val="2"/>
      <scheme val="minor"/>
    </font>
    <font>
      <b/>
      <sz val="11"/>
      <color rgb="FF0070C0"/>
      <name val="Courier New"/>
      <family val="3"/>
    </font>
    <font>
      <b/>
      <sz val="14"/>
      <color theme="0"/>
      <name val="Calibri"/>
      <family val="2"/>
      <scheme val="minor"/>
    </font>
    <font>
      <sz val="12"/>
      <name val="Calibri"/>
      <family val="2"/>
      <scheme val="minor"/>
    </font>
    <font>
      <sz val="10"/>
      <color rgb="FFFF0000"/>
      <name val="Calibri"/>
      <family val="2"/>
      <scheme val="minor"/>
    </font>
    <font>
      <b/>
      <vertAlign val="subscript"/>
      <sz val="12"/>
      <name val="Calibri"/>
      <family val="2"/>
      <scheme val="minor"/>
    </font>
    <font>
      <b/>
      <sz val="10"/>
      <color theme="9" tint="-0.249977111117893"/>
      <name val="Calibri"/>
      <family val="2"/>
      <scheme val="minor"/>
    </font>
    <font>
      <b/>
      <sz val="10"/>
      <color rgb="FF000000"/>
      <name val="Calibri"/>
      <family val="2"/>
    </font>
    <font>
      <i/>
      <sz val="10"/>
      <name val="Calibri"/>
      <family val="2"/>
      <scheme val="minor"/>
    </font>
    <font>
      <b/>
      <sz val="10"/>
      <color rgb="FF000000"/>
      <name val="MS Sans Serif"/>
    </font>
    <font>
      <sz val="11"/>
      <color theme="0"/>
      <name val="Calibri"/>
      <family val="2"/>
      <scheme val="minor"/>
    </font>
    <font>
      <b/>
      <sz val="12"/>
      <color theme="1"/>
      <name val="Calibri"/>
      <family val="2"/>
      <scheme val="minor"/>
    </font>
    <font>
      <b/>
      <u/>
      <sz val="11"/>
      <color rgb="FF0070C0"/>
      <name val="Calibri"/>
      <family val="2"/>
      <scheme val="minor"/>
    </font>
    <font>
      <b/>
      <sz val="9"/>
      <color indexed="81"/>
      <name val="Tahoma"/>
      <family val="2"/>
    </font>
    <font>
      <sz val="10"/>
      <name val="Calibri"/>
      <family val="2"/>
    </font>
    <font>
      <sz val="8"/>
      <color rgb="FF000000"/>
      <name val="Segoe UI"/>
      <family val="2"/>
    </font>
    <font>
      <u/>
      <sz val="10"/>
      <color theme="10"/>
      <name val="MS Sans Serif"/>
      <charset val="178"/>
    </font>
    <font>
      <b/>
      <u/>
      <sz val="10"/>
      <color theme="10"/>
      <name val="Calibri"/>
      <family val="2"/>
    </font>
  </fonts>
  <fills count="3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0"/>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rgb="FFCCFFCC"/>
        <bgColor indexed="64"/>
      </patternFill>
    </fill>
    <fill>
      <patternFill patternType="solid">
        <fgColor theme="1"/>
        <bgColor indexed="64"/>
      </patternFill>
    </fill>
    <fill>
      <patternFill patternType="solid">
        <fgColor theme="8" tint="0.79998168889431442"/>
        <bgColor indexed="64"/>
      </patternFill>
    </fill>
    <fill>
      <patternFill patternType="solid">
        <fgColor theme="2"/>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rgb="FF0070C0"/>
        <bgColor indexed="64"/>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rgb="FFFFC000"/>
        <bgColor indexed="64"/>
      </patternFill>
    </fill>
    <fill>
      <patternFill patternType="solid">
        <fgColor rgb="FF00B050"/>
        <bgColor indexed="64"/>
      </patternFill>
    </fill>
    <fill>
      <patternFill patternType="solid">
        <fgColor rgb="FFFFFF99"/>
        <bgColor indexed="64"/>
      </patternFill>
    </fill>
    <fill>
      <patternFill patternType="solid">
        <fgColor theme="8"/>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9" tint="0.79998168889431442"/>
        <bgColor indexed="64"/>
      </patternFill>
    </fill>
  </fills>
  <borders count="33">
    <border>
      <left/>
      <right/>
      <top/>
      <bottom/>
      <diagonal/>
    </border>
    <border>
      <left style="double">
        <color indexed="64"/>
      </left>
      <right style="double">
        <color indexed="64"/>
      </right>
      <top style="double">
        <color indexed="64"/>
      </top>
      <bottom style="double">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dotted">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medium">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style="thick">
        <color rgb="FFFFC000"/>
      </left>
      <right/>
      <top style="thick">
        <color rgb="FFFFC000"/>
      </top>
      <bottom/>
      <diagonal/>
    </border>
    <border>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top/>
      <bottom style="thick">
        <color rgb="FFFFC000"/>
      </bottom>
      <diagonal/>
    </border>
    <border>
      <left/>
      <right style="thick">
        <color rgb="FFFFC000"/>
      </right>
      <top/>
      <bottom style="thick">
        <color rgb="FFFFC000"/>
      </bottom>
      <diagonal/>
    </border>
    <border>
      <left style="dashed">
        <color auto="1"/>
      </left>
      <right style="dashed">
        <color auto="1"/>
      </right>
      <top style="dashed">
        <color auto="1"/>
      </top>
      <bottom style="dashed">
        <color auto="1"/>
      </bottom>
      <diagonal/>
    </border>
    <border>
      <left style="dashed">
        <color auto="1"/>
      </left>
      <right/>
      <top style="dashed">
        <color auto="1"/>
      </top>
      <bottom style="dashed">
        <color auto="1"/>
      </bottom>
      <diagonal/>
    </border>
    <border>
      <left/>
      <right/>
      <top style="dashed">
        <color auto="1"/>
      </top>
      <bottom style="dashed">
        <color auto="1"/>
      </bottom>
      <diagonal/>
    </border>
    <border>
      <left/>
      <right style="dashed">
        <color auto="1"/>
      </right>
      <top style="dashed">
        <color auto="1"/>
      </top>
      <bottom style="dashed">
        <color auto="1"/>
      </bottom>
      <diagonal/>
    </border>
  </borders>
  <cellStyleXfs count="8">
    <xf numFmtId="0" fontId="0" fillId="0" borderId="0"/>
    <xf numFmtId="0" fontId="6" fillId="0" borderId="0" applyNumberFormat="0">
      <alignment horizontal="right"/>
    </xf>
    <xf numFmtId="0" fontId="5" fillId="0" borderId="0"/>
    <xf numFmtId="9" fontId="34" fillId="0" borderId="0" applyFont="0" applyFill="0" applyBorder="0" applyAlignment="0" applyProtection="0"/>
    <xf numFmtId="0" fontId="42" fillId="0" borderId="0"/>
    <xf numFmtId="0" fontId="4" fillId="0" borderId="0"/>
    <xf numFmtId="0" fontId="3" fillId="0" borderId="0"/>
    <xf numFmtId="0" fontId="59" fillId="0" borderId="0" applyNumberFormat="0" applyFill="0" applyBorder="0" applyAlignment="0" applyProtection="0"/>
  </cellStyleXfs>
  <cellXfs count="330">
    <xf numFmtId="0" fontId="0" fillId="0" borderId="0" xfId="0"/>
    <xf numFmtId="0" fontId="0" fillId="2" borderId="0" xfId="0" applyFill="1"/>
    <xf numFmtId="0" fontId="0" fillId="2" borderId="0" xfId="0" applyFill="1" applyAlignment="1">
      <alignment horizontal="center"/>
    </xf>
    <xf numFmtId="0" fontId="8" fillId="2" borderId="0" xfId="0" applyFont="1" applyFill="1" applyAlignment="1">
      <alignment horizontal="center"/>
    </xf>
    <xf numFmtId="0" fontId="10" fillId="2" borderId="0" xfId="0" applyFont="1" applyFill="1" applyAlignment="1">
      <alignment horizontal="left"/>
    </xf>
    <xf numFmtId="0" fontId="11" fillId="2" borderId="0" xfId="0" applyFont="1" applyFill="1" applyAlignment="1">
      <alignment horizontal="center"/>
    </xf>
    <xf numFmtId="0" fontId="9" fillId="2" borderId="0" xfId="0" applyFont="1" applyFill="1" applyAlignment="1"/>
    <xf numFmtId="0" fontId="0" fillId="5" borderId="0" xfId="0" applyFill="1"/>
    <xf numFmtId="0" fontId="14" fillId="5" borderId="0" xfId="0" applyFont="1" applyFill="1" applyAlignment="1">
      <alignment horizontal="center"/>
    </xf>
    <xf numFmtId="0" fontId="15" fillId="2" borderId="0" xfId="0" applyFont="1" applyFill="1" applyAlignment="1">
      <alignment wrapText="1"/>
    </xf>
    <xf numFmtId="0" fontId="16" fillId="2" borderId="0" xfId="0" applyFont="1" applyFill="1" applyAlignment="1">
      <alignment horizontal="center" vertical="center" wrapText="1"/>
    </xf>
    <xf numFmtId="0" fontId="15" fillId="2" borderId="0" xfId="0" applyFont="1" applyFill="1"/>
    <xf numFmtId="0" fontId="15" fillId="0" borderId="0" xfId="0" applyFont="1" applyAlignment="1">
      <alignment horizontal="center" vertical="center"/>
    </xf>
    <xf numFmtId="0" fontId="15" fillId="0" borderId="0" xfId="0" applyFont="1"/>
    <xf numFmtId="0" fontId="13" fillId="2" borderId="0" xfId="0" quotePrefix="1" applyFont="1" applyFill="1" applyAlignment="1">
      <alignment horizontal="center"/>
    </xf>
    <xf numFmtId="0" fontId="17" fillId="3" borderId="3" xfId="0" applyFont="1" applyFill="1" applyBorder="1" applyAlignment="1">
      <alignment horizontal="center" vertical="center" wrapText="1"/>
    </xf>
    <xf numFmtId="0" fontId="15" fillId="0" borderId="0" xfId="0" applyFont="1" applyFill="1" applyBorder="1" applyAlignment="1">
      <alignment horizontal="center" vertical="center"/>
    </xf>
    <xf numFmtId="0" fontId="15" fillId="0" borderId="0" xfId="0" applyFont="1" applyFill="1" applyBorder="1" applyAlignment="1">
      <alignment horizontal="center" vertical="center" wrapText="1"/>
    </xf>
    <xf numFmtId="0" fontId="15" fillId="0" borderId="0" xfId="0" applyFont="1" applyAlignment="1">
      <alignment wrapText="1"/>
    </xf>
    <xf numFmtId="0" fontId="15" fillId="0" borderId="0" xfId="0" applyFont="1" applyAlignment="1">
      <alignment horizontal="center" vertical="center" wrapText="1"/>
    </xf>
    <xf numFmtId="0" fontId="15" fillId="0" borderId="0" xfId="0" applyFont="1" applyFill="1"/>
    <xf numFmtId="0" fontId="15" fillId="0" borderId="0" xfId="0" applyFont="1" applyFill="1" applyAlignment="1">
      <alignment horizontal="center" vertical="center"/>
    </xf>
    <xf numFmtId="0" fontId="15" fillId="2" borderId="0" xfId="0" applyFont="1" applyFill="1" applyAlignment="1">
      <alignment horizontal="center"/>
    </xf>
    <xf numFmtId="0" fontId="17" fillId="2" borderId="0" xfId="0" applyFont="1" applyFill="1" applyAlignment="1">
      <alignment horizontal="left"/>
    </xf>
    <xf numFmtId="0" fontId="15" fillId="2" borderId="4" xfId="0" applyFont="1" applyFill="1" applyBorder="1" applyAlignment="1">
      <alignment horizontal="center" vertical="center"/>
    </xf>
    <xf numFmtId="0" fontId="19" fillId="0" borderId="0" xfId="0" applyFont="1" applyFill="1" applyBorder="1" applyAlignment="1">
      <alignment horizontal="center" vertical="center" wrapText="1"/>
    </xf>
    <xf numFmtId="0" fontId="15" fillId="0" borderId="4" xfId="0" applyFont="1" applyFill="1" applyBorder="1" applyAlignment="1">
      <alignment horizontal="center" vertical="center"/>
    </xf>
    <xf numFmtId="0" fontId="17" fillId="2" borderId="0" xfId="0" applyNumberFormat="1" applyFont="1" applyFill="1" applyAlignment="1">
      <alignment horizontal="right"/>
    </xf>
    <xf numFmtId="0" fontId="20" fillId="2" borderId="0" xfId="0" applyFont="1" applyFill="1" applyAlignment="1">
      <alignment horizontal="right"/>
    </xf>
    <xf numFmtId="0" fontId="22" fillId="8" borderId="4" xfId="0" applyFont="1" applyFill="1" applyBorder="1" applyAlignment="1">
      <alignment horizontal="center" vertical="center"/>
    </xf>
    <xf numFmtId="0" fontId="15" fillId="2" borderId="0" xfId="0" applyFont="1" applyFill="1" applyAlignment="1">
      <alignment horizontal="left" vertical="top"/>
    </xf>
    <xf numFmtId="0" fontId="17" fillId="2" borderId="5" xfId="0" applyFont="1" applyFill="1" applyBorder="1" applyAlignment="1">
      <alignment wrapText="1"/>
    </xf>
    <xf numFmtId="0" fontId="17" fillId="2" borderId="4" xfId="0" applyFont="1" applyFill="1" applyBorder="1" applyAlignment="1">
      <alignment horizontal="center" vertical="center" wrapText="1"/>
    </xf>
    <xf numFmtId="0" fontId="15" fillId="2" borderId="0" xfId="0" applyFont="1" applyFill="1" applyAlignment="1">
      <alignment horizontal="center" vertical="center"/>
    </xf>
    <xf numFmtId="0" fontId="24" fillId="2" borderId="0" xfId="0" applyFont="1" applyFill="1"/>
    <xf numFmtId="0" fontId="17" fillId="2" borderId="4" xfId="0" applyFont="1" applyFill="1" applyBorder="1" applyAlignment="1">
      <alignment horizontal="center" vertical="center"/>
    </xf>
    <xf numFmtId="0" fontId="25" fillId="2" borderId="4" xfId="0" applyFont="1" applyFill="1" applyBorder="1" applyAlignment="1">
      <alignment horizontal="center" vertical="center"/>
    </xf>
    <xf numFmtId="1" fontId="25" fillId="2" borderId="4" xfId="0" quotePrefix="1" applyNumberFormat="1" applyFont="1" applyFill="1" applyBorder="1" applyAlignment="1">
      <alignment horizontal="center" vertical="center"/>
    </xf>
    <xf numFmtId="0" fontId="26" fillId="9" borderId="6" xfId="0" applyFont="1" applyFill="1" applyBorder="1" applyAlignment="1">
      <alignment horizontal="center" vertical="center"/>
    </xf>
    <xf numFmtId="0" fontId="17" fillId="2" borderId="6" xfId="0" applyFont="1" applyFill="1" applyBorder="1" applyAlignment="1">
      <alignment horizontal="center" vertical="center" wrapText="1"/>
    </xf>
    <xf numFmtId="0" fontId="17" fillId="2" borderId="6" xfId="0" applyFont="1" applyFill="1" applyBorder="1" applyAlignment="1">
      <alignment horizontal="center" vertical="center"/>
    </xf>
    <xf numFmtId="1" fontId="17" fillId="2" borderId="6" xfId="0" applyNumberFormat="1" applyFont="1" applyFill="1" applyBorder="1" applyAlignment="1">
      <alignment horizontal="center" vertical="center"/>
    </xf>
    <xf numFmtId="0" fontId="26" fillId="9" borderId="4" xfId="0" applyFont="1" applyFill="1" applyBorder="1" applyAlignment="1">
      <alignment horizontal="center" vertical="center"/>
    </xf>
    <xf numFmtId="1" fontId="17" fillId="2" borderId="4" xfId="0" applyNumberFormat="1" applyFont="1" applyFill="1" applyBorder="1" applyAlignment="1">
      <alignment horizontal="center" vertical="center"/>
    </xf>
    <xf numFmtId="0" fontId="15" fillId="2" borderId="0" xfId="0" applyFont="1" applyFill="1" applyAlignment="1">
      <alignment vertical="top" wrapText="1"/>
    </xf>
    <xf numFmtId="0" fontId="27" fillId="2" borderId="0" xfId="0" applyFont="1" applyFill="1" applyAlignment="1">
      <alignment horizontal="center" vertical="center"/>
    </xf>
    <xf numFmtId="2" fontId="12" fillId="2" borderId="7" xfId="0" applyNumberFormat="1" applyFont="1" applyFill="1" applyBorder="1" applyAlignment="1">
      <alignment horizontal="center" vertical="center"/>
    </xf>
    <xf numFmtId="0" fontId="25" fillId="2" borderId="6"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4" xfId="0" applyFont="1" applyFill="1" applyBorder="1" applyAlignment="1">
      <alignment horizontal="center" vertical="center"/>
    </xf>
    <xf numFmtId="0" fontId="15" fillId="2" borderId="4" xfId="0" applyFont="1" applyFill="1" applyBorder="1" applyAlignment="1">
      <alignment horizontal="center" vertical="center" wrapText="1"/>
    </xf>
    <xf numFmtId="0" fontId="15" fillId="7" borderId="4" xfId="0" applyFont="1" applyFill="1" applyBorder="1" applyAlignment="1">
      <alignment horizontal="center" vertical="center"/>
    </xf>
    <xf numFmtId="1" fontId="15" fillId="2" borderId="4" xfId="0" applyNumberFormat="1" applyFont="1" applyFill="1" applyBorder="1" applyAlignment="1">
      <alignment horizontal="center" vertical="center"/>
    </xf>
    <xf numFmtId="9" fontId="0" fillId="2" borderId="0" xfId="0" applyNumberFormat="1" applyFill="1"/>
    <xf numFmtId="9" fontId="15" fillId="2" borderId="4" xfId="0" applyNumberFormat="1" applyFont="1" applyFill="1" applyBorder="1" applyAlignment="1">
      <alignment horizontal="center" vertical="center"/>
    </xf>
    <xf numFmtId="9" fontId="12" fillId="2" borderId="10" xfId="0" applyNumberFormat="1" applyFont="1" applyFill="1" applyBorder="1" applyAlignment="1">
      <alignment horizontal="center" vertical="center"/>
    </xf>
    <xf numFmtId="0" fontId="29" fillId="5" borderId="12" xfId="0" applyFont="1" applyFill="1" applyBorder="1" applyAlignment="1">
      <alignment horizontal="center" vertical="center"/>
    </xf>
    <xf numFmtId="0" fontId="15" fillId="5" borderId="4" xfId="0" applyFont="1" applyFill="1" applyBorder="1" applyAlignment="1">
      <alignment horizontal="center" vertical="center"/>
    </xf>
    <xf numFmtId="1" fontId="12" fillId="2" borderId="10" xfId="0" applyNumberFormat="1" applyFont="1" applyFill="1" applyBorder="1" applyAlignment="1">
      <alignment horizontal="center" vertical="center"/>
    </xf>
    <xf numFmtId="164" fontId="12" fillId="2" borderId="10" xfId="0" applyNumberFormat="1" applyFont="1" applyFill="1" applyBorder="1" applyAlignment="1">
      <alignment horizontal="center" vertical="center"/>
    </xf>
    <xf numFmtId="0" fontId="15" fillId="5" borderId="0" xfId="0" applyFont="1" applyFill="1" applyBorder="1" applyAlignment="1">
      <alignment horizontal="center" vertical="center"/>
    </xf>
    <xf numFmtId="1" fontId="15" fillId="0" borderId="0" xfId="0" applyNumberFormat="1" applyFont="1" applyAlignment="1">
      <alignment horizontal="center" vertical="center"/>
    </xf>
    <xf numFmtId="0" fontId="15" fillId="0" borderId="0" xfId="0" applyFont="1" applyAlignment="1">
      <alignment horizontal="left"/>
    </xf>
    <xf numFmtId="0" fontId="15" fillId="7" borderId="0" xfId="0" applyFont="1" applyFill="1" applyAlignment="1">
      <alignment horizontal="left"/>
    </xf>
    <xf numFmtId="0" fontId="15" fillId="0" borderId="4" xfId="0" applyFont="1" applyBorder="1" applyAlignment="1">
      <alignment horizontal="center" vertical="center"/>
    </xf>
    <xf numFmtId="0" fontId="17" fillId="6" borderId="3" xfId="0" applyFont="1" applyFill="1" applyBorder="1" applyAlignment="1">
      <alignment horizontal="center" vertical="center"/>
    </xf>
    <xf numFmtId="0" fontId="15" fillId="0" borderId="3" xfId="0" applyFont="1" applyBorder="1" applyAlignment="1">
      <alignment horizontal="center" vertical="center"/>
    </xf>
    <xf numFmtId="0" fontId="16" fillId="2" borderId="4" xfId="2" applyFont="1" applyFill="1" applyBorder="1" applyAlignment="1">
      <alignment horizontal="center" vertical="center" wrapText="1"/>
    </xf>
    <xf numFmtId="0" fontId="0" fillId="2" borderId="0" xfId="0" applyFill="1" applyAlignment="1">
      <alignment wrapText="1"/>
    </xf>
    <xf numFmtId="0" fontId="25" fillId="2" borderId="0" xfId="0" applyFont="1" applyFill="1" applyAlignment="1">
      <alignment horizontal="center" vertical="center" wrapText="1"/>
    </xf>
    <xf numFmtId="0" fontId="32" fillId="2" borderId="0" xfId="0" applyFont="1" applyFill="1" applyAlignment="1">
      <alignment horizontal="center" vertical="center" wrapText="1"/>
    </xf>
    <xf numFmtId="0" fontId="0" fillId="5" borderId="0" xfId="0" applyFill="1" applyAlignment="1">
      <alignment horizontal="center"/>
    </xf>
    <xf numFmtId="0" fontId="15" fillId="11" borderId="4" xfId="0" applyFont="1" applyFill="1" applyBorder="1" applyAlignment="1">
      <alignment horizontal="center" vertical="center"/>
    </xf>
    <xf numFmtId="0" fontId="29" fillId="11" borderId="4" xfId="0" applyFont="1" applyFill="1" applyBorder="1" applyAlignment="1">
      <alignment horizontal="center" vertical="center"/>
    </xf>
    <xf numFmtId="1" fontId="15" fillId="11" borderId="4" xfId="0" applyNumberFormat="1" applyFont="1" applyFill="1" applyBorder="1" applyAlignment="1">
      <alignment horizontal="center" vertical="center"/>
    </xf>
    <xf numFmtId="0" fontId="20" fillId="2" borderId="0" xfId="0" applyFont="1" applyFill="1" applyAlignment="1">
      <alignment horizontal="left"/>
    </xf>
    <xf numFmtId="0" fontId="15" fillId="2" borderId="0" xfId="0" applyFont="1" applyFill="1" applyBorder="1" applyAlignment="1">
      <alignment horizontal="center" vertical="center" wrapText="1"/>
    </xf>
    <xf numFmtId="0" fontId="15" fillId="2" borderId="4" xfId="0" quotePrefix="1" applyFont="1" applyFill="1" applyBorder="1" applyAlignment="1">
      <alignment horizontal="center" vertical="center" wrapText="1"/>
    </xf>
    <xf numFmtId="0" fontId="25" fillId="2" borderId="0" xfId="0" applyFont="1" applyFill="1" applyAlignment="1">
      <alignment vertical="top" wrapText="1"/>
    </xf>
    <xf numFmtId="164" fontId="30" fillId="5" borderId="4" xfId="0" applyNumberFormat="1" applyFont="1" applyFill="1" applyBorder="1" applyAlignment="1">
      <alignment horizontal="center" vertical="center"/>
    </xf>
    <xf numFmtId="9" fontId="12" fillId="2" borderId="4" xfId="0" applyNumberFormat="1" applyFont="1" applyFill="1" applyBorder="1" applyAlignment="1">
      <alignment horizontal="center" vertical="center"/>
    </xf>
    <xf numFmtId="0" fontId="25" fillId="2" borderId="0" xfId="0" applyNumberFormat="1" applyFont="1" applyFill="1" applyAlignment="1">
      <alignment horizontal="right"/>
    </xf>
    <xf numFmtId="164" fontId="30" fillId="5" borderId="6" xfId="0" applyNumberFormat="1" applyFont="1" applyFill="1" applyBorder="1" applyAlignment="1">
      <alignment horizontal="center" vertical="center"/>
    </xf>
    <xf numFmtId="9" fontId="12" fillId="2" borderId="6" xfId="0" applyNumberFormat="1" applyFont="1" applyFill="1" applyBorder="1" applyAlignment="1">
      <alignment horizontal="center" vertical="center"/>
    </xf>
    <xf numFmtId="164" fontId="12" fillId="2" borderId="18" xfId="0" applyNumberFormat="1" applyFont="1" applyFill="1" applyBorder="1" applyAlignment="1">
      <alignment horizontal="center" vertical="center"/>
    </xf>
    <xf numFmtId="0" fontId="15" fillId="0" borderId="0" xfId="0" applyFont="1" applyAlignment="1">
      <alignment vertical="center"/>
    </xf>
    <xf numFmtId="0" fontId="15" fillId="0" borderId="4" xfId="0" applyFont="1" applyBorder="1" applyAlignment="1">
      <alignment horizontal="center" vertical="center" wrapText="1"/>
    </xf>
    <xf numFmtId="14" fontId="15" fillId="0" borderId="4" xfId="0" applyNumberFormat="1" applyFont="1" applyBorder="1" applyAlignment="1">
      <alignment horizontal="center" vertical="center"/>
    </xf>
    <xf numFmtId="14" fontId="15" fillId="0" borderId="0" xfId="0" applyNumberFormat="1" applyFont="1" applyAlignment="1">
      <alignment vertical="center"/>
    </xf>
    <xf numFmtId="0" fontId="25" fillId="13" borderId="4" xfId="0" applyFont="1" applyFill="1" applyBorder="1" applyAlignment="1">
      <alignment horizontal="center" vertical="center"/>
    </xf>
    <xf numFmtId="14" fontId="25" fillId="13" borderId="4" xfId="0" applyNumberFormat="1" applyFont="1" applyFill="1" applyBorder="1" applyAlignment="1">
      <alignment horizontal="center" vertical="center"/>
    </xf>
    <xf numFmtId="0" fontId="18"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15" fillId="0" borderId="4" xfId="0" applyFont="1" applyBorder="1"/>
    <xf numFmtId="0" fontId="15" fillId="7" borderId="4" xfId="0" applyFont="1" applyFill="1" applyBorder="1"/>
    <xf numFmtId="0" fontId="33" fillId="5" borderId="0" xfId="0" applyFont="1" applyFill="1" applyBorder="1" applyAlignment="1">
      <alignment horizontal="center" vertical="center"/>
    </xf>
    <xf numFmtId="0" fontId="28" fillId="5" borderId="0" xfId="0" applyFont="1" applyFill="1" applyBorder="1" applyAlignment="1">
      <alignment horizontal="left" vertical="center"/>
    </xf>
    <xf numFmtId="0" fontId="0" fillId="5" borderId="0" xfId="0" applyFill="1" applyBorder="1" applyAlignment="1">
      <alignment horizontal="center"/>
    </xf>
    <xf numFmtId="0" fontId="36" fillId="6" borderId="4" xfId="0" applyFont="1" applyFill="1" applyBorder="1" applyAlignment="1">
      <alignment horizontal="center"/>
    </xf>
    <xf numFmtId="0" fontId="36" fillId="0" borderId="0" xfId="0" applyFont="1" applyFill="1" applyBorder="1" applyAlignment="1">
      <alignment horizontal="center"/>
    </xf>
    <xf numFmtId="1" fontId="36" fillId="6" borderId="4" xfId="0" applyNumberFormat="1" applyFont="1" applyFill="1" applyBorder="1" applyAlignment="1">
      <alignment horizontal="center"/>
    </xf>
    <xf numFmtId="0" fontId="24" fillId="0" borderId="0" xfId="0" applyFont="1" applyAlignment="1">
      <alignment horizontal="center" vertical="center"/>
    </xf>
    <xf numFmtId="0" fontId="24" fillId="0" borderId="0" xfId="0" applyFont="1" applyAlignment="1">
      <alignment horizontal="center"/>
    </xf>
    <xf numFmtId="0" fontId="15" fillId="5" borderId="0" xfId="0" applyFont="1" applyFill="1" applyBorder="1" applyAlignment="1">
      <alignment horizontal="center" vertical="center" wrapText="1"/>
    </xf>
    <xf numFmtId="165" fontId="15" fillId="5" borderId="0" xfId="0" applyNumberFormat="1" applyFont="1" applyFill="1" applyBorder="1" applyAlignment="1">
      <alignment horizontal="center" vertical="center" wrapText="1"/>
    </xf>
    <xf numFmtId="0" fontId="15" fillId="2" borderId="0" xfId="0" quotePrefix="1" applyFont="1" applyFill="1" applyBorder="1" applyAlignment="1">
      <alignment horizontal="center" vertical="center" wrapText="1"/>
    </xf>
    <xf numFmtId="0" fontId="17" fillId="2" borderId="0" xfId="0" applyFont="1" applyFill="1" applyBorder="1" applyAlignment="1">
      <alignment wrapText="1"/>
    </xf>
    <xf numFmtId="0" fontId="17" fillId="2" borderId="0" xfId="0" applyFont="1" applyFill="1" applyBorder="1" applyAlignment="1">
      <alignment horizontal="center" vertical="center" wrapText="1"/>
    </xf>
    <xf numFmtId="1" fontId="25" fillId="2" borderId="0" xfId="0" quotePrefix="1" applyNumberFormat="1" applyFont="1" applyFill="1" applyBorder="1" applyAlignment="1">
      <alignment horizontal="center" vertical="center"/>
    </xf>
    <xf numFmtId="0" fontId="21" fillId="5" borderId="0" xfId="0" applyFont="1" applyFill="1" applyBorder="1" applyAlignment="1">
      <alignment horizontal="center" vertical="center"/>
    </xf>
    <xf numFmtId="0" fontId="15" fillId="0" borderId="0" xfId="0" applyFont="1" applyBorder="1"/>
    <xf numFmtId="0" fontId="15" fillId="0" borderId="4" xfId="0" applyFont="1" applyFill="1" applyBorder="1" applyAlignment="1">
      <alignment horizontal="center" vertical="center" wrapText="1"/>
    </xf>
    <xf numFmtId="0" fontId="24" fillId="0" borderId="0" xfId="0" applyFont="1" applyFill="1" applyAlignment="1">
      <alignment horizontal="center" vertical="center"/>
    </xf>
    <xf numFmtId="0" fontId="24" fillId="0" borderId="0" xfId="0" applyFont="1" applyFill="1" applyAlignment="1">
      <alignment horizontal="center"/>
    </xf>
    <xf numFmtId="0" fontId="37" fillId="8" borderId="4" xfId="0" applyFont="1" applyFill="1" applyBorder="1" applyAlignment="1">
      <alignment horizontal="center" vertical="center"/>
    </xf>
    <xf numFmtId="1" fontId="15" fillId="0" borderId="4" xfId="0" applyNumberFormat="1" applyFont="1" applyBorder="1" applyAlignment="1">
      <alignment horizontal="center" vertical="center"/>
    </xf>
    <xf numFmtId="0" fontId="15" fillId="0" borderId="4" xfId="0" applyFont="1" applyBorder="1" applyAlignment="1">
      <alignment horizontal="center"/>
    </xf>
    <xf numFmtId="0" fontId="15" fillId="0" borderId="4" xfId="0" applyFont="1" applyBorder="1" applyAlignment="1">
      <alignment horizontal="center" vertical="center" wrapText="1"/>
    </xf>
    <xf numFmtId="0" fontId="0" fillId="5" borderId="0" xfId="0" applyFill="1" applyAlignment="1">
      <alignment wrapText="1"/>
    </xf>
    <xf numFmtId="0" fontId="23" fillId="5" borderId="1" xfId="0" applyFont="1" applyFill="1" applyBorder="1" applyAlignment="1">
      <alignment horizontal="center" vertical="center"/>
    </xf>
    <xf numFmtId="0" fontId="25" fillId="7" borderId="4" xfId="0" applyFont="1" applyFill="1" applyBorder="1"/>
    <xf numFmtId="49" fontId="15" fillId="0" borderId="4" xfId="0" applyNumberFormat="1" applyFont="1" applyBorder="1" applyAlignment="1">
      <alignment horizontal="center" vertical="center"/>
    </xf>
    <xf numFmtId="0" fontId="15" fillId="0" borderId="4" xfId="0" applyFont="1" applyBorder="1" applyAlignment="1">
      <alignment horizontal="center" vertical="center" wrapText="1"/>
    </xf>
    <xf numFmtId="2" fontId="17" fillId="11" borderId="4" xfId="0" applyNumberFormat="1" applyFont="1" applyFill="1" applyBorder="1" applyAlignment="1">
      <alignment horizontal="center" vertical="center"/>
    </xf>
    <xf numFmtId="0" fontId="17" fillId="14" borderId="4" xfId="0" applyFont="1" applyFill="1" applyBorder="1" applyAlignment="1">
      <alignment horizontal="center" vertical="center"/>
    </xf>
    <xf numFmtId="0" fontId="17" fillId="6" borderId="4" xfId="0" applyFont="1" applyFill="1" applyBorder="1" applyAlignment="1">
      <alignment horizontal="center" vertical="center"/>
    </xf>
    <xf numFmtId="164" fontId="15" fillId="5" borderId="4" xfId="0" applyNumberFormat="1" applyFont="1" applyFill="1" applyBorder="1" applyAlignment="1">
      <alignment horizontal="center" vertical="center"/>
    </xf>
    <xf numFmtId="0" fontId="43" fillId="12" borderId="4" xfId="0" applyFont="1" applyFill="1" applyBorder="1" applyAlignment="1">
      <alignment horizontal="center" vertical="center"/>
    </xf>
    <xf numFmtId="0" fontId="17" fillId="16" borderId="4" xfId="0" applyFont="1" applyFill="1" applyBorder="1" applyAlignment="1">
      <alignment horizontal="center" vertical="center" wrapText="1"/>
    </xf>
    <xf numFmtId="0" fontId="0" fillId="12" borderId="4" xfId="0" applyFill="1" applyBorder="1"/>
    <xf numFmtId="0" fontId="0" fillId="2" borderId="4" xfId="0" applyFill="1" applyBorder="1"/>
    <xf numFmtId="0" fontId="0" fillId="12" borderId="4" xfId="0" applyFill="1" applyBorder="1" applyAlignment="1">
      <alignment horizontal="center"/>
    </xf>
    <xf numFmtId="9" fontId="0" fillId="12" borderId="4" xfId="0" applyNumberFormat="1" applyFill="1" applyBorder="1"/>
    <xf numFmtId="0" fontId="0" fillId="12" borderId="4" xfId="0" applyFill="1" applyBorder="1" applyAlignment="1">
      <alignment wrapText="1"/>
    </xf>
    <xf numFmtId="0" fontId="17" fillId="3" borderId="14" xfId="0" applyFont="1" applyFill="1" applyBorder="1" applyAlignment="1">
      <alignment vertical="center"/>
    </xf>
    <xf numFmtId="0" fontId="17" fillId="3" borderId="15" xfId="0" applyFont="1" applyFill="1" applyBorder="1" applyAlignment="1">
      <alignment vertical="center"/>
    </xf>
    <xf numFmtId="0" fontId="17" fillId="3" borderId="2" xfId="0" applyFont="1" applyFill="1" applyBorder="1" applyAlignment="1">
      <alignment vertical="center"/>
    </xf>
    <xf numFmtId="0" fontId="38" fillId="2" borderId="0" xfId="0" applyFont="1" applyFill="1" applyAlignment="1">
      <alignment horizontal="center"/>
    </xf>
    <xf numFmtId="0" fontId="23" fillId="2" borderId="0" xfId="0" applyFont="1" applyFill="1" applyAlignment="1"/>
    <xf numFmtId="0" fontId="23" fillId="2" borderId="0" xfId="0" applyFont="1" applyFill="1" applyBorder="1" applyAlignment="1">
      <alignment horizontal="center"/>
    </xf>
    <xf numFmtId="0" fontId="44" fillId="2" borderId="10" xfId="0" applyFont="1" applyFill="1" applyBorder="1" applyAlignment="1">
      <alignment horizontal="center"/>
    </xf>
    <xf numFmtId="0" fontId="15" fillId="0" borderId="4" xfId="0" applyFont="1" applyBorder="1" applyAlignment="1">
      <alignment horizontal="center" vertical="center" wrapText="1"/>
    </xf>
    <xf numFmtId="0" fontId="46" fillId="0" borderId="0" xfId="0" applyFont="1"/>
    <xf numFmtId="0" fontId="15" fillId="10" borderId="0" xfId="0" applyFont="1" applyFill="1"/>
    <xf numFmtId="0" fontId="25" fillId="15" borderId="4" xfId="0" applyFont="1" applyFill="1" applyBorder="1" applyAlignment="1">
      <alignment horizontal="center" vertical="center"/>
    </xf>
    <xf numFmtId="0" fontId="15" fillId="0" borderId="0" xfId="0" applyFont="1" applyAlignment="1">
      <alignment horizontal="center"/>
    </xf>
    <xf numFmtId="0" fontId="15" fillId="0" borderId="4" xfId="0" applyNumberFormat="1" applyFont="1" applyBorder="1"/>
    <xf numFmtId="0" fontId="47" fillId="0" borderId="4" xfId="0" applyNumberFormat="1" applyFont="1" applyBorder="1" applyAlignment="1">
      <alignment horizontal="center" vertical="center"/>
    </xf>
    <xf numFmtId="0" fontId="15" fillId="0" borderId="4" xfId="0" applyNumberFormat="1" applyFont="1" applyBorder="1" applyAlignment="1">
      <alignment horizontal="center" vertical="center"/>
    </xf>
    <xf numFmtId="0" fontId="38" fillId="0" borderId="0" xfId="0" applyFont="1"/>
    <xf numFmtId="0" fontId="15" fillId="0" borderId="0" xfId="0" applyFont="1" applyFill="1" applyBorder="1"/>
    <xf numFmtId="0" fontId="17" fillId="0" borderId="0" xfId="0" applyFont="1" applyFill="1" applyBorder="1" applyAlignment="1">
      <alignment horizontal="center" vertical="center"/>
    </xf>
    <xf numFmtId="0" fontId="46" fillId="0" borderId="0" xfId="0" applyFont="1" applyAlignment="1">
      <alignment horizontal="center" vertical="center"/>
    </xf>
    <xf numFmtId="0" fontId="19" fillId="0" borderId="0" xfId="0" applyFont="1" applyAlignment="1">
      <alignment horizontal="center" vertical="center"/>
    </xf>
    <xf numFmtId="9" fontId="15" fillId="0" borderId="0" xfId="3" applyFont="1"/>
    <xf numFmtId="0" fontId="19" fillId="10" borderId="0" xfId="0" applyFont="1" applyFill="1" applyAlignment="1">
      <alignment horizontal="center" vertical="center"/>
    </xf>
    <xf numFmtId="0" fontId="15" fillId="10" borderId="0" xfId="0" applyFont="1" applyFill="1" applyAlignment="1">
      <alignment horizontal="center"/>
    </xf>
    <xf numFmtId="0" fontId="44" fillId="2" borderId="19" xfId="0" applyFont="1" applyFill="1" applyBorder="1" applyAlignment="1">
      <alignment horizontal="center"/>
    </xf>
    <xf numFmtId="0" fontId="23" fillId="2" borderId="0" xfId="0" applyFont="1" applyFill="1" applyBorder="1" applyAlignment="1">
      <alignment horizontal="left"/>
    </xf>
    <xf numFmtId="0" fontId="44" fillId="2" borderId="20" xfId="0" applyFont="1" applyFill="1" applyBorder="1" applyAlignment="1"/>
    <xf numFmtId="0" fontId="44" fillId="2" borderId="7" xfId="0" applyFont="1" applyFill="1" applyBorder="1" applyAlignment="1"/>
    <xf numFmtId="2" fontId="17" fillId="11" borderId="4" xfId="0" applyNumberFormat="1" applyFont="1" applyFill="1" applyBorder="1" applyAlignment="1">
      <alignment horizontal="center" vertical="center" wrapText="1"/>
    </xf>
    <xf numFmtId="0" fontId="0" fillId="2" borderId="0" xfId="0" applyFill="1" applyAlignment="1">
      <alignment horizontal="center" wrapText="1"/>
    </xf>
    <xf numFmtId="0" fontId="23" fillId="2" borderId="0" xfId="0" applyFont="1" applyFill="1" applyBorder="1" applyAlignment="1">
      <alignment horizontal="center" wrapText="1"/>
    </xf>
    <xf numFmtId="0" fontId="26" fillId="9" borderId="6" xfId="0" applyFont="1" applyFill="1" applyBorder="1" applyAlignment="1">
      <alignment horizontal="center" vertical="center" wrapText="1"/>
    </xf>
    <xf numFmtId="0" fontId="26" fillId="9" borderId="4" xfId="0" applyFont="1" applyFill="1" applyBorder="1" applyAlignment="1">
      <alignment horizontal="center" vertical="center" wrapText="1"/>
    </xf>
    <xf numFmtId="0" fontId="0" fillId="5" borderId="0" xfId="0" applyFill="1" applyBorder="1" applyAlignment="1">
      <alignment horizontal="center" wrapText="1"/>
    </xf>
    <xf numFmtId="0" fontId="25" fillId="7" borderId="4" xfId="0" applyFont="1" applyFill="1" applyBorder="1" applyAlignment="1">
      <alignment horizontal="center"/>
    </xf>
    <xf numFmtId="0" fontId="28" fillId="18" borderId="4" xfId="0" applyFont="1" applyFill="1" applyBorder="1" applyAlignment="1">
      <alignment horizontal="center" vertical="center" wrapText="1"/>
    </xf>
    <xf numFmtId="0" fontId="28" fillId="18" borderId="11" xfId="0" applyFont="1" applyFill="1" applyBorder="1" applyAlignment="1">
      <alignment horizontal="center" vertical="center" wrapText="1"/>
    </xf>
    <xf numFmtId="0" fontId="15" fillId="5" borderId="4" xfId="0" applyFont="1" applyFill="1" applyBorder="1" applyAlignment="1">
      <alignment horizontal="center" vertical="center" wrapText="1"/>
    </xf>
    <xf numFmtId="0" fontId="49" fillId="5" borderId="4" xfId="0" applyFont="1" applyFill="1" applyBorder="1" applyAlignment="1">
      <alignment horizontal="center" vertical="center" wrapText="1"/>
    </xf>
    <xf numFmtId="0" fontId="15" fillId="5" borderId="0" xfId="0" applyFont="1" applyFill="1" applyAlignment="1">
      <alignment horizontal="center" vertical="center" wrapText="1"/>
    </xf>
    <xf numFmtId="0" fontId="15" fillId="19" borderId="4" xfId="0" applyFont="1" applyFill="1" applyBorder="1" applyAlignment="1">
      <alignment horizontal="center" vertical="center" wrapText="1"/>
    </xf>
    <xf numFmtId="0" fontId="15" fillId="20" borderId="4" xfId="0" applyFont="1" applyFill="1" applyBorder="1" applyAlignment="1">
      <alignment horizontal="center" vertical="center" wrapText="1"/>
    </xf>
    <xf numFmtId="0" fontId="15" fillId="5" borderId="8" xfId="0" applyFont="1" applyFill="1" applyBorder="1" applyAlignment="1">
      <alignment horizontal="center" vertical="center" wrapText="1"/>
    </xf>
    <xf numFmtId="0" fontId="15" fillId="7" borderId="4" xfId="0" applyFont="1" applyFill="1" applyBorder="1" applyAlignment="1">
      <alignment horizontal="center" vertical="center" wrapText="1"/>
    </xf>
    <xf numFmtId="0" fontId="36" fillId="0" borderId="4" xfId="0" applyFont="1" applyFill="1" applyBorder="1" applyAlignment="1">
      <alignment horizontal="center"/>
    </xf>
    <xf numFmtId="0" fontId="24" fillId="0" borderId="4" xfId="0" applyFont="1" applyBorder="1" applyAlignment="1">
      <alignment horizontal="center" vertical="center"/>
    </xf>
    <xf numFmtId="0" fontId="46" fillId="0" borderId="4" xfId="0" applyFont="1" applyBorder="1"/>
    <xf numFmtId="0" fontId="46" fillId="0" borderId="4" xfId="0" applyFont="1" applyBorder="1" applyAlignment="1">
      <alignment horizontal="center" vertical="center"/>
    </xf>
    <xf numFmtId="0" fontId="15" fillId="0" borderId="4" xfId="0" applyFont="1" applyBorder="1" applyAlignment="1">
      <alignment wrapText="1"/>
    </xf>
    <xf numFmtId="1" fontId="25" fillId="2" borderId="0" xfId="0" applyNumberFormat="1" applyFont="1" applyFill="1" applyAlignment="1">
      <alignment horizontal="center" vertical="center" wrapText="1"/>
    </xf>
    <xf numFmtId="1" fontId="0" fillId="12" borderId="4" xfId="0" applyNumberFormat="1" applyFill="1" applyBorder="1"/>
    <xf numFmtId="1" fontId="0" fillId="2" borderId="0" xfId="0" applyNumberFormat="1" applyFill="1"/>
    <xf numFmtId="0" fontId="23" fillId="21" borderId="0" xfId="0" applyFont="1" applyFill="1" applyBorder="1" applyAlignment="1">
      <alignment horizontal="center" vertical="center"/>
    </xf>
    <xf numFmtId="0" fontId="23" fillId="21" borderId="0" xfId="0" applyFont="1" applyFill="1" applyAlignment="1">
      <alignment horizontal="center" vertical="center"/>
    </xf>
    <xf numFmtId="0" fontId="23" fillId="21" borderId="0" xfId="0" applyFont="1" applyFill="1" applyAlignment="1">
      <alignment horizontal="center" vertical="center" wrapText="1"/>
    </xf>
    <xf numFmtId="9" fontId="23" fillId="21" borderId="0" xfId="0" applyNumberFormat="1" applyFont="1" applyFill="1" applyAlignment="1">
      <alignment horizontal="center" vertical="center"/>
    </xf>
    <xf numFmtId="1" fontId="23" fillId="21" borderId="0" xfId="0" applyNumberFormat="1" applyFont="1" applyFill="1" applyAlignment="1">
      <alignment horizontal="center" vertical="center"/>
    </xf>
    <xf numFmtId="0" fontId="17" fillId="21" borderId="4" xfId="0" applyFont="1" applyFill="1" applyBorder="1" applyAlignment="1">
      <alignment horizontal="center" vertical="center" wrapText="1"/>
    </xf>
    <xf numFmtId="0" fontId="20" fillId="2" borderId="0" xfId="0" applyNumberFormat="1" applyFont="1" applyFill="1" applyAlignment="1">
      <alignment horizontal="right"/>
    </xf>
    <xf numFmtId="0" fontId="35" fillId="2" borderId="0" xfId="0" applyFont="1" applyFill="1" applyAlignment="1">
      <alignment horizontal="left"/>
    </xf>
    <xf numFmtId="0" fontId="38" fillId="2" borderId="0" xfId="0" applyFont="1" applyFill="1" applyAlignment="1">
      <alignment horizontal="center" vertical="center"/>
    </xf>
    <xf numFmtId="0" fontId="17" fillId="2" borderId="0" xfId="0" applyFont="1" applyFill="1" applyAlignment="1">
      <alignment wrapText="1"/>
    </xf>
    <xf numFmtId="0" fontId="13" fillId="2" borderId="0" xfId="0" applyFont="1" applyFill="1"/>
    <xf numFmtId="0" fontId="23" fillId="2" borderId="0" xfId="0" applyFont="1" applyFill="1"/>
    <xf numFmtId="0" fontId="17" fillId="0" borderId="4" xfId="0" applyFont="1" applyBorder="1" applyAlignment="1">
      <alignment horizontal="center" vertical="center"/>
    </xf>
    <xf numFmtId="0" fontId="27" fillId="2" borderId="0" xfId="0" applyFont="1" applyFill="1" applyAlignment="1">
      <alignment horizontal="center"/>
    </xf>
    <xf numFmtId="0" fontId="15" fillId="0" borderId="4" xfId="0" applyFont="1" applyBorder="1" applyAlignment="1">
      <alignment horizontal="center" vertical="center" wrapText="1"/>
    </xf>
    <xf numFmtId="0" fontId="15" fillId="0" borderId="4" xfId="0" applyFont="1" applyBorder="1" applyAlignment="1">
      <alignment horizontal="center" vertical="center" wrapText="1"/>
    </xf>
    <xf numFmtId="0" fontId="23" fillId="15" borderId="0" xfId="0" applyFont="1" applyFill="1" applyAlignment="1"/>
    <xf numFmtId="0" fontId="15" fillId="0" borderId="4" xfId="0" applyFont="1" applyBorder="1" applyAlignment="1">
      <alignment horizontal="center" vertical="center" wrapText="1"/>
    </xf>
    <xf numFmtId="0" fontId="43" fillId="12" borderId="0" xfId="6" applyFont="1" applyFill="1" applyAlignment="1">
      <alignment horizontal="left"/>
    </xf>
    <xf numFmtId="0" fontId="54" fillId="0" borderId="0" xfId="6" applyFont="1" applyAlignment="1">
      <alignment horizontal="left"/>
    </xf>
    <xf numFmtId="49" fontId="54" fillId="22" borderId="0" xfId="6" applyNumberFormat="1" applyFont="1" applyFill="1" applyAlignment="1">
      <alignment horizontal="left"/>
    </xf>
    <xf numFmtId="2" fontId="54" fillId="22" borderId="0" xfId="6" applyNumberFormat="1" applyFont="1" applyFill="1" applyAlignment="1">
      <alignment horizontal="left"/>
    </xf>
    <xf numFmtId="0" fontId="54" fillId="21" borderId="0" xfId="6" applyFont="1" applyFill="1" applyAlignment="1">
      <alignment horizontal="left"/>
    </xf>
    <xf numFmtId="0" fontId="54" fillId="21" borderId="0" xfId="6" applyNumberFormat="1" applyFont="1" applyFill="1" applyAlignment="1">
      <alignment horizontal="left"/>
    </xf>
    <xf numFmtId="0" fontId="54" fillId="0" borderId="4" xfId="6" applyFont="1" applyBorder="1" applyAlignment="1">
      <alignment horizontal="center"/>
    </xf>
    <xf numFmtId="0" fontId="53" fillId="0" borderId="0" xfId="6" applyFont="1" applyAlignment="1">
      <alignment horizontal="left"/>
    </xf>
    <xf numFmtId="0" fontId="3" fillId="0" borderId="0" xfId="6" applyAlignment="1">
      <alignment horizontal="left"/>
    </xf>
    <xf numFmtId="49" fontId="3" fillId="0" borderId="0" xfId="6" applyNumberFormat="1" applyAlignment="1">
      <alignment horizontal="left"/>
    </xf>
    <xf numFmtId="2" fontId="3" fillId="0" borderId="0" xfId="6" applyNumberFormat="1" applyAlignment="1">
      <alignment horizontal="left"/>
    </xf>
    <xf numFmtId="0" fontId="3" fillId="0" borderId="0" xfId="6" applyNumberFormat="1" applyAlignment="1">
      <alignment horizontal="left"/>
    </xf>
    <xf numFmtId="49" fontId="3" fillId="0" borderId="21" xfId="6" applyNumberFormat="1" applyBorder="1" applyAlignment="1">
      <alignment horizontal="left"/>
    </xf>
    <xf numFmtId="49" fontId="3" fillId="0" borderId="22" xfId="6" applyNumberFormat="1" applyBorder="1" applyAlignment="1">
      <alignment horizontal="left"/>
    </xf>
    <xf numFmtId="2" fontId="3" fillId="0" borderId="22" xfId="6" applyNumberFormat="1" applyBorder="1" applyAlignment="1">
      <alignment horizontal="left"/>
    </xf>
    <xf numFmtId="49" fontId="3" fillId="0" borderId="23" xfId="6" applyNumberFormat="1" applyBorder="1" applyAlignment="1">
      <alignment horizontal="left"/>
    </xf>
    <xf numFmtId="0" fontId="3" fillId="0" borderId="22" xfId="6" applyBorder="1" applyAlignment="1">
      <alignment horizontal="left"/>
    </xf>
    <xf numFmtId="0" fontId="3" fillId="0" borderId="23" xfId="6" applyNumberFormat="1" applyBorder="1" applyAlignment="1">
      <alignment horizontal="left"/>
    </xf>
    <xf numFmtId="49" fontId="3" fillId="0" borderId="24" xfId="6" applyNumberFormat="1" applyBorder="1" applyAlignment="1">
      <alignment horizontal="left"/>
    </xf>
    <xf numFmtId="49" fontId="3" fillId="0" borderId="0" xfId="6" applyNumberFormat="1" applyBorder="1" applyAlignment="1">
      <alignment horizontal="left"/>
    </xf>
    <xf numFmtId="2" fontId="3" fillId="0" borderId="0" xfId="6" applyNumberFormat="1" applyBorder="1" applyAlignment="1">
      <alignment horizontal="left"/>
    </xf>
    <xf numFmtId="49" fontId="3" fillId="0" borderId="25" xfId="6" applyNumberFormat="1" applyBorder="1" applyAlignment="1">
      <alignment horizontal="left"/>
    </xf>
    <xf numFmtId="0" fontId="3" fillId="0" borderId="0" xfId="6" applyBorder="1" applyAlignment="1">
      <alignment horizontal="left"/>
    </xf>
    <xf numFmtId="0" fontId="3" fillId="0" borderId="25" xfId="6" applyNumberFormat="1" applyBorder="1" applyAlignment="1">
      <alignment horizontal="left"/>
    </xf>
    <xf numFmtId="49" fontId="3" fillId="0" borderId="26" xfId="6" applyNumberFormat="1" applyBorder="1" applyAlignment="1">
      <alignment horizontal="left"/>
    </xf>
    <xf numFmtId="49" fontId="3" fillId="0" borderId="27" xfId="6" applyNumberFormat="1" applyBorder="1" applyAlignment="1">
      <alignment horizontal="left"/>
    </xf>
    <xf numFmtId="2" fontId="3" fillId="0" borderId="27" xfId="6" applyNumberFormat="1" applyBorder="1" applyAlignment="1">
      <alignment horizontal="left"/>
    </xf>
    <xf numFmtId="49" fontId="3" fillId="0" borderId="28" xfId="6" applyNumberFormat="1" applyBorder="1" applyAlignment="1">
      <alignment horizontal="left"/>
    </xf>
    <xf numFmtId="0" fontId="3" fillId="0" borderId="27" xfId="6" applyBorder="1" applyAlignment="1">
      <alignment horizontal="left"/>
    </xf>
    <xf numFmtId="0" fontId="3" fillId="0" borderId="28" xfId="6" applyNumberFormat="1" applyBorder="1" applyAlignment="1">
      <alignment horizontal="left"/>
    </xf>
    <xf numFmtId="0" fontId="15" fillId="0" borderId="4" xfId="0" applyFont="1" applyBorder="1" applyAlignment="1">
      <alignment horizontal="center" vertical="center" wrapText="1"/>
    </xf>
    <xf numFmtId="0" fontId="28" fillId="0" borderId="4" xfId="0" applyFont="1" applyBorder="1"/>
    <xf numFmtId="0" fontId="15" fillId="23" borderId="4" xfId="0" applyFont="1" applyFill="1" applyBorder="1"/>
    <xf numFmtId="0" fontId="15" fillId="23" borderId="4" xfId="0" applyFont="1" applyFill="1" applyBorder="1" applyAlignment="1">
      <alignment horizontal="right"/>
    </xf>
    <xf numFmtId="0" fontId="28" fillId="0" borderId="4" xfId="0" applyFont="1" applyBorder="1" applyAlignment="1">
      <alignment horizontal="center"/>
    </xf>
    <xf numFmtId="0" fontId="17" fillId="0" borderId="4" xfId="0" applyFont="1" applyBorder="1" applyAlignment="1">
      <alignment horizontal="center" vertical="center" wrapText="1"/>
    </xf>
    <xf numFmtId="0" fontId="17" fillId="16" borderId="4" xfId="0" applyFont="1" applyFill="1" applyBorder="1" applyAlignment="1">
      <alignment horizontal="center" vertical="center"/>
    </xf>
    <xf numFmtId="1" fontId="17" fillId="16" borderId="4" xfId="0" applyNumberFormat="1" applyFont="1" applyFill="1" applyBorder="1" applyAlignment="1">
      <alignment horizontal="center" vertical="center"/>
    </xf>
    <xf numFmtId="0" fontId="17" fillId="16" borderId="4" xfId="0" applyFont="1" applyFill="1" applyBorder="1" applyAlignment="1" applyProtection="1">
      <alignment horizontal="center" vertical="center"/>
    </xf>
    <xf numFmtId="0" fontId="47" fillId="0" borderId="0" xfId="0" applyNumberFormat="1" applyFont="1" applyBorder="1" applyAlignment="1">
      <alignment horizontal="center" vertical="center"/>
    </xf>
    <xf numFmtId="0" fontId="15" fillId="0" borderId="0" xfId="0" applyNumberFormat="1" applyFont="1" applyBorder="1" applyAlignment="1">
      <alignment horizontal="center" vertical="center"/>
    </xf>
    <xf numFmtId="0" fontId="15" fillId="0" borderId="0" xfId="0" applyFont="1" applyBorder="1" applyAlignment="1">
      <alignment horizontal="center" vertical="center"/>
    </xf>
    <xf numFmtId="0" fontId="24" fillId="0" borderId="0" xfId="0" applyFont="1" applyBorder="1" applyAlignment="1">
      <alignment horizontal="center" vertical="center"/>
    </xf>
    <xf numFmtId="0" fontId="46" fillId="0" borderId="0" xfId="0" applyFont="1" applyBorder="1" applyAlignment="1">
      <alignment horizontal="center" vertical="center"/>
    </xf>
    <xf numFmtId="0" fontId="15" fillId="0" borderId="0" xfId="0" applyFont="1" applyBorder="1" applyAlignment="1">
      <alignment wrapText="1"/>
    </xf>
    <xf numFmtId="0" fontId="17" fillId="0" borderId="4" xfId="0" applyFont="1" applyFill="1" applyBorder="1" applyAlignment="1">
      <alignment horizontal="center" vertical="center" wrapText="1"/>
    </xf>
    <xf numFmtId="0" fontId="28" fillId="0" borderId="4" xfId="0" applyFont="1" applyBorder="1" applyAlignment="1">
      <alignment horizontal="center"/>
    </xf>
    <xf numFmtId="2" fontId="51" fillId="5" borderId="0" xfId="0" applyNumberFormat="1" applyFont="1" applyFill="1" applyAlignment="1">
      <alignment horizontal="center" vertical="center" wrapText="1"/>
    </xf>
    <xf numFmtId="164" fontId="51" fillId="5" borderId="0" xfId="0" applyNumberFormat="1" applyFont="1" applyFill="1" applyAlignment="1">
      <alignment horizontal="center" vertical="center" wrapText="1"/>
    </xf>
    <xf numFmtId="0" fontId="15" fillId="0" borderId="4" xfId="0" applyFont="1" applyBorder="1" applyAlignment="1">
      <alignment horizontal="center" vertical="center" wrapText="1"/>
    </xf>
    <xf numFmtId="0" fontId="17" fillId="5" borderId="0" xfId="0" applyFont="1" applyFill="1" applyAlignment="1">
      <alignment horizontal="left" vertical="center"/>
    </xf>
    <xf numFmtId="49" fontId="2" fillId="7" borderId="0" xfId="4" applyNumberFormat="1" applyFont="1" applyFill="1" applyAlignment="1">
      <alignment horizontal="left" vertical="top"/>
    </xf>
    <xf numFmtId="49" fontId="2" fillId="5" borderId="0" xfId="4" applyNumberFormat="1" applyFont="1" applyFill="1" applyAlignment="1">
      <alignment horizontal="left" vertical="top"/>
    </xf>
    <xf numFmtId="0" fontId="2" fillId="5" borderId="0" xfId="4" applyNumberFormat="1" applyFont="1" applyFill="1" applyAlignment="1">
      <alignment horizontal="left" vertical="top"/>
    </xf>
    <xf numFmtId="0" fontId="2" fillId="5" borderId="0" xfId="4" applyFont="1" applyFill="1" applyAlignment="1">
      <alignment horizontal="left" vertical="top"/>
    </xf>
    <xf numFmtId="1" fontId="2" fillId="5" borderId="0" xfId="4" applyNumberFormat="1" applyFont="1" applyFill="1" applyAlignment="1">
      <alignment horizontal="left" vertical="top"/>
    </xf>
    <xf numFmtId="49" fontId="2" fillId="7" borderId="4" xfId="4" applyNumberFormat="1" applyFont="1" applyFill="1" applyBorder="1" applyAlignment="1">
      <alignment horizontal="left" vertical="top"/>
    </xf>
    <xf numFmtId="49" fontId="2" fillId="5" borderId="4" xfId="4" applyNumberFormat="1" applyFont="1" applyFill="1" applyBorder="1" applyAlignment="1">
      <alignment horizontal="left" vertical="top"/>
    </xf>
    <xf numFmtId="0" fontId="2" fillId="5" borderId="4" xfId="4" applyNumberFormat="1" applyFont="1" applyFill="1" applyBorder="1" applyAlignment="1">
      <alignment horizontal="left" vertical="top"/>
    </xf>
    <xf numFmtId="0" fontId="2" fillId="5" borderId="4" xfId="4" applyFont="1" applyFill="1" applyBorder="1" applyAlignment="1">
      <alignment horizontal="left" vertical="top"/>
    </xf>
    <xf numFmtId="0" fontId="15" fillId="5" borderId="17" xfId="0" applyFont="1" applyFill="1" applyBorder="1" applyAlignment="1">
      <alignment horizontal="center" vertical="center" wrapText="1"/>
    </xf>
    <xf numFmtId="0" fontId="51" fillId="5" borderId="29" xfId="0" applyFont="1" applyFill="1" applyBorder="1" applyAlignment="1">
      <alignment horizontal="center" vertical="center" wrapText="1"/>
    </xf>
    <xf numFmtId="0" fontId="17" fillId="24" borderId="4" xfId="0" applyFont="1" applyFill="1" applyBorder="1" applyAlignment="1">
      <alignment horizontal="center"/>
    </xf>
    <xf numFmtId="0" fontId="15" fillId="2" borderId="0" xfId="0" applyFont="1" applyFill="1" applyBorder="1" applyAlignment="1">
      <alignment horizontal="center"/>
    </xf>
    <xf numFmtId="0" fontId="23" fillId="25" borderId="4" xfId="0" applyFont="1" applyFill="1" applyBorder="1" applyAlignment="1">
      <alignment horizontal="center" vertical="center"/>
    </xf>
    <xf numFmtId="0" fontId="15" fillId="2" borderId="6"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17" fillId="11" borderId="4" xfId="0" applyFont="1" applyFill="1" applyBorder="1" applyAlignment="1">
      <alignment horizontal="center" vertical="center"/>
    </xf>
    <xf numFmtId="0" fontId="0" fillId="12" borderId="11" xfId="0" applyFill="1" applyBorder="1"/>
    <xf numFmtId="0" fontId="31" fillId="7" borderId="11" xfId="0" applyFont="1" applyFill="1" applyBorder="1" applyAlignment="1">
      <alignment horizontal="center" vertical="center"/>
    </xf>
    <xf numFmtId="0" fontId="36" fillId="2" borderId="0" xfId="0" applyFont="1" applyFill="1" applyAlignment="1">
      <alignment horizontal="left"/>
    </xf>
    <xf numFmtId="0" fontId="15" fillId="0" borderId="4" xfId="0" applyFont="1" applyBorder="1" applyAlignment="1">
      <alignment horizontal="center" vertical="center" wrapText="1"/>
    </xf>
    <xf numFmtId="0" fontId="17" fillId="26" borderId="4" xfId="0" applyFont="1" applyFill="1" applyBorder="1" applyAlignment="1">
      <alignment horizontal="center" vertical="center" wrapText="1"/>
    </xf>
    <xf numFmtId="0" fontId="17" fillId="11" borderId="11" xfId="0" applyNumberFormat="1" applyFont="1" applyFill="1" applyBorder="1" applyAlignment="1">
      <alignment horizontal="center" vertical="center"/>
    </xf>
    <xf numFmtId="0" fontId="17" fillId="11" borderId="4" xfId="0" applyNumberFormat="1" applyFont="1" applyFill="1" applyBorder="1" applyAlignment="1">
      <alignment horizontal="center" vertical="center"/>
    </xf>
    <xf numFmtId="0" fontId="15" fillId="6" borderId="4" xfId="0" applyFont="1" applyFill="1" applyBorder="1" applyAlignment="1">
      <alignment horizontal="center" vertical="center"/>
    </xf>
    <xf numFmtId="0" fontId="29" fillId="11" borderId="11" xfId="0" applyFont="1" applyFill="1" applyBorder="1" applyAlignment="1">
      <alignment horizontal="center" vertical="center"/>
    </xf>
    <xf numFmtId="0" fontId="24" fillId="5" borderId="4" xfId="0" applyFont="1" applyFill="1" applyBorder="1" applyAlignment="1">
      <alignment horizontal="center" vertical="center"/>
    </xf>
    <xf numFmtId="0" fontId="15" fillId="0" borderId="4" xfId="0" applyFont="1" applyBorder="1" applyAlignment="1">
      <alignment horizontal="center" vertical="center" wrapText="1"/>
    </xf>
    <xf numFmtId="0" fontId="15" fillId="27" borderId="4" xfId="0" applyFont="1" applyFill="1" applyBorder="1" applyAlignment="1">
      <alignment horizontal="center"/>
    </xf>
    <xf numFmtId="0" fontId="28" fillId="0" borderId="17" xfId="0" applyFont="1" applyBorder="1" applyAlignment="1">
      <alignment horizontal="center"/>
    </xf>
    <xf numFmtId="0" fontId="15" fillId="2" borderId="0" xfId="0" applyFont="1" applyFill="1" applyBorder="1" applyAlignment="1">
      <alignment vertical="top" wrapText="1"/>
    </xf>
    <xf numFmtId="0" fontId="18" fillId="15" borderId="4" xfId="0" applyFont="1" applyFill="1" applyBorder="1" applyAlignment="1">
      <alignment horizontal="center" vertical="center" wrapText="1"/>
    </xf>
    <xf numFmtId="0" fontId="15" fillId="0" borderId="4" xfId="0" applyFont="1" applyBorder="1" applyAlignment="1">
      <alignment horizontal="center" vertical="center" wrapText="1"/>
    </xf>
    <xf numFmtId="0" fontId="15" fillId="0" borderId="4" xfId="0" applyFont="1" applyBorder="1" applyAlignment="1">
      <alignment horizontal="center" vertical="center" wrapText="1"/>
    </xf>
    <xf numFmtId="0" fontId="2" fillId="28" borderId="4" xfId="4" applyFont="1" applyFill="1" applyBorder="1" applyAlignment="1">
      <alignment horizontal="left" vertical="top"/>
    </xf>
    <xf numFmtId="1" fontId="2" fillId="28" borderId="4" xfId="4" applyNumberFormat="1" applyFont="1" applyFill="1" applyBorder="1" applyAlignment="1">
      <alignment horizontal="left" vertical="top"/>
    </xf>
    <xf numFmtId="0" fontId="0" fillId="20" borderId="3" xfId="0" applyFill="1" applyBorder="1" applyAlignment="1">
      <alignment horizontal="center"/>
    </xf>
    <xf numFmtId="0" fontId="38" fillId="2" borderId="0" xfId="0" applyFont="1" applyFill="1"/>
    <xf numFmtId="0" fontId="0" fillId="2" borderId="30" xfId="0" applyFill="1" applyBorder="1" applyAlignment="1">
      <alignment horizontal="left"/>
    </xf>
    <xf numFmtId="0" fontId="0" fillId="2" borderId="31" xfId="0" applyFill="1" applyBorder="1" applyAlignment="1">
      <alignment horizontal="left"/>
    </xf>
    <xf numFmtId="0" fontId="0" fillId="2" borderId="32" xfId="0" applyFill="1" applyBorder="1" applyAlignment="1">
      <alignment horizontal="left"/>
    </xf>
    <xf numFmtId="0" fontId="17" fillId="3" borderId="13" xfId="0" applyFont="1" applyFill="1" applyBorder="1" applyAlignment="1">
      <alignment horizontal="center" vertical="center" wrapText="1"/>
    </xf>
    <xf numFmtId="0" fontId="17" fillId="3" borderId="9" xfId="0" applyFont="1" applyFill="1" applyBorder="1" applyAlignment="1">
      <alignment horizontal="center" vertical="center"/>
    </xf>
    <xf numFmtId="0" fontId="17" fillId="3" borderId="9" xfId="0" applyFont="1" applyFill="1" applyBorder="1" applyAlignment="1">
      <alignment horizontal="center" vertical="center" wrapText="1"/>
    </xf>
    <xf numFmtId="0" fontId="44" fillId="2" borderId="20" xfId="0" applyFont="1" applyFill="1" applyBorder="1" applyAlignment="1">
      <alignment horizontal="center"/>
    </xf>
    <xf numFmtId="0" fontId="44" fillId="2" borderId="19" xfId="0" applyFont="1" applyFill="1" applyBorder="1" applyAlignment="1">
      <alignment horizontal="center"/>
    </xf>
    <xf numFmtId="0" fontId="44" fillId="2" borderId="7" xfId="0" applyFont="1" applyFill="1" applyBorder="1" applyAlignment="1">
      <alignment horizontal="center"/>
    </xf>
    <xf numFmtId="1" fontId="17" fillId="3" borderId="13" xfId="0" applyNumberFormat="1" applyFont="1" applyFill="1" applyBorder="1" applyAlignment="1">
      <alignment horizontal="center" vertical="center" wrapText="1"/>
    </xf>
    <xf numFmtId="1" fontId="17" fillId="3" borderId="9" xfId="0" applyNumberFormat="1" applyFont="1" applyFill="1" applyBorder="1" applyAlignment="1">
      <alignment horizontal="center" vertical="center" wrapText="1"/>
    </xf>
    <xf numFmtId="0" fontId="45" fillId="17" borderId="4" xfId="0" applyFont="1" applyFill="1" applyBorder="1" applyAlignment="1">
      <alignment horizontal="center" vertical="center" textRotation="90"/>
    </xf>
    <xf numFmtId="0" fontId="17" fillId="3" borderId="13" xfId="0" applyFont="1" applyFill="1" applyBorder="1" applyAlignment="1">
      <alignment horizontal="center" vertical="center"/>
    </xf>
    <xf numFmtId="0" fontId="17" fillId="21" borderId="4" xfId="0" applyFont="1" applyFill="1" applyBorder="1" applyAlignment="1">
      <alignment horizontal="center" vertical="center"/>
    </xf>
    <xf numFmtId="0" fontId="55" fillId="5" borderId="0" xfId="0" applyFont="1" applyFill="1" applyAlignment="1">
      <alignment horizontal="center" vertical="center" wrapText="1"/>
    </xf>
    <xf numFmtId="2" fontId="15" fillId="0" borderId="4" xfId="2" applyNumberFormat="1" applyFont="1" applyBorder="1" applyAlignment="1">
      <alignment horizontal="center" vertical="center"/>
    </xf>
    <xf numFmtId="0" fontId="15" fillId="0" borderId="4" xfId="2" applyFont="1" applyBorder="1" applyAlignment="1">
      <alignment horizontal="center" vertical="center"/>
    </xf>
    <xf numFmtId="0" fontId="15" fillId="0" borderId="0" xfId="0" applyFont="1" applyFill="1" applyBorder="1" applyAlignment="1">
      <alignment horizontal="center" vertical="center"/>
    </xf>
    <xf numFmtId="0" fontId="35" fillId="6" borderId="8" xfId="0" applyFont="1" applyFill="1" applyBorder="1" applyAlignment="1">
      <alignment horizontal="center"/>
    </xf>
    <xf numFmtId="0" fontId="35" fillId="6" borderId="16" xfId="0" applyFont="1" applyFill="1" applyBorder="1" applyAlignment="1">
      <alignment horizontal="center"/>
    </xf>
    <xf numFmtId="0" fontId="15" fillId="0" borderId="4" xfId="0" applyFont="1" applyBorder="1" applyAlignment="1">
      <alignment horizontal="center" vertical="center" wrapText="1"/>
    </xf>
    <xf numFmtId="0" fontId="16" fillId="2" borderId="4" xfId="2" applyFont="1" applyFill="1" applyBorder="1" applyAlignment="1">
      <alignment horizontal="center" vertical="center" wrapText="1"/>
    </xf>
    <xf numFmtId="0" fontId="15" fillId="0" borderId="17" xfId="0" applyFont="1" applyFill="1" applyBorder="1" applyAlignment="1">
      <alignment horizontal="center" vertical="center" wrapText="1"/>
    </xf>
    <xf numFmtId="0" fontId="15" fillId="0" borderId="6" xfId="0" applyFont="1" applyFill="1" applyBorder="1" applyAlignment="1">
      <alignment horizontal="center" vertical="center" wrapText="1"/>
    </xf>
    <xf numFmtId="0" fontId="15" fillId="0" borderId="17" xfId="0" applyFont="1" applyBorder="1" applyAlignment="1">
      <alignment horizontal="center" vertical="center" wrapText="1"/>
    </xf>
    <xf numFmtId="0" fontId="15" fillId="0" borderId="6" xfId="0" applyFont="1" applyBorder="1" applyAlignment="1">
      <alignment horizontal="center" vertical="center" wrapText="1"/>
    </xf>
    <xf numFmtId="0" fontId="36" fillId="0" borderId="4" xfId="0" applyFont="1" applyFill="1" applyBorder="1" applyAlignment="1">
      <alignment horizontal="center" vertical="center"/>
    </xf>
    <xf numFmtId="0" fontId="28" fillId="0" borderId="4" xfId="0" applyFont="1" applyBorder="1" applyAlignment="1">
      <alignment horizontal="center"/>
    </xf>
    <xf numFmtId="0" fontId="17" fillId="2" borderId="0" xfId="0" applyFont="1" applyFill="1" applyAlignment="1">
      <alignment horizontal="left" vertical="top"/>
    </xf>
    <xf numFmtId="0" fontId="1" fillId="28" borderId="4" xfId="4" applyFont="1" applyFill="1" applyBorder="1" applyAlignment="1">
      <alignment horizontal="left" vertical="top"/>
    </xf>
    <xf numFmtId="49" fontId="2" fillId="29" borderId="0" xfId="4" applyNumberFormat="1" applyFont="1" applyFill="1" applyAlignment="1">
      <alignment horizontal="left" vertical="top"/>
    </xf>
    <xf numFmtId="0" fontId="2" fillId="29" borderId="0" xfId="4" applyNumberFormat="1" applyFont="1" applyFill="1" applyAlignment="1">
      <alignment horizontal="left" vertical="top"/>
    </xf>
    <xf numFmtId="0" fontId="2" fillId="29" borderId="0" xfId="4" applyFont="1" applyFill="1" applyAlignment="1">
      <alignment horizontal="left" vertical="top"/>
    </xf>
    <xf numFmtId="1" fontId="2" fillId="29" borderId="0" xfId="4" applyNumberFormat="1" applyFont="1" applyFill="1" applyAlignment="1">
      <alignment horizontal="left" vertical="top"/>
    </xf>
    <xf numFmtId="0" fontId="60" fillId="9" borderId="6" xfId="7" applyFont="1" applyFill="1" applyBorder="1" applyAlignment="1">
      <alignment horizontal="center" vertical="center"/>
    </xf>
    <xf numFmtId="0" fontId="60" fillId="9" borderId="4" xfId="7" applyFont="1" applyFill="1" applyBorder="1" applyAlignment="1">
      <alignment horizontal="center" vertical="center"/>
    </xf>
  </cellXfs>
  <cellStyles count="8">
    <cellStyle name="Hyperlink" xfId="7" builtinId="8"/>
    <cellStyle name="MS_Arabic" xfId="1"/>
    <cellStyle name="Normal" xfId="0" builtinId="0"/>
    <cellStyle name="Normal 2" xfId="2"/>
    <cellStyle name="Normal 2 2" xfId="4"/>
    <cellStyle name="Normal 3" xfId="5"/>
    <cellStyle name="Normal 4" xfId="6"/>
    <cellStyle name="Percent" xfId="3" builtinId="5"/>
  </cellStyles>
  <dxfs count="33">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0"/>
      </font>
      <fill>
        <patternFill>
          <bgColor theme="1"/>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ont>
        <color theme="0"/>
      </font>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9"/>
        </patternFill>
      </fill>
    </dxf>
    <dxf>
      <fill>
        <patternFill>
          <bgColor rgb="FFFF0000"/>
        </patternFill>
      </fill>
    </dxf>
    <dxf>
      <font>
        <color theme="0"/>
      </font>
      <fill>
        <patternFill>
          <bgColor theme="1"/>
        </patternFill>
      </fill>
    </dxf>
    <dxf>
      <fill>
        <patternFill>
          <bgColor theme="0" tint="-0.24994659260841701"/>
        </patternFill>
      </fill>
    </dxf>
    <dxf>
      <fill>
        <patternFill>
          <bgColor theme="0"/>
        </patternFill>
      </fill>
    </dxf>
    <dxf>
      <fill>
        <patternFill>
          <bgColor rgb="FFFFC000"/>
        </patternFill>
      </fill>
    </dxf>
    <dxf>
      <fill>
        <patternFill>
          <bgColor theme="9"/>
        </patternFill>
      </fill>
    </dxf>
    <dxf>
      <fill>
        <patternFill>
          <bgColor rgb="FFFF0000"/>
        </patternFill>
      </fill>
    </dxf>
    <dxf>
      <fill>
        <patternFill patternType="solid">
          <bgColor theme="0"/>
        </patternFill>
      </fill>
    </dxf>
    <dxf>
      <fill>
        <patternFill>
          <bgColor rgb="FFFFC000"/>
        </patternFill>
      </fill>
    </dxf>
    <dxf>
      <fill>
        <patternFill>
          <bgColor rgb="FFFF0000"/>
        </patternFill>
      </fill>
    </dxf>
    <dxf>
      <fill>
        <patternFill>
          <bgColor rgb="FFFF0000"/>
        </patternFill>
      </fill>
    </dxf>
    <dxf>
      <fill>
        <patternFill>
          <bgColor theme="9" tint="0.59996337778862885"/>
        </patternFill>
      </fill>
    </dxf>
    <dxf>
      <font>
        <color auto="1"/>
      </font>
      <fill>
        <patternFill>
          <bgColor theme="9"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BEFA5"/>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Template!$L$2"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16" fmlaLink="$B$6" max="1000" min="1" page="10" val="16"/>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fmlaLink="Template!$Q$2" lockText="1" noThreeD="1"/>
</file>

<file path=xl/ctrlProps/ctrlProp10.xml><?xml version="1.0" encoding="utf-8"?>
<formControlPr xmlns="http://schemas.microsoft.com/office/spreadsheetml/2009/9/main" objectType="CheckBox" fmlaLink="Template!$Q$3"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CheckBox" fmlaLink="Template!$T$2"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Spin" dx="16" fmlaLink="$A$9" max="1000" min="1" page="10" val="16"/>
</file>

<file path=xl/ctrlProps/ctrlProp17.xml><?xml version="1.0" encoding="utf-8"?>
<formControlPr xmlns="http://schemas.microsoft.com/office/spreadsheetml/2009/9/main" objectType="CheckBox" fmlaLink="Template!$X$2" lockText="1" noThreeD="1"/>
</file>

<file path=xl/ctrlProps/ctrlProp18.xml><?xml version="1.0" encoding="utf-8"?>
<formControlPr xmlns="http://schemas.microsoft.com/office/spreadsheetml/2009/9/main" objectType="CheckBox" checked="Checked" fmlaLink="$A$1021" lockText="1" noThreeD="1"/>
</file>

<file path=xl/ctrlProps/ctrlProp19.xml><?xml version="1.0" encoding="utf-8"?>
<formControlPr xmlns="http://schemas.microsoft.com/office/spreadsheetml/2009/9/main" objectType="CheckBox" checked="Checked" fmlaLink="$D$6" lockText="1" noThreeD="1"/>
</file>

<file path=xl/ctrlProps/ctrlProp20.xml><?xml version="1.0" encoding="utf-8"?>
<formControlPr xmlns="http://schemas.microsoft.com/office/spreadsheetml/2009/9/main" objectType="Drop" dropStyle="combo" dx="16" fmlaLink="Template!$D$2" fmlaRange="Template!$E$3:$E$12" noThreeD="1" sel="3" val="0"/>
</file>

<file path=xl/ctrlProps/ctrlProp21.xml><?xml version="1.0" encoding="utf-8"?>
<formControlPr xmlns="http://schemas.microsoft.com/office/spreadsheetml/2009/9/main" objectType="Drop" dropStyle="combo" dx="16" fmlaLink="Template!$H$2" fmlaRange="Template!$I$3:$I$4" noThreeD="1" sel="1" val="0"/>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Drop" dropStyle="combo" dx="16" fmlaLink="Template!$AE$2" fmlaRange="Template!$AF$3:$AF$5" noThreeD="1" sel="1" val="0"/>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561975</xdr:colOff>
          <xdr:row>3</xdr:row>
          <xdr:rowOff>314325</xdr:rowOff>
        </xdr:from>
        <xdr:to>
          <xdr:col>8</xdr:col>
          <xdr:colOff>657225</xdr:colOff>
          <xdr:row>6</xdr:row>
          <xdr:rowOff>504825</xdr:rowOff>
        </xdr:to>
        <xdr:sp macro="" textlink="">
          <xdr:nvSpPr>
            <xdr:cNvPr id="7264" name="Group Box 96" hidden="1">
              <a:extLst>
                <a:ext uri="{63B3BB69-23CF-44E3-9099-C40C66FF867C}">
                  <a14:compatExt spid="_x0000_s726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Packing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600075</xdr:colOff>
          <xdr:row>3</xdr:row>
          <xdr:rowOff>304800</xdr:rowOff>
        </xdr:from>
        <xdr:to>
          <xdr:col>6</xdr:col>
          <xdr:colOff>371475</xdr:colOff>
          <xdr:row>6</xdr:row>
          <xdr:rowOff>561975</xdr:rowOff>
        </xdr:to>
        <xdr:sp macro="" textlink="">
          <xdr:nvSpPr>
            <xdr:cNvPr id="7283" name="Group Box 115" hidden="1">
              <a:extLst>
                <a:ext uri="{63B3BB69-23CF-44E3-9099-C40C66FF867C}">
                  <a14:compatExt spid="_x0000_s72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Lagging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4</xdr:row>
          <xdr:rowOff>104775</xdr:rowOff>
        </xdr:from>
        <xdr:to>
          <xdr:col>6</xdr:col>
          <xdr:colOff>266700</xdr:colOff>
          <xdr:row>5</xdr:row>
          <xdr:rowOff>123825</xdr:rowOff>
        </xdr:to>
        <xdr:sp macro="" textlink="">
          <xdr:nvSpPr>
            <xdr:cNvPr id="7286" name="Option Button 118" hidden="1">
              <a:extLst>
                <a:ext uri="{63B3BB69-23CF-44E3-9099-C40C66FF867C}">
                  <a14:compatExt spid="_x0000_s7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 Lagging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5</xdr:row>
          <xdr:rowOff>76200</xdr:rowOff>
        </xdr:from>
        <xdr:to>
          <xdr:col>6</xdr:col>
          <xdr:colOff>266700</xdr:colOff>
          <xdr:row>6</xdr:row>
          <xdr:rowOff>123825</xdr:rowOff>
        </xdr:to>
        <xdr:sp macro="" textlink="">
          <xdr:nvSpPr>
            <xdr:cNvPr id="7290" name="Option Button 122" hidden="1">
              <a:extLst>
                <a:ext uri="{63B3BB69-23CF-44E3-9099-C40C66FF867C}">
                  <a14:compatExt spid="_x0000_s7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Fully Lagged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6</xdr:row>
          <xdr:rowOff>66675</xdr:rowOff>
        </xdr:from>
        <xdr:to>
          <xdr:col>6</xdr:col>
          <xdr:colOff>266700</xdr:colOff>
          <xdr:row>6</xdr:row>
          <xdr:rowOff>285750</xdr:rowOff>
        </xdr:to>
        <xdr:sp macro="" textlink="">
          <xdr:nvSpPr>
            <xdr:cNvPr id="7291" name="Option Button 123" hidden="1">
              <a:extLst>
                <a:ext uri="{63B3BB69-23CF-44E3-9099-C40C66FF867C}">
                  <a14:compatExt spid="_x0000_s7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PE Lagged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57150</xdr:rowOff>
        </xdr:from>
        <xdr:to>
          <xdr:col>1</xdr:col>
          <xdr:colOff>962025</xdr:colOff>
          <xdr:row>6</xdr:row>
          <xdr:rowOff>333375</xdr:rowOff>
        </xdr:to>
        <xdr:sp macro="" textlink="">
          <xdr:nvSpPr>
            <xdr:cNvPr id="7358" name="Button 190" hidden="1">
              <a:extLst>
                <a:ext uri="{63B3BB69-23CF-44E3-9099-C40C66FF867C}">
                  <a14:compatExt spid="_x0000_s7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1238250</xdr:colOff>
          <xdr:row>4</xdr:row>
          <xdr:rowOff>114300</xdr:rowOff>
        </xdr:from>
        <xdr:to>
          <xdr:col>2</xdr:col>
          <xdr:colOff>0</xdr:colOff>
          <xdr:row>6</xdr:row>
          <xdr:rowOff>95250</xdr:rowOff>
        </xdr:to>
        <xdr:sp macro="" textlink="">
          <xdr:nvSpPr>
            <xdr:cNvPr id="7367" name="Spinner 199" hidden="1">
              <a:extLst>
                <a:ext uri="{63B3BB69-23CF-44E3-9099-C40C66FF867C}">
                  <a14:compatExt spid="_x0000_s7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3</xdr:row>
          <xdr:rowOff>295275</xdr:rowOff>
        </xdr:from>
        <xdr:to>
          <xdr:col>5</xdr:col>
          <xdr:colOff>476250</xdr:colOff>
          <xdr:row>6</xdr:row>
          <xdr:rowOff>152400</xdr:rowOff>
        </xdr:to>
        <xdr:sp macro="" textlink="">
          <xdr:nvSpPr>
            <xdr:cNvPr id="7428" name="Group Box 260" hidden="1">
              <a:extLst>
                <a:ext uri="{63B3BB69-23CF-44E3-9099-C40C66FF867C}">
                  <a14:compatExt spid="_x0000_s74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Special Properties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4</xdr:row>
          <xdr:rowOff>57150</xdr:rowOff>
        </xdr:from>
        <xdr:to>
          <xdr:col>5</xdr:col>
          <xdr:colOff>438150</xdr:colOff>
          <xdr:row>5</xdr:row>
          <xdr:rowOff>123825</xdr:rowOff>
        </xdr:to>
        <xdr:sp macro="" textlink="">
          <xdr:nvSpPr>
            <xdr:cNvPr id="7429" name="Check Box 261" hidden="1">
              <a:extLst>
                <a:ext uri="{63B3BB69-23CF-44E3-9099-C40C66FF867C}">
                  <a14:compatExt spid="_x0000_s74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Fumigation Treated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5</xdr:row>
          <xdr:rowOff>47625</xdr:rowOff>
        </xdr:from>
        <xdr:to>
          <xdr:col>5</xdr:col>
          <xdr:colOff>438150</xdr:colOff>
          <xdr:row>6</xdr:row>
          <xdr:rowOff>104775</xdr:rowOff>
        </xdr:to>
        <xdr:sp macro="" textlink="">
          <xdr:nvSpPr>
            <xdr:cNvPr id="7430" name="Check Box 262" hidden="1">
              <a:extLst>
                <a:ext uri="{63B3BB69-23CF-44E3-9099-C40C66FF867C}">
                  <a14:compatExt spid="_x0000_s74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Anti-Termite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390525</xdr:rowOff>
        </xdr:from>
        <xdr:to>
          <xdr:col>1</xdr:col>
          <xdr:colOff>962025</xdr:colOff>
          <xdr:row>7</xdr:row>
          <xdr:rowOff>9525</xdr:rowOff>
        </xdr:to>
        <xdr:sp macro="" textlink="">
          <xdr:nvSpPr>
            <xdr:cNvPr id="7606" name="Button 438" hidden="1">
              <a:extLst>
                <a:ext uri="{63B3BB69-23CF-44E3-9099-C40C66FF867C}">
                  <a14:compatExt spid="_x0000_s76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6</xdr:row>
          <xdr:rowOff>266700</xdr:rowOff>
        </xdr:from>
        <xdr:to>
          <xdr:col>5</xdr:col>
          <xdr:colOff>342900</xdr:colOff>
          <xdr:row>6</xdr:row>
          <xdr:rowOff>647700</xdr:rowOff>
        </xdr:to>
        <xdr:sp macro="" textlink="">
          <xdr:nvSpPr>
            <xdr:cNvPr id="7608" name="Group Box 440" hidden="1">
              <a:extLst>
                <a:ext uri="{63B3BB69-23CF-44E3-9099-C40C66FF867C}">
                  <a14:compatExt spid="_x0000_s760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Steel Stand  (auto)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6</xdr:row>
          <xdr:rowOff>352425</xdr:rowOff>
        </xdr:from>
        <xdr:to>
          <xdr:col>5</xdr:col>
          <xdr:colOff>171450</xdr:colOff>
          <xdr:row>6</xdr:row>
          <xdr:rowOff>571500</xdr:rowOff>
        </xdr:to>
        <xdr:sp macro="" textlink="">
          <xdr:nvSpPr>
            <xdr:cNvPr id="7609" name="Check Box 441" hidden="1">
              <a:extLst>
                <a:ext uri="{63B3BB69-23CF-44E3-9099-C40C66FF867C}">
                  <a14:compatExt spid="_x0000_s7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Steel Stand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1047750</xdr:colOff>
          <xdr:row>6</xdr:row>
          <xdr:rowOff>409575</xdr:rowOff>
        </xdr:from>
        <xdr:to>
          <xdr:col>2</xdr:col>
          <xdr:colOff>504825</xdr:colOff>
          <xdr:row>7</xdr:row>
          <xdr:rowOff>28575</xdr:rowOff>
        </xdr:to>
        <xdr:sp macro="" textlink="">
          <xdr:nvSpPr>
            <xdr:cNvPr id="7610" name="Button 442" hidden="1">
              <a:extLst>
                <a:ext uri="{63B3BB69-23CF-44E3-9099-C40C66FF867C}">
                  <a14:compatExt spid="_x0000_s76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Remove Prog.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1047750</xdr:colOff>
          <xdr:row>7</xdr:row>
          <xdr:rowOff>95250</xdr:rowOff>
        </xdr:from>
        <xdr:to>
          <xdr:col>2</xdr:col>
          <xdr:colOff>504825</xdr:colOff>
          <xdr:row>8</xdr:row>
          <xdr:rowOff>133350</xdr:rowOff>
        </xdr:to>
        <xdr:sp macro="" textlink="">
          <xdr:nvSpPr>
            <xdr:cNvPr id="7613" name="Button 445" hidden="1">
              <a:extLst>
                <a:ext uri="{63B3BB69-23CF-44E3-9099-C40C66FF867C}">
                  <a14:compatExt spid="_x0000_s76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Customer 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7</xdr:row>
          <xdr:rowOff>104775</xdr:rowOff>
        </xdr:from>
        <xdr:to>
          <xdr:col>1</xdr:col>
          <xdr:colOff>228600</xdr:colOff>
          <xdr:row>9</xdr:row>
          <xdr:rowOff>0</xdr:rowOff>
        </xdr:to>
        <xdr:sp macro="" textlink="">
          <xdr:nvSpPr>
            <xdr:cNvPr id="7615" name="Spinner 447" hidden="1">
              <a:extLst>
                <a:ext uri="{63B3BB69-23CF-44E3-9099-C40C66FF867C}">
                  <a14:compatExt spid="_x0000_s76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8</xdr:row>
          <xdr:rowOff>19050</xdr:rowOff>
        </xdr:from>
        <xdr:to>
          <xdr:col>13</xdr:col>
          <xdr:colOff>323850</xdr:colOff>
          <xdr:row>8</xdr:row>
          <xdr:rowOff>219075</xdr:rowOff>
        </xdr:to>
        <xdr:sp macro="" textlink="">
          <xdr:nvSpPr>
            <xdr:cNvPr id="7616" name="Check Box 448" hidden="1">
              <a:extLst>
                <a:ext uri="{63B3BB69-23CF-44E3-9099-C40C66FF867C}">
                  <a14:compatExt spid="_x0000_s76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Loading % &amp; Bending Safety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714375</xdr:colOff>
          <xdr:row>6</xdr:row>
          <xdr:rowOff>542925</xdr:rowOff>
        </xdr:from>
        <xdr:to>
          <xdr:col>8</xdr:col>
          <xdr:colOff>561975</xdr:colOff>
          <xdr:row>7</xdr:row>
          <xdr:rowOff>123825</xdr:rowOff>
        </xdr:to>
        <xdr:sp macro="" textlink="">
          <xdr:nvSpPr>
            <xdr:cNvPr id="7617" name="Check Box 449" hidden="1">
              <a:extLst>
                <a:ext uri="{63B3BB69-23CF-44E3-9099-C40C66FF867C}">
                  <a14:compatExt spid="_x0000_s76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Alternative Drums Allowed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1057275</xdr:colOff>
          <xdr:row>6</xdr:row>
          <xdr:rowOff>95250</xdr:rowOff>
        </xdr:from>
        <xdr:to>
          <xdr:col>2</xdr:col>
          <xdr:colOff>581025</xdr:colOff>
          <xdr:row>6</xdr:row>
          <xdr:rowOff>361950</xdr:rowOff>
        </xdr:to>
        <xdr:sp macro="" textlink="">
          <xdr:nvSpPr>
            <xdr:cNvPr id="7618" name="Check Box 450" hidden="1">
              <a:extLst>
                <a:ext uri="{63B3BB69-23CF-44E3-9099-C40C66FF867C}">
                  <a14:compatExt spid="_x0000_s76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 Increment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xdr:row>
          <xdr:rowOff>171450</xdr:rowOff>
        </xdr:from>
        <xdr:to>
          <xdr:col>8</xdr:col>
          <xdr:colOff>438150</xdr:colOff>
          <xdr:row>6</xdr:row>
          <xdr:rowOff>38100</xdr:rowOff>
        </xdr:to>
        <xdr:sp macro="" textlink="">
          <xdr:nvSpPr>
            <xdr:cNvPr id="7621" name="Drop Down 453" hidden="1">
              <a:extLst>
                <a:ext uri="{63B3BB69-23CF-44E3-9099-C40C66FF867C}">
                  <a14:compatExt spid="_x0000_s76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6</xdr:row>
          <xdr:rowOff>104775</xdr:rowOff>
        </xdr:from>
        <xdr:to>
          <xdr:col>8</xdr:col>
          <xdr:colOff>457200</xdr:colOff>
          <xdr:row>6</xdr:row>
          <xdr:rowOff>361950</xdr:rowOff>
        </xdr:to>
        <xdr:sp macro="" textlink="">
          <xdr:nvSpPr>
            <xdr:cNvPr id="7622" name="Drop Down 454" hidden="1">
              <a:extLst>
                <a:ext uri="{63B3BB69-23CF-44E3-9099-C40C66FF867C}">
                  <a14:compatExt spid="_x0000_s76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2</xdr:colOff>
      <xdr:row>3</xdr:row>
      <xdr:rowOff>178593</xdr:rowOff>
    </xdr:from>
    <xdr:ext cx="1407693" cy="264560"/>
    <xdr:sp macro="" textlink="">
      <xdr:nvSpPr>
        <xdr:cNvPr id="2" name="TextBox 1"/>
        <xdr:cNvSpPr txBox="1"/>
      </xdr:nvSpPr>
      <xdr:spPr>
        <a:xfrm>
          <a:off x="11560971" y="1416843"/>
          <a:ext cx="140769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Outer</a:t>
          </a:r>
          <a:r>
            <a:rPr lang="en-US" sz="1100" baseline="0"/>
            <a:t> Width (Center)</a:t>
          </a:r>
          <a:endParaRPr lang="en-US" sz="1100"/>
        </a:p>
      </xdr:txBody>
    </xdr:sp>
    <xdr:clientData/>
  </xdr:oneCellAnchor>
  <xdr:oneCellAnchor>
    <xdr:from>
      <xdr:col>5</xdr:col>
      <xdr:colOff>726281</xdr:colOff>
      <xdr:row>7</xdr:row>
      <xdr:rowOff>71440</xdr:rowOff>
    </xdr:from>
    <xdr:ext cx="4095748" cy="436786"/>
    <xdr:sp macro="" textlink="">
      <xdr:nvSpPr>
        <xdr:cNvPr id="26" name="TextBox 25"/>
        <xdr:cNvSpPr txBox="1"/>
      </xdr:nvSpPr>
      <xdr:spPr>
        <a:xfrm>
          <a:off x="4512469" y="2678909"/>
          <a:ext cx="4095748"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rgbClr val="FF0000"/>
              </a:solidFill>
            </a:rPr>
            <a:t>In case of dimensions</a:t>
          </a:r>
          <a:r>
            <a:rPr lang="en-US" sz="1100" baseline="0">
              <a:solidFill>
                <a:srgbClr val="FF0000"/>
              </a:solidFill>
            </a:rPr>
            <a:t> constraints, this check box shall not be selected as alternative drums shall be controlled by tech. dept. only</a:t>
          </a:r>
          <a:endParaRPr lang="en-US" sz="1100">
            <a:solidFill>
              <a:srgbClr val="FF0000"/>
            </a:solidFill>
          </a:endParaRPr>
        </a:p>
      </xdr:txBody>
    </xdr:sp>
    <xdr:clientData/>
  </xdr:oneCellAnchor>
  <xdr:oneCellAnchor>
    <xdr:from>
      <xdr:col>9</xdr:col>
      <xdr:colOff>619128</xdr:colOff>
      <xdr:row>3</xdr:row>
      <xdr:rowOff>178593</xdr:rowOff>
    </xdr:from>
    <xdr:ext cx="1488997" cy="264560"/>
    <xdr:sp macro="" textlink="">
      <xdr:nvSpPr>
        <xdr:cNvPr id="25" name="TextBox 24"/>
        <xdr:cNvSpPr txBox="1"/>
      </xdr:nvSpPr>
      <xdr:spPr>
        <a:xfrm>
          <a:off x="8572503" y="1416843"/>
          <a:ext cx="148899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Flange Diam. w/o</a:t>
          </a:r>
          <a:r>
            <a:rPr lang="en-US" sz="1100" baseline="0"/>
            <a:t> lagg.</a:t>
          </a:r>
          <a:endParaRPr lang="en-US" sz="1100"/>
        </a:p>
      </xdr:txBody>
    </xdr:sp>
    <xdr:clientData/>
  </xdr:oneCellAnchor>
  <mc:AlternateContent xmlns:mc="http://schemas.openxmlformats.org/markup-compatibility/2006">
    <mc:Choice xmlns:a14="http://schemas.microsoft.com/office/drawing/2010/main" Requires="a14">
      <xdr:twoCellAnchor editAs="oneCell">
        <xdr:from>
          <xdr:col>5</xdr:col>
          <xdr:colOff>647700</xdr:colOff>
          <xdr:row>6</xdr:row>
          <xdr:rowOff>266700</xdr:rowOff>
        </xdr:from>
        <xdr:to>
          <xdr:col>6</xdr:col>
          <xdr:colOff>266700</xdr:colOff>
          <xdr:row>6</xdr:row>
          <xdr:rowOff>476250</xdr:rowOff>
        </xdr:to>
        <xdr:sp macro="" textlink="">
          <xdr:nvSpPr>
            <xdr:cNvPr id="7624" name="Option Button 456" hidden="1">
              <a:extLst>
                <a:ext uri="{63B3BB69-23CF-44E3-9099-C40C66FF867C}">
                  <a14:compatExt spid="_x0000_s76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Steel Sheet Lagged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400050</xdr:colOff>
          <xdr:row>3</xdr:row>
          <xdr:rowOff>9525</xdr:rowOff>
        </xdr:from>
        <xdr:to>
          <xdr:col>15</xdr:col>
          <xdr:colOff>276225</xdr:colOff>
          <xdr:row>3</xdr:row>
          <xdr:rowOff>228600</xdr:rowOff>
        </xdr:to>
        <xdr:sp macro="" textlink="">
          <xdr:nvSpPr>
            <xdr:cNvPr id="7625" name="Drop Down 457" descr="Knee/Ramp Application" hidden="1">
              <a:extLst>
                <a:ext uri="{63B3BB69-23CF-44E3-9099-C40C66FF867C}">
                  <a14:compatExt spid="_x0000_s7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95250</xdr:colOff>
      <xdr:row>5</xdr:row>
      <xdr:rowOff>119061</xdr:rowOff>
    </xdr:from>
    <xdr:to>
      <xdr:col>21</xdr:col>
      <xdr:colOff>409575</xdr:colOff>
      <xdr:row>8</xdr:row>
      <xdr:rowOff>154780</xdr:rowOff>
    </xdr:to>
    <xdr:grpSp>
      <xdr:nvGrpSpPr>
        <xdr:cNvPr id="4" name="Group 3"/>
        <xdr:cNvGrpSpPr/>
      </xdr:nvGrpSpPr>
      <xdr:grpSpPr>
        <a:xfrm>
          <a:off x="13647964" y="1887990"/>
          <a:ext cx="2260147" cy="1124290"/>
          <a:chOff x="13632656" y="1857373"/>
          <a:chExt cx="2255044" cy="1178719"/>
        </a:xfrm>
      </xdr:grpSpPr>
      <mc:AlternateContent xmlns:mc="http://schemas.openxmlformats.org/markup-compatibility/2006">
        <mc:Choice xmlns:a14="http://schemas.microsoft.com/office/drawing/2010/main" Requires="a14">
          <xdr:sp macro="" textlink="">
            <xdr:nvSpPr>
              <xdr:cNvPr id="7629" name="Group Box 461" hidden="1">
                <a:extLst>
                  <a:ext uri="{63B3BB69-23CF-44E3-9099-C40C66FF867C}">
                    <a14:compatExt spid="_x0000_s7629"/>
                  </a:ext>
                </a:extLst>
              </xdr:cNvPr>
              <xdr:cNvSpPr/>
            </xdr:nvSpPr>
            <xdr:spPr bwMode="auto">
              <a:xfrm>
                <a:off x="13632656" y="1857373"/>
                <a:ext cx="2255044" cy="11787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Product Classification</a:t>
                </a:r>
              </a:p>
            </xdr:txBody>
          </xdr:sp>
        </mc:Choice>
        <mc:Fallback/>
      </mc:AlternateContent>
      <xdr:sp macro="" textlink="Product_Classification">
        <xdr:nvSpPr>
          <xdr:cNvPr id="3" name="TextBox 2"/>
          <xdr:cNvSpPr txBox="1"/>
        </xdr:nvSpPr>
        <xdr:spPr>
          <a:xfrm>
            <a:off x="13644562" y="1988344"/>
            <a:ext cx="2226469" cy="1035843"/>
          </a:xfrm>
          <a:prstGeom prst="rect">
            <a:avLst/>
          </a:prstGeom>
          <a:solidFill>
            <a:srgbClr val="FBEFA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1BAB183-FC39-4041-AE52-A9659A283159}" type="TxLink">
              <a:rPr lang="en-US" sz="1100" b="1" i="0" u="none" strike="noStrike">
                <a:solidFill>
                  <a:srgbClr val="000000"/>
                </a:solidFill>
                <a:latin typeface="Calibri" panose="020F0502020204030204" pitchFamily="34" charset="0"/>
                <a:cs typeface="Calibri" panose="020F0502020204030204" pitchFamily="34" charset="0"/>
              </a:rPr>
              <a:pPr/>
              <a:t>General
</a:t>
            </a:fld>
            <a:endParaRPr lang="en-US" sz="1100" b="1">
              <a:latin typeface="Calibri" panose="020F0502020204030204" pitchFamily="34" charset="0"/>
              <a:cs typeface="Calibri" panose="020F0502020204030204"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2</xdr:row>
          <xdr:rowOff>28575</xdr:rowOff>
        </xdr:from>
        <xdr:to>
          <xdr:col>4</xdr:col>
          <xdr:colOff>590550</xdr:colOff>
          <xdr:row>2</xdr:row>
          <xdr:rowOff>276225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Optimum Size</a:t>
              </a:r>
            </a:p>
          </xdr:txBody>
        </xdr:sp>
        <xdr:clientData fPrintsWithSheet="0"/>
      </xdr:twoCellAnchor>
    </mc:Choice>
    <mc:Fallback/>
  </mc:AlternateContent>
  <xdr:twoCellAnchor>
    <xdr:from>
      <xdr:col>2</xdr:col>
      <xdr:colOff>381000</xdr:colOff>
      <xdr:row>8</xdr:row>
      <xdr:rowOff>57149</xdr:rowOff>
    </xdr:from>
    <xdr:to>
      <xdr:col>3</xdr:col>
      <xdr:colOff>9525</xdr:colOff>
      <xdr:row>11</xdr:row>
      <xdr:rowOff>19049</xdr:rowOff>
    </xdr:to>
    <xdr:sp macro="" textlink="">
      <xdr:nvSpPr>
        <xdr:cNvPr id="2" name="Down Arrow 1"/>
        <xdr:cNvSpPr/>
      </xdr:nvSpPr>
      <xdr:spPr>
        <a:xfrm>
          <a:off x="2009775" y="2933699"/>
          <a:ext cx="238125" cy="4476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8</xdr:row>
      <xdr:rowOff>47625</xdr:rowOff>
    </xdr:from>
    <xdr:to>
      <xdr:col>0</xdr:col>
      <xdr:colOff>285750</xdr:colOff>
      <xdr:row>11</xdr:row>
      <xdr:rowOff>9525</xdr:rowOff>
    </xdr:to>
    <xdr:sp macro="" textlink="">
      <xdr:nvSpPr>
        <xdr:cNvPr id="4" name="Down Arrow 3"/>
        <xdr:cNvSpPr/>
      </xdr:nvSpPr>
      <xdr:spPr>
        <a:xfrm>
          <a:off x="47625" y="2924175"/>
          <a:ext cx="238125" cy="4476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133350</xdr:colOff>
      <xdr:row>2</xdr:row>
      <xdr:rowOff>238125</xdr:rowOff>
    </xdr:from>
    <xdr:ext cx="1283172" cy="264560"/>
    <xdr:sp macro="" textlink="">
      <xdr:nvSpPr>
        <xdr:cNvPr id="3" name="TextBox 2"/>
        <xdr:cNvSpPr txBox="1"/>
      </xdr:nvSpPr>
      <xdr:spPr>
        <a:xfrm>
          <a:off x="914400" y="1533525"/>
          <a:ext cx="12831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u="sng"/>
            <a:t>Selected Drum Size</a:t>
          </a: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1676400</xdr:colOff>
          <xdr:row>0</xdr:row>
          <xdr:rowOff>228600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MS Sans Serif"/>
                </a:rPr>
                <a:t>Get Oracle Codes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276225</xdr:colOff>
      <xdr:row>5</xdr:row>
      <xdr:rowOff>28575</xdr:rowOff>
    </xdr:from>
    <xdr:to>
      <xdr:col>1</xdr:col>
      <xdr:colOff>3505200</xdr:colOff>
      <xdr:row>31</xdr:row>
      <xdr:rowOff>66675</xdr:rowOff>
    </xdr:to>
    <xdr:pic>
      <xdr:nvPicPr>
        <xdr:cNvPr id="8355" name="Picture 5" descr="wooden drum.JPG"/>
        <xdr:cNvPicPr>
          <a:picLocks noChangeAspect="1"/>
        </xdr:cNvPicPr>
      </xdr:nvPicPr>
      <xdr:blipFill>
        <a:blip xmlns:r="http://schemas.openxmlformats.org/officeDocument/2006/relationships" r:embed="rId1"/>
        <a:srcRect/>
        <a:stretch>
          <a:fillRect/>
        </a:stretch>
      </xdr:blipFill>
      <xdr:spPr bwMode="auto">
        <a:xfrm>
          <a:off x="1104900" y="838200"/>
          <a:ext cx="3228975" cy="4248150"/>
        </a:xfrm>
        <a:prstGeom prst="rect">
          <a:avLst/>
        </a:prstGeom>
        <a:noFill/>
        <a:ln w="9525">
          <a:noFill/>
          <a:miter lim="800000"/>
          <a:headEnd/>
          <a:tailEnd/>
        </a:ln>
      </xdr:spPr>
    </xdr:pic>
    <xdr:clientData/>
  </xdr:twoCellAnchor>
  <xdr:twoCellAnchor editAs="oneCell">
    <xdr:from>
      <xdr:col>2</xdr:col>
      <xdr:colOff>428625</xdr:colOff>
      <xdr:row>5</xdr:row>
      <xdr:rowOff>47625</xdr:rowOff>
    </xdr:from>
    <xdr:to>
      <xdr:col>3</xdr:col>
      <xdr:colOff>247650</xdr:colOff>
      <xdr:row>31</xdr:row>
      <xdr:rowOff>85725</xdr:rowOff>
    </xdr:to>
    <xdr:pic>
      <xdr:nvPicPr>
        <xdr:cNvPr id="8356" name="Picture 2" descr="Steel drum.JPG"/>
        <xdr:cNvPicPr>
          <a:picLocks noChangeAspect="1"/>
        </xdr:cNvPicPr>
      </xdr:nvPicPr>
      <xdr:blipFill>
        <a:blip xmlns:r="http://schemas.openxmlformats.org/officeDocument/2006/relationships" r:embed="rId2"/>
        <a:srcRect/>
        <a:stretch>
          <a:fillRect/>
        </a:stretch>
      </xdr:blipFill>
      <xdr:spPr bwMode="auto">
        <a:xfrm>
          <a:off x="4991100" y="857250"/>
          <a:ext cx="3228975" cy="4248150"/>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atabase\Drums%20Databas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UM"/>
      <sheetName val="Wooden Drums"/>
      <sheetName val="Steel Drums"/>
      <sheetName val="Plywood"/>
      <sheetName val="Drums Database"/>
    </sheetNames>
    <sheetDataSet>
      <sheetData sheetId="0">
        <row r="2">
          <cell r="A2" t="str">
            <v>DEWA - UAE</v>
          </cell>
          <cell r="B2" t="str">
            <v>WDB090050</v>
          </cell>
          <cell r="C2">
            <v>950</v>
          </cell>
          <cell r="D2">
            <v>900</v>
          </cell>
          <cell r="E2">
            <v>500</v>
          </cell>
          <cell r="F2">
            <v>610</v>
          </cell>
          <cell r="G2">
            <v>750</v>
          </cell>
          <cell r="H2">
            <v>750</v>
          </cell>
          <cell r="I2" t="str">
            <v>Supported</v>
          </cell>
          <cell r="J2">
            <v>1000</v>
          </cell>
          <cell r="K2" t="str">
            <v>Wooden Drum</v>
          </cell>
          <cell r="L2">
            <v>65</v>
          </cell>
          <cell r="M2">
            <v>28</v>
          </cell>
          <cell r="N2">
            <v>0.26829201261656832</v>
          </cell>
        </row>
        <row r="3">
          <cell r="A3" t="str">
            <v>DEWA - UAE</v>
          </cell>
          <cell r="B3" t="str">
            <v>WDB160050</v>
          </cell>
          <cell r="C3">
            <v>1650</v>
          </cell>
          <cell r="D3">
            <v>1600</v>
          </cell>
          <cell r="E3">
            <v>700</v>
          </cell>
          <cell r="F3">
            <v>590</v>
          </cell>
          <cell r="G3">
            <v>750</v>
          </cell>
          <cell r="H3">
            <v>750</v>
          </cell>
          <cell r="I3" t="str">
            <v>Supported</v>
          </cell>
          <cell r="J3">
            <v>3700</v>
          </cell>
          <cell r="K3" t="str">
            <v>Wooden Drum</v>
          </cell>
          <cell r="L3">
            <v>195</v>
          </cell>
          <cell r="M3">
            <v>49</v>
          </cell>
          <cell r="N3">
            <v>0.95920677695730361</v>
          </cell>
        </row>
        <row r="4">
          <cell r="A4" t="str">
            <v>DEWA - UAE</v>
          </cell>
          <cell r="B4" t="str">
            <v>WDB140050</v>
          </cell>
          <cell r="C4">
            <v>1450</v>
          </cell>
          <cell r="D4">
            <v>1400</v>
          </cell>
          <cell r="E4">
            <v>600</v>
          </cell>
          <cell r="F4">
            <v>900</v>
          </cell>
          <cell r="G4">
            <v>1100</v>
          </cell>
          <cell r="H4">
            <v>1100</v>
          </cell>
          <cell r="I4" t="str">
            <v>Supported</v>
          </cell>
          <cell r="J4">
            <v>3500</v>
          </cell>
          <cell r="K4" t="str">
            <v>Wooden Drum</v>
          </cell>
          <cell r="L4">
            <v>135</v>
          </cell>
          <cell r="M4">
            <v>63</v>
          </cell>
          <cell r="N4">
            <v>1.1309733552923256</v>
          </cell>
        </row>
        <row r="5">
          <cell r="A5" t="str">
            <v>DEWA - UAE</v>
          </cell>
          <cell r="B5" t="str">
            <v>WDB150050</v>
          </cell>
          <cell r="C5">
            <v>1550</v>
          </cell>
          <cell r="D5">
            <v>1500</v>
          </cell>
          <cell r="E5">
            <v>700</v>
          </cell>
          <cell r="F5">
            <v>800</v>
          </cell>
          <cell r="G5">
            <v>990</v>
          </cell>
          <cell r="H5">
            <v>990</v>
          </cell>
          <cell r="I5" t="str">
            <v>Supported</v>
          </cell>
          <cell r="J5">
            <v>3000</v>
          </cell>
          <cell r="K5" t="str">
            <v>Wooden Drum</v>
          </cell>
          <cell r="L5">
            <v>185</v>
          </cell>
          <cell r="M5">
            <v>60</v>
          </cell>
          <cell r="N5">
            <v>1.1058406140636072</v>
          </cell>
        </row>
        <row r="6">
          <cell r="A6" t="str">
            <v>DEWA - UAE</v>
          </cell>
          <cell r="B6" t="str">
            <v>WDB160052</v>
          </cell>
          <cell r="C6">
            <v>1650</v>
          </cell>
          <cell r="D6">
            <v>1600</v>
          </cell>
          <cell r="E6">
            <v>650</v>
          </cell>
          <cell r="F6">
            <v>940</v>
          </cell>
          <cell r="G6">
            <v>1100</v>
          </cell>
          <cell r="H6">
            <v>1100</v>
          </cell>
          <cell r="I6" t="str">
            <v>Supported</v>
          </cell>
          <cell r="J6">
            <v>2000</v>
          </cell>
          <cell r="K6" t="str">
            <v>Wooden Drum</v>
          </cell>
          <cell r="L6">
            <v>160</v>
          </cell>
          <cell r="M6">
            <v>71</v>
          </cell>
          <cell r="N6">
            <v>1.5780612598063231</v>
          </cell>
        </row>
        <row r="7">
          <cell r="A7" t="str">
            <v>DEWA - UAE</v>
          </cell>
          <cell r="B7" t="str">
            <v>WDB160051</v>
          </cell>
          <cell r="C7">
            <v>1650</v>
          </cell>
          <cell r="D7">
            <v>1600</v>
          </cell>
          <cell r="E7">
            <v>800</v>
          </cell>
          <cell r="F7">
            <v>900</v>
          </cell>
          <cell r="G7">
            <v>1100</v>
          </cell>
          <cell r="H7">
            <v>1100</v>
          </cell>
          <cell r="I7" t="str">
            <v>Supported</v>
          </cell>
          <cell r="J7">
            <v>3000</v>
          </cell>
          <cell r="K7" t="str">
            <v>Wooden Drum</v>
          </cell>
          <cell r="L7">
            <v>195</v>
          </cell>
          <cell r="M7">
            <v>71</v>
          </cell>
          <cell r="N7">
            <v>1.3571680263507908</v>
          </cell>
        </row>
        <row r="8">
          <cell r="A8" t="str">
            <v>DEWA - UAE</v>
          </cell>
          <cell r="B8" t="str">
            <v>WDB170050</v>
          </cell>
          <cell r="C8">
            <v>1750</v>
          </cell>
          <cell r="D8">
            <v>1700</v>
          </cell>
          <cell r="E8">
            <v>900</v>
          </cell>
          <cell r="F8">
            <v>900</v>
          </cell>
          <cell r="G8">
            <v>1100</v>
          </cell>
          <cell r="H8">
            <v>1100</v>
          </cell>
          <cell r="I8" t="str">
            <v>Supported</v>
          </cell>
          <cell r="J8">
            <v>3000</v>
          </cell>
          <cell r="K8" t="str">
            <v>Wooden Drum</v>
          </cell>
          <cell r="L8">
            <v>240</v>
          </cell>
          <cell r="M8">
            <v>76</v>
          </cell>
          <cell r="N8">
            <v>1.4702653618800232</v>
          </cell>
        </row>
        <row r="9">
          <cell r="A9" t="str">
            <v>DEWA - UAE</v>
          </cell>
          <cell r="B9" t="str">
            <v>WDB180050</v>
          </cell>
          <cell r="C9">
            <v>1850</v>
          </cell>
          <cell r="D9">
            <v>1800</v>
          </cell>
          <cell r="E9">
            <v>750</v>
          </cell>
          <cell r="F9">
            <v>940</v>
          </cell>
          <cell r="G9">
            <v>1100</v>
          </cell>
          <cell r="H9">
            <v>1100</v>
          </cell>
          <cell r="I9" t="str">
            <v>Supported</v>
          </cell>
          <cell r="J9">
            <v>3000</v>
          </cell>
          <cell r="K9" t="str">
            <v>Wooden Drum</v>
          </cell>
          <cell r="L9">
            <v>270</v>
          </cell>
          <cell r="M9">
            <v>80</v>
          </cell>
          <cell r="N9">
            <v>1.9767293675468676</v>
          </cell>
        </row>
        <row r="10">
          <cell r="A10" t="str">
            <v>DEWA - UAE</v>
          </cell>
          <cell r="B10" t="str">
            <v>WDB180051</v>
          </cell>
          <cell r="C10">
            <v>1850</v>
          </cell>
          <cell r="D10">
            <v>1800</v>
          </cell>
          <cell r="E10">
            <v>900</v>
          </cell>
          <cell r="F10">
            <v>900</v>
          </cell>
          <cell r="G10">
            <v>1100</v>
          </cell>
          <cell r="H10">
            <v>1100</v>
          </cell>
          <cell r="I10" t="str">
            <v>Supported</v>
          </cell>
          <cell r="J10">
            <v>3500</v>
          </cell>
          <cell r="K10" t="str">
            <v>Wooden Drum</v>
          </cell>
          <cell r="L10">
            <v>270</v>
          </cell>
          <cell r="M10">
            <v>80</v>
          </cell>
          <cell r="N10">
            <v>1.7176657833502194</v>
          </cell>
        </row>
        <row r="11">
          <cell r="A11" t="str">
            <v>DEWA - UAE</v>
          </cell>
          <cell r="B11" t="str">
            <v>WDB200051</v>
          </cell>
          <cell r="C11">
            <v>2050</v>
          </cell>
          <cell r="D11">
            <v>2000</v>
          </cell>
          <cell r="E11">
            <v>800</v>
          </cell>
          <cell r="F11">
            <v>900</v>
          </cell>
          <cell r="G11">
            <v>1100</v>
          </cell>
          <cell r="H11">
            <v>1100</v>
          </cell>
          <cell r="I11" t="str">
            <v>Supported</v>
          </cell>
          <cell r="J11">
            <v>2000</v>
          </cell>
          <cell r="K11" t="str">
            <v>Wooden Drum</v>
          </cell>
          <cell r="L11">
            <v>385</v>
          </cell>
          <cell r="M11">
            <v>89</v>
          </cell>
          <cell r="N11">
            <v>2.3750440461138833</v>
          </cell>
        </row>
        <row r="12">
          <cell r="A12" t="str">
            <v>DEWA - UAE</v>
          </cell>
          <cell r="B12" t="str">
            <v>WDB200050</v>
          </cell>
          <cell r="C12">
            <v>2050</v>
          </cell>
          <cell r="D12">
            <v>2000</v>
          </cell>
          <cell r="E12">
            <v>800</v>
          </cell>
          <cell r="F12">
            <v>900</v>
          </cell>
          <cell r="G12">
            <v>1100</v>
          </cell>
          <cell r="H12">
            <v>1100</v>
          </cell>
          <cell r="I12" t="str">
            <v>Supported</v>
          </cell>
          <cell r="J12">
            <v>4500</v>
          </cell>
          <cell r="K12" t="str">
            <v>Wooden Drum</v>
          </cell>
          <cell r="L12">
            <v>385</v>
          </cell>
          <cell r="M12">
            <v>89</v>
          </cell>
          <cell r="N12">
            <v>2.3750440461138833</v>
          </cell>
        </row>
        <row r="13">
          <cell r="A13" t="str">
            <v>DEWA - UAE</v>
          </cell>
          <cell r="B13" t="str">
            <v>WDB210050</v>
          </cell>
          <cell r="C13">
            <v>2150</v>
          </cell>
          <cell r="D13">
            <v>2100</v>
          </cell>
          <cell r="E13">
            <v>1000</v>
          </cell>
          <cell r="F13">
            <v>900</v>
          </cell>
          <cell r="G13">
            <v>1100</v>
          </cell>
          <cell r="H13">
            <v>1100</v>
          </cell>
          <cell r="I13" t="str">
            <v>Supported</v>
          </cell>
          <cell r="J13">
            <v>3000</v>
          </cell>
          <cell r="K13" t="str">
            <v>Wooden Drum</v>
          </cell>
          <cell r="L13">
            <v>430</v>
          </cell>
          <cell r="M13">
            <v>93</v>
          </cell>
          <cell r="N13">
            <v>2.410386963466769</v>
          </cell>
        </row>
        <row r="14">
          <cell r="A14" t="str">
            <v>DEWA - UAE</v>
          </cell>
          <cell r="B14" t="str">
            <v>WDB220054</v>
          </cell>
          <cell r="C14">
            <v>2250</v>
          </cell>
          <cell r="D14">
            <v>2200</v>
          </cell>
          <cell r="E14">
            <v>1000</v>
          </cell>
          <cell r="F14">
            <v>900</v>
          </cell>
          <cell r="G14">
            <v>1100</v>
          </cell>
          <cell r="H14">
            <v>1100</v>
          </cell>
          <cell r="I14" t="str">
            <v>Supported</v>
          </cell>
          <cell r="J14">
            <v>3000</v>
          </cell>
          <cell r="K14" t="str">
            <v>Wooden Drum</v>
          </cell>
          <cell r="L14">
            <v>450</v>
          </cell>
          <cell r="M14">
            <v>97</v>
          </cell>
          <cell r="N14">
            <v>2.7143360527015816</v>
          </cell>
        </row>
        <row r="15">
          <cell r="A15" t="str">
            <v>DEWA - UAE</v>
          </cell>
          <cell r="B15" t="str">
            <v>WDB220052</v>
          </cell>
          <cell r="C15">
            <v>2250</v>
          </cell>
          <cell r="D15">
            <v>2200</v>
          </cell>
          <cell r="E15">
            <v>1000</v>
          </cell>
          <cell r="F15">
            <v>900</v>
          </cell>
          <cell r="G15">
            <v>1100</v>
          </cell>
          <cell r="H15">
            <v>1100</v>
          </cell>
          <cell r="I15" t="str">
            <v>Supported</v>
          </cell>
          <cell r="J15">
            <v>5000</v>
          </cell>
          <cell r="K15" t="str">
            <v>Wooden Drum</v>
          </cell>
          <cell r="L15">
            <v>450</v>
          </cell>
          <cell r="M15">
            <v>97</v>
          </cell>
          <cell r="N15">
            <v>2.7143360527015816</v>
          </cell>
        </row>
        <row r="16">
          <cell r="A16" t="str">
            <v>DEWA - UAE</v>
          </cell>
          <cell r="B16" t="str">
            <v>WDB230050</v>
          </cell>
          <cell r="C16">
            <v>2350</v>
          </cell>
          <cell r="D16">
            <v>2300</v>
          </cell>
          <cell r="E16">
            <v>1100</v>
          </cell>
          <cell r="F16">
            <v>900</v>
          </cell>
          <cell r="G16">
            <v>1100</v>
          </cell>
          <cell r="H16">
            <v>1100</v>
          </cell>
          <cell r="I16" t="str">
            <v>Supported</v>
          </cell>
          <cell r="J16">
            <v>3000</v>
          </cell>
          <cell r="K16" t="str">
            <v>Wooden Drum</v>
          </cell>
          <cell r="L16">
            <v>510</v>
          </cell>
          <cell r="M16">
            <v>102</v>
          </cell>
          <cell r="N16">
            <v>2.8839820559954301</v>
          </cell>
        </row>
        <row r="17">
          <cell r="A17" t="str">
            <v>DEWA - UAE</v>
          </cell>
          <cell r="B17" t="str">
            <v>WDB240050</v>
          </cell>
          <cell r="C17">
            <v>2450</v>
          </cell>
          <cell r="D17">
            <v>2400</v>
          </cell>
          <cell r="E17">
            <v>1200</v>
          </cell>
          <cell r="F17">
            <v>900</v>
          </cell>
          <cell r="G17">
            <v>1100</v>
          </cell>
          <cell r="H17">
            <v>1100</v>
          </cell>
          <cell r="I17" t="str">
            <v>Supported</v>
          </cell>
          <cell r="J17">
            <v>3000</v>
          </cell>
          <cell r="K17" t="str">
            <v>Wooden Drum</v>
          </cell>
          <cell r="L17">
            <v>570</v>
          </cell>
          <cell r="M17">
            <v>106</v>
          </cell>
          <cell r="N17">
            <v>3.0536280592892791</v>
          </cell>
        </row>
        <row r="18">
          <cell r="A18" t="str">
            <v>DEWA - UAE</v>
          </cell>
          <cell r="B18" t="str">
            <v>WDB210052</v>
          </cell>
          <cell r="C18">
            <v>2150</v>
          </cell>
          <cell r="D18">
            <v>2100</v>
          </cell>
          <cell r="E18">
            <v>900</v>
          </cell>
          <cell r="F18">
            <v>1300</v>
          </cell>
          <cell r="G18">
            <v>1470</v>
          </cell>
          <cell r="H18">
            <v>1470</v>
          </cell>
          <cell r="I18" t="str">
            <v>Supported</v>
          </cell>
          <cell r="J18">
            <v>5000</v>
          </cell>
          <cell r="K18" t="str">
            <v>Wooden Drum</v>
          </cell>
          <cell r="L18">
            <v>430</v>
          </cell>
          <cell r="M18">
            <v>124</v>
          </cell>
          <cell r="N18">
            <v>3.675663404700058</v>
          </cell>
        </row>
        <row r="19">
          <cell r="A19" t="str">
            <v>DEWA - UAE</v>
          </cell>
          <cell r="B19" t="str">
            <v>WDB210051</v>
          </cell>
          <cell r="C19">
            <v>2150</v>
          </cell>
          <cell r="D19">
            <v>2100</v>
          </cell>
          <cell r="E19">
            <v>1000</v>
          </cell>
          <cell r="F19">
            <v>1200</v>
          </cell>
          <cell r="G19">
            <v>1470</v>
          </cell>
          <cell r="H19">
            <v>1470</v>
          </cell>
          <cell r="I19" t="str">
            <v>Supported</v>
          </cell>
          <cell r="J19">
            <v>7500</v>
          </cell>
          <cell r="K19" t="str">
            <v>Wooden Drum</v>
          </cell>
          <cell r="L19">
            <v>430</v>
          </cell>
          <cell r="M19">
            <v>124</v>
          </cell>
          <cell r="N19">
            <v>3.2138492846223583</v>
          </cell>
        </row>
        <row r="20">
          <cell r="A20" t="str">
            <v>DEWA - UAE</v>
          </cell>
          <cell r="B20" t="str">
            <v>WDB220050</v>
          </cell>
          <cell r="C20">
            <v>2250</v>
          </cell>
          <cell r="D20">
            <v>2200</v>
          </cell>
          <cell r="E20">
            <v>800</v>
          </cell>
          <cell r="F20">
            <v>1200</v>
          </cell>
          <cell r="G20">
            <v>1400</v>
          </cell>
          <cell r="H20">
            <v>1400</v>
          </cell>
          <cell r="I20" t="str">
            <v>Supported</v>
          </cell>
          <cell r="J20">
            <v>3000</v>
          </cell>
          <cell r="K20" t="str">
            <v>Wooden Drum</v>
          </cell>
          <cell r="L20">
            <v>430</v>
          </cell>
          <cell r="M20">
            <v>124</v>
          </cell>
          <cell r="N20">
            <v>3.9584067435231396</v>
          </cell>
        </row>
        <row r="21">
          <cell r="A21" t="str">
            <v>DEWA - UAE</v>
          </cell>
          <cell r="B21" t="str">
            <v>WDB220051</v>
          </cell>
          <cell r="C21">
            <v>2250</v>
          </cell>
          <cell r="D21">
            <v>2200</v>
          </cell>
          <cell r="E21">
            <v>1200</v>
          </cell>
          <cell r="F21">
            <v>1200</v>
          </cell>
          <cell r="G21">
            <v>1470</v>
          </cell>
          <cell r="H21">
            <v>1470</v>
          </cell>
          <cell r="I21" t="str">
            <v>Supported</v>
          </cell>
          <cell r="J21">
            <v>4000</v>
          </cell>
          <cell r="K21" t="str">
            <v>Wooden Drum</v>
          </cell>
          <cell r="L21">
            <v>450</v>
          </cell>
          <cell r="M21">
            <v>130</v>
          </cell>
          <cell r="N21">
            <v>3.2044245066615891</v>
          </cell>
        </row>
        <row r="22">
          <cell r="A22" t="str">
            <v>DEWA - UAE</v>
          </cell>
          <cell r="B22" t="str">
            <v>WDB220053</v>
          </cell>
          <cell r="C22">
            <v>2250</v>
          </cell>
          <cell r="D22">
            <v>2200</v>
          </cell>
          <cell r="E22">
            <v>1000</v>
          </cell>
          <cell r="F22">
            <v>1100</v>
          </cell>
          <cell r="G22">
            <v>1250</v>
          </cell>
          <cell r="H22">
            <v>1250</v>
          </cell>
          <cell r="I22" t="str">
            <v>Supported</v>
          </cell>
          <cell r="J22">
            <v>5000</v>
          </cell>
          <cell r="K22" t="str">
            <v>Wooden Drum</v>
          </cell>
          <cell r="L22">
            <v>450</v>
          </cell>
          <cell r="M22">
            <v>110</v>
          </cell>
          <cell r="N22">
            <v>3.3175218421908217</v>
          </cell>
        </row>
        <row r="23">
          <cell r="A23" t="str">
            <v>DEWA - UAE</v>
          </cell>
          <cell r="B23" t="str">
            <v>WDB230051</v>
          </cell>
          <cell r="C23">
            <v>2350</v>
          </cell>
          <cell r="D23">
            <v>2300</v>
          </cell>
          <cell r="E23">
            <v>1000</v>
          </cell>
          <cell r="F23">
            <v>1200</v>
          </cell>
          <cell r="G23">
            <v>1470</v>
          </cell>
          <cell r="H23">
            <v>1470</v>
          </cell>
          <cell r="I23" t="str">
            <v>Supported</v>
          </cell>
          <cell r="J23">
            <v>6000</v>
          </cell>
          <cell r="K23" t="str">
            <v>Wooden Drum</v>
          </cell>
          <cell r="L23">
            <v>510</v>
          </cell>
          <cell r="M23">
            <v>136</v>
          </cell>
          <cell r="N23">
            <v>4.0432297451700636</v>
          </cell>
        </row>
        <row r="24">
          <cell r="A24" t="str">
            <v>DEWA - UAE</v>
          </cell>
          <cell r="B24" t="str">
            <v>WDB240052</v>
          </cell>
          <cell r="C24">
            <v>2450</v>
          </cell>
          <cell r="D24">
            <v>2400</v>
          </cell>
          <cell r="E24">
            <v>1100</v>
          </cell>
          <cell r="F24">
            <v>1200</v>
          </cell>
          <cell r="G24">
            <v>1470</v>
          </cell>
          <cell r="H24">
            <v>1470</v>
          </cell>
          <cell r="I24" t="str">
            <v>Supported</v>
          </cell>
          <cell r="J24">
            <v>5000</v>
          </cell>
          <cell r="K24" t="str">
            <v>Wooden Drum</v>
          </cell>
          <cell r="L24">
            <v>570</v>
          </cell>
          <cell r="M24">
            <v>141</v>
          </cell>
          <cell r="N24">
            <v>4.2882739721500682</v>
          </cell>
        </row>
        <row r="25">
          <cell r="A25" t="str">
            <v>DEWA - UAE</v>
          </cell>
          <cell r="B25" t="str">
            <v>WDB200052</v>
          </cell>
          <cell r="C25">
            <v>2050</v>
          </cell>
          <cell r="D25">
            <v>2000</v>
          </cell>
          <cell r="E25">
            <v>1000</v>
          </cell>
          <cell r="F25">
            <v>1500</v>
          </cell>
          <cell r="G25">
            <v>1700</v>
          </cell>
          <cell r="H25">
            <v>1700</v>
          </cell>
          <cell r="I25" t="str">
            <v>Supported</v>
          </cell>
          <cell r="J25">
            <v>8000</v>
          </cell>
          <cell r="K25" t="str">
            <v>Wooden Drum</v>
          </cell>
          <cell r="L25">
            <v>450</v>
          </cell>
          <cell r="M25">
            <v>137</v>
          </cell>
          <cell r="N25">
            <v>3.5342917352885173</v>
          </cell>
        </row>
        <row r="26">
          <cell r="A26" t="str">
            <v>DEWA - UAE</v>
          </cell>
          <cell r="B26" t="str">
            <v>WDB220055</v>
          </cell>
          <cell r="C26">
            <v>2250</v>
          </cell>
          <cell r="D26">
            <v>2200</v>
          </cell>
          <cell r="E26">
            <v>900</v>
          </cell>
          <cell r="F26">
            <v>1500</v>
          </cell>
          <cell r="G26">
            <v>1700</v>
          </cell>
          <cell r="H26">
            <v>1700</v>
          </cell>
          <cell r="I26" t="str">
            <v>Supported</v>
          </cell>
          <cell r="J26">
            <v>4000</v>
          </cell>
          <cell r="K26" t="str">
            <v>Wooden Drum</v>
          </cell>
          <cell r="L26">
            <v>450</v>
          </cell>
          <cell r="M26">
            <v>150</v>
          </cell>
          <cell r="N26">
            <v>4.7477318977375749</v>
          </cell>
        </row>
        <row r="27">
          <cell r="A27" t="str">
            <v>DEWA - UAE</v>
          </cell>
          <cell r="B27" t="str">
            <v>WDB240051</v>
          </cell>
          <cell r="C27">
            <v>2450</v>
          </cell>
          <cell r="D27">
            <v>2400</v>
          </cell>
          <cell r="E27">
            <v>1100</v>
          </cell>
          <cell r="F27">
            <v>1400</v>
          </cell>
          <cell r="G27">
            <v>1600</v>
          </cell>
          <cell r="H27">
            <v>1600</v>
          </cell>
          <cell r="I27" t="str">
            <v>Supported</v>
          </cell>
          <cell r="J27">
            <v>4500</v>
          </cell>
          <cell r="K27" t="str">
            <v>Wooden Drum</v>
          </cell>
          <cell r="L27">
            <v>570</v>
          </cell>
          <cell r="M27">
            <v>154</v>
          </cell>
          <cell r="N27">
            <v>5.0029863008417452</v>
          </cell>
        </row>
        <row r="28">
          <cell r="A28" t="str">
            <v>DEWA - UAE</v>
          </cell>
          <cell r="B28" t="str">
            <v>WDB240053</v>
          </cell>
          <cell r="C28">
            <v>2450</v>
          </cell>
          <cell r="D28">
            <v>2400</v>
          </cell>
          <cell r="E28">
            <v>1000</v>
          </cell>
          <cell r="F28">
            <v>1500</v>
          </cell>
          <cell r="G28">
            <v>1700</v>
          </cell>
          <cell r="H28">
            <v>1700</v>
          </cell>
          <cell r="I28" t="str">
            <v>Supported</v>
          </cell>
          <cell r="J28">
            <v>5000</v>
          </cell>
          <cell r="K28" t="str">
            <v>Wooden Drum</v>
          </cell>
          <cell r="L28">
            <v>570</v>
          </cell>
          <cell r="M28">
            <v>164</v>
          </cell>
          <cell r="N28">
            <v>5.607742886657781</v>
          </cell>
        </row>
        <row r="29">
          <cell r="A29" t="str">
            <v>DEWA - UAE</v>
          </cell>
          <cell r="B29" t="str">
            <v>WDB240055</v>
          </cell>
          <cell r="C29">
            <v>2450</v>
          </cell>
          <cell r="D29">
            <v>2400</v>
          </cell>
          <cell r="E29">
            <v>1300</v>
          </cell>
          <cell r="F29">
            <v>1500</v>
          </cell>
          <cell r="G29">
            <v>1700</v>
          </cell>
          <cell r="H29">
            <v>1700</v>
          </cell>
          <cell r="I29" t="str">
            <v>Supported</v>
          </cell>
          <cell r="J29">
            <v>7500</v>
          </cell>
          <cell r="K29" t="str">
            <v>Wooden Drum</v>
          </cell>
          <cell r="L29">
            <v>570</v>
          </cell>
          <cell r="M29">
            <v>164</v>
          </cell>
          <cell r="N29">
            <v>4.7948557875414215</v>
          </cell>
        </row>
        <row r="30">
          <cell r="A30" t="str">
            <v>DEWA - UAE</v>
          </cell>
          <cell r="B30" t="str">
            <v>WDB240054</v>
          </cell>
          <cell r="C30">
            <v>2450</v>
          </cell>
          <cell r="D30">
            <v>2400</v>
          </cell>
          <cell r="E30">
            <v>1100</v>
          </cell>
          <cell r="F30">
            <v>1500</v>
          </cell>
          <cell r="G30">
            <v>1700</v>
          </cell>
          <cell r="H30">
            <v>1700</v>
          </cell>
          <cell r="I30" t="str">
            <v>Supported</v>
          </cell>
          <cell r="J30">
            <v>8500</v>
          </cell>
          <cell r="K30" t="str">
            <v>Wooden Drum</v>
          </cell>
          <cell r="L30">
            <v>570</v>
          </cell>
          <cell r="M30">
            <v>164</v>
          </cell>
          <cell r="N30">
            <v>5.3603424651875846</v>
          </cell>
        </row>
        <row r="31">
          <cell r="A31" t="str">
            <v>Export</v>
          </cell>
          <cell r="B31" t="str">
            <v>WDB063000</v>
          </cell>
          <cell r="C31">
            <v>680</v>
          </cell>
          <cell r="D31">
            <v>630</v>
          </cell>
          <cell r="E31">
            <v>400</v>
          </cell>
          <cell r="F31">
            <v>410</v>
          </cell>
          <cell r="G31">
            <v>560</v>
          </cell>
          <cell r="H31">
            <v>560</v>
          </cell>
          <cell r="I31" t="str">
            <v/>
          </cell>
          <cell r="J31">
            <v>600</v>
          </cell>
          <cell r="K31" t="str">
            <v>Wooden Drum</v>
          </cell>
          <cell r="L31">
            <v>20</v>
          </cell>
          <cell r="M31">
            <v>15</v>
          </cell>
          <cell r="N31">
            <v>7.6284938212630743E-2</v>
          </cell>
        </row>
        <row r="32">
          <cell r="A32" t="str">
            <v>Export</v>
          </cell>
          <cell r="B32" t="str">
            <v>WDB070000</v>
          </cell>
          <cell r="C32">
            <v>750</v>
          </cell>
          <cell r="D32">
            <v>700</v>
          </cell>
          <cell r="E32">
            <v>400</v>
          </cell>
          <cell r="F32">
            <v>410</v>
          </cell>
          <cell r="G32">
            <v>560</v>
          </cell>
          <cell r="H32">
            <v>560</v>
          </cell>
          <cell r="I32" t="str">
            <v/>
          </cell>
          <cell r="J32">
            <v>700</v>
          </cell>
          <cell r="K32" t="str">
            <v>Wooden Drum</v>
          </cell>
          <cell r="L32">
            <v>25</v>
          </cell>
          <cell r="M32">
            <v>16</v>
          </cell>
          <cell r="N32">
            <v>0.10626437150767476</v>
          </cell>
        </row>
        <row r="33">
          <cell r="A33" t="str">
            <v>Export</v>
          </cell>
          <cell r="B33" t="str">
            <v>WDB070002</v>
          </cell>
          <cell r="C33">
            <v>750</v>
          </cell>
          <cell r="D33">
            <v>700</v>
          </cell>
          <cell r="E33">
            <v>500</v>
          </cell>
          <cell r="F33">
            <v>610</v>
          </cell>
          <cell r="G33">
            <v>750</v>
          </cell>
          <cell r="H33">
            <v>750</v>
          </cell>
          <cell r="I33" t="str">
            <v/>
          </cell>
          <cell r="J33">
            <v>200</v>
          </cell>
          <cell r="K33" t="str">
            <v>Wooden Drum</v>
          </cell>
          <cell r="L33">
            <v>25</v>
          </cell>
          <cell r="M33">
            <v>22</v>
          </cell>
          <cell r="N33">
            <v>0.11498229112138643</v>
          </cell>
        </row>
        <row r="34">
          <cell r="A34" t="str">
            <v>Export</v>
          </cell>
          <cell r="B34" t="str">
            <v>WDB070001</v>
          </cell>
          <cell r="C34">
            <v>750</v>
          </cell>
          <cell r="D34">
            <v>700</v>
          </cell>
          <cell r="E34">
            <v>400</v>
          </cell>
          <cell r="F34">
            <v>610</v>
          </cell>
          <cell r="G34">
            <v>750</v>
          </cell>
          <cell r="H34">
            <v>750</v>
          </cell>
          <cell r="I34" t="str">
            <v/>
          </cell>
          <cell r="J34">
            <v>500</v>
          </cell>
          <cell r="K34" t="str">
            <v>Wooden Drum</v>
          </cell>
          <cell r="L34">
            <v>25</v>
          </cell>
          <cell r="M34">
            <v>22</v>
          </cell>
          <cell r="N34">
            <v>0.15810065029190631</v>
          </cell>
        </row>
        <row r="35">
          <cell r="A35" t="str">
            <v>Export</v>
          </cell>
          <cell r="B35" t="str">
            <v>WDB080000</v>
          </cell>
          <cell r="C35">
            <v>850</v>
          </cell>
          <cell r="D35">
            <v>800</v>
          </cell>
          <cell r="E35">
            <v>400</v>
          </cell>
          <cell r="F35">
            <v>610</v>
          </cell>
          <cell r="G35">
            <v>750</v>
          </cell>
          <cell r="H35">
            <v>750</v>
          </cell>
          <cell r="I35" t="str">
            <v/>
          </cell>
          <cell r="J35">
            <v>900</v>
          </cell>
          <cell r="K35" t="str">
            <v>Wooden Drum</v>
          </cell>
          <cell r="L35">
            <v>40</v>
          </cell>
          <cell r="M35">
            <v>25</v>
          </cell>
          <cell r="N35">
            <v>0.22996458224277286</v>
          </cell>
        </row>
        <row r="36">
          <cell r="A36" t="str">
            <v>Export</v>
          </cell>
          <cell r="B36" t="str">
            <v>WDB090002</v>
          </cell>
          <cell r="C36">
            <v>950</v>
          </cell>
          <cell r="D36">
            <v>900</v>
          </cell>
          <cell r="E36">
            <v>700</v>
          </cell>
          <cell r="F36">
            <v>590</v>
          </cell>
          <cell r="G36">
            <v>750</v>
          </cell>
          <cell r="H36">
            <v>750</v>
          </cell>
          <cell r="I36" t="str">
            <v/>
          </cell>
          <cell r="J36">
            <v>1000</v>
          </cell>
          <cell r="K36" t="str">
            <v>Wooden Drum</v>
          </cell>
          <cell r="L36">
            <v>65</v>
          </cell>
          <cell r="M36">
            <v>28</v>
          </cell>
          <cell r="N36">
            <v>0.14828317324943824</v>
          </cell>
        </row>
        <row r="37">
          <cell r="A37" t="str">
            <v>Export</v>
          </cell>
          <cell r="B37" t="str">
            <v>WDB090001</v>
          </cell>
          <cell r="C37">
            <v>950</v>
          </cell>
          <cell r="D37">
            <v>900</v>
          </cell>
          <cell r="E37">
            <v>600</v>
          </cell>
          <cell r="F37">
            <v>590</v>
          </cell>
          <cell r="G37">
            <v>750</v>
          </cell>
          <cell r="H37">
            <v>750</v>
          </cell>
          <cell r="I37" t="str">
            <v/>
          </cell>
          <cell r="J37">
            <v>1000</v>
          </cell>
          <cell r="K37" t="str">
            <v>Wooden Drum</v>
          </cell>
          <cell r="L37">
            <v>65</v>
          </cell>
          <cell r="M37">
            <v>28</v>
          </cell>
          <cell r="N37">
            <v>0.20852321238202251</v>
          </cell>
        </row>
        <row r="38">
          <cell r="A38" t="str">
            <v>Export</v>
          </cell>
          <cell r="B38" t="str">
            <v>WDB090000</v>
          </cell>
          <cell r="C38">
            <v>950</v>
          </cell>
          <cell r="D38">
            <v>900</v>
          </cell>
          <cell r="E38">
            <v>500</v>
          </cell>
          <cell r="F38">
            <v>610</v>
          </cell>
          <cell r="G38">
            <v>750</v>
          </cell>
          <cell r="H38">
            <v>750</v>
          </cell>
          <cell r="I38" t="str">
            <v/>
          </cell>
          <cell r="J38">
            <v>1000</v>
          </cell>
          <cell r="K38" t="str">
            <v>Wooden Drum</v>
          </cell>
          <cell r="L38">
            <v>65</v>
          </cell>
          <cell r="M38">
            <v>28</v>
          </cell>
          <cell r="N38">
            <v>0.26829201261656832</v>
          </cell>
        </row>
        <row r="39">
          <cell r="A39" t="str">
            <v>Export</v>
          </cell>
          <cell r="B39" t="str">
            <v>WDB100002</v>
          </cell>
          <cell r="C39">
            <v>1050</v>
          </cell>
          <cell r="D39">
            <v>1000</v>
          </cell>
          <cell r="E39">
            <v>700</v>
          </cell>
          <cell r="F39">
            <v>610</v>
          </cell>
          <cell r="G39">
            <v>750</v>
          </cell>
          <cell r="H39">
            <v>750</v>
          </cell>
          <cell r="I39" t="str">
            <v/>
          </cell>
          <cell r="J39">
            <v>1000</v>
          </cell>
          <cell r="K39" t="str">
            <v>Wooden Drum</v>
          </cell>
          <cell r="L39">
            <v>70</v>
          </cell>
          <cell r="M39">
            <v>31</v>
          </cell>
          <cell r="N39">
            <v>0.24433736863294614</v>
          </cell>
        </row>
        <row r="40">
          <cell r="A40" t="str">
            <v>Export</v>
          </cell>
          <cell r="B40" t="str">
            <v>WDB100000</v>
          </cell>
          <cell r="C40">
            <v>1050</v>
          </cell>
          <cell r="D40">
            <v>1000</v>
          </cell>
          <cell r="E40">
            <v>500</v>
          </cell>
          <cell r="F40">
            <v>610</v>
          </cell>
          <cell r="G40">
            <v>750</v>
          </cell>
          <cell r="H40">
            <v>750</v>
          </cell>
          <cell r="I40" t="str">
            <v/>
          </cell>
          <cell r="J40">
            <v>1000</v>
          </cell>
          <cell r="K40" t="str">
            <v>Wooden Drum</v>
          </cell>
          <cell r="L40">
            <v>70</v>
          </cell>
          <cell r="M40">
            <v>31</v>
          </cell>
          <cell r="N40">
            <v>0.35931965975433261</v>
          </cell>
        </row>
        <row r="41">
          <cell r="A41" t="str">
            <v>Export</v>
          </cell>
          <cell r="B41" t="str">
            <v>WDB100003</v>
          </cell>
          <cell r="C41">
            <v>1050</v>
          </cell>
          <cell r="D41">
            <v>1000</v>
          </cell>
          <cell r="E41">
            <v>500</v>
          </cell>
          <cell r="F41">
            <v>590</v>
          </cell>
          <cell r="G41">
            <v>750</v>
          </cell>
          <cell r="H41">
            <v>750</v>
          </cell>
          <cell r="I41" t="str">
            <v/>
          </cell>
          <cell r="J41">
            <v>1500</v>
          </cell>
          <cell r="K41" t="str">
            <v>Wooden Drum</v>
          </cell>
          <cell r="L41">
            <v>75</v>
          </cell>
          <cell r="M41">
            <v>31</v>
          </cell>
          <cell r="N41">
            <v>0.3475386873033709</v>
          </cell>
        </row>
        <row r="42">
          <cell r="A42" t="str">
            <v>Export</v>
          </cell>
          <cell r="B42" t="str">
            <v>WDB110002</v>
          </cell>
          <cell r="C42">
            <v>1150</v>
          </cell>
          <cell r="D42">
            <v>1100</v>
          </cell>
          <cell r="E42">
            <v>800</v>
          </cell>
          <cell r="F42">
            <v>590</v>
          </cell>
          <cell r="G42">
            <v>750</v>
          </cell>
          <cell r="H42">
            <v>750</v>
          </cell>
          <cell r="I42" t="str">
            <v/>
          </cell>
          <cell r="J42">
            <v>400</v>
          </cell>
          <cell r="K42" t="str">
            <v>Wooden Drum</v>
          </cell>
          <cell r="L42">
            <v>83</v>
          </cell>
          <cell r="M42">
            <v>34</v>
          </cell>
          <cell r="N42">
            <v>0.26412940235056187</v>
          </cell>
        </row>
        <row r="43">
          <cell r="A43" t="str">
            <v>Export</v>
          </cell>
          <cell r="B43" t="str">
            <v>WDB110000</v>
          </cell>
          <cell r="C43">
            <v>1150</v>
          </cell>
          <cell r="D43">
            <v>1100</v>
          </cell>
          <cell r="E43">
            <v>550</v>
          </cell>
          <cell r="F43">
            <v>590</v>
          </cell>
          <cell r="G43">
            <v>750</v>
          </cell>
          <cell r="H43">
            <v>750</v>
          </cell>
          <cell r="I43" t="str">
            <v/>
          </cell>
          <cell r="J43">
            <v>1000</v>
          </cell>
          <cell r="K43" t="str">
            <v>Wooden Drum</v>
          </cell>
          <cell r="L43">
            <v>90</v>
          </cell>
          <cell r="M43">
            <v>34</v>
          </cell>
          <cell r="N43">
            <v>0.42052181163707875</v>
          </cell>
        </row>
        <row r="44">
          <cell r="A44" t="str">
            <v>Export</v>
          </cell>
          <cell r="B44" t="str">
            <v>WDB110003</v>
          </cell>
          <cell r="C44">
            <v>1150</v>
          </cell>
          <cell r="D44">
            <v>1100</v>
          </cell>
          <cell r="E44">
            <v>550</v>
          </cell>
          <cell r="F44">
            <v>590</v>
          </cell>
          <cell r="G44">
            <v>750</v>
          </cell>
          <cell r="H44">
            <v>750</v>
          </cell>
          <cell r="I44" t="str">
            <v/>
          </cell>
          <cell r="J44">
            <v>1500</v>
          </cell>
          <cell r="K44" t="str">
            <v>Wooden Drum</v>
          </cell>
          <cell r="L44">
            <v>95</v>
          </cell>
          <cell r="M44">
            <v>34</v>
          </cell>
          <cell r="N44">
            <v>0.42052181163707875</v>
          </cell>
        </row>
        <row r="45">
          <cell r="A45" t="str">
            <v>Export</v>
          </cell>
          <cell r="B45" t="str">
            <v>WDB110004</v>
          </cell>
          <cell r="C45">
            <v>1150</v>
          </cell>
          <cell r="D45">
            <v>1100</v>
          </cell>
          <cell r="E45">
            <v>450</v>
          </cell>
          <cell r="F45">
            <v>590</v>
          </cell>
          <cell r="G45">
            <v>750</v>
          </cell>
          <cell r="H45">
            <v>750</v>
          </cell>
          <cell r="I45" t="str">
            <v/>
          </cell>
          <cell r="J45">
            <v>2500</v>
          </cell>
          <cell r="K45" t="str">
            <v>Wooden Drum</v>
          </cell>
          <cell r="L45">
            <v>80</v>
          </cell>
          <cell r="M45">
            <v>34</v>
          </cell>
          <cell r="N45">
            <v>0.4668603032775282</v>
          </cell>
        </row>
        <row r="46">
          <cell r="A46" t="str">
            <v>Export</v>
          </cell>
          <cell r="B46" t="str">
            <v>WDB125001</v>
          </cell>
          <cell r="C46">
            <v>1300</v>
          </cell>
          <cell r="D46">
            <v>1250</v>
          </cell>
          <cell r="E46">
            <v>800</v>
          </cell>
          <cell r="F46">
            <v>590</v>
          </cell>
          <cell r="G46">
            <v>750</v>
          </cell>
          <cell r="H46">
            <v>750</v>
          </cell>
          <cell r="I46" t="str">
            <v/>
          </cell>
          <cell r="J46">
            <v>1750</v>
          </cell>
          <cell r="K46" t="str">
            <v>Wooden Drum</v>
          </cell>
          <cell r="L46">
            <v>120</v>
          </cell>
          <cell r="M46">
            <v>38</v>
          </cell>
          <cell r="N46">
            <v>0.42747258538314614</v>
          </cell>
        </row>
        <row r="47">
          <cell r="A47" t="str">
            <v>Export</v>
          </cell>
          <cell r="B47" t="str">
            <v>WDB125000</v>
          </cell>
          <cell r="C47">
            <v>1300</v>
          </cell>
          <cell r="D47">
            <v>1250</v>
          </cell>
          <cell r="E47">
            <v>550</v>
          </cell>
          <cell r="F47">
            <v>590</v>
          </cell>
          <cell r="G47">
            <v>750</v>
          </cell>
          <cell r="H47">
            <v>750</v>
          </cell>
          <cell r="I47" t="str">
            <v/>
          </cell>
          <cell r="J47">
            <v>2000</v>
          </cell>
          <cell r="K47" t="str">
            <v>Wooden Drum</v>
          </cell>
          <cell r="L47">
            <v>105</v>
          </cell>
          <cell r="M47">
            <v>38</v>
          </cell>
          <cell r="N47">
            <v>0.58386499466966302</v>
          </cell>
        </row>
        <row r="48">
          <cell r="A48" t="str">
            <v>Export</v>
          </cell>
          <cell r="B48" t="str">
            <v>WDB140025</v>
          </cell>
          <cell r="C48">
            <v>1450</v>
          </cell>
          <cell r="D48">
            <v>1400</v>
          </cell>
          <cell r="E48">
            <v>900</v>
          </cell>
          <cell r="F48">
            <v>590</v>
          </cell>
          <cell r="G48">
            <v>750</v>
          </cell>
          <cell r="H48">
            <v>750</v>
          </cell>
          <cell r="I48" t="str">
            <v/>
          </cell>
          <cell r="J48">
            <v>900</v>
          </cell>
          <cell r="K48" t="str">
            <v>Wooden Drum</v>
          </cell>
          <cell r="L48">
            <v>103</v>
          </cell>
          <cell r="M48">
            <v>43</v>
          </cell>
          <cell r="N48">
            <v>0.53289265386516871</v>
          </cell>
        </row>
        <row r="49">
          <cell r="A49" t="str">
            <v>Export</v>
          </cell>
          <cell r="B49" t="str">
            <v>WDB140017</v>
          </cell>
          <cell r="C49">
            <v>1450</v>
          </cell>
          <cell r="D49">
            <v>1400</v>
          </cell>
          <cell r="E49">
            <v>550</v>
          </cell>
          <cell r="F49">
            <v>610</v>
          </cell>
          <cell r="G49">
            <v>750</v>
          </cell>
          <cell r="H49">
            <v>750</v>
          </cell>
          <cell r="I49" t="str">
            <v/>
          </cell>
          <cell r="J49">
            <v>1500</v>
          </cell>
          <cell r="K49" t="str">
            <v>Wooden Drum</v>
          </cell>
          <cell r="L49">
            <v>112</v>
          </cell>
          <cell r="M49">
            <v>43</v>
          </cell>
          <cell r="N49">
            <v>0.79409644805707491</v>
          </cell>
        </row>
        <row r="50">
          <cell r="A50" t="str">
            <v>Export</v>
          </cell>
          <cell r="B50" t="str">
            <v>WDB140001</v>
          </cell>
          <cell r="C50">
            <v>1450</v>
          </cell>
          <cell r="D50">
            <v>1400</v>
          </cell>
          <cell r="E50">
            <v>700</v>
          </cell>
          <cell r="F50">
            <v>590</v>
          </cell>
          <cell r="G50">
            <v>750</v>
          </cell>
          <cell r="H50">
            <v>750</v>
          </cell>
          <cell r="I50" t="str">
            <v/>
          </cell>
          <cell r="J50">
            <v>2500</v>
          </cell>
          <cell r="K50" t="str">
            <v>Wooden Drum</v>
          </cell>
          <cell r="L50">
            <v>160</v>
          </cell>
          <cell r="M50">
            <v>43</v>
          </cell>
          <cell r="N50">
            <v>0.681175827114607</v>
          </cell>
        </row>
        <row r="51">
          <cell r="A51" t="str">
            <v>Export</v>
          </cell>
          <cell r="B51" t="str">
            <v>WDB140011</v>
          </cell>
          <cell r="C51">
            <v>1450</v>
          </cell>
          <cell r="D51">
            <v>1400</v>
          </cell>
          <cell r="E51">
            <v>600</v>
          </cell>
          <cell r="F51">
            <v>610</v>
          </cell>
          <cell r="G51">
            <v>750</v>
          </cell>
          <cell r="H51">
            <v>750</v>
          </cell>
          <cell r="I51" t="str">
            <v/>
          </cell>
          <cell r="J51">
            <v>3000</v>
          </cell>
          <cell r="K51" t="str">
            <v>Wooden Drum</v>
          </cell>
          <cell r="L51">
            <v>165</v>
          </cell>
          <cell r="M51">
            <v>43</v>
          </cell>
          <cell r="N51">
            <v>0.76654860747590947</v>
          </cell>
        </row>
        <row r="52">
          <cell r="A52" t="str">
            <v>Export</v>
          </cell>
          <cell r="B52" t="str">
            <v>WDB150000</v>
          </cell>
          <cell r="C52">
            <v>1550</v>
          </cell>
          <cell r="D52">
            <v>1500</v>
          </cell>
          <cell r="E52">
            <v>700</v>
          </cell>
          <cell r="F52">
            <v>610</v>
          </cell>
          <cell r="G52">
            <v>750</v>
          </cell>
          <cell r="H52">
            <v>750</v>
          </cell>
          <cell r="I52" t="str">
            <v/>
          </cell>
          <cell r="J52">
            <v>3000</v>
          </cell>
          <cell r="K52" t="str">
            <v>Wooden Drum</v>
          </cell>
          <cell r="L52">
            <v>175</v>
          </cell>
          <cell r="M52">
            <v>46</v>
          </cell>
          <cell r="N52">
            <v>0.84320346822350045</v>
          </cell>
        </row>
        <row r="53">
          <cell r="A53" t="str">
            <v>Export</v>
          </cell>
          <cell r="B53" t="str">
            <v>WDB160001</v>
          </cell>
          <cell r="C53">
            <v>1650</v>
          </cell>
          <cell r="D53">
            <v>1600</v>
          </cell>
          <cell r="E53">
            <v>700</v>
          </cell>
          <cell r="F53">
            <v>590</v>
          </cell>
          <cell r="G53">
            <v>750</v>
          </cell>
          <cell r="H53">
            <v>750</v>
          </cell>
          <cell r="I53" t="str">
            <v/>
          </cell>
          <cell r="J53">
            <v>3700</v>
          </cell>
          <cell r="K53" t="str">
            <v>Wooden Drum</v>
          </cell>
          <cell r="L53">
            <v>195</v>
          </cell>
          <cell r="M53">
            <v>49</v>
          </cell>
          <cell r="N53">
            <v>0.95920677695730361</v>
          </cell>
        </row>
        <row r="54">
          <cell r="A54" t="str">
            <v>Export</v>
          </cell>
          <cell r="B54" t="str">
            <v>WDB100001</v>
          </cell>
          <cell r="C54">
            <v>1050</v>
          </cell>
          <cell r="D54">
            <v>1000</v>
          </cell>
          <cell r="E54">
            <v>700</v>
          </cell>
          <cell r="F54">
            <v>750</v>
          </cell>
          <cell r="G54">
            <v>1000</v>
          </cell>
          <cell r="H54">
            <v>1000</v>
          </cell>
          <cell r="I54" t="str">
            <v/>
          </cell>
          <cell r="J54">
            <v>200</v>
          </cell>
          <cell r="K54" t="str">
            <v>Wooden Drum</v>
          </cell>
          <cell r="L54">
            <v>70</v>
          </cell>
          <cell r="M54">
            <v>41</v>
          </cell>
          <cell r="N54">
            <v>0.30041479749952393</v>
          </cell>
        </row>
        <row r="55">
          <cell r="A55" t="str">
            <v>Export</v>
          </cell>
          <cell r="B55" t="str">
            <v>WDB110001</v>
          </cell>
          <cell r="C55">
            <v>1150</v>
          </cell>
          <cell r="D55">
            <v>1100</v>
          </cell>
          <cell r="E55">
            <v>800</v>
          </cell>
          <cell r="F55">
            <v>750</v>
          </cell>
          <cell r="G55">
            <v>1000</v>
          </cell>
          <cell r="H55">
            <v>1000</v>
          </cell>
          <cell r="I55" t="str">
            <v/>
          </cell>
          <cell r="J55">
            <v>200</v>
          </cell>
          <cell r="K55" t="str">
            <v>Wooden Drum</v>
          </cell>
          <cell r="L55">
            <v>90</v>
          </cell>
          <cell r="M55">
            <v>45</v>
          </cell>
          <cell r="N55">
            <v>0.33575771485240918</v>
          </cell>
        </row>
        <row r="56">
          <cell r="A56" t="str">
            <v>Export</v>
          </cell>
          <cell r="B56" t="str">
            <v>WDB125015</v>
          </cell>
          <cell r="C56">
            <v>1300</v>
          </cell>
          <cell r="D56">
            <v>1250</v>
          </cell>
          <cell r="E56">
            <v>750</v>
          </cell>
          <cell r="F56">
            <v>750</v>
          </cell>
          <cell r="G56">
            <v>950</v>
          </cell>
          <cell r="H56">
            <v>950</v>
          </cell>
          <cell r="I56" t="str">
            <v/>
          </cell>
          <cell r="J56">
            <v>1000</v>
          </cell>
          <cell r="K56" t="str">
            <v>Wooden Drum</v>
          </cell>
          <cell r="L56">
            <v>100</v>
          </cell>
          <cell r="M56">
            <v>48</v>
          </cell>
          <cell r="N56">
            <v>0.58904862254808621</v>
          </cell>
        </row>
        <row r="57">
          <cell r="A57" t="str">
            <v>Export</v>
          </cell>
          <cell r="B57" t="str">
            <v>WDB125002</v>
          </cell>
          <cell r="C57">
            <v>1300</v>
          </cell>
          <cell r="D57">
            <v>1250</v>
          </cell>
          <cell r="E57">
            <v>550</v>
          </cell>
          <cell r="F57">
            <v>750</v>
          </cell>
          <cell r="G57">
            <v>1000</v>
          </cell>
          <cell r="H57">
            <v>1000</v>
          </cell>
          <cell r="I57" t="str">
            <v/>
          </cell>
          <cell r="J57">
            <v>1500</v>
          </cell>
          <cell r="K57" t="str">
            <v>Wooden Drum</v>
          </cell>
          <cell r="L57">
            <v>120</v>
          </cell>
          <cell r="M57">
            <v>51</v>
          </cell>
          <cell r="N57">
            <v>0.74220126441058865</v>
          </cell>
        </row>
        <row r="58">
          <cell r="A58" t="str">
            <v>Export</v>
          </cell>
          <cell r="B58" t="str">
            <v>WDB125010</v>
          </cell>
          <cell r="C58">
            <v>1300</v>
          </cell>
          <cell r="D58">
            <v>1250</v>
          </cell>
          <cell r="E58">
            <v>550</v>
          </cell>
          <cell r="F58">
            <v>900</v>
          </cell>
          <cell r="G58">
            <v>1100</v>
          </cell>
          <cell r="H58">
            <v>1100</v>
          </cell>
          <cell r="I58" t="str">
            <v/>
          </cell>
          <cell r="J58">
            <v>2000</v>
          </cell>
          <cell r="K58" t="str">
            <v>Wooden Drum</v>
          </cell>
          <cell r="L58">
            <v>120</v>
          </cell>
          <cell r="M58">
            <v>56</v>
          </cell>
          <cell r="N58">
            <v>0.89064151729270635</v>
          </cell>
        </row>
        <row r="59">
          <cell r="A59" t="str">
            <v>Export</v>
          </cell>
          <cell r="B59" t="str">
            <v>WDB140016</v>
          </cell>
          <cell r="C59">
            <v>1450</v>
          </cell>
          <cell r="D59">
            <v>1400</v>
          </cell>
          <cell r="E59">
            <v>1050</v>
          </cell>
          <cell r="F59">
            <v>730</v>
          </cell>
          <cell r="G59">
            <v>850</v>
          </cell>
          <cell r="H59">
            <v>850</v>
          </cell>
          <cell r="I59" t="str">
            <v/>
          </cell>
          <cell r="J59">
            <v>500</v>
          </cell>
          <cell r="K59" t="str">
            <v>Wooden Drum</v>
          </cell>
          <cell r="L59">
            <v>130</v>
          </cell>
          <cell r="M59">
            <v>48</v>
          </cell>
          <cell r="N59">
            <v>0.49163961533271766</v>
          </cell>
        </row>
        <row r="60">
          <cell r="A60" t="str">
            <v>Export</v>
          </cell>
          <cell r="B60" t="str">
            <v>WDB140024</v>
          </cell>
          <cell r="C60">
            <v>1450</v>
          </cell>
          <cell r="D60">
            <v>1400</v>
          </cell>
          <cell r="E60">
            <v>900</v>
          </cell>
          <cell r="F60">
            <v>900</v>
          </cell>
          <cell r="G60">
            <v>1100</v>
          </cell>
          <cell r="H60">
            <v>1100</v>
          </cell>
          <cell r="I60" t="str">
            <v/>
          </cell>
          <cell r="J60">
            <v>900</v>
          </cell>
          <cell r="K60" t="str">
            <v>Wooden Drum</v>
          </cell>
          <cell r="L60">
            <v>119</v>
          </cell>
          <cell r="M60">
            <v>63</v>
          </cell>
          <cell r="N60">
            <v>0.81288709911635904</v>
          </cell>
        </row>
        <row r="61">
          <cell r="A61" t="str">
            <v>Export</v>
          </cell>
          <cell r="B61" t="str">
            <v>WDB140022</v>
          </cell>
          <cell r="C61">
            <v>1450</v>
          </cell>
          <cell r="D61">
            <v>1400</v>
          </cell>
          <cell r="E61">
            <v>600</v>
          </cell>
          <cell r="F61">
            <v>900</v>
          </cell>
          <cell r="G61">
            <v>1100</v>
          </cell>
          <cell r="H61">
            <v>1100</v>
          </cell>
          <cell r="I61" t="str">
            <v/>
          </cell>
          <cell r="J61">
            <v>1500</v>
          </cell>
          <cell r="K61" t="str">
            <v>Wooden Drum</v>
          </cell>
          <cell r="L61">
            <v>131</v>
          </cell>
          <cell r="M61">
            <v>63</v>
          </cell>
          <cell r="N61">
            <v>1.1309733552923256</v>
          </cell>
        </row>
        <row r="62">
          <cell r="A62" t="str">
            <v>Export</v>
          </cell>
          <cell r="B62" t="str">
            <v>WDB140000</v>
          </cell>
          <cell r="C62">
            <v>1450</v>
          </cell>
          <cell r="D62">
            <v>1400</v>
          </cell>
          <cell r="E62">
            <v>700</v>
          </cell>
          <cell r="F62">
            <v>900</v>
          </cell>
          <cell r="G62">
            <v>1100</v>
          </cell>
          <cell r="H62">
            <v>1100</v>
          </cell>
          <cell r="I62" t="str">
            <v/>
          </cell>
          <cell r="J62">
            <v>2000</v>
          </cell>
          <cell r="K62" t="str">
            <v>Wooden Drum</v>
          </cell>
          <cell r="L62">
            <v>145</v>
          </cell>
          <cell r="M62">
            <v>63</v>
          </cell>
          <cell r="N62">
            <v>1.0390817701748241</v>
          </cell>
        </row>
        <row r="63">
          <cell r="A63" t="str">
            <v>Export</v>
          </cell>
          <cell r="B63" t="str">
            <v>WDB140002</v>
          </cell>
          <cell r="C63">
            <v>1450</v>
          </cell>
          <cell r="D63">
            <v>1400</v>
          </cell>
          <cell r="E63">
            <v>700</v>
          </cell>
          <cell r="F63">
            <v>800</v>
          </cell>
          <cell r="G63">
            <v>990</v>
          </cell>
          <cell r="H63">
            <v>990</v>
          </cell>
          <cell r="I63" t="str">
            <v/>
          </cell>
          <cell r="J63">
            <v>2500</v>
          </cell>
          <cell r="K63" t="str">
            <v>Wooden Drum</v>
          </cell>
          <cell r="L63">
            <v>160</v>
          </cell>
          <cell r="M63">
            <v>56</v>
          </cell>
          <cell r="N63">
            <v>0.92362824015539924</v>
          </cell>
        </row>
        <row r="64">
          <cell r="A64" t="str">
            <v>Export</v>
          </cell>
          <cell r="B64" t="str">
            <v>WDB140018</v>
          </cell>
          <cell r="C64">
            <v>1450</v>
          </cell>
          <cell r="D64">
            <v>1400</v>
          </cell>
          <cell r="E64">
            <v>750</v>
          </cell>
          <cell r="F64">
            <v>900</v>
          </cell>
          <cell r="G64">
            <v>1100</v>
          </cell>
          <cell r="H64">
            <v>1100</v>
          </cell>
          <cell r="I64" t="str">
            <v/>
          </cell>
          <cell r="J64">
            <v>3000</v>
          </cell>
          <cell r="K64" t="str">
            <v>Wooden Drum</v>
          </cell>
          <cell r="L64">
            <v>160</v>
          </cell>
          <cell r="M64">
            <v>63</v>
          </cell>
          <cell r="N64">
            <v>0.98783454001314053</v>
          </cell>
        </row>
        <row r="65">
          <cell r="A65" t="str">
            <v>Export</v>
          </cell>
          <cell r="B65" t="str">
            <v>WDB140004</v>
          </cell>
          <cell r="C65">
            <v>1450</v>
          </cell>
          <cell r="D65">
            <v>1400</v>
          </cell>
          <cell r="E65">
            <v>700</v>
          </cell>
          <cell r="F65">
            <v>900</v>
          </cell>
          <cell r="G65">
            <v>1100</v>
          </cell>
          <cell r="H65">
            <v>1100</v>
          </cell>
          <cell r="I65" t="str">
            <v/>
          </cell>
          <cell r="J65">
            <v>3500</v>
          </cell>
          <cell r="K65" t="str">
            <v>Wooden Drum</v>
          </cell>
          <cell r="L65">
            <v>165</v>
          </cell>
          <cell r="M65">
            <v>63</v>
          </cell>
          <cell r="N65">
            <v>1.0390817701748241</v>
          </cell>
        </row>
        <row r="66">
          <cell r="A66" t="str">
            <v>Export</v>
          </cell>
          <cell r="B66" t="str">
            <v>WDB140005</v>
          </cell>
          <cell r="C66">
            <v>1450</v>
          </cell>
          <cell r="D66">
            <v>1400</v>
          </cell>
          <cell r="E66">
            <v>700</v>
          </cell>
          <cell r="F66">
            <v>760</v>
          </cell>
          <cell r="G66">
            <v>850</v>
          </cell>
          <cell r="H66">
            <v>850</v>
          </cell>
          <cell r="I66" t="str">
            <v/>
          </cell>
          <cell r="J66">
            <v>4000</v>
          </cell>
          <cell r="K66" t="str">
            <v>Wooden Drum</v>
          </cell>
          <cell r="L66">
            <v>165</v>
          </cell>
          <cell r="M66">
            <v>48</v>
          </cell>
          <cell r="N66">
            <v>0.87744682814762931</v>
          </cell>
        </row>
        <row r="67">
          <cell r="A67" t="str">
            <v>Export</v>
          </cell>
          <cell r="B67" t="str">
            <v>WDB150015</v>
          </cell>
          <cell r="C67">
            <v>1550</v>
          </cell>
          <cell r="D67">
            <v>1500</v>
          </cell>
          <cell r="E67">
            <v>600</v>
          </cell>
          <cell r="F67">
            <v>900</v>
          </cell>
          <cell r="G67">
            <v>1100</v>
          </cell>
          <cell r="H67">
            <v>1100</v>
          </cell>
          <cell r="I67" t="str">
            <v/>
          </cell>
          <cell r="J67">
            <v>1500</v>
          </cell>
          <cell r="K67" t="str">
            <v>Wooden Drum</v>
          </cell>
          <cell r="L67">
            <v>175</v>
          </cell>
          <cell r="M67">
            <v>67</v>
          </cell>
          <cell r="N67">
            <v>1.3359622759390595</v>
          </cell>
        </row>
        <row r="68">
          <cell r="A68" t="str">
            <v>Export</v>
          </cell>
          <cell r="B68" t="str">
            <v>WDB150025</v>
          </cell>
          <cell r="C68">
            <v>1550</v>
          </cell>
          <cell r="D68">
            <v>1500</v>
          </cell>
          <cell r="E68">
            <v>800</v>
          </cell>
          <cell r="F68">
            <v>900</v>
          </cell>
          <cell r="G68">
            <v>1100</v>
          </cell>
          <cell r="H68">
            <v>1100</v>
          </cell>
          <cell r="I68" t="str">
            <v/>
          </cell>
          <cell r="J68">
            <v>2100</v>
          </cell>
          <cell r="K68" t="str">
            <v>Wooden Drum</v>
          </cell>
          <cell r="L68">
            <v>144</v>
          </cell>
          <cell r="M68">
            <v>67</v>
          </cell>
          <cell r="N68">
            <v>1.1380419387629026</v>
          </cell>
        </row>
        <row r="69">
          <cell r="A69" t="str">
            <v>Export</v>
          </cell>
          <cell r="B69" t="str">
            <v>WDB150002</v>
          </cell>
          <cell r="C69">
            <v>1550</v>
          </cell>
          <cell r="D69">
            <v>1500</v>
          </cell>
          <cell r="E69">
            <v>700</v>
          </cell>
          <cell r="F69">
            <v>800</v>
          </cell>
          <cell r="G69">
            <v>990</v>
          </cell>
          <cell r="H69">
            <v>990</v>
          </cell>
          <cell r="I69" t="str">
            <v/>
          </cell>
          <cell r="J69">
            <v>3000</v>
          </cell>
          <cell r="K69" t="str">
            <v>Wooden Drum</v>
          </cell>
          <cell r="L69">
            <v>185</v>
          </cell>
          <cell r="M69">
            <v>60</v>
          </cell>
          <cell r="N69">
            <v>1.1058406140636072</v>
          </cell>
        </row>
        <row r="70">
          <cell r="A70" t="str">
            <v>Export</v>
          </cell>
          <cell r="B70" t="str">
            <v>WDB150001</v>
          </cell>
          <cell r="C70">
            <v>1550</v>
          </cell>
          <cell r="D70">
            <v>1500</v>
          </cell>
          <cell r="E70">
            <v>700</v>
          </cell>
          <cell r="F70">
            <v>900</v>
          </cell>
          <cell r="G70">
            <v>1100</v>
          </cell>
          <cell r="H70">
            <v>1100</v>
          </cell>
          <cell r="I70" t="str">
            <v/>
          </cell>
          <cell r="J70">
            <v>3000</v>
          </cell>
          <cell r="K70" t="str">
            <v>Wooden Drum</v>
          </cell>
          <cell r="L70">
            <v>185</v>
          </cell>
          <cell r="M70">
            <v>67</v>
          </cell>
          <cell r="N70">
            <v>1.244070690821558</v>
          </cell>
        </row>
        <row r="71">
          <cell r="A71" t="str">
            <v>Export</v>
          </cell>
          <cell r="B71" t="str">
            <v>WDB150022</v>
          </cell>
          <cell r="C71">
            <v>1550</v>
          </cell>
          <cell r="D71">
            <v>1500</v>
          </cell>
          <cell r="E71">
            <v>600</v>
          </cell>
          <cell r="F71">
            <v>900</v>
          </cell>
          <cell r="G71">
            <v>1100</v>
          </cell>
          <cell r="H71">
            <v>1100</v>
          </cell>
          <cell r="I71" t="str">
            <v/>
          </cell>
          <cell r="J71">
            <v>3500</v>
          </cell>
          <cell r="K71" t="str">
            <v>Wooden Drum</v>
          </cell>
          <cell r="L71">
            <v>165</v>
          </cell>
          <cell r="M71">
            <v>67</v>
          </cell>
          <cell r="N71">
            <v>1.3359622759390595</v>
          </cell>
        </row>
        <row r="72">
          <cell r="A72" t="str">
            <v>Export</v>
          </cell>
          <cell r="B72" t="str">
            <v>WDB160014</v>
          </cell>
          <cell r="C72">
            <v>1650</v>
          </cell>
          <cell r="D72">
            <v>1600</v>
          </cell>
          <cell r="E72">
            <v>800</v>
          </cell>
          <cell r="F72">
            <v>900</v>
          </cell>
          <cell r="G72">
            <v>1100</v>
          </cell>
          <cell r="H72">
            <v>1100</v>
          </cell>
          <cell r="I72" t="str">
            <v/>
          </cell>
          <cell r="J72">
            <v>3000</v>
          </cell>
          <cell r="K72" t="str">
            <v>Wooden Drum</v>
          </cell>
          <cell r="L72">
            <v>220</v>
          </cell>
          <cell r="M72">
            <v>71</v>
          </cell>
          <cell r="N72">
            <v>1.3571680263507908</v>
          </cell>
        </row>
        <row r="73">
          <cell r="A73" t="str">
            <v>Export</v>
          </cell>
          <cell r="B73" t="str">
            <v>WDB160020</v>
          </cell>
          <cell r="C73">
            <v>1650</v>
          </cell>
          <cell r="D73">
            <v>1600</v>
          </cell>
          <cell r="E73">
            <v>650</v>
          </cell>
          <cell r="F73">
            <v>900</v>
          </cell>
          <cell r="G73">
            <v>1100</v>
          </cell>
          <cell r="H73">
            <v>1100</v>
          </cell>
          <cell r="I73" t="str">
            <v/>
          </cell>
          <cell r="J73">
            <v>3000</v>
          </cell>
          <cell r="K73" t="str">
            <v>Wooden Drum</v>
          </cell>
          <cell r="L73">
            <v>202</v>
          </cell>
          <cell r="M73">
            <v>71</v>
          </cell>
          <cell r="N73">
            <v>1.5109097168358412</v>
          </cell>
        </row>
        <row r="74">
          <cell r="A74" t="str">
            <v>Export</v>
          </cell>
          <cell r="B74" t="str">
            <v>WDB160002</v>
          </cell>
          <cell r="C74">
            <v>1650</v>
          </cell>
          <cell r="D74">
            <v>1600</v>
          </cell>
          <cell r="E74">
            <v>700</v>
          </cell>
          <cell r="F74">
            <v>800</v>
          </cell>
          <cell r="G74">
            <v>990</v>
          </cell>
          <cell r="H74">
            <v>990</v>
          </cell>
          <cell r="I74" t="str">
            <v/>
          </cell>
          <cell r="J74">
            <v>3700</v>
          </cell>
          <cell r="K74" t="str">
            <v>Wooden Drum</v>
          </cell>
          <cell r="L74">
            <v>195</v>
          </cell>
          <cell r="M74">
            <v>64</v>
          </cell>
          <cell r="N74">
            <v>1.3006193585861745</v>
          </cell>
        </row>
        <row r="75">
          <cell r="A75" t="str">
            <v>Export</v>
          </cell>
          <cell r="B75" t="str">
            <v>WDB160000</v>
          </cell>
          <cell r="C75">
            <v>1650</v>
          </cell>
          <cell r="D75">
            <v>1600</v>
          </cell>
          <cell r="E75">
            <v>700</v>
          </cell>
          <cell r="F75">
            <v>900</v>
          </cell>
          <cell r="G75">
            <v>1100</v>
          </cell>
          <cell r="H75">
            <v>1100</v>
          </cell>
          <cell r="I75" t="str">
            <v/>
          </cell>
          <cell r="J75">
            <v>3700</v>
          </cell>
          <cell r="K75" t="str">
            <v>Wooden Drum</v>
          </cell>
          <cell r="L75">
            <v>190</v>
          </cell>
          <cell r="M75">
            <v>71</v>
          </cell>
          <cell r="N75">
            <v>1.4631967784094462</v>
          </cell>
        </row>
        <row r="76">
          <cell r="A76" t="str">
            <v>Export</v>
          </cell>
          <cell r="B76" t="str">
            <v>WDB160005</v>
          </cell>
          <cell r="C76">
            <v>1650</v>
          </cell>
          <cell r="D76">
            <v>1600</v>
          </cell>
          <cell r="E76">
            <v>700</v>
          </cell>
          <cell r="F76">
            <v>900</v>
          </cell>
          <cell r="G76">
            <v>1100</v>
          </cell>
          <cell r="H76">
            <v>1100</v>
          </cell>
          <cell r="I76" t="str">
            <v/>
          </cell>
          <cell r="J76">
            <v>3700</v>
          </cell>
          <cell r="K76" t="str">
            <v>Wooden Drum</v>
          </cell>
          <cell r="L76">
            <v>220</v>
          </cell>
          <cell r="M76">
            <v>71</v>
          </cell>
          <cell r="N76">
            <v>1.4631967784094462</v>
          </cell>
        </row>
        <row r="77">
          <cell r="A77" t="str">
            <v>Export</v>
          </cell>
          <cell r="B77" t="str">
            <v>WDB160015</v>
          </cell>
          <cell r="C77">
            <v>1650</v>
          </cell>
          <cell r="D77">
            <v>1600</v>
          </cell>
          <cell r="E77">
            <v>650</v>
          </cell>
          <cell r="F77">
            <v>900</v>
          </cell>
          <cell r="G77">
            <v>1100</v>
          </cell>
          <cell r="H77">
            <v>1100</v>
          </cell>
          <cell r="I77" t="str">
            <v/>
          </cell>
          <cell r="J77">
            <v>3700</v>
          </cell>
          <cell r="K77" t="str">
            <v>Wooden Drum</v>
          </cell>
          <cell r="L77">
            <v>195</v>
          </cell>
          <cell r="M77">
            <v>71</v>
          </cell>
          <cell r="N77">
            <v>1.5109097168358412</v>
          </cell>
        </row>
        <row r="78">
          <cell r="A78" t="str">
            <v>Export</v>
          </cell>
          <cell r="B78" t="str">
            <v>WDB160016</v>
          </cell>
          <cell r="C78">
            <v>1650</v>
          </cell>
          <cell r="D78">
            <v>1600</v>
          </cell>
          <cell r="E78">
            <v>650</v>
          </cell>
          <cell r="F78">
            <v>900</v>
          </cell>
          <cell r="G78">
            <v>1100</v>
          </cell>
          <cell r="H78">
            <v>1100</v>
          </cell>
          <cell r="I78" t="str">
            <v/>
          </cell>
          <cell r="J78">
            <v>4000</v>
          </cell>
          <cell r="K78" t="str">
            <v>Wooden Drum</v>
          </cell>
          <cell r="L78">
            <v>195</v>
          </cell>
          <cell r="M78">
            <v>71</v>
          </cell>
          <cell r="N78">
            <v>1.5109097168358412</v>
          </cell>
        </row>
        <row r="79">
          <cell r="A79" t="str">
            <v>Export</v>
          </cell>
          <cell r="B79" t="str">
            <v>WDB170021</v>
          </cell>
          <cell r="C79">
            <v>1750</v>
          </cell>
          <cell r="D79">
            <v>1700</v>
          </cell>
          <cell r="E79">
            <v>750</v>
          </cell>
          <cell r="F79">
            <v>900</v>
          </cell>
          <cell r="G79">
            <v>1100</v>
          </cell>
          <cell r="H79">
            <v>1100</v>
          </cell>
          <cell r="I79" t="str">
            <v/>
          </cell>
          <cell r="J79">
            <v>1500</v>
          </cell>
          <cell r="K79" t="str">
            <v>Wooden Drum</v>
          </cell>
          <cell r="L79">
            <v>200</v>
          </cell>
          <cell r="M79">
            <v>76</v>
          </cell>
          <cell r="N79">
            <v>1.6452128027768047</v>
          </cell>
        </row>
        <row r="80">
          <cell r="A80" t="str">
            <v>Export</v>
          </cell>
          <cell r="B80" t="str">
            <v>WDB170027</v>
          </cell>
          <cell r="C80">
            <v>1750</v>
          </cell>
          <cell r="D80">
            <v>1700</v>
          </cell>
          <cell r="E80">
            <v>950</v>
          </cell>
          <cell r="F80">
            <v>900</v>
          </cell>
          <cell r="G80">
            <v>1100</v>
          </cell>
          <cell r="H80">
            <v>1100</v>
          </cell>
          <cell r="I80" t="str">
            <v/>
          </cell>
          <cell r="J80">
            <v>2000</v>
          </cell>
          <cell r="K80" t="str">
            <v>Wooden Drum</v>
          </cell>
          <cell r="L80">
            <v>180</v>
          </cell>
          <cell r="M80">
            <v>76</v>
          </cell>
          <cell r="N80">
            <v>1.4048809647771856</v>
          </cell>
        </row>
        <row r="81">
          <cell r="A81" t="str">
            <v>Export</v>
          </cell>
          <cell r="B81" t="str">
            <v>WDB170002</v>
          </cell>
          <cell r="C81">
            <v>1750</v>
          </cell>
          <cell r="D81">
            <v>1700</v>
          </cell>
          <cell r="E81">
            <v>700</v>
          </cell>
          <cell r="F81">
            <v>800</v>
          </cell>
          <cell r="G81">
            <v>1100</v>
          </cell>
          <cell r="H81">
            <v>1100</v>
          </cell>
          <cell r="I81" t="str">
            <v/>
          </cell>
          <cell r="J81">
            <v>2000</v>
          </cell>
          <cell r="K81" t="str">
            <v>Wooden Drum</v>
          </cell>
          <cell r="L81">
            <v>230</v>
          </cell>
          <cell r="M81">
            <v>76</v>
          </cell>
          <cell r="N81">
            <v>1.5079644737231006</v>
          </cell>
        </row>
        <row r="82">
          <cell r="A82" t="str">
            <v>Export</v>
          </cell>
          <cell r="B82" t="str">
            <v>WDB170011</v>
          </cell>
          <cell r="C82">
            <v>1750</v>
          </cell>
          <cell r="D82">
            <v>1700</v>
          </cell>
          <cell r="E82">
            <v>1100</v>
          </cell>
          <cell r="F82">
            <v>900</v>
          </cell>
          <cell r="G82">
            <v>1100</v>
          </cell>
          <cell r="H82">
            <v>1100</v>
          </cell>
          <cell r="I82" t="str">
            <v/>
          </cell>
          <cell r="J82">
            <v>3000</v>
          </cell>
          <cell r="K82" t="str">
            <v>Wooden Drum</v>
          </cell>
          <cell r="L82">
            <v>240</v>
          </cell>
          <cell r="M82">
            <v>76</v>
          </cell>
          <cell r="N82">
            <v>1.1875220230569417</v>
          </cell>
        </row>
        <row r="83">
          <cell r="A83" t="str">
            <v>Export</v>
          </cell>
          <cell r="B83" t="str">
            <v>WDB170000</v>
          </cell>
          <cell r="C83">
            <v>1750</v>
          </cell>
          <cell r="D83">
            <v>1700</v>
          </cell>
          <cell r="E83">
            <v>900</v>
          </cell>
          <cell r="F83">
            <v>900</v>
          </cell>
          <cell r="G83">
            <v>1100</v>
          </cell>
          <cell r="H83">
            <v>1100</v>
          </cell>
          <cell r="I83" t="str">
            <v/>
          </cell>
          <cell r="J83">
            <v>3000</v>
          </cell>
          <cell r="K83" t="str">
            <v>Wooden Drum</v>
          </cell>
          <cell r="L83">
            <v>230</v>
          </cell>
          <cell r="M83">
            <v>76</v>
          </cell>
          <cell r="N83">
            <v>1.4702653618800232</v>
          </cell>
        </row>
        <row r="84">
          <cell r="A84" t="str">
            <v>Export</v>
          </cell>
          <cell r="B84" t="str">
            <v>WDB170020</v>
          </cell>
          <cell r="C84">
            <v>1750</v>
          </cell>
          <cell r="D84">
            <v>1700</v>
          </cell>
          <cell r="E84">
            <v>700</v>
          </cell>
          <cell r="F84">
            <v>900</v>
          </cell>
          <cell r="G84">
            <v>1100</v>
          </cell>
          <cell r="H84">
            <v>1100</v>
          </cell>
          <cell r="I84" t="str">
            <v/>
          </cell>
          <cell r="J84">
            <v>3000</v>
          </cell>
          <cell r="K84" t="str">
            <v>Wooden Drum</v>
          </cell>
          <cell r="L84">
            <v>185</v>
          </cell>
          <cell r="M84">
            <v>76</v>
          </cell>
          <cell r="N84">
            <v>1.6964600329384882</v>
          </cell>
        </row>
        <row r="85">
          <cell r="A85" t="str">
            <v>Export</v>
          </cell>
          <cell r="B85" t="str">
            <v>WDB170005</v>
          </cell>
          <cell r="C85">
            <v>1750</v>
          </cell>
          <cell r="D85">
            <v>1700</v>
          </cell>
          <cell r="E85">
            <v>750</v>
          </cell>
          <cell r="F85">
            <v>900</v>
          </cell>
          <cell r="G85">
            <v>1100</v>
          </cell>
          <cell r="H85">
            <v>1100</v>
          </cell>
          <cell r="I85" t="str">
            <v/>
          </cell>
          <cell r="J85">
            <v>3500</v>
          </cell>
          <cell r="K85" t="str">
            <v>Wooden Drum</v>
          </cell>
          <cell r="L85">
            <v>230</v>
          </cell>
          <cell r="M85">
            <v>76</v>
          </cell>
          <cell r="N85">
            <v>1.6452128027768047</v>
          </cell>
        </row>
        <row r="86">
          <cell r="A86" t="str">
            <v>Export</v>
          </cell>
          <cell r="B86" t="str">
            <v>WDB170003</v>
          </cell>
          <cell r="C86">
            <v>1750</v>
          </cell>
          <cell r="D86">
            <v>1700</v>
          </cell>
          <cell r="E86">
            <v>900</v>
          </cell>
          <cell r="F86">
            <v>900</v>
          </cell>
          <cell r="G86">
            <v>1100</v>
          </cell>
          <cell r="H86">
            <v>1100</v>
          </cell>
          <cell r="I86" t="str">
            <v/>
          </cell>
          <cell r="J86">
            <v>4000</v>
          </cell>
          <cell r="K86" t="str">
            <v>Wooden Drum</v>
          </cell>
          <cell r="L86">
            <v>240</v>
          </cell>
          <cell r="M86">
            <v>76</v>
          </cell>
          <cell r="N86">
            <v>1.4702653618800232</v>
          </cell>
        </row>
        <row r="87">
          <cell r="A87" t="str">
            <v>Export</v>
          </cell>
          <cell r="B87" t="str">
            <v>WDB170006</v>
          </cell>
          <cell r="C87">
            <v>1750</v>
          </cell>
          <cell r="D87">
            <v>1700</v>
          </cell>
          <cell r="E87">
            <v>700</v>
          </cell>
          <cell r="F87">
            <v>900</v>
          </cell>
          <cell r="G87">
            <v>1100</v>
          </cell>
          <cell r="H87">
            <v>1100</v>
          </cell>
          <cell r="I87" t="str">
            <v>Supported</v>
          </cell>
          <cell r="J87">
            <v>4000</v>
          </cell>
          <cell r="K87" t="str">
            <v>Wooden Drum</v>
          </cell>
          <cell r="L87">
            <v>240</v>
          </cell>
          <cell r="M87">
            <v>76</v>
          </cell>
          <cell r="N87">
            <v>1.6964600329384882</v>
          </cell>
        </row>
        <row r="88">
          <cell r="A88" t="str">
            <v>Export</v>
          </cell>
          <cell r="B88" t="str">
            <v>WDB180001</v>
          </cell>
          <cell r="C88">
            <v>1850</v>
          </cell>
          <cell r="D88">
            <v>1800</v>
          </cell>
          <cell r="E88">
            <v>750</v>
          </cell>
          <cell r="F88">
            <v>940</v>
          </cell>
          <cell r="G88">
            <v>1100</v>
          </cell>
          <cell r="H88">
            <v>1100</v>
          </cell>
          <cell r="I88" t="str">
            <v/>
          </cell>
          <cell r="J88">
            <v>3000</v>
          </cell>
          <cell r="K88" t="str">
            <v>Wooden Drum</v>
          </cell>
          <cell r="L88">
            <v>250</v>
          </cell>
          <cell r="M88">
            <v>80</v>
          </cell>
          <cell r="N88">
            <v>1.9767293675468676</v>
          </cell>
        </row>
        <row r="89">
          <cell r="A89" t="str">
            <v>Export</v>
          </cell>
          <cell r="B89" t="str">
            <v>WDB180000</v>
          </cell>
          <cell r="C89">
            <v>1850</v>
          </cell>
          <cell r="D89">
            <v>1800</v>
          </cell>
          <cell r="E89">
            <v>900</v>
          </cell>
          <cell r="F89">
            <v>900</v>
          </cell>
          <cell r="G89">
            <v>1100</v>
          </cell>
          <cell r="H89">
            <v>1100</v>
          </cell>
          <cell r="I89" t="str">
            <v/>
          </cell>
          <cell r="J89">
            <v>3500</v>
          </cell>
          <cell r="K89" t="str">
            <v>Wooden Drum</v>
          </cell>
          <cell r="L89">
            <v>250</v>
          </cell>
          <cell r="M89">
            <v>80</v>
          </cell>
          <cell r="N89">
            <v>1.7176657833502194</v>
          </cell>
        </row>
        <row r="90">
          <cell r="A90" t="str">
            <v>Export</v>
          </cell>
          <cell r="B90" t="str">
            <v>WDB180018</v>
          </cell>
          <cell r="C90">
            <v>1850</v>
          </cell>
          <cell r="D90">
            <v>1800</v>
          </cell>
          <cell r="E90">
            <v>800</v>
          </cell>
          <cell r="F90">
            <v>900</v>
          </cell>
          <cell r="G90">
            <v>1100</v>
          </cell>
          <cell r="H90">
            <v>1100</v>
          </cell>
          <cell r="I90" t="str">
            <v/>
          </cell>
          <cell r="J90">
            <v>3500</v>
          </cell>
          <cell r="K90" t="str">
            <v>Wooden Drum</v>
          </cell>
          <cell r="L90">
            <v>235</v>
          </cell>
          <cell r="M90">
            <v>80</v>
          </cell>
          <cell r="N90">
            <v>1.837831702350029</v>
          </cell>
        </row>
        <row r="91">
          <cell r="A91" t="str">
            <v>Export</v>
          </cell>
          <cell r="B91" t="str">
            <v>WDB180008</v>
          </cell>
          <cell r="C91">
            <v>1850</v>
          </cell>
          <cell r="D91">
            <v>1800</v>
          </cell>
          <cell r="E91">
            <v>750</v>
          </cell>
          <cell r="F91">
            <v>900</v>
          </cell>
          <cell r="G91">
            <v>1100</v>
          </cell>
          <cell r="H91">
            <v>1100</v>
          </cell>
          <cell r="I91" t="str">
            <v/>
          </cell>
          <cell r="J91">
            <v>3500</v>
          </cell>
          <cell r="K91" t="str">
            <v>Wooden Drum</v>
          </cell>
          <cell r="L91">
            <v>250</v>
          </cell>
          <cell r="M91">
            <v>80</v>
          </cell>
          <cell r="N91">
            <v>1.8926132242470008</v>
          </cell>
        </row>
        <row r="92">
          <cell r="A92" t="str">
            <v>Export</v>
          </cell>
          <cell r="B92" t="str">
            <v>WDB180005</v>
          </cell>
          <cell r="C92">
            <v>1850</v>
          </cell>
          <cell r="D92">
            <v>1800</v>
          </cell>
          <cell r="E92">
            <v>800</v>
          </cell>
          <cell r="F92">
            <v>900</v>
          </cell>
          <cell r="G92">
            <v>1100</v>
          </cell>
          <cell r="H92">
            <v>1100</v>
          </cell>
          <cell r="I92" t="str">
            <v/>
          </cell>
          <cell r="J92">
            <v>4000</v>
          </cell>
          <cell r="K92" t="str">
            <v>Wooden Drum</v>
          </cell>
          <cell r="L92">
            <v>250</v>
          </cell>
          <cell r="M92">
            <v>80</v>
          </cell>
          <cell r="N92">
            <v>1.837831702350029</v>
          </cell>
        </row>
        <row r="93">
          <cell r="A93" t="str">
            <v>Export</v>
          </cell>
          <cell r="B93" t="str">
            <v>WDB180003</v>
          </cell>
          <cell r="C93">
            <v>1850</v>
          </cell>
          <cell r="D93">
            <v>1800</v>
          </cell>
          <cell r="E93">
            <v>900</v>
          </cell>
          <cell r="F93">
            <v>900</v>
          </cell>
          <cell r="G93">
            <v>1100</v>
          </cell>
          <cell r="H93">
            <v>1100</v>
          </cell>
          <cell r="I93" t="str">
            <v/>
          </cell>
          <cell r="J93">
            <v>4500</v>
          </cell>
          <cell r="K93" t="str">
            <v>Wooden Drum</v>
          </cell>
          <cell r="L93">
            <v>270</v>
          </cell>
          <cell r="M93">
            <v>80</v>
          </cell>
          <cell r="N93">
            <v>1.7176657833502194</v>
          </cell>
        </row>
        <row r="94">
          <cell r="A94" t="str">
            <v>Export</v>
          </cell>
          <cell r="B94" t="str">
            <v>WDB180013</v>
          </cell>
          <cell r="C94">
            <v>1850</v>
          </cell>
          <cell r="D94">
            <v>1800</v>
          </cell>
          <cell r="E94">
            <v>750</v>
          </cell>
          <cell r="F94">
            <v>900</v>
          </cell>
          <cell r="G94">
            <v>1100</v>
          </cell>
          <cell r="H94">
            <v>1100</v>
          </cell>
          <cell r="I94" t="str">
            <v>Supported</v>
          </cell>
          <cell r="J94">
            <v>4500</v>
          </cell>
          <cell r="K94" t="str">
            <v>Wooden Drum</v>
          </cell>
          <cell r="L94">
            <v>271</v>
          </cell>
          <cell r="M94">
            <v>80</v>
          </cell>
          <cell r="N94">
            <v>1.8926132242470008</v>
          </cell>
        </row>
        <row r="95">
          <cell r="A95" t="str">
            <v>Export</v>
          </cell>
          <cell r="B95" t="str">
            <v>WDB180024</v>
          </cell>
          <cell r="C95">
            <v>1850</v>
          </cell>
          <cell r="D95">
            <v>1800</v>
          </cell>
          <cell r="E95">
            <v>800</v>
          </cell>
          <cell r="F95">
            <v>900</v>
          </cell>
          <cell r="G95">
            <v>1100</v>
          </cell>
          <cell r="H95">
            <v>1100</v>
          </cell>
          <cell r="I95" t="str">
            <v>Supported</v>
          </cell>
          <cell r="J95">
            <v>6000</v>
          </cell>
          <cell r="K95" t="str">
            <v>Wooden Drum</v>
          </cell>
          <cell r="L95">
            <v>277</v>
          </cell>
          <cell r="M95">
            <v>80</v>
          </cell>
          <cell r="N95">
            <v>1.837831702350029</v>
          </cell>
        </row>
        <row r="96">
          <cell r="A96" t="str">
            <v>Export</v>
          </cell>
          <cell r="B96" t="str">
            <v>WDB190013</v>
          </cell>
          <cell r="C96">
            <v>1950</v>
          </cell>
          <cell r="D96">
            <v>1900</v>
          </cell>
          <cell r="E96">
            <v>700</v>
          </cell>
          <cell r="F96">
            <v>900</v>
          </cell>
          <cell r="G96">
            <v>1100</v>
          </cell>
          <cell r="H96">
            <v>1100</v>
          </cell>
          <cell r="I96" t="str">
            <v/>
          </cell>
          <cell r="J96">
            <v>2600</v>
          </cell>
          <cell r="K96" t="str">
            <v>Wooden Drum</v>
          </cell>
          <cell r="L96">
            <v>360</v>
          </cell>
          <cell r="M96">
            <v>84</v>
          </cell>
          <cell r="N96">
            <v>2.2053980428200344</v>
          </cell>
        </row>
        <row r="97">
          <cell r="A97" t="str">
            <v>Export</v>
          </cell>
          <cell r="B97" t="str">
            <v>WDB190000</v>
          </cell>
          <cell r="C97">
            <v>1950</v>
          </cell>
          <cell r="D97">
            <v>1900</v>
          </cell>
          <cell r="E97">
            <v>1000</v>
          </cell>
          <cell r="F97">
            <v>900</v>
          </cell>
          <cell r="G97">
            <v>1100</v>
          </cell>
          <cell r="H97">
            <v>1100</v>
          </cell>
          <cell r="I97" t="str">
            <v/>
          </cell>
          <cell r="J97">
            <v>3000</v>
          </cell>
          <cell r="K97" t="str">
            <v>Wooden Drum</v>
          </cell>
          <cell r="L97">
            <v>300</v>
          </cell>
          <cell r="M97">
            <v>84</v>
          </cell>
          <cell r="N97">
            <v>1.8449002858206061</v>
          </cell>
        </row>
        <row r="98">
          <cell r="A98" t="str">
            <v>Export</v>
          </cell>
          <cell r="B98" t="str">
            <v>WDB190017</v>
          </cell>
          <cell r="C98">
            <v>1950</v>
          </cell>
          <cell r="D98">
            <v>1900</v>
          </cell>
          <cell r="E98">
            <v>950</v>
          </cell>
          <cell r="F98">
            <v>900</v>
          </cell>
          <cell r="G98">
            <v>1100</v>
          </cell>
          <cell r="H98">
            <v>1100</v>
          </cell>
          <cell r="I98" t="str">
            <v/>
          </cell>
          <cell r="J98">
            <v>3500</v>
          </cell>
          <cell r="K98" t="str">
            <v>Wooden Drum</v>
          </cell>
          <cell r="L98">
            <v>290</v>
          </cell>
          <cell r="M98">
            <v>84</v>
          </cell>
          <cell r="N98">
            <v>1.9138189746587322</v>
          </cell>
        </row>
        <row r="99">
          <cell r="A99" t="str">
            <v>Export</v>
          </cell>
          <cell r="B99" t="str">
            <v>WDB190019</v>
          </cell>
          <cell r="C99">
            <v>1950</v>
          </cell>
          <cell r="D99">
            <v>1900</v>
          </cell>
          <cell r="E99">
            <v>900</v>
          </cell>
          <cell r="F99">
            <v>900</v>
          </cell>
          <cell r="G99">
            <v>1100</v>
          </cell>
          <cell r="H99">
            <v>1100</v>
          </cell>
          <cell r="I99" t="str">
            <v/>
          </cell>
          <cell r="J99">
            <v>4000</v>
          </cell>
          <cell r="K99" t="str">
            <v>Wooden Drum</v>
          </cell>
          <cell r="L99">
            <v>310</v>
          </cell>
          <cell r="M99">
            <v>84</v>
          </cell>
          <cell r="N99">
            <v>1.9792033717615696</v>
          </cell>
        </row>
        <row r="100">
          <cell r="A100" t="str">
            <v>Export</v>
          </cell>
          <cell r="B100" t="str">
            <v>WDB190001</v>
          </cell>
          <cell r="C100">
            <v>1950</v>
          </cell>
          <cell r="D100">
            <v>1900</v>
          </cell>
          <cell r="E100">
            <v>800</v>
          </cell>
          <cell r="F100">
            <v>900</v>
          </cell>
          <cell r="G100">
            <v>1100</v>
          </cell>
          <cell r="H100">
            <v>1100</v>
          </cell>
          <cell r="I100" t="str">
            <v>Supported</v>
          </cell>
          <cell r="J100">
            <v>4500</v>
          </cell>
          <cell r="K100" t="str">
            <v>Wooden Drum</v>
          </cell>
          <cell r="L100">
            <v>300</v>
          </cell>
          <cell r="M100">
            <v>84</v>
          </cell>
          <cell r="N100">
            <v>2.0993692907613788</v>
          </cell>
        </row>
        <row r="101">
          <cell r="A101" t="str">
            <v>Export</v>
          </cell>
          <cell r="B101" t="str">
            <v>WDB195000</v>
          </cell>
          <cell r="C101">
            <v>2000</v>
          </cell>
          <cell r="D101">
            <v>1950</v>
          </cell>
          <cell r="E101">
            <v>1600</v>
          </cell>
          <cell r="F101">
            <v>800</v>
          </cell>
          <cell r="G101">
            <v>950</v>
          </cell>
          <cell r="H101">
            <v>950</v>
          </cell>
          <cell r="I101" t="str">
            <v/>
          </cell>
          <cell r="J101">
            <v>1000</v>
          </cell>
          <cell r="K101" t="str">
            <v>Wooden Drum</v>
          </cell>
          <cell r="L101">
            <v>360</v>
          </cell>
          <cell r="M101">
            <v>75</v>
          </cell>
          <cell r="N101">
            <v>0.78068577441706355</v>
          </cell>
        </row>
        <row r="102">
          <cell r="A102" t="str">
            <v>Export</v>
          </cell>
          <cell r="B102" t="str">
            <v>WDB195002</v>
          </cell>
          <cell r="C102">
            <v>2000</v>
          </cell>
          <cell r="D102">
            <v>1950</v>
          </cell>
          <cell r="E102">
            <v>1200</v>
          </cell>
          <cell r="F102">
            <v>900</v>
          </cell>
          <cell r="G102">
            <v>1100</v>
          </cell>
          <cell r="H102">
            <v>1100</v>
          </cell>
          <cell r="I102" t="str">
            <v/>
          </cell>
          <cell r="J102">
            <v>3000</v>
          </cell>
          <cell r="K102" t="str">
            <v>Wooden Drum</v>
          </cell>
          <cell r="L102">
            <v>300</v>
          </cell>
          <cell r="M102">
            <v>86</v>
          </cell>
          <cell r="N102">
            <v>1.6699528449238243</v>
          </cell>
        </row>
        <row r="103">
          <cell r="A103" t="str">
            <v>Export</v>
          </cell>
          <cell r="B103" t="str">
            <v>WDB195003</v>
          </cell>
          <cell r="C103">
            <v>2000</v>
          </cell>
          <cell r="D103">
            <v>1950</v>
          </cell>
          <cell r="E103">
            <v>1100</v>
          </cell>
          <cell r="F103">
            <v>900</v>
          </cell>
          <cell r="G103">
            <v>1100</v>
          </cell>
          <cell r="H103">
            <v>1100</v>
          </cell>
          <cell r="I103" t="str">
            <v/>
          </cell>
          <cell r="J103">
            <v>3000</v>
          </cell>
          <cell r="K103" t="str">
            <v>Wooden Drum</v>
          </cell>
          <cell r="L103">
            <v>300</v>
          </cell>
          <cell r="M103">
            <v>86</v>
          </cell>
          <cell r="N103">
            <v>1.832530264747096</v>
          </cell>
        </row>
        <row r="104">
          <cell r="A104" t="str">
            <v>Export</v>
          </cell>
          <cell r="B104" t="str">
            <v>WDB195001</v>
          </cell>
          <cell r="C104">
            <v>2000</v>
          </cell>
          <cell r="D104">
            <v>1950</v>
          </cell>
          <cell r="E104">
            <v>950</v>
          </cell>
          <cell r="F104">
            <v>900</v>
          </cell>
          <cell r="G104">
            <v>1100</v>
          </cell>
          <cell r="H104">
            <v>1100</v>
          </cell>
          <cell r="I104" t="str">
            <v/>
          </cell>
          <cell r="J104">
            <v>3000</v>
          </cell>
          <cell r="K104" t="str">
            <v>Wooden Drum</v>
          </cell>
          <cell r="L104">
            <v>300</v>
          </cell>
          <cell r="M104">
            <v>86</v>
          </cell>
          <cell r="N104">
            <v>2.0498892064673404</v>
          </cell>
        </row>
        <row r="105">
          <cell r="A105" t="str">
            <v>Export</v>
          </cell>
          <cell r="B105" t="str">
            <v>WDB200017</v>
          </cell>
          <cell r="C105">
            <v>2050</v>
          </cell>
          <cell r="D105">
            <v>2000</v>
          </cell>
          <cell r="E105">
            <v>800</v>
          </cell>
          <cell r="F105">
            <v>900</v>
          </cell>
          <cell r="G105">
            <v>1100</v>
          </cell>
          <cell r="H105">
            <v>1100</v>
          </cell>
          <cell r="I105" t="str">
            <v/>
          </cell>
          <cell r="J105">
            <v>2000</v>
          </cell>
          <cell r="K105" t="str">
            <v>Wooden Drum</v>
          </cell>
          <cell r="L105">
            <v>375</v>
          </cell>
          <cell r="M105">
            <v>89</v>
          </cell>
          <cell r="N105">
            <v>2.3750440461138833</v>
          </cell>
        </row>
        <row r="106">
          <cell r="A106" t="str">
            <v>Export</v>
          </cell>
          <cell r="B106" t="str">
            <v>WDB200034</v>
          </cell>
          <cell r="C106">
            <v>2050</v>
          </cell>
          <cell r="D106">
            <v>2000</v>
          </cell>
          <cell r="E106">
            <v>800</v>
          </cell>
          <cell r="F106">
            <v>900</v>
          </cell>
          <cell r="G106">
            <v>1100</v>
          </cell>
          <cell r="H106">
            <v>1100</v>
          </cell>
          <cell r="I106" t="str">
            <v/>
          </cell>
          <cell r="J106">
            <v>2500</v>
          </cell>
          <cell r="K106" t="str">
            <v>Wooden Drum</v>
          </cell>
          <cell r="L106">
            <v>275</v>
          </cell>
          <cell r="M106">
            <v>89</v>
          </cell>
          <cell r="N106">
            <v>2.3750440461138833</v>
          </cell>
        </row>
        <row r="107">
          <cell r="A107" t="str">
            <v>Export</v>
          </cell>
          <cell r="B107" t="str">
            <v>WDB200000</v>
          </cell>
          <cell r="C107">
            <v>2050</v>
          </cell>
          <cell r="D107">
            <v>2000</v>
          </cell>
          <cell r="E107">
            <v>1000</v>
          </cell>
          <cell r="F107">
            <v>900</v>
          </cell>
          <cell r="G107">
            <v>1100</v>
          </cell>
          <cell r="H107">
            <v>1100</v>
          </cell>
          <cell r="I107" t="str">
            <v/>
          </cell>
          <cell r="J107">
            <v>3000</v>
          </cell>
          <cell r="K107" t="str">
            <v>Wooden Drum</v>
          </cell>
          <cell r="L107">
            <v>325</v>
          </cell>
          <cell r="M107">
            <v>89</v>
          </cell>
          <cell r="N107">
            <v>2.1205750411731104</v>
          </cell>
        </row>
        <row r="108">
          <cell r="A108" t="str">
            <v>Export</v>
          </cell>
          <cell r="B108" t="str">
            <v>WDB200036</v>
          </cell>
          <cell r="C108">
            <v>2050</v>
          </cell>
          <cell r="D108">
            <v>2000</v>
          </cell>
          <cell r="E108">
            <v>900</v>
          </cell>
          <cell r="F108">
            <v>900</v>
          </cell>
          <cell r="G108">
            <v>1100</v>
          </cell>
          <cell r="H108">
            <v>1100</v>
          </cell>
          <cell r="I108" t="str">
            <v/>
          </cell>
          <cell r="J108">
            <v>3000</v>
          </cell>
          <cell r="K108" t="str">
            <v>Wooden Drum</v>
          </cell>
          <cell r="L108">
            <v>275</v>
          </cell>
          <cell r="M108">
            <v>89</v>
          </cell>
          <cell r="N108">
            <v>2.2548781271140741</v>
          </cell>
        </row>
        <row r="109">
          <cell r="A109" t="str">
            <v>Export</v>
          </cell>
          <cell r="B109" t="str">
            <v>WDB200045</v>
          </cell>
          <cell r="C109">
            <v>2050</v>
          </cell>
          <cell r="D109">
            <v>2000</v>
          </cell>
          <cell r="E109">
            <v>800</v>
          </cell>
          <cell r="F109">
            <v>900</v>
          </cell>
          <cell r="G109">
            <v>1100</v>
          </cell>
          <cell r="H109">
            <v>1100</v>
          </cell>
          <cell r="I109" t="str">
            <v/>
          </cell>
          <cell r="J109">
            <v>3000</v>
          </cell>
          <cell r="K109" t="str">
            <v>Wooden Drum</v>
          </cell>
          <cell r="L109">
            <v>239</v>
          </cell>
          <cell r="M109">
            <v>89</v>
          </cell>
          <cell r="N109">
            <v>2.3750440461138833</v>
          </cell>
        </row>
        <row r="110">
          <cell r="A110" t="str">
            <v>Export</v>
          </cell>
          <cell r="B110" t="str">
            <v>WDB200019</v>
          </cell>
          <cell r="C110">
            <v>2050</v>
          </cell>
          <cell r="D110">
            <v>2000</v>
          </cell>
          <cell r="E110">
            <v>800</v>
          </cell>
          <cell r="F110">
            <v>900</v>
          </cell>
          <cell r="G110">
            <v>1100</v>
          </cell>
          <cell r="H110">
            <v>1100</v>
          </cell>
          <cell r="I110" t="str">
            <v/>
          </cell>
          <cell r="J110">
            <v>4500</v>
          </cell>
          <cell r="K110" t="str">
            <v>Wooden Drum</v>
          </cell>
          <cell r="L110">
            <v>375</v>
          </cell>
          <cell r="M110">
            <v>89</v>
          </cell>
          <cell r="N110">
            <v>2.3750440461138833</v>
          </cell>
        </row>
        <row r="111">
          <cell r="A111" t="str">
            <v>Export</v>
          </cell>
          <cell r="B111" t="str">
            <v>WDB200023</v>
          </cell>
          <cell r="C111">
            <v>2050</v>
          </cell>
          <cell r="D111">
            <v>2000</v>
          </cell>
          <cell r="E111">
            <v>800</v>
          </cell>
          <cell r="F111">
            <v>900</v>
          </cell>
          <cell r="G111">
            <v>1100</v>
          </cell>
          <cell r="H111">
            <v>1100</v>
          </cell>
          <cell r="I111" t="str">
            <v>Supported</v>
          </cell>
          <cell r="J111">
            <v>6000</v>
          </cell>
          <cell r="K111" t="str">
            <v>Wooden Drum</v>
          </cell>
          <cell r="L111">
            <v>360</v>
          </cell>
          <cell r="M111">
            <v>89</v>
          </cell>
          <cell r="N111">
            <v>2.3750440461138833</v>
          </cell>
        </row>
        <row r="112">
          <cell r="A112" t="str">
            <v>Export</v>
          </cell>
          <cell r="B112" t="str">
            <v>WDB210041</v>
          </cell>
          <cell r="C112">
            <v>2150</v>
          </cell>
          <cell r="D112">
            <v>2100</v>
          </cell>
          <cell r="E112">
            <v>850</v>
          </cell>
          <cell r="F112">
            <v>900</v>
          </cell>
          <cell r="G112">
            <v>1100</v>
          </cell>
          <cell r="H112">
            <v>1100</v>
          </cell>
          <cell r="I112" t="str">
            <v/>
          </cell>
          <cell r="J112">
            <v>2000</v>
          </cell>
          <cell r="K112" t="str">
            <v>Wooden Drum</v>
          </cell>
          <cell r="L112">
            <v>300</v>
          </cell>
          <cell r="M112">
            <v>93</v>
          </cell>
          <cell r="N112">
            <v>2.6065401547752813</v>
          </cell>
        </row>
        <row r="113">
          <cell r="A113" t="str">
            <v>Export</v>
          </cell>
          <cell r="B113" t="str">
            <v>WDB210000</v>
          </cell>
          <cell r="C113">
            <v>2150</v>
          </cell>
          <cell r="D113">
            <v>2100</v>
          </cell>
          <cell r="E113">
            <v>1000</v>
          </cell>
          <cell r="F113">
            <v>900</v>
          </cell>
          <cell r="G113">
            <v>1100</v>
          </cell>
          <cell r="H113">
            <v>1100</v>
          </cell>
          <cell r="I113" t="str">
            <v/>
          </cell>
          <cell r="J113">
            <v>3000</v>
          </cell>
          <cell r="K113" t="str">
            <v>Wooden Drum</v>
          </cell>
          <cell r="L113">
            <v>350</v>
          </cell>
          <cell r="M113">
            <v>93</v>
          </cell>
          <cell r="N113">
            <v>2.410386963466769</v>
          </cell>
        </row>
        <row r="114">
          <cell r="A114" t="str">
            <v>Export</v>
          </cell>
          <cell r="B114" t="str">
            <v>WDB210036</v>
          </cell>
          <cell r="C114">
            <v>2150</v>
          </cell>
          <cell r="D114">
            <v>2100</v>
          </cell>
          <cell r="E114">
            <v>900</v>
          </cell>
          <cell r="F114">
            <v>900</v>
          </cell>
          <cell r="G114">
            <v>1100</v>
          </cell>
          <cell r="H114">
            <v>1100</v>
          </cell>
          <cell r="I114" t="str">
            <v/>
          </cell>
          <cell r="J114">
            <v>3000</v>
          </cell>
          <cell r="K114" t="str">
            <v>Wooden Drum</v>
          </cell>
          <cell r="L114">
            <v>350</v>
          </cell>
          <cell r="M114">
            <v>93</v>
          </cell>
          <cell r="N114">
            <v>2.5446900494077327</v>
          </cell>
        </row>
        <row r="115">
          <cell r="A115" t="str">
            <v>Export</v>
          </cell>
          <cell r="B115" t="str">
            <v>WDB210013</v>
          </cell>
          <cell r="C115">
            <v>2150</v>
          </cell>
          <cell r="D115">
            <v>2100</v>
          </cell>
          <cell r="E115">
            <v>750</v>
          </cell>
          <cell r="F115">
            <v>900</v>
          </cell>
          <cell r="G115">
            <v>1100</v>
          </cell>
          <cell r="H115">
            <v>1100</v>
          </cell>
          <cell r="I115" t="str">
            <v/>
          </cell>
          <cell r="J115">
            <v>3000</v>
          </cell>
          <cell r="K115" t="str">
            <v>Wooden Drum</v>
          </cell>
          <cell r="L115">
            <v>430</v>
          </cell>
          <cell r="M115">
            <v>93</v>
          </cell>
          <cell r="N115">
            <v>2.719637490304514</v>
          </cell>
        </row>
        <row r="116">
          <cell r="A116" t="str">
            <v>Export</v>
          </cell>
          <cell r="B116" t="str">
            <v>WDB210026</v>
          </cell>
          <cell r="C116">
            <v>2150</v>
          </cell>
          <cell r="D116">
            <v>2100</v>
          </cell>
          <cell r="E116">
            <v>1050</v>
          </cell>
          <cell r="F116">
            <v>900</v>
          </cell>
          <cell r="G116">
            <v>1100</v>
          </cell>
          <cell r="H116">
            <v>1100</v>
          </cell>
          <cell r="I116" t="str">
            <v/>
          </cell>
          <cell r="J116">
            <v>3500</v>
          </cell>
          <cell r="K116" t="str">
            <v>Wooden Drum</v>
          </cell>
          <cell r="L116">
            <v>350</v>
          </cell>
          <cell r="M116">
            <v>93</v>
          </cell>
          <cell r="N116">
            <v>2.3379339828933539</v>
          </cell>
        </row>
        <row r="117">
          <cell r="A117" t="str">
            <v>Export</v>
          </cell>
          <cell r="B117" t="str">
            <v>WDB210047</v>
          </cell>
          <cell r="C117">
            <v>2150</v>
          </cell>
          <cell r="D117">
            <v>2100</v>
          </cell>
          <cell r="E117">
            <v>950</v>
          </cell>
          <cell r="F117">
            <v>900</v>
          </cell>
          <cell r="G117">
            <v>1100</v>
          </cell>
          <cell r="H117">
            <v>1100</v>
          </cell>
          <cell r="I117" t="str">
            <v/>
          </cell>
          <cell r="J117">
            <v>3500</v>
          </cell>
          <cell r="K117" t="str">
            <v>Wooden Drum</v>
          </cell>
          <cell r="L117">
            <v>285</v>
          </cell>
          <cell r="M117">
            <v>93</v>
          </cell>
          <cell r="N117">
            <v>2.4793056523048946</v>
          </cell>
        </row>
        <row r="118">
          <cell r="A118" t="str">
            <v>Export</v>
          </cell>
          <cell r="B118" t="str">
            <v>WDB210020</v>
          </cell>
          <cell r="C118">
            <v>2150</v>
          </cell>
          <cell r="D118">
            <v>2100</v>
          </cell>
          <cell r="E118">
            <v>850</v>
          </cell>
          <cell r="F118">
            <v>900</v>
          </cell>
          <cell r="G118">
            <v>1100</v>
          </cell>
          <cell r="H118">
            <v>1100</v>
          </cell>
          <cell r="I118" t="str">
            <v/>
          </cell>
          <cell r="J118">
            <v>4000</v>
          </cell>
          <cell r="K118" t="str">
            <v>Wooden Drum</v>
          </cell>
          <cell r="L118">
            <v>350</v>
          </cell>
          <cell r="M118">
            <v>93</v>
          </cell>
          <cell r="N118">
            <v>2.6065401547752813</v>
          </cell>
        </row>
        <row r="119">
          <cell r="A119" t="str">
            <v>Export</v>
          </cell>
          <cell r="B119" t="str">
            <v>WDB220000</v>
          </cell>
          <cell r="C119">
            <v>2250</v>
          </cell>
          <cell r="D119">
            <v>2200</v>
          </cell>
          <cell r="E119">
            <v>1140</v>
          </cell>
          <cell r="F119">
            <v>900</v>
          </cell>
          <cell r="G119">
            <v>1100</v>
          </cell>
          <cell r="H119">
            <v>1100</v>
          </cell>
          <cell r="I119" t="str">
            <v/>
          </cell>
          <cell r="J119">
            <v>2500</v>
          </cell>
          <cell r="K119" t="str">
            <v>Wooden Drum</v>
          </cell>
          <cell r="L119">
            <v>390</v>
          </cell>
          <cell r="M119">
            <v>97</v>
          </cell>
          <cell r="N119">
            <v>2.5025612919230933</v>
          </cell>
        </row>
        <row r="120">
          <cell r="A120" t="str">
            <v>Export</v>
          </cell>
          <cell r="B120" t="str">
            <v>WDB220084</v>
          </cell>
          <cell r="C120">
            <v>2250</v>
          </cell>
          <cell r="D120">
            <v>2200</v>
          </cell>
          <cell r="E120">
            <v>1050</v>
          </cell>
          <cell r="F120">
            <v>900</v>
          </cell>
          <cell r="G120">
            <v>1100</v>
          </cell>
          <cell r="H120">
            <v>1100</v>
          </cell>
          <cell r="I120" t="str">
            <v/>
          </cell>
          <cell r="J120">
            <v>2500</v>
          </cell>
          <cell r="K120" t="str">
            <v>Wooden Drum</v>
          </cell>
          <cell r="L120">
            <v>300</v>
          </cell>
          <cell r="M120">
            <v>97</v>
          </cell>
          <cell r="N120">
            <v>2.6418830721281665</v>
          </cell>
        </row>
        <row r="121">
          <cell r="A121" t="str">
            <v>Export</v>
          </cell>
          <cell r="B121" t="str">
            <v>WDB220001</v>
          </cell>
          <cell r="C121">
            <v>2250</v>
          </cell>
          <cell r="D121">
            <v>2200</v>
          </cell>
          <cell r="E121">
            <v>1000</v>
          </cell>
          <cell r="F121">
            <v>900</v>
          </cell>
          <cell r="G121">
            <v>1100</v>
          </cell>
          <cell r="H121">
            <v>1100</v>
          </cell>
          <cell r="I121" t="str">
            <v/>
          </cell>
          <cell r="J121">
            <v>3000</v>
          </cell>
          <cell r="K121" t="str">
            <v>Wooden Drum</v>
          </cell>
          <cell r="L121">
            <v>390</v>
          </cell>
          <cell r="M121">
            <v>97</v>
          </cell>
          <cell r="N121">
            <v>2.7143360527015816</v>
          </cell>
        </row>
        <row r="122">
          <cell r="A122" t="str">
            <v>Export</v>
          </cell>
          <cell r="B122" t="str">
            <v>WDB220071</v>
          </cell>
          <cell r="C122">
            <v>2250</v>
          </cell>
          <cell r="D122">
            <v>2200</v>
          </cell>
          <cell r="E122">
            <v>900</v>
          </cell>
          <cell r="F122">
            <v>900</v>
          </cell>
          <cell r="G122">
            <v>1100</v>
          </cell>
          <cell r="H122">
            <v>1100</v>
          </cell>
          <cell r="I122" t="str">
            <v/>
          </cell>
          <cell r="J122">
            <v>3000</v>
          </cell>
          <cell r="K122" t="str">
            <v>Wooden Drum</v>
          </cell>
          <cell r="L122">
            <v>326</v>
          </cell>
          <cell r="M122">
            <v>97</v>
          </cell>
          <cell r="N122">
            <v>2.8486391386425454</v>
          </cell>
        </row>
        <row r="123">
          <cell r="A123" t="str">
            <v>Export</v>
          </cell>
          <cell r="B123" t="str">
            <v>WDB220008</v>
          </cell>
          <cell r="C123">
            <v>2250</v>
          </cell>
          <cell r="D123">
            <v>2200</v>
          </cell>
          <cell r="E123">
            <v>750</v>
          </cell>
          <cell r="F123">
            <v>940</v>
          </cell>
          <cell r="G123">
            <v>1100</v>
          </cell>
          <cell r="H123">
            <v>1100</v>
          </cell>
          <cell r="I123" t="str">
            <v/>
          </cell>
          <cell r="J123">
            <v>3000</v>
          </cell>
          <cell r="K123" t="str">
            <v>Wooden Drum</v>
          </cell>
          <cell r="L123">
            <v>390</v>
          </cell>
          <cell r="M123">
            <v>97</v>
          </cell>
          <cell r="N123">
            <v>3.1579682052966298</v>
          </cell>
        </row>
        <row r="124">
          <cell r="A124" t="str">
            <v>Export</v>
          </cell>
          <cell r="B124" t="str">
            <v>WDB220085</v>
          </cell>
          <cell r="C124">
            <v>2250</v>
          </cell>
          <cell r="D124">
            <v>2200</v>
          </cell>
          <cell r="E124">
            <v>1050</v>
          </cell>
          <cell r="F124">
            <v>900</v>
          </cell>
          <cell r="G124">
            <v>1100</v>
          </cell>
          <cell r="H124">
            <v>1100</v>
          </cell>
          <cell r="I124" t="str">
            <v/>
          </cell>
          <cell r="J124">
            <v>4000</v>
          </cell>
          <cell r="K124" t="str">
            <v>Wooden Drum</v>
          </cell>
          <cell r="L124">
            <v>390</v>
          </cell>
          <cell r="M124">
            <v>97</v>
          </cell>
          <cell r="N124">
            <v>2.6418830721281665</v>
          </cell>
        </row>
        <row r="125">
          <cell r="A125" t="str">
            <v>Export</v>
          </cell>
          <cell r="B125" t="str">
            <v>WDB220035</v>
          </cell>
          <cell r="C125">
            <v>2250</v>
          </cell>
          <cell r="D125">
            <v>2200</v>
          </cell>
          <cell r="E125">
            <v>900</v>
          </cell>
          <cell r="F125">
            <v>900</v>
          </cell>
          <cell r="G125">
            <v>1100</v>
          </cell>
          <cell r="H125">
            <v>1100</v>
          </cell>
          <cell r="I125" t="str">
            <v/>
          </cell>
          <cell r="J125">
            <v>4000</v>
          </cell>
          <cell r="K125" t="str">
            <v>Wooden Drum</v>
          </cell>
          <cell r="L125">
            <v>385</v>
          </cell>
          <cell r="M125">
            <v>97</v>
          </cell>
          <cell r="N125">
            <v>2.8486391386425454</v>
          </cell>
        </row>
        <row r="126">
          <cell r="A126" t="str">
            <v>Export</v>
          </cell>
          <cell r="B126" t="str">
            <v>WDB220013</v>
          </cell>
          <cell r="C126">
            <v>2250</v>
          </cell>
          <cell r="D126">
            <v>2200</v>
          </cell>
          <cell r="E126">
            <v>1000</v>
          </cell>
          <cell r="F126">
            <v>900</v>
          </cell>
          <cell r="G126">
            <v>1100</v>
          </cell>
          <cell r="H126">
            <v>1100</v>
          </cell>
          <cell r="I126" t="str">
            <v>Supported</v>
          </cell>
          <cell r="J126">
            <v>5000</v>
          </cell>
          <cell r="K126" t="str">
            <v>Wooden Drum</v>
          </cell>
          <cell r="L126">
            <v>450</v>
          </cell>
          <cell r="M126">
            <v>97</v>
          </cell>
          <cell r="N126">
            <v>2.7143360527015816</v>
          </cell>
        </row>
        <row r="127">
          <cell r="A127" t="str">
            <v>Export</v>
          </cell>
          <cell r="B127" t="str">
            <v>WDB230043</v>
          </cell>
          <cell r="C127">
            <v>2350</v>
          </cell>
          <cell r="D127">
            <v>2300</v>
          </cell>
          <cell r="E127">
            <v>1050</v>
          </cell>
          <cell r="F127">
            <v>900</v>
          </cell>
          <cell r="G127">
            <v>1100</v>
          </cell>
          <cell r="H127">
            <v>1100</v>
          </cell>
          <cell r="I127" t="str">
            <v/>
          </cell>
          <cell r="J127">
            <v>2500</v>
          </cell>
          <cell r="K127" t="str">
            <v>Wooden Drum</v>
          </cell>
          <cell r="L127">
            <v>328</v>
          </cell>
          <cell r="M127">
            <v>102</v>
          </cell>
          <cell r="N127">
            <v>2.9599693283041333</v>
          </cell>
        </row>
        <row r="128">
          <cell r="A128" t="str">
            <v>Export</v>
          </cell>
          <cell r="B128" t="str">
            <v>WDB230000</v>
          </cell>
          <cell r="C128">
            <v>2350</v>
          </cell>
          <cell r="D128">
            <v>2300</v>
          </cell>
          <cell r="E128">
            <v>1100</v>
          </cell>
          <cell r="F128">
            <v>900</v>
          </cell>
          <cell r="G128">
            <v>1100</v>
          </cell>
          <cell r="H128">
            <v>1100</v>
          </cell>
          <cell r="I128" t="str">
            <v/>
          </cell>
          <cell r="J128">
            <v>3000</v>
          </cell>
          <cell r="K128" t="str">
            <v>Wooden Drum</v>
          </cell>
          <cell r="L128">
            <v>510</v>
          </cell>
          <cell r="M128">
            <v>102</v>
          </cell>
          <cell r="N128">
            <v>2.8839820559954301</v>
          </cell>
        </row>
        <row r="129">
          <cell r="A129" t="str">
            <v>Export</v>
          </cell>
          <cell r="B129" t="str">
            <v>WDB230065</v>
          </cell>
          <cell r="C129">
            <v>2350</v>
          </cell>
          <cell r="D129">
            <v>2300</v>
          </cell>
          <cell r="E129">
            <v>950</v>
          </cell>
          <cell r="F129">
            <v>900</v>
          </cell>
          <cell r="G129">
            <v>1100</v>
          </cell>
          <cell r="H129">
            <v>1100</v>
          </cell>
          <cell r="I129" t="str">
            <v/>
          </cell>
          <cell r="J129">
            <v>3000</v>
          </cell>
          <cell r="K129" t="str">
            <v>Wooden Drum</v>
          </cell>
          <cell r="L129">
            <v>385</v>
          </cell>
          <cell r="M129">
            <v>102</v>
          </cell>
          <cell r="N129">
            <v>3.1013409977156741</v>
          </cell>
        </row>
        <row r="130">
          <cell r="A130" t="str">
            <v>Export</v>
          </cell>
          <cell r="B130" t="str">
            <v>WDB230001</v>
          </cell>
          <cell r="C130">
            <v>2350</v>
          </cell>
          <cell r="D130">
            <v>2300</v>
          </cell>
          <cell r="E130">
            <v>1000</v>
          </cell>
          <cell r="F130">
            <v>900</v>
          </cell>
          <cell r="G130">
            <v>1100</v>
          </cell>
          <cell r="H130">
            <v>1100</v>
          </cell>
          <cell r="I130" t="str">
            <v/>
          </cell>
          <cell r="J130">
            <v>3700</v>
          </cell>
          <cell r="K130" t="str">
            <v>Wooden Drum</v>
          </cell>
          <cell r="L130">
            <v>510</v>
          </cell>
          <cell r="M130">
            <v>102</v>
          </cell>
          <cell r="N130">
            <v>3.0324223088775479</v>
          </cell>
        </row>
        <row r="131">
          <cell r="A131" t="str">
            <v>Export</v>
          </cell>
          <cell r="B131" t="str">
            <v>WDB230044</v>
          </cell>
          <cell r="C131">
            <v>2350</v>
          </cell>
          <cell r="D131">
            <v>2300</v>
          </cell>
          <cell r="E131">
            <v>1050</v>
          </cell>
          <cell r="F131">
            <v>900</v>
          </cell>
          <cell r="G131">
            <v>1100</v>
          </cell>
          <cell r="H131">
            <v>1100</v>
          </cell>
          <cell r="I131" t="str">
            <v/>
          </cell>
          <cell r="J131">
            <v>4000</v>
          </cell>
          <cell r="K131" t="str">
            <v>Wooden Drum</v>
          </cell>
          <cell r="L131">
            <v>372</v>
          </cell>
          <cell r="M131">
            <v>102</v>
          </cell>
          <cell r="N131">
            <v>2.9599693283041333</v>
          </cell>
        </row>
        <row r="132">
          <cell r="A132" t="str">
            <v>Export</v>
          </cell>
          <cell r="B132" t="str">
            <v>WDB230074</v>
          </cell>
          <cell r="C132">
            <v>2350</v>
          </cell>
          <cell r="D132">
            <v>2300</v>
          </cell>
          <cell r="E132">
            <v>950</v>
          </cell>
          <cell r="F132">
            <v>900</v>
          </cell>
          <cell r="G132">
            <v>1100</v>
          </cell>
          <cell r="H132">
            <v>1100</v>
          </cell>
          <cell r="I132" t="str">
            <v/>
          </cell>
          <cell r="J132">
            <v>4000</v>
          </cell>
          <cell r="K132" t="str">
            <v>Wooden Drum</v>
          </cell>
          <cell r="L132">
            <v>357</v>
          </cell>
          <cell r="M132">
            <v>102</v>
          </cell>
          <cell r="N132">
            <v>3.1013409977156741</v>
          </cell>
        </row>
        <row r="133">
          <cell r="A133" t="str">
            <v>Export</v>
          </cell>
          <cell r="B133" t="str">
            <v>WDB230073</v>
          </cell>
          <cell r="C133">
            <v>2350</v>
          </cell>
          <cell r="D133">
            <v>2300</v>
          </cell>
          <cell r="E133">
            <v>1050</v>
          </cell>
          <cell r="F133">
            <v>900</v>
          </cell>
          <cell r="G133">
            <v>1100</v>
          </cell>
          <cell r="H133">
            <v>1100</v>
          </cell>
          <cell r="I133" t="str">
            <v>Supported</v>
          </cell>
          <cell r="J133">
            <v>7000</v>
          </cell>
          <cell r="K133" t="str">
            <v>Wooden Drum</v>
          </cell>
          <cell r="L133">
            <v>440</v>
          </cell>
          <cell r="M133">
            <v>102</v>
          </cell>
          <cell r="N133">
            <v>2.9599693283041333</v>
          </cell>
        </row>
        <row r="134">
          <cell r="A134" t="str">
            <v>Export</v>
          </cell>
          <cell r="B134" t="str">
            <v>WDB240000</v>
          </cell>
          <cell r="C134">
            <v>2450</v>
          </cell>
          <cell r="D134">
            <v>2400</v>
          </cell>
          <cell r="E134">
            <v>1200</v>
          </cell>
          <cell r="F134">
            <v>900</v>
          </cell>
          <cell r="G134">
            <v>1100</v>
          </cell>
          <cell r="H134">
            <v>1100</v>
          </cell>
          <cell r="I134" t="str">
            <v/>
          </cell>
          <cell r="J134">
            <v>3000</v>
          </cell>
          <cell r="K134" t="str">
            <v>Wooden Drum</v>
          </cell>
          <cell r="L134">
            <v>570</v>
          </cell>
          <cell r="M134">
            <v>106</v>
          </cell>
          <cell r="N134">
            <v>3.0536280592892791</v>
          </cell>
        </row>
        <row r="135">
          <cell r="A135" t="str">
            <v>Export</v>
          </cell>
          <cell r="B135" t="str">
            <v>WDB240036</v>
          </cell>
          <cell r="C135">
            <v>2450</v>
          </cell>
          <cell r="D135">
            <v>2400</v>
          </cell>
          <cell r="E135">
            <v>1100</v>
          </cell>
          <cell r="F135">
            <v>900</v>
          </cell>
          <cell r="G135">
            <v>1100</v>
          </cell>
          <cell r="H135">
            <v>1100</v>
          </cell>
          <cell r="I135" t="str">
            <v/>
          </cell>
          <cell r="J135">
            <v>3000</v>
          </cell>
          <cell r="K135" t="str">
            <v>Wooden Drum</v>
          </cell>
          <cell r="L135">
            <v>570</v>
          </cell>
          <cell r="M135">
            <v>106</v>
          </cell>
          <cell r="N135">
            <v>3.2162054791125509</v>
          </cell>
        </row>
        <row r="136">
          <cell r="A136" t="str">
            <v>Export</v>
          </cell>
          <cell r="B136" t="str">
            <v>WDB240043</v>
          </cell>
          <cell r="C136">
            <v>2450</v>
          </cell>
          <cell r="D136">
            <v>2400</v>
          </cell>
          <cell r="E136">
            <v>1000</v>
          </cell>
          <cell r="F136">
            <v>900</v>
          </cell>
          <cell r="G136">
            <v>1100</v>
          </cell>
          <cell r="H136">
            <v>1100</v>
          </cell>
          <cell r="I136" t="str">
            <v/>
          </cell>
          <cell r="J136">
            <v>3000</v>
          </cell>
          <cell r="K136" t="str">
            <v>Wooden Drum</v>
          </cell>
          <cell r="L136">
            <v>415</v>
          </cell>
          <cell r="M136">
            <v>106</v>
          </cell>
          <cell r="N136">
            <v>3.3646457319946683</v>
          </cell>
        </row>
        <row r="137">
          <cell r="A137" t="str">
            <v>Export</v>
          </cell>
          <cell r="B137" t="str">
            <v>WDB240035</v>
          </cell>
          <cell r="C137">
            <v>2450</v>
          </cell>
          <cell r="D137">
            <v>2400</v>
          </cell>
          <cell r="E137">
            <v>800</v>
          </cell>
          <cell r="F137">
            <v>900</v>
          </cell>
          <cell r="G137">
            <v>1100</v>
          </cell>
          <cell r="H137">
            <v>1100</v>
          </cell>
          <cell r="I137" t="str">
            <v/>
          </cell>
          <cell r="J137">
            <v>3000</v>
          </cell>
          <cell r="K137" t="str">
            <v>Wooden Drum</v>
          </cell>
          <cell r="L137">
            <v>570</v>
          </cell>
          <cell r="M137">
            <v>106</v>
          </cell>
          <cell r="N137">
            <v>3.6191147369354422</v>
          </cell>
        </row>
        <row r="138">
          <cell r="A138" t="str">
            <v>Export</v>
          </cell>
          <cell r="B138" t="str">
            <v>WDB180010</v>
          </cell>
          <cell r="C138">
            <v>1850</v>
          </cell>
          <cell r="D138">
            <v>1800</v>
          </cell>
          <cell r="E138">
            <v>1000</v>
          </cell>
          <cell r="F138">
            <v>1200</v>
          </cell>
          <cell r="G138">
            <v>1470</v>
          </cell>
          <cell r="H138">
            <v>1470</v>
          </cell>
          <cell r="I138" t="str">
            <v/>
          </cell>
          <cell r="J138">
            <v>4000</v>
          </cell>
          <cell r="K138" t="str">
            <v>Wooden Drum</v>
          </cell>
          <cell r="L138">
            <v>270</v>
          </cell>
          <cell r="M138">
            <v>107</v>
          </cell>
          <cell r="N138">
            <v>2.1111502632123407</v>
          </cell>
        </row>
        <row r="139">
          <cell r="A139" t="str">
            <v>Export</v>
          </cell>
          <cell r="B139" t="str">
            <v>WDB180014</v>
          </cell>
          <cell r="C139">
            <v>1850</v>
          </cell>
          <cell r="D139">
            <v>1800</v>
          </cell>
          <cell r="E139">
            <v>750</v>
          </cell>
          <cell r="F139">
            <v>1200</v>
          </cell>
          <cell r="G139">
            <v>1470</v>
          </cell>
          <cell r="H139">
            <v>1470</v>
          </cell>
          <cell r="I139" t="str">
            <v>Supported</v>
          </cell>
          <cell r="J139">
            <v>5500</v>
          </cell>
          <cell r="K139" t="str">
            <v>Wooden Drum</v>
          </cell>
          <cell r="L139">
            <v>290</v>
          </cell>
          <cell r="M139">
            <v>107</v>
          </cell>
          <cell r="N139">
            <v>2.5234842989960011</v>
          </cell>
        </row>
        <row r="140">
          <cell r="A140" t="str">
            <v>Export</v>
          </cell>
          <cell r="B140" t="str">
            <v>WDB190002</v>
          </cell>
          <cell r="C140">
            <v>1950</v>
          </cell>
          <cell r="D140">
            <v>1900</v>
          </cell>
          <cell r="E140">
            <v>1000</v>
          </cell>
          <cell r="F140">
            <v>1200</v>
          </cell>
          <cell r="G140">
            <v>1400</v>
          </cell>
          <cell r="H140">
            <v>1400</v>
          </cell>
          <cell r="I140" t="str">
            <v/>
          </cell>
          <cell r="J140">
            <v>3000</v>
          </cell>
          <cell r="K140" t="str">
            <v>Wooden Drum</v>
          </cell>
          <cell r="L140">
            <v>300</v>
          </cell>
          <cell r="M140">
            <v>107</v>
          </cell>
          <cell r="N140">
            <v>2.4598670477608078</v>
          </cell>
        </row>
        <row r="141">
          <cell r="A141" t="str">
            <v>Export</v>
          </cell>
          <cell r="B141" t="str">
            <v>WDB190014</v>
          </cell>
          <cell r="C141">
            <v>1950</v>
          </cell>
          <cell r="D141">
            <v>1900</v>
          </cell>
          <cell r="E141">
            <v>1100</v>
          </cell>
          <cell r="F141">
            <v>1200</v>
          </cell>
          <cell r="G141">
            <v>1470</v>
          </cell>
          <cell r="H141">
            <v>1470</v>
          </cell>
          <cell r="I141" t="str">
            <v>Supported</v>
          </cell>
          <cell r="J141">
            <v>5000</v>
          </cell>
          <cell r="K141" t="str">
            <v>Wooden Drum</v>
          </cell>
          <cell r="L141">
            <v>360</v>
          </cell>
          <cell r="M141">
            <v>113</v>
          </cell>
          <cell r="N141">
            <v>2.2619467105846511</v>
          </cell>
        </row>
        <row r="142">
          <cell r="A142" t="str">
            <v>Export</v>
          </cell>
          <cell r="B142" t="str">
            <v>WDB190003</v>
          </cell>
          <cell r="C142">
            <v>1950</v>
          </cell>
          <cell r="D142">
            <v>1900</v>
          </cell>
          <cell r="E142">
            <v>1000</v>
          </cell>
          <cell r="F142">
            <v>1200</v>
          </cell>
          <cell r="G142">
            <v>1470</v>
          </cell>
          <cell r="H142">
            <v>1470</v>
          </cell>
          <cell r="I142" t="str">
            <v>Supported</v>
          </cell>
          <cell r="J142">
            <v>5000</v>
          </cell>
          <cell r="K142" t="str">
            <v>Wooden Drum</v>
          </cell>
          <cell r="L142">
            <v>360</v>
          </cell>
          <cell r="M142">
            <v>113</v>
          </cell>
          <cell r="N142">
            <v>2.4598670477608078</v>
          </cell>
        </row>
        <row r="143">
          <cell r="A143" t="str">
            <v>Export</v>
          </cell>
          <cell r="B143" t="str">
            <v>WDB190020</v>
          </cell>
          <cell r="C143">
            <v>1950</v>
          </cell>
          <cell r="D143">
            <v>1900</v>
          </cell>
          <cell r="E143">
            <v>1050</v>
          </cell>
          <cell r="F143">
            <v>1200</v>
          </cell>
          <cell r="G143">
            <v>1470</v>
          </cell>
          <cell r="H143">
            <v>1470</v>
          </cell>
          <cell r="I143" t="str">
            <v>Supported</v>
          </cell>
          <cell r="J143">
            <v>5500</v>
          </cell>
          <cell r="K143" t="str">
            <v>Wooden Drum</v>
          </cell>
          <cell r="L143">
            <v>360</v>
          </cell>
          <cell r="M143">
            <v>113</v>
          </cell>
          <cell r="N143">
            <v>2.3632630736629219</v>
          </cell>
        </row>
        <row r="144">
          <cell r="A144" t="str">
            <v>Export</v>
          </cell>
          <cell r="B144" t="str">
            <v>WDB190004</v>
          </cell>
          <cell r="C144">
            <v>1950</v>
          </cell>
          <cell r="D144">
            <v>1900</v>
          </cell>
          <cell r="E144">
            <v>1000</v>
          </cell>
          <cell r="F144">
            <v>1200</v>
          </cell>
          <cell r="G144">
            <v>1470</v>
          </cell>
          <cell r="H144">
            <v>1470</v>
          </cell>
          <cell r="I144" t="str">
            <v>Supported</v>
          </cell>
          <cell r="J144">
            <v>5500</v>
          </cell>
          <cell r="K144" t="str">
            <v>Wooden Drum</v>
          </cell>
          <cell r="L144">
            <v>360</v>
          </cell>
          <cell r="M144">
            <v>113</v>
          </cell>
          <cell r="N144">
            <v>2.4598670477608078</v>
          </cell>
        </row>
        <row r="145">
          <cell r="A145" t="str">
            <v>Export</v>
          </cell>
          <cell r="B145" t="str">
            <v>WDB190023</v>
          </cell>
          <cell r="C145">
            <v>1950</v>
          </cell>
          <cell r="D145">
            <v>1900</v>
          </cell>
          <cell r="E145">
            <v>1000</v>
          </cell>
          <cell r="F145">
            <v>1200</v>
          </cell>
          <cell r="G145">
            <v>1470</v>
          </cell>
          <cell r="H145">
            <v>1470</v>
          </cell>
          <cell r="I145" t="str">
            <v>Supported</v>
          </cell>
          <cell r="J145">
            <v>7000</v>
          </cell>
          <cell r="K145" t="str">
            <v>Wooden Drum</v>
          </cell>
          <cell r="L145">
            <v>350</v>
          </cell>
          <cell r="M145">
            <v>113</v>
          </cell>
          <cell r="N145">
            <v>2.4598670477608078</v>
          </cell>
        </row>
        <row r="146">
          <cell r="A146" t="str">
            <v>Export</v>
          </cell>
          <cell r="B146" t="str">
            <v>WDB200047</v>
          </cell>
          <cell r="C146">
            <v>2050</v>
          </cell>
          <cell r="D146">
            <v>2000</v>
          </cell>
          <cell r="E146">
            <v>1300</v>
          </cell>
          <cell r="F146">
            <v>1200</v>
          </cell>
          <cell r="G146">
            <v>1470</v>
          </cell>
          <cell r="H146">
            <v>1470</v>
          </cell>
          <cell r="I146" t="str">
            <v/>
          </cell>
          <cell r="J146">
            <v>1500</v>
          </cell>
          <cell r="K146" t="str">
            <v>Wooden Drum</v>
          </cell>
          <cell r="L146">
            <v>282</v>
          </cell>
          <cell r="M146">
            <v>118</v>
          </cell>
          <cell r="N146">
            <v>2.1771237089377267</v>
          </cell>
        </row>
        <row r="147">
          <cell r="A147" t="str">
            <v>Export</v>
          </cell>
          <cell r="B147" t="str">
            <v>WDB200024</v>
          </cell>
          <cell r="C147">
            <v>2050</v>
          </cell>
          <cell r="D147">
            <v>2000</v>
          </cell>
          <cell r="E147">
            <v>1600</v>
          </cell>
          <cell r="F147">
            <v>1200</v>
          </cell>
          <cell r="G147">
            <v>1470</v>
          </cell>
          <cell r="H147">
            <v>1470</v>
          </cell>
          <cell r="I147" t="str">
            <v/>
          </cell>
          <cell r="J147">
            <v>3000</v>
          </cell>
          <cell r="K147" t="str">
            <v>Wooden Drum</v>
          </cell>
          <cell r="L147">
            <v>360</v>
          </cell>
          <cell r="M147">
            <v>118</v>
          </cell>
          <cell r="N147">
            <v>1.3571680263507908</v>
          </cell>
        </row>
        <row r="148">
          <cell r="A148" t="str">
            <v>Export</v>
          </cell>
          <cell r="B148" t="str">
            <v>WDB200013</v>
          </cell>
          <cell r="C148">
            <v>2050</v>
          </cell>
          <cell r="D148">
            <v>2000</v>
          </cell>
          <cell r="E148">
            <v>1400</v>
          </cell>
          <cell r="F148">
            <v>1200</v>
          </cell>
          <cell r="G148">
            <v>1470</v>
          </cell>
          <cell r="H148">
            <v>1470</v>
          </cell>
          <cell r="I148" t="str">
            <v/>
          </cell>
          <cell r="J148">
            <v>3000</v>
          </cell>
          <cell r="K148" t="str">
            <v>Wooden Drum</v>
          </cell>
          <cell r="L148">
            <v>385</v>
          </cell>
          <cell r="M148">
            <v>118</v>
          </cell>
          <cell r="N148">
            <v>1.9226547039969533</v>
          </cell>
        </row>
        <row r="149">
          <cell r="A149" t="str">
            <v>Export</v>
          </cell>
          <cell r="B149" t="str">
            <v>WDB200002</v>
          </cell>
          <cell r="C149">
            <v>2050</v>
          </cell>
          <cell r="D149">
            <v>2000</v>
          </cell>
          <cell r="E149">
            <v>1000</v>
          </cell>
          <cell r="F149">
            <v>1200</v>
          </cell>
          <cell r="G149">
            <v>1400</v>
          </cell>
          <cell r="H149">
            <v>1400</v>
          </cell>
          <cell r="I149" t="str">
            <v/>
          </cell>
          <cell r="J149">
            <v>3200</v>
          </cell>
          <cell r="K149" t="str">
            <v>Wooden Drum</v>
          </cell>
          <cell r="L149">
            <v>325</v>
          </cell>
          <cell r="M149">
            <v>113</v>
          </cell>
          <cell r="N149">
            <v>2.8274333882308138</v>
          </cell>
        </row>
        <row r="150">
          <cell r="A150" t="str">
            <v>Export</v>
          </cell>
          <cell r="B150" t="str">
            <v>WDB200048</v>
          </cell>
          <cell r="C150">
            <v>2050</v>
          </cell>
          <cell r="D150">
            <v>2000</v>
          </cell>
          <cell r="E150">
            <v>1000</v>
          </cell>
          <cell r="F150">
            <v>1120</v>
          </cell>
          <cell r="G150">
            <v>1400</v>
          </cell>
          <cell r="H150">
            <v>1400</v>
          </cell>
          <cell r="I150" t="str">
            <v>Supported</v>
          </cell>
          <cell r="J150">
            <v>4000</v>
          </cell>
          <cell r="K150" t="str">
            <v>Wooden Drum</v>
          </cell>
          <cell r="L150">
            <v>297</v>
          </cell>
          <cell r="M150">
            <v>113</v>
          </cell>
          <cell r="N150">
            <v>2.638937829015426</v>
          </cell>
        </row>
        <row r="151">
          <cell r="A151" t="str">
            <v>Export</v>
          </cell>
          <cell r="B151" t="str">
            <v>WDB200021</v>
          </cell>
          <cell r="C151">
            <v>2050</v>
          </cell>
          <cell r="D151">
            <v>2000</v>
          </cell>
          <cell r="E151">
            <v>800</v>
          </cell>
          <cell r="F151">
            <v>1200</v>
          </cell>
          <cell r="G151">
            <v>1470</v>
          </cell>
          <cell r="H151">
            <v>1470</v>
          </cell>
          <cell r="I151" t="str">
            <v/>
          </cell>
          <cell r="J151">
            <v>4000</v>
          </cell>
          <cell r="K151" t="str">
            <v>Wooden Drum</v>
          </cell>
          <cell r="L151">
            <v>375</v>
          </cell>
          <cell r="M151">
            <v>118</v>
          </cell>
          <cell r="N151">
            <v>3.1667253948185117</v>
          </cell>
        </row>
        <row r="152">
          <cell r="A152" t="str">
            <v>Export</v>
          </cell>
          <cell r="B152" t="str">
            <v>WDB200030</v>
          </cell>
          <cell r="C152">
            <v>2050</v>
          </cell>
          <cell r="D152">
            <v>2000</v>
          </cell>
          <cell r="E152">
            <v>1200</v>
          </cell>
          <cell r="F152">
            <v>1200</v>
          </cell>
          <cell r="G152">
            <v>1470</v>
          </cell>
          <cell r="H152">
            <v>1470</v>
          </cell>
          <cell r="I152" t="str">
            <v>Supported</v>
          </cell>
          <cell r="J152">
            <v>4500</v>
          </cell>
          <cell r="K152" t="str">
            <v>Wooden Drum</v>
          </cell>
          <cell r="L152">
            <v>380</v>
          </cell>
          <cell r="M152">
            <v>118</v>
          </cell>
          <cell r="N152">
            <v>2.4127431579569611</v>
          </cell>
        </row>
        <row r="153">
          <cell r="A153" t="str">
            <v>Export</v>
          </cell>
          <cell r="B153" t="str">
            <v>WDB200003</v>
          </cell>
          <cell r="C153">
            <v>2050</v>
          </cell>
          <cell r="D153">
            <v>2000</v>
          </cell>
          <cell r="E153">
            <v>1000</v>
          </cell>
          <cell r="F153">
            <v>1200</v>
          </cell>
          <cell r="G153">
            <v>1470</v>
          </cell>
          <cell r="H153">
            <v>1470</v>
          </cell>
          <cell r="I153" t="str">
            <v/>
          </cell>
          <cell r="J153">
            <v>4500</v>
          </cell>
          <cell r="K153" t="str">
            <v>Wooden Drum</v>
          </cell>
          <cell r="L153">
            <v>385</v>
          </cell>
          <cell r="M153">
            <v>118</v>
          </cell>
          <cell r="N153">
            <v>2.8274333882308138</v>
          </cell>
        </row>
        <row r="154">
          <cell r="A154" t="str">
            <v>Export</v>
          </cell>
          <cell r="B154" t="str">
            <v>WDB200029</v>
          </cell>
          <cell r="C154">
            <v>2050</v>
          </cell>
          <cell r="D154">
            <v>2000</v>
          </cell>
          <cell r="E154">
            <v>1050</v>
          </cell>
          <cell r="F154">
            <v>1200</v>
          </cell>
          <cell r="G154">
            <v>1470</v>
          </cell>
          <cell r="H154">
            <v>1470</v>
          </cell>
          <cell r="I154" t="str">
            <v>Supported</v>
          </cell>
          <cell r="J154">
            <v>5500</v>
          </cell>
          <cell r="K154" t="str">
            <v>Wooden Drum</v>
          </cell>
          <cell r="L154">
            <v>370</v>
          </cell>
          <cell r="M154">
            <v>118</v>
          </cell>
          <cell r="N154">
            <v>2.7308294141329279</v>
          </cell>
        </row>
        <row r="155">
          <cell r="A155" t="str">
            <v>Export</v>
          </cell>
          <cell r="B155" t="str">
            <v>WDB200004</v>
          </cell>
          <cell r="C155">
            <v>2050</v>
          </cell>
          <cell r="D155">
            <v>2000</v>
          </cell>
          <cell r="E155">
            <v>1000</v>
          </cell>
          <cell r="F155">
            <v>1200</v>
          </cell>
          <cell r="G155">
            <v>1470</v>
          </cell>
          <cell r="H155">
            <v>1470</v>
          </cell>
          <cell r="I155" t="str">
            <v>Supported</v>
          </cell>
          <cell r="J155">
            <v>6000</v>
          </cell>
          <cell r="K155" t="str">
            <v>Wooden Drum</v>
          </cell>
          <cell r="L155">
            <v>385</v>
          </cell>
          <cell r="M155">
            <v>118</v>
          </cell>
          <cell r="N155">
            <v>2.8274333882308138</v>
          </cell>
        </row>
        <row r="156">
          <cell r="A156" t="str">
            <v>Export</v>
          </cell>
          <cell r="B156" t="str">
            <v>WDB200046</v>
          </cell>
          <cell r="C156">
            <v>2050</v>
          </cell>
          <cell r="D156">
            <v>2000</v>
          </cell>
          <cell r="E156">
            <v>1050</v>
          </cell>
          <cell r="F156">
            <v>1200</v>
          </cell>
          <cell r="G156">
            <v>1470</v>
          </cell>
          <cell r="H156">
            <v>1470</v>
          </cell>
          <cell r="I156" t="str">
            <v>Supported</v>
          </cell>
          <cell r="J156">
            <v>6500</v>
          </cell>
          <cell r="K156" t="str">
            <v>Wooden Drum</v>
          </cell>
          <cell r="L156">
            <v>345</v>
          </cell>
          <cell r="M156">
            <v>118</v>
          </cell>
          <cell r="N156">
            <v>2.7308294141329279</v>
          </cell>
        </row>
        <row r="157">
          <cell r="A157" t="str">
            <v>Export</v>
          </cell>
          <cell r="B157" t="str">
            <v>WDB210015</v>
          </cell>
          <cell r="C157">
            <v>2150</v>
          </cell>
          <cell r="D157">
            <v>2100</v>
          </cell>
          <cell r="E157">
            <v>1000</v>
          </cell>
          <cell r="F157">
            <v>1200</v>
          </cell>
          <cell r="G157">
            <v>1400</v>
          </cell>
          <cell r="H157">
            <v>1400</v>
          </cell>
          <cell r="I157" t="str">
            <v/>
          </cell>
          <cell r="J157">
            <v>3000</v>
          </cell>
          <cell r="K157" t="str">
            <v>Wooden Drum</v>
          </cell>
          <cell r="L157">
            <v>350</v>
          </cell>
          <cell r="M157">
            <v>118</v>
          </cell>
          <cell r="N157">
            <v>3.2138492846223583</v>
          </cell>
        </row>
        <row r="158">
          <cell r="A158" t="str">
            <v>Export</v>
          </cell>
          <cell r="B158" t="str">
            <v>WDB210002</v>
          </cell>
          <cell r="C158">
            <v>2150</v>
          </cell>
          <cell r="D158">
            <v>2100</v>
          </cell>
          <cell r="E158">
            <v>1000</v>
          </cell>
          <cell r="F158">
            <v>1200</v>
          </cell>
          <cell r="G158">
            <v>1400</v>
          </cell>
          <cell r="H158">
            <v>1400</v>
          </cell>
          <cell r="I158" t="str">
            <v/>
          </cell>
          <cell r="J158">
            <v>3300</v>
          </cell>
          <cell r="K158" t="str">
            <v>Wooden Drum</v>
          </cell>
          <cell r="L158">
            <v>350</v>
          </cell>
          <cell r="M158">
            <v>118</v>
          </cell>
          <cell r="N158">
            <v>3.2138492846223583</v>
          </cell>
        </row>
        <row r="159">
          <cell r="A159" t="str">
            <v>Export</v>
          </cell>
          <cell r="B159" t="str">
            <v>WDB210048</v>
          </cell>
          <cell r="C159">
            <v>2150</v>
          </cell>
          <cell r="D159">
            <v>2100</v>
          </cell>
          <cell r="E159">
            <v>1250</v>
          </cell>
          <cell r="F159">
            <v>1200</v>
          </cell>
          <cell r="G159">
            <v>1470</v>
          </cell>
          <cell r="H159">
            <v>1470</v>
          </cell>
          <cell r="I159" t="str">
            <v/>
          </cell>
          <cell r="J159">
            <v>3500</v>
          </cell>
          <cell r="K159" t="str">
            <v>Wooden Drum</v>
          </cell>
          <cell r="L159">
            <v>328</v>
          </cell>
          <cell r="M159">
            <v>124</v>
          </cell>
          <cell r="N159">
            <v>2.6837055243290804</v>
          </cell>
        </row>
        <row r="160">
          <cell r="A160" t="str">
            <v>Export</v>
          </cell>
          <cell r="B160" t="str">
            <v>WDB210001</v>
          </cell>
          <cell r="C160">
            <v>2150</v>
          </cell>
          <cell r="D160">
            <v>2100</v>
          </cell>
          <cell r="E160">
            <v>1000</v>
          </cell>
          <cell r="F160">
            <v>1200</v>
          </cell>
          <cell r="G160">
            <v>1400</v>
          </cell>
          <cell r="H160">
            <v>1400</v>
          </cell>
          <cell r="I160" t="str">
            <v/>
          </cell>
          <cell r="J160">
            <v>3800</v>
          </cell>
          <cell r="K160" t="str">
            <v>Wooden Drum</v>
          </cell>
          <cell r="L160">
            <v>350</v>
          </cell>
          <cell r="M160">
            <v>118</v>
          </cell>
          <cell r="N160">
            <v>3.2138492846223583</v>
          </cell>
        </row>
        <row r="161">
          <cell r="A161" t="str">
            <v>Export</v>
          </cell>
          <cell r="B161" t="str">
            <v>WDB210005</v>
          </cell>
          <cell r="C161">
            <v>2150</v>
          </cell>
          <cell r="D161">
            <v>2100</v>
          </cell>
          <cell r="E161">
            <v>1200</v>
          </cell>
          <cell r="F161">
            <v>1200</v>
          </cell>
          <cell r="G161">
            <v>1470</v>
          </cell>
          <cell r="H161">
            <v>1470</v>
          </cell>
          <cell r="I161" t="str">
            <v>Supported</v>
          </cell>
          <cell r="J161">
            <v>4500</v>
          </cell>
          <cell r="K161" t="str">
            <v>Wooden Drum</v>
          </cell>
          <cell r="L161">
            <v>430</v>
          </cell>
          <cell r="M161">
            <v>124</v>
          </cell>
          <cell r="N161">
            <v>2.7991590543485056</v>
          </cell>
        </row>
        <row r="162">
          <cell r="A162" t="str">
            <v>Export</v>
          </cell>
          <cell r="B162" t="str">
            <v>WDB210003</v>
          </cell>
          <cell r="C162">
            <v>2150</v>
          </cell>
          <cell r="D162">
            <v>2100</v>
          </cell>
          <cell r="E162">
            <v>1000</v>
          </cell>
          <cell r="F162">
            <v>1200</v>
          </cell>
          <cell r="G162">
            <v>1470</v>
          </cell>
          <cell r="H162">
            <v>1470</v>
          </cell>
          <cell r="I162" t="str">
            <v>Supported</v>
          </cell>
          <cell r="J162">
            <v>4800</v>
          </cell>
          <cell r="K162" t="str">
            <v>Wooden Drum</v>
          </cell>
          <cell r="L162">
            <v>430</v>
          </cell>
          <cell r="M162">
            <v>124</v>
          </cell>
          <cell r="N162">
            <v>3.2138492846223583</v>
          </cell>
        </row>
        <row r="163">
          <cell r="A163" t="str">
            <v>Export</v>
          </cell>
          <cell r="B163" t="str">
            <v>WDB210034</v>
          </cell>
          <cell r="C163">
            <v>2150</v>
          </cell>
          <cell r="D163">
            <v>2100</v>
          </cell>
          <cell r="E163">
            <v>1100</v>
          </cell>
          <cell r="F163">
            <v>1200</v>
          </cell>
          <cell r="G163">
            <v>1470</v>
          </cell>
          <cell r="H163">
            <v>1470</v>
          </cell>
          <cell r="I163" t="str">
            <v>Supported</v>
          </cell>
          <cell r="J163">
            <v>5000</v>
          </cell>
          <cell r="K163" t="str">
            <v>Wooden Drum</v>
          </cell>
          <cell r="L163">
            <v>420</v>
          </cell>
          <cell r="M163">
            <v>124</v>
          </cell>
          <cell r="N163">
            <v>3.0159289474462012</v>
          </cell>
        </row>
        <row r="164">
          <cell r="A164" t="str">
            <v>Export</v>
          </cell>
          <cell r="B164" t="str">
            <v>WDB210008</v>
          </cell>
          <cell r="C164">
            <v>2150</v>
          </cell>
          <cell r="D164">
            <v>2100</v>
          </cell>
          <cell r="E164">
            <v>900</v>
          </cell>
          <cell r="F164">
            <v>1200</v>
          </cell>
          <cell r="G164">
            <v>1470</v>
          </cell>
          <cell r="H164">
            <v>1470</v>
          </cell>
          <cell r="I164" t="str">
            <v>Supported</v>
          </cell>
          <cell r="J164">
            <v>5000</v>
          </cell>
          <cell r="K164" t="str">
            <v>Wooden Drum</v>
          </cell>
          <cell r="L164">
            <v>430</v>
          </cell>
          <cell r="M164">
            <v>124</v>
          </cell>
          <cell r="N164">
            <v>3.3929200658769765</v>
          </cell>
        </row>
        <row r="165">
          <cell r="A165" t="str">
            <v>Export</v>
          </cell>
          <cell r="B165" t="str">
            <v>WDB210004</v>
          </cell>
          <cell r="C165">
            <v>2150</v>
          </cell>
          <cell r="D165">
            <v>2100</v>
          </cell>
          <cell r="E165">
            <v>1000</v>
          </cell>
          <cell r="F165">
            <v>1200</v>
          </cell>
          <cell r="G165">
            <v>1470</v>
          </cell>
          <cell r="H165">
            <v>1470</v>
          </cell>
          <cell r="I165" t="str">
            <v>Supported</v>
          </cell>
          <cell r="J165">
            <v>7500</v>
          </cell>
          <cell r="K165" t="str">
            <v>Wooden Drum</v>
          </cell>
          <cell r="L165">
            <v>430</v>
          </cell>
          <cell r="M165">
            <v>124</v>
          </cell>
          <cell r="N165">
            <v>3.2138492846223583</v>
          </cell>
        </row>
        <row r="166">
          <cell r="A166" t="str">
            <v>Export</v>
          </cell>
          <cell r="B166" t="str">
            <v>WDB220083</v>
          </cell>
          <cell r="C166">
            <v>2250</v>
          </cell>
          <cell r="D166">
            <v>2200</v>
          </cell>
          <cell r="E166">
            <v>1400</v>
          </cell>
          <cell r="F166">
            <v>1200</v>
          </cell>
          <cell r="G166">
            <v>1470</v>
          </cell>
          <cell r="H166">
            <v>1470</v>
          </cell>
          <cell r="I166" t="str">
            <v/>
          </cell>
          <cell r="J166">
            <v>2000</v>
          </cell>
          <cell r="K166" t="str">
            <v>Wooden Drum</v>
          </cell>
          <cell r="L166">
            <v>332</v>
          </cell>
          <cell r="M166">
            <v>130</v>
          </cell>
          <cell r="N166">
            <v>2.7143360527015816</v>
          </cell>
        </row>
        <row r="167">
          <cell r="A167" t="str">
            <v>Export</v>
          </cell>
          <cell r="B167" t="str">
            <v>WDB220014</v>
          </cell>
          <cell r="C167">
            <v>2250</v>
          </cell>
          <cell r="D167">
            <v>2200</v>
          </cell>
          <cell r="E167">
            <v>800</v>
          </cell>
          <cell r="F167">
            <v>1200</v>
          </cell>
          <cell r="G167">
            <v>1400</v>
          </cell>
          <cell r="H167">
            <v>1400</v>
          </cell>
          <cell r="I167" t="str">
            <v/>
          </cell>
          <cell r="J167">
            <v>3000</v>
          </cell>
          <cell r="K167" t="str">
            <v>Wooden Drum</v>
          </cell>
          <cell r="L167">
            <v>450</v>
          </cell>
          <cell r="M167">
            <v>124</v>
          </cell>
          <cell r="N167">
            <v>3.9584067435231396</v>
          </cell>
        </row>
        <row r="168">
          <cell r="A168" t="str">
            <v>Export</v>
          </cell>
          <cell r="B168" t="str">
            <v>WDB220026</v>
          </cell>
          <cell r="C168">
            <v>2250</v>
          </cell>
          <cell r="D168">
            <v>2200</v>
          </cell>
          <cell r="E168">
            <v>900</v>
          </cell>
          <cell r="F168">
            <v>1200</v>
          </cell>
          <cell r="G168">
            <v>1470</v>
          </cell>
          <cell r="H168">
            <v>1470</v>
          </cell>
          <cell r="I168" t="str">
            <v/>
          </cell>
          <cell r="J168">
            <v>3000</v>
          </cell>
          <cell r="K168" t="str">
            <v>Wooden Drum</v>
          </cell>
          <cell r="L168">
            <v>420</v>
          </cell>
          <cell r="M168">
            <v>130</v>
          </cell>
          <cell r="N168">
            <v>3.7981855181900603</v>
          </cell>
        </row>
        <row r="169">
          <cell r="A169" t="str">
            <v>Export</v>
          </cell>
          <cell r="B169" t="str">
            <v>WDB220002</v>
          </cell>
          <cell r="C169">
            <v>2250</v>
          </cell>
          <cell r="D169">
            <v>2200</v>
          </cell>
          <cell r="E169">
            <v>1200</v>
          </cell>
          <cell r="F169">
            <v>1200</v>
          </cell>
          <cell r="G169">
            <v>1470</v>
          </cell>
          <cell r="H169">
            <v>1470</v>
          </cell>
          <cell r="I169" t="str">
            <v/>
          </cell>
          <cell r="J169">
            <v>4000</v>
          </cell>
          <cell r="K169" t="str">
            <v>Wooden Drum</v>
          </cell>
          <cell r="L169">
            <v>390</v>
          </cell>
          <cell r="M169">
            <v>130</v>
          </cell>
          <cell r="N169">
            <v>3.2044245066615891</v>
          </cell>
        </row>
        <row r="170">
          <cell r="A170" t="str">
            <v>Export</v>
          </cell>
          <cell r="B170" t="str">
            <v>WDB220027</v>
          </cell>
          <cell r="C170">
            <v>2250</v>
          </cell>
          <cell r="D170">
            <v>2200</v>
          </cell>
          <cell r="E170">
            <v>900</v>
          </cell>
          <cell r="F170">
            <v>1200</v>
          </cell>
          <cell r="G170">
            <v>1470</v>
          </cell>
          <cell r="H170">
            <v>1470</v>
          </cell>
          <cell r="I170" t="str">
            <v/>
          </cell>
          <cell r="J170">
            <v>4000</v>
          </cell>
          <cell r="K170" t="str">
            <v>Wooden Drum</v>
          </cell>
          <cell r="L170">
            <v>390</v>
          </cell>
          <cell r="M170">
            <v>130</v>
          </cell>
          <cell r="N170">
            <v>3.7981855181900603</v>
          </cell>
        </row>
        <row r="171">
          <cell r="A171" t="str">
            <v>Export</v>
          </cell>
          <cell r="B171" t="str">
            <v>WDB220082</v>
          </cell>
          <cell r="C171">
            <v>2250</v>
          </cell>
          <cell r="D171">
            <v>2200</v>
          </cell>
          <cell r="E171">
            <v>1150</v>
          </cell>
          <cell r="F171">
            <v>1200</v>
          </cell>
          <cell r="G171">
            <v>1470</v>
          </cell>
          <cell r="H171">
            <v>1470</v>
          </cell>
          <cell r="I171" t="str">
            <v>Supported</v>
          </cell>
          <cell r="J171">
            <v>4500</v>
          </cell>
          <cell r="K171" t="str">
            <v>Wooden Drum</v>
          </cell>
          <cell r="L171">
            <v>413</v>
          </cell>
          <cell r="M171">
            <v>130</v>
          </cell>
          <cell r="N171">
            <v>3.315165647700629</v>
          </cell>
        </row>
        <row r="172">
          <cell r="A172" t="str">
            <v>Export</v>
          </cell>
          <cell r="B172" t="str">
            <v>WDB220003</v>
          </cell>
          <cell r="C172">
            <v>2250</v>
          </cell>
          <cell r="D172">
            <v>2200</v>
          </cell>
          <cell r="E172">
            <v>1000</v>
          </cell>
          <cell r="F172">
            <v>1200</v>
          </cell>
          <cell r="G172">
            <v>1470</v>
          </cell>
          <cell r="H172">
            <v>1470</v>
          </cell>
          <cell r="I172" t="str">
            <v>Supported</v>
          </cell>
          <cell r="J172">
            <v>5000</v>
          </cell>
          <cell r="K172" t="str">
            <v>Wooden Drum</v>
          </cell>
          <cell r="L172">
            <v>450</v>
          </cell>
          <cell r="M172">
            <v>130</v>
          </cell>
          <cell r="N172">
            <v>3.6191147369354422</v>
          </cell>
        </row>
        <row r="173">
          <cell r="A173" t="str">
            <v>Export</v>
          </cell>
          <cell r="B173" t="str">
            <v>WDB220039</v>
          </cell>
          <cell r="C173">
            <v>2250</v>
          </cell>
          <cell r="D173">
            <v>2200</v>
          </cell>
          <cell r="E173">
            <v>900</v>
          </cell>
          <cell r="F173">
            <v>1200</v>
          </cell>
          <cell r="G173">
            <v>1470</v>
          </cell>
          <cell r="H173">
            <v>1470</v>
          </cell>
          <cell r="I173" t="str">
            <v>Supported</v>
          </cell>
          <cell r="J173">
            <v>5500</v>
          </cell>
          <cell r="K173" t="str">
            <v>Wooden Drum</v>
          </cell>
          <cell r="L173">
            <v>395</v>
          </cell>
          <cell r="M173">
            <v>130</v>
          </cell>
          <cell r="N173">
            <v>3.7981855181900603</v>
          </cell>
        </row>
        <row r="174">
          <cell r="A174" t="str">
            <v>Export</v>
          </cell>
          <cell r="B174" t="str">
            <v>WDB220004</v>
          </cell>
          <cell r="C174">
            <v>2250</v>
          </cell>
          <cell r="D174">
            <v>2200</v>
          </cell>
          <cell r="E174">
            <v>1000</v>
          </cell>
          <cell r="F174">
            <v>1200</v>
          </cell>
          <cell r="G174">
            <v>1470</v>
          </cell>
          <cell r="H174">
            <v>1470</v>
          </cell>
          <cell r="I174" t="str">
            <v>Supported</v>
          </cell>
          <cell r="J174">
            <v>7500</v>
          </cell>
          <cell r="K174" t="str">
            <v>Wooden Drum</v>
          </cell>
          <cell r="L174">
            <v>450</v>
          </cell>
          <cell r="M174">
            <v>130</v>
          </cell>
          <cell r="N174">
            <v>3.6191147369354422</v>
          </cell>
        </row>
        <row r="175">
          <cell r="A175" t="str">
            <v>Export</v>
          </cell>
          <cell r="B175" t="str">
            <v>WDB230028</v>
          </cell>
          <cell r="C175">
            <v>2350</v>
          </cell>
          <cell r="D175">
            <v>2300</v>
          </cell>
          <cell r="E175">
            <v>1150</v>
          </cell>
          <cell r="F175">
            <v>1200</v>
          </cell>
          <cell r="G175">
            <v>1470</v>
          </cell>
          <cell r="H175">
            <v>1470</v>
          </cell>
          <cell r="I175" t="str">
            <v/>
          </cell>
          <cell r="J175">
            <v>2500</v>
          </cell>
          <cell r="K175" t="str">
            <v>Wooden Drum</v>
          </cell>
          <cell r="L175">
            <v>400</v>
          </cell>
          <cell r="M175">
            <v>136</v>
          </cell>
          <cell r="N175">
            <v>3.7392806559352518</v>
          </cell>
        </row>
        <row r="176">
          <cell r="A176" t="str">
            <v>Export</v>
          </cell>
          <cell r="B176" t="str">
            <v>WDB230064</v>
          </cell>
          <cell r="C176">
            <v>2350</v>
          </cell>
          <cell r="D176">
            <v>2300</v>
          </cell>
          <cell r="E176">
            <v>950</v>
          </cell>
          <cell r="F176">
            <v>1200</v>
          </cell>
          <cell r="G176">
            <v>1470</v>
          </cell>
          <cell r="H176">
            <v>1470</v>
          </cell>
          <cell r="I176" t="str">
            <v/>
          </cell>
          <cell r="J176">
            <v>3500</v>
          </cell>
          <cell r="K176" t="str">
            <v>Wooden Drum</v>
          </cell>
          <cell r="L176">
            <v>400</v>
          </cell>
          <cell r="M176">
            <v>136</v>
          </cell>
          <cell r="N176">
            <v>4.1351213302875651</v>
          </cell>
        </row>
        <row r="177">
          <cell r="A177" t="str">
            <v>Export</v>
          </cell>
          <cell r="B177" t="str">
            <v>WDB230002</v>
          </cell>
          <cell r="C177">
            <v>2350</v>
          </cell>
          <cell r="D177">
            <v>2300</v>
          </cell>
          <cell r="E177">
            <v>1100</v>
          </cell>
          <cell r="F177">
            <v>1200</v>
          </cell>
          <cell r="G177">
            <v>1470</v>
          </cell>
          <cell r="H177">
            <v>1470</v>
          </cell>
          <cell r="I177" t="str">
            <v/>
          </cell>
          <cell r="J177">
            <v>3700</v>
          </cell>
          <cell r="K177" t="str">
            <v>Wooden Drum</v>
          </cell>
          <cell r="L177">
            <v>510</v>
          </cell>
          <cell r="M177">
            <v>136</v>
          </cell>
          <cell r="N177">
            <v>3.8453094079939065</v>
          </cell>
        </row>
        <row r="178">
          <cell r="A178" t="str">
            <v>Export</v>
          </cell>
          <cell r="B178" t="str">
            <v>WDB230007</v>
          </cell>
          <cell r="C178">
            <v>2350</v>
          </cell>
          <cell r="D178">
            <v>2300</v>
          </cell>
          <cell r="E178">
            <v>1300</v>
          </cell>
          <cell r="F178">
            <v>1200</v>
          </cell>
          <cell r="G178">
            <v>1470</v>
          </cell>
          <cell r="H178">
            <v>1470</v>
          </cell>
          <cell r="I178" t="str">
            <v>Supported</v>
          </cell>
          <cell r="J178">
            <v>4800</v>
          </cell>
          <cell r="K178" t="str">
            <v>Wooden Drum</v>
          </cell>
          <cell r="L178">
            <v>510</v>
          </cell>
          <cell r="M178">
            <v>136</v>
          </cell>
          <cell r="N178">
            <v>3.3929200658769765</v>
          </cell>
        </row>
        <row r="179">
          <cell r="A179" t="str">
            <v>Export</v>
          </cell>
          <cell r="B179" t="str">
            <v>WDB230005</v>
          </cell>
          <cell r="C179">
            <v>2350</v>
          </cell>
          <cell r="D179">
            <v>2300</v>
          </cell>
          <cell r="E179">
            <v>1100</v>
          </cell>
          <cell r="F179">
            <v>1200</v>
          </cell>
          <cell r="G179">
            <v>1470</v>
          </cell>
          <cell r="H179">
            <v>1470</v>
          </cell>
          <cell r="I179" t="str">
            <v>Supported</v>
          </cell>
          <cell r="J179">
            <v>4800</v>
          </cell>
          <cell r="K179" t="str">
            <v>Wooden Drum</v>
          </cell>
          <cell r="L179">
            <v>510</v>
          </cell>
          <cell r="M179">
            <v>136</v>
          </cell>
          <cell r="N179">
            <v>3.8453094079939065</v>
          </cell>
        </row>
        <row r="180">
          <cell r="A180" t="str">
            <v>Export</v>
          </cell>
          <cell r="B180" t="str">
            <v>WDB230075</v>
          </cell>
          <cell r="C180">
            <v>2350</v>
          </cell>
          <cell r="D180">
            <v>2300</v>
          </cell>
          <cell r="E180">
            <v>1050</v>
          </cell>
          <cell r="F180">
            <v>1200</v>
          </cell>
          <cell r="G180">
            <v>1470</v>
          </cell>
          <cell r="H180">
            <v>1470</v>
          </cell>
          <cell r="I180" t="str">
            <v>Supported</v>
          </cell>
          <cell r="J180">
            <v>6000</v>
          </cell>
          <cell r="K180" t="str">
            <v>Wooden Drum</v>
          </cell>
          <cell r="L180">
            <v>410</v>
          </cell>
          <cell r="M180">
            <v>136</v>
          </cell>
          <cell r="N180">
            <v>3.9466257710721773</v>
          </cell>
        </row>
        <row r="181">
          <cell r="A181" t="str">
            <v>Export</v>
          </cell>
          <cell r="B181" t="str">
            <v>WDB230023</v>
          </cell>
          <cell r="C181">
            <v>2350</v>
          </cell>
          <cell r="D181">
            <v>2300</v>
          </cell>
          <cell r="E181">
            <v>1000</v>
          </cell>
          <cell r="F181">
            <v>1200</v>
          </cell>
          <cell r="G181">
            <v>1470</v>
          </cell>
          <cell r="H181">
            <v>1470</v>
          </cell>
          <cell r="I181" t="str">
            <v/>
          </cell>
          <cell r="J181">
            <v>6000</v>
          </cell>
          <cell r="K181" t="str">
            <v>Wooden Drum</v>
          </cell>
          <cell r="L181">
            <v>510</v>
          </cell>
          <cell r="M181">
            <v>136</v>
          </cell>
          <cell r="N181">
            <v>4.0432297451700636</v>
          </cell>
        </row>
        <row r="182">
          <cell r="A182" t="str">
            <v>Export</v>
          </cell>
          <cell r="B182" t="str">
            <v>WDB230008</v>
          </cell>
          <cell r="C182">
            <v>2350</v>
          </cell>
          <cell r="D182">
            <v>2300</v>
          </cell>
          <cell r="E182">
            <v>1300</v>
          </cell>
          <cell r="F182">
            <v>1200</v>
          </cell>
          <cell r="G182">
            <v>1470</v>
          </cell>
          <cell r="H182">
            <v>1470</v>
          </cell>
          <cell r="I182" t="str">
            <v>Supported</v>
          </cell>
          <cell r="J182">
            <v>7500</v>
          </cell>
          <cell r="K182" t="str">
            <v>Wooden Drum</v>
          </cell>
          <cell r="L182">
            <v>510</v>
          </cell>
          <cell r="M182">
            <v>136</v>
          </cell>
          <cell r="N182">
            <v>3.3929200658769765</v>
          </cell>
        </row>
        <row r="183">
          <cell r="A183" t="str">
            <v>Export</v>
          </cell>
          <cell r="B183" t="str">
            <v>WDB230006</v>
          </cell>
          <cell r="C183">
            <v>2350</v>
          </cell>
          <cell r="D183">
            <v>2300</v>
          </cell>
          <cell r="E183">
            <v>1100</v>
          </cell>
          <cell r="F183">
            <v>1200</v>
          </cell>
          <cell r="G183">
            <v>1470</v>
          </cell>
          <cell r="H183">
            <v>1470</v>
          </cell>
          <cell r="I183" t="str">
            <v>Supported</v>
          </cell>
          <cell r="J183">
            <v>7500</v>
          </cell>
          <cell r="K183" t="str">
            <v>Wooden Drum</v>
          </cell>
          <cell r="L183">
            <v>510</v>
          </cell>
          <cell r="M183">
            <v>136</v>
          </cell>
          <cell r="N183">
            <v>3.8453094079939065</v>
          </cell>
        </row>
        <row r="184">
          <cell r="A184" t="str">
            <v>Export</v>
          </cell>
          <cell r="B184" t="str">
            <v>WDB240026</v>
          </cell>
          <cell r="C184">
            <v>2450</v>
          </cell>
          <cell r="D184">
            <v>2400</v>
          </cell>
          <cell r="E184">
            <v>900</v>
          </cell>
          <cell r="F184">
            <v>900</v>
          </cell>
          <cell r="G184">
            <v>1200</v>
          </cell>
          <cell r="H184">
            <v>1200</v>
          </cell>
          <cell r="I184" t="str">
            <v>Supported</v>
          </cell>
          <cell r="J184">
            <v>5000</v>
          </cell>
          <cell r="K184" t="str">
            <v>Wooden Drum</v>
          </cell>
          <cell r="L184">
            <v>600</v>
          </cell>
          <cell r="M184">
            <v>115</v>
          </cell>
          <cell r="N184">
            <v>3.4989488179356321</v>
          </cell>
        </row>
        <row r="185">
          <cell r="A185" t="str">
            <v>Export</v>
          </cell>
          <cell r="B185" t="str">
            <v>WDB240008</v>
          </cell>
          <cell r="C185">
            <v>2450</v>
          </cell>
          <cell r="D185">
            <v>2400</v>
          </cell>
          <cell r="E185">
            <v>1300</v>
          </cell>
          <cell r="F185">
            <v>1200</v>
          </cell>
          <cell r="G185">
            <v>1470</v>
          </cell>
          <cell r="H185">
            <v>1470</v>
          </cell>
          <cell r="I185" t="str">
            <v>Supported</v>
          </cell>
          <cell r="J185">
            <v>5000</v>
          </cell>
          <cell r="K185" t="str">
            <v>Wooden Drum</v>
          </cell>
          <cell r="L185">
            <v>570</v>
          </cell>
          <cell r="M185">
            <v>141</v>
          </cell>
          <cell r="N185">
            <v>3.8358846300331373</v>
          </cell>
        </row>
        <row r="186">
          <cell r="A186" t="str">
            <v>Export</v>
          </cell>
          <cell r="B186" t="str">
            <v>WDB240006</v>
          </cell>
          <cell r="C186">
            <v>2450</v>
          </cell>
          <cell r="D186">
            <v>2400</v>
          </cell>
          <cell r="E186">
            <v>1100</v>
          </cell>
          <cell r="F186">
            <v>1200</v>
          </cell>
          <cell r="G186">
            <v>1470</v>
          </cell>
          <cell r="H186">
            <v>1470</v>
          </cell>
          <cell r="I186" t="str">
            <v>Supported</v>
          </cell>
          <cell r="J186">
            <v>5000</v>
          </cell>
          <cell r="K186" t="str">
            <v>Wooden Drum</v>
          </cell>
          <cell r="L186">
            <v>570</v>
          </cell>
          <cell r="M186">
            <v>141</v>
          </cell>
          <cell r="N186">
            <v>4.2882739721500682</v>
          </cell>
        </row>
        <row r="187">
          <cell r="A187" t="str">
            <v>Export</v>
          </cell>
          <cell r="B187" t="str">
            <v>WDB240011</v>
          </cell>
          <cell r="C187">
            <v>2450</v>
          </cell>
          <cell r="D187">
            <v>2400</v>
          </cell>
          <cell r="E187">
            <v>1300</v>
          </cell>
          <cell r="F187">
            <v>1200</v>
          </cell>
          <cell r="G187">
            <v>1470</v>
          </cell>
          <cell r="H187">
            <v>1470</v>
          </cell>
          <cell r="I187" t="str">
            <v>Supported</v>
          </cell>
          <cell r="J187">
            <v>7500</v>
          </cell>
          <cell r="K187" t="str">
            <v>Wooden Drum</v>
          </cell>
          <cell r="L187">
            <v>570</v>
          </cell>
          <cell r="M187">
            <v>141</v>
          </cell>
          <cell r="N187">
            <v>3.8358846300331373</v>
          </cell>
        </row>
        <row r="188">
          <cell r="A188" t="str">
            <v>Export</v>
          </cell>
          <cell r="B188" t="str">
            <v>WDB240007</v>
          </cell>
          <cell r="C188">
            <v>2450</v>
          </cell>
          <cell r="D188">
            <v>2400</v>
          </cell>
          <cell r="E188">
            <v>1100</v>
          </cell>
          <cell r="F188">
            <v>1200</v>
          </cell>
          <cell r="G188">
            <v>1470</v>
          </cell>
          <cell r="H188">
            <v>1470</v>
          </cell>
          <cell r="I188" t="str">
            <v>Supported</v>
          </cell>
          <cell r="J188">
            <v>7500</v>
          </cell>
          <cell r="K188" t="str">
            <v>Wooden Drum</v>
          </cell>
          <cell r="L188">
            <v>570</v>
          </cell>
          <cell r="M188">
            <v>141</v>
          </cell>
          <cell r="N188">
            <v>4.2882739721500682</v>
          </cell>
        </row>
        <row r="189">
          <cell r="A189" t="str">
            <v>Export</v>
          </cell>
          <cell r="B189" t="str">
            <v>WDB250004</v>
          </cell>
          <cell r="C189">
            <v>2550</v>
          </cell>
          <cell r="D189">
            <v>2500</v>
          </cell>
          <cell r="E189">
            <v>2050</v>
          </cell>
          <cell r="F189">
            <v>1200</v>
          </cell>
          <cell r="G189">
            <v>1470</v>
          </cell>
          <cell r="H189">
            <v>1470</v>
          </cell>
          <cell r="I189" t="str">
            <v>Supported</v>
          </cell>
          <cell r="J189">
            <v>900</v>
          </cell>
          <cell r="K189" t="str">
            <v>Wooden Drum</v>
          </cell>
          <cell r="L189">
            <v>650</v>
          </cell>
          <cell r="M189">
            <v>147</v>
          </cell>
          <cell r="N189">
            <v>1.9297232874675303</v>
          </cell>
        </row>
        <row r="190">
          <cell r="A190" t="str">
            <v>Export</v>
          </cell>
          <cell r="B190" t="str">
            <v>WDB190005</v>
          </cell>
          <cell r="C190">
            <v>1950</v>
          </cell>
          <cell r="D190">
            <v>1900</v>
          </cell>
          <cell r="E190">
            <v>1000</v>
          </cell>
          <cell r="F190">
            <v>1500</v>
          </cell>
          <cell r="G190">
            <v>1700</v>
          </cell>
          <cell r="H190">
            <v>1700</v>
          </cell>
          <cell r="I190" t="str">
            <v>Supported</v>
          </cell>
          <cell r="J190">
            <v>4200</v>
          </cell>
          <cell r="K190" t="str">
            <v>Wooden Drum</v>
          </cell>
          <cell r="L190">
            <v>360</v>
          </cell>
          <cell r="M190">
            <v>130</v>
          </cell>
          <cell r="N190">
            <v>3.0748338097010102</v>
          </cell>
        </row>
        <row r="191">
          <cell r="A191" t="str">
            <v>Export</v>
          </cell>
          <cell r="B191" t="str">
            <v>WDB190006</v>
          </cell>
          <cell r="C191">
            <v>1950</v>
          </cell>
          <cell r="D191">
            <v>1900</v>
          </cell>
          <cell r="E191">
            <v>1000</v>
          </cell>
          <cell r="F191">
            <v>1500</v>
          </cell>
          <cell r="G191">
            <v>1700</v>
          </cell>
          <cell r="H191">
            <v>1700</v>
          </cell>
          <cell r="I191" t="str">
            <v>Supported</v>
          </cell>
          <cell r="J191">
            <v>5500</v>
          </cell>
          <cell r="K191" t="str">
            <v>Wooden Drum</v>
          </cell>
          <cell r="L191">
            <v>360</v>
          </cell>
          <cell r="M191">
            <v>130</v>
          </cell>
          <cell r="N191">
            <v>3.0748338097010102</v>
          </cell>
        </row>
        <row r="192">
          <cell r="A192" t="str">
            <v>Export</v>
          </cell>
          <cell r="B192" t="str">
            <v>WDB200027</v>
          </cell>
          <cell r="C192">
            <v>2050</v>
          </cell>
          <cell r="D192">
            <v>2000</v>
          </cell>
          <cell r="E192">
            <v>1350</v>
          </cell>
          <cell r="F192">
            <v>1500</v>
          </cell>
          <cell r="G192">
            <v>1700</v>
          </cell>
          <cell r="H192">
            <v>1700</v>
          </cell>
          <cell r="I192" t="str">
            <v/>
          </cell>
          <cell r="J192">
            <v>1500</v>
          </cell>
          <cell r="K192" t="str">
            <v>Wooden Drum</v>
          </cell>
          <cell r="L192">
            <v>320</v>
          </cell>
          <cell r="M192">
            <v>137</v>
          </cell>
          <cell r="N192">
            <v>2.5653067511969154</v>
          </cell>
        </row>
        <row r="193">
          <cell r="A193" t="str">
            <v>Export</v>
          </cell>
          <cell r="B193" t="str">
            <v>WDB200005</v>
          </cell>
          <cell r="C193">
            <v>2050</v>
          </cell>
          <cell r="D193">
            <v>2000</v>
          </cell>
          <cell r="E193">
            <v>1000</v>
          </cell>
          <cell r="F193">
            <v>1500</v>
          </cell>
          <cell r="G193">
            <v>1700</v>
          </cell>
          <cell r="H193">
            <v>1700</v>
          </cell>
          <cell r="I193" t="str">
            <v/>
          </cell>
          <cell r="J193">
            <v>4500</v>
          </cell>
          <cell r="K193" t="str">
            <v>Wooden Drum</v>
          </cell>
          <cell r="L193">
            <v>385</v>
          </cell>
          <cell r="M193">
            <v>137</v>
          </cell>
          <cell r="N193">
            <v>3.5342917352885173</v>
          </cell>
        </row>
        <row r="194">
          <cell r="A194" t="str">
            <v>Export</v>
          </cell>
          <cell r="B194" t="str">
            <v>WDB200006</v>
          </cell>
          <cell r="C194">
            <v>2050</v>
          </cell>
          <cell r="D194">
            <v>2000</v>
          </cell>
          <cell r="E194">
            <v>1000</v>
          </cell>
          <cell r="F194">
            <v>1500</v>
          </cell>
          <cell r="G194">
            <v>1700</v>
          </cell>
          <cell r="H194">
            <v>1700</v>
          </cell>
          <cell r="I194" t="str">
            <v>Supported</v>
          </cell>
          <cell r="J194">
            <v>6000</v>
          </cell>
          <cell r="K194" t="str">
            <v>Wooden Drum</v>
          </cell>
          <cell r="L194">
            <v>385</v>
          </cell>
          <cell r="M194">
            <v>137</v>
          </cell>
          <cell r="N194">
            <v>3.5342917352885173</v>
          </cell>
        </row>
        <row r="195">
          <cell r="A195" t="str">
            <v>Export</v>
          </cell>
          <cell r="B195" t="str">
            <v>WDB200028</v>
          </cell>
          <cell r="C195">
            <v>2050</v>
          </cell>
          <cell r="D195">
            <v>2000</v>
          </cell>
          <cell r="E195">
            <v>1050</v>
          </cell>
          <cell r="F195">
            <v>1500</v>
          </cell>
          <cell r="G195">
            <v>1700</v>
          </cell>
          <cell r="H195">
            <v>1700</v>
          </cell>
          <cell r="I195" t="str">
            <v>Supported</v>
          </cell>
          <cell r="J195">
            <v>8000</v>
          </cell>
          <cell r="K195" t="str">
            <v>Wooden Drum</v>
          </cell>
          <cell r="L195">
            <v>450</v>
          </cell>
          <cell r="M195">
            <v>137</v>
          </cell>
          <cell r="N195">
            <v>3.4135367676661601</v>
          </cell>
        </row>
        <row r="196">
          <cell r="A196" t="str">
            <v>Export</v>
          </cell>
          <cell r="B196" t="str">
            <v>WDB210022</v>
          </cell>
          <cell r="C196">
            <v>2150</v>
          </cell>
          <cell r="D196">
            <v>2100</v>
          </cell>
          <cell r="E196">
            <v>1100</v>
          </cell>
          <cell r="F196">
            <v>1500</v>
          </cell>
          <cell r="G196">
            <v>1700</v>
          </cell>
          <cell r="H196">
            <v>1700</v>
          </cell>
          <cell r="I196" t="str">
            <v>Supported</v>
          </cell>
          <cell r="J196">
            <v>7000</v>
          </cell>
          <cell r="K196" t="str">
            <v>Wooden Drum</v>
          </cell>
          <cell r="L196">
            <v>430</v>
          </cell>
          <cell r="M196">
            <v>144</v>
          </cell>
          <cell r="N196">
            <v>3.7699111843077517</v>
          </cell>
        </row>
        <row r="197">
          <cell r="A197" t="str">
            <v>Export</v>
          </cell>
          <cell r="B197" t="str">
            <v>WDB210006</v>
          </cell>
          <cell r="C197">
            <v>2150</v>
          </cell>
          <cell r="D197">
            <v>2100</v>
          </cell>
          <cell r="E197">
            <v>1000</v>
          </cell>
          <cell r="F197">
            <v>1500</v>
          </cell>
          <cell r="G197">
            <v>1700</v>
          </cell>
          <cell r="H197">
            <v>1700</v>
          </cell>
          <cell r="I197" t="str">
            <v>Supported</v>
          </cell>
          <cell r="J197">
            <v>7500</v>
          </cell>
          <cell r="K197" t="str">
            <v>Wooden Drum</v>
          </cell>
          <cell r="L197">
            <v>430</v>
          </cell>
          <cell r="M197">
            <v>144</v>
          </cell>
          <cell r="N197">
            <v>4.0173116057779481</v>
          </cell>
        </row>
        <row r="198">
          <cell r="A198" t="str">
            <v>Export</v>
          </cell>
          <cell r="B198" t="str">
            <v>WDB220033</v>
          </cell>
          <cell r="C198">
            <v>2250</v>
          </cell>
          <cell r="D198">
            <v>2200</v>
          </cell>
          <cell r="E198">
            <v>1350</v>
          </cell>
          <cell r="F198">
            <v>1500</v>
          </cell>
          <cell r="G198">
            <v>1700</v>
          </cell>
          <cell r="H198">
            <v>1700</v>
          </cell>
          <cell r="I198" t="str">
            <v/>
          </cell>
          <cell r="J198">
            <v>2000</v>
          </cell>
          <cell r="K198" t="str">
            <v>Wooden Drum</v>
          </cell>
          <cell r="L198">
            <v>395</v>
          </cell>
          <cell r="M198">
            <v>150</v>
          </cell>
          <cell r="N198">
            <v>3.5549084370777004</v>
          </cell>
        </row>
        <row r="199">
          <cell r="A199" t="str">
            <v>Export</v>
          </cell>
          <cell r="B199" t="str">
            <v>WDB220034</v>
          </cell>
          <cell r="C199">
            <v>2250</v>
          </cell>
          <cell r="D199">
            <v>2200</v>
          </cell>
          <cell r="E199">
            <v>1400</v>
          </cell>
          <cell r="F199">
            <v>1500</v>
          </cell>
          <cell r="G199">
            <v>1700</v>
          </cell>
          <cell r="H199">
            <v>1700</v>
          </cell>
          <cell r="I199" t="str">
            <v/>
          </cell>
          <cell r="J199">
            <v>2500</v>
          </cell>
          <cell r="K199" t="str">
            <v>Wooden Drum</v>
          </cell>
          <cell r="L199">
            <v>435</v>
          </cell>
          <cell r="M199">
            <v>150</v>
          </cell>
          <cell r="N199">
            <v>3.3929200658769769</v>
          </cell>
        </row>
        <row r="200">
          <cell r="A200" t="str">
            <v>Export</v>
          </cell>
          <cell r="B200" t="str">
            <v>WDB220029</v>
          </cell>
          <cell r="C200">
            <v>2250</v>
          </cell>
          <cell r="D200">
            <v>2200</v>
          </cell>
          <cell r="E200">
            <v>1300</v>
          </cell>
          <cell r="F200">
            <v>1500</v>
          </cell>
          <cell r="G200">
            <v>1700</v>
          </cell>
          <cell r="H200">
            <v>1700</v>
          </cell>
          <cell r="I200" t="str">
            <v/>
          </cell>
          <cell r="J200">
            <v>3500</v>
          </cell>
          <cell r="K200" t="str">
            <v>Wooden Drum</v>
          </cell>
          <cell r="L200">
            <v>390</v>
          </cell>
          <cell r="M200">
            <v>150</v>
          </cell>
          <cell r="N200">
            <v>3.7110063220529432</v>
          </cell>
        </row>
        <row r="201">
          <cell r="A201" t="str">
            <v>Export</v>
          </cell>
          <cell r="B201" t="str">
            <v>WDB220073</v>
          </cell>
          <cell r="C201">
            <v>2250</v>
          </cell>
          <cell r="D201">
            <v>2200</v>
          </cell>
          <cell r="E201">
            <v>950</v>
          </cell>
          <cell r="F201">
            <v>1500</v>
          </cell>
          <cell r="G201">
            <v>1700</v>
          </cell>
          <cell r="H201">
            <v>1700</v>
          </cell>
          <cell r="I201" t="str">
            <v/>
          </cell>
          <cell r="J201">
            <v>4000</v>
          </cell>
          <cell r="K201" t="str">
            <v>Wooden Drum</v>
          </cell>
          <cell r="L201">
            <v>420</v>
          </cell>
          <cell r="M201">
            <v>150</v>
          </cell>
          <cell r="N201">
            <v>4.6387579025661791</v>
          </cell>
        </row>
        <row r="202">
          <cell r="A202" t="str">
            <v>Export</v>
          </cell>
          <cell r="B202" t="str">
            <v>WDB220005</v>
          </cell>
          <cell r="C202">
            <v>2250</v>
          </cell>
          <cell r="D202">
            <v>2200</v>
          </cell>
          <cell r="E202">
            <v>1000</v>
          </cell>
          <cell r="F202">
            <v>1500</v>
          </cell>
          <cell r="G202">
            <v>1700</v>
          </cell>
          <cell r="H202">
            <v>1700</v>
          </cell>
          <cell r="I202" t="str">
            <v>Supported</v>
          </cell>
          <cell r="J202">
            <v>5000</v>
          </cell>
          <cell r="K202" t="str">
            <v>Wooden Drum</v>
          </cell>
          <cell r="L202">
            <v>450</v>
          </cell>
          <cell r="M202">
            <v>150</v>
          </cell>
          <cell r="N202">
            <v>4.5238934211693023</v>
          </cell>
        </row>
        <row r="203">
          <cell r="A203" t="str">
            <v>Export</v>
          </cell>
          <cell r="B203" t="str">
            <v>WDB220017</v>
          </cell>
          <cell r="C203">
            <v>2250</v>
          </cell>
          <cell r="D203">
            <v>2200</v>
          </cell>
          <cell r="E203">
            <v>1200</v>
          </cell>
          <cell r="F203">
            <v>1500</v>
          </cell>
          <cell r="G203">
            <v>1700</v>
          </cell>
          <cell r="H203">
            <v>1700</v>
          </cell>
          <cell r="I203" t="str">
            <v>Supported</v>
          </cell>
          <cell r="J203">
            <v>6000</v>
          </cell>
          <cell r="K203" t="str">
            <v>Wooden Drum</v>
          </cell>
          <cell r="L203">
            <v>450</v>
          </cell>
          <cell r="M203">
            <v>150</v>
          </cell>
          <cell r="N203">
            <v>4.0055306333269867</v>
          </cell>
        </row>
        <row r="204">
          <cell r="A204" t="str">
            <v>Export</v>
          </cell>
          <cell r="B204" t="str">
            <v>WDB220041</v>
          </cell>
          <cell r="C204">
            <v>2250</v>
          </cell>
          <cell r="D204">
            <v>2200</v>
          </cell>
          <cell r="E204">
            <v>900</v>
          </cell>
          <cell r="F204">
            <v>1500</v>
          </cell>
          <cell r="G204">
            <v>1700</v>
          </cell>
          <cell r="H204">
            <v>1700</v>
          </cell>
          <cell r="I204" t="str">
            <v>Supported</v>
          </cell>
          <cell r="J204">
            <v>6000</v>
          </cell>
          <cell r="K204" t="str">
            <v>Wooden Drum</v>
          </cell>
          <cell r="L204">
            <v>408</v>
          </cell>
          <cell r="M204">
            <v>150</v>
          </cell>
          <cell r="N204">
            <v>4.7477318977375749</v>
          </cell>
        </row>
        <row r="205">
          <cell r="A205" t="str">
            <v>Export</v>
          </cell>
          <cell r="B205" t="str">
            <v>WDB220006</v>
          </cell>
          <cell r="C205">
            <v>2250</v>
          </cell>
          <cell r="D205">
            <v>2200</v>
          </cell>
          <cell r="E205">
            <v>1000</v>
          </cell>
          <cell r="F205">
            <v>1500</v>
          </cell>
          <cell r="G205">
            <v>1700</v>
          </cell>
          <cell r="H205">
            <v>1700</v>
          </cell>
          <cell r="I205" t="str">
            <v>Supported</v>
          </cell>
          <cell r="J205">
            <v>7500</v>
          </cell>
          <cell r="K205" t="str">
            <v>Wooden Drum</v>
          </cell>
          <cell r="L205">
            <v>450</v>
          </cell>
          <cell r="M205">
            <v>150</v>
          </cell>
          <cell r="N205">
            <v>4.5238934211693023</v>
          </cell>
        </row>
        <row r="206">
          <cell r="A206" t="str">
            <v>Export</v>
          </cell>
          <cell r="B206" t="str">
            <v>WDB220016</v>
          </cell>
          <cell r="C206">
            <v>2250</v>
          </cell>
          <cell r="D206">
            <v>2200</v>
          </cell>
          <cell r="E206">
            <v>1200</v>
          </cell>
          <cell r="F206">
            <v>1500</v>
          </cell>
          <cell r="G206">
            <v>1700</v>
          </cell>
          <cell r="H206">
            <v>1700</v>
          </cell>
          <cell r="I206" t="str">
            <v>Supported</v>
          </cell>
          <cell r="J206">
            <v>8000</v>
          </cell>
          <cell r="K206" t="str">
            <v>Wooden Drum</v>
          </cell>
          <cell r="L206">
            <v>450</v>
          </cell>
          <cell r="M206">
            <v>150</v>
          </cell>
          <cell r="N206">
            <v>4.0055306333269867</v>
          </cell>
        </row>
        <row r="207">
          <cell r="A207" t="str">
            <v>Export</v>
          </cell>
          <cell r="B207" t="str">
            <v>WDB230035</v>
          </cell>
          <cell r="C207">
            <v>2350</v>
          </cell>
          <cell r="D207">
            <v>2300</v>
          </cell>
          <cell r="E207">
            <v>1600</v>
          </cell>
          <cell r="F207">
            <v>1500</v>
          </cell>
          <cell r="G207">
            <v>1700</v>
          </cell>
          <cell r="H207">
            <v>1700</v>
          </cell>
          <cell r="I207" t="str">
            <v/>
          </cell>
          <cell r="J207">
            <v>1500</v>
          </cell>
          <cell r="K207" t="str">
            <v>Wooden Drum</v>
          </cell>
          <cell r="L207">
            <v>400</v>
          </cell>
          <cell r="M207">
            <v>157</v>
          </cell>
          <cell r="N207">
            <v>3.2162054791125509</v>
          </cell>
        </row>
        <row r="208">
          <cell r="A208" t="str">
            <v>Export</v>
          </cell>
          <cell r="B208" t="str">
            <v>WDB230027</v>
          </cell>
          <cell r="C208">
            <v>2350</v>
          </cell>
          <cell r="D208">
            <v>2300</v>
          </cell>
          <cell r="E208">
            <v>1150</v>
          </cell>
          <cell r="F208">
            <v>1500</v>
          </cell>
          <cell r="G208">
            <v>1700</v>
          </cell>
          <cell r="H208">
            <v>1700</v>
          </cell>
          <cell r="I208" t="str">
            <v/>
          </cell>
          <cell r="J208">
            <v>2500</v>
          </cell>
          <cell r="K208" t="str">
            <v>Wooden Drum</v>
          </cell>
          <cell r="L208">
            <v>510</v>
          </cell>
          <cell r="M208">
            <v>157</v>
          </cell>
          <cell r="N208">
            <v>4.6741008199190643</v>
          </cell>
        </row>
        <row r="209">
          <cell r="A209" t="str">
            <v>Export</v>
          </cell>
          <cell r="B209" t="str">
            <v>WDB230070</v>
          </cell>
          <cell r="C209">
            <v>2350</v>
          </cell>
          <cell r="D209">
            <v>2300</v>
          </cell>
          <cell r="E209">
            <v>1150</v>
          </cell>
          <cell r="F209">
            <v>1500</v>
          </cell>
          <cell r="G209">
            <v>1700</v>
          </cell>
          <cell r="H209">
            <v>1700</v>
          </cell>
          <cell r="I209" t="str">
            <v/>
          </cell>
          <cell r="J209">
            <v>3000</v>
          </cell>
          <cell r="K209" t="str">
            <v>Wooden Drum</v>
          </cell>
          <cell r="L209">
            <v>410</v>
          </cell>
          <cell r="M209">
            <v>157</v>
          </cell>
          <cell r="N209">
            <v>4.6741008199190643</v>
          </cell>
        </row>
        <row r="210">
          <cell r="A210" t="str">
            <v>Export</v>
          </cell>
          <cell r="B210" t="str">
            <v>WDB230066</v>
          </cell>
          <cell r="C210">
            <v>2350</v>
          </cell>
          <cell r="D210">
            <v>2300</v>
          </cell>
          <cell r="E210">
            <v>1000</v>
          </cell>
          <cell r="F210">
            <v>1500</v>
          </cell>
          <cell r="G210">
            <v>1700</v>
          </cell>
          <cell r="H210">
            <v>1700</v>
          </cell>
          <cell r="I210" t="str">
            <v/>
          </cell>
          <cell r="J210">
            <v>3500</v>
          </cell>
          <cell r="K210" t="str">
            <v>Wooden Drum</v>
          </cell>
          <cell r="L210">
            <v>426</v>
          </cell>
          <cell r="M210">
            <v>157</v>
          </cell>
          <cell r="N210">
            <v>5.0540371814625793</v>
          </cell>
        </row>
        <row r="211">
          <cell r="A211" t="str">
            <v>Export</v>
          </cell>
          <cell r="B211" t="str">
            <v>WDB230049</v>
          </cell>
          <cell r="C211">
            <v>2350</v>
          </cell>
          <cell r="D211">
            <v>2300</v>
          </cell>
          <cell r="E211">
            <v>950</v>
          </cell>
          <cell r="F211">
            <v>1500</v>
          </cell>
          <cell r="G211">
            <v>1700</v>
          </cell>
          <cell r="H211">
            <v>1700</v>
          </cell>
          <cell r="I211" t="str">
            <v/>
          </cell>
          <cell r="J211">
            <v>3500</v>
          </cell>
          <cell r="K211" t="str">
            <v>Wooden Drum</v>
          </cell>
          <cell r="L211">
            <v>400</v>
          </cell>
          <cell r="M211">
            <v>157</v>
          </cell>
          <cell r="N211">
            <v>5.1689016628594562</v>
          </cell>
        </row>
        <row r="212">
          <cell r="A212" t="str">
            <v>Export</v>
          </cell>
          <cell r="B212" t="str">
            <v>WDB230029</v>
          </cell>
          <cell r="C212">
            <v>2350</v>
          </cell>
          <cell r="D212">
            <v>2300</v>
          </cell>
          <cell r="E212">
            <v>1300</v>
          </cell>
          <cell r="F212">
            <v>1500</v>
          </cell>
          <cell r="G212">
            <v>1700</v>
          </cell>
          <cell r="H212">
            <v>1700</v>
          </cell>
          <cell r="I212" t="str">
            <v/>
          </cell>
          <cell r="J212">
            <v>4000</v>
          </cell>
          <cell r="K212" t="str">
            <v>Wooden Drum</v>
          </cell>
          <cell r="L212">
            <v>500</v>
          </cell>
          <cell r="M212">
            <v>157</v>
          </cell>
          <cell r="N212">
            <v>4.2411500823462207</v>
          </cell>
        </row>
        <row r="213">
          <cell r="A213" t="str">
            <v>Export</v>
          </cell>
          <cell r="B213" t="str">
            <v>WDB230062</v>
          </cell>
          <cell r="C213">
            <v>2350</v>
          </cell>
          <cell r="D213">
            <v>2300</v>
          </cell>
          <cell r="E213">
            <v>1100</v>
          </cell>
          <cell r="F213">
            <v>1500</v>
          </cell>
          <cell r="G213">
            <v>1700</v>
          </cell>
          <cell r="H213">
            <v>1700</v>
          </cell>
          <cell r="I213" t="str">
            <v/>
          </cell>
          <cell r="J213">
            <v>4000</v>
          </cell>
          <cell r="K213" t="str">
            <v>Wooden Drum</v>
          </cell>
          <cell r="L213">
            <v>462</v>
          </cell>
          <cell r="M213">
            <v>157</v>
          </cell>
          <cell r="N213">
            <v>4.8066367599923829</v>
          </cell>
        </row>
        <row r="214">
          <cell r="A214" t="str">
            <v>Export</v>
          </cell>
          <cell r="B214" t="str">
            <v>WDB230024</v>
          </cell>
          <cell r="C214">
            <v>2350</v>
          </cell>
          <cell r="D214">
            <v>2300</v>
          </cell>
          <cell r="E214">
            <v>1050</v>
          </cell>
          <cell r="F214">
            <v>1500</v>
          </cell>
          <cell r="G214">
            <v>1700</v>
          </cell>
          <cell r="H214">
            <v>1700</v>
          </cell>
          <cell r="I214" t="str">
            <v/>
          </cell>
          <cell r="J214">
            <v>5000</v>
          </cell>
          <cell r="K214" t="str">
            <v>Wooden Drum</v>
          </cell>
          <cell r="L214">
            <v>510</v>
          </cell>
          <cell r="M214">
            <v>157</v>
          </cell>
          <cell r="N214">
            <v>4.9332822138402221</v>
          </cell>
        </row>
        <row r="215">
          <cell r="A215" t="str">
            <v>Export</v>
          </cell>
          <cell r="B215" t="str">
            <v>WDB230003</v>
          </cell>
          <cell r="C215">
            <v>2350</v>
          </cell>
          <cell r="D215">
            <v>2300</v>
          </cell>
          <cell r="E215">
            <v>1100</v>
          </cell>
          <cell r="F215">
            <v>1500</v>
          </cell>
          <cell r="G215">
            <v>1700</v>
          </cell>
          <cell r="H215">
            <v>1700</v>
          </cell>
          <cell r="I215" t="str">
            <v>Supported</v>
          </cell>
          <cell r="J215">
            <v>5300</v>
          </cell>
          <cell r="K215" t="str">
            <v>Wooden Drum</v>
          </cell>
          <cell r="L215">
            <v>510</v>
          </cell>
          <cell r="M215">
            <v>157</v>
          </cell>
          <cell r="N215">
            <v>4.8066367599923829</v>
          </cell>
        </row>
        <row r="216">
          <cell r="A216" t="str">
            <v>Export</v>
          </cell>
          <cell r="B216" t="str">
            <v>WDB230031</v>
          </cell>
          <cell r="C216">
            <v>2350</v>
          </cell>
          <cell r="D216">
            <v>2300</v>
          </cell>
          <cell r="E216">
            <v>1550</v>
          </cell>
          <cell r="F216">
            <v>1500</v>
          </cell>
          <cell r="G216">
            <v>1700</v>
          </cell>
          <cell r="H216">
            <v>1700</v>
          </cell>
          <cell r="I216" t="str">
            <v/>
          </cell>
          <cell r="J216">
            <v>6500</v>
          </cell>
          <cell r="K216" t="str">
            <v>Wooden Drum</v>
          </cell>
          <cell r="L216">
            <v>510</v>
          </cell>
          <cell r="M216">
            <v>157</v>
          </cell>
          <cell r="N216">
            <v>3.4017557952151982</v>
          </cell>
        </row>
        <row r="217">
          <cell r="A217" t="str">
            <v>Export</v>
          </cell>
          <cell r="B217" t="str">
            <v>WDB230017</v>
          </cell>
          <cell r="C217">
            <v>2350</v>
          </cell>
          <cell r="D217">
            <v>2300</v>
          </cell>
          <cell r="E217">
            <v>1400</v>
          </cell>
          <cell r="F217">
            <v>1500</v>
          </cell>
          <cell r="G217">
            <v>1700</v>
          </cell>
          <cell r="H217">
            <v>1700</v>
          </cell>
          <cell r="I217" t="str">
            <v>Supported</v>
          </cell>
          <cell r="J217">
            <v>7000</v>
          </cell>
          <cell r="K217" t="str">
            <v>Wooden Drum</v>
          </cell>
          <cell r="L217">
            <v>510</v>
          </cell>
          <cell r="M217">
            <v>157</v>
          </cell>
          <cell r="N217">
            <v>3.9230638261702544</v>
          </cell>
        </row>
        <row r="218">
          <cell r="A218" t="str">
            <v>Export</v>
          </cell>
          <cell r="B218" t="str">
            <v>WDB230004</v>
          </cell>
          <cell r="C218">
            <v>2350</v>
          </cell>
          <cell r="D218">
            <v>2300</v>
          </cell>
          <cell r="E218">
            <v>1100</v>
          </cell>
          <cell r="F218">
            <v>1500</v>
          </cell>
          <cell r="G218">
            <v>1700</v>
          </cell>
          <cell r="H218">
            <v>1700</v>
          </cell>
          <cell r="I218" t="str">
            <v>Supported</v>
          </cell>
          <cell r="J218">
            <v>7500</v>
          </cell>
          <cell r="K218" t="str">
            <v>Wooden Drum</v>
          </cell>
          <cell r="L218">
            <v>510</v>
          </cell>
          <cell r="M218">
            <v>157</v>
          </cell>
          <cell r="N218">
            <v>4.8066367599923829</v>
          </cell>
        </row>
        <row r="219">
          <cell r="A219" t="str">
            <v>Export</v>
          </cell>
          <cell r="B219" t="str">
            <v>WDB240070</v>
          </cell>
          <cell r="C219">
            <v>2450</v>
          </cell>
          <cell r="D219">
            <v>2400</v>
          </cell>
          <cell r="E219">
            <v>1750</v>
          </cell>
          <cell r="F219">
            <v>1500</v>
          </cell>
          <cell r="G219">
            <v>1700</v>
          </cell>
          <cell r="H219">
            <v>1700</v>
          </cell>
          <cell r="I219" t="str">
            <v/>
          </cell>
          <cell r="J219">
            <v>2500</v>
          </cell>
          <cell r="K219" t="str">
            <v>Wooden Drum</v>
          </cell>
          <cell r="L219">
            <v>451</v>
          </cell>
          <cell r="M219">
            <v>164</v>
          </cell>
          <cell r="N219">
            <v>3.1779173186469252</v>
          </cell>
        </row>
        <row r="220">
          <cell r="A220" t="str">
            <v>Export</v>
          </cell>
          <cell r="B220" t="str">
            <v>WDB240056</v>
          </cell>
          <cell r="C220">
            <v>2450</v>
          </cell>
          <cell r="D220">
            <v>2400</v>
          </cell>
          <cell r="E220">
            <v>1500</v>
          </cell>
          <cell r="F220">
            <v>1500</v>
          </cell>
          <cell r="G220">
            <v>1700</v>
          </cell>
          <cell r="H220">
            <v>1700</v>
          </cell>
          <cell r="I220" t="str">
            <v/>
          </cell>
          <cell r="J220">
            <v>3000</v>
          </cell>
          <cell r="K220" t="str">
            <v>Wooden Drum</v>
          </cell>
          <cell r="L220">
            <v>490</v>
          </cell>
          <cell r="M220">
            <v>164</v>
          </cell>
          <cell r="N220">
            <v>4.135121330287566</v>
          </cell>
        </row>
        <row r="221">
          <cell r="A221" t="str">
            <v>Export</v>
          </cell>
          <cell r="B221" t="str">
            <v>WDB240001</v>
          </cell>
          <cell r="C221">
            <v>2450</v>
          </cell>
          <cell r="D221">
            <v>2400</v>
          </cell>
          <cell r="E221">
            <v>1300</v>
          </cell>
          <cell r="F221">
            <v>1500</v>
          </cell>
          <cell r="G221">
            <v>1700</v>
          </cell>
          <cell r="H221">
            <v>1700</v>
          </cell>
          <cell r="I221" t="str">
            <v/>
          </cell>
          <cell r="J221">
            <v>3500</v>
          </cell>
          <cell r="K221" t="str">
            <v>Wooden Drum</v>
          </cell>
          <cell r="L221">
            <v>570</v>
          </cell>
          <cell r="M221">
            <v>164</v>
          </cell>
          <cell r="N221">
            <v>4.7948557875414215</v>
          </cell>
        </row>
        <row r="222">
          <cell r="A222" t="str">
            <v>Export</v>
          </cell>
          <cell r="B222" t="str">
            <v>WDB240018</v>
          </cell>
          <cell r="C222">
            <v>2450</v>
          </cell>
          <cell r="D222">
            <v>2400</v>
          </cell>
          <cell r="E222">
            <v>1100</v>
          </cell>
          <cell r="F222">
            <v>1400</v>
          </cell>
          <cell r="G222">
            <v>1600</v>
          </cell>
          <cell r="H222">
            <v>1600</v>
          </cell>
          <cell r="I222" t="str">
            <v>Supported</v>
          </cell>
          <cell r="J222">
            <v>4500</v>
          </cell>
          <cell r="K222" t="str">
            <v>Wooden Drum</v>
          </cell>
          <cell r="L222">
            <v>570</v>
          </cell>
          <cell r="M222">
            <v>154</v>
          </cell>
          <cell r="N222">
            <v>5.0029863008417452</v>
          </cell>
        </row>
        <row r="223">
          <cell r="A223" t="str">
            <v>Export</v>
          </cell>
          <cell r="B223" t="str">
            <v>WDB240041</v>
          </cell>
          <cell r="C223">
            <v>2450</v>
          </cell>
          <cell r="D223">
            <v>2400</v>
          </cell>
          <cell r="E223">
            <v>1250</v>
          </cell>
          <cell r="F223">
            <v>1500</v>
          </cell>
          <cell r="G223">
            <v>1700</v>
          </cell>
          <cell r="H223">
            <v>1700</v>
          </cell>
          <cell r="I223" t="str">
            <v>Supported</v>
          </cell>
          <cell r="J223">
            <v>4500</v>
          </cell>
          <cell r="K223" t="str">
            <v>Wooden Drum</v>
          </cell>
          <cell r="L223">
            <v>530</v>
          </cell>
          <cell r="M223">
            <v>164</v>
          </cell>
          <cell r="N223">
            <v>4.9450631862911845</v>
          </cell>
        </row>
        <row r="224">
          <cell r="A224" t="str">
            <v>Export</v>
          </cell>
          <cell r="B224" t="str">
            <v>WDB240025</v>
          </cell>
          <cell r="C224">
            <v>2450</v>
          </cell>
          <cell r="D224">
            <v>2400</v>
          </cell>
          <cell r="E224">
            <v>1600</v>
          </cell>
          <cell r="F224">
            <v>1500</v>
          </cell>
          <cell r="G224">
            <v>1700</v>
          </cell>
          <cell r="H224">
            <v>1700</v>
          </cell>
          <cell r="I224" t="str">
            <v>Supported</v>
          </cell>
          <cell r="J224">
            <v>5000</v>
          </cell>
          <cell r="K224" t="str">
            <v>Wooden Drum</v>
          </cell>
          <cell r="L224">
            <v>600</v>
          </cell>
          <cell r="M224">
            <v>164</v>
          </cell>
          <cell r="N224">
            <v>3.7699111843077517</v>
          </cell>
        </row>
        <row r="225">
          <cell r="A225" t="str">
            <v>Export</v>
          </cell>
          <cell r="B225" t="str">
            <v>WDB240002</v>
          </cell>
          <cell r="C225">
            <v>2450</v>
          </cell>
          <cell r="D225">
            <v>2400</v>
          </cell>
          <cell r="E225">
            <v>1000</v>
          </cell>
          <cell r="F225">
            <v>1500</v>
          </cell>
          <cell r="G225">
            <v>1700</v>
          </cell>
          <cell r="H225">
            <v>1700</v>
          </cell>
          <cell r="I225" t="str">
            <v/>
          </cell>
          <cell r="J225">
            <v>5000</v>
          </cell>
          <cell r="K225" t="str">
            <v>Wooden Drum</v>
          </cell>
          <cell r="L225">
            <v>570</v>
          </cell>
          <cell r="M225">
            <v>164</v>
          </cell>
          <cell r="N225">
            <v>5.607742886657781</v>
          </cell>
        </row>
        <row r="226">
          <cell r="A226" t="str">
            <v>Export</v>
          </cell>
          <cell r="B226" t="str">
            <v>WDB240005</v>
          </cell>
          <cell r="C226">
            <v>2450</v>
          </cell>
          <cell r="D226">
            <v>2400</v>
          </cell>
          <cell r="E226">
            <v>1200</v>
          </cell>
          <cell r="F226">
            <v>1500</v>
          </cell>
          <cell r="G226">
            <v>1700</v>
          </cell>
          <cell r="H226">
            <v>1700</v>
          </cell>
          <cell r="I226" t="str">
            <v>Supported</v>
          </cell>
          <cell r="J226">
            <v>5500</v>
          </cell>
          <cell r="K226" t="str">
            <v>Wooden Drum</v>
          </cell>
          <cell r="L226">
            <v>570</v>
          </cell>
          <cell r="M226">
            <v>164</v>
          </cell>
          <cell r="N226">
            <v>5.0893800988154654</v>
          </cell>
        </row>
        <row r="227">
          <cell r="A227" t="str">
            <v>Export</v>
          </cell>
          <cell r="B227" t="str">
            <v>WDB240003</v>
          </cell>
          <cell r="C227">
            <v>2450</v>
          </cell>
          <cell r="D227">
            <v>2400</v>
          </cell>
          <cell r="E227">
            <v>1100</v>
          </cell>
          <cell r="F227">
            <v>1500</v>
          </cell>
          <cell r="G227">
            <v>1700</v>
          </cell>
          <cell r="H227">
            <v>1700</v>
          </cell>
          <cell r="I227" t="str">
            <v>Supported</v>
          </cell>
          <cell r="J227">
            <v>5500</v>
          </cell>
          <cell r="K227" t="str">
            <v>Wooden Drum</v>
          </cell>
          <cell r="L227">
            <v>570</v>
          </cell>
          <cell r="M227">
            <v>164</v>
          </cell>
          <cell r="N227">
            <v>5.3603424651875846</v>
          </cell>
        </row>
        <row r="228">
          <cell r="A228" t="str">
            <v>Export</v>
          </cell>
          <cell r="B228" t="str">
            <v>WDB240021</v>
          </cell>
          <cell r="C228">
            <v>2450</v>
          </cell>
          <cell r="D228">
            <v>2400</v>
          </cell>
          <cell r="E228">
            <v>1650</v>
          </cell>
          <cell r="F228">
            <v>1500</v>
          </cell>
          <cell r="G228">
            <v>1700</v>
          </cell>
          <cell r="H228">
            <v>1700</v>
          </cell>
          <cell r="I228" t="str">
            <v>Supported</v>
          </cell>
          <cell r="J228">
            <v>6000</v>
          </cell>
          <cell r="K228" t="str">
            <v>Wooden Drum</v>
          </cell>
          <cell r="L228">
            <v>600</v>
          </cell>
          <cell r="M228">
            <v>164</v>
          </cell>
          <cell r="N228">
            <v>3.5784703819796237</v>
          </cell>
        </row>
        <row r="229">
          <cell r="A229" t="str">
            <v>Export</v>
          </cell>
          <cell r="B229" t="str">
            <v>WDB240069</v>
          </cell>
          <cell r="C229">
            <v>2450</v>
          </cell>
          <cell r="D229">
            <v>2400</v>
          </cell>
          <cell r="E229">
            <v>1150</v>
          </cell>
          <cell r="F229">
            <v>1500</v>
          </cell>
          <cell r="G229">
            <v>1700</v>
          </cell>
          <cell r="H229">
            <v>1700</v>
          </cell>
          <cell r="I229" t="str">
            <v>Supported</v>
          </cell>
          <cell r="J229">
            <v>6500</v>
          </cell>
          <cell r="K229" t="str">
            <v>Wooden Drum</v>
          </cell>
          <cell r="L229">
            <v>492</v>
          </cell>
          <cell r="M229">
            <v>164</v>
          </cell>
          <cell r="N229">
            <v>5.2278065251142651</v>
          </cell>
        </row>
        <row r="230">
          <cell r="A230" t="str">
            <v>Export</v>
          </cell>
          <cell r="B230" t="str">
            <v>WDB240032</v>
          </cell>
          <cell r="C230">
            <v>2450</v>
          </cell>
          <cell r="D230">
            <v>2400</v>
          </cell>
          <cell r="E230">
            <v>1450</v>
          </cell>
          <cell r="F230">
            <v>1500</v>
          </cell>
          <cell r="G230">
            <v>1700</v>
          </cell>
          <cell r="H230">
            <v>1700</v>
          </cell>
          <cell r="I230" t="str">
            <v>Supported</v>
          </cell>
          <cell r="J230">
            <v>7500</v>
          </cell>
          <cell r="K230" t="str">
            <v>Wooden Drum</v>
          </cell>
          <cell r="L230">
            <v>570</v>
          </cell>
          <cell r="M230">
            <v>164</v>
          </cell>
          <cell r="N230">
            <v>4.3088906739392501</v>
          </cell>
        </row>
        <row r="231">
          <cell r="A231" t="str">
            <v>Export</v>
          </cell>
          <cell r="B231" t="str">
            <v>WDB240023</v>
          </cell>
          <cell r="C231">
            <v>2450</v>
          </cell>
          <cell r="D231">
            <v>2400</v>
          </cell>
          <cell r="E231">
            <v>1300</v>
          </cell>
          <cell r="F231">
            <v>1500</v>
          </cell>
          <cell r="G231">
            <v>1700</v>
          </cell>
          <cell r="H231">
            <v>1700</v>
          </cell>
          <cell r="I231" t="str">
            <v>Supported</v>
          </cell>
          <cell r="J231">
            <v>7500</v>
          </cell>
          <cell r="K231" t="str">
            <v>Wooden Drum</v>
          </cell>
          <cell r="L231">
            <v>600</v>
          </cell>
          <cell r="M231">
            <v>164</v>
          </cell>
          <cell r="N231">
            <v>4.7948557875414215</v>
          </cell>
        </row>
        <row r="232">
          <cell r="A232" t="str">
            <v>Export</v>
          </cell>
          <cell r="B232" t="str">
            <v>WDB240004</v>
          </cell>
          <cell r="C232">
            <v>2450</v>
          </cell>
          <cell r="D232">
            <v>2400</v>
          </cell>
          <cell r="E232">
            <v>1100</v>
          </cell>
          <cell r="F232">
            <v>1500</v>
          </cell>
          <cell r="G232">
            <v>1700</v>
          </cell>
          <cell r="H232">
            <v>1700</v>
          </cell>
          <cell r="I232" t="str">
            <v>Supported</v>
          </cell>
          <cell r="J232">
            <v>7500</v>
          </cell>
          <cell r="K232" t="str">
            <v>Wooden Drum</v>
          </cell>
          <cell r="L232">
            <v>570</v>
          </cell>
          <cell r="M232">
            <v>164</v>
          </cell>
          <cell r="N232">
            <v>5.3603424651875846</v>
          </cell>
        </row>
        <row r="233">
          <cell r="A233" t="str">
            <v>Export</v>
          </cell>
          <cell r="B233" t="str">
            <v>WDB240064</v>
          </cell>
          <cell r="C233">
            <v>2450</v>
          </cell>
          <cell r="D233">
            <v>2400</v>
          </cell>
          <cell r="E233">
            <v>1000</v>
          </cell>
          <cell r="F233">
            <v>1500</v>
          </cell>
          <cell r="G233">
            <v>1730</v>
          </cell>
          <cell r="H233">
            <v>1730</v>
          </cell>
          <cell r="I233" t="str">
            <v>Supported</v>
          </cell>
          <cell r="J233">
            <v>8000</v>
          </cell>
          <cell r="K233" t="str">
            <v>Wooden Drum</v>
          </cell>
          <cell r="L233">
            <v>630</v>
          </cell>
          <cell r="M233">
            <v>166</v>
          </cell>
          <cell r="N233">
            <v>5.607742886657781</v>
          </cell>
        </row>
        <row r="234">
          <cell r="A234" t="str">
            <v>Export</v>
          </cell>
          <cell r="B234" t="str">
            <v>WDB245004</v>
          </cell>
          <cell r="C234">
            <v>2500</v>
          </cell>
          <cell r="D234">
            <v>2450</v>
          </cell>
          <cell r="E234">
            <v>1100</v>
          </cell>
          <cell r="F234">
            <v>1400</v>
          </cell>
          <cell r="G234">
            <v>1600</v>
          </cell>
          <cell r="H234">
            <v>1600</v>
          </cell>
          <cell r="I234" t="str">
            <v>Supported</v>
          </cell>
          <cell r="J234">
            <v>4500</v>
          </cell>
          <cell r="K234" t="str">
            <v>Wooden Drum</v>
          </cell>
          <cell r="L234">
            <v>600</v>
          </cell>
          <cell r="M234">
            <v>157</v>
          </cell>
          <cell r="N234">
            <v>5.2696289773151799</v>
          </cell>
        </row>
        <row r="235">
          <cell r="A235" t="str">
            <v>Export</v>
          </cell>
          <cell r="B235" t="str">
            <v>WDB245003</v>
          </cell>
          <cell r="C235">
            <v>2500</v>
          </cell>
          <cell r="D235">
            <v>2450</v>
          </cell>
          <cell r="E235">
            <v>1200</v>
          </cell>
          <cell r="F235">
            <v>1500</v>
          </cell>
          <cell r="G235">
            <v>1700</v>
          </cell>
          <cell r="H235">
            <v>1700</v>
          </cell>
          <cell r="I235" t="str">
            <v>Supported</v>
          </cell>
          <cell r="J235">
            <v>6500</v>
          </cell>
          <cell r="K235" t="str">
            <v>Wooden Drum</v>
          </cell>
          <cell r="L235">
            <v>600</v>
          </cell>
          <cell r="M235">
            <v>167</v>
          </cell>
          <cell r="N235">
            <v>5.3750686807512862</v>
          </cell>
        </row>
        <row r="236">
          <cell r="A236" t="str">
            <v>Export</v>
          </cell>
          <cell r="B236" t="str">
            <v>WDB250006</v>
          </cell>
          <cell r="C236">
            <v>2550</v>
          </cell>
          <cell r="D236">
            <v>2500</v>
          </cell>
          <cell r="E236">
            <v>1350</v>
          </cell>
          <cell r="F236">
            <v>1500</v>
          </cell>
          <cell r="G236">
            <v>1700</v>
          </cell>
          <cell r="H236">
            <v>1700</v>
          </cell>
          <cell r="I236" t="str">
            <v/>
          </cell>
          <cell r="J236">
            <v>3500</v>
          </cell>
          <cell r="K236" t="str">
            <v>Wooden Drum</v>
          </cell>
          <cell r="L236">
            <v>520</v>
          </cell>
          <cell r="M236">
            <v>170</v>
          </cell>
          <cell r="N236">
            <v>5.2160255526633037</v>
          </cell>
        </row>
        <row r="237">
          <cell r="A237" t="str">
            <v>Export</v>
          </cell>
          <cell r="B237" t="str">
            <v>WDB250012</v>
          </cell>
          <cell r="C237">
            <v>2550</v>
          </cell>
          <cell r="D237">
            <v>2500</v>
          </cell>
          <cell r="E237">
            <v>1300</v>
          </cell>
          <cell r="F237">
            <v>1500</v>
          </cell>
          <cell r="G237">
            <v>1700</v>
          </cell>
          <cell r="H237">
            <v>1700</v>
          </cell>
          <cell r="I237" t="str">
            <v/>
          </cell>
          <cell r="J237">
            <v>3500</v>
          </cell>
          <cell r="K237" t="str">
            <v>Wooden Drum</v>
          </cell>
          <cell r="L237">
            <v>570</v>
          </cell>
          <cell r="M237">
            <v>170</v>
          </cell>
          <cell r="N237">
            <v>5.3721234376385469</v>
          </cell>
        </row>
        <row r="238">
          <cell r="A238" t="str">
            <v>Export</v>
          </cell>
          <cell r="B238" t="str">
            <v>WDB250000</v>
          </cell>
          <cell r="C238">
            <v>2550</v>
          </cell>
          <cell r="D238">
            <v>2500</v>
          </cell>
          <cell r="E238">
            <v>1100</v>
          </cell>
          <cell r="F238">
            <v>1400</v>
          </cell>
          <cell r="G238">
            <v>1600</v>
          </cell>
          <cell r="H238">
            <v>1600</v>
          </cell>
          <cell r="I238" t="str">
            <v/>
          </cell>
          <cell r="J238">
            <v>4000</v>
          </cell>
          <cell r="K238" t="str">
            <v>Wooden Drum</v>
          </cell>
          <cell r="L238">
            <v>650</v>
          </cell>
          <cell r="M238">
            <v>160</v>
          </cell>
          <cell r="N238">
            <v>5.541769440932395</v>
          </cell>
        </row>
        <row r="239">
          <cell r="A239" t="str">
            <v>Export</v>
          </cell>
          <cell r="B239" t="str">
            <v>WDB250001</v>
          </cell>
          <cell r="C239">
            <v>2550</v>
          </cell>
          <cell r="D239">
            <v>2500</v>
          </cell>
          <cell r="E239">
            <v>1100</v>
          </cell>
          <cell r="F239">
            <v>1500</v>
          </cell>
          <cell r="G239">
            <v>1700</v>
          </cell>
          <cell r="H239">
            <v>1700</v>
          </cell>
          <cell r="I239" t="str">
            <v/>
          </cell>
          <cell r="J239">
            <v>4500</v>
          </cell>
          <cell r="K239" t="str">
            <v>Wooden Drum</v>
          </cell>
          <cell r="L239">
            <v>650</v>
          </cell>
          <cell r="M239">
            <v>170</v>
          </cell>
          <cell r="N239">
            <v>5.9376101152847092</v>
          </cell>
        </row>
        <row r="240">
          <cell r="A240" t="str">
            <v>Export</v>
          </cell>
          <cell r="B240" t="str">
            <v>WDB250008</v>
          </cell>
          <cell r="C240">
            <v>2550</v>
          </cell>
          <cell r="D240">
            <v>2500</v>
          </cell>
          <cell r="E240">
            <v>1750</v>
          </cell>
          <cell r="F240">
            <v>1500</v>
          </cell>
          <cell r="G240">
            <v>1700</v>
          </cell>
          <cell r="H240">
            <v>1700</v>
          </cell>
          <cell r="I240" t="str">
            <v>Supported</v>
          </cell>
          <cell r="J240">
            <v>5000</v>
          </cell>
          <cell r="K240" t="str">
            <v>Wooden Drum</v>
          </cell>
          <cell r="L240">
            <v>605</v>
          </cell>
          <cell r="M240">
            <v>170</v>
          </cell>
          <cell r="N240">
            <v>3.7551849687440497</v>
          </cell>
        </row>
        <row r="241">
          <cell r="A241" t="str">
            <v>Export</v>
          </cell>
          <cell r="B241" t="str">
            <v>WDB250007</v>
          </cell>
          <cell r="C241">
            <v>2550</v>
          </cell>
          <cell r="D241">
            <v>2500</v>
          </cell>
          <cell r="E241">
            <v>1700</v>
          </cell>
          <cell r="F241">
            <v>1500</v>
          </cell>
          <cell r="G241">
            <v>1700</v>
          </cell>
          <cell r="H241">
            <v>1700</v>
          </cell>
          <cell r="I241" t="str">
            <v>Supported</v>
          </cell>
          <cell r="J241">
            <v>5000</v>
          </cell>
          <cell r="K241" t="str">
            <v>Wooden Drum</v>
          </cell>
          <cell r="L241">
            <v>615</v>
          </cell>
          <cell r="M241">
            <v>170</v>
          </cell>
          <cell r="N241">
            <v>3.9584067435231396</v>
          </cell>
        </row>
        <row r="242">
          <cell r="A242" t="str">
            <v>Export</v>
          </cell>
          <cell r="B242" t="str">
            <v>WDB250005</v>
          </cell>
          <cell r="C242">
            <v>2550</v>
          </cell>
          <cell r="D242">
            <v>2500</v>
          </cell>
          <cell r="E242">
            <v>1500</v>
          </cell>
          <cell r="F242">
            <v>1500</v>
          </cell>
          <cell r="G242">
            <v>1700</v>
          </cell>
          <cell r="H242">
            <v>1700</v>
          </cell>
          <cell r="I242" t="str">
            <v>Supported</v>
          </cell>
          <cell r="J242">
            <v>5000</v>
          </cell>
          <cell r="K242" t="str">
            <v>Wooden Drum</v>
          </cell>
          <cell r="L242">
            <v>650</v>
          </cell>
          <cell r="M242">
            <v>170</v>
          </cell>
          <cell r="N242">
            <v>4.7123889803846897</v>
          </cell>
        </row>
        <row r="243">
          <cell r="A243" t="str">
            <v>Export</v>
          </cell>
          <cell r="B243" t="str">
            <v>WDB250003</v>
          </cell>
          <cell r="C243">
            <v>2550</v>
          </cell>
          <cell r="D243">
            <v>2500</v>
          </cell>
          <cell r="E243">
            <v>1400</v>
          </cell>
          <cell r="F243">
            <v>1500</v>
          </cell>
          <cell r="G243">
            <v>1700</v>
          </cell>
          <cell r="H243">
            <v>1700</v>
          </cell>
          <cell r="I243" t="str">
            <v>Supported</v>
          </cell>
          <cell r="J243">
            <v>7500</v>
          </cell>
          <cell r="K243" t="str">
            <v>Wooden Drum</v>
          </cell>
          <cell r="L243">
            <v>650</v>
          </cell>
          <cell r="M243">
            <v>170</v>
          </cell>
          <cell r="N243">
            <v>5.0540371814625793</v>
          </cell>
        </row>
        <row r="244">
          <cell r="A244" t="str">
            <v>Export</v>
          </cell>
          <cell r="B244" t="str">
            <v>WDB255003</v>
          </cell>
          <cell r="C244">
            <v>2600</v>
          </cell>
          <cell r="D244">
            <v>2550</v>
          </cell>
          <cell r="E244">
            <v>1500</v>
          </cell>
          <cell r="F244">
            <v>1500</v>
          </cell>
          <cell r="G244">
            <v>1700</v>
          </cell>
          <cell r="H244">
            <v>1700</v>
          </cell>
          <cell r="I244" t="str">
            <v>Supported</v>
          </cell>
          <cell r="J244">
            <v>5000</v>
          </cell>
          <cell r="K244" t="str">
            <v>Wooden Drum</v>
          </cell>
          <cell r="L244">
            <v>650</v>
          </cell>
          <cell r="M244">
            <v>174</v>
          </cell>
          <cell r="N244">
            <v>5.0098585347714728</v>
          </cell>
        </row>
        <row r="245">
          <cell r="A245" t="str">
            <v>Export</v>
          </cell>
          <cell r="B245" t="str">
            <v>WDB260001</v>
          </cell>
          <cell r="C245">
            <v>2650</v>
          </cell>
          <cell r="D245">
            <v>2600</v>
          </cell>
          <cell r="E245">
            <v>1200</v>
          </cell>
          <cell r="F245">
            <v>1400</v>
          </cell>
          <cell r="G245">
            <v>1600</v>
          </cell>
          <cell r="H245">
            <v>1600</v>
          </cell>
          <cell r="I245" t="str">
            <v/>
          </cell>
          <cell r="J245">
            <v>4500</v>
          </cell>
          <cell r="K245" t="str">
            <v>Wooden Drum</v>
          </cell>
          <cell r="L245">
            <v>700</v>
          </cell>
          <cell r="M245">
            <v>167</v>
          </cell>
          <cell r="N245">
            <v>5.8496455209841951</v>
          </cell>
        </row>
        <row r="246">
          <cell r="A246" t="str">
            <v>Export</v>
          </cell>
          <cell r="B246" t="str">
            <v>WDB260000</v>
          </cell>
          <cell r="C246">
            <v>2650</v>
          </cell>
          <cell r="D246">
            <v>2600</v>
          </cell>
          <cell r="E246">
            <v>1100</v>
          </cell>
          <cell r="F246">
            <v>1400</v>
          </cell>
          <cell r="G246">
            <v>1600</v>
          </cell>
          <cell r="H246">
            <v>1600</v>
          </cell>
          <cell r="I246" t="str">
            <v/>
          </cell>
          <cell r="J246">
            <v>4500</v>
          </cell>
          <cell r="K246" t="str">
            <v>Wooden Drum</v>
          </cell>
          <cell r="L246">
            <v>700</v>
          </cell>
          <cell r="M246">
            <v>167</v>
          </cell>
          <cell r="N246">
            <v>6.1025437295981728</v>
          </cell>
        </row>
        <row r="247">
          <cell r="A247" t="str">
            <v>Export</v>
          </cell>
          <cell r="B247" t="str">
            <v>WDB260002</v>
          </cell>
          <cell r="C247">
            <v>2650</v>
          </cell>
          <cell r="D247">
            <v>2600</v>
          </cell>
          <cell r="E247">
            <v>1200</v>
          </cell>
          <cell r="F247">
            <v>1500</v>
          </cell>
          <cell r="G247">
            <v>1700</v>
          </cell>
          <cell r="H247">
            <v>1700</v>
          </cell>
          <cell r="I247" t="str">
            <v/>
          </cell>
          <cell r="J247">
            <v>4500</v>
          </cell>
          <cell r="K247" t="str">
            <v>Wooden Drum</v>
          </cell>
          <cell r="L247">
            <v>700</v>
          </cell>
          <cell r="M247">
            <v>177</v>
          </cell>
          <cell r="N247">
            <v>6.2674773439116374</v>
          </cell>
        </row>
        <row r="248">
          <cell r="A248" t="str">
            <v>Export</v>
          </cell>
          <cell r="B248" t="str">
            <v>WDB260007</v>
          </cell>
          <cell r="C248">
            <v>2650</v>
          </cell>
          <cell r="D248">
            <v>2600</v>
          </cell>
          <cell r="E248">
            <v>2000</v>
          </cell>
          <cell r="F248">
            <v>1550</v>
          </cell>
          <cell r="G248">
            <v>1750</v>
          </cell>
          <cell r="H248">
            <v>1750</v>
          </cell>
          <cell r="I248" t="str">
            <v/>
          </cell>
          <cell r="J248">
            <v>5000</v>
          </cell>
          <cell r="K248" t="str">
            <v>Wooden Drum</v>
          </cell>
          <cell r="L248">
            <v>700</v>
          </cell>
          <cell r="M248">
            <v>182</v>
          </cell>
          <cell r="N248">
            <v>3.3599333430142835</v>
          </cell>
        </row>
        <row r="249">
          <cell r="A249" t="str">
            <v>Export</v>
          </cell>
          <cell r="B249" t="str">
            <v>WDB260004</v>
          </cell>
          <cell r="C249">
            <v>2650</v>
          </cell>
          <cell r="D249">
            <v>2600</v>
          </cell>
          <cell r="E249">
            <v>1300</v>
          </cell>
          <cell r="F249">
            <v>1500</v>
          </cell>
          <cell r="G249">
            <v>1700</v>
          </cell>
          <cell r="H249">
            <v>1700</v>
          </cell>
          <cell r="I249" t="str">
            <v>Supported</v>
          </cell>
          <cell r="J249">
            <v>5500</v>
          </cell>
          <cell r="K249" t="str">
            <v>Wooden Drum</v>
          </cell>
          <cell r="L249">
            <v>700</v>
          </cell>
          <cell r="M249">
            <v>177</v>
          </cell>
          <cell r="N249">
            <v>5.9729530326375944</v>
          </cell>
        </row>
        <row r="250">
          <cell r="A250" t="str">
            <v>Export</v>
          </cell>
          <cell r="B250" t="str">
            <v>WDB260005</v>
          </cell>
          <cell r="C250">
            <v>2650</v>
          </cell>
          <cell r="D250">
            <v>2600</v>
          </cell>
          <cell r="E250">
            <v>1050</v>
          </cell>
          <cell r="F250">
            <v>1400</v>
          </cell>
          <cell r="G250">
            <v>1600</v>
          </cell>
          <cell r="H250">
            <v>1600</v>
          </cell>
          <cell r="I250" t="str">
            <v>Supported</v>
          </cell>
          <cell r="J250">
            <v>6500</v>
          </cell>
          <cell r="K250" t="str">
            <v>Wooden Drum</v>
          </cell>
          <cell r="L250">
            <v>700</v>
          </cell>
          <cell r="M250">
            <v>167</v>
          </cell>
          <cell r="N250">
            <v>6.2207461531894888</v>
          </cell>
        </row>
        <row r="251">
          <cell r="A251" t="str">
            <v>Export</v>
          </cell>
          <cell r="B251" t="str">
            <v>WDB260003</v>
          </cell>
          <cell r="C251">
            <v>2650</v>
          </cell>
          <cell r="D251">
            <v>2600</v>
          </cell>
          <cell r="E251">
            <v>1400</v>
          </cell>
          <cell r="F251">
            <v>1500</v>
          </cell>
          <cell r="G251">
            <v>1700</v>
          </cell>
          <cell r="H251">
            <v>1700</v>
          </cell>
          <cell r="I251" t="str">
            <v>Supported</v>
          </cell>
          <cell r="J251">
            <v>7500</v>
          </cell>
          <cell r="K251" t="str">
            <v>Wooden Drum</v>
          </cell>
          <cell r="L251">
            <v>700</v>
          </cell>
          <cell r="M251">
            <v>177</v>
          </cell>
          <cell r="N251">
            <v>5.6548667764616276</v>
          </cell>
        </row>
        <row r="252">
          <cell r="A252" t="str">
            <v>Export</v>
          </cell>
          <cell r="B252" t="str">
            <v>WDB260012</v>
          </cell>
          <cell r="C252">
            <v>2650</v>
          </cell>
          <cell r="D252">
            <v>2600</v>
          </cell>
          <cell r="E252">
            <v>1600</v>
          </cell>
          <cell r="F252">
            <v>1500</v>
          </cell>
          <cell r="G252">
            <v>1700</v>
          </cell>
          <cell r="H252">
            <v>1700</v>
          </cell>
          <cell r="I252" t="str">
            <v>Supported</v>
          </cell>
          <cell r="J252">
            <v>8000</v>
          </cell>
          <cell r="K252" t="str">
            <v>Wooden Drum</v>
          </cell>
          <cell r="L252">
            <v>775</v>
          </cell>
          <cell r="M252">
            <v>177</v>
          </cell>
          <cell r="N252">
            <v>4.9480084294039237</v>
          </cell>
        </row>
        <row r="253">
          <cell r="A253" t="str">
            <v>Export</v>
          </cell>
          <cell r="B253" t="str">
            <v>WDB260006</v>
          </cell>
          <cell r="C253">
            <v>2650</v>
          </cell>
          <cell r="D253">
            <v>2600</v>
          </cell>
          <cell r="E253">
            <v>1650</v>
          </cell>
          <cell r="F253">
            <v>1500</v>
          </cell>
          <cell r="G253">
            <v>1700</v>
          </cell>
          <cell r="H253">
            <v>1700</v>
          </cell>
          <cell r="I253" t="str">
            <v>Supported</v>
          </cell>
          <cell r="J253">
            <v>8200</v>
          </cell>
          <cell r="K253" t="str">
            <v>Wooden Drum</v>
          </cell>
          <cell r="L253">
            <v>700</v>
          </cell>
          <cell r="M253">
            <v>177</v>
          </cell>
          <cell r="N253">
            <v>4.7565676270757962</v>
          </cell>
        </row>
        <row r="254">
          <cell r="A254" t="str">
            <v>Export</v>
          </cell>
          <cell r="B254" t="str">
            <v>WDB270005</v>
          </cell>
          <cell r="C254">
            <v>2750</v>
          </cell>
          <cell r="D254">
            <v>2700</v>
          </cell>
          <cell r="E254">
            <v>2000</v>
          </cell>
          <cell r="F254">
            <v>1500</v>
          </cell>
          <cell r="G254">
            <v>1700</v>
          </cell>
          <cell r="H254">
            <v>1700</v>
          </cell>
          <cell r="I254" t="str">
            <v/>
          </cell>
          <cell r="J254">
            <v>4000</v>
          </cell>
          <cell r="K254" t="str">
            <v>Wooden Drum</v>
          </cell>
          <cell r="L254">
            <v>580</v>
          </cell>
          <cell r="M254">
            <v>184</v>
          </cell>
          <cell r="N254">
            <v>3.8759399363664073</v>
          </cell>
        </row>
        <row r="255">
          <cell r="A255" t="str">
            <v>Export</v>
          </cell>
          <cell r="B255" t="str">
            <v>WDB270002</v>
          </cell>
          <cell r="C255">
            <v>2750</v>
          </cell>
          <cell r="D255">
            <v>2700</v>
          </cell>
          <cell r="E255">
            <v>1300</v>
          </cell>
          <cell r="F255">
            <v>1500</v>
          </cell>
          <cell r="G255">
            <v>1700</v>
          </cell>
          <cell r="H255">
            <v>1700</v>
          </cell>
          <cell r="I255" t="str">
            <v/>
          </cell>
          <cell r="J255">
            <v>4000</v>
          </cell>
          <cell r="K255" t="str">
            <v>Wooden Drum</v>
          </cell>
          <cell r="L255">
            <v>580</v>
          </cell>
          <cell r="M255">
            <v>184</v>
          </cell>
          <cell r="N255">
            <v>6.5973445725385647</v>
          </cell>
        </row>
        <row r="256">
          <cell r="A256" t="str">
            <v>Export</v>
          </cell>
          <cell r="B256" t="str">
            <v>WDB270000</v>
          </cell>
          <cell r="C256">
            <v>2750</v>
          </cell>
          <cell r="D256">
            <v>2700</v>
          </cell>
          <cell r="E256">
            <v>1620</v>
          </cell>
          <cell r="F256">
            <v>1500</v>
          </cell>
          <cell r="G256">
            <v>1700</v>
          </cell>
          <cell r="H256">
            <v>1700</v>
          </cell>
          <cell r="I256" t="str">
            <v/>
          </cell>
          <cell r="J256">
            <v>4500</v>
          </cell>
          <cell r="K256" t="str">
            <v>Wooden Drum</v>
          </cell>
          <cell r="L256">
            <v>580</v>
          </cell>
          <cell r="M256">
            <v>184</v>
          </cell>
          <cell r="N256">
            <v>5.4965305067207018</v>
          </cell>
        </row>
        <row r="257">
          <cell r="A257" t="str">
            <v>Export</v>
          </cell>
          <cell r="B257" t="str">
            <v>WDB270001</v>
          </cell>
          <cell r="C257">
            <v>2750</v>
          </cell>
          <cell r="D257">
            <v>2700</v>
          </cell>
          <cell r="E257">
            <v>1200</v>
          </cell>
          <cell r="F257">
            <v>1400</v>
          </cell>
          <cell r="G257">
            <v>1600</v>
          </cell>
          <cell r="H257">
            <v>1600</v>
          </cell>
          <cell r="I257" t="str">
            <v/>
          </cell>
          <cell r="J257">
            <v>5000</v>
          </cell>
          <cell r="K257" t="str">
            <v>Wooden Drum</v>
          </cell>
          <cell r="L257">
            <v>580</v>
          </cell>
          <cell r="M257">
            <v>173</v>
          </cell>
          <cell r="N257">
            <v>6.4324109582251019</v>
          </cell>
        </row>
        <row r="258">
          <cell r="A258" t="str">
            <v>Export</v>
          </cell>
          <cell r="B258" t="str">
            <v>WDB270007</v>
          </cell>
          <cell r="C258">
            <v>2750</v>
          </cell>
          <cell r="D258">
            <v>2700</v>
          </cell>
          <cell r="E258">
            <v>1550</v>
          </cell>
          <cell r="F258">
            <v>1500</v>
          </cell>
          <cell r="G258">
            <v>1700</v>
          </cell>
          <cell r="H258">
            <v>1700</v>
          </cell>
          <cell r="I258" t="str">
            <v/>
          </cell>
          <cell r="J258">
            <v>5000</v>
          </cell>
          <cell r="K258" t="str">
            <v>Wooden Drum</v>
          </cell>
          <cell r="L258">
            <v>580</v>
          </cell>
          <cell r="M258">
            <v>184</v>
          </cell>
          <cell r="N258">
            <v>5.7579502854075431</v>
          </cell>
        </row>
        <row r="259">
          <cell r="A259" t="str">
            <v>Export</v>
          </cell>
          <cell r="B259" t="str">
            <v>WDB270006</v>
          </cell>
          <cell r="C259">
            <v>2750</v>
          </cell>
          <cell r="D259">
            <v>2700</v>
          </cell>
          <cell r="E259">
            <v>1400</v>
          </cell>
          <cell r="F259">
            <v>1500</v>
          </cell>
          <cell r="G259">
            <v>1700</v>
          </cell>
          <cell r="H259">
            <v>1700</v>
          </cell>
          <cell r="I259" t="str">
            <v/>
          </cell>
          <cell r="J259">
            <v>5500</v>
          </cell>
          <cell r="K259" t="str">
            <v>Wooden Drum</v>
          </cell>
          <cell r="L259">
            <v>580</v>
          </cell>
          <cell r="M259">
            <v>184</v>
          </cell>
          <cell r="N259">
            <v>6.2792583163625997</v>
          </cell>
        </row>
        <row r="260">
          <cell r="A260" t="str">
            <v>Export</v>
          </cell>
          <cell r="B260" t="str">
            <v>WDB270004</v>
          </cell>
          <cell r="C260">
            <v>2750</v>
          </cell>
          <cell r="D260">
            <v>2700</v>
          </cell>
          <cell r="E260">
            <v>1300</v>
          </cell>
          <cell r="F260">
            <v>1500</v>
          </cell>
          <cell r="G260">
            <v>1700</v>
          </cell>
          <cell r="H260">
            <v>1700</v>
          </cell>
          <cell r="I260" t="str">
            <v>Supported</v>
          </cell>
          <cell r="J260">
            <v>5500</v>
          </cell>
          <cell r="K260" t="str">
            <v>Wooden Drum</v>
          </cell>
          <cell r="L260">
            <v>580</v>
          </cell>
          <cell r="M260">
            <v>184</v>
          </cell>
          <cell r="N260">
            <v>6.5973445725385647</v>
          </cell>
        </row>
        <row r="261">
          <cell r="A261" t="str">
            <v>Export</v>
          </cell>
          <cell r="B261" t="str">
            <v>WDB270009</v>
          </cell>
          <cell r="C261">
            <v>2750</v>
          </cell>
          <cell r="D261">
            <v>2700</v>
          </cell>
          <cell r="E261">
            <v>1500</v>
          </cell>
          <cell r="F261">
            <v>1700</v>
          </cell>
          <cell r="G261">
            <v>1900</v>
          </cell>
          <cell r="H261">
            <v>1900</v>
          </cell>
          <cell r="I261" t="str">
            <v>Supported</v>
          </cell>
          <cell r="J261">
            <v>5500</v>
          </cell>
          <cell r="K261" t="str">
            <v>Wooden Drum</v>
          </cell>
          <cell r="L261">
            <v>660</v>
          </cell>
          <cell r="M261">
            <v>205</v>
          </cell>
          <cell r="N261">
            <v>6.7292914639893366</v>
          </cell>
        </row>
        <row r="262">
          <cell r="A262" t="str">
            <v>Export</v>
          </cell>
          <cell r="B262" t="str">
            <v>WDB270003</v>
          </cell>
          <cell r="C262">
            <v>2750</v>
          </cell>
          <cell r="D262">
            <v>2700</v>
          </cell>
          <cell r="E262">
            <v>1400</v>
          </cell>
          <cell r="F262">
            <v>1500</v>
          </cell>
          <cell r="G262">
            <v>1700</v>
          </cell>
          <cell r="H262">
            <v>1700</v>
          </cell>
          <cell r="I262" t="str">
            <v>Supported</v>
          </cell>
          <cell r="J262">
            <v>7500</v>
          </cell>
          <cell r="K262" t="str">
            <v>Wooden Drum</v>
          </cell>
          <cell r="L262">
            <v>750</v>
          </cell>
          <cell r="M262">
            <v>184</v>
          </cell>
          <cell r="N262">
            <v>6.2792583163625997</v>
          </cell>
        </row>
        <row r="263">
          <cell r="A263" t="str">
            <v>Export</v>
          </cell>
          <cell r="B263" t="str">
            <v>WDB280001</v>
          </cell>
          <cell r="C263">
            <v>2850</v>
          </cell>
          <cell r="D263">
            <v>2800</v>
          </cell>
          <cell r="E263">
            <v>1900</v>
          </cell>
          <cell r="F263">
            <v>1500</v>
          </cell>
          <cell r="G263">
            <v>1700</v>
          </cell>
          <cell r="H263">
            <v>1700</v>
          </cell>
          <cell r="I263" t="str">
            <v/>
          </cell>
          <cell r="J263">
            <v>4000</v>
          </cell>
          <cell r="K263" t="str">
            <v>Wooden Drum</v>
          </cell>
          <cell r="L263">
            <v>800</v>
          </cell>
          <cell r="M263">
            <v>190</v>
          </cell>
          <cell r="N263">
            <v>4.9833513467568089</v>
          </cell>
        </row>
        <row r="264">
          <cell r="A264" t="str">
            <v>Export</v>
          </cell>
          <cell r="B264" t="str">
            <v>WDB280004</v>
          </cell>
          <cell r="C264">
            <v>2850</v>
          </cell>
          <cell r="D264">
            <v>2800</v>
          </cell>
          <cell r="E264">
            <v>1100</v>
          </cell>
          <cell r="F264">
            <v>1500</v>
          </cell>
          <cell r="G264">
            <v>1700</v>
          </cell>
          <cell r="H264">
            <v>1700</v>
          </cell>
          <cell r="I264" t="str">
            <v/>
          </cell>
          <cell r="J264">
            <v>6000</v>
          </cell>
          <cell r="K264" t="str">
            <v>Wooden Drum</v>
          </cell>
          <cell r="L264">
            <v>800</v>
          </cell>
          <cell r="M264">
            <v>190</v>
          </cell>
          <cell r="N264">
            <v>7.8107847349876218</v>
          </cell>
        </row>
        <row r="265">
          <cell r="A265" t="str">
            <v>Export</v>
          </cell>
          <cell r="B265" t="str">
            <v>WDB280005</v>
          </cell>
          <cell r="C265">
            <v>2850</v>
          </cell>
          <cell r="D265">
            <v>2800</v>
          </cell>
          <cell r="E265">
            <v>1400</v>
          </cell>
          <cell r="F265">
            <v>1500</v>
          </cell>
          <cell r="G265">
            <v>1700</v>
          </cell>
          <cell r="H265">
            <v>1700</v>
          </cell>
          <cell r="I265" t="str">
            <v>Supported</v>
          </cell>
          <cell r="J265">
            <v>8000</v>
          </cell>
          <cell r="K265" t="str">
            <v>Wooden Drum</v>
          </cell>
          <cell r="L265">
            <v>800</v>
          </cell>
          <cell r="M265">
            <v>190</v>
          </cell>
          <cell r="N265">
            <v>6.9272118011654937</v>
          </cell>
        </row>
        <row r="266">
          <cell r="A266" t="str">
            <v>Export</v>
          </cell>
          <cell r="B266" t="str">
            <v>WDB290001</v>
          </cell>
          <cell r="C266">
            <v>2950</v>
          </cell>
          <cell r="D266">
            <v>2900</v>
          </cell>
          <cell r="E266">
            <v>1650</v>
          </cell>
          <cell r="F266">
            <v>1700</v>
          </cell>
          <cell r="G266">
            <v>1900</v>
          </cell>
          <cell r="H266">
            <v>1900</v>
          </cell>
          <cell r="I266" t="str">
            <v>Supported</v>
          </cell>
          <cell r="J266">
            <v>5000</v>
          </cell>
          <cell r="K266" t="str">
            <v>Wooden Drum</v>
          </cell>
          <cell r="L266">
            <v>760</v>
          </cell>
          <cell r="M266">
            <v>220</v>
          </cell>
          <cell r="N266">
            <v>7.5938184923490768</v>
          </cell>
        </row>
        <row r="267">
          <cell r="A267" t="str">
            <v>Export</v>
          </cell>
          <cell r="B267" t="str">
            <v>WDB290000</v>
          </cell>
          <cell r="C267">
            <v>2950</v>
          </cell>
          <cell r="D267">
            <v>2900</v>
          </cell>
          <cell r="E267">
            <v>1750</v>
          </cell>
          <cell r="F267">
            <v>1500</v>
          </cell>
          <cell r="G267">
            <v>1700</v>
          </cell>
          <cell r="H267">
            <v>1700</v>
          </cell>
          <cell r="I267" t="str">
            <v>Supported</v>
          </cell>
          <cell r="J267">
            <v>5500</v>
          </cell>
          <cell r="K267" t="str">
            <v>Wooden Drum</v>
          </cell>
          <cell r="L267">
            <v>800</v>
          </cell>
          <cell r="M267">
            <v>197</v>
          </cell>
          <cell r="N267">
            <v>6.2998750181517815</v>
          </cell>
        </row>
        <row r="268">
          <cell r="A268" t="str">
            <v>Export</v>
          </cell>
          <cell r="B268" t="str">
            <v>WDB290003</v>
          </cell>
          <cell r="C268">
            <v>2950</v>
          </cell>
          <cell r="D268">
            <v>2900</v>
          </cell>
          <cell r="E268">
            <v>1500</v>
          </cell>
          <cell r="F268">
            <v>1500</v>
          </cell>
          <cell r="G268">
            <v>1700</v>
          </cell>
          <cell r="H268">
            <v>1700</v>
          </cell>
          <cell r="I268" t="str">
            <v>Supported</v>
          </cell>
          <cell r="J268">
            <v>7500</v>
          </cell>
          <cell r="K268" t="str">
            <v>Wooden Drum</v>
          </cell>
          <cell r="L268">
            <v>800</v>
          </cell>
          <cell r="M268">
            <v>197</v>
          </cell>
          <cell r="N268">
            <v>7.2570790297924219</v>
          </cell>
        </row>
        <row r="269">
          <cell r="A269" t="str">
            <v>Export</v>
          </cell>
          <cell r="B269" t="str">
            <v>WDB290002</v>
          </cell>
          <cell r="C269">
            <v>2950</v>
          </cell>
          <cell r="D269">
            <v>2900</v>
          </cell>
          <cell r="E269">
            <v>1300</v>
          </cell>
          <cell r="F269">
            <v>1500</v>
          </cell>
          <cell r="G269">
            <v>1730</v>
          </cell>
          <cell r="H269">
            <v>1730</v>
          </cell>
          <cell r="I269" t="str">
            <v>Supported</v>
          </cell>
          <cell r="J269">
            <v>8000</v>
          </cell>
          <cell r="K269" t="str">
            <v>Wooden Drum</v>
          </cell>
          <cell r="L269">
            <v>870</v>
          </cell>
          <cell r="M269">
            <v>200</v>
          </cell>
          <cell r="N269">
            <v>7.9168134870462792</v>
          </cell>
        </row>
        <row r="270">
          <cell r="A270" t="str">
            <v>Export</v>
          </cell>
          <cell r="B270" t="str">
            <v>WDB295003</v>
          </cell>
          <cell r="C270">
            <v>3000</v>
          </cell>
          <cell r="D270">
            <v>2950</v>
          </cell>
          <cell r="E270">
            <v>1450</v>
          </cell>
          <cell r="F270">
            <v>1550</v>
          </cell>
          <cell r="G270">
            <v>1750</v>
          </cell>
          <cell r="H270">
            <v>1750</v>
          </cell>
          <cell r="I270" t="str">
            <v>Supported</v>
          </cell>
          <cell r="J270">
            <v>7500</v>
          </cell>
          <cell r="K270" t="str">
            <v>Wooden Drum</v>
          </cell>
          <cell r="L270">
            <v>800</v>
          </cell>
          <cell r="M270">
            <v>206</v>
          </cell>
          <cell r="N270">
            <v>8.0346232115558962</v>
          </cell>
        </row>
        <row r="271">
          <cell r="A271" t="str">
            <v>Export - Europe</v>
          </cell>
          <cell r="B271" t="str">
            <v>WDB063007</v>
          </cell>
          <cell r="C271">
            <v>680</v>
          </cell>
          <cell r="D271">
            <v>630</v>
          </cell>
          <cell r="E271">
            <v>400</v>
          </cell>
          <cell r="F271">
            <v>410</v>
          </cell>
          <cell r="G271">
            <v>560</v>
          </cell>
          <cell r="H271">
            <v>560</v>
          </cell>
          <cell r="I271" t="str">
            <v/>
          </cell>
          <cell r="J271">
            <v>600</v>
          </cell>
          <cell r="K271" t="str">
            <v>Wooden Drum</v>
          </cell>
          <cell r="L271">
            <v>20</v>
          </cell>
          <cell r="M271">
            <v>15</v>
          </cell>
          <cell r="N271">
            <v>7.6284938212630743E-2</v>
          </cell>
        </row>
        <row r="272">
          <cell r="A272" t="str">
            <v>Export - Europe</v>
          </cell>
          <cell r="B272" t="str">
            <v>WDB070007</v>
          </cell>
          <cell r="C272">
            <v>750</v>
          </cell>
          <cell r="D272">
            <v>700</v>
          </cell>
          <cell r="E272">
            <v>400</v>
          </cell>
          <cell r="F272">
            <v>410</v>
          </cell>
          <cell r="G272">
            <v>560</v>
          </cell>
          <cell r="H272">
            <v>560</v>
          </cell>
          <cell r="I272" t="str">
            <v/>
          </cell>
          <cell r="J272">
            <v>700</v>
          </cell>
          <cell r="K272" t="str">
            <v>Wooden Drum</v>
          </cell>
          <cell r="L272">
            <v>25</v>
          </cell>
          <cell r="M272">
            <v>16</v>
          </cell>
          <cell r="N272">
            <v>0.10626437150767476</v>
          </cell>
        </row>
        <row r="273">
          <cell r="A273" t="str">
            <v>Export - Europe</v>
          </cell>
          <cell r="B273" t="str">
            <v>WDB080008</v>
          </cell>
          <cell r="C273">
            <v>850</v>
          </cell>
          <cell r="D273">
            <v>800</v>
          </cell>
          <cell r="E273">
            <v>400</v>
          </cell>
          <cell r="F273">
            <v>410</v>
          </cell>
          <cell r="G273">
            <v>560</v>
          </cell>
          <cell r="H273">
            <v>560</v>
          </cell>
          <cell r="I273" t="str">
            <v/>
          </cell>
          <cell r="J273">
            <v>900</v>
          </cell>
          <cell r="K273" t="str">
            <v>Wooden Drum</v>
          </cell>
          <cell r="L273">
            <v>45</v>
          </cell>
          <cell r="M273">
            <v>19</v>
          </cell>
          <cell r="N273">
            <v>0.15456635855661782</v>
          </cell>
        </row>
        <row r="274">
          <cell r="A274" t="str">
            <v>Export - Europe</v>
          </cell>
          <cell r="B274" t="str">
            <v>WDB070008</v>
          </cell>
          <cell r="C274">
            <v>750</v>
          </cell>
          <cell r="D274">
            <v>700</v>
          </cell>
          <cell r="E274">
            <v>400</v>
          </cell>
          <cell r="F274">
            <v>540</v>
          </cell>
          <cell r="G274">
            <v>640</v>
          </cell>
          <cell r="H274">
            <v>640</v>
          </cell>
          <cell r="I274" t="str">
            <v/>
          </cell>
          <cell r="J274">
            <v>300</v>
          </cell>
          <cell r="K274" t="str">
            <v>Wooden Drum</v>
          </cell>
          <cell r="L274">
            <v>27</v>
          </cell>
          <cell r="M274">
            <v>19</v>
          </cell>
          <cell r="N274">
            <v>0.13995795271742528</v>
          </cell>
        </row>
        <row r="275">
          <cell r="A275" t="str">
            <v>Export - Europe</v>
          </cell>
          <cell r="B275" t="str">
            <v>WDB075000</v>
          </cell>
          <cell r="C275">
            <v>800</v>
          </cell>
          <cell r="D275">
            <v>750</v>
          </cell>
          <cell r="E275">
            <v>500</v>
          </cell>
          <cell r="F275">
            <v>610</v>
          </cell>
          <cell r="G275">
            <v>750</v>
          </cell>
          <cell r="H275">
            <v>750</v>
          </cell>
          <cell r="I275" t="str">
            <v/>
          </cell>
          <cell r="J275">
            <v>500</v>
          </cell>
          <cell r="K275" t="str">
            <v>Wooden Drum</v>
          </cell>
          <cell r="L275">
            <v>32</v>
          </cell>
          <cell r="M275">
            <v>24</v>
          </cell>
          <cell r="N275">
            <v>0.14971652489763859</v>
          </cell>
        </row>
        <row r="276">
          <cell r="A276" t="str">
            <v>Export - Europe</v>
          </cell>
          <cell r="B276" t="str">
            <v>WDB080007</v>
          </cell>
          <cell r="C276">
            <v>850</v>
          </cell>
          <cell r="D276">
            <v>800</v>
          </cell>
          <cell r="E276">
            <v>400</v>
          </cell>
          <cell r="F276">
            <v>610</v>
          </cell>
          <cell r="G276">
            <v>750</v>
          </cell>
          <cell r="H276">
            <v>750</v>
          </cell>
          <cell r="I276" t="str">
            <v/>
          </cell>
          <cell r="J276">
            <v>900</v>
          </cell>
          <cell r="K276" t="str">
            <v>Wooden Drum</v>
          </cell>
          <cell r="L276">
            <v>40</v>
          </cell>
          <cell r="M276">
            <v>25</v>
          </cell>
          <cell r="N276">
            <v>0.22996458224277286</v>
          </cell>
        </row>
        <row r="277">
          <cell r="A277" t="str">
            <v>Export - Europe</v>
          </cell>
          <cell r="B277" t="str">
            <v>WDB080006</v>
          </cell>
          <cell r="C277">
            <v>850</v>
          </cell>
          <cell r="D277">
            <v>800</v>
          </cell>
          <cell r="E277">
            <v>600</v>
          </cell>
          <cell r="F277">
            <v>450</v>
          </cell>
          <cell r="G277">
            <v>600</v>
          </cell>
          <cell r="H277">
            <v>600</v>
          </cell>
          <cell r="I277" t="str">
            <v/>
          </cell>
          <cell r="J277">
            <v>1000</v>
          </cell>
          <cell r="K277" t="str">
            <v>Wooden Drum</v>
          </cell>
          <cell r="L277">
            <v>40</v>
          </cell>
          <cell r="M277">
            <v>20</v>
          </cell>
          <cell r="N277">
            <v>9.896016858807849E-2</v>
          </cell>
        </row>
        <row r="278">
          <cell r="A278" t="str">
            <v>Export - Europe</v>
          </cell>
          <cell r="B278" t="str">
            <v>WDB090012</v>
          </cell>
          <cell r="C278">
            <v>950</v>
          </cell>
          <cell r="D278">
            <v>900</v>
          </cell>
          <cell r="E278">
            <v>400</v>
          </cell>
          <cell r="F278">
            <v>590</v>
          </cell>
          <cell r="G278">
            <v>700</v>
          </cell>
          <cell r="H278">
            <v>700</v>
          </cell>
          <cell r="I278" t="str">
            <v/>
          </cell>
          <cell r="J278">
            <v>400</v>
          </cell>
          <cell r="K278" t="str">
            <v>Wooden Drum</v>
          </cell>
          <cell r="L278">
            <v>49</v>
          </cell>
          <cell r="M278">
            <v>26</v>
          </cell>
          <cell r="N278">
            <v>0.30120019566292144</v>
          </cell>
        </row>
        <row r="279">
          <cell r="A279" t="str">
            <v>Export - Europe</v>
          </cell>
          <cell r="B279" t="str">
            <v>WDB090007</v>
          </cell>
          <cell r="C279">
            <v>950</v>
          </cell>
          <cell r="D279">
            <v>900</v>
          </cell>
          <cell r="E279">
            <v>500</v>
          </cell>
          <cell r="F279">
            <v>610</v>
          </cell>
          <cell r="G279">
            <v>750</v>
          </cell>
          <cell r="H279">
            <v>750</v>
          </cell>
          <cell r="I279" t="str">
            <v/>
          </cell>
          <cell r="J279">
            <v>1000</v>
          </cell>
          <cell r="K279" t="str">
            <v>Wooden Drum</v>
          </cell>
          <cell r="L279">
            <v>65</v>
          </cell>
          <cell r="M279">
            <v>28</v>
          </cell>
          <cell r="N279">
            <v>0.26829201261656832</v>
          </cell>
        </row>
        <row r="280">
          <cell r="A280" t="str">
            <v>Export - Europe</v>
          </cell>
          <cell r="B280" t="str">
            <v>WDB100010</v>
          </cell>
          <cell r="C280">
            <v>1050</v>
          </cell>
          <cell r="D280">
            <v>1000</v>
          </cell>
          <cell r="E280">
            <v>800</v>
          </cell>
          <cell r="F280">
            <v>590</v>
          </cell>
          <cell r="G280">
            <v>750</v>
          </cell>
          <cell r="H280">
            <v>750</v>
          </cell>
          <cell r="I280" t="str">
            <v/>
          </cell>
          <cell r="J280">
            <v>500</v>
          </cell>
          <cell r="K280" t="str">
            <v>Wooden Drum</v>
          </cell>
          <cell r="L280">
            <v>75</v>
          </cell>
          <cell r="M280">
            <v>31</v>
          </cell>
          <cell r="N280">
            <v>0.16681856990561805</v>
          </cell>
        </row>
        <row r="281">
          <cell r="A281" t="str">
            <v>Export - Europe</v>
          </cell>
          <cell r="B281" t="str">
            <v>WDB100006</v>
          </cell>
          <cell r="C281">
            <v>1050</v>
          </cell>
          <cell r="D281">
            <v>1000</v>
          </cell>
          <cell r="E281">
            <v>600</v>
          </cell>
          <cell r="F281">
            <v>450</v>
          </cell>
          <cell r="G281">
            <v>600</v>
          </cell>
          <cell r="H281">
            <v>600</v>
          </cell>
          <cell r="I281" t="str">
            <v/>
          </cell>
          <cell r="J281">
            <v>1000</v>
          </cell>
          <cell r="K281" t="str">
            <v>Wooden Drum</v>
          </cell>
          <cell r="L281">
            <v>70</v>
          </cell>
          <cell r="M281">
            <v>25</v>
          </cell>
          <cell r="N281">
            <v>0.22619467105846514</v>
          </cell>
        </row>
        <row r="282">
          <cell r="A282" t="str">
            <v>Export - Europe</v>
          </cell>
          <cell r="B282" t="str">
            <v>WDB100007</v>
          </cell>
          <cell r="C282">
            <v>1050</v>
          </cell>
          <cell r="D282">
            <v>1000</v>
          </cell>
          <cell r="E282">
            <v>500</v>
          </cell>
          <cell r="F282">
            <v>610</v>
          </cell>
          <cell r="G282">
            <v>750</v>
          </cell>
          <cell r="H282">
            <v>750</v>
          </cell>
          <cell r="I282" t="str">
            <v/>
          </cell>
          <cell r="J282">
            <v>1000</v>
          </cell>
          <cell r="K282" t="str">
            <v>Wooden Drum</v>
          </cell>
          <cell r="L282">
            <v>70</v>
          </cell>
          <cell r="M282">
            <v>31</v>
          </cell>
          <cell r="N282">
            <v>0.35931965975433261</v>
          </cell>
        </row>
        <row r="283">
          <cell r="A283" t="str">
            <v>Export - Europe</v>
          </cell>
          <cell r="B283" t="str">
            <v>WDB100004</v>
          </cell>
          <cell r="C283">
            <v>1050</v>
          </cell>
          <cell r="D283">
            <v>1000</v>
          </cell>
          <cell r="E283">
            <v>700</v>
          </cell>
          <cell r="F283">
            <v>610</v>
          </cell>
          <cell r="G283">
            <v>750</v>
          </cell>
          <cell r="H283">
            <v>750</v>
          </cell>
          <cell r="I283" t="str">
            <v>Supported</v>
          </cell>
          <cell r="J283">
            <v>1500</v>
          </cell>
          <cell r="K283" t="str">
            <v>Wooden Drum</v>
          </cell>
          <cell r="L283">
            <v>75</v>
          </cell>
          <cell r="M283">
            <v>31</v>
          </cell>
          <cell r="N283">
            <v>0.24433736863294614</v>
          </cell>
        </row>
        <row r="284">
          <cell r="A284" t="str">
            <v>Export - Europe</v>
          </cell>
          <cell r="B284" t="str">
            <v>WDB100009</v>
          </cell>
          <cell r="C284">
            <v>1050</v>
          </cell>
          <cell r="D284">
            <v>1000</v>
          </cell>
          <cell r="E284">
            <v>500</v>
          </cell>
          <cell r="F284">
            <v>610</v>
          </cell>
          <cell r="G284">
            <v>750</v>
          </cell>
          <cell r="H284">
            <v>750</v>
          </cell>
          <cell r="I284" t="str">
            <v/>
          </cell>
          <cell r="J284">
            <v>1500</v>
          </cell>
          <cell r="K284" t="str">
            <v>Wooden Drum</v>
          </cell>
          <cell r="L284">
            <v>75</v>
          </cell>
          <cell r="M284">
            <v>31</v>
          </cell>
          <cell r="N284">
            <v>0.35931965975433261</v>
          </cell>
        </row>
        <row r="285">
          <cell r="A285" t="str">
            <v>Export - Europe</v>
          </cell>
          <cell r="B285" t="str">
            <v>WDB110010</v>
          </cell>
          <cell r="C285">
            <v>1150</v>
          </cell>
          <cell r="D285">
            <v>1100</v>
          </cell>
          <cell r="E285">
            <v>600</v>
          </cell>
          <cell r="F285">
            <v>590</v>
          </cell>
          <cell r="G285">
            <v>750</v>
          </cell>
          <cell r="H285">
            <v>750</v>
          </cell>
          <cell r="I285" t="str">
            <v/>
          </cell>
          <cell r="J285">
            <v>500</v>
          </cell>
          <cell r="K285" t="str">
            <v>Wooden Drum</v>
          </cell>
          <cell r="L285">
            <v>75</v>
          </cell>
          <cell r="M285">
            <v>34</v>
          </cell>
          <cell r="N285">
            <v>0.39387717894382029</v>
          </cell>
        </row>
        <row r="286">
          <cell r="A286" t="str">
            <v>Export - Europe</v>
          </cell>
          <cell r="B286" t="str">
            <v>WDB110007</v>
          </cell>
          <cell r="C286">
            <v>1150</v>
          </cell>
          <cell r="D286">
            <v>1100</v>
          </cell>
          <cell r="E286">
            <v>550</v>
          </cell>
          <cell r="F286">
            <v>590</v>
          </cell>
          <cell r="G286">
            <v>750</v>
          </cell>
          <cell r="H286">
            <v>750</v>
          </cell>
          <cell r="I286" t="str">
            <v/>
          </cell>
          <cell r="J286">
            <v>1000</v>
          </cell>
          <cell r="K286" t="str">
            <v>Wooden Drum</v>
          </cell>
          <cell r="L286">
            <v>90</v>
          </cell>
          <cell r="M286">
            <v>34</v>
          </cell>
          <cell r="N286">
            <v>0.42052181163707875</v>
          </cell>
        </row>
        <row r="287">
          <cell r="A287" t="str">
            <v>Export - Europe</v>
          </cell>
          <cell r="B287" t="str">
            <v>WDB110009</v>
          </cell>
          <cell r="C287">
            <v>1150</v>
          </cell>
          <cell r="D287">
            <v>1100</v>
          </cell>
          <cell r="E287">
            <v>550</v>
          </cell>
          <cell r="F287">
            <v>590</v>
          </cell>
          <cell r="G287">
            <v>750</v>
          </cell>
          <cell r="H287">
            <v>750</v>
          </cell>
          <cell r="I287" t="str">
            <v/>
          </cell>
          <cell r="J287">
            <v>1500</v>
          </cell>
          <cell r="K287" t="str">
            <v>Wooden Drum</v>
          </cell>
          <cell r="L287">
            <v>95</v>
          </cell>
          <cell r="M287">
            <v>34</v>
          </cell>
          <cell r="N287">
            <v>0.42052181163707875</v>
          </cell>
        </row>
        <row r="288">
          <cell r="A288" t="str">
            <v>Export - Europe</v>
          </cell>
          <cell r="B288" t="str">
            <v>WDB110005</v>
          </cell>
          <cell r="C288">
            <v>1150</v>
          </cell>
          <cell r="D288">
            <v>1100</v>
          </cell>
          <cell r="E288">
            <v>450</v>
          </cell>
          <cell r="F288">
            <v>590</v>
          </cell>
          <cell r="G288">
            <v>750</v>
          </cell>
          <cell r="H288">
            <v>750</v>
          </cell>
          <cell r="I288" t="str">
            <v/>
          </cell>
          <cell r="J288">
            <v>1500</v>
          </cell>
          <cell r="K288" t="str">
            <v>Wooden Drum</v>
          </cell>
          <cell r="L288">
            <v>75</v>
          </cell>
          <cell r="M288">
            <v>34</v>
          </cell>
          <cell r="N288">
            <v>0.4668603032775282</v>
          </cell>
        </row>
        <row r="289">
          <cell r="A289" t="str">
            <v>Export - Europe</v>
          </cell>
          <cell r="B289" t="str">
            <v>WDB120006</v>
          </cell>
          <cell r="C289">
            <v>1250</v>
          </cell>
          <cell r="D289">
            <v>1200</v>
          </cell>
          <cell r="E289">
            <v>600</v>
          </cell>
          <cell r="F289">
            <v>450</v>
          </cell>
          <cell r="G289">
            <v>600</v>
          </cell>
          <cell r="H289">
            <v>600</v>
          </cell>
          <cell r="I289" t="str">
            <v/>
          </cell>
          <cell r="J289">
            <v>1000</v>
          </cell>
          <cell r="K289" t="str">
            <v>Wooden Drum</v>
          </cell>
          <cell r="L289">
            <v>105</v>
          </cell>
          <cell r="M289">
            <v>29</v>
          </cell>
          <cell r="N289">
            <v>0.38170350741115988</v>
          </cell>
        </row>
        <row r="290">
          <cell r="A290" t="str">
            <v>Export - Europe</v>
          </cell>
          <cell r="B290" t="str">
            <v>WDB125011</v>
          </cell>
          <cell r="C290">
            <v>1300</v>
          </cell>
          <cell r="D290">
            <v>1250</v>
          </cell>
          <cell r="E290">
            <v>900</v>
          </cell>
          <cell r="F290">
            <v>590</v>
          </cell>
          <cell r="G290">
            <v>750</v>
          </cell>
          <cell r="H290">
            <v>750</v>
          </cell>
          <cell r="I290" t="str">
            <v/>
          </cell>
          <cell r="J290">
            <v>1000</v>
          </cell>
          <cell r="K290" t="str">
            <v>Wooden Drum</v>
          </cell>
          <cell r="L290">
            <v>117</v>
          </cell>
          <cell r="M290">
            <v>38</v>
          </cell>
          <cell r="N290">
            <v>0.34869714959438203</v>
          </cell>
        </row>
        <row r="291">
          <cell r="A291" t="str">
            <v>Export - Europe</v>
          </cell>
          <cell r="B291" t="str">
            <v>WDB125016</v>
          </cell>
          <cell r="C291">
            <v>1300</v>
          </cell>
          <cell r="D291">
            <v>1250</v>
          </cell>
          <cell r="E291">
            <v>600</v>
          </cell>
          <cell r="F291">
            <v>590</v>
          </cell>
          <cell r="G291">
            <v>750</v>
          </cell>
          <cell r="H291">
            <v>750</v>
          </cell>
          <cell r="I291" t="str">
            <v/>
          </cell>
          <cell r="J291">
            <v>1200</v>
          </cell>
          <cell r="K291" t="str">
            <v>Wooden Drum</v>
          </cell>
          <cell r="L291">
            <v>84</v>
          </cell>
          <cell r="M291">
            <v>38</v>
          </cell>
          <cell r="N291">
            <v>0.55722036197640468</v>
          </cell>
        </row>
        <row r="292">
          <cell r="A292" t="str">
            <v>Export - Europe</v>
          </cell>
          <cell r="B292" t="str">
            <v>WDB125007</v>
          </cell>
          <cell r="C292">
            <v>1300</v>
          </cell>
          <cell r="D292">
            <v>1250</v>
          </cell>
          <cell r="E292">
            <v>550</v>
          </cell>
          <cell r="F292">
            <v>590</v>
          </cell>
          <cell r="G292">
            <v>750</v>
          </cell>
          <cell r="H292">
            <v>750</v>
          </cell>
          <cell r="I292" t="str">
            <v/>
          </cell>
          <cell r="J292">
            <v>1500</v>
          </cell>
          <cell r="K292" t="str">
            <v>Wooden Drum</v>
          </cell>
          <cell r="L292">
            <v>105</v>
          </cell>
          <cell r="M292">
            <v>38</v>
          </cell>
          <cell r="N292">
            <v>0.58386499466966302</v>
          </cell>
        </row>
        <row r="293">
          <cell r="A293" t="str">
            <v>Export - Europe</v>
          </cell>
          <cell r="B293" t="str">
            <v>WDB125009</v>
          </cell>
          <cell r="C293">
            <v>1300</v>
          </cell>
          <cell r="D293">
            <v>1250</v>
          </cell>
          <cell r="E293">
            <v>550</v>
          </cell>
          <cell r="F293">
            <v>590</v>
          </cell>
          <cell r="G293">
            <v>750</v>
          </cell>
          <cell r="H293">
            <v>750</v>
          </cell>
          <cell r="I293" t="str">
            <v/>
          </cell>
          <cell r="J293">
            <v>2000</v>
          </cell>
          <cell r="K293" t="str">
            <v>Wooden Drum</v>
          </cell>
          <cell r="L293">
            <v>120</v>
          </cell>
          <cell r="M293">
            <v>38</v>
          </cell>
          <cell r="N293">
            <v>0.58386499466966302</v>
          </cell>
        </row>
        <row r="294">
          <cell r="A294" t="str">
            <v>Export - Europe</v>
          </cell>
          <cell r="B294" t="str">
            <v>WDB140015</v>
          </cell>
          <cell r="C294">
            <v>1450</v>
          </cell>
          <cell r="D294">
            <v>1400</v>
          </cell>
          <cell r="E294">
            <v>600</v>
          </cell>
          <cell r="F294">
            <v>590</v>
          </cell>
          <cell r="G294">
            <v>750</v>
          </cell>
          <cell r="H294">
            <v>750</v>
          </cell>
          <cell r="I294" t="str">
            <v/>
          </cell>
          <cell r="J294">
            <v>1200</v>
          </cell>
          <cell r="K294" t="str">
            <v>Wooden Drum</v>
          </cell>
          <cell r="L294">
            <v>130</v>
          </cell>
          <cell r="M294">
            <v>43</v>
          </cell>
          <cell r="N294">
            <v>0.74141586624719102</v>
          </cell>
        </row>
        <row r="295">
          <cell r="A295" t="str">
            <v>Export - Europe</v>
          </cell>
          <cell r="B295" t="str">
            <v>WDB140008</v>
          </cell>
          <cell r="C295">
            <v>1450</v>
          </cell>
          <cell r="D295">
            <v>1400</v>
          </cell>
          <cell r="E295">
            <v>700</v>
          </cell>
          <cell r="F295">
            <v>590</v>
          </cell>
          <cell r="G295">
            <v>750</v>
          </cell>
          <cell r="H295">
            <v>750</v>
          </cell>
          <cell r="I295" t="str">
            <v/>
          </cell>
          <cell r="J295">
            <v>2500</v>
          </cell>
          <cell r="K295" t="str">
            <v>Wooden Drum</v>
          </cell>
          <cell r="L295">
            <v>160</v>
          </cell>
          <cell r="M295">
            <v>43</v>
          </cell>
          <cell r="N295">
            <v>0.681175827114607</v>
          </cell>
        </row>
        <row r="296">
          <cell r="A296" t="str">
            <v>Export - Europe</v>
          </cell>
          <cell r="B296" t="str">
            <v>WDB150007</v>
          </cell>
          <cell r="C296">
            <v>1550</v>
          </cell>
          <cell r="D296">
            <v>1500</v>
          </cell>
          <cell r="E296">
            <v>700</v>
          </cell>
          <cell r="F296">
            <v>590</v>
          </cell>
          <cell r="G296">
            <v>750</v>
          </cell>
          <cell r="H296">
            <v>750</v>
          </cell>
          <cell r="I296" t="str">
            <v/>
          </cell>
          <cell r="J296">
            <v>3000</v>
          </cell>
          <cell r="K296" t="str">
            <v>Wooden Drum</v>
          </cell>
          <cell r="L296">
            <v>175</v>
          </cell>
          <cell r="M296">
            <v>46</v>
          </cell>
          <cell r="N296">
            <v>0.81555745287191028</v>
          </cell>
        </row>
        <row r="297">
          <cell r="A297" t="str">
            <v>Export - Europe</v>
          </cell>
          <cell r="B297" t="str">
            <v>WDB160008</v>
          </cell>
          <cell r="C297">
            <v>1650</v>
          </cell>
          <cell r="D297">
            <v>1600</v>
          </cell>
          <cell r="E297">
            <v>700</v>
          </cell>
          <cell r="F297">
            <v>590</v>
          </cell>
          <cell r="G297">
            <v>750</v>
          </cell>
          <cell r="H297">
            <v>750</v>
          </cell>
          <cell r="I297" t="str">
            <v/>
          </cell>
          <cell r="J297">
            <v>3700</v>
          </cell>
          <cell r="K297" t="str">
            <v>Wooden Drum</v>
          </cell>
          <cell r="L297">
            <v>195</v>
          </cell>
          <cell r="M297">
            <v>49</v>
          </cell>
          <cell r="N297">
            <v>0.95920677695730361</v>
          </cell>
        </row>
        <row r="298">
          <cell r="A298" t="str">
            <v>Export - Europe</v>
          </cell>
          <cell r="B298" t="str">
            <v>WDB080005</v>
          </cell>
          <cell r="C298">
            <v>850</v>
          </cell>
          <cell r="D298">
            <v>800</v>
          </cell>
          <cell r="E298">
            <v>400</v>
          </cell>
          <cell r="F298">
            <v>750</v>
          </cell>
          <cell r="G298">
            <v>850</v>
          </cell>
          <cell r="H298">
            <v>850</v>
          </cell>
          <cell r="I298" t="str">
            <v/>
          </cell>
          <cell r="J298">
            <v>900</v>
          </cell>
          <cell r="K298" t="str">
            <v>Wooden Drum</v>
          </cell>
          <cell r="L298">
            <v>40</v>
          </cell>
          <cell r="M298">
            <v>28</v>
          </cell>
          <cell r="N298">
            <v>0.28274333882308139</v>
          </cell>
        </row>
        <row r="299">
          <cell r="A299" t="str">
            <v>Export - Europe</v>
          </cell>
          <cell r="B299" t="str">
            <v>WDB110012</v>
          </cell>
          <cell r="C299">
            <v>1150</v>
          </cell>
          <cell r="D299">
            <v>1100</v>
          </cell>
          <cell r="E299">
            <v>750</v>
          </cell>
          <cell r="F299">
            <v>900</v>
          </cell>
          <cell r="G299">
            <v>1100</v>
          </cell>
          <cell r="H299">
            <v>1100</v>
          </cell>
          <cell r="I299" t="str">
            <v/>
          </cell>
          <cell r="J299">
            <v>500</v>
          </cell>
          <cell r="K299" t="str">
            <v>Wooden Drum</v>
          </cell>
          <cell r="L299">
            <v>85</v>
          </cell>
          <cell r="M299">
            <v>50</v>
          </cell>
          <cell r="N299">
            <v>0.45769077971986299</v>
          </cell>
        </row>
        <row r="300">
          <cell r="A300" t="str">
            <v>Export - Europe</v>
          </cell>
          <cell r="B300" t="str">
            <v>WDB110008</v>
          </cell>
          <cell r="C300">
            <v>1150</v>
          </cell>
          <cell r="D300">
            <v>1100</v>
          </cell>
          <cell r="E300">
            <v>550</v>
          </cell>
          <cell r="F300">
            <v>750</v>
          </cell>
          <cell r="G300">
            <v>850</v>
          </cell>
          <cell r="H300">
            <v>850</v>
          </cell>
          <cell r="I300" t="str">
            <v/>
          </cell>
          <cell r="J300">
            <v>1000</v>
          </cell>
          <cell r="K300" t="str">
            <v>Wooden Drum</v>
          </cell>
          <cell r="L300">
            <v>90</v>
          </cell>
          <cell r="M300">
            <v>38</v>
          </cell>
          <cell r="N300">
            <v>0.53456162496238824</v>
          </cell>
        </row>
        <row r="301">
          <cell r="A301" t="str">
            <v>Export - Europe</v>
          </cell>
          <cell r="B301" t="str">
            <v>WDB125012</v>
          </cell>
          <cell r="C301">
            <v>1300</v>
          </cell>
          <cell r="D301">
            <v>1250</v>
          </cell>
          <cell r="E301">
            <v>950</v>
          </cell>
          <cell r="F301">
            <v>900</v>
          </cell>
          <cell r="G301">
            <v>1100</v>
          </cell>
          <cell r="H301">
            <v>1100</v>
          </cell>
          <cell r="I301" t="str">
            <v/>
          </cell>
          <cell r="J301">
            <v>500</v>
          </cell>
          <cell r="K301" t="str">
            <v>Wooden Drum</v>
          </cell>
          <cell r="L301">
            <v>120</v>
          </cell>
          <cell r="M301">
            <v>56</v>
          </cell>
          <cell r="N301">
            <v>0.46652650905808424</v>
          </cell>
        </row>
        <row r="302">
          <cell r="A302" t="str">
            <v>Export - Europe</v>
          </cell>
          <cell r="B302" t="str">
            <v>WDB125008</v>
          </cell>
          <cell r="C302">
            <v>1300</v>
          </cell>
          <cell r="D302">
            <v>1250</v>
          </cell>
          <cell r="E302">
            <v>900</v>
          </cell>
          <cell r="F302">
            <v>900</v>
          </cell>
          <cell r="G302">
            <v>1100</v>
          </cell>
          <cell r="H302">
            <v>1100</v>
          </cell>
          <cell r="I302" t="str">
            <v/>
          </cell>
          <cell r="J302">
            <v>1000</v>
          </cell>
          <cell r="K302" t="str">
            <v>Wooden Drum</v>
          </cell>
          <cell r="L302">
            <v>120</v>
          </cell>
          <cell r="M302">
            <v>56</v>
          </cell>
          <cell r="N302">
            <v>0.53191090616092185</v>
          </cell>
        </row>
        <row r="303">
          <cell r="A303" t="str">
            <v>Export - Europe</v>
          </cell>
          <cell r="B303" t="str">
            <v>WDB140006</v>
          </cell>
          <cell r="C303">
            <v>1450</v>
          </cell>
          <cell r="D303">
            <v>1400</v>
          </cell>
          <cell r="E303">
            <v>1100</v>
          </cell>
          <cell r="F303">
            <v>900</v>
          </cell>
          <cell r="G303">
            <v>1100</v>
          </cell>
          <cell r="H303">
            <v>1100</v>
          </cell>
          <cell r="I303" t="str">
            <v/>
          </cell>
          <cell r="J303">
            <v>800</v>
          </cell>
          <cell r="K303" t="str">
            <v>Wooden Drum</v>
          </cell>
          <cell r="L303">
            <v>165</v>
          </cell>
          <cell r="M303">
            <v>63</v>
          </cell>
          <cell r="N303">
            <v>0.53014376029327759</v>
          </cell>
        </row>
        <row r="304">
          <cell r="A304" t="str">
            <v>Export - Europe</v>
          </cell>
          <cell r="B304" t="str">
            <v>WDB140007</v>
          </cell>
          <cell r="C304">
            <v>1450</v>
          </cell>
          <cell r="D304">
            <v>1400</v>
          </cell>
          <cell r="E304">
            <v>700</v>
          </cell>
          <cell r="F304">
            <v>900</v>
          </cell>
          <cell r="G304">
            <v>1100</v>
          </cell>
          <cell r="H304">
            <v>1100</v>
          </cell>
          <cell r="I304" t="str">
            <v/>
          </cell>
          <cell r="J304">
            <v>2000</v>
          </cell>
          <cell r="K304" t="str">
            <v>Wooden Drum</v>
          </cell>
          <cell r="L304">
            <v>145</v>
          </cell>
          <cell r="M304">
            <v>63</v>
          </cell>
          <cell r="N304">
            <v>1.0390817701748241</v>
          </cell>
        </row>
        <row r="305">
          <cell r="A305" t="str">
            <v>Export - Europe</v>
          </cell>
          <cell r="B305" t="str">
            <v>WDB140012</v>
          </cell>
          <cell r="C305">
            <v>1450</v>
          </cell>
          <cell r="D305">
            <v>1400</v>
          </cell>
          <cell r="E305">
            <v>700</v>
          </cell>
          <cell r="F305">
            <v>800</v>
          </cell>
          <cell r="G305">
            <v>990</v>
          </cell>
          <cell r="H305">
            <v>990</v>
          </cell>
          <cell r="I305" t="str">
            <v/>
          </cell>
          <cell r="J305">
            <v>2500</v>
          </cell>
          <cell r="K305" t="str">
            <v>Wooden Drum</v>
          </cell>
          <cell r="L305">
            <v>165</v>
          </cell>
          <cell r="M305">
            <v>56</v>
          </cell>
          <cell r="N305">
            <v>0.92362824015539924</v>
          </cell>
        </row>
        <row r="306">
          <cell r="A306" t="str">
            <v>Export - Europe</v>
          </cell>
          <cell r="B306" t="str">
            <v>WDB140010</v>
          </cell>
          <cell r="C306">
            <v>1450</v>
          </cell>
          <cell r="D306">
            <v>1400</v>
          </cell>
          <cell r="E306">
            <v>700</v>
          </cell>
          <cell r="F306">
            <v>900</v>
          </cell>
          <cell r="G306">
            <v>1100</v>
          </cell>
          <cell r="H306">
            <v>1100</v>
          </cell>
          <cell r="I306" t="str">
            <v/>
          </cell>
          <cell r="J306">
            <v>3500</v>
          </cell>
          <cell r="K306" t="str">
            <v>Wooden Drum</v>
          </cell>
          <cell r="L306">
            <v>165</v>
          </cell>
          <cell r="M306">
            <v>63</v>
          </cell>
          <cell r="N306">
            <v>1.0390817701748241</v>
          </cell>
        </row>
        <row r="307">
          <cell r="A307" t="str">
            <v>Export - Europe</v>
          </cell>
          <cell r="B307" t="str">
            <v>WDB150016</v>
          </cell>
          <cell r="C307">
            <v>1550</v>
          </cell>
          <cell r="D307">
            <v>1500</v>
          </cell>
          <cell r="E307">
            <v>1150</v>
          </cell>
          <cell r="F307">
            <v>900</v>
          </cell>
          <cell r="G307">
            <v>1100</v>
          </cell>
          <cell r="H307">
            <v>1100</v>
          </cell>
          <cell r="I307" t="str">
            <v/>
          </cell>
          <cell r="J307">
            <v>1000</v>
          </cell>
          <cell r="K307" t="str">
            <v>Wooden Drum</v>
          </cell>
          <cell r="L307">
            <v>230</v>
          </cell>
          <cell r="M307">
            <v>67</v>
          </cell>
          <cell r="N307">
            <v>0.65561111689601992</v>
          </cell>
        </row>
        <row r="308">
          <cell r="A308" t="str">
            <v>Export - Europe</v>
          </cell>
          <cell r="B308" t="str">
            <v>WDB150024</v>
          </cell>
          <cell r="C308">
            <v>1550</v>
          </cell>
          <cell r="D308">
            <v>1500</v>
          </cell>
          <cell r="E308">
            <v>600</v>
          </cell>
          <cell r="F308">
            <v>900</v>
          </cell>
          <cell r="G308">
            <v>1100</v>
          </cell>
          <cell r="H308">
            <v>1100</v>
          </cell>
          <cell r="I308" t="str">
            <v/>
          </cell>
          <cell r="J308">
            <v>1500</v>
          </cell>
          <cell r="K308" t="str">
            <v>Wooden Drum</v>
          </cell>
          <cell r="L308">
            <v>122</v>
          </cell>
          <cell r="M308">
            <v>67</v>
          </cell>
          <cell r="N308">
            <v>1.3359622759390595</v>
          </cell>
        </row>
        <row r="309">
          <cell r="A309" t="str">
            <v>Export - Europe</v>
          </cell>
          <cell r="B309" t="str">
            <v>WDB150012</v>
          </cell>
          <cell r="C309">
            <v>1550</v>
          </cell>
          <cell r="D309">
            <v>1500</v>
          </cell>
          <cell r="E309">
            <v>700</v>
          </cell>
          <cell r="F309">
            <v>800</v>
          </cell>
          <cell r="G309">
            <v>990</v>
          </cell>
          <cell r="H309">
            <v>990</v>
          </cell>
          <cell r="I309" t="str">
            <v/>
          </cell>
          <cell r="J309">
            <v>3000</v>
          </cell>
          <cell r="K309" t="str">
            <v>Wooden Drum</v>
          </cell>
          <cell r="L309">
            <v>195</v>
          </cell>
          <cell r="M309">
            <v>60</v>
          </cell>
          <cell r="N309">
            <v>1.1058406140636072</v>
          </cell>
        </row>
        <row r="310">
          <cell r="A310" t="str">
            <v>Export - Europe</v>
          </cell>
          <cell r="B310" t="str">
            <v>WDB150020</v>
          </cell>
          <cell r="C310">
            <v>1550</v>
          </cell>
          <cell r="D310">
            <v>1500</v>
          </cell>
          <cell r="E310">
            <v>800</v>
          </cell>
          <cell r="F310">
            <v>800</v>
          </cell>
          <cell r="G310">
            <v>1000</v>
          </cell>
          <cell r="H310">
            <v>1000</v>
          </cell>
          <cell r="I310" t="str">
            <v/>
          </cell>
          <cell r="J310">
            <v>3000</v>
          </cell>
          <cell r="K310" t="str">
            <v>Wooden Drum</v>
          </cell>
          <cell r="L310">
            <v>165</v>
          </cell>
          <cell r="M310">
            <v>61</v>
          </cell>
          <cell r="N310">
            <v>1.0115928344559133</v>
          </cell>
        </row>
        <row r="311">
          <cell r="A311" t="str">
            <v>Export - Europe</v>
          </cell>
          <cell r="B311" t="str">
            <v>WDB150013</v>
          </cell>
          <cell r="C311">
            <v>1550</v>
          </cell>
          <cell r="D311">
            <v>1500</v>
          </cell>
          <cell r="E311">
            <v>1000</v>
          </cell>
          <cell r="F311">
            <v>900</v>
          </cell>
          <cell r="G311">
            <v>1100</v>
          </cell>
          <cell r="H311">
            <v>1100</v>
          </cell>
          <cell r="I311" t="str">
            <v/>
          </cell>
          <cell r="J311">
            <v>3000</v>
          </cell>
          <cell r="K311" t="str">
            <v>Wooden Drum</v>
          </cell>
          <cell r="L311">
            <v>195</v>
          </cell>
          <cell r="M311">
            <v>67</v>
          </cell>
          <cell r="N311">
            <v>0.88357293382212931</v>
          </cell>
        </row>
        <row r="312">
          <cell r="A312" t="str">
            <v>Export - Europe</v>
          </cell>
          <cell r="B312" t="str">
            <v>WDB150006</v>
          </cell>
          <cell r="C312">
            <v>1550</v>
          </cell>
          <cell r="D312">
            <v>1500</v>
          </cell>
          <cell r="E312">
            <v>900</v>
          </cell>
          <cell r="F312">
            <v>900</v>
          </cell>
          <cell r="G312">
            <v>1100</v>
          </cell>
          <cell r="H312">
            <v>1100</v>
          </cell>
          <cell r="I312" t="str">
            <v/>
          </cell>
          <cell r="J312">
            <v>3000</v>
          </cell>
          <cell r="K312" t="str">
            <v>Wooden Drum</v>
          </cell>
          <cell r="L312">
            <v>195</v>
          </cell>
          <cell r="M312">
            <v>67</v>
          </cell>
          <cell r="N312">
            <v>1.0178760197630929</v>
          </cell>
        </row>
        <row r="313">
          <cell r="A313" t="str">
            <v>Export - Europe</v>
          </cell>
          <cell r="B313" t="str">
            <v>WDB150008</v>
          </cell>
          <cell r="C313">
            <v>1550</v>
          </cell>
          <cell r="D313">
            <v>1500</v>
          </cell>
          <cell r="E313">
            <v>700</v>
          </cell>
          <cell r="F313">
            <v>900</v>
          </cell>
          <cell r="G313">
            <v>1100</v>
          </cell>
          <cell r="H313">
            <v>1100</v>
          </cell>
          <cell r="I313" t="str">
            <v/>
          </cell>
          <cell r="J313">
            <v>3500</v>
          </cell>
          <cell r="K313" t="str">
            <v>Wooden Drum</v>
          </cell>
          <cell r="L313">
            <v>185</v>
          </cell>
          <cell r="M313">
            <v>67</v>
          </cell>
          <cell r="N313">
            <v>1.244070690821558</v>
          </cell>
        </row>
        <row r="314">
          <cell r="A314" t="str">
            <v>Export - Europe</v>
          </cell>
          <cell r="B314" t="str">
            <v>WDB160023</v>
          </cell>
          <cell r="C314">
            <v>1650</v>
          </cell>
          <cell r="D314">
            <v>1600</v>
          </cell>
          <cell r="E314">
            <v>650</v>
          </cell>
          <cell r="F314">
            <v>900</v>
          </cell>
          <cell r="G314">
            <v>1100</v>
          </cell>
          <cell r="H314">
            <v>1100</v>
          </cell>
          <cell r="I314" t="str">
            <v/>
          </cell>
          <cell r="J314">
            <v>2500</v>
          </cell>
          <cell r="K314" t="str">
            <v>Wooden Drum</v>
          </cell>
          <cell r="L314">
            <v>171</v>
          </cell>
          <cell r="M314">
            <v>71</v>
          </cell>
          <cell r="N314">
            <v>1.5109097168358412</v>
          </cell>
        </row>
        <row r="315">
          <cell r="A315" t="str">
            <v>Export - Europe</v>
          </cell>
          <cell r="B315" t="str">
            <v>WDB160010</v>
          </cell>
          <cell r="C315">
            <v>1650</v>
          </cell>
          <cell r="D315">
            <v>1600</v>
          </cell>
          <cell r="E315">
            <v>700</v>
          </cell>
          <cell r="F315">
            <v>900</v>
          </cell>
          <cell r="G315">
            <v>1100</v>
          </cell>
          <cell r="H315">
            <v>1100</v>
          </cell>
          <cell r="I315" t="str">
            <v/>
          </cell>
          <cell r="J315">
            <v>2700</v>
          </cell>
          <cell r="K315" t="str">
            <v>Wooden Drum</v>
          </cell>
          <cell r="L315">
            <v>190</v>
          </cell>
          <cell r="M315">
            <v>71</v>
          </cell>
          <cell r="N315">
            <v>1.4631967784094462</v>
          </cell>
        </row>
        <row r="316">
          <cell r="A316" t="str">
            <v>Export - Europe</v>
          </cell>
          <cell r="B316" t="str">
            <v>WDB160017</v>
          </cell>
          <cell r="C316">
            <v>1650</v>
          </cell>
          <cell r="D316">
            <v>1600</v>
          </cell>
          <cell r="E316">
            <v>1150</v>
          </cell>
          <cell r="F316">
            <v>900</v>
          </cell>
          <cell r="G316">
            <v>1100</v>
          </cell>
          <cell r="H316">
            <v>1100</v>
          </cell>
          <cell r="I316" t="str">
            <v/>
          </cell>
          <cell r="J316">
            <v>3000</v>
          </cell>
          <cell r="K316" t="str">
            <v>Wooden Drum</v>
          </cell>
          <cell r="L316">
            <v>200</v>
          </cell>
          <cell r="M316">
            <v>71</v>
          </cell>
          <cell r="N316">
            <v>0.87473720448390802</v>
          </cell>
        </row>
        <row r="317">
          <cell r="A317" t="str">
            <v>Export - Europe</v>
          </cell>
          <cell r="B317" t="str">
            <v>WDB160012</v>
          </cell>
          <cell r="C317">
            <v>1650</v>
          </cell>
          <cell r="D317">
            <v>1600</v>
          </cell>
          <cell r="E317">
            <v>700</v>
          </cell>
          <cell r="F317">
            <v>800</v>
          </cell>
          <cell r="G317">
            <v>990</v>
          </cell>
          <cell r="H317">
            <v>990</v>
          </cell>
          <cell r="I317" t="str">
            <v/>
          </cell>
          <cell r="J317">
            <v>3700</v>
          </cell>
          <cell r="K317" t="str">
            <v>Wooden Drum</v>
          </cell>
          <cell r="L317">
            <v>220</v>
          </cell>
          <cell r="M317">
            <v>64</v>
          </cell>
          <cell r="N317">
            <v>1.3006193585861745</v>
          </cell>
        </row>
        <row r="318">
          <cell r="A318" t="str">
            <v>Export - Europe</v>
          </cell>
          <cell r="B318" t="str">
            <v>WDB160013</v>
          </cell>
          <cell r="C318">
            <v>1650</v>
          </cell>
          <cell r="D318">
            <v>1600</v>
          </cell>
          <cell r="E318">
            <v>1100</v>
          </cell>
          <cell r="F318">
            <v>900</v>
          </cell>
          <cell r="G318">
            <v>1100</v>
          </cell>
          <cell r="H318">
            <v>1100</v>
          </cell>
          <cell r="I318" t="str">
            <v/>
          </cell>
          <cell r="J318">
            <v>3700</v>
          </cell>
          <cell r="K318" t="str">
            <v>Wooden Drum</v>
          </cell>
          <cell r="L318">
            <v>220</v>
          </cell>
          <cell r="M318">
            <v>71</v>
          </cell>
          <cell r="N318">
            <v>0.95425876852789959</v>
          </cell>
        </row>
        <row r="319">
          <cell r="A319" t="str">
            <v>Export - Europe</v>
          </cell>
          <cell r="B319" t="str">
            <v>WDB160006</v>
          </cell>
          <cell r="C319">
            <v>1650</v>
          </cell>
          <cell r="D319">
            <v>1600</v>
          </cell>
          <cell r="E319">
            <v>900</v>
          </cell>
          <cell r="F319">
            <v>900</v>
          </cell>
          <cell r="G319">
            <v>1100</v>
          </cell>
          <cell r="H319">
            <v>1100</v>
          </cell>
          <cell r="I319" t="str">
            <v/>
          </cell>
          <cell r="J319">
            <v>3700</v>
          </cell>
          <cell r="K319" t="str">
            <v>Wooden Drum</v>
          </cell>
          <cell r="L319">
            <v>220</v>
          </cell>
          <cell r="M319">
            <v>71</v>
          </cell>
          <cell r="N319">
            <v>1.2370021073509809</v>
          </cell>
        </row>
        <row r="320">
          <cell r="A320" t="str">
            <v>Export - Europe</v>
          </cell>
          <cell r="B320" t="str">
            <v>WDB160007</v>
          </cell>
          <cell r="C320">
            <v>1650</v>
          </cell>
          <cell r="D320">
            <v>1600</v>
          </cell>
          <cell r="E320">
            <v>700</v>
          </cell>
          <cell r="F320">
            <v>900</v>
          </cell>
          <cell r="G320">
            <v>1100</v>
          </cell>
          <cell r="H320">
            <v>1100</v>
          </cell>
          <cell r="I320" t="str">
            <v/>
          </cell>
          <cell r="J320">
            <v>3700</v>
          </cell>
          <cell r="K320" t="str">
            <v>Wooden Drum</v>
          </cell>
          <cell r="L320">
            <v>190</v>
          </cell>
          <cell r="M320">
            <v>71</v>
          </cell>
          <cell r="N320">
            <v>1.4631967784094462</v>
          </cell>
        </row>
        <row r="321">
          <cell r="A321" t="str">
            <v>Export - Europe</v>
          </cell>
          <cell r="B321" t="str">
            <v>WDB170017</v>
          </cell>
          <cell r="C321">
            <v>1750</v>
          </cell>
          <cell r="D321">
            <v>1700</v>
          </cell>
          <cell r="E321">
            <v>1250</v>
          </cell>
          <cell r="F321">
            <v>900</v>
          </cell>
          <cell r="G321">
            <v>1100</v>
          </cell>
          <cell r="H321">
            <v>1100</v>
          </cell>
          <cell r="I321" t="str">
            <v/>
          </cell>
          <cell r="J321">
            <v>1000</v>
          </cell>
          <cell r="K321" t="str">
            <v>Wooden Drum</v>
          </cell>
          <cell r="L321">
            <v>210</v>
          </cell>
          <cell r="M321">
            <v>76</v>
          </cell>
          <cell r="N321">
            <v>0.93835445571910125</v>
          </cell>
        </row>
        <row r="322">
          <cell r="A322" t="str">
            <v>Export - Europe</v>
          </cell>
          <cell r="B322" t="str">
            <v>WDB170025</v>
          </cell>
          <cell r="C322">
            <v>1750</v>
          </cell>
          <cell r="D322">
            <v>1700</v>
          </cell>
          <cell r="E322">
            <v>700</v>
          </cell>
          <cell r="F322">
            <v>800</v>
          </cell>
          <cell r="G322">
            <v>1000</v>
          </cell>
          <cell r="H322">
            <v>1000</v>
          </cell>
          <cell r="I322" t="str">
            <v/>
          </cell>
          <cell r="J322">
            <v>2500</v>
          </cell>
          <cell r="K322" t="str">
            <v>Wooden Drum</v>
          </cell>
          <cell r="L322">
            <v>195</v>
          </cell>
          <cell r="M322">
            <v>69</v>
          </cell>
          <cell r="N322">
            <v>1.5079644737231006</v>
          </cell>
        </row>
        <row r="323">
          <cell r="A323" t="str">
            <v>Export - Europe</v>
          </cell>
          <cell r="B323" t="str">
            <v>WDB170024</v>
          </cell>
          <cell r="C323">
            <v>1750</v>
          </cell>
          <cell r="D323">
            <v>1700</v>
          </cell>
          <cell r="E323">
            <v>900</v>
          </cell>
          <cell r="F323">
            <v>800</v>
          </cell>
          <cell r="G323">
            <v>1000</v>
          </cell>
          <cell r="H323">
            <v>1000</v>
          </cell>
          <cell r="I323" t="str">
            <v/>
          </cell>
          <cell r="J323">
            <v>3000</v>
          </cell>
          <cell r="K323" t="str">
            <v>Wooden Drum</v>
          </cell>
          <cell r="L323">
            <v>205</v>
          </cell>
          <cell r="M323">
            <v>69</v>
          </cell>
          <cell r="N323">
            <v>1.3069025438933539</v>
          </cell>
        </row>
        <row r="324">
          <cell r="A324" t="str">
            <v>Export - Europe</v>
          </cell>
          <cell r="B324" t="str">
            <v>WDB170007</v>
          </cell>
          <cell r="C324">
            <v>1750</v>
          </cell>
          <cell r="D324">
            <v>1700</v>
          </cell>
          <cell r="E324">
            <v>1000</v>
          </cell>
          <cell r="F324">
            <v>900</v>
          </cell>
          <cell r="G324">
            <v>1100</v>
          </cell>
          <cell r="H324">
            <v>1100</v>
          </cell>
          <cell r="I324" t="str">
            <v/>
          </cell>
          <cell r="J324">
            <v>3000</v>
          </cell>
          <cell r="K324" t="str">
            <v>Wooden Drum</v>
          </cell>
          <cell r="L324">
            <v>240</v>
          </cell>
          <cell r="M324">
            <v>76</v>
          </cell>
          <cell r="N324">
            <v>1.3359622759390595</v>
          </cell>
        </row>
        <row r="325">
          <cell r="A325" t="str">
            <v>Export - Europe</v>
          </cell>
          <cell r="B325" t="str">
            <v>WDB170009</v>
          </cell>
          <cell r="C325">
            <v>1750</v>
          </cell>
          <cell r="D325">
            <v>1700</v>
          </cell>
          <cell r="E325">
            <v>900</v>
          </cell>
          <cell r="F325">
            <v>900</v>
          </cell>
          <cell r="G325">
            <v>1100</v>
          </cell>
          <cell r="H325">
            <v>1100</v>
          </cell>
          <cell r="I325" t="str">
            <v/>
          </cell>
          <cell r="J325">
            <v>3000</v>
          </cell>
          <cell r="K325" t="str">
            <v>Wooden Drum</v>
          </cell>
          <cell r="L325">
            <v>230</v>
          </cell>
          <cell r="M325">
            <v>76</v>
          </cell>
          <cell r="N325">
            <v>1.4702653618800232</v>
          </cell>
        </row>
        <row r="326">
          <cell r="A326" t="str">
            <v>Export - Europe</v>
          </cell>
          <cell r="B326" t="str">
            <v>WDB170016</v>
          </cell>
          <cell r="C326">
            <v>1750</v>
          </cell>
          <cell r="D326">
            <v>1700</v>
          </cell>
          <cell r="E326">
            <v>700</v>
          </cell>
          <cell r="F326">
            <v>900</v>
          </cell>
          <cell r="G326">
            <v>1100</v>
          </cell>
          <cell r="H326">
            <v>1100</v>
          </cell>
          <cell r="I326" t="str">
            <v/>
          </cell>
          <cell r="J326">
            <v>3000</v>
          </cell>
          <cell r="K326" t="str">
            <v>Wooden Drum</v>
          </cell>
          <cell r="L326">
            <v>200</v>
          </cell>
          <cell r="M326">
            <v>76</v>
          </cell>
          <cell r="N326">
            <v>1.6964600329384882</v>
          </cell>
        </row>
        <row r="327">
          <cell r="A327" t="str">
            <v>Export - Europe</v>
          </cell>
          <cell r="B327" t="str">
            <v>WDB170010</v>
          </cell>
          <cell r="C327">
            <v>1750</v>
          </cell>
          <cell r="D327">
            <v>1700</v>
          </cell>
          <cell r="E327">
            <v>900</v>
          </cell>
          <cell r="F327">
            <v>900</v>
          </cell>
          <cell r="G327">
            <v>1100</v>
          </cell>
          <cell r="H327">
            <v>1100</v>
          </cell>
          <cell r="I327" t="str">
            <v/>
          </cell>
          <cell r="J327">
            <v>4000</v>
          </cell>
          <cell r="K327" t="str">
            <v>Wooden Drum</v>
          </cell>
          <cell r="L327">
            <v>240</v>
          </cell>
          <cell r="M327">
            <v>76</v>
          </cell>
          <cell r="N327">
            <v>1.4702653618800232</v>
          </cell>
        </row>
        <row r="328">
          <cell r="A328" t="str">
            <v>Export - Europe</v>
          </cell>
          <cell r="B328" t="str">
            <v>WDB170013</v>
          </cell>
          <cell r="C328">
            <v>1750</v>
          </cell>
          <cell r="D328">
            <v>1700</v>
          </cell>
          <cell r="E328">
            <v>1200</v>
          </cell>
          <cell r="F328">
            <v>900</v>
          </cell>
          <cell r="G328">
            <v>1100</v>
          </cell>
          <cell r="H328">
            <v>1100</v>
          </cell>
          <cell r="I328" t="str">
            <v>Supported</v>
          </cell>
          <cell r="J328">
            <v>5000</v>
          </cell>
          <cell r="K328" t="str">
            <v>Wooden Drum</v>
          </cell>
          <cell r="L328">
            <v>265</v>
          </cell>
          <cell r="M328">
            <v>76</v>
          </cell>
          <cell r="N328">
            <v>1.0249446032336702</v>
          </cell>
        </row>
        <row r="329">
          <cell r="A329" t="str">
            <v>Export - Europe</v>
          </cell>
          <cell r="B329" t="str">
            <v>WDB170008</v>
          </cell>
          <cell r="C329">
            <v>1750</v>
          </cell>
          <cell r="D329">
            <v>1700</v>
          </cell>
          <cell r="E329">
            <v>900</v>
          </cell>
          <cell r="F329">
            <v>900</v>
          </cell>
          <cell r="G329">
            <v>1100</v>
          </cell>
          <cell r="H329">
            <v>1100</v>
          </cell>
          <cell r="I329" t="str">
            <v/>
          </cell>
          <cell r="J329">
            <v>5000</v>
          </cell>
          <cell r="K329" t="str">
            <v>Wooden Drum</v>
          </cell>
          <cell r="L329">
            <v>240</v>
          </cell>
          <cell r="M329">
            <v>76</v>
          </cell>
          <cell r="N329">
            <v>1.4702653618800232</v>
          </cell>
        </row>
        <row r="330">
          <cell r="A330" t="str">
            <v>Export - Europe</v>
          </cell>
          <cell r="B330" t="str">
            <v>WDB180007</v>
          </cell>
          <cell r="C330">
            <v>1850</v>
          </cell>
          <cell r="D330">
            <v>1800</v>
          </cell>
          <cell r="E330">
            <v>900</v>
          </cell>
          <cell r="F330">
            <v>900</v>
          </cell>
          <cell r="G330">
            <v>1100</v>
          </cell>
          <cell r="H330">
            <v>1100</v>
          </cell>
          <cell r="I330" t="str">
            <v/>
          </cell>
          <cell r="J330">
            <v>3500</v>
          </cell>
          <cell r="K330" t="str">
            <v>Wooden Drum</v>
          </cell>
          <cell r="L330">
            <v>250</v>
          </cell>
          <cell r="M330">
            <v>80</v>
          </cell>
          <cell r="N330">
            <v>1.7176657833502194</v>
          </cell>
        </row>
        <row r="331">
          <cell r="A331" t="str">
            <v>Export - Europe</v>
          </cell>
          <cell r="B331" t="str">
            <v>WDB180017</v>
          </cell>
          <cell r="C331">
            <v>1850</v>
          </cell>
          <cell r="D331">
            <v>1800</v>
          </cell>
          <cell r="E331">
            <v>750</v>
          </cell>
          <cell r="F331">
            <v>900</v>
          </cell>
          <cell r="G331">
            <v>1100</v>
          </cell>
          <cell r="H331">
            <v>1100</v>
          </cell>
          <cell r="I331" t="str">
            <v/>
          </cell>
          <cell r="J331">
            <v>3500</v>
          </cell>
          <cell r="K331" t="str">
            <v>Wooden Drum</v>
          </cell>
          <cell r="L331">
            <v>250</v>
          </cell>
          <cell r="M331">
            <v>80</v>
          </cell>
          <cell r="N331">
            <v>1.8926132242470008</v>
          </cell>
        </row>
        <row r="332">
          <cell r="A332" t="str">
            <v>Export - Europe</v>
          </cell>
          <cell r="B332" t="str">
            <v>WDB180009</v>
          </cell>
          <cell r="C332">
            <v>1850</v>
          </cell>
          <cell r="D332">
            <v>1800</v>
          </cell>
          <cell r="E332">
            <v>900</v>
          </cell>
          <cell r="F332">
            <v>900</v>
          </cell>
          <cell r="G332">
            <v>1100</v>
          </cell>
          <cell r="H332">
            <v>1100</v>
          </cell>
          <cell r="I332" t="str">
            <v/>
          </cell>
          <cell r="J332">
            <v>4500</v>
          </cell>
          <cell r="K332" t="str">
            <v>Wooden Drum</v>
          </cell>
          <cell r="L332">
            <v>270</v>
          </cell>
          <cell r="M332">
            <v>80</v>
          </cell>
          <cell r="N332">
            <v>1.7176657833502194</v>
          </cell>
        </row>
        <row r="333">
          <cell r="A333" t="str">
            <v>Export - Europe</v>
          </cell>
          <cell r="B333" t="str">
            <v>WDB190008</v>
          </cell>
          <cell r="C333">
            <v>1950</v>
          </cell>
          <cell r="D333">
            <v>1900</v>
          </cell>
          <cell r="E333">
            <v>1000</v>
          </cell>
          <cell r="F333">
            <v>900</v>
          </cell>
          <cell r="G333">
            <v>1100</v>
          </cell>
          <cell r="H333">
            <v>1100</v>
          </cell>
          <cell r="I333" t="str">
            <v/>
          </cell>
          <cell r="J333">
            <v>1500</v>
          </cell>
          <cell r="K333" t="str">
            <v>Wooden Drum</v>
          </cell>
          <cell r="L333">
            <v>300</v>
          </cell>
          <cell r="M333">
            <v>84</v>
          </cell>
          <cell r="N333">
            <v>1.8449002858206061</v>
          </cell>
        </row>
        <row r="334">
          <cell r="A334" t="str">
            <v>Export - Europe</v>
          </cell>
          <cell r="B334" t="str">
            <v>WDB190032</v>
          </cell>
          <cell r="C334">
            <v>1950</v>
          </cell>
          <cell r="D334">
            <v>1900</v>
          </cell>
          <cell r="E334">
            <v>800</v>
          </cell>
          <cell r="F334">
            <v>900</v>
          </cell>
          <cell r="G334">
            <v>1100</v>
          </cell>
          <cell r="H334">
            <v>1100</v>
          </cell>
          <cell r="I334" t="str">
            <v/>
          </cell>
          <cell r="J334">
            <v>2500</v>
          </cell>
          <cell r="K334" t="str">
            <v>Wooden Drum</v>
          </cell>
          <cell r="L334">
            <v>221</v>
          </cell>
          <cell r="M334">
            <v>84</v>
          </cell>
          <cell r="N334">
            <v>2.0993692907613788</v>
          </cell>
        </row>
        <row r="335">
          <cell r="A335" t="str">
            <v>Export - Europe</v>
          </cell>
          <cell r="B335" t="str">
            <v>WDB190028</v>
          </cell>
          <cell r="C335">
            <v>1950</v>
          </cell>
          <cell r="D335">
            <v>1900</v>
          </cell>
          <cell r="E335">
            <v>1050</v>
          </cell>
          <cell r="F335">
            <v>900</v>
          </cell>
          <cell r="G335">
            <v>1100</v>
          </cell>
          <cell r="H335">
            <v>1100</v>
          </cell>
          <cell r="I335" t="str">
            <v/>
          </cell>
          <cell r="J335">
            <v>3000</v>
          </cell>
          <cell r="K335" t="str">
            <v>Wooden Drum</v>
          </cell>
          <cell r="L335">
            <v>260</v>
          </cell>
          <cell r="M335">
            <v>84</v>
          </cell>
          <cell r="N335">
            <v>1.7724473052471914</v>
          </cell>
        </row>
        <row r="336">
          <cell r="A336" t="str">
            <v>Export - Europe</v>
          </cell>
          <cell r="B336" t="str">
            <v>WDB190007</v>
          </cell>
          <cell r="C336">
            <v>1950</v>
          </cell>
          <cell r="D336">
            <v>1900</v>
          </cell>
          <cell r="E336">
            <v>1000</v>
          </cell>
          <cell r="F336">
            <v>900</v>
          </cell>
          <cell r="G336">
            <v>1100</v>
          </cell>
          <cell r="H336">
            <v>1100</v>
          </cell>
          <cell r="I336" t="str">
            <v/>
          </cell>
          <cell r="J336">
            <v>3000</v>
          </cell>
          <cell r="K336" t="str">
            <v>Wooden Drum</v>
          </cell>
          <cell r="L336">
            <v>300</v>
          </cell>
          <cell r="M336">
            <v>84</v>
          </cell>
          <cell r="N336">
            <v>1.8449002858206061</v>
          </cell>
        </row>
        <row r="337">
          <cell r="A337" t="str">
            <v>Export - Europe</v>
          </cell>
          <cell r="B337" t="str">
            <v>WDB190024</v>
          </cell>
          <cell r="C337">
            <v>1950</v>
          </cell>
          <cell r="D337">
            <v>1900</v>
          </cell>
          <cell r="E337">
            <v>800</v>
          </cell>
          <cell r="F337">
            <v>900</v>
          </cell>
          <cell r="G337">
            <v>1100</v>
          </cell>
          <cell r="H337">
            <v>1100</v>
          </cell>
          <cell r="I337" t="str">
            <v/>
          </cell>
          <cell r="J337">
            <v>4000</v>
          </cell>
          <cell r="K337" t="str">
            <v>Wooden Drum</v>
          </cell>
          <cell r="L337">
            <v>300</v>
          </cell>
          <cell r="M337">
            <v>84</v>
          </cell>
          <cell r="N337">
            <v>2.0993692907613788</v>
          </cell>
        </row>
        <row r="338">
          <cell r="A338" t="str">
            <v>Export - Europe</v>
          </cell>
          <cell r="B338" t="str">
            <v>WDB200015</v>
          </cell>
          <cell r="C338">
            <v>2050</v>
          </cell>
          <cell r="D338">
            <v>2000</v>
          </cell>
          <cell r="E338">
            <v>1000</v>
          </cell>
          <cell r="F338">
            <v>900</v>
          </cell>
          <cell r="G338">
            <v>1100</v>
          </cell>
          <cell r="H338">
            <v>1100</v>
          </cell>
          <cell r="I338" t="str">
            <v/>
          </cell>
          <cell r="J338">
            <v>1500</v>
          </cell>
          <cell r="K338" t="str">
            <v>Wooden Drum</v>
          </cell>
          <cell r="L338">
            <v>385</v>
          </cell>
          <cell r="M338">
            <v>89</v>
          </cell>
          <cell r="N338">
            <v>2.1205750411731104</v>
          </cell>
        </row>
        <row r="339">
          <cell r="A339" t="str">
            <v>Export - Europe</v>
          </cell>
          <cell r="B339" t="str">
            <v>WDB200031</v>
          </cell>
          <cell r="C339">
            <v>2050</v>
          </cell>
          <cell r="D339">
            <v>2000</v>
          </cell>
          <cell r="E339">
            <v>800</v>
          </cell>
          <cell r="F339">
            <v>900</v>
          </cell>
          <cell r="G339">
            <v>1100</v>
          </cell>
          <cell r="H339">
            <v>1100</v>
          </cell>
          <cell r="I339" t="str">
            <v/>
          </cell>
          <cell r="J339">
            <v>2000</v>
          </cell>
          <cell r="K339" t="str">
            <v>Wooden Drum</v>
          </cell>
          <cell r="L339">
            <v>275</v>
          </cell>
          <cell r="M339">
            <v>89</v>
          </cell>
          <cell r="N339">
            <v>2.3750440461138833</v>
          </cell>
        </row>
        <row r="340">
          <cell r="A340" t="str">
            <v>Export - Europe</v>
          </cell>
          <cell r="B340" t="str">
            <v>WDB200038</v>
          </cell>
          <cell r="C340">
            <v>2050</v>
          </cell>
          <cell r="D340">
            <v>2000</v>
          </cell>
          <cell r="E340">
            <v>1200</v>
          </cell>
          <cell r="F340">
            <v>900</v>
          </cell>
          <cell r="G340">
            <v>1100</v>
          </cell>
          <cell r="H340">
            <v>1100</v>
          </cell>
          <cell r="I340" t="str">
            <v/>
          </cell>
          <cell r="J340">
            <v>3000</v>
          </cell>
          <cell r="K340" t="str">
            <v>Wooden Drum</v>
          </cell>
          <cell r="L340">
            <v>290</v>
          </cell>
          <cell r="M340">
            <v>89</v>
          </cell>
          <cell r="N340">
            <v>1.8095573684677211</v>
          </cell>
        </row>
        <row r="341">
          <cell r="A341" t="str">
            <v>Export - Europe</v>
          </cell>
          <cell r="B341" t="str">
            <v>WDB200007</v>
          </cell>
          <cell r="C341">
            <v>2050</v>
          </cell>
          <cell r="D341">
            <v>2000</v>
          </cell>
          <cell r="E341">
            <v>1000</v>
          </cell>
          <cell r="F341">
            <v>900</v>
          </cell>
          <cell r="G341">
            <v>1100</v>
          </cell>
          <cell r="H341">
            <v>1100</v>
          </cell>
          <cell r="I341" t="str">
            <v/>
          </cell>
          <cell r="J341">
            <v>3000</v>
          </cell>
          <cell r="K341" t="str">
            <v>Wooden Drum</v>
          </cell>
          <cell r="L341">
            <v>325</v>
          </cell>
          <cell r="M341">
            <v>89</v>
          </cell>
          <cell r="N341">
            <v>2.1205750411731104</v>
          </cell>
        </row>
        <row r="342">
          <cell r="A342" t="str">
            <v>Export - Europe</v>
          </cell>
          <cell r="B342" t="str">
            <v>WDB200043</v>
          </cell>
          <cell r="C342">
            <v>2050</v>
          </cell>
          <cell r="D342">
            <v>2000</v>
          </cell>
          <cell r="E342">
            <v>950</v>
          </cell>
          <cell r="F342">
            <v>900</v>
          </cell>
          <cell r="G342">
            <v>1100</v>
          </cell>
          <cell r="H342">
            <v>1100</v>
          </cell>
          <cell r="I342" t="str">
            <v/>
          </cell>
          <cell r="J342">
            <v>3500</v>
          </cell>
          <cell r="K342" t="str">
            <v>Wooden Drum</v>
          </cell>
          <cell r="L342">
            <v>277</v>
          </cell>
          <cell r="M342">
            <v>89</v>
          </cell>
          <cell r="N342">
            <v>2.1894937300112365</v>
          </cell>
        </row>
        <row r="343">
          <cell r="A343" t="str">
            <v>Export - Europe</v>
          </cell>
          <cell r="B343" t="str">
            <v>WDB200042</v>
          </cell>
          <cell r="C343">
            <v>2050</v>
          </cell>
          <cell r="D343">
            <v>2000</v>
          </cell>
          <cell r="E343">
            <v>800</v>
          </cell>
          <cell r="F343">
            <v>900</v>
          </cell>
          <cell r="G343">
            <v>1100</v>
          </cell>
          <cell r="H343">
            <v>1100</v>
          </cell>
          <cell r="I343" t="str">
            <v/>
          </cell>
          <cell r="J343">
            <v>3500</v>
          </cell>
          <cell r="K343" t="str">
            <v>Wooden Drum</v>
          </cell>
          <cell r="L343">
            <v>269</v>
          </cell>
          <cell r="M343">
            <v>89</v>
          </cell>
          <cell r="N343">
            <v>2.3750440461138833</v>
          </cell>
        </row>
        <row r="344">
          <cell r="A344" t="str">
            <v>Export - Europe</v>
          </cell>
          <cell r="B344" t="str">
            <v>WDB200016</v>
          </cell>
          <cell r="C344">
            <v>2050</v>
          </cell>
          <cell r="D344">
            <v>2000</v>
          </cell>
          <cell r="E344">
            <v>800</v>
          </cell>
          <cell r="F344">
            <v>900</v>
          </cell>
          <cell r="G344">
            <v>1100</v>
          </cell>
          <cell r="H344">
            <v>1100</v>
          </cell>
          <cell r="I344" t="str">
            <v>Supported</v>
          </cell>
          <cell r="J344">
            <v>4500</v>
          </cell>
          <cell r="K344" t="str">
            <v>Wooden Drum</v>
          </cell>
          <cell r="L344">
            <v>375</v>
          </cell>
          <cell r="M344">
            <v>89</v>
          </cell>
          <cell r="N344">
            <v>2.3750440461138833</v>
          </cell>
        </row>
        <row r="345">
          <cell r="A345" t="str">
            <v>Export - Europe</v>
          </cell>
          <cell r="B345" t="str">
            <v>WDB200011</v>
          </cell>
          <cell r="C345">
            <v>2050</v>
          </cell>
          <cell r="D345">
            <v>2000</v>
          </cell>
          <cell r="E345">
            <v>1000</v>
          </cell>
          <cell r="F345">
            <v>900</v>
          </cell>
          <cell r="G345">
            <v>1100</v>
          </cell>
          <cell r="H345">
            <v>1100</v>
          </cell>
          <cell r="I345" t="str">
            <v>Supported</v>
          </cell>
          <cell r="J345">
            <v>5000</v>
          </cell>
          <cell r="K345" t="str">
            <v>Wooden Drum</v>
          </cell>
          <cell r="L345">
            <v>385</v>
          </cell>
          <cell r="M345">
            <v>89</v>
          </cell>
          <cell r="N345">
            <v>2.1205750411731104</v>
          </cell>
        </row>
        <row r="346">
          <cell r="A346" t="str">
            <v>Export - Europe</v>
          </cell>
          <cell r="B346" t="str">
            <v>WDB200035</v>
          </cell>
          <cell r="C346">
            <v>2050</v>
          </cell>
          <cell r="D346">
            <v>2000</v>
          </cell>
          <cell r="E346">
            <v>800</v>
          </cell>
          <cell r="F346">
            <v>900</v>
          </cell>
          <cell r="G346">
            <v>1100</v>
          </cell>
          <cell r="H346">
            <v>1100</v>
          </cell>
          <cell r="I346" t="str">
            <v>Supported</v>
          </cell>
          <cell r="J346">
            <v>5500</v>
          </cell>
          <cell r="K346" t="str">
            <v>Wooden Drum</v>
          </cell>
          <cell r="L346">
            <v>352</v>
          </cell>
          <cell r="M346">
            <v>89</v>
          </cell>
          <cell r="N346">
            <v>2.3750440461138833</v>
          </cell>
        </row>
        <row r="347">
          <cell r="A347" t="str">
            <v>Export - Europe</v>
          </cell>
          <cell r="B347" t="str">
            <v>WDB200014</v>
          </cell>
          <cell r="C347">
            <v>2050</v>
          </cell>
          <cell r="D347">
            <v>2000</v>
          </cell>
          <cell r="E347">
            <v>1000</v>
          </cell>
          <cell r="F347">
            <v>900</v>
          </cell>
          <cell r="G347">
            <v>1100</v>
          </cell>
          <cell r="H347">
            <v>1100</v>
          </cell>
          <cell r="I347" t="str">
            <v>Supported</v>
          </cell>
          <cell r="J347">
            <v>7500</v>
          </cell>
          <cell r="K347" t="str">
            <v>Wooden Drum</v>
          </cell>
          <cell r="L347">
            <v>385</v>
          </cell>
          <cell r="M347">
            <v>89</v>
          </cell>
          <cell r="N347">
            <v>2.1205750411731104</v>
          </cell>
        </row>
        <row r="348">
          <cell r="A348" t="str">
            <v>Export - Europe</v>
          </cell>
          <cell r="B348" t="str">
            <v>WDB210046</v>
          </cell>
          <cell r="C348">
            <v>2150</v>
          </cell>
          <cell r="D348">
            <v>2100</v>
          </cell>
          <cell r="E348">
            <v>800</v>
          </cell>
          <cell r="F348">
            <v>900</v>
          </cell>
          <cell r="G348">
            <v>1100</v>
          </cell>
          <cell r="H348">
            <v>1100</v>
          </cell>
          <cell r="I348" t="str">
            <v/>
          </cell>
          <cell r="J348">
            <v>2500</v>
          </cell>
          <cell r="K348" t="str">
            <v>Wooden Drum</v>
          </cell>
          <cell r="L348">
            <v>293</v>
          </cell>
          <cell r="M348">
            <v>93</v>
          </cell>
          <cell r="N348">
            <v>2.6648559684075419</v>
          </cell>
        </row>
        <row r="349">
          <cell r="A349" t="str">
            <v>Export - Europe</v>
          </cell>
          <cell r="B349" t="str">
            <v>WDB210016</v>
          </cell>
          <cell r="C349">
            <v>2150</v>
          </cell>
          <cell r="D349">
            <v>2100</v>
          </cell>
          <cell r="E349">
            <v>1000</v>
          </cell>
          <cell r="F349">
            <v>900</v>
          </cell>
          <cell r="G349">
            <v>1100</v>
          </cell>
          <cell r="H349">
            <v>1100</v>
          </cell>
          <cell r="I349" t="str">
            <v/>
          </cell>
          <cell r="J349">
            <v>3000</v>
          </cell>
          <cell r="K349" t="str">
            <v>Wooden Drum</v>
          </cell>
          <cell r="L349">
            <v>350</v>
          </cell>
          <cell r="M349">
            <v>93</v>
          </cell>
          <cell r="N349">
            <v>2.410386963466769</v>
          </cell>
        </row>
        <row r="350">
          <cell r="A350" t="str">
            <v>Export - Europe</v>
          </cell>
          <cell r="B350" t="str">
            <v>WDB210029</v>
          </cell>
          <cell r="C350">
            <v>2150</v>
          </cell>
          <cell r="D350">
            <v>2100</v>
          </cell>
          <cell r="E350">
            <v>850</v>
          </cell>
          <cell r="F350">
            <v>900</v>
          </cell>
          <cell r="G350">
            <v>1100</v>
          </cell>
          <cell r="H350">
            <v>1100</v>
          </cell>
          <cell r="I350" t="str">
            <v/>
          </cell>
          <cell r="J350">
            <v>3000</v>
          </cell>
          <cell r="K350" t="str">
            <v>Wooden Drum</v>
          </cell>
          <cell r="L350">
            <v>325</v>
          </cell>
          <cell r="M350">
            <v>93</v>
          </cell>
          <cell r="N350">
            <v>2.6065401547752813</v>
          </cell>
        </row>
        <row r="351">
          <cell r="A351" t="str">
            <v>Export - Europe</v>
          </cell>
          <cell r="B351" t="str">
            <v>WDB210044</v>
          </cell>
          <cell r="C351">
            <v>2150</v>
          </cell>
          <cell r="D351">
            <v>2100</v>
          </cell>
          <cell r="E351">
            <v>1200</v>
          </cell>
          <cell r="F351">
            <v>800</v>
          </cell>
          <cell r="G351">
            <v>1000</v>
          </cell>
          <cell r="H351">
            <v>1000</v>
          </cell>
          <cell r="I351" t="str">
            <v/>
          </cell>
          <cell r="J351">
            <v>3500</v>
          </cell>
          <cell r="K351" t="str">
            <v>Wooden Drum</v>
          </cell>
          <cell r="L351">
            <v>305</v>
          </cell>
          <cell r="M351">
            <v>84</v>
          </cell>
          <cell r="N351">
            <v>1.866106036232337</v>
          </cell>
        </row>
        <row r="352">
          <cell r="A352" t="str">
            <v>Export - Europe</v>
          </cell>
          <cell r="B352" t="str">
            <v>WDB210043</v>
          </cell>
          <cell r="C352">
            <v>2150</v>
          </cell>
          <cell r="D352">
            <v>2100</v>
          </cell>
          <cell r="E352">
            <v>850</v>
          </cell>
          <cell r="F352">
            <v>800</v>
          </cell>
          <cell r="G352">
            <v>1000</v>
          </cell>
          <cell r="H352">
            <v>1000</v>
          </cell>
          <cell r="I352" t="str">
            <v>Supported</v>
          </cell>
          <cell r="J352">
            <v>4000</v>
          </cell>
          <cell r="K352" t="str">
            <v>Wooden Drum</v>
          </cell>
          <cell r="L352">
            <v>336</v>
          </cell>
          <cell r="M352">
            <v>84</v>
          </cell>
          <cell r="N352">
            <v>2.3169245820224722</v>
          </cell>
        </row>
        <row r="353">
          <cell r="A353" t="str">
            <v>Export - Europe</v>
          </cell>
          <cell r="B353" t="str">
            <v>WDB210035</v>
          </cell>
          <cell r="C353">
            <v>2150</v>
          </cell>
          <cell r="D353">
            <v>2100</v>
          </cell>
          <cell r="E353">
            <v>850</v>
          </cell>
          <cell r="F353">
            <v>900</v>
          </cell>
          <cell r="G353">
            <v>1100</v>
          </cell>
          <cell r="H353">
            <v>1100</v>
          </cell>
          <cell r="I353" t="str">
            <v>Supported</v>
          </cell>
          <cell r="J353">
            <v>4500</v>
          </cell>
          <cell r="K353" t="str">
            <v>Wooden Drum</v>
          </cell>
          <cell r="L353">
            <v>345</v>
          </cell>
          <cell r="M353">
            <v>93</v>
          </cell>
          <cell r="N353">
            <v>2.6065401547752813</v>
          </cell>
        </row>
        <row r="354">
          <cell r="A354" t="str">
            <v>Export - Europe</v>
          </cell>
          <cell r="B354" t="str">
            <v>WDB210018</v>
          </cell>
          <cell r="C354">
            <v>2150</v>
          </cell>
          <cell r="D354">
            <v>2100</v>
          </cell>
          <cell r="E354">
            <v>1000</v>
          </cell>
          <cell r="F354">
            <v>900</v>
          </cell>
          <cell r="G354">
            <v>1100</v>
          </cell>
          <cell r="H354">
            <v>1100</v>
          </cell>
          <cell r="I354" t="str">
            <v/>
          </cell>
          <cell r="J354">
            <v>5000</v>
          </cell>
          <cell r="K354" t="str">
            <v>Wooden Drum</v>
          </cell>
          <cell r="L354">
            <v>360</v>
          </cell>
          <cell r="M354">
            <v>93</v>
          </cell>
          <cell r="N354">
            <v>2.410386963466769</v>
          </cell>
        </row>
        <row r="355">
          <cell r="A355" t="str">
            <v>Export - Europe</v>
          </cell>
          <cell r="B355" t="str">
            <v>WDB220021</v>
          </cell>
          <cell r="C355">
            <v>2250</v>
          </cell>
          <cell r="D355">
            <v>2200</v>
          </cell>
          <cell r="E355">
            <v>1000</v>
          </cell>
          <cell r="F355">
            <v>900</v>
          </cell>
          <cell r="G355">
            <v>1100</v>
          </cell>
          <cell r="H355">
            <v>1100</v>
          </cell>
          <cell r="I355" t="str">
            <v/>
          </cell>
          <cell r="J355">
            <v>2000</v>
          </cell>
          <cell r="K355" t="str">
            <v>Wooden Drum</v>
          </cell>
          <cell r="L355">
            <v>450</v>
          </cell>
          <cell r="M355">
            <v>97</v>
          </cell>
          <cell r="N355">
            <v>2.7143360527015816</v>
          </cell>
        </row>
        <row r="356">
          <cell r="A356" t="str">
            <v>Export - Europe</v>
          </cell>
          <cell r="B356" t="str">
            <v>WDB220061</v>
          </cell>
          <cell r="C356">
            <v>2250</v>
          </cell>
          <cell r="D356">
            <v>2200</v>
          </cell>
          <cell r="E356">
            <v>950</v>
          </cell>
          <cell r="F356">
            <v>900</v>
          </cell>
          <cell r="G356">
            <v>1100</v>
          </cell>
          <cell r="H356">
            <v>1100</v>
          </cell>
          <cell r="I356" t="str">
            <v/>
          </cell>
          <cell r="J356">
            <v>2500</v>
          </cell>
          <cell r="K356" t="str">
            <v>Wooden Drum</v>
          </cell>
          <cell r="L356">
            <v>330</v>
          </cell>
          <cell r="M356">
            <v>97</v>
          </cell>
          <cell r="N356">
            <v>2.7832547415397073</v>
          </cell>
        </row>
        <row r="357">
          <cell r="A357" t="str">
            <v>Export - Europe</v>
          </cell>
          <cell r="B357" t="str">
            <v>WDB220007</v>
          </cell>
          <cell r="C357">
            <v>2250</v>
          </cell>
          <cell r="D357">
            <v>2200</v>
          </cell>
          <cell r="E357">
            <v>1000</v>
          </cell>
          <cell r="F357">
            <v>900</v>
          </cell>
          <cell r="G357">
            <v>1100</v>
          </cell>
          <cell r="H357">
            <v>1100</v>
          </cell>
          <cell r="I357" t="str">
            <v/>
          </cell>
          <cell r="J357">
            <v>3000</v>
          </cell>
          <cell r="K357" t="str">
            <v>Wooden Drum</v>
          </cell>
          <cell r="L357">
            <v>450</v>
          </cell>
          <cell r="M357">
            <v>97</v>
          </cell>
          <cell r="N357">
            <v>2.7143360527015816</v>
          </cell>
        </row>
        <row r="358">
          <cell r="A358" t="str">
            <v>Export - Europe</v>
          </cell>
          <cell r="B358" t="str">
            <v>WDB220063</v>
          </cell>
          <cell r="C358">
            <v>2250</v>
          </cell>
          <cell r="D358">
            <v>2200</v>
          </cell>
          <cell r="E358">
            <v>900</v>
          </cell>
          <cell r="F358">
            <v>900</v>
          </cell>
          <cell r="G358">
            <v>1100</v>
          </cell>
          <cell r="H358">
            <v>1100</v>
          </cell>
          <cell r="I358" t="str">
            <v/>
          </cell>
          <cell r="J358">
            <v>3000</v>
          </cell>
          <cell r="K358" t="str">
            <v>Wooden Drum</v>
          </cell>
          <cell r="L358">
            <v>328</v>
          </cell>
          <cell r="M358">
            <v>97</v>
          </cell>
          <cell r="N358">
            <v>2.8486391386425454</v>
          </cell>
        </row>
        <row r="359">
          <cell r="A359" t="str">
            <v>Export - Europe</v>
          </cell>
          <cell r="B359" t="str">
            <v>WDB220080</v>
          </cell>
          <cell r="C359">
            <v>2250</v>
          </cell>
          <cell r="D359">
            <v>2200</v>
          </cell>
          <cell r="E359">
            <v>1050</v>
          </cell>
          <cell r="F359">
            <v>900</v>
          </cell>
          <cell r="G359">
            <v>1100</v>
          </cell>
          <cell r="H359">
            <v>1100</v>
          </cell>
          <cell r="I359" t="str">
            <v>Supported</v>
          </cell>
          <cell r="J359">
            <v>5000</v>
          </cell>
          <cell r="K359" t="str">
            <v>Wooden Drum</v>
          </cell>
          <cell r="L359">
            <v>390</v>
          </cell>
          <cell r="M359">
            <v>97</v>
          </cell>
          <cell r="N359">
            <v>2.6418830721281665</v>
          </cell>
        </row>
        <row r="360">
          <cell r="A360" t="str">
            <v>Export - Europe</v>
          </cell>
          <cell r="B360" t="str">
            <v>WDB220019</v>
          </cell>
          <cell r="C360">
            <v>2250</v>
          </cell>
          <cell r="D360">
            <v>2200</v>
          </cell>
          <cell r="E360">
            <v>1000</v>
          </cell>
          <cell r="F360">
            <v>900</v>
          </cell>
          <cell r="G360">
            <v>1100</v>
          </cell>
          <cell r="H360">
            <v>1100</v>
          </cell>
          <cell r="I360" t="str">
            <v>Supported</v>
          </cell>
          <cell r="J360">
            <v>5000</v>
          </cell>
          <cell r="K360" t="str">
            <v>Wooden Drum</v>
          </cell>
          <cell r="L360">
            <v>380</v>
          </cell>
          <cell r="M360">
            <v>97</v>
          </cell>
          <cell r="N360">
            <v>2.7143360527015816</v>
          </cell>
        </row>
        <row r="361">
          <cell r="A361" t="str">
            <v>Export - Europe</v>
          </cell>
          <cell r="B361" t="str">
            <v>WDB220048</v>
          </cell>
          <cell r="C361">
            <v>2250</v>
          </cell>
          <cell r="D361">
            <v>2200</v>
          </cell>
          <cell r="E361">
            <v>900</v>
          </cell>
          <cell r="F361">
            <v>900</v>
          </cell>
          <cell r="G361">
            <v>1100</v>
          </cell>
          <cell r="H361">
            <v>1100</v>
          </cell>
          <cell r="I361" t="str">
            <v>Supported</v>
          </cell>
          <cell r="J361">
            <v>5000</v>
          </cell>
          <cell r="K361" t="str">
            <v>Wooden Drum</v>
          </cell>
          <cell r="L361">
            <v>450</v>
          </cell>
          <cell r="M361">
            <v>97</v>
          </cell>
          <cell r="N361">
            <v>2.8486391386425454</v>
          </cell>
        </row>
        <row r="362">
          <cell r="A362" t="str">
            <v>Export - Europe</v>
          </cell>
          <cell r="B362" t="str">
            <v>WDB220081</v>
          </cell>
          <cell r="C362">
            <v>2250</v>
          </cell>
          <cell r="D362">
            <v>2200</v>
          </cell>
          <cell r="E362">
            <v>1150</v>
          </cell>
          <cell r="F362">
            <v>900</v>
          </cell>
          <cell r="G362">
            <v>1100</v>
          </cell>
          <cell r="H362">
            <v>1100</v>
          </cell>
          <cell r="I362" t="str">
            <v>Supported</v>
          </cell>
          <cell r="J362">
            <v>5500</v>
          </cell>
          <cell r="K362" t="str">
            <v>Wooden Drum</v>
          </cell>
          <cell r="L362">
            <v>392</v>
          </cell>
          <cell r="M362">
            <v>97</v>
          </cell>
          <cell r="N362">
            <v>2.4863742357754717</v>
          </cell>
        </row>
        <row r="363">
          <cell r="A363" t="str">
            <v>Export - Europe</v>
          </cell>
          <cell r="B363" t="str">
            <v>WDB230078</v>
          </cell>
          <cell r="C363">
            <v>2350</v>
          </cell>
          <cell r="D363">
            <v>2300</v>
          </cell>
          <cell r="E363">
            <v>1050</v>
          </cell>
          <cell r="F363">
            <v>900</v>
          </cell>
          <cell r="G363">
            <v>1100</v>
          </cell>
          <cell r="H363">
            <v>1100</v>
          </cell>
          <cell r="I363" t="str">
            <v/>
          </cell>
          <cell r="J363">
            <v>2500</v>
          </cell>
          <cell r="K363" t="str">
            <v>Wooden Drum</v>
          </cell>
          <cell r="L363">
            <v>315</v>
          </cell>
          <cell r="M363">
            <v>102</v>
          </cell>
          <cell r="N363">
            <v>2.9599693283041333</v>
          </cell>
        </row>
        <row r="364">
          <cell r="A364" t="str">
            <v>Export - Europe</v>
          </cell>
          <cell r="B364" t="str">
            <v>WDB230081</v>
          </cell>
          <cell r="C364">
            <v>2350</v>
          </cell>
          <cell r="D364">
            <v>2300</v>
          </cell>
          <cell r="E364">
            <v>1300</v>
          </cell>
          <cell r="F364">
            <v>900</v>
          </cell>
          <cell r="G364">
            <v>1100</v>
          </cell>
          <cell r="H364">
            <v>1100</v>
          </cell>
          <cell r="I364" t="str">
            <v/>
          </cell>
          <cell r="J364">
            <v>3000</v>
          </cell>
          <cell r="K364" t="str">
            <v>Wooden Drum</v>
          </cell>
          <cell r="L364">
            <v>326</v>
          </cell>
          <cell r="M364">
            <v>102</v>
          </cell>
          <cell r="N364">
            <v>2.5446900494077327</v>
          </cell>
        </row>
        <row r="365">
          <cell r="A365" t="str">
            <v>Export - Europe</v>
          </cell>
          <cell r="B365" t="str">
            <v>WDB230036</v>
          </cell>
          <cell r="C365">
            <v>2350</v>
          </cell>
          <cell r="D365">
            <v>2300</v>
          </cell>
          <cell r="E365">
            <v>1150</v>
          </cell>
          <cell r="F365">
            <v>900</v>
          </cell>
          <cell r="G365">
            <v>1100</v>
          </cell>
          <cell r="H365">
            <v>1100</v>
          </cell>
          <cell r="I365" t="str">
            <v/>
          </cell>
          <cell r="J365">
            <v>3000</v>
          </cell>
          <cell r="K365" t="str">
            <v>Wooden Drum</v>
          </cell>
          <cell r="L365">
            <v>420</v>
          </cell>
          <cell r="M365">
            <v>102</v>
          </cell>
          <cell r="N365">
            <v>2.8044604919514384</v>
          </cell>
        </row>
        <row r="366">
          <cell r="A366" t="str">
            <v>Export - Europe</v>
          </cell>
          <cell r="B366" t="str">
            <v>WDB230033</v>
          </cell>
          <cell r="C366">
            <v>2350</v>
          </cell>
          <cell r="D366">
            <v>2300</v>
          </cell>
          <cell r="E366">
            <v>1100</v>
          </cell>
          <cell r="F366">
            <v>900</v>
          </cell>
          <cell r="G366">
            <v>1100</v>
          </cell>
          <cell r="H366">
            <v>1100</v>
          </cell>
          <cell r="I366" t="str">
            <v/>
          </cell>
          <cell r="J366">
            <v>3000</v>
          </cell>
          <cell r="K366" t="str">
            <v>Wooden Drum</v>
          </cell>
          <cell r="L366">
            <v>510</v>
          </cell>
          <cell r="M366">
            <v>102</v>
          </cell>
          <cell r="N366">
            <v>2.8839820559954301</v>
          </cell>
        </row>
        <row r="367">
          <cell r="A367" t="str">
            <v>Export - Europe</v>
          </cell>
          <cell r="B367" t="str">
            <v>WDB230072</v>
          </cell>
          <cell r="C367">
            <v>2350</v>
          </cell>
          <cell r="D367">
            <v>2300</v>
          </cell>
          <cell r="E367">
            <v>950</v>
          </cell>
          <cell r="F367">
            <v>800</v>
          </cell>
          <cell r="G367">
            <v>1000</v>
          </cell>
          <cell r="H367">
            <v>1000</v>
          </cell>
          <cell r="I367" t="str">
            <v>Supported</v>
          </cell>
          <cell r="J367">
            <v>5000</v>
          </cell>
          <cell r="K367" t="str">
            <v>Wooden Drum</v>
          </cell>
          <cell r="L367">
            <v>400</v>
          </cell>
          <cell r="M367">
            <v>92</v>
          </cell>
          <cell r="N367">
            <v>2.7567475535250434</v>
          </cell>
        </row>
        <row r="368">
          <cell r="A368" t="str">
            <v>Export - Europe</v>
          </cell>
          <cell r="B368" t="str">
            <v>WDB245005</v>
          </cell>
          <cell r="C368">
            <v>2500</v>
          </cell>
          <cell r="D368">
            <v>2450</v>
          </cell>
          <cell r="E368">
            <v>1200</v>
          </cell>
          <cell r="F368">
            <v>900</v>
          </cell>
          <cell r="G368">
            <v>1100</v>
          </cell>
          <cell r="H368">
            <v>1100</v>
          </cell>
          <cell r="I368" t="str">
            <v/>
          </cell>
          <cell r="J368">
            <v>3000</v>
          </cell>
          <cell r="K368" t="str">
            <v>Wooden Drum</v>
          </cell>
          <cell r="L368">
            <v>450</v>
          </cell>
          <cell r="M368">
            <v>108</v>
          </cell>
          <cell r="N368">
            <v>3.2250412084507722</v>
          </cell>
        </row>
        <row r="369">
          <cell r="A369" t="str">
            <v>Export - Europe</v>
          </cell>
          <cell r="B369" t="str">
            <v>WDB245001</v>
          </cell>
          <cell r="C369">
            <v>2500</v>
          </cell>
          <cell r="D369">
            <v>2450</v>
          </cell>
          <cell r="E369">
            <v>1100</v>
          </cell>
          <cell r="F369">
            <v>900</v>
          </cell>
          <cell r="G369">
            <v>1100</v>
          </cell>
          <cell r="H369">
            <v>1100</v>
          </cell>
          <cell r="I369" t="str">
            <v/>
          </cell>
          <cell r="J369">
            <v>3000</v>
          </cell>
          <cell r="K369" t="str">
            <v>Wooden Drum</v>
          </cell>
          <cell r="L369">
            <v>600</v>
          </cell>
          <cell r="M369">
            <v>108</v>
          </cell>
          <cell r="N369">
            <v>3.3876186282740441</v>
          </cell>
        </row>
        <row r="370">
          <cell r="A370" t="str">
            <v>Export - Europe</v>
          </cell>
          <cell r="B370" t="str">
            <v>WDB180006</v>
          </cell>
          <cell r="C370">
            <v>1850</v>
          </cell>
          <cell r="D370">
            <v>1800</v>
          </cell>
          <cell r="E370">
            <v>1050</v>
          </cell>
          <cell r="F370">
            <v>1100</v>
          </cell>
          <cell r="G370">
            <v>1280</v>
          </cell>
          <cell r="H370">
            <v>1280</v>
          </cell>
          <cell r="I370" t="str">
            <v/>
          </cell>
          <cell r="J370">
            <v>3500</v>
          </cell>
          <cell r="K370" t="str">
            <v>Wooden Drum</v>
          </cell>
          <cell r="L370">
            <v>284</v>
          </cell>
          <cell r="M370">
            <v>93</v>
          </cell>
          <cell r="N370">
            <v>1.8466674316882503</v>
          </cell>
        </row>
        <row r="371">
          <cell r="A371" t="str">
            <v>Export - Europe</v>
          </cell>
          <cell r="B371" t="str">
            <v>WDB180027</v>
          </cell>
          <cell r="C371">
            <v>1850</v>
          </cell>
          <cell r="D371">
            <v>1800</v>
          </cell>
          <cell r="E371">
            <v>900</v>
          </cell>
          <cell r="F371">
            <v>1000</v>
          </cell>
          <cell r="G371">
            <v>1200</v>
          </cell>
          <cell r="H371">
            <v>1200</v>
          </cell>
          <cell r="I371" t="str">
            <v>Supported</v>
          </cell>
          <cell r="J371">
            <v>4500</v>
          </cell>
          <cell r="K371" t="str">
            <v>Wooden Drum</v>
          </cell>
          <cell r="L371">
            <v>275</v>
          </cell>
          <cell r="M371">
            <v>87</v>
          </cell>
          <cell r="N371">
            <v>1.9085175370557992</v>
          </cell>
        </row>
        <row r="372">
          <cell r="A372" t="str">
            <v>Export - Europe</v>
          </cell>
          <cell r="B372" t="str">
            <v>WDB180016</v>
          </cell>
          <cell r="C372">
            <v>1850</v>
          </cell>
          <cell r="D372">
            <v>1800</v>
          </cell>
          <cell r="E372">
            <v>800</v>
          </cell>
          <cell r="F372">
            <v>1200</v>
          </cell>
          <cell r="G372">
            <v>1470</v>
          </cell>
          <cell r="H372">
            <v>1470</v>
          </cell>
          <cell r="I372" t="str">
            <v>Supported</v>
          </cell>
          <cell r="J372">
            <v>5500</v>
          </cell>
          <cell r="K372" t="str">
            <v>Wooden Drum</v>
          </cell>
          <cell r="L372">
            <v>292</v>
          </cell>
          <cell r="M372">
            <v>107</v>
          </cell>
          <cell r="N372">
            <v>2.450442269800039</v>
          </cell>
        </row>
        <row r="373">
          <cell r="A373" t="str">
            <v>Export - Europe</v>
          </cell>
          <cell r="B373" t="str">
            <v>WDB190015</v>
          </cell>
          <cell r="C373">
            <v>1950</v>
          </cell>
          <cell r="D373">
            <v>1900</v>
          </cell>
          <cell r="E373">
            <v>1550</v>
          </cell>
          <cell r="F373">
            <v>1200</v>
          </cell>
          <cell r="G373">
            <v>1470</v>
          </cell>
          <cell r="H373">
            <v>1470</v>
          </cell>
          <cell r="I373" t="str">
            <v/>
          </cell>
          <cell r="J373">
            <v>1200</v>
          </cell>
          <cell r="K373" t="str">
            <v>Wooden Drum</v>
          </cell>
          <cell r="L373">
            <v>360</v>
          </cell>
          <cell r="M373">
            <v>113</v>
          </cell>
          <cell r="N373">
            <v>1.1380419387629026</v>
          </cell>
        </row>
        <row r="374">
          <cell r="A374" t="str">
            <v>Export - Europe</v>
          </cell>
          <cell r="B374" t="str">
            <v>WDB190016</v>
          </cell>
          <cell r="C374">
            <v>1950</v>
          </cell>
          <cell r="D374">
            <v>1900</v>
          </cell>
          <cell r="E374">
            <v>1200</v>
          </cell>
          <cell r="F374">
            <v>1000</v>
          </cell>
          <cell r="G374">
            <v>1200</v>
          </cell>
          <cell r="H374">
            <v>1200</v>
          </cell>
          <cell r="I374" t="str">
            <v/>
          </cell>
          <cell r="J374">
            <v>3500</v>
          </cell>
          <cell r="K374" t="str">
            <v>Wooden Drum</v>
          </cell>
          <cell r="L374">
            <v>200</v>
          </cell>
          <cell r="M374">
            <v>92</v>
          </cell>
          <cell r="N374">
            <v>1.7043140145724629</v>
          </cell>
        </row>
        <row r="375">
          <cell r="A375" t="str">
            <v>Export - Europe</v>
          </cell>
          <cell r="B375" t="str">
            <v>WDB190031</v>
          </cell>
          <cell r="C375">
            <v>1950</v>
          </cell>
          <cell r="D375">
            <v>1900</v>
          </cell>
          <cell r="E375">
            <v>1300</v>
          </cell>
          <cell r="F375">
            <v>1200</v>
          </cell>
          <cell r="G375">
            <v>1470</v>
          </cell>
          <cell r="H375">
            <v>1470</v>
          </cell>
          <cell r="I375" t="str">
            <v/>
          </cell>
          <cell r="J375">
            <v>3500</v>
          </cell>
          <cell r="K375" t="str">
            <v>Wooden Drum</v>
          </cell>
          <cell r="L375">
            <v>289</v>
          </cell>
          <cell r="M375">
            <v>113</v>
          </cell>
          <cell r="N375">
            <v>1.8095573684677211</v>
          </cell>
        </row>
        <row r="376">
          <cell r="A376" t="str">
            <v>Export - Europe</v>
          </cell>
          <cell r="B376" t="str">
            <v>WDB190009</v>
          </cell>
          <cell r="C376">
            <v>1950</v>
          </cell>
          <cell r="D376">
            <v>1900</v>
          </cell>
          <cell r="E376">
            <v>1000</v>
          </cell>
          <cell r="F376">
            <v>1200</v>
          </cell>
          <cell r="G376">
            <v>1470</v>
          </cell>
          <cell r="H376">
            <v>1470</v>
          </cell>
          <cell r="I376" t="str">
            <v>Supported</v>
          </cell>
          <cell r="J376">
            <v>4200</v>
          </cell>
          <cell r="K376" t="str">
            <v>Wooden Drum</v>
          </cell>
          <cell r="L376">
            <v>360</v>
          </cell>
          <cell r="M376">
            <v>113</v>
          </cell>
          <cell r="N376">
            <v>2.4598670477608078</v>
          </cell>
        </row>
        <row r="377">
          <cell r="A377" t="str">
            <v>Export - Europe</v>
          </cell>
          <cell r="B377" t="str">
            <v>WDB190010</v>
          </cell>
          <cell r="C377">
            <v>1950</v>
          </cell>
          <cell r="D377">
            <v>1900</v>
          </cell>
          <cell r="E377">
            <v>1000</v>
          </cell>
          <cell r="F377">
            <v>1200</v>
          </cell>
          <cell r="G377">
            <v>1470</v>
          </cell>
          <cell r="H377">
            <v>1470</v>
          </cell>
          <cell r="I377" t="str">
            <v>Supported</v>
          </cell>
          <cell r="J377">
            <v>5500</v>
          </cell>
          <cell r="K377" t="str">
            <v>Wooden Drum</v>
          </cell>
          <cell r="L377">
            <v>360</v>
          </cell>
          <cell r="M377">
            <v>113</v>
          </cell>
          <cell r="N377">
            <v>2.4598670477608078</v>
          </cell>
        </row>
        <row r="378">
          <cell r="A378" t="str">
            <v>Export - Europe</v>
          </cell>
          <cell r="B378" t="str">
            <v>WDB190025</v>
          </cell>
          <cell r="C378">
            <v>1950</v>
          </cell>
          <cell r="D378">
            <v>1900</v>
          </cell>
          <cell r="E378">
            <v>1000</v>
          </cell>
          <cell r="F378">
            <v>1200</v>
          </cell>
          <cell r="G378">
            <v>1470</v>
          </cell>
          <cell r="H378">
            <v>1470</v>
          </cell>
          <cell r="I378" t="str">
            <v>Supported</v>
          </cell>
          <cell r="J378">
            <v>6500</v>
          </cell>
          <cell r="K378" t="str">
            <v>Wooden Drum</v>
          </cell>
          <cell r="L378">
            <v>300</v>
          </cell>
          <cell r="M378">
            <v>113</v>
          </cell>
          <cell r="N378">
            <v>2.4598670477608078</v>
          </cell>
        </row>
        <row r="379">
          <cell r="A379" t="str">
            <v>Export - Europe</v>
          </cell>
          <cell r="B379" t="str">
            <v>WDB200018</v>
          </cell>
          <cell r="C379">
            <v>2050</v>
          </cell>
          <cell r="D379">
            <v>2000</v>
          </cell>
          <cell r="E379">
            <v>800</v>
          </cell>
          <cell r="F379">
            <v>1200</v>
          </cell>
          <cell r="G379">
            <v>1470</v>
          </cell>
          <cell r="H379">
            <v>1470</v>
          </cell>
          <cell r="I379" t="str">
            <v/>
          </cell>
          <cell r="J379">
            <v>3000</v>
          </cell>
          <cell r="K379" t="str">
            <v>Wooden Drum</v>
          </cell>
          <cell r="L379">
            <v>375</v>
          </cell>
          <cell r="M379">
            <v>118</v>
          </cell>
          <cell r="N379">
            <v>3.1667253948185117</v>
          </cell>
        </row>
        <row r="380">
          <cell r="A380" t="str">
            <v>Export - Europe</v>
          </cell>
          <cell r="B380" t="str">
            <v>WDB200009</v>
          </cell>
          <cell r="C380">
            <v>2050</v>
          </cell>
          <cell r="D380">
            <v>2000</v>
          </cell>
          <cell r="E380">
            <v>1000</v>
          </cell>
          <cell r="F380">
            <v>1200</v>
          </cell>
          <cell r="G380">
            <v>1470</v>
          </cell>
          <cell r="H380">
            <v>1470</v>
          </cell>
          <cell r="I380" t="str">
            <v/>
          </cell>
          <cell r="J380">
            <v>4500</v>
          </cell>
          <cell r="K380" t="str">
            <v>Wooden Drum</v>
          </cell>
          <cell r="L380">
            <v>385</v>
          </cell>
          <cell r="M380">
            <v>118</v>
          </cell>
          <cell r="N380">
            <v>2.8274333882308138</v>
          </cell>
        </row>
        <row r="381">
          <cell r="A381" t="str">
            <v>Export - Europe</v>
          </cell>
          <cell r="B381" t="str">
            <v>WDB200041</v>
          </cell>
          <cell r="C381">
            <v>2050</v>
          </cell>
          <cell r="D381">
            <v>2000</v>
          </cell>
          <cell r="E381">
            <v>900</v>
          </cell>
          <cell r="F381">
            <v>1200</v>
          </cell>
          <cell r="G381">
            <v>1470</v>
          </cell>
          <cell r="H381">
            <v>1470</v>
          </cell>
          <cell r="I381" t="str">
            <v>Supported</v>
          </cell>
          <cell r="J381">
            <v>5500</v>
          </cell>
          <cell r="K381" t="str">
            <v>Wooden Drum</v>
          </cell>
          <cell r="L381">
            <v>340</v>
          </cell>
          <cell r="M381">
            <v>118</v>
          </cell>
          <cell r="N381">
            <v>3.006504169485432</v>
          </cell>
        </row>
        <row r="382">
          <cell r="A382" t="str">
            <v>Export - Europe</v>
          </cell>
          <cell r="B382" t="str">
            <v>WDB200032</v>
          </cell>
          <cell r="C382">
            <v>2050</v>
          </cell>
          <cell r="D382">
            <v>2000</v>
          </cell>
          <cell r="E382">
            <v>800</v>
          </cell>
          <cell r="F382">
            <v>1200</v>
          </cell>
          <cell r="G382">
            <v>1470</v>
          </cell>
          <cell r="H382">
            <v>1470</v>
          </cell>
          <cell r="I382" t="str">
            <v>Supported</v>
          </cell>
          <cell r="J382">
            <v>5500</v>
          </cell>
          <cell r="K382" t="str">
            <v>Wooden Drum</v>
          </cell>
          <cell r="L382">
            <v>342</v>
          </cell>
          <cell r="M382">
            <v>118</v>
          </cell>
          <cell r="N382">
            <v>3.1667253948185117</v>
          </cell>
        </row>
        <row r="383">
          <cell r="A383" t="str">
            <v>Export - Europe</v>
          </cell>
          <cell r="B383" t="str">
            <v>WDB200010</v>
          </cell>
          <cell r="C383">
            <v>2050</v>
          </cell>
          <cell r="D383">
            <v>2000</v>
          </cell>
          <cell r="E383">
            <v>1000</v>
          </cell>
          <cell r="F383">
            <v>1200</v>
          </cell>
          <cell r="G383">
            <v>1470</v>
          </cell>
          <cell r="H383">
            <v>1470</v>
          </cell>
          <cell r="I383" t="str">
            <v>Supported</v>
          </cell>
          <cell r="J383">
            <v>6000</v>
          </cell>
          <cell r="K383" t="str">
            <v>Wooden Drum</v>
          </cell>
          <cell r="L383">
            <v>385</v>
          </cell>
          <cell r="M383">
            <v>118</v>
          </cell>
          <cell r="N383">
            <v>2.8274333882308138</v>
          </cell>
        </row>
        <row r="384">
          <cell r="A384" t="str">
            <v>Export - Europe</v>
          </cell>
          <cell r="B384" t="str">
            <v>WDB200033</v>
          </cell>
          <cell r="C384">
            <v>2050</v>
          </cell>
          <cell r="D384">
            <v>2000</v>
          </cell>
          <cell r="E384">
            <v>1000</v>
          </cell>
          <cell r="F384">
            <v>1200</v>
          </cell>
          <cell r="G384">
            <v>1470</v>
          </cell>
          <cell r="H384">
            <v>1470</v>
          </cell>
          <cell r="I384" t="str">
            <v/>
          </cell>
          <cell r="J384">
            <v>6500</v>
          </cell>
          <cell r="K384" t="str">
            <v>Wooden Drum</v>
          </cell>
          <cell r="L384">
            <v>290</v>
          </cell>
          <cell r="M384">
            <v>118</v>
          </cell>
          <cell r="N384">
            <v>2.8274333882308138</v>
          </cell>
        </row>
        <row r="385">
          <cell r="A385" t="str">
            <v>Export - Europe</v>
          </cell>
          <cell r="B385" t="str">
            <v>WDB210030</v>
          </cell>
          <cell r="C385">
            <v>2150</v>
          </cell>
          <cell r="D385">
            <v>2100</v>
          </cell>
          <cell r="E385">
            <v>1650</v>
          </cell>
          <cell r="F385">
            <v>1000</v>
          </cell>
          <cell r="G385">
            <v>1200</v>
          </cell>
          <cell r="H385">
            <v>1200</v>
          </cell>
          <cell r="I385" t="str">
            <v/>
          </cell>
          <cell r="J385">
            <v>1000</v>
          </cell>
          <cell r="K385" t="str">
            <v>Wooden Drum</v>
          </cell>
          <cell r="L385">
            <v>348</v>
          </cell>
          <cell r="M385">
            <v>101</v>
          </cell>
          <cell r="N385">
            <v>1.3253594007331941</v>
          </cell>
        </row>
        <row r="386">
          <cell r="A386" t="str">
            <v>Export - Europe</v>
          </cell>
          <cell r="B386" t="str">
            <v>WDB210017</v>
          </cell>
          <cell r="C386">
            <v>2150</v>
          </cell>
          <cell r="D386">
            <v>2100</v>
          </cell>
          <cell r="E386">
            <v>1000</v>
          </cell>
          <cell r="F386">
            <v>1200</v>
          </cell>
          <cell r="G386">
            <v>1470</v>
          </cell>
          <cell r="H386">
            <v>1470</v>
          </cell>
          <cell r="I386" t="str">
            <v/>
          </cell>
          <cell r="J386">
            <v>3000</v>
          </cell>
          <cell r="K386" t="str">
            <v>Wooden Drum</v>
          </cell>
          <cell r="L386">
            <v>350</v>
          </cell>
          <cell r="M386">
            <v>124</v>
          </cell>
          <cell r="N386">
            <v>3.2138492846223583</v>
          </cell>
        </row>
        <row r="387">
          <cell r="A387" t="str">
            <v>Export - Europe</v>
          </cell>
          <cell r="B387" t="str">
            <v>WDB210014</v>
          </cell>
          <cell r="C387">
            <v>2150</v>
          </cell>
          <cell r="D387">
            <v>2100</v>
          </cell>
          <cell r="E387">
            <v>1100</v>
          </cell>
          <cell r="F387">
            <v>1100</v>
          </cell>
          <cell r="G387">
            <v>1280</v>
          </cell>
          <cell r="H387">
            <v>1280</v>
          </cell>
          <cell r="I387" t="str">
            <v>Supported</v>
          </cell>
          <cell r="J387">
            <v>4500</v>
          </cell>
          <cell r="K387" t="str">
            <v>Wooden Drum</v>
          </cell>
          <cell r="L387">
            <v>430</v>
          </cell>
          <cell r="M387">
            <v>108</v>
          </cell>
          <cell r="N387">
            <v>2.7646015351590174</v>
          </cell>
        </row>
        <row r="388">
          <cell r="A388" t="str">
            <v>Export - Europe</v>
          </cell>
          <cell r="B388" t="str">
            <v>WDB210009</v>
          </cell>
          <cell r="C388">
            <v>2150</v>
          </cell>
          <cell r="D388">
            <v>2100</v>
          </cell>
          <cell r="E388">
            <v>1000</v>
          </cell>
          <cell r="F388">
            <v>1200</v>
          </cell>
          <cell r="G388">
            <v>1470</v>
          </cell>
          <cell r="H388">
            <v>1470</v>
          </cell>
          <cell r="I388" t="str">
            <v>Supported</v>
          </cell>
          <cell r="J388">
            <v>4800</v>
          </cell>
          <cell r="K388" t="str">
            <v>Wooden Drum</v>
          </cell>
          <cell r="L388">
            <v>430</v>
          </cell>
          <cell r="M388">
            <v>124</v>
          </cell>
          <cell r="N388">
            <v>3.2138492846223583</v>
          </cell>
        </row>
        <row r="389">
          <cell r="A389" t="str">
            <v>Export - Europe</v>
          </cell>
          <cell r="B389" t="str">
            <v>WDB210023</v>
          </cell>
          <cell r="C389">
            <v>2150</v>
          </cell>
          <cell r="D389">
            <v>2100</v>
          </cell>
          <cell r="E389">
            <v>1150</v>
          </cell>
          <cell r="F389">
            <v>1000</v>
          </cell>
          <cell r="G389">
            <v>1200</v>
          </cell>
          <cell r="H389">
            <v>1200</v>
          </cell>
          <cell r="I389" t="str">
            <v>Supported</v>
          </cell>
          <cell r="J389">
            <v>5000</v>
          </cell>
          <cell r="K389" t="str">
            <v>Wooden Drum</v>
          </cell>
          <cell r="L389">
            <v>390</v>
          </cell>
          <cell r="M389">
            <v>101</v>
          </cell>
          <cell r="N389">
            <v>2.4249168294896211</v>
          </cell>
        </row>
        <row r="390">
          <cell r="A390" t="str">
            <v>Export - Europe</v>
          </cell>
          <cell r="B390" t="str">
            <v>WDB210042</v>
          </cell>
          <cell r="C390">
            <v>2150</v>
          </cell>
          <cell r="D390">
            <v>2100</v>
          </cell>
          <cell r="E390">
            <v>1000</v>
          </cell>
          <cell r="F390">
            <v>1200</v>
          </cell>
          <cell r="G390">
            <v>1470</v>
          </cell>
          <cell r="H390">
            <v>1470</v>
          </cell>
          <cell r="I390" t="str">
            <v>Supported</v>
          </cell>
          <cell r="J390">
            <v>6000</v>
          </cell>
          <cell r="K390" t="str">
            <v>Wooden Drum</v>
          </cell>
          <cell r="L390">
            <v>371</v>
          </cell>
          <cell r="M390">
            <v>124</v>
          </cell>
          <cell r="N390">
            <v>3.2138492846223583</v>
          </cell>
        </row>
        <row r="391">
          <cell r="A391" t="str">
            <v>Export - Europe</v>
          </cell>
          <cell r="B391" t="str">
            <v>WDB210032</v>
          </cell>
          <cell r="C391">
            <v>2150</v>
          </cell>
          <cell r="D391">
            <v>2100</v>
          </cell>
          <cell r="E391">
            <v>1050</v>
          </cell>
          <cell r="F391">
            <v>1200</v>
          </cell>
          <cell r="G391">
            <v>1470</v>
          </cell>
          <cell r="H391">
            <v>1470</v>
          </cell>
          <cell r="I391" t="str">
            <v>Supported</v>
          </cell>
          <cell r="J391">
            <v>6500</v>
          </cell>
          <cell r="K391" t="str">
            <v>Wooden Drum</v>
          </cell>
          <cell r="L391">
            <v>420</v>
          </cell>
          <cell r="M391">
            <v>124</v>
          </cell>
          <cell r="N391">
            <v>3.1172453105244724</v>
          </cell>
        </row>
        <row r="392">
          <cell r="A392" t="str">
            <v>Export - Europe</v>
          </cell>
          <cell r="B392" t="str">
            <v>WDB210010</v>
          </cell>
          <cell r="C392">
            <v>2150</v>
          </cell>
          <cell r="D392">
            <v>2100</v>
          </cell>
          <cell r="E392">
            <v>1000</v>
          </cell>
          <cell r="F392">
            <v>1200</v>
          </cell>
          <cell r="G392">
            <v>1470</v>
          </cell>
          <cell r="H392">
            <v>1470</v>
          </cell>
          <cell r="I392" t="str">
            <v>Supported</v>
          </cell>
          <cell r="J392">
            <v>7500</v>
          </cell>
          <cell r="K392" t="str">
            <v>Wooden Drum</v>
          </cell>
          <cell r="L392">
            <v>430</v>
          </cell>
          <cell r="M392">
            <v>124</v>
          </cell>
          <cell r="N392">
            <v>3.2138492846223583</v>
          </cell>
        </row>
        <row r="393">
          <cell r="A393" t="str">
            <v>Export - Europe</v>
          </cell>
          <cell r="B393" t="str">
            <v>WDB220062</v>
          </cell>
          <cell r="C393">
            <v>2250</v>
          </cell>
          <cell r="D393">
            <v>2200</v>
          </cell>
          <cell r="E393">
            <v>1250</v>
          </cell>
          <cell r="F393">
            <v>1200</v>
          </cell>
          <cell r="G393">
            <v>1470</v>
          </cell>
          <cell r="H393">
            <v>1470</v>
          </cell>
          <cell r="I393" t="str">
            <v/>
          </cell>
          <cell r="J393">
            <v>3000</v>
          </cell>
          <cell r="K393" t="str">
            <v>Wooden Drum</v>
          </cell>
          <cell r="L393">
            <v>360</v>
          </cell>
          <cell r="M393">
            <v>130</v>
          </cell>
          <cell r="N393">
            <v>3.0889709766421638</v>
          </cell>
        </row>
        <row r="394">
          <cell r="A394" t="str">
            <v>Export - Europe</v>
          </cell>
          <cell r="B394" t="str">
            <v>WDB220020</v>
          </cell>
          <cell r="C394">
            <v>2250</v>
          </cell>
          <cell r="D394">
            <v>2200</v>
          </cell>
          <cell r="E394">
            <v>1000</v>
          </cell>
          <cell r="F394">
            <v>1200</v>
          </cell>
          <cell r="G394">
            <v>1470</v>
          </cell>
          <cell r="H394">
            <v>1470</v>
          </cell>
          <cell r="I394" t="str">
            <v/>
          </cell>
          <cell r="J394">
            <v>3000</v>
          </cell>
          <cell r="K394" t="str">
            <v>Wooden Drum</v>
          </cell>
          <cell r="L394">
            <v>450</v>
          </cell>
          <cell r="M394">
            <v>130</v>
          </cell>
          <cell r="N394">
            <v>3.6191147369354422</v>
          </cell>
        </row>
        <row r="395">
          <cell r="A395" t="str">
            <v>Export - Europe</v>
          </cell>
          <cell r="B395" t="str">
            <v>WDB220086</v>
          </cell>
          <cell r="C395">
            <v>2250</v>
          </cell>
          <cell r="D395">
            <v>2200</v>
          </cell>
          <cell r="E395">
            <v>900</v>
          </cell>
          <cell r="F395">
            <v>1200</v>
          </cell>
          <cell r="G395">
            <v>1470</v>
          </cell>
          <cell r="H395">
            <v>1470</v>
          </cell>
          <cell r="I395" t="str">
            <v/>
          </cell>
          <cell r="J395">
            <v>3000</v>
          </cell>
          <cell r="K395" t="str">
            <v>Wooden Drum</v>
          </cell>
          <cell r="L395">
            <v>300</v>
          </cell>
          <cell r="M395">
            <v>130</v>
          </cell>
          <cell r="N395">
            <v>3.7981855181900603</v>
          </cell>
        </row>
        <row r="396">
          <cell r="A396" t="str">
            <v>Export - Europe</v>
          </cell>
          <cell r="B396" t="str">
            <v>WDB220047</v>
          </cell>
          <cell r="C396">
            <v>2250</v>
          </cell>
          <cell r="D396">
            <v>2200</v>
          </cell>
          <cell r="E396">
            <v>900</v>
          </cell>
          <cell r="F396">
            <v>1200</v>
          </cell>
          <cell r="G396">
            <v>1470</v>
          </cell>
          <cell r="H396">
            <v>1470</v>
          </cell>
          <cell r="I396" t="str">
            <v/>
          </cell>
          <cell r="J396">
            <v>3500</v>
          </cell>
          <cell r="K396" t="str">
            <v>Wooden Drum</v>
          </cell>
          <cell r="L396">
            <v>350</v>
          </cell>
          <cell r="M396">
            <v>130</v>
          </cell>
          <cell r="N396">
            <v>3.7981855181900603</v>
          </cell>
        </row>
        <row r="397">
          <cell r="A397" t="str">
            <v>Export - Europe</v>
          </cell>
          <cell r="B397" t="str">
            <v>WDB220076</v>
          </cell>
          <cell r="C397">
            <v>2250</v>
          </cell>
          <cell r="D397">
            <v>2200</v>
          </cell>
          <cell r="E397">
            <v>1300</v>
          </cell>
          <cell r="F397">
            <v>1000</v>
          </cell>
          <cell r="G397">
            <v>1200</v>
          </cell>
          <cell r="H397">
            <v>1200</v>
          </cell>
          <cell r="I397" t="str">
            <v>Supported</v>
          </cell>
          <cell r="J397">
            <v>5000</v>
          </cell>
          <cell r="K397" t="str">
            <v>Wooden Drum</v>
          </cell>
          <cell r="L397">
            <v>410</v>
          </cell>
          <cell r="M397">
            <v>106</v>
          </cell>
          <cell r="N397">
            <v>2.4740042147019619</v>
          </cell>
        </row>
        <row r="398">
          <cell r="A398" t="str">
            <v>Export - Europe</v>
          </cell>
          <cell r="B398" t="str">
            <v>WDB220036</v>
          </cell>
          <cell r="C398">
            <v>2250</v>
          </cell>
          <cell r="D398">
            <v>2200</v>
          </cell>
          <cell r="E398">
            <v>1250</v>
          </cell>
          <cell r="F398">
            <v>1200</v>
          </cell>
          <cell r="G398">
            <v>1470</v>
          </cell>
          <cell r="H398">
            <v>1470</v>
          </cell>
          <cell r="I398" t="str">
            <v/>
          </cell>
          <cell r="J398">
            <v>5000</v>
          </cell>
          <cell r="K398" t="str">
            <v>Wooden Drum</v>
          </cell>
          <cell r="L398">
            <v>610</v>
          </cell>
          <cell r="M398">
            <v>130</v>
          </cell>
          <cell r="N398">
            <v>3.0889709766421638</v>
          </cell>
        </row>
        <row r="399">
          <cell r="A399" t="str">
            <v>Export - Europe</v>
          </cell>
          <cell r="B399" t="str">
            <v>WDB220009</v>
          </cell>
          <cell r="C399">
            <v>2250</v>
          </cell>
          <cell r="D399">
            <v>2200</v>
          </cell>
          <cell r="E399">
            <v>1000</v>
          </cell>
          <cell r="F399">
            <v>1200</v>
          </cell>
          <cell r="G399">
            <v>1470</v>
          </cell>
          <cell r="H399">
            <v>1470</v>
          </cell>
          <cell r="I399" t="str">
            <v>Supported</v>
          </cell>
          <cell r="J399">
            <v>5000</v>
          </cell>
          <cell r="K399" t="str">
            <v>Wooden Drum</v>
          </cell>
          <cell r="L399">
            <v>450</v>
          </cell>
          <cell r="M399">
            <v>130</v>
          </cell>
          <cell r="N399">
            <v>3.6191147369354422</v>
          </cell>
        </row>
        <row r="400">
          <cell r="A400" t="str">
            <v>Export - Europe</v>
          </cell>
          <cell r="B400" t="str">
            <v>WDB220025</v>
          </cell>
          <cell r="C400">
            <v>2250</v>
          </cell>
          <cell r="D400">
            <v>2200</v>
          </cell>
          <cell r="E400">
            <v>950</v>
          </cell>
          <cell r="F400">
            <v>1200</v>
          </cell>
          <cell r="G400">
            <v>1470</v>
          </cell>
          <cell r="H400">
            <v>1470</v>
          </cell>
          <cell r="I400" t="str">
            <v>Supported</v>
          </cell>
          <cell r="J400">
            <v>5000</v>
          </cell>
          <cell r="K400" t="str">
            <v>Wooden Drum</v>
          </cell>
          <cell r="L400">
            <v>450</v>
          </cell>
          <cell r="M400">
            <v>130</v>
          </cell>
          <cell r="N400">
            <v>3.7110063220529432</v>
          </cell>
        </row>
        <row r="401">
          <cell r="A401" t="str">
            <v>Export - Europe</v>
          </cell>
          <cell r="B401" t="str">
            <v>WDB220046</v>
          </cell>
          <cell r="C401">
            <v>2250</v>
          </cell>
          <cell r="D401">
            <v>2200</v>
          </cell>
          <cell r="E401">
            <v>1100</v>
          </cell>
          <cell r="F401">
            <v>1200</v>
          </cell>
          <cell r="G401">
            <v>1470</v>
          </cell>
          <cell r="H401">
            <v>1470</v>
          </cell>
          <cell r="I401" t="str">
            <v>Supported</v>
          </cell>
          <cell r="J401">
            <v>6500</v>
          </cell>
          <cell r="K401" t="str">
            <v>Wooden Drum</v>
          </cell>
          <cell r="L401">
            <v>400</v>
          </cell>
          <cell r="M401">
            <v>130</v>
          </cell>
          <cell r="N401">
            <v>3.4211943997592851</v>
          </cell>
        </row>
        <row r="402">
          <cell r="A402" t="str">
            <v>Export - Europe</v>
          </cell>
          <cell r="B402" t="str">
            <v>WDB220068</v>
          </cell>
          <cell r="C402">
            <v>2250</v>
          </cell>
          <cell r="D402">
            <v>2200</v>
          </cell>
          <cell r="E402">
            <v>1050</v>
          </cell>
          <cell r="F402">
            <v>1200</v>
          </cell>
          <cell r="G402">
            <v>1470</v>
          </cell>
          <cell r="H402">
            <v>1470</v>
          </cell>
          <cell r="I402" t="str">
            <v>Supported</v>
          </cell>
          <cell r="J402">
            <v>6500</v>
          </cell>
          <cell r="K402" t="str">
            <v>Wooden Drum</v>
          </cell>
          <cell r="L402">
            <v>440</v>
          </cell>
          <cell r="M402">
            <v>130</v>
          </cell>
          <cell r="N402">
            <v>3.5225107628375554</v>
          </cell>
        </row>
        <row r="403">
          <cell r="A403" t="str">
            <v>Export - Europe</v>
          </cell>
          <cell r="B403" t="str">
            <v>WDB220010</v>
          </cell>
          <cell r="C403">
            <v>2250</v>
          </cell>
          <cell r="D403">
            <v>2200</v>
          </cell>
          <cell r="E403">
            <v>1000</v>
          </cell>
          <cell r="F403">
            <v>1200</v>
          </cell>
          <cell r="G403">
            <v>1470</v>
          </cell>
          <cell r="H403">
            <v>1470</v>
          </cell>
          <cell r="I403" t="str">
            <v>Supported</v>
          </cell>
          <cell r="J403">
            <v>7500</v>
          </cell>
          <cell r="K403" t="str">
            <v>Wooden Drum</v>
          </cell>
          <cell r="L403">
            <v>450</v>
          </cell>
          <cell r="M403">
            <v>130</v>
          </cell>
          <cell r="N403">
            <v>3.6191147369354422</v>
          </cell>
        </row>
        <row r="404">
          <cell r="A404" t="str">
            <v>Export - Europe</v>
          </cell>
          <cell r="B404" t="str">
            <v>WDB220060</v>
          </cell>
          <cell r="C404">
            <v>2250</v>
          </cell>
          <cell r="D404">
            <v>2200</v>
          </cell>
          <cell r="E404">
            <v>1000</v>
          </cell>
          <cell r="F404">
            <v>1200</v>
          </cell>
          <cell r="G404">
            <v>1470</v>
          </cell>
          <cell r="H404">
            <v>1470</v>
          </cell>
          <cell r="I404" t="str">
            <v>Supported</v>
          </cell>
          <cell r="J404">
            <v>8200</v>
          </cell>
          <cell r="K404" t="str">
            <v>Wooden Drum</v>
          </cell>
          <cell r="L404">
            <v>515</v>
          </cell>
          <cell r="M404">
            <v>130</v>
          </cell>
          <cell r="N404">
            <v>3.6191147369354422</v>
          </cell>
        </row>
        <row r="405">
          <cell r="A405" t="str">
            <v>Export - Europe</v>
          </cell>
          <cell r="B405" t="str">
            <v>WDB230079</v>
          </cell>
          <cell r="C405">
            <v>2350</v>
          </cell>
          <cell r="D405">
            <v>2300</v>
          </cell>
          <cell r="E405">
            <v>1250</v>
          </cell>
          <cell r="F405">
            <v>1200</v>
          </cell>
          <cell r="G405">
            <v>1470</v>
          </cell>
          <cell r="H405">
            <v>1470</v>
          </cell>
          <cell r="I405" t="str">
            <v/>
          </cell>
          <cell r="J405">
            <v>2500</v>
          </cell>
          <cell r="K405" t="str">
            <v>Wooden Drum</v>
          </cell>
          <cell r="L405">
            <v>345</v>
          </cell>
          <cell r="M405">
            <v>136</v>
          </cell>
          <cell r="N405">
            <v>3.5130859848767861</v>
          </cell>
        </row>
        <row r="406">
          <cell r="A406" t="str">
            <v>Export - Europe</v>
          </cell>
          <cell r="B406" t="str">
            <v>WDB230040</v>
          </cell>
          <cell r="C406">
            <v>2350</v>
          </cell>
          <cell r="D406">
            <v>2300</v>
          </cell>
          <cell r="E406">
            <v>1200</v>
          </cell>
          <cell r="F406">
            <v>1200</v>
          </cell>
          <cell r="G406">
            <v>1470</v>
          </cell>
          <cell r="H406">
            <v>1470</v>
          </cell>
          <cell r="I406" t="str">
            <v/>
          </cell>
          <cell r="J406">
            <v>2500</v>
          </cell>
          <cell r="K406" t="str">
            <v>Wooden Drum</v>
          </cell>
          <cell r="L406">
            <v>395</v>
          </cell>
          <cell r="M406">
            <v>136</v>
          </cell>
          <cell r="N406">
            <v>3.6285395148962105</v>
          </cell>
        </row>
        <row r="407">
          <cell r="A407" t="str">
            <v>Export - Europe</v>
          </cell>
          <cell r="B407" t="str">
            <v>WDB230019</v>
          </cell>
          <cell r="C407">
            <v>2350</v>
          </cell>
          <cell r="D407">
            <v>2300</v>
          </cell>
          <cell r="E407">
            <v>1300</v>
          </cell>
          <cell r="F407">
            <v>1200</v>
          </cell>
          <cell r="G407">
            <v>1470</v>
          </cell>
          <cell r="H407">
            <v>1470</v>
          </cell>
          <cell r="I407" t="str">
            <v>Supported</v>
          </cell>
          <cell r="J407">
            <v>3000</v>
          </cell>
          <cell r="K407" t="str">
            <v>Wooden Drum</v>
          </cell>
          <cell r="L407">
            <v>510</v>
          </cell>
          <cell r="M407">
            <v>136</v>
          </cell>
          <cell r="N407">
            <v>3.3929200658769765</v>
          </cell>
        </row>
        <row r="408">
          <cell r="A408" t="str">
            <v>Export - Europe</v>
          </cell>
          <cell r="B408" t="str">
            <v>WDB230020</v>
          </cell>
          <cell r="C408">
            <v>2350</v>
          </cell>
          <cell r="D408">
            <v>2300</v>
          </cell>
          <cell r="E408">
            <v>1100</v>
          </cell>
          <cell r="F408">
            <v>1200</v>
          </cell>
          <cell r="G408">
            <v>1470</v>
          </cell>
          <cell r="H408">
            <v>1470</v>
          </cell>
          <cell r="I408" t="str">
            <v/>
          </cell>
          <cell r="J408">
            <v>3000</v>
          </cell>
          <cell r="K408" t="str">
            <v>Wooden Drum</v>
          </cell>
          <cell r="L408">
            <v>510</v>
          </cell>
          <cell r="M408">
            <v>136</v>
          </cell>
          <cell r="N408">
            <v>3.8453094079939065</v>
          </cell>
        </row>
        <row r="409">
          <cell r="A409" t="str">
            <v>Export - Europe</v>
          </cell>
          <cell r="B409" t="str">
            <v>WDB230041</v>
          </cell>
          <cell r="C409">
            <v>2350</v>
          </cell>
          <cell r="D409">
            <v>2300</v>
          </cell>
          <cell r="E409">
            <v>950</v>
          </cell>
          <cell r="F409">
            <v>1200</v>
          </cell>
          <cell r="G409">
            <v>1470</v>
          </cell>
          <cell r="H409">
            <v>1470</v>
          </cell>
          <cell r="I409" t="str">
            <v/>
          </cell>
          <cell r="J409">
            <v>3000</v>
          </cell>
          <cell r="K409" t="str">
            <v>Wooden Drum</v>
          </cell>
          <cell r="L409">
            <v>375</v>
          </cell>
          <cell r="M409">
            <v>136</v>
          </cell>
          <cell r="N409">
            <v>4.1351213302875651</v>
          </cell>
        </row>
        <row r="410">
          <cell r="A410" t="str">
            <v>Export - Europe</v>
          </cell>
          <cell r="B410" t="str">
            <v>WDB230037</v>
          </cell>
          <cell r="C410">
            <v>2350</v>
          </cell>
          <cell r="D410">
            <v>2300</v>
          </cell>
          <cell r="E410">
            <v>1500</v>
          </cell>
          <cell r="F410">
            <v>1200</v>
          </cell>
          <cell r="G410">
            <v>1400</v>
          </cell>
          <cell r="H410">
            <v>1400</v>
          </cell>
          <cell r="I410" t="str">
            <v>Supported</v>
          </cell>
          <cell r="J410">
            <v>4000</v>
          </cell>
          <cell r="K410" t="str">
            <v>Wooden Drum</v>
          </cell>
          <cell r="L410">
            <v>492</v>
          </cell>
          <cell r="M410">
            <v>129</v>
          </cell>
          <cell r="N410">
            <v>2.8651325000738912</v>
          </cell>
        </row>
        <row r="411">
          <cell r="A411" t="str">
            <v>Export - Europe</v>
          </cell>
          <cell r="B411" t="str">
            <v>WDB230016</v>
          </cell>
          <cell r="C411">
            <v>2350</v>
          </cell>
          <cell r="D411">
            <v>2300</v>
          </cell>
          <cell r="E411">
            <v>1400</v>
          </cell>
          <cell r="F411">
            <v>1200</v>
          </cell>
          <cell r="G411">
            <v>1470</v>
          </cell>
          <cell r="H411">
            <v>1470</v>
          </cell>
          <cell r="I411" t="str">
            <v>Supported</v>
          </cell>
          <cell r="J411">
            <v>4000</v>
          </cell>
          <cell r="K411" t="str">
            <v>Wooden Drum</v>
          </cell>
          <cell r="L411">
            <v>510</v>
          </cell>
          <cell r="M411">
            <v>136</v>
          </cell>
          <cell r="N411">
            <v>3.1384510609362031</v>
          </cell>
        </row>
        <row r="412">
          <cell r="A412" t="str">
            <v>Export - Europe</v>
          </cell>
          <cell r="B412" t="str">
            <v>WDB230013</v>
          </cell>
          <cell r="C412">
            <v>2350</v>
          </cell>
          <cell r="D412">
            <v>2300</v>
          </cell>
          <cell r="E412">
            <v>1300</v>
          </cell>
          <cell r="F412">
            <v>1200</v>
          </cell>
          <cell r="G412">
            <v>1470</v>
          </cell>
          <cell r="H412">
            <v>1470</v>
          </cell>
          <cell r="I412" t="str">
            <v>Supported</v>
          </cell>
          <cell r="J412">
            <v>4800</v>
          </cell>
          <cell r="K412" t="str">
            <v>Wooden Drum</v>
          </cell>
          <cell r="L412">
            <v>510</v>
          </cell>
          <cell r="M412">
            <v>136</v>
          </cell>
          <cell r="N412">
            <v>3.3929200658769765</v>
          </cell>
        </row>
        <row r="413">
          <cell r="A413" t="str">
            <v>Export - Europe</v>
          </cell>
          <cell r="B413" t="str">
            <v>WDB230011</v>
          </cell>
          <cell r="C413">
            <v>2350</v>
          </cell>
          <cell r="D413">
            <v>2300</v>
          </cell>
          <cell r="E413">
            <v>1100</v>
          </cell>
          <cell r="F413">
            <v>1200</v>
          </cell>
          <cell r="G413">
            <v>1470</v>
          </cell>
          <cell r="H413">
            <v>1470</v>
          </cell>
          <cell r="I413" t="str">
            <v>Supported</v>
          </cell>
          <cell r="J413">
            <v>4800</v>
          </cell>
          <cell r="K413" t="str">
            <v>Wooden Drum</v>
          </cell>
          <cell r="L413">
            <v>510</v>
          </cell>
          <cell r="M413">
            <v>136</v>
          </cell>
          <cell r="N413">
            <v>3.8453094079939065</v>
          </cell>
        </row>
        <row r="414">
          <cell r="A414" t="str">
            <v>Export - Europe</v>
          </cell>
          <cell r="B414" t="str">
            <v>WDB230042</v>
          </cell>
          <cell r="C414">
            <v>2350</v>
          </cell>
          <cell r="D414">
            <v>2300</v>
          </cell>
          <cell r="E414">
            <v>1050</v>
          </cell>
          <cell r="F414">
            <v>1200</v>
          </cell>
          <cell r="G414">
            <v>1470</v>
          </cell>
          <cell r="H414">
            <v>1470</v>
          </cell>
          <cell r="I414" t="str">
            <v>Supported</v>
          </cell>
          <cell r="J414">
            <v>5500</v>
          </cell>
          <cell r="K414" t="str">
            <v>Wooden Drum</v>
          </cell>
          <cell r="L414">
            <v>475</v>
          </cell>
          <cell r="M414">
            <v>136</v>
          </cell>
          <cell r="N414">
            <v>3.9466257710721773</v>
          </cell>
        </row>
        <row r="415">
          <cell r="A415" t="str">
            <v>Export - Europe</v>
          </cell>
          <cell r="B415" t="str">
            <v>WDB230014</v>
          </cell>
          <cell r="C415">
            <v>2350</v>
          </cell>
          <cell r="D415">
            <v>2300</v>
          </cell>
          <cell r="E415">
            <v>1300</v>
          </cell>
          <cell r="F415">
            <v>1200</v>
          </cell>
          <cell r="G415">
            <v>1470</v>
          </cell>
          <cell r="H415">
            <v>1470</v>
          </cell>
          <cell r="I415" t="str">
            <v>Supported</v>
          </cell>
          <cell r="J415">
            <v>7500</v>
          </cell>
          <cell r="K415" t="str">
            <v>Wooden Drum</v>
          </cell>
          <cell r="L415">
            <v>510</v>
          </cell>
          <cell r="M415">
            <v>136</v>
          </cell>
          <cell r="N415">
            <v>3.3929200658769765</v>
          </cell>
        </row>
        <row r="416">
          <cell r="A416" t="str">
            <v>Export - Europe</v>
          </cell>
          <cell r="B416" t="str">
            <v>WDB240046</v>
          </cell>
          <cell r="C416">
            <v>2450</v>
          </cell>
          <cell r="D416">
            <v>2400</v>
          </cell>
          <cell r="E416">
            <v>1150</v>
          </cell>
          <cell r="F416">
            <v>1200</v>
          </cell>
          <cell r="G416">
            <v>1470</v>
          </cell>
          <cell r="H416">
            <v>1470</v>
          </cell>
          <cell r="I416" t="str">
            <v/>
          </cell>
          <cell r="J416">
            <v>2000</v>
          </cell>
          <cell r="K416" t="str">
            <v>Wooden Drum</v>
          </cell>
          <cell r="L416">
            <v>445</v>
          </cell>
          <cell r="M416">
            <v>141</v>
          </cell>
          <cell r="N416">
            <v>4.1822452200914118</v>
          </cell>
        </row>
        <row r="417">
          <cell r="A417" t="str">
            <v>Export - Europe</v>
          </cell>
          <cell r="B417" t="str">
            <v>WDB240014</v>
          </cell>
          <cell r="C417">
            <v>2450</v>
          </cell>
          <cell r="D417">
            <v>2400</v>
          </cell>
          <cell r="E417">
            <v>1300</v>
          </cell>
          <cell r="F417">
            <v>1200</v>
          </cell>
          <cell r="G417">
            <v>1470</v>
          </cell>
          <cell r="H417">
            <v>1470</v>
          </cell>
          <cell r="I417" t="str">
            <v>Supported</v>
          </cell>
          <cell r="J417">
            <v>5000</v>
          </cell>
          <cell r="K417" t="str">
            <v>Wooden Drum</v>
          </cell>
          <cell r="L417">
            <v>570</v>
          </cell>
          <cell r="M417">
            <v>141</v>
          </cell>
          <cell r="N417">
            <v>3.8358846300331373</v>
          </cell>
        </row>
        <row r="418">
          <cell r="A418" t="str">
            <v>Export - Europe</v>
          </cell>
          <cell r="B418" t="str">
            <v>WDB240012</v>
          </cell>
          <cell r="C418">
            <v>2450</v>
          </cell>
          <cell r="D418">
            <v>2400</v>
          </cell>
          <cell r="E418">
            <v>1100</v>
          </cell>
          <cell r="F418">
            <v>1200</v>
          </cell>
          <cell r="G418">
            <v>1470</v>
          </cell>
          <cell r="H418">
            <v>1470</v>
          </cell>
          <cell r="I418" t="str">
            <v>Supported</v>
          </cell>
          <cell r="J418">
            <v>5000</v>
          </cell>
          <cell r="K418" t="str">
            <v>Wooden Drum</v>
          </cell>
          <cell r="L418">
            <v>570</v>
          </cell>
          <cell r="M418">
            <v>141</v>
          </cell>
          <cell r="N418">
            <v>4.2882739721500682</v>
          </cell>
        </row>
        <row r="419">
          <cell r="A419" t="str">
            <v>Export - Europe</v>
          </cell>
          <cell r="B419" t="str">
            <v>WDB240047</v>
          </cell>
          <cell r="C419">
            <v>2450</v>
          </cell>
          <cell r="D419">
            <v>2400</v>
          </cell>
          <cell r="E419">
            <v>1000</v>
          </cell>
          <cell r="F419">
            <v>1200</v>
          </cell>
          <cell r="G419">
            <v>1470</v>
          </cell>
          <cell r="H419">
            <v>1470</v>
          </cell>
          <cell r="I419" t="str">
            <v>Supported</v>
          </cell>
          <cell r="J419">
            <v>5500</v>
          </cell>
          <cell r="K419" t="str">
            <v>Wooden Drum</v>
          </cell>
          <cell r="L419">
            <v>500</v>
          </cell>
          <cell r="M419">
            <v>141</v>
          </cell>
          <cell r="N419">
            <v>4.4861943093262244</v>
          </cell>
        </row>
        <row r="420">
          <cell r="A420" t="str">
            <v>Export - Europe</v>
          </cell>
          <cell r="B420" t="str">
            <v>WDB240060</v>
          </cell>
          <cell r="C420">
            <v>2450</v>
          </cell>
          <cell r="D420">
            <v>2400</v>
          </cell>
          <cell r="E420">
            <v>1000</v>
          </cell>
          <cell r="F420">
            <v>1200</v>
          </cell>
          <cell r="G420">
            <v>1470</v>
          </cell>
          <cell r="H420">
            <v>1470</v>
          </cell>
          <cell r="I420" t="str">
            <v>Supported</v>
          </cell>
          <cell r="J420">
            <v>7000</v>
          </cell>
          <cell r="K420" t="str">
            <v>Wooden Drum</v>
          </cell>
          <cell r="L420">
            <v>500</v>
          </cell>
          <cell r="M420">
            <v>141</v>
          </cell>
          <cell r="N420">
            <v>4.4861943093262244</v>
          </cell>
        </row>
        <row r="421">
          <cell r="A421" t="str">
            <v>Export - Europe</v>
          </cell>
          <cell r="B421" t="str">
            <v>WDB240015</v>
          </cell>
          <cell r="C421">
            <v>2450</v>
          </cell>
          <cell r="D421">
            <v>2400</v>
          </cell>
          <cell r="E421">
            <v>1300</v>
          </cell>
          <cell r="F421">
            <v>1200</v>
          </cell>
          <cell r="G421">
            <v>1470</v>
          </cell>
          <cell r="H421">
            <v>1470</v>
          </cell>
          <cell r="I421" t="str">
            <v>Supported</v>
          </cell>
          <cell r="J421">
            <v>7500</v>
          </cell>
          <cell r="K421" t="str">
            <v>Wooden Drum</v>
          </cell>
          <cell r="L421">
            <v>570</v>
          </cell>
          <cell r="M421">
            <v>141</v>
          </cell>
          <cell r="N421">
            <v>3.8358846300331373</v>
          </cell>
        </row>
        <row r="422">
          <cell r="A422" t="str">
            <v>Export - Europe</v>
          </cell>
          <cell r="B422" t="str">
            <v>WDB240013</v>
          </cell>
          <cell r="C422">
            <v>2450</v>
          </cell>
          <cell r="D422">
            <v>2400</v>
          </cell>
          <cell r="E422">
            <v>1100</v>
          </cell>
          <cell r="F422">
            <v>1200</v>
          </cell>
          <cell r="G422">
            <v>1470</v>
          </cell>
          <cell r="H422">
            <v>1470</v>
          </cell>
          <cell r="I422" t="str">
            <v>Supported</v>
          </cell>
          <cell r="J422">
            <v>8200</v>
          </cell>
          <cell r="K422" t="str">
            <v>Wooden Drum</v>
          </cell>
          <cell r="L422">
            <v>570</v>
          </cell>
          <cell r="M422">
            <v>141</v>
          </cell>
          <cell r="N422">
            <v>4.2882739721500682</v>
          </cell>
        </row>
        <row r="423">
          <cell r="A423" t="str">
            <v>Export - Europe</v>
          </cell>
          <cell r="B423" t="str">
            <v>WDB180025</v>
          </cell>
          <cell r="C423">
            <v>1850</v>
          </cell>
          <cell r="D423">
            <v>1800</v>
          </cell>
          <cell r="E423">
            <v>1050</v>
          </cell>
          <cell r="F423">
            <v>1400</v>
          </cell>
          <cell r="G423">
            <v>1600</v>
          </cell>
          <cell r="H423">
            <v>1600</v>
          </cell>
          <cell r="I423" t="str">
            <v>Supported</v>
          </cell>
          <cell r="J423">
            <v>4500</v>
          </cell>
          <cell r="K423" t="str">
            <v>Wooden Drum</v>
          </cell>
          <cell r="L423">
            <v>310</v>
          </cell>
          <cell r="M423">
            <v>116</v>
          </cell>
          <cell r="N423">
            <v>2.3503040039668641</v>
          </cell>
        </row>
        <row r="424">
          <cell r="A424" t="str">
            <v>Export - Europe</v>
          </cell>
          <cell r="B424" t="str">
            <v>WDB180026</v>
          </cell>
          <cell r="C424">
            <v>1850</v>
          </cell>
          <cell r="D424">
            <v>1800</v>
          </cell>
          <cell r="E424">
            <v>950</v>
          </cell>
          <cell r="F424">
            <v>1400</v>
          </cell>
          <cell r="G424">
            <v>1600</v>
          </cell>
          <cell r="H424">
            <v>1600</v>
          </cell>
          <cell r="I424" t="str">
            <v>Supported</v>
          </cell>
          <cell r="J424">
            <v>4500</v>
          </cell>
          <cell r="K424" t="str">
            <v>Wooden Drum</v>
          </cell>
          <cell r="L424">
            <v>300</v>
          </cell>
          <cell r="M424">
            <v>116</v>
          </cell>
          <cell r="N424">
            <v>2.5702154897181497</v>
          </cell>
        </row>
        <row r="425">
          <cell r="A425" t="str">
            <v>Export - Europe</v>
          </cell>
          <cell r="B425" t="str">
            <v>WDB180028</v>
          </cell>
          <cell r="C425">
            <v>1850</v>
          </cell>
          <cell r="D425">
            <v>1800</v>
          </cell>
          <cell r="E425">
            <v>1150</v>
          </cell>
          <cell r="F425">
            <v>1500</v>
          </cell>
          <cell r="G425">
            <v>1700</v>
          </cell>
          <cell r="H425">
            <v>1700</v>
          </cell>
          <cell r="I425" t="str">
            <v>Supported</v>
          </cell>
          <cell r="J425">
            <v>4500</v>
          </cell>
          <cell r="K425" t="str">
            <v>Wooden Drum</v>
          </cell>
          <cell r="L425">
            <v>325</v>
          </cell>
          <cell r="M425">
            <v>124</v>
          </cell>
          <cell r="N425">
            <v>2.259001467471911</v>
          </cell>
        </row>
        <row r="426">
          <cell r="A426" t="str">
            <v>Export - Europe</v>
          </cell>
          <cell r="B426" t="str">
            <v>WDB190011</v>
          </cell>
          <cell r="C426">
            <v>1950</v>
          </cell>
          <cell r="D426">
            <v>1900</v>
          </cell>
          <cell r="E426">
            <v>1000</v>
          </cell>
          <cell r="F426">
            <v>1500</v>
          </cell>
          <cell r="G426">
            <v>1700</v>
          </cell>
          <cell r="H426">
            <v>1700</v>
          </cell>
          <cell r="I426" t="str">
            <v>Supported</v>
          </cell>
          <cell r="J426">
            <v>4200</v>
          </cell>
          <cell r="K426" t="str">
            <v>Wooden Drum</v>
          </cell>
          <cell r="L426">
            <v>360</v>
          </cell>
          <cell r="M426">
            <v>130</v>
          </cell>
          <cell r="N426">
            <v>3.0748338097010102</v>
          </cell>
        </row>
        <row r="427">
          <cell r="A427" t="str">
            <v>Export - Europe</v>
          </cell>
          <cell r="B427" t="str">
            <v>WDB190012</v>
          </cell>
          <cell r="C427">
            <v>1950</v>
          </cell>
          <cell r="D427">
            <v>1900</v>
          </cell>
          <cell r="E427">
            <v>1000</v>
          </cell>
          <cell r="F427">
            <v>1500</v>
          </cell>
          <cell r="G427">
            <v>1700</v>
          </cell>
          <cell r="H427">
            <v>1700</v>
          </cell>
          <cell r="I427" t="str">
            <v>Supported</v>
          </cell>
          <cell r="J427">
            <v>5500</v>
          </cell>
          <cell r="K427" t="str">
            <v>Wooden Drum</v>
          </cell>
          <cell r="L427">
            <v>360</v>
          </cell>
          <cell r="M427">
            <v>130</v>
          </cell>
          <cell r="N427">
            <v>3.0748338097010102</v>
          </cell>
        </row>
        <row r="428">
          <cell r="A428" t="str">
            <v>Export - Europe</v>
          </cell>
          <cell r="B428" t="str">
            <v>WDB200037</v>
          </cell>
          <cell r="C428">
            <v>2050</v>
          </cell>
          <cell r="D428">
            <v>2000</v>
          </cell>
          <cell r="E428">
            <v>850</v>
          </cell>
          <cell r="F428">
            <v>1500</v>
          </cell>
          <cell r="G428">
            <v>1700</v>
          </cell>
          <cell r="H428">
            <v>1700</v>
          </cell>
          <cell r="I428" t="str">
            <v/>
          </cell>
          <cell r="J428">
            <v>3000</v>
          </cell>
          <cell r="K428" t="str">
            <v>Wooden Drum</v>
          </cell>
          <cell r="L428">
            <v>325</v>
          </cell>
          <cell r="M428">
            <v>137</v>
          </cell>
          <cell r="N428">
            <v>3.8612137208027049</v>
          </cell>
        </row>
        <row r="429">
          <cell r="A429" t="str">
            <v>Export - Europe</v>
          </cell>
          <cell r="B429" t="str">
            <v>WDB200012</v>
          </cell>
          <cell r="C429">
            <v>2050</v>
          </cell>
          <cell r="D429">
            <v>2000</v>
          </cell>
          <cell r="E429">
            <v>1000</v>
          </cell>
          <cell r="F429">
            <v>1500</v>
          </cell>
          <cell r="G429">
            <v>1700</v>
          </cell>
          <cell r="H429">
            <v>1700</v>
          </cell>
          <cell r="I429" t="str">
            <v>Supported</v>
          </cell>
          <cell r="J429">
            <v>6000</v>
          </cell>
          <cell r="K429" t="str">
            <v>Wooden Drum</v>
          </cell>
          <cell r="L429">
            <v>385</v>
          </cell>
          <cell r="M429">
            <v>137</v>
          </cell>
          <cell r="N429">
            <v>3.5342917352885173</v>
          </cell>
        </row>
        <row r="430">
          <cell r="A430" t="str">
            <v>Export - Europe</v>
          </cell>
          <cell r="B430" t="str">
            <v>WDB210011</v>
          </cell>
          <cell r="C430">
            <v>2150</v>
          </cell>
          <cell r="D430">
            <v>2100</v>
          </cell>
          <cell r="E430">
            <v>1000</v>
          </cell>
          <cell r="F430">
            <v>1500</v>
          </cell>
          <cell r="G430">
            <v>1700</v>
          </cell>
          <cell r="H430">
            <v>1700</v>
          </cell>
          <cell r="I430" t="str">
            <v>Supported</v>
          </cell>
          <cell r="J430">
            <v>4800</v>
          </cell>
          <cell r="K430" t="str">
            <v>Wooden Drum</v>
          </cell>
          <cell r="L430">
            <v>430</v>
          </cell>
          <cell r="M430">
            <v>144</v>
          </cell>
          <cell r="N430">
            <v>4.0173116057779481</v>
          </cell>
        </row>
        <row r="431">
          <cell r="A431" t="str">
            <v>Export - Europe</v>
          </cell>
          <cell r="B431" t="str">
            <v>WDB210012</v>
          </cell>
          <cell r="C431">
            <v>2150</v>
          </cell>
          <cell r="D431">
            <v>2100</v>
          </cell>
          <cell r="E431">
            <v>1000</v>
          </cell>
          <cell r="F431">
            <v>1500</v>
          </cell>
          <cell r="G431">
            <v>1700</v>
          </cell>
          <cell r="H431">
            <v>1700</v>
          </cell>
          <cell r="I431" t="str">
            <v>Supported</v>
          </cell>
          <cell r="J431">
            <v>7500</v>
          </cell>
          <cell r="K431" t="str">
            <v>Wooden Drum</v>
          </cell>
          <cell r="L431">
            <v>430</v>
          </cell>
          <cell r="M431">
            <v>144</v>
          </cell>
          <cell r="N431">
            <v>4.0173116057779481</v>
          </cell>
        </row>
        <row r="432">
          <cell r="A432" t="str">
            <v>Export - Europe</v>
          </cell>
          <cell r="B432" t="str">
            <v>WDB220070</v>
          </cell>
          <cell r="C432">
            <v>2250</v>
          </cell>
          <cell r="D432">
            <v>2200</v>
          </cell>
          <cell r="E432">
            <v>950</v>
          </cell>
          <cell r="F432">
            <v>1500</v>
          </cell>
          <cell r="G432">
            <v>1700</v>
          </cell>
          <cell r="H432">
            <v>1700</v>
          </cell>
          <cell r="I432" t="str">
            <v/>
          </cell>
          <cell r="J432">
            <v>3450</v>
          </cell>
          <cell r="K432" t="str">
            <v>Wooden Drum</v>
          </cell>
          <cell r="L432">
            <v>470</v>
          </cell>
          <cell r="M432">
            <v>150</v>
          </cell>
          <cell r="N432">
            <v>4.6387579025661791</v>
          </cell>
        </row>
        <row r="433">
          <cell r="A433" t="str">
            <v>Export - Europe</v>
          </cell>
          <cell r="B433" t="str">
            <v>WDB220074</v>
          </cell>
          <cell r="C433">
            <v>2250</v>
          </cell>
          <cell r="D433">
            <v>2200</v>
          </cell>
          <cell r="E433">
            <v>950</v>
          </cell>
          <cell r="F433">
            <v>1500</v>
          </cell>
          <cell r="G433">
            <v>1700</v>
          </cell>
          <cell r="H433">
            <v>1700</v>
          </cell>
          <cell r="I433" t="str">
            <v/>
          </cell>
          <cell r="J433">
            <v>4000</v>
          </cell>
          <cell r="K433" t="str">
            <v>Wooden Drum</v>
          </cell>
          <cell r="L433">
            <v>420</v>
          </cell>
          <cell r="M433">
            <v>150</v>
          </cell>
          <cell r="N433">
            <v>4.6387579025661791</v>
          </cell>
        </row>
        <row r="434">
          <cell r="A434" t="str">
            <v>Export - Europe</v>
          </cell>
          <cell r="B434" t="str">
            <v>WDB220023</v>
          </cell>
          <cell r="C434">
            <v>2250</v>
          </cell>
          <cell r="D434">
            <v>2200</v>
          </cell>
          <cell r="E434">
            <v>900</v>
          </cell>
          <cell r="F434">
            <v>1500</v>
          </cell>
          <cell r="G434">
            <v>1700</v>
          </cell>
          <cell r="H434">
            <v>1700</v>
          </cell>
          <cell r="I434" t="str">
            <v/>
          </cell>
          <cell r="J434">
            <v>4000</v>
          </cell>
          <cell r="K434" t="str">
            <v>Wooden Drum</v>
          </cell>
          <cell r="L434">
            <v>390</v>
          </cell>
          <cell r="M434">
            <v>150</v>
          </cell>
          <cell r="N434">
            <v>4.7477318977375749</v>
          </cell>
        </row>
        <row r="435">
          <cell r="A435" t="str">
            <v>Export - Europe</v>
          </cell>
          <cell r="B435" t="str">
            <v>WDB220045</v>
          </cell>
          <cell r="C435">
            <v>2250</v>
          </cell>
          <cell r="D435">
            <v>2200</v>
          </cell>
          <cell r="E435">
            <v>1200</v>
          </cell>
          <cell r="F435">
            <v>1550</v>
          </cell>
          <cell r="G435">
            <v>1715</v>
          </cell>
          <cell r="H435">
            <v>1715</v>
          </cell>
          <cell r="I435" t="str">
            <v/>
          </cell>
          <cell r="J435">
            <v>4000</v>
          </cell>
          <cell r="K435" t="str">
            <v>Wooden Drum</v>
          </cell>
          <cell r="L435">
            <v>465</v>
          </cell>
          <cell r="M435">
            <v>152</v>
          </cell>
          <cell r="N435">
            <v>4.1390483211045526</v>
          </cell>
        </row>
        <row r="436">
          <cell r="A436" t="str">
            <v>Export - Europe</v>
          </cell>
          <cell r="B436" t="str">
            <v>WDB220072</v>
          </cell>
          <cell r="C436">
            <v>2250</v>
          </cell>
          <cell r="D436">
            <v>2200</v>
          </cell>
          <cell r="E436">
            <v>1350</v>
          </cell>
          <cell r="F436">
            <v>1500</v>
          </cell>
          <cell r="G436">
            <v>1700</v>
          </cell>
          <cell r="H436">
            <v>1700</v>
          </cell>
          <cell r="I436" t="str">
            <v>Supported</v>
          </cell>
          <cell r="J436">
            <v>4500</v>
          </cell>
          <cell r="K436" t="str">
            <v>Wooden Drum</v>
          </cell>
          <cell r="L436">
            <v>450</v>
          </cell>
          <cell r="M436">
            <v>150</v>
          </cell>
          <cell r="N436">
            <v>3.5549084370777004</v>
          </cell>
        </row>
        <row r="437">
          <cell r="A437" t="str">
            <v>Export - Europe</v>
          </cell>
          <cell r="B437" t="str">
            <v>WDB220011</v>
          </cell>
          <cell r="C437">
            <v>2250</v>
          </cell>
          <cell r="D437">
            <v>2200</v>
          </cell>
          <cell r="E437">
            <v>1000</v>
          </cell>
          <cell r="F437">
            <v>1500</v>
          </cell>
          <cell r="G437">
            <v>1700</v>
          </cell>
          <cell r="H437">
            <v>1700</v>
          </cell>
          <cell r="I437" t="str">
            <v>Supported</v>
          </cell>
          <cell r="J437">
            <v>5000</v>
          </cell>
          <cell r="K437" t="str">
            <v>Wooden Drum</v>
          </cell>
          <cell r="L437">
            <v>450</v>
          </cell>
          <cell r="M437">
            <v>150</v>
          </cell>
          <cell r="N437">
            <v>4.5238934211693023</v>
          </cell>
        </row>
        <row r="438">
          <cell r="A438" t="str">
            <v>Export - Europe</v>
          </cell>
          <cell r="B438" t="str">
            <v>WDB220064</v>
          </cell>
          <cell r="C438">
            <v>2250</v>
          </cell>
          <cell r="D438">
            <v>2200</v>
          </cell>
          <cell r="E438">
            <v>1100</v>
          </cell>
          <cell r="F438">
            <v>1500</v>
          </cell>
          <cell r="G438">
            <v>1700</v>
          </cell>
          <cell r="H438">
            <v>1700</v>
          </cell>
          <cell r="I438" t="str">
            <v>Supported</v>
          </cell>
          <cell r="J438">
            <v>6000</v>
          </cell>
          <cell r="K438" t="str">
            <v>Wooden Drum</v>
          </cell>
          <cell r="L438">
            <v>465</v>
          </cell>
          <cell r="M438">
            <v>150</v>
          </cell>
          <cell r="N438">
            <v>4.2764929996991059</v>
          </cell>
        </row>
        <row r="439">
          <cell r="A439" t="str">
            <v>Export - Europe</v>
          </cell>
          <cell r="B439" t="str">
            <v>WDB220012</v>
          </cell>
          <cell r="C439">
            <v>2250</v>
          </cell>
          <cell r="D439">
            <v>2200</v>
          </cell>
          <cell r="E439">
            <v>1000</v>
          </cell>
          <cell r="F439">
            <v>1500</v>
          </cell>
          <cell r="G439">
            <v>1700</v>
          </cell>
          <cell r="H439">
            <v>1700</v>
          </cell>
          <cell r="I439" t="str">
            <v>Supported</v>
          </cell>
          <cell r="J439">
            <v>7500</v>
          </cell>
          <cell r="K439" t="str">
            <v>Wooden Drum</v>
          </cell>
          <cell r="L439">
            <v>450</v>
          </cell>
          <cell r="M439">
            <v>150</v>
          </cell>
          <cell r="N439">
            <v>4.5238934211693023</v>
          </cell>
        </row>
        <row r="440">
          <cell r="A440" t="str">
            <v>Export - Europe</v>
          </cell>
          <cell r="B440" t="str">
            <v>WDB220028</v>
          </cell>
          <cell r="C440">
            <v>2250</v>
          </cell>
          <cell r="D440">
            <v>2200</v>
          </cell>
          <cell r="E440">
            <v>1300</v>
          </cell>
          <cell r="F440">
            <v>1500</v>
          </cell>
          <cell r="G440">
            <v>1700</v>
          </cell>
          <cell r="H440">
            <v>1700</v>
          </cell>
          <cell r="I440" t="str">
            <v>Supported</v>
          </cell>
          <cell r="J440">
            <v>8000</v>
          </cell>
          <cell r="K440" t="str">
            <v>Wooden Drum</v>
          </cell>
          <cell r="L440">
            <v>615</v>
          </cell>
          <cell r="M440">
            <v>150</v>
          </cell>
          <cell r="N440">
            <v>3.7110063220529432</v>
          </cell>
        </row>
        <row r="441">
          <cell r="A441" t="str">
            <v>Export - Europe</v>
          </cell>
          <cell r="B441" t="str">
            <v>WDB220049</v>
          </cell>
          <cell r="C441">
            <v>2250</v>
          </cell>
          <cell r="D441">
            <v>2200</v>
          </cell>
          <cell r="E441">
            <v>1000</v>
          </cell>
          <cell r="F441">
            <v>1500</v>
          </cell>
          <cell r="G441">
            <v>1700</v>
          </cell>
          <cell r="H441">
            <v>1700</v>
          </cell>
          <cell r="I441" t="str">
            <v>Supported</v>
          </cell>
          <cell r="J441">
            <v>8200</v>
          </cell>
          <cell r="K441" t="str">
            <v>Wooden Drum</v>
          </cell>
          <cell r="L441">
            <v>540</v>
          </cell>
          <cell r="M441">
            <v>150</v>
          </cell>
          <cell r="N441">
            <v>4.5238934211693023</v>
          </cell>
        </row>
        <row r="442">
          <cell r="A442" t="str">
            <v>Export - Europe</v>
          </cell>
          <cell r="B442" t="str">
            <v>WDB220018</v>
          </cell>
          <cell r="C442">
            <v>2250</v>
          </cell>
          <cell r="D442">
            <v>2200</v>
          </cell>
          <cell r="E442">
            <v>1200</v>
          </cell>
          <cell r="F442">
            <v>1500</v>
          </cell>
          <cell r="G442">
            <v>1700</v>
          </cell>
          <cell r="H442">
            <v>1700</v>
          </cell>
          <cell r="I442" t="str">
            <v>Supported</v>
          </cell>
          <cell r="J442">
            <v>8500</v>
          </cell>
          <cell r="K442" t="str">
            <v>Wooden Drum</v>
          </cell>
          <cell r="L442">
            <v>450</v>
          </cell>
          <cell r="M442">
            <v>150</v>
          </cell>
          <cell r="N442">
            <v>4.0055306333269867</v>
          </cell>
        </row>
        <row r="443">
          <cell r="A443" t="str">
            <v>Export - Europe</v>
          </cell>
          <cell r="B443" t="str">
            <v>WDB230039</v>
          </cell>
          <cell r="C443">
            <v>2350</v>
          </cell>
          <cell r="D443">
            <v>2300</v>
          </cell>
          <cell r="E443">
            <v>1150</v>
          </cell>
          <cell r="F443">
            <v>1500</v>
          </cell>
          <cell r="G443">
            <v>1700</v>
          </cell>
          <cell r="H443">
            <v>1700</v>
          </cell>
          <cell r="I443" t="str">
            <v/>
          </cell>
          <cell r="J443">
            <v>2000</v>
          </cell>
          <cell r="K443" t="str">
            <v>Wooden Drum</v>
          </cell>
          <cell r="L443">
            <v>410</v>
          </cell>
          <cell r="M443">
            <v>157</v>
          </cell>
          <cell r="N443">
            <v>4.6741008199190643</v>
          </cell>
        </row>
        <row r="444">
          <cell r="A444" t="str">
            <v>Export - Europe</v>
          </cell>
          <cell r="B444" t="str">
            <v>WDB230080</v>
          </cell>
          <cell r="C444">
            <v>2350</v>
          </cell>
          <cell r="D444">
            <v>2300</v>
          </cell>
          <cell r="E444">
            <v>1300</v>
          </cell>
          <cell r="F444">
            <v>1500</v>
          </cell>
          <cell r="G444">
            <v>1700</v>
          </cell>
          <cell r="H444">
            <v>1700</v>
          </cell>
          <cell r="I444" t="str">
            <v/>
          </cell>
          <cell r="J444">
            <v>3000</v>
          </cell>
          <cell r="K444" t="str">
            <v>Wooden Drum</v>
          </cell>
          <cell r="L444">
            <v>370</v>
          </cell>
          <cell r="M444">
            <v>157</v>
          </cell>
          <cell r="N444">
            <v>4.2411500823462207</v>
          </cell>
        </row>
        <row r="445">
          <cell r="A445" t="str">
            <v>Export - Europe</v>
          </cell>
          <cell r="B445" t="str">
            <v>WDB230021</v>
          </cell>
          <cell r="C445">
            <v>2350</v>
          </cell>
          <cell r="D445">
            <v>2300</v>
          </cell>
          <cell r="E445">
            <v>1100</v>
          </cell>
          <cell r="F445">
            <v>1500</v>
          </cell>
          <cell r="G445">
            <v>1700</v>
          </cell>
          <cell r="H445">
            <v>1700</v>
          </cell>
          <cell r="I445" t="str">
            <v/>
          </cell>
          <cell r="J445">
            <v>3500</v>
          </cell>
          <cell r="K445" t="str">
            <v>Wooden Drum</v>
          </cell>
          <cell r="L445">
            <v>510</v>
          </cell>
          <cell r="M445">
            <v>157</v>
          </cell>
          <cell r="N445">
            <v>4.8066367599923829</v>
          </cell>
        </row>
        <row r="446">
          <cell r="A446" t="str">
            <v>Export - Europe</v>
          </cell>
          <cell r="B446" t="str">
            <v>WDB230077</v>
          </cell>
          <cell r="C446">
            <v>2350</v>
          </cell>
          <cell r="D446">
            <v>2300</v>
          </cell>
          <cell r="E446">
            <v>1000</v>
          </cell>
          <cell r="F446">
            <v>1500</v>
          </cell>
          <cell r="G446">
            <v>1700</v>
          </cell>
          <cell r="H446">
            <v>1700</v>
          </cell>
          <cell r="I446" t="str">
            <v/>
          </cell>
          <cell r="J446">
            <v>3500</v>
          </cell>
          <cell r="K446" t="str">
            <v>Wooden Drum</v>
          </cell>
          <cell r="L446">
            <v>372</v>
          </cell>
          <cell r="M446">
            <v>157</v>
          </cell>
          <cell r="N446">
            <v>5.0540371814625793</v>
          </cell>
        </row>
        <row r="447">
          <cell r="A447" t="str">
            <v>Export - Europe</v>
          </cell>
          <cell r="B447" t="str">
            <v>WDB230025</v>
          </cell>
          <cell r="C447">
            <v>2350</v>
          </cell>
          <cell r="D447">
            <v>2300</v>
          </cell>
          <cell r="E447">
            <v>1600</v>
          </cell>
          <cell r="F447">
            <v>1500</v>
          </cell>
          <cell r="G447">
            <v>1700</v>
          </cell>
          <cell r="H447">
            <v>1700</v>
          </cell>
          <cell r="I447" t="str">
            <v/>
          </cell>
          <cell r="J447">
            <v>5000</v>
          </cell>
          <cell r="K447" t="str">
            <v>Wooden Drum</v>
          </cell>
          <cell r="L447">
            <v>510</v>
          </cell>
          <cell r="M447">
            <v>157</v>
          </cell>
          <cell r="N447">
            <v>3.2162054791125509</v>
          </cell>
        </row>
        <row r="448">
          <cell r="A448" t="str">
            <v>Export - Europe</v>
          </cell>
          <cell r="B448" t="str">
            <v>WDB230082</v>
          </cell>
          <cell r="C448">
            <v>2350</v>
          </cell>
          <cell r="D448">
            <v>2300</v>
          </cell>
          <cell r="E448">
            <v>1200</v>
          </cell>
          <cell r="F448">
            <v>1500</v>
          </cell>
          <cell r="G448">
            <v>1700</v>
          </cell>
          <cell r="H448">
            <v>1700</v>
          </cell>
          <cell r="I448" t="str">
            <v>Supported</v>
          </cell>
          <cell r="J448">
            <v>5000</v>
          </cell>
          <cell r="K448" t="str">
            <v>Wooden Drum</v>
          </cell>
          <cell r="L448">
            <v>430</v>
          </cell>
          <cell r="M448">
            <v>157</v>
          </cell>
          <cell r="N448">
            <v>4.5356743936202628</v>
          </cell>
        </row>
        <row r="449">
          <cell r="A449" t="str">
            <v>Export - Europe</v>
          </cell>
          <cell r="B449" t="str">
            <v>WDB230015</v>
          </cell>
          <cell r="C449">
            <v>2350</v>
          </cell>
          <cell r="D449">
            <v>2300</v>
          </cell>
          <cell r="E449">
            <v>1000</v>
          </cell>
          <cell r="F449">
            <v>1550</v>
          </cell>
          <cell r="G449">
            <v>1800</v>
          </cell>
          <cell r="H449">
            <v>1800</v>
          </cell>
          <cell r="I449" t="str">
            <v>Supported</v>
          </cell>
          <cell r="J449">
            <v>5000</v>
          </cell>
          <cell r="K449" t="str">
            <v>Wooden Drum</v>
          </cell>
          <cell r="L449">
            <v>510</v>
          </cell>
          <cell r="M449">
            <v>166</v>
          </cell>
          <cell r="N449">
            <v>5.2225050875113324</v>
          </cell>
        </row>
        <row r="450">
          <cell r="A450" t="str">
            <v>Export - Europe</v>
          </cell>
          <cell r="B450" t="str">
            <v>WDB230009</v>
          </cell>
          <cell r="C450">
            <v>2350</v>
          </cell>
          <cell r="D450">
            <v>2300</v>
          </cell>
          <cell r="E450">
            <v>1100</v>
          </cell>
          <cell r="F450">
            <v>1500</v>
          </cell>
          <cell r="G450">
            <v>1700</v>
          </cell>
          <cell r="H450">
            <v>1700</v>
          </cell>
          <cell r="I450" t="str">
            <v>Supported</v>
          </cell>
          <cell r="J450">
            <v>5300</v>
          </cell>
          <cell r="K450" t="str">
            <v>Wooden Drum</v>
          </cell>
          <cell r="L450">
            <v>510</v>
          </cell>
          <cell r="M450">
            <v>157</v>
          </cell>
          <cell r="N450">
            <v>4.8066367599923829</v>
          </cell>
        </row>
        <row r="451">
          <cell r="A451" t="str">
            <v>Export - Europe</v>
          </cell>
          <cell r="B451" t="str">
            <v>WDB230018</v>
          </cell>
          <cell r="C451">
            <v>2350</v>
          </cell>
          <cell r="D451">
            <v>2300</v>
          </cell>
          <cell r="E451">
            <v>1500</v>
          </cell>
          <cell r="F451">
            <v>1500</v>
          </cell>
          <cell r="G451">
            <v>1700</v>
          </cell>
          <cell r="H451">
            <v>1700</v>
          </cell>
          <cell r="I451" t="str">
            <v>Supported</v>
          </cell>
          <cell r="J451">
            <v>6000</v>
          </cell>
          <cell r="K451" t="str">
            <v>Wooden Drum</v>
          </cell>
          <cell r="L451">
            <v>510</v>
          </cell>
          <cell r="M451">
            <v>157</v>
          </cell>
          <cell r="N451">
            <v>3.5814156250923643</v>
          </cell>
        </row>
        <row r="452">
          <cell r="A452" t="str">
            <v>Export - Europe</v>
          </cell>
          <cell r="B452" t="str">
            <v>WDB230010</v>
          </cell>
          <cell r="C452">
            <v>2350</v>
          </cell>
          <cell r="D452">
            <v>2300</v>
          </cell>
          <cell r="E452">
            <v>1100</v>
          </cell>
          <cell r="F452">
            <v>1500</v>
          </cell>
          <cell r="G452">
            <v>1700</v>
          </cell>
          <cell r="H452">
            <v>1700</v>
          </cell>
          <cell r="I452" t="str">
            <v>Supported</v>
          </cell>
          <cell r="J452">
            <v>7500</v>
          </cell>
          <cell r="K452" t="str">
            <v>Wooden Drum</v>
          </cell>
          <cell r="L452">
            <v>510</v>
          </cell>
          <cell r="M452">
            <v>157</v>
          </cell>
          <cell r="N452">
            <v>4.8066367599923829</v>
          </cell>
        </row>
        <row r="453">
          <cell r="A453" t="str">
            <v>Export - Europe</v>
          </cell>
          <cell r="B453" t="str">
            <v>WDB230032</v>
          </cell>
          <cell r="C453">
            <v>2350</v>
          </cell>
          <cell r="D453">
            <v>2300</v>
          </cell>
          <cell r="E453">
            <v>1000</v>
          </cell>
          <cell r="F453">
            <v>1500</v>
          </cell>
          <cell r="G453">
            <v>1700</v>
          </cell>
          <cell r="H453">
            <v>1700</v>
          </cell>
          <cell r="I453" t="str">
            <v>Supported</v>
          </cell>
          <cell r="J453">
            <v>8000</v>
          </cell>
          <cell r="K453" t="str">
            <v>Wooden Drum</v>
          </cell>
          <cell r="L453">
            <v>510</v>
          </cell>
          <cell r="M453">
            <v>157</v>
          </cell>
          <cell r="N453">
            <v>5.0540371814625793</v>
          </cell>
        </row>
        <row r="454">
          <cell r="A454" t="str">
            <v>Export - Europe</v>
          </cell>
          <cell r="B454" t="str">
            <v>WDB230076</v>
          </cell>
          <cell r="C454">
            <v>2350</v>
          </cell>
          <cell r="D454">
            <v>2300</v>
          </cell>
          <cell r="E454">
            <v>1250</v>
          </cell>
          <cell r="F454">
            <v>1500</v>
          </cell>
          <cell r="G454">
            <v>1720</v>
          </cell>
          <cell r="H454">
            <v>1720</v>
          </cell>
          <cell r="I454" t="str">
            <v>Supported</v>
          </cell>
          <cell r="J454">
            <v>8000</v>
          </cell>
          <cell r="K454" t="str">
            <v>Wooden Drum</v>
          </cell>
          <cell r="L454">
            <v>573</v>
          </cell>
          <cell r="M454">
            <v>159</v>
          </cell>
          <cell r="N454">
            <v>4.3913574810959828</v>
          </cell>
        </row>
        <row r="455">
          <cell r="A455" t="str">
            <v>Export - Europe</v>
          </cell>
          <cell r="B455" t="str">
            <v>WDB240016</v>
          </cell>
          <cell r="C455">
            <v>2450</v>
          </cell>
          <cell r="D455">
            <v>2400</v>
          </cell>
          <cell r="E455">
            <v>1550</v>
          </cell>
          <cell r="F455">
            <v>1500</v>
          </cell>
          <cell r="G455">
            <v>1700</v>
          </cell>
          <cell r="H455">
            <v>1700</v>
          </cell>
          <cell r="I455" t="str">
            <v>Supported</v>
          </cell>
          <cell r="J455">
            <v>3000</v>
          </cell>
          <cell r="K455" t="str">
            <v>Wooden Drum</v>
          </cell>
          <cell r="L455">
            <v>570</v>
          </cell>
          <cell r="M455">
            <v>164</v>
          </cell>
          <cell r="N455">
            <v>3.955461500410399</v>
          </cell>
        </row>
        <row r="456">
          <cell r="A456" t="str">
            <v>Export - Europe</v>
          </cell>
          <cell r="B456" t="str">
            <v>WDB240029</v>
          </cell>
          <cell r="C456">
            <v>2450</v>
          </cell>
          <cell r="D456">
            <v>2400</v>
          </cell>
          <cell r="E456">
            <v>1500</v>
          </cell>
          <cell r="F456">
            <v>1500</v>
          </cell>
          <cell r="G456">
            <v>1700</v>
          </cell>
          <cell r="H456">
            <v>1700</v>
          </cell>
          <cell r="I456" t="str">
            <v/>
          </cell>
          <cell r="J456">
            <v>3000</v>
          </cell>
          <cell r="K456" t="str">
            <v>Wooden Drum</v>
          </cell>
          <cell r="L456">
            <v>570</v>
          </cell>
          <cell r="M456">
            <v>164</v>
          </cell>
          <cell r="N456">
            <v>4.135121330287566</v>
          </cell>
        </row>
        <row r="457">
          <cell r="A457" t="str">
            <v>Export - Europe</v>
          </cell>
          <cell r="B457" t="str">
            <v>WDB240045</v>
          </cell>
          <cell r="C457">
            <v>2450</v>
          </cell>
          <cell r="D457">
            <v>2400</v>
          </cell>
          <cell r="E457">
            <v>1150</v>
          </cell>
          <cell r="F457">
            <v>1500</v>
          </cell>
          <cell r="G457">
            <v>1700</v>
          </cell>
          <cell r="H457">
            <v>1700</v>
          </cell>
          <cell r="I457" t="str">
            <v/>
          </cell>
          <cell r="J457">
            <v>3000</v>
          </cell>
          <cell r="K457" t="str">
            <v>Wooden Drum</v>
          </cell>
          <cell r="L457">
            <v>480</v>
          </cell>
          <cell r="M457">
            <v>164</v>
          </cell>
          <cell r="N457">
            <v>5.2278065251142651</v>
          </cell>
        </row>
        <row r="458">
          <cell r="A458" t="str">
            <v>Export - Europe</v>
          </cell>
          <cell r="B458" t="str">
            <v>WDB240028</v>
          </cell>
          <cell r="C458">
            <v>2450</v>
          </cell>
          <cell r="D458">
            <v>2400</v>
          </cell>
          <cell r="E458">
            <v>1000</v>
          </cell>
          <cell r="F458">
            <v>1500</v>
          </cell>
          <cell r="G458">
            <v>1700</v>
          </cell>
          <cell r="H458">
            <v>1700</v>
          </cell>
          <cell r="I458" t="str">
            <v/>
          </cell>
          <cell r="J458">
            <v>3000</v>
          </cell>
          <cell r="K458" t="str">
            <v>Wooden Drum</v>
          </cell>
          <cell r="L458">
            <v>570</v>
          </cell>
          <cell r="M458">
            <v>164</v>
          </cell>
          <cell r="N458">
            <v>5.607742886657781</v>
          </cell>
        </row>
        <row r="459">
          <cell r="A459" t="str">
            <v>Export - Europe</v>
          </cell>
          <cell r="B459" t="str">
            <v>WDB240065</v>
          </cell>
          <cell r="C459">
            <v>2450</v>
          </cell>
          <cell r="D459">
            <v>2400</v>
          </cell>
          <cell r="E459">
            <v>1300</v>
          </cell>
          <cell r="F459">
            <v>1800</v>
          </cell>
          <cell r="G459">
            <v>2000</v>
          </cell>
          <cell r="H459">
            <v>2000</v>
          </cell>
          <cell r="I459" t="str">
            <v/>
          </cell>
          <cell r="J459">
            <v>3000</v>
          </cell>
          <cell r="K459" t="str">
            <v>Wooden Drum</v>
          </cell>
          <cell r="L459">
            <v>495</v>
          </cell>
          <cell r="M459">
            <v>192</v>
          </cell>
          <cell r="N459">
            <v>5.7538269450497062</v>
          </cell>
        </row>
        <row r="460">
          <cell r="A460" t="str">
            <v>Export - Europe</v>
          </cell>
          <cell r="B460" t="str">
            <v>WDB240038</v>
          </cell>
          <cell r="C460">
            <v>2450</v>
          </cell>
          <cell r="D460">
            <v>2400</v>
          </cell>
          <cell r="E460">
            <v>1600</v>
          </cell>
          <cell r="F460">
            <v>1500</v>
          </cell>
          <cell r="G460">
            <v>1700</v>
          </cell>
          <cell r="H460">
            <v>1700</v>
          </cell>
          <cell r="I460" t="str">
            <v/>
          </cell>
          <cell r="J460">
            <v>4000</v>
          </cell>
          <cell r="K460" t="str">
            <v>Wooden Drum</v>
          </cell>
          <cell r="L460">
            <v>540</v>
          </cell>
          <cell r="M460">
            <v>164</v>
          </cell>
          <cell r="N460">
            <v>3.7699111843077517</v>
          </cell>
        </row>
        <row r="461">
          <cell r="A461" t="str">
            <v>Export - Europe</v>
          </cell>
          <cell r="B461" t="str">
            <v>WDB240027</v>
          </cell>
          <cell r="C461">
            <v>2450</v>
          </cell>
          <cell r="D461">
            <v>2400</v>
          </cell>
          <cell r="E461">
            <v>1100</v>
          </cell>
          <cell r="F461">
            <v>1500</v>
          </cell>
          <cell r="G461">
            <v>1700</v>
          </cell>
          <cell r="H461">
            <v>1700</v>
          </cell>
          <cell r="I461" t="str">
            <v/>
          </cell>
          <cell r="J461">
            <v>4000</v>
          </cell>
          <cell r="K461" t="str">
            <v>Wooden Drum</v>
          </cell>
          <cell r="L461">
            <v>600</v>
          </cell>
          <cell r="M461">
            <v>164</v>
          </cell>
          <cell r="N461">
            <v>5.3603424651875846</v>
          </cell>
        </row>
        <row r="462">
          <cell r="A462" t="str">
            <v>Export - Europe</v>
          </cell>
          <cell r="B462" t="str">
            <v>WDB240017</v>
          </cell>
          <cell r="C462">
            <v>2450</v>
          </cell>
          <cell r="D462">
            <v>2400</v>
          </cell>
          <cell r="E462">
            <v>1000</v>
          </cell>
          <cell r="F462">
            <v>1500</v>
          </cell>
          <cell r="G462">
            <v>1700</v>
          </cell>
          <cell r="H462">
            <v>1700</v>
          </cell>
          <cell r="I462" t="str">
            <v>Supported</v>
          </cell>
          <cell r="J462">
            <v>4500</v>
          </cell>
          <cell r="K462" t="str">
            <v>Wooden Drum</v>
          </cell>
          <cell r="L462">
            <v>570</v>
          </cell>
          <cell r="M462">
            <v>164</v>
          </cell>
          <cell r="N462">
            <v>5.607742886657781</v>
          </cell>
        </row>
        <row r="463">
          <cell r="A463" t="str">
            <v>Export - Europe</v>
          </cell>
          <cell r="B463" t="str">
            <v>WDB240037</v>
          </cell>
          <cell r="C463">
            <v>2450</v>
          </cell>
          <cell r="D463">
            <v>2400</v>
          </cell>
          <cell r="E463">
            <v>1650</v>
          </cell>
          <cell r="F463">
            <v>1500</v>
          </cell>
          <cell r="G463">
            <v>1700</v>
          </cell>
          <cell r="H463">
            <v>1700</v>
          </cell>
          <cell r="I463" t="str">
            <v/>
          </cell>
          <cell r="J463">
            <v>5000</v>
          </cell>
          <cell r="K463" t="str">
            <v>Wooden Drum</v>
          </cell>
          <cell r="L463">
            <v>570</v>
          </cell>
          <cell r="M463">
            <v>164</v>
          </cell>
          <cell r="N463">
            <v>3.5784703819796237</v>
          </cell>
        </row>
        <row r="464">
          <cell r="A464" t="str">
            <v>Export - Europe</v>
          </cell>
          <cell r="B464" t="str">
            <v>WDB240034</v>
          </cell>
          <cell r="C464">
            <v>2450</v>
          </cell>
          <cell r="D464">
            <v>2400</v>
          </cell>
          <cell r="E464">
            <v>1550</v>
          </cell>
          <cell r="F464">
            <v>1500</v>
          </cell>
          <cell r="G464">
            <v>1700</v>
          </cell>
          <cell r="H464">
            <v>1700</v>
          </cell>
          <cell r="I464" t="str">
            <v/>
          </cell>
          <cell r="J464">
            <v>5000</v>
          </cell>
          <cell r="K464" t="str">
            <v>Wooden Drum</v>
          </cell>
          <cell r="L464">
            <v>570</v>
          </cell>
          <cell r="M464">
            <v>164</v>
          </cell>
          <cell r="N464">
            <v>3.955461500410399</v>
          </cell>
        </row>
        <row r="465">
          <cell r="A465" t="str">
            <v>Export - Europe</v>
          </cell>
          <cell r="B465" t="str">
            <v>WDB240009</v>
          </cell>
          <cell r="C465">
            <v>2450</v>
          </cell>
          <cell r="D465">
            <v>2400</v>
          </cell>
          <cell r="E465">
            <v>1100</v>
          </cell>
          <cell r="F465">
            <v>1500</v>
          </cell>
          <cell r="G465">
            <v>1700</v>
          </cell>
          <cell r="H465">
            <v>1700</v>
          </cell>
          <cell r="I465" t="str">
            <v>Supported</v>
          </cell>
          <cell r="J465">
            <v>5500</v>
          </cell>
          <cell r="K465" t="str">
            <v>Wooden Drum</v>
          </cell>
          <cell r="L465">
            <v>570</v>
          </cell>
          <cell r="M465">
            <v>164</v>
          </cell>
          <cell r="N465">
            <v>5.3603424651875846</v>
          </cell>
        </row>
        <row r="466">
          <cell r="A466" t="str">
            <v>Export - Europe</v>
          </cell>
          <cell r="B466" t="str">
            <v>WDB240031</v>
          </cell>
          <cell r="C466">
            <v>2450</v>
          </cell>
          <cell r="D466">
            <v>2400</v>
          </cell>
          <cell r="E466">
            <v>1500</v>
          </cell>
          <cell r="F466">
            <v>1500</v>
          </cell>
          <cell r="G466">
            <v>1700</v>
          </cell>
          <cell r="H466">
            <v>1700</v>
          </cell>
          <cell r="I466" t="str">
            <v/>
          </cell>
          <cell r="J466">
            <v>7000</v>
          </cell>
          <cell r="K466" t="str">
            <v>Wooden Drum</v>
          </cell>
          <cell r="L466">
            <v>570</v>
          </cell>
          <cell r="M466">
            <v>164</v>
          </cell>
          <cell r="N466">
            <v>4.135121330287566</v>
          </cell>
        </row>
        <row r="467">
          <cell r="A467" t="str">
            <v>Export - Europe</v>
          </cell>
          <cell r="B467" t="str">
            <v>WDB240030</v>
          </cell>
          <cell r="C467">
            <v>2450</v>
          </cell>
          <cell r="D467">
            <v>2400</v>
          </cell>
          <cell r="E467">
            <v>1400</v>
          </cell>
          <cell r="F467">
            <v>1500</v>
          </cell>
          <cell r="G467">
            <v>1700</v>
          </cell>
          <cell r="H467">
            <v>1700</v>
          </cell>
          <cell r="I467" t="str">
            <v/>
          </cell>
          <cell r="J467">
            <v>7000</v>
          </cell>
          <cell r="K467" t="str">
            <v>Wooden Drum</v>
          </cell>
          <cell r="L467">
            <v>570</v>
          </cell>
          <cell r="M467">
            <v>164</v>
          </cell>
          <cell r="N467">
            <v>4.4767695313654556</v>
          </cell>
        </row>
        <row r="468">
          <cell r="A468" t="str">
            <v>Export - Europe</v>
          </cell>
          <cell r="B468" t="str">
            <v>WDB240068</v>
          </cell>
          <cell r="C468">
            <v>2450</v>
          </cell>
          <cell r="D468">
            <v>2400</v>
          </cell>
          <cell r="E468">
            <v>1450</v>
          </cell>
          <cell r="F468">
            <v>1600</v>
          </cell>
          <cell r="G468">
            <v>1800</v>
          </cell>
          <cell r="H468">
            <v>1800</v>
          </cell>
          <cell r="I468" t="str">
            <v>Supported</v>
          </cell>
          <cell r="J468">
            <v>7000</v>
          </cell>
          <cell r="K468" t="str">
            <v>Wooden Drum</v>
          </cell>
          <cell r="L468">
            <v>596</v>
          </cell>
          <cell r="M468">
            <v>173</v>
          </cell>
          <cell r="N468">
            <v>4.5961500522018675</v>
          </cell>
        </row>
        <row r="469">
          <cell r="A469" t="str">
            <v>Export - Europe</v>
          </cell>
          <cell r="B469" t="str">
            <v>WDB240020</v>
          </cell>
          <cell r="C469">
            <v>2450</v>
          </cell>
          <cell r="D469">
            <v>2400</v>
          </cell>
          <cell r="E469">
            <v>1450</v>
          </cell>
          <cell r="F469">
            <v>1500</v>
          </cell>
          <cell r="G469">
            <v>1700</v>
          </cell>
          <cell r="H469">
            <v>1700</v>
          </cell>
          <cell r="I469" t="str">
            <v>Supported</v>
          </cell>
          <cell r="J469">
            <v>7500</v>
          </cell>
          <cell r="K469" t="str">
            <v>Wooden Drum</v>
          </cell>
          <cell r="L469">
            <v>600</v>
          </cell>
          <cell r="M469">
            <v>164</v>
          </cell>
          <cell r="N469">
            <v>4.3088906739392501</v>
          </cell>
        </row>
        <row r="470">
          <cell r="A470" t="str">
            <v>Export - Europe</v>
          </cell>
          <cell r="B470" t="str">
            <v>WDB240024</v>
          </cell>
          <cell r="C470">
            <v>2450</v>
          </cell>
          <cell r="D470">
            <v>2400</v>
          </cell>
          <cell r="E470">
            <v>1450</v>
          </cell>
          <cell r="F470">
            <v>1500</v>
          </cell>
          <cell r="G470">
            <v>1700</v>
          </cell>
          <cell r="H470">
            <v>1700</v>
          </cell>
          <cell r="I470" t="str">
            <v>Supported</v>
          </cell>
          <cell r="J470">
            <v>7500</v>
          </cell>
          <cell r="K470" t="str">
            <v>Wooden Drum</v>
          </cell>
          <cell r="L470">
            <v>600</v>
          </cell>
          <cell r="M470">
            <v>164</v>
          </cell>
          <cell r="N470">
            <v>4.3088906739392501</v>
          </cell>
        </row>
        <row r="471">
          <cell r="A471" t="str">
            <v>Export - Europe</v>
          </cell>
          <cell r="B471" t="str">
            <v>WDB240072</v>
          </cell>
          <cell r="C471">
            <v>2450</v>
          </cell>
          <cell r="D471">
            <v>2400</v>
          </cell>
          <cell r="E471">
            <v>1350</v>
          </cell>
          <cell r="F471">
            <v>1500</v>
          </cell>
          <cell r="G471">
            <v>1700</v>
          </cell>
          <cell r="H471">
            <v>1700</v>
          </cell>
          <cell r="I471" t="str">
            <v>Supported</v>
          </cell>
          <cell r="J471">
            <v>7500</v>
          </cell>
          <cell r="K471" t="str">
            <v>Wooden Drum</v>
          </cell>
          <cell r="L471">
            <v>533</v>
          </cell>
          <cell r="M471">
            <v>164</v>
          </cell>
          <cell r="N471">
            <v>4.6387579025661791</v>
          </cell>
        </row>
        <row r="472">
          <cell r="A472" t="str">
            <v>Export - Europe</v>
          </cell>
          <cell r="B472" t="str">
            <v>WDB240066</v>
          </cell>
          <cell r="C472">
            <v>2450</v>
          </cell>
          <cell r="D472">
            <v>2400</v>
          </cell>
          <cell r="E472">
            <v>1150</v>
          </cell>
          <cell r="F472">
            <v>1500</v>
          </cell>
          <cell r="G472">
            <v>1700</v>
          </cell>
          <cell r="H472">
            <v>1700</v>
          </cell>
          <cell r="I472" t="str">
            <v>Supported</v>
          </cell>
          <cell r="J472">
            <v>7500</v>
          </cell>
          <cell r="K472" t="str">
            <v>Wooden Drum</v>
          </cell>
          <cell r="L472">
            <v>492</v>
          </cell>
          <cell r="M472">
            <v>164</v>
          </cell>
          <cell r="N472">
            <v>5.2278065251142651</v>
          </cell>
        </row>
        <row r="473">
          <cell r="A473" t="str">
            <v>Export - Europe</v>
          </cell>
          <cell r="B473" t="str">
            <v>WDB240010</v>
          </cell>
          <cell r="C473">
            <v>2450</v>
          </cell>
          <cell r="D473">
            <v>2400</v>
          </cell>
          <cell r="E473">
            <v>1100</v>
          </cell>
          <cell r="F473">
            <v>1500</v>
          </cell>
          <cell r="G473">
            <v>1700</v>
          </cell>
          <cell r="H473">
            <v>1700</v>
          </cell>
          <cell r="I473" t="str">
            <v>Supported</v>
          </cell>
          <cell r="J473">
            <v>8000</v>
          </cell>
          <cell r="K473" t="str">
            <v>Wooden Drum</v>
          </cell>
          <cell r="L473">
            <v>570</v>
          </cell>
          <cell r="M473">
            <v>164</v>
          </cell>
          <cell r="N473">
            <v>5.3603424651875846</v>
          </cell>
        </row>
        <row r="474">
          <cell r="A474" t="str">
            <v>Export - Europe</v>
          </cell>
          <cell r="B474" t="str">
            <v>WDB240067</v>
          </cell>
          <cell r="C474">
            <v>2450</v>
          </cell>
          <cell r="D474">
            <v>2400</v>
          </cell>
          <cell r="E474">
            <v>1050</v>
          </cell>
          <cell r="F474">
            <v>1500</v>
          </cell>
          <cell r="G474">
            <v>1720</v>
          </cell>
          <cell r="H474">
            <v>1720</v>
          </cell>
          <cell r="I474" t="str">
            <v>Supported</v>
          </cell>
          <cell r="J474">
            <v>8100</v>
          </cell>
          <cell r="K474" t="str">
            <v>Wooden Drum</v>
          </cell>
          <cell r="L474">
            <v>563</v>
          </cell>
          <cell r="M474">
            <v>165</v>
          </cell>
          <cell r="N474">
            <v>5.4869879190354229</v>
          </cell>
        </row>
        <row r="475">
          <cell r="A475" t="str">
            <v>Export - Europe</v>
          </cell>
          <cell r="B475" t="str">
            <v>WDB240033</v>
          </cell>
          <cell r="C475">
            <v>2450</v>
          </cell>
          <cell r="D475">
            <v>2400</v>
          </cell>
          <cell r="E475">
            <v>1000</v>
          </cell>
          <cell r="F475">
            <v>1500</v>
          </cell>
          <cell r="G475">
            <v>1700</v>
          </cell>
          <cell r="H475">
            <v>1700</v>
          </cell>
          <cell r="I475" t="str">
            <v>Supported</v>
          </cell>
          <cell r="J475">
            <v>8200</v>
          </cell>
          <cell r="K475" t="str">
            <v>Wooden Drum</v>
          </cell>
          <cell r="L475">
            <v>570</v>
          </cell>
          <cell r="M475">
            <v>164</v>
          </cell>
          <cell r="N475">
            <v>5.607742886657781</v>
          </cell>
        </row>
        <row r="476">
          <cell r="A476" t="str">
            <v>Export - Europe</v>
          </cell>
          <cell r="B476" t="str">
            <v>WDB245000</v>
          </cell>
          <cell r="C476">
            <v>2500</v>
          </cell>
          <cell r="D476">
            <v>2450</v>
          </cell>
          <cell r="E476">
            <v>1100</v>
          </cell>
          <cell r="F476">
            <v>1500</v>
          </cell>
          <cell r="G476">
            <v>1700</v>
          </cell>
          <cell r="H476">
            <v>1700</v>
          </cell>
          <cell r="I476" t="str">
            <v/>
          </cell>
          <cell r="J476">
            <v>5000</v>
          </cell>
          <cell r="K476" t="str">
            <v>Wooden Drum</v>
          </cell>
          <cell r="L476">
            <v>600</v>
          </cell>
          <cell r="M476">
            <v>167</v>
          </cell>
          <cell r="N476">
            <v>5.6460310471234063</v>
          </cell>
        </row>
        <row r="477">
          <cell r="A477" t="str">
            <v>Export - Europe</v>
          </cell>
          <cell r="B477" t="str">
            <v>WDB245006</v>
          </cell>
          <cell r="C477">
            <v>2500</v>
          </cell>
          <cell r="D477">
            <v>2450</v>
          </cell>
          <cell r="E477">
            <v>1450</v>
          </cell>
          <cell r="F477">
            <v>1500</v>
          </cell>
          <cell r="G477">
            <v>1700</v>
          </cell>
          <cell r="H477">
            <v>1700</v>
          </cell>
          <cell r="I477" t="str">
            <v>Supported</v>
          </cell>
          <cell r="J477">
            <v>5500</v>
          </cell>
          <cell r="K477" t="str">
            <v>Wooden Drum</v>
          </cell>
          <cell r="L477">
            <v>573</v>
          </cell>
          <cell r="M477">
            <v>167</v>
          </cell>
          <cell r="N477">
            <v>4.5945792558750727</v>
          </cell>
        </row>
        <row r="478">
          <cell r="A478" t="str">
            <v>Export - Europe</v>
          </cell>
          <cell r="B478" t="str">
            <v>WDB250015</v>
          </cell>
          <cell r="C478">
            <v>2550</v>
          </cell>
          <cell r="D478">
            <v>2500</v>
          </cell>
          <cell r="E478">
            <v>1200</v>
          </cell>
          <cell r="F478">
            <v>1500</v>
          </cell>
          <cell r="G478">
            <v>1700</v>
          </cell>
          <cell r="H478">
            <v>1700</v>
          </cell>
          <cell r="I478" t="str">
            <v/>
          </cell>
          <cell r="J478">
            <v>3000</v>
          </cell>
          <cell r="K478" t="str">
            <v>Wooden Drum</v>
          </cell>
          <cell r="L478">
            <v>436</v>
          </cell>
          <cell r="M478">
            <v>170</v>
          </cell>
          <cell r="N478">
            <v>5.6666477489125899</v>
          </cell>
        </row>
        <row r="479">
          <cell r="A479" t="str">
            <v>Export - Europe</v>
          </cell>
          <cell r="B479" t="str">
            <v>WDB250009</v>
          </cell>
          <cell r="C479">
            <v>2550</v>
          </cell>
          <cell r="D479">
            <v>2500</v>
          </cell>
          <cell r="E479">
            <v>1450</v>
          </cell>
          <cell r="F479">
            <v>1500</v>
          </cell>
          <cell r="G479">
            <v>1700</v>
          </cell>
          <cell r="H479">
            <v>1700</v>
          </cell>
          <cell r="I479" t="str">
            <v>Supported</v>
          </cell>
          <cell r="J479">
            <v>5200</v>
          </cell>
          <cell r="K479" t="str">
            <v>Wooden Drum</v>
          </cell>
          <cell r="L479">
            <v>600</v>
          </cell>
          <cell r="M479">
            <v>170</v>
          </cell>
          <cell r="N479">
            <v>4.8861583240363746</v>
          </cell>
        </row>
        <row r="480">
          <cell r="A480" t="str">
            <v>Export - Europe</v>
          </cell>
          <cell r="B480" t="str">
            <v>WDB250002</v>
          </cell>
          <cell r="C480">
            <v>2550</v>
          </cell>
          <cell r="D480">
            <v>2500</v>
          </cell>
          <cell r="E480">
            <v>1550</v>
          </cell>
          <cell r="F480">
            <v>1500</v>
          </cell>
          <cell r="G480">
            <v>1700</v>
          </cell>
          <cell r="H480">
            <v>1700</v>
          </cell>
          <cell r="I480" t="str">
            <v/>
          </cell>
          <cell r="J480">
            <v>7000</v>
          </cell>
          <cell r="K480" t="str">
            <v>Wooden Drum</v>
          </cell>
          <cell r="L480">
            <v>650</v>
          </cell>
          <cell r="M480">
            <v>170</v>
          </cell>
          <cell r="N480">
            <v>4.5327291505075236</v>
          </cell>
        </row>
        <row r="481">
          <cell r="A481" t="str">
            <v>Export - Europe</v>
          </cell>
          <cell r="B481" t="str">
            <v>WDB250013</v>
          </cell>
          <cell r="C481">
            <v>2550</v>
          </cell>
          <cell r="D481">
            <v>2500</v>
          </cell>
          <cell r="E481">
            <v>1150</v>
          </cell>
          <cell r="F481">
            <v>1500</v>
          </cell>
          <cell r="G481">
            <v>1700</v>
          </cell>
          <cell r="H481">
            <v>1700</v>
          </cell>
          <cell r="I481" t="str">
            <v>Supported</v>
          </cell>
          <cell r="J481">
            <v>7500</v>
          </cell>
          <cell r="K481" t="str">
            <v>Wooden Drum</v>
          </cell>
          <cell r="L481">
            <v>660</v>
          </cell>
          <cell r="M481">
            <v>170</v>
          </cell>
          <cell r="N481">
            <v>5.8050741752113897</v>
          </cell>
        </row>
        <row r="482">
          <cell r="A482" t="str">
            <v>Export - Europe</v>
          </cell>
          <cell r="B482" t="str">
            <v>WDB250010</v>
          </cell>
          <cell r="C482">
            <v>2550</v>
          </cell>
          <cell r="D482">
            <v>2500</v>
          </cell>
          <cell r="E482">
            <v>1100</v>
          </cell>
          <cell r="F482">
            <v>1500</v>
          </cell>
          <cell r="G482">
            <v>1700</v>
          </cell>
          <cell r="H482">
            <v>1700</v>
          </cell>
          <cell r="I482" t="str">
            <v>Supported</v>
          </cell>
          <cell r="J482">
            <v>8200</v>
          </cell>
          <cell r="K482" t="str">
            <v>Wooden Drum</v>
          </cell>
          <cell r="L482">
            <v>550</v>
          </cell>
          <cell r="M482">
            <v>170</v>
          </cell>
          <cell r="N482">
            <v>5.9376101152847092</v>
          </cell>
        </row>
        <row r="483">
          <cell r="A483" t="str">
            <v>Export - Europe</v>
          </cell>
          <cell r="B483" t="str">
            <v>WDB250014</v>
          </cell>
          <cell r="C483">
            <v>2550</v>
          </cell>
          <cell r="D483">
            <v>2500</v>
          </cell>
          <cell r="E483">
            <v>1200</v>
          </cell>
          <cell r="F483">
            <v>1500</v>
          </cell>
          <cell r="G483">
            <v>1720</v>
          </cell>
          <cell r="H483">
            <v>1720</v>
          </cell>
          <cell r="I483" t="str">
            <v>Supported</v>
          </cell>
          <cell r="J483">
            <v>8200</v>
          </cell>
          <cell r="K483" t="str">
            <v>Wooden Drum</v>
          </cell>
          <cell r="L483">
            <v>624</v>
          </cell>
          <cell r="M483">
            <v>172</v>
          </cell>
          <cell r="N483">
            <v>5.6666477489125899</v>
          </cell>
        </row>
        <row r="484">
          <cell r="A484" t="str">
            <v>Export - Europe</v>
          </cell>
          <cell r="B484" t="str">
            <v>WDB250011</v>
          </cell>
          <cell r="C484">
            <v>2550</v>
          </cell>
          <cell r="D484">
            <v>2500</v>
          </cell>
          <cell r="E484">
            <v>1250</v>
          </cell>
          <cell r="F484">
            <v>1600</v>
          </cell>
          <cell r="G484">
            <v>1800</v>
          </cell>
          <cell r="H484">
            <v>1800</v>
          </cell>
          <cell r="I484" t="str">
            <v>Supported</v>
          </cell>
          <cell r="J484">
            <v>8200</v>
          </cell>
          <cell r="K484" t="str">
            <v>Wooden Drum</v>
          </cell>
          <cell r="L484">
            <v>720</v>
          </cell>
          <cell r="M484">
            <v>180</v>
          </cell>
          <cell r="N484">
            <v>5.8904862254808616</v>
          </cell>
        </row>
        <row r="485">
          <cell r="A485" t="str">
            <v>Export - Europe</v>
          </cell>
          <cell r="B485" t="str">
            <v>WDB260013</v>
          </cell>
          <cell r="C485">
            <v>2650</v>
          </cell>
          <cell r="D485">
            <v>2600</v>
          </cell>
          <cell r="E485">
            <v>2150</v>
          </cell>
          <cell r="F485">
            <v>1500</v>
          </cell>
          <cell r="G485">
            <v>1700</v>
          </cell>
          <cell r="H485">
            <v>1700</v>
          </cell>
          <cell r="I485" t="str">
            <v/>
          </cell>
          <cell r="J485">
            <v>1000</v>
          </cell>
          <cell r="K485" t="str">
            <v>Wooden Drum</v>
          </cell>
          <cell r="L485">
            <v>570</v>
          </cell>
          <cell r="M485">
            <v>177</v>
          </cell>
          <cell r="N485">
            <v>2.5181828613930688</v>
          </cell>
        </row>
        <row r="486">
          <cell r="A486" t="str">
            <v>Export - Europe</v>
          </cell>
          <cell r="B486" t="str">
            <v>WDB260019</v>
          </cell>
          <cell r="C486">
            <v>2650</v>
          </cell>
          <cell r="D486">
            <v>2600</v>
          </cell>
          <cell r="E486">
            <v>1750</v>
          </cell>
          <cell r="F486">
            <v>1600</v>
          </cell>
          <cell r="G486">
            <v>1800</v>
          </cell>
          <cell r="H486">
            <v>1800</v>
          </cell>
          <cell r="I486" t="str">
            <v/>
          </cell>
          <cell r="J486">
            <v>2000</v>
          </cell>
          <cell r="K486" t="str">
            <v>Wooden Drum</v>
          </cell>
          <cell r="L486">
            <v>517</v>
          </cell>
          <cell r="M486">
            <v>187</v>
          </cell>
          <cell r="N486">
            <v>4.6464155346593037</v>
          </cell>
        </row>
        <row r="487">
          <cell r="A487" t="str">
            <v>Export - Europe</v>
          </cell>
          <cell r="B487" t="str">
            <v>WDB260018</v>
          </cell>
          <cell r="C487">
            <v>2650</v>
          </cell>
          <cell r="D487">
            <v>2600</v>
          </cell>
          <cell r="E487">
            <v>1700</v>
          </cell>
          <cell r="F487">
            <v>1500</v>
          </cell>
          <cell r="G487">
            <v>1700</v>
          </cell>
          <cell r="H487">
            <v>1700</v>
          </cell>
          <cell r="I487" t="str">
            <v/>
          </cell>
          <cell r="J487">
            <v>3000</v>
          </cell>
          <cell r="K487" t="str">
            <v>Wooden Drum</v>
          </cell>
          <cell r="L487">
            <v>570</v>
          </cell>
          <cell r="M487">
            <v>177</v>
          </cell>
          <cell r="N487">
            <v>4.5592363385221875</v>
          </cell>
        </row>
        <row r="488">
          <cell r="A488" t="str">
            <v>Export - Europe</v>
          </cell>
          <cell r="B488" t="str">
            <v>WDB260008</v>
          </cell>
          <cell r="C488">
            <v>2650</v>
          </cell>
          <cell r="D488">
            <v>2600</v>
          </cell>
          <cell r="E488">
            <v>1600</v>
          </cell>
          <cell r="F488">
            <v>1500</v>
          </cell>
          <cell r="G488">
            <v>1700</v>
          </cell>
          <cell r="H488">
            <v>1700</v>
          </cell>
          <cell r="I488" t="str">
            <v/>
          </cell>
          <cell r="J488">
            <v>3000</v>
          </cell>
          <cell r="K488" t="str">
            <v>Wooden Drum</v>
          </cell>
          <cell r="L488">
            <v>700</v>
          </cell>
          <cell r="M488">
            <v>177</v>
          </cell>
          <cell r="N488">
            <v>4.9480084294039237</v>
          </cell>
        </row>
        <row r="489">
          <cell r="A489" t="str">
            <v>Export - Europe</v>
          </cell>
          <cell r="B489" t="str">
            <v>WDB260017</v>
          </cell>
          <cell r="C489">
            <v>2650</v>
          </cell>
          <cell r="D489">
            <v>2600</v>
          </cell>
          <cell r="E489">
            <v>1150</v>
          </cell>
          <cell r="F489">
            <v>1500</v>
          </cell>
          <cell r="G489">
            <v>1700</v>
          </cell>
          <cell r="H489">
            <v>1700</v>
          </cell>
          <cell r="I489" t="str">
            <v>Supported</v>
          </cell>
          <cell r="J489">
            <v>5000</v>
          </cell>
          <cell r="K489" t="str">
            <v>Wooden Drum</v>
          </cell>
          <cell r="L489">
            <v>560</v>
          </cell>
          <cell r="M489">
            <v>177</v>
          </cell>
          <cell r="N489">
            <v>6.405903770210438</v>
          </cell>
        </row>
        <row r="490">
          <cell r="A490" t="str">
            <v>Export - Europe</v>
          </cell>
          <cell r="B490" t="str">
            <v>WDB260016</v>
          </cell>
          <cell r="C490">
            <v>2650</v>
          </cell>
          <cell r="D490">
            <v>2600</v>
          </cell>
          <cell r="E490">
            <v>1750</v>
          </cell>
          <cell r="F490">
            <v>1600</v>
          </cell>
          <cell r="G490">
            <v>1800</v>
          </cell>
          <cell r="H490">
            <v>1800</v>
          </cell>
          <cell r="I490" t="str">
            <v>Supported</v>
          </cell>
          <cell r="J490">
            <v>6000</v>
          </cell>
          <cell r="K490" t="str">
            <v>Wooden Drum</v>
          </cell>
          <cell r="L490">
            <v>770</v>
          </cell>
          <cell r="M490">
            <v>187</v>
          </cell>
          <cell r="N490">
            <v>4.6464155346593037</v>
          </cell>
        </row>
        <row r="491">
          <cell r="A491" t="str">
            <v>Export - Europe</v>
          </cell>
          <cell r="B491" t="str">
            <v>WDB260014</v>
          </cell>
          <cell r="C491">
            <v>2650</v>
          </cell>
          <cell r="D491">
            <v>2600</v>
          </cell>
          <cell r="E491">
            <v>1550</v>
          </cell>
          <cell r="F491">
            <v>1500</v>
          </cell>
          <cell r="G491">
            <v>1700</v>
          </cell>
          <cell r="H491">
            <v>1700</v>
          </cell>
          <cell r="I491" t="str">
            <v>Supported</v>
          </cell>
          <cell r="J491">
            <v>7000</v>
          </cell>
          <cell r="K491" t="str">
            <v>Wooden Drum</v>
          </cell>
          <cell r="L491">
            <v>680</v>
          </cell>
          <cell r="M491">
            <v>177</v>
          </cell>
          <cell r="N491">
            <v>5.1335587455065719</v>
          </cell>
        </row>
        <row r="492">
          <cell r="A492" t="str">
            <v>Export - Europe</v>
          </cell>
          <cell r="B492" t="str">
            <v>WDB260020</v>
          </cell>
          <cell r="C492">
            <v>2650</v>
          </cell>
          <cell r="D492">
            <v>2600</v>
          </cell>
          <cell r="E492">
            <v>1350</v>
          </cell>
          <cell r="F492">
            <v>1500</v>
          </cell>
          <cell r="G492">
            <v>1720</v>
          </cell>
          <cell r="H492">
            <v>1720</v>
          </cell>
          <cell r="I492" t="str">
            <v>Supported</v>
          </cell>
          <cell r="J492">
            <v>8050</v>
          </cell>
          <cell r="K492" t="str">
            <v>Wooden Drum</v>
          </cell>
          <cell r="L492">
            <v>692</v>
          </cell>
          <cell r="M492">
            <v>179</v>
          </cell>
          <cell r="N492">
            <v>5.816855147662352</v>
          </cell>
        </row>
        <row r="493">
          <cell r="A493" t="str">
            <v>Export - Europe</v>
          </cell>
          <cell r="B493" t="str">
            <v>WDB260015</v>
          </cell>
          <cell r="C493">
            <v>2650</v>
          </cell>
          <cell r="D493">
            <v>2600</v>
          </cell>
          <cell r="E493">
            <v>1200</v>
          </cell>
          <cell r="F493">
            <v>1500</v>
          </cell>
          <cell r="G493">
            <v>1700</v>
          </cell>
          <cell r="H493">
            <v>1700</v>
          </cell>
          <cell r="I493" t="str">
            <v/>
          </cell>
          <cell r="J493">
            <v>8200</v>
          </cell>
          <cell r="K493" t="str">
            <v>Wooden Drum</v>
          </cell>
          <cell r="L493">
            <v>750</v>
          </cell>
          <cell r="M493">
            <v>177</v>
          </cell>
          <cell r="N493">
            <v>6.2674773439116374</v>
          </cell>
        </row>
        <row r="494">
          <cell r="A494" t="str">
            <v>Export - Europe</v>
          </cell>
          <cell r="B494" t="str">
            <v>WDB280009</v>
          </cell>
          <cell r="C494">
            <v>2850</v>
          </cell>
          <cell r="D494">
            <v>2800</v>
          </cell>
          <cell r="E494">
            <v>1850</v>
          </cell>
          <cell r="F494">
            <v>1500</v>
          </cell>
          <cell r="G494">
            <v>1700</v>
          </cell>
          <cell r="H494">
            <v>1700</v>
          </cell>
          <cell r="I494" t="str">
            <v>Supported</v>
          </cell>
          <cell r="J494">
            <v>5000</v>
          </cell>
          <cell r="K494" t="str">
            <v>Wooden Drum</v>
          </cell>
          <cell r="L494">
            <v>700</v>
          </cell>
          <cell r="M494">
            <v>190</v>
          </cell>
          <cell r="N494">
            <v>5.2042445802123414</v>
          </cell>
        </row>
        <row r="495">
          <cell r="A495" t="str">
            <v>Export - Europe</v>
          </cell>
          <cell r="B495" t="str">
            <v>WDB290006</v>
          </cell>
          <cell r="C495">
            <v>2950</v>
          </cell>
          <cell r="D495">
            <v>2900</v>
          </cell>
          <cell r="E495">
            <v>2050</v>
          </cell>
          <cell r="F495">
            <v>1500</v>
          </cell>
          <cell r="G495">
            <v>1700</v>
          </cell>
          <cell r="H495">
            <v>1700</v>
          </cell>
          <cell r="I495" t="str">
            <v/>
          </cell>
          <cell r="J495">
            <v>2500</v>
          </cell>
          <cell r="K495" t="str">
            <v>Wooden Drum</v>
          </cell>
          <cell r="L495">
            <v>700</v>
          </cell>
          <cell r="M495">
            <v>197</v>
          </cell>
          <cell r="N495">
            <v>4.9568441587421459</v>
          </cell>
        </row>
        <row r="496">
          <cell r="A496" t="str">
            <v>Export - Europe</v>
          </cell>
          <cell r="B496" t="str">
            <v>WDB290005</v>
          </cell>
          <cell r="C496">
            <v>2950</v>
          </cell>
          <cell r="D496">
            <v>2900</v>
          </cell>
          <cell r="E496">
            <v>1950</v>
          </cell>
          <cell r="F496">
            <v>1500</v>
          </cell>
          <cell r="G496">
            <v>1700</v>
          </cell>
          <cell r="H496">
            <v>1700</v>
          </cell>
          <cell r="I496" t="str">
            <v>Supported</v>
          </cell>
          <cell r="J496">
            <v>5000</v>
          </cell>
          <cell r="K496" t="str">
            <v>Wooden Drum</v>
          </cell>
          <cell r="L496">
            <v>760</v>
          </cell>
          <cell r="M496">
            <v>197</v>
          </cell>
          <cell r="N496">
            <v>5.4280830567806149</v>
          </cell>
        </row>
        <row r="497">
          <cell r="A497" t="str">
            <v>Local</v>
          </cell>
          <cell r="B497" t="str">
            <v>WDB06300L</v>
          </cell>
          <cell r="C497">
            <v>680</v>
          </cell>
          <cell r="D497">
            <v>630</v>
          </cell>
          <cell r="E497">
            <v>400</v>
          </cell>
          <cell r="F497">
            <v>410</v>
          </cell>
          <cell r="G497">
            <v>560</v>
          </cell>
          <cell r="H497">
            <v>560</v>
          </cell>
          <cell r="I497" t="str">
            <v/>
          </cell>
          <cell r="J497">
            <v>600</v>
          </cell>
          <cell r="K497" t="str">
            <v>Wooden Drum</v>
          </cell>
          <cell r="L497">
            <v>20</v>
          </cell>
          <cell r="M497">
            <v>15</v>
          </cell>
          <cell r="N497">
            <v>7.6284938212630743E-2</v>
          </cell>
        </row>
        <row r="498">
          <cell r="A498" t="str">
            <v>Local</v>
          </cell>
          <cell r="B498" t="str">
            <v>WDB07000L</v>
          </cell>
          <cell r="C498">
            <v>750</v>
          </cell>
          <cell r="D498">
            <v>700</v>
          </cell>
          <cell r="E498">
            <v>400</v>
          </cell>
          <cell r="F498">
            <v>410</v>
          </cell>
          <cell r="G498">
            <v>560</v>
          </cell>
          <cell r="H498">
            <v>560</v>
          </cell>
          <cell r="I498" t="str">
            <v/>
          </cell>
          <cell r="J498">
            <v>700</v>
          </cell>
          <cell r="K498" t="str">
            <v>Wooden Drum</v>
          </cell>
          <cell r="L498">
            <v>25</v>
          </cell>
          <cell r="M498">
            <v>16</v>
          </cell>
          <cell r="N498">
            <v>0.10626437150767476</v>
          </cell>
        </row>
        <row r="499">
          <cell r="A499" t="str">
            <v>Local</v>
          </cell>
          <cell r="B499" t="str">
            <v>WDB07002L</v>
          </cell>
          <cell r="C499">
            <v>750</v>
          </cell>
          <cell r="D499">
            <v>700</v>
          </cell>
          <cell r="E499">
            <v>500</v>
          </cell>
          <cell r="F499">
            <v>610</v>
          </cell>
          <cell r="G499">
            <v>750</v>
          </cell>
          <cell r="H499">
            <v>750</v>
          </cell>
          <cell r="I499" t="str">
            <v/>
          </cell>
          <cell r="J499">
            <v>200</v>
          </cell>
          <cell r="K499" t="str">
            <v>Wooden Drum</v>
          </cell>
          <cell r="L499">
            <v>25</v>
          </cell>
          <cell r="M499">
            <v>22</v>
          </cell>
          <cell r="N499">
            <v>0.11498229112138643</v>
          </cell>
        </row>
        <row r="500">
          <cell r="A500" t="str">
            <v>Local</v>
          </cell>
          <cell r="B500" t="str">
            <v>WDB07001L</v>
          </cell>
          <cell r="C500">
            <v>750</v>
          </cell>
          <cell r="D500">
            <v>700</v>
          </cell>
          <cell r="E500">
            <v>400</v>
          </cell>
          <cell r="F500">
            <v>610</v>
          </cell>
          <cell r="G500">
            <v>750</v>
          </cell>
          <cell r="H500">
            <v>750</v>
          </cell>
          <cell r="I500" t="str">
            <v/>
          </cell>
          <cell r="J500">
            <v>500</v>
          </cell>
          <cell r="K500" t="str">
            <v>Wooden Drum</v>
          </cell>
          <cell r="L500">
            <v>25</v>
          </cell>
          <cell r="M500">
            <v>22</v>
          </cell>
          <cell r="N500">
            <v>0.15810065029190631</v>
          </cell>
        </row>
        <row r="501">
          <cell r="A501" t="str">
            <v>Local</v>
          </cell>
          <cell r="B501" t="str">
            <v>WDB08000L</v>
          </cell>
          <cell r="C501">
            <v>850</v>
          </cell>
          <cell r="D501">
            <v>800</v>
          </cell>
          <cell r="E501">
            <v>400</v>
          </cell>
          <cell r="F501">
            <v>610</v>
          </cell>
          <cell r="G501">
            <v>750</v>
          </cell>
          <cell r="H501">
            <v>750</v>
          </cell>
          <cell r="I501" t="str">
            <v/>
          </cell>
          <cell r="J501">
            <v>900</v>
          </cell>
          <cell r="K501" t="str">
            <v>Wooden Drum</v>
          </cell>
          <cell r="L501">
            <v>40</v>
          </cell>
          <cell r="M501">
            <v>25</v>
          </cell>
          <cell r="N501">
            <v>0.22996458224277286</v>
          </cell>
        </row>
        <row r="502">
          <cell r="A502" t="str">
            <v>Local</v>
          </cell>
          <cell r="B502" t="str">
            <v>WDB09001L</v>
          </cell>
          <cell r="C502">
            <v>950</v>
          </cell>
          <cell r="D502">
            <v>900</v>
          </cell>
          <cell r="E502">
            <v>600</v>
          </cell>
          <cell r="F502">
            <v>590</v>
          </cell>
          <cell r="G502">
            <v>750</v>
          </cell>
          <cell r="H502">
            <v>750</v>
          </cell>
          <cell r="I502" t="str">
            <v/>
          </cell>
          <cell r="J502">
            <v>1000</v>
          </cell>
          <cell r="K502" t="str">
            <v>Wooden Drum</v>
          </cell>
          <cell r="L502">
            <v>65</v>
          </cell>
          <cell r="M502">
            <v>28</v>
          </cell>
          <cell r="N502">
            <v>0.20852321238202251</v>
          </cell>
        </row>
        <row r="503">
          <cell r="A503" t="str">
            <v>Local</v>
          </cell>
          <cell r="B503" t="str">
            <v>WDB09000L</v>
          </cell>
          <cell r="C503">
            <v>950</v>
          </cell>
          <cell r="D503">
            <v>900</v>
          </cell>
          <cell r="E503">
            <v>500</v>
          </cell>
          <cell r="F503">
            <v>610</v>
          </cell>
          <cell r="G503">
            <v>750</v>
          </cell>
          <cell r="H503">
            <v>750</v>
          </cell>
          <cell r="I503" t="str">
            <v/>
          </cell>
          <cell r="J503">
            <v>1000</v>
          </cell>
          <cell r="K503" t="str">
            <v>Wooden Drum</v>
          </cell>
          <cell r="L503">
            <v>65</v>
          </cell>
          <cell r="M503">
            <v>28</v>
          </cell>
          <cell r="N503">
            <v>0.26829201261656832</v>
          </cell>
        </row>
        <row r="504">
          <cell r="A504" t="str">
            <v>Local</v>
          </cell>
          <cell r="B504" t="str">
            <v>WDB10002L</v>
          </cell>
          <cell r="C504">
            <v>1050</v>
          </cell>
          <cell r="D504">
            <v>1000</v>
          </cell>
          <cell r="E504">
            <v>700</v>
          </cell>
          <cell r="F504">
            <v>590</v>
          </cell>
          <cell r="G504">
            <v>750</v>
          </cell>
          <cell r="H504">
            <v>750</v>
          </cell>
          <cell r="I504" t="str">
            <v/>
          </cell>
          <cell r="J504">
            <v>600</v>
          </cell>
          <cell r="K504" t="str">
            <v>Wooden Drum</v>
          </cell>
          <cell r="L504">
            <v>62</v>
          </cell>
          <cell r="M504">
            <v>31</v>
          </cell>
          <cell r="N504">
            <v>0.23632630736629218</v>
          </cell>
        </row>
        <row r="505">
          <cell r="A505" t="str">
            <v>Local</v>
          </cell>
          <cell r="B505" t="str">
            <v>WDB10000L</v>
          </cell>
          <cell r="C505">
            <v>1050</v>
          </cell>
          <cell r="D505">
            <v>1000</v>
          </cell>
          <cell r="E505">
            <v>500</v>
          </cell>
          <cell r="F505">
            <v>610</v>
          </cell>
          <cell r="G505">
            <v>750</v>
          </cell>
          <cell r="H505">
            <v>750</v>
          </cell>
          <cell r="I505" t="str">
            <v/>
          </cell>
          <cell r="J505">
            <v>1000</v>
          </cell>
          <cell r="K505" t="str">
            <v>Wooden Drum</v>
          </cell>
          <cell r="L505">
            <v>70</v>
          </cell>
          <cell r="M505">
            <v>31</v>
          </cell>
          <cell r="N505">
            <v>0.35931965975433261</v>
          </cell>
        </row>
        <row r="506">
          <cell r="A506" t="str">
            <v>Local</v>
          </cell>
          <cell r="B506" t="str">
            <v>WDB10004L</v>
          </cell>
          <cell r="C506">
            <v>1050</v>
          </cell>
          <cell r="D506">
            <v>1000</v>
          </cell>
          <cell r="E506">
            <v>550</v>
          </cell>
          <cell r="F506">
            <v>590</v>
          </cell>
          <cell r="G506">
            <v>750</v>
          </cell>
          <cell r="H506">
            <v>750</v>
          </cell>
          <cell r="I506" t="str">
            <v/>
          </cell>
          <cell r="J506">
            <v>1500</v>
          </cell>
          <cell r="K506" t="str">
            <v>Wooden Drum</v>
          </cell>
          <cell r="L506">
            <v>65</v>
          </cell>
          <cell r="M506">
            <v>31</v>
          </cell>
          <cell r="N506">
            <v>0.32321097919213493</v>
          </cell>
        </row>
        <row r="507">
          <cell r="A507" t="str">
            <v>Local</v>
          </cell>
          <cell r="B507" t="str">
            <v>WDB10003L</v>
          </cell>
          <cell r="C507">
            <v>1050</v>
          </cell>
          <cell r="D507">
            <v>1000</v>
          </cell>
          <cell r="E507">
            <v>500</v>
          </cell>
          <cell r="F507">
            <v>590</v>
          </cell>
          <cell r="G507">
            <v>750</v>
          </cell>
          <cell r="H507">
            <v>750</v>
          </cell>
          <cell r="I507" t="str">
            <v/>
          </cell>
          <cell r="J507">
            <v>1500</v>
          </cell>
          <cell r="K507" t="str">
            <v>Wooden Drum</v>
          </cell>
          <cell r="L507">
            <v>75</v>
          </cell>
          <cell r="M507">
            <v>31</v>
          </cell>
          <cell r="N507">
            <v>0.3475386873033709</v>
          </cell>
        </row>
        <row r="508">
          <cell r="A508" t="str">
            <v>Local</v>
          </cell>
          <cell r="B508" t="str">
            <v>WDB11000L</v>
          </cell>
          <cell r="C508">
            <v>1150</v>
          </cell>
          <cell r="D508">
            <v>1100</v>
          </cell>
          <cell r="E508">
            <v>550</v>
          </cell>
          <cell r="F508">
            <v>590</v>
          </cell>
          <cell r="G508">
            <v>750</v>
          </cell>
          <cell r="H508">
            <v>750</v>
          </cell>
          <cell r="I508" t="str">
            <v/>
          </cell>
          <cell r="J508">
            <v>1000</v>
          </cell>
          <cell r="K508" t="str">
            <v>Wooden Drum</v>
          </cell>
          <cell r="L508">
            <v>90</v>
          </cell>
          <cell r="M508">
            <v>34</v>
          </cell>
          <cell r="N508">
            <v>0.42052181163707875</v>
          </cell>
        </row>
        <row r="509">
          <cell r="A509" t="str">
            <v>Local</v>
          </cell>
          <cell r="B509" t="str">
            <v>WDB11005L</v>
          </cell>
          <cell r="C509">
            <v>1150</v>
          </cell>
          <cell r="D509">
            <v>1100</v>
          </cell>
          <cell r="E509">
            <v>450</v>
          </cell>
          <cell r="F509">
            <v>590</v>
          </cell>
          <cell r="G509">
            <v>750</v>
          </cell>
          <cell r="H509">
            <v>750</v>
          </cell>
          <cell r="I509" t="str">
            <v/>
          </cell>
          <cell r="J509">
            <v>1000</v>
          </cell>
          <cell r="K509" t="str">
            <v>Wooden Drum</v>
          </cell>
          <cell r="L509">
            <v>75</v>
          </cell>
          <cell r="M509">
            <v>34</v>
          </cell>
          <cell r="N509">
            <v>0.4668603032775282</v>
          </cell>
        </row>
        <row r="510">
          <cell r="A510" t="str">
            <v>Local</v>
          </cell>
          <cell r="B510" t="str">
            <v>WDB11003L</v>
          </cell>
          <cell r="C510">
            <v>1150</v>
          </cell>
          <cell r="D510">
            <v>1100</v>
          </cell>
          <cell r="E510">
            <v>550</v>
          </cell>
          <cell r="F510">
            <v>590</v>
          </cell>
          <cell r="G510">
            <v>750</v>
          </cell>
          <cell r="H510">
            <v>750</v>
          </cell>
          <cell r="I510" t="str">
            <v/>
          </cell>
          <cell r="J510">
            <v>2000</v>
          </cell>
          <cell r="K510" t="str">
            <v>Wooden Drum</v>
          </cell>
          <cell r="L510">
            <v>95</v>
          </cell>
          <cell r="M510">
            <v>34</v>
          </cell>
          <cell r="N510">
            <v>0.42052181163707875</v>
          </cell>
        </row>
        <row r="511">
          <cell r="A511" t="str">
            <v>Local</v>
          </cell>
          <cell r="B511" t="str">
            <v>WDB12500L</v>
          </cell>
          <cell r="C511">
            <v>1300</v>
          </cell>
          <cell r="D511">
            <v>1250</v>
          </cell>
          <cell r="E511">
            <v>550</v>
          </cell>
          <cell r="F511">
            <v>590</v>
          </cell>
          <cell r="G511">
            <v>750</v>
          </cell>
          <cell r="H511">
            <v>750</v>
          </cell>
          <cell r="I511" t="str">
            <v/>
          </cell>
          <cell r="J511">
            <v>1500</v>
          </cell>
          <cell r="K511" t="str">
            <v>Wooden Drum</v>
          </cell>
          <cell r="L511">
            <v>105</v>
          </cell>
          <cell r="M511">
            <v>38</v>
          </cell>
          <cell r="N511">
            <v>0.58386499466966302</v>
          </cell>
        </row>
        <row r="512">
          <cell r="A512" t="str">
            <v>Local</v>
          </cell>
          <cell r="B512" t="str">
            <v>WDB12501L</v>
          </cell>
          <cell r="C512">
            <v>1300</v>
          </cell>
          <cell r="D512">
            <v>1250</v>
          </cell>
          <cell r="E512">
            <v>800</v>
          </cell>
          <cell r="F512">
            <v>590</v>
          </cell>
          <cell r="G512">
            <v>750</v>
          </cell>
          <cell r="H512">
            <v>750</v>
          </cell>
          <cell r="I512" t="str">
            <v/>
          </cell>
          <cell r="J512">
            <v>1750</v>
          </cell>
          <cell r="K512" t="str">
            <v>Wooden Drum</v>
          </cell>
          <cell r="L512">
            <v>120</v>
          </cell>
          <cell r="M512">
            <v>38</v>
          </cell>
          <cell r="N512">
            <v>0.42747258538314614</v>
          </cell>
        </row>
        <row r="513">
          <cell r="A513" t="str">
            <v>Local</v>
          </cell>
          <cell r="B513" t="str">
            <v>WDB12503L</v>
          </cell>
          <cell r="C513">
            <v>1300</v>
          </cell>
          <cell r="D513">
            <v>1250</v>
          </cell>
          <cell r="E513">
            <v>550</v>
          </cell>
          <cell r="F513">
            <v>590</v>
          </cell>
          <cell r="G513">
            <v>750</v>
          </cell>
          <cell r="H513">
            <v>750</v>
          </cell>
          <cell r="I513" t="str">
            <v/>
          </cell>
          <cell r="J513">
            <v>2000</v>
          </cell>
          <cell r="K513" t="str">
            <v>Wooden Drum</v>
          </cell>
          <cell r="L513">
            <v>120</v>
          </cell>
          <cell r="M513">
            <v>38</v>
          </cell>
          <cell r="N513">
            <v>0.58386499466966302</v>
          </cell>
        </row>
        <row r="514">
          <cell r="A514" t="str">
            <v>Local</v>
          </cell>
          <cell r="B514" t="str">
            <v>WDB125012L</v>
          </cell>
          <cell r="C514">
            <v>1300</v>
          </cell>
          <cell r="D514">
            <v>1250</v>
          </cell>
          <cell r="E514">
            <v>600</v>
          </cell>
          <cell r="F514">
            <v>590</v>
          </cell>
          <cell r="G514">
            <v>750</v>
          </cell>
          <cell r="H514">
            <v>750</v>
          </cell>
          <cell r="I514" t="str">
            <v/>
          </cell>
          <cell r="J514">
            <v>2500</v>
          </cell>
          <cell r="K514" t="str">
            <v>Wooden Drum</v>
          </cell>
          <cell r="L514">
            <v>95</v>
          </cell>
          <cell r="M514">
            <v>38</v>
          </cell>
          <cell r="N514">
            <v>0.55722036197640468</v>
          </cell>
        </row>
        <row r="515">
          <cell r="A515" t="str">
            <v>Local</v>
          </cell>
          <cell r="B515" t="str">
            <v>WDB140011L</v>
          </cell>
          <cell r="C515">
            <v>1450</v>
          </cell>
          <cell r="D515">
            <v>1400</v>
          </cell>
          <cell r="E515">
            <v>550</v>
          </cell>
          <cell r="F515">
            <v>610</v>
          </cell>
          <cell r="G515">
            <v>750</v>
          </cell>
          <cell r="H515">
            <v>750</v>
          </cell>
          <cell r="I515" t="str">
            <v/>
          </cell>
          <cell r="J515">
            <v>1000</v>
          </cell>
          <cell r="K515" t="str">
            <v>Wooden Drum</v>
          </cell>
          <cell r="L515">
            <v>114</v>
          </cell>
          <cell r="M515">
            <v>43</v>
          </cell>
          <cell r="N515">
            <v>0.79409644805707491</v>
          </cell>
        </row>
        <row r="516">
          <cell r="A516" t="str">
            <v>Local</v>
          </cell>
          <cell r="B516" t="str">
            <v>WDB14001L</v>
          </cell>
          <cell r="C516">
            <v>1450</v>
          </cell>
          <cell r="D516">
            <v>1400</v>
          </cell>
          <cell r="E516">
            <v>700</v>
          </cell>
          <cell r="F516">
            <v>590</v>
          </cell>
          <cell r="G516">
            <v>750</v>
          </cell>
          <cell r="H516">
            <v>750</v>
          </cell>
          <cell r="I516" t="str">
            <v/>
          </cell>
          <cell r="J516">
            <v>2500</v>
          </cell>
          <cell r="K516" t="str">
            <v>Wooden Drum</v>
          </cell>
          <cell r="L516">
            <v>160</v>
          </cell>
          <cell r="M516">
            <v>43</v>
          </cell>
          <cell r="N516">
            <v>0.681175827114607</v>
          </cell>
        </row>
        <row r="517">
          <cell r="A517" t="str">
            <v>Local</v>
          </cell>
          <cell r="B517" t="str">
            <v>WDB14003L</v>
          </cell>
          <cell r="C517">
            <v>1450</v>
          </cell>
          <cell r="D517">
            <v>1400</v>
          </cell>
          <cell r="E517">
            <v>700</v>
          </cell>
          <cell r="F517">
            <v>590</v>
          </cell>
          <cell r="G517">
            <v>750</v>
          </cell>
          <cell r="H517">
            <v>750</v>
          </cell>
          <cell r="I517" t="str">
            <v/>
          </cell>
          <cell r="J517">
            <v>2500</v>
          </cell>
          <cell r="K517" t="str">
            <v>Wooden Drum</v>
          </cell>
          <cell r="L517">
            <v>160</v>
          </cell>
          <cell r="M517">
            <v>43</v>
          </cell>
          <cell r="N517">
            <v>0.681175827114607</v>
          </cell>
        </row>
        <row r="518">
          <cell r="A518" t="str">
            <v>Local</v>
          </cell>
          <cell r="B518" t="str">
            <v>WDB140013L</v>
          </cell>
          <cell r="C518">
            <v>1450</v>
          </cell>
          <cell r="D518">
            <v>1400</v>
          </cell>
          <cell r="E518">
            <v>700</v>
          </cell>
          <cell r="F518">
            <v>610</v>
          </cell>
          <cell r="G518">
            <v>750</v>
          </cell>
          <cell r="H518">
            <v>750</v>
          </cell>
          <cell r="I518" t="str">
            <v/>
          </cell>
          <cell r="J518">
            <v>3000</v>
          </cell>
          <cell r="K518" t="str">
            <v>Wooden Drum</v>
          </cell>
          <cell r="L518">
            <v>127</v>
          </cell>
          <cell r="M518">
            <v>43</v>
          </cell>
          <cell r="N518">
            <v>0.70426653311849186</v>
          </cell>
        </row>
        <row r="519">
          <cell r="A519" t="str">
            <v>Local</v>
          </cell>
          <cell r="B519" t="str">
            <v>WDB140012L</v>
          </cell>
          <cell r="C519">
            <v>1450</v>
          </cell>
          <cell r="D519">
            <v>1400</v>
          </cell>
          <cell r="E519">
            <v>600</v>
          </cell>
          <cell r="F519">
            <v>610</v>
          </cell>
          <cell r="G519">
            <v>750</v>
          </cell>
          <cell r="H519">
            <v>750</v>
          </cell>
          <cell r="I519" t="str">
            <v/>
          </cell>
          <cell r="J519">
            <v>3500</v>
          </cell>
          <cell r="K519" t="str">
            <v>Wooden Drum</v>
          </cell>
          <cell r="L519">
            <v>125</v>
          </cell>
          <cell r="M519">
            <v>43</v>
          </cell>
          <cell r="N519">
            <v>0.76654860747590947</v>
          </cell>
        </row>
        <row r="520">
          <cell r="A520" t="str">
            <v>Local</v>
          </cell>
          <cell r="B520" t="str">
            <v>WDB15008L</v>
          </cell>
          <cell r="C520">
            <v>1550</v>
          </cell>
          <cell r="D520">
            <v>1500</v>
          </cell>
          <cell r="E520">
            <v>600</v>
          </cell>
          <cell r="F520">
            <v>610</v>
          </cell>
          <cell r="G520">
            <v>750</v>
          </cell>
          <cell r="H520">
            <v>750</v>
          </cell>
          <cell r="I520" t="str">
            <v/>
          </cell>
          <cell r="J520">
            <v>1500</v>
          </cell>
          <cell r="K520" t="str">
            <v>Wooden Drum</v>
          </cell>
          <cell r="L520">
            <v>140</v>
          </cell>
          <cell r="M520">
            <v>46</v>
          </cell>
          <cell r="N520">
            <v>0.90548554258091818</v>
          </cell>
        </row>
        <row r="521">
          <cell r="A521" t="str">
            <v>Local</v>
          </cell>
          <cell r="B521" t="str">
            <v>WDB15000L</v>
          </cell>
          <cell r="C521">
            <v>1550</v>
          </cell>
          <cell r="D521">
            <v>1500</v>
          </cell>
          <cell r="E521">
            <v>700</v>
          </cell>
          <cell r="F521">
            <v>610</v>
          </cell>
          <cell r="G521">
            <v>750</v>
          </cell>
          <cell r="H521">
            <v>750</v>
          </cell>
          <cell r="I521" t="str">
            <v/>
          </cell>
          <cell r="J521">
            <v>3000</v>
          </cell>
          <cell r="K521" t="str">
            <v>Wooden Drum</v>
          </cell>
          <cell r="L521">
            <v>175</v>
          </cell>
          <cell r="M521">
            <v>46</v>
          </cell>
          <cell r="N521">
            <v>0.84320346822350045</v>
          </cell>
        </row>
        <row r="522">
          <cell r="A522" t="str">
            <v>Local</v>
          </cell>
          <cell r="B522" t="str">
            <v>WDB16001L</v>
          </cell>
          <cell r="C522">
            <v>1650</v>
          </cell>
          <cell r="D522">
            <v>1600</v>
          </cell>
          <cell r="E522">
            <v>700</v>
          </cell>
          <cell r="F522">
            <v>590</v>
          </cell>
          <cell r="G522">
            <v>750</v>
          </cell>
          <cell r="H522">
            <v>750</v>
          </cell>
          <cell r="I522" t="str">
            <v/>
          </cell>
          <cell r="J522">
            <v>3700</v>
          </cell>
          <cell r="K522" t="str">
            <v>Wooden Drum</v>
          </cell>
          <cell r="L522">
            <v>195</v>
          </cell>
          <cell r="M522">
            <v>49</v>
          </cell>
          <cell r="N522">
            <v>0.95920677695730361</v>
          </cell>
        </row>
        <row r="523">
          <cell r="A523" t="str">
            <v>Local</v>
          </cell>
          <cell r="B523" t="str">
            <v>WDB10001L</v>
          </cell>
          <cell r="C523">
            <v>1050</v>
          </cell>
          <cell r="D523">
            <v>1000</v>
          </cell>
          <cell r="E523">
            <v>700</v>
          </cell>
          <cell r="F523">
            <v>750</v>
          </cell>
          <cell r="G523">
            <v>1000</v>
          </cell>
          <cell r="H523">
            <v>1000</v>
          </cell>
          <cell r="I523" t="str">
            <v/>
          </cell>
          <cell r="J523">
            <v>200</v>
          </cell>
          <cell r="K523" t="str">
            <v>Wooden Drum</v>
          </cell>
          <cell r="L523">
            <v>70</v>
          </cell>
          <cell r="M523">
            <v>41</v>
          </cell>
          <cell r="N523">
            <v>0.30041479749952393</v>
          </cell>
        </row>
        <row r="524">
          <cell r="A524" t="str">
            <v>Local</v>
          </cell>
          <cell r="B524" t="str">
            <v>WDB11001L</v>
          </cell>
          <cell r="C524">
            <v>1150</v>
          </cell>
          <cell r="D524">
            <v>1100</v>
          </cell>
          <cell r="E524">
            <v>800</v>
          </cell>
          <cell r="F524">
            <v>750</v>
          </cell>
          <cell r="G524">
            <v>1000</v>
          </cell>
          <cell r="H524">
            <v>1000</v>
          </cell>
          <cell r="I524" t="str">
            <v/>
          </cell>
          <cell r="J524">
            <v>200</v>
          </cell>
          <cell r="K524" t="str">
            <v>Wooden Drum</v>
          </cell>
          <cell r="L524">
            <v>90</v>
          </cell>
          <cell r="M524">
            <v>45</v>
          </cell>
          <cell r="N524">
            <v>0.33575771485240918</v>
          </cell>
        </row>
        <row r="525">
          <cell r="A525" t="str">
            <v>Local</v>
          </cell>
          <cell r="B525" t="str">
            <v>WDB12502L</v>
          </cell>
          <cell r="C525">
            <v>1300</v>
          </cell>
          <cell r="D525">
            <v>1250</v>
          </cell>
          <cell r="E525">
            <v>550</v>
          </cell>
          <cell r="F525">
            <v>750</v>
          </cell>
          <cell r="G525">
            <v>1000</v>
          </cell>
          <cell r="H525">
            <v>1000</v>
          </cell>
          <cell r="I525" t="str">
            <v/>
          </cell>
          <cell r="J525">
            <v>1500</v>
          </cell>
          <cell r="K525" t="str">
            <v>Wooden Drum</v>
          </cell>
          <cell r="L525">
            <v>120</v>
          </cell>
          <cell r="M525">
            <v>51</v>
          </cell>
          <cell r="N525">
            <v>0.74220126441058865</v>
          </cell>
        </row>
        <row r="526">
          <cell r="A526" t="str">
            <v>Local</v>
          </cell>
          <cell r="B526" t="str">
            <v>WDB12504L</v>
          </cell>
          <cell r="C526">
            <v>1300</v>
          </cell>
          <cell r="D526">
            <v>1250</v>
          </cell>
          <cell r="E526">
            <v>800</v>
          </cell>
          <cell r="F526">
            <v>900</v>
          </cell>
          <cell r="G526">
            <v>1100</v>
          </cell>
          <cell r="H526">
            <v>1100</v>
          </cell>
          <cell r="I526" t="str">
            <v/>
          </cell>
          <cell r="J526">
            <v>2000</v>
          </cell>
          <cell r="K526" t="str">
            <v>Wooden Drum</v>
          </cell>
          <cell r="L526">
            <v>81</v>
          </cell>
          <cell r="M526">
            <v>56</v>
          </cell>
          <cell r="N526">
            <v>0.6520768251607314</v>
          </cell>
        </row>
        <row r="527">
          <cell r="A527" t="str">
            <v>Local</v>
          </cell>
          <cell r="B527" t="str">
            <v>WDB12509L</v>
          </cell>
          <cell r="C527">
            <v>1300</v>
          </cell>
          <cell r="D527">
            <v>1250</v>
          </cell>
          <cell r="E527">
            <v>550</v>
          </cell>
          <cell r="F527">
            <v>900</v>
          </cell>
          <cell r="G527">
            <v>1100</v>
          </cell>
          <cell r="H527">
            <v>1100</v>
          </cell>
          <cell r="I527" t="str">
            <v/>
          </cell>
          <cell r="J527">
            <v>2000</v>
          </cell>
          <cell r="K527" t="str">
            <v>Wooden Drum</v>
          </cell>
          <cell r="L527">
            <v>120</v>
          </cell>
          <cell r="M527">
            <v>56</v>
          </cell>
          <cell r="N527">
            <v>0.89064151729270635</v>
          </cell>
        </row>
        <row r="528">
          <cell r="A528" t="str">
            <v>Local</v>
          </cell>
          <cell r="B528" t="str">
            <v>WDB140015L</v>
          </cell>
          <cell r="C528">
            <v>1450</v>
          </cell>
          <cell r="D528">
            <v>1400</v>
          </cell>
          <cell r="E528">
            <v>900</v>
          </cell>
          <cell r="F528">
            <v>900</v>
          </cell>
          <cell r="G528">
            <v>1100</v>
          </cell>
          <cell r="H528">
            <v>1100</v>
          </cell>
          <cell r="I528" t="str">
            <v/>
          </cell>
          <cell r="J528">
            <v>500</v>
          </cell>
          <cell r="K528" t="str">
            <v>Wooden Drum</v>
          </cell>
          <cell r="L528">
            <v>98</v>
          </cell>
          <cell r="M528">
            <v>63</v>
          </cell>
          <cell r="N528">
            <v>0.81288709911635904</v>
          </cell>
        </row>
        <row r="529">
          <cell r="A529" t="str">
            <v>Local</v>
          </cell>
          <cell r="B529" t="str">
            <v>WDB140016L</v>
          </cell>
          <cell r="C529">
            <v>1450</v>
          </cell>
          <cell r="D529">
            <v>1400</v>
          </cell>
          <cell r="E529">
            <v>1100</v>
          </cell>
          <cell r="F529">
            <v>900</v>
          </cell>
          <cell r="G529">
            <v>1100</v>
          </cell>
          <cell r="H529">
            <v>1100</v>
          </cell>
          <cell r="I529" t="str">
            <v/>
          </cell>
          <cell r="J529">
            <v>800</v>
          </cell>
          <cell r="K529" t="str">
            <v>Wooden Drum</v>
          </cell>
          <cell r="L529">
            <v>126</v>
          </cell>
          <cell r="M529">
            <v>63</v>
          </cell>
          <cell r="N529">
            <v>0.53014376029327759</v>
          </cell>
        </row>
        <row r="530">
          <cell r="A530" t="str">
            <v>Local</v>
          </cell>
          <cell r="B530" t="str">
            <v>WDB14006L</v>
          </cell>
          <cell r="C530">
            <v>1450</v>
          </cell>
          <cell r="D530">
            <v>1400</v>
          </cell>
          <cell r="E530">
            <v>850</v>
          </cell>
          <cell r="F530">
            <v>900</v>
          </cell>
          <cell r="G530">
            <v>1100</v>
          </cell>
          <cell r="H530">
            <v>1100</v>
          </cell>
          <cell r="I530" t="str">
            <v/>
          </cell>
          <cell r="J530">
            <v>1500</v>
          </cell>
          <cell r="K530" t="str">
            <v>Wooden Drum</v>
          </cell>
          <cell r="L530">
            <v>160</v>
          </cell>
          <cell r="M530">
            <v>63</v>
          </cell>
          <cell r="N530">
            <v>0.87473720448390802</v>
          </cell>
        </row>
        <row r="531">
          <cell r="A531" t="str">
            <v>Local</v>
          </cell>
          <cell r="B531" t="str">
            <v>WDB14000L</v>
          </cell>
          <cell r="C531">
            <v>1450</v>
          </cell>
          <cell r="D531">
            <v>1400</v>
          </cell>
          <cell r="E531">
            <v>700</v>
          </cell>
          <cell r="F531">
            <v>900</v>
          </cell>
          <cell r="G531">
            <v>1100</v>
          </cell>
          <cell r="H531">
            <v>1100</v>
          </cell>
          <cell r="I531" t="str">
            <v/>
          </cell>
          <cell r="J531">
            <v>2000</v>
          </cell>
          <cell r="K531" t="str">
            <v>Wooden Drum</v>
          </cell>
          <cell r="L531">
            <v>145</v>
          </cell>
          <cell r="M531">
            <v>63</v>
          </cell>
          <cell r="N531">
            <v>1.0390817701748241</v>
          </cell>
        </row>
        <row r="532">
          <cell r="A532" t="str">
            <v>Local</v>
          </cell>
          <cell r="B532" t="str">
            <v>WDB14002L</v>
          </cell>
          <cell r="C532">
            <v>1450</v>
          </cell>
          <cell r="D532">
            <v>1400</v>
          </cell>
          <cell r="E532">
            <v>700</v>
          </cell>
          <cell r="F532">
            <v>800</v>
          </cell>
          <cell r="G532">
            <v>990</v>
          </cell>
          <cell r="H532">
            <v>990</v>
          </cell>
          <cell r="I532" t="str">
            <v/>
          </cell>
          <cell r="J532">
            <v>2500</v>
          </cell>
          <cell r="K532" t="str">
            <v>Wooden Drum</v>
          </cell>
          <cell r="L532">
            <v>160</v>
          </cell>
          <cell r="M532">
            <v>56</v>
          </cell>
          <cell r="N532">
            <v>0.92362824015539924</v>
          </cell>
        </row>
        <row r="533">
          <cell r="A533" t="str">
            <v>Local</v>
          </cell>
          <cell r="B533" t="str">
            <v>WDB14009L</v>
          </cell>
          <cell r="C533">
            <v>1450</v>
          </cell>
          <cell r="D533">
            <v>1400</v>
          </cell>
          <cell r="E533">
            <v>850</v>
          </cell>
          <cell r="F533">
            <v>900</v>
          </cell>
          <cell r="G533">
            <v>1100</v>
          </cell>
          <cell r="H533">
            <v>1100</v>
          </cell>
          <cell r="I533" t="str">
            <v/>
          </cell>
          <cell r="J533">
            <v>3000</v>
          </cell>
          <cell r="K533" t="str">
            <v>Wooden Drum</v>
          </cell>
          <cell r="L533">
            <v>160</v>
          </cell>
          <cell r="M533">
            <v>63</v>
          </cell>
          <cell r="N533">
            <v>0.87473720448390802</v>
          </cell>
        </row>
        <row r="534">
          <cell r="A534" t="str">
            <v>Local</v>
          </cell>
          <cell r="B534" t="str">
            <v>WDB14008L</v>
          </cell>
          <cell r="C534">
            <v>1450</v>
          </cell>
          <cell r="D534">
            <v>1400</v>
          </cell>
          <cell r="E534">
            <v>800</v>
          </cell>
          <cell r="F534">
            <v>900</v>
          </cell>
          <cell r="G534">
            <v>1100</v>
          </cell>
          <cell r="H534">
            <v>1100</v>
          </cell>
          <cell r="I534" t="str">
            <v/>
          </cell>
          <cell r="J534">
            <v>3000</v>
          </cell>
          <cell r="K534" t="str">
            <v>Wooden Drum</v>
          </cell>
          <cell r="L534">
            <v>160</v>
          </cell>
          <cell r="M534">
            <v>63</v>
          </cell>
          <cell r="N534">
            <v>0.93305301811616848</v>
          </cell>
        </row>
        <row r="535">
          <cell r="A535" t="str">
            <v>Local</v>
          </cell>
          <cell r="B535" t="str">
            <v>WDB140010L</v>
          </cell>
          <cell r="C535">
            <v>1450</v>
          </cell>
          <cell r="D535">
            <v>1400</v>
          </cell>
          <cell r="E535">
            <v>600</v>
          </cell>
          <cell r="F535">
            <v>900</v>
          </cell>
          <cell r="G535">
            <v>1100</v>
          </cell>
          <cell r="H535">
            <v>1100</v>
          </cell>
          <cell r="I535" t="str">
            <v/>
          </cell>
          <cell r="J535">
            <v>3000</v>
          </cell>
          <cell r="K535" t="str">
            <v>Wooden Drum</v>
          </cell>
          <cell r="L535">
            <v>137</v>
          </cell>
          <cell r="M535">
            <v>63</v>
          </cell>
          <cell r="N535">
            <v>1.1309733552923256</v>
          </cell>
        </row>
        <row r="536">
          <cell r="A536" t="str">
            <v>Local</v>
          </cell>
          <cell r="B536" t="str">
            <v>WDB14004L</v>
          </cell>
          <cell r="C536">
            <v>1450</v>
          </cell>
          <cell r="D536">
            <v>1400</v>
          </cell>
          <cell r="E536">
            <v>700</v>
          </cell>
          <cell r="F536">
            <v>900</v>
          </cell>
          <cell r="G536">
            <v>1100</v>
          </cell>
          <cell r="H536">
            <v>1100</v>
          </cell>
          <cell r="I536" t="str">
            <v/>
          </cell>
          <cell r="J536">
            <v>3500</v>
          </cell>
          <cell r="K536" t="str">
            <v>Wooden Drum</v>
          </cell>
          <cell r="L536">
            <v>165</v>
          </cell>
          <cell r="M536">
            <v>63</v>
          </cell>
          <cell r="N536">
            <v>1.0390817701748241</v>
          </cell>
        </row>
        <row r="537">
          <cell r="A537" t="str">
            <v>Local</v>
          </cell>
          <cell r="B537" t="str">
            <v>WDB14005L</v>
          </cell>
          <cell r="C537">
            <v>1450</v>
          </cell>
          <cell r="D537">
            <v>1400</v>
          </cell>
          <cell r="E537">
            <v>700</v>
          </cell>
          <cell r="F537">
            <v>760</v>
          </cell>
          <cell r="G537">
            <v>850</v>
          </cell>
          <cell r="H537">
            <v>850</v>
          </cell>
          <cell r="I537" t="str">
            <v/>
          </cell>
          <cell r="J537">
            <v>4000</v>
          </cell>
          <cell r="K537" t="str">
            <v>Wooden Drum</v>
          </cell>
          <cell r="L537">
            <v>165</v>
          </cell>
          <cell r="M537">
            <v>48</v>
          </cell>
          <cell r="N537">
            <v>0.87744682814762931</v>
          </cell>
        </row>
        <row r="538">
          <cell r="A538" t="str">
            <v>Local</v>
          </cell>
          <cell r="B538" t="str">
            <v>WDB15009L</v>
          </cell>
          <cell r="C538">
            <v>1550</v>
          </cell>
          <cell r="D538">
            <v>1500</v>
          </cell>
          <cell r="E538">
            <v>800</v>
          </cell>
          <cell r="F538">
            <v>900</v>
          </cell>
          <cell r="G538">
            <v>1100</v>
          </cell>
          <cell r="H538">
            <v>1100</v>
          </cell>
          <cell r="I538" t="str">
            <v/>
          </cell>
          <cell r="J538">
            <v>2500</v>
          </cell>
          <cell r="K538" t="str">
            <v>Wooden Drum</v>
          </cell>
          <cell r="L538">
            <v>180</v>
          </cell>
          <cell r="M538">
            <v>67</v>
          </cell>
          <cell r="N538">
            <v>1.1380419387629026</v>
          </cell>
        </row>
        <row r="539">
          <cell r="A539" t="str">
            <v>Local</v>
          </cell>
          <cell r="B539" t="str">
            <v>WDB15002L</v>
          </cell>
          <cell r="C539">
            <v>1550</v>
          </cell>
          <cell r="D539">
            <v>1500</v>
          </cell>
          <cell r="E539">
            <v>700</v>
          </cell>
          <cell r="F539">
            <v>800</v>
          </cell>
          <cell r="G539">
            <v>990</v>
          </cell>
          <cell r="H539">
            <v>990</v>
          </cell>
          <cell r="I539" t="str">
            <v/>
          </cell>
          <cell r="J539">
            <v>3000</v>
          </cell>
          <cell r="K539" t="str">
            <v>Wooden Drum</v>
          </cell>
          <cell r="L539">
            <v>185</v>
          </cell>
          <cell r="M539">
            <v>60</v>
          </cell>
          <cell r="N539">
            <v>1.1058406140636072</v>
          </cell>
        </row>
        <row r="540">
          <cell r="A540" t="str">
            <v>Local</v>
          </cell>
          <cell r="B540" t="str">
            <v>WDB15001L</v>
          </cell>
          <cell r="C540">
            <v>1550</v>
          </cell>
          <cell r="D540">
            <v>1500</v>
          </cell>
          <cell r="E540">
            <v>700</v>
          </cell>
          <cell r="F540">
            <v>900</v>
          </cell>
          <cell r="G540">
            <v>1100</v>
          </cell>
          <cell r="H540">
            <v>1100</v>
          </cell>
          <cell r="I540" t="str">
            <v/>
          </cell>
          <cell r="J540">
            <v>3000</v>
          </cell>
          <cell r="K540" t="str">
            <v>Wooden Drum</v>
          </cell>
          <cell r="L540">
            <v>185</v>
          </cell>
          <cell r="M540">
            <v>67</v>
          </cell>
          <cell r="N540">
            <v>1.244070690821558</v>
          </cell>
        </row>
        <row r="541">
          <cell r="A541" t="str">
            <v>Local</v>
          </cell>
          <cell r="B541" t="str">
            <v>WDB15006L</v>
          </cell>
          <cell r="C541">
            <v>1550</v>
          </cell>
          <cell r="D541">
            <v>1500</v>
          </cell>
          <cell r="E541">
            <v>600</v>
          </cell>
          <cell r="F541">
            <v>900</v>
          </cell>
          <cell r="G541">
            <v>1100</v>
          </cell>
          <cell r="H541">
            <v>1100</v>
          </cell>
          <cell r="I541" t="str">
            <v/>
          </cell>
          <cell r="J541">
            <v>3000</v>
          </cell>
          <cell r="K541" t="str">
            <v>Wooden Drum</v>
          </cell>
          <cell r="L541">
            <v>137</v>
          </cell>
          <cell r="M541">
            <v>67</v>
          </cell>
          <cell r="N541">
            <v>1.3359622759390595</v>
          </cell>
        </row>
        <row r="542">
          <cell r="A542" t="str">
            <v>Local</v>
          </cell>
          <cell r="B542" t="str">
            <v>WDB15007L</v>
          </cell>
          <cell r="C542">
            <v>1550</v>
          </cell>
          <cell r="D542">
            <v>1500</v>
          </cell>
          <cell r="E542">
            <v>600</v>
          </cell>
          <cell r="F542">
            <v>900</v>
          </cell>
          <cell r="G542">
            <v>1100</v>
          </cell>
          <cell r="H542">
            <v>1100</v>
          </cell>
          <cell r="I542" t="str">
            <v>Supported</v>
          </cell>
          <cell r="J542">
            <v>3700</v>
          </cell>
          <cell r="K542" t="str">
            <v>Wooden Drum</v>
          </cell>
          <cell r="L542">
            <v>180</v>
          </cell>
          <cell r="M542">
            <v>67</v>
          </cell>
          <cell r="N542">
            <v>1.3359622759390595</v>
          </cell>
        </row>
        <row r="543">
          <cell r="A543" t="str">
            <v>Local</v>
          </cell>
          <cell r="B543" t="str">
            <v>WDB16004L</v>
          </cell>
          <cell r="C543">
            <v>1650</v>
          </cell>
          <cell r="D543">
            <v>1600</v>
          </cell>
          <cell r="E543">
            <v>950</v>
          </cell>
          <cell r="F543">
            <v>900</v>
          </cell>
          <cell r="G543">
            <v>1100</v>
          </cell>
          <cell r="H543">
            <v>1100</v>
          </cell>
          <cell r="I543" t="str">
            <v/>
          </cell>
          <cell r="J543">
            <v>2000</v>
          </cell>
          <cell r="K543" t="str">
            <v>Wooden Drum</v>
          </cell>
          <cell r="L543">
            <v>182</v>
          </cell>
          <cell r="M543">
            <v>71</v>
          </cell>
          <cell r="N543">
            <v>1.1716177102481435</v>
          </cell>
        </row>
        <row r="544">
          <cell r="A544" t="str">
            <v>Local</v>
          </cell>
          <cell r="B544" t="str">
            <v>WDB16003L</v>
          </cell>
          <cell r="C544">
            <v>1650</v>
          </cell>
          <cell r="D544">
            <v>1600</v>
          </cell>
          <cell r="E544">
            <v>650</v>
          </cell>
          <cell r="F544">
            <v>940</v>
          </cell>
          <cell r="G544">
            <v>1100</v>
          </cell>
          <cell r="H544">
            <v>1100</v>
          </cell>
          <cell r="I544" t="str">
            <v/>
          </cell>
          <cell r="J544">
            <v>3500</v>
          </cell>
          <cell r="K544" t="str">
            <v>Wooden Drum</v>
          </cell>
          <cell r="L544">
            <v>171</v>
          </cell>
          <cell r="M544">
            <v>71</v>
          </cell>
          <cell r="N544">
            <v>1.5780612598063231</v>
          </cell>
        </row>
        <row r="545">
          <cell r="A545" t="str">
            <v>Local</v>
          </cell>
          <cell r="B545" t="str">
            <v>WDB16002L</v>
          </cell>
          <cell r="C545">
            <v>1650</v>
          </cell>
          <cell r="D545">
            <v>1600</v>
          </cell>
          <cell r="E545">
            <v>700</v>
          </cell>
          <cell r="F545">
            <v>800</v>
          </cell>
          <cell r="G545">
            <v>990</v>
          </cell>
          <cell r="H545">
            <v>990</v>
          </cell>
          <cell r="I545" t="str">
            <v/>
          </cell>
          <cell r="J545">
            <v>3700</v>
          </cell>
          <cell r="K545" t="str">
            <v>Wooden Drum</v>
          </cell>
          <cell r="L545">
            <v>195</v>
          </cell>
          <cell r="M545">
            <v>64</v>
          </cell>
          <cell r="N545">
            <v>1.3006193585861745</v>
          </cell>
        </row>
        <row r="546">
          <cell r="A546" t="str">
            <v>Local</v>
          </cell>
          <cell r="B546" t="str">
            <v>WDB16000L</v>
          </cell>
          <cell r="C546">
            <v>1650</v>
          </cell>
          <cell r="D546">
            <v>1600</v>
          </cell>
          <cell r="E546">
            <v>700</v>
          </cell>
          <cell r="F546">
            <v>900</v>
          </cell>
          <cell r="G546">
            <v>1100</v>
          </cell>
          <cell r="H546">
            <v>1100</v>
          </cell>
          <cell r="I546" t="str">
            <v/>
          </cell>
          <cell r="J546">
            <v>3700</v>
          </cell>
          <cell r="K546" t="str">
            <v>Wooden Drum</v>
          </cell>
          <cell r="L546">
            <v>190</v>
          </cell>
          <cell r="M546">
            <v>71</v>
          </cell>
          <cell r="N546">
            <v>1.4631967784094462</v>
          </cell>
        </row>
        <row r="547">
          <cell r="A547" t="str">
            <v>Local</v>
          </cell>
          <cell r="B547" t="str">
            <v>WDB16005L</v>
          </cell>
          <cell r="C547">
            <v>1650</v>
          </cell>
          <cell r="D547">
            <v>1600</v>
          </cell>
          <cell r="E547">
            <v>950</v>
          </cell>
          <cell r="F547">
            <v>900</v>
          </cell>
          <cell r="G547">
            <v>1100</v>
          </cell>
          <cell r="H547">
            <v>1100</v>
          </cell>
          <cell r="I547" t="str">
            <v>Supported</v>
          </cell>
          <cell r="J547">
            <v>4000</v>
          </cell>
          <cell r="K547" t="str">
            <v>Wooden Drum</v>
          </cell>
          <cell r="L547">
            <v>201</v>
          </cell>
          <cell r="M547">
            <v>71</v>
          </cell>
          <cell r="N547">
            <v>1.1716177102481435</v>
          </cell>
        </row>
        <row r="548">
          <cell r="A548" t="str">
            <v>Local</v>
          </cell>
          <cell r="B548" t="str">
            <v>WDB17007L</v>
          </cell>
          <cell r="C548">
            <v>1750</v>
          </cell>
          <cell r="D548">
            <v>1700</v>
          </cell>
          <cell r="E548">
            <v>700</v>
          </cell>
          <cell r="F548">
            <v>900</v>
          </cell>
          <cell r="G548">
            <v>1100</v>
          </cell>
          <cell r="H548">
            <v>1100</v>
          </cell>
          <cell r="I548" t="str">
            <v/>
          </cell>
          <cell r="J548">
            <v>1500</v>
          </cell>
          <cell r="K548" t="str">
            <v>Wooden Drum</v>
          </cell>
          <cell r="L548">
            <v>161</v>
          </cell>
          <cell r="M548">
            <v>76</v>
          </cell>
          <cell r="N548">
            <v>1.6964600329384882</v>
          </cell>
        </row>
        <row r="549">
          <cell r="A549" t="str">
            <v>Local</v>
          </cell>
          <cell r="B549" t="str">
            <v>WDB17002L</v>
          </cell>
          <cell r="C549">
            <v>1750</v>
          </cell>
          <cell r="D549">
            <v>1700</v>
          </cell>
          <cell r="E549">
            <v>700</v>
          </cell>
          <cell r="F549">
            <v>800</v>
          </cell>
          <cell r="G549">
            <v>1100</v>
          </cell>
          <cell r="H549">
            <v>1100</v>
          </cell>
          <cell r="I549" t="str">
            <v/>
          </cell>
          <cell r="J549">
            <v>2000</v>
          </cell>
          <cell r="K549" t="str">
            <v>Wooden Drum</v>
          </cell>
          <cell r="L549">
            <v>230</v>
          </cell>
          <cell r="M549">
            <v>76</v>
          </cell>
          <cell r="N549">
            <v>1.5079644737231006</v>
          </cell>
        </row>
        <row r="550">
          <cell r="A550" t="str">
            <v>Local</v>
          </cell>
          <cell r="B550" t="str">
            <v>WDB17001L</v>
          </cell>
          <cell r="C550">
            <v>1750</v>
          </cell>
          <cell r="D550">
            <v>1700</v>
          </cell>
          <cell r="E550">
            <v>1100</v>
          </cell>
          <cell r="F550">
            <v>900</v>
          </cell>
          <cell r="G550">
            <v>1100</v>
          </cell>
          <cell r="H550">
            <v>1100</v>
          </cell>
          <cell r="I550" t="str">
            <v/>
          </cell>
          <cell r="J550">
            <v>3000</v>
          </cell>
          <cell r="K550" t="str">
            <v>Wooden Drum</v>
          </cell>
          <cell r="L550">
            <v>240</v>
          </cell>
          <cell r="M550">
            <v>76</v>
          </cell>
          <cell r="N550">
            <v>1.1875220230569417</v>
          </cell>
        </row>
        <row r="551">
          <cell r="A551" t="str">
            <v>Local</v>
          </cell>
          <cell r="B551" t="str">
            <v>WDB17000L</v>
          </cell>
          <cell r="C551">
            <v>1750</v>
          </cell>
          <cell r="D551">
            <v>1700</v>
          </cell>
          <cell r="E551">
            <v>900</v>
          </cell>
          <cell r="F551">
            <v>900</v>
          </cell>
          <cell r="G551">
            <v>1100</v>
          </cell>
          <cell r="H551">
            <v>1100</v>
          </cell>
          <cell r="I551" t="str">
            <v/>
          </cell>
          <cell r="J551">
            <v>3000</v>
          </cell>
          <cell r="K551" t="str">
            <v>Wooden Drum</v>
          </cell>
          <cell r="L551">
            <v>230</v>
          </cell>
          <cell r="M551">
            <v>76</v>
          </cell>
          <cell r="N551">
            <v>1.4702653618800232</v>
          </cell>
        </row>
        <row r="552">
          <cell r="A552" t="str">
            <v>Local</v>
          </cell>
          <cell r="B552" t="str">
            <v>WDB17006L</v>
          </cell>
          <cell r="C552">
            <v>1750</v>
          </cell>
          <cell r="D552">
            <v>1700</v>
          </cell>
          <cell r="E552">
            <v>700</v>
          </cell>
          <cell r="F552">
            <v>900</v>
          </cell>
          <cell r="G552">
            <v>1100</v>
          </cell>
          <cell r="H552">
            <v>1100</v>
          </cell>
          <cell r="I552" t="str">
            <v/>
          </cell>
          <cell r="J552">
            <v>3500</v>
          </cell>
          <cell r="K552" t="str">
            <v>Wooden Drum</v>
          </cell>
          <cell r="L552">
            <v>186</v>
          </cell>
          <cell r="M552">
            <v>76</v>
          </cell>
          <cell r="N552">
            <v>1.6964600329384882</v>
          </cell>
        </row>
        <row r="553">
          <cell r="A553" t="str">
            <v>Local</v>
          </cell>
          <cell r="B553" t="str">
            <v>WDB17003L</v>
          </cell>
          <cell r="C553">
            <v>1750</v>
          </cell>
          <cell r="D553">
            <v>1700</v>
          </cell>
          <cell r="E553">
            <v>900</v>
          </cell>
          <cell r="F553">
            <v>900</v>
          </cell>
          <cell r="G553">
            <v>1100</v>
          </cell>
          <cell r="H553">
            <v>1100</v>
          </cell>
          <cell r="I553" t="str">
            <v/>
          </cell>
          <cell r="J553">
            <v>4000</v>
          </cell>
          <cell r="K553" t="str">
            <v>Wooden Drum</v>
          </cell>
          <cell r="L553">
            <v>240</v>
          </cell>
          <cell r="M553">
            <v>76</v>
          </cell>
          <cell r="N553">
            <v>1.4702653618800232</v>
          </cell>
        </row>
        <row r="554">
          <cell r="A554" t="str">
            <v>Local</v>
          </cell>
          <cell r="B554" t="str">
            <v>WDB17005L</v>
          </cell>
          <cell r="C554">
            <v>1750</v>
          </cell>
          <cell r="D554">
            <v>1700</v>
          </cell>
          <cell r="E554">
            <v>800</v>
          </cell>
          <cell r="F554">
            <v>900</v>
          </cell>
          <cell r="G554">
            <v>1100</v>
          </cell>
          <cell r="H554">
            <v>1100</v>
          </cell>
          <cell r="I554" t="str">
            <v>Supported</v>
          </cell>
          <cell r="J554">
            <v>5000</v>
          </cell>
          <cell r="K554" t="str">
            <v>Wooden Drum</v>
          </cell>
          <cell r="L554">
            <v>228</v>
          </cell>
          <cell r="M554">
            <v>76</v>
          </cell>
          <cell r="N554">
            <v>1.5904312808798327</v>
          </cell>
        </row>
        <row r="555">
          <cell r="A555" t="str">
            <v>Local</v>
          </cell>
          <cell r="B555" t="str">
            <v>WDB18003L</v>
          </cell>
          <cell r="C555">
            <v>1850</v>
          </cell>
          <cell r="D555">
            <v>1800</v>
          </cell>
          <cell r="E555">
            <v>800</v>
          </cell>
          <cell r="F555">
            <v>900</v>
          </cell>
          <cell r="G555">
            <v>1100</v>
          </cell>
          <cell r="H555">
            <v>1100</v>
          </cell>
          <cell r="I555" t="str">
            <v/>
          </cell>
          <cell r="J555">
            <v>2000</v>
          </cell>
          <cell r="K555" t="str">
            <v>Wooden Drum</v>
          </cell>
          <cell r="L555">
            <v>235</v>
          </cell>
          <cell r="M555">
            <v>80</v>
          </cell>
          <cell r="N555">
            <v>1.837831702350029</v>
          </cell>
        </row>
        <row r="556">
          <cell r="A556" t="str">
            <v>Local</v>
          </cell>
          <cell r="B556" t="str">
            <v>WDB18005L</v>
          </cell>
          <cell r="C556">
            <v>1850</v>
          </cell>
          <cell r="D556">
            <v>1800</v>
          </cell>
          <cell r="E556">
            <v>1100</v>
          </cell>
          <cell r="F556">
            <v>900</v>
          </cell>
          <cell r="G556">
            <v>1100</v>
          </cell>
          <cell r="H556">
            <v>1100</v>
          </cell>
          <cell r="I556" t="str">
            <v/>
          </cell>
          <cell r="J556">
            <v>2500</v>
          </cell>
          <cell r="K556" t="str">
            <v>Wooden Drum</v>
          </cell>
          <cell r="L556">
            <v>201</v>
          </cell>
          <cell r="M556">
            <v>80</v>
          </cell>
          <cell r="N556">
            <v>1.434922444527138</v>
          </cell>
        </row>
        <row r="557">
          <cell r="A557" t="str">
            <v>Local</v>
          </cell>
          <cell r="B557" t="str">
            <v>WDB18000L</v>
          </cell>
          <cell r="C557">
            <v>1850</v>
          </cell>
          <cell r="D557">
            <v>1800</v>
          </cell>
          <cell r="E557">
            <v>750</v>
          </cell>
          <cell r="F557">
            <v>940</v>
          </cell>
          <cell r="G557">
            <v>1100</v>
          </cell>
          <cell r="H557">
            <v>1100</v>
          </cell>
          <cell r="I557" t="str">
            <v/>
          </cell>
          <cell r="J557">
            <v>3000</v>
          </cell>
          <cell r="K557" t="str">
            <v>Wooden Drum</v>
          </cell>
          <cell r="L557">
            <v>250</v>
          </cell>
          <cell r="M557">
            <v>80</v>
          </cell>
          <cell r="N557">
            <v>1.9767293675468676</v>
          </cell>
        </row>
        <row r="558">
          <cell r="A558" t="str">
            <v>Local</v>
          </cell>
          <cell r="B558" t="str">
            <v>WDB18004L</v>
          </cell>
          <cell r="C558">
            <v>1850</v>
          </cell>
          <cell r="D558">
            <v>1800</v>
          </cell>
          <cell r="E558">
            <v>950</v>
          </cell>
          <cell r="F558">
            <v>900</v>
          </cell>
          <cell r="G558">
            <v>1100</v>
          </cell>
          <cell r="H558">
            <v>1100</v>
          </cell>
          <cell r="I558" t="str">
            <v/>
          </cell>
          <cell r="J558">
            <v>3500</v>
          </cell>
          <cell r="K558" t="str">
            <v>Wooden Drum</v>
          </cell>
          <cell r="L558">
            <v>242</v>
          </cell>
          <cell r="M558">
            <v>80</v>
          </cell>
          <cell r="N558">
            <v>1.652281386247382</v>
          </cell>
        </row>
        <row r="559">
          <cell r="A559" t="str">
            <v>Local</v>
          </cell>
          <cell r="B559" t="str">
            <v>WDB18002L</v>
          </cell>
          <cell r="C559">
            <v>1850</v>
          </cell>
          <cell r="D559">
            <v>1800</v>
          </cell>
          <cell r="E559">
            <v>750</v>
          </cell>
          <cell r="F559">
            <v>900</v>
          </cell>
          <cell r="G559">
            <v>1100</v>
          </cell>
          <cell r="H559">
            <v>1100</v>
          </cell>
          <cell r="I559" t="str">
            <v/>
          </cell>
          <cell r="J559">
            <v>3500</v>
          </cell>
          <cell r="K559" t="str">
            <v>Wooden Drum</v>
          </cell>
          <cell r="L559">
            <v>230</v>
          </cell>
          <cell r="M559">
            <v>80</v>
          </cell>
          <cell r="N559">
            <v>1.8926132242470008</v>
          </cell>
        </row>
        <row r="560">
          <cell r="A560" t="str">
            <v>Local</v>
          </cell>
          <cell r="B560" t="str">
            <v>WDB18001L</v>
          </cell>
          <cell r="C560">
            <v>1850</v>
          </cell>
          <cell r="D560">
            <v>1800</v>
          </cell>
          <cell r="E560">
            <v>800</v>
          </cell>
          <cell r="F560">
            <v>900</v>
          </cell>
          <cell r="G560">
            <v>1100</v>
          </cell>
          <cell r="H560">
            <v>1100</v>
          </cell>
          <cell r="I560" t="str">
            <v/>
          </cell>
          <cell r="J560">
            <v>4000</v>
          </cell>
          <cell r="K560" t="str">
            <v>Wooden Drum</v>
          </cell>
          <cell r="L560">
            <v>250</v>
          </cell>
          <cell r="M560">
            <v>80</v>
          </cell>
          <cell r="N560">
            <v>1.837831702350029</v>
          </cell>
        </row>
        <row r="561">
          <cell r="A561" t="str">
            <v>Local</v>
          </cell>
          <cell r="B561" t="str">
            <v>WDB19002L</v>
          </cell>
          <cell r="C561">
            <v>1950</v>
          </cell>
          <cell r="D561">
            <v>1900</v>
          </cell>
          <cell r="E561">
            <v>700</v>
          </cell>
          <cell r="F561">
            <v>900</v>
          </cell>
          <cell r="G561">
            <v>1100</v>
          </cell>
          <cell r="H561">
            <v>1100</v>
          </cell>
          <cell r="I561" t="str">
            <v/>
          </cell>
          <cell r="J561">
            <v>2600</v>
          </cell>
          <cell r="K561" t="str">
            <v>Wooden Drum</v>
          </cell>
          <cell r="L561">
            <v>360</v>
          </cell>
          <cell r="M561">
            <v>84</v>
          </cell>
          <cell r="N561">
            <v>2.2053980428200344</v>
          </cell>
        </row>
        <row r="562">
          <cell r="A562" t="str">
            <v>Local</v>
          </cell>
          <cell r="B562" t="str">
            <v>WDB19005L</v>
          </cell>
          <cell r="C562">
            <v>1950</v>
          </cell>
          <cell r="D562">
            <v>1900</v>
          </cell>
          <cell r="E562">
            <v>900</v>
          </cell>
          <cell r="F562">
            <v>900</v>
          </cell>
          <cell r="G562">
            <v>1100</v>
          </cell>
          <cell r="H562">
            <v>1100</v>
          </cell>
          <cell r="I562" t="str">
            <v/>
          </cell>
          <cell r="J562">
            <v>3000</v>
          </cell>
          <cell r="K562" t="str">
            <v>Wooden Drum</v>
          </cell>
          <cell r="L562">
            <v>300</v>
          </cell>
          <cell r="M562">
            <v>84</v>
          </cell>
          <cell r="N562">
            <v>1.9792033717615696</v>
          </cell>
        </row>
        <row r="563">
          <cell r="A563" t="str">
            <v>Local</v>
          </cell>
          <cell r="B563" t="str">
            <v>WDB19009L</v>
          </cell>
          <cell r="C563">
            <v>1950</v>
          </cell>
          <cell r="D563">
            <v>1900</v>
          </cell>
          <cell r="E563">
            <v>800</v>
          </cell>
          <cell r="F563">
            <v>900</v>
          </cell>
          <cell r="G563">
            <v>1100</v>
          </cell>
          <cell r="H563">
            <v>1100</v>
          </cell>
          <cell r="I563" t="str">
            <v/>
          </cell>
          <cell r="J563">
            <v>3000</v>
          </cell>
          <cell r="K563" t="str">
            <v>Wooden Drum</v>
          </cell>
          <cell r="L563">
            <v>227</v>
          </cell>
          <cell r="M563">
            <v>84</v>
          </cell>
          <cell r="N563">
            <v>2.0993692907613788</v>
          </cell>
        </row>
        <row r="564">
          <cell r="A564" t="str">
            <v>Local</v>
          </cell>
          <cell r="B564" t="str">
            <v>WDB19008L</v>
          </cell>
          <cell r="C564">
            <v>1950</v>
          </cell>
          <cell r="D564">
            <v>1900</v>
          </cell>
          <cell r="E564">
            <v>1000</v>
          </cell>
          <cell r="F564">
            <v>900</v>
          </cell>
          <cell r="G564">
            <v>1100</v>
          </cell>
          <cell r="H564">
            <v>1100</v>
          </cell>
          <cell r="I564" t="str">
            <v/>
          </cell>
          <cell r="J564">
            <v>4000</v>
          </cell>
          <cell r="K564" t="str">
            <v>Wooden Drum</v>
          </cell>
          <cell r="L564">
            <v>265</v>
          </cell>
          <cell r="M564">
            <v>84</v>
          </cell>
          <cell r="N564">
            <v>1.8449002858206061</v>
          </cell>
        </row>
        <row r="565">
          <cell r="A565" t="str">
            <v>Local</v>
          </cell>
          <cell r="B565" t="str">
            <v>WDB19007L</v>
          </cell>
          <cell r="C565">
            <v>1950</v>
          </cell>
          <cell r="D565">
            <v>1900</v>
          </cell>
          <cell r="E565">
            <v>800</v>
          </cell>
          <cell r="F565">
            <v>900</v>
          </cell>
          <cell r="G565">
            <v>1100</v>
          </cell>
          <cell r="H565">
            <v>1100</v>
          </cell>
          <cell r="I565" t="str">
            <v>Supported</v>
          </cell>
          <cell r="J565">
            <v>5000</v>
          </cell>
          <cell r="K565" t="str">
            <v>Wooden Drum</v>
          </cell>
          <cell r="L565">
            <v>300</v>
          </cell>
          <cell r="M565">
            <v>84</v>
          </cell>
          <cell r="N565">
            <v>2.0993692907613788</v>
          </cell>
        </row>
        <row r="566">
          <cell r="A566" t="str">
            <v>Local</v>
          </cell>
          <cell r="B566" t="str">
            <v>WDB19003L</v>
          </cell>
          <cell r="C566">
            <v>1950</v>
          </cell>
          <cell r="D566">
            <v>1900</v>
          </cell>
          <cell r="E566">
            <v>1000</v>
          </cell>
          <cell r="F566">
            <v>900</v>
          </cell>
          <cell r="G566">
            <v>1100</v>
          </cell>
          <cell r="H566">
            <v>1100</v>
          </cell>
          <cell r="I566" t="str">
            <v>Supported</v>
          </cell>
          <cell r="J566">
            <v>7000</v>
          </cell>
          <cell r="K566" t="str">
            <v>Wooden Drum</v>
          </cell>
          <cell r="L566">
            <v>300</v>
          </cell>
          <cell r="M566">
            <v>84</v>
          </cell>
          <cell r="N566">
            <v>1.8449002858206061</v>
          </cell>
        </row>
        <row r="567">
          <cell r="A567" t="str">
            <v>Local</v>
          </cell>
          <cell r="B567" t="str">
            <v>WDB200017L</v>
          </cell>
          <cell r="C567">
            <v>2050</v>
          </cell>
          <cell r="D567">
            <v>2000</v>
          </cell>
          <cell r="E567">
            <v>1000</v>
          </cell>
          <cell r="F567">
            <v>900</v>
          </cell>
          <cell r="G567">
            <v>1100</v>
          </cell>
          <cell r="H567">
            <v>1100</v>
          </cell>
          <cell r="I567" t="str">
            <v/>
          </cell>
          <cell r="J567">
            <v>1500</v>
          </cell>
          <cell r="K567" t="str">
            <v>Wooden Drum</v>
          </cell>
          <cell r="L567">
            <v>296</v>
          </cell>
          <cell r="M567">
            <v>89</v>
          </cell>
          <cell r="N567">
            <v>2.1205750411731104</v>
          </cell>
        </row>
        <row r="568">
          <cell r="A568" t="str">
            <v>Local</v>
          </cell>
          <cell r="B568" t="str">
            <v>WDB200018L</v>
          </cell>
          <cell r="C568">
            <v>2050</v>
          </cell>
          <cell r="D568">
            <v>2000</v>
          </cell>
          <cell r="E568">
            <v>1050</v>
          </cell>
          <cell r="F568">
            <v>900</v>
          </cell>
          <cell r="G568">
            <v>1100</v>
          </cell>
          <cell r="H568">
            <v>1100</v>
          </cell>
          <cell r="I568" t="str">
            <v/>
          </cell>
          <cell r="J568">
            <v>3000</v>
          </cell>
          <cell r="K568" t="str">
            <v>Wooden Drum</v>
          </cell>
          <cell r="L568">
            <v>281</v>
          </cell>
          <cell r="M568">
            <v>89</v>
          </cell>
          <cell r="N568">
            <v>2.0481220605996957</v>
          </cell>
        </row>
        <row r="569">
          <cell r="A569" t="str">
            <v>Local</v>
          </cell>
          <cell r="B569" t="str">
            <v>WDB20002L</v>
          </cell>
          <cell r="C569">
            <v>2050</v>
          </cell>
          <cell r="D569">
            <v>2000</v>
          </cell>
          <cell r="E569">
            <v>1150</v>
          </cell>
          <cell r="F569">
            <v>900</v>
          </cell>
          <cell r="G569">
            <v>1100</v>
          </cell>
          <cell r="H569">
            <v>1100</v>
          </cell>
          <cell r="I569" t="str">
            <v/>
          </cell>
          <cell r="J569">
            <v>3500</v>
          </cell>
          <cell r="K569" t="str">
            <v>Wooden Drum</v>
          </cell>
          <cell r="L569">
            <v>325</v>
          </cell>
          <cell r="M569">
            <v>89</v>
          </cell>
          <cell r="N569">
            <v>1.8926132242470008</v>
          </cell>
        </row>
        <row r="570">
          <cell r="A570" t="str">
            <v>Local</v>
          </cell>
          <cell r="B570" t="str">
            <v>WDB200013L</v>
          </cell>
          <cell r="C570">
            <v>2050</v>
          </cell>
          <cell r="D570">
            <v>2000</v>
          </cell>
          <cell r="E570">
            <v>800</v>
          </cell>
          <cell r="F570">
            <v>900</v>
          </cell>
          <cell r="G570">
            <v>1100</v>
          </cell>
          <cell r="H570">
            <v>1100</v>
          </cell>
          <cell r="I570" t="str">
            <v/>
          </cell>
          <cell r="J570">
            <v>3500</v>
          </cell>
          <cell r="K570" t="str">
            <v>Wooden Drum</v>
          </cell>
          <cell r="L570">
            <v>276</v>
          </cell>
          <cell r="M570">
            <v>89</v>
          </cell>
          <cell r="N570">
            <v>2.3750440461138833</v>
          </cell>
        </row>
        <row r="571">
          <cell r="A571" t="str">
            <v>Local</v>
          </cell>
          <cell r="B571" t="str">
            <v>WDB200016L</v>
          </cell>
          <cell r="C571">
            <v>2050</v>
          </cell>
          <cell r="D571">
            <v>2000</v>
          </cell>
          <cell r="E571">
            <v>950</v>
          </cell>
          <cell r="F571">
            <v>900</v>
          </cell>
          <cell r="G571">
            <v>1100</v>
          </cell>
          <cell r="H571">
            <v>1100</v>
          </cell>
          <cell r="I571" t="str">
            <v/>
          </cell>
          <cell r="J571">
            <v>4500</v>
          </cell>
          <cell r="K571" t="str">
            <v>Wooden Drum</v>
          </cell>
          <cell r="L571">
            <v>285</v>
          </cell>
          <cell r="M571">
            <v>89</v>
          </cell>
          <cell r="N571">
            <v>2.1894937300112365</v>
          </cell>
        </row>
        <row r="572">
          <cell r="A572" t="str">
            <v>Local</v>
          </cell>
          <cell r="B572" t="str">
            <v>WDB200014L</v>
          </cell>
          <cell r="C572">
            <v>2050</v>
          </cell>
          <cell r="D572">
            <v>2000</v>
          </cell>
          <cell r="E572">
            <v>800</v>
          </cell>
          <cell r="F572">
            <v>900</v>
          </cell>
          <cell r="G572">
            <v>1100</v>
          </cell>
          <cell r="H572">
            <v>1100</v>
          </cell>
          <cell r="I572" t="str">
            <v/>
          </cell>
          <cell r="J572">
            <v>4500</v>
          </cell>
          <cell r="K572" t="str">
            <v>Wooden Drum</v>
          </cell>
          <cell r="L572">
            <v>280</v>
          </cell>
          <cell r="M572">
            <v>89</v>
          </cell>
          <cell r="N572">
            <v>2.3750440461138833</v>
          </cell>
        </row>
        <row r="573">
          <cell r="A573" t="str">
            <v>Local</v>
          </cell>
          <cell r="B573" t="str">
            <v>WDB200021L</v>
          </cell>
          <cell r="C573">
            <v>2050</v>
          </cell>
          <cell r="D573">
            <v>2000</v>
          </cell>
          <cell r="E573">
            <v>900</v>
          </cell>
          <cell r="F573">
            <v>900</v>
          </cell>
          <cell r="G573">
            <v>1100</v>
          </cell>
          <cell r="H573">
            <v>1100</v>
          </cell>
          <cell r="I573" t="str">
            <v>Supported</v>
          </cell>
          <cell r="J573">
            <v>5500</v>
          </cell>
          <cell r="K573" t="str">
            <v>Wooden Drum</v>
          </cell>
          <cell r="L573">
            <v>294</v>
          </cell>
          <cell r="M573">
            <v>89</v>
          </cell>
          <cell r="N573">
            <v>2.2548781271140741</v>
          </cell>
        </row>
        <row r="574">
          <cell r="A574" t="str">
            <v>Local</v>
          </cell>
          <cell r="B574" t="str">
            <v>WDB20005L</v>
          </cell>
          <cell r="C574">
            <v>2050</v>
          </cell>
          <cell r="D574">
            <v>2000</v>
          </cell>
          <cell r="E574">
            <v>800</v>
          </cell>
          <cell r="F574">
            <v>900</v>
          </cell>
          <cell r="G574">
            <v>1100</v>
          </cell>
          <cell r="H574">
            <v>1100</v>
          </cell>
          <cell r="I574" t="str">
            <v>Supported</v>
          </cell>
          <cell r="J574">
            <v>6000</v>
          </cell>
          <cell r="K574" t="str">
            <v>Wooden Drum</v>
          </cell>
          <cell r="L574">
            <v>380</v>
          </cell>
          <cell r="M574">
            <v>89</v>
          </cell>
          <cell r="N574">
            <v>2.3750440461138833</v>
          </cell>
        </row>
        <row r="575">
          <cell r="A575" t="str">
            <v>Local</v>
          </cell>
          <cell r="B575" t="str">
            <v>WDB20001L</v>
          </cell>
          <cell r="C575">
            <v>2050</v>
          </cell>
          <cell r="D575">
            <v>2000</v>
          </cell>
          <cell r="E575">
            <v>1000</v>
          </cell>
          <cell r="F575">
            <v>900</v>
          </cell>
          <cell r="G575">
            <v>1100</v>
          </cell>
          <cell r="H575">
            <v>1100</v>
          </cell>
          <cell r="I575" t="str">
            <v>Supported</v>
          </cell>
          <cell r="J575">
            <v>7000</v>
          </cell>
          <cell r="K575" t="str">
            <v>Wooden Drum</v>
          </cell>
          <cell r="L575">
            <v>325</v>
          </cell>
          <cell r="M575">
            <v>89</v>
          </cell>
          <cell r="N575">
            <v>2.1205750411731104</v>
          </cell>
        </row>
        <row r="576">
          <cell r="A576" t="str">
            <v>Local</v>
          </cell>
          <cell r="B576" t="str">
            <v>WDB210014L</v>
          </cell>
          <cell r="C576">
            <v>2150</v>
          </cell>
          <cell r="D576">
            <v>2100</v>
          </cell>
          <cell r="E576">
            <v>1000</v>
          </cell>
          <cell r="F576">
            <v>900</v>
          </cell>
          <cell r="G576">
            <v>1100</v>
          </cell>
          <cell r="H576">
            <v>1100</v>
          </cell>
          <cell r="I576" t="str">
            <v/>
          </cell>
          <cell r="J576">
            <v>3000</v>
          </cell>
          <cell r="K576" t="str">
            <v>Wooden Drum</v>
          </cell>
          <cell r="L576">
            <v>310</v>
          </cell>
          <cell r="M576">
            <v>93</v>
          </cell>
          <cell r="N576">
            <v>2.410386963466769</v>
          </cell>
        </row>
        <row r="577">
          <cell r="A577" t="str">
            <v>Local</v>
          </cell>
          <cell r="B577" t="str">
            <v>WDB21000L</v>
          </cell>
          <cell r="C577">
            <v>2150</v>
          </cell>
          <cell r="D577">
            <v>2100</v>
          </cell>
          <cell r="E577">
            <v>750</v>
          </cell>
          <cell r="F577">
            <v>900</v>
          </cell>
          <cell r="G577">
            <v>1100</v>
          </cell>
          <cell r="H577">
            <v>1100</v>
          </cell>
          <cell r="I577" t="str">
            <v/>
          </cell>
          <cell r="J577">
            <v>3000</v>
          </cell>
          <cell r="K577" t="str">
            <v>Wooden Drum</v>
          </cell>
          <cell r="L577">
            <v>430</v>
          </cell>
          <cell r="M577">
            <v>93</v>
          </cell>
          <cell r="N577">
            <v>2.719637490304514</v>
          </cell>
        </row>
        <row r="578">
          <cell r="A578" t="str">
            <v>Local</v>
          </cell>
          <cell r="B578" t="str">
            <v>WDB210015L</v>
          </cell>
          <cell r="C578">
            <v>2150</v>
          </cell>
          <cell r="D578">
            <v>2100</v>
          </cell>
          <cell r="E578">
            <v>1150</v>
          </cell>
          <cell r="F578">
            <v>900</v>
          </cell>
          <cell r="G578">
            <v>1100</v>
          </cell>
          <cell r="H578">
            <v>1100</v>
          </cell>
          <cell r="I578" t="str">
            <v/>
          </cell>
          <cell r="J578">
            <v>3100</v>
          </cell>
          <cell r="K578" t="str">
            <v>Wooden Drum</v>
          </cell>
          <cell r="L578">
            <v>314</v>
          </cell>
          <cell r="M578">
            <v>93</v>
          </cell>
          <cell r="N578">
            <v>2.1824251465406594</v>
          </cell>
        </row>
        <row r="579">
          <cell r="A579" t="str">
            <v>Local</v>
          </cell>
          <cell r="B579" t="str">
            <v>WDB21003L</v>
          </cell>
          <cell r="C579">
            <v>2150</v>
          </cell>
          <cell r="D579">
            <v>2100</v>
          </cell>
          <cell r="E579">
            <v>850</v>
          </cell>
          <cell r="F579">
            <v>900</v>
          </cell>
          <cell r="G579">
            <v>1100</v>
          </cell>
          <cell r="H579">
            <v>1100</v>
          </cell>
          <cell r="I579" t="str">
            <v/>
          </cell>
          <cell r="J579">
            <v>4000</v>
          </cell>
          <cell r="K579" t="str">
            <v>Wooden Drum</v>
          </cell>
          <cell r="L579">
            <v>430</v>
          </cell>
          <cell r="M579">
            <v>93</v>
          </cell>
          <cell r="N579">
            <v>2.6065401547752813</v>
          </cell>
        </row>
        <row r="580">
          <cell r="A580" t="str">
            <v>Local</v>
          </cell>
          <cell r="B580" t="str">
            <v>WDB22004L</v>
          </cell>
          <cell r="C580">
            <v>2250</v>
          </cell>
          <cell r="D580">
            <v>2200</v>
          </cell>
          <cell r="E580">
            <v>900</v>
          </cell>
          <cell r="F580">
            <v>900</v>
          </cell>
          <cell r="G580">
            <v>1100</v>
          </cell>
          <cell r="H580">
            <v>1100</v>
          </cell>
          <cell r="I580" t="str">
            <v/>
          </cell>
          <cell r="J580">
            <v>2500</v>
          </cell>
          <cell r="K580" t="str">
            <v>Wooden Drum</v>
          </cell>
          <cell r="L580">
            <v>370</v>
          </cell>
          <cell r="M580">
            <v>97</v>
          </cell>
          <cell r="N580">
            <v>2.8486391386425454</v>
          </cell>
        </row>
        <row r="581">
          <cell r="A581" t="str">
            <v>Local</v>
          </cell>
          <cell r="B581" t="str">
            <v>WDB220013L</v>
          </cell>
          <cell r="C581">
            <v>2250</v>
          </cell>
          <cell r="D581">
            <v>2200</v>
          </cell>
          <cell r="E581">
            <v>1000</v>
          </cell>
          <cell r="F581">
            <v>900</v>
          </cell>
          <cell r="G581">
            <v>1100</v>
          </cell>
          <cell r="H581">
            <v>1100</v>
          </cell>
          <cell r="I581" t="str">
            <v/>
          </cell>
          <cell r="J581">
            <v>3000</v>
          </cell>
          <cell r="K581" t="str">
            <v>Wooden Drum</v>
          </cell>
          <cell r="L581">
            <v>330</v>
          </cell>
          <cell r="M581">
            <v>97</v>
          </cell>
          <cell r="N581">
            <v>2.7143360527015816</v>
          </cell>
        </row>
        <row r="582">
          <cell r="A582" t="str">
            <v>Local</v>
          </cell>
          <cell r="B582" t="str">
            <v>WDB22006L</v>
          </cell>
          <cell r="C582">
            <v>2250</v>
          </cell>
          <cell r="D582">
            <v>2200</v>
          </cell>
          <cell r="E582">
            <v>900</v>
          </cell>
          <cell r="F582">
            <v>900</v>
          </cell>
          <cell r="G582">
            <v>1100</v>
          </cell>
          <cell r="H582">
            <v>1100</v>
          </cell>
          <cell r="I582" t="str">
            <v/>
          </cell>
          <cell r="J582">
            <v>4500</v>
          </cell>
          <cell r="K582" t="str">
            <v>Wooden Drum</v>
          </cell>
          <cell r="L582">
            <v>328</v>
          </cell>
          <cell r="M582">
            <v>97</v>
          </cell>
          <cell r="N582">
            <v>2.8486391386425454</v>
          </cell>
        </row>
        <row r="583">
          <cell r="A583" t="str">
            <v>Local</v>
          </cell>
          <cell r="B583" t="str">
            <v>WDB22000L</v>
          </cell>
          <cell r="C583">
            <v>2250</v>
          </cell>
          <cell r="D583">
            <v>2200</v>
          </cell>
          <cell r="E583">
            <v>1000</v>
          </cell>
          <cell r="F583">
            <v>900</v>
          </cell>
          <cell r="G583">
            <v>1100</v>
          </cell>
          <cell r="H583">
            <v>1100</v>
          </cell>
          <cell r="I583" t="str">
            <v>Supported</v>
          </cell>
          <cell r="J583">
            <v>5000</v>
          </cell>
          <cell r="K583" t="str">
            <v>Wooden Drum</v>
          </cell>
          <cell r="L583">
            <v>450</v>
          </cell>
          <cell r="M583">
            <v>97</v>
          </cell>
          <cell r="N583">
            <v>2.7143360527015816</v>
          </cell>
        </row>
        <row r="584">
          <cell r="A584" t="str">
            <v>Local</v>
          </cell>
          <cell r="B584" t="str">
            <v>WDB220016L</v>
          </cell>
          <cell r="C584">
            <v>2250</v>
          </cell>
          <cell r="D584">
            <v>2200</v>
          </cell>
          <cell r="E584">
            <v>900</v>
          </cell>
          <cell r="F584">
            <v>900</v>
          </cell>
          <cell r="G584">
            <v>1100</v>
          </cell>
          <cell r="H584">
            <v>1100</v>
          </cell>
          <cell r="I584" t="str">
            <v>Supported</v>
          </cell>
          <cell r="J584">
            <v>5500</v>
          </cell>
          <cell r="K584" t="str">
            <v>Wooden Drum</v>
          </cell>
          <cell r="L584">
            <v>290</v>
          </cell>
          <cell r="M584">
            <v>97</v>
          </cell>
          <cell r="N584">
            <v>2.8486391386425454</v>
          </cell>
        </row>
        <row r="585">
          <cell r="A585" t="str">
            <v>Local</v>
          </cell>
          <cell r="B585" t="str">
            <v>WDB23001L</v>
          </cell>
          <cell r="C585">
            <v>2350</v>
          </cell>
          <cell r="D585">
            <v>2300</v>
          </cell>
          <cell r="E585">
            <v>1000</v>
          </cell>
          <cell r="F585">
            <v>900</v>
          </cell>
          <cell r="G585">
            <v>1100</v>
          </cell>
          <cell r="H585">
            <v>1100</v>
          </cell>
          <cell r="I585" t="str">
            <v/>
          </cell>
          <cell r="J585">
            <v>3000</v>
          </cell>
          <cell r="K585" t="str">
            <v>Wooden Drum</v>
          </cell>
          <cell r="L585">
            <v>450</v>
          </cell>
          <cell r="M585">
            <v>102</v>
          </cell>
          <cell r="N585">
            <v>3.0324223088775479</v>
          </cell>
        </row>
        <row r="586">
          <cell r="A586" t="str">
            <v>Local</v>
          </cell>
          <cell r="B586" t="str">
            <v>WDB23006L</v>
          </cell>
          <cell r="C586">
            <v>2350</v>
          </cell>
          <cell r="D586">
            <v>2300</v>
          </cell>
          <cell r="E586">
            <v>1000</v>
          </cell>
          <cell r="F586">
            <v>900</v>
          </cell>
          <cell r="G586">
            <v>1100</v>
          </cell>
          <cell r="H586">
            <v>1100</v>
          </cell>
          <cell r="I586" t="str">
            <v/>
          </cell>
          <cell r="J586">
            <v>4000</v>
          </cell>
          <cell r="K586" t="str">
            <v>Wooden Drum</v>
          </cell>
          <cell r="L586">
            <v>450</v>
          </cell>
          <cell r="M586">
            <v>102</v>
          </cell>
          <cell r="N586">
            <v>3.0324223088775479</v>
          </cell>
        </row>
        <row r="587">
          <cell r="A587" t="str">
            <v>Local</v>
          </cell>
          <cell r="B587" t="str">
            <v>WDB23000L</v>
          </cell>
          <cell r="C587">
            <v>2350</v>
          </cell>
          <cell r="D587">
            <v>2300</v>
          </cell>
          <cell r="E587">
            <v>1000</v>
          </cell>
          <cell r="F587">
            <v>900</v>
          </cell>
          <cell r="G587">
            <v>1100</v>
          </cell>
          <cell r="H587">
            <v>1100</v>
          </cell>
          <cell r="I587" t="str">
            <v>Supported</v>
          </cell>
          <cell r="J587">
            <v>7500</v>
          </cell>
          <cell r="K587" t="str">
            <v>Wooden Drum</v>
          </cell>
          <cell r="L587">
            <v>510</v>
          </cell>
          <cell r="M587">
            <v>102</v>
          </cell>
          <cell r="N587">
            <v>3.0324223088775479</v>
          </cell>
        </row>
        <row r="588">
          <cell r="A588" t="str">
            <v>Local</v>
          </cell>
          <cell r="B588" t="str">
            <v>WDB24000L</v>
          </cell>
          <cell r="C588">
            <v>2450</v>
          </cell>
          <cell r="D588">
            <v>2400</v>
          </cell>
          <cell r="E588">
            <v>1200</v>
          </cell>
          <cell r="F588">
            <v>900</v>
          </cell>
          <cell r="G588">
            <v>1100</v>
          </cell>
          <cell r="H588">
            <v>1100</v>
          </cell>
          <cell r="I588" t="str">
            <v/>
          </cell>
          <cell r="J588">
            <v>3000</v>
          </cell>
          <cell r="K588" t="str">
            <v>Wooden Drum</v>
          </cell>
          <cell r="L588">
            <v>570</v>
          </cell>
          <cell r="M588">
            <v>106</v>
          </cell>
          <cell r="N588">
            <v>3.0536280592892791</v>
          </cell>
        </row>
        <row r="589">
          <cell r="A589" t="str">
            <v>Local</v>
          </cell>
          <cell r="B589" t="str">
            <v>WDB19001L</v>
          </cell>
          <cell r="C589">
            <v>1950</v>
          </cell>
          <cell r="D589">
            <v>1900</v>
          </cell>
          <cell r="E589">
            <v>1000</v>
          </cell>
          <cell r="F589">
            <v>1200</v>
          </cell>
          <cell r="G589">
            <v>1470</v>
          </cell>
          <cell r="H589">
            <v>1470</v>
          </cell>
          <cell r="I589" t="str">
            <v/>
          </cell>
          <cell r="J589">
            <v>3000</v>
          </cell>
          <cell r="K589" t="str">
            <v>Wooden Drum</v>
          </cell>
          <cell r="L589">
            <v>300</v>
          </cell>
          <cell r="M589">
            <v>113</v>
          </cell>
          <cell r="N589">
            <v>2.4598670477608078</v>
          </cell>
        </row>
        <row r="590">
          <cell r="A590" t="str">
            <v>Local</v>
          </cell>
          <cell r="B590" t="str">
            <v>WDB19006L</v>
          </cell>
          <cell r="C590">
            <v>1950</v>
          </cell>
          <cell r="D590">
            <v>1900</v>
          </cell>
          <cell r="E590">
            <v>1100</v>
          </cell>
          <cell r="F590">
            <v>1200</v>
          </cell>
          <cell r="G590">
            <v>1470</v>
          </cell>
          <cell r="H590">
            <v>1470</v>
          </cell>
          <cell r="I590" t="str">
            <v/>
          </cell>
          <cell r="J590">
            <v>4500</v>
          </cell>
          <cell r="K590" t="str">
            <v>Wooden Drum</v>
          </cell>
          <cell r="L590">
            <v>300</v>
          </cell>
          <cell r="M590">
            <v>113</v>
          </cell>
          <cell r="N590">
            <v>2.2619467105846511</v>
          </cell>
        </row>
        <row r="591">
          <cell r="A591" t="str">
            <v>Local</v>
          </cell>
          <cell r="B591" t="str">
            <v>WDB19004L</v>
          </cell>
          <cell r="C591">
            <v>1950</v>
          </cell>
          <cell r="D591">
            <v>1900</v>
          </cell>
          <cell r="E591">
            <v>1050</v>
          </cell>
          <cell r="F591">
            <v>1200</v>
          </cell>
          <cell r="G591">
            <v>1470</v>
          </cell>
          <cell r="H591">
            <v>1470</v>
          </cell>
          <cell r="I591" t="str">
            <v>Supported</v>
          </cell>
          <cell r="J591">
            <v>5500</v>
          </cell>
          <cell r="K591" t="str">
            <v>Wooden Drum</v>
          </cell>
          <cell r="L591">
            <v>310</v>
          </cell>
          <cell r="M591">
            <v>113</v>
          </cell>
          <cell r="N591">
            <v>2.3632630736629219</v>
          </cell>
        </row>
        <row r="592">
          <cell r="A592" t="str">
            <v>Local</v>
          </cell>
          <cell r="B592" t="str">
            <v>WDB19000L</v>
          </cell>
          <cell r="C592">
            <v>1950</v>
          </cell>
          <cell r="D592">
            <v>1900</v>
          </cell>
          <cell r="E592">
            <v>1000</v>
          </cell>
          <cell r="F592">
            <v>1200</v>
          </cell>
          <cell r="G592">
            <v>1470</v>
          </cell>
          <cell r="H592">
            <v>1470</v>
          </cell>
          <cell r="I592" t="str">
            <v>Supported</v>
          </cell>
          <cell r="J592">
            <v>5500</v>
          </cell>
          <cell r="K592" t="str">
            <v>Wooden Drum</v>
          </cell>
          <cell r="L592">
            <v>360</v>
          </cell>
          <cell r="M592">
            <v>113</v>
          </cell>
          <cell r="N592">
            <v>2.4598670477608078</v>
          </cell>
        </row>
        <row r="593">
          <cell r="A593" t="str">
            <v>Local</v>
          </cell>
          <cell r="B593" t="str">
            <v>WDB20009L</v>
          </cell>
          <cell r="C593">
            <v>2050</v>
          </cell>
          <cell r="D593">
            <v>2000</v>
          </cell>
          <cell r="E593">
            <v>1250</v>
          </cell>
          <cell r="F593">
            <v>1200</v>
          </cell>
          <cell r="G593">
            <v>1470</v>
          </cell>
          <cell r="H593">
            <v>1470</v>
          </cell>
          <cell r="I593" t="str">
            <v/>
          </cell>
          <cell r="J593">
            <v>4500</v>
          </cell>
          <cell r="K593" t="str">
            <v>Wooden Drum</v>
          </cell>
          <cell r="L593">
            <v>385</v>
          </cell>
          <cell r="M593">
            <v>118</v>
          </cell>
          <cell r="N593">
            <v>2.2972896279375363</v>
          </cell>
        </row>
        <row r="594">
          <cell r="A594" t="str">
            <v>Local</v>
          </cell>
          <cell r="B594" t="str">
            <v>WDB20000L</v>
          </cell>
          <cell r="C594">
            <v>2050</v>
          </cell>
          <cell r="D594">
            <v>2000</v>
          </cell>
          <cell r="E594">
            <v>1000</v>
          </cell>
          <cell r="F594">
            <v>1200</v>
          </cell>
          <cell r="G594">
            <v>1470</v>
          </cell>
          <cell r="H594">
            <v>1470</v>
          </cell>
          <cell r="I594" t="str">
            <v/>
          </cell>
          <cell r="J594">
            <v>4500</v>
          </cell>
          <cell r="K594" t="str">
            <v>Wooden Drum</v>
          </cell>
          <cell r="L594">
            <v>385</v>
          </cell>
          <cell r="M594">
            <v>118</v>
          </cell>
          <cell r="N594">
            <v>2.8274333882308138</v>
          </cell>
        </row>
        <row r="595">
          <cell r="A595" t="str">
            <v>Local</v>
          </cell>
          <cell r="B595" t="str">
            <v>WDB200015L</v>
          </cell>
          <cell r="C595">
            <v>2050</v>
          </cell>
          <cell r="D595">
            <v>2000</v>
          </cell>
          <cell r="E595">
            <v>800</v>
          </cell>
          <cell r="F595">
            <v>1200</v>
          </cell>
          <cell r="G595">
            <v>1470</v>
          </cell>
          <cell r="H595">
            <v>1470</v>
          </cell>
          <cell r="I595" t="str">
            <v/>
          </cell>
          <cell r="J595">
            <v>4500</v>
          </cell>
          <cell r="K595" t="str">
            <v>Wooden Drum</v>
          </cell>
          <cell r="L595">
            <v>290</v>
          </cell>
          <cell r="M595">
            <v>118</v>
          </cell>
          <cell r="N595">
            <v>3.1667253948185117</v>
          </cell>
        </row>
        <row r="596">
          <cell r="A596" t="str">
            <v>Local</v>
          </cell>
          <cell r="B596" t="str">
            <v>WDB20008L</v>
          </cell>
          <cell r="C596">
            <v>2050</v>
          </cell>
          <cell r="D596">
            <v>2000</v>
          </cell>
          <cell r="E596">
            <v>1200</v>
          </cell>
          <cell r="F596">
            <v>1200</v>
          </cell>
          <cell r="G596">
            <v>1470</v>
          </cell>
          <cell r="H596">
            <v>1470</v>
          </cell>
          <cell r="I596" t="str">
            <v/>
          </cell>
          <cell r="J596">
            <v>5000</v>
          </cell>
          <cell r="K596" t="str">
            <v>Wooden Drum</v>
          </cell>
          <cell r="L596">
            <v>385</v>
          </cell>
          <cell r="M596">
            <v>118</v>
          </cell>
          <cell r="N596">
            <v>2.4127431579569611</v>
          </cell>
        </row>
        <row r="597">
          <cell r="A597" t="str">
            <v>Local</v>
          </cell>
          <cell r="B597" t="str">
            <v>WDB20007L</v>
          </cell>
          <cell r="C597">
            <v>2050</v>
          </cell>
          <cell r="D597">
            <v>2000</v>
          </cell>
          <cell r="E597">
            <v>1100</v>
          </cell>
          <cell r="F597">
            <v>1200</v>
          </cell>
          <cell r="G597">
            <v>1470</v>
          </cell>
          <cell r="H597">
            <v>1470</v>
          </cell>
          <cell r="I597" t="str">
            <v/>
          </cell>
          <cell r="J597">
            <v>5000</v>
          </cell>
          <cell r="K597" t="str">
            <v>Wooden Drum</v>
          </cell>
          <cell r="L597">
            <v>385</v>
          </cell>
          <cell r="M597">
            <v>118</v>
          </cell>
          <cell r="N597">
            <v>2.6295130510546572</v>
          </cell>
        </row>
        <row r="598">
          <cell r="A598" t="str">
            <v>Local</v>
          </cell>
          <cell r="B598" t="str">
            <v>WDB20006L</v>
          </cell>
          <cell r="C598">
            <v>2050</v>
          </cell>
          <cell r="D598">
            <v>2000</v>
          </cell>
          <cell r="E598">
            <v>1050</v>
          </cell>
          <cell r="F598">
            <v>1200</v>
          </cell>
          <cell r="G598">
            <v>1470</v>
          </cell>
          <cell r="H598">
            <v>1470</v>
          </cell>
          <cell r="I598" t="str">
            <v>Supported</v>
          </cell>
          <cell r="J598">
            <v>6000</v>
          </cell>
          <cell r="K598" t="str">
            <v>Wooden Drum</v>
          </cell>
          <cell r="L598">
            <v>385</v>
          </cell>
          <cell r="M598">
            <v>118</v>
          </cell>
          <cell r="N598">
            <v>2.7308294141329279</v>
          </cell>
        </row>
        <row r="599">
          <cell r="A599" t="str">
            <v>Local</v>
          </cell>
          <cell r="B599" t="str">
            <v>WDB20003L</v>
          </cell>
          <cell r="C599">
            <v>2050</v>
          </cell>
          <cell r="D599">
            <v>2000</v>
          </cell>
          <cell r="E599">
            <v>800</v>
          </cell>
          <cell r="F599">
            <v>1200</v>
          </cell>
          <cell r="G599">
            <v>1470</v>
          </cell>
          <cell r="H599">
            <v>1470</v>
          </cell>
          <cell r="I599" t="str">
            <v>Supported</v>
          </cell>
          <cell r="J599">
            <v>7500</v>
          </cell>
          <cell r="K599" t="str">
            <v>Wooden Drum</v>
          </cell>
          <cell r="L599">
            <v>385</v>
          </cell>
          <cell r="M599">
            <v>118</v>
          </cell>
          <cell r="N599">
            <v>3.1667253948185117</v>
          </cell>
        </row>
        <row r="600">
          <cell r="A600" t="str">
            <v>Local</v>
          </cell>
          <cell r="B600" t="str">
            <v>WDB21004L</v>
          </cell>
          <cell r="C600">
            <v>2150</v>
          </cell>
          <cell r="D600">
            <v>2100</v>
          </cell>
          <cell r="E600">
            <v>1450</v>
          </cell>
          <cell r="F600">
            <v>1200</v>
          </cell>
          <cell r="G600">
            <v>1470</v>
          </cell>
          <cell r="H600">
            <v>1470</v>
          </cell>
          <cell r="I600" t="str">
            <v/>
          </cell>
          <cell r="J600">
            <v>1500</v>
          </cell>
          <cell r="K600" t="str">
            <v>Wooden Drum</v>
          </cell>
          <cell r="L600">
            <v>430</v>
          </cell>
          <cell r="M600">
            <v>124</v>
          </cell>
          <cell r="N600">
            <v>2.174767514447534</v>
          </cell>
        </row>
        <row r="601">
          <cell r="A601" t="str">
            <v>Local</v>
          </cell>
          <cell r="B601" t="str">
            <v>WDB210016L</v>
          </cell>
          <cell r="C601">
            <v>2150</v>
          </cell>
          <cell r="D601">
            <v>2100</v>
          </cell>
          <cell r="E601">
            <v>900</v>
          </cell>
          <cell r="F601">
            <v>1200</v>
          </cell>
          <cell r="G601">
            <v>1470</v>
          </cell>
          <cell r="H601">
            <v>1470</v>
          </cell>
          <cell r="I601" t="str">
            <v/>
          </cell>
          <cell r="J601">
            <v>3000</v>
          </cell>
          <cell r="K601" t="str">
            <v>Wooden Drum</v>
          </cell>
          <cell r="L601">
            <v>280</v>
          </cell>
          <cell r="M601">
            <v>124</v>
          </cell>
          <cell r="N601">
            <v>3.3929200658769765</v>
          </cell>
        </row>
        <row r="602">
          <cell r="A602" t="str">
            <v>Local</v>
          </cell>
          <cell r="B602" t="str">
            <v>WDB21007L</v>
          </cell>
          <cell r="C602">
            <v>2150</v>
          </cell>
          <cell r="D602">
            <v>2100</v>
          </cell>
          <cell r="E602">
            <v>850</v>
          </cell>
          <cell r="F602">
            <v>1200</v>
          </cell>
          <cell r="G602">
            <v>1470</v>
          </cell>
          <cell r="H602">
            <v>1470</v>
          </cell>
          <cell r="I602" t="str">
            <v/>
          </cell>
          <cell r="J602">
            <v>4000</v>
          </cell>
          <cell r="K602" t="str">
            <v>Wooden Drum</v>
          </cell>
          <cell r="L602">
            <v>430</v>
          </cell>
          <cell r="M602">
            <v>124</v>
          </cell>
          <cell r="N602">
            <v>3.4753868730337087</v>
          </cell>
        </row>
        <row r="603">
          <cell r="A603" t="str">
            <v>Local</v>
          </cell>
          <cell r="B603" t="str">
            <v>WDB21001L</v>
          </cell>
          <cell r="C603">
            <v>2150</v>
          </cell>
          <cell r="D603">
            <v>2100</v>
          </cell>
          <cell r="E603">
            <v>1000</v>
          </cell>
          <cell r="F603">
            <v>1200</v>
          </cell>
          <cell r="G603">
            <v>1470</v>
          </cell>
          <cell r="H603">
            <v>1470</v>
          </cell>
          <cell r="I603" t="str">
            <v/>
          </cell>
          <cell r="J603">
            <v>4800</v>
          </cell>
          <cell r="K603" t="str">
            <v>Wooden Drum</v>
          </cell>
          <cell r="L603">
            <v>430</v>
          </cell>
          <cell r="M603">
            <v>124</v>
          </cell>
          <cell r="N603">
            <v>3.2138492846223583</v>
          </cell>
        </row>
        <row r="604">
          <cell r="A604" t="str">
            <v>Local</v>
          </cell>
          <cell r="B604" t="str">
            <v>WDB210011L</v>
          </cell>
          <cell r="C604">
            <v>2150</v>
          </cell>
          <cell r="D604">
            <v>2100</v>
          </cell>
          <cell r="E604">
            <v>1100</v>
          </cell>
          <cell r="F604">
            <v>1200</v>
          </cell>
          <cell r="G604">
            <v>1470</v>
          </cell>
          <cell r="H604">
            <v>1470</v>
          </cell>
          <cell r="I604" t="str">
            <v/>
          </cell>
          <cell r="J604">
            <v>5000</v>
          </cell>
          <cell r="K604" t="str">
            <v>Wooden Drum</v>
          </cell>
          <cell r="L604">
            <v>350</v>
          </cell>
          <cell r="M604">
            <v>124</v>
          </cell>
          <cell r="N604">
            <v>3.0159289474462012</v>
          </cell>
        </row>
        <row r="605">
          <cell r="A605" t="str">
            <v>Local</v>
          </cell>
          <cell r="B605" t="str">
            <v>WDB21002L</v>
          </cell>
          <cell r="C605">
            <v>2150</v>
          </cell>
          <cell r="D605">
            <v>2100</v>
          </cell>
          <cell r="E605">
            <v>900</v>
          </cell>
          <cell r="F605">
            <v>1200</v>
          </cell>
          <cell r="G605">
            <v>1470</v>
          </cell>
          <cell r="H605">
            <v>1470</v>
          </cell>
          <cell r="I605" t="str">
            <v/>
          </cell>
          <cell r="J605">
            <v>5000</v>
          </cell>
          <cell r="K605" t="str">
            <v>Wooden Drum</v>
          </cell>
          <cell r="L605">
            <v>430</v>
          </cell>
          <cell r="M605">
            <v>124</v>
          </cell>
          <cell r="N605">
            <v>3.3929200658769765</v>
          </cell>
        </row>
        <row r="606">
          <cell r="A606" t="str">
            <v>Local</v>
          </cell>
          <cell r="B606" t="str">
            <v>WDB21008L</v>
          </cell>
          <cell r="C606">
            <v>2150</v>
          </cell>
          <cell r="D606">
            <v>2100</v>
          </cell>
          <cell r="E606">
            <v>1300</v>
          </cell>
          <cell r="F606">
            <v>1200</v>
          </cell>
          <cell r="G606">
            <v>1470</v>
          </cell>
          <cell r="H606">
            <v>1470</v>
          </cell>
          <cell r="I606" t="str">
            <v>Supported</v>
          </cell>
          <cell r="J606">
            <v>6000</v>
          </cell>
          <cell r="K606" t="str">
            <v>Wooden Drum</v>
          </cell>
          <cell r="L606">
            <v>430</v>
          </cell>
          <cell r="M606">
            <v>124</v>
          </cell>
          <cell r="N606">
            <v>2.5635396053292707</v>
          </cell>
        </row>
        <row r="607">
          <cell r="A607" t="str">
            <v>Local</v>
          </cell>
          <cell r="B607" t="str">
            <v>WDB210010L</v>
          </cell>
          <cell r="C607">
            <v>2150</v>
          </cell>
          <cell r="D607">
            <v>2100</v>
          </cell>
          <cell r="E607">
            <v>850</v>
          </cell>
          <cell r="F607">
            <v>1200</v>
          </cell>
          <cell r="G607">
            <v>1470</v>
          </cell>
          <cell r="H607">
            <v>1470</v>
          </cell>
          <cell r="I607" t="str">
            <v>Supported</v>
          </cell>
          <cell r="J607">
            <v>6000</v>
          </cell>
          <cell r="K607" t="str">
            <v>Wooden Drum</v>
          </cell>
          <cell r="L607">
            <v>380</v>
          </cell>
          <cell r="M607">
            <v>124</v>
          </cell>
          <cell r="N607">
            <v>3.4753868730337087</v>
          </cell>
        </row>
        <row r="608">
          <cell r="A608" t="str">
            <v>Local</v>
          </cell>
          <cell r="B608" t="str">
            <v>WDB22001L</v>
          </cell>
          <cell r="C608">
            <v>2250</v>
          </cell>
          <cell r="D608">
            <v>2200</v>
          </cell>
          <cell r="E608">
            <v>900</v>
          </cell>
          <cell r="F608">
            <v>1200</v>
          </cell>
          <cell r="G608">
            <v>1470</v>
          </cell>
          <cell r="H608">
            <v>1470</v>
          </cell>
          <cell r="I608" t="str">
            <v/>
          </cell>
          <cell r="J608">
            <v>3000</v>
          </cell>
          <cell r="K608" t="str">
            <v>Wooden Drum</v>
          </cell>
          <cell r="L608">
            <v>510</v>
          </cell>
          <cell r="M608">
            <v>130</v>
          </cell>
          <cell r="N608">
            <v>3.7981855181900603</v>
          </cell>
        </row>
        <row r="609">
          <cell r="A609" t="str">
            <v>Local</v>
          </cell>
          <cell r="B609" t="str">
            <v>WDB22005L</v>
          </cell>
          <cell r="C609">
            <v>2250</v>
          </cell>
          <cell r="D609">
            <v>2200</v>
          </cell>
          <cell r="E609">
            <v>950</v>
          </cell>
          <cell r="F609">
            <v>1200</v>
          </cell>
          <cell r="G609">
            <v>1470</v>
          </cell>
          <cell r="H609">
            <v>1470</v>
          </cell>
          <cell r="I609" t="str">
            <v/>
          </cell>
          <cell r="J609">
            <v>3500</v>
          </cell>
          <cell r="K609" t="str">
            <v>Wooden Drum</v>
          </cell>
          <cell r="L609">
            <v>356</v>
          </cell>
          <cell r="M609">
            <v>130</v>
          </cell>
          <cell r="N609">
            <v>3.7110063220529432</v>
          </cell>
        </row>
        <row r="610">
          <cell r="A610" t="str">
            <v>Local</v>
          </cell>
          <cell r="B610" t="str">
            <v>WDB220015L</v>
          </cell>
          <cell r="C610">
            <v>2250</v>
          </cell>
          <cell r="D610">
            <v>2200</v>
          </cell>
          <cell r="E610">
            <v>1100</v>
          </cell>
          <cell r="F610">
            <v>1200</v>
          </cell>
          <cell r="G610">
            <v>1470</v>
          </cell>
          <cell r="H610">
            <v>1470</v>
          </cell>
          <cell r="I610" t="str">
            <v/>
          </cell>
          <cell r="J610">
            <v>4500</v>
          </cell>
          <cell r="K610" t="str">
            <v>Wooden Drum</v>
          </cell>
          <cell r="L610">
            <v>350</v>
          </cell>
          <cell r="M610">
            <v>130</v>
          </cell>
          <cell r="N610">
            <v>3.4211943997592851</v>
          </cell>
        </row>
        <row r="611">
          <cell r="A611" t="str">
            <v>Local</v>
          </cell>
          <cell r="B611" t="str">
            <v>WDB22009L</v>
          </cell>
          <cell r="C611">
            <v>2250</v>
          </cell>
          <cell r="D611">
            <v>2200</v>
          </cell>
          <cell r="E611">
            <v>900</v>
          </cell>
          <cell r="F611">
            <v>1200</v>
          </cell>
          <cell r="G611">
            <v>1470</v>
          </cell>
          <cell r="H611">
            <v>1470</v>
          </cell>
          <cell r="I611" t="str">
            <v/>
          </cell>
          <cell r="J611">
            <v>4500</v>
          </cell>
          <cell r="K611" t="str">
            <v>Wooden Drum</v>
          </cell>
          <cell r="L611">
            <v>350</v>
          </cell>
          <cell r="M611">
            <v>130</v>
          </cell>
          <cell r="N611">
            <v>3.7981855181900603</v>
          </cell>
        </row>
        <row r="612">
          <cell r="A612" t="str">
            <v>Local</v>
          </cell>
          <cell r="B612" t="str">
            <v>WDB23005L</v>
          </cell>
          <cell r="C612">
            <v>2350</v>
          </cell>
          <cell r="D612">
            <v>2300</v>
          </cell>
          <cell r="E612">
            <v>950</v>
          </cell>
          <cell r="F612">
            <v>1200</v>
          </cell>
          <cell r="G612">
            <v>1470</v>
          </cell>
          <cell r="H612">
            <v>1470</v>
          </cell>
          <cell r="I612" t="str">
            <v/>
          </cell>
          <cell r="J612">
            <v>3000</v>
          </cell>
          <cell r="K612" t="str">
            <v>Wooden Drum</v>
          </cell>
          <cell r="L612">
            <v>372</v>
          </cell>
          <cell r="M612">
            <v>136</v>
          </cell>
          <cell r="N612">
            <v>4.1351213302875651</v>
          </cell>
        </row>
        <row r="613">
          <cell r="A613" t="str">
            <v>Local</v>
          </cell>
          <cell r="B613" t="str">
            <v>WDB23004L</v>
          </cell>
          <cell r="C613">
            <v>2350</v>
          </cell>
          <cell r="D613">
            <v>2300</v>
          </cell>
          <cell r="E613">
            <v>1000</v>
          </cell>
          <cell r="F613">
            <v>1200</v>
          </cell>
          <cell r="G613">
            <v>1470</v>
          </cell>
          <cell r="H613">
            <v>1470</v>
          </cell>
          <cell r="I613" t="str">
            <v/>
          </cell>
          <cell r="J613">
            <v>4000</v>
          </cell>
          <cell r="K613" t="str">
            <v>Wooden Drum</v>
          </cell>
          <cell r="L613">
            <v>404</v>
          </cell>
          <cell r="M613">
            <v>136</v>
          </cell>
          <cell r="N613">
            <v>4.0432297451700636</v>
          </cell>
        </row>
        <row r="614">
          <cell r="A614" t="str">
            <v>Local</v>
          </cell>
          <cell r="B614" t="str">
            <v>WDB24008L</v>
          </cell>
          <cell r="C614">
            <v>2450</v>
          </cell>
          <cell r="D614">
            <v>2400</v>
          </cell>
          <cell r="E614">
            <v>1800</v>
          </cell>
          <cell r="F614">
            <v>1300</v>
          </cell>
          <cell r="G614">
            <v>1500</v>
          </cell>
          <cell r="H614">
            <v>1500</v>
          </cell>
          <cell r="I614" t="str">
            <v/>
          </cell>
          <cell r="J614">
            <v>1000</v>
          </cell>
          <cell r="K614" t="str">
            <v>Wooden Drum</v>
          </cell>
          <cell r="L614">
            <v>466</v>
          </cell>
          <cell r="M614">
            <v>144</v>
          </cell>
          <cell r="N614">
            <v>2.5729643832900404</v>
          </cell>
        </row>
        <row r="615">
          <cell r="A615" t="str">
            <v>Local</v>
          </cell>
          <cell r="B615" t="str">
            <v>WDB24007L</v>
          </cell>
          <cell r="C615">
            <v>2450</v>
          </cell>
          <cell r="D615">
            <v>2400</v>
          </cell>
          <cell r="E615">
            <v>1100</v>
          </cell>
          <cell r="F615">
            <v>1200</v>
          </cell>
          <cell r="G615">
            <v>1470</v>
          </cell>
          <cell r="H615">
            <v>1470</v>
          </cell>
          <cell r="I615" t="str">
            <v/>
          </cell>
          <cell r="J615">
            <v>3500</v>
          </cell>
          <cell r="K615" t="str">
            <v>Wooden Drum</v>
          </cell>
          <cell r="L615">
            <v>570</v>
          </cell>
          <cell r="M615">
            <v>141</v>
          </cell>
          <cell r="N615">
            <v>4.2882739721500682</v>
          </cell>
        </row>
        <row r="616">
          <cell r="A616" t="str">
            <v>Local</v>
          </cell>
          <cell r="B616" t="str">
            <v>WDB24003L</v>
          </cell>
          <cell r="C616">
            <v>2450</v>
          </cell>
          <cell r="D616">
            <v>2400</v>
          </cell>
          <cell r="E616">
            <v>1100</v>
          </cell>
          <cell r="F616">
            <v>1200</v>
          </cell>
          <cell r="G616">
            <v>1470</v>
          </cell>
          <cell r="H616">
            <v>1470</v>
          </cell>
          <cell r="I616" t="str">
            <v>Supported</v>
          </cell>
          <cell r="J616">
            <v>5000</v>
          </cell>
          <cell r="K616" t="str">
            <v>Wooden Drum</v>
          </cell>
          <cell r="L616">
            <v>570</v>
          </cell>
          <cell r="M616">
            <v>141</v>
          </cell>
          <cell r="N616">
            <v>4.2882739721500682</v>
          </cell>
        </row>
        <row r="617">
          <cell r="A617" t="str">
            <v>Local</v>
          </cell>
          <cell r="B617" t="str">
            <v>WDB26007L</v>
          </cell>
          <cell r="C617">
            <v>2650</v>
          </cell>
          <cell r="D617">
            <v>2600</v>
          </cell>
          <cell r="E617">
            <v>2000</v>
          </cell>
          <cell r="F617">
            <v>1300</v>
          </cell>
          <cell r="G617">
            <v>1500</v>
          </cell>
          <cell r="H617">
            <v>1500</v>
          </cell>
          <cell r="I617" t="str">
            <v/>
          </cell>
          <cell r="J617">
            <v>1000</v>
          </cell>
          <cell r="K617" t="str">
            <v>Wooden Drum</v>
          </cell>
          <cell r="L617">
            <v>535</v>
          </cell>
          <cell r="M617">
            <v>156</v>
          </cell>
          <cell r="N617">
            <v>2.8180086102700441</v>
          </cell>
        </row>
        <row r="618">
          <cell r="A618" t="str">
            <v>Local</v>
          </cell>
          <cell r="B618" t="str">
            <v>WDB20004L</v>
          </cell>
          <cell r="C618">
            <v>2050</v>
          </cell>
          <cell r="D618">
            <v>2000</v>
          </cell>
          <cell r="E618">
            <v>1200</v>
          </cell>
          <cell r="F618">
            <v>1500</v>
          </cell>
          <cell r="G618">
            <v>1700</v>
          </cell>
          <cell r="H618">
            <v>1700</v>
          </cell>
          <cell r="I618" t="str">
            <v/>
          </cell>
          <cell r="J618">
            <v>7000</v>
          </cell>
          <cell r="K618" t="str">
            <v>Wooden Drum</v>
          </cell>
          <cell r="L618">
            <v>385</v>
          </cell>
          <cell r="M618">
            <v>137</v>
          </cell>
          <cell r="N618">
            <v>3.0159289474462012</v>
          </cell>
        </row>
        <row r="619">
          <cell r="A619" t="str">
            <v>Local</v>
          </cell>
          <cell r="B619" t="str">
            <v>WDB200010L</v>
          </cell>
          <cell r="C619">
            <v>2050</v>
          </cell>
          <cell r="D619">
            <v>2000</v>
          </cell>
          <cell r="E619">
            <v>1100</v>
          </cell>
          <cell r="F619">
            <v>1500</v>
          </cell>
          <cell r="G619">
            <v>1700</v>
          </cell>
          <cell r="H619">
            <v>1700</v>
          </cell>
          <cell r="I619" t="str">
            <v>Supported</v>
          </cell>
          <cell r="J619">
            <v>8000</v>
          </cell>
          <cell r="K619" t="str">
            <v>Wooden Drum</v>
          </cell>
          <cell r="L619">
            <v>470</v>
          </cell>
          <cell r="M619">
            <v>137</v>
          </cell>
          <cell r="N619">
            <v>3.2868913138183213</v>
          </cell>
        </row>
        <row r="620">
          <cell r="A620" t="str">
            <v>Local</v>
          </cell>
          <cell r="B620" t="str">
            <v>WDB200011L</v>
          </cell>
          <cell r="C620">
            <v>2050</v>
          </cell>
          <cell r="D620">
            <v>2000</v>
          </cell>
          <cell r="E620">
            <v>1000</v>
          </cell>
          <cell r="F620">
            <v>1500</v>
          </cell>
          <cell r="G620">
            <v>1700</v>
          </cell>
          <cell r="H620">
            <v>1700</v>
          </cell>
          <cell r="I620" t="str">
            <v>Supported</v>
          </cell>
          <cell r="J620">
            <v>8000</v>
          </cell>
          <cell r="K620" t="str">
            <v>Wooden Drum</v>
          </cell>
          <cell r="L620">
            <v>435</v>
          </cell>
          <cell r="M620">
            <v>137</v>
          </cell>
          <cell r="N620">
            <v>3.5342917352885173</v>
          </cell>
        </row>
        <row r="621">
          <cell r="A621" t="str">
            <v>Local</v>
          </cell>
          <cell r="B621" t="str">
            <v>WDB210017L</v>
          </cell>
          <cell r="C621">
            <v>2150</v>
          </cell>
          <cell r="D621">
            <v>2100</v>
          </cell>
          <cell r="E621">
            <v>1200</v>
          </cell>
          <cell r="F621">
            <v>1500</v>
          </cell>
          <cell r="G621">
            <v>1700</v>
          </cell>
          <cell r="H621">
            <v>1700</v>
          </cell>
          <cell r="I621" t="str">
            <v/>
          </cell>
          <cell r="J621">
            <v>2500</v>
          </cell>
          <cell r="K621" t="str">
            <v>Wooden Drum</v>
          </cell>
          <cell r="L621">
            <v>316</v>
          </cell>
          <cell r="M621">
            <v>144</v>
          </cell>
          <cell r="N621">
            <v>3.4989488179356316</v>
          </cell>
        </row>
        <row r="622">
          <cell r="A622" t="str">
            <v>Local</v>
          </cell>
          <cell r="B622" t="str">
            <v>WDB210012L</v>
          </cell>
          <cell r="C622">
            <v>2150</v>
          </cell>
          <cell r="D622">
            <v>2100</v>
          </cell>
          <cell r="E622">
            <v>1350</v>
          </cell>
          <cell r="F622">
            <v>1500</v>
          </cell>
          <cell r="G622">
            <v>1700</v>
          </cell>
          <cell r="H622">
            <v>1700</v>
          </cell>
          <cell r="I622" t="str">
            <v/>
          </cell>
          <cell r="J622">
            <v>4500</v>
          </cell>
          <cell r="K622" t="str">
            <v>Wooden Drum</v>
          </cell>
          <cell r="L622">
            <v>416</v>
          </cell>
          <cell r="M622">
            <v>144</v>
          </cell>
          <cell r="N622">
            <v>3.0483266216863463</v>
          </cell>
        </row>
        <row r="623">
          <cell r="A623" t="str">
            <v>Local</v>
          </cell>
          <cell r="B623" t="str">
            <v>WDB210013L</v>
          </cell>
          <cell r="C623">
            <v>2150</v>
          </cell>
          <cell r="D623">
            <v>2100</v>
          </cell>
          <cell r="E623">
            <v>1150</v>
          </cell>
          <cell r="F623">
            <v>1500</v>
          </cell>
          <cell r="G623">
            <v>1700</v>
          </cell>
          <cell r="H623">
            <v>1700</v>
          </cell>
          <cell r="I623" t="str">
            <v/>
          </cell>
          <cell r="J623">
            <v>6000</v>
          </cell>
          <cell r="K623" t="str">
            <v>Wooden Drum</v>
          </cell>
          <cell r="L623">
            <v>427</v>
          </cell>
          <cell r="M623">
            <v>144</v>
          </cell>
          <cell r="N623">
            <v>3.6373752442344323</v>
          </cell>
        </row>
        <row r="624">
          <cell r="A624" t="str">
            <v>Local</v>
          </cell>
          <cell r="B624" t="str">
            <v>WDB21005L</v>
          </cell>
          <cell r="C624">
            <v>2150</v>
          </cell>
          <cell r="D624">
            <v>2100</v>
          </cell>
          <cell r="E624">
            <v>1250</v>
          </cell>
          <cell r="F624">
            <v>1500</v>
          </cell>
          <cell r="G624">
            <v>1700</v>
          </cell>
          <cell r="H624">
            <v>1700</v>
          </cell>
          <cell r="I624" t="str">
            <v/>
          </cell>
          <cell r="J624">
            <v>7000</v>
          </cell>
          <cell r="K624" t="str">
            <v>Wooden Drum</v>
          </cell>
          <cell r="L624">
            <v>430</v>
          </cell>
          <cell r="M624">
            <v>144</v>
          </cell>
          <cell r="N624">
            <v>3.3546319054113511</v>
          </cell>
        </row>
        <row r="625">
          <cell r="A625" t="str">
            <v>Local</v>
          </cell>
          <cell r="B625" t="str">
            <v>WDB21006L</v>
          </cell>
          <cell r="C625">
            <v>2150</v>
          </cell>
          <cell r="D625">
            <v>2100</v>
          </cell>
          <cell r="E625">
            <v>1000</v>
          </cell>
          <cell r="F625">
            <v>1500</v>
          </cell>
          <cell r="G625">
            <v>1700</v>
          </cell>
          <cell r="H625">
            <v>1700</v>
          </cell>
          <cell r="I625" t="str">
            <v/>
          </cell>
          <cell r="J625">
            <v>7000</v>
          </cell>
          <cell r="K625" t="str">
            <v>Wooden Drum</v>
          </cell>
          <cell r="L625">
            <v>430</v>
          </cell>
          <cell r="M625">
            <v>144</v>
          </cell>
          <cell r="N625">
            <v>4.0173116057779481</v>
          </cell>
        </row>
        <row r="626">
          <cell r="A626" t="str">
            <v>Local</v>
          </cell>
          <cell r="B626" t="str">
            <v>WDB21009L</v>
          </cell>
          <cell r="C626">
            <v>2150</v>
          </cell>
          <cell r="D626">
            <v>2100</v>
          </cell>
          <cell r="E626">
            <v>1200</v>
          </cell>
          <cell r="F626">
            <v>1500</v>
          </cell>
          <cell r="G626">
            <v>1700</v>
          </cell>
          <cell r="H626">
            <v>1700</v>
          </cell>
          <cell r="I626" t="str">
            <v>Supported</v>
          </cell>
          <cell r="J626">
            <v>8000</v>
          </cell>
          <cell r="K626" t="str">
            <v>Wooden Drum</v>
          </cell>
          <cell r="L626">
            <v>525</v>
          </cell>
          <cell r="M626">
            <v>144</v>
          </cell>
          <cell r="N626">
            <v>3.4989488179356316</v>
          </cell>
        </row>
        <row r="627">
          <cell r="A627" t="str">
            <v>Local</v>
          </cell>
          <cell r="B627" t="str">
            <v>WDB220011L</v>
          </cell>
          <cell r="C627">
            <v>2250</v>
          </cell>
          <cell r="D627">
            <v>2200</v>
          </cell>
          <cell r="E627">
            <v>1150</v>
          </cell>
          <cell r="F627">
            <v>1500</v>
          </cell>
          <cell r="G627">
            <v>1700</v>
          </cell>
          <cell r="H627">
            <v>1700</v>
          </cell>
          <cell r="I627" t="str">
            <v/>
          </cell>
          <cell r="J627">
            <v>2500</v>
          </cell>
          <cell r="K627" t="str">
            <v>Wooden Drum</v>
          </cell>
          <cell r="L627">
            <v>380</v>
          </cell>
          <cell r="M627">
            <v>150</v>
          </cell>
          <cell r="N627">
            <v>4.1439570596257864</v>
          </cell>
        </row>
        <row r="628">
          <cell r="A628" t="str">
            <v>Local</v>
          </cell>
          <cell r="B628" t="str">
            <v>WDB22008L</v>
          </cell>
          <cell r="C628">
            <v>2250</v>
          </cell>
          <cell r="D628">
            <v>2200</v>
          </cell>
          <cell r="E628">
            <v>1000</v>
          </cell>
          <cell r="F628">
            <v>1500</v>
          </cell>
          <cell r="G628">
            <v>1700</v>
          </cell>
          <cell r="H628">
            <v>1700</v>
          </cell>
          <cell r="I628" t="str">
            <v/>
          </cell>
          <cell r="J628">
            <v>2500</v>
          </cell>
          <cell r="K628" t="str">
            <v>Wooden Drum</v>
          </cell>
          <cell r="L628">
            <v>370</v>
          </cell>
          <cell r="M628">
            <v>150</v>
          </cell>
          <cell r="N628">
            <v>4.5238934211693023</v>
          </cell>
        </row>
        <row r="629">
          <cell r="A629" t="str">
            <v>Local</v>
          </cell>
          <cell r="B629" t="str">
            <v>WDB220012L</v>
          </cell>
          <cell r="C629">
            <v>2250</v>
          </cell>
          <cell r="D629">
            <v>2200</v>
          </cell>
          <cell r="E629">
            <v>1050</v>
          </cell>
          <cell r="F629">
            <v>1500</v>
          </cell>
          <cell r="G629">
            <v>1700</v>
          </cell>
          <cell r="H629">
            <v>1700</v>
          </cell>
          <cell r="I629" t="str">
            <v/>
          </cell>
          <cell r="J629">
            <v>3000</v>
          </cell>
          <cell r="K629" t="str">
            <v>Wooden Drum</v>
          </cell>
          <cell r="L629">
            <v>370</v>
          </cell>
          <cell r="M629">
            <v>150</v>
          </cell>
          <cell r="N629">
            <v>4.4031384535469433</v>
          </cell>
        </row>
        <row r="630">
          <cell r="A630" t="str">
            <v>Local</v>
          </cell>
          <cell r="B630" t="str">
            <v>WDB220010L</v>
          </cell>
          <cell r="C630">
            <v>2250</v>
          </cell>
          <cell r="D630">
            <v>2200</v>
          </cell>
          <cell r="E630">
            <v>950</v>
          </cell>
          <cell r="F630">
            <v>1500</v>
          </cell>
          <cell r="G630">
            <v>1700</v>
          </cell>
          <cell r="H630">
            <v>1700</v>
          </cell>
          <cell r="I630" t="str">
            <v/>
          </cell>
          <cell r="J630">
            <v>5000</v>
          </cell>
          <cell r="K630" t="str">
            <v>Wooden Drum</v>
          </cell>
          <cell r="L630">
            <v>350</v>
          </cell>
          <cell r="M630">
            <v>150</v>
          </cell>
          <cell r="N630">
            <v>4.6387579025661791</v>
          </cell>
        </row>
        <row r="631">
          <cell r="A631" t="str">
            <v>Local</v>
          </cell>
          <cell r="B631" t="str">
            <v>WDB22007L</v>
          </cell>
          <cell r="C631">
            <v>2250</v>
          </cell>
          <cell r="D631">
            <v>2200</v>
          </cell>
          <cell r="E631">
            <v>900</v>
          </cell>
          <cell r="F631">
            <v>1500</v>
          </cell>
          <cell r="G631">
            <v>1700</v>
          </cell>
          <cell r="H631">
            <v>1700</v>
          </cell>
          <cell r="I631" t="str">
            <v/>
          </cell>
          <cell r="J631">
            <v>5000</v>
          </cell>
          <cell r="K631" t="str">
            <v>Wooden Drum</v>
          </cell>
          <cell r="L631">
            <v>350</v>
          </cell>
          <cell r="M631">
            <v>150</v>
          </cell>
          <cell r="N631">
            <v>4.7477318977375749</v>
          </cell>
        </row>
        <row r="632">
          <cell r="A632" t="str">
            <v>Local</v>
          </cell>
          <cell r="B632" t="str">
            <v>WDB220014L</v>
          </cell>
          <cell r="C632">
            <v>2250</v>
          </cell>
          <cell r="D632">
            <v>2200</v>
          </cell>
          <cell r="E632">
            <v>1150</v>
          </cell>
          <cell r="F632">
            <v>1500</v>
          </cell>
          <cell r="G632">
            <v>1700</v>
          </cell>
          <cell r="H632">
            <v>1700</v>
          </cell>
          <cell r="I632" t="str">
            <v>Supported</v>
          </cell>
          <cell r="J632">
            <v>5500</v>
          </cell>
          <cell r="K632" t="str">
            <v>Wooden Drum</v>
          </cell>
          <cell r="L632">
            <v>380</v>
          </cell>
          <cell r="M632">
            <v>150</v>
          </cell>
          <cell r="N632">
            <v>4.1439570596257864</v>
          </cell>
        </row>
        <row r="633">
          <cell r="A633" t="str">
            <v>Local</v>
          </cell>
          <cell r="B633" t="str">
            <v>WDB22002L</v>
          </cell>
          <cell r="C633">
            <v>2250</v>
          </cell>
          <cell r="D633">
            <v>2200</v>
          </cell>
          <cell r="E633">
            <v>1300</v>
          </cell>
          <cell r="F633">
            <v>1500</v>
          </cell>
          <cell r="G633">
            <v>1700</v>
          </cell>
          <cell r="H633">
            <v>1700</v>
          </cell>
          <cell r="I633" t="str">
            <v>Supported</v>
          </cell>
          <cell r="J633">
            <v>7500</v>
          </cell>
          <cell r="K633" t="str">
            <v>Wooden Drum</v>
          </cell>
          <cell r="L633">
            <v>580</v>
          </cell>
          <cell r="M633">
            <v>150</v>
          </cell>
          <cell r="N633">
            <v>3.7110063220529432</v>
          </cell>
        </row>
        <row r="634">
          <cell r="A634" t="str">
            <v>Local</v>
          </cell>
          <cell r="B634" t="str">
            <v>WDB23007L</v>
          </cell>
          <cell r="C634">
            <v>2350</v>
          </cell>
          <cell r="D634">
            <v>2300</v>
          </cell>
          <cell r="E634">
            <v>1150</v>
          </cell>
          <cell r="F634">
            <v>1500</v>
          </cell>
          <cell r="G634">
            <v>1700</v>
          </cell>
          <cell r="H634">
            <v>1700</v>
          </cell>
          <cell r="I634" t="str">
            <v/>
          </cell>
          <cell r="J634">
            <v>3000</v>
          </cell>
          <cell r="K634" t="str">
            <v>Wooden Drum</v>
          </cell>
          <cell r="L634">
            <v>405</v>
          </cell>
          <cell r="M634">
            <v>157</v>
          </cell>
          <cell r="N634">
            <v>4.6741008199190643</v>
          </cell>
        </row>
        <row r="635">
          <cell r="A635" t="str">
            <v>Local</v>
          </cell>
          <cell r="B635" t="str">
            <v>WDB23008L</v>
          </cell>
          <cell r="C635">
            <v>2350</v>
          </cell>
          <cell r="D635">
            <v>2300</v>
          </cell>
          <cell r="E635">
            <v>950</v>
          </cell>
          <cell r="F635">
            <v>1500</v>
          </cell>
          <cell r="G635">
            <v>1700</v>
          </cell>
          <cell r="H635">
            <v>1700</v>
          </cell>
          <cell r="I635" t="str">
            <v/>
          </cell>
          <cell r="J635">
            <v>3000</v>
          </cell>
          <cell r="K635" t="str">
            <v>Wooden Drum</v>
          </cell>
          <cell r="L635">
            <v>390</v>
          </cell>
          <cell r="M635">
            <v>157</v>
          </cell>
          <cell r="N635">
            <v>5.1689016628594562</v>
          </cell>
        </row>
        <row r="636">
          <cell r="A636" t="str">
            <v>Local</v>
          </cell>
          <cell r="B636" t="str">
            <v>WDB230010L</v>
          </cell>
          <cell r="C636">
            <v>2350</v>
          </cell>
          <cell r="D636">
            <v>2300</v>
          </cell>
          <cell r="E636">
            <v>1200</v>
          </cell>
          <cell r="F636">
            <v>1500</v>
          </cell>
          <cell r="G636">
            <v>1700</v>
          </cell>
          <cell r="H636">
            <v>1700</v>
          </cell>
          <cell r="I636" t="str">
            <v/>
          </cell>
          <cell r="J636">
            <v>3500</v>
          </cell>
          <cell r="K636" t="str">
            <v>Wooden Drum</v>
          </cell>
          <cell r="L636">
            <v>357</v>
          </cell>
          <cell r="M636">
            <v>157</v>
          </cell>
          <cell r="N636">
            <v>4.5356743936202628</v>
          </cell>
        </row>
        <row r="637">
          <cell r="A637" t="str">
            <v>Local</v>
          </cell>
          <cell r="B637" t="str">
            <v>WDB23009L</v>
          </cell>
          <cell r="C637">
            <v>2350</v>
          </cell>
          <cell r="D637">
            <v>2300</v>
          </cell>
          <cell r="E637">
            <v>1000</v>
          </cell>
          <cell r="F637">
            <v>1500</v>
          </cell>
          <cell r="G637">
            <v>1700</v>
          </cell>
          <cell r="H637">
            <v>1700</v>
          </cell>
          <cell r="I637" t="str">
            <v/>
          </cell>
          <cell r="J637">
            <v>3500</v>
          </cell>
          <cell r="K637" t="str">
            <v>Wooden Drum</v>
          </cell>
          <cell r="L637">
            <v>390</v>
          </cell>
          <cell r="M637">
            <v>157</v>
          </cell>
          <cell r="N637">
            <v>5.0540371814625793</v>
          </cell>
        </row>
        <row r="638">
          <cell r="A638" t="str">
            <v>Local</v>
          </cell>
          <cell r="B638" t="str">
            <v>WDB230011L</v>
          </cell>
          <cell r="C638">
            <v>2350</v>
          </cell>
          <cell r="D638">
            <v>2300</v>
          </cell>
          <cell r="E638">
            <v>1400</v>
          </cell>
          <cell r="F638">
            <v>1500</v>
          </cell>
          <cell r="G638">
            <v>1700</v>
          </cell>
          <cell r="H638">
            <v>1700</v>
          </cell>
          <cell r="I638" t="str">
            <v/>
          </cell>
          <cell r="J638">
            <v>4000</v>
          </cell>
          <cell r="K638" t="str">
            <v>Wooden Drum</v>
          </cell>
          <cell r="L638">
            <v>377</v>
          </cell>
          <cell r="M638">
            <v>157</v>
          </cell>
          <cell r="N638">
            <v>3.9230638261702544</v>
          </cell>
        </row>
        <row r="639">
          <cell r="A639" t="str">
            <v>Local</v>
          </cell>
          <cell r="B639" t="str">
            <v>WDB23003L</v>
          </cell>
          <cell r="C639">
            <v>2350</v>
          </cell>
          <cell r="D639">
            <v>2300</v>
          </cell>
          <cell r="E639">
            <v>1050</v>
          </cell>
          <cell r="F639">
            <v>1500</v>
          </cell>
          <cell r="G639">
            <v>1700</v>
          </cell>
          <cell r="H639">
            <v>1700</v>
          </cell>
          <cell r="I639" t="str">
            <v/>
          </cell>
          <cell r="J639">
            <v>4500</v>
          </cell>
          <cell r="K639" t="str">
            <v>Wooden Drum</v>
          </cell>
          <cell r="L639">
            <v>427</v>
          </cell>
          <cell r="M639">
            <v>157</v>
          </cell>
          <cell r="N639">
            <v>4.9332822138402221</v>
          </cell>
        </row>
        <row r="640">
          <cell r="A640" t="str">
            <v>Local</v>
          </cell>
          <cell r="B640" t="str">
            <v>WDB23002L</v>
          </cell>
          <cell r="C640">
            <v>2350</v>
          </cell>
          <cell r="D640">
            <v>2300</v>
          </cell>
          <cell r="E640">
            <v>1050</v>
          </cell>
          <cell r="F640">
            <v>1500</v>
          </cell>
          <cell r="G640">
            <v>1700</v>
          </cell>
          <cell r="H640">
            <v>1700</v>
          </cell>
          <cell r="I640" t="str">
            <v>Supported</v>
          </cell>
          <cell r="J640">
            <v>8000</v>
          </cell>
          <cell r="K640" t="str">
            <v>Wooden Drum</v>
          </cell>
          <cell r="L640">
            <v>570</v>
          </cell>
          <cell r="M640">
            <v>157</v>
          </cell>
          <cell r="N640">
            <v>4.9332822138402221</v>
          </cell>
        </row>
        <row r="641">
          <cell r="A641" t="str">
            <v>Local</v>
          </cell>
          <cell r="B641" t="str">
            <v>WDB230012L</v>
          </cell>
          <cell r="C641">
            <v>2350</v>
          </cell>
          <cell r="D641">
            <v>2300</v>
          </cell>
          <cell r="E641">
            <v>1400</v>
          </cell>
          <cell r="F641">
            <v>1500</v>
          </cell>
          <cell r="G641">
            <v>1700</v>
          </cell>
          <cell r="H641">
            <v>1700</v>
          </cell>
          <cell r="I641" t="str">
            <v>Supported</v>
          </cell>
          <cell r="J641">
            <v>8100</v>
          </cell>
          <cell r="K641" t="str">
            <v>Wooden Drum</v>
          </cell>
          <cell r="L641">
            <v>480</v>
          </cell>
          <cell r="M641">
            <v>157</v>
          </cell>
          <cell r="N641">
            <v>3.9230638261702544</v>
          </cell>
        </row>
        <row r="642">
          <cell r="A642" t="str">
            <v>Local</v>
          </cell>
          <cell r="B642" t="str">
            <v>WDB240011L</v>
          </cell>
          <cell r="C642">
            <v>2450</v>
          </cell>
          <cell r="D642">
            <v>2400</v>
          </cell>
          <cell r="E642">
            <v>1400</v>
          </cell>
          <cell r="F642">
            <v>1500</v>
          </cell>
          <cell r="G642">
            <v>1700</v>
          </cell>
          <cell r="H642">
            <v>1700</v>
          </cell>
          <cell r="I642" t="str">
            <v/>
          </cell>
          <cell r="J642">
            <v>2500</v>
          </cell>
          <cell r="K642" t="str">
            <v>Wooden Drum</v>
          </cell>
          <cell r="L642">
            <v>450</v>
          </cell>
          <cell r="M642">
            <v>164</v>
          </cell>
          <cell r="N642">
            <v>4.4767695313654556</v>
          </cell>
        </row>
        <row r="643">
          <cell r="A643" t="str">
            <v>Local</v>
          </cell>
          <cell r="B643" t="str">
            <v>WDB24009L</v>
          </cell>
          <cell r="C643">
            <v>2450</v>
          </cell>
          <cell r="D643">
            <v>2400</v>
          </cell>
          <cell r="E643">
            <v>1150</v>
          </cell>
          <cell r="F643">
            <v>1500</v>
          </cell>
          <cell r="G643">
            <v>1700</v>
          </cell>
          <cell r="H643">
            <v>1700</v>
          </cell>
          <cell r="I643" t="str">
            <v/>
          </cell>
          <cell r="J643">
            <v>3500</v>
          </cell>
          <cell r="K643" t="str">
            <v>Wooden Drum</v>
          </cell>
          <cell r="L643">
            <v>430</v>
          </cell>
          <cell r="M643">
            <v>164</v>
          </cell>
          <cell r="N643">
            <v>5.2278065251142651</v>
          </cell>
        </row>
        <row r="644">
          <cell r="A644" t="str">
            <v>Local</v>
          </cell>
          <cell r="B644" t="str">
            <v>WDB240010L</v>
          </cell>
          <cell r="C644">
            <v>2450</v>
          </cell>
          <cell r="D644">
            <v>2400</v>
          </cell>
          <cell r="E644">
            <v>1100</v>
          </cell>
          <cell r="F644">
            <v>1500</v>
          </cell>
          <cell r="G644">
            <v>1700</v>
          </cell>
          <cell r="H644">
            <v>1700</v>
          </cell>
          <cell r="I644" t="str">
            <v/>
          </cell>
          <cell r="J644">
            <v>3500</v>
          </cell>
          <cell r="K644" t="str">
            <v>Wooden Drum</v>
          </cell>
          <cell r="L644">
            <v>426</v>
          </cell>
          <cell r="M644">
            <v>164</v>
          </cell>
          <cell r="N644">
            <v>5.3603424651875846</v>
          </cell>
        </row>
        <row r="645">
          <cell r="A645" t="str">
            <v>Local</v>
          </cell>
          <cell r="B645" t="str">
            <v>WDB24005L</v>
          </cell>
          <cell r="C645">
            <v>2450</v>
          </cell>
          <cell r="D645">
            <v>2400</v>
          </cell>
          <cell r="E645">
            <v>1200</v>
          </cell>
          <cell r="F645">
            <v>1500</v>
          </cell>
          <cell r="G645">
            <v>1700</v>
          </cell>
          <cell r="H645">
            <v>1700</v>
          </cell>
          <cell r="I645" t="str">
            <v>Supported</v>
          </cell>
          <cell r="J645">
            <v>5500</v>
          </cell>
          <cell r="K645" t="str">
            <v>Wooden Drum</v>
          </cell>
          <cell r="L645">
            <v>570</v>
          </cell>
          <cell r="M645">
            <v>164</v>
          </cell>
          <cell r="N645">
            <v>5.0893800988154654</v>
          </cell>
        </row>
        <row r="646">
          <cell r="A646" t="str">
            <v>Local</v>
          </cell>
          <cell r="B646" t="str">
            <v>WDB24001L</v>
          </cell>
          <cell r="C646">
            <v>2450</v>
          </cell>
          <cell r="D646">
            <v>2400</v>
          </cell>
          <cell r="E646">
            <v>1100</v>
          </cell>
          <cell r="F646">
            <v>1500</v>
          </cell>
          <cell r="G646">
            <v>1700</v>
          </cell>
          <cell r="H646">
            <v>1700</v>
          </cell>
          <cell r="I646" t="str">
            <v>Supported</v>
          </cell>
          <cell r="J646">
            <v>5500</v>
          </cell>
          <cell r="K646" t="str">
            <v>Wooden Drum</v>
          </cell>
          <cell r="L646">
            <v>570</v>
          </cell>
          <cell r="M646">
            <v>164</v>
          </cell>
          <cell r="N646">
            <v>5.3603424651875846</v>
          </cell>
        </row>
        <row r="647">
          <cell r="A647" t="str">
            <v>Local</v>
          </cell>
          <cell r="B647" t="str">
            <v>WDB24500L</v>
          </cell>
          <cell r="C647">
            <v>2500</v>
          </cell>
          <cell r="D647">
            <v>2450</v>
          </cell>
          <cell r="E647">
            <v>1200</v>
          </cell>
          <cell r="F647">
            <v>1500</v>
          </cell>
          <cell r="G647">
            <v>1700</v>
          </cell>
          <cell r="H647">
            <v>1700</v>
          </cell>
          <cell r="I647" t="str">
            <v>Supported</v>
          </cell>
          <cell r="J647">
            <v>6500</v>
          </cell>
          <cell r="K647" t="str">
            <v>Wooden Drum</v>
          </cell>
          <cell r="L647">
            <v>600</v>
          </cell>
          <cell r="M647">
            <v>167</v>
          </cell>
          <cell r="N647">
            <v>5.3750686807512862</v>
          </cell>
        </row>
        <row r="648">
          <cell r="A648" t="str">
            <v>Local</v>
          </cell>
          <cell r="B648" t="str">
            <v>WDB25002L</v>
          </cell>
          <cell r="C648">
            <v>2550</v>
          </cell>
          <cell r="D648">
            <v>2500</v>
          </cell>
          <cell r="E648">
            <v>1150</v>
          </cell>
          <cell r="F648">
            <v>1400</v>
          </cell>
          <cell r="G648">
            <v>1600</v>
          </cell>
          <cell r="H648">
            <v>1600</v>
          </cell>
          <cell r="I648" t="str">
            <v/>
          </cell>
          <cell r="J648">
            <v>3000</v>
          </cell>
          <cell r="K648" t="str">
            <v>Wooden Drum</v>
          </cell>
          <cell r="L648">
            <v>450</v>
          </cell>
          <cell r="M648">
            <v>160</v>
          </cell>
          <cell r="N648">
            <v>5.4180692301972968</v>
          </cell>
        </row>
        <row r="649">
          <cell r="A649" t="str">
            <v>Local</v>
          </cell>
          <cell r="B649" t="str">
            <v>WDB25005L</v>
          </cell>
          <cell r="C649">
            <v>2550</v>
          </cell>
          <cell r="D649">
            <v>2500</v>
          </cell>
          <cell r="E649">
            <v>1300</v>
          </cell>
          <cell r="F649">
            <v>1500</v>
          </cell>
          <cell r="G649">
            <v>1700</v>
          </cell>
          <cell r="H649">
            <v>1700</v>
          </cell>
          <cell r="I649" t="str">
            <v/>
          </cell>
          <cell r="J649">
            <v>4000</v>
          </cell>
          <cell r="K649" t="str">
            <v>Wooden Drum</v>
          </cell>
          <cell r="L649">
            <v>469</v>
          </cell>
          <cell r="M649">
            <v>170</v>
          </cell>
          <cell r="N649">
            <v>5.3721234376385469</v>
          </cell>
        </row>
        <row r="650">
          <cell r="A650" t="str">
            <v>Local</v>
          </cell>
          <cell r="B650" t="str">
            <v>WDB25004L</v>
          </cell>
          <cell r="C650">
            <v>2550</v>
          </cell>
          <cell r="D650">
            <v>2500</v>
          </cell>
          <cell r="E650">
            <v>1200</v>
          </cell>
          <cell r="F650">
            <v>1500</v>
          </cell>
          <cell r="G650">
            <v>1700</v>
          </cell>
          <cell r="H650">
            <v>1700</v>
          </cell>
          <cell r="I650" t="str">
            <v/>
          </cell>
          <cell r="J650">
            <v>4000</v>
          </cell>
          <cell r="K650" t="str">
            <v>Wooden Drum</v>
          </cell>
          <cell r="L650">
            <v>461</v>
          </cell>
          <cell r="M650">
            <v>170</v>
          </cell>
          <cell r="N650">
            <v>5.6666477489125899</v>
          </cell>
        </row>
        <row r="651">
          <cell r="A651" t="str">
            <v>Local</v>
          </cell>
          <cell r="B651" t="str">
            <v>WDB25001L</v>
          </cell>
          <cell r="C651">
            <v>2550</v>
          </cell>
          <cell r="D651">
            <v>2500</v>
          </cell>
          <cell r="E651">
            <v>1000</v>
          </cell>
          <cell r="F651">
            <v>1500</v>
          </cell>
          <cell r="G651">
            <v>1700</v>
          </cell>
          <cell r="H651">
            <v>1700</v>
          </cell>
          <cell r="I651" t="str">
            <v/>
          </cell>
          <cell r="J651">
            <v>4000</v>
          </cell>
          <cell r="K651" t="str">
            <v>Wooden Drum</v>
          </cell>
          <cell r="L651">
            <v>650</v>
          </cell>
          <cell r="M651">
            <v>170</v>
          </cell>
          <cell r="N651">
            <v>6.1850105367549055</v>
          </cell>
        </row>
        <row r="652">
          <cell r="A652" t="str">
            <v>Local</v>
          </cell>
          <cell r="B652" t="str">
            <v>WDB25000L</v>
          </cell>
          <cell r="C652">
            <v>2550</v>
          </cell>
          <cell r="D652">
            <v>2500</v>
          </cell>
          <cell r="E652">
            <v>1100</v>
          </cell>
          <cell r="F652">
            <v>1500</v>
          </cell>
          <cell r="G652">
            <v>1700</v>
          </cell>
          <cell r="H652">
            <v>1700</v>
          </cell>
          <cell r="I652" t="str">
            <v/>
          </cell>
          <cell r="J652">
            <v>4500</v>
          </cell>
          <cell r="K652" t="str">
            <v>Wooden Drum</v>
          </cell>
          <cell r="L652">
            <v>650</v>
          </cell>
          <cell r="M652">
            <v>170</v>
          </cell>
          <cell r="N652">
            <v>5.9376101152847092</v>
          </cell>
        </row>
        <row r="653">
          <cell r="A653" t="str">
            <v>Local</v>
          </cell>
          <cell r="B653" t="str">
            <v>WDB25003L</v>
          </cell>
          <cell r="C653">
            <v>2550</v>
          </cell>
          <cell r="D653">
            <v>2500</v>
          </cell>
          <cell r="E653">
            <v>1400</v>
          </cell>
          <cell r="F653">
            <v>1500</v>
          </cell>
          <cell r="G653">
            <v>1700</v>
          </cell>
          <cell r="H653">
            <v>1700</v>
          </cell>
          <cell r="I653" t="str">
            <v>Supported</v>
          </cell>
          <cell r="J653">
            <v>8000</v>
          </cell>
          <cell r="K653" t="str">
            <v>Wooden Drum</v>
          </cell>
          <cell r="L653">
            <v>640</v>
          </cell>
          <cell r="M653">
            <v>170</v>
          </cell>
          <cell r="N653">
            <v>5.0540371814625793</v>
          </cell>
        </row>
        <row r="654">
          <cell r="A654" t="str">
            <v>Local</v>
          </cell>
          <cell r="B654" t="str">
            <v>WDB26008L</v>
          </cell>
          <cell r="C654">
            <v>2650</v>
          </cell>
          <cell r="D654">
            <v>2600</v>
          </cell>
          <cell r="E654">
            <v>1750</v>
          </cell>
          <cell r="F654">
            <v>1500</v>
          </cell>
          <cell r="G654">
            <v>1700</v>
          </cell>
          <cell r="H654">
            <v>1700</v>
          </cell>
          <cell r="I654" t="str">
            <v/>
          </cell>
          <cell r="J654">
            <v>4000</v>
          </cell>
          <cell r="K654" t="str">
            <v>Wooden Drum</v>
          </cell>
          <cell r="L654">
            <v>482</v>
          </cell>
          <cell r="M654">
            <v>177</v>
          </cell>
          <cell r="N654">
            <v>4.3560145637430976</v>
          </cell>
        </row>
        <row r="655">
          <cell r="A655" t="str">
            <v>Local</v>
          </cell>
          <cell r="B655" t="str">
            <v>WDB26009L</v>
          </cell>
          <cell r="C655">
            <v>2650</v>
          </cell>
          <cell r="D655">
            <v>2600</v>
          </cell>
          <cell r="E655">
            <v>1300</v>
          </cell>
          <cell r="F655">
            <v>1500</v>
          </cell>
          <cell r="G655">
            <v>1700</v>
          </cell>
          <cell r="H655">
            <v>1700</v>
          </cell>
          <cell r="I655" t="str">
            <v/>
          </cell>
          <cell r="J655">
            <v>4000</v>
          </cell>
          <cell r="K655" t="str">
            <v>Wooden Drum</v>
          </cell>
          <cell r="L655">
            <v>440</v>
          </cell>
          <cell r="M655">
            <v>177</v>
          </cell>
          <cell r="N655">
            <v>5.9729530326375944</v>
          </cell>
        </row>
        <row r="656">
          <cell r="A656" t="str">
            <v>Local</v>
          </cell>
          <cell r="B656" t="str">
            <v>WDB26001L</v>
          </cell>
          <cell r="C656">
            <v>2650</v>
          </cell>
          <cell r="D656">
            <v>2600</v>
          </cell>
          <cell r="E656">
            <v>1200</v>
          </cell>
          <cell r="F656">
            <v>1400</v>
          </cell>
          <cell r="G656">
            <v>1600</v>
          </cell>
          <cell r="H656">
            <v>1600</v>
          </cell>
          <cell r="I656" t="str">
            <v/>
          </cell>
          <cell r="J656">
            <v>4500</v>
          </cell>
          <cell r="K656" t="str">
            <v>Wooden Drum</v>
          </cell>
          <cell r="L656">
            <v>700</v>
          </cell>
          <cell r="M656">
            <v>167</v>
          </cell>
          <cell r="N656">
            <v>5.8496455209841951</v>
          </cell>
        </row>
        <row r="657">
          <cell r="A657" t="str">
            <v>Local</v>
          </cell>
          <cell r="B657" t="str">
            <v>WDB26000L</v>
          </cell>
          <cell r="C657">
            <v>2650</v>
          </cell>
          <cell r="D657">
            <v>2600</v>
          </cell>
          <cell r="E657">
            <v>1100</v>
          </cell>
          <cell r="F657">
            <v>1400</v>
          </cell>
          <cell r="G657">
            <v>1600</v>
          </cell>
          <cell r="H657">
            <v>1600</v>
          </cell>
          <cell r="I657" t="str">
            <v/>
          </cell>
          <cell r="J657">
            <v>4500</v>
          </cell>
          <cell r="K657" t="str">
            <v>Wooden Drum</v>
          </cell>
          <cell r="L657">
            <v>700</v>
          </cell>
          <cell r="M657">
            <v>167</v>
          </cell>
          <cell r="N657">
            <v>6.1025437295981728</v>
          </cell>
        </row>
        <row r="658">
          <cell r="A658" t="str">
            <v>Local</v>
          </cell>
          <cell r="B658" t="str">
            <v>WDB26002L</v>
          </cell>
          <cell r="C658">
            <v>2650</v>
          </cell>
          <cell r="D658">
            <v>2600</v>
          </cell>
          <cell r="E658">
            <v>1200</v>
          </cell>
          <cell r="F658">
            <v>1500</v>
          </cell>
          <cell r="G658">
            <v>1700</v>
          </cell>
          <cell r="H658">
            <v>1700</v>
          </cell>
          <cell r="I658" t="str">
            <v/>
          </cell>
          <cell r="J658">
            <v>4500</v>
          </cell>
          <cell r="K658" t="str">
            <v>Wooden Drum</v>
          </cell>
          <cell r="L658">
            <v>700</v>
          </cell>
          <cell r="M658">
            <v>177</v>
          </cell>
          <cell r="N658">
            <v>6.2674773439116374</v>
          </cell>
        </row>
        <row r="659">
          <cell r="A659" t="str">
            <v>Local</v>
          </cell>
          <cell r="B659" t="str">
            <v>WDB26006L</v>
          </cell>
          <cell r="C659">
            <v>2650</v>
          </cell>
          <cell r="D659">
            <v>2600</v>
          </cell>
          <cell r="E659">
            <v>1050</v>
          </cell>
          <cell r="F659">
            <v>1500</v>
          </cell>
          <cell r="G659">
            <v>1700</v>
          </cell>
          <cell r="H659">
            <v>1700</v>
          </cell>
          <cell r="I659" t="str">
            <v/>
          </cell>
          <cell r="J659">
            <v>5500</v>
          </cell>
          <cell r="K659" t="str">
            <v>Wooden Drum</v>
          </cell>
          <cell r="L659">
            <v>480</v>
          </cell>
          <cell r="M659">
            <v>177</v>
          </cell>
          <cell r="N659">
            <v>6.6650851641315949</v>
          </cell>
        </row>
        <row r="660">
          <cell r="A660" t="str">
            <v>Local</v>
          </cell>
          <cell r="B660" t="str">
            <v>WDB26005L</v>
          </cell>
          <cell r="C660">
            <v>2650</v>
          </cell>
          <cell r="D660">
            <v>2600</v>
          </cell>
          <cell r="E660">
            <v>1500</v>
          </cell>
          <cell r="F660">
            <v>1500</v>
          </cell>
          <cell r="G660">
            <v>1700</v>
          </cell>
          <cell r="H660">
            <v>1700</v>
          </cell>
          <cell r="I660" t="str">
            <v/>
          </cell>
          <cell r="J660">
            <v>6000</v>
          </cell>
          <cell r="K660" t="str">
            <v>Wooden Drum</v>
          </cell>
          <cell r="L660">
            <v>622</v>
          </cell>
          <cell r="M660">
            <v>177</v>
          </cell>
          <cell r="N660">
            <v>5.313218575383738</v>
          </cell>
        </row>
        <row r="661">
          <cell r="A661" t="str">
            <v>Local</v>
          </cell>
          <cell r="B661" t="str">
            <v>WDB26004L</v>
          </cell>
          <cell r="C661">
            <v>2650</v>
          </cell>
          <cell r="D661">
            <v>2600</v>
          </cell>
          <cell r="E661">
            <v>1550</v>
          </cell>
          <cell r="F661">
            <v>1500</v>
          </cell>
          <cell r="G661">
            <v>1700</v>
          </cell>
          <cell r="H661">
            <v>1700</v>
          </cell>
          <cell r="I661" t="str">
            <v>Supported</v>
          </cell>
          <cell r="J661">
            <v>8000</v>
          </cell>
          <cell r="K661" t="str">
            <v>Wooden Drum</v>
          </cell>
          <cell r="L661">
            <v>730</v>
          </cell>
          <cell r="M661">
            <v>177</v>
          </cell>
          <cell r="N661">
            <v>5.1335587455065719</v>
          </cell>
        </row>
        <row r="662">
          <cell r="A662" t="str">
            <v>Local</v>
          </cell>
          <cell r="B662" t="str">
            <v>WDB270010L</v>
          </cell>
          <cell r="C662">
            <v>2750</v>
          </cell>
          <cell r="D662">
            <v>2700</v>
          </cell>
          <cell r="E662">
            <v>1200</v>
          </cell>
          <cell r="F662">
            <v>1400</v>
          </cell>
          <cell r="G662">
            <v>1600</v>
          </cell>
          <cell r="H662">
            <v>1600</v>
          </cell>
          <cell r="I662" t="str">
            <v/>
          </cell>
          <cell r="J662">
            <v>4000</v>
          </cell>
          <cell r="K662" t="str">
            <v>Wooden Drum</v>
          </cell>
          <cell r="L662">
            <v>515</v>
          </cell>
          <cell r="M662">
            <v>173</v>
          </cell>
          <cell r="N662">
            <v>6.4324109582251019</v>
          </cell>
        </row>
        <row r="663">
          <cell r="A663" t="str">
            <v>Local</v>
          </cell>
          <cell r="B663" t="str">
            <v>WDB27005L</v>
          </cell>
          <cell r="C663">
            <v>2750</v>
          </cell>
          <cell r="D663">
            <v>2700</v>
          </cell>
          <cell r="E663">
            <v>2000</v>
          </cell>
          <cell r="F663">
            <v>1500</v>
          </cell>
          <cell r="G663">
            <v>1700</v>
          </cell>
          <cell r="H663">
            <v>1700</v>
          </cell>
          <cell r="I663" t="str">
            <v/>
          </cell>
          <cell r="J663">
            <v>4000</v>
          </cell>
          <cell r="K663" t="str">
            <v>Wooden Drum</v>
          </cell>
          <cell r="L663">
            <v>580</v>
          </cell>
          <cell r="M663">
            <v>184</v>
          </cell>
          <cell r="N663">
            <v>3.8759399363664073</v>
          </cell>
        </row>
        <row r="664">
          <cell r="A664" t="str">
            <v>Local</v>
          </cell>
          <cell r="B664" t="str">
            <v>WDB27002L</v>
          </cell>
          <cell r="C664">
            <v>2750</v>
          </cell>
          <cell r="D664">
            <v>2700</v>
          </cell>
          <cell r="E664">
            <v>1300</v>
          </cell>
          <cell r="F664">
            <v>1500</v>
          </cell>
          <cell r="G664">
            <v>1700</v>
          </cell>
          <cell r="H664">
            <v>1700</v>
          </cell>
          <cell r="I664" t="str">
            <v/>
          </cell>
          <cell r="J664">
            <v>4000</v>
          </cell>
          <cell r="K664" t="str">
            <v>Wooden Drum</v>
          </cell>
          <cell r="L664">
            <v>580</v>
          </cell>
          <cell r="M664">
            <v>184</v>
          </cell>
          <cell r="N664">
            <v>6.5973445725385647</v>
          </cell>
        </row>
        <row r="665">
          <cell r="A665" t="str">
            <v>Local</v>
          </cell>
          <cell r="B665" t="str">
            <v>WDB27000L</v>
          </cell>
          <cell r="C665">
            <v>2750</v>
          </cell>
          <cell r="D665">
            <v>2700</v>
          </cell>
          <cell r="E665">
            <v>1620</v>
          </cell>
          <cell r="F665">
            <v>1500</v>
          </cell>
          <cell r="G665">
            <v>1700</v>
          </cell>
          <cell r="H665">
            <v>1700</v>
          </cell>
          <cell r="I665" t="str">
            <v/>
          </cell>
          <cell r="J665">
            <v>4500</v>
          </cell>
          <cell r="K665" t="str">
            <v>Wooden Drum</v>
          </cell>
          <cell r="L665">
            <v>580</v>
          </cell>
          <cell r="M665">
            <v>184</v>
          </cell>
          <cell r="N665">
            <v>5.4965305067207018</v>
          </cell>
        </row>
        <row r="666">
          <cell r="A666" t="str">
            <v>Local</v>
          </cell>
          <cell r="B666" t="str">
            <v>WDB27001L</v>
          </cell>
          <cell r="C666">
            <v>2750</v>
          </cell>
          <cell r="D666">
            <v>2700</v>
          </cell>
          <cell r="E666">
            <v>1200</v>
          </cell>
          <cell r="F666">
            <v>1400</v>
          </cell>
          <cell r="G666">
            <v>1600</v>
          </cell>
          <cell r="H666">
            <v>1600</v>
          </cell>
          <cell r="I666" t="str">
            <v/>
          </cell>
          <cell r="J666">
            <v>5000</v>
          </cell>
          <cell r="K666" t="str">
            <v>Wooden Drum</v>
          </cell>
          <cell r="L666">
            <v>580</v>
          </cell>
          <cell r="M666">
            <v>173</v>
          </cell>
          <cell r="N666">
            <v>6.4324109582251019</v>
          </cell>
        </row>
        <row r="667">
          <cell r="A667" t="str">
            <v>Local</v>
          </cell>
          <cell r="B667" t="str">
            <v>WDB270012L</v>
          </cell>
          <cell r="C667">
            <v>2750</v>
          </cell>
          <cell r="D667">
            <v>2700</v>
          </cell>
          <cell r="E667">
            <v>1200</v>
          </cell>
          <cell r="F667">
            <v>1500</v>
          </cell>
          <cell r="G667">
            <v>1700</v>
          </cell>
          <cell r="H667">
            <v>1700</v>
          </cell>
          <cell r="I667" t="str">
            <v/>
          </cell>
          <cell r="J667">
            <v>5000</v>
          </cell>
          <cell r="K667" t="str">
            <v>Wooden Drum</v>
          </cell>
          <cell r="L667">
            <v>490</v>
          </cell>
          <cell r="M667">
            <v>184</v>
          </cell>
          <cell r="N667">
            <v>6.8918688838126085</v>
          </cell>
        </row>
        <row r="668">
          <cell r="A668" t="str">
            <v>Local</v>
          </cell>
          <cell r="B668" t="str">
            <v>WDB27009L</v>
          </cell>
          <cell r="C668">
            <v>2750</v>
          </cell>
          <cell r="D668">
            <v>2700</v>
          </cell>
          <cell r="E668">
            <v>1150</v>
          </cell>
          <cell r="F668">
            <v>1500</v>
          </cell>
          <cell r="G668">
            <v>1700</v>
          </cell>
          <cell r="H668">
            <v>1700</v>
          </cell>
          <cell r="I668" t="str">
            <v/>
          </cell>
          <cell r="J668">
            <v>5000</v>
          </cell>
          <cell r="K668" t="str">
            <v>Wooden Drum</v>
          </cell>
          <cell r="L668">
            <v>560</v>
          </cell>
          <cell r="M668">
            <v>184</v>
          </cell>
          <cell r="N668">
            <v>7.0302953101114092</v>
          </cell>
        </row>
        <row r="669">
          <cell r="A669" t="str">
            <v>Local</v>
          </cell>
          <cell r="B669" t="str">
            <v>WDB270011L</v>
          </cell>
          <cell r="C669">
            <v>2750</v>
          </cell>
          <cell r="D669">
            <v>2700</v>
          </cell>
          <cell r="E669">
            <v>1100</v>
          </cell>
          <cell r="F669">
            <v>1500</v>
          </cell>
          <cell r="G669">
            <v>1700</v>
          </cell>
          <cell r="H669">
            <v>1700</v>
          </cell>
          <cell r="I669" t="str">
            <v/>
          </cell>
          <cell r="J669">
            <v>5000</v>
          </cell>
          <cell r="K669" t="str">
            <v>Wooden Drum</v>
          </cell>
          <cell r="L669">
            <v>580</v>
          </cell>
          <cell r="M669">
            <v>184</v>
          </cell>
          <cell r="N669">
            <v>7.1628312501847287</v>
          </cell>
        </row>
        <row r="670">
          <cell r="A670" t="str">
            <v>Local</v>
          </cell>
          <cell r="B670" t="str">
            <v>WDB27006L</v>
          </cell>
          <cell r="C670">
            <v>2750</v>
          </cell>
          <cell r="D670">
            <v>2700</v>
          </cell>
          <cell r="E670">
            <v>1400</v>
          </cell>
          <cell r="F670">
            <v>1500</v>
          </cell>
          <cell r="G670">
            <v>1700</v>
          </cell>
          <cell r="H670">
            <v>1700</v>
          </cell>
          <cell r="I670" t="str">
            <v/>
          </cell>
          <cell r="J670">
            <v>5500</v>
          </cell>
          <cell r="K670" t="str">
            <v>Wooden Drum</v>
          </cell>
          <cell r="L670">
            <v>580</v>
          </cell>
          <cell r="M670">
            <v>184</v>
          </cell>
          <cell r="N670">
            <v>6.2792583163625997</v>
          </cell>
        </row>
        <row r="671">
          <cell r="A671" t="str">
            <v>Local</v>
          </cell>
          <cell r="B671" t="str">
            <v>WDB27004L</v>
          </cell>
          <cell r="C671">
            <v>2750</v>
          </cell>
          <cell r="D671">
            <v>2700</v>
          </cell>
          <cell r="E671">
            <v>1300</v>
          </cell>
          <cell r="F671">
            <v>1500</v>
          </cell>
          <cell r="G671">
            <v>1700</v>
          </cell>
          <cell r="H671">
            <v>1700</v>
          </cell>
          <cell r="I671" t="str">
            <v>Supported</v>
          </cell>
          <cell r="J671">
            <v>5500</v>
          </cell>
          <cell r="K671" t="str">
            <v>Wooden Drum</v>
          </cell>
          <cell r="L671">
            <v>580</v>
          </cell>
          <cell r="M671">
            <v>184</v>
          </cell>
          <cell r="N671">
            <v>6.5973445725385647</v>
          </cell>
        </row>
        <row r="672">
          <cell r="A672" t="str">
            <v>Local</v>
          </cell>
          <cell r="B672" t="str">
            <v>WDB27003L</v>
          </cell>
          <cell r="C672">
            <v>2750</v>
          </cell>
          <cell r="D672">
            <v>2700</v>
          </cell>
          <cell r="E672">
            <v>1400</v>
          </cell>
          <cell r="F672">
            <v>1500</v>
          </cell>
          <cell r="G672">
            <v>1700</v>
          </cell>
          <cell r="H672">
            <v>1700</v>
          </cell>
          <cell r="I672" t="str">
            <v>Supported</v>
          </cell>
          <cell r="J672">
            <v>7500</v>
          </cell>
          <cell r="K672" t="str">
            <v>Wooden Drum</v>
          </cell>
          <cell r="L672">
            <v>750</v>
          </cell>
          <cell r="M672">
            <v>184</v>
          </cell>
          <cell r="N672">
            <v>6.2792583163625997</v>
          </cell>
        </row>
        <row r="673">
          <cell r="A673" t="str">
            <v>Local</v>
          </cell>
          <cell r="B673" t="str">
            <v>WDB27008L</v>
          </cell>
          <cell r="C673">
            <v>2750</v>
          </cell>
          <cell r="D673">
            <v>2700</v>
          </cell>
          <cell r="E673">
            <v>1850</v>
          </cell>
          <cell r="F673">
            <v>1500</v>
          </cell>
          <cell r="G673">
            <v>1700</v>
          </cell>
          <cell r="H673">
            <v>1700</v>
          </cell>
          <cell r="I673" t="str">
            <v>Supported</v>
          </cell>
          <cell r="J673">
            <v>8000</v>
          </cell>
          <cell r="K673" t="str">
            <v>Wooden Drum</v>
          </cell>
          <cell r="L673">
            <v>660</v>
          </cell>
          <cell r="M673">
            <v>184</v>
          </cell>
          <cell r="N673">
            <v>4.5562910954094464</v>
          </cell>
        </row>
        <row r="674">
          <cell r="A674" t="str">
            <v>Local</v>
          </cell>
          <cell r="B674" t="str">
            <v>WDB27007L</v>
          </cell>
          <cell r="C674">
            <v>2750</v>
          </cell>
          <cell r="D674">
            <v>2700</v>
          </cell>
          <cell r="E674">
            <v>1100</v>
          </cell>
          <cell r="F674">
            <v>1500</v>
          </cell>
          <cell r="G674">
            <v>1700</v>
          </cell>
          <cell r="H674">
            <v>1700</v>
          </cell>
          <cell r="I674" t="str">
            <v>Supported</v>
          </cell>
          <cell r="J674">
            <v>8000</v>
          </cell>
          <cell r="K674" t="str">
            <v>Wooden Drum</v>
          </cell>
          <cell r="L674">
            <v>580</v>
          </cell>
          <cell r="M674">
            <v>184</v>
          </cell>
          <cell r="N674">
            <v>7.1628312501847287</v>
          </cell>
        </row>
        <row r="675">
          <cell r="A675" t="str">
            <v>Local</v>
          </cell>
          <cell r="B675" t="str">
            <v>WDB28006L</v>
          </cell>
          <cell r="C675">
            <v>2850</v>
          </cell>
          <cell r="D675">
            <v>2800</v>
          </cell>
          <cell r="E675">
            <v>1550</v>
          </cell>
          <cell r="F675">
            <v>1500</v>
          </cell>
          <cell r="G675">
            <v>1700</v>
          </cell>
          <cell r="H675">
            <v>1700</v>
          </cell>
          <cell r="I675" t="str">
            <v/>
          </cell>
          <cell r="J675">
            <v>3000</v>
          </cell>
          <cell r="K675" t="str">
            <v>Wooden Drum</v>
          </cell>
          <cell r="L675">
            <v>625</v>
          </cell>
          <cell r="M675">
            <v>190</v>
          </cell>
          <cell r="N675">
            <v>6.405903770210438</v>
          </cell>
        </row>
        <row r="676">
          <cell r="A676" t="str">
            <v>Local</v>
          </cell>
          <cell r="B676" t="str">
            <v>WDB28004L</v>
          </cell>
          <cell r="C676">
            <v>2850</v>
          </cell>
          <cell r="D676">
            <v>2800</v>
          </cell>
          <cell r="E676">
            <v>1800</v>
          </cell>
          <cell r="F676">
            <v>1500</v>
          </cell>
          <cell r="G676">
            <v>1700</v>
          </cell>
          <cell r="H676">
            <v>1700</v>
          </cell>
          <cell r="I676" t="str">
            <v/>
          </cell>
          <cell r="J676">
            <v>4000</v>
          </cell>
          <cell r="K676" t="str">
            <v>Wooden Drum</v>
          </cell>
          <cell r="L676">
            <v>850</v>
          </cell>
          <cell r="M676">
            <v>190</v>
          </cell>
          <cell r="N676">
            <v>5.4192473274423936</v>
          </cell>
        </row>
        <row r="677">
          <cell r="A677" t="str">
            <v>Local</v>
          </cell>
          <cell r="B677" t="str">
            <v>WDB280010L</v>
          </cell>
          <cell r="C677">
            <v>2850</v>
          </cell>
          <cell r="D677">
            <v>2800</v>
          </cell>
          <cell r="E677">
            <v>1400</v>
          </cell>
          <cell r="F677">
            <v>1500</v>
          </cell>
          <cell r="G677">
            <v>1700</v>
          </cell>
          <cell r="H677">
            <v>1700</v>
          </cell>
          <cell r="I677" t="str">
            <v/>
          </cell>
          <cell r="J677">
            <v>4500</v>
          </cell>
          <cell r="K677" t="str">
            <v>Wooden Drum</v>
          </cell>
          <cell r="L677">
            <v>497</v>
          </cell>
          <cell r="M677">
            <v>190</v>
          </cell>
          <cell r="N677">
            <v>6.9272118011654937</v>
          </cell>
        </row>
        <row r="678">
          <cell r="A678" t="str">
            <v>Local</v>
          </cell>
          <cell r="B678" t="str">
            <v>WDB28002L</v>
          </cell>
          <cell r="C678">
            <v>2850</v>
          </cell>
          <cell r="D678">
            <v>2800</v>
          </cell>
          <cell r="E678">
            <v>1750</v>
          </cell>
          <cell r="F678">
            <v>1500</v>
          </cell>
          <cell r="G678">
            <v>1700</v>
          </cell>
          <cell r="H678">
            <v>1700</v>
          </cell>
          <cell r="I678" t="str">
            <v/>
          </cell>
          <cell r="J678">
            <v>5500</v>
          </cell>
          <cell r="K678" t="str">
            <v>Wooden Drum</v>
          </cell>
          <cell r="L678">
            <v>800</v>
          </cell>
          <cell r="M678">
            <v>190</v>
          </cell>
          <cell r="N678">
            <v>5.6283595884469646</v>
          </cell>
        </row>
        <row r="679">
          <cell r="A679" t="str">
            <v>Local</v>
          </cell>
          <cell r="B679" t="str">
            <v>WDB28007L</v>
          </cell>
          <cell r="C679">
            <v>2850</v>
          </cell>
          <cell r="D679">
            <v>2800</v>
          </cell>
          <cell r="E679">
            <v>1250</v>
          </cell>
          <cell r="F679">
            <v>1500</v>
          </cell>
          <cell r="G679">
            <v>1700</v>
          </cell>
          <cell r="H679">
            <v>1700</v>
          </cell>
          <cell r="I679" t="str">
            <v/>
          </cell>
          <cell r="J679">
            <v>5500</v>
          </cell>
          <cell r="K679" t="str">
            <v>Wooden Drum</v>
          </cell>
          <cell r="L679">
            <v>650</v>
          </cell>
          <cell r="M679">
            <v>190</v>
          </cell>
          <cell r="N679">
            <v>7.3955054560912226</v>
          </cell>
        </row>
        <row r="680">
          <cell r="A680" t="str">
            <v>Local</v>
          </cell>
          <cell r="B680" t="str">
            <v>WDB28000L</v>
          </cell>
          <cell r="C680">
            <v>2850</v>
          </cell>
          <cell r="D680">
            <v>2800</v>
          </cell>
          <cell r="E680">
            <v>1100</v>
          </cell>
          <cell r="F680">
            <v>1500</v>
          </cell>
          <cell r="G680">
            <v>1700</v>
          </cell>
          <cell r="H680">
            <v>1700</v>
          </cell>
          <cell r="I680" t="str">
            <v/>
          </cell>
          <cell r="J680">
            <v>6000</v>
          </cell>
          <cell r="K680" t="str">
            <v>Wooden Drum</v>
          </cell>
          <cell r="L680">
            <v>800</v>
          </cell>
          <cell r="M680">
            <v>190</v>
          </cell>
          <cell r="N680">
            <v>7.8107847349876218</v>
          </cell>
        </row>
        <row r="681">
          <cell r="A681" t="str">
            <v>Local</v>
          </cell>
          <cell r="B681" t="str">
            <v>WDB28005L</v>
          </cell>
          <cell r="C681">
            <v>2850</v>
          </cell>
          <cell r="D681">
            <v>2800</v>
          </cell>
          <cell r="E681">
            <v>1150</v>
          </cell>
          <cell r="F681">
            <v>1500</v>
          </cell>
          <cell r="G681">
            <v>1700</v>
          </cell>
          <cell r="H681">
            <v>1700</v>
          </cell>
          <cell r="I681" t="str">
            <v>Supported</v>
          </cell>
          <cell r="J681">
            <v>7000</v>
          </cell>
          <cell r="K681" t="str">
            <v>Wooden Drum</v>
          </cell>
          <cell r="L681">
            <v>780</v>
          </cell>
          <cell r="M681">
            <v>190</v>
          </cell>
          <cell r="N681">
            <v>7.6782487949143041</v>
          </cell>
        </row>
        <row r="682">
          <cell r="A682" t="str">
            <v>Local</v>
          </cell>
          <cell r="B682" t="str">
            <v>WDB28001L</v>
          </cell>
          <cell r="C682">
            <v>2850</v>
          </cell>
          <cell r="D682">
            <v>2800</v>
          </cell>
          <cell r="E682">
            <v>1400</v>
          </cell>
          <cell r="F682">
            <v>1500</v>
          </cell>
          <cell r="G682">
            <v>1700</v>
          </cell>
          <cell r="H682">
            <v>1700</v>
          </cell>
          <cell r="I682" t="str">
            <v>Supported</v>
          </cell>
          <cell r="J682">
            <v>7500</v>
          </cell>
          <cell r="K682" t="str">
            <v>Wooden Drum</v>
          </cell>
          <cell r="L682">
            <v>800</v>
          </cell>
          <cell r="M682">
            <v>190</v>
          </cell>
          <cell r="N682">
            <v>6.9272118011654937</v>
          </cell>
        </row>
        <row r="683">
          <cell r="A683" t="str">
            <v>Local</v>
          </cell>
          <cell r="B683" t="str">
            <v>WDB29004L</v>
          </cell>
          <cell r="C683">
            <v>2950</v>
          </cell>
          <cell r="D683">
            <v>2900</v>
          </cell>
          <cell r="E683">
            <v>1850</v>
          </cell>
          <cell r="F683">
            <v>1500</v>
          </cell>
          <cell r="G683">
            <v>1700</v>
          </cell>
          <cell r="H683">
            <v>1700</v>
          </cell>
          <cell r="I683" t="str">
            <v/>
          </cell>
          <cell r="J683">
            <v>3500</v>
          </cell>
          <cell r="K683" t="str">
            <v>Wooden Drum</v>
          </cell>
          <cell r="L683">
            <v>690</v>
          </cell>
          <cell r="M683">
            <v>197</v>
          </cell>
          <cell r="N683">
            <v>5.8757600099171601</v>
          </cell>
        </row>
        <row r="684">
          <cell r="A684" t="str">
            <v>Local</v>
          </cell>
          <cell r="B684" t="str">
            <v>WDB29003L</v>
          </cell>
          <cell r="C684">
            <v>2950</v>
          </cell>
          <cell r="D684">
            <v>2900</v>
          </cell>
          <cell r="E684">
            <v>1750</v>
          </cell>
          <cell r="F684">
            <v>1500</v>
          </cell>
          <cell r="G684">
            <v>1700</v>
          </cell>
          <cell r="H684">
            <v>1700</v>
          </cell>
          <cell r="I684" t="str">
            <v/>
          </cell>
          <cell r="J684">
            <v>5000</v>
          </cell>
          <cell r="K684" t="str">
            <v>Wooden Drum</v>
          </cell>
          <cell r="L684">
            <v>648</v>
          </cell>
          <cell r="M684">
            <v>197</v>
          </cell>
          <cell r="N684">
            <v>6.2998750181517815</v>
          </cell>
        </row>
        <row r="685">
          <cell r="A685" t="str">
            <v>Local</v>
          </cell>
          <cell r="B685" t="str">
            <v>WDB29005L</v>
          </cell>
          <cell r="C685">
            <v>2950</v>
          </cell>
          <cell r="D685">
            <v>2900</v>
          </cell>
          <cell r="E685">
            <v>1350</v>
          </cell>
          <cell r="F685">
            <v>1500</v>
          </cell>
          <cell r="G685">
            <v>1700</v>
          </cell>
          <cell r="H685">
            <v>1700</v>
          </cell>
          <cell r="I685" t="str">
            <v>Supported</v>
          </cell>
          <cell r="J685">
            <v>5500</v>
          </cell>
          <cell r="K685" t="str">
            <v>Wooden Drum</v>
          </cell>
          <cell r="L685">
            <v>660</v>
          </cell>
          <cell r="M685">
            <v>197</v>
          </cell>
          <cell r="N685">
            <v>7.7607156020710359</v>
          </cell>
        </row>
        <row r="686">
          <cell r="A686" t="str">
            <v>Local</v>
          </cell>
          <cell r="B686" t="str">
            <v>WDB29006L</v>
          </cell>
          <cell r="C686">
            <v>2950</v>
          </cell>
          <cell r="D686">
            <v>2900</v>
          </cell>
          <cell r="E686">
            <v>1300</v>
          </cell>
          <cell r="F686">
            <v>1500</v>
          </cell>
          <cell r="G686">
            <v>1700</v>
          </cell>
          <cell r="H686">
            <v>1700</v>
          </cell>
          <cell r="I686" t="str">
            <v>Supported</v>
          </cell>
          <cell r="J686">
            <v>6000</v>
          </cell>
          <cell r="K686" t="str">
            <v>Wooden Drum</v>
          </cell>
          <cell r="L686">
            <v>632</v>
          </cell>
          <cell r="M686">
            <v>197</v>
          </cell>
          <cell r="N686">
            <v>7.9168134870462792</v>
          </cell>
        </row>
        <row r="687">
          <cell r="A687" t="str">
            <v>Local</v>
          </cell>
          <cell r="B687" t="str">
            <v>WDB29002L</v>
          </cell>
          <cell r="C687">
            <v>2950</v>
          </cell>
          <cell r="D687">
            <v>2900</v>
          </cell>
          <cell r="E687">
            <v>1250</v>
          </cell>
          <cell r="F687">
            <v>1500</v>
          </cell>
          <cell r="G687">
            <v>1700</v>
          </cell>
          <cell r="H687">
            <v>1700</v>
          </cell>
          <cell r="I687" t="str">
            <v>Supported</v>
          </cell>
          <cell r="J687">
            <v>7000</v>
          </cell>
          <cell r="K687" t="str">
            <v>Wooden Drum</v>
          </cell>
          <cell r="L687">
            <v>480</v>
          </cell>
          <cell r="M687">
            <v>197</v>
          </cell>
          <cell r="N687">
            <v>8.0670208857960422</v>
          </cell>
        </row>
        <row r="688">
          <cell r="A688" t="str">
            <v>Local</v>
          </cell>
          <cell r="B688" t="str">
            <v>WDB29001L</v>
          </cell>
          <cell r="C688">
            <v>2950</v>
          </cell>
          <cell r="D688">
            <v>2900</v>
          </cell>
          <cell r="E688">
            <v>1200</v>
          </cell>
          <cell r="F688">
            <v>1500</v>
          </cell>
          <cell r="G688">
            <v>1700</v>
          </cell>
          <cell r="H688">
            <v>1700</v>
          </cell>
          <cell r="I688" t="str">
            <v>Supported</v>
          </cell>
          <cell r="J688">
            <v>7000</v>
          </cell>
          <cell r="K688" t="str">
            <v>Wooden Drum</v>
          </cell>
          <cell r="L688">
            <v>820</v>
          </cell>
          <cell r="M688">
            <v>197</v>
          </cell>
          <cell r="N688">
            <v>8.2113377983203204</v>
          </cell>
        </row>
        <row r="689">
          <cell r="A689" t="str">
            <v>Local</v>
          </cell>
          <cell r="B689" t="str">
            <v>WDB29007L</v>
          </cell>
          <cell r="C689">
            <v>2950</v>
          </cell>
          <cell r="D689">
            <v>2900</v>
          </cell>
          <cell r="E689">
            <v>1200</v>
          </cell>
          <cell r="F689">
            <v>1500</v>
          </cell>
          <cell r="G689">
            <v>1700</v>
          </cell>
          <cell r="H689">
            <v>1700</v>
          </cell>
          <cell r="I689" t="str">
            <v>Supported</v>
          </cell>
          <cell r="J689">
            <v>8000</v>
          </cell>
          <cell r="K689" t="str">
            <v>Wooden Drum</v>
          </cell>
          <cell r="L689">
            <v>680</v>
          </cell>
          <cell r="M689">
            <v>197</v>
          </cell>
          <cell r="N689">
            <v>8.2113377983203204</v>
          </cell>
        </row>
        <row r="690">
          <cell r="A690" t="str">
            <v>Local</v>
          </cell>
          <cell r="B690" t="str">
            <v>WDB29502L</v>
          </cell>
          <cell r="C690">
            <v>3000</v>
          </cell>
          <cell r="D690">
            <v>2950</v>
          </cell>
          <cell r="E690">
            <v>1350</v>
          </cell>
          <cell r="F690">
            <v>1500</v>
          </cell>
          <cell r="G690">
            <v>1700</v>
          </cell>
          <cell r="H690">
            <v>1700</v>
          </cell>
          <cell r="I690" t="str">
            <v>Supported</v>
          </cell>
          <cell r="J690">
            <v>6000</v>
          </cell>
          <cell r="K690" t="str">
            <v>Wooden Drum</v>
          </cell>
          <cell r="L690">
            <v>660</v>
          </cell>
          <cell r="M690">
            <v>200</v>
          </cell>
          <cell r="N690">
            <v>8.1053090462616666</v>
          </cell>
        </row>
        <row r="691">
          <cell r="A691" t="str">
            <v>Local</v>
          </cell>
          <cell r="B691" t="str">
            <v>WDB29501L</v>
          </cell>
          <cell r="C691">
            <v>3000</v>
          </cell>
          <cell r="D691">
            <v>2950</v>
          </cell>
          <cell r="E691">
            <v>1200</v>
          </cell>
          <cell r="F691">
            <v>1500</v>
          </cell>
          <cell r="G691">
            <v>1700</v>
          </cell>
          <cell r="H691">
            <v>1700</v>
          </cell>
          <cell r="I691" t="str">
            <v>Supported</v>
          </cell>
          <cell r="J691">
            <v>6000</v>
          </cell>
          <cell r="K691" t="str">
            <v>Wooden Drum</v>
          </cell>
          <cell r="L691">
            <v>650</v>
          </cell>
          <cell r="M691">
            <v>200</v>
          </cell>
          <cell r="N691">
            <v>8.5559312425109528</v>
          </cell>
        </row>
        <row r="692">
          <cell r="A692" t="str">
            <v>Local</v>
          </cell>
          <cell r="B692" t="str">
            <v>WDB29500L</v>
          </cell>
          <cell r="C692">
            <v>3000</v>
          </cell>
          <cell r="D692">
            <v>2950</v>
          </cell>
          <cell r="E692">
            <v>1450</v>
          </cell>
          <cell r="F692">
            <v>1550</v>
          </cell>
          <cell r="G692">
            <v>1750</v>
          </cell>
          <cell r="H692">
            <v>1750</v>
          </cell>
          <cell r="I692" t="str">
            <v>Supported</v>
          </cell>
          <cell r="J692">
            <v>7500</v>
          </cell>
          <cell r="K692" t="str">
            <v>Wooden Drum</v>
          </cell>
          <cell r="L692">
            <v>800</v>
          </cell>
          <cell r="M692">
            <v>206</v>
          </cell>
          <cell r="N692">
            <v>8.0346232115558962</v>
          </cell>
        </row>
        <row r="693">
          <cell r="A693" t="str">
            <v>MOE - Iraq</v>
          </cell>
          <cell r="B693" t="str">
            <v>WDB070006</v>
          </cell>
          <cell r="C693">
            <v>750</v>
          </cell>
          <cell r="D693">
            <v>700</v>
          </cell>
          <cell r="E693">
            <v>500</v>
          </cell>
          <cell r="F693">
            <v>630</v>
          </cell>
          <cell r="G693">
            <v>750</v>
          </cell>
          <cell r="H693">
            <v>750</v>
          </cell>
          <cell r="I693" t="str">
            <v/>
          </cell>
          <cell r="J693">
            <v>500</v>
          </cell>
          <cell r="K693" t="str">
            <v>Wooden Drum</v>
          </cell>
          <cell r="L693">
            <v>41</v>
          </cell>
          <cell r="M693">
            <v>22</v>
          </cell>
          <cell r="N693">
            <v>0.11875220230569418</v>
          </cell>
        </row>
        <row r="694">
          <cell r="A694" t="str">
            <v>MOE - Iraq</v>
          </cell>
          <cell r="B694" t="str">
            <v>WDB080015</v>
          </cell>
          <cell r="C694">
            <v>850</v>
          </cell>
          <cell r="D694">
            <v>800</v>
          </cell>
          <cell r="E694">
            <v>500</v>
          </cell>
          <cell r="F694">
            <v>630</v>
          </cell>
          <cell r="G694">
            <v>750</v>
          </cell>
          <cell r="H694">
            <v>750</v>
          </cell>
          <cell r="I694" t="str">
            <v/>
          </cell>
          <cell r="J694">
            <v>250</v>
          </cell>
          <cell r="K694" t="str">
            <v>Wooden Drum</v>
          </cell>
          <cell r="L694">
            <v>36</v>
          </cell>
          <cell r="M694">
            <v>25</v>
          </cell>
          <cell r="N694">
            <v>0.19297232874675305</v>
          </cell>
        </row>
        <row r="695">
          <cell r="A695" t="str">
            <v>MOE - Iraq</v>
          </cell>
          <cell r="B695" t="str">
            <v>WDB080012</v>
          </cell>
          <cell r="C695">
            <v>850</v>
          </cell>
          <cell r="D695">
            <v>800</v>
          </cell>
          <cell r="E695">
            <v>500</v>
          </cell>
          <cell r="F695">
            <v>630</v>
          </cell>
          <cell r="G695">
            <v>750</v>
          </cell>
          <cell r="H695">
            <v>750</v>
          </cell>
          <cell r="I695" t="str">
            <v/>
          </cell>
          <cell r="J695">
            <v>500</v>
          </cell>
          <cell r="K695" t="str">
            <v>Wooden Drum</v>
          </cell>
          <cell r="L695">
            <v>46</v>
          </cell>
          <cell r="M695">
            <v>25</v>
          </cell>
          <cell r="N695">
            <v>0.19297232874675305</v>
          </cell>
        </row>
        <row r="696">
          <cell r="A696" t="str">
            <v>MOE - Iraq</v>
          </cell>
          <cell r="B696" t="str">
            <v>WDB090017</v>
          </cell>
          <cell r="C696">
            <v>950</v>
          </cell>
          <cell r="D696">
            <v>900</v>
          </cell>
          <cell r="E696">
            <v>500</v>
          </cell>
          <cell r="F696">
            <v>590</v>
          </cell>
          <cell r="G696">
            <v>750</v>
          </cell>
          <cell r="H696">
            <v>750</v>
          </cell>
          <cell r="I696" t="str">
            <v/>
          </cell>
          <cell r="J696">
            <v>500</v>
          </cell>
          <cell r="K696" t="str">
            <v>Wooden Drum</v>
          </cell>
          <cell r="L696">
            <v>44</v>
          </cell>
          <cell r="M696">
            <v>28</v>
          </cell>
          <cell r="N696">
            <v>0.2594955531865169</v>
          </cell>
        </row>
        <row r="697">
          <cell r="A697" t="str">
            <v>MOE - Iraq</v>
          </cell>
          <cell r="B697" t="str">
            <v>WDB100012</v>
          </cell>
          <cell r="C697">
            <v>1050</v>
          </cell>
          <cell r="D697">
            <v>1000</v>
          </cell>
          <cell r="E697">
            <v>500</v>
          </cell>
          <cell r="F697">
            <v>590</v>
          </cell>
          <cell r="G697">
            <v>750</v>
          </cell>
          <cell r="H697">
            <v>750</v>
          </cell>
          <cell r="I697" t="str">
            <v/>
          </cell>
          <cell r="J697">
            <v>1000</v>
          </cell>
          <cell r="K697" t="str">
            <v>Wooden Drum</v>
          </cell>
          <cell r="L697">
            <v>50</v>
          </cell>
          <cell r="M697">
            <v>31</v>
          </cell>
          <cell r="N697">
            <v>0.3475386873033709</v>
          </cell>
        </row>
        <row r="698">
          <cell r="A698" t="str">
            <v>MOE - Iraq</v>
          </cell>
          <cell r="B698" t="str">
            <v>WDB150018</v>
          </cell>
          <cell r="C698">
            <v>1550</v>
          </cell>
          <cell r="D698">
            <v>1500</v>
          </cell>
          <cell r="E698">
            <v>600</v>
          </cell>
          <cell r="F698">
            <v>590</v>
          </cell>
          <cell r="G698">
            <v>750</v>
          </cell>
          <cell r="H698">
            <v>750</v>
          </cell>
          <cell r="I698" t="str">
            <v/>
          </cell>
          <cell r="J698">
            <v>1500</v>
          </cell>
          <cell r="K698" t="str">
            <v>Wooden Drum</v>
          </cell>
          <cell r="L698">
            <v>160</v>
          </cell>
          <cell r="M698">
            <v>46</v>
          </cell>
          <cell r="N698">
            <v>0.87579749200449464</v>
          </cell>
        </row>
        <row r="699">
          <cell r="A699" t="str">
            <v>MOE - Iraq</v>
          </cell>
          <cell r="B699" t="str">
            <v>WDB140023</v>
          </cell>
          <cell r="C699">
            <v>1450</v>
          </cell>
          <cell r="D699">
            <v>1400</v>
          </cell>
          <cell r="E699">
            <v>550</v>
          </cell>
          <cell r="F699">
            <v>900</v>
          </cell>
          <cell r="G699">
            <v>1100</v>
          </cell>
          <cell r="H699">
            <v>1100</v>
          </cell>
          <cell r="I699" t="str">
            <v/>
          </cell>
          <cell r="J699">
            <v>2000</v>
          </cell>
          <cell r="K699" t="str">
            <v>Wooden Drum</v>
          </cell>
          <cell r="L699">
            <v>118</v>
          </cell>
          <cell r="M699">
            <v>63</v>
          </cell>
          <cell r="N699">
            <v>1.1716177102481435</v>
          </cell>
        </row>
        <row r="700">
          <cell r="A700" t="str">
            <v>MOE - Iraq</v>
          </cell>
          <cell r="B700" t="str">
            <v>WDB150023</v>
          </cell>
          <cell r="C700">
            <v>1550</v>
          </cell>
          <cell r="D700">
            <v>1500</v>
          </cell>
          <cell r="E700">
            <v>650</v>
          </cell>
          <cell r="F700">
            <v>900</v>
          </cell>
          <cell r="G700">
            <v>1100</v>
          </cell>
          <cell r="H700">
            <v>1100</v>
          </cell>
          <cell r="I700" t="str">
            <v/>
          </cell>
          <cell r="J700">
            <v>2500</v>
          </cell>
          <cell r="K700" t="str">
            <v>Wooden Drum</v>
          </cell>
          <cell r="L700">
            <v>134</v>
          </cell>
          <cell r="M700">
            <v>67</v>
          </cell>
          <cell r="N700">
            <v>1.291783629247953</v>
          </cell>
        </row>
        <row r="701">
          <cell r="A701" t="str">
            <v>MOE - Iraq</v>
          </cell>
          <cell r="B701" t="str">
            <v>WDB150017</v>
          </cell>
          <cell r="C701">
            <v>1550</v>
          </cell>
          <cell r="D701">
            <v>1500</v>
          </cell>
          <cell r="E701">
            <v>600</v>
          </cell>
          <cell r="F701">
            <v>900</v>
          </cell>
          <cell r="G701">
            <v>1100</v>
          </cell>
          <cell r="H701">
            <v>1100</v>
          </cell>
          <cell r="I701" t="str">
            <v/>
          </cell>
          <cell r="J701">
            <v>2500</v>
          </cell>
          <cell r="K701" t="str">
            <v>Wooden Drum</v>
          </cell>
          <cell r="L701">
            <v>153</v>
          </cell>
          <cell r="M701">
            <v>67</v>
          </cell>
          <cell r="N701">
            <v>1.3359622759390595</v>
          </cell>
        </row>
        <row r="702">
          <cell r="A702" t="str">
            <v>MOE - Iraq</v>
          </cell>
          <cell r="B702" t="str">
            <v>WDB170026</v>
          </cell>
          <cell r="C702">
            <v>1750</v>
          </cell>
          <cell r="D702">
            <v>1700</v>
          </cell>
          <cell r="E702">
            <v>750</v>
          </cell>
          <cell r="F702">
            <v>900</v>
          </cell>
          <cell r="G702">
            <v>1100</v>
          </cell>
          <cell r="H702">
            <v>1100</v>
          </cell>
          <cell r="I702" t="str">
            <v/>
          </cell>
          <cell r="J702">
            <v>3000</v>
          </cell>
          <cell r="K702" t="str">
            <v>Wooden Drum</v>
          </cell>
          <cell r="L702">
            <v>190</v>
          </cell>
          <cell r="M702">
            <v>76</v>
          </cell>
          <cell r="N702">
            <v>1.6452128027768047</v>
          </cell>
        </row>
        <row r="703">
          <cell r="A703" t="str">
            <v>MOE - Iraq</v>
          </cell>
          <cell r="B703" t="str">
            <v>WDB180022</v>
          </cell>
          <cell r="C703">
            <v>1850</v>
          </cell>
          <cell r="D703">
            <v>1800</v>
          </cell>
          <cell r="E703">
            <v>750</v>
          </cell>
          <cell r="F703">
            <v>900</v>
          </cell>
          <cell r="G703">
            <v>1100</v>
          </cell>
          <cell r="H703">
            <v>1100</v>
          </cell>
          <cell r="I703" t="str">
            <v/>
          </cell>
          <cell r="J703">
            <v>3000</v>
          </cell>
          <cell r="K703" t="str">
            <v>Wooden Drum</v>
          </cell>
          <cell r="L703">
            <v>232</v>
          </cell>
          <cell r="M703">
            <v>80</v>
          </cell>
          <cell r="N703">
            <v>1.8926132242470008</v>
          </cell>
        </row>
        <row r="704">
          <cell r="A704" t="str">
            <v>MOE - Iraq</v>
          </cell>
          <cell r="B704" t="str">
            <v>WDB190026</v>
          </cell>
          <cell r="C704">
            <v>1950</v>
          </cell>
          <cell r="D704">
            <v>1900</v>
          </cell>
          <cell r="E704">
            <v>1150</v>
          </cell>
          <cell r="F704">
            <v>900</v>
          </cell>
          <cell r="G704">
            <v>1100</v>
          </cell>
          <cell r="H704">
            <v>1100</v>
          </cell>
          <cell r="I704" t="str">
            <v/>
          </cell>
          <cell r="J704">
            <v>1500</v>
          </cell>
          <cell r="K704" t="str">
            <v>Wooden Drum</v>
          </cell>
          <cell r="L704">
            <v>276</v>
          </cell>
          <cell r="M704">
            <v>84</v>
          </cell>
          <cell r="N704">
            <v>1.6169384688944968</v>
          </cell>
        </row>
        <row r="705">
          <cell r="A705" t="str">
            <v>MOE - Iraq</v>
          </cell>
          <cell r="B705" t="str">
            <v>WDB190027</v>
          </cell>
          <cell r="C705">
            <v>1950</v>
          </cell>
          <cell r="D705">
            <v>1900</v>
          </cell>
          <cell r="E705">
            <v>850</v>
          </cell>
          <cell r="F705">
            <v>900</v>
          </cell>
          <cell r="G705">
            <v>1100</v>
          </cell>
          <cell r="H705">
            <v>1100</v>
          </cell>
          <cell r="I705" t="str">
            <v/>
          </cell>
          <cell r="J705">
            <v>3000</v>
          </cell>
          <cell r="K705" t="str">
            <v>Wooden Drum</v>
          </cell>
          <cell r="L705">
            <v>260</v>
          </cell>
          <cell r="M705">
            <v>84</v>
          </cell>
          <cell r="N705">
            <v>2.0410534771291187</v>
          </cell>
        </row>
        <row r="706">
          <cell r="A706" t="str">
            <v>MOE - Iraq</v>
          </cell>
          <cell r="B706" t="str">
            <v>WDB210031</v>
          </cell>
          <cell r="C706">
            <v>2150</v>
          </cell>
          <cell r="D706">
            <v>2100</v>
          </cell>
          <cell r="E706">
            <v>1150</v>
          </cell>
          <cell r="F706">
            <v>900</v>
          </cell>
          <cell r="G706">
            <v>1100</v>
          </cell>
          <cell r="H706">
            <v>1100</v>
          </cell>
          <cell r="I706" t="str">
            <v/>
          </cell>
          <cell r="J706">
            <v>2000</v>
          </cell>
          <cell r="K706" t="str">
            <v>Wooden Drum</v>
          </cell>
          <cell r="L706">
            <v>314</v>
          </cell>
          <cell r="M706">
            <v>93</v>
          </cell>
          <cell r="N706">
            <v>2.1824251465406594</v>
          </cell>
        </row>
        <row r="707">
          <cell r="A707" t="str">
            <v>MOE - Iraq</v>
          </cell>
          <cell r="B707" t="str">
            <v>WDB240044</v>
          </cell>
          <cell r="C707">
            <v>2450</v>
          </cell>
          <cell r="D707">
            <v>2400</v>
          </cell>
          <cell r="E707">
            <v>1150</v>
          </cell>
          <cell r="F707">
            <v>900</v>
          </cell>
          <cell r="G707">
            <v>1100</v>
          </cell>
          <cell r="H707">
            <v>1100</v>
          </cell>
          <cell r="I707" t="str">
            <v/>
          </cell>
          <cell r="J707">
            <v>3000</v>
          </cell>
          <cell r="K707" t="str">
            <v>Wooden Drum</v>
          </cell>
          <cell r="L707">
            <v>427</v>
          </cell>
          <cell r="M707">
            <v>106</v>
          </cell>
          <cell r="N707">
            <v>3.1366839150685593</v>
          </cell>
        </row>
        <row r="708">
          <cell r="A708" t="str">
            <v>MOE - Iraq</v>
          </cell>
          <cell r="B708" t="str">
            <v>WDB220042</v>
          </cell>
          <cell r="C708">
            <v>2250</v>
          </cell>
          <cell r="D708">
            <v>2200</v>
          </cell>
          <cell r="E708">
            <v>1050</v>
          </cell>
          <cell r="F708">
            <v>1500</v>
          </cell>
          <cell r="G708">
            <v>1700</v>
          </cell>
          <cell r="H708">
            <v>1700</v>
          </cell>
          <cell r="I708" t="str">
            <v>Supported</v>
          </cell>
          <cell r="J708">
            <v>4500</v>
          </cell>
          <cell r="K708" t="str">
            <v>Wooden Drum</v>
          </cell>
          <cell r="L708">
            <v>451</v>
          </cell>
          <cell r="M708">
            <v>150</v>
          </cell>
          <cell r="N708">
            <v>4.4031384535469433</v>
          </cell>
        </row>
        <row r="709">
          <cell r="A709" t="str">
            <v>MOE - Iraq</v>
          </cell>
          <cell r="B709" t="str">
            <v>WDB230038</v>
          </cell>
          <cell r="C709">
            <v>2350</v>
          </cell>
          <cell r="D709">
            <v>2300</v>
          </cell>
          <cell r="E709">
            <v>1300</v>
          </cell>
          <cell r="F709">
            <v>1500</v>
          </cell>
          <cell r="G709">
            <v>1700</v>
          </cell>
          <cell r="H709">
            <v>1700</v>
          </cell>
          <cell r="I709" t="str">
            <v>Supported</v>
          </cell>
          <cell r="J709">
            <v>4000</v>
          </cell>
          <cell r="K709" t="str">
            <v>Wooden Drum</v>
          </cell>
          <cell r="L709">
            <v>657</v>
          </cell>
          <cell r="M709">
            <v>157</v>
          </cell>
          <cell r="N709">
            <v>4.2411500823462207</v>
          </cell>
        </row>
        <row r="710">
          <cell r="A710" t="str">
            <v>MOE - Iraq</v>
          </cell>
          <cell r="B710" t="str">
            <v>WDB240071</v>
          </cell>
          <cell r="C710">
            <v>2450</v>
          </cell>
          <cell r="D710">
            <v>2400</v>
          </cell>
          <cell r="E710">
            <v>1150</v>
          </cell>
          <cell r="F710">
            <v>1500</v>
          </cell>
          <cell r="G710">
            <v>1700</v>
          </cell>
          <cell r="H710">
            <v>1700</v>
          </cell>
          <cell r="I710" t="str">
            <v>Supported</v>
          </cell>
          <cell r="J710">
            <v>6000</v>
          </cell>
          <cell r="K710" t="str">
            <v>Wooden Drum</v>
          </cell>
          <cell r="L710">
            <v>481</v>
          </cell>
          <cell r="M710">
            <v>164</v>
          </cell>
          <cell r="N710">
            <v>5.2278065251142651</v>
          </cell>
        </row>
        <row r="711">
          <cell r="A711" t="str">
            <v>Plywood</v>
          </cell>
          <cell r="B711" t="str">
            <v>WDPU12000</v>
          </cell>
          <cell r="C711">
            <v>305</v>
          </cell>
          <cell r="D711">
            <v>305</v>
          </cell>
          <cell r="E711">
            <v>127</v>
          </cell>
          <cell r="F711">
            <v>279</v>
          </cell>
          <cell r="G711">
            <v>308</v>
          </cell>
          <cell r="H711">
            <v>308</v>
          </cell>
          <cell r="J711">
            <v>60</v>
          </cell>
          <cell r="K711" t="str">
            <v>Plywood Drum</v>
          </cell>
          <cell r="L711">
            <v>3</v>
          </cell>
          <cell r="M711">
            <v>194</v>
          </cell>
          <cell r="N711">
            <v>1.6849919631158242E-2</v>
          </cell>
        </row>
        <row r="712">
          <cell r="A712" t="str">
            <v>Plywood</v>
          </cell>
          <cell r="B712" t="str">
            <v>WDPU14000</v>
          </cell>
          <cell r="C712">
            <v>356</v>
          </cell>
          <cell r="D712">
            <v>356</v>
          </cell>
          <cell r="E712">
            <v>152</v>
          </cell>
          <cell r="F712">
            <v>254</v>
          </cell>
          <cell r="G712">
            <v>273</v>
          </cell>
          <cell r="H712">
            <v>273</v>
          </cell>
          <cell r="J712">
            <v>60</v>
          </cell>
          <cell r="K712" t="str">
            <v>Plywood Drum</v>
          </cell>
          <cell r="L712">
            <v>3</v>
          </cell>
          <cell r="M712">
            <v>163</v>
          </cell>
          <cell r="N712">
            <v>2.0673665147177906E-2</v>
          </cell>
        </row>
        <row r="713">
          <cell r="A713" t="str">
            <v>Plywood</v>
          </cell>
          <cell r="B713" t="str">
            <v>WDPU16000</v>
          </cell>
          <cell r="C713">
            <v>407</v>
          </cell>
          <cell r="D713">
            <v>407</v>
          </cell>
          <cell r="E713">
            <v>203</v>
          </cell>
          <cell r="F713">
            <v>279</v>
          </cell>
          <cell r="G713">
            <v>305</v>
          </cell>
          <cell r="H713">
            <v>305</v>
          </cell>
          <cell r="J713">
            <v>130</v>
          </cell>
          <cell r="K713" t="str">
            <v>Plywood Drum</v>
          </cell>
          <cell r="L713">
            <v>4</v>
          </cell>
          <cell r="M713">
            <v>163</v>
          </cell>
          <cell r="N713">
            <v>2.7268050339436793E-2</v>
          </cell>
        </row>
        <row r="714">
          <cell r="A714" t="str">
            <v>Plywood</v>
          </cell>
          <cell r="B714" t="str">
            <v>WDPU18000</v>
          </cell>
          <cell r="C714">
            <v>458</v>
          </cell>
          <cell r="D714">
            <v>458</v>
          </cell>
          <cell r="E714">
            <v>203</v>
          </cell>
          <cell r="F714">
            <v>355</v>
          </cell>
          <cell r="G714">
            <v>394</v>
          </cell>
          <cell r="H714">
            <v>394</v>
          </cell>
          <cell r="J714">
            <v>350</v>
          </cell>
          <cell r="K714" t="str">
            <v>Plywood Drum</v>
          </cell>
          <cell r="L714">
            <v>7</v>
          </cell>
          <cell r="M714">
            <v>192</v>
          </cell>
          <cell r="N714">
            <v>4.6995889538167204E-2</v>
          </cell>
        </row>
        <row r="715">
          <cell r="A715" t="str">
            <v>Plywood</v>
          </cell>
          <cell r="B715" t="str">
            <v>WDPU24000</v>
          </cell>
          <cell r="C715">
            <v>610</v>
          </cell>
          <cell r="D715">
            <v>610</v>
          </cell>
          <cell r="E715">
            <v>254</v>
          </cell>
          <cell r="F715">
            <v>304</v>
          </cell>
          <cell r="G715">
            <v>343</v>
          </cell>
          <cell r="H715">
            <v>343</v>
          </cell>
          <cell r="J715">
            <v>490</v>
          </cell>
          <cell r="K715" t="str">
            <v>Plywood Drum</v>
          </cell>
          <cell r="L715">
            <v>11</v>
          </cell>
          <cell r="M715">
            <v>194</v>
          </cell>
          <cell r="N715">
            <v>7.3439076241893983E-2</v>
          </cell>
        </row>
        <row r="716">
          <cell r="A716" t="str">
            <v>Plywood</v>
          </cell>
          <cell r="B716" t="str">
            <v>WDPU24001</v>
          </cell>
          <cell r="C716">
            <v>610</v>
          </cell>
          <cell r="D716">
            <v>610</v>
          </cell>
          <cell r="E716">
            <v>254</v>
          </cell>
          <cell r="F716">
            <v>457</v>
          </cell>
          <cell r="G716">
            <v>496</v>
          </cell>
          <cell r="H716">
            <v>496</v>
          </cell>
          <cell r="J716">
            <v>720</v>
          </cell>
          <cell r="K716" t="str">
            <v>Plywood Drum</v>
          </cell>
          <cell r="L716">
            <v>12</v>
          </cell>
          <cell r="M716">
            <v>192</v>
          </cell>
          <cell r="N716">
            <v>0.11040019027153142</v>
          </cell>
        </row>
        <row r="717">
          <cell r="A717" t="str">
            <v>Plywood</v>
          </cell>
          <cell r="B717" t="str">
            <v>WDPU30000</v>
          </cell>
          <cell r="C717">
            <v>762</v>
          </cell>
          <cell r="D717">
            <v>762</v>
          </cell>
          <cell r="E717">
            <v>304</v>
          </cell>
          <cell r="F717">
            <v>457</v>
          </cell>
          <cell r="G717">
            <v>502</v>
          </cell>
          <cell r="H717">
            <v>502</v>
          </cell>
          <cell r="J717">
            <v>1400</v>
          </cell>
          <cell r="K717" t="str">
            <v>Plywood Drum</v>
          </cell>
          <cell r="L717">
            <v>18</v>
          </cell>
          <cell r="M717">
            <v>192</v>
          </cell>
          <cell r="N717">
            <v>0.17523819215527869</v>
          </cell>
        </row>
        <row r="718">
          <cell r="A718" t="str">
            <v>Plywood</v>
          </cell>
          <cell r="B718" t="str">
            <v>WDPU32000</v>
          </cell>
          <cell r="C718">
            <v>813</v>
          </cell>
          <cell r="D718">
            <v>813</v>
          </cell>
          <cell r="E718">
            <v>355</v>
          </cell>
          <cell r="F718">
            <v>609</v>
          </cell>
          <cell r="G718">
            <v>661</v>
          </cell>
          <cell r="H718">
            <v>661</v>
          </cell>
          <cell r="J718">
            <v>2070</v>
          </cell>
          <cell r="K718" t="str">
            <v>Plywood Drum</v>
          </cell>
          <cell r="L718">
            <v>25</v>
          </cell>
          <cell r="M718">
            <v>192</v>
          </cell>
          <cell r="N718">
            <v>0.2558677173883751</v>
          </cell>
        </row>
        <row r="719">
          <cell r="A719" t="str">
            <v>Plywood</v>
          </cell>
          <cell r="B719" t="str">
            <v>WDPU42000</v>
          </cell>
          <cell r="C719">
            <v>1067</v>
          </cell>
          <cell r="D719">
            <v>1067</v>
          </cell>
          <cell r="E719">
            <v>457</v>
          </cell>
          <cell r="F719">
            <v>660</v>
          </cell>
          <cell r="G719">
            <v>724</v>
          </cell>
          <cell r="H719">
            <v>724</v>
          </cell>
          <cell r="J719">
            <v>2000</v>
          </cell>
          <cell r="K719" t="str">
            <v>Plywood Drum</v>
          </cell>
          <cell r="L719">
            <v>27</v>
          </cell>
          <cell r="M719">
            <v>163</v>
          </cell>
          <cell r="N719">
            <v>0.48189078208973057</v>
          </cell>
        </row>
        <row r="720">
          <cell r="A720" t="str">
            <v>Rexel</v>
          </cell>
          <cell r="B720" t="str">
            <v>XBC</v>
          </cell>
          <cell r="C720">
            <v>680</v>
          </cell>
          <cell r="D720">
            <v>630</v>
          </cell>
          <cell r="E720">
            <v>375</v>
          </cell>
          <cell r="F720">
            <v>375</v>
          </cell>
          <cell r="G720">
            <v>478</v>
          </cell>
          <cell r="H720">
            <v>478</v>
          </cell>
          <cell r="I720" t="str">
            <v/>
          </cell>
          <cell r="J720">
            <v>300</v>
          </cell>
          <cell r="K720" t="str">
            <v>Wooden Drum</v>
          </cell>
          <cell r="L720">
            <v>20</v>
          </cell>
          <cell r="M720">
            <v>8</v>
          </cell>
          <cell r="N720">
            <v>7.5479217871755405E-2</v>
          </cell>
        </row>
        <row r="721">
          <cell r="A721" t="str">
            <v>Rexel</v>
          </cell>
          <cell r="B721" t="str">
            <v>BBC</v>
          </cell>
          <cell r="C721">
            <v>850</v>
          </cell>
          <cell r="D721">
            <v>800</v>
          </cell>
          <cell r="E721">
            <v>450</v>
          </cell>
          <cell r="F721">
            <v>485</v>
          </cell>
          <cell r="G721">
            <v>613</v>
          </cell>
          <cell r="H721">
            <v>613</v>
          </cell>
          <cell r="I721" t="str">
            <v/>
          </cell>
          <cell r="J721">
            <v>500</v>
          </cell>
          <cell r="K721" t="str">
            <v>Wooden Drum</v>
          </cell>
          <cell r="L721">
            <v>40</v>
          </cell>
          <cell r="M721">
            <v>20</v>
          </cell>
          <cell r="N721">
            <v>0.16665167279589604</v>
          </cell>
        </row>
        <row r="722">
          <cell r="A722" t="str">
            <v>Rexel</v>
          </cell>
          <cell r="B722" t="str">
            <v>BBM</v>
          </cell>
          <cell r="C722">
            <v>950</v>
          </cell>
          <cell r="D722">
            <v>900</v>
          </cell>
          <cell r="E722">
            <v>375</v>
          </cell>
          <cell r="F722">
            <v>470</v>
          </cell>
          <cell r="G722">
            <v>598</v>
          </cell>
          <cell r="H722">
            <v>598</v>
          </cell>
          <cell r="I722" t="str">
            <v/>
          </cell>
          <cell r="J722">
            <v>600</v>
          </cell>
          <cell r="K722" t="str">
            <v>Wooden Drum</v>
          </cell>
          <cell r="L722">
            <v>65</v>
          </cell>
          <cell r="M722">
            <v>23</v>
          </cell>
          <cell r="N722">
            <v>0.24709117094335845</v>
          </cell>
        </row>
        <row r="723">
          <cell r="A723" t="str">
            <v>Rexel</v>
          </cell>
          <cell r="B723" t="str">
            <v>CBC</v>
          </cell>
          <cell r="C723">
            <v>1050</v>
          </cell>
          <cell r="D723">
            <v>1000</v>
          </cell>
          <cell r="E723">
            <v>500</v>
          </cell>
          <cell r="F723">
            <v>485</v>
          </cell>
          <cell r="G723">
            <v>613</v>
          </cell>
          <cell r="H723">
            <v>613</v>
          </cell>
          <cell r="I723" t="str">
            <v/>
          </cell>
          <cell r="J723">
            <v>800</v>
          </cell>
          <cell r="K723" t="str">
            <v>Wooden Drum</v>
          </cell>
          <cell r="L723">
            <v>70</v>
          </cell>
          <cell r="M723">
            <v>27</v>
          </cell>
          <cell r="N723">
            <v>0.28568858193582181</v>
          </cell>
        </row>
        <row r="724">
          <cell r="A724" t="str">
            <v>Rexel</v>
          </cell>
          <cell r="B724" t="str">
            <v>CBM</v>
          </cell>
          <cell r="C724">
            <v>1100</v>
          </cell>
          <cell r="D724">
            <v>1050</v>
          </cell>
          <cell r="E724">
            <v>510</v>
          </cell>
          <cell r="F724">
            <v>470</v>
          </cell>
          <cell r="G724">
            <v>598</v>
          </cell>
          <cell r="H724">
            <v>598</v>
          </cell>
          <cell r="I724" t="str">
            <v/>
          </cell>
          <cell r="J724">
            <v>900</v>
          </cell>
          <cell r="K724" t="str">
            <v>Wooden Drum</v>
          </cell>
          <cell r="L724">
            <v>80</v>
          </cell>
          <cell r="M724">
            <v>28</v>
          </cell>
          <cell r="N724">
            <v>0.31096112403762488</v>
          </cell>
        </row>
        <row r="725">
          <cell r="A725" t="str">
            <v>Rexel</v>
          </cell>
          <cell r="B725" t="str">
            <v>DBM</v>
          </cell>
          <cell r="C725">
            <v>1250</v>
          </cell>
          <cell r="D725">
            <v>1200</v>
          </cell>
          <cell r="E725">
            <v>650</v>
          </cell>
          <cell r="F725">
            <v>600</v>
          </cell>
          <cell r="G725">
            <v>728</v>
          </cell>
          <cell r="H725">
            <v>728</v>
          </cell>
          <cell r="I725" t="str">
            <v/>
          </cell>
          <cell r="J725">
            <v>1300</v>
          </cell>
          <cell r="K725" t="str">
            <v>Wooden Drum</v>
          </cell>
          <cell r="L725">
            <v>105</v>
          </cell>
          <cell r="M725">
            <v>34</v>
          </cell>
          <cell r="N725">
            <v>0.47948557875414216</v>
          </cell>
        </row>
        <row r="726">
          <cell r="A726" t="str">
            <v>Rexel</v>
          </cell>
          <cell r="B726" t="str">
            <v>EBM</v>
          </cell>
          <cell r="C726">
            <v>1450</v>
          </cell>
          <cell r="D726">
            <v>1400</v>
          </cell>
          <cell r="E726">
            <v>800</v>
          </cell>
          <cell r="F726">
            <v>600</v>
          </cell>
          <cell r="G726">
            <v>728</v>
          </cell>
          <cell r="H726">
            <v>728</v>
          </cell>
          <cell r="I726" t="str">
            <v/>
          </cell>
          <cell r="J726">
            <v>1500</v>
          </cell>
          <cell r="K726" t="str">
            <v>Wooden Drum</v>
          </cell>
          <cell r="L726">
            <v>145</v>
          </cell>
          <cell r="M726">
            <v>48</v>
          </cell>
          <cell r="N726">
            <v>0.62203534541077898</v>
          </cell>
        </row>
        <row r="727">
          <cell r="A727" t="str">
            <v>Rexel</v>
          </cell>
          <cell r="B727" t="str">
            <v>FBM</v>
          </cell>
          <cell r="C727">
            <v>1700</v>
          </cell>
          <cell r="D727">
            <v>1650</v>
          </cell>
          <cell r="E727">
            <v>800</v>
          </cell>
          <cell r="F727">
            <v>600</v>
          </cell>
          <cell r="G727">
            <v>728</v>
          </cell>
          <cell r="H727">
            <v>728</v>
          </cell>
          <cell r="I727" t="str">
            <v/>
          </cell>
          <cell r="J727">
            <v>2000</v>
          </cell>
          <cell r="K727" t="str">
            <v>Wooden Drum</v>
          </cell>
          <cell r="L727">
            <v>215</v>
          </cell>
          <cell r="M727">
            <v>60</v>
          </cell>
          <cell r="N727">
            <v>0.98135500516511165</v>
          </cell>
        </row>
        <row r="728">
          <cell r="A728" t="str">
            <v>Rexel</v>
          </cell>
          <cell r="B728" t="str">
            <v>GBM</v>
          </cell>
          <cell r="C728">
            <v>1950</v>
          </cell>
          <cell r="D728">
            <v>1900</v>
          </cell>
          <cell r="E728">
            <v>1020</v>
          </cell>
          <cell r="F728">
            <v>850</v>
          </cell>
          <cell r="G728">
            <v>978</v>
          </cell>
          <cell r="H728">
            <v>978</v>
          </cell>
          <cell r="I728" t="str">
            <v/>
          </cell>
          <cell r="J728">
            <v>4000</v>
          </cell>
          <cell r="K728" t="str">
            <v>Wooden Drum</v>
          </cell>
          <cell r="L728">
            <v>360</v>
          </cell>
          <cell r="M728">
            <v>92</v>
          </cell>
          <cell r="N728">
            <v>1.7154352525661707</v>
          </cell>
        </row>
        <row r="729">
          <cell r="A729" t="str">
            <v>Steel</v>
          </cell>
          <cell r="B729" t="str">
            <v>STB140000</v>
          </cell>
          <cell r="C729">
            <v>1470</v>
          </cell>
          <cell r="D729">
            <v>1400</v>
          </cell>
          <cell r="E729">
            <v>850</v>
          </cell>
          <cell r="F729">
            <v>1000</v>
          </cell>
          <cell r="G729">
            <v>1100</v>
          </cell>
          <cell r="H729">
            <v>1100</v>
          </cell>
          <cell r="J729">
            <v>2500</v>
          </cell>
          <cell r="K729" t="str">
            <v>Steel Drum</v>
          </cell>
          <cell r="L729">
            <v>205</v>
          </cell>
          <cell r="M729">
            <v>60</v>
          </cell>
          <cell r="N729">
            <v>0.9719302272043423</v>
          </cell>
        </row>
        <row r="730">
          <cell r="A730" t="str">
            <v>Steel</v>
          </cell>
          <cell r="B730" t="str">
            <v>STB150002</v>
          </cell>
          <cell r="C730">
            <v>1570</v>
          </cell>
          <cell r="D730">
            <v>1500</v>
          </cell>
          <cell r="E730">
            <v>850</v>
          </cell>
          <cell r="F730">
            <v>1000</v>
          </cell>
          <cell r="G730">
            <v>1100</v>
          </cell>
          <cell r="H730">
            <v>1100</v>
          </cell>
          <cell r="J730">
            <v>2500</v>
          </cell>
          <cell r="K730" t="str">
            <v>Steel Drum</v>
          </cell>
          <cell r="L730">
            <v>221</v>
          </cell>
          <cell r="M730">
            <v>65</v>
          </cell>
          <cell r="N730">
            <v>1.1996956945896022</v>
          </cell>
        </row>
        <row r="731">
          <cell r="A731" t="str">
            <v>Steel</v>
          </cell>
          <cell r="B731" t="str">
            <v>STB170004</v>
          </cell>
          <cell r="C731">
            <v>1770</v>
          </cell>
          <cell r="D731">
            <v>1700</v>
          </cell>
          <cell r="E731">
            <v>800</v>
          </cell>
          <cell r="F731">
            <v>1000</v>
          </cell>
          <cell r="G731">
            <v>1100</v>
          </cell>
          <cell r="H731">
            <v>1100</v>
          </cell>
          <cell r="J731">
            <v>3000</v>
          </cell>
          <cell r="K731" t="str">
            <v>Steel Drum</v>
          </cell>
          <cell r="L731">
            <v>250</v>
          </cell>
          <cell r="M731">
            <v>73</v>
          </cell>
          <cell r="N731">
            <v>1.7671458676442584</v>
          </cell>
        </row>
        <row r="732">
          <cell r="A732" t="str">
            <v>Steel</v>
          </cell>
          <cell r="B732" t="str">
            <v>STB170003</v>
          </cell>
          <cell r="C732">
            <v>1770</v>
          </cell>
          <cell r="D732">
            <v>1700</v>
          </cell>
          <cell r="E732">
            <v>750</v>
          </cell>
          <cell r="F732">
            <v>1000</v>
          </cell>
          <cell r="G732">
            <v>1100</v>
          </cell>
          <cell r="H732">
            <v>1100</v>
          </cell>
          <cell r="J732">
            <v>5000</v>
          </cell>
          <cell r="K732" t="str">
            <v>Steel Drum</v>
          </cell>
          <cell r="L732">
            <v>264</v>
          </cell>
          <cell r="M732">
            <v>73</v>
          </cell>
          <cell r="N732">
            <v>1.8280142253075606</v>
          </cell>
        </row>
        <row r="733">
          <cell r="A733" t="str">
            <v>Steel</v>
          </cell>
          <cell r="B733" t="str">
            <v>STB180006</v>
          </cell>
          <cell r="C733">
            <v>1870</v>
          </cell>
          <cell r="D733">
            <v>1800</v>
          </cell>
          <cell r="E733">
            <v>1300</v>
          </cell>
          <cell r="F733">
            <v>1000</v>
          </cell>
          <cell r="G733">
            <v>1100</v>
          </cell>
          <cell r="H733">
            <v>1100</v>
          </cell>
          <cell r="J733">
            <v>2000</v>
          </cell>
          <cell r="K733" t="str">
            <v>Steel Drum</v>
          </cell>
          <cell r="L733">
            <v>283</v>
          </cell>
          <cell r="M733">
            <v>78</v>
          </cell>
          <cell r="N733">
            <v>1.2173671532660448</v>
          </cell>
        </row>
        <row r="734">
          <cell r="A734" t="str">
            <v>Steel</v>
          </cell>
          <cell r="B734" t="str">
            <v>STB180004</v>
          </cell>
          <cell r="C734">
            <v>1870</v>
          </cell>
          <cell r="D734">
            <v>1800</v>
          </cell>
          <cell r="E734">
            <v>1100</v>
          </cell>
          <cell r="F734">
            <v>1000</v>
          </cell>
          <cell r="G734">
            <v>1100</v>
          </cell>
          <cell r="H734">
            <v>1100</v>
          </cell>
          <cell r="J734">
            <v>2500</v>
          </cell>
          <cell r="K734" t="str">
            <v>Steel Drum</v>
          </cell>
          <cell r="L734">
            <v>280</v>
          </cell>
          <cell r="M734">
            <v>78</v>
          </cell>
          <cell r="N734">
            <v>1.5943582716968201</v>
          </cell>
        </row>
        <row r="735">
          <cell r="A735" t="str">
            <v>Steel</v>
          </cell>
          <cell r="B735" t="str">
            <v>STB180003</v>
          </cell>
          <cell r="C735">
            <v>1870</v>
          </cell>
          <cell r="D735">
            <v>1800</v>
          </cell>
          <cell r="E735">
            <v>950</v>
          </cell>
          <cell r="F735">
            <v>1000</v>
          </cell>
          <cell r="G735">
            <v>1100</v>
          </cell>
          <cell r="H735">
            <v>1100</v>
          </cell>
          <cell r="J735">
            <v>5000</v>
          </cell>
          <cell r="K735" t="str">
            <v>Steel Drum</v>
          </cell>
          <cell r="L735">
            <v>291</v>
          </cell>
          <cell r="M735">
            <v>78</v>
          </cell>
          <cell r="N735">
            <v>1.8358682069415355</v>
          </cell>
        </row>
        <row r="736">
          <cell r="A736" t="str">
            <v>Steel</v>
          </cell>
          <cell r="B736" t="str">
            <v>STB190004</v>
          </cell>
          <cell r="C736">
            <v>1970</v>
          </cell>
          <cell r="D736">
            <v>1900</v>
          </cell>
          <cell r="E736">
            <v>900</v>
          </cell>
          <cell r="F736">
            <v>1000</v>
          </cell>
          <cell r="G736">
            <v>1100</v>
          </cell>
          <cell r="H736">
            <v>1100</v>
          </cell>
          <cell r="J736">
            <v>4000</v>
          </cell>
          <cell r="K736" t="str">
            <v>Steel Drum</v>
          </cell>
          <cell r="L736">
            <v>290</v>
          </cell>
          <cell r="M736">
            <v>82</v>
          </cell>
          <cell r="N736">
            <v>2.1991148575128552</v>
          </cell>
        </row>
        <row r="737">
          <cell r="A737" t="str">
            <v>Steel</v>
          </cell>
          <cell r="B737" t="str">
            <v>STB190003</v>
          </cell>
          <cell r="C737">
            <v>1970</v>
          </cell>
          <cell r="D737">
            <v>1900</v>
          </cell>
          <cell r="E737">
            <v>850</v>
          </cell>
          <cell r="F737">
            <v>1000</v>
          </cell>
          <cell r="G737">
            <v>1100</v>
          </cell>
          <cell r="H737">
            <v>1100</v>
          </cell>
          <cell r="J737">
            <v>4000</v>
          </cell>
          <cell r="K737" t="str">
            <v>Steel Drum</v>
          </cell>
          <cell r="L737">
            <v>289</v>
          </cell>
          <cell r="M737">
            <v>82</v>
          </cell>
          <cell r="N737">
            <v>2.2678371968101319</v>
          </cell>
        </row>
        <row r="738">
          <cell r="A738" t="str">
            <v>Steel</v>
          </cell>
          <cell r="B738" t="str">
            <v>STB190006</v>
          </cell>
          <cell r="C738">
            <v>1970</v>
          </cell>
          <cell r="D738">
            <v>1900</v>
          </cell>
          <cell r="E738">
            <v>1000</v>
          </cell>
          <cell r="F738">
            <v>1000</v>
          </cell>
          <cell r="G738">
            <v>1100</v>
          </cell>
          <cell r="H738">
            <v>1100</v>
          </cell>
          <cell r="J738">
            <v>5000</v>
          </cell>
          <cell r="K738" t="str">
            <v>Steel Drum</v>
          </cell>
          <cell r="L738">
            <v>295</v>
          </cell>
          <cell r="M738">
            <v>82</v>
          </cell>
          <cell r="N738">
            <v>2.04988920646734</v>
          </cell>
        </row>
        <row r="739">
          <cell r="A739" t="str">
            <v>Steel</v>
          </cell>
          <cell r="B739" t="str">
            <v>STB200009</v>
          </cell>
          <cell r="C739">
            <v>2070</v>
          </cell>
          <cell r="D739">
            <v>2000</v>
          </cell>
          <cell r="E739">
            <v>850</v>
          </cell>
          <cell r="F739">
            <v>1000</v>
          </cell>
          <cell r="G739">
            <v>1100</v>
          </cell>
          <cell r="H739">
            <v>1100</v>
          </cell>
          <cell r="J739">
            <v>5000</v>
          </cell>
          <cell r="K739" t="str">
            <v>Steel Drum</v>
          </cell>
          <cell r="L739">
            <v>310</v>
          </cell>
          <cell r="M739">
            <v>86</v>
          </cell>
          <cell r="N739">
            <v>2.5741424805351367</v>
          </cell>
        </row>
        <row r="740">
          <cell r="A740" t="str">
            <v>Steel</v>
          </cell>
          <cell r="B740" t="str">
            <v>STB210009</v>
          </cell>
          <cell r="C740">
            <v>2170</v>
          </cell>
          <cell r="D740">
            <v>2100</v>
          </cell>
          <cell r="E740">
            <v>1350</v>
          </cell>
          <cell r="F740">
            <v>1000</v>
          </cell>
          <cell r="G740">
            <v>1100</v>
          </cell>
          <cell r="H740">
            <v>1100</v>
          </cell>
          <cell r="J740">
            <v>2000</v>
          </cell>
          <cell r="K740" t="str">
            <v>Steel Drum</v>
          </cell>
          <cell r="L740">
            <v>336</v>
          </cell>
          <cell r="M740">
            <v>91</v>
          </cell>
          <cell r="N740">
            <v>2.0322177477908978</v>
          </cell>
        </row>
        <row r="741">
          <cell r="A741" t="str">
            <v>Steel</v>
          </cell>
          <cell r="B741" t="str">
            <v>STB210016</v>
          </cell>
          <cell r="C741">
            <v>2170</v>
          </cell>
          <cell r="D741">
            <v>2100</v>
          </cell>
          <cell r="E741">
            <v>1250</v>
          </cell>
          <cell r="F741">
            <v>1000</v>
          </cell>
          <cell r="G741">
            <v>1100</v>
          </cell>
          <cell r="H741">
            <v>1100</v>
          </cell>
          <cell r="J741">
            <v>5000</v>
          </cell>
          <cell r="K741" t="str">
            <v>Steel Drum</v>
          </cell>
          <cell r="L741">
            <v>348</v>
          </cell>
          <cell r="M741">
            <v>91</v>
          </cell>
          <cell r="N741">
            <v>2.2364212702742337</v>
          </cell>
        </row>
        <row r="742">
          <cell r="A742" t="str">
            <v>Steel</v>
          </cell>
          <cell r="B742" t="str">
            <v>STB210011</v>
          </cell>
          <cell r="C742">
            <v>2170</v>
          </cell>
          <cell r="D742">
            <v>2100</v>
          </cell>
          <cell r="E742">
            <v>1000</v>
          </cell>
          <cell r="F742">
            <v>1000</v>
          </cell>
          <cell r="G742">
            <v>1100</v>
          </cell>
          <cell r="H742">
            <v>1100</v>
          </cell>
          <cell r="J742">
            <v>5000</v>
          </cell>
          <cell r="K742" t="str">
            <v>Steel Drum</v>
          </cell>
          <cell r="L742">
            <v>334</v>
          </cell>
          <cell r="M742">
            <v>91</v>
          </cell>
          <cell r="N742">
            <v>2.6782077371852986</v>
          </cell>
        </row>
        <row r="743">
          <cell r="A743" t="str">
            <v>Steel</v>
          </cell>
          <cell r="B743" t="str">
            <v>STB220018</v>
          </cell>
          <cell r="C743">
            <v>2270</v>
          </cell>
          <cell r="D743">
            <v>2200</v>
          </cell>
          <cell r="E743">
            <v>1250</v>
          </cell>
          <cell r="F743">
            <v>1000</v>
          </cell>
          <cell r="G743">
            <v>1100</v>
          </cell>
          <cell r="H743">
            <v>1100</v>
          </cell>
          <cell r="J743">
            <v>5000</v>
          </cell>
          <cell r="K743" t="str">
            <v>Steel Drum</v>
          </cell>
          <cell r="L743">
            <v>365</v>
          </cell>
          <cell r="M743">
            <v>95</v>
          </cell>
          <cell r="N743">
            <v>2.5741424805351367</v>
          </cell>
        </row>
        <row r="744">
          <cell r="A744" t="str">
            <v>Steel</v>
          </cell>
          <cell r="B744" t="str">
            <v>STB220026</v>
          </cell>
          <cell r="C744">
            <v>2270</v>
          </cell>
          <cell r="D744">
            <v>2200</v>
          </cell>
          <cell r="E744">
            <v>1050</v>
          </cell>
          <cell r="F744">
            <v>1000</v>
          </cell>
          <cell r="G744">
            <v>1100</v>
          </cell>
          <cell r="H744">
            <v>1100</v>
          </cell>
          <cell r="J744">
            <v>5000</v>
          </cell>
          <cell r="K744" t="str">
            <v>Steel Drum</v>
          </cell>
          <cell r="L744">
            <v>358</v>
          </cell>
          <cell r="M744">
            <v>95</v>
          </cell>
          <cell r="N744">
            <v>2.9354256356979627</v>
          </cell>
        </row>
        <row r="745">
          <cell r="A745" t="str">
            <v>Steel</v>
          </cell>
          <cell r="B745" t="str">
            <v>STB230014</v>
          </cell>
          <cell r="C745">
            <v>2370</v>
          </cell>
          <cell r="D745">
            <v>2300</v>
          </cell>
          <cell r="E745">
            <v>1300</v>
          </cell>
          <cell r="F745">
            <v>1000</v>
          </cell>
          <cell r="G745">
            <v>1100</v>
          </cell>
          <cell r="H745">
            <v>1100</v>
          </cell>
          <cell r="J745">
            <v>2200</v>
          </cell>
          <cell r="K745" t="str">
            <v>Steel Drum</v>
          </cell>
          <cell r="L745">
            <v>397</v>
          </cell>
          <cell r="M745">
            <v>99</v>
          </cell>
          <cell r="N745">
            <v>2.8274333882308134</v>
          </cell>
        </row>
        <row r="746">
          <cell r="A746" t="str">
            <v>Steel</v>
          </cell>
          <cell r="B746" t="str">
            <v>STB230021</v>
          </cell>
          <cell r="C746">
            <v>2370</v>
          </cell>
          <cell r="D746">
            <v>2300</v>
          </cell>
          <cell r="E746">
            <v>1500</v>
          </cell>
          <cell r="F746">
            <v>1000</v>
          </cell>
          <cell r="G746">
            <v>1100</v>
          </cell>
          <cell r="H746">
            <v>1100</v>
          </cell>
          <cell r="J746">
            <v>5000</v>
          </cell>
          <cell r="K746" t="str">
            <v>Steel Drum</v>
          </cell>
          <cell r="L746">
            <v>383</v>
          </cell>
          <cell r="M746">
            <v>99</v>
          </cell>
          <cell r="N746">
            <v>2.387610416728243</v>
          </cell>
        </row>
        <row r="747">
          <cell r="A747" t="str">
            <v>Steel</v>
          </cell>
          <cell r="B747" t="str">
            <v>STB240017</v>
          </cell>
          <cell r="C747">
            <v>2470</v>
          </cell>
          <cell r="D747">
            <v>2400</v>
          </cell>
          <cell r="E747">
            <v>1450</v>
          </cell>
          <cell r="F747">
            <v>1000</v>
          </cell>
          <cell r="G747">
            <v>1100</v>
          </cell>
          <cell r="H747">
            <v>1100</v>
          </cell>
          <cell r="J747">
            <v>4000</v>
          </cell>
          <cell r="K747" t="str">
            <v>Steel Drum</v>
          </cell>
          <cell r="L747">
            <v>416</v>
          </cell>
          <cell r="M747">
            <v>104</v>
          </cell>
          <cell r="N747">
            <v>2.8725937826261667</v>
          </cell>
        </row>
        <row r="748">
          <cell r="A748" t="str">
            <v>Steel</v>
          </cell>
          <cell r="B748" t="str">
            <v>STB250013</v>
          </cell>
          <cell r="C748">
            <v>2575</v>
          </cell>
          <cell r="D748">
            <v>2500</v>
          </cell>
          <cell r="E748">
            <v>1600</v>
          </cell>
          <cell r="F748">
            <v>1000</v>
          </cell>
          <cell r="G748">
            <v>1100</v>
          </cell>
          <cell r="H748">
            <v>1100</v>
          </cell>
          <cell r="J748">
            <v>4000</v>
          </cell>
          <cell r="K748" t="str">
            <v>Steel Drum</v>
          </cell>
          <cell r="L748">
            <v>434</v>
          </cell>
          <cell r="M748">
            <v>108</v>
          </cell>
          <cell r="N748">
            <v>2.8981192229365842</v>
          </cell>
        </row>
        <row r="749">
          <cell r="A749" t="str">
            <v>Steel</v>
          </cell>
          <cell r="B749" t="str">
            <v>STB150001</v>
          </cell>
          <cell r="C749">
            <v>1570</v>
          </cell>
          <cell r="D749">
            <v>1500</v>
          </cell>
          <cell r="E749">
            <v>600</v>
          </cell>
          <cell r="F749">
            <v>1250</v>
          </cell>
          <cell r="G749">
            <v>1350</v>
          </cell>
          <cell r="H749">
            <v>1350</v>
          </cell>
          <cell r="J749">
            <v>2000</v>
          </cell>
          <cell r="K749" t="str">
            <v>Steel Drum</v>
          </cell>
          <cell r="L749">
            <v>215</v>
          </cell>
          <cell r="M749">
            <v>80</v>
          </cell>
          <cell r="N749">
            <v>1.8555031610264716</v>
          </cell>
        </row>
        <row r="750">
          <cell r="A750" t="str">
            <v>Steel</v>
          </cell>
          <cell r="B750" t="str">
            <v>STB150000</v>
          </cell>
          <cell r="C750">
            <v>1570</v>
          </cell>
          <cell r="D750">
            <v>1500</v>
          </cell>
          <cell r="E750">
            <v>700</v>
          </cell>
          <cell r="F750">
            <v>1250</v>
          </cell>
          <cell r="G750">
            <v>1350</v>
          </cell>
          <cell r="H750">
            <v>1350</v>
          </cell>
          <cell r="J750">
            <v>4000</v>
          </cell>
          <cell r="K750" t="str">
            <v>Steel Drum</v>
          </cell>
          <cell r="L750">
            <v>254</v>
          </cell>
          <cell r="M750">
            <v>80</v>
          </cell>
          <cell r="N750">
            <v>1.7278759594743862</v>
          </cell>
        </row>
        <row r="751">
          <cell r="A751" t="str">
            <v>Steel</v>
          </cell>
          <cell r="B751" t="str">
            <v>STB160000</v>
          </cell>
          <cell r="C751">
            <v>1670</v>
          </cell>
          <cell r="D751">
            <v>1600</v>
          </cell>
          <cell r="E751">
            <v>1050</v>
          </cell>
          <cell r="F751">
            <v>1250</v>
          </cell>
          <cell r="G751">
            <v>1440</v>
          </cell>
          <cell r="H751">
            <v>1440</v>
          </cell>
          <cell r="J751">
            <v>2000</v>
          </cell>
          <cell r="K751" t="str">
            <v>Steel Drum</v>
          </cell>
          <cell r="L751">
            <v>282</v>
          </cell>
          <cell r="M751">
            <v>85</v>
          </cell>
          <cell r="N751">
            <v>1.4308972789397258</v>
          </cell>
        </row>
        <row r="752">
          <cell r="A752" t="str">
            <v>Steel</v>
          </cell>
          <cell r="B752" t="str">
            <v>STB170001</v>
          </cell>
          <cell r="C752">
            <v>1770</v>
          </cell>
          <cell r="D752">
            <v>1700</v>
          </cell>
          <cell r="E752">
            <v>900</v>
          </cell>
          <cell r="F752">
            <v>1250</v>
          </cell>
          <cell r="G752">
            <v>1440</v>
          </cell>
          <cell r="H752">
            <v>1440</v>
          </cell>
          <cell r="J752">
            <v>5000</v>
          </cell>
          <cell r="K752" t="str">
            <v>Steel Drum</v>
          </cell>
          <cell r="L752">
            <v>317</v>
          </cell>
          <cell r="M752">
            <v>90</v>
          </cell>
          <cell r="N752">
            <v>2.0420352248333655</v>
          </cell>
        </row>
        <row r="753">
          <cell r="A753" t="str">
            <v>Steel</v>
          </cell>
          <cell r="B753" t="str">
            <v>STB170000</v>
          </cell>
          <cell r="C753">
            <v>1770</v>
          </cell>
          <cell r="D753">
            <v>1700</v>
          </cell>
          <cell r="E753">
            <v>700</v>
          </cell>
          <cell r="F753">
            <v>1250</v>
          </cell>
          <cell r="G753">
            <v>1440</v>
          </cell>
          <cell r="H753">
            <v>1440</v>
          </cell>
          <cell r="J753">
            <v>6000</v>
          </cell>
          <cell r="K753" t="str">
            <v>Steel Drum</v>
          </cell>
          <cell r="L753">
            <v>295</v>
          </cell>
          <cell r="M753">
            <v>90</v>
          </cell>
          <cell r="N753">
            <v>2.3561944901923448</v>
          </cell>
        </row>
        <row r="754">
          <cell r="A754" t="str">
            <v>Steel</v>
          </cell>
          <cell r="B754" t="str">
            <v>STB180001</v>
          </cell>
          <cell r="C754">
            <v>1870</v>
          </cell>
          <cell r="D754">
            <v>1800</v>
          </cell>
          <cell r="E754">
            <v>1200</v>
          </cell>
          <cell r="F754">
            <v>1250</v>
          </cell>
          <cell r="G754">
            <v>1440</v>
          </cell>
          <cell r="H754">
            <v>1440</v>
          </cell>
          <cell r="J754">
            <v>3000</v>
          </cell>
          <cell r="K754" t="str">
            <v>Steel Drum</v>
          </cell>
          <cell r="L754">
            <v>339</v>
          </cell>
          <cell r="M754">
            <v>95</v>
          </cell>
          <cell r="N754">
            <v>1.7671458676442584</v>
          </cell>
        </row>
        <row r="755">
          <cell r="A755" t="str">
            <v>Steel</v>
          </cell>
          <cell r="B755" t="str">
            <v>STB180000</v>
          </cell>
          <cell r="C755">
            <v>1870</v>
          </cell>
          <cell r="D755">
            <v>1800</v>
          </cell>
          <cell r="E755">
            <v>800</v>
          </cell>
          <cell r="F755">
            <v>1250</v>
          </cell>
          <cell r="G755">
            <v>1440</v>
          </cell>
          <cell r="H755">
            <v>1440</v>
          </cell>
          <cell r="J755">
            <v>6000</v>
          </cell>
          <cell r="K755" t="str">
            <v>Steel Drum</v>
          </cell>
          <cell r="L755">
            <v>320</v>
          </cell>
          <cell r="M755">
            <v>95</v>
          </cell>
          <cell r="N755">
            <v>2.5525440310417071</v>
          </cell>
        </row>
        <row r="756">
          <cell r="A756" t="str">
            <v>Steel</v>
          </cell>
          <cell r="B756" t="str">
            <v>STB190000</v>
          </cell>
          <cell r="C756">
            <v>1970</v>
          </cell>
          <cell r="D756">
            <v>1900</v>
          </cell>
          <cell r="E756">
            <v>900</v>
          </cell>
          <cell r="F756">
            <v>1250</v>
          </cell>
          <cell r="G756">
            <v>1440</v>
          </cell>
          <cell r="H756">
            <v>1440</v>
          </cell>
          <cell r="J756">
            <v>6000</v>
          </cell>
          <cell r="K756" t="str">
            <v>Steel Drum</v>
          </cell>
          <cell r="L756">
            <v>360</v>
          </cell>
          <cell r="M756">
            <v>101</v>
          </cell>
          <cell r="N756">
            <v>2.748893571891069</v>
          </cell>
        </row>
        <row r="757">
          <cell r="A757" t="str">
            <v>Steel</v>
          </cell>
          <cell r="B757" t="str">
            <v>STB200000</v>
          </cell>
          <cell r="C757">
            <v>2070</v>
          </cell>
          <cell r="D757">
            <v>2000</v>
          </cell>
          <cell r="E757">
            <v>1000</v>
          </cell>
          <cell r="F757">
            <v>1250</v>
          </cell>
          <cell r="G757">
            <v>1440</v>
          </cell>
          <cell r="H757">
            <v>1440</v>
          </cell>
          <cell r="J757">
            <v>6000</v>
          </cell>
          <cell r="K757" t="str">
            <v>Steel Drum</v>
          </cell>
          <cell r="L757">
            <v>385</v>
          </cell>
          <cell r="M757">
            <v>106</v>
          </cell>
          <cell r="N757">
            <v>2.9452431127404313</v>
          </cell>
        </row>
        <row r="758">
          <cell r="A758" t="str">
            <v>Steel</v>
          </cell>
          <cell r="B758" t="str">
            <v>STB200001</v>
          </cell>
          <cell r="C758">
            <v>2070</v>
          </cell>
          <cell r="D758">
            <v>2000</v>
          </cell>
          <cell r="E758">
            <v>1000</v>
          </cell>
          <cell r="F758">
            <v>1250</v>
          </cell>
          <cell r="G758">
            <v>1440</v>
          </cell>
          <cell r="H758">
            <v>1440</v>
          </cell>
          <cell r="J758">
            <v>8000</v>
          </cell>
          <cell r="K758" t="str">
            <v>Steel Drum</v>
          </cell>
          <cell r="L758">
            <v>400</v>
          </cell>
          <cell r="M758">
            <v>106</v>
          </cell>
          <cell r="N758">
            <v>2.9452431127404313</v>
          </cell>
        </row>
        <row r="759">
          <cell r="A759" t="str">
            <v>Steel</v>
          </cell>
          <cell r="B759" t="str">
            <v>STB210023</v>
          </cell>
          <cell r="C759">
            <v>2170</v>
          </cell>
          <cell r="D759">
            <v>2100</v>
          </cell>
          <cell r="E759">
            <v>1200</v>
          </cell>
          <cell r="F759">
            <v>1250</v>
          </cell>
          <cell r="G759">
            <v>1440</v>
          </cell>
          <cell r="H759">
            <v>1440</v>
          </cell>
          <cell r="J759">
            <v>5000</v>
          </cell>
          <cell r="K759" t="str">
            <v>Steel Drum</v>
          </cell>
          <cell r="L759">
            <v>357</v>
          </cell>
          <cell r="M759">
            <v>111</v>
          </cell>
          <cell r="N759">
            <v>2.9157906816130268</v>
          </cell>
        </row>
        <row r="760">
          <cell r="A760" t="str">
            <v>Steel</v>
          </cell>
          <cell r="B760" t="str">
            <v>STB210022</v>
          </cell>
          <cell r="C760">
            <v>2170</v>
          </cell>
          <cell r="D760">
            <v>2100</v>
          </cell>
          <cell r="E760">
            <v>1150</v>
          </cell>
          <cell r="F760">
            <v>1250</v>
          </cell>
          <cell r="G760">
            <v>1440</v>
          </cell>
          <cell r="H760">
            <v>1440</v>
          </cell>
          <cell r="J760">
            <v>5000</v>
          </cell>
          <cell r="K760" t="str">
            <v>Steel Drum</v>
          </cell>
          <cell r="L760">
            <v>363</v>
          </cell>
          <cell r="M760">
            <v>111</v>
          </cell>
          <cell r="N760">
            <v>3.0311460368620269</v>
          </cell>
        </row>
        <row r="761">
          <cell r="A761" t="str">
            <v>Steel</v>
          </cell>
          <cell r="B761" t="str">
            <v>STB210012</v>
          </cell>
          <cell r="C761">
            <v>2170</v>
          </cell>
          <cell r="D761">
            <v>2100</v>
          </cell>
          <cell r="E761">
            <v>1050</v>
          </cell>
          <cell r="F761">
            <v>1250</v>
          </cell>
          <cell r="G761">
            <v>1440</v>
          </cell>
          <cell r="H761">
            <v>1440</v>
          </cell>
          <cell r="J761">
            <v>5000</v>
          </cell>
          <cell r="K761" t="str">
            <v>Steel Drum</v>
          </cell>
          <cell r="L761">
            <v>346</v>
          </cell>
          <cell r="M761">
            <v>111</v>
          </cell>
          <cell r="N761">
            <v>3.247130531796325</v>
          </cell>
        </row>
        <row r="762">
          <cell r="A762" t="str">
            <v>Steel</v>
          </cell>
          <cell r="B762" t="str">
            <v>STB210010</v>
          </cell>
          <cell r="C762">
            <v>2170</v>
          </cell>
          <cell r="D762">
            <v>2100</v>
          </cell>
          <cell r="E762">
            <v>1000</v>
          </cell>
          <cell r="F762">
            <v>1250</v>
          </cell>
          <cell r="G762">
            <v>1440</v>
          </cell>
          <cell r="H762">
            <v>1440</v>
          </cell>
          <cell r="J762">
            <v>5000</v>
          </cell>
          <cell r="K762" t="str">
            <v>Steel Drum</v>
          </cell>
          <cell r="L762">
            <v>346</v>
          </cell>
          <cell r="M762">
            <v>111</v>
          </cell>
          <cell r="N762">
            <v>3.3477596714816231</v>
          </cell>
        </row>
        <row r="763">
          <cell r="A763" t="str">
            <v>Steel</v>
          </cell>
          <cell r="B763" t="str">
            <v>STB220014</v>
          </cell>
          <cell r="C763">
            <v>2270</v>
          </cell>
          <cell r="D763">
            <v>2200</v>
          </cell>
          <cell r="E763">
            <v>1450</v>
          </cell>
          <cell r="F763">
            <v>1250</v>
          </cell>
          <cell r="G763">
            <v>1440</v>
          </cell>
          <cell r="H763">
            <v>1440</v>
          </cell>
          <cell r="J763">
            <v>4000</v>
          </cell>
          <cell r="K763" t="str">
            <v>Steel Drum</v>
          </cell>
          <cell r="L763">
            <v>401</v>
          </cell>
          <cell r="M763">
            <v>117</v>
          </cell>
          <cell r="N763">
            <v>2.6875343403756431</v>
          </cell>
        </row>
        <row r="764">
          <cell r="A764" t="str">
            <v>Steel</v>
          </cell>
          <cell r="B764" t="str">
            <v>STB220031</v>
          </cell>
          <cell r="C764">
            <v>2270</v>
          </cell>
          <cell r="D764">
            <v>2200</v>
          </cell>
          <cell r="E764">
            <v>1020</v>
          </cell>
          <cell r="F764">
            <v>1220</v>
          </cell>
          <cell r="G764">
            <v>1370</v>
          </cell>
          <cell r="H764">
            <v>1370</v>
          </cell>
          <cell r="J764">
            <v>5000</v>
          </cell>
          <cell r="K764" t="str">
            <v>Steel Drum</v>
          </cell>
          <cell r="L764">
            <v>368</v>
          </cell>
          <cell r="M764">
            <v>114</v>
          </cell>
          <cell r="N764">
            <v>3.6407226112068325</v>
          </cell>
        </row>
        <row r="765">
          <cell r="A765" t="str">
            <v>Steel</v>
          </cell>
          <cell r="B765" t="str">
            <v>STB220022</v>
          </cell>
          <cell r="C765">
            <v>2270</v>
          </cell>
          <cell r="D765">
            <v>2200</v>
          </cell>
          <cell r="E765">
            <v>1250</v>
          </cell>
          <cell r="F765">
            <v>1250</v>
          </cell>
          <cell r="G765">
            <v>1440</v>
          </cell>
          <cell r="H765">
            <v>1440</v>
          </cell>
          <cell r="J765">
            <v>5000</v>
          </cell>
          <cell r="K765" t="str">
            <v>Steel Drum</v>
          </cell>
          <cell r="L765">
            <v>381</v>
          </cell>
          <cell r="M765">
            <v>117</v>
          </cell>
          <cell r="N765">
            <v>3.2176781006689206</v>
          </cell>
        </row>
        <row r="766">
          <cell r="A766" t="str">
            <v>Steel</v>
          </cell>
          <cell r="B766" t="str">
            <v>STB220025</v>
          </cell>
          <cell r="C766">
            <v>2270</v>
          </cell>
          <cell r="D766">
            <v>2200</v>
          </cell>
          <cell r="E766">
            <v>1050</v>
          </cell>
          <cell r="F766">
            <v>1150</v>
          </cell>
          <cell r="G766">
            <v>1250</v>
          </cell>
          <cell r="H766">
            <v>1250</v>
          </cell>
          <cell r="J766">
            <v>6000</v>
          </cell>
          <cell r="K766" t="str">
            <v>Steel Drum</v>
          </cell>
          <cell r="L766">
            <v>366</v>
          </cell>
          <cell r="M766">
            <v>108</v>
          </cell>
          <cell r="N766">
            <v>3.3757394810526571</v>
          </cell>
        </row>
        <row r="767">
          <cell r="A767" t="str">
            <v>Steel</v>
          </cell>
          <cell r="B767" t="str">
            <v>STB230013</v>
          </cell>
          <cell r="C767">
            <v>2370</v>
          </cell>
          <cell r="D767">
            <v>2300</v>
          </cell>
          <cell r="E767">
            <v>1300</v>
          </cell>
          <cell r="F767">
            <v>1150</v>
          </cell>
          <cell r="G767">
            <v>1250</v>
          </cell>
          <cell r="H767">
            <v>1250</v>
          </cell>
          <cell r="J767">
            <v>2100</v>
          </cell>
          <cell r="K767" t="str">
            <v>Steel Drum</v>
          </cell>
          <cell r="L767">
            <v>406</v>
          </cell>
          <cell r="M767">
            <v>113</v>
          </cell>
          <cell r="N767">
            <v>3.2515483964654357</v>
          </cell>
        </row>
        <row r="768">
          <cell r="A768" t="str">
            <v>Steel</v>
          </cell>
          <cell r="B768" t="str">
            <v>STB230023</v>
          </cell>
          <cell r="C768">
            <v>2370</v>
          </cell>
          <cell r="D768">
            <v>2300</v>
          </cell>
          <cell r="E768">
            <v>1250</v>
          </cell>
          <cell r="F768">
            <v>1150</v>
          </cell>
          <cell r="G768">
            <v>1250</v>
          </cell>
          <cell r="H768">
            <v>1250</v>
          </cell>
          <cell r="J768">
            <v>5000</v>
          </cell>
          <cell r="K768" t="str">
            <v>Steel Drum</v>
          </cell>
          <cell r="L768">
            <v>388</v>
          </cell>
          <cell r="M768">
            <v>113</v>
          </cell>
          <cell r="N768">
            <v>3.3667074021735868</v>
          </cell>
        </row>
        <row r="769">
          <cell r="A769" t="str">
            <v>Steel</v>
          </cell>
          <cell r="B769" t="str">
            <v>STB240015</v>
          </cell>
          <cell r="C769">
            <v>2470</v>
          </cell>
          <cell r="D769">
            <v>2400</v>
          </cell>
          <cell r="E769">
            <v>1300</v>
          </cell>
          <cell r="F769">
            <v>1150</v>
          </cell>
          <cell r="G769">
            <v>1250</v>
          </cell>
          <cell r="H769">
            <v>1250</v>
          </cell>
          <cell r="J769">
            <v>2700</v>
          </cell>
          <cell r="K769" t="str">
            <v>Steel Drum</v>
          </cell>
          <cell r="L769">
            <v>426</v>
          </cell>
          <cell r="M769">
            <v>118</v>
          </cell>
          <cell r="N769">
            <v>3.676056103781757</v>
          </cell>
        </row>
        <row r="770">
          <cell r="A770" t="str">
            <v>Steel</v>
          </cell>
          <cell r="B770" t="str">
            <v>STB240016</v>
          </cell>
          <cell r="C770">
            <v>2470</v>
          </cell>
          <cell r="D770">
            <v>2400</v>
          </cell>
          <cell r="E770">
            <v>1450</v>
          </cell>
          <cell r="F770">
            <v>1250</v>
          </cell>
          <cell r="G770">
            <v>1440</v>
          </cell>
          <cell r="H770">
            <v>1440</v>
          </cell>
          <cell r="J770">
            <v>4000</v>
          </cell>
          <cell r="K770" t="str">
            <v>Steel Drum</v>
          </cell>
          <cell r="L770">
            <v>440</v>
          </cell>
          <cell r="M770">
            <v>127</v>
          </cell>
          <cell r="N770">
            <v>3.5907422282827088</v>
          </cell>
        </row>
        <row r="771">
          <cell r="A771" t="str">
            <v>Steel</v>
          </cell>
          <cell r="B771" t="str">
            <v>STB340050</v>
          </cell>
          <cell r="C771">
            <v>3480</v>
          </cell>
          <cell r="D771">
            <v>3400</v>
          </cell>
          <cell r="E771">
            <v>2750</v>
          </cell>
          <cell r="F771">
            <v>1200</v>
          </cell>
          <cell r="G771">
            <v>1470</v>
          </cell>
          <cell r="H771">
            <v>1470</v>
          </cell>
          <cell r="J771">
            <v>3000</v>
          </cell>
          <cell r="K771" t="str">
            <v>Steel Drum</v>
          </cell>
          <cell r="L771">
            <v>638</v>
          </cell>
          <cell r="M771">
            <v>174</v>
          </cell>
          <cell r="N771">
            <v>3.7675549898175591</v>
          </cell>
        </row>
        <row r="772">
          <cell r="A772" t="str">
            <v>Steel</v>
          </cell>
          <cell r="B772" t="str">
            <v>STB170002</v>
          </cell>
          <cell r="C772">
            <v>1770</v>
          </cell>
          <cell r="D772">
            <v>1700</v>
          </cell>
          <cell r="E772">
            <v>750</v>
          </cell>
          <cell r="F772">
            <v>1500</v>
          </cell>
          <cell r="G772">
            <v>1700</v>
          </cell>
          <cell r="H772">
            <v>1700</v>
          </cell>
          <cell r="J772">
            <v>3000</v>
          </cell>
          <cell r="K772" t="str">
            <v>Steel Drum</v>
          </cell>
          <cell r="L772">
            <v>283</v>
          </cell>
          <cell r="M772">
            <v>107</v>
          </cell>
          <cell r="N772">
            <v>2.742021337961341</v>
          </cell>
        </row>
        <row r="773">
          <cell r="A773" t="str">
            <v>Steel</v>
          </cell>
          <cell r="B773" t="str">
            <v>STB180002</v>
          </cell>
          <cell r="C773">
            <v>1870</v>
          </cell>
          <cell r="D773">
            <v>1800</v>
          </cell>
          <cell r="E773">
            <v>750</v>
          </cell>
          <cell r="F773">
            <v>1500</v>
          </cell>
          <cell r="G773">
            <v>1700</v>
          </cell>
          <cell r="H773">
            <v>1700</v>
          </cell>
          <cell r="J773">
            <v>7000</v>
          </cell>
          <cell r="K773" t="str">
            <v>Steel Drum</v>
          </cell>
          <cell r="L773">
            <v>341</v>
          </cell>
          <cell r="M773">
            <v>113</v>
          </cell>
          <cell r="N773">
            <v>3.1543553737450019</v>
          </cell>
        </row>
        <row r="774">
          <cell r="A774" t="str">
            <v>Steel</v>
          </cell>
          <cell r="B774" t="str">
            <v>STB190002</v>
          </cell>
          <cell r="C774">
            <v>1970</v>
          </cell>
          <cell r="D774">
            <v>1900</v>
          </cell>
          <cell r="E774">
            <v>900</v>
          </cell>
          <cell r="F774">
            <v>1500</v>
          </cell>
          <cell r="G774">
            <v>1700</v>
          </cell>
          <cell r="H774">
            <v>1700</v>
          </cell>
          <cell r="J774">
            <v>2500</v>
          </cell>
          <cell r="K774" t="str">
            <v>Steel Drum</v>
          </cell>
          <cell r="L774">
            <v>334</v>
          </cell>
          <cell r="M774">
            <v>119</v>
          </cell>
          <cell r="N774">
            <v>3.2986722862692823</v>
          </cell>
        </row>
        <row r="775">
          <cell r="A775" t="str">
            <v>Steel</v>
          </cell>
          <cell r="B775" t="str">
            <v>STB190001</v>
          </cell>
          <cell r="C775">
            <v>2060</v>
          </cell>
          <cell r="D775">
            <v>1990</v>
          </cell>
          <cell r="E775">
            <v>1300</v>
          </cell>
          <cell r="F775">
            <v>1500</v>
          </cell>
          <cell r="G775">
            <v>1700</v>
          </cell>
          <cell r="H775">
            <v>1700</v>
          </cell>
          <cell r="J775">
            <v>5000</v>
          </cell>
          <cell r="K775" t="str">
            <v>Steel Drum</v>
          </cell>
          <cell r="L775">
            <v>395</v>
          </cell>
          <cell r="M775">
            <v>125</v>
          </cell>
          <cell r="N775">
            <v>2.6743985560928212</v>
          </cell>
        </row>
        <row r="776">
          <cell r="A776" t="str">
            <v>Steel</v>
          </cell>
          <cell r="B776" t="str">
            <v>STB200003</v>
          </cell>
          <cell r="C776">
            <v>2070</v>
          </cell>
          <cell r="D776">
            <v>2000</v>
          </cell>
          <cell r="E776">
            <v>1200</v>
          </cell>
          <cell r="F776">
            <v>1500</v>
          </cell>
          <cell r="G776">
            <v>1700</v>
          </cell>
          <cell r="H776">
            <v>1700</v>
          </cell>
          <cell r="J776">
            <v>5000</v>
          </cell>
          <cell r="K776" t="str">
            <v>Steel Drum</v>
          </cell>
          <cell r="L776">
            <v>400</v>
          </cell>
          <cell r="M776">
            <v>126</v>
          </cell>
          <cell r="N776">
            <v>3.0159289474462012</v>
          </cell>
        </row>
        <row r="777">
          <cell r="A777" t="str">
            <v>Steel</v>
          </cell>
          <cell r="B777" t="str">
            <v>STB200007</v>
          </cell>
          <cell r="C777">
            <v>2070</v>
          </cell>
          <cell r="D777">
            <v>2000</v>
          </cell>
          <cell r="E777">
            <v>800</v>
          </cell>
          <cell r="F777">
            <v>1500</v>
          </cell>
          <cell r="G777">
            <v>1700</v>
          </cell>
          <cell r="H777">
            <v>1700</v>
          </cell>
          <cell r="J777">
            <v>5000</v>
          </cell>
          <cell r="K777" t="str">
            <v>Steel Drum</v>
          </cell>
          <cell r="L777">
            <v>328</v>
          </cell>
          <cell r="M777">
            <v>126</v>
          </cell>
          <cell r="N777">
            <v>3.9584067435231396</v>
          </cell>
        </row>
        <row r="778">
          <cell r="A778" t="str">
            <v>Steel</v>
          </cell>
          <cell r="B778" t="str">
            <v>STB200004</v>
          </cell>
          <cell r="C778">
            <v>2070</v>
          </cell>
          <cell r="D778">
            <v>2000</v>
          </cell>
          <cell r="E778">
            <v>1000</v>
          </cell>
          <cell r="F778">
            <v>1500</v>
          </cell>
          <cell r="G778">
            <v>1700</v>
          </cell>
          <cell r="H778">
            <v>1700</v>
          </cell>
          <cell r="J778">
            <v>6000</v>
          </cell>
          <cell r="K778" t="str">
            <v>Steel Drum</v>
          </cell>
          <cell r="L778">
            <v>421</v>
          </cell>
          <cell r="M778">
            <v>126</v>
          </cell>
          <cell r="N778">
            <v>3.5342917352885173</v>
          </cell>
        </row>
        <row r="779">
          <cell r="A779" t="str">
            <v>Steel</v>
          </cell>
          <cell r="B779" t="str">
            <v>STB200002</v>
          </cell>
          <cell r="C779">
            <v>2070</v>
          </cell>
          <cell r="D779">
            <v>2000</v>
          </cell>
          <cell r="E779">
            <v>1000</v>
          </cell>
          <cell r="F779">
            <v>1500</v>
          </cell>
          <cell r="G779">
            <v>1700</v>
          </cell>
          <cell r="H779">
            <v>1700</v>
          </cell>
          <cell r="J779">
            <v>8000</v>
          </cell>
          <cell r="K779" t="str">
            <v>Steel Drum</v>
          </cell>
          <cell r="L779">
            <v>420</v>
          </cell>
          <cell r="M779">
            <v>126</v>
          </cell>
          <cell r="N779">
            <v>3.5342917352885173</v>
          </cell>
        </row>
        <row r="780">
          <cell r="A780" t="str">
            <v>Steel</v>
          </cell>
          <cell r="B780" t="str">
            <v>STB200008</v>
          </cell>
          <cell r="C780">
            <v>2070</v>
          </cell>
          <cell r="D780">
            <v>2000</v>
          </cell>
          <cell r="E780">
            <v>800</v>
          </cell>
          <cell r="F780">
            <v>1500</v>
          </cell>
          <cell r="G780">
            <v>1700</v>
          </cell>
          <cell r="H780">
            <v>1700</v>
          </cell>
          <cell r="J780">
            <v>8000</v>
          </cell>
          <cell r="K780" t="str">
            <v>Steel Drum</v>
          </cell>
          <cell r="L780">
            <v>396</v>
          </cell>
          <cell r="M780">
            <v>126</v>
          </cell>
          <cell r="N780">
            <v>3.9584067435231396</v>
          </cell>
        </row>
        <row r="781">
          <cell r="A781" t="str">
            <v>Steel</v>
          </cell>
          <cell r="B781" t="str">
            <v>STB210008</v>
          </cell>
          <cell r="C781">
            <v>2170</v>
          </cell>
          <cell r="D781">
            <v>2100</v>
          </cell>
          <cell r="E781">
            <v>1500</v>
          </cell>
          <cell r="F781">
            <v>1500</v>
          </cell>
          <cell r="G781">
            <v>1700</v>
          </cell>
          <cell r="H781">
            <v>1700</v>
          </cell>
          <cell r="J781">
            <v>4000</v>
          </cell>
          <cell r="K781" t="str">
            <v>Steel Drum</v>
          </cell>
          <cell r="L781">
            <v>408</v>
          </cell>
          <cell r="M781">
            <v>132</v>
          </cell>
          <cell r="N781">
            <v>2.5446900494077327</v>
          </cell>
        </row>
        <row r="782">
          <cell r="A782" t="str">
            <v>Steel</v>
          </cell>
          <cell r="B782" t="str">
            <v>STB210007</v>
          </cell>
          <cell r="C782">
            <v>2170</v>
          </cell>
          <cell r="D782">
            <v>2100</v>
          </cell>
          <cell r="E782">
            <v>1200</v>
          </cell>
          <cell r="F782">
            <v>1500</v>
          </cell>
          <cell r="G782">
            <v>1700</v>
          </cell>
          <cell r="H782">
            <v>1700</v>
          </cell>
          <cell r="J782">
            <v>4000</v>
          </cell>
          <cell r="K782" t="str">
            <v>Steel Drum</v>
          </cell>
          <cell r="L782">
            <v>387</v>
          </cell>
          <cell r="M782">
            <v>132</v>
          </cell>
          <cell r="N782">
            <v>3.4989488179356316</v>
          </cell>
        </row>
        <row r="783">
          <cell r="A783" t="str">
            <v>Steel</v>
          </cell>
          <cell r="B783" t="str">
            <v>STB210017</v>
          </cell>
          <cell r="C783">
            <v>2170</v>
          </cell>
          <cell r="D783">
            <v>2100</v>
          </cell>
          <cell r="E783">
            <v>1400</v>
          </cell>
          <cell r="F783">
            <v>1780</v>
          </cell>
          <cell r="G783">
            <v>1900</v>
          </cell>
          <cell r="H783">
            <v>2100</v>
          </cell>
          <cell r="J783">
            <v>5000</v>
          </cell>
          <cell r="K783" t="str">
            <v>Steel Drum</v>
          </cell>
          <cell r="L783">
            <v>482</v>
          </cell>
          <cell r="M783">
            <v>155</v>
          </cell>
          <cell r="N783">
            <v>3.4251213905762721</v>
          </cell>
        </row>
        <row r="784">
          <cell r="A784" t="str">
            <v>Steel</v>
          </cell>
          <cell r="B784" t="str">
            <v>STB210021</v>
          </cell>
          <cell r="C784">
            <v>2170</v>
          </cell>
          <cell r="D784">
            <v>2100</v>
          </cell>
          <cell r="E784">
            <v>1200</v>
          </cell>
          <cell r="F784">
            <v>1780</v>
          </cell>
          <cell r="G784">
            <v>1900</v>
          </cell>
          <cell r="H784">
            <v>2100</v>
          </cell>
          <cell r="J784">
            <v>5000</v>
          </cell>
          <cell r="K784" t="str">
            <v>Steel Drum</v>
          </cell>
          <cell r="L784">
            <v>464</v>
          </cell>
          <cell r="M784">
            <v>155</v>
          </cell>
          <cell r="N784">
            <v>4.1520859306169493</v>
          </cell>
        </row>
        <row r="785">
          <cell r="A785" t="str">
            <v>Steel</v>
          </cell>
          <cell r="B785" t="str">
            <v>STB210018</v>
          </cell>
          <cell r="C785">
            <v>2170</v>
          </cell>
          <cell r="D785">
            <v>2100</v>
          </cell>
          <cell r="E785">
            <v>1050</v>
          </cell>
          <cell r="F785">
            <v>1780</v>
          </cell>
          <cell r="G785">
            <v>1900</v>
          </cell>
          <cell r="H785">
            <v>2100</v>
          </cell>
          <cell r="J785">
            <v>5000</v>
          </cell>
          <cell r="K785" t="str">
            <v>Steel Drum</v>
          </cell>
          <cell r="L785">
            <v>450</v>
          </cell>
          <cell r="M785">
            <v>155</v>
          </cell>
          <cell r="N785">
            <v>4.6239138772779675</v>
          </cell>
        </row>
        <row r="786">
          <cell r="A786" t="str">
            <v>Steel</v>
          </cell>
          <cell r="B786" t="str">
            <v>STB210004</v>
          </cell>
          <cell r="C786">
            <v>2170</v>
          </cell>
          <cell r="D786">
            <v>2100</v>
          </cell>
          <cell r="E786">
            <v>1300</v>
          </cell>
          <cell r="F786">
            <v>1500</v>
          </cell>
          <cell r="G786">
            <v>1700</v>
          </cell>
          <cell r="H786">
            <v>1700</v>
          </cell>
          <cell r="J786">
            <v>6000</v>
          </cell>
          <cell r="K786" t="str">
            <v>Steel Drum</v>
          </cell>
          <cell r="L786">
            <v>474</v>
          </cell>
          <cell r="M786">
            <v>132</v>
          </cell>
          <cell r="N786">
            <v>3.2044245066615886</v>
          </cell>
        </row>
        <row r="787">
          <cell r="A787" t="str">
            <v>Steel</v>
          </cell>
          <cell r="B787" t="str">
            <v>STB210000</v>
          </cell>
          <cell r="C787">
            <v>2170</v>
          </cell>
          <cell r="D787">
            <v>2100</v>
          </cell>
          <cell r="E787">
            <v>1100</v>
          </cell>
          <cell r="F787">
            <v>1500</v>
          </cell>
          <cell r="G787">
            <v>1700</v>
          </cell>
          <cell r="H787">
            <v>1700</v>
          </cell>
          <cell r="J787">
            <v>6000</v>
          </cell>
          <cell r="K787" t="str">
            <v>Steel Drum</v>
          </cell>
          <cell r="L787">
            <v>430</v>
          </cell>
          <cell r="M787">
            <v>132</v>
          </cell>
          <cell r="N787">
            <v>3.7699111843077517</v>
          </cell>
        </row>
        <row r="788">
          <cell r="A788" t="str">
            <v>Steel</v>
          </cell>
          <cell r="B788" t="str">
            <v>STB210001</v>
          </cell>
          <cell r="C788">
            <v>2170</v>
          </cell>
          <cell r="D788">
            <v>2100</v>
          </cell>
          <cell r="E788">
            <v>1100</v>
          </cell>
          <cell r="F788">
            <v>1500</v>
          </cell>
          <cell r="G788">
            <v>1700</v>
          </cell>
          <cell r="H788">
            <v>1700</v>
          </cell>
          <cell r="J788">
            <v>8000</v>
          </cell>
          <cell r="K788" t="str">
            <v>Steel Drum</v>
          </cell>
          <cell r="L788">
            <v>445</v>
          </cell>
          <cell r="M788">
            <v>132</v>
          </cell>
          <cell r="N788">
            <v>3.7699111843077517</v>
          </cell>
        </row>
        <row r="789">
          <cell r="A789" t="str">
            <v>Steel</v>
          </cell>
          <cell r="B789" t="str">
            <v>STB210003</v>
          </cell>
          <cell r="C789">
            <v>2170</v>
          </cell>
          <cell r="D789">
            <v>2100</v>
          </cell>
          <cell r="E789">
            <v>1000</v>
          </cell>
          <cell r="F789">
            <v>1500</v>
          </cell>
          <cell r="G789">
            <v>1700</v>
          </cell>
          <cell r="H789">
            <v>1700</v>
          </cell>
          <cell r="J789">
            <v>8000</v>
          </cell>
          <cell r="K789" t="str">
            <v>Steel Drum</v>
          </cell>
          <cell r="L789">
            <v>500</v>
          </cell>
          <cell r="M789">
            <v>132</v>
          </cell>
          <cell r="N789">
            <v>4.0173116057779481</v>
          </cell>
        </row>
        <row r="790">
          <cell r="A790" t="str">
            <v>Steel</v>
          </cell>
          <cell r="B790" t="str">
            <v>STB210002</v>
          </cell>
          <cell r="C790">
            <v>2170</v>
          </cell>
          <cell r="D790">
            <v>2100</v>
          </cell>
          <cell r="E790">
            <v>1100</v>
          </cell>
          <cell r="F790">
            <v>1500</v>
          </cell>
          <cell r="G790">
            <v>1700</v>
          </cell>
          <cell r="H790">
            <v>1900</v>
          </cell>
          <cell r="J790">
            <v>10000</v>
          </cell>
          <cell r="K790" t="str">
            <v>Steel Drum</v>
          </cell>
          <cell r="L790">
            <v>490</v>
          </cell>
          <cell r="M790">
            <v>132</v>
          </cell>
          <cell r="N790">
            <v>3.7699111843077517</v>
          </cell>
        </row>
        <row r="791">
          <cell r="A791" t="str">
            <v>Steel</v>
          </cell>
          <cell r="B791" t="str">
            <v>STB210015</v>
          </cell>
          <cell r="C791">
            <v>2170</v>
          </cell>
          <cell r="D791">
            <v>2100</v>
          </cell>
          <cell r="E791">
            <v>1050</v>
          </cell>
          <cell r="F791">
            <v>1780</v>
          </cell>
          <cell r="G791">
            <v>1900</v>
          </cell>
          <cell r="H791">
            <v>2100</v>
          </cell>
          <cell r="J791">
            <v>10000</v>
          </cell>
          <cell r="K791" t="str">
            <v>Steel Drum</v>
          </cell>
          <cell r="L791">
            <v>460</v>
          </cell>
          <cell r="M791">
            <v>155</v>
          </cell>
          <cell r="N791">
            <v>4.6239138772779675</v>
          </cell>
        </row>
        <row r="792">
          <cell r="A792" t="str">
            <v>Steel</v>
          </cell>
          <cell r="B792" t="str">
            <v>STB220009</v>
          </cell>
          <cell r="C792">
            <v>2270</v>
          </cell>
          <cell r="D792">
            <v>2200</v>
          </cell>
          <cell r="E792">
            <v>1500</v>
          </cell>
          <cell r="F792">
            <v>1500</v>
          </cell>
          <cell r="G792">
            <v>1700</v>
          </cell>
          <cell r="H792">
            <v>1700</v>
          </cell>
          <cell r="J792">
            <v>5000</v>
          </cell>
          <cell r="K792" t="str">
            <v>Steel Drum</v>
          </cell>
          <cell r="L792">
            <v>486</v>
          </cell>
          <cell r="M792">
            <v>138</v>
          </cell>
          <cell r="N792">
            <v>3.0512718647990864</v>
          </cell>
        </row>
        <row r="793">
          <cell r="A793" t="str">
            <v>Steel</v>
          </cell>
          <cell r="B793" t="str">
            <v>STB220019</v>
          </cell>
          <cell r="C793">
            <v>2270</v>
          </cell>
          <cell r="D793">
            <v>2200</v>
          </cell>
          <cell r="E793">
            <v>1250</v>
          </cell>
          <cell r="F793">
            <v>1500</v>
          </cell>
          <cell r="G793">
            <v>1700</v>
          </cell>
          <cell r="H793">
            <v>1700</v>
          </cell>
          <cell r="J793">
            <v>5000</v>
          </cell>
          <cell r="K793" t="str">
            <v>Steel Drum</v>
          </cell>
          <cell r="L793">
            <v>396</v>
          </cell>
          <cell r="M793">
            <v>138</v>
          </cell>
          <cell r="N793">
            <v>3.8612137208027049</v>
          </cell>
        </row>
        <row r="794">
          <cell r="A794" t="str">
            <v>Steel</v>
          </cell>
          <cell r="B794" t="str">
            <v>STB220017</v>
          </cell>
          <cell r="C794">
            <v>2270</v>
          </cell>
          <cell r="D794">
            <v>2200</v>
          </cell>
          <cell r="E794">
            <v>1500</v>
          </cell>
          <cell r="F794">
            <v>1780</v>
          </cell>
          <cell r="G794">
            <v>1900</v>
          </cell>
          <cell r="H794">
            <v>2100</v>
          </cell>
          <cell r="J794">
            <v>5000</v>
          </cell>
          <cell r="K794" t="str">
            <v>Steel Drum</v>
          </cell>
          <cell r="L794">
            <v>423</v>
          </cell>
          <cell r="M794">
            <v>162</v>
          </cell>
          <cell r="N794">
            <v>3.6208426128949163</v>
          </cell>
        </row>
        <row r="795">
          <cell r="A795" t="str">
            <v>Steel</v>
          </cell>
          <cell r="B795" t="str">
            <v>STB220034</v>
          </cell>
          <cell r="C795">
            <v>2270</v>
          </cell>
          <cell r="D795">
            <v>2200</v>
          </cell>
          <cell r="E795">
            <v>1300</v>
          </cell>
          <cell r="F795">
            <v>1780</v>
          </cell>
          <cell r="G795">
            <v>1900</v>
          </cell>
          <cell r="H795">
            <v>2100</v>
          </cell>
          <cell r="J795">
            <v>5000</v>
          </cell>
          <cell r="K795" t="str">
            <v>Steel Drum</v>
          </cell>
          <cell r="L795">
            <v>488</v>
          </cell>
          <cell r="M795">
            <v>162</v>
          </cell>
          <cell r="N795">
            <v>4.4037275021694926</v>
          </cell>
        </row>
        <row r="796">
          <cell r="A796" t="str">
            <v>Steel</v>
          </cell>
          <cell r="B796" t="str">
            <v>STB220023</v>
          </cell>
          <cell r="C796">
            <v>2270</v>
          </cell>
          <cell r="D796">
            <v>2200</v>
          </cell>
          <cell r="E796">
            <v>1250</v>
          </cell>
          <cell r="F796">
            <v>1780</v>
          </cell>
          <cell r="G796">
            <v>1900</v>
          </cell>
          <cell r="H796">
            <v>2100</v>
          </cell>
          <cell r="J796">
            <v>5000</v>
          </cell>
          <cell r="K796" t="str">
            <v>Steel Drum</v>
          </cell>
          <cell r="L796">
            <v>490</v>
          </cell>
          <cell r="M796">
            <v>162</v>
          </cell>
          <cell r="N796">
            <v>4.5819736153525428</v>
          </cell>
        </row>
        <row r="797">
          <cell r="A797" t="str">
            <v>Steel</v>
          </cell>
          <cell r="B797" t="str">
            <v>STB220030</v>
          </cell>
          <cell r="C797">
            <v>2270</v>
          </cell>
          <cell r="D797">
            <v>2200</v>
          </cell>
          <cell r="E797">
            <v>1200</v>
          </cell>
          <cell r="F797">
            <v>1800</v>
          </cell>
          <cell r="G797">
            <v>1900</v>
          </cell>
          <cell r="H797">
            <v>2100</v>
          </cell>
          <cell r="J797">
            <v>5000</v>
          </cell>
          <cell r="K797" t="str">
            <v>Steel Drum</v>
          </cell>
          <cell r="L797">
            <v>488</v>
          </cell>
          <cell r="M797">
            <v>164</v>
          </cell>
          <cell r="N797">
            <v>4.8066367599923838</v>
          </cell>
        </row>
        <row r="798">
          <cell r="A798" t="str">
            <v>Steel</v>
          </cell>
          <cell r="B798" t="str">
            <v>STB220013</v>
          </cell>
          <cell r="C798">
            <v>2270</v>
          </cell>
          <cell r="D798">
            <v>2200</v>
          </cell>
          <cell r="E798">
            <v>1300</v>
          </cell>
          <cell r="F798">
            <v>1500</v>
          </cell>
          <cell r="G798">
            <v>1700</v>
          </cell>
          <cell r="H798">
            <v>1700</v>
          </cell>
          <cell r="J798">
            <v>6000</v>
          </cell>
          <cell r="K798" t="str">
            <v>Steel Drum</v>
          </cell>
          <cell r="L798">
            <v>447</v>
          </cell>
          <cell r="M798">
            <v>138</v>
          </cell>
          <cell r="N798">
            <v>3.7110063220529432</v>
          </cell>
        </row>
        <row r="799">
          <cell r="A799" t="str">
            <v>Steel</v>
          </cell>
          <cell r="B799" t="str">
            <v>STB220000</v>
          </cell>
          <cell r="C799">
            <v>2270</v>
          </cell>
          <cell r="D799">
            <v>2200</v>
          </cell>
          <cell r="E799">
            <v>1200</v>
          </cell>
          <cell r="F799">
            <v>1500</v>
          </cell>
          <cell r="G799">
            <v>1700</v>
          </cell>
          <cell r="H799">
            <v>1700</v>
          </cell>
          <cell r="J799">
            <v>6000</v>
          </cell>
          <cell r="K799" t="str">
            <v>Steel Drum</v>
          </cell>
          <cell r="L799">
            <v>485</v>
          </cell>
          <cell r="M799">
            <v>138</v>
          </cell>
          <cell r="N799">
            <v>4.0055306333269867</v>
          </cell>
        </row>
        <row r="800">
          <cell r="A800" t="str">
            <v>Steel</v>
          </cell>
          <cell r="B800" t="str">
            <v>STB220010</v>
          </cell>
          <cell r="C800">
            <v>2270</v>
          </cell>
          <cell r="D800">
            <v>2200</v>
          </cell>
          <cell r="E800">
            <v>1100</v>
          </cell>
          <cell r="F800">
            <v>1500</v>
          </cell>
          <cell r="G800">
            <v>1700</v>
          </cell>
          <cell r="H800">
            <v>1700</v>
          </cell>
          <cell r="J800">
            <v>7000</v>
          </cell>
          <cell r="K800" t="str">
            <v>Steel Drum</v>
          </cell>
          <cell r="L800">
            <v>512</v>
          </cell>
          <cell r="M800">
            <v>138</v>
          </cell>
          <cell r="N800">
            <v>4.2764929996991059</v>
          </cell>
        </row>
        <row r="801">
          <cell r="A801" t="str">
            <v>Steel</v>
          </cell>
          <cell r="B801" t="str">
            <v>STB220027</v>
          </cell>
          <cell r="C801">
            <v>2270</v>
          </cell>
          <cell r="D801">
            <v>2200</v>
          </cell>
          <cell r="E801">
            <v>1050</v>
          </cell>
          <cell r="F801">
            <v>1500</v>
          </cell>
          <cell r="G801">
            <v>1700</v>
          </cell>
          <cell r="H801">
            <v>1700</v>
          </cell>
          <cell r="J801">
            <v>7000</v>
          </cell>
          <cell r="K801" t="str">
            <v>Steel Drum</v>
          </cell>
          <cell r="L801">
            <v>461</v>
          </cell>
          <cell r="M801">
            <v>138</v>
          </cell>
          <cell r="N801">
            <v>4.4031384535469433</v>
          </cell>
        </row>
        <row r="802">
          <cell r="A802" t="str">
            <v>Steel</v>
          </cell>
          <cell r="B802" t="str">
            <v>STB220004</v>
          </cell>
          <cell r="C802">
            <v>2270</v>
          </cell>
          <cell r="D802">
            <v>2200</v>
          </cell>
          <cell r="E802">
            <v>1300</v>
          </cell>
          <cell r="F802">
            <v>1500</v>
          </cell>
          <cell r="G802">
            <v>1700</v>
          </cell>
          <cell r="H802">
            <v>1700</v>
          </cell>
          <cell r="J802">
            <v>8000</v>
          </cell>
          <cell r="K802" t="str">
            <v>Steel Drum</v>
          </cell>
          <cell r="L802">
            <v>484</v>
          </cell>
          <cell r="M802">
            <v>138</v>
          </cell>
          <cell r="N802">
            <v>3.7110063220529432</v>
          </cell>
        </row>
        <row r="803">
          <cell r="A803" t="str">
            <v>Steel</v>
          </cell>
          <cell r="B803" t="str">
            <v>STB220001</v>
          </cell>
          <cell r="C803">
            <v>2270</v>
          </cell>
          <cell r="D803">
            <v>2200</v>
          </cell>
          <cell r="E803">
            <v>1200</v>
          </cell>
          <cell r="F803">
            <v>1500</v>
          </cell>
          <cell r="G803">
            <v>1700</v>
          </cell>
          <cell r="H803">
            <v>1700</v>
          </cell>
          <cell r="J803">
            <v>8000</v>
          </cell>
          <cell r="K803" t="str">
            <v>Steel Drum</v>
          </cell>
          <cell r="L803">
            <v>485</v>
          </cell>
          <cell r="M803">
            <v>138</v>
          </cell>
          <cell r="N803">
            <v>4.0055306333269867</v>
          </cell>
        </row>
        <row r="804">
          <cell r="A804" t="str">
            <v>Steel</v>
          </cell>
          <cell r="B804" t="str">
            <v>STB220015</v>
          </cell>
          <cell r="C804">
            <v>2270</v>
          </cell>
          <cell r="D804">
            <v>2200</v>
          </cell>
          <cell r="E804">
            <v>900</v>
          </cell>
          <cell r="F804">
            <v>1500</v>
          </cell>
          <cell r="G804">
            <v>1700</v>
          </cell>
          <cell r="H804">
            <v>1700</v>
          </cell>
          <cell r="J804">
            <v>8000</v>
          </cell>
          <cell r="K804" t="str">
            <v>Steel Drum</v>
          </cell>
          <cell r="L804">
            <v>453</v>
          </cell>
          <cell r="M804">
            <v>138</v>
          </cell>
          <cell r="N804">
            <v>4.7477318977375749</v>
          </cell>
        </row>
        <row r="805">
          <cell r="A805" t="str">
            <v>Steel</v>
          </cell>
          <cell r="B805" t="str">
            <v>STB220002</v>
          </cell>
          <cell r="C805">
            <v>2270</v>
          </cell>
          <cell r="D805">
            <v>2200</v>
          </cell>
          <cell r="E805">
            <v>1200</v>
          </cell>
          <cell r="F805">
            <v>1500</v>
          </cell>
          <cell r="G805">
            <v>1700</v>
          </cell>
          <cell r="H805">
            <v>1900</v>
          </cell>
          <cell r="J805">
            <v>10000</v>
          </cell>
          <cell r="K805" t="str">
            <v>Steel Drum</v>
          </cell>
          <cell r="L805">
            <v>530</v>
          </cell>
          <cell r="M805">
            <v>138</v>
          </cell>
          <cell r="N805">
            <v>4.0055306333269867</v>
          </cell>
        </row>
        <row r="806">
          <cell r="A806" t="str">
            <v>Steel</v>
          </cell>
          <cell r="B806" t="str">
            <v>STB220003</v>
          </cell>
          <cell r="C806">
            <v>2270</v>
          </cell>
          <cell r="D806">
            <v>2200</v>
          </cell>
          <cell r="E806">
            <v>1000</v>
          </cell>
          <cell r="F806">
            <v>1500</v>
          </cell>
          <cell r="G806">
            <v>1700</v>
          </cell>
          <cell r="H806">
            <v>1900</v>
          </cell>
          <cell r="J806">
            <v>10000</v>
          </cell>
          <cell r="K806" t="str">
            <v>Steel Drum</v>
          </cell>
          <cell r="L806">
            <v>580</v>
          </cell>
          <cell r="M806">
            <v>138</v>
          </cell>
          <cell r="N806">
            <v>4.5238934211693023</v>
          </cell>
        </row>
        <row r="807">
          <cell r="A807" t="str">
            <v>Steel</v>
          </cell>
          <cell r="B807" t="str">
            <v>STB220028</v>
          </cell>
          <cell r="C807">
            <v>2270</v>
          </cell>
          <cell r="D807">
            <v>2200</v>
          </cell>
          <cell r="E807">
            <v>1350</v>
          </cell>
          <cell r="F807">
            <v>1780</v>
          </cell>
          <cell r="G807">
            <v>1900</v>
          </cell>
          <cell r="H807">
            <v>2100</v>
          </cell>
          <cell r="J807">
            <v>10000</v>
          </cell>
          <cell r="K807" t="str">
            <v>Steel Drum</v>
          </cell>
          <cell r="L807">
            <v>582</v>
          </cell>
          <cell r="M807">
            <v>162</v>
          </cell>
          <cell r="N807">
            <v>4.2184913453322039</v>
          </cell>
        </row>
        <row r="808">
          <cell r="A808" t="str">
            <v>Steel</v>
          </cell>
          <cell r="B808" t="str">
            <v>STB220016</v>
          </cell>
          <cell r="C808">
            <v>2270</v>
          </cell>
          <cell r="D808">
            <v>2200</v>
          </cell>
          <cell r="E808">
            <v>1050</v>
          </cell>
          <cell r="F808">
            <v>1780</v>
          </cell>
          <cell r="G808">
            <v>1900</v>
          </cell>
          <cell r="H808">
            <v>2100</v>
          </cell>
          <cell r="J808">
            <v>10000</v>
          </cell>
          <cell r="K808" t="str">
            <v>Steel Drum</v>
          </cell>
          <cell r="L808">
            <v>488</v>
          </cell>
          <cell r="M808">
            <v>162</v>
          </cell>
          <cell r="N808">
            <v>5.2250576315423736</v>
          </cell>
        </row>
        <row r="809">
          <cell r="A809" t="str">
            <v>Steel</v>
          </cell>
          <cell r="B809" t="str">
            <v>STB220021</v>
          </cell>
          <cell r="C809">
            <v>2270</v>
          </cell>
          <cell r="D809">
            <v>2200</v>
          </cell>
          <cell r="E809">
            <v>950</v>
          </cell>
          <cell r="F809">
            <v>1780</v>
          </cell>
          <cell r="G809">
            <v>1900</v>
          </cell>
          <cell r="H809">
            <v>2100</v>
          </cell>
          <cell r="J809">
            <v>10000</v>
          </cell>
          <cell r="K809" t="str">
            <v>Steel Drum</v>
          </cell>
          <cell r="L809">
            <v>545</v>
          </cell>
          <cell r="M809">
            <v>162</v>
          </cell>
          <cell r="N809">
            <v>5.5046593777118655</v>
          </cell>
        </row>
        <row r="810">
          <cell r="A810" t="str">
            <v>Steel</v>
          </cell>
          <cell r="B810" t="str">
            <v>STB220005</v>
          </cell>
          <cell r="C810">
            <v>2270</v>
          </cell>
          <cell r="D810">
            <v>2200</v>
          </cell>
          <cell r="E810">
            <v>1100</v>
          </cell>
          <cell r="F810">
            <v>1500</v>
          </cell>
          <cell r="G810">
            <v>1700</v>
          </cell>
          <cell r="H810">
            <v>1900</v>
          </cell>
          <cell r="J810">
            <v>12000</v>
          </cell>
          <cell r="K810" t="str">
            <v>Steel Drum</v>
          </cell>
          <cell r="L810">
            <v>614</v>
          </cell>
          <cell r="M810">
            <v>138</v>
          </cell>
          <cell r="N810">
            <v>4.2764929996991059</v>
          </cell>
        </row>
        <row r="811">
          <cell r="A811" t="str">
            <v>Steel</v>
          </cell>
          <cell r="B811" t="str">
            <v>STB230015</v>
          </cell>
          <cell r="C811">
            <v>2370</v>
          </cell>
          <cell r="D811">
            <v>2300</v>
          </cell>
          <cell r="E811">
            <v>1200</v>
          </cell>
          <cell r="F811">
            <v>1500</v>
          </cell>
          <cell r="G811">
            <v>1700</v>
          </cell>
          <cell r="H811">
            <v>1700</v>
          </cell>
          <cell r="J811">
            <v>3000</v>
          </cell>
          <cell r="K811" t="str">
            <v>Steel Drum</v>
          </cell>
          <cell r="L811">
            <v>408</v>
          </cell>
          <cell r="M811">
            <v>145</v>
          </cell>
          <cell r="N811">
            <v>4.5356743936202628</v>
          </cell>
        </row>
        <row r="812">
          <cell r="A812" t="str">
            <v>Steel</v>
          </cell>
          <cell r="B812" t="str">
            <v>STB230017</v>
          </cell>
          <cell r="C812">
            <v>2370</v>
          </cell>
          <cell r="D812">
            <v>2300</v>
          </cell>
          <cell r="E812">
            <v>1300</v>
          </cell>
          <cell r="F812">
            <v>1500</v>
          </cell>
          <cell r="G812">
            <v>1700</v>
          </cell>
          <cell r="H812">
            <v>1700</v>
          </cell>
          <cell r="J812">
            <v>4000</v>
          </cell>
          <cell r="K812" t="str">
            <v>Steel Drum</v>
          </cell>
          <cell r="L812">
            <v>410</v>
          </cell>
          <cell r="M812">
            <v>145</v>
          </cell>
          <cell r="N812">
            <v>4.2411500823462207</v>
          </cell>
        </row>
        <row r="813">
          <cell r="A813" t="str">
            <v>Steel</v>
          </cell>
          <cell r="B813" t="str">
            <v>STB230018</v>
          </cell>
          <cell r="C813">
            <v>2370</v>
          </cell>
          <cell r="D813">
            <v>2300</v>
          </cell>
          <cell r="E813">
            <v>1250</v>
          </cell>
          <cell r="F813">
            <v>1500</v>
          </cell>
          <cell r="G813">
            <v>1700</v>
          </cell>
          <cell r="H813">
            <v>1700</v>
          </cell>
          <cell r="J813">
            <v>4000</v>
          </cell>
          <cell r="K813" t="str">
            <v>Steel Drum</v>
          </cell>
          <cell r="L813">
            <v>1346</v>
          </cell>
          <cell r="M813">
            <v>145</v>
          </cell>
          <cell r="N813">
            <v>4.3913574810959828</v>
          </cell>
        </row>
        <row r="814">
          <cell r="A814" t="str">
            <v>Steel</v>
          </cell>
          <cell r="B814" t="str">
            <v>STB230030</v>
          </cell>
          <cell r="C814">
            <v>2370</v>
          </cell>
          <cell r="D814">
            <v>2300</v>
          </cell>
          <cell r="E814">
            <v>1150</v>
          </cell>
          <cell r="F814">
            <v>1500</v>
          </cell>
          <cell r="G814">
            <v>1700</v>
          </cell>
          <cell r="H814">
            <v>1700</v>
          </cell>
          <cell r="J814">
            <v>4000</v>
          </cell>
          <cell r="K814" t="str">
            <v>Steel Drum</v>
          </cell>
          <cell r="L814">
            <v>417</v>
          </cell>
          <cell r="M814">
            <v>145</v>
          </cell>
          <cell r="N814">
            <v>4.6741008199190643</v>
          </cell>
        </row>
        <row r="815">
          <cell r="A815" t="str">
            <v>Steel</v>
          </cell>
          <cell r="B815" t="str">
            <v>STB230016</v>
          </cell>
          <cell r="C815">
            <v>2370</v>
          </cell>
          <cell r="D815">
            <v>2300</v>
          </cell>
          <cell r="E815">
            <v>1500</v>
          </cell>
          <cell r="F815">
            <v>1780</v>
          </cell>
          <cell r="G815">
            <v>1900</v>
          </cell>
          <cell r="H815">
            <v>2100</v>
          </cell>
          <cell r="J815">
            <v>4000</v>
          </cell>
          <cell r="K815" t="str">
            <v>Steel Drum</v>
          </cell>
          <cell r="L815">
            <v>459</v>
          </cell>
          <cell r="M815">
            <v>170</v>
          </cell>
          <cell r="N815">
            <v>4.2499465417762723</v>
          </cell>
        </row>
        <row r="816">
          <cell r="A816" t="str">
            <v>Steel</v>
          </cell>
          <cell r="B816" t="str">
            <v>STB230022</v>
          </cell>
          <cell r="C816">
            <v>2370</v>
          </cell>
          <cell r="D816">
            <v>2300</v>
          </cell>
          <cell r="E816">
            <v>1600</v>
          </cell>
          <cell r="F816">
            <v>1500</v>
          </cell>
          <cell r="G816">
            <v>1700</v>
          </cell>
          <cell r="H816">
            <v>1700</v>
          </cell>
          <cell r="J816">
            <v>5000</v>
          </cell>
          <cell r="K816" t="str">
            <v>Steel Drum</v>
          </cell>
          <cell r="L816">
            <v>430</v>
          </cell>
          <cell r="M816">
            <v>145</v>
          </cell>
          <cell r="N816">
            <v>3.2162054791125509</v>
          </cell>
        </row>
        <row r="817">
          <cell r="A817" t="str">
            <v>Steel</v>
          </cell>
          <cell r="B817" t="str">
            <v>STB230027</v>
          </cell>
          <cell r="C817">
            <v>2370</v>
          </cell>
          <cell r="D817">
            <v>2300</v>
          </cell>
          <cell r="E817">
            <v>1650</v>
          </cell>
          <cell r="F817">
            <v>1800</v>
          </cell>
          <cell r="G817">
            <v>1900</v>
          </cell>
          <cell r="H817">
            <v>2100</v>
          </cell>
          <cell r="J817">
            <v>5000</v>
          </cell>
          <cell r="K817" t="str">
            <v>Steel Drum</v>
          </cell>
          <cell r="L817">
            <v>538</v>
          </cell>
          <cell r="M817">
            <v>172</v>
          </cell>
          <cell r="N817">
            <v>3.6297176121413073</v>
          </cell>
        </row>
        <row r="818">
          <cell r="A818" t="str">
            <v>Steel</v>
          </cell>
          <cell r="B818" t="str">
            <v>STB230024</v>
          </cell>
          <cell r="C818">
            <v>2370</v>
          </cell>
          <cell r="D818">
            <v>2300</v>
          </cell>
          <cell r="E818">
            <v>1600</v>
          </cell>
          <cell r="F818">
            <v>1780</v>
          </cell>
          <cell r="G818">
            <v>1900</v>
          </cell>
          <cell r="H818">
            <v>2100</v>
          </cell>
          <cell r="J818">
            <v>5000</v>
          </cell>
          <cell r="K818" t="str">
            <v>Steel Drum</v>
          </cell>
          <cell r="L818">
            <v>506</v>
          </cell>
          <cell r="M818">
            <v>170</v>
          </cell>
          <cell r="N818">
            <v>3.81656383521356</v>
          </cell>
        </row>
        <row r="819">
          <cell r="A819" t="str">
            <v>Steel</v>
          </cell>
          <cell r="B819" t="str">
            <v>STB230025</v>
          </cell>
          <cell r="C819">
            <v>2370</v>
          </cell>
          <cell r="D819">
            <v>2300</v>
          </cell>
          <cell r="E819">
            <v>1400</v>
          </cell>
          <cell r="F819">
            <v>1780</v>
          </cell>
          <cell r="G819">
            <v>1900</v>
          </cell>
          <cell r="H819">
            <v>2100</v>
          </cell>
          <cell r="J819">
            <v>5000</v>
          </cell>
          <cell r="K819" t="str">
            <v>Steel Drum</v>
          </cell>
          <cell r="L819">
            <v>523</v>
          </cell>
          <cell r="M819">
            <v>170</v>
          </cell>
          <cell r="N819">
            <v>4.6553690737220341</v>
          </cell>
        </row>
        <row r="820">
          <cell r="A820" t="str">
            <v>Steel</v>
          </cell>
          <cell r="B820" t="str">
            <v>STB230029</v>
          </cell>
          <cell r="C820">
            <v>2370</v>
          </cell>
          <cell r="D820">
            <v>2300</v>
          </cell>
          <cell r="E820">
            <v>1350</v>
          </cell>
          <cell r="F820">
            <v>1780</v>
          </cell>
          <cell r="G820">
            <v>1900</v>
          </cell>
          <cell r="H820">
            <v>2100</v>
          </cell>
          <cell r="J820">
            <v>5000</v>
          </cell>
          <cell r="K820" t="str">
            <v>Steel Drum</v>
          </cell>
          <cell r="L820">
            <v>516</v>
          </cell>
          <cell r="M820">
            <v>170</v>
          </cell>
          <cell r="N820">
            <v>4.8475952742135604</v>
          </cell>
        </row>
        <row r="821">
          <cell r="A821" t="str">
            <v>Steel</v>
          </cell>
          <cell r="B821" t="str">
            <v>STB230037</v>
          </cell>
          <cell r="C821">
            <v>2370</v>
          </cell>
          <cell r="D821">
            <v>2300</v>
          </cell>
          <cell r="E821">
            <v>1300</v>
          </cell>
          <cell r="F821">
            <v>1800</v>
          </cell>
          <cell r="G821">
            <v>1900</v>
          </cell>
          <cell r="H821">
            <v>2100</v>
          </cell>
          <cell r="J821">
            <v>5000</v>
          </cell>
          <cell r="K821" t="str">
            <v>Steel Drum</v>
          </cell>
          <cell r="L821">
            <v>513</v>
          </cell>
          <cell r="M821">
            <v>172</v>
          </cell>
          <cell r="N821">
            <v>5.0893800988154654</v>
          </cell>
        </row>
        <row r="822">
          <cell r="A822" t="str">
            <v>Steel</v>
          </cell>
          <cell r="B822" t="str">
            <v>STB230032</v>
          </cell>
          <cell r="C822">
            <v>2370</v>
          </cell>
          <cell r="D822">
            <v>2300</v>
          </cell>
          <cell r="E822">
            <v>1250</v>
          </cell>
          <cell r="F822">
            <v>1800</v>
          </cell>
          <cell r="G822">
            <v>1900</v>
          </cell>
          <cell r="H822">
            <v>2100</v>
          </cell>
          <cell r="J822">
            <v>5000</v>
          </cell>
          <cell r="K822" t="str">
            <v>Steel Drum</v>
          </cell>
          <cell r="L822">
            <v>464</v>
          </cell>
          <cell r="M822">
            <v>172</v>
          </cell>
          <cell r="N822">
            <v>5.269628977315179</v>
          </cell>
        </row>
        <row r="823">
          <cell r="A823" t="str">
            <v>Steel</v>
          </cell>
          <cell r="B823" t="str">
            <v>STB230031</v>
          </cell>
          <cell r="C823">
            <v>2370</v>
          </cell>
          <cell r="D823">
            <v>2300</v>
          </cell>
          <cell r="E823">
            <v>1100</v>
          </cell>
          <cell r="F823">
            <v>1800</v>
          </cell>
          <cell r="G823">
            <v>1900</v>
          </cell>
          <cell r="H823">
            <v>2100</v>
          </cell>
          <cell r="J823">
            <v>5000</v>
          </cell>
          <cell r="K823" t="str">
            <v>Steel Drum</v>
          </cell>
          <cell r="L823">
            <v>501</v>
          </cell>
          <cell r="M823">
            <v>172</v>
          </cell>
          <cell r="N823">
            <v>5.7679641119908602</v>
          </cell>
        </row>
        <row r="824">
          <cell r="A824" t="str">
            <v>Steel</v>
          </cell>
          <cell r="B824" t="str">
            <v>STB230005</v>
          </cell>
          <cell r="C824">
            <v>2370</v>
          </cell>
          <cell r="D824">
            <v>2300</v>
          </cell>
          <cell r="E824">
            <v>1500</v>
          </cell>
          <cell r="F824">
            <v>1500</v>
          </cell>
          <cell r="G824">
            <v>1700</v>
          </cell>
          <cell r="H824">
            <v>1700</v>
          </cell>
          <cell r="J824">
            <v>6000</v>
          </cell>
          <cell r="K824" t="str">
            <v>Steel Drum</v>
          </cell>
          <cell r="L824">
            <v>480</v>
          </cell>
          <cell r="M824">
            <v>145</v>
          </cell>
          <cell r="N824">
            <v>3.5814156250923643</v>
          </cell>
        </row>
        <row r="825">
          <cell r="A825" t="str">
            <v>Steel</v>
          </cell>
          <cell r="B825" t="str">
            <v>STB230006</v>
          </cell>
          <cell r="C825">
            <v>2370</v>
          </cell>
          <cell r="D825">
            <v>2300</v>
          </cell>
          <cell r="E825">
            <v>1400</v>
          </cell>
          <cell r="F825">
            <v>1500</v>
          </cell>
          <cell r="G825">
            <v>1700</v>
          </cell>
          <cell r="H825">
            <v>1700</v>
          </cell>
          <cell r="J825">
            <v>6000</v>
          </cell>
          <cell r="K825" t="str">
            <v>Steel Drum</v>
          </cell>
          <cell r="L825">
            <v>542</v>
          </cell>
          <cell r="M825">
            <v>145</v>
          </cell>
          <cell r="N825">
            <v>3.9230638261702544</v>
          </cell>
        </row>
        <row r="826">
          <cell r="A826" t="str">
            <v>Steel</v>
          </cell>
          <cell r="B826" t="str">
            <v>STB230000</v>
          </cell>
          <cell r="C826">
            <v>2370</v>
          </cell>
          <cell r="D826">
            <v>2300</v>
          </cell>
          <cell r="E826">
            <v>1300</v>
          </cell>
          <cell r="F826">
            <v>1500</v>
          </cell>
          <cell r="G826">
            <v>1700</v>
          </cell>
          <cell r="H826">
            <v>1700</v>
          </cell>
          <cell r="J826">
            <v>6000</v>
          </cell>
          <cell r="K826" t="str">
            <v>Steel Drum</v>
          </cell>
          <cell r="L826">
            <v>510</v>
          </cell>
          <cell r="M826">
            <v>145</v>
          </cell>
          <cell r="N826">
            <v>4.2411500823462207</v>
          </cell>
        </row>
        <row r="827">
          <cell r="A827" t="str">
            <v>Steel</v>
          </cell>
          <cell r="B827" t="str">
            <v>STB230019</v>
          </cell>
          <cell r="C827">
            <v>2370</v>
          </cell>
          <cell r="D827">
            <v>2300</v>
          </cell>
          <cell r="E827">
            <v>1300</v>
          </cell>
          <cell r="F827">
            <v>1800</v>
          </cell>
          <cell r="G827">
            <v>1900</v>
          </cell>
          <cell r="H827">
            <v>2100</v>
          </cell>
          <cell r="J827">
            <v>6000</v>
          </cell>
          <cell r="K827" t="str">
            <v>Steel Drum</v>
          </cell>
          <cell r="L827">
            <v>448</v>
          </cell>
          <cell r="M827">
            <v>172</v>
          </cell>
          <cell r="N827">
            <v>5.0893800988154654</v>
          </cell>
        </row>
        <row r="828">
          <cell r="A828" t="str">
            <v>Steel</v>
          </cell>
          <cell r="B828" t="str">
            <v>STB230001</v>
          </cell>
          <cell r="C828">
            <v>2370</v>
          </cell>
          <cell r="D828">
            <v>2300</v>
          </cell>
          <cell r="E828">
            <v>1300</v>
          </cell>
          <cell r="F828">
            <v>1500</v>
          </cell>
          <cell r="G828">
            <v>1700</v>
          </cell>
          <cell r="H828">
            <v>1700</v>
          </cell>
          <cell r="J828">
            <v>8000</v>
          </cell>
          <cell r="K828" t="str">
            <v>Steel Drum</v>
          </cell>
          <cell r="L828">
            <v>510</v>
          </cell>
          <cell r="M828">
            <v>145</v>
          </cell>
          <cell r="N828">
            <v>4.2411500823462207</v>
          </cell>
        </row>
        <row r="829">
          <cell r="A829" t="str">
            <v>Steel</v>
          </cell>
          <cell r="B829" t="str">
            <v>STB230008</v>
          </cell>
          <cell r="C829">
            <v>2370</v>
          </cell>
          <cell r="D829">
            <v>2300</v>
          </cell>
          <cell r="E829">
            <v>1250</v>
          </cell>
          <cell r="F829">
            <v>1500</v>
          </cell>
          <cell r="G829">
            <v>1700</v>
          </cell>
          <cell r="H829">
            <v>1700</v>
          </cell>
          <cell r="J829">
            <v>8000</v>
          </cell>
          <cell r="K829" t="str">
            <v>Steel Drum</v>
          </cell>
          <cell r="L829">
            <v>556</v>
          </cell>
          <cell r="M829">
            <v>145</v>
          </cell>
          <cell r="N829">
            <v>4.3913574810959828</v>
          </cell>
        </row>
        <row r="830">
          <cell r="A830" t="str">
            <v>Steel</v>
          </cell>
          <cell r="B830" t="str">
            <v>STB230036</v>
          </cell>
          <cell r="C830">
            <v>2370</v>
          </cell>
          <cell r="D830">
            <v>2300</v>
          </cell>
          <cell r="E830">
            <v>1150</v>
          </cell>
          <cell r="F830">
            <v>1500</v>
          </cell>
          <cell r="G830">
            <v>1700</v>
          </cell>
          <cell r="H830">
            <v>1700</v>
          </cell>
          <cell r="J830">
            <v>8000</v>
          </cell>
          <cell r="K830" t="str">
            <v>Steel Drum</v>
          </cell>
          <cell r="L830">
            <v>533</v>
          </cell>
          <cell r="M830">
            <v>145</v>
          </cell>
          <cell r="N830">
            <v>4.6741008199190643</v>
          </cell>
        </row>
        <row r="831">
          <cell r="A831" t="str">
            <v>Steel</v>
          </cell>
          <cell r="B831" t="str">
            <v>STB230011</v>
          </cell>
          <cell r="C831">
            <v>2370</v>
          </cell>
          <cell r="D831">
            <v>2300</v>
          </cell>
          <cell r="E831">
            <v>1100</v>
          </cell>
          <cell r="F831">
            <v>1500</v>
          </cell>
          <cell r="G831">
            <v>1700</v>
          </cell>
          <cell r="H831">
            <v>1700</v>
          </cell>
          <cell r="J831">
            <v>8000</v>
          </cell>
          <cell r="K831" t="str">
            <v>Steel Drum</v>
          </cell>
          <cell r="L831">
            <v>533</v>
          </cell>
          <cell r="M831">
            <v>145</v>
          </cell>
          <cell r="N831">
            <v>4.8066367599923829</v>
          </cell>
        </row>
        <row r="832">
          <cell r="A832" t="str">
            <v>Steel</v>
          </cell>
          <cell r="B832" t="str">
            <v>STB230002</v>
          </cell>
          <cell r="C832">
            <v>2370</v>
          </cell>
          <cell r="D832">
            <v>2300</v>
          </cell>
          <cell r="E832">
            <v>1300</v>
          </cell>
          <cell r="F832">
            <v>1500</v>
          </cell>
          <cell r="G832">
            <v>1700</v>
          </cell>
          <cell r="H832">
            <v>1900</v>
          </cell>
          <cell r="J832">
            <v>10000</v>
          </cell>
          <cell r="K832" t="str">
            <v>Steel Drum</v>
          </cell>
          <cell r="L832">
            <v>510</v>
          </cell>
          <cell r="M832">
            <v>145</v>
          </cell>
          <cell r="N832">
            <v>4.2411500823462207</v>
          </cell>
        </row>
        <row r="833">
          <cell r="A833" t="str">
            <v>Steel</v>
          </cell>
          <cell r="B833" t="str">
            <v>STB230003</v>
          </cell>
          <cell r="C833">
            <v>2370</v>
          </cell>
          <cell r="D833">
            <v>2300</v>
          </cell>
          <cell r="E833">
            <v>1050</v>
          </cell>
          <cell r="F833">
            <v>1500</v>
          </cell>
          <cell r="G833">
            <v>1700</v>
          </cell>
          <cell r="H833">
            <v>1900</v>
          </cell>
          <cell r="J833">
            <v>10000</v>
          </cell>
          <cell r="K833" t="str">
            <v>Steel Drum</v>
          </cell>
          <cell r="L833">
            <v>550</v>
          </cell>
          <cell r="M833">
            <v>145</v>
          </cell>
          <cell r="N833">
            <v>4.9332822138402221</v>
          </cell>
        </row>
        <row r="834">
          <cell r="A834" t="str">
            <v>Steel</v>
          </cell>
          <cell r="B834" t="str">
            <v>STB230028</v>
          </cell>
          <cell r="C834">
            <v>2370</v>
          </cell>
          <cell r="D834">
            <v>2300</v>
          </cell>
          <cell r="E834">
            <v>1400</v>
          </cell>
          <cell r="F834">
            <v>1780</v>
          </cell>
          <cell r="G834">
            <v>1900</v>
          </cell>
          <cell r="H834">
            <v>2100</v>
          </cell>
          <cell r="J834">
            <v>10000</v>
          </cell>
          <cell r="K834" t="str">
            <v>Steel Drum</v>
          </cell>
          <cell r="L834">
            <v>612</v>
          </cell>
          <cell r="M834">
            <v>170</v>
          </cell>
          <cell r="N834">
            <v>4.6553690737220341</v>
          </cell>
        </row>
        <row r="835">
          <cell r="A835" t="str">
            <v>Steel</v>
          </cell>
          <cell r="B835" t="str">
            <v>STB230026</v>
          </cell>
          <cell r="C835">
            <v>2370</v>
          </cell>
          <cell r="D835">
            <v>2300</v>
          </cell>
          <cell r="E835">
            <v>1300</v>
          </cell>
          <cell r="F835">
            <v>1780</v>
          </cell>
          <cell r="G835">
            <v>1900</v>
          </cell>
          <cell r="H835">
            <v>2100</v>
          </cell>
          <cell r="J835">
            <v>10000</v>
          </cell>
          <cell r="K835" t="str">
            <v>Steel Drum</v>
          </cell>
          <cell r="L835">
            <v>578</v>
          </cell>
          <cell r="M835">
            <v>170</v>
          </cell>
          <cell r="N835">
            <v>5.0328314310508482</v>
          </cell>
        </row>
        <row r="836">
          <cell r="A836" t="str">
            <v>Steel</v>
          </cell>
          <cell r="B836" t="str">
            <v>STB230020</v>
          </cell>
          <cell r="C836">
            <v>2370</v>
          </cell>
          <cell r="D836">
            <v>2300</v>
          </cell>
          <cell r="E836">
            <v>1100</v>
          </cell>
          <cell r="F836">
            <v>1780</v>
          </cell>
          <cell r="G836">
            <v>1900</v>
          </cell>
          <cell r="H836">
            <v>2100</v>
          </cell>
          <cell r="J836">
            <v>10000</v>
          </cell>
          <cell r="K836" t="str">
            <v>Steel Drum</v>
          </cell>
          <cell r="L836">
            <v>515</v>
          </cell>
          <cell r="M836">
            <v>170</v>
          </cell>
          <cell r="N836">
            <v>5.7038756218576276</v>
          </cell>
        </row>
        <row r="837">
          <cell r="A837" t="str">
            <v>Steel</v>
          </cell>
          <cell r="B837" t="str">
            <v>STB230004</v>
          </cell>
          <cell r="C837">
            <v>2370</v>
          </cell>
          <cell r="D837">
            <v>2300</v>
          </cell>
          <cell r="E837">
            <v>1050</v>
          </cell>
          <cell r="F837">
            <v>1500</v>
          </cell>
          <cell r="G837">
            <v>1700</v>
          </cell>
          <cell r="H837">
            <v>1900</v>
          </cell>
          <cell r="J837">
            <v>12000</v>
          </cell>
          <cell r="K837" t="str">
            <v>Steel Drum</v>
          </cell>
          <cell r="L837">
            <v>655</v>
          </cell>
          <cell r="M837">
            <v>145</v>
          </cell>
          <cell r="N837">
            <v>4.9332822138402221</v>
          </cell>
        </row>
        <row r="838">
          <cell r="A838" t="str">
            <v>Steel</v>
          </cell>
          <cell r="B838" t="str">
            <v>STB235000</v>
          </cell>
          <cell r="C838">
            <v>2430</v>
          </cell>
          <cell r="D838">
            <v>2350</v>
          </cell>
          <cell r="E838">
            <v>1000</v>
          </cell>
          <cell r="F838">
            <v>1500</v>
          </cell>
          <cell r="G838">
            <v>1700</v>
          </cell>
          <cell r="H838">
            <v>1900</v>
          </cell>
          <cell r="J838">
            <v>10000</v>
          </cell>
          <cell r="K838" t="str">
            <v>Steel Drum</v>
          </cell>
          <cell r="L838">
            <v>548</v>
          </cell>
          <cell r="M838">
            <v>148</v>
          </cell>
          <cell r="N838">
            <v>5.3279447909474404</v>
          </cell>
        </row>
        <row r="839">
          <cell r="A839" t="str">
            <v>Steel</v>
          </cell>
          <cell r="B839" t="str">
            <v>STB240020</v>
          </cell>
          <cell r="C839">
            <v>2470</v>
          </cell>
          <cell r="D839">
            <v>2400</v>
          </cell>
          <cell r="E839">
            <v>1450</v>
          </cell>
          <cell r="F839">
            <v>1780</v>
          </cell>
          <cell r="G839">
            <v>1900</v>
          </cell>
          <cell r="H839">
            <v>2100</v>
          </cell>
          <cell r="J839">
            <v>4000</v>
          </cell>
          <cell r="K839" t="str">
            <v>Steel Drum</v>
          </cell>
          <cell r="L839">
            <v>484</v>
          </cell>
          <cell r="M839">
            <v>177</v>
          </cell>
          <cell r="N839">
            <v>5.1132169330745771</v>
          </cell>
        </row>
        <row r="840">
          <cell r="A840" t="str">
            <v>Steel</v>
          </cell>
          <cell r="B840" t="str">
            <v>STB240025</v>
          </cell>
          <cell r="C840">
            <v>2470</v>
          </cell>
          <cell r="D840">
            <v>2400</v>
          </cell>
          <cell r="E840">
            <v>1700</v>
          </cell>
          <cell r="F840">
            <v>1500</v>
          </cell>
          <cell r="G840">
            <v>1700</v>
          </cell>
          <cell r="H840">
            <v>1700</v>
          </cell>
          <cell r="J840">
            <v>5000</v>
          </cell>
          <cell r="K840" t="str">
            <v>Steel Drum</v>
          </cell>
          <cell r="L840">
            <v>448</v>
          </cell>
          <cell r="M840">
            <v>151</v>
          </cell>
          <cell r="N840">
            <v>3.381139093426015</v>
          </cell>
        </row>
        <row r="841">
          <cell r="A841" t="str">
            <v>Steel</v>
          </cell>
          <cell r="B841" t="str">
            <v>STB240023</v>
          </cell>
          <cell r="C841">
            <v>2470</v>
          </cell>
          <cell r="D841">
            <v>2400</v>
          </cell>
          <cell r="E841">
            <v>1450</v>
          </cell>
          <cell r="F841">
            <v>1500</v>
          </cell>
          <cell r="G841">
            <v>1700</v>
          </cell>
          <cell r="H841">
            <v>1700</v>
          </cell>
          <cell r="J841">
            <v>5000</v>
          </cell>
          <cell r="K841" t="str">
            <v>Steel Drum</v>
          </cell>
          <cell r="L841">
            <v>429</v>
          </cell>
          <cell r="M841">
            <v>151</v>
          </cell>
          <cell r="N841">
            <v>4.3088906739392501</v>
          </cell>
        </row>
        <row r="842">
          <cell r="A842" t="str">
            <v>Steel</v>
          </cell>
          <cell r="B842" t="str">
            <v>STB240021</v>
          </cell>
          <cell r="C842">
            <v>2470</v>
          </cell>
          <cell r="D842">
            <v>2400</v>
          </cell>
          <cell r="E842">
            <v>1200</v>
          </cell>
          <cell r="F842">
            <v>1500</v>
          </cell>
          <cell r="G842">
            <v>1700</v>
          </cell>
          <cell r="H842">
            <v>1700</v>
          </cell>
          <cell r="J842">
            <v>5000</v>
          </cell>
          <cell r="K842" t="str">
            <v>Steel Drum</v>
          </cell>
          <cell r="L842">
            <v>427</v>
          </cell>
          <cell r="M842">
            <v>151</v>
          </cell>
          <cell r="N842">
            <v>5.0893800988154654</v>
          </cell>
        </row>
        <row r="843">
          <cell r="A843" t="str">
            <v>Steel</v>
          </cell>
          <cell r="B843" t="str">
            <v>STB240031</v>
          </cell>
          <cell r="C843">
            <v>2480</v>
          </cell>
          <cell r="D843">
            <v>2400</v>
          </cell>
          <cell r="E843">
            <v>1700</v>
          </cell>
          <cell r="F843">
            <v>1780</v>
          </cell>
          <cell r="G843">
            <v>1900</v>
          </cell>
          <cell r="H843">
            <v>2100</v>
          </cell>
          <cell r="J843">
            <v>5000</v>
          </cell>
          <cell r="K843" t="str">
            <v>Steel Drum</v>
          </cell>
          <cell r="L843">
            <v>552</v>
          </cell>
          <cell r="M843">
            <v>177</v>
          </cell>
          <cell r="N843">
            <v>4.0122850575322042</v>
          </cell>
        </row>
        <row r="844">
          <cell r="A844" t="str">
            <v>Steel</v>
          </cell>
          <cell r="B844" t="str">
            <v>STB240028</v>
          </cell>
          <cell r="C844">
            <v>2470</v>
          </cell>
          <cell r="D844">
            <v>2400</v>
          </cell>
          <cell r="E844">
            <v>1650</v>
          </cell>
          <cell r="F844">
            <v>1780</v>
          </cell>
          <cell r="G844">
            <v>1900</v>
          </cell>
          <cell r="H844">
            <v>2100</v>
          </cell>
          <cell r="J844">
            <v>5000</v>
          </cell>
          <cell r="K844" t="str">
            <v>Steel Drum</v>
          </cell>
          <cell r="L844">
            <v>552</v>
          </cell>
          <cell r="M844">
            <v>177</v>
          </cell>
          <cell r="N844">
            <v>4.2464515199491535</v>
          </cell>
        </row>
        <row r="845">
          <cell r="A845" t="str">
            <v>Steel</v>
          </cell>
          <cell r="B845" t="str">
            <v>STB240027</v>
          </cell>
          <cell r="C845">
            <v>2470</v>
          </cell>
          <cell r="D845">
            <v>2400</v>
          </cell>
          <cell r="E845">
            <v>1550</v>
          </cell>
          <cell r="F845">
            <v>1800</v>
          </cell>
          <cell r="G845">
            <v>1900</v>
          </cell>
          <cell r="H845">
            <v>2100</v>
          </cell>
          <cell r="J845">
            <v>5000</v>
          </cell>
          <cell r="K845" t="str">
            <v>Steel Drum</v>
          </cell>
          <cell r="L845">
            <v>545</v>
          </cell>
          <cell r="M845">
            <v>179</v>
          </cell>
          <cell r="N845">
            <v>4.746553800492479</v>
          </cell>
        </row>
        <row r="846">
          <cell r="A846" t="str">
            <v>Steel</v>
          </cell>
          <cell r="B846" t="str">
            <v>STB240026</v>
          </cell>
          <cell r="C846">
            <v>2470</v>
          </cell>
          <cell r="D846">
            <v>2400</v>
          </cell>
          <cell r="E846">
            <v>1400</v>
          </cell>
          <cell r="F846">
            <v>1800</v>
          </cell>
          <cell r="G846">
            <v>1900</v>
          </cell>
          <cell r="H846">
            <v>2100</v>
          </cell>
          <cell r="J846">
            <v>5000</v>
          </cell>
          <cell r="K846" t="str">
            <v>Steel Drum</v>
          </cell>
          <cell r="L846">
            <v>540</v>
          </cell>
          <cell r="M846">
            <v>179</v>
          </cell>
          <cell r="N846">
            <v>5.3721234376385461</v>
          </cell>
        </row>
        <row r="847">
          <cell r="A847" t="str">
            <v>Steel</v>
          </cell>
          <cell r="B847" t="str">
            <v>STB240024</v>
          </cell>
          <cell r="C847">
            <v>2470</v>
          </cell>
          <cell r="D847">
            <v>2400</v>
          </cell>
          <cell r="E847">
            <v>1300</v>
          </cell>
          <cell r="F847">
            <v>1800</v>
          </cell>
          <cell r="G847">
            <v>1900</v>
          </cell>
          <cell r="H847">
            <v>2100</v>
          </cell>
          <cell r="J847">
            <v>5000</v>
          </cell>
          <cell r="K847" t="str">
            <v>Steel Drum</v>
          </cell>
          <cell r="L847">
            <v>535</v>
          </cell>
          <cell r="M847">
            <v>179</v>
          </cell>
          <cell r="N847">
            <v>5.7538269450497062</v>
          </cell>
        </row>
        <row r="848">
          <cell r="A848" t="str">
            <v>Steel</v>
          </cell>
          <cell r="B848" t="str">
            <v>STB240005</v>
          </cell>
          <cell r="C848">
            <v>2470</v>
          </cell>
          <cell r="D848">
            <v>2400</v>
          </cell>
          <cell r="E848">
            <v>1600</v>
          </cell>
          <cell r="F848">
            <v>1500</v>
          </cell>
          <cell r="G848">
            <v>1700</v>
          </cell>
          <cell r="H848">
            <v>1700</v>
          </cell>
          <cell r="J848">
            <v>6000</v>
          </cell>
          <cell r="K848" t="str">
            <v>Steel Drum</v>
          </cell>
          <cell r="L848">
            <v>552</v>
          </cell>
          <cell r="M848">
            <v>151</v>
          </cell>
          <cell r="N848">
            <v>3.7699111843077517</v>
          </cell>
        </row>
        <row r="849">
          <cell r="A849" t="str">
            <v>Steel</v>
          </cell>
          <cell r="B849" t="str">
            <v>STB240018</v>
          </cell>
          <cell r="C849">
            <v>2470</v>
          </cell>
          <cell r="D849">
            <v>2400</v>
          </cell>
          <cell r="E849">
            <v>1500</v>
          </cell>
          <cell r="F849">
            <v>1500</v>
          </cell>
          <cell r="G849">
            <v>1700</v>
          </cell>
          <cell r="H849">
            <v>1700</v>
          </cell>
          <cell r="J849">
            <v>6000</v>
          </cell>
          <cell r="K849" t="str">
            <v>Steel Drum</v>
          </cell>
          <cell r="L849">
            <v>491</v>
          </cell>
          <cell r="M849">
            <v>151</v>
          </cell>
          <cell r="N849">
            <v>4.135121330287566</v>
          </cell>
        </row>
        <row r="850">
          <cell r="A850" t="str">
            <v>Steel</v>
          </cell>
          <cell r="B850" t="str">
            <v>STB240000</v>
          </cell>
          <cell r="C850">
            <v>2470</v>
          </cell>
          <cell r="D850">
            <v>2400</v>
          </cell>
          <cell r="E850">
            <v>1400</v>
          </cell>
          <cell r="F850">
            <v>1500</v>
          </cell>
          <cell r="G850">
            <v>1700</v>
          </cell>
          <cell r="H850">
            <v>1700</v>
          </cell>
          <cell r="J850">
            <v>6000</v>
          </cell>
          <cell r="K850" t="str">
            <v>Steel Drum</v>
          </cell>
          <cell r="L850">
            <v>535</v>
          </cell>
          <cell r="M850">
            <v>151</v>
          </cell>
          <cell r="N850">
            <v>4.4767695313654556</v>
          </cell>
        </row>
        <row r="851">
          <cell r="A851" t="str">
            <v>Steel</v>
          </cell>
          <cell r="B851" t="str">
            <v>STB240019</v>
          </cell>
          <cell r="C851">
            <v>2470</v>
          </cell>
          <cell r="D851">
            <v>2400</v>
          </cell>
          <cell r="E851">
            <v>1300</v>
          </cell>
          <cell r="F851">
            <v>1500</v>
          </cell>
          <cell r="G851">
            <v>1700</v>
          </cell>
          <cell r="H851">
            <v>1700</v>
          </cell>
          <cell r="J851">
            <v>6000</v>
          </cell>
          <cell r="K851" t="str">
            <v>Steel Drum</v>
          </cell>
          <cell r="L851">
            <v>462</v>
          </cell>
          <cell r="M851">
            <v>151</v>
          </cell>
          <cell r="N851">
            <v>4.7948557875414215</v>
          </cell>
        </row>
        <row r="852">
          <cell r="A852" t="str">
            <v>Steel</v>
          </cell>
          <cell r="B852" t="str">
            <v>STB240043</v>
          </cell>
          <cell r="C852">
            <v>2480</v>
          </cell>
          <cell r="D852">
            <v>2400</v>
          </cell>
          <cell r="E852">
            <v>1300</v>
          </cell>
          <cell r="F852">
            <v>1800</v>
          </cell>
          <cell r="G852">
            <v>1900</v>
          </cell>
          <cell r="H852">
            <v>2100</v>
          </cell>
          <cell r="J852">
            <v>6000</v>
          </cell>
          <cell r="K852" t="str">
            <v>Steel Drum</v>
          </cell>
          <cell r="L852">
            <v>555</v>
          </cell>
          <cell r="M852">
            <v>179</v>
          </cell>
          <cell r="N852">
            <v>5.7538269450497062</v>
          </cell>
        </row>
        <row r="853">
          <cell r="A853" t="str">
            <v>Steel</v>
          </cell>
          <cell r="B853" t="str">
            <v>STB240034</v>
          </cell>
          <cell r="C853">
            <v>2480</v>
          </cell>
          <cell r="D853">
            <v>2400</v>
          </cell>
          <cell r="E853">
            <v>1200</v>
          </cell>
          <cell r="F853">
            <v>1800</v>
          </cell>
          <cell r="G853">
            <v>1900</v>
          </cell>
          <cell r="H853">
            <v>2100</v>
          </cell>
          <cell r="J853">
            <v>6000</v>
          </cell>
          <cell r="K853" t="str">
            <v>Steel Drum</v>
          </cell>
          <cell r="L853">
            <v>523</v>
          </cell>
          <cell r="M853">
            <v>179</v>
          </cell>
          <cell r="N853">
            <v>6.1072561185785581</v>
          </cell>
        </row>
        <row r="854">
          <cell r="A854" t="str">
            <v>Steel</v>
          </cell>
          <cell r="B854" t="str">
            <v>STB240033</v>
          </cell>
          <cell r="C854">
            <v>2480</v>
          </cell>
          <cell r="D854">
            <v>2400</v>
          </cell>
          <cell r="E854">
            <v>1000</v>
          </cell>
          <cell r="F854">
            <v>1780</v>
          </cell>
          <cell r="G854">
            <v>1900</v>
          </cell>
          <cell r="H854">
            <v>2100</v>
          </cell>
          <cell r="J854">
            <v>6000</v>
          </cell>
          <cell r="K854" t="str">
            <v>Steel Drum</v>
          </cell>
          <cell r="L854">
            <v>527</v>
          </cell>
          <cell r="M854">
            <v>177</v>
          </cell>
          <cell r="N854">
            <v>6.6545215588338991</v>
          </cell>
        </row>
        <row r="855">
          <cell r="A855" t="str">
            <v>Steel</v>
          </cell>
          <cell r="B855" t="str">
            <v>STB240006</v>
          </cell>
          <cell r="C855">
            <v>2470</v>
          </cell>
          <cell r="D855">
            <v>2400</v>
          </cell>
          <cell r="E855">
            <v>1500</v>
          </cell>
          <cell r="F855">
            <v>1500</v>
          </cell>
          <cell r="G855">
            <v>1700</v>
          </cell>
          <cell r="H855">
            <v>1700</v>
          </cell>
          <cell r="J855">
            <v>8000</v>
          </cell>
          <cell r="K855" t="str">
            <v>Steel Drum</v>
          </cell>
          <cell r="L855">
            <v>543</v>
          </cell>
          <cell r="M855">
            <v>151</v>
          </cell>
          <cell r="N855">
            <v>4.135121330287566</v>
          </cell>
        </row>
        <row r="856">
          <cell r="A856" t="str">
            <v>Steel</v>
          </cell>
          <cell r="B856" t="str">
            <v>STB240001</v>
          </cell>
          <cell r="C856">
            <v>2470</v>
          </cell>
          <cell r="D856">
            <v>2400</v>
          </cell>
          <cell r="E856">
            <v>1400</v>
          </cell>
          <cell r="F856">
            <v>1500</v>
          </cell>
          <cell r="G856">
            <v>1700</v>
          </cell>
          <cell r="H856">
            <v>1700</v>
          </cell>
          <cell r="J856">
            <v>8000</v>
          </cell>
          <cell r="K856" t="str">
            <v>Steel Drum</v>
          </cell>
          <cell r="L856">
            <v>535</v>
          </cell>
          <cell r="M856">
            <v>151</v>
          </cell>
          <cell r="N856">
            <v>4.4767695313654556</v>
          </cell>
        </row>
        <row r="857">
          <cell r="A857" t="str">
            <v>Steel</v>
          </cell>
          <cell r="B857" t="str">
            <v>STB240007</v>
          </cell>
          <cell r="C857">
            <v>2470</v>
          </cell>
          <cell r="D857">
            <v>2400</v>
          </cell>
          <cell r="E857">
            <v>1250</v>
          </cell>
          <cell r="F857">
            <v>1500</v>
          </cell>
          <cell r="G857">
            <v>1700</v>
          </cell>
          <cell r="H857">
            <v>1700</v>
          </cell>
          <cell r="J857">
            <v>8000</v>
          </cell>
          <cell r="K857" t="str">
            <v>Steel Drum</v>
          </cell>
          <cell r="L857">
            <v>582</v>
          </cell>
          <cell r="M857">
            <v>151</v>
          </cell>
          <cell r="N857">
            <v>4.9450631862911845</v>
          </cell>
        </row>
        <row r="858">
          <cell r="A858" t="str">
            <v>Steel</v>
          </cell>
          <cell r="B858" t="str">
            <v>STB240002</v>
          </cell>
          <cell r="C858">
            <v>2470</v>
          </cell>
          <cell r="D858">
            <v>2400</v>
          </cell>
          <cell r="E858">
            <v>1400</v>
          </cell>
          <cell r="F858">
            <v>1500</v>
          </cell>
          <cell r="G858">
            <v>1700</v>
          </cell>
          <cell r="H858">
            <v>1900</v>
          </cell>
          <cell r="J858">
            <v>10000</v>
          </cell>
          <cell r="K858" t="str">
            <v>Steel Drum</v>
          </cell>
          <cell r="L858">
            <v>590</v>
          </cell>
          <cell r="M858">
            <v>151</v>
          </cell>
          <cell r="N858">
            <v>4.4767695313654556</v>
          </cell>
        </row>
        <row r="859">
          <cell r="A859" t="str">
            <v>Steel</v>
          </cell>
          <cell r="B859" t="str">
            <v>STB240003</v>
          </cell>
          <cell r="C859">
            <v>2470</v>
          </cell>
          <cell r="D859">
            <v>2400</v>
          </cell>
          <cell r="E859">
            <v>1150</v>
          </cell>
          <cell r="F859">
            <v>1500</v>
          </cell>
          <cell r="G859">
            <v>1700</v>
          </cell>
          <cell r="H859">
            <v>1900</v>
          </cell>
          <cell r="J859">
            <v>10000</v>
          </cell>
          <cell r="K859" t="str">
            <v>Steel Drum</v>
          </cell>
          <cell r="L859">
            <v>580</v>
          </cell>
          <cell r="M859">
            <v>151</v>
          </cell>
          <cell r="N859">
            <v>5.2278065251142651</v>
          </cell>
        </row>
        <row r="860">
          <cell r="A860" t="str">
            <v>Steel</v>
          </cell>
          <cell r="B860" t="str">
            <v>STB240011</v>
          </cell>
          <cell r="C860">
            <v>2470</v>
          </cell>
          <cell r="D860">
            <v>2400</v>
          </cell>
          <cell r="E860">
            <v>1000</v>
          </cell>
          <cell r="F860">
            <v>1500</v>
          </cell>
          <cell r="G860">
            <v>1700</v>
          </cell>
          <cell r="H860">
            <v>1900</v>
          </cell>
          <cell r="J860">
            <v>10000</v>
          </cell>
          <cell r="K860" t="str">
            <v>Steel Drum</v>
          </cell>
          <cell r="L860">
            <v>563</v>
          </cell>
          <cell r="M860">
            <v>151</v>
          </cell>
          <cell r="N860">
            <v>5.607742886657781</v>
          </cell>
        </row>
        <row r="861">
          <cell r="A861" t="str">
            <v>Steel</v>
          </cell>
          <cell r="B861" t="str">
            <v>STB240029</v>
          </cell>
          <cell r="C861">
            <v>2470</v>
          </cell>
          <cell r="D861">
            <v>2400</v>
          </cell>
          <cell r="E861">
            <v>1400</v>
          </cell>
          <cell r="F861">
            <v>1780</v>
          </cell>
          <cell r="G861">
            <v>1900</v>
          </cell>
          <cell r="H861">
            <v>2100</v>
          </cell>
          <cell r="J861">
            <v>10000</v>
          </cell>
          <cell r="K861" t="str">
            <v>Steel Drum</v>
          </cell>
          <cell r="L861">
            <v>628</v>
          </cell>
          <cell r="M861">
            <v>177</v>
          </cell>
          <cell r="N861">
            <v>5.312433177220341</v>
          </cell>
        </row>
        <row r="862">
          <cell r="A862" t="str">
            <v>Steel</v>
          </cell>
          <cell r="B862" t="str">
            <v>STB240030</v>
          </cell>
          <cell r="C862">
            <v>2470</v>
          </cell>
          <cell r="D862">
            <v>2400</v>
          </cell>
          <cell r="E862">
            <v>1300</v>
          </cell>
          <cell r="F862">
            <v>1800</v>
          </cell>
          <cell r="G862">
            <v>1900</v>
          </cell>
          <cell r="H862">
            <v>2100</v>
          </cell>
          <cell r="J862">
            <v>10000</v>
          </cell>
          <cell r="K862" t="str">
            <v>Steel Drum</v>
          </cell>
          <cell r="L862">
            <v>620</v>
          </cell>
          <cell r="M862">
            <v>179</v>
          </cell>
          <cell r="N862">
            <v>5.7538269450497062</v>
          </cell>
        </row>
        <row r="863">
          <cell r="A863" t="str">
            <v>Steel</v>
          </cell>
          <cell r="B863" t="str">
            <v>STB240022</v>
          </cell>
          <cell r="C863">
            <v>2470</v>
          </cell>
          <cell r="D863">
            <v>2400</v>
          </cell>
          <cell r="E863">
            <v>1050</v>
          </cell>
          <cell r="F863">
            <v>1780</v>
          </cell>
          <cell r="G863">
            <v>1900</v>
          </cell>
          <cell r="H863">
            <v>2100</v>
          </cell>
          <cell r="J863">
            <v>11000</v>
          </cell>
          <cell r="K863" t="str">
            <v>Steel Drum</v>
          </cell>
          <cell r="L863">
            <v>629</v>
          </cell>
          <cell r="M863">
            <v>177</v>
          </cell>
          <cell r="N863">
            <v>6.5112256639220352</v>
          </cell>
        </row>
        <row r="864">
          <cell r="A864" t="str">
            <v>Steel</v>
          </cell>
          <cell r="B864" t="str">
            <v>STB240004</v>
          </cell>
          <cell r="C864">
            <v>2470</v>
          </cell>
          <cell r="D864">
            <v>2400</v>
          </cell>
          <cell r="E864">
            <v>1150</v>
          </cell>
          <cell r="F864">
            <v>1500</v>
          </cell>
          <cell r="G864">
            <v>1700</v>
          </cell>
          <cell r="H864">
            <v>1900</v>
          </cell>
          <cell r="J864">
            <v>12000</v>
          </cell>
          <cell r="K864" t="str">
            <v>Steel Drum</v>
          </cell>
          <cell r="L864">
            <v>685</v>
          </cell>
          <cell r="M864">
            <v>151</v>
          </cell>
          <cell r="N864">
            <v>5.2278065251142651</v>
          </cell>
        </row>
        <row r="865">
          <cell r="A865" t="str">
            <v>Steel</v>
          </cell>
          <cell r="B865" t="str">
            <v>STB240010</v>
          </cell>
          <cell r="C865">
            <v>2470</v>
          </cell>
          <cell r="D865">
            <v>2400</v>
          </cell>
          <cell r="E865">
            <v>1500</v>
          </cell>
          <cell r="F865">
            <v>1500</v>
          </cell>
          <cell r="G865">
            <v>1700</v>
          </cell>
          <cell r="H865">
            <v>1900</v>
          </cell>
          <cell r="J865">
            <v>16000</v>
          </cell>
          <cell r="K865" t="str">
            <v>Steel Drum</v>
          </cell>
          <cell r="L865">
            <v>840</v>
          </cell>
          <cell r="M865">
            <v>151</v>
          </cell>
          <cell r="N865">
            <v>4.135121330287566</v>
          </cell>
        </row>
        <row r="866">
          <cell r="A866" t="str">
            <v>Steel</v>
          </cell>
          <cell r="B866" t="str">
            <v>STB250011</v>
          </cell>
          <cell r="C866">
            <v>2575</v>
          </cell>
          <cell r="D866">
            <v>2500</v>
          </cell>
          <cell r="E866">
            <v>1500</v>
          </cell>
          <cell r="F866">
            <v>1500</v>
          </cell>
          <cell r="G866">
            <v>1700</v>
          </cell>
          <cell r="H866">
            <v>1700</v>
          </cell>
          <cell r="J866">
            <v>4000</v>
          </cell>
          <cell r="K866" t="str">
            <v>Steel Drum</v>
          </cell>
          <cell r="L866">
            <v>518</v>
          </cell>
          <cell r="M866">
            <v>157</v>
          </cell>
          <cell r="N866">
            <v>4.7123889803846897</v>
          </cell>
        </row>
        <row r="867">
          <cell r="A867" t="str">
            <v>Steel</v>
          </cell>
          <cell r="B867" t="str">
            <v>STB250012</v>
          </cell>
          <cell r="C867">
            <v>2575</v>
          </cell>
          <cell r="D867">
            <v>2500</v>
          </cell>
          <cell r="E867">
            <v>1450</v>
          </cell>
          <cell r="F867">
            <v>1500</v>
          </cell>
          <cell r="G867">
            <v>1700</v>
          </cell>
          <cell r="H867">
            <v>1700</v>
          </cell>
          <cell r="J867">
            <v>4000</v>
          </cell>
          <cell r="K867" t="str">
            <v>Steel Drum</v>
          </cell>
          <cell r="L867">
            <v>471</v>
          </cell>
          <cell r="M867">
            <v>157</v>
          </cell>
          <cell r="N867">
            <v>4.8861583240363746</v>
          </cell>
        </row>
        <row r="868">
          <cell r="A868" t="str">
            <v>Steel</v>
          </cell>
          <cell r="B868" t="str">
            <v>STB250036</v>
          </cell>
          <cell r="C868">
            <v>2575</v>
          </cell>
          <cell r="D868">
            <v>2500</v>
          </cell>
          <cell r="E868">
            <v>1600</v>
          </cell>
          <cell r="F868">
            <v>1780</v>
          </cell>
          <cell r="G868">
            <v>1900</v>
          </cell>
          <cell r="H868">
            <v>2100</v>
          </cell>
          <cell r="J868">
            <v>4000</v>
          </cell>
          <cell r="K868" t="str">
            <v>Steel Drum</v>
          </cell>
          <cell r="L868">
            <v>553</v>
          </cell>
          <cell r="M868">
            <v>185</v>
          </cell>
          <cell r="N868">
            <v>5.1586522168271198</v>
          </cell>
        </row>
        <row r="869">
          <cell r="A869" t="str">
            <v>Steel</v>
          </cell>
          <cell r="B869" t="str">
            <v>STB250037</v>
          </cell>
          <cell r="C869">
            <v>2575</v>
          </cell>
          <cell r="D869">
            <v>2500</v>
          </cell>
          <cell r="E869">
            <v>1550</v>
          </cell>
          <cell r="F869">
            <v>1780</v>
          </cell>
          <cell r="G869">
            <v>1900</v>
          </cell>
          <cell r="H869">
            <v>2100</v>
          </cell>
          <cell r="J869">
            <v>5000</v>
          </cell>
          <cell r="K869" t="str">
            <v>Steel Drum</v>
          </cell>
          <cell r="L869">
            <v>559</v>
          </cell>
          <cell r="M869">
            <v>185</v>
          </cell>
          <cell r="N869">
            <v>5.3788385919355948</v>
          </cell>
        </row>
        <row r="870">
          <cell r="A870" t="str">
            <v>Steel</v>
          </cell>
          <cell r="B870" t="str">
            <v>STB250018</v>
          </cell>
          <cell r="C870">
            <v>2575</v>
          </cell>
          <cell r="D870">
            <v>2500</v>
          </cell>
          <cell r="E870">
            <v>1500</v>
          </cell>
          <cell r="F870">
            <v>1780</v>
          </cell>
          <cell r="G870">
            <v>1900</v>
          </cell>
          <cell r="H870">
            <v>2100</v>
          </cell>
          <cell r="J870">
            <v>5000</v>
          </cell>
          <cell r="K870" t="str">
            <v>Steel Drum</v>
          </cell>
          <cell r="L870">
            <v>483</v>
          </cell>
          <cell r="M870">
            <v>185</v>
          </cell>
          <cell r="N870">
            <v>5.5920349233898312</v>
          </cell>
        </row>
        <row r="871">
          <cell r="A871" t="str">
            <v>Steel</v>
          </cell>
          <cell r="B871" t="str">
            <v>STB250022</v>
          </cell>
          <cell r="C871">
            <v>2575</v>
          </cell>
          <cell r="D871">
            <v>2500</v>
          </cell>
          <cell r="E871">
            <v>1450</v>
          </cell>
          <cell r="F871">
            <v>1700</v>
          </cell>
          <cell r="G871">
            <v>1900</v>
          </cell>
          <cell r="H871">
            <v>2100</v>
          </cell>
          <cell r="J871">
            <v>5000</v>
          </cell>
          <cell r="K871" t="str">
            <v>Steel Drum</v>
          </cell>
          <cell r="L871">
            <v>499</v>
          </cell>
          <cell r="M871">
            <v>177</v>
          </cell>
          <cell r="N871">
            <v>5.5376461005745581</v>
          </cell>
        </row>
        <row r="872">
          <cell r="A872" t="str">
            <v>Steel</v>
          </cell>
          <cell r="B872" t="str">
            <v>STB250030</v>
          </cell>
          <cell r="C872">
            <v>2575</v>
          </cell>
          <cell r="D872">
            <v>2500</v>
          </cell>
          <cell r="E872">
            <v>1450</v>
          </cell>
          <cell r="F872">
            <v>1800</v>
          </cell>
          <cell r="G872">
            <v>1900</v>
          </cell>
          <cell r="H872">
            <v>2100</v>
          </cell>
          <cell r="J872">
            <v>5000</v>
          </cell>
          <cell r="K872" t="str">
            <v>Steel Drum</v>
          </cell>
          <cell r="L872">
            <v>573</v>
          </cell>
          <cell r="M872">
            <v>187</v>
          </cell>
          <cell r="N872">
            <v>5.8633899888436503</v>
          </cell>
        </row>
        <row r="873">
          <cell r="A873" t="str">
            <v>Steel</v>
          </cell>
          <cell r="B873" t="str">
            <v>STB250021</v>
          </cell>
          <cell r="C873">
            <v>2575</v>
          </cell>
          <cell r="D873">
            <v>2500</v>
          </cell>
          <cell r="E873">
            <v>1350</v>
          </cell>
          <cell r="F873">
            <v>1800</v>
          </cell>
          <cell r="G873">
            <v>1900</v>
          </cell>
          <cell r="H873">
            <v>2100</v>
          </cell>
          <cell r="J873">
            <v>5000</v>
          </cell>
          <cell r="K873" t="str">
            <v>Steel Drum</v>
          </cell>
          <cell r="L873">
            <v>492</v>
          </cell>
          <cell r="M873">
            <v>187</v>
          </cell>
          <cell r="N873">
            <v>6.2592306631959644</v>
          </cell>
        </row>
        <row r="874">
          <cell r="A874" t="str">
            <v>Steel</v>
          </cell>
          <cell r="B874" t="str">
            <v>STB250019</v>
          </cell>
          <cell r="C874">
            <v>2575</v>
          </cell>
          <cell r="D874">
            <v>2500</v>
          </cell>
          <cell r="E874">
            <v>1250</v>
          </cell>
          <cell r="F874">
            <v>1780</v>
          </cell>
          <cell r="G874">
            <v>1900</v>
          </cell>
          <cell r="H874">
            <v>2100</v>
          </cell>
          <cell r="J874">
            <v>5000</v>
          </cell>
          <cell r="K874" t="str">
            <v>Steel Drum</v>
          </cell>
          <cell r="L874">
            <v>488</v>
          </cell>
          <cell r="M874">
            <v>185</v>
          </cell>
          <cell r="N874">
            <v>6.5531659258474591</v>
          </cell>
        </row>
        <row r="875">
          <cell r="A875" t="str">
            <v>Steel</v>
          </cell>
          <cell r="B875" t="str">
            <v>STB250015</v>
          </cell>
          <cell r="C875">
            <v>2575</v>
          </cell>
          <cell r="D875">
            <v>2500</v>
          </cell>
          <cell r="E875">
            <v>1700</v>
          </cell>
          <cell r="F875">
            <v>1500</v>
          </cell>
          <cell r="G875">
            <v>1700</v>
          </cell>
          <cell r="H875">
            <v>1700</v>
          </cell>
          <cell r="J875">
            <v>6000</v>
          </cell>
          <cell r="K875" t="str">
            <v>Steel Drum</v>
          </cell>
          <cell r="L875">
            <v>523</v>
          </cell>
          <cell r="M875">
            <v>157</v>
          </cell>
          <cell r="N875">
            <v>3.9584067435231396</v>
          </cell>
        </row>
        <row r="876">
          <cell r="A876" t="str">
            <v>Steel</v>
          </cell>
          <cell r="B876" t="str">
            <v>STB250000</v>
          </cell>
          <cell r="C876">
            <v>2570</v>
          </cell>
          <cell r="D876">
            <v>2500</v>
          </cell>
          <cell r="E876">
            <v>1500</v>
          </cell>
          <cell r="F876">
            <v>1500</v>
          </cell>
          <cell r="G876">
            <v>1700</v>
          </cell>
          <cell r="H876">
            <v>1700</v>
          </cell>
          <cell r="J876">
            <v>6000</v>
          </cell>
          <cell r="K876" t="str">
            <v>Steel Drum</v>
          </cell>
          <cell r="L876">
            <v>560</v>
          </cell>
          <cell r="M876">
            <v>157</v>
          </cell>
          <cell r="N876">
            <v>4.7123889803846897</v>
          </cell>
        </row>
        <row r="877">
          <cell r="A877" t="str">
            <v>Steel</v>
          </cell>
          <cell r="B877" t="str">
            <v>STB250014</v>
          </cell>
          <cell r="C877">
            <v>2575</v>
          </cell>
          <cell r="D877">
            <v>2500</v>
          </cell>
          <cell r="E877">
            <v>1250</v>
          </cell>
          <cell r="F877">
            <v>1500</v>
          </cell>
          <cell r="G877">
            <v>1700</v>
          </cell>
          <cell r="H877">
            <v>1700</v>
          </cell>
          <cell r="J877">
            <v>6000</v>
          </cell>
          <cell r="K877" t="str">
            <v>Steel Drum</v>
          </cell>
          <cell r="L877">
            <v>502</v>
          </cell>
          <cell r="M877">
            <v>157</v>
          </cell>
          <cell r="N877">
            <v>5.5223308363883081</v>
          </cell>
        </row>
        <row r="878">
          <cell r="A878" t="str">
            <v>Steel</v>
          </cell>
          <cell r="B878" t="str">
            <v>STB250001</v>
          </cell>
          <cell r="C878">
            <v>2570</v>
          </cell>
          <cell r="D878">
            <v>2500</v>
          </cell>
          <cell r="E878">
            <v>1500</v>
          </cell>
          <cell r="F878">
            <v>1500</v>
          </cell>
          <cell r="G878">
            <v>1700</v>
          </cell>
          <cell r="H878">
            <v>1700</v>
          </cell>
          <cell r="J878">
            <v>8000</v>
          </cell>
          <cell r="K878" t="str">
            <v>Steel Drum</v>
          </cell>
          <cell r="L878">
            <v>560</v>
          </cell>
          <cell r="M878">
            <v>157</v>
          </cell>
          <cell r="N878">
            <v>4.7123889803846897</v>
          </cell>
        </row>
        <row r="879">
          <cell r="A879" t="str">
            <v>Steel</v>
          </cell>
          <cell r="B879" t="str">
            <v>STB250007</v>
          </cell>
          <cell r="C879">
            <v>2575</v>
          </cell>
          <cell r="D879">
            <v>2500</v>
          </cell>
          <cell r="E879">
            <v>1450</v>
          </cell>
          <cell r="F879">
            <v>1500</v>
          </cell>
          <cell r="G879">
            <v>1700</v>
          </cell>
          <cell r="H879">
            <v>1700</v>
          </cell>
          <cell r="J879">
            <v>8000</v>
          </cell>
          <cell r="K879" t="str">
            <v>Steel Drum</v>
          </cell>
          <cell r="L879">
            <v>555</v>
          </cell>
          <cell r="M879">
            <v>157</v>
          </cell>
          <cell r="N879">
            <v>4.8861583240363746</v>
          </cell>
        </row>
        <row r="880">
          <cell r="A880" t="str">
            <v>Steel</v>
          </cell>
          <cell r="B880" t="str">
            <v>STB250017</v>
          </cell>
          <cell r="C880">
            <v>2575</v>
          </cell>
          <cell r="D880">
            <v>2500</v>
          </cell>
          <cell r="E880">
            <v>1350</v>
          </cell>
          <cell r="F880">
            <v>1500</v>
          </cell>
          <cell r="G880">
            <v>1700</v>
          </cell>
          <cell r="H880">
            <v>1700</v>
          </cell>
          <cell r="J880">
            <v>8000</v>
          </cell>
          <cell r="K880" t="str">
            <v>Steel Drum</v>
          </cell>
          <cell r="L880">
            <v>543</v>
          </cell>
          <cell r="M880">
            <v>157</v>
          </cell>
          <cell r="N880">
            <v>5.2160255526633037</v>
          </cell>
        </row>
        <row r="881">
          <cell r="A881" t="str">
            <v>Steel</v>
          </cell>
          <cell r="B881" t="str">
            <v>STB250016</v>
          </cell>
          <cell r="C881">
            <v>2575</v>
          </cell>
          <cell r="D881">
            <v>2500</v>
          </cell>
          <cell r="E881">
            <v>1250</v>
          </cell>
          <cell r="F881">
            <v>1500</v>
          </cell>
          <cell r="G881">
            <v>1700</v>
          </cell>
          <cell r="H881">
            <v>1700</v>
          </cell>
          <cell r="J881">
            <v>8000</v>
          </cell>
          <cell r="K881" t="str">
            <v>Steel Drum</v>
          </cell>
          <cell r="L881">
            <v>542</v>
          </cell>
          <cell r="M881">
            <v>157</v>
          </cell>
          <cell r="N881">
            <v>5.5223308363883081</v>
          </cell>
        </row>
        <row r="882">
          <cell r="A882" t="str">
            <v>Steel</v>
          </cell>
          <cell r="B882" t="str">
            <v>STB250035</v>
          </cell>
          <cell r="C882">
            <v>2575</v>
          </cell>
          <cell r="D882">
            <v>2500</v>
          </cell>
          <cell r="E882">
            <v>1300</v>
          </cell>
          <cell r="F882">
            <v>1780</v>
          </cell>
          <cell r="G882">
            <v>1900</v>
          </cell>
          <cell r="H882">
            <v>2100</v>
          </cell>
          <cell r="J882">
            <v>8000</v>
          </cell>
          <cell r="K882" t="str">
            <v>Steel Drum</v>
          </cell>
          <cell r="L882">
            <v>651</v>
          </cell>
          <cell r="M882">
            <v>185</v>
          </cell>
          <cell r="N882">
            <v>6.3749198126644089</v>
          </cell>
        </row>
        <row r="883">
          <cell r="A883" t="str">
            <v>Steel</v>
          </cell>
          <cell r="B883" t="str">
            <v>STB250002</v>
          </cell>
          <cell r="C883">
            <v>2575</v>
          </cell>
          <cell r="D883">
            <v>2500</v>
          </cell>
          <cell r="E883">
            <v>1500</v>
          </cell>
          <cell r="F883">
            <v>1500</v>
          </cell>
          <cell r="G883">
            <v>1700</v>
          </cell>
          <cell r="H883">
            <v>1900</v>
          </cell>
          <cell r="J883">
            <v>10000</v>
          </cell>
          <cell r="K883" t="str">
            <v>Steel Drum</v>
          </cell>
          <cell r="L883">
            <v>615</v>
          </cell>
          <cell r="M883">
            <v>157</v>
          </cell>
          <cell r="N883">
            <v>4.7123889803846897</v>
          </cell>
        </row>
        <row r="884">
          <cell r="A884" t="str">
            <v>Steel</v>
          </cell>
          <cell r="B884" t="str">
            <v>STB250003</v>
          </cell>
          <cell r="C884">
            <v>2575</v>
          </cell>
          <cell r="D884">
            <v>2500</v>
          </cell>
          <cell r="E884">
            <v>1250</v>
          </cell>
          <cell r="F884">
            <v>1500</v>
          </cell>
          <cell r="G884">
            <v>1700</v>
          </cell>
          <cell r="H884">
            <v>1900</v>
          </cell>
          <cell r="J884">
            <v>10000</v>
          </cell>
          <cell r="K884" t="str">
            <v>Steel Drum</v>
          </cell>
          <cell r="L884">
            <v>610</v>
          </cell>
          <cell r="M884">
            <v>157</v>
          </cell>
          <cell r="N884">
            <v>5.5223308363883081</v>
          </cell>
        </row>
        <row r="885">
          <cell r="A885" t="str">
            <v>Steel</v>
          </cell>
          <cell r="B885" t="str">
            <v>STB250027</v>
          </cell>
          <cell r="C885">
            <v>2575</v>
          </cell>
          <cell r="D885">
            <v>2500</v>
          </cell>
          <cell r="E885">
            <v>1650</v>
          </cell>
          <cell r="F885">
            <v>1780</v>
          </cell>
          <cell r="G885">
            <v>1900</v>
          </cell>
          <cell r="H885">
            <v>2100</v>
          </cell>
          <cell r="J885">
            <v>10000</v>
          </cell>
          <cell r="K885" t="str">
            <v>Steel Drum</v>
          </cell>
          <cell r="L885">
            <v>692</v>
          </cell>
          <cell r="M885">
            <v>185</v>
          </cell>
          <cell r="N885">
            <v>4.9314757980644082</v>
          </cell>
        </row>
        <row r="886">
          <cell r="A886" t="str">
            <v>Steel</v>
          </cell>
          <cell r="B886" t="str">
            <v>STB250024</v>
          </cell>
          <cell r="C886">
            <v>2575</v>
          </cell>
          <cell r="D886">
            <v>2500</v>
          </cell>
          <cell r="E886">
            <v>1600</v>
          </cell>
          <cell r="F886">
            <v>1780</v>
          </cell>
          <cell r="G886">
            <v>1900</v>
          </cell>
          <cell r="H886">
            <v>2100</v>
          </cell>
          <cell r="J886">
            <v>10000</v>
          </cell>
          <cell r="K886" t="str">
            <v>Steel Drum</v>
          </cell>
          <cell r="L886">
            <v>643</v>
          </cell>
          <cell r="M886">
            <v>185</v>
          </cell>
          <cell r="N886">
            <v>5.1586522168271198</v>
          </cell>
        </row>
        <row r="887">
          <cell r="A887" t="str">
            <v>Steel</v>
          </cell>
          <cell r="B887" t="str">
            <v>STB250025</v>
          </cell>
          <cell r="C887">
            <v>2575</v>
          </cell>
          <cell r="D887">
            <v>2500</v>
          </cell>
          <cell r="E887">
            <v>1550</v>
          </cell>
          <cell r="F887">
            <v>1780</v>
          </cell>
          <cell r="G887">
            <v>1900</v>
          </cell>
          <cell r="H887">
            <v>2100</v>
          </cell>
          <cell r="J887">
            <v>10000</v>
          </cell>
          <cell r="K887" t="str">
            <v>Steel Drum</v>
          </cell>
          <cell r="L887">
            <v>676</v>
          </cell>
          <cell r="M887">
            <v>185</v>
          </cell>
          <cell r="N887">
            <v>5.3788385919355948</v>
          </cell>
        </row>
        <row r="888">
          <cell r="A888" t="str">
            <v>Steel</v>
          </cell>
          <cell r="B888" t="str">
            <v>STB250026</v>
          </cell>
          <cell r="C888">
            <v>2575</v>
          </cell>
          <cell r="D888">
            <v>2500</v>
          </cell>
          <cell r="E888">
            <v>1350</v>
          </cell>
          <cell r="F888">
            <v>1780</v>
          </cell>
          <cell r="G888">
            <v>1900</v>
          </cell>
          <cell r="H888">
            <v>2100</v>
          </cell>
          <cell r="J888">
            <v>10000</v>
          </cell>
          <cell r="K888" t="str">
            <v>Steel Drum</v>
          </cell>
          <cell r="L888">
            <v>644</v>
          </cell>
          <cell r="M888">
            <v>185</v>
          </cell>
          <cell r="N888">
            <v>6.1896836558271211</v>
          </cell>
        </row>
        <row r="889">
          <cell r="A889" t="str">
            <v>Steel</v>
          </cell>
          <cell r="B889" t="str">
            <v>STB250028</v>
          </cell>
          <cell r="C889">
            <v>2575</v>
          </cell>
          <cell r="D889">
            <v>2500</v>
          </cell>
          <cell r="E889">
            <v>1250</v>
          </cell>
          <cell r="F889">
            <v>1780</v>
          </cell>
          <cell r="G889">
            <v>1900</v>
          </cell>
          <cell r="H889">
            <v>2100</v>
          </cell>
          <cell r="J889">
            <v>10000</v>
          </cell>
          <cell r="K889" t="str">
            <v>Steel Drum</v>
          </cell>
          <cell r="L889">
            <v>657</v>
          </cell>
          <cell r="M889">
            <v>185</v>
          </cell>
          <cell r="N889">
            <v>6.5531659258474591</v>
          </cell>
        </row>
        <row r="890">
          <cell r="A890" t="str">
            <v>Steel</v>
          </cell>
          <cell r="B890" t="str">
            <v>STB250004</v>
          </cell>
          <cell r="C890">
            <v>2575</v>
          </cell>
          <cell r="D890">
            <v>2500</v>
          </cell>
          <cell r="E890">
            <v>1250</v>
          </cell>
          <cell r="F890">
            <v>1500</v>
          </cell>
          <cell r="G890">
            <v>1700</v>
          </cell>
          <cell r="H890">
            <v>1900</v>
          </cell>
          <cell r="J890">
            <v>12000</v>
          </cell>
          <cell r="K890" t="str">
            <v>Steel Drum</v>
          </cell>
          <cell r="L890">
            <v>730</v>
          </cell>
          <cell r="M890">
            <v>157</v>
          </cell>
          <cell r="N890">
            <v>5.5223308363883081</v>
          </cell>
        </row>
        <row r="891">
          <cell r="A891" t="str">
            <v>Steel</v>
          </cell>
          <cell r="B891" t="str">
            <v>STB250005</v>
          </cell>
          <cell r="C891">
            <v>2575</v>
          </cell>
          <cell r="D891">
            <v>2500</v>
          </cell>
          <cell r="E891">
            <v>1500</v>
          </cell>
          <cell r="F891">
            <v>1780</v>
          </cell>
          <cell r="G891">
            <v>1900</v>
          </cell>
          <cell r="H891">
            <v>2100</v>
          </cell>
          <cell r="J891">
            <v>12000</v>
          </cell>
          <cell r="K891" t="str">
            <v>Steel Drum</v>
          </cell>
          <cell r="L891">
            <v>788</v>
          </cell>
          <cell r="M891">
            <v>185</v>
          </cell>
          <cell r="N891">
            <v>5.5920349233898312</v>
          </cell>
        </row>
        <row r="892">
          <cell r="A892" t="str">
            <v>Steel</v>
          </cell>
          <cell r="B892" t="str">
            <v>STB250006</v>
          </cell>
          <cell r="C892">
            <v>2575</v>
          </cell>
          <cell r="D892">
            <v>2500</v>
          </cell>
          <cell r="E892">
            <v>1250</v>
          </cell>
          <cell r="F892">
            <v>1780</v>
          </cell>
          <cell r="G892">
            <v>1900</v>
          </cell>
          <cell r="H892">
            <v>2100</v>
          </cell>
          <cell r="J892">
            <v>15000</v>
          </cell>
          <cell r="K892" t="str">
            <v>Steel Drum</v>
          </cell>
          <cell r="L892">
            <v>927</v>
          </cell>
          <cell r="M892">
            <v>185</v>
          </cell>
          <cell r="N892">
            <v>6.5531659258474591</v>
          </cell>
        </row>
        <row r="893">
          <cell r="A893" t="str">
            <v>Steel</v>
          </cell>
          <cell r="B893" t="str">
            <v>STB250020</v>
          </cell>
          <cell r="C893">
            <v>2575</v>
          </cell>
          <cell r="D893">
            <v>2500</v>
          </cell>
          <cell r="E893">
            <v>1150</v>
          </cell>
          <cell r="F893">
            <v>1780</v>
          </cell>
          <cell r="G893">
            <v>1900</v>
          </cell>
          <cell r="H893">
            <v>2100</v>
          </cell>
          <cell r="J893">
            <v>15000</v>
          </cell>
          <cell r="K893" t="str">
            <v>Steel Drum</v>
          </cell>
          <cell r="L893">
            <v>811</v>
          </cell>
          <cell r="M893">
            <v>185</v>
          </cell>
          <cell r="N893">
            <v>6.8886880212508483</v>
          </cell>
        </row>
        <row r="894">
          <cell r="A894" t="str">
            <v>Steel</v>
          </cell>
          <cell r="B894" t="str">
            <v>STB260014</v>
          </cell>
          <cell r="C894">
            <v>2680</v>
          </cell>
          <cell r="D894">
            <v>2600</v>
          </cell>
          <cell r="E894">
            <v>2100</v>
          </cell>
          <cell r="F894">
            <v>1800</v>
          </cell>
          <cell r="G894">
            <v>1900</v>
          </cell>
          <cell r="H894">
            <v>2100</v>
          </cell>
          <cell r="J894">
            <v>3000</v>
          </cell>
          <cell r="K894" t="str">
            <v>Steel Drum</v>
          </cell>
          <cell r="L894">
            <v>638</v>
          </cell>
          <cell r="M894">
            <v>194</v>
          </cell>
          <cell r="N894">
            <v>3.3222342311712065</v>
          </cell>
        </row>
        <row r="895">
          <cell r="A895" t="str">
            <v>Steel</v>
          </cell>
          <cell r="B895" t="str">
            <v>STB260026</v>
          </cell>
          <cell r="C895">
            <v>2680</v>
          </cell>
          <cell r="D895">
            <v>2600</v>
          </cell>
          <cell r="E895">
            <v>1800</v>
          </cell>
          <cell r="F895">
            <v>1500</v>
          </cell>
          <cell r="G895">
            <v>1700</v>
          </cell>
          <cell r="H895">
            <v>1700</v>
          </cell>
          <cell r="J895">
            <v>5000</v>
          </cell>
          <cell r="K895" t="str">
            <v>Steel Drum</v>
          </cell>
          <cell r="L895">
            <v>521</v>
          </cell>
          <cell r="M895">
            <v>163</v>
          </cell>
          <cell r="N895">
            <v>4.1469023027385266</v>
          </cell>
        </row>
        <row r="896">
          <cell r="A896" t="str">
            <v>Steel</v>
          </cell>
          <cell r="B896" t="str">
            <v>STB260024</v>
          </cell>
          <cell r="C896">
            <v>2680</v>
          </cell>
          <cell r="D896">
            <v>2600</v>
          </cell>
          <cell r="E896">
            <v>1400</v>
          </cell>
          <cell r="F896">
            <v>1500</v>
          </cell>
          <cell r="G896">
            <v>1700</v>
          </cell>
          <cell r="H896">
            <v>1700</v>
          </cell>
          <cell r="J896">
            <v>5000</v>
          </cell>
          <cell r="K896" t="str">
            <v>Steel Drum</v>
          </cell>
          <cell r="L896">
            <v>490</v>
          </cell>
          <cell r="M896">
            <v>163</v>
          </cell>
          <cell r="N896">
            <v>5.6548667764616276</v>
          </cell>
        </row>
        <row r="897">
          <cell r="A897" t="str">
            <v>Steel</v>
          </cell>
          <cell r="B897" t="str">
            <v>STB260027</v>
          </cell>
          <cell r="C897">
            <v>2680</v>
          </cell>
          <cell r="D897">
            <v>2600</v>
          </cell>
          <cell r="E897">
            <v>1500</v>
          </cell>
          <cell r="F897">
            <v>1780</v>
          </cell>
          <cell r="G897">
            <v>1900</v>
          </cell>
          <cell r="H897">
            <v>2100</v>
          </cell>
          <cell r="J897">
            <v>5000</v>
          </cell>
          <cell r="K897" t="str">
            <v>Steel Drum</v>
          </cell>
          <cell r="L897">
            <v>581</v>
          </cell>
          <cell r="M897">
            <v>192</v>
          </cell>
          <cell r="N897">
            <v>6.3050193761220354</v>
          </cell>
        </row>
        <row r="898">
          <cell r="A898" t="str">
            <v>Steel</v>
          </cell>
          <cell r="B898" t="str">
            <v>STB260031</v>
          </cell>
          <cell r="C898">
            <v>2680</v>
          </cell>
          <cell r="D898">
            <v>2600</v>
          </cell>
          <cell r="E898">
            <v>1500</v>
          </cell>
          <cell r="F898">
            <v>1800</v>
          </cell>
          <cell r="G898">
            <v>1900</v>
          </cell>
          <cell r="H898">
            <v>2100</v>
          </cell>
          <cell r="J898">
            <v>5000</v>
          </cell>
          <cell r="K898" t="str">
            <v>Steel Drum</v>
          </cell>
          <cell r="L898">
            <v>589</v>
          </cell>
          <cell r="M898">
            <v>194</v>
          </cell>
          <cell r="N898">
            <v>6.3758622904604856</v>
          </cell>
        </row>
        <row r="899">
          <cell r="A899" t="str">
            <v>Steel</v>
          </cell>
          <cell r="B899" t="str">
            <v>STB260032</v>
          </cell>
          <cell r="C899">
            <v>2680</v>
          </cell>
          <cell r="D899">
            <v>2600</v>
          </cell>
          <cell r="E899">
            <v>1400</v>
          </cell>
          <cell r="F899">
            <v>1780</v>
          </cell>
          <cell r="G899">
            <v>1900</v>
          </cell>
          <cell r="H899">
            <v>2100</v>
          </cell>
          <cell r="J899">
            <v>5000</v>
          </cell>
          <cell r="K899" t="str">
            <v>Steel Drum</v>
          </cell>
          <cell r="L899">
            <v>587</v>
          </cell>
          <cell r="M899">
            <v>192</v>
          </cell>
          <cell r="N899">
            <v>6.7104419080677973</v>
          </cell>
        </row>
        <row r="900">
          <cell r="A900" t="str">
            <v>Steel</v>
          </cell>
          <cell r="B900" t="str">
            <v>STB260041</v>
          </cell>
          <cell r="C900">
            <v>2680</v>
          </cell>
          <cell r="D900">
            <v>2600</v>
          </cell>
          <cell r="E900">
            <v>1350</v>
          </cell>
          <cell r="F900">
            <v>1780</v>
          </cell>
          <cell r="G900">
            <v>1900</v>
          </cell>
          <cell r="H900">
            <v>2100</v>
          </cell>
          <cell r="J900">
            <v>5000</v>
          </cell>
          <cell r="K900" t="str">
            <v>Steel Drum</v>
          </cell>
          <cell r="L900">
            <v>586</v>
          </cell>
          <cell r="M900">
            <v>192</v>
          </cell>
          <cell r="N900">
            <v>6.9026681085593236</v>
          </cell>
        </row>
        <row r="901">
          <cell r="A901" t="str">
            <v>Steel</v>
          </cell>
          <cell r="B901" t="str">
            <v>STB260019</v>
          </cell>
          <cell r="C901">
            <v>2680</v>
          </cell>
          <cell r="D901">
            <v>2600</v>
          </cell>
          <cell r="E901">
            <v>1300</v>
          </cell>
          <cell r="F901">
            <v>1780</v>
          </cell>
          <cell r="G901">
            <v>1900</v>
          </cell>
          <cell r="H901">
            <v>2100</v>
          </cell>
          <cell r="J901">
            <v>5000</v>
          </cell>
          <cell r="K901" t="str">
            <v>Steel Drum</v>
          </cell>
          <cell r="L901">
            <v>518</v>
          </cell>
          <cell r="M901">
            <v>192</v>
          </cell>
          <cell r="N901">
            <v>7.0879042653966113</v>
          </cell>
        </row>
        <row r="902">
          <cell r="A902" t="str">
            <v>Steel</v>
          </cell>
          <cell r="B902" t="str">
            <v>STB260025</v>
          </cell>
          <cell r="C902">
            <v>2680</v>
          </cell>
          <cell r="D902">
            <v>2600</v>
          </cell>
          <cell r="E902">
            <v>1250</v>
          </cell>
          <cell r="F902">
            <v>1780</v>
          </cell>
          <cell r="G902">
            <v>1900</v>
          </cell>
          <cell r="H902">
            <v>2100</v>
          </cell>
          <cell r="J902">
            <v>5000</v>
          </cell>
          <cell r="K902" t="str">
            <v>Steel Drum</v>
          </cell>
          <cell r="L902">
            <v>587</v>
          </cell>
          <cell r="M902">
            <v>192</v>
          </cell>
          <cell r="N902">
            <v>7.2661503785796624</v>
          </cell>
        </row>
        <row r="903">
          <cell r="A903" t="str">
            <v>Steel</v>
          </cell>
          <cell r="B903" t="str">
            <v>STB260000</v>
          </cell>
          <cell r="C903">
            <v>2670</v>
          </cell>
          <cell r="D903">
            <v>2600</v>
          </cell>
          <cell r="E903">
            <v>1600</v>
          </cell>
          <cell r="F903">
            <v>1500</v>
          </cell>
          <cell r="G903">
            <v>1700</v>
          </cell>
          <cell r="H903">
            <v>1700</v>
          </cell>
          <cell r="J903">
            <v>6000</v>
          </cell>
          <cell r="K903" t="str">
            <v>Steel Drum</v>
          </cell>
          <cell r="L903">
            <v>595</v>
          </cell>
          <cell r="M903">
            <v>163</v>
          </cell>
          <cell r="N903">
            <v>4.9480084294039237</v>
          </cell>
        </row>
        <row r="904">
          <cell r="A904" t="str">
            <v>Steel</v>
          </cell>
          <cell r="B904" t="str">
            <v>STB260016</v>
          </cell>
          <cell r="C904">
            <v>2680</v>
          </cell>
          <cell r="D904">
            <v>2600</v>
          </cell>
          <cell r="E904">
            <v>1600</v>
          </cell>
          <cell r="F904">
            <v>1780</v>
          </cell>
          <cell r="G904">
            <v>1900</v>
          </cell>
          <cell r="H904">
            <v>2100</v>
          </cell>
          <cell r="J904">
            <v>6000</v>
          </cell>
          <cell r="K904" t="str">
            <v>Steel Drum</v>
          </cell>
          <cell r="L904">
            <v>588</v>
          </cell>
          <cell r="M904">
            <v>192</v>
          </cell>
          <cell r="N904">
            <v>5.8716366695593232</v>
          </cell>
        </row>
        <row r="905">
          <cell r="A905" t="str">
            <v>Steel</v>
          </cell>
          <cell r="B905" t="str">
            <v>STB260013</v>
          </cell>
          <cell r="C905">
            <v>2680</v>
          </cell>
          <cell r="D905">
            <v>2600</v>
          </cell>
          <cell r="E905">
            <v>1450</v>
          </cell>
          <cell r="F905">
            <v>1700</v>
          </cell>
          <cell r="G905">
            <v>1900</v>
          </cell>
          <cell r="H905">
            <v>2100</v>
          </cell>
          <cell r="J905">
            <v>7000</v>
          </cell>
          <cell r="K905" t="str">
            <v>Steel Drum</v>
          </cell>
          <cell r="L905">
            <v>661</v>
          </cell>
          <cell r="M905">
            <v>184</v>
          </cell>
          <cell r="N905">
            <v>6.2185863082401465</v>
          </cell>
        </row>
        <row r="906">
          <cell r="A906" t="str">
            <v>Steel</v>
          </cell>
          <cell r="B906" t="str">
            <v>STB260015</v>
          </cell>
          <cell r="C906">
            <v>2680</v>
          </cell>
          <cell r="D906">
            <v>2600</v>
          </cell>
          <cell r="E906">
            <v>1800</v>
          </cell>
          <cell r="F906">
            <v>1500</v>
          </cell>
          <cell r="G906">
            <v>1700</v>
          </cell>
          <cell r="H906">
            <v>1700</v>
          </cell>
          <cell r="J906">
            <v>8000</v>
          </cell>
          <cell r="K906" t="str">
            <v>Steel Drum</v>
          </cell>
          <cell r="L906">
            <v>590</v>
          </cell>
          <cell r="M906">
            <v>163</v>
          </cell>
          <cell r="N906">
            <v>4.1469023027385266</v>
          </cell>
        </row>
        <row r="907">
          <cell r="A907" t="str">
            <v>Steel</v>
          </cell>
          <cell r="B907" t="str">
            <v>STB260035</v>
          </cell>
          <cell r="C907">
            <v>2680</v>
          </cell>
          <cell r="D907">
            <v>2600</v>
          </cell>
          <cell r="E907">
            <v>1550</v>
          </cell>
          <cell r="F907">
            <v>1780</v>
          </cell>
          <cell r="G907">
            <v>1900</v>
          </cell>
          <cell r="H907">
            <v>2100</v>
          </cell>
          <cell r="J907">
            <v>8000</v>
          </cell>
          <cell r="K907" t="str">
            <v>Steel Drum</v>
          </cell>
          <cell r="L907">
            <v>690</v>
          </cell>
          <cell r="M907">
            <v>192</v>
          </cell>
          <cell r="N907">
            <v>6.0918230446677981</v>
          </cell>
        </row>
        <row r="908">
          <cell r="A908" t="str">
            <v>Steel</v>
          </cell>
          <cell r="B908" t="str">
            <v>STB260042</v>
          </cell>
          <cell r="C908">
            <v>2680</v>
          </cell>
          <cell r="D908">
            <v>2600</v>
          </cell>
          <cell r="E908">
            <v>1500</v>
          </cell>
          <cell r="F908">
            <v>1780</v>
          </cell>
          <cell r="G908">
            <v>1900</v>
          </cell>
          <cell r="H908">
            <v>2100</v>
          </cell>
          <cell r="J908">
            <v>8000</v>
          </cell>
          <cell r="K908" t="str">
            <v>Steel Drum</v>
          </cell>
          <cell r="L908">
            <v>689</v>
          </cell>
          <cell r="M908">
            <v>192</v>
          </cell>
          <cell r="N908">
            <v>6.3050193761220354</v>
          </cell>
        </row>
        <row r="909">
          <cell r="A909" t="str">
            <v>Steel</v>
          </cell>
          <cell r="B909" t="str">
            <v>STB260017</v>
          </cell>
          <cell r="C909">
            <v>2680</v>
          </cell>
          <cell r="D909">
            <v>2600</v>
          </cell>
          <cell r="E909">
            <v>1300</v>
          </cell>
          <cell r="F909">
            <v>1780</v>
          </cell>
          <cell r="G909">
            <v>1900</v>
          </cell>
          <cell r="H909">
            <v>2100</v>
          </cell>
          <cell r="J909">
            <v>9000</v>
          </cell>
          <cell r="K909" t="str">
            <v>Steel Drum</v>
          </cell>
          <cell r="L909">
            <v>609</v>
          </cell>
          <cell r="M909">
            <v>192</v>
          </cell>
          <cell r="N909">
            <v>7.0879042653966113</v>
          </cell>
        </row>
        <row r="910">
          <cell r="A910" t="str">
            <v>Steel</v>
          </cell>
          <cell r="B910" t="str">
            <v>STB260040</v>
          </cell>
          <cell r="C910">
            <v>2680</v>
          </cell>
          <cell r="D910">
            <v>2600</v>
          </cell>
          <cell r="E910">
            <v>1750</v>
          </cell>
          <cell r="F910">
            <v>1500</v>
          </cell>
          <cell r="G910">
            <v>1700</v>
          </cell>
          <cell r="H910">
            <v>1900</v>
          </cell>
          <cell r="J910">
            <v>10000</v>
          </cell>
          <cell r="K910" t="str">
            <v>Steel Drum</v>
          </cell>
          <cell r="L910">
            <v>658</v>
          </cell>
          <cell r="M910">
            <v>163</v>
          </cell>
          <cell r="N910">
            <v>4.3560145637430976</v>
          </cell>
        </row>
        <row r="911">
          <cell r="A911" t="str">
            <v>Steel</v>
          </cell>
          <cell r="B911" t="str">
            <v>STB260001</v>
          </cell>
          <cell r="C911">
            <v>2675</v>
          </cell>
          <cell r="D911">
            <v>2600</v>
          </cell>
          <cell r="E911">
            <v>1600</v>
          </cell>
          <cell r="F911">
            <v>1500</v>
          </cell>
          <cell r="G911">
            <v>1700</v>
          </cell>
          <cell r="H911">
            <v>1900</v>
          </cell>
          <cell r="J911">
            <v>10000</v>
          </cell>
          <cell r="K911" t="str">
            <v>Steel Drum</v>
          </cell>
          <cell r="L911">
            <v>655</v>
          </cell>
          <cell r="M911">
            <v>163</v>
          </cell>
          <cell r="N911">
            <v>4.9480084294039237</v>
          </cell>
        </row>
        <row r="912">
          <cell r="A912" t="str">
            <v>Steel</v>
          </cell>
          <cell r="B912" t="str">
            <v>STB260009</v>
          </cell>
          <cell r="C912">
            <v>2680</v>
          </cell>
          <cell r="D912">
            <v>2600</v>
          </cell>
          <cell r="E912">
            <v>1400</v>
          </cell>
          <cell r="F912">
            <v>1500</v>
          </cell>
          <cell r="G912">
            <v>1700</v>
          </cell>
          <cell r="H912">
            <v>1900</v>
          </cell>
          <cell r="J912">
            <v>10000</v>
          </cell>
          <cell r="K912" t="str">
            <v>Steel Drum</v>
          </cell>
          <cell r="L912">
            <v>644</v>
          </cell>
          <cell r="M912">
            <v>163</v>
          </cell>
          <cell r="N912">
            <v>5.6548667764616276</v>
          </cell>
        </row>
        <row r="913">
          <cell r="A913" t="str">
            <v>Steel</v>
          </cell>
          <cell r="B913" t="str">
            <v>STB260028</v>
          </cell>
          <cell r="C913">
            <v>2680</v>
          </cell>
          <cell r="D913">
            <v>2600</v>
          </cell>
          <cell r="E913">
            <v>1700</v>
          </cell>
          <cell r="F913">
            <v>1780</v>
          </cell>
          <cell r="G913">
            <v>1900</v>
          </cell>
          <cell r="H913">
            <v>2100</v>
          </cell>
          <cell r="J913">
            <v>10000</v>
          </cell>
          <cell r="K913" t="str">
            <v>Steel Drum</v>
          </cell>
          <cell r="L913">
            <v>691</v>
          </cell>
          <cell r="M913">
            <v>192</v>
          </cell>
          <cell r="N913">
            <v>5.4102937883796614</v>
          </cell>
        </row>
        <row r="914">
          <cell r="A914" t="str">
            <v>Steel</v>
          </cell>
          <cell r="B914" t="str">
            <v>STB260022</v>
          </cell>
          <cell r="C914">
            <v>2680</v>
          </cell>
          <cell r="D914">
            <v>2600</v>
          </cell>
          <cell r="E914">
            <v>1600</v>
          </cell>
          <cell r="F914">
            <v>1780</v>
          </cell>
          <cell r="G914">
            <v>1900</v>
          </cell>
          <cell r="H914">
            <v>2100</v>
          </cell>
          <cell r="J914">
            <v>10000</v>
          </cell>
          <cell r="K914" t="str">
            <v>Steel Drum</v>
          </cell>
          <cell r="L914">
            <v>599</v>
          </cell>
          <cell r="M914">
            <v>192</v>
          </cell>
          <cell r="N914">
            <v>5.8716366695593232</v>
          </cell>
        </row>
        <row r="915">
          <cell r="A915" t="str">
            <v>Steel</v>
          </cell>
          <cell r="B915" t="str">
            <v>STB260023</v>
          </cell>
          <cell r="C915">
            <v>2680</v>
          </cell>
          <cell r="D915">
            <v>2600</v>
          </cell>
          <cell r="E915">
            <v>1500</v>
          </cell>
          <cell r="F915">
            <v>1780</v>
          </cell>
          <cell r="G915">
            <v>1900</v>
          </cell>
          <cell r="H915">
            <v>2100</v>
          </cell>
          <cell r="J915">
            <v>10000</v>
          </cell>
          <cell r="K915" t="str">
            <v>Steel Drum</v>
          </cell>
          <cell r="L915">
            <v>689</v>
          </cell>
          <cell r="M915">
            <v>192</v>
          </cell>
          <cell r="N915">
            <v>6.3050193761220354</v>
          </cell>
        </row>
        <row r="916">
          <cell r="A916" t="str">
            <v>Steel</v>
          </cell>
          <cell r="B916" t="str">
            <v>STB260021</v>
          </cell>
          <cell r="C916">
            <v>2680</v>
          </cell>
          <cell r="D916">
            <v>2600</v>
          </cell>
          <cell r="E916">
            <v>1450</v>
          </cell>
          <cell r="F916">
            <v>1780</v>
          </cell>
          <cell r="G916">
            <v>1900</v>
          </cell>
          <cell r="H916">
            <v>2100</v>
          </cell>
          <cell r="J916">
            <v>10000</v>
          </cell>
          <cell r="K916" t="str">
            <v>Steel Drum</v>
          </cell>
          <cell r="L916">
            <v>640</v>
          </cell>
          <cell r="M916">
            <v>192</v>
          </cell>
          <cell r="N916">
            <v>6.5112256639220352</v>
          </cell>
        </row>
        <row r="917">
          <cell r="A917" t="str">
            <v>Steel</v>
          </cell>
          <cell r="B917" t="str">
            <v>STB260018</v>
          </cell>
          <cell r="C917">
            <v>2680</v>
          </cell>
          <cell r="D917">
            <v>2600</v>
          </cell>
          <cell r="E917">
            <v>1400</v>
          </cell>
          <cell r="F917">
            <v>1780</v>
          </cell>
          <cell r="G917">
            <v>1900</v>
          </cell>
          <cell r="H917">
            <v>2100</v>
          </cell>
          <cell r="J917">
            <v>10000</v>
          </cell>
          <cell r="K917" t="str">
            <v>Steel Drum</v>
          </cell>
          <cell r="L917">
            <v>616</v>
          </cell>
          <cell r="M917">
            <v>192</v>
          </cell>
          <cell r="N917">
            <v>6.7104419080677973</v>
          </cell>
        </row>
        <row r="918">
          <cell r="A918" t="str">
            <v>Steel</v>
          </cell>
          <cell r="B918" t="str">
            <v>STB260002</v>
          </cell>
          <cell r="C918">
            <v>2675</v>
          </cell>
          <cell r="D918">
            <v>2600</v>
          </cell>
          <cell r="E918">
            <v>1600</v>
          </cell>
          <cell r="F918">
            <v>1500</v>
          </cell>
          <cell r="G918">
            <v>1700</v>
          </cell>
          <cell r="H918">
            <v>1900</v>
          </cell>
          <cell r="J918">
            <v>12000</v>
          </cell>
          <cell r="K918" t="str">
            <v>Steel Drum</v>
          </cell>
          <cell r="L918">
            <v>775</v>
          </cell>
          <cell r="M918">
            <v>163</v>
          </cell>
          <cell r="N918">
            <v>4.9480084294039237</v>
          </cell>
        </row>
        <row r="919">
          <cell r="A919" t="str">
            <v>Steel</v>
          </cell>
          <cell r="B919" t="str">
            <v>STB260003</v>
          </cell>
          <cell r="C919">
            <v>2675</v>
          </cell>
          <cell r="D919">
            <v>2600</v>
          </cell>
          <cell r="E919">
            <v>1350</v>
          </cell>
          <cell r="F919">
            <v>1500</v>
          </cell>
          <cell r="G919">
            <v>1700</v>
          </cell>
          <cell r="H919">
            <v>1900</v>
          </cell>
          <cell r="J919">
            <v>12000</v>
          </cell>
          <cell r="K919" t="str">
            <v>Steel Drum</v>
          </cell>
          <cell r="L919">
            <v>775</v>
          </cell>
          <cell r="M919">
            <v>163</v>
          </cell>
          <cell r="N919">
            <v>5.816855147662352</v>
          </cell>
        </row>
        <row r="920">
          <cell r="A920" t="str">
            <v>Steel</v>
          </cell>
          <cell r="B920" t="str">
            <v>STB260005</v>
          </cell>
          <cell r="C920">
            <v>2675</v>
          </cell>
          <cell r="D920">
            <v>2600</v>
          </cell>
          <cell r="E920">
            <v>1600</v>
          </cell>
          <cell r="F920">
            <v>1780</v>
          </cell>
          <cell r="G920">
            <v>1900</v>
          </cell>
          <cell r="H920">
            <v>2100</v>
          </cell>
          <cell r="J920">
            <v>12000</v>
          </cell>
          <cell r="K920" t="str">
            <v>Steel Drum</v>
          </cell>
          <cell r="L920">
            <v>850</v>
          </cell>
          <cell r="M920">
            <v>192</v>
          </cell>
          <cell r="N920">
            <v>5.8716366695593232</v>
          </cell>
        </row>
        <row r="921">
          <cell r="A921" t="str">
            <v>Steel</v>
          </cell>
          <cell r="B921" t="str">
            <v>STB260006</v>
          </cell>
          <cell r="C921">
            <v>2675</v>
          </cell>
          <cell r="D921">
            <v>2600</v>
          </cell>
          <cell r="E921">
            <v>1600</v>
          </cell>
          <cell r="F921">
            <v>1780</v>
          </cell>
          <cell r="G921">
            <v>1900</v>
          </cell>
          <cell r="H921">
            <v>2100</v>
          </cell>
          <cell r="J921">
            <v>15000</v>
          </cell>
          <cell r="K921" t="str">
            <v>Steel Drum</v>
          </cell>
          <cell r="L921">
            <v>955</v>
          </cell>
          <cell r="M921">
            <v>192</v>
          </cell>
          <cell r="N921">
            <v>5.8716366695593232</v>
          </cell>
        </row>
        <row r="922">
          <cell r="A922" t="str">
            <v>Steel</v>
          </cell>
          <cell r="B922" t="str">
            <v>STB260007</v>
          </cell>
          <cell r="C922">
            <v>2675</v>
          </cell>
          <cell r="D922">
            <v>2600</v>
          </cell>
          <cell r="E922">
            <v>1350</v>
          </cell>
          <cell r="F922">
            <v>1780</v>
          </cell>
          <cell r="G922">
            <v>1900</v>
          </cell>
          <cell r="H922">
            <v>2100</v>
          </cell>
          <cell r="J922">
            <v>15000</v>
          </cell>
          <cell r="K922" t="str">
            <v>Steel Drum</v>
          </cell>
          <cell r="L922">
            <v>990</v>
          </cell>
          <cell r="M922">
            <v>192</v>
          </cell>
          <cell r="N922">
            <v>6.9026681085593236</v>
          </cell>
        </row>
        <row r="923">
          <cell r="A923" t="str">
            <v>Steel</v>
          </cell>
          <cell r="B923" t="str">
            <v>STB260008</v>
          </cell>
          <cell r="C923">
            <v>2680</v>
          </cell>
          <cell r="D923">
            <v>2600</v>
          </cell>
          <cell r="E923">
            <v>1350</v>
          </cell>
          <cell r="F923">
            <v>1740</v>
          </cell>
          <cell r="G923">
            <v>1900</v>
          </cell>
          <cell r="H923">
            <v>2100</v>
          </cell>
          <cell r="J923">
            <v>20000</v>
          </cell>
          <cell r="K923" t="str">
            <v>Steel Drum</v>
          </cell>
          <cell r="L923">
            <v>1228</v>
          </cell>
          <cell r="M923">
            <v>188</v>
          </cell>
          <cell r="N923">
            <v>6.7475519712883276</v>
          </cell>
        </row>
        <row r="924">
          <cell r="A924" t="str">
            <v>Steel</v>
          </cell>
          <cell r="B924" t="str">
            <v>STB270016</v>
          </cell>
          <cell r="C924">
            <v>2780</v>
          </cell>
          <cell r="D924">
            <v>2700</v>
          </cell>
          <cell r="E924">
            <v>2000</v>
          </cell>
          <cell r="F924">
            <v>1500</v>
          </cell>
          <cell r="G924">
            <v>1700</v>
          </cell>
          <cell r="H924">
            <v>1700</v>
          </cell>
          <cell r="J924">
            <v>5000</v>
          </cell>
          <cell r="K924" t="str">
            <v>Steel Drum</v>
          </cell>
          <cell r="L924">
            <v>637</v>
          </cell>
          <cell r="M924">
            <v>170</v>
          </cell>
          <cell r="N924">
            <v>3.8759399363664073</v>
          </cell>
        </row>
        <row r="925">
          <cell r="A925" t="str">
            <v>Steel</v>
          </cell>
          <cell r="B925" t="str">
            <v>STB270023</v>
          </cell>
          <cell r="C925">
            <v>2780</v>
          </cell>
          <cell r="D925">
            <v>2700</v>
          </cell>
          <cell r="E925">
            <v>1450</v>
          </cell>
          <cell r="F925">
            <v>1500</v>
          </cell>
          <cell r="G925">
            <v>1700</v>
          </cell>
          <cell r="H925">
            <v>1700</v>
          </cell>
          <cell r="J925">
            <v>5000</v>
          </cell>
          <cell r="K925" t="str">
            <v>Steel Drum</v>
          </cell>
          <cell r="L925">
            <v>575</v>
          </cell>
          <cell r="M925">
            <v>170</v>
          </cell>
          <cell r="N925">
            <v>6.1113794589363941</v>
          </cell>
        </row>
        <row r="926">
          <cell r="A926" t="str">
            <v>Steel</v>
          </cell>
          <cell r="B926" t="str">
            <v>STB270032</v>
          </cell>
          <cell r="C926">
            <v>2780</v>
          </cell>
          <cell r="D926">
            <v>2700</v>
          </cell>
          <cell r="E926">
            <v>1850</v>
          </cell>
          <cell r="F926">
            <v>1780</v>
          </cell>
          <cell r="G926">
            <v>1900</v>
          </cell>
          <cell r="H926">
            <v>2100</v>
          </cell>
          <cell r="J926">
            <v>5000</v>
          </cell>
          <cell r="K926" t="str">
            <v>Steel Drum</v>
          </cell>
          <cell r="L926">
            <v>686</v>
          </cell>
          <cell r="M926">
            <v>199</v>
          </cell>
          <cell r="N926">
            <v>5.4067987665525434</v>
          </cell>
        </row>
        <row r="927">
          <cell r="A927" t="str">
            <v>Steel</v>
          </cell>
          <cell r="B927" t="str">
            <v>STB270031</v>
          </cell>
          <cell r="C927">
            <v>2780</v>
          </cell>
          <cell r="D927">
            <v>2700</v>
          </cell>
          <cell r="E927">
            <v>1750</v>
          </cell>
          <cell r="F927">
            <v>1800</v>
          </cell>
          <cell r="G927">
            <v>1900</v>
          </cell>
          <cell r="H927">
            <v>2100</v>
          </cell>
          <cell r="J927">
            <v>5000</v>
          </cell>
          <cell r="K927" t="str">
            <v>Steel Drum</v>
          </cell>
          <cell r="L927">
            <v>624</v>
          </cell>
          <cell r="M927">
            <v>201</v>
          </cell>
          <cell r="N927">
            <v>5.9764873243728829</v>
          </cell>
        </row>
        <row r="928">
          <cell r="A928" t="str">
            <v>Steel</v>
          </cell>
          <cell r="B928" t="str">
            <v>STB270029</v>
          </cell>
          <cell r="C928">
            <v>2780</v>
          </cell>
          <cell r="D928">
            <v>2700</v>
          </cell>
          <cell r="E928">
            <v>1600</v>
          </cell>
          <cell r="F928">
            <v>1800</v>
          </cell>
          <cell r="G928">
            <v>1900</v>
          </cell>
          <cell r="H928">
            <v>2100</v>
          </cell>
          <cell r="J928">
            <v>5000</v>
          </cell>
          <cell r="K928" t="str">
            <v>Steel Drum</v>
          </cell>
          <cell r="L928">
            <v>620</v>
          </cell>
          <cell r="M928">
            <v>201</v>
          </cell>
          <cell r="N928">
            <v>6.6868799631658744</v>
          </cell>
        </row>
        <row r="929">
          <cell r="A929" t="str">
            <v>Steel</v>
          </cell>
          <cell r="B929" t="str">
            <v>STB270026</v>
          </cell>
          <cell r="C929">
            <v>2780</v>
          </cell>
          <cell r="D929">
            <v>2700</v>
          </cell>
          <cell r="E929">
            <v>1500</v>
          </cell>
          <cell r="F929">
            <v>1780</v>
          </cell>
          <cell r="G929">
            <v>1900</v>
          </cell>
          <cell r="H929">
            <v>2100</v>
          </cell>
          <cell r="J929">
            <v>5000</v>
          </cell>
          <cell r="K929" t="str">
            <v>Steel Drum</v>
          </cell>
          <cell r="L929">
            <v>558</v>
          </cell>
          <cell r="M929">
            <v>199</v>
          </cell>
          <cell r="N929">
            <v>7.0459640034711883</v>
          </cell>
        </row>
        <row r="930">
          <cell r="A930" t="str">
            <v>Steel</v>
          </cell>
          <cell r="B930" t="str">
            <v>STB270047</v>
          </cell>
          <cell r="C930">
            <v>2780</v>
          </cell>
          <cell r="D930">
            <v>2700</v>
          </cell>
          <cell r="E930">
            <v>1350</v>
          </cell>
          <cell r="F930">
            <v>1780</v>
          </cell>
          <cell r="G930">
            <v>1900</v>
          </cell>
          <cell r="H930">
            <v>2100</v>
          </cell>
          <cell r="J930">
            <v>5000</v>
          </cell>
          <cell r="K930" t="str">
            <v>Steel Drum</v>
          </cell>
          <cell r="L930">
            <v>629</v>
          </cell>
          <cell r="M930">
            <v>199</v>
          </cell>
          <cell r="N930">
            <v>7.6436127359084756</v>
          </cell>
        </row>
        <row r="931">
          <cell r="A931" t="str">
            <v>Steel</v>
          </cell>
          <cell r="B931" t="str">
            <v>STB270000</v>
          </cell>
          <cell r="C931">
            <v>2770</v>
          </cell>
          <cell r="D931">
            <v>2700</v>
          </cell>
          <cell r="E931">
            <v>1700</v>
          </cell>
          <cell r="F931">
            <v>1500</v>
          </cell>
          <cell r="G931">
            <v>1700</v>
          </cell>
          <cell r="H931">
            <v>1700</v>
          </cell>
          <cell r="J931">
            <v>6000</v>
          </cell>
          <cell r="K931" t="str">
            <v>Steel Drum</v>
          </cell>
          <cell r="L931">
            <v>650</v>
          </cell>
          <cell r="M931">
            <v>170</v>
          </cell>
          <cell r="N931">
            <v>5.1836278784231586</v>
          </cell>
        </row>
        <row r="932">
          <cell r="A932" t="str">
            <v>Steel</v>
          </cell>
          <cell r="B932" t="str">
            <v>STB270021</v>
          </cell>
          <cell r="C932">
            <v>2780</v>
          </cell>
          <cell r="D932">
            <v>2700</v>
          </cell>
          <cell r="E932">
            <v>1800</v>
          </cell>
          <cell r="F932">
            <v>1780</v>
          </cell>
          <cell r="G932">
            <v>1900</v>
          </cell>
          <cell r="H932">
            <v>2100</v>
          </cell>
          <cell r="J932">
            <v>6000</v>
          </cell>
          <cell r="K932" t="str">
            <v>Steel Drum</v>
          </cell>
          <cell r="L932">
            <v>643</v>
          </cell>
          <cell r="M932">
            <v>199</v>
          </cell>
          <cell r="N932">
            <v>5.6619353599322055</v>
          </cell>
        </row>
        <row r="933">
          <cell r="A933" t="str">
            <v>Steel</v>
          </cell>
          <cell r="B933" t="str">
            <v>STB270020</v>
          </cell>
          <cell r="C933">
            <v>2780</v>
          </cell>
          <cell r="D933">
            <v>2700</v>
          </cell>
          <cell r="E933">
            <v>1550</v>
          </cell>
          <cell r="F933">
            <v>1780</v>
          </cell>
          <cell r="G933">
            <v>1900</v>
          </cell>
          <cell r="H933">
            <v>2100</v>
          </cell>
          <cell r="J933">
            <v>6000</v>
          </cell>
          <cell r="K933" t="str">
            <v>Steel Drum</v>
          </cell>
          <cell r="L933">
            <v>693</v>
          </cell>
          <cell r="M933">
            <v>199</v>
          </cell>
          <cell r="N933">
            <v>6.832767672016951</v>
          </cell>
        </row>
        <row r="934">
          <cell r="A934" t="str">
            <v>Steel</v>
          </cell>
          <cell r="B934" t="str">
            <v>STB270027</v>
          </cell>
          <cell r="C934">
            <v>2780</v>
          </cell>
          <cell r="D934">
            <v>2700</v>
          </cell>
          <cell r="E934">
            <v>1450</v>
          </cell>
          <cell r="F934">
            <v>1780</v>
          </cell>
          <cell r="G934">
            <v>1900</v>
          </cell>
          <cell r="H934">
            <v>2100</v>
          </cell>
          <cell r="J934">
            <v>6000</v>
          </cell>
          <cell r="K934" t="str">
            <v>Steel Drum</v>
          </cell>
          <cell r="L934">
            <v>571</v>
          </cell>
          <cell r="M934">
            <v>199</v>
          </cell>
          <cell r="N934">
            <v>7.2521702912711881</v>
          </cell>
        </row>
        <row r="935">
          <cell r="A935" t="str">
            <v>Steel</v>
          </cell>
          <cell r="B935" t="str">
            <v>STB270011</v>
          </cell>
          <cell r="C935">
            <v>2780</v>
          </cell>
          <cell r="D935">
            <v>2700</v>
          </cell>
          <cell r="E935">
            <v>1800</v>
          </cell>
          <cell r="F935">
            <v>1500</v>
          </cell>
          <cell r="G935">
            <v>1700</v>
          </cell>
          <cell r="H935">
            <v>1700</v>
          </cell>
          <cell r="J935">
            <v>8000</v>
          </cell>
          <cell r="K935" t="str">
            <v>Steel Drum</v>
          </cell>
          <cell r="L935">
            <v>658</v>
          </cell>
          <cell r="M935">
            <v>170</v>
          </cell>
          <cell r="N935">
            <v>4.7712938426394986</v>
          </cell>
        </row>
        <row r="936">
          <cell r="A936" t="str">
            <v>Steel</v>
          </cell>
          <cell r="B936" t="str">
            <v>STB270022</v>
          </cell>
          <cell r="C936">
            <v>2770</v>
          </cell>
          <cell r="D936">
            <v>2700</v>
          </cell>
          <cell r="E936">
            <v>1700</v>
          </cell>
          <cell r="F936">
            <v>1500</v>
          </cell>
          <cell r="G936">
            <v>1700</v>
          </cell>
          <cell r="H936">
            <v>1700</v>
          </cell>
          <cell r="J936">
            <v>8000</v>
          </cell>
          <cell r="K936" t="str">
            <v>Steel Drum</v>
          </cell>
          <cell r="L936">
            <v>684</v>
          </cell>
          <cell r="M936">
            <v>170</v>
          </cell>
          <cell r="N936">
            <v>5.1836278784231586</v>
          </cell>
        </row>
        <row r="937">
          <cell r="A937" t="str">
            <v>Steel</v>
          </cell>
          <cell r="B937" t="str">
            <v>STB270013</v>
          </cell>
          <cell r="C937">
            <v>2780</v>
          </cell>
          <cell r="D937">
            <v>2700</v>
          </cell>
          <cell r="E937">
            <v>1550</v>
          </cell>
          <cell r="F937">
            <v>1500</v>
          </cell>
          <cell r="G937">
            <v>1700</v>
          </cell>
          <cell r="H937">
            <v>1700</v>
          </cell>
          <cell r="J937">
            <v>8000</v>
          </cell>
          <cell r="K937" t="str">
            <v>Steel Drum</v>
          </cell>
          <cell r="L937">
            <v>645</v>
          </cell>
          <cell r="M937">
            <v>170</v>
          </cell>
          <cell r="N937">
            <v>5.7579502854075431</v>
          </cell>
        </row>
        <row r="938">
          <cell r="A938" t="str">
            <v>Steel</v>
          </cell>
          <cell r="B938" t="str">
            <v>STB270024</v>
          </cell>
          <cell r="C938">
            <v>2780</v>
          </cell>
          <cell r="D938">
            <v>2700</v>
          </cell>
          <cell r="E938">
            <v>1450</v>
          </cell>
          <cell r="F938">
            <v>1500</v>
          </cell>
          <cell r="G938">
            <v>1700</v>
          </cell>
          <cell r="H938">
            <v>1700</v>
          </cell>
          <cell r="J938">
            <v>8000</v>
          </cell>
          <cell r="K938" t="str">
            <v>Steel Drum</v>
          </cell>
          <cell r="L938">
            <v>628</v>
          </cell>
          <cell r="M938">
            <v>170</v>
          </cell>
          <cell r="N938">
            <v>6.1113794589363941</v>
          </cell>
        </row>
        <row r="939">
          <cell r="A939" t="str">
            <v>Steel</v>
          </cell>
          <cell r="B939" t="str">
            <v>STB270048</v>
          </cell>
          <cell r="C939">
            <v>2780</v>
          </cell>
          <cell r="D939">
            <v>2700</v>
          </cell>
          <cell r="E939">
            <v>1600</v>
          </cell>
          <cell r="F939">
            <v>1780</v>
          </cell>
          <cell r="G939">
            <v>1900</v>
          </cell>
          <cell r="H939">
            <v>2100</v>
          </cell>
          <cell r="J939">
            <v>8000</v>
          </cell>
          <cell r="K939" t="str">
            <v>Steel Drum</v>
          </cell>
          <cell r="L939">
            <v>732</v>
          </cell>
          <cell r="M939">
            <v>199</v>
          </cell>
          <cell r="N939">
            <v>6.6125812969084761</v>
          </cell>
        </row>
        <row r="940">
          <cell r="A940" t="str">
            <v>Steel</v>
          </cell>
          <cell r="B940" t="str">
            <v>STB270036</v>
          </cell>
          <cell r="C940">
            <v>2780</v>
          </cell>
          <cell r="D940">
            <v>2700</v>
          </cell>
          <cell r="E940">
            <v>1500</v>
          </cell>
          <cell r="F940">
            <v>1780</v>
          </cell>
          <cell r="G940">
            <v>1900</v>
          </cell>
          <cell r="H940">
            <v>2100</v>
          </cell>
          <cell r="J940">
            <v>8000</v>
          </cell>
          <cell r="K940" t="str">
            <v>Steel Drum</v>
          </cell>
          <cell r="L940">
            <v>731</v>
          </cell>
          <cell r="M940">
            <v>199</v>
          </cell>
          <cell r="N940">
            <v>7.0459640034711883</v>
          </cell>
        </row>
        <row r="941">
          <cell r="A941" t="str">
            <v>Steel</v>
          </cell>
          <cell r="B941" t="str">
            <v>STB270012</v>
          </cell>
          <cell r="C941">
            <v>2775</v>
          </cell>
          <cell r="D941">
            <v>2700</v>
          </cell>
          <cell r="E941">
            <v>1450</v>
          </cell>
          <cell r="F941">
            <v>1780</v>
          </cell>
          <cell r="G941">
            <v>1900</v>
          </cell>
          <cell r="H941">
            <v>2100</v>
          </cell>
          <cell r="J941">
            <v>8000</v>
          </cell>
          <cell r="K941" t="str">
            <v>Steel Drum</v>
          </cell>
          <cell r="L941">
            <v>700</v>
          </cell>
          <cell r="M941">
            <v>199</v>
          </cell>
          <cell r="N941">
            <v>7.2521702912711881</v>
          </cell>
        </row>
        <row r="942">
          <cell r="A942" t="str">
            <v>Steel</v>
          </cell>
          <cell r="B942" t="str">
            <v>STB270001</v>
          </cell>
          <cell r="C942">
            <v>2775</v>
          </cell>
          <cell r="D942">
            <v>2700</v>
          </cell>
          <cell r="E942">
            <v>1700</v>
          </cell>
          <cell r="F942">
            <v>1500</v>
          </cell>
          <cell r="G942">
            <v>1700</v>
          </cell>
          <cell r="H942">
            <v>1900</v>
          </cell>
          <cell r="J942">
            <v>10000</v>
          </cell>
          <cell r="K942" t="str">
            <v>Steel Drum</v>
          </cell>
          <cell r="L942">
            <v>710</v>
          </cell>
          <cell r="M942">
            <v>170</v>
          </cell>
          <cell r="N942">
            <v>5.1836278784231586</v>
          </cell>
        </row>
        <row r="943">
          <cell r="A943" t="str">
            <v>Steel</v>
          </cell>
          <cell r="B943" t="str">
            <v>STB270017</v>
          </cell>
          <cell r="C943">
            <v>2780</v>
          </cell>
          <cell r="D943">
            <v>2700</v>
          </cell>
          <cell r="E943">
            <v>1450</v>
          </cell>
          <cell r="F943">
            <v>1500</v>
          </cell>
          <cell r="G943">
            <v>1700</v>
          </cell>
          <cell r="H943">
            <v>1900</v>
          </cell>
          <cell r="J943">
            <v>10000</v>
          </cell>
          <cell r="K943" t="str">
            <v>Steel Drum</v>
          </cell>
          <cell r="L943">
            <v>704</v>
          </cell>
          <cell r="M943">
            <v>170</v>
          </cell>
          <cell r="N943">
            <v>6.1113794589363941</v>
          </cell>
        </row>
        <row r="944">
          <cell r="A944" t="str">
            <v>Steel</v>
          </cell>
          <cell r="B944" t="str">
            <v>STB270010</v>
          </cell>
          <cell r="C944">
            <v>2780</v>
          </cell>
          <cell r="D944">
            <v>2700</v>
          </cell>
          <cell r="E944">
            <v>1800</v>
          </cell>
          <cell r="F944">
            <v>1780</v>
          </cell>
          <cell r="G944">
            <v>1900</v>
          </cell>
          <cell r="H944">
            <v>2100</v>
          </cell>
          <cell r="J944">
            <v>10000</v>
          </cell>
          <cell r="K944" t="str">
            <v>Steel Drum</v>
          </cell>
          <cell r="L944">
            <v>832</v>
          </cell>
          <cell r="M944">
            <v>199</v>
          </cell>
          <cell r="N944">
            <v>5.6619353599322055</v>
          </cell>
        </row>
        <row r="945">
          <cell r="A945" t="str">
            <v>Steel</v>
          </cell>
          <cell r="B945" t="str">
            <v>STB270030</v>
          </cell>
          <cell r="C945">
            <v>2780</v>
          </cell>
          <cell r="D945">
            <v>2700</v>
          </cell>
          <cell r="E945">
            <v>1750</v>
          </cell>
          <cell r="F945">
            <v>1780</v>
          </cell>
          <cell r="G945">
            <v>1900</v>
          </cell>
          <cell r="H945">
            <v>2100</v>
          </cell>
          <cell r="J945">
            <v>10000</v>
          </cell>
          <cell r="K945" t="str">
            <v>Steel Drum</v>
          </cell>
          <cell r="L945">
            <v>664</v>
          </cell>
          <cell r="M945">
            <v>199</v>
          </cell>
          <cell r="N945">
            <v>5.9100819096576283</v>
          </cell>
        </row>
        <row r="946">
          <cell r="A946" t="str">
            <v>Steel</v>
          </cell>
          <cell r="B946" t="str">
            <v>STB270033</v>
          </cell>
          <cell r="C946">
            <v>2780</v>
          </cell>
          <cell r="D946">
            <v>2700</v>
          </cell>
          <cell r="E946">
            <v>1650</v>
          </cell>
          <cell r="F946">
            <v>1780</v>
          </cell>
          <cell r="G946">
            <v>1900</v>
          </cell>
          <cell r="H946">
            <v>2100</v>
          </cell>
          <cell r="J946">
            <v>10000</v>
          </cell>
          <cell r="K946" t="str">
            <v>Steel Drum</v>
          </cell>
          <cell r="L946">
            <v>751</v>
          </cell>
          <cell r="M946">
            <v>199</v>
          </cell>
          <cell r="N946">
            <v>6.3854048781457644</v>
          </cell>
        </row>
        <row r="947">
          <cell r="A947" t="str">
            <v>Steel</v>
          </cell>
          <cell r="B947" t="str">
            <v>STB270009</v>
          </cell>
          <cell r="C947">
            <v>2780</v>
          </cell>
          <cell r="D947">
            <v>2700</v>
          </cell>
          <cell r="E947">
            <v>1550</v>
          </cell>
          <cell r="F947">
            <v>1780</v>
          </cell>
          <cell r="G947">
            <v>1900</v>
          </cell>
          <cell r="H947">
            <v>2100</v>
          </cell>
          <cell r="J947">
            <v>10000</v>
          </cell>
          <cell r="K947" t="str">
            <v>Steel Drum</v>
          </cell>
          <cell r="L947">
            <v>670</v>
          </cell>
          <cell r="M947">
            <v>199</v>
          </cell>
          <cell r="N947">
            <v>6.832767672016951</v>
          </cell>
        </row>
        <row r="948">
          <cell r="A948" t="str">
            <v>Steel</v>
          </cell>
          <cell r="B948" t="str">
            <v>STB270043</v>
          </cell>
          <cell r="C948">
            <v>2780</v>
          </cell>
          <cell r="D948">
            <v>2700</v>
          </cell>
          <cell r="E948">
            <v>1500</v>
          </cell>
          <cell r="F948">
            <v>1780</v>
          </cell>
          <cell r="G948">
            <v>1900</v>
          </cell>
          <cell r="H948">
            <v>2100</v>
          </cell>
          <cell r="J948">
            <v>10000</v>
          </cell>
          <cell r="K948" t="str">
            <v>Steel Drum</v>
          </cell>
          <cell r="L948">
            <v>731</v>
          </cell>
          <cell r="M948">
            <v>199</v>
          </cell>
          <cell r="N948">
            <v>7.0459640034711883</v>
          </cell>
        </row>
        <row r="949">
          <cell r="A949" t="str">
            <v>Steel</v>
          </cell>
          <cell r="B949" t="str">
            <v>STB270014</v>
          </cell>
          <cell r="C949">
            <v>2780</v>
          </cell>
          <cell r="D949">
            <v>2700</v>
          </cell>
          <cell r="E949">
            <v>1450</v>
          </cell>
          <cell r="F949">
            <v>1780</v>
          </cell>
          <cell r="G949">
            <v>1900</v>
          </cell>
          <cell r="H949">
            <v>2100</v>
          </cell>
          <cell r="J949">
            <v>10000</v>
          </cell>
          <cell r="K949" t="str">
            <v>Steel Drum</v>
          </cell>
          <cell r="L949">
            <v>780</v>
          </cell>
          <cell r="M949">
            <v>199</v>
          </cell>
          <cell r="N949">
            <v>7.2521702912711881</v>
          </cell>
        </row>
        <row r="950">
          <cell r="A950" t="str">
            <v>Steel</v>
          </cell>
          <cell r="B950" t="str">
            <v>STB270035</v>
          </cell>
          <cell r="C950">
            <v>2780</v>
          </cell>
          <cell r="D950">
            <v>2700</v>
          </cell>
          <cell r="E950">
            <v>1300</v>
          </cell>
          <cell r="F950">
            <v>1780</v>
          </cell>
          <cell r="G950">
            <v>1900</v>
          </cell>
          <cell r="H950">
            <v>2100</v>
          </cell>
          <cell r="J950">
            <v>10000</v>
          </cell>
          <cell r="K950" t="str">
            <v>Steel Drum</v>
          </cell>
          <cell r="L950">
            <v>745</v>
          </cell>
          <cell r="M950">
            <v>199</v>
          </cell>
          <cell r="N950">
            <v>7.8288488927457633</v>
          </cell>
        </row>
        <row r="951">
          <cell r="A951" t="str">
            <v>Steel</v>
          </cell>
          <cell r="B951" t="str">
            <v>STB270002</v>
          </cell>
          <cell r="C951">
            <v>2775</v>
          </cell>
          <cell r="D951">
            <v>2700</v>
          </cell>
          <cell r="E951">
            <v>1700</v>
          </cell>
          <cell r="F951">
            <v>1500</v>
          </cell>
          <cell r="G951">
            <v>1700</v>
          </cell>
          <cell r="H951">
            <v>1900</v>
          </cell>
          <cell r="J951">
            <v>12000</v>
          </cell>
          <cell r="K951" t="str">
            <v>Steel Drum</v>
          </cell>
          <cell r="L951">
            <v>825</v>
          </cell>
          <cell r="M951">
            <v>170</v>
          </cell>
          <cell r="N951">
            <v>5.1836278784231586</v>
          </cell>
        </row>
        <row r="952">
          <cell r="A952" t="str">
            <v>Steel</v>
          </cell>
          <cell r="B952" t="str">
            <v>STB270003</v>
          </cell>
          <cell r="C952">
            <v>2775</v>
          </cell>
          <cell r="D952">
            <v>2700</v>
          </cell>
          <cell r="E952">
            <v>1450</v>
          </cell>
          <cell r="F952">
            <v>1500</v>
          </cell>
          <cell r="G952">
            <v>1700</v>
          </cell>
          <cell r="H952">
            <v>1900</v>
          </cell>
          <cell r="J952">
            <v>12000</v>
          </cell>
          <cell r="K952" t="str">
            <v>Steel Drum</v>
          </cell>
          <cell r="L952">
            <v>830</v>
          </cell>
          <cell r="M952">
            <v>170</v>
          </cell>
          <cell r="N952">
            <v>6.1113794589363941</v>
          </cell>
        </row>
        <row r="953">
          <cell r="A953" t="str">
            <v>Steel</v>
          </cell>
          <cell r="B953" t="str">
            <v>STB270005</v>
          </cell>
          <cell r="C953">
            <v>2775</v>
          </cell>
          <cell r="D953">
            <v>2700</v>
          </cell>
          <cell r="E953">
            <v>1700</v>
          </cell>
          <cell r="F953">
            <v>1780</v>
          </cell>
          <cell r="G953">
            <v>1900</v>
          </cell>
          <cell r="H953">
            <v>2100</v>
          </cell>
          <cell r="J953">
            <v>12000</v>
          </cell>
          <cell r="K953" t="str">
            <v>Steel Drum</v>
          </cell>
          <cell r="L953">
            <v>904</v>
          </cell>
          <cell r="M953">
            <v>199</v>
          </cell>
          <cell r="N953">
            <v>6.1512384157288151</v>
          </cell>
        </row>
        <row r="954">
          <cell r="A954" t="str">
            <v>Steel</v>
          </cell>
          <cell r="B954" t="str">
            <v>STB270045</v>
          </cell>
          <cell r="C954">
            <v>2780</v>
          </cell>
          <cell r="D954">
            <v>2700</v>
          </cell>
          <cell r="E954">
            <v>1350</v>
          </cell>
          <cell r="F954">
            <v>1780</v>
          </cell>
          <cell r="G954">
            <v>1900</v>
          </cell>
          <cell r="H954">
            <v>2100</v>
          </cell>
          <cell r="J954">
            <v>12000</v>
          </cell>
          <cell r="K954" t="str">
            <v>Steel Drum</v>
          </cell>
          <cell r="L954">
            <v>834</v>
          </cell>
          <cell r="M954">
            <v>199</v>
          </cell>
          <cell r="N954">
            <v>7.6436127359084756</v>
          </cell>
        </row>
        <row r="955">
          <cell r="A955" t="str">
            <v>Steel</v>
          </cell>
          <cell r="B955" t="str">
            <v>STB270006</v>
          </cell>
          <cell r="C955">
            <v>2775</v>
          </cell>
          <cell r="D955">
            <v>2700</v>
          </cell>
          <cell r="E955">
            <v>1700</v>
          </cell>
          <cell r="F955">
            <v>1780</v>
          </cell>
          <cell r="G955">
            <v>1900</v>
          </cell>
          <cell r="H955">
            <v>2100</v>
          </cell>
          <cell r="J955">
            <v>15000</v>
          </cell>
          <cell r="K955" t="str">
            <v>Steel Drum</v>
          </cell>
          <cell r="L955">
            <v>967</v>
          </cell>
          <cell r="M955">
            <v>199</v>
          </cell>
          <cell r="N955">
            <v>6.1512384157288151</v>
          </cell>
        </row>
        <row r="956">
          <cell r="A956" t="str">
            <v>Steel</v>
          </cell>
          <cell r="B956" t="str">
            <v>STB270007</v>
          </cell>
          <cell r="C956">
            <v>2775</v>
          </cell>
          <cell r="D956">
            <v>2700</v>
          </cell>
          <cell r="E956">
            <v>1450</v>
          </cell>
          <cell r="F956">
            <v>1780</v>
          </cell>
          <cell r="G956">
            <v>1900</v>
          </cell>
          <cell r="H956">
            <v>2100</v>
          </cell>
          <cell r="J956">
            <v>15000</v>
          </cell>
          <cell r="K956" t="str">
            <v>Steel Drum</v>
          </cell>
          <cell r="L956">
            <v>1048</v>
          </cell>
          <cell r="M956">
            <v>199</v>
          </cell>
          <cell r="N956">
            <v>7.2521702912711881</v>
          </cell>
        </row>
        <row r="957">
          <cell r="A957" t="str">
            <v>Steel</v>
          </cell>
          <cell r="B957" t="str">
            <v>STB270028</v>
          </cell>
          <cell r="C957">
            <v>2780</v>
          </cell>
          <cell r="D957">
            <v>2700</v>
          </cell>
          <cell r="E957">
            <v>1300</v>
          </cell>
          <cell r="F957">
            <v>1780</v>
          </cell>
          <cell r="G957">
            <v>1900</v>
          </cell>
          <cell r="H957">
            <v>2100</v>
          </cell>
          <cell r="J957">
            <v>15000</v>
          </cell>
          <cell r="K957" t="str">
            <v>Steel Drum</v>
          </cell>
          <cell r="L957">
            <v>923</v>
          </cell>
          <cell r="M957">
            <v>199</v>
          </cell>
          <cell r="N957">
            <v>7.8288488927457633</v>
          </cell>
        </row>
        <row r="958">
          <cell r="A958" t="str">
            <v>Steel</v>
          </cell>
          <cell r="B958" t="str">
            <v>STB270008</v>
          </cell>
          <cell r="C958">
            <v>2780</v>
          </cell>
          <cell r="D958">
            <v>2700</v>
          </cell>
          <cell r="E958">
            <v>1450</v>
          </cell>
          <cell r="F958">
            <v>1740</v>
          </cell>
          <cell r="G958">
            <v>1900</v>
          </cell>
          <cell r="H958">
            <v>2100</v>
          </cell>
          <cell r="J958">
            <v>20000</v>
          </cell>
          <cell r="K958" t="str">
            <v>Steel Drum</v>
          </cell>
          <cell r="L958">
            <v>1296</v>
          </cell>
          <cell r="M958">
            <v>195</v>
          </cell>
          <cell r="N958">
            <v>7.0892001723662172</v>
          </cell>
        </row>
        <row r="959">
          <cell r="A959" t="str">
            <v>Steel</v>
          </cell>
          <cell r="B959" t="str">
            <v>STB275002</v>
          </cell>
          <cell r="C959">
            <v>2830</v>
          </cell>
          <cell r="D959">
            <v>2750</v>
          </cell>
          <cell r="E959">
            <v>1600</v>
          </cell>
          <cell r="F959">
            <v>1800</v>
          </cell>
          <cell r="G959">
            <v>1900</v>
          </cell>
          <cell r="H959">
            <v>2100</v>
          </cell>
          <cell r="J959">
            <v>5000</v>
          </cell>
          <cell r="K959" t="str">
            <v>Steel Drum</v>
          </cell>
          <cell r="L959">
            <v>664</v>
          </cell>
          <cell r="M959">
            <v>205</v>
          </cell>
          <cell r="N959">
            <v>7.0721177623123239</v>
          </cell>
        </row>
        <row r="960">
          <cell r="A960" t="str">
            <v>Steel</v>
          </cell>
          <cell r="B960" t="str">
            <v>STB275001</v>
          </cell>
          <cell r="C960">
            <v>2830</v>
          </cell>
          <cell r="D960">
            <v>2750</v>
          </cell>
          <cell r="E960">
            <v>1600</v>
          </cell>
          <cell r="F960">
            <v>1780</v>
          </cell>
          <cell r="G960">
            <v>1900</v>
          </cell>
          <cell r="H960">
            <v>2100</v>
          </cell>
          <cell r="J960">
            <v>10000</v>
          </cell>
          <cell r="K960" t="str">
            <v>Steel Drum</v>
          </cell>
          <cell r="L960">
            <v>764</v>
          </cell>
          <cell r="M960">
            <v>203</v>
          </cell>
          <cell r="N960">
            <v>6.993538676064408</v>
          </cell>
        </row>
        <row r="961">
          <cell r="A961" t="str">
            <v>Steel</v>
          </cell>
          <cell r="B961" t="str">
            <v>STB280018</v>
          </cell>
          <cell r="C961">
            <v>2880</v>
          </cell>
          <cell r="D961">
            <v>2800</v>
          </cell>
          <cell r="E961">
            <v>2050</v>
          </cell>
          <cell r="F961">
            <v>1500</v>
          </cell>
          <cell r="G961">
            <v>1700</v>
          </cell>
          <cell r="H961">
            <v>1700</v>
          </cell>
          <cell r="J961">
            <v>3000</v>
          </cell>
          <cell r="K961" t="str">
            <v>Steel Drum</v>
          </cell>
          <cell r="L961">
            <v>614</v>
          </cell>
          <cell r="M961">
            <v>176</v>
          </cell>
          <cell r="N961">
            <v>4.2853287290373272</v>
          </cell>
        </row>
        <row r="962">
          <cell r="A962" t="str">
            <v>Steel</v>
          </cell>
          <cell r="B962" t="str">
            <v>STB280032</v>
          </cell>
          <cell r="C962">
            <v>2880</v>
          </cell>
          <cell r="D962">
            <v>2800</v>
          </cell>
          <cell r="E962">
            <v>1700</v>
          </cell>
          <cell r="F962">
            <v>1500</v>
          </cell>
          <cell r="G962">
            <v>1700</v>
          </cell>
          <cell r="H962">
            <v>1700</v>
          </cell>
          <cell r="J962">
            <v>5000</v>
          </cell>
          <cell r="K962" t="str">
            <v>Steel Drum</v>
          </cell>
          <cell r="L962">
            <v>558</v>
          </cell>
          <cell r="M962">
            <v>176</v>
          </cell>
          <cell r="N962">
            <v>5.8315813632260536</v>
          </cell>
        </row>
        <row r="963">
          <cell r="A963" t="str">
            <v>Steel</v>
          </cell>
          <cell r="B963" t="str">
            <v>STB280038</v>
          </cell>
          <cell r="C963">
            <v>2880</v>
          </cell>
          <cell r="D963">
            <v>2800</v>
          </cell>
          <cell r="E963">
            <v>1850</v>
          </cell>
          <cell r="F963">
            <v>1780</v>
          </cell>
          <cell r="G963">
            <v>1900</v>
          </cell>
          <cell r="H963">
            <v>2100</v>
          </cell>
          <cell r="J963">
            <v>5000</v>
          </cell>
          <cell r="K963" t="str">
            <v>Steel Drum</v>
          </cell>
          <cell r="L963">
            <v>694</v>
          </cell>
          <cell r="M963">
            <v>207</v>
          </cell>
          <cell r="N963">
            <v>6.175703568518645</v>
          </cell>
        </row>
        <row r="964">
          <cell r="A964" t="str">
            <v>Steel</v>
          </cell>
          <cell r="B964" t="str">
            <v>STB280028</v>
          </cell>
          <cell r="C964">
            <v>2880</v>
          </cell>
          <cell r="D964">
            <v>2800</v>
          </cell>
          <cell r="E964">
            <v>1600</v>
          </cell>
          <cell r="F964">
            <v>1780</v>
          </cell>
          <cell r="G964">
            <v>1900</v>
          </cell>
          <cell r="H964">
            <v>2100</v>
          </cell>
          <cell r="J964">
            <v>5000</v>
          </cell>
          <cell r="K964" t="str">
            <v>Steel Drum</v>
          </cell>
          <cell r="L964">
            <v>623</v>
          </cell>
          <cell r="M964">
            <v>207</v>
          </cell>
          <cell r="N964">
            <v>7.3814860988745776</v>
          </cell>
        </row>
        <row r="965">
          <cell r="A965" t="str">
            <v>Steel</v>
          </cell>
          <cell r="B965" t="str">
            <v>STB280029</v>
          </cell>
          <cell r="C965">
            <v>2880</v>
          </cell>
          <cell r="D965">
            <v>2800</v>
          </cell>
          <cell r="E965">
            <v>1550</v>
          </cell>
          <cell r="F965">
            <v>1780</v>
          </cell>
          <cell r="G965">
            <v>1900</v>
          </cell>
          <cell r="H965">
            <v>2100</v>
          </cell>
          <cell r="J965">
            <v>5000</v>
          </cell>
          <cell r="K965" t="str">
            <v>Steel Drum</v>
          </cell>
          <cell r="L965">
            <v>620</v>
          </cell>
          <cell r="M965">
            <v>207</v>
          </cell>
          <cell r="N965">
            <v>7.6016724739830535</v>
          </cell>
        </row>
        <row r="966">
          <cell r="A966" t="str">
            <v>Steel</v>
          </cell>
          <cell r="B966" t="str">
            <v>STB280037</v>
          </cell>
          <cell r="C966">
            <v>2880</v>
          </cell>
          <cell r="D966">
            <v>2800</v>
          </cell>
          <cell r="E966">
            <v>1500</v>
          </cell>
          <cell r="F966">
            <v>1780</v>
          </cell>
          <cell r="G966">
            <v>1900</v>
          </cell>
          <cell r="H966">
            <v>2100</v>
          </cell>
          <cell r="J966">
            <v>5000</v>
          </cell>
          <cell r="K966" t="str">
            <v>Steel Drum</v>
          </cell>
          <cell r="L966">
            <v>664</v>
          </cell>
          <cell r="M966">
            <v>207</v>
          </cell>
          <cell r="N966">
            <v>7.814868805437289</v>
          </cell>
        </row>
        <row r="967">
          <cell r="A967" t="str">
            <v>Steel</v>
          </cell>
          <cell r="B967" t="str">
            <v>STB280039</v>
          </cell>
          <cell r="C967">
            <v>2880</v>
          </cell>
          <cell r="D967">
            <v>2800</v>
          </cell>
          <cell r="E967">
            <v>1400</v>
          </cell>
          <cell r="F967">
            <v>1780</v>
          </cell>
          <cell r="G967">
            <v>1900</v>
          </cell>
          <cell r="H967">
            <v>2100</v>
          </cell>
          <cell r="J967">
            <v>5000</v>
          </cell>
          <cell r="K967" t="str">
            <v>Steel Drum</v>
          </cell>
          <cell r="L967">
            <v>663</v>
          </cell>
          <cell r="M967">
            <v>207</v>
          </cell>
          <cell r="N967">
            <v>8.2202913373830526</v>
          </cell>
        </row>
        <row r="968">
          <cell r="A968" t="str">
            <v>Steel</v>
          </cell>
          <cell r="B968" t="str">
            <v>STB280000</v>
          </cell>
          <cell r="C968">
            <v>2870</v>
          </cell>
          <cell r="D968">
            <v>2800</v>
          </cell>
          <cell r="E968">
            <v>1800</v>
          </cell>
          <cell r="F968">
            <v>1500</v>
          </cell>
          <cell r="G968">
            <v>1700</v>
          </cell>
          <cell r="H968">
            <v>1700</v>
          </cell>
          <cell r="J968">
            <v>6000</v>
          </cell>
          <cell r="K968" t="str">
            <v>Steel Drum</v>
          </cell>
          <cell r="L968">
            <v>690</v>
          </cell>
          <cell r="M968">
            <v>176</v>
          </cell>
          <cell r="N968">
            <v>5.4192473274423936</v>
          </cell>
        </row>
        <row r="969">
          <cell r="A969" t="str">
            <v>Steel</v>
          </cell>
          <cell r="B969" t="str">
            <v>STB280021</v>
          </cell>
          <cell r="C969">
            <v>2875</v>
          </cell>
          <cell r="D969">
            <v>2800</v>
          </cell>
          <cell r="E969">
            <v>1550</v>
          </cell>
          <cell r="F969">
            <v>1500</v>
          </cell>
          <cell r="G969">
            <v>1700</v>
          </cell>
          <cell r="H969">
            <v>1700</v>
          </cell>
          <cell r="J969">
            <v>6000</v>
          </cell>
          <cell r="K969" t="str">
            <v>Steel Drum</v>
          </cell>
          <cell r="L969">
            <v>646</v>
          </cell>
          <cell r="M969">
            <v>176</v>
          </cell>
          <cell r="N969">
            <v>6.405903770210438</v>
          </cell>
        </row>
        <row r="970">
          <cell r="A970" t="str">
            <v>Steel</v>
          </cell>
          <cell r="B970" t="str">
            <v>STB280012</v>
          </cell>
          <cell r="C970">
            <v>2880</v>
          </cell>
          <cell r="D970">
            <v>2800</v>
          </cell>
          <cell r="E970">
            <v>2000</v>
          </cell>
          <cell r="F970">
            <v>1780</v>
          </cell>
          <cell r="G970">
            <v>1900</v>
          </cell>
          <cell r="H970">
            <v>2100</v>
          </cell>
          <cell r="J970">
            <v>6000</v>
          </cell>
          <cell r="K970" t="str">
            <v>Steel Drum</v>
          </cell>
          <cell r="L970">
            <v>755</v>
          </cell>
          <cell r="M970">
            <v>207</v>
          </cell>
          <cell r="N970">
            <v>5.3683535264542392</v>
          </cell>
        </row>
        <row r="971">
          <cell r="A971" t="str">
            <v>Steel</v>
          </cell>
          <cell r="B971" t="str">
            <v>STB280023</v>
          </cell>
          <cell r="C971">
            <v>2880</v>
          </cell>
          <cell r="D971">
            <v>2800</v>
          </cell>
          <cell r="E971">
            <v>1700</v>
          </cell>
          <cell r="F971">
            <v>1780</v>
          </cell>
          <cell r="G971">
            <v>1900</v>
          </cell>
          <cell r="H971">
            <v>2100</v>
          </cell>
          <cell r="J971">
            <v>6000</v>
          </cell>
          <cell r="K971" t="str">
            <v>Steel Drum</v>
          </cell>
          <cell r="L971">
            <v>676</v>
          </cell>
          <cell r="M971">
            <v>207</v>
          </cell>
          <cell r="N971">
            <v>6.9201432176949167</v>
          </cell>
        </row>
        <row r="972">
          <cell r="A972" t="str">
            <v>Steel</v>
          </cell>
          <cell r="B972" t="str">
            <v>STB280024</v>
          </cell>
          <cell r="C972">
            <v>2880</v>
          </cell>
          <cell r="D972">
            <v>2800</v>
          </cell>
          <cell r="E972">
            <v>1650</v>
          </cell>
          <cell r="F972">
            <v>1780</v>
          </cell>
          <cell r="G972">
            <v>1900</v>
          </cell>
          <cell r="H972">
            <v>2100</v>
          </cell>
          <cell r="J972">
            <v>6000</v>
          </cell>
          <cell r="K972" t="str">
            <v>Steel Drum</v>
          </cell>
          <cell r="L972">
            <v>693</v>
          </cell>
          <cell r="M972">
            <v>207</v>
          </cell>
          <cell r="N972">
            <v>7.154309680111866</v>
          </cell>
        </row>
        <row r="973">
          <cell r="A973" t="str">
            <v>Steel</v>
          </cell>
          <cell r="B973" t="str">
            <v>STB280027</v>
          </cell>
          <cell r="C973">
            <v>2880</v>
          </cell>
          <cell r="D973">
            <v>2800</v>
          </cell>
          <cell r="E973">
            <v>1450</v>
          </cell>
          <cell r="F973">
            <v>1780</v>
          </cell>
          <cell r="G973">
            <v>1900</v>
          </cell>
          <cell r="H973">
            <v>2100</v>
          </cell>
          <cell r="J973">
            <v>6000</v>
          </cell>
          <cell r="K973" t="str">
            <v>Steel Drum</v>
          </cell>
          <cell r="L973">
            <v>660</v>
          </cell>
          <cell r="M973">
            <v>207</v>
          </cell>
          <cell r="N973">
            <v>8.0210750932372896</v>
          </cell>
        </row>
        <row r="974">
          <cell r="A974" t="str">
            <v>Steel</v>
          </cell>
          <cell r="B974" t="str">
            <v>STB280030</v>
          </cell>
          <cell r="C974">
            <v>2880</v>
          </cell>
          <cell r="D974">
            <v>2800</v>
          </cell>
          <cell r="E974">
            <v>1800</v>
          </cell>
          <cell r="F974">
            <v>1780</v>
          </cell>
          <cell r="G974">
            <v>1900</v>
          </cell>
          <cell r="H974">
            <v>2100</v>
          </cell>
          <cell r="J974">
            <v>8000</v>
          </cell>
          <cell r="K974" t="str">
            <v>Steel Drum</v>
          </cell>
          <cell r="L974">
            <v>706</v>
          </cell>
          <cell r="M974">
            <v>207</v>
          </cell>
          <cell r="N974">
            <v>6.4308401618983071</v>
          </cell>
        </row>
        <row r="975">
          <cell r="A975" t="str">
            <v>Steel</v>
          </cell>
          <cell r="B975" t="str">
            <v>STB280001</v>
          </cell>
          <cell r="C975">
            <v>2875</v>
          </cell>
          <cell r="D975">
            <v>2800</v>
          </cell>
          <cell r="E975">
            <v>1800</v>
          </cell>
          <cell r="F975">
            <v>1500</v>
          </cell>
          <cell r="G975">
            <v>1700</v>
          </cell>
          <cell r="H975">
            <v>1900</v>
          </cell>
          <cell r="J975">
            <v>10000</v>
          </cell>
          <cell r="K975" t="str">
            <v>Steel Drum</v>
          </cell>
          <cell r="L975">
            <v>790</v>
          </cell>
          <cell r="M975">
            <v>176</v>
          </cell>
          <cell r="N975">
            <v>5.4192473274423936</v>
          </cell>
        </row>
        <row r="976">
          <cell r="A976" t="str">
            <v>Steel</v>
          </cell>
          <cell r="B976" t="str">
            <v>STB280019</v>
          </cell>
          <cell r="C976">
            <v>2880</v>
          </cell>
          <cell r="D976">
            <v>2800</v>
          </cell>
          <cell r="E976">
            <v>1700</v>
          </cell>
          <cell r="F976">
            <v>1500</v>
          </cell>
          <cell r="G976">
            <v>1700</v>
          </cell>
          <cell r="H976">
            <v>1900</v>
          </cell>
          <cell r="J976">
            <v>10000</v>
          </cell>
          <cell r="K976" t="str">
            <v>Steel Drum</v>
          </cell>
          <cell r="L976">
            <v>729</v>
          </cell>
          <cell r="M976">
            <v>176</v>
          </cell>
          <cell r="N976">
            <v>5.8315813632260536</v>
          </cell>
        </row>
        <row r="977">
          <cell r="A977" t="str">
            <v>Steel</v>
          </cell>
          <cell r="B977" t="str">
            <v>STB280017</v>
          </cell>
          <cell r="C977">
            <v>2880</v>
          </cell>
          <cell r="D977">
            <v>2800</v>
          </cell>
          <cell r="E977">
            <v>1400</v>
          </cell>
          <cell r="F977">
            <v>1500</v>
          </cell>
          <cell r="G977">
            <v>1700</v>
          </cell>
          <cell r="H977">
            <v>1900</v>
          </cell>
          <cell r="J977">
            <v>10000</v>
          </cell>
          <cell r="K977" t="str">
            <v>Steel Drum</v>
          </cell>
          <cell r="L977">
            <v>729</v>
          </cell>
          <cell r="M977">
            <v>176</v>
          </cell>
          <cell r="N977">
            <v>6.9272118011654937</v>
          </cell>
        </row>
        <row r="978">
          <cell r="A978" t="str">
            <v>Steel</v>
          </cell>
          <cell r="B978" t="str">
            <v>STB280010</v>
          </cell>
          <cell r="C978">
            <v>2880</v>
          </cell>
          <cell r="D978">
            <v>2800</v>
          </cell>
          <cell r="E978">
            <v>1900</v>
          </cell>
          <cell r="F978">
            <v>1780</v>
          </cell>
          <cell r="G978">
            <v>1900</v>
          </cell>
          <cell r="H978">
            <v>2100</v>
          </cell>
          <cell r="J978">
            <v>10000</v>
          </cell>
          <cell r="K978" t="str">
            <v>Steel Drum</v>
          </cell>
          <cell r="L978">
            <v>876</v>
          </cell>
          <cell r="M978">
            <v>207</v>
          </cell>
          <cell r="N978">
            <v>5.9135769314847471</v>
          </cell>
        </row>
        <row r="979">
          <cell r="A979" t="str">
            <v>Steel</v>
          </cell>
          <cell r="B979" t="str">
            <v>STB280020</v>
          </cell>
          <cell r="C979">
            <v>2880</v>
          </cell>
          <cell r="D979">
            <v>2800</v>
          </cell>
          <cell r="E979">
            <v>1700</v>
          </cell>
          <cell r="F979">
            <v>1780</v>
          </cell>
          <cell r="G979">
            <v>1900</v>
          </cell>
          <cell r="H979">
            <v>2100</v>
          </cell>
          <cell r="J979">
            <v>10000</v>
          </cell>
          <cell r="K979" t="str">
            <v>Steel Drum</v>
          </cell>
          <cell r="L979">
            <v>801</v>
          </cell>
          <cell r="M979">
            <v>207</v>
          </cell>
          <cell r="N979">
            <v>6.9201432176949167</v>
          </cell>
        </row>
        <row r="980">
          <cell r="A980" t="str">
            <v>Steel</v>
          </cell>
          <cell r="B980" t="str">
            <v>STB280040</v>
          </cell>
          <cell r="C980">
            <v>2880</v>
          </cell>
          <cell r="D980">
            <v>2800</v>
          </cell>
          <cell r="E980">
            <v>1600</v>
          </cell>
          <cell r="F980">
            <v>1780</v>
          </cell>
          <cell r="G980">
            <v>1900</v>
          </cell>
          <cell r="H980">
            <v>2100</v>
          </cell>
          <cell r="J980">
            <v>10000</v>
          </cell>
          <cell r="K980" t="str">
            <v>Steel Drum</v>
          </cell>
          <cell r="L980">
            <v>773</v>
          </cell>
          <cell r="M980">
            <v>207</v>
          </cell>
          <cell r="N980">
            <v>7.3814860988745776</v>
          </cell>
        </row>
        <row r="981">
          <cell r="A981" t="str">
            <v>Steel</v>
          </cell>
          <cell r="B981" t="str">
            <v>STB280014</v>
          </cell>
          <cell r="C981">
            <v>2880</v>
          </cell>
          <cell r="D981">
            <v>2800</v>
          </cell>
          <cell r="E981">
            <v>1550</v>
          </cell>
          <cell r="F981">
            <v>1780</v>
          </cell>
          <cell r="G981">
            <v>1900</v>
          </cell>
          <cell r="H981">
            <v>2100</v>
          </cell>
          <cell r="J981">
            <v>10000</v>
          </cell>
          <cell r="K981" t="str">
            <v>Steel Drum</v>
          </cell>
          <cell r="L981">
            <v>822</v>
          </cell>
          <cell r="M981">
            <v>207</v>
          </cell>
          <cell r="N981">
            <v>7.6016724739830535</v>
          </cell>
        </row>
        <row r="982">
          <cell r="A982" t="str">
            <v>Steel</v>
          </cell>
          <cell r="B982" t="str">
            <v>STB280036</v>
          </cell>
          <cell r="C982">
            <v>2880</v>
          </cell>
          <cell r="D982">
            <v>2800</v>
          </cell>
          <cell r="E982">
            <v>1500</v>
          </cell>
          <cell r="F982">
            <v>1780</v>
          </cell>
          <cell r="G982">
            <v>1900</v>
          </cell>
          <cell r="H982">
            <v>2100</v>
          </cell>
          <cell r="J982">
            <v>10000</v>
          </cell>
          <cell r="K982" t="str">
            <v>Steel Drum</v>
          </cell>
          <cell r="L982">
            <v>773</v>
          </cell>
          <cell r="M982">
            <v>207</v>
          </cell>
          <cell r="N982">
            <v>7.814868805437289</v>
          </cell>
        </row>
        <row r="983">
          <cell r="A983" t="str">
            <v>Steel</v>
          </cell>
          <cell r="B983" t="str">
            <v>STB280043</v>
          </cell>
          <cell r="C983">
            <v>2880</v>
          </cell>
          <cell r="D983">
            <v>2800</v>
          </cell>
          <cell r="E983">
            <v>1450</v>
          </cell>
          <cell r="F983">
            <v>1780</v>
          </cell>
          <cell r="G983">
            <v>1900</v>
          </cell>
          <cell r="H983">
            <v>2100</v>
          </cell>
          <cell r="J983">
            <v>10000</v>
          </cell>
          <cell r="K983" t="str">
            <v>Steel Drum</v>
          </cell>
          <cell r="L983">
            <v>771</v>
          </cell>
          <cell r="M983">
            <v>207</v>
          </cell>
          <cell r="N983">
            <v>8.0210750932372896</v>
          </cell>
        </row>
        <row r="984">
          <cell r="A984" t="str">
            <v>Steel</v>
          </cell>
          <cell r="B984" t="str">
            <v>STB280035</v>
          </cell>
          <cell r="C984">
            <v>2880</v>
          </cell>
          <cell r="D984">
            <v>2800</v>
          </cell>
          <cell r="E984">
            <v>1400</v>
          </cell>
          <cell r="F984">
            <v>1780</v>
          </cell>
          <cell r="G984">
            <v>1900</v>
          </cell>
          <cell r="H984">
            <v>2100</v>
          </cell>
          <cell r="J984">
            <v>10000</v>
          </cell>
          <cell r="K984" t="str">
            <v>Steel Drum</v>
          </cell>
          <cell r="L984">
            <v>765</v>
          </cell>
          <cell r="M984">
            <v>207</v>
          </cell>
          <cell r="N984">
            <v>8.2202913373830526</v>
          </cell>
        </row>
        <row r="985">
          <cell r="A985" t="str">
            <v>Steel</v>
          </cell>
          <cell r="B985" t="str">
            <v>STB280031</v>
          </cell>
          <cell r="C985">
            <v>2880</v>
          </cell>
          <cell r="D985">
            <v>2800</v>
          </cell>
          <cell r="E985">
            <v>1150</v>
          </cell>
          <cell r="F985">
            <v>1780</v>
          </cell>
          <cell r="G985">
            <v>1900</v>
          </cell>
          <cell r="H985">
            <v>2100</v>
          </cell>
          <cell r="J985">
            <v>10000</v>
          </cell>
          <cell r="K985" t="str">
            <v>Steel Drum</v>
          </cell>
          <cell r="L985">
            <v>705</v>
          </cell>
          <cell r="M985">
            <v>207</v>
          </cell>
          <cell r="N985">
            <v>9.111521903298307</v>
          </cell>
        </row>
        <row r="986">
          <cell r="A986" t="str">
            <v>Steel</v>
          </cell>
          <cell r="B986" t="str">
            <v>STB280002</v>
          </cell>
          <cell r="C986">
            <v>2875</v>
          </cell>
          <cell r="D986">
            <v>2800</v>
          </cell>
          <cell r="E986">
            <v>1800</v>
          </cell>
          <cell r="F986">
            <v>1500</v>
          </cell>
          <cell r="G986">
            <v>1700</v>
          </cell>
          <cell r="H986">
            <v>1900</v>
          </cell>
          <cell r="J986">
            <v>12000</v>
          </cell>
          <cell r="K986" t="str">
            <v>Steel Drum</v>
          </cell>
          <cell r="L986">
            <v>880</v>
          </cell>
          <cell r="M986">
            <v>176</v>
          </cell>
          <cell r="N986">
            <v>5.4192473274423936</v>
          </cell>
        </row>
        <row r="987">
          <cell r="A987" t="str">
            <v>Steel</v>
          </cell>
          <cell r="B987" t="str">
            <v>STB280003</v>
          </cell>
          <cell r="C987">
            <v>2875</v>
          </cell>
          <cell r="D987">
            <v>2800</v>
          </cell>
          <cell r="E987">
            <v>1550</v>
          </cell>
          <cell r="F987">
            <v>1500</v>
          </cell>
          <cell r="G987">
            <v>1700</v>
          </cell>
          <cell r="H987">
            <v>1900</v>
          </cell>
          <cell r="J987">
            <v>12000</v>
          </cell>
          <cell r="K987" t="str">
            <v>Steel Drum</v>
          </cell>
          <cell r="L987">
            <v>885</v>
          </cell>
          <cell r="M987">
            <v>176</v>
          </cell>
          <cell r="N987">
            <v>6.405903770210438</v>
          </cell>
        </row>
        <row r="988">
          <cell r="A988" t="str">
            <v>Steel</v>
          </cell>
          <cell r="B988" t="str">
            <v>STB280005</v>
          </cell>
          <cell r="C988">
            <v>2875</v>
          </cell>
          <cell r="D988">
            <v>2800</v>
          </cell>
          <cell r="E988">
            <v>1800</v>
          </cell>
          <cell r="F988">
            <v>1780</v>
          </cell>
          <cell r="G988">
            <v>1900</v>
          </cell>
          <cell r="H988">
            <v>2100</v>
          </cell>
          <cell r="J988">
            <v>12000</v>
          </cell>
          <cell r="K988" t="str">
            <v>Steel Drum</v>
          </cell>
          <cell r="L988">
            <v>960</v>
          </cell>
          <cell r="M988">
            <v>207</v>
          </cell>
          <cell r="N988">
            <v>6.4308401618983071</v>
          </cell>
        </row>
        <row r="989">
          <cell r="A989" t="str">
            <v>Steel</v>
          </cell>
          <cell r="B989" t="str">
            <v>STB280034</v>
          </cell>
          <cell r="C989">
            <v>2880</v>
          </cell>
          <cell r="D989">
            <v>2800</v>
          </cell>
          <cell r="E989">
            <v>1700</v>
          </cell>
          <cell r="F989">
            <v>1780</v>
          </cell>
          <cell r="G989">
            <v>1900</v>
          </cell>
          <cell r="H989">
            <v>2100</v>
          </cell>
          <cell r="J989">
            <v>12000</v>
          </cell>
          <cell r="K989" t="str">
            <v>Steel Drum</v>
          </cell>
          <cell r="L989">
            <v>880</v>
          </cell>
          <cell r="M989">
            <v>207</v>
          </cell>
          <cell r="N989">
            <v>6.9201432176949167</v>
          </cell>
        </row>
        <row r="990">
          <cell r="A990" t="str">
            <v>Steel</v>
          </cell>
          <cell r="B990" t="str">
            <v>STB280009</v>
          </cell>
          <cell r="C990">
            <v>2880</v>
          </cell>
          <cell r="D990">
            <v>2800</v>
          </cell>
          <cell r="E990">
            <v>1650</v>
          </cell>
          <cell r="F990">
            <v>1780</v>
          </cell>
          <cell r="G990">
            <v>1900</v>
          </cell>
          <cell r="H990">
            <v>2100</v>
          </cell>
          <cell r="J990">
            <v>12000</v>
          </cell>
          <cell r="K990" t="str">
            <v>Steel Drum</v>
          </cell>
          <cell r="L990">
            <v>860</v>
          </cell>
          <cell r="M990">
            <v>207</v>
          </cell>
          <cell r="N990">
            <v>7.154309680111866</v>
          </cell>
        </row>
        <row r="991">
          <cell r="A991" t="str">
            <v>Steel</v>
          </cell>
          <cell r="B991" t="str">
            <v>STB280048</v>
          </cell>
          <cell r="C991">
            <v>2880</v>
          </cell>
          <cell r="D991">
            <v>2800</v>
          </cell>
          <cell r="E991">
            <v>1450</v>
          </cell>
          <cell r="F991">
            <v>1780</v>
          </cell>
          <cell r="G991">
            <v>1900</v>
          </cell>
          <cell r="H991">
            <v>2100</v>
          </cell>
          <cell r="J991">
            <v>12000</v>
          </cell>
          <cell r="K991" t="str">
            <v>Steel Drum</v>
          </cell>
          <cell r="L991">
            <v>868</v>
          </cell>
          <cell r="M991">
            <v>207</v>
          </cell>
          <cell r="N991">
            <v>8.0210750932372896</v>
          </cell>
        </row>
        <row r="992">
          <cell r="A992" t="str">
            <v>Steel</v>
          </cell>
          <cell r="B992" t="str">
            <v>STB280011</v>
          </cell>
          <cell r="C992">
            <v>2880</v>
          </cell>
          <cell r="D992">
            <v>2800</v>
          </cell>
          <cell r="E992">
            <v>1400</v>
          </cell>
          <cell r="F992">
            <v>1780</v>
          </cell>
          <cell r="G992">
            <v>1900</v>
          </cell>
          <cell r="H992">
            <v>2100</v>
          </cell>
          <cell r="J992">
            <v>12000</v>
          </cell>
          <cell r="K992" t="str">
            <v>Steel Drum</v>
          </cell>
          <cell r="L992">
            <v>936</v>
          </cell>
          <cell r="M992">
            <v>207</v>
          </cell>
          <cell r="N992">
            <v>8.2202913373830526</v>
          </cell>
        </row>
        <row r="993">
          <cell r="A993" t="str">
            <v>Steel</v>
          </cell>
          <cell r="B993" t="str">
            <v>STB280013</v>
          </cell>
          <cell r="C993">
            <v>2880</v>
          </cell>
          <cell r="D993">
            <v>2800</v>
          </cell>
          <cell r="E993">
            <v>1400</v>
          </cell>
          <cell r="F993">
            <v>1430</v>
          </cell>
          <cell r="G993">
            <v>1550</v>
          </cell>
          <cell r="H993">
            <v>1750</v>
          </cell>
          <cell r="J993">
            <v>15000</v>
          </cell>
          <cell r="K993" t="str">
            <v>Steel Drum</v>
          </cell>
          <cell r="L993">
            <v>1121</v>
          </cell>
          <cell r="M993">
            <v>168</v>
          </cell>
          <cell r="N993">
            <v>6.6039419171111042</v>
          </cell>
        </row>
        <row r="994">
          <cell r="A994" t="str">
            <v>Steel</v>
          </cell>
          <cell r="B994" t="str">
            <v>STB280006</v>
          </cell>
          <cell r="C994">
            <v>2875</v>
          </cell>
          <cell r="D994">
            <v>2800</v>
          </cell>
          <cell r="E994">
            <v>1800</v>
          </cell>
          <cell r="F994">
            <v>1780</v>
          </cell>
          <cell r="G994">
            <v>1900</v>
          </cell>
          <cell r="H994">
            <v>2100</v>
          </cell>
          <cell r="J994">
            <v>15000</v>
          </cell>
          <cell r="K994" t="str">
            <v>Steel Drum</v>
          </cell>
          <cell r="L994">
            <v>1059</v>
          </cell>
          <cell r="M994">
            <v>207</v>
          </cell>
          <cell r="N994">
            <v>6.4308401618983071</v>
          </cell>
        </row>
        <row r="995">
          <cell r="A995" t="str">
            <v>Steel</v>
          </cell>
          <cell r="B995" t="str">
            <v>STB280007</v>
          </cell>
          <cell r="C995">
            <v>2875</v>
          </cell>
          <cell r="D995">
            <v>2800</v>
          </cell>
          <cell r="E995">
            <v>1550</v>
          </cell>
          <cell r="F995">
            <v>1780</v>
          </cell>
          <cell r="G995">
            <v>1900</v>
          </cell>
          <cell r="H995">
            <v>2100</v>
          </cell>
          <cell r="J995">
            <v>15000</v>
          </cell>
          <cell r="K995" t="str">
            <v>Steel Drum</v>
          </cell>
          <cell r="L995">
            <v>1115</v>
          </cell>
          <cell r="M995">
            <v>207</v>
          </cell>
          <cell r="N995">
            <v>7.6016724739830535</v>
          </cell>
        </row>
        <row r="996">
          <cell r="A996" t="str">
            <v>Steel</v>
          </cell>
          <cell r="B996" t="str">
            <v>STB280008</v>
          </cell>
          <cell r="C996">
            <v>2880</v>
          </cell>
          <cell r="D996">
            <v>2800</v>
          </cell>
          <cell r="E996">
            <v>1550</v>
          </cell>
          <cell r="F996">
            <v>1740</v>
          </cell>
          <cell r="G996">
            <v>1900</v>
          </cell>
          <cell r="H996">
            <v>2100</v>
          </cell>
          <cell r="J996">
            <v>20000</v>
          </cell>
          <cell r="K996" t="str">
            <v>Steel Drum</v>
          </cell>
          <cell r="L996">
            <v>1385</v>
          </cell>
          <cell r="M996">
            <v>202</v>
          </cell>
          <cell r="N996">
            <v>7.4308483734441078</v>
          </cell>
        </row>
        <row r="997">
          <cell r="A997" t="str">
            <v>Steel</v>
          </cell>
          <cell r="B997" t="str">
            <v>STB280033</v>
          </cell>
          <cell r="C997">
            <v>2880</v>
          </cell>
          <cell r="D997">
            <v>2800</v>
          </cell>
          <cell r="E997">
            <v>1350</v>
          </cell>
          <cell r="F997">
            <v>1740</v>
          </cell>
          <cell r="G997">
            <v>1900</v>
          </cell>
          <cell r="H997">
            <v>2100</v>
          </cell>
          <cell r="J997">
            <v>20000</v>
          </cell>
          <cell r="K997" t="str">
            <v>Steel Drum</v>
          </cell>
          <cell r="L997">
            <v>1241</v>
          </cell>
          <cell r="M997">
            <v>202</v>
          </cell>
          <cell r="N997">
            <v>8.2234721999448119</v>
          </cell>
        </row>
        <row r="998">
          <cell r="A998" t="str">
            <v>Steel</v>
          </cell>
          <cell r="B998" t="str">
            <v>STB290028</v>
          </cell>
          <cell r="C998">
            <v>2975</v>
          </cell>
          <cell r="D998">
            <v>2900</v>
          </cell>
          <cell r="E998">
            <v>2400</v>
          </cell>
          <cell r="F998">
            <v>1800</v>
          </cell>
          <cell r="G998">
            <v>1900</v>
          </cell>
          <cell r="H998">
            <v>2100</v>
          </cell>
          <cell r="J998">
            <v>5000</v>
          </cell>
          <cell r="K998" t="str">
            <v>Steel Drum</v>
          </cell>
          <cell r="L998">
            <v>658</v>
          </cell>
          <cell r="M998">
            <v>216</v>
          </cell>
          <cell r="N998">
            <v>3.746349239405828</v>
          </cell>
        </row>
        <row r="999">
          <cell r="A999" t="str">
            <v>Steel</v>
          </cell>
          <cell r="B999" t="str">
            <v>STB290029</v>
          </cell>
          <cell r="C999">
            <v>2975</v>
          </cell>
          <cell r="D999">
            <v>2900</v>
          </cell>
          <cell r="E999">
            <v>2200</v>
          </cell>
          <cell r="F999">
            <v>1800</v>
          </cell>
          <cell r="G999">
            <v>1900</v>
          </cell>
          <cell r="H999">
            <v>2100</v>
          </cell>
          <cell r="J999">
            <v>5000</v>
          </cell>
          <cell r="K999" t="str">
            <v>Steel Drum</v>
          </cell>
          <cell r="L999">
            <v>648</v>
          </cell>
          <cell r="M999">
            <v>216</v>
          </cell>
          <cell r="N999">
            <v>5.0469685979920023</v>
          </cell>
        </row>
        <row r="1000">
          <cell r="A1000" t="str">
            <v>Steel</v>
          </cell>
          <cell r="B1000" t="str">
            <v>STB290034</v>
          </cell>
          <cell r="C1000">
            <v>2975</v>
          </cell>
          <cell r="D1000">
            <v>2900</v>
          </cell>
          <cell r="E1000">
            <v>1800</v>
          </cell>
          <cell r="F1000">
            <v>1780</v>
          </cell>
          <cell r="G1000">
            <v>1900</v>
          </cell>
          <cell r="H1000">
            <v>2100</v>
          </cell>
          <cell r="J1000">
            <v>5000</v>
          </cell>
          <cell r="K1000" t="str">
            <v>Steel Drum</v>
          </cell>
          <cell r="L1000">
            <v>730</v>
          </cell>
          <cell r="M1000">
            <v>214</v>
          </cell>
          <cell r="N1000">
            <v>7.2277051384813573</v>
          </cell>
        </row>
        <row r="1001">
          <cell r="A1001" t="str">
            <v>Steel</v>
          </cell>
          <cell r="B1001" t="str">
            <v>STB290032</v>
          </cell>
          <cell r="C1001">
            <v>2975</v>
          </cell>
          <cell r="D1001">
            <v>2900</v>
          </cell>
          <cell r="E1001">
            <v>1450</v>
          </cell>
          <cell r="F1001">
            <v>1780</v>
          </cell>
          <cell r="G1001">
            <v>1900</v>
          </cell>
          <cell r="H1001">
            <v>2100</v>
          </cell>
          <cell r="J1001">
            <v>5000</v>
          </cell>
          <cell r="K1001" t="str">
            <v>Steel Drum</v>
          </cell>
          <cell r="L1001">
            <v>757</v>
          </cell>
          <cell r="M1001">
            <v>214</v>
          </cell>
          <cell r="N1001">
            <v>8.8179400698203416</v>
          </cell>
        </row>
        <row r="1002">
          <cell r="A1002" t="str">
            <v>Steel</v>
          </cell>
          <cell r="B1002" t="str">
            <v>STB290046</v>
          </cell>
          <cell r="C1002">
            <v>2980</v>
          </cell>
          <cell r="D1002">
            <v>2900</v>
          </cell>
          <cell r="E1002">
            <v>1700</v>
          </cell>
          <cell r="F1002">
            <v>1600</v>
          </cell>
          <cell r="G1002">
            <v>1800</v>
          </cell>
          <cell r="H1002">
            <v>2000</v>
          </cell>
          <cell r="J1002">
            <v>6000</v>
          </cell>
          <cell r="K1002" t="str">
            <v>Steel Drum</v>
          </cell>
          <cell r="L1002">
            <v>687</v>
          </cell>
          <cell r="M1002">
            <v>194</v>
          </cell>
          <cell r="N1002">
            <v>6.9366365791262625</v>
          </cell>
        </row>
        <row r="1003">
          <cell r="A1003" t="str">
            <v>Steel</v>
          </cell>
          <cell r="B1003" t="str">
            <v>STB290025</v>
          </cell>
          <cell r="C1003">
            <v>2975</v>
          </cell>
          <cell r="D1003">
            <v>2900</v>
          </cell>
          <cell r="E1003">
            <v>1750</v>
          </cell>
          <cell r="F1003">
            <v>1780</v>
          </cell>
          <cell r="G1003">
            <v>1900</v>
          </cell>
          <cell r="H1003">
            <v>2100</v>
          </cell>
          <cell r="J1003">
            <v>6000</v>
          </cell>
          <cell r="K1003" t="str">
            <v>Steel Drum</v>
          </cell>
          <cell r="L1003">
            <v>651</v>
          </cell>
          <cell r="M1003">
            <v>214</v>
          </cell>
          <cell r="N1003">
            <v>7.47585168820678</v>
          </cell>
        </row>
        <row r="1004">
          <cell r="A1004" t="str">
            <v>Steel</v>
          </cell>
          <cell r="B1004" t="str">
            <v>STB290022</v>
          </cell>
          <cell r="C1004">
            <v>2975</v>
          </cell>
          <cell r="D1004">
            <v>2900</v>
          </cell>
          <cell r="E1004">
            <v>1650</v>
          </cell>
          <cell r="F1004">
            <v>1780</v>
          </cell>
          <cell r="G1004">
            <v>1900</v>
          </cell>
          <cell r="H1004">
            <v>2100</v>
          </cell>
          <cell r="J1004">
            <v>6000</v>
          </cell>
          <cell r="K1004" t="str">
            <v>Steel Drum</v>
          </cell>
          <cell r="L1004">
            <v>818</v>
          </cell>
          <cell r="M1004">
            <v>214</v>
          </cell>
          <cell r="N1004">
            <v>7.9511746566949171</v>
          </cell>
        </row>
        <row r="1005">
          <cell r="A1005" t="str">
            <v>Steel</v>
          </cell>
          <cell r="B1005" t="str">
            <v>STB290024</v>
          </cell>
          <cell r="C1005">
            <v>2975</v>
          </cell>
          <cell r="D1005">
            <v>2900</v>
          </cell>
          <cell r="E1005">
            <v>1600</v>
          </cell>
          <cell r="F1005">
            <v>1780</v>
          </cell>
          <cell r="G1005">
            <v>1900</v>
          </cell>
          <cell r="H1005">
            <v>2100</v>
          </cell>
          <cell r="J1005">
            <v>6000</v>
          </cell>
          <cell r="K1005" t="str">
            <v>Steel Drum</v>
          </cell>
          <cell r="L1005">
            <v>696</v>
          </cell>
          <cell r="M1005">
            <v>214</v>
          </cell>
          <cell r="N1005">
            <v>8.1783510754576287</v>
          </cell>
        </row>
        <row r="1006">
          <cell r="A1006" t="str">
            <v>Steel</v>
          </cell>
          <cell r="B1006" t="str">
            <v>STB290021</v>
          </cell>
          <cell r="C1006">
            <v>2975</v>
          </cell>
          <cell r="D1006">
            <v>2900</v>
          </cell>
          <cell r="E1006">
            <v>1900</v>
          </cell>
          <cell r="F1006">
            <v>1780</v>
          </cell>
          <cell r="G1006">
            <v>1900</v>
          </cell>
          <cell r="H1006">
            <v>2100</v>
          </cell>
          <cell r="J1006">
            <v>8000</v>
          </cell>
          <cell r="K1006" t="str">
            <v>Steel Drum</v>
          </cell>
          <cell r="L1006">
            <v>811</v>
          </cell>
          <cell r="M1006">
            <v>214</v>
          </cell>
          <cell r="N1006">
            <v>6.7104419080677973</v>
          </cell>
        </row>
        <row r="1007">
          <cell r="A1007" t="str">
            <v>Steel</v>
          </cell>
          <cell r="B1007" t="str">
            <v>STB290026</v>
          </cell>
          <cell r="C1007">
            <v>2975</v>
          </cell>
          <cell r="D1007">
            <v>2900</v>
          </cell>
          <cell r="E1007">
            <v>1750</v>
          </cell>
          <cell r="F1007">
            <v>1780</v>
          </cell>
          <cell r="G1007">
            <v>1900</v>
          </cell>
          <cell r="H1007">
            <v>2100</v>
          </cell>
          <cell r="J1007">
            <v>8000</v>
          </cell>
          <cell r="K1007" t="str">
            <v>Steel Drum</v>
          </cell>
          <cell r="L1007">
            <v>740</v>
          </cell>
          <cell r="M1007">
            <v>214</v>
          </cell>
          <cell r="N1007">
            <v>7.47585168820678</v>
          </cell>
        </row>
        <row r="1008">
          <cell r="A1008" t="str">
            <v>Steel</v>
          </cell>
          <cell r="B1008" t="str">
            <v>STB290033</v>
          </cell>
          <cell r="C1008">
            <v>2975</v>
          </cell>
          <cell r="D1008">
            <v>2900</v>
          </cell>
          <cell r="E1008">
            <v>1700</v>
          </cell>
          <cell r="F1008">
            <v>1780</v>
          </cell>
          <cell r="G1008">
            <v>1900</v>
          </cell>
          <cell r="H1008">
            <v>2100</v>
          </cell>
          <cell r="J1008">
            <v>10000</v>
          </cell>
          <cell r="K1008" t="str">
            <v>Steel Drum</v>
          </cell>
          <cell r="L1008">
            <v>824</v>
          </cell>
          <cell r="M1008">
            <v>214</v>
          </cell>
          <cell r="N1008">
            <v>7.7170081942779678</v>
          </cell>
        </row>
        <row r="1009">
          <cell r="A1009" t="str">
            <v>Steel</v>
          </cell>
          <cell r="B1009" t="str">
            <v>STB290023</v>
          </cell>
          <cell r="C1009">
            <v>2975</v>
          </cell>
          <cell r="D1009">
            <v>2900</v>
          </cell>
          <cell r="E1009">
            <v>1650</v>
          </cell>
          <cell r="F1009">
            <v>1780</v>
          </cell>
          <cell r="G1009">
            <v>1900</v>
          </cell>
          <cell r="H1009">
            <v>2100</v>
          </cell>
          <cell r="J1009">
            <v>10000</v>
          </cell>
          <cell r="K1009" t="str">
            <v>Steel Drum</v>
          </cell>
          <cell r="L1009">
            <v>762</v>
          </cell>
          <cell r="M1009">
            <v>214</v>
          </cell>
          <cell r="N1009">
            <v>7.9511746566949171</v>
          </cell>
        </row>
        <row r="1010">
          <cell r="A1010" t="str">
            <v>Steel</v>
          </cell>
          <cell r="B1010" t="str">
            <v>STB290030</v>
          </cell>
          <cell r="C1010">
            <v>2975</v>
          </cell>
          <cell r="D1010">
            <v>2900</v>
          </cell>
          <cell r="E1010">
            <v>1600</v>
          </cell>
          <cell r="F1010">
            <v>1740</v>
          </cell>
          <cell r="G1010">
            <v>1900</v>
          </cell>
          <cell r="H1010">
            <v>2100</v>
          </cell>
          <cell r="J1010">
            <v>10000</v>
          </cell>
          <cell r="K1010" t="str">
            <v>Steel Drum</v>
          </cell>
          <cell r="L1010">
            <v>809</v>
          </cell>
          <cell r="M1010">
            <v>210</v>
          </cell>
          <cell r="N1010">
            <v>7.9945679052226257</v>
          </cell>
        </row>
        <row r="1011">
          <cell r="A1011" t="str">
            <v>Steel</v>
          </cell>
          <cell r="B1011" t="str">
            <v>STB290031</v>
          </cell>
          <cell r="C1011">
            <v>2975</v>
          </cell>
          <cell r="D1011">
            <v>2900</v>
          </cell>
          <cell r="E1011">
            <v>1550</v>
          </cell>
          <cell r="F1011">
            <v>1780</v>
          </cell>
          <cell r="G1011">
            <v>1900</v>
          </cell>
          <cell r="H1011">
            <v>2100</v>
          </cell>
          <cell r="J1011">
            <v>10000</v>
          </cell>
          <cell r="K1011" t="str">
            <v>Steel Drum</v>
          </cell>
          <cell r="L1011">
            <v>827</v>
          </cell>
          <cell r="M1011">
            <v>214</v>
          </cell>
          <cell r="N1011">
            <v>8.3985374505661046</v>
          </cell>
        </row>
        <row r="1012">
          <cell r="A1012" t="str">
            <v>Steel</v>
          </cell>
          <cell r="B1012" t="str">
            <v>STB290035</v>
          </cell>
          <cell r="C1012">
            <v>2975</v>
          </cell>
          <cell r="D1012">
            <v>2900</v>
          </cell>
          <cell r="E1012">
            <v>1450</v>
          </cell>
          <cell r="F1012">
            <v>1780</v>
          </cell>
          <cell r="G1012">
            <v>1900</v>
          </cell>
          <cell r="H1012">
            <v>2100</v>
          </cell>
          <cell r="J1012">
            <v>10000</v>
          </cell>
          <cell r="K1012" t="str">
            <v>Steel Drum</v>
          </cell>
          <cell r="L1012">
            <v>827</v>
          </cell>
          <cell r="M1012">
            <v>214</v>
          </cell>
          <cell r="N1012">
            <v>8.8179400698203416</v>
          </cell>
        </row>
        <row r="1013">
          <cell r="A1013" t="str">
            <v>Steel</v>
          </cell>
          <cell r="B1013" t="str">
            <v>STB290017</v>
          </cell>
          <cell r="C1013">
            <v>2975</v>
          </cell>
          <cell r="D1013">
            <v>2900</v>
          </cell>
          <cell r="E1013">
            <v>1400</v>
          </cell>
          <cell r="F1013">
            <v>1780</v>
          </cell>
          <cell r="G1013">
            <v>1900</v>
          </cell>
          <cell r="H1013">
            <v>2100</v>
          </cell>
          <cell r="J1013">
            <v>10000</v>
          </cell>
          <cell r="K1013" t="str">
            <v>Steel Drum</v>
          </cell>
          <cell r="L1013">
            <v>900</v>
          </cell>
          <cell r="M1013">
            <v>214</v>
          </cell>
          <cell r="N1013">
            <v>9.0171563139661046</v>
          </cell>
        </row>
        <row r="1014">
          <cell r="A1014" t="str">
            <v>Steel</v>
          </cell>
          <cell r="B1014" t="str">
            <v>STB290027</v>
          </cell>
          <cell r="C1014">
            <v>2975</v>
          </cell>
          <cell r="D1014">
            <v>2900</v>
          </cell>
          <cell r="E1014">
            <v>1350</v>
          </cell>
          <cell r="F1014">
            <v>1780</v>
          </cell>
          <cell r="G1014">
            <v>1900</v>
          </cell>
          <cell r="H1014">
            <v>2100</v>
          </cell>
          <cell r="J1014">
            <v>10000</v>
          </cell>
          <cell r="K1014" t="str">
            <v>Steel Drum</v>
          </cell>
          <cell r="L1014">
            <v>736</v>
          </cell>
          <cell r="M1014">
            <v>214</v>
          </cell>
          <cell r="N1014">
            <v>9.20938251445763</v>
          </cell>
        </row>
        <row r="1015">
          <cell r="A1015" t="str">
            <v>Steel</v>
          </cell>
          <cell r="B1015" t="str">
            <v>STB290007</v>
          </cell>
          <cell r="C1015">
            <v>2975</v>
          </cell>
          <cell r="D1015">
            <v>2900</v>
          </cell>
          <cell r="E1015">
            <v>1900</v>
          </cell>
          <cell r="F1015">
            <v>1780</v>
          </cell>
          <cell r="G1015">
            <v>1900</v>
          </cell>
          <cell r="H1015">
            <v>2100</v>
          </cell>
          <cell r="J1015">
            <v>12000</v>
          </cell>
          <cell r="K1015" t="str">
            <v>Steel Drum</v>
          </cell>
          <cell r="L1015">
            <v>1049</v>
          </cell>
          <cell r="M1015">
            <v>214</v>
          </cell>
          <cell r="N1015">
            <v>6.7104419080677973</v>
          </cell>
        </row>
        <row r="1016">
          <cell r="A1016" t="str">
            <v>Steel</v>
          </cell>
          <cell r="B1016" t="str">
            <v>STB290013</v>
          </cell>
          <cell r="C1016">
            <v>2980</v>
          </cell>
          <cell r="D1016">
            <v>2900</v>
          </cell>
          <cell r="E1016">
            <v>1800</v>
          </cell>
          <cell r="F1016">
            <v>1780</v>
          </cell>
          <cell r="G1016">
            <v>1900</v>
          </cell>
          <cell r="H1016">
            <v>2100</v>
          </cell>
          <cell r="J1016">
            <v>12000</v>
          </cell>
          <cell r="K1016" t="str">
            <v>Steel Drum</v>
          </cell>
          <cell r="L1016">
            <v>1045</v>
          </cell>
          <cell r="M1016">
            <v>214</v>
          </cell>
          <cell r="N1016">
            <v>7.2277051384813573</v>
          </cell>
        </row>
        <row r="1017">
          <cell r="A1017" t="str">
            <v>Steel</v>
          </cell>
          <cell r="B1017" t="str">
            <v>STB290020</v>
          </cell>
          <cell r="C1017">
            <v>2975</v>
          </cell>
          <cell r="D1017">
            <v>2900</v>
          </cell>
          <cell r="E1017">
            <v>1650</v>
          </cell>
          <cell r="F1017">
            <v>1780</v>
          </cell>
          <cell r="G1017">
            <v>1900</v>
          </cell>
          <cell r="H1017">
            <v>2100</v>
          </cell>
          <cell r="J1017">
            <v>12000</v>
          </cell>
          <cell r="K1017" t="str">
            <v>Steel Drum</v>
          </cell>
          <cell r="L1017">
            <v>1039</v>
          </cell>
          <cell r="M1017">
            <v>214</v>
          </cell>
          <cell r="N1017">
            <v>7.9511746566949171</v>
          </cell>
        </row>
        <row r="1018">
          <cell r="A1018" t="str">
            <v>Steel</v>
          </cell>
          <cell r="B1018" t="str">
            <v>STB290015</v>
          </cell>
          <cell r="C1018">
            <v>2980</v>
          </cell>
          <cell r="D1018">
            <v>2900</v>
          </cell>
          <cell r="E1018">
            <v>1600</v>
          </cell>
          <cell r="F1018">
            <v>1740</v>
          </cell>
          <cell r="G1018">
            <v>1900</v>
          </cell>
          <cell r="H1018">
            <v>2100</v>
          </cell>
          <cell r="J1018">
            <v>12000</v>
          </cell>
          <cell r="K1018" t="str">
            <v>Steel Drum</v>
          </cell>
          <cell r="L1018">
            <v>1045</v>
          </cell>
          <cell r="M1018">
            <v>210</v>
          </cell>
          <cell r="N1018">
            <v>7.9945679052226257</v>
          </cell>
        </row>
        <row r="1019">
          <cell r="A1019" t="str">
            <v>Steel</v>
          </cell>
          <cell r="B1019" t="str">
            <v>STB290038</v>
          </cell>
          <cell r="C1019">
            <v>2975</v>
          </cell>
          <cell r="D1019">
            <v>2900</v>
          </cell>
          <cell r="E1019">
            <v>1500</v>
          </cell>
          <cell r="F1019">
            <v>1780</v>
          </cell>
          <cell r="G1019">
            <v>1900</v>
          </cell>
          <cell r="H1019">
            <v>2100</v>
          </cell>
          <cell r="J1019">
            <v>12000</v>
          </cell>
          <cell r="K1019" t="str">
            <v>Steel Drum</v>
          </cell>
          <cell r="L1019">
            <v>934</v>
          </cell>
          <cell r="M1019">
            <v>214</v>
          </cell>
          <cell r="N1019">
            <v>8.6117337820203392</v>
          </cell>
        </row>
        <row r="1020">
          <cell r="A1020" t="str">
            <v>Steel</v>
          </cell>
          <cell r="B1020" t="str">
            <v>STB290016</v>
          </cell>
          <cell r="C1020">
            <v>2975</v>
          </cell>
          <cell r="D1020">
            <v>2900</v>
          </cell>
          <cell r="E1020">
            <v>1750</v>
          </cell>
          <cell r="F1020">
            <v>1780</v>
          </cell>
          <cell r="G1020">
            <v>1900</v>
          </cell>
          <cell r="H1020">
            <v>2100</v>
          </cell>
          <cell r="J1020">
            <v>13000</v>
          </cell>
          <cell r="K1020" t="str">
            <v>Steel Drum</v>
          </cell>
          <cell r="L1020">
            <v>1075</v>
          </cell>
          <cell r="M1020">
            <v>214</v>
          </cell>
          <cell r="N1020">
            <v>7.47585168820678</v>
          </cell>
        </row>
        <row r="1021">
          <cell r="A1021" t="str">
            <v>Steel</v>
          </cell>
          <cell r="B1021" t="str">
            <v>STB290008</v>
          </cell>
          <cell r="C1021">
            <v>2975</v>
          </cell>
          <cell r="D1021">
            <v>2900</v>
          </cell>
          <cell r="E1021">
            <v>1900</v>
          </cell>
          <cell r="F1021">
            <v>1780</v>
          </cell>
          <cell r="G1021">
            <v>1900</v>
          </cell>
          <cell r="H1021">
            <v>2100</v>
          </cell>
          <cell r="J1021">
            <v>15000</v>
          </cell>
          <cell r="K1021" t="str">
            <v>Steel Drum</v>
          </cell>
          <cell r="L1021">
            <v>1109</v>
          </cell>
          <cell r="M1021">
            <v>214</v>
          </cell>
          <cell r="N1021">
            <v>6.7104419080677973</v>
          </cell>
        </row>
        <row r="1022">
          <cell r="A1022" t="str">
            <v>Steel</v>
          </cell>
          <cell r="B1022" t="str">
            <v>STB290009</v>
          </cell>
          <cell r="C1022">
            <v>2975</v>
          </cell>
          <cell r="D1022">
            <v>2900</v>
          </cell>
          <cell r="E1022">
            <v>1650</v>
          </cell>
          <cell r="F1022">
            <v>1760</v>
          </cell>
          <cell r="G1022">
            <v>1900</v>
          </cell>
          <cell r="H1022">
            <v>2100</v>
          </cell>
          <cell r="J1022">
            <v>15000</v>
          </cell>
          <cell r="K1022" t="str">
            <v>Steel Drum</v>
          </cell>
          <cell r="L1022">
            <v>1204</v>
          </cell>
          <cell r="M1022">
            <v>212</v>
          </cell>
          <cell r="N1022">
            <v>7.8618356156084568</v>
          </cell>
        </row>
        <row r="1023">
          <cell r="A1023" t="str">
            <v>Steel</v>
          </cell>
          <cell r="B1023" t="str">
            <v>STB290018</v>
          </cell>
          <cell r="C1023">
            <v>2980</v>
          </cell>
          <cell r="D1023">
            <v>2900</v>
          </cell>
          <cell r="E1023">
            <v>1600</v>
          </cell>
          <cell r="F1023">
            <v>1760</v>
          </cell>
          <cell r="G1023">
            <v>1900</v>
          </cell>
          <cell r="H1023">
            <v>2100</v>
          </cell>
          <cell r="J1023">
            <v>15000</v>
          </cell>
          <cell r="K1023" t="str">
            <v>Steel Drum</v>
          </cell>
          <cell r="L1023">
            <v>1231</v>
          </cell>
          <cell r="M1023">
            <v>212</v>
          </cell>
          <cell r="N1023">
            <v>8.0864594903401272</v>
          </cell>
        </row>
        <row r="1024">
          <cell r="A1024" t="str">
            <v>Steel</v>
          </cell>
          <cell r="B1024" t="str">
            <v>STB290011</v>
          </cell>
          <cell r="C1024">
            <v>2975</v>
          </cell>
          <cell r="D1024">
            <v>2900</v>
          </cell>
          <cell r="E1024">
            <v>1400</v>
          </cell>
          <cell r="F1024">
            <v>1760</v>
          </cell>
          <cell r="G1024">
            <v>1900</v>
          </cell>
          <cell r="H1024">
            <v>2100</v>
          </cell>
          <cell r="J1024">
            <v>15000</v>
          </cell>
          <cell r="K1024" t="str">
            <v>Steel Drum</v>
          </cell>
          <cell r="L1024">
            <v>1181</v>
          </cell>
          <cell r="M1024">
            <v>212</v>
          </cell>
          <cell r="N1024">
            <v>8.9158399508878325</v>
          </cell>
        </row>
        <row r="1025">
          <cell r="A1025" t="str">
            <v>Steel</v>
          </cell>
          <cell r="B1025" t="str">
            <v>STB290014</v>
          </cell>
          <cell r="C1025">
            <v>2980</v>
          </cell>
          <cell r="D1025">
            <v>2900</v>
          </cell>
          <cell r="E1025">
            <v>1600</v>
          </cell>
          <cell r="F1025">
            <v>1740</v>
          </cell>
          <cell r="G1025">
            <v>1900</v>
          </cell>
          <cell r="H1025">
            <v>2100</v>
          </cell>
          <cell r="J1025">
            <v>18000</v>
          </cell>
          <cell r="K1025" t="str">
            <v>Steel Drum</v>
          </cell>
          <cell r="L1025">
            <v>1482</v>
          </cell>
          <cell r="M1025">
            <v>210</v>
          </cell>
          <cell r="N1025">
            <v>7.9945679052226257</v>
          </cell>
        </row>
        <row r="1026">
          <cell r="A1026" t="str">
            <v>Steel</v>
          </cell>
          <cell r="B1026" t="str">
            <v>STB290010</v>
          </cell>
          <cell r="C1026">
            <v>2980</v>
          </cell>
          <cell r="D1026">
            <v>2900</v>
          </cell>
          <cell r="E1026">
            <v>1650</v>
          </cell>
          <cell r="F1026">
            <v>1740</v>
          </cell>
          <cell r="G1026">
            <v>1900</v>
          </cell>
          <cell r="H1026">
            <v>2100</v>
          </cell>
          <cell r="J1026">
            <v>20000</v>
          </cell>
          <cell r="K1026" t="str">
            <v>Steel Drum</v>
          </cell>
          <cell r="L1026">
            <v>1454</v>
          </cell>
          <cell r="M1026">
            <v>210</v>
          </cell>
          <cell r="N1026">
            <v>7.7724965745219974</v>
          </cell>
        </row>
        <row r="1027">
          <cell r="A1027" t="str">
            <v>Steel</v>
          </cell>
          <cell r="B1027" t="str">
            <v>STB290012</v>
          </cell>
          <cell r="C1027">
            <v>2980</v>
          </cell>
          <cell r="D1027">
            <v>2900</v>
          </cell>
          <cell r="E1027">
            <v>1400</v>
          </cell>
          <cell r="F1027">
            <v>1740</v>
          </cell>
          <cell r="G1027">
            <v>1900</v>
          </cell>
          <cell r="H1027">
            <v>2100</v>
          </cell>
          <cell r="J1027">
            <v>20000</v>
          </cell>
          <cell r="K1027" t="str">
            <v>Steel Drum</v>
          </cell>
          <cell r="L1027">
            <v>1421</v>
          </cell>
          <cell r="M1027">
            <v>210</v>
          </cell>
          <cell r="N1027">
            <v>8.8145235878095622</v>
          </cell>
        </row>
        <row r="1028">
          <cell r="A1028" t="str">
            <v>Steel</v>
          </cell>
          <cell r="B1028" t="str">
            <v>STB300022</v>
          </cell>
          <cell r="C1028">
            <v>3080</v>
          </cell>
          <cell r="D1028">
            <v>3000</v>
          </cell>
          <cell r="E1028">
            <v>2300</v>
          </cell>
          <cell r="F1028">
            <v>1800</v>
          </cell>
          <cell r="G1028">
            <v>1900</v>
          </cell>
          <cell r="H1028">
            <v>2100</v>
          </cell>
          <cell r="J1028">
            <v>4000</v>
          </cell>
          <cell r="K1028" t="str">
            <v>Steel Drum</v>
          </cell>
          <cell r="L1028">
            <v>896</v>
          </cell>
          <cell r="M1028">
            <v>224</v>
          </cell>
          <cell r="N1028">
            <v>5.2448889351681593</v>
          </cell>
        </row>
        <row r="1029">
          <cell r="A1029" t="str">
            <v>Steel</v>
          </cell>
          <cell r="B1029" t="str">
            <v>STB300030</v>
          </cell>
          <cell r="C1029">
            <v>3080</v>
          </cell>
          <cell r="D1029">
            <v>3000</v>
          </cell>
          <cell r="E1029">
            <v>2250</v>
          </cell>
          <cell r="F1029">
            <v>1780</v>
          </cell>
          <cell r="G1029">
            <v>1900</v>
          </cell>
          <cell r="H1029">
            <v>2100</v>
          </cell>
          <cell r="J1029">
            <v>5000</v>
          </cell>
          <cell r="K1029" t="str">
            <v>Steel Drum</v>
          </cell>
          <cell r="L1029">
            <v>696</v>
          </cell>
          <cell r="M1029">
            <v>221</v>
          </cell>
          <cell r="N1029">
            <v>5.5046593777118655</v>
          </cell>
        </row>
        <row r="1030">
          <cell r="A1030" t="str">
            <v>Steel</v>
          </cell>
          <cell r="B1030" t="str">
            <v>STB300032</v>
          </cell>
          <cell r="C1030">
            <v>3080</v>
          </cell>
          <cell r="D1030">
            <v>3000</v>
          </cell>
          <cell r="E1030">
            <v>2050</v>
          </cell>
          <cell r="F1030">
            <v>1780</v>
          </cell>
          <cell r="G1030">
            <v>1900</v>
          </cell>
          <cell r="H1030">
            <v>2100</v>
          </cell>
          <cell r="J1030">
            <v>5000</v>
          </cell>
          <cell r="K1030" t="str">
            <v>Steel Drum</v>
          </cell>
          <cell r="L1030">
            <v>751</v>
          </cell>
          <cell r="M1030">
            <v>221</v>
          </cell>
          <cell r="N1030">
            <v>6.7069468862406794</v>
          </cell>
        </row>
        <row r="1031">
          <cell r="A1031" t="str">
            <v>Steel</v>
          </cell>
          <cell r="B1031" t="str">
            <v>STB300026</v>
          </cell>
          <cell r="C1031">
            <v>3080</v>
          </cell>
          <cell r="D1031">
            <v>3000</v>
          </cell>
          <cell r="E1031">
            <v>2000</v>
          </cell>
          <cell r="F1031">
            <v>1780</v>
          </cell>
          <cell r="G1031">
            <v>1900</v>
          </cell>
          <cell r="H1031">
            <v>2100</v>
          </cell>
          <cell r="J1031">
            <v>5000</v>
          </cell>
          <cell r="K1031" t="str">
            <v>Steel Drum</v>
          </cell>
          <cell r="L1031">
            <v>687</v>
          </cell>
          <cell r="M1031">
            <v>221</v>
          </cell>
          <cell r="N1031">
            <v>6.9900436542372901</v>
          </cell>
        </row>
        <row r="1032">
          <cell r="A1032" t="str">
            <v>Steel</v>
          </cell>
          <cell r="B1032" t="str">
            <v>STB300035</v>
          </cell>
          <cell r="C1032">
            <v>3080</v>
          </cell>
          <cell r="D1032">
            <v>3000</v>
          </cell>
          <cell r="E1032">
            <v>1900</v>
          </cell>
          <cell r="F1032">
            <v>1760</v>
          </cell>
          <cell r="G1032">
            <v>1900</v>
          </cell>
          <cell r="H1032">
            <v>2100</v>
          </cell>
          <cell r="J1032">
            <v>5000</v>
          </cell>
          <cell r="K1032" t="str">
            <v>Steel Drum</v>
          </cell>
          <cell r="L1032">
            <v>783</v>
          </cell>
          <cell r="M1032">
            <v>219</v>
          </cell>
          <cell r="N1032">
            <v>7.4506011372535532</v>
          </cell>
        </row>
        <row r="1033">
          <cell r="A1033" t="str">
            <v>Steel</v>
          </cell>
          <cell r="B1033" t="str">
            <v>STB300038</v>
          </cell>
          <cell r="C1033">
            <v>3080</v>
          </cell>
          <cell r="D1033">
            <v>3000</v>
          </cell>
          <cell r="E1033">
            <v>1850</v>
          </cell>
          <cell r="F1033">
            <v>1780</v>
          </cell>
          <cell r="G1033">
            <v>1900</v>
          </cell>
          <cell r="H1033">
            <v>2100</v>
          </cell>
          <cell r="J1033">
            <v>5000</v>
          </cell>
          <cell r="K1033" t="str">
            <v>Steel Drum</v>
          </cell>
          <cell r="L1033">
            <v>755</v>
          </cell>
          <cell r="M1033">
            <v>221</v>
          </cell>
          <cell r="N1033">
            <v>7.7973936963016959</v>
          </cell>
        </row>
        <row r="1034">
          <cell r="A1034" t="str">
            <v>Steel</v>
          </cell>
          <cell r="B1034" t="str">
            <v>STB300027</v>
          </cell>
          <cell r="C1034">
            <v>3080</v>
          </cell>
          <cell r="D1034">
            <v>3000</v>
          </cell>
          <cell r="E1034">
            <v>1750</v>
          </cell>
          <cell r="F1034">
            <v>1780</v>
          </cell>
          <cell r="G1034">
            <v>1900</v>
          </cell>
          <cell r="H1034">
            <v>2100</v>
          </cell>
          <cell r="J1034">
            <v>5000</v>
          </cell>
          <cell r="K1034" t="str">
            <v>Steel Drum</v>
          </cell>
          <cell r="L1034">
            <v>694</v>
          </cell>
          <cell r="M1034">
            <v>221</v>
          </cell>
          <cell r="N1034">
            <v>8.3006768394067816</v>
          </cell>
        </row>
        <row r="1035">
          <cell r="A1035" t="str">
            <v>Steel</v>
          </cell>
          <cell r="B1035" t="str">
            <v>STB300025</v>
          </cell>
          <cell r="C1035">
            <v>3080</v>
          </cell>
          <cell r="D1035">
            <v>3000</v>
          </cell>
          <cell r="E1035">
            <v>1500</v>
          </cell>
          <cell r="F1035">
            <v>1780</v>
          </cell>
          <cell r="G1035">
            <v>1900</v>
          </cell>
          <cell r="H1035">
            <v>2100</v>
          </cell>
          <cell r="J1035">
            <v>6000</v>
          </cell>
          <cell r="K1035" t="str">
            <v>Steel Drum</v>
          </cell>
          <cell r="L1035">
            <v>722</v>
          </cell>
          <cell r="M1035">
            <v>221</v>
          </cell>
          <cell r="N1035">
            <v>9.4365589332203434</v>
          </cell>
        </row>
        <row r="1036">
          <cell r="A1036" t="str">
            <v>Steel</v>
          </cell>
          <cell r="B1036" t="str">
            <v>STB300024</v>
          </cell>
          <cell r="C1036">
            <v>3080</v>
          </cell>
          <cell r="D1036">
            <v>3000</v>
          </cell>
          <cell r="E1036">
            <v>1600</v>
          </cell>
          <cell r="F1036">
            <v>1760</v>
          </cell>
          <cell r="G1036">
            <v>1900</v>
          </cell>
          <cell r="H1036">
            <v>2100</v>
          </cell>
          <cell r="J1036">
            <v>8000</v>
          </cell>
          <cell r="K1036" t="str">
            <v>Steel Drum</v>
          </cell>
          <cell r="L1036">
            <v>773</v>
          </cell>
          <cell r="M1036">
            <v>219</v>
          </cell>
          <cell r="N1036">
            <v>8.9020169432120362</v>
          </cell>
        </row>
        <row r="1037">
          <cell r="A1037" t="str">
            <v>Steel</v>
          </cell>
          <cell r="B1037" t="str">
            <v>STB300021</v>
          </cell>
          <cell r="C1037">
            <v>3080</v>
          </cell>
          <cell r="D1037">
            <v>3000</v>
          </cell>
          <cell r="E1037">
            <v>2000</v>
          </cell>
          <cell r="F1037">
            <v>1780</v>
          </cell>
          <cell r="G1037">
            <v>1900</v>
          </cell>
          <cell r="H1037">
            <v>2100</v>
          </cell>
          <cell r="J1037">
            <v>9000</v>
          </cell>
          <cell r="K1037" t="str">
            <v>Steel Drum</v>
          </cell>
          <cell r="L1037">
            <v>991</v>
          </cell>
          <cell r="M1037">
            <v>221</v>
          </cell>
          <cell r="N1037">
            <v>6.9900436542372901</v>
          </cell>
        </row>
        <row r="1038">
          <cell r="A1038" t="str">
            <v>Steel</v>
          </cell>
          <cell r="B1038" t="str">
            <v>STB300040</v>
          </cell>
          <cell r="C1038">
            <v>3080</v>
          </cell>
          <cell r="D1038">
            <v>3000</v>
          </cell>
          <cell r="E1038">
            <v>2100</v>
          </cell>
          <cell r="F1038">
            <v>1780</v>
          </cell>
          <cell r="G1038">
            <v>1900</v>
          </cell>
          <cell r="H1038">
            <v>2100</v>
          </cell>
          <cell r="J1038">
            <v>10000</v>
          </cell>
          <cell r="K1038" t="str">
            <v>Steel Drum</v>
          </cell>
          <cell r="L1038">
            <v>879</v>
          </cell>
          <cell r="M1038">
            <v>221</v>
          </cell>
          <cell r="N1038">
            <v>6.4168600745898319</v>
          </cell>
        </row>
        <row r="1039">
          <cell r="A1039" t="str">
            <v>Steel</v>
          </cell>
          <cell r="B1039" t="str">
            <v>STB300039</v>
          </cell>
          <cell r="C1039">
            <v>3080</v>
          </cell>
          <cell r="D1039">
            <v>3000</v>
          </cell>
          <cell r="E1039">
            <v>2050</v>
          </cell>
          <cell r="F1039">
            <v>1780</v>
          </cell>
          <cell r="G1039">
            <v>1900</v>
          </cell>
          <cell r="H1039">
            <v>2100</v>
          </cell>
          <cell r="J1039">
            <v>10000</v>
          </cell>
          <cell r="K1039" t="str">
            <v>Steel Drum</v>
          </cell>
          <cell r="L1039">
            <v>869</v>
          </cell>
          <cell r="M1039">
            <v>221</v>
          </cell>
          <cell r="N1039">
            <v>6.7069468862406794</v>
          </cell>
        </row>
        <row r="1040">
          <cell r="A1040" t="str">
            <v>Steel</v>
          </cell>
          <cell r="B1040" t="str">
            <v>STB300031</v>
          </cell>
          <cell r="C1040">
            <v>3080</v>
          </cell>
          <cell r="D1040">
            <v>3000</v>
          </cell>
          <cell r="E1040">
            <v>1950</v>
          </cell>
          <cell r="F1040">
            <v>1760</v>
          </cell>
          <cell r="G1040">
            <v>1900</v>
          </cell>
          <cell r="H1040">
            <v>2100</v>
          </cell>
          <cell r="J1040">
            <v>10000</v>
          </cell>
          <cell r="K1040" t="str">
            <v>Steel Drum</v>
          </cell>
          <cell r="L1040">
            <v>879</v>
          </cell>
          <cell r="M1040">
            <v>219</v>
          </cell>
          <cell r="N1040">
            <v>7.1845082394944981</v>
          </cell>
        </row>
        <row r="1041">
          <cell r="A1041" t="str">
            <v>Steel</v>
          </cell>
          <cell r="B1041" t="str">
            <v>STB300029</v>
          </cell>
          <cell r="C1041">
            <v>3080</v>
          </cell>
          <cell r="D1041">
            <v>3000</v>
          </cell>
          <cell r="E1041">
            <v>1800</v>
          </cell>
          <cell r="F1041">
            <v>1780</v>
          </cell>
          <cell r="G1041">
            <v>1900</v>
          </cell>
          <cell r="H1041">
            <v>2100</v>
          </cell>
          <cell r="J1041">
            <v>10000</v>
          </cell>
          <cell r="K1041" t="str">
            <v>Steel Drum</v>
          </cell>
          <cell r="L1041">
            <v>793</v>
          </cell>
          <cell r="M1041">
            <v>221</v>
          </cell>
          <cell r="N1041">
            <v>8.0525302896813589</v>
          </cell>
        </row>
        <row r="1042">
          <cell r="A1042" t="str">
            <v>Steel</v>
          </cell>
          <cell r="B1042" t="str">
            <v>STB300028</v>
          </cell>
          <cell r="C1042">
            <v>3080</v>
          </cell>
          <cell r="D1042">
            <v>3000</v>
          </cell>
          <cell r="E1042">
            <v>1750</v>
          </cell>
          <cell r="F1042">
            <v>1780</v>
          </cell>
          <cell r="G1042">
            <v>1900</v>
          </cell>
          <cell r="H1042">
            <v>2100</v>
          </cell>
          <cell r="J1042">
            <v>10000</v>
          </cell>
          <cell r="K1042" t="str">
            <v>Steel Drum</v>
          </cell>
          <cell r="L1042">
            <v>794</v>
          </cell>
          <cell r="M1042">
            <v>221</v>
          </cell>
          <cell r="N1042">
            <v>8.3006768394067816</v>
          </cell>
        </row>
        <row r="1043">
          <cell r="A1043" t="str">
            <v>Steel</v>
          </cell>
          <cell r="B1043" t="str">
            <v>STB300037</v>
          </cell>
          <cell r="C1043">
            <v>3080</v>
          </cell>
          <cell r="D1043">
            <v>3000</v>
          </cell>
          <cell r="E1043">
            <v>1700</v>
          </cell>
          <cell r="F1043">
            <v>1780</v>
          </cell>
          <cell r="G1043">
            <v>1900</v>
          </cell>
          <cell r="H1043">
            <v>2100</v>
          </cell>
          <cell r="J1043">
            <v>10000</v>
          </cell>
          <cell r="K1043" t="str">
            <v>Steel Drum</v>
          </cell>
          <cell r="L1043">
            <v>861</v>
          </cell>
          <cell r="M1043">
            <v>221</v>
          </cell>
          <cell r="N1043">
            <v>8.5418333454779685</v>
          </cell>
        </row>
        <row r="1044">
          <cell r="A1044" t="str">
            <v>Steel</v>
          </cell>
          <cell r="B1044" t="str">
            <v>STB300047</v>
          </cell>
          <cell r="C1044">
            <v>3080</v>
          </cell>
          <cell r="D1044">
            <v>3000</v>
          </cell>
          <cell r="E1044">
            <v>1650</v>
          </cell>
          <cell r="F1044">
            <v>1700</v>
          </cell>
          <cell r="G1044">
            <v>1900</v>
          </cell>
          <cell r="H1044">
            <v>2100</v>
          </cell>
          <cell r="J1044">
            <v>10000</v>
          </cell>
          <cell r="K1044" t="str">
            <v>Steel Drum</v>
          </cell>
          <cell r="L1044">
            <v>854</v>
          </cell>
          <cell r="M1044">
            <v>212</v>
          </cell>
          <cell r="N1044">
            <v>8.3815728502367186</v>
          </cell>
        </row>
        <row r="1045">
          <cell r="A1045" t="str">
            <v>Steel</v>
          </cell>
          <cell r="B1045" t="str">
            <v>STB300041</v>
          </cell>
          <cell r="C1045">
            <v>3080</v>
          </cell>
          <cell r="D1045">
            <v>3000</v>
          </cell>
          <cell r="E1045">
            <v>1500</v>
          </cell>
          <cell r="F1045">
            <v>1780</v>
          </cell>
          <cell r="G1045">
            <v>1900</v>
          </cell>
          <cell r="H1045">
            <v>2100</v>
          </cell>
          <cell r="J1045">
            <v>10000</v>
          </cell>
          <cell r="K1045" t="str">
            <v>Steel Drum</v>
          </cell>
          <cell r="L1045">
            <v>841</v>
          </cell>
          <cell r="M1045">
            <v>221</v>
          </cell>
          <cell r="N1045">
            <v>9.4365589332203434</v>
          </cell>
        </row>
        <row r="1046">
          <cell r="A1046" t="str">
            <v>Steel</v>
          </cell>
          <cell r="B1046" t="str">
            <v>STB300042</v>
          </cell>
          <cell r="C1046">
            <v>3080</v>
          </cell>
          <cell r="D1046">
            <v>3000</v>
          </cell>
          <cell r="E1046">
            <v>1450</v>
          </cell>
          <cell r="F1046">
            <v>1780</v>
          </cell>
          <cell r="G1046">
            <v>1900</v>
          </cell>
          <cell r="H1046">
            <v>2100</v>
          </cell>
          <cell r="J1046">
            <v>10000</v>
          </cell>
          <cell r="K1046" t="str">
            <v>Steel Drum</v>
          </cell>
          <cell r="L1046">
            <v>862</v>
          </cell>
          <cell r="M1046">
            <v>221</v>
          </cell>
          <cell r="N1046">
            <v>9.6427652210203423</v>
          </cell>
        </row>
        <row r="1047">
          <cell r="A1047" t="str">
            <v>Steel</v>
          </cell>
          <cell r="B1047" t="str">
            <v>STB300033</v>
          </cell>
          <cell r="C1047">
            <v>3080</v>
          </cell>
          <cell r="D1047">
            <v>3000</v>
          </cell>
          <cell r="E1047">
            <v>1350</v>
          </cell>
          <cell r="F1047">
            <v>1780</v>
          </cell>
          <cell r="G1047">
            <v>1900</v>
          </cell>
          <cell r="H1047">
            <v>2100</v>
          </cell>
          <cell r="J1047">
            <v>10000</v>
          </cell>
          <cell r="K1047" t="str">
            <v>Steel Drum</v>
          </cell>
          <cell r="L1047">
            <v>840</v>
          </cell>
          <cell r="M1047">
            <v>221</v>
          </cell>
          <cell r="N1047">
            <v>10.034207665657629</v>
          </cell>
        </row>
        <row r="1048">
          <cell r="A1048" t="str">
            <v>Steel</v>
          </cell>
          <cell r="B1048" t="str">
            <v>STB300014</v>
          </cell>
          <cell r="C1048">
            <v>3075</v>
          </cell>
          <cell r="D1048">
            <v>3000</v>
          </cell>
          <cell r="E1048">
            <v>2000</v>
          </cell>
          <cell r="F1048">
            <v>1780</v>
          </cell>
          <cell r="G1048">
            <v>1900</v>
          </cell>
          <cell r="H1048">
            <v>2100</v>
          </cell>
          <cell r="J1048">
            <v>12000</v>
          </cell>
          <cell r="K1048" t="str">
            <v>Steel Drum</v>
          </cell>
          <cell r="L1048">
            <v>1086</v>
          </cell>
          <cell r="M1048">
            <v>221</v>
          </cell>
          <cell r="N1048">
            <v>6.9900436542372901</v>
          </cell>
        </row>
        <row r="1049">
          <cell r="A1049" t="str">
            <v>Steel</v>
          </cell>
          <cell r="B1049" t="str">
            <v>STB300016</v>
          </cell>
          <cell r="C1049">
            <v>3075</v>
          </cell>
          <cell r="D1049">
            <v>3000</v>
          </cell>
          <cell r="E1049">
            <v>1750</v>
          </cell>
          <cell r="F1049">
            <v>1780</v>
          </cell>
          <cell r="G1049">
            <v>1900</v>
          </cell>
          <cell r="H1049">
            <v>2100</v>
          </cell>
          <cell r="J1049">
            <v>12000</v>
          </cell>
          <cell r="K1049" t="str">
            <v>Steel Drum</v>
          </cell>
          <cell r="L1049">
            <v>1086</v>
          </cell>
          <cell r="M1049">
            <v>221</v>
          </cell>
          <cell r="N1049">
            <v>8.3006768394067816</v>
          </cell>
        </row>
        <row r="1050">
          <cell r="A1050" t="str">
            <v>Steel</v>
          </cell>
          <cell r="B1050" t="str">
            <v>STB300036</v>
          </cell>
          <cell r="C1050">
            <v>3080</v>
          </cell>
          <cell r="D1050">
            <v>3000</v>
          </cell>
          <cell r="E1050">
            <v>1600</v>
          </cell>
          <cell r="F1050">
            <v>1780</v>
          </cell>
          <cell r="G1050">
            <v>1900</v>
          </cell>
          <cell r="H1050">
            <v>2100</v>
          </cell>
          <cell r="J1050">
            <v>12000</v>
          </cell>
          <cell r="K1050" t="str">
            <v>Steel Drum</v>
          </cell>
          <cell r="L1050">
            <v>976</v>
          </cell>
          <cell r="M1050">
            <v>221</v>
          </cell>
          <cell r="N1050">
            <v>9.0031762266576294</v>
          </cell>
        </row>
        <row r="1051">
          <cell r="A1051" t="str">
            <v>Steel</v>
          </cell>
          <cell r="B1051" t="str">
            <v>STB300015</v>
          </cell>
          <cell r="C1051">
            <v>3075</v>
          </cell>
          <cell r="D1051">
            <v>3000</v>
          </cell>
          <cell r="E1051">
            <v>2000</v>
          </cell>
          <cell r="F1051">
            <v>1760</v>
          </cell>
          <cell r="G1051">
            <v>1900</v>
          </cell>
          <cell r="H1051">
            <v>2100</v>
          </cell>
          <cell r="J1051">
            <v>15000</v>
          </cell>
          <cell r="K1051" t="str">
            <v>Steel Drum</v>
          </cell>
          <cell r="L1051">
            <v>1231</v>
          </cell>
          <cell r="M1051">
            <v>219</v>
          </cell>
          <cell r="N1051">
            <v>6.9115038378975449</v>
          </cell>
        </row>
        <row r="1052">
          <cell r="A1052" t="str">
            <v>Steel</v>
          </cell>
          <cell r="B1052" t="str">
            <v>STB300017</v>
          </cell>
          <cell r="C1052">
            <v>3075</v>
          </cell>
          <cell r="D1052">
            <v>3000</v>
          </cell>
          <cell r="E1052">
            <v>1750</v>
          </cell>
          <cell r="F1052">
            <v>1760</v>
          </cell>
          <cell r="G1052">
            <v>1900</v>
          </cell>
          <cell r="H1052">
            <v>2100</v>
          </cell>
          <cell r="J1052">
            <v>15000</v>
          </cell>
          <cell r="K1052" t="str">
            <v>Steel Drum</v>
          </cell>
          <cell r="L1052">
            <v>1240</v>
          </cell>
          <cell r="M1052">
            <v>219</v>
          </cell>
          <cell r="N1052">
            <v>8.2074108075033347</v>
          </cell>
        </row>
        <row r="1053">
          <cell r="A1053" t="str">
            <v>Steel</v>
          </cell>
          <cell r="B1053" t="str">
            <v>STB300046</v>
          </cell>
          <cell r="C1053">
            <v>3080</v>
          </cell>
          <cell r="D1053">
            <v>3000</v>
          </cell>
          <cell r="E1053">
            <v>1650</v>
          </cell>
          <cell r="F1053">
            <v>1760</v>
          </cell>
          <cell r="G1053">
            <v>1900</v>
          </cell>
          <cell r="H1053">
            <v>2100</v>
          </cell>
          <cell r="J1053">
            <v>15000</v>
          </cell>
          <cell r="K1053" t="str">
            <v>Steel Drum</v>
          </cell>
          <cell r="L1053">
            <v>1164</v>
          </cell>
          <cell r="M1053">
            <v>219</v>
          </cell>
          <cell r="N1053">
            <v>8.6773930684803684</v>
          </cell>
        </row>
        <row r="1054">
          <cell r="A1054" t="str">
            <v>Steel</v>
          </cell>
          <cell r="B1054" t="str">
            <v>STB300020</v>
          </cell>
          <cell r="C1054">
            <v>3080</v>
          </cell>
          <cell r="D1054">
            <v>3000</v>
          </cell>
          <cell r="E1054">
            <v>1600</v>
          </cell>
          <cell r="F1054">
            <v>1760</v>
          </cell>
          <cell r="G1054">
            <v>1900</v>
          </cell>
          <cell r="H1054">
            <v>2100</v>
          </cell>
          <cell r="J1054">
            <v>15000</v>
          </cell>
          <cell r="K1054" t="str">
            <v>Steel Drum</v>
          </cell>
          <cell r="L1054">
            <v>1189</v>
          </cell>
          <cell r="M1054">
            <v>219</v>
          </cell>
          <cell r="N1054">
            <v>8.9020169432120362</v>
          </cell>
        </row>
        <row r="1055">
          <cell r="A1055" t="str">
            <v>Steel</v>
          </cell>
          <cell r="B1055" t="str">
            <v>STB300018</v>
          </cell>
          <cell r="C1055">
            <v>3075</v>
          </cell>
          <cell r="D1055">
            <v>3000</v>
          </cell>
          <cell r="E1055">
            <v>1500</v>
          </cell>
          <cell r="F1055">
            <v>1760</v>
          </cell>
          <cell r="G1055">
            <v>1900</v>
          </cell>
          <cell r="H1055">
            <v>2100</v>
          </cell>
          <cell r="J1055">
            <v>15000</v>
          </cell>
          <cell r="K1055" t="str">
            <v>Steel Drum</v>
          </cell>
          <cell r="L1055">
            <v>1209</v>
          </cell>
          <cell r="M1055">
            <v>219</v>
          </cell>
          <cell r="N1055">
            <v>9.3305301811616861</v>
          </cell>
        </row>
        <row r="1056">
          <cell r="A1056" t="str">
            <v>Steel</v>
          </cell>
          <cell r="B1056" t="str">
            <v>STB300034</v>
          </cell>
          <cell r="C1056">
            <v>3080</v>
          </cell>
          <cell r="D1056">
            <v>3000</v>
          </cell>
          <cell r="E1056">
            <v>1650</v>
          </cell>
          <cell r="F1056">
            <v>1740</v>
          </cell>
          <cell r="G1056">
            <v>1900</v>
          </cell>
          <cell r="H1056">
            <v>2100</v>
          </cell>
          <cell r="J1056">
            <v>18000</v>
          </cell>
          <cell r="K1056" t="str">
            <v>Steel Drum</v>
          </cell>
          <cell r="L1056">
            <v>1343</v>
          </cell>
          <cell r="M1056">
            <v>217</v>
          </cell>
          <cell r="N1056">
            <v>8.5787863290658191</v>
          </cell>
        </row>
        <row r="1057">
          <cell r="A1057" t="str">
            <v>Steel</v>
          </cell>
          <cell r="B1057" t="str">
            <v>STB300019</v>
          </cell>
          <cell r="C1057">
            <v>3080</v>
          </cell>
          <cell r="D1057">
            <v>3000</v>
          </cell>
          <cell r="E1057">
            <v>1500</v>
          </cell>
          <cell r="F1057">
            <v>1740</v>
          </cell>
          <cell r="G1057">
            <v>1900</v>
          </cell>
          <cell r="H1057">
            <v>2100</v>
          </cell>
          <cell r="J1057">
            <v>20000</v>
          </cell>
          <cell r="K1057" t="str">
            <v>Steel Drum</v>
          </cell>
          <cell r="L1057">
            <v>1489</v>
          </cell>
          <cell r="M1057">
            <v>217</v>
          </cell>
          <cell r="N1057">
            <v>9.2245014291030305</v>
          </cell>
        </row>
        <row r="1058">
          <cell r="A1058" t="str">
            <v>Steel</v>
          </cell>
          <cell r="B1058" t="str">
            <v>STB305000</v>
          </cell>
          <cell r="C1058">
            <v>3130</v>
          </cell>
          <cell r="D1058">
            <v>3050</v>
          </cell>
          <cell r="E1058">
            <v>2200</v>
          </cell>
          <cell r="F1058">
            <v>1780</v>
          </cell>
          <cell r="G1058">
            <v>1900</v>
          </cell>
          <cell r="H1058">
            <v>2100</v>
          </cell>
          <cell r="J1058">
            <v>6000</v>
          </cell>
          <cell r="K1058" t="str">
            <v>Steel Drum</v>
          </cell>
          <cell r="L1058">
            <v>815</v>
          </cell>
          <cell r="M1058">
            <v>225</v>
          </cell>
          <cell r="N1058">
            <v>6.2386139614067799</v>
          </cell>
        </row>
        <row r="1059">
          <cell r="A1059" t="str">
            <v>Steel</v>
          </cell>
          <cell r="B1059" t="str">
            <v>STB310037</v>
          </cell>
          <cell r="C1059">
            <v>3180</v>
          </cell>
          <cell r="D1059">
            <v>3100</v>
          </cell>
          <cell r="E1059">
            <v>2350</v>
          </cell>
          <cell r="F1059">
            <v>1780</v>
          </cell>
          <cell r="G1059">
            <v>1900</v>
          </cell>
          <cell r="H1059">
            <v>2100</v>
          </cell>
          <cell r="J1059">
            <v>5000</v>
          </cell>
          <cell r="K1059" t="str">
            <v>Steel Drum</v>
          </cell>
          <cell r="L1059">
            <v>788</v>
          </cell>
          <cell r="M1059">
            <v>229</v>
          </cell>
          <cell r="N1059">
            <v>5.7143606873389841</v>
          </cell>
        </row>
        <row r="1060">
          <cell r="A1060" t="str">
            <v>Steel</v>
          </cell>
          <cell r="B1060" t="str">
            <v>STB310056</v>
          </cell>
          <cell r="C1060">
            <v>3180</v>
          </cell>
          <cell r="D1060">
            <v>3100</v>
          </cell>
          <cell r="E1060">
            <v>2100</v>
          </cell>
          <cell r="F1060">
            <v>1780</v>
          </cell>
          <cell r="G1060">
            <v>1900</v>
          </cell>
          <cell r="H1060">
            <v>2100</v>
          </cell>
          <cell r="J1060">
            <v>5000</v>
          </cell>
          <cell r="K1060" t="str">
            <v>Steel Drum</v>
          </cell>
          <cell r="L1060">
            <v>777</v>
          </cell>
          <cell r="M1060">
            <v>229</v>
          </cell>
          <cell r="N1060">
            <v>7.2696454004067812</v>
          </cell>
        </row>
        <row r="1061">
          <cell r="A1061" t="str">
            <v>Steel</v>
          </cell>
          <cell r="B1061" t="str">
            <v>STB310040</v>
          </cell>
          <cell r="C1061">
            <v>3180</v>
          </cell>
          <cell r="D1061">
            <v>3100</v>
          </cell>
          <cell r="E1061">
            <v>2050</v>
          </cell>
          <cell r="F1061">
            <v>1780</v>
          </cell>
          <cell r="G1061">
            <v>1900</v>
          </cell>
          <cell r="H1061">
            <v>2100</v>
          </cell>
          <cell r="J1061">
            <v>5000</v>
          </cell>
          <cell r="K1061" t="str">
            <v>Steel Drum</v>
          </cell>
          <cell r="L1061">
            <v>779</v>
          </cell>
          <cell r="M1061">
            <v>229</v>
          </cell>
          <cell r="N1061">
            <v>7.5597322120576287</v>
          </cell>
        </row>
        <row r="1062">
          <cell r="A1062" t="str">
            <v>Steel</v>
          </cell>
          <cell r="B1062" t="str">
            <v>STB310025</v>
          </cell>
          <cell r="C1062">
            <v>3180</v>
          </cell>
          <cell r="D1062">
            <v>3100</v>
          </cell>
          <cell r="E1062">
            <v>2250</v>
          </cell>
          <cell r="F1062">
            <v>1780</v>
          </cell>
          <cell r="G1062">
            <v>1900</v>
          </cell>
          <cell r="H1062">
            <v>2100</v>
          </cell>
          <cell r="J1062">
            <v>6000</v>
          </cell>
          <cell r="K1062" t="str">
            <v>Steel Drum</v>
          </cell>
          <cell r="L1062">
            <v>745</v>
          </cell>
          <cell r="M1062">
            <v>229</v>
          </cell>
          <cell r="N1062">
            <v>6.3574447035288149</v>
          </cell>
        </row>
        <row r="1063">
          <cell r="A1063" t="str">
            <v>Steel</v>
          </cell>
          <cell r="B1063" t="str">
            <v>STB310029</v>
          </cell>
          <cell r="C1063">
            <v>3180</v>
          </cell>
          <cell r="D1063">
            <v>3100</v>
          </cell>
          <cell r="E1063">
            <v>2000</v>
          </cell>
          <cell r="F1063">
            <v>1780</v>
          </cell>
          <cell r="G1063">
            <v>1900</v>
          </cell>
          <cell r="H1063">
            <v>2100</v>
          </cell>
          <cell r="J1063">
            <v>6000</v>
          </cell>
          <cell r="K1063" t="str">
            <v>Steel Drum</v>
          </cell>
          <cell r="L1063">
            <v>702</v>
          </cell>
          <cell r="M1063">
            <v>229</v>
          </cell>
          <cell r="N1063">
            <v>7.8428289800542395</v>
          </cell>
        </row>
        <row r="1064">
          <cell r="A1064" t="str">
            <v>Steel</v>
          </cell>
          <cell r="B1064" t="str">
            <v>STB310023</v>
          </cell>
          <cell r="C1064">
            <v>3180</v>
          </cell>
          <cell r="D1064">
            <v>3100</v>
          </cell>
          <cell r="E1064">
            <v>1950</v>
          </cell>
          <cell r="F1064">
            <v>1780</v>
          </cell>
          <cell r="G1064">
            <v>1900</v>
          </cell>
          <cell r="H1064">
            <v>2100</v>
          </cell>
          <cell r="J1064">
            <v>6000</v>
          </cell>
          <cell r="K1064" t="str">
            <v>Steel Drum</v>
          </cell>
          <cell r="L1064">
            <v>783</v>
          </cell>
          <cell r="M1064">
            <v>229</v>
          </cell>
          <cell r="N1064">
            <v>8.1189357043966108</v>
          </cell>
        </row>
        <row r="1065">
          <cell r="A1065" t="str">
            <v>Steel</v>
          </cell>
          <cell r="B1065" t="str">
            <v>STB310028</v>
          </cell>
          <cell r="C1065">
            <v>3180</v>
          </cell>
          <cell r="D1065">
            <v>3100</v>
          </cell>
          <cell r="E1065">
            <v>1850</v>
          </cell>
          <cell r="F1065">
            <v>1780</v>
          </cell>
          <cell r="G1065">
            <v>1900</v>
          </cell>
          <cell r="H1065">
            <v>2100</v>
          </cell>
          <cell r="J1065">
            <v>6000</v>
          </cell>
          <cell r="K1065" t="str">
            <v>Steel Drum</v>
          </cell>
          <cell r="L1065">
            <v>786</v>
          </cell>
          <cell r="M1065">
            <v>229</v>
          </cell>
          <cell r="N1065">
            <v>8.6501790221186443</v>
          </cell>
        </row>
        <row r="1066">
          <cell r="A1066" t="str">
            <v>Steel</v>
          </cell>
          <cell r="B1066" t="str">
            <v>STB310030</v>
          </cell>
          <cell r="C1066">
            <v>3180</v>
          </cell>
          <cell r="D1066">
            <v>3100</v>
          </cell>
          <cell r="E1066">
            <v>1800</v>
          </cell>
          <cell r="F1066">
            <v>1780</v>
          </cell>
          <cell r="G1066">
            <v>1900</v>
          </cell>
          <cell r="H1066">
            <v>2100</v>
          </cell>
          <cell r="J1066">
            <v>6000</v>
          </cell>
          <cell r="K1066" t="str">
            <v>Steel Drum</v>
          </cell>
          <cell r="L1066">
            <v>680</v>
          </cell>
          <cell r="M1066">
            <v>229</v>
          </cell>
          <cell r="N1066">
            <v>8.9053156154983082</v>
          </cell>
        </row>
        <row r="1067">
          <cell r="A1067" t="str">
            <v>Steel</v>
          </cell>
          <cell r="B1067" t="str">
            <v>STB310027</v>
          </cell>
          <cell r="C1067">
            <v>3180</v>
          </cell>
          <cell r="D1067">
            <v>3100</v>
          </cell>
          <cell r="E1067">
            <v>1750</v>
          </cell>
          <cell r="F1067">
            <v>1780</v>
          </cell>
          <cell r="G1067">
            <v>1900</v>
          </cell>
          <cell r="H1067">
            <v>2100</v>
          </cell>
          <cell r="J1067">
            <v>6000</v>
          </cell>
          <cell r="K1067" t="str">
            <v>Steel Drum</v>
          </cell>
          <cell r="L1067">
            <v>777</v>
          </cell>
          <cell r="M1067">
            <v>229</v>
          </cell>
          <cell r="N1067">
            <v>9.1534621652237327</v>
          </cell>
        </row>
        <row r="1068">
          <cell r="A1068" t="str">
            <v>Steel</v>
          </cell>
          <cell r="B1068" t="str">
            <v>STB310024</v>
          </cell>
          <cell r="C1068">
            <v>3180</v>
          </cell>
          <cell r="D1068">
            <v>3100</v>
          </cell>
          <cell r="E1068">
            <v>1500</v>
          </cell>
          <cell r="F1068">
            <v>1780</v>
          </cell>
          <cell r="G1068">
            <v>1900</v>
          </cell>
          <cell r="H1068">
            <v>2100</v>
          </cell>
          <cell r="J1068">
            <v>6000</v>
          </cell>
          <cell r="K1068" t="str">
            <v>Steel Drum</v>
          </cell>
          <cell r="L1068">
            <v>781</v>
          </cell>
          <cell r="M1068">
            <v>229</v>
          </cell>
          <cell r="N1068">
            <v>10.289344259037289</v>
          </cell>
        </row>
        <row r="1069">
          <cell r="A1069" t="str">
            <v>Steel</v>
          </cell>
          <cell r="B1069" t="str">
            <v>STB310055</v>
          </cell>
          <cell r="C1069">
            <v>3180</v>
          </cell>
          <cell r="D1069">
            <v>3100</v>
          </cell>
          <cell r="E1069">
            <v>1800</v>
          </cell>
          <cell r="F1069">
            <v>1600</v>
          </cell>
          <cell r="G1069">
            <v>1800</v>
          </cell>
          <cell r="H1069">
            <v>2000</v>
          </cell>
          <cell r="J1069">
            <v>8000</v>
          </cell>
          <cell r="K1069" t="str">
            <v>Steel Drum</v>
          </cell>
          <cell r="L1069">
            <v>844</v>
          </cell>
          <cell r="M1069">
            <v>207</v>
          </cell>
          <cell r="N1069">
            <v>8.0047780813467924</v>
          </cell>
        </row>
        <row r="1070">
          <cell r="A1070" t="str">
            <v>Steel</v>
          </cell>
          <cell r="B1070" t="str">
            <v>STB310026</v>
          </cell>
          <cell r="C1070">
            <v>3180</v>
          </cell>
          <cell r="D1070">
            <v>3100</v>
          </cell>
          <cell r="E1070">
            <v>1500</v>
          </cell>
          <cell r="F1070">
            <v>1780</v>
          </cell>
          <cell r="G1070">
            <v>1900</v>
          </cell>
          <cell r="H1070">
            <v>2100</v>
          </cell>
          <cell r="J1070">
            <v>8000</v>
          </cell>
          <cell r="K1070" t="str">
            <v>Steel Drum</v>
          </cell>
          <cell r="L1070">
            <v>805</v>
          </cell>
          <cell r="M1070">
            <v>229</v>
          </cell>
          <cell r="N1070">
            <v>10.289344259037289</v>
          </cell>
        </row>
        <row r="1071">
          <cell r="A1071" t="str">
            <v>Steel</v>
          </cell>
          <cell r="B1071" t="str">
            <v>STB310020</v>
          </cell>
          <cell r="C1071">
            <v>3180</v>
          </cell>
          <cell r="D1071">
            <v>3100</v>
          </cell>
          <cell r="E1071">
            <v>1400</v>
          </cell>
          <cell r="F1071">
            <v>1780</v>
          </cell>
          <cell r="G1071">
            <v>1900</v>
          </cell>
          <cell r="H1071">
            <v>2100</v>
          </cell>
          <cell r="J1071">
            <v>8000</v>
          </cell>
          <cell r="K1071" t="str">
            <v>Steel Drum</v>
          </cell>
          <cell r="L1071">
            <v>880</v>
          </cell>
          <cell r="M1071">
            <v>229</v>
          </cell>
          <cell r="N1071">
            <v>10.694766790983053</v>
          </cell>
        </row>
        <row r="1072">
          <cell r="A1072" t="str">
            <v>Steel</v>
          </cell>
          <cell r="B1072" t="str">
            <v>STB310044</v>
          </cell>
          <cell r="C1072">
            <v>3180</v>
          </cell>
          <cell r="D1072">
            <v>3100</v>
          </cell>
          <cell r="E1072">
            <v>2100</v>
          </cell>
          <cell r="F1072">
            <v>1780</v>
          </cell>
          <cell r="G1072">
            <v>1900</v>
          </cell>
          <cell r="H1072">
            <v>2100</v>
          </cell>
          <cell r="J1072">
            <v>10000</v>
          </cell>
          <cell r="K1072" t="str">
            <v>Steel Drum</v>
          </cell>
          <cell r="L1072">
            <v>898</v>
          </cell>
          <cell r="M1072">
            <v>229</v>
          </cell>
          <cell r="N1072">
            <v>7.2696454004067812</v>
          </cell>
        </row>
        <row r="1073">
          <cell r="A1073" t="str">
            <v>Steel</v>
          </cell>
          <cell r="B1073" t="str">
            <v>STB310049</v>
          </cell>
          <cell r="C1073">
            <v>3180</v>
          </cell>
          <cell r="D1073">
            <v>3100</v>
          </cell>
          <cell r="E1073">
            <v>2000</v>
          </cell>
          <cell r="F1073">
            <v>1780</v>
          </cell>
          <cell r="G1073">
            <v>1900</v>
          </cell>
          <cell r="H1073">
            <v>2100</v>
          </cell>
          <cell r="J1073">
            <v>10000</v>
          </cell>
          <cell r="K1073" t="str">
            <v>Steel Drum</v>
          </cell>
          <cell r="L1073">
            <v>863</v>
          </cell>
          <cell r="M1073">
            <v>229</v>
          </cell>
          <cell r="N1073">
            <v>7.8428289800542395</v>
          </cell>
        </row>
        <row r="1074">
          <cell r="A1074" t="str">
            <v>Steel</v>
          </cell>
          <cell r="B1074" t="str">
            <v>STB310038</v>
          </cell>
          <cell r="C1074">
            <v>3180</v>
          </cell>
          <cell r="D1074">
            <v>3100</v>
          </cell>
          <cell r="E1074">
            <v>1950</v>
          </cell>
          <cell r="F1074">
            <v>1780</v>
          </cell>
          <cell r="G1074">
            <v>1900</v>
          </cell>
          <cell r="H1074">
            <v>2100</v>
          </cell>
          <cell r="J1074">
            <v>10000</v>
          </cell>
          <cell r="K1074" t="str">
            <v>Steel Drum</v>
          </cell>
          <cell r="L1074">
            <v>862</v>
          </cell>
          <cell r="M1074">
            <v>229</v>
          </cell>
          <cell r="N1074">
            <v>8.1189357043966108</v>
          </cell>
        </row>
        <row r="1075">
          <cell r="A1075" t="str">
            <v>Steel</v>
          </cell>
          <cell r="B1075" t="str">
            <v>STB310041</v>
          </cell>
          <cell r="C1075">
            <v>3180</v>
          </cell>
          <cell r="D1075">
            <v>3100</v>
          </cell>
          <cell r="E1075">
            <v>1750</v>
          </cell>
          <cell r="F1075">
            <v>1780</v>
          </cell>
          <cell r="G1075">
            <v>1900</v>
          </cell>
          <cell r="H1075">
            <v>2100</v>
          </cell>
          <cell r="J1075">
            <v>10000</v>
          </cell>
          <cell r="K1075" t="str">
            <v>Steel Drum</v>
          </cell>
          <cell r="L1075">
            <v>823</v>
          </cell>
          <cell r="M1075">
            <v>229</v>
          </cell>
          <cell r="N1075">
            <v>9.1534621652237327</v>
          </cell>
        </row>
        <row r="1076">
          <cell r="A1076" t="str">
            <v>Steel</v>
          </cell>
          <cell r="B1076" t="str">
            <v>STB310043</v>
          </cell>
          <cell r="C1076">
            <v>3180</v>
          </cell>
          <cell r="D1076">
            <v>3100</v>
          </cell>
          <cell r="E1076">
            <v>1600</v>
          </cell>
          <cell r="F1076">
            <v>1780</v>
          </cell>
          <cell r="G1076">
            <v>1900</v>
          </cell>
          <cell r="H1076">
            <v>2100</v>
          </cell>
          <cell r="J1076">
            <v>10000</v>
          </cell>
          <cell r="K1076" t="str">
            <v>Steel Drum</v>
          </cell>
          <cell r="L1076">
            <v>870</v>
          </cell>
          <cell r="M1076">
            <v>229</v>
          </cell>
          <cell r="N1076">
            <v>9.8559615524745769</v>
          </cell>
        </row>
        <row r="1077">
          <cell r="A1077" t="str">
            <v>Steel</v>
          </cell>
          <cell r="B1077" t="str">
            <v>STB310031</v>
          </cell>
          <cell r="C1077">
            <v>3180</v>
          </cell>
          <cell r="D1077">
            <v>3100</v>
          </cell>
          <cell r="E1077">
            <v>1550</v>
          </cell>
          <cell r="F1077">
            <v>1780</v>
          </cell>
          <cell r="G1077">
            <v>1900</v>
          </cell>
          <cell r="H1077">
            <v>2100</v>
          </cell>
          <cell r="J1077">
            <v>10000</v>
          </cell>
          <cell r="K1077" t="str">
            <v>Steel Drum</v>
          </cell>
          <cell r="L1077">
            <v>806</v>
          </cell>
          <cell r="M1077">
            <v>229</v>
          </cell>
          <cell r="N1077">
            <v>10.076147927583053</v>
          </cell>
        </row>
        <row r="1078">
          <cell r="A1078" t="str">
            <v>Steel</v>
          </cell>
          <cell r="B1078" t="str">
            <v>STB310011</v>
          </cell>
          <cell r="C1078">
            <v>3175</v>
          </cell>
          <cell r="D1078">
            <v>3100</v>
          </cell>
          <cell r="E1078">
            <v>2100</v>
          </cell>
          <cell r="F1078">
            <v>1780</v>
          </cell>
          <cell r="G1078">
            <v>1900</v>
          </cell>
          <cell r="H1078">
            <v>2100</v>
          </cell>
          <cell r="J1078">
            <v>12000</v>
          </cell>
          <cell r="K1078" t="str">
            <v>Steel Drum</v>
          </cell>
          <cell r="L1078">
            <v>1131</v>
          </cell>
          <cell r="M1078">
            <v>229</v>
          </cell>
          <cell r="N1078">
            <v>7.2696454004067812</v>
          </cell>
        </row>
        <row r="1079">
          <cell r="A1079" t="str">
            <v>Steel</v>
          </cell>
          <cell r="B1079" t="str">
            <v>STB310021</v>
          </cell>
          <cell r="C1079">
            <v>3180</v>
          </cell>
          <cell r="D1079">
            <v>3100</v>
          </cell>
          <cell r="E1079">
            <v>1950</v>
          </cell>
          <cell r="F1079">
            <v>1760</v>
          </cell>
          <cell r="G1079">
            <v>1900</v>
          </cell>
          <cell r="H1079">
            <v>2100</v>
          </cell>
          <cell r="J1079">
            <v>12000</v>
          </cell>
          <cell r="K1079" t="str">
            <v>Steel Drum</v>
          </cell>
          <cell r="L1079">
            <v>1115</v>
          </cell>
          <cell r="M1079">
            <v>226</v>
          </cell>
          <cell r="N1079">
            <v>8.027711707717998</v>
          </cell>
        </row>
        <row r="1080">
          <cell r="A1080" t="str">
            <v>Steel</v>
          </cell>
          <cell r="B1080" t="str">
            <v>STB310013</v>
          </cell>
          <cell r="C1080">
            <v>3175</v>
          </cell>
          <cell r="D1080">
            <v>3100</v>
          </cell>
          <cell r="E1080">
            <v>1850</v>
          </cell>
          <cell r="F1080">
            <v>1780</v>
          </cell>
          <cell r="G1080">
            <v>1900</v>
          </cell>
          <cell r="H1080">
            <v>2100</v>
          </cell>
          <cell r="J1080">
            <v>12000</v>
          </cell>
          <cell r="K1080" t="str">
            <v>Steel Drum</v>
          </cell>
          <cell r="L1080">
            <v>1126</v>
          </cell>
          <cell r="M1080">
            <v>229</v>
          </cell>
          <cell r="N1080">
            <v>8.6501790221186443</v>
          </cell>
        </row>
        <row r="1081">
          <cell r="A1081" t="str">
            <v>Steel</v>
          </cell>
          <cell r="B1081" t="str">
            <v>STB310022</v>
          </cell>
          <cell r="C1081">
            <v>3180</v>
          </cell>
          <cell r="D1081">
            <v>3100</v>
          </cell>
          <cell r="E1081">
            <v>1800</v>
          </cell>
          <cell r="F1081">
            <v>1780</v>
          </cell>
          <cell r="G1081">
            <v>1900</v>
          </cell>
          <cell r="H1081">
            <v>2100</v>
          </cell>
          <cell r="J1081">
            <v>12000</v>
          </cell>
          <cell r="K1081" t="str">
            <v>Steel Drum</v>
          </cell>
          <cell r="L1081">
            <v>925</v>
          </cell>
          <cell r="M1081">
            <v>229</v>
          </cell>
          <cell r="N1081">
            <v>8.9053156154983082</v>
          </cell>
        </row>
        <row r="1082">
          <cell r="A1082" t="str">
            <v>Steel</v>
          </cell>
          <cell r="B1082" t="str">
            <v>STB310039</v>
          </cell>
          <cell r="C1082">
            <v>3180</v>
          </cell>
          <cell r="D1082">
            <v>3100</v>
          </cell>
          <cell r="E1082">
            <v>1400</v>
          </cell>
          <cell r="F1082">
            <v>1700</v>
          </cell>
          <cell r="G1082">
            <v>1900</v>
          </cell>
          <cell r="H1082">
            <v>2100</v>
          </cell>
          <cell r="J1082">
            <v>12000</v>
          </cell>
          <cell r="K1082" t="str">
            <v>Steel Drum</v>
          </cell>
          <cell r="L1082">
            <v>967</v>
          </cell>
          <cell r="M1082">
            <v>219</v>
          </cell>
          <cell r="N1082">
            <v>10.214103114983814</v>
          </cell>
        </row>
        <row r="1083">
          <cell r="A1083" t="str">
            <v>Steel</v>
          </cell>
          <cell r="B1083" t="str">
            <v>STB310012</v>
          </cell>
          <cell r="C1083">
            <v>3175</v>
          </cell>
          <cell r="D1083">
            <v>3100</v>
          </cell>
          <cell r="E1083">
            <v>2100</v>
          </cell>
          <cell r="F1083">
            <v>1760</v>
          </cell>
          <cell r="G1083">
            <v>1900</v>
          </cell>
          <cell r="H1083">
            <v>2100</v>
          </cell>
          <cell r="J1083">
            <v>15000</v>
          </cell>
          <cell r="K1083" t="str">
            <v>Steel Drum</v>
          </cell>
          <cell r="L1083">
            <v>1269</v>
          </cell>
          <cell r="M1083">
            <v>226</v>
          </cell>
          <cell r="N1083">
            <v>7.1879639914134463</v>
          </cell>
        </row>
        <row r="1084">
          <cell r="A1084" t="str">
            <v>Steel</v>
          </cell>
          <cell r="B1084" t="str">
            <v>STB310018</v>
          </cell>
          <cell r="C1084">
            <v>3180</v>
          </cell>
          <cell r="D1084">
            <v>3100</v>
          </cell>
          <cell r="E1084">
            <v>2000</v>
          </cell>
          <cell r="F1084">
            <v>1760</v>
          </cell>
          <cell r="G1084">
            <v>1900</v>
          </cell>
          <cell r="H1084">
            <v>2100</v>
          </cell>
          <cell r="J1084">
            <v>15000</v>
          </cell>
          <cell r="K1084" t="str">
            <v>Steel Drum</v>
          </cell>
          <cell r="L1084">
            <v>1270</v>
          </cell>
          <cell r="M1084">
            <v>226</v>
          </cell>
          <cell r="N1084">
            <v>7.7547073061210456</v>
          </cell>
        </row>
        <row r="1085">
          <cell r="A1085" t="str">
            <v>Steel</v>
          </cell>
          <cell r="B1085" t="str">
            <v>STB310014</v>
          </cell>
          <cell r="C1085">
            <v>3175</v>
          </cell>
          <cell r="D1085">
            <v>3100</v>
          </cell>
          <cell r="E1085">
            <v>1850</v>
          </cell>
          <cell r="F1085">
            <v>1760</v>
          </cell>
          <cell r="G1085">
            <v>1900</v>
          </cell>
          <cell r="H1085">
            <v>2100</v>
          </cell>
          <cell r="J1085">
            <v>15000</v>
          </cell>
          <cell r="K1085" t="str">
            <v>Steel Drum</v>
          </cell>
          <cell r="L1085">
            <v>1276</v>
          </cell>
          <cell r="M1085">
            <v>226</v>
          </cell>
          <cell r="N1085">
            <v>8.5529859993982118</v>
          </cell>
        </row>
        <row r="1086">
          <cell r="A1086" t="str">
            <v>Steel</v>
          </cell>
          <cell r="B1086" t="str">
            <v>STB310036</v>
          </cell>
          <cell r="C1086">
            <v>3180</v>
          </cell>
          <cell r="D1086">
            <v>3100</v>
          </cell>
          <cell r="E1086">
            <v>1800</v>
          </cell>
          <cell r="F1086">
            <v>1760</v>
          </cell>
          <cell r="G1086">
            <v>1900</v>
          </cell>
          <cell r="H1086">
            <v>2100</v>
          </cell>
          <cell r="J1086">
            <v>15000</v>
          </cell>
          <cell r="K1086" t="str">
            <v>Steel Drum</v>
          </cell>
          <cell r="L1086">
            <v>1199</v>
          </cell>
          <cell r="M1086">
            <v>226</v>
          </cell>
          <cell r="N1086">
            <v>8.8052558894814723</v>
          </cell>
        </row>
        <row r="1087">
          <cell r="A1087" t="str">
            <v>Steel</v>
          </cell>
          <cell r="B1087" t="str">
            <v>STB310035</v>
          </cell>
          <cell r="C1087">
            <v>3180</v>
          </cell>
          <cell r="D1087">
            <v>3100</v>
          </cell>
          <cell r="E1087">
            <v>1750</v>
          </cell>
          <cell r="F1087">
            <v>1760</v>
          </cell>
          <cell r="G1087">
            <v>1900</v>
          </cell>
          <cell r="H1087">
            <v>2100</v>
          </cell>
          <cell r="J1087">
            <v>15000</v>
          </cell>
          <cell r="K1087" t="str">
            <v>Steel Drum</v>
          </cell>
          <cell r="L1087">
            <v>1201</v>
          </cell>
          <cell r="M1087">
            <v>226</v>
          </cell>
          <cell r="N1087">
            <v>9.0506142757268346</v>
          </cell>
        </row>
        <row r="1088">
          <cell r="A1088" t="str">
            <v>Steel</v>
          </cell>
          <cell r="B1088" t="str">
            <v>STB310042</v>
          </cell>
          <cell r="C1088">
            <v>3180</v>
          </cell>
          <cell r="D1088">
            <v>3100</v>
          </cell>
          <cell r="E1088">
            <v>1700</v>
          </cell>
          <cell r="F1088">
            <v>1760</v>
          </cell>
          <cell r="G1088">
            <v>1900</v>
          </cell>
          <cell r="H1088">
            <v>2100</v>
          </cell>
          <cell r="J1088">
            <v>15000</v>
          </cell>
          <cell r="K1088" t="str">
            <v>Steel Drum</v>
          </cell>
          <cell r="L1088">
            <v>1217</v>
          </cell>
          <cell r="M1088">
            <v>226</v>
          </cell>
          <cell r="N1088">
            <v>9.2890611581343006</v>
          </cell>
        </row>
        <row r="1089">
          <cell r="A1089" t="str">
            <v>Steel</v>
          </cell>
          <cell r="B1089" t="str">
            <v>STB310034</v>
          </cell>
          <cell r="C1089">
            <v>3180</v>
          </cell>
          <cell r="D1089">
            <v>3100</v>
          </cell>
          <cell r="E1089">
            <v>1650</v>
          </cell>
          <cell r="F1089">
            <v>1740</v>
          </cell>
          <cell r="G1089">
            <v>1900</v>
          </cell>
          <cell r="H1089">
            <v>2100</v>
          </cell>
          <cell r="J1089">
            <v>15000</v>
          </cell>
          <cell r="K1089" t="str">
            <v>Steel Drum</v>
          </cell>
          <cell r="L1089">
            <v>1760</v>
          </cell>
          <cell r="M1089">
            <v>224</v>
          </cell>
          <cell r="N1089">
            <v>9.4124079396958695</v>
          </cell>
        </row>
        <row r="1090">
          <cell r="A1090" t="str">
            <v>Steel</v>
          </cell>
          <cell r="B1090" t="str">
            <v>STB310015</v>
          </cell>
          <cell r="C1090">
            <v>3175</v>
          </cell>
          <cell r="D1090">
            <v>3100</v>
          </cell>
          <cell r="E1090">
            <v>1600</v>
          </cell>
          <cell r="F1090">
            <v>1760</v>
          </cell>
          <cell r="G1090">
            <v>1900</v>
          </cell>
          <cell r="H1090">
            <v>2100</v>
          </cell>
          <cell r="J1090">
            <v>15000</v>
          </cell>
          <cell r="K1090" t="str">
            <v>Steel Drum</v>
          </cell>
          <cell r="L1090">
            <v>1283</v>
          </cell>
          <cell r="M1090">
            <v>226</v>
          </cell>
          <cell r="N1090">
            <v>9.7452204114355379</v>
          </cell>
        </row>
        <row r="1091">
          <cell r="A1091" t="str">
            <v>Steel</v>
          </cell>
          <cell r="B1091" t="str">
            <v>STB310053</v>
          </cell>
          <cell r="C1091">
            <v>3180</v>
          </cell>
          <cell r="D1091">
            <v>3100</v>
          </cell>
          <cell r="E1091">
            <v>1500</v>
          </cell>
          <cell r="F1091">
            <v>1760</v>
          </cell>
          <cell r="G1091">
            <v>1900</v>
          </cell>
          <cell r="H1091">
            <v>2100</v>
          </cell>
          <cell r="J1091">
            <v>15000</v>
          </cell>
          <cell r="K1091" t="str">
            <v>Steel Drum</v>
          </cell>
          <cell r="L1091">
            <v>1217</v>
          </cell>
          <cell r="M1091">
            <v>226</v>
          </cell>
          <cell r="N1091">
            <v>10.173733649385186</v>
          </cell>
        </row>
        <row r="1092">
          <cell r="A1092" t="str">
            <v>Steel</v>
          </cell>
          <cell r="B1092" t="str">
            <v>STB310032</v>
          </cell>
          <cell r="C1092">
            <v>3180</v>
          </cell>
          <cell r="D1092">
            <v>3100</v>
          </cell>
          <cell r="E1092">
            <v>1400</v>
          </cell>
          <cell r="F1092">
            <v>1700</v>
          </cell>
          <cell r="G1092">
            <v>1900</v>
          </cell>
          <cell r="H1092">
            <v>2100</v>
          </cell>
          <cell r="J1092">
            <v>15000</v>
          </cell>
          <cell r="K1092" t="str">
            <v>Steel Drum</v>
          </cell>
          <cell r="L1092">
            <v>1222</v>
          </cell>
          <cell r="M1092">
            <v>219</v>
          </cell>
          <cell r="N1092">
            <v>10.214103114983814</v>
          </cell>
        </row>
        <row r="1093">
          <cell r="A1093" t="str">
            <v>Steel</v>
          </cell>
          <cell r="B1093" t="str">
            <v>STB310019</v>
          </cell>
          <cell r="C1093">
            <v>3180</v>
          </cell>
          <cell r="D1093">
            <v>3100</v>
          </cell>
          <cell r="E1093">
            <v>1950</v>
          </cell>
          <cell r="F1093">
            <v>1760</v>
          </cell>
          <cell r="G1093">
            <v>1900</v>
          </cell>
          <cell r="H1093">
            <v>2100</v>
          </cell>
          <cell r="J1093">
            <v>16000</v>
          </cell>
          <cell r="K1093" t="str">
            <v>Steel Drum</v>
          </cell>
          <cell r="L1093">
            <v>1297</v>
          </cell>
          <cell r="M1093">
            <v>226</v>
          </cell>
          <cell r="N1093">
            <v>8.027711707717998</v>
          </cell>
        </row>
        <row r="1094">
          <cell r="A1094" t="str">
            <v>Steel</v>
          </cell>
          <cell r="B1094" t="str">
            <v>STB310017</v>
          </cell>
          <cell r="C1094">
            <v>3180</v>
          </cell>
          <cell r="D1094">
            <v>3100</v>
          </cell>
          <cell r="E1094">
            <v>1800</v>
          </cell>
          <cell r="F1094">
            <v>1740</v>
          </cell>
          <cell r="G1094">
            <v>1900</v>
          </cell>
          <cell r="H1094">
            <v>2100</v>
          </cell>
          <cell r="J1094">
            <v>18000</v>
          </cell>
          <cell r="K1094" t="str">
            <v>Steel Drum</v>
          </cell>
          <cell r="L1094">
            <v>1565</v>
          </cell>
          <cell r="M1094">
            <v>224</v>
          </cell>
          <cell r="N1094">
            <v>8.7051961634646382</v>
          </cell>
        </row>
        <row r="1095">
          <cell r="A1095" t="str">
            <v>Steel</v>
          </cell>
          <cell r="B1095" t="str">
            <v>STB310016</v>
          </cell>
          <cell r="C1095">
            <v>3180</v>
          </cell>
          <cell r="D1095">
            <v>3100</v>
          </cell>
          <cell r="E1095">
            <v>1600</v>
          </cell>
          <cell r="F1095">
            <v>1740</v>
          </cell>
          <cell r="G1095">
            <v>1900</v>
          </cell>
          <cell r="H1095">
            <v>2100</v>
          </cell>
          <cell r="J1095">
            <v>20000</v>
          </cell>
          <cell r="K1095" t="str">
            <v>Steel Drum</v>
          </cell>
          <cell r="L1095">
            <v>1546</v>
          </cell>
          <cell r="M1095">
            <v>224</v>
          </cell>
          <cell r="N1095">
            <v>9.634479270396497</v>
          </cell>
        </row>
        <row r="1096">
          <cell r="A1096" t="str">
            <v>Steel</v>
          </cell>
          <cell r="B1096" t="str">
            <v>STB310033</v>
          </cell>
          <cell r="C1096">
            <v>3180</v>
          </cell>
          <cell r="D1096">
            <v>3100</v>
          </cell>
          <cell r="E1096">
            <v>1450</v>
          </cell>
          <cell r="F1096">
            <v>1740</v>
          </cell>
          <cell r="G1096">
            <v>1900</v>
          </cell>
          <cell r="H1096">
            <v>2100</v>
          </cell>
          <cell r="J1096">
            <v>20000</v>
          </cell>
          <cell r="K1096" t="str">
            <v>Steel Drum</v>
          </cell>
          <cell r="L1096">
            <v>1494</v>
          </cell>
          <cell r="M1096">
            <v>224</v>
          </cell>
          <cell r="N1096">
            <v>10.259695478369038</v>
          </cell>
        </row>
        <row r="1097">
          <cell r="A1097" t="str">
            <v>Steel</v>
          </cell>
          <cell r="B1097" t="str">
            <v>STB320033</v>
          </cell>
          <cell r="C1097">
            <v>3280</v>
          </cell>
          <cell r="D1097">
            <v>3200</v>
          </cell>
          <cell r="E1097">
            <v>2450</v>
          </cell>
          <cell r="F1097">
            <v>1780</v>
          </cell>
          <cell r="G1097">
            <v>1900</v>
          </cell>
          <cell r="H1097">
            <v>2100</v>
          </cell>
          <cell r="J1097">
            <v>5000</v>
          </cell>
          <cell r="K1097" t="str">
            <v>Steel Drum</v>
          </cell>
          <cell r="L1097">
            <v>854</v>
          </cell>
          <cell r="M1097">
            <v>236</v>
          </cell>
          <cell r="N1097">
            <v>5.9240619969661035</v>
          </cell>
        </row>
        <row r="1098">
          <cell r="A1098" t="str">
            <v>Steel</v>
          </cell>
          <cell r="B1098" t="str">
            <v>STB320030</v>
          </cell>
          <cell r="C1098">
            <v>3280</v>
          </cell>
          <cell r="D1098">
            <v>3200</v>
          </cell>
          <cell r="E1098">
            <v>2250</v>
          </cell>
          <cell r="F1098">
            <v>1780</v>
          </cell>
          <cell r="G1098">
            <v>1900</v>
          </cell>
          <cell r="H1098">
            <v>2100</v>
          </cell>
          <cell r="J1098">
            <v>5000</v>
          </cell>
          <cell r="K1098" t="str">
            <v>Steel Drum</v>
          </cell>
          <cell r="L1098">
            <v>798</v>
          </cell>
          <cell r="M1098">
            <v>236</v>
          </cell>
          <cell r="N1098">
            <v>7.2381902039627128</v>
          </cell>
        </row>
        <row r="1099">
          <cell r="A1099" t="str">
            <v>Steel</v>
          </cell>
          <cell r="B1099" t="str">
            <v>STB320037</v>
          </cell>
          <cell r="C1099">
            <v>3280</v>
          </cell>
          <cell r="D1099">
            <v>3200</v>
          </cell>
          <cell r="E1099">
            <v>2100</v>
          </cell>
          <cell r="F1099">
            <v>1780</v>
          </cell>
          <cell r="G1099">
            <v>1900</v>
          </cell>
          <cell r="H1099">
            <v>2100</v>
          </cell>
          <cell r="J1099">
            <v>5000</v>
          </cell>
          <cell r="K1099" t="str">
            <v>Steel Drum</v>
          </cell>
          <cell r="L1099">
            <v>804</v>
          </cell>
          <cell r="M1099">
            <v>236</v>
          </cell>
          <cell r="N1099">
            <v>8.1503909008406783</v>
          </cell>
        </row>
        <row r="1100">
          <cell r="A1100" t="str">
            <v>Steel</v>
          </cell>
          <cell r="B1100" t="str">
            <v>STB320017</v>
          </cell>
          <cell r="C1100">
            <v>3280</v>
          </cell>
          <cell r="D1100">
            <v>3200</v>
          </cell>
          <cell r="E1100">
            <v>2200</v>
          </cell>
          <cell r="F1100">
            <v>1800</v>
          </cell>
          <cell r="G1100">
            <v>1900</v>
          </cell>
          <cell r="H1100">
            <v>2100</v>
          </cell>
          <cell r="J1100">
            <v>6000</v>
          </cell>
          <cell r="K1100" t="str">
            <v>Steel Drum</v>
          </cell>
          <cell r="L1100">
            <v>946</v>
          </cell>
          <cell r="M1100">
            <v>239</v>
          </cell>
          <cell r="N1100">
            <v>7.6340701482231967</v>
          </cell>
        </row>
        <row r="1101">
          <cell r="A1101" t="str">
            <v>Steel</v>
          </cell>
          <cell r="B1101" t="str">
            <v>STB320024</v>
          </cell>
          <cell r="C1101">
            <v>3280</v>
          </cell>
          <cell r="D1101">
            <v>3200</v>
          </cell>
          <cell r="E1101">
            <v>1950</v>
          </cell>
          <cell r="F1101">
            <v>1780</v>
          </cell>
          <cell r="G1101">
            <v>1900</v>
          </cell>
          <cell r="H1101">
            <v>2100</v>
          </cell>
          <cell r="J1101">
            <v>6000</v>
          </cell>
          <cell r="K1101" t="str">
            <v>Steel Drum</v>
          </cell>
          <cell r="L1101">
            <v>729</v>
          </cell>
          <cell r="M1101">
            <v>236</v>
          </cell>
          <cell r="N1101">
            <v>8.9996812048305106</v>
          </cell>
        </row>
        <row r="1102">
          <cell r="A1102" t="str">
            <v>Steel</v>
          </cell>
          <cell r="B1102" t="str">
            <v>STB320022</v>
          </cell>
          <cell r="C1102">
            <v>3280</v>
          </cell>
          <cell r="D1102">
            <v>3200</v>
          </cell>
          <cell r="E1102">
            <v>1900</v>
          </cell>
          <cell r="F1102">
            <v>1780</v>
          </cell>
          <cell r="G1102">
            <v>1900</v>
          </cell>
          <cell r="H1102">
            <v>2100</v>
          </cell>
          <cell r="J1102">
            <v>6000</v>
          </cell>
          <cell r="K1102" t="str">
            <v>Steel Drum</v>
          </cell>
          <cell r="L1102">
            <v>788</v>
          </cell>
          <cell r="M1102">
            <v>236</v>
          </cell>
          <cell r="N1102">
            <v>9.2687978855186461</v>
          </cell>
        </row>
        <row r="1103">
          <cell r="A1103" t="str">
            <v>Steel</v>
          </cell>
          <cell r="B1103" t="str">
            <v>STB320016</v>
          </cell>
          <cell r="C1103">
            <v>3280</v>
          </cell>
          <cell r="D1103">
            <v>3200</v>
          </cell>
          <cell r="E1103">
            <v>2200</v>
          </cell>
          <cell r="F1103">
            <v>1780</v>
          </cell>
          <cell r="G1103">
            <v>1900</v>
          </cell>
          <cell r="H1103">
            <v>2100</v>
          </cell>
          <cell r="J1103">
            <v>8000</v>
          </cell>
          <cell r="K1103" t="str">
            <v>Steel Drum</v>
          </cell>
          <cell r="L1103">
            <v>960</v>
          </cell>
          <cell r="M1103">
            <v>236</v>
          </cell>
          <cell r="N1103">
            <v>7.5492471465762732</v>
          </cell>
        </row>
        <row r="1104">
          <cell r="A1104" t="str">
            <v>Steel</v>
          </cell>
          <cell r="B1104" t="str">
            <v>STB320014</v>
          </cell>
          <cell r="C1104">
            <v>3280</v>
          </cell>
          <cell r="D1104">
            <v>3200</v>
          </cell>
          <cell r="E1104">
            <v>1800</v>
          </cell>
          <cell r="F1104">
            <v>1780</v>
          </cell>
          <cell r="G1104">
            <v>1900</v>
          </cell>
          <cell r="H1104">
            <v>2100</v>
          </cell>
          <cell r="J1104">
            <v>8000</v>
          </cell>
          <cell r="K1104" t="str">
            <v>Steel Drum</v>
          </cell>
          <cell r="L1104">
            <v>933</v>
          </cell>
          <cell r="M1104">
            <v>236</v>
          </cell>
          <cell r="N1104">
            <v>9.7860611159322044</v>
          </cell>
        </row>
        <row r="1105">
          <cell r="A1105" t="str">
            <v>Steel</v>
          </cell>
          <cell r="B1105" t="str">
            <v>STB320025</v>
          </cell>
          <cell r="C1105">
            <v>3280</v>
          </cell>
          <cell r="D1105">
            <v>3200</v>
          </cell>
          <cell r="E1105">
            <v>1700</v>
          </cell>
          <cell r="F1105">
            <v>1780</v>
          </cell>
          <cell r="G1105">
            <v>1900</v>
          </cell>
          <cell r="H1105">
            <v>2100</v>
          </cell>
          <cell r="J1105">
            <v>8000</v>
          </cell>
          <cell r="K1105" t="str">
            <v>Steel Drum</v>
          </cell>
          <cell r="L1105">
            <v>856</v>
          </cell>
          <cell r="M1105">
            <v>236</v>
          </cell>
          <cell r="N1105">
            <v>10.275364171728816</v>
          </cell>
        </row>
        <row r="1106">
          <cell r="A1106" t="str">
            <v>Steel</v>
          </cell>
          <cell r="B1106" t="str">
            <v>STB320018</v>
          </cell>
          <cell r="C1106">
            <v>3280</v>
          </cell>
          <cell r="D1106">
            <v>3200</v>
          </cell>
          <cell r="E1106">
            <v>2200</v>
          </cell>
          <cell r="F1106">
            <v>1780</v>
          </cell>
          <cell r="G1106">
            <v>1900</v>
          </cell>
          <cell r="H1106">
            <v>2100</v>
          </cell>
          <cell r="J1106">
            <v>10000</v>
          </cell>
          <cell r="K1106" t="str">
            <v>Steel Drum</v>
          </cell>
          <cell r="L1106">
            <v>1050</v>
          </cell>
          <cell r="M1106">
            <v>236</v>
          </cell>
          <cell r="N1106">
            <v>7.5492471465762732</v>
          </cell>
        </row>
        <row r="1107">
          <cell r="A1107" t="str">
            <v>Steel</v>
          </cell>
          <cell r="B1107" t="str">
            <v>STB320027</v>
          </cell>
          <cell r="C1107">
            <v>3280</v>
          </cell>
          <cell r="D1107">
            <v>3200</v>
          </cell>
          <cell r="E1107">
            <v>2100</v>
          </cell>
          <cell r="F1107">
            <v>1780</v>
          </cell>
          <cell r="G1107">
            <v>1900</v>
          </cell>
          <cell r="H1107">
            <v>2100</v>
          </cell>
          <cell r="J1107">
            <v>10000</v>
          </cell>
          <cell r="K1107" t="str">
            <v>Steel Drum</v>
          </cell>
          <cell r="L1107">
            <v>922</v>
          </cell>
          <cell r="M1107">
            <v>236</v>
          </cell>
          <cell r="N1107">
            <v>8.1503909008406783</v>
          </cell>
        </row>
        <row r="1108">
          <cell r="A1108" t="str">
            <v>Steel</v>
          </cell>
          <cell r="B1108" t="str">
            <v>STB320021</v>
          </cell>
          <cell r="C1108">
            <v>3280</v>
          </cell>
          <cell r="D1108">
            <v>3200</v>
          </cell>
          <cell r="E1108">
            <v>1950</v>
          </cell>
          <cell r="F1108">
            <v>1780</v>
          </cell>
          <cell r="G1108">
            <v>1900</v>
          </cell>
          <cell r="H1108">
            <v>2100</v>
          </cell>
          <cell r="J1108">
            <v>10000</v>
          </cell>
          <cell r="K1108" t="str">
            <v>Steel Drum</v>
          </cell>
          <cell r="L1108">
            <v>853</v>
          </cell>
          <cell r="M1108">
            <v>236</v>
          </cell>
          <cell r="N1108">
            <v>8.9996812048305106</v>
          </cell>
        </row>
        <row r="1109">
          <cell r="A1109" t="str">
            <v>Steel</v>
          </cell>
          <cell r="B1109" t="str">
            <v>STB320020</v>
          </cell>
          <cell r="C1109">
            <v>3280</v>
          </cell>
          <cell r="D1109">
            <v>3200</v>
          </cell>
          <cell r="E1109">
            <v>1900</v>
          </cell>
          <cell r="F1109">
            <v>1780</v>
          </cell>
          <cell r="G1109">
            <v>1900</v>
          </cell>
          <cell r="H1109">
            <v>2100</v>
          </cell>
          <cell r="J1109">
            <v>10000</v>
          </cell>
          <cell r="K1109" t="str">
            <v>Steel Drum</v>
          </cell>
          <cell r="L1109">
            <v>828</v>
          </cell>
          <cell r="M1109">
            <v>236</v>
          </cell>
          <cell r="N1109">
            <v>9.2687978855186461</v>
          </cell>
        </row>
        <row r="1110">
          <cell r="A1110" t="str">
            <v>Steel</v>
          </cell>
          <cell r="B1110" t="str">
            <v>STB320031</v>
          </cell>
          <cell r="C1110">
            <v>3280</v>
          </cell>
          <cell r="D1110">
            <v>3200</v>
          </cell>
          <cell r="E1110">
            <v>1850</v>
          </cell>
          <cell r="F1110">
            <v>1780</v>
          </cell>
          <cell r="G1110">
            <v>1900</v>
          </cell>
          <cell r="H1110">
            <v>2100</v>
          </cell>
          <cell r="J1110">
            <v>10000</v>
          </cell>
          <cell r="K1110" t="str">
            <v>Steel Drum</v>
          </cell>
          <cell r="L1110">
            <v>896</v>
          </cell>
          <cell r="M1110">
            <v>236</v>
          </cell>
          <cell r="N1110">
            <v>9.5309245225525459</v>
          </cell>
        </row>
        <row r="1111">
          <cell r="A1111" t="str">
            <v>Steel</v>
          </cell>
          <cell r="B1111" t="str">
            <v>STB320035</v>
          </cell>
          <cell r="C1111">
            <v>3280</v>
          </cell>
          <cell r="D1111">
            <v>3200</v>
          </cell>
          <cell r="E1111">
            <v>1600</v>
          </cell>
          <cell r="F1111">
            <v>1780</v>
          </cell>
          <cell r="G1111">
            <v>1900</v>
          </cell>
          <cell r="H1111">
            <v>2100</v>
          </cell>
          <cell r="J1111">
            <v>10000</v>
          </cell>
          <cell r="K1111" t="str">
            <v>Steel Drum</v>
          </cell>
          <cell r="L1111">
            <v>909</v>
          </cell>
          <cell r="M1111">
            <v>236</v>
          </cell>
          <cell r="N1111">
            <v>10.736707052908478</v>
          </cell>
        </row>
        <row r="1112">
          <cell r="A1112" t="str">
            <v>Steel</v>
          </cell>
          <cell r="B1112" t="str">
            <v>STB320034</v>
          </cell>
          <cell r="C1112">
            <v>3280</v>
          </cell>
          <cell r="D1112">
            <v>3200</v>
          </cell>
          <cell r="E1112">
            <v>1450</v>
          </cell>
          <cell r="F1112">
            <v>1780</v>
          </cell>
          <cell r="G1112">
            <v>1900</v>
          </cell>
          <cell r="H1112">
            <v>2100</v>
          </cell>
          <cell r="J1112">
            <v>10000</v>
          </cell>
          <cell r="K1112" t="str">
            <v>Steel Drum</v>
          </cell>
          <cell r="L1112">
            <v>1001</v>
          </cell>
          <cell r="M1112">
            <v>236</v>
          </cell>
          <cell r="N1112">
            <v>11.37629604727119</v>
          </cell>
        </row>
        <row r="1113">
          <cell r="A1113" t="str">
            <v>Steel</v>
          </cell>
          <cell r="B1113" t="str">
            <v>STB320019</v>
          </cell>
          <cell r="C1113">
            <v>3280</v>
          </cell>
          <cell r="D1113">
            <v>3200</v>
          </cell>
          <cell r="E1113">
            <v>2000</v>
          </cell>
          <cell r="F1113">
            <v>1780</v>
          </cell>
          <cell r="G1113">
            <v>1900</v>
          </cell>
          <cell r="H1113">
            <v>2100</v>
          </cell>
          <cell r="J1113">
            <v>12000</v>
          </cell>
          <cell r="K1113" t="str">
            <v>Steel Drum</v>
          </cell>
          <cell r="L1113">
            <v>1152</v>
          </cell>
          <cell r="M1113">
            <v>236</v>
          </cell>
          <cell r="N1113">
            <v>8.7235744804881357</v>
          </cell>
        </row>
        <row r="1114">
          <cell r="A1114" t="str">
            <v>Steel</v>
          </cell>
          <cell r="B1114" t="str">
            <v>STB320026</v>
          </cell>
          <cell r="C1114">
            <v>3280</v>
          </cell>
          <cell r="D1114">
            <v>3200</v>
          </cell>
          <cell r="E1114">
            <v>1850</v>
          </cell>
          <cell r="F1114">
            <v>1780</v>
          </cell>
          <cell r="G1114">
            <v>1900</v>
          </cell>
          <cell r="H1114">
            <v>2100</v>
          </cell>
          <cell r="J1114">
            <v>12000</v>
          </cell>
          <cell r="K1114" t="str">
            <v>Steel Drum</v>
          </cell>
          <cell r="L1114">
            <v>1020</v>
          </cell>
          <cell r="M1114">
            <v>236</v>
          </cell>
          <cell r="N1114">
            <v>9.5309245225525459</v>
          </cell>
        </row>
        <row r="1115">
          <cell r="A1115" t="str">
            <v>Steel</v>
          </cell>
          <cell r="B1115" t="str">
            <v>STB320023</v>
          </cell>
          <cell r="C1115">
            <v>3280</v>
          </cell>
          <cell r="D1115">
            <v>3200</v>
          </cell>
          <cell r="E1115">
            <v>1300</v>
          </cell>
          <cell r="F1115">
            <v>1700</v>
          </cell>
          <cell r="G1115">
            <v>1900</v>
          </cell>
          <cell r="H1115">
            <v>2100</v>
          </cell>
          <cell r="J1115">
            <v>12000</v>
          </cell>
          <cell r="K1115" t="str">
            <v>Steel Drum</v>
          </cell>
          <cell r="L1115">
            <v>979</v>
          </cell>
          <cell r="M1115">
            <v>226</v>
          </cell>
          <cell r="N1115">
            <v>11.415762304981911</v>
          </cell>
        </row>
        <row r="1116">
          <cell r="A1116" t="str">
            <v>Steel</v>
          </cell>
          <cell r="B1116" t="str">
            <v>STB320008</v>
          </cell>
          <cell r="C1116">
            <v>3280</v>
          </cell>
          <cell r="D1116">
            <v>3200</v>
          </cell>
          <cell r="E1116">
            <v>2200</v>
          </cell>
          <cell r="F1116">
            <v>1760</v>
          </cell>
          <cell r="G1116">
            <v>1900</v>
          </cell>
          <cell r="H1116">
            <v>2100</v>
          </cell>
          <cell r="J1116">
            <v>15000</v>
          </cell>
          <cell r="K1116" t="str">
            <v>Steel Drum</v>
          </cell>
          <cell r="L1116">
            <v>1315</v>
          </cell>
          <cell r="M1116">
            <v>234</v>
          </cell>
          <cell r="N1116">
            <v>7.4644241449293478</v>
          </cell>
        </row>
        <row r="1117">
          <cell r="A1117" t="str">
            <v>Steel</v>
          </cell>
          <cell r="B1117" t="str">
            <v>STB320015</v>
          </cell>
          <cell r="C1117">
            <v>3280</v>
          </cell>
          <cell r="D1117">
            <v>3200</v>
          </cell>
          <cell r="E1117">
            <v>2050</v>
          </cell>
          <cell r="F1117">
            <v>1760</v>
          </cell>
          <cell r="G1117">
            <v>1900</v>
          </cell>
          <cell r="H1117">
            <v>2100</v>
          </cell>
          <cell r="J1117">
            <v>15000</v>
          </cell>
          <cell r="K1117" t="str">
            <v>Steel Drum</v>
          </cell>
          <cell r="L1117">
            <v>1374</v>
          </cell>
          <cell r="M1117">
            <v>234</v>
          </cell>
          <cell r="N1117">
            <v>8.3456408842612841</v>
          </cell>
        </row>
        <row r="1118">
          <cell r="A1118" t="str">
            <v>Steel</v>
          </cell>
          <cell r="B1118" t="str">
            <v>STB320009</v>
          </cell>
          <cell r="C1118">
            <v>3280</v>
          </cell>
          <cell r="D1118">
            <v>3200</v>
          </cell>
          <cell r="E1118">
            <v>1950</v>
          </cell>
          <cell r="F1118">
            <v>1760</v>
          </cell>
          <cell r="G1118">
            <v>1900</v>
          </cell>
          <cell r="H1118">
            <v>2100</v>
          </cell>
          <cell r="J1118">
            <v>15000</v>
          </cell>
          <cell r="K1118" t="str">
            <v>Steel Drum</v>
          </cell>
          <cell r="L1118">
            <v>1325</v>
          </cell>
          <cell r="M1118">
            <v>234</v>
          </cell>
          <cell r="N1118">
            <v>8.8985611912930889</v>
          </cell>
        </row>
        <row r="1119">
          <cell r="A1119" t="str">
            <v>Steel</v>
          </cell>
          <cell r="B1119" t="str">
            <v>STB320036</v>
          </cell>
          <cell r="C1119">
            <v>3280</v>
          </cell>
          <cell r="D1119">
            <v>3200</v>
          </cell>
          <cell r="E1119">
            <v>1750</v>
          </cell>
          <cell r="F1119">
            <v>1760</v>
          </cell>
          <cell r="G1119">
            <v>1900</v>
          </cell>
          <cell r="H1119">
            <v>2100</v>
          </cell>
          <cell r="J1119">
            <v>15000</v>
          </cell>
          <cell r="K1119" t="str">
            <v>Steel Drum</v>
          </cell>
          <cell r="L1119">
            <v>1244</v>
          </cell>
          <cell r="M1119">
            <v>234</v>
          </cell>
          <cell r="N1119">
            <v>9.9214637593019255</v>
          </cell>
        </row>
        <row r="1120">
          <cell r="A1120" t="str">
            <v>Steel</v>
          </cell>
          <cell r="B1120" t="str">
            <v>STB320029</v>
          </cell>
          <cell r="C1120">
            <v>3280</v>
          </cell>
          <cell r="D1120">
            <v>3200</v>
          </cell>
          <cell r="E1120">
            <v>1500</v>
          </cell>
          <cell r="F1120">
            <v>1760</v>
          </cell>
          <cell r="G1120">
            <v>1900</v>
          </cell>
          <cell r="H1120">
            <v>2100</v>
          </cell>
          <cell r="J1120">
            <v>15000</v>
          </cell>
          <cell r="K1120" t="str">
            <v>Steel Drum</v>
          </cell>
          <cell r="L1120">
            <v>1261</v>
          </cell>
          <cell r="M1120">
            <v>234</v>
          </cell>
          <cell r="N1120">
            <v>11.044583132960277</v>
          </cell>
        </row>
        <row r="1121">
          <cell r="A1121" t="str">
            <v>Steel</v>
          </cell>
          <cell r="B1121" t="str">
            <v>STB320012</v>
          </cell>
          <cell r="C1121">
            <v>3280</v>
          </cell>
          <cell r="D1121">
            <v>3200</v>
          </cell>
          <cell r="E1121">
            <v>1800</v>
          </cell>
          <cell r="F1121">
            <v>1740</v>
          </cell>
          <cell r="G1121">
            <v>1900</v>
          </cell>
          <cell r="H1121">
            <v>2100</v>
          </cell>
          <cell r="J1121">
            <v>17000</v>
          </cell>
          <cell r="K1121" t="str">
            <v>Steel Drum</v>
          </cell>
          <cell r="L1121">
            <v>1353</v>
          </cell>
          <cell r="M1121">
            <v>231</v>
          </cell>
          <cell r="N1121">
            <v>9.5661496301809201</v>
          </cell>
        </row>
        <row r="1122">
          <cell r="A1122" t="str">
            <v>Steel</v>
          </cell>
          <cell r="B1122" t="str">
            <v>STB320010</v>
          </cell>
          <cell r="C1122">
            <v>3280</v>
          </cell>
          <cell r="D1122">
            <v>3200</v>
          </cell>
          <cell r="E1122">
            <v>1950</v>
          </cell>
          <cell r="F1122">
            <v>1740</v>
          </cell>
          <cell r="G1122">
            <v>1900</v>
          </cell>
          <cell r="H1122">
            <v>2100</v>
          </cell>
          <cell r="J1122">
            <v>20000</v>
          </cell>
          <cell r="K1122" t="str">
            <v>Steel Drum</v>
          </cell>
          <cell r="L1122">
            <v>1614</v>
          </cell>
          <cell r="M1122">
            <v>231</v>
          </cell>
          <cell r="N1122">
            <v>8.7974411777556689</v>
          </cell>
        </row>
        <row r="1123">
          <cell r="A1123" t="str">
            <v>Steel</v>
          </cell>
          <cell r="B1123" t="str">
            <v>STB320013</v>
          </cell>
          <cell r="C1123">
            <v>3280</v>
          </cell>
          <cell r="D1123">
            <v>3200</v>
          </cell>
          <cell r="E1123">
            <v>1900</v>
          </cell>
          <cell r="F1123">
            <v>1740</v>
          </cell>
          <cell r="G1123">
            <v>1900</v>
          </cell>
          <cell r="H1123">
            <v>2100</v>
          </cell>
          <cell r="J1123">
            <v>20000</v>
          </cell>
          <cell r="K1123" t="str">
            <v>Steel Drum</v>
          </cell>
          <cell r="L1123">
            <v>1639</v>
          </cell>
          <cell r="M1123">
            <v>231</v>
          </cell>
          <cell r="N1123">
            <v>9.0605102925856418</v>
          </cell>
        </row>
        <row r="1124">
          <cell r="A1124" t="str">
            <v>Steel</v>
          </cell>
          <cell r="B1124" t="str">
            <v>STB320028</v>
          </cell>
          <cell r="C1124">
            <v>3280</v>
          </cell>
          <cell r="D1124">
            <v>3200</v>
          </cell>
          <cell r="E1124">
            <v>1850</v>
          </cell>
          <cell r="F1124">
            <v>1740</v>
          </cell>
          <cell r="G1124">
            <v>1900</v>
          </cell>
          <cell r="H1124">
            <v>2100</v>
          </cell>
          <cell r="J1124">
            <v>20000</v>
          </cell>
          <cell r="K1124" t="str">
            <v>Steel Drum</v>
          </cell>
          <cell r="L1124">
            <v>1494</v>
          </cell>
          <cell r="M1124">
            <v>231</v>
          </cell>
          <cell r="N1124">
            <v>9.3167464433940594</v>
          </cell>
        </row>
        <row r="1125">
          <cell r="A1125" t="str">
            <v>Steel</v>
          </cell>
          <cell r="B1125" t="str">
            <v>STB320011</v>
          </cell>
          <cell r="C1125">
            <v>3280</v>
          </cell>
          <cell r="D1125">
            <v>3200</v>
          </cell>
          <cell r="E1125">
            <v>1700</v>
          </cell>
          <cell r="F1125">
            <v>1740</v>
          </cell>
          <cell r="G1125">
            <v>1900</v>
          </cell>
          <cell r="H1125">
            <v>2100</v>
          </cell>
          <cell r="J1125">
            <v>20000</v>
          </cell>
          <cell r="K1125" t="str">
            <v>Steel Drum</v>
          </cell>
          <cell r="L1125">
            <v>1601</v>
          </cell>
          <cell r="M1125">
            <v>231</v>
          </cell>
          <cell r="N1125">
            <v>10.044457111689967</v>
          </cell>
        </row>
        <row r="1126">
          <cell r="A1126" t="str">
            <v>Steel</v>
          </cell>
          <cell r="B1126" t="str">
            <v>STB320032</v>
          </cell>
          <cell r="C1126">
            <v>3280</v>
          </cell>
          <cell r="D1126">
            <v>3200</v>
          </cell>
          <cell r="E1126">
            <v>1600</v>
          </cell>
          <cell r="F1126">
            <v>1740</v>
          </cell>
          <cell r="G1126">
            <v>1900</v>
          </cell>
          <cell r="H1126">
            <v>2100</v>
          </cell>
          <cell r="J1126">
            <v>20000</v>
          </cell>
          <cell r="K1126" t="str">
            <v>Steel Drum</v>
          </cell>
          <cell r="L1126">
            <v>1516</v>
          </cell>
          <cell r="M1126">
            <v>231</v>
          </cell>
          <cell r="N1126">
            <v>10.495432737112781</v>
          </cell>
        </row>
        <row r="1127">
          <cell r="A1127" t="str">
            <v>Steel</v>
          </cell>
          <cell r="B1127" t="str">
            <v>STB330036</v>
          </cell>
          <cell r="C1127">
            <v>3380</v>
          </cell>
          <cell r="D1127">
            <v>3300</v>
          </cell>
          <cell r="E1127">
            <v>2050</v>
          </cell>
          <cell r="F1127">
            <v>1780</v>
          </cell>
          <cell r="G1127">
            <v>1900</v>
          </cell>
          <cell r="H1127">
            <v>2100</v>
          </cell>
          <cell r="J1127">
            <v>5000</v>
          </cell>
          <cell r="K1127" t="str">
            <v>Steel Drum</v>
          </cell>
          <cell r="L1127">
            <v>842</v>
          </cell>
          <cell r="M1127">
            <v>244</v>
          </cell>
          <cell r="N1127">
            <v>9.3491833875423733</v>
          </cell>
        </row>
        <row r="1128">
          <cell r="A1128" t="str">
            <v>Steel</v>
          </cell>
          <cell r="B1128" t="str">
            <v>STB330022</v>
          </cell>
          <cell r="C1128">
            <v>3380</v>
          </cell>
          <cell r="D1128">
            <v>3300</v>
          </cell>
          <cell r="E1128">
            <v>2000</v>
          </cell>
          <cell r="F1128">
            <v>1780</v>
          </cell>
          <cell r="G1128">
            <v>1900</v>
          </cell>
          <cell r="H1128">
            <v>2100</v>
          </cell>
          <cell r="J1128">
            <v>6000</v>
          </cell>
          <cell r="K1128" t="str">
            <v>Steel Drum</v>
          </cell>
          <cell r="L1128">
            <v>950</v>
          </cell>
          <cell r="M1128">
            <v>244</v>
          </cell>
          <cell r="N1128">
            <v>9.6322801555389841</v>
          </cell>
        </row>
        <row r="1129">
          <cell r="A1129" t="str">
            <v>Steel</v>
          </cell>
          <cell r="B1129" t="str">
            <v>STB330038</v>
          </cell>
          <cell r="C1129">
            <v>3380</v>
          </cell>
          <cell r="D1129">
            <v>3300</v>
          </cell>
          <cell r="E1129">
            <v>1350</v>
          </cell>
          <cell r="F1129">
            <v>1400</v>
          </cell>
          <cell r="G1129">
            <v>1600</v>
          </cell>
          <cell r="H1129">
            <v>1600</v>
          </cell>
          <cell r="J1129">
            <v>7000</v>
          </cell>
          <cell r="K1129" t="str">
            <v>Steel Drum</v>
          </cell>
          <cell r="L1129">
            <v>836</v>
          </cell>
          <cell r="M1129">
            <v>194</v>
          </cell>
          <cell r="N1129">
            <v>9.9702369852489063</v>
          </cell>
        </row>
        <row r="1130">
          <cell r="A1130" t="str">
            <v>Steel</v>
          </cell>
          <cell r="B1130" t="str">
            <v>STB330016</v>
          </cell>
          <cell r="C1130">
            <v>3380</v>
          </cell>
          <cell r="D1130">
            <v>3300</v>
          </cell>
          <cell r="E1130">
            <v>2300</v>
          </cell>
          <cell r="F1130">
            <v>1780</v>
          </cell>
          <cell r="G1130">
            <v>1900</v>
          </cell>
          <cell r="H1130">
            <v>2100</v>
          </cell>
          <cell r="J1130">
            <v>8000</v>
          </cell>
          <cell r="K1130" t="str">
            <v>Steel Drum</v>
          </cell>
          <cell r="L1130">
            <v>1194</v>
          </cell>
          <cell r="M1130">
            <v>244</v>
          </cell>
          <cell r="N1130">
            <v>7.8288488927457633</v>
          </cell>
        </row>
        <row r="1131">
          <cell r="A1131" t="str">
            <v>Steel</v>
          </cell>
          <cell r="B1131" t="str">
            <v>STB330021</v>
          </cell>
          <cell r="C1131">
            <v>3380</v>
          </cell>
          <cell r="D1131">
            <v>3300</v>
          </cell>
          <cell r="E1131">
            <v>2150</v>
          </cell>
          <cell r="F1131">
            <v>1780</v>
          </cell>
          <cell r="G1131">
            <v>1900</v>
          </cell>
          <cell r="H1131">
            <v>2100</v>
          </cell>
          <cell r="J1131">
            <v>8000</v>
          </cell>
          <cell r="K1131" t="str">
            <v>Steel Drum</v>
          </cell>
          <cell r="L1131">
            <v>1010</v>
          </cell>
          <cell r="M1131">
            <v>244</v>
          </cell>
          <cell r="N1131">
            <v>8.7620197205864407</v>
          </cell>
        </row>
        <row r="1132">
          <cell r="A1132" t="str">
            <v>Steel</v>
          </cell>
          <cell r="B1132" t="str">
            <v>STB330015</v>
          </cell>
          <cell r="C1132">
            <v>3380</v>
          </cell>
          <cell r="D1132">
            <v>3300</v>
          </cell>
          <cell r="E1132">
            <v>1600</v>
          </cell>
          <cell r="F1132">
            <v>1780</v>
          </cell>
          <cell r="G1132">
            <v>1900</v>
          </cell>
          <cell r="H1132">
            <v>2100</v>
          </cell>
          <cell r="J1132">
            <v>8000</v>
          </cell>
          <cell r="K1132" t="str">
            <v>Steel Drum</v>
          </cell>
          <cell r="L1132">
            <v>960</v>
          </cell>
          <cell r="M1132">
            <v>244</v>
          </cell>
          <cell r="N1132">
            <v>11.645412727959325</v>
          </cell>
        </row>
        <row r="1133">
          <cell r="A1133" t="str">
            <v>Steel</v>
          </cell>
          <cell r="B1133" t="str">
            <v>STB330019</v>
          </cell>
          <cell r="C1133">
            <v>3380</v>
          </cell>
          <cell r="D1133">
            <v>3300</v>
          </cell>
          <cell r="E1133">
            <v>2300</v>
          </cell>
          <cell r="F1133">
            <v>1780</v>
          </cell>
          <cell r="G1133">
            <v>1900</v>
          </cell>
          <cell r="H1133">
            <v>2100</v>
          </cell>
          <cell r="J1133">
            <v>10000</v>
          </cell>
          <cell r="K1133" t="str">
            <v>Steel Drum</v>
          </cell>
          <cell r="L1133">
            <v>1013</v>
          </cell>
          <cell r="M1133">
            <v>244</v>
          </cell>
          <cell r="N1133">
            <v>7.8288488927457633</v>
          </cell>
        </row>
        <row r="1134">
          <cell r="A1134" t="str">
            <v>Steel</v>
          </cell>
          <cell r="B1134" t="str">
            <v>STB330034</v>
          </cell>
          <cell r="C1134">
            <v>3380</v>
          </cell>
          <cell r="D1134">
            <v>3300</v>
          </cell>
          <cell r="E1134">
            <v>2200</v>
          </cell>
          <cell r="F1134">
            <v>1780</v>
          </cell>
          <cell r="G1134">
            <v>1900</v>
          </cell>
          <cell r="H1134">
            <v>2100</v>
          </cell>
          <cell r="J1134">
            <v>10000</v>
          </cell>
          <cell r="K1134" t="str">
            <v>Steel Drum</v>
          </cell>
          <cell r="L1134">
            <v>950</v>
          </cell>
          <cell r="M1134">
            <v>244</v>
          </cell>
          <cell r="N1134">
            <v>8.4579528216271207</v>
          </cell>
        </row>
        <row r="1135">
          <cell r="A1135" t="str">
            <v>Steel</v>
          </cell>
          <cell r="B1135" t="str">
            <v>STB330014</v>
          </cell>
          <cell r="C1135">
            <v>3380</v>
          </cell>
          <cell r="D1135">
            <v>3300</v>
          </cell>
          <cell r="E1135">
            <v>2150</v>
          </cell>
          <cell r="F1135">
            <v>1780</v>
          </cell>
          <cell r="G1135">
            <v>1900</v>
          </cell>
          <cell r="H1135">
            <v>2100</v>
          </cell>
          <cell r="J1135">
            <v>10000</v>
          </cell>
          <cell r="K1135" t="str">
            <v>Steel Drum</v>
          </cell>
          <cell r="L1135">
            <v>1160</v>
          </cell>
          <cell r="M1135">
            <v>244</v>
          </cell>
          <cell r="N1135">
            <v>8.7620197205864407</v>
          </cell>
        </row>
        <row r="1136">
          <cell r="A1136" t="str">
            <v>Steel</v>
          </cell>
          <cell r="B1136" t="str">
            <v>STB330025</v>
          </cell>
          <cell r="C1136">
            <v>3380</v>
          </cell>
          <cell r="D1136">
            <v>3300</v>
          </cell>
          <cell r="E1136">
            <v>2050</v>
          </cell>
          <cell r="F1136">
            <v>1780</v>
          </cell>
          <cell r="G1136">
            <v>1900</v>
          </cell>
          <cell r="H1136">
            <v>2100</v>
          </cell>
          <cell r="J1136">
            <v>10000</v>
          </cell>
          <cell r="K1136" t="str">
            <v>Steel Drum</v>
          </cell>
          <cell r="L1136">
            <v>892</v>
          </cell>
          <cell r="M1136">
            <v>244</v>
          </cell>
          <cell r="N1136">
            <v>9.3491833875423733</v>
          </cell>
        </row>
        <row r="1137">
          <cell r="A1137" t="str">
            <v>Steel</v>
          </cell>
          <cell r="B1137" t="str">
            <v>STB330030</v>
          </cell>
          <cell r="C1137">
            <v>3380</v>
          </cell>
          <cell r="D1137">
            <v>3300</v>
          </cell>
          <cell r="E1137">
            <v>2000</v>
          </cell>
          <cell r="F1137">
            <v>1780</v>
          </cell>
          <cell r="G1137">
            <v>1900</v>
          </cell>
          <cell r="H1137">
            <v>2100</v>
          </cell>
          <cell r="J1137">
            <v>10000</v>
          </cell>
          <cell r="K1137" t="str">
            <v>Steel Drum</v>
          </cell>
          <cell r="L1137">
            <v>929</v>
          </cell>
          <cell r="M1137">
            <v>244</v>
          </cell>
          <cell r="N1137">
            <v>9.6322801555389841</v>
          </cell>
        </row>
        <row r="1138">
          <cell r="A1138" t="str">
            <v>Steel</v>
          </cell>
          <cell r="B1138" t="str">
            <v>STB330024</v>
          </cell>
          <cell r="C1138">
            <v>3380</v>
          </cell>
          <cell r="D1138">
            <v>3300</v>
          </cell>
          <cell r="E1138">
            <v>1950</v>
          </cell>
          <cell r="F1138">
            <v>1780</v>
          </cell>
          <cell r="G1138">
            <v>1900</v>
          </cell>
          <cell r="H1138">
            <v>2100</v>
          </cell>
          <cell r="J1138">
            <v>10000</v>
          </cell>
          <cell r="K1138" t="str">
            <v>Steel Drum</v>
          </cell>
          <cell r="L1138">
            <v>890</v>
          </cell>
          <cell r="M1138">
            <v>244</v>
          </cell>
          <cell r="N1138">
            <v>9.908386879881359</v>
          </cell>
        </row>
        <row r="1139">
          <cell r="A1139" t="str">
            <v>Steel</v>
          </cell>
          <cell r="B1139" t="str">
            <v>STB330026</v>
          </cell>
          <cell r="C1139">
            <v>3380</v>
          </cell>
          <cell r="D1139">
            <v>3300</v>
          </cell>
          <cell r="E1139">
            <v>1850</v>
          </cell>
          <cell r="F1139">
            <v>1780</v>
          </cell>
          <cell r="G1139">
            <v>1900</v>
          </cell>
          <cell r="H1139">
            <v>2100</v>
          </cell>
          <cell r="J1139">
            <v>10000</v>
          </cell>
          <cell r="K1139" t="str">
            <v>Steel Drum</v>
          </cell>
          <cell r="L1139">
            <v>895</v>
          </cell>
          <cell r="M1139">
            <v>244</v>
          </cell>
          <cell r="N1139">
            <v>10.439630197603393</v>
          </cell>
        </row>
        <row r="1140">
          <cell r="A1140" t="str">
            <v>Steel</v>
          </cell>
          <cell r="B1140" t="str">
            <v>STB330032</v>
          </cell>
          <cell r="C1140">
            <v>3380</v>
          </cell>
          <cell r="D1140">
            <v>3300</v>
          </cell>
          <cell r="E1140">
            <v>1750</v>
          </cell>
          <cell r="F1140">
            <v>1700</v>
          </cell>
          <cell r="G1140">
            <v>1900</v>
          </cell>
          <cell r="H1140">
            <v>2100</v>
          </cell>
          <cell r="J1140">
            <v>10000</v>
          </cell>
          <cell r="K1140" t="str">
            <v>Steel Drum</v>
          </cell>
          <cell r="L1140">
            <v>942</v>
          </cell>
          <cell r="M1140">
            <v>233</v>
          </cell>
          <cell r="N1140">
            <v>10.451097010788994</v>
          </cell>
        </row>
        <row r="1141">
          <cell r="A1141" t="str">
            <v>Steel</v>
          </cell>
          <cell r="B1141" t="str">
            <v>STB330031</v>
          </cell>
          <cell r="C1141">
            <v>3380</v>
          </cell>
          <cell r="D1141">
            <v>3300</v>
          </cell>
          <cell r="E1141">
            <v>1550</v>
          </cell>
          <cell r="F1141">
            <v>1780</v>
          </cell>
          <cell r="G1141">
            <v>1900</v>
          </cell>
          <cell r="H1141">
            <v>2100</v>
          </cell>
          <cell r="J1141">
            <v>10000</v>
          </cell>
          <cell r="K1141" t="str">
            <v>Steel Drum</v>
          </cell>
          <cell r="L1141">
            <v>942</v>
          </cell>
          <cell r="M1141">
            <v>244</v>
          </cell>
          <cell r="N1141">
            <v>11.865599103067799</v>
          </cell>
        </row>
        <row r="1142">
          <cell r="A1142" t="str">
            <v>Steel</v>
          </cell>
          <cell r="B1142" t="str">
            <v>STB330013</v>
          </cell>
          <cell r="C1142">
            <v>3380</v>
          </cell>
          <cell r="D1142">
            <v>3300</v>
          </cell>
          <cell r="E1142">
            <v>2150</v>
          </cell>
          <cell r="F1142">
            <v>1780</v>
          </cell>
          <cell r="G1142">
            <v>1900</v>
          </cell>
          <cell r="H1142">
            <v>2100</v>
          </cell>
          <cell r="J1142">
            <v>12000</v>
          </cell>
          <cell r="K1142" t="str">
            <v>Steel Drum</v>
          </cell>
          <cell r="L1142">
            <v>1225</v>
          </cell>
          <cell r="M1142">
            <v>244</v>
          </cell>
          <cell r="N1142">
            <v>8.7620197205864407</v>
          </cell>
        </row>
        <row r="1143">
          <cell r="A1143" t="str">
            <v>Steel</v>
          </cell>
          <cell r="B1143" t="str">
            <v>STB330020</v>
          </cell>
          <cell r="C1143">
            <v>3380</v>
          </cell>
          <cell r="D1143">
            <v>3300</v>
          </cell>
          <cell r="E1143">
            <v>2000</v>
          </cell>
          <cell r="F1143">
            <v>1780</v>
          </cell>
          <cell r="G1143">
            <v>1900</v>
          </cell>
          <cell r="H1143">
            <v>2100</v>
          </cell>
          <cell r="J1143">
            <v>12000</v>
          </cell>
          <cell r="K1143" t="str">
            <v>Steel Drum</v>
          </cell>
          <cell r="L1143">
            <v>1207</v>
          </cell>
          <cell r="M1143">
            <v>244</v>
          </cell>
          <cell r="N1143">
            <v>9.6322801555389841</v>
          </cell>
        </row>
        <row r="1144">
          <cell r="A1144" t="str">
            <v>Steel</v>
          </cell>
          <cell r="B1144" t="str">
            <v>STB330008</v>
          </cell>
          <cell r="C1144">
            <v>3380</v>
          </cell>
          <cell r="D1144">
            <v>3300</v>
          </cell>
          <cell r="E1144">
            <v>2300</v>
          </cell>
          <cell r="F1144">
            <v>1760</v>
          </cell>
          <cell r="G1144">
            <v>1900</v>
          </cell>
          <cell r="H1144">
            <v>2100</v>
          </cell>
          <cell r="J1144">
            <v>15000</v>
          </cell>
          <cell r="K1144" t="str">
            <v>Steel Drum</v>
          </cell>
          <cell r="L1144">
            <v>1359</v>
          </cell>
          <cell r="M1144">
            <v>241</v>
          </cell>
          <cell r="N1144">
            <v>7.7408842984452493</v>
          </cell>
        </row>
        <row r="1145">
          <cell r="A1145" t="str">
            <v>Steel</v>
          </cell>
          <cell r="B1145" t="str">
            <v>STB330018</v>
          </cell>
          <cell r="C1145">
            <v>3380</v>
          </cell>
          <cell r="D1145">
            <v>3300</v>
          </cell>
          <cell r="E1145">
            <v>2150</v>
          </cell>
          <cell r="F1145">
            <v>1760</v>
          </cell>
          <cell r="G1145">
            <v>1900</v>
          </cell>
          <cell r="H1145">
            <v>2100</v>
          </cell>
          <cell r="J1145">
            <v>15000</v>
          </cell>
          <cell r="K1145" t="str">
            <v>Steel Drum</v>
          </cell>
          <cell r="L1145">
            <v>1429</v>
          </cell>
          <cell r="M1145">
            <v>241</v>
          </cell>
          <cell r="N1145">
            <v>8.663570060804572</v>
          </cell>
        </row>
        <row r="1146">
          <cell r="A1146" t="str">
            <v>Steel</v>
          </cell>
          <cell r="B1146" t="str">
            <v>STB330009</v>
          </cell>
          <cell r="C1146">
            <v>3380</v>
          </cell>
          <cell r="D1146">
            <v>3300</v>
          </cell>
          <cell r="E1146">
            <v>2050</v>
          </cell>
          <cell r="F1146">
            <v>1760</v>
          </cell>
          <cell r="G1146">
            <v>1900</v>
          </cell>
          <cell r="H1146">
            <v>2100</v>
          </cell>
          <cell r="J1146">
            <v>15000</v>
          </cell>
          <cell r="K1146" t="str">
            <v>Steel Drum</v>
          </cell>
          <cell r="L1146">
            <v>1393</v>
          </cell>
          <cell r="M1146">
            <v>241</v>
          </cell>
          <cell r="N1146">
            <v>9.2441363831879659</v>
          </cell>
        </row>
        <row r="1147">
          <cell r="A1147" t="str">
            <v>Steel</v>
          </cell>
          <cell r="B1147" t="str">
            <v>STB330043</v>
          </cell>
          <cell r="C1147">
            <v>3380</v>
          </cell>
          <cell r="D1147">
            <v>3300</v>
          </cell>
          <cell r="E1147">
            <v>1900</v>
          </cell>
          <cell r="F1147">
            <v>1760</v>
          </cell>
          <cell r="G1147">
            <v>1900</v>
          </cell>
          <cell r="H1147">
            <v>2100</v>
          </cell>
          <cell r="J1147">
            <v>15000</v>
          </cell>
          <cell r="K1147" t="str">
            <v>Steel Drum</v>
          </cell>
          <cell r="L1147">
            <v>1289</v>
          </cell>
          <cell r="M1147">
            <v>241</v>
          </cell>
          <cell r="N1147">
            <v>10.063149587978824</v>
          </cell>
        </row>
        <row r="1148">
          <cell r="A1148" t="str">
            <v>Steel</v>
          </cell>
          <cell r="B1148" t="str">
            <v>STB330033</v>
          </cell>
          <cell r="C1148">
            <v>3380</v>
          </cell>
          <cell r="D1148">
            <v>3300</v>
          </cell>
          <cell r="E1148">
            <v>1850</v>
          </cell>
          <cell r="F1148">
            <v>1760</v>
          </cell>
          <cell r="G1148">
            <v>1900</v>
          </cell>
          <cell r="H1148">
            <v>2100</v>
          </cell>
          <cell r="J1148">
            <v>15000</v>
          </cell>
          <cell r="K1148" t="str">
            <v>Steel Drum</v>
          </cell>
          <cell r="L1148">
            <v>1295</v>
          </cell>
          <cell r="M1148">
            <v>241</v>
          </cell>
          <cell r="N1148">
            <v>10.322330981899984</v>
          </cell>
        </row>
        <row r="1149">
          <cell r="A1149" t="str">
            <v>Steel</v>
          </cell>
          <cell r="B1149" t="str">
            <v>STB330012</v>
          </cell>
          <cell r="C1149">
            <v>3380</v>
          </cell>
          <cell r="D1149">
            <v>3300</v>
          </cell>
          <cell r="E1149">
            <v>1750</v>
          </cell>
          <cell r="F1149">
            <v>1700</v>
          </cell>
          <cell r="G1149">
            <v>1900</v>
          </cell>
          <cell r="H1149">
            <v>2100</v>
          </cell>
          <cell r="J1149">
            <v>15000</v>
          </cell>
          <cell r="K1149" t="str">
            <v>Steel Drum</v>
          </cell>
          <cell r="L1149">
            <v>1700</v>
          </cell>
          <cell r="M1149">
            <v>233</v>
          </cell>
          <cell r="N1149">
            <v>10.451097010788994</v>
          </cell>
        </row>
        <row r="1150">
          <cell r="A1150" t="str">
            <v>Steel</v>
          </cell>
          <cell r="B1150" t="str">
            <v>STB330027</v>
          </cell>
          <cell r="C1150">
            <v>3380</v>
          </cell>
          <cell r="D1150">
            <v>3300</v>
          </cell>
          <cell r="E1150">
            <v>1650</v>
          </cell>
          <cell r="F1150">
            <v>1760</v>
          </cell>
          <cell r="G1150">
            <v>1900</v>
          </cell>
          <cell r="H1150">
            <v>2100</v>
          </cell>
          <cell r="J1150">
            <v>15000</v>
          </cell>
          <cell r="K1150" t="str">
            <v>Steel Drum</v>
          </cell>
          <cell r="L1150">
            <v>1307</v>
          </cell>
          <cell r="M1150">
            <v>241</v>
          </cell>
          <cell r="N1150">
            <v>11.289941519205639</v>
          </cell>
        </row>
        <row r="1151">
          <cell r="A1151" t="str">
            <v>Steel</v>
          </cell>
          <cell r="B1151" t="str">
            <v>STB330029</v>
          </cell>
          <cell r="C1151">
            <v>3380</v>
          </cell>
          <cell r="D1151">
            <v>3300</v>
          </cell>
          <cell r="E1151">
            <v>1550</v>
          </cell>
          <cell r="F1151">
            <v>1700</v>
          </cell>
          <cell r="G1151">
            <v>1900</v>
          </cell>
          <cell r="H1151">
            <v>2100</v>
          </cell>
          <cell r="J1151">
            <v>15000</v>
          </cell>
          <cell r="K1151" t="str">
            <v>Steel Drum</v>
          </cell>
          <cell r="L1151">
            <v>1309</v>
          </cell>
          <cell r="M1151">
            <v>233</v>
          </cell>
          <cell r="N1151">
            <v>11.332313750120932</v>
          </cell>
        </row>
        <row r="1152">
          <cell r="A1152" t="str">
            <v>Steel</v>
          </cell>
          <cell r="B1152" t="str">
            <v>STB330035</v>
          </cell>
          <cell r="C1152">
            <v>3380</v>
          </cell>
          <cell r="D1152">
            <v>3300</v>
          </cell>
          <cell r="E1152">
            <v>1500</v>
          </cell>
          <cell r="F1152">
            <v>1760</v>
          </cell>
          <cell r="G1152">
            <v>1900</v>
          </cell>
          <cell r="H1152">
            <v>2100</v>
          </cell>
          <cell r="J1152">
            <v>15000</v>
          </cell>
          <cell r="K1152" t="str">
            <v>Steel Drum</v>
          </cell>
          <cell r="L1152">
            <v>1320</v>
          </cell>
          <cell r="M1152">
            <v>241</v>
          </cell>
          <cell r="N1152">
            <v>11.943078631886957</v>
          </cell>
        </row>
        <row r="1153">
          <cell r="A1153" t="str">
            <v>Steel</v>
          </cell>
          <cell r="B1153" t="str">
            <v>STB330017</v>
          </cell>
          <cell r="C1153">
            <v>3380</v>
          </cell>
          <cell r="D1153">
            <v>3300</v>
          </cell>
          <cell r="E1153">
            <v>2150</v>
          </cell>
          <cell r="F1153">
            <v>1740</v>
          </cell>
          <cell r="G1153">
            <v>1900</v>
          </cell>
          <cell r="H1153">
            <v>2100</v>
          </cell>
          <cell r="J1153">
            <v>20000</v>
          </cell>
          <cell r="K1153" t="str">
            <v>Steel Drum</v>
          </cell>
          <cell r="L1153">
            <v>1768</v>
          </cell>
          <cell r="M1153">
            <v>238</v>
          </cell>
          <cell r="N1153">
            <v>8.5651204010227016</v>
          </cell>
        </row>
        <row r="1154">
          <cell r="A1154" t="str">
            <v>Steel</v>
          </cell>
          <cell r="B1154" t="str">
            <v>STB330010</v>
          </cell>
          <cell r="C1154">
            <v>3380</v>
          </cell>
          <cell r="D1154">
            <v>3300</v>
          </cell>
          <cell r="E1154">
            <v>2050</v>
          </cell>
          <cell r="F1154">
            <v>1740</v>
          </cell>
          <cell r="G1154">
            <v>1900</v>
          </cell>
          <cell r="H1154">
            <v>2100</v>
          </cell>
          <cell r="J1154">
            <v>20000</v>
          </cell>
          <cell r="K1154" t="str">
            <v>Steel Drum</v>
          </cell>
          <cell r="L1154">
            <v>1694</v>
          </cell>
          <cell r="M1154">
            <v>238</v>
          </cell>
          <cell r="N1154">
            <v>9.1390893788335568</v>
          </cell>
        </row>
        <row r="1155">
          <cell r="A1155" t="str">
            <v>Steel</v>
          </cell>
          <cell r="B1155" t="str">
            <v>STB330011</v>
          </cell>
          <cell r="C1155">
            <v>3380</v>
          </cell>
          <cell r="D1155">
            <v>3300</v>
          </cell>
          <cell r="E1155">
            <v>1800</v>
          </cell>
          <cell r="F1155">
            <v>1740</v>
          </cell>
          <cell r="G1155">
            <v>1900</v>
          </cell>
          <cell r="H1155">
            <v>2100</v>
          </cell>
          <cell r="J1155">
            <v>20000</v>
          </cell>
          <cell r="K1155" t="str">
            <v>Steel Drum</v>
          </cell>
          <cell r="L1155">
            <v>1771</v>
          </cell>
          <cell r="M1155">
            <v>238</v>
          </cell>
          <cell r="N1155">
            <v>10.454434952983435</v>
          </cell>
        </row>
        <row r="1156">
          <cell r="A1156" t="str">
            <v>Steel</v>
          </cell>
          <cell r="B1156" t="str">
            <v>STB330028</v>
          </cell>
          <cell r="C1156">
            <v>3380</v>
          </cell>
          <cell r="D1156">
            <v>3300</v>
          </cell>
          <cell r="E1156">
            <v>1650</v>
          </cell>
          <cell r="F1156">
            <v>1740</v>
          </cell>
          <cell r="G1156">
            <v>1900</v>
          </cell>
          <cell r="H1156">
            <v>2100</v>
          </cell>
          <cell r="J1156">
            <v>20000</v>
          </cell>
          <cell r="K1156" t="str">
            <v>Steel Drum</v>
          </cell>
          <cell r="L1156">
            <v>1631</v>
          </cell>
          <cell r="M1156">
            <v>238</v>
          </cell>
          <cell r="N1156">
            <v>11.161646729214667</v>
          </cell>
        </row>
        <row r="1157">
          <cell r="A1157" t="str">
            <v>Steel</v>
          </cell>
          <cell r="B1157" t="str">
            <v>STB340040</v>
          </cell>
          <cell r="C1157">
            <v>3480</v>
          </cell>
          <cell r="D1157">
            <v>3400</v>
          </cell>
          <cell r="E1157">
            <v>2500</v>
          </cell>
          <cell r="F1157">
            <v>1780</v>
          </cell>
          <cell r="G1157">
            <v>1900</v>
          </cell>
          <cell r="H1157">
            <v>2100</v>
          </cell>
          <cell r="J1157">
            <v>5000</v>
          </cell>
          <cell r="K1157" t="str">
            <v>Steel Drum</v>
          </cell>
          <cell r="L1157">
            <v>893</v>
          </cell>
          <cell r="M1157">
            <v>251</v>
          </cell>
          <cell r="N1157">
            <v>7.4234263608000024</v>
          </cell>
        </row>
        <row r="1158">
          <cell r="A1158" t="str">
            <v>Steel</v>
          </cell>
          <cell r="B1158" t="str">
            <v>STB340032</v>
          </cell>
          <cell r="C1158">
            <v>3480</v>
          </cell>
          <cell r="D1158">
            <v>3400</v>
          </cell>
          <cell r="E1158">
            <v>2450</v>
          </cell>
          <cell r="F1158">
            <v>1780</v>
          </cell>
          <cell r="G1158">
            <v>1900</v>
          </cell>
          <cell r="H1158">
            <v>2100</v>
          </cell>
          <cell r="J1158">
            <v>5000</v>
          </cell>
          <cell r="K1158" t="str">
            <v>Steel Drum</v>
          </cell>
          <cell r="L1158">
            <v>897</v>
          </cell>
          <cell r="M1158">
            <v>251</v>
          </cell>
          <cell r="N1158">
            <v>7.7694335216847481</v>
          </cell>
        </row>
        <row r="1159">
          <cell r="A1159" t="str">
            <v>Steel</v>
          </cell>
          <cell r="B1159" t="str">
            <v>STB340049</v>
          </cell>
          <cell r="C1159">
            <v>3480</v>
          </cell>
          <cell r="D1159">
            <v>3400</v>
          </cell>
          <cell r="E1159">
            <v>2300</v>
          </cell>
          <cell r="F1159">
            <v>1780</v>
          </cell>
          <cell r="G1159">
            <v>1900</v>
          </cell>
          <cell r="H1159">
            <v>2100</v>
          </cell>
          <cell r="J1159">
            <v>5000</v>
          </cell>
          <cell r="K1159" t="str">
            <v>Steel Drum</v>
          </cell>
          <cell r="L1159">
            <v>878</v>
          </cell>
          <cell r="M1159">
            <v>251</v>
          </cell>
          <cell r="N1159">
            <v>8.7655147424135613</v>
          </cell>
        </row>
        <row r="1160">
          <cell r="A1160" t="str">
            <v>Steel</v>
          </cell>
          <cell r="B1160" t="str">
            <v>STB340048</v>
          </cell>
          <cell r="C1160">
            <v>3480</v>
          </cell>
          <cell r="D1160">
            <v>3400</v>
          </cell>
          <cell r="E1160">
            <v>2250</v>
          </cell>
          <cell r="F1160">
            <v>1780</v>
          </cell>
          <cell r="G1160">
            <v>1900</v>
          </cell>
          <cell r="H1160">
            <v>2100</v>
          </cell>
          <cell r="J1160">
            <v>5000</v>
          </cell>
          <cell r="K1160" t="str">
            <v>Steel Drum</v>
          </cell>
          <cell r="L1160">
            <v>881</v>
          </cell>
          <cell r="M1160">
            <v>251</v>
          </cell>
          <cell r="N1160">
            <v>9.0835617286813566</v>
          </cell>
        </row>
        <row r="1161">
          <cell r="A1161" t="str">
            <v>Steel</v>
          </cell>
          <cell r="B1161" t="str">
            <v>STB340033</v>
          </cell>
          <cell r="C1161">
            <v>3480</v>
          </cell>
          <cell r="D1161">
            <v>3400</v>
          </cell>
          <cell r="E1161">
            <v>2100</v>
          </cell>
          <cell r="F1161">
            <v>1780</v>
          </cell>
          <cell r="G1161">
            <v>1900</v>
          </cell>
          <cell r="H1161">
            <v>2100</v>
          </cell>
          <cell r="J1161">
            <v>5000</v>
          </cell>
          <cell r="K1161" t="str">
            <v>Steel Drum</v>
          </cell>
          <cell r="L1161">
            <v>869</v>
          </cell>
          <cell r="M1161">
            <v>251</v>
          </cell>
          <cell r="N1161">
            <v>9.9957624255593238</v>
          </cell>
        </row>
        <row r="1162">
          <cell r="A1162" t="str">
            <v>Steel</v>
          </cell>
          <cell r="B1162" t="str">
            <v>STB340034</v>
          </cell>
          <cell r="C1162">
            <v>3480</v>
          </cell>
          <cell r="D1162">
            <v>3400</v>
          </cell>
          <cell r="E1162">
            <v>2050</v>
          </cell>
          <cell r="F1162">
            <v>1780</v>
          </cell>
          <cell r="G1162">
            <v>1900</v>
          </cell>
          <cell r="H1162">
            <v>2100</v>
          </cell>
          <cell r="J1162">
            <v>5000</v>
          </cell>
          <cell r="K1162" t="str">
            <v>Steel Drum</v>
          </cell>
          <cell r="L1162">
            <v>869</v>
          </cell>
          <cell r="M1162">
            <v>251</v>
          </cell>
          <cell r="N1162">
            <v>10.285849237210172</v>
          </cell>
        </row>
        <row r="1163">
          <cell r="A1163" t="str">
            <v>Steel</v>
          </cell>
          <cell r="B1163" t="str">
            <v>STB340023</v>
          </cell>
          <cell r="C1163">
            <v>3480</v>
          </cell>
          <cell r="D1163">
            <v>3400</v>
          </cell>
          <cell r="E1163">
            <v>2600</v>
          </cell>
          <cell r="F1163">
            <v>1780</v>
          </cell>
          <cell r="G1163">
            <v>1900</v>
          </cell>
          <cell r="H1163">
            <v>2100</v>
          </cell>
          <cell r="J1163">
            <v>6000</v>
          </cell>
          <cell r="K1163" t="str">
            <v>Steel Drum</v>
          </cell>
          <cell r="L1163">
            <v>898</v>
          </cell>
          <cell r="M1163">
            <v>251</v>
          </cell>
          <cell r="N1163">
            <v>6.7104419080677973</v>
          </cell>
        </row>
        <row r="1164">
          <cell r="A1164" t="str">
            <v>Steel</v>
          </cell>
          <cell r="B1164" t="str">
            <v>STB340035</v>
          </cell>
          <cell r="C1164">
            <v>3480</v>
          </cell>
          <cell r="D1164">
            <v>3400</v>
          </cell>
          <cell r="E1164">
            <v>2100</v>
          </cell>
          <cell r="F1164">
            <v>1500</v>
          </cell>
          <cell r="G1164">
            <v>1700</v>
          </cell>
          <cell r="H1164">
            <v>1700</v>
          </cell>
          <cell r="J1164">
            <v>8000</v>
          </cell>
          <cell r="K1164" t="str">
            <v>Steel Drum</v>
          </cell>
          <cell r="L1164">
            <v>875</v>
          </cell>
          <cell r="M1164">
            <v>214</v>
          </cell>
          <cell r="N1164">
            <v>8.4233953024376333</v>
          </cell>
        </row>
        <row r="1165">
          <cell r="A1165" t="str">
            <v>Steel</v>
          </cell>
          <cell r="B1165" t="str">
            <v>STB340018</v>
          </cell>
          <cell r="C1165">
            <v>3480</v>
          </cell>
          <cell r="D1165">
            <v>3400</v>
          </cell>
          <cell r="E1165">
            <v>2400</v>
          </cell>
          <cell r="F1165">
            <v>1760</v>
          </cell>
          <cell r="G1165">
            <v>1900</v>
          </cell>
          <cell r="H1165">
            <v>2100</v>
          </cell>
          <cell r="J1165">
            <v>8000</v>
          </cell>
          <cell r="K1165" t="str">
            <v>Steel Drum</v>
          </cell>
          <cell r="L1165">
            <v>1137</v>
          </cell>
          <cell r="M1165">
            <v>248</v>
          </cell>
          <cell r="N1165">
            <v>8.0173444519611525</v>
          </cell>
        </row>
        <row r="1166">
          <cell r="A1166" t="str">
            <v>Steel</v>
          </cell>
          <cell r="B1166" t="str">
            <v>STB340024</v>
          </cell>
          <cell r="C1166">
            <v>3480</v>
          </cell>
          <cell r="D1166">
            <v>3400</v>
          </cell>
          <cell r="E1166">
            <v>2000</v>
          </cell>
          <cell r="F1166">
            <v>1780</v>
          </cell>
          <cell r="G1166">
            <v>1900</v>
          </cell>
          <cell r="H1166">
            <v>2100</v>
          </cell>
          <cell r="J1166">
            <v>8000</v>
          </cell>
          <cell r="K1166" t="str">
            <v>Steel Drum</v>
          </cell>
          <cell r="L1166">
            <v>896</v>
          </cell>
          <cell r="M1166">
            <v>251</v>
          </cell>
          <cell r="N1166">
            <v>10.568946005206783</v>
          </cell>
        </row>
        <row r="1167">
          <cell r="A1167" t="str">
            <v>Steel</v>
          </cell>
          <cell r="B1167" t="str">
            <v>STB340021</v>
          </cell>
          <cell r="C1167">
            <v>3480</v>
          </cell>
          <cell r="D1167">
            <v>3400</v>
          </cell>
          <cell r="E1167">
            <v>2400</v>
          </cell>
          <cell r="F1167">
            <v>1780</v>
          </cell>
          <cell r="G1167">
            <v>1900</v>
          </cell>
          <cell r="H1167">
            <v>2100</v>
          </cell>
          <cell r="J1167">
            <v>10000</v>
          </cell>
          <cell r="K1167" t="str">
            <v>Steel Drum</v>
          </cell>
          <cell r="L1167">
            <v>1162</v>
          </cell>
          <cell r="M1167">
            <v>251</v>
          </cell>
          <cell r="N1167">
            <v>8.1084506389152562</v>
          </cell>
        </row>
        <row r="1168">
          <cell r="A1168" t="str">
            <v>Steel</v>
          </cell>
          <cell r="B1168" t="str">
            <v>STB340031</v>
          </cell>
          <cell r="C1168">
            <v>3480</v>
          </cell>
          <cell r="D1168">
            <v>3400</v>
          </cell>
          <cell r="E1168">
            <v>2300</v>
          </cell>
          <cell r="F1168">
            <v>1780</v>
          </cell>
          <cell r="G1168">
            <v>1900</v>
          </cell>
          <cell r="H1168">
            <v>2100</v>
          </cell>
          <cell r="J1168">
            <v>10000</v>
          </cell>
          <cell r="K1168" t="str">
            <v>Steel Drum</v>
          </cell>
          <cell r="L1168">
            <v>1076</v>
          </cell>
          <cell r="M1168">
            <v>251</v>
          </cell>
          <cell r="N1168">
            <v>8.7655147424135613</v>
          </cell>
        </row>
        <row r="1169">
          <cell r="A1169" t="str">
            <v>Steel</v>
          </cell>
          <cell r="B1169" t="str">
            <v>STB340019</v>
          </cell>
          <cell r="C1169">
            <v>3480</v>
          </cell>
          <cell r="D1169">
            <v>3400</v>
          </cell>
          <cell r="E1169">
            <v>2250</v>
          </cell>
          <cell r="F1169">
            <v>1780</v>
          </cell>
          <cell r="G1169">
            <v>1900</v>
          </cell>
          <cell r="H1169">
            <v>2100</v>
          </cell>
          <cell r="J1169">
            <v>10000</v>
          </cell>
          <cell r="K1169" t="str">
            <v>Steel Drum</v>
          </cell>
          <cell r="L1169">
            <v>1156</v>
          </cell>
          <cell r="M1169">
            <v>251</v>
          </cell>
          <cell r="N1169">
            <v>9.0835617286813566</v>
          </cell>
        </row>
        <row r="1170">
          <cell r="A1170" t="str">
            <v>Steel</v>
          </cell>
          <cell r="B1170" t="str">
            <v>STB340028</v>
          </cell>
          <cell r="C1170">
            <v>3480</v>
          </cell>
          <cell r="D1170">
            <v>3400</v>
          </cell>
          <cell r="E1170">
            <v>2150</v>
          </cell>
          <cell r="F1170">
            <v>1780</v>
          </cell>
          <cell r="G1170">
            <v>1900</v>
          </cell>
          <cell r="H1170">
            <v>2100</v>
          </cell>
          <cell r="J1170">
            <v>10000</v>
          </cell>
          <cell r="K1170" t="str">
            <v>Steel Drum</v>
          </cell>
          <cell r="L1170">
            <v>919</v>
          </cell>
          <cell r="M1170">
            <v>251</v>
          </cell>
          <cell r="N1170">
            <v>9.6986855702542396</v>
          </cell>
        </row>
        <row r="1171">
          <cell r="A1171" t="str">
            <v>Steel</v>
          </cell>
          <cell r="B1171" t="str">
            <v>STB340026</v>
          </cell>
          <cell r="C1171">
            <v>3480</v>
          </cell>
          <cell r="D1171">
            <v>3400</v>
          </cell>
          <cell r="E1171">
            <v>2100</v>
          </cell>
          <cell r="F1171">
            <v>1780</v>
          </cell>
          <cell r="G1171">
            <v>1900</v>
          </cell>
          <cell r="H1171">
            <v>2100</v>
          </cell>
          <cell r="J1171">
            <v>10000</v>
          </cell>
          <cell r="K1171" t="str">
            <v>Steel Drum</v>
          </cell>
          <cell r="L1171">
            <v>993</v>
          </cell>
          <cell r="M1171">
            <v>251</v>
          </cell>
          <cell r="N1171">
            <v>9.9957624255593238</v>
          </cell>
        </row>
        <row r="1172">
          <cell r="A1172" t="str">
            <v>Steel</v>
          </cell>
          <cell r="B1172" t="str">
            <v>STB340027</v>
          </cell>
          <cell r="C1172">
            <v>3480</v>
          </cell>
          <cell r="D1172">
            <v>3400</v>
          </cell>
          <cell r="E1172">
            <v>2050</v>
          </cell>
          <cell r="F1172">
            <v>1780</v>
          </cell>
          <cell r="G1172">
            <v>1900</v>
          </cell>
          <cell r="H1172">
            <v>2100</v>
          </cell>
          <cell r="J1172">
            <v>10000</v>
          </cell>
          <cell r="K1172" t="str">
            <v>Steel Drum</v>
          </cell>
          <cell r="L1172">
            <v>921</v>
          </cell>
          <cell r="M1172">
            <v>251</v>
          </cell>
          <cell r="N1172">
            <v>10.285849237210172</v>
          </cell>
        </row>
        <row r="1173">
          <cell r="A1173" t="str">
            <v>Steel</v>
          </cell>
          <cell r="B1173" t="str">
            <v>STB340029</v>
          </cell>
          <cell r="C1173">
            <v>3480</v>
          </cell>
          <cell r="D1173">
            <v>3400</v>
          </cell>
          <cell r="E1173">
            <v>1950</v>
          </cell>
          <cell r="F1173">
            <v>1780</v>
          </cell>
          <cell r="G1173">
            <v>1900</v>
          </cell>
          <cell r="H1173">
            <v>2100</v>
          </cell>
          <cell r="J1173">
            <v>10000</v>
          </cell>
          <cell r="K1173" t="str">
            <v>Steel Drum</v>
          </cell>
          <cell r="L1173">
            <v>924</v>
          </cell>
          <cell r="M1173">
            <v>251</v>
          </cell>
          <cell r="N1173">
            <v>10.845052729549154</v>
          </cell>
        </row>
        <row r="1174">
          <cell r="A1174" t="str">
            <v>Steel</v>
          </cell>
          <cell r="B1174" t="str">
            <v>STB340036</v>
          </cell>
          <cell r="C1174">
            <v>3480</v>
          </cell>
          <cell r="D1174">
            <v>3400</v>
          </cell>
          <cell r="E1174">
            <v>1700</v>
          </cell>
          <cell r="F1174">
            <v>1780</v>
          </cell>
          <cell r="G1174">
            <v>1900</v>
          </cell>
          <cell r="H1174">
            <v>2100</v>
          </cell>
          <cell r="J1174">
            <v>10000</v>
          </cell>
          <cell r="K1174" t="str">
            <v>Steel Drum</v>
          </cell>
          <cell r="L1174">
            <v>995</v>
          </cell>
          <cell r="M1174">
            <v>251</v>
          </cell>
          <cell r="N1174">
            <v>12.12073569644746</v>
          </cell>
        </row>
        <row r="1175">
          <cell r="A1175" t="str">
            <v>Steel</v>
          </cell>
          <cell r="B1175" t="str">
            <v>STB340011</v>
          </cell>
          <cell r="C1175">
            <v>3480</v>
          </cell>
          <cell r="D1175">
            <v>3400</v>
          </cell>
          <cell r="E1175">
            <v>2400</v>
          </cell>
          <cell r="F1175">
            <v>1760</v>
          </cell>
          <cell r="G1175">
            <v>1900</v>
          </cell>
          <cell r="H1175">
            <v>2100</v>
          </cell>
          <cell r="J1175">
            <v>15000</v>
          </cell>
          <cell r="K1175" t="str">
            <v>Steel Drum</v>
          </cell>
          <cell r="L1175">
            <v>1543</v>
          </cell>
          <cell r="M1175">
            <v>248</v>
          </cell>
          <cell r="N1175">
            <v>8.0173444519611525</v>
          </cell>
        </row>
        <row r="1176">
          <cell r="A1176" t="str">
            <v>Steel</v>
          </cell>
          <cell r="B1176" t="str">
            <v>STB340030</v>
          </cell>
          <cell r="C1176">
            <v>3480</v>
          </cell>
          <cell r="D1176">
            <v>3400</v>
          </cell>
          <cell r="E1176">
            <v>2200</v>
          </cell>
          <cell r="F1176">
            <v>1760</v>
          </cell>
          <cell r="G1176">
            <v>1900</v>
          </cell>
          <cell r="H1176">
            <v>2100</v>
          </cell>
          <cell r="J1176">
            <v>15000</v>
          </cell>
          <cell r="K1176" t="str">
            <v>Steel Drum</v>
          </cell>
          <cell r="L1176">
            <v>1315</v>
          </cell>
          <cell r="M1176">
            <v>248</v>
          </cell>
          <cell r="N1176">
            <v>9.2890611581343006</v>
          </cell>
        </row>
        <row r="1177">
          <cell r="A1177" t="str">
            <v>Steel</v>
          </cell>
          <cell r="B1177" t="str">
            <v>STB340012</v>
          </cell>
          <cell r="C1177">
            <v>3480</v>
          </cell>
          <cell r="D1177">
            <v>3400</v>
          </cell>
          <cell r="E1177">
            <v>2150</v>
          </cell>
          <cell r="F1177">
            <v>1760</v>
          </cell>
          <cell r="G1177">
            <v>1900</v>
          </cell>
          <cell r="H1177">
            <v>2100</v>
          </cell>
          <cell r="J1177">
            <v>15000</v>
          </cell>
          <cell r="K1177" t="str">
            <v>Steel Drum</v>
          </cell>
          <cell r="L1177">
            <v>1484</v>
          </cell>
          <cell r="M1177">
            <v>248</v>
          </cell>
          <cell r="N1177">
            <v>9.589711575082843</v>
          </cell>
        </row>
        <row r="1178">
          <cell r="A1178" t="str">
            <v>Steel</v>
          </cell>
          <cell r="B1178" t="str">
            <v>STB340022</v>
          </cell>
          <cell r="C1178">
            <v>3480</v>
          </cell>
          <cell r="D1178">
            <v>3400</v>
          </cell>
          <cell r="E1178">
            <v>2000</v>
          </cell>
          <cell r="F1178">
            <v>1760</v>
          </cell>
          <cell r="G1178">
            <v>1900</v>
          </cell>
          <cell r="H1178">
            <v>2100</v>
          </cell>
          <cell r="J1178">
            <v>15000</v>
          </cell>
          <cell r="K1178" t="str">
            <v>Steel Drum</v>
          </cell>
          <cell r="L1178">
            <v>1565</v>
          </cell>
          <cell r="M1178">
            <v>267</v>
          </cell>
          <cell r="N1178">
            <v>10.450193802901088</v>
          </cell>
        </row>
        <row r="1179">
          <cell r="A1179" t="str">
            <v>Steel</v>
          </cell>
          <cell r="B1179" t="str">
            <v>STB340037</v>
          </cell>
          <cell r="C1179">
            <v>3480</v>
          </cell>
          <cell r="D1179">
            <v>3400</v>
          </cell>
          <cell r="E1179">
            <v>1550</v>
          </cell>
          <cell r="F1179">
            <v>1700</v>
          </cell>
          <cell r="G1179">
            <v>1900</v>
          </cell>
          <cell r="H1179">
            <v>2100</v>
          </cell>
          <cell r="J1179">
            <v>15000</v>
          </cell>
          <cell r="K1179" t="str">
            <v>Steel Drum</v>
          </cell>
          <cell r="L1179">
            <v>1353</v>
          </cell>
          <cell r="M1179">
            <v>240</v>
          </cell>
          <cell r="N1179">
            <v>12.226882258230626</v>
          </cell>
        </row>
        <row r="1180">
          <cell r="A1180" t="str">
            <v>Steel</v>
          </cell>
          <cell r="B1180" t="str">
            <v>STB340013</v>
          </cell>
          <cell r="C1180">
            <v>3480</v>
          </cell>
          <cell r="D1180">
            <v>3400</v>
          </cell>
          <cell r="E1180">
            <v>2150</v>
          </cell>
          <cell r="F1180">
            <v>1740</v>
          </cell>
          <cell r="G1180">
            <v>1900</v>
          </cell>
          <cell r="H1180">
            <v>2100</v>
          </cell>
          <cell r="J1180">
            <v>20000</v>
          </cell>
          <cell r="K1180" t="str">
            <v>Steel Drum</v>
          </cell>
          <cell r="L1180">
            <v>1740</v>
          </cell>
          <cell r="M1180">
            <v>246</v>
          </cell>
          <cell r="N1180">
            <v>9.4807375799114482</v>
          </cell>
        </row>
        <row r="1181">
          <cell r="A1181" t="str">
            <v>Steel</v>
          </cell>
          <cell r="B1181" t="str">
            <v>STB340017</v>
          </cell>
          <cell r="C1181">
            <v>3480</v>
          </cell>
          <cell r="D1181">
            <v>3400</v>
          </cell>
          <cell r="E1181">
            <v>2000</v>
          </cell>
          <cell r="F1181">
            <v>1740</v>
          </cell>
          <cell r="G1181">
            <v>1900</v>
          </cell>
          <cell r="H1181">
            <v>2100</v>
          </cell>
          <cell r="J1181">
            <v>20000</v>
          </cell>
          <cell r="K1181" t="str">
            <v>Steel Drum</v>
          </cell>
          <cell r="L1181">
            <v>1680</v>
          </cell>
          <cell r="M1181">
            <v>246</v>
          </cell>
          <cell r="N1181">
            <v>10.331441600595394</v>
          </cell>
        </row>
        <row r="1182">
          <cell r="A1182" t="str">
            <v>Steel</v>
          </cell>
          <cell r="B1182" t="str">
            <v>STB340014</v>
          </cell>
          <cell r="C1182">
            <v>3480</v>
          </cell>
          <cell r="D1182">
            <v>3400</v>
          </cell>
          <cell r="E1182">
            <v>1900</v>
          </cell>
          <cell r="F1182">
            <v>1740</v>
          </cell>
          <cell r="G1182">
            <v>1900</v>
          </cell>
          <cell r="H1182">
            <v>2100</v>
          </cell>
          <cell r="J1182">
            <v>20000</v>
          </cell>
          <cell r="K1182" t="str">
            <v>Steel Drum</v>
          </cell>
          <cell r="L1182">
            <v>1812</v>
          </cell>
          <cell r="M1182">
            <v>246</v>
          </cell>
          <cell r="N1182">
            <v>10.864412794276902</v>
          </cell>
        </row>
        <row r="1183">
          <cell r="A1183" t="str">
            <v>Steel</v>
          </cell>
          <cell r="B1183" t="str">
            <v>STB340038</v>
          </cell>
          <cell r="C1183">
            <v>3480</v>
          </cell>
          <cell r="D1183">
            <v>3400</v>
          </cell>
          <cell r="E1183">
            <v>1650</v>
          </cell>
          <cell r="F1183">
            <v>1740</v>
          </cell>
          <cell r="G1183">
            <v>1900</v>
          </cell>
          <cell r="H1183">
            <v>2100</v>
          </cell>
          <cell r="J1183">
            <v>20000</v>
          </cell>
          <cell r="K1183" t="str">
            <v>Steel Drum</v>
          </cell>
          <cell r="L1183">
            <v>1685</v>
          </cell>
          <cell r="M1183">
            <v>246</v>
          </cell>
          <cell r="N1183">
            <v>12.077263908103413</v>
          </cell>
        </row>
        <row r="1184">
          <cell r="A1184" t="str">
            <v>Steel</v>
          </cell>
          <cell r="B1184" t="str">
            <v>STB340025</v>
          </cell>
          <cell r="C1184">
            <v>3480</v>
          </cell>
          <cell r="D1184">
            <v>3400</v>
          </cell>
          <cell r="E1184">
            <v>1550</v>
          </cell>
          <cell r="F1184">
            <v>1700</v>
          </cell>
          <cell r="G1184">
            <v>1900</v>
          </cell>
          <cell r="H1184">
            <v>2100</v>
          </cell>
          <cell r="J1184">
            <v>20000</v>
          </cell>
          <cell r="K1184" t="str">
            <v>Steel Drum</v>
          </cell>
          <cell r="L1184">
            <v>1731</v>
          </cell>
          <cell r="M1184">
            <v>240</v>
          </cell>
          <cell r="N1184">
            <v>12.226882258230626</v>
          </cell>
        </row>
        <row r="1185">
          <cell r="A1185" t="str">
            <v>Steel</v>
          </cell>
          <cell r="B1185" t="str">
            <v>STB340015</v>
          </cell>
          <cell r="C1185">
            <v>3480</v>
          </cell>
          <cell r="D1185">
            <v>3400</v>
          </cell>
          <cell r="E1185">
            <v>1400</v>
          </cell>
          <cell r="F1185">
            <v>1700</v>
          </cell>
          <cell r="G1185">
            <v>1900</v>
          </cell>
          <cell r="H1185">
            <v>2100</v>
          </cell>
          <cell r="J1185">
            <v>20000</v>
          </cell>
          <cell r="K1185" t="str">
            <v>Steel Drum</v>
          </cell>
          <cell r="L1185">
            <v>1903</v>
          </cell>
          <cell r="M1185">
            <v>240</v>
          </cell>
          <cell r="N1185">
            <v>12.817698026646356</v>
          </cell>
        </row>
        <row r="1186">
          <cell r="A1186" t="str">
            <v>Steel</v>
          </cell>
          <cell r="B1186" t="str">
            <v>STB340051</v>
          </cell>
          <cell r="C1186">
            <v>3480</v>
          </cell>
          <cell r="D1186">
            <v>3400</v>
          </cell>
          <cell r="E1186">
            <v>1500</v>
          </cell>
          <cell r="F1186">
            <v>1700</v>
          </cell>
          <cell r="G1186">
            <v>1900</v>
          </cell>
          <cell r="H1186">
            <v>2100</v>
          </cell>
          <cell r="J1186">
            <v>22000</v>
          </cell>
          <cell r="K1186" t="str">
            <v>Steel Drum</v>
          </cell>
          <cell r="L1186">
            <v>1799</v>
          </cell>
          <cell r="M1186">
            <v>240</v>
          </cell>
          <cell r="N1186">
            <v>12.430496732091413</v>
          </cell>
        </row>
        <row r="1187">
          <cell r="A1187" t="str">
            <v>Steel</v>
          </cell>
          <cell r="B1187" t="str">
            <v>STB340020</v>
          </cell>
          <cell r="C1187">
            <v>3480</v>
          </cell>
          <cell r="D1187">
            <v>3400</v>
          </cell>
          <cell r="E1187">
            <v>1900</v>
          </cell>
          <cell r="F1187">
            <v>1700</v>
          </cell>
          <cell r="G1187">
            <v>1900</v>
          </cell>
          <cell r="H1187">
            <v>2100</v>
          </cell>
          <cell r="J1187">
            <v>25000</v>
          </cell>
          <cell r="K1187" t="str">
            <v>Steel Drum</v>
          </cell>
          <cell r="L1187">
            <v>2011</v>
          </cell>
          <cell r="M1187">
            <v>240</v>
          </cell>
          <cell r="N1187">
            <v>10.614656178316514</v>
          </cell>
        </row>
        <row r="1188">
          <cell r="A1188" t="str">
            <v>Steel</v>
          </cell>
          <cell r="B1188" t="str">
            <v>STB340016</v>
          </cell>
          <cell r="C1188">
            <v>3480</v>
          </cell>
          <cell r="D1188">
            <v>3400</v>
          </cell>
          <cell r="E1188">
            <v>1400</v>
          </cell>
          <cell r="F1188">
            <v>1700</v>
          </cell>
          <cell r="G1188">
            <v>1900</v>
          </cell>
          <cell r="H1188">
            <v>2100</v>
          </cell>
          <cell r="J1188">
            <v>25000</v>
          </cell>
          <cell r="K1188" t="str">
            <v>Steel Drum</v>
          </cell>
          <cell r="L1188">
            <v>1968</v>
          </cell>
          <cell r="M1188">
            <v>240</v>
          </cell>
          <cell r="N1188">
            <v>12.817698026646356</v>
          </cell>
        </row>
        <row r="1189">
          <cell r="A1189" t="str">
            <v>Steel</v>
          </cell>
          <cell r="B1189" t="str">
            <v>STB350039</v>
          </cell>
          <cell r="C1189">
            <v>3580</v>
          </cell>
          <cell r="D1189">
            <v>3500</v>
          </cell>
          <cell r="E1189">
            <v>2350</v>
          </cell>
          <cell r="F1189">
            <v>1780</v>
          </cell>
          <cell r="G1189">
            <v>1900</v>
          </cell>
          <cell r="H1189">
            <v>2100</v>
          </cell>
          <cell r="J1189">
            <v>4000</v>
          </cell>
          <cell r="K1189" t="str">
            <v>Steel Drum</v>
          </cell>
          <cell r="L1189">
            <v>922</v>
          </cell>
          <cell r="M1189">
            <v>258</v>
          </cell>
          <cell r="N1189">
            <v>9.4051037367762724</v>
          </cell>
        </row>
        <row r="1190">
          <cell r="A1190" t="str">
            <v>Steel</v>
          </cell>
          <cell r="B1190" t="str">
            <v>STB350031</v>
          </cell>
          <cell r="C1190">
            <v>3580</v>
          </cell>
          <cell r="D1190">
            <v>3500</v>
          </cell>
          <cell r="E1190">
            <v>2300</v>
          </cell>
          <cell r="F1190">
            <v>1740</v>
          </cell>
          <cell r="G1190">
            <v>1900</v>
          </cell>
          <cell r="H1190">
            <v>2100</v>
          </cell>
          <cell r="J1190">
            <v>5000</v>
          </cell>
          <cell r="K1190" t="str">
            <v>Steel Drum</v>
          </cell>
          <cell r="L1190">
            <v>933</v>
          </cell>
          <cell r="M1190">
            <v>253</v>
          </cell>
          <cell r="N1190">
            <v>9.5114859180084572</v>
          </cell>
        </row>
        <row r="1191">
          <cell r="A1191" t="str">
            <v>Steel</v>
          </cell>
          <cell r="B1191" t="str">
            <v>STB350046</v>
          </cell>
          <cell r="C1191">
            <v>3580</v>
          </cell>
          <cell r="D1191">
            <v>3500</v>
          </cell>
          <cell r="E1191">
            <v>2100</v>
          </cell>
          <cell r="F1191">
            <v>1780</v>
          </cell>
          <cell r="G1191">
            <v>1900</v>
          </cell>
          <cell r="H1191">
            <v>2100</v>
          </cell>
          <cell r="J1191">
            <v>6000</v>
          </cell>
          <cell r="K1191" t="str">
            <v>Steel Drum</v>
          </cell>
          <cell r="L1191">
            <v>965</v>
          </cell>
          <cell r="M1191">
            <v>258</v>
          </cell>
          <cell r="N1191">
            <v>10.96038844984407</v>
          </cell>
        </row>
        <row r="1192">
          <cell r="A1192" t="str">
            <v>Steel</v>
          </cell>
          <cell r="B1192" t="str">
            <v>STB350026</v>
          </cell>
          <cell r="C1192">
            <v>3580</v>
          </cell>
          <cell r="D1192">
            <v>3500</v>
          </cell>
          <cell r="E1192">
            <v>2450</v>
          </cell>
          <cell r="F1192">
            <v>1780</v>
          </cell>
          <cell r="G1192">
            <v>1900</v>
          </cell>
          <cell r="H1192">
            <v>2100</v>
          </cell>
          <cell r="J1192">
            <v>8000</v>
          </cell>
          <cell r="K1192" t="str">
            <v>Steel Drum</v>
          </cell>
          <cell r="L1192">
            <v>995</v>
          </cell>
          <cell r="M1192">
            <v>258</v>
          </cell>
          <cell r="N1192">
            <v>8.7340595459694939</v>
          </cell>
        </row>
        <row r="1193">
          <cell r="A1193" t="str">
            <v>Steel</v>
          </cell>
          <cell r="B1193" t="str">
            <v>STB350025</v>
          </cell>
          <cell r="C1193">
            <v>3580</v>
          </cell>
          <cell r="D1193">
            <v>3500</v>
          </cell>
          <cell r="E1193">
            <v>2150</v>
          </cell>
          <cell r="F1193">
            <v>1780</v>
          </cell>
          <cell r="G1193">
            <v>1900</v>
          </cell>
          <cell r="H1193">
            <v>2100</v>
          </cell>
          <cell r="J1193">
            <v>8000</v>
          </cell>
          <cell r="K1193" t="str">
            <v>Steel Drum</v>
          </cell>
          <cell r="L1193">
            <v>925</v>
          </cell>
          <cell r="M1193">
            <v>258</v>
          </cell>
          <cell r="N1193">
            <v>10.663311594538985</v>
          </cell>
        </row>
        <row r="1194">
          <cell r="A1194" t="str">
            <v>Steel</v>
          </cell>
          <cell r="B1194" t="str">
            <v>STB350019</v>
          </cell>
          <cell r="C1194">
            <v>3580</v>
          </cell>
          <cell r="D1194">
            <v>3500</v>
          </cell>
          <cell r="E1194">
            <v>2500</v>
          </cell>
          <cell r="F1194">
            <v>1780</v>
          </cell>
          <cell r="G1194">
            <v>1900</v>
          </cell>
          <cell r="H1194">
            <v>2100</v>
          </cell>
          <cell r="J1194">
            <v>10000</v>
          </cell>
          <cell r="K1194" t="str">
            <v>Steel Drum</v>
          </cell>
          <cell r="L1194">
            <v>1133</v>
          </cell>
          <cell r="M1194">
            <v>258</v>
          </cell>
          <cell r="N1194">
            <v>8.3880523850847482</v>
          </cell>
        </row>
        <row r="1195">
          <cell r="A1195" t="str">
            <v>Steel</v>
          </cell>
          <cell r="B1195" t="str">
            <v>STB350018</v>
          </cell>
          <cell r="C1195">
            <v>3580</v>
          </cell>
          <cell r="D1195">
            <v>3500</v>
          </cell>
          <cell r="E1195">
            <v>2250</v>
          </cell>
          <cell r="F1195">
            <v>1740</v>
          </cell>
          <cell r="G1195">
            <v>1900</v>
          </cell>
          <cell r="H1195">
            <v>2100</v>
          </cell>
          <cell r="J1195">
            <v>10000</v>
          </cell>
          <cell r="K1195" t="str">
            <v>Steel Drum</v>
          </cell>
          <cell r="L1195">
            <v>1186</v>
          </cell>
          <cell r="M1195">
            <v>253</v>
          </cell>
          <cell r="N1195">
            <v>9.822385780989336</v>
          </cell>
        </row>
        <row r="1196">
          <cell r="A1196" t="str">
            <v>Steel</v>
          </cell>
          <cell r="B1196" t="str">
            <v>STB350032</v>
          </cell>
          <cell r="C1196">
            <v>3580</v>
          </cell>
          <cell r="D1196">
            <v>3500</v>
          </cell>
          <cell r="E1196">
            <v>2150</v>
          </cell>
          <cell r="F1196">
            <v>1780</v>
          </cell>
          <cell r="G1196">
            <v>1900</v>
          </cell>
          <cell r="H1196">
            <v>2100</v>
          </cell>
          <cell r="J1196">
            <v>10000</v>
          </cell>
          <cell r="K1196" t="str">
            <v>Steel Drum</v>
          </cell>
          <cell r="L1196">
            <v>991</v>
          </cell>
          <cell r="M1196">
            <v>258</v>
          </cell>
          <cell r="N1196">
            <v>10.663311594538985</v>
          </cell>
        </row>
        <row r="1197">
          <cell r="A1197" t="str">
            <v>Steel</v>
          </cell>
          <cell r="B1197" t="str">
            <v>STB350036</v>
          </cell>
          <cell r="C1197">
            <v>3580</v>
          </cell>
          <cell r="D1197">
            <v>3500</v>
          </cell>
          <cell r="E1197">
            <v>2100</v>
          </cell>
          <cell r="F1197">
            <v>1780</v>
          </cell>
          <cell r="G1197">
            <v>1900</v>
          </cell>
          <cell r="H1197">
            <v>2100</v>
          </cell>
          <cell r="J1197">
            <v>10000</v>
          </cell>
          <cell r="K1197" t="str">
            <v>Steel Drum</v>
          </cell>
          <cell r="L1197">
            <v>994</v>
          </cell>
          <cell r="M1197">
            <v>258</v>
          </cell>
          <cell r="N1197">
            <v>10.96038844984407</v>
          </cell>
        </row>
        <row r="1198">
          <cell r="A1198" t="str">
            <v>Steel</v>
          </cell>
          <cell r="B1198" t="str">
            <v>STB350030</v>
          </cell>
          <cell r="C1198">
            <v>3580</v>
          </cell>
          <cell r="D1198">
            <v>3500</v>
          </cell>
          <cell r="E1198">
            <v>2050</v>
          </cell>
          <cell r="F1198">
            <v>1780</v>
          </cell>
          <cell r="G1198">
            <v>1900</v>
          </cell>
          <cell r="H1198">
            <v>2100</v>
          </cell>
          <cell r="J1198">
            <v>10000</v>
          </cell>
          <cell r="K1198" t="str">
            <v>Steel Drum</v>
          </cell>
          <cell r="L1198">
            <v>1022</v>
          </cell>
          <cell r="M1198">
            <v>258</v>
          </cell>
          <cell r="N1198">
            <v>11.250475261494916</v>
          </cell>
        </row>
        <row r="1199">
          <cell r="A1199" t="str">
            <v>Steel</v>
          </cell>
          <cell r="B1199" t="str">
            <v>STB350023</v>
          </cell>
          <cell r="C1199">
            <v>3580</v>
          </cell>
          <cell r="D1199">
            <v>3500</v>
          </cell>
          <cell r="E1199">
            <v>2000</v>
          </cell>
          <cell r="F1199">
            <v>1780</v>
          </cell>
          <cell r="G1199">
            <v>1900</v>
          </cell>
          <cell r="H1199">
            <v>2100</v>
          </cell>
          <cell r="J1199">
            <v>10000</v>
          </cell>
          <cell r="K1199" t="str">
            <v>Steel Drum</v>
          </cell>
          <cell r="L1199">
            <v>1050</v>
          </cell>
          <cell r="M1199">
            <v>258</v>
          </cell>
          <cell r="N1199">
            <v>11.533572029491527</v>
          </cell>
        </row>
        <row r="1200">
          <cell r="A1200" t="str">
            <v>Steel</v>
          </cell>
          <cell r="B1200" t="str">
            <v>STB350024</v>
          </cell>
          <cell r="C1200">
            <v>3580</v>
          </cell>
          <cell r="D1200">
            <v>3500</v>
          </cell>
          <cell r="E1200">
            <v>1900</v>
          </cell>
          <cell r="F1200">
            <v>1780</v>
          </cell>
          <cell r="G1200">
            <v>1900</v>
          </cell>
          <cell r="H1200">
            <v>2100</v>
          </cell>
          <cell r="J1200">
            <v>10000</v>
          </cell>
          <cell r="K1200" t="str">
            <v>Steel Drum</v>
          </cell>
          <cell r="L1200">
            <v>1016</v>
          </cell>
          <cell r="M1200">
            <v>258</v>
          </cell>
          <cell r="N1200">
            <v>12.078795434522037</v>
          </cell>
        </row>
        <row r="1201">
          <cell r="A1201" t="str">
            <v>Steel</v>
          </cell>
          <cell r="B1201" t="str">
            <v>STB350029</v>
          </cell>
          <cell r="C1201">
            <v>3580</v>
          </cell>
          <cell r="D1201">
            <v>3500</v>
          </cell>
          <cell r="E1201">
            <v>1550</v>
          </cell>
          <cell r="F1201">
            <v>1700</v>
          </cell>
          <cell r="G1201">
            <v>1900</v>
          </cell>
          <cell r="H1201">
            <v>2100</v>
          </cell>
          <cell r="J1201">
            <v>10000</v>
          </cell>
          <cell r="K1201" t="str">
            <v>Steel Drum</v>
          </cell>
          <cell r="L1201">
            <v>1053</v>
          </cell>
          <cell r="M1201">
            <v>247</v>
          </cell>
          <cell r="N1201">
            <v>13.148154303895833</v>
          </cell>
        </row>
        <row r="1202">
          <cell r="A1202" t="str">
            <v>Steel</v>
          </cell>
          <cell r="B1202" t="str">
            <v>STB350035</v>
          </cell>
          <cell r="C1202">
            <v>3580</v>
          </cell>
          <cell r="D1202">
            <v>3500</v>
          </cell>
          <cell r="E1202">
            <v>2050</v>
          </cell>
          <cell r="F1202">
            <v>1740</v>
          </cell>
          <cell r="G1202">
            <v>1900</v>
          </cell>
          <cell r="H1202">
            <v>2100</v>
          </cell>
          <cell r="J1202">
            <v>12000</v>
          </cell>
          <cell r="K1202" t="str">
            <v>Steel Drum</v>
          </cell>
          <cell r="L1202">
            <v>1124</v>
          </cell>
          <cell r="M1202">
            <v>253</v>
          </cell>
          <cell r="N1202">
            <v>10.99765559269728</v>
          </cell>
        </row>
        <row r="1203">
          <cell r="A1203" t="str">
            <v>Steel</v>
          </cell>
          <cell r="B1203" t="str">
            <v>STB350034</v>
          </cell>
          <cell r="C1203">
            <v>3580</v>
          </cell>
          <cell r="D1203">
            <v>3500</v>
          </cell>
          <cell r="E1203">
            <v>2000</v>
          </cell>
          <cell r="F1203">
            <v>1740</v>
          </cell>
          <cell r="G1203">
            <v>1900</v>
          </cell>
          <cell r="H1203">
            <v>2100</v>
          </cell>
          <cell r="J1203">
            <v>12000</v>
          </cell>
          <cell r="K1203" t="str">
            <v>Steel Drum</v>
          </cell>
          <cell r="L1203">
            <v>1168</v>
          </cell>
          <cell r="M1203">
            <v>253</v>
          </cell>
          <cell r="N1203">
            <v>11.27439063557037</v>
          </cell>
        </row>
        <row r="1204">
          <cell r="A1204" t="str">
            <v>Steel</v>
          </cell>
          <cell r="B1204" t="str">
            <v>STB350011</v>
          </cell>
          <cell r="C1204">
            <v>3580</v>
          </cell>
          <cell r="D1204">
            <v>3500</v>
          </cell>
          <cell r="E1204">
            <v>2500</v>
          </cell>
          <cell r="F1204">
            <v>1760</v>
          </cell>
          <cell r="G1204">
            <v>1900</v>
          </cell>
          <cell r="H1204">
            <v>2100</v>
          </cell>
          <cell r="J1204">
            <v>15000</v>
          </cell>
          <cell r="K1204" t="str">
            <v>Steel Drum</v>
          </cell>
          <cell r="L1204">
            <v>1591</v>
          </cell>
          <cell r="M1204">
            <v>256</v>
          </cell>
          <cell r="N1204">
            <v>8.2938046054770531</v>
          </cell>
        </row>
        <row r="1205">
          <cell r="A1205" t="str">
            <v>Steel</v>
          </cell>
          <cell r="B1205" t="str">
            <v>STB350015</v>
          </cell>
          <cell r="C1205">
            <v>3580</v>
          </cell>
          <cell r="D1205">
            <v>3500</v>
          </cell>
          <cell r="E1205">
            <v>2150</v>
          </cell>
          <cell r="F1205">
            <v>1760</v>
          </cell>
          <cell r="G1205">
            <v>1900</v>
          </cell>
          <cell r="H1205">
            <v>2100</v>
          </cell>
          <cell r="J1205">
            <v>15000</v>
          </cell>
          <cell r="K1205" t="str">
            <v>Steel Drum</v>
          </cell>
          <cell r="L1205">
            <v>1545</v>
          </cell>
          <cell r="M1205">
            <v>256</v>
          </cell>
          <cell r="N1205">
            <v>10.543499104712705</v>
          </cell>
        </row>
        <row r="1206">
          <cell r="A1206" t="str">
            <v>Steel</v>
          </cell>
          <cell r="B1206" t="str">
            <v>STB350027</v>
          </cell>
          <cell r="C1206">
            <v>3580</v>
          </cell>
          <cell r="D1206">
            <v>3500</v>
          </cell>
          <cell r="E1206">
            <v>2050</v>
          </cell>
          <cell r="F1206">
            <v>1740</v>
          </cell>
          <cell r="G1206">
            <v>1900</v>
          </cell>
          <cell r="H1206">
            <v>2100</v>
          </cell>
          <cell r="J1206">
            <v>15000</v>
          </cell>
          <cell r="K1206" t="str">
            <v>Steel Drum</v>
          </cell>
          <cell r="L1206">
            <v>1373</v>
          </cell>
          <cell r="M1206">
            <v>253</v>
          </cell>
          <cell r="N1206">
            <v>10.99765559269728</v>
          </cell>
        </row>
        <row r="1207">
          <cell r="A1207" t="str">
            <v>Steel</v>
          </cell>
          <cell r="B1207" t="str">
            <v>STB350021</v>
          </cell>
          <cell r="C1207">
            <v>3580</v>
          </cell>
          <cell r="D1207">
            <v>3500</v>
          </cell>
          <cell r="E1207">
            <v>2000</v>
          </cell>
          <cell r="F1207">
            <v>1760</v>
          </cell>
          <cell r="G1207">
            <v>1900</v>
          </cell>
          <cell r="H1207">
            <v>2100</v>
          </cell>
          <cell r="J1207">
            <v>15000</v>
          </cell>
          <cell r="K1207" t="str">
            <v>Steel Drum</v>
          </cell>
          <cell r="L1207">
            <v>1540</v>
          </cell>
          <cell r="M1207">
            <v>256</v>
          </cell>
          <cell r="N1207">
            <v>11.403981332530948</v>
          </cell>
        </row>
        <row r="1208">
          <cell r="A1208" t="str">
            <v>Steel</v>
          </cell>
          <cell r="B1208" t="str">
            <v>STB350022</v>
          </cell>
          <cell r="C1208">
            <v>3580</v>
          </cell>
          <cell r="D1208">
            <v>3500</v>
          </cell>
          <cell r="E1208">
            <v>1800</v>
          </cell>
          <cell r="F1208">
            <v>1760</v>
          </cell>
          <cell r="G1208">
            <v>1900</v>
          </cell>
          <cell r="H1208">
            <v>2100</v>
          </cell>
          <cell r="J1208">
            <v>17000</v>
          </cell>
          <cell r="K1208" t="str">
            <v>Steel Drum</v>
          </cell>
          <cell r="L1208">
            <v>1477</v>
          </cell>
          <cell r="M1208">
            <v>256</v>
          </cell>
          <cell r="N1208">
            <v>12.454529915891376</v>
          </cell>
        </row>
        <row r="1209">
          <cell r="A1209" t="str">
            <v>Steel</v>
          </cell>
          <cell r="B1209" t="str">
            <v>STB350012</v>
          </cell>
          <cell r="C1209">
            <v>3580</v>
          </cell>
          <cell r="D1209">
            <v>3500</v>
          </cell>
          <cell r="E1209">
            <v>2250</v>
          </cell>
          <cell r="F1209">
            <v>1740</v>
          </cell>
          <cell r="G1209">
            <v>1900</v>
          </cell>
          <cell r="H1209">
            <v>2100</v>
          </cell>
          <cell r="J1209">
            <v>20000</v>
          </cell>
          <cell r="K1209" t="str">
            <v>Steel Drum</v>
          </cell>
          <cell r="L1209">
            <v>1798</v>
          </cell>
          <cell r="M1209">
            <v>253</v>
          </cell>
          <cell r="N1209">
            <v>9.822385780989336</v>
          </cell>
        </row>
        <row r="1210">
          <cell r="A1210" t="str">
            <v>Steel</v>
          </cell>
          <cell r="B1210" t="str">
            <v>STB350028</v>
          </cell>
          <cell r="C1210">
            <v>3580</v>
          </cell>
          <cell r="D1210">
            <v>3500</v>
          </cell>
          <cell r="E1210">
            <v>2050</v>
          </cell>
          <cell r="F1210">
            <v>1740</v>
          </cell>
          <cell r="G1210">
            <v>1900</v>
          </cell>
          <cell r="H1210">
            <v>2100</v>
          </cell>
          <cell r="J1210">
            <v>20000</v>
          </cell>
          <cell r="K1210" t="str">
            <v>Steel Drum</v>
          </cell>
          <cell r="L1210">
            <v>1630</v>
          </cell>
          <cell r="M1210">
            <v>253</v>
          </cell>
          <cell r="N1210">
            <v>10.99765559269728</v>
          </cell>
        </row>
        <row r="1211">
          <cell r="A1211" t="str">
            <v>Steel</v>
          </cell>
          <cell r="B1211" t="str">
            <v>STB350013</v>
          </cell>
          <cell r="C1211">
            <v>3580</v>
          </cell>
          <cell r="D1211">
            <v>3500</v>
          </cell>
          <cell r="E1211">
            <v>2000</v>
          </cell>
          <cell r="F1211">
            <v>1740</v>
          </cell>
          <cell r="G1211">
            <v>1900</v>
          </cell>
          <cell r="H1211">
            <v>2100</v>
          </cell>
          <cell r="J1211">
            <v>20000</v>
          </cell>
          <cell r="K1211" t="str">
            <v>Steel Drum</v>
          </cell>
          <cell r="L1211">
            <v>1879</v>
          </cell>
          <cell r="M1211">
            <v>253</v>
          </cell>
          <cell r="N1211">
            <v>11.27439063557037</v>
          </cell>
        </row>
        <row r="1212">
          <cell r="A1212" t="str">
            <v>Steel</v>
          </cell>
          <cell r="B1212" t="str">
            <v>STB350042</v>
          </cell>
          <cell r="C1212">
            <v>3580</v>
          </cell>
          <cell r="D1212">
            <v>3500</v>
          </cell>
          <cell r="E1212">
            <v>1950</v>
          </cell>
          <cell r="F1212">
            <v>1740</v>
          </cell>
          <cell r="G1212">
            <v>1900</v>
          </cell>
          <cell r="H1212">
            <v>2100</v>
          </cell>
          <cell r="J1212">
            <v>20000</v>
          </cell>
          <cell r="K1212" t="str">
            <v>Steel Drum</v>
          </cell>
          <cell r="L1212">
            <v>1646</v>
          </cell>
          <cell r="M1212">
            <v>253</v>
          </cell>
          <cell r="N1212">
            <v>11.544292714421902</v>
          </cell>
        </row>
        <row r="1213">
          <cell r="A1213" t="str">
            <v>Steel</v>
          </cell>
          <cell r="B1213" t="str">
            <v>STB350020</v>
          </cell>
          <cell r="C1213">
            <v>3580</v>
          </cell>
          <cell r="D1213">
            <v>3500</v>
          </cell>
          <cell r="E1213">
            <v>1900</v>
          </cell>
          <cell r="F1213">
            <v>1740</v>
          </cell>
          <cell r="G1213">
            <v>1900</v>
          </cell>
          <cell r="H1213">
            <v>2100</v>
          </cell>
          <cell r="J1213">
            <v>20000</v>
          </cell>
          <cell r="K1213" t="str">
            <v>Steel Drum</v>
          </cell>
          <cell r="L1213">
            <v>2003</v>
          </cell>
          <cell r="M1213">
            <v>253</v>
          </cell>
          <cell r="N1213">
            <v>11.807361829251878</v>
          </cell>
        </row>
        <row r="1214">
          <cell r="A1214" t="str">
            <v>Steel</v>
          </cell>
          <cell r="B1214" t="str">
            <v>STB350017</v>
          </cell>
          <cell r="C1214">
            <v>3580</v>
          </cell>
          <cell r="D1214">
            <v>3500</v>
          </cell>
          <cell r="E1214">
            <v>1800</v>
          </cell>
          <cell r="F1214">
            <v>1700</v>
          </cell>
          <cell r="G1214">
            <v>1900</v>
          </cell>
          <cell r="H1214">
            <v>2100</v>
          </cell>
          <cell r="J1214">
            <v>23000</v>
          </cell>
          <cell r="K1214" t="str">
            <v>Steel Drum</v>
          </cell>
          <cell r="L1214">
            <v>2000</v>
          </cell>
          <cell r="M1214">
            <v>247</v>
          </cell>
          <cell r="N1214">
            <v>12.029943668758717</v>
          </cell>
        </row>
        <row r="1215">
          <cell r="A1215" t="str">
            <v>Steel</v>
          </cell>
          <cell r="B1215" t="str">
            <v>STB350016</v>
          </cell>
          <cell r="C1215">
            <v>3580</v>
          </cell>
          <cell r="D1215">
            <v>3500</v>
          </cell>
          <cell r="E1215">
            <v>1900</v>
          </cell>
          <cell r="F1215">
            <v>1700</v>
          </cell>
          <cell r="G1215">
            <v>1900</v>
          </cell>
          <cell r="H1215">
            <v>2100</v>
          </cell>
          <cell r="J1215">
            <v>25000</v>
          </cell>
          <cell r="K1215" t="str">
            <v>Steel Drum</v>
          </cell>
          <cell r="L1215">
            <v>2025</v>
          </cell>
          <cell r="M1215">
            <v>247</v>
          </cell>
          <cell r="N1215">
            <v>11.53592822398172</v>
          </cell>
        </row>
        <row r="1216">
          <cell r="A1216" t="str">
            <v>Steel</v>
          </cell>
          <cell r="B1216" t="str">
            <v>STB350014</v>
          </cell>
          <cell r="C1216">
            <v>3580</v>
          </cell>
          <cell r="D1216">
            <v>3500</v>
          </cell>
          <cell r="E1216">
            <v>1500</v>
          </cell>
          <cell r="F1216">
            <v>1700</v>
          </cell>
          <cell r="G1216">
            <v>1900</v>
          </cell>
          <cell r="H1216">
            <v>2100</v>
          </cell>
          <cell r="J1216">
            <v>25000</v>
          </cell>
          <cell r="K1216" t="str">
            <v>Steel Drum</v>
          </cell>
          <cell r="L1216">
            <v>2030</v>
          </cell>
          <cell r="M1216">
            <v>247</v>
          </cell>
          <cell r="N1216">
            <v>13.351768777756622</v>
          </cell>
        </row>
        <row r="1217">
          <cell r="A1217" t="str">
            <v>Steel</v>
          </cell>
          <cell r="B1217" t="str">
            <v>STB360050</v>
          </cell>
          <cell r="C1217">
            <v>3680</v>
          </cell>
          <cell r="D1217">
            <v>3600</v>
          </cell>
          <cell r="E1217">
            <v>2200</v>
          </cell>
          <cell r="F1217">
            <v>1780</v>
          </cell>
          <cell r="G1217">
            <v>1900</v>
          </cell>
          <cell r="H1217">
            <v>2100</v>
          </cell>
          <cell r="J1217">
            <v>6000</v>
          </cell>
          <cell r="K1217" t="str">
            <v>Steel Drum</v>
          </cell>
          <cell r="L1217">
            <v>1185</v>
          </cell>
          <cell r="M1217">
            <v>266</v>
          </cell>
          <cell r="N1217">
            <v>11.351830894481358</v>
          </cell>
        </row>
        <row r="1218">
          <cell r="A1218" t="str">
            <v>Steel</v>
          </cell>
          <cell r="B1218" t="str">
            <v>STB360023</v>
          </cell>
          <cell r="C1218">
            <v>3680</v>
          </cell>
          <cell r="D1218">
            <v>3600</v>
          </cell>
          <cell r="E1218">
            <v>2500</v>
          </cell>
          <cell r="F1218">
            <v>1780</v>
          </cell>
          <cell r="G1218">
            <v>1900</v>
          </cell>
          <cell r="H1218">
            <v>2100</v>
          </cell>
          <cell r="J1218">
            <v>8000</v>
          </cell>
          <cell r="K1218" t="str">
            <v>Steel Drum</v>
          </cell>
          <cell r="L1218">
            <v>1025</v>
          </cell>
          <cell r="M1218">
            <v>266</v>
          </cell>
          <cell r="N1218">
            <v>9.3806385839864426</v>
          </cell>
        </row>
        <row r="1219">
          <cell r="A1219" t="str">
            <v>Steel</v>
          </cell>
          <cell r="B1219" t="str">
            <v>STB360019</v>
          </cell>
          <cell r="C1219">
            <v>3680</v>
          </cell>
          <cell r="D1219">
            <v>3600</v>
          </cell>
          <cell r="E1219">
            <v>2600</v>
          </cell>
          <cell r="F1219">
            <v>1780</v>
          </cell>
          <cell r="G1219">
            <v>1900</v>
          </cell>
          <cell r="H1219">
            <v>2100</v>
          </cell>
          <cell r="J1219">
            <v>10000</v>
          </cell>
          <cell r="K1219" t="str">
            <v>Steel Drum</v>
          </cell>
          <cell r="L1219">
            <v>1165</v>
          </cell>
          <cell r="M1219">
            <v>266</v>
          </cell>
          <cell r="N1219">
            <v>8.6676541312542383</v>
          </cell>
        </row>
        <row r="1220">
          <cell r="A1220" t="str">
            <v>Steel</v>
          </cell>
          <cell r="B1220" t="str">
            <v>STB360039</v>
          </cell>
          <cell r="C1220">
            <v>3680</v>
          </cell>
          <cell r="D1220">
            <v>3600</v>
          </cell>
          <cell r="E1220">
            <v>2500</v>
          </cell>
          <cell r="F1220">
            <v>1780</v>
          </cell>
          <cell r="G1220">
            <v>1900</v>
          </cell>
          <cell r="H1220">
            <v>2100</v>
          </cell>
          <cell r="J1220">
            <v>10000</v>
          </cell>
          <cell r="K1220" t="str">
            <v>Steel Drum</v>
          </cell>
          <cell r="L1220">
            <v>1144</v>
          </cell>
          <cell r="M1220">
            <v>266</v>
          </cell>
          <cell r="N1220">
            <v>9.3806385839864426</v>
          </cell>
        </row>
        <row r="1221">
          <cell r="A1221" t="str">
            <v>Steel</v>
          </cell>
          <cell r="B1221" t="str">
            <v>STB360040</v>
          </cell>
          <cell r="C1221">
            <v>3680</v>
          </cell>
          <cell r="D1221">
            <v>3600</v>
          </cell>
          <cell r="E1221">
            <v>2450</v>
          </cell>
          <cell r="F1221">
            <v>1760</v>
          </cell>
          <cell r="G1221">
            <v>1900</v>
          </cell>
          <cell r="H1221">
            <v>2100</v>
          </cell>
          <cell r="J1221">
            <v>10000</v>
          </cell>
          <cell r="K1221" t="str">
            <v>Steel Drum</v>
          </cell>
          <cell r="L1221">
            <v>1069</v>
          </cell>
          <cell r="M1221">
            <v>263</v>
          </cell>
          <cell r="N1221">
            <v>9.6173575904344322</v>
          </cell>
        </row>
        <row r="1222">
          <cell r="A1222" t="str">
            <v>Steel</v>
          </cell>
          <cell r="B1222" t="str">
            <v>STB360015</v>
          </cell>
          <cell r="C1222">
            <v>3680</v>
          </cell>
          <cell r="D1222">
            <v>3600</v>
          </cell>
          <cell r="E1222">
            <v>2350</v>
          </cell>
          <cell r="F1222">
            <v>1740</v>
          </cell>
          <cell r="G1222">
            <v>1900</v>
          </cell>
          <cell r="H1222">
            <v>2100</v>
          </cell>
          <cell r="J1222">
            <v>10000</v>
          </cell>
          <cell r="K1222" t="str">
            <v>Steel Drum</v>
          </cell>
          <cell r="L1222">
            <v>1258</v>
          </cell>
          <cell r="M1222">
            <v>260</v>
          </cell>
          <cell r="N1222">
            <v>10.164033982067229</v>
          </cell>
        </row>
        <row r="1223">
          <cell r="A1223" t="str">
            <v>Steel</v>
          </cell>
          <cell r="B1223" t="str">
            <v>STB360045</v>
          </cell>
          <cell r="C1223">
            <v>3680</v>
          </cell>
          <cell r="D1223">
            <v>3600</v>
          </cell>
          <cell r="E1223">
            <v>2300</v>
          </cell>
          <cell r="F1223">
            <v>1780</v>
          </cell>
          <cell r="G1223">
            <v>1900</v>
          </cell>
          <cell r="H1223">
            <v>2100</v>
          </cell>
          <cell r="J1223">
            <v>10000</v>
          </cell>
          <cell r="K1223" t="str">
            <v>Steel Drum</v>
          </cell>
          <cell r="L1223">
            <v>1048</v>
          </cell>
          <cell r="M1223">
            <v>266</v>
          </cell>
          <cell r="N1223">
            <v>10.722726965600001</v>
          </cell>
        </row>
        <row r="1224">
          <cell r="A1224" t="str">
            <v>Steel</v>
          </cell>
          <cell r="B1224" t="str">
            <v>STB360038</v>
          </cell>
          <cell r="C1224">
            <v>3680</v>
          </cell>
          <cell r="D1224">
            <v>3600</v>
          </cell>
          <cell r="E1224">
            <v>2250</v>
          </cell>
          <cell r="F1224">
            <v>1780</v>
          </cell>
          <cell r="G1224">
            <v>1900</v>
          </cell>
          <cell r="H1224">
            <v>2100</v>
          </cell>
          <cell r="J1224">
            <v>10000</v>
          </cell>
          <cell r="K1224" t="str">
            <v>Steel Drum</v>
          </cell>
          <cell r="L1224">
            <v>1048</v>
          </cell>
          <cell r="M1224">
            <v>266</v>
          </cell>
          <cell r="N1224">
            <v>11.0407739518678</v>
          </cell>
        </row>
        <row r="1225">
          <cell r="A1225" t="str">
            <v>Steel</v>
          </cell>
          <cell r="B1225" t="str">
            <v>STB360013</v>
          </cell>
          <cell r="C1225">
            <v>3680</v>
          </cell>
          <cell r="D1225">
            <v>3600</v>
          </cell>
          <cell r="E1225">
            <v>2200</v>
          </cell>
          <cell r="F1225">
            <v>1780</v>
          </cell>
          <cell r="G1225">
            <v>1900</v>
          </cell>
          <cell r="H1225">
            <v>2100</v>
          </cell>
          <cell r="J1225">
            <v>10000</v>
          </cell>
          <cell r="K1225" t="str">
            <v>Steel Drum</v>
          </cell>
          <cell r="L1225">
            <v>1375</v>
          </cell>
          <cell r="M1225">
            <v>266</v>
          </cell>
          <cell r="N1225">
            <v>11.351830894481358</v>
          </cell>
        </row>
        <row r="1226">
          <cell r="A1226" t="str">
            <v>Steel</v>
          </cell>
          <cell r="B1226" t="str">
            <v>STB360026</v>
          </cell>
          <cell r="C1226">
            <v>3680</v>
          </cell>
          <cell r="D1226">
            <v>3600</v>
          </cell>
          <cell r="E1226">
            <v>2100</v>
          </cell>
          <cell r="F1226">
            <v>1740</v>
          </cell>
          <cell r="G1226">
            <v>1900</v>
          </cell>
          <cell r="H1226">
            <v>2100</v>
          </cell>
          <cell r="J1226">
            <v>10000</v>
          </cell>
          <cell r="K1226" t="str">
            <v>Steel Drum</v>
          </cell>
          <cell r="L1226">
            <v>1014</v>
          </cell>
          <cell r="M1226">
            <v>260</v>
          </cell>
          <cell r="N1226">
            <v>11.684368476863838</v>
          </cell>
        </row>
        <row r="1227">
          <cell r="A1227" t="str">
            <v>Steel</v>
          </cell>
          <cell r="B1227" t="str">
            <v>STB360028</v>
          </cell>
          <cell r="C1227">
            <v>3680</v>
          </cell>
          <cell r="D1227">
            <v>3600</v>
          </cell>
          <cell r="E1227">
            <v>2050</v>
          </cell>
          <cell r="F1227">
            <v>1780</v>
          </cell>
          <cell r="G1227">
            <v>1900</v>
          </cell>
          <cell r="H1227">
            <v>2100</v>
          </cell>
          <cell r="J1227">
            <v>10000</v>
          </cell>
          <cell r="K1227" t="str">
            <v>Steel Drum</v>
          </cell>
          <cell r="L1227">
            <v>990</v>
          </cell>
          <cell r="M1227">
            <v>266</v>
          </cell>
          <cell r="N1227">
            <v>12.243061460396614</v>
          </cell>
        </row>
        <row r="1228">
          <cell r="A1228" t="str">
            <v>Steel</v>
          </cell>
          <cell r="B1228" t="str">
            <v>STB360051</v>
          </cell>
          <cell r="C1228">
            <v>3680</v>
          </cell>
          <cell r="D1228">
            <v>3600</v>
          </cell>
          <cell r="E1228">
            <v>1850</v>
          </cell>
          <cell r="F1228">
            <v>1780</v>
          </cell>
          <cell r="G1228">
            <v>1900</v>
          </cell>
          <cell r="H1228">
            <v>2100</v>
          </cell>
          <cell r="J1228">
            <v>10000</v>
          </cell>
          <cell r="K1228" t="str">
            <v>Steel Drum</v>
          </cell>
          <cell r="L1228">
            <v>1058</v>
          </cell>
          <cell r="M1228">
            <v>266</v>
          </cell>
          <cell r="N1228">
            <v>13.33350827045763</v>
          </cell>
        </row>
        <row r="1229">
          <cell r="A1229" t="str">
            <v>Steel</v>
          </cell>
          <cell r="B1229" t="str">
            <v>STB360021</v>
          </cell>
          <cell r="C1229">
            <v>3680</v>
          </cell>
          <cell r="D1229">
            <v>3600</v>
          </cell>
          <cell r="E1229">
            <v>2350</v>
          </cell>
          <cell r="F1229">
            <v>1780</v>
          </cell>
          <cell r="G1229">
            <v>1900</v>
          </cell>
          <cell r="H1229">
            <v>2100</v>
          </cell>
          <cell r="J1229">
            <v>12000</v>
          </cell>
          <cell r="K1229" t="str">
            <v>Steel Drum</v>
          </cell>
          <cell r="L1229">
            <v>1304</v>
          </cell>
          <cell r="M1229">
            <v>266</v>
          </cell>
          <cell r="N1229">
            <v>10.397689935677969</v>
          </cell>
        </row>
        <row r="1230">
          <cell r="A1230" t="str">
            <v>Steel</v>
          </cell>
          <cell r="B1230" t="str">
            <v>STB360017</v>
          </cell>
          <cell r="C1230">
            <v>3680</v>
          </cell>
          <cell r="D1230">
            <v>3600</v>
          </cell>
          <cell r="E1230">
            <v>2200</v>
          </cell>
          <cell r="F1230">
            <v>1780</v>
          </cell>
          <cell r="G1230">
            <v>1900</v>
          </cell>
          <cell r="H1230">
            <v>2100</v>
          </cell>
          <cell r="J1230">
            <v>12000</v>
          </cell>
          <cell r="K1230" t="str">
            <v>Steel Drum</v>
          </cell>
          <cell r="L1230">
            <v>1430</v>
          </cell>
          <cell r="M1230">
            <v>266</v>
          </cell>
          <cell r="N1230">
            <v>11.351830894481358</v>
          </cell>
        </row>
        <row r="1231">
          <cell r="A1231" t="str">
            <v>Steel</v>
          </cell>
          <cell r="B1231" t="str">
            <v>STB360009</v>
          </cell>
          <cell r="C1231">
            <v>3680</v>
          </cell>
          <cell r="D1231">
            <v>3600</v>
          </cell>
          <cell r="E1231">
            <v>2600</v>
          </cell>
          <cell r="F1231">
            <v>1760</v>
          </cell>
          <cell r="G1231">
            <v>1900</v>
          </cell>
          <cell r="H1231">
            <v>2100</v>
          </cell>
          <cell r="J1231">
            <v>15000</v>
          </cell>
          <cell r="K1231" t="str">
            <v>Steel Drum</v>
          </cell>
          <cell r="L1231">
            <v>1659</v>
          </cell>
          <cell r="M1231">
            <v>263</v>
          </cell>
          <cell r="N1231">
            <v>8.5702647589929555</v>
          </cell>
        </row>
        <row r="1232">
          <cell r="A1232" t="str">
            <v>Steel</v>
          </cell>
          <cell r="B1232" t="str">
            <v>STB360024</v>
          </cell>
          <cell r="C1232">
            <v>3680</v>
          </cell>
          <cell r="D1232">
            <v>3600</v>
          </cell>
          <cell r="E1232">
            <v>2450</v>
          </cell>
          <cell r="F1232">
            <v>1760</v>
          </cell>
          <cell r="G1232">
            <v>1900</v>
          </cell>
          <cell r="H1232">
            <v>2100</v>
          </cell>
          <cell r="J1232">
            <v>15000</v>
          </cell>
          <cell r="K1232" t="str">
            <v>Steel Drum</v>
          </cell>
          <cell r="L1232">
            <v>1428</v>
          </cell>
          <cell r="M1232">
            <v>263</v>
          </cell>
          <cell r="N1232">
            <v>9.6173575904344322</v>
          </cell>
        </row>
        <row r="1233">
          <cell r="A1233" t="str">
            <v>Steel</v>
          </cell>
          <cell r="B1233" t="str">
            <v>STB360020</v>
          </cell>
          <cell r="C1233">
            <v>3680</v>
          </cell>
          <cell r="D1233">
            <v>3600</v>
          </cell>
          <cell r="E1233">
            <v>2350</v>
          </cell>
          <cell r="F1233">
            <v>1760</v>
          </cell>
          <cell r="G1233">
            <v>1900</v>
          </cell>
          <cell r="H1233">
            <v>2100</v>
          </cell>
          <cell r="J1233">
            <v>15000</v>
          </cell>
          <cell r="K1233" t="str">
            <v>Steel Drum</v>
          </cell>
          <cell r="L1233">
            <v>1555</v>
          </cell>
          <cell r="M1233">
            <v>263</v>
          </cell>
          <cell r="N1233">
            <v>10.280861958872599</v>
          </cell>
        </row>
        <row r="1234">
          <cell r="A1234" t="str">
            <v>Steel</v>
          </cell>
          <cell r="B1234" t="str">
            <v>STB360035</v>
          </cell>
          <cell r="C1234">
            <v>3680</v>
          </cell>
          <cell r="D1234">
            <v>3600</v>
          </cell>
          <cell r="E1234">
            <v>2250</v>
          </cell>
          <cell r="F1234">
            <v>1760</v>
          </cell>
          <cell r="G1234">
            <v>1900</v>
          </cell>
          <cell r="H1234">
            <v>2100</v>
          </cell>
          <cell r="J1234">
            <v>15000</v>
          </cell>
          <cell r="K1234" t="str">
            <v>Steel Drum</v>
          </cell>
          <cell r="L1234">
            <v>1446</v>
          </cell>
          <cell r="M1234">
            <v>263</v>
          </cell>
          <cell r="N1234">
            <v>10.916720311959171</v>
          </cell>
        </row>
        <row r="1235">
          <cell r="A1235" t="str">
            <v>Steel</v>
          </cell>
          <cell r="B1235" t="str">
            <v>STB360027</v>
          </cell>
          <cell r="C1235">
            <v>3680</v>
          </cell>
          <cell r="D1235">
            <v>3600</v>
          </cell>
          <cell r="E1235">
            <v>2050</v>
          </cell>
          <cell r="F1235">
            <v>1760</v>
          </cell>
          <cell r="G1235">
            <v>1900</v>
          </cell>
          <cell r="H1235">
            <v>2100</v>
          </cell>
          <cell r="J1235">
            <v>15000</v>
          </cell>
          <cell r="K1235" t="str">
            <v>Steel Drum</v>
          </cell>
          <cell r="L1235">
            <v>1466</v>
          </cell>
          <cell r="M1235">
            <v>263</v>
          </cell>
          <cell r="N1235">
            <v>12.105498972077552</v>
          </cell>
        </row>
        <row r="1236">
          <cell r="A1236" t="str">
            <v>Steel</v>
          </cell>
          <cell r="B1236" t="str">
            <v>STB360025</v>
          </cell>
          <cell r="C1236">
            <v>3680</v>
          </cell>
          <cell r="D1236">
            <v>3600</v>
          </cell>
          <cell r="E1236">
            <v>1800</v>
          </cell>
          <cell r="F1236">
            <v>1700</v>
          </cell>
          <cell r="G1236">
            <v>1900</v>
          </cell>
          <cell r="H1236">
            <v>2100</v>
          </cell>
          <cell r="J1236">
            <v>15000</v>
          </cell>
          <cell r="K1236" t="str">
            <v>Steel Drum</v>
          </cell>
          <cell r="L1236">
            <v>1466</v>
          </cell>
          <cell r="M1236">
            <v>254</v>
          </cell>
          <cell r="N1236">
            <v>12.977919251979435</v>
          </cell>
        </row>
        <row r="1237">
          <cell r="A1237" t="str">
            <v>Steel</v>
          </cell>
          <cell r="B1237" t="str">
            <v>STB360022</v>
          </cell>
          <cell r="C1237">
            <v>3680</v>
          </cell>
          <cell r="D1237">
            <v>3600</v>
          </cell>
          <cell r="E1237">
            <v>1800</v>
          </cell>
          <cell r="F1237">
            <v>1700</v>
          </cell>
          <cell r="G1237">
            <v>1900</v>
          </cell>
          <cell r="H1237">
            <v>2100</v>
          </cell>
          <cell r="J1237">
            <v>18000</v>
          </cell>
          <cell r="K1237" t="str">
            <v>Steel Drum</v>
          </cell>
          <cell r="L1237">
            <v>1523</v>
          </cell>
          <cell r="M1237">
            <v>254</v>
          </cell>
          <cell r="N1237">
            <v>12.977919251979435</v>
          </cell>
        </row>
        <row r="1238">
          <cell r="A1238" t="str">
            <v>Steel</v>
          </cell>
          <cell r="B1238" t="str">
            <v>STB360010</v>
          </cell>
          <cell r="C1238">
            <v>3680</v>
          </cell>
          <cell r="D1238">
            <v>3600</v>
          </cell>
          <cell r="E1238">
            <v>2350</v>
          </cell>
          <cell r="F1238">
            <v>1740</v>
          </cell>
          <cell r="G1238">
            <v>1900</v>
          </cell>
          <cell r="H1238">
            <v>2100</v>
          </cell>
          <cell r="J1238">
            <v>20000</v>
          </cell>
          <cell r="K1238" t="str">
            <v>Steel Drum</v>
          </cell>
          <cell r="L1238">
            <v>1957</v>
          </cell>
          <cell r="M1238">
            <v>260</v>
          </cell>
          <cell r="N1238">
            <v>10.164033982067229</v>
          </cell>
        </row>
        <row r="1239">
          <cell r="A1239" t="str">
            <v>Steel</v>
          </cell>
          <cell r="B1239" t="str">
            <v>STB360029</v>
          </cell>
          <cell r="C1239">
            <v>3680</v>
          </cell>
          <cell r="D1239">
            <v>3600</v>
          </cell>
          <cell r="E1239">
            <v>2250</v>
          </cell>
          <cell r="F1239">
            <v>1740</v>
          </cell>
          <cell r="G1239">
            <v>1900</v>
          </cell>
          <cell r="H1239">
            <v>2100</v>
          </cell>
          <cell r="J1239">
            <v>20000</v>
          </cell>
          <cell r="K1239" t="str">
            <v>Steel Drum</v>
          </cell>
          <cell r="L1239">
            <v>1701</v>
          </cell>
          <cell r="M1239">
            <v>260</v>
          </cell>
          <cell r="N1239">
            <v>10.792666672050546</v>
          </cell>
        </row>
        <row r="1240">
          <cell r="A1240" t="str">
            <v>Steel</v>
          </cell>
          <cell r="B1240" t="str">
            <v>STB360018</v>
          </cell>
          <cell r="C1240">
            <v>3680</v>
          </cell>
          <cell r="D1240">
            <v>3600</v>
          </cell>
          <cell r="E1240">
            <v>2200</v>
          </cell>
          <cell r="F1240">
            <v>1740</v>
          </cell>
          <cell r="G1240">
            <v>1900</v>
          </cell>
          <cell r="H1240">
            <v>2100</v>
          </cell>
          <cell r="J1240">
            <v>20000</v>
          </cell>
          <cell r="K1240" t="str">
            <v>Steel Drum</v>
          </cell>
          <cell r="L1240">
            <v>1936</v>
          </cell>
          <cell r="M1240">
            <v>260</v>
          </cell>
          <cell r="N1240">
            <v>11.096733571009867</v>
          </cell>
        </row>
        <row r="1241">
          <cell r="A1241" t="str">
            <v>Steel</v>
          </cell>
          <cell r="B1241" t="str">
            <v>STB360034</v>
          </cell>
          <cell r="C1241">
            <v>3680</v>
          </cell>
          <cell r="D1241">
            <v>3600</v>
          </cell>
          <cell r="E1241">
            <v>2150</v>
          </cell>
          <cell r="F1241">
            <v>1760</v>
          </cell>
          <cell r="G1241">
            <v>1900</v>
          </cell>
          <cell r="H1241">
            <v>2100</v>
          </cell>
          <cell r="J1241">
            <v>20000</v>
          </cell>
          <cell r="K1241" t="str">
            <v>Steel Drum</v>
          </cell>
          <cell r="L1241">
            <v>1741</v>
          </cell>
          <cell r="M1241">
            <v>263</v>
          </cell>
          <cell r="N1241">
            <v>11.524932649694156</v>
          </cell>
        </row>
        <row r="1242">
          <cell r="A1242" t="str">
            <v>Steel</v>
          </cell>
          <cell r="B1242" t="str">
            <v>STB360011</v>
          </cell>
          <cell r="C1242">
            <v>3680</v>
          </cell>
          <cell r="D1242">
            <v>3600</v>
          </cell>
          <cell r="E1242">
            <v>2100</v>
          </cell>
          <cell r="F1242">
            <v>1740</v>
          </cell>
          <cell r="G1242">
            <v>1900</v>
          </cell>
          <cell r="H1242">
            <v>2100</v>
          </cell>
          <cell r="J1242">
            <v>20000</v>
          </cell>
          <cell r="K1242" t="str">
            <v>Steel Drum</v>
          </cell>
          <cell r="L1242">
            <v>1980</v>
          </cell>
          <cell r="M1242">
            <v>260</v>
          </cell>
          <cell r="N1242">
            <v>11.684368476863838</v>
          </cell>
        </row>
        <row r="1243">
          <cell r="A1243" t="str">
            <v>Steel</v>
          </cell>
          <cell r="B1243" t="str">
            <v>STB360016</v>
          </cell>
          <cell r="C1243">
            <v>3680</v>
          </cell>
          <cell r="D1243">
            <v>3600</v>
          </cell>
          <cell r="E1243">
            <v>2000</v>
          </cell>
          <cell r="F1243">
            <v>1740</v>
          </cell>
          <cell r="G1243">
            <v>1900</v>
          </cell>
          <cell r="H1243">
            <v>2100</v>
          </cell>
          <cell r="J1243">
            <v>20000</v>
          </cell>
          <cell r="K1243" t="str">
            <v>Steel Drum</v>
          </cell>
          <cell r="L1243">
            <v>2015</v>
          </cell>
          <cell r="M1243">
            <v>260</v>
          </cell>
          <cell r="N1243">
            <v>12.244671526631576</v>
          </cell>
        </row>
        <row r="1244">
          <cell r="A1244" t="str">
            <v>Steel</v>
          </cell>
          <cell r="B1244" t="str">
            <v>STB360048</v>
          </cell>
          <cell r="C1244">
            <v>3680</v>
          </cell>
          <cell r="D1244">
            <v>3600</v>
          </cell>
          <cell r="E1244">
            <v>1900</v>
          </cell>
          <cell r="F1244">
            <v>1740</v>
          </cell>
          <cell r="G1244">
            <v>1900</v>
          </cell>
          <cell r="H1244">
            <v>2100</v>
          </cell>
          <cell r="J1244">
            <v>20000</v>
          </cell>
          <cell r="K1244" t="str">
            <v>Steel Drum</v>
          </cell>
          <cell r="L1244">
            <v>1773</v>
          </cell>
          <cell r="M1244">
            <v>260</v>
          </cell>
          <cell r="N1244">
            <v>12.777642720313088</v>
          </cell>
        </row>
        <row r="1245">
          <cell r="A1245" t="str">
            <v>Steel</v>
          </cell>
          <cell r="B1245" t="str">
            <v>STB360043</v>
          </cell>
          <cell r="C1245">
            <v>3680</v>
          </cell>
          <cell r="D1245">
            <v>3600</v>
          </cell>
          <cell r="E1245">
            <v>1850</v>
          </cell>
          <cell r="F1245">
            <v>1700</v>
          </cell>
          <cell r="G1245">
            <v>1900</v>
          </cell>
          <cell r="H1245">
            <v>2100</v>
          </cell>
          <cell r="J1245">
            <v>20000</v>
          </cell>
          <cell r="K1245" t="str">
            <v>Steel Drum</v>
          </cell>
          <cell r="L1245">
            <v>1778</v>
          </cell>
          <cell r="M1245">
            <v>254</v>
          </cell>
          <cell r="N1245">
            <v>12.734249471785377</v>
          </cell>
        </row>
        <row r="1246">
          <cell r="A1246" t="str">
            <v>Steel</v>
          </cell>
          <cell r="B1246" t="str">
            <v>STB360044</v>
          </cell>
          <cell r="C1246">
            <v>3680</v>
          </cell>
          <cell r="D1246">
            <v>3600</v>
          </cell>
          <cell r="E1246">
            <v>1750</v>
          </cell>
          <cell r="F1246">
            <v>1700</v>
          </cell>
          <cell r="G1246">
            <v>1900</v>
          </cell>
          <cell r="H1246">
            <v>2100</v>
          </cell>
          <cell r="J1246">
            <v>20000</v>
          </cell>
          <cell r="K1246" t="str">
            <v>Steel Drum</v>
          </cell>
          <cell r="L1246">
            <v>1784</v>
          </cell>
          <cell r="M1246">
            <v>254</v>
          </cell>
          <cell r="N1246">
            <v>13.214913147784614</v>
          </cell>
        </row>
        <row r="1247">
          <cell r="A1247" t="str">
            <v>Steel</v>
          </cell>
          <cell r="B1247" t="str">
            <v>STB360042</v>
          </cell>
          <cell r="C1247">
            <v>3680</v>
          </cell>
          <cell r="D1247">
            <v>3600</v>
          </cell>
          <cell r="E1247">
            <v>1650</v>
          </cell>
          <cell r="F1247">
            <v>1700</v>
          </cell>
          <cell r="G1247">
            <v>1900</v>
          </cell>
          <cell r="H1247">
            <v>2100</v>
          </cell>
          <cell r="J1247">
            <v>20000</v>
          </cell>
          <cell r="K1247" t="str">
            <v>Steel Drum</v>
          </cell>
          <cell r="L1247">
            <v>1832</v>
          </cell>
          <cell r="M1247">
            <v>254</v>
          </cell>
          <cell r="N1247">
            <v>13.66887328622834</v>
          </cell>
        </row>
        <row r="1248">
          <cell r="A1248" t="str">
            <v>Steel</v>
          </cell>
          <cell r="B1248" t="str">
            <v>STB360037</v>
          </cell>
          <cell r="C1248">
            <v>3680</v>
          </cell>
          <cell r="D1248">
            <v>3600</v>
          </cell>
          <cell r="E1248">
            <v>1850</v>
          </cell>
          <cell r="F1248">
            <v>1700</v>
          </cell>
          <cell r="G1248">
            <v>1900</v>
          </cell>
          <cell r="H1248">
            <v>2100</v>
          </cell>
          <cell r="J1248">
            <v>25000</v>
          </cell>
          <cell r="K1248" t="str">
            <v>Steel Drum</v>
          </cell>
          <cell r="L1248">
            <v>1916</v>
          </cell>
          <cell r="M1248">
            <v>254</v>
          </cell>
          <cell r="N1248">
            <v>12.734249471785377</v>
          </cell>
        </row>
        <row r="1249">
          <cell r="A1249" t="str">
            <v>Steel</v>
          </cell>
          <cell r="B1249" t="str">
            <v>STB360014</v>
          </cell>
          <cell r="C1249">
            <v>3680</v>
          </cell>
          <cell r="D1249">
            <v>3600</v>
          </cell>
          <cell r="E1249">
            <v>1800</v>
          </cell>
          <cell r="F1249">
            <v>1700</v>
          </cell>
          <cell r="G1249">
            <v>1900</v>
          </cell>
          <cell r="H1249">
            <v>2100</v>
          </cell>
          <cell r="J1249">
            <v>25000</v>
          </cell>
          <cell r="K1249" t="str">
            <v>Steel Drum</v>
          </cell>
          <cell r="L1249">
            <v>2140</v>
          </cell>
          <cell r="M1249">
            <v>254</v>
          </cell>
          <cell r="N1249">
            <v>12.977919251979435</v>
          </cell>
        </row>
        <row r="1250">
          <cell r="A1250" t="str">
            <v>Steel</v>
          </cell>
          <cell r="B1250" t="str">
            <v>STB360012</v>
          </cell>
          <cell r="C1250">
            <v>3680</v>
          </cell>
          <cell r="D1250">
            <v>3600</v>
          </cell>
          <cell r="E1250">
            <v>1600</v>
          </cell>
          <cell r="F1250">
            <v>1700</v>
          </cell>
          <cell r="G1250">
            <v>1900</v>
          </cell>
          <cell r="H1250">
            <v>2100</v>
          </cell>
          <cell r="J1250">
            <v>25000</v>
          </cell>
          <cell r="K1250" t="str">
            <v>Steel Drum</v>
          </cell>
          <cell r="L1250">
            <v>1972</v>
          </cell>
          <cell r="M1250">
            <v>254</v>
          </cell>
          <cell r="N1250">
            <v>13.885839528866887</v>
          </cell>
        </row>
        <row r="1251">
          <cell r="A1251" t="str">
            <v>Steel</v>
          </cell>
          <cell r="B1251" t="str">
            <v>STB360052</v>
          </cell>
          <cell r="C1251">
            <v>3680</v>
          </cell>
          <cell r="D1251">
            <v>3600</v>
          </cell>
          <cell r="E1251">
            <v>1500</v>
          </cell>
          <cell r="F1251">
            <v>1700</v>
          </cell>
          <cell r="G1251">
            <v>1900</v>
          </cell>
          <cell r="H1251">
            <v>2100</v>
          </cell>
          <cell r="J1251">
            <v>25000</v>
          </cell>
          <cell r="K1251" t="str">
            <v>Steel Drum</v>
          </cell>
          <cell r="L1251">
            <v>1936</v>
          </cell>
          <cell r="M1251">
            <v>254</v>
          </cell>
          <cell r="N1251">
            <v>14.299744360977341</v>
          </cell>
        </row>
        <row r="1252">
          <cell r="A1252" t="str">
            <v>Steel</v>
          </cell>
          <cell r="B1252" t="str">
            <v>STB370022</v>
          </cell>
          <cell r="C1252">
            <v>3780</v>
          </cell>
          <cell r="D1252">
            <v>3700</v>
          </cell>
          <cell r="E1252">
            <v>2400</v>
          </cell>
          <cell r="F1252">
            <v>1780</v>
          </cell>
          <cell r="G1252">
            <v>1900</v>
          </cell>
          <cell r="H1252">
            <v>2100</v>
          </cell>
          <cell r="J1252">
            <v>8000</v>
          </cell>
          <cell r="K1252" t="str">
            <v>Steel Drum</v>
          </cell>
          <cell r="L1252">
            <v>1089</v>
          </cell>
          <cell r="M1252">
            <v>273</v>
          </cell>
          <cell r="N1252">
            <v>11.086209235620341</v>
          </cell>
        </row>
        <row r="1253">
          <cell r="A1253" t="str">
            <v>Steel</v>
          </cell>
          <cell r="B1253" t="str">
            <v>STB370026</v>
          </cell>
          <cell r="C1253">
            <v>3780</v>
          </cell>
          <cell r="D1253">
            <v>3700</v>
          </cell>
          <cell r="E1253">
            <v>2200</v>
          </cell>
          <cell r="F1253">
            <v>1780</v>
          </cell>
          <cell r="G1253">
            <v>1900</v>
          </cell>
          <cell r="H1253">
            <v>2100</v>
          </cell>
          <cell r="J1253">
            <v>8000</v>
          </cell>
          <cell r="K1253" t="str">
            <v>Steel Drum</v>
          </cell>
          <cell r="L1253">
            <v>1030</v>
          </cell>
          <cell r="M1253">
            <v>273</v>
          </cell>
          <cell r="N1253">
            <v>12.372377268000001</v>
          </cell>
        </row>
        <row r="1254">
          <cell r="A1254" t="str">
            <v>Steel</v>
          </cell>
          <cell r="B1254" t="str">
            <v>STB370036</v>
          </cell>
          <cell r="C1254">
            <v>3780</v>
          </cell>
          <cell r="D1254">
            <v>3700</v>
          </cell>
          <cell r="E1254">
            <v>2450</v>
          </cell>
          <cell r="F1254">
            <v>1780</v>
          </cell>
          <cell r="G1254">
            <v>1900</v>
          </cell>
          <cell r="H1254">
            <v>2100</v>
          </cell>
          <cell r="J1254">
            <v>10000</v>
          </cell>
          <cell r="K1254" t="str">
            <v>Steel Drum</v>
          </cell>
          <cell r="L1254">
            <v>1133</v>
          </cell>
          <cell r="M1254">
            <v>273</v>
          </cell>
          <cell r="N1254">
            <v>10.747192118389833</v>
          </cell>
        </row>
        <row r="1255">
          <cell r="A1255" t="str">
            <v>Steel</v>
          </cell>
          <cell r="B1255" t="str">
            <v>STB370032</v>
          </cell>
          <cell r="C1255">
            <v>3780</v>
          </cell>
          <cell r="D1255">
            <v>3700</v>
          </cell>
          <cell r="E1255">
            <v>2300</v>
          </cell>
          <cell r="F1255">
            <v>1780</v>
          </cell>
          <cell r="G1255">
            <v>1900</v>
          </cell>
          <cell r="H1255">
            <v>2100</v>
          </cell>
          <cell r="J1255">
            <v>10000</v>
          </cell>
          <cell r="K1255" t="str">
            <v>Steel Drum</v>
          </cell>
          <cell r="L1255">
            <v>1022</v>
          </cell>
          <cell r="M1255">
            <v>273</v>
          </cell>
          <cell r="N1255">
            <v>11.743273339118646</v>
          </cell>
        </row>
        <row r="1256">
          <cell r="A1256" t="str">
            <v>Steel</v>
          </cell>
          <cell r="B1256" t="str">
            <v>STB370033</v>
          </cell>
          <cell r="C1256">
            <v>3780</v>
          </cell>
          <cell r="D1256">
            <v>3700</v>
          </cell>
          <cell r="E1256">
            <v>2250</v>
          </cell>
          <cell r="F1256">
            <v>1780</v>
          </cell>
          <cell r="G1256">
            <v>1900</v>
          </cell>
          <cell r="H1256">
            <v>2100</v>
          </cell>
          <cell r="J1256">
            <v>10000</v>
          </cell>
          <cell r="K1256" t="str">
            <v>Steel Drum</v>
          </cell>
          <cell r="L1256">
            <v>1090</v>
          </cell>
          <cell r="M1256">
            <v>273</v>
          </cell>
          <cell r="N1256">
            <v>12.061320325386443</v>
          </cell>
        </row>
        <row r="1257">
          <cell r="A1257" t="str">
            <v>Steel</v>
          </cell>
          <cell r="B1257" t="str">
            <v>STB370023</v>
          </cell>
          <cell r="C1257">
            <v>3780</v>
          </cell>
          <cell r="D1257">
            <v>3700</v>
          </cell>
          <cell r="E1257">
            <v>2200</v>
          </cell>
          <cell r="F1257">
            <v>1780</v>
          </cell>
          <cell r="G1257">
            <v>1900</v>
          </cell>
          <cell r="H1257">
            <v>2100</v>
          </cell>
          <cell r="J1257">
            <v>10000</v>
          </cell>
          <cell r="K1257" t="str">
            <v>Steel Drum</v>
          </cell>
          <cell r="L1257">
            <v>1106</v>
          </cell>
          <cell r="M1257">
            <v>273</v>
          </cell>
          <cell r="N1257">
            <v>12.372377268000001</v>
          </cell>
        </row>
        <row r="1258">
          <cell r="A1258" t="str">
            <v>Steel</v>
          </cell>
          <cell r="B1258" t="str">
            <v>STB370025</v>
          </cell>
          <cell r="C1258">
            <v>3780</v>
          </cell>
          <cell r="D1258">
            <v>3700</v>
          </cell>
          <cell r="E1258">
            <v>2100</v>
          </cell>
          <cell r="F1258">
            <v>1780</v>
          </cell>
          <cell r="G1258">
            <v>1900</v>
          </cell>
          <cell r="H1258">
            <v>2100</v>
          </cell>
          <cell r="J1258">
            <v>10000</v>
          </cell>
          <cell r="K1258" t="str">
            <v>Steel Drum</v>
          </cell>
          <cell r="L1258">
            <v>1075</v>
          </cell>
          <cell r="M1258">
            <v>273</v>
          </cell>
          <cell r="N1258">
            <v>12.973521022264411</v>
          </cell>
        </row>
        <row r="1259">
          <cell r="A1259" t="str">
            <v>Steel</v>
          </cell>
          <cell r="B1259" t="str">
            <v>STB370041</v>
          </cell>
          <cell r="C1259">
            <v>3780</v>
          </cell>
          <cell r="D1259">
            <v>3700</v>
          </cell>
          <cell r="E1259">
            <v>1950</v>
          </cell>
          <cell r="F1259">
            <v>1700</v>
          </cell>
          <cell r="G1259">
            <v>1900</v>
          </cell>
          <cell r="H1259">
            <v>2100</v>
          </cell>
          <cell r="J1259">
            <v>10000</v>
          </cell>
          <cell r="K1259" t="str">
            <v>Steel Drum</v>
          </cell>
          <cell r="L1259">
            <v>1090</v>
          </cell>
          <cell r="M1259">
            <v>262</v>
          </cell>
          <cell r="N1259">
            <v>13.20156137900686</v>
          </cell>
        </row>
        <row r="1260">
          <cell r="A1260" t="str">
            <v>Steel</v>
          </cell>
          <cell r="B1260" t="str">
            <v>STB370021</v>
          </cell>
          <cell r="C1260">
            <v>3780</v>
          </cell>
          <cell r="D1260">
            <v>3700</v>
          </cell>
          <cell r="E1260">
            <v>1800</v>
          </cell>
          <cell r="F1260">
            <v>1780</v>
          </cell>
          <cell r="G1260">
            <v>1900</v>
          </cell>
          <cell r="H1260">
            <v>2100</v>
          </cell>
          <cell r="J1260">
            <v>10000</v>
          </cell>
          <cell r="K1260" t="str">
            <v>Steel Drum</v>
          </cell>
          <cell r="L1260">
            <v>1114</v>
          </cell>
          <cell r="M1260">
            <v>273</v>
          </cell>
          <cell r="N1260">
            <v>14.609191237355935</v>
          </cell>
        </row>
        <row r="1261">
          <cell r="A1261" t="str">
            <v>Steel</v>
          </cell>
          <cell r="B1261" t="str">
            <v>STB370034</v>
          </cell>
          <cell r="C1261">
            <v>3780</v>
          </cell>
          <cell r="D1261">
            <v>3700</v>
          </cell>
          <cell r="E1261">
            <v>2450</v>
          </cell>
          <cell r="F1261">
            <v>1780</v>
          </cell>
          <cell r="G1261">
            <v>1900</v>
          </cell>
          <cell r="H1261">
            <v>2100</v>
          </cell>
          <cell r="J1261">
            <v>12000</v>
          </cell>
          <cell r="K1261" t="str">
            <v>Steel Drum</v>
          </cell>
          <cell r="L1261">
            <v>1308</v>
          </cell>
          <cell r="M1261">
            <v>273</v>
          </cell>
          <cell r="N1261">
            <v>10.747192118389833</v>
          </cell>
        </row>
        <row r="1262">
          <cell r="A1262" t="str">
            <v>Steel</v>
          </cell>
          <cell r="B1262" t="str">
            <v>STB370020</v>
          </cell>
          <cell r="C1262">
            <v>3780</v>
          </cell>
          <cell r="D1262">
            <v>3700</v>
          </cell>
          <cell r="E1262">
            <v>2100</v>
          </cell>
          <cell r="F1262">
            <v>1780</v>
          </cell>
          <cell r="G1262">
            <v>1900</v>
          </cell>
          <cell r="H1262">
            <v>2100</v>
          </cell>
          <cell r="J1262">
            <v>12000</v>
          </cell>
          <cell r="K1262" t="str">
            <v>Steel Drum</v>
          </cell>
          <cell r="L1262">
            <v>1348</v>
          </cell>
          <cell r="M1262">
            <v>273</v>
          </cell>
          <cell r="N1262">
            <v>12.973521022264411</v>
          </cell>
        </row>
        <row r="1263">
          <cell r="A1263" t="str">
            <v>Steel</v>
          </cell>
          <cell r="B1263" t="str">
            <v>STB370009</v>
          </cell>
          <cell r="C1263">
            <v>3780</v>
          </cell>
          <cell r="D1263">
            <v>3700</v>
          </cell>
          <cell r="E1263">
            <v>2700</v>
          </cell>
          <cell r="F1263">
            <v>1760</v>
          </cell>
          <cell r="G1263">
            <v>1900</v>
          </cell>
          <cell r="H1263">
            <v>2100</v>
          </cell>
          <cell r="J1263">
            <v>15000</v>
          </cell>
          <cell r="K1263" t="str">
            <v>Steel Drum</v>
          </cell>
          <cell r="L1263">
            <v>1714</v>
          </cell>
          <cell r="M1263">
            <v>270</v>
          </cell>
          <cell r="N1263">
            <v>8.8467249125088578</v>
          </cell>
        </row>
        <row r="1264">
          <cell r="A1264" t="str">
            <v>Steel</v>
          </cell>
          <cell r="B1264" t="str">
            <v>STB370017</v>
          </cell>
          <cell r="C1264">
            <v>3780</v>
          </cell>
          <cell r="D1264">
            <v>3700</v>
          </cell>
          <cell r="E1264">
            <v>2450</v>
          </cell>
          <cell r="F1264">
            <v>1760</v>
          </cell>
          <cell r="G1264">
            <v>1900</v>
          </cell>
          <cell r="H1264">
            <v>2100</v>
          </cell>
          <cell r="J1264">
            <v>15000</v>
          </cell>
          <cell r="K1264" t="str">
            <v>Steel Drum</v>
          </cell>
          <cell r="L1264">
            <v>1690</v>
          </cell>
          <cell r="M1264">
            <v>270</v>
          </cell>
          <cell r="N1264">
            <v>10.626437150767476</v>
          </cell>
        </row>
        <row r="1265">
          <cell r="A1265" t="str">
            <v>Steel</v>
          </cell>
          <cell r="B1265" t="str">
            <v>STB370039</v>
          </cell>
          <cell r="C1265">
            <v>3780</v>
          </cell>
          <cell r="D1265">
            <v>3700</v>
          </cell>
          <cell r="E1265">
            <v>2250</v>
          </cell>
          <cell r="F1265">
            <v>1760</v>
          </cell>
          <cell r="G1265">
            <v>1900</v>
          </cell>
          <cell r="H1265">
            <v>2100</v>
          </cell>
          <cell r="J1265">
            <v>15000</v>
          </cell>
          <cell r="K1265" t="str">
            <v>Steel Drum</v>
          </cell>
          <cell r="L1265">
            <v>1456</v>
          </cell>
          <cell r="M1265">
            <v>270</v>
          </cell>
          <cell r="N1265">
            <v>11.925799872292213</v>
          </cell>
        </row>
        <row r="1266">
          <cell r="A1266" t="str">
            <v>Steel</v>
          </cell>
          <cell r="B1266" t="str">
            <v>STB370027</v>
          </cell>
          <cell r="C1266">
            <v>3780</v>
          </cell>
          <cell r="D1266">
            <v>3700</v>
          </cell>
          <cell r="E1266">
            <v>2200</v>
          </cell>
          <cell r="F1266">
            <v>1740</v>
          </cell>
          <cell r="G1266">
            <v>1900</v>
          </cell>
          <cell r="H1266">
            <v>2100</v>
          </cell>
          <cell r="J1266">
            <v>15000</v>
          </cell>
          <cell r="K1266" t="str">
            <v>Steel Drum</v>
          </cell>
          <cell r="L1266">
            <v>1532</v>
          </cell>
          <cell r="M1266">
            <v>267</v>
          </cell>
          <cell r="N1266">
            <v>12.094346318157305</v>
          </cell>
        </row>
        <row r="1267">
          <cell r="A1267" t="str">
            <v>Steel</v>
          </cell>
          <cell r="B1267" t="str">
            <v>STB370010</v>
          </cell>
          <cell r="C1267">
            <v>3780</v>
          </cell>
          <cell r="D1267">
            <v>3700</v>
          </cell>
          <cell r="E1267">
            <v>2450</v>
          </cell>
          <cell r="F1267">
            <v>1740</v>
          </cell>
          <cell r="G1267">
            <v>1900</v>
          </cell>
          <cell r="H1267">
            <v>2100</v>
          </cell>
          <cell r="J1267">
            <v>20000</v>
          </cell>
          <cell r="K1267" t="str">
            <v>Steel Drum</v>
          </cell>
          <cell r="L1267">
            <v>1952</v>
          </cell>
          <cell r="M1267">
            <v>267</v>
          </cell>
          <cell r="N1267">
            <v>10.505682183145119</v>
          </cell>
        </row>
        <row r="1268">
          <cell r="A1268" t="str">
            <v>Steel</v>
          </cell>
          <cell r="B1268" t="str">
            <v>STB370024</v>
          </cell>
          <cell r="C1268">
            <v>3780</v>
          </cell>
          <cell r="D1268">
            <v>3700</v>
          </cell>
          <cell r="E1268">
            <v>2300</v>
          </cell>
          <cell r="F1268">
            <v>1740</v>
          </cell>
          <cell r="G1268">
            <v>1900</v>
          </cell>
          <cell r="H1268">
            <v>2100</v>
          </cell>
          <cell r="J1268">
            <v>20000</v>
          </cell>
          <cell r="K1268" t="str">
            <v>Steel Drum</v>
          </cell>
          <cell r="L1268">
            <v>1834</v>
          </cell>
          <cell r="M1268">
            <v>267</v>
          </cell>
          <cell r="N1268">
            <v>11.479379556217104</v>
          </cell>
        </row>
        <row r="1269">
          <cell r="A1269" t="str">
            <v>Steel</v>
          </cell>
          <cell r="B1269" t="str">
            <v>STB370011</v>
          </cell>
          <cell r="C1269">
            <v>3780</v>
          </cell>
          <cell r="D1269">
            <v>3700</v>
          </cell>
          <cell r="E1269">
            <v>2200</v>
          </cell>
          <cell r="F1269">
            <v>1740</v>
          </cell>
          <cell r="G1269">
            <v>1900</v>
          </cell>
          <cell r="H1269">
            <v>2100</v>
          </cell>
          <cell r="J1269">
            <v>20000</v>
          </cell>
          <cell r="K1269" t="str">
            <v>Steel Drum</v>
          </cell>
          <cell r="L1269">
            <v>2051</v>
          </cell>
          <cell r="M1269">
            <v>267</v>
          </cell>
          <cell r="N1269">
            <v>12.094346318157305</v>
          </cell>
        </row>
        <row r="1270">
          <cell r="A1270" t="str">
            <v>Steel</v>
          </cell>
          <cell r="B1270" t="str">
            <v>STB370016</v>
          </cell>
          <cell r="C1270">
            <v>3780</v>
          </cell>
          <cell r="D1270">
            <v>3700</v>
          </cell>
          <cell r="E1270">
            <v>2000</v>
          </cell>
          <cell r="F1270">
            <v>1740</v>
          </cell>
          <cell r="G1270">
            <v>1900</v>
          </cell>
          <cell r="H1270">
            <v>2100</v>
          </cell>
          <cell r="J1270">
            <v>20000</v>
          </cell>
          <cell r="K1270" t="str">
            <v>Steel Drum</v>
          </cell>
          <cell r="L1270">
            <v>2102</v>
          </cell>
          <cell r="M1270">
            <v>267</v>
          </cell>
          <cell r="N1270">
            <v>13.242284273779017</v>
          </cell>
        </row>
        <row r="1271">
          <cell r="A1271" t="str">
            <v>Steel</v>
          </cell>
          <cell r="B1271" t="str">
            <v>STB370040</v>
          </cell>
          <cell r="C1271">
            <v>3780</v>
          </cell>
          <cell r="D1271">
            <v>3700</v>
          </cell>
          <cell r="E1271">
            <v>1900</v>
          </cell>
          <cell r="F1271">
            <v>1700</v>
          </cell>
          <cell r="G1271">
            <v>1900</v>
          </cell>
          <cell r="H1271">
            <v>2100</v>
          </cell>
          <cell r="J1271">
            <v>20000</v>
          </cell>
          <cell r="K1271" t="str">
            <v>Steel Drum</v>
          </cell>
          <cell r="L1271">
            <v>1843</v>
          </cell>
          <cell r="M1271">
            <v>262</v>
          </cell>
          <cell r="N1271">
            <v>13.458582927978673</v>
          </cell>
        </row>
        <row r="1272">
          <cell r="A1272" t="str">
            <v>Steel</v>
          </cell>
          <cell r="B1272" t="str">
            <v>STB370030</v>
          </cell>
          <cell r="C1272">
            <v>3780</v>
          </cell>
          <cell r="D1272">
            <v>3700</v>
          </cell>
          <cell r="E1272">
            <v>1850</v>
          </cell>
          <cell r="F1272">
            <v>1700</v>
          </cell>
          <cell r="G1272">
            <v>1900</v>
          </cell>
          <cell r="H1272">
            <v>2100</v>
          </cell>
          <cell r="J1272">
            <v>20000</v>
          </cell>
          <cell r="K1272" t="str">
            <v>Steel Drum</v>
          </cell>
          <cell r="L1272">
            <v>1861</v>
          </cell>
          <cell r="M1272">
            <v>262</v>
          </cell>
          <cell r="N1272">
            <v>13.708928592561611</v>
          </cell>
        </row>
        <row r="1273">
          <cell r="A1273" t="str">
            <v>Steel</v>
          </cell>
          <cell r="B1273" t="str">
            <v>STB370038</v>
          </cell>
          <cell r="C1273">
            <v>3780</v>
          </cell>
          <cell r="D1273">
            <v>3700</v>
          </cell>
          <cell r="E1273">
            <v>1650</v>
          </cell>
          <cell r="F1273">
            <v>1700</v>
          </cell>
          <cell r="G1273">
            <v>1900</v>
          </cell>
          <cell r="H1273">
            <v>2100</v>
          </cell>
          <cell r="J1273">
            <v>20000</v>
          </cell>
          <cell r="K1273" t="str">
            <v>Steel Drum</v>
          </cell>
          <cell r="L1273">
            <v>1914</v>
          </cell>
          <cell r="M1273">
            <v>262</v>
          </cell>
          <cell r="N1273">
            <v>14.643552407004575</v>
          </cell>
        </row>
        <row r="1274">
          <cell r="A1274" t="str">
            <v>Steel</v>
          </cell>
          <cell r="B1274" t="str">
            <v>STB370012</v>
          </cell>
          <cell r="C1274">
            <v>3780</v>
          </cell>
          <cell r="D1274">
            <v>3700</v>
          </cell>
          <cell r="E1274">
            <v>1700</v>
          </cell>
          <cell r="F1274">
            <v>1700</v>
          </cell>
          <cell r="G1274">
            <v>1900</v>
          </cell>
          <cell r="H1274">
            <v>2100</v>
          </cell>
          <cell r="J1274">
            <v>25000</v>
          </cell>
          <cell r="K1274" t="str">
            <v>Steel Drum</v>
          </cell>
          <cell r="L1274">
            <v>2237</v>
          </cell>
          <cell r="M1274">
            <v>262</v>
          </cell>
          <cell r="N1274">
            <v>14.419910279977151</v>
          </cell>
        </row>
        <row r="1275">
          <cell r="A1275" t="str">
            <v>Steel</v>
          </cell>
          <cell r="B1275" t="str">
            <v>STB370046</v>
          </cell>
          <cell r="C1275">
            <v>3780</v>
          </cell>
          <cell r="D1275">
            <v>3700</v>
          </cell>
          <cell r="E1275">
            <v>1750</v>
          </cell>
          <cell r="F1275">
            <v>1700</v>
          </cell>
          <cell r="G1275">
            <v>1900</v>
          </cell>
          <cell r="H1275">
            <v>2100</v>
          </cell>
          <cell r="J1275">
            <v>28000</v>
          </cell>
          <cell r="K1275" t="str">
            <v>Steel Drum</v>
          </cell>
          <cell r="L1275">
            <v>2036</v>
          </cell>
          <cell r="M1275">
            <v>262</v>
          </cell>
          <cell r="N1275">
            <v>14.189592268560848</v>
          </cell>
        </row>
        <row r="1276">
          <cell r="A1276" t="str">
            <v>Steel</v>
          </cell>
          <cell r="B1276" t="str">
            <v>STB380024</v>
          </cell>
          <cell r="C1276">
            <v>3880</v>
          </cell>
          <cell r="D1276">
            <v>3800</v>
          </cell>
          <cell r="E1276">
            <v>2850</v>
          </cell>
          <cell r="F1276">
            <v>1780</v>
          </cell>
          <cell r="G1276">
            <v>1900</v>
          </cell>
          <cell r="H1276">
            <v>2100</v>
          </cell>
          <cell r="J1276">
            <v>5000</v>
          </cell>
          <cell r="K1276" t="str">
            <v>Steel Drum</v>
          </cell>
          <cell r="L1276">
            <v>1062</v>
          </cell>
          <cell r="M1276">
            <v>281</v>
          </cell>
          <cell r="N1276">
            <v>8.8319201571288168</v>
          </cell>
        </row>
        <row r="1277">
          <cell r="A1277" t="str">
            <v>Steel</v>
          </cell>
          <cell r="B1277" t="str">
            <v>STB380021</v>
          </cell>
          <cell r="C1277">
            <v>3880</v>
          </cell>
          <cell r="D1277">
            <v>3800</v>
          </cell>
          <cell r="E1277">
            <v>2300</v>
          </cell>
          <cell r="F1277">
            <v>1760</v>
          </cell>
          <cell r="G1277">
            <v>1900</v>
          </cell>
          <cell r="H1277">
            <v>2100</v>
          </cell>
          <cell r="J1277">
            <v>8000</v>
          </cell>
          <cell r="K1277" t="str">
            <v>Steel Drum</v>
          </cell>
          <cell r="L1277">
            <v>1118</v>
          </cell>
          <cell r="M1277">
            <v>278</v>
          </cell>
          <cell r="N1277">
            <v>12.648052023352507</v>
          </cell>
        </row>
        <row r="1278">
          <cell r="A1278" t="str">
            <v>Steel</v>
          </cell>
          <cell r="B1278" t="str">
            <v>STB380025</v>
          </cell>
          <cell r="C1278">
            <v>3880</v>
          </cell>
          <cell r="D1278">
            <v>3800</v>
          </cell>
          <cell r="E1278">
            <v>2900</v>
          </cell>
          <cell r="F1278">
            <v>1780</v>
          </cell>
          <cell r="G1278">
            <v>1900</v>
          </cell>
          <cell r="H1278">
            <v>2100</v>
          </cell>
          <cell r="J1278">
            <v>10000</v>
          </cell>
          <cell r="K1278" t="str">
            <v>Steel Drum</v>
          </cell>
          <cell r="L1278">
            <v>1141</v>
          </cell>
          <cell r="M1278">
            <v>281</v>
          </cell>
          <cell r="N1278">
            <v>8.429992647010172</v>
          </cell>
        </row>
        <row r="1279">
          <cell r="A1279" t="str">
            <v>Steel</v>
          </cell>
          <cell r="B1279" t="str">
            <v>STB380019</v>
          </cell>
          <cell r="C1279">
            <v>3880</v>
          </cell>
          <cell r="D1279">
            <v>3800</v>
          </cell>
          <cell r="E1279">
            <v>2800</v>
          </cell>
          <cell r="F1279">
            <v>1780</v>
          </cell>
          <cell r="G1279">
            <v>1900</v>
          </cell>
          <cell r="H1279">
            <v>2100</v>
          </cell>
          <cell r="J1279">
            <v>10000</v>
          </cell>
          <cell r="K1279" t="str">
            <v>Steel Drum</v>
          </cell>
          <cell r="L1279">
            <v>1233</v>
          </cell>
          <cell r="M1279">
            <v>281</v>
          </cell>
          <cell r="N1279">
            <v>9.226857623593224</v>
          </cell>
        </row>
        <row r="1280">
          <cell r="A1280" t="str">
            <v>Steel</v>
          </cell>
          <cell r="B1280" t="str">
            <v>STB380020</v>
          </cell>
          <cell r="C1280">
            <v>3880</v>
          </cell>
          <cell r="D1280">
            <v>3800</v>
          </cell>
          <cell r="E1280">
            <v>2500</v>
          </cell>
          <cell r="F1280">
            <v>1780</v>
          </cell>
          <cell r="G1280">
            <v>1900</v>
          </cell>
          <cell r="H1280">
            <v>2100</v>
          </cell>
          <cell r="J1280">
            <v>10000</v>
          </cell>
          <cell r="K1280" t="str">
            <v>Steel Drum</v>
          </cell>
          <cell r="L1280">
            <v>1125</v>
          </cell>
          <cell r="M1280">
            <v>281</v>
          </cell>
          <cell r="N1280">
            <v>11.449691505640681</v>
          </cell>
        </row>
        <row r="1281">
          <cell r="A1281" t="str">
            <v>Steel</v>
          </cell>
          <cell r="B1281" t="str">
            <v>STB380045</v>
          </cell>
          <cell r="C1281">
            <v>3880</v>
          </cell>
          <cell r="D1281">
            <v>3800</v>
          </cell>
          <cell r="E1281">
            <v>2350</v>
          </cell>
          <cell r="F1281">
            <v>1780</v>
          </cell>
          <cell r="G1281">
            <v>1900</v>
          </cell>
          <cell r="H1281">
            <v>2100</v>
          </cell>
          <cell r="J1281">
            <v>10000</v>
          </cell>
          <cell r="K1281" t="str">
            <v>Steel Drum</v>
          </cell>
          <cell r="L1281">
            <v>1175</v>
          </cell>
          <cell r="M1281">
            <v>281</v>
          </cell>
          <cell r="N1281">
            <v>12.466742857332207</v>
          </cell>
        </row>
        <row r="1282">
          <cell r="A1282" t="str">
            <v>Steel</v>
          </cell>
          <cell r="B1282" t="str">
            <v>STB380038</v>
          </cell>
          <cell r="C1282">
            <v>3880</v>
          </cell>
          <cell r="D1282">
            <v>3800</v>
          </cell>
          <cell r="E1282">
            <v>2100</v>
          </cell>
          <cell r="F1282">
            <v>1700</v>
          </cell>
          <cell r="G1282">
            <v>1900</v>
          </cell>
          <cell r="H1282">
            <v>2100</v>
          </cell>
          <cell r="J1282">
            <v>10000</v>
          </cell>
          <cell r="K1282" t="str">
            <v>Steel Drum</v>
          </cell>
          <cell r="L1282">
            <v>1174</v>
          </cell>
          <cell r="M1282">
            <v>269</v>
          </cell>
          <cell r="N1282">
            <v>13.39182408408989</v>
          </cell>
        </row>
        <row r="1283">
          <cell r="A1283" t="str">
            <v>Steel</v>
          </cell>
          <cell r="B1283" t="str">
            <v>STB380028</v>
          </cell>
          <cell r="C1283">
            <v>3880</v>
          </cell>
          <cell r="D1283">
            <v>3800</v>
          </cell>
          <cell r="E1283">
            <v>2300</v>
          </cell>
          <cell r="F1283">
            <v>1780</v>
          </cell>
          <cell r="G1283">
            <v>1900</v>
          </cell>
          <cell r="H1283">
            <v>2100</v>
          </cell>
          <cell r="J1283">
            <v>12000</v>
          </cell>
          <cell r="K1283" t="str">
            <v>Steel Drum</v>
          </cell>
          <cell r="L1283">
            <v>1314</v>
          </cell>
          <cell r="M1283">
            <v>281</v>
          </cell>
          <cell r="N1283">
            <v>12.79177988725424</v>
          </cell>
        </row>
        <row r="1284">
          <cell r="A1284" t="str">
            <v>Steel</v>
          </cell>
          <cell r="B1284" t="str">
            <v>STB380044</v>
          </cell>
          <cell r="C1284">
            <v>3880</v>
          </cell>
          <cell r="D1284">
            <v>3800</v>
          </cell>
          <cell r="E1284">
            <v>1950</v>
          </cell>
          <cell r="F1284">
            <v>1700</v>
          </cell>
          <cell r="G1284">
            <v>1900</v>
          </cell>
          <cell r="H1284">
            <v>2100</v>
          </cell>
          <cell r="J1284">
            <v>12000</v>
          </cell>
          <cell r="K1284" t="str">
            <v>Steel Drum</v>
          </cell>
          <cell r="L1284">
            <v>1357</v>
          </cell>
          <cell r="M1284">
            <v>269</v>
          </cell>
          <cell r="N1284">
            <v>14.202944037338606</v>
          </cell>
        </row>
        <row r="1285">
          <cell r="A1285" t="str">
            <v>Steel</v>
          </cell>
          <cell r="B1285" t="str">
            <v>STB380009</v>
          </cell>
          <cell r="C1285">
            <v>3880</v>
          </cell>
          <cell r="D1285">
            <v>3800</v>
          </cell>
          <cell r="E1285">
            <v>2800</v>
          </cell>
          <cell r="F1285">
            <v>1760</v>
          </cell>
          <cell r="G1285">
            <v>1900</v>
          </cell>
          <cell r="H1285">
            <v>2100</v>
          </cell>
          <cell r="J1285">
            <v>15000</v>
          </cell>
          <cell r="K1285" t="str">
            <v>Steel Drum</v>
          </cell>
          <cell r="L1285">
            <v>1756</v>
          </cell>
          <cell r="M1285">
            <v>278</v>
          </cell>
          <cell r="N1285">
            <v>9.1231850660247584</v>
          </cell>
        </row>
        <row r="1286">
          <cell r="A1286" t="str">
            <v>Steel</v>
          </cell>
          <cell r="B1286" t="str">
            <v>STB380017</v>
          </cell>
          <cell r="C1286">
            <v>3880</v>
          </cell>
          <cell r="D1286">
            <v>3800</v>
          </cell>
          <cell r="E1286">
            <v>2550</v>
          </cell>
          <cell r="F1286">
            <v>1760</v>
          </cell>
          <cell r="G1286">
            <v>1900</v>
          </cell>
          <cell r="H1286">
            <v>2100</v>
          </cell>
          <cell r="J1286">
            <v>15000</v>
          </cell>
          <cell r="K1286" t="str">
            <v>Steel Drum</v>
          </cell>
          <cell r="L1286">
            <v>1767</v>
          </cell>
          <cell r="M1286">
            <v>278</v>
          </cell>
          <cell r="N1286">
            <v>10.972012342662351</v>
          </cell>
        </row>
        <row r="1287">
          <cell r="A1287" t="str">
            <v>Steel</v>
          </cell>
          <cell r="B1287" t="str">
            <v>STB380033</v>
          </cell>
          <cell r="C1287">
            <v>3880</v>
          </cell>
          <cell r="D1287">
            <v>3800</v>
          </cell>
          <cell r="E1287">
            <v>2350</v>
          </cell>
          <cell r="F1287">
            <v>1760</v>
          </cell>
          <cell r="G1287">
            <v>1900</v>
          </cell>
          <cell r="H1287">
            <v>2100</v>
          </cell>
          <cell r="J1287">
            <v>15000</v>
          </cell>
          <cell r="K1287" t="str">
            <v>Steel Drum</v>
          </cell>
          <cell r="L1287">
            <v>1569</v>
          </cell>
          <cell r="M1287">
            <v>278</v>
          </cell>
          <cell r="N1287">
            <v>12.326667094890272</v>
          </cell>
        </row>
        <row r="1288">
          <cell r="A1288" t="str">
            <v>Steel</v>
          </cell>
          <cell r="B1288" t="str">
            <v>STB380018</v>
          </cell>
          <cell r="C1288">
            <v>3880</v>
          </cell>
          <cell r="D1288">
            <v>3800</v>
          </cell>
          <cell r="E1288">
            <v>2300</v>
          </cell>
          <cell r="F1288">
            <v>1760</v>
          </cell>
          <cell r="G1288">
            <v>1900</v>
          </cell>
          <cell r="H1288">
            <v>2100</v>
          </cell>
          <cell r="J1288">
            <v>15000</v>
          </cell>
          <cell r="K1288" t="str">
            <v>Steel Drum</v>
          </cell>
          <cell r="L1288">
            <v>1688</v>
          </cell>
          <cell r="M1288">
            <v>278</v>
          </cell>
          <cell r="N1288">
            <v>12.648052023352507</v>
          </cell>
        </row>
        <row r="1289">
          <cell r="A1289" t="str">
            <v>Steel</v>
          </cell>
          <cell r="B1289" t="str">
            <v>STB380010</v>
          </cell>
          <cell r="C1289">
            <v>3880</v>
          </cell>
          <cell r="D1289">
            <v>3800</v>
          </cell>
          <cell r="E1289">
            <v>2550</v>
          </cell>
          <cell r="F1289">
            <v>1740</v>
          </cell>
          <cell r="G1289">
            <v>1900</v>
          </cell>
          <cell r="H1289">
            <v>2100</v>
          </cell>
          <cell r="J1289">
            <v>20000</v>
          </cell>
          <cell r="K1289" t="str">
            <v>Steel Drum</v>
          </cell>
          <cell r="L1289">
            <v>2077</v>
          </cell>
          <cell r="M1289">
            <v>275</v>
          </cell>
          <cell r="N1289">
            <v>10.847330384223007</v>
          </cell>
        </row>
        <row r="1290">
          <cell r="A1290" t="str">
            <v>Steel</v>
          </cell>
          <cell r="B1290" t="str">
            <v>STB380011</v>
          </cell>
          <cell r="C1290">
            <v>3880</v>
          </cell>
          <cell r="D1290">
            <v>3800</v>
          </cell>
          <cell r="E1290">
            <v>2300</v>
          </cell>
          <cell r="F1290">
            <v>1740</v>
          </cell>
          <cell r="G1290">
            <v>1900</v>
          </cell>
          <cell r="H1290">
            <v>2100</v>
          </cell>
          <cell r="J1290">
            <v>20000</v>
          </cell>
          <cell r="K1290" t="str">
            <v>Steel Drum</v>
          </cell>
          <cell r="L1290">
            <v>2121</v>
          </cell>
          <cell r="M1290">
            <v>275</v>
          </cell>
          <cell r="N1290">
            <v>12.504324159450773</v>
          </cell>
        </row>
        <row r="1291">
          <cell r="A1291" t="str">
            <v>Steel</v>
          </cell>
          <cell r="B1291" t="str">
            <v>STB380013</v>
          </cell>
          <cell r="C1291">
            <v>3880</v>
          </cell>
          <cell r="D1291">
            <v>3800</v>
          </cell>
          <cell r="E1291">
            <v>1900</v>
          </cell>
          <cell r="F1291">
            <v>1700</v>
          </cell>
          <cell r="G1291">
            <v>1900</v>
          </cell>
          <cell r="H1291">
            <v>2100</v>
          </cell>
          <cell r="J1291">
            <v>25000</v>
          </cell>
          <cell r="K1291" t="str">
            <v>Steel Drum</v>
          </cell>
          <cell r="L1291">
            <v>2341</v>
          </cell>
          <cell r="M1291">
            <v>269</v>
          </cell>
          <cell r="N1291">
            <v>14.459965586310421</v>
          </cell>
        </row>
        <row r="1292">
          <cell r="A1292" t="str">
            <v>Steel</v>
          </cell>
          <cell r="B1292" t="str">
            <v>STB380012</v>
          </cell>
          <cell r="C1292">
            <v>3880</v>
          </cell>
          <cell r="D1292">
            <v>3800</v>
          </cell>
          <cell r="E1292">
            <v>1800</v>
          </cell>
          <cell r="F1292">
            <v>1700</v>
          </cell>
          <cell r="G1292">
            <v>1900</v>
          </cell>
          <cell r="H1292">
            <v>2100</v>
          </cell>
          <cell r="J1292">
            <v>25000</v>
          </cell>
          <cell r="K1292" t="str">
            <v>Steel Drum</v>
          </cell>
          <cell r="L1292">
            <v>2298</v>
          </cell>
          <cell r="M1292">
            <v>269</v>
          </cell>
          <cell r="N1292">
            <v>14.953981031087414</v>
          </cell>
        </row>
        <row r="1293">
          <cell r="A1293" t="str">
            <v>Steel</v>
          </cell>
          <cell r="B1293" t="str">
            <v>STB390033</v>
          </cell>
          <cell r="C1293">
            <v>3980</v>
          </cell>
          <cell r="D1293">
            <v>3900</v>
          </cell>
          <cell r="E1293">
            <v>2650</v>
          </cell>
          <cell r="F1293">
            <v>1780</v>
          </cell>
          <cell r="G1293">
            <v>1900</v>
          </cell>
          <cell r="H1293">
            <v>2100</v>
          </cell>
          <cell r="J1293">
            <v>10000</v>
          </cell>
          <cell r="K1293" t="str">
            <v>Steel Drum</v>
          </cell>
          <cell r="L1293">
            <v>1196</v>
          </cell>
          <cell r="M1293">
            <v>288</v>
          </cell>
          <cell r="N1293">
            <v>11.446196483813562</v>
          </cell>
        </row>
        <row r="1294">
          <cell r="A1294" t="str">
            <v>Steel</v>
          </cell>
          <cell r="B1294" t="str">
            <v>STB390019</v>
          </cell>
          <cell r="C1294">
            <v>3980</v>
          </cell>
          <cell r="D1294">
            <v>3900</v>
          </cell>
          <cell r="E1294">
            <v>2400</v>
          </cell>
          <cell r="F1294">
            <v>1780</v>
          </cell>
          <cell r="G1294">
            <v>1900</v>
          </cell>
          <cell r="H1294">
            <v>2100</v>
          </cell>
          <cell r="J1294">
            <v>10000</v>
          </cell>
          <cell r="K1294" t="str">
            <v>Steel Drum</v>
          </cell>
          <cell r="L1294">
            <v>1152</v>
          </cell>
          <cell r="M1294">
            <v>288</v>
          </cell>
          <cell r="N1294">
            <v>13.211182506508479</v>
          </cell>
        </row>
        <row r="1295">
          <cell r="A1295" t="str">
            <v>Steel</v>
          </cell>
          <cell r="B1295" t="str">
            <v>STB390042</v>
          </cell>
          <cell r="C1295">
            <v>3980</v>
          </cell>
          <cell r="D1295">
            <v>3900</v>
          </cell>
          <cell r="E1295">
            <v>1900</v>
          </cell>
          <cell r="F1295">
            <v>1700</v>
          </cell>
          <cell r="G1295">
            <v>1900</v>
          </cell>
          <cell r="H1295">
            <v>2100</v>
          </cell>
          <cell r="J1295">
            <v>10000</v>
          </cell>
          <cell r="K1295" t="str">
            <v>Steel Drum</v>
          </cell>
          <cell r="L1295">
            <v>1316</v>
          </cell>
          <cell r="M1295">
            <v>276</v>
          </cell>
          <cell r="N1295">
            <v>15.488051782197681</v>
          </cell>
        </row>
        <row r="1296">
          <cell r="A1296" t="str">
            <v>Steel</v>
          </cell>
          <cell r="B1296" t="str">
            <v>STB390040</v>
          </cell>
          <cell r="C1296">
            <v>3980</v>
          </cell>
          <cell r="D1296">
            <v>3900</v>
          </cell>
          <cell r="E1296">
            <v>1850</v>
          </cell>
          <cell r="F1296">
            <v>1700</v>
          </cell>
          <cell r="G1296">
            <v>1900</v>
          </cell>
          <cell r="H1296">
            <v>2100</v>
          </cell>
          <cell r="J1296">
            <v>10000</v>
          </cell>
          <cell r="K1296" t="str">
            <v>Steel Drum</v>
          </cell>
          <cell r="L1296">
            <v>1322</v>
          </cell>
          <cell r="M1296">
            <v>276</v>
          </cell>
          <cell r="N1296">
            <v>15.738397446780615</v>
          </cell>
        </row>
        <row r="1297">
          <cell r="A1297" t="str">
            <v>Steel</v>
          </cell>
          <cell r="B1297" t="str">
            <v>STB390037</v>
          </cell>
          <cell r="C1297">
            <v>3980</v>
          </cell>
          <cell r="D1297">
            <v>3900</v>
          </cell>
          <cell r="E1297">
            <v>3000</v>
          </cell>
          <cell r="F1297">
            <v>1780</v>
          </cell>
          <cell r="G1297">
            <v>1900</v>
          </cell>
          <cell r="H1297">
            <v>2100</v>
          </cell>
          <cell r="J1297">
            <v>12000</v>
          </cell>
          <cell r="K1297" t="str">
            <v>Steel Drum</v>
          </cell>
          <cell r="L1297">
            <v>1378</v>
          </cell>
          <cell r="M1297">
            <v>288</v>
          </cell>
          <cell r="N1297">
            <v>8.6816342185627136</v>
          </cell>
        </row>
        <row r="1298">
          <cell r="A1298" t="str">
            <v>Steel</v>
          </cell>
          <cell r="B1298" t="str">
            <v>STB390020</v>
          </cell>
          <cell r="C1298">
            <v>3980</v>
          </cell>
          <cell r="D1298">
            <v>3900</v>
          </cell>
          <cell r="E1298">
            <v>2650</v>
          </cell>
          <cell r="F1298">
            <v>1780</v>
          </cell>
          <cell r="G1298">
            <v>1900</v>
          </cell>
          <cell r="H1298">
            <v>2100</v>
          </cell>
          <cell r="J1298">
            <v>12000</v>
          </cell>
          <cell r="K1298" t="str">
            <v>Steel Drum</v>
          </cell>
          <cell r="L1298">
            <v>1355</v>
          </cell>
          <cell r="M1298">
            <v>288</v>
          </cell>
          <cell r="N1298">
            <v>11.446196483813562</v>
          </cell>
        </row>
        <row r="1299">
          <cell r="A1299" t="str">
            <v>Steel</v>
          </cell>
          <cell r="B1299" t="str">
            <v>STB390009</v>
          </cell>
          <cell r="C1299">
            <v>3980</v>
          </cell>
          <cell r="D1299">
            <v>3900</v>
          </cell>
          <cell r="E1299">
            <v>2900</v>
          </cell>
          <cell r="F1299">
            <v>1760</v>
          </cell>
          <cell r="G1299">
            <v>1900</v>
          </cell>
          <cell r="H1299">
            <v>2100</v>
          </cell>
          <cell r="J1299">
            <v>15000</v>
          </cell>
          <cell r="K1299" t="str">
            <v>Steel Drum</v>
          </cell>
          <cell r="L1299">
            <v>1873</v>
          </cell>
          <cell r="M1299">
            <v>285</v>
          </cell>
          <cell r="N1299">
            <v>9.3996452195406608</v>
          </cell>
        </row>
        <row r="1300">
          <cell r="A1300" t="str">
            <v>Steel</v>
          </cell>
          <cell r="B1300" t="str">
            <v>STB390018</v>
          </cell>
          <cell r="C1300">
            <v>3980</v>
          </cell>
          <cell r="D1300">
            <v>3900</v>
          </cell>
          <cell r="E1300">
            <v>2400</v>
          </cell>
          <cell r="F1300">
            <v>1760</v>
          </cell>
          <cell r="G1300">
            <v>1900</v>
          </cell>
          <cell r="H1300">
            <v>2100</v>
          </cell>
          <cell r="J1300">
            <v>15000</v>
          </cell>
          <cell r="K1300" t="str">
            <v>Steel Drum</v>
          </cell>
          <cell r="L1300">
            <v>1745</v>
          </cell>
          <cell r="M1300">
            <v>285</v>
          </cell>
          <cell r="N1300">
            <v>13.062742253626359</v>
          </cell>
        </row>
        <row r="1301">
          <cell r="A1301" t="str">
            <v>Steel</v>
          </cell>
          <cell r="B1301" t="str">
            <v>STB390010</v>
          </cell>
          <cell r="C1301">
            <v>3980</v>
          </cell>
          <cell r="D1301">
            <v>3900</v>
          </cell>
          <cell r="E1301">
            <v>2900</v>
          </cell>
          <cell r="F1301">
            <v>1740</v>
          </cell>
          <cell r="G1301">
            <v>1900</v>
          </cell>
          <cell r="H1301">
            <v>2100</v>
          </cell>
          <cell r="J1301">
            <v>20000</v>
          </cell>
          <cell r="K1301" t="str">
            <v>Steel Drum</v>
          </cell>
          <cell r="L1301">
            <v>2109</v>
          </cell>
          <cell r="M1301">
            <v>282</v>
          </cell>
          <cell r="N1301">
            <v>9.2928310693186091</v>
          </cell>
        </row>
        <row r="1302">
          <cell r="A1302" t="str">
            <v>Steel</v>
          </cell>
          <cell r="B1302" t="str">
            <v>STB390011</v>
          </cell>
          <cell r="C1302">
            <v>3980</v>
          </cell>
          <cell r="D1302">
            <v>3900</v>
          </cell>
          <cell r="E1302">
            <v>2650</v>
          </cell>
          <cell r="F1302">
            <v>1740</v>
          </cell>
          <cell r="G1302">
            <v>1900</v>
          </cell>
          <cell r="H1302">
            <v>2100</v>
          </cell>
          <cell r="J1302">
            <v>20000</v>
          </cell>
          <cell r="K1302" t="str">
            <v>Steel Drum</v>
          </cell>
          <cell r="L1302">
            <v>2240</v>
          </cell>
          <cell r="M1302">
            <v>282</v>
          </cell>
          <cell r="N1302">
            <v>11.188978585300898</v>
          </cell>
        </row>
        <row r="1303">
          <cell r="A1303" t="str">
            <v>Steel</v>
          </cell>
          <cell r="B1303" t="str">
            <v>STB390012</v>
          </cell>
          <cell r="C1303">
            <v>3980</v>
          </cell>
          <cell r="D1303">
            <v>3900</v>
          </cell>
          <cell r="E1303">
            <v>2400</v>
          </cell>
          <cell r="F1303">
            <v>1740</v>
          </cell>
          <cell r="G1303">
            <v>1900</v>
          </cell>
          <cell r="H1303">
            <v>2100</v>
          </cell>
          <cell r="J1303">
            <v>20000</v>
          </cell>
          <cell r="K1303" t="str">
            <v>Steel Drum</v>
          </cell>
          <cell r="L1303">
            <v>2295</v>
          </cell>
          <cell r="M1303">
            <v>282</v>
          </cell>
          <cell r="N1303">
            <v>12.914302000744241</v>
          </cell>
        </row>
        <row r="1304">
          <cell r="A1304" t="str">
            <v>Steel</v>
          </cell>
          <cell r="B1304" t="str">
            <v>STB390021</v>
          </cell>
          <cell r="C1304">
            <v>3980</v>
          </cell>
          <cell r="D1304">
            <v>3900</v>
          </cell>
          <cell r="E1304">
            <v>1900</v>
          </cell>
          <cell r="F1304">
            <v>1700</v>
          </cell>
          <cell r="G1304">
            <v>1900</v>
          </cell>
          <cell r="H1304">
            <v>2100</v>
          </cell>
          <cell r="J1304">
            <v>20000</v>
          </cell>
          <cell r="K1304" t="str">
            <v>Steel Drum</v>
          </cell>
          <cell r="L1304">
            <v>2032</v>
          </cell>
          <cell r="M1304">
            <v>276</v>
          </cell>
          <cell r="N1304">
            <v>15.488051782197681</v>
          </cell>
        </row>
        <row r="1305">
          <cell r="A1305" t="str">
            <v>Steel</v>
          </cell>
          <cell r="B1305" t="str">
            <v>STB390013</v>
          </cell>
          <cell r="C1305">
            <v>3980</v>
          </cell>
          <cell r="D1305">
            <v>3900</v>
          </cell>
          <cell r="E1305">
            <v>1900</v>
          </cell>
          <cell r="F1305">
            <v>1700</v>
          </cell>
          <cell r="G1305">
            <v>1900</v>
          </cell>
          <cell r="H1305">
            <v>2100</v>
          </cell>
          <cell r="J1305">
            <v>25000</v>
          </cell>
          <cell r="K1305" t="str">
            <v>Steel Drum</v>
          </cell>
          <cell r="L1305">
            <v>2533</v>
          </cell>
          <cell r="M1305">
            <v>276</v>
          </cell>
          <cell r="N1305">
            <v>15.488051782197681</v>
          </cell>
        </row>
        <row r="1306">
          <cell r="A1306" t="str">
            <v>Steel</v>
          </cell>
          <cell r="B1306" t="str">
            <v>STB400043</v>
          </cell>
          <cell r="C1306">
            <v>4080</v>
          </cell>
          <cell r="D1306">
            <v>4000</v>
          </cell>
          <cell r="E1306">
            <v>2400</v>
          </cell>
          <cell r="F1306">
            <v>1700</v>
          </cell>
          <cell r="G1306">
            <v>1900</v>
          </cell>
          <cell r="H1306">
            <v>2100</v>
          </cell>
          <cell r="J1306">
            <v>10000</v>
          </cell>
          <cell r="K1306" t="str">
            <v>Steel Drum</v>
          </cell>
          <cell r="L1306">
            <v>1314</v>
          </cell>
          <cell r="M1306">
            <v>283</v>
          </cell>
          <cell r="N1306">
            <v>13.672211228422778</v>
          </cell>
        </row>
        <row r="1307">
          <cell r="A1307" t="str">
            <v>Steel</v>
          </cell>
          <cell r="B1307" t="str">
            <v>STB400040</v>
          </cell>
          <cell r="C1307">
            <v>4080</v>
          </cell>
          <cell r="D1307">
            <v>4000</v>
          </cell>
          <cell r="E1307">
            <v>1950</v>
          </cell>
          <cell r="F1307">
            <v>1700</v>
          </cell>
          <cell r="G1307">
            <v>1900</v>
          </cell>
          <cell r="H1307">
            <v>2100</v>
          </cell>
          <cell r="J1307">
            <v>12000</v>
          </cell>
          <cell r="K1307" t="str">
            <v>Steel Drum</v>
          </cell>
          <cell r="L1307">
            <v>1482</v>
          </cell>
          <cell r="M1307">
            <v>283</v>
          </cell>
          <cell r="N1307">
            <v>16.285819966668637</v>
          </cell>
        </row>
        <row r="1308">
          <cell r="A1308" t="str">
            <v>Steel</v>
          </cell>
          <cell r="B1308" t="str">
            <v>STB410020</v>
          </cell>
          <cell r="C1308">
            <v>4180</v>
          </cell>
          <cell r="D1308">
            <v>4100</v>
          </cell>
          <cell r="E1308">
            <v>2250</v>
          </cell>
          <cell r="F1308">
            <v>1700</v>
          </cell>
          <cell r="G1308">
            <v>1900</v>
          </cell>
          <cell r="H1308">
            <v>2100</v>
          </cell>
          <cell r="J1308">
            <v>12000</v>
          </cell>
          <cell r="K1308" t="str">
            <v>Steel Drum</v>
          </cell>
          <cell r="L1308">
            <v>1504</v>
          </cell>
          <cell r="M1308">
            <v>290</v>
          </cell>
          <cell r="N1308">
            <v>15.68499037166959</v>
          </cell>
        </row>
        <row r="1309">
          <cell r="A1309" t="str">
            <v>Steel</v>
          </cell>
          <cell r="B1309" t="str">
            <v>STB410017</v>
          </cell>
          <cell r="C1309">
            <v>4180</v>
          </cell>
          <cell r="D1309">
            <v>4100</v>
          </cell>
          <cell r="E1309">
            <v>2050</v>
          </cell>
          <cell r="F1309">
            <v>1700</v>
          </cell>
          <cell r="G1309">
            <v>1900</v>
          </cell>
          <cell r="H1309">
            <v>2100</v>
          </cell>
          <cell r="J1309">
            <v>12000</v>
          </cell>
          <cell r="K1309" t="str">
            <v>Steel Drum</v>
          </cell>
          <cell r="L1309">
            <v>1527</v>
          </cell>
          <cell r="M1309">
            <v>290</v>
          </cell>
          <cell r="N1309">
            <v>16.83324248655666</v>
          </cell>
        </row>
        <row r="1310">
          <cell r="A1310" t="str">
            <v>Steel</v>
          </cell>
          <cell r="B1310" t="str">
            <v>STB430015</v>
          </cell>
          <cell r="C1310">
            <v>4400</v>
          </cell>
          <cell r="D1310">
            <v>4300</v>
          </cell>
          <cell r="E1310">
            <v>2400</v>
          </cell>
          <cell r="F1310">
            <v>1700</v>
          </cell>
          <cell r="G1310">
            <v>1900</v>
          </cell>
          <cell r="H1310">
            <v>2100</v>
          </cell>
          <cell r="J1310">
            <v>12000</v>
          </cell>
          <cell r="K1310" t="str">
            <v>Steel Drum</v>
          </cell>
          <cell r="L1310">
            <v>1634</v>
          </cell>
          <cell r="M1310">
            <v>304</v>
          </cell>
          <cell r="N1310">
            <v>16.996801654084177</v>
          </cell>
        </row>
        <row r="1311">
          <cell r="A1311" t="str">
            <v>Steel</v>
          </cell>
          <cell r="B1311" t="str">
            <v>STB300009</v>
          </cell>
          <cell r="C1311">
            <v>3075</v>
          </cell>
          <cell r="D1311">
            <v>3000</v>
          </cell>
          <cell r="E1311">
            <v>2000</v>
          </cell>
          <cell r="F1311">
            <v>1880</v>
          </cell>
          <cell r="G1311">
            <v>2100</v>
          </cell>
          <cell r="H1311">
            <v>2250</v>
          </cell>
          <cell r="J1311">
            <v>15000</v>
          </cell>
          <cell r="K1311" t="str">
            <v>Steel Drum</v>
          </cell>
          <cell r="L1311">
            <v>1210</v>
          </cell>
          <cell r="M1311">
            <v>233</v>
          </cell>
          <cell r="N1311">
            <v>7.3827427359360138</v>
          </cell>
        </row>
        <row r="1312">
          <cell r="A1312" t="str">
            <v>Steel</v>
          </cell>
          <cell r="B1312" t="str">
            <v>STB300011</v>
          </cell>
          <cell r="C1312">
            <v>3075</v>
          </cell>
          <cell r="D1312">
            <v>3000</v>
          </cell>
          <cell r="E1312">
            <v>1750</v>
          </cell>
          <cell r="F1312">
            <v>1880</v>
          </cell>
          <cell r="G1312">
            <v>2100</v>
          </cell>
          <cell r="H1312">
            <v>2250</v>
          </cell>
          <cell r="J1312">
            <v>15000</v>
          </cell>
          <cell r="K1312" t="str">
            <v>Steel Drum</v>
          </cell>
          <cell r="L1312">
            <v>1265</v>
          </cell>
          <cell r="M1312">
            <v>233</v>
          </cell>
          <cell r="N1312">
            <v>8.7670069989240176</v>
          </cell>
        </row>
        <row r="1313">
          <cell r="A1313" t="str">
            <v>Steel</v>
          </cell>
          <cell r="B1313" t="str">
            <v>STB300013</v>
          </cell>
          <cell r="C1313">
            <v>3075</v>
          </cell>
          <cell r="D1313">
            <v>3000</v>
          </cell>
          <cell r="E1313">
            <v>1500</v>
          </cell>
          <cell r="F1313">
            <v>1880</v>
          </cell>
          <cell r="G1313">
            <v>2100</v>
          </cell>
          <cell r="H1313">
            <v>2250</v>
          </cell>
          <cell r="J1313">
            <v>15000</v>
          </cell>
          <cell r="K1313" t="str">
            <v>Steel Drum</v>
          </cell>
          <cell r="L1313">
            <v>1260</v>
          </cell>
          <cell r="M1313">
            <v>233</v>
          </cell>
          <cell r="N1313">
            <v>9.9667026935136196</v>
          </cell>
        </row>
        <row r="1314">
          <cell r="A1314" t="str">
            <v>Steel</v>
          </cell>
          <cell r="B1314" t="str">
            <v>STB310008</v>
          </cell>
          <cell r="C1314">
            <v>3175</v>
          </cell>
          <cell r="D1314">
            <v>3100</v>
          </cell>
          <cell r="E1314">
            <v>1850</v>
          </cell>
          <cell r="F1314">
            <v>1880</v>
          </cell>
          <cell r="G1314">
            <v>2100</v>
          </cell>
          <cell r="H1314">
            <v>2250</v>
          </cell>
          <cell r="J1314">
            <v>15000</v>
          </cell>
          <cell r="K1314" t="str">
            <v>Steel Drum</v>
          </cell>
          <cell r="L1314">
            <v>1310</v>
          </cell>
          <cell r="M1314">
            <v>241</v>
          </cell>
          <cell r="N1314">
            <v>9.1361441357208157</v>
          </cell>
        </row>
        <row r="1315">
          <cell r="A1315" t="str">
            <v>Steel</v>
          </cell>
          <cell r="B1315" t="str">
            <v>STB310010</v>
          </cell>
          <cell r="C1315">
            <v>3175</v>
          </cell>
          <cell r="D1315">
            <v>3100</v>
          </cell>
          <cell r="E1315">
            <v>1800</v>
          </cell>
          <cell r="F1315">
            <v>1880</v>
          </cell>
          <cell r="G1315">
            <v>2100</v>
          </cell>
          <cell r="H1315">
            <v>2250</v>
          </cell>
          <cell r="J1315">
            <v>15000</v>
          </cell>
          <cell r="K1315" t="str">
            <v>Steel Drum</v>
          </cell>
          <cell r="L1315">
            <v>1320</v>
          </cell>
          <cell r="M1315">
            <v>241</v>
          </cell>
          <cell r="N1315">
            <v>9.4056142455824823</v>
          </cell>
        </row>
        <row r="1316">
          <cell r="A1316" t="str">
            <v>Steel</v>
          </cell>
          <cell r="B1316" t="str">
            <v>STB310009</v>
          </cell>
          <cell r="C1316">
            <v>3175</v>
          </cell>
          <cell r="D1316">
            <v>3100</v>
          </cell>
          <cell r="E1316">
            <v>1600</v>
          </cell>
          <cell r="F1316">
            <v>1880</v>
          </cell>
          <cell r="G1316">
            <v>2100</v>
          </cell>
          <cell r="H1316">
            <v>2250</v>
          </cell>
          <cell r="J1316">
            <v>15000</v>
          </cell>
          <cell r="K1316" t="str">
            <v>Steel Drum</v>
          </cell>
          <cell r="L1316">
            <v>1315</v>
          </cell>
          <cell r="M1316">
            <v>241</v>
          </cell>
          <cell r="N1316">
            <v>10.40966725766978</v>
          </cell>
        </row>
        <row r="1317">
          <cell r="A1317" t="str">
            <v>Steel</v>
          </cell>
          <cell r="B1317" t="str">
            <v>STB320005</v>
          </cell>
          <cell r="C1317">
            <v>3280</v>
          </cell>
          <cell r="D1317">
            <v>3200</v>
          </cell>
          <cell r="E1317">
            <v>2200</v>
          </cell>
          <cell r="F1317">
            <v>1870</v>
          </cell>
          <cell r="G1317">
            <v>2100</v>
          </cell>
          <cell r="H1317">
            <v>2250</v>
          </cell>
          <cell r="J1317">
            <v>15000</v>
          </cell>
          <cell r="K1317" t="str">
            <v>Steel Drum</v>
          </cell>
          <cell r="L1317">
            <v>1335</v>
          </cell>
          <cell r="M1317">
            <v>248</v>
          </cell>
          <cell r="N1317">
            <v>7.9309506539874324</v>
          </cell>
        </row>
        <row r="1318">
          <cell r="A1318" t="str">
            <v>Steel</v>
          </cell>
          <cell r="B1318" t="str">
            <v>STB320006</v>
          </cell>
          <cell r="C1318">
            <v>3280</v>
          </cell>
          <cell r="D1318">
            <v>3200</v>
          </cell>
          <cell r="E1318">
            <v>1950</v>
          </cell>
          <cell r="F1318">
            <v>1870</v>
          </cell>
          <cell r="G1318">
            <v>2100</v>
          </cell>
          <cell r="H1318">
            <v>2250</v>
          </cell>
          <cell r="J1318">
            <v>15000</v>
          </cell>
          <cell r="K1318" t="str">
            <v>Steel Drum</v>
          </cell>
          <cell r="L1318">
            <v>1350</v>
          </cell>
          <cell r="M1318">
            <v>248</v>
          </cell>
          <cell r="N1318">
            <v>9.4547212657489066</v>
          </cell>
        </row>
        <row r="1319">
          <cell r="A1319" t="str">
            <v>Steel</v>
          </cell>
          <cell r="B1319" t="str">
            <v>STB320007</v>
          </cell>
          <cell r="C1319">
            <v>3280</v>
          </cell>
          <cell r="D1319">
            <v>3200</v>
          </cell>
          <cell r="E1319">
            <v>1700</v>
          </cell>
          <cell r="F1319">
            <v>1870</v>
          </cell>
          <cell r="G1319">
            <v>2100</v>
          </cell>
          <cell r="H1319">
            <v>2250</v>
          </cell>
          <cell r="J1319">
            <v>15000</v>
          </cell>
          <cell r="K1319" t="str">
            <v>Steel Drum</v>
          </cell>
          <cell r="L1319">
            <v>1355</v>
          </cell>
          <cell r="M1319">
            <v>248</v>
          </cell>
          <cell r="N1319">
            <v>10.794905056816226</v>
          </cell>
        </row>
        <row r="1320">
          <cell r="A1320" t="str">
            <v>Steel</v>
          </cell>
          <cell r="B1320" t="str">
            <v>STB330004</v>
          </cell>
          <cell r="C1320">
            <v>3380</v>
          </cell>
          <cell r="D1320">
            <v>3300</v>
          </cell>
          <cell r="E1320">
            <v>2300</v>
          </cell>
          <cell r="F1320">
            <v>1870</v>
          </cell>
          <cell r="G1320">
            <v>2100</v>
          </cell>
          <cell r="H1320">
            <v>2250</v>
          </cell>
          <cell r="J1320">
            <v>15000</v>
          </cell>
          <cell r="K1320" t="str">
            <v>Steel Drum</v>
          </cell>
          <cell r="L1320">
            <v>1330</v>
          </cell>
          <cell r="M1320">
            <v>255</v>
          </cell>
          <cell r="N1320">
            <v>8.2246895670980784</v>
          </cell>
        </row>
        <row r="1321">
          <cell r="A1321" t="str">
            <v>Steel</v>
          </cell>
          <cell r="B1321" t="str">
            <v>STB330005</v>
          </cell>
          <cell r="C1321">
            <v>3380</v>
          </cell>
          <cell r="D1321">
            <v>3300</v>
          </cell>
          <cell r="E1321">
            <v>2050</v>
          </cell>
          <cell r="F1321">
            <v>1870</v>
          </cell>
          <cell r="G1321">
            <v>2100</v>
          </cell>
          <cell r="H1321">
            <v>2250</v>
          </cell>
          <cell r="J1321">
            <v>15000</v>
          </cell>
          <cell r="K1321" t="str">
            <v>Steel Drum</v>
          </cell>
          <cell r="L1321">
            <v>1415</v>
          </cell>
          <cell r="M1321">
            <v>255</v>
          </cell>
          <cell r="N1321">
            <v>9.8218949071372119</v>
          </cell>
        </row>
        <row r="1322">
          <cell r="A1322" t="str">
            <v>Steel</v>
          </cell>
          <cell r="B1322" t="str">
            <v>STB330006</v>
          </cell>
          <cell r="C1322">
            <v>3380</v>
          </cell>
          <cell r="D1322">
            <v>3300</v>
          </cell>
          <cell r="E1322">
            <v>1800</v>
          </cell>
          <cell r="F1322">
            <v>1870</v>
          </cell>
          <cell r="G1322">
            <v>2100</v>
          </cell>
          <cell r="H1322">
            <v>2250</v>
          </cell>
          <cell r="J1322">
            <v>15000</v>
          </cell>
          <cell r="K1322" t="str">
            <v>Steel Drum</v>
          </cell>
          <cell r="L1322">
            <v>1435</v>
          </cell>
          <cell r="M1322">
            <v>255</v>
          </cell>
          <cell r="N1322">
            <v>11.235513426482196</v>
          </cell>
        </row>
        <row r="1323">
          <cell r="A1323" t="str">
            <v>Steel</v>
          </cell>
          <cell r="B1323" t="str">
            <v>STB330007</v>
          </cell>
          <cell r="C1323">
            <v>3380</v>
          </cell>
          <cell r="D1323">
            <v>3300</v>
          </cell>
          <cell r="E1323">
            <v>1800</v>
          </cell>
          <cell r="F1323">
            <v>1860</v>
          </cell>
          <cell r="G1323">
            <v>2100</v>
          </cell>
          <cell r="H1323">
            <v>2250</v>
          </cell>
          <cell r="J1323">
            <v>25000</v>
          </cell>
          <cell r="K1323" t="str">
            <v>Steel Drum</v>
          </cell>
          <cell r="L1323">
            <v>1875</v>
          </cell>
          <cell r="M1323">
            <v>254</v>
          </cell>
          <cell r="N1323">
            <v>11.175430466982291</v>
          </cell>
        </row>
        <row r="1324">
          <cell r="A1324" t="str">
            <v>Steel</v>
          </cell>
          <cell r="B1324" t="str">
            <v>STB340006</v>
          </cell>
          <cell r="C1324">
            <v>3480</v>
          </cell>
          <cell r="D1324">
            <v>3400</v>
          </cell>
          <cell r="E1324">
            <v>2400</v>
          </cell>
          <cell r="F1324">
            <v>1870</v>
          </cell>
          <cell r="G1324">
            <v>2100</v>
          </cell>
          <cell r="H1324">
            <v>2250</v>
          </cell>
          <cell r="J1324">
            <v>15000</v>
          </cell>
          <cell r="K1324" t="str">
            <v>Steel Drum</v>
          </cell>
          <cell r="L1324">
            <v>1570</v>
          </cell>
          <cell r="M1324">
            <v>263</v>
          </cell>
          <cell r="N1324">
            <v>8.5184284802087245</v>
          </cell>
        </row>
        <row r="1325">
          <cell r="A1325" t="str">
            <v>Steel</v>
          </cell>
          <cell r="B1325" t="str">
            <v>STB340007</v>
          </cell>
          <cell r="C1325">
            <v>3480</v>
          </cell>
          <cell r="D1325">
            <v>3400</v>
          </cell>
          <cell r="E1325">
            <v>2150</v>
          </cell>
          <cell r="F1325">
            <v>1870</v>
          </cell>
          <cell r="G1325">
            <v>2100</v>
          </cell>
          <cell r="H1325">
            <v>2250</v>
          </cell>
          <cell r="J1325">
            <v>15000</v>
          </cell>
          <cell r="K1325" t="str">
            <v>Steel Drum</v>
          </cell>
          <cell r="L1325">
            <v>1510</v>
          </cell>
          <cell r="M1325">
            <v>263</v>
          </cell>
          <cell r="N1325">
            <v>10.189068548525523</v>
          </cell>
        </row>
        <row r="1326">
          <cell r="A1326" t="str">
            <v>Steel</v>
          </cell>
          <cell r="B1326" t="str">
            <v>STB340008</v>
          </cell>
          <cell r="C1326">
            <v>3480</v>
          </cell>
          <cell r="D1326">
            <v>3400</v>
          </cell>
          <cell r="E1326">
            <v>1900</v>
          </cell>
          <cell r="F1326">
            <v>1870</v>
          </cell>
          <cell r="G1326">
            <v>2100</v>
          </cell>
          <cell r="H1326">
            <v>2250</v>
          </cell>
          <cell r="J1326">
            <v>20000</v>
          </cell>
          <cell r="K1326" t="str">
            <v>Steel Drum</v>
          </cell>
          <cell r="L1326">
            <v>1845</v>
          </cell>
          <cell r="M1326">
            <v>263</v>
          </cell>
          <cell r="N1326">
            <v>11.676121796148164</v>
          </cell>
        </row>
        <row r="1327">
          <cell r="A1327" t="str">
            <v>Steel</v>
          </cell>
          <cell r="B1327" t="str">
            <v>STB340009</v>
          </cell>
          <cell r="C1327">
            <v>3480</v>
          </cell>
          <cell r="D1327">
            <v>3400</v>
          </cell>
          <cell r="E1327">
            <v>1400</v>
          </cell>
          <cell r="F1327">
            <v>1870</v>
          </cell>
          <cell r="G1327">
            <v>2100</v>
          </cell>
          <cell r="H1327">
            <v>2250</v>
          </cell>
          <cell r="J1327">
            <v>20000</v>
          </cell>
          <cell r="K1327" t="str">
            <v>Steel Drum</v>
          </cell>
          <cell r="L1327">
            <v>1935</v>
          </cell>
          <cell r="M1327">
            <v>263</v>
          </cell>
          <cell r="N1327">
            <v>14.099467829310992</v>
          </cell>
        </row>
        <row r="1328">
          <cell r="A1328" t="str">
            <v>Steel</v>
          </cell>
          <cell r="B1328" t="str">
            <v>STB340010</v>
          </cell>
          <cell r="C1328">
            <v>3480</v>
          </cell>
          <cell r="D1328">
            <v>3400</v>
          </cell>
          <cell r="E1328">
            <v>1900</v>
          </cell>
          <cell r="F1328">
            <v>1860</v>
          </cell>
          <cell r="G1328">
            <v>2100</v>
          </cell>
          <cell r="H1328">
            <v>2250</v>
          </cell>
          <cell r="J1328">
            <v>25000</v>
          </cell>
          <cell r="K1328" t="str">
            <v>Steel Drum</v>
          </cell>
          <cell r="L1328">
            <v>1985</v>
          </cell>
          <cell r="M1328">
            <v>262</v>
          </cell>
          <cell r="N1328">
            <v>11.613682642158068</v>
          </cell>
        </row>
        <row r="1329">
          <cell r="A1329" t="str">
            <v>Steel</v>
          </cell>
          <cell r="B1329" t="str">
            <v>STB350004</v>
          </cell>
          <cell r="C1329">
            <v>3580</v>
          </cell>
          <cell r="D1329">
            <v>3500</v>
          </cell>
          <cell r="E1329">
            <v>2500</v>
          </cell>
          <cell r="F1329">
            <v>1870</v>
          </cell>
          <cell r="G1329">
            <v>2100</v>
          </cell>
          <cell r="H1329">
            <v>2250</v>
          </cell>
          <cell r="J1329">
            <v>15000</v>
          </cell>
          <cell r="K1329" t="str">
            <v>Steel Drum</v>
          </cell>
          <cell r="L1329">
            <v>1610</v>
          </cell>
          <cell r="M1329">
            <v>271</v>
          </cell>
          <cell r="N1329">
            <v>8.8121673933193705</v>
          </cell>
        </row>
        <row r="1330">
          <cell r="A1330" t="str">
            <v>Steel</v>
          </cell>
          <cell r="B1330" t="str">
            <v>STB350005</v>
          </cell>
          <cell r="C1330">
            <v>3580</v>
          </cell>
          <cell r="D1330">
            <v>3500</v>
          </cell>
          <cell r="E1330">
            <v>2250</v>
          </cell>
          <cell r="F1330">
            <v>1870</v>
          </cell>
          <cell r="G1330">
            <v>2100</v>
          </cell>
          <cell r="H1330">
            <v>2250</v>
          </cell>
          <cell r="J1330">
            <v>15000</v>
          </cell>
          <cell r="K1330" t="str">
            <v>Steel Drum</v>
          </cell>
          <cell r="L1330">
            <v>1560</v>
          </cell>
          <cell r="M1330">
            <v>271</v>
          </cell>
          <cell r="N1330">
            <v>10.556242189913828</v>
          </cell>
        </row>
        <row r="1331">
          <cell r="A1331" t="str">
            <v>Steel</v>
          </cell>
          <cell r="B1331" t="str">
            <v>STB350006</v>
          </cell>
          <cell r="C1331">
            <v>3580</v>
          </cell>
          <cell r="D1331">
            <v>3500</v>
          </cell>
          <cell r="E1331">
            <v>2000</v>
          </cell>
          <cell r="F1331">
            <v>1870</v>
          </cell>
          <cell r="G1331">
            <v>2100</v>
          </cell>
          <cell r="H1331">
            <v>2250</v>
          </cell>
          <cell r="J1331">
            <v>15000</v>
          </cell>
          <cell r="K1331" t="str">
            <v>Steel Drum</v>
          </cell>
          <cell r="L1331">
            <v>1580</v>
          </cell>
          <cell r="M1331">
            <v>271</v>
          </cell>
          <cell r="N1331">
            <v>12.116730165814134</v>
          </cell>
        </row>
        <row r="1332">
          <cell r="A1332" t="str">
            <v>Steel</v>
          </cell>
          <cell r="B1332" t="str">
            <v>STB350007</v>
          </cell>
          <cell r="C1332">
            <v>3580</v>
          </cell>
          <cell r="D1332">
            <v>3500</v>
          </cell>
          <cell r="E1332">
            <v>2000</v>
          </cell>
          <cell r="F1332">
            <v>1870</v>
          </cell>
          <cell r="G1332">
            <v>2100</v>
          </cell>
          <cell r="H1332">
            <v>2250</v>
          </cell>
          <cell r="J1332">
            <v>20000</v>
          </cell>
          <cell r="K1332" t="str">
            <v>Steel Drum</v>
          </cell>
          <cell r="L1332">
            <v>1915</v>
          </cell>
          <cell r="M1332">
            <v>271</v>
          </cell>
          <cell r="N1332">
            <v>12.116730165814134</v>
          </cell>
        </row>
        <row r="1333">
          <cell r="A1333" t="str">
            <v>Steel</v>
          </cell>
          <cell r="B1333" t="str">
            <v>STB350008</v>
          </cell>
          <cell r="C1333">
            <v>3580</v>
          </cell>
          <cell r="D1333">
            <v>3500</v>
          </cell>
          <cell r="E1333">
            <v>1500</v>
          </cell>
          <cell r="F1333">
            <v>1870</v>
          </cell>
          <cell r="G1333">
            <v>2100</v>
          </cell>
          <cell r="H1333">
            <v>2250</v>
          </cell>
          <cell r="J1333">
            <v>20000</v>
          </cell>
          <cell r="K1333" t="str">
            <v>Steel Drum</v>
          </cell>
          <cell r="L1333">
            <v>2005</v>
          </cell>
          <cell r="M1333">
            <v>271</v>
          </cell>
          <cell r="N1333">
            <v>14.686945655532284</v>
          </cell>
        </row>
        <row r="1334">
          <cell r="A1334" t="str">
            <v>Steel</v>
          </cell>
          <cell r="B1334" t="str">
            <v>STB350009</v>
          </cell>
          <cell r="C1334">
            <v>3580</v>
          </cell>
          <cell r="D1334">
            <v>3500</v>
          </cell>
          <cell r="E1334">
            <v>2000</v>
          </cell>
          <cell r="F1334">
            <v>1860</v>
          </cell>
          <cell r="G1334">
            <v>2100</v>
          </cell>
          <cell r="H1334">
            <v>2250</v>
          </cell>
          <cell r="J1334">
            <v>25000</v>
          </cell>
          <cell r="K1334" t="str">
            <v>Steel Drum</v>
          </cell>
          <cell r="L1334">
            <v>2060</v>
          </cell>
          <cell r="M1334">
            <v>269</v>
          </cell>
          <cell r="N1334">
            <v>12.051934817333844</v>
          </cell>
        </row>
        <row r="1335">
          <cell r="A1335" t="str">
            <v>Steel</v>
          </cell>
          <cell r="B1335" t="str">
            <v>STB350010</v>
          </cell>
          <cell r="C1335">
            <v>3580</v>
          </cell>
          <cell r="D1335">
            <v>3500</v>
          </cell>
          <cell r="E1335">
            <v>1900</v>
          </cell>
          <cell r="F1335">
            <v>1860</v>
          </cell>
          <cell r="G1335">
            <v>2100</v>
          </cell>
          <cell r="H1335">
            <v>2250</v>
          </cell>
          <cell r="J1335">
            <v>25000</v>
          </cell>
          <cell r="K1335" t="str">
            <v>Steel Drum</v>
          </cell>
          <cell r="L1335">
            <v>2055</v>
          </cell>
          <cell r="M1335">
            <v>269</v>
          </cell>
          <cell r="N1335">
            <v>12.621662645062353</v>
          </cell>
        </row>
        <row r="1336">
          <cell r="A1336" t="str">
            <v>Steel</v>
          </cell>
          <cell r="B1336" t="str">
            <v>STB360041</v>
          </cell>
          <cell r="C1336">
            <v>3680</v>
          </cell>
          <cell r="D1336">
            <v>3600</v>
          </cell>
          <cell r="E1336">
            <v>2050</v>
          </cell>
          <cell r="F1336">
            <v>1900</v>
          </cell>
          <cell r="G1336">
            <v>2100</v>
          </cell>
          <cell r="H1336">
            <v>2250</v>
          </cell>
          <cell r="J1336">
            <v>10000</v>
          </cell>
          <cell r="K1336" t="str">
            <v>Steel Drum</v>
          </cell>
          <cell r="L1336">
            <v>1076</v>
          </cell>
          <cell r="M1336">
            <v>283</v>
          </cell>
          <cell r="N1336">
            <v>13.068436390310991</v>
          </cell>
        </row>
        <row r="1337">
          <cell r="A1337" t="str">
            <v>Steel</v>
          </cell>
          <cell r="B1337" t="str">
            <v>STB360031</v>
          </cell>
          <cell r="C1337">
            <v>3680</v>
          </cell>
          <cell r="D1337">
            <v>3600</v>
          </cell>
          <cell r="E1337">
            <v>2550</v>
          </cell>
          <cell r="F1337">
            <v>1850</v>
          </cell>
          <cell r="G1337">
            <v>2100</v>
          </cell>
          <cell r="H1337">
            <v>2250</v>
          </cell>
          <cell r="J1337">
            <v>12000</v>
          </cell>
          <cell r="K1337" t="str">
            <v>Steel Drum</v>
          </cell>
          <cell r="L1337">
            <v>1257</v>
          </cell>
          <cell r="M1337">
            <v>276</v>
          </cell>
          <cell r="N1337">
            <v>9.3826609842571909</v>
          </cell>
        </row>
        <row r="1338">
          <cell r="A1338" t="str">
            <v>Steel</v>
          </cell>
          <cell r="B1338" t="str">
            <v>STB360032</v>
          </cell>
          <cell r="C1338">
            <v>3680</v>
          </cell>
          <cell r="D1338">
            <v>3600</v>
          </cell>
          <cell r="E1338">
            <v>1950</v>
          </cell>
          <cell r="F1338">
            <v>1900</v>
          </cell>
          <cell r="G1338">
            <v>2100</v>
          </cell>
          <cell r="H1338">
            <v>2250</v>
          </cell>
          <cell r="J1338">
            <v>12000</v>
          </cell>
          <cell r="K1338" t="str">
            <v>Steel Drum</v>
          </cell>
          <cell r="L1338">
            <v>1383</v>
          </cell>
          <cell r="M1338">
            <v>283</v>
          </cell>
          <cell r="N1338">
            <v>13.665338994493052</v>
          </cell>
        </row>
        <row r="1339">
          <cell r="A1339" t="str">
            <v>Steel</v>
          </cell>
          <cell r="B1339" t="str">
            <v>STB360004</v>
          </cell>
          <cell r="C1339">
            <v>3680</v>
          </cell>
          <cell r="D1339">
            <v>3600</v>
          </cell>
          <cell r="E1339">
            <v>2600</v>
          </cell>
          <cell r="F1339">
            <v>1860</v>
          </cell>
          <cell r="G1339">
            <v>2100</v>
          </cell>
          <cell r="H1339">
            <v>2250</v>
          </cell>
          <cell r="J1339">
            <v>15000</v>
          </cell>
          <cell r="K1339" t="str">
            <v>Steel Drum</v>
          </cell>
          <cell r="L1339">
            <v>1685</v>
          </cell>
          <cell r="M1339">
            <v>277</v>
          </cell>
          <cell r="N1339">
            <v>9.0572116202993733</v>
          </cell>
        </row>
        <row r="1340">
          <cell r="A1340" t="str">
            <v>Steel</v>
          </cell>
          <cell r="B1340" t="str">
            <v>STB360005</v>
          </cell>
          <cell r="C1340">
            <v>3680</v>
          </cell>
          <cell r="D1340">
            <v>3600</v>
          </cell>
          <cell r="E1340">
            <v>2350</v>
          </cell>
          <cell r="F1340">
            <v>1860</v>
          </cell>
          <cell r="G1340">
            <v>2100</v>
          </cell>
          <cell r="H1340">
            <v>2250</v>
          </cell>
          <cell r="J1340">
            <v>20000</v>
          </cell>
          <cell r="K1340" t="str">
            <v>Steel Drum</v>
          </cell>
          <cell r="L1340">
            <v>1995</v>
          </cell>
          <cell r="M1340">
            <v>277</v>
          </cell>
          <cell r="N1340">
            <v>10.865001842899451</v>
          </cell>
        </row>
        <row r="1341">
          <cell r="A1341" t="str">
            <v>Steel</v>
          </cell>
          <cell r="B1341" t="str">
            <v>STB360033</v>
          </cell>
          <cell r="C1341">
            <v>3680</v>
          </cell>
          <cell r="D1341">
            <v>3600</v>
          </cell>
          <cell r="E1341">
            <v>2300</v>
          </cell>
          <cell r="F1341">
            <v>1900</v>
          </cell>
          <cell r="G1341">
            <v>2100</v>
          </cell>
          <cell r="H1341">
            <v>2250</v>
          </cell>
          <cell r="J1341">
            <v>20000</v>
          </cell>
          <cell r="K1341" t="str">
            <v>Steel Drum</v>
          </cell>
          <cell r="L1341">
            <v>1804</v>
          </cell>
          <cell r="M1341">
            <v>283</v>
          </cell>
          <cell r="N1341">
            <v>11.445607435191015</v>
          </cell>
        </row>
        <row r="1342">
          <cell r="A1342" t="str">
            <v>Steel</v>
          </cell>
          <cell r="B1342" t="str">
            <v>STB360006</v>
          </cell>
          <cell r="C1342">
            <v>3680</v>
          </cell>
          <cell r="D1342">
            <v>3600</v>
          </cell>
          <cell r="E1342">
            <v>2100</v>
          </cell>
          <cell r="F1342">
            <v>1860</v>
          </cell>
          <cell r="G1342">
            <v>2100</v>
          </cell>
          <cell r="H1342">
            <v>2250</v>
          </cell>
          <cell r="J1342">
            <v>20000</v>
          </cell>
          <cell r="K1342" t="str">
            <v>Steel Drum</v>
          </cell>
          <cell r="L1342">
            <v>2015</v>
          </cell>
          <cell r="M1342">
            <v>277</v>
          </cell>
          <cell r="N1342">
            <v>12.490186992509621</v>
          </cell>
        </row>
        <row r="1343">
          <cell r="A1343" t="str">
            <v>Steel</v>
          </cell>
          <cell r="B1343" t="str">
            <v>STB360007</v>
          </cell>
          <cell r="C1343">
            <v>3680</v>
          </cell>
          <cell r="D1343">
            <v>3600</v>
          </cell>
          <cell r="E1343">
            <v>1600</v>
          </cell>
          <cell r="F1343">
            <v>1860</v>
          </cell>
          <cell r="G1343">
            <v>2100</v>
          </cell>
          <cell r="H1343">
            <v>2250</v>
          </cell>
          <cell r="J1343">
            <v>20000</v>
          </cell>
          <cell r="K1343" t="str">
            <v>Steel Drum</v>
          </cell>
          <cell r="L1343">
            <v>1935</v>
          </cell>
          <cell r="M1343">
            <v>277</v>
          </cell>
          <cell r="N1343">
            <v>15.192742072760238</v>
          </cell>
        </row>
        <row r="1344">
          <cell r="A1344" t="str">
            <v>Steel</v>
          </cell>
          <cell r="B1344" t="str">
            <v>STB360036</v>
          </cell>
          <cell r="C1344">
            <v>3680</v>
          </cell>
          <cell r="D1344">
            <v>3600</v>
          </cell>
          <cell r="E1344">
            <v>1550</v>
          </cell>
          <cell r="F1344">
            <v>1850</v>
          </cell>
          <cell r="G1344">
            <v>2100</v>
          </cell>
          <cell r="H1344">
            <v>2250</v>
          </cell>
          <cell r="J1344">
            <v>20000</v>
          </cell>
          <cell r="K1344" t="str">
            <v>Steel Drum</v>
          </cell>
          <cell r="L1344">
            <v>1865</v>
          </cell>
          <cell r="M1344">
            <v>276</v>
          </cell>
          <cell r="N1344">
            <v>15.339906053626837</v>
          </cell>
        </row>
        <row r="1345">
          <cell r="A1345" t="str">
            <v>Steel</v>
          </cell>
          <cell r="B1345" t="str">
            <v>STB360030</v>
          </cell>
          <cell r="C1345">
            <v>3680</v>
          </cell>
          <cell r="D1345">
            <v>3600</v>
          </cell>
          <cell r="E1345">
            <v>2000</v>
          </cell>
          <cell r="F1345">
            <v>1900</v>
          </cell>
          <cell r="G1345">
            <v>2100</v>
          </cell>
          <cell r="H1345">
            <v>2250</v>
          </cell>
          <cell r="J1345">
            <v>22000</v>
          </cell>
          <cell r="K1345" t="str">
            <v>Steel Drum</v>
          </cell>
          <cell r="L1345">
            <v>1951</v>
          </cell>
          <cell r="M1345">
            <v>283</v>
          </cell>
          <cell r="N1345">
            <v>13.370618333678159</v>
          </cell>
        </row>
        <row r="1346">
          <cell r="A1346" t="str">
            <v>Steel</v>
          </cell>
          <cell r="B1346" t="str">
            <v>STB360008</v>
          </cell>
          <cell r="C1346">
            <v>3680</v>
          </cell>
          <cell r="D1346">
            <v>3600</v>
          </cell>
          <cell r="E1346">
            <v>1600</v>
          </cell>
          <cell r="F1346">
            <v>1860</v>
          </cell>
          <cell r="G1346">
            <v>2100</v>
          </cell>
          <cell r="H1346">
            <v>2250</v>
          </cell>
          <cell r="J1346">
            <v>25000</v>
          </cell>
          <cell r="K1346" t="str">
            <v>Steel Drum</v>
          </cell>
          <cell r="L1346">
            <v>2005</v>
          </cell>
          <cell r="M1346">
            <v>277</v>
          </cell>
          <cell r="N1346">
            <v>15.192742072760238</v>
          </cell>
        </row>
        <row r="1347">
          <cell r="A1347" t="str">
            <v>Steel</v>
          </cell>
          <cell r="B1347" t="str">
            <v>STB370035</v>
          </cell>
          <cell r="C1347">
            <v>3780</v>
          </cell>
          <cell r="D1347">
            <v>3700</v>
          </cell>
          <cell r="E1347">
            <v>2150</v>
          </cell>
          <cell r="F1347">
            <v>1900</v>
          </cell>
          <cell r="G1347">
            <v>2100</v>
          </cell>
          <cell r="H1347">
            <v>2250</v>
          </cell>
          <cell r="J1347">
            <v>10000</v>
          </cell>
          <cell r="K1347" t="str">
            <v>Steel Drum</v>
          </cell>
          <cell r="L1347">
            <v>1117</v>
          </cell>
          <cell r="M1347">
            <v>291</v>
          </cell>
          <cell r="N1347">
            <v>13.53103590855209</v>
          </cell>
        </row>
        <row r="1348">
          <cell r="A1348" t="str">
            <v>Steel</v>
          </cell>
          <cell r="B1348" t="str">
            <v>STB370031</v>
          </cell>
          <cell r="C1348">
            <v>3780</v>
          </cell>
          <cell r="D1348">
            <v>3700</v>
          </cell>
          <cell r="E1348">
            <v>2100</v>
          </cell>
          <cell r="F1348">
            <v>1900</v>
          </cell>
          <cell r="G1348">
            <v>2100</v>
          </cell>
          <cell r="H1348">
            <v>2250</v>
          </cell>
          <cell r="J1348">
            <v>10000</v>
          </cell>
          <cell r="K1348" t="str">
            <v>Steel Drum</v>
          </cell>
          <cell r="L1348">
            <v>1090</v>
          </cell>
          <cell r="M1348">
            <v>291</v>
          </cell>
          <cell r="N1348">
            <v>13.84814041702381</v>
          </cell>
        </row>
        <row r="1349">
          <cell r="A1349" t="str">
            <v>Steel</v>
          </cell>
          <cell r="B1349" t="str">
            <v>STB370004</v>
          </cell>
          <cell r="C1349">
            <v>3780</v>
          </cell>
          <cell r="D1349">
            <v>3700</v>
          </cell>
          <cell r="E1349">
            <v>2700</v>
          </cell>
          <cell r="F1349">
            <v>1860</v>
          </cell>
          <cell r="G1349">
            <v>2100</v>
          </cell>
          <cell r="H1349">
            <v>2250</v>
          </cell>
          <cell r="J1349">
            <v>15000</v>
          </cell>
          <cell r="K1349" t="str">
            <v>Steel Drum</v>
          </cell>
          <cell r="L1349">
            <v>1745</v>
          </cell>
          <cell r="M1349">
            <v>285</v>
          </cell>
          <cell r="N1349">
            <v>9.3493797370832237</v>
          </cell>
        </row>
        <row r="1350">
          <cell r="A1350" t="str">
            <v>Steel</v>
          </cell>
          <cell r="B1350" t="str">
            <v>STB370005</v>
          </cell>
          <cell r="C1350">
            <v>3780</v>
          </cell>
          <cell r="D1350">
            <v>3700</v>
          </cell>
          <cell r="E1350">
            <v>2450</v>
          </cell>
          <cell r="F1350">
            <v>1860</v>
          </cell>
          <cell r="G1350">
            <v>2100</v>
          </cell>
          <cell r="H1350">
            <v>2250</v>
          </cell>
          <cell r="J1350">
            <v>15000</v>
          </cell>
          <cell r="K1350" t="str">
            <v>Steel Drum</v>
          </cell>
          <cell r="L1350">
            <v>1770</v>
          </cell>
          <cell r="M1350">
            <v>285</v>
          </cell>
          <cell r="N1350">
            <v>11.230211988879265</v>
          </cell>
        </row>
        <row r="1351">
          <cell r="A1351" t="str">
            <v>Steel</v>
          </cell>
          <cell r="B1351" t="str">
            <v>STB370028</v>
          </cell>
          <cell r="C1351">
            <v>3780</v>
          </cell>
          <cell r="D1351">
            <v>3700</v>
          </cell>
          <cell r="E1351">
            <v>2150</v>
          </cell>
          <cell r="F1351">
            <v>1900</v>
          </cell>
          <cell r="G1351">
            <v>2100</v>
          </cell>
          <cell r="H1351">
            <v>2250</v>
          </cell>
          <cell r="J1351">
            <v>15000</v>
          </cell>
          <cell r="K1351" t="str">
            <v>Steel Drum</v>
          </cell>
          <cell r="L1351">
            <v>1526</v>
          </cell>
          <cell r="M1351">
            <v>291</v>
          </cell>
          <cell r="N1351">
            <v>13.53103590855209</v>
          </cell>
        </row>
        <row r="1352">
          <cell r="A1352" t="str">
            <v>Steel</v>
          </cell>
          <cell r="B1352" t="str">
            <v>STB370029</v>
          </cell>
          <cell r="C1352">
            <v>3780</v>
          </cell>
          <cell r="D1352">
            <v>3700</v>
          </cell>
          <cell r="E1352">
            <v>2000</v>
          </cell>
          <cell r="F1352">
            <v>1900</v>
          </cell>
          <cell r="G1352">
            <v>2100</v>
          </cell>
          <cell r="H1352">
            <v>2250</v>
          </cell>
          <cell r="J1352">
            <v>15000</v>
          </cell>
          <cell r="K1352" t="str">
            <v>Steel Drum</v>
          </cell>
          <cell r="L1352">
            <v>1506</v>
          </cell>
          <cell r="M1352">
            <v>291</v>
          </cell>
          <cell r="N1352">
            <v>14.459965586310419</v>
          </cell>
        </row>
        <row r="1353">
          <cell r="A1353" t="str">
            <v>Steel</v>
          </cell>
          <cell r="B1353" t="str">
            <v>STB370006</v>
          </cell>
          <cell r="C1353">
            <v>3780</v>
          </cell>
          <cell r="D1353">
            <v>3700</v>
          </cell>
          <cell r="E1353">
            <v>2450</v>
          </cell>
          <cell r="F1353">
            <v>1860</v>
          </cell>
          <cell r="G1353">
            <v>2100</v>
          </cell>
          <cell r="H1353">
            <v>2250</v>
          </cell>
          <cell r="J1353">
            <v>20000</v>
          </cell>
          <cell r="K1353" t="str">
            <v>Steel Drum</v>
          </cell>
          <cell r="L1353">
            <v>1975</v>
          </cell>
          <cell r="M1353">
            <v>285</v>
          </cell>
          <cell r="N1353">
            <v>11.230211988879265</v>
          </cell>
        </row>
        <row r="1354">
          <cell r="A1354" t="str">
            <v>Steel</v>
          </cell>
          <cell r="B1354" t="str">
            <v>STB370007</v>
          </cell>
          <cell r="C1354">
            <v>3780</v>
          </cell>
          <cell r="D1354">
            <v>3700</v>
          </cell>
          <cell r="E1354">
            <v>2200</v>
          </cell>
          <cell r="F1354">
            <v>1860</v>
          </cell>
          <cell r="G1354">
            <v>2100</v>
          </cell>
          <cell r="H1354">
            <v>2250</v>
          </cell>
          <cell r="J1354">
            <v>20000</v>
          </cell>
          <cell r="K1354" t="str">
            <v>Steel Drum</v>
          </cell>
          <cell r="L1354">
            <v>2165</v>
          </cell>
          <cell r="M1354">
            <v>285</v>
          </cell>
          <cell r="N1354">
            <v>12.928439167685395</v>
          </cell>
        </row>
        <row r="1355">
          <cell r="A1355" t="str">
            <v>Steel</v>
          </cell>
          <cell r="B1355" t="str">
            <v>STB370019</v>
          </cell>
          <cell r="C1355">
            <v>3780</v>
          </cell>
          <cell r="D1355">
            <v>3700</v>
          </cell>
          <cell r="E1355">
            <v>2150</v>
          </cell>
          <cell r="F1355">
            <v>1900</v>
          </cell>
          <cell r="G1355">
            <v>2100</v>
          </cell>
          <cell r="H1355">
            <v>2250</v>
          </cell>
          <cell r="J1355">
            <v>20000</v>
          </cell>
          <cell r="K1355" t="str">
            <v>Steel Drum</v>
          </cell>
          <cell r="L1355">
            <v>2106</v>
          </cell>
          <cell r="M1355">
            <v>291</v>
          </cell>
          <cell r="N1355">
            <v>13.53103590855209</v>
          </cell>
        </row>
        <row r="1356">
          <cell r="A1356" t="str">
            <v>Steel</v>
          </cell>
          <cell r="B1356" t="str">
            <v>STB370037</v>
          </cell>
          <cell r="C1356">
            <v>3780</v>
          </cell>
          <cell r="D1356">
            <v>3700</v>
          </cell>
          <cell r="E1356">
            <v>2000</v>
          </cell>
          <cell r="F1356">
            <v>1900</v>
          </cell>
          <cell r="G1356">
            <v>2100</v>
          </cell>
          <cell r="H1356">
            <v>2250</v>
          </cell>
          <cell r="J1356">
            <v>20000</v>
          </cell>
          <cell r="K1356" t="str">
            <v>Steel Drum</v>
          </cell>
          <cell r="L1356">
            <v>1867</v>
          </cell>
          <cell r="M1356">
            <v>291</v>
          </cell>
          <cell r="N1356">
            <v>14.459965586310419</v>
          </cell>
        </row>
        <row r="1357">
          <cell r="A1357" t="str">
            <v>Steel</v>
          </cell>
          <cell r="B1357" t="str">
            <v>STB370018</v>
          </cell>
          <cell r="C1357">
            <v>3780</v>
          </cell>
          <cell r="D1357">
            <v>3700</v>
          </cell>
          <cell r="E1357">
            <v>2100</v>
          </cell>
          <cell r="F1357">
            <v>1900</v>
          </cell>
          <cell r="G1357">
            <v>2100</v>
          </cell>
          <cell r="H1357">
            <v>2250</v>
          </cell>
          <cell r="J1357">
            <v>25000</v>
          </cell>
          <cell r="K1357" t="str">
            <v>Steel Drum</v>
          </cell>
          <cell r="L1357">
            <v>2258</v>
          </cell>
          <cell r="M1357">
            <v>291</v>
          </cell>
          <cell r="N1357">
            <v>13.84814041702381</v>
          </cell>
        </row>
        <row r="1358">
          <cell r="A1358" t="str">
            <v>Steel</v>
          </cell>
          <cell r="B1358" t="str">
            <v>STB370015</v>
          </cell>
          <cell r="C1358">
            <v>3780</v>
          </cell>
          <cell r="D1358">
            <v>3700</v>
          </cell>
          <cell r="E1358">
            <v>2000</v>
          </cell>
          <cell r="F1358">
            <v>1900</v>
          </cell>
          <cell r="G1358">
            <v>2100</v>
          </cell>
          <cell r="H1358">
            <v>2250</v>
          </cell>
          <cell r="J1358">
            <v>25000</v>
          </cell>
          <cell r="K1358" t="str">
            <v>Steel Drum</v>
          </cell>
          <cell r="L1358">
            <v>2330</v>
          </cell>
          <cell r="M1358">
            <v>291</v>
          </cell>
          <cell r="N1358">
            <v>14.459965586310419</v>
          </cell>
        </row>
        <row r="1359">
          <cell r="A1359" t="str">
            <v>Steel</v>
          </cell>
          <cell r="B1359" t="str">
            <v>STB370008</v>
          </cell>
          <cell r="C1359">
            <v>3780</v>
          </cell>
          <cell r="D1359">
            <v>3700</v>
          </cell>
          <cell r="E1359">
            <v>1700</v>
          </cell>
          <cell r="F1359">
            <v>1860</v>
          </cell>
          <cell r="G1359">
            <v>2100</v>
          </cell>
          <cell r="H1359">
            <v>2250</v>
          </cell>
          <cell r="J1359">
            <v>25000</v>
          </cell>
          <cell r="K1359" t="str">
            <v>Steel Drum</v>
          </cell>
          <cell r="L1359">
            <v>2285</v>
          </cell>
          <cell r="M1359">
            <v>285</v>
          </cell>
          <cell r="N1359">
            <v>15.77707830632794</v>
          </cell>
        </row>
        <row r="1360">
          <cell r="A1360" t="str">
            <v>Steel</v>
          </cell>
          <cell r="B1360" t="str">
            <v>STB370014</v>
          </cell>
          <cell r="C1360">
            <v>3780</v>
          </cell>
          <cell r="D1360">
            <v>3700</v>
          </cell>
          <cell r="E1360">
            <v>2050</v>
          </cell>
          <cell r="F1360">
            <v>1800</v>
          </cell>
          <cell r="G1360">
            <v>2100</v>
          </cell>
          <cell r="H1360">
            <v>2250</v>
          </cell>
          <cell r="J1360">
            <v>28000</v>
          </cell>
          <cell r="K1360" t="str">
            <v>Steel Drum</v>
          </cell>
          <cell r="L1360">
            <v>2280</v>
          </cell>
          <cell r="M1360">
            <v>276</v>
          </cell>
          <cell r="N1360">
            <v>13.412637135419924</v>
          </cell>
        </row>
        <row r="1361">
          <cell r="A1361" t="str">
            <v>Steel</v>
          </cell>
          <cell r="B1361" t="str">
            <v>STB380032</v>
          </cell>
          <cell r="C1361">
            <v>3880</v>
          </cell>
          <cell r="D1361">
            <v>3800</v>
          </cell>
          <cell r="E1361">
            <v>2350</v>
          </cell>
          <cell r="F1361">
            <v>1900</v>
          </cell>
          <cell r="G1361">
            <v>2100</v>
          </cell>
          <cell r="H1361">
            <v>2250</v>
          </cell>
          <cell r="J1361">
            <v>10000</v>
          </cell>
          <cell r="K1361" t="str">
            <v>Steel Drum</v>
          </cell>
          <cell r="L1361">
            <v>1197</v>
          </cell>
          <cell r="M1361">
            <v>298</v>
          </cell>
          <cell r="N1361">
            <v>13.307197431983816</v>
          </cell>
        </row>
        <row r="1362">
          <cell r="A1362" t="str">
            <v>Steel</v>
          </cell>
          <cell r="B1362" t="str">
            <v>STB380034</v>
          </cell>
          <cell r="C1362">
            <v>3880</v>
          </cell>
          <cell r="D1362">
            <v>3800</v>
          </cell>
          <cell r="E1362">
            <v>2200</v>
          </cell>
          <cell r="F1362">
            <v>1900</v>
          </cell>
          <cell r="G1362">
            <v>2100</v>
          </cell>
          <cell r="H1362">
            <v>2250</v>
          </cell>
          <cell r="J1362">
            <v>10000</v>
          </cell>
          <cell r="K1362" t="str">
            <v>Steel Drum</v>
          </cell>
          <cell r="L1362">
            <v>1177</v>
          </cell>
          <cell r="M1362">
            <v>298</v>
          </cell>
          <cell r="N1362">
            <v>14.325662500369457</v>
          </cell>
        </row>
        <row r="1363">
          <cell r="A1363" t="str">
            <v>Steel</v>
          </cell>
          <cell r="B1363" t="str">
            <v>STB380026</v>
          </cell>
          <cell r="C1363">
            <v>3880</v>
          </cell>
          <cell r="D1363">
            <v>3800</v>
          </cell>
          <cell r="E1363">
            <v>2700</v>
          </cell>
          <cell r="F1363">
            <v>1850</v>
          </cell>
          <cell r="G1363">
            <v>2100</v>
          </cell>
          <cell r="H1363">
            <v>2250</v>
          </cell>
          <cell r="J1363">
            <v>12000</v>
          </cell>
          <cell r="K1363" t="str">
            <v>Steel Drum</v>
          </cell>
          <cell r="L1363">
            <v>1297</v>
          </cell>
          <cell r="M1363">
            <v>291</v>
          </cell>
          <cell r="N1363">
            <v>10.388854206339747</v>
          </cell>
        </row>
        <row r="1364">
          <cell r="A1364" t="str">
            <v>Steel</v>
          </cell>
          <cell r="B1364" t="str">
            <v>STB380022</v>
          </cell>
          <cell r="C1364">
            <v>3880</v>
          </cell>
          <cell r="D1364">
            <v>3800</v>
          </cell>
          <cell r="E1364">
            <v>2550</v>
          </cell>
          <cell r="F1364">
            <v>1950</v>
          </cell>
          <cell r="G1364">
            <v>2100</v>
          </cell>
          <cell r="H1364">
            <v>2250</v>
          </cell>
          <cell r="J1364">
            <v>12000</v>
          </cell>
          <cell r="K1364" t="str">
            <v>Steel Drum</v>
          </cell>
          <cell r="L1364">
            <v>1268</v>
          </cell>
          <cell r="M1364">
            <v>306</v>
          </cell>
          <cell r="N1364">
            <v>12.156490947836128</v>
          </cell>
        </row>
        <row r="1365">
          <cell r="A1365" t="str">
            <v>Steel</v>
          </cell>
          <cell r="B1365" t="str">
            <v>STB380004</v>
          </cell>
          <cell r="C1365">
            <v>3880</v>
          </cell>
          <cell r="D1365">
            <v>3800</v>
          </cell>
          <cell r="E1365">
            <v>2800</v>
          </cell>
          <cell r="F1365">
            <v>1850</v>
          </cell>
          <cell r="G1365">
            <v>2100</v>
          </cell>
          <cell r="H1365">
            <v>2250</v>
          </cell>
          <cell r="J1365">
            <v>15000</v>
          </cell>
          <cell r="K1365" t="str">
            <v>Steel Drum</v>
          </cell>
          <cell r="L1365">
            <v>1780</v>
          </cell>
          <cell r="M1365">
            <v>291</v>
          </cell>
          <cell r="N1365">
            <v>9.589711575082843</v>
          </cell>
        </row>
        <row r="1366">
          <cell r="A1366" t="str">
            <v>Steel</v>
          </cell>
          <cell r="B1366" t="str">
            <v>STB380031</v>
          </cell>
          <cell r="C1366">
            <v>3880</v>
          </cell>
          <cell r="D1366">
            <v>3800</v>
          </cell>
          <cell r="E1366">
            <v>2350</v>
          </cell>
          <cell r="F1366">
            <v>1860</v>
          </cell>
          <cell r="G1366">
            <v>2100</v>
          </cell>
          <cell r="H1366">
            <v>2250</v>
          </cell>
          <cell r="J1366">
            <v>15000</v>
          </cell>
          <cell r="K1366" t="str">
            <v>Steel Drum</v>
          </cell>
          <cell r="L1366">
            <v>1552</v>
          </cell>
          <cell r="M1366">
            <v>292</v>
          </cell>
          <cell r="N1366">
            <v>13.027045907099946</v>
          </cell>
        </row>
        <row r="1367">
          <cell r="A1367" t="str">
            <v>Steel</v>
          </cell>
          <cell r="B1367" t="str">
            <v>STB380023</v>
          </cell>
          <cell r="C1367">
            <v>3880</v>
          </cell>
          <cell r="D1367">
            <v>3800</v>
          </cell>
          <cell r="E1367">
            <v>2200</v>
          </cell>
          <cell r="F1367">
            <v>1830</v>
          </cell>
          <cell r="G1367">
            <v>2100</v>
          </cell>
          <cell r="H1367">
            <v>2250</v>
          </cell>
          <cell r="J1367">
            <v>15000</v>
          </cell>
          <cell r="K1367" t="str">
            <v>Steel Drum</v>
          </cell>
          <cell r="L1367">
            <v>1626</v>
          </cell>
          <cell r="M1367">
            <v>288</v>
          </cell>
          <cell r="N1367">
            <v>13.797874934566371</v>
          </cell>
        </row>
        <row r="1368">
          <cell r="A1368" t="str">
            <v>Steel</v>
          </cell>
          <cell r="B1368" t="str">
            <v>STB380035</v>
          </cell>
          <cell r="C1368">
            <v>3880</v>
          </cell>
          <cell r="D1368">
            <v>3800</v>
          </cell>
          <cell r="E1368">
            <v>2200</v>
          </cell>
          <cell r="F1368">
            <v>1900</v>
          </cell>
          <cell r="G1368">
            <v>2100</v>
          </cell>
          <cell r="H1368">
            <v>2250</v>
          </cell>
          <cell r="J1368">
            <v>15000</v>
          </cell>
          <cell r="K1368" t="str">
            <v>Steel Drum</v>
          </cell>
          <cell r="L1368">
            <v>1615</v>
          </cell>
          <cell r="M1368">
            <v>298</v>
          </cell>
          <cell r="N1368">
            <v>14.325662500369457</v>
          </cell>
        </row>
        <row r="1369">
          <cell r="A1369" t="str">
            <v>Steel</v>
          </cell>
          <cell r="B1369" t="str">
            <v>STB380005</v>
          </cell>
          <cell r="C1369">
            <v>3880</v>
          </cell>
          <cell r="D1369">
            <v>3800</v>
          </cell>
          <cell r="E1369">
            <v>2550</v>
          </cell>
          <cell r="F1369">
            <v>1850</v>
          </cell>
          <cell r="G1369">
            <v>2100</v>
          </cell>
          <cell r="H1369">
            <v>2250</v>
          </cell>
          <cell r="J1369">
            <v>20000</v>
          </cell>
          <cell r="K1369" t="str">
            <v>Steel Drum</v>
          </cell>
          <cell r="L1369">
            <v>2200</v>
          </cell>
          <cell r="M1369">
            <v>291</v>
          </cell>
          <cell r="N1369">
            <v>11.533081155639405</v>
          </cell>
        </row>
        <row r="1370">
          <cell r="A1370" t="str">
            <v>Steel</v>
          </cell>
          <cell r="B1370" t="str">
            <v>STB380006</v>
          </cell>
          <cell r="C1370">
            <v>3880</v>
          </cell>
          <cell r="D1370">
            <v>3800</v>
          </cell>
          <cell r="E1370">
            <v>2300</v>
          </cell>
          <cell r="F1370">
            <v>1850</v>
          </cell>
          <cell r="G1370">
            <v>2100</v>
          </cell>
          <cell r="H1370">
            <v>2250</v>
          </cell>
          <cell r="J1370">
            <v>20000</v>
          </cell>
          <cell r="K1370" t="str">
            <v>Steel Drum</v>
          </cell>
          <cell r="L1370">
            <v>2220</v>
          </cell>
          <cell r="M1370">
            <v>291</v>
          </cell>
          <cell r="N1370">
            <v>13.294827410910305</v>
          </cell>
        </row>
        <row r="1371">
          <cell r="A1371" t="str">
            <v>Steel</v>
          </cell>
          <cell r="B1371" t="str">
            <v>STB380036</v>
          </cell>
          <cell r="C1371">
            <v>3880</v>
          </cell>
          <cell r="D1371">
            <v>3800</v>
          </cell>
          <cell r="E1371">
            <v>2000</v>
          </cell>
          <cell r="F1371">
            <v>1840</v>
          </cell>
          <cell r="G1371">
            <v>2100</v>
          </cell>
          <cell r="H1371">
            <v>2250</v>
          </cell>
          <cell r="J1371">
            <v>20000</v>
          </cell>
          <cell r="K1371" t="str">
            <v>Steel Drum</v>
          </cell>
          <cell r="L1371">
            <v>2083</v>
          </cell>
          <cell r="M1371">
            <v>289</v>
          </cell>
          <cell r="N1371">
            <v>15.087184559599622</v>
          </cell>
        </row>
        <row r="1372">
          <cell r="A1372" t="str">
            <v>Steel</v>
          </cell>
          <cell r="B1372" t="str">
            <v>STB380027</v>
          </cell>
          <cell r="C1372">
            <v>3880</v>
          </cell>
          <cell r="D1372">
            <v>3800</v>
          </cell>
          <cell r="E1372">
            <v>2200</v>
          </cell>
          <cell r="F1372">
            <v>1900</v>
          </cell>
          <cell r="G1372">
            <v>2100</v>
          </cell>
          <cell r="H1372">
            <v>2250</v>
          </cell>
          <cell r="J1372">
            <v>22000</v>
          </cell>
          <cell r="K1372" t="str">
            <v>Steel Drum</v>
          </cell>
          <cell r="L1372">
            <v>2131</v>
          </cell>
          <cell r="M1372">
            <v>298</v>
          </cell>
          <cell r="N1372">
            <v>14.325662500369457</v>
          </cell>
        </row>
        <row r="1373">
          <cell r="A1373" t="str">
            <v>Steel</v>
          </cell>
          <cell r="B1373" t="str">
            <v>STB380015</v>
          </cell>
          <cell r="C1373">
            <v>3880</v>
          </cell>
          <cell r="D1373">
            <v>3800</v>
          </cell>
          <cell r="E1373">
            <v>2200</v>
          </cell>
          <cell r="F1373">
            <v>1830</v>
          </cell>
          <cell r="G1373">
            <v>2100</v>
          </cell>
          <cell r="H1373">
            <v>2250</v>
          </cell>
          <cell r="J1373">
            <v>25000</v>
          </cell>
          <cell r="K1373" t="str">
            <v>Steel Drum</v>
          </cell>
          <cell r="L1373">
            <v>2394</v>
          </cell>
          <cell r="M1373">
            <v>288</v>
          </cell>
          <cell r="N1373">
            <v>13.797874934566371</v>
          </cell>
        </row>
        <row r="1374">
          <cell r="A1374" t="str">
            <v>Steel</v>
          </cell>
          <cell r="B1374" t="str">
            <v>STB380016</v>
          </cell>
          <cell r="C1374">
            <v>3880</v>
          </cell>
          <cell r="D1374">
            <v>3800</v>
          </cell>
          <cell r="E1374">
            <v>1950</v>
          </cell>
          <cell r="F1374">
            <v>1850</v>
          </cell>
          <cell r="G1374">
            <v>2100</v>
          </cell>
          <cell r="H1374">
            <v>2250</v>
          </cell>
          <cell r="J1374">
            <v>25000</v>
          </cell>
          <cell r="K1374" t="str">
            <v>Steel Drum</v>
          </cell>
          <cell r="L1374">
            <v>2439</v>
          </cell>
          <cell r="M1374">
            <v>291</v>
          </cell>
          <cell r="N1374">
            <v>15.456144981809659</v>
          </cell>
        </row>
        <row r="1375">
          <cell r="A1375" t="str">
            <v>Steel</v>
          </cell>
          <cell r="B1375" t="str">
            <v>STB380007</v>
          </cell>
          <cell r="C1375">
            <v>3880</v>
          </cell>
          <cell r="D1375">
            <v>3800</v>
          </cell>
          <cell r="E1375">
            <v>1800</v>
          </cell>
          <cell r="F1375">
            <v>1850</v>
          </cell>
          <cell r="G1375">
            <v>2100</v>
          </cell>
          <cell r="H1375">
            <v>2250</v>
          </cell>
          <cell r="J1375">
            <v>25000</v>
          </cell>
          <cell r="K1375" t="str">
            <v>Steel Drum</v>
          </cell>
          <cell r="L1375">
            <v>2345</v>
          </cell>
          <cell r="M1375">
            <v>291</v>
          </cell>
          <cell r="N1375">
            <v>16.273449945595129</v>
          </cell>
        </row>
        <row r="1376">
          <cell r="A1376" t="str">
            <v>Steel</v>
          </cell>
          <cell r="B1376" t="str">
            <v>STB380014</v>
          </cell>
          <cell r="C1376">
            <v>3880</v>
          </cell>
          <cell r="D1376">
            <v>3800</v>
          </cell>
          <cell r="E1376">
            <v>1950</v>
          </cell>
          <cell r="F1376">
            <v>1800</v>
          </cell>
          <cell r="G1376">
            <v>2100</v>
          </cell>
          <cell r="H1376">
            <v>2250</v>
          </cell>
          <cell r="J1376">
            <v>31000</v>
          </cell>
          <cell r="K1376" t="str">
            <v>Steel Drum</v>
          </cell>
          <cell r="L1376">
            <v>2404</v>
          </cell>
          <cell r="M1376">
            <v>284</v>
          </cell>
          <cell r="N1376">
            <v>15.038411333652641</v>
          </cell>
        </row>
        <row r="1377">
          <cell r="A1377" t="str">
            <v>Steel</v>
          </cell>
          <cell r="B1377" t="str">
            <v>STB385001</v>
          </cell>
          <cell r="C1377">
            <v>3930</v>
          </cell>
          <cell r="D1377">
            <v>3850</v>
          </cell>
          <cell r="E1377">
            <v>2600</v>
          </cell>
          <cell r="F1377">
            <v>1950</v>
          </cell>
          <cell r="G1377">
            <v>2100</v>
          </cell>
          <cell r="H1377">
            <v>2250</v>
          </cell>
          <cell r="J1377">
            <v>12000</v>
          </cell>
          <cell r="K1377" t="str">
            <v>Steel Drum</v>
          </cell>
          <cell r="L1377">
            <v>1287</v>
          </cell>
          <cell r="M1377">
            <v>310</v>
          </cell>
          <cell r="N1377">
            <v>12.347931750164257</v>
          </cell>
        </row>
        <row r="1378">
          <cell r="A1378" t="str">
            <v>Steel</v>
          </cell>
          <cell r="B1378" t="str">
            <v>STB390017</v>
          </cell>
          <cell r="C1378">
            <v>3980</v>
          </cell>
          <cell r="D1378">
            <v>3900</v>
          </cell>
          <cell r="E1378">
            <v>3200</v>
          </cell>
          <cell r="F1378">
            <v>1880</v>
          </cell>
          <cell r="G1378">
            <v>2100</v>
          </cell>
          <cell r="H1378">
            <v>2250</v>
          </cell>
          <cell r="J1378">
            <v>8000</v>
          </cell>
          <cell r="K1378" t="str">
            <v>Steel Drum</v>
          </cell>
          <cell r="L1378">
            <v>1268</v>
          </cell>
          <cell r="M1378">
            <v>303</v>
          </cell>
          <cell r="N1378">
            <v>7.3384462795203982</v>
          </cell>
        </row>
        <row r="1379">
          <cell r="A1379" t="str">
            <v>Steel</v>
          </cell>
          <cell r="B1379" t="str">
            <v>STB390029</v>
          </cell>
          <cell r="C1379">
            <v>3980</v>
          </cell>
          <cell r="D1379">
            <v>3900</v>
          </cell>
          <cell r="E1379">
            <v>2600</v>
          </cell>
          <cell r="F1379">
            <v>1850</v>
          </cell>
          <cell r="G1379">
            <v>2100</v>
          </cell>
          <cell r="H1379">
            <v>2250</v>
          </cell>
          <cell r="J1379">
            <v>10000</v>
          </cell>
          <cell r="K1379" t="str">
            <v>Steel Drum</v>
          </cell>
          <cell r="L1379">
            <v>1294</v>
          </cell>
          <cell r="M1379">
            <v>299</v>
          </cell>
          <cell r="N1379">
            <v>12.277736789310611</v>
          </cell>
        </row>
        <row r="1380">
          <cell r="A1380" t="str">
            <v>Steel</v>
          </cell>
          <cell r="B1380" t="str">
            <v>STB390043</v>
          </cell>
          <cell r="C1380">
            <v>3980</v>
          </cell>
          <cell r="D1380">
            <v>3900</v>
          </cell>
          <cell r="E1380">
            <v>2500</v>
          </cell>
          <cell r="F1380">
            <v>1830</v>
          </cell>
          <cell r="G1380">
            <v>2100</v>
          </cell>
          <cell r="H1380">
            <v>2250</v>
          </cell>
          <cell r="J1380">
            <v>10000</v>
          </cell>
          <cell r="K1380" t="str">
            <v>Steel Drum</v>
          </cell>
          <cell r="L1380">
            <v>1217</v>
          </cell>
          <cell r="M1380">
            <v>296</v>
          </cell>
          <cell r="N1380">
            <v>12.878016605595279</v>
          </cell>
        </row>
        <row r="1381">
          <cell r="A1381" t="str">
            <v>Steel</v>
          </cell>
          <cell r="B1381" t="str">
            <v>STB390038</v>
          </cell>
          <cell r="C1381">
            <v>3980</v>
          </cell>
          <cell r="D1381">
            <v>3900</v>
          </cell>
          <cell r="E1381">
            <v>2450</v>
          </cell>
          <cell r="F1381">
            <v>1900</v>
          </cell>
          <cell r="G1381">
            <v>2100</v>
          </cell>
          <cell r="H1381">
            <v>2250</v>
          </cell>
          <cell r="J1381">
            <v>10000</v>
          </cell>
          <cell r="K1381" t="str">
            <v>Steel Drum</v>
          </cell>
          <cell r="L1381">
            <v>1228</v>
          </cell>
          <cell r="M1381">
            <v>306</v>
          </cell>
          <cell r="N1381">
            <v>13.739951820015808</v>
          </cell>
        </row>
        <row r="1382">
          <cell r="A1382" t="str">
            <v>Steel</v>
          </cell>
          <cell r="B1382" t="str">
            <v>STB390028</v>
          </cell>
          <cell r="C1382">
            <v>3980</v>
          </cell>
          <cell r="D1382">
            <v>3900</v>
          </cell>
          <cell r="E1382">
            <v>2350</v>
          </cell>
          <cell r="F1382">
            <v>1850</v>
          </cell>
          <cell r="G1382">
            <v>2100</v>
          </cell>
          <cell r="H1382">
            <v>2250</v>
          </cell>
          <cell r="J1382">
            <v>10000</v>
          </cell>
          <cell r="K1382" t="str">
            <v>Steel Drum</v>
          </cell>
          <cell r="L1382">
            <v>1174</v>
          </cell>
          <cell r="M1382">
            <v>299</v>
          </cell>
          <cell r="N1382">
            <v>14.075807709638644</v>
          </cell>
        </row>
        <row r="1383">
          <cell r="A1383" t="str">
            <v>Steel</v>
          </cell>
          <cell r="B1383" t="str">
            <v>STB390036</v>
          </cell>
          <cell r="C1383">
            <v>3980</v>
          </cell>
          <cell r="D1383">
            <v>3900</v>
          </cell>
          <cell r="E1383">
            <v>2350</v>
          </cell>
          <cell r="F1383">
            <v>1900</v>
          </cell>
          <cell r="G1383">
            <v>2100</v>
          </cell>
          <cell r="H1383">
            <v>2250</v>
          </cell>
          <cell r="J1383">
            <v>10000</v>
          </cell>
          <cell r="K1383" t="str">
            <v>Steel Drum</v>
          </cell>
          <cell r="L1383">
            <v>1234</v>
          </cell>
          <cell r="M1383">
            <v>306</v>
          </cell>
          <cell r="N1383">
            <v>14.456234945034282</v>
          </cell>
        </row>
        <row r="1384">
          <cell r="A1384" t="str">
            <v>Steel</v>
          </cell>
          <cell r="B1384" t="str">
            <v>STB390035</v>
          </cell>
          <cell r="C1384">
            <v>3980</v>
          </cell>
          <cell r="D1384">
            <v>3900</v>
          </cell>
          <cell r="E1384">
            <v>2250</v>
          </cell>
          <cell r="F1384">
            <v>1800</v>
          </cell>
          <cell r="G1384">
            <v>2100</v>
          </cell>
          <cell r="H1384">
            <v>2250</v>
          </cell>
          <cell r="J1384">
            <v>10000</v>
          </cell>
          <cell r="K1384" t="str">
            <v>Steel Drum</v>
          </cell>
          <cell r="L1384">
            <v>1224</v>
          </cell>
          <cell r="M1384">
            <v>291</v>
          </cell>
          <cell r="N1384">
            <v>14.345690153536092</v>
          </cell>
        </row>
        <row r="1385">
          <cell r="A1385" t="str">
            <v>Steel</v>
          </cell>
          <cell r="B1385" t="str">
            <v>STB390041</v>
          </cell>
          <cell r="C1385">
            <v>3980</v>
          </cell>
          <cell r="D1385">
            <v>3900</v>
          </cell>
          <cell r="E1385">
            <v>2000</v>
          </cell>
          <cell r="F1385">
            <v>1840</v>
          </cell>
          <cell r="G1385">
            <v>2100</v>
          </cell>
          <cell r="H1385">
            <v>2250</v>
          </cell>
          <cell r="J1385">
            <v>10000</v>
          </cell>
          <cell r="K1385" t="str">
            <v>Steel Drum</v>
          </cell>
          <cell r="L1385">
            <v>1328</v>
          </cell>
          <cell r="M1385">
            <v>297</v>
          </cell>
          <cell r="N1385">
            <v>16.199936677501128</v>
          </cell>
        </row>
        <row r="1386">
          <cell r="A1386" t="str">
            <v>Steel</v>
          </cell>
          <cell r="B1386" t="str">
            <v>STB390023</v>
          </cell>
          <cell r="C1386">
            <v>3980</v>
          </cell>
          <cell r="D1386">
            <v>3900</v>
          </cell>
          <cell r="E1386">
            <v>2600</v>
          </cell>
          <cell r="F1386">
            <v>1850</v>
          </cell>
          <cell r="G1386">
            <v>2100</v>
          </cell>
          <cell r="H1386">
            <v>2250</v>
          </cell>
          <cell r="J1386">
            <v>12000</v>
          </cell>
          <cell r="K1386" t="str">
            <v>Steel Drum</v>
          </cell>
          <cell r="L1386">
            <v>1348</v>
          </cell>
          <cell r="M1386">
            <v>299</v>
          </cell>
          <cell r="N1386">
            <v>12.277736789310611</v>
          </cell>
        </row>
        <row r="1387">
          <cell r="A1387" t="str">
            <v>Steel</v>
          </cell>
          <cell r="B1387" t="str">
            <v>STB390005</v>
          </cell>
          <cell r="C1387">
            <v>3980</v>
          </cell>
          <cell r="D1387">
            <v>3900</v>
          </cell>
          <cell r="E1387">
            <v>2900</v>
          </cell>
          <cell r="F1387">
            <v>1840</v>
          </cell>
          <cell r="G1387">
            <v>2100</v>
          </cell>
          <cell r="H1387">
            <v>2250</v>
          </cell>
          <cell r="J1387">
            <v>15000</v>
          </cell>
          <cell r="K1387" t="str">
            <v>Steel Drum</v>
          </cell>
          <cell r="L1387">
            <v>1895</v>
          </cell>
          <cell r="M1387">
            <v>297</v>
          </cell>
          <cell r="N1387">
            <v>9.8269018204288727</v>
          </cell>
        </row>
        <row r="1388">
          <cell r="A1388" t="str">
            <v>Steel</v>
          </cell>
          <cell r="B1388" t="str">
            <v>STB390034</v>
          </cell>
          <cell r="C1388">
            <v>3980</v>
          </cell>
          <cell r="D1388">
            <v>3900</v>
          </cell>
          <cell r="E1388">
            <v>2650</v>
          </cell>
          <cell r="F1388">
            <v>1840</v>
          </cell>
          <cell r="G1388">
            <v>2100</v>
          </cell>
          <cell r="H1388">
            <v>2250</v>
          </cell>
          <cell r="J1388">
            <v>15000</v>
          </cell>
          <cell r="K1388" t="str">
            <v>Steel Drum</v>
          </cell>
          <cell r="L1388">
            <v>1546</v>
          </cell>
          <cell r="M1388">
            <v>297</v>
          </cell>
          <cell r="N1388">
            <v>11.83202333158256</v>
          </cell>
        </row>
        <row r="1389">
          <cell r="A1389" t="str">
            <v>Steel</v>
          </cell>
          <cell r="B1389" t="str">
            <v>STB390026</v>
          </cell>
          <cell r="C1389">
            <v>3980</v>
          </cell>
          <cell r="D1389">
            <v>3900</v>
          </cell>
          <cell r="E1389">
            <v>2600</v>
          </cell>
          <cell r="F1389">
            <v>1830</v>
          </cell>
          <cell r="G1389">
            <v>2100</v>
          </cell>
          <cell r="H1389">
            <v>2250</v>
          </cell>
          <cell r="J1389">
            <v>15000</v>
          </cell>
          <cell r="K1389" t="str">
            <v>Steel Drum</v>
          </cell>
          <cell r="L1389">
            <v>1568</v>
          </cell>
          <cell r="M1389">
            <v>296</v>
          </cell>
          <cell r="N1389">
            <v>12.145004499696441</v>
          </cell>
        </row>
        <row r="1390">
          <cell r="A1390" t="str">
            <v>Steel</v>
          </cell>
          <cell r="B1390" t="str">
            <v>STB390027</v>
          </cell>
          <cell r="C1390">
            <v>3980</v>
          </cell>
          <cell r="D1390">
            <v>3900</v>
          </cell>
          <cell r="E1390">
            <v>2550</v>
          </cell>
          <cell r="F1390">
            <v>1830</v>
          </cell>
          <cell r="G1390">
            <v>2100</v>
          </cell>
          <cell r="H1390">
            <v>2250</v>
          </cell>
          <cell r="J1390">
            <v>15000</v>
          </cell>
          <cell r="K1390" t="str">
            <v>Steel Drum</v>
          </cell>
          <cell r="L1390">
            <v>1575</v>
          </cell>
          <cell r="M1390">
            <v>296</v>
          </cell>
          <cell r="N1390">
            <v>12.515103749243405</v>
          </cell>
        </row>
        <row r="1391">
          <cell r="A1391" t="str">
            <v>Steel</v>
          </cell>
          <cell r="B1391" t="str">
            <v>STB390039</v>
          </cell>
          <cell r="C1391">
            <v>3980</v>
          </cell>
          <cell r="D1391">
            <v>3900</v>
          </cell>
          <cell r="E1391">
            <v>2450</v>
          </cell>
          <cell r="F1391">
            <v>1830</v>
          </cell>
          <cell r="G1391">
            <v>2100</v>
          </cell>
          <cell r="H1391">
            <v>2250</v>
          </cell>
          <cell r="J1391">
            <v>15000</v>
          </cell>
          <cell r="K1391" t="str">
            <v>Steel Drum</v>
          </cell>
          <cell r="L1391">
            <v>1681</v>
          </cell>
          <cell r="M1391">
            <v>296</v>
          </cell>
          <cell r="N1391">
            <v>13.233743068752069</v>
          </cell>
        </row>
        <row r="1392">
          <cell r="A1392" t="str">
            <v>Steel</v>
          </cell>
          <cell r="B1392" t="str">
            <v>STB390032</v>
          </cell>
          <cell r="C1392">
            <v>3980</v>
          </cell>
          <cell r="D1392">
            <v>3900</v>
          </cell>
          <cell r="E1392">
            <v>1850</v>
          </cell>
          <cell r="F1392">
            <v>1900</v>
          </cell>
          <cell r="G1392">
            <v>2100</v>
          </cell>
          <cell r="H1392">
            <v>2250</v>
          </cell>
          <cell r="J1392">
            <v>15000</v>
          </cell>
          <cell r="K1392" t="str">
            <v>Steel Drum</v>
          </cell>
          <cell r="L1392">
            <v>1677</v>
          </cell>
          <cell r="M1392">
            <v>306</v>
          </cell>
          <cell r="N1392">
            <v>17.5899736169901</v>
          </cell>
        </row>
        <row r="1393">
          <cell r="A1393" t="str">
            <v>Steel</v>
          </cell>
          <cell r="B1393" t="str">
            <v>STB390031</v>
          </cell>
          <cell r="C1393">
            <v>3980</v>
          </cell>
          <cell r="D1393">
            <v>3900</v>
          </cell>
          <cell r="E1393">
            <v>1800</v>
          </cell>
          <cell r="F1393">
            <v>1900</v>
          </cell>
          <cell r="G1393">
            <v>2100</v>
          </cell>
          <cell r="H1393">
            <v>2250</v>
          </cell>
          <cell r="J1393">
            <v>15000</v>
          </cell>
          <cell r="K1393" t="str">
            <v>Steel Drum</v>
          </cell>
          <cell r="L1393">
            <v>1684</v>
          </cell>
          <cell r="M1393">
            <v>306</v>
          </cell>
          <cell r="N1393">
            <v>17.862310430148167</v>
          </cell>
        </row>
        <row r="1394">
          <cell r="A1394" t="str">
            <v>Steel</v>
          </cell>
          <cell r="B1394" t="str">
            <v>STB390006</v>
          </cell>
          <cell r="C1394">
            <v>3980</v>
          </cell>
          <cell r="D1394">
            <v>3900</v>
          </cell>
          <cell r="E1394">
            <v>2650</v>
          </cell>
          <cell r="F1394">
            <v>1840</v>
          </cell>
          <cell r="G1394">
            <v>2100</v>
          </cell>
          <cell r="H1394">
            <v>2250</v>
          </cell>
          <cell r="J1394">
            <v>20000</v>
          </cell>
          <cell r="K1394" t="str">
            <v>Steel Drum</v>
          </cell>
          <cell r="L1394">
            <v>2360</v>
          </cell>
          <cell r="M1394">
            <v>297</v>
          </cell>
          <cell r="N1394">
            <v>11.83202333158256</v>
          </cell>
        </row>
        <row r="1395">
          <cell r="A1395" t="str">
            <v>Steel</v>
          </cell>
          <cell r="B1395" t="str">
            <v>STB390007</v>
          </cell>
          <cell r="C1395">
            <v>3980</v>
          </cell>
          <cell r="D1395">
            <v>3900</v>
          </cell>
          <cell r="E1395">
            <v>2400</v>
          </cell>
          <cell r="F1395">
            <v>1840</v>
          </cell>
          <cell r="G1395">
            <v>2100</v>
          </cell>
          <cell r="H1395">
            <v>2250</v>
          </cell>
          <cell r="J1395">
            <v>20000</v>
          </cell>
          <cell r="K1395" t="str">
            <v>Steel Drum</v>
          </cell>
          <cell r="L1395">
            <v>2410</v>
          </cell>
          <cell r="M1395">
            <v>297</v>
          </cell>
          <cell r="N1395">
            <v>13.65650326515483</v>
          </cell>
        </row>
        <row r="1396">
          <cell r="A1396" t="str">
            <v>Steel</v>
          </cell>
          <cell r="B1396" t="str">
            <v>STB390016</v>
          </cell>
          <cell r="C1396">
            <v>3980</v>
          </cell>
          <cell r="D1396">
            <v>3900</v>
          </cell>
          <cell r="E1396">
            <v>2300</v>
          </cell>
          <cell r="F1396">
            <v>1800</v>
          </cell>
          <cell r="G1396">
            <v>2100</v>
          </cell>
          <cell r="H1396">
            <v>2250</v>
          </cell>
          <cell r="J1396">
            <v>20000</v>
          </cell>
          <cell r="K1396" t="str">
            <v>Steel Drum</v>
          </cell>
          <cell r="L1396">
            <v>2501</v>
          </cell>
          <cell r="M1396">
            <v>291</v>
          </cell>
          <cell r="N1396">
            <v>14.024069605624836</v>
          </cell>
        </row>
        <row r="1397">
          <cell r="A1397" t="str">
            <v>Steel</v>
          </cell>
          <cell r="B1397" t="str">
            <v>STB390025</v>
          </cell>
          <cell r="C1397">
            <v>3980</v>
          </cell>
          <cell r="D1397">
            <v>3900</v>
          </cell>
          <cell r="E1397">
            <v>2250</v>
          </cell>
          <cell r="F1397">
            <v>1800</v>
          </cell>
          <cell r="G1397">
            <v>2100</v>
          </cell>
          <cell r="H1397">
            <v>2250</v>
          </cell>
          <cell r="J1397">
            <v>20000</v>
          </cell>
          <cell r="K1397" t="str">
            <v>Steel Drum</v>
          </cell>
          <cell r="L1397">
            <v>2027</v>
          </cell>
          <cell r="M1397">
            <v>291</v>
          </cell>
          <cell r="N1397">
            <v>14.345690153536092</v>
          </cell>
        </row>
        <row r="1398">
          <cell r="A1398" t="str">
            <v>Steel</v>
          </cell>
          <cell r="B1398" t="str">
            <v>STB390024</v>
          </cell>
          <cell r="C1398">
            <v>3980</v>
          </cell>
          <cell r="D1398">
            <v>3900</v>
          </cell>
          <cell r="E1398">
            <v>2250</v>
          </cell>
          <cell r="F1398">
            <v>1800</v>
          </cell>
          <cell r="G1398">
            <v>2100</v>
          </cell>
          <cell r="H1398">
            <v>2250</v>
          </cell>
          <cell r="J1398">
            <v>25000</v>
          </cell>
          <cell r="K1398" t="str">
            <v>Steel Drum</v>
          </cell>
          <cell r="L1398">
            <v>2085</v>
          </cell>
          <cell r="M1398">
            <v>291</v>
          </cell>
          <cell r="N1398">
            <v>14.345690153536092</v>
          </cell>
        </row>
        <row r="1399">
          <cell r="A1399" t="str">
            <v>Steel</v>
          </cell>
          <cell r="B1399" t="str">
            <v>STB390008</v>
          </cell>
          <cell r="C1399">
            <v>3980</v>
          </cell>
          <cell r="D1399">
            <v>3900</v>
          </cell>
          <cell r="E1399">
            <v>1900</v>
          </cell>
          <cell r="F1399">
            <v>1840</v>
          </cell>
          <cell r="G1399">
            <v>2100</v>
          </cell>
          <cell r="H1399">
            <v>2250</v>
          </cell>
          <cell r="J1399">
            <v>25000</v>
          </cell>
          <cell r="K1399" t="str">
            <v>Steel Drum</v>
          </cell>
          <cell r="L1399">
            <v>2570</v>
          </cell>
          <cell r="M1399">
            <v>297</v>
          </cell>
          <cell r="N1399">
            <v>16.763538399555138</v>
          </cell>
        </row>
        <row r="1400">
          <cell r="A1400" t="str">
            <v>Steel</v>
          </cell>
          <cell r="B1400" t="str">
            <v>STB390014</v>
          </cell>
          <cell r="C1400">
            <v>3980</v>
          </cell>
          <cell r="D1400">
            <v>3900</v>
          </cell>
          <cell r="E1400">
            <v>2000</v>
          </cell>
          <cell r="F1400">
            <v>1840</v>
          </cell>
          <cell r="G1400">
            <v>2100</v>
          </cell>
          <cell r="H1400">
            <v>2250</v>
          </cell>
          <cell r="J1400">
            <v>26000</v>
          </cell>
          <cell r="K1400" t="str">
            <v>Steel Drum</v>
          </cell>
          <cell r="L1400">
            <v>2335</v>
          </cell>
          <cell r="M1400">
            <v>297</v>
          </cell>
          <cell r="N1400">
            <v>16.199936677501128</v>
          </cell>
        </row>
        <row r="1401">
          <cell r="A1401" t="str">
            <v>Steel</v>
          </cell>
          <cell r="B1401" t="str">
            <v>STB390015</v>
          </cell>
          <cell r="C1401">
            <v>3980</v>
          </cell>
          <cell r="D1401">
            <v>3900</v>
          </cell>
          <cell r="E1401">
            <v>1900</v>
          </cell>
          <cell r="F1401">
            <v>1800</v>
          </cell>
          <cell r="G1401">
            <v>2100</v>
          </cell>
          <cell r="H1401">
            <v>2250</v>
          </cell>
          <cell r="J1401">
            <v>30000</v>
          </cell>
          <cell r="K1401" t="str">
            <v>Steel Drum</v>
          </cell>
          <cell r="L1401">
            <v>2749</v>
          </cell>
          <cell r="M1401">
            <v>291</v>
          </cell>
          <cell r="N1401">
            <v>16.399113651738723</v>
          </cell>
        </row>
        <row r="1402">
          <cell r="A1402" t="str">
            <v>Steel</v>
          </cell>
          <cell r="B1402" t="str">
            <v>STB400025</v>
          </cell>
          <cell r="C1402">
            <v>4080</v>
          </cell>
          <cell r="D1402">
            <v>4000</v>
          </cell>
          <cell r="E1402">
            <v>3050</v>
          </cell>
          <cell r="F1402">
            <v>1880</v>
          </cell>
          <cell r="G1402">
            <v>2100</v>
          </cell>
          <cell r="H1402">
            <v>2250</v>
          </cell>
          <cell r="J1402">
            <v>5000</v>
          </cell>
          <cell r="K1402" t="str">
            <v>Steel Drum</v>
          </cell>
          <cell r="L1402">
            <v>1154</v>
          </cell>
          <cell r="M1402">
            <v>311</v>
          </cell>
          <cell r="N1402">
            <v>9.8891838947862905</v>
          </cell>
        </row>
        <row r="1403">
          <cell r="A1403" t="str">
            <v>Steel</v>
          </cell>
          <cell r="B1403" t="str">
            <v>STB400016</v>
          </cell>
          <cell r="C1403">
            <v>4080</v>
          </cell>
          <cell r="D1403">
            <v>4000</v>
          </cell>
          <cell r="E1403">
            <v>2700</v>
          </cell>
          <cell r="F1403">
            <v>1850</v>
          </cell>
          <cell r="G1403">
            <v>2100</v>
          </cell>
          <cell r="H1403">
            <v>2250</v>
          </cell>
          <cell r="J1403">
            <v>8000</v>
          </cell>
          <cell r="K1403" t="str">
            <v>Steel Drum</v>
          </cell>
          <cell r="L1403">
            <v>1266</v>
          </cell>
          <cell r="M1403">
            <v>306</v>
          </cell>
          <cell r="N1403">
            <v>12.655513305904783</v>
          </cell>
        </row>
        <row r="1404">
          <cell r="A1404" t="str">
            <v>Steel</v>
          </cell>
          <cell r="B1404" t="str">
            <v>STB400023</v>
          </cell>
          <cell r="C1404">
            <v>4080</v>
          </cell>
          <cell r="D1404">
            <v>4000</v>
          </cell>
          <cell r="E1404">
            <v>3100</v>
          </cell>
          <cell r="F1404">
            <v>1880</v>
          </cell>
          <cell r="G1404">
            <v>2100</v>
          </cell>
          <cell r="H1404">
            <v>2250</v>
          </cell>
          <cell r="J1404">
            <v>10000</v>
          </cell>
          <cell r="K1404" t="str">
            <v>Steel Drum</v>
          </cell>
          <cell r="L1404">
            <v>1241</v>
          </cell>
          <cell r="M1404">
            <v>311</v>
          </cell>
          <cell r="N1404">
            <v>9.4351452165262266</v>
          </cell>
        </row>
        <row r="1405">
          <cell r="A1405" t="str">
            <v>Steel</v>
          </cell>
          <cell r="B1405" t="str">
            <v>STB400030</v>
          </cell>
          <cell r="C1405">
            <v>4080</v>
          </cell>
          <cell r="D1405">
            <v>4000</v>
          </cell>
          <cell r="E1405">
            <v>2850</v>
          </cell>
          <cell r="F1405">
            <v>1830</v>
          </cell>
          <cell r="G1405">
            <v>2100</v>
          </cell>
          <cell r="H1405">
            <v>2250</v>
          </cell>
          <cell r="J1405">
            <v>10000</v>
          </cell>
          <cell r="K1405" t="str">
            <v>Steel Drum</v>
          </cell>
          <cell r="L1405">
            <v>1331</v>
          </cell>
          <cell r="M1405">
            <v>303</v>
          </cell>
          <cell r="N1405">
            <v>11.32216247885902</v>
          </cell>
        </row>
        <row r="1406">
          <cell r="A1406" t="str">
            <v>Steel</v>
          </cell>
          <cell r="B1406" t="str">
            <v>STB400026</v>
          </cell>
          <cell r="C1406">
            <v>4080</v>
          </cell>
          <cell r="D1406">
            <v>4000</v>
          </cell>
          <cell r="E1406">
            <v>2800</v>
          </cell>
          <cell r="F1406">
            <v>1830</v>
          </cell>
          <cell r="G1406">
            <v>2100</v>
          </cell>
          <cell r="H1406">
            <v>2250</v>
          </cell>
          <cell r="J1406">
            <v>10000</v>
          </cell>
          <cell r="K1406" t="str">
            <v>Steel Drum</v>
          </cell>
          <cell r="L1406">
            <v>1316</v>
          </cell>
          <cell r="M1406">
            <v>303</v>
          </cell>
          <cell r="N1406">
            <v>11.728193694381414</v>
          </cell>
        </row>
        <row r="1407">
          <cell r="A1407" t="str">
            <v>Steel</v>
          </cell>
          <cell r="B1407" t="str">
            <v>STB400021</v>
          </cell>
          <cell r="C1407">
            <v>4080</v>
          </cell>
          <cell r="D1407">
            <v>4000</v>
          </cell>
          <cell r="E1407">
            <v>2650</v>
          </cell>
          <cell r="F1407">
            <v>1830</v>
          </cell>
          <cell r="G1407">
            <v>2100</v>
          </cell>
          <cell r="H1407">
            <v>2250</v>
          </cell>
          <cell r="J1407">
            <v>10000</v>
          </cell>
          <cell r="K1407" t="str">
            <v>Steel Drum</v>
          </cell>
          <cell r="L1407">
            <v>1198</v>
          </cell>
          <cell r="M1407">
            <v>303</v>
          </cell>
          <cell r="N1407">
            <v>12.903168981778082</v>
          </cell>
        </row>
        <row r="1408">
          <cell r="A1408" t="str">
            <v>Steel</v>
          </cell>
          <cell r="B1408" t="str">
            <v>STB400039</v>
          </cell>
          <cell r="C1408">
            <v>4080</v>
          </cell>
          <cell r="D1408">
            <v>4000</v>
          </cell>
          <cell r="E1408">
            <v>2650</v>
          </cell>
          <cell r="F1408">
            <v>1900</v>
          </cell>
          <cell r="G1408">
            <v>2100</v>
          </cell>
          <cell r="H1408">
            <v>2250</v>
          </cell>
          <cell r="J1408">
            <v>10000</v>
          </cell>
          <cell r="K1408" t="str">
            <v>Steel Drum</v>
          </cell>
          <cell r="L1408">
            <v>1334</v>
          </cell>
          <cell r="M1408">
            <v>314</v>
          </cell>
          <cell r="N1408">
            <v>13.396732822611124</v>
          </cell>
        </row>
        <row r="1409">
          <cell r="A1409" t="str">
            <v>Steel</v>
          </cell>
          <cell r="B1409" t="str">
            <v>STB400032</v>
          </cell>
          <cell r="C1409">
            <v>4080</v>
          </cell>
          <cell r="D1409">
            <v>4000</v>
          </cell>
          <cell r="E1409">
            <v>2500</v>
          </cell>
          <cell r="F1409">
            <v>1830</v>
          </cell>
          <cell r="G1409">
            <v>2100</v>
          </cell>
          <cell r="H1409">
            <v>2250</v>
          </cell>
          <cell r="J1409">
            <v>10000</v>
          </cell>
          <cell r="K1409" t="str">
            <v>Steel Drum</v>
          </cell>
          <cell r="L1409">
            <v>1328</v>
          </cell>
          <cell r="M1409">
            <v>303</v>
          </cell>
          <cell r="N1409">
            <v>14.013466730418971</v>
          </cell>
        </row>
        <row r="1410">
          <cell r="A1410" t="str">
            <v>Steel</v>
          </cell>
          <cell r="B1410" t="str">
            <v>STB400018</v>
          </cell>
          <cell r="C1410">
            <v>4080</v>
          </cell>
          <cell r="D1410">
            <v>4000</v>
          </cell>
          <cell r="E1410">
            <v>2400</v>
          </cell>
          <cell r="F1410">
            <v>1850</v>
          </cell>
          <cell r="G1410">
            <v>2100</v>
          </cell>
          <cell r="H1410">
            <v>2250</v>
          </cell>
          <cell r="J1410">
            <v>10000</v>
          </cell>
          <cell r="K1410" t="str">
            <v>Steel Drum</v>
          </cell>
          <cell r="L1410">
            <v>1276</v>
          </cell>
          <cell r="M1410">
            <v>306</v>
          </cell>
          <cell r="N1410">
            <v>14.87858280740126</v>
          </cell>
        </row>
        <row r="1411">
          <cell r="A1411" t="str">
            <v>Steel</v>
          </cell>
          <cell r="B1411" t="str">
            <v>STB400017</v>
          </cell>
          <cell r="C1411">
            <v>4080</v>
          </cell>
          <cell r="D1411">
            <v>4000</v>
          </cell>
          <cell r="E1411">
            <v>2300</v>
          </cell>
          <cell r="F1411">
            <v>1800</v>
          </cell>
          <cell r="G1411">
            <v>2100</v>
          </cell>
          <cell r="H1411">
            <v>2250</v>
          </cell>
          <cell r="J1411">
            <v>10000</v>
          </cell>
          <cell r="K1411" t="str">
            <v>Steel Drum</v>
          </cell>
          <cell r="L1411">
            <v>1278</v>
          </cell>
          <cell r="M1411">
            <v>298</v>
          </cell>
          <cell r="N1411">
            <v>15.140905793976007</v>
          </cell>
        </row>
        <row r="1412">
          <cell r="A1412" t="str">
            <v>Steel</v>
          </cell>
          <cell r="B1412" t="str">
            <v>STB400028</v>
          </cell>
          <cell r="C1412">
            <v>4080</v>
          </cell>
          <cell r="D1412">
            <v>4000</v>
          </cell>
          <cell r="E1412">
            <v>2800</v>
          </cell>
          <cell r="F1412">
            <v>1830</v>
          </cell>
          <cell r="G1412">
            <v>2100</v>
          </cell>
          <cell r="H1412">
            <v>2250</v>
          </cell>
          <cell r="J1412">
            <v>12000</v>
          </cell>
          <cell r="K1412" t="str">
            <v>Steel Drum</v>
          </cell>
          <cell r="L1412">
            <v>1439</v>
          </cell>
          <cell r="M1412">
            <v>303</v>
          </cell>
          <cell r="N1412">
            <v>11.728193694381414</v>
          </cell>
        </row>
        <row r="1413">
          <cell r="A1413" t="str">
            <v>Steel</v>
          </cell>
          <cell r="B1413" t="str">
            <v>STB400014</v>
          </cell>
          <cell r="C1413">
            <v>4080</v>
          </cell>
          <cell r="D1413">
            <v>4000</v>
          </cell>
          <cell r="E1413">
            <v>2700</v>
          </cell>
          <cell r="F1413">
            <v>1850</v>
          </cell>
          <cell r="G1413">
            <v>2100</v>
          </cell>
          <cell r="H1413">
            <v>2250</v>
          </cell>
          <cell r="J1413">
            <v>12000</v>
          </cell>
          <cell r="K1413" t="str">
            <v>Steel Drum</v>
          </cell>
          <cell r="L1413">
            <v>1570</v>
          </cell>
          <cell r="M1413">
            <v>306</v>
          </cell>
          <cell r="N1413">
            <v>12.655513305904783</v>
          </cell>
        </row>
        <row r="1414">
          <cell r="A1414" t="str">
            <v>Steel</v>
          </cell>
          <cell r="B1414" t="str">
            <v>STB400029</v>
          </cell>
          <cell r="C1414">
            <v>4080</v>
          </cell>
          <cell r="D1414">
            <v>4000</v>
          </cell>
          <cell r="E1414">
            <v>2350</v>
          </cell>
          <cell r="F1414">
            <v>1900</v>
          </cell>
          <cell r="G1414">
            <v>2100</v>
          </cell>
          <cell r="H1414">
            <v>2250</v>
          </cell>
          <cell r="J1414">
            <v>12000</v>
          </cell>
          <cell r="K1414" t="str">
            <v>Steel Drum</v>
          </cell>
          <cell r="L1414">
            <v>1468</v>
          </cell>
          <cell r="M1414">
            <v>314</v>
          </cell>
          <cell r="N1414">
            <v>15.635117588293854</v>
          </cell>
        </row>
        <row r="1415">
          <cell r="A1415" t="str">
            <v>Steel</v>
          </cell>
          <cell r="B1415" t="str">
            <v>STB400005</v>
          </cell>
          <cell r="C1415">
            <v>4080</v>
          </cell>
          <cell r="D1415">
            <v>4000</v>
          </cell>
          <cell r="E1415">
            <v>3000</v>
          </cell>
          <cell r="F1415">
            <v>1830</v>
          </cell>
          <cell r="G1415">
            <v>2100</v>
          </cell>
          <cell r="H1415">
            <v>2250</v>
          </cell>
          <cell r="J1415">
            <v>15000</v>
          </cell>
          <cell r="K1415" t="str">
            <v>Steel Drum</v>
          </cell>
          <cell r="L1415">
            <v>1975</v>
          </cell>
          <cell r="M1415">
            <v>303</v>
          </cell>
          <cell r="N1415">
            <v>10.060950473121313</v>
          </cell>
        </row>
        <row r="1416">
          <cell r="A1416" t="str">
            <v>Steel</v>
          </cell>
          <cell r="B1416" t="str">
            <v>STB400036</v>
          </cell>
          <cell r="C1416">
            <v>4080</v>
          </cell>
          <cell r="D1416">
            <v>4000</v>
          </cell>
          <cell r="E1416">
            <v>2850</v>
          </cell>
          <cell r="F1416">
            <v>1830</v>
          </cell>
          <cell r="G1416">
            <v>2100</v>
          </cell>
          <cell r="H1416">
            <v>2250</v>
          </cell>
          <cell r="J1416">
            <v>15000</v>
          </cell>
          <cell r="K1416" t="str">
            <v>Steel Drum</v>
          </cell>
          <cell r="L1416">
            <v>1659</v>
          </cell>
          <cell r="M1416">
            <v>303</v>
          </cell>
          <cell r="N1416">
            <v>11.32216247885902</v>
          </cell>
        </row>
        <row r="1417">
          <cell r="A1417" t="str">
            <v>Steel</v>
          </cell>
          <cell r="B1417" t="str">
            <v>STB400027</v>
          </cell>
          <cell r="C1417">
            <v>4080</v>
          </cell>
          <cell r="D1417">
            <v>4000</v>
          </cell>
          <cell r="E1417">
            <v>2650</v>
          </cell>
          <cell r="F1417">
            <v>1830</v>
          </cell>
          <cell r="G1417">
            <v>2100</v>
          </cell>
          <cell r="H1417">
            <v>2250</v>
          </cell>
          <cell r="J1417">
            <v>15000</v>
          </cell>
          <cell r="K1417" t="str">
            <v>Steel Drum</v>
          </cell>
          <cell r="L1417">
            <v>1616</v>
          </cell>
          <cell r="M1417">
            <v>303</v>
          </cell>
          <cell r="N1417">
            <v>12.903168981778082</v>
          </cell>
        </row>
        <row r="1418">
          <cell r="A1418" t="str">
            <v>Steel</v>
          </cell>
          <cell r="B1418" t="str">
            <v>STB400020</v>
          </cell>
          <cell r="C1418">
            <v>4080</v>
          </cell>
          <cell r="D1418">
            <v>4000</v>
          </cell>
          <cell r="E1418">
            <v>2600</v>
          </cell>
          <cell r="F1418">
            <v>1830</v>
          </cell>
          <cell r="G1418">
            <v>2100</v>
          </cell>
          <cell r="H1418">
            <v>2250</v>
          </cell>
          <cell r="J1418">
            <v>15000</v>
          </cell>
          <cell r="K1418" t="str">
            <v>Steel Drum</v>
          </cell>
          <cell r="L1418">
            <v>1782</v>
          </cell>
          <cell r="M1418">
            <v>303</v>
          </cell>
          <cell r="N1418">
            <v>13.280454624520134</v>
          </cell>
        </row>
        <row r="1419">
          <cell r="A1419" t="str">
            <v>Steel</v>
          </cell>
          <cell r="B1419" t="str">
            <v>STB400033</v>
          </cell>
          <cell r="C1419">
            <v>4080</v>
          </cell>
          <cell r="D1419">
            <v>4000</v>
          </cell>
          <cell r="E1419">
            <v>2500</v>
          </cell>
          <cell r="F1419">
            <v>1830</v>
          </cell>
          <cell r="G1419">
            <v>2100</v>
          </cell>
          <cell r="H1419">
            <v>2250</v>
          </cell>
          <cell r="J1419">
            <v>15000</v>
          </cell>
          <cell r="K1419" t="str">
            <v>Steel Drum</v>
          </cell>
          <cell r="L1419">
            <v>1774</v>
          </cell>
          <cell r="M1419">
            <v>303</v>
          </cell>
          <cell r="N1419">
            <v>14.013466730418971</v>
          </cell>
        </row>
        <row r="1420">
          <cell r="A1420" t="str">
            <v>Steel</v>
          </cell>
          <cell r="B1420" t="str">
            <v>STB400035</v>
          </cell>
          <cell r="C1420">
            <v>4080</v>
          </cell>
          <cell r="D1420">
            <v>4000</v>
          </cell>
          <cell r="E1420">
            <v>2450</v>
          </cell>
          <cell r="F1420">
            <v>1830</v>
          </cell>
          <cell r="G1420">
            <v>2100</v>
          </cell>
          <cell r="H1420">
            <v>2250</v>
          </cell>
          <cell r="J1420">
            <v>15000</v>
          </cell>
          <cell r="K1420" t="str">
            <v>Steel Drum</v>
          </cell>
          <cell r="L1420">
            <v>1717</v>
          </cell>
          <cell r="M1420">
            <v>303</v>
          </cell>
          <cell r="N1420">
            <v>14.369193193575759</v>
          </cell>
        </row>
        <row r="1421">
          <cell r="A1421" t="str">
            <v>Steel</v>
          </cell>
          <cell r="B1421" t="str">
            <v>STB400034</v>
          </cell>
          <cell r="C1421">
            <v>4080</v>
          </cell>
          <cell r="D1421">
            <v>4000</v>
          </cell>
          <cell r="E1421">
            <v>2200</v>
          </cell>
          <cell r="F1421">
            <v>1830</v>
          </cell>
          <cell r="G1421">
            <v>2100</v>
          </cell>
          <cell r="H1421">
            <v>2250</v>
          </cell>
          <cell r="J1421">
            <v>15000</v>
          </cell>
          <cell r="K1421" t="str">
            <v>Steel Drum</v>
          </cell>
          <cell r="L1421">
            <v>1756</v>
          </cell>
          <cell r="M1421">
            <v>303</v>
          </cell>
          <cell r="N1421">
            <v>16.040029611433408</v>
          </cell>
        </row>
        <row r="1422">
          <cell r="A1422" t="str">
            <v>Steel</v>
          </cell>
          <cell r="B1422" t="str">
            <v>STB400015</v>
          </cell>
          <cell r="C1422">
            <v>4080</v>
          </cell>
          <cell r="D1422">
            <v>4000</v>
          </cell>
          <cell r="E1422">
            <v>2100</v>
          </cell>
          <cell r="F1422">
            <v>1830</v>
          </cell>
          <cell r="G1422">
            <v>2100</v>
          </cell>
          <cell r="H1422">
            <v>2250</v>
          </cell>
          <cell r="J1422">
            <v>15000</v>
          </cell>
          <cell r="K1422" t="str">
            <v>Steel Drum</v>
          </cell>
          <cell r="L1422">
            <v>1875</v>
          </cell>
          <cell r="M1422">
            <v>303</v>
          </cell>
          <cell r="N1422">
            <v>16.658059426210862</v>
          </cell>
        </row>
        <row r="1423">
          <cell r="A1423" t="str">
            <v>Steel</v>
          </cell>
          <cell r="B1423" t="str">
            <v>STB400006</v>
          </cell>
          <cell r="C1423">
            <v>4085</v>
          </cell>
          <cell r="D1423">
            <v>4000</v>
          </cell>
          <cell r="E1423">
            <v>2750</v>
          </cell>
          <cell r="F1423">
            <v>1830</v>
          </cell>
          <cell r="G1423">
            <v>2100</v>
          </cell>
          <cell r="H1423">
            <v>2250</v>
          </cell>
          <cell r="J1423">
            <v>20000</v>
          </cell>
          <cell r="K1423" t="str">
            <v>Steel Drum</v>
          </cell>
          <cell r="L1423">
            <v>2380</v>
          </cell>
          <cell r="M1423">
            <v>303</v>
          </cell>
          <cell r="N1423">
            <v>12.127038516708724</v>
          </cell>
        </row>
        <row r="1424">
          <cell r="A1424" t="str">
            <v>Steel</v>
          </cell>
          <cell r="B1424" t="str">
            <v>STB400038</v>
          </cell>
          <cell r="C1424">
            <v>4080</v>
          </cell>
          <cell r="D1424">
            <v>4000</v>
          </cell>
          <cell r="E1424">
            <v>2650</v>
          </cell>
          <cell r="F1424">
            <v>1830</v>
          </cell>
          <cell r="G1424">
            <v>2100</v>
          </cell>
          <cell r="H1424">
            <v>2250</v>
          </cell>
          <cell r="J1424">
            <v>20000</v>
          </cell>
          <cell r="K1424" t="str">
            <v>Steel Drum</v>
          </cell>
          <cell r="L1424">
            <v>2086</v>
          </cell>
          <cell r="M1424">
            <v>303</v>
          </cell>
          <cell r="N1424">
            <v>12.903168981778082</v>
          </cell>
        </row>
        <row r="1425">
          <cell r="A1425" t="str">
            <v>Steel</v>
          </cell>
          <cell r="B1425" t="str">
            <v>STB400007</v>
          </cell>
          <cell r="C1425">
            <v>4085</v>
          </cell>
          <cell r="D1425">
            <v>4000</v>
          </cell>
          <cell r="E1425">
            <v>2500</v>
          </cell>
          <cell r="F1425">
            <v>1830</v>
          </cell>
          <cell r="G1425">
            <v>2100</v>
          </cell>
          <cell r="H1425">
            <v>2250</v>
          </cell>
          <cell r="J1425">
            <v>20000</v>
          </cell>
          <cell r="K1425" t="str">
            <v>Steel Drum</v>
          </cell>
          <cell r="L1425">
            <v>2520</v>
          </cell>
          <cell r="M1425">
            <v>303</v>
          </cell>
          <cell r="N1425">
            <v>14.013466730418971</v>
          </cell>
        </row>
        <row r="1426">
          <cell r="A1426" t="str">
            <v>Steel</v>
          </cell>
          <cell r="B1426" t="str">
            <v>STB400019</v>
          </cell>
          <cell r="C1426">
            <v>4080</v>
          </cell>
          <cell r="D1426">
            <v>4000</v>
          </cell>
          <cell r="E1426">
            <v>2300</v>
          </cell>
          <cell r="F1426">
            <v>1800</v>
          </cell>
          <cell r="G1426">
            <v>2100</v>
          </cell>
          <cell r="H1426">
            <v>2250</v>
          </cell>
          <cell r="J1426">
            <v>20000</v>
          </cell>
          <cell r="K1426" t="str">
            <v>Steel Drum</v>
          </cell>
          <cell r="L1426">
            <v>2215</v>
          </cell>
          <cell r="M1426">
            <v>298</v>
          </cell>
          <cell r="N1426">
            <v>15.140905793976007</v>
          </cell>
        </row>
        <row r="1427">
          <cell r="A1427" t="str">
            <v>Steel</v>
          </cell>
          <cell r="B1427" t="str">
            <v>STB400008</v>
          </cell>
          <cell r="C1427">
            <v>4080</v>
          </cell>
          <cell r="D1427">
            <v>4000</v>
          </cell>
          <cell r="E1427">
            <v>2500</v>
          </cell>
          <cell r="F1427">
            <v>1830</v>
          </cell>
          <cell r="G1427">
            <v>2100</v>
          </cell>
          <cell r="H1427">
            <v>2250</v>
          </cell>
          <cell r="J1427">
            <v>25000</v>
          </cell>
          <cell r="K1427" t="str">
            <v>Steel Drum</v>
          </cell>
          <cell r="L1427">
            <v>2595</v>
          </cell>
          <cell r="M1427">
            <v>303</v>
          </cell>
          <cell r="N1427">
            <v>14.013466730418971</v>
          </cell>
        </row>
        <row r="1428">
          <cell r="A1428" t="str">
            <v>Steel</v>
          </cell>
          <cell r="B1428" t="str">
            <v>STB400024</v>
          </cell>
          <cell r="C1428">
            <v>4080</v>
          </cell>
          <cell r="D1428">
            <v>4000</v>
          </cell>
          <cell r="E1428">
            <v>2350</v>
          </cell>
          <cell r="F1428">
            <v>1800</v>
          </cell>
          <cell r="G1428">
            <v>2100</v>
          </cell>
          <cell r="H1428">
            <v>2250</v>
          </cell>
          <cell r="J1428">
            <v>25000</v>
          </cell>
          <cell r="K1428" t="str">
            <v>Steel Drum</v>
          </cell>
          <cell r="L1428">
            <v>2382</v>
          </cell>
          <cell r="M1428">
            <v>298</v>
          </cell>
          <cell r="N1428">
            <v>14.812216662594178</v>
          </cell>
        </row>
        <row r="1429">
          <cell r="A1429" t="str">
            <v>Steel</v>
          </cell>
          <cell r="B1429" t="str">
            <v>STB400022</v>
          </cell>
          <cell r="C1429">
            <v>4080</v>
          </cell>
          <cell r="D1429">
            <v>4000</v>
          </cell>
          <cell r="E1429">
            <v>2300</v>
          </cell>
          <cell r="F1429">
            <v>1800</v>
          </cell>
          <cell r="G1429">
            <v>2100</v>
          </cell>
          <cell r="H1429">
            <v>2250</v>
          </cell>
          <cell r="J1429">
            <v>25000</v>
          </cell>
          <cell r="K1429" t="str">
            <v>Steel Drum</v>
          </cell>
          <cell r="L1429">
            <v>2376</v>
          </cell>
          <cell r="M1429">
            <v>298</v>
          </cell>
          <cell r="N1429">
            <v>15.140905793976007</v>
          </cell>
        </row>
        <row r="1430">
          <cell r="A1430" t="str">
            <v>Steel</v>
          </cell>
          <cell r="B1430" t="str">
            <v>STB400010</v>
          </cell>
          <cell r="C1430">
            <v>4080</v>
          </cell>
          <cell r="D1430">
            <v>4000</v>
          </cell>
          <cell r="E1430">
            <v>2200</v>
          </cell>
          <cell r="F1430">
            <v>1830</v>
          </cell>
          <cell r="G1430">
            <v>2100</v>
          </cell>
          <cell r="H1430">
            <v>2250</v>
          </cell>
          <cell r="J1430">
            <v>25000</v>
          </cell>
          <cell r="K1430" t="str">
            <v>Steel Drum</v>
          </cell>
          <cell r="L1430">
            <v>2859</v>
          </cell>
          <cell r="M1430">
            <v>303</v>
          </cell>
          <cell r="N1430">
            <v>16.040029611433408</v>
          </cell>
        </row>
        <row r="1431">
          <cell r="A1431" t="str">
            <v>Steel</v>
          </cell>
          <cell r="B1431" t="str">
            <v>STB400011</v>
          </cell>
          <cell r="C1431">
            <v>4080</v>
          </cell>
          <cell r="D1431">
            <v>4000</v>
          </cell>
          <cell r="E1431">
            <v>2100</v>
          </cell>
          <cell r="F1431">
            <v>1830</v>
          </cell>
          <cell r="G1431">
            <v>2100</v>
          </cell>
          <cell r="H1431">
            <v>2250</v>
          </cell>
          <cell r="J1431">
            <v>25000</v>
          </cell>
          <cell r="K1431" t="str">
            <v>Steel Drum</v>
          </cell>
          <cell r="L1431">
            <v>2877</v>
          </cell>
          <cell r="M1431">
            <v>303</v>
          </cell>
          <cell r="N1431">
            <v>16.658059426210862</v>
          </cell>
        </row>
        <row r="1432">
          <cell r="A1432" t="str">
            <v>Steel</v>
          </cell>
          <cell r="B1432" t="str">
            <v>STB400009</v>
          </cell>
          <cell r="C1432">
            <v>4080</v>
          </cell>
          <cell r="D1432">
            <v>4000</v>
          </cell>
          <cell r="E1432">
            <v>2000</v>
          </cell>
          <cell r="F1432">
            <v>1830</v>
          </cell>
          <cell r="G1432">
            <v>2100</v>
          </cell>
          <cell r="H1432">
            <v>2250</v>
          </cell>
          <cell r="J1432">
            <v>25000</v>
          </cell>
          <cell r="K1432" t="str">
            <v>Steel Drum</v>
          </cell>
          <cell r="L1432">
            <v>2705</v>
          </cell>
          <cell r="M1432">
            <v>303</v>
          </cell>
          <cell r="N1432">
            <v>17.247343668207964</v>
          </cell>
        </row>
        <row r="1433">
          <cell r="A1433" t="str">
            <v>Steel</v>
          </cell>
          <cell r="B1433" t="str">
            <v>STB400037</v>
          </cell>
          <cell r="C1433">
            <v>4080</v>
          </cell>
          <cell r="D1433">
            <v>4000</v>
          </cell>
          <cell r="E1433">
            <v>2350</v>
          </cell>
          <cell r="F1433">
            <v>1800</v>
          </cell>
          <cell r="G1433">
            <v>2100</v>
          </cell>
          <cell r="H1433">
            <v>2250</v>
          </cell>
          <cell r="J1433">
            <v>28000</v>
          </cell>
          <cell r="K1433" t="str">
            <v>Steel Drum</v>
          </cell>
          <cell r="L1433">
            <v>2398</v>
          </cell>
          <cell r="M1433">
            <v>298</v>
          </cell>
          <cell r="N1433">
            <v>14.812216662594178</v>
          </cell>
        </row>
        <row r="1434">
          <cell r="A1434" t="str">
            <v>Steel</v>
          </cell>
          <cell r="B1434" t="str">
            <v>STB400013</v>
          </cell>
          <cell r="C1434">
            <v>4080</v>
          </cell>
          <cell r="D1434">
            <v>4000</v>
          </cell>
          <cell r="E1434">
            <v>2200</v>
          </cell>
          <cell r="F1434">
            <v>1800</v>
          </cell>
          <cell r="G1434">
            <v>2100</v>
          </cell>
          <cell r="H1434">
            <v>2250</v>
          </cell>
          <cell r="J1434">
            <v>30000</v>
          </cell>
          <cell r="K1434" t="str">
            <v>Steel Drum</v>
          </cell>
          <cell r="L1434">
            <v>2838</v>
          </cell>
          <cell r="M1434">
            <v>298</v>
          </cell>
          <cell r="N1434">
            <v>15.777078306327942</v>
          </cell>
        </row>
        <row r="1435">
          <cell r="A1435" t="str">
            <v>Steel</v>
          </cell>
          <cell r="B1435" t="str">
            <v>STB400012</v>
          </cell>
          <cell r="C1435">
            <v>4080</v>
          </cell>
          <cell r="D1435">
            <v>4000</v>
          </cell>
          <cell r="E1435">
            <v>2100</v>
          </cell>
          <cell r="F1435">
            <v>1800</v>
          </cell>
          <cell r="G1435">
            <v>2100</v>
          </cell>
          <cell r="H1435">
            <v>2250</v>
          </cell>
          <cell r="J1435">
            <v>30000</v>
          </cell>
          <cell r="K1435" t="str">
            <v>Steel Drum</v>
          </cell>
          <cell r="L1435">
            <v>2929</v>
          </cell>
          <cell r="M1435">
            <v>298</v>
          </cell>
          <cell r="N1435">
            <v>16.384976484797566</v>
          </cell>
        </row>
        <row r="1436">
          <cell r="A1436" t="str">
            <v>Steel</v>
          </cell>
          <cell r="B1436" t="str">
            <v>STB410011</v>
          </cell>
          <cell r="C1436">
            <v>4180</v>
          </cell>
          <cell r="D1436">
            <v>4100</v>
          </cell>
          <cell r="E1436">
            <v>2850</v>
          </cell>
          <cell r="F1436">
            <v>1830</v>
          </cell>
          <cell r="G1436">
            <v>2100</v>
          </cell>
          <cell r="H1436">
            <v>2250</v>
          </cell>
          <cell r="J1436">
            <v>5000</v>
          </cell>
          <cell r="K1436" t="str">
            <v>Steel Drum</v>
          </cell>
          <cell r="L1436">
            <v>1199</v>
          </cell>
          <cell r="M1436">
            <v>311</v>
          </cell>
          <cell r="N1436">
            <v>12.486358176463058</v>
          </cell>
        </row>
        <row r="1437">
          <cell r="A1437" t="str">
            <v>Steel</v>
          </cell>
          <cell r="B1437" t="str">
            <v>STB410001</v>
          </cell>
          <cell r="C1437">
            <v>4180</v>
          </cell>
          <cell r="D1437">
            <v>4100</v>
          </cell>
          <cell r="E1437">
            <v>2500</v>
          </cell>
          <cell r="F1437">
            <v>1830</v>
          </cell>
          <cell r="G1437">
            <v>2100</v>
          </cell>
          <cell r="H1437">
            <v>2250</v>
          </cell>
          <cell r="J1437">
            <v>8000</v>
          </cell>
          <cell r="K1437" t="str">
            <v>Steel Drum</v>
          </cell>
          <cell r="L1437">
            <v>2563</v>
          </cell>
          <cell r="M1437">
            <v>311</v>
          </cell>
          <cell r="N1437">
            <v>15.177662428023009</v>
          </cell>
        </row>
        <row r="1438">
          <cell r="A1438" t="str">
            <v>Steel</v>
          </cell>
          <cell r="B1438" t="str">
            <v>STB410012</v>
          </cell>
          <cell r="C1438">
            <v>4180</v>
          </cell>
          <cell r="D1438">
            <v>4100</v>
          </cell>
          <cell r="E1438">
            <v>2900</v>
          </cell>
          <cell r="F1438">
            <v>1830</v>
          </cell>
          <cell r="G1438">
            <v>2100</v>
          </cell>
          <cell r="H1438">
            <v>2250</v>
          </cell>
          <cell r="J1438">
            <v>10000</v>
          </cell>
          <cell r="K1438" t="str">
            <v>Steel Drum</v>
          </cell>
          <cell r="L1438">
            <v>1281</v>
          </cell>
          <cell r="M1438">
            <v>311</v>
          </cell>
          <cell r="N1438">
            <v>12.073140567745575</v>
          </cell>
        </row>
        <row r="1439">
          <cell r="A1439" t="str">
            <v>Steel</v>
          </cell>
          <cell r="B1439" t="str">
            <v>STB410013</v>
          </cell>
          <cell r="C1439">
            <v>4180</v>
          </cell>
          <cell r="D1439">
            <v>4100</v>
          </cell>
          <cell r="E1439">
            <v>2450</v>
          </cell>
          <cell r="F1439">
            <v>1900</v>
          </cell>
          <cell r="G1439">
            <v>2100</v>
          </cell>
          <cell r="H1439">
            <v>2250</v>
          </cell>
          <cell r="J1439">
            <v>10000</v>
          </cell>
          <cell r="K1439" t="str">
            <v>Steel Drum</v>
          </cell>
          <cell r="L1439">
            <v>1327</v>
          </cell>
          <cell r="M1439">
            <v>322</v>
          </cell>
          <cell r="N1439">
            <v>16.127562236744055</v>
          </cell>
        </row>
        <row r="1440">
          <cell r="A1440" t="str">
            <v>Steel</v>
          </cell>
          <cell r="B1440" t="str">
            <v>STB410002</v>
          </cell>
          <cell r="C1440">
            <v>4180</v>
          </cell>
          <cell r="D1440">
            <v>4100</v>
          </cell>
          <cell r="E1440">
            <v>2300</v>
          </cell>
          <cell r="F1440">
            <v>1800</v>
          </cell>
          <cell r="G1440">
            <v>2100</v>
          </cell>
          <cell r="H1440">
            <v>2250</v>
          </cell>
          <cell r="J1440">
            <v>10000</v>
          </cell>
          <cell r="K1440" t="str">
            <v>Steel Drum</v>
          </cell>
          <cell r="L1440">
            <v>1319</v>
          </cell>
          <cell r="M1440">
            <v>306</v>
          </cell>
          <cell r="N1440">
            <v>16.286016316209487</v>
          </cell>
        </row>
        <row r="1441">
          <cell r="A1441" t="str">
            <v>Steel</v>
          </cell>
          <cell r="B1441" t="str">
            <v>STB410010</v>
          </cell>
          <cell r="C1441">
            <v>4180</v>
          </cell>
          <cell r="D1441">
            <v>4100</v>
          </cell>
          <cell r="E1441">
            <v>2850</v>
          </cell>
          <cell r="F1441">
            <v>1830</v>
          </cell>
          <cell r="G1441">
            <v>2100</v>
          </cell>
          <cell r="H1441">
            <v>2250</v>
          </cell>
          <cell r="J1441">
            <v>12000</v>
          </cell>
          <cell r="K1441" t="str">
            <v>Steel Drum</v>
          </cell>
          <cell r="L1441">
            <v>1518</v>
          </cell>
          <cell r="M1441">
            <v>311</v>
          </cell>
          <cell r="N1441">
            <v>12.486358176463058</v>
          </cell>
        </row>
        <row r="1442">
          <cell r="A1442" t="str">
            <v>Steel</v>
          </cell>
          <cell r="B1442" t="str">
            <v>STB410018</v>
          </cell>
          <cell r="C1442">
            <v>4180</v>
          </cell>
          <cell r="D1442">
            <v>4100</v>
          </cell>
          <cell r="E1442">
            <v>2650</v>
          </cell>
          <cell r="F1442">
            <v>1830</v>
          </cell>
          <cell r="G1442">
            <v>2100</v>
          </cell>
          <cell r="H1442">
            <v>2250</v>
          </cell>
          <cell r="J1442">
            <v>12000</v>
          </cell>
          <cell r="K1442" t="str">
            <v>Steel Drum</v>
          </cell>
          <cell r="L1442">
            <v>1539</v>
          </cell>
          <cell r="M1442">
            <v>311</v>
          </cell>
          <cell r="N1442">
            <v>14.06736467938212</v>
          </cell>
        </row>
        <row r="1443">
          <cell r="A1443" t="str">
            <v>Steel</v>
          </cell>
          <cell r="B1443" t="str">
            <v>STB410014</v>
          </cell>
          <cell r="C1443">
            <v>4180</v>
          </cell>
          <cell r="D1443">
            <v>4100</v>
          </cell>
          <cell r="E1443">
            <v>2500</v>
          </cell>
          <cell r="F1443">
            <v>1830</v>
          </cell>
          <cell r="G1443">
            <v>2100</v>
          </cell>
          <cell r="H1443">
            <v>2250</v>
          </cell>
          <cell r="J1443">
            <v>12000</v>
          </cell>
          <cell r="K1443" t="str">
            <v>Steel Drum</v>
          </cell>
          <cell r="L1443">
            <v>1533</v>
          </cell>
          <cell r="M1443">
            <v>311</v>
          </cell>
          <cell r="N1443">
            <v>15.177662428023009</v>
          </cell>
        </row>
        <row r="1444">
          <cell r="A1444" t="str">
            <v>Steel</v>
          </cell>
          <cell r="B1444" t="str">
            <v>STB410016</v>
          </cell>
          <cell r="C1444">
            <v>4180</v>
          </cell>
          <cell r="D1444">
            <v>4100</v>
          </cell>
          <cell r="E1444">
            <v>2300</v>
          </cell>
          <cell r="F1444">
            <v>1800</v>
          </cell>
          <cell r="G1444">
            <v>2100</v>
          </cell>
          <cell r="H1444">
            <v>2250</v>
          </cell>
          <cell r="J1444">
            <v>12000</v>
          </cell>
          <cell r="K1444" t="str">
            <v>Steel Drum</v>
          </cell>
          <cell r="L1444">
            <v>1481</v>
          </cell>
          <cell r="M1444">
            <v>306</v>
          </cell>
          <cell r="N1444">
            <v>16.286016316209487</v>
          </cell>
        </row>
        <row r="1445">
          <cell r="A1445" t="str">
            <v>Steel</v>
          </cell>
          <cell r="B1445" t="str">
            <v>STB410008</v>
          </cell>
          <cell r="C1445">
            <v>4180</v>
          </cell>
          <cell r="D1445">
            <v>4100</v>
          </cell>
          <cell r="E1445">
            <v>3000</v>
          </cell>
          <cell r="F1445">
            <v>1830</v>
          </cell>
          <cell r="G1445">
            <v>2100</v>
          </cell>
          <cell r="H1445">
            <v>2250</v>
          </cell>
          <cell r="J1445">
            <v>15000</v>
          </cell>
          <cell r="K1445" t="str">
            <v>Steel Drum</v>
          </cell>
          <cell r="L1445">
            <v>1723</v>
          </cell>
          <cell r="M1445">
            <v>311</v>
          </cell>
          <cell r="N1445">
            <v>11.225146170725349</v>
          </cell>
        </row>
        <row r="1446">
          <cell r="A1446" t="str">
            <v>Steel</v>
          </cell>
          <cell r="B1446" t="str">
            <v>STB410006</v>
          </cell>
          <cell r="C1446">
            <v>4180</v>
          </cell>
          <cell r="D1446">
            <v>4100</v>
          </cell>
          <cell r="E1446">
            <v>2700</v>
          </cell>
          <cell r="F1446">
            <v>1830</v>
          </cell>
          <cell r="G1446">
            <v>2100</v>
          </cell>
          <cell r="H1446">
            <v>2250</v>
          </cell>
          <cell r="J1446">
            <v>15000</v>
          </cell>
          <cell r="K1446" t="str">
            <v>Steel Drum</v>
          </cell>
          <cell r="L1446">
            <v>1822</v>
          </cell>
          <cell r="M1446">
            <v>311</v>
          </cell>
          <cell r="N1446">
            <v>13.682892643444985</v>
          </cell>
        </row>
        <row r="1447">
          <cell r="A1447" t="str">
            <v>Steel</v>
          </cell>
          <cell r="B1447" t="str">
            <v>STB410005</v>
          </cell>
          <cell r="C1447">
            <v>4180</v>
          </cell>
          <cell r="D1447">
            <v>4100</v>
          </cell>
          <cell r="E1447">
            <v>2700</v>
          </cell>
          <cell r="F1447">
            <v>1830</v>
          </cell>
          <cell r="G1447">
            <v>2100</v>
          </cell>
          <cell r="H1447">
            <v>2250</v>
          </cell>
          <cell r="J1447">
            <v>20000</v>
          </cell>
          <cell r="K1447" t="str">
            <v>Steel Drum</v>
          </cell>
          <cell r="L1447">
            <v>2147</v>
          </cell>
          <cell r="M1447">
            <v>311</v>
          </cell>
          <cell r="N1447">
            <v>13.682892643444985</v>
          </cell>
        </row>
        <row r="1448">
          <cell r="A1448" t="str">
            <v>Steel</v>
          </cell>
          <cell r="B1448" t="str">
            <v>STB410015</v>
          </cell>
          <cell r="C1448">
            <v>4180</v>
          </cell>
          <cell r="D1448">
            <v>4100</v>
          </cell>
          <cell r="E1448">
            <v>2500</v>
          </cell>
          <cell r="F1448">
            <v>1830</v>
          </cell>
          <cell r="G1448">
            <v>2100</v>
          </cell>
          <cell r="H1448">
            <v>2250</v>
          </cell>
          <cell r="J1448">
            <v>20000</v>
          </cell>
          <cell r="K1448" t="str">
            <v>Steel Drum</v>
          </cell>
          <cell r="L1448">
            <v>2189</v>
          </cell>
          <cell r="M1448">
            <v>311</v>
          </cell>
          <cell r="N1448">
            <v>15.177662428023009</v>
          </cell>
        </row>
        <row r="1449">
          <cell r="A1449" t="str">
            <v>Steel</v>
          </cell>
          <cell r="B1449" t="str">
            <v>STB410007</v>
          </cell>
          <cell r="C1449">
            <v>4180</v>
          </cell>
          <cell r="D1449">
            <v>4100</v>
          </cell>
          <cell r="E1449">
            <v>2450</v>
          </cell>
          <cell r="F1449">
            <v>1900</v>
          </cell>
          <cell r="G1449">
            <v>2100</v>
          </cell>
          <cell r="H1449">
            <v>2250</v>
          </cell>
          <cell r="J1449">
            <v>20000</v>
          </cell>
          <cell r="K1449" t="str">
            <v>Steel Drum</v>
          </cell>
          <cell r="L1449">
            <v>2266</v>
          </cell>
          <cell r="M1449">
            <v>322</v>
          </cell>
          <cell r="N1449">
            <v>16.127562236744055</v>
          </cell>
        </row>
        <row r="1450">
          <cell r="A1450" t="str">
            <v>Steel</v>
          </cell>
          <cell r="B1450" t="str">
            <v>STB410003</v>
          </cell>
          <cell r="C1450">
            <v>4180</v>
          </cell>
          <cell r="D1450">
            <v>4100</v>
          </cell>
          <cell r="E1450">
            <v>2350</v>
          </cell>
          <cell r="F1450">
            <v>1800</v>
          </cell>
          <cell r="G1450">
            <v>2100</v>
          </cell>
          <cell r="H1450">
            <v>2250</v>
          </cell>
          <cell r="J1450">
            <v>25000</v>
          </cell>
          <cell r="K1450" t="str">
            <v>Steel Drum</v>
          </cell>
          <cell r="L1450">
            <v>2347</v>
          </cell>
          <cell r="M1450">
            <v>306</v>
          </cell>
          <cell r="N1450">
            <v>15.957327184827657</v>
          </cell>
        </row>
        <row r="1451">
          <cell r="A1451" t="str">
            <v>Steel</v>
          </cell>
          <cell r="B1451" t="str">
            <v>STB410000</v>
          </cell>
          <cell r="C1451">
            <v>4180</v>
          </cell>
          <cell r="D1451">
            <v>4100</v>
          </cell>
          <cell r="E1451">
            <v>2300</v>
          </cell>
          <cell r="F1451">
            <v>1800</v>
          </cell>
          <cell r="G1451">
            <v>2100</v>
          </cell>
          <cell r="H1451">
            <v>2250</v>
          </cell>
          <cell r="J1451">
            <v>28000</v>
          </cell>
          <cell r="K1451" t="str">
            <v>Steel Drum</v>
          </cell>
          <cell r="L1451">
            <v>2667</v>
          </cell>
          <cell r="M1451">
            <v>306</v>
          </cell>
          <cell r="N1451">
            <v>16.286016316209487</v>
          </cell>
        </row>
        <row r="1452">
          <cell r="A1452" t="str">
            <v>Steel</v>
          </cell>
          <cell r="B1452" t="str">
            <v>STB420007</v>
          </cell>
          <cell r="C1452">
            <v>4300</v>
          </cell>
          <cell r="D1452">
            <v>4200</v>
          </cell>
          <cell r="E1452">
            <v>3300</v>
          </cell>
          <cell r="F1452">
            <v>1880</v>
          </cell>
          <cell r="G1452">
            <v>2100</v>
          </cell>
          <cell r="H1452">
            <v>2250</v>
          </cell>
          <cell r="J1452">
            <v>8000</v>
          </cell>
          <cell r="K1452" t="str">
            <v>Steel Drum</v>
          </cell>
          <cell r="L1452">
            <v>1374</v>
          </cell>
          <cell r="M1452">
            <v>327</v>
          </cell>
          <cell r="N1452">
            <v>9.9667026935136196</v>
          </cell>
        </row>
        <row r="1453">
          <cell r="A1453" t="str">
            <v>Steel</v>
          </cell>
          <cell r="B1453" t="str">
            <v>STB420013</v>
          </cell>
          <cell r="C1453">
            <v>4300</v>
          </cell>
          <cell r="D1453">
            <v>4200</v>
          </cell>
          <cell r="E1453">
            <v>2850</v>
          </cell>
          <cell r="F1453">
            <v>1830</v>
          </cell>
          <cell r="G1453">
            <v>2100</v>
          </cell>
          <cell r="H1453">
            <v>2250</v>
          </cell>
          <cell r="J1453">
            <v>10000</v>
          </cell>
          <cell r="K1453" t="str">
            <v>Steel Drum</v>
          </cell>
          <cell r="L1453">
            <v>1260</v>
          </cell>
          <cell r="M1453">
            <v>318</v>
          </cell>
          <cell r="N1453">
            <v>13.679299446847441</v>
          </cell>
        </row>
        <row r="1454">
          <cell r="A1454" t="str">
            <v>Steel</v>
          </cell>
          <cell r="B1454" t="str">
            <v>STB420010</v>
          </cell>
          <cell r="C1454">
            <v>4300</v>
          </cell>
          <cell r="D1454">
            <v>4200</v>
          </cell>
          <cell r="E1454">
            <v>3000</v>
          </cell>
          <cell r="F1454">
            <v>1830</v>
          </cell>
          <cell r="G1454">
            <v>2100</v>
          </cell>
          <cell r="H1454">
            <v>2250</v>
          </cell>
          <cell r="J1454">
            <v>12000</v>
          </cell>
          <cell r="K1454" t="str">
            <v>Steel Drum</v>
          </cell>
          <cell r="L1454">
            <v>1548</v>
          </cell>
          <cell r="M1454">
            <v>318</v>
          </cell>
          <cell r="N1454">
            <v>12.418087441109734</v>
          </cell>
        </row>
        <row r="1455">
          <cell r="A1455" t="str">
            <v>Steel</v>
          </cell>
          <cell r="B1455" t="str">
            <v>STB420012</v>
          </cell>
          <cell r="C1455">
            <v>4300</v>
          </cell>
          <cell r="D1455">
            <v>4200</v>
          </cell>
          <cell r="E1455">
            <v>2600</v>
          </cell>
          <cell r="F1455">
            <v>1830</v>
          </cell>
          <cell r="G1455">
            <v>2100</v>
          </cell>
          <cell r="H1455">
            <v>2250</v>
          </cell>
          <cell r="J1455">
            <v>12000</v>
          </cell>
          <cell r="K1455" t="str">
            <v>Steel Drum</v>
          </cell>
          <cell r="L1455">
            <v>1592</v>
          </cell>
          <cell r="M1455">
            <v>318</v>
          </cell>
          <cell r="N1455">
            <v>15.637591592508553</v>
          </cell>
        </row>
        <row r="1456">
          <cell r="A1456" t="str">
            <v>Steel</v>
          </cell>
          <cell r="B1456" t="str">
            <v>STB420011</v>
          </cell>
          <cell r="C1456">
            <v>4300</v>
          </cell>
          <cell r="D1456">
            <v>4200</v>
          </cell>
          <cell r="E1456">
            <v>2550</v>
          </cell>
          <cell r="F1456">
            <v>1830</v>
          </cell>
          <cell r="G1456">
            <v>2100</v>
          </cell>
          <cell r="H1456">
            <v>2250</v>
          </cell>
          <cell r="J1456">
            <v>18000</v>
          </cell>
          <cell r="K1456" t="str">
            <v>Steel Drum</v>
          </cell>
          <cell r="L1456">
            <v>2315</v>
          </cell>
          <cell r="M1456">
            <v>318</v>
          </cell>
          <cell r="N1456">
            <v>16.007690842055517</v>
          </cell>
        </row>
        <row r="1457">
          <cell r="A1457" t="str">
            <v>Steel</v>
          </cell>
          <cell r="B1457" t="str">
            <v>STB420000</v>
          </cell>
          <cell r="C1457">
            <v>4300</v>
          </cell>
          <cell r="D1457">
            <v>4200</v>
          </cell>
          <cell r="E1457">
            <v>2300</v>
          </cell>
          <cell r="F1457">
            <v>1800</v>
          </cell>
          <cell r="G1457">
            <v>2100</v>
          </cell>
          <cell r="H1457">
            <v>2250</v>
          </cell>
          <cell r="J1457">
            <v>28000</v>
          </cell>
          <cell r="K1457" t="str">
            <v>Steel Drum</v>
          </cell>
          <cell r="L1457">
            <v>3074</v>
          </cell>
          <cell r="M1457">
            <v>313</v>
          </cell>
          <cell r="N1457">
            <v>17.459401172325276</v>
          </cell>
        </row>
        <row r="1458">
          <cell r="A1458" t="str">
            <v>Steel</v>
          </cell>
          <cell r="B1458" t="str">
            <v>STB420009</v>
          </cell>
          <cell r="C1458">
            <v>4300</v>
          </cell>
          <cell r="D1458">
            <v>4200</v>
          </cell>
          <cell r="E1458">
            <v>2400</v>
          </cell>
          <cell r="F1458">
            <v>1800</v>
          </cell>
          <cell r="G1458">
            <v>2100</v>
          </cell>
          <cell r="H1458">
            <v>2250</v>
          </cell>
          <cell r="J1458">
            <v>30000</v>
          </cell>
          <cell r="K1458" t="str">
            <v>Steel Drum</v>
          </cell>
          <cell r="L1458">
            <v>1253</v>
          </cell>
          <cell r="M1458">
            <v>313</v>
          </cell>
          <cell r="N1458">
            <v>16.79495432609103</v>
          </cell>
        </row>
        <row r="1459">
          <cell r="A1459" t="str">
            <v>Steel</v>
          </cell>
          <cell r="B1459" t="str">
            <v>STB420008</v>
          </cell>
          <cell r="C1459">
            <v>4300</v>
          </cell>
          <cell r="D1459">
            <v>4200</v>
          </cell>
          <cell r="E1459">
            <v>2150</v>
          </cell>
          <cell r="F1459">
            <v>1830</v>
          </cell>
          <cell r="G1459">
            <v>2100</v>
          </cell>
          <cell r="H1459">
            <v>2250</v>
          </cell>
          <cell r="J1459">
            <v>30000</v>
          </cell>
          <cell r="K1459" t="str">
            <v>Steel Drum</v>
          </cell>
          <cell r="L1459">
            <v>2775</v>
          </cell>
          <cell r="M1459">
            <v>318</v>
          </cell>
          <cell r="N1459">
            <v>18.709774683408096</v>
          </cell>
        </row>
        <row r="1460">
          <cell r="A1460" t="str">
            <v>Steel</v>
          </cell>
          <cell r="B1460" t="str">
            <v>STB420014</v>
          </cell>
          <cell r="C1460">
            <v>4300</v>
          </cell>
          <cell r="D1460">
            <v>4200</v>
          </cell>
          <cell r="E1460">
            <v>2250</v>
          </cell>
          <cell r="F1460">
            <v>1900</v>
          </cell>
          <cell r="G1460">
            <v>2100</v>
          </cell>
          <cell r="H1460">
            <v>2250</v>
          </cell>
          <cell r="J1460">
            <v>33000</v>
          </cell>
          <cell r="K1460" t="str">
            <v>Steel Drum</v>
          </cell>
          <cell r="L1460">
            <v>2602</v>
          </cell>
          <cell r="M1460">
            <v>330</v>
          </cell>
          <cell r="N1460">
            <v>18.76885626024967</v>
          </cell>
        </row>
        <row r="1461">
          <cell r="A1461" t="str">
            <v>Steel</v>
          </cell>
          <cell r="B1461" t="str">
            <v>STB430004</v>
          </cell>
          <cell r="C1461">
            <v>4400</v>
          </cell>
          <cell r="D1461">
            <v>4300</v>
          </cell>
          <cell r="E1461">
            <v>2650</v>
          </cell>
          <cell r="F1461">
            <v>1830</v>
          </cell>
          <cell r="G1461">
            <v>2100</v>
          </cell>
          <cell r="H1461">
            <v>2250</v>
          </cell>
          <cell r="J1461">
            <v>8000</v>
          </cell>
          <cell r="K1461" t="str">
            <v>Steel Drum</v>
          </cell>
          <cell r="L1461">
            <v>410</v>
          </cell>
          <cell r="M1461">
            <v>326</v>
          </cell>
          <cell r="N1461">
            <v>16.481992792931234</v>
          </cell>
        </row>
        <row r="1462">
          <cell r="A1462" t="str">
            <v>Steel</v>
          </cell>
          <cell r="B1462" t="str">
            <v>STB430016</v>
          </cell>
          <cell r="C1462">
            <v>4400</v>
          </cell>
          <cell r="D1462">
            <v>4300</v>
          </cell>
          <cell r="E1462">
            <v>2600</v>
          </cell>
          <cell r="F1462">
            <v>1900</v>
          </cell>
          <cell r="G1462">
            <v>2100</v>
          </cell>
          <cell r="H1462">
            <v>2250</v>
          </cell>
          <cell r="J1462">
            <v>10000</v>
          </cell>
          <cell r="K1462" t="str">
            <v>Steel Drum</v>
          </cell>
          <cell r="L1462">
            <v>1472</v>
          </cell>
          <cell r="M1462">
            <v>338</v>
          </cell>
          <cell r="N1462">
            <v>17.504168867638928</v>
          </cell>
        </row>
        <row r="1463">
          <cell r="A1463" t="str">
            <v>Steel</v>
          </cell>
          <cell r="B1463" t="str">
            <v>STB430007</v>
          </cell>
          <cell r="C1463">
            <v>4400</v>
          </cell>
          <cell r="D1463">
            <v>4300</v>
          </cell>
          <cell r="E1463">
            <v>3100</v>
          </cell>
          <cell r="F1463">
            <v>1830</v>
          </cell>
          <cell r="G1463">
            <v>2100</v>
          </cell>
          <cell r="H1463">
            <v>2250</v>
          </cell>
          <cell r="J1463">
            <v>15000</v>
          </cell>
          <cell r="K1463" t="str">
            <v>Steel Drum</v>
          </cell>
          <cell r="L1463">
            <v>1743</v>
          </cell>
          <cell r="M1463">
            <v>326</v>
          </cell>
          <cell r="N1463">
            <v>12.763034314473892</v>
          </cell>
        </row>
        <row r="1464">
          <cell r="A1464" t="str">
            <v>Steel</v>
          </cell>
          <cell r="B1464" t="str">
            <v>STB430008</v>
          </cell>
          <cell r="C1464">
            <v>4400</v>
          </cell>
          <cell r="D1464">
            <v>4300</v>
          </cell>
          <cell r="E1464">
            <v>2800</v>
          </cell>
          <cell r="F1464">
            <v>1830</v>
          </cell>
          <cell r="G1464">
            <v>2100</v>
          </cell>
          <cell r="H1464">
            <v>2250</v>
          </cell>
          <cell r="J1464">
            <v>15000</v>
          </cell>
          <cell r="K1464" t="str">
            <v>Steel Drum</v>
          </cell>
          <cell r="L1464">
            <v>1795</v>
          </cell>
          <cell r="M1464">
            <v>326</v>
          </cell>
          <cell r="N1464">
            <v>15.307017505534569</v>
          </cell>
        </row>
        <row r="1465">
          <cell r="A1465" t="str">
            <v>Steel</v>
          </cell>
          <cell r="B1465" t="str">
            <v>STB430013</v>
          </cell>
          <cell r="C1465">
            <v>4400</v>
          </cell>
          <cell r="D1465">
            <v>4300</v>
          </cell>
          <cell r="E1465">
            <v>2850</v>
          </cell>
          <cell r="F1465">
            <v>1900</v>
          </cell>
          <cell r="G1465">
            <v>2100</v>
          </cell>
          <cell r="H1465">
            <v>2250</v>
          </cell>
          <cell r="J1465">
            <v>20000</v>
          </cell>
          <cell r="K1465" t="str">
            <v>Steel Drum</v>
          </cell>
          <cell r="L1465">
            <v>2265</v>
          </cell>
          <cell r="M1465">
            <v>338</v>
          </cell>
          <cell r="N1465">
            <v>15.470969372143786</v>
          </cell>
        </row>
        <row r="1466">
          <cell r="A1466" t="str">
            <v>Steel</v>
          </cell>
          <cell r="B1466" t="str">
            <v>STB430000</v>
          </cell>
          <cell r="C1466">
            <v>4400</v>
          </cell>
          <cell r="D1466">
            <v>4300</v>
          </cell>
          <cell r="E1466">
            <v>2650</v>
          </cell>
          <cell r="F1466">
            <v>1830</v>
          </cell>
          <cell r="G1466">
            <v>2100</v>
          </cell>
          <cell r="H1466">
            <v>2250</v>
          </cell>
          <cell r="J1466">
            <v>20000</v>
          </cell>
          <cell r="K1466" t="str">
            <v>Steel Drum</v>
          </cell>
          <cell r="L1466">
            <v>2541</v>
          </cell>
          <cell r="M1466">
            <v>326</v>
          </cell>
          <cell r="N1466">
            <v>16.481992792931234</v>
          </cell>
        </row>
        <row r="1467">
          <cell r="A1467" t="str">
            <v>Steel</v>
          </cell>
          <cell r="B1467" t="str">
            <v>STB430014</v>
          </cell>
          <cell r="C1467">
            <v>4400</v>
          </cell>
          <cell r="D1467">
            <v>4300</v>
          </cell>
          <cell r="E1467">
            <v>2550</v>
          </cell>
          <cell r="F1467">
            <v>1800</v>
          </cell>
          <cell r="G1467">
            <v>2100</v>
          </cell>
          <cell r="H1467">
            <v>2250</v>
          </cell>
          <cell r="J1467">
            <v>20000</v>
          </cell>
          <cell r="K1467" t="str">
            <v>Steel Drum</v>
          </cell>
          <cell r="L1467">
            <v>2291</v>
          </cell>
          <cell r="M1467">
            <v>321</v>
          </cell>
          <cell r="N1467">
            <v>16.94692887070844</v>
          </cell>
        </row>
        <row r="1468">
          <cell r="A1468" t="str">
            <v>Steel</v>
          </cell>
          <cell r="B1468" t="str">
            <v>STB430005</v>
          </cell>
          <cell r="C1468">
            <v>4400</v>
          </cell>
          <cell r="D1468">
            <v>4300</v>
          </cell>
          <cell r="E1468">
            <v>2450</v>
          </cell>
          <cell r="F1468">
            <v>1900</v>
          </cell>
          <cell r="G1468">
            <v>2100</v>
          </cell>
          <cell r="H1468">
            <v>2250</v>
          </cell>
          <cell r="J1468">
            <v>25000</v>
          </cell>
          <cell r="K1468" t="str">
            <v>Steel Drum</v>
          </cell>
          <cell r="L1468">
            <v>2493</v>
          </cell>
          <cell r="M1468">
            <v>338</v>
          </cell>
          <cell r="N1468">
            <v>18.634553174308707</v>
          </cell>
        </row>
        <row r="1469">
          <cell r="A1469" t="str">
            <v>Steel</v>
          </cell>
          <cell r="B1469" t="str">
            <v>STB430001</v>
          </cell>
          <cell r="C1469">
            <v>4400</v>
          </cell>
          <cell r="D1469">
            <v>4300</v>
          </cell>
          <cell r="E1469">
            <v>2400</v>
          </cell>
          <cell r="F1469">
            <v>1800</v>
          </cell>
          <cell r="G1469">
            <v>2100</v>
          </cell>
          <cell r="H1469">
            <v>2250</v>
          </cell>
          <cell r="J1469">
            <v>30000</v>
          </cell>
          <cell r="K1469" t="str">
            <v>Steel Drum</v>
          </cell>
          <cell r="L1469">
            <v>2804</v>
          </cell>
          <cell r="M1469">
            <v>321</v>
          </cell>
          <cell r="N1469">
            <v>17.996613516089127</v>
          </cell>
        </row>
        <row r="1470">
          <cell r="A1470" t="str">
            <v>Steel</v>
          </cell>
          <cell r="B1470" t="str">
            <v>STB430012</v>
          </cell>
          <cell r="C1470">
            <v>4400</v>
          </cell>
          <cell r="D1470">
            <v>4300</v>
          </cell>
          <cell r="E1470">
            <v>2350</v>
          </cell>
          <cell r="F1470">
            <v>1800</v>
          </cell>
          <cell r="G1470">
            <v>2100</v>
          </cell>
          <cell r="H1470">
            <v>2250</v>
          </cell>
          <cell r="J1470">
            <v>30000</v>
          </cell>
          <cell r="K1470" t="str">
            <v>Steel Drum</v>
          </cell>
          <cell r="L1470">
            <v>2606</v>
          </cell>
          <cell r="M1470">
            <v>321</v>
          </cell>
          <cell r="N1470">
            <v>18.33237123094154</v>
          </cell>
        </row>
        <row r="1471">
          <cell r="A1471" t="str">
            <v>Steel</v>
          </cell>
          <cell r="B1471" t="str">
            <v>STB430002</v>
          </cell>
          <cell r="C1471">
            <v>4400</v>
          </cell>
          <cell r="D1471">
            <v>4300</v>
          </cell>
          <cell r="E1471">
            <v>2400</v>
          </cell>
          <cell r="F1471">
            <v>1900</v>
          </cell>
          <cell r="G1471">
            <v>2100</v>
          </cell>
          <cell r="H1471">
            <v>2250</v>
          </cell>
          <cell r="J1471">
            <v>33000</v>
          </cell>
          <cell r="K1471" t="str">
            <v>Steel Drum</v>
          </cell>
          <cell r="L1471">
            <v>2859</v>
          </cell>
          <cell r="M1471">
            <v>338</v>
          </cell>
          <cell r="N1471">
            <v>18.996425378094077</v>
          </cell>
        </row>
        <row r="1472">
          <cell r="A1472" t="str">
            <v>Steel</v>
          </cell>
          <cell r="B1472" t="str">
            <v>STB430003</v>
          </cell>
          <cell r="C1472">
            <v>4400</v>
          </cell>
          <cell r="D1472">
            <v>4300</v>
          </cell>
          <cell r="E1472">
            <v>2450</v>
          </cell>
          <cell r="F1472">
            <v>1900</v>
          </cell>
          <cell r="G1472">
            <v>2100</v>
          </cell>
          <cell r="H1472">
            <v>2250</v>
          </cell>
          <cell r="J1472">
            <v>35000</v>
          </cell>
          <cell r="K1472" t="str">
            <v>Steel Drum</v>
          </cell>
          <cell r="L1472">
            <v>2851</v>
          </cell>
          <cell r="M1472">
            <v>338</v>
          </cell>
          <cell r="N1472">
            <v>18.634553174308707</v>
          </cell>
        </row>
        <row r="1473">
          <cell r="A1473" t="str">
            <v>Steel</v>
          </cell>
          <cell r="B1473" t="str">
            <v>STB430018</v>
          </cell>
          <cell r="C1473">
            <v>4400</v>
          </cell>
          <cell r="D1473">
            <v>4300</v>
          </cell>
          <cell r="E1473">
            <v>2350</v>
          </cell>
          <cell r="F1473">
            <v>1900</v>
          </cell>
          <cell r="G1473">
            <v>2100</v>
          </cell>
          <cell r="H1473">
            <v>2250</v>
          </cell>
          <cell r="J1473">
            <v>35000</v>
          </cell>
          <cell r="K1473" t="str">
            <v>Steel Drum</v>
          </cell>
          <cell r="L1473">
            <v>2658</v>
          </cell>
          <cell r="M1473">
            <v>338</v>
          </cell>
          <cell r="N1473">
            <v>19.350836299327177</v>
          </cell>
        </row>
        <row r="1474">
          <cell r="A1474" t="str">
            <v>Steel</v>
          </cell>
          <cell r="B1474" t="str">
            <v>STB440001</v>
          </cell>
          <cell r="C1474">
            <v>4480</v>
          </cell>
          <cell r="D1474">
            <v>4400</v>
          </cell>
          <cell r="E1474">
            <v>2950</v>
          </cell>
          <cell r="F1474">
            <v>1800</v>
          </cell>
          <cell r="G1474">
            <v>2100</v>
          </cell>
          <cell r="H1474">
            <v>2250</v>
          </cell>
          <cell r="J1474">
            <v>10000</v>
          </cell>
          <cell r="K1474" t="str">
            <v>Steel Drum</v>
          </cell>
          <cell r="L1474">
            <v>1407</v>
          </cell>
          <cell r="M1474">
            <v>328</v>
          </cell>
          <cell r="N1474">
            <v>15.066685667534948</v>
          </cell>
        </row>
        <row r="1475">
          <cell r="A1475" t="str">
            <v>Steel</v>
          </cell>
          <cell r="B1475" t="str">
            <v>STB440004</v>
          </cell>
          <cell r="C1475">
            <v>4480</v>
          </cell>
          <cell r="D1475">
            <v>4400</v>
          </cell>
          <cell r="E1475">
            <v>2800</v>
          </cell>
          <cell r="F1475">
            <v>1900</v>
          </cell>
          <cell r="G1475">
            <v>2100</v>
          </cell>
          <cell r="H1475">
            <v>2250</v>
          </cell>
          <cell r="J1475">
            <v>12000</v>
          </cell>
          <cell r="K1475" t="str">
            <v>Steel Drum</v>
          </cell>
          <cell r="L1475">
            <v>1600</v>
          </cell>
          <cell r="M1475">
            <v>346</v>
          </cell>
          <cell r="N1475">
            <v>17.190795000443348</v>
          </cell>
        </row>
        <row r="1476">
          <cell r="A1476" t="str">
            <v>Steel</v>
          </cell>
          <cell r="B1476" t="str">
            <v>STB440005</v>
          </cell>
          <cell r="C1476">
            <v>4480</v>
          </cell>
          <cell r="D1476">
            <v>4400</v>
          </cell>
          <cell r="E1476">
            <v>2550</v>
          </cell>
          <cell r="F1476">
            <v>1900</v>
          </cell>
          <cell r="G1476">
            <v>2100</v>
          </cell>
          <cell r="H1476">
            <v>2250</v>
          </cell>
          <cell r="J1476">
            <v>12000</v>
          </cell>
          <cell r="K1476" t="str">
            <v>Steel Drum</v>
          </cell>
          <cell r="L1476">
            <v>1705</v>
          </cell>
          <cell r="M1476">
            <v>346</v>
          </cell>
          <cell r="N1476">
            <v>19.186688083177113</v>
          </cell>
        </row>
        <row r="1477">
          <cell r="A1477" t="str">
            <v>Steel</v>
          </cell>
          <cell r="B1477" t="str">
            <v>STB440000</v>
          </cell>
          <cell r="C1477">
            <v>4480</v>
          </cell>
          <cell r="D1477">
            <v>4400</v>
          </cell>
          <cell r="E1477">
            <v>2850</v>
          </cell>
          <cell r="F1477">
            <v>1830</v>
          </cell>
          <cell r="G1477">
            <v>2100</v>
          </cell>
          <cell r="H1477">
            <v>2250</v>
          </cell>
          <cell r="J1477">
            <v>15000</v>
          </cell>
          <cell r="K1477" t="str">
            <v>Steel Drum</v>
          </cell>
          <cell r="L1477">
            <v>1835</v>
          </cell>
          <cell r="M1477">
            <v>333</v>
          </cell>
          <cell r="N1477">
            <v>16.151418705957248</v>
          </cell>
        </row>
        <row r="1478">
          <cell r="A1478" t="str">
            <v>Steel</v>
          </cell>
          <cell r="B1478" t="str">
            <v>STB440011</v>
          </cell>
          <cell r="C1478">
            <v>4480</v>
          </cell>
          <cell r="D1478">
            <v>4400</v>
          </cell>
          <cell r="E1478">
            <v>2700</v>
          </cell>
          <cell r="F1478">
            <v>1800</v>
          </cell>
          <cell r="G1478">
            <v>2100</v>
          </cell>
          <cell r="H1478">
            <v>2250</v>
          </cell>
          <cell r="J1478">
            <v>18000</v>
          </cell>
          <cell r="K1478" t="str">
            <v>Steel Drum</v>
          </cell>
          <cell r="L1478">
            <v>2345</v>
          </cell>
          <cell r="M1478">
            <v>328</v>
          </cell>
          <cell r="N1478">
            <v>17.063560497972961</v>
          </cell>
        </row>
        <row r="1479">
          <cell r="A1479" t="str">
            <v>Steel</v>
          </cell>
          <cell r="B1479" t="str">
            <v>STB440002</v>
          </cell>
          <cell r="C1479">
            <v>4480</v>
          </cell>
          <cell r="D1479">
            <v>4400</v>
          </cell>
          <cell r="E1479">
            <v>2800</v>
          </cell>
          <cell r="F1479">
            <v>1830</v>
          </cell>
          <cell r="G1479">
            <v>2100</v>
          </cell>
          <cell r="H1479">
            <v>2250</v>
          </cell>
          <cell r="J1479">
            <v>20000</v>
          </cell>
          <cell r="K1479" t="str">
            <v>Steel Drum</v>
          </cell>
          <cell r="L1479">
            <v>2317</v>
          </cell>
          <cell r="M1479">
            <v>333</v>
          </cell>
          <cell r="N1479">
            <v>16.557449921479648</v>
          </cell>
        </row>
        <row r="1480">
          <cell r="A1480" t="str">
            <v>Steel</v>
          </cell>
          <cell r="B1480" t="str">
            <v>STB440008</v>
          </cell>
          <cell r="C1480">
            <v>4480</v>
          </cell>
          <cell r="D1480">
            <v>4400</v>
          </cell>
          <cell r="E1480">
            <v>2600</v>
          </cell>
          <cell r="F1480">
            <v>1800</v>
          </cell>
          <cell r="G1480">
            <v>2100</v>
          </cell>
          <cell r="H1480">
            <v>2250</v>
          </cell>
          <cell r="J1480">
            <v>20000</v>
          </cell>
          <cell r="K1480" t="str">
            <v>Steel Drum</v>
          </cell>
          <cell r="L1480">
            <v>2351</v>
          </cell>
          <cell r="M1480">
            <v>328</v>
          </cell>
          <cell r="N1480">
            <v>17.812830345854128</v>
          </cell>
        </row>
        <row r="1481">
          <cell r="A1481" t="str">
            <v>Steel</v>
          </cell>
          <cell r="B1481" t="str">
            <v>STB440006</v>
          </cell>
          <cell r="C1481">
            <v>4480</v>
          </cell>
          <cell r="D1481">
            <v>4400</v>
          </cell>
          <cell r="E1481">
            <v>2550</v>
          </cell>
          <cell r="F1481">
            <v>1800</v>
          </cell>
          <cell r="G1481">
            <v>2100</v>
          </cell>
          <cell r="H1481">
            <v>2250</v>
          </cell>
          <cell r="J1481">
            <v>25000</v>
          </cell>
          <cell r="K1481" t="str">
            <v>Steel Drum</v>
          </cell>
          <cell r="L1481">
            <v>2627</v>
          </cell>
          <cell r="M1481">
            <v>328</v>
          </cell>
          <cell r="N1481">
            <v>18.176862394588845</v>
          </cell>
        </row>
        <row r="1482">
          <cell r="A1482" t="str">
            <v>Steel</v>
          </cell>
          <cell r="B1482" t="str">
            <v>STB440007</v>
          </cell>
          <cell r="C1482">
            <v>4480</v>
          </cell>
          <cell r="D1482">
            <v>4400</v>
          </cell>
          <cell r="E1482">
            <v>2450</v>
          </cell>
          <cell r="F1482">
            <v>1800</v>
          </cell>
          <cell r="G1482">
            <v>2100</v>
          </cell>
          <cell r="H1482">
            <v>2250</v>
          </cell>
          <cell r="J1482">
            <v>30000</v>
          </cell>
          <cell r="K1482" t="str">
            <v>Steel Drum</v>
          </cell>
          <cell r="L1482">
            <v>2722</v>
          </cell>
          <cell r="M1482">
            <v>328</v>
          </cell>
          <cell r="N1482">
            <v>18.883720741646549</v>
          </cell>
        </row>
        <row r="1483">
          <cell r="A1483" t="str">
            <v>Steel</v>
          </cell>
          <cell r="B1483" t="str">
            <v>STB450004</v>
          </cell>
          <cell r="C1483">
            <v>4580</v>
          </cell>
          <cell r="D1483">
            <v>4500</v>
          </cell>
          <cell r="E1483">
            <v>3100</v>
          </cell>
          <cell r="F1483">
            <v>1900</v>
          </cell>
          <cell r="G1483">
            <v>2100</v>
          </cell>
          <cell r="H1483">
            <v>2250</v>
          </cell>
          <cell r="J1483">
            <v>15000</v>
          </cell>
          <cell r="K1483" t="str">
            <v>Steel Drum</v>
          </cell>
          <cell r="L1483">
            <v>1868</v>
          </cell>
          <cell r="M1483">
            <v>353</v>
          </cell>
          <cell r="N1483">
            <v>15.877609271242813</v>
          </cell>
        </row>
        <row r="1484">
          <cell r="A1484" t="str">
            <v>Steel</v>
          </cell>
          <cell r="B1484" t="str">
            <v>STB450002</v>
          </cell>
          <cell r="C1484">
            <v>4580</v>
          </cell>
          <cell r="D1484">
            <v>4500</v>
          </cell>
          <cell r="E1484">
            <v>2600</v>
          </cell>
          <cell r="F1484">
            <v>1800</v>
          </cell>
          <cell r="G1484">
            <v>2100</v>
          </cell>
          <cell r="H1484">
            <v>2250</v>
          </cell>
          <cell r="J1484">
            <v>30000</v>
          </cell>
          <cell r="K1484" t="str">
            <v>Steel Drum</v>
          </cell>
          <cell r="L1484">
            <v>2760</v>
          </cell>
          <cell r="M1484">
            <v>336</v>
          </cell>
          <cell r="N1484">
            <v>19.071038203616837</v>
          </cell>
        </row>
        <row r="1485">
          <cell r="A1485" t="str">
            <v>Steel</v>
          </cell>
          <cell r="B1485" t="str">
            <v>STB450010</v>
          </cell>
          <cell r="C1485">
            <v>4580</v>
          </cell>
          <cell r="D1485">
            <v>4500</v>
          </cell>
          <cell r="E1485">
            <v>2500</v>
          </cell>
          <cell r="F1485">
            <v>1800</v>
          </cell>
          <cell r="G1485">
            <v>2100</v>
          </cell>
          <cell r="H1485">
            <v>2250</v>
          </cell>
          <cell r="J1485">
            <v>30000</v>
          </cell>
          <cell r="K1485" t="str">
            <v>Steel Drum</v>
          </cell>
          <cell r="L1485">
            <v>2768</v>
          </cell>
          <cell r="M1485">
            <v>336</v>
          </cell>
          <cell r="N1485">
            <v>19.792033717615695</v>
          </cell>
        </row>
        <row r="1486">
          <cell r="A1486" t="str">
            <v>Steel</v>
          </cell>
          <cell r="B1486" t="str">
            <v>STB450006</v>
          </cell>
          <cell r="C1486">
            <v>4580</v>
          </cell>
          <cell r="D1486">
            <v>4500</v>
          </cell>
          <cell r="E1486">
            <v>2300</v>
          </cell>
          <cell r="F1486">
            <v>1800</v>
          </cell>
          <cell r="G1486">
            <v>2100</v>
          </cell>
          <cell r="H1486">
            <v>2250</v>
          </cell>
          <cell r="J1486">
            <v>35000</v>
          </cell>
          <cell r="K1486" t="str">
            <v>Steel Drum</v>
          </cell>
          <cell r="L1486">
            <v>2777</v>
          </cell>
          <cell r="M1486">
            <v>336</v>
          </cell>
          <cell r="N1486">
            <v>21.149201743966486</v>
          </cell>
        </row>
        <row r="1487">
          <cell r="A1487" t="str">
            <v>Steel</v>
          </cell>
          <cell r="B1487" t="str">
            <v>STB460001</v>
          </cell>
          <cell r="C1487">
            <v>4680</v>
          </cell>
          <cell r="D1487">
            <v>4600</v>
          </cell>
          <cell r="E1487">
            <v>3250</v>
          </cell>
          <cell r="F1487">
            <v>1830</v>
          </cell>
          <cell r="G1487">
            <v>2100</v>
          </cell>
          <cell r="H1487">
            <v>2250</v>
          </cell>
          <cell r="J1487">
            <v>20000</v>
          </cell>
          <cell r="K1487" t="str">
            <v>Steel Drum</v>
          </cell>
          <cell r="L1487">
            <v>2800</v>
          </cell>
          <cell r="M1487">
            <v>349</v>
          </cell>
          <cell r="N1487">
            <v>15.231560376986158</v>
          </cell>
        </row>
        <row r="1488">
          <cell r="A1488" t="str">
            <v>Steel</v>
          </cell>
          <cell r="B1488" t="str">
            <v>STB380030</v>
          </cell>
          <cell r="C1488">
            <v>3880</v>
          </cell>
          <cell r="D1488">
            <v>3800</v>
          </cell>
          <cell r="E1488">
            <v>1800</v>
          </cell>
          <cell r="F1488">
            <v>2200</v>
          </cell>
          <cell r="G1488">
            <v>2480</v>
          </cell>
          <cell r="H1488">
            <v>2630</v>
          </cell>
          <cell r="J1488">
            <v>15000</v>
          </cell>
          <cell r="K1488" t="str">
            <v>Steel Drum</v>
          </cell>
          <cell r="L1488">
            <v>1682</v>
          </cell>
          <cell r="M1488">
            <v>343</v>
          </cell>
          <cell r="N1488">
            <v>19.352210746113126</v>
          </cell>
        </row>
        <row r="1489">
          <cell r="A1489" t="str">
            <v>Steel</v>
          </cell>
          <cell r="B1489" t="str">
            <v>STB380029</v>
          </cell>
          <cell r="C1489">
            <v>3880</v>
          </cell>
          <cell r="D1489">
            <v>3800</v>
          </cell>
          <cell r="E1489">
            <v>1750</v>
          </cell>
          <cell r="F1489">
            <v>2200</v>
          </cell>
          <cell r="G1489">
            <v>2480</v>
          </cell>
          <cell r="H1489">
            <v>2630</v>
          </cell>
          <cell r="J1489">
            <v>15000</v>
          </cell>
          <cell r="K1489" t="str">
            <v>Steel Drum</v>
          </cell>
          <cell r="L1489">
            <v>1686</v>
          </cell>
          <cell r="M1489">
            <v>343</v>
          </cell>
          <cell r="N1489">
            <v>19.65890872891983</v>
          </cell>
        </row>
        <row r="1490">
          <cell r="A1490" t="str">
            <v>Steel</v>
          </cell>
          <cell r="B1490" t="str">
            <v>STB390030</v>
          </cell>
          <cell r="C1490">
            <v>3980</v>
          </cell>
          <cell r="D1490">
            <v>3900</v>
          </cell>
          <cell r="E1490">
            <v>1900</v>
          </cell>
          <cell r="F1490">
            <v>2200</v>
          </cell>
          <cell r="G1490">
            <v>2480</v>
          </cell>
          <cell r="H1490">
            <v>2630</v>
          </cell>
          <cell r="J1490">
            <v>15000</v>
          </cell>
          <cell r="K1490" t="str">
            <v>Steel Drum</v>
          </cell>
          <cell r="L1490">
            <v>1727</v>
          </cell>
          <cell r="M1490">
            <v>352</v>
          </cell>
          <cell r="N1490">
            <v>20.04336112990288</v>
          </cell>
        </row>
        <row r="1491">
          <cell r="A1491" t="str">
            <v>Steel</v>
          </cell>
          <cell r="B1491" t="str">
            <v>STB390022</v>
          </cell>
          <cell r="C1491">
            <v>3980</v>
          </cell>
          <cell r="D1491">
            <v>3900</v>
          </cell>
          <cell r="E1491">
            <v>1850</v>
          </cell>
          <cell r="F1491">
            <v>2200</v>
          </cell>
          <cell r="G1491">
            <v>2480</v>
          </cell>
          <cell r="H1491">
            <v>2630</v>
          </cell>
          <cell r="J1491">
            <v>20000</v>
          </cell>
          <cell r="K1491" t="str">
            <v>Steel Drum</v>
          </cell>
          <cell r="L1491">
            <v>2147</v>
          </cell>
          <cell r="M1491">
            <v>352</v>
          </cell>
          <cell r="N1491">
            <v>20.367337872304326</v>
          </cell>
        </row>
        <row r="1492">
          <cell r="A1492" t="str">
            <v>Steel</v>
          </cell>
          <cell r="B1492" t="str">
            <v>STB400031</v>
          </cell>
          <cell r="C1492">
            <v>4080</v>
          </cell>
          <cell r="D1492">
            <v>4000</v>
          </cell>
          <cell r="E1492">
            <v>2350</v>
          </cell>
          <cell r="F1492">
            <v>2200</v>
          </cell>
          <cell r="G1492">
            <v>2480</v>
          </cell>
          <cell r="H1492">
            <v>2630</v>
          </cell>
          <cell r="J1492">
            <v>30000</v>
          </cell>
          <cell r="K1492" t="str">
            <v>Steel Drum</v>
          </cell>
          <cell r="L1492">
            <v>2529</v>
          </cell>
          <cell r="M1492">
            <v>361</v>
          </cell>
          <cell r="N1492">
            <v>18.103820365392885</v>
          </cell>
        </row>
        <row r="1493">
          <cell r="A1493" t="str">
            <v>Steel</v>
          </cell>
          <cell r="B1493" t="str">
            <v>STB410004</v>
          </cell>
          <cell r="C1493">
            <v>4180</v>
          </cell>
          <cell r="D1493">
            <v>4100</v>
          </cell>
          <cell r="E1493">
            <v>2650</v>
          </cell>
          <cell r="F1493">
            <v>2200</v>
          </cell>
          <cell r="G1493">
            <v>2480</v>
          </cell>
          <cell r="H1493">
            <v>2630</v>
          </cell>
          <cell r="J1493">
            <v>20000</v>
          </cell>
          <cell r="K1493" t="str">
            <v>Steel Drum</v>
          </cell>
          <cell r="L1493">
            <v>2262</v>
          </cell>
          <cell r="M1493">
            <v>370</v>
          </cell>
          <cell r="N1493">
            <v>16.911585953355555</v>
          </cell>
        </row>
        <row r="1494">
          <cell r="A1494" t="str">
            <v>Steel</v>
          </cell>
          <cell r="B1494" t="str">
            <v>STB410009</v>
          </cell>
          <cell r="C1494">
            <v>4180</v>
          </cell>
          <cell r="D1494">
            <v>4100</v>
          </cell>
          <cell r="E1494">
            <v>2350</v>
          </cell>
          <cell r="F1494">
            <v>2200</v>
          </cell>
          <cell r="G1494">
            <v>2480</v>
          </cell>
          <cell r="H1494">
            <v>2630</v>
          </cell>
          <cell r="J1494">
            <v>30000</v>
          </cell>
          <cell r="K1494" t="str">
            <v>Steel Drum</v>
          </cell>
          <cell r="L1494">
            <v>2597</v>
          </cell>
          <cell r="M1494">
            <v>370</v>
          </cell>
          <cell r="N1494">
            <v>19.503399892567135</v>
          </cell>
        </row>
        <row r="1495">
          <cell r="A1495" t="str">
            <v>Steel</v>
          </cell>
          <cell r="B1495" t="str">
            <v>STB420018</v>
          </cell>
          <cell r="C1495">
            <v>4300</v>
          </cell>
          <cell r="D1495">
            <v>4200</v>
          </cell>
          <cell r="E1495">
            <v>2550</v>
          </cell>
          <cell r="F1495">
            <v>2200</v>
          </cell>
          <cell r="G1495">
            <v>2480</v>
          </cell>
          <cell r="H1495">
            <v>2630</v>
          </cell>
          <cell r="J1495">
            <v>25000</v>
          </cell>
          <cell r="K1495" t="str">
            <v>Steel Drum</v>
          </cell>
          <cell r="L1495">
            <v>2628</v>
          </cell>
          <cell r="M1495">
            <v>379</v>
          </cell>
          <cell r="N1495">
            <v>19.244218498645978</v>
          </cell>
        </row>
        <row r="1496">
          <cell r="A1496" t="str">
            <v>Steel</v>
          </cell>
          <cell r="B1496" t="str">
            <v>STB420017</v>
          </cell>
          <cell r="C1496">
            <v>4300</v>
          </cell>
          <cell r="D1496">
            <v>4200</v>
          </cell>
          <cell r="E1496">
            <v>2600</v>
          </cell>
          <cell r="F1496">
            <v>2200</v>
          </cell>
          <cell r="G1496">
            <v>2480</v>
          </cell>
          <cell r="H1496">
            <v>2630</v>
          </cell>
          <cell r="J1496">
            <v>30000</v>
          </cell>
          <cell r="K1496" t="str">
            <v>Steel Drum</v>
          </cell>
          <cell r="L1496">
            <v>2690</v>
          </cell>
          <cell r="M1496">
            <v>379</v>
          </cell>
          <cell r="N1496">
            <v>18.799290439081322</v>
          </cell>
        </row>
        <row r="1497">
          <cell r="A1497" t="str">
            <v>Steel</v>
          </cell>
          <cell r="B1497" t="str">
            <v>STB420016</v>
          </cell>
          <cell r="C1497">
            <v>4300</v>
          </cell>
          <cell r="D1497">
            <v>4200</v>
          </cell>
          <cell r="E1497">
            <v>2400</v>
          </cell>
          <cell r="F1497">
            <v>2200</v>
          </cell>
          <cell r="G1497">
            <v>2480</v>
          </cell>
          <cell r="H1497">
            <v>2630</v>
          </cell>
          <cell r="J1497">
            <v>30000</v>
          </cell>
          <cell r="K1497" t="str">
            <v>Steel Drum</v>
          </cell>
          <cell r="L1497">
            <v>2695</v>
          </cell>
          <cell r="M1497">
            <v>379</v>
          </cell>
          <cell r="N1497">
            <v>20.527166398555707</v>
          </cell>
        </row>
        <row r="1498">
          <cell r="A1498" t="str">
            <v>Steel</v>
          </cell>
          <cell r="B1498" t="str">
            <v>STB420021</v>
          </cell>
          <cell r="C1498">
            <v>4300</v>
          </cell>
          <cell r="D1498">
            <v>4200</v>
          </cell>
          <cell r="E1498">
            <v>2550</v>
          </cell>
          <cell r="F1498">
            <v>2220</v>
          </cell>
          <cell r="G1498">
            <v>2480</v>
          </cell>
          <cell r="H1498">
            <v>2630</v>
          </cell>
          <cell r="J1498">
            <v>35000</v>
          </cell>
          <cell r="K1498" t="str">
            <v>Steel Drum</v>
          </cell>
          <cell r="L1498">
            <v>2682</v>
          </cell>
          <cell r="M1498">
            <v>383</v>
          </cell>
          <cell r="N1498">
            <v>19.419165939542758</v>
          </cell>
        </row>
        <row r="1499">
          <cell r="A1499" t="str">
            <v>Steel</v>
          </cell>
          <cell r="B1499" t="str">
            <v>STB430006</v>
          </cell>
          <cell r="C1499">
            <v>4400</v>
          </cell>
          <cell r="D1499">
            <v>4300</v>
          </cell>
          <cell r="E1499">
            <v>2650</v>
          </cell>
          <cell r="F1499">
            <v>2200</v>
          </cell>
          <cell r="G1499">
            <v>2480</v>
          </cell>
          <cell r="H1499">
            <v>2630</v>
          </cell>
          <cell r="J1499">
            <v>15000</v>
          </cell>
          <cell r="K1499" t="str">
            <v>Steel Drum</v>
          </cell>
          <cell r="L1499">
            <v>1906</v>
          </cell>
          <cell r="M1499">
            <v>388</v>
          </cell>
          <cell r="N1499">
            <v>19.814417565272521</v>
          </cell>
        </row>
        <row r="1500">
          <cell r="A1500" t="str">
            <v>Steel</v>
          </cell>
          <cell r="B1500" t="str">
            <v>STB430011</v>
          </cell>
          <cell r="C1500">
            <v>4400</v>
          </cell>
          <cell r="D1500">
            <v>4300</v>
          </cell>
          <cell r="E1500">
            <v>2850</v>
          </cell>
          <cell r="F1500">
            <v>2200</v>
          </cell>
          <cell r="G1500">
            <v>2480</v>
          </cell>
          <cell r="H1500">
            <v>2630</v>
          </cell>
          <cell r="J1500">
            <v>20000</v>
          </cell>
          <cell r="K1500" t="str">
            <v>Steel Drum</v>
          </cell>
          <cell r="L1500">
            <v>2362</v>
          </cell>
          <cell r="M1500">
            <v>388</v>
          </cell>
          <cell r="N1500">
            <v>17.913754009850699</v>
          </cell>
        </row>
        <row r="1501">
          <cell r="A1501" t="str">
            <v>Steel</v>
          </cell>
          <cell r="B1501" t="str">
            <v>STB430009</v>
          </cell>
          <cell r="C1501">
            <v>4400</v>
          </cell>
          <cell r="D1501">
            <v>4300</v>
          </cell>
          <cell r="E1501">
            <v>2800</v>
          </cell>
          <cell r="F1501">
            <v>2200</v>
          </cell>
          <cell r="G1501">
            <v>2480</v>
          </cell>
          <cell r="H1501">
            <v>2630</v>
          </cell>
          <cell r="J1501">
            <v>20000</v>
          </cell>
          <cell r="K1501" t="str">
            <v>Steel Drum</v>
          </cell>
          <cell r="L1501">
            <v>2367</v>
          </cell>
          <cell r="M1501">
            <v>388</v>
          </cell>
          <cell r="N1501">
            <v>18.401878968402215</v>
          </cell>
        </row>
        <row r="1502">
          <cell r="A1502" t="str">
            <v>Steel</v>
          </cell>
          <cell r="B1502" t="str">
            <v>STB430017</v>
          </cell>
          <cell r="C1502">
            <v>4400</v>
          </cell>
          <cell r="D1502">
            <v>4300</v>
          </cell>
          <cell r="E1502">
            <v>2650</v>
          </cell>
          <cell r="F1502">
            <v>2200</v>
          </cell>
          <cell r="G1502">
            <v>2480</v>
          </cell>
          <cell r="H1502">
            <v>2630</v>
          </cell>
          <cell r="J1502">
            <v>25000</v>
          </cell>
          <cell r="K1502" t="str">
            <v>Steel Drum</v>
          </cell>
          <cell r="L1502">
            <v>2686</v>
          </cell>
          <cell r="M1502">
            <v>388</v>
          </cell>
          <cell r="N1502">
            <v>19.814417565272521</v>
          </cell>
        </row>
        <row r="1503">
          <cell r="A1503" t="str">
            <v>Steel</v>
          </cell>
          <cell r="B1503" t="str">
            <v>STB430010</v>
          </cell>
          <cell r="C1503">
            <v>4400</v>
          </cell>
          <cell r="D1503">
            <v>4300</v>
          </cell>
          <cell r="E1503">
            <v>2600</v>
          </cell>
          <cell r="F1503">
            <v>2200</v>
          </cell>
          <cell r="G1503">
            <v>2480</v>
          </cell>
          <cell r="H1503">
            <v>2630</v>
          </cell>
          <cell r="J1503">
            <v>25000</v>
          </cell>
          <cell r="K1503" t="str">
            <v>Steel Drum</v>
          </cell>
          <cell r="L1503">
            <v>2701</v>
          </cell>
          <cell r="M1503">
            <v>388</v>
          </cell>
          <cell r="N1503">
            <v>20.267985004634546</v>
          </cell>
        </row>
        <row r="1504">
          <cell r="A1504" t="str">
            <v>Steel</v>
          </cell>
          <cell r="B1504" t="str">
            <v>STB440003</v>
          </cell>
          <cell r="C1504">
            <v>4480</v>
          </cell>
          <cell r="D1504">
            <v>4400</v>
          </cell>
          <cell r="E1504">
            <v>2800</v>
          </cell>
          <cell r="F1504">
            <v>2200</v>
          </cell>
          <cell r="G1504">
            <v>2480</v>
          </cell>
          <cell r="H1504">
            <v>2630</v>
          </cell>
          <cell r="J1504">
            <v>30000</v>
          </cell>
          <cell r="K1504" t="str">
            <v>Steel Drum</v>
          </cell>
          <cell r="L1504">
            <v>2827</v>
          </cell>
          <cell r="M1504">
            <v>397</v>
          </cell>
          <cell r="N1504">
            <v>19.905131053144931</v>
          </cell>
        </row>
        <row r="1505">
          <cell r="A1505" t="str">
            <v>Steel</v>
          </cell>
          <cell r="B1505" t="str">
            <v>STB450000</v>
          </cell>
          <cell r="C1505">
            <v>4580</v>
          </cell>
          <cell r="D1505">
            <v>4500</v>
          </cell>
          <cell r="E1505">
            <v>4000</v>
          </cell>
          <cell r="F1505">
            <v>2200</v>
          </cell>
          <cell r="G1505">
            <v>2480</v>
          </cell>
          <cell r="H1505">
            <v>2630</v>
          </cell>
          <cell r="J1505">
            <v>5000</v>
          </cell>
          <cell r="K1505" t="str">
            <v>Steel Drum</v>
          </cell>
          <cell r="L1505">
            <v>1298</v>
          </cell>
          <cell r="M1505">
            <v>406</v>
          </cell>
          <cell r="N1505">
            <v>7.3434728277661412</v>
          </cell>
        </row>
        <row r="1506">
          <cell r="A1506" t="str">
            <v>Steel</v>
          </cell>
          <cell r="B1506" t="str">
            <v>STB450001</v>
          </cell>
          <cell r="C1506">
            <v>4580</v>
          </cell>
          <cell r="D1506">
            <v>4500</v>
          </cell>
          <cell r="E1506">
            <v>3000</v>
          </cell>
          <cell r="F1506">
            <v>2200</v>
          </cell>
          <cell r="G1506">
            <v>2480</v>
          </cell>
          <cell r="H1506">
            <v>2630</v>
          </cell>
          <cell r="J1506">
            <v>20000</v>
          </cell>
          <cell r="K1506" t="str">
            <v>Steel Drum</v>
          </cell>
          <cell r="L1506">
            <v>2475</v>
          </cell>
          <cell r="M1506">
            <v>406</v>
          </cell>
          <cell r="N1506">
            <v>19.438604544086846</v>
          </cell>
        </row>
        <row r="1507">
          <cell r="A1507" t="str">
            <v>Steel</v>
          </cell>
          <cell r="B1507" t="str">
            <v>STB450009</v>
          </cell>
          <cell r="C1507">
            <v>4580</v>
          </cell>
          <cell r="D1507">
            <v>4500</v>
          </cell>
          <cell r="E1507">
            <v>2700</v>
          </cell>
          <cell r="F1507">
            <v>2180</v>
          </cell>
          <cell r="G1507">
            <v>2480</v>
          </cell>
          <cell r="H1507">
            <v>2630</v>
          </cell>
          <cell r="J1507">
            <v>35000</v>
          </cell>
          <cell r="K1507" t="str">
            <v>Steel Drum</v>
          </cell>
          <cell r="L1507">
            <v>2887</v>
          </cell>
          <cell r="M1507">
            <v>403</v>
          </cell>
          <cell r="N1507">
            <v>22.189697230835428</v>
          </cell>
        </row>
        <row r="1508">
          <cell r="A1508" t="str">
            <v>Steel</v>
          </cell>
          <cell r="B1508" t="str">
            <v>STB450003</v>
          </cell>
          <cell r="C1508">
            <v>4580</v>
          </cell>
          <cell r="D1508">
            <v>4500</v>
          </cell>
          <cell r="E1508">
            <v>2550</v>
          </cell>
          <cell r="F1508">
            <v>2200</v>
          </cell>
          <cell r="G1508">
            <v>2480</v>
          </cell>
          <cell r="H1508">
            <v>2630</v>
          </cell>
          <cell r="J1508">
            <v>42000</v>
          </cell>
          <cell r="K1508" t="str">
            <v>Steel Drum</v>
          </cell>
          <cell r="L1508">
            <v>3270</v>
          </cell>
          <cell r="M1508">
            <v>406</v>
          </cell>
          <cell r="N1508">
            <v>23.753974752874122</v>
          </cell>
        </row>
        <row r="1509">
          <cell r="A1509" t="str">
            <v>Steel</v>
          </cell>
          <cell r="B1509" t="str">
            <v>STB460002</v>
          </cell>
          <cell r="C1509">
            <v>4700</v>
          </cell>
          <cell r="D1509">
            <v>4600</v>
          </cell>
          <cell r="E1509">
            <v>2650</v>
          </cell>
          <cell r="F1509">
            <v>2200</v>
          </cell>
          <cell r="G1509">
            <v>2480</v>
          </cell>
          <cell r="H1509">
            <v>2630</v>
          </cell>
          <cell r="J1509">
            <v>15000</v>
          </cell>
          <cell r="K1509" t="str">
            <v>Steel Drum</v>
          </cell>
          <cell r="L1509">
            <v>2295</v>
          </cell>
          <cell r="M1509">
            <v>415</v>
          </cell>
          <cell r="N1509">
            <v>24.427846377069134</v>
          </cell>
        </row>
        <row r="1510">
          <cell r="A1510" t="str">
            <v>Steel</v>
          </cell>
          <cell r="B1510" t="str">
            <v>STB460005</v>
          </cell>
          <cell r="C1510">
            <v>4700</v>
          </cell>
          <cell r="D1510">
            <v>4600</v>
          </cell>
          <cell r="E1510">
            <v>2800</v>
          </cell>
          <cell r="F1510">
            <v>2200</v>
          </cell>
          <cell r="G1510">
            <v>2480</v>
          </cell>
          <cell r="H1510">
            <v>2630</v>
          </cell>
          <cell r="J1510">
            <v>25000</v>
          </cell>
          <cell r="K1510" t="str">
            <v>Steel Drum</v>
          </cell>
          <cell r="L1510">
            <v>3057</v>
          </cell>
          <cell r="M1510">
            <v>415</v>
          </cell>
          <cell r="N1510">
            <v>23.015307780198821</v>
          </cell>
        </row>
        <row r="1511">
          <cell r="A1511" t="str">
            <v>Steel</v>
          </cell>
          <cell r="B1511" t="str">
            <v>STB460000</v>
          </cell>
          <cell r="C1511">
            <v>4700</v>
          </cell>
          <cell r="D1511">
            <v>4600</v>
          </cell>
          <cell r="E1511">
            <v>2650</v>
          </cell>
          <cell r="F1511">
            <v>2200</v>
          </cell>
          <cell r="G1511">
            <v>2480</v>
          </cell>
          <cell r="H1511">
            <v>2630</v>
          </cell>
          <cell r="J1511">
            <v>28000</v>
          </cell>
          <cell r="K1511" t="str">
            <v>Steel Drum</v>
          </cell>
          <cell r="L1511">
            <v>3752</v>
          </cell>
          <cell r="M1511">
            <v>415</v>
          </cell>
          <cell r="N1511">
            <v>24.427846377069134</v>
          </cell>
        </row>
        <row r="1512">
          <cell r="A1512" t="str">
            <v>Steel</v>
          </cell>
          <cell r="B1512" t="str">
            <v>STB480001</v>
          </cell>
          <cell r="C1512">
            <v>4900</v>
          </cell>
          <cell r="D1512">
            <v>4800</v>
          </cell>
          <cell r="E1512">
            <v>2800</v>
          </cell>
          <cell r="F1512">
            <v>2200</v>
          </cell>
          <cell r="G1512">
            <v>2480</v>
          </cell>
          <cell r="H1512">
            <v>2630</v>
          </cell>
          <cell r="J1512">
            <v>25000</v>
          </cell>
          <cell r="K1512" t="str">
            <v>Steel Drum</v>
          </cell>
          <cell r="L1512">
            <v>3390</v>
          </cell>
          <cell r="M1512">
            <v>434</v>
          </cell>
          <cell r="N1512">
            <v>26.263714584010671</v>
          </cell>
        </row>
        <row r="1513">
          <cell r="A1513" t="str">
            <v>Steel - without Wooden Lagging</v>
          </cell>
          <cell r="B1513" t="str">
            <v>STB155001</v>
          </cell>
          <cell r="C1513">
            <v>1550</v>
          </cell>
          <cell r="D1513">
            <v>1550</v>
          </cell>
          <cell r="E1513">
            <v>700</v>
          </cell>
          <cell r="F1513">
            <v>1000</v>
          </cell>
          <cell r="G1513">
            <v>1100</v>
          </cell>
          <cell r="H1513">
            <v>1100</v>
          </cell>
          <cell r="J1513">
            <v>3000</v>
          </cell>
          <cell r="K1513" t="str">
            <v>Steel Drum</v>
          </cell>
          <cell r="L1513">
            <v>221</v>
          </cell>
          <cell r="M1513" t="str">
            <v/>
          </cell>
          <cell r="N1513">
            <v>1.5020739874976199</v>
          </cell>
        </row>
        <row r="1514">
          <cell r="A1514" t="str">
            <v>Steel - without Wooden Lagging</v>
          </cell>
          <cell r="B1514" t="str">
            <v>STB170005</v>
          </cell>
          <cell r="C1514">
            <v>1700</v>
          </cell>
          <cell r="D1514">
            <v>1700</v>
          </cell>
          <cell r="E1514">
            <v>800</v>
          </cell>
          <cell r="F1514">
            <v>1000</v>
          </cell>
          <cell r="G1514">
            <v>1100</v>
          </cell>
          <cell r="H1514">
            <v>1100</v>
          </cell>
          <cell r="J1514">
            <v>5000</v>
          </cell>
          <cell r="K1514" t="str">
            <v>Steel Drum</v>
          </cell>
          <cell r="L1514">
            <v>253</v>
          </cell>
          <cell r="M1514" t="str">
            <v/>
          </cell>
          <cell r="N1514">
            <v>1.7671458676442584</v>
          </cell>
        </row>
        <row r="1515">
          <cell r="A1515" t="str">
            <v>Steel - without Wooden Lagging</v>
          </cell>
          <cell r="B1515" t="str">
            <v>STB175001</v>
          </cell>
          <cell r="C1515">
            <v>1750</v>
          </cell>
          <cell r="D1515">
            <v>1750</v>
          </cell>
          <cell r="E1515">
            <v>900</v>
          </cell>
          <cell r="F1515">
            <v>1000</v>
          </cell>
          <cell r="G1515">
            <v>1100</v>
          </cell>
          <cell r="H1515">
            <v>1100</v>
          </cell>
          <cell r="J1515">
            <v>3000</v>
          </cell>
          <cell r="K1515" t="str">
            <v>Steel Drum</v>
          </cell>
          <cell r="L1515">
            <v>273</v>
          </cell>
          <cell r="M1515" t="str">
            <v/>
          </cell>
          <cell r="N1515">
            <v>1.7691093630527523</v>
          </cell>
        </row>
        <row r="1516">
          <cell r="A1516" t="str">
            <v>Steel - without Wooden Lagging</v>
          </cell>
          <cell r="B1516" t="str">
            <v>STB180005</v>
          </cell>
          <cell r="C1516">
            <v>1800</v>
          </cell>
          <cell r="D1516">
            <v>1800</v>
          </cell>
          <cell r="E1516">
            <v>700</v>
          </cell>
          <cell r="F1516">
            <v>1000</v>
          </cell>
          <cell r="G1516">
            <v>1100</v>
          </cell>
          <cell r="H1516">
            <v>1100</v>
          </cell>
          <cell r="J1516">
            <v>4000</v>
          </cell>
          <cell r="K1516" t="str">
            <v>Steel Drum</v>
          </cell>
          <cell r="L1516">
            <v>269</v>
          </cell>
          <cell r="M1516" t="str">
            <v/>
          </cell>
          <cell r="N1516">
            <v>2.159844949342983</v>
          </cell>
        </row>
        <row r="1517">
          <cell r="A1517" t="str">
            <v>Steel - without Wooden Lagging</v>
          </cell>
          <cell r="B1517" t="str">
            <v>STB200010</v>
          </cell>
          <cell r="C1517">
            <v>2000</v>
          </cell>
          <cell r="D1517">
            <v>2000</v>
          </cell>
          <cell r="E1517">
            <v>850</v>
          </cell>
          <cell r="F1517">
            <v>1000</v>
          </cell>
          <cell r="G1517">
            <v>1100</v>
          </cell>
          <cell r="H1517">
            <v>1100</v>
          </cell>
          <cell r="J1517">
            <v>5000</v>
          </cell>
          <cell r="K1517" t="str">
            <v>Steel Drum</v>
          </cell>
          <cell r="L1517">
            <v>317</v>
          </cell>
          <cell r="M1517" t="str">
            <v/>
          </cell>
          <cell r="N1517">
            <v>2.5741424805351367</v>
          </cell>
        </row>
        <row r="1518">
          <cell r="A1518" t="str">
            <v>Steel - without Wooden Lagging</v>
          </cell>
          <cell r="B1518" t="str">
            <v>STB210024</v>
          </cell>
          <cell r="C1518">
            <v>2100</v>
          </cell>
          <cell r="D1518">
            <v>2100</v>
          </cell>
          <cell r="E1518">
            <v>1050</v>
          </cell>
          <cell r="F1518">
            <v>900</v>
          </cell>
          <cell r="G1518">
            <v>1100</v>
          </cell>
          <cell r="H1518">
            <v>1100</v>
          </cell>
          <cell r="J1518">
            <v>5000</v>
          </cell>
          <cell r="K1518" t="str">
            <v>Steel Drum</v>
          </cell>
          <cell r="L1518">
            <v>333</v>
          </cell>
          <cell r="M1518" t="str">
            <v/>
          </cell>
          <cell r="N1518">
            <v>2.3379339828933539</v>
          </cell>
        </row>
        <row r="1519">
          <cell r="A1519" t="str">
            <v>Steel - without Wooden Lagging</v>
          </cell>
          <cell r="B1519" t="str">
            <v>STB210019</v>
          </cell>
          <cell r="C1519">
            <v>2100</v>
          </cell>
          <cell r="D1519">
            <v>2100</v>
          </cell>
          <cell r="E1519">
            <v>850</v>
          </cell>
          <cell r="F1519">
            <v>1000</v>
          </cell>
          <cell r="G1519">
            <v>1100</v>
          </cell>
          <cell r="H1519">
            <v>1100</v>
          </cell>
          <cell r="J1519">
            <v>5000</v>
          </cell>
          <cell r="K1519" t="str">
            <v>Steel Drum</v>
          </cell>
          <cell r="L1519">
            <v>339</v>
          </cell>
          <cell r="M1519" t="str">
            <v/>
          </cell>
          <cell r="N1519">
            <v>2.8961557275280905</v>
          </cell>
        </row>
        <row r="1520">
          <cell r="A1520" t="str">
            <v>Steel - without Wooden Lagging</v>
          </cell>
          <cell r="B1520" t="str">
            <v>STB215001</v>
          </cell>
          <cell r="C1520">
            <v>2150</v>
          </cell>
          <cell r="D1520">
            <v>2150</v>
          </cell>
          <cell r="E1520">
            <v>1100</v>
          </cell>
          <cell r="F1520">
            <v>1000</v>
          </cell>
          <cell r="G1520">
            <v>1100</v>
          </cell>
          <cell r="H1520">
            <v>1100</v>
          </cell>
          <cell r="J1520">
            <v>5000</v>
          </cell>
          <cell r="K1520" t="str">
            <v>Steel Drum</v>
          </cell>
          <cell r="L1520">
            <v>382</v>
          </cell>
          <cell r="M1520" t="str">
            <v/>
          </cell>
          <cell r="N1520">
            <v>2.6801712325937919</v>
          </cell>
        </row>
        <row r="1521">
          <cell r="A1521" t="str">
            <v>Steel - without Wooden Lagging</v>
          </cell>
          <cell r="B1521" t="str">
            <v>STB220020</v>
          </cell>
          <cell r="C1521">
            <v>2200</v>
          </cell>
          <cell r="D1521">
            <v>2200</v>
          </cell>
          <cell r="E1521">
            <v>1050</v>
          </cell>
          <cell r="F1521">
            <v>1200</v>
          </cell>
          <cell r="G1521">
            <v>1470</v>
          </cell>
          <cell r="H1521">
            <v>1470</v>
          </cell>
          <cell r="J1521">
            <v>5000</v>
          </cell>
          <cell r="K1521" t="str">
            <v>Steel Drum</v>
          </cell>
          <cell r="L1521">
            <v>376</v>
          </cell>
          <cell r="M1521" t="str">
            <v/>
          </cell>
          <cell r="N1521">
            <v>3.5225107628375554</v>
          </cell>
        </row>
        <row r="1522">
          <cell r="A1522" t="str">
            <v>Steel - without Wooden Lagging</v>
          </cell>
          <cell r="B1522" t="str">
            <v>STB230034</v>
          </cell>
          <cell r="C1522">
            <v>2300</v>
          </cell>
          <cell r="D1522">
            <v>2300</v>
          </cell>
          <cell r="E1522">
            <v>1350</v>
          </cell>
          <cell r="F1522">
            <v>1300</v>
          </cell>
          <cell r="G1522">
            <v>1500</v>
          </cell>
          <cell r="H1522">
            <v>1500</v>
          </cell>
          <cell r="J1522">
            <v>4000</v>
          </cell>
          <cell r="K1522" t="str">
            <v>Steel Drum</v>
          </cell>
          <cell r="L1522">
            <v>412</v>
          </cell>
          <cell r="M1522" t="str">
            <v/>
          </cell>
          <cell r="N1522">
            <v>3.5403785710548474</v>
          </cell>
        </row>
        <row r="1523">
          <cell r="A1523" t="str">
            <v>Steel - without Wooden Lagging</v>
          </cell>
          <cell r="B1523" t="str">
            <v>STB230033</v>
          </cell>
          <cell r="C1523">
            <v>2300</v>
          </cell>
          <cell r="D1523">
            <v>2300</v>
          </cell>
          <cell r="E1523">
            <v>1250</v>
          </cell>
          <cell r="F1523">
            <v>1300</v>
          </cell>
          <cell r="G1523">
            <v>1500</v>
          </cell>
          <cell r="H1523">
            <v>1500</v>
          </cell>
          <cell r="J1523">
            <v>5000</v>
          </cell>
          <cell r="K1523" t="str">
            <v>Steel Drum</v>
          </cell>
          <cell r="L1523">
            <v>406</v>
          </cell>
          <cell r="M1523" t="str">
            <v/>
          </cell>
          <cell r="N1523">
            <v>3.8058431502831849</v>
          </cell>
        </row>
        <row r="1524">
          <cell r="A1524" t="str">
            <v>Steel - without Wooden Lagging</v>
          </cell>
          <cell r="B1524" t="str">
            <v>STB230035</v>
          </cell>
          <cell r="C1524">
            <v>2300</v>
          </cell>
          <cell r="D1524">
            <v>2300</v>
          </cell>
          <cell r="E1524">
            <v>1100</v>
          </cell>
          <cell r="F1524">
            <v>1200</v>
          </cell>
          <cell r="G1524">
            <v>1350</v>
          </cell>
          <cell r="H1524">
            <v>1350</v>
          </cell>
          <cell r="J1524">
            <v>6000</v>
          </cell>
          <cell r="K1524" t="str">
            <v>Steel Drum</v>
          </cell>
          <cell r="L1524">
            <v>408</v>
          </cell>
          <cell r="M1524" t="str">
            <v/>
          </cell>
          <cell r="N1524">
            <v>3.8453094079939065</v>
          </cell>
        </row>
        <row r="1525">
          <cell r="A1525" t="str">
            <v>Steel - without Wooden Lagging</v>
          </cell>
          <cell r="B1525" t="str">
            <v>STB240042</v>
          </cell>
          <cell r="C1525">
            <v>2400</v>
          </cell>
          <cell r="D1525">
            <v>2400</v>
          </cell>
          <cell r="E1525">
            <v>1300</v>
          </cell>
          <cell r="F1525">
            <v>1300</v>
          </cell>
          <cell r="G1525">
            <v>1500</v>
          </cell>
          <cell r="H1525">
            <v>1500</v>
          </cell>
          <cell r="J1525">
            <v>5000</v>
          </cell>
          <cell r="K1525" t="str">
            <v>Steel Drum</v>
          </cell>
          <cell r="L1525">
            <v>435</v>
          </cell>
          <cell r="M1525" t="str">
            <v/>
          </cell>
          <cell r="N1525">
            <v>4.1555416825358984</v>
          </cell>
        </row>
        <row r="1526">
          <cell r="A1526" t="str">
            <v>Steel - without Wooden Lagging</v>
          </cell>
          <cell r="B1526" t="str">
            <v>STB190005</v>
          </cell>
          <cell r="C1526">
            <v>1900</v>
          </cell>
          <cell r="D1526">
            <v>1900</v>
          </cell>
          <cell r="E1526">
            <v>850</v>
          </cell>
          <cell r="F1526">
            <v>1500</v>
          </cell>
          <cell r="G1526">
            <v>1700</v>
          </cell>
          <cell r="H1526">
            <v>1700</v>
          </cell>
          <cell r="J1526">
            <v>8000</v>
          </cell>
          <cell r="K1526" t="str">
            <v>Steel Drum</v>
          </cell>
          <cell r="L1526">
            <v>370</v>
          </cell>
          <cell r="M1526" t="str">
            <v/>
          </cell>
          <cell r="N1526">
            <v>3.4017557952151982</v>
          </cell>
        </row>
        <row r="1527">
          <cell r="A1527" t="str">
            <v>Steel - without Wooden Lagging</v>
          </cell>
          <cell r="B1527" t="str">
            <v>STB200006</v>
          </cell>
          <cell r="C1527">
            <v>2000</v>
          </cell>
          <cell r="D1527">
            <v>2000</v>
          </cell>
          <cell r="E1527">
            <v>900</v>
          </cell>
          <cell r="F1527">
            <v>1430</v>
          </cell>
          <cell r="G1527">
            <v>1550</v>
          </cell>
          <cell r="H1527">
            <v>1550</v>
          </cell>
          <cell r="J1527">
            <v>8000</v>
          </cell>
          <cell r="K1527" t="str">
            <v>Steel Drum</v>
          </cell>
          <cell r="L1527">
            <v>380</v>
          </cell>
          <cell r="M1527" t="str">
            <v/>
          </cell>
          <cell r="N1527">
            <v>3.58275080197014</v>
          </cell>
        </row>
        <row r="1528">
          <cell r="A1528" t="str">
            <v>Steel - without Wooden Lagging</v>
          </cell>
          <cell r="B1528" t="str">
            <v>STB200005</v>
          </cell>
          <cell r="C1528">
            <v>2000</v>
          </cell>
          <cell r="D1528">
            <v>2000</v>
          </cell>
          <cell r="E1528">
            <v>1000</v>
          </cell>
          <cell r="F1528">
            <v>1500</v>
          </cell>
          <cell r="G1528">
            <v>1700</v>
          </cell>
          <cell r="H1528">
            <v>1700</v>
          </cell>
          <cell r="J1528">
            <v>8000</v>
          </cell>
          <cell r="K1528" t="str">
            <v>Steel Drum</v>
          </cell>
          <cell r="L1528">
            <v>419</v>
          </cell>
          <cell r="M1528" t="str">
            <v/>
          </cell>
          <cell r="N1528">
            <v>3.5342917352885173</v>
          </cell>
        </row>
        <row r="1529">
          <cell r="A1529" t="str">
            <v>Steel - without Wooden Lagging</v>
          </cell>
          <cell r="B1529" t="str">
            <v>STB200011</v>
          </cell>
          <cell r="C1529">
            <v>2000</v>
          </cell>
          <cell r="D1529">
            <v>2000</v>
          </cell>
          <cell r="E1529">
            <v>800</v>
          </cell>
          <cell r="F1529">
            <v>1500</v>
          </cell>
          <cell r="G1529">
            <v>1700</v>
          </cell>
          <cell r="H1529">
            <v>1700</v>
          </cell>
          <cell r="J1529">
            <v>8000</v>
          </cell>
          <cell r="K1529" t="str">
            <v>Steel Drum</v>
          </cell>
          <cell r="L1529">
            <v>377</v>
          </cell>
          <cell r="M1529" t="str">
            <v/>
          </cell>
          <cell r="N1529">
            <v>3.9584067435231396</v>
          </cell>
        </row>
        <row r="1530">
          <cell r="A1530" t="str">
            <v>Steel - without Wooden Lagging</v>
          </cell>
          <cell r="B1530" t="str">
            <v>STB210005</v>
          </cell>
          <cell r="C1530">
            <v>2100</v>
          </cell>
          <cell r="D1530">
            <v>2100</v>
          </cell>
          <cell r="E1530">
            <v>1100</v>
          </cell>
          <cell r="F1530">
            <v>1500</v>
          </cell>
          <cell r="G1530">
            <v>1700</v>
          </cell>
          <cell r="H1530">
            <v>1700</v>
          </cell>
          <cell r="J1530">
            <v>8000</v>
          </cell>
          <cell r="K1530" t="str">
            <v>Steel Drum</v>
          </cell>
          <cell r="L1530">
            <v>449</v>
          </cell>
          <cell r="M1530" t="str">
            <v/>
          </cell>
          <cell r="N1530">
            <v>3.7699111843077517</v>
          </cell>
        </row>
        <row r="1531">
          <cell r="A1531" t="str">
            <v>Steel - without Wooden Lagging</v>
          </cell>
          <cell r="B1531" t="str">
            <v>STB210006</v>
          </cell>
          <cell r="C1531">
            <v>2100</v>
          </cell>
          <cell r="D1531">
            <v>2100</v>
          </cell>
          <cell r="E1531">
            <v>1000</v>
          </cell>
          <cell r="F1531">
            <v>1500</v>
          </cell>
          <cell r="G1531">
            <v>1700</v>
          </cell>
          <cell r="H1531">
            <v>1700</v>
          </cell>
          <cell r="J1531">
            <v>8000</v>
          </cell>
          <cell r="K1531" t="str">
            <v>Steel Drum</v>
          </cell>
          <cell r="L1531">
            <v>445</v>
          </cell>
          <cell r="M1531" t="str">
            <v/>
          </cell>
          <cell r="N1531">
            <v>4.0173116057779481</v>
          </cell>
        </row>
        <row r="1532">
          <cell r="A1532" t="str">
            <v>Steel - without Wooden Lagging</v>
          </cell>
          <cell r="B1532" t="str">
            <v>STB210013</v>
          </cell>
          <cell r="C1532">
            <v>2100</v>
          </cell>
          <cell r="D1532">
            <v>2100</v>
          </cell>
          <cell r="E1532">
            <v>1050</v>
          </cell>
          <cell r="F1532">
            <v>1500</v>
          </cell>
          <cell r="G1532">
            <v>1700</v>
          </cell>
          <cell r="H1532">
            <v>1900</v>
          </cell>
          <cell r="J1532">
            <v>9000</v>
          </cell>
          <cell r="K1532" t="str">
            <v>Steel Drum</v>
          </cell>
          <cell r="L1532">
            <v>412</v>
          </cell>
          <cell r="M1532" t="str">
            <v/>
          </cell>
          <cell r="N1532">
            <v>3.8965566381555901</v>
          </cell>
        </row>
        <row r="1533">
          <cell r="A1533" t="str">
            <v>Steel - without Wooden Lagging</v>
          </cell>
          <cell r="B1533" t="str">
            <v>STB210014</v>
          </cell>
          <cell r="C1533">
            <v>2100</v>
          </cell>
          <cell r="D1533">
            <v>2100</v>
          </cell>
          <cell r="E1533">
            <v>850</v>
          </cell>
          <cell r="F1533">
            <v>1500</v>
          </cell>
          <cell r="G1533">
            <v>1700</v>
          </cell>
          <cell r="H1533">
            <v>1900</v>
          </cell>
          <cell r="J1533">
            <v>9000</v>
          </cell>
          <cell r="K1533" t="str">
            <v>Steel Drum</v>
          </cell>
          <cell r="L1533">
            <v>402</v>
          </cell>
          <cell r="M1533" t="str">
            <v/>
          </cell>
          <cell r="N1533">
            <v>4.3442335912921362</v>
          </cell>
        </row>
        <row r="1534">
          <cell r="A1534" t="str">
            <v>Steel - without Wooden Lagging</v>
          </cell>
          <cell r="B1534" t="str">
            <v>STB210020</v>
          </cell>
          <cell r="C1534">
            <v>2100</v>
          </cell>
          <cell r="D1534">
            <v>2100</v>
          </cell>
          <cell r="E1534">
            <v>850</v>
          </cell>
          <cell r="F1534">
            <v>1300</v>
          </cell>
          <cell r="G1534">
            <v>1500</v>
          </cell>
          <cell r="H1534">
            <v>1700</v>
          </cell>
          <cell r="J1534">
            <v>10000</v>
          </cell>
          <cell r="K1534" t="str">
            <v>Steel Drum</v>
          </cell>
          <cell r="L1534">
            <v>445</v>
          </cell>
          <cell r="M1534" t="str">
            <v/>
          </cell>
          <cell r="N1534">
            <v>3.7650024457865174</v>
          </cell>
        </row>
        <row r="1535">
          <cell r="A1535" t="str">
            <v>Steel - without Wooden Lagging</v>
          </cell>
          <cell r="B1535" t="str">
            <v>STB220024</v>
          </cell>
          <cell r="C1535">
            <v>2200</v>
          </cell>
          <cell r="D1535">
            <v>2200</v>
          </cell>
          <cell r="E1535">
            <v>1450</v>
          </cell>
          <cell r="F1535">
            <v>1500</v>
          </cell>
          <cell r="G1535">
            <v>1700</v>
          </cell>
          <cell r="H1535">
            <v>1700</v>
          </cell>
          <cell r="J1535">
            <v>5000</v>
          </cell>
          <cell r="K1535" t="str">
            <v>Steel Drum</v>
          </cell>
          <cell r="L1535">
            <v>403</v>
          </cell>
          <cell r="M1535" t="str">
            <v/>
          </cell>
          <cell r="N1535">
            <v>3.2250412084507718</v>
          </cell>
        </row>
        <row r="1536">
          <cell r="A1536" t="str">
            <v>Steel - without Wooden Lagging</v>
          </cell>
          <cell r="B1536" t="str">
            <v>STB220012</v>
          </cell>
          <cell r="C1536">
            <v>2200</v>
          </cell>
          <cell r="D1536">
            <v>2200</v>
          </cell>
          <cell r="E1536">
            <v>1000</v>
          </cell>
          <cell r="F1536">
            <v>1430</v>
          </cell>
          <cell r="G1536">
            <v>1550</v>
          </cell>
          <cell r="H1536">
            <v>1550</v>
          </cell>
          <cell r="J1536">
            <v>8000</v>
          </cell>
          <cell r="K1536" t="str">
            <v>Steel Drum</v>
          </cell>
          <cell r="L1536">
            <v>433</v>
          </cell>
          <cell r="M1536" t="str">
            <v/>
          </cell>
          <cell r="N1536">
            <v>4.3127783948480678</v>
          </cell>
        </row>
        <row r="1537">
          <cell r="A1537" t="str">
            <v>Steel - without Wooden Lagging</v>
          </cell>
          <cell r="B1537" t="str">
            <v>STB220011</v>
          </cell>
          <cell r="C1537">
            <v>2200</v>
          </cell>
          <cell r="D1537">
            <v>2200</v>
          </cell>
          <cell r="E1537">
            <v>1300</v>
          </cell>
          <cell r="F1537">
            <v>1500</v>
          </cell>
          <cell r="G1537">
            <v>1700</v>
          </cell>
          <cell r="H1537">
            <v>1700</v>
          </cell>
          <cell r="J1537">
            <v>8000</v>
          </cell>
          <cell r="K1537" t="str">
            <v>Steel Drum</v>
          </cell>
          <cell r="L1537">
            <v>494</v>
          </cell>
          <cell r="M1537" t="str">
            <v/>
          </cell>
          <cell r="N1537">
            <v>3.7110063220529432</v>
          </cell>
        </row>
        <row r="1538">
          <cell r="A1538" t="str">
            <v>Steel - without Wooden Lagging</v>
          </cell>
          <cell r="B1538" t="str">
            <v>STB220006</v>
          </cell>
          <cell r="C1538">
            <v>2200</v>
          </cell>
          <cell r="D1538">
            <v>2200</v>
          </cell>
          <cell r="E1538">
            <v>1200</v>
          </cell>
          <cell r="F1538">
            <v>1500</v>
          </cell>
          <cell r="G1538">
            <v>1700</v>
          </cell>
          <cell r="H1538">
            <v>1700</v>
          </cell>
          <cell r="J1538">
            <v>8000</v>
          </cell>
          <cell r="K1538" t="str">
            <v>Steel Drum</v>
          </cell>
          <cell r="L1538">
            <v>481</v>
          </cell>
          <cell r="M1538" t="str">
            <v/>
          </cell>
          <cell r="N1538">
            <v>4.0055306333269867</v>
          </cell>
        </row>
        <row r="1539">
          <cell r="A1539" t="str">
            <v>Steel - without Wooden Lagging</v>
          </cell>
          <cell r="B1539" t="str">
            <v>STB220033</v>
          </cell>
          <cell r="C1539">
            <v>2200</v>
          </cell>
          <cell r="D1539">
            <v>2200</v>
          </cell>
          <cell r="E1539">
            <v>1000</v>
          </cell>
          <cell r="F1539">
            <v>1300</v>
          </cell>
          <cell r="G1539">
            <v>1500</v>
          </cell>
          <cell r="H1539">
            <v>1700</v>
          </cell>
          <cell r="J1539">
            <v>9000</v>
          </cell>
          <cell r="K1539" t="str">
            <v>Steel Drum</v>
          </cell>
          <cell r="L1539">
            <v>478</v>
          </cell>
          <cell r="M1539" t="str">
            <v/>
          </cell>
          <cell r="N1539">
            <v>3.9207076316800618</v>
          </cell>
        </row>
        <row r="1540">
          <cell r="A1540" t="str">
            <v>Steel - without Wooden Lagging</v>
          </cell>
          <cell r="B1540" t="str">
            <v>STB220029</v>
          </cell>
          <cell r="C1540">
            <v>2200</v>
          </cell>
          <cell r="D1540">
            <v>2200</v>
          </cell>
          <cell r="E1540">
            <v>1050</v>
          </cell>
          <cell r="F1540">
            <v>1500</v>
          </cell>
          <cell r="G1540">
            <v>1700</v>
          </cell>
          <cell r="H1540">
            <v>1900</v>
          </cell>
          <cell r="J1540">
            <v>9000</v>
          </cell>
          <cell r="K1540" t="str">
            <v>Steel Drum</v>
          </cell>
          <cell r="L1540">
            <v>498</v>
          </cell>
          <cell r="M1540" t="str">
            <v/>
          </cell>
          <cell r="N1540">
            <v>4.4031384535469433</v>
          </cell>
        </row>
        <row r="1541">
          <cell r="A1541" t="str">
            <v>Steel - without Wooden Lagging</v>
          </cell>
          <cell r="B1541" t="str">
            <v>STB220032</v>
          </cell>
          <cell r="C1541">
            <v>2200</v>
          </cell>
          <cell r="D1541">
            <v>2200</v>
          </cell>
          <cell r="E1541">
            <v>900</v>
          </cell>
          <cell r="F1541">
            <v>1300</v>
          </cell>
          <cell r="G1541">
            <v>1500</v>
          </cell>
          <cell r="H1541">
            <v>1700</v>
          </cell>
          <cell r="J1541">
            <v>10000</v>
          </cell>
          <cell r="K1541" t="str">
            <v>Steel Drum</v>
          </cell>
          <cell r="L1541">
            <v>474</v>
          </cell>
          <cell r="M1541" t="str">
            <v/>
          </cell>
          <cell r="N1541">
            <v>4.1147009780392318</v>
          </cell>
        </row>
        <row r="1542">
          <cell r="A1542" t="str">
            <v>Steel - without Wooden Lagging</v>
          </cell>
          <cell r="B1542" t="str">
            <v>STB220007</v>
          </cell>
          <cell r="C1542">
            <v>2200</v>
          </cell>
          <cell r="D1542">
            <v>2200</v>
          </cell>
          <cell r="E1542">
            <v>1200</v>
          </cell>
          <cell r="F1542">
            <v>1500</v>
          </cell>
          <cell r="G1542">
            <v>1700</v>
          </cell>
          <cell r="H1542">
            <v>1900</v>
          </cell>
          <cell r="J1542">
            <v>10000</v>
          </cell>
          <cell r="K1542" t="str">
            <v>Steel Drum</v>
          </cell>
          <cell r="L1542">
            <v>481</v>
          </cell>
          <cell r="M1542" t="str">
            <v/>
          </cell>
          <cell r="N1542">
            <v>4.0055306333269867</v>
          </cell>
        </row>
        <row r="1543">
          <cell r="A1543" t="str">
            <v>Steel - without Wooden Lagging</v>
          </cell>
          <cell r="B1543" t="str">
            <v>STB220008</v>
          </cell>
          <cell r="C1543">
            <v>2200</v>
          </cell>
          <cell r="D1543">
            <v>2200</v>
          </cell>
          <cell r="E1543">
            <v>1000</v>
          </cell>
          <cell r="F1543">
            <v>1500</v>
          </cell>
          <cell r="G1543">
            <v>1700</v>
          </cell>
          <cell r="H1543">
            <v>1900</v>
          </cell>
          <cell r="J1543">
            <v>10000</v>
          </cell>
          <cell r="K1543" t="str">
            <v>Steel Drum</v>
          </cell>
          <cell r="L1543">
            <v>473</v>
          </cell>
          <cell r="M1543" t="str">
            <v/>
          </cell>
          <cell r="N1543">
            <v>4.5238934211693023</v>
          </cell>
        </row>
        <row r="1544">
          <cell r="A1544" t="str">
            <v>Steel - without Wooden Lagging</v>
          </cell>
          <cell r="B1544" t="str">
            <v>STB230012</v>
          </cell>
          <cell r="C1544">
            <v>2300</v>
          </cell>
          <cell r="D1544">
            <v>2300</v>
          </cell>
          <cell r="E1544">
            <v>1250</v>
          </cell>
          <cell r="F1544">
            <v>1500</v>
          </cell>
          <cell r="G1544">
            <v>1700</v>
          </cell>
          <cell r="H1544">
            <v>1700</v>
          </cell>
          <cell r="J1544">
            <v>8000</v>
          </cell>
          <cell r="K1544" t="str">
            <v>Steel Drum</v>
          </cell>
          <cell r="L1544">
            <v>520</v>
          </cell>
          <cell r="M1544" t="str">
            <v/>
          </cell>
          <cell r="N1544">
            <v>4.3913574810959828</v>
          </cell>
        </row>
        <row r="1545">
          <cell r="A1545" t="str">
            <v>Steel - without Wooden Lagging</v>
          </cell>
          <cell r="B1545" t="str">
            <v>STB230038</v>
          </cell>
          <cell r="C1545">
            <v>2300</v>
          </cell>
          <cell r="D1545">
            <v>2300</v>
          </cell>
          <cell r="E1545">
            <v>1300</v>
          </cell>
          <cell r="F1545">
            <v>1400</v>
          </cell>
          <cell r="G1545">
            <v>1600</v>
          </cell>
          <cell r="H1545">
            <v>1800</v>
          </cell>
          <cell r="J1545">
            <v>10000</v>
          </cell>
          <cell r="K1545" t="str">
            <v>Steel Drum</v>
          </cell>
          <cell r="L1545">
            <v>526</v>
          </cell>
          <cell r="M1545" t="str">
            <v/>
          </cell>
          <cell r="N1545">
            <v>3.9584067435231391</v>
          </cell>
        </row>
        <row r="1546">
          <cell r="A1546" t="str">
            <v>Steel - without Wooden Lagging</v>
          </cell>
          <cell r="B1546" t="str">
            <v>STB230009</v>
          </cell>
          <cell r="C1546">
            <v>2300</v>
          </cell>
          <cell r="D1546">
            <v>2300</v>
          </cell>
          <cell r="E1546">
            <v>1300</v>
          </cell>
          <cell r="F1546">
            <v>1500</v>
          </cell>
          <cell r="G1546">
            <v>1650</v>
          </cell>
          <cell r="H1546">
            <v>1850</v>
          </cell>
          <cell r="J1546">
            <v>10000</v>
          </cell>
          <cell r="K1546" t="str">
            <v>Steel Drum</v>
          </cell>
          <cell r="L1546">
            <v>512</v>
          </cell>
          <cell r="M1546" t="str">
            <v/>
          </cell>
          <cell r="N1546">
            <v>4.2411500823462207</v>
          </cell>
        </row>
        <row r="1547">
          <cell r="A1547" t="str">
            <v>Steel - without Wooden Lagging</v>
          </cell>
          <cell r="B1547" t="str">
            <v>STB230010</v>
          </cell>
          <cell r="C1547">
            <v>2300</v>
          </cell>
          <cell r="D1547">
            <v>2300</v>
          </cell>
          <cell r="E1547">
            <v>1050</v>
          </cell>
          <cell r="F1547">
            <v>1500</v>
          </cell>
          <cell r="G1547">
            <v>1700</v>
          </cell>
          <cell r="H1547">
            <v>1900</v>
          </cell>
          <cell r="J1547">
            <v>10000</v>
          </cell>
          <cell r="K1547" t="str">
            <v>Steel Drum</v>
          </cell>
          <cell r="L1547">
            <v>496</v>
          </cell>
          <cell r="M1547" t="str">
            <v/>
          </cell>
          <cell r="N1547">
            <v>4.9332822138402221</v>
          </cell>
        </row>
        <row r="1548">
          <cell r="A1548" t="str">
            <v>Steel - without Wooden Lagging</v>
          </cell>
          <cell r="B1548" t="str">
            <v>STB235003</v>
          </cell>
          <cell r="C1548">
            <v>2350</v>
          </cell>
          <cell r="D1548">
            <v>2350</v>
          </cell>
          <cell r="E1548">
            <v>1350</v>
          </cell>
          <cell r="F1548">
            <v>1700</v>
          </cell>
          <cell r="G1548">
            <v>1900</v>
          </cell>
          <cell r="H1548">
            <v>2100</v>
          </cell>
          <cell r="J1548">
            <v>8000</v>
          </cell>
          <cell r="K1548" t="str">
            <v>Steel Drum</v>
          </cell>
          <cell r="L1548">
            <v>581</v>
          </cell>
          <cell r="M1548" t="str">
            <v/>
          </cell>
          <cell r="N1548">
            <v>4.9401544477699497</v>
          </cell>
        </row>
        <row r="1549">
          <cell r="A1549" t="str">
            <v>Steel - without Wooden Lagging</v>
          </cell>
          <cell r="B1549" t="str">
            <v>STB240041</v>
          </cell>
          <cell r="C1549">
            <v>2400</v>
          </cell>
          <cell r="D1549">
            <v>2400</v>
          </cell>
          <cell r="E1549">
            <v>1400</v>
          </cell>
          <cell r="F1549">
            <v>1500</v>
          </cell>
          <cell r="G1549">
            <v>1700</v>
          </cell>
          <cell r="H1549">
            <v>1700</v>
          </cell>
          <cell r="J1549">
            <v>5000</v>
          </cell>
          <cell r="K1549" t="str">
            <v>Steel Drum</v>
          </cell>
          <cell r="L1549">
            <v>451</v>
          </cell>
          <cell r="M1549" t="str">
            <v/>
          </cell>
          <cell r="N1549">
            <v>4.4767695313654556</v>
          </cell>
        </row>
        <row r="1550">
          <cell r="A1550" t="str">
            <v>Steel - without Wooden Lagging</v>
          </cell>
          <cell r="B1550" t="str">
            <v>STB240045</v>
          </cell>
          <cell r="C1550">
            <v>2400</v>
          </cell>
          <cell r="D1550">
            <v>2400</v>
          </cell>
          <cell r="E1550">
            <v>1350</v>
          </cell>
          <cell r="F1550">
            <v>1500</v>
          </cell>
          <cell r="G1550">
            <v>1700</v>
          </cell>
          <cell r="H1550">
            <v>1700</v>
          </cell>
          <cell r="J1550">
            <v>6000</v>
          </cell>
          <cell r="K1550" t="str">
            <v>Steel Drum</v>
          </cell>
          <cell r="L1550">
            <v>447</v>
          </cell>
          <cell r="M1550" t="str">
            <v/>
          </cell>
          <cell r="N1550">
            <v>4.6387579025661791</v>
          </cell>
        </row>
        <row r="1551">
          <cell r="A1551" t="str">
            <v>Steel - without Wooden Lagging</v>
          </cell>
          <cell r="B1551" t="str">
            <v>STB240040</v>
          </cell>
          <cell r="C1551">
            <v>2400</v>
          </cell>
          <cell r="D1551">
            <v>2400</v>
          </cell>
          <cell r="E1551">
            <v>1100</v>
          </cell>
          <cell r="F1551">
            <v>1500</v>
          </cell>
          <cell r="G1551">
            <v>1700</v>
          </cell>
          <cell r="H1551">
            <v>1700</v>
          </cell>
          <cell r="J1551">
            <v>7000</v>
          </cell>
          <cell r="K1551" t="str">
            <v>Steel Drum</v>
          </cell>
          <cell r="L1551">
            <v>492</v>
          </cell>
          <cell r="M1551" t="str">
            <v/>
          </cell>
          <cell r="N1551">
            <v>5.3603424651875846</v>
          </cell>
        </row>
        <row r="1552">
          <cell r="A1552" t="str">
            <v>Steel - without Wooden Lagging</v>
          </cell>
          <cell r="B1552" t="str">
            <v>STB240012</v>
          </cell>
          <cell r="C1552">
            <v>2400</v>
          </cell>
          <cell r="D1552">
            <v>2400</v>
          </cell>
          <cell r="E1552">
            <v>1400</v>
          </cell>
          <cell r="F1552">
            <v>1500</v>
          </cell>
          <cell r="G1552">
            <v>1700</v>
          </cell>
          <cell r="H1552">
            <v>1700</v>
          </cell>
          <cell r="J1552">
            <v>8000</v>
          </cell>
          <cell r="K1552" t="str">
            <v>Steel Drum</v>
          </cell>
          <cell r="L1552">
            <v>557</v>
          </cell>
          <cell r="M1552" t="str">
            <v/>
          </cell>
          <cell r="N1552">
            <v>4.4767695313654556</v>
          </cell>
        </row>
        <row r="1553">
          <cell r="A1553" t="str">
            <v>Steel - without Wooden Lagging</v>
          </cell>
          <cell r="B1553" t="str">
            <v>STB240044</v>
          </cell>
          <cell r="C1553">
            <v>2400</v>
          </cell>
          <cell r="D1553">
            <v>2400</v>
          </cell>
          <cell r="E1553">
            <v>1350</v>
          </cell>
          <cell r="F1553">
            <v>1500</v>
          </cell>
          <cell r="G1553">
            <v>1700</v>
          </cell>
          <cell r="H1553">
            <v>1700</v>
          </cell>
          <cell r="J1553">
            <v>8000</v>
          </cell>
          <cell r="K1553" t="str">
            <v>Steel Drum</v>
          </cell>
          <cell r="L1553">
            <v>499</v>
          </cell>
          <cell r="M1553" t="str">
            <v/>
          </cell>
          <cell r="N1553">
            <v>4.6387579025661791</v>
          </cell>
        </row>
        <row r="1554">
          <cell r="A1554" t="str">
            <v>Steel - without Wooden Lagging</v>
          </cell>
          <cell r="B1554" t="str">
            <v>STB240013</v>
          </cell>
          <cell r="C1554">
            <v>2400</v>
          </cell>
          <cell r="D1554">
            <v>2400</v>
          </cell>
          <cell r="E1554">
            <v>1250</v>
          </cell>
          <cell r="F1554">
            <v>1500</v>
          </cell>
          <cell r="G1554">
            <v>1700</v>
          </cell>
          <cell r="H1554">
            <v>1700</v>
          </cell>
          <cell r="J1554">
            <v>8000</v>
          </cell>
          <cell r="K1554" t="str">
            <v>Steel Drum</v>
          </cell>
          <cell r="L1554">
            <v>573</v>
          </cell>
          <cell r="M1554" t="str">
            <v/>
          </cell>
          <cell r="N1554">
            <v>4.9450631862911845</v>
          </cell>
        </row>
        <row r="1555">
          <cell r="A1555" t="str">
            <v>Steel - without Wooden Lagging</v>
          </cell>
          <cell r="B1555" t="str">
            <v>STB240037</v>
          </cell>
          <cell r="C1555">
            <v>2400</v>
          </cell>
          <cell r="D1555">
            <v>2400</v>
          </cell>
          <cell r="E1555">
            <v>1100</v>
          </cell>
          <cell r="F1555">
            <v>1600</v>
          </cell>
          <cell r="G1555">
            <v>1800</v>
          </cell>
          <cell r="H1555">
            <v>1800</v>
          </cell>
          <cell r="J1555">
            <v>8000</v>
          </cell>
          <cell r="K1555" t="str">
            <v>Steel Drum</v>
          </cell>
          <cell r="L1555">
            <v>509</v>
          </cell>
          <cell r="M1555" t="str">
            <v/>
          </cell>
          <cell r="N1555">
            <v>5.7176986295334231</v>
          </cell>
        </row>
        <row r="1556">
          <cell r="A1556" t="str">
            <v>Steel - without Wooden Lagging</v>
          </cell>
          <cell r="B1556" t="str">
            <v>STB240038</v>
          </cell>
          <cell r="C1556">
            <v>2400</v>
          </cell>
          <cell r="D1556">
            <v>2400</v>
          </cell>
          <cell r="E1556">
            <v>1000</v>
          </cell>
          <cell r="F1556">
            <v>1600</v>
          </cell>
          <cell r="G1556">
            <v>1800</v>
          </cell>
          <cell r="H1556">
            <v>1800</v>
          </cell>
          <cell r="J1556">
            <v>8000</v>
          </cell>
          <cell r="K1556" t="str">
            <v>Steel Drum</v>
          </cell>
          <cell r="L1556">
            <v>504</v>
          </cell>
          <cell r="M1556" t="str">
            <v/>
          </cell>
          <cell r="N1556">
            <v>5.9815924124349662</v>
          </cell>
        </row>
        <row r="1557">
          <cell r="A1557" t="str">
            <v>Steel - without Wooden Lagging</v>
          </cell>
          <cell r="B1557" t="str">
            <v>STB240046</v>
          </cell>
          <cell r="C1557">
            <v>2400</v>
          </cell>
          <cell r="D1557">
            <v>2400</v>
          </cell>
          <cell r="E1557">
            <v>1400</v>
          </cell>
          <cell r="F1557">
            <v>1780</v>
          </cell>
          <cell r="G1557">
            <v>1900</v>
          </cell>
          <cell r="H1557">
            <v>2100</v>
          </cell>
          <cell r="J1557">
            <v>8000</v>
          </cell>
          <cell r="K1557" t="str">
            <v>Steel Drum</v>
          </cell>
          <cell r="L1557">
            <v>606</v>
          </cell>
          <cell r="M1557" t="str">
            <v/>
          </cell>
          <cell r="N1557">
            <v>5.312433177220341</v>
          </cell>
        </row>
        <row r="1558">
          <cell r="A1558" t="str">
            <v>Steel - without Wooden Lagging</v>
          </cell>
          <cell r="B1558" t="str">
            <v>STB240036</v>
          </cell>
          <cell r="C1558">
            <v>2400</v>
          </cell>
          <cell r="D1558">
            <v>2400</v>
          </cell>
          <cell r="E1558">
            <v>1150</v>
          </cell>
          <cell r="F1558">
            <v>1300</v>
          </cell>
          <cell r="G1558">
            <v>1500</v>
          </cell>
          <cell r="H1558">
            <v>1700</v>
          </cell>
          <cell r="J1558">
            <v>9000</v>
          </cell>
          <cell r="K1558" t="str">
            <v>Steel Drum</v>
          </cell>
          <cell r="L1558">
            <v>533</v>
          </cell>
          <cell r="M1558" t="str">
            <v/>
          </cell>
          <cell r="N1558">
            <v>4.5307656550990298</v>
          </cell>
        </row>
        <row r="1559">
          <cell r="A1559" t="str">
            <v>Steel - without Wooden Lagging</v>
          </cell>
          <cell r="B1559" t="str">
            <v>STB240035</v>
          </cell>
          <cell r="C1559">
            <v>2400</v>
          </cell>
          <cell r="D1559">
            <v>2400</v>
          </cell>
          <cell r="E1559">
            <v>1050</v>
          </cell>
          <cell r="F1559">
            <v>1300</v>
          </cell>
          <cell r="G1559">
            <v>1500</v>
          </cell>
          <cell r="H1559">
            <v>1700</v>
          </cell>
          <cell r="J1559">
            <v>10000</v>
          </cell>
          <cell r="K1559" t="str">
            <v>Steel Drum</v>
          </cell>
          <cell r="L1559">
            <v>477</v>
          </cell>
          <cell r="M1559" t="str">
            <v/>
          </cell>
          <cell r="N1559">
            <v>4.7553895298307003</v>
          </cell>
        </row>
        <row r="1560">
          <cell r="A1560" t="str">
            <v>Steel - without Wooden Lagging</v>
          </cell>
          <cell r="B1560" t="str">
            <v>STB240032</v>
          </cell>
          <cell r="C1560">
            <v>2400</v>
          </cell>
          <cell r="D1560">
            <v>2400</v>
          </cell>
          <cell r="E1560">
            <v>1300</v>
          </cell>
          <cell r="F1560">
            <v>1500</v>
          </cell>
          <cell r="G1560">
            <v>1700</v>
          </cell>
          <cell r="H1560">
            <v>1900</v>
          </cell>
          <cell r="J1560">
            <v>10000</v>
          </cell>
          <cell r="K1560" t="str">
            <v>Steel Drum</v>
          </cell>
          <cell r="L1560">
            <v>558</v>
          </cell>
          <cell r="M1560" t="str">
            <v/>
          </cell>
          <cell r="N1560">
            <v>4.7948557875414215</v>
          </cell>
        </row>
        <row r="1561">
          <cell r="A1561" t="str">
            <v>Steel - without Wooden Lagging</v>
          </cell>
          <cell r="B1561" t="str">
            <v>STB240008</v>
          </cell>
          <cell r="C1561">
            <v>2400</v>
          </cell>
          <cell r="D1561">
            <v>2400</v>
          </cell>
          <cell r="E1561">
            <v>1150</v>
          </cell>
          <cell r="F1561">
            <v>1500</v>
          </cell>
          <cell r="G1561">
            <v>1700</v>
          </cell>
          <cell r="H1561">
            <v>1900</v>
          </cell>
          <cell r="J1561">
            <v>10000</v>
          </cell>
          <cell r="K1561" t="str">
            <v>Steel Drum</v>
          </cell>
          <cell r="L1561">
            <v>532</v>
          </cell>
          <cell r="M1561" t="str">
            <v/>
          </cell>
          <cell r="N1561">
            <v>5.2278065251142651</v>
          </cell>
        </row>
        <row r="1562">
          <cell r="A1562" t="str">
            <v>Steel - without Wooden Lagging</v>
          </cell>
          <cell r="B1562" t="str">
            <v>STB240014</v>
          </cell>
          <cell r="C1562">
            <v>2400</v>
          </cell>
          <cell r="D1562">
            <v>2400</v>
          </cell>
          <cell r="E1562">
            <v>1000</v>
          </cell>
          <cell r="F1562">
            <v>1500</v>
          </cell>
          <cell r="G1562">
            <v>1700</v>
          </cell>
          <cell r="H1562">
            <v>1900</v>
          </cell>
          <cell r="J1562">
            <v>10000</v>
          </cell>
          <cell r="K1562" t="str">
            <v>Steel Drum</v>
          </cell>
          <cell r="L1562">
            <v>538</v>
          </cell>
          <cell r="M1562" t="str">
            <v/>
          </cell>
          <cell r="N1562">
            <v>5.607742886657781</v>
          </cell>
        </row>
        <row r="1563">
          <cell r="A1563" t="str">
            <v>Steel - without Wooden Lagging</v>
          </cell>
          <cell r="B1563" t="str">
            <v>STB240039</v>
          </cell>
          <cell r="C1563">
            <v>2400</v>
          </cell>
          <cell r="D1563">
            <v>2400</v>
          </cell>
          <cell r="E1563">
            <v>1000</v>
          </cell>
          <cell r="F1563">
            <v>1780</v>
          </cell>
          <cell r="G1563">
            <v>1900</v>
          </cell>
          <cell r="H1563">
            <v>2100</v>
          </cell>
          <cell r="J1563">
            <v>10000</v>
          </cell>
          <cell r="K1563" t="str">
            <v>Steel Drum</v>
          </cell>
          <cell r="L1563">
            <v>581</v>
          </cell>
          <cell r="M1563" t="str">
            <v/>
          </cell>
          <cell r="N1563">
            <v>6.6545215588338991</v>
          </cell>
        </row>
        <row r="1564">
          <cell r="A1564" t="str">
            <v>Steel - without Wooden Lagging</v>
          </cell>
          <cell r="B1564" t="str">
            <v>STB240009</v>
          </cell>
          <cell r="C1564">
            <v>2400</v>
          </cell>
          <cell r="D1564">
            <v>2400</v>
          </cell>
          <cell r="E1564">
            <v>1150</v>
          </cell>
          <cell r="F1564">
            <v>1500</v>
          </cell>
          <cell r="G1564">
            <v>1700</v>
          </cell>
          <cell r="H1564">
            <v>1900</v>
          </cell>
          <cell r="J1564">
            <v>12000</v>
          </cell>
          <cell r="K1564" t="str">
            <v>Steel Drum</v>
          </cell>
          <cell r="L1564">
            <v>583</v>
          </cell>
          <cell r="M1564" t="str">
            <v/>
          </cell>
          <cell r="N1564">
            <v>5.2278065251142651</v>
          </cell>
        </row>
        <row r="1565">
          <cell r="A1565" t="str">
            <v>Steel - without Wooden Lagging</v>
          </cell>
          <cell r="B1565" t="str">
            <v>STB245001</v>
          </cell>
          <cell r="C1565">
            <v>2450</v>
          </cell>
          <cell r="D1565">
            <v>2450</v>
          </cell>
          <cell r="E1565">
            <v>1100</v>
          </cell>
          <cell r="F1565">
            <v>1500</v>
          </cell>
          <cell r="G1565">
            <v>1700</v>
          </cell>
          <cell r="H1565">
            <v>1900</v>
          </cell>
          <cell r="J1565">
            <v>10000</v>
          </cell>
          <cell r="K1565" t="str">
            <v>Steel Drum</v>
          </cell>
          <cell r="L1565">
            <v>628</v>
          </cell>
          <cell r="M1565" t="str">
            <v/>
          </cell>
          <cell r="N1565">
            <v>5.6460310471234063</v>
          </cell>
        </row>
        <row r="1566">
          <cell r="A1566" t="str">
            <v>Steel - without Wooden Lagging</v>
          </cell>
          <cell r="B1566" t="str">
            <v>STB250023</v>
          </cell>
          <cell r="C1566">
            <v>2500</v>
          </cell>
          <cell r="D1566">
            <v>2500</v>
          </cell>
          <cell r="E1566">
            <v>1750</v>
          </cell>
          <cell r="F1566">
            <v>1500</v>
          </cell>
          <cell r="G1566">
            <v>1700</v>
          </cell>
          <cell r="H1566">
            <v>1700</v>
          </cell>
          <cell r="J1566">
            <v>5000</v>
          </cell>
          <cell r="K1566" t="str">
            <v>Steel Drum</v>
          </cell>
          <cell r="L1566">
            <v>528</v>
          </cell>
          <cell r="M1566" t="str">
            <v/>
          </cell>
          <cell r="N1566">
            <v>3.7551849687440497</v>
          </cell>
        </row>
        <row r="1567">
          <cell r="A1567" t="str">
            <v>Steel - without Wooden Lagging</v>
          </cell>
          <cell r="B1567" t="str">
            <v>STB250031</v>
          </cell>
          <cell r="C1567">
            <v>2500</v>
          </cell>
          <cell r="D1567">
            <v>2500</v>
          </cell>
          <cell r="E1567">
            <v>1450</v>
          </cell>
          <cell r="F1567">
            <v>1500</v>
          </cell>
          <cell r="G1567">
            <v>1700</v>
          </cell>
          <cell r="H1567">
            <v>1700</v>
          </cell>
          <cell r="J1567">
            <v>5000</v>
          </cell>
          <cell r="K1567" t="str">
            <v>Steel Drum</v>
          </cell>
          <cell r="L1567">
            <v>479</v>
          </cell>
          <cell r="M1567" t="str">
            <v/>
          </cell>
          <cell r="N1567">
            <v>4.8861583240363746</v>
          </cell>
        </row>
        <row r="1568">
          <cell r="A1568" t="str">
            <v>Steel - without Wooden Lagging</v>
          </cell>
          <cell r="B1568" t="str">
            <v>STB250032</v>
          </cell>
          <cell r="C1568">
            <v>2500</v>
          </cell>
          <cell r="D1568">
            <v>2500</v>
          </cell>
          <cell r="E1568">
            <v>1300</v>
          </cell>
          <cell r="F1568">
            <v>1500</v>
          </cell>
          <cell r="G1568">
            <v>1700</v>
          </cell>
          <cell r="H1568">
            <v>1700</v>
          </cell>
          <cell r="J1568">
            <v>5000</v>
          </cell>
          <cell r="K1568" t="str">
            <v>Steel Drum</v>
          </cell>
          <cell r="L1568">
            <v>466</v>
          </cell>
          <cell r="M1568" t="str">
            <v/>
          </cell>
          <cell r="N1568">
            <v>5.3721234376385469</v>
          </cell>
        </row>
        <row r="1569">
          <cell r="A1569" t="str">
            <v>Steel - without Wooden Lagging</v>
          </cell>
          <cell r="B1569" t="str">
            <v>STB250034</v>
          </cell>
          <cell r="C1569">
            <v>2500</v>
          </cell>
          <cell r="D1569">
            <v>2500</v>
          </cell>
          <cell r="E1569">
            <v>1400</v>
          </cell>
          <cell r="F1569">
            <v>1780</v>
          </cell>
          <cell r="G1569">
            <v>1900</v>
          </cell>
          <cell r="H1569">
            <v>2100</v>
          </cell>
          <cell r="J1569">
            <v>5000</v>
          </cell>
          <cell r="K1569" t="str">
            <v>Steel Drum</v>
          </cell>
          <cell r="L1569">
            <v>567</v>
          </cell>
          <cell r="M1569" t="str">
            <v/>
          </cell>
          <cell r="N1569">
            <v>5.9974574553355939</v>
          </cell>
        </row>
        <row r="1570">
          <cell r="A1570" t="str">
            <v>Steel - without Wooden Lagging</v>
          </cell>
          <cell r="B1570" t="str">
            <v>STB250009</v>
          </cell>
          <cell r="C1570">
            <v>2500</v>
          </cell>
          <cell r="D1570">
            <v>2500</v>
          </cell>
          <cell r="E1570">
            <v>1100</v>
          </cell>
          <cell r="F1570">
            <v>1500</v>
          </cell>
          <cell r="G1570">
            <v>1700</v>
          </cell>
          <cell r="H1570">
            <v>1900</v>
          </cell>
          <cell r="J1570">
            <v>9000</v>
          </cell>
          <cell r="K1570" t="str">
            <v>Steel Drum</v>
          </cell>
          <cell r="L1570">
            <v>620</v>
          </cell>
          <cell r="M1570" t="str">
            <v/>
          </cell>
          <cell r="N1570">
            <v>5.9376101152847092</v>
          </cell>
        </row>
        <row r="1571">
          <cell r="A1571" t="str">
            <v>Steel - without Wooden Lagging</v>
          </cell>
          <cell r="B1571" t="str">
            <v>STB250029</v>
          </cell>
          <cell r="C1571">
            <v>2500</v>
          </cell>
          <cell r="D1571">
            <v>2500</v>
          </cell>
          <cell r="E1571">
            <v>1300</v>
          </cell>
          <cell r="F1571">
            <v>1300</v>
          </cell>
          <cell r="G1571">
            <v>1500</v>
          </cell>
          <cell r="H1571">
            <v>1700</v>
          </cell>
          <cell r="J1571">
            <v>10000</v>
          </cell>
          <cell r="K1571" t="str">
            <v>Steel Drum</v>
          </cell>
          <cell r="L1571">
            <v>555</v>
          </cell>
          <cell r="M1571" t="str">
            <v/>
          </cell>
          <cell r="N1571">
            <v>4.6558403126200734</v>
          </cell>
        </row>
        <row r="1572">
          <cell r="A1572" t="str">
            <v>Steel - without Wooden Lagging</v>
          </cell>
          <cell r="B1572" t="str">
            <v>STB250010</v>
          </cell>
          <cell r="C1572">
            <v>2500</v>
          </cell>
          <cell r="D1572">
            <v>2500</v>
          </cell>
          <cell r="E1572">
            <v>1500</v>
          </cell>
          <cell r="F1572">
            <v>1500</v>
          </cell>
          <cell r="G1572">
            <v>1700</v>
          </cell>
          <cell r="H1572">
            <v>1900</v>
          </cell>
          <cell r="J1572">
            <v>10000</v>
          </cell>
          <cell r="K1572" t="str">
            <v>Steel Drum</v>
          </cell>
          <cell r="L1572">
            <v>580</v>
          </cell>
          <cell r="M1572" t="str">
            <v/>
          </cell>
          <cell r="N1572">
            <v>4.7123889803846897</v>
          </cell>
        </row>
        <row r="1573">
          <cell r="A1573" t="str">
            <v>Steel - without Wooden Lagging</v>
          </cell>
          <cell r="B1573" t="str">
            <v>STB250008</v>
          </cell>
          <cell r="C1573">
            <v>2500</v>
          </cell>
          <cell r="D1573">
            <v>2500</v>
          </cell>
          <cell r="E1573">
            <v>1250</v>
          </cell>
          <cell r="F1573">
            <v>1500</v>
          </cell>
          <cell r="G1573">
            <v>1700</v>
          </cell>
          <cell r="H1573">
            <v>1900</v>
          </cell>
          <cell r="J1573">
            <v>10000</v>
          </cell>
          <cell r="K1573" t="str">
            <v>Steel Drum</v>
          </cell>
          <cell r="L1573">
            <v>562</v>
          </cell>
          <cell r="M1573" t="str">
            <v/>
          </cell>
          <cell r="N1573">
            <v>5.5223308363883081</v>
          </cell>
        </row>
        <row r="1574">
          <cell r="A1574" t="str">
            <v>Steel - without Wooden Lagging</v>
          </cell>
          <cell r="B1574" t="str">
            <v>STB250033</v>
          </cell>
          <cell r="C1574">
            <v>2500</v>
          </cell>
          <cell r="D1574">
            <v>2500</v>
          </cell>
          <cell r="E1574">
            <v>1200</v>
          </cell>
          <cell r="F1574">
            <v>1400</v>
          </cell>
          <cell r="G1574">
            <v>1600</v>
          </cell>
          <cell r="H1574">
            <v>1800</v>
          </cell>
          <cell r="J1574">
            <v>12000</v>
          </cell>
          <cell r="K1574" t="str">
            <v>Steel Drum</v>
          </cell>
          <cell r="L1574">
            <v>615</v>
          </cell>
          <cell r="M1574" t="str">
            <v/>
          </cell>
          <cell r="N1574">
            <v>5.2888712323184164</v>
          </cell>
        </row>
        <row r="1575">
          <cell r="A1575" t="str">
            <v>Steel - without Wooden Lagging</v>
          </cell>
          <cell r="B1575" t="str">
            <v>STB260034</v>
          </cell>
          <cell r="C1575">
            <v>2600</v>
          </cell>
          <cell r="D1575">
            <v>2600</v>
          </cell>
          <cell r="E1575">
            <v>1350</v>
          </cell>
          <cell r="F1575">
            <v>1500</v>
          </cell>
          <cell r="G1575">
            <v>1700</v>
          </cell>
          <cell r="H1575">
            <v>1700</v>
          </cell>
          <cell r="J1575">
            <v>5000</v>
          </cell>
          <cell r="K1575" t="str">
            <v>Steel Drum</v>
          </cell>
          <cell r="L1575">
            <v>508</v>
          </cell>
          <cell r="M1575" t="str">
            <v/>
          </cell>
          <cell r="N1575">
            <v>5.816855147662352</v>
          </cell>
        </row>
        <row r="1576">
          <cell r="A1576" t="str">
            <v>Steel - without Wooden Lagging</v>
          </cell>
          <cell r="B1576" t="str">
            <v>STB260037</v>
          </cell>
          <cell r="C1576">
            <v>2600</v>
          </cell>
          <cell r="D1576">
            <v>2600</v>
          </cell>
          <cell r="E1576">
            <v>1600</v>
          </cell>
          <cell r="F1576">
            <v>1500</v>
          </cell>
          <cell r="G1576">
            <v>1700</v>
          </cell>
          <cell r="H1576">
            <v>1700</v>
          </cell>
          <cell r="J1576">
            <v>6000</v>
          </cell>
          <cell r="K1576" t="str">
            <v>Steel Drum</v>
          </cell>
          <cell r="L1576">
            <v>527</v>
          </cell>
          <cell r="M1576" t="str">
            <v/>
          </cell>
          <cell r="N1576">
            <v>4.9480084294039237</v>
          </cell>
        </row>
        <row r="1577">
          <cell r="A1577" t="str">
            <v>Steel - without Wooden Lagging</v>
          </cell>
          <cell r="B1577" t="str">
            <v>STB260038</v>
          </cell>
          <cell r="C1577">
            <v>2600</v>
          </cell>
          <cell r="D1577">
            <v>2600</v>
          </cell>
          <cell r="E1577">
            <v>1400</v>
          </cell>
          <cell r="F1577">
            <v>1500</v>
          </cell>
          <cell r="G1577">
            <v>1700</v>
          </cell>
          <cell r="H1577">
            <v>1700</v>
          </cell>
          <cell r="J1577">
            <v>6000</v>
          </cell>
          <cell r="K1577" t="str">
            <v>Steel Drum</v>
          </cell>
          <cell r="L1577">
            <v>499</v>
          </cell>
          <cell r="M1577" t="str">
            <v/>
          </cell>
          <cell r="N1577">
            <v>5.6548667764616276</v>
          </cell>
        </row>
        <row r="1578">
          <cell r="A1578" t="str">
            <v>Steel - without Wooden Lagging</v>
          </cell>
          <cell r="B1578" t="str">
            <v>STB260036</v>
          </cell>
          <cell r="C1578">
            <v>2600</v>
          </cell>
          <cell r="D1578">
            <v>2600</v>
          </cell>
          <cell r="E1578">
            <v>1650</v>
          </cell>
          <cell r="F1578">
            <v>1700</v>
          </cell>
          <cell r="G1578">
            <v>1900</v>
          </cell>
          <cell r="H1578">
            <v>2100</v>
          </cell>
          <cell r="J1578">
            <v>8000</v>
          </cell>
          <cell r="K1578" t="str">
            <v>Steel Drum</v>
          </cell>
          <cell r="L1578">
            <v>645</v>
          </cell>
          <cell r="M1578" t="str">
            <v/>
          </cell>
          <cell r="N1578">
            <v>5.390776644019236</v>
          </cell>
        </row>
        <row r="1579">
          <cell r="A1579" t="str">
            <v>Steel - without Wooden Lagging</v>
          </cell>
          <cell r="B1579" t="str">
            <v>STB260033</v>
          </cell>
          <cell r="C1579">
            <v>2600</v>
          </cell>
          <cell r="D1579">
            <v>2600</v>
          </cell>
          <cell r="E1579">
            <v>1500</v>
          </cell>
          <cell r="F1579">
            <v>1780</v>
          </cell>
          <cell r="G1579">
            <v>1900</v>
          </cell>
          <cell r="H1579">
            <v>2100</v>
          </cell>
          <cell r="J1579">
            <v>8000</v>
          </cell>
          <cell r="K1579" t="str">
            <v>Steel Drum</v>
          </cell>
          <cell r="L1579">
            <v>665</v>
          </cell>
          <cell r="M1579" t="str">
            <v/>
          </cell>
          <cell r="N1579">
            <v>6.3050193761220354</v>
          </cell>
        </row>
        <row r="1580">
          <cell r="A1580" t="str">
            <v>Steel - without Wooden Lagging</v>
          </cell>
          <cell r="B1580" t="str">
            <v>STB260010</v>
          </cell>
          <cell r="C1580">
            <v>2600</v>
          </cell>
          <cell r="D1580">
            <v>2600</v>
          </cell>
          <cell r="E1580">
            <v>1600</v>
          </cell>
          <cell r="F1580">
            <v>1500</v>
          </cell>
          <cell r="G1580">
            <v>1700</v>
          </cell>
          <cell r="H1580">
            <v>1900</v>
          </cell>
          <cell r="J1580">
            <v>10000</v>
          </cell>
          <cell r="K1580" t="str">
            <v>Steel Drum</v>
          </cell>
          <cell r="L1580">
            <v>606</v>
          </cell>
          <cell r="M1580" t="str">
            <v/>
          </cell>
          <cell r="N1580">
            <v>4.9480084294039237</v>
          </cell>
        </row>
        <row r="1581">
          <cell r="A1581" t="str">
            <v>Steel - without Wooden Lagging</v>
          </cell>
          <cell r="B1581" t="str">
            <v>STB260012</v>
          </cell>
          <cell r="C1581">
            <v>2600</v>
          </cell>
          <cell r="D1581">
            <v>2600</v>
          </cell>
          <cell r="E1581">
            <v>1400</v>
          </cell>
          <cell r="F1581">
            <v>1500</v>
          </cell>
          <cell r="G1581">
            <v>1700</v>
          </cell>
          <cell r="H1581">
            <v>1900</v>
          </cell>
          <cell r="J1581">
            <v>10000</v>
          </cell>
          <cell r="K1581" t="str">
            <v>Steel Drum</v>
          </cell>
          <cell r="L1581">
            <v>612</v>
          </cell>
          <cell r="M1581" t="str">
            <v/>
          </cell>
          <cell r="N1581">
            <v>5.6548667764616276</v>
          </cell>
        </row>
        <row r="1582">
          <cell r="A1582" t="str">
            <v>Steel - without Wooden Lagging</v>
          </cell>
          <cell r="B1582" t="str">
            <v>STB260020</v>
          </cell>
          <cell r="C1582">
            <v>2600</v>
          </cell>
          <cell r="D1582">
            <v>2600</v>
          </cell>
          <cell r="E1582">
            <v>1500</v>
          </cell>
          <cell r="F1582">
            <v>1780</v>
          </cell>
          <cell r="G1582">
            <v>1900</v>
          </cell>
          <cell r="H1582">
            <v>2100</v>
          </cell>
          <cell r="J1582">
            <v>10000</v>
          </cell>
          <cell r="K1582" t="str">
            <v>Steel Drum</v>
          </cell>
          <cell r="L1582">
            <v>598</v>
          </cell>
          <cell r="M1582" t="str">
            <v/>
          </cell>
          <cell r="N1582">
            <v>6.3050193761220354</v>
          </cell>
        </row>
        <row r="1583">
          <cell r="A1583" t="str">
            <v>Steel - without Wooden Lagging</v>
          </cell>
          <cell r="B1583" t="str">
            <v>STB260039</v>
          </cell>
          <cell r="C1583">
            <v>2600</v>
          </cell>
          <cell r="D1583">
            <v>2600</v>
          </cell>
          <cell r="E1583">
            <v>1250</v>
          </cell>
          <cell r="F1583">
            <v>1700</v>
          </cell>
          <cell r="G1583">
            <v>1900</v>
          </cell>
          <cell r="H1583">
            <v>2100</v>
          </cell>
          <cell r="J1583">
            <v>10000</v>
          </cell>
          <cell r="K1583" t="str">
            <v>Steel Drum</v>
          </cell>
          <cell r="L1583">
            <v>643</v>
          </cell>
          <cell r="M1583" t="str">
            <v/>
          </cell>
          <cell r="N1583">
            <v>6.9395818222390044</v>
          </cell>
        </row>
        <row r="1584">
          <cell r="A1584" t="str">
            <v>Steel - without Wooden Lagging</v>
          </cell>
          <cell r="B1584" t="str">
            <v>STB260030</v>
          </cell>
          <cell r="C1584">
            <v>2600</v>
          </cell>
          <cell r="D1584">
            <v>2600</v>
          </cell>
          <cell r="E1584">
            <v>1150</v>
          </cell>
          <cell r="F1584">
            <v>1300</v>
          </cell>
          <cell r="G1584">
            <v>1500</v>
          </cell>
          <cell r="H1584">
            <v>1700</v>
          </cell>
          <cell r="J1584">
            <v>12000</v>
          </cell>
          <cell r="K1584" t="str">
            <v>Steel Drum</v>
          </cell>
          <cell r="L1584">
            <v>641</v>
          </cell>
          <cell r="M1584" t="str">
            <v/>
          </cell>
          <cell r="N1584">
            <v>5.551783267515713</v>
          </cell>
        </row>
        <row r="1585">
          <cell r="A1585" t="str">
            <v>Steel - without Wooden Lagging</v>
          </cell>
          <cell r="B1585" t="str">
            <v>STB260029</v>
          </cell>
          <cell r="C1585">
            <v>2600</v>
          </cell>
          <cell r="D1585">
            <v>2600</v>
          </cell>
          <cell r="E1585">
            <v>1450</v>
          </cell>
          <cell r="F1585">
            <v>1400</v>
          </cell>
          <cell r="G1585">
            <v>1600</v>
          </cell>
          <cell r="H1585">
            <v>1800</v>
          </cell>
          <cell r="J1585">
            <v>12000</v>
          </cell>
          <cell r="K1585" t="str">
            <v>Steel Drum</v>
          </cell>
          <cell r="L1585">
            <v>647</v>
          </cell>
          <cell r="M1585" t="str">
            <v/>
          </cell>
          <cell r="N1585">
            <v>5.1211887244330612</v>
          </cell>
        </row>
        <row r="1586">
          <cell r="A1586" t="str">
            <v>Steel - without Wooden Lagging</v>
          </cell>
          <cell r="B1586" t="str">
            <v>STB260011</v>
          </cell>
          <cell r="C1586">
            <v>2600</v>
          </cell>
          <cell r="D1586">
            <v>2600</v>
          </cell>
          <cell r="E1586">
            <v>1350</v>
          </cell>
          <cell r="F1586">
            <v>1500</v>
          </cell>
          <cell r="G1586">
            <v>1700</v>
          </cell>
          <cell r="H1586">
            <v>1900</v>
          </cell>
          <cell r="J1586">
            <v>12000</v>
          </cell>
          <cell r="K1586" t="str">
            <v>Steel Drum</v>
          </cell>
          <cell r="L1586">
            <v>683</v>
          </cell>
          <cell r="M1586" t="str">
            <v/>
          </cell>
          <cell r="N1586">
            <v>5.816855147662352</v>
          </cell>
        </row>
        <row r="1587">
          <cell r="A1587" t="str">
            <v>Steel - without Wooden Lagging</v>
          </cell>
          <cell r="B1587" t="str">
            <v>STB270040</v>
          </cell>
          <cell r="C1587">
            <v>2700</v>
          </cell>
          <cell r="D1587">
            <v>2700</v>
          </cell>
          <cell r="E1587">
            <v>1700</v>
          </cell>
          <cell r="F1587">
            <v>1780</v>
          </cell>
          <cell r="G1587">
            <v>1900</v>
          </cell>
          <cell r="H1587">
            <v>2100</v>
          </cell>
          <cell r="J1587">
            <v>5000</v>
          </cell>
          <cell r="K1587" t="str">
            <v>Steel Drum</v>
          </cell>
          <cell r="L1587">
            <v>635</v>
          </cell>
          <cell r="M1587" t="str">
            <v/>
          </cell>
          <cell r="N1587">
            <v>6.1512384157288151</v>
          </cell>
        </row>
        <row r="1588">
          <cell r="A1588" t="str">
            <v>Steel - without Wooden Lagging</v>
          </cell>
          <cell r="B1588" t="str">
            <v>STB270038</v>
          </cell>
          <cell r="C1588">
            <v>2700</v>
          </cell>
          <cell r="D1588">
            <v>2700</v>
          </cell>
          <cell r="E1588">
            <v>1600</v>
          </cell>
          <cell r="F1588">
            <v>1800</v>
          </cell>
          <cell r="G1588">
            <v>1900</v>
          </cell>
          <cell r="H1588">
            <v>2100</v>
          </cell>
          <cell r="J1588">
            <v>5000</v>
          </cell>
          <cell r="K1588" t="str">
            <v>Steel Drum</v>
          </cell>
          <cell r="L1588">
            <v>659</v>
          </cell>
          <cell r="M1588" t="str">
            <v/>
          </cell>
          <cell r="N1588">
            <v>6.6868799631658744</v>
          </cell>
        </row>
        <row r="1589">
          <cell r="A1589" t="str">
            <v>Steel - without Wooden Lagging</v>
          </cell>
          <cell r="B1589" t="str">
            <v>STB270044</v>
          </cell>
          <cell r="C1589">
            <v>2700</v>
          </cell>
          <cell r="D1589">
            <v>2700</v>
          </cell>
          <cell r="E1589">
            <v>1500</v>
          </cell>
          <cell r="F1589">
            <v>1700</v>
          </cell>
          <cell r="G1589">
            <v>1900</v>
          </cell>
          <cell r="H1589">
            <v>2100</v>
          </cell>
          <cell r="J1589">
            <v>5000</v>
          </cell>
          <cell r="K1589" t="str">
            <v>Steel Drum</v>
          </cell>
          <cell r="L1589">
            <v>633</v>
          </cell>
          <cell r="M1589" t="str">
            <v/>
          </cell>
          <cell r="N1589">
            <v>6.7292914639893366</v>
          </cell>
        </row>
        <row r="1590">
          <cell r="A1590" t="str">
            <v>Steel - without Wooden Lagging</v>
          </cell>
          <cell r="B1590" t="str">
            <v>STB270025</v>
          </cell>
          <cell r="C1590">
            <v>2700</v>
          </cell>
          <cell r="D1590">
            <v>2700</v>
          </cell>
          <cell r="E1590">
            <v>1800</v>
          </cell>
          <cell r="F1590">
            <v>1500</v>
          </cell>
          <cell r="G1590">
            <v>1700</v>
          </cell>
          <cell r="H1590">
            <v>1700</v>
          </cell>
          <cell r="J1590">
            <v>8000</v>
          </cell>
          <cell r="K1590" t="str">
            <v>Steel Drum</v>
          </cell>
          <cell r="L1590">
            <v>590</v>
          </cell>
          <cell r="M1590" t="str">
            <v/>
          </cell>
          <cell r="N1590">
            <v>4.7712938426394986</v>
          </cell>
        </row>
        <row r="1591">
          <cell r="A1591" t="str">
            <v>Steel - without Wooden Lagging</v>
          </cell>
          <cell r="B1591" t="str">
            <v>STB270019</v>
          </cell>
          <cell r="C1591">
            <v>2700</v>
          </cell>
          <cell r="D1591">
            <v>2700</v>
          </cell>
          <cell r="E1591">
            <v>1450</v>
          </cell>
          <cell r="F1591">
            <v>1500</v>
          </cell>
          <cell r="G1591">
            <v>1700</v>
          </cell>
          <cell r="H1591">
            <v>1700</v>
          </cell>
          <cell r="J1591">
            <v>8000</v>
          </cell>
          <cell r="K1591" t="str">
            <v>Steel Drum</v>
          </cell>
          <cell r="L1591">
            <v>613</v>
          </cell>
          <cell r="M1591" t="str">
            <v/>
          </cell>
          <cell r="N1591">
            <v>6.1113794589363941</v>
          </cell>
        </row>
        <row r="1592">
          <cell r="A1592" t="str">
            <v>Steel - without Wooden Lagging</v>
          </cell>
          <cell r="B1592" t="str">
            <v>STB270041</v>
          </cell>
          <cell r="C1592">
            <v>2700</v>
          </cell>
          <cell r="D1592">
            <v>2700</v>
          </cell>
          <cell r="E1592">
            <v>1800</v>
          </cell>
          <cell r="F1592">
            <v>1780</v>
          </cell>
          <cell r="G1592">
            <v>1900</v>
          </cell>
          <cell r="H1592">
            <v>2100</v>
          </cell>
          <cell r="J1592">
            <v>8000</v>
          </cell>
          <cell r="K1592" t="str">
            <v>Steel Drum</v>
          </cell>
          <cell r="L1592">
            <v>720</v>
          </cell>
          <cell r="M1592" t="str">
            <v/>
          </cell>
          <cell r="N1592">
            <v>5.6619353599322055</v>
          </cell>
        </row>
        <row r="1593">
          <cell r="A1593" t="str">
            <v>Steel - without Wooden Lagging</v>
          </cell>
          <cell r="B1593" t="str">
            <v>STB270042</v>
          </cell>
          <cell r="C1593">
            <v>2700</v>
          </cell>
          <cell r="D1593">
            <v>2700</v>
          </cell>
          <cell r="E1593">
            <v>1550</v>
          </cell>
          <cell r="F1593">
            <v>1700</v>
          </cell>
          <cell r="G1593">
            <v>1900</v>
          </cell>
          <cell r="H1593">
            <v>2100</v>
          </cell>
          <cell r="J1593">
            <v>8000</v>
          </cell>
          <cell r="K1593" t="str">
            <v>Steel Drum</v>
          </cell>
          <cell r="L1593">
            <v>694</v>
          </cell>
          <cell r="M1593" t="str">
            <v/>
          </cell>
          <cell r="N1593">
            <v>6.5256769901285487</v>
          </cell>
        </row>
        <row r="1594">
          <cell r="A1594" t="str">
            <v>Steel - without Wooden Lagging</v>
          </cell>
          <cell r="B1594" t="str">
            <v>STB270018</v>
          </cell>
          <cell r="C1594">
            <v>2700</v>
          </cell>
          <cell r="D1594">
            <v>2700</v>
          </cell>
          <cell r="E1594">
            <v>1450</v>
          </cell>
          <cell r="F1594">
            <v>1780</v>
          </cell>
          <cell r="G1594">
            <v>1900</v>
          </cell>
          <cell r="H1594">
            <v>2100</v>
          </cell>
          <cell r="J1594">
            <v>8000</v>
          </cell>
          <cell r="K1594" t="str">
            <v>Steel Drum</v>
          </cell>
          <cell r="L1594">
            <v>694</v>
          </cell>
          <cell r="M1594" t="str">
            <v/>
          </cell>
          <cell r="N1594">
            <v>7.2521702912711881</v>
          </cell>
        </row>
        <row r="1595">
          <cell r="A1595" t="str">
            <v>Steel - without Wooden Lagging</v>
          </cell>
          <cell r="B1595" t="str">
            <v>STB270034</v>
          </cell>
          <cell r="C1595">
            <v>2700</v>
          </cell>
          <cell r="D1595">
            <v>2700</v>
          </cell>
          <cell r="E1595">
            <v>1100</v>
          </cell>
          <cell r="F1595">
            <v>1400</v>
          </cell>
          <cell r="G1595">
            <v>1600</v>
          </cell>
          <cell r="H1595">
            <v>1800</v>
          </cell>
          <cell r="J1595">
            <v>10000</v>
          </cell>
          <cell r="K1595" t="str">
            <v>Steel Drum</v>
          </cell>
          <cell r="L1595">
            <v>704</v>
          </cell>
          <cell r="M1595" t="str">
            <v/>
          </cell>
          <cell r="N1595">
            <v>6.6853091668390796</v>
          </cell>
        </row>
        <row r="1596">
          <cell r="A1596" t="str">
            <v>Steel - without Wooden Lagging</v>
          </cell>
          <cell r="B1596" t="str">
            <v>STB270037</v>
          </cell>
          <cell r="C1596">
            <v>2700</v>
          </cell>
          <cell r="D1596">
            <v>2700</v>
          </cell>
          <cell r="E1596">
            <v>1500</v>
          </cell>
          <cell r="F1596">
            <v>1700</v>
          </cell>
          <cell r="G1596">
            <v>1900</v>
          </cell>
          <cell r="H1596">
            <v>2100</v>
          </cell>
          <cell r="J1596">
            <v>10000</v>
          </cell>
          <cell r="K1596" t="str">
            <v>Steel Drum</v>
          </cell>
          <cell r="L1596">
            <v>697</v>
          </cell>
          <cell r="M1596" t="str">
            <v/>
          </cell>
          <cell r="N1596">
            <v>6.7292914639893366</v>
          </cell>
        </row>
        <row r="1597">
          <cell r="A1597" t="str">
            <v>Steel - without Wooden Lagging</v>
          </cell>
          <cell r="B1597" t="str">
            <v>STB270039</v>
          </cell>
          <cell r="C1597">
            <v>2700</v>
          </cell>
          <cell r="D1597">
            <v>2700</v>
          </cell>
          <cell r="E1597">
            <v>1400</v>
          </cell>
          <cell r="F1597">
            <v>1780</v>
          </cell>
          <cell r="G1597">
            <v>1900</v>
          </cell>
          <cell r="H1597">
            <v>2100</v>
          </cell>
          <cell r="J1597">
            <v>10000</v>
          </cell>
          <cell r="K1597" t="str">
            <v>Steel Drum</v>
          </cell>
          <cell r="L1597">
            <v>704</v>
          </cell>
          <cell r="M1597" t="str">
            <v/>
          </cell>
          <cell r="N1597">
            <v>7.4513865354169511</v>
          </cell>
        </row>
        <row r="1598">
          <cell r="A1598" t="str">
            <v>Steel - without Wooden Lagging</v>
          </cell>
          <cell r="B1598" t="str">
            <v>STB270046</v>
          </cell>
          <cell r="C1598">
            <v>2700</v>
          </cell>
          <cell r="D1598">
            <v>2700</v>
          </cell>
          <cell r="E1598">
            <v>1400</v>
          </cell>
          <cell r="F1598">
            <v>1300</v>
          </cell>
          <cell r="G1598">
            <v>1500</v>
          </cell>
          <cell r="H1598">
            <v>1700</v>
          </cell>
          <cell r="J1598">
            <v>12000</v>
          </cell>
          <cell r="K1598" t="str">
            <v>Steel Drum</v>
          </cell>
          <cell r="L1598">
            <v>692</v>
          </cell>
          <cell r="M1598" t="str">
            <v/>
          </cell>
          <cell r="N1598">
            <v>5.4420238741809195</v>
          </cell>
        </row>
        <row r="1599">
          <cell r="A1599" t="str">
            <v>Steel - without Wooden Lagging</v>
          </cell>
          <cell r="B1599" t="str">
            <v>STB270015</v>
          </cell>
          <cell r="C1599">
            <v>2700</v>
          </cell>
          <cell r="D1599">
            <v>2700</v>
          </cell>
          <cell r="E1599">
            <v>1450</v>
          </cell>
          <cell r="F1599">
            <v>1500</v>
          </cell>
          <cell r="G1599">
            <v>1700</v>
          </cell>
          <cell r="H1599">
            <v>1900</v>
          </cell>
          <cell r="J1599">
            <v>12000</v>
          </cell>
          <cell r="K1599" t="str">
            <v>Steel Drum</v>
          </cell>
          <cell r="L1599">
            <v>691</v>
          </cell>
          <cell r="M1599" t="str">
            <v/>
          </cell>
          <cell r="N1599">
            <v>6.1113794589363941</v>
          </cell>
        </row>
        <row r="1600">
          <cell r="A1600" t="str">
            <v>Steel - without Wooden Lagging</v>
          </cell>
          <cell r="B1600" t="str">
            <v>STB280047</v>
          </cell>
          <cell r="C1600">
            <v>2800</v>
          </cell>
          <cell r="D1600">
            <v>2800</v>
          </cell>
          <cell r="E1600">
            <v>1800</v>
          </cell>
          <cell r="F1600">
            <v>1780</v>
          </cell>
          <cell r="G1600">
            <v>1900</v>
          </cell>
          <cell r="H1600">
            <v>2100</v>
          </cell>
          <cell r="J1600">
            <v>5000</v>
          </cell>
          <cell r="K1600" t="str">
            <v>Steel Drum</v>
          </cell>
          <cell r="L1600">
            <v>669</v>
          </cell>
          <cell r="M1600" t="str">
            <v/>
          </cell>
          <cell r="N1600">
            <v>6.4308401618983071</v>
          </cell>
        </row>
        <row r="1601">
          <cell r="A1601" t="str">
            <v>Steel - without Wooden Lagging</v>
          </cell>
          <cell r="B1601" t="str">
            <v>STB280022</v>
          </cell>
          <cell r="C1601">
            <v>2800</v>
          </cell>
          <cell r="D1601">
            <v>2800</v>
          </cell>
          <cell r="E1601">
            <v>2000</v>
          </cell>
          <cell r="F1601">
            <v>1780</v>
          </cell>
          <cell r="G1601">
            <v>1900</v>
          </cell>
          <cell r="H1601">
            <v>2100</v>
          </cell>
          <cell r="J1601">
            <v>6000</v>
          </cell>
          <cell r="K1601" t="str">
            <v>Steel Drum</v>
          </cell>
          <cell r="L1601">
            <v>671</v>
          </cell>
          <cell r="M1601" t="str">
            <v/>
          </cell>
          <cell r="N1601">
            <v>5.3683535264542392</v>
          </cell>
        </row>
        <row r="1602">
          <cell r="A1602" t="str">
            <v>Steel - without Wooden Lagging</v>
          </cell>
          <cell r="B1602" t="str">
            <v>STB280026</v>
          </cell>
          <cell r="C1602">
            <v>2800</v>
          </cell>
          <cell r="D1602">
            <v>2800</v>
          </cell>
          <cell r="E1602">
            <v>2000</v>
          </cell>
          <cell r="F1602">
            <v>1780</v>
          </cell>
          <cell r="G1602">
            <v>1900</v>
          </cell>
          <cell r="H1602">
            <v>2100</v>
          </cell>
          <cell r="J1602">
            <v>6000</v>
          </cell>
          <cell r="K1602" t="str">
            <v>Steel Drum</v>
          </cell>
          <cell r="L1602">
            <v>672</v>
          </cell>
          <cell r="M1602" t="str">
            <v/>
          </cell>
          <cell r="N1602">
            <v>5.3683535264542392</v>
          </cell>
        </row>
        <row r="1603">
          <cell r="A1603" t="str">
            <v>Steel - without Wooden Lagging</v>
          </cell>
          <cell r="B1603" t="str">
            <v>STB280044</v>
          </cell>
          <cell r="C1603">
            <v>2800</v>
          </cell>
          <cell r="D1603">
            <v>2800</v>
          </cell>
          <cell r="E1603">
            <v>1800</v>
          </cell>
          <cell r="F1603">
            <v>1500</v>
          </cell>
          <cell r="G1603">
            <v>1700</v>
          </cell>
          <cell r="H1603">
            <v>1700</v>
          </cell>
          <cell r="J1603">
            <v>8000</v>
          </cell>
          <cell r="K1603" t="str">
            <v>Steel Drum</v>
          </cell>
          <cell r="L1603">
            <v>633</v>
          </cell>
          <cell r="M1603" t="str">
            <v/>
          </cell>
          <cell r="N1603">
            <v>5.4192473274423936</v>
          </cell>
        </row>
        <row r="1604">
          <cell r="A1604" t="str">
            <v>Steel - without Wooden Lagging</v>
          </cell>
          <cell r="B1604" t="str">
            <v>STB280042</v>
          </cell>
          <cell r="C1604">
            <v>2800</v>
          </cell>
          <cell r="D1604">
            <v>2800</v>
          </cell>
          <cell r="E1604">
            <v>1600</v>
          </cell>
          <cell r="F1604">
            <v>1300</v>
          </cell>
          <cell r="G1604">
            <v>1500</v>
          </cell>
          <cell r="H1604">
            <v>1700</v>
          </cell>
          <cell r="J1604">
            <v>10000</v>
          </cell>
          <cell r="K1604" t="str">
            <v>Steel Drum</v>
          </cell>
          <cell r="L1604">
            <v>672</v>
          </cell>
          <cell r="M1604" t="str">
            <v/>
          </cell>
          <cell r="N1604">
            <v>5.3909729935600854</v>
          </cell>
        </row>
        <row r="1605">
          <cell r="A1605" t="str">
            <v>Steel - without Wooden Lagging</v>
          </cell>
          <cell r="B1605" t="str">
            <v>STB280041</v>
          </cell>
          <cell r="C1605">
            <v>2800</v>
          </cell>
          <cell r="D1605">
            <v>2800</v>
          </cell>
          <cell r="E1605">
            <v>1600</v>
          </cell>
          <cell r="F1605">
            <v>1400</v>
          </cell>
          <cell r="G1605">
            <v>1600</v>
          </cell>
          <cell r="H1605">
            <v>1800</v>
          </cell>
          <cell r="J1605">
            <v>10000</v>
          </cell>
          <cell r="K1605" t="str">
            <v>Steel Drum</v>
          </cell>
          <cell r="L1605">
            <v>695</v>
          </cell>
          <cell r="M1605" t="str">
            <v/>
          </cell>
          <cell r="N1605">
            <v>5.8056632238339381</v>
          </cell>
        </row>
        <row r="1606">
          <cell r="A1606" t="str">
            <v>Steel - without Wooden Lagging</v>
          </cell>
          <cell r="B1606" t="str">
            <v>STB280046</v>
          </cell>
          <cell r="C1606">
            <v>2800</v>
          </cell>
          <cell r="D1606">
            <v>2800</v>
          </cell>
          <cell r="E1606">
            <v>1300</v>
          </cell>
          <cell r="F1606">
            <v>1400</v>
          </cell>
          <cell r="G1606">
            <v>1600</v>
          </cell>
          <cell r="H1606">
            <v>1800</v>
          </cell>
          <cell r="J1606">
            <v>10000</v>
          </cell>
          <cell r="K1606" t="str">
            <v>Steel Drum</v>
          </cell>
          <cell r="L1606">
            <v>677</v>
          </cell>
          <cell r="M1606" t="str">
            <v/>
          </cell>
          <cell r="N1606">
            <v>6.7622781868520301</v>
          </cell>
        </row>
        <row r="1607">
          <cell r="A1607" t="str">
            <v>Steel - without Wooden Lagging</v>
          </cell>
          <cell r="B1607" t="str">
            <v>STB280025</v>
          </cell>
          <cell r="C1607">
            <v>2800</v>
          </cell>
          <cell r="D1607">
            <v>2800</v>
          </cell>
          <cell r="E1607">
            <v>1900</v>
          </cell>
          <cell r="F1607">
            <v>1780</v>
          </cell>
          <cell r="G1607">
            <v>1900</v>
          </cell>
          <cell r="H1607">
            <v>2100</v>
          </cell>
          <cell r="J1607">
            <v>10000</v>
          </cell>
          <cell r="K1607" t="str">
            <v>Steel Drum</v>
          </cell>
          <cell r="L1607">
            <v>715</v>
          </cell>
          <cell r="M1607" t="str">
            <v/>
          </cell>
          <cell r="N1607">
            <v>5.9135769314847471</v>
          </cell>
        </row>
        <row r="1608">
          <cell r="A1608" t="str">
            <v>Steel - without Wooden Lagging</v>
          </cell>
          <cell r="B1608" t="str">
            <v>STB280050</v>
          </cell>
          <cell r="C1608">
            <v>2800</v>
          </cell>
          <cell r="D1608">
            <v>2800</v>
          </cell>
          <cell r="E1608">
            <v>1400</v>
          </cell>
          <cell r="F1608">
            <v>1700</v>
          </cell>
          <cell r="G1608">
            <v>1900</v>
          </cell>
          <cell r="H1608">
            <v>2100</v>
          </cell>
          <cell r="J1608">
            <v>10000</v>
          </cell>
          <cell r="K1608" t="str">
            <v>Steel Drum</v>
          </cell>
          <cell r="L1608">
            <v>729</v>
          </cell>
          <cell r="M1608" t="str">
            <v/>
          </cell>
          <cell r="N1608">
            <v>7.8508400413208932</v>
          </cell>
        </row>
        <row r="1609">
          <cell r="A1609" t="str">
            <v>Steel - without Wooden Lagging</v>
          </cell>
          <cell r="B1609" t="str">
            <v>STB280049</v>
          </cell>
          <cell r="C1609">
            <v>2800</v>
          </cell>
          <cell r="D1609">
            <v>2800</v>
          </cell>
          <cell r="E1609">
            <v>1450</v>
          </cell>
          <cell r="F1609">
            <v>1700</v>
          </cell>
          <cell r="G1609">
            <v>1900</v>
          </cell>
          <cell r="H1609">
            <v>2100</v>
          </cell>
          <cell r="J1609">
            <v>12000</v>
          </cell>
          <cell r="K1609" t="str">
            <v>Steel Drum</v>
          </cell>
          <cell r="L1609">
            <v>819</v>
          </cell>
          <cell r="M1609" t="str">
            <v/>
          </cell>
          <cell r="N1609">
            <v>7.6605773362378615</v>
          </cell>
        </row>
        <row r="1610">
          <cell r="A1610" t="str">
            <v>Steel - without Wooden Lagging</v>
          </cell>
          <cell r="B1610" t="str">
            <v>STB280015</v>
          </cell>
          <cell r="C1610">
            <v>2800</v>
          </cell>
          <cell r="D1610">
            <v>2800</v>
          </cell>
          <cell r="E1610">
            <v>1400</v>
          </cell>
          <cell r="F1610">
            <v>1430</v>
          </cell>
          <cell r="G1610">
            <v>1550</v>
          </cell>
          <cell r="H1610">
            <v>1750</v>
          </cell>
          <cell r="J1610">
            <v>15000</v>
          </cell>
          <cell r="K1610" t="str">
            <v>Steel Drum</v>
          </cell>
          <cell r="L1610">
            <v>994</v>
          </cell>
          <cell r="M1610" t="str">
            <v/>
          </cell>
          <cell r="N1610">
            <v>6.6039419171111042</v>
          </cell>
        </row>
        <row r="1611">
          <cell r="A1611" t="str">
            <v>Steel - without Wooden Lagging</v>
          </cell>
          <cell r="B1611" t="str">
            <v>STB290043</v>
          </cell>
          <cell r="C1611">
            <v>2900</v>
          </cell>
          <cell r="D1611">
            <v>2900</v>
          </cell>
          <cell r="E1611">
            <v>2050</v>
          </cell>
          <cell r="F1611">
            <v>1500</v>
          </cell>
          <cell r="G1611">
            <v>1700</v>
          </cell>
          <cell r="H1611">
            <v>1700</v>
          </cell>
          <cell r="J1611">
            <v>5000</v>
          </cell>
          <cell r="K1611" t="str">
            <v>Steel Drum</v>
          </cell>
          <cell r="L1611">
            <v>619</v>
          </cell>
          <cell r="M1611" t="str">
            <v/>
          </cell>
          <cell r="N1611">
            <v>4.9568441587421459</v>
          </cell>
        </row>
        <row r="1612">
          <cell r="A1612" t="str">
            <v>Steel - without Wooden Lagging</v>
          </cell>
          <cell r="B1612" t="str">
            <v>STB290041</v>
          </cell>
          <cell r="C1612">
            <v>2900</v>
          </cell>
          <cell r="D1612">
            <v>2900</v>
          </cell>
          <cell r="E1612">
            <v>1900</v>
          </cell>
          <cell r="F1612">
            <v>1700</v>
          </cell>
          <cell r="G1612">
            <v>1900</v>
          </cell>
          <cell r="H1612">
            <v>2100</v>
          </cell>
          <cell r="J1612">
            <v>5000</v>
          </cell>
          <cell r="K1612" t="str">
            <v>Steel Drum</v>
          </cell>
          <cell r="L1612">
            <v>679</v>
          </cell>
          <cell r="M1612" t="str">
            <v/>
          </cell>
          <cell r="N1612">
            <v>6.4088490133231781</v>
          </cell>
        </row>
        <row r="1613">
          <cell r="A1613" t="str">
            <v>Steel - without Wooden Lagging</v>
          </cell>
          <cell r="B1613" t="str">
            <v>STB290045</v>
          </cell>
          <cell r="C1613">
            <v>2900</v>
          </cell>
          <cell r="D1613">
            <v>2900</v>
          </cell>
          <cell r="E1613">
            <v>1750</v>
          </cell>
          <cell r="F1613">
            <v>1780</v>
          </cell>
          <cell r="G1613">
            <v>1900</v>
          </cell>
          <cell r="H1613">
            <v>2100</v>
          </cell>
          <cell r="J1613">
            <v>5000</v>
          </cell>
          <cell r="K1613" t="str">
            <v>Steel Drum</v>
          </cell>
          <cell r="L1613">
            <v>702</v>
          </cell>
          <cell r="M1613" t="str">
            <v/>
          </cell>
          <cell r="N1613">
            <v>7.47585168820678</v>
          </cell>
        </row>
        <row r="1614">
          <cell r="A1614" t="str">
            <v>Steel - without Wooden Lagging</v>
          </cell>
          <cell r="B1614" t="str">
            <v>STB290039</v>
          </cell>
          <cell r="C1614">
            <v>2900</v>
          </cell>
          <cell r="D1614">
            <v>2900</v>
          </cell>
          <cell r="E1614">
            <v>1700</v>
          </cell>
          <cell r="F1614">
            <v>1780</v>
          </cell>
          <cell r="G1614">
            <v>1900</v>
          </cell>
          <cell r="H1614">
            <v>2100</v>
          </cell>
          <cell r="J1614">
            <v>5000</v>
          </cell>
          <cell r="K1614" t="str">
            <v>Steel Drum</v>
          </cell>
          <cell r="L1614">
            <v>721</v>
          </cell>
          <cell r="M1614" t="str">
            <v/>
          </cell>
          <cell r="N1614">
            <v>7.7170081942779678</v>
          </cell>
        </row>
        <row r="1615">
          <cell r="A1615" t="str">
            <v>Steel - without Wooden Lagging</v>
          </cell>
          <cell r="B1615" t="str">
            <v>STB290044</v>
          </cell>
          <cell r="C1615">
            <v>2900</v>
          </cell>
          <cell r="D1615">
            <v>2900</v>
          </cell>
          <cell r="E1615">
            <v>1400</v>
          </cell>
          <cell r="F1615">
            <v>1700</v>
          </cell>
          <cell r="G1615">
            <v>1900</v>
          </cell>
          <cell r="H1615">
            <v>2100</v>
          </cell>
          <cell r="J1615">
            <v>8000</v>
          </cell>
          <cell r="K1615" t="str">
            <v>Steel Drum</v>
          </cell>
          <cell r="L1615">
            <v>763</v>
          </cell>
          <cell r="M1615" t="str">
            <v/>
          </cell>
          <cell r="N1615">
            <v>8.6118908616530216</v>
          </cell>
        </row>
        <row r="1616">
          <cell r="A1616" t="str">
            <v>Steel - without Wooden Lagging</v>
          </cell>
          <cell r="B1616" t="str">
            <v>STB290036</v>
          </cell>
          <cell r="C1616">
            <v>2900</v>
          </cell>
          <cell r="D1616">
            <v>2900</v>
          </cell>
          <cell r="E1616">
            <v>1200</v>
          </cell>
          <cell r="F1616">
            <v>1300</v>
          </cell>
          <cell r="G1616">
            <v>1500</v>
          </cell>
          <cell r="H1616">
            <v>1700</v>
          </cell>
          <cell r="J1616">
            <v>10000</v>
          </cell>
          <cell r="K1616" t="str">
            <v>Steel Drum</v>
          </cell>
          <cell r="L1616">
            <v>796</v>
          </cell>
          <cell r="M1616" t="str">
            <v/>
          </cell>
          <cell r="N1616">
            <v>7.1164927585442781</v>
          </cell>
        </row>
        <row r="1617">
          <cell r="A1617" t="str">
            <v>Steel - without Wooden Lagging</v>
          </cell>
          <cell r="B1617" t="str">
            <v>STB290040</v>
          </cell>
          <cell r="C1617">
            <v>2900</v>
          </cell>
          <cell r="D1617">
            <v>2900</v>
          </cell>
          <cell r="E1617">
            <v>1700</v>
          </cell>
          <cell r="F1617">
            <v>1700</v>
          </cell>
          <cell r="G1617">
            <v>1900</v>
          </cell>
          <cell r="H1617">
            <v>2100</v>
          </cell>
          <cell r="J1617">
            <v>10000</v>
          </cell>
          <cell r="K1617" t="str">
            <v>Steel Drum</v>
          </cell>
          <cell r="L1617">
            <v>788</v>
          </cell>
          <cell r="M1617" t="str">
            <v/>
          </cell>
          <cell r="N1617">
            <v>7.3701763653216545</v>
          </cell>
        </row>
        <row r="1618">
          <cell r="A1618" t="str">
            <v>Steel - without Wooden Lagging</v>
          </cell>
          <cell r="B1618" t="str">
            <v>STB290042</v>
          </cell>
          <cell r="C1618">
            <v>2900</v>
          </cell>
          <cell r="D1618">
            <v>2900</v>
          </cell>
          <cell r="E1618">
            <v>1600</v>
          </cell>
          <cell r="F1618">
            <v>1700</v>
          </cell>
          <cell r="G1618">
            <v>1900</v>
          </cell>
          <cell r="H1618">
            <v>2100</v>
          </cell>
          <cell r="J1618">
            <v>10000</v>
          </cell>
          <cell r="K1618" t="str">
            <v>Steel Drum</v>
          </cell>
          <cell r="L1618">
            <v>771</v>
          </cell>
          <cell r="M1618" t="str">
            <v/>
          </cell>
          <cell r="N1618">
            <v>7.8107847349876236</v>
          </cell>
        </row>
        <row r="1619">
          <cell r="A1619" t="str">
            <v>Steel - without Wooden Lagging</v>
          </cell>
          <cell r="B1619" t="str">
            <v>STB290019</v>
          </cell>
          <cell r="C1619">
            <v>2900</v>
          </cell>
          <cell r="D1619">
            <v>2900</v>
          </cell>
          <cell r="E1619">
            <v>1750</v>
          </cell>
          <cell r="F1619">
            <v>1780</v>
          </cell>
          <cell r="G1619">
            <v>1900</v>
          </cell>
          <cell r="H1619">
            <v>2100</v>
          </cell>
          <cell r="J1619">
            <v>13000</v>
          </cell>
          <cell r="K1619" t="str">
            <v>Steel Drum</v>
          </cell>
          <cell r="L1619">
            <v>970</v>
          </cell>
          <cell r="M1619" t="str">
            <v/>
          </cell>
          <cell r="N1619">
            <v>7.47585168820678</v>
          </cell>
        </row>
        <row r="1620">
          <cell r="A1620" t="str">
            <v>Steel - without Wooden Lagging</v>
          </cell>
          <cell r="B1620" t="str">
            <v>STB300045</v>
          </cell>
          <cell r="C1620">
            <v>3000</v>
          </cell>
          <cell r="D1620">
            <v>3000</v>
          </cell>
          <cell r="E1620">
            <v>1850</v>
          </cell>
          <cell r="F1620">
            <v>1500</v>
          </cell>
          <cell r="G1620">
            <v>1700</v>
          </cell>
          <cell r="H1620">
            <v>1700</v>
          </cell>
          <cell r="J1620">
            <v>4000</v>
          </cell>
          <cell r="K1620" t="str">
            <v>Steel Drum</v>
          </cell>
          <cell r="L1620">
            <v>617</v>
          </cell>
          <cell r="M1620" t="str">
            <v/>
          </cell>
          <cell r="N1620">
            <v>6.5708373845239008</v>
          </cell>
        </row>
        <row r="1621">
          <cell r="A1621" t="str">
            <v>Steel - without Wooden Lagging</v>
          </cell>
          <cell r="B1621" t="str">
            <v>STB300023</v>
          </cell>
          <cell r="C1621">
            <v>3000</v>
          </cell>
          <cell r="D1621">
            <v>3000</v>
          </cell>
          <cell r="E1621">
            <v>2300</v>
          </cell>
          <cell r="F1621">
            <v>1800</v>
          </cell>
          <cell r="G1621">
            <v>1900</v>
          </cell>
          <cell r="H1621">
            <v>2100</v>
          </cell>
          <cell r="J1621">
            <v>4000</v>
          </cell>
          <cell r="K1621" t="str">
            <v>Steel Drum</v>
          </cell>
          <cell r="L1621">
            <v>789</v>
          </cell>
          <cell r="M1621" t="str">
            <v/>
          </cell>
          <cell r="N1621">
            <v>5.2448889351681593</v>
          </cell>
        </row>
        <row r="1622">
          <cell r="A1622" t="str">
            <v>Steel - without Wooden Lagging</v>
          </cell>
          <cell r="B1622" t="str">
            <v>STB300048</v>
          </cell>
          <cell r="C1622">
            <v>3000</v>
          </cell>
          <cell r="D1622">
            <v>3000</v>
          </cell>
          <cell r="E1622">
            <v>1750</v>
          </cell>
          <cell r="F1622">
            <v>1700</v>
          </cell>
          <cell r="G1622">
            <v>1900</v>
          </cell>
          <cell r="H1622">
            <v>2100</v>
          </cell>
          <cell r="J1622">
            <v>6000</v>
          </cell>
          <cell r="K1622" t="str">
            <v>Steel Drum</v>
          </cell>
          <cell r="L1622">
            <v>760</v>
          </cell>
          <cell r="M1622" t="str">
            <v/>
          </cell>
          <cell r="N1622">
            <v>7.9276127117929933</v>
          </cell>
        </row>
        <row r="1623">
          <cell r="A1623" t="str">
            <v>Steel - without Wooden Lagging</v>
          </cell>
          <cell r="B1623" t="str">
            <v>STB300043</v>
          </cell>
          <cell r="C1623">
            <v>3000</v>
          </cell>
          <cell r="D1623">
            <v>3000</v>
          </cell>
          <cell r="E1623">
            <v>1500</v>
          </cell>
          <cell r="F1623">
            <v>1500</v>
          </cell>
          <cell r="G1623">
            <v>1700</v>
          </cell>
          <cell r="H1623">
            <v>1700</v>
          </cell>
          <cell r="J1623">
            <v>8000</v>
          </cell>
          <cell r="K1623" t="str">
            <v>Steel Drum</v>
          </cell>
          <cell r="L1623">
            <v>708</v>
          </cell>
          <cell r="M1623" t="str">
            <v/>
          </cell>
          <cell r="N1623">
            <v>7.9521564043991644</v>
          </cell>
        </row>
        <row r="1624">
          <cell r="A1624" t="str">
            <v>Steel - without Wooden Lagging</v>
          </cell>
          <cell r="B1624" t="str">
            <v>STB305001</v>
          </cell>
          <cell r="C1624">
            <v>3050</v>
          </cell>
          <cell r="D1624">
            <v>3050</v>
          </cell>
          <cell r="E1624">
            <v>2200</v>
          </cell>
          <cell r="F1624">
            <v>1780</v>
          </cell>
          <cell r="G1624">
            <v>1900</v>
          </cell>
          <cell r="H1624">
            <v>2100</v>
          </cell>
          <cell r="J1624">
            <v>6000</v>
          </cell>
          <cell r="K1624" t="str">
            <v>Steel Drum</v>
          </cell>
          <cell r="L1624">
            <v>791</v>
          </cell>
          <cell r="M1624" t="str">
            <v/>
          </cell>
          <cell r="N1624">
            <v>6.2386139614067799</v>
          </cell>
        </row>
        <row r="1625">
          <cell r="A1625" t="str">
            <v>Steel - without Wooden Lagging</v>
          </cell>
          <cell r="B1625" t="str">
            <v>STB310050</v>
          </cell>
          <cell r="C1625">
            <v>3100</v>
          </cell>
          <cell r="D1625">
            <v>3100</v>
          </cell>
          <cell r="E1625">
            <v>2250</v>
          </cell>
          <cell r="F1625">
            <v>1500</v>
          </cell>
          <cell r="G1625">
            <v>1700</v>
          </cell>
          <cell r="H1625">
            <v>1700</v>
          </cell>
          <cell r="J1625">
            <v>5000</v>
          </cell>
          <cell r="K1625" t="str">
            <v>Steel Drum</v>
          </cell>
          <cell r="L1625">
            <v>694</v>
          </cell>
          <cell r="M1625" t="str">
            <v/>
          </cell>
          <cell r="N1625">
            <v>5.3573972220748445</v>
          </cell>
        </row>
        <row r="1626">
          <cell r="A1626" t="str">
            <v>Steel - without Wooden Lagging</v>
          </cell>
          <cell r="B1626" t="str">
            <v>STB310045</v>
          </cell>
          <cell r="C1626">
            <v>3100</v>
          </cell>
          <cell r="D1626">
            <v>3100</v>
          </cell>
          <cell r="E1626">
            <v>1800</v>
          </cell>
          <cell r="F1626">
            <v>1700</v>
          </cell>
          <cell r="G1626">
            <v>1900</v>
          </cell>
          <cell r="H1626">
            <v>2100</v>
          </cell>
          <cell r="J1626">
            <v>6000</v>
          </cell>
          <cell r="K1626" t="str">
            <v>Steel Drum</v>
          </cell>
          <cell r="L1626">
            <v>749</v>
          </cell>
          <cell r="M1626" t="str">
            <v/>
          </cell>
          <cell r="N1626">
            <v>8.5050767114309682</v>
          </cell>
        </row>
        <row r="1627">
          <cell r="A1627" t="str">
            <v>Steel - without Wooden Lagging</v>
          </cell>
          <cell r="B1627" t="str">
            <v>STB310046</v>
          </cell>
          <cell r="C1627">
            <v>3100</v>
          </cell>
          <cell r="D1627">
            <v>3100</v>
          </cell>
          <cell r="E1627">
            <v>1850</v>
          </cell>
          <cell r="F1627">
            <v>1700</v>
          </cell>
          <cell r="G1627">
            <v>1900</v>
          </cell>
          <cell r="H1627">
            <v>2100</v>
          </cell>
          <cell r="J1627">
            <v>8000</v>
          </cell>
          <cell r="K1627" t="str">
            <v>Steel Drum</v>
          </cell>
          <cell r="L1627">
            <v>828</v>
          </cell>
          <cell r="M1627" t="str">
            <v/>
          </cell>
          <cell r="N1627">
            <v>8.2614069312369089</v>
          </cell>
        </row>
        <row r="1628">
          <cell r="A1628" t="str">
            <v>Steel - without Wooden Lagging</v>
          </cell>
          <cell r="B1628" t="str">
            <v>STB310048</v>
          </cell>
          <cell r="C1628">
            <v>3100</v>
          </cell>
          <cell r="D1628">
            <v>3100</v>
          </cell>
          <cell r="E1628">
            <v>1700</v>
          </cell>
          <cell r="F1628">
            <v>1700</v>
          </cell>
          <cell r="G1628">
            <v>1900</v>
          </cell>
          <cell r="H1628">
            <v>2100</v>
          </cell>
          <cell r="J1628">
            <v>8000</v>
          </cell>
          <cell r="K1628" t="str">
            <v>Steel Drum</v>
          </cell>
          <cell r="L1628">
            <v>846</v>
          </cell>
          <cell r="M1628" t="str">
            <v/>
          </cell>
          <cell r="N1628">
            <v>8.9723886186524489</v>
          </cell>
        </row>
        <row r="1629">
          <cell r="A1629" t="str">
            <v>Steel - without Wooden Lagging</v>
          </cell>
          <cell r="B1629" t="str">
            <v>STB310052</v>
          </cell>
          <cell r="C1629">
            <v>3100</v>
          </cell>
          <cell r="D1629">
            <v>3100</v>
          </cell>
          <cell r="E1629">
            <v>1600</v>
          </cell>
          <cell r="F1629">
            <v>1780</v>
          </cell>
          <cell r="G1629">
            <v>1900</v>
          </cell>
          <cell r="H1629">
            <v>2100</v>
          </cell>
          <cell r="J1629">
            <v>10000</v>
          </cell>
          <cell r="K1629" t="str">
            <v>Steel Drum</v>
          </cell>
          <cell r="L1629">
            <v>840</v>
          </cell>
          <cell r="M1629" t="str">
            <v/>
          </cell>
          <cell r="N1629">
            <v>9.8559615524745769</v>
          </cell>
        </row>
        <row r="1630">
          <cell r="A1630" t="str">
            <v>Steel - without Wooden Lagging</v>
          </cell>
          <cell r="B1630" t="str">
            <v>STB310054</v>
          </cell>
          <cell r="C1630">
            <v>3100</v>
          </cell>
          <cell r="D1630">
            <v>3100</v>
          </cell>
          <cell r="E1630">
            <v>1950</v>
          </cell>
          <cell r="F1630">
            <v>1700</v>
          </cell>
          <cell r="G1630">
            <v>1900</v>
          </cell>
          <cell r="H1630">
            <v>2100</v>
          </cell>
          <cell r="J1630">
            <v>12000</v>
          </cell>
          <cell r="K1630" t="str">
            <v>Steel Drum</v>
          </cell>
          <cell r="L1630">
            <v>941</v>
          </cell>
          <cell r="M1630" t="str">
            <v/>
          </cell>
          <cell r="N1630">
            <v>7.7540397176821569</v>
          </cell>
        </row>
        <row r="1631">
          <cell r="A1631" t="str">
            <v>Steel - without Wooden Lagging</v>
          </cell>
          <cell r="B1631" t="str">
            <v>STB310047</v>
          </cell>
          <cell r="C1631">
            <v>3100</v>
          </cell>
          <cell r="D1631">
            <v>3100</v>
          </cell>
          <cell r="E1631">
            <v>1600</v>
          </cell>
          <cell r="F1631">
            <v>1700</v>
          </cell>
          <cell r="G1631">
            <v>1900</v>
          </cell>
          <cell r="H1631">
            <v>2100</v>
          </cell>
          <cell r="J1631">
            <v>12000</v>
          </cell>
          <cell r="K1631" t="str">
            <v>Steel Drum</v>
          </cell>
          <cell r="L1631">
            <v>928</v>
          </cell>
          <cell r="M1631" t="str">
            <v/>
          </cell>
          <cell r="N1631">
            <v>9.412996988318417</v>
          </cell>
        </row>
        <row r="1632">
          <cell r="A1632" t="str">
            <v>Steel - without Wooden Lagging</v>
          </cell>
          <cell r="B1632" t="str">
            <v>STB310051</v>
          </cell>
          <cell r="C1632">
            <v>3100</v>
          </cell>
          <cell r="D1632">
            <v>3100</v>
          </cell>
          <cell r="E1632">
            <v>1500</v>
          </cell>
          <cell r="F1632">
            <v>1700</v>
          </cell>
          <cell r="G1632">
            <v>1900</v>
          </cell>
          <cell r="H1632">
            <v>2100</v>
          </cell>
          <cell r="J1632">
            <v>15000</v>
          </cell>
          <cell r="K1632" t="str">
            <v>Steel Drum</v>
          </cell>
          <cell r="L1632">
            <v>1138</v>
          </cell>
          <cell r="M1632" t="str">
            <v/>
          </cell>
          <cell r="N1632">
            <v>9.8269018204288709</v>
          </cell>
        </row>
        <row r="1633">
          <cell r="A1633" t="str">
            <v>Steel - without Wooden Lagging</v>
          </cell>
          <cell r="B1633" t="str">
            <v>STB320040</v>
          </cell>
          <cell r="C1633">
            <v>3200</v>
          </cell>
          <cell r="D1633">
            <v>3200</v>
          </cell>
          <cell r="E1633">
            <v>1900</v>
          </cell>
          <cell r="F1633">
            <v>1700</v>
          </cell>
          <cell r="G1633">
            <v>1900</v>
          </cell>
          <cell r="H1633">
            <v>2100</v>
          </cell>
          <cell r="J1633">
            <v>5000</v>
          </cell>
          <cell r="K1633" t="str">
            <v>Steel Drum</v>
          </cell>
          <cell r="L1633">
            <v>769</v>
          </cell>
          <cell r="M1633" t="str">
            <v/>
          </cell>
          <cell r="N1633">
            <v>8.8522226996526392</v>
          </cell>
        </row>
        <row r="1634">
          <cell r="A1634" t="str">
            <v>Steel - without Wooden Lagging</v>
          </cell>
          <cell r="B1634" t="str">
            <v>STB320038</v>
          </cell>
          <cell r="C1634">
            <v>3200</v>
          </cell>
          <cell r="D1634">
            <v>3200</v>
          </cell>
          <cell r="E1634">
            <v>1850</v>
          </cell>
          <cell r="F1634">
            <v>1700</v>
          </cell>
          <cell r="G1634">
            <v>1900</v>
          </cell>
          <cell r="H1634">
            <v>2100</v>
          </cell>
          <cell r="J1634">
            <v>10000</v>
          </cell>
          <cell r="K1634" t="str">
            <v>Steel Drum</v>
          </cell>
          <cell r="L1634">
            <v>857</v>
          </cell>
          <cell r="M1634" t="str">
            <v/>
          </cell>
          <cell r="N1634">
            <v>9.1025683642355766</v>
          </cell>
        </row>
        <row r="1635">
          <cell r="A1635" t="str">
            <v>Steel - without Wooden Lagging</v>
          </cell>
          <cell r="B1635" t="str">
            <v>STB320039</v>
          </cell>
          <cell r="C1635">
            <v>3200</v>
          </cell>
          <cell r="D1635">
            <v>3200</v>
          </cell>
          <cell r="E1635">
            <v>1750</v>
          </cell>
          <cell r="F1635">
            <v>1700</v>
          </cell>
          <cell r="G1635">
            <v>1900</v>
          </cell>
          <cell r="H1635">
            <v>2100</v>
          </cell>
          <cell r="J1635">
            <v>10000</v>
          </cell>
          <cell r="K1635" t="str">
            <v>Steel Drum</v>
          </cell>
          <cell r="L1635">
            <v>860</v>
          </cell>
          <cell r="M1635" t="str">
            <v/>
          </cell>
          <cell r="N1635">
            <v>9.5832320402348135</v>
          </cell>
        </row>
        <row r="1636">
          <cell r="A1636" t="str">
            <v>Steel - without Wooden Lagging</v>
          </cell>
          <cell r="B1636" t="str">
            <v>STB320042</v>
          </cell>
          <cell r="C1636">
            <v>3200</v>
          </cell>
          <cell r="D1636">
            <v>3200</v>
          </cell>
          <cell r="E1636">
            <v>1950</v>
          </cell>
          <cell r="F1636">
            <v>1700</v>
          </cell>
          <cell r="G1636">
            <v>1900</v>
          </cell>
          <cell r="H1636">
            <v>2100</v>
          </cell>
          <cell r="J1636">
            <v>12000</v>
          </cell>
          <cell r="K1636" t="str">
            <v>Steel Drum</v>
          </cell>
          <cell r="L1636">
            <v>938</v>
          </cell>
          <cell r="M1636" t="str">
            <v/>
          </cell>
          <cell r="N1636">
            <v>8.5952011506808237</v>
          </cell>
        </row>
        <row r="1637">
          <cell r="A1637" t="str">
            <v>Steel - without Wooden Lagging</v>
          </cell>
          <cell r="B1637" t="str">
            <v>STB320041</v>
          </cell>
          <cell r="C1637">
            <v>3200</v>
          </cell>
          <cell r="D1637">
            <v>3200</v>
          </cell>
          <cell r="E1637">
            <v>1850</v>
          </cell>
          <cell r="F1637">
            <v>1700</v>
          </cell>
          <cell r="G1637">
            <v>1900</v>
          </cell>
          <cell r="H1637">
            <v>2100</v>
          </cell>
          <cell r="J1637">
            <v>12000</v>
          </cell>
          <cell r="K1637" t="str">
            <v>Steel Drum</v>
          </cell>
          <cell r="L1637">
            <v>1002</v>
          </cell>
          <cell r="M1637" t="str">
            <v/>
          </cell>
          <cell r="N1637">
            <v>9.1025683642355766</v>
          </cell>
        </row>
        <row r="1638">
          <cell r="A1638" t="str">
            <v>Steel - without Wooden Lagging</v>
          </cell>
          <cell r="B1638" t="str">
            <v>STB330039</v>
          </cell>
          <cell r="C1638">
            <v>3300</v>
          </cell>
          <cell r="D1638">
            <v>3300</v>
          </cell>
          <cell r="E1638">
            <v>1350</v>
          </cell>
          <cell r="F1638">
            <v>1400</v>
          </cell>
          <cell r="G1638">
            <v>1600</v>
          </cell>
          <cell r="H1638">
            <v>1600</v>
          </cell>
          <cell r="J1638">
            <v>7000</v>
          </cell>
          <cell r="K1638" t="str">
            <v>Steel Drum</v>
          </cell>
          <cell r="L1638">
            <v>807</v>
          </cell>
          <cell r="M1638" t="str">
            <v/>
          </cell>
          <cell r="N1638">
            <v>9.9702369852489063</v>
          </cell>
        </row>
        <row r="1639">
          <cell r="A1639" t="str">
            <v>Steel - without Wooden Lagging</v>
          </cell>
          <cell r="B1639" t="str">
            <v>STB330023</v>
          </cell>
          <cell r="C1639">
            <v>3300</v>
          </cell>
          <cell r="D1639">
            <v>3300</v>
          </cell>
          <cell r="E1639">
            <v>2300</v>
          </cell>
          <cell r="F1639">
            <v>1780</v>
          </cell>
          <cell r="G1639">
            <v>1900</v>
          </cell>
          <cell r="H1639">
            <v>2100</v>
          </cell>
          <cell r="J1639">
            <v>8000</v>
          </cell>
          <cell r="K1639" t="str">
            <v>Steel Drum</v>
          </cell>
          <cell r="L1639">
            <v>972</v>
          </cell>
          <cell r="M1639" t="str">
            <v/>
          </cell>
          <cell r="N1639">
            <v>7.8288488927457633</v>
          </cell>
        </row>
        <row r="1640">
          <cell r="A1640" t="str">
            <v>Steel - without Wooden Lagging</v>
          </cell>
          <cell r="B1640" t="str">
            <v>STB330040</v>
          </cell>
          <cell r="C1640">
            <v>3300</v>
          </cell>
          <cell r="D1640">
            <v>3300</v>
          </cell>
          <cell r="E1640">
            <v>1800</v>
          </cell>
          <cell r="F1640">
            <v>1700</v>
          </cell>
          <cell r="G1640">
            <v>1900</v>
          </cell>
          <cell r="H1640">
            <v>2100</v>
          </cell>
          <cell r="J1640">
            <v>8000</v>
          </cell>
          <cell r="K1640" t="str">
            <v>Steel Drum</v>
          </cell>
          <cell r="L1640">
            <v>899</v>
          </cell>
          <cell r="M1640" t="str">
            <v/>
          </cell>
          <cell r="N1640">
            <v>10.214103114983814</v>
          </cell>
        </row>
        <row r="1641">
          <cell r="A1641" t="str">
            <v>Steel - without Wooden Lagging</v>
          </cell>
          <cell r="B1641" t="str">
            <v>STB330041</v>
          </cell>
          <cell r="C1641">
            <v>3300</v>
          </cell>
          <cell r="D1641">
            <v>3300</v>
          </cell>
          <cell r="E1641">
            <v>1600</v>
          </cell>
          <cell r="F1641">
            <v>1700</v>
          </cell>
          <cell r="G1641">
            <v>1900</v>
          </cell>
          <cell r="H1641">
            <v>2100</v>
          </cell>
          <cell r="J1641">
            <v>10000</v>
          </cell>
          <cell r="K1641" t="str">
            <v>Steel Drum</v>
          </cell>
          <cell r="L1641">
            <v>900</v>
          </cell>
          <cell r="M1641" t="str">
            <v/>
          </cell>
          <cell r="N1641">
            <v>11.122023391871265</v>
          </cell>
        </row>
        <row r="1642">
          <cell r="A1642" t="str">
            <v>Steel - without Wooden Lagging</v>
          </cell>
          <cell r="B1642" t="str">
            <v>STB330042</v>
          </cell>
          <cell r="C1642">
            <v>3300</v>
          </cell>
          <cell r="D1642">
            <v>3300</v>
          </cell>
          <cell r="E1642">
            <v>1900</v>
          </cell>
          <cell r="F1642">
            <v>1700</v>
          </cell>
          <cell r="G1642">
            <v>1900</v>
          </cell>
          <cell r="H1642">
            <v>2100</v>
          </cell>
          <cell r="J1642">
            <v>15000</v>
          </cell>
          <cell r="K1642" t="str">
            <v>Steel Drum</v>
          </cell>
          <cell r="L1642">
            <v>1207</v>
          </cell>
          <cell r="M1642" t="str">
            <v/>
          </cell>
          <cell r="N1642">
            <v>9.7200876702068193</v>
          </cell>
        </row>
        <row r="1643">
          <cell r="A1643" t="str">
            <v>Steel - without Wooden Lagging</v>
          </cell>
          <cell r="B1643" t="str">
            <v>STB330037</v>
          </cell>
          <cell r="C1643">
            <v>3300</v>
          </cell>
          <cell r="D1643">
            <v>3300</v>
          </cell>
          <cell r="E1643">
            <v>1650</v>
          </cell>
          <cell r="F1643">
            <v>1700</v>
          </cell>
          <cell r="G1643">
            <v>1900</v>
          </cell>
          <cell r="H1643">
            <v>2100</v>
          </cell>
          <cell r="J1643">
            <v>15000</v>
          </cell>
          <cell r="K1643" t="str">
            <v>Steel Drum</v>
          </cell>
          <cell r="L1643">
            <v>1226</v>
          </cell>
          <cell r="M1643" t="str">
            <v/>
          </cell>
          <cell r="N1643">
            <v>10.90505714923272</v>
          </cell>
        </row>
        <row r="1644">
          <cell r="A1644" t="str">
            <v>Steel - without Wooden Lagging</v>
          </cell>
          <cell r="B1644" t="str">
            <v>STB340045</v>
          </cell>
          <cell r="C1644">
            <v>3400</v>
          </cell>
          <cell r="D1644">
            <v>3400</v>
          </cell>
          <cell r="E1644">
            <v>2800</v>
          </cell>
          <cell r="F1644">
            <v>1700</v>
          </cell>
          <cell r="G1644">
            <v>1900</v>
          </cell>
          <cell r="H1644">
            <v>2100</v>
          </cell>
          <cell r="J1644">
            <v>5000</v>
          </cell>
          <cell r="K1644" t="str">
            <v>Steel Drum</v>
          </cell>
          <cell r="L1644">
            <v>806</v>
          </cell>
          <cell r="M1644" t="str">
            <v/>
          </cell>
          <cell r="N1644">
            <v>4.9668579853254631</v>
          </cell>
        </row>
        <row r="1645">
          <cell r="A1645" t="str">
            <v>Steel - without Wooden Lagging</v>
          </cell>
          <cell r="B1645" t="str">
            <v>STB340043</v>
          </cell>
          <cell r="C1645">
            <v>3400</v>
          </cell>
          <cell r="D1645">
            <v>3400</v>
          </cell>
          <cell r="E1645">
            <v>2050</v>
          </cell>
          <cell r="F1645">
            <v>1700</v>
          </cell>
          <cell r="G1645">
            <v>1900</v>
          </cell>
          <cell r="H1645">
            <v>2100</v>
          </cell>
          <cell r="J1645">
            <v>10000</v>
          </cell>
          <cell r="K1645" t="str">
            <v>Steel Drum</v>
          </cell>
          <cell r="L1645">
            <v>981</v>
          </cell>
          <cell r="M1645" t="str">
            <v/>
          </cell>
          <cell r="N1645">
            <v>9.8235638782344346</v>
          </cell>
        </row>
        <row r="1646">
          <cell r="A1646" t="str">
            <v>Steel - without Wooden Lagging</v>
          </cell>
          <cell r="B1646" t="str">
            <v>STB340044</v>
          </cell>
          <cell r="C1646">
            <v>3400</v>
          </cell>
          <cell r="D1646">
            <v>3400</v>
          </cell>
          <cell r="E1646">
            <v>1850</v>
          </cell>
          <cell r="F1646">
            <v>1700</v>
          </cell>
          <cell r="G1646">
            <v>1900</v>
          </cell>
          <cell r="H1646">
            <v>2100</v>
          </cell>
          <cell r="J1646">
            <v>10000</v>
          </cell>
          <cell r="K1646" t="str">
            <v>Steel Drum</v>
          </cell>
          <cell r="L1646">
            <v>987</v>
          </cell>
          <cell r="M1646" t="str">
            <v/>
          </cell>
          <cell r="N1646">
            <v>10.865001842899451</v>
          </cell>
        </row>
        <row r="1647">
          <cell r="A1647" t="str">
            <v>Steel - without Wooden Lagging</v>
          </cell>
          <cell r="B1647" t="str">
            <v>STB340047</v>
          </cell>
          <cell r="C1647">
            <v>3400</v>
          </cell>
          <cell r="D1647">
            <v>3400</v>
          </cell>
          <cell r="E1647">
            <v>1950</v>
          </cell>
          <cell r="F1647">
            <v>1700</v>
          </cell>
          <cell r="G1647">
            <v>1900</v>
          </cell>
          <cell r="H1647">
            <v>2100</v>
          </cell>
          <cell r="J1647">
            <v>12000</v>
          </cell>
          <cell r="K1647" t="str">
            <v>Steel Drum</v>
          </cell>
          <cell r="L1647">
            <v>1056</v>
          </cell>
          <cell r="M1647" t="str">
            <v/>
          </cell>
          <cell r="N1647">
            <v>10.357634629344698</v>
          </cell>
        </row>
        <row r="1648">
          <cell r="A1648" t="str">
            <v>Steel - without Wooden Lagging</v>
          </cell>
          <cell r="B1648" t="str">
            <v>STB340046</v>
          </cell>
          <cell r="C1648">
            <v>3400</v>
          </cell>
          <cell r="D1648">
            <v>3400</v>
          </cell>
          <cell r="E1648">
            <v>1900</v>
          </cell>
          <cell r="F1648">
            <v>1700</v>
          </cell>
          <cell r="G1648">
            <v>1900</v>
          </cell>
          <cell r="H1648">
            <v>2100</v>
          </cell>
          <cell r="J1648">
            <v>15000</v>
          </cell>
          <cell r="K1648" t="str">
            <v>Steel Drum</v>
          </cell>
          <cell r="L1648">
            <v>1250</v>
          </cell>
          <cell r="M1648" t="str">
            <v/>
          </cell>
          <cell r="N1648">
            <v>10.614656178316514</v>
          </cell>
        </row>
        <row r="1649">
          <cell r="A1649" t="str">
            <v>Steel - without Wooden Lagging</v>
          </cell>
          <cell r="B1649" t="str">
            <v>STB340042</v>
          </cell>
          <cell r="C1649">
            <v>3400</v>
          </cell>
          <cell r="D1649">
            <v>3400</v>
          </cell>
          <cell r="E1649">
            <v>1750</v>
          </cell>
          <cell r="F1649">
            <v>1700</v>
          </cell>
          <cell r="G1649">
            <v>1900</v>
          </cell>
          <cell r="H1649">
            <v>2100</v>
          </cell>
          <cell r="J1649">
            <v>20000</v>
          </cell>
          <cell r="K1649" t="str">
            <v>Steel Drum</v>
          </cell>
          <cell r="L1649">
            <v>1531</v>
          </cell>
          <cell r="M1649" t="str">
            <v/>
          </cell>
          <cell r="N1649">
            <v>11.34566551889869</v>
          </cell>
        </row>
        <row r="1650">
          <cell r="A1650" t="str">
            <v>Steel - without Wooden Lagging</v>
          </cell>
          <cell r="B1650" t="str">
            <v>STB350043</v>
          </cell>
          <cell r="C1650">
            <v>3500</v>
          </cell>
          <cell r="D1650">
            <v>3500</v>
          </cell>
          <cell r="E1650">
            <v>2600</v>
          </cell>
          <cell r="F1650">
            <v>1700</v>
          </cell>
          <cell r="G1650">
            <v>1900</v>
          </cell>
          <cell r="H1650">
            <v>2100</v>
          </cell>
          <cell r="J1650">
            <v>5000</v>
          </cell>
          <cell r="K1650" t="str">
            <v>Steel Drum</v>
          </cell>
          <cell r="L1650">
            <v>892</v>
          </cell>
          <cell r="M1650" t="str">
            <v/>
          </cell>
          <cell r="N1650">
            <v>7.330121058988385</v>
          </cell>
        </row>
        <row r="1651">
          <cell r="A1651" t="str">
            <v>Steel - without Wooden Lagging</v>
          </cell>
          <cell r="B1651" t="str">
            <v>STB350037</v>
          </cell>
          <cell r="C1651">
            <v>3500</v>
          </cell>
          <cell r="D1651">
            <v>3500</v>
          </cell>
          <cell r="E1651">
            <v>2100</v>
          </cell>
          <cell r="F1651">
            <v>1700</v>
          </cell>
          <cell r="G1651">
            <v>1900</v>
          </cell>
          <cell r="H1651">
            <v>2100</v>
          </cell>
          <cell r="J1651">
            <v>8000</v>
          </cell>
          <cell r="K1651" t="str">
            <v>Steel Drum</v>
          </cell>
          <cell r="L1651">
            <v>962</v>
          </cell>
          <cell r="M1651" t="str">
            <v/>
          </cell>
          <cell r="N1651">
            <v>10.46778672176119</v>
          </cell>
        </row>
        <row r="1652">
          <cell r="A1652" t="str">
            <v>Steel - without Wooden Lagging</v>
          </cell>
          <cell r="B1652" t="str">
            <v>STB350038</v>
          </cell>
          <cell r="C1652">
            <v>3500</v>
          </cell>
          <cell r="D1652">
            <v>3500</v>
          </cell>
          <cell r="E1652">
            <v>2050</v>
          </cell>
          <cell r="F1652">
            <v>1700</v>
          </cell>
          <cell r="G1652">
            <v>1900</v>
          </cell>
          <cell r="H1652">
            <v>2100</v>
          </cell>
          <cell r="J1652">
            <v>8000</v>
          </cell>
          <cell r="K1652" t="str">
            <v>Steel Drum</v>
          </cell>
          <cell r="L1652">
            <v>980</v>
          </cell>
          <cell r="M1652" t="str">
            <v/>
          </cell>
          <cell r="N1652">
            <v>10.744835923899641</v>
          </cell>
        </row>
        <row r="1653">
          <cell r="A1653" t="str">
            <v>Steel - without Wooden Lagging</v>
          </cell>
          <cell r="B1653" t="str">
            <v>STB350033</v>
          </cell>
          <cell r="C1653">
            <v>3500</v>
          </cell>
          <cell r="D1653">
            <v>3500</v>
          </cell>
          <cell r="E1653">
            <v>1400</v>
          </cell>
          <cell r="F1653">
            <v>1400</v>
          </cell>
          <cell r="G1653">
            <v>1600</v>
          </cell>
          <cell r="H1653">
            <v>1800</v>
          </cell>
          <cell r="J1653">
            <v>10000</v>
          </cell>
          <cell r="K1653" t="str">
            <v>Steel Drum</v>
          </cell>
          <cell r="L1653">
            <v>1038</v>
          </cell>
          <cell r="M1653" t="str">
            <v/>
          </cell>
          <cell r="N1653">
            <v>11.314445941903639</v>
          </cell>
        </row>
        <row r="1654">
          <cell r="A1654" t="str">
            <v>Steel - without Wooden Lagging</v>
          </cell>
          <cell r="B1654" t="str">
            <v>STB350040</v>
          </cell>
          <cell r="C1654">
            <v>3500</v>
          </cell>
          <cell r="D1654">
            <v>3500</v>
          </cell>
          <cell r="E1654">
            <v>2300</v>
          </cell>
          <cell r="F1654">
            <v>1780</v>
          </cell>
          <cell r="G1654">
            <v>1900</v>
          </cell>
          <cell r="H1654">
            <v>2100</v>
          </cell>
          <cell r="J1654">
            <v>10000</v>
          </cell>
          <cell r="K1654" t="str">
            <v>Steel Drum</v>
          </cell>
          <cell r="L1654">
            <v>952</v>
          </cell>
          <cell r="M1654" t="str">
            <v/>
          </cell>
          <cell r="N1654">
            <v>9.7301407666983071</v>
          </cell>
        </row>
        <row r="1655">
          <cell r="A1655" t="str">
            <v>Steel - without Wooden Lagging</v>
          </cell>
          <cell r="B1655" t="str">
            <v>STB350045</v>
          </cell>
          <cell r="C1655">
            <v>3500</v>
          </cell>
          <cell r="D1655">
            <v>3500</v>
          </cell>
          <cell r="E1655">
            <v>2000</v>
          </cell>
          <cell r="F1655">
            <v>1700</v>
          </cell>
          <cell r="G1655">
            <v>1900</v>
          </cell>
          <cell r="H1655">
            <v>2100</v>
          </cell>
          <cell r="J1655">
            <v>15000</v>
          </cell>
          <cell r="K1655" t="str">
            <v>Steel Drum</v>
          </cell>
          <cell r="L1655">
            <v>1303</v>
          </cell>
          <cell r="M1655" t="str">
            <v/>
          </cell>
          <cell r="N1655">
            <v>11.015209241649211</v>
          </cell>
        </row>
        <row r="1656">
          <cell r="A1656" t="str">
            <v>Steel - without Wooden Lagging</v>
          </cell>
          <cell r="B1656" t="str">
            <v>STB350044</v>
          </cell>
          <cell r="C1656">
            <v>3500</v>
          </cell>
          <cell r="D1656">
            <v>3500</v>
          </cell>
          <cell r="E1656">
            <v>1900</v>
          </cell>
          <cell r="F1656">
            <v>1700</v>
          </cell>
          <cell r="G1656">
            <v>1900</v>
          </cell>
          <cell r="H1656">
            <v>2100</v>
          </cell>
          <cell r="J1656">
            <v>18000</v>
          </cell>
          <cell r="K1656" t="str">
            <v>Steel Drum</v>
          </cell>
          <cell r="L1656">
            <v>1479</v>
          </cell>
          <cell r="M1656" t="str">
            <v/>
          </cell>
          <cell r="N1656">
            <v>11.53592822398172</v>
          </cell>
        </row>
        <row r="1657">
          <cell r="A1657" t="str">
            <v>Steel - without Wooden Lagging</v>
          </cell>
          <cell r="B1657" t="str">
            <v>STB350041</v>
          </cell>
          <cell r="C1657">
            <v>3500</v>
          </cell>
          <cell r="D1657">
            <v>3500</v>
          </cell>
          <cell r="E1657">
            <v>1950</v>
          </cell>
          <cell r="F1657">
            <v>1700</v>
          </cell>
          <cell r="G1657">
            <v>1900</v>
          </cell>
          <cell r="H1657">
            <v>2100</v>
          </cell>
          <cell r="J1657">
            <v>20000</v>
          </cell>
          <cell r="K1657" t="str">
            <v>Steel Drum</v>
          </cell>
          <cell r="L1657">
            <v>1491</v>
          </cell>
          <cell r="M1657" t="str">
            <v/>
          </cell>
          <cell r="N1657">
            <v>11.278906675009905</v>
          </cell>
        </row>
        <row r="1658">
          <cell r="A1658" t="str">
            <v>Steel - without Wooden Lagging</v>
          </cell>
          <cell r="B1658" t="str">
            <v>STB360046</v>
          </cell>
          <cell r="C1658">
            <v>3600</v>
          </cell>
          <cell r="D1658">
            <v>3600</v>
          </cell>
          <cell r="E1658">
            <v>2100</v>
          </cell>
          <cell r="F1658">
            <v>1700</v>
          </cell>
          <cell r="G1658">
            <v>1900</v>
          </cell>
          <cell r="H1658">
            <v>2100</v>
          </cell>
          <cell r="J1658">
            <v>8000</v>
          </cell>
          <cell r="K1658" t="str">
            <v>Steel Drum</v>
          </cell>
          <cell r="L1658">
            <v>1045</v>
          </cell>
          <cell r="M1658" t="str">
            <v/>
          </cell>
          <cell r="N1658">
            <v>11.415762304981911</v>
          </cell>
        </row>
        <row r="1659">
          <cell r="A1659" t="str">
            <v>Steel - without Wooden Lagging</v>
          </cell>
          <cell r="B1659" t="str">
            <v>STB360047</v>
          </cell>
          <cell r="C1659">
            <v>3600</v>
          </cell>
          <cell r="D1659">
            <v>3600</v>
          </cell>
          <cell r="E1659">
            <v>1900</v>
          </cell>
          <cell r="F1659">
            <v>1700</v>
          </cell>
          <cell r="G1659">
            <v>1900</v>
          </cell>
          <cell r="H1659">
            <v>2100</v>
          </cell>
          <cell r="J1659">
            <v>20000</v>
          </cell>
          <cell r="K1659" t="str">
            <v>Steel Drum</v>
          </cell>
          <cell r="L1659">
            <v>1572</v>
          </cell>
          <cell r="M1659" t="str">
            <v/>
          </cell>
          <cell r="N1659">
            <v>12.48390380720244</v>
          </cell>
        </row>
        <row r="1660">
          <cell r="A1660" t="str">
            <v>Steel - without Wooden Lagging</v>
          </cell>
          <cell r="B1660" t="str">
            <v>STB370047</v>
          </cell>
          <cell r="C1660">
            <v>3700</v>
          </cell>
          <cell r="D1660">
            <v>3700</v>
          </cell>
          <cell r="E1660">
            <v>3050</v>
          </cell>
          <cell r="F1660">
            <v>1700</v>
          </cell>
          <cell r="G1660">
            <v>1900</v>
          </cell>
          <cell r="H1660">
            <v>2100</v>
          </cell>
          <cell r="J1660">
            <v>5000</v>
          </cell>
          <cell r="K1660" t="str">
            <v>Steel Drum</v>
          </cell>
          <cell r="L1660">
            <v>940</v>
          </cell>
          <cell r="M1660" t="str">
            <v/>
          </cell>
          <cell r="N1660">
            <v>5.8580885512407166</v>
          </cell>
        </row>
        <row r="1661">
          <cell r="A1661" t="str">
            <v>Steel - without Wooden Lagging</v>
          </cell>
          <cell r="B1661" t="str">
            <v>STB370048</v>
          </cell>
          <cell r="C1661">
            <v>3700</v>
          </cell>
          <cell r="D1661">
            <v>3700</v>
          </cell>
          <cell r="E1661">
            <v>2100</v>
          </cell>
          <cell r="F1661">
            <v>1700</v>
          </cell>
          <cell r="G1661">
            <v>1900</v>
          </cell>
          <cell r="H1661">
            <v>2100</v>
          </cell>
          <cell r="J1661">
            <v>8000</v>
          </cell>
          <cell r="K1661" t="str">
            <v>Steel Drum</v>
          </cell>
          <cell r="L1661">
            <v>1096</v>
          </cell>
          <cell r="M1661" t="str">
            <v/>
          </cell>
          <cell r="N1661">
            <v>12.390441425758144</v>
          </cell>
        </row>
        <row r="1662">
          <cell r="A1662" t="str">
            <v>Steel - without Wooden Lagging</v>
          </cell>
          <cell r="B1662" t="str">
            <v>STB370044</v>
          </cell>
          <cell r="C1662">
            <v>3700</v>
          </cell>
          <cell r="D1662">
            <v>3700</v>
          </cell>
          <cell r="E1662">
            <v>1900</v>
          </cell>
          <cell r="F1662">
            <v>1700</v>
          </cell>
          <cell r="G1662">
            <v>1900</v>
          </cell>
          <cell r="H1662">
            <v>2100</v>
          </cell>
          <cell r="J1662">
            <v>10000</v>
          </cell>
          <cell r="K1662" t="str">
            <v>Steel Drum</v>
          </cell>
          <cell r="L1662">
            <v>1060</v>
          </cell>
          <cell r="M1662" t="str">
            <v/>
          </cell>
          <cell r="N1662">
            <v>13.458582927978673</v>
          </cell>
        </row>
        <row r="1663">
          <cell r="A1663" t="str">
            <v>Steel - without Wooden Lagging</v>
          </cell>
          <cell r="B1663" t="str">
            <v>STB370042</v>
          </cell>
          <cell r="C1663">
            <v>3700</v>
          </cell>
          <cell r="D1663">
            <v>3700</v>
          </cell>
          <cell r="E1663">
            <v>1950</v>
          </cell>
          <cell r="F1663">
            <v>1700</v>
          </cell>
          <cell r="G1663">
            <v>1900</v>
          </cell>
          <cell r="H1663">
            <v>2100</v>
          </cell>
          <cell r="J1663">
            <v>20000</v>
          </cell>
          <cell r="K1663" t="str">
            <v>Steel Drum</v>
          </cell>
          <cell r="L1663">
            <v>1639</v>
          </cell>
          <cell r="M1663" t="str">
            <v/>
          </cell>
          <cell r="N1663">
            <v>13.20156137900686</v>
          </cell>
        </row>
        <row r="1664">
          <cell r="A1664" t="str">
            <v>Steel - without Wooden Lagging</v>
          </cell>
          <cell r="B1664" t="str">
            <v>STB380040</v>
          </cell>
          <cell r="C1664">
            <v>3800</v>
          </cell>
          <cell r="D1664">
            <v>3800</v>
          </cell>
          <cell r="E1664">
            <v>2600</v>
          </cell>
          <cell r="F1664">
            <v>1700</v>
          </cell>
          <cell r="G1664">
            <v>1900</v>
          </cell>
          <cell r="H1664">
            <v>2100</v>
          </cell>
          <cell r="J1664">
            <v>8000</v>
          </cell>
          <cell r="K1664" t="str">
            <v>Steel Drum</v>
          </cell>
          <cell r="L1664">
            <v>990</v>
          </cell>
          <cell r="M1664" t="str">
            <v/>
          </cell>
          <cell r="N1664">
            <v>10.254158421317085</v>
          </cell>
        </row>
        <row r="1665">
          <cell r="A1665" t="str">
            <v>Steel - without Wooden Lagging</v>
          </cell>
          <cell r="B1665" t="str">
            <v>STB380042</v>
          </cell>
          <cell r="C1665">
            <v>3800</v>
          </cell>
          <cell r="D1665">
            <v>3800</v>
          </cell>
          <cell r="E1665">
            <v>2100</v>
          </cell>
          <cell r="F1665">
            <v>1700</v>
          </cell>
          <cell r="G1665">
            <v>1900</v>
          </cell>
          <cell r="H1665">
            <v>2100</v>
          </cell>
          <cell r="J1665">
            <v>25000</v>
          </cell>
          <cell r="K1665" t="str">
            <v>Steel Drum</v>
          </cell>
          <cell r="L1665">
            <v>1970</v>
          </cell>
          <cell r="M1665" t="str">
            <v/>
          </cell>
          <cell r="N1665">
            <v>13.39182408408989</v>
          </cell>
        </row>
        <row r="1666">
          <cell r="A1666" t="str">
            <v>Steel - without Wooden Lagging</v>
          </cell>
          <cell r="B1666" t="str">
            <v>STB380043</v>
          </cell>
          <cell r="C1666">
            <v>3800</v>
          </cell>
          <cell r="D1666">
            <v>3800</v>
          </cell>
          <cell r="E1666">
            <v>1900</v>
          </cell>
          <cell r="F1666">
            <v>1700</v>
          </cell>
          <cell r="G1666">
            <v>1900</v>
          </cell>
          <cell r="H1666">
            <v>2100</v>
          </cell>
          <cell r="J1666">
            <v>25000</v>
          </cell>
          <cell r="K1666" t="str">
            <v>Steel Drum</v>
          </cell>
          <cell r="L1666">
            <v>1879</v>
          </cell>
          <cell r="M1666" t="str">
            <v/>
          </cell>
          <cell r="N1666">
            <v>14.459965586310421</v>
          </cell>
        </row>
        <row r="1667">
          <cell r="A1667" t="str">
            <v>Steel - without Wooden Lagging</v>
          </cell>
          <cell r="B1667" t="str">
            <v>STB390046</v>
          </cell>
          <cell r="C1667">
            <v>3900</v>
          </cell>
          <cell r="D1667">
            <v>3900</v>
          </cell>
          <cell r="E1667">
            <v>2750</v>
          </cell>
          <cell r="F1667">
            <v>1700</v>
          </cell>
          <cell r="G1667">
            <v>1900</v>
          </cell>
          <cell r="H1667">
            <v>2100</v>
          </cell>
          <cell r="J1667">
            <v>6000</v>
          </cell>
          <cell r="K1667" t="str">
            <v>Steel Drum</v>
          </cell>
          <cell r="L1667">
            <v>1087</v>
          </cell>
          <cell r="M1667" t="str">
            <v/>
          </cell>
          <cell r="N1667">
            <v>10.210765172789376</v>
          </cell>
        </row>
        <row r="1668">
          <cell r="A1668" t="str">
            <v>Steel - without Wooden Lagging</v>
          </cell>
          <cell r="B1668" t="str">
            <v>STB390045</v>
          </cell>
          <cell r="C1668">
            <v>3900</v>
          </cell>
          <cell r="D1668">
            <v>3900</v>
          </cell>
          <cell r="E1668">
            <v>2750</v>
          </cell>
          <cell r="F1668">
            <v>1700</v>
          </cell>
          <cell r="G1668">
            <v>1900</v>
          </cell>
          <cell r="H1668">
            <v>2100</v>
          </cell>
          <cell r="J1668">
            <v>10000</v>
          </cell>
          <cell r="K1668" t="str">
            <v>Steel Drum</v>
          </cell>
          <cell r="L1668">
            <v>1216</v>
          </cell>
          <cell r="M1668" t="str">
            <v/>
          </cell>
          <cell r="N1668">
            <v>10.210765172789376</v>
          </cell>
        </row>
        <row r="1669">
          <cell r="A1669" t="str">
            <v>Steel - without Wooden Lagging</v>
          </cell>
          <cell r="B1669" t="str">
            <v>STB390044</v>
          </cell>
          <cell r="C1669">
            <v>3900</v>
          </cell>
          <cell r="D1669">
            <v>3900</v>
          </cell>
          <cell r="E1669">
            <v>1900</v>
          </cell>
          <cell r="F1669">
            <v>1700</v>
          </cell>
          <cell r="G1669">
            <v>1900</v>
          </cell>
          <cell r="H1669">
            <v>2100</v>
          </cell>
          <cell r="J1669">
            <v>25000</v>
          </cell>
          <cell r="K1669" t="str">
            <v>Steel Drum</v>
          </cell>
          <cell r="L1669">
            <v>1936</v>
          </cell>
          <cell r="M1669" t="str">
            <v/>
          </cell>
          <cell r="N1669">
            <v>15.488051782197681</v>
          </cell>
        </row>
        <row r="1670">
          <cell r="A1670" t="str">
            <v>Steel - without Wooden Lagging</v>
          </cell>
          <cell r="B1670" t="str">
            <v>STB340039</v>
          </cell>
          <cell r="C1670">
            <v>3400</v>
          </cell>
          <cell r="D1670">
            <v>3400</v>
          </cell>
          <cell r="E1670">
            <v>2050</v>
          </cell>
          <cell r="F1670">
            <v>1900</v>
          </cell>
          <cell r="G1670">
            <v>2100</v>
          </cell>
          <cell r="H1670">
            <v>2250</v>
          </cell>
          <cell r="J1670">
            <v>10000</v>
          </cell>
          <cell r="K1670" t="str">
            <v>Steel Drum</v>
          </cell>
          <cell r="L1670">
            <v>1009</v>
          </cell>
          <cell r="M1670" t="str">
            <v/>
          </cell>
          <cell r="N1670">
            <v>10.979277275673779</v>
          </cell>
        </row>
        <row r="1671">
          <cell r="A1671" t="str">
            <v>Steel - without Wooden Lagging</v>
          </cell>
          <cell r="B1671" t="str">
            <v>STB360049</v>
          </cell>
          <cell r="C1671">
            <v>3600</v>
          </cell>
          <cell r="D1671">
            <v>3600</v>
          </cell>
          <cell r="E1671">
            <v>2100</v>
          </cell>
          <cell r="F1671">
            <v>1900</v>
          </cell>
          <cell r="G1671">
            <v>2100</v>
          </cell>
          <cell r="H1671">
            <v>2250</v>
          </cell>
          <cell r="J1671">
            <v>20000</v>
          </cell>
          <cell r="K1671" t="str">
            <v>Steel Drum</v>
          </cell>
          <cell r="L1671">
            <v>1698</v>
          </cell>
          <cell r="M1671" t="str">
            <v/>
          </cell>
          <cell r="N1671">
            <v>12.758793164391548</v>
          </cell>
        </row>
        <row r="1672">
          <cell r="A1672" t="str">
            <v>Steel - without Wooden Lagging</v>
          </cell>
          <cell r="B1672" t="str">
            <v>STB370045</v>
          </cell>
          <cell r="C1672">
            <v>3700</v>
          </cell>
          <cell r="D1672">
            <v>3700</v>
          </cell>
          <cell r="E1672">
            <v>2450</v>
          </cell>
          <cell r="F1672">
            <v>1900</v>
          </cell>
          <cell r="G1672">
            <v>2100</v>
          </cell>
          <cell r="H1672">
            <v>2250</v>
          </cell>
          <cell r="J1672">
            <v>15000</v>
          </cell>
          <cell r="K1672" t="str">
            <v>Steel Drum</v>
          </cell>
          <cell r="L1672">
            <v>1390</v>
          </cell>
          <cell r="M1672" t="str">
            <v/>
          </cell>
          <cell r="N1672">
            <v>11.47172192412398</v>
          </cell>
        </row>
        <row r="1673">
          <cell r="A1673" t="str">
            <v>Steel - without Wooden Lagging</v>
          </cell>
          <cell r="B1673" t="str">
            <v>STB370043</v>
          </cell>
          <cell r="C1673">
            <v>3700</v>
          </cell>
          <cell r="D1673">
            <v>3700</v>
          </cell>
          <cell r="E1673">
            <v>2250</v>
          </cell>
          <cell r="F1673">
            <v>1900</v>
          </cell>
          <cell r="G1673">
            <v>2100</v>
          </cell>
          <cell r="H1673">
            <v>2250</v>
          </cell>
          <cell r="J1673">
            <v>15000</v>
          </cell>
          <cell r="K1673" t="str">
            <v>Steel Drum</v>
          </cell>
          <cell r="L1673">
            <v>1402</v>
          </cell>
          <cell r="M1673" t="str">
            <v/>
          </cell>
          <cell r="N1673">
            <v>12.874443043951821</v>
          </cell>
        </row>
        <row r="1674">
          <cell r="A1674" t="str">
            <v>Steel - without Wooden Lagging</v>
          </cell>
          <cell r="B1674" t="str">
            <v>STB380039</v>
          </cell>
          <cell r="C1674">
            <v>3800</v>
          </cell>
          <cell r="D1674">
            <v>3800</v>
          </cell>
          <cell r="E1674">
            <v>2400</v>
          </cell>
          <cell r="F1674">
            <v>1900</v>
          </cell>
          <cell r="G1674">
            <v>2100</v>
          </cell>
          <cell r="H1674">
            <v>2250</v>
          </cell>
          <cell r="J1674">
            <v>8000</v>
          </cell>
          <cell r="K1674" t="str">
            <v>Steel Drum</v>
          </cell>
          <cell r="L1674">
            <v>1165</v>
          </cell>
          <cell r="M1674" t="str">
            <v/>
          </cell>
          <cell r="N1674">
            <v>12.952786510750718</v>
          </cell>
        </row>
        <row r="1675">
          <cell r="A1675" t="str">
            <v>Steel - without Wooden Lagging</v>
          </cell>
          <cell r="B1675" t="str">
            <v>STB380037</v>
          </cell>
          <cell r="C1675">
            <v>3800</v>
          </cell>
          <cell r="D1675">
            <v>3800</v>
          </cell>
          <cell r="E1675">
            <v>2250</v>
          </cell>
          <cell r="F1675">
            <v>1800</v>
          </cell>
          <cell r="G1675">
            <v>2100</v>
          </cell>
          <cell r="H1675">
            <v>2250</v>
          </cell>
          <cell r="J1675">
            <v>8000</v>
          </cell>
          <cell r="K1675" t="str">
            <v>Steel Drum</v>
          </cell>
          <cell r="L1675">
            <v>1127</v>
          </cell>
          <cell r="M1675" t="str">
            <v/>
          </cell>
          <cell r="N1675">
            <v>13.257128299067228</v>
          </cell>
        </row>
        <row r="1676">
          <cell r="A1676" t="str">
            <v>Steel - without Wooden Lagging</v>
          </cell>
          <cell r="B1676" t="str">
            <v>STB380041</v>
          </cell>
          <cell r="C1676">
            <v>3800</v>
          </cell>
          <cell r="D1676">
            <v>3800</v>
          </cell>
          <cell r="E1676">
            <v>2100</v>
          </cell>
          <cell r="F1676">
            <v>1900</v>
          </cell>
          <cell r="G1676">
            <v>2100</v>
          </cell>
          <cell r="H1676">
            <v>2250</v>
          </cell>
          <cell r="J1676">
            <v>10000</v>
          </cell>
          <cell r="K1676" t="str">
            <v>Steel Drum</v>
          </cell>
          <cell r="L1676">
            <v>1171</v>
          </cell>
          <cell r="M1676" t="str">
            <v/>
          </cell>
          <cell r="N1676">
            <v>14.967332799865172</v>
          </cell>
        </row>
        <row r="1677">
          <cell r="A1677" t="str">
            <v>Steel - without Wooden Lagging</v>
          </cell>
          <cell r="B1677" t="str">
            <v>STB400042</v>
          </cell>
          <cell r="C1677">
            <v>4000</v>
          </cell>
          <cell r="D1677">
            <v>4000</v>
          </cell>
          <cell r="E1677">
            <v>2600</v>
          </cell>
          <cell r="F1677">
            <v>1830</v>
          </cell>
          <cell r="G1677">
            <v>2100</v>
          </cell>
          <cell r="H1677">
            <v>2250</v>
          </cell>
          <cell r="J1677">
            <v>8000</v>
          </cell>
          <cell r="K1677" t="str">
            <v>Steel Drum</v>
          </cell>
          <cell r="L1677">
            <v>1308</v>
          </cell>
          <cell r="M1677" t="str">
            <v/>
          </cell>
          <cell r="N1677">
            <v>13.280454624520134</v>
          </cell>
        </row>
        <row r="1678">
          <cell r="A1678" t="str">
            <v>Steel - without Wooden Lagging</v>
          </cell>
          <cell r="B1678" t="str">
            <v>STB400041</v>
          </cell>
          <cell r="C1678">
            <v>4000</v>
          </cell>
          <cell r="D1678">
            <v>4000</v>
          </cell>
          <cell r="E1678">
            <v>2000</v>
          </cell>
          <cell r="F1678">
            <v>1800</v>
          </cell>
          <cell r="G1678">
            <v>2100</v>
          </cell>
          <cell r="H1678">
            <v>2250</v>
          </cell>
          <cell r="J1678">
            <v>25000</v>
          </cell>
          <cell r="K1678" t="str">
            <v>Steel Drum</v>
          </cell>
          <cell r="L1678">
            <v>2152</v>
          </cell>
          <cell r="M1678" t="str">
            <v/>
          </cell>
          <cell r="N1678">
            <v>16.964600329384883</v>
          </cell>
        </row>
        <row r="1679">
          <cell r="A1679" t="str">
            <v>Steel - without Wooden Lagging</v>
          </cell>
          <cell r="B1679" t="str">
            <v>STB410019</v>
          </cell>
          <cell r="C1679">
            <v>4100</v>
          </cell>
          <cell r="D1679">
            <v>4100</v>
          </cell>
          <cell r="E1679">
            <v>2350</v>
          </cell>
          <cell r="F1679">
            <v>1900</v>
          </cell>
          <cell r="G1679">
            <v>2100</v>
          </cell>
          <cell r="H1679">
            <v>2250</v>
          </cell>
          <cell r="J1679">
            <v>15000</v>
          </cell>
          <cell r="K1679" t="str">
            <v>Steel Drum</v>
          </cell>
          <cell r="L1679">
            <v>1742</v>
          </cell>
          <cell r="M1679" t="str">
            <v/>
          </cell>
          <cell r="N1679">
            <v>16.843845361762526</v>
          </cell>
        </row>
        <row r="1680">
          <cell r="A1680" t="str">
            <v>Steel - without Wooden Lagging</v>
          </cell>
          <cell r="B1680" t="str">
            <v>STB420020</v>
          </cell>
          <cell r="C1680">
            <v>4200</v>
          </cell>
          <cell r="D1680">
            <v>4200</v>
          </cell>
          <cell r="E1680">
            <v>2850</v>
          </cell>
          <cell r="F1680">
            <v>1800</v>
          </cell>
          <cell r="G1680">
            <v>2100</v>
          </cell>
          <cell r="H1680">
            <v>2250</v>
          </cell>
          <cell r="J1680">
            <v>10000</v>
          </cell>
          <cell r="K1680" t="str">
            <v>Steel Drum</v>
          </cell>
          <cell r="L1680">
            <v>1305</v>
          </cell>
          <cell r="M1680" t="str">
            <v/>
          </cell>
          <cell r="N1680">
            <v>13.455048636243385</v>
          </cell>
        </row>
        <row r="1681">
          <cell r="A1681" t="str">
            <v>Steel - without Wooden Lagging</v>
          </cell>
          <cell r="B1681" t="str">
            <v>STB420019</v>
          </cell>
          <cell r="C1681">
            <v>4200</v>
          </cell>
          <cell r="D1681">
            <v>4200</v>
          </cell>
          <cell r="E1681">
            <v>2650</v>
          </cell>
          <cell r="F1681">
            <v>1830</v>
          </cell>
          <cell r="G1681">
            <v>2100</v>
          </cell>
          <cell r="H1681">
            <v>2250</v>
          </cell>
          <cell r="J1681">
            <v>10000</v>
          </cell>
          <cell r="K1681" t="str">
            <v>Steel Drum</v>
          </cell>
          <cell r="L1681">
            <v>1326</v>
          </cell>
          <cell r="M1681" t="str">
            <v/>
          </cell>
          <cell r="N1681">
            <v>15.260305949766504</v>
          </cell>
        </row>
        <row r="1682">
          <cell r="A1682" t="str">
            <v>Steel - without Wooden Lagging</v>
          </cell>
          <cell r="B1682" t="str">
            <v>STB420023</v>
          </cell>
          <cell r="C1682">
            <v>4200</v>
          </cell>
          <cell r="D1682">
            <v>4200</v>
          </cell>
          <cell r="E1682">
            <v>2350</v>
          </cell>
          <cell r="F1682">
            <v>1800</v>
          </cell>
          <cell r="G1682">
            <v>2100</v>
          </cell>
          <cell r="H1682">
            <v>2250</v>
          </cell>
          <cell r="J1682">
            <v>12000</v>
          </cell>
          <cell r="K1682" t="str">
            <v>Steel Drum</v>
          </cell>
          <cell r="L1682">
            <v>1499</v>
          </cell>
          <cell r="M1682" t="str">
            <v/>
          </cell>
          <cell r="N1682">
            <v>17.130712040943443</v>
          </cell>
        </row>
        <row r="1683">
          <cell r="A1683" t="str">
            <v>Steel - without Wooden Lagging</v>
          </cell>
          <cell r="B1683" t="str">
            <v>STB420022</v>
          </cell>
          <cell r="C1683">
            <v>4200</v>
          </cell>
          <cell r="D1683">
            <v>4200</v>
          </cell>
          <cell r="E1683">
            <v>2650</v>
          </cell>
          <cell r="F1683">
            <v>1800</v>
          </cell>
          <cell r="G1683">
            <v>2100</v>
          </cell>
          <cell r="H1683">
            <v>2250</v>
          </cell>
          <cell r="J1683">
            <v>18000</v>
          </cell>
          <cell r="K1683" t="str">
            <v>Steel Drum</v>
          </cell>
          <cell r="L1683">
            <v>2250</v>
          </cell>
          <cell r="M1683" t="str">
            <v/>
          </cell>
          <cell r="N1683">
            <v>15.010136999770332</v>
          </cell>
        </row>
        <row r="1684">
          <cell r="A1684" t="str">
            <v>Steel - without Wooden Lagging</v>
          </cell>
          <cell r="B1684" t="str">
            <v>STB420024</v>
          </cell>
          <cell r="C1684">
            <v>4200</v>
          </cell>
          <cell r="D1684">
            <v>4200</v>
          </cell>
          <cell r="E1684">
            <v>2500</v>
          </cell>
          <cell r="F1684">
            <v>1800</v>
          </cell>
          <cell r="G1684">
            <v>2100</v>
          </cell>
          <cell r="H1684">
            <v>2250</v>
          </cell>
          <cell r="J1684">
            <v>18000</v>
          </cell>
          <cell r="K1684" t="str">
            <v>Steel Drum</v>
          </cell>
          <cell r="L1684">
            <v>2117</v>
          </cell>
          <cell r="M1684" t="str">
            <v/>
          </cell>
          <cell r="N1684">
            <v>16.102233145974484</v>
          </cell>
        </row>
        <row r="1685">
          <cell r="A1685" t="str">
            <v>Steel - without Wooden Lagging</v>
          </cell>
          <cell r="B1685" t="str">
            <v>STB430020</v>
          </cell>
          <cell r="C1685">
            <v>4300</v>
          </cell>
          <cell r="D1685">
            <v>4300</v>
          </cell>
          <cell r="E1685">
            <v>2600</v>
          </cell>
          <cell r="F1685">
            <v>1900</v>
          </cell>
          <cell r="G1685">
            <v>2100</v>
          </cell>
          <cell r="H1685">
            <v>2250</v>
          </cell>
          <cell r="J1685">
            <v>10000</v>
          </cell>
          <cell r="K1685" t="str">
            <v>Steel Drum</v>
          </cell>
          <cell r="L1685">
            <v>1438</v>
          </cell>
          <cell r="M1685" t="str">
            <v/>
          </cell>
          <cell r="N1685">
            <v>17.504168867638928</v>
          </cell>
        </row>
        <row r="1686">
          <cell r="A1686" t="str">
            <v>Steel - without Wooden Lagging</v>
          </cell>
          <cell r="B1686" t="str">
            <v>STB450005</v>
          </cell>
          <cell r="C1686">
            <v>4500</v>
          </cell>
          <cell r="D1686">
            <v>4500</v>
          </cell>
          <cell r="E1686">
            <v>2850</v>
          </cell>
          <cell r="F1686">
            <v>1900</v>
          </cell>
          <cell r="G1686">
            <v>2100</v>
          </cell>
          <cell r="H1686">
            <v>2250</v>
          </cell>
          <cell r="J1686">
            <v>15000</v>
          </cell>
          <cell r="K1686" t="str">
            <v>Steel Drum</v>
          </cell>
          <cell r="L1686">
            <v>1856</v>
          </cell>
          <cell r="M1686" t="str">
            <v/>
          </cell>
          <cell r="N1686">
            <v>18.097340830544852</v>
          </cell>
        </row>
        <row r="1687">
          <cell r="A1687" t="str">
            <v>Steel - without Wooden Lagging</v>
          </cell>
          <cell r="B1687" t="str">
            <v>STB450008</v>
          </cell>
          <cell r="C1687">
            <v>4500</v>
          </cell>
          <cell r="D1687">
            <v>4500</v>
          </cell>
          <cell r="E1687">
            <v>2800</v>
          </cell>
          <cell r="F1687">
            <v>1800</v>
          </cell>
          <cell r="G1687">
            <v>2100</v>
          </cell>
          <cell r="H1687">
            <v>2250</v>
          </cell>
          <cell r="J1687">
            <v>20000</v>
          </cell>
          <cell r="K1687" t="str">
            <v>Steel Drum</v>
          </cell>
          <cell r="L1687">
            <v>2189</v>
          </cell>
          <cell r="M1687" t="str">
            <v/>
          </cell>
          <cell r="N1687">
            <v>17.5442241739722</v>
          </cell>
        </row>
        <row r="1688">
          <cell r="A1688" t="str">
            <v>Steel - without Wooden Lagging</v>
          </cell>
          <cell r="B1688" t="str">
            <v>STB450007</v>
          </cell>
          <cell r="C1688">
            <v>4500</v>
          </cell>
          <cell r="D1688">
            <v>4500</v>
          </cell>
          <cell r="E1688">
            <v>2750</v>
          </cell>
          <cell r="F1688">
            <v>1800</v>
          </cell>
          <cell r="G1688">
            <v>2100</v>
          </cell>
          <cell r="H1688">
            <v>2250</v>
          </cell>
          <cell r="J1688">
            <v>20000</v>
          </cell>
          <cell r="K1688" t="str">
            <v>Steel Drum</v>
          </cell>
          <cell r="L1688">
            <v>2199</v>
          </cell>
          <cell r="M1688" t="str">
            <v/>
          </cell>
          <cell r="N1688">
            <v>17.936530556589226</v>
          </cell>
        </row>
        <row r="1689">
          <cell r="A1689" t="str">
            <v>Steel - without Wooden Lagging</v>
          </cell>
          <cell r="B1689" t="str">
            <v>STB460004</v>
          </cell>
          <cell r="C1689">
            <v>4600</v>
          </cell>
          <cell r="D1689">
            <v>4600</v>
          </cell>
          <cell r="E1689">
            <v>2600</v>
          </cell>
          <cell r="F1689">
            <v>1800</v>
          </cell>
          <cell r="G1689">
            <v>2100</v>
          </cell>
          <cell r="H1689">
            <v>2250</v>
          </cell>
          <cell r="J1689">
            <v>15000</v>
          </cell>
          <cell r="K1689" t="str">
            <v>Steel Drum</v>
          </cell>
          <cell r="L1689">
            <v>2006</v>
          </cell>
          <cell r="M1689" t="str">
            <v/>
          </cell>
          <cell r="N1689">
            <v>20.357520395261862</v>
          </cell>
        </row>
        <row r="1690">
          <cell r="A1690" t="str">
            <v>Steel - without Wooden Lagging</v>
          </cell>
          <cell r="B1690" t="str">
            <v>STB460003</v>
          </cell>
          <cell r="C1690">
            <v>4600</v>
          </cell>
          <cell r="D1690">
            <v>4600</v>
          </cell>
          <cell r="E1690">
            <v>3100</v>
          </cell>
          <cell r="F1690">
            <v>1900</v>
          </cell>
          <cell r="G1690">
            <v>2100</v>
          </cell>
          <cell r="H1690">
            <v>2250</v>
          </cell>
          <cell r="J1690">
            <v>20000</v>
          </cell>
          <cell r="K1690" t="str">
            <v>Steel Drum</v>
          </cell>
          <cell r="L1690">
            <v>2317</v>
          </cell>
          <cell r="M1690" t="str">
            <v/>
          </cell>
          <cell r="N1690">
            <v>17.235562695757004</v>
          </cell>
        </row>
        <row r="1691">
          <cell r="A1691" t="str">
            <v>Steel - without Wooden Lagging</v>
          </cell>
          <cell r="B1691" t="str">
            <v>STB470001</v>
          </cell>
          <cell r="C1691">
            <v>4700</v>
          </cell>
          <cell r="D1691">
            <v>4700</v>
          </cell>
          <cell r="E1691">
            <v>2850</v>
          </cell>
          <cell r="F1691">
            <v>1800</v>
          </cell>
          <cell r="G1691">
            <v>2100</v>
          </cell>
          <cell r="H1691">
            <v>2250</v>
          </cell>
          <cell r="J1691">
            <v>22000</v>
          </cell>
          <cell r="K1691" t="str">
            <v>Steel Drum</v>
          </cell>
          <cell r="L1691">
            <v>2652</v>
          </cell>
          <cell r="M1691" t="str">
            <v/>
          </cell>
          <cell r="N1691">
            <v>19.746087925056944</v>
          </cell>
        </row>
        <row r="1692">
          <cell r="A1692" t="str">
            <v>Steel - without Wooden Lagging</v>
          </cell>
          <cell r="B1692" t="str">
            <v>STB430019</v>
          </cell>
          <cell r="C1692">
            <v>4300</v>
          </cell>
          <cell r="D1692">
            <v>4300</v>
          </cell>
          <cell r="E1692">
            <v>2600</v>
          </cell>
          <cell r="F1692">
            <v>2180</v>
          </cell>
          <cell r="G1692">
            <v>2480</v>
          </cell>
          <cell r="H1692">
            <v>2630</v>
          </cell>
          <cell r="J1692">
            <v>15000</v>
          </cell>
          <cell r="K1692" t="str">
            <v>Steel Drum</v>
          </cell>
          <cell r="L1692">
            <v>1847</v>
          </cell>
          <cell r="M1692" t="str">
            <v/>
          </cell>
          <cell r="N1692">
            <v>20.083730595501507</v>
          </cell>
        </row>
        <row r="1693">
          <cell r="A1693" t="str">
            <v>Steel - without Wooden Lagging</v>
          </cell>
          <cell r="B1693" t="str">
            <v>STB440010</v>
          </cell>
          <cell r="C1693">
            <v>4400</v>
          </cell>
          <cell r="D1693">
            <v>4400</v>
          </cell>
          <cell r="E1693">
            <v>2850</v>
          </cell>
          <cell r="F1693">
            <v>2180</v>
          </cell>
          <cell r="G1693">
            <v>2480</v>
          </cell>
          <cell r="H1693">
            <v>2630</v>
          </cell>
          <cell r="J1693">
            <v>22000</v>
          </cell>
          <cell r="K1693" t="str">
            <v>Steel Drum</v>
          </cell>
          <cell r="L1693">
            <v>2252</v>
          </cell>
          <cell r="M1693" t="str">
            <v/>
          </cell>
          <cell r="N1693">
            <v>19.240487857369839</v>
          </cell>
        </row>
        <row r="1694">
          <cell r="A1694" t="str">
            <v>Steel - without Wooden Lagging</v>
          </cell>
          <cell r="B1694" t="str">
            <v>STB440009</v>
          </cell>
          <cell r="C1694">
            <v>4400</v>
          </cell>
          <cell r="D1694">
            <v>4400</v>
          </cell>
          <cell r="E1694">
            <v>3000</v>
          </cell>
          <cell r="F1694">
            <v>2180</v>
          </cell>
          <cell r="G1694">
            <v>2480</v>
          </cell>
          <cell r="H1694">
            <v>2630</v>
          </cell>
          <cell r="J1694">
            <v>25000</v>
          </cell>
          <cell r="K1694" t="str">
            <v>Steel Drum</v>
          </cell>
          <cell r="L1694">
            <v>2473</v>
          </cell>
          <cell r="M1694" t="str">
            <v/>
          </cell>
          <cell r="N1694">
            <v>17.738060440698689</v>
          </cell>
        </row>
        <row r="1695">
          <cell r="A1695" t="str">
            <v>Steel - without Wooden Lagging</v>
          </cell>
          <cell r="B1695" t="str">
            <v>STB460006</v>
          </cell>
          <cell r="C1695">
            <v>4600</v>
          </cell>
          <cell r="D1695">
            <v>4600</v>
          </cell>
          <cell r="E1695">
            <v>2650</v>
          </cell>
          <cell r="F1695">
            <v>2200</v>
          </cell>
          <cell r="G1695">
            <v>2480</v>
          </cell>
          <cell r="H1695">
            <v>2630</v>
          </cell>
          <cell r="J1695">
            <v>18000</v>
          </cell>
          <cell r="K1695" t="str">
            <v>Steel Drum</v>
          </cell>
          <cell r="L1695">
            <v>2508</v>
          </cell>
          <cell r="M1695" t="str">
            <v/>
          </cell>
          <cell r="N1695">
            <v>24.427846377069134</v>
          </cell>
        </row>
        <row r="1696">
          <cell r="N1696" t="str">
            <v/>
          </cell>
        </row>
        <row r="1697">
          <cell r="N1697" t="str">
            <v/>
          </cell>
        </row>
        <row r="1698">
          <cell r="N1698" t="str">
            <v/>
          </cell>
        </row>
        <row r="1699">
          <cell r="N1699" t="str">
            <v/>
          </cell>
        </row>
        <row r="1700">
          <cell r="N1700" t="str">
            <v/>
          </cell>
        </row>
        <row r="1701">
          <cell r="N1701" t="str">
            <v/>
          </cell>
        </row>
        <row r="1702">
          <cell r="N1702" t="str">
            <v/>
          </cell>
        </row>
        <row r="1703">
          <cell r="N1703" t="str">
            <v/>
          </cell>
        </row>
        <row r="1704">
          <cell r="N1704" t="str">
            <v/>
          </cell>
        </row>
        <row r="1705">
          <cell r="N1705" t="str">
            <v/>
          </cell>
        </row>
        <row r="1706">
          <cell r="N1706" t="str">
            <v/>
          </cell>
        </row>
        <row r="1707">
          <cell r="N1707" t="str">
            <v/>
          </cell>
        </row>
        <row r="1708">
          <cell r="N1708" t="str">
            <v/>
          </cell>
        </row>
        <row r="1709">
          <cell r="N1709" t="str">
            <v/>
          </cell>
        </row>
        <row r="1710">
          <cell r="N1710" t="str">
            <v/>
          </cell>
        </row>
        <row r="1711">
          <cell r="N1711" t="str">
            <v/>
          </cell>
        </row>
        <row r="1712">
          <cell r="N1712" t="str">
            <v/>
          </cell>
        </row>
        <row r="1713">
          <cell r="N1713" t="str">
            <v/>
          </cell>
        </row>
        <row r="1714">
          <cell r="N1714" t="str">
            <v/>
          </cell>
        </row>
        <row r="1715">
          <cell r="N1715" t="str">
            <v/>
          </cell>
        </row>
        <row r="1716">
          <cell r="N1716" t="str">
            <v/>
          </cell>
        </row>
        <row r="1717">
          <cell r="N1717" t="str">
            <v/>
          </cell>
        </row>
        <row r="1718">
          <cell r="N1718" t="str">
            <v/>
          </cell>
        </row>
        <row r="1719">
          <cell r="N1719" t="str">
            <v/>
          </cell>
        </row>
        <row r="1720">
          <cell r="N1720" t="str">
            <v/>
          </cell>
        </row>
        <row r="1721">
          <cell r="N1721" t="str">
            <v/>
          </cell>
        </row>
        <row r="1722">
          <cell r="N1722" t="str">
            <v/>
          </cell>
        </row>
        <row r="1723">
          <cell r="N1723" t="str">
            <v/>
          </cell>
        </row>
        <row r="1724">
          <cell r="N1724" t="str">
            <v/>
          </cell>
        </row>
        <row r="1725">
          <cell r="N1725" t="str">
            <v/>
          </cell>
        </row>
        <row r="1726">
          <cell r="N1726" t="str">
            <v/>
          </cell>
        </row>
        <row r="1727">
          <cell r="N1727" t="str">
            <v/>
          </cell>
        </row>
        <row r="1728">
          <cell r="N1728" t="str">
            <v/>
          </cell>
        </row>
        <row r="1729">
          <cell r="N1729" t="str">
            <v/>
          </cell>
        </row>
        <row r="1730">
          <cell r="N1730" t="str">
            <v/>
          </cell>
        </row>
        <row r="1731">
          <cell r="N1731" t="str">
            <v/>
          </cell>
        </row>
        <row r="1732">
          <cell r="N1732" t="str">
            <v/>
          </cell>
        </row>
        <row r="1733">
          <cell r="N1733" t="str">
            <v/>
          </cell>
        </row>
        <row r="1734">
          <cell r="N1734" t="str">
            <v/>
          </cell>
        </row>
        <row r="1735">
          <cell r="N1735" t="str">
            <v/>
          </cell>
        </row>
        <row r="1736">
          <cell r="N1736" t="str">
            <v/>
          </cell>
        </row>
        <row r="1737">
          <cell r="N1737" t="str">
            <v/>
          </cell>
        </row>
        <row r="1738">
          <cell r="N1738" t="str">
            <v/>
          </cell>
        </row>
        <row r="1739">
          <cell r="N1739" t="str">
            <v/>
          </cell>
        </row>
        <row r="1740">
          <cell r="N1740" t="str">
            <v/>
          </cell>
        </row>
        <row r="1741">
          <cell r="N1741" t="str">
            <v/>
          </cell>
        </row>
        <row r="1742">
          <cell r="N1742" t="str">
            <v/>
          </cell>
        </row>
        <row r="1743">
          <cell r="N1743" t="str">
            <v/>
          </cell>
        </row>
        <row r="1744">
          <cell r="N1744" t="str">
            <v/>
          </cell>
        </row>
        <row r="1745">
          <cell r="N1745" t="str">
            <v/>
          </cell>
        </row>
        <row r="1746">
          <cell r="N1746" t="str">
            <v/>
          </cell>
        </row>
        <row r="1747">
          <cell r="N1747" t="str">
            <v/>
          </cell>
        </row>
        <row r="1748">
          <cell r="N1748" t="str">
            <v/>
          </cell>
        </row>
        <row r="1749">
          <cell r="N1749" t="str">
            <v/>
          </cell>
        </row>
        <row r="1750">
          <cell r="N1750" t="str">
            <v/>
          </cell>
        </row>
        <row r="1751">
          <cell r="N1751" t="str">
            <v/>
          </cell>
        </row>
        <row r="1752">
          <cell r="N1752" t="str">
            <v/>
          </cell>
        </row>
        <row r="1753">
          <cell r="N1753" t="str">
            <v/>
          </cell>
        </row>
        <row r="1754">
          <cell r="N1754" t="str">
            <v/>
          </cell>
        </row>
        <row r="1755">
          <cell r="N1755" t="str">
            <v/>
          </cell>
        </row>
        <row r="1756">
          <cell r="N1756" t="str">
            <v/>
          </cell>
        </row>
        <row r="1757">
          <cell r="N1757" t="str">
            <v/>
          </cell>
        </row>
        <row r="1758">
          <cell r="N1758" t="str">
            <v/>
          </cell>
        </row>
        <row r="1759">
          <cell r="N1759" t="str">
            <v/>
          </cell>
        </row>
        <row r="1760">
          <cell r="N1760" t="str">
            <v/>
          </cell>
        </row>
        <row r="1761">
          <cell r="N1761" t="str">
            <v/>
          </cell>
        </row>
        <row r="1762">
          <cell r="N1762" t="str">
            <v/>
          </cell>
        </row>
        <row r="1763">
          <cell r="N1763" t="str">
            <v/>
          </cell>
        </row>
        <row r="1764">
          <cell r="N1764" t="str">
            <v/>
          </cell>
        </row>
        <row r="1765">
          <cell r="N1765" t="str">
            <v/>
          </cell>
        </row>
        <row r="1766">
          <cell r="N1766" t="str">
            <v/>
          </cell>
        </row>
        <row r="1767">
          <cell r="N1767" t="str">
            <v/>
          </cell>
        </row>
        <row r="1768">
          <cell r="N1768" t="str">
            <v/>
          </cell>
        </row>
        <row r="1769">
          <cell r="N1769" t="str">
            <v/>
          </cell>
        </row>
        <row r="1770">
          <cell r="N1770" t="str">
            <v/>
          </cell>
        </row>
        <row r="1771">
          <cell r="N1771" t="str">
            <v/>
          </cell>
        </row>
        <row r="1772">
          <cell r="N1772" t="str">
            <v/>
          </cell>
        </row>
        <row r="1773">
          <cell r="N1773" t="str">
            <v/>
          </cell>
        </row>
        <row r="1774">
          <cell r="N1774" t="str">
            <v/>
          </cell>
        </row>
        <row r="1775">
          <cell r="N1775" t="str">
            <v/>
          </cell>
        </row>
        <row r="1776">
          <cell r="N1776" t="str">
            <v/>
          </cell>
        </row>
        <row r="1777">
          <cell r="N1777" t="str">
            <v/>
          </cell>
        </row>
        <row r="1778">
          <cell r="N1778" t="str">
            <v/>
          </cell>
        </row>
        <row r="1779">
          <cell r="N1779" t="str">
            <v/>
          </cell>
        </row>
        <row r="1780">
          <cell r="N1780" t="str">
            <v/>
          </cell>
        </row>
        <row r="1781">
          <cell r="N1781" t="str">
            <v/>
          </cell>
        </row>
        <row r="1782">
          <cell r="N1782" t="str">
            <v/>
          </cell>
        </row>
        <row r="1783">
          <cell r="N1783" t="str">
            <v/>
          </cell>
        </row>
        <row r="1784">
          <cell r="N1784" t="str">
            <v/>
          </cell>
        </row>
        <row r="1785">
          <cell r="N1785" t="str">
            <v/>
          </cell>
        </row>
        <row r="1786">
          <cell r="N1786" t="str">
            <v/>
          </cell>
        </row>
        <row r="1787">
          <cell r="N1787" t="str">
            <v/>
          </cell>
        </row>
        <row r="1788">
          <cell r="N1788" t="str">
            <v/>
          </cell>
        </row>
        <row r="1789">
          <cell r="N1789" t="str">
            <v/>
          </cell>
        </row>
        <row r="1790">
          <cell r="N1790" t="str">
            <v/>
          </cell>
        </row>
        <row r="1791">
          <cell r="N1791" t="str">
            <v/>
          </cell>
        </row>
        <row r="1792">
          <cell r="N1792" t="str">
            <v/>
          </cell>
        </row>
        <row r="1793">
          <cell r="N1793" t="str">
            <v/>
          </cell>
        </row>
        <row r="1794">
          <cell r="N1794" t="str">
            <v/>
          </cell>
        </row>
        <row r="1795">
          <cell r="N1795" t="str">
            <v/>
          </cell>
        </row>
        <row r="1796">
          <cell r="N1796" t="str">
            <v/>
          </cell>
        </row>
        <row r="1797">
          <cell r="N1797" t="str">
            <v/>
          </cell>
        </row>
        <row r="1798">
          <cell r="N1798" t="str">
            <v/>
          </cell>
        </row>
        <row r="1799">
          <cell r="N1799" t="str">
            <v/>
          </cell>
        </row>
        <row r="1800">
          <cell r="N1800" t="str">
            <v/>
          </cell>
        </row>
        <row r="1801">
          <cell r="N1801" t="str">
            <v/>
          </cell>
        </row>
        <row r="1802">
          <cell r="N1802" t="str">
            <v/>
          </cell>
        </row>
        <row r="1803">
          <cell r="N1803" t="str">
            <v/>
          </cell>
        </row>
        <row r="1804">
          <cell r="N1804" t="str">
            <v/>
          </cell>
        </row>
        <row r="1805">
          <cell r="N1805" t="str">
            <v/>
          </cell>
        </row>
        <row r="1806">
          <cell r="N1806" t="str">
            <v/>
          </cell>
        </row>
        <row r="1807">
          <cell r="N1807" t="str">
            <v/>
          </cell>
        </row>
        <row r="1808">
          <cell r="N1808" t="str">
            <v/>
          </cell>
        </row>
        <row r="1809">
          <cell r="N1809" t="str">
            <v/>
          </cell>
        </row>
        <row r="1810">
          <cell r="N1810" t="str">
            <v/>
          </cell>
        </row>
        <row r="1811">
          <cell r="N1811" t="str">
            <v/>
          </cell>
        </row>
        <row r="1812">
          <cell r="N1812" t="str">
            <v/>
          </cell>
        </row>
        <row r="1813">
          <cell r="N1813" t="str">
            <v/>
          </cell>
        </row>
        <row r="1814">
          <cell r="N1814" t="str">
            <v/>
          </cell>
        </row>
        <row r="1815">
          <cell r="N1815" t="str">
            <v/>
          </cell>
        </row>
        <row r="1816">
          <cell r="N1816" t="str">
            <v/>
          </cell>
        </row>
        <row r="1817">
          <cell r="N1817" t="str">
            <v/>
          </cell>
        </row>
        <row r="1818">
          <cell r="N1818" t="str">
            <v/>
          </cell>
        </row>
        <row r="1819">
          <cell r="N1819" t="str">
            <v/>
          </cell>
        </row>
        <row r="1820">
          <cell r="N1820" t="str">
            <v/>
          </cell>
        </row>
        <row r="1821">
          <cell r="N1821" t="str">
            <v/>
          </cell>
        </row>
        <row r="1822">
          <cell r="N1822" t="str">
            <v/>
          </cell>
        </row>
        <row r="1823">
          <cell r="N1823" t="str">
            <v/>
          </cell>
        </row>
        <row r="1824">
          <cell r="N1824" t="str">
            <v/>
          </cell>
        </row>
        <row r="1825">
          <cell r="N1825" t="str">
            <v/>
          </cell>
        </row>
        <row r="1826">
          <cell r="N1826" t="str">
            <v/>
          </cell>
        </row>
        <row r="1827">
          <cell r="N1827" t="str">
            <v/>
          </cell>
        </row>
        <row r="1828">
          <cell r="N1828" t="str">
            <v/>
          </cell>
        </row>
        <row r="1829">
          <cell r="N1829" t="str">
            <v/>
          </cell>
        </row>
        <row r="1830">
          <cell r="N1830" t="str">
            <v/>
          </cell>
        </row>
        <row r="1831">
          <cell r="N1831" t="str">
            <v/>
          </cell>
        </row>
        <row r="1832">
          <cell r="N1832" t="str">
            <v/>
          </cell>
        </row>
        <row r="1833">
          <cell r="N1833" t="str">
            <v/>
          </cell>
        </row>
        <row r="1834">
          <cell r="N1834" t="str">
            <v/>
          </cell>
        </row>
        <row r="1835">
          <cell r="N1835" t="str">
            <v/>
          </cell>
        </row>
        <row r="1836">
          <cell r="N1836" t="str">
            <v/>
          </cell>
        </row>
        <row r="1837">
          <cell r="N1837" t="str">
            <v/>
          </cell>
        </row>
        <row r="1838">
          <cell r="N1838" t="str">
            <v/>
          </cell>
        </row>
        <row r="1839">
          <cell r="N1839" t="str">
            <v/>
          </cell>
        </row>
        <row r="1840">
          <cell r="N1840" t="str">
            <v/>
          </cell>
        </row>
        <row r="1841">
          <cell r="N1841" t="str">
            <v/>
          </cell>
        </row>
        <row r="1842">
          <cell r="N1842" t="str">
            <v/>
          </cell>
        </row>
        <row r="1843">
          <cell r="N1843" t="str">
            <v/>
          </cell>
        </row>
        <row r="1844">
          <cell r="N1844" t="str">
            <v/>
          </cell>
        </row>
        <row r="1845">
          <cell r="N1845" t="str">
            <v/>
          </cell>
        </row>
        <row r="1846">
          <cell r="N1846" t="str">
            <v/>
          </cell>
        </row>
        <row r="1847">
          <cell r="N1847" t="str">
            <v/>
          </cell>
        </row>
        <row r="1848">
          <cell r="N1848" t="str">
            <v/>
          </cell>
        </row>
        <row r="1849">
          <cell r="N1849" t="str">
            <v/>
          </cell>
        </row>
        <row r="1850">
          <cell r="N1850" t="str">
            <v/>
          </cell>
        </row>
        <row r="1851">
          <cell r="N1851" t="str">
            <v/>
          </cell>
        </row>
        <row r="1852">
          <cell r="N1852" t="str">
            <v/>
          </cell>
        </row>
        <row r="1853">
          <cell r="N1853" t="str">
            <v/>
          </cell>
        </row>
        <row r="1854">
          <cell r="N1854" t="str">
            <v/>
          </cell>
        </row>
        <row r="1855">
          <cell r="N1855" t="str">
            <v/>
          </cell>
        </row>
        <row r="1856">
          <cell r="N1856" t="str">
            <v/>
          </cell>
        </row>
        <row r="1857">
          <cell r="N1857" t="str">
            <v/>
          </cell>
        </row>
        <row r="1858">
          <cell r="N1858" t="str">
            <v/>
          </cell>
        </row>
        <row r="1859">
          <cell r="N1859" t="str">
            <v/>
          </cell>
        </row>
        <row r="1860">
          <cell r="N1860" t="str">
            <v/>
          </cell>
        </row>
        <row r="1861">
          <cell r="N1861" t="str">
            <v/>
          </cell>
        </row>
        <row r="1862">
          <cell r="N1862" t="str">
            <v/>
          </cell>
        </row>
        <row r="1863">
          <cell r="N1863" t="str">
            <v/>
          </cell>
        </row>
        <row r="1864">
          <cell r="N1864" t="str">
            <v/>
          </cell>
        </row>
        <row r="1865">
          <cell r="N1865" t="str">
            <v/>
          </cell>
        </row>
        <row r="1866">
          <cell r="N1866" t="str">
            <v/>
          </cell>
        </row>
        <row r="1867">
          <cell r="N1867" t="str">
            <v/>
          </cell>
        </row>
        <row r="1868">
          <cell r="N1868" t="str">
            <v/>
          </cell>
        </row>
        <row r="1869">
          <cell r="N1869" t="str">
            <v/>
          </cell>
        </row>
        <row r="1870">
          <cell r="N1870" t="str">
            <v/>
          </cell>
        </row>
        <row r="1871">
          <cell r="N1871" t="str">
            <v/>
          </cell>
        </row>
        <row r="1872">
          <cell r="N1872" t="str">
            <v/>
          </cell>
        </row>
        <row r="1873">
          <cell r="N1873" t="str">
            <v/>
          </cell>
        </row>
        <row r="1874">
          <cell r="N1874" t="str">
            <v/>
          </cell>
        </row>
        <row r="1875">
          <cell r="N1875" t="str">
            <v/>
          </cell>
        </row>
        <row r="1876">
          <cell r="N1876" t="str">
            <v/>
          </cell>
        </row>
        <row r="1877">
          <cell r="N1877" t="str">
            <v/>
          </cell>
        </row>
        <row r="1878">
          <cell r="N1878" t="str">
            <v/>
          </cell>
        </row>
        <row r="1879">
          <cell r="N1879" t="str">
            <v/>
          </cell>
        </row>
        <row r="1880">
          <cell r="N1880" t="str">
            <v/>
          </cell>
        </row>
        <row r="1881">
          <cell r="N1881" t="str">
            <v/>
          </cell>
        </row>
        <row r="1882">
          <cell r="N1882" t="str">
            <v/>
          </cell>
        </row>
        <row r="1883">
          <cell r="N1883" t="str">
            <v/>
          </cell>
        </row>
        <row r="1884">
          <cell r="N1884" t="str">
            <v/>
          </cell>
        </row>
        <row r="1885">
          <cell r="N1885" t="str">
            <v/>
          </cell>
        </row>
        <row r="1886">
          <cell r="N1886" t="str">
            <v/>
          </cell>
        </row>
        <row r="1887">
          <cell r="N1887" t="str">
            <v/>
          </cell>
        </row>
        <row r="1888">
          <cell r="N1888" t="str">
            <v/>
          </cell>
        </row>
        <row r="1889">
          <cell r="N1889" t="str">
            <v/>
          </cell>
        </row>
        <row r="1890">
          <cell r="N1890" t="str">
            <v/>
          </cell>
        </row>
        <row r="1891">
          <cell r="N1891" t="str">
            <v/>
          </cell>
        </row>
        <row r="1892">
          <cell r="N1892" t="str">
            <v/>
          </cell>
        </row>
        <row r="1893">
          <cell r="N1893" t="str">
            <v/>
          </cell>
        </row>
        <row r="1894">
          <cell r="N1894" t="str">
            <v/>
          </cell>
        </row>
        <row r="1895">
          <cell r="N1895" t="str">
            <v/>
          </cell>
        </row>
        <row r="1896">
          <cell r="N1896" t="str">
            <v/>
          </cell>
        </row>
        <row r="1897">
          <cell r="N1897" t="str">
            <v/>
          </cell>
        </row>
        <row r="1898">
          <cell r="N1898" t="str">
            <v/>
          </cell>
        </row>
        <row r="1899">
          <cell r="N1899" t="str">
            <v/>
          </cell>
        </row>
        <row r="1900">
          <cell r="N1900" t="str">
            <v/>
          </cell>
        </row>
        <row r="1901">
          <cell r="N1901" t="str">
            <v/>
          </cell>
        </row>
        <row r="1902">
          <cell r="N1902" t="str">
            <v/>
          </cell>
        </row>
        <row r="1903">
          <cell r="N1903" t="str">
            <v/>
          </cell>
        </row>
        <row r="1904">
          <cell r="N1904" t="str">
            <v/>
          </cell>
        </row>
        <row r="1905">
          <cell r="N1905" t="str">
            <v/>
          </cell>
        </row>
        <row r="1906">
          <cell r="N1906" t="str">
            <v/>
          </cell>
        </row>
        <row r="1907">
          <cell r="N1907" t="str">
            <v/>
          </cell>
        </row>
        <row r="1908">
          <cell r="N1908" t="str">
            <v/>
          </cell>
        </row>
        <row r="1909">
          <cell r="N1909" t="str">
            <v/>
          </cell>
        </row>
        <row r="1910">
          <cell r="N1910" t="str">
            <v/>
          </cell>
        </row>
        <row r="1911">
          <cell r="N1911" t="str">
            <v/>
          </cell>
        </row>
        <row r="1912">
          <cell r="N1912" t="str">
            <v/>
          </cell>
        </row>
        <row r="1913">
          <cell r="N1913" t="str">
            <v/>
          </cell>
        </row>
        <row r="1914">
          <cell r="N1914" t="str">
            <v/>
          </cell>
        </row>
        <row r="1915">
          <cell r="N1915" t="str">
            <v/>
          </cell>
        </row>
        <row r="1916">
          <cell r="N1916" t="str">
            <v/>
          </cell>
        </row>
        <row r="1917">
          <cell r="N1917" t="str">
            <v/>
          </cell>
        </row>
        <row r="1918">
          <cell r="N1918" t="str">
            <v/>
          </cell>
        </row>
        <row r="1919">
          <cell r="N1919" t="str">
            <v/>
          </cell>
        </row>
        <row r="1920">
          <cell r="N1920" t="str">
            <v/>
          </cell>
        </row>
        <row r="1921">
          <cell r="N1921" t="str">
            <v/>
          </cell>
        </row>
        <row r="1922">
          <cell r="N1922" t="str">
            <v/>
          </cell>
        </row>
        <row r="1923">
          <cell r="N1923" t="str">
            <v/>
          </cell>
        </row>
        <row r="1924">
          <cell r="N1924" t="str">
            <v/>
          </cell>
        </row>
        <row r="1925">
          <cell r="N1925" t="str">
            <v/>
          </cell>
        </row>
        <row r="1926">
          <cell r="N1926" t="str">
            <v/>
          </cell>
        </row>
        <row r="1927">
          <cell r="N1927" t="str">
            <v/>
          </cell>
        </row>
        <row r="1928">
          <cell r="N1928" t="str">
            <v/>
          </cell>
        </row>
        <row r="1929">
          <cell r="N1929" t="str">
            <v/>
          </cell>
        </row>
        <row r="1930">
          <cell r="N1930" t="str">
            <v/>
          </cell>
        </row>
        <row r="1931">
          <cell r="N1931" t="str">
            <v/>
          </cell>
        </row>
        <row r="1932">
          <cell r="N1932" t="str">
            <v/>
          </cell>
        </row>
        <row r="1933">
          <cell r="N1933" t="str">
            <v/>
          </cell>
        </row>
        <row r="1934">
          <cell r="N1934" t="str">
            <v/>
          </cell>
        </row>
        <row r="1935">
          <cell r="N1935" t="str">
            <v/>
          </cell>
        </row>
        <row r="1936">
          <cell r="N1936" t="str">
            <v/>
          </cell>
        </row>
        <row r="1937">
          <cell r="N1937" t="str">
            <v/>
          </cell>
        </row>
        <row r="1938">
          <cell r="N1938" t="str">
            <v/>
          </cell>
        </row>
        <row r="1939">
          <cell r="N1939" t="str">
            <v/>
          </cell>
        </row>
        <row r="1940">
          <cell r="N1940" t="str">
            <v/>
          </cell>
        </row>
        <row r="1941">
          <cell r="N1941" t="str">
            <v/>
          </cell>
        </row>
        <row r="1942">
          <cell r="N1942" t="str">
            <v/>
          </cell>
        </row>
        <row r="1943">
          <cell r="N1943" t="str">
            <v/>
          </cell>
        </row>
        <row r="1944">
          <cell r="N1944" t="str">
            <v/>
          </cell>
        </row>
        <row r="1945">
          <cell r="N1945" t="str">
            <v/>
          </cell>
        </row>
        <row r="1946">
          <cell r="N1946" t="str">
            <v/>
          </cell>
        </row>
        <row r="1947">
          <cell r="N1947" t="str">
            <v/>
          </cell>
        </row>
        <row r="1948">
          <cell r="N1948" t="str">
            <v/>
          </cell>
        </row>
        <row r="1949">
          <cell r="N1949" t="str">
            <v/>
          </cell>
        </row>
        <row r="1950">
          <cell r="N1950" t="str">
            <v/>
          </cell>
        </row>
        <row r="1951">
          <cell r="N1951" t="str">
            <v/>
          </cell>
        </row>
        <row r="1952">
          <cell r="N1952" t="str">
            <v/>
          </cell>
        </row>
        <row r="1953">
          <cell r="N1953" t="str">
            <v/>
          </cell>
        </row>
        <row r="1954">
          <cell r="N1954" t="str">
            <v/>
          </cell>
        </row>
        <row r="1955">
          <cell r="N1955" t="str">
            <v/>
          </cell>
        </row>
        <row r="1956">
          <cell r="N1956" t="str">
            <v/>
          </cell>
        </row>
        <row r="1957">
          <cell r="N1957" t="str">
            <v/>
          </cell>
        </row>
        <row r="1958">
          <cell r="N1958" t="str">
            <v/>
          </cell>
        </row>
        <row r="1959">
          <cell r="N1959" t="str">
            <v/>
          </cell>
        </row>
        <row r="1960">
          <cell r="N1960" t="str">
            <v/>
          </cell>
        </row>
        <row r="1961">
          <cell r="N1961" t="str">
            <v/>
          </cell>
        </row>
        <row r="1962">
          <cell r="N1962" t="str">
            <v/>
          </cell>
        </row>
        <row r="1963">
          <cell r="N1963" t="str">
            <v/>
          </cell>
        </row>
        <row r="1964">
          <cell r="N1964" t="str">
            <v/>
          </cell>
        </row>
        <row r="1965">
          <cell r="N1965" t="str">
            <v/>
          </cell>
        </row>
        <row r="1966">
          <cell r="N1966" t="str">
            <v/>
          </cell>
        </row>
        <row r="1967">
          <cell r="N1967" t="str">
            <v/>
          </cell>
        </row>
        <row r="1968">
          <cell r="N1968" t="str">
            <v/>
          </cell>
        </row>
        <row r="1969">
          <cell r="N1969" t="str">
            <v/>
          </cell>
        </row>
        <row r="1970">
          <cell r="N1970" t="str">
            <v/>
          </cell>
        </row>
        <row r="1971">
          <cell r="N1971" t="str">
            <v/>
          </cell>
        </row>
        <row r="1972">
          <cell r="N1972" t="str">
            <v/>
          </cell>
        </row>
        <row r="1973">
          <cell r="N1973" t="str">
            <v/>
          </cell>
        </row>
        <row r="1974">
          <cell r="N1974" t="str">
            <v/>
          </cell>
        </row>
        <row r="1975">
          <cell r="N1975" t="str">
            <v/>
          </cell>
        </row>
        <row r="1976">
          <cell r="N1976" t="str">
            <v/>
          </cell>
        </row>
        <row r="1977">
          <cell r="N1977" t="str">
            <v/>
          </cell>
        </row>
        <row r="1978">
          <cell r="N1978" t="str">
            <v/>
          </cell>
        </row>
      </sheetData>
      <sheetData sheetId="1"/>
      <sheetData sheetId="2"/>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10.1.11.77:7777/reports/rwservlet?swdr&amp;report=FR2_TDS_BY_CODE.rdf&amp;p_cable_code='AXQP1-50320T-00007'&amp;inv_org=85" TargetMode="External"/><Relationship Id="rId18" Type="http://schemas.openxmlformats.org/officeDocument/2006/relationships/hyperlink" Target="http://10.1.11.77:7777/reports/rwservlet?swdr&amp;report=FR2_TDS_BY_CODE.rdf&amp;p_cable_code='BXQP1-50315T-00001'&amp;inv_org=85" TargetMode="Externa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vmlDrawing" Target="../drawings/vmlDrawing1.vml"/><Relationship Id="rId34" Type="http://schemas.openxmlformats.org/officeDocument/2006/relationships/ctrlProp" Target="../ctrlProps/ctrlProp13.xml"/><Relationship Id="rId42" Type="http://schemas.openxmlformats.org/officeDocument/2006/relationships/ctrlProp" Target="../ctrlProps/ctrlProp21.xml"/><Relationship Id="rId7" Type="http://schemas.openxmlformats.org/officeDocument/2006/relationships/hyperlink" Target="http://10.1.11.77:7777/reports/rwservlet?swdr&amp;report=FR2_TDS_BY_CODE.rdf&amp;p_cable_code='AXQP1-40340T-00036'&amp;inv_org=85" TargetMode="External"/><Relationship Id="rId2" Type="http://schemas.openxmlformats.org/officeDocument/2006/relationships/hyperlink" Target="http://10.1.11.77:7777/reports/rwservlet?swdr&amp;report=FR2_TDS_BY_CODE.rdf&amp;p_cable_code='AXQP1-40317T-00005'&amp;inv_org=85" TargetMode="External"/><Relationship Id="rId16" Type="http://schemas.openxmlformats.org/officeDocument/2006/relationships/hyperlink" Target="http://10.1.11.77:7777/reports/rwservlet?swdr&amp;report=FR2_TDS_BY_CODE.rdf&amp;p_cable_code='AXQP1-50350T-00004'&amp;inv_org=85" TargetMode="External"/><Relationship Id="rId29" Type="http://schemas.openxmlformats.org/officeDocument/2006/relationships/ctrlProp" Target="../ctrlProps/ctrlProp8.xml"/><Relationship Id="rId1" Type="http://schemas.openxmlformats.org/officeDocument/2006/relationships/hyperlink" Target="http://10.1.11.77:7777/reports/rwservlet?swdr&amp;report=FR2_TDS_BY_CODE.rdf&amp;p_cable_code='AXQP1-40316T-00015'&amp;inv_org=85" TargetMode="External"/><Relationship Id="rId6" Type="http://schemas.openxmlformats.org/officeDocument/2006/relationships/hyperlink" Target="http://10.1.11.77:7777/reports/rwservlet?swdr&amp;report=FR2_TDS_BY_CODE.rdf&amp;p_cable_code='AXQP1-40330T-00050'&amp;inv_org=85" TargetMode="External"/><Relationship Id="rId11" Type="http://schemas.openxmlformats.org/officeDocument/2006/relationships/hyperlink" Target="http://10.1.11.77:7777/reports/rwservlet?swdr&amp;report=FR2_TDS_BY_CODE.rdf&amp;p_cable_code='AXQP1-50318T-00025'&amp;inv_org=85" TargetMode="External"/><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 Type="http://schemas.openxmlformats.org/officeDocument/2006/relationships/hyperlink" Target="http://10.1.11.77:7777/reports/rwservlet?swdr&amp;report=FR2_TDS_BY_CODE.rdf&amp;p_cable_code='AXQP1-40320T-00021'&amp;inv_org=85" TargetMode="External"/><Relationship Id="rId15" Type="http://schemas.openxmlformats.org/officeDocument/2006/relationships/hyperlink" Target="http://10.1.11.77:7777/reports/rwservlet?swdr&amp;report=FR2_TDS_BY_CODE.rdf&amp;p_cable_code='AXQP1-50340T-00053'&amp;inv_org=85" TargetMode="External"/><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10" Type="http://schemas.openxmlformats.org/officeDocument/2006/relationships/hyperlink" Target="http://10.1.11.77:7777/reports/rwservlet?swdr&amp;report=FR2_TDS_BY_CODE.rdf&amp;p_cable_code='AXQP1-50317T-00005'&amp;inv_org=85" TargetMode="External"/><Relationship Id="rId19" Type="http://schemas.openxmlformats.org/officeDocument/2006/relationships/printerSettings" Target="../printerSettings/printerSettings1.bin"/><Relationship Id="rId31" Type="http://schemas.openxmlformats.org/officeDocument/2006/relationships/ctrlProp" Target="../ctrlProps/ctrlProp10.xml"/><Relationship Id="rId44" Type="http://schemas.openxmlformats.org/officeDocument/2006/relationships/ctrlProp" Target="../ctrlProps/ctrlProp23.xml"/><Relationship Id="rId4" Type="http://schemas.openxmlformats.org/officeDocument/2006/relationships/hyperlink" Target="http://10.1.11.77:7777/reports/rwservlet?swdr&amp;report=FR2_TDS_BY_CODE.rdf&amp;p_cable_code='AXQP1-40319T-00006'&amp;inv_org=85" TargetMode="External"/><Relationship Id="rId9" Type="http://schemas.openxmlformats.org/officeDocument/2006/relationships/hyperlink" Target="http://10.1.11.77:7777/reports/rwservlet?swdr&amp;report=FR2_TDS_BY_CODE.rdf&amp;p_cable_code='AXQP1-50316T-00017'&amp;inv_org=85" TargetMode="External"/><Relationship Id="rId14" Type="http://schemas.openxmlformats.org/officeDocument/2006/relationships/hyperlink" Target="http://10.1.11.77:7777/reports/rwservlet?swdr&amp;report=FR2_TDS_BY_CODE.rdf&amp;p_cable_code='AXQP1-50330T-00034'&amp;inv_org=85" TargetMode="Externa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8" Type="http://schemas.openxmlformats.org/officeDocument/2006/relationships/hyperlink" Target="http://10.1.11.77:7777/reports/rwservlet?swdr&amp;report=FR2_TDS_BY_CODE.rdf&amp;p_cable_code='AXQP1-40350T-00002'&amp;inv_org=85" TargetMode="External"/><Relationship Id="rId3" Type="http://schemas.openxmlformats.org/officeDocument/2006/relationships/hyperlink" Target="http://10.1.11.77:7777/reports/rwservlet?swdr&amp;report=FR2_TDS_BY_CODE.rdf&amp;p_cable_code='AXQP1-40318T-00032'&amp;inv_org=85" TargetMode="External"/><Relationship Id="rId12" Type="http://schemas.openxmlformats.org/officeDocument/2006/relationships/hyperlink" Target="http://10.1.11.77:7777/reports/rwservlet?swdr&amp;report=FR2_TDS_BY_CODE.rdf&amp;p_cable_code='AXQP1-50319T-00010'&amp;inv_org=85" TargetMode="External"/><Relationship Id="rId17" Type="http://schemas.openxmlformats.org/officeDocument/2006/relationships/hyperlink" Target="http://10.1.11.77:7777/reports/rwservlet?swdr&amp;report=FR2_TDS_BY_CODE.rdf&amp;p_cable_code='BXQP1-40315T-00011'&amp;inv_org=85" TargetMode="External"/><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omments" Target="../comments1.xml"/><Relationship Id="rId20" Type="http://schemas.openxmlformats.org/officeDocument/2006/relationships/drawing" Target="../drawings/drawing1.xml"/><Relationship Id="rId41" Type="http://schemas.openxmlformats.org/officeDocument/2006/relationships/ctrlProp" Target="../ctrlProps/ctrlProp2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pageSetUpPr fitToPage="1"/>
  </sheetPr>
  <dimension ref="A1:BC1027"/>
  <sheetViews>
    <sheetView tabSelected="1" zoomScale="70" zoomScaleNormal="70" workbookViewId="0">
      <pane ySplit="10" topLeftCell="A16" activePane="bottomLeft" state="frozen"/>
      <selection pane="bottomLeft" activeCell="A26" sqref="A16:XFD26"/>
    </sheetView>
  </sheetViews>
  <sheetFormatPr defaultRowHeight="12.75"/>
  <cols>
    <col min="1" max="1" width="3.7109375" style="33" customWidth="1"/>
    <col min="2" max="2" width="21.85546875" style="1" customWidth="1"/>
    <col min="3" max="3" width="10.5703125" style="2" customWidth="1"/>
    <col min="4" max="4" width="6.140625" style="2" customWidth="1"/>
    <col min="5" max="5" width="14.7109375" style="2" customWidth="1"/>
    <col min="6" max="6" width="21.7109375" style="2" customWidth="1"/>
    <col min="7" max="7" width="13.7109375" style="2" customWidth="1"/>
    <col min="8" max="8" width="10.85546875" style="2" customWidth="1"/>
    <col min="9" max="9" width="16.140625" style="164" customWidth="1"/>
    <col min="10" max="10" width="11.28515625" style="2" customWidth="1"/>
    <col min="11" max="11" width="10" style="2" customWidth="1"/>
    <col min="12" max="12" width="8.7109375" style="2" customWidth="1"/>
    <col min="13" max="13" width="9.140625" style="2" customWidth="1"/>
    <col min="14" max="14" width="9.85546875" style="2" customWidth="1"/>
    <col min="15" max="15" width="5.140625" style="2" customWidth="1"/>
    <col min="16" max="17" width="10.7109375" style="2" customWidth="1"/>
    <col min="18" max="19" width="8.28515625" style="2" customWidth="1"/>
    <col min="20" max="20" width="10.85546875" style="2" customWidth="1"/>
    <col min="21" max="21" width="10" style="2" customWidth="1"/>
    <col min="22" max="22" width="8" style="2" customWidth="1"/>
    <col min="23" max="23" width="7.28515625" style="2" customWidth="1"/>
    <col min="24" max="24" width="7.140625" style="2" customWidth="1"/>
    <col min="25" max="25" width="8.28515625" style="68" customWidth="1"/>
    <col min="26" max="26" width="11.7109375" style="68" hidden="1" customWidth="1"/>
    <col min="27" max="27" width="10.85546875" style="1" customWidth="1"/>
    <col min="28" max="28" width="8.28515625" style="1" customWidth="1"/>
    <col min="29" max="29" width="8.140625" style="1" customWidth="1"/>
    <col min="30" max="30" width="11.5703125" style="1" hidden="1" customWidth="1"/>
    <col min="31" max="31" width="10.5703125" style="1" customWidth="1"/>
    <col min="32" max="32" width="7.85546875" style="1" customWidth="1"/>
    <col min="33" max="33" width="30.5703125" style="2" customWidth="1"/>
    <col min="34" max="34" width="20" style="2" customWidth="1"/>
    <col min="35" max="35" width="24" style="2" customWidth="1"/>
    <col min="36" max="36" width="15.85546875" style="2" customWidth="1"/>
    <col min="37" max="37" width="15" style="2" customWidth="1"/>
    <col min="38" max="38" width="8" style="1" customWidth="1"/>
    <col min="39" max="39" width="8.28515625" style="53" customWidth="1"/>
    <col min="40" max="40" width="9.140625" style="53"/>
    <col min="41" max="41" width="9.140625" style="186"/>
    <col min="42" max="43" width="9.28515625" style="1" customWidth="1"/>
    <col min="44" max="44" width="10.140625" style="1" customWidth="1"/>
    <col min="45" max="45" width="12" style="1" customWidth="1"/>
    <col min="46" max="46" width="12.140625" style="1" customWidth="1"/>
    <col min="47" max="47" width="10.28515625" style="1" customWidth="1"/>
    <col min="48" max="48" width="10.85546875" style="1" customWidth="1"/>
    <col min="49" max="50" width="9.140625" style="1"/>
    <col min="51" max="53" width="10.5703125" style="1" customWidth="1"/>
    <col min="54" max="54" width="10.5703125" style="197" customWidth="1"/>
    <col min="55" max="55" width="30.7109375" style="197" customWidth="1"/>
    <col min="56" max="16384" width="9.140625" style="1"/>
  </cols>
  <sheetData>
    <row r="1" spans="1:55" s="9" customFormat="1" ht="56.25" customHeight="1">
      <c r="A1" s="305" t="s">
        <v>549</v>
      </c>
      <c r="B1" s="70" t="s">
        <v>82</v>
      </c>
      <c r="C1" s="10" t="s">
        <v>135</v>
      </c>
      <c r="D1" s="70" t="s">
        <v>113</v>
      </c>
      <c r="E1" s="70" t="s">
        <v>15</v>
      </c>
      <c r="F1" s="10" t="s">
        <v>9</v>
      </c>
      <c r="G1" s="10" t="s">
        <v>47</v>
      </c>
      <c r="H1" s="10" t="s">
        <v>136</v>
      </c>
      <c r="I1" s="10" t="s">
        <v>152</v>
      </c>
      <c r="J1" s="10" t="s">
        <v>133</v>
      </c>
      <c r="K1" s="10" t="s">
        <v>12</v>
      </c>
      <c r="L1" s="10" t="s">
        <v>13</v>
      </c>
      <c r="M1" s="10" t="s">
        <v>7</v>
      </c>
      <c r="N1" s="10" t="s">
        <v>8</v>
      </c>
      <c r="O1" s="10" t="s">
        <v>22</v>
      </c>
      <c r="P1" s="10" t="s">
        <v>137</v>
      </c>
      <c r="Q1" s="10" t="s">
        <v>142</v>
      </c>
      <c r="R1" s="10" t="s">
        <v>17</v>
      </c>
      <c r="S1" s="10" t="s">
        <v>18</v>
      </c>
      <c r="T1" s="10" t="s">
        <v>14</v>
      </c>
      <c r="U1" s="10" t="s">
        <v>118</v>
      </c>
      <c r="V1" s="10" t="s">
        <v>19</v>
      </c>
      <c r="W1" s="10" t="s">
        <v>138</v>
      </c>
      <c r="X1" s="10" t="s">
        <v>139</v>
      </c>
      <c r="Y1" s="10" t="s">
        <v>21</v>
      </c>
      <c r="Z1" s="10"/>
      <c r="AA1" s="10" t="s">
        <v>140</v>
      </c>
      <c r="AB1" s="10" t="s">
        <v>484</v>
      </c>
      <c r="AC1" s="10" t="s">
        <v>485</v>
      </c>
      <c r="AD1" s="10" t="s">
        <v>495</v>
      </c>
      <c r="AE1" s="10" t="s">
        <v>43</v>
      </c>
      <c r="AF1" s="10" t="s">
        <v>44</v>
      </c>
      <c r="AG1" s="10" t="s">
        <v>42</v>
      </c>
      <c r="AH1" s="10" t="s">
        <v>497</v>
      </c>
      <c r="AI1" s="10" t="s">
        <v>536</v>
      </c>
      <c r="AJ1" s="10" t="s">
        <v>537</v>
      </c>
      <c r="AK1" s="10" t="s">
        <v>538</v>
      </c>
      <c r="AL1" s="69" t="s">
        <v>84</v>
      </c>
      <c r="AM1" s="69" t="s">
        <v>52</v>
      </c>
      <c r="AN1" s="69" t="s">
        <v>53</v>
      </c>
      <c r="AO1" s="184" t="s">
        <v>157</v>
      </c>
      <c r="AP1" s="10" t="s">
        <v>54</v>
      </c>
      <c r="AQ1" s="10" t="s">
        <v>61</v>
      </c>
      <c r="AR1" s="10" t="s">
        <v>60</v>
      </c>
      <c r="AS1" s="69" t="s">
        <v>55</v>
      </c>
      <c r="AT1" s="10" t="s">
        <v>59</v>
      </c>
      <c r="AU1" s="10" t="s">
        <v>57</v>
      </c>
      <c r="AV1" s="10" t="s">
        <v>56</v>
      </c>
      <c r="AW1" s="10" t="s">
        <v>394</v>
      </c>
      <c r="BB1" s="196"/>
      <c r="BC1" s="196"/>
    </row>
    <row r="2" spans="1:55" ht="4.5" customHeight="1">
      <c r="A2" s="305"/>
      <c r="B2" s="273"/>
      <c r="C2" s="133"/>
      <c r="D2" s="133"/>
      <c r="E2" s="71"/>
      <c r="F2" s="71"/>
      <c r="G2" s="71"/>
      <c r="K2" s="71"/>
      <c r="L2" s="133"/>
      <c r="M2" s="133"/>
      <c r="N2" s="133"/>
      <c r="O2" s="133"/>
      <c r="P2" s="71"/>
      <c r="Q2" s="71"/>
      <c r="R2" s="71"/>
      <c r="S2" s="71"/>
      <c r="T2" s="133"/>
      <c r="U2" s="133"/>
      <c r="V2" s="71"/>
      <c r="W2" s="71"/>
      <c r="X2" s="7"/>
      <c r="Y2" s="120"/>
      <c r="Z2" s="135"/>
      <c r="AA2" s="7"/>
      <c r="AB2" s="131"/>
      <c r="AC2" s="131"/>
      <c r="AD2" s="132"/>
      <c r="AE2" s="131"/>
      <c r="AF2" s="131"/>
      <c r="AG2" s="133"/>
      <c r="AH2" s="133"/>
      <c r="AI2" s="133"/>
      <c r="AJ2" s="133"/>
      <c r="AK2" s="133"/>
      <c r="AL2" s="131"/>
      <c r="AM2" s="134"/>
      <c r="AN2" s="134"/>
      <c r="AO2" s="185"/>
      <c r="AP2" s="131"/>
      <c r="AQ2" s="131"/>
      <c r="AR2" s="131"/>
      <c r="AS2" s="131"/>
      <c r="AT2" s="131"/>
      <c r="AU2" s="131"/>
      <c r="AV2" s="131"/>
      <c r="AW2" s="131"/>
    </row>
    <row r="3" spans="1:55" s="34" customFormat="1" ht="36.75" customHeight="1">
      <c r="A3" s="305"/>
      <c r="B3" s="278" t="str">
        <f ca="1">IF(OR(DS_Type="Order No.",Item_Code_Type="Oracle Code"),GetData(Item_ID,"Oracle Code"),GetData(Item_ID,"Item Code")&amp;"-"&amp;GetData(Item_ID,"Mat. ID"))</f>
        <v>AXQP1-50350T-00004</v>
      </c>
      <c r="C3" s="279" t="str">
        <f ca="1">IF(OR(DS_Type="Order No.",Item_Code_Type="Oracle Code"),GetData(Item_ID,"TDS No."),GetData(Item_ID,"Mat. ID"))</f>
        <v>53935</v>
      </c>
      <c r="D3" s="272" t="str">
        <f ca="1">GetData(Item_ID,"Type")</f>
        <v>MV</v>
      </c>
      <c r="E3" s="272" t="str">
        <f ca="1">GetData(Item_ID,"Size")</f>
        <v>3X500</v>
      </c>
      <c r="F3" s="125" t="str">
        <f ca="1">GetData(Item_ID,"Description")</f>
        <v>AL/XLPE/STA/PVC</v>
      </c>
      <c r="G3" s="125" t="str">
        <f ca="1">GetData(Item_ID,"Voltage Grade")</f>
        <v>18/30 (36) kV</v>
      </c>
      <c r="H3" s="125" t="str">
        <f ca="1">GetData(Item_ID,"Code Designation")</f>
        <v/>
      </c>
      <c r="I3" s="163" t="str">
        <f ca="1">GetData(Item_ID,"Core Identification")</f>
        <v>Red , Yellow , Blue colored narrow tapes</v>
      </c>
      <c r="J3" s="125" t="str">
        <f ca="1">GetData(Item_ID,"Color")</f>
        <v>Black</v>
      </c>
      <c r="K3" s="35">
        <f ca="1">'DRUMS TABLE'!F21</f>
        <v>2750</v>
      </c>
      <c r="L3" s="35">
        <f ca="1">'DRUMS TABLE'!G21</f>
        <v>2700</v>
      </c>
      <c r="M3" s="35">
        <f ca="1">'DRUMS TABLE'!H21</f>
        <v>1620</v>
      </c>
      <c r="N3" s="35">
        <f ca="1">'DRUMS TABLE'!I21</f>
        <v>1500</v>
      </c>
      <c r="O3" s="35">
        <f ca="1">IF('DRUMS TABLE'!S21=0,"",'DRUMS TABLE'!S21)</f>
        <v>125</v>
      </c>
      <c r="P3" s="35">
        <f ca="1">'DRUMS TABLE'!J21</f>
        <v>1700</v>
      </c>
      <c r="Q3" s="35">
        <f ca="1">'DRUMS TABLE'!K21</f>
        <v>1700</v>
      </c>
      <c r="R3" s="43">
        <f ca="1">IFERROR('DRUMS TABLE'!L5,"")</f>
        <v>3290</v>
      </c>
      <c r="S3" s="43">
        <f ca="1">IFERROR('DRUMS TABLE'!P6,"")</f>
        <v>4060</v>
      </c>
      <c r="T3" s="126" t="str">
        <f ca="1">IF(Main_DT="Coil","Coil",'DRUMS TABLE'!E21)</f>
        <v>WDB27000L</v>
      </c>
      <c r="U3" s="126" t="str">
        <f ca="1">IF(AND(Y3="Steel Drum",Template!T2=TRUE),"STB"&amp;'Drum Schedule'!L3&amp;"ST","")</f>
        <v/>
      </c>
      <c r="V3" s="127">
        <v>1</v>
      </c>
      <c r="W3" s="127">
        <v>200</v>
      </c>
      <c r="X3" s="35">
        <f>IFERROR(V3*W3/1000,"")</f>
        <v>0.2</v>
      </c>
      <c r="Y3" s="50" t="str">
        <f ca="1">IF(Main_DT="Coil","Coil",'DRUMS TABLE'!N21)</f>
        <v>Wooden Drum</v>
      </c>
      <c r="Z3" s="50" t="str">
        <f ca="1">IF(Main_DT="Coil","","")</f>
        <v/>
      </c>
      <c r="AA3" s="24" t="str">
        <f ca="1">IF(Main_DT="Coil","-",IF(Drum_Code="","-",IF(Lagging_Type_DS="No Lagging","-",Lagging_Type_DS)))</f>
        <v>Fully Lagged</v>
      </c>
      <c r="AB3" s="126" t="str">
        <f ca="1">IF(AA3="PE Lagged","PLG"&amp;RIGHT("00"&amp;'DRUMS TABLE'!I21,4),
IF(AA3="Steel Sheet Lagged","SGF"&amp;RIGHT("00"&amp;ST_Lagging_Width,4),
""))</f>
        <v/>
      </c>
      <c r="AC3" s="24" t="str">
        <f ca="1">IF(OR(AB3="",'DRUMS TABLE'!R5=""),"",'DRUMS TABLE'!R5)</f>
        <v/>
      </c>
      <c r="AD3" s="24" t="str">
        <f ca="1">IF(Drum_Code="","-",IF(Main_DT="Coil","-",IF(OR(SearchData("Export - Europe",'DRUMS TABLE'!B23),SearchData("Rexel",'DRUMS TABLE'!B23),SearchData("NEMA WC 26",'DRUMS TABLE'!B23),'DRUMS TABLE'!N21="Plywood Drum"),"Unpainted","Painted")))</f>
        <v>Painted</v>
      </c>
      <c r="AE3" s="24" t="str">
        <f ca="1">IF(Drum_Code="","-",IF(Main_DT="Coil","-",IF(AND(Y3="Steel Drum",OR(Lagging_Type_DS="No Lagging",Lagging_Type_DS="PE Lagged",Lagging_Type_DS="Steel Sheet Lagged")),"-",IF(Template!Q2=TRUE,"Fumigated","-"))))</f>
        <v>-</v>
      </c>
      <c r="AF3" s="24" t="str">
        <f ca="1">IF(Drum_Code="","-",IF(Main_DT="Coil","-",IF(AND(Y3="Steel Drum",OR(Lagging_Type_DS="No Lagging",Lagging_Type_DS="PE Lagged",Lagging_Type_DS="Steel Sheet Lagged")),"-",IF(Template!Q3=TRUE,"Anti-Termite","-"))))</f>
        <v>-</v>
      </c>
      <c r="AG3" s="50" t="str">
        <f ca="1">IF(Drum_Code="","",
IF(Main_DT="Coil","",
IFERROR(Flange_Diameter&amp;"x"&amp;Barrel_Diameter&amp;"x"&amp;Inner_Width-IF(O3="",0,O3)&amp;IF(O3="","","+"&amp;O3)&amp;"x"&amp;Outer_Width&amp;" mm - "&amp;Y3&amp;
IF(AND(Y3="Steel Drum",Template!T2=TRUE)," with Steel Stand","")
&amp;SUBSTITUTE(IF(AA3="-",""," - "&amp;AA3),"PE Lagged","PE Lagged tied with plastic straps")&amp;
IF(OR(SearchData("Export - Europe",'DRUMS TABLE'!B23),SearchData("Rexel",'DRUMS TABLE'!B23))," - Fumigated - Plain - Bark Free - Unpainted acc. to European Standard",
IF(SearchData("DEWA - UAE",'DRUMS TABLE'!B23)," - Painted - Center hole diameter 110:115 mm - Flange thickness not less than 80 mm - DEWA/UAE",
IF(SearchData("MOE - Iraq",'DRUMS TABLE'!B23)," - Painted - Bore diameter 123 mm - MOE-Iraq",
IF(SearchData("NEMA WC 26",'DRUMS TABLE'!B23)," - Fumigated - Plain - Bark Free - Unpainted acc. to NEMA WC 26",
IF(AD3="Unpainted"," - Unpainted",
IF(AD3="Painted"," - Painted",
""))))))&amp;
IF(AE3="Fumigated"," - Fumigated","")&amp;
IF(AF3="Anti-Termite"," - Anti-Termite","")&amp;
IF(AND(Y3="Steel Drum",Q3&gt;P3)," - Central Pipe with projection from both sides must be applied","")&amp;
" - [Net Weight="&amp;R3&amp;"kg]","")))</f>
        <v>2700x1620x1375+125x1700 mm - Wooden Drum - Fully Lagged - Painted - [Net Weight=3290kg]</v>
      </c>
      <c r="AH3" s="50" t="str">
        <f ca="1">GetData(Item_ID,"Reference Standard")</f>
        <v>IEC 60502-2:2014</v>
      </c>
      <c r="AI3" s="50" t="str">
        <f ca="1">IF(AND(Cable_Type="OH",Cable_Desc="OPGW")," | OPGW | ",
IF(AND(Cable_Type="OH",OR(SearchData("ACSS",Cable_Desc),SearchData("TAC",Cable_Desc),SearchData("ACCC",Cable_Desc)))," | HTLS | ",
GetData(Item_ID,"Product Classification")))</f>
        <v xml:space="preserve"> | General | </v>
      </c>
      <c r="AJ3" s="50" t="str">
        <f ca="1">GetData(Item_ID,"Item Notes")</f>
        <v/>
      </c>
      <c r="AK3" s="50" t="str">
        <f ca="1">GetData(Item_ID,"Mat. ID")</f>
        <v>50109793</v>
      </c>
      <c r="AL3" s="128">
        <f ca="1">IFERROR(((L3-M3)/2)-(Spacing!B9*Spacing!C6),"")</f>
        <v>175.20000000000005</v>
      </c>
      <c r="AM3" s="54">
        <f ca="1">IFERROR(W3/AU3,"")</f>
        <v>0.97196232635847812</v>
      </c>
      <c r="AN3" s="54">
        <f ca="1">IFERROR(R3/AV3,"")</f>
        <v>0.73111111111111116</v>
      </c>
      <c r="AO3" s="52">
        <f ca="1">IFERROR(Barrel_Diameter-Minimum_Bending,"")</f>
        <v>195</v>
      </c>
      <c r="AP3" s="72">
        <f ca="1">GetData(Item_ID,"Diameter")</f>
        <v>118.6</v>
      </c>
      <c r="AQ3" s="57">
        <f ca="1">IFERROR(AP3+AP5,"")</f>
        <v>121.6</v>
      </c>
      <c r="AR3" s="280">
        <f ca="1">IFERROR(MAX(Absolute_Spacing,Relative_Spacing),"")</f>
        <v>121.6</v>
      </c>
      <c r="AS3" s="72">
        <f ca="1">VALUE(IFERROR(GetData(Item_ID,"Min. Barrel Diameter"),""))</f>
        <v>1425</v>
      </c>
      <c r="AT3" s="74">
        <f ca="1">GetData(Item_ID,"Weight")</f>
        <v>15495.237301188992</v>
      </c>
      <c r="AU3" s="52">
        <f ca="1">W8</f>
        <v>205.76929226188568</v>
      </c>
      <c r="AV3" s="24">
        <f ca="1">R8</f>
        <v>4500</v>
      </c>
      <c r="AW3" s="24">
        <f>Item_ID</f>
        <v>16</v>
      </c>
      <c r="BB3" s="198"/>
      <c r="BC3" s="198"/>
    </row>
    <row r="4" spans="1:55" ht="26.25" customHeight="1">
      <c r="A4" s="305"/>
      <c r="B4" s="287" t="s">
        <v>134</v>
      </c>
      <c r="C4" s="286"/>
      <c r="D4" s="286"/>
      <c r="E4" s="286"/>
      <c r="F4" s="286"/>
      <c r="G4" s="286"/>
      <c r="H4" s="286"/>
      <c r="I4" s="286"/>
      <c r="J4" s="286"/>
      <c r="K4" s="286"/>
      <c r="L4" s="286"/>
      <c r="M4" s="286"/>
      <c r="N4" s="286"/>
      <c r="O4" s="286"/>
      <c r="P4" s="286"/>
      <c r="Q4" s="286"/>
      <c r="R4" s="286"/>
      <c r="S4" s="286"/>
      <c r="T4" s="286"/>
      <c r="U4" s="286"/>
      <c r="V4" s="286"/>
      <c r="W4" s="77" t="s">
        <v>25</v>
      </c>
      <c r="X4" s="75"/>
      <c r="AG4" s="107"/>
      <c r="AH4" s="107"/>
      <c r="AI4" s="107"/>
      <c r="AJ4" s="107"/>
      <c r="AK4" s="107"/>
      <c r="AL4" s="76"/>
      <c r="AP4" s="270" t="s">
        <v>100</v>
      </c>
      <c r="AQ4" s="271"/>
      <c r="AR4" s="76"/>
      <c r="AS4" s="270" t="s">
        <v>58</v>
      </c>
      <c r="AT4" s="270" t="s">
        <v>102</v>
      </c>
    </row>
    <row r="5" spans="1:55" ht="15" customHeight="1">
      <c r="A5" s="305"/>
      <c r="K5" s="268" t="s">
        <v>423</v>
      </c>
      <c r="L5" s="268" t="s">
        <v>424</v>
      </c>
      <c r="P5" s="268" t="s">
        <v>423</v>
      </c>
      <c r="Q5" s="268" t="s">
        <v>424</v>
      </c>
      <c r="T5" s="50" t="s">
        <v>141</v>
      </c>
      <c r="U5" s="130">
        <f ca="1">GetData(Item_ID,"Cutting Length")</f>
        <v>300</v>
      </c>
      <c r="W5" s="116">
        <f ca="1">IF(Main_DT="Coil",0,3)</f>
        <v>3</v>
      </c>
      <c r="X5" s="78"/>
      <c r="Y5" s="78"/>
      <c r="Z5" s="78"/>
      <c r="AA5" s="78"/>
      <c r="AB5" s="78"/>
      <c r="AC5" s="78"/>
      <c r="AD5" s="78"/>
      <c r="AE5" s="78"/>
      <c r="AF5" s="78"/>
      <c r="AG5" s="111"/>
      <c r="AH5" s="111"/>
      <c r="AI5" s="111"/>
      <c r="AJ5" s="111"/>
      <c r="AK5" s="111"/>
      <c r="AL5" s="78"/>
      <c r="AP5" s="73">
        <f ca="1">GetData(Item_ID,"Diameter Tolerance")</f>
        <v>3</v>
      </c>
      <c r="AQ5" s="56"/>
      <c r="AR5" s="282">
        <f ca="1">IF(OR(Cable_Standard="HD 620-10E"),70,50)</f>
        <v>50</v>
      </c>
      <c r="AS5" s="281"/>
      <c r="AT5" s="73">
        <f ca="1">IF(AT3="","",3)</f>
        <v>3</v>
      </c>
    </row>
    <row r="6" spans="1:55" ht="15" customHeight="1">
      <c r="A6" s="305"/>
      <c r="B6" s="274">
        <v>16</v>
      </c>
      <c r="C6" s="129" t="str">
        <f>SUMPRODUCT((Items!D:D&lt;&gt;"")*1)-1&amp;" Items"</f>
        <v>18 Items</v>
      </c>
      <c r="D6" s="200" t="b">
        <v>1</v>
      </c>
      <c r="K6" s="269">
        <f>MIN('DRUMS TABLE'!G25:G2001)</f>
        <v>305</v>
      </c>
      <c r="L6" s="269">
        <f>MAX('DRUMS TABLE'!G25:G2001)</f>
        <v>4800</v>
      </c>
      <c r="P6" s="269">
        <f>MIN('DRUMS TABLE'!K25:K2001)</f>
        <v>273</v>
      </c>
      <c r="Q6" s="269">
        <f>IF(Country="UK",1700,MAX('DRUMS TABLE'!K25:K2001))</f>
        <v>2630</v>
      </c>
      <c r="T6" s="44"/>
      <c r="U6" s="44"/>
      <c r="W6" s="31"/>
      <c r="X6" s="78"/>
      <c r="Y6" s="78"/>
      <c r="Z6" s="78"/>
      <c r="AA6" s="78"/>
      <c r="AB6" s="78"/>
      <c r="AC6" s="78"/>
      <c r="AD6" s="78"/>
      <c r="AE6" s="78"/>
      <c r="AF6" s="78"/>
      <c r="AG6" s="108"/>
      <c r="AH6" s="108"/>
      <c r="AI6" s="108"/>
      <c r="AJ6" s="108"/>
      <c r="AK6" s="108"/>
      <c r="AL6" s="78"/>
      <c r="AQ6" s="60"/>
      <c r="AR6" s="282">
        <f ca="1">IF(OR(Cable_Standard="HD 620-10C",Cable_Standard="VDE 0276-603",Cable_Standard="VDE 0276-604"),2*D.Cable.max,D.Cable.max)</f>
        <v>121.6</v>
      </c>
    </row>
    <row r="7" spans="1:55" ht="51.75" customHeight="1" thickBot="1">
      <c r="A7" s="305"/>
      <c r="C7" s="44"/>
      <c r="H7" s="44"/>
      <c r="I7" s="44"/>
      <c r="J7" s="44"/>
      <c r="K7" s="69" t="s">
        <v>84</v>
      </c>
      <c r="L7" s="69" t="s">
        <v>52</v>
      </c>
      <c r="M7" s="69" t="s">
        <v>53</v>
      </c>
      <c r="N7" s="69" t="s">
        <v>157</v>
      </c>
      <c r="O7" s="105"/>
      <c r="R7" s="109" t="s">
        <v>49</v>
      </c>
      <c r="T7" s="44" t="s">
        <v>744</v>
      </c>
      <c r="U7" s="44">
        <v>500</v>
      </c>
      <c r="W7" s="32" t="s">
        <v>50</v>
      </c>
      <c r="X7" s="78"/>
      <c r="Y7" s="78"/>
      <c r="Z7" s="78"/>
      <c r="AA7" s="78"/>
      <c r="AB7" s="78"/>
      <c r="AC7" s="78"/>
      <c r="AD7" s="78"/>
      <c r="AE7" s="78"/>
      <c r="AF7" s="78"/>
      <c r="AG7" s="109"/>
      <c r="AH7" s="109"/>
      <c r="AI7" s="109"/>
      <c r="AJ7" s="109"/>
      <c r="AK7" s="109"/>
      <c r="AL7" s="78"/>
      <c r="AP7" s="7"/>
    </row>
    <row r="8" spans="1:55" ht="18.75" customHeight="1" thickTop="1" thickBot="1">
      <c r="A8" s="305"/>
      <c r="K8" s="128">
        <f ca="1">AL3</f>
        <v>175.20000000000005</v>
      </c>
      <c r="L8" s="54">
        <f t="shared" ref="L8:N8" ca="1" si="0">AM3</f>
        <v>0.97196232635847812</v>
      </c>
      <c r="M8" s="54">
        <f t="shared" ca="1" si="0"/>
        <v>0.73111111111111116</v>
      </c>
      <c r="N8" s="52">
        <f t="shared" ca="1" si="0"/>
        <v>195</v>
      </c>
      <c r="O8" s="106"/>
      <c r="R8" s="36">
        <f ca="1">'DRUMS TABLE'!M21</f>
        <v>4500</v>
      </c>
      <c r="S8" s="33"/>
      <c r="W8" s="37">
        <f ca="1">'DRUMS TABLE'!V21</f>
        <v>205.76929226188568</v>
      </c>
      <c r="X8" s="78"/>
      <c r="Y8" s="78"/>
      <c r="Z8" s="78"/>
      <c r="AA8" s="78"/>
      <c r="AB8" s="78"/>
      <c r="AC8" s="78"/>
      <c r="AD8" s="78"/>
      <c r="AE8" s="78"/>
      <c r="AF8" s="78"/>
      <c r="AG8" s="110"/>
      <c r="AH8" s="110"/>
      <c r="AI8" s="110"/>
      <c r="AJ8" s="110"/>
      <c r="AK8" s="110"/>
      <c r="AL8" s="78"/>
      <c r="AS8" s="121" t="str">
        <f ca="1">T3</f>
        <v>WDB27000L</v>
      </c>
    </row>
    <row r="9" spans="1:55" ht="18.75" customHeight="1" thickTop="1">
      <c r="A9" s="24">
        <v>16</v>
      </c>
      <c r="F9" s="45"/>
      <c r="K9" s="30"/>
      <c r="L9" s="30"/>
      <c r="M9" s="99"/>
      <c r="N9" s="106"/>
      <c r="O9" s="99"/>
      <c r="T9" s="30" t="s">
        <v>552</v>
      </c>
      <c r="U9" s="322" t="str">
        <f ca="1">IF(Barrel_Diameter&lt;12*GetData(Item_ID,"Diameter"),"Check","OK")</f>
        <v>OK</v>
      </c>
      <c r="W9" s="14"/>
      <c r="X9" s="78"/>
      <c r="Y9" s="78"/>
      <c r="Z9" s="78"/>
      <c r="AA9" s="78"/>
      <c r="AB9" s="78"/>
      <c r="AC9" s="78"/>
      <c r="AD9" s="78"/>
      <c r="AE9" s="78"/>
      <c r="AF9" s="78"/>
      <c r="AG9" s="14"/>
      <c r="AH9" s="14"/>
      <c r="AI9" s="14"/>
      <c r="AJ9" s="14"/>
      <c r="AK9" s="14"/>
      <c r="AL9" s="78"/>
    </row>
    <row r="10" spans="1:55" s="188" customFormat="1" ht="17.25" customHeight="1">
      <c r="A10" s="187"/>
      <c r="I10" s="189"/>
      <c r="O10" s="188" t="s">
        <v>369</v>
      </c>
      <c r="W10" s="188" t="s">
        <v>370</v>
      </c>
      <c r="Y10" s="189"/>
      <c r="Z10" s="189"/>
      <c r="AM10" s="190"/>
      <c r="AN10" s="190"/>
      <c r="AO10" s="191"/>
      <c r="AQ10" s="188" t="s">
        <v>371</v>
      </c>
      <c r="AR10" s="188" t="s">
        <v>376</v>
      </c>
      <c r="AS10" s="188" t="s">
        <v>372</v>
      </c>
      <c r="AW10" s="188" t="s">
        <v>478</v>
      </c>
      <c r="AY10" s="188" t="s">
        <v>365</v>
      </c>
      <c r="AZ10" s="188" t="s">
        <v>368</v>
      </c>
      <c r="BA10" s="188" t="s">
        <v>366</v>
      </c>
      <c r="BB10" s="188" t="s">
        <v>367</v>
      </c>
    </row>
    <row r="11" spans="1:55" ht="16.5" customHeight="1">
      <c r="B11" s="293"/>
      <c r="E11" s="203" t="s">
        <v>550</v>
      </c>
      <c r="F11" s="161"/>
      <c r="G11" s="162"/>
      <c r="H11" s="1"/>
      <c r="I11" s="68"/>
      <c r="J11" s="1"/>
      <c r="K11" s="139"/>
      <c r="L11" s="160" t="s">
        <v>547</v>
      </c>
      <c r="M11" s="294"/>
      <c r="N11" s="295"/>
      <c r="O11" s="295"/>
      <c r="P11" s="296"/>
      <c r="Q11" s="4"/>
      <c r="W11" s="5"/>
      <c r="AG11" s="5"/>
      <c r="AH11" s="5"/>
      <c r="AI11" s="5"/>
      <c r="AJ11" s="5"/>
      <c r="AK11" s="5"/>
    </row>
    <row r="12" spans="1:55" ht="16.5">
      <c r="E12" s="160" t="s">
        <v>143</v>
      </c>
      <c r="F12" s="142">
        <v>1</v>
      </c>
      <c r="G12" s="159"/>
      <c r="H12" s="141"/>
      <c r="I12" s="165"/>
      <c r="K12" s="139"/>
      <c r="L12" s="6"/>
      <c r="N12" s="3"/>
      <c r="O12" s="3"/>
      <c r="P12" s="4"/>
      <c r="Q12" s="4"/>
      <c r="W12" s="5"/>
      <c r="AG12" s="5"/>
      <c r="AH12" s="5"/>
      <c r="AI12" s="5"/>
      <c r="AJ12" s="5"/>
      <c r="AK12" s="5"/>
    </row>
    <row r="13" spans="1:55" ht="15" customHeight="1">
      <c r="E13" s="140" t="s">
        <v>20</v>
      </c>
      <c r="F13" s="300" t="s">
        <v>551</v>
      </c>
      <c r="G13" s="301"/>
      <c r="H13" s="301"/>
      <c r="I13" s="301"/>
      <c r="J13" s="302"/>
      <c r="K13" s="139"/>
      <c r="L13" s="6"/>
      <c r="M13" s="1"/>
      <c r="P13" s="4"/>
      <c r="Q13" s="4"/>
    </row>
    <row r="14" spans="1:55" ht="15" customHeight="1" thickBot="1">
      <c r="A14" s="195" t="b">
        <v>1</v>
      </c>
      <c r="E14" s="140" t="s">
        <v>97</v>
      </c>
      <c r="F14" s="300" t="s">
        <v>223</v>
      </c>
      <c r="G14" s="301"/>
      <c r="H14" s="301"/>
      <c r="I14" s="301"/>
      <c r="J14" s="302"/>
      <c r="L14" s="6"/>
      <c r="M14" s="1"/>
      <c r="P14" s="4"/>
      <c r="Q14" s="4"/>
    </row>
    <row r="15" spans="1:55" ht="17.25" thickBot="1">
      <c r="M15" s="3"/>
      <c r="N15" s="3"/>
      <c r="O15" s="3"/>
      <c r="AK15" s="292"/>
    </row>
    <row r="16" spans="1:55" s="11" customFormat="1" ht="13.5" customHeight="1" thickBot="1">
      <c r="A16" s="33"/>
      <c r="B16" s="297" t="s">
        <v>82</v>
      </c>
      <c r="C16" s="297" t="s">
        <v>135</v>
      </c>
      <c r="D16" s="297" t="s">
        <v>113</v>
      </c>
      <c r="E16" s="297" t="s">
        <v>15</v>
      </c>
      <c r="F16" s="306" t="s">
        <v>132</v>
      </c>
      <c r="G16" s="297" t="s">
        <v>47</v>
      </c>
      <c r="H16" s="297" t="s">
        <v>136</v>
      </c>
      <c r="I16" s="297" t="s">
        <v>152</v>
      </c>
      <c r="J16" s="297" t="s">
        <v>133</v>
      </c>
      <c r="K16" s="136" t="s">
        <v>16</v>
      </c>
      <c r="L16" s="137"/>
      <c r="M16" s="137"/>
      <c r="N16" s="137"/>
      <c r="O16" s="137"/>
      <c r="P16" s="137"/>
      <c r="Q16" s="138"/>
      <c r="R16" s="297" t="s">
        <v>17</v>
      </c>
      <c r="S16" s="297" t="s">
        <v>18</v>
      </c>
      <c r="T16" s="306" t="s">
        <v>14</v>
      </c>
      <c r="U16" s="297" t="s">
        <v>118</v>
      </c>
      <c r="V16" s="297" t="s">
        <v>19</v>
      </c>
      <c r="W16" s="297" t="str">
        <f>"Cutting Length
[m]"
&amp;IF(DS_Type="CR No.","
(±3%)","")</f>
        <v>Cutting Length
[m]</v>
      </c>
      <c r="X16" s="297" t="s">
        <v>139</v>
      </c>
      <c r="Y16" s="297" t="s">
        <v>21</v>
      </c>
      <c r="Z16" s="297"/>
      <c r="AA16" s="297" t="s">
        <v>140</v>
      </c>
      <c r="AB16" s="297" t="s">
        <v>484</v>
      </c>
      <c r="AC16" s="297" t="s">
        <v>490</v>
      </c>
      <c r="AD16" s="297" t="s">
        <v>496</v>
      </c>
      <c r="AE16" s="297" t="s">
        <v>43</v>
      </c>
      <c r="AF16" s="297" t="s">
        <v>44</v>
      </c>
      <c r="AG16" s="297" t="s">
        <v>42</v>
      </c>
      <c r="AH16" s="297" t="s">
        <v>497</v>
      </c>
      <c r="AI16" s="297" t="s">
        <v>536</v>
      </c>
      <c r="AJ16" s="297" t="s">
        <v>537</v>
      </c>
      <c r="AK16" s="297" t="s">
        <v>538</v>
      </c>
      <c r="AL16" s="297" t="s">
        <v>84</v>
      </c>
      <c r="AM16" s="297" t="s">
        <v>52</v>
      </c>
      <c r="AN16" s="297" t="s">
        <v>53</v>
      </c>
      <c r="AO16" s="303" t="s">
        <v>157</v>
      </c>
      <c r="AP16" s="297" t="s">
        <v>54</v>
      </c>
      <c r="AQ16" s="297" t="s">
        <v>101</v>
      </c>
      <c r="AR16" s="297" t="s">
        <v>60</v>
      </c>
      <c r="AS16" s="297" t="s">
        <v>55</v>
      </c>
      <c r="AT16" s="297" t="s">
        <v>59</v>
      </c>
      <c r="AU16" s="297" t="s">
        <v>57</v>
      </c>
      <c r="AV16" s="297" t="s">
        <v>56</v>
      </c>
      <c r="AW16" s="297" t="s">
        <v>394</v>
      </c>
      <c r="AY16" s="307" t="s">
        <v>373</v>
      </c>
      <c r="AZ16" s="307"/>
      <c r="BA16" s="307"/>
      <c r="BB16" s="307"/>
      <c r="BC16" s="307"/>
    </row>
    <row r="17" spans="1:55" s="11" customFormat="1" ht="65.099999999999994" customHeight="1" thickBot="1">
      <c r="A17" s="33"/>
      <c r="B17" s="298"/>
      <c r="C17" s="299"/>
      <c r="D17" s="298"/>
      <c r="E17" s="298"/>
      <c r="F17" s="298"/>
      <c r="G17" s="298"/>
      <c r="H17" s="299"/>
      <c r="I17" s="299"/>
      <c r="J17" s="299"/>
      <c r="K17" s="15" t="s">
        <v>95</v>
      </c>
      <c r="L17" s="15" t="s">
        <v>13</v>
      </c>
      <c r="M17" s="15" t="s">
        <v>7</v>
      </c>
      <c r="N17" s="15" t="s">
        <v>98</v>
      </c>
      <c r="O17" s="15" t="s">
        <v>22</v>
      </c>
      <c r="P17" s="15" t="s">
        <v>108</v>
      </c>
      <c r="Q17" s="15" t="s">
        <v>107</v>
      </c>
      <c r="R17" s="298"/>
      <c r="S17" s="298"/>
      <c r="T17" s="298"/>
      <c r="U17" s="299"/>
      <c r="V17" s="299"/>
      <c r="W17" s="298"/>
      <c r="X17" s="299"/>
      <c r="Y17" s="299"/>
      <c r="Z17" s="299"/>
      <c r="AA17" s="299"/>
      <c r="AB17" s="299"/>
      <c r="AC17" s="299"/>
      <c r="AD17" s="299"/>
      <c r="AE17" s="299"/>
      <c r="AF17" s="299"/>
      <c r="AG17" s="299"/>
      <c r="AH17" s="299"/>
      <c r="AI17" s="299"/>
      <c r="AJ17" s="299"/>
      <c r="AK17" s="299"/>
      <c r="AL17" s="299"/>
      <c r="AM17" s="299"/>
      <c r="AN17" s="299"/>
      <c r="AO17" s="304"/>
      <c r="AP17" s="299"/>
      <c r="AQ17" s="299"/>
      <c r="AR17" s="299"/>
      <c r="AS17" s="299"/>
      <c r="AT17" s="299"/>
      <c r="AU17" s="299"/>
      <c r="AV17" s="299"/>
      <c r="AW17" s="299"/>
      <c r="AY17" s="192" t="s">
        <v>374</v>
      </c>
      <c r="AZ17" s="192" t="s">
        <v>164</v>
      </c>
      <c r="BA17" s="192" t="s">
        <v>165</v>
      </c>
      <c r="BB17" s="192" t="s">
        <v>378</v>
      </c>
      <c r="BC17" s="192" t="s">
        <v>375</v>
      </c>
    </row>
    <row r="18" spans="1:55" ht="50.1" customHeight="1">
      <c r="A18" s="33">
        <v>1</v>
      </c>
      <c r="B18" s="328" t="s">
        <v>707</v>
      </c>
      <c r="C18" s="38" t="s">
        <v>708</v>
      </c>
      <c r="D18" s="38" t="s">
        <v>573</v>
      </c>
      <c r="E18" s="38" t="s">
        <v>568</v>
      </c>
      <c r="F18" s="38" t="s">
        <v>569</v>
      </c>
      <c r="G18" s="38" t="s">
        <v>570</v>
      </c>
      <c r="H18" s="38" t="s">
        <v>565</v>
      </c>
      <c r="I18" s="166" t="s">
        <v>577</v>
      </c>
      <c r="J18" s="38" t="s">
        <v>572</v>
      </c>
      <c r="K18" s="39">
        <v>2450</v>
      </c>
      <c r="L18" s="39">
        <v>2400</v>
      </c>
      <c r="M18" s="40">
        <v>1100</v>
      </c>
      <c r="N18" s="40">
        <v>1200</v>
      </c>
      <c r="O18" s="40">
        <v>75</v>
      </c>
      <c r="P18" s="40">
        <v>1470</v>
      </c>
      <c r="Q18" s="40">
        <v>1470</v>
      </c>
      <c r="R18" s="41">
        <v>3230</v>
      </c>
      <c r="S18" s="41">
        <v>3950</v>
      </c>
      <c r="T18" s="38" t="s">
        <v>756</v>
      </c>
      <c r="U18" s="38" t="s">
        <v>565</v>
      </c>
      <c r="V18" s="47">
        <v>1</v>
      </c>
      <c r="W18" s="47">
        <v>600</v>
      </c>
      <c r="X18" s="48">
        <v>0.6</v>
      </c>
      <c r="Y18" s="39" t="s">
        <v>10</v>
      </c>
      <c r="Z18" s="39" t="s">
        <v>565</v>
      </c>
      <c r="AA18" s="40" t="s">
        <v>40</v>
      </c>
      <c r="AB18" s="38" t="s">
        <v>565</v>
      </c>
      <c r="AC18" s="40" t="s">
        <v>565</v>
      </c>
      <c r="AD18" s="40" t="s">
        <v>746</v>
      </c>
      <c r="AE18" s="40" t="s">
        <v>747</v>
      </c>
      <c r="AF18" s="40" t="s">
        <v>747</v>
      </c>
      <c r="AG18" s="50" t="s">
        <v>757</v>
      </c>
      <c r="AH18" s="270" t="s">
        <v>582</v>
      </c>
      <c r="AI18" s="270" t="s">
        <v>583</v>
      </c>
      <c r="AJ18" s="270" t="s">
        <v>565</v>
      </c>
      <c r="AK18" s="270" t="s">
        <v>579</v>
      </c>
      <c r="AL18" s="82">
        <v>80.399999999999977</v>
      </c>
      <c r="AM18" s="83">
        <v>0.95325193514551609</v>
      </c>
      <c r="AN18" s="55">
        <v>0.92285714285714282</v>
      </c>
      <c r="AO18" s="58">
        <v>280</v>
      </c>
      <c r="AP18" s="59">
        <v>68.2</v>
      </c>
      <c r="AQ18" s="59">
        <v>71.2</v>
      </c>
      <c r="AR18" s="84">
        <v>71.2</v>
      </c>
      <c r="AS18" s="46">
        <v>820</v>
      </c>
      <c r="AT18" s="58">
        <v>5066.6089175245233</v>
      </c>
      <c r="AU18" s="58">
        <v>629.42437133202213</v>
      </c>
      <c r="AV18" s="58">
        <v>3500</v>
      </c>
      <c r="AW18" s="58">
        <v>1</v>
      </c>
      <c r="AY18" s="51"/>
      <c r="AZ18" s="51"/>
      <c r="BA18" s="51"/>
      <c r="BB18" s="199">
        <f ca="1">IFERROR(IF(OR(GetP("D")=0,GetP("S")=0,GetP("MBD")=0,GetP("FD")=0,GetP("BD")=0,GetP("IW")=0),0,ROUND((INT((GetP("IW")-GetP("K"))/GetP("D")))*PI()*(GetP("BD")*(INT((((GetP("FD")-GetP("BD"))/2)-GetP("S"))/GetP("D")))+GetP("D")*(INT((((GetP("FD")-GetP("BD"))/2)-GetP("S"))/GetP("D")))^2)/1000,0)),0)</f>
        <v>0</v>
      </c>
      <c r="BC18" s="199" t="str">
        <f ca="1">IFERROR(
IF(OR(GetP("D")=0,GetP("S")=0,GetP("MBD")=0,GetP("FD")=0,GetP("BD")=0,GetP("IW")=0,GetP("L")=0,GetP("RL")=0),"",
IF(GetP("BD")&lt;GetP("MBD"),"Not Confirmed Barrel Diameter",
IF(GetP("L")&lt;1.02*GetP("RL"),"Not Confirmed Length",
"Confirmed"))),"")</f>
        <v/>
      </c>
    </row>
    <row r="19" spans="1:55" ht="50.1" customHeight="1">
      <c r="A19" s="33">
        <v>2</v>
      </c>
      <c r="B19" s="329" t="s">
        <v>709</v>
      </c>
      <c r="C19" s="42" t="s">
        <v>710</v>
      </c>
      <c r="D19" s="42" t="s">
        <v>573</v>
      </c>
      <c r="E19" s="42" t="s">
        <v>585</v>
      </c>
      <c r="F19" s="42" t="s">
        <v>569</v>
      </c>
      <c r="G19" s="42" t="s">
        <v>570</v>
      </c>
      <c r="H19" s="42" t="s">
        <v>565</v>
      </c>
      <c r="I19" s="167" t="s">
        <v>577</v>
      </c>
      <c r="J19" s="42" t="s">
        <v>572</v>
      </c>
      <c r="K19" s="32">
        <v>2350</v>
      </c>
      <c r="L19" s="32">
        <v>2300</v>
      </c>
      <c r="M19" s="35">
        <v>950</v>
      </c>
      <c r="N19" s="35">
        <v>1200</v>
      </c>
      <c r="O19" s="35">
        <v>80</v>
      </c>
      <c r="P19" s="35">
        <v>1470</v>
      </c>
      <c r="Q19" s="35">
        <v>1470</v>
      </c>
      <c r="R19" s="43">
        <v>2960</v>
      </c>
      <c r="S19" s="43">
        <v>3470</v>
      </c>
      <c r="T19" s="42" t="s">
        <v>748</v>
      </c>
      <c r="U19" s="42" t="s">
        <v>565</v>
      </c>
      <c r="V19" s="36">
        <v>1</v>
      </c>
      <c r="W19" s="36">
        <v>500</v>
      </c>
      <c r="X19" s="49">
        <v>0.5</v>
      </c>
      <c r="Y19" s="32" t="s">
        <v>10</v>
      </c>
      <c r="Z19" s="32" t="s">
        <v>565</v>
      </c>
      <c r="AA19" s="35" t="s">
        <v>40</v>
      </c>
      <c r="AB19" s="38" t="s">
        <v>565</v>
      </c>
      <c r="AC19" s="35" t="s">
        <v>565</v>
      </c>
      <c r="AD19" s="35" t="s">
        <v>746</v>
      </c>
      <c r="AE19" s="35" t="s">
        <v>747</v>
      </c>
      <c r="AF19" s="35" t="s">
        <v>747</v>
      </c>
      <c r="AG19" s="50" t="s">
        <v>749</v>
      </c>
      <c r="AH19" s="50" t="s">
        <v>582</v>
      </c>
      <c r="AI19" s="50" t="s">
        <v>583</v>
      </c>
      <c r="AJ19" s="50" t="s">
        <v>565</v>
      </c>
      <c r="AK19" s="50" t="s">
        <v>591</v>
      </c>
      <c r="AL19" s="79">
        <v>77.399999999999977</v>
      </c>
      <c r="AM19" s="80">
        <v>0.9182128958427298</v>
      </c>
      <c r="AN19" s="55">
        <v>0.98666666666666669</v>
      </c>
      <c r="AO19" s="58">
        <v>85</v>
      </c>
      <c r="AP19" s="59">
        <v>71.7</v>
      </c>
      <c r="AQ19" s="59">
        <v>74.7</v>
      </c>
      <c r="AR19" s="59">
        <v>74.7</v>
      </c>
      <c r="AS19" s="46">
        <v>865</v>
      </c>
      <c r="AT19" s="58">
        <v>5566.5127122867252</v>
      </c>
      <c r="AU19" s="58">
        <v>544.53602455790303</v>
      </c>
      <c r="AV19" s="58">
        <v>3000</v>
      </c>
      <c r="AW19" s="58">
        <v>2</v>
      </c>
      <c r="AY19" s="51"/>
      <c r="AZ19" s="51"/>
      <c r="BA19" s="51"/>
      <c r="BB19" s="199">
        <f ca="1">IFERROR(IF(OR(GetP("D")=0,GetP("S")=0,GetP("MBD")=0,GetP("FD")=0,GetP("BD")=0,GetP("IW")=0),0,ROUND((INT((GetP("IW")-GetP("K"))/GetP("D")))*PI()*(GetP("BD")*(INT((((GetP("FD")-GetP("BD"))/2)-GetP("S"))/GetP("D")))+GetP("D")*(INT((((GetP("FD")-GetP("BD"))/2)-GetP("S"))/GetP("D")))^2)/1000,0)),0)</f>
        <v>0</v>
      </c>
      <c r="BC19" s="199" t="str">
        <f ca="1">IFERROR(
IF(OR(GetP("D")=0,GetP("S")=0,GetP("MBD")=0,GetP("FD")=0,GetP("BD")=0,GetP("IW")=0,GetP("L")=0,GetP("RL")=0),"",
IF(GetP("BD")&lt;GetP("MBD"),"Not Confirmed Barrel Diameter",
IF(GetP("L")&lt;1.02*GetP("RL"),"Not Confirmed Length",
"Confirmed"))),"")</f>
        <v/>
      </c>
    </row>
    <row r="20" spans="1:55" ht="50.1" customHeight="1">
      <c r="A20" s="33">
        <v>3</v>
      </c>
      <c r="B20" s="329" t="s">
        <v>733</v>
      </c>
      <c r="C20" s="42" t="s">
        <v>734</v>
      </c>
      <c r="D20" s="42" t="s">
        <v>573</v>
      </c>
      <c r="E20" s="42" t="s">
        <v>675</v>
      </c>
      <c r="F20" s="42" t="s">
        <v>569</v>
      </c>
      <c r="G20" s="42" t="s">
        <v>570</v>
      </c>
      <c r="H20" s="42" t="s">
        <v>565</v>
      </c>
      <c r="I20" s="167" t="s">
        <v>577</v>
      </c>
      <c r="J20" s="42" t="s">
        <v>572</v>
      </c>
      <c r="K20" s="32">
        <v>2250</v>
      </c>
      <c r="L20" s="32">
        <v>2200</v>
      </c>
      <c r="M20" s="35">
        <v>950</v>
      </c>
      <c r="N20" s="35">
        <v>1500</v>
      </c>
      <c r="O20" s="35">
        <v>80</v>
      </c>
      <c r="P20" s="35">
        <v>1700</v>
      </c>
      <c r="Q20" s="35">
        <v>1700</v>
      </c>
      <c r="R20" s="43">
        <v>3330</v>
      </c>
      <c r="S20" s="43">
        <v>3830</v>
      </c>
      <c r="T20" s="42" t="s">
        <v>750</v>
      </c>
      <c r="U20" s="42" t="s">
        <v>565</v>
      </c>
      <c r="V20" s="36">
        <v>1</v>
      </c>
      <c r="W20" s="36">
        <v>500</v>
      </c>
      <c r="X20" s="49">
        <v>0.5</v>
      </c>
      <c r="Y20" s="32" t="s">
        <v>10</v>
      </c>
      <c r="Z20" s="32" t="s">
        <v>565</v>
      </c>
      <c r="AA20" s="35" t="s">
        <v>40</v>
      </c>
      <c r="AB20" s="38" t="s">
        <v>565</v>
      </c>
      <c r="AC20" s="35" t="s">
        <v>565</v>
      </c>
      <c r="AD20" s="35" t="s">
        <v>746</v>
      </c>
      <c r="AE20" s="35" t="s">
        <v>747</v>
      </c>
      <c r="AF20" s="35" t="s">
        <v>747</v>
      </c>
      <c r="AG20" s="50" t="s">
        <v>758</v>
      </c>
      <c r="AH20" s="50" t="s">
        <v>582</v>
      </c>
      <c r="AI20" s="50" t="s">
        <v>583</v>
      </c>
      <c r="AJ20" s="50" t="s">
        <v>565</v>
      </c>
      <c r="AK20" s="50" t="s">
        <v>679</v>
      </c>
      <c r="AL20" s="79">
        <v>78.300000000000068</v>
      </c>
      <c r="AM20" s="80">
        <v>0.84394632791026691</v>
      </c>
      <c r="AN20" s="55">
        <v>0.66600000000000004</v>
      </c>
      <c r="AO20" s="58">
        <v>45</v>
      </c>
      <c r="AP20" s="59">
        <v>75.099999999999994</v>
      </c>
      <c r="AQ20" s="59">
        <v>78.099999999999994</v>
      </c>
      <c r="AR20" s="59">
        <v>78.099999999999994</v>
      </c>
      <c r="AS20" s="46">
        <v>905</v>
      </c>
      <c r="AT20" s="58">
        <v>6263.5581089168991</v>
      </c>
      <c r="AU20" s="58">
        <v>592.45473730310823</v>
      </c>
      <c r="AV20" s="58">
        <v>5000</v>
      </c>
      <c r="AW20" s="58">
        <v>3</v>
      </c>
      <c r="AY20" s="51"/>
      <c r="AZ20" s="51"/>
      <c r="BA20" s="51"/>
      <c r="BB20" s="199">
        <f ca="1">IFERROR(IF(OR(GetP("D")=0,GetP("S")=0,GetP("MBD")=0,GetP("FD")=0,GetP("BD")=0,GetP("IW")=0),0,ROUND((INT((GetP("IW")-GetP("K"))/GetP("D")))*PI()*(GetP("BD")*(INT((((GetP("FD")-GetP("BD"))/2)-GetP("S"))/GetP("D")))+GetP("D")*(INT((((GetP("FD")-GetP("BD"))/2)-GetP("S"))/GetP("D")))^2)/1000,0)),0)</f>
        <v>0</v>
      </c>
      <c r="BC20" s="199" t="str">
        <f ca="1">IFERROR(
IF(OR(GetP("D")=0,GetP("S")=0,GetP("MBD")=0,GetP("FD")=0,GetP("BD")=0,GetP("IW")=0,GetP("L")=0,GetP("RL")=0),"",
IF(GetP("BD")&lt;GetP("MBD"),"Not Confirmed Barrel Diameter",
IF(GetP("L")&lt;1.02*GetP("RL"),"Not Confirmed Length",
"Confirmed"))),"")</f>
        <v/>
      </c>
    </row>
    <row r="21" spans="1:55" ht="50.1" customHeight="1">
      <c r="A21" s="33">
        <v>4</v>
      </c>
      <c r="B21" s="329" t="s">
        <v>711</v>
      </c>
      <c r="C21" s="42" t="s">
        <v>712</v>
      </c>
      <c r="D21" s="42" t="s">
        <v>573</v>
      </c>
      <c r="E21" s="42" t="s">
        <v>594</v>
      </c>
      <c r="F21" s="42" t="s">
        <v>569</v>
      </c>
      <c r="G21" s="42" t="s">
        <v>570</v>
      </c>
      <c r="H21" s="42" t="s">
        <v>565</v>
      </c>
      <c r="I21" s="167" t="s">
        <v>577</v>
      </c>
      <c r="J21" s="42" t="s">
        <v>572</v>
      </c>
      <c r="K21" s="32">
        <v>2250</v>
      </c>
      <c r="L21" s="32">
        <v>2200</v>
      </c>
      <c r="M21" s="35">
        <v>950</v>
      </c>
      <c r="N21" s="35">
        <v>1500</v>
      </c>
      <c r="O21" s="35">
        <v>85</v>
      </c>
      <c r="P21" s="35">
        <v>1700</v>
      </c>
      <c r="Q21" s="35">
        <v>1700</v>
      </c>
      <c r="R21" s="43">
        <v>3340</v>
      </c>
      <c r="S21" s="43">
        <v>3840</v>
      </c>
      <c r="T21" s="42" t="s">
        <v>750</v>
      </c>
      <c r="U21" s="42" t="s">
        <v>565</v>
      </c>
      <c r="V21" s="36">
        <v>1</v>
      </c>
      <c r="W21" s="36">
        <v>450</v>
      </c>
      <c r="X21" s="49">
        <v>0.45</v>
      </c>
      <c r="Y21" s="32" t="s">
        <v>10</v>
      </c>
      <c r="Z21" s="32" t="s">
        <v>565</v>
      </c>
      <c r="AA21" s="35" t="s">
        <v>40</v>
      </c>
      <c r="AB21" s="38" t="s">
        <v>565</v>
      </c>
      <c r="AC21" s="35" t="s">
        <v>565</v>
      </c>
      <c r="AD21" s="35" t="s">
        <v>746</v>
      </c>
      <c r="AE21" s="35" t="s">
        <v>747</v>
      </c>
      <c r="AF21" s="35" t="s">
        <v>747</v>
      </c>
      <c r="AG21" s="50" t="s">
        <v>751</v>
      </c>
      <c r="AH21" s="50" t="s">
        <v>582</v>
      </c>
      <c r="AI21" s="50" t="s">
        <v>583</v>
      </c>
      <c r="AJ21" s="50" t="s">
        <v>565</v>
      </c>
      <c r="AK21" s="50" t="s">
        <v>599</v>
      </c>
      <c r="AL21" s="79">
        <v>133</v>
      </c>
      <c r="AM21" s="80">
        <v>0.97386152662904046</v>
      </c>
      <c r="AN21" s="55">
        <v>0.66800000000000004</v>
      </c>
      <c r="AO21" s="58">
        <v>0</v>
      </c>
      <c r="AP21" s="59">
        <v>79</v>
      </c>
      <c r="AQ21" s="59">
        <v>82</v>
      </c>
      <c r="AR21" s="59">
        <v>82</v>
      </c>
      <c r="AS21" s="46">
        <v>950</v>
      </c>
      <c r="AT21" s="58">
        <v>6982.6710872890617</v>
      </c>
      <c r="AU21" s="58">
        <v>462.07801386060117</v>
      </c>
      <c r="AV21" s="58">
        <v>5000</v>
      </c>
      <c r="AW21" s="58">
        <v>4</v>
      </c>
      <c r="AY21" s="51"/>
      <c r="AZ21" s="51"/>
      <c r="BA21" s="51"/>
      <c r="BB21" s="199">
        <f ca="1">IFERROR(IF(OR(GetP("D")=0,GetP("S")=0,GetP("MBD")=0,GetP("FD")=0,GetP("BD")=0,GetP("IW")=0),0,ROUND((INT((GetP("IW")-GetP("K"))/GetP("D")))*PI()*(GetP("BD")*(INT((((GetP("FD")-GetP("BD"))/2)-GetP("S"))/GetP("D")))+GetP("D")*(INT((((GetP("FD")-GetP("BD"))/2)-GetP("S"))/GetP("D")))^2)/1000,0)),0)</f>
        <v>0</v>
      </c>
      <c r="BC21" s="199" t="str">
        <f ca="1">IFERROR(
IF(OR(GetP("D")=0,GetP("S")=0,GetP("MBD")=0,GetP("FD")=0,GetP("BD")=0,GetP("IW")=0,GetP("L")=0,GetP("RL")=0),"",
IF(GetP("BD")&lt;GetP("MBD"),"Not Confirmed Barrel Diameter",
IF(GetP("L")&lt;1.02*GetP("RL"),"Not Confirmed Length",
"Confirmed"))),"")</f>
        <v/>
      </c>
    </row>
    <row r="22" spans="1:55" ht="50.1" customHeight="1">
      <c r="A22" s="33">
        <v>5</v>
      </c>
      <c r="B22" s="329" t="s">
        <v>735</v>
      </c>
      <c r="C22" s="42" t="s">
        <v>736</v>
      </c>
      <c r="D22" s="42" t="s">
        <v>573</v>
      </c>
      <c r="E22" s="42" t="s">
        <v>639</v>
      </c>
      <c r="F22" s="42" t="s">
        <v>569</v>
      </c>
      <c r="G22" s="42" t="s">
        <v>570</v>
      </c>
      <c r="H22" s="42" t="s">
        <v>565</v>
      </c>
      <c r="I22" s="167" t="s">
        <v>577</v>
      </c>
      <c r="J22" s="42" t="s">
        <v>572</v>
      </c>
      <c r="K22" s="32">
        <v>2450</v>
      </c>
      <c r="L22" s="32">
        <v>2400</v>
      </c>
      <c r="M22" s="35">
        <v>1100</v>
      </c>
      <c r="N22" s="35">
        <v>1500</v>
      </c>
      <c r="O22" s="35">
        <v>90</v>
      </c>
      <c r="P22" s="35">
        <v>1700</v>
      </c>
      <c r="Q22" s="35">
        <v>1700</v>
      </c>
      <c r="R22" s="43">
        <v>4080</v>
      </c>
      <c r="S22" s="43">
        <v>4820</v>
      </c>
      <c r="T22" s="42" t="s">
        <v>598</v>
      </c>
      <c r="U22" s="42" t="s">
        <v>565</v>
      </c>
      <c r="V22" s="36">
        <v>1</v>
      </c>
      <c r="W22" s="36">
        <v>450</v>
      </c>
      <c r="X22" s="49">
        <v>0.45</v>
      </c>
      <c r="Y22" s="32" t="s">
        <v>10</v>
      </c>
      <c r="Z22" s="32" t="s">
        <v>565</v>
      </c>
      <c r="AA22" s="35" t="s">
        <v>40</v>
      </c>
      <c r="AB22" s="38" t="s">
        <v>565</v>
      </c>
      <c r="AC22" s="35" t="s">
        <v>565</v>
      </c>
      <c r="AD22" s="35" t="s">
        <v>746</v>
      </c>
      <c r="AE22" s="35" t="s">
        <v>747</v>
      </c>
      <c r="AF22" s="35" t="s">
        <v>747</v>
      </c>
      <c r="AG22" s="50" t="s">
        <v>752</v>
      </c>
      <c r="AH22" s="50" t="s">
        <v>582</v>
      </c>
      <c r="AI22" s="50" t="s">
        <v>583</v>
      </c>
      <c r="AJ22" s="50" t="s">
        <v>565</v>
      </c>
      <c r="AK22" s="50" t="s">
        <v>685</v>
      </c>
      <c r="AL22" s="79">
        <v>119</v>
      </c>
      <c r="AM22" s="80">
        <v>0.9758120361244349</v>
      </c>
      <c r="AN22" s="55">
        <v>0.74181818181818182</v>
      </c>
      <c r="AO22" s="58">
        <v>70</v>
      </c>
      <c r="AP22" s="59">
        <v>85.5</v>
      </c>
      <c r="AQ22" s="59">
        <v>88.5</v>
      </c>
      <c r="AR22" s="59">
        <v>88.5</v>
      </c>
      <c r="AS22" s="46">
        <v>1030</v>
      </c>
      <c r="AT22" s="58">
        <v>8544.9279104544948</v>
      </c>
      <c r="AU22" s="58">
        <v>461.15438562044574</v>
      </c>
      <c r="AV22" s="58">
        <v>5500</v>
      </c>
      <c r="AW22" s="58">
        <v>5</v>
      </c>
      <c r="AY22" s="51"/>
      <c r="AZ22" s="51"/>
      <c r="BA22" s="51"/>
      <c r="BB22" s="199">
        <f ca="1">IFERROR(IF(OR(GetP("D")=0,GetP("S")=0,GetP("MBD")=0,GetP("FD")=0,GetP("BD")=0,GetP("IW")=0),0,ROUND((INT((GetP("IW")-GetP("K"))/GetP("D")))*PI()*(GetP("BD")*(INT((((GetP("FD")-GetP("BD"))/2)-GetP("S"))/GetP("D")))+GetP("D")*(INT((((GetP("FD")-GetP("BD"))/2)-GetP("S"))/GetP("D")))^2)/1000,0)),0)</f>
        <v>0</v>
      </c>
      <c r="BC22" s="199" t="str">
        <f ca="1">IFERROR(
IF(OR(GetP("D")=0,GetP("S")=0,GetP("MBD")=0,GetP("FD")=0,GetP("BD")=0,GetP("IW")=0,GetP("L")=0,GetP("RL")=0),"",
IF(GetP("BD")&lt;GetP("MBD"),"Not Confirmed Barrel Diameter",
IF(GetP("L")&lt;1.02*GetP("RL"),"Not Confirmed Length",
"Confirmed"))),"")</f>
        <v/>
      </c>
    </row>
    <row r="23" spans="1:55" ht="50.1" customHeight="1">
      <c r="A23" s="33">
        <v>6</v>
      </c>
      <c r="B23" s="329" t="s">
        <v>737</v>
      </c>
      <c r="C23" s="42" t="s">
        <v>738</v>
      </c>
      <c r="D23" s="42" t="s">
        <v>573</v>
      </c>
      <c r="E23" s="42" t="s">
        <v>688</v>
      </c>
      <c r="F23" s="42" t="s">
        <v>569</v>
      </c>
      <c r="G23" s="42" t="s">
        <v>570</v>
      </c>
      <c r="H23" s="42" t="s">
        <v>565</v>
      </c>
      <c r="I23" s="167" t="s">
        <v>577</v>
      </c>
      <c r="J23" s="42" t="s">
        <v>572</v>
      </c>
      <c r="K23" s="32">
        <v>2550</v>
      </c>
      <c r="L23" s="32">
        <v>2500</v>
      </c>
      <c r="M23" s="35">
        <v>1100</v>
      </c>
      <c r="N23" s="35">
        <v>1500</v>
      </c>
      <c r="O23" s="35">
        <v>100</v>
      </c>
      <c r="P23" s="35">
        <v>1700</v>
      </c>
      <c r="Q23" s="35">
        <v>1700</v>
      </c>
      <c r="R23" s="43">
        <v>4140</v>
      </c>
      <c r="S23" s="43">
        <v>4960</v>
      </c>
      <c r="T23" s="42" t="s">
        <v>628</v>
      </c>
      <c r="U23" s="42" t="s">
        <v>565</v>
      </c>
      <c r="V23" s="36">
        <v>1</v>
      </c>
      <c r="W23" s="36">
        <v>400</v>
      </c>
      <c r="X23" s="49">
        <v>0.4</v>
      </c>
      <c r="Y23" s="32" t="s">
        <v>10</v>
      </c>
      <c r="Z23" s="32" t="s">
        <v>565</v>
      </c>
      <c r="AA23" s="35" t="s">
        <v>40</v>
      </c>
      <c r="AB23" s="38" t="s">
        <v>565</v>
      </c>
      <c r="AC23" s="35" t="s">
        <v>565</v>
      </c>
      <c r="AD23" s="35" t="s">
        <v>746</v>
      </c>
      <c r="AE23" s="35" t="s">
        <v>747</v>
      </c>
      <c r="AF23" s="35" t="s">
        <v>747</v>
      </c>
      <c r="AG23" s="50" t="s">
        <v>759</v>
      </c>
      <c r="AH23" s="50" t="s">
        <v>582</v>
      </c>
      <c r="AI23" s="50" t="s">
        <v>583</v>
      </c>
      <c r="AJ23" s="50" t="s">
        <v>565</v>
      </c>
      <c r="AK23" s="50" t="s">
        <v>692</v>
      </c>
      <c r="AL23" s="79">
        <v>135.40000000000009</v>
      </c>
      <c r="AM23" s="80">
        <v>0.91058594423882955</v>
      </c>
      <c r="AN23" s="55">
        <v>0.92</v>
      </c>
      <c r="AO23" s="58">
        <v>5</v>
      </c>
      <c r="AP23" s="59">
        <v>91.1</v>
      </c>
      <c r="AQ23" s="59">
        <v>94.1</v>
      </c>
      <c r="AR23" s="59">
        <v>94.1</v>
      </c>
      <c r="AS23" s="46">
        <v>1095</v>
      </c>
      <c r="AT23" s="58">
        <v>9756.6348523627094</v>
      </c>
      <c r="AU23" s="58">
        <v>439.27759101790787</v>
      </c>
      <c r="AV23" s="58">
        <v>4500</v>
      </c>
      <c r="AW23" s="58">
        <v>6</v>
      </c>
      <c r="AY23" s="51"/>
      <c r="AZ23" s="51"/>
      <c r="BA23" s="51"/>
      <c r="BB23" s="199">
        <f ca="1">IFERROR(IF(OR(GetP("D")=0,GetP("S")=0,GetP("MBD")=0,GetP("FD")=0,GetP("BD")=0,GetP("IW")=0),0,ROUND((INT((GetP("IW")-GetP("K"))/GetP("D")))*PI()*(GetP("BD")*(INT((((GetP("FD")-GetP("BD"))/2)-GetP("S"))/GetP("D")))+GetP("D")*(INT((((GetP("FD")-GetP("BD"))/2)-GetP("S"))/GetP("D")))^2)/1000,0)),0)</f>
        <v>0</v>
      </c>
      <c r="BC23" s="199" t="str">
        <f ca="1">IFERROR(
IF(OR(GetP("D")=0,GetP("S")=0,GetP("MBD")=0,GetP("FD")=0,GetP("BD")=0,GetP("IW")=0,GetP("L")=0,GetP("RL")=0),"",
IF(GetP("BD")&lt;GetP("MBD"),"Not Confirmed Barrel Diameter",
IF(GetP("L")&lt;1.02*GetP("RL"),"Not Confirmed Length",
"Confirmed"))),"")</f>
        <v/>
      </c>
    </row>
    <row r="24" spans="1:55" ht="50.1" customHeight="1">
      <c r="A24" s="33">
        <v>7</v>
      </c>
      <c r="B24" s="329" t="s">
        <v>713</v>
      </c>
      <c r="C24" s="42" t="s">
        <v>714</v>
      </c>
      <c r="D24" s="42" t="s">
        <v>573</v>
      </c>
      <c r="E24" s="42" t="s">
        <v>602</v>
      </c>
      <c r="F24" s="42" t="s">
        <v>569</v>
      </c>
      <c r="G24" s="42" t="s">
        <v>570</v>
      </c>
      <c r="H24" s="42" t="s">
        <v>565</v>
      </c>
      <c r="I24" s="167" t="s">
        <v>577</v>
      </c>
      <c r="J24" s="42" t="s">
        <v>572</v>
      </c>
      <c r="K24" s="32">
        <v>2750</v>
      </c>
      <c r="L24" s="32">
        <v>2700</v>
      </c>
      <c r="M24" s="35">
        <v>1200</v>
      </c>
      <c r="N24" s="35">
        <v>1400</v>
      </c>
      <c r="O24" s="35">
        <v>105</v>
      </c>
      <c r="P24" s="35">
        <v>1600</v>
      </c>
      <c r="Q24" s="35">
        <v>1600</v>
      </c>
      <c r="R24" s="43">
        <v>4170</v>
      </c>
      <c r="S24" s="43">
        <v>4930</v>
      </c>
      <c r="T24" s="42" t="s">
        <v>635</v>
      </c>
      <c r="U24" s="42" t="s">
        <v>565</v>
      </c>
      <c r="V24" s="36">
        <v>1</v>
      </c>
      <c r="W24" s="36">
        <v>350</v>
      </c>
      <c r="X24" s="49">
        <v>0.35</v>
      </c>
      <c r="Y24" s="32" t="s">
        <v>10</v>
      </c>
      <c r="Z24" s="32" t="s">
        <v>565</v>
      </c>
      <c r="AA24" s="35" t="s">
        <v>40</v>
      </c>
      <c r="AB24" s="38" t="s">
        <v>565</v>
      </c>
      <c r="AC24" s="35" t="s">
        <v>565</v>
      </c>
      <c r="AD24" s="35" t="s">
        <v>746</v>
      </c>
      <c r="AE24" s="35" t="s">
        <v>747</v>
      </c>
      <c r="AF24" s="35" t="s">
        <v>747</v>
      </c>
      <c r="AG24" s="50" t="s">
        <v>760</v>
      </c>
      <c r="AH24" s="50" t="s">
        <v>582</v>
      </c>
      <c r="AI24" s="50" t="s">
        <v>583</v>
      </c>
      <c r="AJ24" s="50" t="s">
        <v>565</v>
      </c>
      <c r="AK24" s="50" t="s">
        <v>607</v>
      </c>
      <c r="AL24" s="79">
        <v>145.79999999999995</v>
      </c>
      <c r="AM24" s="80">
        <v>0.85763203885630068</v>
      </c>
      <c r="AN24" s="55">
        <v>0.83399999999999996</v>
      </c>
      <c r="AO24" s="58">
        <v>25</v>
      </c>
      <c r="AP24" s="59">
        <v>97.7</v>
      </c>
      <c r="AQ24" s="59">
        <v>100.7</v>
      </c>
      <c r="AR24" s="59">
        <v>100.7</v>
      </c>
      <c r="AS24" s="46">
        <v>1175</v>
      </c>
      <c r="AT24" s="58">
        <v>11227.822096204904</v>
      </c>
      <c r="AU24" s="58">
        <v>408.10042552368282</v>
      </c>
      <c r="AV24" s="58">
        <v>5000</v>
      </c>
      <c r="AW24" s="58">
        <v>7</v>
      </c>
      <c r="AY24" s="51"/>
      <c r="AZ24" s="51"/>
      <c r="BA24" s="51"/>
      <c r="BB24" s="199">
        <f ca="1">IFERROR(IF(OR(GetP("D")=0,GetP("S")=0,GetP("MBD")=0,GetP("FD")=0,GetP("BD")=0,GetP("IW")=0),0,ROUND((INT((GetP("IW")-GetP("K"))/GetP("D")))*PI()*(GetP("BD")*(INT((((GetP("FD")-GetP("BD"))/2)-GetP("S"))/GetP("D")))+GetP("D")*(INT((((GetP("FD")-GetP("BD"))/2)-GetP("S"))/GetP("D")))^2)/1000,0)),0)</f>
        <v>0</v>
      </c>
      <c r="BC24" s="199" t="str">
        <f ca="1">IFERROR(
IF(OR(GetP("D")=0,GetP("S")=0,GetP("MBD")=0,GetP("FD")=0,GetP("BD")=0,GetP("IW")=0,GetP("L")=0,GetP("RL")=0),"",
IF(GetP("BD")&lt;GetP("MBD"),"Not Confirmed Barrel Diameter",
IF(GetP("L")&lt;1.02*GetP("RL"),"Not Confirmed Length",
"Confirmed"))),"")</f>
        <v/>
      </c>
    </row>
    <row r="25" spans="1:55" ht="50.1" customHeight="1">
      <c r="A25" s="33">
        <v>8</v>
      </c>
      <c r="B25" s="329" t="s">
        <v>715</v>
      </c>
      <c r="C25" s="42" t="s">
        <v>716</v>
      </c>
      <c r="D25" s="42" t="s">
        <v>573</v>
      </c>
      <c r="E25" s="42" t="s">
        <v>610</v>
      </c>
      <c r="F25" s="42" t="s">
        <v>569</v>
      </c>
      <c r="G25" s="42" t="s">
        <v>570</v>
      </c>
      <c r="H25" s="42" t="s">
        <v>565</v>
      </c>
      <c r="I25" s="167" t="s">
        <v>577</v>
      </c>
      <c r="J25" s="42" t="s">
        <v>572</v>
      </c>
      <c r="K25" s="32">
        <v>2650</v>
      </c>
      <c r="L25" s="32">
        <v>2600</v>
      </c>
      <c r="M25" s="35">
        <v>1300</v>
      </c>
      <c r="N25" s="35">
        <v>1500</v>
      </c>
      <c r="O25" s="35">
        <v>115</v>
      </c>
      <c r="P25" s="35">
        <v>1700</v>
      </c>
      <c r="Q25" s="35">
        <v>1700</v>
      </c>
      <c r="R25" s="43">
        <v>4160</v>
      </c>
      <c r="S25" s="43">
        <v>4780</v>
      </c>
      <c r="T25" s="42" t="s">
        <v>753</v>
      </c>
      <c r="U25" s="42" t="s">
        <v>565</v>
      </c>
      <c r="V25" s="36">
        <v>1</v>
      </c>
      <c r="W25" s="36">
        <v>300</v>
      </c>
      <c r="X25" s="49">
        <v>0.3</v>
      </c>
      <c r="Y25" s="32" t="s">
        <v>10</v>
      </c>
      <c r="Z25" s="32" t="s">
        <v>565</v>
      </c>
      <c r="AA25" s="35" t="s">
        <v>40</v>
      </c>
      <c r="AB25" s="38" t="s">
        <v>565</v>
      </c>
      <c r="AC25" s="35" t="s">
        <v>565</v>
      </c>
      <c r="AD25" s="35" t="s">
        <v>746</v>
      </c>
      <c r="AE25" s="35" t="s">
        <v>747</v>
      </c>
      <c r="AF25" s="35" t="s">
        <v>747</v>
      </c>
      <c r="AG25" s="50" t="s">
        <v>754</v>
      </c>
      <c r="AH25" s="50" t="s">
        <v>582</v>
      </c>
      <c r="AI25" s="50" t="s">
        <v>583</v>
      </c>
      <c r="AJ25" s="50" t="s">
        <v>565</v>
      </c>
      <c r="AK25" s="50" t="s">
        <v>615</v>
      </c>
      <c r="AL25" s="79">
        <v>108.5</v>
      </c>
      <c r="AM25" s="80">
        <v>0.86426795053975214</v>
      </c>
      <c r="AN25" s="55">
        <v>1.04</v>
      </c>
      <c r="AO25" s="58">
        <v>35</v>
      </c>
      <c r="AP25" s="59">
        <v>105.3</v>
      </c>
      <c r="AQ25" s="59">
        <v>108.3</v>
      </c>
      <c r="AR25" s="59">
        <v>108.3</v>
      </c>
      <c r="AS25" s="46">
        <v>1265</v>
      </c>
      <c r="AT25" s="58">
        <v>13059.754545182332</v>
      </c>
      <c r="AU25" s="58">
        <v>347.11457229513621</v>
      </c>
      <c r="AV25" s="58">
        <v>4000</v>
      </c>
      <c r="AW25" s="58">
        <v>8</v>
      </c>
      <c r="AY25" s="51"/>
      <c r="AZ25" s="51"/>
      <c r="BA25" s="51"/>
      <c r="BB25" s="199">
        <f ca="1">IFERROR(IF(OR(GetP("D")=0,GetP("S")=0,GetP("MBD")=0,GetP("FD")=0,GetP("BD")=0,GetP("IW")=0),0,ROUND((INT((GetP("IW")-GetP("K"))/GetP("D")))*PI()*(GetP("BD")*(INT((((GetP("FD")-GetP("BD"))/2)-GetP("S"))/GetP("D")))+GetP("D")*(INT((((GetP("FD")-GetP("BD"))/2)-GetP("S"))/GetP("D")))^2)/1000,0)),0)</f>
        <v>0</v>
      </c>
      <c r="BC25" s="199" t="str">
        <f ca="1">IFERROR(
IF(OR(GetP("D")=0,GetP("S")=0,GetP("MBD")=0,GetP("FD")=0,GetP("BD")=0,GetP("IW")=0,GetP("L")=0,GetP("RL")=0),"",
IF(GetP("BD")&lt;GetP("MBD"),"Not Confirmed Barrel Diameter",
IF(GetP("L")&lt;1.02*GetP("RL"),"Not Confirmed Length",
"Confirmed"))),"")</f>
        <v/>
      </c>
    </row>
    <row r="26" spans="1:55" ht="50.1" customHeight="1">
      <c r="A26" s="33">
        <v>9</v>
      </c>
      <c r="B26" s="329" t="s">
        <v>717</v>
      </c>
      <c r="C26" s="42" t="s">
        <v>718</v>
      </c>
      <c r="D26" s="42" t="s">
        <v>573</v>
      </c>
      <c r="E26" s="42" t="s">
        <v>568</v>
      </c>
      <c r="F26" s="42" t="s">
        <v>569</v>
      </c>
      <c r="G26" s="42" t="s">
        <v>618</v>
      </c>
      <c r="H26" s="42" t="s">
        <v>565</v>
      </c>
      <c r="I26" s="167" t="s">
        <v>577</v>
      </c>
      <c r="J26" s="42" t="s">
        <v>572</v>
      </c>
      <c r="K26" s="32">
        <v>2450</v>
      </c>
      <c r="L26" s="32">
        <v>2400</v>
      </c>
      <c r="M26" s="35">
        <v>1200</v>
      </c>
      <c r="N26" s="35">
        <v>1500</v>
      </c>
      <c r="O26" s="35">
        <v>90</v>
      </c>
      <c r="P26" s="35">
        <v>1700</v>
      </c>
      <c r="Q26" s="35">
        <v>1700</v>
      </c>
      <c r="R26" s="43">
        <v>3600</v>
      </c>
      <c r="S26" s="43">
        <v>4340</v>
      </c>
      <c r="T26" s="42" t="s">
        <v>589</v>
      </c>
      <c r="U26" s="42" t="s">
        <v>565</v>
      </c>
      <c r="V26" s="36">
        <v>1</v>
      </c>
      <c r="W26" s="36">
        <v>500</v>
      </c>
      <c r="X26" s="49">
        <v>0.5</v>
      </c>
      <c r="Y26" s="32" t="s">
        <v>10</v>
      </c>
      <c r="Z26" s="32" t="s">
        <v>565</v>
      </c>
      <c r="AA26" s="35" t="s">
        <v>40</v>
      </c>
      <c r="AB26" s="38" t="s">
        <v>565</v>
      </c>
      <c r="AC26" s="35" t="s">
        <v>565</v>
      </c>
      <c r="AD26" s="35" t="s">
        <v>746</v>
      </c>
      <c r="AE26" s="35" t="s">
        <v>747</v>
      </c>
      <c r="AF26" s="35" t="s">
        <v>747</v>
      </c>
      <c r="AG26" s="50" t="s">
        <v>761</v>
      </c>
      <c r="AH26" s="50" t="s">
        <v>582</v>
      </c>
      <c r="AI26" s="50" t="s">
        <v>583</v>
      </c>
      <c r="AJ26" s="50" t="s">
        <v>565</v>
      </c>
      <c r="AK26" s="50" t="s">
        <v>622</v>
      </c>
      <c r="AL26" s="79">
        <v>90</v>
      </c>
      <c r="AM26" s="80">
        <v>0.96951110557928455</v>
      </c>
      <c r="AN26" s="55">
        <v>0.65454545454545454</v>
      </c>
      <c r="AO26" s="58">
        <v>215</v>
      </c>
      <c r="AP26" s="59">
        <v>82</v>
      </c>
      <c r="AQ26" s="59">
        <v>85</v>
      </c>
      <c r="AR26" s="59">
        <v>85</v>
      </c>
      <c r="AS26" s="46">
        <v>985</v>
      </c>
      <c r="AT26" s="58">
        <v>6783.1520345869176</v>
      </c>
      <c r="AU26" s="58">
        <v>515.72385001330042</v>
      </c>
      <c r="AV26" s="58">
        <v>5500</v>
      </c>
      <c r="AW26" s="58">
        <v>9</v>
      </c>
      <c r="AY26" s="51"/>
      <c r="AZ26" s="51"/>
      <c r="BA26" s="51"/>
      <c r="BB26" s="199">
        <f ca="1">IFERROR(IF(OR(GetP("D")=0,GetP("S")=0,GetP("MBD")=0,GetP("FD")=0,GetP("BD")=0,GetP("IW")=0),0,ROUND((INT((GetP("IW")-GetP("K"))/GetP("D")))*PI()*(GetP("BD")*(INT((((GetP("FD")-GetP("BD"))/2)-GetP("S"))/GetP("D")))+GetP("D")*(INT((((GetP("FD")-GetP("BD"))/2)-GetP("S"))/GetP("D")))^2)/1000,0)),0)</f>
        <v>0</v>
      </c>
      <c r="BC26" s="199" t="str">
        <f ca="1">IFERROR(
IF(OR(GetP("D")=0,GetP("S")=0,GetP("MBD")=0,GetP("FD")=0,GetP("BD")=0,GetP("IW")=0,GetP("L")=0,GetP("RL")=0),"",
IF(GetP("BD")&lt;GetP("MBD"),"Not Confirmed Barrel Diameter",
IF(GetP("L")&lt;1.02*GetP("RL"),"Not Confirmed Length",
"Confirmed"))),"")</f>
        <v/>
      </c>
    </row>
    <row r="27" spans="1:55" ht="50.1" customHeight="1">
      <c r="A27" s="33">
        <v>10</v>
      </c>
      <c r="B27" s="329" t="s">
        <v>719</v>
      </c>
      <c r="C27" s="42" t="s">
        <v>720</v>
      </c>
      <c r="D27" s="42" t="s">
        <v>573</v>
      </c>
      <c r="E27" s="42" t="s">
        <v>585</v>
      </c>
      <c r="F27" s="42" t="s">
        <v>569</v>
      </c>
      <c r="G27" s="42" t="s">
        <v>618</v>
      </c>
      <c r="H27" s="42" t="s">
        <v>565</v>
      </c>
      <c r="I27" s="167" t="s">
        <v>577</v>
      </c>
      <c r="J27" s="42" t="s">
        <v>572</v>
      </c>
      <c r="K27" s="32">
        <v>2450</v>
      </c>
      <c r="L27" s="32">
        <v>2400</v>
      </c>
      <c r="M27" s="35">
        <v>1100</v>
      </c>
      <c r="N27" s="35">
        <v>1500</v>
      </c>
      <c r="O27" s="35">
        <v>95</v>
      </c>
      <c r="P27" s="35">
        <v>1700</v>
      </c>
      <c r="Q27" s="35">
        <v>1700</v>
      </c>
      <c r="R27" s="43">
        <v>3850</v>
      </c>
      <c r="S27" s="43">
        <v>4590</v>
      </c>
      <c r="T27" s="42" t="s">
        <v>598</v>
      </c>
      <c r="U27" s="42" t="s">
        <v>565</v>
      </c>
      <c r="V27" s="36">
        <v>1</v>
      </c>
      <c r="W27" s="36">
        <v>450</v>
      </c>
      <c r="X27" s="49">
        <v>0.45</v>
      </c>
      <c r="Y27" s="32" t="s">
        <v>10</v>
      </c>
      <c r="Z27" s="32" t="s">
        <v>565</v>
      </c>
      <c r="AA27" s="35" t="s">
        <v>40</v>
      </c>
      <c r="AB27" s="38" t="s">
        <v>565</v>
      </c>
      <c r="AC27" s="35" t="s">
        <v>565</v>
      </c>
      <c r="AD27" s="35" t="s">
        <v>746</v>
      </c>
      <c r="AE27" s="35" t="s">
        <v>747</v>
      </c>
      <c r="AF27" s="35" t="s">
        <v>747</v>
      </c>
      <c r="AG27" s="50" t="s">
        <v>755</v>
      </c>
      <c r="AH27" s="50" t="s">
        <v>582</v>
      </c>
      <c r="AI27" s="50" t="s">
        <v>583</v>
      </c>
      <c r="AJ27" s="50" t="s">
        <v>565</v>
      </c>
      <c r="AK27" s="50" t="s">
        <v>629</v>
      </c>
      <c r="AL27" s="79">
        <v>113.59999999999991</v>
      </c>
      <c r="AM27" s="80">
        <v>0.97259192796318361</v>
      </c>
      <c r="AN27" s="55">
        <v>0.7</v>
      </c>
      <c r="AO27" s="58">
        <v>60</v>
      </c>
      <c r="AP27" s="59">
        <v>86.4</v>
      </c>
      <c r="AQ27" s="59">
        <v>89.4</v>
      </c>
      <c r="AR27" s="59">
        <v>89.4</v>
      </c>
      <c r="AS27" s="46">
        <v>1040</v>
      </c>
      <c r="AT27" s="58">
        <v>8053.3544470561646</v>
      </c>
      <c r="AU27" s="58">
        <v>462.68119965009032</v>
      </c>
      <c r="AV27" s="58">
        <v>5500</v>
      </c>
      <c r="AW27" s="58">
        <v>10</v>
      </c>
      <c r="AY27" s="51"/>
      <c r="AZ27" s="51"/>
      <c r="BA27" s="51"/>
      <c r="BB27" s="199">
        <f ca="1">IFERROR(IF(OR(GetP("D")=0,GetP("S")=0,GetP("MBD")=0,GetP("FD")=0,GetP("BD")=0,GetP("IW")=0),0,ROUND((INT((GetP("IW")-GetP("K"))/GetP("D")))*PI()*(GetP("BD")*(INT((((GetP("FD")-GetP("BD"))/2)-GetP("S"))/GetP("D")))+GetP("D")*(INT((((GetP("FD")-GetP("BD"))/2)-GetP("S"))/GetP("D")))^2)/1000,0)),0)</f>
        <v>0</v>
      </c>
      <c r="BC27" s="199" t="str">
        <f ca="1">IFERROR(
IF(OR(GetP("D")=0,GetP("S")=0,GetP("MBD")=0,GetP("FD")=0,GetP("BD")=0,GetP("IW")=0,GetP("L")=0,GetP("RL")=0),"",
IF(GetP("BD")&lt;GetP("MBD"),"Not Confirmed Barrel Diameter",
IF(GetP("L")&lt;1.02*GetP("RL"),"Not Confirmed Length",
"Confirmed"))),"")</f>
        <v/>
      </c>
    </row>
    <row r="28" spans="1:55" ht="50.1" customHeight="1">
      <c r="A28" s="33">
        <v>11</v>
      </c>
      <c r="B28" s="329" t="s">
        <v>739</v>
      </c>
      <c r="C28" s="42" t="s">
        <v>740</v>
      </c>
      <c r="D28" s="42" t="s">
        <v>573</v>
      </c>
      <c r="E28" s="42" t="s">
        <v>675</v>
      </c>
      <c r="F28" s="42" t="s">
        <v>569</v>
      </c>
      <c r="G28" s="42" t="s">
        <v>618</v>
      </c>
      <c r="H28" s="42" t="s">
        <v>565</v>
      </c>
      <c r="I28" s="167" t="s">
        <v>577</v>
      </c>
      <c r="J28" s="42" t="s">
        <v>572</v>
      </c>
      <c r="K28" s="32">
        <v>2450</v>
      </c>
      <c r="L28" s="32">
        <v>2400</v>
      </c>
      <c r="M28" s="35">
        <v>1100</v>
      </c>
      <c r="N28" s="35">
        <v>1500</v>
      </c>
      <c r="O28" s="35">
        <v>95</v>
      </c>
      <c r="P28" s="35">
        <v>1700</v>
      </c>
      <c r="Q28" s="35">
        <v>1700</v>
      </c>
      <c r="R28" s="43">
        <v>4160</v>
      </c>
      <c r="S28" s="43">
        <v>4900</v>
      </c>
      <c r="T28" s="42" t="s">
        <v>598</v>
      </c>
      <c r="U28" s="42" t="s">
        <v>565</v>
      </c>
      <c r="V28" s="36">
        <v>1</v>
      </c>
      <c r="W28" s="36">
        <v>450</v>
      </c>
      <c r="X28" s="49">
        <v>0.45</v>
      </c>
      <c r="Y28" s="32" t="s">
        <v>10</v>
      </c>
      <c r="Z28" s="32" t="s">
        <v>565</v>
      </c>
      <c r="AA28" s="35" t="s">
        <v>40</v>
      </c>
      <c r="AB28" s="38" t="s">
        <v>565</v>
      </c>
      <c r="AC28" s="35" t="s">
        <v>565</v>
      </c>
      <c r="AD28" s="35" t="s">
        <v>746</v>
      </c>
      <c r="AE28" s="35" t="s">
        <v>747</v>
      </c>
      <c r="AF28" s="35" t="s">
        <v>747</v>
      </c>
      <c r="AG28" s="50" t="s">
        <v>762</v>
      </c>
      <c r="AH28" s="50" t="s">
        <v>582</v>
      </c>
      <c r="AI28" s="50" t="s">
        <v>583</v>
      </c>
      <c r="AJ28" s="50" t="s">
        <v>565</v>
      </c>
      <c r="AK28" s="50" t="s">
        <v>698</v>
      </c>
      <c r="AL28" s="79">
        <v>95.599999999999909</v>
      </c>
      <c r="AM28" s="80">
        <v>0.96201005253805216</v>
      </c>
      <c r="AN28" s="55">
        <v>0.75636363636363635</v>
      </c>
      <c r="AO28" s="58">
        <v>25</v>
      </c>
      <c r="AP28" s="59">
        <v>89.4</v>
      </c>
      <c r="AQ28" s="59">
        <v>92.4</v>
      </c>
      <c r="AR28" s="59">
        <v>92.4</v>
      </c>
      <c r="AS28" s="46">
        <v>1075</v>
      </c>
      <c r="AT28" s="58">
        <v>8698.3026023742441</v>
      </c>
      <c r="AU28" s="58">
        <v>467.77057974890579</v>
      </c>
      <c r="AV28" s="58">
        <v>5500</v>
      </c>
      <c r="AW28" s="58">
        <v>11</v>
      </c>
      <c r="AY28" s="51"/>
      <c r="AZ28" s="51"/>
      <c r="BA28" s="51"/>
      <c r="BB28" s="199">
        <f ca="1">IFERROR(IF(OR(GetP("D")=0,GetP("S")=0,GetP("MBD")=0,GetP("FD")=0,GetP("BD")=0,GetP("IW")=0),0,ROUND((INT((GetP("IW")-GetP("K"))/GetP("D")))*PI()*(GetP("BD")*(INT((((GetP("FD")-GetP("BD"))/2)-GetP("S"))/GetP("D")))+GetP("D")*(INT((((GetP("FD")-GetP("BD"))/2)-GetP("S"))/GetP("D")))^2)/1000,0)),0)</f>
        <v>0</v>
      </c>
      <c r="BC28" s="199" t="str">
        <f ca="1">IFERROR(
IF(OR(GetP("D")=0,GetP("S")=0,GetP("MBD")=0,GetP("FD")=0,GetP("BD")=0,GetP("IW")=0,GetP("L")=0,GetP("RL")=0),"",
IF(GetP("BD")&lt;GetP("MBD"),"Not Confirmed Barrel Diameter",
IF(GetP("L")&lt;1.02*GetP("RL"),"Not Confirmed Length",
"Confirmed"))),"")</f>
        <v/>
      </c>
    </row>
    <row r="29" spans="1:55" ht="50.1" customHeight="1">
      <c r="A29" s="33">
        <v>12</v>
      </c>
      <c r="B29" s="329" t="s">
        <v>721</v>
      </c>
      <c r="C29" s="42" t="s">
        <v>722</v>
      </c>
      <c r="D29" s="42" t="s">
        <v>573</v>
      </c>
      <c r="E29" s="42" t="s">
        <v>594</v>
      </c>
      <c r="F29" s="42" t="s">
        <v>569</v>
      </c>
      <c r="G29" s="42" t="s">
        <v>618</v>
      </c>
      <c r="H29" s="42" t="s">
        <v>565</v>
      </c>
      <c r="I29" s="167" t="s">
        <v>577</v>
      </c>
      <c r="J29" s="42" t="s">
        <v>572</v>
      </c>
      <c r="K29" s="32">
        <v>2650</v>
      </c>
      <c r="L29" s="32">
        <v>2600</v>
      </c>
      <c r="M29" s="35">
        <v>1200</v>
      </c>
      <c r="N29" s="35">
        <v>1400</v>
      </c>
      <c r="O29" s="35">
        <v>100</v>
      </c>
      <c r="P29" s="35">
        <v>1600</v>
      </c>
      <c r="Q29" s="35">
        <v>1600</v>
      </c>
      <c r="R29" s="43">
        <v>4010</v>
      </c>
      <c r="S29" s="43">
        <v>4880</v>
      </c>
      <c r="T29" s="42" t="s">
        <v>606</v>
      </c>
      <c r="U29" s="42" t="s">
        <v>565</v>
      </c>
      <c r="V29" s="36">
        <v>1</v>
      </c>
      <c r="W29" s="36">
        <v>400</v>
      </c>
      <c r="X29" s="49">
        <v>0.4</v>
      </c>
      <c r="Y29" s="32" t="s">
        <v>10</v>
      </c>
      <c r="Z29" s="32" t="s">
        <v>565</v>
      </c>
      <c r="AA29" s="35" t="s">
        <v>40</v>
      </c>
      <c r="AB29" s="38" t="s">
        <v>565</v>
      </c>
      <c r="AC29" s="35" t="s">
        <v>565</v>
      </c>
      <c r="AD29" s="35" t="s">
        <v>746</v>
      </c>
      <c r="AE29" s="35" t="s">
        <v>747</v>
      </c>
      <c r="AF29" s="35" t="s">
        <v>747</v>
      </c>
      <c r="AG29" s="50" t="s">
        <v>763</v>
      </c>
      <c r="AH29" s="50" t="s">
        <v>582</v>
      </c>
      <c r="AI29" s="50" t="s">
        <v>583</v>
      </c>
      <c r="AJ29" s="50" t="s">
        <v>565</v>
      </c>
      <c r="AK29" s="50" t="s">
        <v>636</v>
      </c>
      <c r="AL29" s="79">
        <v>119.79999999999995</v>
      </c>
      <c r="AM29" s="80">
        <v>0.91695224732395564</v>
      </c>
      <c r="AN29" s="55">
        <v>0.89111111111111108</v>
      </c>
      <c r="AO29" s="58">
        <v>75</v>
      </c>
      <c r="AP29" s="59">
        <v>93.7</v>
      </c>
      <c r="AQ29" s="59">
        <v>96.7</v>
      </c>
      <c r="AR29" s="59">
        <v>96.7</v>
      </c>
      <c r="AS29" s="46">
        <v>1125</v>
      </c>
      <c r="AT29" s="58">
        <v>9447.746713994813</v>
      </c>
      <c r="AU29" s="58">
        <v>436.22773286980294</v>
      </c>
      <c r="AV29" s="58">
        <v>4500</v>
      </c>
      <c r="AW29" s="58">
        <v>12</v>
      </c>
      <c r="AY29" s="51"/>
      <c r="AZ29" s="51"/>
      <c r="BA29" s="51"/>
      <c r="BB29" s="199">
        <f ca="1">IFERROR(IF(OR(GetP("D")=0,GetP("S")=0,GetP("MBD")=0,GetP("FD")=0,GetP("BD")=0,GetP("IW")=0),0,ROUND((INT((GetP("IW")-GetP("K"))/GetP("D")))*PI()*(GetP("BD")*(INT((((GetP("FD")-GetP("BD"))/2)-GetP("S"))/GetP("D")))+GetP("D")*(INT((((GetP("FD")-GetP("BD"))/2)-GetP("S"))/GetP("D")))^2)/1000,0)),0)</f>
        <v>0</v>
      </c>
      <c r="BC29" s="199" t="str">
        <f ca="1">IFERROR(
IF(OR(GetP("D")=0,GetP("S")=0,GetP("MBD")=0,GetP("FD")=0,GetP("BD")=0,GetP("IW")=0,GetP("L")=0,GetP("RL")=0),"",
IF(GetP("BD")&lt;GetP("MBD"),"Not Confirmed Barrel Diameter",
IF(GetP("L")&lt;1.02*GetP("RL"),"Not Confirmed Length",
"Confirmed"))),"")</f>
        <v/>
      </c>
    </row>
    <row r="30" spans="1:55" ht="50.1" customHeight="1">
      <c r="A30" s="33">
        <v>13</v>
      </c>
      <c r="B30" s="329" t="s">
        <v>723</v>
      </c>
      <c r="C30" s="42" t="s">
        <v>724</v>
      </c>
      <c r="D30" s="42" t="s">
        <v>573</v>
      </c>
      <c r="E30" s="42" t="s">
        <v>639</v>
      </c>
      <c r="F30" s="42" t="s">
        <v>569</v>
      </c>
      <c r="G30" s="42" t="s">
        <v>618</v>
      </c>
      <c r="H30" s="42" t="s">
        <v>565</v>
      </c>
      <c r="I30" s="167" t="s">
        <v>577</v>
      </c>
      <c r="J30" s="42" t="s">
        <v>572</v>
      </c>
      <c r="K30" s="32">
        <v>2750</v>
      </c>
      <c r="L30" s="32">
        <v>2700</v>
      </c>
      <c r="M30" s="35">
        <v>1200</v>
      </c>
      <c r="N30" s="35">
        <v>1400</v>
      </c>
      <c r="O30" s="35">
        <v>105</v>
      </c>
      <c r="P30" s="35">
        <v>1600</v>
      </c>
      <c r="Q30" s="35">
        <v>1600</v>
      </c>
      <c r="R30" s="43">
        <v>4530</v>
      </c>
      <c r="S30" s="43">
        <v>5290</v>
      </c>
      <c r="T30" s="42" t="s">
        <v>635</v>
      </c>
      <c r="U30" s="42" t="s">
        <v>565</v>
      </c>
      <c r="V30" s="36">
        <v>1</v>
      </c>
      <c r="W30" s="36">
        <v>400</v>
      </c>
      <c r="X30" s="49">
        <v>0.4</v>
      </c>
      <c r="Y30" s="32" t="s">
        <v>10</v>
      </c>
      <c r="Z30" s="32" t="s">
        <v>565</v>
      </c>
      <c r="AA30" s="35" t="s">
        <v>40</v>
      </c>
      <c r="AB30" s="38" t="s">
        <v>565</v>
      </c>
      <c r="AC30" s="35" t="s">
        <v>565</v>
      </c>
      <c r="AD30" s="35" t="s">
        <v>746</v>
      </c>
      <c r="AE30" s="35" t="s">
        <v>747</v>
      </c>
      <c r="AF30" s="35" t="s">
        <v>747</v>
      </c>
      <c r="AG30" s="50" t="s">
        <v>764</v>
      </c>
      <c r="AH30" s="50" t="s">
        <v>582</v>
      </c>
      <c r="AI30" s="50" t="s">
        <v>583</v>
      </c>
      <c r="AJ30" s="50" t="s">
        <v>565</v>
      </c>
      <c r="AK30" s="50" t="s">
        <v>644</v>
      </c>
      <c r="AL30" s="79">
        <v>136.20000000000005</v>
      </c>
      <c r="AM30" s="80">
        <v>0.97496320243500656</v>
      </c>
      <c r="AN30" s="55">
        <v>0.90600000000000003</v>
      </c>
      <c r="AO30" s="58">
        <v>5</v>
      </c>
      <c r="AP30" s="59">
        <v>99.3</v>
      </c>
      <c r="AQ30" s="59">
        <v>102.3</v>
      </c>
      <c r="AR30" s="59">
        <v>102.3</v>
      </c>
      <c r="AS30" s="46">
        <v>1195</v>
      </c>
      <c r="AT30" s="58">
        <v>10663.543948554992</v>
      </c>
      <c r="AU30" s="58">
        <v>410.27189436584399</v>
      </c>
      <c r="AV30" s="58">
        <v>5000</v>
      </c>
      <c r="AW30" s="58">
        <v>13</v>
      </c>
      <c r="AY30" s="51"/>
      <c r="AZ30" s="51"/>
      <c r="BA30" s="51"/>
      <c r="BB30" s="199">
        <f ca="1">IFERROR(IF(OR(GetP("D")=0,GetP("S")=0,GetP("MBD")=0,GetP("FD")=0,GetP("BD")=0,GetP("IW")=0),0,ROUND((INT((GetP("IW")-GetP("K"))/GetP("D")))*PI()*(GetP("BD")*(INT((((GetP("FD")-GetP("BD"))/2)-GetP("S"))/GetP("D")))+GetP("D")*(INT((((GetP("FD")-GetP("BD"))/2)-GetP("S"))/GetP("D")))^2)/1000,0)),0)</f>
        <v>0</v>
      </c>
      <c r="BC30" s="199" t="str">
        <f ca="1">IFERROR(
IF(OR(GetP("D")=0,GetP("S")=0,GetP("MBD")=0,GetP("FD")=0,GetP("BD")=0,GetP("IW")=0,GetP("L")=0,GetP("RL")=0),"",
IF(GetP("BD")&lt;GetP("MBD"),"Not Confirmed Barrel Diameter",
IF(GetP("L")&lt;1.02*GetP("RL"),"Not Confirmed Length",
"Confirmed"))),"")</f>
        <v/>
      </c>
    </row>
    <row r="31" spans="1:55" ht="50.1" customHeight="1">
      <c r="A31" s="33">
        <v>14</v>
      </c>
      <c r="B31" s="329" t="s">
        <v>741</v>
      </c>
      <c r="C31" s="42" t="s">
        <v>742</v>
      </c>
      <c r="D31" s="42" t="s">
        <v>573</v>
      </c>
      <c r="E31" s="42" t="s">
        <v>688</v>
      </c>
      <c r="F31" s="42" t="s">
        <v>569</v>
      </c>
      <c r="G31" s="42" t="s">
        <v>618</v>
      </c>
      <c r="H31" s="42" t="s">
        <v>565</v>
      </c>
      <c r="I31" s="167" t="s">
        <v>577</v>
      </c>
      <c r="J31" s="42" t="s">
        <v>572</v>
      </c>
      <c r="K31" s="32">
        <v>2750</v>
      </c>
      <c r="L31" s="32">
        <v>2700</v>
      </c>
      <c r="M31" s="35">
        <v>1400</v>
      </c>
      <c r="N31" s="35">
        <v>1500</v>
      </c>
      <c r="O31" s="35">
        <v>110</v>
      </c>
      <c r="P31" s="35">
        <v>1700</v>
      </c>
      <c r="Q31" s="35">
        <v>1700</v>
      </c>
      <c r="R31" s="43">
        <v>4420</v>
      </c>
      <c r="S31" s="43">
        <v>5190</v>
      </c>
      <c r="T31" s="42" t="s">
        <v>650</v>
      </c>
      <c r="U31" s="42" t="s">
        <v>565</v>
      </c>
      <c r="V31" s="36">
        <v>1</v>
      </c>
      <c r="W31" s="36">
        <v>350</v>
      </c>
      <c r="X31" s="49">
        <v>0.35</v>
      </c>
      <c r="Y31" s="32" t="s">
        <v>10</v>
      </c>
      <c r="Z31" s="32" t="s">
        <v>565</v>
      </c>
      <c r="AA31" s="35" t="s">
        <v>40</v>
      </c>
      <c r="AB31" s="38" t="s">
        <v>565</v>
      </c>
      <c r="AC31" s="35" t="s">
        <v>565</v>
      </c>
      <c r="AD31" s="35" t="s">
        <v>746</v>
      </c>
      <c r="AE31" s="35" t="s">
        <v>747</v>
      </c>
      <c r="AF31" s="35" t="s">
        <v>747</v>
      </c>
      <c r="AG31" s="50" t="s">
        <v>765</v>
      </c>
      <c r="AH31" s="50" t="s">
        <v>582</v>
      </c>
      <c r="AI31" s="50" t="s">
        <v>583</v>
      </c>
      <c r="AJ31" s="50" t="s">
        <v>565</v>
      </c>
      <c r="AK31" s="50" t="s">
        <v>705</v>
      </c>
      <c r="AL31" s="79">
        <v>113</v>
      </c>
      <c r="AM31" s="80">
        <v>0.95859972607405552</v>
      </c>
      <c r="AN31" s="55">
        <v>0.80363636363636359</v>
      </c>
      <c r="AO31" s="58">
        <v>145</v>
      </c>
      <c r="AP31" s="59">
        <v>104.4</v>
      </c>
      <c r="AQ31" s="59">
        <v>107.4</v>
      </c>
      <c r="AR31" s="59">
        <v>107.4</v>
      </c>
      <c r="AS31" s="46">
        <v>1255</v>
      </c>
      <c r="AT31" s="58">
        <v>11882.286462125176</v>
      </c>
      <c r="AU31" s="58">
        <v>365.11589820020578</v>
      </c>
      <c r="AV31" s="58">
        <v>5500</v>
      </c>
      <c r="AW31" s="58">
        <v>14</v>
      </c>
      <c r="AY31" s="51"/>
      <c r="AZ31" s="51"/>
      <c r="BA31" s="51"/>
      <c r="BB31" s="199">
        <f ca="1">IFERROR(IF(OR(GetP("D")=0,GetP("S")=0,GetP("MBD")=0,GetP("FD")=0,GetP("BD")=0,GetP("IW")=0),0,ROUND((INT((GetP("IW")-GetP("K"))/GetP("D")))*PI()*(GetP("BD")*(INT((((GetP("FD")-GetP("BD"))/2)-GetP("S"))/GetP("D")))+GetP("D")*(INT((((GetP("FD")-GetP("BD"))/2)-GetP("S"))/GetP("D")))^2)/1000,0)),0)</f>
        <v>0</v>
      </c>
      <c r="BC31" s="199" t="str">
        <f ca="1">IFERROR(
IF(OR(GetP("D")=0,GetP("S")=0,GetP("MBD")=0,GetP("FD")=0,GetP("BD")=0,GetP("IW")=0,GetP("L")=0,GetP("RL")=0),"",
IF(GetP("BD")&lt;GetP("MBD"),"Not Confirmed Barrel Diameter",
IF(GetP("L")&lt;1.02*GetP("RL"),"Not Confirmed Length",
"Confirmed"))),"")</f>
        <v/>
      </c>
    </row>
    <row r="32" spans="1:55" ht="50.1" customHeight="1">
      <c r="A32" s="33">
        <v>15</v>
      </c>
      <c r="B32" s="329" t="s">
        <v>725</v>
      </c>
      <c r="C32" s="42" t="s">
        <v>726</v>
      </c>
      <c r="D32" s="42" t="s">
        <v>573</v>
      </c>
      <c r="E32" s="42" t="s">
        <v>602</v>
      </c>
      <c r="F32" s="42" t="s">
        <v>569</v>
      </c>
      <c r="G32" s="42" t="s">
        <v>618</v>
      </c>
      <c r="H32" s="42" t="s">
        <v>565</v>
      </c>
      <c r="I32" s="167" t="s">
        <v>577</v>
      </c>
      <c r="J32" s="42" t="s">
        <v>572</v>
      </c>
      <c r="K32" s="32">
        <v>2850</v>
      </c>
      <c r="L32" s="32">
        <v>2800</v>
      </c>
      <c r="M32" s="35">
        <v>1400</v>
      </c>
      <c r="N32" s="35">
        <v>1500</v>
      </c>
      <c r="O32" s="35">
        <v>120</v>
      </c>
      <c r="P32" s="35">
        <v>1700</v>
      </c>
      <c r="Q32" s="35">
        <v>1700</v>
      </c>
      <c r="R32" s="43">
        <v>4340</v>
      </c>
      <c r="S32" s="43">
        <v>5030</v>
      </c>
      <c r="T32" s="42" t="s">
        <v>766</v>
      </c>
      <c r="U32" s="42" t="s">
        <v>565</v>
      </c>
      <c r="V32" s="36">
        <v>1</v>
      </c>
      <c r="W32" s="36">
        <v>300</v>
      </c>
      <c r="X32" s="49">
        <v>0.3</v>
      </c>
      <c r="Y32" s="32" t="s">
        <v>10</v>
      </c>
      <c r="Z32" s="32" t="s">
        <v>565</v>
      </c>
      <c r="AA32" s="35" t="s">
        <v>40</v>
      </c>
      <c r="AB32" s="38" t="s">
        <v>565</v>
      </c>
      <c r="AC32" s="35" t="s">
        <v>565</v>
      </c>
      <c r="AD32" s="35" t="s">
        <v>746</v>
      </c>
      <c r="AE32" s="35" t="s">
        <v>747</v>
      </c>
      <c r="AF32" s="35" t="s">
        <v>747</v>
      </c>
      <c r="AG32" s="50" t="s">
        <v>767</v>
      </c>
      <c r="AH32" s="50" t="s">
        <v>582</v>
      </c>
      <c r="AI32" s="50" t="s">
        <v>583</v>
      </c>
      <c r="AJ32" s="50" t="s">
        <v>565</v>
      </c>
      <c r="AK32" s="50" t="s">
        <v>651</v>
      </c>
      <c r="AL32" s="79">
        <v>130</v>
      </c>
      <c r="AM32" s="80">
        <v>0.80789311214160076</v>
      </c>
      <c r="AN32" s="55">
        <v>0.96444444444444444</v>
      </c>
      <c r="AO32" s="58">
        <v>65</v>
      </c>
      <c r="AP32" s="59">
        <v>111</v>
      </c>
      <c r="AQ32" s="59">
        <v>114</v>
      </c>
      <c r="AR32" s="59">
        <v>114</v>
      </c>
      <c r="AS32" s="46">
        <v>1335</v>
      </c>
      <c r="AT32" s="58">
        <v>13625.911458790837</v>
      </c>
      <c r="AU32" s="58">
        <v>371.33625165431351</v>
      </c>
      <c r="AV32" s="58">
        <v>4500</v>
      </c>
      <c r="AW32" s="58">
        <v>15</v>
      </c>
      <c r="AY32" s="51"/>
      <c r="AZ32" s="51"/>
      <c r="BA32" s="51"/>
      <c r="BB32" s="199">
        <f ca="1">IFERROR(IF(OR(GetP("D")=0,GetP("S")=0,GetP("MBD")=0,GetP("FD")=0,GetP("BD")=0,GetP("IW")=0),0,ROUND((INT((GetP("IW")-GetP("K"))/GetP("D")))*PI()*(GetP("BD")*(INT((((GetP("FD")-GetP("BD"))/2)-GetP("S"))/GetP("D")))+GetP("D")*(INT((((GetP("FD")-GetP("BD"))/2)-GetP("S"))/GetP("D")))^2)/1000,0)),0)</f>
        <v>0</v>
      </c>
      <c r="BC32" s="199" t="str">
        <f ca="1">IFERROR(
IF(OR(GetP("D")=0,GetP("S")=0,GetP("MBD")=0,GetP("FD")=0,GetP("BD")=0,GetP("IW")=0,GetP("L")=0,GetP("RL")=0),"",
IF(GetP("BD")&lt;GetP("MBD"),"Not Confirmed Barrel Diameter",
IF(GetP("L")&lt;1.02*GetP("RL"),"Not Confirmed Length",
"Confirmed"))),"")</f>
        <v/>
      </c>
    </row>
    <row r="33" spans="1:55" ht="50.1" customHeight="1">
      <c r="A33" s="33">
        <v>16</v>
      </c>
      <c r="B33" s="329" t="s">
        <v>727</v>
      </c>
      <c r="C33" s="42" t="s">
        <v>728</v>
      </c>
      <c r="D33" s="42" t="s">
        <v>573</v>
      </c>
      <c r="E33" s="42" t="s">
        <v>610</v>
      </c>
      <c r="F33" s="42" t="s">
        <v>569</v>
      </c>
      <c r="G33" s="42" t="s">
        <v>618</v>
      </c>
      <c r="H33" s="42" t="s">
        <v>565</v>
      </c>
      <c r="I33" s="167" t="s">
        <v>577</v>
      </c>
      <c r="J33" s="42" t="s">
        <v>572</v>
      </c>
      <c r="K33" s="32">
        <v>3000</v>
      </c>
      <c r="L33" s="32">
        <v>2950</v>
      </c>
      <c r="M33" s="35">
        <v>1450</v>
      </c>
      <c r="N33" s="35">
        <v>1550</v>
      </c>
      <c r="O33" s="35">
        <v>125</v>
      </c>
      <c r="P33" s="35">
        <v>1750</v>
      </c>
      <c r="Q33" s="35">
        <v>1750</v>
      </c>
      <c r="R33" s="43">
        <v>4940</v>
      </c>
      <c r="S33" s="43">
        <v>5950</v>
      </c>
      <c r="T33" s="42" t="s">
        <v>614</v>
      </c>
      <c r="U33" s="42" t="s">
        <v>565</v>
      </c>
      <c r="V33" s="36">
        <v>1</v>
      </c>
      <c r="W33" s="36">
        <v>300</v>
      </c>
      <c r="X33" s="49">
        <v>0.3</v>
      </c>
      <c r="Y33" s="32" t="s">
        <v>10</v>
      </c>
      <c r="Z33" s="32" t="s">
        <v>565</v>
      </c>
      <c r="AA33" s="35" t="s">
        <v>40</v>
      </c>
      <c r="AB33" s="38" t="s">
        <v>565</v>
      </c>
      <c r="AC33" s="35" t="s">
        <v>565</v>
      </c>
      <c r="AD33" s="35" t="s">
        <v>746</v>
      </c>
      <c r="AE33" s="35" t="s">
        <v>747</v>
      </c>
      <c r="AF33" s="35" t="s">
        <v>747</v>
      </c>
      <c r="AG33" s="50" t="s">
        <v>768</v>
      </c>
      <c r="AH33" s="50" t="s">
        <v>582</v>
      </c>
      <c r="AI33" s="50" t="s">
        <v>583</v>
      </c>
      <c r="AJ33" s="50" t="s">
        <v>565</v>
      </c>
      <c r="AK33" s="50" t="s">
        <v>657</v>
      </c>
      <c r="AL33" s="79">
        <v>142</v>
      </c>
      <c r="AM33" s="80">
        <v>0.8436519644415339</v>
      </c>
      <c r="AN33" s="55">
        <v>0.65866666666666662</v>
      </c>
      <c r="AO33" s="58">
        <v>25</v>
      </c>
      <c r="AP33" s="59">
        <v>118.6</v>
      </c>
      <c r="AQ33" s="59">
        <v>121.6</v>
      </c>
      <c r="AR33" s="59">
        <v>121.6</v>
      </c>
      <c r="AS33" s="46">
        <v>1425</v>
      </c>
      <c r="AT33" s="58">
        <v>15495.237301188992</v>
      </c>
      <c r="AU33" s="58">
        <v>355.5968724598286</v>
      </c>
      <c r="AV33" s="58">
        <v>7500</v>
      </c>
      <c r="AW33" s="58">
        <v>16</v>
      </c>
      <c r="AY33" s="51"/>
      <c r="AZ33" s="51"/>
      <c r="BA33" s="51"/>
      <c r="BB33" s="199">
        <f ca="1">IFERROR(IF(OR(GetP("D")=0,GetP("S")=0,GetP("MBD")=0,GetP("FD")=0,GetP("BD")=0,GetP("IW")=0),0,ROUND((INT((GetP("IW")-GetP("K"))/GetP("D")))*PI()*(GetP("BD")*(INT((((GetP("FD")-GetP("BD"))/2)-GetP("S"))/GetP("D")))+GetP("D")*(INT((((GetP("FD")-GetP("BD"))/2)-GetP("S"))/GetP("D")))^2)/1000,0)),0)</f>
        <v>0</v>
      </c>
      <c r="BC33" s="199" t="str">
        <f ca="1">IFERROR(
IF(OR(GetP("D")=0,GetP("S")=0,GetP("MBD")=0,GetP("FD")=0,GetP("BD")=0,GetP("IW")=0,GetP("L")=0,GetP("RL")=0),"",
IF(GetP("BD")&lt;GetP("MBD"),"Not Confirmed Barrel Diameter",
IF(GetP("L")&lt;1.02*GetP("RL"),"Not Confirmed Length",
"Confirmed"))),"")</f>
        <v/>
      </c>
    </row>
    <row r="34" spans="1:55" ht="50.1" hidden="1" customHeight="1">
      <c r="A34" s="33">
        <v>17</v>
      </c>
      <c r="B34" s="329" t="s">
        <v>729</v>
      </c>
      <c r="C34" s="42" t="s">
        <v>730</v>
      </c>
      <c r="D34" s="42" t="s">
        <v>573</v>
      </c>
      <c r="E34" s="42" t="s">
        <v>660</v>
      </c>
      <c r="F34" s="42" t="s">
        <v>569</v>
      </c>
      <c r="G34" s="42" t="s">
        <v>570</v>
      </c>
      <c r="H34" s="42" t="s">
        <v>565</v>
      </c>
      <c r="I34" s="167" t="s">
        <v>577</v>
      </c>
      <c r="J34" s="42" t="s">
        <v>572</v>
      </c>
      <c r="K34" s="32">
        <v>2350</v>
      </c>
      <c r="L34" s="32">
        <v>2300</v>
      </c>
      <c r="M34" s="35">
        <v>950</v>
      </c>
      <c r="N34" s="35">
        <v>1200</v>
      </c>
      <c r="O34" s="35">
        <v>70</v>
      </c>
      <c r="P34" s="35">
        <v>1470</v>
      </c>
      <c r="Q34" s="35">
        <v>1470</v>
      </c>
      <c r="R34" s="43">
        <v>2840</v>
      </c>
      <c r="S34" s="43">
        <v>3350</v>
      </c>
      <c r="T34" s="42" t="s">
        <v>748</v>
      </c>
      <c r="U34" s="42" t="s">
        <v>565</v>
      </c>
      <c r="V34" s="36">
        <v>1</v>
      </c>
      <c r="W34" s="36">
        <v>600</v>
      </c>
      <c r="X34" s="49">
        <v>0.6</v>
      </c>
      <c r="Y34" s="32" t="s">
        <v>10</v>
      </c>
      <c r="Z34" s="32" t="s">
        <v>565</v>
      </c>
      <c r="AA34" s="35" t="s">
        <v>40</v>
      </c>
      <c r="AB34" s="38" t="s">
        <v>565</v>
      </c>
      <c r="AC34" s="35" t="s">
        <v>565</v>
      </c>
      <c r="AD34" s="35" t="s">
        <v>746</v>
      </c>
      <c r="AE34" s="35" t="s">
        <v>747</v>
      </c>
      <c r="AF34" s="35" t="s">
        <v>747</v>
      </c>
      <c r="AG34" s="50" t="s">
        <v>769</v>
      </c>
      <c r="AH34" s="50" t="s">
        <v>582</v>
      </c>
      <c r="AI34" s="50" t="s">
        <v>583</v>
      </c>
      <c r="AJ34" s="50" t="s">
        <v>565</v>
      </c>
      <c r="AK34" s="50" t="s">
        <v>665</v>
      </c>
      <c r="AL34" s="79">
        <v>68.399999999999977</v>
      </c>
      <c r="AM34" s="80">
        <v>0.85204368009280551</v>
      </c>
      <c r="AN34" s="55">
        <v>0.94666666666666666</v>
      </c>
      <c r="AO34" s="58">
        <v>175</v>
      </c>
      <c r="AP34" s="59">
        <v>64.400000000000006</v>
      </c>
      <c r="AQ34" s="59">
        <v>67.400000000000006</v>
      </c>
      <c r="AR34" s="59">
        <v>67.400000000000006</v>
      </c>
      <c r="AS34" s="46">
        <v>775</v>
      </c>
      <c r="AT34" s="58">
        <v>4449.3098030772398</v>
      </c>
      <c r="AU34" s="58">
        <v>704.1892499392136</v>
      </c>
      <c r="AV34" s="58">
        <v>3000</v>
      </c>
      <c r="AW34" s="58">
        <v>17</v>
      </c>
      <c r="AY34" s="51"/>
      <c r="AZ34" s="51"/>
      <c r="BA34" s="51"/>
      <c r="BB34" s="199">
        <f ca="1">IFERROR(IF(OR(GetP("D")=0,GetP("S")=0,GetP("MBD")=0,GetP("FD")=0,GetP("BD")=0,GetP("IW")=0),0,ROUND((INT((GetP("IW")-GetP("K"))/GetP("D")))*PI()*(GetP("BD")*(INT((((GetP("FD")-GetP("BD"))/2)-GetP("S"))/GetP("D")))+GetP("D")*(INT((((GetP("FD")-GetP("BD"))/2)-GetP("S"))/GetP("D")))^2)/1000,0)),0)</f>
        <v>0</v>
      </c>
      <c r="BC34" s="199" t="str">
        <f ca="1">IFERROR(
IF(OR(GetP("D")=0,GetP("S")=0,GetP("MBD")=0,GetP("FD")=0,GetP("BD")=0,GetP("IW")=0,GetP("L")=0,GetP("RL")=0),"",
IF(GetP("BD")&lt;GetP("MBD"),"Not Confirmed Barrel Diameter",
IF(GetP("L")&lt;1.02*GetP("RL"),"Not Confirmed Length",
"Confirmed"))),"")</f>
        <v/>
      </c>
    </row>
    <row r="35" spans="1:55" ht="50.1" customHeight="1">
      <c r="A35" s="33">
        <v>18</v>
      </c>
      <c r="B35" s="329" t="s">
        <v>731</v>
      </c>
      <c r="C35" s="42" t="s">
        <v>732</v>
      </c>
      <c r="D35" s="42" t="s">
        <v>573</v>
      </c>
      <c r="E35" s="42" t="s">
        <v>660</v>
      </c>
      <c r="F35" s="42" t="s">
        <v>569</v>
      </c>
      <c r="G35" s="42" t="s">
        <v>618</v>
      </c>
      <c r="H35" s="42" t="s">
        <v>565</v>
      </c>
      <c r="I35" s="167" t="s">
        <v>577</v>
      </c>
      <c r="J35" s="42" t="s">
        <v>572</v>
      </c>
      <c r="K35" s="32">
        <v>2450</v>
      </c>
      <c r="L35" s="32">
        <v>2400</v>
      </c>
      <c r="M35" s="35">
        <v>1150</v>
      </c>
      <c r="N35" s="35">
        <v>1500</v>
      </c>
      <c r="O35" s="35">
        <v>85</v>
      </c>
      <c r="P35" s="35">
        <v>1700</v>
      </c>
      <c r="Q35" s="35">
        <v>1700</v>
      </c>
      <c r="R35" s="43">
        <v>3300</v>
      </c>
      <c r="S35" s="43">
        <v>3900</v>
      </c>
      <c r="T35" s="42" t="s">
        <v>770</v>
      </c>
      <c r="U35" s="42" t="s">
        <v>565</v>
      </c>
      <c r="V35" s="36">
        <v>1</v>
      </c>
      <c r="W35" s="36">
        <v>500</v>
      </c>
      <c r="X35" s="49">
        <v>0.5</v>
      </c>
      <c r="Y35" s="32" t="s">
        <v>10</v>
      </c>
      <c r="Z35" s="32" t="s">
        <v>565</v>
      </c>
      <c r="AA35" s="35" t="s">
        <v>40</v>
      </c>
      <c r="AB35" s="38" t="s">
        <v>565</v>
      </c>
      <c r="AC35" s="35" t="s">
        <v>565</v>
      </c>
      <c r="AD35" s="35" t="s">
        <v>746</v>
      </c>
      <c r="AE35" s="35" t="s">
        <v>747</v>
      </c>
      <c r="AF35" s="35" t="s">
        <v>747</v>
      </c>
      <c r="AG35" s="50" t="s">
        <v>771</v>
      </c>
      <c r="AH35" s="50" t="s">
        <v>582</v>
      </c>
      <c r="AI35" s="50" t="s">
        <v>583</v>
      </c>
      <c r="AJ35" s="50" t="s">
        <v>565</v>
      </c>
      <c r="AK35" s="50" t="s">
        <v>671</v>
      </c>
      <c r="AL35" s="79">
        <v>137.20000000000005</v>
      </c>
      <c r="AM35" s="80">
        <v>0.95270642284302565</v>
      </c>
      <c r="AN35" s="55">
        <v>0.94285714285714284</v>
      </c>
      <c r="AO35" s="58">
        <v>210</v>
      </c>
      <c r="AP35" s="59">
        <v>78.3</v>
      </c>
      <c r="AQ35" s="59">
        <v>81.3</v>
      </c>
      <c r="AR35" s="59">
        <v>81.3</v>
      </c>
      <c r="AS35" s="46">
        <v>940</v>
      </c>
      <c r="AT35" s="58">
        <v>6215.6556813355601</v>
      </c>
      <c r="AU35" s="58">
        <v>524.82064570103501</v>
      </c>
      <c r="AV35" s="58">
        <v>3500</v>
      </c>
      <c r="AW35" s="58">
        <v>18</v>
      </c>
      <c r="AY35" s="51"/>
      <c r="AZ35" s="51"/>
      <c r="BA35" s="51"/>
      <c r="BB35" s="199">
        <f ca="1">IFERROR(IF(OR(GetP("D")=0,GetP("S")=0,GetP("MBD")=0,GetP("FD")=0,GetP("BD")=0,GetP("IW")=0),0,ROUND((INT((GetP("IW")-GetP("K"))/GetP("D")))*PI()*(GetP("BD")*(INT((((GetP("FD")-GetP("BD"))/2)-GetP("S"))/GetP("D")))+GetP("D")*(INT((((GetP("FD")-GetP("BD"))/2)-GetP("S"))/GetP("D")))^2)/1000,0)),0)</f>
        <v>0</v>
      </c>
      <c r="BC35" s="199" t="str">
        <f ca="1">IFERROR(
IF(OR(GetP("D")=0,GetP("S")=0,GetP("MBD")=0,GetP("FD")=0,GetP("BD")=0,GetP("IW")=0,GetP("L")=0,GetP("RL")=0),"",
IF(GetP("BD")&lt;GetP("MBD"),"Not Confirmed Barrel Diameter",
IF(GetP("L")&lt;1.02*GetP("RL"),"Not Confirmed Length",
"Confirmed"))),"")</f>
        <v/>
      </c>
    </row>
    <row r="36" spans="1:55" ht="65.099999999999994" hidden="1" customHeight="1">
      <c r="A36" s="33">
        <v>19</v>
      </c>
      <c r="B36" s="42"/>
      <c r="C36" s="42"/>
      <c r="D36" s="42"/>
      <c r="E36" s="42"/>
      <c r="F36" s="42"/>
      <c r="G36" s="42"/>
      <c r="H36" s="42"/>
      <c r="I36" s="167"/>
      <c r="J36" s="42"/>
      <c r="K36" s="35"/>
      <c r="L36" s="35"/>
      <c r="M36" s="35"/>
      <c r="N36" s="35"/>
      <c r="O36" s="35"/>
      <c r="P36" s="35"/>
      <c r="Q36" s="35"/>
      <c r="R36" s="43"/>
      <c r="S36" s="43"/>
      <c r="T36" s="42"/>
      <c r="U36" s="42"/>
      <c r="V36" s="36"/>
      <c r="W36" s="36"/>
      <c r="X36" s="49"/>
      <c r="Y36" s="32"/>
      <c r="Z36" s="32"/>
      <c r="AA36" s="35"/>
      <c r="AB36" s="38"/>
      <c r="AC36" s="35"/>
      <c r="AD36" s="35"/>
      <c r="AE36" s="35"/>
      <c r="AF36" s="35"/>
      <c r="AG36" s="50"/>
      <c r="AH36" s="50"/>
      <c r="AI36" s="50"/>
      <c r="AJ36" s="50"/>
      <c r="AK36" s="50"/>
      <c r="AL36" s="79"/>
      <c r="AM36" s="80"/>
      <c r="AN36" s="55"/>
      <c r="AO36" s="58"/>
      <c r="AP36" s="59"/>
      <c r="AQ36" s="59"/>
      <c r="AR36" s="59"/>
      <c r="AS36" s="46"/>
      <c r="AT36" s="58"/>
      <c r="AU36" s="58"/>
      <c r="AV36" s="58"/>
      <c r="AW36" s="58"/>
      <c r="AY36" s="51"/>
      <c r="AZ36" s="51"/>
      <c r="BA36" s="51"/>
      <c r="BB36" s="199">
        <f ca="1">IFERROR(IF(OR(GetP("D")=0,GetP("S")=0,GetP("MBD")=0,GetP("FD")=0,GetP("BD")=0,GetP("IW")=0),0,ROUND((INT((GetP("IW")-GetP("K"))/GetP("D")))*PI()*(GetP("BD")*(INT((((GetP("FD")-GetP("BD"))/2)-GetP("S"))/GetP("D")))+GetP("D")*(INT((((GetP("FD")-GetP("BD"))/2)-GetP("S"))/GetP("D")))^2)/1000,0)),0)</f>
        <v>0</v>
      </c>
      <c r="BC36" s="199" t="str">
        <f ca="1">IFERROR(
IF(OR(GetP("D")=0,GetP("S")=0,GetP("MBD")=0,GetP("FD")=0,GetP("BD")=0,GetP("IW")=0,GetP("L")=0,GetP("RL")=0),"",
IF(GetP("BD")&lt;GetP("MBD"),"Not Confirmed Barrel Diameter",
IF(GetP("L")&lt;1.02*GetP("RL"),"Not Confirmed Length",
"Confirmed"))),"")</f>
        <v/>
      </c>
    </row>
    <row r="37" spans="1:55" ht="65.099999999999994" hidden="1" customHeight="1">
      <c r="A37" s="33">
        <v>20</v>
      </c>
      <c r="B37" s="42"/>
      <c r="C37" s="42"/>
      <c r="D37" s="42"/>
      <c r="E37" s="42"/>
      <c r="F37" s="42"/>
      <c r="G37" s="42"/>
      <c r="H37" s="42"/>
      <c r="I37" s="167"/>
      <c r="J37" s="42"/>
      <c r="K37" s="35"/>
      <c r="L37" s="35"/>
      <c r="M37" s="35"/>
      <c r="N37" s="35"/>
      <c r="O37" s="35"/>
      <c r="P37" s="35"/>
      <c r="Q37" s="35"/>
      <c r="R37" s="43"/>
      <c r="S37" s="43"/>
      <c r="T37" s="42"/>
      <c r="U37" s="42"/>
      <c r="V37" s="36"/>
      <c r="W37" s="36"/>
      <c r="X37" s="49"/>
      <c r="Y37" s="32"/>
      <c r="Z37" s="32"/>
      <c r="AA37" s="35"/>
      <c r="AB37" s="38"/>
      <c r="AC37" s="35"/>
      <c r="AD37" s="35"/>
      <c r="AE37" s="35"/>
      <c r="AF37" s="35"/>
      <c r="AG37" s="50"/>
      <c r="AH37" s="50"/>
      <c r="AI37" s="50"/>
      <c r="AJ37" s="50"/>
      <c r="AK37" s="50"/>
      <c r="AL37" s="79"/>
      <c r="AM37" s="80"/>
      <c r="AN37" s="55"/>
      <c r="AO37" s="58"/>
      <c r="AP37" s="59"/>
      <c r="AQ37" s="59"/>
      <c r="AR37" s="59"/>
      <c r="AS37" s="46"/>
      <c r="AT37" s="58"/>
      <c r="AU37" s="58"/>
      <c r="AV37" s="58"/>
      <c r="AW37" s="58"/>
      <c r="AY37" s="51"/>
      <c r="AZ37" s="51"/>
      <c r="BA37" s="51"/>
      <c r="BB37" s="199">
        <f ca="1">IFERROR(IF(OR(GetP("D")=0,GetP("S")=0,GetP("MBD")=0,GetP("FD")=0,GetP("BD")=0,GetP("IW")=0),0,ROUND((INT((GetP("IW")-GetP("K"))/GetP("D")))*PI()*(GetP("BD")*(INT((((GetP("FD")-GetP("BD"))/2)-GetP("S"))/GetP("D")))+GetP("D")*(INT((((GetP("FD")-GetP("BD"))/2)-GetP("S"))/GetP("D")))^2)/1000,0)),0)</f>
        <v>0</v>
      </c>
      <c r="BC37" s="199" t="str">
        <f ca="1">IFERROR(
IF(OR(GetP("D")=0,GetP("S")=0,GetP("MBD")=0,GetP("FD")=0,GetP("BD")=0,GetP("IW")=0,GetP("L")=0,GetP("RL")=0),"",
IF(GetP("BD")&lt;GetP("MBD"),"Not Confirmed Barrel Diameter",
IF(GetP("L")&lt;1.02*GetP("RL"),"Not Confirmed Length",
"Confirmed"))),"")</f>
        <v/>
      </c>
    </row>
    <row r="38" spans="1:55" ht="65.099999999999994" hidden="1" customHeight="1">
      <c r="A38" s="33">
        <v>21</v>
      </c>
      <c r="B38" s="42"/>
      <c r="C38" s="42"/>
      <c r="D38" s="42"/>
      <c r="E38" s="42"/>
      <c r="F38" s="42"/>
      <c r="G38" s="42"/>
      <c r="H38" s="42"/>
      <c r="I38" s="167"/>
      <c r="J38" s="42"/>
      <c r="K38" s="35"/>
      <c r="L38" s="35"/>
      <c r="M38" s="35"/>
      <c r="N38" s="35"/>
      <c r="O38" s="35"/>
      <c r="P38" s="35"/>
      <c r="Q38" s="35"/>
      <c r="R38" s="43"/>
      <c r="S38" s="43"/>
      <c r="T38" s="42"/>
      <c r="U38" s="42"/>
      <c r="V38" s="36"/>
      <c r="W38" s="36"/>
      <c r="X38" s="49"/>
      <c r="Y38" s="32"/>
      <c r="Z38" s="32"/>
      <c r="AA38" s="35"/>
      <c r="AB38" s="38"/>
      <c r="AC38" s="35"/>
      <c r="AD38" s="35"/>
      <c r="AE38" s="35"/>
      <c r="AF38" s="35"/>
      <c r="AG38" s="50"/>
      <c r="AH38" s="50"/>
      <c r="AI38" s="50"/>
      <c r="AJ38" s="50"/>
      <c r="AK38" s="50"/>
      <c r="AL38" s="79"/>
      <c r="AM38" s="80"/>
      <c r="AN38" s="55"/>
      <c r="AO38" s="58"/>
      <c r="AP38" s="59"/>
      <c r="AQ38" s="59"/>
      <c r="AR38" s="59"/>
      <c r="AS38" s="46"/>
      <c r="AT38" s="58"/>
      <c r="AU38" s="58"/>
      <c r="AV38" s="58"/>
      <c r="AW38" s="58"/>
      <c r="AY38" s="51"/>
      <c r="AZ38" s="51"/>
      <c r="BA38" s="51"/>
      <c r="BB38" s="199">
        <f ca="1">IFERROR(IF(OR(GetP("D")=0,GetP("S")=0,GetP("MBD")=0,GetP("FD")=0,GetP("BD")=0,GetP("IW")=0),0,ROUND((INT((GetP("IW")-GetP("K"))/GetP("D")))*PI()*(GetP("BD")*(INT((((GetP("FD")-GetP("BD"))/2)-GetP("S"))/GetP("D")))+GetP("D")*(INT((((GetP("FD")-GetP("BD"))/2)-GetP("S"))/GetP("D")))^2)/1000,0)),0)</f>
        <v>0</v>
      </c>
      <c r="BC38" s="199" t="str">
        <f ca="1">IFERROR(
IF(OR(GetP("D")=0,GetP("S")=0,GetP("MBD")=0,GetP("FD")=0,GetP("BD")=0,GetP("IW")=0,GetP("L")=0,GetP("RL")=0),"",
IF(GetP("BD")&lt;GetP("MBD"),"Not Confirmed Barrel Diameter",
IF(GetP("L")&lt;1.02*GetP("RL"),"Not Confirmed Length",
"Confirmed"))),"")</f>
        <v/>
      </c>
    </row>
    <row r="39" spans="1:55" ht="65.099999999999994" hidden="1" customHeight="1">
      <c r="A39" s="33">
        <v>22</v>
      </c>
      <c r="B39" s="42"/>
      <c r="C39" s="42"/>
      <c r="D39" s="42"/>
      <c r="E39" s="42"/>
      <c r="F39" s="42"/>
      <c r="G39" s="42"/>
      <c r="H39" s="42"/>
      <c r="I39" s="167"/>
      <c r="J39" s="42"/>
      <c r="K39" s="35"/>
      <c r="L39" s="35"/>
      <c r="M39" s="35"/>
      <c r="N39" s="35"/>
      <c r="O39" s="35"/>
      <c r="P39" s="35"/>
      <c r="Q39" s="35"/>
      <c r="R39" s="43"/>
      <c r="S39" s="43"/>
      <c r="T39" s="42"/>
      <c r="U39" s="42"/>
      <c r="V39" s="36"/>
      <c r="W39" s="36"/>
      <c r="X39" s="49"/>
      <c r="Y39" s="32"/>
      <c r="Z39" s="32"/>
      <c r="AA39" s="35"/>
      <c r="AB39" s="38"/>
      <c r="AC39" s="35"/>
      <c r="AD39" s="35"/>
      <c r="AE39" s="35"/>
      <c r="AF39" s="35"/>
      <c r="AG39" s="50"/>
      <c r="AH39" s="50"/>
      <c r="AI39" s="50"/>
      <c r="AJ39" s="50"/>
      <c r="AK39" s="50"/>
      <c r="AL39" s="79"/>
      <c r="AM39" s="80"/>
      <c r="AN39" s="55"/>
      <c r="AO39" s="58"/>
      <c r="AP39" s="59"/>
      <c r="AQ39" s="59"/>
      <c r="AR39" s="59"/>
      <c r="AS39" s="46"/>
      <c r="AT39" s="58"/>
      <c r="AU39" s="58"/>
      <c r="AV39" s="58"/>
      <c r="AW39" s="58"/>
      <c r="AY39" s="51"/>
      <c r="AZ39" s="51"/>
      <c r="BA39" s="51"/>
      <c r="BB39" s="199">
        <f ca="1">IFERROR(IF(OR(GetP("D")=0,GetP("S")=0,GetP("MBD")=0,GetP("FD")=0,GetP("BD")=0,GetP("IW")=0),0,ROUND((INT((GetP("IW")-GetP("K"))/GetP("D")))*PI()*(GetP("BD")*(INT((((GetP("FD")-GetP("BD"))/2)-GetP("S"))/GetP("D")))+GetP("D")*(INT((((GetP("FD")-GetP("BD"))/2)-GetP("S"))/GetP("D")))^2)/1000,0)),0)</f>
        <v>0</v>
      </c>
      <c r="BC39" s="199" t="str">
        <f ca="1">IFERROR(
IF(OR(GetP("D")=0,GetP("S")=0,GetP("MBD")=0,GetP("FD")=0,GetP("BD")=0,GetP("IW")=0,GetP("L")=0,GetP("RL")=0),"",
IF(GetP("BD")&lt;GetP("MBD"),"Not Confirmed Barrel Diameter",
IF(GetP("L")&lt;1.02*GetP("RL"),"Not Confirmed Length",
"Confirmed"))),"")</f>
        <v/>
      </c>
    </row>
    <row r="40" spans="1:55" ht="65.099999999999994" hidden="1" customHeight="1">
      <c r="A40" s="33">
        <v>23</v>
      </c>
      <c r="B40" s="42"/>
      <c r="C40" s="42"/>
      <c r="D40" s="42"/>
      <c r="E40" s="42"/>
      <c r="F40" s="42"/>
      <c r="G40" s="42"/>
      <c r="H40" s="42"/>
      <c r="I40" s="167"/>
      <c r="J40" s="42"/>
      <c r="K40" s="35"/>
      <c r="L40" s="35"/>
      <c r="M40" s="35"/>
      <c r="N40" s="35"/>
      <c r="O40" s="35"/>
      <c r="P40" s="35"/>
      <c r="Q40" s="35"/>
      <c r="R40" s="43"/>
      <c r="S40" s="43"/>
      <c r="T40" s="42"/>
      <c r="U40" s="42"/>
      <c r="V40" s="36"/>
      <c r="W40" s="36"/>
      <c r="X40" s="49"/>
      <c r="Y40" s="32"/>
      <c r="Z40" s="32"/>
      <c r="AA40" s="35"/>
      <c r="AB40" s="38"/>
      <c r="AC40" s="35"/>
      <c r="AD40" s="35"/>
      <c r="AE40" s="35"/>
      <c r="AF40" s="35"/>
      <c r="AG40" s="50"/>
      <c r="AH40" s="50"/>
      <c r="AI40" s="50"/>
      <c r="AJ40" s="50"/>
      <c r="AK40" s="50"/>
      <c r="AL40" s="79"/>
      <c r="AM40" s="80"/>
      <c r="AN40" s="55"/>
      <c r="AO40" s="58"/>
      <c r="AP40" s="59"/>
      <c r="AQ40" s="59"/>
      <c r="AR40" s="59"/>
      <c r="AS40" s="46"/>
      <c r="AT40" s="58"/>
      <c r="AU40" s="58"/>
      <c r="AV40" s="58"/>
      <c r="AW40" s="58"/>
      <c r="AY40" s="51"/>
      <c r="AZ40" s="51"/>
      <c r="BA40" s="51"/>
      <c r="BB40" s="199">
        <f ca="1">IFERROR(IF(OR(GetP("D")=0,GetP("S")=0,GetP("MBD")=0,GetP("FD")=0,GetP("BD")=0,GetP("IW")=0),0,ROUND((INT((GetP("IW")-GetP("K"))/GetP("D")))*PI()*(GetP("BD")*(INT((((GetP("FD")-GetP("BD"))/2)-GetP("S"))/GetP("D")))+GetP("D")*(INT((((GetP("FD")-GetP("BD"))/2)-GetP("S"))/GetP("D")))^2)/1000,0)),0)</f>
        <v>0</v>
      </c>
      <c r="BC40" s="199" t="str">
        <f ca="1">IFERROR(
IF(OR(GetP("D")=0,GetP("S")=0,GetP("MBD")=0,GetP("FD")=0,GetP("BD")=0,GetP("IW")=0,GetP("L")=0,GetP("RL")=0),"",
IF(GetP("BD")&lt;GetP("MBD"),"Not Confirmed Barrel Diameter",
IF(GetP("L")&lt;1.02*GetP("RL"),"Not Confirmed Length",
"Confirmed"))),"")</f>
        <v/>
      </c>
    </row>
    <row r="41" spans="1:55" ht="65.099999999999994" hidden="1" customHeight="1">
      <c r="A41" s="33">
        <v>24</v>
      </c>
      <c r="B41" s="42"/>
      <c r="C41" s="42"/>
      <c r="D41" s="42"/>
      <c r="E41" s="42"/>
      <c r="F41" s="42"/>
      <c r="G41" s="42"/>
      <c r="H41" s="42"/>
      <c r="I41" s="167"/>
      <c r="J41" s="42"/>
      <c r="K41" s="35"/>
      <c r="L41" s="35"/>
      <c r="M41" s="35"/>
      <c r="N41" s="35"/>
      <c r="O41" s="35"/>
      <c r="P41" s="35"/>
      <c r="Q41" s="35"/>
      <c r="R41" s="43"/>
      <c r="S41" s="43"/>
      <c r="T41" s="42"/>
      <c r="U41" s="42"/>
      <c r="V41" s="36"/>
      <c r="W41" s="36"/>
      <c r="X41" s="49"/>
      <c r="Y41" s="32"/>
      <c r="Z41" s="32"/>
      <c r="AA41" s="35"/>
      <c r="AB41" s="38"/>
      <c r="AC41" s="35"/>
      <c r="AD41" s="35"/>
      <c r="AE41" s="35"/>
      <c r="AF41" s="35"/>
      <c r="AG41" s="50"/>
      <c r="AH41" s="50"/>
      <c r="AI41" s="50"/>
      <c r="AJ41" s="50"/>
      <c r="AK41" s="50"/>
      <c r="AL41" s="79"/>
      <c r="AM41" s="80"/>
      <c r="AN41" s="55"/>
      <c r="AO41" s="58"/>
      <c r="AP41" s="59"/>
      <c r="AQ41" s="59"/>
      <c r="AR41" s="59"/>
      <c r="AS41" s="46"/>
      <c r="AT41" s="58"/>
      <c r="AU41" s="58"/>
      <c r="AV41" s="58"/>
      <c r="AW41" s="58"/>
      <c r="AY41" s="51"/>
      <c r="AZ41" s="51"/>
      <c r="BA41" s="51"/>
      <c r="BB41" s="199">
        <f ca="1">IFERROR(IF(OR(GetP("D")=0,GetP("S")=0,GetP("MBD")=0,GetP("FD")=0,GetP("BD")=0,GetP("IW")=0),0,ROUND((INT((GetP("IW")-GetP("K"))/GetP("D")))*PI()*(GetP("BD")*(INT((((GetP("FD")-GetP("BD"))/2)-GetP("S"))/GetP("D")))+GetP("D")*(INT((((GetP("FD")-GetP("BD"))/2)-GetP("S"))/GetP("D")))^2)/1000,0)),0)</f>
        <v>0</v>
      </c>
      <c r="BC41" s="199" t="str">
        <f ca="1">IFERROR(
IF(OR(GetP("D")=0,GetP("S")=0,GetP("MBD")=0,GetP("FD")=0,GetP("BD")=0,GetP("IW")=0,GetP("L")=0,GetP("RL")=0),"",
IF(GetP("BD")&lt;GetP("MBD"),"Not Confirmed Barrel Diameter",
IF(GetP("L")&lt;1.02*GetP("RL"),"Not Confirmed Length",
"Confirmed"))),"")</f>
        <v/>
      </c>
    </row>
    <row r="42" spans="1:55" ht="65.099999999999994" hidden="1" customHeight="1">
      <c r="A42" s="33">
        <v>25</v>
      </c>
      <c r="B42" s="42"/>
      <c r="C42" s="42"/>
      <c r="D42" s="42"/>
      <c r="E42" s="42"/>
      <c r="F42" s="42"/>
      <c r="G42" s="42"/>
      <c r="H42" s="42"/>
      <c r="I42" s="167"/>
      <c r="J42" s="42"/>
      <c r="K42" s="35"/>
      <c r="L42" s="35"/>
      <c r="M42" s="35"/>
      <c r="N42" s="35"/>
      <c r="O42" s="35"/>
      <c r="P42" s="35"/>
      <c r="Q42" s="35"/>
      <c r="R42" s="43"/>
      <c r="S42" s="43"/>
      <c r="T42" s="42"/>
      <c r="U42" s="42"/>
      <c r="V42" s="36"/>
      <c r="W42" s="36"/>
      <c r="X42" s="49"/>
      <c r="Y42" s="32"/>
      <c r="Z42" s="32"/>
      <c r="AA42" s="35"/>
      <c r="AB42" s="38"/>
      <c r="AC42" s="35"/>
      <c r="AD42" s="35"/>
      <c r="AE42" s="35"/>
      <c r="AF42" s="35"/>
      <c r="AG42" s="50"/>
      <c r="AH42" s="50"/>
      <c r="AI42" s="50"/>
      <c r="AJ42" s="50"/>
      <c r="AK42" s="50"/>
      <c r="AL42" s="79"/>
      <c r="AM42" s="80"/>
      <c r="AN42" s="55"/>
      <c r="AO42" s="58"/>
      <c r="AP42" s="59"/>
      <c r="AQ42" s="59"/>
      <c r="AR42" s="59"/>
      <c r="AS42" s="46"/>
      <c r="AT42" s="58"/>
      <c r="AU42" s="58"/>
      <c r="AV42" s="58"/>
      <c r="AW42" s="58"/>
      <c r="AY42" s="51"/>
      <c r="AZ42" s="51"/>
      <c r="BA42" s="51"/>
      <c r="BB42" s="199">
        <f ca="1">IFERROR(IF(OR(GetP("D")=0,GetP("S")=0,GetP("MBD")=0,GetP("FD")=0,GetP("BD")=0,GetP("IW")=0),0,ROUND((INT((GetP("IW")-GetP("K"))/GetP("D")))*PI()*(GetP("BD")*(INT((((GetP("FD")-GetP("BD"))/2)-GetP("S"))/GetP("D")))+GetP("D")*(INT((((GetP("FD")-GetP("BD"))/2)-GetP("S"))/GetP("D")))^2)/1000,0)),0)</f>
        <v>0</v>
      </c>
      <c r="BC42" s="199" t="str">
        <f ca="1">IFERROR(
IF(OR(GetP("D")=0,GetP("S")=0,GetP("MBD")=0,GetP("FD")=0,GetP("BD")=0,GetP("IW")=0,GetP("L")=0,GetP("RL")=0),"",
IF(GetP("BD")&lt;GetP("MBD"),"Not Confirmed Barrel Diameter",
IF(GetP("L")&lt;1.02*GetP("RL"),"Not Confirmed Length",
"Confirmed"))),"")</f>
        <v/>
      </c>
    </row>
    <row r="43" spans="1:55" ht="65.099999999999994" hidden="1" customHeight="1">
      <c r="A43" s="33">
        <v>26</v>
      </c>
      <c r="B43" s="42"/>
      <c r="C43" s="42"/>
      <c r="D43" s="42"/>
      <c r="E43" s="42"/>
      <c r="F43" s="42"/>
      <c r="G43" s="42"/>
      <c r="H43" s="42"/>
      <c r="I43" s="167"/>
      <c r="J43" s="42"/>
      <c r="K43" s="35"/>
      <c r="L43" s="35"/>
      <c r="M43" s="35"/>
      <c r="N43" s="35"/>
      <c r="O43" s="35"/>
      <c r="P43" s="35"/>
      <c r="Q43" s="35"/>
      <c r="R43" s="43"/>
      <c r="S43" s="43"/>
      <c r="T43" s="42"/>
      <c r="U43" s="42"/>
      <c r="V43" s="36"/>
      <c r="W43" s="36"/>
      <c r="X43" s="49"/>
      <c r="Y43" s="32"/>
      <c r="Z43" s="32"/>
      <c r="AA43" s="35"/>
      <c r="AB43" s="38"/>
      <c r="AC43" s="35"/>
      <c r="AD43" s="35"/>
      <c r="AE43" s="35"/>
      <c r="AF43" s="35"/>
      <c r="AG43" s="50"/>
      <c r="AH43" s="50"/>
      <c r="AI43" s="50"/>
      <c r="AJ43" s="50"/>
      <c r="AK43" s="50"/>
      <c r="AL43" s="79"/>
      <c r="AM43" s="80"/>
      <c r="AN43" s="55"/>
      <c r="AO43" s="58"/>
      <c r="AP43" s="59"/>
      <c r="AQ43" s="59"/>
      <c r="AR43" s="59"/>
      <c r="AS43" s="46"/>
      <c r="AT43" s="58"/>
      <c r="AU43" s="58"/>
      <c r="AV43" s="58"/>
      <c r="AW43" s="58"/>
      <c r="AY43" s="51"/>
      <c r="AZ43" s="51"/>
      <c r="BA43" s="51"/>
      <c r="BB43" s="199">
        <f ca="1">IFERROR(IF(OR(GetP("D")=0,GetP("S")=0,GetP("MBD")=0,GetP("FD")=0,GetP("BD")=0,GetP("IW")=0),0,ROUND((INT((GetP("IW")-GetP("K"))/GetP("D")))*PI()*(GetP("BD")*(INT((((GetP("FD")-GetP("BD"))/2)-GetP("S"))/GetP("D")))+GetP("D")*(INT((((GetP("FD")-GetP("BD"))/2)-GetP("S"))/GetP("D")))^2)/1000,0)),0)</f>
        <v>0</v>
      </c>
      <c r="BC43" s="199" t="str">
        <f ca="1">IFERROR(
IF(OR(GetP("D")=0,GetP("S")=0,GetP("MBD")=0,GetP("FD")=0,GetP("BD")=0,GetP("IW")=0,GetP("L")=0,GetP("RL")=0),"",
IF(GetP("BD")&lt;GetP("MBD"),"Not Confirmed Barrel Diameter",
IF(GetP("L")&lt;1.02*GetP("RL"),"Not Confirmed Length",
"Confirmed"))),"")</f>
        <v/>
      </c>
    </row>
    <row r="44" spans="1:55" ht="65.099999999999994" hidden="1" customHeight="1">
      <c r="A44" s="33">
        <v>27</v>
      </c>
      <c r="B44" s="42"/>
      <c r="C44" s="42"/>
      <c r="D44" s="42"/>
      <c r="E44" s="42"/>
      <c r="F44" s="42"/>
      <c r="G44" s="42"/>
      <c r="H44" s="42"/>
      <c r="I44" s="167"/>
      <c r="J44" s="42"/>
      <c r="K44" s="35"/>
      <c r="L44" s="35"/>
      <c r="M44" s="35"/>
      <c r="N44" s="35"/>
      <c r="O44" s="35"/>
      <c r="P44" s="35"/>
      <c r="Q44" s="35"/>
      <c r="R44" s="43"/>
      <c r="S44" s="43"/>
      <c r="T44" s="42"/>
      <c r="U44" s="42"/>
      <c r="V44" s="36"/>
      <c r="W44" s="36"/>
      <c r="X44" s="49"/>
      <c r="Y44" s="32"/>
      <c r="Z44" s="32"/>
      <c r="AA44" s="35"/>
      <c r="AB44" s="38"/>
      <c r="AC44" s="35"/>
      <c r="AD44" s="35"/>
      <c r="AE44" s="35"/>
      <c r="AF44" s="35"/>
      <c r="AG44" s="50"/>
      <c r="AH44" s="50"/>
      <c r="AI44" s="50"/>
      <c r="AJ44" s="50"/>
      <c r="AK44" s="50"/>
      <c r="AL44" s="79"/>
      <c r="AM44" s="80"/>
      <c r="AN44" s="55"/>
      <c r="AO44" s="58"/>
      <c r="AP44" s="59"/>
      <c r="AQ44" s="59"/>
      <c r="AR44" s="59"/>
      <c r="AS44" s="46"/>
      <c r="AT44" s="58"/>
      <c r="AU44" s="58"/>
      <c r="AV44" s="58"/>
      <c r="AW44" s="58"/>
      <c r="AY44" s="51"/>
      <c r="AZ44" s="51"/>
      <c r="BA44" s="51"/>
      <c r="BB44" s="199">
        <f ca="1">IFERROR(IF(OR(GetP("D")=0,GetP("S")=0,GetP("MBD")=0,GetP("FD")=0,GetP("BD")=0,GetP("IW")=0),0,ROUND((INT((GetP("IW")-GetP("K"))/GetP("D")))*PI()*(GetP("BD")*(INT((((GetP("FD")-GetP("BD"))/2)-GetP("S"))/GetP("D")))+GetP("D")*(INT((((GetP("FD")-GetP("BD"))/2)-GetP("S"))/GetP("D")))^2)/1000,0)),0)</f>
        <v>0</v>
      </c>
      <c r="BC44" s="199" t="str">
        <f ca="1">IFERROR(
IF(OR(GetP("D")=0,GetP("S")=0,GetP("MBD")=0,GetP("FD")=0,GetP("BD")=0,GetP("IW")=0,GetP("L")=0,GetP("RL")=0),"",
IF(GetP("BD")&lt;GetP("MBD"),"Not Confirmed Barrel Diameter",
IF(GetP("L")&lt;1.02*GetP("RL"),"Not Confirmed Length",
"Confirmed"))),"")</f>
        <v/>
      </c>
    </row>
    <row r="45" spans="1:55" ht="65.099999999999994" hidden="1" customHeight="1">
      <c r="A45" s="33">
        <v>28</v>
      </c>
      <c r="B45" s="42"/>
      <c r="C45" s="42"/>
      <c r="D45" s="42"/>
      <c r="E45" s="42"/>
      <c r="F45" s="42"/>
      <c r="G45" s="42"/>
      <c r="H45" s="42"/>
      <c r="I45" s="167"/>
      <c r="J45" s="42"/>
      <c r="K45" s="35"/>
      <c r="L45" s="35"/>
      <c r="M45" s="35"/>
      <c r="N45" s="35"/>
      <c r="O45" s="35"/>
      <c r="P45" s="35"/>
      <c r="Q45" s="35"/>
      <c r="R45" s="43"/>
      <c r="S45" s="43"/>
      <c r="T45" s="42"/>
      <c r="U45" s="42"/>
      <c r="V45" s="36"/>
      <c r="W45" s="36"/>
      <c r="X45" s="49"/>
      <c r="Y45" s="32"/>
      <c r="Z45" s="32"/>
      <c r="AA45" s="35"/>
      <c r="AB45" s="38"/>
      <c r="AC45" s="35"/>
      <c r="AD45" s="35"/>
      <c r="AE45" s="35"/>
      <c r="AF45" s="35"/>
      <c r="AG45" s="50"/>
      <c r="AH45" s="50"/>
      <c r="AI45" s="50"/>
      <c r="AJ45" s="50"/>
      <c r="AK45" s="50"/>
      <c r="AL45" s="79"/>
      <c r="AM45" s="80"/>
      <c r="AN45" s="55"/>
      <c r="AO45" s="58"/>
      <c r="AP45" s="59"/>
      <c r="AQ45" s="59"/>
      <c r="AR45" s="59"/>
      <c r="AS45" s="46"/>
      <c r="AT45" s="58"/>
      <c r="AU45" s="58"/>
      <c r="AV45" s="58"/>
      <c r="AW45" s="58"/>
      <c r="AY45" s="51"/>
      <c r="AZ45" s="51"/>
      <c r="BA45" s="51"/>
      <c r="BB45" s="199">
        <f ca="1">IFERROR(IF(OR(GetP("D")=0,GetP("S")=0,GetP("MBD")=0,GetP("FD")=0,GetP("BD")=0,GetP("IW")=0),0,ROUND((INT((GetP("IW")-GetP("K"))/GetP("D")))*PI()*(GetP("BD")*(INT((((GetP("FD")-GetP("BD"))/2)-GetP("S"))/GetP("D")))+GetP("D")*(INT((((GetP("FD")-GetP("BD"))/2)-GetP("S"))/GetP("D")))^2)/1000,0)),0)</f>
        <v>0</v>
      </c>
      <c r="BC45" s="199" t="str">
        <f ca="1">IFERROR(
IF(OR(GetP("D")=0,GetP("S")=0,GetP("MBD")=0,GetP("FD")=0,GetP("BD")=0,GetP("IW")=0,GetP("L")=0,GetP("RL")=0),"",
IF(GetP("BD")&lt;GetP("MBD"),"Not Confirmed Barrel Diameter",
IF(GetP("L")&lt;1.02*GetP("RL"),"Not Confirmed Length",
"Confirmed"))),"")</f>
        <v/>
      </c>
    </row>
    <row r="46" spans="1:55" ht="65.099999999999994" hidden="1" customHeight="1">
      <c r="A46" s="33">
        <v>29</v>
      </c>
      <c r="B46" s="42"/>
      <c r="C46" s="42"/>
      <c r="D46" s="42"/>
      <c r="E46" s="42"/>
      <c r="F46" s="42"/>
      <c r="G46" s="42"/>
      <c r="H46" s="42"/>
      <c r="I46" s="167"/>
      <c r="J46" s="42"/>
      <c r="K46" s="35"/>
      <c r="L46" s="35"/>
      <c r="M46" s="35"/>
      <c r="N46" s="35"/>
      <c r="O46" s="35"/>
      <c r="P46" s="35"/>
      <c r="Q46" s="35"/>
      <c r="R46" s="43"/>
      <c r="S46" s="43"/>
      <c r="T46" s="42"/>
      <c r="U46" s="42"/>
      <c r="V46" s="36"/>
      <c r="W46" s="36"/>
      <c r="X46" s="49"/>
      <c r="Y46" s="32"/>
      <c r="Z46" s="32"/>
      <c r="AA46" s="35"/>
      <c r="AB46" s="38"/>
      <c r="AC46" s="35"/>
      <c r="AD46" s="35"/>
      <c r="AE46" s="35"/>
      <c r="AF46" s="35"/>
      <c r="AG46" s="50"/>
      <c r="AH46" s="50"/>
      <c r="AI46" s="50"/>
      <c r="AJ46" s="50"/>
      <c r="AK46" s="50"/>
      <c r="AL46" s="79"/>
      <c r="AM46" s="80"/>
      <c r="AN46" s="55"/>
      <c r="AO46" s="58"/>
      <c r="AP46" s="59"/>
      <c r="AQ46" s="59"/>
      <c r="AR46" s="59"/>
      <c r="AS46" s="46"/>
      <c r="AT46" s="58"/>
      <c r="AU46" s="58"/>
      <c r="AV46" s="58"/>
      <c r="AW46" s="58"/>
      <c r="AY46" s="51"/>
      <c r="AZ46" s="51"/>
      <c r="BA46" s="51"/>
      <c r="BB46" s="199">
        <f ca="1">IFERROR(IF(OR(GetP("D")=0,GetP("S")=0,GetP("MBD")=0,GetP("FD")=0,GetP("BD")=0,GetP("IW")=0),0,ROUND((INT((GetP("IW")-GetP("K"))/GetP("D")))*PI()*(GetP("BD")*(INT((((GetP("FD")-GetP("BD"))/2)-GetP("S"))/GetP("D")))+GetP("D")*(INT((((GetP("FD")-GetP("BD"))/2)-GetP("S"))/GetP("D")))^2)/1000,0)),0)</f>
        <v>0</v>
      </c>
      <c r="BC46" s="199" t="str">
        <f ca="1">IFERROR(
IF(OR(GetP("D")=0,GetP("S")=0,GetP("MBD")=0,GetP("FD")=0,GetP("BD")=0,GetP("IW")=0,GetP("L")=0,GetP("RL")=0),"",
IF(GetP("BD")&lt;GetP("MBD"),"Not Confirmed Barrel Diameter",
IF(GetP("L")&lt;1.02*GetP("RL"),"Not Confirmed Length",
"Confirmed"))),"")</f>
        <v/>
      </c>
    </row>
    <row r="47" spans="1:55" ht="65.099999999999994" hidden="1" customHeight="1">
      <c r="A47" s="33">
        <v>30</v>
      </c>
      <c r="B47" s="42"/>
      <c r="C47" s="42"/>
      <c r="D47" s="42"/>
      <c r="E47" s="42"/>
      <c r="F47" s="42"/>
      <c r="G47" s="42"/>
      <c r="H47" s="42"/>
      <c r="I47" s="167"/>
      <c r="J47" s="42"/>
      <c r="K47" s="35"/>
      <c r="L47" s="35"/>
      <c r="M47" s="35"/>
      <c r="N47" s="35"/>
      <c r="O47" s="35"/>
      <c r="P47" s="35"/>
      <c r="Q47" s="35"/>
      <c r="R47" s="43"/>
      <c r="S47" s="43"/>
      <c r="T47" s="42"/>
      <c r="U47" s="42"/>
      <c r="V47" s="36"/>
      <c r="W47" s="36"/>
      <c r="X47" s="49"/>
      <c r="Y47" s="32"/>
      <c r="Z47" s="32"/>
      <c r="AA47" s="35"/>
      <c r="AB47" s="38"/>
      <c r="AC47" s="35"/>
      <c r="AD47" s="35"/>
      <c r="AE47" s="35"/>
      <c r="AF47" s="35"/>
      <c r="AG47" s="50"/>
      <c r="AH47" s="50"/>
      <c r="AI47" s="50"/>
      <c r="AJ47" s="50"/>
      <c r="AK47" s="50"/>
      <c r="AL47" s="79"/>
      <c r="AM47" s="80"/>
      <c r="AN47" s="55"/>
      <c r="AO47" s="58"/>
      <c r="AP47" s="59"/>
      <c r="AQ47" s="59"/>
      <c r="AR47" s="59"/>
      <c r="AS47" s="46"/>
      <c r="AT47" s="58"/>
      <c r="AU47" s="58"/>
      <c r="AV47" s="58"/>
      <c r="AW47" s="58"/>
      <c r="AY47" s="51"/>
      <c r="AZ47" s="51"/>
      <c r="BA47" s="51"/>
      <c r="BB47" s="199">
        <f ca="1">IFERROR(IF(OR(GetP("D")=0,GetP("S")=0,GetP("MBD")=0,GetP("FD")=0,GetP("BD")=0,GetP("IW")=0),0,ROUND((INT((GetP("IW")-GetP("K"))/GetP("D")))*PI()*(GetP("BD")*(INT((((GetP("FD")-GetP("BD"))/2)-GetP("S"))/GetP("D")))+GetP("D")*(INT((((GetP("FD")-GetP("BD"))/2)-GetP("S"))/GetP("D")))^2)/1000,0)),0)</f>
        <v>0</v>
      </c>
      <c r="BC47" s="199" t="str">
        <f ca="1">IFERROR(
IF(OR(GetP("D")=0,GetP("S")=0,GetP("MBD")=0,GetP("FD")=0,GetP("BD")=0,GetP("IW")=0,GetP("L")=0,GetP("RL")=0),"",
IF(GetP("BD")&lt;GetP("MBD"),"Not Confirmed Barrel Diameter",
IF(GetP("L")&lt;1.02*GetP("RL"),"Not Confirmed Length",
"Confirmed"))),"")</f>
        <v/>
      </c>
    </row>
    <row r="48" spans="1:55" ht="65.099999999999994" hidden="1" customHeight="1">
      <c r="A48" s="33">
        <v>31</v>
      </c>
      <c r="B48" s="42"/>
      <c r="C48" s="42"/>
      <c r="D48" s="42"/>
      <c r="E48" s="42"/>
      <c r="F48" s="42"/>
      <c r="G48" s="42"/>
      <c r="H48" s="42"/>
      <c r="I48" s="167"/>
      <c r="J48" s="42"/>
      <c r="K48" s="35"/>
      <c r="L48" s="35"/>
      <c r="M48" s="35"/>
      <c r="N48" s="35"/>
      <c r="O48" s="35"/>
      <c r="P48" s="35"/>
      <c r="Q48" s="35"/>
      <c r="R48" s="43"/>
      <c r="S48" s="43"/>
      <c r="T48" s="42"/>
      <c r="U48" s="42"/>
      <c r="V48" s="36"/>
      <c r="W48" s="36"/>
      <c r="X48" s="49"/>
      <c r="Y48" s="32"/>
      <c r="Z48" s="32"/>
      <c r="AA48" s="35"/>
      <c r="AB48" s="38"/>
      <c r="AC48" s="35"/>
      <c r="AD48" s="35"/>
      <c r="AE48" s="35"/>
      <c r="AF48" s="35"/>
      <c r="AG48" s="50"/>
      <c r="AH48" s="50"/>
      <c r="AI48" s="50"/>
      <c r="AJ48" s="50"/>
      <c r="AK48" s="50"/>
      <c r="AL48" s="79"/>
      <c r="AM48" s="80"/>
      <c r="AN48" s="55"/>
      <c r="AO48" s="58"/>
      <c r="AP48" s="59"/>
      <c r="AQ48" s="59"/>
      <c r="AR48" s="59"/>
      <c r="AS48" s="46"/>
      <c r="AT48" s="58"/>
      <c r="AU48" s="58"/>
      <c r="AV48" s="58"/>
      <c r="AW48" s="58"/>
      <c r="AY48" s="51"/>
      <c r="AZ48" s="51"/>
      <c r="BA48" s="51"/>
      <c r="BB48" s="199">
        <f ca="1">IFERROR(IF(OR(GetP("D")=0,GetP("S")=0,GetP("MBD")=0,GetP("FD")=0,GetP("BD")=0,GetP("IW")=0),0,ROUND((INT((GetP("IW")-GetP("K"))/GetP("D")))*PI()*(GetP("BD")*(INT((((GetP("FD")-GetP("BD"))/2)-GetP("S"))/GetP("D")))+GetP("D")*(INT((((GetP("FD")-GetP("BD"))/2)-GetP("S"))/GetP("D")))^2)/1000,0)),0)</f>
        <v>0</v>
      </c>
      <c r="BC48" s="199" t="str">
        <f ca="1">IFERROR(
IF(OR(GetP("D")=0,GetP("S")=0,GetP("MBD")=0,GetP("FD")=0,GetP("BD")=0,GetP("IW")=0,GetP("L")=0,GetP("RL")=0),"",
IF(GetP("BD")&lt;GetP("MBD"),"Not Confirmed Barrel Diameter",
IF(GetP("L")&lt;1.02*GetP("RL"),"Not Confirmed Length",
"Confirmed"))),"")</f>
        <v/>
      </c>
    </row>
    <row r="49" spans="1:55" ht="65.099999999999994" hidden="1" customHeight="1">
      <c r="A49" s="33">
        <v>32</v>
      </c>
      <c r="B49" s="42"/>
      <c r="C49" s="42"/>
      <c r="D49" s="42"/>
      <c r="E49" s="42"/>
      <c r="F49" s="42"/>
      <c r="G49" s="42"/>
      <c r="H49" s="42"/>
      <c r="I49" s="167"/>
      <c r="J49" s="42"/>
      <c r="K49" s="35"/>
      <c r="L49" s="35"/>
      <c r="M49" s="35"/>
      <c r="N49" s="35"/>
      <c r="O49" s="35"/>
      <c r="P49" s="35"/>
      <c r="Q49" s="35"/>
      <c r="R49" s="43"/>
      <c r="S49" s="43"/>
      <c r="T49" s="42"/>
      <c r="U49" s="42"/>
      <c r="V49" s="36"/>
      <c r="W49" s="36"/>
      <c r="X49" s="49"/>
      <c r="Y49" s="32"/>
      <c r="Z49" s="32"/>
      <c r="AA49" s="35"/>
      <c r="AB49" s="38"/>
      <c r="AC49" s="35"/>
      <c r="AD49" s="35"/>
      <c r="AE49" s="35"/>
      <c r="AF49" s="35"/>
      <c r="AG49" s="50"/>
      <c r="AH49" s="50"/>
      <c r="AI49" s="50"/>
      <c r="AJ49" s="50"/>
      <c r="AK49" s="50"/>
      <c r="AL49" s="79"/>
      <c r="AM49" s="80"/>
      <c r="AN49" s="55"/>
      <c r="AO49" s="58"/>
      <c r="AP49" s="59"/>
      <c r="AQ49" s="59"/>
      <c r="AR49" s="59"/>
      <c r="AS49" s="46"/>
      <c r="AT49" s="58"/>
      <c r="AU49" s="58"/>
      <c r="AV49" s="58"/>
      <c r="AW49" s="58"/>
      <c r="AY49" s="51"/>
      <c r="AZ49" s="51"/>
      <c r="BA49" s="51"/>
      <c r="BB49" s="199">
        <f ca="1">IFERROR(IF(OR(GetP("D")=0,GetP("S")=0,GetP("MBD")=0,GetP("FD")=0,GetP("BD")=0,GetP("IW")=0),0,ROUND((INT((GetP("IW")-GetP("K"))/GetP("D")))*PI()*(GetP("BD")*(INT((((GetP("FD")-GetP("BD"))/2)-GetP("S"))/GetP("D")))+GetP("D")*(INT((((GetP("FD")-GetP("BD"))/2)-GetP("S"))/GetP("D")))^2)/1000,0)),0)</f>
        <v>0</v>
      </c>
      <c r="BC49" s="199" t="str">
        <f ca="1">IFERROR(
IF(OR(GetP("D")=0,GetP("S")=0,GetP("MBD")=0,GetP("FD")=0,GetP("BD")=0,GetP("IW")=0,GetP("L")=0,GetP("RL")=0),"",
IF(GetP("BD")&lt;GetP("MBD"),"Not Confirmed Barrel Diameter",
IF(GetP("L")&lt;1.02*GetP("RL"),"Not Confirmed Length",
"Confirmed"))),"")</f>
        <v/>
      </c>
    </row>
    <row r="50" spans="1:55" ht="65.099999999999994" hidden="1" customHeight="1">
      <c r="A50" s="33">
        <v>33</v>
      </c>
      <c r="B50" s="42"/>
      <c r="C50" s="42"/>
      <c r="D50" s="42"/>
      <c r="E50" s="42"/>
      <c r="F50" s="42"/>
      <c r="G50" s="42"/>
      <c r="H50" s="42"/>
      <c r="I50" s="167"/>
      <c r="J50" s="42"/>
      <c r="K50" s="35"/>
      <c r="L50" s="35"/>
      <c r="M50" s="35"/>
      <c r="N50" s="35"/>
      <c r="O50" s="35"/>
      <c r="P50" s="35"/>
      <c r="Q50" s="35"/>
      <c r="R50" s="43"/>
      <c r="S50" s="43"/>
      <c r="T50" s="42"/>
      <c r="U50" s="42"/>
      <c r="V50" s="36"/>
      <c r="W50" s="36"/>
      <c r="X50" s="49"/>
      <c r="Y50" s="32"/>
      <c r="Z50" s="32"/>
      <c r="AA50" s="35"/>
      <c r="AB50" s="38"/>
      <c r="AC50" s="35"/>
      <c r="AD50" s="35"/>
      <c r="AE50" s="35"/>
      <c r="AF50" s="35"/>
      <c r="AG50" s="50"/>
      <c r="AH50" s="50"/>
      <c r="AI50" s="50"/>
      <c r="AJ50" s="50"/>
      <c r="AK50" s="50"/>
      <c r="AL50" s="79"/>
      <c r="AM50" s="80"/>
      <c r="AN50" s="55"/>
      <c r="AO50" s="58"/>
      <c r="AP50" s="59"/>
      <c r="AQ50" s="59"/>
      <c r="AR50" s="59"/>
      <c r="AS50" s="46"/>
      <c r="AT50" s="58"/>
      <c r="AU50" s="58"/>
      <c r="AV50" s="58"/>
      <c r="AW50" s="58"/>
      <c r="AY50" s="51"/>
      <c r="AZ50" s="51"/>
      <c r="BA50" s="51"/>
      <c r="BB50" s="199">
        <f ca="1">IFERROR(IF(OR(GetP("D")=0,GetP("S")=0,GetP("MBD")=0,GetP("FD")=0,GetP("BD")=0,GetP("IW")=0),0,ROUND((INT((GetP("IW")-GetP("K"))/GetP("D")))*PI()*(GetP("BD")*(INT((((GetP("FD")-GetP("BD"))/2)-GetP("S"))/GetP("D")))+GetP("D")*(INT((((GetP("FD")-GetP("BD"))/2)-GetP("S"))/GetP("D")))^2)/1000,0)),0)</f>
        <v>0</v>
      </c>
      <c r="BC50" s="199" t="str">
        <f ca="1">IFERROR(
IF(OR(GetP("D")=0,GetP("S")=0,GetP("MBD")=0,GetP("FD")=0,GetP("BD")=0,GetP("IW")=0,GetP("L")=0,GetP("RL")=0),"",
IF(GetP("BD")&lt;GetP("MBD"),"Not Confirmed Barrel Diameter",
IF(GetP("L")&lt;1.02*GetP("RL"),"Not Confirmed Length",
"Confirmed"))),"")</f>
        <v/>
      </c>
    </row>
    <row r="51" spans="1:55" ht="65.099999999999994" hidden="1" customHeight="1">
      <c r="A51" s="33">
        <v>34</v>
      </c>
      <c r="B51" s="42"/>
      <c r="C51" s="42"/>
      <c r="D51" s="42"/>
      <c r="E51" s="42"/>
      <c r="F51" s="42"/>
      <c r="G51" s="42"/>
      <c r="H51" s="42"/>
      <c r="I51" s="167"/>
      <c r="J51" s="42"/>
      <c r="K51" s="35"/>
      <c r="L51" s="35"/>
      <c r="M51" s="35"/>
      <c r="N51" s="35"/>
      <c r="O51" s="35"/>
      <c r="P51" s="35"/>
      <c r="Q51" s="35"/>
      <c r="R51" s="43"/>
      <c r="S51" s="43"/>
      <c r="T51" s="42"/>
      <c r="U51" s="42"/>
      <c r="V51" s="36"/>
      <c r="W51" s="36"/>
      <c r="X51" s="49"/>
      <c r="Y51" s="32"/>
      <c r="Z51" s="32"/>
      <c r="AA51" s="35"/>
      <c r="AB51" s="38"/>
      <c r="AC51" s="35"/>
      <c r="AD51" s="35"/>
      <c r="AE51" s="35"/>
      <c r="AF51" s="35"/>
      <c r="AG51" s="50"/>
      <c r="AH51" s="50"/>
      <c r="AI51" s="50"/>
      <c r="AJ51" s="50"/>
      <c r="AK51" s="50"/>
      <c r="AL51" s="79"/>
      <c r="AM51" s="80"/>
      <c r="AN51" s="55"/>
      <c r="AO51" s="58"/>
      <c r="AP51" s="59"/>
      <c r="AQ51" s="59"/>
      <c r="AR51" s="59"/>
      <c r="AS51" s="46"/>
      <c r="AT51" s="58"/>
      <c r="AU51" s="58"/>
      <c r="AV51" s="58"/>
      <c r="AW51" s="58"/>
      <c r="AY51" s="51"/>
      <c r="AZ51" s="51"/>
      <c r="BA51" s="51"/>
      <c r="BB51" s="199">
        <f ca="1">IFERROR(IF(OR(GetP("D")=0,GetP("S")=0,GetP("MBD")=0,GetP("FD")=0,GetP("BD")=0,GetP("IW")=0),0,ROUND((INT((GetP("IW")-GetP("K"))/GetP("D")))*PI()*(GetP("BD")*(INT((((GetP("FD")-GetP("BD"))/2)-GetP("S"))/GetP("D")))+GetP("D")*(INT((((GetP("FD")-GetP("BD"))/2)-GetP("S"))/GetP("D")))^2)/1000,0)),0)</f>
        <v>0</v>
      </c>
      <c r="BC51" s="199" t="str">
        <f ca="1">IFERROR(
IF(OR(GetP("D")=0,GetP("S")=0,GetP("MBD")=0,GetP("FD")=0,GetP("BD")=0,GetP("IW")=0,GetP("L")=0,GetP("RL")=0),"",
IF(GetP("BD")&lt;GetP("MBD"),"Not Confirmed Barrel Diameter",
IF(GetP("L")&lt;1.02*GetP("RL"),"Not Confirmed Length",
"Confirmed"))),"")</f>
        <v/>
      </c>
    </row>
    <row r="52" spans="1:55" ht="65.099999999999994" hidden="1" customHeight="1">
      <c r="A52" s="33">
        <v>35</v>
      </c>
      <c r="B52" s="42"/>
      <c r="C52" s="42"/>
      <c r="D52" s="42"/>
      <c r="E52" s="42"/>
      <c r="F52" s="42"/>
      <c r="G52" s="42"/>
      <c r="H52" s="42"/>
      <c r="I52" s="167"/>
      <c r="J52" s="42"/>
      <c r="K52" s="35"/>
      <c r="L52" s="35"/>
      <c r="M52" s="35"/>
      <c r="N52" s="35"/>
      <c r="O52" s="35"/>
      <c r="P52" s="35"/>
      <c r="Q52" s="35"/>
      <c r="R52" s="43"/>
      <c r="S52" s="43"/>
      <c r="T52" s="42"/>
      <c r="U52" s="42"/>
      <c r="V52" s="36"/>
      <c r="W52" s="36"/>
      <c r="X52" s="49"/>
      <c r="Y52" s="32"/>
      <c r="Z52" s="32"/>
      <c r="AA52" s="35"/>
      <c r="AB52" s="38"/>
      <c r="AC52" s="35"/>
      <c r="AD52" s="35"/>
      <c r="AE52" s="35"/>
      <c r="AF52" s="35"/>
      <c r="AG52" s="50"/>
      <c r="AH52" s="50"/>
      <c r="AI52" s="50"/>
      <c r="AJ52" s="50"/>
      <c r="AK52" s="50"/>
      <c r="AL52" s="79"/>
      <c r="AM52" s="80"/>
      <c r="AN52" s="55"/>
      <c r="AO52" s="58"/>
      <c r="AP52" s="59"/>
      <c r="AQ52" s="59"/>
      <c r="AR52" s="59"/>
      <c r="AS52" s="46"/>
      <c r="AT52" s="58"/>
      <c r="AU52" s="58"/>
      <c r="AV52" s="58"/>
      <c r="AW52" s="58"/>
      <c r="AY52" s="51"/>
      <c r="AZ52" s="51"/>
      <c r="BA52" s="51"/>
      <c r="BB52" s="199">
        <f ca="1">IFERROR(IF(OR(GetP("D")=0,GetP("S")=0,GetP("MBD")=0,GetP("FD")=0,GetP("BD")=0,GetP("IW")=0),0,ROUND((INT((GetP("IW")-GetP("K"))/GetP("D")))*PI()*(GetP("BD")*(INT((((GetP("FD")-GetP("BD"))/2)-GetP("S"))/GetP("D")))+GetP("D")*(INT((((GetP("FD")-GetP("BD"))/2)-GetP("S"))/GetP("D")))^2)/1000,0)),0)</f>
        <v>0</v>
      </c>
      <c r="BC52" s="199" t="str">
        <f ca="1">IFERROR(
IF(OR(GetP("D")=0,GetP("S")=0,GetP("MBD")=0,GetP("FD")=0,GetP("BD")=0,GetP("IW")=0,GetP("L")=0,GetP("RL")=0),"",
IF(GetP("BD")&lt;GetP("MBD"),"Not Confirmed Barrel Diameter",
IF(GetP("L")&lt;1.02*GetP("RL"),"Not Confirmed Length",
"Confirmed"))),"")</f>
        <v/>
      </c>
    </row>
    <row r="53" spans="1:55" ht="65.099999999999994" hidden="1" customHeight="1">
      <c r="A53" s="33">
        <v>36</v>
      </c>
      <c r="B53" s="42"/>
      <c r="C53" s="42"/>
      <c r="D53" s="42"/>
      <c r="E53" s="42"/>
      <c r="F53" s="42"/>
      <c r="G53" s="42"/>
      <c r="H53" s="42"/>
      <c r="I53" s="167"/>
      <c r="J53" s="42"/>
      <c r="K53" s="35"/>
      <c r="L53" s="35"/>
      <c r="M53" s="35"/>
      <c r="N53" s="35"/>
      <c r="O53" s="35"/>
      <c r="P53" s="35"/>
      <c r="Q53" s="35"/>
      <c r="R53" s="43"/>
      <c r="S53" s="43"/>
      <c r="T53" s="42"/>
      <c r="U53" s="42"/>
      <c r="V53" s="36"/>
      <c r="W53" s="36"/>
      <c r="X53" s="49"/>
      <c r="Y53" s="32"/>
      <c r="Z53" s="32"/>
      <c r="AA53" s="35"/>
      <c r="AB53" s="38"/>
      <c r="AC53" s="35"/>
      <c r="AD53" s="35"/>
      <c r="AE53" s="35"/>
      <c r="AF53" s="35"/>
      <c r="AG53" s="50"/>
      <c r="AH53" s="50"/>
      <c r="AI53" s="50"/>
      <c r="AJ53" s="50"/>
      <c r="AK53" s="50"/>
      <c r="AL53" s="79"/>
      <c r="AM53" s="80"/>
      <c r="AN53" s="55"/>
      <c r="AO53" s="58"/>
      <c r="AP53" s="59"/>
      <c r="AQ53" s="59"/>
      <c r="AR53" s="59"/>
      <c r="AS53" s="46"/>
      <c r="AT53" s="58"/>
      <c r="AU53" s="58"/>
      <c r="AV53" s="58"/>
      <c r="AW53" s="58"/>
      <c r="AY53" s="51"/>
      <c r="AZ53" s="51"/>
      <c r="BA53" s="51"/>
      <c r="BB53" s="199">
        <f ca="1">IFERROR(IF(OR(GetP("D")=0,GetP("S")=0,GetP("MBD")=0,GetP("FD")=0,GetP("BD")=0,GetP("IW")=0),0,ROUND((INT((GetP("IW")-GetP("K"))/GetP("D")))*PI()*(GetP("BD")*(INT((((GetP("FD")-GetP("BD"))/2)-GetP("S"))/GetP("D")))+GetP("D")*(INT((((GetP("FD")-GetP("BD"))/2)-GetP("S"))/GetP("D")))^2)/1000,0)),0)</f>
        <v>0</v>
      </c>
      <c r="BC53" s="199" t="str">
        <f ca="1">IFERROR(
IF(OR(GetP("D")=0,GetP("S")=0,GetP("MBD")=0,GetP("FD")=0,GetP("BD")=0,GetP("IW")=0,GetP("L")=0,GetP("RL")=0),"",
IF(GetP("BD")&lt;GetP("MBD"),"Not Confirmed Barrel Diameter",
IF(GetP("L")&lt;1.02*GetP("RL"),"Not Confirmed Length",
"Confirmed"))),"")</f>
        <v/>
      </c>
    </row>
    <row r="54" spans="1:55" ht="65.099999999999994" hidden="1" customHeight="1">
      <c r="A54" s="33">
        <v>37</v>
      </c>
      <c r="B54" s="42"/>
      <c r="C54" s="42"/>
      <c r="D54" s="42"/>
      <c r="E54" s="42"/>
      <c r="F54" s="42"/>
      <c r="G54" s="42"/>
      <c r="H54" s="42"/>
      <c r="I54" s="167"/>
      <c r="J54" s="42"/>
      <c r="K54" s="35"/>
      <c r="L54" s="35"/>
      <c r="M54" s="35"/>
      <c r="N54" s="35"/>
      <c r="O54" s="35"/>
      <c r="P54" s="35"/>
      <c r="Q54" s="35"/>
      <c r="R54" s="43"/>
      <c r="S54" s="43"/>
      <c r="T54" s="42"/>
      <c r="U54" s="42"/>
      <c r="V54" s="36"/>
      <c r="W54" s="36"/>
      <c r="X54" s="49"/>
      <c r="Y54" s="32"/>
      <c r="Z54" s="32"/>
      <c r="AA54" s="35"/>
      <c r="AB54" s="38"/>
      <c r="AC54" s="35"/>
      <c r="AD54" s="35"/>
      <c r="AE54" s="35"/>
      <c r="AF54" s="35"/>
      <c r="AG54" s="50"/>
      <c r="AH54" s="50"/>
      <c r="AI54" s="50"/>
      <c r="AJ54" s="50"/>
      <c r="AK54" s="50"/>
      <c r="AL54" s="79"/>
      <c r="AM54" s="80"/>
      <c r="AN54" s="55"/>
      <c r="AO54" s="58"/>
      <c r="AP54" s="59"/>
      <c r="AQ54" s="59"/>
      <c r="AR54" s="59"/>
      <c r="AS54" s="46"/>
      <c r="AT54" s="58"/>
      <c r="AU54" s="58"/>
      <c r="AV54" s="58"/>
      <c r="AW54" s="58"/>
      <c r="AY54" s="51"/>
      <c r="AZ54" s="51"/>
      <c r="BA54" s="51"/>
      <c r="BB54" s="199">
        <f ca="1">IFERROR(IF(OR(GetP("D")=0,GetP("S")=0,GetP("MBD")=0,GetP("FD")=0,GetP("BD")=0,GetP("IW")=0),0,ROUND((INT((GetP("IW")-GetP("K"))/GetP("D")))*PI()*(GetP("BD")*(INT((((GetP("FD")-GetP("BD"))/2)-GetP("S"))/GetP("D")))+GetP("D")*(INT((((GetP("FD")-GetP("BD"))/2)-GetP("S"))/GetP("D")))^2)/1000,0)),0)</f>
        <v>0</v>
      </c>
      <c r="BC54" s="199" t="str">
        <f ca="1">IFERROR(
IF(OR(GetP("D")=0,GetP("S")=0,GetP("MBD")=0,GetP("FD")=0,GetP("BD")=0,GetP("IW")=0,GetP("L")=0,GetP("RL")=0),"",
IF(GetP("BD")&lt;GetP("MBD"),"Not Confirmed Barrel Diameter",
IF(GetP("L")&lt;1.02*GetP("RL"),"Not Confirmed Length",
"Confirmed"))),"")</f>
        <v/>
      </c>
    </row>
    <row r="55" spans="1:55" ht="65.099999999999994" hidden="1" customHeight="1">
      <c r="A55" s="33">
        <v>38</v>
      </c>
      <c r="B55" s="42"/>
      <c r="C55" s="42"/>
      <c r="D55" s="42"/>
      <c r="E55" s="42"/>
      <c r="F55" s="42"/>
      <c r="G55" s="42"/>
      <c r="H55" s="42"/>
      <c r="I55" s="167"/>
      <c r="J55" s="42"/>
      <c r="K55" s="35"/>
      <c r="L55" s="35"/>
      <c r="M55" s="35"/>
      <c r="N55" s="35"/>
      <c r="O55" s="35"/>
      <c r="P55" s="35"/>
      <c r="Q55" s="35"/>
      <c r="R55" s="43"/>
      <c r="S55" s="43"/>
      <c r="T55" s="42"/>
      <c r="U55" s="42"/>
      <c r="V55" s="36"/>
      <c r="W55" s="36"/>
      <c r="X55" s="49"/>
      <c r="Y55" s="32"/>
      <c r="Z55" s="32"/>
      <c r="AA55" s="35"/>
      <c r="AB55" s="38"/>
      <c r="AC55" s="35"/>
      <c r="AD55" s="35"/>
      <c r="AE55" s="35"/>
      <c r="AF55" s="35"/>
      <c r="AG55" s="50"/>
      <c r="AH55" s="50"/>
      <c r="AI55" s="50"/>
      <c r="AJ55" s="50"/>
      <c r="AK55" s="50"/>
      <c r="AL55" s="79"/>
      <c r="AM55" s="80"/>
      <c r="AN55" s="55"/>
      <c r="AO55" s="58"/>
      <c r="AP55" s="59"/>
      <c r="AQ55" s="59"/>
      <c r="AR55" s="59"/>
      <c r="AS55" s="46"/>
      <c r="AT55" s="58"/>
      <c r="AU55" s="58"/>
      <c r="AV55" s="58"/>
      <c r="AW55" s="58"/>
      <c r="AY55" s="51"/>
      <c r="AZ55" s="51"/>
      <c r="BA55" s="51"/>
      <c r="BB55" s="199">
        <f ca="1">IFERROR(IF(OR(GetP("D")=0,GetP("S")=0,GetP("MBD")=0,GetP("FD")=0,GetP("BD")=0,GetP("IW")=0),0,ROUND((INT((GetP("IW")-GetP("K"))/GetP("D")))*PI()*(GetP("BD")*(INT((((GetP("FD")-GetP("BD"))/2)-GetP("S"))/GetP("D")))+GetP("D")*(INT((((GetP("FD")-GetP("BD"))/2)-GetP("S"))/GetP("D")))^2)/1000,0)),0)</f>
        <v>0</v>
      </c>
      <c r="BC55" s="199" t="str">
        <f ca="1">IFERROR(
IF(OR(GetP("D")=0,GetP("S")=0,GetP("MBD")=0,GetP("FD")=0,GetP("BD")=0,GetP("IW")=0,GetP("L")=0,GetP("RL")=0),"",
IF(GetP("BD")&lt;GetP("MBD"),"Not Confirmed Barrel Diameter",
IF(GetP("L")&lt;1.02*GetP("RL"),"Not Confirmed Length",
"Confirmed"))),"")</f>
        <v/>
      </c>
    </row>
    <row r="56" spans="1:55" ht="65.099999999999994" hidden="1" customHeight="1">
      <c r="A56" s="33">
        <v>39</v>
      </c>
      <c r="B56" s="42"/>
      <c r="C56" s="42"/>
      <c r="D56" s="42"/>
      <c r="E56" s="42"/>
      <c r="F56" s="42"/>
      <c r="G56" s="42"/>
      <c r="H56" s="42"/>
      <c r="I56" s="167"/>
      <c r="J56" s="42"/>
      <c r="K56" s="35"/>
      <c r="L56" s="35"/>
      <c r="M56" s="35"/>
      <c r="N56" s="35"/>
      <c r="O56" s="35"/>
      <c r="P56" s="35"/>
      <c r="Q56" s="35"/>
      <c r="R56" s="43"/>
      <c r="S56" s="43"/>
      <c r="T56" s="42"/>
      <c r="U56" s="42"/>
      <c r="V56" s="36"/>
      <c r="W56" s="36"/>
      <c r="X56" s="49"/>
      <c r="Y56" s="32"/>
      <c r="Z56" s="32"/>
      <c r="AA56" s="35"/>
      <c r="AB56" s="38"/>
      <c r="AC56" s="35"/>
      <c r="AD56" s="35"/>
      <c r="AE56" s="35"/>
      <c r="AF56" s="35"/>
      <c r="AG56" s="50"/>
      <c r="AH56" s="50"/>
      <c r="AI56" s="50"/>
      <c r="AJ56" s="50"/>
      <c r="AK56" s="50"/>
      <c r="AL56" s="79"/>
      <c r="AM56" s="80"/>
      <c r="AN56" s="55"/>
      <c r="AO56" s="58"/>
      <c r="AP56" s="59"/>
      <c r="AQ56" s="59"/>
      <c r="AR56" s="59"/>
      <c r="AS56" s="46"/>
      <c r="AT56" s="58"/>
      <c r="AU56" s="58"/>
      <c r="AV56" s="58"/>
      <c r="AW56" s="58"/>
      <c r="AY56" s="51"/>
      <c r="AZ56" s="51"/>
      <c r="BA56" s="51"/>
      <c r="BB56" s="199">
        <f ca="1">IFERROR(IF(OR(GetP("D")=0,GetP("S")=0,GetP("MBD")=0,GetP("FD")=0,GetP("BD")=0,GetP("IW")=0),0,ROUND((INT((GetP("IW")-GetP("K"))/GetP("D")))*PI()*(GetP("BD")*(INT((((GetP("FD")-GetP("BD"))/2)-GetP("S"))/GetP("D")))+GetP("D")*(INT((((GetP("FD")-GetP("BD"))/2)-GetP("S"))/GetP("D")))^2)/1000,0)),0)</f>
        <v>0</v>
      </c>
      <c r="BC56" s="199" t="str">
        <f ca="1">IFERROR(
IF(OR(GetP("D")=0,GetP("S")=0,GetP("MBD")=0,GetP("FD")=0,GetP("BD")=0,GetP("IW")=0,GetP("L")=0,GetP("RL")=0),"",
IF(GetP("BD")&lt;GetP("MBD"),"Not Confirmed Barrel Diameter",
IF(GetP("L")&lt;1.02*GetP("RL"),"Not Confirmed Length",
"Confirmed"))),"")</f>
        <v/>
      </c>
    </row>
    <row r="57" spans="1:55" ht="65.099999999999994" hidden="1" customHeight="1">
      <c r="A57" s="33">
        <v>40</v>
      </c>
      <c r="B57" s="42"/>
      <c r="C57" s="42"/>
      <c r="D57" s="42"/>
      <c r="E57" s="42"/>
      <c r="F57" s="42"/>
      <c r="G57" s="42"/>
      <c r="H57" s="42"/>
      <c r="I57" s="167"/>
      <c r="J57" s="42"/>
      <c r="K57" s="35"/>
      <c r="L57" s="35"/>
      <c r="M57" s="35"/>
      <c r="N57" s="35"/>
      <c r="O57" s="35"/>
      <c r="P57" s="35"/>
      <c r="Q57" s="35"/>
      <c r="R57" s="43"/>
      <c r="S57" s="43"/>
      <c r="T57" s="42"/>
      <c r="U57" s="42"/>
      <c r="V57" s="36"/>
      <c r="W57" s="36"/>
      <c r="X57" s="49"/>
      <c r="Y57" s="32"/>
      <c r="Z57" s="32"/>
      <c r="AA57" s="35"/>
      <c r="AB57" s="38"/>
      <c r="AC57" s="35"/>
      <c r="AD57" s="35"/>
      <c r="AE57" s="35"/>
      <c r="AF57" s="35"/>
      <c r="AG57" s="50"/>
      <c r="AH57" s="50"/>
      <c r="AI57" s="50"/>
      <c r="AJ57" s="50"/>
      <c r="AK57" s="50"/>
      <c r="AL57" s="79"/>
      <c r="AM57" s="80"/>
      <c r="AN57" s="55"/>
      <c r="AO57" s="58"/>
      <c r="AP57" s="59"/>
      <c r="AQ57" s="59"/>
      <c r="AR57" s="59"/>
      <c r="AS57" s="46"/>
      <c r="AT57" s="58"/>
      <c r="AU57" s="58"/>
      <c r="AV57" s="58"/>
      <c r="AW57" s="58"/>
      <c r="AY57" s="51"/>
      <c r="AZ57" s="51"/>
      <c r="BA57" s="51"/>
      <c r="BB57" s="199">
        <f ca="1">IFERROR(IF(OR(GetP("D")=0,GetP("S")=0,GetP("MBD")=0,GetP("FD")=0,GetP("BD")=0,GetP("IW")=0),0,ROUND((INT((GetP("IW")-GetP("K"))/GetP("D")))*PI()*(GetP("BD")*(INT((((GetP("FD")-GetP("BD"))/2)-GetP("S"))/GetP("D")))+GetP("D")*(INT((((GetP("FD")-GetP("BD"))/2)-GetP("S"))/GetP("D")))^2)/1000,0)),0)</f>
        <v>0</v>
      </c>
      <c r="BC57" s="199" t="str">
        <f ca="1">IFERROR(
IF(OR(GetP("D")=0,GetP("S")=0,GetP("MBD")=0,GetP("FD")=0,GetP("BD")=0,GetP("IW")=0,GetP("L")=0,GetP("RL")=0),"",
IF(GetP("BD")&lt;GetP("MBD"),"Not Confirmed Barrel Diameter",
IF(GetP("L")&lt;1.02*GetP("RL"),"Not Confirmed Length",
"Confirmed"))),"")</f>
        <v/>
      </c>
    </row>
    <row r="58" spans="1:55" ht="65.099999999999994" hidden="1" customHeight="1">
      <c r="A58" s="33">
        <v>41</v>
      </c>
      <c r="B58" s="42"/>
      <c r="C58" s="42"/>
      <c r="D58" s="42"/>
      <c r="E58" s="42"/>
      <c r="F58" s="42"/>
      <c r="G58" s="42"/>
      <c r="H58" s="42"/>
      <c r="I58" s="167"/>
      <c r="J58" s="42"/>
      <c r="K58" s="35"/>
      <c r="L58" s="35"/>
      <c r="M58" s="35"/>
      <c r="N58" s="35"/>
      <c r="O58" s="35"/>
      <c r="P58" s="35"/>
      <c r="Q58" s="35"/>
      <c r="R58" s="43"/>
      <c r="S58" s="43"/>
      <c r="T58" s="42"/>
      <c r="U58" s="42"/>
      <c r="V58" s="36"/>
      <c r="W58" s="36"/>
      <c r="X58" s="49"/>
      <c r="Y58" s="32"/>
      <c r="Z58" s="32"/>
      <c r="AA58" s="35"/>
      <c r="AB58" s="38"/>
      <c r="AC58" s="35"/>
      <c r="AD58" s="35"/>
      <c r="AE58" s="35"/>
      <c r="AF58" s="35"/>
      <c r="AG58" s="50"/>
      <c r="AH58" s="50"/>
      <c r="AI58" s="50"/>
      <c r="AJ58" s="50"/>
      <c r="AK58" s="50"/>
      <c r="AL58" s="79"/>
      <c r="AM58" s="80"/>
      <c r="AN58" s="55"/>
      <c r="AO58" s="58"/>
      <c r="AP58" s="59"/>
      <c r="AQ58" s="59"/>
      <c r="AR58" s="59"/>
      <c r="AS58" s="46"/>
      <c r="AT58" s="58"/>
      <c r="AU58" s="58"/>
      <c r="AV58" s="58"/>
      <c r="AW58" s="58"/>
      <c r="AY58" s="51"/>
      <c r="AZ58" s="51"/>
      <c r="BA58" s="51"/>
      <c r="BB58" s="199">
        <f ca="1">IFERROR(IF(OR(GetP("D")=0,GetP("S")=0,GetP("MBD")=0,GetP("FD")=0,GetP("BD")=0,GetP("IW")=0),0,ROUND((INT((GetP("IW")-GetP("K"))/GetP("D")))*PI()*(GetP("BD")*(INT((((GetP("FD")-GetP("BD"))/2)-GetP("S"))/GetP("D")))+GetP("D")*(INT((((GetP("FD")-GetP("BD"))/2)-GetP("S"))/GetP("D")))^2)/1000,0)),0)</f>
        <v>0</v>
      </c>
      <c r="BC58" s="199" t="str">
        <f ca="1">IFERROR(
IF(OR(GetP("D")=0,GetP("S")=0,GetP("MBD")=0,GetP("FD")=0,GetP("BD")=0,GetP("IW")=0,GetP("L")=0,GetP("RL")=0),"",
IF(GetP("BD")&lt;GetP("MBD"),"Not Confirmed Barrel Diameter",
IF(GetP("L")&lt;1.02*GetP("RL"),"Not Confirmed Length",
"Confirmed"))),"")</f>
        <v/>
      </c>
    </row>
    <row r="59" spans="1:55" ht="65.099999999999994" hidden="1" customHeight="1">
      <c r="A59" s="33">
        <v>42</v>
      </c>
      <c r="B59" s="42"/>
      <c r="C59" s="42"/>
      <c r="D59" s="42"/>
      <c r="E59" s="42"/>
      <c r="F59" s="42"/>
      <c r="G59" s="42"/>
      <c r="H59" s="42"/>
      <c r="I59" s="167"/>
      <c r="J59" s="42"/>
      <c r="K59" s="35"/>
      <c r="L59" s="35"/>
      <c r="M59" s="35"/>
      <c r="N59" s="35"/>
      <c r="O59" s="35"/>
      <c r="P59" s="35"/>
      <c r="Q59" s="35"/>
      <c r="R59" s="43"/>
      <c r="S59" s="43"/>
      <c r="T59" s="42"/>
      <c r="U59" s="42"/>
      <c r="V59" s="36"/>
      <c r="W59" s="36"/>
      <c r="X59" s="49"/>
      <c r="Y59" s="32"/>
      <c r="Z59" s="32"/>
      <c r="AA59" s="35"/>
      <c r="AB59" s="38"/>
      <c r="AC59" s="35"/>
      <c r="AD59" s="35"/>
      <c r="AE59" s="35"/>
      <c r="AF59" s="35"/>
      <c r="AG59" s="50"/>
      <c r="AH59" s="50"/>
      <c r="AI59" s="50"/>
      <c r="AJ59" s="50"/>
      <c r="AK59" s="50"/>
      <c r="AL59" s="79"/>
      <c r="AM59" s="80"/>
      <c r="AN59" s="55"/>
      <c r="AO59" s="58"/>
      <c r="AP59" s="59"/>
      <c r="AQ59" s="59"/>
      <c r="AR59" s="59"/>
      <c r="AS59" s="46"/>
      <c r="AT59" s="58"/>
      <c r="AU59" s="58"/>
      <c r="AV59" s="58"/>
      <c r="AW59" s="58"/>
      <c r="AY59" s="51"/>
      <c r="AZ59" s="51"/>
      <c r="BA59" s="51"/>
      <c r="BB59" s="199">
        <f ca="1">IFERROR(IF(OR(GetP("D")=0,GetP("S")=0,GetP("MBD")=0,GetP("FD")=0,GetP("BD")=0,GetP("IW")=0),0,ROUND((INT((GetP("IW")-GetP("K"))/GetP("D")))*PI()*(GetP("BD")*(INT((((GetP("FD")-GetP("BD"))/2)-GetP("S"))/GetP("D")))+GetP("D")*(INT((((GetP("FD")-GetP("BD"))/2)-GetP("S"))/GetP("D")))^2)/1000,0)),0)</f>
        <v>0</v>
      </c>
      <c r="BC59" s="199" t="str">
        <f ca="1">IFERROR(
IF(OR(GetP("D")=0,GetP("S")=0,GetP("MBD")=0,GetP("FD")=0,GetP("BD")=0,GetP("IW")=0,GetP("L")=0,GetP("RL")=0),"",
IF(GetP("BD")&lt;GetP("MBD"),"Not Confirmed Barrel Diameter",
IF(GetP("L")&lt;1.02*GetP("RL"),"Not Confirmed Length",
"Confirmed"))),"")</f>
        <v/>
      </c>
    </row>
    <row r="60" spans="1:55" ht="65.099999999999994" hidden="1" customHeight="1">
      <c r="A60" s="33">
        <v>43</v>
      </c>
      <c r="B60" s="42"/>
      <c r="C60" s="42"/>
      <c r="D60" s="42"/>
      <c r="E60" s="42"/>
      <c r="F60" s="42"/>
      <c r="G60" s="42"/>
      <c r="H60" s="42"/>
      <c r="I60" s="167"/>
      <c r="J60" s="42"/>
      <c r="K60" s="35"/>
      <c r="L60" s="35"/>
      <c r="M60" s="35"/>
      <c r="N60" s="35"/>
      <c r="O60" s="35"/>
      <c r="P60" s="35"/>
      <c r="Q60" s="35"/>
      <c r="R60" s="43"/>
      <c r="S60" s="43"/>
      <c r="T60" s="42"/>
      <c r="U60" s="42"/>
      <c r="V60" s="36"/>
      <c r="W60" s="36"/>
      <c r="X60" s="49"/>
      <c r="Y60" s="32"/>
      <c r="Z60" s="32"/>
      <c r="AA60" s="35"/>
      <c r="AB60" s="38"/>
      <c r="AC60" s="35"/>
      <c r="AD60" s="35"/>
      <c r="AE60" s="35"/>
      <c r="AF60" s="35"/>
      <c r="AG60" s="50"/>
      <c r="AH60" s="50"/>
      <c r="AI60" s="50"/>
      <c r="AJ60" s="50"/>
      <c r="AK60" s="50"/>
      <c r="AL60" s="79"/>
      <c r="AM60" s="80"/>
      <c r="AN60" s="55"/>
      <c r="AO60" s="58"/>
      <c r="AP60" s="59"/>
      <c r="AQ60" s="59"/>
      <c r="AR60" s="59"/>
      <c r="AS60" s="46"/>
      <c r="AT60" s="58"/>
      <c r="AU60" s="58"/>
      <c r="AV60" s="58"/>
      <c r="AW60" s="58"/>
      <c r="AY60" s="51"/>
      <c r="AZ60" s="51"/>
      <c r="BA60" s="51"/>
      <c r="BB60" s="199">
        <f ca="1">IFERROR(IF(OR(GetP("D")=0,GetP("S")=0,GetP("MBD")=0,GetP("FD")=0,GetP("BD")=0,GetP("IW")=0),0,ROUND((INT((GetP("IW")-GetP("K"))/GetP("D")))*PI()*(GetP("BD")*(INT((((GetP("FD")-GetP("BD"))/2)-GetP("S"))/GetP("D")))+GetP("D")*(INT((((GetP("FD")-GetP("BD"))/2)-GetP("S"))/GetP("D")))^2)/1000,0)),0)</f>
        <v>0</v>
      </c>
      <c r="BC60" s="199" t="str">
        <f ca="1">IFERROR(
IF(OR(GetP("D")=0,GetP("S")=0,GetP("MBD")=0,GetP("FD")=0,GetP("BD")=0,GetP("IW")=0,GetP("L")=0,GetP("RL")=0),"",
IF(GetP("BD")&lt;GetP("MBD"),"Not Confirmed Barrel Diameter",
IF(GetP("L")&lt;1.02*GetP("RL"),"Not Confirmed Length",
"Confirmed"))),"")</f>
        <v/>
      </c>
    </row>
    <row r="61" spans="1:55" ht="65.099999999999994" hidden="1" customHeight="1">
      <c r="A61" s="33">
        <v>44</v>
      </c>
      <c r="B61" s="42"/>
      <c r="C61" s="42"/>
      <c r="D61" s="42"/>
      <c r="E61" s="42"/>
      <c r="F61" s="42"/>
      <c r="G61" s="42"/>
      <c r="H61" s="42"/>
      <c r="I61" s="167"/>
      <c r="J61" s="42"/>
      <c r="K61" s="35"/>
      <c r="L61" s="35"/>
      <c r="M61" s="35"/>
      <c r="N61" s="35"/>
      <c r="O61" s="35"/>
      <c r="P61" s="35"/>
      <c r="Q61" s="35"/>
      <c r="R61" s="43"/>
      <c r="S61" s="43"/>
      <c r="T61" s="42"/>
      <c r="U61" s="42"/>
      <c r="V61" s="36"/>
      <c r="W61" s="36"/>
      <c r="X61" s="49"/>
      <c r="Y61" s="32"/>
      <c r="Z61" s="32"/>
      <c r="AA61" s="35"/>
      <c r="AB61" s="38"/>
      <c r="AC61" s="35"/>
      <c r="AD61" s="35"/>
      <c r="AE61" s="35"/>
      <c r="AF61" s="35"/>
      <c r="AG61" s="50"/>
      <c r="AH61" s="50"/>
      <c r="AI61" s="50"/>
      <c r="AJ61" s="50"/>
      <c r="AK61" s="50"/>
      <c r="AL61" s="79"/>
      <c r="AM61" s="80"/>
      <c r="AN61" s="55"/>
      <c r="AO61" s="58"/>
      <c r="AP61" s="59"/>
      <c r="AQ61" s="59"/>
      <c r="AR61" s="59"/>
      <c r="AS61" s="46"/>
      <c r="AT61" s="58"/>
      <c r="AU61" s="58"/>
      <c r="AV61" s="58"/>
      <c r="AW61" s="58"/>
      <c r="AY61" s="51"/>
      <c r="AZ61" s="51"/>
      <c r="BA61" s="51"/>
      <c r="BB61" s="199">
        <f ca="1">IFERROR(IF(OR(GetP("D")=0,GetP("S")=0,GetP("MBD")=0,GetP("FD")=0,GetP("BD")=0,GetP("IW")=0),0,ROUND((INT((GetP("IW")-GetP("K"))/GetP("D")))*PI()*(GetP("BD")*(INT((((GetP("FD")-GetP("BD"))/2)-GetP("S"))/GetP("D")))+GetP("D")*(INT((((GetP("FD")-GetP("BD"))/2)-GetP("S"))/GetP("D")))^2)/1000,0)),0)</f>
        <v>0</v>
      </c>
      <c r="BC61" s="199" t="str">
        <f ca="1">IFERROR(
IF(OR(GetP("D")=0,GetP("S")=0,GetP("MBD")=0,GetP("FD")=0,GetP("BD")=0,GetP("IW")=0,GetP("L")=0,GetP("RL")=0),"",
IF(GetP("BD")&lt;GetP("MBD"),"Not Confirmed Barrel Diameter",
IF(GetP("L")&lt;1.02*GetP("RL"),"Not Confirmed Length",
"Confirmed"))),"")</f>
        <v/>
      </c>
    </row>
    <row r="62" spans="1:55" ht="65.099999999999994" hidden="1" customHeight="1">
      <c r="A62" s="33">
        <v>45</v>
      </c>
      <c r="B62" s="42"/>
      <c r="C62" s="42"/>
      <c r="D62" s="42"/>
      <c r="E62" s="42"/>
      <c r="F62" s="42"/>
      <c r="G62" s="42"/>
      <c r="H62" s="42"/>
      <c r="I62" s="167"/>
      <c r="J62" s="42"/>
      <c r="K62" s="35"/>
      <c r="L62" s="35"/>
      <c r="M62" s="35"/>
      <c r="N62" s="35"/>
      <c r="O62" s="35"/>
      <c r="P62" s="35"/>
      <c r="Q62" s="35"/>
      <c r="R62" s="43"/>
      <c r="S62" s="43"/>
      <c r="T62" s="42"/>
      <c r="U62" s="42"/>
      <c r="V62" s="36"/>
      <c r="W62" s="36"/>
      <c r="X62" s="49"/>
      <c r="Y62" s="32"/>
      <c r="Z62" s="32"/>
      <c r="AA62" s="35"/>
      <c r="AB62" s="38"/>
      <c r="AC62" s="35"/>
      <c r="AD62" s="35"/>
      <c r="AE62" s="35"/>
      <c r="AF62" s="35"/>
      <c r="AG62" s="50"/>
      <c r="AH62" s="50"/>
      <c r="AI62" s="50"/>
      <c r="AJ62" s="50"/>
      <c r="AK62" s="50"/>
      <c r="AL62" s="79"/>
      <c r="AM62" s="80"/>
      <c r="AN62" s="55"/>
      <c r="AO62" s="58"/>
      <c r="AP62" s="59"/>
      <c r="AQ62" s="59"/>
      <c r="AR62" s="59"/>
      <c r="AS62" s="46"/>
      <c r="AT62" s="58"/>
      <c r="AU62" s="58"/>
      <c r="AV62" s="58"/>
      <c r="AW62" s="58"/>
      <c r="AY62" s="51"/>
      <c r="AZ62" s="51"/>
      <c r="BA62" s="51"/>
      <c r="BB62" s="199">
        <f ca="1">IFERROR(IF(OR(GetP("D")=0,GetP("S")=0,GetP("MBD")=0,GetP("FD")=0,GetP("BD")=0,GetP("IW")=0),0,ROUND((INT((GetP("IW")-GetP("K"))/GetP("D")))*PI()*(GetP("BD")*(INT((((GetP("FD")-GetP("BD"))/2)-GetP("S"))/GetP("D")))+GetP("D")*(INT((((GetP("FD")-GetP("BD"))/2)-GetP("S"))/GetP("D")))^2)/1000,0)),0)</f>
        <v>0</v>
      </c>
      <c r="BC62" s="199" t="str">
        <f ca="1">IFERROR(
IF(OR(GetP("D")=0,GetP("S")=0,GetP("MBD")=0,GetP("FD")=0,GetP("BD")=0,GetP("IW")=0,GetP("L")=0,GetP("RL")=0),"",
IF(GetP("BD")&lt;GetP("MBD"),"Not Confirmed Barrel Diameter",
IF(GetP("L")&lt;1.02*GetP("RL"),"Not Confirmed Length",
"Confirmed"))),"")</f>
        <v/>
      </c>
    </row>
    <row r="63" spans="1:55" ht="65.099999999999994" hidden="1" customHeight="1">
      <c r="A63" s="33">
        <v>46</v>
      </c>
      <c r="B63" s="42"/>
      <c r="C63" s="42"/>
      <c r="D63" s="42"/>
      <c r="E63" s="42"/>
      <c r="F63" s="42"/>
      <c r="G63" s="42"/>
      <c r="H63" s="42"/>
      <c r="I63" s="167"/>
      <c r="J63" s="42"/>
      <c r="K63" s="35"/>
      <c r="L63" s="35"/>
      <c r="M63" s="35"/>
      <c r="N63" s="35"/>
      <c r="O63" s="35"/>
      <c r="P63" s="35"/>
      <c r="Q63" s="35"/>
      <c r="R63" s="43"/>
      <c r="S63" s="43"/>
      <c r="T63" s="42"/>
      <c r="U63" s="42"/>
      <c r="V63" s="36"/>
      <c r="W63" s="36"/>
      <c r="X63" s="49"/>
      <c r="Y63" s="32"/>
      <c r="Z63" s="32"/>
      <c r="AA63" s="35"/>
      <c r="AB63" s="38"/>
      <c r="AC63" s="35"/>
      <c r="AD63" s="35"/>
      <c r="AE63" s="35"/>
      <c r="AF63" s="35"/>
      <c r="AG63" s="50"/>
      <c r="AH63" s="50"/>
      <c r="AI63" s="50"/>
      <c r="AJ63" s="50"/>
      <c r="AK63" s="50"/>
      <c r="AL63" s="79"/>
      <c r="AM63" s="80"/>
      <c r="AN63" s="55"/>
      <c r="AO63" s="58"/>
      <c r="AP63" s="59"/>
      <c r="AQ63" s="59"/>
      <c r="AR63" s="59"/>
      <c r="AS63" s="46"/>
      <c r="AT63" s="58"/>
      <c r="AU63" s="58"/>
      <c r="AV63" s="58"/>
      <c r="AW63" s="58"/>
      <c r="AY63" s="51"/>
      <c r="AZ63" s="51"/>
      <c r="BA63" s="51"/>
      <c r="BB63" s="199">
        <f ca="1">IFERROR(IF(OR(GetP("D")=0,GetP("S")=0,GetP("MBD")=0,GetP("FD")=0,GetP("BD")=0,GetP("IW")=0),0,ROUND((INT((GetP("IW")-GetP("K"))/GetP("D")))*PI()*(GetP("BD")*(INT((((GetP("FD")-GetP("BD"))/2)-GetP("S"))/GetP("D")))+GetP("D")*(INT((((GetP("FD")-GetP("BD"))/2)-GetP("S"))/GetP("D")))^2)/1000,0)),0)</f>
        <v>0</v>
      </c>
      <c r="BC63" s="199" t="str">
        <f ca="1">IFERROR(
IF(OR(GetP("D")=0,GetP("S")=0,GetP("MBD")=0,GetP("FD")=0,GetP("BD")=0,GetP("IW")=0,GetP("L")=0,GetP("RL")=0),"",
IF(GetP("BD")&lt;GetP("MBD"),"Not Confirmed Barrel Diameter",
IF(GetP("L")&lt;1.02*GetP("RL"),"Not Confirmed Length",
"Confirmed"))),"")</f>
        <v/>
      </c>
    </row>
    <row r="64" spans="1:55" ht="65.099999999999994" hidden="1" customHeight="1">
      <c r="A64" s="33">
        <v>47</v>
      </c>
      <c r="B64" s="42"/>
      <c r="C64" s="42"/>
      <c r="D64" s="42"/>
      <c r="E64" s="42"/>
      <c r="F64" s="42"/>
      <c r="G64" s="42"/>
      <c r="H64" s="42"/>
      <c r="I64" s="167"/>
      <c r="J64" s="42"/>
      <c r="K64" s="35"/>
      <c r="L64" s="35"/>
      <c r="M64" s="35"/>
      <c r="N64" s="35"/>
      <c r="O64" s="35"/>
      <c r="P64" s="35"/>
      <c r="Q64" s="35"/>
      <c r="R64" s="43"/>
      <c r="S64" s="43"/>
      <c r="T64" s="42"/>
      <c r="U64" s="42"/>
      <c r="V64" s="36"/>
      <c r="W64" s="36"/>
      <c r="X64" s="49"/>
      <c r="Y64" s="32"/>
      <c r="Z64" s="32"/>
      <c r="AA64" s="35"/>
      <c r="AB64" s="38"/>
      <c r="AC64" s="35"/>
      <c r="AD64" s="35"/>
      <c r="AE64" s="35"/>
      <c r="AF64" s="35"/>
      <c r="AG64" s="50"/>
      <c r="AH64" s="50"/>
      <c r="AI64" s="50"/>
      <c r="AJ64" s="50"/>
      <c r="AK64" s="50"/>
      <c r="AL64" s="79"/>
      <c r="AM64" s="80"/>
      <c r="AN64" s="55"/>
      <c r="AO64" s="58"/>
      <c r="AP64" s="59"/>
      <c r="AQ64" s="59"/>
      <c r="AR64" s="59"/>
      <c r="AS64" s="46"/>
      <c r="AT64" s="58"/>
      <c r="AU64" s="58"/>
      <c r="AV64" s="58"/>
      <c r="AW64" s="58"/>
      <c r="AY64" s="51"/>
      <c r="AZ64" s="51"/>
      <c r="BA64" s="51"/>
      <c r="BB64" s="199">
        <f ca="1">IFERROR(IF(OR(GetP("D")=0,GetP("S")=0,GetP("MBD")=0,GetP("FD")=0,GetP("BD")=0,GetP("IW")=0),0,ROUND((INT((GetP("IW")-GetP("K"))/GetP("D")))*PI()*(GetP("BD")*(INT((((GetP("FD")-GetP("BD"))/2)-GetP("S"))/GetP("D")))+GetP("D")*(INT((((GetP("FD")-GetP("BD"))/2)-GetP("S"))/GetP("D")))^2)/1000,0)),0)</f>
        <v>0</v>
      </c>
      <c r="BC64" s="199" t="str">
        <f ca="1">IFERROR(
IF(OR(GetP("D")=0,GetP("S")=0,GetP("MBD")=0,GetP("FD")=0,GetP("BD")=0,GetP("IW")=0,GetP("L")=0,GetP("RL")=0),"",
IF(GetP("BD")&lt;GetP("MBD"),"Not Confirmed Barrel Diameter",
IF(GetP("L")&lt;1.02*GetP("RL"),"Not Confirmed Length",
"Confirmed"))),"")</f>
        <v/>
      </c>
    </row>
    <row r="65" spans="1:55" ht="65.099999999999994" hidden="1" customHeight="1">
      <c r="A65" s="33">
        <v>48</v>
      </c>
      <c r="B65" s="42"/>
      <c r="C65" s="42"/>
      <c r="D65" s="42"/>
      <c r="E65" s="42"/>
      <c r="F65" s="42"/>
      <c r="G65" s="42"/>
      <c r="H65" s="42"/>
      <c r="I65" s="167"/>
      <c r="J65" s="42"/>
      <c r="K65" s="35"/>
      <c r="L65" s="35"/>
      <c r="M65" s="35"/>
      <c r="N65" s="35"/>
      <c r="O65" s="35"/>
      <c r="P65" s="35"/>
      <c r="Q65" s="35"/>
      <c r="R65" s="43"/>
      <c r="S65" s="43"/>
      <c r="T65" s="42"/>
      <c r="U65" s="42"/>
      <c r="V65" s="36"/>
      <c r="W65" s="36"/>
      <c r="X65" s="49"/>
      <c r="Y65" s="32"/>
      <c r="Z65" s="32"/>
      <c r="AA65" s="35"/>
      <c r="AB65" s="38"/>
      <c r="AC65" s="35"/>
      <c r="AD65" s="35"/>
      <c r="AE65" s="35"/>
      <c r="AF65" s="35"/>
      <c r="AG65" s="50"/>
      <c r="AH65" s="50"/>
      <c r="AI65" s="50"/>
      <c r="AJ65" s="50"/>
      <c r="AK65" s="50"/>
      <c r="AL65" s="79"/>
      <c r="AM65" s="80"/>
      <c r="AN65" s="55"/>
      <c r="AO65" s="58"/>
      <c r="AP65" s="59"/>
      <c r="AQ65" s="59"/>
      <c r="AR65" s="59"/>
      <c r="AS65" s="46"/>
      <c r="AT65" s="58"/>
      <c r="AU65" s="58"/>
      <c r="AV65" s="58"/>
      <c r="AW65" s="58"/>
      <c r="AY65" s="51"/>
      <c r="AZ65" s="51"/>
      <c r="BA65" s="51"/>
      <c r="BB65" s="199">
        <f ca="1">IFERROR(IF(OR(GetP("D")=0,GetP("S")=0,GetP("MBD")=0,GetP("FD")=0,GetP("BD")=0,GetP("IW")=0),0,ROUND((INT((GetP("IW")-GetP("K"))/GetP("D")))*PI()*(GetP("BD")*(INT((((GetP("FD")-GetP("BD"))/2)-GetP("S"))/GetP("D")))+GetP("D")*(INT((((GetP("FD")-GetP("BD"))/2)-GetP("S"))/GetP("D")))^2)/1000,0)),0)</f>
        <v>0</v>
      </c>
      <c r="BC65" s="199" t="str">
        <f ca="1">IFERROR(
IF(OR(GetP("D")=0,GetP("S")=0,GetP("MBD")=0,GetP("FD")=0,GetP("BD")=0,GetP("IW")=0,GetP("L")=0,GetP("RL")=0),"",
IF(GetP("BD")&lt;GetP("MBD"),"Not Confirmed Barrel Diameter",
IF(GetP("L")&lt;1.02*GetP("RL"),"Not Confirmed Length",
"Confirmed"))),"")</f>
        <v/>
      </c>
    </row>
    <row r="66" spans="1:55" ht="65.099999999999994" hidden="1" customHeight="1">
      <c r="A66" s="33">
        <v>49</v>
      </c>
      <c r="B66" s="42"/>
      <c r="C66" s="42"/>
      <c r="D66" s="42"/>
      <c r="E66" s="42"/>
      <c r="F66" s="42"/>
      <c r="G66" s="42"/>
      <c r="H66" s="42"/>
      <c r="I66" s="167"/>
      <c r="J66" s="42"/>
      <c r="K66" s="35"/>
      <c r="L66" s="35"/>
      <c r="M66" s="35"/>
      <c r="N66" s="35"/>
      <c r="O66" s="35"/>
      <c r="P66" s="35"/>
      <c r="Q66" s="35"/>
      <c r="R66" s="43"/>
      <c r="S66" s="43"/>
      <c r="T66" s="42"/>
      <c r="U66" s="42"/>
      <c r="V66" s="36"/>
      <c r="W66" s="36"/>
      <c r="X66" s="49"/>
      <c r="Y66" s="32"/>
      <c r="Z66" s="32"/>
      <c r="AA66" s="35"/>
      <c r="AB66" s="38"/>
      <c r="AC66" s="35"/>
      <c r="AD66" s="35"/>
      <c r="AE66" s="35"/>
      <c r="AF66" s="35"/>
      <c r="AG66" s="50"/>
      <c r="AH66" s="50"/>
      <c r="AI66" s="50"/>
      <c r="AJ66" s="50"/>
      <c r="AK66" s="50"/>
      <c r="AL66" s="79"/>
      <c r="AM66" s="80"/>
      <c r="AN66" s="55"/>
      <c r="AO66" s="58"/>
      <c r="AP66" s="59"/>
      <c r="AQ66" s="59"/>
      <c r="AR66" s="59"/>
      <c r="AS66" s="46"/>
      <c r="AT66" s="58"/>
      <c r="AU66" s="58"/>
      <c r="AV66" s="58"/>
      <c r="AW66" s="58"/>
      <c r="AY66" s="51"/>
      <c r="AZ66" s="51"/>
      <c r="BA66" s="51"/>
      <c r="BB66" s="199">
        <f ca="1">IFERROR(IF(OR(GetP("D")=0,GetP("S")=0,GetP("MBD")=0,GetP("FD")=0,GetP("BD")=0,GetP("IW")=0),0,ROUND((INT((GetP("IW")-GetP("K"))/GetP("D")))*PI()*(GetP("BD")*(INT((((GetP("FD")-GetP("BD"))/2)-GetP("S"))/GetP("D")))+GetP("D")*(INT((((GetP("FD")-GetP("BD"))/2)-GetP("S"))/GetP("D")))^2)/1000,0)),0)</f>
        <v>0</v>
      </c>
      <c r="BC66" s="199" t="str">
        <f ca="1">IFERROR(
IF(OR(GetP("D")=0,GetP("S")=0,GetP("MBD")=0,GetP("FD")=0,GetP("BD")=0,GetP("IW")=0,GetP("L")=0,GetP("RL")=0),"",
IF(GetP("BD")&lt;GetP("MBD"),"Not Confirmed Barrel Diameter",
IF(GetP("L")&lt;1.02*GetP("RL"),"Not Confirmed Length",
"Confirmed"))),"")</f>
        <v/>
      </c>
    </row>
    <row r="67" spans="1:55" ht="65.099999999999994" hidden="1" customHeight="1">
      <c r="A67" s="33">
        <v>50</v>
      </c>
      <c r="B67" s="42"/>
      <c r="C67" s="42"/>
      <c r="D67" s="42"/>
      <c r="E67" s="42"/>
      <c r="F67" s="42"/>
      <c r="G67" s="42"/>
      <c r="H67" s="42"/>
      <c r="I67" s="167"/>
      <c r="J67" s="42"/>
      <c r="K67" s="35"/>
      <c r="L67" s="35"/>
      <c r="M67" s="35"/>
      <c r="N67" s="35"/>
      <c r="O67" s="35"/>
      <c r="P67" s="35"/>
      <c r="Q67" s="35"/>
      <c r="R67" s="43"/>
      <c r="S67" s="43"/>
      <c r="T67" s="42"/>
      <c r="U67" s="42"/>
      <c r="V67" s="36"/>
      <c r="W67" s="36"/>
      <c r="X67" s="49"/>
      <c r="Y67" s="32"/>
      <c r="Z67" s="32"/>
      <c r="AA67" s="35"/>
      <c r="AB67" s="38"/>
      <c r="AC67" s="35"/>
      <c r="AD67" s="35"/>
      <c r="AE67" s="35"/>
      <c r="AF67" s="35"/>
      <c r="AG67" s="50"/>
      <c r="AH67" s="50"/>
      <c r="AI67" s="50"/>
      <c r="AJ67" s="50"/>
      <c r="AK67" s="50"/>
      <c r="AL67" s="79"/>
      <c r="AM67" s="80"/>
      <c r="AN67" s="55"/>
      <c r="AO67" s="58"/>
      <c r="AP67" s="59"/>
      <c r="AQ67" s="59"/>
      <c r="AR67" s="59"/>
      <c r="AS67" s="46"/>
      <c r="AT67" s="58"/>
      <c r="AU67" s="58"/>
      <c r="AV67" s="58"/>
      <c r="AW67" s="58"/>
      <c r="AY67" s="51"/>
      <c r="AZ67" s="51"/>
      <c r="BA67" s="51"/>
      <c r="BB67" s="199">
        <f ca="1">IFERROR(IF(OR(GetP("D")=0,GetP("S")=0,GetP("MBD")=0,GetP("FD")=0,GetP("BD")=0,GetP("IW")=0),0,ROUND((INT((GetP("IW")-GetP("K"))/GetP("D")))*PI()*(GetP("BD")*(INT((((GetP("FD")-GetP("BD"))/2)-GetP("S"))/GetP("D")))+GetP("D")*(INT((((GetP("FD")-GetP("BD"))/2)-GetP("S"))/GetP("D")))^2)/1000,0)),0)</f>
        <v>0</v>
      </c>
      <c r="BC67" s="199" t="str">
        <f ca="1">IFERROR(
IF(OR(GetP("D")=0,GetP("S")=0,GetP("MBD")=0,GetP("FD")=0,GetP("BD")=0,GetP("IW")=0,GetP("L")=0,GetP("RL")=0),"",
IF(GetP("BD")&lt;GetP("MBD"),"Not Confirmed Barrel Diameter",
IF(GetP("L")&lt;1.02*GetP("RL"),"Not Confirmed Length",
"Confirmed"))),"")</f>
        <v/>
      </c>
    </row>
    <row r="68" spans="1:55" ht="65.099999999999994" hidden="1" customHeight="1">
      <c r="A68" s="33">
        <v>51</v>
      </c>
      <c r="B68" s="42"/>
      <c r="C68" s="42"/>
      <c r="D68" s="42"/>
      <c r="E68" s="42"/>
      <c r="F68" s="42"/>
      <c r="G68" s="42"/>
      <c r="H68" s="42"/>
      <c r="I68" s="167"/>
      <c r="J68" s="42"/>
      <c r="K68" s="35"/>
      <c r="L68" s="35"/>
      <c r="M68" s="35"/>
      <c r="N68" s="35"/>
      <c r="O68" s="35"/>
      <c r="P68" s="35"/>
      <c r="Q68" s="35"/>
      <c r="R68" s="43"/>
      <c r="S68" s="43"/>
      <c r="T68" s="42"/>
      <c r="U68" s="42"/>
      <c r="V68" s="36"/>
      <c r="W68" s="36"/>
      <c r="X68" s="49"/>
      <c r="Y68" s="32"/>
      <c r="Z68" s="32"/>
      <c r="AA68" s="35"/>
      <c r="AB68" s="38"/>
      <c r="AC68" s="35"/>
      <c r="AD68" s="35"/>
      <c r="AE68" s="35"/>
      <c r="AF68" s="35"/>
      <c r="AG68" s="50"/>
      <c r="AH68" s="50"/>
      <c r="AI68" s="50"/>
      <c r="AJ68" s="50"/>
      <c r="AK68" s="50"/>
      <c r="AL68" s="79"/>
      <c r="AM68" s="80"/>
      <c r="AN68" s="55"/>
      <c r="AO68" s="58"/>
      <c r="AP68" s="59"/>
      <c r="AQ68" s="59"/>
      <c r="AR68" s="59"/>
      <c r="AS68" s="46"/>
      <c r="AT68" s="58"/>
      <c r="AU68" s="58"/>
      <c r="AV68" s="58"/>
      <c r="AW68" s="58"/>
      <c r="AY68" s="51"/>
      <c r="AZ68" s="51"/>
      <c r="BA68" s="51"/>
      <c r="BB68" s="199">
        <f ca="1">IFERROR(IF(OR(GetP("D")=0,GetP("S")=0,GetP("MBD")=0,GetP("FD")=0,GetP("BD")=0,GetP("IW")=0),0,ROUND((INT((GetP("IW")-GetP("K"))/GetP("D")))*PI()*(GetP("BD")*(INT((((GetP("FD")-GetP("BD"))/2)-GetP("S"))/GetP("D")))+GetP("D")*(INT((((GetP("FD")-GetP("BD"))/2)-GetP("S"))/GetP("D")))^2)/1000,0)),0)</f>
        <v>0</v>
      </c>
      <c r="BC68" s="199" t="str">
        <f ca="1">IFERROR(
IF(OR(GetP("D")=0,GetP("S")=0,GetP("MBD")=0,GetP("FD")=0,GetP("BD")=0,GetP("IW")=0,GetP("L")=0,GetP("RL")=0),"",
IF(GetP("BD")&lt;GetP("MBD"),"Not Confirmed Barrel Diameter",
IF(GetP("L")&lt;1.02*GetP("RL"),"Not Confirmed Length",
"Confirmed"))),"")</f>
        <v/>
      </c>
    </row>
    <row r="69" spans="1:55" ht="65.099999999999994" hidden="1" customHeight="1">
      <c r="A69" s="33">
        <v>52</v>
      </c>
      <c r="B69" s="42"/>
      <c r="C69" s="42"/>
      <c r="D69" s="42"/>
      <c r="E69" s="42"/>
      <c r="F69" s="42"/>
      <c r="G69" s="42"/>
      <c r="H69" s="42"/>
      <c r="I69" s="167"/>
      <c r="J69" s="42"/>
      <c r="K69" s="35"/>
      <c r="L69" s="35"/>
      <c r="M69" s="35"/>
      <c r="N69" s="35"/>
      <c r="O69" s="35"/>
      <c r="P69" s="35"/>
      <c r="Q69" s="35"/>
      <c r="R69" s="43"/>
      <c r="S69" s="43"/>
      <c r="T69" s="42"/>
      <c r="U69" s="42"/>
      <c r="V69" s="36"/>
      <c r="W69" s="36"/>
      <c r="X69" s="49"/>
      <c r="Y69" s="32"/>
      <c r="Z69" s="32"/>
      <c r="AA69" s="35"/>
      <c r="AB69" s="38"/>
      <c r="AC69" s="35"/>
      <c r="AD69" s="35"/>
      <c r="AE69" s="35"/>
      <c r="AF69" s="35"/>
      <c r="AG69" s="50"/>
      <c r="AH69" s="50"/>
      <c r="AI69" s="50"/>
      <c r="AJ69" s="50"/>
      <c r="AK69" s="50"/>
      <c r="AL69" s="79"/>
      <c r="AM69" s="80"/>
      <c r="AN69" s="55"/>
      <c r="AO69" s="58"/>
      <c r="AP69" s="59"/>
      <c r="AQ69" s="59"/>
      <c r="AR69" s="59"/>
      <c r="AS69" s="46"/>
      <c r="AT69" s="58"/>
      <c r="AU69" s="58"/>
      <c r="AV69" s="58"/>
      <c r="AW69" s="58"/>
      <c r="AY69" s="51"/>
      <c r="AZ69" s="51"/>
      <c r="BA69" s="51"/>
      <c r="BB69" s="199">
        <f ca="1">IFERROR(IF(OR(GetP("D")=0,GetP("S")=0,GetP("MBD")=0,GetP("FD")=0,GetP("BD")=0,GetP("IW")=0),0,ROUND((INT((GetP("IW")-GetP("K"))/GetP("D")))*PI()*(GetP("BD")*(INT((((GetP("FD")-GetP("BD"))/2)-GetP("S"))/GetP("D")))+GetP("D")*(INT((((GetP("FD")-GetP("BD"))/2)-GetP("S"))/GetP("D")))^2)/1000,0)),0)</f>
        <v>0</v>
      </c>
      <c r="BC69" s="199" t="str">
        <f ca="1">IFERROR(
IF(OR(GetP("D")=0,GetP("S")=0,GetP("MBD")=0,GetP("FD")=0,GetP("BD")=0,GetP("IW")=0,GetP("L")=0,GetP("RL")=0),"",
IF(GetP("BD")&lt;GetP("MBD"),"Not Confirmed Barrel Diameter",
IF(GetP("L")&lt;1.02*GetP("RL"),"Not Confirmed Length",
"Confirmed"))),"")</f>
        <v/>
      </c>
    </row>
    <row r="70" spans="1:55" ht="65.099999999999994" hidden="1" customHeight="1">
      <c r="A70" s="33">
        <v>53</v>
      </c>
      <c r="B70" s="42"/>
      <c r="C70" s="42"/>
      <c r="D70" s="42"/>
      <c r="E70" s="42"/>
      <c r="F70" s="42"/>
      <c r="G70" s="42"/>
      <c r="H70" s="42"/>
      <c r="I70" s="167"/>
      <c r="J70" s="42"/>
      <c r="K70" s="35"/>
      <c r="L70" s="35"/>
      <c r="M70" s="35"/>
      <c r="N70" s="35"/>
      <c r="O70" s="35"/>
      <c r="P70" s="35"/>
      <c r="Q70" s="35"/>
      <c r="R70" s="43"/>
      <c r="S70" s="43"/>
      <c r="T70" s="42"/>
      <c r="U70" s="42"/>
      <c r="V70" s="36"/>
      <c r="W70" s="36"/>
      <c r="X70" s="49"/>
      <c r="Y70" s="32"/>
      <c r="Z70" s="32"/>
      <c r="AA70" s="35"/>
      <c r="AB70" s="38"/>
      <c r="AC70" s="35"/>
      <c r="AD70" s="35"/>
      <c r="AE70" s="35"/>
      <c r="AF70" s="35"/>
      <c r="AG70" s="50"/>
      <c r="AH70" s="50"/>
      <c r="AI70" s="50"/>
      <c r="AJ70" s="50"/>
      <c r="AK70" s="50"/>
      <c r="AL70" s="79"/>
      <c r="AM70" s="80"/>
      <c r="AN70" s="55"/>
      <c r="AO70" s="58"/>
      <c r="AP70" s="59"/>
      <c r="AQ70" s="59"/>
      <c r="AR70" s="59"/>
      <c r="AS70" s="46"/>
      <c r="AT70" s="58"/>
      <c r="AU70" s="58"/>
      <c r="AV70" s="58"/>
      <c r="AW70" s="58"/>
      <c r="AY70" s="51"/>
      <c r="AZ70" s="51"/>
      <c r="BA70" s="51"/>
      <c r="BB70" s="199">
        <f ca="1">IFERROR(IF(OR(GetP("D")=0,GetP("S")=0,GetP("MBD")=0,GetP("FD")=0,GetP("BD")=0,GetP("IW")=0),0,ROUND((INT((GetP("IW")-GetP("K"))/GetP("D")))*PI()*(GetP("BD")*(INT((((GetP("FD")-GetP("BD"))/2)-GetP("S"))/GetP("D")))+GetP("D")*(INT((((GetP("FD")-GetP("BD"))/2)-GetP("S"))/GetP("D")))^2)/1000,0)),0)</f>
        <v>0</v>
      </c>
      <c r="BC70" s="199" t="str">
        <f ca="1">IFERROR(
IF(OR(GetP("D")=0,GetP("S")=0,GetP("MBD")=0,GetP("FD")=0,GetP("BD")=0,GetP("IW")=0,GetP("L")=0,GetP("RL")=0),"",
IF(GetP("BD")&lt;GetP("MBD"),"Not Confirmed Barrel Diameter",
IF(GetP("L")&lt;1.02*GetP("RL"),"Not Confirmed Length",
"Confirmed"))),"")</f>
        <v/>
      </c>
    </row>
    <row r="71" spans="1:55" ht="65.099999999999994" hidden="1" customHeight="1">
      <c r="A71" s="33">
        <v>54</v>
      </c>
      <c r="B71" s="42"/>
      <c r="C71" s="42"/>
      <c r="D71" s="42"/>
      <c r="E71" s="42"/>
      <c r="F71" s="42"/>
      <c r="G71" s="42"/>
      <c r="H71" s="42"/>
      <c r="I71" s="167"/>
      <c r="J71" s="42"/>
      <c r="K71" s="35"/>
      <c r="L71" s="35"/>
      <c r="M71" s="35"/>
      <c r="N71" s="35"/>
      <c r="O71" s="35"/>
      <c r="P71" s="35"/>
      <c r="Q71" s="35"/>
      <c r="R71" s="43"/>
      <c r="S71" s="43"/>
      <c r="T71" s="42"/>
      <c r="U71" s="42"/>
      <c r="V71" s="36"/>
      <c r="W71" s="36"/>
      <c r="X71" s="49"/>
      <c r="Y71" s="32"/>
      <c r="Z71" s="32"/>
      <c r="AA71" s="35"/>
      <c r="AB71" s="38"/>
      <c r="AC71" s="35"/>
      <c r="AD71" s="35"/>
      <c r="AE71" s="35"/>
      <c r="AF71" s="35"/>
      <c r="AG71" s="50"/>
      <c r="AH71" s="50"/>
      <c r="AI71" s="50"/>
      <c r="AJ71" s="50"/>
      <c r="AK71" s="50"/>
      <c r="AL71" s="79"/>
      <c r="AM71" s="80"/>
      <c r="AN71" s="55"/>
      <c r="AO71" s="58"/>
      <c r="AP71" s="59"/>
      <c r="AQ71" s="59"/>
      <c r="AR71" s="59"/>
      <c r="AS71" s="46"/>
      <c r="AT71" s="58"/>
      <c r="AU71" s="58"/>
      <c r="AV71" s="58"/>
      <c r="AW71" s="58"/>
      <c r="AY71" s="51"/>
      <c r="AZ71" s="51"/>
      <c r="BA71" s="51"/>
      <c r="BB71" s="199"/>
      <c r="BC71" s="199"/>
    </row>
    <row r="72" spans="1:55" ht="65.099999999999994" hidden="1" customHeight="1">
      <c r="A72" s="33">
        <v>55</v>
      </c>
      <c r="B72" s="42"/>
      <c r="C72" s="42"/>
      <c r="D72" s="42"/>
      <c r="E72" s="42"/>
      <c r="F72" s="42"/>
      <c r="G72" s="42"/>
      <c r="H72" s="42"/>
      <c r="I72" s="167"/>
      <c r="J72" s="42"/>
      <c r="K72" s="35"/>
      <c r="L72" s="35"/>
      <c r="M72" s="35"/>
      <c r="N72" s="35"/>
      <c r="O72" s="35"/>
      <c r="P72" s="35"/>
      <c r="Q72" s="35"/>
      <c r="R72" s="43"/>
      <c r="S72" s="43"/>
      <c r="T72" s="42"/>
      <c r="U72" s="42"/>
      <c r="V72" s="36"/>
      <c r="W72" s="36"/>
      <c r="X72" s="49"/>
      <c r="Y72" s="32"/>
      <c r="Z72" s="32"/>
      <c r="AA72" s="35"/>
      <c r="AB72" s="38"/>
      <c r="AC72" s="35"/>
      <c r="AD72" s="35"/>
      <c r="AE72" s="35"/>
      <c r="AF72" s="35"/>
      <c r="AG72" s="50"/>
      <c r="AH72" s="50"/>
      <c r="AI72" s="50"/>
      <c r="AJ72" s="50"/>
      <c r="AK72" s="50"/>
      <c r="AL72" s="79"/>
      <c r="AM72" s="80"/>
      <c r="AN72" s="55"/>
      <c r="AO72" s="58"/>
      <c r="AP72" s="59"/>
      <c r="AQ72" s="59"/>
      <c r="AR72" s="59"/>
      <c r="AS72" s="46"/>
      <c r="AT72" s="58"/>
      <c r="AU72" s="58"/>
      <c r="AV72" s="58"/>
      <c r="AW72" s="58"/>
      <c r="AY72" s="51"/>
      <c r="AZ72" s="51"/>
      <c r="BA72" s="51"/>
      <c r="BB72" s="199"/>
      <c r="BC72" s="199"/>
    </row>
    <row r="73" spans="1:55" ht="65.099999999999994" hidden="1" customHeight="1">
      <c r="A73" s="33">
        <v>56</v>
      </c>
      <c r="B73" s="42"/>
      <c r="C73" s="42"/>
      <c r="D73" s="42"/>
      <c r="E73" s="42"/>
      <c r="F73" s="42"/>
      <c r="G73" s="42"/>
      <c r="H73" s="42"/>
      <c r="I73" s="167"/>
      <c r="J73" s="42"/>
      <c r="K73" s="35"/>
      <c r="L73" s="35"/>
      <c r="M73" s="35"/>
      <c r="N73" s="35"/>
      <c r="O73" s="35"/>
      <c r="P73" s="35"/>
      <c r="Q73" s="35"/>
      <c r="R73" s="43"/>
      <c r="S73" s="43"/>
      <c r="T73" s="42"/>
      <c r="U73" s="42"/>
      <c r="V73" s="36"/>
      <c r="W73" s="36"/>
      <c r="X73" s="49"/>
      <c r="Y73" s="32"/>
      <c r="Z73" s="32"/>
      <c r="AA73" s="35"/>
      <c r="AB73" s="38"/>
      <c r="AC73" s="35"/>
      <c r="AD73" s="35"/>
      <c r="AE73" s="35"/>
      <c r="AF73" s="35"/>
      <c r="AG73" s="50"/>
      <c r="AH73" s="50"/>
      <c r="AI73" s="50"/>
      <c r="AJ73" s="50"/>
      <c r="AK73" s="50"/>
      <c r="AL73" s="79"/>
      <c r="AM73" s="80"/>
      <c r="AN73" s="55"/>
      <c r="AO73" s="58"/>
      <c r="AP73" s="59"/>
      <c r="AQ73" s="59"/>
      <c r="AR73" s="59"/>
      <c r="AS73" s="46"/>
      <c r="AT73" s="58"/>
      <c r="AU73" s="58"/>
      <c r="AV73" s="58"/>
      <c r="AW73" s="58"/>
      <c r="AY73" s="51"/>
      <c r="AZ73" s="51"/>
      <c r="BA73" s="51"/>
      <c r="BB73" s="199"/>
      <c r="BC73" s="199"/>
    </row>
    <row r="74" spans="1:55" ht="65.099999999999994" hidden="1" customHeight="1">
      <c r="A74" s="33">
        <v>57</v>
      </c>
      <c r="B74" s="42"/>
      <c r="C74" s="42"/>
      <c r="D74" s="42"/>
      <c r="E74" s="42"/>
      <c r="F74" s="42"/>
      <c r="G74" s="42"/>
      <c r="H74" s="42"/>
      <c r="I74" s="167"/>
      <c r="J74" s="42"/>
      <c r="K74" s="35"/>
      <c r="L74" s="35"/>
      <c r="M74" s="35"/>
      <c r="N74" s="35"/>
      <c r="O74" s="35"/>
      <c r="P74" s="35"/>
      <c r="Q74" s="35"/>
      <c r="R74" s="43"/>
      <c r="S74" s="43"/>
      <c r="T74" s="42"/>
      <c r="U74" s="42"/>
      <c r="V74" s="36"/>
      <c r="W74" s="36"/>
      <c r="X74" s="49"/>
      <c r="Y74" s="32"/>
      <c r="Z74" s="32"/>
      <c r="AA74" s="35"/>
      <c r="AB74" s="38"/>
      <c r="AC74" s="35"/>
      <c r="AD74" s="35"/>
      <c r="AE74" s="35"/>
      <c r="AF74" s="35"/>
      <c r="AG74" s="50"/>
      <c r="AH74" s="50"/>
      <c r="AI74" s="50"/>
      <c r="AJ74" s="50"/>
      <c r="AK74" s="50"/>
      <c r="AL74" s="79"/>
      <c r="AM74" s="80"/>
      <c r="AN74" s="55"/>
      <c r="AO74" s="58"/>
      <c r="AP74" s="59"/>
      <c r="AQ74" s="59"/>
      <c r="AR74" s="59"/>
      <c r="AS74" s="46"/>
      <c r="AT74" s="58"/>
      <c r="AU74" s="58"/>
      <c r="AV74" s="58"/>
      <c r="AW74" s="58"/>
      <c r="AY74" s="51"/>
      <c r="AZ74" s="51"/>
      <c r="BA74" s="51"/>
      <c r="BB74" s="199"/>
      <c r="BC74" s="199"/>
    </row>
    <row r="75" spans="1:55" ht="65.099999999999994" hidden="1" customHeight="1">
      <c r="A75" s="33">
        <v>58</v>
      </c>
      <c r="B75" s="42"/>
      <c r="C75" s="42"/>
      <c r="D75" s="42"/>
      <c r="E75" s="42"/>
      <c r="F75" s="42"/>
      <c r="G75" s="42"/>
      <c r="H75" s="42"/>
      <c r="I75" s="167"/>
      <c r="J75" s="42"/>
      <c r="K75" s="35"/>
      <c r="L75" s="35"/>
      <c r="M75" s="35"/>
      <c r="N75" s="35"/>
      <c r="O75" s="35"/>
      <c r="P75" s="35"/>
      <c r="Q75" s="35"/>
      <c r="R75" s="43"/>
      <c r="S75" s="43"/>
      <c r="T75" s="42"/>
      <c r="U75" s="42"/>
      <c r="V75" s="36"/>
      <c r="W75" s="36"/>
      <c r="X75" s="49"/>
      <c r="Y75" s="32"/>
      <c r="Z75" s="32"/>
      <c r="AA75" s="35"/>
      <c r="AB75" s="38"/>
      <c r="AC75" s="35"/>
      <c r="AD75" s="35"/>
      <c r="AE75" s="35"/>
      <c r="AF75" s="35"/>
      <c r="AG75" s="50"/>
      <c r="AH75" s="50"/>
      <c r="AI75" s="50"/>
      <c r="AJ75" s="50"/>
      <c r="AK75" s="50"/>
      <c r="AL75" s="79"/>
      <c r="AM75" s="80"/>
      <c r="AN75" s="55"/>
      <c r="AO75" s="58"/>
      <c r="AP75" s="59"/>
      <c r="AQ75" s="59"/>
      <c r="AR75" s="59"/>
      <c r="AS75" s="46"/>
      <c r="AT75" s="58"/>
      <c r="AU75" s="58"/>
      <c r="AV75" s="58"/>
      <c r="AW75" s="58"/>
      <c r="AY75" s="51"/>
      <c r="AZ75" s="51"/>
      <c r="BA75" s="51"/>
      <c r="BB75" s="199"/>
      <c r="BC75" s="199"/>
    </row>
    <row r="76" spans="1:55" ht="65.099999999999994" hidden="1" customHeight="1">
      <c r="A76" s="33">
        <v>59</v>
      </c>
      <c r="B76" s="42"/>
      <c r="C76" s="42"/>
      <c r="D76" s="42"/>
      <c r="E76" s="42"/>
      <c r="F76" s="42"/>
      <c r="G76" s="42"/>
      <c r="H76" s="42"/>
      <c r="I76" s="167"/>
      <c r="J76" s="42"/>
      <c r="K76" s="35"/>
      <c r="L76" s="35"/>
      <c r="M76" s="35"/>
      <c r="N76" s="35"/>
      <c r="O76" s="35"/>
      <c r="P76" s="35"/>
      <c r="Q76" s="35"/>
      <c r="R76" s="43"/>
      <c r="S76" s="43"/>
      <c r="T76" s="42"/>
      <c r="U76" s="42"/>
      <c r="V76" s="36"/>
      <c r="W76" s="36"/>
      <c r="X76" s="49"/>
      <c r="Y76" s="32"/>
      <c r="Z76" s="32"/>
      <c r="AA76" s="35"/>
      <c r="AB76" s="38"/>
      <c r="AC76" s="35"/>
      <c r="AD76" s="35"/>
      <c r="AE76" s="35"/>
      <c r="AF76" s="35"/>
      <c r="AG76" s="50"/>
      <c r="AH76" s="50"/>
      <c r="AI76" s="50"/>
      <c r="AJ76" s="50"/>
      <c r="AK76" s="50"/>
      <c r="AL76" s="79"/>
      <c r="AM76" s="80"/>
      <c r="AN76" s="55"/>
      <c r="AO76" s="58"/>
      <c r="AP76" s="59"/>
      <c r="AQ76" s="59"/>
      <c r="AR76" s="59"/>
      <c r="AS76" s="46"/>
      <c r="AT76" s="58"/>
      <c r="AU76" s="58"/>
      <c r="AV76" s="58"/>
      <c r="AW76" s="58"/>
      <c r="AY76" s="51"/>
      <c r="AZ76" s="51"/>
      <c r="BA76" s="51"/>
      <c r="BB76" s="199"/>
      <c r="BC76" s="199"/>
    </row>
    <row r="77" spans="1:55" ht="65.099999999999994" hidden="1" customHeight="1">
      <c r="A77" s="33">
        <v>60</v>
      </c>
      <c r="B77" s="42"/>
      <c r="C77" s="42"/>
      <c r="D77" s="42"/>
      <c r="E77" s="42"/>
      <c r="F77" s="42"/>
      <c r="G77" s="42"/>
      <c r="H77" s="42"/>
      <c r="I77" s="167"/>
      <c r="J77" s="42"/>
      <c r="K77" s="35"/>
      <c r="L77" s="35"/>
      <c r="M77" s="35"/>
      <c r="N77" s="35"/>
      <c r="O77" s="35"/>
      <c r="P77" s="35"/>
      <c r="Q77" s="35"/>
      <c r="R77" s="43"/>
      <c r="S77" s="43"/>
      <c r="T77" s="42"/>
      <c r="U77" s="42"/>
      <c r="V77" s="36"/>
      <c r="W77" s="36"/>
      <c r="X77" s="49"/>
      <c r="Y77" s="32"/>
      <c r="Z77" s="32"/>
      <c r="AA77" s="35"/>
      <c r="AB77" s="38"/>
      <c r="AC77" s="35"/>
      <c r="AD77" s="35"/>
      <c r="AE77" s="35"/>
      <c r="AF77" s="35"/>
      <c r="AG77" s="50"/>
      <c r="AH77" s="50"/>
      <c r="AI77" s="50"/>
      <c r="AJ77" s="50"/>
      <c r="AK77" s="50"/>
      <c r="AL77" s="79"/>
      <c r="AM77" s="80"/>
      <c r="AN77" s="55"/>
      <c r="AO77" s="58"/>
      <c r="AP77" s="59"/>
      <c r="AQ77" s="59"/>
      <c r="AR77" s="59"/>
      <c r="AS77" s="46"/>
      <c r="AT77" s="58"/>
      <c r="AU77" s="58"/>
      <c r="AV77" s="58"/>
      <c r="AW77" s="58"/>
      <c r="AY77" s="51"/>
      <c r="AZ77" s="51"/>
      <c r="BA77" s="51"/>
      <c r="BB77" s="199"/>
      <c r="BC77" s="199"/>
    </row>
    <row r="78" spans="1:55" ht="65.099999999999994" hidden="1" customHeight="1">
      <c r="A78" s="33">
        <v>61</v>
      </c>
      <c r="B78" s="42"/>
      <c r="C78" s="42"/>
      <c r="D78" s="42"/>
      <c r="E78" s="42"/>
      <c r="F78" s="42"/>
      <c r="G78" s="42"/>
      <c r="H78" s="42"/>
      <c r="I78" s="167"/>
      <c r="J78" s="42"/>
      <c r="K78" s="35"/>
      <c r="L78" s="35"/>
      <c r="M78" s="35"/>
      <c r="N78" s="35"/>
      <c r="O78" s="35"/>
      <c r="P78" s="35"/>
      <c r="Q78" s="35"/>
      <c r="R78" s="43"/>
      <c r="S78" s="43"/>
      <c r="T78" s="42"/>
      <c r="U78" s="42"/>
      <c r="V78" s="36"/>
      <c r="W78" s="36"/>
      <c r="X78" s="49"/>
      <c r="Y78" s="32"/>
      <c r="Z78" s="32"/>
      <c r="AA78" s="35"/>
      <c r="AB78" s="38"/>
      <c r="AC78" s="35"/>
      <c r="AD78" s="35"/>
      <c r="AE78" s="35"/>
      <c r="AF78" s="35"/>
      <c r="AG78" s="50"/>
      <c r="AH78" s="50"/>
      <c r="AI78" s="50"/>
      <c r="AJ78" s="50"/>
      <c r="AK78" s="50"/>
      <c r="AL78" s="79"/>
      <c r="AM78" s="80"/>
      <c r="AN78" s="55"/>
      <c r="AO78" s="58"/>
      <c r="AP78" s="59"/>
      <c r="AQ78" s="59"/>
      <c r="AR78" s="59"/>
      <c r="AS78" s="46"/>
      <c r="AT78" s="58"/>
      <c r="AU78" s="58"/>
      <c r="AV78" s="58"/>
      <c r="AW78" s="58"/>
      <c r="AY78" s="51"/>
      <c r="AZ78" s="51"/>
      <c r="BA78" s="51"/>
      <c r="BB78" s="199"/>
      <c r="BC78" s="199"/>
    </row>
    <row r="79" spans="1:55" ht="65.099999999999994" hidden="1" customHeight="1">
      <c r="A79" s="33">
        <v>62</v>
      </c>
      <c r="B79" s="42"/>
      <c r="C79" s="42"/>
      <c r="D79" s="42"/>
      <c r="E79" s="42"/>
      <c r="F79" s="42"/>
      <c r="G79" s="42"/>
      <c r="H79" s="42"/>
      <c r="I79" s="167"/>
      <c r="J79" s="42"/>
      <c r="K79" s="35"/>
      <c r="L79" s="35"/>
      <c r="M79" s="35"/>
      <c r="N79" s="35"/>
      <c r="O79" s="35"/>
      <c r="P79" s="35"/>
      <c r="Q79" s="35"/>
      <c r="R79" s="43"/>
      <c r="S79" s="43"/>
      <c r="T79" s="42"/>
      <c r="U79" s="42"/>
      <c r="V79" s="36"/>
      <c r="W79" s="36"/>
      <c r="X79" s="49"/>
      <c r="Y79" s="32"/>
      <c r="Z79" s="32"/>
      <c r="AA79" s="35"/>
      <c r="AB79" s="38"/>
      <c r="AC79" s="35"/>
      <c r="AD79" s="35"/>
      <c r="AE79" s="35"/>
      <c r="AF79" s="35"/>
      <c r="AG79" s="50"/>
      <c r="AH79" s="50"/>
      <c r="AI79" s="50"/>
      <c r="AJ79" s="50"/>
      <c r="AK79" s="50"/>
      <c r="AL79" s="79"/>
      <c r="AM79" s="80"/>
      <c r="AN79" s="55"/>
      <c r="AO79" s="58"/>
      <c r="AP79" s="59"/>
      <c r="AQ79" s="59"/>
      <c r="AR79" s="59"/>
      <c r="AS79" s="46"/>
      <c r="AT79" s="58"/>
      <c r="AU79" s="58"/>
      <c r="AV79" s="58"/>
      <c r="AW79" s="58"/>
      <c r="AY79" s="51"/>
      <c r="AZ79" s="51"/>
      <c r="BA79" s="51"/>
      <c r="BB79" s="199"/>
      <c r="BC79" s="199"/>
    </row>
    <row r="80" spans="1:55" ht="65.099999999999994" hidden="1" customHeight="1">
      <c r="A80" s="33">
        <v>63</v>
      </c>
      <c r="B80" s="42"/>
      <c r="C80" s="42"/>
      <c r="D80" s="42"/>
      <c r="E80" s="42"/>
      <c r="F80" s="42"/>
      <c r="G80" s="42"/>
      <c r="H80" s="42"/>
      <c r="I80" s="167"/>
      <c r="J80" s="42"/>
      <c r="K80" s="35"/>
      <c r="L80" s="35"/>
      <c r="M80" s="35"/>
      <c r="N80" s="35"/>
      <c r="O80" s="35"/>
      <c r="P80" s="35"/>
      <c r="Q80" s="35"/>
      <c r="R80" s="43"/>
      <c r="S80" s="43"/>
      <c r="T80" s="42"/>
      <c r="U80" s="42"/>
      <c r="V80" s="36"/>
      <c r="W80" s="36"/>
      <c r="X80" s="49"/>
      <c r="Y80" s="32"/>
      <c r="Z80" s="32"/>
      <c r="AA80" s="35"/>
      <c r="AB80" s="38"/>
      <c r="AC80" s="35"/>
      <c r="AD80" s="35"/>
      <c r="AE80" s="35"/>
      <c r="AF80" s="35"/>
      <c r="AG80" s="50"/>
      <c r="AH80" s="50"/>
      <c r="AI80" s="50"/>
      <c r="AJ80" s="50"/>
      <c r="AK80" s="50"/>
      <c r="AL80" s="79"/>
      <c r="AM80" s="80"/>
      <c r="AN80" s="55"/>
      <c r="AO80" s="58"/>
      <c r="AP80" s="59"/>
      <c r="AQ80" s="59"/>
      <c r="AR80" s="59"/>
      <c r="AS80" s="46"/>
      <c r="AT80" s="58"/>
      <c r="AU80" s="58"/>
      <c r="AV80" s="58"/>
      <c r="AW80" s="58"/>
      <c r="AY80" s="51"/>
      <c r="AZ80" s="51"/>
      <c r="BA80" s="51"/>
      <c r="BB80" s="199"/>
      <c r="BC80" s="199"/>
    </row>
    <row r="81" spans="1:55" ht="65.099999999999994" hidden="1" customHeight="1">
      <c r="A81" s="33">
        <v>64</v>
      </c>
      <c r="B81" s="42"/>
      <c r="C81" s="42"/>
      <c r="D81" s="42"/>
      <c r="E81" s="42"/>
      <c r="F81" s="42"/>
      <c r="G81" s="42"/>
      <c r="H81" s="42"/>
      <c r="I81" s="167"/>
      <c r="J81" s="42"/>
      <c r="K81" s="35"/>
      <c r="L81" s="35"/>
      <c r="M81" s="35"/>
      <c r="N81" s="35"/>
      <c r="O81" s="35"/>
      <c r="P81" s="35"/>
      <c r="Q81" s="35"/>
      <c r="R81" s="43"/>
      <c r="S81" s="43"/>
      <c r="T81" s="42"/>
      <c r="U81" s="42"/>
      <c r="V81" s="36"/>
      <c r="W81" s="36"/>
      <c r="X81" s="49"/>
      <c r="Y81" s="32"/>
      <c r="Z81" s="32"/>
      <c r="AA81" s="35"/>
      <c r="AB81" s="38"/>
      <c r="AC81" s="35"/>
      <c r="AD81" s="35"/>
      <c r="AE81" s="35"/>
      <c r="AF81" s="35"/>
      <c r="AG81" s="50"/>
      <c r="AH81" s="50"/>
      <c r="AI81" s="50"/>
      <c r="AJ81" s="50"/>
      <c r="AK81" s="50"/>
      <c r="AL81" s="79"/>
      <c r="AM81" s="80"/>
      <c r="AN81" s="55"/>
      <c r="AO81" s="58"/>
      <c r="AP81" s="59"/>
      <c r="AQ81" s="59"/>
      <c r="AR81" s="59"/>
      <c r="AS81" s="46"/>
      <c r="AT81" s="58"/>
      <c r="AU81" s="58"/>
      <c r="AV81" s="58"/>
      <c r="AW81" s="58"/>
      <c r="AY81" s="51"/>
      <c r="AZ81" s="51"/>
      <c r="BA81" s="51"/>
      <c r="BB81" s="199"/>
      <c r="BC81" s="199"/>
    </row>
    <row r="82" spans="1:55" ht="65.099999999999994" hidden="1" customHeight="1">
      <c r="A82" s="33">
        <v>65</v>
      </c>
      <c r="B82" s="42"/>
      <c r="C82" s="42"/>
      <c r="D82" s="42"/>
      <c r="E82" s="42"/>
      <c r="F82" s="42"/>
      <c r="G82" s="42"/>
      <c r="H82" s="42"/>
      <c r="I82" s="167"/>
      <c r="J82" s="42"/>
      <c r="K82" s="35"/>
      <c r="L82" s="35"/>
      <c r="M82" s="35"/>
      <c r="N82" s="35"/>
      <c r="O82" s="35"/>
      <c r="P82" s="35"/>
      <c r="Q82" s="35"/>
      <c r="R82" s="43"/>
      <c r="S82" s="43"/>
      <c r="T82" s="42"/>
      <c r="U82" s="42"/>
      <c r="V82" s="36"/>
      <c r="W82" s="36"/>
      <c r="X82" s="49"/>
      <c r="Y82" s="32"/>
      <c r="Z82" s="32"/>
      <c r="AA82" s="35"/>
      <c r="AB82" s="38"/>
      <c r="AC82" s="35"/>
      <c r="AD82" s="35"/>
      <c r="AE82" s="35"/>
      <c r="AF82" s="35"/>
      <c r="AG82" s="50"/>
      <c r="AH82" s="50"/>
      <c r="AI82" s="50"/>
      <c r="AJ82" s="50"/>
      <c r="AK82" s="50"/>
      <c r="AL82" s="79"/>
      <c r="AM82" s="80"/>
      <c r="AN82" s="55"/>
      <c r="AO82" s="58"/>
      <c r="AP82" s="59"/>
      <c r="AQ82" s="59"/>
      <c r="AR82" s="59"/>
      <c r="AS82" s="46"/>
      <c r="AT82" s="58"/>
      <c r="AU82" s="58"/>
      <c r="AV82" s="58"/>
      <c r="AW82" s="58"/>
      <c r="AY82" s="51"/>
      <c r="AZ82" s="51"/>
      <c r="BA82" s="51"/>
      <c r="BB82" s="199"/>
      <c r="BC82" s="199"/>
    </row>
    <row r="83" spans="1:55" ht="65.099999999999994" hidden="1" customHeight="1">
      <c r="A83" s="33">
        <v>66</v>
      </c>
      <c r="B83" s="42"/>
      <c r="C83" s="42"/>
      <c r="D83" s="42"/>
      <c r="E83" s="42"/>
      <c r="F83" s="42"/>
      <c r="G83" s="42"/>
      <c r="H83" s="42"/>
      <c r="I83" s="167"/>
      <c r="J83" s="42"/>
      <c r="K83" s="35"/>
      <c r="L83" s="35"/>
      <c r="M83" s="35"/>
      <c r="N83" s="35"/>
      <c r="O83" s="35"/>
      <c r="P83" s="35"/>
      <c r="Q83" s="35"/>
      <c r="R83" s="43"/>
      <c r="S83" s="43"/>
      <c r="T83" s="42"/>
      <c r="U83" s="42"/>
      <c r="V83" s="36"/>
      <c r="W83" s="36"/>
      <c r="X83" s="49"/>
      <c r="Y83" s="32"/>
      <c r="Z83" s="32"/>
      <c r="AA83" s="35"/>
      <c r="AB83" s="38"/>
      <c r="AC83" s="35"/>
      <c r="AD83" s="35"/>
      <c r="AE83" s="35"/>
      <c r="AF83" s="35"/>
      <c r="AG83" s="50"/>
      <c r="AH83" s="50"/>
      <c r="AI83" s="50"/>
      <c r="AJ83" s="50"/>
      <c r="AK83" s="50"/>
      <c r="AL83" s="79"/>
      <c r="AM83" s="80"/>
      <c r="AN83" s="55"/>
      <c r="AO83" s="58"/>
      <c r="AP83" s="59"/>
      <c r="AQ83" s="59"/>
      <c r="AR83" s="59"/>
      <c r="AS83" s="46"/>
      <c r="AT83" s="58"/>
      <c r="AU83" s="58"/>
      <c r="AV83" s="58"/>
      <c r="AW83" s="58"/>
      <c r="AY83" s="51"/>
      <c r="AZ83" s="51"/>
      <c r="BA83" s="51"/>
      <c r="BB83" s="199"/>
      <c r="BC83" s="199"/>
    </row>
    <row r="84" spans="1:55" ht="65.099999999999994" hidden="1" customHeight="1">
      <c r="A84" s="33">
        <v>67</v>
      </c>
      <c r="B84" s="42"/>
      <c r="C84" s="42"/>
      <c r="D84" s="42"/>
      <c r="E84" s="42"/>
      <c r="F84" s="42"/>
      <c r="G84" s="42"/>
      <c r="H84" s="42"/>
      <c r="I84" s="167"/>
      <c r="J84" s="42"/>
      <c r="K84" s="35"/>
      <c r="L84" s="35"/>
      <c r="M84" s="35"/>
      <c r="N84" s="35"/>
      <c r="O84" s="35"/>
      <c r="P84" s="35"/>
      <c r="Q84" s="35"/>
      <c r="R84" s="43"/>
      <c r="S84" s="43"/>
      <c r="T84" s="42"/>
      <c r="U84" s="42"/>
      <c r="V84" s="36"/>
      <c r="W84" s="36"/>
      <c r="X84" s="49"/>
      <c r="Y84" s="32"/>
      <c r="Z84" s="32"/>
      <c r="AA84" s="35"/>
      <c r="AB84" s="38"/>
      <c r="AC84" s="35"/>
      <c r="AD84" s="35"/>
      <c r="AE84" s="35"/>
      <c r="AF84" s="35"/>
      <c r="AG84" s="50"/>
      <c r="AH84" s="50"/>
      <c r="AI84" s="50"/>
      <c r="AJ84" s="50"/>
      <c r="AK84" s="50"/>
      <c r="AL84" s="79"/>
      <c r="AM84" s="80"/>
      <c r="AN84" s="55"/>
      <c r="AO84" s="58"/>
      <c r="AP84" s="59"/>
      <c r="AQ84" s="59"/>
      <c r="AR84" s="59"/>
      <c r="AS84" s="46"/>
      <c r="AT84" s="58"/>
      <c r="AU84" s="58"/>
      <c r="AV84" s="58"/>
      <c r="AW84" s="58"/>
      <c r="AY84" s="51"/>
      <c r="AZ84" s="51"/>
      <c r="BA84" s="51"/>
      <c r="BB84" s="199"/>
      <c r="BC84" s="199"/>
    </row>
    <row r="85" spans="1:55" ht="65.099999999999994" hidden="1" customHeight="1">
      <c r="A85" s="33">
        <v>68</v>
      </c>
      <c r="B85" s="42"/>
      <c r="C85" s="42"/>
      <c r="D85" s="42"/>
      <c r="E85" s="42"/>
      <c r="F85" s="42"/>
      <c r="G85" s="42"/>
      <c r="H85" s="42"/>
      <c r="I85" s="167"/>
      <c r="J85" s="42"/>
      <c r="K85" s="35"/>
      <c r="L85" s="35"/>
      <c r="M85" s="35"/>
      <c r="N85" s="35"/>
      <c r="O85" s="35"/>
      <c r="P85" s="35"/>
      <c r="Q85" s="35"/>
      <c r="R85" s="43"/>
      <c r="S85" s="43"/>
      <c r="T85" s="42"/>
      <c r="U85" s="42"/>
      <c r="V85" s="36"/>
      <c r="W85" s="36"/>
      <c r="X85" s="49"/>
      <c r="Y85" s="32"/>
      <c r="Z85" s="32"/>
      <c r="AA85" s="35"/>
      <c r="AB85" s="38"/>
      <c r="AC85" s="35"/>
      <c r="AD85" s="35"/>
      <c r="AE85" s="35"/>
      <c r="AF85" s="35"/>
      <c r="AG85" s="50"/>
      <c r="AH85" s="50"/>
      <c r="AI85" s="50"/>
      <c r="AJ85" s="50"/>
      <c r="AK85" s="50"/>
      <c r="AL85" s="79"/>
      <c r="AM85" s="80"/>
      <c r="AN85" s="55"/>
      <c r="AO85" s="58"/>
      <c r="AP85" s="59"/>
      <c r="AQ85" s="59"/>
      <c r="AR85" s="59"/>
      <c r="AS85" s="46"/>
      <c r="AT85" s="58"/>
      <c r="AU85" s="58"/>
      <c r="AV85" s="58"/>
      <c r="AW85" s="58"/>
      <c r="AY85" s="51"/>
      <c r="AZ85" s="51"/>
      <c r="BA85" s="51"/>
      <c r="BB85" s="199"/>
      <c r="BC85" s="199"/>
    </row>
    <row r="86" spans="1:55" ht="65.099999999999994" hidden="1" customHeight="1">
      <c r="A86" s="33">
        <v>69</v>
      </c>
      <c r="B86" s="42"/>
      <c r="C86" s="42"/>
      <c r="D86" s="42"/>
      <c r="E86" s="42"/>
      <c r="F86" s="42"/>
      <c r="G86" s="42"/>
      <c r="H86" s="42"/>
      <c r="I86" s="167"/>
      <c r="J86" s="42"/>
      <c r="K86" s="35"/>
      <c r="L86" s="35"/>
      <c r="M86" s="35"/>
      <c r="N86" s="35"/>
      <c r="O86" s="35"/>
      <c r="P86" s="35"/>
      <c r="Q86" s="35"/>
      <c r="R86" s="43"/>
      <c r="S86" s="43"/>
      <c r="T86" s="42"/>
      <c r="U86" s="42"/>
      <c r="V86" s="36"/>
      <c r="W86" s="36"/>
      <c r="X86" s="49"/>
      <c r="Y86" s="32"/>
      <c r="Z86" s="32"/>
      <c r="AA86" s="35"/>
      <c r="AB86" s="38"/>
      <c r="AC86" s="35"/>
      <c r="AD86" s="35"/>
      <c r="AE86" s="35"/>
      <c r="AF86" s="35"/>
      <c r="AG86" s="50"/>
      <c r="AH86" s="50"/>
      <c r="AI86" s="50"/>
      <c r="AJ86" s="50"/>
      <c r="AK86" s="50"/>
      <c r="AL86" s="79"/>
      <c r="AM86" s="80"/>
      <c r="AN86" s="55"/>
      <c r="AO86" s="58"/>
      <c r="AP86" s="59"/>
      <c r="AQ86" s="59"/>
      <c r="AR86" s="59"/>
      <c r="AS86" s="46"/>
      <c r="AT86" s="58"/>
      <c r="AU86" s="58"/>
      <c r="AV86" s="58"/>
      <c r="AW86" s="58"/>
      <c r="AY86" s="51"/>
      <c r="AZ86" s="51"/>
      <c r="BA86" s="51"/>
      <c r="BB86" s="199"/>
      <c r="BC86" s="199"/>
    </row>
    <row r="87" spans="1:55" ht="65.099999999999994" hidden="1" customHeight="1">
      <c r="A87" s="33">
        <v>70</v>
      </c>
      <c r="B87" s="42"/>
      <c r="C87" s="42"/>
      <c r="D87" s="42"/>
      <c r="E87" s="42"/>
      <c r="F87" s="42"/>
      <c r="G87" s="42"/>
      <c r="H87" s="42"/>
      <c r="I87" s="167"/>
      <c r="J87" s="42"/>
      <c r="K87" s="35"/>
      <c r="L87" s="35"/>
      <c r="M87" s="35"/>
      <c r="N87" s="35"/>
      <c r="O87" s="35"/>
      <c r="P87" s="35"/>
      <c r="Q87" s="35"/>
      <c r="R87" s="43"/>
      <c r="S87" s="43"/>
      <c r="T87" s="42"/>
      <c r="U87" s="42"/>
      <c r="V87" s="36"/>
      <c r="W87" s="36"/>
      <c r="X87" s="49"/>
      <c r="Y87" s="32"/>
      <c r="Z87" s="32"/>
      <c r="AA87" s="35"/>
      <c r="AB87" s="38"/>
      <c r="AC87" s="35"/>
      <c r="AD87" s="35"/>
      <c r="AE87" s="35"/>
      <c r="AF87" s="35"/>
      <c r="AG87" s="50"/>
      <c r="AH87" s="50"/>
      <c r="AI87" s="50"/>
      <c r="AJ87" s="50"/>
      <c r="AK87" s="50"/>
      <c r="AL87" s="79"/>
      <c r="AM87" s="80"/>
      <c r="AN87" s="55"/>
      <c r="AO87" s="58"/>
      <c r="AP87" s="59"/>
      <c r="AQ87" s="59"/>
      <c r="AR87" s="59"/>
      <c r="AS87" s="46"/>
      <c r="AT87" s="58"/>
      <c r="AU87" s="58"/>
      <c r="AV87" s="58"/>
      <c r="AW87" s="58"/>
      <c r="AY87" s="51"/>
      <c r="AZ87" s="51"/>
      <c r="BA87" s="51"/>
      <c r="BB87" s="199"/>
      <c r="BC87" s="199"/>
    </row>
    <row r="88" spans="1:55" ht="65.099999999999994" hidden="1" customHeight="1">
      <c r="A88" s="33">
        <v>71</v>
      </c>
      <c r="B88" s="42"/>
      <c r="C88" s="42"/>
      <c r="D88" s="42"/>
      <c r="E88" s="42"/>
      <c r="F88" s="42"/>
      <c r="G88" s="42"/>
      <c r="H88" s="42"/>
      <c r="I88" s="167"/>
      <c r="J88" s="42"/>
      <c r="K88" s="35"/>
      <c r="L88" s="35"/>
      <c r="M88" s="35"/>
      <c r="N88" s="35"/>
      <c r="O88" s="35"/>
      <c r="P88" s="35"/>
      <c r="Q88" s="35"/>
      <c r="R88" s="43"/>
      <c r="S88" s="43"/>
      <c r="T88" s="42"/>
      <c r="U88" s="42"/>
      <c r="V88" s="36"/>
      <c r="W88" s="36"/>
      <c r="X88" s="49"/>
      <c r="Y88" s="32"/>
      <c r="Z88" s="32"/>
      <c r="AA88" s="35"/>
      <c r="AB88" s="38"/>
      <c r="AC88" s="35"/>
      <c r="AD88" s="35"/>
      <c r="AE88" s="35"/>
      <c r="AF88" s="35"/>
      <c r="AG88" s="50"/>
      <c r="AH88" s="50"/>
      <c r="AI88" s="50"/>
      <c r="AJ88" s="50"/>
      <c r="AK88" s="50"/>
      <c r="AL88" s="79"/>
      <c r="AM88" s="80"/>
      <c r="AN88" s="55"/>
      <c r="AO88" s="58"/>
      <c r="AP88" s="59"/>
      <c r="AQ88" s="59"/>
      <c r="AR88" s="59"/>
      <c r="AS88" s="46"/>
      <c r="AT88" s="58"/>
      <c r="AU88" s="58"/>
      <c r="AV88" s="58"/>
      <c r="AW88" s="58"/>
      <c r="AY88" s="51"/>
      <c r="AZ88" s="51"/>
      <c r="BA88" s="51"/>
      <c r="BB88" s="199"/>
      <c r="BC88" s="199"/>
    </row>
    <row r="89" spans="1:55" ht="65.099999999999994" hidden="1" customHeight="1">
      <c r="A89" s="33">
        <v>72</v>
      </c>
      <c r="B89" s="42"/>
      <c r="C89" s="42"/>
      <c r="D89" s="42"/>
      <c r="E89" s="42"/>
      <c r="F89" s="42"/>
      <c r="G89" s="42"/>
      <c r="H89" s="42"/>
      <c r="I89" s="167"/>
      <c r="J89" s="42"/>
      <c r="K89" s="35"/>
      <c r="L89" s="35"/>
      <c r="M89" s="35"/>
      <c r="N89" s="35"/>
      <c r="O89" s="35"/>
      <c r="P89" s="35"/>
      <c r="Q89" s="35"/>
      <c r="R89" s="43"/>
      <c r="S89" s="43"/>
      <c r="T89" s="42"/>
      <c r="U89" s="42"/>
      <c r="V89" s="36"/>
      <c r="W89" s="36"/>
      <c r="X89" s="49"/>
      <c r="Y89" s="32"/>
      <c r="Z89" s="32"/>
      <c r="AA89" s="35"/>
      <c r="AB89" s="38"/>
      <c r="AC89" s="35"/>
      <c r="AD89" s="35"/>
      <c r="AE89" s="35"/>
      <c r="AF89" s="35"/>
      <c r="AG89" s="50"/>
      <c r="AH89" s="50"/>
      <c r="AI89" s="50"/>
      <c r="AJ89" s="50"/>
      <c r="AK89" s="50"/>
      <c r="AL89" s="79"/>
      <c r="AM89" s="80"/>
      <c r="AN89" s="55"/>
      <c r="AO89" s="58"/>
      <c r="AP89" s="59"/>
      <c r="AQ89" s="59"/>
      <c r="AR89" s="59"/>
      <c r="AS89" s="46"/>
      <c r="AT89" s="58"/>
      <c r="AU89" s="58"/>
      <c r="AV89" s="58"/>
      <c r="AW89" s="58"/>
      <c r="AY89" s="51"/>
      <c r="AZ89" s="51"/>
      <c r="BA89" s="51"/>
      <c r="BB89" s="199"/>
      <c r="BC89" s="199"/>
    </row>
    <row r="90" spans="1:55" ht="65.099999999999994" hidden="1" customHeight="1">
      <c r="A90" s="33">
        <v>73</v>
      </c>
      <c r="B90" s="42"/>
      <c r="C90" s="42"/>
      <c r="D90" s="42"/>
      <c r="E90" s="42"/>
      <c r="F90" s="42"/>
      <c r="G90" s="42"/>
      <c r="H90" s="42"/>
      <c r="I90" s="167"/>
      <c r="J90" s="42"/>
      <c r="K90" s="35"/>
      <c r="L90" s="35"/>
      <c r="M90" s="35"/>
      <c r="N90" s="35"/>
      <c r="O90" s="35"/>
      <c r="P90" s="35"/>
      <c r="Q90" s="35"/>
      <c r="R90" s="43"/>
      <c r="S90" s="43"/>
      <c r="T90" s="42"/>
      <c r="U90" s="42"/>
      <c r="V90" s="36"/>
      <c r="W90" s="36"/>
      <c r="X90" s="49"/>
      <c r="Y90" s="32"/>
      <c r="Z90" s="32"/>
      <c r="AA90" s="35"/>
      <c r="AB90" s="38"/>
      <c r="AC90" s="35"/>
      <c r="AD90" s="35"/>
      <c r="AE90" s="35"/>
      <c r="AF90" s="35"/>
      <c r="AG90" s="50"/>
      <c r="AH90" s="50"/>
      <c r="AI90" s="50"/>
      <c r="AJ90" s="50"/>
      <c r="AK90" s="50"/>
      <c r="AL90" s="79"/>
      <c r="AM90" s="80"/>
      <c r="AN90" s="55"/>
      <c r="AO90" s="58"/>
      <c r="AP90" s="59"/>
      <c r="AQ90" s="59"/>
      <c r="AR90" s="59"/>
      <c r="AS90" s="46"/>
      <c r="AT90" s="58"/>
      <c r="AU90" s="58"/>
      <c r="AV90" s="58"/>
      <c r="AW90" s="58"/>
      <c r="AY90" s="51"/>
      <c r="AZ90" s="51"/>
      <c r="BA90" s="51"/>
      <c r="BB90" s="199"/>
      <c r="BC90" s="199"/>
    </row>
    <row r="91" spans="1:55" ht="65.099999999999994" hidden="1" customHeight="1">
      <c r="A91" s="33">
        <v>74</v>
      </c>
      <c r="B91" s="42"/>
      <c r="C91" s="42"/>
      <c r="D91" s="42"/>
      <c r="E91" s="42"/>
      <c r="F91" s="42"/>
      <c r="G91" s="42"/>
      <c r="H91" s="42"/>
      <c r="I91" s="167"/>
      <c r="J91" s="42"/>
      <c r="K91" s="35"/>
      <c r="L91" s="35"/>
      <c r="M91" s="35"/>
      <c r="N91" s="35"/>
      <c r="O91" s="35"/>
      <c r="P91" s="35"/>
      <c r="Q91" s="35"/>
      <c r="R91" s="43"/>
      <c r="S91" s="43"/>
      <c r="T91" s="42"/>
      <c r="U91" s="42"/>
      <c r="V91" s="36"/>
      <c r="W91" s="36"/>
      <c r="X91" s="49"/>
      <c r="Y91" s="32"/>
      <c r="Z91" s="32"/>
      <c r="AA91" s="35"/>
      <c r="AB91" s="38"/>
      <c r="AC91" s="35"/>
      <c r="AD91" s="35"/>
      <c r="AE91" s="35"/>
      <c r="AF91" s="35"/>
      <c r="AG91" s="50"/>
      <c r="AH91" s="50"/>
      <c r="AI91" s="50"/>
      <c r="AJ91" s="50"/>
      <c r="AK91" s="50"/>
      <c r="AL91" s="79"/>
      <c r="AM91" s="80"/>
      <c r="AN91" s="55"/>
      <c r="AO91" s="58"/>
      <c r="AP91" s="59"/>
      <c r="AQ91" s="59"/>
      <c r="AR91" s="59"/>
      <c r="AS91" s="46"/>
      <c r="AT91" s="58"/>
      <c r="AU91" s="58"/>
      <c r="AV91" s="58"/>
      <c r="AW91" s="58"/>
      <c r="AY91" s="51"/>
      <c r="AZ91" s="51"/>
      <c r="BA91" s="51"/>
      <c r="BB91" s="199"/>
      <c r="BC91" s="199"/>
    </row>
    <row r="92" spans="1:55" ht="65.099999999999994" hidden="1" customHeight="1">
      <c r="A92" s="33">
        <v>75</v>
      </c>
      <c r="B92" s="42"/>
      <c r="C92" s="42"/>
      <c r="D92" s="42"/>
      <c r="E92" s="42"/>
      <c r="F92" s="42"/>
      <c r="G92" s="42"/>
      <c r="H92" s="42"/>
      <c r="I92" s="167"/>
      <c r="J92" s="42"/>
      <c r="K92" s="35"/>
      <c r="L92" s="35"/>
      <c r="M92" s="35"/>
      <c r="N92" s="35"/>
      <c r="O92" s="35"/>
      <c r="P92" s="35"/>
      <c r="Q92" s="35"/>
      <c r="R92" s="43"/>
      <c r="S92" s="43"/>
      <c r="T92" s="42"/>
      <c r="U92" s="42"/>
      <c r="V92" s="36"/>
      <c r="W92" s="36"/>
      <c r="X92" s="49"/>
      <c r="Y92" s="32"/>
      <c r="Z92" s="32"/>
      <c r="AA92" s="35"/>
      <c r="AB92" s="38"/>
      <c r="AC92" s="35"/>
      <c r="AD92" s="35"/>
      <c r="AE92" s="35"/>
      <c r="AF92" s="35"/>
      <c r="AG92" s="50"/>
      <c r="AH92" s="50"/>
      <c r="AI92" s="50"/>
      <c r="AJ92" s="50"/>
      <c r="AK92" s="50"/>
      <c r="AL92" s="79"/>
      <c r="AM92" s="80"/>
      <c r="AN92" s="55"/>
      <c r="AO92" s="58"/>
      <c r="AP92" s="59"/>
      <c r="AQ92" s="59"/>
      <c r="AR92" s="59"/>
      <c r="AS92" s="46"/>
      <c r="AT92" s="58"/>
      <c r="AU92" s="58"/>
      <c r="AV92" s="58"/>
      <c r="AW92" s="58"/>
      <c r="AY92" s="51"/>
      <c r="AZ92" s="51"/>
      <c r="BA92" s="51"/>
      <c r="BB92" s="199"/>
      <c r="BC92" s="199"/>
    </row>
    <row r="93" spans="1:55" ht="65.099999999999994" hidden="1" customHeight="1">
      <c r="A93" s="33">
        <v>76</v>
      </c>
      <c r="B93" s="42"/>
      <c r="C93" s="42"/>
      <c r="D93" s="42"/>
      <c r="E93" s="42"/>
      <c r="F93" s="42"/>
      <c r="G93" s="42"/>
      <c r="H93" s="42"/>
      <c r="I93" s="167"/>
      <c r="J93" s="42"/>
      <c r="K93" s="35"/>
      <c r="L93" s="35"/>
      <c r="M93" s="35"/>
      <c r="N93" s="35"/>
      <c r="O93" s="35"/>
      <c r="P93" s="35"/>
      <c r="Q93" s="35"/>
      <c r="R93" s="43"/>
      <c r="S93" s="43"/>
      <c r="T93" s="42"/>
      <c r="U93" s="42"/>
      <c r="V93" s="36"/>
      <c r="W93" s="36"/>
      <c r="X93" s="49"/>
      <c r="Y93" s="32"/>
      <c r="Z93" s="32"/>
      <c r="AA93" s="35"/>
      <c r="AB93" s="38"/>
      <c r="AC93" s="35"/>
      <c r="AD93" s="35"/>
      <c r="AE93" s="35"/>
      <c r="AF93" s="35"/>
      <c r="AG93" s="50"/>
      <c r="AH93" s="50"/>
      <c r="AI93" s="50"/>
      <c r="AJ93" s="50"/>
      <c r="AK93" s="50"/>
      <c r="AL93" s="79"/>
      <c r="AM93" s="80"/>
      <c r="AN93" s="55"/>
      <c r="AO93" s="58"/>
      <c r="AP93" s="59"/>
      <c r="AQ93" s="59"/>
      <c r="AR93" s="59"/>
      <c r="AS93" s="46"/>
      <c r="AT93" s="58"/>
      <c r="AU93" s="58"/>
      <c r="AV93" s="58"/>
      <c r="AW93" s="58"/>
      <c r="AY93" s="51"/>
      <c r="AZ93" s="51"/>
      <c r="BA93" s="51"/>
      <c r="BB93" s="199"/>
      <c r="BC93" s="199"/>
    </row>
    <row r="94" spans="1:55" ht="65.099999999999994" hidden="1" customHeight="1">
      <c r="A94" s="33">
        <v>77</v>
      </c>
      <c r="B94" s="42"/>
      <c r="C94" s="42"/>
      <c r="D94" s="42"/>
      <c r="E94" s="42"/>
      <c r="F94" s="42"/>
      <c r="G94" s="42"/>
      <c r="H94" s="42"/>
      <c r="I94" s="167"/>
      <c r="J94" s="42"/>
      <c r="K94" s="35"/>
      <c r="L94" s="35"/>
      <c r="M94" s="35"/>
      <c r="N94" s="35"/>
      <c r="O94" s="35"/>
      <c r="P94" s="35"/>
      <c r="Q94" s="35"/>
      <c r="R94" s="43"/>
      <c r="S94" s="43"/>
      <c r="T94" s="42"/>
      <c r="U94" s="42"/>
      <c r="V94" s="36"/>
      <c r="W94" s="36"/>
      <c r="X94" s="49"/>
      <c r="Y94" s="32"/>
      <c r="Z94" s="32"/>
      <c r="AA94" s="35"/>
      <c r="AB94" s="38"/>
      <c r="AC94" s="35"/>
      <c r="AD94" s="35"/>
      <c r="AE94" s="35"/>
      <c r="AF94" s="35"/>
      <c r="AG94" s="50"/>
      <c r="AH94" s="50"/>
      <c r="AI94" s="50"/>
      <c r="AJ94" s="50"/>
      <c r="AK94" s="50"/>
      <c r="AL94" s="79"/>
      <c r="AM94" s="80"/>
      <c r="AN94" s="55"/>
      <c r="AO94" s="58"/>
      <c r="AP94" s="59"/>
      <c r="AQ94" s="59"/>
      <c r="AR94" s="59"/>
      <c r="AS94" s="46"/>
      <c r="AT94" s="58"/>
      <c r="AU94" s="58"/>
      <c r="AV94" s="58"/>
      <c r="AW94" s="58"/>
      <c r="AY94" s="51"/>
      <c r="AZ94" s="51"/>
      <c r="BA94" s="51"/>
      <c r="BB94" s="199"/>
      <c r="BC94" s="199"/>
    </row>
    <row r="95" spans="1:55" ht="65.099999999999994" hidden="1" customHeight="1">
      <c r="A95" s="33">
        <v>78</v>
      </c>
      <c r="B95" s="42"/>
      <c r="C95" s="42"/>
      <c r="D95" s="42"/>
      <c r="E95" s="42"/>
      <c r="F95" s="42"/>
      <c r="G95" s="42"/>
      <c r="H95" s="42"/>
      <c r="I95" s="167"/>
      <c r="J95" s="42"/>
      <c r="K95" s="35"/>
      <c r="L95" s="35"/>
      <c r="M95" s="35"/>
      <c r="N95" s="35"/>
      <c r="O95" s="35"/>
      <c r="P95" s="35"/>
      <c r="Q95" s="35"/>
      <c r="R95" s="43"/>
      <c r="S95" s="43"/>
      <c r="T95" s="42"/>
      <c r="U95" s="42"/>
      <c r="V95" s="36"/>
      <c r="W95" s="36"/>
      <c r="X95" s="49"/>
      <c r="Y95" s="32"/>
      <c r="Z95" s="32"/>
      <c r="AA95" s="35"/>
      <c r="AB95" s="38"/>
      <c r="AC95" s="35"/>
      <c r="AD95" s="35"/>
      <c r="AE95" s="35"/>
      <c r="AF95" s="35"/>
      <c r="AG95" s="50"/>
      <c r="AH95" s="50"/>
      <c r="AI95" s="50"/>
      <c r="AJ95" s="50"/>
      <c r="AK95" s="50"/>
      <c r="AL95" s="79"/>
      <c r="AM95" s="80"/>
      <c r="AN95" s="55"/>
      <c r="AO95" s="58"/>
      <c r="AP95" s="59"/>
      <c r="AQ95" s="59"/>
      <c r="AR95" s="59"/>
      <c r="AS95" s="46"/>
      <c r="AT95" s="58"/>
      <c r="AU95" s="58"/>
      <c r="AV95" s="58"/>
      <c r="AW95" s="58"/>
      <c r="AY95" s="51"/>
      <c r="AZ95" s="51"/>
      <c r="BA95" s="51"/>
      <c r="BB95" s="199"/>
      <c r="BC95" s="199"/>
    </row>
    <row r="96" spans="1:55" ht="65.099999999999994" hidden="1" customHeight="1">
      <c r="A96" s="33">
        <v>79</v>
      </c>
      <c r="B96" s="42"/>
      <c r="C96" s="42"/>
      <c r="D96" s="42"/>
      <c r="E96" s="42"/>
      <c r="F96" s="42"/>
      <c r="G96" s="42"/>
      <c r="H96" s="42"/>
      <c r="I96" s="167"/>
      <c r="J96" s="42"/>
      <c r="K96" s="35"/>
      <c r="L96" s="35"/>
      <c r="M96" s="35"/>
      <c r="N96" s="35"/>
      <c r="O96" s="35"/>
      <c r="P96" s="35"/>
      <c r="Q96" s="35"/>
      <c r="R96" s="43"/>
      <c r="S96" s="43"/>
      <c r="T96" s="42"/>
      <c r="U96" s="42"/>
      <c r="V96" s="36"/>
      <c r="W96" s="36"/>
      <c r="X96" s="49"/>
      <c r="Y96" s="32"/>
      <c r="Z96" s="32"/>
      <c r="AA96" s="35"/>
      <c r="AB96" s="38"/>
      <c r="AC96" s="35"/>
      <c r="AD96" s="35"/>
      <c r="AE96" s="35"/>
      <c r="AF96" s="35"/>
      <c r="AG96" s="50"/>
      <c r="AH96" s="50"/>
      <c r="AI96" s="50"/>
      <c r="AJ96" s="50"/>
      <c r="AK96" s="50"/>
      <c r="AL96" s="79"/>
      <c r="AM96" s="80"/>
      <c r="AN96" s="55"/>
      <c r="AO96" s="58"/>
      <c r="AP96" s="59"/>
      <c r="AQ96" s="59"/>
      <c r="AR96" s="59"/>
      <c r="AS96" s="46"/>
      <c r="AT96" s="58"/>
      <c r="AU96" s="58"/>
      <c r="AV96" s="58"/>
      <c r="AW96" s="58"/>
      <c r="AY96" s="51"/>
      <c r="AZ96" s="51"/>
      <c r="BA96" s="51"/>
      <c r="BB96" s="199"/>
      <c r="BC96" s="199"/>
    </row>
    <row r="97" spans="1:55" ht="65.099999999999994" hidden="1" customHeight="1">
      <c r="A97" s="33">
        <v>80</v>
      </c>
      <c r="B97" s="42"/>
      <c r="C97" s="42"/>
      <c r="D97" s="42"/>
      <c r="E97" s="42"/>
      <c r="F97" s="42"/>
      <c r="G97" s="42"/>
      <c r="H97" s="42"/>
      <c r="I97" s="167"/>
      <c r="J97" s="42"/>
      <c r="K97" s="35"/>
      <c r="L97" s="35"/>
      <c r="M97" s="35"/>
      <c r="N97" s="35"/>
      <c r="O97" s="35"/>
      <c r="P97" s="35"/>
      <c r="Q97" s="35"/>
      <c r="R97" s="43"/>
      <c r="S97" s="43"/>
      <c r="T97" s="42"/>
      <c r="U97" s="42"/>
      <c r="V97" s="36"/>
      <c r="W97" s="36"/>
      <c r="X97" s="49"/>
      <c r="Y97" s="32"/>
      <c r="Z97" s="32"/>
      <c r="AA97" s="35"/>
      <c r="AB97" s="38"/>
      <c r="AC97" s="35"/>
      <c r="AD97" s="35"/>
      <c r="AE97" s="35"/>
      <c r="AF97" s="35"/>
      <c r="AG97" s="50"/>
      <c r="AH97" s="50"/>
      <c r="AI97" s="50"/>
      <c r="AJ97" s="50"/>
      <c r="AK97" s="50"/>
      <c r="AL97" s="79"/>
      <c r="AM97" s="80"/>
      <c r="AN97" s="55"/>
      <c r="AO97" s="58"/>
      <c r="AP97" s="59"/>
      <c r="AQ97" s="59"/>
      <c r="AR97" s="59"/>
      <c r="AS97" s="46"/>
      <c r="AT97" s="58"/>
      <c r="AU97" s="58"/>
      <c r="AV97" s="58"/>
      <c r="AW97" s="58"/>
      <c r="AY97" s="51"/>
      <c r="AZ97" s="51"/>
      <c r="BA97" s="51"/>
      <c r="BB97" s="199"/>
      <c r="BC97" s="199"/>
    </row>
    <row r="98" spans="1:55" ht="65.099999999999994" hidden="1" customHeight="1">
      <c r="A98" s="33">
        <v>81</v>
      </c>
      <c r="B98" s="42"/>
      <c r="C98" s="42"/>
      <c r="D98" s="42"/>
      <c r="E98" s="42"/>
      <c r="F98" s="42"/>
      <c r="G98" s="42"/>
      <c r="H98" s="42"/>
      <c r="I98" s="167"/>
      <c r="J98" s="42"/>
      <c r="K98" s="35"/>
      <c r="L98" s="35"/>
      <c r="M98" s="35"/>
      <c r="N98" s="35"/>
      <c r="O98" s="35"/>
      <c r="P98" s="35"/>
      <c r="Q98" s="35"/>
      <c r="R98" s="43"/>
      <c r="S98" s="43"/>
      <c r="T98" s="42"/>
      <c r="U98" s="42"/>
      <c r="V98" s="36"/>
      <c r="W98" s="36"/>
      <c r="X98" s="49"/>
      <c r="Y98" s="32"/>
      <c r="Z98" s="32"/>
      <c r="AA98" s="35"/>
      <c r="AB98" s="38"/>
      <c r="AC98" s="35"/>
      <c r="AD98" s="35"/>
      <c r="AE98" s="35"/>
      <c r="AF98" s="35"/>
      <c r="AG98" s="50"/>
      <c r="AH98" s="50"/>
      <c r="AI98" s="50"/>
      <c r="AJ98" s="50"/>
      <c r="AK98" s="50"/>
      <c r="AL98" s="79"/>
      <c r="AM98" s="80"/>
      <c r="AN98" s="55"/>
      <c r="AO98" s="58"/>
      <c r="AP98" s="59"/>
      <c r="AQ98" s="59"/>
      <c r="AR98" s="59"/>
      <c r="AS98" s="46"/>
      <c r="AT98" s="58"/>
      <c r="AU98" s="58"/>
      <c r="AV98" s="58"/>
      <c r="AW98" s="58"/>
      <c r="AY98" s="51"/>
      <c r="AZ98" s="51"/>
      <c r="BA98" s="51"/>
      <c r="BB98" s="199"/>
      <c r="BC98" s="199"/>
    </row>
    <row r="99" spans="1:55" ht="65.099999999999994" hidden="1" customHeight="1">
      <c r="A99" s="33">
        <v>82</v>
      </c>
      <c r="B99" s="42"/>
      <c r="C99" s="42"/>
      <c r="D99" s="42"/>
      <c r="E99" s="42"/>
      <c r="F99" s="42"/>
      <c r="G99" s="42"/>
      <c r="H99" s="42"/>
      <c r="I99" s="167"/>
      <c r="J99" s="42"/>
      <c r="K99" s="35"/>
      <c r="L99" s="35"/>
      <c r="M99" s="35"/>
      <c r="N99" s="35"/>
      <c r="O99" s="35"/>
      <c r="P99" s="35"/>
      <c r="Q99" s="35"/>
      <c r="R99" s="43"/>
      <c r="S99" s="43"/>
      <c r="T99" s="42"/>
      <c r="U99" s="42"/>
      <c r="V99" s="36"/>
      <c r="W99" s="36"/>
      <c r="X99" s="49"/>
      <c r="Y99" s="32"/>
      <c r="Z99" s="32"/>
      <c r="AA99" s="35"/>
      <c r="AB99" s="38"/>
      <c r="AC99" s="35"/>
      <c r="AD99" s="35"/>
      <c r="AE99" s="35"/>
      <c r="AF99" s="35"/>
      <c r="AG99" s="50"/>
      <c r="AH99" s="50"/>
      <c r="AI99" s="50"/>
      <c r="AJ99" s="50"/>
      <c r="AK99" s="50"/>
      <c r="AL99" s="79"/>
      <c r="AM99" s="80"/>
      <c r="AN99" s="55"/>
      <c r="AO99" s="58"/>
      <c r="AP99" s="59"/>
      <c r="AQ99" s="59"/>
      <c r="AR99" s="59"/>
      <c r="AS99" s="46"/>
      <c r="AT99" s="58"/>
      <c r="AU99" s="58"/>
      <c r="AV99" s="58"/>
      <c r="AW99" s="58"/>
      <c r="AY99" s="51"/>
      <c r="AZ99" s="51"/>
      <c r="BA99" s="51"/>
      <c r="BB99" s="199"/>
      <c r="BC99" s="199"/>
    </row>
    <row r="100" spans="1:55" ht="65.099999999999994" hidden="1" customHeight="1">
      <c r="A100" s="33">
        <v>83</v>
      </c>
      <c r="B100" s="42"/>
      <c r="C100" s="42"/>
      <c r="D100" s="42"/>
      <c r="E100" s="42"/>
      <c r="F100" s="42"/>
      <c r="G100" s="42"/>
      <c r="H100" s="42"/>
      <c r="I100" s="167"/>
      <c r="J100" s="42"/>
      <c r="K100" s="35"/>
      <c r="L100" s="35"/>
      <c r="M100" s="35"/>
      <c r="N100" s="35"/>
      <c r="O100" s="35"/>
      <c r="P100" s="35"/>
      <c r="Q100" s="35"/>
      <c r="R100" s="43"/>
      <c r="S100" s="43"/>
      <c r="T100" s="42"/>
      <c r="U100" s="42"/>
      <c r="V100" s="36"/>
      <c r="W100" s="36"/>
      <c r="X100" s="49"/>
      <c r="Y100" s="32"/>
      <c r="Z100" s="32"/>
      <c r="AA100" s="35"/>
      <c r="AB100" s="38"/>
      <c r="AC100" s="35"/>
      <c r="AD100" s="35"/>
      <c r="AE100" s="35"/>
      <c r="AF100" s="35"/>
      <c r="AG100" s="50"/>
      <c r="AH100" s="50"/>
      <c r="AI100" s="50"/>
      <c r="AJ100" s="50"/>
      <c r="AK100" s="50"/>
      <c r="AL100" s="79"/>
      <c r="AM100" s="80"/>
      <c r="AN100" s="55"/>
      <c r="AO100" s="58"/>
      <c r="AP100" s="59"/>
      <c r="AQ100" s="59"/>
      <c r="AR100" s="59"/>
      <c r="AS100" s="46"/>
      <c r="AT100" s="58"/>
      <c r="AU100" s="58"/>
      <c r="AV100" s="58"/>
      <c r="AW100" s="58"/>
      <c r="AY100" s="51"/>
      <c r="AZ100" s="51"/>
      <c r="BA100" s="51"/>
      <c r="BB100" s="199"/>
      <c r="BC100" s="199"/>
    </row>
    <row r="101" spans="1:55" ht="65.099999999999994" hidden="1" customHeight="1">
      <c r="A101" s="33">
        <v>84</v>
      </c>
      <c r="B101" s="42"/>
      <c r="C101" s="42"/>
      <c r="D101" s="42"/>
      <c r="E101" s="42"/>
      <c r="F101" s="42"/>
      <c r="G101" s="42"/>
      <c r="H101" s="42"/>
      <c r="I101" s="167"/>
      <c r="J101" s="42"/>
      <c r="K101" s="35"/>
      <c r="L101" s="35"/>
      <c r="M101" s="35"/>
      <c r="N101" s="35"/>
      <c r="O101" s="35"/>
      <c r="P101" s="35"/>
      <c r="Q101" s="35"/>
      <c r="R101" s="43"/>
      <c r="S101" s="43"/>
      <c r="T101" s="42"/>
      <c r="U101" s="42"/>
      <c r="V101" s="36"/>
      <c r="W101" s="36"/>
      <c r="X101" s="49"/>
      <c r="Y101" s="32"/>
      <c r="Z101" s="32"/>
      <c r="AA101" s="35"/>
      <c r="AB101" s="38"/>
      <c r="AC101" s="35"/>
      <c r="AD101" s="35"/>
      <c r="AE101" s="35"/>
      <c r="AF101" s="35"/>
      <c r="AG101" s="50"/>
      <c r="AH101" s="50"/>
      <c r="AI101" s="50"/>
      <c r="AJ101" s="50"/>
      <c r="AK101" s="50"/>
      <c r="AL101" s="79"/>
      <c r="AM101" s="80"/>
      <c r="AN101" s="55"/>
      <c r="AO101" s="58"/>
      <c r="AP101" s="59"/>
      <c r="AQ101" s="59"/>
      <c r="AR101" s="59"/>
      <c r="AS101" s="46"/>
      <c r="AT101" s="58"/>
      <c r="AU101" s="58"/>
      <c r="AV101" s="58"/>
      <c r="AW101" s="58"/>
      <c r="AY101" s="51"/>
      <c r="AZ101" s="51"/>
      <c r="BA101" s="51"/>
      <c r="BB101" s="199"/>
      <c r="BC101" s="199"/>
    </row>
    <row r="102" spans="1:55" ht="65.099999999999994" hidden="1" customHeight="1">
      <c r="A102" s="33">
        <v>85</v>
      </c>
      <c r="B102" s="42"/>
      <c r="C102" s="42"/>
      <c r="D102" s="42"/>
      <c r="E102" s="42"/>
      <c r="F102" s="42"/>
      <c r="G102" s="42"/>
      <c r="H102" s="42"/>
      <c r="I102" s="167"/>
      <c r="J102" s="42"/>
      <c r="K102" s="35"/>
      <c r="L102" s="35"/>
      <c r="M102" s="35"/>
      <c r="N102" s="35"/>
      <c r="O102" s="35"/>
      <c r="P102" s="35"/>
      <c r="Q102" s="35"/>
      <c r="R102" s="43"/>
      <c r="S102" s="43"/>
      <c r="T102" s="42"/>
      <c r="U102" s="42"/>
      <c r="V102" s="36"/>
      <c r="W102" s="36"/>
      <c r="X102" s="49"/>
      <c r="Y102" s="32"/>
      <c r="Z102" s="32"/>
      <c r="AA102" s="35"/>
      <c r="AB102" s="38"/>
      <c r="AC102" s="35"/>
      <c r="AD102" s="35"/>
      <c r="AE102" s="35"/>
      <c r="AF102" s="35"/>
      <c r="AG102" s="50"/>
      <c r="AH102" s="50"/>
      <c r="AI102" s="50"/>
      <c r="AJ102" s="50"/>
      <c r="AK102" s="50"/>
      <c r="AL102" s="79"/>
      <c r="AM102" s="80"/>
      <c r="AN102" s="55"/>
      <c r="AO102" s="58"/>
      <c r="AP102" s="59"/>
      <c r="AQ102" s="59"/>
      <c r="AR102" s="59"/>
      <c r="AS102" s="46"/>
      <c r="AT102" s="58"/>
      <c r="AU102" s="58"/>
      <c r="AV102" s="58"/>
      <c r="AW102" s="58"/>
      <c r="AY102" s="51"/>
      <c r="AZ102" s="51"/>
      <c r="BA102" s="51"/>
      <c r="BB102" s="199"/>
      <c r="BC102" s="199"/>
    </row>
    <row r="103" spans="1:55" ht="65.099999999999994" hidden="1" customHeight="1">
      <c r="A103" s="33">
        <v>86</v>
      </c>
      <c r="B103" s="42"/>
      <c r="C103" s="42"/>
      <c r="D103" s="42"/>
      <c r="E103" s="42"/>
      <c r="F103" s="42"/>
      <c r="G103" s="42"/>
      <c r="H103" s="42"/>
      <c r="I103" s="167"/>
      <c r="J103" s="42"/>
      <c r="K103" s="35"/>
      <c r="L103" s="35"/>
      <c r="M103" s="35"/>
      <c r="N103" s="35"/>
      <c r="O103" s="35"/>
      <c r="P103" s="35"/>
      <c r="Q103" s="35"/>
      <c r="R103" s="43"/>
      <c r="S103" s="43"/>
      <c r="T103" s="42"/>
      <c r="U103" s="42"/>
      <c r="V103" s="36"/>
      <c r="W103" s="36"/>
      <c r="X103" s="49"/>
      <c r="Y103" s="32"/>
      <c r="Z103" s="32"/>
      <c r="AA103" s="35"/>
      <c r="AB103" s="38"/>
      <c r="AC103" s="35"/>
      <c r="AD103" s="35"/>
      <c r="AE103" s="35"/>
      <c r="AF103" s="35"/>
      <c r="AG103" s="50"/>
      <c r="AH103" s="50"/>
      <c r="AI103" s="50"/>
      <c r="AJ103" s="50"/>
      <c r="AK103" s="50"/>
      <c r="AL103" s="79"/>
      <c r="AM103" s="80"/>
      <c r="AN103" s="55"/>
      <c r="AO103" s="58"/>
      <c r="AP103" s="59"/>
      <c r="AQ103" s="59"/>
      <c r="AR103" s="59"/>
      <c r="AS103" s="46"/>
      <c r="AT103" s="58"/>
      <c r="AU103" s="58"/>
      <c r="AV103" s="58"/>
      <c r="AW103" s="58"/>
      <c r="AY103" s="51"/>
      <c r="AZ103" s="51"/>
      <c r="BA103" s="51"/>
      <c r="BB103" s="199"/>
      <c r="BC103" s="199"/>
    </row>
    <row r="104" spans="1:55" ht="65.099999999999994" hidden="1" customHeight="1">
      <c r="A104" s="33">
        <v>87</v>
      </c>
      <c r="B104" s="42"/>
      <c r="C104" s="42"/>
      <c r="D104" s="42"/>
      <c r="E104" s="42"/>
      <c r="F104" s="42"/>
      <c r="G104" s="42"/>
      <c r="H104" s="42"/>
      <c r="I104" s="167"/>
      <c r="J104" s="42"/>
      <c r="K104" s="35"/>
      <c r="L104" s="35"/>
      <c r="M104" s="35"/>
      <c r="N104" s="35"/>
      <c r="O104" s="35"/>
      <c r="P104" s="35"/>
      <c r="Q104" s="35"/>
      <c r="R104" s="43"/>
      <c r="S104" s="43"/>
      <c r="T104" s="42"/>
      <c r="U104" s="42"/>
      <c r="V104" s="36"/>
      <c r="W104" s="36"/>
      <c r="X104" s="49"/>
      <c r="Y104" s="32"/>
      <c r="Z104" s="32"/>
      <c r="AA104" s="35"/>
      <c r="AB104" s="38"/>
      <c r="AC104" s="35"/>
      <c r="AD104" s="35"/>
      <c r="AE104" s="35"/>
      <c r="AF104" s="35"/>
      <c r="AG104" s="50"/>
      <c r="AH104" s="50"/>
      <c r="AI104" s="50"/>
      <c r="AJ104" s="50"/>
      <c r="AK104" s="50"/>
      <c r="AL104" s="79"/>
      <c r="AM104" s="80"/>
      <c r="AN104" s="55"/>
      <c r="AO104" s="58"/>
      <c r="AP104" s="59"/>
      <c r="AQ104" s="59"/>
      <c r="AR104" s="59"/>
      <c r="AS104" s="46"/>
      <c r="AT104" s="58"/>
      <c r="AU104" s="58"/>
      <c r="AV104" s="58"/>
      <c r="AW104" s="58"/>
      <c r="AY104" s="51"/>
      <c r="AZ104" s="51"/>
      <c r="BA104" s="51"/>
      <c r="BB104" s="199"/>
      <c r="BC104" s="199"/>
    </row>
    <row r="105" spans="1:55" ht="65.099999999999994" hidden="1" customHeight="1">
      <c r="A105" s="33">
        <v>88</v>
      </c>
      <c r="B105" s="42"/>
      <c r="C105" s="42"/>
      <c r="D105" s="42"/>
      <c r="E105" s="42"/>
      <c r="F105" s="42"/>
      <c r="G105" s="42"/>
      <c r="H105" s="42"/>
      <c r="I105" s="167"/>
      <c r="J105" s="42"/>
      <c r="K105" s="35"/>
      <c r="L105" s="35"/>
      <c r="M105" s="35"/>
      <c r="N105" s="35"/>
      <c r="O105" s="35"/>
      <c r="P105" s="35"/>
      <c r="Q105" s="35"/>
      <c r="R105" s="43"/>
      <c r="S105" s="43"/>
      <c r="T105" s="42"/>
      <c r="U105" s="42"/>
      <c r="V105" s="36"/>
      <c r="W105" s="36"/>
      <c r="X105" s="49"/>
      <c r="Y105" s="32"/>
      <c r="Z105" s="32"/>
      <c r="AA105" s="35"/>
      <c r="AB105" s="38"/>
      <c r="AC105" s="35"/>
      <c r="AD105" s="35"/>
      <c r="AE105" s="35"/>
      <c r="AF105" s="35"/>
      <c r="AG105" s="50"/>
      <c r="AH105" s="50"/>
      <c r="AI105" s="50"/>
      <c r="AJ105" s="50"/>
      <c r="AK105" s="50"/>
      <c r="AL105" s="79"/>
      <c r="AM105" s="80"/>
      <c r="AN105" s="55"/>
      <c r="AO105" s="58"/>
      <c r="AP105" s="59"/>
      <c r="AQ105" s="59"/>
      <c r="AR105" s="59"/>
      <c r="AS105" s="46"/>
      <c r="AT105" s="58"/>
      <c r="AU105" s="58"/>
      <c r="AV105" s="58"/>
      <c r="AW105" s="58"/>
      <c r="AY105" s="51"/>
      <c r="AZ105" s="51"/>
      <c r="BA105" s="51"/>
      <c r="BB105" s="199"/>
      <c r="BC105" s="199"/>
    </row>
    <row r="106" spans="1:55" ht="65.099999999999994" hidden="1" customHeight="1">
      <c r="A106" s="33">
        <v>89</v>
      </c>
      <c r="B106" s="42"/>
      <c r="C106" s="42"/>
      <c r="D106" s="42"/>
      <c r="E106" s="42"/>
      <c r="F106" s="42"/>
      <c r="G106" s="42"/>
      <c r="H106" s="42"/>
      <c r="I106" s="167"/>
      <c r="J106" s="42"/>
      <c r="K106" s="35"/>
      <c r="L106" s="35"/>
      <c r="M106" s="35"/>
      <c r="N106" s="35"/>
      <c r="O106" s="35"/>
      <c r="P106" s="35"/>
      <c r="Q106" s="35"/>
      <c r="R106" s="43"/>
      <c r="S106" s="43"/>
      <c r="T106" s="42"/>
      <c r="U106" s="42"/>
      <c r="V106" s="36"/>
      <c r="W106" s="36"/>
      <c r="X106" s="49"/>
      <c r="Y106" s="32"/>
      <c r="Z106" s="32"/>
      <c r="AA106" s="35"/>
      <c r="AB106" s="38"/>
      <c r="AC106" s="35"/>
      <c r="AD106" s="35"/>
      <c r="AE106" s="35"/>
      <c r="AF106" s="35"/>
      <c r="AG106" s="50"/>
      <c r="AH106" s="50"/>
      <c r="AI106" s="50"/>
      <c r="AJ106" s="50"/>
      <c r="AK106" s="50"/>
      <c r="AL106" s="79"/>
      <c r="AM106" s="80"/>
      <c r="AN106" s="55"/>
      <c r="AO106" s="58"/>
      <c r="AP106" s="59"/>
      <c r="AQ106" s="59"/>
      <c r="AR106" s="59"/>
      <c r="AS106" s="46"/>
      <c r="AT106" s="58"/>
      <c r="AU106" s="58"/>
      <c r="AV106" s="58"/>
      <c r="AW106" s="58"/>
      <c r="AY106" s="51"/>
      <c r="AZ106" s="51"/>
      <c r="BA106" s="51"/>
      <c r="BB106" s="199"/>
      <c r="BC106" s="199"/>
    </row>
    <row r="107" spans="1:55" ht="65.099999999999994" hidden="1" customHeight="1">
      <c r="A107" s="33">
        <v>90</v>
      </c>
      <c r="B107" s="42"/>
      <c r="C107" s="42"/>
      <c r="D107" s="42"/>
      <c r="E107" s="42"/>
      <c r="F107" s="42"/>
      <c r="G107" s="42"/>
      <c r="H107" s="42"/>
      <c r="I107" s="167"/>
      <c r="J107" s="42"/>
      <c r="K107" s="35"/>
      <c r="L107" s="35"/>
      <c r="M107" s="35"/>
      <c r="N107" s="35"/>
      <c r="O107" s="35"/>
      <c r="P107" s="35"/>
      <c r="Q107" s="35"/>
      <c r="R107" s="43"/>
      <c r="S107" s="43"/>
      <c r="T107" s="42"/>
      <c r="U107" s="42"/>
      <c r="V107" s="36"/>
      <c r="W107" s="36"/>
      <c r="X107" s="49"/>
      <c r="Y107" s="32"/>
      <c r="Z107" s="32"/>
      <c r="AA107" s="35"/>
      <c r="AB107" s="38"/>
      <c r="AC107" s="35"/>
      <c r="AD107" s="35"/>
      <c r="AE107" s="35"/>
      <c r="AF107" s="35"/>
      <c r="AG107" s="50"/>
      <c r="AH107" s="50"/>
      <c r="AI107" s="50"/>
      <c r="AJ107" s="50"/>
      <c r="AK107" s="50"/>
      <c r="AL107" s="79"/>
      <c r="AM107" s="80"/>
      <c r="AN107" s="55"/>
      <c r="AO107" s="58"/>
      <c r="AP107" s="59"/>
      <c r="AQ107" s="59"/>
      <c r="AR107" s="59"/>
      <c r="AS107" s="46"/>
      <c r="AT107" s="58"/>
      <c r="AU107" s="58"/>
      <c r="AV107" s="58"/>
      <c r="AW107" s="58"/>
      <c r="AY107" s="51"/>
      <c r="AZ107" s="51"/>
      <c r="BA107" s="51"/>
      <c r="BB107" s="199"/>
      <c r="BC107" s="199"/>
    </row>
    <row r="108" spans="1:55" ht="65.099999999999994" hidden="1" customHeight="1">
      <c r="A108" s="33">
        <v>91</v>
      </c>
      <c r="B108" s="42"/>
      <c r="C108" s="42"/>
      <c r="D108" s="42"/>
      <c r="E108" s="42"/>
      <c r="F108" s="42"/>
      <c r="G108" s="42"/>
      <c r="H108" s="42"/>
      <c r="I108" s="167"/>
      <c r="J108" s="42"/>
      <c r="K108" s="35"/>
      <c r="L108" s="35"/>
      <c r="M108" s="35"/>
      <c r="N108" s="35"/>
      <c r="O108" s="35"/>
      <c r="P108" s="35"/>
      <c r="Q108" s="35"/>
      <c r="R108" s="43"/>
      <c r="S108" s="43"/>
      <c r="T108" s="42"/>
      <c r="U108" s="42"/>
      <c r="V108" s="36"/>
      <c r="W108" s="36"/>
      <c r="X108" s="49"/>
      <c r="Y108" s="32"/>
      <c r="Z108" s="32"/>
      <c r="AA108" s="35"/>
      <c r="AB108" s="38"/>
      <c r="AC108" s="35"/>
      <c r="AD108" s="35"/>
      <c r="AE108" s="35"/>
      <c r="AF108" s="35"/>
      <c r="AG108" s="50"/>
      <c r="AH108" s="50"/>
      <c r="AI108" s="50"/>
      <c r="AJ108" s="50"/>
      <c r="AK108" s="50"/>
      <c r="AL108" s="79"/>
      <c r="AM108" s="80"/>
      <c r="AN108" s="55"/>
      <c r="AO108" s="58"/>
      <c r="AP108" s="59"/>
      <c r="AQ108" s="59"/>
      <c r="AR108" s="59"/>
      <c r="AS108" s="46"/>
      <c r="AT108" s="58"/>
      <c r="AU108" s="58"/>
      <c r="AV108" s="58"/>
      <c r="AW108" s="58"/>
      <c r="AY108" s="51"/>
      <c r="AZ108" s="51"/>
      <c r="BA108" s="51"/>
      <c r="BB108" s="199"/>
      <c r="BC108" s="199"/>
    </row>
    <row r="109" spans="1:55" ht="65.099999999999994" hidden="1" customHeight="1">
      <c r="A109" s="33">
        <v>92</v>
      </c>
      <c r="B109" s="42"/>
      <c r="C109" s="42"/>
      <c r="D109" s="42"/>
      <c r="E109" s="42"/>
      <c r="F109" s="42"/>
      <c r="G109" s="42"/>
      <c r="H109" s="42"/>
      <c r="I109" s="167"/>
      <c r="J109" s="42"/>
      <c r="K109" s="35"/>
      <c r="L109" s="35"/>
      <c r="M109" s="35"/>
      <c r="N109" s="35"/>
      <c r="O109" s="35"/>
      <c r="P109" s="35"/>
      <c r="Q109" s="35"/>
      <c r="R109" s="43"/>
      <c r="S109" s="43"/>
      <c r="T109" s="42"/>
      <c r="U109" s="42"/>
      <c r="V109" s="36"/>
      <c r="W109" s="36"/>
      <c r="X109" s="49"/>
      <c r="Y109" s="32"/>
      <c r="Z109" s="32"/>
      <c r="AA109" s="35"/>
      <c r="AB109" s="38"/>
      <c r="AC109" s="35"/>
      <c r="AD109" s="35"/>
      <c r="AE109" s="35"/>
      <c r="AF109" s="35"/>
      <c r="AG109" s="50"/>
      <c r="AH109" s="50"/>
      <c r="AI109" s="50"/>
      <c r="AJ109" s="50"/>
      <c r="AK109" s="50"/>
      <c r="AL109" s="79"/>
      <c r="AM109" s="80"/>
      <c r="AN109" s="55"/>
      <c r="AO109" s="58"/>
      <c r="AP109" s="59"/>
      <c r="AQ109" s="59"/>
      <c r="AR109" s="59"/>
      <c r="AS109" s="46"/>
      <c r="AT109" s="58"/>
      <c r="AU109" s="58"/>
      <c r="AV109" s="58"/>
      <c r="AW109" s="58"/>
      <c r="AY109" s="51"/>
      <c r="AZ109" s="51"/>
      <c r="BA109" s="51"/>
      <c r="BB109" s="199"/>
      <c r="BC109" s="199"/>
    </row>
    <row r="110" spans="1:55" ht="65.099999999999994" hidden="1" customHeight="1">
      <c r="A110" s="33">
        <v>93</v>
      </c>
      <c r="B110" s="42"/>
      <c r="C110" s="42"/>
      <c r="D110" s="42"/>
      <c r="E110" s="42"/>
      <c r="F110" s="42"/>
      <c r="G110" s="42"/>
      <c r="H110" s="42"/>
      <c r="I110" s="167"/>
      <c r="J110" s="42"/>
      <c r="K110" s="35"/>
      <c r="L110" s="35"/>
      <c r="M110" s="35"/>
      <c r="N110" s="35"/>
      <c r="O110" s="35"/>
      <c r="P110" s="35"/>
      <c r="Q110" s="35"/>
      <c r="R110" s="43"/>
      <c r="S110" s="43"/>
      <c r="T110" s="42"/>
      <c r="U110" s="42"/>
      <c r="V110" s="36"/>
      <c r="W110" s="36"/>
      <c r="X110" s="49"/>
      <c r="Y110" s="32"/>
      <c r="Z110" s="32"/>
      <c r="AA110" s="35"/>
      <c r="AB110" s="38"/>
      <c r="AC110" s="35"/>
      <c r="AD110" s="35"/>
      <c r="AE110" s="35"/>
      <c r="AF110" s="35"/>
      <c r="AG110" s="50"/>
      <c r="AH110" s="50"/>
      <c r="AI110" s="50"/>
      <c r="AJ110" s="50"/>
      <c r="AK110" s="50"/>
      <c r="AL110" s="79"/>
      <c r="AM110" s="80"/>
      <c r="AN110" s="55"/>
      <c r="AO110" s="58"/>
      <c r="AP110" s="59"/>
      <c r="AQ110" s="59"/>
      <c r="AR110" s="59"/>
      <c r="AS110" s="46"/>
      <c r="AT110" s="58"/>
      <c r="AU110" s="58"/>
      <c r="AV110" s="58"/>
      <c r="AW110" s="58"/>
      <c r="AY110" s="51"/>
      <c r="AZ110" s="51"/>
      <c r="BA110" s="51"/>
      <c r="BB110" s="199"/>
      <c r="BC110" s="199"/>
    </row>
    <row r="111" spans="1:55" ht="65.099999999999994" hidden="1" customHeight="1">
      <c r="A111" s="33">
        <v>94</v>
      </c>
      <c r="B111" s="42"/>
      <c r="C111" s="42"/>
      <c r="D111" s="42"/>
      <c r="E111" s="42"/>
      <c r="F111" s="42"/>
      <c r="G111" s="42"/>
      <c r="H111" s="42"/>
      <c r="I111" s="167"/>
      <c r="J111" s="42"/>
      <c r="K111" s="35"/>
      <c r="L111" s="35"/>
      <c r="M111" s="35"/>
      <c r="N111" s="35"/>
      <c r="O111" s="35"/>
      <c r="P111" s="35"/>
      <c r="Q111" s="35"/>
      <c r="R111" s="43"/>
      <c r="S111" s="43"/>
      <c r="T111" s="42"/>
      <c r="U111" s="42"/>
      <c r="V111" s="36"/>
      <c r="W111" s="36"/>
      <c r="X111" s="49"/>
      <c r="Y111" s="32"/>
      <c r="Z111" s="32"/>
      <c r="AA111" s="35"/>
      <c r="AB111" s="38"/>
      <c r="AC111" s="35"/>
      <c r="AD111" s="35"/>
      <c r="AE111" s="35"/>
      <c r="AF111" s="35"/>
      <c r="AG111" s="50"/>
      <c r="AH111" s="50"/>
      <c r="AI111" s="50"/>
      <c r="AJ111" s="50"/>
      <c r="AK111" s="50"/>
      <c r="AL111" s="79"/>
      <c r="AM111" s="80"/>
      <c r="AN111" s="55"/>
      <c r="AO111" s="58"/>
      <c r="AP111" s="59"/>
      <c r="AQ111" s="59"/>
      <c r="AR111" s="59"/>
      <c r="AS111" s="46"/>
      <c r="AT111" s="58"/>
      <c r="AU111" s="58"/>
      <c r="AV111" s="58"/>
      <c r="AW111" s="58"/>
      <c r="AY111" s="51"/>
      <c r="AZ111" s="51"/>
      <c r="BA111" s="51"/>
      <c r="BB111" s="199"/>
      <c r="BC111" s="199"/>
    </row>
    <row r="112" spans="1:55" ht="65.099999999999994" hidden="1" customHeight="1">
      <c r="A112" s="33">
        <v>95</v>
      </c>
      <c r="B112" s="42"/>
      <c r="C112" s="42"/>
      <c r="D112" s="42"/>
      <c r="E112" s="42"/>
      <c r="F112" s="42"/>
      <c r="G112" s="42"/>
      <c r="H112" s="42"/>
      <c r="I112" s="167"/>
      <c r="J112" s="42"/>
      <c r="K112" s="35"/>
      <c r="L112" s="35"/>
      <c r="M112" s="35"/>
      <c r="N112" s="35"/>
      <c r="O112" s="35"/>
      <c r="P112" s="35"/>
      <c r="Q112" s="35"/>
      <c r="R112" s="43"/>
      <c r="S112" s="43"/>
      <c r="T112" s="42"/>
      <c r="U112" s="42"/>
      <c r="V112" s="36"/>
      <c r="W112" s="36"/>
      <c r="X112" s="49"/>
      <c r="Y112" s="32"/>
      <c r="Z112" s="32"/>
      <c r="AA112" s="35"/>
      <c r="AB112" s="38"/>
      <c r="AC112" s="35"/>
      <c r="AD112" s="35"/>
      <c r="AE112" s="35"/>
      <c r="AF112" s="35"/>
      <c r="AG112" s="50"/>
      <c r="AH112" s="50"/>
      <c r="AI112" s="50"/>
      <c r="AJ112" s="50"/>
      <c r="AK112" s="50"/>
      <c r="AL112" s="79"/>
      <c r="AM112" s="80"/>
      <c r="AN112" s="55"/>
      <c r="AO112" s="58"/>
      <c r="AP112" s="59"/>
      <c r="AQ112" s="59"/>
      <c r="AR112" s="59"/>
      <c r="AS112" s="46"/>
      <c r="AT112" s="58"/>
      <c r="AU112" s="58"/>
      <c r="AV112" s="58"/>
      <c r="AW112" s="58"/>
      <c r="AY112" s="51"/>
      <c r="AZ112" s="51"/>
      <c r="BA112" s="51"/>
      <c r="BB112" s="199"/>
      <c r="BC112" s="199"/>
    </row>
    <row r="113" spans="1:55" ht="65.099999999999994" hidden="1" customHeight="1">
      <c r="A113" s="33">
        <v>96</v>
      </c>
      <c r="B113" s="42"/>
      <c r="C113" s="42"/>
      <c r="D113" s="42"/>
      <c r="E113" s="42"/>
      <c r="F113" s="42"/>
      <c r="G113" s="42"/>
      <c r="H113" s="42"/>
      <c r="I113" s="167"/>
      <c r="J113" s="42"/>
      <c r="K113" s="35"/>
      <c r="L113" s="35"/>
      <c r="M113" s="35"/>
      <c r="N113" s="35"/>
      <c r="O113" s="35"/>
      <c r="P113" s="35"/>
      <c r="Q113" s="35"/>
      <c r="R113" s="43"/>
      <c r="S113" s="43"/>
      <c r="T113" s="42"/>
      <c r="U113" s="42"/>
      <c r="V113" s="36"/>
      <c r="W113" s="36"/>
      <c r="X113" s="49"/>
      <c r="Y113" s="32"/>
      <c r="Z113" s="32"/>
      <c r="AA113" s="35"/>
      <c r="AB113" s="38"/>
      <c r="AC113" s="35"/>
      <c r="AD113" s="35"/>
      <c r="AE113" s="35"/>
      <c r="AF113" s="35"/>
      <c r="AG113" s="50"/>
      <c r="AH113" s="50"/>
      <c r="AI113" s="50"/>
      <c r="AJ113" s="50"/>
      <c r="AK113" s="50"/>
      <c r="AL113" s="79"/>
      <c r="AM113" s="80"/>
      <c r="AN113" s="55"/>
      <c r="AO113" s="58"/>
      <c r="AP113" s="59"/>
      <c r="AQ113" s="59"/>
      <c r="AR113" s="59"/>
      <c r="AS113" s="46"/>
      <c r="AT113" s="58"/>
      <c r="AU113" s="58"/>
      <c r="AV113" s="58"/>
      <c r="AW113" s="58"/>
      <c r="AY113" s="51"/>
      <c r="AZ113" s="51"/>
      <c r="BA113" s="51"/>
      <c r="BB113" s="199"/>
      <c r="BC113" s="199"/>
    </row>
    <row r="114" spans="1:55" ht="65.099999999999994" hidden="1" customHeight="1">
      <c r="A114" s="33">
        <v>97</v>
      </c>
      <c r="B114" s="42"/>
      <c r="C114" s="42"/>
      <c r="D114" s="42"/>
      <c r="E114" s="42"/>
      <c r="F114" s="42"/>
      <c r="G114" s="42"/>
      <c r="H114" s="42"/>
      <c r="I114" s="167"/>
      <c r="J114" s="42"/>
      <c r="K114" s="35"/>
      <c r="L114" s="35"/>
      <c r="M114" s="35"/>
      <c r="N114" s="35"/>
      <c r="O114" s="35"/>
      <c r="P114" s="35"/>
      <c r="Q114" s="35"/>
      <c r="R114" s="43"/>
      <c r="S114" s="43"/>
      <c r="T114" s="42"/>
      <c r="U114" s="42"/>
      <c r="V114" s="36"/>
      <c r="W114" s="36"/>
      <c r="X114" s="49"/>
      <c r="Y114" s="32"/>
      <c r="Z114" s="32"/>
      <c r="AA114" s="35"/>
      <c r="AB114" s="38"/>
      <c r="AC114" s="35"/>
      <c r="AD114" s="35"/>
      <c r="AE114" s="35"/>
      <c r="AF114" s="35"/>
      <c r="AG114" s="50"/>
      <c r="AH114" s="50"/>
      <c r="AI114" s="50"/>
      <c r="AJ114" s="50"/>
      <c r="AK114" s="50"/>
      <c r="AL114" s="79"/>
      <c r="AM114" s="80"/>
      <c r="AN114" s="55"/>
      <c r="AO114" s="58"/>
      <c r="AP114" s="59"/>
      <c r="AQ114" s="59"/>
      <c r="AR114" s="59"/>
      <c r="AS114" s="46"/>
      <c r="AT114" s="58"/>
      <c r="AU114" s="58"/>
      <c r="AV114" s="58"/>
      <c r="AW114" s="58"/>
      <c r="AY114" s="51"/>
      <c r="AZ114" s="51"/>
      <c r="BA114" s="51"/>
      <c r="BB114" s="199"/>
      <c r="BC114" s="199"/>
    </row>
    <row r="115" spans="1:55" ht="65.099999999999994" hidden="1" customHeight="1">
      <c r="A115" s="33">
        <v>98</v>
      </c>
      <c r="B115" s="42"/>
      <c r="C115" s="42"/>
      <c r="D115" s="42"/>
      <c r="E115" s="42"/>
      <c r="F115" s="42"/>
      <c r="G115" s="42"/>
      <c r="H115" s="42"/>
      <c r="I115" s="167"/>
      <c r="J115" s="42"/>
      <c r="K115" s="35"/>
      <c r="L115" s="35"/>
      <c r="M115" s="35"/>
      <c r="N115" s="35"/>
      <c r="O115" s="35"/>
      <c r="P115" s="35"/>
      <c r="Q115" s="35"/>
      <c r="R115" s="43"/>
      <c r="S115" s="43"/>
      <c r="T115" s="42"/>
      <c r="U115" s="42"/>
      <c r="V115" s="36"/>
      <c r="W115" s="36"/>
      <c r="X115" s="49"/>
      <c r="Y115" s="32"/>
      <c r="Z115" s="32"/>
      <c r="AA115" s="35"/>
      <c r="AB115" s="38"/>
      <c r="AC115" s="35"/>
      <c r="AD115" s="35"/>
      <c r="AE115" s="35"/>
      <c r="AF115" s="35"/>
      <c r="AG115" s="50"/>
      <c r="AH115" s="50"/>
      <c r="AI115" s="50"/>
      <c r="AJ115" s="50"/>
      <c r="AK115" s="50"/>
      <c r="AL115" s="79"/>
      <c r="AM115" s="80"/>
      <c r="AN115" s="55"/>
      <c r="AO115" s="58"/>
      <c r="AP115" s="59"/>
      <c r="AQ115" s="59"/>
      <c r="AR115" s="59"/>
      <c r="AS115" s="46"/>
      <c r="AT115" s="58"/>
      <c r="AU115" s="58"/>
      <c r="AV115" s="58"/>
      <c r="AW115" s="58"/>
      <c r="AY115" s="51"/>
      <c r="AZ115" s="51"/>
      <c r="BA115" s="51"/>
      <c r="BB115" s="199"/>
      <c r="BC115" s="199"/>
    </row>
    <row r="116" spans="1:55" ht="65.099999999999994" hidden="1" customHeight="1">
      <c r="A116" s="33">
        <v>99</v>
      </c>
      <c r="B116" s="42"/>
      <c r="C116" s="42"/>
      <c r="D116" s="42"/>
      <c r="E116" s="42"/>
      <c r="F116" s="42"/>
      <c r="G116" s="42"/>
      <c r="H116" s="42"/>
      <c r="I116" s="167"/>
      <c r="J116" s="42"/>
      <c r="K116" s="35"/>
      <c r="L116" s="35"/>
      <c r="M116" s="35"/>
      <c r="N116" s="35"/>
      <c r="O116" s="35"/>
      <c r="P116" s="35"/>
      <c r="Q116" s="35"/>
      <c r="R116" s="43"/>
      <c r="S116" s="43"/>
      <c r="T116" s="42"/>
      <c r="U116" s="42"/>
      <c r="V116" s="36"/>
      <c r="W116" s="36"/>
      <c r="X116" s="49"/>
      <c r="Y116" s="32"/>
      <c r="Z116" s="32"/>
      <c r="AA116" s="35"/>
      <c r="AB116" s="38"/>
      <c r="AC116" s="35"/>
      <c r="AD116" s="35"/>
      <c r="AE116" s="35"/>
      <c r="AF116" s="35"/>
      <c r="AG116" s="50"/>
      <c r="AH116" s="50"/>
      <c r="AI116" s="50"/>
      <c r="AJ116" s="50"/>
      <c r="AK116" s="50"/>
      <c r="AL116" s="79"/>
      <c r="AM116" s="80"/>
      <c r="AN116" s="55"/>
      <c r="AO116" s="58"/>
      <c r="AP116" s="59"/>
      <c r="AQ116" s="59"/>
      <c r="AR116" s="59"/>
      <c r="AS116" s="46"/>
      <c r="AT116" s="58"/>
      <c r="AU116" s="58"/>
      <c r="AV116" s="58"/>
      <c r="AW116" s="58"/>
      <c r="AY116" s="51"/>
      <c r="AZ116" s="51"/>
      <c r="BA116" s="51"/>
      <c r="BB116" s="199"/>
      <c r="BC116" s="199"/>
    </row>
    <row r="117" spans="1:55" ht="65.099999999999994" hidden="1" customHeight="1">
      <c r="A117" s="33">
        <v>100</v>
      </c>
      <c r="B117" s="42"/>
      <c r="C117" s="42"/>
      <c r="D117" s="42"/>
      <c r="E117" s="42"/>
      <c r="F117" s="42"/>
      <c r="G117" s="42"/>
      <c r="H117" s="42"/>
      <c r="I117" s="167"/>
      <c r="J117" s="42"/>
      <c r="K117" s="35"/>
      <c r="L117" s="35"/>
      <c r="M117" s="35"/>
      <c r="N117" s="35"/>
      <c r="O117" s="35"/>
      <c r="P117" s="35"/>
      <c r="Q117" s="35"/>
      <c r="R117" s="43"/>
      <c r="S117" s="43"/>
      <c r="T117" s="42"/>
      <c r="U117" s="42"/>
      <c r="V117" s="36"/>
      <c r="W117" s="36"/>
      <c r="X117" s="49"/>
      <c r="Y117" s="32"/>
      <c r="Z117" s="32"/>
      <c r="AA117" s="35"/>
      <c r="AB117" s="38"/>
      <c r="AC117" s="35"/>
      <c r="AD117" s="35"/>
      <c r="AE117" s="35"/>
      <c r="AF117" s="35"/>
      <c r="AG117" s="50"/>
      <c r="AH117" s="50"/>
      <c r="AI117" s="50"/>
      <c r="AJ117" s="50"/>
      <c r="AK117" s="50"/>
      <c r="AL117" s="79"/>
      <c r="AM117" s="80"/>
      <c r="AN117" s="55"/>
      <c r="AO117" s="58"/>
      <c r="AP117" s="59"/>
      <c r="AQ117" s="59"/>
      <c r="AR117" s="59"/>
      <c r="AS117" s="46"/>
      <c r="AT117" s="58"/>
      <c r="AU117" s="58"/>
      <c r="AV117" s="58"/>
      <c r="AW117" s="58"/>
      <c r="AY117" s="51"/>
      <c r="AZ117" s="51"/>
      <c r="BA117" s="51"/>
      <c r="BB117" s="199"/>
      <c r="BC117" s="199"/>
    </row>
    <row r="118" spans="1:55" s="11" customFormat="1" ht="65.099999999999994" hidden="1" customHeight="1">
      <c r="A118" s="33">
        <v>101</v>
      </c>
      <c r="B118" s="42"/>
      <c r="C118" s="42"/>
      <c r="D118" s="42"/>
      <c r="E118" s="42"/>
      <c r="F118" s="42"/>
      <c r="G118" s="42"/>
      <c r="H118" s="42"/>
      <c r="I118" s="167"/>
      <c r="J118" s="42"/>
      <c r="K118" s="35"/>
      <c r="L118" s="35"/>
      <c r="M118" s="35"/>
      <c r="N118" s="35"/>
      <c r="O118" s="35"/>
      <c r="P118" s="35"/>
      <c r="Q118" s="35"/>
      <c r="R118" s="43"/>
      <c r="S118" s="43"/>
      <c r="T118" s="42"/>
      <c r="U118" s="42"/>
      <c r="V118" s="36"/>
      <c r="W118" s="36"/>
      <c r="X118" s="49"/>
      <c r="Y118" s="32"/>
      <c r="Z118" s="32"/>
      <c r="AA118" s="35"/>
      <c r="AB118" s="38"/>
      <c r="AC118" s="35"/>
      <c r="AD118" s="35"/>
      <c r="AE118" s="35"/>
      <c r="AF118" s="35"/>
      <c r="AG118" s="50"/>
      <c r="AH118" s="50"/>
      <c r="AI118" s="50"/>
      <c r="AJ118" s="50"/>
      <c r="AK118" s="50"/>
      <c r="AL118" s="79"/>
      <c r="AM118" s="80"/>
      <c r="AN118" s="55"/>
      <c r="AO118" s="58"/>
      <c r="AP118" s="59"/>
      <c r="AQ118" s="59"/>
      <c r="AR118" s="59"/>
      <c r="AS118" s="46"/>
      <c r="AT118" s="58"/>
      <c r="AU118" s="58"/>
      <c r="AV118" s="58"/>
      <c r="AW118" s="58"/>
      <c r="AY118" s="51"/>
      <c r="AZ118" s="51"/>
      <c r="BA118" s="51"/>
      <c r="BB118" s="199"/>
      <c r="BC118" s="199"/>
    </row>
    <row r="119" spans="1:55" s="11" customFormat="1" ht="65.099999999999994" hidden="1" customHeight="1">
      <c r="A119" s="33">
        <v>102</v>
      </c>
      <c r="B119" s="42"/>
      <c r="C119" s="42"/>
      <c r="D119" s="42"/>
      <c r="E119" s="42"/>
      <c r="F119" s="42"/>
      <c r="G119" s="42"/>
      <c r="H119" s="42"/>
      <c r="I119" s="167"/>
      <c r="J119" s="42"/>
      <c r="K119" s="35"/>
      <c r="L119" s="35"/>
      <c r="M119" s="35"/>
      <c r="N119" s="35"/>
      <c r="O119" s="35"/>
      <c r="P119" s="35"/>
      <c r="Q119" s="35"/>
      <c r="R119" s="43"/>
      <c r="S119" s="43"/>
      <c r="T119" s="42"/>
      <c r="U119" s="42"/>
      <c r="V119" s="36"/>
      <c r="W119" s="36"/>
      <c r="X119" s="49"/>
      <c r="Y119" s="32"/>
      <c r="Z119" s="32"/>
      <c r="AA119" s="35"/>
      <c r="AB119" s="38"/>
      <c r="AC119" s="35"/>
      <c r="AD119" s="35"/>
      <c r="AE119" s="35"/>
      <c r="AF119" s="35"/>
      <c r="AG119" s="50"/>
      <c r="AH119" s="50"/>
      <c r="AI119" s="50"/>
      <c r="AJ119" s="50"/>
      <c r="AK119" s="50"/>
      <c r="AL119" s="79"/>
      <c r="AM119" s="80"/>
      <c r="AN119" s="55"/>
      <c r="AO119" s="58"/>
      <c r="AP119" s="59"/>
      <c r="AQ119" s="59"/>
      <c r="AR119" s="59"/>
      <c r="AS119" s="46"/>
      <c r="AT119" s="58"/>
      <c r="AU119" s="58"/>
      <c r="AV119" s="58"/>
      <c r="AW119" s="58"/>
      <c r="AY119" s="51"/>
      <c r="AZ119" s="51"/>
      <c r="BA119" s="51"/>
      <c r="BB119" s="199"/>
      <c r="BC119" s="199"/>
    </row>
    <row r="120" spans="1:55" s="11" customFormat="1" ht="65.099999999999994" hidden="1" customHeight="1">
      <c r="A120" s="33">
        <v>103</v>
      </c>
      <c r="B120" s="42"/>
      <c r="C120" s="42"/>
      <c r="D120" s="42"/>
      <c r="E120" s="42"/>
      <c r="F120" s="42"/>
      <c r="G120" s="42"/>
      <c r="H120" s="42"/>
      <c r="I120" s="167"/>
      <c r="J120" s="42"/>
      <c r="K120" s="35"/>
      <c r="L120" s="35"/>
      <c r="M120" s="35"/>
      <c r="N120" s="35"/>
      <c r="O120" s="35"/>
      <c r="P120" s="35"/>
      <c r="Q120" s="35"/>
      <c r="R120" s="43"/>
      <c r="S120" s="43"/>
      <c r="T120" s="42"/>
      <c r="U120" s="42"/>
      <c r="V120" s="36"/>
      <c r="W120" s="36"/>
      <c r="X120" s="49"/>
      <c r="Y120" s="32"/>
      <c r="Z120" s="32"/>
      <c r="AA120" s="35"/>
      <c r="AB120" s="38"/>
      <c r="AC120" s="35"/>
      <c r="AD120" s="35"/>
      <c r="AE120" s="35"/>
      <c r="AF120" s="35"/>
      <c r="AG120" s="50"/>
      <c r="AH120" s="50"/>
      <c r="AI120" s="50"/>
      <c r="AJ120" s="50"/>
      <c r="AK120" s="50"/>
      <c r="AL120" s="79"/>
      <c r="AM120" s="80"/>
      <c r="AN120" s="55"/>
      <c r="AO120" s="58"/>
      <c r="AP120" s="59"/>
      <c r="AQ120" s="59"/>
      <c r="AR120" s="59"/>
      <c r="AS120" s="46"/>
      <c r="AT120" s="58"/>
      <c r="AU120" s="58"/>
      <c r="AV120" s="58"/>
      <c r="AW120" s="58"/>
      <c r="AY120" s="51"/>
      <c r="AZ120" s="51"/>
      <c r="BA120" s="51"/>
      <c r="BB120" s="199"/>
      <c r="BC120" s="199"/>
    </row>
    <row r="121" spans="1:55" s="11" customFormat="1" ht="65.099999999999994" hidden="1" customHeight="1">
      <c r="A121" s="33">
        <v>104</v>
      </c>
      <c r="B121" s="42"/>
      <c r="C121" s="42"/>
      <c r="D121" s="42"/>
      <c r="E121" s="42"/>
      <c r="F121" s="42"/>
      <c r="G121" s="42"/>
      <c r="H121" s="42"/>
      <c r="I121" s="167"/>
      <c r="J121" s="42"/>
      <c r="K121" s="35"/>
      <c r="L121" s="35"/>
      <c r="M121" s="35"/>
      <c r="N121" s="35"/>
      <c r="O121" s="35"/>
      <c r="P121" s="35"/>
      <c r="Q121" s="35"/>
      <c r="R121" s="43"/>
      <c r="S121" s="43"/>
      <c r="T121" s="42"/>
      <c r="U121" s="42"/>
      <c r="V121" s="36"/>
      <c r="W121" s="36"/>
      <c r="X121" s="49"/>
      <c r="Y121" s="32"/>
      <c r="Z121" s="32"/>
      <c r="AA121" s="35"/>
      <c r="AB121" s="38"/>
      <c r="AC121" s="35"/>
      <c r="AD121" s="35"/>
      <c r="AE121" s="35"/>
      <c r="AF121" s="35"/>
      <c r="AG121" s="50"/>
      <c r="AH121" s="50"/>
      <c r="AI121" s="50"/>
      <c r="AJ121" s="50"/>
      <c r="AK121" s="50"/>
      <c r="AL121" s="79"/>
      <c r="AM121" s="80"/>
      <c r="AN121" s="55"/>
      <c r="AO121" s="58"/>
      <c r="AP121" s="59"/>
      <c r="AQ121" s="59"/>
      <c r="AR121" s="59"/>
      <c r="AS121" s="46"/>
      <c r="AT121" s="58"/>
      <c r="AU121" s="58"/>
      <c r="AV121" s="58"/>
      <c r="AW121" s="58"/>
      <c r="AY121" s="51"/>
      <c r="AZ121" s="51"/>
      <c r="BA121" s="51"/>
      <c r="BB121" s="199"/>
      <c r="BC121" s="199"/>
    </row>
    <row r="122" spans="1:55" s="11" customFormat="1" ht="65.099999999999994" hidden="1" customHeight="1">
      <c r="A122" s="33">
        <v>105</v>
      </c>
      <c r="B122" s="42"/>
      <c r="C122" s="42"/>
      <c r="D122" s="42"/>
      <c r="E122" s="42"/>
      <c r="F122" s="42"/>
      <c r="G122" s="42"/>
      <c r="H122" s="42"/>
      <c r="I122" s="167"/>
      <c r="J122" s="42"/>
      <c r="K122" s="35"/>
      <c r="L122" s="35"/>
      <c r="M122" s="35"/>
      <c r="N122" s="35"/>
      <c r="O122" s="35"/>
      <c r="P122" s="35"/>
      <c r="Q122" s="35"/>
      <c r="R122" s="43"/>
      <c r="S122" s="43"/>
      <c r="T122" s="42"/>
      <c r="U122" s="42"/>
      <c r="V122" s="36"/>
      <c r="W122" s="36"/>
      <c r="X122" s="49"/>
      <c r="Y122" s="32"/>
      <c r="Z122" s="32"/>
      <c r="AA122" s="35"/>
      <c r="AB122" s="38"/>
      <c r="AC122" s="35"/>
      <c r="AD122" s="35"/>
      <c r="AE122" s="35"/>
      <c r="AF122" s="35"/>
      <c r="AG122" s="50"/>
      <c r="AH122" s="50"/>
      <c r="AI122" s="50"/>
      <c r="AJ122" s="50"/>
      <c r="AK122" s="50"/>
      <c r="AL122" s="79"/>
      <c r="AM122" s="80"/>
      <c r="AN122" s="55"/>
      <c r="AO122" s="58"/>
      <c r="AP122" s="59"/>
      <c r="AQ122" s="59"/>
      <c r="AR122" s="59"/>
      <c r="AS122" s="46"/>
      <c r="AT122" s="58"/>
      <c r="AU122" s="58"/>
      <c r="AV122" s="58"/>
      <c r="AW122" s="58"/>
      <c r="AY122" s="51"/>
      <c r="AZ122" s="51"/>
      <c r="BA122" s="51"/>
      <c r="BB122" s="199"/>
      <c r="BC122" s="199"/>
    </row>
    <row r="123" spans="1:55" ht="65.099999999999994" hidden="1" customHeight="1">
      <c r="A123" s="33">
        <v>106</v>
      </c>
      <c r="B123" s="42"/>
      <c r="C123" s="42"/>
      <c r="D123" s="42"/>
      <c r="E123" s="42"/>
      <c r="F123" s="42"/>
      <c r="G123" s="42"/>
      <c r="H123" s="42"/>
      <c r="I123" s="167"/>
      <c r="J123" s="42"/>
      <c r="K123" s="35"/>
      <c r="L123" s="35"/>
      <c r="M123" s="35"/>
      <c r="N123" s="35"/>
      <c r="O123" s="35"/>
      <c r="P123" s="35"/>
      <c r="Q123" s="35"/>
      <c r="R123" s="43"/>
      <c r="S123" s="43"/>
      <c r="T123" s="42"/>
      <c r="U123" s="42"/>
      <c r="V123" s="36"/>
      <c r="W123" s="36"/>
      <c r="X123" s="49"/>
      <c r="Y123" s="32"/>
      <c r="Z123" s="32"/>
      <c r="AA123" s="35"/>
      <c r="AB123" s="38"/>
      <c r="AC123" s="35"/>
      <c r="AD123" s="35"/>
      <c r="AE123" s="35"/>
      <c r="AF123" s="35"/>
      <c r="AG123" s="50"/>
      <c r="AH123" s="50"/>
      <c r="AI123" s="50"/>
      <c r="AJ123" s="50"/>
      <c r="AK123" s="50"/>
      <c r="AL123" s="79"/>
      <c r="AM123" s="80"/>
      <c r="AN123" s="55"/>
      <c r="AO123" s="58"/>
      <c r="AP123" s="59"/>
      <c r="AQ123" s="59"/>
      <c r="AR123" s="59"/>
      <c r="AS123" s="46"/>
      <c r="AT123" s="58"/>
      <c r="AU123" s="58"/>
      <c r="AV123" s="58"/>
      <c r="AW123" s="58"/>
      <c r="AY123" s="51"/>
      <c r="AZ123" s="51"/>
      <c r="BA123" s="51"/>
      <c r="BB123" s="199"/>
      <c r="BC123" s="199"/>
    </row>
    <row r="124" spans="1:55" ht="65.099999999999994" hidden="1" customHeight="1">
      <c r="A124" s="33">
        <v>107</v>
      </c>
      <c r="B124" s="42"/>
      <c r="C124" s="42"/>
      <c r="D124" s="42"/>
      <c r="E124" s="42"/>
      <c r="F124" s="42"/>
      <c r="G124" s="42"/>
      <c r="H124" s="42"/>
      <c r="I124" s="167"/>
      <c r="J124" s="42"/>
      <c r="K124" s="35"/>
      <c r="L124" s="35"/>
      <c r="M124" s="35"/>
      <c r="N124" s="35"/>
      <c r="O124" s="35"/>
      <c r="P124" s="35"/>
      <c r="Q124" s="35"/>
      <c r="R124" s="43"/>
      <c r="S124" s="43"/>
      <c r="T124" s="42"/>
      <c r="U124" s="42"/>
      <c r="V124" s="36"/>
      <c r="W124" s="36"/>
      <c r="X124" s="49"/>
      <c r="Y124" s="32"/>
      <c r="Z124" s="32"/>
      <c r="AA124" s="35"/>
      <c r="AB124" s="38"/>
      <c r="AC124" s="35"/>
      <c r="AD124" s="35"/>
      <c r="AE124" s="35"/>
      <c r="AF124" s="35"/>
      <c r="AG124" s="50"/>
      <c r="AH124" s="50"/>
      <c r="AI124" s="50"/>
      <c r="AJ124" s="50"/>
      <c r="AK124" s="50"/>
      <c r="AL124" s="79"/>
      <c r="AM124" s="80"/>
      <c r="AN124" s="55"/>
      <c r="AO124" s="58"/>
      <c r="AP124" s="59"/>
      <c r="AQ124" s="59"/>
      <c r="AR124" s="59"/>
      <c r="AS124" s="46"/>
      <c r="AT124" s="58"/>
      <c r="AU124" s="58"/>
      <c r="AV124" s="58"/>
      <c r="AW124" s="58"/>
      <c r="AY124" s="51"/>
      <c r="AZ124" s="51"/>
      <c r="BA124" s="51"/>
      <c r="BB124" s="199"/>
      <c r="BC124" s="199"/>
    </row>
    <row r="125" spans="1:55" ht="65.099999999999994" hidden="1" customHeight="1">
      <c r="A125" s="33">
        <v>108</v>
      </c>
      <c r="B125" s="42"/>
      <c r="C125" s="42"/>
      <c r="D125" s="42"/>
      <c r="E125" s="42"/>
      <c r="F125" s="42"/>
      <c r="G125" s="42"/>
      <c r="H125" s="42"/>
      <c r="I125" s="167"/>
      <c r="J125" s="42"/>
      <c r="K125" s="35"/>
      <c r="L125" s="35"/>
      <c r="M125" s="35"/>
      <c r="N125" s="35"/>
      <c r="O125" s="35"/>
      <c r="P125" s="35"/>
      <c r="Q125" s="35"/>
      <c r="R125" s="43"/>
      <c r="S125" s="43"/>
      <c r="T125" s="42"/>
      <c r="U125" s="42"/>
      <c r="V125" s="36"/>
      <c r="W125" s="36"/>
      <c r="X125" s="49"/>
      <c r="Y125" s="32"/>
      <c r="Z125" s="32"/>
      <c r="AA125" s="35"/>
      <c r="AB125" s="38"/>
      <c r="AC125" s="35"/>
      <c r="AD125" s="35"/>
      <c r="AE125" s="35"/>
      <c r="AF125" s="35"/>
      <c r="AG125" s="50"/>
      <c r="AH125" s="50"/>
      <c r="AI125" s="50"/>
      <c r="AJ125" s="50"/>
      <c r="AK125" s="50"/>
      <c r="AL125" s="79"/>
      <c r="AM125" s="80"/>
      <c r="AN125" s="55"/>
      <c r="AO125" s="58"/>
      <c r="AP125" s="59"/>
      <c r="AQ125" s="59"/>
      <c r="AR125" s="59"/>
      <c r="AS125" s="46"/>
      <c r="AT125" s="58"/>
      <c r="AU125" s="58"/>
      <c r="AV125" s="58"/>
      <c r="AW125" s="58"/>
      <c r="AY125" s="51"/>
      <c r="AZ125" s="51"/>
      <c r="BA125" s="51"/>
      <c r="BB125" s="199"/>
      <c r="BC125" s="199"/>
    </row>
    <row r="126" spans="1:55" ht="65.099999999999994" hidden="1" customHeight="1">
      <c r="A126" s="33">
        <v>109</v>
      </c>
      <c r="B126" s="42"/>
      <c r="C126" s="42"/>
      <c r="D126" s="42"/>
      <c r="E126" s="42"/>
      <c r="F126" s="42"/>
      <c r="G126" s="42"/>
      <c r="H126" s="42"/>
      <c r="I126" s="167"/>
      <c r="J126" s="42"/>
      <c r="K126" s="35"/>
      <c r="L126" s="35"/>
      <c r="M126" s="35"/>
      <c r="N126" s="35"/>
      <c r="O126" s="35"/>
      <c r="P126" s="35"/>
      <c r="Q126" s="35"/>
      <c r="R126" s="43"/>
      <c r="S126" s="43"/>
      <c r="T126" s="42"/>
      <c r="U126" s="42"/>
      <c r="V126" s="36"/>
      <c r="W126" s="36"/>
      <c r="X126" s="49"/>
      <c r="Y126" s="32"/>
      <c r="Z126" s="32"/>
      <c r="AA126" s="35"/>
      <c r="AB126" s="38"/>
      <c r="AC126" s="35"/>
      <c r="AD126" s="35"/>
      <c r="AE126" s="35"/>
      <c r="AF126" s="35"/>
      <c r="AG126" s="50"/>
      <c r="AH126" s="50"/>
      <c r="AI126" s="50"/>
      <c r="AJ126" s="50"/>
      <c r="AK126" s="50"/>
      <c r="AL126" s="79"/>
      <c r="AM126" s="80"/>
      <c r="AN126" s="55"/>
      <c r="AO126" s="58"/>
      <c r="AP126" s="59"/>
      <c r="AQ126" s="59"/>
      <c r="AR126" s="59"/>
      <c r="AS126" s="46"/>
      <c r="AT126" s="58"/>
      <c r="AU126" s="58"/>
      <c r="AV126" s="58"/>
      <c r="AW126" s="58"/>
      <c r="AY126" s="51"/>
      <c r="AZ126" s="51"/>
      <c r="BA126" s="51"/>
      <c r="BB126" s="199"/>
      <c r="BC126" s="199"/>
    </row>
    <row r="127" spans="1:55" ht="65.099999999999994" hidden="1" customHeight="1">
      <c r="A127" s="33">
        <v>110</v>
      </c>
      <c r="B127" s="42"/>
      <c r="C127" s="42"/>
      <c r="D127" s="42"/>
      <c r="E127" s="42"/>
      <c r="F127" s="42"/>
      <c r="G127" s="42"/>
      <c r="H127" s="42"/>
      <c r="I127" s="167"/>
      <c r="J127" s="42"/>
      <c r="K127" s="35"/>
      <c r="L127" s="35"/>
      <c r="M127" s="35"/>
      <c r="N127" s="35"/>
      <c r="O127" s="35"/>
      <c r="P127" s="35"/>
      <c r="Q127" s="35"/>
      <c r="R127" s="43"/>
      <c r="S127" s="43"/>
      <c r="T127" s="42"/>
      <c r="U127" s="42"/>
      <c r="V127" s="36"/>
      <c r="W127" s="36"/>
      <c r="X127" s="49"/>
      <c r="Y127" s="32"/>
      <c r="Z127" s="32"/>
      <c r="AA127" s="35"/>
      <c r="AB127" s="38"/>
      <c r="AC127" s="35"/>
      <c r="AD127" s="35"/>
      <c r="AE127" s="35"/>
      <c r="AF127" s="35"/>
      <c r="AG127" s="50"/>
      <c r="AH127" s="50"/>
      <c r="AI127" s="50"/>
      <c r="AJ127" s="50"/>
      <c r="AK127" s="50"/>
      <c r="AL127" s="79"/>
      <c r="AM127" s="80"/>
      <c r="AN127" s="55"/>
      <c r="AO127" s="58"/>
      <c r="AP127" s="59"/>
      <c r="AQ127" s="59"/>
      <c r="AR127" s="59"/>
      <c r="AS127" s="46"/>
      <c r="AT127" s="58"/>
      <c r="AU127" s="58"/>
      <c r="AV127" s="58"/>
      <c r="AW127" s="58"/>
      <c r="AY127" s="51"/>
      <c r="AZ127" s="51"/>
      <c r="BA127" s="51"/>
      <c r="BB127" s="199"/>
      <c r="BC127" s="199"/>
    </row>
    <row r="128" spans="1:55" ht="65.099999999999994" hidden="1" customHeight="1">
      <c r="A128" s="33">
        <v>111</v>
      </c>
      <c r="B128" s="42"/>
      <c r="C128" s="42"/>
      <c r="D128" s="42"/>
      <c r="E128" s="42"/>
      <c r="F128" s="42"/>
      <c r="G128" s="42"/>
      <c r="H128" s="42"/>
      <c r="I128" s="167"/>
      <c r="J128" s="42"/>
      <c r="K128" s="35"/>
      <c r="L128" s="35"/>
      <c r="M128" s="35"/>
      <c r="N128" s="35"/>
      <c r="O128" s="35"/>
      <c r="P128" s="35"/>
      <c r="Q128" s="35"/>
      <c r="R128" s="43"/>
      <c r="S128" s="43"/>
      <c r="T128" s="42"/>
      <c r="U128" s="42"/>
      <c r="V128" s="36"/>
      <c r="W128" s="36"/>
      <c r="X128" s="49"/>
      <c r="Y128" s="32"/>
      <c r="Z128" s="32"/>
      <c r="AA128" s="35"/>
      <c r="AB128" s="38"/>
      <c r="AC128" s="35"/>
      <c r="AD128" s="35"/>
      <c r="AE128" s="35"/>
      <c r="AF128" s="35"/>
      <c r="AG128" s="50"/>
      <c r="AH128" s="50"/>
      <c r="AI128" s="50"/>
      <c r="AJ128" s="50"/>
      <c r="AK128" s="50"/>
      <c r="AL128" s="79"/>
      <c r="AM128" s="80"/>
      <c r="AN128" s="55"/>
      <c r="AO128" s="58"/>
      <c r="AP128" s="59"/>
      <c r="AQ128" s="59"/>
      <c r="AR128" s="59"/>
      <c r="AS128" s="46"/>
      <c r="AT128" s="58"/>
      <c r="AU128" s="58"/>
      <c r="AV128" s="58"/>
      <c r="AW128" s="58"/>
      <c r="AY128" s="51"/>
      <c r="AZ128" s="51"/>
      <c r="BA128" s="51"/>
      <c r="BB128" s="199"/>
      <c r="BC128" s="199"/>
    </row>
    <row r="129" spans="1:55" ht="65.099999999999994" hidden="1" customHeight="1">
      <c r="A129" s="33">
        <v>112</v>
      </c>
      <c r="B129" s="42"/>
      <c r="C129" s="42"/>
      <c r="D129" s="42"/>
      <c r="E129" s="42"/>
      <c r="F129" s="42"/>
      <c r="G129" s="42"/>
      <c r="H129" s="42"/>
      <c r="I129" s="167"/>
      <c r="J129" s="42"/>
      <c r="K129" s="35"/>
      <c r="L129" s="35"/>
      <c r="M129" s="35"/>
      <c r="N129" s="35"/>
      <c r="O129" s="35"/>
      <c r="P129" s="35"/>
      <c r="Q129" s="35"/>
      <c r="R129" s="43"/>
      <c r="S129" s="43"/>
      <c r="T129" s="42"/>
      <c r="U129" s="42"/>
      <c r="V129" s="36"/>
      <c r="W129" s="36"/>
      <c r="X129" s="49"/>
      <c r="Y129" s="32"/>
      <c r="Z129" s="32"/>
      <c r="AA129" s="35"/>
      <c r="AB129" s="38"/>
      <c r="AC129" s="35"/>
      <c r="AD129" s="35"/>
      <c r="AE129" s="35"/>
      <c r="AF129" s="35"/>
      <c r="AG129" s="50"/>
      <c r="AH129" s="50"/>
      <c r="AI129" s="50"/>
      <c r="AJ129" s="50"/>
      <c r="AK129" s="50"/>
      <c r="AL129" s="79"/>
      <c r="AM129" s="80"/>
      <c r="AN129" s="55"/>
      <c r="AO129" s="58"/>
      <c r="AP129" s="59"/>
      <c r="AQ129" s="59"/>
      <c r="AR129" s="59"/>
      <c r="AS129" s="46"/>
      <c r="AT129" s="58"/>
      <c r="AU129" s="58"/>
      <c r="AV129" s="58"/>
      <c r="AW129" s="58"/>
      <c r="AY129" s="51"/>
      <c r="AZ129" s="51"/>
      <c r="BA129" s="51"/>
      <c r="BB129" s="199"/>
      <c r="BC129" s="199"/>
    </row>
    <row r="130" spans="1:55" ht="65.099999999999994" hidden="1" customHeight="1">
      <c r="A130" s="33">
        <v>113</v>
      </c>
      <c r="B130" s="42"/>
      <c r="C130" s="42"/>
      <c r="D130" s="42"/>
      <c r="E130" s="42"/>
      <c r="F130" s="42"/>
      <c r="G130" s="42"/>
      <c r="H130" s="42"/>
      <c r="I130" s="167"/>
      <c r="J130" s="42"/>
      <c r="K130" s="35"/>
      <c r="L130" s="35"/>
      <c r="M130" s="35"/>
      <c r="N130" s="35"/>
      <c r="O130" s="35"/>
      <c r="P130" s="35"/>
      <c r="Q130" s="35"/>
      <c r="R130" s="43"/>
      <c r="S130" s="43"/>
      <c r="T130" s="42"/>
      <c r="U130" s="42"/>
      <c r="V130" s="36"/>
      <c r="W130" s="36"/>
      <c r="X130" s="49"/>
      <c r="Y130" s="32"/>
      <c r="Z130" s="32"/>
      <c r="AA130" s="35"/>
      <c r="AB130" s="38"/>
      <c r="AC130" s="35"/>
      <c r="AD130" s="35"/>
      <c r="AE130" s="35"/>
      <c r="AF130" s="35"/>
      <c r="AG130" s="50"/>
      <c r="AH130" s="50"/>
      <c r="AI130" s="50"/>
      <c r="AJ130" s="50"/>
      <c r="AK130" s="50"/>
      <c r="AL130" s="79"/>
      <c r="AM130" s="80"/>
      <c r="AN130" s="55"/>
      <c r="AO130" s="58"/>
      <c r="AP130" s="59"/>
      <c r="AQ130" s="59"/>
      <c r="AR130" s="59"/>
      <c r="AS130" s="46"/>
      <c r="AT130" s="58"/>
      <c r="AU130" s="58"/>
      <c r="AV130" s="58"/>
      <c r="AW130" s="58"/>
      <c r="AY130" s="51"/>
      <c r="AZ130" s="51"/>
      <c r="BA130" s="51"/>
      <c r="BB130" s="199"/>
      <c r="BC130" s="199"/>
    </row>
    <row r="131" spans="1:55" ht="65.099999999999994" hidden="1" customHeight="1">
      <c r="A131" s="33">
        <v>114</v>
      </c>
      <c r="B131" s="42"/>
      <c r="C131" s="42"/>
      <c r="D131" s="42"/>
      <c r="E131" s="42"/>
      <c r="F131" s="42"/>
      <c r="G131" s="42"/>
      <c r="H131" s="42"/>
      <c r="I131" s="167"/>
      <c r="J131" s="42"/>
      <c r="K131" s="35"/>
      <c r="L131" s="35"/>
      <c r="M131" s="35"/>
      <c r="N131" s="35"/>
      <c r="O131" s="35"/>
      <c r="P131" s="35"/>
      <c r="Q131" s="35"/>
      <c r="R131" s="43"/>
      <c r="S131" s="43"/>
      <c r="T131" s="42"/>
      <c r="U131" s="42"/>
      <c r="V131" s="36"/>
      <c r="W131" s="36"/>
      <c r="X131" s="49"/>
      <c r="Y131" s="32"/>
      <c r="Z131" s="32"/>
      <c r="AA131" s="35"/>
      <c r="AB131" s="38"/>
      <c r="AC131" s="35"/>
      <c r="AD131" s="35"/>
      <c r="AE131" s="35"/>
      <c r="AF131" s="35"/>
      <c r="AG131" s="50"/>
      <c r="AH131" s="50"/>
      <c r="AI131" s="50"/>
      <c r="AJ131" s="50"/>
      <c r="AK131" s="50"/>
      <c r="AL131" s="79"/>
      <c r="AM131" s="80"/>
      <c r="AN131" s="55"/>
      <c r="AO131" s="58"/>
      <c r="AP131" s="59"/>
      <c r="AQ131" s="59"/>
      <c r="AR131" s="59"/>
      <c r="AS131" s="46"/>
      <c r="AT131" s="58"/>
      <c r="AU131" s="58"/>
      <c r="AV131" s="58"/>
      <c r="AW131" s="58"/>
      <c r="AY131" s="51"/>
      <c r="AZ131" s="51"/>
      <c r="BA131" s="51"/>
      <c r="BB131" s="199"/>
      <c r="BC131" s="199"/>
    </row>
    <row r="132" spans="1:55" ht="65.099999999999994" hidden="1" customHeight="1">
      <c r="A132" s="33">
        <v>115</v>
      </c>
      <c r="B132" s="42"/>
      <c r="C132" s="42"/>
      <c r="D132" s="42"/>
      <c r="E132" s="42"/>
      <c r="F132" s="42"/>
      <c r="G132" s="42"/>
      <c r="H132" s="42"/>
      <c r="I132" s="167"/>
      <c r="J132" s="42"/>
      <c r="K132" s="35"/>
      <c r="L132" s="35"/>
      <c r="M132" s="35"/>
      <c r="N132" s="35"/>
      <c r="O132" s="35"/>
      <c r="P132" s="35"/>
      <c r="Q132" s="35"/>
      <c r="R132" s="43"/>
      <c r="S132" s="43"/>
      <c r="T132" s="42"/>
      <c r="U132" s="42"/>
      <c r="V132" s="36"/>
      <c r="W132" s="36"/>
      <c r="X132" s="49"/>
      <c r="Y132" s="32"/>
      <c r="Z132" s="32"/>
      <c r="AA132" s="35"/>
      <c r="AB132" s="38"/>
      <c r="AC132" s="35"/>
      <c r="AD132" s="35"/>
      <c r="AE132" s="35"/>
      <c r="AF132" s="35"/>
      <c r="AG132" s="50"/>
      <c r="AH132" s="50"/>
      <c r="AI132" s="50"/>
      <c r="AJ132" s="50"/>
      <c r="AK132" s="50"/>
      <c r="AL132" s="79"/>
      <c r="AM132" s="80"/>
      <c r="AN132" s="55"/>
      <c r="AO132" s="58"/>
      <c r="AP132" s="59"/>
      <c r="AQ132" s="59"/>
      <c r="AR132" s="59"/>
      <c r="AS132" s="46"/>
      <c r="AT132" s="58"/>
      <c r="AU132" s="58"/>
      <c r="AV132" s="58"/>
      <c r="AW132" s="58"/>
      <c r="AY132" s="51"/>
      <c r="AZ132" s="51"/>
      <c r="BA132" s="51"/>
      <c r="BB132" s="199"/>
      <c r="BC132" s="199"/>
    </row>
    <row r="133" spans="1:55" ht="65.099999999999994" hidden="1" customHeight="1">
      <c r="A133" s="33">
        <v>116</v>
      </c>
      <c r="B133" s="42"/>
      <c r="C133" s="42"/>
      <c r="D133" s="42"/>
      <c r="E133" s="42"/>
      <c r="F133" s="42"/>
      <c r="G133" s="42"/>
      <c r="H133" s="42"/>
      <c r="I133" s="167"/>
      <c r="J133" s="42"/>
      <c r="K133" s="35"/>
      <c r="L133" s="35"/>
      <c r="M133" s="35"/>
      <c r="N133" s="35"/>
      <c r="O133" s="35"/>
      <c r="P133" s="35"/>
      <c r="Q133" s="35"/>
      <c r="R133" s="43"/>
      <c r="S133" s="43"/>
      <c r="T133" s="42"/>
      <c r="U133" s="42"/>
      <c r="V133" s="36"/>
      <c r="W133" s="36"/>
      <c r="X133" s="49"/>
      <c r="Y133" s="32"/>
      <c r="Z133" s="32"/>
      <c r="AA133" s="35"/>
      <c r="AB133" s="38"/>
      <c r="AC133" s="35"/>
      <c r="AD133" s="35"/>
      <c r="AE133" s="35"/>
      <c r="AF133" s="35"/>
      <c r="AG133" s="50"/>
      <c r="AH133" s="50"/>
      <c r="AI133" s="50"/>
      <c r="AJ133" s="50"/>
      <c r="AK133" s="50"/>
      <c r="AL133" s="79"/>
      <c r="AM133" s="80"/>
      <c r="AN133" s="55"/>
      <c r="AO133" s="58"/>
      <c r="AP133" s="59"/>
      <c r="AQ133" s="59"/>
      <c r="AR133" s="59"/>
      <c r="AS133" s="46"/>
      <c r="AT133" s="58"/>
      <c r="AU133" s="58"/>
      <c r="AV133" s="58"/>
      <c r="AW133" s="58"/>
      <c r="AY133" s="51"/>
      <c r="AZ133" s="51"/>
      <c r="BA133" s="51"/>
      <c r="BB133" s="199"/>
      <c r="BC133" s="199"/>
    </row>
    <row r="134" spans="1:55" ht="65.099999999999994" hidden="1" customHeight="1">
      <c r="A134" s="33">
        <v>117</v>
      </c>
      <c r="B134" s="42"/>
      <c r="C134" s="42"/>
      <c r="D134" s="42"/>
      <c r="E134" s="42"/>
      <c r="F134" s="42"/>
      <c r="G134" s="42"/>
      <c r="H134" s="42"/>
      <c r="I134" s="167"/>
      <c r="J134" s="42"/>
      <c r="K134" s="35"/>
      <c r="L134" s="35"/>
      <c r="M134" s="35"/>
      <c r="N134" s="35"/>
      <c r="O134" s="35"/>
      <c r="P134" s="35"/>
      <c r="Q134" s="35"/>
      <c r="R134" s="43"/>
      <c r="S134" s="43"/>
      <c r="T134" s="42"/>
      <c r="U134" s="42"/>
      <c r="V134" s="36"/>
      <c r="W134" s="36"/>
      <c r="X134" s="49"/>
      <c r="Y134" s="32"/>
      <c r="Z134" s="32"/>
      <c r="AA134" s="35"/>
      <c r="AB134" s="38"/>
      <c r="AC134" s="35"/>
      <c r="AD134" s="35"/>
      <c r="AE134" s="35"/>
      <c r="AF134" s="35"/>
      <c r="AG134" s="50"/>
      <c r="AH134" s="50"/>
      <c r="AI134" s="50"/>
      <c r="AJ134" s="50"/>
      <c r="AK134" s="50"/>
      <c r="AL134" s="79"/>
      <c r="AM134" s="80"/>
      <c r="AN134" s="55"/>
      <c r="AO134" s="58"/>
      <c r="AP134" s="59"/>
      <c r="AQ134" s="59"/>
      <c r="AR134" s="59"/>
      <c r="AS134" s="46"/>
      <c r="AT134" s="58"/>
      <c r="AU134" s="58"/>
      <c r="AV134" s="58"/>
      <c r="AW134" s="58"/>
      <c r="AY134" s="51"/>
      <c r="AZ134" s="51"/>
      <c r="BA134" s="51"/>
      <c r="BB134" s="199"/>
      <c r="BC134" s="199"/>
    </row>
    <row r="135" spans="1:55" ht="65.099999999999994" hidden="1" customHeight="1">
      <c r="A135" s="33">
        <v>118</v>
      </c>
      <c r="B135" s="42"/>
      <c r="C135" s="42"/>
      <c r="D135" s="42"/>
      <c r="E135" s="42"/>
      <c r="F135" s="42"/>
      <c r="G135" s="42"/>
      <c r="H135" s="42"/>
      <c r="I135" s="167"/>
      <c r="J135" s="42"/>
      <c r="K135" s="35"/>
      <c r="L135" s="35"/>
      <c r="M135" s="35"/>
      <c r="N135" s="35"/>
      <c r="O135" s="35"/>
      <c r="P135" s="35"/>
      <c r="Q135" s="35"/>
      <c r="R135" s="43"/>
      <c r="S135" s="43"/>
      <c r="T135" s="42"/>
      <c r="U135" s="42"/>
      <c r="V135" s="36"/>
      <c r="W135" s="36"/>
      <c r="X135" s="49"/>
      <c r="Y135" s="32"/>
      <c r="Z135" s="32"/>
      <c r="AA135" s="35"/>
      <c r="AB135" s="38"/>
      <c r="AC135" s="35"/>
      <c r="AD135" s="35"/>
      <c r="AE135" s="35"/>
      <c r="AF135" s="35"/>
      <c r="AG135" s="50"/>
      <c r="AH135" s="50"/>
      <c r="AI135" s="50"/>
      <c r="AJ135" s="50"/>
      <c r="AK135" s="50"/>
      <c r="AL135" s="79"/>
      <c r="AM135" s="80"/>
      <c r="AN135" s="55"/>
      <c r="AO135" s="58"/>
      <c r="AP135" s="59"/>
      <c r="AQ135" s="59"/>
      <c r="AR135" s="59"/>
      <c r="AS135" s="46"/>
      <c r="AT135" s="58"/>
      <c r="AU135" s="58"/>
      <c r="AV135" s="58"/>
      <c r="AW135" s="58"/>
      <c r="AY135" s="51"/>
      <c r="AZ135" s="51"/>
      <c r="BA135" s="51"/>
      <c r="BB135" s="199"/>
      <c r="BC135" s="199"/>
    </row>
    <row r="136" spans="1:55" ht="65.099999999999994" hidden="1" customHeight="1">
      <c r="A136" s="33">
        <v>119</v>
      </c>
      <c r="B136" s="42"/>
      <c r="C136" s="42"/>
      <c r="D136" s="42"/>
      <c r="E136" s="42"/>
      <c r="F136" s="42"/>
      <c r="G136" s="42"/>
      <c r="H136" s="42"/>
      <c r="I136" s="167"/>
      <c r="J136" s="42"/>
      <c r="K136" s="35"/>
      <c r="L136" s="35"/>
      <c r="M136" s="35"/>
      <c r="N136" s="35"/>
      <c r="O136" s="35"/>
      <c r="P136" s="35"/>
      <c r="Q136" s="35"/>
      <c r="R136" s="43"/>
      <c r="S136" s="43"/>
      <c r="T136" s="42"/>
      <c r="U136" s="42"/>
      <c r="V136" s="36"/>
      <c r="W136" s="36"/>
      <c r="X136" s="49"/>
      <c r="Y136" s="32"/>
      <c r="Z136" s="32"/>
      <c r="AA136" s="35"/>
      <c r="AB136" s="38"/>
      <c r="AC136" s="35"/>
      <c r="AD136" s="35"/>
      <c r="AE136" s="35"/>
      <c r="AF136" s="35"/>
      <c r="AG136" s="50"/>
      <c r="AH136" s="50"/>
      <c r="AI136" s="50"/>
      <c r="AJ136" s="50"/>
      <c r="AK136" s="50"/>
      <c r="AL136" s="79"/>
      <c r="AM136" s="80"/>
      <c r="AN136" s="55"/>
      <c r="AO136" s="58"/>
      <c r="AP136" s="59"/>
      <c r="AQ136" s="59"/>
      <c r="AR136" s="59"/>
      <c r="AS136" s="46"/>
      <c r="AT136" s="58"/>
      <c r="AU136" s="58"/>
      <c r="AV136" s="58"/>
      <c r="AW136" s="58"/>
      <c r="AY136" s="51"/>
      <c r="AZ136" s="51"/>
      <c r="BA136" s="51"/>
      <c r="BB136" s="199"/>
      <c r="BC136" s="199"/>
    </row>
    <row r="137" spans="1:55" ht="65.099999999999994" hidden="1" customHeight="1">
      <c r="A137" s="33">
        <v>120</v>
      </c>
      <c r="B137" s="42"/>
      <c r="C137" s="42"/>
      <c r="D137" s="42"/>
      <c r="E137" s="42"/>
      <c r="F137" s="42"/>
      <c r="G137" s="42"/>
      <c r="H137" s="42"/>
      <c r="I137" s="167"/>
      <c r="J137" s="42"/>
      <c r="K137" s="35"/>
      <c r="L137" s="35"/>
      <c r="M137" s="35"/>
      <c r="N137" s="35"/>
      <c r="O137" s="35"/>
      <c r="P137" s="35"/>
      <c r="Q137" s="35"/>
      <c r="R137" s="43"/>
      <c r="S137" s="43"/>
      <c r="T137" s="42"/>
      <c r="U137" s="42"/>
      <c r="V137" s="36"/>
      <c r="W137" s="36"/>
      <c r="X137" s="49"/>
      <c r="Y137" s="32"/>
      <c r="Z137" s="32"/>
      <c r="AA137" s="35"/>
      <c r="AB137" s="38"/>
      <c r="AC137" s="35"/>
      <c r="AD137" s="35"/>
      <c r="AE137" s="35"/>
      <c r="AF137" s="35"/>
      <c r="AG137" s="50"/>
      <c r="AH137" s="50"/>
      <c r="AI137" s="50"/>
      <c r="AJ137" s="50"/>
      <c r="AK137" s="50"/>
      <c r="AL137" s="79"/>
      <c r="AM137" s="80"/>
      <c r="AN137" s="55"/>
      <c r="AO137" s="58"/>
      <c r="AP137" s="59"/>
      <c r="AQ137" s="59"/>
      <c r="AR137" s="59"/>
      <c r="AS137" s="46"/>
      <c r="AT137" s="58"/>
      <c r="AU137" s="58"/>
      <c r="AV137" s="58"/>
      <c r="AW137" s="58"/>
      <c r="AY137" s="51"/>
      <c r="AZ137" s="51"/>
      <c r="BA137" s="51"/>
      <c r="BB137" s="199"/>
      <c r="BC137" s="199"/>
    </row>
    <row r="138" spans="1:55" ht="65.099999999999994" hidden="1" customHeight="1">
      <c r="A138" s="33">
        <v>121</v>
      </c>
      <c r="B138" s="42"/>
      <c r="C138" s="42"/>
      <c r="D138" s="42"/>
      <c r="E138" s="42"/>
      <c r="F138" s="42"/>
      <c r="G138" s="42"/>
      <c r="H138" s="42"/>
      <c r="I138" s="167"/>
      <c r="J138" s="42"/>
      <c r="K138" s="35"/>
      <c r="L138" s="35"/>
      <c r="M138" s="35"/>
      <c r="N138" s="35"/>
      <c r="O138" s="35"/>
      <c r="P138" s="35"/>
      <c r="Q138" s="35"/>
      <c r="R138" s="43"/>
      <c r="S138" s="43"/>
      <c r="T138" s="42"/>
      <c r="U138" s="42"/>
      <c r="V138" s="36"/>
      <c r="W138" s="36"/>
      <c r="X138" s="49"/>
      <c r="Y138" s="32"/>
      <c r="Z138" s="32"/>
      <c r="AA138" s="35"/>
      <c r="AB138" s="38"/>
      <c r="AC138" s="35"/>
      <c r="AD138" s="35"/>
      <c r="AE138" s="35"/>
      <c r="AF138" s="35"/>
      <c r="AG138" s="50"/>
      <c r="AH138" s="50"/>
      <c r="AI138" s="50"/>
      <c r="AJ138" s="50"/>
      <c r="AK138" s="50"/>
      <c r="AL138" s="79"/>
      <c r="AM138" s="80"/>
      <c r="AN138" s="55"/>
      <c r="AO138" s="58"/>
      <c r="AP138" s="59"/>
      <c r="AQ138" s="59"/>
      <c r="AR138" s="59"/>
      <c r="AS138" s="46"/>
      <c r="AT138" s="58"/>
      <c r="AU138" s="58"/>
      <c r="AV138" s="58"/>
      <c r="AW138" s="58"/>
      <c r="AY138" s="51"/>
      <c r="AZ138" s="51"/>
      <c r="BA138" s="51"/>
      <c r="BB138" s="199"/>
      <c r="BC138" s="199"/>
    </row>
    <row r="139" spans="1:55" ht="65.099999999999994" hidden="1" customHeight="1">
      <c r="A139" s="33">
        <v>122</v>
      </c>
      <c r="B139" s="42"/>
      <c r="C139" s="42"/>
      <c r="D139" s="42"/>
      <c r="E139" s="42"/>
      <c r="F139" s="42"/>
      <c r="G139" s="42"/>
      <c r="H139" s="42"/>
      <c r="I139" s="167"/>
      <c r="J139" s="42"/>
      <c r="K139" s="35"/>
      <c r="L139" s="35"/>
      <c r="M139" s="35"/>
      <c r="N139" s="35"/>
      <c r="O139" s="35"/>
      <c r="P139" s="35"/>
      <c r="Q139" s="35"/>
      <c r="R139" s="43"/>
      <c r="S139" s="43"/>
      <c r="T139" s="42"/>
      <c r="U139" s="42"/>
      <c r="V139" s="36"/>
      <c r="W139" s="36"/>
      <c r="X139" s="49"/>
      <c r="Y139" s="32"/>
      <c r="Z139" s="32"/>
      <c r="AA139" s="35"/>
      <c r="AB139" s="38"/>
      <c r="AC139" s="35"/>
      <c r="AD139" s="35"/>
      <c r="AE139" s="35"/>
      <c r="AF139" s="35"/>
      <c r="AG139" s="50"/>
      <c r="AH139" s="50"/>
      <c r="AI139" s="50"/>
      <c r="AJ139" s="50"/>
      <c r="AK139" s="50"/>
      <c r="AL139" s="79"/>
      <c r="AM139" s="80"/>
      <c r="AN139" s="55"/>
      <c r="AO139" s="58"/>
      <c r="AP139" s="59"/>
      <c r="AQ139" s="59"/>
      <c r="AR139" s="59"/>
      <c r="AS139" s="46"/>
      <c r="AT139" s="58"/>
      <c r="AU139" s="58"/>
      <c r="AV139" s="58"/>
      <c r="AW139" s="58"/>
      <c r="AY139" s="51"/>
      <c r="AZ139" s="51"/>
      <c r="BA139" s="51"/>
      <c r="BB139" s="199"/>
      <c r="BC139" s="199"/>
    </row>
    <row r="140" spans="1:55" ht="65.099999999999994" hidden="1" customHeight="1">
      <c r="A140" s="33">
        <v>123</v>
      </c>
      <c r="B140" s="42"/>
      <c r="C140" s="42"/>
      <c r="D140" s="42"/>
      <c r="E140" s="42"/>
      <c r="F140" s="42"/>
      <c r="G140" s="42"/>
      <c r="H140" s="42"/>
      <c r="I140" s="167"/>
      <c r="J140" s="42"/>
      <c r="K140" s="35"/>
      <c r="L140" s="35"/>
      <c r="M140" s="35"/>
      <c r="N140" s="35"/>
      <c r="O140" s="35"/>
      <c r="P140" s="35"/>
      <c r="Q140" s="35"/>
      <c r="R140" s="43"/>
      <c r="S140" s="43"/>
      <c r="T140" s="42"/>
      <c r="U140" s="42"/>
      <c r="V140" s="36"/>
      <c r="W140" s="36"/>
      <c r="X140" s="49"/>
      <c r="Y140" s="32"/>
      <c r="Z140" s="32"/>
      <c r="AA140" s="35"/>
      <c r="AB140" s="38"/>
      <c r="AC140" s="35"/>
      <c r="AD140" s="35"/>
      <c r="AE140" s="35"/>
      <c r="AF140" s="35"/>
      <c r="AG140" s="50"/>
      <c r="AH140" s="50"/>
      <c r="AI140" s="50"/>
      <c r="AJ140" s="50"/>
      <c r="AK140" s="50"/>
      <c r="AL140" s="79"/>
      <c r="AM140" s="80"/>
      <c r="AN140" s="55"/>
      <c r="AO140" s="58"/>
      <c r="AP140" s="59"/>
      <c r="AQ140" s="59"/>
      <c r="AR140" s="59"/>
      <c r="AS140" s="46"/>
      <c r="AT140" s="58"/>
      <c r="AU140" s="58"/>
      <c r="AV140" s="58"/>
      <c r="AW140" s="58"/>
      <c r="AY140" s="51"/>
      <c r="AZ140" s="51"/>
      <c r="BA140" s="51"/>
      <c r="BB140" s="199"/>
      <c r="BC140" s="199"/>
    </row>
    <row r="141" spans="1:55" ht="65.099999999999994" hidden="1" customHeight="1">
      <c r="A141" s="33">
        <v>124</v>
      </c>
      <c r="B141" s="42"/>
      <c r="C141" s="42"/>
      <c r="D141" s="42"/>
      <c r="E141" s="42"/>
      <c r="F141" s="42"/>
      <c r="G141" s="42"/>
      <c r="H141" s="42"/>
      <c r="I141" s="167"/>
      <c r="J141" s="42"/>
      <c r="K141" s="35"/>
      <c r="L141" s="35"/>
      <c r="M141" s="35"/>
      <c r="N141" s="35"/>
      <c r="O141" s="35"/>
      <c r="P141" s="35"/>
      <c r="Q141" s="35"/>
      <c r="R141" s="43"/>
      <c r="S141" s="43"/>
      <c r="T141" s="42"/>
      <c r="U141" s="42"/>
      <c r="V141" s="36"/>
      <c r="W141" s="36"/>
      <c r="X141" s="49"/>
      <c r="Y141" s="32"/>
      <c r="Z141" s="32"/>
      <c r="AA141" s="35"/>
      <c r="AB141" s="38"/>
      <c r="AC141" s="35"/>
      <c r="AD141" s="35"/>
      <c r="AE141" s="35"/>
      <c r="AF141" s="35"/>
      <c r="AG141" s="50"/>
      <c r="AH141" s="50"/>
      <c r="AI141" s="50"/>
      <c r="AJ141" s="50"/>
      <c r="AK141" s="50"/>
      <c r="AL141" s="79"/>
      <c r="AM141" s="80"/>
      <c r="AN141" s="55"/>
      <c r="AO141" s="58"/>
      <c r="AP141" s="59"/>
      <c r="AQ141" s="59"/>
      <c r="AR141" s="59"/>
      <c r="AS141" s="46"/>
      <c r="AT141" s="58"/>
      <c r="AU141" s="58"/>
      <c r="AV141" s="58"/>
      <c r="AW141" s="58"/>
      <c r="AY141" s="51"/>
      <c r="AZ141" s="51"/>
      <c r="BA141" s="51"/>
      <c r="BB141" s="199"/>
      <c r="BC141" s="199"/>
    </row>
    <row r="142" spans="1:55" ht="65.099999999999994" hidden="1" customHeight="1">
      <c r="A142" s="33">
        <v>125</v>
      </c>
      <c r="B142" s="42"/>
      <c r="C142" s="42"/>
      <c r="D142" s="42"/>
      <c r="E142" s="42"/>
      <c r="F142" s="42"/>
      <c r="G142" s="42"/>
      <c r="H142" s="42"/>
      <c r="I142" s="167"/>
      <c r="J142" s="42"/>
      <c r="K142" s="35"/>
      <c r="L142" s="35"/>
      <c r="M142" s="35"/>
      <c r="N142" s="35"/>
      <c r="O142" s="35"/>
      <c r="P142" s="35"/>
      <c r="Q142" s="35"/>
      <c r="R142" s="43"/>
      <c r="S142" s="43"/>
      <c r="T142" s="42"/>
      <c r="U142" s="42"/>
      <c r="V142" s="36"/>
      <c r="W142" s="36"/>
      <c r="X142" s="49"/>
      <c r="Y142" s="32"/>
      <c r="Z142" s="32"/>
      <c r="AA142" s="35"/>
      <c r="AB142" s="38"/>
      <c r="AC142" s="35"/>
      <c r="AD142" s="35"/>
      <c r="AE142" s="35"/>
      <c r="AF142" s="35"/>
      <c r="AG142" s="50"/>
      <c r="AH142" s="50"/>
      <c r="AI142" s="50"/>
      <c r="AJ142" s="50"/>
      <c r="AK142" s="50"/>
      <c r="AL142" s="79"/>
      <c r="AM142" s="80"/>
      <c r="AN142" s="55"/>
      <c r="AO142" s="58"/>
      <c r="AP142" s="59"/>
      <c r="AQ142" s="59"/>
      <c r="AR142" s="59"/>
      <c r="AS142" s="46"/>
      <c r="AT142" s="58"/>
      <c r="AU142" s="58"/>
      <c r="AV142" s="58"/>
      <c r="AW142" s="58"/>
      <c r="AY142" s="51"/>
      <c r="AZ142" s="51"/>
      <c r="BA142" s="51"/>
      <c r="BB142" s="199"/>
      <c r="BC142" s="199"/>
    </row>
    <row r="143" spans="1:55" ht="65.099999999999994" hidden="1" customHeight="1">
      <c r="A143" s="33">
        <v>126</v>
      </c>
      <c r="B143" s="42"/>
      <c r="C143" s="42"/>
      <c r="D143" s="42"/>
      <c r="E143" s="42"/>
      <c r="F143" s="42"/>
      <c r="G143" s="42"/>
      <c r="H143" s="42"/>
      <c r="I143" s="167"/>
      <c r="J143" s="42"/>
      <c r="K143" s="35"/>
      <c r="L143" s="35"/>
      <c r="M143" s="35"/>
      <c r="N143" s="35"/>
      <c r="O143" s="35"/>
      <c r="P143" s="35"/>
      <c r="Q143" s="35"/>
      <c r="R143" s="43"/>
      <c r="S143" s="43"/>
      <c r="T143" s="42"/>
      <c r="U143" s="42"/>
      <c r="V143" s="36"/>
      <c r="W143" s="36"/>
      <c r="X143" s="49"/>
      <c r="Y143" s="32"/>
      <c r="Z143" s="32"/>
      <c r="AA143" s="35"/>
      <c r="AB143" s="38"/>
      <c r="AC143" s="35"/>
      <c r="AD143" s="35"/>
      <c r="AE143" s="35"/>
      <c r="AF143" s="35"/>
      <c r="AG143" s="50"/>
      <c r="AH143" s="50"/>
      <c r="AI143" s="50"/>
      <c r="AJ143" s="50"/>
      <c r="AK143" s="50"/>
      <c r="AL143" s="79"/>
      <c r="AM143" s="80"/>
      <c r="AN143" s="55"/>
      <c r="AO143" s="58"/>
      <c r="AP143" s="59"/>
      <c r="AQ143" s="59"/>
      <c r="AR143" s="59"/>
      <c r="AS143" s="46"/>
      <c r="AT143" s="58"/>
      <c r="AU143" s="58"/>
      <c r="AV143" s="58"/>
      <c r="AW143" s="58"/>
      <c r="AY143" s="51"/>
      <c r="AZ143" s="51"/>
      <c r="BA143" s="51"/>
      <c r="BB143" s="199"/>
      <c r="BC143" s="199"/>
    </row>
    <row r="144" spans="1:55" ht="65.099999999999994" hidden="1" customHeight="1">
      <c r="A144" s="33">
        <v>127</v>
      </c>
      <c r="B144" s="42"/>
      <c r="C144" s="42"/>
      <c r="D144" s="42"/>
      <c r="E144" s="42"/>
      <c r="F144" s="42"/>
      <c r="G144" s="42"/>
      <c r="H144" s="42"/>
      <c r="I144" s="167"/>
      <c r="J144" s="42"/>
      <c r="K144" s="35"/>
      <c r="L144" s="35"/>
      <c r="M144" s="35"/>
      <c r="N144" s="35"/>
      <c r="O144" s="35"/>
      <c r="P144" s="35"/>
      <c r="Q144" s="35"/>
      <c r="R144" s="43"/>
      <c r="S144" s="43"/>
      <c r="T144" s="42"/>
      <c r="U144" s="42"/>
      <c r="V144" s="36"/>
      <c r="W144" s="36"/>
      <c r="X144" s="49"/>
      <c r="Y144" s="32"/>
      <c r="Z144" s="32"/>
      <c r="AA144" s="35"/>
      <c r="AB144" s="38"/>
      <c r="AC144" s="35"/>
      <c r="AD144" s="35"/>
      <c r="AE144" s="35"/>
      <c r="AF144" s="35"/>
      <c r="AG144" s="50"/>
      <c r="AH144" s="50"/>
      <c r="AI144" s="50"/>
      <c r="AJ144" s="50"/>
      <c r="AK144" s="50"/>
      <c r="AL144" s="79"/>
      <c r="AM144" s="80"/>
      <c r="AN144" s="55"/>
      <c r="AO144" s="58"/>
      <c r="AP144" s="59"/>
      <c r="AQ144" s="59"/>
      <c r="AR144" s="59"/>
      <c r="AS144" s="46"/>
      <c r="AT144" s="58"/>
      <c r="AU144" s="58"/>
      <c r="AV144" s="58"/>
      <c r="AW144" s="58"/>
      <c r="AY144" s="51"/>
      <c r="AZ144" s="51"/>
      <c r="BA144" s="51"/>
      <c r="BB144" s="199"/>
      <c r="BC144" s="199"/>
    </row>
    <row r="145" spans="1:55" ht="65.099999999999994" hidden="1" customHeight="1">
      <c r="A145" s="33">
        <v>128</v>
      </c>
      <c r="B145" s="42"/>
      <c r="C145" s="42"/>
      <c r="D145" s="42"/>
      <c r="E145" s="42"/>
      <c r="F145" s="42"/>
      <c r="G145" s="42"/>
      <c r="H145" s="42"/>
      <c r="I145" s="167"/>
      <c r="J145" s="42"/>
      <c r="K145" s="35"/>
      <c r="L145" s="35"/>
      <c r="M145" s="35"/>
      <c r="N145" s="35"/>
      <c r="O145" s="35"/>
      <c r="P145" s="35"/>
      <c r="Q145" s="35"/>
      <c r="R145" s="43"/>
      <c r="S145" s="43"/>
      <c r="T145" s="42"/>
      <c r="U145" s="42"/>
      <c r="V145" s="36"/>
      <c r="W145" s="36"/>
      <c r="X145" s="49"/>
      <c r="Y145" s="32"/>
      <c r="Z145" s="32"/>
      <c r="AA145" s="35"/>
      <c r="AB145" s="38"/>
      <c r="AC145" s="35"/>
      <c r="AD145" s="35"/>
      <c r="AE145" s="35"/>
      <c r="AF145" s="35"/>
      <c r="AG145" s="50"/>
      <c r="AH145" s="50"/>
      <c r="AI145" s="50"/>
      <c r="AJ145" s="50"/>
      <c r="AK145" s="50"/>
      <c r="AL145" s="79"/>
      <c r="AM145" s="80"/>
      <c r="AN145" s="55"/>
      <c r="AO145" s="58"/>
      <c r="AP145" s="59"/>
      <c r="AQ145" s="59"/>
      <c r="AR145" s="59"/>
      <c r="AS145" s="46"/>
      <c r="AT145" s="58"/>
      <c r="AU145" s="58"/>
      <c r="AV145" s="58"/>
      <c r="AW145" s="58"/>
      <c r="AY145" s="51"/>
      <c r="AZ145" s="51"/>
      <c r="BA145" s="51"/>
      <c r="BB145" s="199"/>
      <c r="BC145" s="199"/>
    </row>
    <row r="146" spans="1:55" ht="65.099999999999994" hidden="1" customHeight="1">
      <c r="A146" s="33">
        <v>129</v>
      </c>
      <c r="B146" s="42"/>
      <c r="C146" s="42"/>
      <c r="D146" s="42"/>
      <c r="E146" s="42"/>
      <c r="F146" s="42"/>
      <c r="G146" s="42"/>
      <c r="H146" s="42"/>
      <c r="I146" s="167"/>
      <c r="J146" s="42"/>
      <c r="K146" s="35"/>
      <c r="L146" s="35"/>
      <c r="M146" s="35"/>
      <c r="N146" s="35"/>
      <c r="O146" s="35"/>
      <c r="P146" s="35"/>
      <c r="Q146" s="35"/>
      <c r="R146" s="43"/>
      <c r="S146" s="43"/>
      <c r="T146" s="42"/>
      <c r="U146" s="42"/>
      <c r="V146" s="36"/>
      <c r="W146" s="36"/>
      <c r="X146" s="49"/>
      <c r="Y146" s="32"/>
      <c r="Z146" s="32"/>
      <c r="AA146" s="35"/>
      <c r="AB146" s="38"/>
      <c r="AC146" s="35"/>
      <c r="AD146" s="35"/>
      <c r="AE146" s="35"/>
      <c r="AF146" s="35"/>
      <c r="AG146" s="50"/>
      <c r="AH146" s="50"/>
      <c r="AI146" s="50"/>
      <c r="AJ146" s="50"/>
      <c r="AK146" s="50"/>
      <c r="AL146" s="79"/>
      <c r="AM146" s="80"/>
      <c r="AN146" s="55"/>
      <c r="AO146" s="58"/>
      <c r="AP146" s="59"/>
      <c r="AQ146" s="59"/>
      <c r="AR146" s="59"/>
      <c r="AS146" s="46"/>
      <c r="AT146" s="58"/>
      <c r="AU146" s="58"/>
      <c r="AV146" s="58"/>
      <c r="AW146" s="58"/>
      <c r="AY146" s="51"/>
      <c r="AZ146" s="51"/>
      <c r="BA146" s="51"/>
      <c r="BB146" s="199"/>
      <c r="BC146" s="199"/>
    </row>
    <row r="147" spans="1:55" ht="65.099999999999994" hidden="1" customHeight="1">
      <c r="A147" s="33">
        <v>130</v>
      </c>
      <c r="B147" s="42"/>
      <c r="C147" s="42"/>
      <c r="D147" s="42"/>
      <c r="E147" s="42"/>
      <c r="F147" s="42"/>
      <c r="G147" s="42"/>
      <c r="H147" s="42"/>
      <c r="I147" s="167"/>
      <c r="J147" s="42"/>
      <c r="K147" s="35"/>
      <c r="L147" s="35"/>
      <c r="M147" s="35"/>
      <c r="N147" s="35"/>
      <c r="O147" s="35"/>
      <c r="P147" s="35"/>
      <c r="Q147" s="35"/>
      <c r="R147" s="43"/>
      <c r="S147" s="43"/>
      <c r="T147" s="42"/>
      <c r="U147" s="42"/>
      <c r="V147" s="36"/>
      <c r="W147" s="36"/>
      <c r="X147" s="49"/>
      <c r="Y147" s="32"/>
      <c r="Z147" s="32"/>
      <c r="AA147" s="35"/>
      <c r="AB147" s="38"/>
      <c r="AC147" s="35"/>
      <c r="AD147" s="35"/>
      <c r="AE147" s="35"/>
      <c r="AF147" s="35"/>
      <c r="AG147" s="50"/>
      <c r="AH147" s="50"/>
      <c r="AI147" s="50"/>
      <c r="AJ147" s="50"/>
      <c r="AK147" s="50"/>
      <c r="AL147" s="79"/>
      <c r="AM147" s="80"/>
      <c r="AN147" s="55"/>
      <c r="AO147" s="58"/>
      <c r="AP147" s="59"/>
      <c r="AQ147" s="59"/>
      <c r="AR147" s="59"/>
      <c r="AS147" s="46"/>
      <c r="AT147" s="58"/>
      <c r="AU147" s="58"/>
      <c r="AV147" s="58"/>
      <c r="AW147" s="58"/>
      <c r="AY147" s="51"/>
      <c r="AZ147" s="51"/>
      <c r="BA147" s="51"/>
      <c r="BB147" s="199"/>
      <c r="BC147" s="199"/>
    </row>
    <row r="148" spans="1:55" ht="65.099999999999994" hidden="1" customHeight="1">
      <c r="A148" s="33">
        <v>131</v>
      </c>
      <c r="B148" s="42"/>
      <c r="C148" s="42"/>
      <c r="D148" s="42"/>
      <c r="E148" s="42"/>
      <c r="F148" s="42"/>
      <c r="G148" s="42"/>
      <c r="H148" s="42"/>
      <c r="I148" s="167"/>
      <c r="J148" s="42"/>
      <c r="K148" s="35"/>
      <c r="L148" s="35"/>
      <c r="M148" s="35"/>
      <c r="N148" s="35"/>
      <c r="O148" s="35"/>
      <c r="P148" s="35"/>
      <c r="Q148" s="35"/>
      <c r="R148" s="43"/>
      <c r="S148" s="43"/>
      <c r="T148" s="42"/>
      <c r="U148" s="42"/>
      <c r="V148" s="36"/>
      <c r="W148" s="36"/>
      <c r="X148" s="49"/>
      <c r="Y148" s="32"/>
      <c r="Z148" s="32"/>
      <c r="AA148" s="35"/>
      <c r="AB148" s="38"/>
      <c r="AC148" s="35"/>
      <c r="AD148" s="35"/>
      <c r="AE148" s="35"/>
      <c r="AF148" s="35"/>
      <c r="AG148" s="50"/>
      <c r="AH148" s="50"/>
      <c r="AI148" s="50"/>
      <c r="AJ148" s="50"/>
      <c r="AK148" s="50"/>
      <c r="AL148" s="79"/>
      <c r="AM148" s="80"/>
      <c r="AN148" s="55"/>
      <c r="AO148" s="58"/>
      <c r="AP148" s="59"/>
      <c r="AQ148" s="59"/>
      <c r="AR148" s="59"/>
      <c r="AS148" s="46"/>
      <c r="AT148" s="58"/>
      <c r="AU148" s="58"/>
      <c r="AV148" s="58"/>
      <c r="AW148" s="58"/>
      <c r="AY148" s="51"/>
      <c r="AZ148" s="51"/>
      <c r="BA148" s="51"/>
      <c r="BB148" s="199"/>
      <c r="BC148" s="199"/>
    </row>
    <row r="149" spans="1:55" ht="65.099999999999994" hidden="1" customHeight="1">
      <c r="A149" s="33">
        <v>132</v>
      </c>
      <c r="B149" s="42"/>
      <c r="C149" s="42"/>
      <c r="D149" s="42"/>
      <c r="E149" s="42"/>
      <c r="F149" s="42"/>
      <c r="G149" s="42"/>
      <c r="H149" s="42"/>
      <c r="I149" s="167"/>
      <c r="J149" s="42"/>
      <c r="K149" s="35"/>
      <c r="L149" s="35"/>
      <c r="M149" s="35"/>
      <c r="N149" s="35"/>
      <c r="O149" s="35"/>
      <c r="P149" s="35"/>
      <c r="Q149" s="35"/>
      <c r="R149" s="43"/>
      <c r="S149" s="43"/>
      <c r="T149" s="42"/>
      <c r="U149" s="42"/>
      <c r="V149" s="36"/>
      <c r="W149" s="36"/>
      <c r="X149" s="49"/>
      <c r="Y149" s="32"/>
      <c r="Z149" s="32"/>
      <c r="AA149" s="35"/>
      <c r="AB149" s="38"/>
      <c r="AC149" s="35"/>
      <c r="AD149" s="35"/>
      <c r="AE149" s="35"/>
      <c r="AF149" s="35"/>
      <c r="AG149" s="50"/>
      <c r="AH149" s="50"/>
      <c r="AI149" s="50"/>
      <c r="AJ149" s="50"/>
      <c r="AK149" s="50"/>
      <c r="AL149" s="79"/>
      <c r="AM149" s="80"/>
      <c r="AN149" s="55"/>
      <c r="AO149" s="58"/>
      <c r="AP149" s="59"/>
      <c r="AQ149" s="59"/>
      <c r="AR149" s="59"/>
      <c r="AS149" s="46"/>
      <c r="AT149" s="58"/>
      <c r="AU149" s="58"/>
      <c r="AV149" s="58"/>
      <c r="AW149" s="58"/>
      <c r="AY149" s="51"/>
      <c r="AZ149" s="51"/>
      <c r="BA149" s="51"/>
      <c r="BB149" s="199"/>
      <c r="BC149" s="199"/>
    </row>
    <row r="150" spans="1:55" ht="65.099999999999994" hidden="1" customHeight="1">
      <c r="A150" s="33">
        <v>133</v>
      </c>
      <c r="B150" s="42"/>
      <c r="C150" s="42"/>
      <c r="D150" s="42"/>
      <c r="E150" s="42"/>
      <c r="F150" s="42"/>
      <c r="G150" s="42"/>
      <c r="H150" s="42"/>
      <c r="I150" s="167"/>
      <c r="J150" s="42"/>
      <c r="K150" s="35"/>
      <c r="L150" s="35"/>
      <c r="M150" s="35"/>
      <c r="N150" s="35"/>
      <c r="O150" s="35"/>
      <c r="P150" s="35"/>
      <c r="Q150" s="35"/>
      <c r="R150" s="43"/>
      <c r="S150" s="43"/>
      <c r="T150" s="42"/>
      <c r="U150" s="42"/>
      <c r="V150" s="36"/>
      <c r="W150" s="36"/>
      <c r="X150" s="49"/>
      <c r="Y150" s="32"/>
      <c r="Z150" s="32"/>
      <c r="AA150" s="35"/>
      <c r="AB150" s="38"/>
      <c r="AC150" s="35"/>
      <c r="AD150" s="35"/>
      <c r="AE150" s="35"/>
      <c r="AF150" s="35"/>
      <c r="AG150" s="50"/>
      <c r="AH150" s="50"/>
      <c r="AI150" s="50"/>
      <c r="AJ150" s="50"/>
      <c r="AK150" s="50"/>
      <c r="AL150" s="79"/>
      <c r="AM150" s="80"/>
      <c r="AN150" s="55"/>
      <c r="AO150" s="58"/>
      <c r="AP150" s="59"/>
      <c r="AQ150" s="59"/>
      <c r="AR150" s="59"/>
      <c r="AS150" s="46"/>
      <c r="AT150" s="58"/>
      <c r="AU150" s="58"/>
      <c r="AV150" s="58"/>
      <c r="AW150" s="58"/>
      <c r="AY150" s="51"/>
      <c r="AZ150" s="51"/>
      <c r="BA150" s="51"/>
      <c r="BB150" s="199"/>
      <c r="BC150" s="199"/>
    </row>
    <row r="151" spans="1:55" ht="65.099999999999994" hidden="1" customHeight="1">
      <c r="A151" s="33">
        <v>134</v>
      </c>
      <c r="B151" s="42"/>
      <c r="C151" s="42"/>
      <c r="D151" s="42"/>
      <c r="E151" s="42"/>
      <c r="F151" s="42"/>
      <c r="G151" s="42"/>
      <c r="H151" s="42"/>
      <c r="I151" s="167"/>
      <c r="J151" s="42"/>
      <c r="K151" s="35"/>
      <c r="L151" s="35"/>
      <c r="M151" s="35"/>
      <c r="N151" s="35"/>
      <c r="O151" s="35"/>
      <c r="P151" s="35"/>
      <c r="Q151" s="35"/>
      <c r="R151" s="43"/>
      <c r="S151" s="43"/>
      <c r="T151" s="42"/>
      <c r="U151" s="42"/>
      <c r="V151" s="36"/>
      <c r="W151" s="36"/>
      <c r="X151" s="49"/>
      <c r="Y151" s="32"/>
      <c r="Z151" s="32"/>
      <c r="AA151" s="35"/>
      <c r="AB151" s="38"/>
      <c r="AC151" s="35"/>
      <c r="AD151" s="35"/>
      <c r="AE151" s="35"/>
      <c r="AF151" s="35"/>
      <c r="AG151" s="50"/>
      <c r="AH151" s="50"/>
      <c r="AI151" s="50"/>
      <c r="AJ151" s="50"/>
      <c r="AK151" s="50"/>
      <c r="AL151" s="79"/>
      <c r="AM151" s="80"/>
      <c r="AN151" s="55"/>
      <c r="AO151" s="58"/>
      <c r="AP151" s="59"/>
      <c r="AQ151" s="59"/>
      <c r="AR151" s="59"/>
      <c r="AS151" s="46"/>
      <c r="AT151" s="58"/>
      <c r="AU151" s="58"/>
      <c r="AV151" s="58"/>
      <c r="AW151" s="58"/>
      <c r="AY151" s="51"/>
      <c r="AZ151" s="51"/>
      <c r="BA151" s="51"/>
      <c r="BB151" s="199"/>
      <c r="BC151" s="199"/>
    </row>
    <row r="152" spans="1:55" ht="65.099999999999994" hidden="1" customHeight="1">
      <c r="A152" s="33">
        <v>135</v>
      </c>
      <c r="B152" s="42"/>
      <c r="C152" s="42"/>
      <c r="D152" s="42"/>
      <c r="E152" s="42"/>
      <c r="F152" s="42"/>
      <c r="G152" s="42"/>
      <c r="H152" s="42"/>
      <c r="I152" s="167"/>
      <c r="J152" s="42"/>
      <c r="K152" s="35"/>
      <c r="L152" s="35"/>
      <c r="M152" s="35"/>
      <c r="N152" s="35"/>
      <c r="O152" s="35"/>
      <c r="P152" s="35"/>
      <c r="Q152" s="35"/>
      <c r="R152" s="43"/>
      <c r="S152" s="43"/>
      <c r="T152" s="42"/>
      <c r="U152" s="42"/>
      <c r="V152" s="36"/>
      <c r="W152" s="36"/>
      <c r="X152" s="49"/>
      <c r="Y152" s="32"/>
      <c r="Z152" s="32"/>
      <c r="AA152" s="35"/>
      <c r="AB152" s="38"/>
      <c r="AC152" s="35"/>
      <c r="AD152" s="35"/>
      <c r="AE152" s="35"/>
      <c r="AF152" s="35"/>
      <c r="AG152" s="50"/>
      <c r="AH152" s="50"/>
      <c r="AI152" s="50"/>
      <c r="AJ152" s="50"/>
      <c r="AK152" s="50"/>
      <c r="AL152" s="79"/>
      <c r="AM152" s="80"/>
      <c r="AN152" s="55"/>
      <c r="AO152" s="58"/>
      <c r="AP152" s="59"/>
      <c r="AQ152" s="59"/>
      <c r="AR152" s="59"/>
      <c r="AS152" s="46"/>
      <c r="AT152" s="58"/>
      <c r="AU152" s="58"/>
      <c r="AV152" s="58"/>
      <c r="AW152" s="58"/>
      <c r="AY152" s="51"/>
      <c r="AZ152" s="51"/>
      <c r="BA152" s="51"/>
      <c r="BB152" s="199"/>
      <c r="BC152" s="199"/>
    </row>
    <row r="153" spans="1:55" ht="65.099999999999994" hidden="1" customHeight="1">
      <c r="A153" s="33">
        <v>136</v>
      </c>
      <c r="B153" s="42"/>
      <c r="C153" s="42"/>
      <c r="D153" s="42"/>
      <c r="E153" s="42"/>
      <c r="F153" s="42"/>
      <c r="G153" s="42"/>
      <c r="H153" s="42"/>
      <c r="I153" s="167"/>
      <c r="J153" s="42"/>
      <c r="K153" s="35"/>
      <c r="L153" s="35"/>
      <c r="M153" s="35"/>
      <c r="N153" s="35"/>
      <c r="O153" s="35"/>
      <c r="P153" s="35"/>
      <c r="Q153" s="35"/>
      <c r="R153" s="43"/>
      <c r="S153" s="43"/>
      <c r="T153" s="42"/>
      <c r="U153" s="42"/>
      <c r="V153" s="36"/>
      <c r="W153" s="36"/>
      <c r="X153" s="49"/>
      <c r="Y153" s="32"/>
      <c r="Z153" s="32"/>
      <c r="AA153" s="35"/>
      <c r="AB153" s="38"/>
      <c r="AC153" s="35"/>
      <c r="AD153" s="35"/>
      <c r="AE153" s="35"/>
      <c r="AF153" s="35"/>
      <c r="AG153" s="50"/>
      <c r="AH153" s="50"/>
      <c r="AI153" s="50"/>
      <c r="AJ153" s="50"/>
      <c r="AK153" s="50"/>
      <c r="AL153" s="79"/>
      <c r="AM153" s="80"/>
      <c r="AN153" s="55"/>
      <c r="AO153" s="58"/>
      <c r="AP153" s="59"/>
      <c r="AQ153" s="59"/>
      <c r="AR153" s="59"/>
      <c r="AS153" s="46"/>
      <c r="AT153" s="58"/>
      <c r="AU153" s="58"/>
      <c r="AV153" s="58"/>
      <c r="AW153" s="58"/>
      <c r="AY153" s="51"/>
      <c r="AZ153" s="51"/>
      <c r="BA153" s="51"/>
      <c r="BB153" s="199"/>
      <c r="BC153" s="199"/>
    </row>
    <row r="154" spans="1:55" ht="65.099999999999994" hidden="1" customHeight="1">
      <c r="A154" s="33">
        <v>137</v>
      </c>
      <c r="B154" s="42"/>
      <c r="C154" s="42"/>
      <c r="D154" s="42"/>
      <c r="E154" s="42"/>
      <c r="F154" s="42"/>
      <c r="G154" s="42"/>
      <c r="H154" s="42"/>
      <c r="I154" s="167"/>
      <c r="J154" s="42"/>
      <c r="K154" s="35"/>
      <c r="L154" s="35"/>
      <c r="M154" s="35"/>
      <c r="N154" s="35"/>
      <c r="O154" s="35"/>
      <c r="P154" s="35"/>
      <c r="Q154" s="35"/>
      <c r="R154" s="43"/>
      <c r="S154" s="43"/>
      <c r="T154" s="42"/>
      <c r="U154" s="42"/>
      <c r="V154" s="36"/>
      <c r="W154" s="36"/>
      <c r="X154" s="49"/>
      <c r="Y154" s="32"/>
      <c r="Z154" s="32"/>
      <c r="AA154" s="35"/>
      <c r="AB154" s="38"/>
      <c r="AC154" s="35"/>
      <c r="AD154" s="35"/>
      <c r="AE154" s="35"/>
      <c r="AF154" s="35"/>
      <c r="AG154" s="50"/>
      <c r="AH154" s="50"/>
      <c r="AI154" s="50"/>
      <c r="AJ154" s="50"/>
      <c r="AK154" s="50"/>
      <c r="AL154" s="79"/>
      <c r="AM154" s="80"/>
      <c r="AN154" s="55"/>
      <c r="AO154" s="58"/>
      <c r="AP154" s="59"/>
      <c r="AQ154" s="59"/>
      <c r="AR154" s="59"/>
      <c r="AS154" s="46"/>
      <c r="AT154" s="58"/>
      <c r="AU154" s="58"/>
      <c r="AV154" s="58"/>
      <c r="AW154" s="58"/>
      <c r="AY154" s="51"/>
      <c r="AZ154" s="51"/>
      <c r="BA154" s="51"/>
      <c r="BB154" s="199"/>
      <c r="BC154" s="199"/>
    </row>
    <row r="155" spans="1:55" ht="65.099999999999994" hidden="1" customHeight="1">
      <c r="A155" s="33">
        <v>138</v>
      </c>
      <c r="B155" s="42"/>
      <c r="C155" s="42"/>
      <c r="D155" s="42"/>
      <c r="E155" s="42"/>
      <c r="F155" s="42"/>
      <c r="G155" s="42"/>
      <c r="H155" s="42"/>
      <c r="I155" s="167"/>
      <c r="J155" s="42"/>
      <c r="K155" s="35"/>
      <c r="L155" s="35"/>
      <c r="M155" s="35"/>
      <c r="N155" s="35"/>
      <c r="O155" s="35"/>
      <c r="P155" s="35"/>
      <c r="Q155" s="35"/>
      <c r="R155" s="43"/>
      <c r="S155" s="43"/>
      <c r="T155" s="42"/>
      <c r="U155" s="42"/>
      <c r="V155" s="36"/>
      <c r="W155" s="36"/>
      <c r="X155" s="49"/>
      <c r="Y155" s="32"/>
      <c r="Z155" s="32"/>
      <c r="AA155" s="35"/>
      <c r="AB155" s="38"/>
      <c r="AC155" s="35"/>
      <c r="AD155" s="35"/>
      <c r="AE155" s="35"/>
      <c r="AF155" s="35"/>
      <c r="AG155" s="50"/>
      <c r="AH155" s="50"/>
      <c r="AI155" s="50"/>
      <c r="AJ155" s="50"/>
      <c r="AK155" s="50"/>
      <c r="AL155" s="79"/>
      <c r="AM155" s="80"/>
      <c r="AN155" s="55"/>
      <c r="AO155" s="58"/>
      <c r="AP155" s="59"/>
      <c r="AQ155" s="59"/>
      <c r="AR155" s="59"/>
      <c r="AS155" s="46"/>
      <c r="AT155" s="58"/>
      <c r="AU155" s="58"/>
      <c r="AV155" s="58"/>
      <c r="AW155" s="58"/>
      <c r="AY155" s="51"/>
      <c r="AZ155" s="51"/>
      <c r="BA155" s="51"/>
      <c r="BB155" s="199"/>
      <c r="BC155" s="199"/>
    </row>
    <row r="156" spans="1:55" ht="65.099999999999994" hidden="1" customHeight="1">
      <c r="A156" s="33">
        <v>139</v>
      </c>
      <c r="B156" s="42"/>
      <c r="C156" s="42"/>
      <c r="D156" s="42"/>
      <c r="E156" s="42"/>
      <c r="F156" s="42"/>
      <c r="G156" s="42"/>
      <c r="H156" s="42"/>
      <c r="I156" s="167"/>
      <c r="J156" s="42"/>
      <c r="K156" s="35"/>
      <c r="L156" s="35"/>
      <c r="M156" s="35"/>
      <c r="N156" s="35"/>
      <c r="O156" s="35"/>
      <c r="P156" s="35"/>
      <c r="Q156" s="35"/>
      <c r="R156" s="43"/>
      <c r="S156" s="43"/>
      <c r="T156" s="42"/>
      <c r="U156" s="42"/>
      <c r="V156" s="36"/>
      <c r="W156" s="36"/>
      <c r="X156" s="49"/>
      <c r="Y156" s="32"/>
      <c r="Z156" s="32"/>
      <c r="AA156" s="35"/>
      <c r="AB156" s="38"/>
      <c r="AC156" s="35"/>
      <c r="AD156" s="35"/>
      <c r="AE156" s="35"/>
      <c r="AF156" s="35"/>
      <c r="AG156" s="50"/>
      <c r="AH156" s="50"/>
      <c r="AI156" s="50"/>
      <c r="AJ156" s="50"/>
      <c r="AK156" s="50"/>
      <c r="AL156" s="79"/>
      <c r="AM156" s="80"/>
      <c r="AN156" s="55"/>
      <c r="AO156" s="58"/>
      <c r="AP156" s="59"/>
      <c r="AQ156" s="59"/>
      <c r="AR156" s="59"/>
      <c r="AS156" s="46"/>
      <c r="AT156" s="58"/>
      <c r="AU156" s="58"/>
      <c r="AV156" s="58"/>
      <c r="AW156" s="58"/>
      <c r="AY156" s="51"/>
      <c r="AZ156" s="51"/>
      <c r="BA156" s="51"/>
      <c r="BB156" s="199"/>
      <c r="BC156" s="199"/>
    </row>
    <row r="157" spans="1:55" ht="65.099999999999994" hidden="1" customHeight="1">
      <c r="A157" s="33">
        <v>140</v>
      </c>
      <c r="B157" s="42"/>
      <c r="C157" s="42"/>
      <c r="D157" s="42"/>
      <c r="E157" s="42"/>
      <c r="F157" s="42"/>
      <c r="G157" s="42"/>
      <c r="H157" s="42"/>
      <c r="I157" s="167"/>
      <c r="J157" s="42"/>
      <c r="K157" s="35"/>
      <c r="L157" s="35"/>
      <c r="M157" s="35"/>
      <c r="N157" s="35"/>
      <c r="O157" s="35"/>
      <c r="P157" s="35"/>
      <c r="Q157" s="35"/>
      <c r="R157" s="43"/>
      <c r="S157" s="43"/>
      <c r="T157" s="42"/>
      <c r="U157" s="42"/>
      <c r="V157" s="36"/>
      <c r="W157" s="36"/>
      <c r="X157" s="49"/>
      <c r="Y157" s="32"/>
      <c r="Z157" s="32"/>
      <c r="AA157" s="35"/>
      <c r="AB157" s="38"/>
      <c r="AC157" s="35"/>
      <c r="AD157" s="35"/>
      <c r="AE157" s="35"/>
      <c r="AF157" s="35"/>
      <c r="AG157" s="50"/>
      <c r="AH157" s="50"/>
      <c r="AI157" s="50"/>
      <c r="AJ157" s="50"/>
      <c r="AK157" s="50"/>
      <c r="AL157" s="79"/>
      <c r="AM157" s="80"/>
      <c r="AN157" s="55"/>
      <c r="AO157" s="58"/>
      <c r="AP157" s="59"/>
      <c r="AQ157" s="59"/>
      <c r="AR157" s="59"/>
      <c r="AS157" s="46"/>
      <c r="AT157" s="58"/>
      <c r="AU157" s="58"/>
      <c r="AV157" s="58"/>
      <c r="AW157" s="58"/>
      <c r="AY157" s="51"/>
      <c r="AZ157" s="51"/>
      <c r="BA157" s="51"/>
      <c r="BB157" s="199"/>
      <c r="BC157" s="199"/>
    </row>
    <row r="158" spans="1:55" ht="65.099999999999994" hidden="1" customHeight="1">
      <c r="A158" s="33">
        <v>141</v>
      </c>
      <c r="B158" s="42"/>
      <c r="C158" s="42"/>
      <c r="D158" s="42"/>
      <c r="E158" s="42"/>
      <c r="F158" s="42"/>
      <c r="G158" s="42"/>
      <c r="H158" s="42"/>
      <c r="I158" s="167"/>
      <c r="J158" s="42"/>
      <c r="K158" s="35"/>
      <c r="L158" s="35"/>
      <c r="M158" s="35"/>
      <c r="N158" s="35"/>
      <c r="O158" s="35"/>
      <c r="P158" s="35"/>
      <c r="Q158" s="35"/>
      <c r="R158" s="43"/>
      <c r="S158" s="43"/>
      <c r="T158" s="42"/>
      <c r="U158" s="42"/>
      <c r="V158" s="36"/>
      <c r="W158" s="36"/>
      <c r="X158" s="49"/>
      <c r="Y158" s="32"/>
      <c r="Z158" s="32"/>
      <c r="AA158" s="35"/>
      <c r="AB158" s="38"/>
      <c r="AC158" s="35"/>
      <c r="AD158" s="35"/>
      <c r="AE158" s="35"/>
      <c r="AF158" s="35"/>
      <c r="AG158" s="50"/>
      <c r="AH158" s="50"/>
      <c r="AI158" s="50"/>
      <c r="AJ158" s="50"/>
      <c r="AK158" s="50"/>
      <c r="AL158" s="79"/>
      <c r="AM158" s="80"/>
      <c r="AN158" s="55"/>
      <c r="AO158" s="58"/>
      <c r="AP158" s="59"/>
      <c r="AQ158" s="59"/>
      <c r="AR158" s="59"/>
      <c r="AS158" s="46"/>
      <c r="AT158" s="58"/>
      <c r="AU158" s="58"/>
      <c r="AV158" s="58"/>
      <c r="AW158" s="58"/>
      <c r="AY158" s="51"/>
      <c r="AZ158" s="51"/>
      <c r="BA158" s="51"/>
      <c r="BB158" s="199"/>
      <c r="BC158" s="199"/>
    </row>
    <row r="159" spans="1:55" ht="65.099999999999994" hidden="1" customHeight="1">
      <c r="A159" s="33">
        <v>142</v>
      </c>
      <c r="B159" s="42"/>
      <c r="C159" s="42"/>
      <c r="D159" s="42"/>
      <c r="E159" s="42"/>
      <c r="F159" s="42"/>
      <c r="G159" s="42"/>
      <c r="H159" s="42"/>
      <c r="I159" s="167"/>
      <c r="J159" s="42"/>
      <c r="K159" s="35"/>
      <c r="L159" s="35"/>
      <c r="M159" s="35"/>
      <c r="N159" s="35"/>
      <c r="O159" s="35"/>
      <c r="P159" s="35"/>
      <c r="Q159" s="35"/>
      <c r="R159" s="43"/>
      <c r="S159" s="43"/>
      <c r="T159" s="42"/>
      <c r="U159" s="42"/>
      <c r="V159" s="36"/>
      <c r="W159" s="36"/>
      <c r="X159" s="49"/>
      <c r="Y159" s="32"/>
      <c r="Z159" s="32"/>
      <c r="AA159" s="35"/>
      <c r="AB159" s="38"/>
      <c r="AC159" s="35"/>
      <c r="AD159" s="35"/>
      <c r="AE159" s="35"/>
      <c r="AF159" s="35"/>
      <c r="AG159" s="50"/>
      <c r="AH159" s="50"/>
      <c r="AI159" s="50"/>
      <c r="AJ159" s="50"/>
      <c r="AK159" s="50"/>
      <c r="AL159" s="79"/>
      <c r="AM159" s="80"/>
      <c r="AN159" s="55"/>
      <c r="AO159" s="58"/>
      <c r="AP159" s="59"/>
      <c r="AQ159" s="59"/>
      <c r="AR159" s="59"/>
      <c r="AS159" s="46"/>
      <c r="AT159" s="58"/>
      <c r="AU159" s="58"/>
      <c r="AV159" s="58"/>
      <c r="AW159" s="58"/>
      <c r="AY159" s="51"/>
      <c r="AZ159" s="51"/>
      <c r="BA159" s="51"/>
      <c r="BB159" s="199"/>
      <c r="BC159" s="199"/>
    </row>
    <row r="160" spans="1:55" ht="65.099999999999994" hidden="1" customHeight="1">
      <c r="A160" s="33">
        <v>143</v>
      </c>
      <c r="B160" s="42"/>
      <c r="C160" s="42"/>
      <c r="D160" s="42"/>
      <c r="E160" s="42"/>
      <c r="F160" s="42"/>
      <c r="G160" s="42"/>
      <c r="H160" s="42"/>
      <c r="I160" s="167"/>
      <c r="J160" s="42"/>
      <c r="K160" s="35"/>
      <c r="L160" s="35"/>
      <c r="M160" s="35"/>
      <c r="N160" s="35"/>
      <c r="O160" s="35"/>
      <c r="P160" s="35"/>
      <c r="Q160" s="35"/>
      <c r="R160" s="43"/>
      <c r="S160" s="43"/>
      <c r="T160" s="42"/>
      <c r="U160" s="42"/>
      <c r="V160" s="36"/>
      <c r="W160" s="36"/>
      <c r="X160" s="49"/>
      <c r="Y160" s="32"/>
      <c r="Z160" s="32"/>
      <c r="AA160" s="35"/>
      <c r="AB160" s="38"/>
      <c r="AC160" s="35"/>
      <c r="AD160" s="35"/>
      <c r="AE160" s="35"/>
      <c r="AF160" s="35"/>
      <c r="AG160" s="50"/>
      <c r="AH160" s="50"/>
      <c r="AI160" s="50"/>
      <c r="AJ160" s="50"/>
      <c r="AK160" s="50"/>
      <c r="AL160" s="79"/>
      <c r="AM160" s="80"/>
      <c r="AN160" s="55"/>
      <c r="AO160" s="58"/>
      <c r="AP160" s="59"/>
      <c r="AQ160" s="59"/>
      <c r="AR160" s="59"/>
      <c r="AS160" s="46"/>
      <c r="AT160" s="58"/>
      <c r="AU160" s="58"/>
      <c r="AV160" s="58"/>
      <c r="AW160" s="58"/>
      <c r="AY160" s="51"/>
      <c r="AZ160" s="51"/>
      <c r="BA160" s="51"/>
      <c r="BB160" s="199"/>
      <c r="BC160" s="199"/>
    </row>
    <row r="161" spans="1:55" ht="65.099999999999994" hidden="1" customHeight="1">
      <c r="A161" s="33">
        <v>144</v>
      </c>
      <c r="B161" s="42"/>
      <c r="C161" s="42"/>
      <c r="D161" s="42"/>
      <c r="E161" s="42"/>
      <c r="F161" s="42"/>
      <c r="G161" s="42"/>
      <c r="H161" s="42"/>
      <c r="I161" s="167"/>
      <c r="J161" s="42"/>
      <c r="K161" s="35"/>
      <c r="L161" s="35"/>
      <c r="M161" s="35"/>
      <c r="N161" s="35"/>
      <c r="O161" s="35"/>
      <c r="P161" s="35"/>
      <c r="Q161" s="35"/>
      <c r="R161" s="43"/>
      <c r="S161" s="43"/>
      <c r="T161" s="42"/>
      <c r="U161" s="42"/>
      <c r="V161" s="36"/>
      <c r="W161" s="36"/>
      <c r="X161" s="49"/>
      <c r="Y161" s="32"/>
      <c r="Z161" s="32"/>
      <c r="AA161" s="35"/>
      <c r="AB161" s="38"/>
      <c r="AC161" s="35"/>
      <c r="AD161" s="35"/>
      <c r="AE161" s="35"/>
      <c r="AF161" s="35"/>
      <c r="AG161" s="50"/>
      <c r="AH161" s="50"/>
      <c r="AI161" s="50"/>
      <c r="AJ161" s="50"/>
      <c r="AK161" s="50"/>
      <c r="AL161" s="79"/>
      <c r="AM161" s="80"/>
      <c r="AN161" s="55"/>
      <c r="AO161" s="58"/>
      <c r="AP161" s="59"/>
      <c r="AQ161" s="59"/>
      <c r="AR161" s="59"/>
      <c r="AS161" s="46"/>
      <c r="AT161" s="58"/>
      <c r="AU161" s="58"/>
      <c r="AV161" s="58"/>
      <c r="AW161" s="58"/>
      <c r="AY161" s="51"/>
      <c r="AZ161" s="51"/>
      <c r="BA161" s="51"/>
      <c r="BB161" s="199"/>
      <c r="BC161" s="199"/>
    </row>
    <row r="162" spans="1:55" ht="65.099999999999994" hidden="1" customHeight="1">
      <c r="A162" s="33">
        <v>145</v>
      </c>
      <c r="B162" s="42"/>
      <c r="C162" s="42"/>
      <c r="D162" s="42"/>
      <c r="E162" s="42"/>
      <c r="F162" s="42"/>
      <c r="G162" s="42"/>
      <c r="H162" s="42"/>
      <c r="I162" s="167"/>
      <c r="J162" s="42"/>
      <c r="K162" s="35"/>
      <c r="L162" s="35"/>
      <c r="M162" s="35"/>
      <c r="N162" s="35"/>
      <c r="O162" s="35"/>
      <c r="P162" s="35"/>
      <c r="Q162" s="35"/>
      <c r="R162" s="43"/>
      <c r="S162" s="43"/>
      <c r="T162" s="42"/>
      <c r="U162" s="42"/>
      <c r="V162" s="36"/>
      <c r="W162" s="36"/>
      <c r="X162" s="49"/>
      <c r="Y162" s="32"/>
      <c r="Z162" s="32"/>
      <c r="AA162" s="35"/>
      <c r="AB162" s="38"/>
      <c r="AC162" s="35"/>
      <c r="AD162" s="35"/>
      <c r="AE162" s="35"/>
      <c r="AF162" s="35"/>
      <c r="AG162" s="50"/>
      <c r="AH162" s="50"/>
      <c r="AI162" s="50"/>
      <c r="AJ162" s="50"/>
      <c r="AK162" s="50"/>
      <c r="AL162" s="79"/>
      <c r="AM162" s="80"/>
      <c r="AN162" s="55"/>
      <c r="AO162" s="58"/>
      <c r="AP162" s="59"/>
      <c r="AQ162" s="59"/>
      <c r="AR162" s="59"/>
      <c r="AS162" s="46"/>
      <c r="AT162" s="58"/>
      <c r="AU162" s="58"/>
      <c r="AV162" s="58"/>
      <c r="AW162" s="58"/>
      <c r="AY162" s="51"/>
      <c r="AZ162" s="51"/>
      <c r="BA162" s="51"/>
      <c r="BB162" s="199"/>
      <c r="BC162" s="199"/>
    </row>
    <row r="163" spans="1:55" ht="65.099999999999994" hidden="1" customHeight="1">
      <c r="A163" s="33">
        <v>146</v>
      </c>
      <c r="B163" s="42"/>
      <c r="C163" s="42"/>
      <c r="D163" s="42"/>
      <c r="E163" s="42"/>
      <c r="F163" s="42"/>
      <c r="G163" s="42"/>
      <c r="H163" s="42"/>
      <c r="I163" s="167"/>
      <c r="J163" s="42"/>
      <c r="K163" s="35"/>
      <c r="L163" s="35"/>
      <c r="M163" s="35"/>
      <c r="N163" s="35"/>
      <c r="O163" s="35"/>
      <c r="P163" s="35"/>
      <c r="Q163" s="35"/>
      <c r="R163" s="43"/>
      <c r="S163" s="43"/>
      <c r="T163" s="42"/>
      <c r="U163" s="42"/>
      <c r="V163" s="36"/>
      <c r="W163" s="36"/>
      <c r="X163" s="49"/>
      <c r="Y163" s="32"/>
      <c r="Z163" s="32"/>
      <c r="AA163" s="35"/>
      <c r="AB163" s="38"/>
      <c r="AC163" s="35"/>
      <c r="AD163" s="35"/>
      <c r="AE163" s="35"/>
      <c r="AF163" s="35"/>
      <c r="AG163" s="50"/>
      <c r="AH163" s="50"/>
      <c r="AI163" s="50"/>
      <c r="AJ163" s="50"/>
      <c r="AK163" s="50"/>
      <c r="AL163" s="79"/>
      <c r="AM163" s="80"/>
      <c r="AN163" s="55"/>
      <c r="AO163" s="58"/>
      <c r="AP163" s="59"/>
      <c r="AQ163" s="59"/>
      <c r="AR163" s="59"/>
      <c r="AS163" s="46"/>
      <c r="AT163" s="58"/>
      <c r="AU163" s="58"/>
      <c r="AV163" s="58"/>
      <c r="AW163" s="58"/>
      <c r="AY163" s="51"/>
      <c r="AZ163" s="51"/>
      <c r="BA163" s="51"/>
      <c r="BB163" s="199"/>
      <c r="BC163" s="199"/>
    </row>
    <row r="164" spans="1:55" ht="65.099999999999994" hidden="1" customHeight="1">
      <c r="A164" s="33">
        <v>147</v>
      </c>
      <c r="B164" s="42"/>
      <c r="C164" s="42"/>
      <c r="D164" s="42"/>
      <c r="E164" s="42"/>
      <c r="F164" s="42"/>
      <c r="G164" s="42"/>
      <c r="H164" s="42"/>
      <c r="I164" s="167"/>
      <c r="J164" s="42"/>
      <c r="K164" s="35"/>
      <c r="L164" s="35"/>
      <c r="M164" s="35"/>
      <c r="N164" s="35"/>
      <c r="O164" s="35"/>
      <c r="P164" s="35"/>
      <c r="Q164" s="35"/>
      <c r="R164" s="43"/>
      <c r="S164" s="43"/>
      <c r="T164" s="42"/>
      <c r="U164" s="42"/>
      <c r="V164" s="36"/>
      <c r="W164" s="36"/>
      <c r="X164" s="49"/>
      <c r="Y164" s="32"/>
      <c r="Z164" s="32"/>
      <c r="AA164" s="35"/>
      <c r="AB164" s="38"/>
      <c r="AC164" s="35"/>
      <c r="AD164" s="35"/>
      <c r="AE164" s="35"/>
      <c r="AF164" s="35"/>
      <c r="AG164" s="50"/>
      <c r="AH164" s="50"/>
      <c r="AI164" s="50"/>
      <c r="AJ164" s="50"/>
      <c r="AK164" s="50"/>
      <c r="AL164" s="79"/>
      <c r="AM164" s="80"/>
      <c r="AN164" s="55"/>
      <c r="AO164" s="58"/>
      <c r="AP164" s="59"/>
      <c r="AQ164" s="59"/>
      <c r="AR164" s="59"/>
      <c r="AS164" s="46"/>
      <c r="AT164" s="58"/>
      <c r="AU164" s="58"/>
      <c r="AV164" s="58"/>
      <c r="AW164" s="58"/>
      <c r="AY164" s="51"/>
      <c r="AZ164" s="51"/>
      <c r="BA164" s="51"/>
      <c r="BB164" s="199"/>
      <c r="BC164" s="199"/>
    </row>
    <row r="165" spans="1:55" ht="65.099999999999994" hidden="1" customHeight="1">
      <c r="A165" s="33">
        <v>148</v>
      </c>
      <c r="B165" s="42"/>
      <c r="C165" s="42"/>
      <c r="D165" s="42"/>
      <c r="E165" s="42"/>
      <c r="F165" s="42"/>
      <c r="G165" s="42"/>
      <c r="H165" s="42"/>
      <c r="I165" s="167"/>
      <c r="J165" s="42"/>
      <c r="K165" s="35"/>
      <c r="L165" s="35"/>
      <c r="M165" s="35"/>
      <c r="N165" s="35"/>
      <c r="O165" s="35"/>
      <c r="P165" s="35"/>
      <c r="Q165" s="35"/>
      <c r="R165" s="43"/>
      <c r="S165" s="43"/>
      <c r="T165" s="42"/>
      <c r="U165" s="42"/>
      <c r="V165" s="36"/>
      <c r="W165" s="36"/>
      <c r="X165" s="49"/>
      <c r="Y165" s="32"/>
      <c r="Z165" s="32"/>
      <c r="AA165" s="35"/>
      <c r="AB165" s="38"/>
      <c r="AC165" s="35"/>
      <c r="AD165" s="35"/>
      <c r="AE165" s="35"/>
      <c r="AF165" s="35"/>
      <c r="AG165" s="50"/>
      <c r="AH165" s="50"/>
      <c r="AI165" s="50"/>
      <c r="AJ165" s="50"/>
      <c r="AK165" s="50"/>
      <c r="AL165" s="79"/>
      <c r="AM165" s="80"/>
      <c r="AN165" s="55"/>
      <c r="AO165" s="58"/>
      <c r="AP165" s="59"/>
      <c r="AQ165" s="59"/>
      <c r="AR165" s="59"/>
      <c r="AS165" s="46"/>
      <c r="AT165" s="58"/>
      <c r="AU165" s="58"/>
      <c r="AV165" s="58"/>
      <c r="AW165" s="58"/>
      <c r="AY165" s="51"/>
      <c r="AZ165" s="51"/>
      <c r="BA165" s="51"/>
      <c r="BB165" s="199"/>
      <c r="BC165" s="199"/>
    </row>
    <row r="166" spans="1:55" ht="65.099999999999994" hidden="1" customHeight="1">
      <c r="A166" s="33">
        <v>149</v>
      </c>
      <c r="B166" s="42"/>
      <c r="C166" s="42"/>
      <c r="D166" s="42"/>
      <c r="E166" s="42"/>
      <c r="F166" s="42"/>
      <c r="G166" s="42"/>
      <c r="H166" s="42"/>
      <c r="I166" s="167"/>
      <c r="J166" s="42"/>
      <c r="K166" s="35"/>
      <c r="L166" s="35"/>
      <c r="M166" s="35"/>
      <c r="N166" s="35"/>
      <c r="O166" s="35"/>
      <c r="P166" s="35"/>
      <c r="Q166" s="35"/>
      <c r="R166" s="43"/>
      <c r="S166" s="43"/>
      <c r="T166" s="42"/>
      <c r="U166" s="42"/>
      <c r="V166" s="36"/>
      <c r="W166" s="36"/>
      <c r="X166" s="49"/>
      <c r="Y166" s="32"/>
      <c r="Z166" s="32"/>
      <c r="AA166" s="35"/>
      <c r="AB166" s="38"/>
      <c r="AC166" s="35"/>
      <c r="AD166" s="35"/>
      <c r="AE166" s="35"/>
      <c r="AF166" s="35"/>
      <c r="AG166" s="50"/>
      <c r="AH166" s="50"/>
      <c r="AI166" s="50"/>
      <c r="AJ166" s="50"/>
      <c r="AK166" s="50"/>
      <c r="AL166" s="79"/>
      <c r="AM166" s="80"/>
      <c r="AN166" s="55"/>
      <c r="AO166" s="58"/>
      <c r="AP166" s="59"/>
      <c r="AQ166" s="59"/>
      <c r="AR166" s="59"/>
      <c r="AS166" s="46"/>
      <c r="AT166" s="58"/>
      <c r="AU166" s="58"/>
      <c r="AV166" s="58"/>
      <c r="AW166" s="58"/>
      <c r="AY166" s="51"/>
      <c r="AZ166" s="51"/>
      <c r="BA166" s="51"/>
      <c r="BB166" s="199"/>
      <c r="BC166" s="199"/>
    </row>
    <row r="167" spans="1:55" ht="65.099999999999994" hidden="1" customHeight="1">
      <c r="A167" s="33">
        <v>150</v>
      </c>
      <c r="B167" s="42"/>
      <c r="C167" s="42"/>
      <c r="D167" s="42"/>
      <c r="E167" s="42"/>
      <c r="F167" s="42"/>
      <c r="G167" s="42"/>
      <c r="H167" s="42"/>
      <c r="I167" s="167"/>
      <c r="J167" s="42"/>
      <c r="K167" s="35"/>
      <c r="L167" s="35"/>
      <c r="M167" s="35"/>
      <c r="N167" s="35"/>
      <c r="O167" s="35"/>
      <c r="P167" s="35"/>
      <c r="Q167" s="35"/>
      <c r="R167" s="43"/>
      <c r="S167" s="43"/>
      <c r="T167" s="42"/>
      <c r="U167" s="42"/>
      <c r="V167" s="36"/>
      <c r="W167" s="36"/>
      <c r="X167" s="49"/>
      <c r="Y167" s="32"/>
      <c r="Z167" s="32"/>
      <c r="AA167" s="35"/>
      <c r="AB167" s="38"/>
      <c r="AC167" s="35"/>
      <c r="AD167" s="35"/>
      <c r="AE167" s="35"/>
      <c r="AF167" s="35"/>
      <c r="AG167" s="50"/>
      <c r="AH167" s="50"/>
      <c r="AI167" s="50"/>
      <c r="AJ167" s="50"/>
      <c r="AK167" s="50"/>
      <c r="AL167" s="79"/>
      <c r="AM167" s="80"/>
      <c r="AN167" s="55"/>
      <c r="AO167" s="58"/>
      <c r="AP167" s="59"/>
      <c r="AQ167" s="59"/>
      <c r="AR167" s="59"/>
      <c r="AS167" s="46"/>
      <c r="AT167" s="58"/>
      <c r="AU167" s="58"/>
      <c r="AV167" s="58"/>
      <c r="AW167" s="58"/>
      <c r="AY167" s="51"/>
      <c r="AZ167" s="51"/>
      <c r="BA167" s="51"/>
      <c r="BB167" s="199"/>
      <c r="BC167" s="199"/>
    </row>
    <row r="168" spans="1:55" ht="65.099999999999994" hidden="1" customHeight="1">
      <c r="A168" s="33">
        <v>151</v>
      </c>
      <c r="B168" s="42"/>
      <c r="C168" s="42"/>
      <c r="D168" s="42"/>
      <c r="E168" s="42"/>
      <c r="F168" s="42"/>
      <c r="G168" s="42"/>
      <c r="H168" s="42"/>
      <c r="I168" s="167"/>
      <c r="J168" s="42"/>
      <c r="K168" s="35"/>
      <c r="L168" s="35"/>
      <c r="M168" s="35"/>
      <c r="N168" s="35"/>
      <c r="O168" s="35"/>
      <c r="P168" s="35"/>
      <c r="Q168" s="35"/>
      <c r="R168" s="43"/>
      <c r="S168" s="43"/>
      <c r="T168" s="42"/>
      <c r="U168" s="42"/>
      <c r="V168" s="36"/>
      <c r="W168" s="36"/>
      <c r="X168" s="49"/>
      <c r="Y168" s="32"/>
      <c r="Z168" s="32"/>
      <c r="AA168" s="35"/>
      <c r="AB168" s="38"/>
      <c r="AC168" s="35"/>
      <c r="AD168" s="35"/>
      <c r="AE168" s="35"/>
      <c r="AF168" s="35"/>
      <c r="AG168" s="50"/>
      <c r="AH168" s="50"/>
      <c r="AI168" s="50"/>
      <c r="AJ168" s="50"/>
      <c r="AK168" s="50"/>
      <c r="AL168" s="79"/>
      <c r="AM168" s="80"/>
      <c r="AN168" s="55"/>
      <c r="AO168" s="58"/>
      <c r="AP168" s="59"/>
      <c r="AQ168" s="59"/>
      <c r="AR168" s="59"/>
      <c r="AS168" s="46"/>
      <c r="AT168" s="58"/>
      <c r="AU168" s="58"/>
      <c r="AV168" s="58"/>
      <c r="AW168" s="58"/>
      <c r="AY168" s="51"/>
      <c r="AZ168" s="51"/>
      <c r="BA168" s="51"/>
      <c r="BB168" s="199"/>
      <c r="BC168" s="199"/>
    </row>
    <row r="169" spans="1:55" ht="65.099999999999994" hidden="1" customHeight="1">
      <c r="A169" s="33">
        <v>152</v>
      </c>
      <c r="B169" s="42"/>
      <c r="C169" s="42"/>
      <c r="D169" s="42"/>
      <c r="E169" s="42"/>
      <c r="F169" s="42"/>
      <c r="G169" s="42"/>
      <c r="H169" s="42"/>
      <c r="I169" s="167"/>
      <c r="J169" s="42"/>
      <c r="K169" s="35"/>
      <c r="L169" s="35"/>
      <c r="M169" s="35"/>
      <c r="N169" s="35"/>
      <c r="O169" s="35"/>
      <c r="P169" s="35"/>
      <c r="Q169" s="35"/>
      <c r="R169" s="43"/>
      <c r="S169" s="43"/>
      <c r="T169" s="42"/>
      <c r="U169" s="42"/>
      <c r="V169" s="36"/>
      <c r="W169" s="36"/>
      <c r="X169" s="49"/>
      <c r="Y169" s="32"/>
      <c r="Z169" s="32"/>
      <c r="AA169" s="35"/>
      <c r="AB169" s="38"/>
      <c r="AC169" s="35"/>
      <c r="AD169" s="35"/>
      <c r="AE169" s="35"/>
      <c r="AF169" s="35"/>
      <c r="AG169" s="50"/>
      <c r="AH169" s="50"/>
      <c r="AI169" s="50"/>
      <c r="AJ169" s="50"/>
      <c r="AK169" s="50"/>
      <c r="AL169" s="79"/>
      <c r="AM169" s="80"/>
      <c r="AN169" s="55"/>
      <c r="AO169" s="58"/>
      <c r="AP169" s="59"/>
      <c r="AQ169" s="59"/>
      <c r="AR169" s="59"/>
      <c r="AS169" s="46"/>
      <c r="AT169" s="58"/>
      <c r="AU169" s="58"/>
      <c r="AV169" s="58"/>
      <c r="AW169" s="58"/>
      <c r="AY169" s="51"/>
      <c r="AZ169" s="51"/>
      <c r="BA169" s="51"/>
      <c r="BB169" s="199"/>
      <c r="BC169" s="199"/>
    </row>
    <row r="170" spans="1:55" ht="65.099999999999994" hidden="1" customHeight="1">
      <c r="A170" s="33">
        <v>153</v>
      </c>
      <c r="B170" s="42"/>
      <c r="C170" s="42"/>
      <c r="D170" s="42"/>
      <c r="E170" s="42"/>
      <c r="F170" s="42"/>
      <c r="G170" s="42"/>
      <c r="H170" s="42"/>
      <c r="I170" s="167"/>
      <c r="J170" s="42"/>
      <c r="K170" s="35"/>
      <c r="L170" s="35"/>
      <c r="M170" s="35"/>
      <c r="N170" s="35"/>
      <c r="O170" s="35"/>
      <c r="P170" s="35"/>
      <c r="Q170" s="35"/>
      <c r="R170" s="43"/>
      <c r="S170" s="43"/>
      <c r="T170" s="42"/>
      <c r="U170" s="42"/>
      <c r="V170" s="36"/>
      <c r="W170" s="36"/>
      <c r="X170" s="49"/>
      <c r="Y170" s="32"/>
      <c r="Z170" s="32"/>
      <c r="AA170" s="35"/>
      <c r="AB170" s="38"/>
      <c r="AC170" s="35"/>
      <c r="AD170" s="35"/>
      <c r="AE170" s="35"/>
      <c r="AF170" s="35"/>
      <c r="AG170" s="50"/>
      <c r="AH170" s="50"/>
      <c r="AI170" s="50"/>
      <c r="AJ170" s="50"/>
      <c r="AK170" s="50"/>
      <c r="AL170" s="79"/>
      <c r="AM170" s="80"/>
      <c r="AN170" s="55"/>
      <c r="AO170" s="58"/>
      <c r="AP170" s="59"/>
      <c r="AQ170" s="59"/>
      <c r="AR170" s="59"/>
      <c r="AS170" s="46"/>
      <c r="AT170" s="58"/>
      <c r="AU170" s="58"/>
      <c r="AV170" s="58"/>
      <c r="AW170" s="58"/>
      <c r="AY170" s="51"/>
      <c r="AZ170" s="51"/>
      <c r="BA170" s="51"/>
      <c r="BB170" s="199"/>
      <c r="BC170" s="199"/>
    </row>
    <row r="171" spans="1:55" ht="65.099999999999994" hidden="1" customHeight="1">
      <c r="A171" s="33">
        <v>154</v>
      </c>
      <c r="B171" s="42"/>
      <c r="C171" s="42"/>
      <c r="D171" s="42"/>
      <c r="E171" s="42"/>
      <c r="F171" s="42"/>
      <c r="G171" s="42"/>
      <c r="H171" s="42"/>
      <c r="I171" s="167"/>
      <c r="J171" s="42"/>
      <c r="K171" s="35"/>
      <c r="L171" s="35"/>
      <c r="M171" s="35"/>
      <c r="N171" s="35"/>
      <c r="O171" s="35"/>
      <c r="P171" s="35"/>
      <c r="Q171" s="35"/>
      <c r="R171" s="43"/>
      <c r="S171" s="43"/>
      <c r="T171" s="42"/>
      <c r="U171" s="42"/>
      <c r="V171" s="36"/>
      <c r="W171" s="36"/>
      <c r="X171" s="49"/>
      <c r="Y171" s="32"/>
      <c r="Z171" s="32"/>
      <c r="AA171" s="35"/>
      <c r="AB171" s="38"/>
      <c r="AC171" s="35"/>
      <c r="AD171" s="35"/>
      <c r="AE171" s="35"/>
      <c r="AF171" s="35"/>
      <c r="AG171" s="50"/>
      <c r="AH171" s="50"/>
      <c r="AI171" s="50"/>
      <c r="AJ171" s="50"/>
      <c r="AK171" s="50"/>
      <c r="AL171" s="79"/>
      <c r="AM171" s="80"/>
      <c r="AN171" s="55"/>
      <c r="AO171" s="58"/>
      <c r="AP171" s="59"/>
      <c r="AQ171" s="59"/>
      <c r="AR171" s="59"/>
      <c r="AS171" s="46"/>
      <c r="AT171" s="58"/>
      <c r="AU171" s="58"/>
      <c r="AV171" s="58"/>
      <c r="AW171" s="58"/>
      <c r="AY171" s="51"/>
      <c r="AZ171" s="51"/>
      <c r="BA171" s="51"/>
      <c r="BB171" s="199"/>
      <c r="BC171" s="199"/>
    </row>
    <row r="172" spans="1:55" ht="65.099999999999994" hidden="1" customHeight="1">
      <c r="A172" s="33">
        <v>155</v>
      </c>
      <c r="B172" s="42"/>
      <c r="C172" s="42"/>
      <c r="D172" s="42"/>
      <c r="E172" s="42"/>
      <c r="F172" s="42"/>
      <c r="G172" s="42"/>
      <c r="H172" s="42"/>
      <c r="I172" s="167"/>
      <c r="J172" s="42"/>
      <c r="K172" s="35"/>
      <c r="L172" s="35"/>
      <c r="M172" s="35"/>
      <c r="N172" s="35"/>
      <c r="O172" s="35"/>
      <c r="P172" s="35"/>
      <c r="Q172" s="35"/>
      <c r="R172" s="43"/>
      <c r="S172" s="43"/>
      <c r="T172" s="42"/>
      <c r="U172" s="42"/>
      <c r="V172" s="36"/>
      <c r="W172" s="36"/>
      <c r="X172" s="49"/>
      <c r="Y172" s="32"/>
      <c r="Z172" s="32"/>
      <c r="AA172" s="35"/>
      <c r="AB172" s="38"/>
      <c r="AC172" s="35"/>
      <c r="AD172" s="35"/>
      <c r="AE172" s="35"/>
      <c r="AF172" s="35"/>
      <c r="AG172" s="50"/>
      <c r="AH172" s="50"/>
      <c r="AI172" s="50"/>
      <c r="AJ172" s="50"/>
      <c r="AK172" s="50"/>
      <c r="AL172" s="79"/>
      <c r="AM172" s="80"/>
      <c r="AN172" s="55"/>
      <c r="AO172" s="58"/>
      <c r="AP172" s="59"/>
      <c r="AQ172" s="59"/>
      <c r="AR172" s="59"/>
      <c r="AS172" s="46"/>
      <c r="AT172" s="58"/>
      <c r="AU172" s="58"/>
      <c r="AV172" s="58"/>
      <c r="AW172" s="58"/>
      <c r="AY172" s="51"/>
      <c r="AZ172" s="51"/>
      <c r="BA172" s="51"/>
      <c r="BB172" s="199"/>
      <c r="BC172" s="199"/>
    </row>
    <row r="173" spans="1:55" ht="65.099999999999994" hidden="1" customHeight="1">
      <c r="A173" s="33">
        <v>156</v>
      </c>
      <c r="B173" s="42"/>
      <c r="C173" s="42"/>
      <c r="D173" s="42"/>
      <c r="E173" s="42"/>
      <c r="F173" s="42"/>
      <c r="G173" s="42"/>
      <c r="H173" s="42"/>
      <c r="I173" s="167"/>
      <c r="J173" s="42"/>
      <c r="K173" s="35"/>
      <c r="L173" s="35"/>
      <c r="M173" s="35"/>
      <c r="N173" s="35"/>
      <c r="O173" s="35"/>
      <c r="P173" s="35"/>
      <c r="Q173" s="35"/>
      <c r="R173" s="43"/>
      <c r="S173" s="43"/>
      <c r="T173" s="42"/>
      <c r="U173" s="42"/>
      <c r="V173" s="36"/>
      <c r="W173" s="36"/>
      <c r="X173" s="49"/>
      <c r="Y173" s="32"/>
      <c r="Z173" s="32"/>
      <c r="AA173" s="35"/>
      <c r="AB173" s="38"/>
      <c r="AC173" s="35"/>
      <c r="AD173" s="35"/>
      <c r="AE173" s="35"/>
      <c r="AF173" s="35"/>
      <c r="AG173" s="50"/>
      <c r="AH173" s="50"/>
      <c r="AI173" s="50"/>
      <c r="AJ173" s="50"/>
      <c r="AK173" s="50"/>
      <c r="AL173" s="79"/>
      <c r="AM173" s="80"/>
      <c r="AN173" s="55"/>
      <c r="AO173" s="58"/>
      <c r="AP173" s="59"/>
      <c r="AQ173" s="59"/>
      <c r="AR173" s="59"/>
      <c r="AS173" s="46"/>
      <c r="AT173" s="58"/>
      <c r="AU173" s="58"/>
      <c r="AV173" s="58"/>
      <c r="AW173" s="58"/>
      <c r="AY173" s="51"/>
      <c r="AZ173" s="51"/>
      <c r="BA173" s="51"/>
      <c r="BB173" s="199"/>
      <c r="BC173" s="199"/>
    </row>
    <row r="174" spans="1:55" ht="65.099999999999994" hidden="1" customHeight="1">
      <c r="A174" s="33">
        <v>157</v>
      </c>
      <c r="B174" s="42"/>
      <c r="C174" s="42"/>
      <c r="D174" s="42"/>
      <c r="E174" s="42"/>
      <c r="F174" s="42"/>
      <c r="G174" s="42"/>
      <c r="H174" s="42"/>
      <c r="I174" s="167"/>
      <c r="J174" s="42"/>
      <c r="K174" s="35"/>
      <c r="L174" s="35"/>
      <c r="M174" s="35"/>
      <c r="N174" s="35"/>
      <c r="O174" s="35"/>
      <c r="P174" s="35"/>
      <c r="Q174" s="35"/>
      <c r="R174" s="43"/>
      <c r="S174" s="43"/>
      <c r="T174" s="42"/>
      <c r="U174" s="42"/>
      <c r="V174" s="36"/>
      <c r="W174" s="36"/>
      <c r="X174" s="49"/>
      <c r="Y174" s="32"/>
      <c r="Z174" s="32"/>
      <c r="AA174" s="35"/>
      <c r="AB174" s="38"/>
      <c r="AC174" s="35"/>
      <c r="AD174" s="35"/>
      <c r="AE174" s="35"/>
      <c r="AF174" s="35"/>
      <c r="AG174" s="50"/>
      <c r="AH174" s="50"/>
      <c r="AI174" s="50"/>
      <c r="AJ174" s="50"/>
      <c r="AK174" s="50"/>
      <c r="AL174" s="79"/>
      <c r="AM174" s="80"/>
      <c r="AN174" s="55"/>
      <c r="AO174" s="58"/>
      <c r="AP174" s="59"/>
      <c r="AQ174" s="59"/>
      <c r="AR174" s="59"/>
      <c r="AS174" s="46"/>
      <c r="AT174" s="58"/>
      <c r="AU174" s="58"/>
      <c r="AV174" s="58"/>
      <c r="AW174" s="58"/>
      <c r="AY174" s="51"/>
      <c r="AZ174" s="51"/>
      <c r="BA174" s="51"/>
      <c r="BB174" s="199"/>
      <c r="BC174" s="199"/>
    </row>
    <row r="175" spans="1:55" ht="65.099999999999994" hidden="1" customHeight="1">
      <c r="A175" s="33">
        <v>158</v>
      </c>
      <c r="B175" s="42"/>
      <c r="C175" s="42"/>
      <c r="D175" s="42"/>
      <c r="E175" s="42"/>
      <c r="F175" s="42"/>
      <c r="G175" s="42"/>
      <c r="H175" s="42"/>
      <c r="I175" s="167"/>
      <c r="J175" s="42"/>
      <c r="K175" s="35"/>
      <c r="L175" s="35"/>
      <c r="M175" s="35"/>
      <c r="N175" s="35"/>
      <c r="O175" s="35"/>
      <c r="P175" s="35"/>
      <c r="Q175" s="35"/>
      <c r="R175" s="43"/>
      <c r="S175" s="43"/>
      <c r="T175" s="42"/>
      <c r="U175" s="42"/>
      <c r="V175" s="36"/>
      <c r="W175" s="36"/>
      <c r="X175" s="49"/>
      <c r="Y175" s="32"/>
      <c r="Z175" s="32"/>
      <c r="AA175" s="35"/>
      <c r="AB175" s="38"/>
      <c r="AC175" s="35"/>
      <c r="AD175" s="35"/>
      <c r="AE175" s="35"/>
      <c r="AF175" s="35"/>
      <c r="AG175" s="50"/>
      <c r="AH175" s="50"/>
      <c r="AI175" s="50"/>
      <c r="AJ175" s="50"/>
      <c r="AK175" s="50"/>
      <c r="AL175" s="79"/>
      <c r="AM175" s="80"/>
      <c r="AN175" s="55"/>
      <c r="AO175" s="58"/>
      <c r="AP175" s="59"/>
      <c r="AQ175" s="59"/>
      <c r="AR175" s="59"/>
      <c r="AS175" s="46"/>
      <c r="AT175" s="58"/>
      <c r="AU175" s="58"/>
      <c r="AV175" s="58"/>
      <c r="AW175" s="58"/>
      <c r="AY175" s="51"/>
      <c r="AZ175" s="51"/>
      <c r="BA175" s="51"/>
      <c r="BB175" s="199"/>
      <c r="BC175" s="199"/>
    </row>
    <row r="176" spans="1:55" ht="65.099999999999994" hidden="1" customHeight="1">
      <c r="A176" s="33">
        <v>159</v>
      </c>
      <c r="B176" s="42"/>
      <c r="C176" s="42"/>
      <c r="D176" s="42"/>
      <c r="E176" s="42"/>
      <c r="F176" s="42"/>
      <c r="G176" s="42"/>
      <c r="H176" s="42"/>
      <c r="I176" s="167"/>
      <c r="J176" s="42"/>
      <c r="K176" s="35"/>
      <c r="L176" s="35"/>
      <c r="M176" s="35"/>
      <c r="N176" s="35"/>
      <c r="O176" s="35"/>
      <c r="P176" s="35"/>
      <c r="Q176" s="35"/>
      <c r="R176" s="43"/>
      <c r="S176" s="43"/>
      <c r="T176" s="42"/>
      <c r="U176" s="42"/>
      <c r="V176" s="36"/>
      <c r="W176" s="36"/>
      <c r="X176" s="49"/>
      <c r="Y176" s="32"/>
      <c r="Z176" s="32"/>
      <c r="AA176" s="35"/>
      <c r="AB176" s="38"/>
      <c r="AC176" s="35"/>
      <c r="AD176" s="35"/>
      <c r="AE176" s="35"/>
      <c r="AF176" s="35"/>
      <c r="AG176" s="50"/>
      <c r="AH176" s="50"/>
      <c r="AI176" s="50"/>
      <c r="AJ176" s="50"/>
      <c r="AK176" s="50"/>
      <c r="AL176" s="79"/>
      <c r="AM176" s="80"/>
      <c r="AN176" s="55"/>
      <c r="AO176" s="58"/>
      <c r="AP176" s="59"/>
      <c r="AQ176" s="59"/>
      <c r="AR176" s="59"/>
      <c r="AS176" s="46"/>
      <c r="AT176" s="58"/>
      <c r="AU176" s="58"/>
      <c r="AV176" s="58"/>
      <c r="AW176" s="58"/>
      <c r="AY176" s="51"/>
      <c r="AZ176" s="51"/>
      <c r="BA176" s="51"/>
      <c r="BB176" s="199"/>
      <c r="BC176" s="199"/>
    </row>
    <row r="177" spans="1:55" ht="65.099999999999994" hidden="1" customHeight="1">
      <c r="A177" s="33">
        <v>160</v>
      </c>
      <c r="B177" s="42"/>
      <c r="C177" s="42"/>
      <c r="D177" s="42"/>
      <c r="E177" s="42"/>
      <c r="F177" s="42"/>
      <c r="G177" s="42"/>
      <c r="H177" s="42"/>
      <c r="I177" s="167"/>
      <c r="J177" s="42"/>
      <c r="K177" s="35"/>
      <c r="L177" s="35"/>
      <c r="M177" s="35"/>
      <c r="N177" s="35"/>
      <c r="O177" s="35"/>
      <c r="P177" s="35"/>
      <c r="Q177" s="35"/>
      <c r="R177" s="43"/>
      <c r="S177" s="43"/>
      <c r="T177" s="42"/>
      <c r="U177" s="42"/>
      <c r="V177" s="36"/>
      <c r="W177" s="36"/>
      <c r="X177" s="49"/>
      <c r="Y177" s="32"/>
      <c r="Z177" s="32"/>
      <c r="AA177" s="35"/>
      <c r="AB177" s="38"/>
      <c r="AC177" s="35"/>
      <c r="AD177" s="35"/>
      <c r="AE177" s="35"/>
      <c r="AF177" s="35"/>
      <c r="AG177" s="50"/>
      <c r="AH177" s="50"/>
      <c r="AI177" s="50"/>
      <c r="AJ177" s="50"/>
      <c r="AK177" s="50"/>
      <c r="AL177" s="79"/>
      <c r="AM177" s="80"/>
      <c r="AN177" s="55"/>
      <c r="AO177" s="58"/>
      <c r="AP177" s="59"/>
      <c r="AQ177" s="59"/>
      <c r="AR177" s="59"/>
      <c r="AS177" s="46"/>
      <c r="AT177" s="58"/>
      <c r="AU177" s="58"/>
      <c r="AV177" s="58"/>
      <c r="AW177" s="58"/>
      <c r="AY177" s="51"/>
      <c r="AZ177" s="51"/>
      <c r="BA177" s="51"/>
      <c r="BB177" s="199"/>
      <c r="BC177" s="199"/>
    </row>
    <row r="178" spans="1:55" ht="65.099999999999994" hidden="1" customHeight="1">
      <c r="A178" s="33">
        <v>161</v>
      </c>
      <c r="B178" s="42"/>
      <c r="C178" s="42"/>
      <c r="D178" s="42"/>
      <c r="E178" s="42"/>
      <c r="F178" s="42"/>
      <c r="G178" s="42"/>
      <c r="H178" s="42"/>
      <c r="I178" s="167"/>
      <c r="J178" s="42"/>
      <c r="K178" s="35"/>
      <c r="L178" s="35"/>
      <c r="M178" s="35"/>
      <c r="N178" s="35"/>
      <c r="O178" s="35"/>
      <c r="P178" s="35"/>
      <c r="Q178" s="35"/>
      <c r="R178" s="43"/>
      <c r="S178" s="43"/>
      <c r="T178" s="42"/>
      <c r="U178" s="42"/>
      <c r="V178" s="36"/>
      <c r="W178" s="36"/>
      <c r="X178" s="49"/>
      <c r="Y178" s="32"/>
      <c r="Z178" s="32"/>
      <c r="AA178" s="35"/>
      <c r="AB178" s="38"/>
      <c r="AC178" s="35"/>
      <c r="AD178" s="35"/>
      <c r="AE178" s="35"/>
      <c r="AF178" s="35"/>
      <c r="AG178" s="50"/>
      <c r="AH178" s="50"/>
      <c r="AI178" s="50"/>
      <c r="AJ178" s="50"/>
      <c r="AK178" s="50"/>
      <c r="AL178" s="79"/>
      <c r="AM178" s="80"/>
      <c r="AN178" s="55"/>
      <c r="AO178" s="58"/>
      <c r="AP178" s="59"/>
      <c r="AQ178" s="59"/>
      <c r="AR178" s="59"/>
      <c r="AS178" s="46"/>
      <c r="AT178" s="58"/>
      <c r="AU178" s="58"/>
      <c r="AV178" s="58"/>
      <c r="AW178" s="58"/>
      <c r="AY178" s="51"/>
      <c r="AZ178" s="51"/>
      <c r="BA178" s="51"/>
      <c r="BB178" s="199"/>
      <c r="BC178" s="199"/>
    </row>
    <row r="179" spans="1:55" ht="65.099999999999994" hidden="1" customHeight="1">
      <c r="A179" s="33">
        <v>162</v>
      </c>
      <c r="B179" s="42"/>
      <c r="C179" s="42"/>
      <c r="D179" s="42"/>
      <c r="E179" s="42"/>
      <c r="F179" s="42"/>
      <c r="G179" s="42"/>
      <c r="H179" s="42"/>
      <c r="I179" s="167"/>
      <c r="J179" s="42"/>
      <c r="K179" s="35"/>
      <c r="L179" s="35"/>
      <c r="M179" s="35"/>
      <c r="N179" s="35"/>
      <c r="O179" s="35"/>
      <c r="P179" s="35"/>
      <c r="Q179" s="35"/>
      <c r="R179" s="43"/>
      <c r="S179" s="43"/>
      <c r="T179" s="42"/>
      <c r="U179" s="42"/>
      <c r="V179" s="36"/>
      <c r="W179" s="36"/>
      <c r="X179" s="49"/>
      <c r="Y179" s="32"/>
      <c r="Z179" s="32"/>
      <c r="AA179" s="35"/>
      <c r="AB179" s="38"/>
      <c r="AC179" s="35"/>
      <c r="AD179" s="35"/>
      <c r="AE179" s="35"/>
      <c r="AF179" s="35"/>
      <c r="AG179" s="50"/>
      <c r="AH179" s="50"/>
      <c r="AI179" s="50"/>
      <c r="AJ179" s="50"/>
      <c r="AK179" s="50"/>
      <c r="AL179" s="79"/>
      <c r="AM179" s="80"/>
      <c r="AN179" s="55"/>
      <c r="AO179" s="58"/>
      <c r="AP179" s="59"/>
      <c r="AQ179" s="59"/>
      <c r="AR179" s="59"/>
      <c r="AS179" s="46"/>
      <c r="AT179" s="58"/>
      <c r="AU179" s="58"/>
      <c r="AV179" s="58"/>
      <c r="AW179" s="58"/>
      <c r="AY179" s="51"/>
      <c r="AZ179" s="51"/>
      <c r="BA179" s="51"/>
      <c r="BB179" s="199"/>
      <c r="BC179" s="199"/>
    </row>
    <row r="180" spans="1:55" ht="65.099999999999994" hidden="1" customHeight="1">
      <c r="A180" s="33">
        <v>163</v>
      </c>
      <c r="B180" s="42"/>
      <c r="C180" s="42"/>
      <c r="D180" s="42"/>
      <c r="E180" s="42"/>
      <c r="F180" s="42"/>
      <c r="G180" s="42"/>
      <c r="H180" s="42"/>
      <c r="I180" s="167"/>
      <c r="J180" s="42"/>
      <c r="K180" s="35"/>
      <c r="L180" s="35"/>
      <c r="M180" s="35"/>
      <c r="N180" s="35"/>
      <c r="O180" s="35"/>
      <c r="P180" s="35"/>
      <c r="Q180" s="35"/>
      <c r="R180" s="43"/>
      <c r="S180" s="43"/>
      <c r="T180" s="42"/>
      <c r="U180" s="42"/>
      <c r="V180" s="36"/>
      <c r="W180" s="36"/>
      <c r="X180" s="49"/>
      <c r="Y180" s="32"/>
      <c r="Z180" s="32"/>
      <c r="AA180" s="35"/>
      <c r="AB180" s="38"/>
      <c r="AC180" s="35"/>
      <c r="AD180" s="35"/>
      <c r="AE180" s="35"/>
      <c r="AF180" s="35"/>
      <c r="AG180" s="50"/>
      <c r="AH180" s="50"/>
      <c r="AI180" s="50"/>
      <c r="AJ180" s="50"/>
      <c r="AK180" s="50"/>
      <c r="AL180" s="79"/>
      <c r="AM180" s="80"/>
      <c r="AN180" s="55"/>
      <c r="AO180" s="58"/>
      <c r="AP180" s="59"/>
      <c r="AQ180" s="59"/>
      <c r="AR180" s="59"/>
      <c r="AS180" s="46"/>
      <c r="AT180" s="58"/>
      <c r="AU180" s="58"/>
      <c r="AV180" s="58"/>
      <c r="AW180" s="58"/>
      <c r="AY180" s="51"/>
      <c r="AZ180" s="51"/>
      <c r="BA180" s="51"/>
      <c r="BB180" s="199"/>
      <c r="BC180" s="199"/>
    </row>
    <row r="181" spans="1:55" ht="65.099999999999994" hidden="1" customHeight="1">
      <c r="A181" s="33">
        <v>164</v>
      </c>
      <c r="B181" s="42"/>
      <c r="C181" s="42"/>
      <c r="D181" s="42"/>
      <c r="E181" s="42"/>
      <c r="F181" s="42"/>
      <c r="G181" s="42"/>
      <c r="H181" s="42"/>
      <c r="I181" s="167"/>
      <c r="J181" s="42"/>
      <c r="K181" s="35"/>
      <c r="L181" s="35"/>
      <c r="M181" s="35"/>
      <c r="N181" s="35"/>
      <c r="O181" s="35"/>
      <c r="P181" s="35"/>
      <c r="Q181" s="35"/>
      <c r="R181" s="43"/>
      <c r="S181" s="43"/>
      <c r="T181" s="42"/>
      <c r="U181" s="42"/>
      <c r="V181" s="36"/>
      <c r="W181" s="36"/>
      <c r="X181" s="49"/>
      <c r="Y181" s="32"/>
      <c r="Z181" s="32"/>
      <c r="AA181" s="35"/>
      <c r="AB181" s="38"/>
      <c r="AC181" s="35"/>
      <c r="AD181" s="35"/>
      <c r="AE181" s="35"/>
      <c r="AF181" s="35"/>
      <c r="AG181" s="50"/>
      <c r="AH181" s="50"/>
      <c r="AI181" s="50"/>
      <c r="AJ181" s="50"/>
      <c r="AK181" s="50"/>
      <c r="AL181" s="79"/>
      <c r="AM181" s="80"/>
      <c r="AN181" s="55"/>
      <c r="AO181" s="58"/>
      <c r="AP181" s="59"/>
      <c r="AQ181" s="59"/>
      <c r="AR181" s="59"/>
      <c r="AS181" s="46"/>
      <c r="AT181" s="58"/>
      <c r="AU181" s="58"/>
      <c r="AV181" s="58"/>
      <c r="AW181" s="58"/>
      <c r="AY181" s="51"/>
      <c r="AZ181" s="51"/>
      <c r="BA181" s="51"/>
      <c r="BB181" s="199"/>
      <c r="BC181" s="199"/>
    </row>
    <row r="182" spans="1:55" ht="65.099999999999994" hidden="1" customHeight="1">
      <c r="A182" s="33">
        <v>165</v>
      </c>
      <c r="B182" s="42"/>
      <c r="C182" s="42"/>
      <c r="D182" s="42"/>
      <c r="E182" s="42"/>
      <c r="F182" s="42"/>
      <c r="G182" s="42"/>
      <c r="H182" s="42"/>
      <c r="I182" s="167"/>
      <c r="J182" s="42"/>
      <c r="K182" s="35"/>
      <c r="L182" s="35"/>
      <c r="M182" s="35"/>
      <c r="N182" s="35"/>
      <c r="O182" s="35"/>
      <c r="P182" s="35"/>
      <c r="Q182" s="35"/>
      <c r="R182" s="43"/>
      <c r="S182" s="43"/>
      <c r="T182" s="42"/>
      <c r="U182" s="42"/>
      <c r="V182" s="36"/>
      <c r="W182" s="36"/>
      <c r="X182" s="49"/>
      <c r="Y182" s="32"/>
      <c r="Z182" s="32"/>
      <c r="AA182" s="35"/>
      <c r="AB182" s="38"/>
      <c r="AC182" s="35"/>
      <c r="AD182" s="35"/>
      <c r="AE182" s="35"/>
      <c r="AF182" s="35"/>
      <c r="AG182" s="50"/>
      <c r="AH182" s="50"/>
      <c r="AI182" s="50"/>
      <c r="AJ182" s="50"/>
      <c r="AK182" s="50"/>
      <c r="AL182" s="79"/>
      <c r="AM182" s="80"/>
      <c r="AN182" s="55"/>
      <c r="AO182" s="58"/>
      <c r="AP182" s="59"/>
      <c r="AQ182" s="59"/>
      <c r="AR182" s="59"/>
      <c r="AS182" s="46"/>
      <c r="AT182" s="58"/>
      <c r="AU182" s="58"/>
      <c r="AV182" s="58"/>
      <c r="AW182" s="58"/>
      <c r="AY182" s="51"/>
      <c r="AZ182" s="51"/>
      <c r="BA182" s="51"/>
      <c r="BB182" s="199"/>
      <c r="BC182" s="199"/>
    </row>
    <row r="183" spans="1:55" ht="65.099999999999994" hidden="1" customHeight="1">
      <c r="A183" s="33">
        <v>166</v>
      </c>
      <c r="B183" s="42"/>
      <c r="C183" s="42"/>
      <c r="D183" s="42"/>
      <c r="E183" s="42"/>
      <c r="F183" s="42"/>
      <c r="G183" s="42"/>
      <c r="H183" s="42"/>
      <c r="I183" s="167"/>
      <c r="J183" s="42"/>
      <c r="K183" s="35"/>
      <c r="L183" s="35"/>
      <c r="M183" s="35"/>
      <c r="N183" s="35"/>
      <c r="O183" s="35"/>
      <c r="P183" s="35"/>
      <c r="Q183" s="35"/>
      <c r="R183" s="43"/>
      <c r="S183" s="43"/>
      <c r="T183" s="42"/>
      <c r="U183" s="42"/>
      <c r="V183" s="36"/>
      <c r="W183" s="36"/>
      <c r="X183" s="49"/>
      <c r="Y183" s="32"/>
      <c r="Z183" s="32"/>
      <c r="AA183" s="35"/>
      <c r="AB183" s="38"/>
      <c r="AC183" s="35"/>
      <c r="AD183" s="35"/>
      <c r="AE183" s="35"/>
      <c r="AF183" s="35"/>
      <c r="AG183" s="50"/>
      <c r="AH183" s="50"/>
      <c r="AI183" s="50"/>
      <c r="AJ183" s="50"/>
      <c r="AK183" s="50"/>
      <c r="AL183" s="79"/>
      <c r="AM183" s="80"/>
      <c r="AN183" s="55"/>
      <c r="AO183" s="58"/>
      <c r="AP183" s="59"/>
      <c r="AQ183" s="59"/>
      <c r="AR183" s="59"/>
      <c r="AS183" s="46"/>
      <c r="AT183" s="58"/>
      <c r="AU183" s="58"/>
      <c r="AV183" s="58"/>
      <c r="AW183" s="58"/>
      <c r="AY183" s="51"/>
      <c r="AZ183" s="51"/>
      <c r="BA183" s="51"/>
      <c r="BB183" s="199"/>
      <c r="BC183" s="199"/>
    </row>
    <row r="184" spans="1:55" ht="65.099999999999994" hidden="1" customHeight="1">
      <c r="A184" s="33">
        <v>167</v>
      </c>
      <c r="B184" s="42"/>
      <c r="C184" s="42"/>
      <c r="D184" s="42"/>
      <c r="E184" s="42"/>
      <c r="F184" s="42"/>
      <c r="G184" s="42"/>
      <c r="H184" s="42"/>
      <c r="I184" s="167"/>
      <c r="J184" s="42"/>
      <c r="K184" s="35"/>
      <c r="L184" s="35"/>
      <c r="M184" s="35"/>
      <c r="N184" s="35"/>
      <c r="O184" s="35"/>
      <c r="P184" s="35"/>
      <c r="Q184" s="35"/>
      <c r="R184" s="43"/>
      <c r="S184" s="43"/>
      <c r="T184" s="42"/>
      <c r="U184" s="42"/>
      <c r="V184" s="36"/>
      <c r="W184" s="36"/>
      <c r="X184" s="49"/>
      <c r="Y184" s="32"/>
      <c r="Z184" s="32"/>
      <c r="AA184" s="35"/>
      <c r="AB184" s="38"/>
      <c r="AC184" s="35"/>
      <c r="AD184" s="35"/>
      <c r="AE184" s="35"/>
      <c r="AF184" s="35"/>
      <c r="AG184" s="50"/>
      <c r="AH184" s="50"/>
      <c r="AI184" s="50"/>
      <c r="AJ184" s="50"/>
      <c r="AK184" s="50"/>
      <c r="AL184" s="79"/>
      <c r="AM184" s="80"/>
      <c r="AN184" s="55"/>
      <c r="AO184" s="58"/>
      <c r="AP184" s="59"/>
      <c r="AQ184" s="59"/>
      <c r="AR184" s="59"/>
      <c r="AS184" s="46"/>
      <c r="AT184" s="58"/>
      <c r="AU184" s="58"/>
      <c r="AV184" s="58"/>
      <c r="AW184" s="58"/>
      <c r="AY184" s="51"/>
      <c r="AZ184" s="51"/>
      <c r="BA184" s="51"/>
      <c r="BB184" s="199"/>
      <c r="BC184" s="199"/>
    </row>
    <row r="185" spans="1:55" ht="65.099999999999994" hidden="1" customHeight="1">
      <c r="A185" s="33">
        <v>168</v>
      </c>
      <c r="B185" s="42"/>
      <c r="C185" s="42"/>
      <c r="D185" s="42"/>
      <c r="E185" s="42"/>
      <c r="F185" s="42"/>
      <c r="G185" s="42"/>
      <c r="H185" s="42"/>
      <c r="I185" s="167"/>
      <c r="J185" s="42"/>
      <c r="K185" s="35"/>
      <c r="L185" s="35"/>
      <c r="M185" s="35"/>
      <c r="N185" s="35"/>
      <c r="O185" s="35"/>
      <c r="P185" s="35"/>
      <c r="Q185" s="35"/>
      <c r="R185" s="43"/>
      <c r="S185" s="43"/>
      <c r="T185" s="42"/>
      <c r="U185" s="42"/>
      <c r="V185" s="36"/>
      <c r="W185" s="36"/>
      <c r="X185" s="49"/>
      <c r="Y185" s="32"/>
      <c r="Z185" s="32"/>
      <c r="AA185" s="35"/>
      <c r="AB185" s="38"/>
      <c r="AC185" s="35"/>
      <c r="AD185" s="35"/>
      <c r="AE185" s="35"/>
      <c r="AF185" s="35"/>
      <c r="AG185" s="50"/>
      <c r="AH185" s="50"/>
      <c r="AI185" s="50"/>
      <c r="AJ185" s="50"/>
      <c r="AK185" s="50"/>
      <c r="AL185" s="79"/>
      <c r="AM185" s="80"/>
      <c r="AN185" s="55"/>
      <c r="AO185" s="58"/>
      <c r="AP185" s="59"/>
      <c r="AQ185" s="59"/>
      <c r="AR185" s="59"/>
      <c r="AS185" s="46"/>
      <c r="AT185" s="58"/>
      <c r="AU185" s="58"/>
      <c r="AV185" s="58"/>
      <c r="AW185" s="58"/>
      <c r="AY185" s="51"/>
      <c r="AZ185" s="51"/>
      <c r="BA185" s="51"/>
      <c r="BB185" s="199"/>
      <c r="BC185" s="199"/>
    </row>
    <row r="186" spans="1:55" ht="65.099999999999994" hidden="1" customHeight="1">
      <c r="A186" s="33">
        <v>169</v>
      </c>
      <c r="B186" s="42"/>
      <c r="C186" s="42"/>
      <c r="D186" s="42"/>
      <c r="E186" s="42"/>
      <c r="F186" s="42"/>
      <c r="G186" s="42"/>
      <c r="H186" s="42"/>
      <c r="I186" s="167"/>
      <c r="J186" s="42"/>
      <c r="K186" s="35"/>
      <c r="L186" s="35"/>
      <c r="M186" s="35"/>
      <c r="N186" s="35"/>
      <c r="O186" s="35"/>
      <c r="P186" s="35"/>
      <c r="Q186" s="35"/>
      <c r="R186" s="43"/>
      <c r="S186" s="43"/>
      <c r="T186" s="42"/>
      <c r="U186" s="42"/>
      <c r="V186" s="36"/>
      <c r="W186" s="36"/>
      <c r="X186" s="49"/>
      <c r="Y186" s="32"/>
      <c r="Z186" s="32"/>
      <c r="AA186" s="35"/>
      <c r="AB186" s="38"/>
      <c r="AC186" s="35"/>
      <c r="AD186" s="35"/>
      <c r="AE186" s="35"/>
      <c r="AF186" s="35"/>
      <c r="AG186" s="50"/>
      <c r="AH186" s="50"/>
      <c r="AI186" s="50"/>
      <c r="AJ186" s="50"/>
      <c r="AK186" s="50"/>
      <c r="AL186" s="79"/>
      <c r="AM186" s="80"/>
      <c r="AN186" s="55"/>
      <c r="AO186" s="58"/>
      <c r="AP186" s="59"/>
      <c r="AQ186" s="59"/>
      <c r="AR186" s="59"/>
      <c r="AS186" s="46"/>
      <c r="AT186" s="58"/>
      <c r="AU186" s="58"/>
      <c r="AV186" s="58"/>
      <c r="AW186" s="58"/>
      <c r="AY186" s="51"/>
      <c r="AZ186" s="51"/>
      <c r="BA186" s="51"/>
      <c r="BB186" s="199"/>
      <c r="BC186" s="199"/>
    </row>
    <row r="187" spans="1:55" ht="65.099999999999994" hidden="1" customHeight="1">
      <c r="A187" s="33">
        <v>170</v>
      </c>
      <c r="B187" s="42"/>
      <c r="C187" s="42"/>
      <c r="D187" s="42"/>
      <c r="E187" s="42"/>
      <c r="F187" s="42"/>
      <c r="G187" s="42"/>
      <c r="H187" s="42"/>
      <c r="I187" s="167"/>
      <c r="J187" s="42"/>
      <c r="K187" s="35"/>
      <c r="L187" s="35"/>
      <c r="M187" s="35"/>
      <c r="N187" s="35"/>
      <c r="O187" s="35"/>
      <c r="P187" s="35"/>
      <c r="Q187" s="35"/>
      <c r="R187" s="43"/>
      <c r="S187" s="43"/>
      <c r="T187" s="42"/>
      <c r="U187" s="42"/>
      <c r="V187" s="36"/>
      <c r="W187" s="36"/>
      <c r="X187" s="49"/>
      <c r="Y187" s="32"/>
      <c r="Z187" s="32"/>
      <c r="AA187" s="35"/>
      <c r="AB187" s="38"/>
      <c r="AC187" s="35"/>
      <c r="AD187" s="35"/>
      <c r="AE187" s="35"/>
      <c r="AF187" s="35"/>
      <c r="AG187" s="50"/>
      <c r="AH187" s="50"/>
      <c r="AI187" s="50"/>
      <c r="AJ187" s="50"/>
      <c r="AK187" s="50"/>
      <c r="AL187" s="79"/>
      <c r="AM187" s="80"/>
      <c r="AN187" s="55"/>
      <c r="AO187" s="58"/>
      <c r="AP187" s="59"/>
      <c r="AQ187" s="59"/>
      <c r="AR187" s="59"/>
      <c r="AS187" s="46"/>
      <c r="AT187" s="58"/>
      <c r="AU187" s="58"/>
      <c r="AV187" s="58"/>
      <c r="AW187" s="58"/>
      <c r="AY187" s="51"/>
      <c r="AZ187" s="51"/>
      <c r="BA187" s="51"/>
      <c r="BB187" s="199"/>
      <c r="BC187" s="199"/>
    </row>
    <row r="188" spans="1:55" ht="65.099999999999994" hidden="1" customHeight="1">
      <c r="A188" s="33">
        <v>171</v>
      </c>
      <c r="B188" s="42"/>
      <c r="C188" s="42"/>
      <c r="D188" s="42"/>
      <c r="E188" s="42"/>
      <c r="F188" s="42"/>
      <c r="G188" s="42"/>
      <c r="H188" s="42"/>
      <c r="I188" s="167"/>
      <c r="J188" s="42"/>
      <c r="K188" s="35"/>
      <c r="L188" s="35"/>
      <c r="M188" s="35"/>
      <c r="N188" s="35"/>
      <c r="O188" s="35"/>
      <c r="P188" s="35"/>
      <c r="Q188" s="35"/>
      <c r="R188" s="43"/>
      <c r="S188" s="43"/>
      <c r="T188" s="42"/>
      <c r="U188" s="42"/>
      <c r="V188" s="36"/>
      <c r="W188" s="36"/>
      <c r="X188" s="49"/>
      <c r="Y188" s="32"/>
      <c r="Z188" s="32"/>
      <c r="AA188" s="35"/>
      <c r="AB188" s="38"/>
      <c r="AC188" s="35"/>
      <c r="AD188" s="35"/>
      <c r="AE188" s="35"/>
      <c r="AF188" s="35"/>
      <c r="AG188" s="50"/>
      <c r="AH188" s="50"/>
      <c r="AI188" s="50"/>
      <c r="AJ188" s="50"/>
      <c r="AK188" s="50"/>
      <c r="AL188" s="79"/>
      <c r="AM188" s="80"/>
      <c r="AN188" s="55"/>
      <c r="AO188" s="58"/>
      <c r="AP188" s="59"/>
      <c r="AQ188" s="59"/>
      <c r="AR188" s="59"/>
      <c r="AS188" s="46"/>
      <c r="AT188" s="58"/>
      <c r="AU188" s="58"/>
      <c r="AV188" s="58"/>
      <c r="AW188" s="58"/>
      <c r="AY188" s="51"/>
      <c r="AZ188" s="51"/>
      <c r="BA188" s="51"/>
      <c r="BB188" s="199"/>
      <c r="BC188" s="199"/>
    </row>
    <row r="189" spans="1:55" ht="65.099999999999994" hidden="1" customHeight="1">
      <c r="A189" s="33">
        <v>172</v>
      </c>
      <c r="B189" s="42"/>
      <c r="C189" s="42"/>
      <c r="D189" s="42"/>
      <c r="E189" s="42"/>
      <c r="F189" s="42"/>
      <c r="G189" s="42"/>
      <c r="H189" s="42"/>
      <c r="I189" s="167"/>
      <c r="J189" s="42"/>
      <c r="K189" s="35"/>
      <c r="L189" s="35"/>
      <c r="M189" s="35"/>
      <c r="N189" s="35"/>
      <c r="O189" s="35"/>
      <c r="P189" s="35"/>
      <c r="Q189" s="35"/>
      <c r="R189" s="43"/>
      <c r="S189" s="43"/>
      <c r="T189" s="42"/>
      <c r="U189" s="42"/>
      <c r="V189" s="36"/>
      <c r="W189" s="36"/>
      <c r="X189" s="49"/>
      <c r="Y189" s="32"/>
      <c r="Z189" s="32"/>
      <c r="AA189" s="35"/>
      <c r="AB189" s="38"/>
      <c r="AC189" s="35"/>
      <c r="AD189" s="35"/>
      <c r="AE189" s="35"/>
      <c r="AF189" s="35"/>
      <c r="AG189" s="50"/>
      <c r="AH189" s="50"/>
      <c r="AI189" s="50"/>
      <c r="AJ189" s="50"/>
      <c r="AK189" s="50"/>
      <c r="AL189" s="79"/>
      <c r="AM189" s="80"/>
      <c r="AN189" s="55"/>
      <c r="AO189" s="58"/>
      <c r="AP189" s="59"/>
      <c r="AQ189" s="59"/>
      <c r="AR189" s="59"/>
      <c r="AS189" s="46"/>
      <c r="AT189" s="58"/>
      <c r="AU189" s="58"/>
      <c r="AV189" s="58"/>
      <c r="AW189" s="58"/>
      <c r="AY189" s="51"/>
      <c r="AZ189" s="51"/>
      <c r="BA189" s="51"/>
      <c r="BB189" s="199"/>
      <c r="BC189" s="199"/>
    </row>
    <row r="190" spans="1:55" ht="65.099999999999994" hidden="1" customHeight="1">
      <c r="A190" s="33">
        <v>173</v>
      </c>
      <c r="B190" s="42"/>
      <c r="C190" s="42"/>
      <c r="D190" s="42"/>
      <c r="E190" s="42"/>
      <c r="F190" s="42"/>
      <c r="G190" s="42"/>
      <c r="H190" s="42"/>
      <c r="I190" s="167"/>
      <c r="J190" s="42"/>
      <c r="K190" s="35"/>
      <c r="L190" s="35"/>
      <c r="M190" s="35"/>
      <c r="N190" s="35"/>
      <c r="O190" s="35"/>
      <c r="P190" s="35"/>
      <c r="Q190" s="35"/>
      <c r="R190" s="43"/>
      <c r="S190" s="43"/>
      <c r="T190" s="42"/>
      <c r="U190" s="42"/>
      <c r="V190" s="36"/>
      <c r="W190" s="36"/>
      <c r="X190" s="49"/>
      <c r="Y190" s="32"/>
      <c r="Z190" s="32"/>
      <c r="AA190" s="35"/>
      <c r="AB190" s="38"/>
      <c r="AC190" s="35"/>
      <c r="AD190" s="35"/>
      <c r="AE190" s="35"/>
      <c r="AF190" s="35"/>
      <c r="AG190" s="50"/>
      <c r="AH190" s="50"/>
      <c r="AI190" s="50"/>
      <c r="AJ190" s="50"/>
      <c r="AK190" s="50"/>
      <c r="AL190" s="79"/>
      <c r="AM190" s="80"/>
      <c r="AN190" s="55"/>
      <c r="AO190" s="58"/>
      <c r="AP190" s="59"/>
      <c r="AQ190" s="59"/>
      <c r="AR190" s="59"/>
      <c r="AS190" s="46"/>
      <c r="AT190" s="58"/>
      <c r="AU190" s="58"/>
      <c r="AV190" s="58"/>
      <c r="AW190" s="58"/>
      <c r="AY190" s="51"/>
      <c r="AZ190" s="51"/>
      <c r="BA190" s="51"/>
      <c r="BB190" s="199"/>
      <c r="BC190" s="199"/>
    </row>
    <row r="191" spans="1:55" ht="65.099999999999994" hidden="1" customHeight="1">
      <c r="A191" s="33">
        <v>174</v>
      </c>
      <c r="B191" s="42"/>
      <c r="C191" s="42"/>
      <c r="D191" s="42"/>
      <c r="E191" s="42"/>
      <c r="F191" s="42"/>
      <c r="G191" s="42"/>
      <c r="H191" s="42"/>
      <c r="I191" s="167"/>
      <c r="J191" s="42"/>
      <c r="K191" s="35"/>
      <c r="L191" s="35"/>
      <c r="M191" s="35"/>
      <c r="N191" s="35"/>
      <c r="O191" s="35"/>
      <c r="P191" s="35"/>
      <c r="Q191" s="35"/>
      <c r="R191" s="43"/>
      <c r="S191" s="43"/>
      <c r="T191" s="42"/>
      <c r="U191" s="42"/>
      <c r="V191" s="36"/>
      <c r="W191" s="36"/>
      <c r="X191" s="49"/>
      <c r="Y191" s="32"/>
      <c r="Z191" s="32"/>
      <c r="AA191" s="35"/>
      <c r="AB191" s="38"/>
      <c r="AC191" s="35"/>
      <c r="AD191" s="35"/>
      <c r="AE191" s="35"/>
      <c r="AF191" s="35"/>
      <c r="AG191" s="50"/>
      <c r="AH191" s="50"/>
      <c r="AI191" s="50"/>
      <c r="AJ191" s="50"/>
      <c r="AK191" s="50"/>
      <c r="AL191" s="79"/>
      <c r="AM191" s="80"/>
      <c r="AN191" s="55"/>
      <c r="AO191" s="58"/>
      <c r="AP191" s="59"/>
      <c r="AQ191" s="59"/>
      <c r="AR191" s="59"/>
      <c r="AS191" s="46"/>
      <c r="AT191" s="58"/>
      <c r="AU191" s="58"/>
      <c r="AV191" s="58"/>
      <c r="AW191" s="58"/>
      <c r="AY191" s="51"/>
      <c r="AZ191" s="51"/>
      <c r="BA191" s="51"/>
      <c r="BB191" s="199"/>
      <c r="BC191" s="199"/>
    </row>
    <row r="192" spans="1:55" ht="65.099999999999994" hidden="1" customHeight="1">
      <c r="A192" s="33">
        <v>175</v>
      </c>
      <c r="B192" s="42"/>
      <c r="C192" s="42"/>
      <c r="D192" s="42"/>
      <c r="E192" s="42"/>
      <c r="F192" s="42"/>
      <c r="G192" s="42"/>
      <c r="H192" s="42"/>
      <c r="I192" s="167"/>
      <c r="J192" s="42"/>
      <c r="K192" s="35"/>
      <c r="L192" s="35"/>
      <c r="M192" s="35"/>
      <c r="N192" s="35"/>
      <c r="O192" s="35"/>
      <c r="P192" s="35"/>
      <c r="Q192" s="35"/>
      <c r="R192" s="43"/>
      <c r="S192" s="43"/>
      <c r="T192" s="42"/>
      <c r="U192" s="42"/>
      <c r="V192" s="36"/>
      <c r="W192" s="36"/>
      <c r="X192" s="49"/>
      <c r="Y192" s="32"/>
      <c r="Z192" s="32"/>
      <c r="AA192" s="35"/>
      <c r="AB192" s="38"/>
      <c r="AC192" s="35"/>
      <c r="AD192" s="35"/>
      <c r="AE192" s="35"/>
      <c r="AF192" s="35"/>
      <c r="AG192" s="50"/>
      <c r="AH192" s="50"/>
      <c r="AI192" s="50"/>
      <c r="AJ192" s="50"/>
      <c r="AK192" s="50"/>
      <c r="AL192" s="79"/>
      <c r="AM192" s="80"/>
      <c r="AN192" s="55"/>
      <c r="AO192" s="58"/>
      <c r="AP192" s="59"/>
      <c r="AQ192" s="59"/>
      <c r="AR192" s="59"/>
      <c r="AS192" s="46"/>
      <c r="AT192" s="58"/>
      <c r="AU192" s="58"/>
      <c r="AV192" s="58"/>
      <c r="AW192" s="58"/>
      <c r="AY192" s="51"/>
      <c r="AZ192" s="51"/>
      <c r="BA192" s="51"/>
      <c r="BB192" s="199"/>
      <c r="BC192" s="199"/>
    </row>
    <row r="193" spans="1:55" ht="65.099999999999994" hidden="1" customHeight="1">
      <c r="A193" s="33">
        <v>176</v>
      </c>
      <c r="B193" s="42"/>
      <c r="C193" s="42"/>
      <c r="D193" s="42"/>
      <c r="E193" s="42"/>
      <c r="F193" s="42"/>
      <c r="G193" s="42"/>
      <c r="H193" s="42"/>
      <c r="I193" s="167"/>
      <c r="J193" s="42"/>
      <c r="K193" s="35"/>
      <c r="L193" s="35"/>
      <c r="M193" s="35"/>
      <c r="N193" s="35"/>
      <c r="O193" s="35"/>
      <c r="P193" s="35"/>
      <c r="Q193" s="35"/>
      <c r="R193" s="43"/>
      <c r="S193" s="43"/>
      <c r="T193" s="42"/>
      <c r="U193" s="42"/>
      <c r="V193" s="36"/>
      <c r="W193" s="36"/>
      <c r="X193" s="49"/>
      <c r="Y193" s="32"/>
      <c r="Z193" s="32"/>
      <c r="AA193" s="35"/>
      <c r="AB193" s="38"/>
      <c r="AC193" s="35"/>
      <c r="AD193" s="35"/>
      <c r="AE193" s="35"/>
      <c r="AF193" s="35"/>
      <c r="AG193" s="50"/>
      <c r="AH193" s="50"/>
      <c r="AI193" s="50"/>
      <c r="AJ193" s="50"/>
      <c r="AK193" s="50"/>
      <c r="AL193" s="79"/>
      <c r="AM193" s="80"/>
      <c r="AN193" s="55"/>
      <c r="AO193" s="58"/>
      <c r="AP193" s="59"/>
      <c r="AQ193" s="59"/>
      <c r="AR193" s="59"/>
      <c r="AS193" s="46"/>
      <c r="AT193" s="58"/>
      <c r="AU193" s="58"/>
      <c r="AV193" s="58"/>
      <c r="AW193" s="58"/>
      <c r="AY193" s="51"/>
      <c r="AZ193" s="51"/>
      <c r="BA193" s="51"/>
      <c r="BB193" s="199"/>
      <c r="BC193" s="199"/>
    </row>
    <row r="194" spans="1:55" ht="65.099999999999994" hidden="1" customHeight="1">
      <c r="A194" s="33">
        <v>177</v>
      </c>
      <c r="B194" s="42"/>
      <c r="C194" s="42"/>
      <c r="D194" s="42"/>
      <c r="E194" s="42"/>
      <c r="F194" s="42"/>
      <c r="G194" s="42"/>
      <c r="H194" s="42"/>
      <c r="I194" s="167"/>
      <c r="J194" s="42"/>
      <c r="K194" s="35"/>
      <c r="L194" s="35"/>
      <c r="M194" s="35"/>
      <c r="N194" s="35"/>
      <c r="O194" s="35"/>
      <c r="P194" s="35"/>
      <c r="Q194" s="35"/>
      <c r="R194" s="43"/>
      <c r="S194" s="43"/>
      <c r="T194" s="42"/>
      <c r="U194" s="42"/>
      <c r="V194" s="36"/>
      <c r="W194" s="36"/>
      <c r="X194" s="49"/>
      <c r="Y194" s="32"/>
      <c r="Z194" s="32"/>
      <c r="AA194" s="35"/>
      <c r="AB194" s="38"/>
      <c r="AC194" s="35"/>
      <c r="AD194" s="35"/>
      <c r="AE194" s="35"/>
      <c r="AF194" s="35"/>
      <c r="AG194" s="50"/>
      <c r="AH194" s="50"/>
      <c r="AI194" s="50"/>
      <c r="AJ194" s="50"/>
      <c r="AK194" s="50"/>
      <c r="AL194" s="79"/>
      <c r="AM194" s="80"/>
      <c r="AN194" s="55"/>
      <c r="AO194" s="58"/>
      <c r="AP194" s="59"/>
      <c r="AQ194" s="59"/>
      <c r="AR194" s="59"/>
      <c r="AS194" s="46"/>
      <c r="AT194" s="58"/>
      <c r="AU194" s="58"/>
      <c r="AV194" s="58"/>
      <c r="AW194" s="58"/>
      <c r="AY194" s="51"/>
      <c r="AZ194" s="51"/>
      <c r="BA194" s="51"/>
      <c r="BB194" s="199"/>
      <c r="BC194" s="199"/>
    </row>
    <row r="195" spans="1:55" ht="65.099999999999994" hidden="1" customHeight="1">
      <c r="A195" s="33">
        <v>178</v>
      </c>
      <c r="B195" s="42"/>
      <c r="C195" s="42"/>
      <c r="D195" s="42"/>
      <c r="E195" s="42"/>
      <c r="F195" s="42"/>
      <c r="G195" s="42"/>
      <c r="H195" s="42"/>
      <c r="I195" s="167"/>
      <c r="J195" s="42"/>
      <c r="K195" s="35"/>
      <c r="L195" s="35"/>
      <c r="M195" s="35"/>
      <c r="N195" s="35"/>
      <c r="O195" s="35"/>
      <c r="P195" s="35"/>
      <c r="Q195" s="35"/>
      <c r="R195" s="43"/>
      <c r="S195" s="43"/>
      <c r="T195" s="42"/>
      <c r="U195" s="42"/>
      <c r="V195" s="36"/>
      <c r="W195" s="36"/>
      <c r="X195" s="49"/>
      <c r="Y195" s="32"/>
      <c r="Z195" s="32"/>
      <c r="AA195" s="35"/>
      <c r="AB195" s="38"/>
      <c r="AC195" s="35"/>
      <c r="AD195" s="35"/>
      <c r="AE195" s="35"/>
      <c r="AF195" s="35"/>
      <c r="AG195" s="50"/>
      <c r="AH195" s="50"/>
      <c r="AI195" s="50"/>
      <c r="AJ195" s="50"/>
      <c r="AK195" s="50"/>
      <c r="AL195" s="79"/>
      <c r="AM195" s="80"/>
      <c r="AN195" s="55"/>
      <c r="AO195" s="58"/>
      <c r="AP195" s="59"/>
      <c r="AQ195" s="59"/>
      <c r="AR195" s="59"/>
      <c r="AS195" s="46"/>
      <c r="AT195" s="58"/>
      <c r="AU195" s="58"/>
      <c r="AV195" s="58"/>
      <c r="AW195" s="58"/>
      <c r="AY195" s="51"/>
      <c r="AZ195" s="51"/>
      <c r="BA195" s="51"/>
      <c r="BB195" s="199"/>
      <c r="BC195" s="199"/>
    </row>
    <row r="196" spans="1:55" ht="65.099999999999994" hidden="1" customHeight="1">
      <c r="A196" s="33">
        <v>179</v>
      </c>
      <c r="B196" s="42"/>
      <c r="C196" s="42"/>
      <c r="D196" s="42"/>
      <c r="E196" s="42"/>
      <c r="F196" s="42"/>
      <c r="G196" s="42"/>
      <c r="H196" s="42"/>
      <c r="I196" s="167"/>
      <c r="J196" s="42"/>
      <c r="K196" s="35"/>
      <c r="L196" s="35"/>
      <c r="M196" s="35"/>
      <c r="N196" s="35"/>
      <c r="O196" s="35"/>
      <c r="P196" s="35"/>
      <c r="Q196" s="35"/>
      <c r="R196" s="43"/>
      <c r="S196" s="43"/>
      <c r="T196" s="42"/>
      <c r="U196" s="42"/>
      <c r="V196" s="36"/>
      <c r="W196" s="36"/>
      <c r="X196" s="49"/>
      <c r="Y196" s="32"/>
      <c r="Z196" s="32"/>
      <c r="AA196" s="35"/>
      <c r="AB196" s="38"/>
      <c r="AC196" s="35"/>
      <c r="AD196" s="35"/>
      <c r="AE196" s="35"/>
      <c r="AF196" s="35"/>
      <c r="AG196" s="50"/>
      <c r="AH196" s="50"/>
      <c r="AI196" s="50"/>
      <c r="AJ196" s="50"/>
      <c r="AK196" s="50"/>
      <c r="AL196" s="79"/>
      <c r="AM196" s="80"/>
      <c r="AN196" s="55"/>
      <c r="AO196" s="58"/>
      <c r="AP196" s="59"/>
      <c r="AQ196" s="59"/>
      <c r="AR196" s="59"/>
      <c r="AS196" s="46"/>
      <c r="AT196" s="58"/>
      <c r="AU196" s="58"/>
      <c r="AV196" s="58"/>
      <c r="AW196" s="58"/>
      <c r="AY196" s="51"/>
      <c r="AZ196" s="51"/>
      <c r="BA196" s="51"/>
      <c r="BB196" s="199"/>
      <c r="BC196" s="199"/>
    </row>
    <row r="197" spans="1:55" ht="65.099999999999994" hidden="1" customHeight="1">
      <c r="A197" s="33">
        <v>180</v>
      </c>
      <c r="B197" s="42"/>
      <c r="C197" s="42"/>
      <c r="D197" s="42"/>
      <c r="E197" s="42"/>
      <c r="F197" s="42"/>
      <c r="G197" s="42"/>
      <c r="H197" s="42"/>
      <c r="I197" s="167"/>
      <c r="J197" s="42"/>
      <c r="K197" s="35"/>
      <c r="L197" s="35"/>
      <c r="M197" s="35"/>
      <c r="N197" s="35"/>
      <c r="O197" s="35"/>
      <c r="P197" s="35"/>
      <c r="Q197" s="35"/>
      <c r="R197" s="43"/>
      <c r="S197" s="43"/>
      <c r="T197" s="42"/>
      <c r="U197" s="42"/>
      <c r="V197" s="36"/>
      <c r="W197" s="36"/>
      <c r="X197" s="49"/>
      <c r="Y197" s="32"/>
      <c r="Z197" s="32"/>
      <c r="AA197" s="35"/>
      <c r="AB197" s="38"/>
      <c r="AC197" s="35"/>
      <c r="AD197" s="35"/>
      <c r="AE197" s="35"/>
      <c r="AF197" s="35"/>
      <c r="AG197" s="50"/>
      <c r="AH197" s="50"/>
      <c r="AI197" s="50"/>
      <c r="AJ197" s="50"/>
      <c r="AK197" s="50"/>
      <c r="AL197" s="79"/>
      <c r="AM197" s="80"/>
      <c r="AN197" s="55"/>
      <c r="AO197" s="58"/>
      <c r="AP197" s="59"/>
      <c r="AQ197" s="59"/>
      <c r="AR197" s="59"/>
      <c r="AS197" s="46"/>
      <c r="AT197" s="58"/>
      <c r="AU197" s="58"/>
      <c r="AV197" s="58"/>
      <c r="AW197" s="58"/>
      <c r="AY197" s="51"/>
      <c r="AZ197" s="51"/>
      <c r="BA197" s="51"/>
      <c r="BB197" s="199"/>
      <c r="BC197" s="199"/>
    </row>
    <row r="198" spans="1:55" ht="65.099999999999994" hidden="1" customHeight="1">
      <c r="A198" s="33">
        <v>181</v>
      </c>
      <c r="B198" s="42"/>
      <c r="C198" s="42"/>
      <c r="D198" s="42"/>
      <c r="E198" s="42"/>
      <c r="F198" s="42"/>
      <c r="G198" s="42"/>
      <c r="H198" s="42"/>
      <c r="I198" s="167"/>
      <c r="J198" s="42"/>
      <c r="K198" s="35"/>
      <c r="L198" s="35"/>
      <c r="M198" s="35"/>
      <c r="N198" s="35"/>
      <c r="O198" s="35"/>
      <c r="P198" s="35"/>
      <c r="Q198" s="35"/>
      <c r="R198" s="43"/>
      <c r="S198" s="43"/>
      <c r="T198" s="42"/>
      <c r="U198" s="42"/>
      <c r="V198" s="36"/>
      <c r="W198" s="36"/>
      <c r="X198" s="49"/>
      <c r="Y198" s="32"/>
      <c r="Z198" s="32"/>
      <c r="AA198" s="35"/>
      <c r="AB198" s="38"/>
      <c r="AC198" s="35"/>
      <c r="AD198" s="35"/>
      <c r="AE198" s="35"/>
      <c r="AF198" s="35"/>
      <c r="AG198" s="50"/>
      <c r="AH198" s="50"/>
      <c r="AI198" s="50"/>
      <c r="AJ198" s="50"/>
      <c r="AK198" s="50"/>
      <c r="AL198" s="79"/>
      <c r="AM198" s="80"/>
      <c r="AN198" s="55"/>
      <c r="AO198" s="58"/>
      <c r="AP198" s="59"/>
      <c r="AQ198" s="59"/>
      <c r="AR198" s="59"/>
      <c r="AS198" s="46"/>
      <c r="AT198" s="58"/>
      <c r="AU198" s="58"/>
      <c r="AV198" s="58"/>
      <c r="AW198" s="58"/>
      <c r="AY198" s="51"/>
      <c r="AZ198" s="51"/>
      <c r="BA198" s="51"/>
      <c r="BB198" s="199"/>
      <c r="BC198" s="199"/>
    </row>
    <row r="199" spans="1:55" ht="65.099999999999994" hidden="1" customHeight="1">
      <c r="A199" s="33">
        <v>182</v>
      </c>
      <c r="B199" s="42"/>
      <c r="C199" s="42"/>
      <c r="D199" s="42"/>
      <c r="E199" s="42"/>
      <c r="F199" s="42"/>
      <c r="G199" s="42"/>
      <c r="H199" s="42"/>
      <c r="I199" s="167"/>
      <c r="J199" s="42"/>
      <c r="K199" s="35"/>
      <c r="L199" s="35"/>
      <c r="M199" s="35"/>
      <c r="N199" s="35"/>
      <c r="O199" s="35"/>
      <c r="P199" s="35"/>
      <c r="Q199" s="35"/>
      <c r="R199" s="43"/>
      <c r="S199" s="43"/>
      <c r="T199" s="42"/>
      <c r="U199" s="42"/>
      <c r="V199" s="36"/>
      <c r="W199" s="36"/>
      <c r="X199" s="49"/>
      <c r="Y199" s="32"/>
      <c r="Z199" s="32"/>
      <c r="AA199" s="35"/>
      <c r="AB199" s="38"/>
      <c r="AC199" s="35"/>
      <c r="AD199" s="35"/>
      <c r="AE199" s="35"/>
      <c r="AF199" s="35"/>
      <c r="AG199" s="50"/>
      <c r="AH199" s="50"/>
      <c r="AI199" s="50"/>
      <c r="AJ199" s="50"/>
      <c r="AK199" s="50"/>
      <c r="AL199" s="79"/>
      <c r="AM199" s="80"/>
      <c r="AN199" s="55"/>
      <c r="AO199" s="58"/>
      <c r="AP199" s="59"/>
      <c r="AQ199" s="59"/>
      <c r="AR199" s="59"/>
      <c r="AS199" s="46"/>
      <c r="AT199" s="58"/>
      <c r="AU199" s="58"/>
      <c r="AV199" s="58"/>
      <c r="AW199" s="58"/>
      <c r="AY199" s="51"/>
      <c r="AZ199" s="51"/>
      <c r="BA199" s="51"/>
      <c r="BB199" s="199"/>
      <c r="BC199" s="199"/>
    </row>
    <row r="200" spans="1:55" ht="65.099999999999994" hidden="1" customHeight="1">
      <c r="A200" s="33">
        <v>183</v>
      </c>
      <c r="B200" s="42"/>
      <c r="C200" s="42"/>
      <c r="D200" s="42"/>
      <c r="E200" s="42"/>
      <c r="F200" s="42"/>
      <c r="G200" s="42"/>
      <c r="H200" s="42"/>
      <c r="I200" s="167"/>
      <c r="J200" s="42"/>
      <c r="K200" s="35"/>
      <c r="L200" s="35"/>
      <c r="M200" s="35"/>
      <c r="N200" s="35"/>
      <c r="O200" s="35"/>
      <c r="P200" s="35"/>
      <c r="Q200" s="35"/>
      <c r="R200" s="43"/>
      <c r="S200" s="43"/>
      <c r="T200" s="42"/>
      <c r="U200" s="42"/>
      <c r="V200" s="36"/>
      <c r="W200" s="36"/>
      <c r="X200" s="49"/>
      <c r="Y200" s="32"/>
      <c r="Z200" s="32"/>
      <c r="AA200" s="35"/>
      <c r="AB200" s="38"/>
      <c r="AC200" s="35"/>
      <c r="AD200" s="35"/>
      <c r="AE200" s="35"/>
      <c r="AF200" s="35"/>
      <c r="AG200" s="50"/>
      <c r="AH200" s="50"/>
      <c r="AI200" s="50"/>
      <c r="AJ200" s="50"/>
      <c r="AK200" s="50"/>
      <c r="AL200" s="79"/>
      <c r="AM200" s="80"/>
      <c r="AN200" s="55"/>
      <c r="AO200" s="58"/>
      <c r="AP200" s="59"/>
      <c r="AQ200" s="59"/>
      <c r="AR200" s="59"/>
      <c r="AS200" s="46"/>
      <c r="AT200" s="58"/>
      <c r="AU200" s="58"/>
      <c r="AV200" s="58"/>
      <c r="AW200" s="58"/>
      <c r="AY200" s="51"/>
      <c r="AZ200" s="51"/>
      <c r="BA200" s="51"/>
      <c r="BB200" s="199"/>
      <c r="BC200" s="199"/>
    </row>
    <row r="201" spans="1:55" ht="65.099999999999994" hidden="1" customHeight="1">
      <c r="A201" s="33">
        <v>184</v>
      </c>
      <c r="B201" s="42"/>
      <c r="C201" s="42"/>
      <c r="D201" s="42"/>
      <c r="E201" s="42"/>
      <c r="F201" s="42"/>
      <c r="G201" s="42"/>
      <c r="H201" s="42"/>
      <c r="I201" s="167"/>
      <c r="J201" s="42"/>
      <c r="K201" s="35"/>
      <c r="L201" s="35"/>
      <c r="M201" s="35"/>
      <c r="N201" s="35"/>
      <c r="O201" s="35"/>
      <c r="P201" s="35"/>
      <c r="Q201" s="35"/>
      <c r="R201" s="43"/>
      <c r="S201" s="43"/>
      <c r="T201" s="42"/>
      <c r="U201" s="42"/>
      <c r="V201" s="36"/>
      <c r="W201" s="36"/>
      <c r="X201" s="49"/>
      <c r="Y201" s="32"/>
      <c r="Z201" s="32"/>
      <c r="AA201" s="35"/>
      <c r="AB201" s="38"/>
      <c r="AC201" s="35"/>
      <c r="AD201" s="35"/>
      <c r="AE201" s="35"/>
      <c r="AF201" s="35"/>
      <c r="AG201" s="50"/>
      <c r="AH201" s="50"/>
      <c r="AI201" s="50"/>
      <c r="AJ201" s="50"/>
      <c r="AK201" s="50"/>
      <c r="AL201" s="79"/>
      <c r="AM201" s="80"/>
      <c r="AN201" s="55"/>
      <c r="AO201" s="58"/>
      <c r="AP201" s="59"/>
      <c r="AQ201" s="59"/>
      <c r="AR201" s="59"/>
      <c r="AS201" s="46"/>
      <c r="AT201" s="58"/>
      <c r="AU201" s="58"/>
      <c r="AV201" s="58"/>
      <c r="AW201" s="58"/>
      <c r="AY201" s="51"/>
      <c r="AZ201" s="51"/>
      <c r="BA201" s="51"/>
      <c r="BB201" s="199"/>
      <c r="BC201" s="199"/>
    </row>
    <row r="202" spans="1:55" ht="65.099999999999994" hidden="1" customHeight="1">
      <c r="A202" s="33">
        <v>185</v>
      </c>
      <c r="B202" s="42"/>
      <c r="C202" s="42"/>
      <c r="D202" s="42"/>
      <c r="E202" s="42"/>
      <c r="F202" s="42"/>
      <c r="G202" s="42"/>
      <c r="H202" s="42"/>
      <c r="I202" s="167"/>
      <c r="J202" s="42"/>
      <c r="K202" s="35"/>
      <c r="L202" s="35"/>
      <c r="M202" s="35"/>
      <c r="N202" s="35"/>
      <c r="O202" s="35"/>
      <c r="P202" s="35"/>
      <c r="Q202" s="35"/>
      <c r="R202" s="43"/>
      <c r="S202" s="43"/>
      <c r="T202" s="42"/>
      <c r="U202" s="42"/>
      <c r="V202" s="36"/>
      <c r="W202" s="36"/>
      <c r="X202" s="49"/>
      <c r="Y202" s="32"/>
      <c r="Z202" s="32"/>
      <c r="AA202" s="35"/>
      <c r="AB202" s="38"/>
      <c r="AC202" s="35"/>
      <c r="AD202" s="35"/>
      <c r="AE202" s="35"/>
      <c r="AF202" s="35"/>
      <c r="AG202" s="50"/>
      <c r="AH202" s="50"/>
      <c r="AI202" s="50"/>
      <c r="AJ202" s="50"/>
      <c r="AK202" s="50"/>
      <c r="AL202" s="79"/>
      <c r="AM202" s="80"/>
      <c r="AN202" s="55"/>
      <c r="AO202" s="58"/>
      <c r="AP202" s="59"/>
      <c r="AQ202" s="59"/>
      <c r="AR202" s="59"/>
      <c r="AS202" s="46"/>
      <c r="AT202" s="58"/>
      <c r="AU202" s="58"/>
      <c r="AV202" s="58"/>
      <c r="AW202" s="58"/>
      <c r="AY202" s="51"/>
      <c r="AZ202" s="51"/>
      <c r="BA202" s="51"/>
      <c r="BB202" s="199"/>
      <c r="BC202" s="199"/>
    </row>
    <row r="203" spans="1:55" ht="65.099999999999994" hidden="1" customHeight="1">
      <c r="A203" s="33">
        <v>186</v>
      </c>
      <c r="B203" s="42"/>
      <c r="C203" s="42"/>
      <c r="D203" s="42"/>
      <c r="E203" s="42"/>
      <c r="F203" s="42"/>
      <c r="G203" s="42"/>
      <c r="H203" s="42"/>
      <c r="I203" s="167"/>
      <c r="J203" s="42"/>
      <c r="K203" s="35"/>
      <c r="L203" s="35"/>
      <c r="M203" s="35"/>
      <c r="N203" s="35"/>
      <c r="O203" s="35"/>
      <c r="P203" s="35"/>
      <c r="Q203" s="35"/>
      <c r="R203" s="43"/>
      <c r="S203" s="43"/>
      <c r="T203" s="42"/>
      <c r="U203" s="42"/>
      <c r="V203" s="36"/>
      <c r="W203" s="36"/>
      <c r="X203" s="49"/>
      <c r="Y203" s="32"/>
      <c r="Z203" s="32"/>
      <c r="AA203" s="35"/>
      <c r="AB203" s="38"/>
      <c r="AC203" s="35"/>
      <c r="AD203" s="35"/>
      <c r="AE203" s="35"/>
      <c r="AF203" s="35"/>
      <c r="AG203" s="50"/>
      <c r="AH203" s="50"/>
      <c r="AI203" s="50"/>
      <c r="AJ203" s="50"/>
      <c r="AK203" s="50"/>
      <c r="AL203" s="79"/>
      <c r="AM203" s="80"/>
      <c r="AN203" s="55"/>
      <c r="AO203" s="58"/>
      <c r="AP203" s="59"/>
      <c r="AQ203" s="59"/>
      <c r="AR203" s="59"/>
      <c r="AS203" s="46"/>
      <c r="AT203" s="58"/>
      <c r="AU203" s="58"/>
      <c r="AV203" s="58"/>
      <c r="AW203" s="58"/>
      <c r="AY203" s="51"/>
      <c r="AZ203" s="51"/>
      <c r="BA203" s="51"/>
      <c r="BB203" s="199"/>
      <c r="BC203" s="199"/>
    </row>
    <row r="204" spans="1:55" ht="65.099999999999994" hidden="1" customHeight="1">
      <c r="A204" s="33">
        <v>187</v>
      </c>
      <c r="B204" s="42"/>
      <c r="C204" s="42"/>
      <c r="D204" s="42"/>
      <c r="E204" s="42"/>
      <c r="F204" s="42"/>
      <c r="G204" s="42"/>
      <c r="H204" s="42"/>
      <c r="I204" s="167"/>
      <c r="J204" s="42"/>
      <c r="K204" s="35"/>
      <c r="L204" s="35"/>
      <c r="M204" s="35"/>
      <c r="N204" s="35"/>
      <c r="O204" s="35"/>
      <c r="P204" s="35"/>
      <c r="Q204" s="35"/>
      <c r="R204" s="43"/>
      <c r="S204" s="43"/>
      <c r="T204" s="42"/>
      <c r="U204" s="42"/>
      <c r="V204" s="36"/>
      <c r="W204" s="36"/>
      <c r="X204" s="49"/>
      <c r="Y204" s="32"/>
      <c r="Z204" s="32"/>
      <c r="AA204" s="35"/>
      <c r="AB204" s="38"/>
      <c r="AC204" s="35"/>
      <c r="AD204" s="35"/>
      <c r="AE204" s="35"/>
      <c r="AF204" s="35"/>
      <c r="AG204" s="50"/>
      <c r="AH204" s="50"/>
      <c r="AI204" s="50"/>
      <c r="AJ204" s="50"/>
      <c r="AK204" s="50"/>
      <c r="AL204" s="79"/>
      <c r="AM204" s="80"/>
      <c r="AN204" s="55"/>
      <c r="AO204" s="58"/>
      <c r="AP204" s="59"/>
      <c r="AQ204" s="59"/>
      <c r="AR204" s="59"/>
      <c r="AS204" s="46"/>
      <c r="AT204" s="58"/>
      <c r="AU204" s="58"/>
      <c r="AV204" s="58"/>
      <c r="AW204" s="58"/>
      <c r="AY204" s="51"/>
      <c r="AZ204" s="51"/>
      <c r="BA204" s="51"/>
      <c r="BB204" s="199"/>
      <c r="BC204" s="199"/>
    </row>
    <row r="205" spans="1:55" ht="65.099999999999994" hidden="1" customHeight="1">
      <c r="A205" s="33">
        <v>188</v>
      </c>
      <c r="B205" s="42"/>
      <c r="C205" s="42"/>
      <c r="D205" s="42"/>
      <c r="E205" s="42"/>
      <c r="F205" s="42"/>
      <c r="G205" s="42"/>
      <c r="H205" s="42"/>
      <c r="I205" s="167"/>
      <c r="J205" s="42"/>
      <c r="K205" s="35"/>
      <c r="L205" s="35"/>
      <c r="M205" s="35"/>
      <c r="N205" s="35"/>
      <c r="O205" s="35"/>
      <c r="P205" s="35"/>
      <c r="Q205" s="35"/>
      <c r="R205" s="43"/>
      <c r="S205" s="43"/>
      <c r="T205" s="42"/>
      <c r="U205" s="42"/>
      <c r="V205" s="36"/>
      <c r="W205" s="36"/>
      <c r="X205" s="49"/>
      <c r="Y205" s="32"/>
      <c r="Z205" s="32"/>
      <c r="AA205" s="35"/>
      <c r="AB205" s="38"/>
      <c r="AC205" s="35"/>
      <c r="AD205" s="35"/>
      <c r="AE205" s="35"/>
      <c r="AF205" s="35"/>
      <c r="AG205" s="50"/>
      <c r="AH205" s="50"/>
      <c r="AI205" s="50"/>
      <c r="AJ205" s="50"/>
      <c r="AK205" s="50"/>
      <c r="AL205" s="79"/>
      <c r="AM205" s="80"/>
      <c r="AN205" s="55"/>
      <c r="AO205" s="58"/>
      <c r="AP205" s="59"/>
      <c r="AQ205" s="59"/>
      <c r="AR205" s="59"/>
      <c r="AS205" s="46"/>
      <c r="AT205" s="58"/>
      <c r="AU205" s="58"/>
      <c r="AV205" s="58"/>
      <c r="AW205" s="58"/>
      <c r="AY205" s="51"/>
      <c r="AZ205" s="51"/>
      <c r="BA205" s="51"/>
      <c r="BB205" s="199"/>
      <c r="BC205" s="199"/>
    </row>
    <row r="206" spans="1:55" ht="65.099999999999994" hidden="1" customHeight="1">
      <c r="A206" s="33">
        <v>189</v>
      </c>
      <c r="B206" s="42"/>
      <c r="C206" s="42"/>
      <c r="D206" s="42"/>
      <c r="E206" s="42"/>
      <c r="F206" s="42"/>
      <c r="G206" s="42"/>
      <c r="H206" s="42"/>
      <c r="I206" s="167"/>
      <c r="J206" s="42"/>
      <c r="K206" s="35"/>
      <c r="L206" s="35"/>
      <c r="M206" s="35"/>
      <c r="N206" s="35"/>
      <c r="O206" s="35"/>
      <c r="P206" s="35"/>
      <c r="Q206" s="35"/>
      <c r="R206" s="43"/>
      <c r="S206" s="43"/>
      <c r="T206" s="42"/>
      <c r="U206" s="42"/>
      <c r="V206" s="36"/>
      <c r="W206" s="36"/>
      <c r="X206" s="49"/>
      <c r="Y206" s="32"/>
      <c r="Z206" s="32"/>
      <c r="AA206" s="35"/>
      <c r="AB206" s="38"/>
      <c r="AC206" s="35"/>
      <c r="AD206" s="35"/>
      <c r="AE206" s="35"/>
      <c r="AF206" s="35"/>
      <c r="AG206" s="50"/>
      <c r="AH206" s="50"/>
      <c r="AI206" s="50"/>
      <c r="AJ206" s="50"/>
      <c r="AK206" s="50"/>
      <c r="AL206" s="79"/>
      <c r="AM206" s="80"/>
      <c r="AN206" s="55"/>
      <c r="AO206" s="58"/>
      <c r="AP206" s="59"/>
      <c r="AQ206" s="59"/>
      <c r="AR206" s="59"/>
      <c r="AS206" s="46"/>
      <c r="AT206" s="58"/>
      <c r="AU206" s="58"/>
      <c r="AV206" s="58"/>
      <c r="AW206" s="58"/>
      <c r="AY206" s="51"/>
      <c r="AZ206" s="51"/>
      <c r="BA206" s="51"/>
      <c r="BB206" s="199"/>
      <c r="BC206" s="199"/>
    </row>
    <row r="207" spans="1:55" ht="65.099999999999994" hidden="1" customHeight="1">
      <c r="A207" s="33">
        <v>190</v>
      </c>
      <c r="B207" s="42"/>
      <c r="C207" s="42"/>
      <c r="D207" s="42"/>
      <c r="E207" s="42"/>
      <c r="F207" s="42"/>
      <c r="G207" s="42"/>
      <c r="H207" s="42"/>
      <c r="I207" s="167"/>
      <c r="J207" s="42"/>
      <c r="K207" s="35"/>
      <c r="L207" s="35"/>
      <c r="M207" s="35"/>
      <c r="N207" s="35"/>
      <c r="O207" s="35"/>
      <c r="P207" s="35"/>
      <c r="Q207" s="35"/>
      <c r="R207" s="43"/>
      <c r="S207" s="43"/>
      <c r="T207" s="42"/>
      <c r="U207" s="42"/>
      <c r="V207" s="36"/>
      <c r="W207" s="36"/>
      <c r="X207" s="49"/>
      <c r="Y207" s="32"/>
      <c r="Z207" s="32"/>
      <c r="AA207" s="35"/>
      <c r="AB207" s="38"/>
      <c r="AC207" s="35"/>
      <c r="AD207" s="35"/>
      <c r="AE207" s="35"/>
      <c r="AF207" s="35"/>
      <c r="AG207" s="50"/>
      <c r="AH207" s="50"/>
      <c r="AI207" s="50"/>
      <c r="AJ207" s="50"/>
      <c r="AK207" s="50"/>
      <c r="AL207" s="79"/>
      <c r="AM207" s="80"/>
      <c r="AN207" s="55"/>
      <c r="AO207" s="58"/>
      <c r="AP207" s="59"/>
      <c r="AQ207" s="59"/>
      <c r="AR207" s="59"/>
      <c r="AS207" s="46"/>
      <c r="AT207" s="58"/>
      <c r="AU207" s="58"/>
      <c r="AV207" s="58"/>
      <c r="AW207" s="58"/>
      <c r="AY207" s="51"/>
      <c r="AZ207" s="51"/>
      <c r="BA207" s="51"/>
      <c r="BB207" s="199"/>
      <c r="BC207" s="199"/>
    </row>
    <row r="208" spans="1:55" ht="65.099999999999994" hidden="1" customHeight="1">
      <c r="A208" s="33">
        <v>191</v>
      </c>
      <c r="B208" s="42"/>
      <c r="C208" s="42"/>
      <c r="D208" s="42"/>
      <c r="E208" s="42"/>
      <c r="F208" s="42"/>
      <c r="G208" s="42"/>
      <c r="H208" s="42"/>
      <c r="I208" s="167"/>
      <c r="J208" s="42"/>
      <c r="K208" s="35"/>
      <c r="L208" s="35"/>
      <c r="M208" s="35"/>
      <c r="N208" s="35"/>
      <c r="O208" s="35"/>
      <c r="P208" s="35"/>
      <c r="Q208" s="35"/>
      <c r="R208" s="43"/>
      <c r="S208" s="43"/>
      <c r="T208" s="42"/>
      <c r="U208" s="42"/>
      <c r="V208" s="36"/>
      <c r="W208" s="36"/>
      <c r="X208" s="49"/>
      <c r="Y208" s="32"/>
      <c r="Z208" s="32"/>
      <c r="AA208" s="35"/>
      <c r="AB208" s="38"/>
      <c r="AC208" s="35"/>
      <c r="AD208" s="35"/>
      <c r="AE208" s="35"/>
      <c r="AF208" s="35"/>
      <c r="AG208" s="50"/>
      <c r="AH208" s="50"/>
      <c r="AI208" s="50"/>
      <c r="AJ208" s="50"/>
      <c r="AK208" s="50"/>
      <c r="AL208" s="79"/>
      <c r="AM208" s="80"/>
      <c r="AN208" s="55"/>
      <c r="AO208" s="58"/>
      <c r="AP208" s="59"/>
      <c r="AQ208" s="59"/>
      <c r="AR208" s="59"/>
      <c r="AS208" s="46"/>
      <c r="AT208" s="58"/>
      <c r="AU208" s="58"/>
      <c r="AV208" s="58"/>
      <c r="AW208" s="58"/>
      <c r="AY208" s="51"/>
      <c r="AZ208" s="51"/>
      <c r="BA208" s="51"/>
      <c r="BB208" s="199"/>
      <c r="BC208" s="199"/>
    </row>
    <row r="209" spans="1:55" ht="65.099999999999994" hidden="1" customHeight="1">
      <c r="A209" s="33">
        <v>192</v>
      </c>
      <c r="B209" s="42"/>
      <c r="C209" s="42"/>
      <c r="D209" s="42"/>
      <c r="E209" s="42"/>
      <c r="F209" s="42"/>
      <c r="G209" s="42"/>
      <c r="H209" s="42"/>
      <c r="I209" s="167"/>
      <c r="J209" s="42"/>
      <c r="K209" s="35"/>
      <c r="L209" s="35"/>
      <c r="M209" s="35"/>
      <c r="N209" s="35"/>
      <c r="O209" s="35"/>
      <c r="P209" s="35"/>
      <c r="Q209" s="35"/>
      <c r="R209" s="43"/>
      <c r="S209" s="43"/>
      <c r="T209" s="42"/>
      <c r="U209" s="42"/>
      <c r="V209" s="36"/>
      <c r="W209" s="36"/>
      <c r="X209" s="49"/>
      <c r="Y209" s="32"/>
      <c r="Z209" s="32"/>
      <c r="AA209" s="35"/>
      <c r="AB209" s="38"/>
      <c r="AC209" s="35"/>
      <c r="AD209" s="35"/>
      <c r="AE209" s="35"/>
      <c r="AF209" s="35"/>
      <c r="AG209" s="50"/>
      <c r="AH209" s="50"/>
      <c r="AI209" s="50"/>
      <c r="AJ209" s="50"/>
      <c r="AK209" s="50"/>
      <c r="AL209" s="79"/>
      <c r="AM209" s="80"/>
      <c r="AN209" s="55"/>
      <c r="AO209" s="58"/>
      <c r="AP209" s="59"/>
      <c r="AQ209" s="59"/>
      <c r="AR209" s="59"/>
      <c r="AS209" s="46"/>
      <c r="AT209" s="58"/>
      <c r="AU209" s="58"/>
      <c r="AV209" s="58"/>
      <c r="AW209" s="58"/>
      <c r="AY209" s="51"/>
      <c r="AZ209" s="51"/>
      <c r="BA209" s="51"/>
      <c r="BB209" s="199"/>
      <c r="BC209" s="199"/>
    </row>
    <row r="210" spans="1:55" ht="65.099999999999994" hidden="1" customHeight="1">
      <c r="A210" s="33">
        <v>193</v>
      </c>
      <c r="B210" s="42"/>
      <c r="C210" s="42"/>
      <c r="D210" s="42"/>
      <c r="E210" s="42"/>
      <c r="F210" s="42"/>
      <c r="G210" s="42"/>
      <c r="H210" s="42"/>
      <c r="I210" s="167"/>
      <c r="J210" s="42"/>
      <c r="K210" s="35"/>
      <c r="L210" s="35"/>
      <c r="M210" s="35"/>
      <c r="N210" s="35"/>
      <c r="O210" s="35"/>
      <c r="P210" s="35"/>
      <c r="Q210" s="35"/>
      <c r="R210" s="43"/>
      <c r="S210" s="43"/>
      <c r="T210" s="42"/>
      <c r="U210" s="42"/>
      <c r="V210" s="36"/>
      <c r="W210" s="36"/>
      <c r="X210" s="49"/>
      <c r="Y210" s="32"/>
      <c r="Z210" s="32"/>
      <c r="AA210" s="35"/>
      <c r="AB210" s="38"/>
      <c r="AC210" s="35"/>
      <c r="AD210" s="35"/>
      <c r="AE210" s="35"/>
      <c r="AF210" s="35"/>
      <c r="AG210" s="50"/>
      <c r="AH210" s="50"/>
      <c r="AI210" s="50"/>
      <c r="AJ210" s="50"/>
      <c r="AK210" s="50"/>
      <c r="AL210" s="79"/>
      <c r="AM210" s="80"/>
      <c r="AN210" s="55"/>
      <c r="AO210" s="58"/>
      <c r="AP210" s="59"/>
      <c r="AQ210" s="59"/>
      <c r="AR210" s="59"/>
      <c r="AS210" s="46"/>
      <c r="AT210" s="58"/>
      <c r="AU210" s="58"/>
      <c r="AV210" s="58"/>
      <c r="AW210" s="58"/>
      <c r="AY210" s="51"/>
      <c r="AZ210" s="51"/>
      <c r="BA210" s="51"/>
      <c r="BB210" s="199"/>
      <c r="BC210" s="199"/>
    </row>
    <row r="211" spans="1:55" ht="65.099999999999994" hidden="1" customHeight="1">
      <c r="A211" s="33">
        <v>194</v>
      </c>
      <c r="B211" s="42"/>
      <c r="C211" s="42"/>
      <c r="D211" s="42"/>
      <c r="E211" s="42"/>
      <c r="F211" s="42"/>
      <c r="G211" s="42"/>
      <c r="H211" s="42"/>
      <c r="I211" s="167"/>
      <c r="J211" s="42"/>
      <c r="K211" s="35"/>
      <c r="L211" s="35"/>
      <c r="M211" s="35"/>
      <c r="N211" s="35"/>
      <c r="O211" s="35"/>
      <c r="P211" s="35"/>
      <c r="Q211" s="35"/>
      <c r="R211" s="43"/>
      <c r="S211" s="43"/>
      <c r="T211" s="42"/>
      <c r="U211" s="42"/>
      <c r="V211" s="36"/>
      <c r="W211" s="36"/>
      <c r="X211" s="49"/>
      <c r="Y211" s="32"/>
      <c r="Z211" s="32"/>
      <c r="AA211" s="35"/>
      <c r="AB211" s="38"/>
      <c r="AC211" s="35"/>
      <c r="AD211" s="35"/>
      <c r="AE211" s="35"/>
      <c r="AF211" s="35"/>
      <c r="AG211" s="50"/>
      <c r="AH211" s="50"/>
      <c r="AI211" s="50"/>
      <c r="AJ211" s="50"/>
      <c r="AK211" s="50"/>
      <c r="AL211" s="79"/>
      <c r="AM211" s="80"/>
      <c r="AN211" s="55"/>
      <c r="AO211" s="58"/>
      <c r="AP211" s="59"/>
      <c r="AQ211" s="59"/>
      <c r="AR211" s="59"/>
      <c r="AS211" s="46"/>
      <c r="AT211" s="58"/>
      <c r="AU211" s="58"/>
      <c r="AV211" s="58"/>
      <c r="AW211" s="58"/>
      <c r="AY211" s="51"/>
      <c r="AZ211" s="51"/>
      <c r="BA211" s="51"/>
      <c r="BB211" s="199"/>
      <c r="BC211" s="199"/>
    </row>
    <row r="212" spans="1:55" ht="65.099999999999994" hidden="1" customHeight="1">
      <c r="A212" s="33">
        <v>195</v>
      </c>
      <c r="B212" s="42"/>
      <c r="C212" s="42"/>
      <c r="D212" s="42"/>
      <c r="E212" s="42"/>
      <c r="F212" s="42"/>
      <c r="G212" s="42"/>
      <c r="H212" s="42"/>
      <c r="I212" s="167"/>
      <c r="J212" s="42"/>
      <c r="K212" s="35"/>
      <c r="L212" s="35"/>
      <c r="M212" s="35"/>
      <c r="N212" s="35"/>
      <c r="O212" s="35"/>
      <c r="P212" s="35"/>
      <c r="Q212" s="35"/>
      <c r="R212" s="43"/>
      <c r="S212" s="43"/>
      <c r="T212" s="42"/>
      <c r="U212" s="42"/>
      <c r="V212" s="36"/>
      <c r="W212" s="36"/>
      <c r="X212" s="49"/>
      <c r="Y212" s="32"/>
      <c r="Z212" s="32"/>
      <c r="AA212" s="35"/>
      <c r="AB212" s="38"/>
      <c r="AC212" s="35"/>
      <c r="AD212" s="35"/>
      <c r="AE212" s="35"/>
      <c r="AF212" s="35"/>
      <c r="AG212" s="50"/>
      <c r="AH212" s="50"/>
      <c r="AI212" s="50"/>
      <c r="AJ212" s="50"/>
      <c r="AK212" s="50"/>
      <c r="AL212" s="79"/>
      <c r="AM212" s="80"/>
      <c r="AN212" s="55"/>
      <c r="AO212" s="58"/>
      <c r="AP212" s="59"/>
      <c r="AQ212" s="59"/>
      <c r="AR212" s="59"/>
      <c r="AS212" s="46"/>
      <c r="AT212" s="58"/>
      <c r="AU212" s="58"/>
      <c r="AV212" s="58"/>
      <c r="AW212" s="58"/>
      <c r="AY212" s="51"/>
      <c r="AZ212" s="51"/>
      <c r="BA212" s="51"/>
      <c r="BB212" s="199"/>
      <c r="BC212" s="199"/>
    </row>
    <row r="213" spans="1:55" ht="65.099999999999994" hidden="1" customHeight="1">
      <c r="A213" s="33">
        <v>196</v>
      </c>
      <c r="B213" s="42"/>
      <c r="C213" s="42"/>
      <c r="D213" s="42"/>
      <c r="E213" s="42"/>
      <c r="F213" s="42"/>
      <c r="G213" s="42"/>
      <c r="H213" s="42"/>
      <c r="I213" s="167"/>
      <c r="J213" s="42"/>
      <c r="K213" s="35"/>
      <c r="L213" s="35"/>
      <c r="M213" s="35"/>
      <c r="N213" s="35"/>
      <c r="O213" s="35"/>
      <c r="P213" s="35"/>
      <c r="Q213" s="35"/>
      <c r="R213" s="43"/>
      <c r="S213" s="43"/>
      <c r="T213" s="42"/>
      <c r="U213" s="42"/>
      <c r="V213" s="36"/>
      <c r="W213" s="36"/>
      <c r="X213" s="49"/>
      <c r="Y213" s="32"/>
      <c r="Z213" s="32"/>
      <c r="AA213" s="35"/>
      <c r="AB213" s="38"/>
      <c r="AC213" s="35"/>
      <c r="AD213" s="35"/>
      <c r="AE213" s="35"/>
      <c r="AF213" s="35"/>
      <c r="AG213" s="50"/>
      <c r="AH213" s="50"/>
      <c r="AI213" s="50"/>
      <c r="AJ213" s="50"/>
      <c r="AK213" s="50"/>
      <c r="AL213" s="79"/>
      <c r="AM213" s="80"/>
      <c r="AN213" s="55"/>
      <c r="AO213" s="58"/>
      <c r="AP213" s="59"/>
      <c r="AQ213" s="59"/>
      <c r="AR213" s="59"/>
      <c r="AS213" s="46"/>
      <c r="AT213" s="58"/>
      <c r="AU213" s="58"/>
      <c r="AV213" s="58"/>
      <c r="AW213" s="58"/>
      <c r="AY213" s="51"/>
      <c r="AZ213" s="51"/>
      <c r="BA213" s="51"/>
      <c r="BB213" s="199"/>
      <c r="BC213" s="199"/>
    </row>
    <row r="214" spans="1:55" ht="65.099999999999994" hidden="1" customHeight="1">
      <c r="A214" s="33">
        <v>197</v>
      </c>
      <c r="B214" s="42"/>
      <c r="C214" s="42"/>
      <c r="D214" s="42"/>
      <c r="E214" s="42"/>
      <c r="F214" s="42"/>
      <c r="G214" s="42"/>
      <c r="H214" s="42"/>
      <c r="I214" s="167"/>
      <c r="J214" s="42"/>
      <c r="K214" s="35"/>
      <c r="L214" s="35"/>
      <c r="M214" s="35"/>
      <c r="N214" s="35"/>
      <c r="O214" s="35"/>
      <c r="P214" s="35"/>
      <c r="Q214" s="35"/>
      <c r="R214" s="43"/>
      <c r="S214" s="43"/>
      <c r="T214" s="42"/>
      <c r="U214" s="42"/>
      <c r="V214" s="36"/>
      <c r="W214" s="36"/>
      <c r="X214" s="49"/>
      <c r="Y214" s="32"/>
      <c r="Z214" s="32"/>
      <c r="AA214" s="35"/>
      <c r="AB214" s="38"/>
      <c r="AC214" s="35"/>
      <c r="AD214" s="35"/>
      <c r="AE214" s="35"/>
      <c r="AF214" s="35"/>
      <c r="AG214" s="50"/>
      <c r="AH214" s="50"/>
      <c r="AI214" s="50"/>
      <c r="AJ214" s="50"/>
      <c r="AK214" s="50"/>
      <c r="AL214" s="79"/>
      <c r="AM214" s="80"/>
      <c r="AN214" s="55"/>
      <c r="AO214" s="58"/>
      <c r="AP214" s="59"/>
      <c r="AQ214" s="59"/>
      <c r="AR214" s="59"/>
      <c r="AS214" s="46"/>
      <c r="AT214" s="58"/>
      <c r="AU214" s="58"/>
      <c r="AV214" s="58"/>
      <c r="AW214" s="58"/>
      <c r="AY214" s="51"/>
      <c r="AZ214" s="51"/>
      <c r="BA214" s="51"/>
      <c r="BB214" s="199"/>
      <c r="BC214" s="199"/>
    </row>
    <row r="215" spans="1:55" ht="65.099999999999994" hidden="1" customHeight="1">
      <c r="A215" s="33">
        <v>198</v>
      </c>
      <c r="B215" s="42"/>
      <c r="C215" s="42"/>
      <c r="D215" s="42"/>
      <c r="E215" s="42"/>
      <c r="F215" s="42"/>
      <c r="G215" s="42"/>
      <c r="H215" s="42"/>
      <c r="I215" s="167"/>
      <c r="J215" s="42"/>
      <c r="K215" s="35"/>
      <c r="L215" s="35"/>
      <c r="M215" s="35"/>
      <c r="N215" s="35"/>
      <c r="O215" s="35"/>
      <c r="P215" s="35"/>
      <c r="Q215" s="35"/>
      <c r="R215" s="43"/>
      <c r="S215" s="43"/>
      <c r="T215" s="42"/>
      <c r="U215" s="42"/>
      <c r="V215" s="36"/>
      <c r="W215" s="36"/>
      <c r="X215" s="49"/>
      <c r="Y215" s="32"/>
      <c r="Z215" s="32"/>
      <c r="AA215" s="35"/>
      <c r="AB215" s="38"/>
      <c r="AC215" s="35"/>
      <c r="AD215" s="35"/>
      <c r="AE215" s="35"/>
      <c r="AF215" s="35"/>
      <c r="AG215" s="50"/>
      <c r="AH215" s="50"/>
      <c r="AI215" s="50"/>
      <c r="AJ215" s="50"/>
      <c r="AK215" s="50"/>
      <c r="AL215" s="79"/>
      <c r="AM215" s="80"/>
      <c r="AN215" s="55"/>
      <c r="AO215" s="58"/>
      <c r="AP215" s="59"/>
      <c r="AQ215" s="59"/>
      <c r="AR215" s="59"/>
      <c r="AS215" s="46"/>
      <c r="AT215" s="58"/>
      <c r="AU215" s="58"/>
      <c r="AV215" s="58"/>
      <c r="AW215" s="58"/>
      <c r="AY215" s="51"/>
      <c r="AZ215" s="51"/>
      <c r="BA215" s="51"/>
      <c r="BB215" s="199"/>
      <c r="BC215" s="199"/>
    </row>
    <row r="216" spans="1:55" ht="65.099999999999994" hidden="1" customHeight="1">
      <c r="A216" s="33">
        <v>199</v>
      </c>
      <c r="B216" s="42"/>
      <c r="C216" s="42"/>
      <c r="D216" s="42"/>
      <c r="E216" s="42"/>
      <c r="F216" s="42"/>
      <c r="G216" s="42"/>
      <c r="H216" s="42"/>
      <c r="I216" s="167"/>
      <c r="J216" s="42"/>
      <c r="K216" s="35"/>
      <c r="L216" s="35"/>
      <c r="M216" s="35"/>
      <c r="N216" s="35"/>
      <c r="O216" s="35"/>
      <c r="P216" s="35"/>
      <c r="Q216" s="35"/>
      <c r="R216" s="43"/>
      <c r="S216" s="43"/>
      <c r="T216" s="42"/>
      <c r="U216" s="42"/>
      <c r="V216" s="36"/>
      <c r="W216" s="36"/>
      <c r="X216" s="49"/>
      <c r="Y216" s="32"/>
      <c r="Z216" s="32"/>
      <c r="AA216" s="35"/>
      <c r="AB216" s="38"/>
      <c r="AC216" s="35"/>
      <c r="AD216" s="35"/>
      <c r="AE216" s="35"/>
      <c r="AF216" s="35"/>
      <c r="AG216" s="50"/>
      <c r="AH216" s="50"/>
      <c r="AI216" s="50"/>
      <c r="AJ216" s="50"/>
      <c r="AK216" s="50"/>
      <c r="AL216" s="79"/>
      <c r="AM216" s="80"/>
      <c r="AN216" s="55"/>
      <c r="AO216" s="58"/>
      <c r="AP216" s="59"/>
      <c r="AQ216" s="59"/>
      <c r="AR216" s="59"/>
      <c r="AS216" s="46"/>
      <c r="AT216" s="58"/>
      <c r="AU216" s="58"/>
      <c r="AV216" s="58"/>
      <c r="AW216" s="58"/>
      <c r="AY216" s="51"/>
      <c r="AZ216" s="51"/>
      <c r="BA216" s="51"/>
      <c r="BB216" s="199"/>
      <c r="BC216" s="199"/>
    </row>
    <row r="217" spans="1:55" ht="65.099999999999994" hidden="1" customHeight="1">
      <c r="A217" s="33">
        <v>200</v>
      </c>
      <c r="B217" s="42"/>
      <c r="C217" s="42"/>
      <c r="D217" s="42"/>
      <c r="E217" s="42"/>
      <c r="F217" s="42"/>
      <c r="G217" s="42"/>
      <c r="H217" s="42"/>
      <c r="I217" s="167"/>
      <c r="J217" s="42"/>
      <c r="K217" s="35"/>
      <c r="L217" s="35"/>
      <c r="M217" s="35"/>
      <c r="N217" s="35"/>
      <c r="O217" s="35"/>
      <c r="P217" s="35"/>
      <c r="Q217" s="35"/>
      <c r="R217" s="43"/>
      <c r="S217" s="43"/>
      <c r="T217" s="42"/>
      <c r="U217" s="42"/>
      <c r="V217" s="36"/>
      <c r="W217" s="36"/>
      <c r="X217" s="49"/>
      <c r="Y217" s="32"/>
      <c r="Z217" s="32"/>
      <c r="AA217" s="35"/>
      <c r="AB217" s="38"/>
      <c r="AC217" s="35"/>
      <c r="AD217" s="35"/>
      <c r="AE217" s="35"/>
      <c r="AF217" s="35"/>
      <c r="AG217" s="50"/>
      <c r="AH217" s="50"/>
      <c r="AI217" s="50"/>
      <c r="AJ217" s="50"/>
      <c r="AK217" s="50"/>
      <c r="AL217" s="79"/>
      <c r="AM217" s="80"/>
      <c r="AN217" s="55"/>
      <c r="AO217" s="58"/>
      <c r="AP217" s="59"/>
      <c r="AQ217" s="59"/>
      <c r="AR217" s="59"/>
      <c r="AS217" s="46"/>
      <c r="AT217" s="58"/>
      <c r="AU217" s="58"/>
      <c r="AV217" s="58"/>
      <c r="AW217" s="58"/>
      <c r="AY217" s="51"/>
      <c r="AZ217" s="51"/>
      <c r="BA217" s="51"/>
      <c r="BB217" s="199"/>
      <c r="BC217" s="199"/>
    </row>
    <row r="218" spans="1:55" ht="65.099999999999994" hidden="1" customHeight="1">
      <c r="A218" s="33">
        <v>201</v>
      </c>
      <c r="B218" s="42"/>
      <c r="C218" s="42"/>
      <c r="D218" s="42"/>
      <c r="E218" s="42"/>
      <c r="F218" s="42"/>
      <c r="G218" s="42"/>
      <c r="H218" s="42"/>
      <c r="I218" s="167"/>
      <c r="J218" s="42"/>
      <c r="K218" s="35"/>
      <c r="L218" s="35"/>
      <c r="M218" s="35"/>
      <c r="N218" s="35"/>
      <c r="O218" s="35"/>
      <c r="P218" s="35"/>
      <c r="Q218" s="35"/>
      <c r="R218" s="43"/>
      <c r="S218" s="43"/>
      <c r="T218" s="42"/>
      <c r="U218" s="42"/>
      <c r="V218" s="36"/>
      <c r="W218" s="36"/>
      <c r="X218" s="49"/>
      <c r="Y218" s="32"/>
      <c r="Z218" s="32"/>
      <c r="AA218" s="35"/>
      <c r="AB218" s="38"/>
      <c r="AC218" s="35"/>
      <c r="AD218" s="35"/>
      <c r="AE218" s="35"/>
      <c r="AF218" s="35"/>
      <c r="AG218" s="50"/>
      <c r="AH218" s="50"/>
      <c r="AI218" s="50"/>
      <c r="AJ218" s="50"/>
      <c r="AK218" s="50"/>
      <c r="AL218" s="79"/>
      <c r="AM218" s="80"/>
      <c r="AN218" s="55"/>
      <c r="AO218" s="58"/>
      <c r="AP218" s="59"/>
      <c r="AQ218" s="59"/>
      <c r="AR218" s="59"/>
      <c r="AS218" s="46"/>
      <c r="AT218" s="58"/>
      <c r="AU218" s="58"/>
      <c r="AV218" s="58"/>
      <c r="AW218" s="58"/>
      <c r="AY218" s="51"/>
      <c r="AZ218" s="51"/>
      <c r="BA218" s="51"/>
      <c r="BB218" s="199"/>
      <c r="BC218" s="199"/>
    </row>
    <row r="219" spans="1:55" ht="65.099999999999994" hidden="1" customHeight="1">
      <c r="A219" s="33">
        <v>202</v>
      </c>
      <c r="B219" s="42"/>
      <c r="C219" s="42"/>
      <c r="D219" s="42"/>
      <c r="E219" s="42"/>
      <c r="F219" s="42"/>
      <c r="G219" s="42"/>
      <c r="H219" s="42"/>
      <c r="I219" s="167"/>
      <c r="J219" s="42"/>
      <c r="K219" s="35"/>
      <c r="L219" s="35"/>
      <c r="M219" s="35"/>
      <c r="N219" s="35"/>
      <c r="O219" s="35"/>
      <c r="P219" s="35"/>
      <c r="Q219" s="35"/>
      <c r="R219" s="43"/>
      <c r="S219" s="43"/>
      <c r="T219" s="42"/>
      <c r="U219" s="42"/>
      <c r="V219" s="36"/>
      <c r="W219" s="36"/>
      <c r="X219" s="49"/>
      <c r="Y219" s="32"/>
      <c r="Z219" s="32"/>
      <c r="AA219" s="35"/>
      <c r="AB219" s="38"/>
      <c r="AC219" s="35"/>
      <c r="AD219" s="35"/>
      <c r="AE219" s="35"/>
      <c r="AF219" s="35"/>
      <c r="AG219" s="50"/>
      <c r="AH219" s="50"/>
      <c r="AI219" s="50"/>
      <c r="AJ219" s="50"/>
      <c r="AK219" s="50"/>
      <c r="AL219" s="79"/>
      <c r="AM219" s="80"/>
      <c r="AN219" s="55"/>
      <c r="AO219" s="58"/>
      <c r="AP219" s="59"/>
      <c r="AQ219" s="59"/>
      <c r="AR219" s="59"/>
      <c r="AS219" s="46"/>
      <c r="AT219" s="58"/>
      <c r="AU219" s="58"/>
      <c r="AV219" s="58"/>
      <c r="AW219" s="58"/>
      <c r="AY219" s="51"/>
      <c r="AZ219" s="51"/>
      <c r="BA219" s="51"/>
      <c r="BB219" s="199"/>
      <c r="BC219" s="199"/>
    </row>
    <row r="220" spans="1:55" ht="65.099999999999994" hidden="1" customHeight="1">
      <c r="A220" s="33">
        <v>203</v>
      </c>
      <c r="B220" s="42"/>
      <c r="C220" s="42"/>
      <c r="D220" s="42"/>
      <c r="E220" s="42"/>
      <c r="F220" s="42"/>
      <c r="G220" s="42"/>
      <c r="H220" s="42"/>
      <c r="I220" s="167"/>
      <c r="J220" s="42"/>
      <c r="K220" s="35"/>
      <c r="L220" s="35"/>
      <c r="M220" s="35"/>
      <c r="N220" s="35"/>
      <c r="O220" s="35"/>
      <c r="P220" s="35"/>
      <c r="Q220" s="35"/>
      <c r="R220" s="43"/>
      <c r="S220" s="43"/>
      <c r="T220" s="42"/>
      <c r="U220" s="42"/>
      <c r="V220" s="36"/>
      <c r="W220" s="36"/>
      <c r="X220" s="49"/>
      <c r="Y220" s="32"/>
      <c r="Z220" s="32"/>
      <c r="AA220" s="35"/>
      <c r="AB220" s="38"/>
      <c r="AC220" s="35"/>
      <c r="AD220" s="35"/>
      <c r="AE220" s="35"/>
      <c r="AF220" s="35"/>
      <c r="AG220" s="50"/>
      <c r="AH220" s="50"/>
      <c r="AI220" s="50"/>
      <c r="AJ220" s="50"/>
      <c r="AK220" s="50"/>
      <c r="AL220" s="79"/>
      <c r="AM220" s="80"/>
      <c r="AN220" s="55"/>
      <c r="AO220" s="58"/>
      <c r="AP220" s="59"/>
      <c r="AQ220" s="59"/>
      <c r="AR220" s="59"/>
      <c r="AS220" s="46"/>
      <c r="AT220" s="58"/>
      <c r="AU220" s="58"/>
      <c r="AV220" s="58"/>
      <c r="AW220" s="58"/>
      <c r="AY220" s="51"/>
      <c r="AZ220" s="51"/>
      <c r="BA220" s="51"/>
      <c r="BB220" s="199"/>
      <c r="BC220" s="199"/>
    </row>
    <row r="221" spans="1:55" ht="65.099999999999994" hidden="1" customHeight="1">
      <c r="A221" s="33">
        <v>204</v>
      </c>
      <c r="B221" s="42"/>
      <c r="C221" s="42"/>
      <c r="D221" s="42"/>
      <c r="E221" s="42"/>
      <c r="F221" s="42"/>
      <c r="G221" s="42"/>
      <c r="H221" s="42"/>
      <c r="I221" s="167"/>
      <c r="J221" s="42"/>
      <c r="K221" s="35"/>
      <c r="L221" s="35"/>
      <c r="M221" s="35"/>
      <c r="N221" s="35"/>
      <c r="O221" s="35"/>
      <c r="P221" s="35"/>
      <c r="Q221" s="35"/>
      <c r="R221" s="43"/>
      <c r="S221" s="43"/>
      <c r="T221" s="42"/>
      <c r="U221" s="42"/>
      <c r="V221" s="36"/>
      <c r="W221" s="36"/>
      <c r="X221" s="49"/>
      <c r="Y221" s="32"/>
      <c r="Z221" s="32"/>
      <c r="AA221" s="35"/>
      <c r="AB221" s="38"/>
      <c r="AC221" s="35"/>
      <c r="AD221" s="35"/>
      <c r="AE221" s="35"/>
      <c r="AF221" s="35"/>
      <c r="AG221" s="50"/>
      <c r="AH221" s="50"/>
      <c r="AI221" s="50"/>
      <c r="AJ221" s="50"/>
      <c r="AK221" s="50"/>
      <c r="AL221" s="79"/>
      <c r="AM221" s="80"/>
      <c r="AN221" s="55"/>
      <c r="AO221" s="58"/>
      <c r="AP221" s="59"/>
      <c r="AQ221" s="59"/>
      <c r="AR221" s="59"/>
      <c r="AS221" s="46"/>
      <c r="AT221" s="58"/>
      <c r="AU221" s="58"/>
      <c r="AV221" s="58"/>
      <c r="AW221" s="58"/>
      <c r="AY221" s="51"/>
      <c r="AZ221" s="51"/>
      <c r="BA221" s="51"/>
      <c r="BB221" s="199"/>
      <c r="BC221" s="199"/>
    </row>
    <row r="222" spans="1:55" ht="65.099999999999994" hidden="1" customHeight="1">
      <c r="A222" s="33">
        <v>205</v>
      </c>
      <c r="B222" s="42"/>
      <c r="C222" s="42"/>
      <c r="D222" s="42"/>
      <c r="E222" s="42"/>
      <c r="F222" s="42"/>
      <c r="G222" s="42"/>
      <c r="H222" s="42"/>
      <c r="I222" s="167"/>
      <c r="J222" s="42"/>
      <c r="K222" s="35"/>
      <c r="L222" s="35"/>
      <c r="M222" s="35"/>
      <c r="N222" s="35"/>
      <c r="O222" s="35"/>
      <c r="P222" s="35"/>
      <c r="Q222" s="35"/>
      <c r="R222" s="43"/>
      <c r="S222" s="43"/>
      <c r="T222" s="42"/>
      <c r="U222" s="42"/>
      <c r="V222" s="36"/>
      <c r="W222" s="36"/>
      <c r="X222" s="49"/>
      <c r="Y222" s="32"/>
      <c r="Z222" s="32"/>
      <c r="AA222" s="35"/>
      <c r="AB222" s="38"/>
      <c r="AC222" s="35"/>
      <c r="AD222" s="35"/>
      <c r="AE222" s="35"/>
      <c r="AF222" s="35"/>
      <c r="AG222" s="50"/>
      <c r="AH222" s="50"/>
      <c r="AI222" s="50"/>
      <c r="AJ222" s="50"/>
      <c r="AK222" s="50"/>
      <c r="AL222" s="79"/>
      <c r="AM222" s="80"/>
      <c r="AN222" s="55"/>
      <c r="AO222" s="58"/>
      <c r="AP222" s="59"/>
      <c r="AQ222" s="59"/>
      <c r="AR222" s="59"/>
      <c r="AS222" s="46"/>
      <c r="AT222" s="58"/>
      <c r="AU222" s="58"/>
      <c r="AV222" s="58"/>
      <c r="AW222" s="58"/>
      <c r="AY222" s="51"/>
      <c r="AZ222" s="51"/>
      <c r="BA222" s="51"/>
      <c r="BB222" s="199"/>
      <c r="BC222" s="199"/>
    </row>
    <row r="223" spans="1:55" ht="65.099999999999994" hidden="1" customHeight="1">
      <c r="A223" s="33">
        <v>206</v>
      </c>
      <c r="B223" s="42"/>
      <c r="C223" s="42"/>
      <c r="D223" s="42"/>
      <c r="E223" s="42"/>
      <c r="F223" s="42"/>
      <c r="G223" s="42"/>
      <c r="H223" s="42"/>
      <c r="I223" s="167"/>
      <c r="J223" s="42"/>
      <c r="K223" s="35"/>
      <c r="L223" s="35"/>
      <c r="M223" s="35"/>
      <c r="N223" s="35"/>
      <c r="O223" s="35"/>
      <c r="P223" s="35"/>
      <c r="Q223" s="35"/>
      <c r="R223" s="43"/>
      <c r="S223" s="43"/>
      <c r="T223" s="42"/>
      <c r="U223" s="42"/>
      <c r="V223" s="36"/>
      <c r="W223" s="36"/>
      <c r="X223" s="49"/>
      <c r="Y223" s="32"/>
      <c r="Z223" s="32"/>
      <c r="AA223" s="35"/>
      <c r="AB223" s="38"/>
      <c r="AC223" s="35"/>
      <c r="AD223" s="35"/>
      <c r="AE223" s="35"/>
      <c r="AF223" s="35"/>
      <c r="AG223" s="50"/>
      <c r="AH223" s="50"/>
      <c r="AI223" s="50"/>
      <c r="AJ223" s="50"/>
      <c r="AK223" s="50"/>
      <c r="AL223" s="79"/>
      <c r="AM223" s="80"/>
      <c r="AN223" s="55"/>
      <c r="AO223" s="58"/>
      <c r="AP223" s="59"/>
      <c r="AQ223" s="59"/>
      <c r="AR223" s="59"/>
      <c r="AS223" s="46"/>
      <c r="AT223" s="58"/>
      <c r="AU223" s="58"/>
      <c r="AV223" s="58"/>
      <c r="AW223" s="58"/>
      <c r="AY223" s="51"/>
      <c r="AZ223" s="51"/>
      <c r="BA223" s="51"/>
      <c r="BB223" s="199"/>
      <c r="BC223" s="199"/>
    </row>
    <row r="224" spans="1:55" ht="65.099999999999994" hidden="1" customHeight="1">
      <c r="A224" s="33">
        <v>207</v>
      </c>
      <c r="B224" s="42"/>
      <c r="C224" s="42"/>
      <c r="D224" s="42"/>
      <c r="E224" s="42"/>
      <c r="F224" s="42"/>
      <c r="G224" s="42"/>
      <c r="H224" s="42"/>
      <c r="I224" s="167"/>
      <c r="J224" s="42"/>
      <c r="K224" s="35"/>
      <c r="L224" s="35"/>
      <c r="M224" s="35"/>
      <c r="N224" s="35"/>
      <c r="O224" s="35"/>
      <c r="P224" s="35"/>
      <c r="Q224" s="35"/>
      <c r="R224" s="43"/>
      <c r="S224" s="43"/>
      <c r="T224" s="42"/>
      <c r="U224" s="42"/>
      <c r="V224" s="36"/>
      <c r="W224" s="36"/>
      <c r="X224" s="49"/>
      <c r="Y224" s="32"/>
      <c r="Z224" s="32"/>
      <c r="AA224" s="35"/>
      <c r="AB224" s="38"/>
      <c r="AC224" s="35"/>
      <c r="AD224" s="35"/>
      <c r="AE224" s="35"/>
      <c r="AF224" s="35"/>
      <c r="AG224" s="50"/>
      <c r="AH224" s="50"/>
      <c r="AI224" s="50"/>
      <c r="AJ224" s="50"/>
      <c r="AK224" s="50"/>
      <c r="AL224" s="79"/>
      <c r="AM224" s="80"/>
      <c r="AN224" s="55"/>
      <c r="AO224" s="58"/>
      <c r="AP224" s="59"/>
      <c r="AQ224" s="59"/>
      <c r="AR224" s="59"/>
      <c r="AS224" s="46"/>
      <c r="AT224" s="58"/>
      <c r="AU224" s="58"/>
      <c r="AV224" s="58"/>
      <c r="AW224" s="58"/>
      <c r="AY224" s="51"/>
      <c r="AZ224" s="51"/>
      <c r="BA224" s="51"/>
      <c r="BB224" s="199"/>
      <c r="BC224" s="199"/>
    </row>
    <row r="225" spans="1:55" ht="65.099999999999994" hidden="1" customHeight="1">
      <c r="A225" s="33">
        <v>208</v>
      </c>
      <c r="B225" s="42"/>
      <c r="C225" s="42"/>
      <c r="D225" s="42"/>
      <c r="E225" s="42"/>
      <c r="F225" s="42"/>
      <c r="G225" s="42"/>
      <c r="H225" s="42"/>
      <c r="I225" s="167"/>
      <c r="J225" s="42"/>
      <c r="K225" s="35"/>
      <c r="L225" s="35"/>
      <c r="M225" s="35"/>
      <c r="N225" s="35"/>
      <c r="O225" s="35"/>
      <c r="P225" s="35"/>
      <c r="Q225" s="35"/>
      <c r="R225" s="43"/>
      <c r="S225" s="43"/>
      <c r="T225" s="42"/>
      <c r="U225" s="42"/>
      <c r="V225" s="36"/>
      <c r="W225" s="36"/>
      <c r="X225" s="49"/>
      <c r="Y225" s="32"/>
      <c r="Z225" s="32"/>
      <c r="AA225" s="35"/>
      <c r="AB225" s="38"/>
      <c r="AC225" s="35"/>
      <c r="AD225" s="35"/>
      <c r="AE225" s="35"/>
      <c r="AF225" s="35"/>
      <c r="AG225" s="50"/>
      <c r="AH225" s="50"/>
      <c r="AI225" s="50"/>
      <c r="AJ225" s="50"/>
      <c r="AK225" s="50"/>
      <c r="AL225" s="79"/>
      <c r="AM225" s="80"/>
      <c r="AN225" s="55"/>
      <c r="AO225" s="58"/>
      <c r="AP225" s="59"/>
      <c r="AQ225" s="59"/>
      <c r="AR225" s="59"/>
      <c r="AS225" s="46"/>
      <c r="AT225" s="58"/>
      <c r="AU225" s="58"/>
      <c r="AV225" s="58"/>
      <c r="AW225" s="58"/>
      <c r="AY225" s="51"/>
      <c r="AZ225" s="51"/>
      <c r="BA225" s="51"/>
      <c r="BB225" s="199"/>
      <c r="BC225" s="199"/>
    </row>
    <row r="226" spans="1:55" ht="65.099999999999994" hidden="1" customHeight="1">
      <c r="A226" s="33">
        <v>209</v>
      </c>
      <c r="B226" s="42"/>
      <c r="C226" s="42"/>
      <c r="D226" s="42"/>
      <c r="E226" s="42"/>
      <c r="F226" s="42"/>
      <c r="G226" s="42"/>
      <c r="H226" s="42"/>
      <c r="I226" s="167"/>
      <c r="J226" s="42"/>
      <c r="K226" s="35"/>
      <c r="L226" s="35"/>
      <c r="M226" s="35"/>
      <c r="N226" s="35"/>
      <c r="O226" s="35"/>
      <c r="P226" s="35"/>
      <c r="Q226" s="35"/>
      <c r="R226" s="43"/>
      <c r="S226" s="43"/>
      <c r="T226" s="42"/>
      <c r="U226" s="42"/>
      <c r="V226" s="36"/>
      <c r="W226" s="36"/>
      <c r="X226" s="49"/>
      <c r="Y226" s="32"/>
      <c r="Z226" s="32"/>
      <c r="AA226" s="35"/>
      <c r="AB226" s="38"/>
      <c r="AC226" s="35"/>
      <c r="AD226" s="35"/>
      <c r="AE226" s="35"/>
      <c r="AF226" s="35"/>
      <c r="AG226" s="50"/>
      <c r="AH226" s="50"/>
      <c r="AI226" s="50"/>
      <c r="AJ226" s="50"/>
      <c r="AK226" s="50"/>
      <c r="AL226" s="79"/>
      <c r="AM226" s="80"/>
      <c r="AN226" s="55"/>
      <c r="AO226" s="58"/>
      <c r="AP226" s="59"/>
      <c r="AQ226" s="59"/>
      <c r="AR226" s="59"/>
      <c r="AS226" s="46"/>
      <c r="AT226" s="58"/>
      <c r="AU226" s="58"/>
      <c r="AV226" s="58"/>
      <c r="AW226" s="58"/>
      <c r="AY226" s="51"/>
      <c r="AZ226" s="51"/>
      <c r="BA226" s="51"/>
      <c r="BB226" s="199"/>
      <c r="BC226" s="199"/>
    </row>
    <row r="227" spans="1:55" ht="65.099999999999994" hidden="1" customHeight="1">
      <c r="A227" s="33">
        <v>210</v>
      </c>
      <c r="B227" s="42"/>
      <c r="C227" s="42"/>
      <c r="D227" s="42"/>
      <c r="E227" s="42"/>
      <c r="F227" s="42"/>
      <c r="G227" s="42"/>
      <c r="H227" s="42"/>
      <c r="I227" s="167"/>
      <c r="J227" s="42"/>
      <c r="K227" s="35"/>
      <c r="L227" s="35"/>
      <c r="M227" s="35"/>
      <c r="N227" s="35"/>
      <c r="O227" s="35"/>
      <c r="P227" s="35"/>
      <c r="Q227" s="35"/>
      <c r="R227" s="43"/>
      <c r="S227" s="43"/>
      <c r="T227" s="42"/>
      <c r="U227" s="42"/>
      <c r="V227" s="36"/>
      <c r="W227" s="36"/>
      <c r="X227" s="49"/>
      <c r="Y227" s="32"/>
      <c r="Z227" s="32"/>
      <c r="AA227" s="35"/>
      <c r="AB227" s="38"/>
      <c r="AC227" s="35"/>
      <c r="AD227" s="35"/>
      <c r="AE227" s="35"/>
      <c r="AF227" s="35"/>
      <c r="AG227" s="50"/>
      <c r="AH227" s="50"/>
      <c r="AI227" s="50"/>
      <c r="AJ227" s="50"/>
      <c r="AK227" s="50"/>
      <c r="AL227" s="79"/>
      <c r="AM227" s="80"/>
      <c r="AN227" s="55"/>
      <c r="AO227" s="58"/>
      <c r="AP227" s="59"/>
      <c r="AQ227" s="59"/>
      <c r="AR227" s="59"/>
      <c r="AS227" s="46"/>
      <c r="AT227" s="58"/>
      <c r="AU227" s="58"/>
      <c r="AV227" s="58"/>
      <c r="AW227" s="58"/>
      <c r="AY227" s="51"/>
      <c r="AZ227" s="51"/>
      <c r="BA227" s="51"/>
      <c r="BB227" s="199"/>
      <c r="BC227" s="199"/>
    </row>
    <row r="228" spans="1:55" ht="65.099999999999994" hidden="1" customHeight="1">
      <c r="A228" s="33">
        <v>211</v>
      </c>
      <c r="B228" s="42"/>
      <c r="C228" s="42"/>
      <c r="D228" s="42"/>
      <c r="E228" s="42"/>
      <c r="F228" s="42"/>
      <c r="G228" s="42"/>
      <c r="H228" s="42"/>
      <c r="I228" s="167"/>
      <c r="J228" s="42"/>
      <c r="K228" s="35"/>
      <c r="L228" s="35"/>
      <c r="M228" s="35"/>
      <c r="N228" s="35"/>
      <c r="O228" s="35"/>
      <c r="P228" s="35"/>
      <c r="Q228" s="35"/>
      <c r="R228" s="43"/>
      <c r="S228" s="43"/>
      <c r="T228" s="42"/>
      <c r="U228" s="42"/>
      <c r="V228" s="36"/>
      <c r="W228" s="36"/>
      <c r="X228" s="49"/>
      <c r="Y228" s="32"/>
      <c r="Z228" s="32"/>
      <c r="AA228" s="35"/>
      <c r="AB228" s="38"/>
      <c r="AC228" s="35"/>
      <c r="AD228" s="35"/>
      <c r="AE228" s="35"/>
      <c r="AF228" s="35"/>
      <c r="AG228" s="50"/>
      <c r="AH228" s="50"/>
      <c r="AI228" s="50"/>
      <c r="AJ228" s="50"/>
      <c r="AK228" s="50"/>
      <c r="AL228" s="79"/>
      <c r="AM228" s="80"/>
      <c r="AN228" s="55"/>
      <c r="AO228" s="58"/>
      <c r="AP228" s="59"/>
      <c r="AQ228" s="59"/>
      <c r="AR228" s="59"/>
      <c r="AS228" s="46"/>
      <c r="AT228" s="58"/>
      <c r="AU228" s="58"/>
      <c r="AV228" s="58"/>
      <c r="AW228" s="58"/>
      <c r="AY228" s="51"/>
      <c r="AZ228" s="51"/>
      <c r="BA228" s="51"/>
      <c r="BB228" s="199"/>
      <c r="BC228" s="199"/>
    </row>
    <row r="229" spans="1:55" ht="65.099999999999994" hidden="1" customHeight="1">
      <c r="A229" s="33">
        <v>212</v>
      </c>
      <c r="B229" s="42"/>
      <c r="C229" s="42"/>
      <c r="D229" s="42"/>
      <c r="E229" s="42"/>
      <c r="F229" s="42"/>
      <c r="G229" s="42"/>
      <c r="H229" s="42"/>
      <c r="I229" s="167"/>
      <c r="J229" s="42"/>
      <c r="K229" s="35"/>
      <c r="L229" s="35"/>
      <c r="M229" s="35"/>
      <c r="N229" s="35"/>
      <c r="O229" s="35"/>
      <c r="P229" s="35"/>
      <c r="Q229" s="35"/>
      <c r="R229" s="43"/>
      <c r="S229" s="43"/>
      <c r="T229" s="42"/>
      <c r="U229" s="42"/>
      <c r="V229" s="36"/>
      <c r="W229" s="36"/>
      <c r="X229" s="49"/>
      <c r="Y229" s="32"/>
      <c r="Z229" s="32"/>
      <c r="AA229" s="35"/>
      <c r="AB229" s="38"/>
      <c r="AC229" s="35"/>
      <c r="AD229" s="35"/>
      <c r="AE229" s="35"/>
      <c r="AF229" s="35"/>
      <c r="AG229" s="50"/>
      <c r="AH229" s="50"/>
      <c r="AI229" s="50"/>
      <c r="AJ229" s="50"/>
      <c r="AK229" s="50"/>
      <c r="AL229" s="79"/>
      <c r="AM229" s="80"/>
      <c r="AN229" s="55"/>
      <c r="AO229" s="58"/>
      <c r="AP229" s="59"/>
      <c r="AQ229" s="59"/>
      <c r="AR229" s="59"/>
      <c r="AS229" s="46"/>
      <c r="AT229" s="58"/>
      <c r="AU229" s="58"/>
      <c r="AV229" s="58"/>
      <c r="AW229" s="58"/>
      <c r="AY229" s="51"/>
      <c r="AZ229" s="51"/>
      <c r="BA229" s="51"/>
      <c r="BB229" s="199"/>
      <c r="BC229" s="199"/>
    </row>
    <row r="230" spans="1:55" ht="65.099999999999994" hidden="1" customHeight="1">
      <c r="A230" s="33">
        <v>213</v>
      </c>
      <c r="B230" s="42"/>
      <c r="C230" s="42"/>
      <c r="D230" s="42"/>
      <c r="E230" s="42"/>
      <c r="F230" s="42"/>
      <c r="G230" s="42"/>
      <c r="H230" s="42"/>
      <c r="I230" s="167"/>
      <c r="J230" s="42"/>
      <c r="K230" s="35"/>
      <c r="L230" s="35"/>
      <c r="M230" s="35"/>
      <c r="N230" s="35"/>
      <c r="O230" s="35"/>
      <c r="P230" s="35"/>
      <c r="Q230" s="35"/>
      <c r="R230" s="43"/>
      <c r="S230" s="43"/>
      <c r="T230" s="42"/>
      <c r="U230" s="42"/>
      <c r="V230" s="36"/>
      <c r="W230" s="36"/>
      <c r="X230" s="49"/>
      <c r="Y230" s="32"/>
      <c r="Z230" s="32"/>
      <c r="AA230" s="35"/>
      <c r="AB230" s="38"/>
      <c r="AC230" s="35"/>
      <c r="AD230" s="35"/>
      <c r="AE230" s="35"/>
      <c r="AF230" s="35"/>
      <c r="AG230" s="50"/>
      <c r="AH230" s="50"/>
      <c r="AI230" s="50"/>
      <c r="AJ230" s="50"/>
      <c r="AK230" s="50"/>
      <c r="AL230" s="79"/>
      <c r="AM230" s="80"/>
      <c r="AN230" s="55"/>
      <c r="AO230" s="58"/>
      <c r="AP230" s="59"/>
      <c r="AQ230" s="59"/>
      <c r="AR230" s="59"/>
      <c r="AS230" s="46"/>
      <c r="AT230" s="58"/>
      <c r="AU230" s="58"/>
      <c r="AV230" s="58"/>
      <c r="AW230" s="58"/>
      <c r="AY230" s="51"/>
      <c r="AZ230" s="51"/>
      <c r="BA230" s="51"/>
      <c r="BB230" s="199"/>
      <c r="BC230" s="199"/>
    </row>
    <row r="231" spans="1:55" ht="65.099999999999994" hidden="1" customHeight="1">
      <c r="A231" s="33">
        <v>214</v>
      </c>
      <c r="B231" s="42"/>
      <c r="C231" s="42"/>
      <c r="D231" s="42"/>
      <c r="E231" s="42"/>
      <c r="F231" s="42"/>
      <c r="G231" s="42"/>
      <c r="H231" s="42"/>
      <c r="I231" s="167"/>
      <c r="J231" s="42"/>
      <c r="K231" s="35"/>
      <c r="L231" s="35"/>
      <c r="M231" s="35"/>
      <c r="N231" s="35"/>
      <c r="O231" s="35"/>
      <c r="P231" s="35"/>
      <c r="Q231" s="35"/>
      <c r="R231" s="43"/>
      <c r="S231" s="43"/>
      <c r="T231" s="42"/>
      <c r="U231" s="42"/>
      <c r="V231" s="36"/>
      <c r="W231" s="36"/>
      <c r="X231" s="49"/>
      <c r="Y231" s="32"/>
      <c r="Z231" s="32"/>
      <c r="AA231" s="35"/>
      <c r="AB231" s="38"/>
      <c r="AC231" s="35"/>
      <c r="AD231" s="35"/>
      <c r="AE231" s="35"/>
      <c r="AF231" s="35"/>
      <c r="AG231" s="50"/>
      <c r="AH231" s="50"/>
      <c r="AI231" s="50"/>
      <c r="AJ231" s="50"/>
      <c r="AK231" s="50"/>
      <c r="AL231" s="79"/>
      <c r="AM231" s="80"/>
      <c r="AN231" s="55"/>
      <c r="AO231" s="58"/>
      <c r="AP231" s="59"/>
      <c r="AQ231" s="59"/>
      <c r="AR231" s="59"/>
      <c r="AS231" s="46"/>
      <c r="AT231" s="58"/>
      <c r="AU231" s="58"/>
      <c r="AV231" s="58"/>
      <c r="AW231" s="58"/>
      <c r="AY231" s="51"/>
      <c r="AZ231" s="51"/>
      <c r="BA231" s="51"/>
      <c r="BB231" s="199"/>
      <c r="BC231" s="199"/>
    </row>
    <row r="232" spans="1:55" ht="65.099999999999994" hidden="1" customHeight="1">
      <c r="A232" s="33">
        <v>215</v>
      </c>
      <c r="B232" s="42"/>
      <c r="C232" s="42"/>
      <c r="D232" s="42"/>
      <c r="E232" s="42"/>
      <c r="F232" s="42"/>
      <c r="G232" s="42"/>
      <c r="H232" s="42"/>
      <c r="I232" s="167"/>
      <c r="J232" s="42"/>
      <c r="K232" s="35"/>
      <c r="L232" s="35"/>
      <c r="M232" s="35"/>
      <c r="N232" s="35"/>
      <c r="O232" s="35"/>
      <c r="P232" s="35"/>
      <c r="Q232" s="35"/>
      <c r="R232" s="43"/>
      <c r="S232" s="43"/>
      <c r="T232" s="42"/>
      <c r="U232" s="42"/>
      <c r="V232" s="36"/>
      <c r="W232" s="36"/>
      <c r="X232" s="49"/>
      <c r="Y232" s="32"/>
      <c r="Z232" s="32"/>
      <c r="AA232" s="35"/>
      <c r="AB232" s="38"/>
      <c r="AC232" s="35"/>
      <c r="AD232" s="35"/>
      <c r="AE232" s="35"/>
      <c r="AF232" s="35"/>
      <c r="AG232" s="50"/>
      <c r="AH232" s="50"/>
      <c r="AI232" s="50"/>
      <c r="AJ232" s="50"/>
      <c r="AK232" s="50"/>
      <c r="AL232" s="79"/>
      <c r="AM232" s="80"/>
      <c r="AN232" s="55"/>
      <c r="AO232" s="58"/>
      <c r="AP232" s="59"/>
      <c r="AQ232" s="59"/>
      <c r="AR232" s="59"/>
      <c r="AS232" s="46"/>
      <c r="AT232" s="58"/>
      <c r="AU232" s="58"/>
      <c r="AV232" s="58"/>
      <c r="AW232" s="58"/>
      <c r="AY232" s="51"/>
      <c r="AZ232" s="51"/>
      <c r="BA232" s="51"/>
      <c r="BB232" s="199"/>
      <c r="BC232" s="199"/>
    </row>
    <row r="233" spans="1:55" ht="65.099999999999994" hidden="1" customHeight="1">
      <c r="A233" s="33">
        <v>216</v>
      </c>
      <c r="B233" s="42"/>
      <c r="C233" s="42"/>
      <c r="D233" s="42"/>
      <c r="E233" s="42"/>
      <c r="F233" s="42"/>
      <c r="G233" s="42"/>
      <c r="H233" s="42"/>
      <c r="I233" s="167"/>
      <c r="J233" s="42"/>
      <c r="K233" s="35"/>
      <c r="L233" s="35"/>
      <c r="M233" s="35"/>
      <c r="N233" s="35"/>
      <c r="O233" s="35"/>
      <c r="P233" s="35"/>
      <c r="Q233" s="35"/>
      <c r="R233" s="43"/>
      <c r="S233" s="43"/>
      <c r="T233" s="42"/>
      <c r="U233" s="42"/>
      <c r="V233" s="36"/>
      <c r="W233" s="36"/>
      <c r="X233" s="49"/>
      <c r="Y233" s="32"/>
      <c r="Z233" s="32"/>
      <c r="AA233" s="35"/>
      <c r="AB233" s="38"/>
      <c r="AC233" s="35"/>
      <c r="AD233" s="35"/>
      <c r="AE233" s="35"/>
      <c r="AF233" s="35"/>
      <c r="AG233" s="50"/>
      <c r="AH233" s="50"/>
      <c r="AI233" s="50"/>
      <c r="AJ233" s="50"/>
      <c r="AK233" s="50"/>
      <c r="AL233" s="79"/>
      <c r="AM233" s="80"/>
      <c r="AN233" s="55"/>
      <c r="AO233" s="58"/>
      <c r="AP233" s="59"/>
      <c r="AQ233" s="59"/>
      <c r="AR233" s="59"/>
      <c r="AS233" s="46"/>
      <c r="AT233" s="58"/>
      <c r="AU233" s="58"/>
      <c r="AV233" s="58"/>
      <c r="AW233" s="58"/>
      <c r="AY233" s="51"/>
      <c r="AZ233" s="51"/>
      <c r="BA233" s="51"/>
      <c r="BB233" s="199"/>
      <c r="BC233" s="199"/>
    </row>
    <row r="234" spans="1:55" ht="65.099999999999994" hidden="1" customHeight="1">
      <c r="A234" s="33">
        <v>217</v>
      </c>
      <c r="B234" s="42"/>
      <c r="C234" s="42"/>
      <c r="D234" s="42"/>
      <c r="E234" s="42"/>
      <c r="F234" s="42"/>
      <c r="G234" s="42"/>
      <c r="H234" s="42"/>
      <c r="I234" s="167"/>
      <c r="J234" s="42"/>
      <c r="K234" s="35"/>
      <c r="L234" s="35"/>
      <c r="M234" s="35"/>
      <c r="N234" s="35"/>
      <c r="O234" s="35"/>
      <c r="P234" s="35"/>
      <c r="Q234" s="35"/>
      <c r="R234" s="43"/>
      <c r="S234" s="43"/>
      <c r="T234" s="42"/>
      <c r="U234" s="42"/>
      <c r="V234" s="36"/>
      <c r="W234" s="36"/>
      <c r="X234" s="49"/>
      <c r="Y234" s="32"/>
      <c r="Z234" s="32"/>
      <c r="AA234" s="35"/>
      <c r="AB234" s="38"/>
      <c r="AC234" s="35"/>
      <c r="AD234" s="35"/>
      <c r="AE234" s="35"/>
      <c r="AF234" s="35"/>
      <c r="AG234" s="50"/>
      <c r="AH234" s="50"/>
      <c r="AI234" s="50"/>
      <c r="AJ234" s="50"/>
      <c r="AK234" s="50"/>
      <c r="AL234" s="79"/>
      <c r="AM234" s="80"/>
      <c r="AN234" s="55"/>
      <c r="AO234" s="58"/>
      <c r="AP234" s="59"/>
      <c r="AQ234" s="59"/>
      <c r="AR234" s="59"/>
      <c r="AS234" s="46"/>
      <c r="AT234" s="58"/>
      <c r="AU234" s="58"/>
      <c r="AV234" s="58"/>
      <c r="AW234" s="58"/>
      <c r="AY234" s="51"/>
      <c r="AZ234" s="51"/>
      <c r="BA234" s="51"/>
      <c r="BB234" s="199"/>
      <c r="BC234" s="199"/>
    </row>
    <row r="235" spans="1:55" ht="65.099999999999994" hidden="1" customHeight="1">
      <c r="A235" s="33">
        <v>218</v>
      </c>
      <c r="B235" s="42"/>
      <c r="C235" s="42"/>
      <c r="D235" s="42"/>
      <c r="E235" s="42"/>
      <c r="F235" s="42"/>
      <c r="G235" s="42"/>
      <c r="H235" s="42"/>
      <c r="I235" s="167"/>
      <c r="J235" s="42"/>
      <c r="K235" s="35"/>
      <c r="L235" s="35"/>
      <c r="M235" s="35"/>
      <c r="N235" s="35"/>
      <c r="O235" s="35"/>
      <c r="P235" s="35"/>
      <c r="Q235" s="35"/>
      <c r="R235" s="43"/>
      <c r="S235" s="43"/>
      <c r="T235" s="42"/>
      <c r="U235" s="42"/>
      <c r="V235" s="36"/>
      <c r="W235" s="36"/>
      <c r="X235" s="49"/>
      <c r="Y235" s="32"/>
      <c r="Z235" s="32"/>
      <c r="AA235" s="35"/>
      <c r="AB235" s="38"/>
      <c r="AC235" s="35"/>
      <c r="AD235" s="35"/>
      <c r="AE235" s="35"/>
      <c r="AF235" s="35"/>
      <c r="AG235" s="50"/>
      <c r="AH235" s="50"/>
      <c r="AI235" s="50"/>
      <c r="AJ235" s="50"/>
      <c r="AK235" s="50"/>
      <c r="AL235" s="79"/>
      <c r="AM235" s="80"/>
      <c r="AN235" s="55"/>
      <c r="AO235" s="58"/>
      <c r="AP235" s="59"/>
      <c r="AQ235" s="59"/>
      <c r="AR235" s="59"/>
      <c r="AS235" s="46"/>
      <c r="AT235" s="58"/>
      <c r="AU235" s="58"/>
      <c r="AV235" s="58"/>
      <c r="AW235" s="58"/>
      <c r="AY235" s="51"/>
      <c r="AZ235" s="51"/>
      <c r="BA235" s="51"/>
      <c r="BB235" s="199"/>
      <c r="BC235" s="199"/>
    </row>
    <row r="236" spans="1:55" ht="65.099999999999994" hidden="1" customHeight="1">
      <c r="A236" s="33">
        <v>219</v>
      </c>
      <c r="B236" s="42"/>
      <c r="C236" s="42"/>
      <c r="D236" s="42"/>
      <c r="E236" s="42"/>
      <c r="F236" s="42"/>
      <c r="G236" s="42"/>
      <c r="H236" s="42"/>
      <c r="I236" s="167"/>
      <c r="J236" s="42"/>
      <c r="K236" s="35"/>
      <c r="L236" s="35"/>
      <c r="M236" s="35"/>
      <c r="N236" s="35"/>
      <c r="O236" s="35"/>
      <c r="P236" s="35"/>
      <c r="Q236" s="35"/>
      <c r="R236" s="43"/>
      <c r="S236" s="43"/>
      <c r="T236" s="42"/>
      <c r="U236" s="42"/>
      <c r="V236" s="36"/>
      <c r="W236" s="36"/>
      <c r="X236" s="49"/>
      <c r="Y236" s="32"/>
      <c r="Z236" s="32"/>
      <c r="AA236" s="35"/>
      <c r="AB236" s="38"/>
      <c r="AC236" s="35"/>
      <c r="AD236" s="35"/>
      <c r="AE236" s="35"/>
      <c r="AF236" s="35"/>
      <c r="AG236" s="50"/>
      <c r="AH236" s="50"/>
      <c r="AI236" s="50"/>
      <c r="AJ236" s="50"/>
      <c r="AK236" s="50"/>
      <c r="AL236" s="79"/>
      <c r="AM236" s="80"/>
      <c r="AN236" s="55"/>
      <c r="AO236" s="58"/>
      <c r="AP236" s="59"/>
      <c r="AQ236" s="59"/>
      <c r="AR236" s="59"/>
      <c r="AS236" s="46"/>
      <c r="AT236" s="58"/>
      <c r="AU236" s="58"/>
      <c r="AV236" s="58"/>
      <c r="AW236" s="58"/>
      <c r="AY236" s="51"/>
      <c r="AZ236" s="51"/>
      <c r="BA236" s="51"/>
      <c r="BB236" s="199"/>
      <c r="BC236" s="199"/>
    </row>
    <row r="237" spans="1:55" ht="65.099999999999994" hidden="1" customHeight="1">
      <c r="A237" s="33">
        <v>220</v>
      </c>
      <c r="B237" s="42"/>
      <c r="C237" s="42"/>
      <c r="D237" s="42"/>
      <c r="E237" s="42"/>
      <c r="F237" s="42"/>
      <c r="G237" s="42"/>
      <c r="H237" s="42"/>
      <c r="I237" s="167"/>
      <c r="J237" s="42"/>
      <c r="K237" s="35"/>
      <c r="L237" s="35"/>
      <c r="M237" s="35"/>
      <c r="N237" s="35"/>
      <c r="O237" s="35"/>
      <c r="P237" s="35"/>
      <c r="Q237" s="35"/>
      <c r="R237" s="43"/>
      <c r="S237" s="43"/>
      <c r="T237" s="42"/>
      <c r="U237" s="42"/>
      <c r="V237" s="36"/>
      <c r="W237" s="36"/>
      <c r="X237" s="49"/>
      <c r="Y237" s="32"/>
      <c r="Z237" s="32"/>
      <c r="AA237" s="35"/>
      <c r="AB237" s="38"/>
      <c r="AC237" s="35"/>
      <c r="AD237" s="35"/>
      <c r="AE237" s="35"/>
      <c r="AF237" s="35"/>
      <c r="AG237" s="50"/>
      <c r="AH237" s="50"/>
      <c r="AI237" s="50"/>
      <c r="AJ237" s="50"/>
      <c r="AK237" s="50"/>
      <c r="AL237" s="79"/>
      <c r="AM237" s="80"/>
      <c r="AN237" s="55"/>
      <c r="AO237" s="58"/>
      <c r="AP237" s="59"/>
      <c r="AQ237" s="59"/>
      <c r="AR237" s="59"/>
      <c r="AS237" s="46"/>
      <c r="AT237" s="58"/>
      <c r="AU237" s="58"/>
      <c r="AV237" s="58"/>
      <c r="AW237" s="58"/>
      <c r="AY237" s="51"/>
      <c r="AZ237" s="51"/>
      <c r="BA237" s="51"/>
      <c r="BB237" s="199"/>
      <c r="BC237" s="199"/>
    </row>
    <row r="238" spans="1:55" ht="65.099999999999994" hidden="1" customHeight="1">
      <c r="A238" s="33">
        <v>221</v>
      </c>
      <c r="B238" s="42"/>
      <c r="C238" s="42"/>
      <c r="D238" s="42"/>
      <c r="E238" s="42"/>
      <c r="F238" s="42"/>
      <c r="G238" s="42"/>
      <c r="H238" s="42"/>
      <c r="I238" s="167"/>
      <c r="J238" s="42"/>
      <c r="K238" s="35"/>
      <c r="L238" s="35"/>
      <c r="M238" s="35"/>
      <c r="N238" s="35"/>
      <c r="O238" s="35"/>
      <c r="P238" s="35"/>
      <c r="Q238" s="35"/>
      <c r="R238" s="43"/>
      <c r="S238" s="43"/>
      <c r="T238" s="42"/>
      <c r="U238" s="42"/>
      <c r="V238" s="36"/>
      <c r="W238" s="36"/>
      <c r="X238" s="49"/>
      <c r="Y238" s="32"/>
      <c r="Z238" s="32"/>
      <c r="AA238" s="35"/>
      <c r="AB238" s="38"/>
      <c r="AC238" s="35"/>
      <c r="AD238" s="35"/>
      <c r="AE238" s="35"/>
      <c r="AF238" s="35"/>
      <c r="AG238" s="50"/>
      <c r="AH238" s="50"/>
      <c r="AI238" s="50"/>
      <c r="AJ238" s="50"/>
      <c r="AK238" s="50"/>
      <c r="AL238" s="79"/>
      <c r="AM238" s="80"/>
      <c r="AN238" s="55"/>
      <c r="AO238" s="58"/>
      <c r="AP238" s="59"/>
      <c r="AQ238" s="59"/>
      <c r="AR238" s="59"/>
      <c r="AS238" s="46"/>
      <c r="AT238" s="58"/>
      <c r="AU238" s="58"/>
      <c r="AV238" s="58"/>
      <c r="AW238" s="58"/>
      <c r="AY238" s="51"/>
      <c r="AZ238" s="51"/>
      <c r="BA238" s="51"/>
      <c r="BB238" s="199"/>
      <c r="BC238" s="199"/>
    </row>
    <row r="239" spans="1:55" ht="65.099999999999994" hidden="1" customHeight="1">
      <c r="A239" s="33">
        <v>222</v>
      </c>
      <c r="B239" s="42"/>
      <c r="C239" s="42"/>
      <c r="D239" s="42"/>
      <c r="E239" s="42"/>
      <c r="F239" s="42"/>
      <c r="G239" s="42"/>
      <c r="H239" s="42"/>
      <c r="I239" s="167"/>
      <c r="J239" s="42"/>
      <c r="K239" s="35"/>
      <c r="L239" s="35"/>
      <c r="M239" s="35"/>
      <c r="N239" s="35"/>
      <c r="O239" s="35"/>
      <c r="P239" s="35"/>
      <c r="Q239" s="35"/>
      <c r="R239" s="43"/>
      <c r="S239" s="43"/>
      <c r="T239" s="42"/>
      <c r="U239" s="42"/>
      <c r="V239" s="36"/>
      <c r="W239" s="36"/>
      <c r="X239" s="49"/>
      <c r="Y239" s="32"/>
      <c r="Z239" s="32"/>
      <c r="AA239" s="35"/>
      <c r="AB239" s="38"/>
      <c r="AC239" s="35"/>
      <c r="AD239" s="35"/>
      <c r="AE239" s="35"/>
      <c r="AF239" s="35"/>
      <c r="AG239" s="50"/>
      <c r="AH239" s="50"/>
      <c r="AI239" s="50"/>
      <c r="AJ239" s="50"/>
      <c r="AK239" s="50"/>
      <c r="AL239" s="79"/>
      <c r="AM239" s="80"/>
      <c r="AN239" s="55"/>
      <c r="AO239" s="58"/>
      <c r="AP239" s="59"/>
      <c r="AQ239" s="59"/>
      <c r="AR239" s="59"/>
      <c r="AS239" s="46"/>
      <c r="AT239" s="58"/>
      <c r="AU239" s="58"/>
      <c r="AV239" s="58"/>
      <c r="AW239" s="58"/>
      <c r="AY239" s="51"/>
      <c r="AZ239" s="51"/>
      <c r="BA239" s="51"/>
      <c r="BB239" s="199"/>
      <c r="BC239" s="199"/>
    </row>
    <row r="240" spans="1:55" ht="65.099999999999994" hidden="1" customHeight="1">
      <c r="A240" s="33">
        <v>223</v>
      </c>
      <c r="B240" s="42"/>
      <c r="C240" s="42"/>
      <c r="D240" s="42"/>
      <c r="E240" s="42"/>
      <c r="F240" s="42"/>
      <c r="G240" s="42"/>
      <c r="H240" s="42"/>
      <c r="I240" s="167"/>
      <c r="J240" s="42"/>
      <c r="K240" s="35"/>
      <c r="L240" s="35"/>
      <c r="M240" s="35"/>
      <c r="N240" s="35"/>
      <c r="O240" s="35"/>
      <c r="P240" s="35"/>
      <c r="Q240" s="35"/>
      <c r="R240" s="43"/>
      <c r="S240" s="43"/>
      <c r="T240" s="42"/>
      <c r="U240" s="42"/>
      <c r="V240" s="36"/>
      <c r="W240" s="36"/>
      <c r="X240" s="49"/>
      <c r="Y240" s="32"/>
      <c r="Z240" s="32"/>
      <c r="AA240" s="35"/>
      <c r="AB240" s="38"/>
      <c r="AC240" s="35"/>
      <c r="AD240" s="35"/>
      <c r="AE240" s="35"/>
      <c r="AF240" s="35"/>
      <c r="AG240" s="50"/>
      <c r="AH240" s="50"/>
      <c r="AI240" s="50"/>
      <c r="AJ240" s="50"/>
      <c r="AK240" s="50"/>
      <c r="AL240" s="79"/>
      <c r="AM240" s="80"/>
      <c r="AN240" s="55"/>
      <c r="AO240" s="58"/>
      <c r="AP240" s="59"/>
      <c r="AQ240" s="59"/>
      <c r="AR240" s="59"/>
      <c r="AS240" s="46"/>
      <c r="AT240" s="58"/>
      <c r="AU240" s="58"/>
      <c r="AV240" s="58"/>
      <c r="AW240" s="58"/>
      <c r="AY240" s="51"/>
      <c r="AZ240" s="51"/>
      <c r="BA240" s="51"/>
      <c r="BB240" s="199"/>
      <c r="BC240" s="199"/>
    </row>
    <row r="241" spans="1:55" ht="65.099999999999994" hidden="1" customHeight="1">
      <c r="A241" s="33">
        <v>224</v>
      </c>
      <c r="B241" s="42"/>
      <c r="C241" s="42"/>
      <c r="D241" s="42"/>
      <c r="E241" s="42"/>
      <c r="F241" s="42"/>
      <c r="G241" s="42"/>
      <c r="H241" s="42"/>
      <c r="I241" s="167"/>
      <c r="J241" s="42"/>
      <c r="K241" s="35"/>
      <c r="L241" s="35"/>
      <c r="M241" s="35"/>
      <c r="N241" s="35"/>
      <c r="O241" s="35"/>
      <c r="P241" s="35"/>
      <c r="Q241" s="35"/>
      <c r="R241" s="43"/>
      <c r="S241" s="43"/>
      <c r="T241" s="42"/>
      <c r="U241" s="42"/>
      <c r="V241" s="36"/>
      <c r="W241" s="36"/>
      <c r="X241" s="49"/>
      <c r="Y241" s="32"/>
      <c r="Z241" s="32"/>
      <c r="AA241" s="35"/>
      <c r="AB241" s="38"/>
      <c r="AC241" s="35"/>
      <c r="AD241" s="35"/>
      <c r="AE241" s="35"/>
      <c r="AF241" s="35"/>
      <c r="AG241" s="50"/>
      <c r="AH241" s="50"/>
      <c r="AI241" s="50"/>
      <c r="AJ241" s="50"/>
      <c r="AK241" s="50"/>
      <c r="AL241" s="79"/>
      <c r="AM241" s="80"/>
      <c r="AN241" s="55"/>
      <c r="AO241" s="58"/>
      <c r="AP241" s="59"/>
      <c r="AQ241" s="59"/>
      <c r="AR241" s="59"/>
      <c r="AS241" s="46"/>
      <c r="AT241" s="58"/>
      <c r="AU241" s="58"/>
      <c r="AV241" s="58"/>
      <c r="AW241" s="58"/>
      <c r="AY241" s="51"/>
      <c r="AZ241" s="51"/>
      <c r="BA241" s="51"/>
      <c r="BB241" s="199"/>
      <c r="BC241" s="199"/>
    </row>
    <row r="242" spans="1:55" ht="65.099999999999994" hidden="1" customHeight="1">
      <c r="A242" s="33">
        <v>225</v>
      </c>
      <c r="B242" s="42"/>
      <c r="C242" s="42"/>
      <c r="D242" s="42"/>
      <c r="E242" s="42"/>
      <c r="F242" s="42"/>
      <c r="G242" s="42"/>
      <c r="H242" s="42"/>
      <c r="I242" s="167"/>
      <c r="J242" s="42"/>
      <c r="K242" s="35"/>
      <c r="L242" s="35"/>
      <c r="M242" s="35"/>
      <c r="N242" s="35"/>
      <c r="O242" s="35"/>
      <c r="P242" s="35"/>
      <c r="Q242" s="35"/>
      <c r="R242" s="43"/>
      <c r="S242" s="43"/>
      <c r="T242" s="42"/>
      <c r="U242" s="42"/>
      <c r="V242" s="36"/>
      <c r="W242" s="36"/>
      <c r="X242" s="49"/>
      <c r="Y242" s="32"/>
      <c r="Z242" s="32"/>
      <c r="AA242" s="35"/>
      <c r="AB242" s="38"/>
      <c r="AC242" s="35"/>
      <c r="AD242" s="35"/>
      <c r="AE242" s="35"/>
      <c r="AF242" s="35"/>
      <c r="AG242" s="50"/>
      <c r="AH242" s="50"/>
      <c r="AI242" s="50"/>
      <c r="AJ242" s="50"/>
      <c r="AK242" s="50"/>
      <c r="AL242" s="79"/>
      <c r="AM242" s="80"/>
      <c r="AN242" s="55"/>
      <c r="AO242" s="58"/>
      <c r="AP242" s="59"/>
      <c r="AQ242" s="59"/>
      <c r="AR242" s="59"/>
      <c r="AS242" s="46"/>
      <c r="AT242" s="58"/>
      <c r="AU242" s="58"/>
      <c r="AV242" s="58"/>
      <c r="AW242" s="58"/>
      <c r="AY242" s="51"/>
      <c r="AZ242" s="51"/>
      <c r="BA242" s="51"/>
      <c r="BB242" s="199"/>
      <c r="BC242" s="199"/>
    </row>
    <row r="243" spans="1:55" ht="65.099999999999994" hidden="1" customHeight="1">
      <c r="A243" s="33">
        <v>226</v>
      </c>
      <c r="B243" s="42"/>
      <c r="C243" s="42"/>
      <c r="D243" s="42"/>
      <c r="E243" s="42"/>
      <c r="F243" s="42"/>
      <c r="G243" s="42"/>
      <c r="H243" s="42"/>
      <c r="I243" s="167"/>
      <c r="J243" s="42"/>
      <c r="K243" s="35"/>
      <c r="L243" s="35"/>
      <c r="M243" s="35"/>
      <c r="N243" s="35"/>
      <c r="O243" s="35"/>
      <c r="P243" s="35"/>
      <c r="Q243" s="35"/>
      <c r="R243" s="43"/>
      <c r="S243" s="43"/>
      <c r="T243" s="42"/>
      <c r="U243" s="42"/>
      <c r="V243" s="36"/>
      <c r="W243" s="36"/>
      <c r="X243" s="49"/>
      <c r="Y243" s="32"/>
      <c r="Z243" s="32"/>
      <c r="AA243" s="35"/>
      <c r="AB243" s="38"/>
      <c r="AC243" s="35"/>
      <c r="AD243" s="35"/>
      <c r="AE243" s="35"/>
      <c r="AF243" s="35"/>
      <c r="AG243" s="50"/>
      <c r="AH243" s="50"/>
      <c r="AI243" s="50"/>
      <c r="AJ243" s="50"/>
      <c r="AK243" s="50"/>
      <c r="AL243" s="79"/>
      <c r="AM243" s="80"/>
      <c r="AN243" s="55"/>
      <c r="AO243" s="58"/>
      <c r="AP243" s="59"/>
      <c r="AQ243" s="59"/>
      <c r="AR243" s="59"/>
      <c r="AS243" s="46"/>
      <c r="AT243" s="58"/>
      <c r="AU243" s="58"/>
      <c r="AV243" s="58"/>
      <c r="AW243" s="58"/>
      <c r="AY243" s="51"/>
      <c r="AZ243" s="51"/>
      <c r="BA243" s="51"/>
      <c r="BB243" s="199"/>
      <c r="BC243" s="199"/>
    </row>
    <row r="244" spans="1:55" ht="65.099999999999994" hidden="1" customHeight="1">
      <c r="A244" s="33">
        <v>227</v>
      </c>
      <c r="B244" s="42"/>
      <c r="C244" s="42"/>
      <c r="D244" s="42"/>
      <c r="E244" s="42"/>
      <c r="F244" s="42"/>
      <c r="G244" s="42"/>
      <c r="H244" s="42"/>
      <c r="I244" s="167"/>
      <c r="J244" s="42"/>
      <c r="K244" s="35"/>
      <c r="L244" s="35"/>
      <c r="M244" s="35"/>
      <c r="N244" s="35"/>
      <c r="O244" s="35"/>
      <c r="P244" s="35"/>
      <c r="Q244" s="35"/>
      <c r="R244" s="43"/>
      <c r="S244" s="43"/>
      <c r="T244" s="42"/>
      <c r="U244" s="42"/>
      <c r="V244" s="36"/>
      <c r="W244" s="36"/>
      <c r="X244" s="49"/>
      <c r="Y244" s="32"/>
      <c r="Z244" s="32"/>
      <c r="AA244" s="35"/>
      <c r="AB244" s="38"/>
      <c r="AC244" s="35"/>
      <c r="AD244" s="35"/>
      <c r="AE244" s="35"/>
      <c r="AF244" s="35"/>
      <c r="AG244" s="50"/>
      <c r="AH244" s="50"/>
      <c r="AI244" s="50"/>
      <c r="AJ244" s="50"/>
      <c r="AK244" s="50"/>
      <c r="AL244" s="79"/>
      <c r="AM244" s="80"/>
      <c r="AN244" s="55"/>
      <c r="AO244" s="58"/>
      <c r="AP244" s="59"/>
      <c r="AQ244" s="59"/>
      <c r="AR244" s="59"/>
      <c r="AS244" s="46"/>
      <c r="AT244" s="58"/>
      <c r="AU244" s="58"/>
      <c r="AV244" s="58"/>
      <c r="AW244" s="58"/>
      <c r="AY244" s="51"/>
      <c r="AZ244" s="51"/>
      <c r="BA244" s="51"/>
      <c r="BB244" s="199"/>
      <c r="BC244" s="199"/>
    </row>
    <row r="245" spans="1:55" ht="65.099999999999994" hidden="1" customHeight="1">
      <c r="A245" s="33">
        <v>228</v>
      </c>
      <c r="B245" s="42"/>
      <c r="C245" s="42"/>
      <c r="D245" s="42"/>
      <c r="E245" s="42"/>
      <c r="F245" s="42"/>
      <c r="G245" s="42"/>
      <c r="H245" s="42"/>
      <c r="I245" s="167"/>
      <c r="J245" s="42"/>
      <c r="K245" s="35"/>
      <c r="L245" s="35"/>
      <c r="M245" s="35"/>
      <c r="N245" s="35"/>
      <c r="O245" s="35"/>
      <c r="P245" s="35"/>
      <c r="Q245" s="35"/>
      <c r="R245" s="43"/>
      <c r="S245" s="43"/>
      <c r="T245" s="42"/>
      <c r="U245" s="42"/>
      <c r="V245" s="36"/>
      <c r="W245" s="36"/>
      <c r="X245" s="49"/>
      <c r="Y245" s="32"/>
      <c r="Z245" s="32"/>
      <c r="AA245" s="35"/>
      <c r="AB245" s="38"/>
      <c r="AC245" s="35"/>
      <c r="AD245" s="35"/>
      <c r="AE245" s="35"/>
      <c r="AF245" s="35"/>
      <c r="AG245" s="50"/>
      <c r="AH245" s="50"/>
      <c r="AI245" s="50"/>
      <c r="AJ245" s="50"/>
      <c r="AK245" s="50"/>
      <c r="AL245" s="79"/>
      <c r="AM245" s="80"/>
      <c r="AN245" s="55"/>
      <c r="AO245" s="58"/>
      <c r="AP245" s="59"/>
      <c r="AQ245" s="59"/>
      <c r="AR245" s="59"/>
      <c r="AS245" s="46"/>
      <c r="AT245" s="58"/>
      <c r="AU245" s="58"/>
      <c r="AV245" s="58"/>
      <c r="AW245" s="58"/>
      <c r="AY245" s="51"/>
      <c r="AZ245" s="51"/>
      <c r="BA245" s="51"/>
      <c r="BB245" s="199"/>
      <c r="BC245" s="199"/>
    </row>
    <row r="246" spans="1:55" ht="65.099999999999994" hidden="1" customHeight="1">
      <c r="A246" s="33">
        <v>229</v>
      </c>
      <c r="B246" s="42"/>
      <c r="C246" s="42"/>
      <c r="D246" s="42"/>
      <c r="E246" s="42"/>
      <c r="F246" s="42"/>
      <c r="G246" s="42"/>
      <c r="H246" s="42"/>
      <c r="I246" s="167"/>
      <c r="J246" s="42"/>
      <c r="K246" s="35"/>
      <c r="L246" s="35"/>
      <c r="M246" s="35"/>
      <c r="N246" s="35"/>
      <c r="O246" s="35"/>
      <c r="P246" s="35"/>
      <c r="Q246" s="35"/>
      <c r="R246" s="43"/>
      <c r="S246" s="43"/>
      <c r="T246" s="42"/>
      <c r="U246" s="42"/>
      <c r="V246" s="36"/>
      <c r="W246" s="36"/>
      <c r="X246" s="49"/>
      <c r="Y246" s="32"/>
      <c r="Z246" s="32"/>
      <c r="AA246" s="35"/>
      <c r="AB246" s="38"/>
      <c r="AC246" s="35"/>
      <c r="AD246" s="35"/>
      <c r="AE246" s="35"/>
      <c r="AF246" s="35"/>
      <c r="AG246" s="50"/>
      <c r="AH246" s="50"/>
      <c r="AI246" s="50"/>
      <c r="AJ246" s="50"/>
      <c r="AK246" s="50"/>
      <c r="AL246" s="79"/>
      <c r="AM246" s="80"/>
      <c r="AN246" s="55"/>
      <c r="AO246" s="58"/>
      <c r="AP246" s="59"/>
      <c r="AQ246" s="59"/>
      <c r="AR246" s="59"/>
      <c r="AS246" s="46"/>
      <c r="AT246" s="58"/>
      <c r="AU246" s="58"/>
      <c r="AV246" s="58"/>
      <c r="AW246" s="58"/>
      <c r="AY246" s="51"/>
      <c r="AZ246" s="51"/>
      <c r="BA246" s="51"/>
      <c r="BB246" s="199"/>
      <c r="BC246" s="199"/>
    </row>
    <row r="247" spans="1:55" ht="65.099999999999994" hidden="1" customHeight="1">
      <c r="A247" s="33">
        <v>230</v>
      </c>
      <c r="B247" s="42"/>
      <c r="C247" s="42"/>
      <c r="D247" s="42"/>
      <c r="E247" s="42"/>
      <c r="F247" s="42"/>
      <c r="G247" s="42"/>
      <c r="H247" s="42"/>
      <c r="I247" s="167"/>
      <c r="J247" s="42"/>
      <c r="K247" s="35"/>
      <c r="L247" s="35"/>
      <c r="M247" s="35"/>
      <c r="N247" s="35"/>
      <c r="O247" s="35"/>
      <c r="P247" s="35"/>
      <c r="Q247" s="35"/>
      <c r="R247" s="43"/>
      <c r="S247" s="43"/>
      <c r="T247" s="42"/>
      <c r="U247" s="42"/>
      <c r="V247" s="36"/>
      <c r="W247" s="36"/>
      <c r="X247" s="49"/>
      <c r="Y247" s="32"/>
      <c r="Z247" s="32"/>
      <c r="AA247" s="35"/>
      <c r="AB247" s="38"/>
      <c r="AC247" s="35"/>
      <c r="AD247" s="35"/>
      <c r="AE247" s="35"/>
      <c r="AF247" s="35"/>
      <c r="AG247" s="50"/>
      <c r="AH247" s="50"/>
      <c r="AI247" s="50"/>
      <c r="AJ247" s="50"/>
      <c r="AK247" s="50"/>
      <c r="AL247" s="79"/>
      <c r="AM247" s="80"/>
      <c r="AN247" s="55"/>
      <c r="AO247" s="58"/>
      <c r="AP247" s="59"/>
      <c r="AQ247" s="59"/>
      <c r="AR247" s="59"/>
      <c r="AS247" s="46"/>
      <c r="AT247" s="58"/>
      <c r="AU247" s="58"/>
      <c r="AV247" s="58"/>
      <c r="AW247" s="58"/>
      <c r="AY247" s="51"/>
      <c r="AZ247" s="51"/>
      <c r="BA247" s="51"/>
      <c r="BB247" s="199"/>
      <c r="BC247" s="199"/>
    </row>
    <row r="248" spans="1:55" ht="65.099999999999994" hidden="1" customHeight="1">
      <c r="A248" s="33">
        <v>231</v>
      </c>
      <c r="B248" s="42"/>
      <c r="C248" s="42"/>
      <c r="D248" s="42"/>
      <c r="E248" s="42"/>
      <c r="F248" s="42"/>
      <c r="G248" s="42"/>
      <c r="H248" s="42"/>
      <c r="I248" s="167"/>
      <c r="J248" s="42"/>
      <c r="K248" s="35"/>
      <c r="L248" s="35"/>
      <c r="M248" s="35"/>
      <c r="N248" s="35"/>
      <c r="O248" s="35"/>
      <c r="P248" s="35"/>
      <c r="Q248" s="35"/>
      <c r="R248" s="43"/>
      <c r="S248" s="43"/>
      <c r="T248" s="42"/>
      <c r="U248" s="42"/>
      <c r="V248" s="36"/>
      <c r="W248" s="36"/>
      <c r="X248" s="49"/>
      <c r="Y248" s="32"/>
      <c r="Z248" s="32"/>
      <c r="AA248" s="35"/>
      <c r="AB248" s="38"/>
      <c r="AC248" s="35"/>
      <c r="AD248" s="35"/>
      <c r="AE248" s="35"/>
      <c r="AF248" s="35"/>
      <c r="AG248" s="50"/>
      <c r="AH248" s="50"/>
      <c r="AI248" s="50"/>
      <c r="AJ248" s="50"/>
      <c r="AK248" s="50"/>
      <c r="AL248" s="79"/>
      <c r="AM248" s="80"/>
      <c r="AN248" s="55"/>
      <c r="AO248" s="58"/>
      <c r="AP248" s="59"/>
      <c r="AQ248" s="59"/>
      <c r="AR248" s="59"/>
      <c r="AS248" s="46"/>
      <c r="AT248" s="58"/>
      <c r="AU248" s="58"/>
      <c r="AV248" s="58"/>
      <c r="AW248" s="58"/>
      <c r="AY248" s="51"/>
      <c r="AZ248" s="51"/>
      <c r="BA248" s="51"/>
      <c r="BB248" s="199"/>
      <c r="BC248" s="199"/>
    </row>
    <row r="249" spans="1:55" ht="65.099999999999994" hidden="1" customHeight="1">
      <c r="A249" s="33">
        <v>232</v>
      </c>
      <c r="B249" s="42"/>
      <c r="C249" s="42"/>
      <c r="D249" s="42"/>
      <c r="E249" s="42"/>
      <c r="F249" s="42"/>
      <c r="G249" s="42"/>
      <c r="H249" s="42"/>
      <c r="I249" s="167"/>
      <c r="J249" s="42"/>
      <c r="K249" s="35"/>
      <c r="L249" s="35"/>
      <c r="M249" s="35"/>
      <c r="N249" s="35"/>
      <c r="O249" s="35"/>
      <c r="P249" s="35"/>
      <c r="Q249" s="35"/>
      <c r="R249" s="43"/>
      <c r="S249" s="43"/>
      <c r="T249" s="42"/>
      <c r="U249" s="42"/>
      <c r="V249" s="36"/>
      <c r="W249" s="36"/>
      <c r="X249" s="49"/>
      <c r="Y249" s="32"/>
      <c r="Z249" s="32"/>
      <c r="AA249" s="35"/>
      <c r="AB249" s="38"/>
      <c r="AC249" s="35"/>
      <c r="AD249" s="35"/>
      <c r="AE249" s="35"/>
      <c r="AF249" s="35"/>
      <c r="AG249" s="50"/>
      <c r="AH249" s="50"/>
      <c r="AI249" s="50"/>
      <c r="AJ249" s="50"/>
      <c r="AK249" s="50"/>
      <c r="AL249" s="79"/>
      <c r="AM249" s="80"/>
      <c r="AN249" s="55"/>
      <c r="AO249" s="58"/>
      <c r="AP249" s="59"/>
      <c r="AQ249" s="59"/>
      <c r="AR249" s="59"/>
      <c r="AS249" s="46"/>
      <c r="AT249" s="58"/>
      <c r="AU249" s="58"/>
      <c r="AV249" s="58"/>
      <c r="AW249" s="58"/>
      <c r="AY249" s="51"/>
      <c r="AZ249" s="51"/>
      <c r="BA249" s="51"/>
      <c r="BB249" s="199"/>
      <c r="BC249" s="199"/>
    </row>
    <row r="250" spans="1:55" ht="65.099999999999994" hidden="1" customHeight="1">
      <c r="A250" s="33">
        <v>233</v>
      </c>
      <c r="B250" s="42"/>
      <c r="C250" s="42"/>
      <c r="D250" s="42"/>
      <c r="E250" s="42"/>
      <c r="F250" s="42"/>
      <c r="G250" s="42"/>
      <c r="H250" s="42"/>
      <c r="I250" s="167"/>
      <c r="J250" s="42"/>
      <c r="K250" s="35"/>
      <c r="L250" s="35"/>
      <c r="M250" s="35"/>
      <c r="N250" s="35"/>
      <c r="O250" s="35"/>
      <c r="P250" s="35"/>
      <c r="Q250" s="35"/>
      <c r="R250" s="43"/>
      <c r="S250" s="43"/>
      <c r="T250" s="42"/>
      <c r="U250" s="42"/>
      <c r="V250" s="36"/>
      <c r="W250" s="36"/>
      <c r="X250" s="49"/>
      <c r="Y250" s="32"/>
      <c r="Z250" s="32"/>
      <c r="AA250" s="35"/>
      <c r="AB250" s="38"/>
      <c r="AC250" s="35"/>
      <c r="AD250" s="35"/>
      <c r="AE250" s="35"/>
      <c r="AF250" s="35"/>
      <c r="AG250" s="50"/>
      <c r="AH250" s="50"/>
      <c r="AI250" s="50"/>
      <c r="AJ250" s="50"/>
      <c r="AK250" s="50"/>
      <c r="AL250" s="79"/>
      <c r="AM250" s="80"/>
      <c r="AN250" s="55"/>
      <c r="AO250" s="58"/>
      <c r="AP250" s="59"/>
      <c r="AQ250" s="59"/>
      <c r="AR250" s="59"/>
      <c r="AS250" s="46"/>
      <c r="AT250" s="58"/>
      <c r="AU250" s="58"/>
      <c r="AV250" s="58"/>
      <c r="AW250" s="58"/>
      <c r="AY250" s="51"/>
      <c r="AZ250" s="51"/>
      <c r="BA250" s="51"/>
      <c r="BB250" s="199"/>
      <c r="BC250" s="199"/>
    </row>
    <row r="251" spans="1:55" ht="65.099999999999994" hidden="1" customHeight="1">
      <c r="A251" s="33">
        <v>234</v>
      </c>
      <c r="B251" s="42"/>
      <c r="C251" s="42"/>
      <c r="D251" s="42"/>
      <c r="E251" s="42"/>
      <c r="F251" s="42"/>
      <c r="G251" s="42"/>
      <c r="H251" s="42"/>
      <c r="I251" s="167"/>
      <c r="J251" s="42"/>
      <c r="K251" s="35"/>
      <c r="L251" s="35"/>
      <c r="M251" s="35"/>
      <c r="N251" s="35"/>
      <c r="O251" s="35"/>
      <c r="P251" s="35"/>
      <c r="Q251" s="35"/>
      <c r="R251" s="43"/>
      <c r="S251" s="43"/>
      <c r="T251" s="42"/>
      <c r="U251" s="42"/>
      <c r="V251" s="36"/>
      <c r="W251" s="36"/>
      <c r="X251" s="49"/>
      <c r="Y251" s="32"/>
      <c r="Z251" s="32"/>
      <c r="AA251" s="35"/>
      <c r="AB251" s="38"/>
      <c r="AC251" s="35"/>
      <c r="AD251" s="35"/>
      <c r="AE251" s="35"/>
      <c r="AF251" s="35"/>
      <c r="AG251" s="50"/>
      <c r="AH251" s="50"/>
      <c r="AI251" s="50"/>
      <c r="AJ251" s="50"/>
      <c r="AK251" s="50"/>
      <c r="AL251" s="79"/>
      <c r="AM251" s="80"/>
      <c r="AN251" s="55"/>
      <c r="AO251" s="58"/>
      <c r="AP251" s="59"/>
      <c r="AQ251" s="59"/>
      <c r="AR251" s="59"/>
      <c r="AS251" s="46"/>
      <c r="AT251" s="58"/>
      <c r="AU251" s="58"/>
      <c r="AV251" s="58"/>
      <c r="AW251" s="58"/>
      <c r="AY251" s="51"/>
      <c r="AZ251" s="51"/>
      <c r="BA251" s="51"/>
      <c r="BB251" s="199"/>
      <c r="BC251" s="199"/>
    </row>
    <row r="252" spans="1:55" ht="65.099999999999994" hidden="1" customHeight="1">
      <c r="A252" s="33">
        <v>235</v>
      </c>
      <c r="B252" s="42"/>
      <c r="C252" s="42"/>
      <c r="D252" s="42"/>
      <c r="E252" s="42"/>
      <c r="F252" s="42"/>
      <c r="G252" s="42"/>
      <c r="H252" s="42"/>
      <c r="I252" s="167"/>
      <c r="J252" s="42"/>
      <c r="K252" s="35"/>
      <c r="L252" s="35"/>
      <c r="M252" s="35"/>
      <c r="N252" s="35"/>
      <c r="O252" s="35"/>
      <c r="P252" s="35"/>
      <c r="Q252" s="35"/>
      <c r="R252" s="43"/>
      <c r="S252" s="43"/>
      <c r="T252" s="42"/>
      <c r="U252" s="42"/>
      <c r="V252" s="36"/>
      <c r="W252" s="36"/>
      <c r="X252" s="49"/>
      <c r="Y252" s="32"/>
      <c r="Z252" s="32"/>
      <c r="AA252" s="35"/>
      <c r="AB252" s="38"/>
      <c r="AC252" s="35"/>
      <c r="AD252" s="35"/>
      <c r="AE252" s="35"/>
      <c r="AF252" s="35"/>
      <c r="AG252" s="50"/>
      <c r="AH252" s="50"/>
      <c r="AI252" s="50"/>
      <c r="AJ252" s="50"/>
      <c r="AK252" s="50"/>
      <c r="AL252" s="79"/>
      <c r="AM252" s="80"/>
      <c r="AN252" s="55"/>
      <c r="AO252" s="58"/>
      <c r="AP252" s="59"/>
      <c r="AQ252" s="59"/>
      <c r="AR252" s="59"/>
      <c r="AS252" s="46"/>
      <c r="AT252" s="58"/>
      <c r="AU252" s="58"/>
      <c r="AV252" s="58"/>
      <c r="AW252" s="58"/>
      <c r="AY252" s="51"/>
      <c r="AZ252" s="51"/>
      <c r="BA252" s="51"/>
      <c r="BB252" s="199"/>
      <c r="BC252" s="199"/>
    </row>
    <row r="253" spans="1:55" ht="65.099999999999994" hidden="1" customHeight="1">
      <c r="A253" s="33">
        <v>236</v>
      </c>
      <c r="B253" s="42"/>
      <c r="C253" s="42"/>
      <c r="D253" s="42"/>
      <c r="E253" s="42"/>
      <c r="F253" s="42"/>
      <c r="G253" s="42"/>
      <c r="H253" s="42"/>
      <c r="I253" s="167"/>
      <c r="J253" s="42"/>
      <c r="K253" s="35"/>
      <c r="L253" s="35"/>
      <c r="M253" s="35"/>
      <c r="N253" s="35"/>
      <c r="O253" s="35"/>
      <c r="P253" s="35"/>
      <c r="Q253" s="35"/>
      <c r="R253" s="43"/>
      <c r="S253" s="43"/>
      <c r="T253" s="42"/>
      <c r="U253" s="42"/>
      <c r="V253" s="36"/>
      <c r="W253" s="36"/>
      <c r="X253" s="49"/>
      <c r="Y253" s="32"/>
      <c r="Z253" s="32"/>
      <c r="AA253" s="35"/>
      <c r="AB253" s="38"/>
      <c r="AC253" s="35"/>
      <c r="AD253" s="35"/>
      <c r="AE253" s="35"/>
      <c r="AF253" s="35"/>
      <c r="AG253" s="50"/>
      <c r="AH253" s="50"/>
      <c r="AI253" s="50"/>
      <c r="AJ253" s="50"/>
      <c r="AK253" s="50"/>
      <c r="AL253" s="79"/>
      <c r="AM253" s="80"/>
      <c r="AN253" s="55"/>
      <c r="AO253" s="58"/>
      <c r="AP253" s="59"/>
      <c r="AQ253" s="59"/>
      <c r="AR253" s="59"/>
      <c r="AS253" s="46"/>
      <c r="AT253" s="58"/>
      <c r="AU253" s="58"/>
      <c r="AV253" s="58"/>
      <c r="AW253" s="58"/>
      <c r="AY253" s="51"/>
      <c r="AZ253" s="51"/>
      <c r="BA253" s="51"/>
      <c r="BB253" s="199"/>
      <c r="BC253" s="199"/>
    </row>
    <row r="254" spans="1:55" ht="65.099999999999994" hidden="1" customHeight="1">
      <c r="A254" s="33">
        <v>237</v>
      </c>
      <c r="B254" s="42"/>
      <c r="C254" s="42"/>
      <c r="D254" s="42"/>
      <c r="E254" s="42"/>
      <c r="F254" s="42"/>
      <c r="G254" s="42"/>
      <c r="H254" s="42"/>
      <c r="I254" s="167"/>
      <c r="J254" s="42"/>
      <c r="K254" s="35"/>
      <c r="L254" s="35"/>
      <c r="M254" s="35"/>
      <c r="N254" s="35"/>
      <c r="O254" s="35"/>
      <c r="P254" s="35"/>
      <c r="Q254" s="35"/>
      <c r="R254" s="43"/>
      <c r="S254" s="43"/>
      <c r="T254" s="42"/>
      <c r="U254" s="42"/>
      <c r="V254" s="36"/>
      <c r="W254" s="36"/>
      <c r="X254" s="49"/>
      <c r="Y254" s="32"/>
      <c r="Z254" s="32"/>
      <c r="AA254" s="35"/>
      <c r="AB254" s="38"/>
      <c r="AC254" s="35"/>
      <c r="AD254" s="35"/>
      <c r="AE254" s="35"/>
      <c r="AF254" s="35"/>
      <c r="AG254" s="50"/>
      <c r="AH254" s="50"/>
      <c r="AI254" s="50"/>
      <c r="AJ254" s="50"/>
      <c r="AK254" s="50"/>
      <c r="AL254" s="79"/>
      <c r="AM254" s="80"/>
      <c r="AN254" s="55"/>
      <c r="AO254" s="58"/>
      <c r="AP254" s="59"/>
      <c r="AQ254" s="59"/>
      <c r="AR254" s="59"/>
      <c r="AS254" s="46"/>
      <c r="AT254" s="58"/>
      <c r="AU254" s="58"/>
      <c r="AV254" s="58"/>
      <c r="AW254" s="58"/>
      <c r="AY254" s="51"/>
      <c r="AZ254" s="51"/>
      <c r="BA254" s="51"/>
      <c r="BB254" s="199"/>
      <c r="BC254" s="199"/>
    </row>
    <row r="255" spans="1:55" ht="65.099999999999994" hidden="1" customHeight="1">
      <c r="A255" s="33">
        <v>238</v>
      </c>
      <c r="B255" s="42"/>
      <c r="C255" s="42"/>
      <c r="D255" s="42"/>
      <c r="E255" s="42"/>
      <c r="F255" s="42"/>
      <c r="G255" s="42"/>
      <c r="H255" s="42"/>
      <c r="I255" s="167"/>
      <c r="J255" s="42"/>
      <c r="K255" s="35"/>
      <c r="L255" s="35"/>
      <c r="M255" s="35"/>
      <c r="N255" s="35"/>
      <c r="O255" s="35"/>
      <c r="P255" s="35"/>
      <c r="Q255" s="35"/>
      <c r="R255" s="43"/>
      <c r="S255" s="43"/>
      <c r="T255" s="42"/>
      <c r="U255" s="42"/>
      <c r="V255" s="36"/>
      <c r="W255" s="36"/>
      <c r="X255" s="49"/>
      <c r="Y255" s="32"/>
      <c r="Z255" s="32"/>
      <c r="AA255" s="35"/>
      <c r="AB255" s="38"/>
      <c r="AC255" s="35"/>
      <c r="AD255" s="35"/>
      <c r="AE255" s="35"/>
      <c r="AF255" s="35"/>
      <c r="AG255" s="50"/>
      <c r="AH255" s="50"/>
      <c r="AI255" s="50"/>
      <c r="AJ255" s="50"/>
      <c r="AK255" s="50"/>
      <c r="AL255" s="79"/>
      <c r="AM255" s="80"/>
      <c r="AN255" s="55"/>
      <c r="AO255" s="58"/>
      <c r="AP255" s="59"/>
      <c r="AQ255" s="59"/>
      <c r="AR255" s="59"/>
      <c r="AS255" s="46"/>
      <c r="AT255" s="58"/>
      <c r="AU255" s="58"/>
      <c r="AV255" s="58"/>
      <c r="AW255" s="58"/>
      <c r="AY255" s="51"/>
      <c r="AZ255" s="51"/>
      <c r="BA255" s="51"/>
      <c r="BB255" s="199"/>
      <c r="BC255" s="199"/>
    </row>
    <row r="256" spans="1:55" ht="65.099999999999994" hidden="1" customHeight="1">
      <c r="A256" s="33">
        <v>239</v>
      </c>
      <c r="B256" s="42"/>
      <c r="C256" s="42"/>
      <c r="D256" s="42"/>
      <c r="E256" s="42"/>
      <c r="F256" s="42"/>
      <c r="G256" s="42"/>
      <c r="H256" s="42"/>
      <c r="I256" s="167"/>
      <c r="J256" s="42"/>
      <c r="K256" s="35"/>
      <c r="L256" s="35"/>
      <c r="M256" s="35"/>
      <c r="N256" s="35"/>
      <c r="O256" s="35"/>
      <c r="P256" s="35"/>
      <c r="Q256" s="35"/>
      <c r="R256" s="43"/>
      <c r="S256" s="43"/>
      <c r="T256" s="42"/>
      <c r="U256" s="42"/>
      <c r="V256" s="36"/>
      <c r="W256" s="36"/>
      <c r="X256" s="49"/>
      <c r="Y256" s="32"/>
      <c r="Z256" s="32"/>
      <c r="AA256" s="35"/>
      <c r="AB256" s="38"/>
      <c r="AC256" s="35"/>
      <c r="AD256" s="35"/>
      <c r="AE256" s="35"/>
      <c r="AF256" s="35"/>
      <c r="AG256" s="50"/>
      <c r="AH256" s="50"/>
      <c r="AI256" s="50"/>
      <c r="AJ256" s="50"/>
      <c r="AK256" s="50"/>
      <c r="AL256" s="79"/>
      <c r="AM256" s="80"/>
      <c r="AN256" s="55"/>
      <c r="AO256" s="58"/>
      <c r="AP256" s="59"/>
      <c r="AQ256" s="59"/>
      <c r="AR256" s="59"/>
      <c r="AS256" s="46"/>
      <c r="AT256" s="58"/>
      <c r="AU256" s="58"/>
      <c r="AV256" s="58"/>
      <c r="AW256" s="58"/>
      <c r="AY256" s="51"/>
      <c r="AZ256" s="51"/>
      <c r="BA256" s="51"/>
      <c r="BB256" s="199"/>
      <c r="BC256" s="199"/>
    </row>
    <row r="257" spans="1:55" ht="65.099999999999994" hidden="1" customHeight="1">
      <c r="A257" s="33">
        <v>240</v>
      </c>
      <c r="B257" s="42"/>
      <c r="C257" s="42"/>
      <c r="D257" s="42"/>
      <c r="E257" s="42"/>
      <c r="F257" s="42"/>
      <c r="G257" s="42"/>
      <c r="H257" s="42"/>
      <c r="I257" s="167"/>
      <c r="J257" s="42"/>
      <c r="K257" s="35"/>
      <c r="L257" s="35"/>
      <c r="M257" s="35"/>
      <c r="N257" s="35"/>
      <c r="O257" s="35"/>
      <c r="P257" s="35"/>
      <c r="Q257" s="35"/>
      <c r="R257" s="43"/>
      <c r="S257" s="43"/>
      <c r="T257" s="42"/>
      <c r="U257" s="42"/>
      <c r="V257" s="36"/>
      <c r="W257" s="36"/>
      <c r="X257" s="49"/>
      <c r="Y257" s="32"/>
      <c r="Z257" s="32"/>
      <c r="AA257" s="35"/>
      <c r="AB257" s="38"/>
      <c r="AC257" s="35"/>
      <c r="AD257" s="35"/>
      <c r="AE257" s="35"/>
      <c r="AF257" s="35"/>
      <c r="AG257" s="50"/>
      <c r="AH257" s="50"/>
      <c r="AI257" s="50"/>
      <c r="AJ257" s="50"/>
      <c r="AK257" s="50"/>
      <c r="AL257" s="79"/>
      <c r="AM257" s="80"/>
      <c r="AN257" s="55"/>
      <c r="AO257" s="58"/>
      <c r="AP257" s="59"/>
      <c r="AQ257" s="59"/>
      <c r="AR257" s="59"/>
      <c r="AS257" s="46"/>
      <c r="AT257" s="58"/>
      <c r="AU257" s="58"/>
      <c r="AV257" s="58"/>
      <c r="AW257" s="58"/>
      <c r="AY257" s="51"/>
      <c r="AZ257" s="51"/>
      <c r="BA257" s="51"/>
      <c r="BB257" s="199"/>
      <c r="BC257" s="199"/>
    </row>
    <row r="258" spans="1:55" ht="65.099999999999994" hidden="1" customHeight="1">
      <c r="A258" s="33">
        <v>241</v>
      </c>
      <c r="B258" s="42"/>
      <c r="C258" s="42"/>
      <c r="D258" s="42"/>
      <c r="E258" s="42"/>
      <c r="F258" s="42"/>
      <c r="G258" s="42"/>
      <c r="H258" s="42"/>
      <c r="I258" s="167"/>
      <c r="J258" s="42"/>
      <c r="K258" s="35"/>
      <c r="L258" s="35"/>
      <c r="M258" s="35"/>
      <c r="N258" s="35"/>
      <c r="O258" s="35"/>
      <c r="P258" s="35"/>
      <c r="Q258" s="35"/>
      <c r="R258" s="43"/>
      <c r="S258" s="43"/>
      <c r="T258" s="42"/>
      <c r="U258" s="42"/>
      <c r="V258" s="36"/>
      <c r="W258" s="36"/>
      <c r="X258" s="49"/>
      <c r="Y258" s="32"/>
      <c r="Z258" s="32"/>
      <c r="AA258" s="35"/>
      <c r="AB258" s="38"/>
      <c r="AC258" s="35"/>
      <c r="AD258" s="35"/>
      <c r="AE258" s="35"/>
      <c r="AF258" s="35"/>
      <c r="AG258" s="50"/>
      <c r="AH258" s="50"/>
      <c r="AI258" s="50"/>
      <c r="AJ258" s="50"/>
      <c r="AK258" s="50"/>
      <c r="AL258" s="79"/>
      <c r="AM258" s="80"/>
      <c r="AN258" s="55"/>
      <c r="AO258" s="58"/>
      <c r="AP258" s="59"/>
      <c r="AQ258" s="59"/>
      <c r="AR258" s="59"/>
      <c r="AS258" s="46"/>
      <c r="AT258" s="58"/>
      <c r="AU258" s="58"/>
      <c r="AV258" s="58"/>
      <c r="AW258" s="58"/>
      <c r="AY258" s="51"/>
      <c r="AZ258" s="51"/>
      <c r="BA258" s="51"/>
      <c r="BB258" s="199"/>
      <c r="BC258" s="199"/>
    </row>
    <row r="259" spans="1:55" ht="65.099999999999994" hidden="1" customHeight="1">
      <c r="A259" s="33">
        <v>242</v>
      </c>
      <c r="B259" s="42"/>
      <c r="C259" s="42"/>
      <c r="D259" s="42"/>
      <c r="E259" s="42"/>
      <c r="F259" s="42"/>
      <c r="G259" s="42"/>
      <c r="H259" s="42"/>
      <c r="I259" s="167"/>
      <c r="J259" s="42"/>
      <c r="K259" s="35"/>
      <c r="L259" s="35"/>
      <c r="M259" s="35"/>
      <c r="N259" s="35"/>
      <c r="O259" s="35"/>
      <c r="P259" s="35"/>
      <c r="Q259" s="35"/>
      <c r="R259" s="43"/>
      <c r="S259" s="43"/>
      <c r="T259" s="42"/>
      <c r="U259" s="42"/>
      <c r="V259" s="36"/>
      <c r="W259" s="36"/>
      <c r="X259" s="49"/>
      <c r="Y259" s="32"/>
      <c r="Z259" s="32"/>
      <c r="AA259" s="35"/>
      <c r="AB259" s="38"/>
      <c r="AC259" s="35"/>
      <c r="AD259" s="35"/>
      <c r="AE259" s="35"/>
      <c r="AF259" s="35"/>
      <c r="AG259" s="50"/>
      <c r="AH259" s="50"/>
      <c r="AI259" s="50"/>
      <c r="AJ259" s="50"/>
      <c r="AK259" s="50"/>
      <c r="AL259" s="79"/>
      <c r="AM259" s="80"/>
      <c r="AN259" s="55"/>
      <c r="AO259" s="58"/>
      <c r="AP259" s="59"/>
      <c r="AQ259" s="59"/>
      <c r="AR259" s="59"/>
      <c r="AS259" s="46"/>
      <c r="AT259" s="58"/>
      <c r="AU259" s="58"/>
      <c r="AV259" s="58"/>
      <c r="AW259" s="58"/>
      <c r="AY259" s="51"/>
      <c r="AZ259" s="51"/>
      <c r="BA259" s="51"/>
      <c r="BB259" s="199"/>
      <c r="BC259" s="199"/>
    </row>
    <row r="260" spans="1:55" ht="65.099999999999994" hidden="1" customHeight="1">
      <c r="A260" s="33">
        <v>243</v>
      </c>
      <c r="B260" s="42"/>
      <c r="C260" s="42"/>
      <c r="D260" s="42"/>
      <c r="E260" s="42"/>
      <c r="F260" s="42"/>
      <c r="G260" s="42"/>
      <c r="H260" s="42"/>
      <c r="I260" s="167"/>
      <c r="J260" s="42"/>
      <c r="K260" s="35"/>
      <c r="L260" s="35"/>
      <c r="M260" s="35"/>
      <c r="N260" s="35"/>
      <c r="O260" s="35"/>
      <c r="P260" s="35"/>
      <c r="Q260" s="35"/>
      <c r="R260" s="43"/>
      <c r="S260" s="43"/>
      <c r="T260" s="42"/>
      <c r="U260" s="42"/>
      <c r="V260" s="36"/>
      <c r="W260" s="36"/>
      <c r="X260" s="49"/>
      <c r="Y260" s="32"/>
      <c r="Z260" s="32"/>
      <c r="AA260" s="35"/>
      <c r="AB260" s="38"/>
      <c r="AC260" s="35"/>
      <c r="AD260" s="35"/>
      <c r="AE260" s="35"/>
      <c r="AF260" s="35"/>
      <c r="AG260" s="50"/>
      <c r="AH260" s="50"/>
      <c r="AI260" s="50"/>
      <c r="AJ260" s="50"/>
      <c r="AK260" s="50"/>
      <c r="AL260" s="79"/>
      <c r="AM260" s="80"/>
      <c r="AN260" s="55"/>
      <c r="AO260" s="58"/>
      <c r="AP260" s="59"/>
      <c r="AQ260" s="59"/>
      <c r="AR260" s="59"/>
      <c r="AS260" s="46"/>
      <c r="AT260" s="58"/>
      <c r="AU260" s="58"/>
      <c r="AV260" s="58"/>
      <c r="AW260" s="58"/>
      <c r="AY260" s="51"/>
      <c r="AZ260" s="51"/>
      <c r="BA260" s="51"/>
      <c r="BB260" s="199"/>
      <c r="BC260" s="199"/>
    </row>
    <row r="261" spans="1:55" ht="65.099999999999994" hidden="1" customHeight="1">
      <c r="A261" s="33">
        <v>244</v>
      </c>
      <c r="B261" s="42"/>
      <c r="C261" s="42"/>
      <c r="D261" s="42"/>
      <c r="E261" s="42"/>
      <c r="F261" s="42"/>
      <c r="G261" s="42"/>
      <c r="H261" s="42"/>
      <c r="I261" s="167"/>
      <c r="J261" s="42"/>
      <c r="K261" s="35"/>
      <c r="L261" s="35"/>
      <c r="M261" s="35"/>
      <c r="N261" s="35"/>
      <c r="O261" s="35"/>
      <c r="P261" s="35"/>
      <c r="Q261" s="35"/>
      <c r="R261" s="43"/>
      <c r="S261" s="43"/>
      <c r="T261" s="42"/>
      <c r="U261" s="42"/>
      <c r="V261" s="36"/>
      <c r="W261" s="36"/>
      <c r="X261" s="49"/>
      <c r="Y261" s="32"/>
      <c r="Z261" s="32"/>
      <c r="AA261" s="35"/>
      <c r="AB261" s="38"/>
      <c r="AC261" s="35"/>
      <c r="AD261" s="35"/>
      <c r="AE261" s="35"/>
      <c r="AF261" s="35"/>
      <c r="AG261" s="50"/>
      <c r="AH261" s="50"/>
      <c r="AI261" s="50"/>
      <c r="AJ261" s="50"/>
      <c r="AK261" s="50"/>
      <c r="AL261" s="79"/>
      <c r="AM261" s="80"/>
      <c r="AN261" s="55"/>
      <c r="AO261" s="58"/>
      <c r="AP261" s="59"/>
      <c r="AQ261" s="59"/>
      <c r="AR261" s="59"/>
      <c r="AS261" s="46"/>
      <c r="AT261" s="58"/>
      <c r="AU261" s="58"/>
      <c r="AV261" s="58"/>
      <c r="AW261" s="58"/>
      <c r="AY261" s="51"/>
      <c r="AZ261" s="51"/>
      <c r="BA261" s="51"/>
      <c r="BB261" s="199"/>
      <c r="BC261" s="199"/>
    </row>
    <row r="262" spans="1:55" ht="65.099999999999994" hidden="1" customHeight="1">
      <c r="A262" s="33">
        <v>245</v>
      </c>
      <c r="B262" s="42"/>
      <c r="C262" s="42"/>
      <c r="D262" s="42"/>
      <c r="E262" s="42"/>
      <c r="F262" s="42"/>
      <c r="G262" s="42"/>
      <c r="H262" s="42"/>
      <c r="I262" s="167"/>
      <c r="J262" s="42"/>
      <c r="K262" s="35"/>
      <c r="L262" s="35"/>
      <c r="M262" s="35"/>
      <c r="N262" s="35"/>
      <c r="O262" s="35"/>
      <c r="P262" s="35"/>
      <c r="Q262" s="35"/>
      <c r="R262" s="43"/>
      <c r="S262" s="43"/>
      <c r="T262" s="42"/>
      <c r="U262" s="42"/>
      <c r="V262" s="36"/>
      <c r="W262" s="36"/>
      <c r="X262" s="49"/>
      <c r="Y262" s="32"/>
      <c r="Z262" s="32"/>
      <c r="AA262" s="35"/>
      <c r="AB262" s="38"/>
      <c r="AC262" s="35"/>
      <c r="AD262" s="35"/>
      <c r="AE262" s="35"/>
      <c r="AF262" s="35"/>
      <c r="AG262" s="50"/>
      <c r="AH262" s="50"/>
      <c r="AI262" s="50"/>
      <c r="AJ262" s="50"/>
      <c r="AK262" s="50"/>
      <c r="AL262" s="79"/>
      <c r="AM262" s="80"/>
      <c r="AN262" s="55"/>
      <c r="AO262" s="58"/>
      <c r="AP262" s="59"/>
      <c r="AQ262" s="59"/>
      <c r="AR262" s="59"/>
      <c r="AS262" s="46"/>
      <c r="AT262" s="58"/>
      <c r="AU262" s="58"/>
      <c r="AV262" s="58"/>
      <c r="AW262" s="58"/>
      <c r="AY262" s="51"/>
      <c r="AZ262" s="51"/>
      <c r="BA262" s="51"/>
      <c r="BB262" s="199"/>
      <c r="BC262" s="199"/>
    </row>
    <row r="263" spans="1:55" ht="65.099999999999994" hidden="1" customHeight="1">
      <c r="A263" s="33">
        <v>246</v>
      </c>
      <c r="B263" s="42"/>
      <c r="C263" s="42"/>
      <c r="D263" s="42"/>
      <c r="E263" s="42"/>
      <c r="F263" s="42"/>
      <c r="G263" s="42"/>
      <c r="H263" s="42"/>
      <c r="I263" s="167"/>
      <c r="J263" s="42"/>
      <c r="K263" s="35"/>
      <c r="L263" s="35"/>
      <c r="M263" s="35"/>
      <c r="N263" s="35"/>
      <c r="O263" s="35"/>
      <c r="P263" s="35"/>
      <c r="Q263" s="35"/>
      <c r="R263" s="43"/>
      <c r="S263" s="43"/>
      <c r="T263" s="42"/>
      <c r="U263" s="42"/>
      <c r="V263" s="36"/>
      <c r="W263" s="36"/>
      <c r="X263" s="49"/>
      <c r="Y263" s="32"/>
      <c r="Z263" s="32"/>
      <c r="AA263" s="35"/>
      <c r="AB263" s="38"/>
      <c r="AC263" s="35"/>
      <c r="AD263" s="35"/>
      <c r="AE263" s="35"/>
      <c r="AF263" s="35"/>
      <c r="AG263" s="50"/>
      <c r="AH263" s="50"/>
      <c r="AI263" s="50"/>
      <c r="AJ263" s="50"/>
      <c r="AK263" s="50"/>
      <c r="AL263" s="79"/>
      <c r="AM263" s="80"/>
      <c r="AN263" s="55"/>
      <c r="AO263" s="58"/>
      <c r="AP263" s="59"/>
      <c r="AQ263" s="59"/>
      <c r="AR263" s="59"/>
      <c r="AS263" s="46"/>
      <c r="AT263" s="58"/>
      <c r="AU263" s="58"/>
      <c r="AV263" s="58"/>
      <c r="AW263" s="58"/>
      <c r="AY263" s="51"/>
      <c r="AZ263" s="51"/>
      <c r="BA263" s="51"/>
      <c r="BB263" s="199"/>
      <c r="BC263" s="199"/>
    </row>
    <row r="264" spans="1:55" ht="65.099999999999994" hidden="1" customHeight="1">
      <c r="A264" s="33">
        <v>247</v>
      </c>
      <c r="B264" s="42"/>
      <c r="C264" s="42"/>
      <c r="D264" s="42"/>
      <c r="E264" s="42"/>
      <c r="F264" s="42"/>
      <c r="G264" s="42"/>
      <c r="H264" s="42"/>
      <c r="I264" s="167"/>
      <c r="J264" s="42"/>
      <c r="K264" s="35"/>
      <c r="L264" s="35"/>
      <c r="M264" s="35"/>
      <c r="N264" s="35"/>
      <c r="O264" s="35"/>
      <c r="P264" s="35"/>
      <c r="Q264" s="35"/>
      <c r="R264" s="43"/>
      <c r="S264" s="43"/>
      <c r="T264" s="42"/>
      <c r="U264" s="42"/>
      <c r="V264" s="36"/>
      <c r="W264" s="36"/>
      <c r="X264" s="49"/>
      <c r="Y264" s="32"/>
      <c r="Z264" s="32"/>
      <c r="AA264" s="35"/>
      <c r="AB264" s="38"/>
      <c r="AC264" s="35"/>
      <c r="AD264" s="35"/>
      <c r="AE264" s="35"/>
      <c r="AF264" s="35"/>
      <c r="AG264" s="50"/>
      <c r="AH264" s="50"/>
      <c r="AI264" s="50"/>
      <c r="AJ264" s="50"/>
      <c r="AK264" s="50"/>
      <c r="AL264" s="79"/>
      <c r="AM264" s="80"/>
      <c r="AN264" s="55"/>
      <c r="AO264" s="58"/>
      <c r="AP264" s="59"/>
      <c r="AQ264" s="59"/>
      <c r="AR264" s="59"/>
      <c r="AS264" s="46"/>
      <c r="AT264" s="58"/>
      <c r="AU264" s="58"/>
      <c r="AV264" s="58"/>
      <c r="AW264" s="58"/>
      <c r="AY264" s="51"/>
      <c r="AZ264" s="51"/>
      <c r="BA264" s="51"/>
      <c r="BB264" s="199"/>
      <c r="BC264" s="199"/>
    </row>
    <row r="265" spans="1:55" ht="65.099999999999994" hidden="1" customHeight="1">
      <c r="A265" s="33">
        <v>248</v>
      </c>
      <c r="B265" s="42"/>
      <c r="C265" s="42"/>
      <c r="D265" s="42"/>
      <c r="E265" s="42"/>
      <c r="F265" s="42"/>
      <c r="G265" s="42"/>
      <c r="H265" s="42"/>
      <c r="I265" s="167"/>
      <c r="J265" s="42"/>
      <c r="K265" s="35"/>
      <c r="L265" s="35"/>
      <c r="M265" s="35"/>
      <c r="N265" s="35"/>
      <c r="O265" s="35"/>
      <c r="P265" s="35"/>
      <c r="Q265" s="35"/>
      <c r="R265" s="43"/>
      <c r="S265" s="43"/>
      <c r="T265" s="42"/>
      <c r="U265" s="42"/>
      <c r="V265" s="36"/>
      <c r="W265" s="36"/>
      <c r="X265" s="49"/>
      <c r="Y265" s="32"/>
      <c r="Z265" s="32"/>
      <c r="AA265" s="35"/>
      <c r="AB265" s="38"/>
      <c r="AC265" s="35"/>
      <c r="AD265" s="35"/>
      <c r="AE265" s="35"/>
      <c r="AF265" s="35"/>
      <c r="AG265" s="50"/>
      <c r="AH265" s="50"/>
      <c r="AI265" s="50"/>
      <c r="AJ265" s="50"/>
      <c r="AK265" s="50"/>
      <c r="AL265" s="79"/>
      <c r="AM265" s="80"/>
      <c r="AN265" s="55"/>
      <c r="AO265" s="58"/>
      <c r="AP265" s="59"/>
      <c r="AQ265" s="59"/>
      <c r="AR265" s="59"/>
      <c r="AS265" s="46"/>
      <c r="AT265" s="58"/>
      <c r="AU265" s="58"/>
      <c r="AV265" s="58"/>
      <c r="AW265" s="58"/>
      <c r="AY265" s="51"/>
      <c r="AZ265" s="51"/>
      <c r="BA265" s="51"/>
      <c r="BB265" s="199"/>
      <c r="BC265" s="199"/>
    </row>
    <row r="266" spans="1:55" ht="65.099999999999994" hidden="1" customHeight="1">
      <c r="A266" s="33">
        <v>249</v>
      </c>
      <c r="B266" s="42"/>
      <c r="C266" s="42"/>
      <c r="D266" s="42"/>
      <c r="E266" s="42"/>
      <c r="F266" s="42"/>
      <c r="G266" s="42"/>
      <c r="H266" s="42"/>
      <c r="I266" s="167"/>
      <c r="J266" s="42"/>
      <c r="K266" s="35"/>
      <c r="L266" s="35"/>
      <c r="M266" s="35"/>
      <c r="N266" s="35"/>
      <c r="O266" s="35"/>
      <c r="P266" s="35"/>
      <c r="Q266" s="35"/>
      <c r="R266" s="43"/>
      <c r="S266" s="43"/>
      <c r="T266" s="42"/>
      <c r="U266" s="42"/>
      <c r="V266" s="36"/>
      <c r="W266" s="36"/>
      <c r="X266" s="49"/>
      <c r="Y266" s="32"/>
      <c r="Z266" s="32"/>
      <c r="AA266" s="35"/>
      <c r="AB266" s="38"/>
      <c r="AC266" s="35"/>
      <c r="AD266" s="35"/>
      <c r="AE266" s="35"/>
      <c r="AF266" s="35"/>
      <c r="AG266" s="50"/>
      <c r="AH266" s="50"/>
      <c r="AI266" s="50"/>
      <c r="AJ266" s="50"/>
      <c r="AK266" s="50"/>
      <c r="AL266" s="79"/>
      <c r="AM266" s="80"/>
      <c r="AN266" s="55"/>
      <c r="AO266" s="58"/>
      <c r="AP266" s="59"/>
      <c r="AQ266" s="59"/>
      <c r="AR266" s="59"/>
      <c r="AS266" s="46"/>
      <c r="AT266" s="58"/>
      <c r="AU266" s="58"/>
      <c r="AV266" s="58"/>
      <c r="AW266" s="58"/>
      <c r="AY266" s="51"/>
      <c r="AZ266" s="51"/>
      <c r="BA266" s="51"/>
      <c r="BB266" s="199"/>
      <c r="BC266" s="199"/>
    </row>
    <row r="267" spans="1:55" ht="65.099999999999994" hidden="1" customHeight="1">
      <c r="A267" s="33">
        <v>250</v>
      </c>
      <c r="B267" s="42"/>
      <c r="C267" s="42"/>
      <c r="D267" s="42"/>
      <c r="E267" s="42"/>
      <c r="F267" s="42"/>
      <c r="G267" s="42"/>
      <c r="H267" s="42"/>
      <c r="I267" s="167"/>
      <c r="J267" s="42"/>
      <c r="K267" s="35"/>
      <c r="L267" s="35"/>
      <c r="M267" s="35"/>
      <c r="N267" s="35"/>
      <c r="O267" s="35"/>
      <c r="P267" s="35"/>
      <c r="Q267" s="35"/>
      <c r="R267" s="43"/>
      <c r="S267" s="43"/>
      <c r="T267" s="42"/>
      <c r="U267" s="42"/>
      <c r="V267" s="36"/>
      <c r="W267" s="36"/>
      <c r="X267" s="49"/>
      <c r="Y267" s="32"/>
      <c r="Z267" s="32"/>
      <c r="AA267" s="35"/>
      <c r="AB267" s="38"/>
      <c r="AC267" s="35"/>
      <c r="AD267" s="35"/>
      <c r="AE267" s="35"/>
      <c r="AF267" s="35"/>
      <c r="AG267" s="50"/>
      <c r="AH267" s="50"/>
      <c r="AI267" s="50"/>
      <c r="AJ267" s="50"/>
      <c r="AK267" s="50"/>
      <c r="AL267" s="79"/>
      <c r="AM267" s="80"/>
      <c r="AN267" s="55"/>
      <c r="AO267" s="58"/>
      <c r="AP267" s="59"/>
      <c r="AQ267" s="59"/>
      <c r="AR267" s="59"/>
      <c r="AS267" s="46"/>
      <c r="AT267" s="58"/>
      <c r="AU267" s="58"/>
      <c r="AV267" s="58"/>
      <c r="AW267" s="58"/>
      <c r="AY267" s="51"/>
      <c r="AZ267" s="51"/>
      <c r="BA267" s="51"/>
      <c r="BB267" s="199"/>
      <c r="BC267" s="199"/>
    </row>
    <row r="268" spans="1:55" ht="65.099999999999994" hidden="1" customHeight="1">
      <c r="A268" s="33">
        <v>251</v>
      </c>
      <c r="B268" s="42"/>
      <c r="C268" s="42"/>
      <c r="D268" s="42"/>
      <c r="E268" s="42"/>
      <c r="F268" s="42"/>
      <c r="G268" s="42"/>
      <c r="H268" s="42"/>
      <c r="I268" s="167"/>
      <c r="J268" s="42"/>
      <c r="K268" s="35"/>
      <c r="L268" s="35"/>
      <c r="M268" s="35"/>
      <c r="N268" s="35"/>
      <c r="O268" s="35"/>
      <c r="P268" s="35"/>
      <c r="Q268" s="35"/>
      <c r="R268" s="43"/>
      <c r="S268" s="43"/>
      <c r="T268" s="42"/>
      <c r="U268" s="42"/>
      <c r="V268" s="36"/>
      <c r="W268" s="36"/>
      <c r="X268" s="49"/>
      <c r="Y268" s="32"/>
      <c r="Z268" s="32"/>
      <c r="AA268" s="35"/>
      <c r="AB268" s="38"/>
      <c r="AC268" s="35"/>
      <c r="AD268" s="35"/>
      <c r="AE268" s="35"/>
      <c r="AF268" s="35"/>
      <c r="AG268" s="50"/>
      <c r="AH268" s="50"/>
      <c r="AI268" s="50"/>
      <c r="AJ268" s="50"/>
      <c r="AK268" s="50"/>
      <c r="AL268" s="79"/>
      <c r="AM268" s="80"/>
      <c r="AN268" s="55"/>
      <c r="AO268" s="58"/>
      <c r="AP268" s="59"/>
      <c r="AQ268" s="59"/>
      <c r="AR268" s="59"/>
      <c r="AS268" s="46"/>
      <c r="AT268" s="58"/>
      <c r="AU268" s="58"/>
      <c r="AV268" s="58"/>
      <c r="AW268" s="58"/>
      <c r="AY268" s="51"/>
      <c r="AZ268" s="51"/>
      <c r="BA268" s="51"/>
      <c r="BB268" s="199"/>
      <c r="BC268" s="199"/>
    </row>
    <row r="269" spans="1:55" ht="65.099999999999994" hidden="1" customHeight="1">
      <c r="A269" s="33">
        <v>252</v>
      </c>
      <c r="B269" s="42"/>
      <c r="C269" s="42"/>
      <c r="D269" s="42"/>
      <c r="E269" s="42"/>
      <c r="F269" s="42"/>
      <c r="G269" s="42"/>
      <c r="H269" s="42"/>
      <c r="I269" s="167"/>
      <c r="J269" s="42"/>
      <c r="K269" s="35"/>
      <c r="L269" s="35"/>
      <c r="M269" s="35"/>
      <c r="N269" s="35"/>
      <c r="O269" s="35"/>
      <c r="P269" s="35"/>
      <c r="Q269" s="35"/>
      <c r="R269" s="43"/>
      <c r="S269" s="43"/>
      <c r="T269" s="42"/>
      <c r="U269" s="42"/>
      <c r="V269" s="36"/>
      <c r="W269" s="36"/>
      <c r="X269" s="49"/>
      <c r="Y269" s="32"/>
      <c r="Z269" s="32"/>
      <c r="AA269" s="35"/>
      <c r="AB269" s="38"/>
      <c r="AC269" s="35"/>
      <c r="AD269" s="35"/>
      <c r="AE269" s="35"/>
      <c r="AF269" s="35"/>
      <c r="AG269" s="50"/>
      <c r="AH269" s="50"/>
      <c r="AI269" s="50"/>
      <c r="AJ269" s="50"/>
      <c r="AK269" s="50"/>
      <c r="AL269" s="79"/>
      <c r="AM269" s="80"/>
      <c r="AN269" s="55"/>
      <c r="AO269" s="58"/>
      <c r="AP269" s="59"/>
      <c r="AQ269" s="59"/>
      <c r="AR269" s="59"/>
      <c r="AS269" s="46"/>
      <c r="AT269" s="58"/>
      <c r="AU269" s="58"/>
      <c r="AV269" s="58"/>
      <c r="AW269" s="58"/>
      <c r="AY269" s="51"/>
      <c r="AZ269" s="51"/>
      <c r="BA269" s="51"/>
      <c r="BB269" s="199"/>
      <c r="BC269" s="199"/>
    </row>
    <row r="270" spans="1:55" ht="65.099999999999994" hidden="1" customHeight="1">
      <c r="A270" s="33">
        <v>253</v>
      </c>
      <c r="B270" s="42"/>
      <c r="C270" s="42"/>
      <c r="D270" s="42"/>
      <c r="E270" s="42"/>
      <c r="F270" s="42"/>
      <c r="G270" s="42"/>
      <c r="H270" s="42"/>
      <c r="I270" s="167"/>
      <c r="J270" s="42"/>
      <c r="K270" s="35"/>
      <c r="L270" s="35"/>
      <c r="M270" s="35"/>
      <c r="N270" s="35"/>
      <c r="O270" s="35"/>
      <c r="P270" s="35"/>
      <c r="Q270" s="35"/>
      <c r="R270" s="43"/>
      <c r="S270" s="43"/>
      <c r="T270" s="42"/>
      <c r="U270" s="42"/>
      <c r="V270" s="36"/>
      <c r="W270" s="36"/>
      <c r="X270" s="49"/>
      <c r="Y270" s="32"/>
      <c r="Z270" s="32"/>
      <c r="AA270" s="35"/>
      <c r="AB270" s="38"/>
      <c r="AC270" s="35"/>
      <c r="AD270" s="35"/>
      <c r="AE270" s="35"/>
      <c r="AF270" s="35"/>
      <c r="AG270" s="50"/>
      <c r="AH270" s="50"/>
      <c r="AI270" s="50"/>
      <c r="AJ270" s="50"/>
      <c r="AK270" s="50"/>
      <c r="AL270" s="79"/>
      <c r="AM270" s="80"/>
      <c r="AN270" s="55"/>
      <c r="AO270" s="58"/>
      <c r="AP270" s="59"/>
      <c r="AQ270" s="59"/>
      <c r="AR270" s="59"/>
      <c r="AS270" s="46"/>
      <c r="AT270" s="58"/>
      <c r="AU270" s="58"/>
      <c r="AV270" s="58"/>
      <c r="AW270" s="58"/>
      <c r="AY270" s="51"/>
      <c r="AZ270" s="51"/>
      <c r="BA270" s="51"/>
      <c r="BB270" s="199"/>
      <c r="BC270" s="199"/>
    </row>
    <row r="271" spans="1:55" ht="65.099999999999994" hidden="1" customHeight="1">
      <c r="A271" s="33">
        <v>254</v>
      </c>
      <c r="B271" s="42"/>
      <c r="C271" s="42"/>
      <c r="D271" s="42"/>
      <c r="E271" s="42"/>
      <c r="F271" s="42"/>
      <c r="G271" s="42"/>
      <c r="H271" s="42"/>
      <c r="I271" s="167"/>
      <c r="J271" s="42"/>
      <c r="K271" s="35"/>
      <c r="L271" s="35"/>
      <c r="M271" s="35"/>
      <c r="N271" s="35"/>
      <c r="O271" s="35"/>
      <c r="P271" s="35"/>
      <c r="Q271" s="35"/>
      <c r="R271" s="43"/>
      <c r="S271" s="43"/>
      <c r="T271" s="42"/>
      <c r="U271" s="42"/>
      <c r="V271" s="36"/>
      <c r="W271" s="36"/>
      <c r="X271" s="49"/>
      <c r="Y271" s="32"/>
      <c r="Z271" s="32"/>
      <c r="AA271" s="35"/>
      <c r="AB271" s="38"/>
      <c r="AC271" s="35"/>
      <c r="AD271" s="35"/>
      <c r="AE271" s="35"/>
      <c r="AF271" s="35"/>
      <c r="AG271" s="50"/>
      <c r="AH271" s="50"/>
      <c r="AI271" s="50"/>
      <c r="AJ271" s="50"/>
      <c r="AK271" s="50"/>
      <c r="AL271" s="79"/>
      <c r="AM271" s="80"/>
      <c r="AN271" s="55"/>
      <c r="AO271" s="58"/>
      <c r="AP271" s="59"/>
      <c r="AQ271" s="59"/>
      <c r="AR271" s="59"/>
      <c r="AS271" s="46"/>
      <c r="AT271" s="58"/>
      <c r="AU271" s="58"/>
      <c r="AV271" s="58"/>
      <c r="AW271" s="58"/>
      <c r="AY271" s="51"/>
      <c r="AZ271" s="51"/>
      <c r="BA271" s="51"/>
      <c r="BB271" s="199"/>
      <c r="BC271" s="199"/>
    </row>
    <row r="272" spans="1:55" ht="65.099999999999994" hidden="1" customHeight="1">
      <c r="A272" s="33">
        <v>255</v>
      </c>
      <c r="B272" s="42"/>
      <c r="C272" s="42"/>
      <c r="D272" s="42"/>
      <c r="E272" s="42"/>
      <c r="F272" s="42"/>
      <c r="G272" s="42"/>
      <c r="H272" s="42"/>
      <c r="I272" s="167"/>
      <c r="J272" s="42"/>
      <c r="K272" s="35"/>
      <c r="L272" s="35"/>
      <c r="M272" s="35"/>
      <c r="N272" s="35"/>
      <c r="O272" s="35"/>
      <c r="P272" s="35"/>
      <c r="Q272" s="35"/>
      <c r="R272" s="43"/>
      <c r="S272" s="43"/>
      <c r="T272" s="42"/>
      <c r="U272" s="42"/>
      <c r="V272" s="36"/>
      <c r="W272" s="36"/>
      <c r="X272" s="49"/>
      <c r="Y272" s="32"/>
      <c r="Z272" s="32"/>
      <c r="AA272" s="35"/>
      <c r="AB272" s="38"/>
      <c r="AC272" s="35"/>
      <c r="AD272" s="35"/>
      <c r="AE272" s="35"/>
      <c r="AF272" s="35"/>
      <c r="AG272" s="50"/>
      <c r="AH272" s="50"/>
      <c r="AI272" s="50"/>
      <c r="AJ272" s="50"/>
      <c r="AK272" s="50"/>
      <c r="AL272" s="79"/>
      <c r="AM272" s="80"/>
      <c r="AN272" s="55"/>
      <c r="AO272" s="58"/>
      <c r="AP272" s="59"/>
      <c r="AQ272" s="59"/>
      <c r="AR272" s="59"/>
      <c r="AS272" s="46"/>
      <c r="AT272" s="58"/>
      <c r="AU272" s="58"/>
      <c r="AV272" s="58"/>
      <c r="AW272" s="58"/>
      <c r="AY272" s="51"/>
      <c r="AZ272" s="51"/>
      <c r="BA272" s="51"/>
      <c r="BB272" s="199"/>
      <c r="BC272" s="199"/>
    </row>
    <row r="273" spans="1:55" ht="65.099999999999994" hidden="1" customHeight="1">
      <c r="A273" s="33">
        <v>256</v>
      </c>
      <c r="B273" s="42"/>
      <c r="C273" s="42"/>
      <c r="D273" s="42"/>
      <c r="E273" s="42"/>
      <c r="F273" s="42"/>
      <c r="G273" s="42"/>
      <c r="H273" s="42"/>
      <c r="I273" s="167"/>
      <c r="J273" s="42"/>
      <c r="K273" s="35"/>
      <c r="L273" s="35"/>
      <c r="M273" s="35"/>
      <c r="N273" s="35"/>
      <c r="O273" s="35"/>
      <c r="P273" s="35"/>
      <c r="Q273" s="35"/>
      <c r="R273" s="43"/>
      <c r="S273" s="43"/>
      <c r="T273" s="42"/>
      <c r="U273" s="42"/>
      <c r="V273" s="36"/>
      <c r="W273" s="36"/>
      <c r="X273" s="49"/>
      <c r="Y273" s="32"/>
      <c r="Z273" s="32"/>
      <c r="AA273" s="35"/>
      <c r="AB273" s="38"/>
      <c r="AC273" s="35"/>
      <c r="AD273" s="35"/>
      <c r="AE273" s="35"/>
      <c r="AF273" s="35"/>
      <c r="AG273" s="50"/>
      <c r="AH273" s="50"/>
      <c r="AI273" s="50"/>
      <c r="AJ273" s="50"/>
      <c r="AK273" s="50"/>
      <c r="AL273" s="79"/>
      <c r="AM273" s="80"/>
      <c r="AN273" s="55"/>
      <c r="AO273" s="58"/>
      <c r="AP273" s="59"/>
      <c r="AQ273" s="59"/>
      <c r="AR273" s="59"/>
      <c r="AS273" s="46"/>
      <c r="AT273" s="58"/>
      <c r="AU273" s="58"/>
      <c r="AV273" s="58"/>
      <c r="AW273" s="58"/>
      <c r="AY273" s="51"/>
      <c r="AZ273" s="51"/>
      <c r="BA273" s="51"/>
      <c r="BB273" s="199"/>
      <c r="BC273" s="199"/>
    </row>
    <row r="274" spans="1:55" ht="65.099999999999994" hidden="1" customHeight="1">
      <c r="A274" s="33">
        <v>257</v>
      </c>
      <c r="B274" s="42"/>
      <c r="C274" s="42"/>
      <c r="D274" s="42"/>
      <c r="E274" s="42"/>
      <c r="F274" s="42"/>
      <c r="G274" s="42"/>
      <c r="H274" s="42"/>
      <c r="I274" s="167"/>
      <c r="J274" s="42"/>
      <c r="K274" s="35"/>
      <c r="L274" s="35"/>
      <c r="M274" s="35"/>
      <c r="N274" s="35"/>
      <c r="O274" s="35"/>
      <c r="P274" s="35"/>
      <c r="Q274" s="35"/>
      <c r="R274" s="43"/>
      <c r="S274" s="43"/>
      <c r="T274" s="42"/>
      <c r="U274" s="42"/>
      <c r="V274" s="36"/>
      <c r="W274" s="36"/>
      <c r="X274" s="49"/>
      <c r="Y274" s="32"/>
      <c r="Z274" s="32"/>
      <c r="AA274" s="35"/>
      <c r="AB274" s="38"/>
      <c r="AC274" s="35"/>
      <c r="AD274" s="35"/>
      <c r="AE274" s="35"/>
      <c r="AF274" s="35"/>
      <c r="AG274" s="50"/>
      <c r="AH274" s="50"/>
      <c r="AI274" s="50"/>
      <c r="AJ274" s="50"/>
      <c r="AK274" s="50"/>
      <c r="AL274" s="79"/>
      <c r="AM274" s="80"/>
      <c r="AN274" s="55"/>
      <c r="AO274" s="58"/>
      <c r="AP274" s="59"/>
      <c r="AQ274" s="59"/>
      <c r="AR274" s="59"/>
      <c r="AS274" s="46"/>
      <c r="AT274" s="58"/>
      <c r="AU274" s="58"/>
      <c r="AV274" s="58"/>
      <c r="AW274" s="58"/>
      <c r="AY274" s="51"/>
      <c r="AZ274" s="51"/>
      <c r="BA274" s="51"/>
      <c r="BB274" s="199"/>
      <c r="BC274" s="199"/>
    </row>
    <row r="275" spans="1:55" ht="65.099999999999994" hidden="1" customHeight="1">
      <c r="A275" s="33">
        <v>258</v>
      </c>
      <c r="B275" s="42"/>
      <c r="C275" s="42"/>
      <c r="D275" s="42"/>
      <c r="E275" s="42"/>
      <c r="F275" s="42"/>
      <c r="G275" s="42"/>
      <c r="H275" s="42"/>
      <c r="I275" s="167"/>
      <c r="J275" s="42"/>
      <c r="K275" s="35"/>
      <c r="L275" s="35"/>
      <c r="M275" s="35"/>
      <c r="N275" s="35"/>
      <c r="O275" s="35"/>
      <c r="P275" s="35"/>
      <c r="Q275" s="35"/>
      <c r="R275" s="43"/>
      <c r="S275" s="43"/>
      <c r="T275" s="42"/>
      <c r="U275" s="42"/>
      <c r="V275" s="36"/>
      <c r="W275" s="36"/>
      <c r="X275" s="49"/>
      <c r="Y275" s="32"/>
      <c r="Z275" s="32"/>
      <c r="AA275" s="35"/>
      <c r="AB275" s="38"/>
      <c r="AC275" s="35"/>
      <c r="AD275" s="35"/>
      <c r="AE275" s="35"/>
      <c r="AF275" s="35"/>
      <c r="AG275" s="50"/>
      <c r="AH275" s="50"/>
      <c r="AI275" s="50"/>
      <c r="AJ275" s="50"/>
      <c r="AK275" s="50"/>
      <c r="AL275" s="79"/>
      <c r="AM275" s="80"/>
      <c r="AN275" s="55"/>
      <c r="AO275" s="58"/>
      <c r="AP275" s="59"/>
      <c r="AQ275" s="59"/>
      <c r="AR275" s="59"/>
      <c r="AS275" s="46"/>
      <c r="AT275" s="58"/>
      <c r="AU275" s="58"/>
      <c r="AV275" s="58"/>
      <c r="AW275" s="58"/>
      <c r="AY275" s="51"/>
      <c r="AZ275" s="51"/>
      <c r="BA275" s="51"/>
      <c r="BB275" s="199"/>
      <c r="BC275" s="199"/>
    </row>
    <row r="276" spans="1:55" ht="65.099999999999994" hidden="1" customHeight="1">
      <c r="A276" s="33">
        <v>259</v>
      </c>
      <c r="B276" s="42"/>
      <c r="C276" s="42"/>
      <c r="D276" s="42"/>
      <c r="E276" s="42"/>
      <c r="F276" s="42"/>
      <c r="G276" s="42"/>
      <c r="H276" s="42"/>
      <c r="I276" s="167"/>
      <c r="J276" s="42"/>
      <c r="K276" s="35"/>
      <c r="L276" s="35"/>
      <c r="M276" s="35"/>
      <c r="N276" s="35"/>
      <c r="O276" s="35"/>
      <c r="P276" s="35"/>
      <c r="Q276" s="35"/>
      <c r="R276" s="43"/>
      <c r="S276" s="43"/>
      <c r="T276" s="42"/>
      <c r="U276" s="42"/>
      <c r="V276" s="36"/>
      <c r="W276" s="36"/>
      <c r="X276" s="49"/>
      <c r="Y276" s="32"/>
      <c r="Z276" s="32"/>
      <c r="AA276" s="35"/>
      <c r="AB276" s="38"/>
      <c r="AC276" s="35"/>
      <c r="AD276" s="35"/>
      <c r="AE276" s="35"/>
      <c r="AF276" s="35"/>
      <c r="AG276" s="50"/>
      <c r="AH276" s="50"/>
      <c r="AI276" s="50"/>
      <c r="AJ276" s="50"/>
      <c r="AK276" s="50"/>
      <c r="AL276" s="79"/>
      <c r="AM276" s="80"/>
      <c r="AN276" s="55"/>
      <c r="AO276" s="58"/>
      <c r="AP276" s="59"/>
      <c r="AQ276" s="59"/>
      <c r="AR276" s="59"/>
      <c r="AS276" s="46"/>
      <c r="AT276" s="58"/>
      <c r="AU276" s="58"/>
      <c r="AV276" s="58"/>
      <c r="AW276" s="58"/>
      <c r="AY276" s="51"/>
      <c r="AZ276" s="51"/>
      <c r="BA276" s="51"/>
      <c r="BB276" s="199"/>
      <c r="BC276" s="199"/>
    </row>
    <row r="277" spans="1:55" ht="65.099999999999994" hidden="1" customHeight="1">
      <c r="A277" s="33">
        <v>260</v>
      </c>
      <c r="B277" s="42"/>
      <c r="C277" s="42"/>
      <c r="D277" s="42"/>
      <c r="E277" s="42"/>
      <c r="F277" s="42"/>
      <c r="G277" s="42"/>
      <c r="H277" s="42"/>
      <c r="I277" s="167"/>
      <c r="J277" s="42"/>
      <c r="K277" s="35"/>
      <c r="L277" s="35"/>
      <c r="M277" s="35"/>
      <c r="N277" s="35"/>
      <c r="O277" s="35"/>
      <c r="P277" s="35"/>
      <c r="Q277" s="35"/>
      <c r="R277" s="43"/>
      <c r="S277" s="43"/>
      <c r="T277" s="42"/>
      <c r="U277" s="42"/>
      <c r="V277" s="36"/>
      <c r="W277" s="36"/>
      <c r="X277" s="49"/>
      <c r="Y277" s="32"/>
      <c r="Z277" s="32"/>
      <c r="AA277" s="35"/>
      <c r="AB277" s="38"/>
      <c r="AC277" s="35"/>
      <c r="AD277" s="35"/>
      <c r="AE277" s="35"/>
      <c r="AF277" s="35"/>
      <c r="AG277" s="50"/>
      <c r="AH277" s="50"/>
      <c r="AI277" s="50"/>
      <c r="AJ277" s="50"/>
      <c r="AK277" s="50"/>
      <c r="AL277" s="79"/>
      <c r="AM277" s="80"/>
      <c r="AN277" s="55"/>
      <c r="AO277" s="58"/>
      <c r="AP277" s="59"/>
      <c r="AQ277" s="59"/>
      <c r="AR277" s="59"/>
      <c r="AS277" s="46"/>
      <c r="AT277" s="58"/>
      <c r="AU277" s="58"/>
      <c r="AV277" s="58"/>
      <c r="AW277" s="58"/>
      <c r="AY277" s="51"/>
      <c r="AZ277" s="51"/>
      <c r="BA277" s="51"/>
      <c r="BB277" s="199"/>
      <c r="BC277" s="199"/>
    </row>
    <row r="278" spans="1:55" ht="65.099999999999994" hidden="1" customHeight="1">
      <c r="A278" s="33">
        <v>261</v>
      </c>
      <c r="B278" s="42"/>
      <c r="C278" s="42"/>
      <c r="D278" s="42"/>
      <c r="E278" s="42"/>
      <c r="F278" s="42"/>
      <c r="G278" s="42"/>
      <c r="H278" s="42"/>
      <c r="I278" s="167"/>
      <c r="J278" s="42"/>
      <c r="K278" s="35"/>
      <c r="L278" s="35"/>
      <c r="M278" s="35"/>
      <c r="N278" s="35"/>
      <c r="O278" s="35"/>
      <c r="P278" s="35"/>
      <c r="Q278" s="35"/>
      <c r="R278" s="43"/>
      <c r="S278" s="43"/>
      <c r="T278" s="42"/>
      <c r="U278" s="42"/>
      <c r="V278" s="36"/>
      <c r="W278" s="36"/>
      <c r="X278" s="49"/>
      <c r="Y278" s="32"/>
      <c r="Z278" s="32"/>
      <c r="AA278" s="35"/>
      <c r="AB278" s="38"/>
      <c r="AC278" s="35"/>
      <c r="AD278" s="35"/>
      <c r="AE278" s="35"/>
      <c r="AF278" s="35"/>
      <c r="AG278" s="50"/>
      <c r="AH278" s="50"/>
      <c r="AI278" s="50"/>
      <c r="AJ278" s="50"/>
      <c r="AK278" s="50"/>
      <c r="AL278" s="79"/>
      <c r="AM278" s="80"/>
      <c r="AN278" s="55"/>
      <c r="AO278" s="58"/>
      <c r="AP278" s="59"/>
      <c r="AQ278" s="59"/>
      <c r="AR278" s="59"/>
      <c r="AS278" s="46"/>
      <c r="AT278" s="58"/>
      <c r="AU278" s="58"/>
      <c r="AV278" s="58"/>
      <c r="AW278" s="58"/>
      <c r="AY278" s="51"/>
      <c r="AZ278" s="51"/>
      <c r="BA278" s="51"/>
      <c r="BB278" s="199"/>
      <c r="BC278" s="199"/>
    </row>
    <row r="279" spans="1:55" ht="65.099999999999994" hidden="1" customHeight="1">
      <c r="A279" s="33">
        <v>262</v>
      </c>
      <c r="B279" s="42"/>
      <c r="C279" s="42"/>
      <c r="D279" s="42"/>
      <c r="E279" s="42"/>
      <c r="F279" s="42"/>
      <c r="G279" s="42"/>
      <c r="H279" s="42"/>
      <c r="I279" s="167"/>
      <c r="J279" s="42"/>
      <c r="K279" s="35"/>
      <c r="L279" s="35"/>
      <c r="M279" s="35"/>
      <c r="N279" s="35"/>
      <c r="O279" s="35"/>
      <c r="P279" s="35"/>
      <c r="Q279" s="35"/>
      <c r="R279" s="43"/>
      <c r="S279" s="43"/>
      <c r="T279" s="42"/>
      <c r="U279" s="42"/>
      <c r="V279" s="36"/>
      <c r="W279" s="36"/>
      <c r="X279" s="49"/>
      <c r="Y279" s="32"/>
      <c r="Z279" s="32"/>
      <c r="AA279" s="35"/>
      <c r="AB279" s="38"/>
      <c r="AC279" s="35"/>
      <c r="AD279" s="35"/>
      <c r="AE279" s="35"/>
      <c r="AF279" s="35"/>
      <c r="AG279" s="50"/>
      <c r="AH279" s="50"/>
      <c r="AI279" s="50"/>
      <c r="AJ279" s="50"/>
      <c r="AK279" s="50"/>
      <c r="AL279" s="79"/>
      <c r="AM279" s="80"/>
      <c r="AN279" s="55"/>
      <c r="AO279" s="58"/>
      <c r="AP279" s="59"/>
      <c r="AQ279" s="59"/>
      <c r="AR279" s="59"/>
      <c r="AS279" s="46"/>
      <c r="AT279" s="58"/>
      <c r="AU279" s="58"/>
      <c r="AV279" s="58"/>
      <c r="AW279" s="58"/>
      <c r="AY279" s="51"/>
      <c r="AZ279" s="51"/>
      <c r="BA279" s="51"/>
      <c r="BB279" s="199"/>
      <c r="BC279" s="199"/>
    </row>
    <row r="280" spans="1:55" ht="65.099999999999994" hidden="1" customHeight="1">
      <c r="A280" s="33">
        <v>263</v>
      </c>
      <c r="B280" s="42"/>
      <c r="C280" s="42"/>
      <c r="D280" s="42"/>
      <c r="E280" s="42"/>
      <c r="F280" s="42"/>
      <c r="G280" s="42"/>
      <c r="H280" s="42"/>
      <c r="I280" s="167"/>
      <c r="J280" s="42"/>
      <c r="K280" s="35"/>
      <c r="L280" s="35"/>
      <c r="M280" s="35"/>
      <c r="N280" s="35"/>
      <c r="O280" s="35"/>
      <c r="P280" s="35"/>
      <c r="Q280" s="35"/>
      <c r="R280" s="43"/>
      <c r="S280" s="43"/>
      <c r="T280" s="42"/>
      <c r="U280" s="42"/>
      <c r="V280" s="36"/>
      <c r="W280" s="36"/>
      <c r="X280" s="49"/>
      <c r="Y280" s="32"/>
      <c r="Z280" s="32"/>
      <c r="AA280" s="35"/>
      <c r="AB280" s="38"/>
      <c r="AC280" s="35"/>
      <c r="AD280" s="35"/>
      <c r="AE280" s="35"/>
      <c r="AF280" s="35"/>
      <c r="AG280" s="50"/>
      <c r="AH280" s="50"/>
      <c r="AI280" s="50"/>
      <c r="AJ280" s="50"/>
      <c r="AK280" s="50"/>
      <c r="AL280" s="79"/>
      <c r="AM280" s="80"/>
      <c r="AN280" s="55"/>
      <c r="AO280" s="58"/>
      <c r="AP280" s="59"/>
      <c r="AQ280" s="59"/>
      <c r="AR280" s="59"/>
      <c r="AS280" s="46"/>
      <c r="AT280" s="58"/>
      <c r="AU280" s="58"/>
      <c r="AV280" s="58"/>
      <c r="AW280" s="58"/>
      <c r="AY280" s="51"/>
      <c r="AZ280" s="51"/>
      <c r="BA280" s="51"/>
      <c r="BB280" s="199"/>
      <c r="BC280" s="199"/>
    </row>
    <row r="281" spans="1:55" ht="65.099999999999994" hidden="1" customHeight="1">
      <c r="A281" s="33">
        <v>264</v>
      </c>
      <c r="B281" s="42"/>
      <c r="C281" s="42"/>
      <c r="D281" s="42"/>
      <c r="E281" s="42"/>
      <c r="F281" s="42"/>
      <c r="G281" s="42"/>
      <c r="H281" s="42"/>
      <c r="I281" s="167"/>
      <c r="J281" s="42"/>
      <c r="K281" s="35"/>
      <c r="L281" s="35"/>
      <c r="M281" s="35"/>
      <c r="N281" s="35"/>
      <c r="O281" s="35"/>
      <c r="P281" s="35"/>
      <c r="Q281" s="35"/>
      <c r="R281" s="43"/>
      <c r="S281" s="43"/>
      <c r="T281" s="42"/>
      <c r="U281" s="42"/>
      <c r="V281" s="36"/>
      <c r="W281" s="36"/>
      <c r="X281" s="49"/>
      <c r="Y281" s="32"/>
      <c r="Z281" s="32"/>
      <c r="AA281" s="35"/>
      <c r="AB281" s="38"/>
      <c r="AC281" s="35"/>
      <c r="AD281" s="35"/>
      <c r="AE281" s="35"/>
      <c r="AF281" s="35"/>
      <c r="AG281" s="50"/>
      <c r="AH281" s="50"/>
      <c r="AI281" s="50"/>
      <c r="AJ281" s="50"/>
      <c r="AK281" s="50"/>
      <c r="AL281" s="79"/>
      <c r="AM281" s="80"/>
      <c r="AN281" s="55"/>
      <c r="AO281" s="58"/>
      <c r="AP281" s="59"/>
      <c r="AQ281" s="59"/>
      <c r="AR281" s="59"/>
      <c r="AS281" s="46"/>
      <c r="AT281" s="58"/>
      <c r="AU281" s="58"/>
      <c r="AV281" s="58"/>
      <c r="AW281" s="58"/>
      <c r="AY281" s="51"/>
      <c r="AZ281" s="51"/>
      <c r="BA281" s="51"/>
      <c r="BB281" s="199"/>
      <c r="BC281" s="199"/>
    </row>
    <row r="282" spans="1:55" ht="65.099999999999994" hidden="1" customHeight="1">
      <c r="A282" s="33">
        <v>265</v>
      </c>
      <c r="B282" s="42"/>
      <c r="C282" s="42"/>
      <c r="D282" s="42"/>
      <c r="E282" s="42"/>
      <c r="F282" s="42"/>
      <c r="G282" s="42"/>
      <c r="H282" s="42"/>
      <c r="I282" s="167"/>
      <c r="J282" s="42"/>
      <c r="K282" s="35"/>
      <c r="L282" s="35"/>
      <c r="M282" s="35"/>
      <c r="N282" s="35"/>
      <c r="O282" s="35"/>
      <c r="P282" s="35"/>
      <c r="Q282" s="35"/>
      <c r="R282" s="43"/>
      <c r="S282" s="43"/>
      <c r="T282" s="42"/>
      <c r="U282" s="42"/>
      <c r="V282" s="36"/>
      <c r="W282" s="36"/>
      <c r="X282" s="49"/>
      <c r="Y282" s="32"/>
      <c r="Z282" s="32"/>
      <c r="AA282" s="35"/>
      <c r="AB282" s="38"/>
      <c r="AC282" s="35"/>
      <c r="AD282" s="35"/>
      <c r="AE282" s="35"/>
      <c r="AF282" s="35"/>
      <c r="AG282" s="50"/>
      <c r="AH282" s="50"/>
      <c r="AI282" s="50"/>
      <c r="AJ282" s="50"/>
      <c r="AK282" s="50"/>
      <c r="AL282" s="79"/>
      <c r="AM282" s="80"/>
      <c r="AN282" s="55"/>
      <c r="AO282" s="58"/>
      <c r="AP282" s="59"/>
      <c r="AQ282" s="59"/>
      <c r="AR282" s="59"/>
      <c r="AS282" s="46"/>
      <c r="AT282" s="58"/>
      <c r="AU282" s="58"/>
      <c r="AV282" s="58"/>
      <c r="AW282" s="58"/>
      <c r="AY282" s="51"/>
      <c r="AZ282" s="51"/>
      <c r="BA282" s="51"/>
      <c r="BB282" s="199"/>
      <c r="BC282" s="199"/>
    </row>
    <row r="283" spans="1:55" ht="65.099999999999994" hidden="1" customHeight="1">
      <c r="A283" s="33">
        <v>266</v>
      </c>
      <c r="B283" s="42"/>
      <c r="C283" s="42"/>
      <c r="D283" s="42"/>
      <c r="E283" s="42"/>
      <c r="F283" s="42"/>
      <c r="G283" s="42"/>
      <c r="H283" s="42"/>
      <c r="I283" s="167"/>
      <c r="J283" s="42"/>
      <c r="K283" s="35"/>
      <c r="L283" s="35"/>
      <c r="M283" s="35"/>
      <c r="N283" s="35"/>
      <c r="O283" s="35"/>
      <c r="P283" s="35"/>
      <c r="Q283" s="35"/>
      <c r="R283" s="43"/>
      <c r="S283" s="43"/>
      <c r="T283" s="42"/>
      <c r="U283" s="42"/>
      <c r="V283" s="36"/>
      <c r="W283" s="36"/>
      <c r="X283" s="49"/>
      <c r="Y283" s="32"/>
      <c r="Z283" s="32"/>
      <c r="AA283" s="35"/>
      <c r="AB283" s="38"/>
      <c r="AC283" s="35"/>
      <c r="AD283" s="35"/>
      <c r="AE283" s="35"/>
      <c r="AF283" s="35"/>
      <c r="AG283" s="50"/>
      <c r="AH283" s="50"/>
      <c r="AI283" s="50"/>
      <c r="AJ283" s="50"/>
      <c r="AK283" s="50"/>
      <c r="AL283" s="79"/>
      <c r="AM283" s="80"/>
      <c r="AN283" s="55"/>
      <c r="AO283" s="58"/>
      <c r="AP283" s="59"/>
      <c r="AQ283" s="59"/>
      <c r="AR283" s="59"/>
      <c r="AS283" s="46"/>
      <c r="AT283" s="58"/>
      <c r="AU283" s="58"/>
      <c r="AV283" s="58"/>
      <c r="AW283" s="58"/>
      <c r="AY283" s="51"/>
      <c r="AZ283" s="51"/>
      <c r="BA283" s="51"/>
      <c r="BB283" s="199"/>
      <c r="BC283" s="199"/>
    </row>
    <row r="284" spans="1:55" ht="65.099999999999994" hidden="1" customHeight="1">
      <c r="A284" s="33">
        <v>267</v>
      </c>
      <c r="B284" s="42"/>
      <c r="C284" s="42"/>
      <c r="D284" s="42"/>
      <c r="E284" s="42"/>
      <c r="F284" s="42"/>
      <c r="G284" s="42"/>
      <c r="H284" s="42"/>
      <c r="I284" s="167"/>
      <c r="J284" s="42"/>
      <c r="K284" s="35"/>
      <c r="L284" s="35"/>
      <c r="M284" s="35"/>
      <c r="N284" s="35"/>
      <c r="O284" s="35"/>
      <c r="P284" s="35"/>
      <c r="Q284" s="35"/>
      <c r="R284" s="43"/>
      <c r="S284" s="43"/>
      <c r="T284" s="42"/>
      <c r="U284" s="42"/>
      <c r="V284" s="36"/>
      <c r="W284" s="36"/>
      <c r="X284" s="49"/>
      <c r="Y284" s="32"/>
      <c r="Z284" s="32"/>
      <c r="AA284" s="35"/>
      <c r="AB284" s="38"/>
      <c r="AC284" s="35"/>
      <c r="AD284" s="35"/>
      <c r="AE284" s="35"/>
      <c r="AF284" s="35"/>
      <c r="AG284" s="50"/>
      <c r="AH284" s="50"/>
      <c r="AI284" s="50"/>
      <c r="AJ284" s="50"/>
      <c r="AK284" s="50"/>
      <c r="AL284" s="79"/>
      <c r="AM284" s="80"/>
      <c r="AN284" s="55"/>
      <c r="AO284" s="58"/>
      <c r="AP284" s="59"/>
      <c r="AQ284" s="59"/>
      <c r="AR284" s="59"/>
      <c r="AS284" s="46"/>
      <c r="AT284" s="58"/>
      <c r="AU284" s="58"/>
      <c r="AV284" s="58"/>
      <c r="AW284" s="58"/>
      <c r="AY284" s="51"/>
      <c r="AZ284" s="51"/>
      <c r="BA284" s="51"/>
      <c r="BB284" s="199"/>
      <c r="BC284" s="199"/>
    </row>
    <row r="285" spans="1:55" ht="65.099999999999994" hidden="1" customHeight="1">
      <c r="A285" s="33">
        <v>268</v>
      </c>
      <c r="B285" s="42"/>
      <c r="C285" s="42"/>
      <c r="D285" s="42"/>
      <c r="E285" s="42"/>
      <c r="F285" s="42"/>
      <c r="G285" s="42"/>
      <c r="H285" s="42"/>
      <c r="I285" s="167"/>
      <c r="J285" s="42"/>
      <c r="K285" s="35"/>
      <c r="L285" s="35"/>
      <c r="M285" s="35"/>
      <c r="N285" s="35"/>
      <c r="O285" s="35"/>
      <c r="P285" s="35"/>
      <c r="Q285" s="35"/>
      <c r="R285" s="43"/>
      <c r="S285" s="43"/>
      <c r="T285" s="42"/>
      <c r="U285" s="42"/>
      <c r="V285" s="36"/>
      <c r="W285" s="36"/>
      <c r="X285" s="49"/>
      <c r="Y285" s="32"/>
      <c r="Z285" s="32"/>
      <c r="AA285" s="35"/>
      <c r="AB285" s="38"/>
      <c r="AC285" s="35"/>
      <c r="AD285" s="35"/>
      <c r="AE285" s="35"/>
      <c r="AF285" s="35"/>
      <c r="AG285" s="50"/>
      <c r="AH285" s="50"/>
      <c r="AI285" s="50"/>
      <c r="AJ285" s="50"/>
      <c r="AK285" s="50"/>
      <c r="AL285" s="79"/>
      <c r="AM285" s="80"/>
      <c r="AN285" s="55"/>
      <c r="AO285" s="58"/>
      <c r="AP285" s="59"/>
      <c r="AQ285" s="59"/>
      <c r="AR285" s="59"/>
      <c r="AS285" s="46"/>
      <c r="AT285" s="58"/>
      <c r="AU285" s="58"/>
      <c r="AV285" s="58"/>
      <c r="AW285" s="58"/>
      <c r="AY285" s="51"/>
      <c r="AZ285" s="51"/>
      <c r="BA285" s="51"/>
      <c r="BB285" s="199"/>
      <c r="BC285" s="199"/>
    </row>
    <row r="286" spans="1:55" ht="65.099999999999994" hidden="1" customHeight="1">
      <c r="A286" s="33">
        <v>269</v>
      </c>
      <c r="B286" s="42"/>
      <c r="C286" s="42"/>
      <c r="D286" s="42"/>
      <c r="E286" s="42"/>
      <c r="F286" s="42"/>
      <c r="G286" s="42"/>
      <c r="H286" s="42"/>
      <c r="I286" s="167"/>
      <c r="J286" s="42"/>
      <c r="K286" s="35"/>
      <c r="L286" s="35"/>
      <c r="M286" s="35"/>
      <c r="N286" s="35"/>
      <c r="O286" s="35"/>
      <c r="P286" s="35"/>
      <c r="Q286" s="35"/>
      <c r="R286" s="43"/>
      <c r="S286" s="43"/>
      <c r="T286" s="42"/>
      <c r="U286" s="42"/>
      <c r="V286" s="36"/>
      <c r="W286" s="36"/>
      <c r="X286" s="49"/>
      <c r="Y286" s="32"/>
      <c r="Z286" s="32"/>
      <c r="AA286" s="35"/>
      <c r="AB286" s="38"/>
      <c r="AC286" s="35"/>
      <c r="AD286" s="35"/>
      <c r="AE286" s="35"/>
      <c r="AF286" s="35"/>
      <c r="AG286" s="50"/>
      <c r="AH286" s="50"/>
      <c r="AI286" s="50"/>
      <c r="AJ286" s="50"/>
      <c r="AK286" s="50"/>
      <c r="AL286" s="79"/>
      <c r="AM286" s="80"/>
      <c r="AN286" s="55"/>
      <c r="AO286" s="58"/>
      <c r="AP286" s="59"/>
      <c r="AQ286" s="59"/>
      <c r="AR286" s="59"/>
      <c r="AS286" s="46"/>
      <c r="AT286" s="58"/>
      <c r="AU286" s="58"/>
      <c r="AV286" s="58"/>
      <c r="AW286" s="58"/>
      <c r="AY286" s="51"/>
      <c r="AZ286" s="51"/>
      <c r="BA286" s="51"/>
      <c r="BB286" s="199"/>
      <c r="BC286" s="199"/>
    </row>
    <row r="287" spans="1:55" ht="65.099999999999994" hidden="1" customHeight="1">
      <c r="A287" s="33">
        <v>270</v>
      </c>
      <c r="B287" s="42"/>
      <c r="C287" s="42"/>
      <c r="D287" s="42"/>
      <c r="E287" s="42"/>
      <c r="F287" s="42"/>
      <c r="G287" s="42"/>
      <c r="H287" s="42"/>
      <c r="I287" s="167"/>
      <c r="J287" s="42"/>
      <c r="K287" s="35"/>
      <c r="L287" s="35"/>
      <c r="M287" s="35"/>
      <c r="N287" s="35"/>
      <c r="O287" s="35"/>
      <c r="P287" s="35"/>
      <c r="Q287" s="35"/>
      <c r="R287" s="43"/>
      <c r="S287" s="43"/>
      <c r="T287" s="42"/>
      <c r="U287" s="42"/>
      <c r="V287" s="36"/>
      <c r="W287" s="36"/>
      <c r="X287" s="49"/>
      <c r="Y287" s="32"/>
      <c r="Z287" s="32"/>
      <c r="AA287" s="35"/>
      <c r="AB287" s="38"/>
      <c r="AC287" s="35"/>
      <c r="AD287" s="35"/>
      <c r="AE287" s="35"/>
      <c r="AF287" s="35"/>
      <c r="AG287" s="50"/>
      <c r="AH287" s="50"/>
      <c r="AI287" s="50"/>
      <c r="AJ287" s="50"/>
      <c r="AK287" s="50"/>
      <c r="AL287" s="79"/>
      <c r="AM287" s="80"/>
      <c r="AN287" s="55"/>
      <c r="AO287" s="58"/>
      <c r="AP287" s="59"/>
      <c r="AQ287" s="59"/>
      <c r="AR287" s="59"/>
      <c r="AS287" s="46"/>
      <c r="AT287" s="58"/>
      <c r="AU287" s="58"/>
      <c r="AV287" s="58"/>
      <c r="AW287" s="58"/>
      <c r="AY287" s="51"/>
      <c r="AZ287" s="51"/>
      <c r="BA287" s="51"/>
      <c r="BB287" s="199"/>
      <c r="BC287" s="199"/>
    </row>
    <row r="288" spans="1:55" ht="65.099999999999994" hidden="1" customHeight="1">
      <c r="A288" s="33">
        <v>271</v>
      </c>
      <c r="B288" s="42"/>
      <c r="C288" s="42"/>
      <c r="D288" s="42"/>
      <c r="E288" s="42"/>
      <c r="F288" s="42"/>
      <c r="G288" s="42"/>
      <c r="H288" s="42"/>
      <c r="I288" s="167"/>
      <c r="J288" s="42"/>
      <c r="K288" s="35"/>
      <c r="L288" s="35"/>
      <c r="M288" s="35"/>
      <c r="N288" s="35"/>
      <c r="O288" s="35"/>
      <c r="P288" s="35"/>
      <c r="Q288" s="35"/>
      <c r="R288" s="43"/>
      <c r="S288" s="43"/>
      <c r="T288" s="42"/>
      <c r="U288" s="42"/>
      <c r="V288" s="36"/>
      <c r="W288" s="36"/>
      <c r="X288" s="49"/>
      <c r="Y288" s="32"/>
      <c r="Z288" s="32"/>
      <c r="AA288" s="35"/>
      <c r="AB288" s="38"/>
      <c r="AC288" s="35"/>
      <c r="AD288" s="35"/>
      <c r="AE288" s="35"/>
      <c r="AF288" s="35"/>
      <c r="AG288" s="50"/>
      <c r="AH288" s="50"/>
      <c r="AI288" s="50"/>
      <c r="AJ288" s="50"/>
      <c r="AK288" s="50"/>
      <c r="AL288" s="79"/>
      <c r="AM288" s="80"/>
      <c r="AN288" s="55"/>
      <c r="AO288" s="58"/>
      <c r="AP288" s="59"/>
      <c r="AQ288" s="59"/>
      <c r="AR288" s="59"/>
      <c r="AS288" s="46"/>
      <c r="AT288" s="58"/>
      <c r="AU288" s="58"/>
      <c r="AV288" s="58"/>
      <c r="AW288" s="58"/>
      <c r="AY288" s="51"/>
      <c r="AZ288" s="51"/>
      <c r="BA288" s="51"/>
      <c r="BB288" s="199"/>
      <c r="BC288" s="199"/>
    </row>
    <row r="289" spans="1:55" ht="65.099999999999994" hidden="1" customHeight="1">
      <c r="A289" s="33">
        <v>272</v>
      </c>
      <c r="B289" s="42"/>
      <c r="C289" s="42"/>
      <c r="D289" s="42"/>
      <c r="E289" s="42"/>
      <c r="F289" s="42"/>
      <c r="G289" s="42"/>
      <c r="H289" s="42"/>
      <c r="I289" s="167"/>
      <c r="J289" s="42"/>
      <c r="K289" s="35"/>
      <c r="L289" s="35"/>
      <c r="M289" s="35"/>
      <c r="N289" s="35"/>
      <c r="O289" s="35"/>
      <c r="P289" s="35"/>
      <c r="Q289" s="35"/>
      <c r="R289" s="43"/>
      <c r="S289" s="43"/>
      <c r="T289" s="42"/>
      <c r="U289" s="42"/>
      <c r="V289" s="36"/>
      <c r="W289" s="36"/>
      <c r="X289" s="49"/>
      <c r="Y289" s="32"/>
      <c r="Z289" s="32"/>
      <c r="AA289" s="35"/>
      <c r="AB289" s="38"/>
      <c r="AC289" s="35"/>
      <c r="AD289" s="35"/>
      <c r="AE289" s="35"/>
      <c r="AF289" s="35"/>
      <c r="AG289" s="50"/>
      <c r="AH289" s="50"/>
      <c r="AI289" s="50"/>
      <c r="AJ289" s="50"/>
      <c r="AK289" s="50"/>
      <c r="AL289" s="79"/>
      <c r="AM289" s="80"/>
      <c r="AN289" s="55"/>
      <c r="AO289" s="58"/>
      <c r="AP289" s="59"/>
      <c r="AQ289" s="59"/>
      <c r="AR289" s="59"/>
      <c r="AS289" s="46"/>
      <c r="AT289" s="58"/>
      <c r="AU289" s="58"/>
      <c r="AV289" s="58"/>
      <c r="AW289" s="58"/>
      <c r="AY289" s="51"/>
      <c r="AZ289" s="51"/>
      <c r="BA289" s="51"/>
      <c r="BB289" s="199"/>
      <c r="BC289" s="199"/>
    </row>
    <row r="290" spans="1:55" ht="65.099999999999994" hidden="1" customHeight="1">
      <c r="A290" s="33">
        <v>273</v>
      </c>
      <c r="B290" s="42"/>
      <c r="C290" s="42"/>
      <c r="D290" s="42"/>
      <c r="E290" s="42"/>
      <c r="F290" s="42"/>
      <c r="G290" s="42"/>
      <c r="H290" s="42"/>
      <c r="I290" s="167"/>
      <c r="J290" s="42"/>
      <c r="K290" s="35"/>
      <c r="L290" s="35"/>
      <c r="M290" s="35"/>
      <c r="N290" s="35"/>
      <c r="O290" s="35"/>
      <c r="P290" s="35"/>
      <c r="Q290" s="35"/>
      <c r="R290" s="43"/>
      <c r="S290" s="43"/>
      <c r="T290" s="42"/>
      <c r="U290" s="42"/>
      <c r="V290" s="36"/>
      <c r="W290" s="36"/>
      <c r="X290" s="49"/>
      <c r="Y290" s="32"/>
      <c r="Z290" s="32"/>
      <c r="AA290" s="35"/>
      <c r="AB290" s="38"/>
      <c r="AC290" s="35"/>
      <c r="AD290" s="35"/>
      <c r="AE290" s="35"/>
      <c r="AF290" s="35"/>
      <c r="AG290" s="50"/>
      <c r="AH290" s="50"/>
      <c r="AI290" s="50"/>
      <c r="AJ290" s="50"/>
      <c r="AK290" s="50"/>
      <c r="AL290" s="79"/>
      <c r="AM290" s="80"/>
      <c r="AN290" s="55"/>
      <c r="AO290" s="58"/>
      <c r="AP290" s="59"/>
      <c r="AQ290" s="59"/>
      <c r="AR290" s="59"/>
      <c r="AS290" s="46"/>
      <c r="AT290" s="58"/>
      <c r="AU290" s="58"/>
      <c r="AV290" s="58"/>
      <c r="AW290" s="58"/>
      <c r="AY290" s="51"/>
      <c r="AZ290" s="51"/>
      <c r="BA290" s="51"/>
      <c r="BB290" s="199"/>
      <c r="BC290" s="199"/>
    </row>
    <row r="291" spans="1:55" ht="65.099999999999994" hidden="1" customHeight="1">
      <c r="A291" s="33">
        <v>274</v>
      </c>
      <c r="B291" s="42"/>
      <c r="C291" s="42"/>
      <c r="D291" s="42"/>
      <c r="E291" s="42"/>
      <c r="F291" s="42"/>
      <c r="G291" s="42"/>
      <c r="H291" s="42"/>
      <c r="I291" s="167"/>
      <c r="J291" s="42"/>
      <c r="K291" s="35"/>
      <c r="L291" s="35"/>
      <c r="M291" s="35"/>
      <c r="N291" s="35"/>
      <c r="O291" s="35"/>
      <c r="P291" s="35"/>
      <c r="Q291" s="35"/>
      <c r="R291" s="43"/>
      <c r="S291" s="43"/>
      <c r="T291" s="42"/>
      <c r="U291" s="42"/>
      <c r="V291" s="36"/>
      <c r="W291" s="36"/>
      <c r="X291" s="49"/>
      <c r="Y291" s="32"/>
      <c r="Z291" s="32"/>
      <c r="AA291" s="35"/>
      <c r="AB291" s="38"/>
      <c r="AC291" s="35"/>
      <c r="AD291" s="35"/>
      <c r="AE291" s="35"/>
      <c r="AF291" s="35"/>
      <c r="AG291" s="50"/>
      <c r="AH291" s="50"/>
      <c r="AI291" s="50"/>
      <c r="AJ291" s="50"/>
      <c r="AK291" s="50"/>
      <c r="AL291" s="79"/>
      <c r="AM291" s="80"/>
      <c r="AN291" s="55"/>
      <c r="AO291" s="58"/>
      <c r="AP291" s="59"/>
      <c r="AQ291" s="59"/>
      <c r="AR291" s="59"/>
      <c r="AS291" s="46"/>
      <c r="AT291" s="58"/>
      <c r="AU291" s="58"/>
      <c r="AV291" s="58"/>
      <c r="AW291" s="58"/>
      <c r="AY291" s="51"/>
      <c r="AZ291" s="51"/>
      <c r="BA291" s="51"/>
      <c r="BB291" s="199"/>
      <c r="BC291" s="199"/>
    </row>
    <row r="292" spans="1:55" ht="65.099999999999994" hidden="1" customHeight="1">
      <c r="A292" s="33">
        <v>275</v>
      </c>
      <c r="B292" s="42"/>
      <c r="C292" s="42"/>
      <c r="D292" s="42"/>
      <c r="E292" s="42"/>
      <c r="F292" s="42"/>
      <c r="G292" s="42"/>
      <c r="H292" s="42"/>
      <c r="I292" s="167"/>
      <c r="J292" s="42"/>
      <c r="K292" s="35"/>
      <c r="L292" s="35"/>
      <c r="M292" s="35"/>
      <c r="N292" s="35"/>
      <c r="O292" s="35"/>
      <c r="P292" s="35"/>
      <c r="Q292" s="35"/>
      <c r="R292" s="43"/>
      <c r="S292" s="43"/>
      <c r="T292" s="42"/>
      <c r="U292" s="42"/>
      <c r="V292" s="36"/>
      <c r="W292" s="36"/>
      <c r="X292" s="49"/>
      <c r="Y292" s="32"/>
      <c r="Z292" s="32"/>
      <c r="AA292" s="35"/>
      <c r="AB292" s="38"/>
      <c r="AC292" s="35"/>
      <c r="AD292" s="35"/>
      <c r="AE292" s="35"/>
      <c r="AF292" s="35"/>
      <c r="AG292" s="50"/>
      <c r="AH292" s="50"/>
      <c r="AI292" s="50"/>
      <c r="AJ292" s="50"/>
      <c r="AK292" s="50"/>
      <c r="AL292" s="79"/>
      <c r="AM292" s="80"/>
      <c r="AN292" s="55"/>
      <c r="AO292" s="58"/>
      <c r="AP292" s="59"/>
      <c r="AQ292" s="59"/>
      <c r="AR292" s="59"/>
      <c r="AS292" s="46"/>
      <c r="AT292" s="58"/>
      <c r="AU292" s="58"/>
      <c r="AV292" s="58"/>
      <c r="AW292" s="58"/>
      <c r="AY292" s="51"/>
      <c r="AZ292" s="51"/>
      <c r="BA292" s="51"/>
      <c r="BB292" s="199"/>
      <c r="BC292" s="199"/>
    </row>
    <row r="293" spans="1:55" ht="65.099999999999994" hidden="1" customHeight="1">
      <c r="A293" s="33">
        <v>276</v>
      </c>
      <c r="B293" s="42"/>
      <c r="C293" s="42"/>
      <c r="D293" s="42"/>
      <c r="E293" s="42"/>
      <c r="F293" s="42"/>
      <c r="G293" s="42"/>
      <c r="H293" s="42"/>
      <c r="I293" s="167"/>
      <c r="J293" s="42"/>
      <c r="K293" s="35"/>
      <c r="L293" s="35"/>
      <c r="M293" s="35"/>
      <c r="N293" s="35"/>
      <c r="O293" s="35"/>
      <c r="P293" s="35"/>
      <c r="Q293" s="35"/>
      <c r="R293" s="43"/>
      <c r="S293" s="43"/>
      <c r="T293" s="42"/>
      <c r="U293" s="42"/>
      <c r="V293" s="36"/>
      <c r="W293" s="36"/>
      <c r="X293" s="49"/>
      <c r="Y293" s="32"/>
      <c r="Z293" s="32"/>
      <c r="AA293" s="35"/>
      <c r="AB293" s="38"/>
      <c r="AC293" s="35"/>
      <c r="AD293" s="35"/>
      <c r="AE293" s="35"/>
      <c r="AF293" s="35"/>
      <c r="AG293" s="50"/>
      <c r="AH293" s="50"/>
      <c r="AI293" s="50"/>
      <c r="AJ293" s="50"/>
      <c r="AK293" s="50"/>
      <c r="AL293" s="79"/>
      <c r="AM293" s="80"/>
      <c r="AN293" s="55"/>
      <c r="AO293" s="58"/>
      <c r="AP293" s="59"/>
      <c r="AQ293" s="59"/>
      <c r="AR293" s="59"/>
      <c r="AS293" s="46"/>
      <c r="AT293" s="58"/>
      <c r="AU293" s="58"/>
      <c r="AV293" s="58"/>
      <c r="AW293" s="58"/>
      <c r="AY293" s="51"/>
      <c r="AZ293" s="51"/>
      <c r="BA293" s="51"/>
      <c r="BB293" s="199"/>
      <c r="BC293" s="199"/>
    </row>
    <row r="294" spans="1:55" ht="65.099999999999994" hidden="1" customHeight="1">
      <c r="A294" s="33">
        <v>277</v>
      </c>
      <c r="B294" s="42"/>
      <c r="C294" s="42"/>
      <c r="D294" s="42"/>
      <c r="E294" s="42"/>
      <c r="F294" s="42"/>
      <c r="G294" s="42"/>
      <c r="H294" s="42"/>
      <c r="I294" s="167"/>
      <c r="J294" s="42"/>
      <c r="K294" s="35"/>
      <c r="L294" s="35"/>
      <c r="M294" s="35"/>
      <c r="N294" s="35"/>
      <c r="O294" s="35"/>
      <c r="P294" s="35"/>
      <c r="Q294" s="35"/>
      <c r="R294" s="43"/>
      <c r="S294" s="43"/>
      <c r="T294" s="42"/>
      <c r="U294" s="42"/>
      <c r="V294" s="36"/>
      <c r="W294" s="36"/>
      <c r="X294" s="49"/>
      <c r="Y294" s="32"/>
      <c r="Z294" s="32"/>
      <c r="AA294" s="35"/>
      <c r="AB294" s="38"/>
      <c r="AC294" s="35"/>
      <c r="AD294" s="35"/>
      <c r="AE294" s="35"/>
      <c r="AF294" s="35"/>
      <c r="AG294" s="50"/>
      <c r="AH294" s="50"/>
      <c r="AI294" s="50"/>
      <c r="AJ294" s="50"/>
      <c r="AK294" s="50"/>
      <c r="AL294" s="79"/>
      <c r="AM294" s="80"/>
      <c r="AN294" s="55"/>
      <c r="AO294" s="58"/>
      <c r="AP294" s="59"/>
      <c r="AQ294" s="59"/>
      <c r="AR294" s="59"/>
      <c r="AS294" s="46"/>
      <c r="AT294" s="58"/>
      <c r="AU294" s="58"/>
      <c r="AV294" s="58"/>
      <c r="AW294" s="58"/>
      <c r="AY294" s="51"/>
      <c r="AZ294" s="51"/>
      <c r="BA294" s="51"/>
      <c r="BB294" s="199"/>
      <c r="BC294" s="199"/>
    </row>
    <row r="295" spans="1:55" ht="65.099999999999994" hidden="1" customHeight="1">
      <c r="A295" s="33">
        <v>278</v>
      </c>
      <c r="B295" s="42"/>
      <c r="C295" s="42"/>
      <c r="D295" s="42"/>
      <c r="E295" s="42"/>
      <c r="F295" s="42"/>
      <c r="G295" s="42"/>
      <c r="H295" s="42"/>
      <c r="I295" s="167"/>
      <c r="J295" s="42"/>
      <c r="K295" s="35"/>
      <c r="L295" s="35"/>
      <c r="M295" s="35"/>
      <c r="N295" s="35"/>
      <c r="O295" s="35"/>
      <c r="P295" s="35"/>
      <c r="Q295" s="35"/>
      <c r="R295" s="43"/>
      <c r="S295" s="43"/>
      <c r="T295" s="42"/>
      <c r="U295" s="42"/>
      <c r="V295" s="36"/>
      <c r="W295" s="36"/>
      <c r="X295" s="49"/>
      <c r="Y295" s="32"/>
      <c r="Z295" s="32"/>
      <c r="AA295" s="35"/>
      <c r="AB295" s="38"/>
      <c r="AC295" s="35"/>
      <c r="AD295" s="35"/>
      <c r="AE295" s="35"/>
      <c r="AF295" s="35"/>
      <c r="AG295" s="50"/>
      <c r="AH295" s="50"/>
      <c r="AI295" s="50"/>
      <c r="AJ295" s="50"/>
      <c r="AK295" s="50"/>
      <c r="AL295" s="79"/>
      <c r="AM295" s="80"/>
      <c r="AN295" s="55"/>
      <c r="AO295" s="58"/>
      <c r="AP295" s="59"/>
      <c r="AQ295" s="59"/>
      <c r="AR295" s="59"/>
      <c r="AS295" s="46"/>
      <c r="AT295" s="58"/>
      <c r="AU295" s="58"/>
      <c r="AV295" s="58"/>
      <c r="AW295" s="58"/>
      <c r="AY295" s="51"/>
      <c r="AZ295" s="51"/>
      <c r="BA295" s="51"/>
      <c r="BB295" s="199"/>
      <c r="BC295" s="199"/>
    </row>
    <row r="296" spans="1:55" ht="65.099999999999994" hidden="1" customHeight="1">
      <c r="A296" s="33">
        <v>279</v>
      </c>
      <c r="B296" s="42"/>
      <c r="C296" s="42"/>
      <c r="D296" s="42"/>
      <c r="E296" s="42"/>
      <c r="F296" s="42"/>
      <c r="G296" s="42"/>
      <c r="H296" s="42"/>
      <c r="I296" s="167"/>
      <c r="J296" s="42"/>
      <c r="K296" s="35"/>
      <c r="L296" s="35"/>
      <c r="M296" s="35"/>
      <c r="N296" s="35"/>
      <c r="O296" s="35"/>
      <c r="P296" s="35"/>
      <c r="Q296" s="35"/>
      <c r="R296" s="43"/>
      <c r="S296" s="43"/>
      <c r="T296" s="42"/>
      <c r="U296" s="42"/>
      <c r="V296" s="36"/>
      <c r="W296" s="36"/>
      <c r="X296" s="49"/>
      <c r="Y296" s="32"/>
      <c r="Z296" s="32"/>
      <c r="AA296" s="35"/>
      <c r="AB296" s="38"/>
      <c r="AC296" s="35"/>
      <c r="AD296" s="35"/>
      <c r="AE296" s="35"/>
      <c r="AF296" s="35"/>
      <c r="AG296" s="50"/>
      <c r="AH296" s="50"/>
      <c r="AI296" s="50"/>
      <c r="AJ296" s="50"/>
      <c r="AK296" s="50"/>
      <c r="AL296" s="79"/>
      <c r="AM296" s="80"/>
      <c r="AN296" s="55"/>
      <c r="AO296" s="58"/>
      <c r="AP296" s="59"/>
      <c r="AQ296" s="59"/>
      <c r="AR296" s="59"/>
      <c r="AS296" s="46"/>
      <c r="AT296" s="58"/>
      <c r="AU296" s="58"/>
      <c r="AV296" s="58"/>
      <c r="AW296" s="58"/>
      <c r="AY296" s="51"/>
      <c r="AZ296" s="51"/>
      <c r="BA296" s="51"/>
      <c r="BB296" s="199"/>
      <c r="BC296" s="199"/>
    </row>
    <row r="297" spans="1:55" ht="65.099999999999994" hidden="1" customHeight="1">
      <c r="A297" s="33">
        <v>280</v>
      </c>
      <c r="B297" s="42"/>
      <c r="C297" s="42"/>
      <c r="D297" s="42"/>
      <c r="E297" s="42"/>
      <c r="F297" s="42"/>
      <c r="G297" s="42"/>
      <c r="H297" s="42"/>
      <c r="I297" s="167"/>
      <c r="J297" s="42"/>
      <c r="K297" s="35"/>
      <c r="L297" s="35"/>
      <c r="M297" s="35"/>
      <c r="N297" s="35"/>
      <c r="O297" s="35"/>
      <c r="P297" s="35"/>
      <c r="Q297" s="35"/>
      <c r="R297" s="43"/>
      <c r="S297" s="43"/>
      <c r="T297" s="42"/>
      <c r="U297" s="42"/>
      <c r="V297" s="36"/>
      <c r="W297" s="36"/>
      <c r="X297" s="49"/>
      <c r="Y297" s="32"/>
      <c r="Z297" s="32"/>
      <c r="AA297" s="35"/>
      <c r="AB297" s="38"/>
      <c r="AC297" s="35"/>
      <c r="AD297" s="35"/>
      <c r="AE297" s="35"/>
      <c r="AF297" s="35"/>
      <c r="AG297" s="50"/>
      <c r="AH297" s="50"/>
      <c r="AI297" s="50"/>
      <c r="AJ297" s="50"/>
      <c r="AK297" s="50"/>
      <c r="AL297" s="79"/>
      <c r="AM297" s="80"/>
      <c r="AN297" s="55"/>
      <c r="AO297" s="58"/>
      <c r="AP297" s="59"/>
      <c r="AQ297" s="59"/>
      <c r="AR297" s="59"/>
      <c r="AS297" s="46"/>
      <c r="AT297" s="58"/>
      <c r="AU297" s="58"/>
      <c r="AV297" s="58"/>
      <c r="AW297" s="58"/>
      <c r="AY297" s="51"/>
      <c r="AZ297" s="51"/>
      <c r="BA297" s="51"/>
      <c r="BB297" s="199"/>
      <c r="BC297" s="199"/>
    </row>
    <row r="298" spans="1:55" ht="65.099999999999994" hidden="1" customHeight="1">
      <c r="A298" s="33">
        <v>281</v>
      </c>
      <c r="B298" s="42"/>
      <c r="C298" s="42"/>
      <c r="D298" s="42"/>
      <c r="E298" s="42"/>
      <c r="F298" s="42"/>
      <c r="G298" s="42"/>
      <c r="H298" s="42"/>
      <c r="I298" s="167"/>
      <c r="J298" s="42"/>
      <c r="K298" s="35"/>
      <c r="L298" s="35"/>
      <c r="M298" s="35"/>
      <c r="N298" s="35"/>
      <c r="O298" s="35"/>
      <c r="P298" s="35"/>
      <c r="Q298" s="35"/>
      <c r="R298" s="43"/>
      <c r="S298" s="43"/>
      <c r="T298" s="42"/>
      <c r="U298" s="42"/>
      <c r="V298" s="36"/>
      <c r="W298" s="36"/>
      <c r="X298" s="49"/>
      <c r="Y298" s="32"/>
      <c r="Z298" s="32"/>
      <c r="AA298" s="35"/>
      <c r="AB298" s="38"/>
      <c r="AC298" s="35"/>
      <c r="AD298" s="35"/>
      <c r="AE298" s="35"/>
      <c r="AF298" s="35"/>
      <c r="AG298" s="50"/>
      <c r="AH298" s="50"/>
      <c r="AI298" s="50"/>
      <c r="AJ298" s="50"/>
      <c r="AK298" s="50"/>
      <c r="AL298" s="79"/>
      <c r="AM298" s="80"/>
      <c r="AN298" s="55"/>
      <c r="AO298" s="58"/>
      <c r="AP298" s="59"/>
      <c r="AQ298" s="59"/>
      <c r="AR298" s="59"/>
      <c r="AS298" s="46"/>
      <c r="AT298" s="58"/>
      <c r="AU298" s="58"/>
      <c r="AV298" s="58"/>
      <c r="AW298" s="58"/>
      <c r="AY298" s="51"/>
      <c r="AZ298" s="51"/>
      <c r="BA298" s="51"/>
      <c r="BB298" s="199"/>
      <c r="BC298" s="199"/>
    </row>
    <row r="299" spans="1:55" ht="65.099999999999994" hidden="1" customHeight="1">
      <c r="A299" s="33">
        <v>282</v>
      </c>
      <c r="B299" s="42"/>
      <c r="C299" s="42"/>
      <c r="D299" s="42"/>
      <c r="E299" s="42"/>
      <c r="F299" s="42"/>
      <c r="G299" s="42"/>
      <c r="H299" s="42"/>
      <c r="I299" s="167"/>
      <c r="J299" s="42"/>
      <c r="K299" s="35"/>
      <c r="L299" s="35"/>
      <c r="M299" s="35"/>
      <c r="N299" s="35"/>
      <c r="O299" s="35"/>
      <c r="P299" s="35"/>
      <c r="Q299" s="35"/>
      <c r="R299" s="43"/>
      <c r="S299" s="43"/>
      <c r="T299" s="42"/>
      <c r="U299" s="42"/>
      <c r="V299" s="36"/>
      <c r="W299" s="36"/>
      <c r="X299" s="49"/>
      <c r="Y299" s="32"/>
      <c r="Z299" s="32"/>
      <c r="AA299" s="35"/>
      <c r="AB299" s="38"/>
      <c r="AC299" s="35"/>
      <c r="AD299" s="35"/>
      <c r="AE299" s="35"/>
      <c r="AF299" s="35"/>
      <c r="AG299" s="50"/>
      <c r="AH299" s="50"/>
      <c r="AI299" s="50"/>
      <c r="AJ299" s="50"/>
      <c r="AK299" s="50"/>
      <c r="AL299" s="79"/>
      <c r="AM299" s="80"/>
      <c r="AN299" s="55"/>
      <c r="AO299" s="58"/>
      <c r="AP299" s="59"/>
      <c r="AQ299" s="59"/>
      <c r="AR299" s="59"/>
      <c r="AS299" s="46"/>
      <c r="AT299" s="58"/>
      <c r="AU299" s="58"/>
      <c r="AV299" s="58"/>
      <c r="AW299" s="58"/>
      <c r="AY299" s="51"/>
      <c r="AZ299" s="51"/>
      <c r="BA299" s="51"/>
      <c r="BB299" s="199"/>
      <c r="BC299" s="199"/>
    </row>
    <row r="300" spans="1:55" ht="65.099999999999994" hidden="1" customHeight="1">
      <c r="A300" s="33">
        <v>283</v>
      </c>
      <c r="B300" s="42"/>
      <c r="C300" s="42"/>
      <c r="D300" s="42"/>
      <c r="E300" s="42"/>
      <c r="F300" s="42"/>
      <c r="G300" s="42"/>
      <c r="H300" s="42"/>
      <c r="I300" s="167"/>
      <c r="J300" s="42"/>
      <c r="K300" s="35"/>
      <c r="L300" s="35"/>
      <c r="M300" s="35"/>
      <c r="N300" s="35"/>
      <c r="O300" s="35"/>
      <c r="P300" s="35"/>
      <c r="Q300" s="35"/>
      <c r="R300" s="43"/>
      <c r="S300" s="43"/>
      <c r="T300" s="42"/>
      <c r="U300" s="42"/>
      <c r="V300" s="36"/>
      <c r="W300" s="36"/>
      <c r="X300" s="49"/>
      <c r="Y300" s="32"/>
      <c r="Z300" s="32"/>
      <c r="AA300" s="35"/>
      <c r="AB300" s="38"/>
      <c r="AC300" s="35"/>
      <c r="AD300" s="35"/>
      <c r="AE300" s="35"/>
      <c r="AF300" s="35"/>
      <c r="AG300" s="50"/>
      <c r="AH300" s="50"/>
      <c r="AI300" s="50"/>
      <c r="AJ300" s="50"/>
      <c r="AK300" s="50"/>
      <c r="AL300" s="79"/>
      <c r="AM300" s="80"/>
      <c r="AN300" s="55"/>
      <c r="AO300" s="58"/>
      <c r="AP300" s="59"/>
      <c r="AQ300" s="59"/>
      <c r="AR300" s="59"/>
      <c r="AS300" s="46"/>
      <c r="AT300" s="58"/>
      <c r="AU300" s="58"/>
      <c r="AV300" s="58"/>
      <c r="AW300" s="58"/>
      <c r="AY300" s="51"/>
      <c r="AZ300" s="51"/>
      <c r="BA300" s="51"/>
      <c r="BB300" s="199"/>
      <c r="BC300" s="199"/>
    </row>
    <row r="301" spans="1:55" ht="65.099999999999994" hidden="1" customHeight="1">
      <c r="A301" s="33">
        <v>284</v>
      </c>
      <c r="B301" s="42"/>
      <c r="C301" s="42"/>
      <c r="D301" s="42"/>
      <c r="E301" s="42"/>
      <c r="F301" s="42"/>
      <c r="G301" s="42"/>
      <c r="H301" s="42"/>
      <c r="I301" s="167"/>
      <c r="J301" s="42"/>
      <c r="K301" s="35"/>
      <c r="L301" s="35"/>
      <c r="M301" s="35"/>
      <c r="N301" s="35"/>
      <c r="O301" s="35"/>
      <c r="P301" s="35"/>
      <c r="Q301" s="35"/>
      <c r="R301" s="43"/>
      <c r="S301" s="43"/>
      <c r="T301" s="42"/>
      <c r="U301" s="42"/>
      <c r="V301" s="36"/>
      <c r="W301" s="36"/>
      <c r="X301" s="49"/>
      <c r="Y301" s="32"/>
      <c r="Z301" s="32"/>
      <c r="AA301" s="35"/>
      <c r="AB301" s="38"/>
      <c r="AC301" s="35"/>
      <c r="AD301" s="35"/>
      <c r="AE301" s="35"/>
      <c r="AF301" s="35"/>
      <c r="AG301" s="50"/>
      <c r="AH301" s="50"/>
      <c r="AI301" s="50"/>
      <c r="AJ301" s="50"/>
      <c r="AK301" s="50"/>
      <c r="AL301" s="79"/>
      <c r="AM301" s="80"/>
      <c r="AN301" s="55"/>
      <c r="AO301" s="58"/>
      <c r="AP301" s="59"/>
      <c r="AQ301" s="59"/>
      <c r="AR301" s="59"/>
      <c r="AS301" s="46"/>
      <c r="AT301" s="58"/>
      <c r="AU301" s="58"/>
      <c r="AV301" s="58"/>
      <c r="AW301" s="58"/>
      <c r="AY301" s="51"/>
      <c r="AZ301" s="51"/>
      <c r="BA301" s="51"/>
      <c r="BB301" s="199"/>
      <c r="BC301" s="199"/>
    </row>
    <row r="302" spans="1:55" ht="65.099999999999994" hidden="1" customHeight="1">
      <c r="A302" s="33">
        <v>285</v>
      </c>
      <c r="B302" s="42"/>
      <c r="C302" s="42"/>
      <c r="D302" s="42"/>
      <c r="E302" s="42"/>
      <c r="F302" s="42"/>
      <c r="G302" s="42"/>
      <c r="H302" s="42"/>
      <c r="I302" s="167"/>
      <c r="J302" s="42"/>
      <c r="K302" s="35"/>
      <c r="L302" s="35"/>
      <c r="M302" s="35"/>
      <c r="N302" s="35"/>
      <c r="O302" s="35"/>
      <c r="P302" s="35"/>
      <c r="Q302" s="35"/>
      <c r="R302" s="43"/>
      <c r="S302" s="43"/>
      <c r="T302" s="42"/>
      <c r="U302" s="42"/>
      <c r="V302" s="36"/>
      <c r="W302" s="36"/>
      <c r="X302" s="49"/>
      <c r="Y302" s="32"/>
      <c r="Z302" s="32"/>
      <c r="AA302" s="35"/>
      <c r="AB302" s="38"/>
      <c r="AC302" s="35"/>
      <c r="AD302" s="35"/>
      <c r="AE302" s="35"/>
      <c r="AF302" s="35"/>
      <c r="AG302" s="50"/>
      <c r="AH302" s="50"/>
      <c r="AI302" s="50"/>
      <c r="AJ302" s="50"/>
      <c r="AK302" s="50"/>
      <c r="AL302" s="79"/>
      <c r="AM302" s="80"/>
      <c r="AN302" s="55"/>
      <c r="AO302" s="58"/>
      <c r="AP302" s="59"/>
      <c r="AQ302" s="59"/>
      <c r="AR302" s="59"/>
      <c r="AS302" s="46"/>
      <c r="AT302" s="58"/>
      <c r="AU302" s="58"/>
      <c r="AV302" s="58"/>
      <c r="AW302" s="58"/>
      <c r="AY302" s="51"/>
      <c r="AZ302" s="51"/>
      <c r="BA302" s="51"/>
      <c r="BB302" s="199"/>
      <c r="BC302" s="199"/>
    </row>
    <row r="303" spans="1:55" ht="65.099999999999994" hidden="1" customHeight="1">
      <c r="A303" s="33">
        <v>286</v>
      </c>
      <c r="B303" s="42"/>
      <c r="C303" s="42"/>
      <c r="D303" s="42"/>
      <c r="E303" s="42"/>
      <c r="F303" s="42"/>
      <c r="G303" s="42"/>
      <c r="H303" s="42"/>
      <c r="I303" s="167"/>
      <c r="J303" s="42"/>
      <c r="K303" s="35"/>
      <c r="L303" s="35"/>
      <c r="M303" s="35"/>
      <c r="N303" s="35"/>
      <c r="O303" s="35"/>
      <c r="P303" s="35"/>
      <c r="Q303" s="35"/>
      <c r="R303" s="43"/>
      <c r="S303" s="43"/>
      <c r="T303" s="42"/>
      <c r="U303" s="42"/>
      <c r="V303" s="36"/>
      <c r="W303" s="36"/>
      <c r="X303" s="49"/>
      <c r="Y303" s="32"/>
      <c r="Z303" s="32"/>
      <c r="AA303" s="35"/>
      <c r="AB303" s="38"/>
      <c r="AC303" s="35"/>
      <c r="AD303" s="35"/>
      <c r="AE303" s="35"/>
      <c r="AF303" s="35"/>
      <c r="AG303" s="50"/>
      <c r="AH303" s="50"/>
      <c r="AI303" s="50"/>
      <c r="AJ303" s="50"/>
      <c r="AK303" s="50"/>
      <c r="AL303" s="79"/>
      <c r="AM303" s="80"/>
      <c r="AN303" s="55"/>
      <c r="AO303" s="58"/>
      <c r="AP303" s="59"/>
      <c r="AQ303" s="59"/>
      <c r="AR303" s="59"/>
      <c r="AS303" s="46"/>
      <c r="AT303" s="58"/>
      <c r="AU303" s="58"/>
      <c r="AV303" s="58"/>
      <c r="AW303" s="58"/>
      <c r="AY303" s="51"/>
      <c r="AZ303" s="51"/>
      <c r="BA303" s="51"/>
      <c r="BB303" s="199"/>
      <c r="BC303" s="199"/>
    </row>
    <row r="304" spans="1:55" ht="65.099999999999994" hidden="1" customHeight="1">
      <c r="A304" s="33">
        <v>287</v>
      </c>
      <c r="B304" s="42"/>
      <c r="C304" s="42"/>
      <c r="D304" s="42"/>
      <c r="E304" s="42"/>
      <c r="F304" s="42"/>
      <c r="G304" s="42"/>
      <c r="H304" s="42"/>
      <c r="I304" s="167"/>
      <c r="J304" s="42"/>
      <c r="K304" s="35"/>
      <c r="L304" s="35"/>
      <c r="M304" s="35"/>
      <c r="N304" s="35"/>
      <c r="O304" s="35"/>
      <c r="P304" s="35"/>
      <c r="Q304" s="35"/>
      <c r="R304" s="43"/>
      <c r="S304" s="43"/>
      <c r="T304" s="42"/>
      <c r="U304" s="42"/>
      <c r="V304" s="36"/>
      <c r="W304" s="36"/>
      <c r="X304" s="49"/>
      <c r="Y304" s="32"/>
      <c r="Z304" s="32"/>
      <c r="AA304" s="35"/>
      <c r="AB304" s="38"/>
      <c r="AC304" s="35"/>
      <c r="AD304" s="35"/>
      <c r="AE304" s="35"/>
      <c r="AF304" s="35"/>
      <c r="AG304" s="50"/>
      <c r="AH304" s="50"/>
      <c r="AI304" s="50"/>
      <c r="AJ304" s="50"/>
      <c r="AK304" s="50"/>
      <c r="AL304" s="79"/>
      <c r="AM304" s="80"/>
      <c r="AN304" s="55"/>
      <c r="AO304" s="58"/>
      <c r="AP304" s="59"/>
      <c r="AQ304" s="59"/>
      <c r="AR304" s="59"/>
      <c r="AS304" s="46"/>
      <c r="AT304" s="58"/>
      <c r="AU304" s="58"/>
      <c r="AV304" s="58"/>
      <c r="AW304" s="58"/>
      <c r="AY304" s="51"/>
      <c r="AZ304" s="51"/>
      <c r="BA304" s="51"/>
      <c r="BB304" s="199"/>
      <c r="BC304" s="199"/>
    </row>
    <row r="305" spans="1:55" ht="65.099999999999994" hidden="1" customHeight="1">
      <c r="A305" s="33">
        <v>288</v>
      </c>
      <c r="B305" s="42"/>
      <c r="C305" s="42"/>
      <c r="D305" s="42"/>
      <c r="E305" s="42"/>
      <c r="F305" s="42"/>
      <c r="G305" s="42"/>
      <c r="H305" s="42"/>
      <c r="I305" s="167"/>
      <c r="J305" s="42"/>
      <c r="K305" s="35"/>
      <c r="L305" s="35"/>
      <c r="M305" s="35"/>
      <c r="N305" s="35"/>
      <c r="O305" s="35"/>
      <c r="P305" s="35"/>
      <c r="Q305" s="35"/>
      <c r="R305" s="43"/>
      <c r="S305" s="43"/>
      <c r="T305" s="42"/>
      <c r="U305" s="42"/>
      <c r="V305" s="36"/>
      <c r="W305" s="36"/>
      <c r="X305" s="49"/>
      <c r="Y305" s="32"/>
      <c r="Z305" s="32"/>
      <c r="AA305" s="35"/>
      <c r="AB305" s="38"/>
      <c r="AC305" s="35"/>
      <c r="AD305" s="35"/>
      <c r="AE305" s="35"/>
      <c r="AF305" s="35"/>
      <c r="AG305" s="50"/>
      <c r="AH305" s="50"/>
      <c r="AI305" s="50"/>
      <c r="AJ305" s="50"/>
      <c r="AK305" s="50"/>
      <c r="AL305" s="79"/>
      <c r="AM305" s="80"/>
      <c r="AN305" s="55"/>
      <c r="AO305" s="58"/>
      <c r="AP305" s="59"/>
      <c r="AQ305" s="59"/>
      <c r="AR305" s="59"/>
      <c r="AS305" s="46"/>
      <c r="AT305" s="58"/>
      <c r="AU305" s="58"/>
      <c r="AV305" s="58"/>
      <c r="AW305" s="58"/>
      <c r="AY305" s="51"/>
      <c r="AZ305" s="51"/>
      <c r="BA305" s="51"/>
      <c r="BB305" s="199"/>
      <c r="BC305" s="199"/>
    </row>
    <row r="306" spans="1:55" ht="65.099999999999994" hidden="1" customHeight="1">
      <c r="A306" s="33">
        <v>289</v>
      </c>
      <c r="B306" s="42"/>
      <c r="C306" s="42"/>
      <c r="D306" s="42"/>
      <c r="E306" s="42"/>
      <c r="F306" s="42"/>
      <c r="G306" s="42"/>
      <c r="H306" s="42"/>
      <c r="I306" s="167"/>
      <c r="J306" s="42"/>
      <c r="K306" s="35"/>
      <c r="L306" s="35"/>
      <c r="M306" s="35"/>
      <c r="N306" s="35"/>
      <c r="O306" s="35"/>
      <c r="P306" s="35"/>
      <c r="Q306" s="35"/>
      <c r="R306" s="43"/>
      <c r="S306" s="43"/>
      <c r="T306" s="42"/>
      <c r="U306" s="42"/>
      <c r="V306" s="36"/>
      <c r="W306" s="36"/>
      <c r="X306" s="49"/>
      <c r="Y306" s="32"/>
      <c r="Z306" s="32"/>
      <c r="AA306" s="35"/>
      <c r="AB306" s="38"/>
      <c r="AC306" s="35"/>
      <c r="AD306" s="35"/>
      <c r="AE306" s="35"/>
      <c r="AF306" s="35"/>
      <c r="AG306" s="50"/>
      <c r="AH306" s="50"/>
      <c r="AI306" s="50"/>
      <c r="AJ306" s="50"/>
      <c r="AK306" s="50"/>
      <c r="AL306" s="79"/>
      <c r="AM306" s="80"/>
      <c r="AN306" s="55"/>
      <c r="AO306" s="58"/>
      <c r="AP306" s="59"/>
      <c r="AQ306" s="59"/>
      <c r="AR306" s="59"/>
      <c r="AS306" s="46"/>
      <c r="AT306" s="58"/>
      <c r="AU306" s="58"/>
      <c r="AV306" s="58"/>
      <c r="AW306" s="58"/>
      <c r="AY306" s="51"/>
      <c r="AZ306" s="51"/>
      <c r="BA306" s="51"/>
      <c r="BB306" s="199"/>
      <c r="BC306" s="199"/>
    </row>
    <row r="307" spans="1:55" ht="65.099999999999994" hidden="1" customHeight="1">
      <c r="A307" s="33">
        <v>290</v>
      </c>
      <c r="B307" s="42"/>
      <c r="C307" s="42"/>
      <c r="D307" s="42"/>
      <c r="E307" s="42"/>
      <c r="F307" s="42"/>
      <c r="G307" s="42"/>
      <c r="H307" s="42"/>
      <c r="I307" s="167"/>
      <c r="J307" s="42"/>
      <c r="K307" s="35"/>
      <c r="L307" s="35"/>
      <c r="M307" s="35"/>
      <c r="N307" s="35"/>
      <c r="O307" s="35"/>
      <c r="P307" s="35"/>
      <c r="Q307" s="35"/>
      <c r="R307" s="43"/>
      <c r="S307" s="43"/>
      <c r="T307" s="42"/>
      <c r="U307" s="42"/>
      <c r="V307" s="36"/>
      <c r="W307" s="36"/>
      <c r="X307" s="49"/>
      <c r="Y307" s="32"/>
      <c r="Z307" s="32"/>
      <c r="AA307" s="35"/>
      <c r="AB307" s="38"/>
      <c r="AC307" s="35"/>
      <c r="AD307" s="35"/>
      <c r="AE307" s="35"/>
      <c r="AF307" s="35"/>
      <c r="AG307" s="50"/>
      <c r="AH307" s="50"/>
      <c r="AI307" s="50"/>
      <c r="AJ307" s="50"/>
      <c r="AK307" s="50"/>
      <c r="AL307" s="79"/>
      <c r="AM307" s="80"/>
      <c r="AN307" s="55"/>
      <c r="AO307" s="58"/>
      <c r="AP307" s="59"/>
      <c r="AQ307" s="59"/>
      <c r="AR307" s="59"/>
      <c r="AS307" s="46"/>
      <c r="AT307" s="58"/>
      <c r="AU307" s="58"/>
      <c r="AV307" s="58"/>
      <c r="AW307" s="58"/>
      <c r="AY307" s="51"/>
      <c r="AZ307" s="51"/>
      <c r="BA307" s="51"/>
      <c r="BB307" s="199"/>
      <c r="BC307" s="199"/>
    </row>
    <row r="308" spans="1:55" ht="65.099999999999994" hidden="1" customHeight="1">
      <c r="A308" s="33">
        <v>291</v>
      </c>
      <c r="B308" s="42"/>
      <c r="C308" s="42"/>
      <c r="D308" s="42"/>
      <c r="E308" s="42"/>
      <c r="F308" s="42"/>
      <c r="G308" s="42"/>
      <c r="H308" s="42"/>
      <c r="I308" s="167"/>
      <c r="J308" s="42"/>
      <c r="K308" s="35"/>
      <c r="L308" s="35"/>
      <c r="M308" s="35"/>
      <c r="N308" s="35"/>
      <c r="O308" s="35"/>
      <c r="P308" s="35"/>
      <c r="Q308" s="35"/>
      <c r="R308" s="43"/>
      <c r="S308" s="43"/>
      <c r="T308" s="42"/>
      <c r="U308" s="42"/>
      <c r="V308" s="36"/>
      <c r="W308" s="36"/>
      <c r="X308" s="49"/>
      <c r="Y308" s="32"/>
      <c r="Z308" s="32"/>
      <c r="AA308" s="35"/>
      <c r="AB308" s="38"/>
      <c r="AC308" s="35"/>
      <c r="AD308" s="35"/>
      <c r="AE308" s="35"/>
      <c r="AF308" s="35"/>
      <c r="AG308" s="50"/>
      <c r="AH308" s="50"/>
      <c r="AI308" s="50"/>
      <c r="AJ308" s="50"/>
      <c r="AK308" s="50"/>
      <c r="AL308" s="79"/>
      <c r="AM308" s="80"/>
      <c r="AN308" s="55"/>
      <c r="AO308" s="58"/>
      <c r="AP308" s="59"/>
      <c r="AQ308" s="59"/>
      <c r="AR308" s="59"/>
      <c r="AS308" s="46"/>
      <c r="AT308" s="58"/>
      <c r="AU308" s="58"/>
      <c r="AV308" s="58"/>
      <c r="AW308" s="58"/>
      <c r="AY308" s="51"/>
      <c r="AZ308" s="51"/>
      <c r="BA308" s="51"/>
      <c r="BB308" s="199"/>
      <c r="BC308" s="199"/>
    </row>
    <row r="309" spans="1:55" ht="65.099999999999994" hidden="1" customHeight="1">
      <c r="A309" s="33">
        <v>292</v>
      </c>
      <c r="B309" s="42"/>
      <c r="C309" s="42"/>
      <c r="D309" s="42"/>
      <c r="E309" s="42"/>
      <c r="F309" s="42"/>
      <c r="G309" s="42"/>
      <c r="H309" s="42"/>
      <c r="I309" s="167"/>
      <c r="J309" s="42"/>
      <c r="K309" s="35"/>
      <c r="L309" s="35"/>
      <c r="M309" s="35"/>
      <c r="N309" s="35"/>
      <c r="O309" s="35"/>
      <c r="P309" s="35"/>
      <c r="Q309" s="35"/>
      <c r="R309" s="43"/>
      <c r="S309" s="43"/>
      <c r="T309" s="42"/>
      <c r="U309" s="42"/>
      <c r="V309" s="36"/>
      <c r="W309" s="36"/>
      <c r="X309" s="49"/>
      <c r="Y309" s="32"/>
      <c r="Z309" s="32"/>
      <c r="AA309" s="35"/>
      <c r="AB309" s="38"/>
      <c r="AC309" s="35"/>
      <c r="AD309" s="35"/>
      <c r="AE309" s="35"/>
      <c r="AF309" s="35"/>
      <c r="AG309" s="50"/>
      <c r="AH309" s="50"/>
      <c r="AI309" s="50"/>
      <c r="AJ309" s="50"/>
      <c r="AK309" s="50"/>
      <c r="AL309" s="79"/>
      <c r="AM309" s="80"/>
      <c r="AN309" s="55"/>
      <c r="AO309" s="58"/>
      <c r="AP309" s="59"/>
      <c r="AQ309" s="59"/>
      <c r="AR309" s="59"/>
      <c r="AS309" s="46"/>
      <c r="AT309" s="58"/>
      <c r="AU309" s="58"/>
      <c r="AV309" s="58"/>
      <c r="AW309" s="58"/>
      <c r="AY309" s="51"/>
      <c r="AZ309" s="51"/>
      <c r="BA309" s="51"/>
      <c r="BB309" s="199"/>
      <c r="BC309" s="199"/>
    </row>
    <row r="310" spans="1:55" ht="65.099999999999994" hidden="1" customHeight="1">
      <c r="A310" s="33">
        <v>293</v>
      </c>
      <c r="B310" s="42"/>
      <c r="C310" s="42"/>
      <c r="D310" s="42"/>
      <c r="E310" s="42"/>
      <c r="F310" s="42"/>
      <c r="G310" s="42"/>
      <c r="H310" s="42"/>
      <c r="I310" s="167"/>
      <c r="J310" s="42"/>
      <c r="K310" s="35"/>
      <c r="L310" s="35"/>
      <c r="M310" s="35"/>
      <c r="N310" s="35"/>
      <c r="O310" s="35"/>
      <c r="P310" s="35"/>
      <c r="Q310" s="35"/>
      <c r="R310" s="43"/>
      <c r="S310" s="43"/>
      <c r="T310" s="42"/>
      <c r="U310" s="42"/>
      <c r="V310" s="36"/>
      <c r="W310" s="36"/>
      <c r="X310" s="49"/>
      <c r="Y310" s="32"/>
      <c r="Z310" s="32"/>
      <c r="AA310" s="35"/>
      <c r="AB310" s="38"/>
      <c r="AC310" s="35"/>
      <c r="AD310" s="35"/>
      <c r="AE310" s="35"/>
      <c r="AF310" s="35"/>
      <c r="AG310" s="50"/>
      <c r="AH310" s="50"/>
      <c r="AI310" s="50"/>
      <c r="AJ310" s="50"/>
      <c r="AK310" s="50"/>
      <c r="AL310" s="79"/>
      <c r="AM310" s="80"/>
      <c r="AN310" s="55"/>
      <c r="AO310" s="58"/>
      <c r="AP310" s="59"/>
      <c r="AQ310" s="59"/>
      <c r="AR310" s="59"/>
      <c r="AS310" s="46"/>
      <c r="AT310" s="58"/>
      <c r="AU310" s="58"/>
      <c r="AV310" s="58"/>
      <c r="AW310" s="58"/>
      <c r="AY310" s="51"/>
      <c r="AZ310" s="51"/>
      <c r="BA310" s="51"/>
      <c r="BB310" s="199"/>
      <c r="BC310" s="199"/>
    </row>
    <row r="311" spans="1:55" ht="65.099999999999994" hidden="1" customHeight="1">
      <c r="A311" s="33">
        <v>294</v>
      </c>
      <c r="B311" s="42"/>
      <c r="C311" s="42"/>
      <c r="D311" s="42"/>
      <c r="E311" s="42"/>
      <c r="F311" s="42"/>
      <c r="G311" s="42"/>
      <c r="H311" s="42"/>
      <c r="I311" s="167"/>
      <c r="J311" s="42"/>
      <c r="K311" s="35"/>
      <c r="L311" s="35"/>
      <c r="M311" s="35"/>
      <c r="N311" s="35"/>
      <c r="O311" s="35"/>
      <c r="P311" s="35"/>
      <c r="Q311" s="35"/>
      <c r="R311" s="43"/>
      <c r="S311" s="43"/>
      <c r="T311" s="42"/>
      <c r="U311" s="42"/>
      <c r="V311" s="36"/>
      <c r="W311" s="36"/>
      <c r="X311" s="49"/>
      <c r="Y311" s="32"/>
      <c r="Z311" s="32"/>
      <c r="AA311" s="35"/>
      <c r="AB311" s="38"/>
      <c r="AC311" s="35"/>
      <c r="AD311" s="35"/>
      <c r="AE311" s="35"/>
      <c r="AF311" s="35"/>
      <c r="AG311" s="50"/>
      <c r="AH311" s="50"/>
      <c r="AI311" s="50"/>
      <c r="AJ311" s="50"/>
      <c r="AK311" s="50"/>
      <c r="AL311" s="79"/>
      <c r="AM311" s="80"/>
      <c r="AN311" s="55"/>
      <c r="AO311" s="58"/>
      <c r="AP311" s="59"/>
      <c r="AQ311" s="59"/>
      <c r="AR311" s="59"/>
      <c r="AS311" s="46"/>
      <c r="AT311" s="58"/>
      <c r="AU311" s="58"/>
      <c r="AV311" s="58"/>
      <c r="AW311" s="58"/>
      <c r="AY311" s="51"/>
      <c r="AZ311" s="51"/>
      <c r="BA311" s="51"/>
      <c r="BB311" s="199"/>
      <c r="BC311" s="199"/>
    </row>
    <row r="312" spans="1:55" ht="65.099999999999994" hidden="1" customHeight="1">
      <c r="A312" s="33">
        <v>295</v>
      </c>
      <c r="B312" s="42"/>
      <c r="C312" s="42"/>
      <c r="D312" s="42"/>
      <c r="E312" s="42"/>
      <c r="F312" s="42"/>
      <c r="G312" s="42"/>
      <c r="H312" s="42"/>
      <c r="I312" s="167"/>
      <c r="J312" s="42"/>
      <c r="K312" s="35"/>
      <c r="L312" s="35"/>
      <c r="M312" s="35"/>
      <c r="N312" s="35"/>
      <c r="O312" s="35"/>
      <c r="P312" s="35"/>
      <c r="Q312" s="35"/>
      <c r="R312" s="43"/>
      <c r="S312" s="43"/>
      <c r="T312" s="42"/>
      <c r="U312" s="42"/>
      <c r="V312" s="36"/>
      <c r="W312" s="36"/>
      <c r="X312" s="49"/>
      <c r="Y312" s="32"/>
      <c r="Z312" s="32"/>
      <c r="AA312" s="35"/>
      <c r="AB312" s="38"/>
      <c r="AC312" s="35"/>
      <c r="AD312" s="35"/>
      <c r="AE312" s="35"/>
      <c r="AF312" s="35"/>
      <c r="AG312" s="50"/>
      <c r="AH312" s="50"/>
      <c r="AI312" s="50"/>
      <c r="AJ312" s="50"/>
      <c r="AK312" s="50"/>
      <c r="AL312" s="79"/>
      <c r="AM312" s="80"/>
      <c r="AN312" s="55"/>
      <c r="AO312" s="58"/>
      <c r="AP312" s="59"/>
      <c r="AQ312" s="59"/>
      <c r="AR312" s="59"/>
      <c r="AS312" s="46"/>
      <c r="AT312" s="58"/>
      <c r="AU312" s="58"/>
      <c r="AV312" s="58"/>
      <c r="AW312" s="58"/>
      <c r="AY312" s="51"/>
      <c r="AZ312" s="51"/>
      <c r="BA312" s="51"/>
      <c r="BB312" s="199"/>
      <c r="BC312" s="199"/>
    </row>
    <row r="313" spans="1:55" ht="65.099999999999994" hidden="1" customHeight="1">
      <c r="A313" s="33">
        <v>296</v>
      </c>
      <c r="B313" s="42"/>
      <c r="C313" s="42"/>
      <c r="D313" s="42"/>
      <c r="E313" s="42"/>
      <c r="F313" s="42"/>
      <c r="G313" s="42"/>
      <c r="H313" s="42"/>
      <c r="I313" s="167"/>
      <c r="J313" s="42"/>
      <c r="K313" s="35"/>
      <c r="L313" s="35"/>
      <c r="M313" s="35"/>
      <c r="N313" s="35"/>
      <c r="O313" s="35"/>
      <c r="P313" s="35"/>
      <c r="Q313" s="35"/>
      <c r="R313" s="43"/>
      <c r="S313" s="43"/>
      <c r="T313" s="42"/>
      <c r="U313" s="42"/>
      <c r="V313" s="36"/>
      <c r="W313" s="36"/>
      <c r="X313" s="49"/>
      <c r="Y313" s="32"/>
      <c r="Z313" s="32"/>
      <c r="AA313" s="35"/>
      <c r="AB313" s="38"/>
      <c r="AC313" s="35"/>
      <c r="AD313" s="35"/>
      <c r="AE313" s="35"/>
      <c r="AF313" s="35"/>
      <c r="AG313" s="50"/>
      <c r="AH313" s="50"/>
      <c r="AI313" s="50"/>
      <c r="AJ313" s="50"/>
      <c r="AK313" s="50"/>
      <c r="AL313" s="79"/>
      <c r="AM313" s="80"/>
      <c r="AN313" s="55"/>
      <c r="AO313" s="58"/>
      <c r="AP313" s="59"/>
      <c r="AQ313" s="59"/>
      <c r="AR313" s="59"/>
      <c r="AS313" s="46"/>
      <c r="AT313" s="58"/>
      <c r="AU313" s="58"/>
      <c r="AV313" s="58"/>
      <c r="AW313" s="58"/>
      <c r="AY313" s="51"/>
      <c r="AZ313" s="51"/>
      <c r="BA313" s="51"/>
      <c r="BB313" s="199"/>
      <c r="BC313" s="199"/>
    </row>
    <row r="314" spans="1:55" ht="65.099999999999994" hidden="1" customHeight="1">
      <c r="A314" s="33">
        <v>297</v>
      </c>
      <c r="B314" s="42"/>
      <c r="C314" s="42"/>
      <c r="D314" s="42"/>
      <c r="E314" s="42"/>
      <c r="F314" s="42"/>
      <c r="G314" s="42"/>
      <c r="H314" s="42"/>
      <c r="I314" s="167"/>
      <c r="J314" s="42"/>
      <c r="K314" s="35"/>
      <c r="L314" s="35"/>
      <c r="M314" s="35"/>
      <c r="N314" s="35"/>
      <c r="O314" s="35"/>
      <c r="P314" s="35"/>
      <c r="Q314" s="35"/>
      <c r="R314" s="43"/>
      <c r="S314" s="43"/>
      <c r="T314" s="42"/>
      <c r="U314" s="42"/>
      <c r="V314" s="36"/>
      <c r="W314" s="36"/>
      <c r="X314" s="49"/>
      <c r="Y314" s="32"/>
      <c r="Z314" s="32"/>
      <c r="AA314" s="35"/>
      <c r="AB314" s="38"/>
      <c r="AC314" s="35"/>
      <c r="AD314" s="35"/>
      <c r="AE314" s="35"/>
      <c r="AF314" s="35"/>
      <c r="AG314" s="50"/>
      <c r="AH314" s="50"/>
      <c r="AI314" s="50"/>
      <c r="AJ314" s="50"/>
      <c r="AK314" s="50"/>
      <c r="AL314" s="79"/>
      <c r="AM314" s="80"/>
      <c r="AN314" s="55"/>
      <c r="AO314" s="58"/>
      <c r="AP314" s="59"/>
      <c r="AQ314" s="59"/>
      <c r="AR314" s="59"/>
      <c r="AS314" s="46"/>
      <c r="AT314" s="58"/>
      <c r="AU314" s="58"/>
      <c r="AV314" s="58"/>
      <c r="AW314" s="58"/>
      <c r="AY314" s="51"/>
      <c r="AZ314" s="51"/>
      <c r="BA314" s="51"/>
      <c r="BB314" s="199"/>
      <c r="BC314" s="199"/>
    </row>
    <row r="315" spans="1:55" ht="65.099999999999994" hidden="1" customHeight="1">
      <c r="A315" s="33">
        <v>298</v>
      </c>
      <c r="B315" s="42"/>
      <c r="C315" s="42"/>
      <c r="D315" s="42"/>
      <c r="E315" s="42"/>
      <c r="F315" s="42"/>
      <c r="G315" s="42"/>
      <c r="H315" s="42"/>
      <c r="I315" s="167"/>
      <c r="J315" s="42"/>
      <c r="K315" s="35"/>
      <c r="L315" s="35"/>
      <c r="M315" s="35"/>
      <c r="N315" s="35"/>
      <c r="O315" s="35"/>
      <c r="P315" s="35"/>
      <c r="Q315" s="35"/>
      <c r="R315" s="43"/>
      <c r="S315" s="43"/>
      <c r="T315" s="42"/>
      <c r="U315" s="42"/>
      <c r="V315" s="36"/>
      <c r="W315" s="36"/>
      <c r="X315" s="49"/>
      <c r="Y315" s="32"/>
      <c r="Z315" s="32"/>
      <c r="AA315" s="35"/>
      <c r="AB315" s="38"/>
      <c r="AC315" s="35"/>
      <c r="AD315" s="35"/>
      <c r="AE315" s="35"/>
      <c r="AF315" s="35"/>
      <c r="AG315" s="50"/>
      <c r="AH315" s="50"/>
      <c r="AI315" s="50"/>
      <c r="AJ315" s="50"/>
      <c r="AK315" s="50"/>
      <c r="AL315" s="79"/>
      <c r="AM315" s="80"/>
      <c r="AN315" s="55"/>
      <c r="AO315" s="58"/>
      <c r="AP315" s="59"/>
      <c r="AQ315" s="59"/>
      <c r="AR315" s="59"/>
      <c r="AS315" s="46"/>
      <c r="AT315" s="58"/>
      <c r="AU315" s="58"/>
      <c r="AV315" s="58"/>
      <c r="AW315" s="58"/>
      <c r="AY315" s="51"/>
      <c r="AZ315" s="51"/>
      <c r="BA315" s="51"/>
      <c r="BB315" s="199"/>
      <c r="BC315" s="199"/>
    </row>
    <row r="316" spans="1:55" ht="65.099999999999994" hidden="1" customHeight="1">
      <c r="A316" s="33">
        <v>299</v>
      </c>
      <c r="B316" s="42"/>
      <c r="C316" s="42"/>
      <c r="D316" s="42"/>
      <c r="E316" s="42"/>
      <c r="F316" s="42"/>
      <c r="G316" s="42"/>
      <c r="H316" s="42"/>
      <c r="I316" s="167"/>
      <c r="J316" s="42"/>
      <c r="K316" s="35"/>
      <c r="L316" s="35"/>
      <c r="M316" s="35"/>
      <c r="N316" s="35"/>
      <c r="O316" s="35"/>
      <c r="P316" s="35"/>
      <c r="Q316" s="35"/>
      <c r="R316" s="43"/>
      <c r="S316" s="43"/>
      <c r="T316" s="42"/>
      <c r="U316" s="42"/>
      <c r="V316" s="36"/>
      <c r="W316" s="36"/>
      <c r="X316" s="49"/>
      <c r="Y316" s="32"/>
      <c r="Z316" s="32"/>
      <c r="AA316" s="35"/>
      <c r="AB316" s="38"/>
      <c r="AC316" s="35"/>
      <c r="AD316" s="35"/>
      <c r="AE316" s="35"/>
      <c r="AF316" s="35"/>
      <c r="AG316" s="50"/>
      <c r="AH316" s="50"/>
      <c r="AI316" s="50"/>
      <c r="AJ316" s="50"/>
      <c r="AK316" s="50"/>
      <c r="AL316" s="79"/>
      <c r="AM316" s="80"/>
      <c r="AN316" s="55"/>
      <c r="AO316" s="58"/>
      <c r="AP316" s="59"/>
      <c r="AQ316" s="59"/>
      <c r="AR316" s="59"/>
      <c r="AS316" s="46"/>
      <c r="AT316" s="58"/>
      <c r="AU316" s="58"/>
      <c r="AV316" s="58"/>
      <c r="AW316" s="58"/>
      <c r="AY316" s="51"/>
      <c r="AZ316" s="51"/>
      <c r="BA316" s="51"/>
      <c r="BB316" s="199"/>
      <c r="BC316" s="199"/>
    </row>
    <row r="317" spans="1:55" ht="65.099999999999994" hidden="1" customHeight="1">
      <c r="A317" s="33">
        <v>300</v>
      </c>
      <c r="B317" s="42"/>
      <c r="C317" s="42"/>
      <c r="D317" s="42"/>
      <c r="E317" s="42"/>
      <c r="F317" s="42"/>
      <c r="G317" s="42"/>
      <c r="H317" s="42"/>
      <c r="I317" s="167"/>
      <c r="J317" s="42"/>
      <c r="K317" s="35"/>
      <c r="L317" s="35"/>
      <c r="M317" s="35"/>
      <c r="N317" s="35"/>
      <c r="O317" s="35"/>
      <c r="P317" s="35"/>
      <c r="Q317" s="35"/>
      <c r="R317" s="43"/>
      <c r="S317" s="43"/>
      <c r="T317" s="42"/>
      <c r="U317" s="42"/>
      <c r="V317" s="36"/>
      <c r="W317" s="36"/>
      <c r="X317" s="49"/>
      <c r="Y317" s="32"/>
      <c r="Z317" s="32"/>
      <c r="AA317" s="35"/>
      <c r="AB317" s="38"/>
      <c r="AC317" s="35"/>
      <c r="AD317" s="35"/>
      <c r="AE317" s="35"/>
      <c r="AF317" s="35"/>
      <c r="AG317" s="50"/>
      <c r="AH317" s="50"/>
      <c r="AI317" s="50"/>
      <c r="AJ317" s="50"/>
      <c r="AK317" s="50"/>
      <c r="AL317" s="79"/>
      <c r="AM317" s="80"/>
      <c r="AN317" s="55"/>
      <c r="AO317" s="58"/>
      <c r="AP317" s="59"/>
      <c r="AQ317" s="59"/>
      <c r="AR317" s="59"/>
      <c r="AS317" s="46"/>
      <c r="AT317" s="58"/>
      <c r="AU317" s="58"/>
      <c r="AV317" s="58"/>
      <c r="AW317" s="58"/>
      <c r="AY317" s="51"/>
      <c r="AZ317" s="51"/>
      <c r="BA317" s="51"/>
      <c r="BB317" s="199"/>
      <c r="BC317" s="199"/>
    </row>
    <row r="318" spans="1:55" ht="65.099999999999994" hidden="1" customHeight="1">
      <c r="A318" s="33">
        <v>301</v>
      </c>
      <c r="B318" s="42"/>
      <c r="C318" s="42"/>
      <c r="D318" s="42"/>
      <c r="E318" s="42"/>
      <c r="F318" s="42"/>
      <c r="G318" s="42"/>
      <c r="H318" s="42"/>
      <c r="I318" s="167"/>
      <c r="J318" s="42"/>
      <c r="K318" s="35"/>
      <c r="L318" s="35"/>
      <c r="M318" s="35"/>
      <c r="N318" s="35"/>
      <c r="O318" s="35"/>
      <c r="P318" s="35"/>
      <c r="Q318" s="35"/>
      <c r="R318" s="43"/>
      <c r="S318" s="43"/>
      <c r="T318" s="42"/>
      <c r="U318" s="42"/>
      <c r="V318" s="36"/>
      <c r="W318" s="36"/>
      <c r="X318" s="49"/>
      <c r="Y318" s="32"/>
      <c r="Z318" s="32"/>
      <c r="AA318" s="35"/>
      <c r="AB318" s="38"/>
      <c r="AC318" s="35"/>
      <c r="AD318" s="35"/>
      <c r="AE318" s="35"/>
      <c r="AF318" s="35"/>
      <c r="AG318" s="50"/>
      <c r="AH318" s="50"/>
      <c r="AI318" s="50"/>
      <c r="AJ318" s="50"/>
      <c r="AK318" s="50"/>
      <c r="AL318" s="79"/>
      <c r="AM318" s="80"/>
      <c r="AN318" s="55"/>
      <c r="AO318" s="58"/>
      <c r="AP318" s="59"/>
      <c r="AQ318" s="59"/>
      <c r="AR318" s="59"/>
      <c r="AS318" s="46"/>
      <c r="AT318" s="58"/>
      <c r="AU318" s="58"/>
      <c r="AV318" s="58"/>
      <c r="AW318" s="58"/>
      <c r="AY318" s="51"/>
      <c r="AZ318" s="51"/>
      <c r="BA318" s="51"/>
      <c r="BB318" s="199"/>
      <c r="BC318" s="199"/>
    </row>
    <row r="319" spans="1:55" ht="65.099999999999994" hidden="1" customHeight="1">
      <c r="A319" s="33">
        <v>302</v>
      </c>
      <c r="B319" s="42"/>
      <c r="C319" s="42"/>
      <c r="D319" s="42"/>
      <c r="E319" s="42"/>
      <c r="F319" s="42"/>
      <c r="G319" s="42"/>
      <c r="H319" s="42"/>
      <c r="I319" s="167"/>
      <c r="J319" s="42"/>
      <c r="K319" s="35"/>
      <c r="L319" s="35"/>
      <c r="M319" s="35"/>
      <c r="N319" s="35"/>
      <c r="O319" s="35"/>
      <c r="P319" s="35"/>
      <c r="Q319" s="35"/>
      <c r="R319" s="43"/>
      <c r="S319" s="43"/>
      <c r="T319" s="42"/>
      <c r="U319" s="42"/>
      <c r="V319" s="36"/>
      <c r="W319" s="36"/>
      <c r="X319" s="49"/>
      <c r="Y319" s="32"/>
      <c r="Z319" s="32"/>
      <c r="AA319" s="35"/>
      <c r="AB319" s="38"/>
      <c r="AC319" s="35"/>
      <c r="AD319" s="35"/>
      <c r="AE319" s="35"/>
      <c r="AF319" s="35"/>
      <c r="AG319" s="50"/>
      <c r="AH319" s="50"/>
      <c r="AI319" s="50"/>
      <c r="AJ319" s="50"/>
      <c r="AK319" s="50"/>
      <c r="AL319" s="79"/>
      <c r="AM319" s="80"/>
      <c r="AN319" s="55"/>
      <c r="AO319" s="58"/>
      <c r="AP319" s="59"/>
      <c r="AQ319" s="59"/>
      <c r="AR319" s="59"/>
      <c r="AS319" s="46"/>
      <c r="AT319" s="58"/>
      <c r="AU319" s="58"/>
      <c r="AV319" s="58"/>
      <c r="AW319" s="58"/>
      <c r="AY319" s="51"/>
      <c r="AZ319" s="51"/>
      <c r="BA319" s="51"/>
      <c r="BB319" s="199"/>
      <c r="BC319" s="199"/>
    </row>
    <row r="320" spans="1:55" ht="65.099999999999994" hidden="1" customHeight="1">
      <c r="A320" s="33">
        <v>303</v>
      </c>
      <c r="B320" s="42"/>
      <c r="C320" s="42"/>
      <c r="D320" s="42"/>
      <c r="E320" s="42"/>
      <c r="F320" s="42"/>
      <c r="G320" s="42"/>
      <c r="H320" s="42"/>
      <c r="I320" s="167"/>
      <c r="J320" s="42"/>
      <c r="K320" s="35"/>
      <c r="L320" s="35"/>
      <c r="M320" s="35"/>
      <c r="N320" s="35"/>
      <c r="O320" s="35"/>
      <c r="P320" s="35"/>
      <c r="Q320" s="35"/>
      <c r="R320" s="43"/>
      <c r="S320" s="43"/>
      <c r="T320" s="42"/>
      <c r="U320" s="42"/>
      <c r="V320" s="36"/>
      <c r="W320" s="36"/>
      <c r="X320" s="49"/>
      <c r="Y320" s="32"/>
      <c r="Z320" s="32"/>
      <c r="AA320" s="35"/>
      <c r="AB320" s="38"/>
      <c r="AC320" s="35"/>
      <c r="AD320" s="35"/>
      <c r="AE320" s="35"/>
      <c r="AF320" s="35"/>
      <c r="AG320" s="50"/>
      <c r="AH320" s="50"/>
      <c r="AI320" s="50"/>
      <c r="AJ320" s="50"/>
      <c r="AK320" s="50"/>
      <c r="AL320" s="79"/>
      <c r="AM320" s="80"/>
      <c r="AN320" s="55"/>
      <c r="AO320" s="58"/>
      <c r="AP320" s="59"/>
      <c r="AQ320" s="59"/>
      <c r="AR320" s="59"/>
      <c r="AS320" s="46"/>
      <c r="AT320" s="58"/>
      <c r="AU320" s="58"/>
      <c r="AV320" s="58"/>
      <c r="AW320" s="58"/>
      <c r="AY320" s="51"/>
      <c r="AZ320" s="51"/>
      <c r="BA320" s="51"/>
      <c r="BB320" s="199"/>
      <c r="BC320" s="199"/>
    </row>
    <row r="321" spans="1:55" ht="65.099999999999994" hidden="1" customHeight="1">
      <c r="A321" s="33">
        <v>304</v>
      </c>
      <c r="B321" s="42"/>
      <c r="C321" s="42"/>
      <c r="D321" s="42"/>
      <c r="E321" s="42"/>
      <c r="F321" s="42"/>
      <c r="G321" s="42"/>
      <c r="H321" s="42"/>
      <c r="I321" s="167"/>
      <c r="J321" s="42"/>
      <c r="K321" s="35"/>
      <c r="L321" s="35"/>
      <c r="M321" s="35"/>
      <c r="N321" s="35"/>
      <c r="O321" s="35"/>
      <c r="P321" s="35"/>
      <c r="Q321" s="35"/>
      <c r="R321" s="43"/>
      <c r="S321" s="43"/>
      <c r="T321" s="42"/>
      <c r="U321" s="42"/>
      <c r="V321" s="36"/>
      <c r="W321" s="36"/>
      <c r="X321" s="49"/>
      <c r="Y321" s="32"/>
      <c r="Z321" s="32"/>
      <c r="AA321" s="35"/>
      <c r="AB321" s="38"/>
      <c r="AC321" s="35"/>
      <c r="AD321" s="35"/>
      <c r="AE321" s="35"/>
      <c r="AF321" s="35"/>
      <c r="AG321" s="50"/>
      <c r="AH321" s="50"/>
      <c r="AI321" s="50"/>
      <c r="AJ321" s="50"/>
      <c r="AK321" s="50"/>
      <c r="AL321" s="79"/>
      <c r="AM321" s="80"/>
      <c r="AN321" s="55"/>
      <c r="AO321" s="58"/>
      <c r="AP321" s="59"/>
      <c r="AQ321" s="59"/>
      <c r="AR321" s="59"/>
      <c r="AS321" s="46"/>
      <c r="AT321" s="58"/>
      <c r="AU321" s="58"/>
      <c r="AV321" s="58"/>
      <c r="AW321" s="58"/>
      <c r="AY321" s="51"/>
      <c r="AZ321" s="51"/>
      <c r="BA321" s="51"/>
      <c r="BB321" s="199"/>
      <c r="BC321" s="199"/>
    </row>
    <row r="322" spans="1:55" ht="65.099999999999994" hidden="1" customHeight="1">
      <c r="A322" s="33">
        <v>305</v>
      </c>
      <c r="B322" s="42"/>
      <c r="C322" s="42"/>
      <c r="D322" s="42"/>
      <c r="E322" s="42"/>
      <c r="F322" s="42"/>
      <c r="G322" s="42"/>
      <c r="H322" s="42"/>
      <c r="I322" s="167"/>
      <c r="J322" s="42"/>
      <c r="K322" s="35"/>
      <c r="L322" s="35"/>
      <c r="M322" s="35"/>
      <c r="N322" s="35"/>
      <c r="O322" s="35"/>
      <c r="P322" s="35"/>
      <c r="Q322" s="35"/>
      <c r="R322" s="43"/>
      <c r="S322" s="43"/>
      <c r="T322" s="42"/>
      <c r="U322" s="42"/>
      <c r="V322" s="36"/>
      <c r="W322" s="36"/>
      <c r="X322" s="49"/>
      <c r="Y322" s="32"/>
      <c r="Z322" s="32"/>
      <c r="AA322" s="35"/>
      <c r="AB322" s="38"/>
      <c r="AC322" s="35"/>
      <c r="AD322" s="35"/>
      <c r="AE322" s="35"/>
      <c r="AF322" s="35"/>
      <c r="AG322" s="50"/>
      <c r="AH322" s="50"/>
      <c r="AI322" s="50"/>
      <c r="AJ322" s="50"/>
      <c r="AK322" s="50"/>
      <c r="AL322" s="79"/>
      <c r="AM322" s="80"/>
      <c r="AN322" s="55"/>
      <c r="AO322" s="58"/>
      <c r="AP322" s="59"/>
      <c r="AQ322" s="59"/>
      <c r="AR322" s="59"/>
      <c r="AS322" s="46"/>
      <c r="AT322" s="58"/>
      <c r="AU322" s="58"/>
      <c r="AV322" s="58"/>
      <c r="AW322" s="58"/>
      <c r="AY322" s="51"/>
      <c r="AZ322" s="51"/>
      <c r="BA322" s="51"/>
      <c r="BB322" s="199"/>
      <c r="BC322" s="199"/>
    </row>
    <row r="323" spans="1:55" ht="65.099999999999994" hidden="1" customHeight="1">
      <c r="A323" s="33">
        <v>306</v>
      </c>
      <c r="B323" s="42"/>
      <c r="C323" s="42"/>
      <c r="D323" s="42"/>
      <c r="E323" s="42"/>
      <c r="F323" s="42"/>
      <c r="G323" s="42"/>
      <c r="H323" s="42"/>
      <c r="I323" s="167"/>
      <c r="J323" s="42"/>
      <c r="K323" s="35"/>
      <c r="L323" s="35"/>
      <c r="M323" s="35"/>
      <c r="N323" s="35"/>
      <c r="O323" s="35"/>
      <c r="P323" s="35"/>
      <c r="Q323" s="35"/>
      <c r="R323" s="43"/>
      <c r="S323" s="43"/>
      <c r="T323" s="42"/>
      <c r="U323" s="42"/>
      <c r="V323" s="36"/>
      <c r="W323" s="36"/>
      <c r="X323" s="49"/>
      <c r="Y323" s="32"/>
      <c r="Z323" s="32"/>
      <c r="AA323" s="35"/>
      <c r="AB323" s="38"/>
      <c r="AC323" s="35"/>
      <c r="AD323" s="35"/>
      <c r="AE323" s="35"/>
      <c r="AF323" s="35"/>
      <c r="AG323" s="50"/>
      <c r="AH323" s="50"/>
      <c r="AI323" s="50"/>
      <c r="AJ323" s="50"/>
      <c r="AK323" s="50"/>
      <c r="AL323" s="79"/>
      <c r="AM323" s="80"/>
      <c r="AN323" s="55"/>
      <c r="AO323" s="58"/>
      <c r="AP323" s="59"/>
      <c r="AQ323" s="59"/>
      <c r="AR323" s="59"/>
      <c r="AS323" s="46"/>
      <c r="AT323" s="58"/>
      <c r="AU323" s="58"/>
      <c r="AV323" s="58"/>
      <c r="AW323" s="58"/>
      <c r="AY323" s="51"/>
      <c r="AZ323" s="51"/>
      <c r="BA323" s="51"/>
      <c r="BB323" s="199"/>
      <c r="BC323" s="199"/>
    </row>
    <row r="324" spans="1:55" ht="65.099999999999994" hidden="1" customHeight="1">
      <c r="A324" s="33">
        <v>307</v>
      </c>
      <c r="B324" s="42"/>
      <c r="C324" s="42"/>
      <c r="D324" s="42"/>
      <c r="E324" s="42"/>
      <c r="F324" s="42"/>
      <c r="G324" s="42"/>
      <c r="H324" s="42"/>
      <c r="I324" s="167"/>
      <c r="J324" s="42"/>
      <c r="K324" s="35"/>
      <c r="L324" s="35"/>
      <c r="M324" s="35"/>
      <c r="N324" s="35"/>
      <c r="O324" s="35"/>
      <c r="P324" s="35"/>
      <c r="Q324" s="35"/>
      <c r="R324" s="43"/>
      <c r="S324" s="43"/>
      <c r="T324" s="42"/>
      <c r="U324" s="42"/>
      <c r="V324" s="36"/>
      <c r="W324" s="36"/>
      <c r="X324" s="49"/>
      <c r="Y324" s="32"/>
      <c r="Z324" s="32"/>
      <c r="AA324" s="35"/>
      <c r="AB324" s="38"/>
      <c r="AC324" s="35"/>
      <c r="AD324" s="35"/>
      <c r="AE324" s="35"/>
      <c r="AF324" s="35"/>
      <c r="AG324" s="50"/>
      <c r="AH324" s="50"/>
      <c r="AI324" s="50"/>
      <c r="AJ324" s="50"/>
      <c r="AK324" s="50"/>
      <c r="AL324" s="79"/>
      <c r="AM324" s="80"/>
      <c r="AN324" s="55"/>
      <c r="AO324" s="58"/>
      <c r="AP324" s="59"/>
      <c r="AQ324" s="59"/>
      <c r="AR324" s="59"/>
      <c r="AS324" s="46"/>
      <c r="AT324" s="58"/>
      <c r="AU324" s="58"/>
      <c r="AV324" s="58"/>
      <c r="AW324" s="58"/>
      <c r="AY324" s="51"/>
      <c r="AZ324" s="51"/>
      <c r="BA324" s="51"/>
      <c r="BB324" s="199"/>
      <c r="BC324" s="199"/>
    </row>
    <row r="325" spans="1:55" ht="65.099999999999994" hidden="1" customHeight="1">
      <c r="A325" s="33">
        <v>308</v>
      </c>
      <c r="B325" s="42"/>
      <c r="C325" s="42"/>
      <c r="D325" s="42"/>
      <c r="E325" s="42"/>
      <c r="F325" s="42"/>
      <c r="G325" s="42"/>
      <c r="H325" s="42"/>
      <c r="I325" s="167"/>
      <c r="J325" s="42"/>
      <c r="K325" s="35"/>
      <c r="L325" s="35"/>
      <c r="M325" s="35"/>
      <c r="N325" s="35"/>
      <c r="O325" s="35"/>
      <c r="P325" s="35"/>
      <c r="Q325" s="35"/>
      <c r="R325" s="43"/>
      <c r="S325" s="43"/>
      <c r="T325" s="42"/>
      <c r="U325" s="42"/>
      <c r="V325" s="36"/>
      <c r="W325" s="36"/>
      <c r="X325" s="49"/>
      <c r="Y325" s="32"/>
      <c r="Z325" s="32"/>
      <c r="AA325" s="35"/>
      <c r="AB325" s="38"/>
      <c r="AC325" s="35"/>
      <c r="AD325" s="35"/>
      <c r="AE325" s="35"/>
      <c r="AF325" s="35"/>
      <c r="AG325" s="50"/>
      <c r="AH325" s="50"/>
      <c r="AI325" s="50"/>
      <c r="AJ325" s="50"/>
      <c r="AK325" s="50"/>
      <c r="AL325" s="79"/>
      <c r="AM325" s="80"/>
      <c r="AN325" s="55"/>
      <c r="AO325" s="58"/>
      <c r="AP325" s="59"/>
      <c r="AQ325" s="59"/>
      <c r="AR325" s="59"/>
      <c r="AS325" s="46"/>
      <c r="AT325" s="58"/>
      <c r="AU325" s="58"/>
      <c r="AV325" s="58"/>
      <c r="AW325" s="58"/>
      <c r="AY325" s="51"/>
      <c r="AZ325" s="51"/>
      <c r="BA325" s="51"/>
      <c r="BB325" s="199"/>
      <c r="BC325" s="199"/>
    </row>
    <row r="326" spans="1:55" ht="65.099999999999994" hidden="1" customHeight="1">
      <c r="A326" s="33">
        <v>309</v>
      </c>
      <c r="B326" s="42"/>
      <c r="C326" s="42"/>
      <c r="D326" s="42"/>
      <c r="E326" s="42"/>
      <c r="F326" s="42"/>
      <c r="G326" s="42"/>
      <c r="H326" s="42"/>
      <c r="I326" s="167"/>
      <c r="J326" s="42"/>
      <c r="K326" s="35"/>
      <c r="L326" s="35"/>
      <c r="M326" s="35"/>
      <c r="N326" s="35"/>
      <c r="O326" s="35"/>
      <c r="P326" s="35"/>
      <c r="Q326" s="35"/>
      <c r="R326" s="43"/>
      <c r="S326" s="43"/>
      <c r="T326" s="42"/>
      <c r="U326" s="42"/>
      <c r="V326" s="36"/>
      <c r="W326" s="36"/>
      <c r="X326" s="49"/>
      <c r="Y326" s="32"/>
      <c r="Z326" s="32"/>
      <c r="AA326" s="35"/>
      <c r="AB326" s="38"/>
      <c r="AC326" s="35"/>
      <c r="AD326" s="35"/>
      <c r="AE326" s="35"/>
      <c r="AF326" s="35"/>
      <c r="AG326" s="50"/>
      <c r="AH326" s="50"/>
      <c r="AI326" s="50"/>
      <c r="AJ326" s="50"/>
      <c r="AK326" s="50"/>
      <c r="AL326" s="79"/>
      <c r="AM326" s="80"/>
      <c r="AN326" s="55"/>
      <c r="AO326" s="58"/>
      <c r="AP326" s="59"/>
      <c r="AQ326" s="59"/>
      <c r="AR326" s="59"/>
      <c r="AS326" s="46"/>
      <c r="AT326" s="58"/>
      <c r="AU326" s="58"/>
      <c r="AV326" s="58"/>
      <c r="AW326" s="58"/>
      <c r="AY326" s="51"/>
      <c r="AZ326" s="51"/>
      <c r="BA326" s="51"/>
      <c r="BB326" s="199"/>
      <c r="BC326" s="199"/>
    </row>
    <row r="327" spans="1:55" ht="65.099999999999994" hidden="1" customHeight="1">
      <c r="A327" s="33">
        <v>310</v>
      </c>
      <c r="B327" s="42"/>
      <c r="C327" s="42"/>
      <c r="D327" s="42"/>
      <c r="E327" s="42"/>
      <c r="F327" s="42"/>
      <c r="G327" s="42"/>
      <c r="H327" s="42"/>
      <c r="I327" s="167"/>
      <c r="J327" s="42"/>
      <c r="K327" s="35"/>
      <c r="L327" s="35"/>
      <c r="M327" s="35"/>
      <c r="N327" s="35"/>
      <c r="O327" s="35"/>
      <c r="P327" s="35"/>
      <c r="Q327" s="35"/>
      <c r="R327" s="43"/>
      <c r="S327" s="43"/>
      <c r="T327" s="42"/>
      <c r="U327" s="42"/>
      <c r="V327" s="36"/>
      <c r="W327" s="36"/>
      <c r="X327" s="49"/>
      <c r="Y327" s="32"/>
      <c r="Z327" s="32"/>
      <c r="AA327" s="35"/>
      <c r="AB327" s="38"/>
      <c r="AC327" s="35"/>
      <c r="AD327" s="35"/>
      <c r="AE327" s="35"/>
      <c r="AF327" s="35"/>
      <c r="AG327" s="50"/>
      <c r="AH327" s="50"/>
      <c r="AI327" s="50"/>
      <c r="AJ327" s="50"/>
      <c r="AK327" s="50"/>
      <c r="AL327" s="79"/>
      <c r="AM327" s="80"/>
      <c r="AN327" s="55"/>
      <c r="AO327" s="58"/>
      <c r="AP327" s="59"/>
      <c r="AQ327" s="59"/>
      <c r="AR327" s="59"/>
      <c r="AS327" s="46"/>
      <c r="AT327" s="58"/>
      <c r="AU327" s="58"/>
      <c r="AV327" s="58"/>
      <c r="AW327" s="58"/>
      <c r="AY327" s="51"/>
      <c r="AZ327" s="51"/>
      <c r="BA327" s="51"/>
      <c r="BB327" s="199"/>
      <c r="BC327" s="199"/>
    </row>
    <row r="328" spans="1:55" ht="65.099999999999994" hidden="1" customHeight="1">
      <c r="A328" s="33">
        <v>311</v>
      </c>
      <c r="B328" s="42"/>
      <c r="C328" s="42"/>
      <c r="D328" s="42"/>
      <c r="E328" s="42"/>
      <c r="F328" s="42"/>
      <c r="G328" s="42"/>
      <c r="H328" s="42"/>
      <c r="I328" s="167"/>
      <c r="J328" s="42"/>
      <c r="K328" s="35"/>
      <c r="L328" s="35"/>
      <c r="M328" s="35"/>
      <c r="N328" s="35"/>
      <c r="O328" s="35"/>
      <c r="P328" s="35"/>
      <c r="Q328" s="35"/>
      <c r="R328" s="43"/>
      <c r="S328" s="43"/>
      <c r="T328" s="42"/>
      <c r="U328" s="42"/>
      <c r="V328" s="36"/>
      <c r="W328" s="36"/>
      <c r="X328" s="49"/>
      <c r="Y328" s="32"/>
      <c r="Z328" s="32"/>
      <c r="AA328" s="35"/>
      <c r="AB328" s="38"/>
      <c r="AC328" s="35"/>
      <c r="AD328" s="35"/>
      <c r="AE328" s="35"/>
      <c r="AF328" s="35"/>
      <c r="AG328" s="50"/>
      <c r="AH328" s="50"/>
      <c r="AI328" s="50"/>
      <c r="AJ328" s="50"/>
      <c r="AK328" s="50"/>
      <c r="AL328" s="79"/>
      <c r="AM328" s="80"/>
      <c r="AN328" s="55"/>
      <c r="AO328" s="58"/>
      <c r="AP328" s="59"/>
      <c r="AQ328" s="59"/>
      <c r="AR328" s="59"/>
      <c r="AS328" s="46"/>
      <c r="AT328" s="58"/>
      <c r="AU328" s="58"/>
      <c r="AV328" s="58"/>
      <c r="AW328" s="58"/>
      <c r="AY328" s="51"/>
      <c r="AZ328" s="51"/>
      <c r="BA328" s="51"/>
      <c r="BB328" s="199"/>
      <c r="BC328" s="199"/>
    </row>
    <row r="329" spans="1:55" ht="65.099999999999994" hidden="1" customHeight="1">
      <c r="A329" s="33">
        <v>312</v>
      </c>
      <c r="B329" s="42"/>
      <c r="C329" s="42"/>
      <c r="D329" s="42"/>
      <c r="E329" s="42"/>
      <c r="F329" s="42"/>
      <c r="G329" s="42"/>
      <c r="H329" s="42"/>
      <c r="I329" s="167"/>
      <c r="J329" s="42"/>
      <c r="K329" s="35"/>
      <c r="L329" s="35"/>
      <c r="M329" s="35"/>
      <c r="N329" s="35"/>
      <c r="O329" s="35"/>
      <c r="P329" s="35"/>
      <c r="Q329" s="35"/>
      <c r="R329" s="43"/>
      <c r="S329" s="43"/>
      <c r="T329" s="42"/>
      <c r="U329" s="42"/>
      <c r="V329" s="36"/>
      <c r="W329" s="36"/>
      <c r="X329" s="49"/>
      <c r="Y329" s="32"/>
      <c r="Z329" s="32"/>
      <c r="AA329" s="35"/>
      <c r="AB329" s="38"/>
      <c r="AC329" s="35"/>
      <c r="AD329" s="35"/>
      <c r="AE329" s="35"/>
      <c r="AF329" s="35"/>
      <c r="AG329" s="50"/>
      <c r="AH329" s="50"/>
      <c r="AI329" s="50"/>
      <c r="AJ329" s="50"/>
      <c r="AK329" s="50"/>
      <c r="AL329" s="79"/>
      <c r="AM329" s="80"/>
      <c r="AN329" s="55"/>
      <c r="AO329" s="58"/>
      <c r="AP329" s="59"/>
      <c r="AQ329" s="59"/>
      <c r="AR329" s="59"/>
      <c r="AS329" s="46"/>
      <c r="AT329" s="58"/>
      <c r="AU329" s="58"/>
      <c r="AV329" s="58"/>
      <c r="AW329" s="58"/>
      <c r="AY329" s="51"/>
      <c r="AZ329" s="51"/>
      <c r="BA329" s="51"/>
      <c r="BB329" s="199"/>
      <c r="BC329" s="199"/>
    </row>
    <row r="330" spans="1:55" ht="65.099999999999994" hidden="1" customHeight="1">
      <c r="A330" s="33">
        <v>313</v>
      </c>
      <c r="B330" s="42"/>
      <c r="C330" s="42"/>
      <c r="D330" s="42"/>
      <c r="E330" s="42"/>
      <c r="F330" s="42"/>
      <c r="G330" s="42"/>
      <c r="H330" s="42"/>
      <c r="I330" s="167"/>
      <c r="J330" s="42"/>
      <c r="K330" s="35"/>
      <c r="L330" s="35"/>
      <c r="M330" s="35"/>
      <c r="N330" s="35"/>
      <c r="O330" s="35"/>
      <c r="P330" s="35"/>
      <c r="Q330" s="35"/>
      <c r="R330" s="43"/>
      <c r="S330" s="43"/>
      <c r="T330" s="42"/>
      <c r="U330" s="42"/>
      <c r="V330" s="36"/>
      <c r="W330" s="36"/>
      <c r="X330" s="49"/>
      <c r="Y330" s="32"/>
      <c r="Z330" s="32"/>
      <c r="AA330" s="35"/>
      <c r="AB330" s="38"/>
      <c r="AC330" s="35"/>
      <c r="AD330" s="35"/>
      <c r="AE330" s="35"/>
      <c r="AF330" s="35"/>
      <c r="AG330" s="50"/>
      <c r="AH330" s="50"/>
      <c r="AI330" s="50"/>
      <c r="AJ330" s="50"/>
      <c r="AK330" s="50"/>
      <c r="AL330" s="79"/>
      <c r="AM330" s="80"/>
      <c r="AN330" s="55"/>
      <c r="AO330" s="58"/>
      <c r="AP330" s="59"/>
      <c r="AQ330" s="59"/>
      <c r="AR330" s="59"/>
      <c r="AS330" s="46"/>
      <c r="AT330" s="58"/>
      <c r="AU330" s="58"/>
      <c r="AV330" s="58"/>
      <c r="AW330" s="58"/>
      <c r="AY330" s="51"/>
      <c r="AZ330" s="51"/>
      <c r="BA330" s="51"/>
      <c r="BB330" s="199"/>
      <c r="BC330" s="199"/>
    </row>
    <row r="331" spans="1:55" ht="65.099999999999994" hidden="1" customHeight="1">
      <c r="A331" s="33">
        <v>314</v>
      </c>
      <c r="B331" s="42"/>
      <c r="C331" s="42"/>
      <c r="D331" s="42"/>
      <c r="E331" s="42"/>
      <c r="F331" s="42"/>
      <c r="G331" s="42"/>
      <c r="H331" s="42"/>
      <c r="I331" s="167"/>
      <c r="J331" s="42"/>
      <c r="K331" s="35"/>
      <c r="L331" s="35"/>
      <c r="M331" s="35"/>
      <c r="N331" s="35"/>
      <c r="O331" s="35"/>
      <c r="P331" s="35"/>
      <c r="Q331" s="35"/>
      <c r="R331" s="43"/>
      <c r="S331" s="43"/>
      <c r="T331" s="42"/>
      <c r="U331" s="42"/>
      <c r="V331" s="36"/>
      <c r="W331" s="36"/>
      <c r="X331" s="49"/>
      <c r="Y331" s="32"/>
      <c r="Z331" s="32"/>
      <c r="AA331" s="35"/>
      <c r="AB331" s="38"/>
      <c r="AC331" s="35"/>
      <c r="AD331" s="35"/>
      <c r="AE331" s="35"/>
      <c r="AF331" s="35"/>
      <c r="AG331" s="50"/>
      <c r="AH331" s="50"/>
      <c r="AI331" s="50"/>
      <c r="AJ331" s="50"/>
      <c r="AK331" s="50"/>
      <c r="AL331" s="79"/>
      <c r="AM331" s="80"/>
      <c r="AN331" s="55"/>
      <c r="AO331" s="58"/>
      <c r="AP331" s="59"/>
      <c r="AQ331" s="59"/>
      <c r="AR331" s="59"/>
      <c r="AS331" s="46"/>
      <c r="AT331" s="58"/>
      <c r="AU331" s="58"/>
      <c r="AV331" s="58"/>
      <c r="AW331" s="58"/>
      <c r="AY331" s="51"/>
      <c r="AZ331" s="51"/>
      <c r="BA331" s="51"/>
      <c r="BB331" s="199"/>
      <c r="BC331" s="199"/>
    </row>
    <row r="332" spans="1:55" ht="65.099999999999994" hidden="1" customHeight="1">
      <c r="A332" s="33">
        <v>315</v>
      </c>
      <c r="B332" s="42"/>
      <c r="C332" s="42"/>
      <c r="D332" s="42"/>
      <c r="E332" s="42"/>
      <c r="F332" s="42"/>
      <c r="G332" s="42"/>
      <c r="H332" s="42"/>
      <c r="I332" s="167"/>
      <c r="J332" s="42"/>
      <c r="K332" s="35"/>
      <c r="L332" s="35"/>
      <c r="M332" s="35"/>
      <c r="N332" s="35"/>
      <c r="O332" s="35"/>
      <c r="P332" s="35"/>
      <c r="Q332" s="35"/>
      <c r="R332" s="43"/>
      <c r="S332" s="43"/>
      <c r="T332" s="42"/>
      <c r="U332" s="42"/>
      <c r="V332" s="36"/>
      <c r="W332" s="36"/>
      <c r="X332" s="49"/>
      <c r="Y332" s="32"/>
      <c r="Z332" s="32"/>
      <c r="AA332" s="35"/>
      <c r="AB332" s="38"/>
      <c r="AC332" s="35"/>
      <c r="AD332" s="35"/>
      <c r="AE332" s="35"/>
      <c r="AF332" s="35"/>
      <c r="AG332" s="50"/>
      <c r="AH332" s="50"/>
      <c r="AI332" s="50"/>
      <c r="AJ332" s="50"/>
      <c r="AK332" s="50"/>
      <c r="AL332" s="79"/>
      <c r="AM332" s="80"/>
      <c r="AN332" s="55"/>
      <c r="AO332" s="58"/>
      <c r="AP332" s="59"/>
      <c r="AQ332" s="59"/>
      <c r="AR332" s="59"/>
      <c r="AS332" s="46"/>
      <c r="AT332" s="58"/>
      <c r="AU332" s="58"/>
      <c r="AV332" s="58"/>
      <c r="AW332" s="58"/>
      <c r="AY332" s="51"/>
      <c r="AZ332" s="51"/>
      <c r="BA332" s="51"/>
      <c r="BB332" s="199"/>
      <c r="BC332" s="199"/>
    </row>
    <row r="333" spans="1:55" ht="65.099999999999994" hidden="1" customHeight="1">
      <c r="A333" s="33">
        <v>316</v>
      </c>
      <c r="B333" s="42"/>
      <c r="C333" s="42"/>
      <c r="D333" s="42"/>
      <c r="E333" s="42"/>
      <c r="F333" s="42"/>
      <c r="G333" s="42"/>
      <c r="H333" s="42"/>
      <c r="I333" s="167"/>
      <c r="J333" s="42"/>
      <c r="K333" s="35"/>
      <c r="L333" s="35"/>
      <c r="M333" s="35"/>
      <c r="N333" s="35"/>
      <c r="O333" s="35"/>
      <c r="P333" s="35"/>
      <c r="Q333" s="35"/>
      <c r="R333" s="43"/>
      <c r="S333" s="43"/>
      <c r="T333" s="42"/>
      <c r="U333" s="42"/>
      <c r="V333" s="36"/>
      <c r="W333" s="36"/>
      <c r="X333" s="49"/>
      <c r="Y333" s="32"/>
      <c r="Z333" s="32"/>
      <c r="AA333" s="35"/>
      <c r="AB333" s="38"/>
      <c r="AC333" s="35"/>
      <c r="AD333" s="35"/>
      <c r="AE333" s="35"/>
      <c r="AF333" s="35"/>
      <c r="AG333" s="50"/>
      <c r="AH333" s="50"/>
      <c r="AI333" s="50"/>
      <c r="AJ333" s="50"/>
      <c r="AK333" s="50"/>
      <c r="AL333" s="79"/>
      <c r="AM333" s="80"/>
      <c r="AN333" s="55"/>
      <c r="AO333" s="58"/>
      <c r="AP333" s="59"/>
      <c r="AQ333" s="59"/>
      <c r="AR333" s="59"/>
      <c r="AS333" s="46"/>
      <c r="AT333" s="58"/>
      <c r="AU333" s="58"/>
      <c r="AV333" s="58"/>
      <c r="AW333" s="58"/>
      <c r="AY333" s="51"/>
      <c r="AZ333" s="51"/>
      <c r="BA333" s="51"/>
      <c r="BB333" s="199"/>
      <c r="BC333" s="199"/>
    </row>
    <row r="334" spans="1:55" ht="65.099999999999994" hidden="1" customHeight="1">
      <c r="A334" s="33">
        <v>317</v>
      </c>
      <c r="B334" s="42"/>
      <c r="C334" s="42"/>
      <c r="D334" s="42"/>
      <c r="E334" s="42"/>
      <c r="F334" s="42"/>
      <c r="G334" s="42"/>
      <c r="H334" s="42"/>
      <c r="I334" s="167"/>
      <c r="J334" s="42"/>
      <c r="K334" s="35"/>
      <c r="L334" s="35"/>
      <c r="M334" s="35"/>
      <c r="N334" s="35"/>
      <c r="O334" s="35"/>
      <c r="P334" s="35"/>
      <c r="Q334" s="35"/>
      <c r="R334" s="43"/>
      <c r="S334" s="43"/>
      <c r="T334" s="42"/>
      <c r="U334" s="42"/>
      <c r="V334" s="36"/>
      <c r="W334" s="36"/>
      <c r="X334" s="49"/>
      <c r="Y334" s="32"/>
      <c r="Z334" s="32"/>
      <c r="AA334" s="35"/>
      <c r="AB334" s="38"/>
      <c r="AC334" s="35"/>
      <c r="AD334" s="35"/>
      <c r="AE334" s="35"/>
      <c r="AF334" s="35"/>
      <c r="AG334" s="50"/>
      <c r="AH334" s="50"/>
      <c r="AI334" s="50"/>
      <c r="AJ334" s="50"/>
      <c r="AK334" s="50"/>
      <c r="AL334" s="79"/>
      <c r="AM334" s="80"/>
      <c r="AN334" s="55"/>
      <c r="AO334" s="58"/>
      <c r="AP334" s="59"/>
      <c r="AQ334" s="59"/>
      <c r="AR334" s="59"/>
      <c r="AS334" s="46"/>
      <c r="AT334" s="58"/>
      <c r="AU334" s="58"/>
      <c r="AV334" s="58"/>
      <c r="AW334" s="58"/>
      <c r="AY334" s="51"/>
      <c r="AZ334" s="51"/>
      <c r="BA334" s="51"/>
      <c r="BB334" s="199"/>
      <c r="BC334" s="199"/>
    </row>
    <row r="335" spans="1:55" ht="65.099999999999994" hidden="1" customHeight="1">
      <c r="A335" s="33">
        <v>318</v>
      </c>
      <c r="B335" s="42"/>
      <c r="C335" s="42"/>
      <c r="D335" s="42"/>
      <c r="E335" s="42"/>
      <c r="F335" s="42"/>
      <c r="G335" s="42"/>
      <c r="H335" s="42"/>
      <c r="I335" s="167"/>
      <c r="J335" s="42"/>
      <c r="K335" s="35"/>
      <c r="L335" s="35"/>
      <c r="M335" s="35"/>
      <c r="N335" s="35"/>
      <c r="O335" s="35"/>
      <c r="P335" s="35"/>
      <c r="Q335" s="35"/>
      <c r="R335" s="43"/>
      <c r="S335" s="43"/>
      <c r="T335" s="42"/>
      <c r="U335" s="42"/>
      <c r="V335" s="36"/>
      <c r="W335" s="36"/>
      <c r="X335" s="49"/>
      <c r="Y335" s="32"/>
      <c r="Z335" s="32"/>
      <c r="AA335" s="35"/>
      <c r="AB335" s="38"/>
      <c r="AC335" s="35"/>
      <c r="AD335" s="35"/>
      <c r="AE335" s="35"/>
      <c r="AF335" s="35"/>
      <c r="AG335" s="50"/>
      <c r="AH335" s="50"/>
      <c r="AI335" s="50"/>
      <c r="AJ335" s="50"/>
      <c r="AK335" s="50"/>
      <c r="AL335" s="79"/>
      <c r="AM335" s="80"/>
      <c r="AN335" s="55"/>
      <c r="AO335" s="58"/>
      <c r="AP335" s="59"/>
      <c r="AQ335" s="59"/>
      <c r="AR335" s="59"/>
      <c r="AS335" s="46"/>
      <c r="AT335" s="58"/>
      <c r="AU335" s="58"/>
      <c r="AV335" s="58"/>
      <c r="AW335" s="58"/>
      <c r="AY335" s="51"/>
      <c r="AZ335" s="51"/>
      <c r="BA335" s="51"/>
      <c r="BB335" s="199"/>
      <c r="BC335" s="199"/>
    </row>
    <row r="336" spans="1:55" ht="65.099999999999994" hidden="1" customHeight="1">
      <c r="A336" s="33">
        <v>319</v>
      </c>
      <c r="B336" s="42"/>
      <c r="C336" s="42"/>
      <c r="D336" s="42"/>
      <c r="E336" s="42"/>
      <c r="F336" s="42"/>
      <c r="G336" s="42"/>
      <c r="H336" s="42"/>
      <c r="I336" s="167"/>
      <c r="J336" s="42"/>
      <c r="K336" s="35"/>
      <c r="L336" s="35"/>
      <c r="M336" s="35"/>
      <c r="N336" s="35"/>
      <c r="O336" s="35"/>
      <c r="P336" s="35"/>
      <c r="Q336" s="35"/>
      <c r="R336" s="43"/>
      <c r="S336" s="43"/>
      <c r="T336" s="42"/>
      <c r="U336" s="42"/>
      <c r="V336" s="36"/>
      <c r="W336" s="36"/>
      <c r="X336" s="49"/>
      <c r="Y336" s="32"/>
      <c r="Z336" s="32"/>
      <c r="AA336" s="35"/>
      <c r="AB336" s="38"/>
      <c r="AC336" s="35"/>
      <c r="AD336" s="35"/>
      <c r="AE336" s="35"/>
      <c r="AF336" s="35"/>
      <c r="AG336" s="50"/>
      <c r="AH336" s="50"/>
      <c r="AI336" s="50"/>
      <c r="AJ336" s="50"/>
      <c r="AK336" s="50"/>
      <c r="AL336" s="79"/>
      <c r="AM336" s="80"/>
      <c r="AN336" s="55"/>
      <c r="AO336" s="58"/>
      <c r="AP336" s="59"/>
      <c r="AQ336" s="59"/>
      <c r="AR336" s="59"/>
      <c r="AS336" s="46"/>
      <c r="AT336" s="58"/>
      <c r="AU336" s="58"/>
      <c r="AV336" s="58"/>
      <c r="AW336" s="58"/>
      <c r="AY336" s="51"/>
      <c r="AZ336" s="51"/>
      <c r="BA336" s="51"/>
      <c r="BB336" s="199"/>
      <c r="BC336" s="199"/>
    </row>
    <row r="337" spans="1:55" ht="65.099999999999994" hidden="1" customHeight="1">
      <c r="A337" s="33">
        <v>320</v>
      </c>
      <c r="B337" s="42"/>
      <c r="C337" s="42"/>
      <c r="D337" s="42"/>
      <c r="E337" s="42"/>
      <c r="F337" s="42"/>
      <c r="G337" s="42"/>
      <c r="H337" s="42"/>
      <c r="I337" s="167"/>
      <c r="J337" s="42"/>
      <c r="K337" s="35"/>
      <c r="L337" s="35"/>
      <c r="M337" s="35"/>
      <c r="N337" s="35"/>
      <c r="O337" s="35"/>
      <c r="P337" s="35"/>
      <c r="Q337" s="35"/>
      <c r="R337" s="43"/>
      <c r="S337" s="43"/>
      <c r="T337" s="42"/>
      <c r="U337" s="42"/>
      <c r="V337" s="36"/>
      <c r="W337" s="36"/>
      <c r="X337" s="49"/>
      <c r="Y337" s="32"/>
      <c r="Z337" s="32"/>
      <c r="AA337" s="35"/>
      <c r="AB337" s="38"/>
      <c r="AC337" s="35"/>
      <c r="AD337" s="35"/>
      <c r="AE337" s="35"/>
      <c r="AF337" s="35"/>
      <c r="AG337" s="50"/>
      <c r="AH337" s="50"/>
      <c r="AI337" s="50"/>
      <c r="AJ337" s="50"/>
      <c r="AK337" s="50"/>
      <c r="AL337" s="79"/>
      <c r="AM337" s="80"/>
      <c r="AN337" s="55"/>
      <c r="AO337" s="58"/>
      <c r="AP337" s="59"/>
      <c r="AQ337" s="59"/>
      <c r="AR337" s="59"/>
      <c r="AS337" s="46"/>
      <c r="AT337" s="58"/>
      <c r="AU337" s="58"/>
      <c r="AV337" s="58"/>
      <c r="AW337" s="58"/>
      <c r="AY337" s="51"/>
      <c r="AZ337" s="51"/>
      <c r="BA337" s="51"/>
      <c r="BB337" s="199"/>
      <c r="BC337" s="199"/>
    </row>
    <row r="338" spans="1:55" ht="65.099999999999994" hidden="1" customHeight="1">
      <c r="A338" s="33">
        <v>321</v>
      </c>
      <c r="B338" s="42"/>
      <c r="C338" s="42"/>
      <c r="D338" s="42"/>
      <c r="E338" s="42"/>
      <c r="F338" s="42"/>
      <c r="G338" s="42"/>
      <c r="H338" s="42"/>
      <c r="I338" s="167"/>
      <c r="J338" s="42"/>
      <c r="K338" s="35"/>
      <c r="L338" s="35"/>
      <c r="M338" s="35"/>
      <c r="N338" s="35"/>
      <c r="O338" s="35"/>
      <c r="P338" s="35"/>
      <c r="Q338" s="35"/>
      <c r="R338" s="43"/>
      <c r="S338" s="43"/>
      <c r="T338" s="42"/>
      <c r="U338" s="42"/>
      <c r="V338" s="36"/>
      <c r="W338" s="36"/>
      <c r="X338" s="49"/>
      <c r="Y338" s="32"/>
      <c r="Z338" s="32"/>
      <c r="AA338" s="35"/>
      <c r="AB338" s="38"/>
      <c r="AC338" s="35"/>
      <c r="AD338" s="35"/>
      <c r="AE338" s="35"/>
      <c r="AF338" s="35"/>
      <c r="AG338" s="50"/>
      <c r="AH338" s="50"/>
      <c r="AI338" s="50"/>
      <c r="AJ338" s="50"/>
      <c r="AK338" s="50"/>
      <c r="AL338" s="79"/>
      <c r="AM338" s="80"/>
      <c r="AN338" s="55"/>
      <c r="AO338" s="58"/>
      <c r="AP338" s="59"/>
      <c r="AQ338" s="59"/>
      <c r="AR338" s="59"/>
      <c r="AS338" s="46"/>
      <c r="AT338" s="58"/>
      <c r="AU338" s="58"/>
      <c r="AV338" s="58"/>
      <c r="AW338" s="58"/>
      <c r="AY338" s="51"/>
      <c r="AZ338" s="51"/>
      <c r="BA338" s="51"/>
      <c r="BB338" s="199"/>
      <c r="BC338" s="199"/>
    </row>
    <row r="339" spans="1:55" ht="65.099999999999994" hidden="1" customHeight="1">
      <c r="A339" s="33">
        <v>322</v>
      </c>
      <c r="B339" s="42"/>
      <c r="C339" s="42"/>
      <c r="D339" s="42"/>
      <c r="E339" s="42"/>
      <c r="F339" s="42"/>
      <c r="G339" s="42"/>
      <c r="H339" s="42"/>
      <c r="I339" s="167"/>
      <c r="J339" s="42"/>
      <c r="K339" s="35"/>
      <c r="L339" s="35"/>
      <c r="M339" s="35"/>
      <c r="N339" s="35"/>
      <c r="O339" s="35"/>
      <c r="P339" s="35"/>
      <c r="Q339" s="35"/>
      <c r="R339" s="43"/>
      <c r="S339" s="43"/>
      <c r="T339" s="42"/>
      <c r="U339" s="42"/>
      <c r="V339" s="36"/>
      <c r="W339" s="36"/>
      <c r="X339" s="49"/>
      <c r="Y339" s="32"/>
      <c r="Z339" s="32"/>
      <c r="AA339" s="35"/>
      <c r="AB339" s="38"/>
      <c r="AC339" s="35"/>
      <c r="AD339" s="35"/>
      <c r="AE339" s="35"/>
      <c r="AF339" s="35"/>
      <c r="AG339" s="50"/>
      <c r="AH339" s="50"/>
      <c r="AI339" s="50"/>
      <c r="AJ339" s="50"/>
      <c r="AK339" s="50"/>
      <c r="AL339" s="79"/>
      <c r="AM339" s="80"/>
      <c r="AN339" s="55"/>
      <c r="AO339" s="58"/>
      <c r="AP339" s="59"/>
      <c r="AQ339" s="59"/>
      <c r="AR339" s="59"/>
      <c r="AS339" s="46"/>
      <c r="AT339" s="58"/>
      <c r="AU339" s="58"/>
      <c r="AV339" s="58"/>
      <c r="AW339" s="58"/>
      <c r="AY339" s="51"/>
      <c r="AZ339" s="51"/>
      <c r="BA339" s="51"/>
      <c r="BB339" s="199"/>
      <c r="BC339" s="199"/>
    </row>
    <row r="340" spans="1:55" ht="65.099999999999994" hidden="1" customHeight="1">
      <c r="A340" s="33">
        <v>323</v>
      </c>
      <c r="B340" s="42"/>
      <c r="C340" s="42"/>
      <c r="D340" s="42"/>
      <c r="E340" s="42"/>
      <c r="F340" s="42"/>
      <c r="G340" s="42"/>
      <c r="H340" s="42"/>
      <c r="I340" s="167"/>
      <c r="J340" s="42"/>
      <c r="K340" s="35"/>
      <c r="L340" s="35"/>
      <c r="M340" s="35"/>
      <c r="N340" s="35"/>
      <c r="O340" s="35"/>
      <c r="P340" s="35"/>
      <c r="Q340" s="35"/>
      <c r="R340" s="43"/>
      <c r="S340" s="43"/>
      <c r="T340" s="42"/>
      <c r="U340" s="42"/>
      <c r="V340" s="36"/>
      <c r="W340" s="36"/>
      <c r="X340" s="49"/>
      <c r="Y340" s="32"/>
      <c r="Z340" s="32"/>
      <c r="AA340" s="35"/>
      <c r="AB340" s="38"/>
      <c r="AC340" s="35"/>
      <c r="AD340" s="35"/>
      <c r="AE340" s="35"/>
      <c r="AF340" s="35"/>
      <c r="AG340" s="50"/>
      <c r="AH340" s="50"/>
      <c r="AI340" s="50"/>
      <c r="AJ340" s="50"/>
      <c r="AK340" s="50"/>
      <c r="AL340" s="79"/>
      <c r="AM340" s="80"/>
      <c r="AN340" s="55"/>
      <c r="AO340" s="58"/>
      <c r="AP340" s="59"/>
      <c r="AQ340" s="59"/>
      <c r="AR340" s="59"/>
      <c r="AS340" s="46"/>
      <c r="AT340" s="58"/>
      <c r="AU340" s="58"/>
      <c r="AV340" s="58"/>
      <c r="AW340" s="58"/>
      <c r="AY340" s="51"/>
      <c r="AZ340" s="51"/>
      <c r="BA340" s="51"/>
      <c r="BB340" s="199"/>
      <c r="BC340" s="199"/>
    </row>
    <row r="341" spans="1:55" ht="65.099999999999994" hidden="1" customHeight="1">
      <c r="A341" s="33">
        <v>324</v>
      </c>
      <c r="B341" s="42"/>
      <c r="C341" s="42"/>
      <c r="D341" s="42"/>
      <c r="E341" s="42"/>
      <c r="F341" s="42"/>
      <c r="G341" s="42"/>
      <c r="H341" s="42"/>
      <c r="I341" s="167"/>
      <c r="J341" s="42"/>
      <c r="K341" s="35"/>
      <c r="L341" s="35"/>
      <c r="M341" s="35"/>
      <c r="N341" s="35"/>
      <c r="O341" s="35"/>
      <c r="P341" s="35"/>
      <c r="Q341" s="35"/>
      <c r="R341" s="43"/>
      <c r="S341" s="43"/>
      <c r="T341" s="42"/>
      <c r="U341" s="42"/>
      <c r="V341" s="36"/>
      <c r="W341" s="36"/>
      <c r="X341" s="49"/>
      <c r="Y341" s="32"/>
      <c r="Z341" s="32"/>
      <c r="AA341" s="35"/>
      <c r="AB341" s="38"/>
      <c r="AC341" s="35"/>
      <c r="AD341" s="35"/>
      <c r="AE341" s="35"/>
      <c r="AF341" s="35"/>
      <c r="AG341" s="50"/>
      <c r="AH341" s="50"/>
      <c r="AI341" s="50"/>
      <c r="AJ341" s="50"/>
      <c r="AK341" s="50"/>
      <c r="AL341" s="79"/>
      <c r="AM341" s="80"/>
      <c r="AN341" s="55"/>
      <c r="AO341" s="58"/>
      <c r="AP341" s="59"/>
      <c r="AQ341" s="59"/>
      <c r="AR341" s="59"/>
      <c r="AS341" s="46"/>
      <c r="AT341" s="58"/>
      <c r="AU341" s="58"/>
      <c r="AV341" s="58"/>
      <c r="AW341" s="58"/>
      <c r="AY341" s="51"/>
      <c r="AZ341" s="51"/>
      <c r="BA341" s="51"/>
      <c r="BB341" s="199"/>
      <c r="BC341" s="199"/>
    </row>
    <row r="342" spans="1:55" ht="65.099999999999994" hidden="1" customHeight="1">
      <c r="A342" s="33">
        <v>325</v>
      </c>
      <c r="B342" s="42"/>
      <c r="C342" s="42"/>
      <c r="D342" s="42"/>
      <c r="E342" s="42"/>
      <c r="F342" s="42"/>
      <c r="G342" s="42"/>
      <c r="H342" s="42"/>
      <c r="I342" s="167"/>
      <c r="J342" s="42"/>
      <c r="K342" s="35"/>
      <c r="L342" s="35"/>
      <c r="M342" s="35"/>
      <c r="N342" s="35"/>
      <c r="O342" s="35"/>
      <c r="P342" s="35"/>
      <c r="Q342" s="35"/>
      <c r="R342" s="43"/>
      <c r="S342" s="43"/>
      <c r="T342" s="42"/>
      <c r="U342" s="42"/>
      <c r="V342" s="36"/>
      <c r="W342" s="36"/>
      <c r="X342" s="49"/>
      <c r="Y342" s="32"/>
      <c r="Z342" s="32"/>
      <c r="AA342" s="35"/>
      <c r="AB342" s="38"/>
      <c r="AC342" s="35"/>
      <c r="AD342" s="35"/>
      <c r="AE342" s="35"/>
      <c r="AF342" s="35"/>
      <c r="AG342" s="50"/>
      <c r="AH342" s="50"/>
      <c r="AI342" s="50"/>
      <c r="AJ342" s="50"/>
      <c r="AK342" s="50"/>
      <c r="AL342" s="79"/>
      <c r="AM342" s="80"/>
      <c r="AN342" s="55"/>
      <c r="AO342" s="58"/>
      <c r="AP342" s="59"/>
      <c r="AQ342" s="59"/>
      <c r="AR342" s="59"/>
      <c r="AS342" s="46"/>
      <c r="AT342" s="58"/>
      <c r="AU342" s="58"/>
      <c r="AV342" s="58"/>
      <c r="AW342" s="58"/>
      <c r="AY342" s="51"/>
      <c r="AZ342" s="51"/>
      <c r="BA342" s="51"/>
      <c r="BB342" s="199"/>
      <c r="BC342" s="199"/>
    </row>
    <row r="343" spans="1:55" ht="65.099999999999994" hidden="1" customHeight="1">
      <c r="A343" s="33">
        <v>326</v>
      </c>
      <c r="B343" s="42"/>
      <c r="C343" s="42"/>
      <c r="D343" s="42"/>
      <c r="E343" s="42"/>
      <c r="F343" s="42"/>
      <c r="G343" s="42"/>
      <c r="H343" s="42"/>
      <c r="I343" s="167"/>
      <c r="J343" s="42"/>
      <c r="K343" s="35"/>
      <c r="L343" s="35"/>
      <c r="M343" s="35"/>
      <c r="N343" s="35"/>
      <c r="O343" s="35"/>
      <c r="P343" s="35"/>
      <c r="Q343" s="35"/>
      <c r="R343" s="43"/>
      <c r="S343" s="43"/>
      <c r="T343" s="42"/>
      <c r="U343" s="42"/>
      <c r="V343" s="36"/>
      <c r="W343" s="36"/>
      <c r="X343" s="49"/>
      <c r="Y343" s="32"/>
      <c r="Z343" s="32"/>
      <c r="AA343" s="35"/>
      <c r="AB343" s="38"/>
      <c r="AC343" s="35"/>
      <c r="AD343" s="35"/>
      <c r="AE343" s="35"/>
      <c r="AF343" s="35"/>
      <c r="AG343" s="50"/>
      <c r="AH343" s="50"/>
      <c r="AI343" s="50"/>
      <c r="AJ343" s="50"/>
      <c r="AK343" s="50"/>
      <c r="AL343" s="79"/>
      <c r="AM343" s="80"/>
      <c r="AN343" s="55"/>
      <c r="AO343" s="58"/>
      <c r="AP343" s="59"/>
      <c r="AQ343" s="59"/>
      <c r="AR343" s="59"/>
      <c r="AS343" s="46"/>
      <c r="AT343" s="58"/>
      <c r="AU343" s="58"/>
      <c r="AV343" s="58"/>
      <c r="AW343" s="58"/>
      <c r="AY343" s="51"/>
      <c r="AZ343" s="51"/>
      <c r="BA343" s="51"/>
      <c r="BB343" s="199"/>
      <c r="BC343" s="199"/>
    </row>
    <row r="344" spans="1:55" ht="65.099999999999994" hidden="1" customHeight="1">
      <c r="A344" s="33">
        <v>327</v>
      </c>
      <c r="B344" s="42"/>
      <c r="C344" s="42"/>
      <c r="D344" s="42"/>
      <c r="E344" s="42"/>
      <c r="F344" s="42"/>
      <c r="G344" s="42"/>
      <c r="H344" s="42"/>
      <c r="I344" s="167"/>
      <c r="J344" s="42"/>
      <c r="K344" s="35"/>
      <c r="L344" s="35"/>
      <c r="M344" s="35"/>
      <c r="N344" s="35"/>
      <c r="O344" s="35"/>
      <c r="P344" s="35"/>
      <c r="Q344" s="35"/>
      <c r="R344" s="43"/>
      <c r="S344" s="43"/>
      <c r="T344" s="42"/>
      <c r="U344" s="42"/>
      <c r="V344" s="36"/>
      <c r="W344" s="36"/>
      <c r="X344" s="49"/>
      <c r="Y344" s="32"/>
      <c r="Z344" s="32"/>
      <c r="AA344" s="35"/>
      <c r="AB344" s="38"/>
      <c r="AC344" s="35"/>
      <c r="AD344" s="35"/>
      <c r="AE344" s="35"/>
      <c r="AF344" s="35"/>
      <c r="AG344" s="50"/>
      <c r="AH344" s="50"/>
      <c r="AI344" s="50"/>
      <c r="AJ344" s="50"/>
      <c r="AK344" s="50"/>
      <c r="AL344" s="79"/>
      <c r="AM344" s="80"/>
      <c r="AN344" s="55"/>
      <c r="AO344" s="58"/>
      <c r="AP344" s="59"/>
      <c r="AQ344" s="59"/>
      <c r="AR344" s="59"/>
      <c r="AS344" s="46"/>
      <c r="AT344" s="58"/>
      <c r="AU344" s="58"/>
      <c r="AV344" s="58"/>
      <c r="AW344" s="58"/>
      <c r="AY344" s="51"/>
      <c r="AZ344" s="51"/>
      <c r="BA344" s="51"/>
      <c r="BB344" s="199"/>
      <c r="BC344" s="199"/>
    </row>
    <row r="345" spans="1:55" ht="65.099999999999994" hidden="1" customHeight="1">
      <c r="A345" s="33">
        <v>328</v>
      </c>
      <c r="B345" s="42"/>
      <c r="C345" s="42"/>
      <c r="D345" s="42"/>
      <c r="E345" s="42"/>
      <c r="F345" s="42"/>
      <c r="G345" s="42"/>
      <c r="H345" s="42"/>
      <c r="I345" s="167"/>
      <c r="J345" s="42"/>
      <c r="K345" s="35"/>
      <c r="L345" s="35"/>
      <c r="M345" s="35"/>
      <c r="N345" s="35"/>
      <c r="O345" s="35"/>
      <c r="P345" s="35"/>
      <c r="Q345" s="35"/>
      <c r="R345" s="43"/>
      <c r="S345" s="43"/>
      <c r="T345" s="42"/>
      <c r="U345" s="42"/>
      <c r="V345" s="36"/>
      <c r="W345" s="36"/>
      <c r="X345" s="49"/>
      <c r="Y345" s="32"/>
      <c r="Z345" s="32"/>
      <c r="AA345" s="35"/>
      <c r="AB345" s="38"/>
      <c r="AC345" s="35"/>
      <c r="AD345" s="35"/>
      <c r="AE345" s="35"/>
      <c r="AF345" s="35"/>
      <c r="AG345" s="50"/>
      <c r="AH345" s="50"/>
      <c r="AI345" s="50"/>
      <c r="AJ345" s="50"/>
      <c r="AK345" s="50"/>
      <c r="AL345" s="79"/>
      <c r="AM345" s="80"/>
      <c r="AN345" s="55"/>
      <c r="AO345" s="58"/>
      <c r="AP345" s="59"/>
      <c r="AQ345" s="59"/>
      <c r="AR345" s="59"/>
      <c r="AS345" s="46"/>
      <c r="AT345" s="58"/>
      <c r="AU345" s="58"/>
      <c r="AV345" s="58"/>
      <c r="AW345" s="58"/>
      <c r="AY345" s="51"/>
      <c r="AZ345" s="51"/>
      <c r="BA345" s="51"/>
      <c r="BB345" s="199"/>
      <c r="BC345" s="199"/>
    </row>
    <row r="346" spans="1:55" ht="65.099999999999994" hidden="1" customHeight="1">
      <c r="A346" s="33">
        <v>329</v>
      </c>
      <c r="B346" s="42"/>
      <c r="C346" s="42"/>
      <c r="D346" s="42"/>
      <c r="E346" s="42"/>
      <c r="F346" s="42"/>
      <c r="G346" s="42"/>
      <c r="H346" s="42"/>
      <c r="I346" s="167"/>
      <c r="J346" s="42"/>
      <c r="K346" s="35"/>
      <c r="L346" s="35"/>
      <c r="M346" s="35"/>
      <c r="N346" s="35"/>
      <c r="O346" s="35"/>
      <c r="P346" s="35"/>
      <c r="Q346" s="35"/>
      <c r="R346" s="43"/>
      <c r="S346" s="43"/>
      <c r="T346" s="42"/>
      <c r="U346" s="42"/>
      <c r="V346" s="36"/>
      <c r="W346" s="36"/>
      <c r="X346" s="49"/>
      <c r="Y346" s="32"/>
      <c r="Z346" s="32"/>
      <c r="AA346" s="35"/>
      <c r="AB346" s="38"/>
      <c r="AC346" s="35"/>
      <c r="AD346" s="35"/>
      <c r="AE346" s="35"/>
      <c r="AF346" s="35"/>
      <c r="AG346" s="50"/>
      <c r="AH346" s="50"/>
      <c r="AI346" s="50"/>
      <c r="AJ346" s="50"/>
      <c r="AK346" s="50"/>
      <c r="AL346" s="79"/>
      <c r="AM346" s="80"/>
      <c r="AN346" s="55"/>
      <c r="AO346" s="58"/>
      <c r="AP346" s="59"/>
      <c r="AQ346" s="59"/>
      <c r="AR346" s="59"/>
      <c r="AS346" s="46"/>
      <c r="AT346" s="58"/>
      <c r="AU346" s="58"/>
      <c r="AV346" s="58"/>
      <c r="AW346" s="58"/>
      <c r="AY346" s="51"/>
      <c r="AZ346" s="51"/>
      <c r="BA346" s="51"/>
      <c r="BB346" s="199"/>
      <c r="BC346" s="199"/>
    </row>
    <row r="347" spans="1:55" ht="65.099999999999994" hidden="1" customHeight="1">
      <c r="A347" s="33">
        <v>330</v>
      </c>
      <c r="B347" s="42"/>
      <c r="C347" s="42"/>
      <c r="D347" s="42"/>
      <c r="E347" s="42"/>
      <c r="F347" s="42"/>
      <c r="G347" s="42"/>
      <c r="H347" s="42"/>
      <c r="I347" s="167"/>
      <c r="J347" s="42"/>
      <c r="K347" s="35"/>
      <c r="L347" s="35"/>
      <c r="M347" s="35"/>
      <c r="N347" s="35"/>
      <c r="O347" s="35"/>
      <c r="P347" s="35"/>
      <c r="Q347" s="35"/>
      <c r="R347" s="43"/>
      <c r="S347" s="43"/>
      <c r="T347" s="42"/>
      <c r="U347" s="42"/>
      <c r="V347" s="36"/>
      <c r="W347" s="36"/>
      <c r="X347" s="49"/>
      <c r="Y347" s="32"/>
      <c r="Z347" s="32"/>
      <c r="AA347" s="35"/>
      <c r="AB347" s="38"/>
      <c r="AC347" s="35"/>
      <c r="AD347" s="35"/>
      <c r="AE347" s="35"/>
      <c r="AF347" s="35"/>
      <c r="AG347" s="50"/>
      <c r="AH347" s="50"/>
      <c r="AI347" s="50"/>
      <c r="AJ347" s="50"/>
      <c r="AK347" s="50"/>
      <c r="AL347" s="79"/>
      <c r="AM347" s="80"/>
      <c r="AN347" s="55"/>
      <c r="AO347" s="58"/>
      <c r="AP347" s="59"/>
      <c r="AQ347" s="59"/>
      <c r="AR347" s="59"/>
      <c r="AS347" s="46"/>
      <c r="AT347" s="58"/>
      <c r="AU347" s="58"/>
      <c r="AV347" s="58"/>
      <c r="AW347" s="58"/>
      <c r="AY347" s="51"/>
      <c r="AZ347" s="51"/>
      <c r="BA347" s="51"/>
      <c r="BB347" s="199"/>
      <c r="BC347" s="199"/>
    </row>
    <row r="348" spans="1:55" ht="65.099999999999994" hidden="1" customHeight="1">
      <c r="A348" s="33">
        <v>331</v>
      </c>
      <c r="B348" s="42"/>
      <c r="C348" s="42"/>
      <c r="D348" s="42"/>
      <c r="E348" s="42"/>
      <c r="F348" s="42"/>
      <c r="G348" s="42"/>
      <c r="H348" s="42"/>
      <c r="I348" s="167"/>
      <c r="J348" s="42"/>
      <c r="K348" s="35"/>
      <c r="L348" s="35"/>
      <c r="M348" s="35"/>
      <c r="N348" s="35"/>
      <c r="O348" s="35"/>
      <c r="P348" s="35"/>
      <c r="Q348" s="35"/>
      <c r="R348" s="43"/>
      <c r="S348" s="43"/>
      <c r="T348" s="42"/>
      <c r="U348" s="42"/>
      <c r="V348" s="36"/>
      <c r="W348" s="36"/>
      <c r="X348" s="49"/>
      <c r="Y348" s="32"/>
      <c r="Z348" s="32"/>
      <c r="AA348" s="35"/>
      <c r="AB348" s="38"/>
      <c r="AC348" s="35"/>
      <c r="AD348" s="35"/>
      <c r="AE348" s="35"/>
      <c r="AF348" s="35"/>
      <c r="AG348" s="50"/>
      <c r="AH348" s="50"/>
      <c r="AI348" s="50"/>
      <c r="AJ348" s="50"/>
      <c r="AK348" s="50"/>
      <c r="AL348" s="79"/>
      <c r="AM348" s="80"/>
      <c r="AN348" s="55"/>
      <c r="AO348" s="58"/>
      <c r="AP348" s="59"/>
      <c r="AQ348" s="59"/>
      <c r="AR348" s="59"/>
      <c r="AS348" s="46"/>
      <c r="AT348" s="58"/>
      <c r="AU348" s="58"/>
      <c r="AV348" s="58"/>
      <c r="AW348" s="58"/>
      <c r="AY348" s="51"/>
      <c r="AZ348" s="51"/>
      <c r="BA348" s="51"/>
      <c r="BB348" s="199"/>
      <c r="BC348" s="199"/>
    </row>
    <row r="349" spans="1:55" ht="65.099999999999994" hidden="1" customHeight="1">
      <c r="A349" s="33">
        <v>332</v>
      </c>
      <c r="B349" s="42"/>
      <c r="C349" s="42"/>
      <c r="D349" s="42"/>
      <c r="E349" s="42"/>
      <c r="F349" s="42"/>
      <c r="G349" s="42"/>
      <c r="H349" s="42"/>
      <c r="I349" s="167"/>
      <c r="J349" s="42"/>
      <c r="K349" s="35"/>
      <c r="L349" s="35"/>
      <c r="M349" s="35"/>
      <c r="N349" s="35"/>
      <c r="O349" s="35"/>
      <c r="P349" s="35"/>
      <c r="Q349" s="35"/>
      <c r="R349" s="43"/>
      <c r="S349" s="43"/>
      <c r="T349" s="42"/>
      <c r="U349" s="42"/>
      <c r="V349" s="36"/>
      <c r="W349" s="36"/>
      <c r="X349" s="49"/>
      <c r="Y349" s="32"/>
      <c r="Z349" s="32"/>
      <c r="AA349" s="35"/>
      <c r="AB349" s="38"/>
      <c r="AC349" s="35"/>
      <c r="AD349" s="35"/>
      <c r="AE349" s="35"/>
      <c r="AF349" s="35"/>
      <c r="AG349" s="50"/>
      <c r="AH349" s="50"/>
      <c r="AI349" s="50"/>
      <c r="AJ349" s="50"/>
      <c r="AK349" s="50"/>
      <c r="AL349" s="79"/>
      <c r="AM349" s="80"/>
      <c r="AN349" s="55"/>
      <c r="AO349" s="58"/>
      <c r="AP349" s="59"/>
      <c r="AQ349" s="59"/>
      <c r="AR349" s="59"/>
      <c r="AS349" s="46"/>
      <c r="AT349" s="58"/>
      <c r="AU349" s="58"/>
      <c r="AV349" s="58"/>
      <c r="AW349" s="58"/>
      <c r="AY349" s="51"/>
      <c r="AZ349" s="51"/>
      <c r="BA349" s="51"/>
      <c r="BB349" s="199"/>
      <c r="BC349" s="199"/>
    </row>
    <row r="350" spans="1:55" ht="65.099999999999994" hidden="1" customHeight="1">
      <c r="A350" s="33">
        <v>333</v>
      </c>
      <c r="B350" s="42"/>
      <c r="C350" s="42"/>
      <c r="D350" s="42"/>
      <c r="E350" s="42"/>
      <c r="F350" s="42"/>
      <c r="G350" s="42"/>
      <c r="H350" s="42"/>
      <c r="I350" s="167"/>
      <c r="J350" s="42"/>
      <c r="K350" s="35"/>
      <c r="L350" s="35"/>
      <c r="M350" s="35"/>
      <c r="N350" s="35"/>
      <c r="O350" s="35"/>
      <c r="P350" s="35"/>
      <c r="Q350" s="35"/>
      <c r="R350" s="43"/>
      <c r="S350" s="43"/>
      <c r="T350" s="42"/>
      <c r="U350" s="42"/>
      <c r="V350" s="36"/>
      <c r="W350" s="36"/>
      <c r="X350" s="49"/>
      <c r="Y350" s="32"/>
      <c r="Z350" s="32"/>
      <c r="AA350" s="35"/>
      <c r="AB350" s="38"/>
      <c r="AC350" s="35"/>
      <c r="AD350" s="35"/>
      <c r="AE350" s="35"/>
      <c r="AF350" s="35"/>
      <c r="AG350" s="50"/>
      <c r="AH350" s="50"/>
      <c r="AI350" s="50"/>
      <c r="AJ350" s="50"/>
      <c r="AK350" s="50"/>
      <c r="AL350" s="79"/>
      <c r="AM350" s="80"/>
      <c r="AN350" s="55"/>
      <c r="AO350" s="58"/>
      <c r="AP350" s="59"/>
      <c r="AQ350" s="59"/>
      <c r="AR350" s="59"/>
      <c r="AS350" s="46"/>
      <c r="AT350" s="58"/>
      <c r="AU350" s="58"/>
      <c r="AV350" s="58"/>
      <c r="AW350" s="58"/>
      <c r="AY350" s="51"/>
      <c r="AZ350" s="51"/>
      <c r="BA350" s="51"/>
      <c r="BB350" s="199"/>
      <c r="BC350" s="199"/>
    </row>
    <row r="351" spans="1:55" ht="65.099999999999994" hidden="1" customHeight="1">
      <c r="A351" s="33">
        <v>334</v>
      </c>
      <c r="B351" s="42"/>
      <c r="C351" s="42"/>
      <c r="D351" s="42"/>
      <c r="E351" s="42"/>
      <c r="F351" s="42"/>
      <c r="G351" s="42"/>
      <c r="H351" s="42"/>
      <c r="I351" s="167"/>
      <c r="J351" s="42"/>
      <c r="K351" s="35"/>
      <c r="L351" s="35"/>
      <c r="M351" s="35"/>
      <c r="N351" s="35"/>
      <c r="O351" s="35"/>
      <c r="P351" s="35"/>
      <c r="Q351" s="35"/>
      <c r="R351" s="43"/>
      <c r="S351" s="43"/>
      <c r="T351" s="42"/>
      <c r="U351" s="42"/>
      <c r="V351" s="36"/>
      <c r="W351" s="36"/>
      <c r="X351" s="49"/>
      <c r="Y351" s="32"/>
      <c r="Z351" s="32"/>
      <c r="AA351" s="35"/>
      <c r="AB351" s="38"/>
      <c r="AC351" s="35"/>
      <c r="AD351" s="35"/>
      <c r="AE351" s="35"/>
      <c r="AF351" s="35"/>
      <c r="AG351" s="50"/>
      <c r="AH351" s="50"/>
      <c r="AI351" s="50"/>
      <c r="AJ351" s="50"/>
      <c r="AK351" s="50"/>
      <c r="AL351" s="79"/>
      <c r="AM351" s="80"/>
      <c r="AN351" s="55"/>
      <c r="AO351" s="58"/>
      <c r="AP351" s="59"/>
      <c r="AQ351" s="59"/>
      <c r="AR351" s="59"/>
      <c r="AS351" s="46"/>
      <c r="AT351" s="58"/>
      <c r="AU351" s="58"/>
      <c r="AV351" s="58"/>
      <c r="AW351" s="58"/>
      <c r="AY351" s="51"/>
      <c r="AZ351" s="51"/>
      <c r="BA351" s="51"/>
      <c r="BB351" s="199"/>
      <c r="BC351" s="199"/>
    </row>
    <row r="352" spans="1:55" ht="65.099999999999994" hidden="1" customHeight="1">
      <c r="A352" s="33">
        <v>335</v>
      </c>
      <c r="B352" s="42"/>
      <c r="C352" s="42"/>
      <c r="D352" s="42"/>
      <c r="E352" s="42"/>
      <c r="F352" s="42"/>
      <c r="G352" s="42"/>
      <c r="H352" s="42"/>
      <c r="I352" s="167"/>
      <c r="J352" s="42"/>
      <c r="K352" s="35"/>
      <c r="L352" s="35"/>
      <c r="M352" s="35"/>
      <c r="N352" s="35"/>
      <c r="O352" s="35"/>
      <c r="P352" s="35"/>
      <c r="Q352" s="35"/>
      <c r="R352" s="43"/>
      <c r="S352" s="43"/>
      <c r="T352" s="42"/>
      <c r="U352" s="42"/>
      <c r="V352" s="36"/>
      <c r="W352" s="36"/>
      <c r="X352" s="49"/>
      <c r="Y352" s="32"/>
      <c r="Z352" s="32"/>
      <c r="AA352" s="35"/>
      <c r="AB352" s="38"/>
      <c r="AC352" s="35"/>
      <c r="AD352" s="35"/>
      <c r="AE352" s="35"/>
      <c r="AF352" s="35"/>
      <c r="AG352" s="50"/>
      <c r="AH352" s="50"/>
      <c r="AI352" s="50"/>
      <c r="AJ352" s="50"/>
      <c r="AK352" s="50"/>
      <c r="AL352" s="79"/>
      <c r="AM352" s="80"/>
      <c r="AN352" s="55"/>
      <c r="AO352" s="58"/>
      <c r="AP352" s="59"/>
      <c r="AQ352" s="59"/>
      <c r="AR352" s="59"/>
      <c r="AS352" s="46"/>
      <c r="AT352" s="58"/>
      <c r="AU352" s="58"/>
      <c r="AV352" s="58"/>
      <c r="AW352" s="58"/>
      <c r="AY352" s="51"/>
      <c r="AZ352" s="51"/>
      <c r="BA352" s="51"/>
      <c r="BB352" s="199"/>
      <c r="BC352" s="199"/>
    </row>
    <row r="353" spans="1:55" ht="65.099999999999994" hidden="1" customHeight="1">
      <c r="A353" s="33">
        <v>336</v>
      </c>
      <c r="B353" s="42"/>
      <c r="C353" s="42"/>
      <c r="D353" s="42"/>
      <c r="E353" s="42"/>
      <c r="F353" s="42"/>
      <c r="G353" s="42"/>
      <c r="H353" s="42"/>
      <c r="I353" s="167"/>
      <c r="J353" s="42"/>
      <c r="K353" s="35"/>
      <c r="L353" s="35"/>
      <c r="M353" s="35"/>
      <c r="N353" s="35"/>
      <c r="O353" s="35"/>
      <c r="P353" s="35"/>
      <c r="Q353" s="35"/>
      <c r="R353" s="43"/>
      <c r="S353" s="43"/>
      <c r="T353" s="42"/>
      <c r="U353" s="42"/>
      <c r="V353" s="36"/>
      <c r="W353" s="36"/>
      <c r="X353" s="49"/>
      <c r="Y353" s="32"/>
      <c r="Z353" s="32"/>
      <c r="AA353" s="35"/>
      <c r="AB353" s="38"/>
      <c r="AC353" s="35"/>
      <c r="AD353" s="35"/>
      <c r="AE353" s="35"/>
      <c r="AF353" s="35"/>
      <c r="AG353" s="50"/>
      <c r="AH353" s="50"/>
      <c r="AI353" s="50"/>
      <c r="AJ353" s="50"/>
      <c r="AK353" s="50"/>
      <c r="AL353" s="79"/>
      <c r="AM353" s="80"/>
      <c r="AN353" s="55"/>
      <c r="AO353" s="58"/>
      <c r="AP353" s="59"/>
      <c r="AQ353" s="59"/>
      <c r="AR353" s="59"/>
      <c r="AS353" s="46"/>
      <c r="AT353" s="58"/>
      <c r="AU353" s="58"/>
      <c r="AV353" s="58"/>
      <c r="AW353" s="58"/>
      <c r="AY353" s="51"/>
      <c r="AZ353" s="51"/>
      <c r="BA353" s="51"/>
      <c r="BB353" s="199"/>
      <c r="BC353" s="199"/>
    </row>
    <row r="354" spans="1:55" ht="65.099999999999994" hidden="1" customHeight="1">
      <c r="A354" s="33">
        <v>337</v>
      </c>
      <c r="B354" s="42"/>
      <c r="C354" s="42"/>
      <c r="D354" s="42"/>
      <c r="E354" s="42"/>
      <c r="F354" s="42"/>
      <c r="G354" s="42"/>
      <c r="H354" s="42"/>
      <c r="I354" s="167"/>
      <c r="J354" s="42"/>
      <c r="K354" s="35"/>
      <c r="L354" s="35"/>
      <c r="M354" s="35"/>
      <c r="N354" s="35"/>
      <c r="O354" s="35"/>
      <c r="P354" s="35"/>
      <c r="Q354" s="35"/>
      <c r="R354" s="43"/>
      <c r="S354" s="43"/>
      <c r="T354" s="42"/>
      <c r="U354" s="42"/>
      <c r="V354" s="36"/>
      <c r="W354" s="36"/>
      <c r="X354" s="49"/>
      <c r="Y354" s="32"/>
      <c r="Z354" s="32"/>
      <c r="AA354" s="35"/>
      <c r="AB354" s="38"/>
      <c r="AC354" s="35"/>
      <c r="AD354" s="35"/>
      <c r="AE354" s="35"/>
      <c r="AF354" s="35"/>
      <c r="AG354" s="50"/>
      <c r="AH354" s="50"/>
      <c r="AI354" s="50"/>
      <c r="AJ354" s="50"/>
      <c r="AK354" s="50"/>
      <c r="AL354" s="79"/>
      <c r="AM354" s="80"/>
      <c r="AN354" s="55"/>
      <c r="AO354" s="58"/>
      <c r="AP354" s="59"/>
      <c r="AQ354" s="59"/>
      <c r="AR354" s="59"/>
      <c r="AS354" s="46"/>
      <c r="AT354" s="58"/>
      <c r="AU354" s="58"/>
      <c r="AV354" s="58"/>
      <c r="AW354" s="58"/>
      <c r="AY354" s="51"/>
      <c r="AZ354" s="51"/>
      <c r="BA354" s="51"/>
      <c r="BB354" s="199"/>
      <c r="BC354" s="199"/>
    </row>
    <row r="355" spans="1:55" ht="65.099999999999994" hidden="1" customHeight="1">
      <c r="A355" s="33">
        <v>338</v>
      </c>
      <c r="B355" s="42"/>
      <c r="C355" s="42"/>
      <c r="D355" s="42"/>
      <c r="E355" s="42"/>
      <c r="F355" s="42"/>
      <c r="G355" s="42"/>
      <c r="H355" s="42"/>
      <c r="I355" s="167"/>
      <c r="J355" s="42"/>
      <c r="K355" s="35"/>
      <c r="L355" s="35"/>
      <c r="M355" s="35"/>
      <c r="N355" s="35"/>
      <c r="O355" s="35"/>
      <c r="P355" s="35"/>
      <c r="Q355" s="35"/>
      <c r="R355" s="43"/>
      <c r="S355" s="43"/>
      <c r="T355" s="42"/>
      <c r="U355" s="42"/>
      <c r="V355" s="36"/>
      <c r="W355" s="36"/>
      <c r="X355" s="49"/>
      <c r="Y355" s="32"/>
      <c r="Z355" s="32"/>
      <c r="AA355" s="35"/>
      <c r="AB355" s="38"/>
      <c r="AC355" s="35"/>
      <c r="AD355" s="35"/>
      <c r="AE355" s="35"/>
      <c r="AF355" s="35"/>
      <c r="AG355" s="50"/>
      <c r="AH355" s="50"/>
      <c r="AI355" s="50"/>
      <c r="AJ355" s="50"/>
      <c r="AK355" s="50"/>
      <c r="AL355" s="79"/>
      <c r="AM355" s="80"/>
      <c r="AN355" s="55"/>
      <c r="AO355" s="58"/>
      <c r="AP355" s="59"/>
      <c r="AQ355" s="59"/>
      <c r="AR355" s="59"/>
      <c r="AS355" s="46"/>
      <c r="AT355" s="58"/>
      <c r="AU355" s="58"/>
      <c r="AV355" s="58"/>
      <c r="AW355" s="58"/>
      <c r="AY355" s="51"/>
      <c r="AZ355" s="51"/>
      <c r="BA355" s="51"/>
      <c r="BB355" s="199"/>
      <c r="BC355" s="199"/>
    </row>
    <row r="356" spans="1:55" ht="65.099999999999994" hidden="1" customHeight="1">
      <c r="A356" s="33">
        <v>339</v>
      </c>
      <c r="B356" s="42"/>
      <c r="C356" s="42"/>
      <c r="D356" s="42"/>
      <c r="E356" s="42"/>
      <c r="F356" s="42"/>
      <c r="G356" s="42"/>
      <c r="H356" s="42"/>
      <c r="I356" s="167"/>
      <c r="J356" s="42"/>
      <c r="K356" s="35"/>
      <c r="L356" s="35"/>
      <c r="M356" s="35"/>
      <c r="N356" s="35"/>
      <c r="O356" s="35"/>
      <c r="P356" s="35"/>
      <c r="Q356" s="35"/>
      <c r="R356" s="43"/>
      <c r="S356" s="43"/>
      <c r="T356" s="42"/>
      <c r="U356" s="42"/>
      <c r="V356" s="36"/>
      <c r="W356" s="36"/>
      <c r="X356" s="49"/>
      <c r="Y356" s="32"/>
      <c r="Z356" s="32"/>
      <c r="AA356" s="35"/>
      <c r="AB356" s="38"/>
      <c r="AC356" s="35"/>
      <c r="AD356" s="35"/>
      <c r="AE356" s="35"/>
      <c r="AF356" s="35"/>
      <c r="AG356" s="50"/>
      <c r="AH356" s="50"/>
      <c r="AI356" s="50"/>
      <c r="AJ356" s="50"/>
      <c r="AK356" s="50"/>
      <c r="AL356" s="79"/>
      <c r="AM356" s="80"/>
      <c r="AN356" s="55"/>
      <c r="AO356" s="58"/>
      <c r="AP356" s="59"/>
      <c r="AQ356" s="59"/>
      <c r="AR356" s="59"/>
      <c r="AS356" s="46"/>
      <c r="AT356" s="58"/>
      <c r="AU356" s="58"/>
      <c r="AV356" s="58"/>
      <c r="AW356" s="58"/>
      <c r="AY356" s="51"/>
      <c r="AZ356" s="51"/>
      <c r="BA356" s="51"/>
      <c r="BB356" s="199"/>
      <c r="BC356" s="199"/>
    </row>
    <row r="357" spans="1:55" ht="65.099999999999994" hidden="1" customHeight="1">
      <c r="A357" s="33">
        <v>340</v>
      </c>
      <c r="B357" s="42"/>
      <c r="C357" s="42"/>
      <c r="D357" s="42"/>
      <c r="E357" s="42"/>
      <c r="F357" s="42"/>
      <c r="G357" s="42"/>
      <c r="H357" s="42"/>
      <c r="I357" s="167"/>
      <c r="J357" s="42"/>
      <c r="K357" s="35"/>
      <c r="L357" s="35"/>
      <c r="M357" s="35"/>
      <c r="N357" s="35"/>
      <c r="O357" s="35"/>
      <c r="P357" s="35"/>
      <c r="Q357" s="35"/>
      <c r="R357" s="43"/>
      <c r="S357" s="43"/>
      <c r="T357" s="42"/>
      <c r="U357" s="42"/>
      <c r="V357" s="36"/>
      <c r="W357" s="36"/>
      <c r="X357" s="49"/>
      <c r="Y357" s="32"/>
      <c r="Z357" s="32"/>
      <c r="AA357" s="35"/>
      <c r="AB357" s="38"/>
      <c r="AC357" s="35"/>
      <c r="AD357" s="35"/>
      <c r="AE357" s="35"/>
      <c r="AF357" s="35"/>
      <c r="AG357" s="50"/>
      <c r="AH357" s="50"/>
      <c r="AI357" s="50"/>
      <c r="AJ357" s="50"/>
      <c r="AK357" s="50"/>
      <c r="AL357" s="79"/>
      <c r="AM357" s="80"/>
      <c r="AN357" s="55"/>
      <c r="AO357" s="58"/>
      <c r="AP357" s="59"/>
      <c r="AQ357" s="59"/>
      <c r="AR357" s="59"/>
      <c r="AS357" s="46"/>
      <c r="AT357" s="58"/>
      <c r="AU357" s="58"/>
      <c r="AV357" s="58"/>
      <c r="AW357" s="58"/>
      <c r="AY357" s="51"/>
      <c r="AZ357" s="51"/>
      <c r="BA357" s="51"/>
      <c r="BB357" s="199"/>
      <c r="BC357" s="199"/>
    </row>
    <row r="358" spans="1:55" ht="65.099999999999994" hidden="1" customHeight="1">
      <c r="A358" s="33">
        <v>341</v>
      </c>
      <c r="B358" s="42"/>
      <c r="C358" s="42"/>
      <c r="D358" s="42"/>
      <c r="E358" s="42"/>
      <c r="F358" s="42"/>
      <c r="G358" s="42"/>
      <c r="H358" s="42"/>
      <c r="I358" s="167"/>
      <c r="J358" s="42"/>
      <c r="K358" s="35"/>
      <c r="L358" s="35"/>
      <c r="M358" s="35"/>
      <c r="N358" s="35"/>
      <c r="O358" s="35"/>
      <c r="P358" s="35"/>
      <c r="Q358" s="35"/>
      <c r="R358" s="43"/>
      <c r="S358" s="43"/>
      <c r="T358" s="42"/>
      <c r="U358" s="42"/>
      <c r="V358" s="36"/>
      <c r="W358" s="36"/>
      <c r="X358" s="49"/>
      <c r="Y358" s="32"/>
      <c r="Z358" s="32"/>
      <c r="AA358" s="35"/>
      <c r="AB358" s="38"/>
      <c r="AC358" s="35"/>
      <c r="AD358" s="35"/>
      <c r="AE358" s="35"/>
      <c r="AF358" s="35"/>
      <c r="AG358" s="50"/>
      <c r="AH358" s="50"/>
      <c r="AI358" s="50"/>
      <c r="AJ358" s="50"/>
      <c r="AK358" s="50"/>
      <c r="AL358" s="79"/>
      <c r="AM358" s="80"/>
      <c r="AN358" s="55"/>
      <c r="AO358" s="58"/>
      <c r="AP358" s="59"/>
      <c r="AQ358" s="59"/>
      <c r="AR358" s="59"/>
      <c r="AS358" s="46"/>
      <c r="AT358" s="58"/>
      <c r="AU358" s="58"/>
      <c r="AV358" s="58"/>
      <c r="AW358" s="58"/>
      <c r="AY358" s="51"/>
      <c r="AZ358" s="51"/>
      <c r="BA358" s="51"/>
      <c r="BB358" s="199"/>
      <c r="BC358" s="199"/>
    </row>
    <row r="359" spans="1:55" ht="65.099999999999994" hidden="1" customHeight="1">
      <c r="A359" s="33">
        <v>342</v>
      </c>
      <c r="B359" s="42"/>
      <c r="C359" s="42"/>
      <c r="D359" s="42"/>
      <c r="E359" s="42"/>
      <c r="F359" s="42"/>
      <c r="G359" s="42"/>
      <c r="H359" s="42"/>
      <c r="I359" s="167"/>
      <c r="J359" s="42"/>
      <c r="K359" s="35"/>
      <c r="L359" s="35"/>
      <c r="M359" s="35"/>
      <c r="N359" s="35"/>
      <c r="O359" s="35"/>
      <c r="P359" s="35"/>
      <c r="Q359" s="35"/>
      <c r="R359" s="43"/>
      <c r="S359" s="43"/>
      <c r="T359" s="42"/>
      <c r="U359" s="42"/>
      <c r="V359" s="36"/>
      <c r="W359" s="36"/>
      <c r="X359" s="49"/>
      <c r="Y359" s="32"/>
      <c r="Z359" s="32"/>
      <c r="AA359" s="35"/>
      <c r="AB359" s="38"/>
      <c r="AC359" s="35"/>
      <c r="AD359" s="35"/>
      <c r="AE359" s="35"/>
      <c r="AF359" s="35"/>
      <c r="AG359" s="50"/>
      <c r="AH359" s="50"/>
      <c r="AI359" s="50"/>
      <c r="AJ359" s="50"/>
      <c r="AK359" s="50"/>
      <c r="AL359" s="79"/>
      <c r="AM359" s="80"/>
      <c r="AN359" s="55"/>
      <c r="AO359" s="58"/>
      <c r="AP359" s="59"/>
      <c r="AQ359" s="59"/>
      <c r="AR359" s="59"/>
      <c r="AS359" s="46"/>
      <c r="AT359" s="58"/>
      <c r="AU359" s="58"/>
      <c r="AV359" s="58"/>
      <c r="AW359" s="58"/>
      <c r="AY359" s="51"/>
      <c r="AZ359" s="51"/>
      <c r="BA359" s="51"/>
      <c r="BB359" s="199"/>
      <c r="BC359" s="199"/>
    </row>
    <row r="360" spans="1:55" ht="65.099999999999994" hidden="1" customHeight="1">
      <c r="A360" s="33">
        <v>343</v>
      </c>
      <c r="B360" s="42"/>
      <c r="C360" s="42"/>
      <c r="D360" s="42"/>
      <c r="E360" s="42"/>
      <c r="F360" s="42"/>
      <c r="G360" s="42"/>
      <c r="H360" s="42"/>
      <c r="I360" s="167"/>
      <c r="J360" s="42"/>
      <c r="K360" s="35"/>
      <c r="L360" s="35"/>
      <c r="M360" s="35"/>
      <c r="N360" s="35"/>
      <c r="O360" s="35"/>
      <c r="P360" s="35"/>
      <c r="Q360" s="35"/>
      <c r="R360" s="43"/>
      <c r="S360" s="43"/>
      <c r="T360" s="42"/>
      <c r="U360" s="42"/>
      <c r="V360" s="36"/>
      <c r="W360" s="36"/>
      <c r="X360" s="49"/>
      <c r="Y360" s="32"/>
      <c r="Z360" s="32"/>
      <c r="AA360" s="35"/>
      <c r="AB360" s="38"/>
      <c r="AC360" s="35"/>
      <c r="AD360" s="35"/>
      <c r="AE360" s="35"/>
      <c r="AF360" s="35"/>
      <c r="AG360" s="50"/>
      <c r="AH360" s="50"/>
      <c r="AI360" s="50"/>
      <c r="AJ360" s="50"/>
      <c r="AK360" s="50"/>
      <c r="AL360" s="79"/>
      <c r="AM360" s="80"/>
      <c r="AN360" s="55"/>
      <c r="AO360" s="58"/>
      <c r="AP360" s="59"/>
      <c r="AQ360" s="59"/>
      <c r="AR360" s="59"/>
      <c r="AS360" s="46"/>
      <c r="AT360" s="58"/>
      <c r="AU360" s="58"/>
      <c r="AV360" s="58"/>
      <c r="AW360" s="58"/>
      <c r="AY360" s="51"/>
      <c r="AZ360" s="51"/>
      <c r="BA360" s="51"/>
      <c r="BB360" s="199"/>
      <c r="BC360" s="199"/>
    </row>
    <row r="361" spans="1:55" ht="65.099999999999994" hidden="1" customHeight="1">
      <c r="A361" s="33">
        <v>344</v>
      </c>
      <c r="B361" s="42"/>
      <c r="C361" s="42"/>
      <c r="D361" s="42"/>
      <c r="E361" s="42"/>
      <c r="F361" s="42"/>
      <c r="G361" s="42"/>
      <c r="H361" s="42"/>
      <c r="I361" s="167"/>
      <c r="J361" s="42"/>
      <c r="K361" s="35"/>
      <c r="L361" s="35"/>
      <c r="M361" s="35"/>
      <c r="N361" s="35"/>
      <c r="O361" s="35"/>
      <c r="P361" s="35"/>
      <c r="Q361" s="35"/>
      <c r="R361" s="43"/>
      <c r="S361" s="43"/>
      <c r="T361" s="42"/>
      <c r="U361" s="42"/>
      <c r="V361" s="36"/>
      <c r="W361" s="36"/>
      <c r="X361" s="49"/>
      <c r="Y361" s="32"/>
      <c r="Z361" s="32"/>
      <c r="AA361" s="35"/>
      <c r="AB361" s="38"/>
      <c r="AC361" s="35"/>
      <c r="AD361" s="35"/>
      <c r="AE361" s="35"/>
      <c r="AF361" s="35"/>
      <c r="AG361" s="50"/>
      <c r="AH361" s="50"/>
      <c r="AI361" s="50"/>
      <c r="AJ361" s="50"/>
      <c r="AK361" s="50"/>
      <c r="AL361" s="79"/>
      <c r="AM361" s="80"/>
      <c r="AN361" s="55"/>
      <c r="AO361" s="58"/>
      <c r="AP361" s="59"/>
      <c r="AQ361" s="59"/>
      <c r="AR361" s="59"/>
      <c r="AS361" s="46"/>
      <c r="AT361" s="58"/>
      <c r="AU361" s="58"/>
      <c r="AV361" s="58"/>
      <c r="AW361" s="58"/>
      <c r="AY361" s="51"/>
      <c r="AZ361" s="51"/>
      <c r="BA361" s="51"/>
      <c r="BB361" s="199"/>
      <c r="BC361" s="199"/>
    </row>
    <row r="362" spans="1:55" ht="65.099999999999994" hidden="1" customHeight="1">
      <c r="A362" s="33">
        <v>345</v>
      </c>
      <c r="B362" s="42"/>
      <c r="C362" s="42"/>
      <c r="D362" s="42"/>
      <c r="E362" s="42"/>
      <c r="F362" s="42"/>
      <c r="G362" s="42"/>
      <c r="H362" s="42"/>
      <c r="I362" s="167"/>
      <c r="J362" s="42"/>
      <c r="K362" s="35"/>
      <c r="L362" s="35"/>
      <c r="M362" s="35"/>
      <c r="N362" s="35"/>
      <c r="O362" s="35"/>
      <c r="P362" s="35"/>
      <c r="Q362" s="35"/>
      <c r="R362" s="43"/>
      <c r="S362" s="43"/>
      <c r="T362" s="42"/>
      <c r="U362" s="42"/>
      <c r="V362" s="36"/>
      <c r="W362" s="36"/>
      <c r="X362" s="49"/>
      <c r="Y362" s="32"/>
      <c r="Z362" s="32"/>
      <c r="AA362" s="35"/>
      <c r="AB362" s="38"/>
      <c r="AC362" s="35"/>
      <c r="AD362" s="35"/>
      <c r="AE362" s="35"/>
      <c r="AF362" s="35"/>
      <c r="AG362" s="50"/>
      <c r="AH362" s="50"/>
      <c r="AI362" s="50"/>
      <c r="AJ362" s="50"/>
      <c r="AK362" s="50"/>
      <c r="AL362" s="79"/>
      <c r="AM362" s="80"/>
      <c r="AN362" s="55"/>
      <c r="AO362" s="58"/>
      <c r="AP362" s="59"/>
      <c r="AQ362" s="59"/>
      <c r="AR362" s="59"/>
      <c r="AS362" s="46"/>
      <c r="AT362" s="58"/>
      <c r="AU362" s="58"/>
      <c r="AV362" s="58"/>
      <c r="AW362" s="58"/>
      <c r="AY362" s="51"/>
      <c r="AZ362" s="51"/>
      <c r="BA362" s="51"/>
      <c r="BB362" s="199"/>
      <c r="BC362" s="199"/>
    </row>
    <row r="363" spans="1:55" ht="65.099999999999994" hidden="1" customHeight="1">
      <c r="A363" s="33">
        <v>346</v>
      </c>
      <c r="B363" s="42"/>
      <c r="C363" s="42"/>
      <c r="D363" s="42"/>
      <c r="E363" s="42"/>
      <c r="F363" s="42"/>
      <c r="G363" s="42"/>
      <c r="H363" s="42"/>
      <c r="I363" s="167"/>
      <c r="J363" s="42"/>
      <c r="K363" s="35"/>
      <c r="L363" s="35"/>
      <c r="M363" s="35"/>
      <c r="N363" s="35"/>
      <c r="O363" s="35"/>
      <c r="P363" s="35"/>
      <c r="Q363" s="35"/>
      <c r="R363" s="43"/>
      <c r="S363" s="43"/>
      <c r="T363" s="42"/>
      <c r="U363" s="42"/>
      <c r="V363" s="36"/>
      <c r="W363" s="36"/>
      <c r="X363" s="49"/>
      <c r="Y363" s="32"/>
      <c r="Z363" s="32"/>
      <c r="AA363" s="35"/>
      <c r="AB363" s="38"/>
      <c r="AC363" s="35"/>
      <c r="AD363" s="35"/>
      <c r="AE363" s="35"/>
      <c r="AF363" s="35"/>
      <c r="AG363" s="50"/>
      <c r="AH363" s="50"/>
      <c r="AI363" s="50"/>
      <c r="AJ363" s="50"/>
      <c r="AK363" s="50"/>
      <c r="AL363" s="79"/>
      <c r="AM363" s="80"/>
      <c r="AN363" s="55"/>
      <c r="AO363" s="58"/>
      <c r="AP363" s="59"/>
      <c r="AQ363" s="59"/>
      <c r="AR363" s="59"/>
      <c r="AS363" s="46"/>
      <c r="AT363" s="58"/>
      <c r="AU363" s="58"/>
      <c r="AV363" s="58"/>
      <c r="AW363" s="58"/>
      <c r="AY363" s="51"/>
      <c r="AZ363" s="51"/>
      <c r="BA363" s="51"/>
      <c r="BB363" s="199"/>
      <c r="BC363" s="199"/>
    </row>
    <row r="364" spans="1:55" ht="65.099999999999994" hidden="1" customHeight="1">
      <c r="A364" s="33">
        <v>347</v>
      </c>
      <c r="B364" s="42"/>
      <c r="C364" s="42"/>
      <c r="D364" s="42"/>
      <c r="E364" s="42"/>
      <c r="F364" s="42"/>
      <c r="G364" s="42"/>
      <c r="H364" s="42"/>
      <c r="I364" s="167"/>
      <c r="J364" s="42"/>
      <c r="K364" s="35"/>
      <c r="L364" s="35"/>
      <c r="M364" s="35"/>
      <c r="N364" s="35"/>
      <c r="O364" s="35"/>
      <c r="P364" s="35"/>
      <c r="Q364" s="35"/>
      <c r="R364" s="43"/>
      <c r="S364" s="43"/>
      <c r="T364" s="42"/>
      <c r="U364" s="42"/>
      <c r="V364" s="36"/>
      <c r="W364" s="36"/>
      <c r="X364" s="49"/>
      <c r="Y364" s="32"/>
      <c r="Z364" s="32"/>
      <c r="AA364" s="35"/>
      <c r="AB364" s="38"/>
      <c r="AC364" s="35"/>
      <c r="AD364" s="35"/>
      <c r="AE364" s="35"/>
      <c r="AF364" s="35"/>
      <c r="AG364" s="50"/>
      <c r="AH364" s="50"/>
      <c r="AI364" s="50"/>
      <c r="AJ364" s="50"/>
      <c r="AK364" s="50"/>
      <c r="AL364" s="79"/>
      <c r="AM364" s="80"/>
      <c r="AN364" s="55"/>
      <c r="AO364" s="58"/>
      <c r="AP364" s="59"/>
      <c r="AQ364" s="59"/>
      <c r="AR364" s="59"/>
      <c r="AS364" s="46"/>
      <c r="AT364" s="58"/>
      <c r="AU364" s="58"/>
      <c r="AV364" s="58"/>
      <c r="AW364" s="58"/>
      <c r="AY364" s="51"/>
      <c r="AZ364" s="51"/>
      <c r="BA364" s="51"/>
      <c r="BB364" s="199"/>
      <c r="BC364" s="199"/>
    </row>
    <row r="365" spans="1:55" ht="65.099999999999994" hidden="1" customHeight="1">
      <c r="A365" s="33">
        <v>348</v>
      </c>
      <c r="B365" s="42"/>
      <c r="C365" s="42"/>
      <c r="D365" s="42"/>
      <c r="E365" s="42"/>
      <c r="F365" s="42"/>
      <c r="G365" s="42"/>
      <c r="H365" s="42"/>
      <c r="I365" s="167"/>
      <c r="J365" s="42"/>
      <c r="K365" s="35"/>
      <c r="L365" s="35"/>
      <c r="M365" s="35"/>
      <c r="N365" s="35"/>
      <c r="O365" s="35"/>
      <c r="P365" s="35"/>
      <c r="Q365" s="35"/>
      <c r="R365" s="43"/>
      <c r="S365" s="43"/>
      <c r="T365" s="42"/>
      <c r="U365" s="42"/>
      <c r="V365" s="36"/>
      <c r="W365" s="36"/>
      <c r="X365" s="49"/>
      <c r="Y365" s="32"/>
      <c r="Z365" s="32"/>
      <c r="AA365" s="35"/>
      <c r="AB365" s="38"/>
      <c r="AC365" s="35"/>
      <c r="AD365" s="35"/>
      <c r="AE365" s="35"/>
      <c r="AF365" s="35"/>
      <c r="AG365" s="50"/>
      <c r="AH365" s="50"/>
      <c r="AI365" s="50"/>
      <c r="AJ365" s="50"/>
      <c r="AK365" s="50"/>
      <c r="AL365" s="79"/>
      <c r="AM365" s="80"/>
      <c r="AN365" s="55"/>
      <c r="AO365" s="58"/>
      <c r="AP365" s="59"/>
      <c r="AQ365" s="59"/>
      <c r="AR365" s="59"/>
      <c r="AS365" s="46"/>
      <c r="AT365" s="58"/>
      <c r="AU365" s="58"/>
      <c r="AV365" s="58"/>
      <c r="AW365" s="58"/>
      <c r="AY365" s="51"/>
      <c r="AZ365" s="51"/>
      <c r="BA365" s="51"/>
      <c r="BB365" s="199"/>
      <c r="BC365" s="199"/>
    </row>
    <row r="366" spans="1:55" ht="65.099999999999994" hidden="1" customHeight="1">
      <c r="A366" s="33">
        <v>349</v>
      </c>
      <c r="B366" s="42"/>
      <c r="C366" s="42"/>
      <c r="D366" s="42"/>
      <c r="E366" s="42"/>
      <c r="F366" s="42"/>
      <c r="G366" s="42"/>
      <c r="H366" s="42"/>
      <c r="I366" s="167"/>
      <c r="J366" s="42"/>
      <c r="K366" s="35"/>
      <c r="L366" s="35"/>
      <c r="M366" s="35"/>
      <c r="N366" s="35"/>
      <c r="O366" s="35"/>
      <c r="P366" s="35"/>
      <c r="Q366" s="35"/>
      <c r="R366" s="43"/>
      <c r="S366" s="43"/>
      <c r="T366" s="42"/>
      <c r="U366" s="42"/>
      <c r="V366" s="36"/>
      <c r="W366" s="36"/>
      <c r="X366" s="49"/>
      <c r="Y366" s="32"/>
      <c r="Z366" s="32"/>
      <c r="AA366" s="35"/>
      <c r="AB366" s="38"/>
      <c r="AC366" s="35"/>
      <c r="AD366" s="35"/>
      <c r="AE366" s="35"/>
      <c r="AF366" s="35"/>
      <c r="AG366" s="50"/>
      <c r="AH366" s="50"/>
      <c r="AI366" s="50"/>
      <c r="AJ366" s="50"/>
      <c r="AK366" s="50"/>
      <c r="AL366" s="79"/>
      <c r="AM366" s="80"/>
      <c r="AN366" s="55"/>
      <c r="AO366" s="58"/>
      <c r="AP366" s="59"/>
      <c r="AQ366" s="59"/>
      <c r="AR366" s="59"/>
      <c r="AS366" s="46"/>
      <c r="AT366" s="58"/>
      <c r="AU366" s="58"/>
      <c r="AV366" s="58"/>
      <c r="AW366" s="58"/>
      <c r="AY366" s="51"/>
      <c r="AZ366" s="51"/>
      <c r="BA366" s="51"/>
      <c r="BB366" s="199"/>
      <c r="BC366" s="199"/>
    </row>
    <row r="367" spans="1:55" ht="65.099999999999994" hidden="1" customHeight="1">
      <c r="A367" s="33">
        <v>350</v>
      </c>
      <c r="B367" s="42"/>
      <c r="C367" s="42"/>
      <c r="D367" s="42"/>
      <c r="E367" s="42"/>
      <c r="F367" s="42"/>
      <c r="G367" s="42"/>
      <c r="H367" s="42"/>
      <c r="I367" s="167"/>
      <c r="J367" s="42"/>
      <c r="K367" s="35"/>
      <c r="L367" s="35"/>
      <c r="M367" s="35"/>
      <c r="N367" s="35"/>
      <c r="O367" s="35"/>
      <c r="P367" s="35"/>
      <c r="Q367" s="35"/>
      <c r="R367" s="43"/>
      <c r="S367" s="43"/>
      <c r="T367" s="42"/>
      <c r="U367" s="42"/>
      <c r="V367" s="36"/>
      <c r="W367" s="36"/>
      <c r="X367" s="49"/>
      <c r="Y367" s="32"/>
      <c r="Z367" s="32"/>
      <c r="AA367" s="35"/>
      <c r="AB367" s="38"/>
      <c r="AC367" s="35"/>
      <c r="AD367" s="35"/>
      <c r="AE367" s="35"/>
      <c r="AF367" s="35"/>
      <c r="AG367" s="50"/>
      <c r="AH367" s="50"/>
      <c r="AI367" s="50"/>
      <c r="AJ367" s="50"/>
      <c r="AK367" s="50"/>
      <c r="AL367" s="79"/>
      <c r="AM367" s="80"/>
      <c r="AN367" s="55"/>
      <c r="AO367" s="58"/>
      <c r="AP367" s="59"/>
      <c r="AQ367" s="59"/>
      <c r="AR367" s="59"/>
      <c r="AS367" s="46"/>
      <c r="AT367" s="58"/>
      <c r="AU367" s="58"/>
      <c r="AV367" s="58"/>
      <c r="AW367" s="58"/>
      <c r="AY367" s="51"/>
      <c r="AZ367" s="51"/>
      <c r="BA367" s="51"/>
      <c r="BB367" s="199"/>
      <c r="BC367" s="199"/>
    </row>
    <row r="368" spans="1:55" ht="65.099999999999994" hidden="1" customHeight="1">
      <c r="A368" s="33">
        <v>351</v>
      </c>
      <c r="B368" s="42"/>
      <c r="C368" s="42"/>
      <c r="D368" s="42"/>
      <c r="E368" s="42"/>
      <c r="F368" s="42"/>
      <c r="G368" s="42"/>
      <c r="H368" s="42"/>
      <c r="I368" s="167"/>
      <c r="J368" s="42"/>
      <c r="K368" s="35"/>
      <c r="L368" s="35"/>
      <c r="M368" s="35"/>
      <c r="N368" s="35"/>
      <c r="O368" s="35"/>
      <c r="P368" s="35"/>
      <c r="Q368" s="35"/>
      <c r="R368" s="43"/>
      <c r="S368" s="43"/>
      <c r="T368" s="42"/>
      <c r="U368" s="42"/>
      <c r="V368" s="36"/>
      <c r="W368" s="36"/>
      <c r="X368" s="49"/>
      <c r="Y368" s="32"/>
      <c r="Z368" s="32"/>
      <c r="AA368" s="35"/>
      <c r="AB368" s="38"/>
      <c r="AC368" s="35"/>
      <c r="AD368" s="35"/>
      <c r="AE368" s="35"/>
      <c r="AF368" s="35"/>
      <c r="AG368" s="50"/>
      <c r="AH368" s="50"/>
      <c r="AI368" s="50"/>
      <c r="AJ368" s="50"/>
      <c r="AK368" s="50"/>
      <c r="AL368" s="79"/>
      <c r="AM368" s="80"/>
      <c r="AN368" s="55"/>
      <c r="AO368" s="58"/>
      <c r="AP368" s="59"/>
      <c r="AQ368" s="59"/>
      <c r="AR368" s="59"/>
      <c r="AS368" s="46"/>
      <c r="AT368" s="58"/>
      <c r="AU368" s="58"/>
      <c r="AV368" s="58"/>
      <c r="AW368" s="58"/>
      <c r="AY368" s="51"/>
      <c r="AZ368" s="51"/>
      <c r="BA368" s="51"/>
      <c r="BB368" s="199"/>
      <c r="BC368" s="199"/>
    </row>
    <row r="369" spans="1:55" ht="65.099999999999994" hidden="1" customHeight="1">
      <c r="A369" s="33">
        <v>352</v>
      </c>
      <c r="B369" s="42"/>
      <c r="C369" s="42"/>
      <c r="D369" s="42"/>
      <c r="E369" s="42"/>
      <c r="F369" s="42"/>
      <c r="G369" s="42"/>
      <c r="H369" s="42"/>
      <c r="I369" s="167"/>
      <c r="J369" s="42"/>
      <c r="K369" s="35"/>
      <c r="L369" s="35"/>
      <c r="M369" s="35"/>
      <c r="N369" s="35"/>
      <c r="O369" s="35"/>
      <c r="P369" s="35"/>
      <c r="Q369" s="35"/>
      <c r="R369" s="43"/>
      <c r="S369" s="43"/>
      <c r="T369" s="42"/>
      <c r="U369" s="42"/>
      <c r="V369" s="36"/>
      <c r="W369" s="36"/>
      <c r="X369" s="49"/>
      <c r="Y369" s="32"/>
      <c r="Z369" s="32"/>
      <c r="AA369" s="35"/>
      <c r="AB369" s="38"/>
      <c r="AC369" s="35"/>
      <c r="AD369" s="35"/>
      <c r="AE369" s="35"/>
      <c r="AF369" s="35"/>
      <c r="AG369" s="50"/>
      <c r="AH369" s="50"/>
      <c r="AI369" s="50"/>
      <c r="AJ369" s="50"/>
      <c r="AK369" s="50"/>
      <c r="AL369" s="79"/>
      <c r="AM369" s="80"/>
      <c r="AN369" s="55"/>
      <c r="AO369" s="58"/>
      <c r="AP369" s="59"/>
      <c r="AQ369" s="59"/>
      <c r="AR369" s="59"/>
      <c r="AS369" s="46"/>
      <c r="AT369" s="58"/>
      <c r="AU369" s="58"/>
      <c r="AV369" s="58"/>
      <c r="AW369" s="58"/>
      <c r="AY369" s="51"/>
      <c r="AZ369" s="51"/>
      <c r="BA369" s="51"/>
      <c r="BB369" s="199"/>
      <c r="BC369" s="199"/>
    </row>
    <row r="370" spans="1:55" ht="65.099999999999994" hidden="1" customHeight="1">
      <c r="A370" s="33">
        <v>353</v>
      </c>
      <c r="B370" s="42"/>
      <c r="C370" s="42"/>
      <c r="D370" s="42"/>
      <c r="E370" s="42"/>
      <c r="F370" s="42"/>
      <c r="G370" s="42"/>
      <c r="H370" s="42"/>
      <c r="I370" s="167"/>
      <c r="J370" s="42"/>
      <c r="K370" s="35"/>
      <c r="L370" s="35"/>
      <c r="M370" s="35"/>
      <c r="N370" s="35"/>
      <c r="O370" s="35"/>
      <c r="P370" s="35"/>
      <c r="Q370" s="35"/>
      <c r="R370" s="43"/>
      <c r="S370" s="43"/>
      <c r="T370" s="42"/>
      <c r="U370" s="42"/>
      <c r="V370" s="36"/>
      <c r="W370" s="36"/>
      <c r="X370" s="49"/>
      <c r="Y370" s="32"/>
      <c r="Z370" s="32"/>
      <c r="AA370" s="35"/>
      <c r="AB370" s="38"/>
      <c r="AC370" s="35"/>
      <c r="AD370" s="35"/>
      <c r="AE370" s="35"/>
      <c r="AF370" s="35"/>
      <c r="AG370" s="50"/>
      <c r="AH370" s="50"/>
      <c r="AI370" s="50"/>
      <c r="AJ370" s="50"/>
      <c r="AK370" s="50"/>
      <c r="AL370" s="79"/>
      <c r="AM370" s="80"/>
      <c r="AN370" s="55"/>
      <c r="AO370" s="58"/>
      <c r="AP370" s="59"/>
      <c r="AQ370" s="59"/>
      <c r="AR370" s="59"/>
      <c r="AS370" s="46"/>
      <c r="AT370" s="58"/>
      <c r="AU370" s="58"/>
      <c r="AV370" s="58"/>
      <c r="AW370" s="58"/>
      <c r="AY370" s="51"/>
      <c r="AZ370" s="51"/>
      <c r="BA370" s="51"/>
      <c r="BB370" s="199"/>
      <c r="BC370" s="199"/>
    </row>
    <row r="371" spans="1:55" ht="65.099999999999994" hidden="1" customHeight="1">
      <c r="A371" s="33">
        <v>354</v>
      </c>
      <c r="B371" s="42"/>
      <c r="C371" s="42"/>
      <c r="D371" s="42"/>
      <c r="E371" s="42"/>
      <c r="F371" s="42"/>
      <c r="G371" s="42"/>
      <c r="H371" s="42"/>
      <c r="I371" s="167"/>
      <c r="J371" s="42"/>
      <c r="K371" s="35"/>
      <c r="L371" s="35"/>
      <c r="M371" s="35"/>
      <c r="N371" s="35"/>
      <c r="O371" s="35"/>
      <c r="P371" s="35"/>
      <c r="Q371" s="35"/>
      <c r="R371" s="43"/>
      <c r="S371" s="43"/>
      <c r="T371" s="42"/>
      <c r="U371" s="42"/>
      <c r="V371" s="36"/>
      <c r="W371" s="36"/>
      <c r="X371" s="49"/>
      <c r="Y371" s="32"/>
      <c r="Z371" s="32"/>
      <c r="AA371" s="35"/>
      <c r="AB371" s="38"/>
      <c r="AC371" s="35"/>
      <c r="AD371" s="35"/>
      <c r="AE371" s="35"/>
      <c r="AF371" s="35"/>
      <c r="AG371" s="50"/>
      <c r="AH371" s="50"/>
      <c r="AI371" s="50"/>
      <c r="AJ371" s="50"/>
      <c r="AK371" s="50"/>
      <c r="AL371" s="79"/>
      <c r="AM371" s="80"/>
      <c r="AN371" s="55"/>
      <c r="AO371" s="58"/>
      <c r="AP371" s="59"/>
      <c r="AQ371" s="59"/>
      <c r="AR371" s="59"/>
      <c r="AS371" s="46"/>
      <c r="AT371" s="58"/>
      <c r="AU371" s="58"/>
      <c r="AV371" s="58"/>
      <c r="AW371" s="58"/>
      <c r="AY371" s="51"/>
      <c r="AZ371" s="51"/>
      <c r="BA371" s="51"/>
      <c r="BB371" s="199"/>
      <c r="BC371" s="199"/>
    </row>
    <row r="372" spans="1:55" ht="65.099999999999994" hidden="1" customHeight="1">
      <c r="A372" s="33">
        <v>355</v>
      </c>
      <c r="B372" s="42"/>
      <c r="C372" s="42"/>
      <c r="D372" s="42"/>
      <c r="E372" s="42"/>
      <c r="F372" s="42"/>
      <c r="G372" s="42"/>
      <c r="H372" s="42"/>
      <c r="I372" s="167"/>
      <c r="J372" s="42"/>
      <c r="K372" s="35"/>
      <c r="L372" s="35"/>
      <c r="M372" s="35"/>
      <c r="N372" s="35"/>
      <c r="O372" s="35"/>
      <c r="P372" s="35"/>
      <c r="Q372" s="35"/>
      <c r="R372" s="43"/>
      <c r="S372" s="43"/>
      <c r="T372" s="42"/>
      <c r="U372" s="42"/>
      <c r="V372" s="36"/>
      <c r="W372" s="36"/>
      <c r="X372" s="49"/>
      <c r="Y372" s="32"/>
      <c r="Z372" s="32"/>
      <c r="AA372" s="35"/>
      <c r="AB372" s="38"/>
      <c r="AC372" s="35"/>
      <c r="AD372" s="35"/>
      <c r="AE372" s="35"/>
      <c r="AF372" s="35"/>
      <c r="AG372" s="50"/>
      <c r="AH372" s="50"/>
      <c r="AI372" s="50"/>
      <c r="AJ372" s="50"/>
      <c r="AK372" s="50"/>
      <c r="AL372" s="79"/>
      <c r="AM372" s="80"/>
      <c r="AN372" s="55"/>
      <c r="AO372" s="58"/>
      <c r="AP372" s="59"/>
      <c r="AQ372" s="59"/>
      <c r="AR372" s="59"/>
      <c r="AS372" s="46"/>
      <c r="AT372" s="58"/>
      <c r="AU372" s="58"/>
      <c r="AV372" s="58"/>
      <c r="AW372" s="58"/>
      <c r="AY372" s="51"/>
      <c r="AZ372" s="51"/>
      <c r="BA372" s="51"/>
      <c r="BB372" s="199"/>
      <c r="BC372" s="199"/>
    </row>
    <row r="373" spans="1:55" ht="65.099999999999994" hidden="1" customHeight="1">
      <c r="A373" s="33">
        <v>356</v>
      </c>
      <c r="B373" s="42"/>
      <c r="C373" s="42"/>
      <c r="D373" s="42"/>
      <c r="E373" s="42"/>
      <c r="F373" s="42"/>
      <c r="G373" s="42"/>
      <c r="H373" s="42"/>
      <c r="I373" s="167"/>
      <c r="J373" s="42"/>
      <c r="K373" s="35"/>
      <c r="L373" s="35"/>
      <c r="M373" s="35"/>
      <c r="N373" s="35"/>
      <c r="O373" s="35"/>
      <c r="P373" s="35"/>
      <c r="Q373" s="35"/>
      <c r="R373" s="43"/>
      <c r="S373" s="43"/>
      <c r="T373" s="42"/>
      <c r="U373" s="42"/>
      <c r="V373" s="36"/>
      <c r="W373" s="36"/>
      <c r="X373" s="49"/>
      <c r="Y373" s="32"/>
      <c r="Z373" s="32"/>
      <c r="AA373" s="35"/>
      <c r="AB373" s="38"/>
      <c r="AC373" s="35"/>
      <c r="AD373" s="35"/>
      <c r="AE373" s="35"/>
      <c r="AF373" s="35"/>
      <c r="AG373" s="50"/>
      <c r="AH373" s="50"/>
      <c r="AI373" s="50"/>
      <c r="AJ373" s="50"/>
      <c r="AK373" s="50"/>
      <c r="AL373" s="79"/>
      <c r="AM373" s="80"/>
      <c r="AN373" s="55"/>
      <c r="AO373" s="58"/>
      <c r="AP373" s="59"/>
      <c r="AQ373" s="59"/>
      <c r="AR373" s="59"/>
      <c r="AS373" s="46"/>
      <c r="AT373" s="58"/>
      <c r="AU373" s="58"/>
      <c r="AV373" s="58"/>
      <c r="AW373" s="58"/>
      <c r="AY373" s="51"/>
      <c r="AZ373" s="51"/>
      <c r="BA373" s="51"/>
      <c r="BB373" s="199"/>
      <c r="BC373" s="199"/>
    </row>
    <row r="374" spans="1:55" ht="65.099999999999994" hidden="1" customHeight="1">
      <c r="A374" s="33">
        <v>357</v>
      </c>
      <c r="B374" s="42"/>
      <c r="C374" s="42"/>
      <c r="D374" s="42"/>
      <c r="E374" s="42"/>
      <c r="F374" s="42"/>
      <c r="G374" s="42"/>
      <c r="H374" s="42"/>
      <c r="I374" s="167"/>
      <c r="J374" s="42"/>
      <c r="K374" s="35"/>
      <c r="L374" s="35"/>
      <c r="M374" s="35"/>
      <c r="N374" s="35"/>
      <c r="O374" s="35"/>
      <c r="P374" s="35"/>
      <c r="Q374" s="35"/>
      <c r="R374" s="43"/>
      <c r="S374" s="43"/>
      <c r="T374" s="42"/>
      <c r="U374" s="42"/>
      <c r="V374" s="36"/>
      <c r="W374" s="36"/>
      <c r="X374" s="49"/>
      <c r="Y374" s="32"/>
      <c r="Z374" s="32"/>
      <c r="AA374" s="35"/>
      <c r="AB374" s="38"/>
      <c r="AC374" s="35"/>
      <c r="AD374" s="35"/>
      <c r="AE374" s="35"/>
      <c r="AF374" s="35"/>
      <c r="AG374" s="50"/>
      <c r="AH374" s="50"/>
      <c r="AI374" s="50"/>
      <c r="AJ374" s="50"/>
      <c r="AK374" s="50"/>
      <c r="AL374" s="79"/>
      <c r="AM374" s="80"/>
      <c r="AN374" s="55"/>
      <c r="AO374" s="58"/>
      <c r="AP374" s="59"/>
      <c r="AQ374" s="59"/>
      <c r="AR374" s="59"/>
      <c r="AS374" s="46"/>
      <c r="AT374" s="58"/>
      <c r="AU374" s="58"/>
      <c r="AV374" s="58"/>
      <c r="AW374" s="58"/>
      <c r="AY374" s="51"/>
      <c r="AZ374" s="51"/>
      <c r="BA374" s="51"/>
      <c r="BB374" s="199"/>
      <c r="BC374" s="199"/>
    </row>
    <row r="375" spans="1:55" ht="65.099999999999994" hidden="1" customHeight="1">
      <c r="A375" s="33">
        <v>358</v>
      </c>
      <c r="B375" s="42"/>
      <c r="C375" s="42"/>
      <c r="D375" s="42"/>
      <c r="E375" s="42"/>
      <c r="F375" s="42"/>
      <c r="G375" s="42"/>
      <c r="H375" s="42"/>
      <c r="I375" s="167"/>
      <c r="J375" s="42"/>
      <c r="K375" s="35"/>
      <c r="L375" s="35"/>
      <c r="M375" s="35"/>
      <c r="N375" s="35"/>
      <c r="O375" s="35"/>
      <c r="P375" s="35"/>
      <c r="Q375" s="35"/>
      <c r="R375" s="43"/>
      <c r="S375" s="43"/>
      <c r="T375" s="42"/>
      <c r="U375" s="42"/>
      <c r="V375" s="36"/>
      <c r="W375" s="36"/>
      <c r="X375" s="49"/>
      <c r="Y375" s="32"/>
      <c r="Z375" s="32"/>
      <c r="AA375" s="35"/>
      <c r="AB375" s="38"/>
      <c r="AC375" s="35"/>
      <c r="AD375" s="35"/>
      <c r="AE375" s="35"/>
      <c r="AF375" s="35"/>
      <c r="AG375" s="50"/>
      <c r="AH375" s="50"/>
      <c r="AI375" s="50"/>
      <c r="AJ375" s="50"/>
      <c r="AK375" s="50"/>
      <c r="AL375" s="79"/>
      <c r="AM375" s="80"/>
      <c r="AN375" s="55"/>
      <c r="AO375" s="58"/>
      <c r="AP375" s="59"/>
      <c r="AQ375" s="59"/>
      <c r="AR375" s="59"/>
      <c r="AS375" s="46"/>
      <c r="AT375" s="58"/>
      <c r="AU375" s="58"/>
      <c r="AV375" s="58"/>
      <c r="AW375" s="58"/>
      <c r="AY375" s="51"/>
      <c r="AZ375" s="51"/>
      <c r="BA375" s="51"/>
      <c r="BB375" s="199"/>
      <c r="BC375" s="199"/>
    </row>
    <row r="376" spans="1:55" ht="65.099999999999994" hidden="1" customHeight="1">
      <c r="A376" s="33">
        <v>359</v>
      </c>
      <c r="B376" s="42"/>
      <c r="C376" s="42"/>
      <c r="D376" s="42"/>
      <c r="E376" s="42"/>
      <c r="F376" s="42"/>
      <c r="G376" s="42"/>
      <c r="H376" s="42"/>
      <c r="I376" s="167"/>
      <c r="J376" s="42"/>
      <c r="K376" s="35"/>
      <c r="L376" s="35"/>
      <c r="M376" s="35"/>
      <c r="N376" s="35"/>
      <c r="O376" s="35"/>
      <c r="P376" s="35"/>
      <c r="Q376" s="35"/>
      <c r="R376" s="43"/>
      <c r="S376" s="43"/>
      <c r="T376" s="42"/>
      <c r="U376" s="42"/>
      <c r="V376" s="36"/>
      <c r="W376" s="36"/>
      <c r="X376" s="49"/>
      <c r="Y376" s="32"/>
      <c r="Z376" s="32"/>
      <c r="AA376" s="35"/>
      <c r="AB376" s="38"/>
      <c r="AC376" s="35"/>
      <c r="AD376" s="35"/>
      <c r="AE376" s="35"/>
      <c r="AF376" s="35"/>
      <c r="AG376" s="50"/>
      <c r="AH376" s="50"/>
      <c r="AI376" s="50"/>
      <c r="AJ376" s="50"/>
      <c r="AK376" s="50"/>
      <c r="AL376" s="79"/>
      <c r="AM376" s="80"/>
      <c r="AN376" s="55"/>
      <c r="AO376" s="58"/>
      <c r="AP376" s="59"/>
      <c r="AQ376" s="59"/>
      <c r="AR376" s="59"/>
      <c r="AS376" s="46"/>
      <c r="AT376" s="58"/>
      <c r="AU376" s="58"/>
      <c r="AV376" s="58"/>
      <c r="AW376" s="58"/>
      <c r="AY376" s="51"/>
      <c r="AZ376" s="51"/>
      <c r="BA376" s="51"/>
      <c r="BB376" s="199"/>
      <c r="BC376" s="199"/>
    </row>
    <row r="377" spans="1:55" ht="65.099999999999994" hidden="1" customHeight="1">
      <c r="A377" s="33">
        <v>360</v>
      </c>
      <c r="B377" s="42"/>
      <c r="C377" s="42"/>
      <c r="D377" s="42"/>
      <c r="E377" s="42"/>
      <c r="F377" s="42"/>
      <c r="G377" s="42"/>
      <c r="H377" s="42"/>
      <c r="I377" s="167"/>
      <c r="J377" s="42"/>
      <c r="K377" s="35"/>
      <c r="L377" s="35"/>
      <c r="M377" s="35"/>
      <c r="N377" s="35"/>
      <c r="O377" s="35"/>
      <c r="P377" s="35"/>
      <c r="Q377" s="35"/>
      <c r="R377" s="43"/>
      <c r="S377" s="43"/>
      <c r="T377" s="42"/>
      <c r="U377" s="42"/>
      <c r="V377" s="36"/>
      <c r="W377" s="36"/>
      <c r="X377" s="49"/>
      <c r="Y377" s="32"/>
      <c r="Z377" s="32"/>
      <c r="AA377" s="35"/>
      <c r="AB377" s="38"/>
      <c r="AC377" s="35"/>
      <c r="AD377" s="35"/>
      <c r="AE377" s="35"/>
      <c r="AF377" s="35"/>
      <c r="AG377" s="50"/>
      <c r="AH377" s="50"/>
      <c r="AI377" s="50"/>
      <c r="AJ377" s="50"/>
      <c r="AK377" s="50"/>
      <c r="AL377" s="79"/>
      <c r="AM377" s="80"/>
      <c r="AN377" s="55"/>
      <c r="AO377" s="58"/>
      <c r="AP377" s="59"/>
      <c r="AQ377" s="59"/>
      <c r="AR377" s="59"/>
      <c r="AS377" s="46"/>
      <c r="AT377" s="58"/>
      <c r="AU377" s="58"/>
      <c r="AV377" s="58"/>
      <c r="AW377" s="58"/>
      <c r="AY377" s="51"/>
      <c r="AZ377" s="51"/>
      <c r="BA377" s="51"/>
      <c r="BB377" s="199"/>
      <c r="BC377" s="199"/>
    </row>
    <row r="378" spans="1:55" ht="65.099999999999994" hidden="1" customHeight="1">
      <c r="A378" s="33">
        <v>361</v>
      </c>
      <c r="B378" s="42"/>
      <c r="C378" s="42"/>
      <c r="D378" s="42"/>
      <c r="E378" s="42"/>
      <c r="F378" s="42"/>
      <c r="G378" s="42"/>
      <c r="H378" s="42"/>
      <c r="I378" s="167"/>
      <c r="J378" s="42"/>
      <c r="K378" s="35"/>
      <c r="L378" s="35"/>
      <c r="M378" s="35"/>
      <c r="N378" s="35"/>
      <c r="O378" s="35"/>
      <c r="P378" s="35"/>
      <c r="Q378" s="35"/>
      <c r="R378" s="43"/>
      <c r="S378" s="43"/>
      <c r="T378" s="42"/>
      <c r="U378" s="42"/>
      <c r="V378" s="36"/>
      <c r="W378" s="36"/>
      <c r="X378" s="49"/>
      <c r="Y378" s="32"/>
      <c r="Z378" s="32"/>
      <c r="AA378" s="35"/>
      <c r="AB378" s="38"/>
      <c r="AC378" s="35"/>
      <c r="AD378" s="35"/>
      <c r="AE378" s="35"/>
      <c r="AF378" s="35"/>
      <c r="AG378" s="50"/>
      <c r="AH378" s="50"/>
      <c r="AI378" s="50"/>
      <c r="AJ378" s="50"/>
      <c r="AK378" s="50"/>
      <c r="AL378" s="79"/>
      <c r="AM378" s="80"/>
      <c r="AN378" s="55"/>
      <c r="AO378" s="58"/>
      <c r="AP378" s="59"/>
      <c r="AQ378" s="59"/>
      <c r="AR378" s="59"/>
      <c r="AS378" s="46"/>
      <c r="AT378" s="58"/>
      <c r="AU378" s="58"/>
      <c r="AV378" s="58"/>
      <c r="AW378" s="58"/>
      <c r="AY378" s="51"/>
      <c r="AZ378" s="51"/>
      <c r="BA378" s="51"/>
      <c r="BB378" s="199"/>
      <c r="BC378" s="199"/>
    </row>
    <row r="379" spans="1:55" ht="65.099999999999994" hidden="1" customHeight="1">
      <c r="A379" s="33">
        <v>362</v>
      </c>
      <c r="B379" s="42"/>
      <c r="C379" s="42"/>
      <c r="D379" s="42"/>
      <c r="E379" s="42"/>
      <c r="F379" s="42"/>
      <c r="G379" s="42"/>
      <c r="H379" s="42"/>
      <c r="I379" s="167"/>
      <c r="J379" s="42"/>
      <c r="K379" s="35"/>
      <c r="L379" s="35"/>
      <c r="M379" s="35"/>
      <c r="N379" s="35"/>
      <c r="O379" s="35"/>
      <c r="P379" s="35"/>
      <c r="Q379" s="35"/>
      <c r="R379" s="43"/>
      <c r="S379" s="43"/>
      <c r="T379" s="42"/>
      <c r="U379" s="42"/>
      <c r="V379" s="36"/>
      <c r="W379" s="36"/>
      <c r="X379" s="49"/>
      <c r="Y379" s="32"/>
      <c r="Z379" s="32"/>
      <c r="AA379" s="35"/>
      <c r="AB379" s="38"/>
      <c r="AC379" s="35"/>
      <c r="AD379" s="35"/>
      <c r="AE379" s="35"/>
      <c r="AF379" s="35"/>
      <c r="AG379" s="50"/>
      <c r="AH379" s="50"/>
      <c r="AI379" s="50"/>
      <c r="AJ379" s="50"/>
      <c r="AK379" s="50"/>
      <c r="AL379" s="79"/>
      <c r="AM379" s="80"/>
      <c r="AN379" s="55"/>
      <c r="AO379" s="58"/>
      <c r="AP379" s="59"/>
      <c r="AQ379" s="59"/>
      <c r="AR379" s="59"/>
      <c r="AS379" s="46"/>
      <c r="AT379" s="58"/>
      <c r="AU379" s="58"/>
      <c r="AV379" s="58"/>
      <c r="AW379" s="58"/>
      <c r="AY379" s="51"/>
      <c r="AZ379" s="51"/>
      <c r="BA379" s="51"/>
      <c r="BB379" s="199"/>
      <c r="BC379" s="199"/>
    </row>
    <row r="380" spans="1:55" ht="65.099999999999994" hidden="1" customHeight="1">
      <c r="A380" s="33">
        <v>363</v>
      </c>
      <c r="B380" s="42"/>
      <c r="C380" s="42"/>
      <c r="D380" s="42"/>
      <c r="E380" s="42"/>
      <c r="F380" s="42"/>
      <c r="G380" s="42"/>
      <c r="H380" s="42"/>
      <c r="I380" s="167"/>
      <c r="J380" s="42"/>
      <c r="K380" s="35"/>
      <c r="L380" s="35"/>
      <c r="M380" s="35"/>
      <c r="N380" s="35"/>
      <c r="O380" s="35"/>
      <c r="P380" s="35"/>
      <c r="Q380" s="35"/>
      <c r="R380" s="43"/>
      <c r="S380" s="43"/>
      <c r="T380" s="42"/>
      <c r="U380" s="42"/>
      <c r="V380" s="36"/>
      <c r="W380" s="36"/>
      <c r="X380" s="49"/>
      <c r="Y380" s="32"/>
      <c r="Z380" s="32"/>
      <c r="AA380" s="35"/>
      <c r="AB380" s="38"/>
      <c r="AC380" s="35"/>
      <c r="AD380" s="35"/>
      <c r="AE380" s="35"/>
      <c r="AF380" s="35"/>
      <c r="AG380" s="50"/>
      <c r="AH380" s="50"/>
      <c r="AI380" s="50"/>
      <c r="AJ380" s="50"/>
      <c r="AK380" s="50"/>
      <c r="AL380" s="79"/>
      <c r="AM380" s="80"/>
      <c r="AN380" s="55"/>
      <c r="AO380" s="58"/>
      <c r="AP380" s="59"/>
      <c r="AQ380" s="59"/>
      <c r="AR380" s="59"/>
      <c r="AS380" s="46"/>
      <c r="AT380" s="58"/>
      <c r="AU380" s="58"/>
      <c r="AV380" s="58"/>
      <c r="AW380" s="58"/>
      <c r="AY380" s="51"/>
      <c r="AZ380" s="51"/>
      <c r="BA380" s="51"/>
      <c r="BB380" s="199"/>
      <c r="BC380" s="199"/>
    </row>
    <row r="381" spans="1:55" ht="65.099999999999994" hidden="1" customHeight="1">
      <c r="A381" s="33">
        <v>364</v>
      </c>
      <c r="B381" s="42"/>
      <c r="C381" s="42"/>
      <c r="D381" s="42"/>
      <c r="E381" s="42"/>
      <c r="F381" s="42"/>
      <c r="G381" s="42"/>
      <c r="H381" s="42"/>
      <c r="I381" s="167"/>
      <c r="J381" s="42"/>
      <c r="K381" s="35"/>
      <c r="L381" s="35"/>
      <c r="M381" s="35"/>
      <c r="N381" s="35"/>
      <c r="O381" s="35"/>
      <c r="P381" s="35"/>
      <c r="Q381" s="35"/>
      <c r="R381" s="43"/>
      <c r="S381" s="43"/>
      <c r="T381" s="42"/>
      <c r="U381" s="42"/>
      <c r="V381" s="36"/>
      <c r="W381" s="36"/>
      <c r="X381" s="49"/>
      <c r="Y381" s="32"/>
      <c r="Z381" s="32"/>
      <c r="AA381" s="35"/>
      <c r="AB381" s="38"/>
      <c r="AC381" s="35"/>
      <c r="AD381" s="35"/>
      <c r="AE381" s="35"/>
      <c r="AF381" s="35"/>
      <c r="AG381" s="50"/>
      <c r="AH381" s="50"/>
      <c r="AI381" s="50"/>
      <c r="AJ381" s="50"/>
      <c r="AK381" s="50"/>
      <c r="AL381" s="79"/>
      <c r="AM381" s="80"/>
      <c r="AN381" s="55"/>
      <c r="AO381" s="58"/>
      <c r="AP381" s="59"/>
      <c r="AQ381" s="59"/>
      <c r="AR381" s="59"/>
      <c r="AS381" s="46"/>
      <c r="AT381" s="58"/>
      <c r="AU381" s="58"/>
      <c r="AV381" s="58"/>
      <c r="AW381" s="58"/>
      <c r="AY381" s="51"/>
      <c r="AZ381" s="51"/>
      <c r="BA381" s="51"/>
      <c r="BB381" s="199"/>
      <c r="BC381" s="199"/>
    </row>
    <row r="382" spans="1:55" ht="65.099999999999994" hidden="1" customHeight="1">
      <c r="A382" s="33">
        <v>365</v>
      </c>
      <c r="B382" s="42"/>
      <c r="C382" s="42"/>
      <c r="D382" s="42"/>
      <c r="E382" s="42"/>
      <c r="F382" s="42"/>
      <c r="G382" s="42"/>
      <c r="H382" s="42"/>
      <c r="I382" s="167"/>
      <c r="J382" s="42"/>
      <c r="K382" s="35"/>
      <c r="L382" s="35"/>
      <c r="M382" s="35"/>
      <c r="N382" s="35"/>
      <c r="O382" s="35"/>
      <c r="P382" s="35"/>
      <c r="Q382" s="35"/>
      <c r="R382" s="43"/>
      <c r="S382" s="43"/>
      <c r="T382" s="42"/>
      <c r="U382" s="42"/>
      <c r="V382" s="36"/>
      <c r="W382" s="36"/>
      <c r="X382" s="49"/>
      <c r="Y382" s="32"/>
      <c r="Z382" s="32"/>
      <c r="AA382" s="35"/>
      <c r="AB382" s="38"/>
      <c r="AC382" s="35"/>
      <c r="AD382" s="35"/>
      <c r="AE382" s="35"/>
      <c r="AF382" s="35"/>
      <c r="AG382" s="50"/>
      <c r="AH382" s="50"/>
      <c r="AI382" s="50"/>
      <c r="AJ382" s="50"/>
      <c r="AK382" s="50"/>
      <c r="AL382" s="79"/>
      <c r="AM382" s="80"/>
      <c r="AN382" s="55"/>
      <c r="AO382" s="58"/>
      <c r="AP382" s="59"/>
      <c r="AQ382" s="59"/>
      <c r="AR382" s="59"/>
      <c r="AS382" s="46"/>
      <c r="AT382" s="58"/>
      <c r="AU382" s="58"/>
      <c r="AV382" s="58"/>
      <c r="AW382" s="58"/>
      <c r="AY382" s="51"/>
      <c r="AZ382" s="51"/>
      <c r="BA382" s="51"/>
      <c r="BB382" s="199"/>
      <c r="BC382" s="199"/>
    </row>
    <row r="383" spans="1:55" ht="65.099999999999994" hidden="1" customHeight="1">
      <c r="A383" s="33">
        <v>366</v>
      </c>
      <c r="B383" s="42"/>
      <c r="C383" s="42"/>
      <c r="D383" s="42"/>
      <c r="E383" s="42"/>
      <c r="F383" s="42"/>
      <c r="G383" s="42"/>
      <c r="H383" s="42"/>
      <c r="I383" s="167"/>
      <c r="J383" s="42"/>
      <c r="K383" s="35"/>
      <c r="L383" s="35"/>
      <c r="M383" s="35"/>
      <c r="N383" s="35"/>
      <c r="O383" s="35"/>
      <c r="P383" s="35"/>
      <c r="Q383" s="35"/>
      <c r="R383" s="43"/>
      <c r="S383" s="43"/>
      <c r="T383" s="42"/>
      <c r="U383" s="42"/>
      <c r="V383" s="36"/>
      <c r="W383" s="36"/>
      <c r="X383" s="49"/>
      <c r="Y383" s="32"/>
      <c r="Z383" s="32"/>
      <c r="AA383" s="35"/>
      <c r="AB383" s="38"/>
      <c r="AC383" s="35"/>
      <c r="AD383" s="35"/>
      <c r="AE383" s="35"/>
      <c r="AF383" s="35"/>
      <c r="AG383" s="50"/>
      <c r="AH383" s="50"/>
      <c r="AI383" s="50"/>
      <c r="AJ383" s="50"/>
      <c r="AK383" s="50"/>
      <c r="AL383" s="79"/>
      <c r="AM383" s="80"/>
      <c r="AN383" s="55"/>
      <c r="AO383" s="58"/>
      <c r="AP383" s="59"/>
      <c r="AQ383" s="59"/>
      <c r="AR383" s="59"/>
      <c r="AS383" s="46"/>
      <c r="AT383" s="58"/>
      <c r="AU383" s="58"/>
      <c r="AV383" s="58"/>
      <c r="AW383" s="58"/>
      <c r="AY383" s="51"/>
      <c r="AZ383" s="51"/>
      <c r="BA383" s="51"/>
      <c r="BB383" s="199"/>
      <c r="BC383" s="199"/>
    </row>
    <row r="384" spans="1:55" ht="65.099999999999994" hidden="1" customHeight="1">
      <c r="A384" s="33">
        <v>367</v>
      </c>
      <c r="B384" s="42"/>
      <c r="C384" s="42"/>
      <c r="D384" s="42"/>
      <c r="E384" s="42"/>
      <c r="F384" s="42"/>
      <c r="G384" s="42"/>
      <c r="H384" s="42"/>
      <c r="I384" s="167"/>
      <c r="J384" s="42"/>
      <c r="K384" s="35"/>
      <c r="L384" s="35"/>
      <c r="M384" s="35"/>
      <c r="N384" s="35"/>
      <c r="O384" s="35"/>
      <c r="P384" s="35"/>
      <c r="Q384" s="35"/>
      <c r="R384" s="43"/>
      <c r="S384" s="43"/>
      <c r="T384" s="42"/>
      <c r="U384" s="42"/>
      <c r="V384" s="36"/>
      <c r="W384" s="36"/>
      <c r="X384" s="49"/>
      <c r="Y384" s="32"/>
      <c r="Z384" s="32"/>
      <c r="AA384" s="35"/>
      <c r="AB384" s="38"/>
      <c r="AC384" s="35"/>
      <c r="AD384" s="35"/>
      <c r="AE384" s="35"/>
      <c r="AF384" s="35"/>
      <c r="AG384" s="50"/>
      <c r="AH384" s="50"/>
      <c r="AI384" s="50"/>
      <c r="AJ384" s="50"/>
      <c r="AK384" s="50"/>
      <c r="AL384" s="79"/>
      <c r="AM384" s="80"/>
      <c r="AN384" s="55"/>
      <c r="AO384" s="58"/>
      <c r="AP384" s="59"/>
      <c r="AQ384" s="59"/>
      <c r="AR384" s="59"/>
      <c r="AS384" s="46"/>
      <c r="AT384" s="58"/>
      <c r="AU384" s="58"/>
      <c r="AV384" s="58"/>
      <c r="AW384" s="58"/>
      <c r="AY384" s="51"/>
      <c r="AZ384" s="51"/>
      <c r="BA384" s="51"/>
      <c r="BB384" s="199"/>
      <c r="BC384" s="199"/>
    </row>
    <row r="385" spans="1:55" ht="65.099999999999994" hidden="1" customHeight="1">
      <c r="A385" s="33">
        <v>368</v>
      </c>
      <c r="B385" s="42"/>
      <c r="C385" s="42"/>
      <c r="D385" s="42"/>
      <c r="E385" s="42"/>
      <c r="F385" s="42"/>
      <c r="G385" s="42"/>
      <c r="H385" s="42"/>
      <c r="I385" s="167"/>
      <c r="J385" s="42"/>
      <c r="K385" s="35"/>
      <c r="L385" s="35"/>
      <c r="M385" s="35"/>
      <c r="N385" s="35"/>
      <c r="O385" s="35"/>
      <c r="P385" s="35"/>
      <c r="Q385" s="35"/>
      <c r="R385" s="43"/>
      <c r="S385" s="43"/>
      <c r="T385" s="42"/>
      <c r="U385" s="42"/>
      <c r="V385" s="36"/>
      <c r="W385" s="36"/>
      <c r="X385" s="49"/>
      <c r="Y385" s="32"/>
      <c r="Z385" s="32"/>
      <c r="AA385" s="35"/>
      <c r="AB385" s="38"/>
      <c r="AC385" s="35"/>
      <c r="AD385" s="35"/>
      <c r="AE385" s="35"/>
      <c r="AF385" s="35"/>
      <c r="AG385" s="50"/>
      <c r="AH385" s="50"/>
      <c r="AI385" s="50"/>
      <c r="AJ385" s="50"/>
      <c r="AK385" s="50"/>
      <c r="AL385" s="79"/>
      <c r="AM385" s="80"/>
      <c r="AN385" s="55"/>
      <c r="AO385" s="58"/>
      <c r="AP385" s="59"/>
      <c r="AQ385" s="59"/>
      <c r="AR385" s="59"/>
      <c r="AS385" s="46"/>
      <c r="AT385" s="58"/>
      <c r="AU385" s="58"/>
      <c r="AV385" s="58"/>
      <c r="AW385" s="58"/>
      <c r="AY385" s="51"/>
      <c r="AZ385" s="51"/>
      <c r="BA385" s="51"/>
      <c r="BB385" s="199"/>
      <c r="BC385" s="199"/>
    </row>
    <row r="386" spans="1:55" ht="65.099999999999994" hidden="1" customHeight="1">
      <c r="A386" s="33">
        <v>369</v>
      </c>
      <c r="B386" s="42"/>
      <c r="C386" s="42"/>
      <c r="D386" s="42"/>
      <c r="E386" s="42"/>
      <c r="F386" s="42"/>
      <c r="G386" s="42"/>
      <c r="H386" s="42"/>
      <c r="I386" s="167"/>
      <c r="J386" s="42"/>
      <c r="K386" s="35"/>
      <c r="L386" s="35"/>
      <c r="M386" s="35"/>
      <c r="N386" s="35"/>
      <c r="O386" s="35"/>
      <c r="P386" s="35"/>
      <c r="Q386" s="35"/>
      <c r="R386" s="43"/>
      <c r="S386" s="43"/>
      <c r="T386" s="42"/>
      <c r="U386" s="42"/>
      <c r="V386" s="36"/>
      <c r="W386" s="36"/>
      <c r="X386" s="49"/>
      <c r="Y386" s="32"/>
      <c r="Z386" s="32"/>
      <c r="AA386" s="35"/>
      <c r="AB386" s="38"/>
      <c r="AC386" s="35"/>
      <c r="AD386" s="35"/>
      <c r="AE386" s="35"/>
      <c r="AF386" s="35"/>
      <c r="AG386" s="50"/>
      <c r="AH386" s="50"/>
      <c r="AI386" s="50"/>
      <c r="AJ386" s="50"/>
      <c r="AK386" s="50"/>
      <c r="AL386" s="79"/>
      <c r="AM386" s="80"/>
      <c r="AN386" s="55"/>
      <c r="AO386" s="58"/>
      <c r="AP386" s="59"/>
      <c r="AQ386" s="59"/>
      <c r="AR386" s="59"/>
      <c r="AS386" s="46"/>
      <c r="AT386" s="58"/>
      <c r="AU386" s="58"/>
      <c r="AV386" s="58"/>
      <c r="AW386" s="58"/>
      <c r="AY386" s="51"/>
      <c r="AZ386" s="51"/>
      <c r="BA386" s="51"/>
      <c r="BB386" s="199"/>
      <c r="BC386" s="199"/>
    </row>
    <row r="387" spans="1:55" ht="65.099999999999994" hidden="1" customHeight="1">
      <c r="A387" s="33">
        <v>370</v>
      </c>
      <c r="B387" s="42"/>
      <c r="C387" s="42"/>
      <c r="D387" s="42"/>
      <c r="E387" s="42"/>
      <c r="F387" s="42"/>
      <c r="G387" s="42"/>
      <c r="H387" s="42"/>
      <c r="I387" s="167"/>
      <c r="J387" s="42"/>
      <c r="K387" s="35"/>
      <c r="L387" s="35"/>
      <c r="M387" s="35"/>
      <c r="N387" s="35"/>
      <c r="O387" s="35"/>
      <c r="P387" s="35"/>
      <c r="Q387" s="35"/>
      <c r="R387" s="43"/>
      <c r="S387" s="43"/>
      <c r="T387" s="42"/>
      <c r="U387" s="42"/>
      <c r="V387" s="36"/>
      <c r="W387" s="36"/>
      <c r="X387" s="49"/>
      <c r="Y387" s="32"/>
      <c r="Z387" s="32"/>
      <c r="AA387" s="35"/>
      <c r="AB387" s="38"/>
      <c r="AC387" s="35"/>
      <c r="AD387" s="35"/>
      <c r="AE387" s="35"/>
      <c r="AF387" s="35"/>
      <c r="AG387" s="50"/>
      <c r="AH387" s="50"/>
      <c r="AI387" s="50"/>
      <c r="AJ387" s="50"/>
      <c r="AK387" s="50"/>
      <c r="AL387" s="79"/>
      <c r="AM387" s="80"/>
      <c r="AN387" s="55"/>
      <c r="AO387" s="58"/>
      <c r="AP387" s="59"/>
      <c r="AQ387" s="59"/>
      <c r="AR387" s="59"/>
      <c r="AS387" s="46"/>
      <c r="AT387" s="58"/>
      <c r="AU387" s="58"/>
      <c r="AV387" s="58"/>
      <c r="AW387" s="58"/>
      <c r="AY387" s="51"/>
      <c r="AZ387" s="51"/>
      <c r="BA387" s="51"/>
      <c r="BB387" s="199"/>
      <c r="BC387" s="199"/>
    </row>
    <row r="388" spans="1:55" ht="65.099999999999994" hidden="1" customHeight="1">
      <c r="A388" s="33">
        <v>371</v>
      </c>
      <c r="B388" s="42"/>
      <c r="C388" s="42"/>
      <c r="D388" s="42"/>
      <c r="E388" s="42"/>
      <c r="F388" s="42"/>
      <c r="G388" s="42"/>
      <c r="H388" s="42"/>
      <c r="I388" s="167"/>
      <c r="J388" s="42"/>
      <c r="K388" s="35"/>
      <c r="L388" s="35"/>
      <c r="M388" s="35"/>
      <c r="N388" s="35"/>
      <c r="O388" s="35"/>
      <c r="P388" s="35"/>
      <c r="Q388" s="35"/>
      <c r="R388" s="43"/>
      <c r="S388" s="43"/>
      <c r="T388" s="42"/>
      <c r="U388" s="42"/>
      <c r="V388" s="36"/>
      <c r="W388" s="36"/>
      <c r="X388" s="49"/>
      <c r="Y388" s="32"/>
      <c r="Z388" s="32"/>
      <c r="AA388" s="35"/>
      <c r="AB388" s="38"/>
      <c r="AC388" s="35"/>
      <c r="AD388" s="35"/>
      <c r="AE388" s="35"/>
      <c r="AF388" s="35"/>
      <c r="AG388" s="50"/>
      <c r="AH388" s="50"/>
      <c r="AI388" s="50"/>
      <c r="AJ388" s="50"/>
      <c r="AK388" s="50"/>
      <c r="AL388" s="79"/>
      <c r="AM388" s="80"/>
      <c r="AN388" s="55"/>
      <c r="AO388" s="58"/>
      <c r="AP388" s="59"/>
      <c r="AQ388" s="59"/>
      <c r="AR388" s="59"/>
      <c r="AS388" s="46"/>
      <c r="AT388" s="58"/>
      <c r="AU388" s="58"/>
      <c r="AV388" s="58"/>
      <c r="AW388" s="58"/>
      <c r="AY388" s="51"/>
      <c r="AZ388" s="51"/>
      <c r="BA388" s="51"/>
      <c r="BB388" s="199"/>
      <c r="BC388" s="199"/>
    </row>
    <row r="389" spans="1:55" ht="65.099999999999994" hidden="1" customHeight="1">
      <c r="A389" s="33">
        <v>372</v>
      </c>
      <c r="B389" s="42"/>
      <c r="C389" s="42"/>
      <c r="D389" s="42"/>
      <c r="E389" s="42"/>
      <c r="F389" s="42"/>
      <c r="G389" s="42"/>
      <c r="H389" s="42"/>
      <c r="I389" s="167"/>
      <c r="J389" s="42"/>
      <c r="K389" s="35"/>
      <c r="L389" s="35"/>
      <c r="M389" s="35"/>
      <c r="N389" s="35"/>
      <c r="O389" s="35"/>
      <c r="P389" s="35"/>
      <c r="Q389" s="35"/>
      <c r="R389" s="43"/>
      <c r="S389" s="43"/>
      <c r="T389" s="42"/>
      <c r="U389" s="42"/>
      <c r="V389" s="36"/>
      <c r="W389" s="36"/>
      <c r="X389" s="49"/>
      <c r="Y389" s="32"/>
      <c r="Z389" s="32"/>
      <c r="AA389" s="35"/>
      <c r="AB389" s="38"/>
      <c r="AC389" s="35"/>
      <c r="AD389" s="35"/>
      <c r="AE389" s="35"/>
      <c r="AF389" s="35"/>
      <c r="AG389" s="50"/>
      <c r="AH389" s="50"/>
      <c r="AI389" s="50"/>
      <c r="AJ389" s="50"/>
      <c r="AK389" s="50"/>
      <c r="AL389" s="79"/>
      <c r="AM389" s="80"/>
      <c r="AN389" s="55"/>
      <c r="AO389" s="58"/>
      <c r="AP389" s="59"/>
      <c r="AQ389" s="59"/>
      <c r="AR389" s="59"/>
      <c r="AS389" s="46"/>
      <c r="AT389" s="58"/>
      <c r="AU389" s="58"/>
      <c r="AV389" s="58"/>
      <c r="AW389" s="58"/>
      <c r="AY389" s="51"/>
      <c r="AZ389" s="51"/>
      <c r="BA389" s="51"/>
      <c r="BB389" s="199"/>
      <c r="BC389" s="199"/>
    </row>
    <row r="390" spans="1:55" ht="65.099999999999994" hidden="1" customHeight="1">
      <c r="A390" s="33">
        <v>373</v>
      </c>
      <c r="B390" s="42"/>
      <c r="C390" s="42"/>
      <c r="D390" s="42"/>
      <c r="E390" s="42"/>
      <c r="F390" s="42"/>
      <c r="G390" s="42"/>
      <c r="H390" s="42"/>
      <c r="I390" s="167"/>
      <c r="J390" s="42"/>
      <c r="K390" s="35"/>
      <c r="L390" s="35"/>
      <c r="M390" s="35"/>
      <c r="N390" s="35"/>
      <c r="O390" s="35"/>
      <c r="P390" s="35"/>
      <c r="Q390" s="35"/>
      <c r="R390" s="43"/>
      <c r="S390" s="43"/>
      <c r="T390" s="42"/>
      <c r="U390" s="42"/>
      <c r="V390" s="36"/>
      <c r="W390" s="36"/>
      <c r="X390" s="49"/>
      <c r="Y390" s="32"/>
      <c r="Z390" s="32"/>
      <c r="AA390" s="35"/>
      <c r="AB390" s="38"/>
      <c r="AC390" s="35"/>
      <c r="AD390" s="35"/>
      <c r="AE390" s="35"/>
      <c r="AF390" s="35"/>
      <c r="AG390" s="50"/>
      <c r="AH390" s="50"/>
      <c r="AI390" s="50"/>
      <c r="AJ390" s="50"/>
      <c r="AK390" s="50"/>
      <c r="AL390" s="79"/>
      <c r="AM390" s="80"/>
      <c r="AN390" s="55"/>
      <c r="AO390" s="58"/>
      <c r="AP390" s="59"/>
      <c r="AQ390" s="59"/>
      <c r="AR390" s="59"/>
      <c r="AS390" s="46"/>
      <c r="AT390" s="58"/>
      <c r="AU390" s="58"/>
      <c r="AV390" s="58"/>
      <c r="AW390" s="58"/>
      <c r="AY390" s="51"/>
      <c r="AZ390" s="51"/>
      <c r="BA390" s="51"/>
      <c r="BB390" s="199"/>
      <c r="BC390" s="199"/>
    </row>
    <row r="391" spans="1:55" ht="65.099999999999994" hidden="1" customHeight="1">
      <c r="A391" s="33">
        <v>374</v>
      </c>
      <c r="B391" s="42"/>
      <c r="C391" s="42"/>
      <c r="D391" s="42"/>
      <c r="E391" s="42"/>
      <c r="F391" s="42"/>
      <c r="G391" s="42"/>
      <c r="H391" s="42"/>
      <c r="I391" s="167"/>
      <c r="J391" s="42"/>
      <c r="K391" s="35"/>
      <c r="L391" s="35"/>
      <c r="M391" s="35"/>
      <c r="N391" s="35"/>
      <c r="O391" s="35"/>
      <c r="P391" s="35"/>
      <c r="Q391" s="35"/>
      <c r="R391" s="43"/>
      <c r="S391" s="43"/>
      <c r="T391" s="42"/>
      <c r="U391" s="42"/>
      <c r="V391" s="36"/>
      <c r="W391" s="36"/>
      <c r="X391" s="49"/>
      <c r="Y391" s="32"/>
      <c r="Z391" s="32"/>
      <c r="AA391" s="35"/>
      <c r="AB391" s="38"/>
      <c r="AC391" s="35"/>
      <c r="AD391" s="35"/>
      <c r="AE391" s="35"/>
      <c r="AF391" s="35"/>
      <c r="AG391" s="50"/>
      <c r="AH391" s="50"/>
      <c r="AI391" s="50"/>
      <c r="AJ391" s="50"/>
      <c r="AK391" s="50"/>
      <c r="AL391" s="79"/>
      <c r="AM391" s="80"/>
      <c r="AN391" s="55"/>
      <c r="AO391" s="58"/>
      <c r="AP391" s="59"/>
      <c r="AQ391" s="59"/>
      <c r="AR391" s="59"/>
      <c r="AS391" s="46"/>
      <c r="AT391" s="58"/>
      <c r="AU391" s="58"/>
      <c r="AV391" s="58"/>
      <c r="AW391" s="58"/>
      <c r="AY391" s="51"/>
      <c r="AZ391" s="51"/>
      <c r="BA391" s="51"/>
      <c r="BB391" s="199"/>
      <c r="BC391" s="199"/>
    </row>
    <row r="392" spans="1:55" ht="65.099999999999994" hidden="1" customHeight="1">
      <c r="A392" s="33">
        <v>375</v>
      </c>
      <c r="B392" s="42"/>
      <c r="C392" s="42"/>
      <c r="D392" s="42"/>
      <c r="E392" s="42"/>
      <c r="F392" s="42"/>
      <c r="G392" s="42"/>
      <c r="H392" s="42"/>
      <c r="I392" s="167"/>
      <c r="J392" s="42"/>
      <c r="K392" s="35"/>
      <c r="L392" s="35"/>
      <c r="M392" s="35"/>
      <c r="N392" s="35"/>
      <c r="O392" s="35"/>
      <c r="P392" s="35"/>
      <c r="Q392" s="35"/>
      <c r="R392" s="43"/>
      <c r="S392" s="43"/>
      <c r="T392" s="42"/>
      <c r="U392" s="42"/>
      <c r="V392" s="36"/>
      <c r="W392" s="36"/>
      <c r="X392" s="49"/>
      <c r="Y392" s="32"/>
      <c r="Z392" s="32"/>
      <c r="AA392" s="35"/>
      <c r="AB392" s="38"/>
      <c r="AC392" s="35"/>
      <c r="AD392" s="35"/>
      <c r="AE392" s="35"/>
      <c r="AF392" s="35"/>
      <c r="AG392" s="50"/>
      <c r="AH392" s="50"/>
      <c r="AI392" s="50"/>
      <c r="AJ392" s="50"/>
      <c r="AK392" s="50"/>
      <c r="AL392" s="79"/>
      <c r="AM392" s="80"/>
      <c r="AN392" s="55"/>
      <c r="AO392" s="58"/>
      <c r="AP392" s="59"/>
      <c r="AQ392" s="59"/>
      <c r="AR392" s="59"/>
      <c r="AS392" s="46"/>
      <c r="AT392" s="58"/>
      <c r="AU392" s="58"/>
      <c r="AV392" s="58"/>
      <c r="AW392" s="58"/>
      <c r="AY392" s="51"/>
      <c r="AZ392" s="51"/>
      <c r="BA392" s="51"/>
      <c r="BB392" s="199"/>
      <c r="BC392" s="199"/>
    </row>
    <row r="393" spans="1:55" ht="65.099999999999994" hidden="1" customHeight="1">
      <c r="A393" s="33">
        <v>376</v>
      </c>
      <c r="B393" s="42"/>
      <c r="C393" s="42"/>
      <c r="D393" s="42"/>
      <c r="E393" s="42"/>
      <c r="F393" s="42"/>
      <c r="G393" s="42"/>
      <c r="H393" s="42"/>
      <c r="I393" s="167"/>
      <c r="J393" s="42"/>
      <c r="K393" s="35"/>
      <c r="L393" s="35"/>
      <c r="M393" s="35"/>
      <c r="N393" s="35"/>
      <c r="O393" s="35"/>
      <c r="P393" s="35"/>
      <c r="Q393" s="35"/>
      <c r="R393" s="43"/>
      <c r="S393" s="43"/>
      <c r="T393" s="42"/>
      <c r="U393" s="42"/>
      <c r="V393" s="36"/>
      <c r="W393" s="36"/>
      <c r="X393" s="49"/>
      <c r="Y393" s="32"/>
      <c r="Z393" s="32"/>
      <c r="AA393" s="35"/>
      <c r="AB393" s="38"/>
      <c r="AC393" s="35"/>
      <c r="AD393" s="35"/>
      <c r="AE393" s="35"/>
      <c r="AF393" s="35"/>
      <c r="AG393" s="50"/>
      <c r="AH393" s="50"/>
      <c r="AI393" s="50"/>
      <c r="AJ393" s="50"/>
      <c r="AK393" s="50"/>
      <c r="AL393" s="79"/>
      <c r="AM393" s="80"/>
      <c r="AN393" s="55"/>
      <c r="AO393" s="58"/>
      <c r="AP393" s="59"/>
      <c r="AQ393" s="59"/>
      <c r="AR393" s="59"/>
      <c r="AS393" s="46"/>
      <c r="AT393" s="58"/>
      <c r="AU393" s="58"/>
      <c r="AV393" s="58"/>
      <c r="AW393" s="58"/>
      <c r="AY393" s="51"/>
      <c r="AZ393" s="51"/>
      <c r="BA393" s="51"/>
      <c r="BB393" s="199"/>
      <c r="BC393" s="199"/>
    </row>
    <row r="394" spans="1:55" ht="65.099999999999994" hidden="1" customHeight="1">
      <c r="A394" s="33">
        <v>377</v>
      </c>
      <c r="B394" s="42"/>
      <c r="C394" s="42"/>
      <c r="D394" s="42"/>
      <c r="E394" s="42"/>
      <c r="F394" s="42"/>
      <c r="G394" s="42"/>
      <c r="H394" s="42"/>
      <c r="I394" s="167"/>
      <c r="J394" s="42"/>
      <c r="K394" s="35"/>
      <c r="L394" s="35"/>
      <c r="M394" s="35"/>
      <c r="N394" s="35"/>
      <c r="O394" s="35"/>
      <c r="P394" s="35"/>
      <c r="Q394" s="35"/>
      <c r="R394" s="43"/>
      <c r="S394" s="43"/>
      <c r="T394" s="42"/>
      <c r="U394" s="42"/>
      <c r="V394" s="36"/>
      <c r="W394" s="36"/>
      <c r="X394" s="49"/>
      <c r="Y394" s="32"/>
      <c r="Z394" s="32"/>
      <c r="AA394" s="35"/>
      <c r="AB394" s="38"/>
      <c r="AC394" s="35"/>
      <c r="AD394" s="35"/>
      <c r="AE394" s="35"/>
      <c r="AF394" s="35"/>
      <c r="AG394" s="50"/>
      <c r="AH394" s="50"/>
      <c r="AI394" s="50"/>
      <c r="AJ394" s="50"/>
      <c r="AK394" s="50"/>
      <c r="AL394" s="79"/>
      <c r="AM394" s="80"/>
      <c r="AN394" s="55"/>
      <c r="AO394" s="58"/>
      <c r="AP394" s="59"/>
      <c r="AQ394" s="59"/>
      <c r="AR394" s="59"/>
      <c r="AS394" s="46"/>
      <c r="AT394" s="58"/>
      <c r="AU394" s="58"/>
      <c r="AV394" s="58"/>
      <c r="AW394" s="58"/>
      <c r="AY394" s="51"/>
      <c r="AZ394" s="51"/>
      <c r="BA394" s="51"/>
      <c r="BB394" s="199"/>
      <c r="BC394" s="199"/>
    </row>
    <row r="395" spans="1:55" ht="65.099999999999994" hidden="1" customHeight="1">
      <c r="A395" s="33">
        <v>378</v>
      </c>
      <c r="B395" s="42"/>
      <c r="C395" s="42"/>
      <c r="D395" s="42"/>
      <c r="E395" s="42"/>
      <c r="F395" s="42"/>
      <c r="G395" s="42"/>
      <c r="H395" s="42"/>
      <c r="I395" s="167"/>
      <c r="J395" s="42"/>
      <c r="K395" s="35"/>
      <c r="L395" s="35"/>
      <c r="M395" s="35"/>
      <c r="N395" s="35"/>
      <c r="O395" s="35"/>
      <c r="P395" s="35"/>
      <c r="Q395" s="35"/>
      <c r="R395" s="43"/>
      <c r="S395" s="43"/>
      <c r="T395" s="42"/>
      <c r="U395" s="42"/>
      <c r="V395" s="36"/>
      <c r="W395" s="36"/>
      <c r="X395" s="49"/>
      <c r="Y395" s="32"/>
      <c r="Z395" s="32"/>
      <c r="AA395" s="35"/>
      <c r="AB395" s="38"/>
      <c r="AC395" s="35"/>
      <c r="AD395" s="35"/>
      <c r="AE395" s="35"/>
      <c r="AF395" s="35"/>
      <c r="AG395" s="50"/>
      <c r="AH395" s="50"/>
      <c r="AI395" s="50"/>
      <c r="AJ395" s="50"/>
      <c r="AK395" s="50"/>
      <c r="AL395" s="79"/>
      <c r="AM395" s="80"/>
      <c r="AN395" s="55"/>
      <c r="AO395" s="58"/>
      <c r="AP395" s="59"/>
      <c r="AQ395" s="59"/>
      <c r="AR395" s="59"/>
      <c r="AS395" s="46"/>
      <c r="AT395" s="58"/>
      <c r="AU395" s="58"/>
      <c r="AV395" s="58"/>
      <c r="AW395" s="58"/>
      <c r="AY395" s="51"/>
      <c r="AZ395" s="51"/>
      <c r="BA395" s="51"/>
      <c r="BB395" s="199"/>
      <c r="BC395" s="199"/>
    </row>
    <row r="396" spans="1:55" ht="65.099999999999994" hidden="1" customHeight="1">
      <c r="A396" s="33">
        <v>379</v>
      </c>
      <c r="B396" s="42"/>
      <c r="C396" s="42"/>
      <c r="D396" s="42"/>
      <c r="E396" s="42"/>
      <c r="F396" s="42"/>
      <c r="G396" s="42"/>
      <c r="H396" s="42"/>
      <c r="I396" s="167"/>
      <c r="J396" s="42"/>
      <c r="K396" s="35"/>
      <c r="L396" s="35"/>
      <c r="M396" s="35"/>
      <c r="N396" s="35"/>
      <c r="O396" s="35"/>
      <c r="P396" s="35"/>
      <c r="Q396" s="35"/>
      <c r="R396" s="43"/>
      <c r="S396" s="43"/>
      <c r="T396" s="42"/>
      <c r="U396" s="42"/>
      <c r="V396" s="36"/>
      <c r="W396" s="36"/>
      <c r="X396" s="49"/>
      <c r="Y396" s="32"/>
      <c r="Z396" s="32"/>
      <c r="AA396" s="35"/>
      <c r="AB396" s="38"/>
      <c r="AC396" s="35"/>
      <c r="AD396" s="35"/>
      <c r="AE396" s="35"/>
      <c r="AF396" s="35"/>
      <c r="AG396" s="50"/>
      <c r="AH396" s="50"/>
      <c r="AI396" s="50"/>
      <c r="AJ396" s="50"/>
      <c r="AK396" s="50"/>
      <c r="AL396" s="79"/>
      <c r="AM396" s="80"/>
      <c r="AN396" s="55"/>
      <c r="AO396" s="58"/>
      <c r="AP396" s="59"/>
      <c r="AQ396" s="59"/>
      <c r="AR396" s="59"/>
      <c r="AS396" s="46"/>
      <c r="AT396" s="58"/>
      <c r="AU396" s="58"/>
      <c r="AV396" s="58"/>
      <c r="AW396" s="58"/>
      <c r="AY396" s="51"/>
      <c r="AZ396" s="51"/>
      <c r="BA396" s="51"/>
      <c r="BB396" s="199"/>
      <c r="BC396" s="199"/>
    </row>
    <row r="397" spans="1:55" ht="65.099999999999994" hidden="1" customHeight="1">
      <c r="A397" s="33">
        <v>380</v>
      </c>
      <c r="B397" s="42"/>
      <c r="C397" s="42"/>
      <c r="D397" s="42"/>
      <c r="E397" s="42"/>
      <c r="F397" s="42"/>
      <c r="G397" s="42"/>
      <c r="H397" s="42"/>
      <c r="I397" s="167"/>
      <c r="J397" s="42"/>
      <c r="K397" s="35"/>
      <c r="L397" s="35"/>
      <c r="M397" s="35"/>
      <c r="N397" s="35"/>
      <c r="O397" s="35"/>
      <c r="P397" s="35"/>
      <c r="Q397" s="35"/>
      <c r="R397" s="43"/>
      <c r="S397" s="43"/>
      <c r="T397" s="42"/>
      <c r="U397" s="42"/>
      <c r="V397" s="36"/>
      <c r="W397" s="36"/>
      <c r="X397" s="49"/>
      <c r="Y397" s="32"/>
      <c r="Z397" s="32"/>
      <c r="AA397" s="35"/>
      <c r="AB397" s="38"/>
      <c r="AC397" s="35"/>
      <c r="AD397" s="35"/>
      <c r="AE397" s="35"/>
      <c r="AF397" s="35"/>
      <c r="AG397" s="50"/>
      <c r="AH397" s="50"/>
      <c r="AI397" s="50"/>
      <c r="AJ397" s="50"/>
      <c r="AK397" s="50"/>
      <c r="AL397" s="79"/>
      <c r="AM397" s="80"/>
      <c r="AN397" s="55"/>
      <c r="AO397" s="58"/>
      <c r="AP397" s="59"/>
      <c r="AQ397" s="59"/>
      <c r="AR397" s="59"/>
      <c r="AS397" s="46"/>
      <c r="AT397" s="58"/>
      <c r="AU397" s="58"/>
      <c r="AV397" s="58"/>
      <c r="AW397" s="58"/>
      <c r="AY397" s="51"/>
      <c r="AZ397" s="51"/>
      <c r="BA397" s="51"/>
      <c r="BB397" s="199"/>
      <c r="BC397" s="199"/>
    </row>
    <row r="398" spans="1:55" ht="65.099999999999994" hidden="1" customHeight="1">
      <c r="A398" s="33">
        <v>381</v>
      </c>
      <c r="B398" s="42"/>
      <c r="C398" s="42"/>
      <c r="D398" s="42"/>
      <c r="E398" s="42"/>
      <c r="F398" s="42"/>
      <c r="G398" s="42"/>
      <c r="H398" s="42"/>
      <c r="I398" s="167"/>
      <c r="J398" s="42"/>
      <c r="K398" s="35"/>
      <c r="L398" s="35"/>
      <c r="M398" s="35"/>
      <c r="N398" s="35"/>
      <c r="O398" s="35"/>
      <c r="P398" s="35"/>
      <c r="Q398" s="35"/>
      <c r="R398" s="43"/>
      <c r="S398" s="43"/>
      <c r="T398" s="42"/>
      <c r="U398" s="42"/>
      <c r="V398" s="36"/>
      <c r="W398" s="36"/>
      <c r="X398" s="49"/>
      <c r="Y398" s="32"/>
      <c r="Z398" s="32"/>
      <c r="AA398" s="35"/>
      <c r="AB398" s="38"/>
      <c r="AC398" s="35"/>
      <c r="AD398" s="35"/>
      <c r="AE398" s="35"/>
      <c r="AF398" s="35"/>
      <c r="AG398" s="50"/>
      <c r="AH398" s="50"/>
      <c r="AI398" s="50"/>
      <c r="AJ398" s="50"/>
      <c r="AK398" s="50"/>
      <c r="AL398" s="79"/>
      <c r="AM398" s="80"/>
      <c r="AN398" s="55"/>
      <c r="AO398" s="58"/>
      <c r="AP398" s="59"/>
      <c r="AQ398" s="59"/>
      <c r="AR398" s="59"/>
      <c r="AS398" s="46"/>
      <c r="AT398" s="58"/>
      <c r="AU398" s="58"/>
      <c r="AV398" s="58"/>
      <c r="AW398" s="58"/>
      <c r="AY398" s="51"/>
      <c r="AZ398" s="51"/>
      <c r="BA398" s="51"/>
      <c r="BB398" s="199"/>
      <c r="BC398" s="199"/>
    </row>
    <row r="399" spans="1:55" ht="65.099999999999994" hidden="1" customHeight="1">
      <c r="A399" s="33">
        <v>382</v>
      </c>
      <c r="B399" s="42"/>
      <c r="C399" s="42"/>
      <c r="D399" s="42"/>
      <c r="E399" s="42"/>
      <c r="F399" s="42"/>
      <c r="G399" s="42"/>
      <c r="H399" s="42"/>
      <c r="I399" s="167"/>
      <c r="J399" s="42"/>
      <c r="K399" s="35"/>
      <c r="L399" s="35"/>
      <c r="M399" s="35"/>
      <c r="N399" s="35"/>
      <c r="O399" s="35"/>
      <c r="P399" s="35"/>
      <c r="Q399" s="35"/>
      <c r="R399" s="43"/>
      <c r="S399" s="43"/>
      <c r="T399" s="42"/>
      <c r="U399" s="42"/>
      <c r="V399" s="36"/>
      <c r="W399" s="36"/>
      <c r="X399" s="49"/>
      <c r="Y399" s="32"/>
      <c r="Z399" s="32"/>
      <c r="AA399" s="35"/>
      <c r="AB399" s="38"/>
      <c r="AC399" s="35"/>
      <c r="AD399" s="35"/>
      <c r="AE399" s="35"/>
      <c r="AF399" s="35"/>
      <c r="AG399" s="50"/>
      <c r="AH399" s="50"/>
      <c r="AI399" s="50"/>
      <c r="AJ399" s="50"/>
      <c r="AK399" s="50"/>
      <c r="AL399" s="79"/>
      <c r="AM399" s="80"/>
      <c r="AN399" s="55"/>
      <c r="AO399" s="58"/>
      <c r="AP399" s="59"/>
      <c r="AQ399" s="59"/>
      <c r="AR399" s="59"/>
      <c r="AS399" s="46"/>
      <c r="AT399" s="58"/>
      <c r="AU399" s="58"/>
      <c r="AV399" s="58"/>
      <c r="AW399" s="58"/>
      <c r="AY399" s="51"/>
      <c r="AZ399" s="51"/>
      <c r="BA399" s="51"/>
      <c r="BB399" s="199"/>
      <c r="BC399" s="199"/>
    </row>
    <row r="400" spans="1:55" ht="65.099999999999994" hidden="1" customHeight="1">
      <c r="A400" s="33">
        <v>383</v>
      </c>
      <c r="B400" s="42"/>
      <c r="C400" s="42"/>
      <c r="D400" s="42"/>
      <c r="E400" s="42"/>
      <c r="F400" s="42"/>
      <c r="G400" s="42"/>
      <c r="H400" s="42"/>
      <c r="I400" s="167"/>
      <c r="J400" s="42"/>
      <c r="K400" s="35"/>
      <c r="L400" s="35"/>
      <c r="M400" s="35"/>
      <c r="N400" s="35"/>
      <c r="O400" s="35"/>
      <c r="P400" s="35"/>
      <c r="Q400" s="35"/>
      <c r="R400" s="43"/>
      <c r="S400" s="43"/>
      <c r="T400" s="42"/>
      <c r="U400" s="42"/>
      <c r="V400" s="36"/>
      <c r="W400" s="36"/>
      <c r="X400" s="49"/>
      <c r="Y400" s="32"/>
      <c r="Z400" s="32"/>
      <c r="AA400" s="35"/>
      <c r="AB400" s="38"/>
      <c r="AC400" s="35"/>
      <c r="AD400" s="35"/>
      <c r="AE400" s="35"/>
      <c r="AF400" s="35"/>
      <c r="AG400" s="50"/>
      <c r="AH400" s="50"/>
      <c r="AI400" s="50"/>
      <c r="AJ400" s="50"/>
      <c r="AK400" s="50"/>
      <c r="AL400" s="79"/>
      <c r="AM400" s="80"/>
      <c r="AN400" s="55"/>
      <c r="AO400" s="58"/>
      <c r="AP400" s="59"/>
      <c r="AQ400" s="59"/>
      <c r="AR400" s="59"/>
      <c r="AS400" s="46"/>
      <c r="AT400" s="58"/>
      <c r="AU400" s="58"/>
      <c r="AV400" s="58"/>
      <c r="AW400" s="58"/>
      <c r="AY400" s="51"/>
      <c r="AZ400" s="51"/>
      <c r="BA400" s="51"/>
      <c r="BB400" s="199"/>
      <c r="BC400" s="199"/>
    </row>
    <row r="401" spans="1:55" ht="65.099999999999994" hidden="1" customHeight="1">
      <c r="A401" s="33">
        <v>384</v>
      </c>
      <c r="B401" s="42"/>
      <c r="C401" s="42"/>
      <c r="D401" s="42"/>
      <c r="E401" s="42"/>
      <c r="F401" s="42"/>
      <c r="G401" s="42"/>
      <c r="H401" s="42"/>
      <c r="I401" s="167"/>
      <c r="J401" s="42"/>
      <c r="K401" s="35"/>
      <c r="L401" s="35"/>
      <c r="M401" s="35"/>
      <c r="N401" s="35"/>
      <c r="O401" s="35"/>
      <c r="P401" s="35"/>
      <c r="Q401" s="35"/>
      <c r="R401" s="43"/>
      <c r="S401" s="43"/>
      <c r="T401" s="42"/>
      <c r="U401" s="42"/>
      <c r="V401" s="36"/>
      <c r="W401" s="36"/>
      <c r="X401" s="49"/>
      <c r="Y401" s="32"/>
      <c r="Z401" s="32"/>
      <c r="AA401" s="35"/>
      <c r="AB401" s="38"/>
      <c r="AC401" s="35"/>
      <c r="AD401" s="35"/>
      <c r="AE401" s="35"/>
      <c r="AF401" s="35"/>
      <c r="AG401" s="50"/>
      <c r="AH401" s="50"/>
      <c r="AI401" s="50"/>
      <c r="AJ401" s="50"/>
      <c r="AK401" s="50"/>
      <c r="AL401" s="79"/>
      <c r="AM401" s="80"/>
      <c r="AN401" s="55"/>
      <c r="AO401" s="58"/>
      <c r="AP401" s="59"/>
      <c r="AQ401" s="59"/>
      <c r="AR401" s="59"/>
      <c r="AS401" s="46"/>
      <c r="AT401" s="58"/>
      <c r="AU401" s="58"/>
      <c r="AV401" s="58"/>
      <c r="AW401" s="58"/>
      <c r="AY401" s="51"/>
      <c r="AZ401" s="51"/>
      <c r="BA401" s="51"/>
      <c r="BB401" s="199"/>
      <c r="BC401" s="199"/>
    </row>
    <row r="402" spans="1:55" ht="65.099999999999994" hidden="1" customHeight="1">
      <c r="A402" s="33">
        <v>385</v>
      </c>
      <c r="B402" s="42"/>
      <c r="C402" s="42"/>
      <c r="D402" s="42"/>
      <c r="E402" s="42"/>
      <c r="F402" s="42"/>
      <c r="G402" s="42"/>
      <c r="H402" s="42"/>
      <c r="I402" s="167"/>
      <c r="J402" s="42"/>
      <c r="K402" s="35"/>
      <c r="L402" s="35"/>
      <c r="M402" s="35"/>
      <c r="N402" s="35"/>
      <c r="O402" s="35"/>
      <c r="P402" s="35"/>
      <c r="Q402" s="35"/>
      <c r="R402" s="43"/>
      <c r="S402" s="43"/>
      <c r="T402" s="42"/>
      <c r="U402" s="42"/>
      <c r="V402" s="36"/>
      <c r="W402" s="36"/>
      <c r="X402" s="49"/>
      <c r="Y402" s="32"/>
      <c r="Z402" s="32"/>
      <c r="AA402" s="35"/>
      <c r="AB402" s="38"/>
      <c r="AC402" s="35"/>
      <c r="AD402" s="35"/>
      <c r="AE402" s="35"/>
      <c r="AF402" s="35"/>
      <c r="AG402" s="50"/>
      <c r="AH402" s="50"/>
      <c r="AI402" s="50"/>
      <c r="AJ402" s="50"/>
      <c r="AK402" s="50"/>
      <c r="AL402" s="79"/>
      <c r="AM402" s="80"/>
      <c r="AN402" s="55"/>
      <c r="AO402" s="58"/>
      <c r="AP402" s="59"/>
      <c r="AQ402" s="59"/>
      <c r="AR402" s="59"/>
      <c r="AS402" s="46"/>
      <c r="AT402" s="58"/>
      <c r="AU402" s="58"/>
      <c r="AV402" s="58"/>
      <c r="AW402" s="58"/>
      <c r="AY402" s="51"/>
      <c r="AZ402" s="51"/>
      <c r="BA402" s="51"/>
      <c r="BB402" s="199"/>
      <c r="BC402" s="199"/>
    </row>
    <row r="403" spans="1:55" ht="65.099999999999994" hidden="1" customHeight="1">
      <c r="A403" s="33">
        <v>386</v>
      </c>
      <c r="B403" s="42"/>
      <c r="C403" s="42"/>
      <c r="D403" s="42"/>
      <c r="E403" s="42"/>
      <c r="F403" s="42"/>
      <c r="G403" s="42"/>
      <c r="H403" s="42"/>
      <c r="I403" s="167"/>
      <c r="J403" s="42"/>
      <c r="K403" s="35"/>
      <c r="L403" s="35"/>
      <c r="M403" s="35"/>
      <c r="N403" s="35"/>
      <c r="O403" s="35"/>
      <c r="P403" s="35"/>
      <c r="Q403" s="35"/>
      <c r="R403" s="43"/>
      <c r="S403" s="43"/>
      <c r="T403" s="42"/>
      <c r="U403" s="42"/>
      <c r="V403" s="36"/>
      <c r="W403" s="36"/>
      <c r="X403" s="49"/>
      <c r="Y403" s="32"/>
      <c r="Z403" s="32"/>
      <c r="AA403" s="35"/>
      <c r="AB403" s="38"/>
      <c r="AC403" s="35"/>
      <c r="AD403" s="35"/>
      <c r="AE403" s="35"/>
      <c r="AF403" s="35"/>
      <c r="AG403" s="50"/>
      <c r="AH403" s="50"/>
      <c r="AI403" s="50"/>
      <c r="AJ403" s="50"/>
      <c r="AK403" s="50"/>
      <c r="AL403" s="79"/>
      <c r="AM403" s="80"/>
      <c r="AN403" s="55"/>
      <c r="AO403" s="58"/>
      <c r="AP403" s="59"/>
      <c r="AQ403" s="59"/>
      <c r="AR403" s="59"/>
      <c r="AS403" s="46"/>
      <c r="AT403" s="58"/>
      <c r="AU403" s="58"/>
      <c r="AV403" s="58"/>
      <c r="AW403" s="58"/>
      <c r="AY403" s="51"/>
      <c r="AZ403" s="51"/>
      <c r="BA403" s="51"/>
      <c r="BB403" s="199"/>
      <c r="BC403" s="199"/>
    </row>
    <row r="404" spans="1:55" ht="65.099999999999994" hidden="1" customHeight="1">
      <c r="A404" s="33">
        <v>387</v>
      </c>
      <c r="B404" s="42"/>
      <c r="C404" s="42"/>
      <c r="D404" s="42"/>
      <c r="E404" s="42"/>
      <c r="F404" s="42"/>
      <c r="G404" s="42"/>
      <c r="H404" s="42"/>
      <c r="I404" s="167"/>
      <c r="J404" s="42"/>
      <c r="K404" s="35"/>
      <c r="L404" s="35"/>
      <c r="M404" s="35"/>
      <c r="N404" s="35"/>
      <c r="O404" s="35"/>
      <c r="P404" s="35"/>
      <c r="Q404" s="35"/>
      <c r="R404" s="43"/>
      <c r="S404" s="43"/>
      <c r="T404" s="42"/>
      <c r="U404" s="42"/>
      <c r="V404" s="36"/>
      <c r="W404" s="36"/>
      <c r="X404" s="49"/>
      <c r="Y404" s="32"/>
      <c r="Z404" s="32"/>
      <c r="AA404" s="35"/>
      <c r="AB404" s="38"/>
      <c r="AC404" s="35"/>
      <c r="AD404" s="35"/>
      <c r="AE404" s="35"/>
      <c r="AF404" s="35"/>
      <c r="AG404" s="50"/>
      <c r="AH404" s="50"/>
      <c r="AI404" s="50"/>
      <c r="AJ404" s="50"/>
      <c r="AK404" s="50"/>
      <c r="AL404" s="79"/>
      <c r="AM404" s="80"/>
      <c r="AN404" s="55"/>
      <c r="AO404" s="58"/>
      <c r="AP404" s="59"/>
      <c r="AQ404" s="59"/>
      <c r="AR404" s="59"/>
      <c r="AS404" s="46"/>
      <c r="AT404" s="58"/>
      <c r="AU404" s="58"/>
      <c r="AV404" s="58"/>
      <c r="AW404" s="58"/>
      <c r="AY404" s="51"/>
      <c r="AZ404" s="51"/>
      <c r="BA404" s="51"/>
      <c r="BB404" s="199"/>
      <c r="BC404" s="199"/>
    </row>
    <row r="405" spans="1:55" ht="65.099999999999994" hidden="1" customHeight="1">
      <c r="A405" s="33">
        <v>388</v>
      </c>
      <c r="B405" s="42"/>
      <c r="C405" s="42"/>
      <c r="D405" s="42"/>
      <c r="E405" s="42"/>
      <c r="F405" s="42"/>
      <c r="G405" s="42"/>
      <c r="H405" s="42"/>
      <c r="I405" s="167"/>
      <c r="J405" s="42"/>
      <c r="K405" s="35"/>
      <c r="L405" s="35"/>
      <c r="M405" s="35"/>
      <c r="N405" s="35"/>
      <c r="O405" s="35"/>
      <c r="P405" s="35"/>
      <c r="Q405" s="35"/>
      <c r="R405" s="43"/>
      <c r="S405" s="43"/>
      <c r="T405" s="42"/>
      <c r="U405" s="42"/>
      <c r="V405" s="36"/>
      <c r="W405" s="36"/>
      <c r="X405" s="49"/>
      <c r="Y405" s="32"/>
      <c r="Z405" s="32"/>
      <c r="AA405" s="35"/>
      <c r="AB405" s="38"/>
      <c r="AC405" s="35"/>
      <c r="AD405" s="35"/>
      <c r="AE405" s="35"/>
      <c r="AF405" s="35"/>
      <c r="AG405" s="50"/>
      <c r="AH405" s="50"/>
      <c r="AI405" s="50"/>
      <c r="AJ405" s="50"/>
      <c r="AK405" s="50"/>
      <c r="AL405" s="79"/>
      <c r="AM405" s="80"/>
      <c r="AN405" s="55"/>
      <c r="AO405" s="58"/>
      <c r="AP405" s="59"/>
      <c r="AQ405" s="59"/>
      <c r="AR405" s="59"/>
      <c r="AS405" s="46"/>
      <c r="AT405" s="58"/>
      <c r="AU405" s="58"/>
      <c r="AV405" s="58"/>
      <c r="AW405" s="58"/>
      <c r="AY405" s="51"/>
      <c r="AZ405" s="51"/>
      <c r="BA405" s="51"/>
      <c r="BB405" s="199"/>
      <c r="BC405" s="199"/>
    </row>
    <row r="406" spans="1:55" ht="65.099999999999994" hidden="1" customHeight="1">
      <c r="A406" s="33">
        <v>389</v>
      </c>
      <c r="B406" s="42"/>
      <c r="C406" s="42"/>
      <c r="D406" s="42"/>
      <c r="E406" s="42"/>
      <c r="F406" s="42"/>
      <c r="G406" s="42"/>
      <c r="H406" s="42"/>
      <c r="I406" s="167"/>
      <c r="J406" s="42"/>
      <c r="K406" s="35"/>
      <c r="L406" s="35"/>
      <c r="M406" s="35"/>
      <c r="N406" s="35"/>
      <c r="O406" s="35"/>
      <c r="P406" s="35"/>
      <c r="Q406" s="35"/>
      <c r="R406" s="43"/>
      <c r="S406" s="43"/>
      <c r="T406" s="42"/>
      <c r="U406" s="42"/>
      <c r="V406" s="36"/>
      <c r="W406" s="36"/>
      <c r="X406" s="49"/>
      <c r="Y406" s="32"/>
      <c r="Z406" s="32"/>
      <c r="AA406" s="35"/>
      <c r="AB406" s="38"/>
      <c r="AC406" s="35"/>
      <c r="AD406" s="35"/>
      <c r="AE406" s="35"/>
      <c r="AF406" s="35"/>
      <c r="AG406" s="50"/>
      <c r="AH406" s="50"/>
      <c r="AI406" s="50"/>
      <c r="AJ406" s="50"/>
      <c r="AK406" s="50"/>
      <c r="AL406" s="79"/>
      <c r="AM406" s="80"/>
      <c r="AN406" s="55"/>
      <c r="AO406" s="58"/>
      <c r="AP406" s="59"/>
      <c r="AQ406" s="59"/>
      <c r="AR406" s="59"/>
      <c r="AS406" s="46"/>
      <c r="AT406" s="58"/>
      <c r="AU406" s="58"/>
      <c r="AV406" s="58"/>
      <c r="AW406" s="58"/>
      <c r="AY406" s="51"/>
      <c r="AZ406" s="51"/>
      <c r="BA406" s="51"/>
      <c r="BB406" s="199"/>
      <c r="BC406" s="199"/>
    </row>
    <row r="407" spans="1:55" ht="65.099999999999994" hidden="1" customHeight="1">
      <c r="A407" s="33">
        <v>390</v>
      </c>
      <c r="B407" s="42"/>
      <c r="C407" s="42"/>
      <c r="D407" s="42"/>
      <c r="E407" s="42"/>
      <c r="F407" s="42"/>
      <c r="G407" s="42"/>
      <c r="H407" s="42"/>
      <c r="I407" s="167"/>
      <c r="J407" s="42"/>
      <c r="K407" s="35"/>
      <c r="L407" s="35"/>
      <c r="M407" s="35"/>
      <c r="N407" s="35"/>
      <c r="O407" s="35"/>
      <c r="P407" s="35"/>
      <c r="Q407" s="35"/>
      <c r="R407" s="43"/>
      <c r="S407" s="43"/>
      <c r="T407" s="42"/>
      <c r="U407" s="42"/>
      <c r="V407" s="36"/>
      <c r="W407" s="36"/>
      <c r="X407" s="49"/>
      <c r="Y407" s="32"/>
      <c r="Z407" s="32"/>
      <c r="AA407" s="35"/>
      <c r="AB407" s="38"/>
      <c r="AC407" s="35"/>
      <c r="AD407" s="35"/>
      <c r="AE407" s="35"/>
      <c r="AF407" s="35"/>
      <c r="AG407" s="50"/>
      <c r="AH407" s="50"/>
      <c r="AI407" s="50"/>
      <c r="AJ407" s="50"/>
      <c r="AK407" s="50"/>
      <c r="AL407" s="79"/>
      <c r="AM407" s="80"/>
      <c r="AN407" s="55"/>
      <c r="AO407" s="58"/>
      <c r="AP407" s="59"/>
      <c r="AQ407" s="59"/>
      <c r="AR407" s="59"/>
      <c r="AS407" s="46"/>
      <c r="AT407" s="58"/>
      <c r="AU407" s="58"/>
      <c r="AV407" s="58"/>
      <c r="AW407" s="58"/>
      <c r="AY407" s="51"/>
      <c r="AZ407" s="51"/>
      <c r="BA407" s="51"/>
      <c r="BB407" s="199"/>
      <c r="BC407" s="199"/>
    </row>
    <row r="408" spans="1:55" ht="65.099999999999994" hidden="1" customHeight="1">
      <c r="A408" s="33">
        <v>391</v>
      </c>
      <c r="B408" s="42"/>
      <c r="C408" s="42"/>
      <c r="D408" s="42"/>
      <c r="E408" s="42"/>
      <c r="F408" s="42"/>
      <c r="G408" s="42"/>
      <c r="H408" s="42"/>
      <c r="I408" s="167"/>
      <c r="J408" s="42"/>
      <c r="K408" s="35"/>
      <c r="L408" s="35"/>
      <c r="M408" s="35"/>
      <c r="N408" s="35"/>
      <c r="O408" s="35"/>
      <c r="P408" s="35"/>
      <c r="Q408" s="35"/>
      <c r="R408" s="43"/>
      <c r="S408" s="43"/>
      <c r="T408" s="42"/>
      <c r="U408" s="42"/>
      <c r="V408" s="36"/>
      <c r="W408" s="36"/>
      <c r="X408" s="49"/>
      <c r="Y408" s="32"/>
      <c r="Z408" s="32"/>
      <c r="AA408" s="35"/>
      <c r="AB408" s="38"/>
      <c r="AC408" s="35"/>
      <c r="AD408" s="35"/>
      <c r="AE408" s="35"/>
      <c r="AF408" s="35"/>
      <c r="AG408" s="50"/>
      <c r="AH408" s="50"/>
      <c r="AI408" s="50"/>
      <c r="AJ408" s="50"/>
      <c r="AK408" s="50"/>
      <c r="AL408" s="79"/>
      <c r="AM408" s="80"/>
      <c r="AN408" s="55"/>
      <c r="AO408" s="58"/>
      <c r="AP408" s="59"/>
      <c r="AQ408" s="59"/>
      <c r="AR408" s="59"/>
      <c r="AS408" s="46"/>
      <c r="AT408" s="58"/>
      <c r="AU408" s="58"/>
      <c r="AV408" s="58"/>
      <c r="AW408" s="58"/>
      <c r="AY408" s="51"/>
      <c r="AZ408" s="51"/>
      <c r="BA408" s="51"/>
      <c r="BB408" s="199"/>
      <c r="BC408" s="199"/>
    </row>
    <row r="409" spans="1:55" ht="65.099999999999994" hidden="1" customHeight="1">
      <c r="A409" s="33">
        <v>392</v>
      </c>
      <c r="B409" s="42"/>
      <c r="C409" s="42"/>
      <c r="D409" s="42"/>
      <c r="E409" s="42"/>
      <c r="F409" s="42"/>
      <c r="G409" s="42"/>
      <c r="H409" s="42"/>
      <c r="I409" s="167"/>
      <c r="J409" s="42"/>
      <c r="K409" s="35"/>
      <c r="L409" s="35"/>
      <c r="M409" s="35"/>
      <c r="N409" s="35"/>
      <c r="O409" s="35"/>
      <c r="P409" s="35"/>
      <c r="Q409" s="35"/>
      <c r="R409" s="43"/>
      <c r="S409" s="43"/>
      <c r="T409" s="42"/>
      <c r="U409" s="42"/>
      <c r="V409" s="36"/>
      <c r="W409" s="36"/>
      <c r="X409" s="49"/>
      <c r="Y409" s="32"/>
      <c r="Z409" s="32"/>
      <c r="AA409" s="35"/>
      <c r="AB409" s="38"/>
      <c r="AC409" s="35"/>
      <c r="AD409" s="35"/>
      <c r="AE409" s="35"/>
      <c r="AF409" s="35"/>
      <c r="AG409" s="50"/>
      <c r="AH409" s="50"/>
      <c r="AI409" s="50"/>
      <c r="AJ409" s="50"/>
      <c r="AK409" s="50"/>
      <c r="AL409" s="79"/>
      <c r="AM409" s="80"/>
      <c r="AN409" s="55"/>
      <c r="AO409" s="58"/>
      <c r="AP409" s="59"/>
      <c r="AQ409" s="59"/>
      <c r="AR409" s="59"/>
      <c r="AS409" s="46"/>
      <c r="AT409" s="58"/>
      <c r="AU409" s="58"/>
      <c r="AV409" s="58"/>
      <c r="AW409" s="58"/>
      <c r="AY409" s="51"/>
      <c r="AZ409" s="51"/>
      <c r="BA409" s="51"/>
      <c r="BB409" s="199"/>
      <c r="BC409" s="199"/>
    </row>
    <row r="410" spans="1:55" ht="65.099999999999994" hidden="1" customHeight="1">
      <c r="A410" s="33">
        <v>393</v>
      </c>
      <c r="B410" s="42"/>
      <c r="C410" s="42"/>
      <c r="D410" s="42"/>
      <c r="E410" s="42"/>
      <c r="F410" s="42"/>
      <c r="G410" s="42"/>
      <c r="H410" s="42"/>
      <c r="I410" s="167"/>
      <c r="J410" s="42"/>
      <c r="K410" s="35"/>
      <c r="L410" s="35"/>
      <c r="M410" s="35"/>
      <c r="N410" s="35"/>
      <c r="O410" s="35"/>
      <c r="P410" s="35"/>
      <c r="Q410" s="35"/>
      <c r="R410" s="43"/>
      <c r="S410" s="43"/>
      <c r="T410" s="42"/>
      <c r="U410" s="42"/>
      <c r="V410" s="36"/>
      <c r="W410" s="36"/>
      <c r="X410" s="49"/>
      <c r="Y410" s="32"/>
      <c r="Z410" s="32"/>
      <c r="AA410" s="35"/>
      <c r="AB410" s="38"/>
      <c r="AC410" s="35"/>
      <c r="AD410" s="35"/>
      <c r="AE410" s="35"/>
      <c r="AF410" s="35"/>
      <c r="AG410" s="50"/>
      <c r="AH410" s="50"/>
      <c r="AI410" s="50"/>
      <c r="AJ410" s="50"/>
      <c r="AK410" s="50"/>
      <c r="AL410" s="79"/>
      <c r="AM410" s="80"/>
      <c r="AN410" s="55"/>
      <c r="AO410" s="58"/>
      <c r="AP410" s="59"/>
      <c r="AQ410" s="59"/>
      <c r="AR410" s="59"/>
      <c r="AS410" s="46"/>
      <c r="AT410" s="58"/>
      <c r="AU410" s="58"/>
      <c r="AV410" s="58"/>
      <c r="AW410" s="58"/>
      <c r="AY410" s="51"/>
      <c r="AZ410" s="51"/>
      <c r="BA410" s="51"/>
      <c r="BB410" s="199"/>
      <c r="BC410" s="199"/>
    </row>
    <row r="411" spans="1:55" ht="65.099999999999994" hidden="1" customHeight="1">
      <c r="A411" s="33">
        <v>394</v>
      </c>
      <c r="B411" s="42"/>
      <c r="C411" s="42"/>
      <c r="D411" s="42"/>
      <c r="E411" s="42"/>
      <c r="F411" s="42"/>
      <c r="G411" s="42"/>
      <c r="H411" s="42"/>
      <c r="I411" s="167"/>
      <c r="J411" s="42"/>
      <c r="K411" s="35"/>
      <c r="L411" s="35"/>
      <c r="M411" s="35"/>
      <c r="N411" s="35"/>
      <c r="O411" s="35"/>
      <c r="P411" s="35"/>
      <c r="Q411" s="35"/>
      <c r="R411" s="43"/>
      <c r="S411" s="43"/>
      <c r="T411" s="42"/>
      <c r="U411" s="42"/>
      <c r="V411" s="36"/>
      <c r="W411" s="36"/>
      <c r="X411" s="49"/>
      <c r="Y411" s="32"/>
      <c r="Z411" s="32"/>
      <c r="AA411" s="35"/>
      <c r="AB411" s="38"/>
      <c r="AC411" s="35"/>
      <c r="AD411" s="35"/>
      <c r="AE411" s="35"/>
      <c r="AF411" s="35"/>
      <c r="AG411" s="50"/>
      <c r="AH411" s="50"/>
      <c r="AI411" s="50"/>
      <c r="AJ411" s="50"/>
      <c r="AK411" s="50"/>
      <c r="AL411" s="79"/>
      <c r="AM411" s="80"/>
      <c r="AN411" s="55"/>
      <c r="AO411" s="58"/>
      <c r="AP411" s="59"/>
      <c r="AQ411" s="59"/>
      <c r="AR411" s="59"/>
      <c r="AS411" s="46"/>
      <c r="AT411" s="58"/>
      <c r="AU411" s="58"/>
      <c r="AV411" s="58"/>
      <c r="AW411" s="58"/>
      <c r="AY411" s="51"/>
      <c r="AZ411" s="51"/>
      <c r="BA411" s="51"/>
      <c r="BB411" s="199"/>
      <c r="BC411" s="199"/>
    </row>
    <row r="412" spans="1:55" ht="65.099999999999994" hidden="1" customHeight="1">
      <c r="A412" s="33">
        <v>395</v>
      </c>
      <c r="B412" s="42"/>
      <c r="C412" s="42"/>
      <c r="D412" s="42"/>
      <c r="E412" s="42"/>
      <c r="F412" s="42"/>
      <c r="G412" s="42"/>
      <c r="H412" s="42"/>
      <c r="I412" s="167"/>
      <c r="J412" s="42"/>
      <c r="K412" s="35"/>
      <c r="L412" s="35"/>
      <c r="M412" s="35"/>
      <c r="N412" s="35"/>
      <c r="O412" s="35"/>
      <c r="P412" s="35"/>
      <c r="Q412" s="35"/>
      <c r="R412" s="43"/>
      <c r="S412" s="43"/>
      <c r="T412" s="42"/>
      <c r="U412" s="42"/>
      <c r="V412" s="36"/>
      <c r="W412" s="36"/>
      <c r="X412" s="49"/>
      <c r="Y412" s="32"/>
      <c r="Z412" s="32"/>
      <c r="AA412" s="35"/>
      <c r="AB412" s="38"/>
      <c r="AC412" s="35"/>
      <c r="AD412" s="35"/>
      <c r="AE412" s="35"/>
      <c r="AF412" s="35"/>
      <c r="AG412" s="50"/>
      <c r="AH412" s="50"/>
      <c r="AI412" s="50"/>
      <c r="AJ412" s="50"/>
      <c r="AK412" s="50"/>
      <c r="AL412" s="79"/>
      <c r="AM412" s="80"/>
      <c r="AN412" s="55"/>
      <c r="AO412" s="58"/>
      <c r="AP412" s="59"/>
      <c r="AQ412" s="59"/>
      <c r="AR412" s="59"/>
      <c r="AS412" s="46"/>
      <c r="AT412" s="58"/>
      <c r="AU412" s="58"/>
      <c r="AV412" s="58"/>
      <c r="AW412" s="58"/>
      <c r="AY412" s="51"/>
      <c r="AZ412" s="51"/>
      <c r="BA412" s="51"/>
      <c r="BB412" s="199"/>
      <c r="BC412" s="199"/>
    </row>
    <row r="413" spans="1:55" ht="65.099999999999994" hidden="1" customHeight="1">
      <c r="A413" s="33">
        <v>396</v>
      </c>
      <c r="B413" s="42"/>
      <c r="C413" s="42"/>
      <c r="D413" s="42"/>
      <c r="E413" s="42"/>
      <c r="F413" s="42"/>
      <c r="G413" s="42"/>
      <c r="H413" s="42"/>
      <c r="I413" s="167"/>
      <c r="J413" s="42"/>
      <c r="K413" s="35"/>
      <c r="L413" s="35"/>
      <c r="M413" s="35"/>
      <c r="N413" s="35"/>
      <c r="O413" s="35"/>
      <c r="P413" s="35"/>
      <c r="Q413" s="35"/>
      <c r="R413" s="43"/>
      <c r="S413" s="43"/>
      <c r="T413" s="42"/>
      <c r="U413" s="42"/>
      <c r="V413" s="36"/>
      <c r="W413" s="36"/>
      <c r="X413" s="49"/>
      <c r="Y413" s="32"/>
      <c r="Z413" s="32"/>
      <c r="AA413" s="35"/>
      <c r="AB413" s="38"/>
      <c r="AC413" s="35"/>
      <c r="AD413" s="35"/>
      <c r="AE413" s="35"/>
      <c r="AF413" s="35"/>
      <c r="AG413" s="50"/>
      <c r="AH413" s="50"/>
      <c r="AI413" s="50"/>
      <c r="AJ413" s="50"/>
      <c r="AK413" s="50"/>
      <c r="AL413" s="79"/>
      <c r="AM413" s="80"/>
      <c r="AN413" s="55"/>
      <c r="AO413" s="58"/>
      <c r="AP413" s="59"/>
      <c r="AQ413" s="59"/>
      <c r="AR413" s="59"/>
      <c r="AS413" s="46"/>
      <c r="AT413" s="58"/>
      <c r="AU413" s="58"/>
      <c r="AV413" s="58"/>
      <c r="AW413" s="58"/>
      <c r="AY413" s="51"/>
      <c r="AZ413" s="51"/>
      <c r="BA413" s="51"/>
      <c r="BB413" s="199"/>
      <c r="BC413" s="199"/>
    </row>
    <row r="414" spans="1:55" ht="65.099999999999994" hidden="1" customHeight="1">
      <c r="A414" s="33">
        <v>397</v>
      </c>
      <c r="B414" s="42"/>
      <c r="C414" s="42"/>
      <c r="D414" s="42"/>
      <c r="E414" s="42"/>
      <c r="F414" s="42"/>
      <c r="G414" s="42"/>
      <c r="H414" s="42"/>
      <c r="I414" s="167"/>
      <c r="J414" s="42"/>
      <c r="K414" s="35"/>
      <c r="L414" s="35"/>
      <c r="M414" s="35"/>
      <c r="N414" s="35"/>
      <c r="O414" s="35"/>
      <c r="P414" s="35"/>
      <c r="Q414" s="35"/>
      <c r="R414" s="43"/>
      <c r="S414" s="43"/>
      <c r="T414" s="42"/>
      <c r="U414" s="42"/>
      <c r="V414" s="36"/>
      <c r="W414" s="36"/>
      <c r="X414" s="49"/>
      <c r="Y414" s="32"/>
      <c r="Z414" s="32"/>
      <c r="AA414" s="35"/>
      <c r="AB414" s="38"/>
      <c r="AC414" s="35"/>
      <c r="AD414" s="35"/>
      <c r="AE414" s="35"/>
      <c r="AF414" s="35"/>
      <c r="AG414" s="50"/>
      <c r="AH414" s="50"/>
      <c r="AI414" s="50"/>
      <c r="AJ414" s="50"/>
      <c r="AK414" s="50"/>
      <c r="AL414" s="79"/>
      <c r="AM414" s="80"/>
      <c r="AN414" s="55"/>
      <c r="AO414" s="58"/>
      <c r="AP414" s="59"/>
      <c r="AQ414" s="59"/>
      <c r="AR414" s="59"/>
      <c r="AS414" s="46"/>
      <c r="AT414" s="58"/>
      <c r="AU414" s="58"/>
      <c r="AV414" s="58"/>
      <c r="AW414" s="58"/>
      <c r="AY414" s="51"/>
      <c r="AZ414" s="51"/>
      <c r="BA414" s="51"/>
      <c r="BB414" s="199"/>
      <c r="BC414" s="199"/>
    </row>
    <row r="415" spans="1:55" ht="65.099999999999994" hidden="1" customHeight="1">
      <c r="A415" s="33">
        <v>398</v>
      </c>
      <c r="B415" s="42"/>
      <c r="C415" s="42"/>
      <c r="D415" s="42"/>
      <c r="E415" s="42"/>
      <c r="F415" s="42"/>
      <c r="G415" s="42"/>
      <c r="H415" s="42"/>
      <c r="I415" s="167"/>
      <c r="J415" s="42"/>
      <c r="K415" s="35"/>
      <c r="L415" s="35"/>
      <c r="M415" s="35"/>
      <c r="N415" s="35"/>
      <c r="O415" s="35"/>
      <c r="P415" s="35"/>
      <c r="Q415" s="35"/>
      <c r="R415" s="43"/>
      <c r="S415" s="43"/>
      <c r="T415" s="42"/>
      <c r="U415" s="42"/>
      <c r="V415" s="36"/>
      <c r="W415" s="36"/>
      <c r="X415" s="49"/>
      <c r="Y415" s="32"/>
      <c r="Z415" s="32"/>
      <c r="AA415" s="35"/>
      <c r="AB415" s="38"/>
      <c r="AC415" s="35"/>
      <c r="AD415" s="35"/>
      <c r="AE415" s="35"/>
      <c r="AF415" s="35"/>
      <c r="AG415" s="50"/>
      <c r="AH415" s="50"/>
      <c r="AI415" s="50"/>
      <c r="AJ415" s="50"/>
      <c r="AK415" s="50"/>
      <c r="AL415" s="79"/>
      <c r="AM415" s="80"/>
      <c r="AN415" s="55"/>
      <c r="AO415" s="58"/>
      <c r="AP415" s="59"/>
      <c r="AQ415" s="59"/>
      <c r="AR415" s="59"/>
      <c r="AS415" s="46"/>
      <c r="AT415" s="58"/>
      <c r="AU415" s="58"/>
      <c r="AV415" s="58"/>
      <c r="AW415" s="58"/>
      <c r="AY415" s="51"/>
      <c r="AZ415" s="51"/>
      <c r="BA415" s="51"/>
      <c r="BB415" s="199"/>
      <c r="BC415" s="199"/>
    </row>
    <row r="416" spans="1:55" ht="65.099999999999994" hidden="1" customHeight="1">
      <c r="A416" s="33">
        <v>399</v>
      </c>
      <c r="B416" s="42"/>
      <c r="C416" s="42"/>
      <c r="D416" s="42"/>
      <c r="E416" s="42"/>
      <c r="F416" s="42"/>
      <c r="G416" s="42"/>
      <c r="H416" s="42"/>
      <c r="I416" s="167"/>
      <c r="J416" s="42"/>
      <c r="K416" s="35"/>
      <c r="L416" s="35"/>
      <c r="M416" s="35"/>
      <c r="N416" s="35"/>
      <c r="O416" s="35"/>
      <c r="P416" s="35"/>
      <c r="Q416" s="35"/>
      <c r="R416" s="43"/>
      <c r="S416" s="43"/>
      <c r="T416" s="42"/>
      <c r="U416" s="42"/>
      <c r="V416" s="36"/>
      <c r="W416" s="36"/>
      <c r="X416" s="49"/>
      <c r="Y416" s="32"/>
      <c r="Z416" s="32"/>
      <c r="AA416" s="35"/>
      <c r="AB416" s="38"/>
      <c r="AC416" s="35"/>
      <c r="AD416" s="35"/>
      <c r="AE416" s="35"/>
      <c r="AF416" s="35"/>
      <c r="AG416" s="50"/>
      <c r="AH416" s="50"/>
      <c r="AI416" s="50"/>
      <c r="AJ416" s="50"/>
      <c r="AK416" s="50"/>
      <c r="AL416" s="79"/>
      <c r="AM416" s="80"/>
      <c r="AN416" s="55"/>
      <c r="AO416" s="58"/>
      <c r="AP416" s="59"/>
      <c r="AQ416" s="59"/>
      <c r="AR416" s="59"/>
      <c r="AS416" s="46"/>
      <c r="AT416" s="58"/>
      <c r="AU416" s="58"/>
      <c r="AV416" s="58"/>
      <c r="AW416" s="58"/>
      <c r="AY416" s="51"/>
      <c r="AZ416" s="51"/>
      <c r="BA416" s="51"/>
      <c r="BB416" s="199"/>
      <c r="BC416" s="199"/>
    </row>
    <row r="417" spans="1:55" ht="65.099999999999994" hidden="1" customHeight="1">
      <c r="A417" s="33">
        <v>400</v>
      </c>
      <c r="B417" s="42"/>
      <c r="C417" s="42"/>
      <c r="D417" s="42"/>
      <c r="E417" s="42"/>
      <c r="F417" s="42"/>
      <c r="G417" s="42"/>
      <c r="H417" s="42"/>
      <c r="I417" s="167"/>
      <c r="J417" s="42"/>
      <c r="K417" s="35"/>
      <c r="L417" s="35"/>
      <c r="M417" s="35"/>
      <c r="N417" s="35"/>
      <c r="O417" s="35"/>
      <c r="P417" s="35"/>
      <c r="Q417" s="35"/>
      <c r="R417" s="43"/>
      <c r="S417" s="43"/>
      <c r="T417" s="42"/>
      <c r="U417" s="42"/>
      <c r="V417" s="36"/>
      <c r="W417" s="36"/>
      <c r="X417" s="49"/>
      <c r="Y417" s="32"/>
      <c r="Z417" s="32"/>
      <c r="AA417" s="35"/>
      <c r="AB417" s="38"/>
      <c r="AC417" s="35"/>
      <c r="AD417" s="35"/>
      <c r="AE417" s="35"/>
      <c r="AF417" s="35"/>
      <c r="AG417" s="50"/>
      <c r="AH417" s="50"/>
      <c r="AI417" s="50"/>
      <c r="AJ417" s="50"/>
      <c r="AK417" s="50"/>
      <c r="AL417" s="79"/>
      <c r="AM417" s="80"/>
      <c r="AN417" s="55"/>
      <c r="AO417" s="58"/>
      <c r="AP417" s="59"/>
      <c r="AQ417" s="59"/>
      <c r="AR417" s="59"/>
      <c r="AS417" s="46"/>
      <c r="AT417" s="58"/>
      <c r="AU417" s="58"/>
      <c r="AV417" s="58"/>
      <c r="AW417" s="58"/>
      <c r="AY417" s="51"/>
      <c r="AZ417" s="51"/>
      <c r="BA417" s="51"/>
      <c r="BB417" s="199"/>
      <c r="BC417" s="199"/>
    </row>
    <row r="418" spans="1:55" ht="65.099999999999994" hidden="1" customHeight="1">
      <c r="A418" s="33">
        <v>401</v>
      </c>
      <c r="B418" s="42"/>
      <c r="C418" s="42"/>
      <c r="D418" s="42"/>
      <c r="E418" s="42"/>
      <c r="F418" s="42"/>
      <c r="G418" s="42"/>
      <c r="H418" s="42"/>
      <c r="I418" s="167"/>
      <c r="J418" s="42"/>
      <c r="K418" s="35"/>
      <c r="L418" s="35"/>
      <c r="M418" s="35"/>
      <c r="N418" s="35"/>
      <c r="O418" s="35"/>
      <c r="P418" s="35"/>
      <c r="Q418" s="35"/>
      <c r="R418" s="43"/>
      <c r="S418" s="43"/>
      <c r="T418" s="42"/>
      <c r="U418" s="42"/>
      <c r="V418" s="36"/>
      <c r="W418" s="36"/>
      <c r="X418" s="49"/>
      <c r="Y418" s="32"/>
      <c r="Z418" s="32"/>
      <c r="AA418" s="35"/>
      <c r="AB418" s="38"/>
      <c r="AC418" s="35"/>
      <c r="AD418" s="35"/>
      <c r="AE418" s="35"/>
      <c r="AF418" s="35"/>
      <c r="AG418" s="50"/>
      <c r="AH418" s="50"/>
      <c r="AI418" s="50"/>
      <c r="AJ418" s="50"/>
      <c r="AK418" s="50"/>
      <c r="AL418" s="79"/>
      <c r="AM418" s="80"/>
      <c r="AN418" s="55"/>
      <c r="AO418" s="58"/>
      <c r="AP418" s="59"/>
      <c r="AQ418" s="59"/>
      <c r="AR418" s="59"/>
      <c r="AS418" s="46"/>
      <c r="AT418" s="58"/>
      <c r="AU418" s="58"/>
      <c r="AV418" s="58"/>
      <c r="AW418" s="58"/>
      <c r="AY418" s="51"/>
      <c r="AZ418" s="51"/>
      <c r="BA418" s="51"/>
      <c r="BB418" s="199"/>
      <c r="BC418" s="199"/>
    </row>
    <row r="419" spans="1:55" ht="65.099999999999994" hidden="1" customHeight="1">
      <c r="A419" s="33">
        <v>402</v>
      </c>
      <c r="B419" s="42"/>
      <c r="C419" s="42"/>
      <c r="D419" s="42"/>
      <c r="E419" s="42"/>
      <c r="F419" s="42"/>
      <c r="G419" s="42"/>
      <c r="H419" s="42"/>
      <c r="I419" s="167"/>
      <c r="J419" s="42"/>
      <c r="K419" s="35"/>
      <c r="L419" s="35"/>
      <c r="M419" s="35"/>
      <c r="N419" s="35"/>
      <c r="O419" s="35"/>
      <c r="P419" s="35"/>
      <c r="Q419" s="35"/>
      <c r="R419" s="43"/>
      <c r="S419" s="43"/>
      <c r="T419" s="42"/>
      <c r="U419" s="42"/>
      <c r="V419" s="36"/>
      <c r="W419" s="36"/>
      <c r="X419" s="49"/>
      <c r="Y419" s="32"/>
      <c r="Z419" s="32"/>
      <c r="AA419" s="35"/>
      <c r="AB419" s="38"/>
      <c r="AC419" s="35"/>
      <c r="AD419" s="35"/>
      <c r="AE419" s="35"/>
      <c r="AF419" s="35"/>
      <c r="AG419" s="50"/>
      <c r="AH419" s="50"/>
      <c r="AI419" s="50"/>
      <c r="AJ419" s="50"/>
      <c r="AK419" s="50"/>
      <c r="AL419" s="79"/>
      <c r="AM419" s="80"/>
      <c r="AN419" s="55"/>
      <c r="AO419" s="58"/>
      <c r="AP419" s="59"/>
      <c r="AQ419" s="59"/>
      <c r="AR419" s="59"/>
      <c r="AS419" s="46"/>
      <c r="AT419" s="58"/>
      <c r="AU419" s="58"/>
      <c r="AV419" s="58"/>
      <c r="AW419" s="58"/>
      <c r="AY419" s="51"/>
      <c r="AZ419" s="51"/>
      <c r="BA419" s="51"/>
      <c r="BB419" s="199"/>
      <c r="BC419" s="199"/>
    </row>
    <row r="420" spans="1:55" ht="65.099999999999994" hidden="1" customHeight="1">
      <c r="A420" s="33">
        <v>403</v>
      </c>
      <c r="B420" s="42"/>
      <c r="C420" s="42"/>
      <c r="D420" s="42"/>
      <c r="E420" s="42"/>
      <c r="F420" s="42"/>
      <c r="G420" s="42"/>
      <c r="H420" s="42"/>
      <c r="I420" s="167"/>
      <c r="J420" s="42"/>
      <c r="K420" s="35"/>
      <c r="L420" s="35"/>
      <c r="M420" s="35"/>
      <c r="N420" s="35"/>
      <c r="O420" s="35"/>
      <c r="P420" s="35"/>
      <c r="Q420" s="35"/>
      <c r="R420" s="43"/>
      <c r="S420" s="43"/>
      <c r="T420" s="42"/>
      <c r="U420" s="42"/>
      <c r="V420" s="36"/>
      <c r="W420" s="36"/>
      <c r="X420" s="49"/>
      <c r="Y420" s="32"/>
      <c r="Z420" s="32"/>
      <c r="AA420" s="35"/>
      <c r="AB420" s="38"/>
      <c r="AC420" s="35"/>
      <c r="AD420" s="35"/>
      <c r="AE420" s="35"/>
      <c r="AF420" s="35"/>
      <c r="AG420" s="50"/>
      <c r="AH420" s="50"/>
      <c r="AI420" s="50"/>
      <c r="AJ420" s="50"/>
      <c r="AK420" s="50"/>
      <c r="AL420" s="79"/>
      <c r="AM420" s="80"/>
      <c r="AN420" s="55"/>
      <c r="AO420" s="58"/>
      <c r="AP420" s="59"/>
      <c r="AQ420" s="59"/>
      <c r="AR420" s="59"/>
      <c r="AS420" s="46"/>
      <c r="AT420" s="58"/>
      <c r="AU420" s="58"/>
      <c r="AV420" s="58"/>
      <c r="AW420" s="58"/>
      <c r="AY420" s="51"/>
      <c r="AZ420" s="51"/>
      <c r="BA420" s="51"/>
      <c r="BB420" s="199"/>
      <c r="BC420" s="199"/>
    </row>
    <row r="421" spans="1:55" ht="65.099999999999994" hidden="1" customHeight="1">
      <c r="A421" s="33">
        <v>404</v>
      </c>
      <c r="B421" s="42"/>
      <c r="C421" s="42"/>
      <c r="D421" s="42"/>
      <c r="E421" s="42"/>
      <c r="F421" s="42"/>
      <c r="G421" s="42"/>
      <c r="H421" s="42"/>
      <c r="I421" s="167"/>
      <c r="J421" s="42"/>
      <c r="K421" s="35"/>
      <c r="L421" s="35"/>
      <c r="M421" s="35"/>
      <c r="N421" s="35"/>
      <c r="O421" s="35"/>
      <c r="P421" s="35"/>
      <c r="Q421" s="35"/>
      <c r="R421" s="43"/>
      <c r="S421" s="43"/>
      <c r="T421" s="42"/>
      <c r="U421" s="42"/>
      <c r="V421" s="36"/>
      <c r="W421" s="36"/>
      <c r="X421" s="49"/>
      <c r="Y421" s="32"/>
      <c r="Z421" s="32"/>
      <c r="AA421" s="35"/>
      <c r="AB421" s="38"/>
      <c r="AC421" s="35"/>
      <c r="AD421" s="35"/>
      <c r="AE421" s="35"/>
      <c r="AF421" s="35"/>
      <c r="AG421" s="50"/>
      <c r="AH421" s="50"/>
      <c r="AI421" s="50"/>
      <c r="AJ421" s="50"/>
      <c r="AK421" s="50"/>
      <c r="AL421" s="79"/>
      <c r="AM421" s="80"/>
      <c r="AN421" s="55"/>
      <c r="AO421" s="58"/>
      <c r="AP421" s="59"/>
      <c r="AQ421" s="59"/>
      <c r="AR421" s="59"/>
      <c r="AS421" s="46"/>
      <c r="AT421" s="58"/>
      <c r="AU421" s="58"/>
      <c r="AV421" s="58"/>
      <c r="AW421" s="58"/>
      <c r="AY421" s="51"/>
      <c r="AZ421" s="51"/>
      <c r="BA421" s="51"/>
      <c r="BB421" s="199"/>
      <c r="BC421" s="199"/>
    </row>
    <row r="422" spans="1:55" ht="65.099999999999994" hidden="1" customHeight="1">
      <c r="A422" s="33">
        <v>405</v>
      </c>
      <c r="B422" s="42"/>
      <c r="C422" s="42"/>
      <c r="D422" s="42"/>
      <c r="E422" s="42"/>
      <c r="F422" s="42"/>
      <c r="G422" s="42"/>
      <c r="H422" s="42"/>
      <c r="I422" s="167"/>
      <c r="J422" s="42"/>
      <c r="K422" s="35"/>
      <c r="L422" s="35"/>
      <c r="M422" s="35"/>
      <c r="N422" s="35"/>
      <c r="O422" s="35"/>
      <c r="P422" s="35"/>
      <c r="Q422" s="35"/>
      <c r="R422" s="43"/>
      <c r="S422" s="43"/>
      <c r="T422" s="42"/>
      <c r="U422" s="42"/>
      <c r="V422" s="36"/>
      <c r="W422" s="36"/>
      <c r="X422" s="49"/>
      <c r="Y422" s="32"/>
      <c r="Z422" s="32"/>
      <c r="AA422" s="35"/>
      <c r="AB422" s="38"/>
      <c r="AC422" s="35"/>
      <c r="AD422" s="35"/>
      <c r="AE422" s="35"/>
      <c r="AF422" s="35"/>
      <c r="AG422" s="50"/>
      <c r="AH422" s="50"/>
      <c r="AI422" s="50"/>
      <c r="AJ422" s="50"/>
      <c r="AK422" s="50"/>
      <c r="AL422" s="79"/>
      <c r="AM422" s="80"/>
      <c r="AN422" s="55"/>
      <c r="AO422" s="58"/>
      <c r="AP422" s="59"/>
      <c r="AQ422" s="59"/>
      <c r="AR422" s="59"/>
      <c r="AS422" s="46"/>
      <c r="AT422" s="58"/>
      <c r="AU422" s="58"/>
      <c r="AV422" s="58"/>
      <c r="AW422" s="58"/>
      <c r="AY422" s="51"/>
      <c r="AZ422" s="51"/>
      <c r="BA422" s="51"/>
      <c r="BB422" s="199"/>
      <c r="BC422" s="199"/>
    </row>
    <row r="423" spans="1:55" ht="65.099999999999994" hidden="1" customHeight="1">
      <c r="A423" s="33">
        <v>406</v>
      </c>
      <c r="B423" s="42"/>
      <c r="C423" s="42"/>
      <c r="D423" s="42"/>
      <c r="E423" s="42"/>
      <c r="F423" s="42"/>
      <c r="G423" s="42"/>
      <c r="H423" s="42"/>
      <c r="I423" s="167"/>
      <c r="J423" s="42"/>
      <c r="K423" s="35"/>
      <c r="L423" s="35"/>
      <c r="M423" s="35"/>
      <c r="N423" s="35"/>
      <c r="O423" s="35"/>
      <c r="P423" s="35"/>
      <c r="Q423" s="35"/>
      <c r="R423" s="43"/>
      <c r="S423" s="43"/>
      <c r="T423" s="42"/>
      <c r="U423" s="42"/>
      <c r="V423" s="36"/>
      <c r="W423" s="36"/>
      <c r="X423" s="49"/>
      <c r="Y423" s="32"/>
      <c r="Z423" s="32"/>
      <c r="AA423" s="35"/>
      <c r="AB423" s="38"/>
      <c r="AC423" s="35"/>
      <c r="AD423" s="35"/>
      <c r="AE423" s="35"/>
      <c r="AF423" s="35"/>
      <c r="AG423" s="50"/>
      <c r="AH423" s="50"/>
      <c r="AI423" s="50"/>
      <c r="AJ423" s="50"/>
      <c r="AK423" s="50"/>
      <c r="AL423" s="79"/>
      <c r="AM423" s="80"/>
      <c r="AN423" s="55"/>
      <c r="AO423" s="58"/>
      <c r="AP423" s="59"/>
      <c r="AQ423" s="59"/>
      <c r="AR423" s="59"/>
      <c r="AS423" s="46"/>
      <c r="AT423" s="58"/>
      <c r="AU423" s="58"/>
      <c r="AV423" s="58"/>
      <c r="AW423" s="58"/>
      <c r="AY423" s="51"/>
      <c r="AZ423" s="51"/>
      <c r="BA423" s="51"/>
      <c r="BB423" s="199"/>
      <c r="BC423" s="199"/>
    </row>
    <row r="424" spans="1:55" ht="65.099999999999994" hidden="1" customHeight="1">
      <c r="A424" s="33">
        <v>407</v>
      </c>
      <c r="B424" s="42"/>
      <c r="C424" s="42"/>
      <c r="D424" s="42"/>
      <c r="E424" s="42"/>
      <c r="F424" s="42"/>
      <c r="G424" s="42"/>
      <c r="H424" s="42"/>
      <c r="I424" s="167"/>
      <c r="J424" s="42"/>
      <c r="K424" s="35"/>
      <c r="L424" s="35"/>
      <c r="M424" s="35"/>
      <c r="N424" s="35"/>
      <c r="O424" s="35"/>
      <c r="P424" s="35"/>
      <c r="Q424" s="35"/>
      <c r="R424" s="43"/>
      <c r="S424" s="43"/>
      <c r="T424" s="42"/>
      <c r="U424" s="42"/>
      <c r="V424" s="36"/>
      <c r="W424" s="36"/>
      <c r="X424" s="49"/>
      <c r="Y424" s="32"/>
      <c r="Z424" s="32"/>
      <c r="AA424" s="35"/>
      <c r="AB424" s="38"/>
      <c r="AC424" s="35"/>
      <c r="AD424" s="35"/>
      <c r="AE424" s="35"/>
      <c r="AF424" s="35"/>
      <c r="AG424" s="50"/>
      <c r="AH424" s="50"/>
      <c r="AI424" s="50"/>
      <c r="AJ424" s="50"/>
      <c r="AK424" s="50"/>
      <c r="AL424" s="79"/>
      <c r="AM424" s="80"/>
      <c r="AN424" s="55"/>
      <c r="AO424" s="58"/>
      <c r="AP424" s="59"/>
      <c r="AQ424" s="59"/>
      <c r="AR424" s="59"/>
      <c r="AS424" s="46"/>
      <c r="AT424" s="58"/>
      <c r="AU424" s="58"/>
      <c r="AV424" s="58"/>
      <c r="AW424" s="58"/>
      <c r="AY424" s="51"/>
      <c r="AZ424" s="51"/>
      <c r="BA424" s="51"/>
      <c r="BB424" s="199"/>
      <c r="BC424" s="199"/>
    </row>
    <row r="425" spans="1:55" ht="65.099999999999994" hidden="1" customHeight="1">
      <c r="A425" s="33">
        <v>408</v>
      </c>
      <c r="B425" s="42"/>
      <c r="C425" s="42"/>
      <c r="D425" s="42"/>
      <c r="E425" s="42"/>
      <c r="F425" s="42"/>
      <c r="G425" s="42"/>
      <c r="H425" s="42"/>
      <c r="I425" s="167"/>
      <c r="J425" s="42"/>
      <c r="K425" s="35"/>
      <c r="L425" s="35"/>
      <c r="M425" s="35"/>
      <c r="N425" s="35"/>
      <c r="O425" s="35"/>
      <c r="P425" s="35"/>
      <c r="Q425" s="35"/>
      <c r="R425" s="43"/>
      <c r="S425" s="43"/>
      <c r="T425" s="42"/>
      <c r="U425" s="42"/>
      <c r="V425" s="36"/>
      <c r="W425" s="36"/>
      <c r="X425" s="49"/>
      <c r="Y425" s="32"/>
      <c r="Z425" s="32"/>
      <c r="AA425" s="35"/>
      <c r="AB425" s="38"/>
      <c r="AC425" s="35"/>
      <c r="AD425" s="35"/>
      <c r="AE425" s="35"/>
      <c r="AF425" s="35"/>
      <c r="AG425" s="50"/>
      <c r="AH425" s="50"/>
      <c r="AI425" s="50"/>
      <c r="AJ425" s="50"/>
      <c r="AK425" s="50"/>
      <c r="AL425" s="79"/>
      <c r="AM425" s="80"/>
      <c r="AN425" s="55"/>
      <c r="AO425" s="58"/>
      <c r="AP425" s="59"/>
      <c r="AQ425" s="59"/>
      <c r="AR425" s="59"/>
      <c r="AS425" s="46"/>
      <c r="AT425" s="58"/>
      <c r="AU425" s="58"/>
      <c r="AV425" s="58"/>
      <c r="AW425" s="58"/>
      <c r="AY425" s="51"/>
      <c r="AZ425" s="51"/>
      <c r="BA425" s="51"/>
      <c r="BB425" s="199"/>
      <c r="BC425" s="199"/>
    </row>
    <row r="426" spans="1:55" ht="65.099999999999994" hidden="1" customHeight="1">
      <c r="A426" s="33">
        <v>409</v>
      </c>
      <c r="B426" s="42"/>
      <c r="C426" s="42"/>
      <c r="D426" s="42"/>
      <c r="E426" s="42"/>
      <c r="F426" s="42"/>
      <c r="G426" s="42"/>
      <c r="H426" s="42"/>
      <c r="I426" s="167"/>
      <c r="J426" s="42"/>
      <c r="K426" s="35"/>
      <c r="L426" s="35"/>
      <c r="M426" s="35"/>
      <c r="N426" s="35"/>
      <c r="O426" s="35"/>
      <c r="P426" s="35"/>
      <c r="Q426" s="35"/>
      <c r="R426" s="43"/>
      <c r="S426" s="43"/>
      <c r="T426" s="42"/>
      <c r="U426" s="42"/>
      <c r="V426" s="36"/>
      <c r="W426" s="36"/>
      <c r="X426" s="49"/>
      <c r="Y426" s="32"/>
      <c r="Z426" s="32"/>
      <c r="AA426" s="35"/>
      <c r="AB426" s="38"/>
      <c r="AC426" s="35"/>
      <c r="AD426" s="35"/>
      <c r="AE426" s="35"/>
      <c r="AF426" s="35"/>
      <c r="AG426" s="50"/>
      <c r="AH426" s="50"/>
      <c r="AI426" s="50"/>
      <c r="AJ426" s="50"/>
      <c r="AK426" s="50"/>
      <c r="AL426" s="79"/>
      <c r="AM426" s="80"/>
      <c r="AN426" s="55"/>
      <c r="AO426" s="58"/>
      <c r="AP426" s="59"/>
      <c r="AQ426" s="59"/>
      <c r="AR426" s="59"/>
      <c r="AS426" s="46"/>
      <c r="AT426" s="58"/>
      <c r="AU426" s="58"/>
      <c r="AV426" s="58"/>
      <c r="AW426" s="58"/>
      <c r="AY426" s="51"/>
      <c r="AZ426" s="51"/>
      <c r="BA426" s="51"/>
      <c r="BB426" s="199"/>
      <c r="BC426" s="199"/>
    </row>
    <row r="427" spans="1:55" ht="65.099999999999994" hidden="1" customHeight="1">
      <c r="A427" s="33">
        <v>410</v>
      </c>
      <c r="B427" s="42"/>
      <c r="C427" s="42"/>
      <c r="D427" s="42"/>
      <c r="E427" s="42"/>
      <c r="F427" s="42"/>
      <c r="G427" s="42"/>
      <c r="H427" s="42"/>
      <c r="I427" s="167"/>
      <c r="J427" s="42"/>
      <c r="K427" s="35"/>
      <c r="L427" s="35"/>
      <c r="M427" s="35"/>
      <c r="N427" s="35"/>
      <c r="O427" s="35"/>
      <c r="P427" s="35"/>
      <c r="Q427" s="35"/>
      <c r="R427" s="43"/>
      <c r="S427" s="43"/>
      <c r="T427" s="42"/>
      <c r="U427" s="42"/>
      <c r="V427" s="36"/>
      <c r="W427" s="36"/>
      <c r="X427" s="49"/>
      <c r="Y427" s="32"/>
      <c r="Z427" s="32"/>
      <c r="AA427" s="35"/>
      <c r="AB427" s="38"/>
      <c r="AC427" s="35"/>
      <c r="AD427" s="35"/>
      <c r="AE427" s="35"/>
      <c r="AF427" s="35"/>
      <c r="AG427" s="50"/>
      <c r="AH427" s="50"/>
      <c r="AI427" s="50"/>
      <c r="AJ427" s="50"/>
      <c r="AK427" s="50"/>
      <c r="AL427" s="79"/>
      <c r="AM427" s="80"/>
      <c r="AN427" s="55"/>
      <c r="AO427" s="58"/>
      <c r="AP427" s="59"/>
      <c r="AQ427" s="59"/>
      <c r="AR427" s="59"/>
      <c r="AS427" s="46"/>
      <c r="AT427" s="58"/>
      <c r="AU427" s="58"/>
      <c r="AV427" s="58"/>
      <c r="AW427" s="58"/>
      <c r="AY427" s="51"/>
      <c r="AZ427" s="51"/>
      <c r="BA427" s="51"/>
      <c r="BB427" s="199"/>
      <c r="BC427" s="199"/>
    </row>
    <row r="428" spans="1:55" ht="65.099999999999994" hidden="1" customHeight="1">
      <c r="A428" s="33">
        <v>411</v>
      </c>
      <c r="B428" s="42"/>
      <c r="C428" s="42"/>
      <c r="D428" s="42"/>
      <c r="E428" s="42"/>
      <c r="F428" s="42"/>
      <c r="G428" s="42"/>
      <c r="H428" s="42"/>
      <c r="I428" s="167"/>
      <c r="J428" s="42"/>
      <c r="K428" s="35"/>
      <c r="L428" s="35"/>
      <c r="M428" s="35"/>
      <c r="N428" s="35"/>
      <c r="O428" s="35"/>
      <c r="P428" s="35"/>
      <c r="Q428" s="35"/>
      <c r="R428" s="43"/>
      <c r="S428" s="43"/>
      <c r="T428" s="42"/>
      <c r="U428" s="42"/>
      <c r="V428" s="36"/>
      <c r="W428" s="36"/>
      <c r="X428" s="49"/>
      <c r="Y428" s="32"/>
      <c r="Z428" s="32"/>
      <c r="AA428" s="35"/>
      <c r="AB428" s="38"/>
      <c r="AC428" s="35"/>
      <c r="AD428" s="35"/>
      <c r="AE428" s="35"/>
      <c r="AF428" s="35"/>
      <c r="AG428" s="50"/>
      <c r="AH428" s="50"/>
      <c r="AI428" s="50"/>
      <c r="AJ428" s="50"/>
      <c r="AK428" s="50"/>
      <c r="AL428" s="79"/>
      <c r="AM428" s="80"/>
      <c r="AN428" s="55"/>
      <c r="AO428" s="58"/>
      <c r="AP428" s="59"/>
      <c r="AQ428" s="59"/>
      <c r="AR428" s="59"/>
      <c r="AS428" s="46"/>
      <c r="AT428" s="58"/>
      <c r="AU428" s="58"/>
      <c r="AV428" s="58"/>
      <c r="AW428" s="58"/>
      <c r="AY428" s="51"/>
      <c r="AZ428" s="51"/>
      <c r="BA428" s="51"/>
      <c r="BB428" s="199"/>
      <c r="BC428" s="199"/>
    </row>
    <row r="429" spans="1:55" ht="65.099999999999994" hidden="1" customHeight="1">
      <c r="A429" s="33">
        <v>412</v>
      </c>
      <c r="B429" s="42"/>
      <c r="C429" s="42"/>
      <c r="D429" s="42"/>
      <c r="E429" s="42"/>
      <c r="F429" s="42"/>
      <c r="G429" s="42"/>
      <c r="H429" s="42"/>
      <c r="I429" s="167"/>
      <c r="J429" s="42"/>
      <c r="K429" s="35"/>
      <c r="L429" s="35"/>
      <c r="M429" s="35"/>
      <c r="N429" s="35"/>
      <c r="O429" s="35"/>
      <c r="P429" s="35"/>
      <c r="Q429" s="35"/>
      <c r="R429" s="43"/>
      <c r="S429" s="43"/>
      <c r="T429" s="42"/>
      <c r="U429" s="42"/>
      <c r="V429" s="36"/>
      <c r="W429" s="36"/>
      <c r="X429" s="49"/>
      <c r="Y429" s="32"/>
      <c r="Z429" s="32"/>
      <c r="AA429" s="35"/>
      <c r="AB429" s="38"/>
      <c r="AC429" s="35"/>
      <c r="AD429" s="35"/>
      <c r="AE429" s="35"/>
      <c r="AF429" s="35"/>
      <c r="AG429" s="50"/>
      <c r="AH429" s="50"/>
      <c r="AI429" s="50"/>
      <c r="AJ429" s="50"/>
      <c r="AK429" s="50"/>
      <c r="AL429" s="79"/>
      <c r="AM429" s="80"/>
      <c r="AN429" s="55"/>
      <c r="AO429" s="58"/>
      <c r="AP429" s="59"/>
      <c r="AQ429" s="59"/>
      <c r="AR429" s="59"/>
      <c r="AS429" s="46"/>
      <c r="AT429" s="58"/>
      <c r="AU429" s="58"/>
      <c r="AV429" s="58"/>
      <c r="AW429" s="58"/>
      <c r="AY429" s="51"/>
      <c r="AZ429" s="51"/>
      <c r="BA429" s="51"/>
      <c r="BB429" s="199"/>
      <c r="BC429" s="199"/>
    </row>
    <row r="430" spans="1:55" ht="65.099999999999994" hidden="1" customHeight="1">
      <c r="A430" s="33">
        <v>413</v>
      </c>
      <c r="B430" s="42"/>
      <c r="C430" s="42"/>
      <c r="D430" s="42"/>
      <c r="E430" s="42"/>
      <c r="F430" s="42"/>
      <c r="G430" s="42"/>
      <c r="H430" s="42"/>
      <c r="I430" s="167"/>
      <c r="J430" s="42"/>
      <c r="K430" s="35"/>
      <c r="L430" s="35"/>
      <c r="M430" s="35"/>
      <c r="N430" s="35"/>
      <c r="O430" s="35"/>
      <c r="P430" s="35"/>
      <c r="Q430" s="35"/>
      <c r="R430" s="43"/>
      <c r="S430" s="43"/>
      <c r="T430" s="42"/>
      <c r="U430" s="42"/>
      <c r="V430" s="36"/>
      <c r="W430" s="36"/>
      <c r="X430" s="49"/>
      <c r="Y430" s="32"/>
      <c r="Z430" s="32"/>
      <c r="AA430" s="35"/>
      <c r="AB430" s="38"/>
      <c r="AC430" s="35"/>
      <c r="AD430" s="35"/>
      <c r="AE430" s="35"/>
      <c r="AF430" s="35"/>
      <c r="AG430" s="50"/>
      <c r="AH430" s="50"/>
      <c r="AI430" s="50"/>
      <c r="AJ430" s="50"/>
      <c r="AK430" s="50"/>
      <c r="AL430" s="79"/>
      <c r="AM430" s="80"/>
      <c r="AN430" s="55"/>
      <c r="AO430" s="58"/>
      <c r="AP430" s="59"/>
      <c r="AQ430" s="59"/>
      <c r="AR430" s="59"/>
      <c r="AS430" s="46"/>
      <c r="AT430" s="58"/>
      <c r="AU430" s="58"/>
      <c r="AV430" s="58"/>
      <c r="AW430" s="58"/>
      <c r="AY430" s="51"/>
      <c r="AZ430" s="51"/>
      <c r="BA430" s="51"/>
      <c r="BB430" s="199"/>
      <c r="BC430" s="199"/>
    </row>
    <row r="431" spans="1:55" ht="65.099999999999994" hidden="1" customHeight="1">
      <c r="A431" s="33">
        <v>414</v>
      </c>
      <c r="B431" s="42"/>
      <c r="C431" s="42"/>
      <c r="D431" s="42"/>
      <c r="E431" s="42"/>
      <c r="F431" s="42"/>
      <c r="G431" s="42"/>
      <c r="H431" s="42"/>
      <c r="I431" s="167"/>
      <c r="J431" s="42"/>
      <c r="K431" s="35"/>
      <c r="L431" s="35"/>
      <c r="M431" s="35"/>
      <c r="N431" s="35"/>
      <c r="O431" s="35"/>
      <c r="P431" s="35"/>
      <c r="Q431" s="35"/>
      <c r="R431" s="43"/>
      <c r="S431" s="43"/>
      <c r="T431" s="42"/>
      <c r="U431" s="42"/>
      <c r="V431" s="36"/>
      <c r="W431" s="36"/>
      <c r="X431" s="49"/>
      <c r="Y431" s="32"/>
      <c r="Z431" s="32"/>
      <c r="AA431" s="35"/>
      <c r="AB431" s="38"/>
      <c r="AC431" s="35"/>
      <c r="AD431" s="35"/>
      <c r="AE431" s="35"/>
      <c r="AF431" s="35"/>
      <c r="AG431" s="50"/>
      <c r="AH431" s="50"/>
      <c r="AI431" s="50"/>
      <c r="AJ431" s="50"/>
      <c r="AK431" s="50"/>
      <c r="AL431" s="79"/>
      <c r="AM431" s="80"/>
      <c r="AN431" s="55"/>
      <c r="AO431" s="58"/>
      <c r="AP431" s="59"/>
      <c r="AQ431" s="59"/>
      <c r="AR431" s="59"/>
      <c r="AS431" s="46"/>
      <c r="AT431" s="58"/>
      <c r="AU431" s="58"/>
      <c r="AV431" s="58"/>
      <c r="AW431" s="58"/>
      <c r="AY431" s="51"/>
      <c r="AZ431" s="51"/>
      <c r="BA431" s="51"/>
      <c r="BB431" s="199"/>
      <c r="BC431" s="199"/>
    </row>
    <row r="432" spans="1:55" ht="65.099999999999994" hidden="1" customHeight="1">
      <c r="A432" s="33">
        <v>415</v>
      </c>
      <c r="B432" s="42"/>
      <c r="C432" s="42"/>
      <c r="D432" s="42"/>
      <c r="E432" s="42"/>
      <c r="F432" s="42"/>
      <c r="G432" s="42"/>
      <c r="H432" s="42"/>
      <c r="I432" s="167"/>
      <c r="J432" s="42"/>
      <c r="K432" s="35"/>
      <c r="L432" s="35"/>
      <c r="M432" s="35"/>
      <c r="N432" s="35"/>
      <c r="O432" s="35"/>
      <c r="P432" s="35"/>
      <c r="Q432" s="35"/>
      <c r="R432" s="43"/>
      <c r="S432" s="43"/>
      <c r="T432" s="42"/>
      <c r="U432" s="42"/>
      <c r="V432" s="36"/>
      <c r="W432" s="36"/>
      <c r="X432" s="49"/>
      <c r="Y432" s="32"/>
      <c r="Z432" s="32"/>
      <c r="AA432" s="35"/>
      <c r="AB432" s="38"/>
      <c r="AC432" s="35"/>
      <c r="AD432" s="35"/>
      <c r="AE432" s="35"/>
      <c r="AF432" s="35"/>
      <c r="AG432" s="50"/>
      <c r="AH432" s="50"/>
      <c r="AI432" s="50"/>
      <c r="AJ432" s="50"/>
      <c r="AK432" s="50"/>
      <c r="AL432" s="79"/>
      <c r="AM432" s="80"/>
      <c r="AN432" s="55"/>
      <c r="AO432" s="58"/>
      <c r="AP432" s="59"/>
      <c r="AQ432" s="59"/>
      <c r="AR432" s="59"/>
      <c r="AS432" s="46"/>
      <c r="AT432" s="58"/>
      <c r="AU432" s="58"/>
      <c r="AV432" s="58"/>
      <c r="AW432" s="58"/>
      <c r="AY432" s="51"/>
      <c r="AZ432" s="51"/>
      <c r="BA432" s="51"/>
      <c r="BB432" s="199"/>
      <c r="BC432" s="199"/>
    </row>
    <row r="433" spans="1:55" ht="65.099999999999994" hidden="1" customHeight="1">
      <c r="A433" s="33">
        <v>416</v>
      </c>
      <c r="B433" s="42"/>
      <c r="C433" s="42"/>
      <c r="D433" s="42"/>
      <c r="E433" s="42"/>
      <c r="F433" s="42"/>
      <c r="G433" s="42"/>
      <c r="H433" s="42"/>
      <c r="I433" s="167"/>
      <c r="J433" s="42"/>
      <c r="K433" s="35"/>
      <c r="L433" s="35"/>
      <c r="M433" s="35"/>
      <c r="N433" s="35"/>
      <c r="O433" s="35"/>
      <c r="P433" s="35"/>
      <c r="Q433" s="35"/>
      <c r="R433" s="43"/>
      <c r="S433" s="43"/>
      <c r="T433" s="42"/>
      <c r="U433" s="42"/>
      <c r="V433" s="36"/>
      <c r="W433" s="36"/>
      <c r="X433" s="49"/>
      <c r="Y433" s="32"/>
      <c r="Z433" s="32"/>
      <c r="AA433" s="35"/>
      <c r="AB433" s="38"/>
      <c r="AC433" s="35"/>
      <c r="AD433" s="35"/>
      <c r="AE433" s="35"/>
      <c r="AF433" s="35"/>
      <c r="AG433" s="50"/>
      <c r="AH433" s="50"/>
      <c r="AI433" s="50"/>
      <c r="AJ433" s="50"/>
      <c r="AK433" s="50"/>
      <c r="AL433" s="79"/>
      <c r="AM433" s="80"/>
      <c r="AN433" s="55"/>
      <c r="AO433" s="58"/>
      <c r="AP433" s="59"/>
      <c r="AQ433" s="59"/>
      <c r="AR433" s="59"/>
      <c r="AS433" s="46"/>
      <c r="AT433" s="58"/>
      <c r="AU433" s="58"/>
      <c r="AV433" s="58"/>
      <c r="AW433" s="58"/>
      <c r="AY433" s="51"/>
      <c r="AZ433" s="51"/>
      <c r="BA433" s="51"/>
      <c r="BB433" s="199"/>
      <c r="BC433" s="199"/>
    </row>
    <row r="434" spans="1:55" ht="65.099999999999994" hidden="1" customHeight="1">
      <c r="A434" s="33">
        <v>417</v>
      </c>
      <c r="B434" s="42"/>
      <c r="C434" s="42"/>
      <c r="D434" s="42"/>
      <c r="E434" s="42"/>
      <c r="F434" s="42"/>
      <c r="G434" s="42"/>
      <c r="H434" s="42"/>
      <c r="I434" s="167"/>
      <c r="J434" s="42"/>
      <c r="K434" s="35"/>
      <c r="L434" s="35"/>
      <c r="M434" s="35"/>
      <c r="N434" s="35"/>
      <c r="O434" s="35"/>
      <c r="P434" s="35"/>
      <c r="Q434" s="35"/>
      <c r="R434" s="43"/>
      <c r="S434" s="43"/>
      <c r="T434" s="42"/>
      <c r="U434" s="42"/>
      <c r="V434" s="36"/>
      <c r="W434" s="36"/>
      <c r="X434" s="49"/>
      <c r="Y434" s="32"/>
      <c r="Z434" s="32"/>
      <c r="AA434" s="35"/>
      <c r="AB434" s="38"/>
      <c r="AC434" s="35"/>
      <c r="AD434" s="35"/>
      <c r="AE434" s="35"/>
      <c r="AF434" s="35"/>
      <c r="AG434" s="50"/>
      <c r="AH434" s="50"/>
      <c r="AI434" s="50"/>
      <c r="AJ434" s="50"/>
      <c r="AK434" s="50"/>
      <c r="AL434" s="79"/>
      <c r="AM434" s="80"/>
      <c r="AN434" s="55"/>
      <c r="AO434" s="58"/>
      <c r="AP434" s="59"/>
      <c r="AQ434" s="59"/>
      <c r="AR434" s="59"/>
      <c r="AS434" s="46"/>
      <c r="AT434" s="58"/>
      <c r="AU434" s="58"/>
      <c r="AV434" s="58"/>
      <c r="AW434" s="58"/>
      <c r="AY434" s="51"/>
      <c r="AZ434" s="51"/>
      <c r="BA434" s="51"/>
      <c r="BB434" s="199"/>
      <c r="BC434" s="199"/>
    </row>
    <row r="435" spans="1:55" ht="65.099999999999994" hidden="1" customHeight="1">
      <c r="A435" s="33">
        <v>418</v>
      </c>
      <c r="B435" s="42"/>
      <c r="C435" s="42"/>
      <c r="D435" s="42"/>
      <c r="E435" s="42"/>
      <c r="F435" s="42"/>
      <c r="G435" s="42"/>
      <c r="H435" s="42"/>
      <c r="I435" s="167"/>
      <c r="J435" s="42"/>
      <c r="K435" s="35"/>
      <c r="L435" s="35"/>
      <c r="M435" s="35"/>
      <c r="N435" s="35"/>
      <c r="O435" s="35"/>
      <c r="P435" s="35"/>
      <c r="Q435" s="35"/>
      <c r="R435" s="43"/>
      <c r="S435" s="43"/>
      <c r="T435" s="42"/>
      <c r="U435" s="42"/>
      <c r="V435" s="36"/>
      <c r="W435" s="36"/>
      <c r="X435" s="49"/>
      <c r="Y435" s="32"/>
      <c r="Z435" s="32"/>
      <c r="AA435" s="35"/>
      <c r="AB435" s="38"/>
      <c r="AC435" s="35"/>
      <c r="AD435" s="35"/>
      <c r="AE435" s="35"/>
      <c r="AF435" s="35"/>
      <c r="AG435" s="50"/>
      <c r="AH435" s="50"/>
      <c r="AI435" s="50"/>
      <c r="AJ435" s="50"/>
      <c r="AK435" s="50"/>
      <c r="AL435" s="79"/>
      <c r="AM435" s="80"/>
      <c r="AN435" s="55"/>
      <c r="AO435" s="58"/>
      <c r="AP435" s="59"/>
      <c r="AQ435" s="59"/>
      <c r="AR435" s="59"/>
      <c r="AS435" s="46"/>
      <c r="AT435" s="58"/>
      <c r="AU435" s="58"/>
      <c r="AV435" s="58"/>
      <c r="AW435" s="58"/>
      <c r="AY435" s="51"/>
      <c r="AZ435" s="51"/>
      <c r="BA435" s="51"/>
      <c r="BB435" s="199"/>
      <c r="BC435" s="199"/>
    </row>
    <row r="436" spans="1:55" ht="65.099999999999994" hidden="1" customHeight="1">
      <c r="A436" s="33">
        <v>419</v>
      </c>
      <c r="B436" s="42"/>
      <c r="C436" s="42"/>
      <c r="D436" s="42"/>
      <c r="E436" s="42"/>
      <c r="F436" s="42"/>
      <c r="G436" s="42"/>
      <c r="H436" s="42"/>
      <c r="I436" s="167"/>
      <c r="J436" s="42"/>
      <c r="K436" s="35"/>
      <c r="L436" s="35"/>
      <c r="M436" s="35"/>
      <c r="N436" s="35"/>
      <c r="O436" s="35"/>
      <c r="P436" s="35"/>
      <c r="Q436" s="35"/>
      <c r="R436" s="43"/>
      <c r="S436" s="43"/>
      <c r="T436" s="42"/>
      <c r="U436" s="42"/>
      <c r="V436" s="36"/>
      <c r="W436" s="36"/>
      <c r="X436" s="49"/>
      <c r="Y436" s="32"/>
      <c r="Z436" s="32"/>
      <c r="AA436" s="35"/>
      <c r="AB436" s="38"/>
      <c r="AC436" s="35"/>
      <c r="AD436" s="35"/>
      <c r="AE436" s="35"/>
      <c r="AF436" s="35"/>
      <c r="AG436" s="50"/>
      <c r="AH436" s="50"/>
      <c r="AI436" s="50"/>
      <c r="AJ436" s="50"/>
      <c r="AK436" s="50"/>
      <c r="AL436" s="79"/>
      <c r="AM436" s="80"/>
      <c r="AN436" s="55"/>
      <c r="AO436" s="58"/>
      <c r="AP436" s="59"/>
      <c r="AQ436" s="59"/>
      <c r="AR436" s="59"/>
      <c r="AS436" s="46"/>
      <c r="AT436" s="58"/>
      <c r="AU436" s="58"/>
      <c r="AV436" s="58"/>
      <c r="AW436" s="58"/>
      <c r="AY436" s="51"/>
      <c r="AZ436" s="51"/>
      <c r="BA436" s="51"/>
      <c r="BB436" s="199"/>
      <c r="BC436" s="199"/>
    </row>
    <row r="437" spans="1:55" ht="65.099999999999994" hidden="1" customHeight="1">
      <c r="A437" s="33">
        <v>420</v>
      </c>
      <c r="B437" s="42"/>
      <c r="C437" s="42"/>
      <c r="D437" s="42"/>
      <c r="E437" s="42"/>
      <c r="F437" s="42"/>
      <c r="G437" s="42"/>
      <c r="H437" s="42"/>
      <c r="I437" s="167"/>
      <c r="J437" s="42"/>
      <c r="K437" s="35"/>
      <c r="L437" s="35"/>
      <c r="M437" s="35"/>
      <c r="N437" s="35"/>
      <c r="O437" s="35"/>
      <c r="P437" s="35"/>
      <c r="Q437" s="35"/>
      <c r="R437" s="43"/>
      <c r="S437" s="43"/>
      <c r="T437" s="42"/>
      <c r="U437" s="42"/>
      <c r="V437" s="36"/>
      <c r="W437" s="36"/>
      <c r="X437" s="49"/>
      <c r="Y437" s="32"/>
      <c r="Z437" s="32"/>
      <c r="AA437" s="35"/>
      <c r="AB437" s="38"/>
      <c r="AC437" s="35"/>
      <c r="AD437" s="35"/>
      <c r="AE437" s="35"/>
      <c r="AF437" s="35"/>
      <c r="AG437" s="50"/>
      <c r="AH437" s="50"/>
      <c r="AI437" s="50"/>
      <c r="AJ437" s="50"/>
      <c r="AK437" s="50"/>
      <c r="AL437" s="79"/>
      <c r="AM437" s="80"/>
      <c r="AN437" s="55"/>
      <c r="AO437" s="58"/>
      <c r="AP437" s="59"/>
      <c r="AQ437" s="59"/>
      <c r="AR437" s="59"/>
      <c r="AS437" s="46"/>
      <c r="AT437" s="58"/>
      <c r="AU437" s="58"/>
      <c r="AV437" s="58"/>
      <c r="AW437" s="58"/>
      <c r="AY437" s="51"/>
      <c r="AZ437" s="51"/>
      <c r="BA437" s="51"/>
      <c r="BB437" s="199"/>
      <c r="BC437" s="199"/>
    </row>
    <row r="438" spans="1:55" ht="65.099999999999994" hidden="1" customHeight="1">
      <c r="A438" s="33">
        <v>421</v>
      </c>
      <c r="B438" s="42"/>
      <c r="C438" s="42"/>
      <c r="D438" s="42"/>
      <c r="E438" s="42"/>
      <c r="F438" s="42"/>
      <c r="G438" s="42"/>
      <c r="H438" s="42"/>
      <c r="I438" s="167"/>
      <c r="J438" s="42"/>
      <c r="K438" s="35"/>
      <c r="L438" s="35"/>
      <c r="M438" s="35"/>
      <c r="N438" s="35"/>
      <c r="O438" s="35"/>
      <c r="P438" s="35"/>
      <c r="Q438" s="35"/>
      <c r="R438" s="43"/>
      <c r="S438" s="43"/>
      <c r="T438" s="42"/>
      <c r="U438" s="42"/>
      <c r="V438" s="36"/>
      <c r="W438" s="36"/>
      <c r="X438" s="49"/>
      <c r="Y438" s="32"/>
      <c r="Z438" s="32"/>
      <c r="AA438" s="35"/>
      <c r="AB438" s="38"/>
      <c r="AC438" s="35"/>
      <c r="AD438" s="35"/>
      <c r="AE438" s="35"/>
      <c r="AF438" s="35"/>
      <c r="AG438" s="50"/>
      <c r="AH438" s="50"/>
      <c r="AI438" s="50"/>
      <c r="AJ438" s="50"/>
      <c r="AK438" s="50"/>
      <c r="AL438" s="79"/>
      <c r="AM438" s="80"/>
      <c r="AN438" s="55"/>
      <c r="AO438" s="58"/>
      <c r="AP438" s="59"/>
      <c r="AQ438" s="59"/>
      <c r="AR438" s="59"/>
      <c r="AS438" s="46"/>
      <c r="AT438" s="58"/>
      <c r="AU438" s="58"/>
      <c r="AV438" s="58"/>
      <c r="AW438" s="58"/>
      <c r="AY438" s="51"/>
      <c r="AZ438" s="51"/>
      <c r="BA438" s="51"/>
      <c r="BB438" s="199"/>
      <c r="BC438" s="199"/>
    </row>
    <row r="439" spans="1:55" ht="65.099999999999994" hidden="1" customHeight="1">
      <c r="A439" s="33">
        <v>422</v>
      </c>
      <c r="B439" s="42"/>
      <c r="C439" s="42"/>
      <c r="D439" s="42"/>
      <c r="E439" s="42"/>
      <c r="F439" s="42"/>
      <c r="G439" s="42"/>
      <c r="H439" s="42"/>
      <c r="I439" s="167"/>
      <c r="J439" s="42"/>
      <c r="K439" s="35"/>
      <c r="L439" s="35"/>
      <c r="M439" s="35"/>
      <c r="N439" s="35"/>
      <c r="O439" s="35"/>
      <c r="P439" s="35"/>
      <c r="Q439" s="35"/>
      <c r="R439" s="43"/>
      <c r="S439" s="43"/>
      <c r="T439" s="42"/>
      <c r="U439" s="42"/>
      <c r="V439" s="36"/>
      <c r="W439" s="36"/>
      <c r="X439" s="49"/>
      <c r="Y439" s="32"/>
      <c r="Z439" s="32"/>
      <c r="AA439" s="35"/>
      <c r="AB439" s="38"/>
      <c r="AC439" s="35"/>
      <c r="AD439" s="35"/>
      <c r="AE439" s="35"/>
      <c r="AF439" s="35"/>
      <c r="AG439" s="50"/>
      <c r="AH439" s="50"/>
      <c r="AI439" s="50"/>
      <c r="AJ439" s="50"/>
      <c r="AK439" s="50"/>
      <c r="AL439" s="79"/>
      <c r="AM439" s="80"/>
      <c r="AN439" s="55"/>
      <c r="AO439" s="58"/>
      <c r="AP439" s="59"/>
      <c r="AQ439" s="59"/>
      <c r="AR439" s="59"/>
      <c r="AS439" s="46"/>
      <c r="AT439" s="58"/>
      <c r="AU439" s="58"/>
      <c r="AV439" s="58"/>
      <c r="AW439" s="58"/>
      <c r="AY439" s="51"/>
      <c r="AZ439" s="51"/>
      <c r="BA439" s="51"/>
      <c r="BB439" s="199"/>
      <c r="BC439" s="199"/>
    </row>
    <row r="440" spans="1:55" ht="65.099999999999994" hidden="1" customHeight="1">
      <c r="A440" s="33">
        <v>423</v>
      </c>
      <c r="B440" s="42"/>
      <c r="C440" s="42"/>
      <c r="D440" s="42"/>
      <c r="E440" s="42"/>
      <c r="F440" s="42"/>
      <c r="G440" s="42"/>
      <c r="H440" s="42"/>
      <c r="I440" s="167"/>
      <c r="J440" s="42"/>
      <c r="K440" s="35"/>
      <c r="L440" s="35"/>
      <c r="M440" s="35"/>
      <c r="N440" s="35"/>
      <c r="O440" s="35"/>
      <c r="P440" s="35"/>
      <c r="Q440" s="35"/>
      <c r="R440" s="43"/>
      <c r="S440" s="43"/>
      <c r="T440" s="42"/>
      <c r="U440" s="42"/>
      <c r="V440" s="36"/>
      <c r="W440" s="36"/>
      <c r="X440" s="49"/>
      <c r="Y440" s="32"/>
      <c r="Z440" s="32"/>
      <c r="AA440" s="35"/>
      <c r="AB440" s="38"/>
      <c r="AC440" s="35"/>
      <c r="AD440" s="35"/>
      <c r="AE440" s="35"/>
      <c r="AF440" s="35"/>
      <c r="AG440" s="50"/>
      <c r="AH440" s="50"/>
      <c r="AI440" s="50"/>
      <c r="AJ440" s="50"/>
      <c r="AK440" s="50"/>
      <c r="AL440" s="79"/>
      <c r="AM440" s="80"/>
      <c r="AN440" s="55"/>
      <c r="AO440" s="58"/>
      <c r="AP440" s="59"/>
      <c r="AQ440" s="59"/>
      <c r="AR440" s="59"/>
      <c r="AS440" s="46"/>
      <c r="AT440" s="58"/>
      <c r="AU440" s="58"/>
      <c r="AV440" s="58"/>
      <c r="AW440" s="58"/>
      <c r="AY440" s="51"/>
      <c r="AZ440" s="51"/>
      <c r="BA440" s="51"/>
      <c r="BB440" s="199"/>
      <c r="BC440" s="199"/>
    </row>
    <row r="441" spans="1:55" ht="65.099999999999994" hidden="1" customHeight="1">
      <c r="A441" s="33">
        <v>424</v>
      </c>
      <c r="B441" s="42"/>
      <c r="C441" s="42"/>
      <c r="D441" s="42"/>
      <c r="E441" s="42"/>
      <c r="F441" s="42"/>
      <c r="G441" s="42"/>
      <c r="H441" s="42"/>
      <c r="I441" s="167"/>
      <c r="J441" s="42"/>
      <c r="K441" s="35"/>
      <c r="L441" s="35"/>
      <c r="M441" s="35"/>
      <c r="N441" s="35"/>
      <c r="O441" s="35"/>
      <c r="P441" s="35"/>
      <c r="Q441" s="35"/>
      <c r="R441" s="43"/>
      <c r="S441" s="43"/>
      <c r="T441" s="42"/>
      <c r="U441" s="42"/>
      <c r="V441" s="36"/>
      <c r="W441" s="36"/>
      <c r="X441" s="49"/>
      <c r="Y441" s="32"/>
      <c r="Z441" s="32"/>
      <c r="AA441" s="35"/>
      <c r="AB441" s="38"/>
      <c r="AC441" s="35"/>
      <c r="AD441" s="35"/>
      <c r="AE441" s="35"/>
      <c r="AF441" s="35"/>
      <c r="AG441" s="50"/>
      <c r="AH441" s="50"/>
      <c r="AI441" s="50"/>
      <c r="AJ441" s="50"/>
      <c r="AK441" s="50"/>
      <c r="AL441" s="79"/>
      <c r="AM441" s="80"/>
      <c r="AN441" s="55"/>
      <c r="AO441" s="58"/>
      <c r="AP441" s="59"/>
      <c r="AQ441" s="59"/>
      <c r="AR441" s="59"/>
      <c r="AS441" s="46"/>
      <c r="AT441" s="58"/>
      <c r="AU441" s="58"/>
      <c r="AV441" s="58"/>
      <c r="AW441" s="58"/>
      <c r="AY441" s="51"/>
      <c r="AZ441" s="51"/>
      <c r="BA441" s="51"/>
      <c r="BB441" s="199"/>
      <c r="BC441" s="199"/>
    </row>
    <row r="442" spans="1:55" ht="65.099999999999994" hidden="1" customHeight="1">
      <c r="A442" s="33">
        <v>425</v>
      </c>
      <c r="B442" s="42"/>
      <c r="C442" s="42"/>
      <c r="D442" s="42"/>
      <c r="E442" s="42"/>
      <c r="F442" s="42"/>
      <c r="G442" s="42"/>
      <c r="H442" s="42"/>
      <c r="I442" s="167"/>
      <c r="J442" s="42"/>
      <c r="K442" s="35"/>
      <c r="L442" s="35"/>
      <c r="M442" s="35"/>
      <c r="N442" s="35"/>
      <c r="O442" s="35"/>
      <c r="P442" s="35"/>
      <c r="Q442" s="35"/>
      <c r="R442" s="43"/>
      <c r="S442" s="43"/>
      <c r="T442" s="42"/>
      <c r="U442" s="42"/>
      <c r="V442" s="36"/>
      <c r="W442" s="36"/>
      <c r="X442" s="49"/>
      <c r="Y442" s="32"/>
      <c r="Z442" s="32"/>
      <c r="AA442" s="35"/>
      <c r="AB442" s="38"/>
      <c r="AC442" s="35"/>
      <c r="AD442" s="35"/>
      <c r="AE442" s="35"/>
      <c r="AF442" s="35"/>
      <c r="AG442" s="50"/>
      <c r="AH442" s="50"/>
      <c r="AI442" s="50"/>
      <c r="AJ442" s="50"/>
      <c r="AK442" s="50"/>
      <c r="AL442" s="79"/>
      <c r="AM442" s="80"/>
      <c r="AN442" s="55"/>
      <c r="AO442" s="58"/>
      <c r="AP442" s="59"/>
      <c r="AQ442" s="59"/>
      <c r="AR442" s="59"/>
      <c r="AS442" s="46"/>
      <c r="AT442" s="58"/>
      <c r="AU442" s="58"/>
      <c r="AV442" s="58"/>
      <c r="AW442" s="58"/>
      <c r="AY442" s="51"/>
      <c r="AZ442" s="51"/>
      <c r="BA442" s="51"/>
      <c r="BB442" s="199"/>
      <c r="BC442" s="199"/>
    </row>
    <row r="443" spans="1:55" ht="65.099999999999994" hidden="1" customHeight="1">
      <c r="A443" s="33">
        <v>426</v>
      </c>
      <c r="B443" s="42"/>
      <c r="C443" s="42"/>
      <c r="D443" s="42"/>
      <c r="E443" s="42"/>
      <c r="F443" s="42"/>
      <c r="G443" s="42"/>
      <c r="H443" s="42"/>
      <c r="I443" s="167"/>
      <c r="J443" s="42"/>
      <c r="K443" s="35"/>
      <c r="L443" s="35"/>
      <c r="M443" s="35"/>
      <c r="N443" s="35"/>
      <c r="O443" s="35"/>
      <c r="P443" s="35"/>
      <c r="Q443" s="35"/>
      <c r="R443" s="43"/>
      <c r="S443" s="43"/>
      <c r="T443" s="42"/>
      <c r="U443" s="42"/>
      <c r="V443" s="36"/>
      <c r="W443" s="36"/>
      <c r="X443" s="49"/>
      <c r="Y443" s="32"/>
      <c r="Z443" s="32"/>
      <c r="AA443" s="35"/>
      <c r="AB443" s="38"/>
      <c r="AC443" s="35"/>
      <c r="AD443" s="35"/>
      <c r="AE443" s="35"/>
      <c r="AF443" s="35"/>
      <c r="AG443" s="50"/>
      <c r="AH443" s="50"/>
      <c r="AI443" s="50"/>
      <c r="AJ443" s="50"/>
      <c r="AK443" s="50"/>
      <c r="AL443" s="79"/>
      <c r="AM443" s="80"/>
      <c r="AN443" s="55"/>
      <c r="AO443" s="58"/>
      <c r="AP443" s="59"/>
      <c r="AQ443" s="59"/>
      <c r="AR443" s="59"/>
      <c r="AS443" s="46"/>
      <c r="AT443" s="58"/>
      <c r="AU443" s="58"/>
      <c r="AV443" s="58"/>
      <c r="AW443" s="58"/>
      <c r="AY443" s="51"/>
      <c r="AZ443" s="51"/>
      <c r="BA443" s="51"/>
      <c r="BB443" s="199"/>
      <c r="BC443" s="199"/>
    </row>
    <row r="444" spans="1:55" ht="65.099999999999994" hidden="1" customHeight="1">
      <c r="A444" s="33">
        <v>427</v>
      </c>
      <c r="B444" s="42"/>
      <c r="C444" s="42"/>
      <c r="D444" s="42"/>
      <c r="E444" s="42"/>
      <c r="F444" s="42"/>
      <c r="G444" s="42"/>
      <c r="H444" s="42"/>
      <c r="I444" s="167"/>
      <c r="J444" s="42"/>
      <c r="K444" s="35"/>
      <c r="L444" s="35"/>
      <c r="M444" s="35"/>
      <c r="N444" s="35"/>
      <c r="O444" s="35"/>
      <c r="P444" s="35"/>
      <c r="Q444" s="35"/>
      <c r="R444" s="43"/>
      <c r="S444" s="43"/>
      <c r="T444" s="42"/>
      <c r="U444" s="42"/>
      <c r="V444" s="36"/>
      <c r="W444" s="36"/>
      <c r="X444" s="49"/>
      <c r="Y444" s="32"/>
      <c r="Z444" s="32"/>
      <c r="AA444" s="35"/>
      <c r="AB444" s="38"/>
      <c r="AC444" s="35"/>
      <c r="AD444" s="35"/>
      <c r="AE444" s="35"/>
      <c r="AF444" s="35"/>
      <c r="AG444" s="50"/>
      <c r="AH444" s="50"/>
      <c r="AI444" s="50"/>
      <c r="AJ444" s="50"/>
      <c r="AK444" s="50"/>
      <c r="AL444" s="79"/>
      <c r="AM444" s="80"/>
      <c r="AN444" s="55"/>
      <c r="AO444" s="58"/>
      <c r="AP444" s="59"/>
      <c r="AQ444" s="59"/>
      <c r="AR444" s="59"/>
      <c r="AS444" s="46"/>
      <c r="AT444" s="58"/>
      <c r="AU444" s="58"/>
      <c r="AV444" s="58"/>
      <c r="AW444" s="58"/>
      <c r="AY444" s="51"/>
      <c r="AZ444" s="51"/>
      <c r="BA444" s="51"/>
      <c r="BB444" s="199"/>
      <c r="BC444" s="199"/>
    </row>
    <row r="445" spans="1:55" ht="65.099999999999994" hidden="1" customHeight="1">
      <c r="A445" s="33">
        <v>428</v>
      </c>
      <c r="B445" s="42"/>
      <c r="C445" s="42"/>
      <c r="D445" s="42"/>
      <c r="E445" s="42"/>
      <c r="F445" s="42"/>
      <c r="G445" s="42"/>
      <c r="H445" s="42"/>
      <c r="I445" s="167"/>
      <c r="J445" s="42"/>
      <c r="K445" s="35"/>
      <c r="L445" s="35"/>
      <c r="M445" s="35"/>
      <c r="N445" s="35"/>
      <c r="O445" s="35"/>
      <c r="P445" s="35"/>
      <c r="Q445" s="35"/>
      <c r="R445" s="43"/>
      <c r="S445" s="43"/>
      <c r="T445" s="42"/>
      <c r="U445" s="42"/>
      <c r="V445" s="36"/>
      <c r="W445" s="36"/>
      <c r="X445" s="49"/>
      <c r="Y445" s="32"/>
      <c r="Z445" s="32"/>
      <c r="AA445" s="35"/>
      <c r="AB445" s="38"/>
      <c r="AC445" s="35"/>
      <c r="AD445" s="35"/>
      <c r="AE445" s="35"/>
      <c r="AF445" s="35"/>
      <c r="AG445" s="50"/>
      <c r="AH445" s="50"/>
      <c r="AI445" s="50"/>
      <c r="AJ445" s="50"/>
      <c r="AK445" s="50"/>
      <c r="AL445" s="79"/>
      <c r="AM445" s="80"/>
      <c r="AN445" s="55"/>
      <c r="AO445" s="58"/>
      <c r="AP445" s="59"/>
      <c r="AQ445" s="59"/>
      <c r="AR445" s="59"/>
      <c r="AS445" s="46"/>
      <c r="AT445" s="58"/>
      <c r="AU445" s="58"/>
      <c r="AV445" s="58"/>
      <c r="AW445" s="58"/>
      <c r="AY445" s="51"/>
      <c r="AZ445" s="51"/>
      <c r="BA445" s="51"/>
      <c r="BB445" s="199"/>
      <c r="BC445" s="199"/>
    </row>
    <row r="446" spans="1:55" ht="65.099999999999994" hidden="1" customHeight="1">
      <c r="A446" s="33">
        <v>429</v>
      </c>
      <c r="B446" s="42"/>
      <c r="C446" s="42"/>
      <c r="D446" s="42"/>
      <c r="E446" s="42"/>
      <c r="F446" s="42"/>
      <c r="G446" s="42"/>
      <c r="H446" s="42"/>
      <c r="I446" s="167"/>
      <c r="J446" s="42"/>
      <c r="K446" s="35"/>
      <c r="L446" s="35"/>
      <c r="M446" s="35"/>
      <c r="N446" s="35"/>
      <c r="O446" s="35"/>
      <c r="P446" s="35"/>
      <c r="Q446" s="35"/>
      <c r="R446" s="43"/>
      <c r="S446" s="43"/>
      <c r="T446" s="42"/>
      <c r="U446" s="42"/>
      <c r="V446" s="36"/>
      <c r="W446" s="36"/>
      <c r="X446" s="49"/>
      <c r="Y446" s="32"/>
      <c r="Z446" s="32"/>
      <c r="AA446" s="35"/>
      <c r="AB446" s="38"/>
      <c r="AC446" s="35"/>
      <c r="AD446" s="35"/>
      <c r="AE446" s="35"/>
      <c r="AF446" s="35"/>
      <c r="AG446" s="50"/>
      <c r="AH446" s="50"/>
      <c r="AI446" s="50"/>
      <c r="AJ446" s="50"/>
      <c r="AK446" s="50"/>
      <c r="AL446" s="79"/>
      <c r="AM446" s="80"/>
      <c r="AN446" s="55"/>
      <c r="AO446" s="58"/>
      <c r="AP446" s="59"/>
      <c r="AQ446" s="59"/>
      <c r="AR446" s="59"/>
      <c r="AS446" s="46"/>
      <c r="AT446" s="58"/>
      <c r="AU446" s="58"/>
      <c r="AV446" s="58"/>
      <c r="AW446" s="58"/>
      <c r="AY446" s="51"/>
      <c r="AZ446" s="51"/>
      <c r="BA446" s="51"/>
      <c r="BB446" s="199"/>
      <c r="BC446" s="199"/>
    </row>
    <row r="447" spans="1:55" ht="65.099999999999994" hidden="1" customHeight="1">
      <c r="A447" s="33">
        <v>430</v>
      </c>
      <c r="B447" s="42"/>
      <c r="C447" s="42"/>
      <c r="D447" s="42"/>
      <c r="E447" s="42"/>
      <c r="F447" s="42"/>
      <c r="G447" s="42"/>
      <c r="H447" s="42"/>
      <c r="I447" s="167"/>
      <c r="J447" s="42"/>
      <c r="K447" s="35"/>
      <c r="L447" s="35"/>
      <c r="M447" s="35"/>
      <c r="N447" s="35"/>
      <c r="O447" s="35"/>
      <c r="P447" s="35"/>
      <c r="Q447" s="35"/>
      <c r="R447" s="43"/>
      <c r="S447" s="43"/>
      <c r="T447" s="42"/>
      <c r="U447" s="42"/>
      <c r="V447" s="36"/>
      <c r="W447" s="36"/>
      <c r="X447" s="49"/>
      <c r="Y447" s="32"/>
      <c r="Z447" s="32"/>
      <c r="AA447" s="35"/>
      <c r="AB447" s="38"/>
      <c r="AC447" s="35"/>
      <c r="AD447" s="35"/>
      <c r="AE447" s="35"/>
      <c r="AF447" s="35"/>
      <c r="AG447" s="50"/>
      <c r="AH447" s="50"/>
      <c r="AI447" s="50"/>
      <c r="AJ447" s="50"/>
      <c r="AK447" s="50"/>
      <c r="AL447" s="79"/>
      <c r="AM447" s="80"/>
      <c r="AN447" s="55"/>
      <c r="AO447" s="58"/>
      <c r="AP447" s="59"/>
      <c r="AQ447" s="59"/>
      <c r="AR447" s="59"/>
      <c r="AS447" s="46"/>
      <c r="AT447" s="58"/>
      <c r="AU447" s="58"/>
      <c r="AV447" s="58"/>
      <c r="AW447" s="58"/>
      <c r="AY447" s="51"/>
      <c r="AZ447" s="51"/>
      <c r="BA447" s="51"/>
      <c r="BB447" s="199"/>
      <c r="BC447" s="199"/>
    </row>
    <row r="448" spans="1:55" ht="65.099999999999994" hidden="1" customHeight="1">
      <c r="A448" s="33">
        <v>431</v>
      </c>
      <c r="B448" s="42"/>
      <c r="C448" s="42"/>
      <c r="D448" s="42"/>
      <c r="E448" s="42"/>
      <c r="F448" s="42"/>
      <c r="G448" s="42"/>
      <c r="H448" s="42"/>
      <c r="I448" s="167"/>
      <c r="J448" s="42"/>
      <c r="K448" s="35"/>
      <c r="L448" s="35"/>
      <c r="M448" s="35"/>
      <c r="N448" s="35"/>
      <c r="O448" s="35"/>
      <c r="P448" s="35"/>
      <c r="Q448" s="35"/>
      <c r="R448" s="43"/>
      <c r="S448" s="43"/>
      <c r="T448" s="42"/>
      <c r="U448" s="42"/>
      <c r="V448" s="36"/>
      <c r="W448" s="36"/>
      <c r="X448" s="49"/>
      <c r="Y448" s="32"/>
      <c r="Z448" s="32"/>
      <c r="AA448" s="35"/>
      <c r="AB448" s="38"/>
      <c r="AC448" s="35"/>
      <c r="AD448" s="35"/>
      <c r="AE448" s="35"/>
      <c r="AF448" s="35"/>
      <c r="AG448" s="50"/>
      <c r="AH448" s="50"/>
      <c r="AI448" s="50"/>
      <c r="AJ448" s="50"/>
      <c r="AK448" s="50"/>
      <c r="AL448" s="79"/>
      <c r="AM448" s="80"/>
      <c r="AN448" s="55"/>
      <c r="AO448" s="58"/>
      <c r="AP448" s="59"/>
      <c r="AQ448" s="59"/>
      <c r="AR448" s="59"/>
      <c r="AS448" s="46"/>
      <c r="AT448" s="58"/>
      <c r="AU448" s="58"/>
      <c r="AV448" s="58"/>
      <c r="AW448" s="58"/>
      <c r="AY448" s="51"/>
      <c r="AZ448" s="51"/>
      <c r="BA448" s="51"/>
      <c r="BB448" s="199"/>
      <c r="BC448" s="199"/>
    </row>
    <row r="449" spans="1:55" ht="65.099999999999994" hidden="1" customHeight="1">
      <c r="A449" s="33">
        <v>432</v>
      </c>
      <c r="B449" s="42"/>
      <c r="C449" s="42"/>
      <c r="D449" s="42"/>
      <c r="E449" s="42"/>
      <c r="F449" s="42"/>
      <c r="G449" s="42"/>
      <c r="H449" s="42"/>
      <c r="I449" s="167"/>
      <c r="J449" s="42"/>
      <c r="K449" s="35"/>
      <c r="L449" s="35"/>
      <c r="M449" s="35"/>
      <c r="N449" s="35"/>
      <c r="O449" s="35"/>
      <c r="P449" s="35"/>
      <c r="Q449" s="35"/>
      <c r="R449" s="43"/>
      <c r="S449" s="43"/>
      <c r="T449" s="42"/>
      <c r="U449" s="42"/>
      <c r="V449" s="36"/>
      <c r="W449" s="36"/>
      <c r="X449" s="49"/>
      <c r="Y449" s="32"/>
      <c r="Z449" s="32"/>
      <c r="AA449" s="35"/>
      <c r="AB449" s="38"/>
      <c r="AC449" s="35"/>
      <c r="AD449" s="35"/>
      <c r="AE449" s="35"/>
      <c r="AF449" s="35"/>
      <c r="AG449" s="50"/>
      <c r="AH449" s="50"/>
      <c r="AI449" s="50"/>
      <c r="AJ449" s="50"/>
      <c r="AK449" s="50"/>
      <c r="AL449" s="79"/>
      <c r="AM449" s="80"/>
      <c r="AN449" s="55"/>
      <c r="AO449" s="58"/>
      <c r="AP449" s="59"/>
      <c r="AQ449" s="59"/>
      <c r="AR449" s="59"/>
      <c r="AS449" s="46"/>
      <c r="AT449" s="58"/>
      <c r="AU449" s="58"/>
      <c r="AV449" s="58"/>
      <c r="AW449" s="58"/>
      <c r="AY449" s="51"/>
      <c r="AZ449" s="51"/>
      <c r="BA449" s="51"/>
      <c r="BB449" s="199"/>
      <c r="BC449" s="199"/>
    </row>
    <row r="450" spans="1:55" ht="65.099999999999994" hidden="1" customHeight="1">
      <c r="A450" s="33">
        <v>433</v>
      </c>
      <c r="B450" s="42"/>
      <c r="C450" s="42"/>
      <c r="D450" s="42"/>
      <c r="E450" s="42"/>
      <c r="F450" s="42"/>
      <c r="G450" s="42"/>
      <c r="H450" s="42"/>
      <c r="I450" s="167"/>
      <c r="J450" s="42"/>
      <c r="K450" s="35"/>
      <c r="L450" s="35"/>
      <c r="M450" s="35"/>
      <c r="N450" s="35"/>
      <c r="O450" s="35"/>
      <c r="P450" s="35"/>
      <c r="Q450" s="35"/>
      <c r="R450" s="43"/>
      <c r="S450" s="43"/>
      <c r="T450" s="42"/>
      <c r="U450" s="42"/>
      <c r="V450" s="36"/>
      <c r="W450" s="36"/>
      <c r="X450" s="49"/>
      <c r="Y450" s="32"/>
      <c r="Z450" s="32"/>
      <c r="AA450" s="35"/>
      <c r="AB450" s="38"/>
      <c r="AC450" s="35"/>
      <c r="AD450" s="35"/>
      <c r="AE450" s="35"/>
      <c r="AF450" s="35"/>
      <c r="AG450" s="50"/>
      <c r="AH450" s="50"/>
      <c r="AI450" s="50"/>
      <c r="AJ450" s="50"/>
      <c r="AK450" s="50"/>
      <c r="AL450" s="79"/>
      <c r="AM450" s="80"/>
      <c r="AN450" s="55"/>
      <c r="AO450" s="58"/>
      <c r="AP450" s="59"/>
      <c r="AQ450" s="59"/>
      <c r="AR450" s="59"/>
      <c r="AS450" s="46"/>
      <c r="AT450" s="58"/>
      <c r="AU450" s="58"/>
      <c r="AV450" s="58"/>
      <c r="AW450" s="58"/>
      <c r="AY450" s="51"/>
      <c r="AZ450" s="51"/>
      <c r="BA450" s="51"/>
      <c r="BB450" s="199"/>
      <c r="BC450" s="199"/>
    </row>
    <row r="451" spans="1:55" ht="65.099999999999994" hidden="1" customHeight="1">
      <c r="A451" s="33">
        <v>434</v>
      </c>
      <c r="B451" s="42"/>
      <c r="C451" s="42"/>
      <c r="D451" s="42"/>
      <c r="E451" s="42"/>
      <c r="F451" s="42"/>
      <c r="G451" s="42"/>
      <c r="H451" s="42"/>
      <c r="I451" s="167"/>
      <c r="J451" s="42"/>
      <c r="K451" s="35"/>
      <c r="L451" s="35"/>
      <c r="M451" s="35"/>
      <c r="N451" s="35"/>
      <c r="O451" s="35"/>
      <c r="P451" s="35"/>
      <c r="Q451" s="35"/>
      <c r="R451" s="43"/>
      <c r="S451" s="43"/>
      <c r="T451" s="42"/>
      <c r="U451" s="42"/>
      <c r="V451" s="36"/>
      <c r="W451" s="36"/>
      <c r="X451" s="49"/>
      <c r="Y451" s="32"/>
      <c r="Z451" s="32"/>
      <c r="AA451" s="35"/>
      <c r="AB451" s="38"/>
      <c r="AC451" s="35"/>
      <c r="AD451" s="35"/>
      <c r="AE451" s="35"/>
      <c r="AF451" s="35"/>
      <c r="AG451" s="50"/>
      <c r="AH451" s="50"/>
      <c r="AI451" s="50"/>
      <c r="AJ451" s="50"/>
      <c r="AK451" s="50"/>
      <c r="AL451" s="79"/>
      <c r="AM451" s="80"/>
      <c r="AN451" s="55"/>
      <c r="AO451" s="58"/>
      <c r="AP451" s="59"/>
      <c r="AQ451" s="59"/>
      <c r="AR451" s="59"/>
      <c r="AS451" s="46"/>
      <c r="AT451" s="58"/>
      <c r="AU451" s="58"/>
      <c r="AV451" s="58"/>
      <c r="AW451" s="58"/>
      <c r="AY451" s="51"/>
      <c r="AZ451" s="51"/>
      <c r="BA451" s="51"/>
      <c r="BB451" s="199"/>
      <c r="BC451" s="199"/>
    </row>
    <row r="452" spans="1:55" ht="65.099999999999994" hidden="1" customHeight="1">
      <c r="A452" s="33">
        <v>435</v>
      </c>
      <c r="B452" s="42"/>
      <c r="C452" s="42"/>
      <c r="D452" s="42"/>
      <c r="E452" s="42"/>
      <c r="F452" s="42"/>
      <c r="G452" s="42"/>
      <c r="H452" s="42"/>
      <c r="I452" s="167"/>
      <c r="J452" s="42"/>
      <c r="K452" s="35"/>
      <c r="L452" s="35"/>
      <c r="M452" s="35"/>
      <c r="N452" s="35"/>
      <c r="O452" s="35"/>
      <c r="P452" s="35"/>
      <c r="Q452" s="35"/>
      <c r="R452" s="43"/>
      <c r="S452" s="43"/>
      <c r="T452" s="42"/>
      <c r="U452" s="42"/>
      <c r="V452" s="36"/>
      <c r="W452" s="36"/>
      <c r="X452" s="49"/>
      <c r="Y452" s="32"/>
      <c r="Z452" s="32"/>
      <c r="AA452" s="35"/>
      <c r="AB452" s="38"/>
      <c r="AC452" s="35"/>
      <c r="AD452" s="35"/>
      <c r="AE452" s="35"/>
      <c r="AF452" s="35"/>
      <c r="AG452" s="50"/>
      <c r="AH452" s="50"/>
      <c r="AI452" s="50"/>
      <c r="AJ452" s="50"/>
      <c r="AK452" s="50"/>
      <c r="AL452" s="79"/>
      <c r="AM452" s="80"/>
      <c r="AN452" s="55"/>
      <c r="AO452" s="58"/>
      <c r="AP452" s="59"/>
      <c r="AQ452" s="59"/>
      <c r="AR452" s="59"/>
      <c r="AS452" s="46"/>
      <c r="AT452" s="58"/>
      <c r="AU452" s="58"/>
      <c r="AV452" s="58"/>
      <c r="AW452" s="58"/>
      <c r="AY452" s="51"/>
      <c r="AZ452" s="51"/>
      <c r="BA452" s="51"/>
      <c r="BB452" s="199"/>
      <c r="BC452" s="199"/>
    </row>
    <row r="453" spans="1:55" ht="65.099999999999994" hidden="1" customHeight="1">
      <c r="A453" s="33">
        <v>436</v>
      </c>
      <c r="B453" s="42"/>
      <c r="C453" s="42"/>
      <c r="D453" s="42"/>
      <c r="E453" s="42"/>
      <c r="F453" s="42"/>
      <c r="G453" s="42"/>
      <c r="H453" s="42"/>
      <c r="I453" s="167"/>
      <c r="J453" s="42"/>
      <c r="K453" s="35"/>
      <c r="L453" s="35"/>
      <c r="M453" s="35"/>
      <c r="N453" s="35"/>
      <c r="O453" s="35"/>
      <c r="P453" s="35"/>
      <c r="Q453" s="35"/>
      <c r="R453" s="43"/>
      <c r="S453" s="43"/>
      <c r="T453" s="42"/>
      <c r="U453" s="42"/>
      <c r="V453" s="36"/>
      <c r="W453" s="36"/>
      <c r="X453" s="49"/>
      <c r="Y453" s="32"/>
      <c r="Z453" s="32"/>
      <c r="AA453" s="35"/>
      <c r="AB453" s="38"/>
      <c r="AC453" s="35"/>
      <c r="AD453" s="35"/>
      <c r="AE453" s="35"/>
      <c r="AF453" s="35"/>
      <c r="AG453" s="50"/>
      <c r="AH453" s="50"/>
      <c r="AI453" s="50"/>
      <c r="AJ453" s="50"/>
      <c r="AK453" s="50"/>
      <c r="AL453" s="79"/>
      <c r="AM453" s="80"/>
      <c r="AN453" s="55"/>
      <c r="AO453" s="58"/>
      <c r="AP453" s="59"/>
      <c r="AQ453" s="59"/>
      <c r="AR453" s="59"/>
      <c r="AS453" s="46"/>
      <c r="AT453" s="58"/>
      <c r="AU453" s="58"/>
      <c r="AV453" s="58"/>
      <c r="AW453" s="58"/>
      <c r="AY453" s="51"/>
      <c r="AZ453" s="51"/>
      <c r="BA453" s="51"/>
      <c r="BB453" s="199"/>
      <c r="BC453" s="199"/>
    </row>
    <row r="454" spans="1:55" ht="65.099999999999994" hidden="1" customHeight="1">
      <c r="A454" s="33">
        <v>437</v>
      </c>
      <c r="B454" s="42"/>
      <c r="C454" s="42"/>
      <c r="D454" s="42"/>
      <c r="E454" s="42"/>
      <c r="F454" s="42"/>
      <c r="G454" s="42"/>
      <c r="H454" s="42"/>
      <c r="I454" s="167"/>
      <c r="J454" s="42"/>
      <c r="K454" s="35"/>
      <c r="L454" s="35"/>
      <c r="M454" s="35"/>
      <c r="N454" s="35"/>
      <c r="O454" s="35"/>
      <c r="P454" s="35"/>
      <c r="Q454" s="35"/>
      <c r="R454" s="43"/>
      <c r="S454" s="43"/>
      <c r="T454" s="42"/>
      <c r="U454" s="42"/>
      <c r="V454" s="36"/>
      <c r="W454" s="36"/>
      <c r="X454" s="49"/>
      <c r="Y454" s="32"/>
      <c r="Z454" s="32"/>
      <c r="AA454" s="35"/>
      <c r="AB454" s="38"/>
      <c r="AC454" s="35"/>
      <c r="AD454" s="35"/>
      <c r="AE454" s="35"/>
      <c r="AF454" s="35"/>
      <c r="AG454" s="50"/>
      <c r="AH454" s="50"/>
      <c r="AI454" s="50"/>
      <c r="AJ454" s="50"/>
      <c r="AK454" s="50"/>
      <c r="AL454" s="79"/>
      <c r="AM454" s="80"/>
      <c r="AN454" s="55"/>
      <c r="AO454" s="58"/>
      <c r="AP454" s="59"/>
      <c r="AQ454" s="59"/>
      <c r="AR454" s="59"/>
      <c r="AS454" s="46"/>
      <c r="AT454" s="58"/>
      <c r="AU454" s="58"/>
      <c r="AV454" s="58"/>
      <c r="AW454" s="58"/>
      <c r="AY454" s="51"/>
      <c r="AZ454" s="51"/>
      <c r="BA454" s="51"/>
      <c r="BB454" s="199"/>
      <c r="BC454" s="199"/>
    </row>
    <row r="455" spans="1:55" ht="65.099999999999994" hidden="1" customHeight="1">
      <c r="A455" s="33">
        <v>438</v>
      </c>
      <c r="B455" s="42"/>
      <c r="C455" s="42"/>
      <c r="D455" s="42"/>
      <c r="E455" s="42"/>
      <c r="F455" s="42"/>
      <c r="G455" s="42"/>
      <c r="H455" s="42"/>
      <c r="I455" s="167"/>
      <c r="J455" s="42"/>
      <c r="K455" s="35"/>
      <c r="L455" s="35"/>
      <c r="M455" s="35"/>
      <c r="N455" s="35"/>
      <c r="O455" s="35"/>
      <c r="P455" s="35"/>
      <c r="Q455" s="35"/>
      <c r="R455" s="43"/>
      <c r="S455" s="43"/>
      <c r="T455" s="42"/>
      <c r="U455" s="42"/>
      <c r="V455" s="36"/>
      <c r="W455" s="36"/>
      <c r="X455" s="49"/>
      <c r="Y455" s="32"/>
      <c r="Z455" s="32"/>
      <c r="AA455" s="35"/>
      <c r="AB455" s="38"/>
      <c r="AC455" s="35"/>
      <c r="AD455" s="35"/>
      <c r="AE455" s="35"/>
      <c r="AF455" s="35"/>
      <c r="AG455" s="50"/>
      <c r="AH455" s="50"/>
      <c r="AI455" s="50"/>
      <c r="AJ455" s="50"/>
      <c r="AK455" s="50"/>
      <c r="AL455" s="79"/>
      <c r="AM455" s="80"/>
      <c r="AN455" s="55"/>
      <c r="AO455" s="58"/>
      <c r="AP455" s="59"/>
      <c r="AQ455" s="59"/>
      <c r="AR455" s="59"/>
      <c r="AS455" s="46"/>
      <c r="AT455" s="58"/>
      <c r="AU455" s="58"/>
      <c r="AV455" s="58"/>
      <c r="AW455" s="58"/>
      <c r="AY455" s="51"/>
      <c r="AZ455" s="51"/>
      <c r="BA455" s="51"/>
      <c r="BB455" s="199"/>
      <c r="BC455" s="199"/>
    </row>
    <row r="456" spans="1:55" ht="65.099999999999994" hidden="1" customHeight="1">
      <c r="A456" s="33">
        <v>439</v>
      </c>
      <c r="B456" s="42"/>
      <c r="C456" s="42"/>
      <c r="D456" s="42"/>
      <c r="E456" s="42"/>
      <c r="F456" s="42"/>
      <c r="G456" s="42"/>
      <c r="H456" s="42"/>
      <c r="I456" s="167"/>
      <c r="J456" s="42"/>
      <c r="K456" s="35"/>
      <c r="L456" s="35"/>
      <c r="M456" s="35"/>
      <c r="N456" s="35"/>
      <c r="O456" s="35"/>
      <c r="P456" s="35"/>
      <c r="Q456" s="35"/>
      <c r="R456" s="43"/>
      <c r="S456" s="43"/>
      <c r="T456" s="42"/>
      <c r="U456" s="42"/>
      <c r="V456" s="36"/>
      <c r="W456" s="36"/>
      <c r="X456" s="49"/>
      <c r="Y456" s="32"/>
      <c r="Z456" s="32"/>
      <c r="AA456" s="35"/>
      <c r="AB456" s="38"/>
      <c r="AC456" s="35"/>
      <c r="AD456" s="35"/>
      <c r="AE456" s="35"/>
      <c r="AF456" s="35"/>
      <c r="AG456" s="50"/>
      <c r="AH456" s="50"/>
      <c r="AI456" s="50"/>
      <c r="AJ456" s="50"/>
      <c r="AK456" s="50"/>
      <c r="AL456" s="79"/>
      <c r="AM456" s="80"/>
      <c r="AN456" s="55"/>
      <c r="AO456" s="58"/>
      <c r="AP456" s="59"/>
      <c r="AQ456" s="59"/>
      <c r="AR456" s="59"/>
      <c r="AS456" s="46"/>
      <c r="AT456" s="58"/>
      <c r="AU456" s="58"/>
      <c r="AV456" s="58"/>
      <c r="AW456" s="58"/>
      <c r="AY456" s="51"/>
      <c r="AZ456" s="51"/>
      <c r="BA456" s="51"/>
      <c r="BB456" s="199"/>
      <c r="BC456" s="199"/>
    </row>
    <row r="457" spans="1:55" ht="65.099999999999994" hidden="1" customHeight="1">
      <c r="A457" s="33">
        <v>440</v>
      </c>
      <c r="B457" s="42"/>
      <c r="C457" s="42"/>
      <c r="D457" s="42"/>
      <c r="E457" s="42"/>
      <c r="F457" s="42"/>
      <c r="G457" s="42"/>
      <c r="H457" s="42"/>
      <c r="I457" s="167"/>
      <c r="J457" s="42"/>
      <c r="K457" s="35"/>
      <c r="L457" s="35"/>
      <c r="M457" s="35"/>
      <c r="N457" s="35"/>
      <c r="O457" s="35"/>
      <c r="P457" s="35"/>
      <c r="Q457" s="35"/>
      <c r="R457" s="43"/>
      <c r="S457" s="43"/>
      <c r="T457" s="42"/>
      <c r="U457" s="42"/>
      <c r="V457" s="36"/>
      <c r="W457" s="36"/>
      <c r="X457" s="49"/>
      <c r="Y457" s="32"/>
      <c r="Z457" s="32"/>
      <c r="AA457" s="35"/>
      <c r="AB457" s="38"/>
      <c r="AC457" s="35"/>
      <c r="AD457" s="35"/>
      <c r="AE457" s="35"/>
      <c r="AF457" s="35"/>
      <c r="AG457" s="50"/>
      <c r="AH457" s="50"/>
      <c r="AI457" s="50"/>
      <c r="AJ457" s="50"/>
      <c r="AK457" s="50"/>
      <c r="AL457" s="79"/>
      <c r="AM457" s="80"/>
      <c r="AN457" s="55"/>
      <c r="AO457" s="58"/>
      <c r="AP457" s="59"/>
      <c r="AQ457" s="59"/>
      <c r="AR457" s="59"/>
      <c r="AS457" s="46"/>
      <c r="AT457" s="58"/>
      <c r="AU457" s="58"/>
      <c r="AV457" s="58"/>
      <c r="AW457" s="58"/>
      <c r="AY457" s="51"/>
      <c r="AZ457" s="51"/>
      <c r="BA457" s="51"/>
      <c r="BB457" s="199"/>
      <c r="BC457" s="199"/>
    </row>
    <row r="458" spans="1:55" ht="65.099999999999994" hidden="1" customHeight="1">
      <c r="A458" s="33">
        <v>441</v>
      </c>
      <c r="B458" s="42"/>
      <c r="C458" s="42"/>
      <c r="D458" s="42"/>
      <c r="E458" s="42"/>
      <c r="F458" s="42"/>
      <c r="G458" s="42"/>
      <c r="H458" s="42"/>
      <c r="I458" s="167"/>
      <c r="J458" s="42"/>
      <c r="K458" s="35"/>
      <c r="L458" s="35"/>
      <c r="M458" s="35"/>
      <c r="N458" s="35"/>
      <c r="O458" s="35"/>
      <c r="P458" s="35"/>
      <c r="Q458" s="35"/>
      <c r="R458" s="43"/>
      <c r="S458" s="43"/>
      <c r="T458" s="42"/>
      <c r="U458" s="42"/>
      <c r="V458" s="36"/>
      <c r="W458" s="36"/>
      <c r="X458" s="49"/>
      <c r="Y458" s="32"/>
      <c r="Z458" s="32"/>
      <c r="AA458" s="35"/>
      <c r="AB458" s="38"/>
      <c r="AC458" s="35"/>
      <c r="AD458" s="35"/>
      <c r="AE458" s="35"/>
      <c r="AF458" s="35"/>
      <c r="AG458" s="50"/>
      <c r="AH458" s="50"/>
      <c r="AI458" s="50"/>
      <c r="AJ458" s="50"/>
      <c r="AK458" s="50"/>
      <c r="AL458" s="79"/>
      <c r="AM458" s="80"/>
      <c r="AN458" s="55"/>
      <c r="AO458" s="58"/>
      <c r="AP458" s="59"/>
      <c r="AQ458" s="59"/>
      <c r="AR458" s="59"/>
      <c r="AS458" s="46"/>
      <c r="AT458" s="58"/>
      <c r="AU458" s="58"/>
      <c r="AV458" s="58"/>
      <c r="AW458" s="58"/>
      <c r="AY458" s="51"/>
      <c r="AZ458" s="51"/>
      <c r="BA458" s="51"/>
      <c r="BB458" s="199"/>
      <c r="BC458" s="199"/>
    </row>
    <row r="459" spans="1:55" ht="65.099999999999994" hidden="1" customHeight="1">
      <c r="A459" s="33">
        <v>442</v>
      </c>
      <c r="B459" s="42"/>
      <c r="C459" s="42"/>
      <c r="D459" s="42"/>
      <c r="E459" s="42"/>
      <c r="F459" s="42"/>
      <c r="G459" s="42"/>
      <c r="H459" s="42"/>
      <c r="I459" s="167"/>
      <c r="J459" s="42"/>
      <c r="K459" s="35"/>
      <c r="L459" s="35"/>
      <c r="M459" s="35"/>
      <c r="N459" s="35"/>
      <c r="O459" s="35"/>
      <c r="P459" s="35"/>
      <c r="Q459" s="35"/>
      <c r="R459" s="43"/>
      <c r="S459" s="43"/>
      <c r="T459" s="42"/>
      <c r="U459" s="42"/>
      <c r="V459" s="36"/>
      <c r="W459" s="36"/>
      <c r="X459" s="49"/>
      <c r="Y459" s="32"/>
      <c r="Z459" s="32"/>
      <c r="AA459" s="35"/>
      <c r="AB459" s="38"/>
      <c r="AC459" s="35"/>
      <c r="AD459" s="35"/>
      <c r="AE459" s="35"/>
      <c r="AF459" s="35"/>
      <c r="AG459" s="50"/>
      <c r="AH459" s="50"/>
      <c r="AI459" s="50"/>
      <c r="AJ459" s="50"/>
      <c r="AK459" s="50"/>
      <c r="AL459" s="79"/>
      <c r="AM459" s="80"/>
      <c r="AN459" s="55"/>
      <c r="AO459" s="58"/>
      <c r="AP459" s="59"/>
      <c r="AQ459" s="59"/>
      <c r="AR459" s="59"/>
      <c r="AS459" s="46"/>
      <c r="AT459" s="58"/>
      <c r="AU459" s="58"/>
      <c r="AV459" s="58"/>
      <c r="AW459" s="58"/>
      <c r="AY459" s="51"/>
      <c r="AZ459" s="51"/>
      <c r="BA459" s="51"/>
      <c r="BB459" s="199"/>
      <c r="BC459" s="199"/>
    </row>
    <row r="460" spans="1:55" ht="65.099999999999994" hidden="1" customHeight="1">
      <c r="A460" s="33">
        <v>443</v>
      </c>
      <c r="B460" s="42"/>
      <c r="C460" s="42"/>
      <c r="D460" s="42"/>
      <c r="E460" s="42"/>
      <c r="F460" s="42"/>
      <c r="G460" s="42"/>
      <c r="H460" s="42"/>
      <c r="I460" s="167"/>
      <c r="J460" s="42"/>
      <c r="K460" s="35"/>
      <c r="L460" s="35"/>
      <c r="M460" s="35"/>
      <c r="N460" s="35"/>
      <c r="O460" s="35"/>
      <c r="P460" s="35"/>
      <c r="Q460" s="35"/>
      <c r="R460" s="43"/>
      <c r="S460" s="43"/>
      <c r="T460" s="42"/>
      <c r="U460" s="42"/>
      <c r="V460" s="36"/>
      <c r="W460" s="36"/>
      <c r="X460" s="49"/>
      <c r="Y460" s="32"/>
      <c r="Z460" s="32"/>
      <c r="AA460" s="35"/>
      <c r="AB460" s="38"/>
      <c r="AC460" s="35"/>
      <c r="AD460" s="35"/>
      <c r="AE460" s="35"/>
      <c r="AF460" s="35"/>
      <c r="AG460" s="50"/>
      <c r="AH460" s="50"/>
      <c r="AI460" s="50"/>
      <c r="AJ460" s="50"/>
      <c r="AK460" s="50"/>
      <c r="AL460" s="79"/>
      <c r="AM460" s="80"/>
      <c r="AN460" s="55"/>
      <c r="AO460" s="58"/>
      <c r="AP460" s="59"/>
      <c r="AQ460" s="59"/>
      <c r="AR460" s="59"/>
      <c r="AS460" s="46"/>
      <c r="AT460" s="58"/>
      <c r="AU460" s="58"/>
      <c r="AV460" s="58"/>
      <c r="AW460" s="58"/>
      <c r="AY460" s="51"/>
      <c r="AZ460" s="51"/>
      <c r="BA460" s="51"/>
      <c r="BB460" s="199"/>
      <c r="BC460" s="199"/>
    </row>
    <row r="461" spans="1:55" ht="65.099999999999994" hidden="1" customHeight="1">
      <c r="A461" s="33">
        <v>444</v>
      </c>
      <c r="B461" s="42"/>
      <c r="C461" s="42"/>
      <c r="D461" s="42"/>
      <c r="E461" s="42"/>
      <c r="F461" s="42"/>
      <c r="G461" s="42"/>
      <c r="H461" s="42"/>
      <c r="I461" s="167"/>
      <c r="J461" s="42"/>
      <c r="K461" s="35"/>
      <c r="L461" s="35"/>
      <c r="M461" s="35"/>
      <c r="N461" s="35"/>
      <c r="O461" s="35"/>
      <c r="P461" s="35"/>
      <c r="Q461" s="35"/>
      <c r="R461" s="43"/>
      <c r="S461" s="43"/>
      <c r="T461" s="42"/>
      <c r="U461" s="42"/>
      <c r="V461" s="36"/>
      <c r="W461" s="36"/>
      <c r="X461" s="49"/>
      <c r="Y461" s="32"/>
      <c r="Z461" s="32"/>
      <c r="AA461" s="35"/>
      <c r="AB461" s="38"/>
      <c r="AC461" s="35"/>
      <c r="AD461" s="35"/>
      <c r="AE461" s="35"/>
      <c r="AF461" s="35"/>
      <c r="AG461" s="50"/>
      <c r="AH461" s="50"/>
      <c r="AI461" s="50"/>
      <c r="AJ461" s="50"/>
      <c r="AK461" s="50"/>
      <c r="AL461" s="79"/>
      <c r="AM461" s="80"/>
      <c r="AN461" s="55"/>
      <c r="AO461" s="58"/>
      <c r="AP461" s="59"/>
      <c r="AQ461" s="59"/>
      <c r="AR461" s="59"/>
      <c r="AS461" s="46"/>
      <c r="AT461" s="58"/>
      <c r="AU461" s="58"/>
      <c r="AV461" s="58"/>
      <c r="AW461" s="58"/>
      <c r="AY461" s="51"/>
      <c r="AZ461" s="51"/>
      <c r="BA461" s="51"/>
      <c r="BB461" s="199"/>
      <c r="BC461" s="199"/>
    </row>
    <row r="462" spans="1:55" ht="65.099999999999994" hidden="1" customHeight="1">
      <c r="A462" s="33">
        <v>445</v>
      </c>
      <c r="B462" s="42"/>
      <c r="C462" s="42"/>
      <c r="D462" s="42"/>
      <c r="E462" s="42"/>
      <c r="F462" s="42"/>
      <c r="G462" s="42"/>
      <c r="H462" s="42"/>
      <c r="I462" s="167"/>
      <c r="J462" s="42"/>
      <c r="K462" s="35"/>
      <c r="L462" s="35"/>
      <c r="M462" s="35"/>
      <c r="N462" s="35"/>
      <c r="O462" s="35"/>
      <c r="P462" s="35"/>
      <c r="Q462" s="35"/>
      <c r="R462" s="43"/>
      <c r="S462" s="43"/>
      <c r="T462" s="42"/>
      <c r="U462" s="42"/>
      <c r="V462" s="36"/>
      <c r="W462" s="36"/>
      <c r="X462" s="49"/>
      <c r="Y462" s="32"/>
      <c r="Z462" s="32"/>
      <c r="AA462" s="35"/>
      <c r="AB462" s="38"/>
      <c r="AC462" s="35"/>
      <c r="AD462" s="35"/>
      <c r="AE462" s="35"/>
      <c r="AF462" s="35"/>
      <c r="AG462" s="50"/>
      <c r="AH462" s="50"/>
      <c r="AI462" s="50"/>
      <c r="AJ462" s="50"/>
      <c r="AK462" s="50"/>
      <c r="AL462" s="79"/>
      <c r="AM462" s="80"/>
      <c r="AN462" s="55"/>
      <c r="AO462" s="58"/>
      <c r="AP462" s="59"/>
      <c r="AQ462" s="59"/>
      <c r="AR462" s="59"/>
      <c r="AS462" s="46"/>
      <c r="AT462" s="58"/>
      <c r="AU462" s="58"/>
      <c r="AV462" s="58"/>
      <c r="AW462" s="58"/>
      <c r="AY462" s="51"/>
      <c r="AZ462" s="51"/>
      <c r="BA462" s="51"/>
      <c r="BB462" s="199"/>
      <c r="BC462" s="199"/>
    </row>
    <row r="463" spans="1:55" ht="65.099999999999994" hidden="1" customHeight="1">
      <c r="A463" s="33">
        <v>446</v>
      </c>
      <c r="B463" s="42"/>
      <c r="C463" s="42"/>
      <c r="D463" s="42"/>
      <c r="E463" s="42"/>
      <c r="F463" s="42"/>
      <c r="G463" s="42"/>
      <c r="H463" s="42"/>
      <c r="I463" s="167"/>
      <c r="J463" s="42"/>
      <c r="K463" s="35"/>
      <c r="L463" s="35"/>
      <c r="M463" s="35"/>
      <c r="N463" s="35"/>
      <c r="O463" s="35"/>
      <c r="P463" s="35"/>
      <c r="Q463" s="35"/>
      <c r="R463" s="43"/>
      <c r="S463" s="43"/>
      <c r="T463" s="42"/>
      <c r="U463" s="42"/>
      <c r="V463" s="36"/>
      <c r="W463" s="36"/>
      <c r="X463" s="49"/>
      <c r="Y463" s="32"/>
      <c r="Z463" s="32"/>
      <c r="AA463" s="35"/>
      <c r="AB463" s="38"/>
      <c r="AC463" s="35"/>
      <c r="AD463" s="35"/>
      <c r="AE463" s="35"/>
      <c r="AF463" s="35"/>
      <c r="AG463" s="50"/>
      <c r="AH463" s="50"/>
      <c r="AI463" s="50"/>
      <c r="AJ463" s="50"/>
      <c r="AK463" s="50"/>
      <c r="AL463" s="79"/>
      <c r="AM463" s="80"/>
      <c r="AN463" s="55"/>
      <c r="AO463" s="58"/>
      <c r="AP463" s="59"/>
      <c r="AQ463" s="59"/>
      <c r="AR463" s="59"/>
      <c r="AS463" s="46"/>
      <c r="AT463" s="58"/>
      <c r="AU463" s="58"/>
      <c r="AV463" s="58"/>
      <c r="AW463" s="58"/>
      <c r="AY463" s="51"/>
      <c r="AZ463" s="51"/>
      <c r="BA463" s="51"/>
      <c r="BB463" s="199"/>
      <c r="BC463" s="199"/>
    </row>
    <row r="464" spans="1:55" ht="65.099999999999994" hidden="1" customHeight="1">
      <c r="A464" s="33">
        <v>447</v>
      </c>
      <c r="B464" s="42"/>
      <c r="C464" s="42"/>
      <c r="D464" s="42"/>
      <c r="E464" s="42"/>
      <c r="F464" s="42"/>
      <c r="G464" s="42"/>
      <c r="H464" s="42"/>
      <c r="I464" s="167"/>
      <c r="J464" s="42"/>
      <c r="K464" s="35"/>
      <c r="L464" s="35"/>
      <c r="M464" s="35"/>
      <c r="N464" s="35"/>
      <c r="O464" s="35"/>
      <c r="P464" s="35"/>
      <c r="Q464" s="35"/>
      <c r="R464" s="43"/>
      <c r="S464" s="43"/>
      <c r="T464" s="42"/>
      <c r="U464" s="42"/>
      <c r="V464" s="36"/>
      <c r="W464" s="36"/>
      <c r="X464" s="49"/>
      <c r="Y464" s="32"/>
      <c r="Z464" s="32"/>
      <c r="AA464" s="35"/>
      <c r="AB464" s="38"/>
      <c r="AC464" s="35"/>
      <c r="AD464" s="35"/>
      <c r="AE464" s="35"/>
      <c r="AF464" s="35"/>
      <c r="AG464" s="50"/>
      <c r="AH464" s="50"/>
      <c r="AI464" s="50"/>
      <c r="AJ464" s="50"/>
      <c r="AK464" s="50"/>
      <c r="AL464" s="79"/>
      <c r="AM464" s="80"/>
      <c r="AN464" s="55"/>
      <c r="AO464" s="58"/>
      <c r="AP464" s="59"/>
      <c r="AQ464" s="59"/>
      <c r="AR464" s="59"/>
      <c r="AS464" s="46"/>
      <c r="AT464" s="58"/>
      <c r="AU464" s="58"/>
      <c r="AV464" s="58"/>
      <c r="AW464" s="58"/>
      <c r="AY464" s="51"/>
      <c r="AZ464" s="51"/>
      <c r="BA464" s="51"/>
      <c r="BB464" s="199"/>
      <c r="BC464" s="199"/>
    </row>
    <row r="465" spans="1:55" ht="65.099999999999994" hidden="1" customHeight="1">
      <c r="A465" s="33">
        <v>448</v>
      </c>
      <c r="B465" s="42"/>
      <c r="C465" s="42"/>
      <c r="D465" s="42"/>
      <c r="E465" s="42"/>
      <c r="F465" s="42"/>
      <c r="G465" s="42"/>
      <c r="H465" s="42"/>
      <c r="I465" s="167"/>
      <c r="J465" s="42"/>
      <c r="K465" s="35"/>
      <c r="L465" s="35"/>
      <c r="M465" s="35"/>
      <c r="N465" s="35"/>
      <c r="O465" s="35"/>
      <c r="P465" s="35"/>
      <c r="Q465" s="35"/>
      <c r="R465" s="43"/>
      <c r="S465" s="43"/>
      <c r="T465" s="42"/>
      <c r="U465" s="42"/>
      <c r="V465" s="36"/>
      <c r="W465" s="36"/>
      <c r="X465" s="49"/>
      <c r="Y465" s="32"/>
      <c r="Z465" s="32"/>
      <c r="AA465" s="35"/>
      <c r="AB465" s="38"/>
      <c r="AC465" s="35"/>
      <c r="AD465" s="35"/>
      <c r="AE465" s="35"/>
      <c r="AF465" s="35"/>
      <c r="AG465" s="50"/>
      <c r="AH465" s="50"/>
      <c r="AI465" s="50"/>
      <c r="AJ465" s="50"/>
      <c r="AK465" s="50"/>
      <c r="AL465" s="79"/>
      <c r="AM465" s="80"/>
      <c r="AN465" s="55"/>
      <c r="AO465" s="58"/>
      <c r="AP465" s="59"/>
      <c r="AQ465" s="59"/>
      <c r="AR465" s="59"/>
      <c r="AS465" s="46"/>
      <c r="AT465" s="58"/>
      <c r="AU465" s="58"/>
      <c r="AV465" s="58"/>
      <c r="AW465" s="58"/>
      <c r="AY465" s="51"/>
      <c r="AZ465" s="51"/>
      <c r="BA465" s="51"/>
      <c r="BB465" s="199"/>
      <c r="BC465" s="199"/>
    </row>
    <row r="466" spans="1:55" ht="65.099999999999994" hidden="1" customHeight="1">
      <c r="A466" s="33">
        <v>449</v>
      </c>
      <c r="B466" s="42"/>
      <c r="C466" s="42"/>
      <c r="D466" s="42"/>
      <c r="E466" s="42"/>
      <c r="F466" s="42"/>
      <c r="G466" s="42"/>
      <c r="H466" s="42"/>
      <c r="I466" s="167"/>
      <c r="J466" s="42"/>
      <c r="K466" s="35"/>
      <c r="L466" s="35"/>
      <c r="M466" s="35"/>
      <c r="N466" s="35"/>
      <c r="O466" s="35"/>
      <c r="P466" s="35"/>
      <c r="Q466" s="35"/>
      <c r="R466" s="43"/>
      <c r="S466" s="43"/>
      <c r="T466" s="42"/>
      <c r="U466" s="42"/>
      <c r="V466" s="36"/>
      <c r="W466" s="36"/>
      <c r="X466" s="49"/>
      <c r="Y466" s="32"/>
      <c r="Z466" s="32"/>
      <c r="AA466" s="35"/>
      <c r="AB466" s="38"/>
      <c r="AC466" s="35"/>
      <c r="AD466" s="35"/>
      <c r="AE466" s="35"/>
      <c r="AF466" s="35"/>
      <c r="AG466" s="50"/>
      <c r="AH466" s="50"/>
      <c r="AI466" s="50"/>
      <c r="AJ466" s="50"/>
      <c r="AK466" s="50"/>
      <c r="AL466" s="79"/>
      <c r="AM466" s="80"/>
      <c r="AN466" s="55"/>
      <c r="AO466" s="58"/>
      <c r="AP466" s="59"/>
      <c r="AQ466" s="59"/>
      <c r="AR466" s="59"/>
      <c r="AS466" s="46"/>
      <c r="AT466" s="58"/>
      <c r="AU466" s="58"/>
      <c r="AV466" s="58"/>
      <c r="AW466" s="58"/>
      <c r="AY466" s="51"/>
      <c r="AZ466" s="51"/>
      <c r="BA466" s="51"/>
      <c r="BB466" s="199"/>
      <c r="BC466" s="199"/>
    </row>
    <row r="467" spans="1:55" ht="65.099999999999994" hidden="1" customHeight="1">
      <c r="A467" s="33">
        <v>450</v>
      </c>
      <c r="B467" s="42"/>
      <c r="C467" s="42"/>
      <c r="D467" s="42"/>
      <c r="E467" s="42"/>
      <c r="F467" s="42"/>
      <c r="G467" s="42"/>
      <c r="H467" s="42"/>
      <c r="I467" s="167"/>
      <c r="J467" s="42"/>
      <c r="K467" s="35"/>
      <c r="L467" s="35"/>
      <c r="M467" s="35"/>
      <c r="N467" s="35"/>
      <c r="O467" s="35"/>
      <c r="P467" s="35"/>
      <c r="Q467" s="35"/>
      <c r="R467" s="43"/>
      <c r="S467" s="43"/>
      <c r="T467" s="42"/>
      <c r="U467" s="42"/>
      <c r="V467" s="36"/>
      <c r="W467" s="36"/>
      <c r="X467" s="49"/>
      <c r="Y467" s="32"/>
      <c r="Z467" s="32"/>
      <c r="AA467" s="35"/>
      <c r="AB467" s="38"/>
      <c r="AC467" s="35"/>
      <c r="AD467" s="35"/>
      <c r="AE467" s="35"/>
      <c r="AF467" s="35"/>
      <c r="AG467" s="50"/>
      <c r="AH467" s="50"/>
      <c r="AI467" s="50"/>
      <c r="AJ467" s="50"/>
      <c r="AK467" s="50"/>
      <c r="AL467" s="79"/>
      <c r="AM467" s="80"/>
      <c r="AN467" s="55"/>
      <c r="AO467" s="58"/>
      <c r="AP467" s="59"/>
      <c r="AQ467" s="59"/>
      <c r="AR467" s="59"/>
      <c r="AS467" s="46"/>
      <c r="AT467" s="58"/>
      <c r="AU467" s="58"/>
      <c r="AV467" s="58"/>
      <c r="AW467" s="58"/>
      <c r="AY467" s="51"/>
      <c r="AZ467" s="51"/>
      <c r="BA467" s="51"/>
      <c r="BB467" s="199"/>
      <c r="BC467" s="199"/>
    </row>
    <row r="468" spans="1:55" ht="65.099999999999994" hidden="1" customHeight="1">
      <c r="A468" s="33">
        <v>451</v>
      </c>
      <c r="B468" s="42"/>
      <c r="C468" s="42"/>
      <c r="D468" s="42"/>
      <c r="E468" s="42"/>
      <c r="F468" s="42"/>
      <c r="G468" s="42"/>
      <c r="H468" s="42"/>
      <c r="I468" s="167"/>
      <c r="J468" s="42"/>
      <c r="K468" s="35"/>
      <c r="L468" s="35"/>
      <c r="M468" s="35"/>
      <c r="N468" s="35"/>
      <c r="O468" s="35"/>
      <c r="P468" s="35"/>
      <c r="Q468" s="35"/>
      <c r="R468" s="43"/>
      <c r="S468" s="43"/>
      <c r="T468" s="42"/>
      <c r="U468" s="42"/>
      <c r="V468" s="36"/>
      <c r="W468" s="36"/>
      <c r="X468" s="49"/>
      <c r="Y468" s="32"/>
      <c r="Z468" s="32"/>
      <c r="AA468" s="35"/>
      <c r="AB468" s="38"/>
      <c r="AC468" s="35"/>
      <c r="AD468" s="35"/>
      <c r="AE468" s="35"/>
      <c r="AF468" s="35"/>
      <c r="AG468" s="50"/>
      <c r="AH468" s="50"/>
      <c r="AI468" s="50"/>
      <c r="AJ468" s="50"/>
      <c r="AK468" s="50"/>
      <c r="AL468" s="79"/>
      <c r="AM468" s="80"/>
      <c r="AN468" s="55"/>
      <c r="AO468" s="58"/>
      <c r="AP468" s="59"/>
      <c r="AQ468" s="59"/>
      <c r="AR468" s="59"/>
      <c r="AS468" s="46"/>
      <c r="AT468" s="58"/>
      <c r="AU468" s="58"/>
      <c r="AV468" s="58"/>
      <c r="AW468" s="58"/>
      <c r="AY468" s="51"/>
      <c r="AZ468" s="51"/>
      <c r="BA468" s="51"/>
      <c r="BB468" s="199"/>
      <c r="BC468" s="199"/>
    </row>
    <row r="469" spans="1:55" ht="65.099999999999994" hidden="1" customHeight="1">
      <c r="A469" s="33">
        <v>452</v>
      </c>
      <c r="B469" s="42"/>
      <c r="C469" s="42"/>
      <c r="D469" s="42"/>
      <c r="E469" s="42"/>
      <c r="F469" s="42"/>
      <c r="G469" s="42"/>
      <c r="H469" s="42"/>
      <c r="I469" s="167"/>
      <c r="J469" s="42"/>
      <c r="K469" s="35"/>
      <c r="L469" s="35"/>
      <c r="M469" s="35"/>
      <c r="N469" s="35"/>
      <c r="O469" s="35"/>
      <c r="P469" s="35"/>
      <c r="Q469" s="35"/>
      <c r="R469" s="43"/>
      <c r="S469" s="43"/>
      <c r="T469" s="42"/>
      <c r="U469" s="42"/>
      <c r="V469" s="36"/>
      <c r="W469" s="36"/>
      <c r="X469" s="49"/>
      <c r="Y469" s="32"/>
      <c r="Z469" s="32"/>
      <c r="AA469" s="35"/>
      <c r="AB469" s="38"/>
      <c r="AC469" s="35"/>
      <c r="AD469" s="35"/>
      <c r="AE469" s="35"/>
      <c r="AF469" s="35"/>
      <c r="AG469" s="50"/>
      <c r="AH469" s="50"/>
      <c r="AI469" s="50"/>
      <c r="AJ469" s="50"/>
      <c r="AK469" s="50"/>
      <c r="AL469" s="79"/>
      <c r="AM469" s="80"/>
      <c r="AN469" s="55"/>
      <c r="AO469" s="58"/>
      <c r="AP469" s="59"/>
      <c r="AQ469" s="59"/>
      <c r="AR469" s="59"/>
      <c r="AS469" s="46"/>
      <c r="AT469" s="58"/>
      <c r="AU469" s="58"/>
      <c r="AV469" s="58"/>
      <c r="AW469" s="58"/>
      <c r="AY469" s="51"/>
      <c r="AZ469" s="51"/>
      <c r="BA469" s="51"/>
      <c r="BB469" s="199"/>
      <c r="BC469" s="199"/>
    </row>
    <row r="470" spans="1:55" ht="65.099999999999994" hidden="1" customHeight="1">
      <c r="A470" s="33">
        <v>453</v>
      </c>
      <c r="B470" s="42"/>
      <c r="C470" s="42"/>
      <c r="D470" s="42"/>
      <c r="E470" s="42"/>
      <c r="F470" s="42"/>
      <c r="G470" s="42"/>
      <c r="H470" s="42"/>
      <c r="I470" s="167"/>
      <c r="J470" s="42"/>
      <c r="K470" s="35"/>
      <c r="L470" s="35"/>
      <c r="M470" s="35"/>
      <c r="N470" s="35"/>
      <c r="O470" s="35"/>
      <c r="P470" s="35"/>
      <c r="Q470" s="35"/>
      <c r="R470" s="43"/>
      <c r="S470" s="43"/>
      <c r="T470" s="42"/>
      <c r="U470" s="42"/>
      <c r="V470" s="36"/>
      <c r="W470" s="36"/>
      <c r="X470" s="49"/>
      <c r="Y470" s="32"/>
      <c r="Z470" s="32"/>
      <c r="AA470" s="35"/>
      <c r="AB470" s="38"/>
      <c r="AC470" s="35"/>
      <c r="AD470" s="35"/>
      <c r="AE470" s="35"/>
      <c r="AF470" s="35"/>
      <c r="AG470" s="50"/>
      <c r="AH470" s="50"/>
      <c r="AI470" s="50"/>
      <c r="AJ470" s="50"/>
      <c r="AK470" s="50"/>
      <c r="AL470" s="79"/>
      <c r="AM470" s="80"/>
      <c r="AN470" s="55"/>
      <c r="AO470" s="58"/>
      <c r="AP470" s="59"/>
      <c r="AQ470" s="59"/>
      <c r="AR470" s="59"/>
      <c r="AS470" s="46"/>
      <c r="AT470" s="58"/>
      <c r="AU470" s="58"/>
      <c r="AV470" s="58"/>
      <c r="AW470" s="58"/>
      <c r="AY470" s="51"/>
      <c r="AZ470" s="51"/>
      <c r="BA470" s="51"/>
      <c r="BB470" s="199"/>
      <c r="BC470" s="199"/>
    </row>
    <row r="471" spans="1:55" ht="65.099999999999994" hidden="1" customHeight="1">
      <c r="A471" s="33">
        <v>454</v>
      </c>
      <c r="B471" s="42"/>
      <c r="C471" s="42"/>
      <c r="D471" s="42"/>
      <c r="E471" s="42"/>
      <c r="F471" s="42"/>
      <c r="G471" s="42"/>
      <c r="H471" s="42"/>
      <c r="I471" s="167"/>
      <c r="J471" s="42"/>
      <c r="K471" s="35"/>
      <c r="L471" s="35"/>
      <c r="M471" s="35"/>
      <c r="N471" s="35"/>
      <c r="O471" s="35"/>
      <c r="P471" s="35"/>
      <c r="Q471" s="35"/>
      <c r="R471" s="43"/>
      <c r="S471" s="43"/>
      <c r="T471" s="42"/>
      <c r="U471" s="42"/>
      <c r="V471" s="36"/>
      <c r="W471" s="36"/>
      <c r="X471" s="49"/>
      <c r="Y471" s="32"/>
      <c r="Z471" s="32"/>
      <c r="AA471" s="35"/>
      <c r="AB471" s="38"/>
      <c r="AC471" s="35"/>
      <c r="AD471" s="35"/>
      <c r="AE471" s="35"/>
      <c r="AF471" s="35"/>
      <c r="AG471" s="50"/>
      <c r="AH471" s="50"/>
      <c r="AI471" s="50"/>
      <c r="AJ471" s="50"/>
      <c r="AK471" s="50"/>
      <c r="AL471" s="79"/>
      <c r="AM471" s="80"/>
      <c r="AN471" s="55"/>
      <c r="AO471" s="58"/>
      <c r="AP471" s="59"/>
      <c r="AQ471" s="59"/>
      <c r="AR471" s="59"/>
      <c r="AS471" s="46"/>
      <c r="AT471" s="58"/>
      <c r="AU471" s="58"/>
      <c r="AV471" s="58"/>
      <c r="AW471" s="58"/>
      <c r="AY471" s="51"/>
      <c r="AZ471" s="51"/>
      <c r="BA471" s="51"/>
      <c r="BB471" s="199"/>
      <c r="BC471" s="199"/>
    </row>
    <row r="472" spans="1:55" ht="65.099999999999994" hidden="1" customHeight="1">
      <c r="A472" s="33">
        <v>455</v>
      </c>
      <c r="B472" s="42"/>
      <c r="C472" s="42"/>
      <c r="D472" s="42"/>
      <c r="E472" s="42"/>
      <c r="F472" s="42"/>
      <c r="G472" s="42"/>
      <c r="H472" s="42"/>
      <c r="I472" s="167"/>
      <c r="J472" s="42"/>
      <c r="K472" s="35"/>
      <c r="L472" s="35"/>
      <c r="M472" s="35"/>
      <c r="N472" s="35"/>
      <c r="O472" s="35"/>
      <c r="P472" s="35"/>
      <c r="Q472" s="35"/>
      <c r="R472" s="43"/>
      <c r="S472" s="43"/>
      <c r="T472" s="42"/>
      <c r="U472" s="42"/>
      <c r="V472" s="36"/>
      <c r="W472" s="36"/>
      <c r="X472" s="49"/>
      <c r="Y472" s="32"/>
      <c r="Z472" s="32"/>
      <c r="AA472" s="35"/>
      <c r="AB472" s="38"/>
      <c r="AC472" s="35"/>
      <c r="AD472" s="35"/>
      <c r="AE472" s="35"/>
      <c r="AF472" s="35"/>
      <c r="AG472" s="50"/>
      <c r="AH472" s="50"/>
      <c r="AI472" s="50"/>
      <c r="AJ472" s="50"/>
      <c r="AK472" s="50"/>
      <c r="AL472" s="79"/>
      <c r="AM472" s="80"/>
      <c r="AN472" s="55"/>
      <c r="AO472" s="58"/>
      <c r="AP472" s="59"/>
      <c r="AQ472" s="59"/>
      <c r="AR472" s="59"/>
      <c r="AS472" s="46"/>
      <c r="AT472" s="58"/>
      <c r="AU472" s="58"/>
      <c r="AV472" s="58"/>
      <c r="AW472" s="58"/>
      <c r="AY472" s="51"/>
      <c r="AZ472" s="51"/>
      <c r="BA472" s="51"/>
      <c r="BB472" s="199"/>
      <c r="BC472" s="199"/>
    </row>
    <row r="473" spans="1:55" ht="65.099999999999994" hidden="1" customHeight="1">
      <c r="A473" s="33">
        <v>456</v>
      </c>
      <c r="B473" s="42"/>
      <c r="C473" s="42"/>
      <c r="D473" s="42"/>
      <c r="E473" s="42"/>
      <c r="F473" s="42"/>
      <c r="G473" s="42"/>
      <c r="H473" s="42"/>
      <c r="I473" s="167"/>
      <c r="J473" s="42"/>
      <c r="K473" s="35"/>
      <c r="L473" s="35"/>
      <c r="M473" s="35"/>
      <c r="N473" s="35"/>
      <c r="O473" s="35"/>
      <c r="P473" s="35"/>
      <c r="Q473" s="35"/>
      <c r="R473" s="43"/>
      <c r="S473" s="43"/>
      <c r="T473" s="42"/>
      <c r="U473" s="42"/>
      <c r="V473" s="36"/>
      <c r="W473" s="36"/>
      <c r="X473" s="49"/>
      <c r="Y473" s="32"/>
      <c r="Z473" s="32"/>
      <c r="AA473" s="35"/>
      <c r="AB473" s="38"/>
      <c r="AC473" s="35"/>
      <c r="AD473" s="35"/>
      <c r="AE473" s="35"/>
      <c r="AF473" s="35"/>
      <c r="AG473" s="50"/>
      <c r="AH473" s="50"/>
      <c r="AI473" s="50"/>
      <c r="AJ473" s="50"/>
      <c r="AK473" s="50"/>
      <c r="AL473" s="79"/>
      <c r="AM473" s="80"/>
      <c r="AN473" s="55"/>
      <c r="AO473" s="58"/>
      <c r="AP473" s="59"/>
      <c r="AQ473" s="59"/>
      <c r="AR473" s="59"/>
      <c r="AS473" s="46"/>
      <c r="AT473" s="58"/>
      <c r="AU473" s="58"/>
      <c r="AV473" s="58"/>
      <c r="AW473" s="58"/>
      <c r="AY473" s="51"/>
      <c r="AZ473" s="51"/>
      <c r="BA473" s="51"/>
      <c r="BB473" s="199"/>
      <c r="BC473" s="199"/>
    </row>
    <row r="474" spans="1:55" ht="65.099999999999994" hidden="1" customHeight="1">
      <c r="A474" s="33">
        <v>457</v>
      </c>
      <c r="B474" s="42"/>
      <c r="C474" s="42"/>
      <c r="D474" s="42"/>
      <c r="E474" s="42"/>
      <c r="F474" s="42"/>
      <c r="G474" s="42"/>
      <c r="H474" s="42"/>
      <c r="I474" s="167"/>
      <c r="J474" s="42"/>
      <c r="K474" s="35"/>
      <c r="L474" s="35"/>
      <c r="M474" s="35"/>
      <c r="N474" s="35"/>
      <c r="O474" s="35"/>
      <c r="P474" s="35"/>
      <c r="Q474" s="35"/>
      <c r="R474" s="43"/>
      <c r="S474" s="43"/>
      <c r="T474" s="42"/>
      <c r="U474" s="42"/>
      <c r="V474" s="36"/>
      <c r="W474" s="36"/>
      <c r="X474" s="49"/>
      <c r="Y474" s="32"/>
      <c r="Z474" s="32"/>
      <c r="AA474" s="35"/>
      <c r="AB474" s="38"/>
      <c r="AC474" s="35"/>
      <c r="AD474" s="35"/>
      <c r="AE474" s="35"/>
      <c r="AF474" s="35"/>
      <c r="AG474" s="50"/>
      <c r="AH474" s="50"/>
      <c r="AI474" s="50"/>
      <c r="AJ474" s="50"/>
      <c r="AK474" s="50"/>
      <c r="AL474" s="79"/>
      <c r="AM474" s="80"/>
      <c r="AN474" s="55"/>
      <c r="AO474" s="58"/>
      <c r="AP474" s="59"/>
      <c r="AQ474" s="59"/>
      <c r="AR474" s="59"/>
      <c r="AS474" s="46"/>
      <c r="AT474" s="58"/>
      <c r="AU474" s="58"/>
      <c r="AV474" s="58"/>
      <c r="AW474" s="58"/>
      <c r="AY474" s="51"/>
      <c r="AZ474" s="51"/>
      <c r="BA474" s="51"/>
      <c r="BB474" s="199"/>
      <c r="BC474" s="199"/>
    </row>
    <row r="475" spans="1:55" ht="65.099999999999994" hidden="1" customHeight="1">
      <c r="A475" s="33">
        <v>458</v>
      </c>
      <c r="B475" s="42"/>
      <c r="C475" s="42"/>
      <c r="D475" s="42"/>
      <c r="E475" s="42"/>
      <c r="F475" s="42"/>
      <c r="G475" s="42"/>
      <c r="H475" s="42"/>
      <c r="I475" s="167"/>
      <c r="J475" s="42"/>
      <c r="K475" s="35"/>
      <c r="L475" s="35"/>
      <c r="M475" s="35"/>
      <c r="N475" s="35"/>
      <c r="O475" s="35"/>
      <c r="P475" s="35"/>
      <c r="Q475" s="35"/>
      <c r="R475" s="43"/>
      <c r="S475" s="43"/>
      <c r="T475" s="42"/>
      <c r="U475" s="42"/>
      <c r="V475" s="36"/>
      <c r="W475" s="36"/>
      <c r="X475" s="49"/>
      <c r="Y475" s="32"/>
      <c r="Z475" s="32"/>
      <c r="AA475" s="35"/>
      <c r="AB475" s="38"/>
      <c r="AC475" s="35"/>
      <c r="AD475" s="35"/>
      <c r="AE475" s="35"/>
      <c r="AF475" s="35"/>
      <c r="AG475" s="50"/>
      <c r="AH475" s="50"/>
      <c r="AI475" s="50"/>
      <c r="AJ475" s="50"/>
      <c r="AK475" s="50"/>
      <c r="AL475" s="79"/>
      <c r="AM475" s="80"/>
      <c r="AN475" s="55"/>
      <c r="AO475" s="58"/>
      <c r="AP475" s="59"/>
      <c r="AQ475" s="59"/>
      <c r="AR475" s="59"/>
      <c r="AS475" s="46"/>
      <c r="AT475" s="58"/>
      <c r="AU475" s="58"/>
      <c r="AV475" s="58"/>
      <c r="AW475" s="58"/>
      <c r="AY475" s="51"/>
      <c r="AZ475" s="51"/>
      <c r="BA475" s="51"/>
      <c r="BB475" s="199"/>
      <c r="BC475" s="199"/>
    </row>
    <row r="476" spans="1:55" ht="65.099999999999994" hidden="1" customHeight="1">
      <c r="A476" s="33">
        <v>459</v>
      </c>
      <c r="B476" s="42"/>
      <c r="C476" s="42"/>
      <c r="D476" s="42"/>
      <c r="E476" s="42"/>
      <c r="F476" s="42"/>
      <c r="G476" s="42"/>
      <c r="H476" s="42"/>
      <c r="I476" s="167"/>
      <c r="J476" s="42"/>
      <c r="K476" s="35"/>
      <c r="L476" s="35"/>
      <c r="M476" s="35"/>
      <c r="N476" s="35"/>
      <c r="O476" s="35"/>
      <c r="P476" s="35"/>
      <c r="Q476" s="35"/>
      <c r="R476" s="43"/>
      <c r="S476" s="43"/>
      <c r="T476" s="42"/>
      <c r="U476" s="42"/>
      <c r="V476" s="36"/>
      <c r="W476" s="36"/>
      <c r="X476" s="49"/>
      <c r="Y476" s="32"/>
      <c r="Z476" s="32"/>
      <c r="AA476" s="35"/>
      <c r="AB476" s="38"/>
      <c r="AC476" s="35"/>
      <c r="AD476" s="35"/>
      <c r="AE476" s="35"/>
      <c r="AF476" s="35"/>
      <c r="AG476" s="50"/>
      <c r="AH476" s="50"/>
      <c r="AI476" s="50"/>
      <c r="AJ476" s="50"/>
      <c r="AK476" s="50"/>
      <c r="AL476" s="79"/>
      <c r="AM476" s="80"/>
      <c r="AN476" s="55"/>
      <c r="AO476" s="58"/>
      <c r="AP476" s="59"/>
      <c r="AQ476" s="59"/>
      <c r="AR476" s="59"/>
      <c r="AS476" s="46"/>
      <c r="AT476" s="58"/>
      <c r="AU476" s="58"/>
      <c r="AV476" s="58"/>
      <c r="AW476" s="58"/>
      <c r="AY476" s="51"/>
      <c r="AZ476" s="51"/>
      <c r="BA476" s="51"/>
      <c r="BB476" s="199"/>
      <c r="BC476" s="199"/>
    </row>
    <row r="477" spans="1:55" ht="65.099999999999994" hidden="1" customHeight="1">
      <c r="A477" s="33">
        <v>460</v>
      </c>
      <c r="B477" s="42"/>
      <c r="C477" s="42"/>
      <c r="D477" s="42"/>
      <c r="E477" s="42"/>
      <c r="F477" s="42"/>
      <c r="G477" s="42"/>
      <c r="H477" s="42"/>
      <c r="I477" s="167"/>
      <c r="J477" s="42"/>
      <c r="K477" s="35"/>
      <c r="L477" s="35"/>
      <c r="M477" s="35"/>
      <c r="N477" s="35"/>
      <c r="O477" s="35"/>
      <c r="P477" s="35"/>
      <c r="Q477" s="35"/>
      <c r="R477" s="43"/>
      <c r="S477" s="43"/>
      <c r="T477" s="42"/>
      <c r="U477" s="42"/>
      <c r="V477" s="36"/>
      <c r="W477" s="36"/>
      <c r="X477" s="49"/>
      <c r="Y477" s="32"/>
      <c r="Z477" s="32"/>
      <c r="AA477" s="35"/>
      <c r="AB477" s="38"/>
      <c r="AC477" s="35"/>
      <c r="AD477" s="35"/>
      <c r="AE477" s="35"/>
      <c r="AF477" s="35"/>
      <c r="AG477" s="50"/>
      <c r="AH477" s="50"/>
      <c r="AI477" s="50"/>
      <c r="AJ477" s="50"/>
      <c r="AK477" s="50"/>
      <c r="AL477" s="79"/>
      <c r="AM477" s="80"/>
      <c r="AN477" s="55"/>
      <c r="AO477" s="58"/>
      <c r="AP477" s="59"/>
      <c r="AQ477" s="59"/>
      <c r="AR477" s="59"/>
      <c r="AS477" s="46"/>
      <c r="AT477" s="58"/>
      <c r="AU477" s="58"/>
      <c r="AV477" s="58"/>
      <c r="AW477" s="58"/>
      <c r="AY477" s="51"/>
      <c r="AZ477" s="51"/>
      <c r="BA477" s="51"/>
      <c r="BB477" s="199"/>
      <c r="BC477" s="199"/>
    </row>
    <row r="478" spans="1:55" ht="65.099999999999994" hidden="1" customHeight="1">
      <c r="A478" s="33">
        <v>461</v>
      </c>
      <c r="B478" s="42"/>
      <c r="C478" s="42"/>
      <c r="D478" s="42"/>
      <c r="E478" s="42"/>
      <c r="F478" s="42"/>
      <c r="G478" s="42"/>
      <c r="H478" s="42"/>
      <c r="I478" s="167"/>
      <c r="J478" s="42"/>
      <c r="K478" s="35"/>
      <c r="L478" s="35"/>
      <c r="M478" s="35"/>
      <c r="N478" s="35"/>
      <c r="O478" s="35"/>
      <c r="P478" s="35"/>
      <c r="Q478" s="35"/>
      <c r="R478" s="43"/>
      <c r="S478" s="43"/>
      <c r="T478" s="42"/>
      <c r="U478" s="42"/>
      <c r="V478" s="36"/>
      <c r="W478" s="36"/>
      <c r="X478" s="49"/>
      <c r="Y478" s="32"/>
      <c r="Z478" s="32"/>
      <c r="AA478" s="35"/>
      <c r="AB478" s="38"/>
      <c r="AC478" s="35"/>
      <c r="AD478" s="35"/>
      <c r="AE478" s="35"/>
      <c r="AF478" s="35"/>
      <c r="AG478" s="50"/>
      <c r="AH478" s="50"/>
      <c r="AI478" s="50"/>
      <c r="AJ478" s="50"/>
      <c r="AK478" s="50"/>
      <c r="AL478" s="79"/>
      <c r="AM478" s="80"/>
      <c r="AN478" s="55"/>
      <c r="AO478" s="58"/>
      <c r="AP478" s="59"/>
      <c r="AQ478" s="59"/>
      <c r="AR478" s="59"/>
      <c r="AS478" s="46"/>
      <c r="AT478" s="58"/>
      <c r="AU478" s="58"/>
      <c r="AV478" s="58"/>
      <c r="AW478" s="58"/>
      <c r="AY478" s="51"/>
      <c r="AZ478" s="51"/>
      <c r="BA478" s="51"/>
      <c r="BB478" s="199"/>
      <c r="BC478" s="199"/>
    </row>
    <row r="479" spans="1:55" ht="65.099999999999994" hidden="1" customHeight="1">
      <c r="A479" s="33">
        <v>462</v>
      </c>
      <c r="B479" s="42"/>
      <c r="C479" s="42"/>
      <c r="D479" s="42"/>
      <c r="E479" s="42"/>
      <c r="F479" s="42"/>
      <c r="G479" s="42"/>
      <c r="H479" s="42"/>
      <c r="I479" s="167"/>
      <c r="J479" s="42"/>
      <c r="K479" s="35"/>
      <c r="L479" s="35"/>
      <c r="M479" s="35"/>
      <c r="N479" s="35"/>
      <c r="O479" s="35"/>
      <c r="P479" s="35"/>
      <c r="Q479" s="35"/>
      <c r="R479" s="43"/>
      <c r="S479" s="43"/>
      <c r="T479" s="42"/>
      <c r="U479" s="42"/>
      <c r="V479" s="36"/>
      <c r="W479" s="36"/>
      <c r="X479" s="49"/>
      <c r="Y479" s="32"/>
      <c r="Z479" s="32"/>
      <c r="AA479" s="35"/>
      <c r="AB479" s="38"/>
      <c r="AC479" s="35"/>
      <c r="AD479" s="35"/>
      <c r="AE479" s="35"/>
      <c r="AF479" s="35"/>
      <c r="AG479" s="50"/>
      <c r="AH479" s="50"/>
      <c r="AI479" s="50"/>
      <c r="AJ479" s="50"/>
      <c r="AK479" s="50"/>
      <c r="AL479" s="79"/>
      <c r="AM479" s="80"/>
      <c r="AN479" s="55"/>
      <c r="AO479" s="58"/>
      <c r="AP479" s="59"/>
      <c r="AQ479" s="59"/>
      <c r="AR479" s="59"/>
      <c r="AS479" s="46"/>
      <c r="AT479" s="58"/>
      <c r="AU479" s="58"/>
      <c r="AV479" s="58"/>
      <c r="AW479" s="58"/>
      <c r="AY479" s="51"/>
      <c r="AZ479" s="51"/>
      <c r="BA479" s="51"/>
      <c r="BB479" s="199"/>
      <c r="BC479" s="199"/>
    </row>
    <row r="480" spans="1:55" ht="65.099999999999994" hidden="1" customHeight="1">
      <c r="A480" s="33">
        <v>463</v>
      </c>
      <c r="B480" s="42"/>
      <c r="C480" s="42"/>
      <c r="D480" s="42"/>
      <c r="E480" s="42"/>
      <c r="F480" s="42"/>
      <c r="G480" s="42"/>
      <c r="H480" s="42"/>
      <c r="I480" s="167"/>
      <c r="J480" s="42"/>
      <c r="K480" s="35"/>
      <c r="L480" s="35"/>
      <c r="M480" s="35"/>
      <c r="N480" s="35"/>
      <c r="O480" s="35"/>
      <c r="P480" s="35"/>
      <c r="Q480" s="35"/>
      <c r="R480" s="43"/>
      <c r="S480" s="43"/>
      <c r="T480" s="42"/>
      <c r="U480" s="42"/>
      <c r="V480" s="36"/>
      <c r="W480" s="36"/>
      <c r="X480" s="49"/>
      <c r="Y480" s="32"/>
      <c r="Z480" s="32"/>
      <c r="AA480" s="35"/>
      <c r="AB480" s="38"/>
      <c r="AC480" s="35"/>
      <c r="AD480" s="35"/>
      <c r="AE480" s="35"/>
      <c r="AF480" s="35"/>
      <c r="AG480" s="50"/>
      <c r="AH480" s="50"/>
      <c r="AI480" s="50"/>
      <c r="AJ480" s="50"/>
      <c r="AK480" s="50"/>
      <c r="AL480" s="79"/>
      <c r="AM480" s="80"/>
      <c r="AN480" s="55"/>
      <c r="AO480" s="58"/>
      <c r="AP480" s="59"/>
      <c r="AQ480" s="59"/>
      <c r="AR480" s="59"/>
      <c r="AS480" s="46"/>
      <c r="AT480" s="58"/>
      <c r="AU480" s="58"/>
      <c r="AV480" s="58"/>
      <c r="AW480" s="58"/>
      <c r="AY480" s="51"/>
      <c r="AZ480" s="51"/>
      <c r="BA480" s="51"/>
      <c r="BB480" s="199"/>
      <c r="BC480" s="199"/>
    </row>
    <row r="481" spans="1:55" ht="65.099999999999994" hidden="1" customHeight="1">
      <c r="A481" s="33">
        <v>464</v>
      </c>
      <c r="B481" s="42"/>
      <c r="C481" s="42"/>
      <c r="D481" s="42"/>
      <c r="E481" s="42"/>
      <c r="F481" s="42"/>
      <c r="G481" s="42"/>
      <c r="H481" s="42"/>
      <c r="I481" s="167"/>
      <c r="J481" s="42"/>
      <c r="K481" s="35"/>
      <c r="L481" s="35"/>
      <c r="M481" s="35"/>
      <c r="N481" s="35"/>
      <c r="O481" s="35"/>
      <c r="P481" s="35"/>
      <c r="Q481" s="35"/>
      <c r="R481" s="43"/>
      <c r="S481" s="43"/>
      <c r="T481" s="42"/>
      <c r="U481" s="42"/>
      <c r="V481" s="36"/>
      <c r="W481" s="36"/>
      <c r="X481" s="49"/>
      <c r="Y481" s="32"/>
      <c r="Z481" s="32"/>
      <c r="AA481" s="35"/>
      <c r="AB481" s="38"/>
      <c r="AC481" s="35"/>
      <c r="AD481" s="35"/>
      <c r="AE481" s="35"/>
      <c r="AF481" s="35"/>
      <c r="AG481" s="50"/>
      <c r="AH481" s="50"/>
      <c r="AI481" s="50"/>
      <c r="AJ481" s="50"/>
      <c r="AK481" s="50"/>
      <c r="AL481" s="79"/>
      <c r="AM481" s="80"/>
      <c r="AN481" s="55"/>
      <c r="AO481" s="58"/>
      <c r="AP481" s="59"/>
      <c r="AQ481" s="59"/>
      <c r="AR481" s="59"/>
      <c r="AS481" s="46"/>
      <c r="AT481" s="58"/>
      <c r="AU481" s="58"/>
      <c r="AV481" s="58"/>
      <c r="AW481" s="58"/>
      <c r="AY481" s="51"/>
      <c r="AZ481" s="51"/>
      <c r="BA481" s="51"/>
      <c r="BB481" s="199"/>
      <c r="BC481" s="199"/>
    </row>
    <row r="482" spans="1:55" ht="65.099999999999994" hidden="1" customHeight="1">
      <c r="A482" s="33">
        <v>465</v>
      </c>
      <c r="B482" s="42"/>
      <c r="C482" s="42"/>
      <c r="D482" s="42"/>
      <c r="E482" s="42"/>
      <c r="F482" s="42"/>
      <c r="G482" s="42"/>
      <c r="H482" s="42"/>
      <c r="I482" s="167"/>
      <c r="J482" s="42"/>
      <c r="K482" s="35"/>
      <c r="L482" s="35"/>
      <c r="M482" s="35"/>
      <c r="N482" s="35"/>
      <c r="O482" s="35"/>
      <c r="P482" s="35"/>
      <c r="Q482" s="35"/>
      <c r="R482" s="43"/>
      <c r="S482" s="43"/>
      <c r="T482" s="42"/>
      <c r="U482" s="42"/>
      <c r="V482" s="36"/>
      <c r="W482" s="36"/>
      <c r="X482" s="49"/>
      <c r="Y482" s="32"/>
      <c r="Z482" s="32"/>
      <c r="AA482" s="35"/>
      <c r="AB482" s="38"/>
      <c r="AC482" s="35"/>
      <c r="AD482" s="35"/>
      <c r="AE482" s="35"/>
      <c r="AF482" s="35"/>
      <c r="AG482" s="50"/>
      <c r="AH482" s="50"/>
      <c r="AI482" s="50"/>
      <c r="AJ482" s="50"/>
      <c r="AK482" s="50"/>
      <c r="AL482" s="79"/>
      <c r="AM482" s="80"/>
      <c r="AN482" s="55"/>
      <c r="AO482" s="58"/>
      <c r="AP482" s="59"/>
      <c r="AQ482" s="59"/>
      <c r="AR482" s="59"/>
      <c r="AS482" s="46"/>
      <c r="AT482" s="58"/>
      <c r="AU482" s="58"/>
      <c r="AV482" s="58"/>
      <c r="AW482" s="58"/>
      <c r="AY482" s="51"/>
      <c r="AZ482" s="51"/>
      <c r="BA482" s="51"/>
      <c r="BB482" s="199"/>
      <c r="BC482" s="199"/>
    </row>
    <row r="483" spans="1:55" ht="65.099999999999994" hidden="1" customHeight="1">
      <c r="A483" s="33">
        <v>466</v>
      </c>
      <c r="B483" s="42"/>
      <c r="C483" s="42"/>
      <c r="D483" s="42"/>
      <c r="E483" s="42"/>
      <c r="F483" s="42"/>
      <c r="G483" s="42"/>
      <c r="H483" s="42"/>
      <c r="I483" s="167"/>
      <c r="J483" s="42"/>
      <c r="K483" s="35"/>
      <c r="L483" s="35"/>
      <c r="M483" s="35"/>
      <c r="N483" s="35"/>
      <c r="O483" s="35"/>
      <c r="P483" s="35"/>
      <c r="Q483" s="35"/>
      <c r="R483" s="43"/>
      <c r="S483" s="43"/>
      <c r="T483" s="42"/>
      <c r="U483" s="42"/>
      <c r="V483" s="36"/>
      <c r="W483" s="36"/>
      <c r="X483" s="49"/>
      <c r="Y483" s="32"/>
      <c r="Z483" s="32"/>
      <c r="AA483" s="35"/>
      <c r="AB483" s="38"/>
      <c r="AC483" s="35"/>
      <c r="AD483" s="35"/>
      <c r="AE483" s="35"/>
      <c r="AF483" s="35"/>
      <c r="AG483" s="50"/>
      <c r="AH483" s="50"/>
      <c r="AI483" s="50"/>
      <c r="AJ483" s="50"/>
      <c r="AK483" s="50"/>
      <c r="AL483" s="79"/>
      <c r="AM483" s="80"/>
      <c r="AN483" s="55"/>
      <c r="AO483" s="58"/>
      <c r="AP483" s="59"/>
      <c r="AQ483" s="59"/>
      <c r="AR483" s="59"/>
      <c r="AS483" s="46"/>
      <c r="AT483" s="58"/>
      <c r="AU483" s="58"/>
      <c r="AV483" s="58"/>
      <c r="AW483" s="58"/>
      <c r="AY483" s="51"/>
      <c r="AZ483" s="51"/>
      <c r="BA483" s="51"/>
      <c r="BB483" s="199"/>
      <c r="BC483" s="199"/>
    </row>
    <row r="484" spans="1:55" ht="65.099999999999994" hidden="1" customHeight="1">
      <c r="A484" s="33">
        <v>467</v>
      </c>
      <c r="B484" s="42"/>
      <c r="C484" s="42"/>
      <c r="D484" s="42"/>
      <c r="E484" s="42"/>
      <c r="F484" s="42"/>
      <c r="G484" s="42"/>
      <c r="H484" s="42"/>
      <c r="I484" s="167"/>
      <c r="J484" s="42"/>
      <c r="K484" s="35"/>
      <c r="L484" s="35"/>
      <c r="M484" s="35"/>
      <c r="N484" s="35"/>
      <c r="O484" s="35"/>
      <c r="P484" s="35"/>
      <c r="Q484" s="35"/>
      <c r="R484" s="43"/>
      <c r="S484" s="43"/>
      <c r="T484" s="42"/>
      <c r="U484" s="42"/>
      <c r="V484" s="36"/>
      <c r="W484" s="36"/>
      <c r="X484" s="49"/>
      <c r="Y484" s="32"/>
      <c r="Z484" s="32"/>
      <c r="AA484" s="35"/>
      <c r="AB484" s="38"/>
      <c r="AC484" s="35"/>
      <c r="AD484" s="35"/>
      <c r="AE484" s="35"/>
      <c r="AF484" s="35"/>
      <c r="AG484" s="50"/>
      <c r="AH484" s="50"/>
      <c r="AI484" s="50"/>
      <c r="AJ484" s="50"/>
      <c r="AK484" s="50"/>
      <c r="AL484" s="79"/>
      <c r="AM484" s="80"/>
      <c r="AN484" s="55"/>
      <c r="AO484" s="58"/>
      <c r="AP484" s="59"/>
      <c r="AQ484" s="59"/>
      <c r="AR484" s="59"/>
      <c r="AS484" s="46"/>
      <c r="AT484" s="58"/>
      <c r="AU484" s="58"/>
      <c r="AV484" s="58"/>
      <c r="AW484" s="58"/>
      <c r="AY484" s="51"/>
      <c r="AZ484" s="51"/>
      <c r="BA484" s="51"/>
      <c r="BB484" s="199"/>
      <c r="BC484" s="199"/>
    </row>
    <row r="485" spans="1:55" ht="65.099999999999994" hidden="1" customHeight="1">
      <c r="A485" s="33">
        <v>468</v>
      </c>
      <c r="B485" s="42"/>
      <c r="C485" s="42"/>
      <c r="D485" s="42"/>
      <c r="E485" s="42"/>
      <c r="F485" s="42"/>
      <c r="G485" s="42"/>
      <c r="H485" s="42"/>
      <c r="I485" s="167"/>
      <c r="J485" s="42"/>
      <c r="K485" s="35"/>
      <c r="L485" s="35"/>
      <c r="M485" s="35"/>
      <c r="N485" s="35"/>
      <c r="O485" s="35"/>
      <c r="P485" s="35"/>
      <c r="Q485" s="35"/>
      <c r="R485" s="43"/>
      <c r="S485" s="43"/>
      <c r="T485" s="42"/>
      <c r="U485" s="42"/>
      <c r="V485" s="36"/>
      <c r="W485" s="36"/>
      <c r="X485" s="49"/>
      <c r="Y485" s="32"/>
      <c r="Z485" s="32"/>
      <c r="AA485" s="35"/>
      <c r="AB485" s="38"/>
      <c r="AC485" s="35"/>
      <c r="AD485" s="35"/>
      <c r="AE485" s="35"/>
      <c r="AF485" s="35"/>
      <c r="AG485" s="50"/>
      <c r="AH485" s="50"/>
      <c r="AI485" s="50"/>
      <c r="AJ485" s="50"/>
      <c r="AK485" s="50"/>
      <c r="AL485" s="79"/>
      <c r="AM485" s="80"/>
      <c r="AN485" s="55"/>
      <c r="AO485" s="58"/>
      <c r="AP485" s="59"/>
      <c r="AQ485" s="59"/>
      <c r="AR485" s="59"/>
      <c r="AS485" s="46"/>
      <c r="AT485" s="58"/>
      <c r="AU485" s="58"/>
      <c r="AV485" s="58"/>
      <c r="AW485" s="58"/>
      <c r="AY485" s="51"/>
      <c r="AZ485" s="51"/>
      <c r="BA485" s="51"/>
      <c r="BB485" s="199"/>
      <c r="BC485" s="199"/>
    </row>
    <row r="486" spans="1:55" ht="65.099999999999994" hidden="1" customHeight="1">
      <c r="A486" s="33">
        <v>469</v>
      </c>
      <c r="B486" s="42"/>
      <c r="C486" s="42"/>
      <c r="D486" s="42"/>
      <c r="E486" s="42"/>
      <c r="F486" s="42"/>
      <c r="G486" s="42"/>
      <c r="H486" s="42"/>
      <c r="I486" s="167"/>
      <c r="J486" s="42"/>
      <c r="K486" s="35"/>
      <c r="L486" s="35"/>
      <c r="M486" s="35"/>
      <c r="N486" s="35"/>
      <c r="O486" s="35"/>
      <c r="P486" s="35"/>
      <c r="Q486" s="35"/>
      <c r="R486" s="43"/>
      <c r="S486" s="43"/>
      <c r="T486" s="42"/>
      <c r="U486" s="42"/>
      <c r="V486" s="36"/>
      <c r="W486" s="36"/>
      <c r="X486" s="49"/>
      <c r="Y486" s="32"/>
      <c r="Z486" s="32"/>
      <c r="AA486" s="35"/>
      <c r="AB486" s="38"/>
      <c r="AC486" s="35"/>
      <c r="AD486" s="35"/>
      <c r="AE486" s="35"/>
      <c r="AF486" s="35"/>
      <c r="AG486" s="50"/>
      <c r="AH486" s="50"/>
      <c r="AI486" s="50"/>
      <c r="AJ486" s="50"/>
      <c r="AK486" s="50"/>
      <c r="AL486" s="79"/>
      <c r="AM486" s="80"/>
      <c r="AN486" s="55"/>
      <c r="AO486" s="58"/>
      <c r="AP486" s="59"/>
      <c r="AQ486" s="59"/>
      <c r="AR486" s="59"/>
      <c r="AS486" s="46"/>
      <c r="AT486" s="58"/>
      <c r="AU486" s="58"/>
      <c r="AV486" s="58"/>
      <c r="AW486" s="58"/>
      <c r="AY486" s="51"/>
      <c r="AZ486" s="51"/>
      <c r="BA486" s="51"/>
      <c r="BB486" s="199"/>
      <c r="BC486" s="199"/>
    </row>
    <row r="487" spans="1:55" ht="65.099999999999994" hidden="1" customHeight="1">
      <c r="A487" s="33">
        <v>470</v>
      </c>
      <c r="B487" s="42"/>
      <c r="C487" s="42"/>
      <c r="D487" s="42"/>
      <c r="E487" s="42"/>
      <c r="F487" s="42"/>
      <c r="G487" s="42"/>
      <c r="H487" s="42"/>
      <c r="I487" s="167"/>
      <c r="J487" s="42"/>
      <c r="K487" s="35"/>
      <c r="L487" s="35"/>
      <c r="M487" s="35"/>
      <c r="N487" s="35"/>
      <c r="O487" s="35"/>
      <c r="P487" s="35"/>
      <c r="Q487" s="35"/>
      <c r="R487" s="43"/>
      <c r="S487" s="43"/>
      <c r="T487" s="42"/>
      <c r="U487" s="42"/>
      <c r="V487" s="36"/>
      <c r="W487" s="36"/>
      <c r="X487" s="49"/>
      <c r="Y487" s="32"/>
      <c r="Z487" s="32"/>
      <c r="AA487" s="35"/>
      <c r="AB487" s="38"/>
      <c r="AC487" s="35"/>
      <c r="AD487" s="35"/>
      <c r="AE487" s="35"/>
      <c r="AF487" s="35"/>
      <c r="AG487" s="50"/>
      <c r="AH487" s="50"/>
      <c r="AI487" s="50"/>
      <c r="AJ487" s="50"/>
      <c r="AK487" s="50"/>
      <c r="AL487" s="79"/>
      <c r="AM487" s="80"/>
      <c r="AN487" s="55"/>
      <c r="AO487" s="58"/>
      <c r="AP487" s="59"/>
      <c r="AQ487" s="59"/>
      <c r="AR487" s="59"/>
      <c r="AS487" s="46"/>
      <c r="AT487" s="58"/>
      <c r="AU487" s="58"/>
      <c r="AV487" s="58"/>
      <c r="AW487" s="58"/>
      <c r="AY487" s="51"/>
      <c r="AZ487" s="51"/>
      <c r="BA487" s="51"/>
      <c r="BB487" s="199"/>
      <c r="BC487" s="199"/>
    </row>
    <row r="488" spans="1:55" ht="65.099999999999994" hidden="1" customHeight="1">
      <c r="A488" s="33">
        <v>471</v>
      </c>
      <c r="B488" s="42"/>
      <c r="C488" s="42"/>
      <c r="D488" s="42"/>
      <c r="E488" s="42"/>
      <c r="F488" s="42"/>
      <c r="G488" s="42"/>
      <c r="H488" s="42"/>
      <c r="I488" s="167"/>
      <c r="J488" s="42"/>
      <c r="K488" s="35"/>
      <c r="L488" s="35"/>
      <c r="M488" s="35"/>
      <c r="N488" s="35"/>
      <c r="O488" s="35"/>
      <c r="P488" s="35"/>
      <c r="Q488" s="35"/>
      <c r="R488" s="43"/>
      <c r="S488" s="43"/>
      <c r="T488" s="42"/>
      <c r="U488" s="42"/>
      <c r="V488" s="36"/>
      <c r="W488" s="36"/>
      <c r="X488" s="49"/>
      <c r="Y488" s="32"/>
      <c r="Z488" s="32"/>
      <c r="AA488" s="35"/>
      <c r="AB488" s="38"/>
      <c r="AC488" s="35"/>
      <c r="AD488" s="35"/>
      <c r="AE488" s="35"/>
      <c r="AF488" s="35"/>
      <c r="AG488" s="50"/>
      <c r="AH488" s="50"/>
      <c r="AI488" s="50"/>
      <c r="AJ488" s="50"/>
      <c r="AK488" s="50"/>
      <c r="AL488" s="79"/>
      <c r="AM488" s="80"/>
      <c r="AN488" s="55"/>
      <c r="AO488" s="58"/>
      <c r="AP488" s="59"/>
      <c r="AQ488" s="59"/>
      <c r="AR488" s="59"/>
      <c r="AS488" s="46"/>
      <c r="AT488" s="58"/>
      <c r="AU488" s="58"/>
      <c r="AV488" s="58"/>
      <c r="AW488" s="58"/>
      <c r="AY488" s="51"/>
      <c r="AZ488" s="51"/>
      <c r="BA488" s="51"/>
      <c r="BB488" s="199"/>
      <c r="BC488" s="199"/>
    </row>
    <row r="489" spans="1:55" ht="65.099999999999994" hidden="1" customHeight="1">
      <c r="A489" s="33">
        <v>472</v>
      </c>
      <c r="B489" s="42"/>
      <c r="C489" s="42"/>
      <c r="D489" s="42"/>
      <c r="E489" s="42"/>
      <c r="F489" s="42"/>
      <c r="G489" s="42"/>
      <c r="H489" s="42"/>
      <c r="I489" s="167"/>
      <c r="J489" s="42"/>
      <c r="K489" s="35"/>
      <c r="L489" s="35"/>
      <c r="M489" s="35"/>
      <c r="N489" s="35"/>
      <c r="O489" s="35"/>
      <c r="P489" s="35"/>
      <c r="Q489" s="35"/>
      <c r="R489" s="43"/>
      <c r="S489" s="43"/>
      <c r="T489" s="42"/>
      <c r="U489" s="42"/>
      <c r="V489" s="36"/>
      <c r="W489" s="36"/>
      <c r="X489" s="49"/>
      <c r="Y489" s="32"/>
      <c r="Z489" s="32"/>
      <c r="AA489" s="35"/>
      <c r="AB489" s="38"/>
      <c r="AC489" s="35"/>
      <c r="AD489" s="35"/>
      <c r="AE489" s="35"/>
      <c r="AF489" s="35"/>
      <c r="AG489" s="50"/>
      <c r="AH489" s="50"/>
      <c r="AI489" s="50"/>
      <c r="AJ489" s="50"/>
      <c r="AK489" s="50"/>
      <c r="AL489" s="79"/>
      <c r="AM489" s="80"/>
      <c r="AN489" s="55"/>
      <c r="AO489" s="58"/>
      <c r="AP489" s="59"/>
      <c r="AQ489" s="59"/>
      <c r="AR489" s="59"/>
      <c r="AS489" s="46"/>
      <c r="AT489" s="58"/>
      <c r="AU489" s="58"/>
      <c r="AV489" s="58"/>
      <c r="AW489" s="58"/>
      <c r="AY489" s="51"/>
      <c r="AZ489" s="51"/>
      <c r="BA489" s="51"/>
      <c r="BB489" s="199"/>
      <c r="BC489" s="199"/>
    </row>
    <row r="490" spans="1:55" ht="65.099999999999994" hidden="1" customHeight="1">
      <c r="A490" s="33">
        <v>473</v>
      </c>
      <c r="B490" s="42"/>
      <c r="C490" s="42"/>
      <c r="D490" s="42"/>
      <c r="E490" s="42"/>
      <c r="F490" s="42"/>
      <c r="G490" s="42"/>
      <c r="H490" s="42"/>
      <c r="I490" s="167"/>
      <c r="J490" s="42"/>
      <c r="K490" s="35"/>
      <c r="L490" s="35"/>
      <c r="M490" s="35"/>
      <c r="N490" s="35"/>
      <c r="O490" s="35"/>
      <c r="P490" s="35"/>
      <c r="Q490" s="35"/>
      <c r="R490" s="43"/>
      <c r="S490" s="43"/>
      <c r="T490" s="42"/>
      <c r="U490" s="42"/>
      <c r="V490" s="36"/>
      <c r="W490" s="36"/>
      <c r="X490" s="49"/>
      <c r="Y490" s="32"/>
      <c r="Z490" s="32"/>
      <c r="AA490" s="35"/>
      <c r="AB490" s="38"/>
      <c r="AC490" s="35"/>
      <c r="AD490" s="35"/>
      <c r="AE490" s="35"/>
      <c r="AF490" s="35"/>
      <c r="AG490" s="50"/>
      <c r="AH490" s="50"/>
      <c r="AI490" s="50"/>
      <c r="AJ490" s="50"/>
      <c r="AK490" s="50"/>
      <c r="AL490" s="79"/>
      <c r="AM490" s="80"/>
      <c r="AN490" s="55"/>
      <c r="AO490" s="58"/>
      <c r="AP490" s="59"/>
      <c r="AQ490" s="59"/>
      <c r="AR490" s="59"/>
      <c r="AS490" s="46"/>
      <c r="AT490" s="58"/>
      <c r="AU490" s="58"/>
      <c r="AV490" s="58"/>
      <c r="AW490" s="58"/>
      <c r="AY490" s="51"/>
      <c r="AZ490" s="51"/>
      <c r="BA490" s="51"/>
      <c r="BB490" s="199"/>
      <c r="BC490" s="199"/>
    </row>
    <row r="491" spans="1:55" ht="65.099999999999994" hidden="1" customHeight="1">
      <c r="A491" s="33">
        <v>474</v>
      </c>
      <c r="B491" s="42"/>
      <c r="C491" s="42"/>
      <c r="D491" s="42"/>
      <c r="E491" s="42"/>
      <c r="F491" s="42"/>
      <c r="G491" s="42"/>
      <c r="H491" s="42"/>
      <c r="I491" s="167"/>
      <c r="J491" s="42"/>
      <c r="K491" s="35"/>
      <c r="L491" s="35"/>
      <c r="M491" s="35"/>
      <c r="N491" s="35"/>
      <c r="O491" s="35"/>
      <c r="P491" s="35"/>
      <c r="Q491" s="35"/>
      <c r="R491" s="43"/>
      <c r="S491" s="43"/>
      <c r="T491" s="42"/>
      <c r="U491" s="42"/>
      <c r="V491" s="36"/>
      <c r="W491" s="36"/>
      <c r="X491" s="49"/>
      <c r="Y491" s="32"/>
      <c r="Z491" s="32"/>
      <c r="AA491" s="35"/>
      <c r="AB491" s="38"/>
      <c r="AC491" s="35"/>
      <c r="AD491" s="35"/>
      <c r="AE491" s="35"/>
      <c r="AF491" s="35"/>
      <c r="AG491" s="50"/>
      <c r="AH491" s="50"/>
      <c r="AI491" s="50"/>
      <c r="AJ491" s="50"/>
      <c r="AK491" s="50"/>
      <c r="AL491" s="79"/>
      <c r="AM491" s="80"/>
      <c r="AN491" s="55"/>
      <c r="AO491" s="58"/>
      <c r="AP491" s="59"/>
      <c r="AQ491" s="59"/>
      <c r="AR491" s="59"/>
      <c r="AS491" s="46"/>
      <c r="AT491" s="58"/>
      <c r="AU491" s="58"/>
      <c r="AV491" s="58"/>
      <c r="AW491" s="58"/>
      <c r="AY491" s="51"/>
      <c r="AZ491" s="51"/>
      <c r="BA491" s="51"/>
      <c r="BB491" s="199"/>
      <c r="BC491" s="199"/>
    </row>
    <row r="492" spans="1:55" ht="65.099999999999994" hidden="1" customHeight="1">
      <c r="A492" s="33">
        <v>475</v>
      </c>
      <c r="B492" s="42"/>
      <c r="C492" s="42"/>
      <c r="D492" s="42"/>
      <c r="E492" s="42"/>
      <c r="F492" s="42"/>
      <c r="G492" s="42"/>
      <c r="H492" s="42"/>
      <c r="I492" s="167"/>
      <c r="J492" s="42"/>
      <c r="K492" s="35"/>
      <c r="L492" s="35"/>
      <c r="M492" s="35"/>
      <c r="N492" s="35"/>
      <c r="O492" s="35"/>
      <c r="P492" s="35"/>
      <c r="Q492" s="35"/>
      <c r="R492" s="43"/>
      <c r="S492" s="43"/>
      <c r="T492" s="42"/>
      <c r="U492" s="42"/>
      <c r="V492" s="36"/>
      <c r="W492" s="36"/>
      <c r="X492" s="49"/>
      <c r="Y492" s="32"/>
      <c r="Z492" s="32"/>
      <c r="AA492" s="35"/>
      <c r="AB492" s="38"/>
      <c r="AC492" s="35"/>
      <c r="AD492" s="35"/>
      <c r="AE492" s="35"/>
      <c r="AF492" s="35"/>
      <c r="AG492" s="50"/>
      <c r="AH492" s="50"/>
      <c r="AI492" s="50"/>
      <c r="AJ492" s="50"/>
      <c r="AK492" s="50"/>
      <c r="AL492" s="79"/>
      <c r="AM492" s="80"/>
      <c r="AN492" s="55"/>
      <c r="AO492" s="58"/>
      <c r="AP492" s="59"/>
      <c r="AQ492" s="59"/>
      <c r="AR492" s="59"/>
      <c r="AS492" s="46"/>
      <c r="AT492" s="58"/>
      <c r="AU492" s="58"/>
      <c r="AV492" s="58"/>
      <c r="AW492" s="58"/>
      <c r="AY492" s="51"/>
      <c r="AZ492" s="51"/>
      <c r="BA492" s="51"/>
      <c r="BB492" s="199"/>
      <c r="BC492" s="199"/>
    </row>
    <row r="493" spans="1:55" ht="65.099999999999994" hidden="1" customHeight="1">
      <c r="A493" s="33">
        <v>476</v>
      </c>
      <c r="B493" s="42"/>
      <c r="C493" s="42"/>
      <c r="D493" s="42"/>
      <c r="E493" s="42"/>
      <c r="F493" s="42"/>
      <c r="G493" s="42"/>
      <c r="H493" s="42"/>
      <c r="I493" s="167"/>
      <c r="J493" s="42"/>
      <c r="K493" s="35"/>
      <c r="L493" s="35"/>
      <c r="M493" s="35"/>
      <c r="N493" s="35"/>
      <c r="O493" s="35"/>
      <c r="P493" s="35"/>
      <c r="Q493" s="35"/>
      <c r="R493" s="43"/>
      <c r="S493" s="43"/>
      <c r="T493" s="42"/>
      <c r="U493" s="42"/>
      <c r="V493" s="36"/>
      <c r="W493" s="36"/>
      <c r="X493" s="49"/>
      <c r="Y493" s="32"/>
      <c r="Z493" s="32"/>
      <c r="AA493" s="35"/>
      <c r="AB493" s="38"/>
      <c r="AC493" s="35"/>
      <c r="AD493" s="35"/>
      <c r="AE493" s="35"/>
      <c r="AF493" s="35"/>
      <c r="AG493" s="50"/>
      <c r="AH493" s="50"/>
      <c r="AI493" s="50"/>
      <c r="AJ493" s="50"/>
      <c r="AK493" s="50"/>
      <c r="AL493" s="79"/>
      <c r="AM493" s="80"/>
      <c r="AN493" s="55"/>
      <c r="AO493" s="58"/>
      <c r="AP493" s="59"/>
      <c r="AQ493" s="59"/>
      <c r="AR493" s="59"/>
      <c r="AS493" s="46"/>
      <c r="AT493" s="58"/>
      <c r="AU493" s="58"/>
      <c r="AV493" s="58"/>
      <c r="AW493" s="58"/>
      <c r="AY493" s="51"/>
      <c r="AZ493" s="51"/>
      <c r="BA493" s="51"/>
      <c r="BB493" s="199"/>
      <c r="BC493" s="199"/>
    </row>
    <row r="494" spans="1:55" ht="65.099999999999994" hidden="1" customHeight="1">
      <c r="A494" s="33">
        <v>477</v>
      </c>
      <c r="B494" s="42"/>
      <c r="C494" s="42"/>
      <c r="D494" s="42"/>
      <c r="E494" s="42"/>
      <c r="F494" s="42"/>
      <c r="G494" s="42"/>
      <c r="H494" s="42"/>
      <c r="I494" s="167"/>
      <c r="J494" s="42"/>
      <c r="K494" s="35"/>
      <c r="L494" s="35"/>
      <c r="M494" s="35"/>
      <c r="N494" s="35"/>
      <c r="O494" s="35"/>
      <c r="P494" s="35"/>
      <c r="Q494" s="35"/>
      <c r="R494" s="43"/>
      <c r="S494" s="43"/>
      <c r="T494" s="42"/>
      <c r="U494" s="42"/>
      <c r="V494" s="36"/>
      <c r="W494" s="36"/>
      <c r="X494" s="49"/>
      <c r="Y494" s="32"/>
      <c r="Z494" s="32"/>
      <c r="AA494" s="35"/>
      <c r="AB494" s="38"/>
      <c r="AC494" s="35"/>
      <c r="AD494" s="35"/>
      <c r="AE494" s="35"/>
      <c r="AF494" s="35"/>
      <c r="AG494" s="50"/>
      <c r="AH494" s="50"/>
      <c r="AI494" s="50"/>
      <c r="AJ494" s="50"/>
      <c r="AK494" s="50"/>
      <c r="AL494" s="79"/>
      <c r="AM494" s="80"/>
      <c r="AN494" s="55"/>
      <c r="AO494" s="58"/>
      <c r="AP494" s="59"/>
      <c r="AQ494" s="59"/>
      <c r="AR494" s="59"/>
      <c r="AS494" s="46"/>
      <c r="AT494" s="58"/>
      <c r="AU494" s="58"/>
      <c r="AV494" s="58"/>
      <c r="AW494" s="58"/>
      <c r="AY494" s="51"/>
      <c r="AZ494" s="51"/>
      <c r="BA494" s="51"/>
      <c r="BB494" s="199"/>
      <c r="BC494" s="199"/>
    </row>
    <row r="495" spans="1:55" ht="65.099999999999994" hidden="1" customHeight="1">
      <c r="A495" s="33">
        <v>478</v>
      </c>
      <c r="B495" s="42"/>
      <c r="C495" s="42"/>
      <c r="D495" s="42"/>
      <c r="E495" s="42"/>
      <c r="F495" s="42"/>
      <c r="G495" s="42"/>
      <c r="H495" s="42"/>
      <c r="I495" s="167"/>
      <c r="J495" s="42"/>
      <c r="K495" s="35"/>
      <c r="L495" s="35"/>
      <c r="M495" s="35"/>
      <c r="N495" s="35"/>
      <c r="O495" s="35"/>
      <c r="P495" s="35"/>
      <c r="Q495" s="35"/>
      <c r="R495" s="43"/>
      <c r="S495" s="43"/>
      <c r="T495" s="42"/>
      <c r="U495" s="42"/>
      <c r="V495" s="36"/>
      <c r="W495" s="36"/>
      <c r="X495" s="49"/>
      <c r="Y495" s="32"/>
      <c r="Z495" s="32"/>
      <c r="AA495" s="35"/>
      <c r="AB495" s="38"/>
      <c r="AC495" s="35"/>
      <c r="AD495" s="35"/>
      <c r="AE495" s="35"/>
      <c r="AF495" s="35"/>
      <c r="AG495" s="50"/>
      <c r="AH495" s="50"/>
      <c r="AI495" s="50"/>
      <c r="AJ495" s="50"/>
      <c r="AK495" s="50"/>
      <c r="AL495" s="79"/>
      <c r="AM495" s="80"/>
      <c r="AN495" s="55"/>
      <c r="AO495" s="58"/>
      <c r="AP495" s="59"/>
      <c r="AQ495" s="59"/>
      <c r="AR495" s="59"/>
      <c r="AS495" s="46"/>
      <c r="AT495" s="58"/>
      <c r="AU495" s="58"/>
      <c r="AV495" s="58"/>
      <c r="AW495" s="58"/>
      <c r="AY495" s="51"/>
      <c r="AZ495" s="51"/>
      <c r="BA495" s="51"/>
      <c r="BB495" s="199"/>
      <c r="BC495" s="199"/>
    </row>
    <row r="496" spans="1:55" ht="65.099999999999994" hidden="1" customHeight="1">
      <c r="A496" s="33">
        <v>479</v>
      </c>
      <c r="B496" s="42"/>
      <c r="C496" s="42"/>
      <c r="D496" s="42"/>
      <c r="E496" s="42"/>
      <c r="F496" s="42"/>
      <c r="G496" s="42"/>
      <c r="H496" s="42"/>
      <c r="I496" s="167"/>
      <c r="J496" s="42"/>
      <c r="K496" s="35"/>
      <c r="L496" s="35"/>
      <c r="M496" s="35"/>
      <c r="N496" s="35"/>
      <c r="O496" s="35"/>
      <c r="P496" s="35"/>
      <c r="Q496" s="35"/>
      <c r="R496" s="43"/>
      <c r="S496" s="43"/>
      <c r="T496" s="42"/>
      <c r="U496" s="42"/>
      <c r="V496" s="36"/>
      <c r="W496" s="36"/>
      <c r="X496" s="49"/>
      <c r="Y496" s="32"/>
      <c r="Z496" s="32"/>
      <c r="AA496" s="35"/>
      <c r="AB496" s="38"/>
      <c r="AC496" s="35"/>
      <c r="AD496" s="35"/>
      <c r="AE496" s="35"/>
      <c r="AF496" s="35"/>
      <c r="AG496" s="50"/>
      <c r="AH496" s="50"/>
      <c r="AI496" s="50"/>
      <c r="AJ496" s="50"/>
      <c r="AK496" s="50"/>
      <c r="AL496" s="79"/>
      <c r="AM496" s="80"/>
      <c r="AN496" s="55"/>
      <c r="AO496" s="58"/>
      <c r="AP496" s="59"/>
      <c r="AQ496" s="59"/>
      <c r="AR496" s="59"/>
      <c r="AS496" s="46"/>
      <c r="AT496" s="58"/>
      <c r="AU496" s="58"/>
      <c r="AV496" s="58"/>
      <c r="AW496" s="58"/>
      <c r="AY496" s="51"/>
      <c r="AZ496" s="51"/>
      <c r="BA496" s="51"/>
      <c r="BB496" s="199"/>
      <c r="BC496" s="199"/>
    </row>
    <row r="497" spans="1:55" ht="65.099999999999994" hidden="1" customHeight="1">
      <c r="A497" s="33">
        <v>480</v>
      </c>
      <c r="B497" s="42"/>
      <c r="C497" s="42"/>
      <c r="D497" s="42"/>
      <c r="E497" s="42"/>
      <c r="F497" s="42"/>
      <c r="G497" s="42"/>
      <c r="H497" s="42"/>
      <c r="I497" s="167"/>
      <c r="J497" s="42"/>
      <c r="K497" s="35"/>
      <c r="L497" s="35"/>
      <c r="M497" s="35"/>
      <c r="N497" s="35"/>
      <c r="O497" s="35"/>
      <c r="P497" s="35"/>
      <c r="Q497" s="35"/>
      <c r="R497" s="43"/>
      <c r="S497" s="43"/>
      <c r="T497" s="42"/>
      <c r="U497" s="42"/>
      <c r="V497" s="36"/>
      <c r="W497" s="36"/>
      <c r="X497" s="49"/>
      <c r="Y497" s="32"/>
      <c r="Z497" s="32"/>
      <c r="AA497" s="35"/>
      <c r="AB497" s="38"/>
      <c r="AC497" s="35"/>
      <c r="AD497" s="35"/>
      <c r="AE497" s="35"/>
      <c r="AF497" s="35"/>
      <c r="AG497" s="50"/>
      <c r="AH497" s="50"/>
      <c r="AI497" s="50"/>
      <c r="AJ497" s="50"/>
      <c r="AK497" s="50"/>
      <c r="AL497" s="79"/>
      <c r="AM497" s="80"/>
      <c r="AN497" s="55"/>
      <c r="AO497" s="58"/>
      <c r="AP497" s="59"/>
      <c r="AQ497" s="59"/>
      <c r="AR497" s="59"/>
      <c r="AS497" s="46"/>
      <c r="AT497" s="58"/>
      <c r="AU497" s="58"/>
      <c r="AV497" s="58"/>
      <c r="AW497" s="58"/>
      <c r="AY497" s="51"/>
      <c r="AZ497" s="51"/>
      <c r="BA497" s="51"/>
      <c r="BB497" s="199"/>
      <c r="BC497" s="199"/>
    </row>
    <row r="498" spans="1:55" ht="65.099999999999994" hidden="1" customHeight="1">
      <c r="A498" s="33">
        <v>481</v>
      </c>
      <c r="B498" s="42"/>
      <c r="C498" s="42"/>
      <c r="D498" s="42"/>
      <c r="E498" s="42"/>
      <c r="F498" s="42"/>
      <c r="G498" s="42"/>
      <c r="H498" s="42"/>
      <c r="I498" s="167"/>
      <c r="J498" s="42"/>
      <c r="K498" s="35"/>
      <c r="L498" s="35"/>
      <c r="M498" s="35"/>
      <c r="N498" s="35"/>
      <c r="O498" s="35"/>
      <c r="P498" s="35"/>
      <c r="Q498" s="35"/>
      <c r="R498" s="43"/>
      <c r="S498" s="43"/>
      <c r="T498" s="42"/>
      <c r="U498" s="42"/>
      <c r="V498" s="36"/>
      <c r="W498" s="36"/>
      <c r="X498" s="49"/>
      <c r="Y498" s="32"/>
      <c r="Z498" s="32"/>
      <c r="AA498" s="35"/>
      <c r="AB498" s="38"/>
      <c r="AC498" s="35"/>
      <c r="AD498" s="35"/>
      <c r="AE498" s="35"/>
      <c r="AF498" s="35"/>
      <c r="AG498" s="50"/>
      <c r="AH498" s="50"/>
      <c r="AI498" s="50"/>
      <c r="AJ498" s="50"/>
      <c r="AK498" s="50"/>
      <c r="AL498" s="79"/>
      <c r="AM498" s="80"/>
      <c r="AN498" s="55"/>
      <c r="AO498" s="58"/>
      <c r="AP498" s="59"/>
      <c r="AQ498" s="59"/>
      <c r="AR498" s="59"/>
      <c r="AS498" s="46"/>
      <c r="AT498" s="58"/>
      <c r="AU498" s="58"/>
      <c r="AV498" s="58"/>
      <c r="AW498" s="58"/>
      <c r="AY498" s="51"/>
      <c r="AZ498" s="51"/>
      <c r="BA498" s="51"/>
      <c r="BB498" s="199"/>
      <c r="BC498" s="199"/>
    </row>
    <row r="499" spans="1:55" ht="65.099999999999994" hidden="1" customHeight="1">
      <c r="A499" s="33">
        <v>482</v>
      </c>
      <c r="B499" s="42"/>
      <c r="C499" s="42"/>
      <c r="D499" s="42"/>
      <c r="E499" s="42"/>
      <c r="F499" s="42"/>
      <c r="G499" s="42"/>
      <c r="H499" s="42"/>
      <c r="I499" s="167"/>
      <c r="J499" s="42"/>
      <c r="K499" s="35"/>
      <c r="L499" s="35"/>
      <c r="M499" s="35"/>
      <c r="N499" s="35"/>
      <c r="O499" s="35"/>
      <c r="P499" s="35"/>
      <c r="Q499" s="35"/>
      <c r="R499" s="43"/>
      <c r="S499" s="43"/>
      <c r="T499" s="42"/>
      <c r="U499" s="42"/>
      <c r="V499" s="36"/>
      <c r="W499" s="36"/>
      <c r="X499" s="49"/>
      <c r="Y499" s="32"/>
      <c r="Z499" s="32"/>
      <c r="AA499" s="35"/>
      <c r="AB499" s="38"/>
      <c r="AC499" s="35"/>
      <c r="AD499" s="35"/>
      <c r="AE499" s="35"/>
      <c r="AF499" s="35"/>
      <c r="AG499" s="50"/>
      <c r="AH499" s="50"/>
      <c r="AI499" s="50"/>
      <c r="AJ499" s="50"/>
      <c r="AK499" s="50"/>
      <c r="AL499" s="79"/>
      <c r="AM499" s="80"/>
      <c r="AN499" s="55"/>
      <c r="AO499" s="58"/>
      <c r="AP499" s="59"/>
      <c r="AQ499" s="59"/>
      <c r="AR499" s="59"/>
      <c r="AS499" s="46"/>
      <c r="AT499" s="58"/>
      <c r="AU499" s="58"/>
      <c r="AV499" s="58"/>
      <c r="AW499" s="58"/>
      <c r="AY499" s="51"/>
      <c r="AZ499" s="51"/>
      <c r="BA499" s="51"/>
      <c r="BB499" s="199"/>
      <c r="BC499" s="199"/>
    </row>
    <row r="500" spans="1:55" ht="65.099999999999994" hidden="1" customHeight="1">
      <c r="A500" s="33">
        <v>483</v>
      </c>
      <c r="B500" s="42"/>
      <c r="C500" s="42"/>
      <c r="D500" s="42"/>
      <c r="E500" s="42"/>
      <c r="F500" s="42"/>
      <c r="G500" s="42"/>
      <c r="H500" s="42"/>
      <c r="I500" s="167"/>
      <c r="J500" s="42"/>
      <c r="K500" s="35"/>
      <c r="L500" s="35"/>
      <c r="M500" s="35"/>
      <c r="N500" s="35"/>
      <c r="O500" s="35"/>
      <c r="P500" s="35"/>
      <c r="Q500" s="35"/>
      <c r="R500" s="43"/>
      <c r="S500" s="43"/>
      <c r="T500" s="42"/>
      <c r="U500" s="42"/>
      <c r="V500" s="36"/>
      <c r="W500" s="36"/>
      <c r="X500" s="49"/>
      <c r="Y500" s="32"/>
      <c r="Z500" s="32"/>
      <c r="AA500" s="35"/>
      <c r="AB500" s="38"/>
      <c r="AC500" s="35"/>
      <c r="AD500" s="35"/>
      <c r="AE500" s="35"/>
      <c r="AF500" s="35"/>
      <c r="AG500" s="50"/>
      <c r="AH500" s="50"/>
      <c r="AI500" s="50"/>
      <c r="AJ500" s="50"/>
      <c r="AK500" s="50"/>
      <c r="AL500" s="79"/>
      <c r="AM500" s="80"/>
      <c r="AN500" s="55"/>
      <c r="AO500" s="58"/>
      <c r="AP500" s="59"/>
      <c r="AQ500" s="59"/>
      <c r="AR500" s="59"/>
      <c r="AS500" s="46"/>
      <c r="AT500" s="58"/>
      <c r="AU500" s="58"/>
      <c r="AV500" s="58"/>
      <c r="AW500" s="58"/>
      <c r="AY500" s="51"/>
      <c r="AZ500" s="51"/>
      <c r="BA500" s="51"/>
      <c r="BB500" s="199"/>
      <c r="BC500" s="199"/>
    </row>
    <row r="501" spans="1:55" ht="65.099999999999994" hidden="1" customHeight="1">
      <c r="A501" s="33">
        <v>484</v>
      </c>
      <c r="B501" s="42"/>
      <c r="C501" s="42"/>
      <c r="D501" s="42"/>
      <c r="E501" s="42"/>
      <c r="F501" s="42"/>
      <c r="G501" s="42"/>
      <c r="H501" s="42"/>
      <c r="I501" s="167"/>
      <c r="J501" s="42"/>
      <c r="K501" s="35"/>
      <c r="L501" s="35"/>
      <c r="M501" s="35"/>
      <c r="N501" s="35"/>
      <c r="O501" s="35"/>
      <c r="P501" s="35"/>
      <c r="Q501" s="35"/>
      <c r="R501" s="43"/>
      <c r="S501" s="43"/>
      <c r="T501" s="42"/>
      <c r="U501" s="42"/>
      <c r="V501" s="36"/>
      <c r="W501" s="36"/>
      <c r="X501" s="49"/>
      <c r="Y501" s="32"/>
      <c r="Z501" s="32"/>
      <c r="AA501" s="35"/>
      <c r="AB501" s="38"/>
      <c r="AC501" s="35"/>
      <c r="AD501" s="35"/>
      <c r="AE501" s="35"/>
      <c r="AF501" s="35"/>
      <c r="AG501" s="50"/>
      <c r="AH501" s="50"/>
      <c r="AI501" s="50"/>
      <c r="AJ501" s="50"/>
      <c r="AK501" s="50"/>
      <c r="AL501" s="79"/>
      <c r="AM501" s="80"/>
      <c r="AN501" s="55"/>
      <c r="AO501" s="58"/>
      <c r="AP501" s="59"/>
      <c r="AQ501" s="59"/>
      <c r="AR501" s="59"/>
      <c r="AS501" s="46"/>
      <c r="AT501" s="58"/>
      <c r="AU501" s="58"/>
      <c r="AV501" s="58"/>
      <c r="AW501" s="58"/>
      <c r="AY501" s="51"/>
      <c r="AZ501" s="51"/>
      <c r="BA501" s="51"/>
      <c r="BB501" s="199"/>
      <c r="BC501" s="199"/>
    </row>
    <row r="502" spans="1:55" ht="65.099999999999994" hidden="1" customHeight="1">
      <c r="A502" s="33">
        <v>485</v>
      </c>
      <c r="B502" s="42"/>
      <c r="C502" s="42"/>
      <c r="D502" s="42"/>
      <c r="E502" s="42"/>
      <c r="F502" s="42"/>
      <c r="G502" s="42"/>
      <c r="H502" s="42"/>
      <c r="I502" s="167"/>
      <c r="J502" s="42"/>
      <c r="K502" s="35"/>
      <c r="L502" s="35"/>
      <c r="M502" s="35"/>
      <c r="N502" s="35"/>
      <c r="O502" s="35"/>
      <c r="P502" s="35"/>
      <c r="Q502" s="35"/>
      <c r="R502" s="43"/>
      <c r="S502" s="43"/>
      <c r="T502" s="42"/>
      <c r="U502" s="42"/>
      <c r="V502" s="36"/>
      <c r="W502" s="36"/>
      <c r="X502" s="49"/>
      <c r="Y502" s="32"/>
      <c r="Z502" s="32"/>
      <c r="AA502" s="35"/>
      <c r="AB502" s="38"/>
      <c r="AC502" s="35"/>
      <c r="AD502" s="35"/>
      <c r="AE502" s="35"/>
      <c r="AF502" s="35"/>
      <c r="AG502" s="50"/>
      <c r="AH502" s="50"/>
      <c r="AI502" s="50"/>
      <c r="AJ502" s="50"/>
      <c r="AK502" s="50"/>
      <c r="AL502" s="79"/>
      <c r="AM502" s="80"/>
      <c r="AN502" s="55"/>
      <c r="AO502" s="58"/>
      <c r="AP502" s="59"/>
      <c r="AQ502" s="59"/>
      <c r="AR502" s="59"/>
      <c r="AS502" s="46"/>
      <c r="AT502" s="58"/>
      <c r="AU502" s="58"/>
      <c r="AV502" s="58"/>
      <c r="AW502" s="58"/>
      <c r="AY502" s="51"/>
      <c r="AZ502" s="51"/>
      <c r="BA502" s="51"/>
      <c r="BB502" s="199"/>
      <c r="BC502" s="199"/>
    </row>
    <row r="503" spans="1:55" ht="65.099999999999994" hidden="1" customHeight="1">
      <c r="A503" s="33">
        <v>486</v>
      </c>
      <c r="B503" s="42"/>
      <c r="C503" s="42"/>
      <c r="D503" s="42"/>
      <c r="E503" s="42"/>
      <c r="F503" s="42"/>
      <c r="G503" s="42"/>
      <c r="H503" s="42"/>
      <c r="I503" s="167"/>
      <c r="J503" s="42"/>
      <c r="K503" s="35"/>
      <c r="L503" s="35"/>
      <c r="M503" s="35"/>
      <c r="N503" s="35"/>
      <c r="O503" s="35"/>
      <c r="P503" s="35"/>
      <c r="Q503" s="35"/>
      <c r="R503" s="43"/>
      <c r="S503" s="43"/>
      <c r="T503" s="42"/>
      <c r="U503" s="42"/>
      <c r="V503" s="36"/>
      <c r="W503" s="36"/>
      <c r="X503" s="49"/>
      <c r="Y503" s="32"/>
      <c r="Z503" s="32"/>
      <c r="AA503" s="35"/>
      <c r="AB503" s="38"/>
      <c r="AC503" s="35"/>
      <c r="AD503" s="35"/>
      <c r="AE503" s="35"/>
      <c r="AF503" s="35"/>
      <c r="AG503" s="50"/>
      <c r="AH503" s="50"/>
      <c r="AI503" s="50"/>
      <c r="AJ503" s="50"/>
      <c r="AK503" s="50"/>
      <c r="AL503" s="79"/>
      <c r="AM503" s="80"/>
      <c r="AN503" s="55"/>
      <c r="AO503" s="58"/>
      <c r="AP503" s="59"/>
      <c r="AQ503" s="59"/>
      <c r="AR503" s="59"/>
      <c r="AS503" s="46"/>
      <c r="AT503" s="58"/>
      <c r="AU503" s="58"/>
      <c r="AV503" s="58"/>
      <c r="AW503" s="58"/>
      <c r="AY503" s="51"/>
      <c r="AZ503" s="51"/>
      <c r="BA503" s="51"/>
      <c r="BB503" s="199"/>
      <c r="BC503" s="199"/>
    </row>
    <row r="504" spans="1:55" ht="65.099999999999994" hidden="1" customHeight="1">
      <c r="A504" s="33">
        <v>487</v>
      </c>
      <c r="B504" s="42"/>
      <c r="C504" s="42"/>
      <c r="D504" s="42"/>
      <c r="E504" s="42"/>
      <c r="F504" s="42"/>
      <c r="G504" s="42"/>
      <c r="H504" s="42"/>
      <c r="I504" s="167"/>
      <c r="J504" s="42"/>
      <c r="K504" s="35"/>
      <c r="L504" s="35"/>
      <c r="M504" s="35"/>
      <c r="N504" s="35"/>
      <c r="O504" s="35"/>
      <c r="P504" s="35"/>
      <c r="Q504" s="35"/>
      <c r="R504" s="43"/>
      <c r="S504" s="43"/>
      <c r="T504" s="42"/>
      <c r="U504" s="42"/>
      <c r="V504" s="36"/>
      <c r="W504" s="36"/>
      <c r="X504" s="49"/>
      <c r="Y504" s="32"/>
      <c r="Z504" s="32"/>
      <c r="AA504" s="35"/>
      <c r="AB504" s="38"/>
      <c r="AC504" s="35"/>
      <c r="AD504" s="35"/>
      <c r="AE504" s="35"/>
      <c r="AF504" s="35"/>
      <c r="AG504" s="50"/>
      <c r="AH504" s="50"/>
      <c r="AI504" s="50"/>
      <c r="AJ504" s="50"/>
      <c r="AK504" s="50"/>
      <c r="AL504" s="79"/>
      <c r="AM504" s="80"/>
      <c r="AN504" s="55"/>
      <c r="AO504" s="58"/>
      <c r="AP504" s="59"/>
      <c r="AQ504" s="59"/>
      <c r="AR504" s="59"/>
      <c r="AS504" s="46"/>
      <c r="AT504" s="58"/>
      <c r="AU504" s="58"/>
      <c r="AV504" s="58"/>
      <c r="AW504" s="58"/>
      <c r="AY504" s="51"/>
      <c r="AZ504" s="51"/>
      <c r="BA504" s="51"/>
      <c r="BB504" s="199"/>
      <c r="BC504" s="199"/>
    </row>
    <row r="505" spans="1:55" ht="65.099999999999994" hidden="1" customHeight="1">
      <c r="A505" s="33">
        <v>488</v>
      </c>
      <c r="B505" s="42"/>
      <c r="C505" s="42"/>
      <c r="D505" s="42"/>
      <c r="E505" s="42"/>
      <c r="F505" s="42"/>
      <c r="G505" s="42"/>
      <c r="H505" s="42"/>
      <c r="I505" s="167"/>
      <c r="J505" s="42"/>
      <c r="K505" s="35"/>
      <c r="L505" s="35"/>
      <c r="M505" s="35"/>
      <c r="N505" s="35"/>
      <c r="O505" s="35"/>
      <c r="P505" s="35"/>
      <c r="Q505" s="35"/>
      <c r="R505" s="43"/>
      <c r="S505" s="43"/>
      <c r="T505" s="42"/>
      <c r="U505" s="42"/>
      <c r="V505" s="36"/>
      <c r="W505" s="36"/>
      <c r="X505" s="49"/>
      <c r="Y505" s="32"/>
      <c r="Z505" s="32"/>
      <c r="AA505" s="35"/>
      <c r="AB505" s="38"/>
      <c r="AC505" s="35"/>
      <c r="AD505" s="35"/>
      <c r="AE505" s="35"/>
      <c r="AF505" s="35"/>
      <c r="AG505" s="50"/>
      <c r="AH505" s="50"/>
      <c r="AI505" s="50"/>
      <c r="AJ505" s="50"/>
      <c r="AK505" s="50"/>
      <c r="AL505" s="79"/>
      <c r="AM505" s="80"/>
      <c r="AN505" s="55"/>
      <c r="AO505" s="58"/>
      <c r="AP505" s="59"/>
      <c r="AQ505" s="59"/>
      <c r="AR505" s="59"/>
      <c r="AS505" s="46"/>
      <c r="AT505" s="58"/>
      <c r="AU505" s="58"/>
      <c r="AV505" s="58"/>
      <c r="AW505" s="58"/>
      <c r="AY505" s="51"/>
      <c r="AZ505" s="51"/>
      <c r="BA505" s="51"/>
      <c r="BB505" s="199"/>
      <c r="BC505" s="199"/>
    </row>
    <row r="506" spans="1:55" ht="65.099999999999994" hidden="1" customHeight="1">
      <c r="A506" s="33">
        <v>489</v>
      </c>
      <c r="B506" s="42"/>
      <c r="C506" s="42"/>
      <c r="D506" s="42"/>
      <c r="E506" s="42"/>
      <c r="F506" s="42"/>
      <c r="G506" s="42"/>
      <c r="H506" s="42"/>
      <c r="I506" s="167"/>
      <c r="J506" s="42"/>
      <c r="K506" s="35"/>
      <c r="L506" s="35"/>
      <c r="M506" s="35"/>
      <c r="N506" s="35"/>
      <c r="O506" s="35"/>
      <c r="P506" s="35"/>
      <c r="Q506" s="35"/>
      <c r="R506" s="43"/>
      <c r="S506" s="43"/>
      <c r="T506" s="42"/>
      <c r="U506" s="42"/>
      <c r="V506" s="36"/>
      <c r="W506" s="36"/>
      <c r="X506" s="49"/>
      <c r="Y506" s="32"/>
      <c r="Z506" s="32"/>
      <c r="AA506" s="35"/>
      <c r="AB506" s="38"/>
      <c r="AC506" s="35"/>
      <c r="AD506" s="35"/>
      <c r="AE506" s="35"/>
      <c r="AF506" s="35"/>
      <c r="AG506" s="50"/>
      <c r="AH506" s="50"/>
      <c r="AI506" s="50"/>
      <c r="AJ506" s="50"/>
      <c r="AK506" s="50"/>
      <c r="AL506" s="79"/>
      <c r="AM506" s="80"/>
      <c r="AN506" s="55"/>
      <c r="AO506" s="58"/>
      <c r="AP506" s="59"/>
      <c r="AQ506" s="59"/>
      <c r="AR506" s="59"/>
      <c r="AS506" s="46"/>
      <c r="AT506" s="58"/>
      <c r="AU506" s="58"/>
      <c r="AV506" s="58"/>
      <c r="AW506" s="58"/>
      <c r="AY506" s="51"/>
      <c r="AZ506" s="51"/>
      <c r="BA506" s="51"/>
      <c r="BB506" s="199"/>
      <c r="BC506" s="199"/>
    </row>
    <row r="507" spans="1:55" ht="65.099999999999994" hidden="1" customHeight="1">
      <c r="A507" s="33">
        <v>490</v>
      </c>
      <c r="B507" s="42"/>
      <c r="C507" s="42"/>
      <c r="D507" s="42"/>
      <c r="E507" s="42"/>
      <c r="F507" s="42"/>
      <c r="G507" s="42"/>
      <c r="H507" s="42"/>
      <c r="I507" s="167"/>
      <c r="J507" s="42"/>
      <c r="K507" s="35"/>
      <c r="L507" s="35"/>
      <c r="M507" s="35"/>
      <c r="N507" s="35"/>
      <c r="O507" s="35"/>
      <c r="P507" s="35"/>
      <c r="Q507" s="35"/>
      <c r="R507" s="43"/>
      <c r="S507" s="43"/>
      <c r="T507" s="42"/>
      <c r="U507" s="42"/>
      <c r="V507" s="36"/>
      <c r="W507" s="36"/>
      <c r="X507" s="49"/>
      <c r="Y507" s="32"/>
      <c r="Z507" s="32"/>
      <c r="AA507" s="35"/>
      <c r="AB507" s="38"/>
      <c r="AC507" s="35"/>
      <c r="AD507" s="35"/>
      <c r="AE507" s="35"/>
      <c r="AF507" s="35"/>
      <c r="AG507" s="50"/>
      <c r="AH507" s="50"/>
      <c r="AI507" s="50"/>
      <c r="AJ507" s="50"/>
      <c r="AK507" s="50"/>
      <c r="AL507" s="79"/>
      <c r="AM507" s="80"/>
      <c r="AN507" s="55"/>
      <c r="AO507" s="58"/>
      <c r="AP507" s="59"/>
      <c r="AQ507" s="59"/>
      <c r="AR507" s="59"/>
      <c r="AS507" s="46"/>
      <c r="AT507" s="58"/>
      <c r="AU507" s="58"/>
      <c r="AV507" s="58"/>
      <c r="AW507" s="58"/>
      <c r="AY507" s="51"/>
      <c r="AZ507" s="51"/>
      <c r="BA507" s="51"/>
      <c r="BB507" s="199"/>
      <c r="BC507" s="199"/>
    </row>
    <row r="508" spans="1:55" ht="65.099999999999994" hidden="1" customHeight="1">
      <c r="A508" s="33">
        <v>491</v>
      </c>
      <c r="B508" s="42"/>
      <c r="C508" s="42"/>
      <c r="D508" s="42"/>
      <c r="E508" s="42"/>
      <c r="F508" s="42"/>
      <c r="G508" s="42"/>
      <c r="H508" s="42"/>
      <c r="I508" s="167"/>
      <c r="J508" s="42"/>
      <c r="K508" s="35"/>
      <c r="L508" s="35"/>
      <c r="M508" s="35"/>
      <c r="N508" s="35"/>
      <c r="O508" s="35"/>
      <c r="P508" s="35"/>
      <c r="Q508" s="35"/>
      <c r="R508" s="43"/>
      <c r="S508" s="43"/>
      <c r="T508" s="42"/>
      <c r="U508" s="42"/>
      <c r="V508" s="36"/>
      <c r="W508" s="36"/>
      <c r="X508" s="49"/>
      <c r="Y508" s="32"/>
      <c r="Z508" s="32"/>
      <c r="AA508" s="35"/>
      <c r="AB508" s="38"/>
      <c r="AC508" s="35"/>
      <c r="AD508" s="35"/>
      <c r="AE508" s="35"/>
      <c r="AF508" s="35"/>
      <c r="AG508" s="50"/>
      <c r="AH508" s="50"/>
      <c r="AI508" s="50"/>
      <c r="AJ508" s="50"/>
      <c r="AK508" s="50"/>
      <c r="AL508" s="79"/>
      <c r="AM508" s="80"/>
      <c r="AN508" s="55"/>
      <c r="AO508" s="58"/>
      <c r="AP508" s="59"/>
      <c r="AQ508" s="59"/>
      <c r="AR508" s="59"/>
      <c r="AS508" s="46"/>
      <c r="AT508" s="58"/>
      <c r="AU508" s="58"/>
      <c r="AV508" s="58"/>
      <c r="AW508" s="58"/>
      <c r="AY508" s="51"/>
      <c r="AZ508" s="51"/>
      <c r="BA508" s="51"/>
      <c r="BB508" s="199"/>
      <c r="BC508" s="199"/>
    </row>
    <row r="509" spans="1:55" ht="65.099999999999994" hidden="1" customHeight="1">
      <c r="A509" s="33">
        <v>492</v>
      </c>
      <c r="B509" s="42"/>
      <c r="C509" s="42"/>
      <c r="D509" s="42"/>
      <c r="E509" s="42"/>
      <c r="F509" s="42"/>
      <c r="G509" s="42"/>
      <c r="H509" s="42"/>
      <c r="I509" s="167"/>
      <c r="J509" s="42"/>
      <c r="K509" s="35"/>
      <c r="L509" s="35"/>
      <c r="M509" s="35"/>
      <c r="N509" s="35"/>
      <c r="O509" s="35"/>
      <c r="P509" s="35"/>
      <c r="Q509" s="35"/>
      <c r="R509" s="43"/>
      <c r="S509" s="43"/>
      <c r="T509" s="42"/>
      <c r="U509" s="42"/>
      <c r="V509" s="36"/>
      <c r="W509" s="36"/>
      <c r="X509" s="49"/>
      <c r="Y509" s="32"/>
      <c r="Z509" s="32"/>
      <c r="AA509" s="35"/>
      <c r="AB509" s="38"/>
      <c r="AC509" s="35"/>
      <c r="AD509" s="35"/>
      <c r="AE509" s="35"/>
      <c r="AF509" s="35"/>
      <c r="AG509" s="50"/>
      <c r="AH509" s="50"/>
      <c r="AI509" s="50"/>
      <c r="AJ509" s="50"/>
      <c r="AK509" s="50"/>
      <c r="AL509" s="79"/>
      <c r="AM509" s="80"/>
      <c r="AN509" s="55"/>
      <c r="AO509" s="58"/>
      <c r="AP509" s="59"/>
      <c r="AQ509" s="59"/>
      <c r="AR509" s="59"/>
      <c r="AS509" s="46"/>
      <c r="AT509" s="58"/>
      <c r="AU509" s="58"/>
      <c r="AV509" s="58"/>
      <c r="AW509" s="58"/>
      <c r="AY509" s="51"/>
      <c r="AZ509" s="51"/>
      <c r="BA509" s="51"/>
      <c r="BB509" s="199"/>
      <c r="BC509" s="199"/>
    </row>
    <row r="510" spans="1:55" ht="65.099999999999994" hidden="1" customHeight="1">
      <c r="A510" s="33">
        <v>493</v>
      </c>
      <c r="B510" s="42"/>
      <c r="C510" s="42"/>
      <c r="D510" s="42"/>
      <c r="E510" s="42"/>
      <c r="F510" s="42"/>
      <c r="G510" s="42"/>
      <c r="H510" s="42"/>
      <c r="I510" s="167"/>
      <c r="J510" s="42"/>
      <c r="K510" s="35"/>
      <c r="L510" s="35"/>
      <c r="M510" s="35"/>
      <c r="N510" s="35"/>
      <c r="O510" s="35"/>
      <c r="P510" s="35"/>
      <c r="Q510" s="35"/>
      <c r="R510" s="43"/>
      <c r="S510" s="43"/>
      <c r="T510" s="42"/>
      <c r="U510" s="42"/>
      <c r="V510" s="36"/>
      <c r="W510" s="36"/>
      <c r="X510" s="49"/>
      <c r="Y510" s="32"/>
      <c r="Z510" s="32"/>
      <c r="AA510" s="35"/>
      <c r="AB510" s="38"/>
      <c r="AC510" s="35"/>
      <c r="AD510" s="35"/>
      <c r="AE510" s="35"/>
      <c r="AF510" s="35"/>
      <c r="AG510" s="50"/>
      <c r="AH510" s="50"/>
      <c r="AI510" s="50"/>
      <c r="AJ510" s="50"/>
      <c r="AK510" s="50"/>
      <c r="AL510" s="79"/>
      <c r="AM510" s="80"/>
      <c r="AN510" s="55"/>
      <c r="AO510" s="58"/>
      <c r="AP510" s="59"/>
      <c r="AQ510" s="59"/>
      <c r="AR510" s="59"/>
      <c r="AS510" s="46"/>
      <c r="AT510" s="58"/>
      <c r="AU510" s="58"/>
      <c r="AV510" s="58"/>
      <c r="AW510" s="58"/>
      <c r="AY510" s="51"/>
      <c r="AZ510" s="51"/>
      <c r="BA510" s="51"/>
      <c r="BB510" s="199"/>
      <c r="BC510" s="199"/>
    </row>
    <row r="511" spans="1:55" ht="65.099999999999994" hidden="1" customHeight="1">
      <c r="A511" s="33">
        <v>494</v>
      </c>
      <c r="B511" s="42"/>
      <c r="C511" s="42"/>
      <c r="D511" s="42"/>
      <c r="E511" s="42"/>
      <c r="F511" s="42"/>
      <c r="G511" s="42"/>
      <c r="H511" s="42"/>
      <c r="I511" s="167"/>
      <c r="J511" s="42"/>
      <c r="K511" s="35"/>
      <c r="L511" s="35"/>
      <c r="M511" s="35"/>
      <c r="N511" s="35"/>
      <c r="O511" s="35"/>
      <c r="P511" s="35"/>
      <c r="Q511" s="35"/>
      <c r="R511" s="43"/>
      <c r="S511" s="43"/>
      <c r="T511" s="42"/>
      <c r="U511" s="42"/>
      <c r="V511" s="36"/>
      <c r="W511" s="36"/>
      <c r="X511" s="49"/>
      <c r="Y511" s="32"/>
      <c r="Z511" s="32"/>
      <c r="AA511" s="35"/>
      <c r="AB511" s="38"/>
      <c r="AC511" s="35"/>
      <c r="AD511" s="35"/>
      <c r="AE511" s="35"/>
      <c r="AF511" s="35"/>
      <c r="AG511" s="50"/>
      <c r="AH511" s="50"/>
      <c r="AI511" s="50"/>
      <c r="AJ511" s="50"/>
      <c r="AK511" s="50"/>
      <c r="AL511" s="79"/>
      <c r="AM511" s="80"/>
      <c r="AN511" s="55"/>
      <c r="AO511" s="58"/>
      <c r="AP511" s="59"/>
      <c r="AQ511" s="59"/>
      <c r="AR511" s="59"/>
      <c r="AS511" s="46"/>
      <c r="AT511" s="58"/>
      <c r="AU511" s="58"/>
      <c r="AV511" s="58"/>
      <c r="AW511" s="58"/>
      <c r="AY511" s="51"/>
      <c r="AZ511" s="51"/>
      <c r="BA511" s="51"/>
      <c r="BB511" s="199"/>
      <c r="BC511" s="199"/>
    </row>
    <row r="512" spans="1:55" ht="65.099999999999994" hidden="1" customHeight="1">
      <c r="A512" s="33">
        <v>495</v>
      </c>
      <c r="B512" s="42"/>
      <c r="C512" s="42"/>
      <c r="D512" s="42"/>
      <c r="E512" s="42"/>
      <c r="F512" s="42"/>
      <c r="G512" s="42"/>
      <c r="H512" s="42"/>
      <c r="I512" s="167"/>
      <c r="J512" s="42"/>
      <c r="K512" s="35"/>
      <c r="L512" s="35"/>
      <c r="M512" s="35"/>
      <c r="N512" s="35"/>
      <c r="O512" s="35"/>
      <c r="P512" s="35"/>
      <c r="Q512" s="35"/>
      <c r="R512" s="43"/>
      <c r="S512" s="43"/>
      <c r="T512" s="42"/>
      <c r="U512" s="42"/>
      <c r="V512" s="36"/>
      <c r="W512" s="36"/>
      <c r="X512" s="49"/>
      <c r="Y512" s="32"/>
      <c r="Z512" s="32"/>
      <c r="AA512" s="35"/>
      <c r="AB512" s="38"/>
      <c r="AC512" s="35"/>
      <c r="AD512" s="35"/>
      <c r="AE512" s="35"/>
      <c r="AF512" s="35"/>
      <c r="AG512" s="50"/>
      <c r="AH512" s="50"/>
      <c r="AI512" s="50"/>
      <c r="AJ512" s="50"/>
      <c r="AK512" s="50"/>
      <c r="AL512" s="79"/>
      <c r="AM512" s="80"/>
      <c r="AN512" s="55"/>
      <c r="AO512" s="58"/>
      <c r="AP512" s="59"/>
      <c r="AQ512" s="59"/>
      <c r="AR512" s="59"/>
      <c r="AS512" s="46"/>
      <c r="AT512" s="58"/>
      <c r="AU512" s="58"/>
      <c r="AV512" s="58"/>
      <c r="AW512" s="58"/>
      <c r="AY512" s="51"/>
      <c r="AZ512" s="51"/>
      <c r="BA512" s="51"/>
      <c r="BB512" s="199"/>
      <c r="BC512" s="199"/>
    </row>
    <row r="513" spans="1:55" ht="65.099999999999994" hidden="1" customHeight="1">
      <c r="A513" s="33">
        <v>496</v>
      </c>
      <c r="B513" s="42"/>
      <c r="C513" s="42"/>
      <c r="D513" s="42"/>
      <c r="E513" s="42"/>
      <c r="F513" s="42"/>
      <c r="G513" s="42"/>
      <c r="H513" s="42"/>
      <c r="I513" s="167"/>
      <c r="J513" s="42"/>
      <c r="K513" s="35"/>
      <c r="L513" s="35"/>
      <c r="M513" s="35"/>
      <c r="N513" s="35"/>
      <c r="O513" s="35"/>
      <c r="P513" s="35"/>
      <c r="Q513" s="35"/>
      <c r="R513" s="43"/>
      <c r="S513" s="43"/>
      <c r="T513" s="42"/>
      <c r="U513" s="42"/>
      <c r="V513" s="36"/>
      <c r="W513" s="36"/>
      <c r="X513" s="49"/>
      <c r="Y513" s="32"/>
      <c r="Z513" s="32"/>
      <c r="AA513" s="35"/>
      <c r="AB513" s="38"/>
      <c r="AC513" s="35"/>
      <c r="AD513" s="35"/>
      <c r="AE513" s="35"/>
      <c r="AF513" s="35"/>
      <c r="AG513" s="50"/>
      <c r="AH513" s="50"/>
      <c r="AI513" s="50"/>
      <c r="AJ513" s="50"/>
      <c r="AK513" s="50"/>
      <c r="AL513" s="79"/>
      <c r="AM513" s="80"/>
      <c r="AN513" s="55"/>
      <c r="AO513" s="58"/>
      <c r="AP513" s="59"/>
      <c r="AQ513" s="59"/>
      <c r="AR513" s="59"/>
      <c r="AS513" s="46"/>
      <c r="AT513" s="58"/>
      <c r="AU513" s="58"/>
      <c r="AV513" s="58"/>
      <c r="AW513" s="58"/>
      <c r="AY513" s="51"/>
      <c r="AZ513" s="51"/>
      <c r="BA513" s="51"/>
      <c r="BB513" s="199"/>
      <c r="BC513" s="199"/>
    </row>
    <row r="514" spans="1:55" ht="65.099999999999994" hidden="1" customHeight="1">
      <c r="A514" s="33">
        <v>497</v>
      </c>
      <c r="B514" s="42"/>
      <c r="C514" s="42"/>
      <c r="D514" s="42"/>
      <c r="E514" s="42"/>
      <c r="F514" s="42"/>
      <c r="G514" s="42"/>
      <c r="H514" s="42"/>
      <c r="I514" s="167"/>
      <c r="J514" s="42"/>
      <c r="K514" s="35"/>
      <c r="L514" s="35"/>
      <c r="M514" s="35"/>
      <c r="N514" s="35"/>
      <c r="O514" s="35"/>
      <c r="P514" s="35"/>
      <c r="Q514" s="35"/>
      <c r="R514" s="43"/>
      <c r="S514" s="43"/>
      <c r="T514" s="42"/>
      <c r="U514" s="42"/>
      <c r="V514" s="36"/>
      <c r="W514" s="36"/>
      <c r="X514" s="49"/>
      <c r="Y514" s="32"/>
      <c r="Z514" s="32"/>
      <c r="AA514" s="35"/>
      <c r="AB514" s="38"/>
      <c r="AC514" s="35"/>
      <c r="AD514" s="35"/>
      <c r="AE514" s="35"/>
      <c r="AF514" s="35"/>
      <c r="AG514" s="50"/>
      <c r="AH514" s="50"/>
      <c r="AI514" s="50"/>
      <c r="AJ514" s="50"/>
      <c r="AK514" s="50"/>
      <c r="AL514" s="79"/>
      <c r="AM514" s="80"/>
      <c r="AN514" s="55"/>
      <c r="AO514" s="58"/>
      <c r="AP514" s="59"/>
      <c r="AQ514" s="59"/>
      <c r="AR514" s="59"/>
      <c r="AS514" s="46"/>
      <c r="AT514" s="58"/>
      <c r="AU514" s="58"/>
      <c r="AV514" s="58"/>
      <c r="AW514" s="58"/>
      <c r="AY514" s="51"/>
      <c r="AZ514" s="51"/>
      <c r="BA514" s="51"/>
      <c r="BB514" s="199"/>
      <c r="BC514" s="199"/>
    </row>
    <row r="515" spans="1:55" ht="65.099999999999994" hidden="1" customHeight="1">
      <c r="A515" s="33">
        <v>498</v>
      </c>
      <c r="B515" s="42"/>
      <c r="C515" s="42"/>
      <c r="D515" s="42"/>
      <c r="E515" s="42"/>
      <c r="F515" s="42"/>
      <c r="G515" s="42"/>
      <c r="H515" s="42"/>
      <c r="I515" s="167"/>
      <c r="J515" s="42"/>
      <c r="K515" s="35"/>
      <c r="L515" s="35"/>
      <c r="M515" s="35"/>
      <c r="N515" s="35"/>
      <c r="O515" s="35"/>
      <c r="P515" s="35"/>
      <c r="Q515" s="35"/>
      <c r="R515" s="43"/>
      <c r="S515" s="43"/>
      <c r="T515" s="42"/>
      <c r="U515" s="42"/>
      <c r="V515" s="36"/>
      <c r="W515" s="36"/>
      <c r="X515" s="49"/>
      <c r="Y515" s="32"/>
      <c r="Z515" s="32"/>
      <c r="AA515" s="35"/>
      <c r="AB515" s="38"/>
      <c r="AC515" s="35"/>
      <c r="AD515" s="35"/>
      <c r="AE515" s="35"/>
      <c r="AF515" s="35"/>
      <c r="AG515" s="50"/>
      <c r="AH515" s="50"/>
      <c r="AI515" s="50"/>
      <c r="AJ515" s="50"/>
      <c r="AK515" s="50"/>
      <c r="AL515" s="79"/>
      <c r="AM515" s="80"/>
      <c r="AN515" s="55"/>
      <c r="AO515" s="58"/>
      <c r="AP515" s="59"/>
      <c r="AQ515" s="59"/>
      <c r="AR515" s="59"/>
      <c r="AS515" s="46"/>
      <c r="AT515" s="58"/>
      <c r="AU515" s="58"/>
      <c r="AV515" s="58"/>
      <c r="AW515" s="58"/>
      <c r="AY515" s="51"/>
      <c r="AZ515" s="51"/>
      <c r="BA515" s="51"/>
      <c r="BB515" s="199"/>
      <c r="BC515" s="199"/>
    </row>
    <row r="516" spans="1:55" ht="65.099999999999994" hidden="1" customHeight="1">
      <c r="A516" s="33">
        <v>499</v>
      </c>
      <c r="B516" s="42"/>
      <c r="C516" s="42"/>
      <c r="D516" s="42"/>
      <c r="E516" s="42"/>
      <c r="F516" s="42"/>
      <c r="G516" s="42"/>
      <c r="H516" s="42"/>
      <c r="I516" s="167"/>
      <c r="J516" s="42"/>
      <c r="K516" s="35"/>
      <c r="L516" s="35"/>
      <c r="M516" s="35"/>
      <c r="N516" s="35"/>
      <c r="O516" s="35"/>
      <c r="P516" s="35"/>
      <c r="Q516" s="35"/>
      <c r="R516" s="43"/>
      <c r="S516" s="43"/>
      <c r="T516" s="42"/>
      <c r="U516" s="42"/>
      <c r="V516" s="36"/>
      <c r="W516" s="36"/>
      <c r="X516" s="49"/>
      <c r="Y516" s="32"/>
      <c r="Z516" s="32"/>
      <c r="AA516" s="35"/>
      <c r="AB516" s="38"/>
      <c r="AC516" s="35"/>
      <c r="AD516" s="35"/>
      <c r="AE516" s="35"/>
      <c r="AF516" s="35"/>
      <c r="AG516" s="50"/>
      <c r="AH516" s="50"/>
      <c r="AI516" s="50"/>
      <c r="AJ516" s="50"/>
      <c r="AK516" s="50"/>
      <c r="AL516" s="79"/>
      <c r="AM516" s="80"/>
      <c r="AN516" s="55"/>
      <c r="AO516" s="58"/>
      <c r="AP516" s="59"/>
      <c r="AQ516" s="59"/>
      <c r="AR516" s="59"/>
      <c r="AS516" s="46"/>
      <c r="AT516" s="58"/>
      <c r="AU516" s="58"/>
      <c r="AV516" s="58"/>
      <c r="AW516" s="58"/>
      <c r="AY516" s="51"/>
      <c r="AZ516" s="51"/>
      <c r="BA516" s="51"/>
      <c r="BB516" s="199"/>
      <c r="BC516" s="199"/>
    </row>
    <row r="517" spans="1:55" ht="65.099999999999994" hidden="1" customHeight="1">
      <c r="A517" s="33">
        <v>500</v>
      </c>
      <c r="B517" s="42"/>
      <c r="C517" s="42"/>
      <c r="D517" s="42"/>
      <c r="E517" s="42"/>
      <c r="F517" s="42"/>
      <c r="G517" s="42"/>
      <c r="H517" s="42"/>
      <c r="I517" s="167"/>
      <c r="J517" s="42"/>
      <c r="K517" s="35"/>
      <c r="L517" s="35"/>
      <c r="M517" s="35"/>
      <c r="N517" s="35"/>
      <c r="O517" s="35"/>
      <c r="P517" s="35"/>
      <c r="Q517" s="35"/>
      <c r="R517" s="43"/>
      <c r="S517" s="43"/>
      <c r="T517" s="42"/>
      <c r="U517" s="42"/>
      <c r="V517" s="36"/>
      <c r="W517" s="36"/>
      <c r="X517" s="49"/>
      <c r="Y517" s="32"/>
      <c r="Z517" s="32"/>
      <c r="AA517" s="35"/>
      <c r="AB517" s="38"/>
      <c r="AC517" s="35"/>
      <c r="AD517" s="35"/>
      <c r="AE517" s="35"/>
      <c r="AF517" s="35"/>
      <c r="AG517" s="50"/>
      <c r="AH517" s="50"/>
      <c r="AI517" s="50"/>
      <c r="AJ517" s="50"/>
      <c r="AK517" s="50"/>
      <c r="AL517" s="79"/>
      <c r="AM517" s="80"/>
      <c r="AN517" s="55"/>
      <c r="AO517" s="58"/>
      <c r="AP517" s="59"/>
      <c r="AQ517" s="59"/>
      <c r="AR517" s="59"/>
      <c r="AS517" s="46"/>
      <c r="AT517" s="58"/>
      <c r="AU517" s="58"/>
      <c r="AV517" s="58"/>
      <c r="AW517" s="58"/>
      <c r="AY517" s="51"/>
      <c r="AZ517" s="51"/>
      <c r="BA517" s="51"/>
      <c r="BB517" s="199"/>
      <c r="BC517" s="199"/>
    </row>
    <row r="518" spans="1:55" ht="65.099999999999994" hidden="1" customHeight="1">
      <c r="A518" s="33">
        <v>501</v>
      </c>
      <c r="B518" s="42"/>
      <c r="C518" s="42"/>
      <c r="D518" s="42"/>
      <c r="E518" s="42"/>
      <c r="F518" s="42"/>
      <c r="G518" s="42"/>
      <c r="H518" s="42"/>
      <c r="I518" s="167"/>
      <c r="J518" s="42"/>
      <c r="K518" s="35"/>
      <c r="L518" s="35"/>
      <c r="M518" s="35"/>
      <c r="N518" s="35"/>
      <c r="O518" s="35"/>
      <c r="P518" s="35"/>
      <c r="Q518" s="35"/>
      <c r="R518" s="43"/>
      <c r="S518" s="43"/>
      <c r="T518" s="42"/>
      <c r="U518" s="42"/>
      <c r="V518" s="36"/>
      <c r="W518" s="36"/>
      <c r="X518" s="49"/>
      <c r="Y518" s="32"/>
      <c r="Z518" s="32"/>
      <c r="AA518" s="35"/>
      <c r="AB518" s="38"/>
      <c r="AC518" s="35"/>
      <c r="AD518" s="35"/>
      <c r="AE518" s="35"/>
      <c r="AF518" s="35"/>
      <c r="AG518" s="50"/>
      <c r="AH518" s="50"/>
      <c r="AI518" s="50"/>
      <c r="AJ518" s="50"/>
      <c r="AK518" s="50"/>
      <c r="AL518" s="79"/>
      <c r="AM518" s="80"/>
      <c r="AN518" s="55"/>
      <c r="AO518" s="58"/>
      <c r="AP518" s="59"/>
      <c r="AQ518" s="59"/>
      <c r="AR518" s="59"/>
      <c r="AS518" s="46"/>
      <c r="AT518" s="58"/>
      <c r="AU518" s="58"/>
      <c r="AV518" s="58"/>
      <c r="AW518" s="58"/>
      <c r="AY518" s="51"/>
      <c r="AZ518" s="51"/>
      <c r="BA518" s="51"/>
      <c r="BB518" s="199"/>
      <c r="BC518" s="199"/>
    </row>
    <row r="519" spans="1:55" ht="65.099999999999994" hidden="1" customHeight="1">
      <c r="A519" s="33">
        <v>502</v>
      </c>
      <c r="B519" s="42"/>
      <c r="C519" s="42"/>
      <c r="D519" s="42"/>
      <c r="E519" s="42"/>
      <c r="F519" s="42"/>
      <c r="G519" s="42"/>
      <c r="H519" s="42"/>
      <c r="I519" s="167"/>
      <c r="J519" s="42"/>
      <c r="K519" s="35"/>
      <c r="L519" s="35"/>
      <c r="M519" s="35"/>
      <c r="N519" s="35"/>
      <c r="O519" s="35"/>
      <c r="P519" s="35"/>
      <c r="Q519" s="35"/>
      <c r="R519" s="43"/>
      <c r="S519" s="43"/>
      <c r="T519" s="42"/>
      <c r="U519" s="42"/>
      <c r="V519" s="36"/>
      <c r="W519" s="36"/>
      <c r="X519" s="49"/>
      <c r="Y519" s="32"/>
      <c r="Z519" s="32"/>
      <c r="AA519" s="35"/>
      <c r="AB519" s="38"/>
      <c r="AC519" s="35"/>
      <c r="AD519" s="35"/>
      <c r="AE519" s="35"/>
      <c r="AF519" s="35"/>
      <c r="AG519" s="50"/>
      <c r="AH519" s="50"/>
      <c r="AI519" s="50"/>
      <c r="AJ519" s="50"/>
      <c r="AK519" s="50"/>
      <c r="AL519" s="79"/>
      <c r="AM519" s="80"/>
      <c r="AN519" s="55"/>
      <c r="AO519" s="58"/>
      <c r="AP519" s="59"/>
      <c r="AQ519" s="59"/>
      <c r="AR519" s="59"/>
      <c r="AS519" s="46"/>
      <c r="AT519" s="58"/>
      <c r="AU519" s="58"/>
      <c r="AV519" s="58"/>
      <c r="AW519" s="58"/>
      <c r="AY519" s="51"/>
      <c r="AZ519" s="51"/>
      <c r="BA519" s="51"/>
      <c r="BB519" s="199"/>
      <c r="BC519" s="199"/>
    </row>
    <row r="520" spans="1:55" ht="65.099999999999994" hidden="1" customHeight="1">
      <c r="A520" s="33">
        <v>503</v>
      </c>
      <c r="B520" s="42"/>
      <c r="C520" s="42"/>
      <c r="D520" s="42"/>
      <c r="E520" s="42"/>
      <c r="F520" s="42"/>
      <c r="G520" s="42"/>
      <c r="H520" s="42"/>
      <c r="I520" s="167"/>
      <c r="J520" s="42"/>
      <c r="K520" s="35"/>
      <c r="L520" s="35"/>
      <c r="M520" s="35"/>
      <c r="N520" s="35"/>
      <c r="O520" s="35"/>
      <c r="P520" s="35"/>
      <c r="Q520" s="35"/>
      <c r="R520" s="43"/>
      <c r="S520" s="43"/>
      <c r="T520" s="42"/>
      <c r="U520" s="42"/>
      <c r="V520" s="36"/>
      <c r="W520" s="36"/>
      <c r="X520" s="49"/>
      <c r="Y520" s="32"/>
      <c r="Z520" s="32"/>
      <c r="AA520" s="35"/>
      <c r="AB520" s="38"/>
      <c r="AC520" s="35"/>
      <c r="AD520" s="35"/>
      <c r="AE520" s="35"/>
      <c r="AF520" s="35"/>
      <c r="AG520" s="50"/>
      <c r="AH520" s="50"/>
      <c r="AI520" s="50"/>
      <c r="AJ520" s="50"/>
      <c r="AK520" s="50"/>
      <c r="AL520" s="79"/>
      <c r="AM520" s="80"/>
      <c r="AN520" s="55"/>
      <c r="AO520" s="58"/>
      <c r="AP520" s="59"/>
      <c r="AQ520" s="59"/>
      <c r="AR520" s="59"/>
      <c r="AS520" s="46"/>
      <c r="AT520" s="58"/>
      <c r="AU520" s="58"/>
      <c r="AV520" s="58"/>
      <c r="AW520" s="58"/>
      <c r="AY520" s="51"/>
      <c r="AZ520" s="51"/>
      <c r="BA520" s="51"/>
      <c r="BB520" s="199"/>
      <c r="BC520" s="199"/>
    </row>
    <row r="521" spans="1:55" ht="65.099999999999994" hidden="1" customHeight="1">
      <c r="A521" s="33">
        <v>504</v>
      </c>
      <c r="B521" s="42"/>
      <c r="C521" s="42"/>
      <c r="D521" s="42"/>
      <c r="E521" s="42"/>
      <c r="F521" s="42"/>
      <c r="G521" s="42"/>
      <c r="H521" s="42"/>
      <c r="I521" s="167"/>
      <c r="J521" s="42"/>
      <c r="K521" s="35"/>
      <c r="L521" s="35"/>
      <c r="M521" s="35"/>
      <c r="N521" s="35"/>
      <c r="O521" s="35"/>
      <c r="P521" s="35"/>
      <c r="Q521" s="35"/>
      <c r="R521" s="43"/>
      <c r="S521" s="43"/>
      <c r="T521" s="42"/>
      <c r="U521" s="42"/>
      <c r="V521" s="36"/>
      <c r="W521" s="36"/>
      <c r="X521" s="49"/>
      <c r="Y521" s="32"/>
      <c r="Z521" s="32"/>
      <c r="AA521" s="35"/>
      <c r="AB521" s="38"/>
      <c r="AC521" s="35"/>
      <c r="AD521" s="35"/>
      <c r="AE521" s="35"/>
      <c r="AF521" s="35"/>
      <c r="AG521" s="50"/>
      <c r="AH521" s="50"/>
      <c r="AI521" s="50"/>
      <c r="AJ521" s="50"/>
      <c r="AK521" s="50"/>
      <c r="AL521" s="79"/>
      <c r="AM521" s="80"/>
      <c r="AN521" s="55"/>
      <c r="AO521" s="58"/>
      <c r="AP521" s="59"/>
      <c r="AQ521" s="59"/>
      <c r="AR521" s="59"/>
      <c r="AS521" s="46"/>
      <c r="AT521" s="58"/>
      <c r="AU521" s="58"/>
      <c r="AV521" s="58"/>
      <c r="AW521" s="58"/>
      <c r="AY521" s="51"/>
      <c r="AZ521" s="51"/>
      <c r="BA521" s="51"/>
      <c r="BB521" s="199"/>
      <c r="BC521" s="199"/>
    </row>
    <row r="522" spans="1:55" ht="65.099999999999994" hidden="1" customHeight="1">
      <c r="A522" s="33">
        <v>505</v>
      </c>
      <c r="B522" s="42"/>
      <c r="C522" s="42"/>
      <c r="D522" s="42"/>
      <c r="E522" s="42"/>
      <c r="F522" s="42"/>
      <c r="G522" s="42"/>
      <c r="H522" s="42"/>
      <c r="I522" s="167"/>
      <c r="J522" s="42"/>
      <c r="K522" s="35"/>
      <c r="L522" s="35"/>
      <c r="M522" s="35"/>
      <c r="N522" s="35"/>
      <c r="O522" s="35"/>
      <c r="P522" s="35"/>
      <c r="Q522" s="35"/>
      <c r="R522" s="43"/>
      <c r="S522" s="43"/>
      <c r="T522" s="42"/>
      <c r="U522" s="42"/>
      <c r="V522" s="36"/>
      <c r="W522" s="36"/>
      <c r="X522" s="49"/>
      <c r="Y522" s="32"/>
      <c r="Z522" s="32"/>
      <c r="AA522" s="35"/>
      <c r="AB522" s="38"/>
      <c r="AC522" s="35"/>
      <c r="AD522" s="35"/>
      <c r="AE522" s="35"/>
      <c r="AF522" s="35"/>
      <c r="AG522" s="50"/>
      <c r="AH522" s="50"/>
      <c r="AI522" s="50"/>
      <c r="AJ522" s="50"/>
      <c r="AK522" s="50"/>
      <c r="AL522" s="79"/>
      <c r="AM522" s="80"/>
      <c r="AN522" s="55"/>
      <c r="AO522" s="58"/>
      <c r="AP522" s="59"/>
      <c r="AQ522" s="59"/>
      <c r="AR522" s="59"/>
      <c r="AS522" s="46"/>
      <c r="AT522" s="58"/>
      <c r="AU522" s="58"/>
      <c r="AV522" s="58"/>
      <c r="AW522" s="58"/>
      <c r="AY522" s="51"/>
      <c r="AZ522" s="51"/>
      <c r="BA522" s="51"/>
      <c r="BB522" s="199"/>
      <c r="BC522" s="199"/>
    </row>
    <row r="523" spans="1:55" ht="65.099999999999994" hidden="1" customHeight="1">
      <c r="A523" s="33">
        <v>506</v>
      </c>
      <c r="B523" s="42"/>
      <c r="C523" s="42"/>
      <c r="D523" s="42"/>
      <c r="E523" s="42"/>
      <c r="F523" s="42"/>
      <c r="G523" s="42"/>
      <c r="H523" s="42"/>
      <c r="I523" s="167"/>
      <c r="J523" s="42"/>
      <c r="K523" s="35"/>
      <c r="L523" s="35"/>
      <c r="M523" s="35"/>
      <c r="N523" s="35"/>
      <c r="O523" s="35"/>
      <c r="P523" s="35"/>
      <c r="Q523" s="35"/>
      <c r="R523" s="43"/>
      <c r="S523" s="43"/>
      <c r="T523" s="42"/>
      <c r="U523" s="42"/>
      <c r="V523" s="36"/>
      <c r="W523" s="36"/>
      <c r="X523" s="49"/>
      <c r="Y523" s="32"/>
      <c r="Z523" s="32"/>
      <c r="AA523" s="35"/>
      <c r="AB523" s="38"/>
      <c r="AC523" s="35"/>
      <c r="AD523" s="35"/>
      <c r="AE523" s="35"/>
      <c r="AF523" s="35"/>
      <c r="AG523" s="50"/>
      <c r="AH523" s="50"/>
      <c r="AI523" s="50"/>
      <c r="AJ523" s="50"/>
      <c r="AK523" s="50"/>
      <c r="AL523" s="79"/>
      <c r="AM523" s="80"/>
      <c r="AN523" s="55"/>
      <c r="AO523" s="58"/>
      <c r="AP523" s="59"/>
      <c r="AQ523" s="59"/>
      <c r="AR523" s="59"/>
      <c r="AS523" s="46"/>
      <c r="AT523" s="58"/>
      <c r="AU523" s="58"/>
      <c r="AV523" s="58"/>
      <c r="AW523" s="58"/>
      <c r="AY523" s="51"/>
      <c r="AZ523" s="51"/>
      <c r="BA523" s="51"/>
      <c r="BB523" s="199"/>
      <c r="BC523" s="199"/>
    </row>
    <row r="524" spans="1:55" ht="65.099999999999994" hidden="1" customHeight="1">
      <c r="A524" s="33">
        <v>507</v>
      </c>
      <c r="B524" s="42"/>
      <c r="C524" s="42"/>
      <c r="D524" s="42"/>
      <c r="E524" s="42"/>
      <c r="F524" s="42"/>
      <c r="G524" s="42"/>
      <c r="H524" s="42"/>
      <c r="I524" s="167"/>
      <c r="J524" s="42"/>
      <c r="K524" s="35"/>
      <c r="L524" s="35"/>
      <c r="M524" s="35"/>
      <c r="N524" s="35"/>
      <c r="O524" s="35"/>
      <c r="P524" s="35"/>
      <c r="Q524" s="35"/>
      <c r="R524" s="43"/>
      <c r="S524" s="43"/>
      <c r="T524" s="42"/>
      <c r="U524" s="42"/>
      <c r="V524" s="36"/>
      <c r="W524" s="36"/>
      <c r="X524" s="49"/>
      <c r="Y524" s="32"/>
      <c r="Z524" s="32"/>
      <c r="AA524" s="35"/>
      <c r="AB524" s="38"/>
      <c r="AC524" s="35"/>
      <c r="AD524" s="35"/>
      <c r="AE524" s="35"/>
      <c r="AF524" s="35"/>
      <c r="AG524" s="50"/>
      <c r="AH524" s="50"/>
      <c r="AI524" s="50"/>
      <c r="AJ524" s="50"/>
      <c r="AK524" s="50"/>
      <c r="AL524" s="79"/>
      <c r="AM524" s="80"/>
      <c r="AN524" s="55"/>
      <c r="AO524" s="58"/>
      <c r="AP524" s="59"/>
      <c r="AQ524" s="59"/>
      <c r="AR524" s="59"/>
      <c r="AS524" s="46"/>
      <c r="AT524" s="58"/>
      <c r="AU524" s="58"/>
      <c r="AV524" s="58"/>
      <c r="AW524" s="58"/>
      <c r="AY524" s="51"/>
      <c r="AZ524" s="51"/>
      <c r="BA524" s="51"/>
      <c r="BB524" s="199"/>
      <c r="BC524" s="199"/>
    </row>
    <row r="525" spans="1:55" ht="65.099999999999994" hidden="1" customHeight="1">
      <c r="A525" s="33">
        <v>508</v>
      </c>
      <c r="B525" s="42"/>
      <c r="C525" s="42"/>
      <c r="D525" s="42"/>
      <c r="E525" s="42"/>
      <c r="F525" s="42"/>
      <c r="G525" s="42"/>
      <c r="H525" s="42"/>
      <c r="I525" s="167"/>
      <c r="J525" s="42"/>
      <c r="K525" s="35"/>
      <c r="L525" s="35"/>
      <c r="M525" s="35"/>
      <c r="N525" s="35"/>
      <c r="O525" s="35"/>
      <c r="P525" s="35"/>
      <c r="Q525" s="35"/>
      <c r="R525" s="43"/>
      <c r="S525" s="43"/>
      <c r="T525" s="42"/>
      <c r="U525" s="42"/>
      <c r="V525" s="36"/>
      <c r="W525" s="36"/>
      <c r="X525" s="49"/>
      <c r="Y525" s="32"/>
      <c r="Z525" s="32"/>
      <c r="AA525" s="35"/>
      <c r="AB525" s="38"/>
      <c r="AC525" s="35"/>
      <c r="AD525" s="35"/>
      <c r="AE525" s="35"/>
      <c r="AF525" s="35"/>
      <c r="AG525" s="50"/>
      <c r="AH525" s="50"/>
      <c r="AI525" s="50"/>
      <c r="AJ525" s="50"/>
      <c r="AK525" s="50"/>
      <c r="AL525" s="79"/>
      <c r="AM525" s="80"/>
      <c r="AN525" s="55"/>
      <c r="AO525" s="58"/>
      <c r="AP525" s="59"/>
      <c r="AQ525" s="59"/>
      <c r="AR525" s="59"/>
      <c r="AS525" s="46"/>
      <c r="AT525" s="58"/>
      <c r="AU525" s="58"/>
      <c r="AV525" s="58"/>
      <c r="AW525" s="58"/>
      <c r="AY525" s="51"/>
      <c r="AZ525" s="51"/>
      <c r="BA525" s="51"/>
      <c r="BB525" s="199"/>
      <c r="BC525" s="199"/>
    </row>
    <row r="526" spans="1:55" ht="65.099999999999994" hidden="1" customHeight="1">
      <c r="A526" s="33">
        <v>509</v>
      </c>
      <c r="B526" s="42"/>
      <c r="C526" s="42"/>
      <c r="D526" s="42"/>
      <c r="E526" s="42"/>
      <c r="F526" s="42"/>
      <c r="G526" s="42"/>
      <c r="H526" s="42"/>
      <c r="I526" s="167"/>
      <c r="J526" s="42"/>
      <c r="K526" s="35"/>
      <c r="L526" s="35"/>
      <c r="M526" s="35"/>
      <c r="N526" s="35"/>
      <c r="O526" s="35"/>
      <c r="P526" s="35"/>
      <c r="Q526" s="35"/>
      <c r="R526" s="43"/>
      <c r="S526" s="43"/>
      <c r="T526" s="42"/>
      <c r="U526" s="42"/>
      <c r="V526" s="36"/>
      <c r="W526" s="36"/>
      <c r="X526" s="49"/>
      <c r="Y526" s="32"/>
      <c r="Z526" s="32"/>
      <c r="AA526" s="35"/>
      <c r="AB526" s="38"/>
      <c r="AC526" s="35"/>
      <c r="AD526" s="35"/>
      <c r="AE526" s="35"/>
      <c r="AF526" s="35"/>
      <c r="AG526" s="50"/>
      <c r="AH526" s="50"/>
      <c r="AI526" s="50"/>
      <c r="AJ526" s="50"/>
      <c r="AK526" s="50"/>
      <c r="AL526" s="79"/>
      <c r="AM526" s="80"/>
      <c r="AN526" s="55"/>
      <c r="AO526" s="58"/>
      <c r="AP526" s="59"/>
      <c r="AQ526" s="59"/>
      <c r="AR526" s="59"/>
      <c r="AS526" s="46"/>
      <c r="AT526" s="58"/>
      <c r="AU526" s="58"/>
      <c r="AV526" s="58"/>
      <c r="AW526" s="58"/>
      <c r="AY526" s="51"/>
      <c r="AZ526" s="51"/>
      <c r="BA526" s="51"/>
      <c r="BB526" s="199"/>
      <c r="BC526" s="199"/>
    </row>
    <row r="527" spans="1:55" ht="65.099999999999994" hidden="1" customHeight="1">
      <c r="A527" s="33">
        <v>510</v>
      </c>
      <c r="B527" s="42"/>
      <c r="C527" s="42"/>
      <c r="D527" s="42"/>
      <c r="E527" s="42"/>
      <c r="F527" s="42"/>
      <c r="G527" s="42"/>
      <c r="H527" s="42"/>
      <c r="I527" s="167"/>
      <c r="J527" s="42"/>
      <c r="K527" s="35"/>
      <c r="L527" s="35"/>
      <c r="M527" s="35"/>
      <c r="N527" s="35"/>
      <c r="O527" s="35"/>
      <c r="P527" s="35"/>
      <c r="Q527" s="35"/>
      <c r="R527" s="43"/>
      <c r="S527" s="43"/>
      <c r="T527" s="42"/>
      <c r="U527" s="42"/>
      <c r="V527" s="36"/>
      <c r="W527" s="36"/>
      <c r="X527" s="49"/>
      <c r="Y527" s="32"/>
      <c r="Z527" s="32"/>
      <c r="AA527" s="35"/>
      <c r="AB527" s="38"/>
      <c r="AC527" s="35"/>
      <c r="AD527" s="35"/>
      <c r="AE527" s="35"/>
      <c r="AF527" s="35"/>
      <c r="AG527" s="50"/>
      <c r="AH527" s="50"/>
      <c r="AI527" s="50"/>
      <c r="AJ527" s="50"/>
      <c r="AK527" s="50"/>
      <c r="AL527" s="79"/>
      <c r="AM527" s="80"/>
      <c r="AN527" s="55"/>
      <c r="AO527" s="58"/>
      <c r="AP527" s="59"/>
      <c r="AQ527" s="59"/>
      <c r="AR527" s="59"/>
      <c r="AS527" s="46"/>
      <c r="AT527" s="58"/>
      <c r="AU527" s="58"/>
      <c r="AV527" s="58"/>
      <c r="AW527" s="58"/>
      <c r="AY527" s="51"/>
      <c r="AZ527" s="51"/>
      <c r="BA527" s="51"/>
      <c r="BB527" s="199"/>
      <c r="BC527" s="199"/>
    </row>
    <row r="528" spans="1:55" ht="65.099999999999994" hidden="1" customHeight="1">
      <c r="A528" s="33">
        <v>511</v>
      </c>
      <c r="B528" s="42"/>
      <c r="C528" s="42"/>
      <c r="D528" s="42"/>
      <c r="E528" s="42"/>
      <c r="F528" s="42"/>
      <c r="G528" s="42"/>
      <c r="H528" s="42"/>
      <c r="I528" s="167"/>
      <c r="J528" s="42"/>
      <c r="K528" s="35"/>
      <c r="L528" s="35"/>
      <c r="M528" s="35"/>
      <c r="N528" s="35"/>
      <c r="O528" s="35"/>
      <c r="P528" s="35"/>
      <c r="Q528" s="35"/>
      <c r="R528" s="43"/>
      <c r="S528" s="43"/>
      <c r="T528" s="42"/>
      <c r="U528" s="42"/>
      <c r="V528" s="36"/>
      <c r="W528" s="36"/>
      <c r="X528" s="49"/>
      <c r="Y528" s="32"/>
      <c r="Z528" s="32"/>
      <c r="AA528" s="35"/>
      <c r="AB528" s="38"/>
      <c r="AC528" s="35"/>
      <c r="AD528" s="35"/>
      <c r="AE528" s="35"/>
      <c r="AF528" s="35"/>
      <c r="AG528" s="50"/>
      <c r="AH528" s="50"/>
      <c r="AI528" s="50"/>
      <c r="AJ528" s="50"/>
      <c r="AK528" s="50"/>
      <c r="AL528" s="79"/>
      <c r="AM528" s="80"/>
      <c r="AN528" s="55"/>
      <c r="AO528" s="58"/>
      <c r="AP528" s="59"/>
      <c r="AQ528" s="59"/>
      <c r="AR528" s="59"/>
      <c r="AS528" s="46"/>
      <c r="AT528" s="58"/>
      <c r="AU528" s="58"/>
      <c r="AV528" s="58"/>
      <c r="AW528" s="58"/>
      <c r="AY528" s="51"/>
      <c r="AZ528" s="51"/>
      <c r="BA528" s="51"/>
      <c r="BB528" s="199"/>
      <c r="BC528" s="199"/>
    </row>
    <row r="529" spans="1:55" ht="65.099999999999994" hidden="1" customHeight="1">
      <c r="A529" s="33">
        <v>512</v>
      </c>
      <c r="B529" s="42"/>
      <c r="C529" s="42"/>
      <c r="D529" s="42"/>
      <c r="E529" s="42"/>
      <c r="F529" s="42"/>
      <c r="G529" s="42"/>
      <c r="H529" s="42"/>
      <c r="I529" s="167"/>
      <c r="J529" s="42"/>
      <c r="K529" s="35"/>
      <c r="L529" s="35"/>
      <c r="M529" s="35"/>
      <c r="N529" s="35"/>
      <c r="O529" s="35"/>
      <c r="P529" s="35"/>
      <c r="Q529" s="35"/>
      <c r="R529" s="43"/>
      <c r="S529" s="43"/>
      <c r="T529" s="42"/>
      <c r="U529" s="42"/>
      <c r="V529" s="36"/>
      <c r="W529" s="36"/>
      <c r="X529" s="49"/>
      <c r="Y529" s="32"/>
      <c r="Z529" s="32"/>
      <c r="AA529" s="35"/>
      <c r="AB529" s="38"/>
      <c r="AC529" s="35"/>
      <c r="AD529" s="35"/>
      <c r="AE529" s="35"/>
      <c r="AF529" s="35"/>
      <c r="AG529" s="50"/>
      <c r="AH529" s="50"/>
      <c r="AI529" s="50"/>
      <c r="AJ529" s="50"/>
      <c r="AK529" s="50"/>
      <c r="AL529" s="79"/>
      <c r="AM529" s="80"/>
      <c r="AN529" s="55"/>
      <c r="AO529" s="58"/>
      <c r="AP529" s="59"/>
      <c r="AQ529" s="59"/>
      <c r="AR529" s="59"/>
      <c r="AS529" s="46"/>
      <c r="AT529" s="58"/>
      <c r="AU529" s="58"/>
      <c r="AV529" s="58"/>
      <c r="AW529" s="58"/>
      <c r="AY529" s="51"/>
      <c r="AZ529" s="51"/>
      <c r="BA529" s="51"/>
      <c r="BB529" s="199"/>
      <c r="BC529" s="199"/>
    </row>
    <row r="530" spans="1:55" ht="65.099999999999994" hidden="1" customHeight="1">
      <c r="A530" s="33">
        <v>513</v>
      </c>
      <c r="B530" s="42"/>
      <c r="C530" s="42"/>
      <c r="D530" s="42"/>
      <c r="E530" s="42"/>
      <c r="F530" s="42"/>
      <c r="G530" s="42"/>
      <c r="H530" s="42"/>
      <c r="I530" s="167"/>
      <c r="J530" s="42"/>
      <c r="K530" s="35"/>
      <c r="L530" s="35"/>
      <c r="M530" s="35"/>
      <c r="N530" s="35"/>
      <c r="O530" s="35"/>
      <c r="P530" s="35"/>
      <c r="Q530" s="35"/>
      <c r="R530" s="43"/>
      <c r="S530" s="43"/>
      <c r="T530" s="42"/>
      <c r="U530" s="42"/>
      <c r="V530" s="36"/>
      <c r="W530" s="36"/>
      <c r="X530" s="49"/>
      <c r="Y530" s="32"/>
      <c r="Z530" s="32"/>
      <c r="AA530" s="35"/>
      <c r="AB530" s="38"/>
      <c r="AC530" s="35"/>
      <c r="AD530" s="35"/>
      <c r="AE530" s="35"/>
      <c r="AF530" s="35"/>
      <c r="AG530" s="50"/>
      <c r="AH530" s="50"/>
      <c r="AI530" s="50"/>
      <c r="AJ530" s="50"/>
      <c r="AK530" s="50"/>
      <c r="AL530" s="79"/>
      <c r="AM530" s="80"/>
      <c r="AN530" s="55"/>
      <c r="AO530" s="58"/>
      <c r="AP530" s="59"/>
      <c r="AQ530" s="59"/>
      <c r="AR530" s="59"/>
      <c r="AS530" s="46"/>
      <c r="AT530" s="58"/>
      <c r="AU530" s="58"/>
      <c r="AV530" s="58"/>
      <c r="AW530" s="58"/>
      <c r="AY530" s="51"/>
      <c r="AZ530" s="51"/>
      <c r="BA530" s="51"/>
      <c r="BB530" s="199"/>
      <c r="BC530" s="199"/>
    </row>
    <row r="531" spans="1:55" ht="65.099999999999994" hidden="1" customHeight="1">
      <c r="A531" s="33">
        <v>514</v>
      </c>
      <c r="B531" s="42"/>
      <c r="C531" s="42"/>
      <c r="D531" s="42"/>
      <c r="E531" s="42"/>
      <c r="F531" s="42"/>
      <c r="G531" s="42"/>
      <c r="H531" s="42"/>
      <c r="I531" s="167"/>
      <c r="J531" s="42"/>
      <c r="K531" s="35"/>
      <c r="L531" s="35"/>
      <c r="M531" s="35"/>
      <c r="N531" s="35"/>
      <c r="O531" s="35"/>
      <c r="P531" s="35"/>
      <c r="Q531" s="35"/>
      <c r="R531" s="43"/>
      <c r="S531" s="43"/>
      <c r="T531" s="42"/>
      <c r="U531" s="42"/>
      <c r="V531" s="36"/>
      <c r="W531" s="36"/>
      <c r="X531" s="49"/>
      <c r="Y531" s="32"/>
      <c r="Z531" s="32"/>
      <c r="AA531" s="35"/>
      <c r="AB531" s="38"/>
      <c r="AC531" s="35"/>
      <c r="AD531" s="35"/>
      <c r="AE531" s="35"/>
      <c r="AF531" s="35"/>
      <c r="AG531" s="50"/>
      <c r="AH531" s="50"/>
      <c r="AI531" s="50"/>
      <c r="AJ531" s="50"/>
      <c r="AK531" s="50"/>
      <c r="AL531" s="79"/>
      <c r="AM531" s="80"/>
      <c r="AN531" s="55"/>
      <c r="AO531" s="58"/>
      <c r="AP531" s="59"/>
      <c r="AQ531" s="59"/>
      <c r="AR531" s="59"/>
      <c r="AS531" s="46"/>
      <c r="AT531" s="58"/>
      <c r="AU531" s="58"/>
      <c r="AV531" s="58"/>
      <c r="AW531" s="58"/>
      <c r="AY531" s="51"/>
      <c r="AZ531" s="51"/>
      <c r="BA531" s="51"/>
      <c r="BB531" s="199"/>
      <c r="BC531" s="199"/>
    </row>
    <row r="532" spans="1:55" ht="65.099999999999994" hidden="1" customHeight="1">
      <c r="A532" s="33">
        <v>515</v>
      </c>
      <c r="B532" s="42"/>
      <c r="C532" s="42"/>
      <c r="D532" s="42"/>
      <c r="E532" s="42"/>
      <c r="F532" s="42"/>
      <c r="G532" s="42"/>
      <c r="H532" s="42"/>
      <c r="I532" s="167"/>
      <c r="J532" s="42"/>
      <c r="K532" s="35"/>
      <c r="L532" s="35"/>
      <c r="M532" s="35"/>
      <c r="N532" s="35"/>
      <c r="O532" s="35"/>
      <c r="P532" s="35"/>
      <c r="Q532" s="35"/>
      <c r="R532" s="43"/>
      <c r="S532" s="43"/>
      <c r="T532" s="42"/>
      <c r="U532" s="42"/>
      <c r="V532" s="36"/>
      <c r="W532" s="36"/>
      <c r="X532" s="49"/>
      <c r="Y532" s="32"/>
      <c r="Z532" s="32"/>
      <c r="AA532" s="35"/>
      <c r="AB532" s="38"/>
      <c r="AC532" s="35"/>
      <c r="AD532" s="35"/>
      <c r="AE532" s="35"/>
      <c r="AF532" s="35"/>
      <c r="AG532" s="50"/>
      <c r="AH532" s="50"/>
      <c r="AI532" s="50"/>
      <c r="AJ532" s="50"/>
      <c r="AK532" s="50"/>
      <c r="AL532" s="79"/>
      <c r="AM532" s="80"/>
      <c r="AN532" s="55"/>
      <c r="AO532" s="58"/>
      <c r="AP532" s="59"/>
      <c r="AQ532" s="59"/>
      <c r="AR532" s="59"/>
      <c r="AS532" s="46"/>
      <c r="AT532" s="58"/>
      <c r="AU532" s="58"/>
      <c r="AV532" s="58"/>
      <c r="AW532" s="58"/>
      <c r="AY532" s="51"/>
      <c r="AZ532" s="51"/>
      <c r="BA532" s="51"/>
      <c r="BB532" s="199"/>
      <c r="BC532" s="199"/>
    </row>
    <row r="533" spans="1:55" ht="65.099999999999994" hidden="1" customHeight="1">
      <c r="A533" s="33">
        <v>516</v>
      </c>
      <c r="B533" s="42"/>
      <c r="C533" s="42"/>
      <c r="D533" s="42"/>
      <c r="E533" s="42"/>
      <c r="F533" s="42"/>
      <c r="G533" s="42"/>
      <c r="H533" s="42"/>
      <c r="I533" s="167"/>
      <c r="J533" s="42"/>
      <c r="K533" s="35"/>
      <c r="L533" s="35"/>
      <c r="M533" s="35"/>
      <c r="N533" s="35"/>
      <c r="O533" s="35"/>
      <c r="P533" s="35"/>
      <c r="Q533" s="35"/>
      <c r="R533" s="43"/>
      <c r="S533" s="43"/>
      <c r="T533" s="42"/>
      <c r="U533" s="42"/>
      <c r="V533" s="36"/>
      <c r="W533" s="36"/>
      <c r="X533" s="49"/>
      <c r="Y533" s="32"/>
      <c r="Z533" s="32"/>
      <c r="AA533" s="35"/>
      <c r="AB533" s="38"/>
      <c r="AC533" s="35"/>
      <c r="AD533" s="35"/>
      <c r="AE533" s="35"/>
      <c r="AF533" s="35"/>
      <c r="AG533" s="50"/>
      <c r="AH533" s="50"/>
      <c r="AI533" s="50"/>
      <c r="AJ533" s="50"/>
      <c r="AK533" s="50"/>
      <c r="AL533" s="79"/>
      <c r="AM533" s="80"/>
      <c r="AN533" s="55"/>
      <c r="AO533" s="58"/>
      <c r="AP533" s="59"/>
      <c r="AQ533" s="59"/>
      <c r="AR533" s="59"/>
      <c r="AS533" s="46"/>
      <c r="AT533" s="58"/>
      <c r="AU533" s="58"/>
      <c r="AV533" s="58"/>
      <c r="AW533" s="58"/>
      <c r="AY533" s="51"/>
      <c r="AZ533" s="51"/>
      <c r="BA533" s="51"/>
      <c r="BB533" s="199"/>
      <c r="BC533" s="199"/>
    </row>
    <row r="534" spans="1:55" ht="65.099999999999994" hidden="1" customHeight="1">
      <c r="A534" s="33">
        <v>517</v>
      </c>
      <c r="B534" s="42"/>
      <c r="C534" s="42"/>
      <c r="D534" s="42"/>
      <c r="E534" s="42"/>
      <c r="F534" s="42"/>
      <c r="G534" s="42"/>
      <c r="H534" s="42"/>
      <c r="I534" s="167"/>
      <c r="J534" s="42"/>
      <c r="K534" s="35"/>
      <c r="L534" s="35"/>
      <c r="M534" s="35"/>
      <c r="N534" s="35"/>
      <c r="O534" s="35"/>
      <c r="P534" s="35"/>
      <c r="Q534" s="35"/>
      <c r="R534" s="43"/>
      <c r="S534" s="43"/>
      <c r="T534" s="42"/>
      <c r="U534" s="42"/>
      <c r="V534" s="36"/>
      <c r="W534" s="36"/>
      <c r="X534" s="49"/>
      <c r="Y534" s="32"/>
      <c r="Z534" s="32"/>
      <c r="AA534" s="35"/>
      <c r="AB534" s="38"/>
      <c r="AC534" s="35"/>
      <c r="AD534" s="35"/>
      <c r="AE534" s="35"/>
      <c r="AF534" s="35"/>
      <c r="AG534" s="50"/>
      <c r="AH534" s="50"/>
      <c r="AI534" s="50"/>
      <c r="AJ534" s="50"/>
      <c r="AK534" s="50"/>
      <c r="AL534" s="79"/>
      <c r="AM534" s="80"/>
      <c r="AN534" s="55"/>
      <c r="AO534" s="58"/>
      <c r="AP534" s="59"/>
      <c r="AQ534" s="59"/>
      <c r="AR534" s="59"/>
      <c r="AS534" s="46"/>
      <c r="AT534" s="58"/>
      <c r="AU534" s="58"/>
      <c r="AV534" s="58"/>
      <c r="AW534" s="58"/>
      <c r="AY534" s="51"/>
      <c r="AZ534" s="51"/>
      <c r="BA534" s="51"/>
      <c r="BB534" s="199"/>
      <c r="BC534" s="199"/>
    </row>
    <row r="535" spans="1:55" ht="65.099999999999994" hidden="1" customHeight="1">
      <c r="A535" s="33">
        <v>518</v>
      </c>
      <c r="B535" s="42"/>
      <c r="C535" s="42"/>
      <c r="D535" s="42"/>
      <c r="E535" s="42"/>
      <c r="F535" s="42"/>
      <c r="G535" s="42"/>
      <c r="H535" s="42"/>
      <c r="I535" s="167"/>
      <c r="J535" s="42"/>
      <c r="K535" s="35"/>
      <c r="L535" s="35"/>
      <c r="M535" s="35"/>
      <c r="N535" s="35"/>
      <c r="O535" s="35"/>
      <c r="P535" s="35"/>
      <c r="Q535" s="35"/>
      <c r="R535" s="43"/>
      <c r="S535" s="43"/>
      <c r="T535" s="42"/>
      <c r="U535" s="42"/>
      <c r="V535" s="36"/>
      <c r="W535" s="36"/>
      <c r="X535" s="49"/>
      <c r="Y535" s="32"/>
      <c r="Z535" s="32"/>
      <c r="AA535" s="35"/>
      <c r="AB535" s="38"/>
      <c r="AC535" s="35"/>
      <c r="AD535" s="35"/>
      <c r="AE535" s="35"/>
      <c r="AF535" s="35"/>
      <c r="AG535" s="50"/>
      <c r="AH535" s="50"/>
      <c r="AI535" s="50"/>
      <c r="AJ535" s="50"/>
      <c r="AK535" s="50"/>
      <c r="AL535" s="79"/>
      <c r="AM535" s="80"/>
      <c r="AN535" s="55"/>
      <c r="AO535" s="58"/>
      <c r="AP535" s="59"/>
      <c r="AQ535" s="59"/>
      <c r="AR535" s="59"/>
      <c r="AS535" s="46"/>
      <c r="AT535" s="58"/>
      <c r="AU535" s="58"/>
      <c r="AV535" s="58"/>
      <c r="AW535" s="58"/>
      <c r="AY535" s="51"/>
      <c r="AZ535" s="51"/>
      <c r="BA535" s="51"/>
      <c r="BB535" s="199"/>
      <c r="BC535" s="199"/>
    </row>
    <row r="536" spans="1:55" ht="65.099999999999994" hidden="1" customHeight="1">
      <c r="A536" s="33">
        <v>519</v>
      </c>
      <c r="B536" s="42"/>
      <c r="C536" s="42"/>
      <c r="D536" s="42"/>
      <c r="E536" s="42"/>
      <c r="F536" s="42"/>
      <c r="G536" s="42"/>
      <c r="H536" s="42"/>
      <c r="I536" s="167"/>
      <c r="J536" s="42"/>
      <c r="K536" s="35"/>
      <c r="L536" s="35"/>
      <c r="M536" s="35"/>
      <c r="N536" s="35"/>
      <c r="O536" s="35"/>
      <c r="P536" s="35"/>
      <c r="Q536" s="35"/>
      <c r="R536" s="43"/>
      <c r="S536" s="43"/>
      <c r="T536" s="42"/>
      <c r="U536" s="42"/>
      <c r="V536" s="36"/>
      <c r="W536" s="36"/>
      <c r="X536" s="49"/>
      <c r="Y536" s="32"/>
      <c r="Z536" s="32"/>
      <c r="AA536" s="35"/>
      <c r="AB536" s="38"/>
      <c r="AC536" s="35"/>
      <c r="AD536" s="35"/>
      <c r="AE536" s="35"/>
      <c r="AF536" s="35"/>
      <c r="AG536" s="50"/>
      <c r="AH536" s="50"/>
      <c r="AI536" s="50"/>
      <c r="AJ536" s="50"/>
      <c r="AK536" s="50"/>
      <c r="AL536" s="79"/>
      <c r="AM536" s="80"/>
      <c r="AN536" s="55"/>
      <c r="AO536" s="58"/>
      <c r="AP536" s="59"/>
      <c r="AQ536" s="59"/>
      <c r="AR536" s="59"/>
      <c r="AS536" s="46"/>
      <c r="AT536" s="58"/>
      <c r="AU536" s="58"/>
      <c r="AV536" s="58"/>
      <c r="AW536" s="58"/>
      <c r="AY536" s="51"/>
      <c r="AZ536" s="51"/>
      <c r="BA536" s="51"/>
      <c r="BB536" s="199"/>
      <c r="BC536" s="199"/>
    </row>
    <row r="537" spans="1:55" ht="65.099999999999994" hidden="1" customHeight="1">
      <c r="A537" s="33">
        <v>520</v>
      </c>
      <c r="B537" s="42"/>
      <c r="C537" s="42"/>
      <c r="D537" s="42"/>
      <c r="E537" s="42"/>
      <c r="F537" s="42"/>
      <c r="G537" s="42"/>
      <c r="H537" s="42"/>
      <c r="I537" s="167"/>
      <c r="J537" s="42"/>
      <c r="K537" s="35"/>
      <c r="L537" s="35"/>
      <c r="M537" s="35"/>
      <c r="N537" s="35"/>
      <c r="O537" s="35"/>
      <c r="P537" s="35"/>
      <c r="Q537" s="35"/>
      <c r="R537" s="43"/>
      <c r="S537" s="43"/>
      <c r="T537" s="42"/>
      <c r="U537" s="42"/>
      <c r="V537" s="36"/>
      <c r="W537" s="36"/>
      <c r="X537" s="49"/>
      <c r="Y537" s="32"/>
      <c r="Z537" s="32"/>
      <c r="AA537" s="35"/>
      <c r="AB537" s="38"/>
      <c r="AC537" s="35"/>
      <c r="AD537" s="35"/>
      <c r="AE537" s="35"/>
      <c r="AF537" s="35"/>
      <c r="AG537" s="50"/>
      <c r="AH537" s="50"/>
      <c r="AI537" s="50"/>
      <c r="AJ537" s="50"/>
      <c r="AK537" s="50"/>
      <c r="AL537" s="79"/>
      <c r="AM537" s="80"/>
      <c r="AN537" s="55"/>
      <c r="AO537" s="58"/>
      <c r="AP537" s="59"/>
      <c r="AQ537" s="59"/>
      <c r="AR537" s="59"/>
      <c r="AS537" s="46"/>
      <c r="AT537" s="58"/>
      <c r="AU537" s="58"/>
      <c r="AV537" s="58"/>
      <c r="AW537" s="58"/>
      <c r="AY537" s="51"/>
      <c r="AZ537" s="51"/>
      <c r="BA537" s="51"/>
      <c r="BB537" s="199"/>
      <c r="BC537" s="199"/>
    </row>
    <row r="538" spans="1:55" ht="65.099999999999994" hidden="1" customHeight="1">
      <c r="A538" s="33">
        <v>521</v>
      </c>
      <c r="B538" s="42"/>
      <c r="C538" s="42"/>
      <c r="D538" s="42"/>
      <c r="E538" s="42"/>
      <c r="F538" s="42"/>
      <c r="G538" s="42"/>
      <c r="H538" s="42"/>
      <c r="I538" s="167"/>
      <c r="J538" s="42"/>
      <c r="K538" s="35"/>
      <c r="L538" s="35"/>
      <c r="M538" s="35"/>
      <c r="N538" s="35"/>
      <c r="O538" s="35"/>
      <c r="P538" s="35"/>
      <c r="Q538" s="35"/>
      <c r="R538" s="43"/>
      <c r="S538" s="43"/>
      <c r="T538" s="42"/>
      <c r="U538" s="42"/>
      <c r="V538" s="36"/>
      <c r="W538" s="36"/>
      <c r="X538" s="49"/>
      <c r="Y538" s="32"/>
      <c r="Z538" s="32"/>
      <c r="AA538" s="35"/>
      <c r="AB538" s="38"/>
      <c r="AC538" s="35"/>
      <c r="AD538" s="35"/>
      <c r="AE538" s="35"/>
      <c r="AF538" s="35"/>
      <c r="AG538" s="50"/>
      <c r="AH538" s="50"/>
      <c r="AI538" s="50"/>
      <c r="AJ538" s="50"/>
      <c r="AK538" s="50"/>
      <c r="AL538" s="79"/>
      <c r="AM538" s="80"/>
      <c r="AN538" s="55"/>
      <c r="AO538" s="58"/>
      <c r="AP538" s="59"/>
      <c r="AQ538" s="59"/>
      <c r="AR538" s="59"/>
      <c r="AS538" s="46"/>
      <c r="AT538" s="58"/>
      <c r="AU538" s="58"/>
      <c r="AV538" s="58"/>
      <c r="AW538" s="58"/>
      <c r="AY538" s="51"/>
      <c r="AZ538" s="51"/>
      <c r="BA538" s="51"/>
      <c r="BB538" s="199"/>
      <c r="BC538" s="199"/>
    </row>
    <row r="539" spans="1:55" ht="65.099999999999994" hidden="1" customHeight="1">
      <c r="A539" s="33">
        <v>522</v>
      </c>
      <c r="B539" s="42"/>
      <c r="C539" s="42"/>
      <c r="D539" s="42"/>
      <c r="E539" s="42"/>
      <c r="F539" s="42"/>
      <c r="G539" s="42"/>
      <c r="H539" s="42"/>
      <c r="I539" s="167"/>
      <c r="J539" s="42"/>
      <c r="K539" s="35"/>
      <c r="L539" s="35"/>
      <c r="M539" s="35"/>
      <c r="N539" s="35"/>
      <c r="O539" s="35"/>
      <c r="P539" s="35"/>
      <c r="Q539" s="35"/>
      <c r="R539" s="43"/>
      <c r="S539" s="43"/>
      <c r="T539" s="42"/>
      <c r="U539" s="42"/>
      <c r="V539" s="36"/>
      <c r="W539" s="36"/>
      <c r="X539" s="49"/>
      <c r="Y539" s="32"/>
      <c r="Z539" s="32"/>
      <c r="AA539" s="35"/>
      <c r="AB539" s="38"/>
      <c r="AC539" s="35"/>
      <c r="AD539" s="35"/>
      <c r="AE539" s="35"/>
      <c r="AF539" s="35"/>
      <c r="AG539" s="50"/>
      <c r="AH539" s="50"/>
      <c r="AI539" s="50"/>
      <c r="AJ539" s="50"/>
      <c r="AK539" s="50"/>
      <c r="AL539" s="79"/>
      <c r="AM539" s="80"/>
      <c r="AN539" s="55"/>
      <c r="AO539" s="58"/>
      <c r="AP539" s="59"/>
      <c r="AQ539" s="59"/>
      <c r="AR539" s="59"/>
      <c r="AS539" s="46"/>
      <c r="AT539" s="58"/>
      <c r="AU539" s="58"/>
      <c r="AV539" s="58"/>
      <c r="AW539" s="58"/>
      <c r="AY539" s="51"/>
      <c r="AZ539" s="51"/>
      <c r="BA539" s="51"/>
      <c r="BB539" s="199"/>
      <c r="BC539" s="199"/>
    </row>
    <row r="540" spans="1:55" ht="65.099999999999994" hidden="1" customHeight="1">
      <c r="A540" s="33">
        <v>523</v>
      </c>
      <c r="B540" s="42"/>
      <c r="C540" s="42"/>
      <c r="D540" s="42"/>
      <c r="E540" s="42"/>
      <c r="F540" s="42"/>
      <c r="G540" s="42"/>
      <c r="H540" s="42"/>
      <c r="I540" s="167"/>
      <c r="J540" s="42"/>
      <c r="K540" s="35"/>
      <c r="L540" s="35"/>
      <c r="M540" s="35"/>
      <c r="N540" s="35"/>
      <c r="O540" s="35"/>
      <c r="P540" s="35"/>
      <c r="Q540" s="35"/>
      <c r="R540" s="43"/>
      <c r="S540" s="43"/>
      <c r="T540" s="42"/>
      <c r="U540" s="42"/>
      <c r="V540" s="36"/>
      <c r="W540" s="36"/>
      <c r="X540" s="49"/>
      <c r="Y540" s="32"/>
      <c r="Z540" s="32"/>
      <c r="AA540" s="35"/>
      <c r="AB540" s="38"/>
      <c r="AC540" s="35"/>
      <c r="AD540" s="35"/>
      <c r="AE540" s="35"/>
      <c r="AF540" s="35"/>
      <c r="AG540" s="50"/>
      <c r="AH540" s="50"/>
      <c r="AI540" s="50"/>
      <c r="AJ540" s="50"/>
      <c r="AK540" s="50"/>
      <c r="AL540" s="79"/>
      <c r="AM540" s="80"/>
      <c r="AN540" s="55"/>
      <c r="AO540" s="58"/>
      <c r="AP540" s="59"/>
      <c r="AQ540" s="59"/>
      <c r="AR540" s="59"/>
      <c r="AS540" s="46"/>
      <c r="AT540" s="58"/>
      <c r="AU540" s="58"/>
      <c r="AV540" s="58"/>
      <c r="AW540" s="58"/>
      <c r="AY540" s="51"/>
      <c r="AZ540" s="51"/>
      <c r="BA540" s="51"/>
      <c r="BB540" s="199"/>
      <c r="BC540" s="199"/>
    </row>
    <row r="541" spans="1:55" ht="65.099999999999994" hidden="1" customHeight="1">
      <c r="A541" s="33">
        <v>524</v>
      </c>
      <c r="B541" s="42"/>
      <c r="C541" s="42"/>
      <c r="D541" s="42"/>
      <c r="E541" s="42"/>
      <c r="F541" s="42"/>
      <c r="G541" s="42"/>
      <c r="H541" s="42"/>
      <c r="I541" s="167"/>
      <c r="J541" s="42"/>
      <c r="K541" s="35"/>
      <c r="L541" s="35"/>
      <c r="M541" s="35"/>
      <c r="N541" s="35"/>
      <c r="O541" s="35"/>
      <c r="P541" s="35"/>
      <c r="Q541" s="35"/>
      <c r="R541" s="43"/>
      <c r="S541" s="43"/>
      <c r="T541" s="42"/>
      <c r="U541" s="42"/>
      <c r="V541" s="36"/>
      <c r="W541" s="36"/>
      <c r="X541" s="49"/>
      <c r="Y541" s="32"/>
      <c r="Z541" s="32"/>
      <c r="AA541" s="35"/>
      <c r="AB541" s="38"/>
      <c r="AC541" s="35"/>
      <c r="AD541" s="35"/>
      <c r="AE541" s="35"/>
      <c r="AF541" s="35"/>
      <c r="AG541" s="50"/>
      <c r="AH541" s="50"/>
      <c r="AI541" s="50"/>
      <c r="AJ541" s="50"/>
      <c r="AK541" s="50"/>
      <c r="AL541" s="79"/>
      <c r="AM541" s="80"/>
      <c r="AN541" s="55"/>
      <c r="AO541" s="58"/>
      <c r="AP541" s="59"/>
      <c r="AQ541" s="59"/>
      <c r="AR541" s="59"/>
      <c r="AS541" s="46"/>
      <c r="AT541" s="58"/>
      <c r="AU541" s="58"/>
      <c r="AV541" s="58"/>
      <c r="AW541" s="58"/>
      <c r="AY541" s="51"/>
      <c r="AZ541" s="51"/>
      <c r="BA541" s="51"/>
      <c r="BB541" s="199"/>
      <c r="BC541" s="199"/>
    </row>
    <row r="542" spans="1:55" ht="65.099999999999994" hidden="1" customHeight="1">
      <c r="A542" s="33">
        <v>525</v>
      </c>
      <c r="B542" s="42"/>
      <c r="C542" s="42"/>
      <c r="D542" s="42"/>
      <c r="E542" s="42"/>
      <c r="F542" s="42"/>
      <c r="G542" s="42"/>
      <c r="H542" s="42"/>
      <c r="I542" s="167"/>
      <c r="J542" s="42"/>
      <c r="K542" s="35"/>
      <c r="L542" s="35"/>
      <c r="M542" s="35"/>
      <c r="N542" s="35"/>
      <c r="O542" s="35"/>
      <c r="P542" s="35"/>
      <c r="Q542" s="35"/>
      <c r="R542" s="43"/>
      <c r="S542" s="43"/>
      <c r="T542" s="42"/>
      <c r="U542" s="42"/>
      <c r="V542" s="36"/>
      <c r="W542" s="36"/>
      <c r="X542" s="49"/>
      <c r="Y542" s="32"/>
      <c r="Z542" s="32"/>
      <c r="AA542" s="35"/>
      <c r="AB542" s="38"/>
      <c r="AC542" s="35"/>
      <c r="AD542" s="35"/>
      <c r="AE542" s="35"/>
      <c r="AF542" s="35"/>
      <c r="AG542" s="50"/>
      <c r="AH542" s="50"/>
      <c r="AI542" s="50"/>
      <c r="AJ542" s="50"/>
      <c r="AK542" s="50"/>
      <c r="AL542" s="79"/>
      <c r="AM542" s="80"/>
      <c r="AN542" s="55"/>
      <c r="AO542" s="58"/>
      <c r="AP542" s="59"/>
      <c r="AQ542" s="59"/>
      <c r="AR542" s="59"/>
      <c r="AS542" s="46"/>
      <c r="AT542" s="58"/>
      <c r="AU542" s="58"/>
      <c r="AV542" s="58"/>
      <c r="AW542" s="58"/>
      <c r="AY542" s="51"/>
      <c r="AZ542" s="51"/>
      <c r="BA542" s="51"/>
      <c r="BB542" s="199"/>
      <c r="BC542" s="199"/>
    </row>
    <row r="543" spans="1:55" ht="65.099999999999994" hidden="1" customHeight="1">
      <c r="A543" s="33">
        <v>526</v>
      </c>
      <c r="B543" s="42"/>
      <c r="C543" s="42"/>
      <c r="D543" s="42"/>
      <c r="E543" s="42"/>
      <c r="F543" s="42"/>
      <c r="G543" s="42"/>
      <c r="H543" s="42"/>
      <c r="I543" s="167"/>
      <c r="J543" s="42"/>
      <c r="K543" s="35"/>
      <c r="L543" s="35"/>
      <c r="M543" s="35"/>
      <c r="N543" s="35"/>
      <c r="O543" s="35"/>
      <c r="P543" s="35"/>
      <c r="Q543" s="35"/>
      <c r="R543" s="43"/>
      <c r="S543" s="43"/>
      <c r="T543" s="42"/>
      <c r="U543" s="42"/>
      <c r="V543" s="36"/>
      <c r="W543" s="36"/>
      <c r="X543" s="49"/>
      <c r="Y543" s="32"/>
      <c r="Z543" s="32"/>
      <c r="AA543" s="35"/>
      <c r="AB543" s="38"/>
      <c r="AC543" s="35"/>
      <c r="AD543" s="35"/>
      <c r="AE543" s="35"/>
      <c r="AF543" s="35"/>
      <c r="AG543" s="50"/>
      <c r="AH543" s="50"/>
      <c r="AI543" s="50"/>
      <c r="AJ543" s="50"/>
      <c r="AK543" s="50"/>
      <c r="AL543" s="79"/>
      <c r="AM543" s="80"/>
      <c r="AN543" s="55"/>
      <c r="AO543" s="58"/>
      <c r="AP543" s="59"/>
      <c r="AQ543" s="59"/>
      <c r="AR543" s="59"/>
      <c r="AS543" s="46"/>
      <c r="AT543" s="58"/>
      <c r="AU543" s="58"/>
      <c r="AV543" s="58"/>
      <c r="AW543" s="58"/>
      <c r="AY543" s="51"/>
      <c r="AZ543" s="51"/>
      <c r="BA543" s="51"/>
      <c r="BB543" s="199"/>
      <c r="BC543" s="199"/>
    </row>
    <row r="544" spans="1:55" ht="65.099999999999994" hidden="1" customHeight="1">
      <c r="A544" s="33">
        <v>527</v>
      </c>
      <c r="B544" s="42"/>
      <c r="C544" s="42"/>
      <c r="D544" s="42"/>
      <c r="E544" s="42"/>
      <c r="F544" s="42"/>
      <c r="G544" s="42"/>
      <c r="H544" s="42"/>
      <c r="I544" s="167"/>
      <c r="J544" s="42"/>
      <c r="K544" s="35"/>
      <c r="L544" s="35"/>
      <c r="M544" s="35"/>
      <c r="N544" s="35"/>
      <c r="O544" s="35"/>
      <c r="P544" s="35"/>
      <c r="Q544" s="35"/>
      <c r="R544" s="43"/>
      <c r="S544" s="43"/>
      <c r="T544" s="42"/>
      <c r="U544" s="42"/>
      <c r="V544" s="36"/>
      <c r="W544" s="36"/>
      <c r="X544" s="49"/>
      <c r="Y544" s="32"/>
      <c r="Z544" s="32"/>
      <c r="AA544" s="35"/>
      <c r="AB544" s="38"/>
      <c r="AC544" s="35"/>
      <c r="AD544" s="35"/>
      <c r="AE544" s="35"/>
      <c r="AF544" s="35"/>
      <c r="AG544" s="50"/>
      <c r="AH544" s="50"/>
      <c r="AI544" s="50"/>
      <c r="AJ544" s="50"/>
      <c r="AK544" s="50"/>
      <c r="AL544" s="79"/>
      <c r="AM544" s="80"/>
      <c r="AN544" s="55"/>
      <c r="AO544" s="58"/>
      <c r="AP544" s="59"/>
      <c r="AQ544" s="59"/>
      <c r="AR544" s="59"/>
      <c r="AS544" s="46"/>
      <c r="AT544" s="58"/>
      <c r="AU544" s="58"/>
      <c r="AV544" s="58"/>
      <c r="AW544" s="58"/>
      <c r="AY544" s="51"/>
      <c r="AZ544" s="51"/>
      <c r="BA544" s="51"/>
      <c r="BB544" s="199"/>
      <c r="BC544" s="199"/>
    </row>
    <row r="545" spans="1:55" ht="65.099999999999994" hidden="1" customHeight="1">
      <c r="A545" s="33">
        <v>528</v>
      </c>
      <c r="B545" s="42"/>
      <c r="C545" s="42"/>
      <c r="D545" s="42"/>
      <c r="E545" s="42"/>
      <c r="F545" s="42"/>
      <c r="G545" s="42"/>
      <c r="H545" s="42"/>
      <c r="I545" s="167"/>
      <c r="J545" s="42"/>
      <c r="K545" s="35"/>
      <c r="L545" s="35"/>
      <c r="M545" s="35"/>
      <c r="N545" s="35"/>
      <c r="O545" s="35"/>
      <c r="P545" s="35"/>
      <c r="Q545" s="35"/>
      <c r="R545" s="43"/>
      <c r="S545" s="43"/>
      <c r="T545" s="42"/>
      <c r="U545" s="42"/>
      <c r="V545" s="36"/>
      <c r="W545" s="36"/>
      <c r="X545" s="49"/>
      <c r="Y545" s="32"/>
      <c r="Z545" s="32"/>
      <c r="AA545" s="35"/>
      <c r="AB545" s="38"/>
      <c r="AC545" s="35"/>
      <c r="AD545" s="35"/>
      <c r="AE545" s="35"/>
      <c r="AF545" s="35"/>
      <c r="AG545" s="50"/>
      <c r="AH545" s="50"/>
      <c r="AI545" s="50"/>
      <c r="AJ545" s="50"/>
      <c r="AK545" s="50"/>
      <c r="AL545" s="79"/>
      <c r="AM545" s="80"/>
      <c r="AN545" s="55"/>
      <c r="AO545" s="58"/>
      <c r="AP545" s="59"/>
      <c r="AQ545" s="59"/>
      <c r="AR545" s="59"/>
      <c r="AS545" s="46"/>
      <c r="AT545" s="58"/>
      <c r="AU545" s="58"/>
      <c r="AV545" s="58"/>
      <c r="AW545" s="58"/>
      <c r="AY545" s="51"/>
      <c r="AZ545" s="51"/>
      <c r="BA545" s="51"/>
      <c r="BB545" s="199"/>
      <c r="BC545" s="199"/>
    </row>
    <row r="546" spans="1:55" ht="65.099999999999994" hidden="1" customHeight="1">
      <c r="A546" s="33">
        <v>529</v>
      </c>
      <c r="B546" s="42"/>
      <c r="C546" s="42"/>
      <c r="D546" s="42"/>
      <c r="E546" s="42"/>
      <c r="F546" s="42"/>
      <c r="G546" s="42"/>
      <c r="H546" s="42"/>
      <c r="I546" s="167"/>
      <c r="J546" s="42"/>
      <c r="K546" s="35"/>
      <c r="L546" s="35"/>
      <c r="M546" s="35"/>
      <c r="N546" s="35"/>
      <c r="O546" s="35"/>
      <c r="P546" s="35"/>
      <c r="Q546" s="35"/>
      <c r="R546" s="43"/>
      <c r="S546" s="43"/>
      <c r="T546" s="42"/>
      <c r="U546" s="42"/>
      <c r="V546" s="36"/>
      <c r="W546" s="36"/>
      <c r="X546" s="49"/>
      <c r="Y546" s="32"/>
      <c r="Z546" s="32"/>
      <c r="AA546" s="35"/>
      <c r="AB546" s="38"/>
      <c r="AC546" s="35"/>
      <c r="AD546" s="35"/>
      <c r="AE546" s="35"/>
      <c r="AF546" s="35"/>
      <c r="AG546" s="50"/>
      <c r="AH546" s="50"/>
      <c r="AI546" s="50"/>
      <c r="AJ546" s="50"/>
      <c r="AK546" s="50"/>
      <c r="AL546" s="79"/>
      <c r="AM546" s="80"/>
      <c r="AN546" s="55"/>
      <c r="AO546" s="58"/>
      <c r="AP546" s="59"/>
      <c r="AQ546" s="59"/>
      <c r="AR546" s="59"/>
      <c r="AS546" s="46"/>
      <c r="AT546" s="58"/>
      <c r="AU546" s="58"/>
      <c r="AV546" s="58"/>
      <c r="AW546" s="58"/>
      <c r="AY546" s="51"/>
      <c r="AZ546" s="51"/>
      <c r="BA546" s="51"/>
      <c r="BB546" s="199"/>
      <c r="BC546" s="199"/>
    </row>
    <row r="547" spans="1:55" ht="65.099999999999994" hidden="1" customHeight="1">
      <c r="A547" s="33">
        <v>530</v>
      </c>
      <c r="B547" s="42"/>
      <c r="C547" s="42"/>
      <c r="D547" s="42"/>
      <c r="E547" s="42"/>
      <c r="F547" s="42"/>
      <c r="G547" s="42"/>
      <c r="H547" s="42"/>
      <c r="I547" s="167"/>
      <c r="J547" s="42"/>
      <c r="K547" s="35"/>
      <c r="L547" s="35"/>
      <c r="M547" s="35"/>
      <c r="N547" s="35"/>
      <c r="O547" s="35"/>
      <c r="P547" s="35"/>
      <c r="Q547" s="35"/>
      <c r="R547" s="43"/>
      <c r="S547" s="43"/>
      <c r="T547" s="42"/>
      <c r="U547" s="42"/>
      <c r="V547" s="36"/>
      <c r="W547" s="36"/>
      <c r="X547" s="49"/>
      <c r="Y547" s="32"/>
      <c r="Z547" s="32"/>
      <c r="AA547" s="35"/>
      <c r="AB547" s="38"/>
      <c r="AC547" s="35"/>
      <c r="AD547" s="35"/>
      <c r="AE547" s="35"/>
      <c r="AF547" s="35"/>
      <c r="AG547" s="50"/>
      <c r="AH547" s="50"/>
      <c r="AI547" s="50"/>
      <c r="AJ547" s="50"/>
      <c r="AK547" s="50"/>
      <c r="AL547" s="79"/>
      <c r="AM547" s="80"/>
      <c r="AN547" s="55"/>
      <c r="AO547" s="58"/>
      <c r="AP547" s="59"/>
      <c r="AQ547" s="59"/>
      <c r="AR547" s="59"/>
      <c r="AS547" s="46"/>
      <c r="AT547" s="58"/>
      <c r="AU547" s="58"/>
      <c r="AV547" s="58"/>
      <c r="AW547" s="58"/>
      <c r="AY547" s="51"/>
      <c r="AZ547" s="51"/>
      <c r="BA547" s="51"/>
      <c r="BB547" s="199"/>
      <c r="BC547" s="199"/>
    </row>
    <row r="548" spans="1:55" ht="65.099999999999994" hidden="1" customHeight="1">
      <c r="A548" s="33">
        <v>531</v>
      </c>
      <c r="B548" s="42"/>
      <c r="C548" s="42"/>
      <c r="D548" s="42"/>
      <c r="E548" s="42"/>
      <c r="F548" s="42"/>
      <c r="G548" s="42"/>
      <c r="H548" s="42"/>
      <c r="I548" s="167"/>
      <c r="J548" s="42"/>
      <c r="K548" s="35"/>
      <c r="L548" s="35"/>
      <c r="M548" s="35"/>
      <c r="N548" s="35"/>
      <c r="O548" s="35"/>
      <c r="P548" s="35"/>
      <c r="Q548" s="35"/>
      <c r="R548" s="43"/>
      <c r="S548" s="43"/>
      <c r="T548" s="42"/>
      <c r="U548" s="42"/>
      <c r="V548" s="36"/>
      <c r="W548" s="36"/>
      <c r="X548" s="49"/>
      <c r="Y548" s="32"/>
      <c r="Z548" s="32"/>
      <c r="AA548" s="35"/>
      <c r="AB548" s="38"/>
      <c r="AC548" s="35"/>
      <c r="AD548" s="35"/>
      <c r="AE548" s="35"/>
      <c r="AF548" s="35"/>
      <c r="AG548" s="50"/>
      <c r="AH548" s="50"/>
      <c r="AI548" s="50"/>
      <c r="AJ548" s="50"/>
      <c r="AK548" s="50"/>
      <c r="AL548" s="79"/>
      <c r="AM548" s="80"/>
      <c r="AN548" s="55"/>
      <c r="AO548" s="58"/>
      <c r="AP548" s="59"/>
      <c r="AQ548" s="59"/>
      <c r="AR548" s="59"/>
      <c r="AS548" s="46"/>
      <c r="AT548" s="58"/>
      <c r="AU548" s="58"/>
      <c r="AV548" s="58"/>
      <c r="AW548" s="58"/>
      <c r="AY548" s="51"/>
      <c r="AZ548" s="51"/>
      <c r="BA548" s="51"/>
      <c r="BB548" s="199"/>
      <c r="BC548" s="199"/>
    </row>
    <row r="549" spans="1:55" ht="65.099999999999994" hidden="1" customHeight="1">
      <c r="A549" s="33">
        <v>532</v>
      </c>
      <c r="B549" s="42"/>
      <c r="C549" s="42"/>
      <c r="D549" s="42"/>
      <c r="E549" s="42"/>
      <c r="F549" s="42"/>
      <c r="G549" s="42"/>
      <c r="H549" s="42"/>
      <c r="I549" s="167"/>
      <c r="J549" s="42"/>
      <c r="K549" s="35"/>
      <c r="L549" s="35"/>
      <c r="M549" s="35"/>
      <c r="N549" s="35"/>
      <c r="O549" s="35"/>
      <c r="P549" s="35"/>
      <c r="Q549" s="35"/>
      <c r="R549" s="43"/>
      <c r="S549" s="43"/>
      <c r="T549" s="42"/>
      <c r="U549" s="42"/>
      <c r="V549" s="36"/>
      <c r="W549" s="36"/>
      <c r="X549" s="49"/>
      <c r="Y549" s="32"/>
      <c r="Z549" s="32"/>
      <c r="AA549" s="35"/>
      <c r="AB549" s="38"/>
      <c r="AC549" s="35"/>
      <c r="AD549" s="35"/>
      <c r="AE549" s="35"/>
      <c r="AF549" s="35"/>
      <c r="AG549" s="50"/>
      <c r="AH549" s="50"/>
      <c r="AI549" s="50"/>
      <c r="AJ549" s="50"/>
      <c r="AK549" s="50"/>
      <c r="AL549" s="79"/>
      <c r="AM549" s="80"/>
      <c r="AN549" s="55"/>
      <c r="AO549" s="58"/>
      <c r="AP549" s="59"/>
      <c r="AQ549" s="59"/>
      <c r="AR549" s="59"/>
      <c r="AS549" s="46"/>
      <c r="AT549" s="58"/>
      <c r="AU549" s="58"/>
      <c r="AV549" s="58"/>
      <c r="AW549" s="58"/>
      <c r="AY549" s="51"/>
      <c r="AZ549" s="51"/>
      <c r="BA549" s="51"/>
      <c r="BB549" s="199"/>
      <c r="BC549" s="199"/>
    </row>
    <row r="550" spans="1:55" ht="65.099999999999994" hidden="1" customHeight="1">
      <c r="A550" s="33">
        <v>533</v>
      </c>
      <c r="B550" s="42"/>
      <c r="C550" s="42"/>
      <c r="D550" s="42"/>
      <c r="E550" s="42"/>
      <c r="F550" s="42"/>
      <c r="G550" s="42"/>
      <c r="H550" s="42"/>
      <c r="I550" s="167"/>
      <c r="J550" s="42"/>
      <c r="K550" s="35"/>
      <c r="L550" s="35"/>
      <c r="M550" s="35"/>
      <c r="N550" s="35"/>
      <c r="O550" s="35"/>
      <c r="P550" s="35"/>
      <c r="Q550" s="35"/>
      <c r="R550" s="43"/>
      <c r="S550" s="43"/>
      <c r="T550" s="42"/>
      <c r="U550" s="42"/>
      <c r="V550" s="36"/>
      <c r="W550" s="36"/>
      <c r="X550" s="49"/>
      <c r="Y550" s="32"/>
      <c r="Z550" s="32"/>
      <c r="AA550" s="35"/>
      <c r="AB550" s="38"/>
      <c r="AC550" s="35"/>
      <c r="AD550" s="35"/>
      <c r="AE550" s="35"/>
      <c r="AF550" s="35"/>
      <c r="AG550" s="50"/>
      <c r="AH550" s="50"/>
      <c r="AI550" s="50"/>
      <c r="AJ550" s="50"/>
      <c r="AK550" s="50"/>
      <c r="AL550" s="79"/>
      <c r="AM550" s="80"/>
      <c r="AN550" s="55"/>
      <c r="AO550" s="58"/>
      <c r="AP550" s="59"/>
      <c r="AQ550" s="59"/>
      <c r="AR550" s="59"/>
      <c r="AS550" s="46"/>
      <c r="AT550" s="58"/>
      <c r="AU550" s="58"/>
      <c r="AV550" s="58"/>
      <c r="AW550" s="58"/>
      <c r="AY550" s="51"/>
      <c r="AZ550" s="51"/>
      <c r="BA550" s="51"/>
      <c r="BB550" s="199"/>
      <c r="BC550" s="199"/>
    </row>
    <row r="551" spans="1:55" ht="65.099999999999994" hidden="1" customHeight="1">
      <c r="A551" s="33">
        <v>534</v>
      </c>
      <c r="B551" s="42"/>
      <c r="C551" s="42"/>
      <c r="D551" s="42"/>
      <c r="E551" s="42"/>
      <c r="F551" s="42"/>
      <c r="G551" s="42"/>
      <c r="H551" s="42"/>
      <c r="I551" s="167"/>
      <c r="J551" s="42"/>
      <c r="K551" s="35"/>
      <c r="L551" s="35"/>
      <c r="M551" s="35"/>
      <c r="N551" s="35"/>
      <c r="O551" s="35"/>
      <c r="P551" s="35"/>
      <c r="Q551" s="35"/>
      <c r="R551" s="43"/>
      <c r="S551" s="43"/>
      <c r="T551" s="42"/>
      <c r="U551" s="42"/>
      <c r="V551" s="36"/>
      <c r="W551" s="36"/>
      <c r="X551" s="49"/>
      <c r="Y551" s="32"/>
      <c r="Z551" s="32"/>
      <c r="AA551" s="35"/>
      <c r="AB551" s="38"/>
      <c r="AC551" s="35"/>
      <c r="AD551" s="35"/>
      <c r="AE551" s="35"/>
      <c r="AF551" s="35"/>
      <c r="AG551" s="50"/>
      <c r="AH551" s="50"/>
      <c r="AI551" s="50"/>
      <c r="AJ551" s="50"/>
      <c r="AK551" s="50"/>
      <c r="AL551" s="79"/>
      <c r="AM551" s="80"/>
      <c r="AN551" s="55"/>
      <c r="AO551" s="58"/>
      <c r="AP551" s="59"/>
      <c r="AQ551" s="59"/>
      <c r="AR551" s="59"/>
      <c r="AS551" s="46"/>
      <c r="AT551" s="58"/>
      <c r="AU551" s="58"/>
      <c r="AV551" s="58"/>
      <c r="AW551" s="58"/>
      <c r="AY551" s="51"/>
      <c r="AZ551" s="51"/>
      <c r="BA551" s="51"/>
      <c r="BB551" s="199"/>
      <c r="BC551" s="199"/>
    </row>
    <row r="552" spans="1:55" ht="65.099999999999994" hidden="1" customHeight="1">
      <c r="A552" s="33">
        <v>535</v>
      </c>
      <c r="B552" s="42"/>
      <c r="C552" s="42"/>
      <c r="D552" s="42"/>
      <c r="E552" s="42"/>
      <c r="F552" s="42"/>
      <c r="G552" s="42"/>
      <c r="H552" s="42"/>
      <c r="I552" s="167"/>
      <c r="J552" s="42"/>
      <c r="K552" s="35"/>
      <c r="L552" s="35"/>
      <c r="M552" s="35"/>
      <c r="N552" s="35"/>
      <c r="O552" s="35"/>
      <c r="P552" s="35"/>
      <c r="Q552" s="35"/>
      <c r="R552" s="43"/>
      <c r="S552" s="43"/>
      <c r="T552" s="42"/>
      <c r="U552" s="42"/>
      <c r="V552" s="36"/>
      <c r="W552" s="36"/>
      <c r="X552" s="49"/>
      <c r="Y552" s="32"/>
      <c r="Z552" s="32"/>
      <c r="AA552" s="35"/>
      <c r="AB552" s="38"/>
      <c r="AC552" s="35"/>
      <c r="AD552" s="35"/>
      <c r="AE552" s="35"/>
      <c r="AF552" s="35"/>
      <c r="AG552" s="50"/>
      <c r="AH552" s="50"/>
      <c r="AI552" s="50"/>
      <c r="AJ552" s="50"/>
      <c r="AK552" s="50"/>
      <c r="AL552" s="79"/>
      <c r="AM552" s="80"/>
      <c r="AN552" s="55"/>
      <c r="AO552" s="58"/>
      <c r="AP552" s="59"/>
      <c r="AQ552" s="59"/>
      <c r="AR552" s="59"/>
      <c r="AS552" s="46"/>
      <c r="AT552" s="58"/>
      <c r="AU552" s="58"/>
      <c r="AV552" s="58"/>
      <c r="AW552" s="58"/>
      <c r="AY552" s="51"/>
      <c r="AZ552" s="51"/>
      <c r="BA552" s="51"/>
      <c r="BB552" s="199"/>
      <c r="BC552" s="199"/>
    </row>
    <row r="553" spans="1:55" ht="65.099999999999994" hidden="1" customHeight="1">
      <c r="A553" s="33">
        <v>536</v>
      </c>
      <c r="B553" s="42"/>
      <c r="C553" s="42"/>
      <c r="D553" s="42"/>
      <c r="E553" s="42"/>
      <c r="F553" s="42"/>
      <c r="G553" s="42"/>
      <c r="H553" s="42"/>
      <c r="I553" s="167"/>
      <c r="J553" s="42"/>
      <c r="K553" s="35"/>
      <c r="L553" s="35"/>
      <c r="M553" s="35"/>
      <c r="N553" s="35"/>
      <c r="O553" s="35"/>
      <c r="P553" s="35"/>
      <c r="Q553" s="35"/>
      <c r="R553" s="43"/>
      <c r="S553" s="43"/>
      <c r="T553" s="42"/>
      <c r="U553" s="42"/>
      <c r="V553" s="36"/>
      <c r="W553" s="36"/>
      <c r="X553" s="49"/>
      <c r="Y553" s="32"/>
      <c r="Z553" s="32"/>
      <c r="AA553" s="35"/>
      <c r="AB553" s="38"/>
      <c r="AC553" s="35"/>
      <c r="AD553" s="35"/>
      <c r="AE553" s="35"/>
      <c r="AF553" s="35"/>
      <c r="AG553" s="50"/>
      <c r="AH553" s="50"/>
      <c r="AI553" s="50"/>
      <c r="AJ553" s="50"/>
      <c r="AK553" s="50"/>
      <c r="AL553" s="79"/>
      <c r="AM553" s="80"/>
      <c r="AN553" s="55"/>
      <c r="AO553" s="58"/>
      <c r="AP553" s="59"/>
      <c r="AQ553" s="59"/>
      <c r="AR553" s="59"/>
      <c r="AS553" s="46"/>
      <c r="AT553" s="58"/>
      <c r="AU553" s="58"/>
      <c r="AV553" s="58"/>
      <c r="AW553" s="58"/>
      <c r="AY553" s="51"/>
      <c r="AZ553" s="51"/>
      <c r="BA553" s="51"/>
      <c r="BB553" s="199"/>
      <c r="BC553" s="199"/>
    </row>
    <row r="554" spans="1:55" ht="65.099999999999994" hidden="1" customHeight="1">
      <c r="A554" s="33">
        <v>537</v>
      </c>
      <c r="B554" s="42"/>
      <c r="C554" s="42"/>
      <c r="D554" s="42"/>
      <c r="E554" s="42"/>
      <c r="F554" s="42"/>
      <c r="G554" s="42"/>
      <c r="H554" s="42"/>
      <c r="I554" s="167"/>
      <c r="J554" s="42"/>
      <c r="K554" s="35"/>
      <c r="L554" s="35"/>
      <c r="M554" s="35"/>
      <c r="N554" s="35"/>
      <c r="O554" s="35"/>
      <c r="P554" s="35"/>
      <c r="Q554" s="35"/>
      <c r="R554" s="43"/>
      <c r="S554" s="43"/>
      <c r="T554" s="42"/>
      <c r="U554" s="42"/>
      <c r="V554" s="36"/>
      <c r="W554" s="36"/>
      <c r="X554" s="49"/>
      <c r="Y554" s="32"/>
      <c r="Z554" s="32"/>
      <c r="AA554" s="35"/>
      <c r="AB554" s="38"/>
      <c r="AC554" s="35"/>
      <c r="AD554" s="35"/>
      <c r="AE554" s="35"/>
      <c r="AF554" s="35"/>
      <c r="AG554" s="50"/>
      <c r="AH554" s="50"/>
      <c r="AI554" s="50"/>
      <c r="AJ554" s="50"/>
      <c r="AK554" s="50"/>
      <c r="AL554" s="79"/>
      <c r="AM554" s="80"/>
      <c r="AN554" s="55"/>
      <c r="AO554" s="58"/>
      <c r="AP554" s="59"/>
      <c r="AQ554" s="59"/>
      <c r="AR554" s="59"/>
      <c r="AS554" s="46"/>
      <c r="AT554" s="58"/>
      <c r="AU554" s="58"/>
      <c r="AV554" s="58"/>
      <c r="AW554" s="58"/>
      <c r="AY554" s="51"/>
      <c r="AZ554" s="51"/>
      <c r="BA554" s="51"/>
      <c r="BB554" s="199"/>
      <c r="BC554" s="199"/>
    </row>
    <row r="555" spans="1:55" ht="65.099999999999994" hidden="1" customHeight="1">
      <c r="A555" s="33">
        <v>538</v>
      </c>
      <c r="B555" s="42"/>
      <c r="C555" s="42"/>
      <c r="D555" s="42"/>
      <c r="E555" s="42"/>
      <c r="F555" s="42"/>
      <c r="G555" s="42"/>
      <c r="H555" s="42"/>
      <c r="I555" s="167"/>
      <c r="J555" s="42"/>
      <c r="K555" s="35"/>
      <c r="L555" s="35"/>
      <c r="M555" s="35"/>
      <c r="N555" s="35"/>
      <c r="O555" s="35"/>
      <c r="P555" s="35"/>
      <c r="Q555" s="35"/>
      <c r="R555" s="43"/>
      <c r="S555" s="43"/>
      <c r="T555" s="42"/>
      <c r="U555" s="42"/>
      <c r="V555" s="36"/>
      <c r="W555" s="36"/>
      <c r="X555" s="49"/>
      <c r="Y555" s="32"/>
      <c r="Z555" s="32"/>
      <c r="AA555" s="35"/>
      <c r="AB555" s="38"/>
      <c r="AC555" s="35"/>
      <c r="AD555" s="35"/>
      <c r="AE555" s="35"/>
      <c r="AF555" s="35"/>
      <c r="AG555" s="50"/>
      <c r="AH555" s="50"/>
      <c r="AI555" s="50"/>
      <c r="AJ555" s="50"/>
      <c r="AK555" s="50"/>
      <c r="AL555" s="79"/>
      <c r="AM555" s="80"/>
      <c r="AN555" s="55"/>
      <c r="AO555" s="58"/>
      <c r="AP555" s="59"/>
      <c r="AQ555" s="59"/>
      <c r="AR555" s="59"/>
      <c r="AS555" s="46"/>
      <c r="AT555" s="58"/>
      <c r="AU555" s="58"/>
      <c r="AV555" s="58"/>
      <c r="AW555" s="58"/>
      <c r="AY555" s="51"/>
      <c r="AZ555" s="51"/>
      <c r="BA555" s="51"/>
      <c r="BB555" s="199"/>
      <c r="BC555" s="199"/>
    </row>
    <row r="556" spans="1:55" ht="65.099999999999994" hidden="1" customHeight="1">
      <c r="A556" s="33">
        <v>539</v>
      </c>
      <c r="B556" s="42"/>
      <c r="C556" s="42"/>
      <c r="D556" s="42"/>
      <c r="E556" s="42"/>
      <c r="F556" s="42"/>
      <c r="G556" s="42"/>
      <c r="H556" s="42"/>
      <c r="I556" s="167"/>
      <c r="J556" s="42"/>
      <c r="K556" s="35"/>
      <c r="L556" s="35"/>
      <c r="M556" s="35"/>
      <c r="N556" s="35"/>
      <c r="O556" s="35"/>
      <c r="P556" s="35"/>
      <c r="Q556" s="35"/>
      <c r="R556" s="43"/>
      <c r="S556" s="43"/>
      <c r="T556" s="42"/>
      <c r="U556" s="42"/>
      <c r="V556" s="36"/>
      <c r="W556" s="36"/>
      <c r="X556" s="49"/>
      <c r="Y556" s="32"/>
      <c r="Z556" s="32"/>
      <c r="AA556" s="35"/>
      <c r="AB556" s="38"/>
      <c r="AC556" s="35"/>
      <c r="AD556" s="35"/>
      <c r="AE556" s="35"/>
      <c r="AF556" s="35"/>
      <c r="AG556" s="50"/>
      <c r="AH556" s="50"/>
      <c r="AI556" s="50"/>
      <c r="AJ556" s="50"/>
      <c r="AK556" s="50"/>
      <c r="AL556" s="79"/>
      <c r="AM556" s="80"/>
      <c r="AN556" s="55"/>
      <c r="AO556" s="58"/>
      <c r="AP556" s="59"/>
      <c r="AQ556" s="59"/>
      <c r="AR556" s="59"/>
      <c r="AS556" s="46"/>
      <c r="AT556" s="58"/>
      <c r="AU556" s="58"/>
      <c r="AV556" s="58"/>
      <c r="AW556" s="58"/>
      <c r="AY556" s="51"/>
      <c r="AZ556" s="51"/>
      <c r="BA556" s="51"/>
      <c r="BB556" s="199"/>
      <c r="BC556" s="199"/>
    </row>
    <row r="557" spans="1:55" ht="65.099999999999994" hidden="1" customHeight="1">
      <c r="A557" s="33">
        <v>540</v>
      </c>
      <c r="B557" s="42"/>
      <c r="C557" s="42"/>
      <c r="D557" s="42"/>
      <c r="E557" s="42"/>
      <c r="F557" s="42"/>
      <c r="G557" s="42"/>
      <c r="H557" s="42"/>
      <c r="I557" s="167"/>
      <c r="J557" s="42"/>
      <c r="K557" s="35"/>
      <c r="L557" s="35"/>
      <c r="M557" s="35"/>
      <c r="N557" s="35"/>
      <c r="O557" s="35"/>
      <c r="P557" s="35"/>
      <c r="Q557" s="35"/>
      <c r="R557" s="43"/>
      <c r="S557" s="43"/>
      <c r="T557" s="42"/>
      <c r="U557" s="42"/>
      <c r="V557" s="36"/>
      <c r="W557" s="36"/>
      <c r="X557" s="49"/>
      <c r="Y557" s="32"/>
      <c r="Z557" s="32"/>
      <c r="AA557" s="35"/>
      <c r="AB557" s="38"/>
      <c r="AC557" s="35"/>
      <c r="AD557" s="35"/>
      <c r="AE557" s="35"/>
      <c r="AF557" s="35"/>
      <c r="AG557" s="50"/>
      <c r="AH557" s="50"/>
      <c r="AI557" s="50"/>
      <c r="AJ557" s="50"/>
      <c r="AK557" s="50"/>
      <c r="AL557" s="79"/>
      <c r="AM557" s="80"/>
      <c r="AN557" s="55"/>
      <c r="AO557" s="58"/>
      <c r="AP557" s="59"/>
      <c r="AQ557" s="59"/>
      <c r="AR557" s="59"/>
      <c r="AS557" s="46"/>
      <c r="AT557" s="58"/>
      <c r="AU557" s="58"/>
      <c r="AV557" s="58"/>
      <c r="AW557" s="58"/>
      <c r="AY557" s="51"/>
      <c r="AZ557" s="51"/>
      <c r="BA557" s="51"/>
      <c r="BB557" s="199"/>
      <c r="BC557" s="199"/>
    </row>
    <row r="558" spans="1:55" ht="65.099999999999994" hidden="1" customHeight="1">
      <c r="A558" s="33">
        <v>541</v>
      </c>
      <c r="B558" s="42"/>
      <c r="C558" s="42"/>
      <c r="D558" s="42"/>
      <c r="E558" s="42"/>
      <c r="F558" s="42"/>
      <c r="G558" s="42"/>
      <c r="H558" s="42"/>
      <c r="I558" s="167"/>
      <c r="J558" s="42"/>
      <c r="K558" s="35"/>
      <c r="L558" s="35"/>
      <c r="M558" s="35"/>
      <c r="N558" s="35"/>
      <c r="O558" s="35"/>
      <c r="P558" s="35"/>
      <c r="Q558" s="35"/>
      <c r="R558" s="43"/>
      <c r="S558" s="43"/>
      <c r="T558" s="42"/>
      <c r="U558" s="42"/>
      <c r="V558" s="36"/>
      <c r="W558" s="36"/>
      <c r="X558" s="49"/>
      <c r="Y558" s="32"/>
      <c r="Z558" s="32"/>
      <c r="AA558" s="35"/>
      <c r="AB558" s="38"/>
      <c r="AC558" s="35"/>
      <c r="AD558" s="35"/>
      <c r="AE558" s="35"/>
      <c r="AF558" s="35"/>
      <c r="AG558" s="50"/>
      <c r="AH558" s="50"/>
      <c r="AI558" s="50"/>
      <c r="AJ558" s="50"/>
      <c r="AK558" s="50"/>
      <c r="AL558" s="79"/>
      <c r="AM558" s="80"/>
      <c r="AN558" s="55"/>
      <c r="AO558" s="58"/>
      <c r="AP558" s="59"/>
      <c r="AQ558" s="59"/>
      <c r="AR558" s="59"/>
      <c r="AS558" s="46"/>
      <c r="AT558" s="58"/>
      <c r="AU558" s="58"/>
      <c r="AV558" s="58"/>
      <c r="AW558" s="58"/>
      <c r="AY558" s="51"/>
      <c r="AZ558" s="51"/>
      <c r="BA558" s="51"/>
      <c r="BB558" s="199"/>
      <c r="BC558" s="199"/>
    </row>
    <row r="559" spans="1:55" ht="65.099999999999994" hidden="1" customHeight="1">
      <c r="A559" s="33">
        <v>542</v>
      </c>
      <c r="B559" s="42"/>
      <c r="C559" s="42"/>
      <c r="D559" s="42"/>
      <c r="E559" s="42"/>
      <c r="F559" s="42"/>
      <c r="G559" s="42"/>
      <c r="H559" s="42"/>
      <c r="I559" s="167"/>
      <c r="J559" s="42"/>
      <c r="K559" s="35"/>
      <c r="L559" s="35"/>
      <c r="M559" s="35"/>
      <c r="N559" s="35"/>
      <c r="O559" s="35"/>
      <c r="P559" s="35"/>
      <c r="Q559" s="35"/>
      <c r="R559" s="43"/>
      <c r="S559" s="43"/>
      <c r="T559" s="42"/>
      <c r="U559" s="42"/>
      <c r="V559" s="36"/>
      <c r="W559" s="36"/>
      <c r="X559" s="49"/>
      <c r="Y559" s="32"/>
      <c r="Z559" s="32"/>
      <c r="AA559" s="35"/>
      <c r="AB559" s="38"/>
      <c r="AC559" s="35"/>
      <c r="AD559" s="35"/>
      <c r="AE559" s="35"/>
      <c r="AF559" s="35"/>
      <c r="AG559" s="50"/>
      <c r="AH559" s="50"/>
      <c r="AI559" s="50"/>
      <c r="AJ559" s="50"/>
      <c r="AK559" s="50"/>
      <c r="AL559" s="79"/>
      <c r="AM559" s="80"/>
      <c r="AN559" s="55"/>
      <c r="AO559" s="58"/>
      <c r="AP559" s="59"/>
      <c r="AQ559" s="59"/>
      <c r="AR559" s="59"/>
      <c r="AS559" s="46"/>
      <c r="AT559" s="58"/>
      <c r="AU559" s="58"/>
      <c r="AV559" s="58"/>
      <c r="AW559" s="58"/>
      <c r="AY559" s="51"/>
      <c r="AZ559" s="51"/>
      <c r="BA559" s="51"/>
      <c r="BB559" s="199"/>
      <c r="BC559" s="199"/>
    </row>
    <row r="560" spans="1:55" ht="65.099999999999994" hidden="1" customHeight="1">
      <c r="A560" s="33">
        <v>543</v>
      </c>
      <c r="B560" s="42"/>
      <c r="C560" s="42"/>
      <c r="D560" s="42"/>
      <c r="E560" s="42"/>
      <c r="F560" s="42"/>
      <c r="G560" s="42"/>
      <c r="H560" s="42"/>
      <c r="I560" s="167"/>
      <c r="J560" s="42"/>
      <c r="K560" s="35"/>
      <c r="L560" s="35"/>
      <c r="M560" s="35"/>
      <c r="N560" s="35"/>
      <c r="O560" s="35"/>
      <c r="P560" s="35"/>
      <c r="Q560" s="35"/>
      <c r="R560" s="43"/>
      <c r="S560" s="43"/>
      <c r="T560" s="42"/>
      <c r="U560" s="42"/>
      <c r="V560" s="36"/>
      <c r="W560" s="36"/>
      <c r="X560" s="49"/>
      <c r="Y560" s="32"/>
      <c r="Z560" s="32"/>
      <c r="AA560" s="35"/>
      <c r="AB560" s="38"/>
      <c r="AC560" s="35"/>
      <c r="AD560" s="35"/>
      <c r="AE560" s="35"/>
      <c r="AF560" s="35"/>
      <c r="AG560" s="50"/>
      <c r="AH560" s="50"/>
      <c r="AI560" s="50"/>
      <c r="AJ560" s="50"/>
      <c r="AK560" s="50"/>
      <c r="AL560" s="79"/>
      <c r="AM560" s="80"/>
      <c r="AN560" s="55"/>
      <c r="AO560" s="58"/>
      <c r="AP560" s="59"/>
      <c r="AQ560" s="59"/>
      <c r="AR560" s="59"/>
      <c r="AS560" s="46"/>
      <c r="AT560" s="58"/>
      <c r="AU560" s="58"/>
      <c r="AV560" s="58"/>
      <c r="AW560" s="58"/>
      <c r="AY560" s="51"/>
      <c r="AZ560" s="51"/>
      <c r="BA560" s="51"/>
      <c r="BB560" s="199"/>
      <c r="BC560" s="199"/>
    </row>
    <row r="561" spans="1:55" ht="65.099999999999994" hidden="1" customHeight="1">
      <c r="A561" s="33">
        <v>544</v>
      </c>
      <c r="B561" s="42"/>
      <c r="C561" s="42"/>
      <c r="D561" s="42"/>
      <c r="E561" s="42"/>
      <c r="F561" s="42"/>
      <c r="G561" s="42"/>
      <c r="H561" s="42"/>
      <c r="I561" s="167"/>
      <c r="J561" s="42"/>
      <c r="K561" s="35"/>
      <c r="L561" s="35"/>
      <c r="M561" s="35"/>
      <c r="N561" s="35"/>
      <c r="O561" s="35"/>
      <c r="P561" s="35"/>
      <c r="Q561" s="35"/>
      <c r="R561" s="43"/>
      <c r="S561" s="43"/>
      <c r="T561" s="42"/>
      <c r="U561" s="42"/>
      <c r="V561" s="36"/>
      <c r="W561" s="36"/>
      <c r="X561" s="49"/>
      <c r="Y561" s="32"/>
      <c r="Z561" s="32"/>
      <c r="AA561" s="35"/>
      <c r="AB561" s="38"/>
      <c r="AC561" s="35"/>
      <c r="AD561" s="35"/>
      <c r="AE561" s="35"/>
      <c r="AF561" s="35"/>
      <c r="AG561" s="50"/>
      <c r="AH561" s="50"/>
      <c r="AI561" s="50"/>
      <c r="AJ561" s="50"/>
      <c r="AK561" s="50"/>
      <c r="AL561" s="79"/>
      <c r="AM561" s="80"/>
      <c r="AN561" s="55"/>
      <c r="AO561" s="58"/>
      <c r="AP561" s="59"/>
      <c r="AQ561" s="59"/>
      <c r="AR561" s="59"/>
      <c r="AS561" s="46"/>
      <c r="AT561" s="58"/>
      <c r="AU561" s="58"/>
      <c r="AV561" s="58"/>
      <c r="AW561" s="58"/>
      <c r="AY561" s="51"/>
      <c r="AZ561" s="51"/>
      <c r="BA561" s="51"/>
      <c r="BB561" s="199"/>
      <c r="BC561" s="199"/>
    </row>
    <row r="562" spans="1:55" ht="65.099999999999994" hidden="1" customHeight="1">
      <c r="A562" s="33">
        <v>545</v>
      </c>
      <c r="B562" s="42"/>
      <c r="C562" s="42"/>
      <c r="D562" s="42"/>
      <c r="E562" s="42"/>
      <c r="F562" s="42"/>
      <c r="G562" s="42"/>
      <c r="H562" s="42"/>
      <c r="I562" s="167"/>
      <c r="J562" s="42"/>
      <c r="K562" s="35"/>
      <c r="L562" s="35"/>
      <c r="M562" s="35"/>
      <c r="N562" s="35"/>
      <c r="O562" s="35"/>
      <c r="P562" s="35"/>
      <c r="Q562" s="35"/>
      <c r="R562" s="43"/>
      <c r="S562" s="43"/>
      <c r="T562" s="42"/>
      <c r="U562" s="42"/>
      <c r="V562" s="36"/>
      <c r="W562" s="36"/>
      <c r="X562" s="49"/>
      <c r="Y562" s="32"/>
      <c r="Z562" s="32"/>
      <c r="AA562" s="35"/>
      <c r="AB562" s="38"/>
      <c r="AC562" s="35"/>
      <c r="AD562" s="35"/>
      <c r="AE562" s="35"/>
      <c r="AF562" s="35"/>
      <c r="AG562" s="50"/>
      <c r="AH562" s="50"/>
      <c r="AI562" s="50"/>
      <c r="AJ562" s="50"/>
      <c r="AK562" s="50"/>
      <c r="AL562" s="79"/>
      <c r="AM562" s="80"/>
      <c r="AN562" s="55"/>
      <c r="AO562" s="58"/>
      <c r="AP562" s="59"/>
      <c r="AQ562" s="59"/>
      <c r="AR562" s="59"/>
      <c r="AS562" s="46"/>
      <c r="AT562" s="58"/>
      <c r="AU562" s="58"/>
      <c r="AV562" s="58"/>
      <c r="AW562" s="58"/>
      <c r="AY562" s="51"/>
      <c r="AZ562" s="51"/>
      <c r="BA562" s="51"/>
      <c r="BB562" s="199"/>
      <c r="BC562" s="199"/>
    </row>
    <row r="563" spans="1:55" ht="65.099999999999994" hidden="1" customHeight="1">
      <c r="A563" s="33">
        <v>546</v>
      </c>
      <c r="B563" s="42"/>
      <c r="C563" s="42"/>
      <c r="D563" s="42"/>
      <c r="E563" s="42"/>
      <c r="F563" s="42"/>
      <c r="G563" s="42"/>
      <c r="H563" s="42"/>
      <c r="I563" s="167"/>
      <c r="J563" s="42"/>
      <c r="K563" s="35"/>
      <c r="L563" s="35"/>
      <c r="M563" s="35"/>
      <c r="N563" s="35"/>
      <c r="O563" s="35"/>
      <c r="P563" s="35"/>
      <c r="Q563" s="35"/>
      <c r="R563" s="43"/>
      <c r="S563" s="43"/>
      <c r="T563" s="42"/>
      <c r="U563" s="42"/>
      <c r="V563" s="36"/>
      <c r="W563" s="36"/>
      <c r="X563" s="49"/>
      <c r="Y563" s="32"/>
      <c r="Z563" s="32"/>
      <c r="AA563" s="35"/>
      <c r="AB563" s="38"/>
      <c r="AC563" s="35"/>
      <c r="AD563" s="35"/>
      <c r="AE563" s="35"/>
      <c r="AF563" s="35"/>
      <c r="AG563" s="50"/>
      <c r="AH563" s="50"/>
      <c r="AI563" s="50"/>
      <c r="AJ563" s="50"/>
      <c r="AK563" s="50"/>
      <c r="AL563" s="79"/>
      <c r="AM563" s="80"/>
      <c r="AN563" s="55"/>
      <c r="AO563" s="58"/>
      <c r="AP563" s="59"/>
      <c r="AQ563" s="59"/>
      <c r="AR563" s="59"/>
      <c r="AS563" s="46"/>
      <c r="AT563" s="58"/>
      <c r="AU563" s="58"/>
      <c r="AV563" s="58"/>
      <c r="AW563" s="58"/>
      <c r="AY563" s="51"/>
      <c r="AZ563" s="51"/>
      <c r="BA563" s="51"/>
      <c r="BB563" s="199"/>
      <c r="BC563" s="199"/>
    </row>
    <row r="564" spans="1:55" ht="65.099999999999994" hidden="1" customHeight="1">
      <c r="A564" s="33">
        <v>547</v>
      </c>
      <c r="B564" s="42"/>
      <c r="C564" s="42"/>
      <c r="D564" s="42"/>
      <c r="E564" s="42"/>
      <c r="F564" s="42"/>
      <c r="G564" s="42"/>
      <c r="H564" s="42"/>
      <c r="I564" s="167"/>
      <c r="J564" s="42"/>
      <c r="K564" s="35"/>
      <c r="L564" s="35"/>
      <c r="M564" s="35"/>
      <c r="N564" s="35"/>
      <c r="O564" s="35"/>
      <c r="P564" s="35"/>
      <c r="Q564" s="35"/>
      <c r="R564" s="43"/>
      <c r="S564" s="43"/>
      <c r="T564" s="42"/>
      <c r="U564" s="42"/>
      <c r="V564" s="36"/>
      <c r="W564" s="36"/>
      <c r="X564" s="49"/>
      <c r="Y564" s="32"/>
      <c r="Z564" s="32"/>
      <c r="AA564" s="35"/>
      <c r="AB564" s="38"/>
      <c r="AC564" s="35"/>
      <c r="AD564" s="35"/>
      <c r="AE564" s="35"/>
      <c r="AF564" s="35"/>
      <c r="AG564" s="50"/>
      <c r="AH564" s="50"/>
      <c r="AI564" s="50"/>
      <c r="AJ564" s="50"/>
      <c r="AK564" s="50"/>
      <c r="AL564" s="79"/>
      <c r="AM564" s="80"/>
      <c r="AN564" s="55"/>
      <c r="AO564" s="58"/>
      <c r="AP564" s="59"/>
      <c r="AQ564" s="59"/>
      <c r="AR564" s="59"/>
      <c r="AS564" s="46"/>
      <c r="AT564" s="58"/>
      <c r="AU564" s="58"/>
      <c r="AV564" s="58"/>
      <c r="AW564" s="58"/>
      <c r="AY564" s="51"/>
      <c r="AZ564" s="51"/>
      <c r="BA564" s="51"/>
      <c r="BB564" s="199"/>
      <c r="BC564" s="199"/>
    </row>
    <row r="565" spans="1:55" ht="65.099999999999994" hidden="1" customHeight="1">
      <c r="A565" s="33">
        <v>548</v>
      </c>
      <c r="B565" s="42"/>
      <c r="C565" s="42"/>
      <c r="D565" s="42"/>
      <c r="E565" s="42"/>
      <c r="F565" s="42"/>
      <c r="G565" s="42"/>
      <c r="H565" s="42"/>
      <c r="I565" s="167"/>
      <c r="J565" s="42"/>
      <c r="K565" s="35"/>
      <c r="L565" s="35"/>
      <c r="M565" s="35"/>
      <c r="N565" s="35"/>
      <c r="O565" s="35"/>
      <c r="P565" s="35"/>
      <c r="Q565" s="35"/>
      <c r="R565" s="43"/>
      <c r="S565" s="43"/>
      <c r="T565" s="42"/>
      <c r="U565" s="42"/>
      <c r="V565" s="36"/>
      <c r="W565" s="36"/>
      <c r="X565" s="49"/>
      <c r="Y565" s="32"/>
      <c r="Z565" s="32"/>
      <c r="AA565" s="35"/>
      <c r="AB565" s="38"/>
      <c r="AC565" s="35"/>
      <c r="AD565" s="35"/>
      <c r="AE565" s="35"/>
      <c r="AF565" s="35"/>
      <c r="AG565" s="50"/>
      <c r="AH565" s="50"/>
      <c r="AI565" s="50"/>
      <c r="AJ565" s="50"/>
      <c r="AK565" s="50"/>
      <c r="AL565" s="79"/>
      <c r="AM565" s="80"/>
      <c r="AN565" s="55"/>
      <c r="AO565" s="58"/>
      <c r="AP565" s="59"/>
      <c r="AQ565" s="59"/>
      <c r="AR565" s="59"/>
      <c r="AS565" s="46"/>
      <c r="AT565" s="58"/>
      <c r="AU565" s="58"/>
      <c r="AV565" s="58"/>
      <c r="AW565" s="58"/>
      <c r="AY565" s="51"/>
      <c r="AZ565" s="51"/>
      <c r="BA565" s="51"/>
      <c r="BB565" s="199"/>
      <c r="BC565" s="199"/>
    </row>
    <row r="566" spans="1:55" ht="65.099999999999994" hidden="1" customHeight="1">
      <c r="A566" s="33">
        <v>549</v>
      </c>
      <c r="B566" s="42"/>
      <c r="C566" s="42"/>
      <c r="D566" s="42"/>
      <c r="E566" s="42"/>
      <c r="F566" s="42"/>
      <c r="G566" s="42"/>
      <c r="H566" s="42"/>
      <c r="I566" s="167"/>
      <c r="J566" s="42"/>
      <c r="K566" s="35"/>
      <c r="L566" s="35"/>
      <c r="M566" s="35"/>
      <c r="N566" s="35"/>
      <c r="O566" s="35"/>
      <c r="P566" s="35"/>
      <c r="Q566" s="35"/>
      <c r="R566" s="43"/>
      <c r="S566" s="43"/>
      <c r="T566" s="42"/>
      <c r="U566" s="42"/>
      <c r="V566" s="36"/>
      <c r="W566" s="36"/>
      <c r="X566" s="49"/>
      <c r="Y566" s="32"/>
      <c r="Z566" s="32"/>
      <c r="AA566" s="35"/>
      <c r="AB566" s="38"/>
      <c r="AC566" s="35"/>
      <c r="AD566" s="35"/>
      <c r="AE566" s="35"/>
      <c r="AF566" s="35"/>
      <c r="AG566" s="50"/>
      <c r="AH566" s="50"/>
      <c r="AI566" s="50"/>
      <c r="AJ566" s="50"/>
      <c r="AK566" s="50"/>
      <c r="AL566" s="79"/>
      <c r="AM566" s="80"/>
      <c r="AN566" s="55"/>
      <c r="AO566" s="58"/>
      <c r="AP566" s="59"/>
      <c r="AQ566" s="59"/>
      <c r="AR566" s="59"/>
      <c r="AS566" s="46"/>
      <c r="AT566" s="58"/>
      <c r="AU566" s="58"/>
      <c r="AV566" s="58"/>
      <c r="AW566" s="58"/>
      <c r="AY566" s="51"/>
      <c r="AZ566" s="51"/>
      <c r="BA566" s="51"/>
      <c r="BB566" s="199"/>
      <c r="BC566" s="199"/>
    </row>
    <row r="567" spans="1:55" ht="65.099999999999994" hidden="1" customHeight="1">
      <c r="A567" s="33">
        <v>550</v>
      </c>
      <c r="B567" s="42"/>
      <c r="C567" s="42"/>
      <c r="D567" s="42"/>
      <c r="E567" s="42"/>
      <c r="F567" s="42"/>
      <c r="G567" s="42"/>
      <c r="H567" s="42"/>
      <c r="I567" s="167"/>
      <c r="J567" s="42"/>
      <c r="K567" s="35"/>
      <c r="L567" s="35"/>
      <c r="M567" s="35"/>
      <c r="N567" s="35"/>
      <c r="O567" s="35"/>
      <c r="P567" s="35"/>
      <c r="Q567" s="35"/>
      <c r="R567" s="43"/>
      <c r="S567" s="43"/>
      <c r="T567" s="42"/>
      <c r="U567" s="42"/>
      <c r="V567" s="36"/>
      <c r="W567" s="36"/>
      <c r="X567" s="49"/>
      <c r="Y567" s="32"/>
      <c r="Z567" s="32"/>
      <c r="AA567" s="35"/>
      <c r="AB567" s="38"/>
      <c r="AC567" s="35"/>
      <c r="AD567" s="35"/>
      <c r="AE567" s="35"/>
      <c r="AF567" s="35"/>
      <c r="AG567" s="50"/>
      <c r="AH567" s="50"/>
      <c r="AI567" s="50"/>
      <c r="AJ567" s="50"/>
      <c r="AK567" s="50"/>
      <c r="AL567" s="79"/>
      <c r="AM567" s="80"/>
      <c r="AN567" s="55"/>
      <c r="AO567" s="58"/>
      <c r="AP567" s="59"/>
      <c r="AQ567" s="59"/>
      <c r="AR567" s="59"/>
      <c r="AS567" s="46"/>
      <c r="AT567" s="58"/>
      <c r="AU567" s="58"/>
      <c r="AV567" s="58"/>
      <c r="AW567" s="58"/>
      <c r="AY567" s="51"/>
      <c r="AZ567" s="51"/>
      <c r="BA567" s="51"/>
      <c r="BB567" s="199"/>
      <c r="BC567" s="199"/>
    </row>
    <row r="568" spans="1:55" ht="65.099999999999994" hidden="1" customHeight="1">
      <c r="A568" s="33">
        <v>551</v>
      </c>
      <c r="B568" s="42"/>
      <c r="C568" s="42"/>
      <c r="D568" s="42"/>
      <c r="E568" s="42"/>
      <c r="F568" s="42"/>
      <c r="G568" s="42"/>
      <c r="H568" s="42"/>
      <c r="I568" s="167"/>
      <c r="J568" s="42"/>
      <c r="K568" s="35"/>
      <c r="L568" s="35"/>
      <c r="M568" s="35"/>
      <c r="N568" s="35"/>
      <c r="O568" s="35"/>
      <c r="P568" s="35"/>
      <c r="Q568" s="35"/>
      <c r="R568" s="43"/>
      <c r="S568" s="43"/>
      <c r="T568" s="42"/>
      <c r="U568" s="42"/>
      <c r="V568" s="36"/>
      <c r="W568" s="36"/>
      <c r="X568" s="49"/>
      <c r="Y568" s="32"/>
      <c r="Z568" s="32"/>
      <c r="AA568" s="35"/>
      <c r="AB568" s="38"/>
      <c r="AC568" s="35"/>
      <c r="AD568" s="35"/>
      <c r="AE568" s="35"/>
      <c r="AF568" s="35"/>
      <c r="AG568" s="50"/>
      <c r="AH568" s="50"/>
      <c r="AI568" s="50"/>
      <c r="AJ568" s="50"/>
      <c r="AK568" s="50"/>
      <c r="AL568" s="79"/>
      <c r="AM568" s="80"/>
      <c r="AN568" s="55"/>
      <c r="AO568" s="58"/>
      <c r="AP568" s="59"/>
      <c r="AQ568" s="59"/>
      <c r="AR568" s="59"/>
      <c r="AS568" s="46"/>
      <c r="AT568" s="58"/>
      <c r="AU568" s="58"/>
      <c r="AV568" s="58"/>
      <c r="AW568" s="58"/>
      <c r="AY568" s="51"/>
      <c r="AZ568" s="51"/>
      <c r="BA568" s="51"/>
      <c r="BB568" s="199"/>
      <c r="BC568" s="199"/>
    </row>
    <row r="569" spans="1:55" ht="65.099999999999994" hidden="1" customHeight="1">
      <c r="A569" s="33">
        <v>552</v>
      </c>
      <c r="B569" s="42"/>
      <c r="C569" s="42"/>
      <c r="D569" s="42"/>
      <c r="E569" s="42"/>
      <c r="F569" s="42"/>
      <c r="G569" s="42"/>
      <c r="H569" s="42"/>
      <c r="I569" s="167"/>
      <c r="J569" s="42"/>
      <c r="K569" s="35"/>
      <c r="L569" s="35"/>
      <c r="M569" s="35"/>
      <c r="N569" s="35"/>
      <c r="O569" s="35"/>
      <c r="P569" s="35"/>
      <c r="Q569" s="35"/>
      <c r="R569" s="43"/>
      <c r="S569" s="43"/>
      <c r="T569" s="42"/>
      <c r="U569" s="42"/>
      <c r="V569" s="36"/>
      <c r="W569" s="36"/>
      <c r="X569" s="49"/>
      <c r="Y569" s="32"/>
      <c r="Z569" s="32"/>
      <c r="AA569" s="35"/>
      <c r="AB569" s="38"/>
      <c r="AC569" s="35"/>
      <c r="AD569" s="35"/>
      <c r="AE569" s="35"/>
      <c r="AF569" s="35"/>
      <c r="AG569" s="50"/>
      <c r="AH569" s="50"/>
      <c r="AI569" s="50"/>
      <c r="AJ569" s="50"/>
      <c r="AK569" s="50"/>
      <c r="AL569" s="79"/>
      <c r="AM569" s="80"/>
      <c r="AN569" s="55"/>
      <c r="AO569" s="58"/>
      <c r="AP569" s="59"/>
      <c r="AQ569" s="59"/>
      <c r="AR569" s="59"/>
      <c r="AS569" s="46"/>
      <c r="AT569" s="58"/>
      <c r="AU569" s="58"/>
      <c r="AV569" s="58"/>
      <c r="AW569" s="58"/>
      <c r="AY569" s="51"/>
      <c r="AZ569" s="51"/>
      <c r="BA569" s="51"/>
      <c r="BB569" s="199"/>
      <c r="BC569" s="199"/>
    </row>
    <row r="570" spans="1:55" ht="65.099999999999994" hidden="1" customHeight="1">
      <c r="A570" s="33">
        <v>553</v>
      </c>
      <c r="B570" s="42"/>
      <c r="C570" s="42"/>
      <c r="D570" s="42"/>
      <c r="E570" s="42"/>
      <c r="F570" s="42"/>
      <c r="G570" s="42"/>
      <c r="H570" s="42"/>
      <c r="I570" s="167"/>
      <c r="J570" s="42"/>
      <c r="K570" s="35"/>
      <c r="L570" s="35"/>
      <c r="M570" s="35"/>
      <c r="N570" s="35"/>
      <c r="O570" s="35"/>
      <c r="P570" s="35"/>
      <c r="Q570" s="35"/>
      <c r="R570" s="43"/>
      <c r="S570" s="43"/>
      <c r="T570" s="42"/>
      <c r="U570" s="42"/>
      <c r="V570" s="36"/>
      <c r="W570" s="36"/>
      <c r="X570" s="49"/>
      <c r="Y570" s="32"/>
      <c r="Z570" s="32"/>
      <c r="AA570" s="35"/>
      <c r="AB570" s="38"/>
      <c r="AC570" s="35"/>
      <c r="AD570" s="35"/>
      <c r="AE570" s="35"/>
      <c r="AF570" s="35"/>
      <c r="AG570" s="50"/>
      <c r="AH570" s="50"/>
      <c r="AI570" s="50"/>
      <c r="AJ570" s="50"/>
      <c r="AK570" s="50"/>
      <c r="AL570" s="79"/>
      <c r="AM570" s="80"/>
      <c r="AN570" s="55"/>
      <c r="AO570" s="58"/>
      <c r="AP570" s="59"/>
      <c r="AQ570" s="59"/>
      <c r="AR570" s="59"/>
      <c r="AS570" s="46"/>
      <c r="AT570" s="58"/>
      <c r="AU570" s="58"/>
      <c r="AV570" s="58"/>
      <c r="AW570" s="58"/>
      <c r="AY570" s="51"/>
      <c r="AZ570" s="51"/>
      <c r="BA570" s="51"/>
      <c r="BB570" s="199"/>
      <c r="BC570" s="199"/>
    </row>
    <row r="571" spans="1:55" ht="65.099999999999994" hidden="1" customHeight="1">
      <c r="A571" s="33">
        <v>554</v>
      </c>
      <c r="B571" s="42"/>
      <c r="C571" s="42"/>
      <c r="D571" s="42"/>
      <c r="E571" s="42"/>
      <c r="F571" s="42"/>
      <c r="G571" s="42"/>
      <c r="H571" s="42"/>
      <c r="I571" s="167"/>
      <c r="J571" s="42"/>
      <c r="K571" s="35"/>
      <c r="L571" s="35"/>
      <c r="M571" s="35"/>
      <c r="N571" s="35"/>
      <c r="O571" s="35"/>
      <c r="P571" s="35"/>
      <c r="Q571" s="35"/>
      <c r="R571" s="43"/>
      <c r="S571" s="43"/>
      <c r="T571" s="42"/>
      <c r="U571" s="42"/>
      <c r="V571" s="36"/>
      <c r="W571" s="36"/>
      <c r="X571" s="49"/>
      <c r="Y571" s="32"/>
      <c r="Z571" s="32"/>
      <c r="AA571" s="35"/>
      <c r="AB571" s="38"/>
      <c r="AC571" s="35"/>
      <c r="AD571" s="35"/>
      <c r="AE571" s="35"/>
      <c r="AF571" s="35"/>
      <c r="AG571" s="50"/>
      <c r="AH571" s="50"/>
      <c r="AI571" s="50"/>
      <c r="AJ571" s="50"/>
      <c r="AK571" s="50"/>
      <c r="AL571" s="79"/>
      <c r="AM571" s="80"/>
      <c r="AN571" s="55"/>
      <c r="AO571" s="58"/>
      <c r="AP571" s="59"/>
      <c r="AQ571" s="59"/>
      <c r="AR571" s="59"/>
      <c r="AS571" s="46"/>
      <c r="AT571" s="58"/>
      <c r="AU571" s="58"/>
      <c r="AV571" s="58"/>
      <c r="AW571" s="58"/>
      <c r="AY571" s="51"/>
      <c r="AZ571" s="51"/>
      <c r="BA571" s="51"/>
      <c r="BB571" s="199"/>
      <c r="BC571" s="199"/>
    </row>
    <row r="572" spans="1:55" ht="65.099999999999994" hidden="1" customHeight="1">
      <c r="A572" s="33">
        <v>555</v>
      </c>
      <c r="B572" s="42"/>
      <c r="C572" s="42"/>
      <c r="D572" s="42"/>
      <c r="E572" s="42"/>
      <c r="F572" s="42"/>
      <c r="G572" s="42"/>
      <c r="H572" s="42"/>
      <c r="I572" s="167"/>
      <c r="J572" s="42"/>
      <c r="K572" s="35"/>
      <c r="L572" s="35"/>
      <c r="M572" s="35"/>
      <c r="N572" s="35"/>
      <c r="O572" s="35"/>
      <c r="P572" s="35"/>
      <c r="Q572" s="35"/>
      <c r="R572" s="43"/>
      <c r="S572" s="43"/>
      <c r="T572" s="42"/>
      <c r="U572" s="42"/>
      <c r="V572" s="36"/>
      <c r="W572" s="36"/>
      <c r="X572" s="49"/>
      <c r="Y572" s="32"/>
      <c r="Z572" s="32"/>
      <c r="AA572" s="35"/>
      <c r="AB572" s="38"/>
      <c r="AC572" s="35"/>
      <c r="AD572" s="35"/>
      <c r="AE572" s="35"/>
      <c r="AF572" s="35"/>
      <c r="AG572" s="50"/>
      <c r="AH572" s="50"/>
      <c r="AI572" s="50"/>
      <c r="AJ572" s="50"/>
      <c r="AK572" s="50"/>
      <c r="AL572" s="79"/>
      <c r="AM572" s="80"/>
      <c r="AN572" s="55"/>
      <c r="AO572" s="58"/>
      <c r="AP572" s="59"/>
      <c r="AQ572" s="59"/>
      <c r="AR572" s="59"/>
      <c r="AS572" s="46"/>
      <c r="AT572" s="58"/>
      <c r="AU572" s="58"/>
      <c r="AV572" s="58"/>
      <c r="AW572" s="58"/>
      <c r="AY572" s="51"/>
      <c r="AZ572" s="51"/>
      <c r="BA572" s="51"/>
      <c r="BB572" s="199"/>
      <c r="BC572" s="199"/>
    </row>
    <row r="573" spans="1:55" ht="65.099999999999994" hidden="1" customHeight="1">
      <c r="A573" s="33">
        <v>556</v>
      </c>
      <c r="B573" s="42"/>
      <c r="C573" s="42"/>
      <c r="D573" s="42"/>
      <c r="E573" s="42"/>
      <c r="F573" s="42"/>
      <c r="G573" s="42"/>
      <c r="H573" s="42"/>
      <c r="I573" s="167"/>
      <c r="J573" s="42"/>
      <c r="K573" s="35"/>
      <c r="L573" s="35"/>
      <c r="M573" s="35"/>
      <c r="N573" s="35"/>
      <c r="O573" s="35"/>
      <c r="P573" s="35"/>
      <c r="Q573" s="35"/>
      <c r="R573" s="43"/>
      <c r="S573" s="43"/>
      <c r="T573" s="42"/>
      <c r="U573" s="42"/>
      <c r="V573" s="36"/>
      <c r="W573" s="36"/>
      <c r="X573" s="49"/>
      <c r="Y573" s="32"/>
      <c r="Z573" s="32"/>
      <c r="AA573" s="35"/>
      <c r="AB573" s="38"/>
      <c r="AC573" s="35"/>
      <c r="AD573" s="35"/>
      <c r="AE573" s="35"/>
      <c r="AF573" s="35"/>
      <c r="AG573" s="50"/>
      <c r="AH573" s="50"/>
      <c r="AI573" s="50"/>
      <c r="AJ573" s="50"/>
      <c r="AK573" s="50"/>
      <c r="AL573" s="79"/>
      <c r="AM573" s="80"/>
      <c r="AN573" s="55"/>
      <c r="AO573" s="58"/>
      <c r="AP573" s="59"/>
      <c r="AQ573" s="59"/>
      <c r="AR573" s="59"/>
      <c r="AS573" s="46"/>
      <c r="AT573" s="58"/>
      <c r="AU573" s="58"/>
      <c r="AV573" s="58"/>
      <c r="AW573" s="58"/>
      <c r="AY573" s="51"/>
      <c r="AZ573" s="51"/>
      <c r="BA573" s="51"/>
      <c r="BB573" s="199"/>
      <c r="BC573" s="199"/>
    </row>
    <row r="574" spans="1:55" ht="65.099999999999994" hidden="1" customHeight="1">
      <c r="A574" s="33">
        <v>557</v>
      </c>
      <c r="B574" s="42"/>
      <c r="C574" s="42"/>
      <c r="D574" s="42"/>
      <c r="E574" s="42"/>
      <c r="F574" s="42"/>
      <c r="G574" s="42"/>
      <c r="H574" s="42"/>
      <c r="I574" s="167"/>
      <c r="J574" s="42"/>
      <c r="K574" s="35"/>
      <c r="L574" s="35"/>
      <c r="M574" s="35"/>
      <c r="N574" s="35"/>
      <c r="O574" s="35"/>
      <c r="P574" s="35"/>
      <c r="Q574" s="35"/>
      <c r="R574" s="43"/>
      <c r="S574" s="43"/>
      <c r="T574" s="42"/>
      <c r="U574" s="42"/>
      <c r="V574" s="36"/>
      <c r="W574" s="36"/>
      <c r="X574" s="49"/>
      <c r="Y574" s="32"/>
      <c r="Z574" s="32"/>
      <c r="AA574" s="35"/>
      <c r="AB574" s="38"/>
      <c r="AC574" s="35"/>
      <c r="AD574" s="35"/>
      <c r="AE574" s="35"/>
      <c r="AF574" s="35"/>
      <c r="AG574" s="50"/>
      <c r="AH574" s="50"/>
      <c r="AI574" s="50"/>
      <c r="AJ574" s="50"/>
      <c r="AK574" s="50"/>
      <c r="AL574" s="79"/>
      <c r="AM574" s="80"/>
      <c r="AN574" s="55"/>
      <c r="AO574" s="58"/>
      <c r="AP574" s="59"/>
      <c r="AQ574" s="59"/>
      <c r="AR574" s="59"/>
      <c r="AS574" s="46"/>
      <c r="AT574" s="58"/>
      <c r="AU574" s="58"/>
      <c r="AV574" s="58"/>
      <c r="AW574" s="58"/>
      <c r="AY574" s="51"/>
      <c r="AZ574" s="51"/>
      <c r="BA574" s="51"/>
      <c r="BB574" s="199"/>
      <c r="BC574" s="199"/>
    </row>
    <row r="575" spans="1:55" ht="65.099999999999994" hidden="1" customHeight="1">
      <c r="A575" s="33">
        <v>558</v>
      </c>
      <c r="B575" s="42"/>
      <c r="C575" s="42"/>
      <c r="D575" s="42"/>
      <c r="E575" s="42"/>
      <c r="F575" s="42"/>
      <c r="G575" s="42"/>
      <c r="H575" s="42"/>
      <c r="I575" s="167"/>
      <c r="J575" s="42"/>
      <c r="K575" s="35"/>
      <c r="L575" s="35"/>
      <c r="M575" s="35"/>
      <c r="N575" s="35"/>
      <c r="O575" s="35"/>
      <c r="P575" s="35"/>
      <c r="Q575" s="35"/>
      <c r="R575" s="43"/>
      <c r="S575" s="43"/>
      <c r="T575" s="42"/>
      <c r="U575" s="42"/>
      <c r="V575" s="36"/>
      <c r="W575" s="36"/>
      <c r="X575" s="49"/>
      <c r="Y575" s="32"/>
      <c r="Z575" s="32"/>
      <c r="AA575" s="35"/>
      <c r="AB575" s="38"/>
      <c r="AC575" s="35"/>
      <c r="AD575" s="35"/>
      <c r="AE575" s="35"/>
      <c r="AF575" s="35"/>
      <c r="AG575" s="50"/>
      <c r="AH575" s="50"/>
      <c r="AI575" s="50"/>
      <c r="AJ575" s="50"/>
      <c r="AK575" s="50"/>
      <c r="AL575" s="79"/>
      <c r="AM575" s="80"/>
      <c r="AN575" s="55"/>
      <c r="AO575" s="58"/>
      <c r="AP575" s="59"/>
      <c r="AQ575" s="59"/>
      <c r="AR575" s="59"/>
      <c r="AS575" s="46"/>
      <c r="AT575" s="58"/>
      <c r="AU575" s="58"/>
      <c r="AV575" s="58"/>
      <c r="AW575" s="58"/>
      <c r="AY575" s="51"/>
      <c r="AZ575" s="51"/>
      <c r="BA575" s="51"/>
      <c r="BB575" s="199"/>
      <c r="BC575" s="199"/>
    </row>
    <row r="576" spans="1:55" ht="65.099999999999994" hidden="1" customHeight="1">
      <c r="A576" s="33">
        <v>559</v>
      </c>
      <c r="B576" s="42"/>
      <c r="C576" s="42"/>
      <c r="D576" s="42"/>
      <c r="E576" s="42"/>
      <c r="F576" s="42"/>
      <c r="G576" s="42"/>
      <c r="H576" s="42"/>
      <c r="I576" s="167"/>
      <c r="J576" s="42"/>
      <c r="K576" s="35"/>
      <c r="L576" s="35"/>
      <c r="M576" s="35"/>
      <c r="N576" s="35"/>
      <c r="O576" s="35"/>
      <c r="P576" s="35"/>
      <c r="Q576" s="35"/>
      <c r="R576" s="43"/>
      <c r="S576" s="43"/>
      <c r="T576" s="42"/>
      <c r="U576" s="42"/>
      <c r="V576" s="36"/>
      <c r="W576" s="36"/>
      <c r="X576" s="49"/>
      <c r="Y576" s="32"/>
      <c r="Z576" s="32"/>
      <c r="AA576" s="35"/>
      <c r="AB576" s="38"/>
      <c r="AC576" s="35"/>
      <c r="AD576" s="35"/>
      <c r="AE576" s="35"/>
      <c r="AF576" s="35"/>
      <c r="AG576" s="50"/>
      <c r="AH576" s="50"/>
      <c r="AI576" s="50"/>
      <c r="AJ576" s="50"/>
      <c r="AK576" s="50"/>
      <c r="AL576" s="79"/>
      <c r="AM576" s="80"/>
      <c r="AN576" s="55"/>
      <c r="AO576" s="58"/>
      <c r="AP576" s="59"/>
      <c r="AQ576" s="59"/>
      <c r="AR576" s="59"/>
      <c r="AS576" s="46"/>
      <c r="AT576" s="58"/>
      <c r="AU576" s="58"/>
      <c r="AV576" s="58"/>
      <c r="AW576" s="58"/>
      <c r="AY576" s="51"/>
      <c r="AZ576" s="51"/>
      <c r="BA576" s="51"/>
      <c r="BB576" s="199"/>
      <c r="BC576" s="199"/>
    </row>
    <row r="577" spans="1:55" ht="65.099999999999994" hidden="1" customHeight="1">
      <c r="A577" s="33">
        <v>560</v>
      </c>
      <c r="B577" s="42"/>
      <c r="C577" s="42"/>
      <c r="D577" s="42"/>
      <c r="E577" s="42"/>
      <c r="F577" s="42"/>
      <c r="G577" s="42"/>
      <c r="H577" s="42"/>
      <c r="I577" s="167"/>
      <c r="J577" s="42"/>
      <c r="K577" s="35"/>
      <c r="L577" s="35"/>
      <c r="M577" s="35"/>
      <c r="N577" s="35"/>
      <c r="O577" s="35"/>
      <c r="P577" s="35"/>
      <c r="Q577" s="35"/>
      <c r="R577" s="43"/>
      <c r="S577" s="43"/>
      <c r="T577" s="42"/>
      <c r="U577" s="42"/>
      <c r="V577" s="36"/>
      <c r="W577" s="36"/>
      <c r="X577" s="49"/>
      <c r="Y577" s="32"/>
      <c r="Z577" s="32"/>
      <c r="AA577" s="35"/>
      <c r="AB577" s="38"/>
      <c r="AC577" s="35"/>
      <c r="AD577" s="35"/>
      <c r="AE577" s="35"/>
      <c r="AF577" s="35"/>
      <c r="AG577" s="50"/>
      <c r="AH577" s="50"/>
      <c r="AI577" s="50"/>
      <c r="AJ577" s="50"/>
      <c r="AK577" s="50"/>
      <c r="AL577" s="79"/>
      <c r="AM577" s="80"/>
      <c r="AN577" s="55"/>
      <c r="AO577" s="58"/>
      <c r="AP577" s="59"/>
      <c r="AQ577" s="59"/>
      <c r="AR577" s="59"/>
      <c r="AS577" s="46"/>
      <c r="AT577" s="58"/>
      <c r="AU577" s="58"/>
      <c r="AV577" s="58"/>
      <c r="AW577" s="58"/>
      <c r="AY577" s="51"/>
      <c r="AZ577" s="51"/>
      <c r="BA577" s="51"/>
      <c r="BB577" s="199"/>
      <c r="BC577" s="199"/>
    </row>
    <row r="578" spans="1:55" ht="65.099999999999994" hidden="1" customHeight="1">
      <c r="A578" s="33">
        <v>561</v>
      </c>
      <c r="B578" s="42"/>
      <c r="C578" s="42"/>
      <c r="D578" s="42"/>
      <c r="E578" s="42"/>
      <c r="F578" s="42"/>
      <c r="G578" s="42"/>
      <c r="H578" s="42"/>
      <c r="I578" s="167"/>
      <c r="J578" s="42"/>
      <c r="K578" s="35"/>
      <c r="L578" s="35"/>
      <c r="M578" s="35"/>
      <c r="N578" s="35"/>
      <c r="O578" s="35"/>
      <c r="P578" s="35"/>
      <c r="Q578" s="35"/>
      <c r="R578" s="43"/>
      <c r="S578" s="43"/>
      <c r="T578" s="42"/>
      <c r="U578" s="42"/>
      <c r="V578" s="36"/>
      <c r="W578" s="36"/>
      <c r="X578" s="49"/>
      <c r="Y578" s="32"/>
      <c r="Z578" s="32"/>
      <c r="AA578" s="35"/>
      <c r="AB578" s="38"/>
      <c r="AC578" s="35"/>
      <c r="AD578" s="35"/>
      <c r="AE578" s="35"/>
      <c r="AF578" s="35"/>
      <c r="AG578" s="50"/>
      <c r="AH578" s="50"/>
      <c r="AI578" s="50"/>
      <c r="AJ578" s="50"/>
      <c r="AK578" s="50"/>
      <c r="AL578" s="79"/>
      <c r="AM578" s="80"/>
      <c r="AN578" s="55"/>
      <c r="AO578" s="58"/>
      <c r="AP578" s="59"/>
      <c r="AQ578" s="59"/>
      <c r="AR578" s="59"/>
      <c r="AS578" s="46"/>
      <c r="AT578" s="58"/>
      <c r="AU578" s="58"/>
      <c r="AV578" s="58"/>
      <c r="AW578" s="58"/>
      <c r="AY578" s="51"/>
      <c r="AZ578" s="51"/>
      <c r="BA578" s="51"/>
      <c r="BB578" s="199"/>
      <c r="BC578" s="199"/>
    </row>
    <row r="579" spans="1:55" ht="65.099999999999994" hidden="1" customHeight="1">
      <c r="A579" s="33">
        <v>562</v>
      </c>
      <c r="B579" s="42"/>
      <c r="C579" s="42"/>
      <c r="D579" s="42"/>
      <c r="E579" s="42"/>
      <c r="F579" s="42"/>
      <c r="G579" s="42"/>
      <c r="H579" s="42"/>
      <c r="I579" s="167"/>
      <c r="J579" s="42"/>
      <c r="K579" s="35"/>
      <c r="L579" s="35"/>
      <c r="M579" s="35"/>
      <c r="N579" s="35"/>
      <c r="O579" s="35"/>
      <c r="P579" s="35"/>
      <c r="Q579" s="35"/>
      <c r="R579" s="43"/>
      <c r="S579" s="43"/>
      <c r="T579" s="42"/>
      <c r="U579" s="42"/>
      <c r="V579" s="36"/>
      <c r="W579" s="36"/>
      <c r="X579" s="49"/>
      <c r="Y579" s="32"/>
      <c r="Z579" s="32"/>
      <c r="AA579" s="35"/>
      <c r="AB579" s="38"/>
      <c r="AC579" s="35"/>
      <c r="AD579" s="35"/>
      <c r="AE579" s="35"/>
      <c r="AF579" s="35"/>
      <c r="AG579" s="50"/>
      <c r="AH579" s="50"/>
      <c r="AI579" s="50"/>
      <c r="AJ579" s="50"/>
      <c r="AK579" s="50"/>
      <c r="AL579" s="79"/>
      <c r="AM579" s="80"/>
      <c r="AN579" s="55"/>
      <c r="AO579" s="58"/>
      <c r="AP579" s="59"/>
      <c r="AQ579" s="59"/>
      <c r="AR579" s="59"/>
      <c r="AS579" s="46"/>
      <c r="AT579" s="58"/>
      <c r="AU579" s="58"/>
      <c r="AV579" s="58"/>
      <c r="AW579" s="58"/>
      <c r="AY579" s="51"/>
      <c r="AZ579" s="51"/>
      <c r="BA579" s="51"/>
      <c r="BB579" s="199"/>
      <c r="BC579" s="199"/>
    </row>
    <row r="580" spans="1:55" ht="65.099999999999994" hidden="1" customHeight="1">
      <c r="A580" s="33">
        <v>563</v>
      </c>
      <c r="B580" s="42"/>
      <c r="C580" s="42"/>
      <c r="D580" s="42"/>
      <c r="E580" s="42"/>
      <c r="F580" s="42"/>
      <c r="G580" s="42"/>
      <c r="H580" s="42"/>
      <c r="I580" s="167"/>
      <c r="J580" s="42"/>
      <c r="K580" s="35"/>
      <c r="L580" s="35"/>
      <c r="M580" s="35"/>
      <c r="N580" s="35"/>
      <c r="O580" s="35"/>
      <c r="P580" s="35"/>
      <c r="Q580" s="35"/>
      <c r="R580" s="43"/>
      <c r="S580" s="43"/>
      <c r="T580" s="42"/>
      <c r="U580" s="42"/>
      <c r="V580" s="36"/>
      <c r="W580" s="36"/>
      <c r="X580" s="49"/>
      <c r="Y580" s="32"/>
      <c r="Z580" s="32"/>
      <c r="AA580" s="35"/>
      <c r="AB580" s="38"/>
      <c r="AC580" s="35"/>
      <c r="AD580" s="35"/>
      <c r="AE580" s="35"/>
      <c r="AF580" s="35"/>
      <c r="AG580" s="50"/>
      <c r="AH580" s="50"/>
      <c r="AI580" s="50"/>
      <c r="AJ580" s="50"/>
      <c r="AK580" s="50"/>
      <c r="AL580" s="79"/>
      <c r="AM580" s="80"/>
      <c r="AN580" s="55"/>
      <c r="AO580" s="58"/>
      <c r="AP580" s="59"/>
      <c r="AQ580" s="59"/>
      <c r="AR580" s="59"/>
      <c r="AS580" s="46"/>
      <c r="AT580" s="58"/>
      <c r="AU580" s="58"/>
      <c r="AV580" s="58"/>
      <c r="AW580" s="58"/>
      <c r="AY580" s="51"/>
      <c r="AZ580" s="51"/>
      <c r="BA580" s="51"/>
      <c r="BB580" s="199"/>
      <c r="BC580" s="199"/>
    </row>
    <row r="581" spans="1:55" ht="65.099999999999994" hidden="1" customHeight="1">
      <c r="A581" s="33">
        <v>564</v>
      </c>
      <c r="B581" s="42"/>
      <c r="C581" s="42"/>
      <c r="D581" s="42"/>
      <c r="E581" s="42"/>
      <c r="F581" s="42"/>
      <c r="G581" s="42"/>
      <c r="H581" s="42"/>
      <c r="I581" s="167"/>
      <c r="J581" s="42"/>
      <c r="K581" s="35"/>
      <c r="L581" s="35"/>
      <c r="M581" s="35"/>
      <c r="N581" s="35"/>
      <c r="O581" s="35"/>
      <c r="P581" s="35"/>
      <c r="Q581" s="35"/>
      <c r="R581" s="43"/>
      <c r="S581" s="43"/>
      <c r="T581" s="42"/>
      <c r="U581" s="42"/>
      <c r="V581" s="36"/>
      <c r="W581" s="36"/>
      <c r="X581" s="49"/>
      <c r="Y581" s="32"/>
      <c r="Z581" s="32"/>
      <c r="AA581" s="35"/>
      <c r="AB581" s="38"/>
      <c r="AC581" s="35"/>
      <c r="AD581" s="35"/>
      <c r="AE581" s="35"/>
      <c r="AF581" s="35"/>
      <c r="AG581" s="50"/>
      <c r="AH581" s="50"/>
      <c r="AI581" s="50"/>
      <c r="AJ581" s="50"/>
      <c r="AK581" s="50"/>
      <c r="AL581" s="79"/>
      <c r="AM581" s="80"/>
      <c r="AN581" s="55"/>
      <c r="AO581" s="58"/>
      <c r="AP581" s="59"/>
      <c r="AQ581" s="59"/>
      <c r="AR581" s="59"/>
      <c r="AS581" s="46"/>
      <c r="AT581" s="58"/>
      <c r="AU581" s="58"/>
      <c r="AV581" s="58"/>
      <c r="AW581" s="58"/>
      <c r="AY581" s="51"/>
      <c r="AZ581" s="51"/>
      <c r="BA581" s="51"/>
      <c r="BB581" s="199"/>
      <c r="BC581" s="199"/>
    </row>
    <row r="582" spans="1:55" ht="65.099999999999994" hidden="1" customHeight="1">
      <c r="A582" s="33">
        <v>565</v>
      </c>
      <c r="B582" s="42"/>
      <c r="C582" s="42"/>
      <c r="D582" s="42"/>
      <c r="E582" s="42"/>
      <c r="F582" s="42"/>
      <c r="G582" s="42"/>
      <c r="H582" s="42"/>
      <c r="I582" s="167"/>
      <c r="J582" s="42"/>
      <c r="K582" s="35"/>
      <c r="L582" s="35"/>
      <c r="M582" s="35"/>
      <c r="N582" s="35"/>
      <c r="O582" s="35"/>
      <c r="P582" s="35"/>
      <c r="Q582" s="35"/>
      <c r="R582" s="43"/>
      <c r="S582" s="43"/>
      <c r="T582" s="42"/>
      <c r="U582" s="42"/>
      <c r="V582" s="36"/>
      <c r="W582" s="36"/>
      <c r="X582" s="49"/>
      <c r="Y582" s="32"/>
      <c r="Z582" s="32"/>
      <c r="AA582" s="35"/>
      <c r="AB582" s="38"/>
      <c r="AC582" s="35"/>
      <c r="AD582" s="35"/>
      <c r="AE582" s="35"/>
      <c r="AF582" s="35"/>
      <c r="AG582" s="50"/>
      <c r="AH582" s="50"/>
      <c r="AI582" s="50"/>
      <c r="AJ582" s="50"/>
      <c r="AK582" s="50"/>
      <c r="AL582" s="79"/>
      <c r="AM582" s="80"/>
      <c r="AN582" s="55"/>
      <c r="AO582" s="58"/>
      <c r="AP582" s="59"/>
      <c r="AQ582" s="59"/>
      <c r="AR582" s="59"/>
      <c r="AS582" s="46"/>
      <c r="AT582" s="58"/>
      <c r="AU582" s="58"/>
      <c r="AV582" s="58"/>
      <c r="AW582" s="58"/>
      <c r="AY582" s="51"/>
      <c r="AZ582" s="51"/>
      <c r="BA582" s="51"/>
      <c r="BB582" s="199"/>
      <c r="BC582" s="199"/>
    </row>
    <row r="583" spans="1:55" ht="65.099999999999994" hidden="1" customHeight="1">
      <c r="A583" s="33">
        <v>566</v>
      </c>
      <c r="B583" s="42"/>
      <c r="C583" s="42"/>
      <c r="D583" s="42"/>
      <c r="E583" s="42"/>
      <c r="F583" s="42"/>
      <c r="G583" s="42"/>
      <c r="H583" s="42"/>
      <c r="I583" s="167"/>
      <c r="J583" s="42"/>
      <c r="K583" s="35"/>
      <c r="L583" s="35"/>
      <c r="M583" s="35"/>
      <c r="N583" s="35"/>
      <c r="O583" s="35"/>
      <c r="P583" s="35"/>
      <c r="Q583" s="35"/>
      <c r="R583" s="43"/>
      <c r="S583" s="43"/>
      <c r="T583" s="42"/>
      <c r="U583" s="42"/>
      <c r="V583" s="36"/>
      <c r="W583" s="36"/>
      <c r="X583" s="49"/>
      <c r="Y583" s="32"/>
      <c r="Z583" s="32"/>
      <c r="AA583" s="35"/>
      <c r="AB583" s="38"/>
      <c r="AC583" s="35"/>
      <c r="AD583" s="35"/>
      <c r="AE583" s="35"/>
      <c r="AF583" s="35"/>
      <c r="AG583" s="50"/>
      <c r="AH583" s="50"/>
      <c r="AI583" s="50"/>
      <c r="AJ583" s="50"/>
      <c r="AK583" s="50"/>
      <c r="AL583" s="79"/>
      <c r="AM583" s="80"/>
      <c r="AN583" s="55"/>
      <c r="AO583" s="58"/>
      <c r="AP583" s="59"/>
      <c r="AQ583" s="59"/>
      <c r="AR583" s="59"/>
      <c r="AS583" s="46"/>
      <c r="AT583" s="58"/>
      <c r="AU583" s="58"/>
      <c r="AV583" s="58"/>
      <c r="AW583" s="58"/>
      <c r="AY583" s="51"/>
      <c r="AZ583" s="51"/>
      <c r="BA583" s="51"/>
      <c r="BB583" s="199"/>
      <c r="BC583" s="199"/>
    </row>
    <row r="584" spans="1:55" ht="65.099999999999994" hidden="1" customHeight="1">
      <c r="A584" s="33">
        <v>567</v>
      </c>
      <c r="B584" s="42"/>
      <c r="C584" s="42"/>
      <c r="D584" s="42"/>
      <c r="E584" s="42"/>
      <c r="F584" s="42"/>
      <c r="G584" s="42"/>
      <c r="H584" s="42"/>
      <c r="I584" s="167"/>
      <c r="J584" s="42"/>
      <c r="K584" s="35"/>
      <c r="L584" s="35"/>
      <c r="M584" s="35"/>
      <c r="N584" s="35"/>
      <c r="O584" s="35"/>
      <c r="P584" s="35"/>
      <c r="Q584" s="35"/>
      <c r="R584" s="43"/>
      <c r="S584" s="43"/>
      <c r="T584" s="42"/>
      <c r="U584" s="42"/>
      <c r="V584" s="36"/>
      <c r="W584" s="36"/>
      <c r="X584" s="49"/>
      <c r="Y584" s="32"/>
      <c r="Z584" s="32"/>
      <c r="AA584" s="35"/>
      <c r="AB584" s="38"/>
      <c r="AC584" s="35"/>
      <c r="AD584" s="35"/>
      <c r="AE584" s="35"/>
      <c r="AF584" s="35"/>
      <c r="AG584" s="50"/>
      <c r="AH584" s="50"/>
      <c r="AI584" s="50"/>
      <c r="AJ584" s="50"/>
      <c r="AK584" s="50"/>
      <c r="AL584" s="79"/>
      <c r="AM584" s="80"/>
      <c r="AN584" s="55"/>
      <c r="AO584" s="58"/>
      <c r="AP584" s="59"/>
      <c r="AQ584" s="59"/>
      <c r="AR584" s="59"/>
      <c r="AS584" s="46"/>
      <c r="AT584" s="58"/>
      <c r="AU584" s="58"/>
      <c r="AV584" s="58"/>
      <c r="AW584" s="58"/>
      <c r="AY584" s="51"/>
      <c r="AZ584" s="51"/>
      <c r="BA584" s="51"/>
      <c r="BB584" s="199"/>
      <c r="BC584" s="199"/>
    </row>
    <row r="585" spans="1:55" ht="65.099999999999994" hidden="1" customHeight="1">
      <c r="A585" s="33">
        <v>568</v>
      </c>
      <c r="B585" s="42"/>
      <c r="C585" s="42"/>
      <c r="D585" s="42"/>
      <c r="E585" s="42"/>
      <c r="F585" s="42"/>
      <c r="G585" s="42"/>
      <c r="H585" s="42"/>
      <c r="I585" s="167"/>
      <c r="J585" s="42"/>
      <c r="K585" s="35"/>
      <c r="L585" s="35"/>
      <c r="M585" s="35"/>
      <c r="N585" s="35"/>
      <c r="O585" s="35"/>
      <c r="P585" s="35"/>
      <c r="Q585" s="35"/>
      <c r="R585" s="43"/>
      <c r="S585" s="43"/>
      <c r="T585" s="42"/>
      <c r="U585" s="42"/>
      <c r="V585" s="36"/>
      <c r="W585" s="36"/>
      <c r="X585" s="49"/>
      <c r="Y585" s="32"/>
      <c r="Z585" s="32"/>
      <c r="AA585" s="35"/>
      <c r="AB585" s="38"/>
      <c r="AC585" s="35"/>
      <c r="AD585" s="35"/>
      <c r="AE585" s="35"/>
      <c r="AF585" s="35"/>
      <c r="AG585" s="50"/>
      <c r="AH585" s="50"/>
      <c r="AI585" s="50"/>
      <c r="AJ585" s="50"/>
      <c r="AK585" s="50"/>
      <c r="AL585" s="79"/>
      <c r="AM585" s="80"/>
      <c r="AN585" s="55"/>
      <c r="AO585" s="58"/>
      <c r="AP585" s="59"/>
      <c r="AQ585" s="59"/>
      <c r="AR585" s="59"/>
      <c r="AS585" s="46"/>
      <c r="AT585" s="58"/>
      <c r="AU585" s="58"/>
      <c r="AV585" s="58"/>
      <c r="AW585" s="58"/>
      <c r="AY585" s="51"/>
      <c r="AZ585" s="51"/>
      <c r="BA585" s="51"/>
      <c r="BB585" s="199"/>
      <c r="BC585" s="199"/>
    </row>
    <row r="586" spans="1:55" ht="65.099999999999994" hidden="1" customHeight="1">
      <c r="A586" s="33">
        <v>569</v>
      </c>
      <c r="B586" s="42"/>
      <c r="C586" s="42"/>
      <c r="D586" s="42"/>
      <c r="E586" s="42"/>
      <c r="F586" s="42"/>
      <c r="G586" s="42"/>
      <c r="H586" s="42"/>
      <c r="I586" s="167"/>
      <c r="J586" s="42"/>
      <c r="K586" s="35"/>
      <c r="L586" s="35"/>
      <c r="M586" s="35"/>
      <c r="N586" s="35"/>
      <c r="O586" s="35"/>
      <c r="P586" s="35"/>
      <c r="Q586" s="35"/>
      <c r="R586" s="43"/>
      <c r="S586" s="43"/>
      <c r="T586" s="42"/>
      <c r="U586" s="42"/>
      <c r="V586" s="36"/>
      <c r="W586" s="36"/>
      <c r="X586" s="49"/>
      <c r="Y586" s="32"/>
      <c r="Z586" s="32"/>
      <c r="AA586" s="35"/>
      <c r="AB586" s="38"/>
      <c r="AC586" s="35"/>
      <c r="AD586" s="35"/>
      <c r="AE586" s="35"/>
      <c r="AF586" s="35"/>
      <c r="AG586" s="50"/>
      <c r="AH586" s="50"/>
      <c r="AI586" s="50"/>
      <c r="AJ586" s="50"/>
      <c r="AK586" s="50"/>
      <c r="AL586" s="79"/>
      <c r="AM586" s="80"/>
      <c r="AN586" s="55"/>
      <c r="AO586" s="58"/>
      <c r="AP586" s="59"/>
      <c r="AQ586" s="59"/>
      <c r="AR586" s="59"/>
      <c r="AS586" s="46"/>
      <c r="AT586" s="58"/>
      <c r="AU586" s="58"/>
      <c r="AV586" s="58"/>
      <c r="AW586" s="58"/>
      <c r="AY586" s="51"/>
      <c r="AZ586" s="51"/>
      <c r="BA586" s="51"/>
      <c r="BB586" s="199"/>
      <c r="BC586" s="199"/>
    </row>
    <row r="587" spans="1:55" ht="65.099999999999994" hidden="1" customHeight="1">
      <c r="A587" s="33">
        <v>570</v>
      </c>
      <c r="B587" s="42"/>
      <c r="C587" s="42"/>
      <c r="D587" s="42"/>
      <c r="E587" s="42"/>
      <c r="F587" s="42"/>
      <c r="G587" s="42"/>
      <c r="H587" s="42"/>
      <c r="I587" s="167"/>
      <c r="J587" s="42"/>
      <c r="K587" s="35"/>
      <c r="L587" s="35"/>
      <c r="M587" s="35"/>
      <c r="N587" s="35"/>
      <c r="O587" s="35"/>
      <c r="P587" s="35"/>
      <c r="Q587" s="35"/>
      <c r="R587" s="43"/>
      <c r="S587" s="43"/>
      <c r="T587" s="42"/>
      <c r="U587" s="42"/>
      <c r="V587" s="36"/>
      <c r="W587" s="36"/>
      <c r="X587" s="49"/>
      <c r="Y587" s="32"/>
      <c r="Z587" s="32"/>
      <c r="AA587" s="35"/>
      <c r="AB587" s="38"/>
      <c r="AC587" s="35"/>
      <c r="AD587" s="35"/>
      <c r="AE587" s="35"/>
      <c r="AF587" s="35"/>
      <c r="AG587" s="50"/>
      <c r="AH587" s="50"/>
      <c r="AI587" s="50"/>
      <c r="AJ587" s="50"/>
      <c r="AK587" s="50"/>
      <c r="AL587" s="79"/>
      <c r="AM587" s="80"/>
      <c r="AN587" s="55"/>
      <c r="AO587" s="58"/>
      <c r="AP587" s="59"/>
      <c r="AQ587" s="59"/>
      <c r="AR587" s="59"/>
      <c r="AS587" s="46"/>
      <c r="AT587" s="58"/>
      <c r="AU587" s="58"/>
      <c r="AV587" s="58"/>
      <c r="AW587" s="58"/>
      <c r="AY587" s="51"/>
      <c r="AZ587" s="51"/>
      <c r="BA587" s="51"/>
      <c r="BB587" s="199"/>
      <c r="BC587" s="199"/>
    </row>
    <row r="588" spans="1:55" ht="65.099999999999994" hidden="1" customHeight="1">
      <c r="A588" s="33">
        <v>571</v>
      </c>
      <c r="B588" s="42"/>
      <c r="C588" s="42"/>
      <c r="D588" s="42"/>
      <c r="E588" s="42"/>
      <c r="F588" s="42"/>
      <c r="G588" s="42"/>
      <c r="H588" s="42"/>
      <c r="I588" s="167"/>
      <c r="J588" s="42"/>
      <c r="K588" s="35"/>
      <c r="L588" s="35"/>
      <c r="M588" s="35"/>
      <c r="N588" s="35"/>
      <c r="O588" s="35"/>
      <c r="P588" s="35"/>
      <c r="Q588" s="35"/>
      <c r="R588" s="43"/>
      <c r="S588" s="43"/>
      <c r="T588" s="42"/>
      <c r="U588" s="42"/>
      <c r="V588" s="36"/>
      <c r="W588" s="36"/>
      <c r="X588" s="49"/>
      <c r="Y588" s="32"/>
      <c r="Z588" s="32"/>
      <c r="AA588" s="35"/>
      <c r="AB588" s="38"/>
      <c r="AC588" s="35"/>
      <c r="AD588" s="35"/>
      <c r="AE588" s="35"/>
      <c r="AF588" s="35"/>
      <c r="AG588" s="50"/>
      <c r="AH588" s="50"/>
      <c r="AI588" s="50"/>
      <c r="AJ588" s="50"/>
      <c r="AK588" s="50"/>
      <c r="AL588" s="79"/>
      <c r="AM588" s="80"/>
      <c r="AN588" s="55"/>
      <c r="AO588" s="58"/>
      <c r="AP588" s="59"/>
      <c r="AQ588" s="59"/>
      <c r="AR588" s="59"/>
      <c r="AS588" s="46"/>
      <c r="AT588" s="58"/>
      <c r="AU588" s="58"/>
      <c r="AV588" s="58"/>
      <c r="AW588" s="58"/>
      <c r="AY588" s="51"/>
      <c r="AZ588" s="51"/>
      <c r="BA588" s="51"/>
      <c r="BB588" s="199"/>
      <c r="BC588" s="199"/>
    </row>
    <row r="589" spans="1:55" ht="65.099999999999994" hidden="1" customHeight="1">
      <c r="A589" s="33">
        <v>572</v>
      </c>
      <c r="B589" s="42"/>
      <c r="C589" s="42"/>
      <c r="D589" s="42"/>
      <c r="E589" s="42"/>
      <c r="F589" s="42"/>
      <c r="G589" s="42"/>
      <c r="H589" s="42"/>
      <c r="I589" s="167"/>
      <c r="J589" s="42"/>
      <c r="K589" s="35"/>
      <c r="L589" s="35"/>
      <c r="M589" s="35"/>
      <c r="N589" s="35"/>
      <c r="O589" s="35"/>
      <c r="P589" s="35"/>
      <c r="Q589" s="35"/>
      <c r="R589" s="43"/>
      <c r="S589" s="43"/>
      <c r="T589" s="42"/>
      <c r="U589" s="42"/>
      <c r="V589" s="36"/>
      <c r="W589" s="36"/>
      <c r="X589" s="49"/>
      <c r="Y589" s="32"/>
      <c r="Z589" s="32"/>
      <c r="AA589" s="35"/>
      <c r="AB589" s="38"/>
      <c r="AC589" s="35"/>
      <c r="AD589" s="35"/>
      <c r="AE589" s="35"/>
      <c r="AF589" s="35"/>
      <c r="AG589" s="50"/>
      <c r="AH589" s="50"/>
      <c r="AI589" s="50"/>
      <c r="AJ589" s="50"/>
      <c r="AK589" s="50"/>
      <c r="AL589" s="79"/>
      <c r="AM589" s="80"/>
      <c r="AN589" s="55"/>
      <c r="AO589" s="58"/>
      <c r="AP589" s="59"/>
      <c r="AQ589" s="59"/>
      <c r="AR589" s="59"/>
      <c r="AS589" s="46"/>
      <c r="AT589" s="58"/>
      <c r="AU589" s="58"/>
      <c r="AV589" s="58"/>
      <c r="AW589" s="58"/>
      <c r="AY589" s="51"/>
      <c r="AZ589" s="51"/>
      <c r="BA589" s="51"/>
      <c r="BB589" s="199"/>
      <c r="BC589" s="199"/>
    </row>
    <row r="590" spans="1:55" ht="65.099999999999994" hidden="1" customHeight="1">
      <c r="A590" s="33">
        <v>573</v>
      </c>
      <c r="B590" s="42"/>
      <c r="C590" s="42"/>
      <c r="D590" s="42"/>
      <c r="E590" s="42"/>
      <c r="F590" s="42"/>
      <c r="G590" s="42"/>
      <c r="H590" s="42"/>
      <c r="I590" s="167"/>
      <c r="J590" s="42"/>
      <c r="K590" s="35"/>
      <c r="L590" s="35"/>
      <c r="M590" s="35"/>
      <c r="N590" s="35"/>
      <c r="O590" s="35"/>
      <c r="P590" s="35"/>
      <c r="Q590" s="35"/>
      <c r="R590" s="43"/>
      <c r="S590" s="43"/>
      <c r="T590" s="42"/>
      <c r="U590" s="42"/>
      <c r="V590" s="36"/>
      <c r="W590" s="36"/>
      <c r="X590" s="49"/>
      <c r="Y590" s="32"/>
      <c r="Z590" s="32"/>
      <c r="AA590" s="35"/>
      <c r="AB590" s="38"/>
      <c r="AC590" s="35"/>
      <c r="AD590" s="35"/>
      <c r="AE590" s="35"/>
      <c r="AF590" s="35"/>
      <c r="AG590" s="50"/>
      <c r="AH590" s="50"/>
      <c r="AI590" s="50"/>
      <c r="AJ590" s="50"/>
      <c r="AK590" s="50"/>
      <c r="AL590" s="79"/>
      <c r="AM590" s="80"/>
      <c r="AN590" s="55"/>
      <c r="AO590" s="58"/>
      <c r="AP590" s="59"/>
      <c r="AQ590" s="59"/>
      <c r="AR590" s="59"/>
      <c r="AS590" s="46"/>
      <c r="AT590" s="58"/>
      <c r="AU590" s="58"/>
      <c r="AV590" s="58"/>
      <c r="AW590" s="58"/>
      <c r="AY590" s="51"/>
      <c r="AZ590" s="51"/>
      <c r="BA590" s="51"/>
      <c r="BB590" s="199"/>
      <c r="BC590" s="199"/>
    </row>
    <row r="591" spans="1:55" ht="65.099999999999994" hidden="1" customHeight="1">
      <c r="A591" s="33">
        <v>574</v>
      </c>
      <c r="B591" s="42"/>
      <c r="C591" s="42"/>
      <c r="D591" s="42"/>
      <c r="E591" s="42"/>
      <c r="F591" s="42"/>
      <c r="G591" s="42"/>
      <c r="H591" s="42"/>
      <c r="I591" s="167"/>
      <c r="J591" s="42"/>
      <c r="K591" s="35"/>
      <c r="L591" s="35"/>
      <c r="M591" s="35"/>
      <c r="N591" s="35"/>
      <c r="O591" s="35"/>
      <c r="P591" s="35"/>
      <c r="Q591" s="35"/>
      <c r="R591" s="43"/>
      <c r="S591" s="43"/>
      <c r="T591" s="42"/>
      <c r="U591" s="42"/>
      <c r="V591" s="36"/>
      <c r="W591" s="36"/>
      <c r="X591" s="49"/>
      <c r="Y591" s="32"/>
      <c r="Z591" s="32"/>
      <c r="AA591" s="35"/>
      <c r="AB591" s="38"/>
      <c r="AC591" s="35"/>
      <c r="AD591" s="35"/>
      <c r="AE591" s="35"/>
      <c r="AF591" s="35"/>
      <c r="AG591" s="50"/>
      <c r="AH591" s="50"/>
      <c r="AI591" s="50"/>
      <c r="AJ591" s="50"/>
      <c r="AK591" s="50"/>
      <c r="AL591" s="79"/>
      <c r="AM591" s="80"/>
      <c r="AN591" s="55"/>
      <c r="AO591" s="58"/>
      <c r="AP591" s="59"/>
      <c r="AQ591" s="59"/>
      <c r="AR591" s="59"/>
      <c r="AS591" s="46"/>
      <c r="AT591" s="58"/>
      <c r="AU591" s="58"/>
      <c r="AV591" s="58"/>
      <c r="AW591" s="58"/>
      <c r="AY591" s="51"/>
      <c r="AZ591" s="51"/>
      <c r="BA591" s="51"/>
      <c r="BB591" s="199"/>
      <c r="BC591" s="199"/>
    </row>
    <row r="592" spans="1:55" ht="65.099999999999994" hidden="1" customHeight="1">
      <c r="A592" s="33">
        <v>575</v>
      </c>
      <c r="B592" s="42"/>
      <c r="C592" s="42"/>
      <c r="D592" s="42"/>
      <c r="E592" s="42"/>
      <c r="F592" s="42"/>
      <c r="G592" s="42"/>
      <c r="H592" s="42"/>
      <c r="I592" s="167"/>
      <c r="J592" s="42"/>
      <c r="K592" s="35"/>
      <c r="L592" s="35"/>
      <c r="M592" s="35"/>
      <c r="N592" s="35"/>
      <c r="O592" s="35"/>
      <c r="P592" s="35"/>
      <c r="Q592" s="35"/>
      <c r="R592" s="43"/>
      <c r="S592" s="43"/>
      <c r="T592" s="42"/>
      <c r="U592" s="42"/>
      <c r="V592" s="36"/>
      <c r="W592" s="36"/>
      <c r="X592" s="49"/>
      <c r="Y592" s="32"/>
      <c r="Z592" s="32"/>
      <c r="AA592" s="35"/>
      <c r="AB592" s="38"/>
      <c r="AC592" s="35"/>
      <c r="AD592" s="35"/>
      <c r="AE592" s="35"/>
      <c r="AF592" s="35"/>
      <c r="AG592" s="50"/>
      <c r="AH592" s="50"/>
      <c r="AI592" s="50"/>
      <c r="AJ592" s="50"/>
      <c r="AK592" s="50"/>
      <c r="AL592" s="79"/>
      <c r="AM592" s="80"/>
      <c r="AN592" s="55"/>
      <c r="AO592" s="58"/>
      <c r="AP592" s="59"/>
      <c r="AQ592" s="59"/>
      <c r="AR592" s="59"/>
      <c r="AS592" s="46"/>
      <c r="AT592" s="58"/>
      <c r="AU592" s="58"/>
      <c r="AV592" s="58"/>
      <c r="AW592" s="58"/>
      <c r="AY592" s="51"/>
      <c r="AZ592" s="51"/>
      <c r="BA592" s="51"/>
      <c r="BB592" s="199"/>
      <c r="BC592" s="199"/>
    </row>
    <row r="593" spans="1:55" ht="65.099999999999994" hidden="1" customHeight="1">
      <c r="A593" s="33">
        <v>576</v>
      </c>
      <c r="B593" s="42"/>
      <c r="C593" s="42"/>
      <c r="D593" s="42"/>
      <c r="E593" s="42"/>
      <c r="F593" s="42"/>
      <c r="G593" s="42"/>
      <c r="H593" s="42"/>
      <c r="I593" s="167"/>
      <c r="J593" s="42"/>
      <c r="K593" s="35"/>
      <c r="L593" s="35"/>
      <c r="M593" s="35"/>
      <c r="N593" s="35"/>
      <c r="O593" s="35"/>
      <c r="P593" s="35"/>
      <c r="Q593" s="35"/>
      <c r="R593" s="43"/>
      <c r="S593" s="43"/>
      <c r="T593" s="42"/>
      <c r="U593" s="42"/>
      <c r="V593" s="36"/>
      <c r="W593" s="36"/>
      <c r="X593" s="49"/>
      <c r="Y593" s="32"/>
      <c r="Z593" s="32"/>
      <c r="AA593" s="35"/>
      <c r="AB593" s="38"/>
      <c r="AC593" s="35"/>
      <c r="AD593" s="35"/>
      <c r="AE593" s="35"/>
      <c r="AF593" s="35"/>
      <c r="AG593" s="50"/>
      <c r="AH593" s="50"/>
      <c r="AI593" s="50"/>
      <c r="AJ593" s="50"/>
      <c r="AK593" s="50"/>
      <c r="AL593" s="79"/>
      <c r="AM593" s="80"/>
      <c r="AN593" s="55"/>
      <c r="AO593" s="58"/>
      <c r="AP593" s="59"/>
      <c r="AQ593" s="59"/>
      <c r="AR593" s="59"/>
      <c r="AS593" s="46"/>
      <c r="AT593" s="58"/>
      <c r="AU593" s="58"/>
      <c r="AV593" s="58"/>
      <c r="AW593" s="58"/>
      <c r="AY593" s="51"/>
      <c r="AZ593" s="51"/>
      <c r="BA593" s="51"/>
      <c r="BB593" s="199"/>
      <c r="BC593" s="199"/>
    </row>
    <row r="594" spans="1:55" ht="65.099999999999994" hidden="1" customHeight="1">
      <c r="A594" s="33">
        <v>577</v>
      </c>
      <c r="B594" s="42"/>
      <c r="C594" s="42"/>
      <c r="D594" s="42"/>
      <c r="E594" s="42"/>
      <c r="F594" s="42"/>
      <c r="G594" s="42"/>
      <c r="H594" s="42"/>
      <c r="I594" s="167"/>
      <c r="J594" s="42"/>
      <c r="K594" s="35"/>
      <c r="L594" s="35"/>
      <c r="M594" s="35"/>
      <c r="N594" s="35"/>
      <c r="O594" s="35"/>
      <c r="P594" s="35"/>
      <c r="Q594" s="35"/>
      <c r="R594" s="43"/>
      <c r="S594" s="43"/>
      <c r="T594" s="42"/>
      <c r="U594" s="42"/>
      <c r="V594" s="36"/>
      <c r="W594" s="36"/>
      <c r="X594" s="49"/>
      <c r="Y594" s="32"/>
      <c r="Z594" s="32"/>
      <c r="AA594" s="35"/>
      <c r="AB594" s="38"/>
      <c r="AC594" s="35"/>
      <c r="AD594" s="35"/>
      <c r="AE594" s="35"/>
      <c r="AF594" s="35"/>
      <c r="AG594" s="50"/>
      <c r="AH594" s="50"/>
      <c r="AI594" s="50"/>
      <c r="AJ594" s="50"/>
      <c r="AK594" s="50"/>
      <c r="AL594" s="79"/>
      <c r="AM594" s="80"/>
      <c r="AN594" s="55"/>
      <c r="AO594" s="58"/>
      <c r="AP594" s="59"/>
      <c r="AQ594" s="59"/>
      <c r="AR594" s="59"/>
      <c r="AS594" s="46"/>
      <c r="AT594" s="58"/>
      <c r="AU594" s="58"/>
      <c r="AV594" s="58"/>
      <c r="AW594" s="58"/>
      <c r="AY594" s="51"/>
      <c r="AZ594" s="51"/>
      <c r="BA594" s="51"/>
      <c r="BB594" s="199"/>
      <c r="BC594" s="199"/>
    </row>
    <row r="595" spans="1:55" ht="65.099999999999994" hidden="1" customHeight="1">
      <c r="A595" s="33">
        <v>578</v>
      </c>
      <c r="B595" s="42"/>
      <c r="C595" s="42"/>
      <c r="D595" s="42"/>
      <c r="E595" s="42"/>
      <c r="F595" s="42"/>
      <c r="G595" s="42"/>
      <c r="H595" s="42"/>
      <c r="I595" s="167"/>
      <c r="J595" s="42"/>
      <c r="K595" s="35"/>
      <c r="L595" s="35"/>
      <c r="M595" s="35"/>
      <c r="N595" s="35"/>
      <c r="O595" s="35"/>
      <c r="P595" s="35"/>
      <c r="Q595" s="35"/>
      <c r="R595" s="43"/>
      <c r="S595" s="43"/>
      <c r="T595" s="42"/>
      <c r="U595" s="42"/>
      <c r="V595" s="36"/>
      <c r="W595" s="36"/>
      <c r="X595" s="49"/>
      <c r="Y595" s="32"/>
      <c r="Z595" s="32"/>
      <c r="AA595" s="35"/>
      <c r="AB595" s="38"/>
      <c r="AC595" s="35"/>
      <c r="AD595" s="35"/>
      <c r="AE595" s="35"/>
      <c r="AF595" s="35"/>
      <c r="AG595" s="50"/>
      <c r="AH595" s="50"/>
      <c r="AI595" s="50"/>
      <c r="AJ595" s="50"/>
      <c r="AK595" s="50"/>
      <c r="AL595" s="79"/>
      <c r="AM595" s="80"/>
      <c r="AN595" s="55"/>
      <c r="AO595" s="58"/>
      <c r="AP595" s="59"/>
      <c r="AQ595" s="59"/>
      <c r="AR595" s="59"/>
      <c r="AS595" s="46"/>
      <c r="AT595" s="58"/>
      <c r="AU595" s="58"/>
      <c r="AV595" s="58"/>
      <c r="AW595" s="58"/>
      <c r="AY595" s="51"/>
      <c r="AZ595" s="51"/>
      <c r="BA595" s="51"/>
      <c r="BB595" s="199"/>
      <c r="BC595" s="199"/>
    </row>
    <row r="596" spans="1:55" ht="65.099999999999994" hidden="1" customHeight="1">
      <c r="A596" s="33">
        <v>579</v>
      </c>
      <c r="B596" s="42"/>
      <c r="C596" s="42"/>
      <c r="D596" s="42"/>
      <c r="E596" s="42"/>
      <c r="F596" s="42"/>
      <c r="G596" s="42"/>
      <c r="H596" s="42"/>
      <c r="I596" s="167"/>
      <c r="J596" s="42"/>
      <c r="K596" s="35"/>
      <c r="L596" s="35"/>
      <c r="M596" s="35"/>
      <c r="N596" s="35"/>
      <c r="O596" s="35"/>
      <c r="P596" s="35"/>
      <c r="Q596" s="35"/>
      <c r="R596" s="43"/>
      <c r="S596" s="43"/>
      <c r="T596" s="42"/>
      <c r="U596" s="42"/>
      <c r="V596" s="36"/>
      <c r="W596" s="36"/>
      <c r="X596" s="49"/>
      <c r="Y596" s="32"/>
      <c r="Z596" s="32"/>
      <c r="AA596" s="35"/>
      <c r="AB596" s="38"/>
      <c r="AC596" s="35"/>
      <c r="AD596" s="35"/>
      <c r="AE596" s="35"/>
      <c r="AF596" s="35"/>
      <c r="AG596" s="50"/>
      <c r="AH596" s="50"/>
      <c r="AI596" s="50"/>
      <c r="AJ596" s="50"/>
      <c r="AK596" s="50"/>
      <c r="AL596" s="79"/>
      <c r="AM596" s="80"/>
      <c r="AN596" s="55"/>
      <c r="AO596" s="58"/>
      <c r="AP596" s="59"/>
      <c r="AQ596" s="59"/>
      <c r="AR596" s="59"/>
      <c r="AS596" s="46"/>
      <c r="AT596" s="58"/>
      <c r="AU596" s="58"/>
      <c r="AV596" s="58"/>
      <c r="AW596" s="58"/>
      <c r="AY596" s="51"/>
      <c r="AZ596" s="51"/>
      <c r="BA596" s="51"/>
      <c r="BB596" s="199"/>
      <c r="BC596" s="199"/>
    </row>
    <row r="597" spans="1:55" ht="65.099999999999994" hidden="1" customHeight="1">
      <c r="A597" s="33">
        <v>580</v>
      </c>
      <c r="B597" s="42"/>
      <c r="C597" s="42"/>
      <c r="D597" s="42"/>
      <c r="E597" s="42"/>
      <c r="F597" s="42"/>
      <c r="G597" s="42"/>
      <c r="H597" s="42"/>
      <c r="I597" s="167"/>
      <c r="J597" s="42"/>
      <c r="K597" s="35"/>
      <c r="L597" s="35"/>
      <c r="M597" s="35"/>
      <c r="N597" s="35"/>
      <c r="O597" s="35"/>
      <c r="P597" s="35"/>
      <c r="Q597" s="35"/>
      <c r="R597" s="43"/>
      <c r="S597" s="43"/>
      <c r="T597" s="42"/>
      <c r="U597" s="42"/>
      <c r="V597" s="36"/>
      <c r="W597" s="36"/>
      <c r="X597" s="49"/>
      <c r="Y597" s="32"/>
      <c r="Z597" s="32"/>
      <c r="AA597" s="35"/>
      <c r="AB597" s="38"/>
      <c r="AC597" s="35"/>
      <c r="AD597" s="35"/>
      <c r="AE597" s="35"/>
      <c r="AF597" s="35"/>
      <c r="AG597" s="50"/>
      <c r="AH597" s="50"/>
      <c r="AI597" s="50"/>
      <c r="AJ597" s="50"/>
      <c r="AK597" s="50"/>
      <c r="AL597" s="79"/>
      <c r="AM597" s="80"/>
      <c r="AN597" s="55"/>
      <c r="AO597" s="58"/>
      <c r="AP597" s="59"/>
      <c r="AQ597" s="59"/>
      <c r="AR597" s="59"/>
      <c r="AS597" s="46"/>
      <c r="AT597" s="58"/>
      <c r="AU597" s="58"/>
      <c r="AV597" s="58"/>
      <c r="AW597" s="58"/>
      <c r="AY597" s="51"/>
      <c r="AZ597" s="51"/>
      <c r="BA597" s="51"/>
      <c r="BB597" s="199"/>
      <c r="BC597" s="199"/>
    </row>
    <row r="598" spans="1:55" ht="65.099999999999994" hidden="1" customHeight="1">
      <c r="A598" s="33">
        <v>581</v>
      </c>
      <c r="B598" s="42"/>
      <c r="C598" s="42"/>
      <c r="D598" s="42"/>
      <c r="E598" s="42"/>
      <c r="F598" s="42"/>
      <c r="G598" s="42"/>
      <c r="H598" s="42"/>
      <c r="I598" s="167"/>
      <c r="J598" s="42"/>
      <c r="K598" s="35"/>
      <c r="L598" s="35"/>
      <c r="M598" s="35"/>
      <c r="N598" s="35"/>
      <c r="O598" s="35"/>
      <c r="P598" s="35"/>
      <c r="Q598" s="35"/>
      <c r="R598" s="43"/>
      <c r="S598" s="43"/>
      <c r="T598" s="42"/>
      <c r="U598" s="42"/>
      <c r="V598" s="36"/>
      <c r="W598" s="36"/>
      <c r="X598" s="49"/>
      <c r="Y598" s="32"/>
      <c r="Z598" s="32"/>
      <c r="AA598" s="35"/>
      <c r="AB598" s="38"/>
      <c r="AC598" s="35"/>
      <c r="AD598" s="35"/>
      <c r="AE598" s="35"/>
      <c r="AF598" s="35"/>
      <c r="AG598" s="50"/>
      <c r="AH598" s="50"/>
      <c r="AI598" s="50"/>
      <c r="AJ598" s="50"/>
      <c r="AK598" s="50"/>
      <c r="AL598" s="79"/>
      <c r="AM598" s="80"/>
      <c r="AN598" s="55"/>
      <c r="AO598" s="58"/>
      <c r="AP598" s="59"/>
      <c r="AQ598" s="59"/>
      <c r="AR598" s="59"/>
      <c r="AS598" s="46"/>
      <c r="AT598" s="58"/>
      <c r="AU598" s="58"/>
      <c r="AV598" s="58"/>
      <c r="AW598" s="58"/>
      <c r="AY598" s="51"/>
      <c r="AZ598" s="51"/>
      <c r="BA598" s="51"/>
      <c r="BB598" s="199"/>
      <c r="BC598" s="199"/>
    </row>
    <row r="599" spans="1:55" ht="65.099999999999994" hidden="1" customHeight="1">
      <c r="A599" s="33">
        <v>582</v>
      </c>
      <c r="B599" s="42"/>
      <c r="C599" s="42"/>
      <c r="D599" s="42"/>
      <c r="E599" s="42"/>
      <c r="F599" s="42"/>
      <c r="G599" s="42"/>
      <c r="H599" s="42"/>
      <c r="I599" s="167"/>
      <c r="J599" s="42"/>
      <c r="K599" s="35"/>
      <c r="L599" s="35"/>
      <c r="M599" s="35"/>
      <c r="N599" s="35"/>
      <c r="O599" s="35"/>
      <c r="P599" s="35"/>
      <c r="Q599" s="35"/>
      <c r="R599" s="43"/>
      <c r="S599" s="43"/>
      <c r="T599" s="42"/>
      <c r="U599" s="42"/>
      <c r="V599" s="36"/>
      <c r="W599" s="36"/>
      <c r="X599" s="49"/>
      <c r="Y599" s="32"/>
      <c r="Z599" s="32"/>
      <c r="AA599" s="35"/>
      <c r="AB599" s="38"/>
      <c r="AC599" s="35"/>
      <c r="AD599" s="35"/>
      <c r="AE599" s="35"/>
      <c r="AF599" s="35"/>
      <c r="AG599" s="50"/>
      <c r="AH599" s="50"/>
      <c r="AI599" s="50"/>
      <c r="AJ599" s="50"/>
      <c r="AK599" s="50"/>
      <c r="AL599" s="79"/>
      <c r="AM599" s="80"/>
      <c r="AN599" s="55"/>
      <c r="AO599" s="58"/>
      <c r="AP599" s="59"/>
      <c r="AQ599" s="59"/>
      <c r="AR599" s="59"/>
      <c r="AS599" s="46"/>
      <c r="AT599" s="58"/>
      <c r="AU599" s="58"/>
      <c r="AV599" s="58"/>
      <c r="AW599" s="58"/>
      <c r="AY599" s="51"/>
      <c r="AZ599" s="51"/>
      <c r="BA599" s="51"/>
      <c r="BB599" s="199"/>
      <c r="BC599" s="199"/>
    </row>
    <row r="600" spans="1:55" ht="65.099999999999994" hidden="1" customHeight="1">
      <c r="A600" s="33">
        <v>583</v>
      </c>
      <c r="B600" s="42"/>
      <c r="C600" s="42"/>
      <c r="D600" s="42"/>
      <c r="E600" s="42"/>
      <c r="F600" s="42"/>
      <c r="G600" s="42"/>
      <c r="H600" s="42"/>
      <c r="I600" s="167"/>
      <c r="J600" s="42"/>
      <c r="K600" s="35"/>
      <c r="L600" s="35"/>
      <c r="M600" s="35"/>
      <c r="N600" s="35"/>
      <c r="O600" s="35"/>
      <c r="P600" s="35"/>
      <c r="Q600" s="35"/>
      <c r="R600" s="43"/>
      <c r="S600" s="43"/>
      <c r="T600" s="42"/>
      <c r="U600" s="42"/>
      <c r="V600" s="36"/>
      <c r="W600" s="36"/>
      <c r="X600" s="49"/>
      <c r="Y600" s="32"/>
      <c r="Z600" s="32"/>
      <c r="AA600" s="35"/>
      <c r="AB600" s="38"/>
      <c r="AC600" s="35"/>
      <c r="AD600" s="35"/>
      <c r="AE600" s="35"/>
      <c r="AF600" s="35"/>
      <c r="AG600" s="50"/>
      <c r="AH600" s="50"/>
      <c r="AI600" s="50"/>
      <c r="AJ600" s="50"/>
      <c r="AK600" s="50"/>
      <c r="AL600" s="79"/>
      <c r="AM600" s="80"/>
      <c r="AN600" s="55"/>
      <c r="AO600" s="58"/>
      <c r="AP600" s="59"/>
      <c r="AQ600" s="59"/>
      <c r="AR600" s="59"/>
      <c r="AS600" s="46"/>
      <c r="AT600" s="58"/>
      <c r="AU600" s="58"/>
      <c r="AV600" s="58"/>
      <c r="AW600" s="58"/>
      <c r="AY600" s="51"/>
      <c r="AZ600" s="51"/>
      <c r="BA600" s="51"/>
      <c r="BB600" s="199"/>
      <c r="BC600" s="199"/>
    </row>
    <row r="601" spans="1:55" ht="65.099999999999994" hidden="1" customHeight="1">
      <c r="A601" s="33">
        <v>584</v>
      </c>
      <c r="B601" s="42"/>
      <c r="C601" s="42"/>
      <c r="D601" s="42"/>
      <c r="E601" s="42"/>
      <c r="F601" s="42"/>
      <c r="G601" s="42"/>
      <c r="H601" s="42"/>
      <c r="I601" s="167"/>
      <c r="J601" s="42"/>
      <c r="K601" s="35"/>
      <c r="L601" s="35"/>
      <c r="M601" s="35"/>
      <c r="N601" s="35"/>
      <c r="O601" s="35"/>
      <c r="P601" s="35"/>
      <c r="Q601" s="35"/>
      <c r="R601" s="43"/>
      <c r="S601" s="43"/>
      <c r="T601" s="42"/>
      <c r="U601" s="42"/>
      <c r="V601" s="36"/>
      <c r="W601" s="36"/>
      <c r="X601" s="49"/>
      <c r="Y601" s="32"/>
      <c r="Z601" s="32"/>
      <c r="AA601" s="35"/>
      <c r="AB601" s="38"/>
      <c r="AC601" s="35"/>
      <c r="AD601" s="35"/>
      <c r="AE601" s="35"/>
      <c r="AF601" s="35"/>
      <c r="AG601" s="50"/>
      <c r="AH601" s="50"/>
      <c r="AI601" s="50"/>
      <c r="AJ601" s="50"/>
      <c r="AK601" s="50"/>
      <c r="AL601" s="79"/>
      <c r="AM601" s="80"/>
      <c r="AN601" s="55"/>
      <c r="AO601" s="58"/>
      <c r="AP601" s="59"/>
      <c r="AQ601" s="59"/>
      <c r="AR601" s="59"/>
      <c r="AS601" s="46"/>
      <c r="AT601" s="58"/>
      <c r="AU601" s="58"/>
      <c r="AV601" s="58"/>
      <c r="AW601" s="58"/>
      <c r="AY601" s="51"/>
      <c r="AZ601" s="51"/>
      <c r="BA601" s="51"/>
      <c r="BB601" s="199"/>
      <c r="BC601" s="199"/>
    </row>
    <row r="602" spans="1:55" ht="65.099999999999994" hidden="1" customHeight="1">
      <c r="A602" s="33">
        <v>585</v>
      </c>
      <c r="B602" s="42"/>
      <c r="C602" s="42"/>
      <c r="D602" s="42"/>
      <c r="E602" s="42"/>
      <c r="F602" s="42"/>
      <c r="G602" s="42"/>
      <c r="H602" s="42"/>
      <c r="I602" s="167"/>
      <c r="J602" s="42"/>
      <c r="K602" s="35"/>
      <c r="L602" s="35"/>
      <c r="M602" s="35"/>
      <c r="N602" s="35"/>
      <c r="O602" s="35"/>
      <c r="P602" s="35"/>
      <c r="Q602" s="35"/>
      <c r="R602" s="43"/>
      <c r="S602" s="43"/>
      <c r="T602" s="42"/>
      <c r="U602" s="42"/>
      <c r="V602" s="36"/>
      <c r="W602" s="36"/>
      <c r="X602" s="49"/>
      <c r="Y602" s="32"/>
      <c r="Z602" s="32"/>
      <c r="AA602" s="35"/>
      <c r="AB602" s="38"/>
      <c r="AC602" s="35"/>
      <c r="AD602" s="35"/>
      <c r="AE602" s="35"/>
      <c r="AF602" s="35"/>
      <c r="AG602" s="50"/>
      <c r="AH602" s="50"/>
      <c r="AI602" s="50"/>
      <c r="AJ602" s="50"/>
      <c r="AK602" s="50"/>
      <c r="AL602" s="79"/>
      <c r="AM602" s="80"/>
      <c r="AN602" s="55"/>
      <c r="AO602" s="58"/>
      <c r="AP602" s="59"/>
      <c r="AQ602" s="59"/>
      <c r="AR602" s="59"/>
      <c r="AS602" s="46"/>
      <c r="AT602" s="58"/>
      <c r="AU602" s="58"/>
      <c r="AV602" s="58"/>
      <c r="AW602" s="58"/>
      <c r="AY602" s="51"/>
      <c r="AZ602" s="51"/>
      <c r="BA602" s="51"/>
      <c r="BB602" s="199"/>
      <c r="BC602" s="199"/>
    </row>
    <row r="603" spans="1:55" ht="65.099999999999994" hidden="1" customHeight="1">
      <c r="A603" s="33">
        <v>586</v>
      </c>
      <c r="B603" s="42"/>
      <c r="C603" s="42"/>
      <c r="D603" s="42"/>
      <c r="E603" s="42"/>
      <c r="F603" s="42"/>
      <c r="G603" s="42"/>
      <c r="H603" s="42"/>
      <c r="I603" s="167"/>
      <c r="J603" s="42"/>
      <c r="K603" s="35"/>
      <c r="L603" s="35"/>
      <c r="M603" s="35"/>
      <c r="N603" s="35"/>
      <c r="O603" s="35"/>
      <c r="P603" s="35"/>
      <c r="Q603" s="35"/>
      <c r="R603" s="43"/>
      <c r="S603" s="43"/>
      <c r="T603" s="42"/>
      <c r="U603" s="42"/>
      <c r="V603" s="36"/>
      <c r="W603" s="36"/>
      <c r="X603" s="49"/>
      <c r="Y603" s="32"/>
      <c r="Z603" s="32"/>
      <c r="AA603" s="35"/>
      <c r="AB603" s="38"/>
      <c r="AC603" s="35"/>
      <c r="AD603" s="35"/>
      <c r="AE603" s="35"/>
      <c r="AF603" s="35"/>
      <c r="AG603" s="50"/>
      <c r="AH603" s="50"/>
      <c r="AI603" s="50"/>
      <c r="AJ603" s="50"/>
      <c r="AK603" s="50"/>
      <c r="AL603" s="79"/>
      <c r="AM603" s="80"/>
      <c r="AN603" s="55"/>
      <c r="AO603" s="58"/>
      <c r="AP603" s="59"/>
      <c r="AQ603" s="59"/>
      <c r="AR603" s="59"/>
      <c r="AS603" s="46"/>
      <c r="AT603" s="58"/>
      <c r="AU603" s="58"/>
      <c r="AV603" s="58"/>
      <c r="AW603" s="58"/>
      <c r="AY603" s="51"/>
      <c r="AZ603" s="51"/>
      <c r="BA603" s="51"/>
      <c r="BB603" s="199"/>
      <c r="BC603" s="199"/>
    </row>
    <row r="604" spans="1:55" ht="65.099999999999994" hidden="1" customHeight="1">
      <c r="A604" s="33">
        <v>587</v>
      </c>
      <c r="B604" s="42"/>
      <c r="C604" s="42"/>
      <c r="D604" s="42"/>
      <c r="E604" s="42"/>
      <c r="F604" s="42"/>
      <c r="G604" s="42"/>
      <c r="H604" s="42"/>
      <c r="I604" s="167"/>
      <c r="J604" s="42"/>
      <c r="K604" s="35"/>
      <c r="L604" s="35"/>
      <c r="M604" s="35"/>
      <c r="N604" s="35"/>
      <c r="O604" s="35"/>
      <c r="P604" s="35"/>
      <c r="Q604" s="35"/>
      <c r="R604" s="43"/>
      <c r="S604" s="43"/>
      <c r="T604" s="42"/>
      <c r="U604" s="42"/>
      <c r="V604" s="36"/>
      <c r="W604" s="36"/>
      <c r="X604" s="49"/>
      <c r="Y604" s="32"/>
      <c r="Z604" s="32"/>
      <c r="AA604" s="35"/>
      <c r="AB604" s="38"/>
      <c r="AC604" s="35"/>
      <c r="AD604" s="35"/>
      <c r="AE604" s="35"/>
      <c r="AF604" s="35"/>
      <c r="AG604" s="50"/>
      <c r="AH604" s="50"/>
      <c r="AI604" s="50"/>
      <c r="AJ604" s="50"/>
      <c r="AK604" s="50"/>
      <c r="AL604" s="79"/>
      <c r="AM604" s="80"/>
      <c r="AN604" s="55"/>
      <c r="AO604" s="58"/>
      <c r="AP604" s="59"/>
      <c r="AQ604" s="59"/>
      <c r="AR604" s="59"/>
      <c r="AS604" s="46"/>
      <c r="AT604" s="58"/>
      <c r="AU604" s="58"/>
      <c r="AV604" s="58"/>
      <c r="AW604" s="58"/>
      <c r="AY604" s="51"/>
      <c r="AZ604" s="51"/>
      <c r="BA604" s="51"/>
      <c r="BB604" s="199"/>
      <c r="BC604" s="199"/>
    </row>
    <row r="605" spans="1:55" ht="65.099999999999994" hidden="1" customHeight="1">
      <c r="A605" s="33">
        <v>588</v>
      </c>
      <c r="B605" s="42"/>
      <c r="C605" s="42"/>
      <c r="D605" s="42"/>
      <c r="E605" s="42"/>
      <c r="F605" s="42"/>
      <c r="G605" s="42"/>
      <c r="H605" s="42"/>
      <c r="I605" s="167"/>
      <c r="J605" s="42"/>
      <c r="K605" s="35"/>
      <c r="L605" s="35"/>
      <c r="M605" s="35"/>
      <c r="N605" s="35"/>
      <c r="O605" s="35"/>
      <c r="P605" s="35"/>
      <c r="Q605" s="35"/>
      <c r="R605" s="43"/>
      <c r="S605" s="43"/>
      <c r="T605" s="42"/>
      <c r="U605" s="42"/>
      <c r="V605" s="36"/>
      <c r="W605" s="36"/>
      <c r="X605" s="49"/>
      <c r="Y605" s="32"/>
      <c r="Z605" s="32"/>
      <c r="AA605" s="35"/>
      <c r="AB605" s="38"/>
      <c r="AC605" s="35"/>
      <c r="AD605" s="35"/>
      <c r="AE605" s="35"/>
      <c r="AF605" s="35"/>
      <c r="AG605" s="50"/>
      <c r="AH605" s="50"/>
      <c r="AI605" s="50"/>
      <c r="AJ605" s="50"/>
      <c r="AK605" s="50"/>
      <c r="AL605" s="79"/>
      <c r="AM605" s="80"/>
      <c r="AN605" s="55"/>
      <c r="AO605" s="58"/>
      <c r="AP605" s="59"/>
      <c r="AQ605" s="59"/>
      <c r="AR605" s="59"/>
      <c r="AS605" s="46"/>
      <c r="AT605" s="58"/>
      <c r="AU605" s="58"/>
      <c r="AV605" s="58"/>
      <c r="AW605" s="58"/>
      <c r="AY605" s="51"/>
      <c r="AZ605" s="51"/>
      <c r="BA605" s="51"/>
      <c r="BB605" s="199"/>
      <c r="BC605" s="199"/>
    </row>
    <row r="606" spans="1:55" ht="65.099999999999994" hidden="1" customHeight="1">
      <c r="A606" s="33">
        <v>589</v>
      </c>
      <c r="B606" s="42"/>
      <c r="C606" s="42"/>
      <c r="D606" s="42"/>
      <c r="E606" s="42"/>
      <c r="F606" s="42"/>
      <c r="G606" s="42"/>
      <c r="H606" s="42"/>
      <c r="I606" s="167"/>
      <c r="J606" s="42"/>
      <c r="K606" s="35"/>
      <c r="L606" s="35"/>
      <c r="M606" s="35"/>
      <c r="N606" s="35"/>
      <c r="O606" s="35"/>
      <c r="P606" s="35"/>
      <c r="Q606" s="35"/>
      <c r="R606" s="43"/>
      <c r="S606" s="43"/>
      <c r="T606" s="42"/>
      <c r="U606" s="42"/>
      <c r="V606" s="36"/>
      <c r="W606" s="36"/>
      <c r="X606" s="49"/>
      <c r="Y606" s="32"/>
      <c r="Z606" s="32"/>
      <c r="AA606" s="35"/>
      <c r="AB606" s="38"/>
      <c r="AC606" s="35"/>
      <c r="AD606" s="35"/>
      <c r="AE606" s="35"/>
      <c r="AF606" s="35"/>
      <c r="AG606" s="50"/>
      <c r="AH606" s="50"/>
      <c r="AI606" s="50"/>
      <c r="AJ606" s="50"/>
      <c r="AK606" s="50"/>
      <c r="AL606" s="79"/>
      <c r="AM606" s="80"/>
      <c r="AN606" s="55"/>
      <c r="AO606" s="58"/>
      <c r="AP606" s="59"/>
      <c r="AQ606" s="59"/>
      <c r="AR606" s="59"/>
      <c r="AS606" s="46"/>
      <c r="AT606" s="58"/>
      <c r="AU606" s="58"/>
      <c r="AV606" s="58"/>
      <c r="AW606" s="58"/>
      <c r="AY606" s="51"/>
      <c r="AZ606" s="51"/>
      <c r="BA606" s="51"/>
      <c r="BB606" s="199"/>
      <c r="BC606" s="199"/>
    </row>
    <row r="607" spans="1:55" ht="65.099999999999994" hidden="1" customHeight="1">
      <c r="A607" s="33">
        <v>590</v>
      </c>
      <c r="B607" s="42"/>
      <c r="C607" s="42"/>
      <c r="D607" s="42"/>
      <c r="E607" s="42"/>
      <c r="F607" s="42"/>
      <c r="G607" s="42"/>
      <c r="H607" s="42"/>
      <c r="I607" s="167"/>
      <c r="J607" s="42"/>
      <c r="K607" s="35"/>
      <c r="L607" s="35"/>
      <c r="M607" s="35"/>
      <c r="N607" s="35"/>
      <c r="O607" s="35"/>
      <c r="P607" s="35"/>
      <c r="Q607" s="35"/>
      <c r="R607" s="43"/>
      <c r="S607" s="43"/>
      <c r="T607" s="42"/>
      <c r="U607" s="42"/>
      <c r="V607" s="36"/>
      <c r="W607" s="36"/>
      <c r="X607" s="49"/>
      <c r="Y607" s="32"/>
      <c r="Z607" s="32"/>
      <c r="AA607" s="35"/>
      <c r="AB607" s="38"/>
      <c r="AC607" s="35"/>
      <c r="AD607" s="35"/>
      <c r="AE607" s="35"/>
      <c r="AF607" s="35"/>
      <c r="AG607" s="50"/>
      <c r="AH607" s="50"/>
      <c r="AI607" s="50"/>
      <c r="AJ607" s="50"/>
      <c r="AK607" s="50"/>
      <c r="AL607" s="79"/>
      <c r="AM607" s="80"/>
      <c r="AN607" s="55"/>
      <c r="AO607" s="58"/>
      <c r="AP607" s="59"/>
      <c r="AQ607" s="59"/>
      <c r="AR607" s="59"/>
      <c r="AS607" s="46"/>
      <c r="AT607" s="58"/>
      <c r="AU607" s="58"/>
      <c r="AV607" s="58"/>
      <c r="AW607" s="58"/>
      <c r="AY607" s="51"/>
      <c r="AZ607" s="51"/>
      <c r="BA607" s="51"/>
      <c r="BB607" s="199"/>
      <c r="BC607" s="199"/>
    </row>
    <row r="608" spans="1:55" ht="65.099999999999994" hidden="1" customHeight="1">
      <c r="A608" s="33">
        <v>591</v>
      </c>
      <c r="B608" s="42"/>
      <c r="C608" s="42"/>
      <c r="D608" s="42"/>
      <c r="E608" s="42"/>
      <c r="F608" s="42"/>
      <c r="G608" s="42"/>
      <c r="H608" s="42"/>
      <c r="I608" s="167"/>
      <c r="J608" s="42"/>
      <c r="K608" s="35"/>
      <c r="L608" s="35"/>
      <c r="M608" s="35"/>
      <c r="N608" s="35"/>
      <c r="O608" s="35"/>
      <c r="P608" s="35"/>
      <c r="Q608" s="35"/>
      <c r="R608" s="43"/>
      <c r="S608" s="43"/>
      <c r="T608" s="42"/>
      <c r="U608" s="42"/>
      <c r="V608" s="36"/>
      <c r="W608" s="36"/>
      <c r="X608" s="49"/>
      <c r="Y608" s="32"/>
      <c r="Z608" s="32"/>
      <c r="AA608" s="35"/>
      <c r="AB608" s="38"/>
      <c r="AC608" s="35"/>
      <c r="AD608" s="35"/>
      <c r="AE608" s="35"/>
      <c r="AF608" s="35"/>
      <c r="AG608" s="50"/>
      <c r="AH608" s="50"/>
      <c r="AI608" s="50"/>
      <c r="AJ608" s="50"/>
      <c r="AK608" s="50"/>
      <c r="AL608" s="79"/>
      <c r="AM608" s="80"/>
      <c r="AN608" s="55"/>
      <c r="AO608" s="58"/>
      <c r="AP608" s="59"/>
      <c r="AQ608" s="59"/>
      <c r="AR608" s="59"/>
      <c r="AS608" s="46"/>
      <c r="AT608" s="58"/>
      <c r="AU608" s="58"/>
      <c r="AV608" s="58"/>
      <c r="AW608" s="58"/>
      <c r="AY608" s="51"/>
      <c r="AZ608" s="51"/>
      <c r="BA608" s="51"/>
      <c r="BB608" s="199"/>
      <c r="BC608" s="199"/>
    </row>
    <row r="609" spans="1:55" ht="65.099999999999994" hidden="1" customHeight="1">
      <c r="A609" s="33">
        <v>592</v>
      </c>
      <c r="B609" s="42"/>
      <c r="C609" s="42"/>
      <c r="D609" s="42"/>
      <c r="E609" s="42"/>
      <c r="F609" s="42"/>
      <c r="G609" s="42"/>
      <c r="H609" s="42"/>
      <c r="I609" s="167"/>
      <c r="J609" s="42"/>
      <c r="K609" s="35"/>
      <c r="L609" s="35"/>
      <c r="M609" s="35"/>
      <c r="N609" s="35"/>
      <c r="O609" s="35"/>
      <c r="P609" s="35"/>
      <c r="Q609" s="35"/>
      <c r="R609" s="43"/>
      <c r="S609" s="43"/>
      <c r="T609" s="42"/>
      <c r="U609" s="42"/>
      <c r="V609" s="36"/>
      <c r="W609" s="36"/>
      <c r="X609" s="49"/>
      <c r="Y609" s="32"/>
      <c r="Z609" s="32"/>
      <c r="AA609" s="35"/>
      <c r="AB609" s="38"/>
      <c r="AC609" s="35"/>
      <c r="AD609" s="35"/>
      <c r="AE609" s="35"/>
      <c r="AF609" s="35"/>
      <c r="AG609" s="50"/>
      <c r="AH609" s="50"/>
      <c r="AI609" s="50"/>
      <c r="AJ609" s="50"/>
      <c r="AK609" s="50"/>
      <c r="AL609" s="79"/>
      <c r="AM609" s="80"/>
      <c r="AN609" s="55"/>
      <c r="AO609" s="58"/>
      <c r="AP609" s="59"/>
      <c r="AQ609" s="59"/>
      <c r="AR609" s="59"/>
      <c r="AS609" s="46"/>
      <c r="AT609" s="58"/>
      <c r="AU609" s="58"/>
      <c r="AV609" s="58"/>
      <c r="AW609" s="58"/>
      <c r="AY609" s="51"/>
      <c r="AZ609" s="51"/>
      <c r="BA609" s="51"/>
      <c r="BB609" s="199"/>
      <c r="BC609" s="199"/>
    </row>
    <row r="610" spans="1:55" ht="65.099999999999994" hidden="1" customHeight="1">
      <c r="A610" s="33">
        <v>593</v>
      </c>
      <c r="B610" s="42"/>
      <c r="C610" s="42"/>
      <c r="D610" s="42"/>
      <c r="E610" s="42"/>
      <c r="F610" s="42"/>
      <c r="G610" s="42"/>
      <c r="H610" s="42"/>
      <c r="I610" s="167"/>
      <c r="J610" s="42"/>
      <c r="K610" s="35"/>
      <c r="L610" s="35"/>
      <c r="M610" s="35"/>
      <c r="N610" s="35"/>
      <c r="O610" s="35"/>
      <c r="P610" s="35"/>
      <c r="Q610" s="35"/>
      <c r="R610" s="43"/>
      <c r="S610" s="43"/>
      <c r="T610" s="42"/>
      <c r="U610" s="42"/>
      <c r="V610" s="36"/>
      <c r="W610" s="36"/>
      <c r="X610" s="49"/>
      <c r="Y610" s="32"/>
      <c r="Z610" s="32"/>
      <c r="AA610" s="35"/>
      <c r="AB610" s="38"/>
      <c r="AC610" s="35"/>
      <c r="AD610" s="35"/>
      <c r="AE610" s="35"/>
      <c r="AF610" s="35"/>
      <c r="AG610" s="50"/>
      <c r="AH610" s="50"/>
      <c r="AI610" s="50"/>
      <c r="AJ610" s="50"/>
      <c r="AK610" s="50"/>
      <c r="AL610" s="79"/>
      <c r="AM610" s="80"/>
      <c r="AN610" s="55"/>
      <c r="AO610" s="58"/>
      <c r="AP610" s="59"/>
      <c r="AQ610" s="59"/>
      <c r="AR610" s="59"/>
      <c r="AS610" s="46"/>
      <c r="AT610" s="58"/>
      <c r="AU610" s="58"/>
      <c r="AV610" s="58"/>
      <c r="AW610" s="58"/>
      <c r="AY610" s="51"/>
      <c r="AZ610" s="51"/>
      <c r="BA610" s="51"/>
      <c r="BB610" s="199"/>
      <c r="BC610" s="199"/>
    </row>
    <row r="611" spans="1:55" ht="65.099999999999994" hidden="1" customHeight="1">
      <c r="A611" s="33">
        <v>594</v>
      </c>
      <c r="B611" s="42"/>
      <c r="C611" s="42"/>
      <c r="D611" s="42"/>
      <c r="E611" s="42"/>
      <c r="F611" s="42"/>
      <c r="G611" s="42"/>
      <c r="H611" s="42"/>
      <c r="I611" s="167"/>
      <c r="J611" s="42"/>
      <c r="K611" s="35"/>
      <c r="L611" s="35"/>
      <c r="M611" s="35"/>
      <c r="N611" s="35"/>
      <c r="O611" s="35"/>
      <c r="P611" s="35"/>
      <c r="Q611" s="35"/>
      <c r="R611" s="43"/>
      <c r="S611" s="43"/>
      <c r="T611" s="42"/>
      <c r="U611" s="42"/>
      <c r="V611" s="36"/>
      <c r="W611" s="36"/>
      <c r="X611" s="49"/>
      <c r="Y611" s="32"/>
      <c r="Z611" s="32"/>
      <c r="AA611" s="35"/>
      <c r="AB611" s="38"/>
      <c r="AC611" s="35"/>
      <c r="AD611" s="35"/>
      <c r="AE611" s="35"/>
      <c r="AF611" s="35"/>
      <c r="AG611" s="50"/>
      <c r="AH611" s="50"/>
      <c r="AI611" s="50"/>
      <c r="AJ611" s="50"/>
      <c r="AK611" s="50"/>
      <c r="AL611" s="79"/>
      <c r="AM611" s="80"/>
      <c r="AN611" s="55"/>
      <c r="AO611" s="58"/>
      <c r="AP611" s="59"/>
      <c r="AQ611" s="59"/>
      <c r="AR611" s="59"/>
      <c r="AS611" s="46"/>
      <c r="AT611" s="58"/>
      <c r="AU611" s="58"/>
      <c r="AV611" s="58"/>
      <c r="AW611" s="58"/>
      <c r="AY611" s="51"/>
      <c r="AZ611" s="51"/>
      <c r="BA611" s="51"/>
      <c r="BB611" s="199"/>
      <c r="BC611" s="199"/>
    </row>
    <row r="612" spans="1:55" ht="65.099999999999994" hidden="1" customHeight="1">
      <c r="A612" s="33">
        <v>595</v>
      </c>
      <c r="B612" s="42"/>
      <c r="C612" s="42"/>
      <c r="D612" s="42"/>
      <c r="E612" s="42"/>
      <c r="F612" s="42"/>
      <c r="G612" s="42"/>
      <c r="H612" s="42"/>
      <c r="I612" s="167"/>
      <c r="J612" s="42"/>
      <c r="K612" s="35"/>
      <c r="L612" s="35"/>
      <c r="M612" s="35"/>
      <c r="N612" s="35"/>
      <c r="O612" s="35"/>
      <c r="P612" s="35"/>
      <c r="Q612" s="35"/>
      <c r="R612" s="43"/>
      <c r="S612" s="43"/>
      <c r="T612" s="42"/>
      <c r="U612" s="42"/>
      <c r="V612" s="36"/>
      <c r="W612" s="36"/>
      <c r="X612" s="49"/>
      <c r="Y612" s="32"/>
      <c r="Z612" s="32"/>
      <c r="AA612" s="35"/>
      <c r="AB612" s="38"/>
      <c r="AC612" s="35"/>
      <c r="AD612" s="35"/>
      <c r="AE612" s="35"/>
      <c r="AF612" s="35"/>
      <c r="AG612" s="50"/>
      <c r="AH612" s="50"/>
      <c r="AI612" s="50"/>
      <c r="AJ612" s="50"/>
      <c r="AK612" s="50"/>
      <c r="AL612" s="79"/>
      <c r="AM612" s="80"/>
      <c r="AN612" s="55"/>
      <c r="AO612" s="58"/>
      <c r="AP612" s="59"/>
      <c r="AQ612" s="59"/>
      <c r="AR612" s="59"/>
      <c r="AS612" s="46"/>
      <c r="AT612" s="58"/>
      <c r="AU612" s="58"/>
      <c r="AV612" s="58"/>
      <c r="AW612" s="58"/>
      <c r="AY612" s="51"/>
      <c r="AZ612" s="51"/>
      <c r="BA612" s="51"/>
      <c r="BB612" s="199"/>
      <c r="BC612" s="199"/>
    </row>
    <row r="613" spans="1:55" ht="65.099999999999994" hidden="1" customHeight="1">
      <c r="A613" s="33">
        <v>596</v>
      </c>
      <c r="B613" s="42"/>
      <c r="C613" s="42"/>
      <c r="D613" s="42"/>
      <c r="E613" s="42"/>
      <c r="F613" s="42"/>
      <c r="G613" s="42"/>
      <c r="H613" s="42"/>
      <c r="I613" s="167"/>
      <c r="J613" s="42"/>
      <c r="K613" s="35"/>
      <c r="L613" s="35"/>
      <c r="M613" s="35"/>
      <c r="N613" s="35"/>
      <c r="O613" s="35"/>
      <c r="P613" s="35"/>
      <c r="Q613" s="35"/>
      <c r="R613" s="43"/>
      <c r="S613" s="43"/>
      <c r="T613" s="42"/>
      <c r="U613" s="42"/>
      <c r="V613" s="36"/>
      <c r="W613" s="36"/>
      <c r="X613" s="49"/>
      <c r="Y613" s="32"/>
      <c r="Z613" s="32"/>
      <c r="AA613" s="35"/>
      <c r="AB613" s="38"/>
      <c r="AC613" s="35"/>
      <c r="AD613" s="35"/>
      <c r="AE613" s="35"/>
      <c r="AF613" s="35"/>
      <c r="AG613" s="50"/>
      <c r="AH613" s="50"/>
      <c r="AI613" s="50"/>
      <c r="AJ613" s="50"/>
      <c r="AK613" s="50"/>
      <c r="AL613" s="79"/>
      <c r="AM613" s="80"/>
      <c r="AN613" s="55"/>
      <c r="AO613" s="58"/>
      <c r="AP613" s="59"/>
      <c r="AQ613" s="59"/>
      <c r="AR613" s="59"/>
      <c r="AS613" s="46"/>
      <c r="AT613" s="58"/>
      <c r="AU613" s="58"/>
      <c r="AV613" s="58"/>
      <c r="AW613" s="58"/>
      <c r="AY613" s="51"/>
      <c r="AZ613" s="51"/>
      <c r="BA613" s="51"/>
      <c r="BB613" s="199"/>
      <c r="BC613" s="199"/>
    </row>
    <row r="614" spans="1:55" ht="65.099999999999994" hidden="1" customHeight="1">
      <c r="A614" s="33">
        <v>597</v>
      </c>
      <c r="B614" s="42"/>
      <c r="C614" s="42"/>
      <c r="D614" s="42"/>
      <c r="E614" s="42"/>
      <c r="F614" s="42"/>
      <c r="G614" s="42"/>
      <c r="H614" s="42"/>
      <c r="I614" s="167"/>
      <c r="J614" s="42"/>
      <c r="K614" s="35"/>
      <c r="L614" s="35"/>
      <c r="M614" s="35"/>
      <c r="N614" s="35"/>
      <c r="O614" s="35"/>
      <c r="P614" s="35"/>
      <c r="Q614" s="35"/>
      <c r="R614" s="43"/>
      <c r="S614" s="43"/>
      <c r="T614" s="42"/>
      <c r="U614" s="42"/>
      <c r="V614" s="36"/>
      <c r="W614" s="36"/>
      <c r="X614" s="49"/>
      <c r="Y614" s="32"/>
      <c r="Z614" s="32"/>
      <c r="AA614" s="35"/>
      <c r="AB614" s="38"/>
      <c r="AC614" s="35"/>
      <c r="AD614" s="35"/>
      <c r="AE614" s="35"/>
      <c r="AF614" s="35"/>
      <c r="AG614" s="50"/>
      <c r="AH614" s="50"/>
      <c r="AI614" s="50"/>
      <c r="AJ614" s="50"/>
      <c r="AK614" s="50"/>
      <c r="AL614" s="79"/>
      <c r="AM614" s="80"/>
      <c r="AN614" s="55"/>
      <c r="AO614" s="58"/>
      <c r="AP614" s="59"/>
      <c r="AQ614" s="59"/>
      <c r="AR614" s="59"/>
      <c r="AS614" s="46"/>
      <c r="AT614" s="58"/>
      <c r="AU614" s="58"/>
      <c r="AV614" s="58"/>
      <c r="AW614" s="58"/>
      <c r="AY614" s="51"/>
      <c r="AZ614" s="51"/>
      <c r="BA614" s="51"/>
      <c r="BB614" s="199"/>
      <c r="BC614" s="199"/>
    </row>
    <row r="615" spans="1:55" ht="65.099999999999994" hidden="1" customHeight="1">
      <c r="A615" s="33">
        <v>598</v>
      </c>
      <c r="B615" s="42"/>
      <c r="C615" s="42"/>
      <c r="D615" s="42"/>
      <c r="E615" s="42"/>
      <c r="F615" s="42"/>
      <c r="G615" s="42"/>
      <c r="H615" s="42"/>
      <c r="I615" s="167"/>
      <c r="J615" s="42"/>
      <c r="K615" s="35"/>
      <c r="L615" s="35"/>
      <c r="M615" s="35"/>
      <c r="N615" s="35"/>
      <c r="O615" s="35"/>
      <c r="P615" s="35"/>
      <c r="Q615" s="35"/>
      <c r="R615" s="43"/>
      <c r="S615" s="43"/>
      <c r="T615" s="42"/>
      <c r="U615" s="42"/>
      <c r="V615" s="36"/>
      <c r="W615" s="36"/>
      <c r="X615" s="49"/>
      <c r="Y615" s="32"/>
      <c r="Z615" s="32"/>
      <c r="AA615" s="35"/>
      <c r="AB615" s="38"/>
      <c r="AC615" s="35"/>
      <c r="AD615" s="35"/>
      <c r="AE615" s="35"/>
      <c r="AF615" s="35"/>
      <c r="AG615" s="50"/>
      <c r="AH615" s="50"/>
      <c r="AI615" s="50"/>
      <c r="AJ615" s="50"/>
      <c r="AK615" s="50"/>
      <c r="AL615" s="79"/>
      <c r="AM615" s="80"/>
      <c r="AN615" s="55"/>
      <c r="AO615" s="58"/>
      <c r="AP615" s="59"/>
      <c r="AQ615" s="59"/>
      <c r="AR615" s="59"/>
      <c r="AS615" s="46"/>
      <c r="AT615" s="58"/>
      <c r="AU615" s="58"/>
      <c r="AV615" s="58"/>
      <c r="AW615" s="58"/>
      <c r="AY615" s="51"/>
      <c r="AZ615" s="51"/>
      <c r="BA615" s="51"/>
      <c r="BB615" s="199"/>
      <c r="BC615" s="199"/>
    </row>
    <row r="616" spans="1:55" ht="65.099999999999994" hidden="1" customHeight="1">
      <c r="A616" s="33">
        <v>599</v>
      </c>
      <c r="B616" s="42"/>
      <c r="C616" s="42"/>
      <c r="D616" s="42"/>
      <c r="E616" s="42"/>
      <c r="F616" s="42"/>
      <c r="G616" s="42"/>
      <c r="H616" s="42"/>
      <c r="I616" s="167"/>
      <c r="J616" s="42"/>
      <c r="K616" s="35"/>
      <c r="L616" s="35"/>
      <c r="M616" s="35"/>
      <c r="N616" s="35"/>
      <c r="O616" s="35"/>
      <c r="P616" s="35"/>
      <c r="Q616" s="35"/>
      <c r="R616" s="43"/>
      <c r="S616" s="43"/>
      <c r="T616" s="42"/>
      <c r="U616" s="42"/>
      <c r="V616" s="36"/>
      <c r="W616" s="36"/>
      <c r="X616" s="49"/>
      <c r="Y616" s="32"/>
      <c r="Z616" s="32"/>
      <c r="AA616" s="35"/>
      <c r="AB616" s="38"/>
      <c r="AC616" s="35"/>
      <c r="AD616" s="35"/>
      <c r="AE616" s="35"/>
      <c r="AF616" s="35"/>
      <c r="AG616" s="50"/>
      <c r="AH616" s="50"/>
      <c r="AI616" s="50"/>
      <c r="AJ616" s="50"/>
      <c r="AK616" s="50"/>
      <c r="AL616" s="79"/>
      <c r="AM616" s="80"/>
      <c r="AN616" s="55"/>
      <c r="AO616" s="58"/>
      <c r="AP616" s="59"/>
      <c r="AQ616" s="59"/>
      <c r="AR616" s="59"/>
      <c r="AS616" s="46"/>
      <c r="AT616" s="58"/>
      <c r="AU616" s="58"/>
      <c r="AV616" s="58"/>
      <c r="AW616" s="58"/>
      <c r="AY616" s="51"/>
      <c r="AZ616" s="51"/>
      <c r="BA616" s="51"/>
      <c r="BB616" s="199"/>
      <c r="BC616" s="199"/>
    </row>
    <row r="617" spans="1:55" ht="65.099999999999994" hidden="1" customHeight="1">
      <c r="A617" s="33">
        <v>600</v>
      </c>
      <c r="B617" s="42"/>
      <c r="C617" s="42"/>
      <c r="D617" s="42"/>
      <c r="E617" s="42"/>
      <c r="F617" s="42"/>
      <c r="G617" s="42"/>
      <c r="H617" s="42"/>
      <c r="I617" s="167"/>
      <c r="J617" s="42"/>
      <c r="K617" s="35"/>
      <c r="L617" s="35"/>
      <c r="M617" s="35"/>
      <c r="N617" s="35"/>
      <c r="O617" s="35"/>
      <c r="P617" s="35"/>
      <c r="Q617" s="35"/>
      <c r="R617" s="43"/>
      <c r="S617" s="43"/>
      <c r="T617" s="42"/>
      <c r="U617" s="42"/>
      <c r="V617" s="36"/>
      <c r="W617" s="36"/>
      <c r="X617" s="49"/>
      <c r="Y617" s="32"/>
      <c r="Z617" s="32"/>
      <c r="AA617" s="35"/>
      <c r="AB617" s="38"/>
      <c r="AC617" s="35"/>
      <c r="AD617" s="35"/>
      <c r="AE617" s="35"/>
      <c r="AF617" s="35"/>
      <c r="AG617" s="50"/>
      <c r="AH617" s="50"/>
      <c r="AI617" s="50"/>
      <c r="AJ617" s="50"/>
      <c r="AK617" s="50"/>
      <c r="AL617" s="79"/>
      <c r="AM617" s="80"/>
      <c r="AN617" s="55"/>
      <c r="AO617" s="58"/>
      <c r="AP617" s="59"/>
      <c r="AQ617" s="59"/>
      <c r="AR617" s="59"/>
      <c r="AS617" s="46"/>
      <c r="AT617" s="58"/>
      <c r="AU617" s="58"/>
      <c r="AV617" s="58"/>
      <c r="AW617" s="58"/>
      <c r="AY617" s="51"/>
      <c r="AZ617" s="51"/>
      <c r="BA617" s="51"/>
      <c r="BB617" s="199"/>
      <c r="BC617" s="199"/>
    </row>
    <row r="618" spans="1:55" ht="65.099999999999994" hidden="1" customHeight="1">
      <c r="A618" s="33">
        <v>601</v>
      </c>
      <c r="B618" s="42"/>
      <c r="C618" s="42"/>
      <c r="D618" s="42"/>
      <c r="E618" s="42"/>
      <c r="F618" s="42"/>
      <c r="G618" s="42"/>
      <c r="H618" s="42"/>
      <c r="I618" s="167"/>
      <c r="J618" s="42"/>
      <c r="K618" s="35"/>
      <c r="L618" s="35"/>
      <c r="M618" s="35"/>
      <c r="N618" s="35"/>
      <c r="O618" s="35"/>
      <c r="P618" s="35"/>
      <c r="Q618" s="35"/>
      <c r="R618" s="43"/>
      <c r="S618" s="43"/>
      <c r="T618" s="42"/>
      <c r="U618" s="42"/>
      <c r="V618" s="36"/>
      <c r="W618" s="36"/>
      <c r="X618" s="49"/>
      <c r="Y618" s="32"/>
      <c r="Z618" s="32"/>
      <c r="AA618" s="35"/>
      <c r="AB618" s="38"/>
      <c r="AC618" s="35"/>
      <c r="AD618" s="35"/>
      <c r="AE618" s="35"/>
      <c r="AF618" s="35"/>
      <c r="AG618" s="50"/>
      <c r="AH618" s="50"/>
      <c r="AI618" s="50"/>
      <c r="AJ618" s="50"/>
      <c r="AK618" s="50"/>
      <c r="AL618" s="79"/>
      <c r="AM618" s="80"/>
      <c r="AN618" s="55"/>
      <c r="AO618" s="58"/>
      <c r="AP618" s="59"/>
      <c r="AQ618" s="59"/>
      <c r="AR618" s="59"/>
      <c r="AS618" s="46"/>
      <c r="AT618" s="58"/>
      <c r="AU618" s="58"/>
      <c r="AV618" s="58"/>
      <c r="AW618" s="58"/>
      <c r="AY618" s="51"/>
      <c r="AZ618" s="51"/>
      <c r="BA618" s="51"/>
      <c r="BB618" s="199"/>
      <c r="BC618" s="199"/>
    </row>
    <row r="619" spans="1:55" ht="65.099999999999994" hidden="1" customHeight="1">
      <c r="A619" s="33">
        <v>602</v>
      </c>
      <c r="B619" s="42"/>
      <c r="C619" s="42"/>
      <c r="D619" s="42"/>
      <c r="E619" s="42"/>
      <c r="F619" s="42"/>
      <c r="G619" s="42"/>
      <c r="H619" s="42"/>
      <c r="I619" s="167"/>
      <c r="J619" s="42"/>
      <c r="K619" s="35"/>
      <c r="L619" s="35"/>
      <c r="M619" s="35"/>
      <c r="N619" s="35"/>
      <c r="O619" s="35"/>
      <c r="P619" s="35"/>
      <c r="Q619" s="35"/>
      <c r="R619" s="43"/>
      <c r="S619" s="43"/>
      <c r="T619" s="42"/>
      <c r="U619" s="42"/>
      <c r="V619" s="36"/>
      <c r="W619" s="36"/>
      <c r="X619" s="49"/>
      <c r="Y619" s="32"/>
      <c r="Z619" s="32"/>
      <c r="AA619" s="35"/>
      <c r="AB619" s="38"/>
      <c r="AC619" s="35"/>
      <c r="AD619" s="35"/>
      <c r="AE619" s="35"/>
      <c r="AF619" s="35"/>
      <c r="AG619" s="50"/>
      <c r="AH619" s="50"/>
      <c r="AI619" s="50"/>
      <c r="AJ619" s="50"/>
      <c r="AK619" s="50"/>
      <c r="AL619" s="79"/>
      <c r="AM619" s="80"/>
      <c r="AN619" s="55"/>
      <c r="AO619" s="58"/>
      <c r="AP619" s="59"/>
      <c r="AQ619" s="59"/>
      <c r="AR619" s="59"/>
      <c r="AS619" s="46"/>
      <c r="AT619" s="58"/>
      <c r="AU619" s="58"/>
      <c r="AV619" s="58"/>
      <c r="AW619" s="58"/>
      <c r="AY619" s="51"/>
      <c r="AZ619" s="51"/>
      <c r="BA619" s="51"/>
      <c r="BB619" s="199"/>
      <c r="BC619" s="199"/>
    </row>
    <row r="620" spans="1:55" ht="65.099999999999994" hidden="1" customHeight="1">
      <c r="A620" s="33">
        <v>603</v>
      </c>
      <c r="B620" s="42"/>
      <c r="C620" s="42"/>
      <c r="D620" s="42"/>
      <c r="E620" s="42"/>
      <c r="F620" s="42"/>
      <c r="G620" s="42"/>
      <c r="H620" s="42"/>
      <c r="I620" s="167"/>
      <c r="J620" s="42"/>
      <c r="K620" s="35"/>
      <c r="L620" s="35"/>
      <c r="M620" s="35"/>
      <c r="N620" s="35"/>
      <c r="O620" s="35"/>
      <c r="P620" s="35"/>
      <c r="Q620" s="35"/>
      <c r="R620" s="43"/>
      <c r="S620" s="43"/>
      <c r="T620" s="42"/>
      <c r="U620" s="42"/>
      <c r="V620" s="36"/>
      <c r="W620" s="36"/>
      <c r="X620" s="49"/>
      <c r="Y620" s="32"/>
      <c r="Z620" s="32"/>
      <c r="AA620" s="35"/>
      <c r="AB620" s="38"/>
      <c r="AC620" s="35"/>
      <c r="AD620" s="35"/>
      <c r="AE620" s="35"/>
      <c r="AF620" s="35"/>
      <c r="AG620" s="50"/>
      <c r="AH620" s="50"/>
      <c r="AI620" s="50"/>
      <c r="AJ620" s="50"/>
      <c r="AK620" s="50"/>
      <c r="AL620" s="79"/>
      <c r="AM620" s="80"/>
      <c r="AN620" s="55"/>
      <c r="AO620" s="58"/>
      <c r="AP620" s="59"/>
      <c r="AQ620" s="59"/>
      <c r="AR620" s="59"/>
      <c r="AS620" s="46"/>
      <c r="AT620" s="58"/>
      <c r="AU620" s="58"/>
      <c r="AV620" s="58"/>
      <c r="AW620" s="58"/>
      <c r="AY620" s="51"/>
      <c r="AZ620" s="51"/>
      <c r="BA620" s="51"/>
      <c r="BB620" s="199"/>
      <c r="BC620" s="199"/>
    </row>
    <row r="621" spans="1:55" ht="65.099999999999994" hidden="1" customHeight="1">
      <c r="A621" s="33">
        <v>604</v>
      </c>
      <c r="B621" s="42"/>
      <c r="C621" s="42"/>
      <c r="D621" s="42"/>
      <c r="E621" s="42"/>
      <c r="F621" s="42"/>
      <c r="G621" s="42"/>
      <c r="H621" s="42"/>
      <c r="I621" s="167"/>
      <c r="J621" s="42"/>
      <c r="K621" s="35"/>
      <c r="L621" s="35"/>
      <c r="M621" s="35"/>
      <c r="N621" s="35"/>
      <c r="O621" s="35"/>
      <c r="P621" s="35"/>
      <c r="Q621" s="35"/>
      <c r="R621" s="43"/>
      <c r="S621" s="43"/>
      <c r="T621" s="42"/>
      <c r="U621" s="42"/>
      <c r="V621" s="36"/>
      <c r="W621" s="36"/>
      <c r="X621" s="49"/>
      <c r="Y621" s="32"/>
      <c r="Z621" s="32"/>
      <c r="AA621" s="35"/>
      <c r="AB621" s="38"/>
      <c r="AC621" s="35"/>
      <c r="AD621" s="35"/>
      <c r="AE621" s="35"/>
      <c r="AF621" s="35"/>
      <c r="AG621" s="50"/>
      <c r="AH621" s="50"/>
      <c r="AI621" s="50"/>
      <c r="AJ621" s="50"/>
      <c r="AK621" s="50"/>
      <c r="AL621" s="79"/>
      <c r="AM621" s="80"/>
      <c r="AN621" s="55"/>
      <c r="AO621" s="58"/>
      <c r="AP621" s="59"/>
      <c r="AQ621" s="59"/>
      <c r="AR621" s="59"/>
      <c r="AS621" s="46"/>
      <c r="AT621" s="58"/>
      <c r="AU621" s="58"/>
      <c r="AV621" s="58"/>
      <c r="AW621" s="58"/>
      <c r="AY621" s="51"/>
      <c r="AZ621" s="51"/>
      <c r="BA621" s="51"/>
      <c r="BB621" s="199"/>
      <c r="BC621" s="199"/>
    </row>
    <row r="622" spans="1:55" ht="65.099999999999994" hidden="1" customHeight="1">
      <c r="A622" s="33">
        <v>605</v>
      </c>
      <c r="B622" s="42"/>
      <c r="C622" s="42"/>
      <c r="D622" s="42"/>
      <c r="E622" s="42"/>
      <c r="F622" s="42"/>
      <c r="G622" s="42"/>
      <c r="H622" s="42"/>
      <c r="I622" s="167"/>
      <c r="J622" s="42"/>
      <c r="K622" s="35"/>
      <c r="L622" s="35"/>
      <c r="M622" s="35"/>
      <c r="N622" s="35"/>
      <c r="O622" s="35"/>
      <c r="P622" s="35"/>
      <c r="Q622" s="35"/>
      <c r="R622" s="43"/>
      <c r="S622" s="43"/>
      <c r="T622" s="42"/>
      <c r="U622" s="42"/>
      <c r="V622" s="36"/>
      <c r="W622" s="36"/>
      <c r="X622" s="49"/>
      <c r="Y622" s="32"/>
      <c r="Z622" s="32"/>
      <c r="AA622" s="35"/>
      <c r="AB622" s="38"/>
      <c r="AC622" s="35"/>
      <c r="AD622" s="35"/>
      <c r="AE622" s="35"/>
      <c r="AF622" s="35"/>
      <c r="AG622" s="50"/>
      <c r="AH622" s="50"/>
      <c r="AI622" s="50"/>
      <c r="AJ622" s="50"/>
      <c r="AK622" s="50"/>
      <c r="AL622" s="79"/>
      <c r="AM622" s="80"/>
      <c r="AN622" s="55"/>
      <c r="AO622" s="58"/>
      <c r="AP622" s="59"/>
      <c r="AQ622" s="59"/>
      <c r="AR622" s="59"/>
      <c r="AS622" s="46"/>
      <c r="AT622" s="58"/>
      <c r="AU622" s="58"/>
      <c r="AV622" s="58"/>
      <c r="AW622" s="58"/>
      <c r="AY622" s="51"/>
      <c r="AZ622" s="51"/>
      <c r="BA622" s="51"/>
      <c r="BB622" s="199"/>
      <c r="BC622" s="199"/>
    </row>
    <row r="623" spans="1:55" ht="65.099999999999994" hidden="1" customHeight="1">
      <c r="A623" s="33">
        <v>606</v>
      </c>
      <c r="B623" s="42"/>
      <c r="C623" s="42"/>
      <c r="D623" s="42"/>
      <c r="E623" s="42"/>
      <c r="F623" s="42"/>
      <c r="G623" s="42"/>
      <c r="H623" s="42"/>
      <c r="I623" s="167"/>
      <c r="J623" s="42"/>
      <c r="K623" s="35"/>
      <c r="L623" s="35"/>
      <c r="M623" s="35"/>
      <c r="N623" s="35"/>
      <c r="O623" s="35"/>
      <c r="P623" s="35"/>
      <c r="Q623" s="35"/>
      <c r="R623" s="43"/>
      <c r="S623" s="43"/>
      <c r="T623" s="42"/>
      <c r="U623" s="42"/>
      <c r="V623" s="36"/>
      <c r="W623" s="36"/>
      <c r="X623" s="49"/>
      <c r="Y623" s="32"/>
      <c r="Z623" s="32"/>
      <c r="AA623" s="35"/>
      <c r="AB623" s="38"/>
      <c r="AC623" s="35"/>
      <c r="AD623" s="35"/>
      <c r="AE623" s="35"/>
      <c r="AF623" s="35"/>
      <c r="AG623" s="50"/>
      <c r="AH623" s="50"/>
      <c r="AI623" s="50"/>
      <c r="AJ623" s="50"/>
      <c r="AK623" s="50"/>
      <c r="AL623" s="79"/>
      <c r="AM623" s="80"/>
      <c r="AN623" s="55"/>
      <c r="AO623" s="58"/>
      <c r="AP623" s="59"/>
      <c r="AQ623" s="59"/>
      <c r="AR623" s="59"/>
      <c r="AS623" s="46"/>
      <c r="AT623" s="58"/>
      <c r="AU623" s="58"/>
      <c r="AV623" s="58"/>
      <c r="AW623" s="58"/>
      <c r="AY623" s="51"/>
      <c r="AZ623" s="51"/>
      <c r="BA623" s="51"/>
      <c r="BB623" s="199"/>
      <c r="BC623" s="199"/>
    </row>
    <row r="624" spans="1:55" ht="65.099999999999994" hidden="1" customHeight="1">
      <c r="A624" s="33">
        <v>607</v>
      </c>
      <c r="B624" s="42"/>
      <c r="C624" s="42"/>
      <c r="D624" s="42"/>
      <c r="E624" s="42"/>
      <c r="F624" s="42"/>
      <c r="G624" s="42"/>
      <c r="H624" s="42"/>
      <c r="I624" s="167"/>
      <c r="J624" s="42"/>
      <c r="K624" s="35"/>
      <c r="L624" s="35"/>
      <c r="M624" s="35"/>
      <c r="N624" s="35"/>
      <c r="O624" s="35"/>
      <c r="P624" s="35"/>
      <c r="Q624" s="35"/>
      <c r="R624" s="43"/>
      <c r="S624" s="43"/>
      <c r="T624" s="42"/>
      <c r="U624" s="42"/>
      <c r="V624" s="36"/>
      <c r="W624" s="36"/>
      <c r="X624" s="49"/>
      <c r="Y624" s="32"/>
      <c r="Z624" s="32"/>
      <c r="AA624" s="35"/>
      <c r="AB624" s="38"/>
      <c r="AC624" s="35"/>
      <c r="AD624" s="35"/>
      <c r="AE624" s="35"/>
      <c r="AF624" s="35"/>
      <c r="AG624" s="50"/>
      <c r="AH624" s="50"/>
      <c r="AI624" s="50"/>
      <c r="AJ624" s="50"/>
      <c r="AK624" s="50"/>
      <c r="AL624" s="79"/>
      <c r="AM624" s="80"/>
      <c r="AN624" s="55"/>
      <c r="AO624" s="58"/>
      <c r="AP624" s="59"/>
      <c r="AQ624" s="59"/>
      <c r="AR624" s="59"/>
      <c r="AS624" s="46"/>
      <c r="AT624" s="58"/>
      <c r="AU624" s="58"/>
      <c r="AV624" s="58"/>
      <c r="AW624" s="58"/>
      <c r="AY624" s="51"/>
      <c r="AZ624" s="51"/>
      <c r="BA624" s="51"/>
      <c r="BB624" s="199"/>
      <c r="BC624" s="199"/>
    </row>
    <row r="625" spans="1:55" ht="65.099999999999994" hidden="1" customHeight="1">
      <c r="A625" s="33">
        <v>608</v>
      </c>
      <c r="B625" s="42"/>
      <c r="C625" s="42"/>
      <c r="D625" s="42"/>
      <c r="E625" s="42"/>
      <c r="F625" s="42"/>
      <c r="G625" s="42"/>
      <c r="H625" s="42"/>
      <c r="I625" s="167"/>
      <c r="J625" s="42"/>
      <c r="K625" s="35"/>
      <c r="L625" s="35"/>
      <c r="M625" s="35"/>
      <c r="N625" s="35"/>
      <c r="O625" s="35"/>
      <c r="P625" s="35"/>
      <c r="Q625" s="35"/>
      <c r="R625" s="43"/>
      <c r="S625" s="43"/>
      <c r="T625" s="42"/>
      <c r="U625" s="42"/>
      <c r="V625" s="36"/>
      <c r="W625" s="36"/>
      <c r="X625" s="49"/>
      <c r="Y625" s="32"/>
      <c r="Z625" s="32"/>
      <c r="AA625" s="35"/>
      <c r="AB625" s="38"/>
      <c r="AC625" s="35"/>
      <c r="AD625" s="35"/>
      <c r="AE625" s="35"/>
      <c r="AF625" s="35"/>
      <c r="AG625" s="50"/>
      <c r="AH625" s="50"/>
      <c r="AI625" s="50"/>
      <c r="AJ625" s="50"/>
      <c r="AK625" s="50"/>
      <c r="AL625" s="79"/>
      <c r="AM625" s="80"/>
      <c r="AN625" s="55"/>
      <c r="AO625" s="58"/>
      <c r="AP625" s="59"/>
      <c r="AQ625" s="59"/>
      <c r="AR625" s="59"/>
      <c r="AS625" s="46"/>
      <c r="AT625" s="58"/>
      <c r="AU625" s="58"/>
      <c r="AV625" s="58"/>
      <c r="AW625" s="58"/>
      <c r="AY625" s="51"/>
      <c r="AZ625" s="51"/>
      <c r="BA625" s="51"/>
      <c r="BB625" s="199"/>
      <c r="BC625" s="199"/>
    </row>
    <row r="626" spans="1:55" ht="65.099999999999994" hidden="1" customHeight="1">
      <c r="A626" s="33">
        <v>609</v>
      </c>
      <c r="B626" s="42"/>
      <c r="C626" s="42"/>
      <c r="D626" s="42"/>
      <c r="E626" s="42"/>
      <c r="F626" s="42"/>
      <c r="G626" s="42"/>
      <c r="H626" s="42"/>
      <c r="I626" s="167"/>
      <c r="J626" s="42"/>
      <c r="K626" s="35"/>
      <c r="L626" s="35"/>
      <c r="M626" s="35"/>
      <c r="N626" s="35"/>
      <c r="O626" s="35"/>
      <c r="P626" s="35"/>
      <c r="Q626" s="35"/>
      <c r="R626" s="43"/>
      <c r="S626" s="43"/>
      <c r="T626" s="42"/>
      <c r="U626" s="42"/>
      <c r="V626" s="36"/>
      <c r="W626" s="36"/>
      <c r="X626" s="49"/>
      <c r="Y626" s="32"/>
      <c r="Z626" s="32"/>
      <c r="AA626" s="35"/>
      <c r="AB626" s="38"/>
      <c r="AC626" s="35"/>
      <c r="AD626" s="35"/>
      <c r="AE626" s="35"/>
      <c r="AF626" s="35"/>
      <c r="AG626" s="50"/>
      <c r="AH626" s="50"/>
      <c r="AI626" s="50"/>
      <c r="AJ626" s="50"/>
      <c r="AK626" s="50"/>
      <c r="AL626" s="79"/>
      <c r="AM626" s="80"/>
      <c r="AN626" s="55"/>
      <c r="AO626" s="58"/>
      <c r="AP626" s="59"/>
      <c r="AQ626" s="59"/>
      <c r="AR626" s="59"/>
      <c r="AS626" s="46"/>
      <c r="AT626" s="58"/>
      <c r="AU626" s="58"/>
      <c r="AV626" s="58"/>
      <c r="AW626" s="58"/>
      <c r="AY626" s="51"/>
      <c r="AZ626" s="51"/>
      <c r="BA626" s="51"/>
      <c r="BB626" s="199"/>
      <c r="BC626" s="199"/>
    </row>
    <row r="627" spans="1:55" ht="65.099999999999994" hidden="1" customHeight="1">
      <c r="A627" s="33">
        <v>610</v>
      </c>
      <c r="B627" s="42"/>
      <c r="C627" s="42"/>
      <c r="D627" s="42"/>
      <c r="E627" s="42"/>
      <c r="F627" s="42"/>
      <c r="G627" s="42"/>
      <c r="H627" s="42"/>
      <c r="I627" s="167"/>
      <c r="J627" s="42"/>
      <c r="K627" s="35"/>
      <c r="L627" s="35"/>
      <c r="M627" s="35"/>
      <c r="N627" s="35"/>
      <c r="O627" s="35"/>
      <c r="P627" s="35"/>
      <c r="Q627" s="35"/>
      <c r="R627" s="43"/>
      <c r="S627" s="43"/>
      <c r="T627" s="42"/>
      <c r="U627" s="42"/>
      <c r="V627" s="36"/>
      <c r="W627" s="36"/>
      <c r="X627" s="49"/>
      <c r="Y627" s="32"/>
      <c r="Z627" s="32"/>
      <c r="AA627" s="35"/>
      <c r="AB627" s="38"/>
      <c r="AC627" s="35"/>
      <c r="AD627" s="35"/>
      <c r="AE627" s="35"/>
      <c r="AF627" s="35"/>
      <c r="AG627" s="50"/>
      <c r="AH627" s="50"/>
      <c r="AI627" s="50"/>
      <c r="AJ627" s="50"/>
      <c r="AK627" s="50"/>
      <c r="AL627" s="79"/>
      <c r="AM627" s="80"/>
      <c r="AN627" s="55"/>
      <c r="AO627" s="58"/>
      <c r="AP627" s="59"/>
      <c r="AQ627" s="59"/>
      <c r="AR627" s="59"/>
      <c r="AS627" s="46"/>
      <c r="AT627" s="58"/>
      <c r="AU627" s="58"/>
      <c r="AV627" s="58"/>
      <c r="AW627" s="58"/>
      <c r="AY627" s="51"/>
      <c r="AZ627" s="51"/>
      <c r="BA627" s="51"/>
      <c r="BB627" s="199"/>
      <c r="BC627" s="199"/>
    </row>
    <row r="628" spans="1:55" ht="65.099999999999994" hidden="1" customHeight="1">
      <c r="A628" s="33">
        <v>611</v>
      </c>
      <c r="B628" s="42"/>
      <c r="C628" s="42"/>
      <c r="D628" s="42"/>
      <c r="E628" s="42"/>
      <c r="F628" s="42"/>
      <c r="G628" s="42"/>
      <c r="H628" s="42"/>
      <c r="I628" s="167"/>
      <c r="J628" s="42"/>
      <c r="K628" s="35"/>
      <c r="L628" s="35"/>
      <c r="M628" s="35"/>
      <c r="N628" s="35"/>
      <c r="O628" s="35"/>
      <c r="P628" s="35"/>
      <c r="Q628" s="35"/>
      <c r="R628" s="43"/>
      <c r="S628" s="43"/>
      <c r="T628" s="42"/>
      <c r="U628" s="42"/>
      <c r="V628" s="36"/>
      <c r="W628" s="36"/>
      <c r="X628" s="49"/>
      <c r="Y628" s="32"/>
      <c r="Z628" s="32"/>
      <c r="AA628" s="35"/>
      <c r="AB628" s="38"/>
      <c r="AC628" s="35"/>
      <c r="AD628" s="35"/>
      <c r="AE628" s="35"/>
      <c r="AF628" s="35"/>
      <c r="AG628" s="50"/>
      <c r="AH628" s="50"/>
      <c r="AI628" s="50"/>
      <c r="AJ628" s="50"/>
      <c r="AK628" s="50"/>
      <c r="AL628" s="79"/>
      <c r="AM628" s="80"/>
      <c r="AN628" s="55"/>
      <c r="AO628" s="58"/>
      <c r="AP628" s="59"/>
      <c r="AQ628" s="59"/>
      <c r="AR628" s="59"/>
      <c r="AS628" s="46"/>
      <c r="AT628" s="58"/>
      <c r="AU628" s="58"/>
      <c r="AV628" s="58"/>
      <c r="AW628" s="58"/>
      <c r="AY628" s="51"/>
      <c r="AZ628" s="51"/>
      <c r="BA628" s="51"/>
      <c r="BB628" s="199"/>
      <c r="BC628" s="199"/>
    </row>
    <row r="629" spans="1:55" ht="65.099999999999994" hidden="1" customHeight="1">
      <c r="A629" s="33">
        <v>612</v>
      </c>
      <c r="B629" s="42"/>
      <c r="C629" s="42"/>
      <c r="D629" s="42"/>
      <c r="E629" s="42"/>
      <c r="F629" s="42"/>
      <c r="G629" s="42"/>
      <c r="H629" s="42"/>
      <c r="I629" s="167"/>
      <c r="J629" s="42"/>
      <c r="K629" s="35"/>
      <c r="L629" s="35"/>
      <c r="M629" s="35"/>
      <c r="N629" s="35"/>
      <c r="O629" s="35"/>
      <c r="P629" s="35"/>
      <c r="Q629" s="35"/>
      <c r="R629" s="43"/>
      <c r="S629" s="43"/>
      <c r="T629" s="42"/>
      <c r="U629" s="42"/>
      <c r="V629" s="36"/>
      <c r="W629" s="36"/>
      <c r="X629" s="49"/>
      <c r="Y629" s="32"/>
      <c r="Z629" s="32"/>
      <c r="AA629" s="35"/>
      <c r="AB629" s="38"/>
      <c r="AC629" s="35"/>
      <c r="AD629" s="35"/>
      <c r="AE629" s="35"/>
      <c r="AF629" s="35"/>
      <c r="AG629" s="50"/>
      <c r="AH629" s="50"/>
      <c r="AI629" s="50"/>
      <c r="AJ629" s="50"/>
      <c r="AK629" s="50"/>
      <c r="AL629" s="79"/>
      <c r="AM629" s="80"/>
      <c r="AN629" s="55"/>
      <c r="AO629" s="58"/>
      <c r="AP629" s="59"/>
      <c r="AQ629" s="59"/>
      <c r="AR629" s="59"/>
      <c r="AS629" s="46"/>
      <c r="AT629" s="58"/>
      <c r="AU629" s="58"/>
      <c r="AV629" s="58"/>
      <c r="AW629" s="58"/>
      <c r="AY629" s="51"/>
      <c r="AZ629" s="51"/>
      <c r="BA629" s="51"/>
      <c r="BB629" s="199"/>
      <c r="BC629" s="199"/>
    </row>
    <row r="630" spans="1:55" ht="65.099999999999994" hidden="1" customHeight="1">
      <c r="A630" s="33">
        <v>613</v>
      </c>
      <c r="B630" s="42"/>
      <c r="C630" s="42"/>
      <c r="D630" s="42"/>
      <c r="E630" s="42"/>
      <c r="F630" s="42"/>
      <c r="G630" s="42"/>
      <c r="H630" s="42"/>
      <c r="I630" s="167"/>
      <c r="J630" s="42"/>
      <c r="K630" s="35"/>
      <c r="L630" s="35"/>
      <c r="M630" s="35"/>
      <c r="N630" s="35"/>
      <c r="O630" s="35"/>
      <c r="P630" s="35"/>
      <c r="Q630" s="35"/>
      <c r="R630" s="43"/>
      <c r="S630" s="43"/>
      <c r="T630" s="42"/>
      <c r="U630" s="42"/>
      <c r="V630" s="36"/>
      <c r="W630" s="36"/>
      <c r="X630" s="49"/>
      <c r="Y630" s="32"/>
      <c r="Z630" s="32"/>
      <c r="AA630" s="35"/>
      <c r="AB630" s="38"/>
      <c r="AC630" s="35"/>
      <c r="AD630" s="35"/>
      <c r="AE630" s="35"/>
      <c r="AF630" s="35"/>
      <c r="AG630" s="50"/>
      <c r="AH630" s="50"/>
      <c r="AI630" s="50"/>
      <c r="AJ630" s="50"/>
      <c r="AK630" s="50"/>
      <c r="AL630" s="79"/>
      <c r="AM630" s="80"/>
      <c r="AN630" s="55"/>
      <c r="AO630" s="58"/>
      <c r="AP630" s="59"/>
      <c r="AQ630" s="59"/>
      <c r="AR630" s="59"/>
      <c r="AS630" s="46"/>
      <c r="AT630" s="58"/>
      <c r="AU630" s="58"/>
      <c r="AV630" s="58"/>
      <c r="AW630" s="58"/>
      <c r="AY630" s="51"/>
      <c r="AZ630" s="51"/>
      <c r="BA630" s="51"/>
      <c r="BB630" s="199"/>
      <c r="BC630" s="199"/>
    </row>
    <row r="631" spans="1:55" ht="65.099999999999994" hidden="1" customHeight="1">
      <c r="A631" s="33">
        <v>614</v>
      </c>
      <c r="B631" s="42"/>
      <c r="C631" s="42"/>
      <c r="D631" s="42"/>
      <c r="E631" s="42"/>
      <c r="F631" s="42"/>
      <c r="G631" s="42"/>
      <c r="H631" s="42"/>
      <c r="I631" s="167"/>
      <c r="J631" s="42"/>
      <c r="K631" s="35"/>
      <c r="L631" s="35"/>
      <c r="M631" s="35"/>
      <c r="N631" s="35"/>
      <c r="O631" s="35"/>
      <c r="P631" s="35"/>
      <c r="Q631" s="35"/>
      <c r="R631" s="43"/>
      <c r="S631" s="43"/>
      <c r="T631" s="42"/>
      <c r="U631" s="42"/>
      <c r="V631" s="36"/>
      <c r="W631" s="36"/>
      <c r="X631" s="49"/>
      <c r="Y631" s="32"/>
      <c r="Z631" s="32"/>
      <c r="AA631" s="35"/>
      <c r="AB631" s="38"/>
      <c r="AC631" s="35"/>
      <c r="AD631" s="35"/>
      <c r="AE631" s="35"/>
      <c r="AF631" s="35"/>
      <c r="AG631" s="50"/>
      <c r="AH631" s="50"/>
      <c r="AI631" s="50"/>
      <c r="AJ631" s="50"/>
      <c r="AK631" s="50"/>
      <c r="AL631" s="79"/>
      <c r="AM631" s="80"/>
      <c r="AN631" s="55"/>
      <c r="AO631" s="58"/>
      <c r="AP631" s="59"/>
      <c r="AQ631" s="59"/>
      <c r="AR631" s="59"/>
      <c r="AS631" s="46"/>
      <c r="AT631" s="58"/>
      <c r="AU631" s="58"/>
      <c r="AV631" s="58"/>
      <c r="AW631" s="58"/>
      <c r="AY631" s="51"/>
      <c r="AZ631" s="51"/>
      <c r="BA631" s="51"/>
      <c r="BB631" s="199"/>
      <c r="BC631" s="199"/>
    </row>
    <row r="632" spans="1:55" ht="65.099999999999994" hidden="1" customHeight="1">
      <c r="A632" s="33">
        <v>615</v>
      </c>
      <c r="B632" s="42"/>
      <c r="C632" s="42"/>
      <c r="D632" s="42"/>
      <c r="E632" s="42"/>
      <c r="F632" s="42"/>
      <c r="G632" s="42"/>
      <c r="H632" s="42"/>
      <c r="I632" s="167"/>
      <c r="J632" s="42"/>
      <c r="K632" s="35"/>
      <c r="L632" s="35"/>
      <c r="M632" s="35"/>
      <c r="N632" s="35"/>
      <c r="O632" s="35"/>
      <c r="P632" s="35"/>
      <c r="Q632" s="35"/>
      <c r="R632" s="43"/>
      <c r="S632" s="43"/>
      <c r="T632" s="42"/>
      <c r="U632" s="42"/>
      <c r="V632" s="36"/>
      <c r="W632" s="36"/>
      <c r="X632" s="49"/>
      <c r="Y632" s="32"/>
      <c r="Z632" s="32"/>
      <c r="AA632" s="35"/>
      <c r="AB632" s="38"/>
      <c r="AC632" s="35"/>
      <c r="AD632" s="35"/>
      <c r="AE632" s="35"/>
      <c r="AF632" s="35"/>
      <c r="AG632" s="50"/>
      <c r="AH632" s="50"/>
      <c r="AI632" s="50"/>
      <c r="AJ632" s="50"/>
      <c r="AK632" s="50"/>
      <c r="AL632" s="79"/>
      <c r="AM632" s="80"/>
      <c r="AN632" s="55"/>
      <c r="AO632" s="58"/>
      <c r="AP632" s="59"/>
      <c r="AQ632" s="59"/>
      <c r="AR632" s="59"/>
      <c r="AS632" s="46"/>
      <c r="AT632" s="58"/>
      <c r="AU632" s="58"/>
      <c r="AV632" s="58"/>
      <c r="AW632" s="58"/>
      <c r="AY632" s="51"/>
      <c r="AZ632" s="51"/>
      <c r="BA632" s="51"/>
      <c r="BB632" s="199"/>
      <c r="BC632" s="199"/>
    </row>
    <row r="633" spans="1:55" ht="65.099999999999994" hidden="1" customHeight="1">
      <c r="A633" s="33">
        <v>616</v>
      </c>
      <c r="B633" s="42"/>
      <c r="C633" s="42"/>
      <c r="D633" s="42"/>
      <c r="E633" s="42"/>
      <c r="F633" s="42"/>
      <c r="G633" s="42"/>
      <c r="H633" s="42"/>
      <c r="I633" s="167"/>
      <c r="J633" s="42"/>
      <c r="K633" s="35"/>
      <c r="L633" s="35"/>
      <c r="M633" s="35"/>
      <c r="N633" s="35"/>
      <c r="O633" s="35"/>
      <c r="P633" s="35"/>
      <c r="Q633" s="35"/>
      <c r="R633" s="43"/>
      <c r="S633" s="43"/>
      <c r="T633" s="42"/>
      <c r="U633" s="42"/>
      <c r="V633" s="36"/>
      <c r="W633" s="36"/>
      <c r="X633" s="49"/>
      <c r="Y633" s="32"/>
      <c r="Z633" s="32"/>
      <c r="AA633" s="35"/>
      <c r="AB633" s="38"/>
      <c r="AC633" s="35"/>
      <c r="AD633" s="35"/>
      <c r="AE633" s="35"/>
      <c r="AF633" s="35"/>
      <c r="AG633" s="50"/>
      <c r="AH633" s="50"/>
      <c r="AI633" s="50"/>
      <c r="AJ633" s="50"/>
      <c r="AK633" s="50"/>
      <c r="AL633" s="79"/>
      <c r="AM633" s="80"/>
      <c r="AN633" s="55"/>
      <c r="AO633" s="58"/>
      <c r="AP633" s="59"/>
      <c r="AQ633" s="59"/>
      <c r="AR633" s="59"/>
      <c r="AS633" s="46"/>
      <c r="AT633" s="58"/>
      <c r="AU633" s="58"/>
      <c r="AV633" s="58"/>
      <c r="AW633" s="58"/>
      <c r="AY633" s="51"/>
      <c r="AZ633" s="51"/>
      <c r="BA633" s="51"/>
      <c r="BB633" s="199"/>
      <c r="BC633" s="199"/>
    </row>
    <row r="634" spans="1:55" ht="65.099999999999994" hidden="1" customHeight="1">
      <c r="A634" s="33">
        <v>617</v>
      </c>
      <c r="B634" s="42"/>
      <c r="C634" s="42"/>
      <c r="D634" s="42"/>
      <c r="E634" s="42"/>
      <c r="F634" s="42"/>
      <c r="G634" s="42"/>
      <c r="H634" s="42"/>
      <c r="I634" s="167"/>
      <c r="J634" s="42"/>
      <c r="K634" s="35"/>
      <c r="L634" s="35"/>
      <c r="M634" s="35"/>
      <c r="N634" s="35"/>
      <c r="O634" s="35"/>
      <c r="P634" s="35"/>
      <c r="Q634" s="35"/>
      <c r="R634" s="43"/>
      <c r="S634" s="43"/>
      <c r="T634" s="42"/>
      <c r="U634" s="42"/>
      <c r="V634" s="36"/>
      <c r="W634" s="36"/>
      <c r="X634" s="49"/>
      <c r="Y634" s="32"/>
      <c r="Z634" s="32"/>
      <c r="AA634" s="35"/>
      <c r="AB634" s="38"/>
      <c r="AC634" s="35"/>
      <c r="AD634" s="35"/>
      <c r="AE634" s="35"/>
      <c r="AF634" s="35"/>
      <c r="AG634" s="50"/>
      <c r="AH634" s="50"/>
      <c r="AI634" s="50"/>
      <c r="AJ634" s="50"/>
      <c r="AK634" s="50"/>
      <c r="AL634" s="79"/>
      <c r="AM634" s="80"/>
      <c r="AN634" s="55"/>
      <c r="AO634" s="58"/>
      <c r="AP634" s="59"/>
      <c r="AQ634" s="59"/>
      <c r="AR634" s="59"/>
      <c r="AS634" s="46"/>
      <c r="AT634" s="58"/>
      <c r="AU634" s="58"/>
      <c r="AV634" s="58"/>
      <c r="AW634" s="58"/>
      <c r="AY634" s="51"/>
      <c r="AZ634" s="51"/>
      <c r="BA634" s="51"/>
      <c r="BB634" s="199"/>
      <c r="BC634" s="199"/>
    </row>
    <row r="635" spans="1:55" ht="65.099999999999994" hidden="1" customHeight="1">
      <c r="A635" s="33">
        <v>618</v>
      </c>
      <c r="B635" s="42"/>
      <c r="C635" s="42"/>
      <c r="D635" s="42"/>
      <c r="E635" s="42"/>
      <c r="F635" s="42"/>
      <c r="G635" s="42"/>
      <c r="H635" s="42"/>
      <c r="I635" s="167"/>
      <c r="J635" s="42"/>
      <c r="K635" s="35"/>
      <c r="L635" s="35"/>
      <c r="M635" s="35"/>
      <c r="N635" s="35"/>
      <c r="O635" s="35"/>
      <c r="P635" s="35"/>
      <c r="Q635" s="35"/>
      <c r="R635" s="43"/>
      <c r="S635" s="43"/>
      <c r="T635" s="42"/>
      <c r="U635" s="42"/>
      <c r="V635" s="36"/>
      <c r="W635" s="36"/>
      <c r="X635" s="49"/>
      <c r="Y635" s="32"/>
      <c r="Z635" s="32"/>
      <c r="AA635" s="35"/>
      <c r="AB635" s="38"/>
      <c r="AC635" s="35"/>
      <c r="AD635" s="35"/>
      <c r="AE635" s="35"/>
      <c r="AF635" s="35"/>
      <c r="AG635" s="50"/>
      <c r="AH635" s="50"/>
      <c r="AI635" s="50"/>
      <c r="AJ635" s="50"/>
      <c r="AK635" s="50"/>
      <c r="AL635" s="79"/>
      <c r="AM635" s="80"/>
      <c r="AN635" s="55"/>
      <c r="AO635" s="58"/>
      <c r="AP635" s="59"/>
      <c r="AQ635" s="59"/>
      <c r="AR635" s="59"/>
      <c r="AS635" s="46"/>
      <c r="AT635" s="58"/>
      <c r="AU635" s="58"/>
      <c r="AV635" s="58"/>
      <c r="AW635" s="58"/>
      <c r="AY635" s="51"/>
      <c r="AZ635" s="51"/>
      <c r="BA635" s="51"/>
      <c r="BB635" s="199"/>
      <c r="BC635" s="199"/>
    </row>
    <row r="636" spans="1:55" ht="65.099999999999994" hidden="1" customHeight="1">
      <c r="A636" s="33">
        <v>619</v>
      </c>
      <c r="B636" s="42"/>
      <c r="C636" s="42"/>
      <c r="D636" s="42"/>
      <c r="E636" s="42"/>
      <c r="F636" s="42"/>
      <c r="G636" s="42"/>
      <c r="H636" s="42"/>
      <c r="I636" s="167"/>
      <c r="J636" s="42"/>
      <c r="K636" s="35"/>
      <c r="L636" s="35"/>
      <c r="M636" s="35"/>
      <c r="N636" s="35"/>
      <c r="O636" s="35"/>
      <c r="P636" s="35"/>
      <c r="Q636" s="35"/>
      <c r="R636" s="43"/>
      <c r="S636" s="43"/>
      <c r="T636" s="42"/>
      <c r="U636" s="42"/>
      <c r="V636" s="36"/>
      <c r="W636" s="36"/>
      <c r="X636" s="49"/>
      <c r="Y636" s="32"/>
      <c r="Z636" s="32"/>
      <c r="AA636" s="35"/>
      <c r="AB636" s="38"/>
      <c r="AC636" s="35"/>
      <c r="AD636" s="35"/>
      <c r="AE636" s="35"/>
      <c r="AF636" s="35"/>
      <c r="AG636" s="50"/>
      <c r="AH636" s="50"/>
      <c r="AI636" s="50"/>
      <c r="AJ636" s="50"/>
      <c r="AK636" s="50"/>
      <c r="AL636" s="79"/>
      <c r="AM636" s="80"/>
      <c r="AN636" s="55"/>
      <c r="AO636" s="58"/>
      <c r="AP636" s="59"/>
      <c r="AQ636" s="59"/>
      <c r="AR636" s="59"/>
      <c r="AS636" s="46"/>
      <c r="AT636" s="58"/>
      <c r="AU636" s="58"/>
      <c r="AV636" s="58"/>
      <c r="AW636" s="58"/>
      <c r="AY636" s="51"/>
      <c r="AZ636" s="51"/>
      <c r="BA636" s="51"/>
      <c r="BB636" s="199"/>
      <c r="BC636" s="199"/>
    </row>
    <row r="637" spans="1:55" ht="65.099999999999994" hidden="1" customHeight="1">
      <c r="A637" s="33">
        <v>620</v>
      </c>
      <c r="B637" s="42"/>
      <c r="C637" s="42"/>
      <c r="D637" s="42"/>
      <c r="E637" s="42"/>
      <c r="F637" s="42"/>
      <c r="G637" s="42"/>
      <c r="H637" s="42"/>
      <c r="I637" s="167"/>
      <c r="J637" s="42"/>
      <c r="K637" s="35"/>
      <c r="L637" s="35"/>
      <c r="M637" s="35"/>
      <c r="N637" s="35"/>
      <c r="O637" s="35"/>
      <c r="P637" s="35"/>
      <c r="Q637" s="35"/>
      <c r="R637" s="43"/>
      <c r="S637" s="43"/>
      <c r="T637" s="42"/>
      <c r="U637" s="42"/>
      <c r="V637" s="36"/>
      <c r="W637" s="36"/>
      <c r="X637" s="49"/>
      <c r="Y637" s="32"/>
      <c r="Z637" s="32"/>
      <c r="AA637" s="35"/>
      <c r="AB637" s="38"/>
      <c r="AC637" s="35"/>
      <c r="AD637" s="35"/>
      <c r="AE637" s="35"/>
      <c r="AF637" s="35"/>
      <c r="AG637" s="50"/>
      <c r="AH637" s="50"/>
      <c r="AI637" s="50"/>
      <c r="AJ637" s="50"/>
      <c r="AK637" s="50"/>
      <c r="AL637" s="79"/>
      <c r="AM637" s="80"/>
      <c r="AN637" s="55"/>
      <c r="AO637" s="58"/>
      <c r="AP637" s="59"/>
      <c r="AQ637" s="59"/>
      <c r="AR637" s="59"/>
      <c r="AS637" s="46"/>
      <c r="AT637" s="58"/>
      <c r="AU637" s="58"/>
      <c r="AV637" s="58"/>
      <c r="AW637" s="58"/>
      <c r="AY637" s="51"/>
      <c r="AZ637" s="51"/>
      <c r="BA637" s="51"/>
      <c r="BB637" s="199"/>
      <c r="BC637" s="199"/>
    </row>
    <row r="638" spans="1:55" ht="65.099999999999994" hidden="1" customHeight="1">
      <c r="A638" s="33">
        <v>621</v>
      </c>
      <c r="B638" s="42"/>
      <c r="C638" s="42"/>
      <c r="D638" s="42"/>
      <c r="E638" s="42"/>
      <c r="F638" s="42"/>
      <c r="G638" s="42"/>
      <c r="H638" s="42"/>
      <c r="I638" s="167"/>
      <c r="J638" s="42"/>
      <c r="K638" s="35"/>
      <c r="L638" s="35"/>
      <c r="M638" s="35"/>
      <c r="N638" s="35"/>
      <c r="O638" s="35"/>
      <c r="P638" s="35"/>
      <c r="Q638" s="35"/>
      <c r="R638" s="43"/>
      <c r="S638" s="43"/>
      <c r="T638" s="42"/>
      <c r="U638" s="42"/>
      <c r="V638" s="36"/>
      <c r="W638" s="36"/>
      <c r="X638" s="49"/>
      <c r="Y638" s="32"/>
      <c r="Z638" s="32"/>
      <c r="AA638" s="35"/>
      <c r="AB638" s="38"/>
      <c r="AC638" s="35"/>
      <c r="AD638" s="35"/>
      <c r="AE638" s="35"/>
      <c r="AF638" s="35"/>
      <c r="AG638" s="50"/>
      <c r="AH638" s="50"/>
      <c r="AI638" s="50"/>
      <c r="AJ638" s="50"/>
      <c r="AK638" s="50"/>
      <c r="AL638" s="79"/>
      <c r="AM638" s="80"/>
      <c r="AN638" s="55"/>
      <c r="AO638" s="58"/>
      <c r="AP638" s="59"/>
      <c r="AQ638" s="59"/>
      <c r="AR638" s="59"/>
      <c r="AS638" s="46"/>
      <c r="AT638" s="58"/>
      <c r="AU638" s="58"/>
      <c r="AV638" s="58"/>
      <c r="AW638" s="58"/>
      <c r="AY638" s="51"/>
      <c r="AZ638" s="51"/>
      <c r="BA638" s="51"/>
      <c r="BB638" s="199"/>
      <c r="BC638" s="199"/>
    </row>
    <row r="639" spans="1:55" ht="65.099999999999994" hidden="1" customHeight="1">
      <c r="A639" s="33">
        <v>622</v>
      </c>
      <c r="B639" s="42"/>
      <c r="C639" s="42"/>
      <c r="D639" s="42"/>
      <c r="E639" s="42"/>
      <c r="F639" s="42"/>
      <c r="G639" s="42"/>
      <c r="H639" s="42"/>
      <c r="I639" s="167"/>
      <c r="J639" s="42"/>
      <c r="K639" s="35"/>
      <c r="L639" s="35"/>
      <c r="M639" s="35"/>
      <c r="N639" s="35"/>
      <c r="O639" s="35"/>
      <c r="P639" s="35"/>
      <c r="Q639" s="35"/>
      <c r="R639" s="43"/>
      <c r="S639" s="43"/>
      <c r="T639" s="42"/>
      <c r="U639" s="42"/>
      <c r="V639" s="36"/>
      <c r="W639" s="36"/>
      <c r="X639" s="49"/>
      <c r="Y639" s="32"/>
      <c r="Z639" s="32"/>
      <c r="AA639" s="35"/>
      <c r="AB639" s="38"/>
      <c r="AC639" s="35"/>
      <c r="AD639" s="35"/>
      <c r="AE639" s="35"/>
      <c r="AF639" s="35"/>
      <c r="AG639" s="50"/>
      <c r="AH639" s="50"/>
      <c r="AI639" s="50"/>
      <c r="AJ639" s="50"/>
      <c r="AK639" s="50"/>
      <c r="AL639" s="79"/>
      <c r="AM639" s="80"/>
      <c r="AN639" s="55"/>
      <c r="AO639" s="58"/>
      <c r="AP639" s="59"/>
      <c r="AQ639" s="59"/>
      <c r="AR639" s="59"/>
      <c r="AS639" s="46"/>
      <c r="AT639" s="58"/>
      <c r="AU639" s="58"/>
      <c r="AV639" s="58"/>
      <c r="AW639" s="58"/>
      <c r="AY639" s="51"/>
      <c r="AZ639" s="51"/>
      <c r="BA639" s="51"/>
      <c r="BB639" s="199"/>
      <c r="BC639" s="199"/>
    </row>
    <row r="640" spans="1:55" ht="65.099999999999994" hidden="1" customHeight="1">
      <c r="A640" s="33">
        <v>623</v>
      </c>
      <c r="B640" s="42"/>
      <c r="C640" s="42"/>
      <c r="D640" s="42"/>
      <c r="E640" s="42"/>
      <c r="F640" s="42"/>
      <c r="G640" s="42"/>
      <c r="H640" s="42"/>
      <c r="I640" s="167"/>
      <c r="J640" s="42"/>
      <c r="K640" s="35"/>
      <c r="L640" s="35"/>
      <c r="M640" s="35"/>
      <c r="N640" s="35"/>
      <c r="O640" s="35"/>
      <c r="P640" s="35"/>
      <c r="Q640" s="35"/>
      <c r="R640" s="43"/>
      <c r="S640" s="43"/>
      <c r="T640" s="42"/>
      <c r="U640" s="42"/>
      <c r="V640" s="36"/>
      <c r="W640" s="36"/>
      <c r="X640" s="49"/>
      <c r="Y640" s="32"/>
      <c r="Z640" s="32"/>
      <c r="AA640" s="35"/>
      <c r="AB640" s="38"/>
      <c r="AC640" s="35"/>
      <c r="AD640" s="35"/>
      <c r="AE640" s="35"/>
      <c r="AF640" s="35"/>
      <c r="AG640" s="50"/>
      <c r="AH640" s="50"/>
      <c r="AI640" s="50"/>
      <c r="AJ640" s="50"/>
      <c r="AK640" s="50"/>
      <c r="AL640" s="79"/>
      <c r="AM640" s="80"/>
      <c r="AN640" s="55"/>
      <c r="AO640" s="58"/>
      <c r="AP640" s="59"/>
      <c r="AQ640" s="59"/>
      <c r="AR640" s="59"/>
      <c r="AS640" s="46"/>
      <c r="AT640" s="58"/>
      <c r="AU640" s="58"/>
      <c r="AV640" s="58"/>
      <c r="AW640" s="58"/>
      <c r="AY640" s="51"/>
      <c r="AZ640" s="51"/>
      <c r="BA640" s="51"/>
      <c r="BB640" s="199"/>
      <c r="BC640" s="199"/>
    </row>
    <row r="641" spans="1:55" ht="65.099999999999994" hidden="1" customHeight="1">
      <c r="A641" s="33">
        <v>624</v>
      </c>
      <c r="B641" s="42"/>
      <c r="C641" s="42"/>
      <c r="D641" s="42"/>
      <c r="E641" s="42"/>
      <c r="F641" s="42"/>
      <c r="G641" s="42"/>
      <c r="H641" s="42"/>
      <c r="I641" s="167"/>
      <c r="J641" s="42"/>
      <c r="K641" s="35"/>
      <c r="L641" s="35"/>
      <c r="M641" s="35"/>
      <c r="N641" s="35"/>
      <c r="O641" s="35"/>
      <c r="P641" s="35"/>
      <c r="Q641" s="35"/>
      <c r="R641" s="43"/>
      <c r="S641" s="43"/>
      <c r="T641" s="42"/>
      <c r="U641" s="42"/>
      <c r="V641" s="36"/>
      <c r="W641" s="36"/>
      <c r="X641" s="49"/>
      <c r="Y641" s="32"/>
      <c r="Z641" s="32"/>
      <c r="AA641" s="35"/>
      <c r="AB641" s="38"/>
      <c r="AC641" s="35"/>
      <c r="AD641" s="35"/>
      <c r="AE641" s="35"/>
      <c r="AF641" s="35"/>
      <c r="AG641" s="50"/>
      <c r="AH641" s="50"/>
      <c r="AI641" s="50"/>
      <c r="AJ641" s="50"/>
      <c r="AK641" s="50"/>
      <c r="AL641" s="79"/>
      <c r="AM641" s="80"/>
      <c r="AN641" s="55"/>
      <c r="AO641" s="58"/>
      <c r="AP641" s="59"/>
      <c r="AQ641" s="59"/>
      <c r="AR641" s="59"/>
      <c r="AS641" s="46"/>
      <c r="AT641" s="58"/>
      <c r="AU641" s="58"/>
      <c r="AV641" s="58"/>
      <c r="AW641" s="58"/>
      <c r="AY641" s="51"/>
      <c r="AZ641" s="51"/>
      <c r="BA641" s="51"/>
      <c r="BB641" s="199"/>
      <c r="BC641" s="199"/>
    </row>
    <row r="642" spans="1:55" ht="65.099999999999994" hidden="1" customHeight="1">
      <c r="A642" s="33">
        <v>625</v>
      </c>
      <c r="B642" s="42"/>
      <c r="C642" s="42"/>
      <c r="D642" s="42"/>
      <c r="E642" s="42"/>
      <c r="F642" s="42"/>
      <c r="G642" s="42"/>
      <c r="H642" s="42"/>
      <c r="I642" s="167"/>
      <c r="J642" s="42"/>
      <c r="K642" s="35"/>
      <c r="L642" s="35"/>
      <c r="M642" s="35"/>
      <c r="N642" s="35"/>
      <c r="O642" s="35"/>
      <c r="P642" s="35"/>
      <c r="Q642" s="35"/>
      <c r="R642" s="43"/>
      <c r="S642" s="43"/>
      <c r="T642" s="42"/>
      <c r="U642" s="42"/>
      <c r="V642" s="36"/>
      <c r="W642" s="36"/>
      <c r="X642" s="49"/>
      <c r="Y642" s="32"/>
      <c r="Z642" s="32"/>
      <c r="AA642" s="35"/>
      <c r="AB642" s="38"/>
      <c r="AC642" s="35"/>
      <c r="AD642" s="35"/>
      <c r="AE642" s="35"/>
      <c r="AF642" s="35"/>
      <c r="AG642" s="50"/>
      <c r="AH642" s="50"/>
      <c r="AI642" s="50"/>
      <c r="AJ642" s="50"/>
      <c r="AK642" s="50"/>
      <c r="AL642" s="79"/>
      <c r="AM642" s="80"/>
      <c r="AN642" s="55"/>
      <c r="AO642" s="58"/>
      <c r="AP642" s="59"/>
      <c r="AQ642" s="59"/>
      <c r="AR642" s="59"/>
      <c r="AS642" s="46"/>
      <c r="AT642" s="58"/>
      <c r="AU642" s="58"/>
      <c r="AV642" s="58"/>
      <c r="AW642" s="58"/>
      <c r="AY642" s="51"/>
      <c r="AZ642" s="51"/>
      <c r="BA642" s="51"/>
      <c r="BB642" s="199"/>
      <c r="BC642" s="199"/>
    </row>
    <row r="643" spans="1:55" ht="65.099999999999994" hidden="1" customHeight="1">
      <c r="A643" s="33">
        <v>626</v>
      </c>
      <c r="B643" s="42"/>
      <c r="C643" s="42"/>
      <c r="D643" s="42"/>
      <c r="E643" s="42"/>
      <c r="F643" s="42"/>
      <c r="G643" s="42"/>
      <c r="H643" s="42"/>
      <c r="I643" s="167"/>
      <c r="J643" s="42"/>
      <c r="K643" s="35"/>
      <c r="L643" s="35"/>
      <c r="M643" s="35"/>
      <c r="N643" s="35"/>
      <c r="O643" s="35"/>
      <c r="P643" s="35"/>
      <c r="Q643" s="35"/>
      <c r="R643" s="43"/>
      <c r="S643" s="43"/>
      <c r="T643" s="42"/>
      <c r="U643" s="42"/>
      <c r="V643" s="36"/>
      <c r="W643" s="36"/>
      <c r="X643" s="49"/>
      <c r="Y643" s="32"/>
      <c r="Z643" s="32"/>
      <c r="AA643" s="35"/>
      <c r="AB643" s="38"/>
      <c r="AC643" s="35"/>
      <c r="AD643" s="35"/>
      <c r="AE643" s="35"/>
      <c r="AF643" s="35"/>
      <c r="AG643" s="50"/>
      <c r="AH643" s="50"/>
      <c r="AI643" s="50"/>
      <c r="AJ643" s="50"/>
      <c r="AK643" s="50"/>
      <c r="AL643" s="79"/>
      <c r="AM643" s="80"/>
      <c r="AN643" s="55"/>
      <c r="AO643" s="58"/>
      <c r="AP643" s="59"/>
      <c r="AQ643" s="59"/>
      <c r="AR643" s="59"/>
      <c r="AS643" s="46"/>
      <c r="AT643" s="58"/>
      <c r="AU643" s="58"/>
      <c r="AV643" s="58"/>
      <c r="AW643" s="58"/>
      <c r="AY643" s="51"/>
      <c r="AZ643" s="51"/>
      <c r="BA643" s="51"/>
      <c r="BB643" s="199"/>
      <c r="BC643" s="199"/>
    </row>
    <row r="644" spans="1:55" ht="65.099999999999994" hidden="1" customHeight="1">
      <c r="A644" s="33">
        <v>627</v>
      </c>
      <c r="B644" s="42"/>
      <c r="C644" s="42"/>
      <c r="D644" s="42"/>
      <c r="E644" s="42"/>
      <c r="F644" s="42"/>
      <c r="G644" s="42"/>
      <c r="H644" s="42"/>
      <c r="I644" s="167"/>
      <c r="J644" s="42"/>
      <c r="K644" s="35"/>
      <c r="L644" s="35"/>
      <c r="M644" s="35"/>
      <c r="N644" s="35"/>
      <c r="O644" s="35"/>
      <c r="P644" s="35"/>
      <c r="Q644" s="35"/>
      <c r="R644" s="43"/>
      <c r="S644" s="43"/>
      <c r="T644" s="42"/>
      <c r="U644" s="42"/>
      <c r="V644" s="36"/>
      <c r="W644" s="36"/>
      <c r="X644" s="49"/>
      <c r="Y644" s="32"/>
      <c r="Z644" s="32"/>
      <c r="AA644" s="35"/>
      <c r="AB644" s="38"/>
      <c r="AC644" s="35"/>
      <c r="AD644" s="35"/>
      <c r="AE644" s="35"/>
      <c r="AF644" s="35"/>
      <c r="AG644" s="50"/>
      <c r="AH644" s="50"/>
      <c r="AI644" s="50"/>
      <c r="AJ644" s="50"/>
      <c r="AK644" s="50"/>
      <c r="AL644" s="79"/>
      <c r="AM644" s="80"/>
      <c r="AN644" s="55"/>
      <c r="AO644" s="58"/>
      <c r="AP644" s="59"/>
      <c r="AQ644" s="59"/>
      <c r="AR644" s="59"/>
      <c r="AS644" s="46"/>
      <c r="AT644" s="58"/>
      <c r="AU644" s="58"/>
      <c r="AV644" s="58"/>
      <c r="AW644" s="58"/>
      <c r="AY644" s="51"/>
      <c r="AZ644" s="51"/>
      <c r="BA644" s="51"/>
      <c r="BB644" s="199"/>
      <c r="BC644" s="199"/>
    </row>
    <row r="645" spans="1:55" ht="65.099999999999994" hidden="1" customHeight="1">
      <c r="A645" s="33">
        <v>628</v>
      </c>
      <c r="B645" s="42"/>
      <c r="C645" s="42"/>
      <c r="D645" s="42"/>
      <c r="E645" s="42"/>
      <c r="F645" s="42"/>
      <c r="G645" s="42"/>
      <c r="H645" s="42"/>
      <c r="I645" s="167"/>
      <c r="J645" s="42"/>
      <c r="K645" s="35"/>
      <c r="L645" s="35"/>
      <c r="M645" s="35"/>
      <c r="N645" s="35"/>
      <c r="O645" s="35"/>
      <c r="P645" s="35"/>
      <c r="Q645" s="35"/>
      <c r="R645" s="43"/>
      <c r="S645" s="43"/>
      <c r="T645" s="42"/>
      <c r="U645" s="42"/>
      <c r="V645" s="36"/>
      <c r="W645" s="36"/>
      <c r="X645" s="49"/>
      <c r="Y645" s="32"/>
      <c r="Z645" s="32"/>
      <c r="AA645" s="35"/>
      <c r="AB645" s="38"/>
      <c r="AC645" s="35"/>
      <c r="AD645" s="35"/>
      <c r="AE645" s="35"/>
      <c r="AF645" s="35"/>
      <c r="AG645" s="50"/>
      <c r="AH645" s="50"/>
      <c r="AI645" s="50"/>
      <c r="AJ645" s="50"/>
      <c r="AK645" s="50"/>
      <c r="AL645" s="79"/>
      <c r="AM645" s="80"/>
      <c r="AN645" s="55"/>
      <c r="AO645" s="58"/>
      <c r="AP645" s="59"/>
      <c r="AQ645" s="59"/>
      <c r="AR645" s="59"/>
      <c r="AS645" s="46"/>
      <c r="AT645" s="58"/>
      <c r="AU645" s="58"/>
      <c r="AV645" s="58"/>
      <c r="AW645" s="58"/>
      <c r="AY645" s="51"/>
      <c r="AZ645" s="51"/>
      <c r="BA645" s="51"/>
      <c r="BB645" s="199"/>
      <c r="BC645" s="199"/>
    </row>
    <row r="646" spans="1:55" ht="65.099999999999994" hidden="1" customHeight="1">
      <c r="A646" s="33">
        <v>629</v>
      </c>
      <c r="B646" s="42"/>
      <c r="C646" s="42"/>
      <c r="D646" s="42"/>
      <c r="E646" s="42"/>
      <c r="F646" s="42"/>
      <c r="G646" s="42"/>
      <c r="H646" s="42"/>
      <c r="I646" s="167"/>
      <c r="J646" s="42"/>
      <c r="K646" s="35"/>
      <c r="L646" s="35"/>
      <c r="M646" s="35"/>
      <c r="N646" s="35"/>
      <c r="O646" s="35"/>
      <c r="P646" s="35"/>
      <c r="Q646" s="35"/>
      <c r="R646" s="43"/>
      <c r="S646" s="43"/>
      <c r="T646" s="42"/>
      <c r="U646" s="42"/>
      <c r="V646" s="36"/>
      <c r="W646" s="36"/>
      <c r="X646" s="49"/>
      <c r="Y646" s="32"/>
      <c r="Z646" s="32"/>
      <c r="AA646" s="35"/>
      <c r="AB646" s="38"/>
      <c r="AC646" s="35"/>
      <c r="AD646" s="35"/>
      <c r="AE646" s="35"/>
      <c r="AF646" s="35"/>
      <c r="AG646" s="50"/>
      <c r="AH646" s="50"/>
      <c r="AI646" s="50"/>
      <c r="AJ646" s="50"/>
      <c r="AK646" s="50"/>
      <c r="AL646" s="79"/>
      <c r="AM646" s="80"/>
      <c r="AN646" s="55"/>
      <c r="AO646" s="58"/>
      <c r="AP646" s="59"/>
      <c r="AQ646" s="59"/>
      <c r="AR646" s="59"/>
      <c r="AS646" s="46"/>
      <c r="AT646" s="58"/>
      <c r="AU646" s="58"/>
      <c r="AV646" s="58"/>
      <c r="AW646" s="58"/>
      <c r="AY646" s="51"/>
      <c r="AZ646" s="51"/>
      <c r="BA646" s="51"/>
      <c r="BB646" s="199"/>
      <c r="BC646" s="199"/>
    </row>
    <row r="647" spans="1:55" ht="65.099999999999994" hidden="1" customHeight="1">
      <c r="A647" s="33">
        <v>630</v>
      </c>
      <c r="B647" s="42"/>
      <c r="C647" s="42"/>
      <c r="D647" s="42"/>
      <c r="E647" s="42"/>
      <c r="F647" s="42"/>
      <c r="G647" s="42"/>
      <c r="H647" s="42"/>
      <c r="I647" s="167"/>
      <c r="J647" s="42"/>
      <c r="K647" s="35"/>
      <c r="L647" s="35"/>
      <c r="M647" s="35"/>
      <c r="N647" s="35"/>
      <c r="O647" s="35"/>
      <c r="P647" s="35"/>
      <c r="Q647" s="35"/>
      <c r="R647" s="43"/>
      <c r="S647" s="43"/>
      <c r="T647" s="42"/>
      <c r="U647" s="42"/>
      <c r="V647" s="36"/>
      <c r="W647" s="36"/>
      <c r="X647" s="49"/>
      <c r="Y647" s="32"/>
      <c r="Z647" s="32"/>
      <c r="AA647" s="35"/>
      <c r="AB647" s="38"/>
      <c r="AC647" s="35"/>
      <c r="AD647" s="35"/>
      <c r="AE647" s="35"/>
      <c r="AF647" s="35"/>
      <c r="AG647" s="50"/>
      <c r="AH647" s="50"/>
      <c r="AI647" s="50"/>
      <c r="AJ647" s="50"/>
      <c r="AK647" s="50"/>
      <c r="AL647" s="79"/>
      <c r="AM647" s="80"/>
      <c r="AN647" s="55"/>
      <c r="AO647" s="58"/>
      <c r="AP647" s="59"/>
      <c r="AQ647" s="59"/>
      <c r="AR647" s="59"/>
      <c r="AS647" s="46"/>
      <c r="AT647" s="58"/>
      <c r="AU647" s="58"/>
      <c r="AV647" s="58"/>
      <c r="AW647" s="58"/>
      <c r="AY647" s="51"/>
      <c r="AZ647" s="51"/>
      <c r="BA647" s="51"/>
      <c r="BB647" s="199"/>
      <c r="BC647" s="199"/>
    </row>
    <row r="648" spans="1:55" ht="65.099999999999994" hidden="1" customHeight="1">
      <c r="A648" s="33">
        <v>631</v>
      </c>
      <c r="B648" s="42"/>
      <c r="C648" s="42"/>
      <c r="D648" s="42"/>
      <c r="E648" s="42"/>
      <c r="F648" s="42"/>
      <c r="G648" s="42"/>
      <c r="H648" s="42"/>
      <c r="I648" s="167"/>
      <c r="J648" s="42"/>
      <c r="K648" s="35"/>
      <c r="L648" s="35"/>
      <c r="M648" s="35"/>
      <c r="N648" s="35"/>
      <c r="O648" s="35"/>
      <c r="P648" s="35"/>
      <c r="Q648" s="35"/>
      <c r="R648" s="43"/>
      <c r="S648" s="43"/>
      <c r="T648" s="42"/>
      <c r="U648" s="42"/>
      <c r="V648" s="36"/>
      <c r="W648" s="36"/>
      <c r="X648" s="49"/>
      <c r="Y648" s="32"/>
      <c r="Z648" s="32"/>
      <c r="AA648" s="35"/>
      <c r="AB648" s="38"/>
      <c r="AC648" s="35"/>
      <c r="AD648" s="35"/>
      <c r="AE648" s="35"/>
      <c r="AF648" s="35"/>
      <c r="AG648" s="50"/>
      <c r="AH648" s="50"/>
      <c r="AI648" s="50"/>
      <c r="AJ648" s="50"/>
      <c r="AK648" s="50"/>
      <c r="AL648" s="79"/>
      <c r="AM648" s="80"/>
      <c r="AN648" s="55"/>
      <c r="AO648" s="58"/>
      <c r="AP648" s="59"/>
      <c r="AQ648" s="59"/>
      <c r="AR648" s="59"/>
      <c r="AS648" s="46"/>
      <c r="AT648" s="58"/>
      <c r="AU648" s="58"/>
      <c r="AV648" s="58"/>
      <c r="AW648" s="58"/>
      <c r="AY648" s="51"/>
      <c r="AZ648" s="51"/>
      <c r="BA648" s="51"/>
      <c r="BB648" s="199"/>
      <c r="BC648" s="199"/>
    </row>
    <row r="649" spans="1:55" ht="65.099999999999994" hidden="1" customHeight="1">
      <c r="A649" s="33">
        <v>632</v>
      </c>
      <c r="B649" s="42"/>
      <c r="C649" s="42"/>
      <c r="D649" s="42"/>
      <c r="E649" s="42"/>
      <c r="F649" s="42"/>
      <c r="G649" s="42"/>
      <c r="H649" s="42"/>
      <c r="I649" s="167"/>
      <c r="J649" s="42"/>
      <c r="K649" s="35"/>
      <c r="L649" s="35"/>
      <c r="M649" s="35"/>
      <c r="N649" s="35"/>
      <c r="O649" s="35"/>
      <c r="P649" s="35"/>
      <c r="Q649" s="35"/>
      <c r="R649" s="43"/>
      <c r="S649" s="43"/>
      <c r="T649" s="42"/>
      <c r="U649" s="42"/>
      <c r="V649" s="36"/>
      <c r="W649" s="36"/>
      <c r="X649" s="49"/>
      <c r="Y649" s="32"/>
      <c r="Z649" s="32"/>
      <c r="AA649" s="35"/>
      <c r="AB649" s="38"/>
      <c r="AC649" s="35"/>
      <c r="AD649" s="35"/>
      <c r="AE649" s="35"/>
      <c r="AF649" s="35"/>
      <c r="AG649" s="50"/>
      <c r="AH649" s="50"/>
      <c r="AI649" s="50"/>
      <c r="AJ649" s="50"/>
      <c r="AK649" s="50"/>
      <c r="AL649" s="79"/>
      <c r="AM649" s="80"/>
      <c r="AN649" s="55"/>
      <c r="AO649" s="58"/>
      <c r="AP649" s="59"/>
      <c r="AQ649" s="59"/>
      <c r="AR649" s="59"/>
      <c r="AS649" s="46"/>
      <c r="AT649" s="58"/>
      <c r="AU649" s="58"/>
      <c r="AV649" s="58"/>
      <c r="AW649" s="58"/>
      <c r="AY649" s="51"/>
      <c r="AZ649" s="51"/>
      <c r="BA649" s="51"/>
      <c r="BB649" s="199"/>
      <c r="BC649" s="199"/>
    </row>
    <row r="650" spans="1:55" ht="65.099999999999994" hidden="1" customHeight="1">
      <c r="A650" s="33">
        <v>633</v>
      </c>
      <c r="B650" s="42"/>
      <c r="C650" s="42"/>
      <c r="D650" s="42"/>
      <c r="E650" s="42"/>
      <c r="F650" s="42"/>
      <c r="G650" s="42"/>
      <c r="H650" s="42"/>
      <c r="I650" s="167"/>
      <c r="J650" s="42"/>
      <c r="K650" s="35"/>
      <c r="L650" s="35"/>
      <c r="M650" s="35"/>
      <c r="N650" s="35"/>
      <c r="O650" s="35"/>
      <c r="P650" s="35"/>
      <c r="Q650" s="35"/>
      <c r="R650" s="43"/>
      <c r="S650" s="43"/>
      <c r="T650" s="42"/>
      <c r="U650" s="42"/>
      <c r="V650" s="36"/>
      <c r="W650" s="36"/>
      <c r="X650" s="49"/>
      <c r="Y650" s="32"/>
      <c r="Z650" s="32"/>
      <c r="AA650" s="35"/>
      <c r="AB650" s="38"/>
      <c r="AC650" s="35"/>
      <c r="AD650" s="35"/>
      <c r="AE650" s="35"/>
      <c r="AF650" s="35"/>
      <c r="AG650" s="50"/>
      <c r="AH650" s="50"/>
      <c r="AI650" s="50"/>
      <c r="AJ650" s="50"/>
      <c r="AK650" s="50"/>
      <c r="AL650" s="79"/>
      <c r="AM650" s="80"/>
      <c r="AN650" s="55"/>
      <c r="AO650" s="58"/>
      <c r="AP650" s="59"/>
      <c r="AQ650" s="59"/>
      <c r="AR650" s="59"/>
      <c r="AS650" s="46"/>
      <c r="AT650" s="58"/>
      <c r="AU650" s="58"/>
      <c r="AV650" s="58"/>
      <c r="AW650" s="58"/>
      <c r="AY650" s="51"/>
      <c r="AZ650" s="51"/>
      <c r="BA650" s="51"/>
      <c r="BB650" s="199"/>
      <c r="BC650" s="199"/>
    </row>
    <row r="651" spans="1:55" ht="65.099999999999994" hidden="1" customHeight="1">
      <c r="A651" s="33">
        <v>634</v>
      </c>
      <c r="B651" s="42"/>
      <c r="C651" s="42"/>
      <c r="D651" s="42"/>
      <c r="E651" s="42"/>
      <c r="F651" s="42"/>
      <c r="G651" s="42"/>
      <c r="H651" s="42"/>
      <c r="I651" s="167"/>
      <c r="J651" s="42"/>
      <c r="K651" s="35"/>
      <c r="L651" s="35"/>
      <c r="M651" s="35"/>
      <c r="N651" s="35"/>
      <c r="O651" s="35"/>
      <c r="P651" s="35"/>
      <c r="Q651" s="35"/>
      <c r="R651" s="43"/>
      <c r="S651" s="43"/>
      <c r="T651" s="42"/>
      <c r="U651" s="42"/>
      <c r="V651" s="36"/>
      <c r="W651" s="36"/>
      <c r="X651" s="49"/>
      <c r="Y651" s="32"/>
      <c r="Z651" s="32"/>
      <c r="AA651" s="35"/>
      <c r="AB651" s="38"/>
      <c r="AC651" s="35"/>
      <c r="AD651" s="35"/>
      <c r="AE651" s="35"/>
      <c r="AF651" s="35"/>
      <c r="AG651" s="50"/>
      <c r="AH651" s="50"/>
      <c r="AI651" s="50"/>
      <c r="AJ651" s="50"/>
      <c r="AK651" s="50"/>
      <c r="AL651" s="79"/>
      <c r="AM651" s="80"/>
      <c r="AN651" s="55"/>
      <c r="AO651" s="58"/>
      <c r="AP651" s="59"/>
      <c r="AQ651" s="59"/>
      <c r="AR651" s="59"/>
      <c r="AS651" s="46"/>
      <c r="AT651" s="58"/>
      <c r="AU651" s="58"/>
      <c r="AV651" s="58"/>
      <c r="AW651" s="58"/>
      <c r="AY651" s="51"/>
      <c r="AZ651" s="51"/>
      <c r="BA651" s="51"/>
      <c r="BB651" s="199"/>
      <c r="BC651" s="199"/>
    </row>
    <row r="652" spans="1:55" ht="65.099999999999994" hidden="1" customHeight="1">
      <c r="A652" s="33">
        <v>635</v>
      </c>
      <c r="B652" s="42"/>
      <c r="C652" s="42"/>
      <c r="D652" s="42"/>
      <c r="E652" s="42"/>
      <c r="F652" s="42"/>
      <c r="G652" s="42"/>
      <c r="H652" s="42"/>
      <c r="I652" s="167"/>
      <c r="J652" s="42"/>
      <c r="K652" s="35"/>
      <c r="L652" s="35"/>
      <c r="M652" s="35"/>
      <c r="N652" s="35"/>
      <c r="O652" s="35"/>
      <c r="P652" s="35"/>
      <c r="Q652" s="35"/>
      <c r="R652" s="43"/>
      <c r="S652" s="43"/>
      <c r="T652" s="42"/>
      <c r="U652" s="42"/>
      <c r="V652" s="36"/>
      <c r="W652" s="36"/>
      <c r="X652" s="49"/>
      <c r="Y652" s="32"/>
      <c r="Z652" s="32"/>
      <c r="AA652" s="35"/>
      <c r="AB652" s="38"/>
      <c r="AC652" s="35"/>
      <c r="AD652" s="35"/>
      <c r="AE652" s="35"/>
      <c r="AF652" s="35"/>
      <c r="AG652" s="50"/>
      <c r="AH652" s="50"/>
      <c r="AI652" s="50"/>
      <c r="AJ652" s="50"/>
      <c r="AK652" s="50"/>
      <c r="AL652" s="79"/>
      <c r="AM652" s="80"/>
      <c r="AN652" s="55"/>
      <c r="AO652" s="58"/>
      <c r="AP652" s="59"/>
      <c r="AQ652" s="59"/>
      <c r="AR652" s="59"/>
      <c r="AS652" s="46"/>
      <c r="AT652" s="58"/>
      <c r="AU652" s="58"/>
      <c r="AV652" s="58"/>
      <c r="AW652" s="58"/>
      <c r="AY652" s="51"/>
      <c r="AZ652" s="51"/>
      <c r="BA652" s="51"/>
      <c r="BB652" s="199"/>
      <c r="BC652" s="199"/>
    </row>
    <row r="653" spans="1:55" ht="65.099999999999994" hidden="1" customHeight="1">
      <c r="A653" s="33">
        <v>636</v>
      </c>
      <c r="B653" s="42"/>
      <c r="C653" s="42"/>
      <c r="D653" s="42"/>
      <c r="E653" s="42"/>
      <c r="F653" s="42"/>
      <c r="G653" s="42"/>
      <c r="H653" s="42"/>
      <c r="I653" s="167"/>
      <c r="J653" s="42"/>
      <c r="K653" s="35"/>
      <c r="L653" s="35"/>
      <c r="M653" s="35"/>
      <c r="N653" s="35"/>
      <c r="O653" s="35"/>
      <c r="P653" s="35"/>
      <c r="Q653" s="35"/>
      <c r="R653" s="43"/>
      <c r="S653" s="43"/>
      <c r="T653" s="42"/>
      <c r="U653" s="42"/>
      <c r="V653" s="36"/>
      <c r="W653" s="36"/>
      <c r="X653" s="49"/>
      <c r="Y653" s="32"/>
      <c r="Z653" s="32"/>
      <c r="AA653" s="35"/>
      <c r="AB653" s="38"/>
      <c r="AC653" s="35"/>
      <c r="AD653" s="35"/>
      <c r="AE653" s="35"/>
      <c r="AF653" s="35"/>
      <c r="AG653" s="50"/>
      <c r="AH653" s="50"/>
      <c r="AI653" s="50"/>
      <c r="AJ653" s="50"/>
      <c r="AK653" s="50"/>
      <c r="AL653" s="79"/>
      <c r="AM653" s="80"/>
      <c r="AN653" s="55"/>
      <c r="AO653" s="58"/>
      <c r="AP653" s="59"/>
      <c r="AQ653" s="59"/>
      <c r="AR653" s="59"/>
      <c r="AS653" s="46"/>
      <c r="AT653" s="58"/>
      <c r="AU653" s="58"/>
      <c r="AV653" s="58"/>
      <c r="AW653" s="58"/>
      <c r="AY653" s="51"/>
      <c r="AZ653" s="51"/>
      <c r="BA653" s="51"/>
      <c r="BB653" s="199"/>
      <c r="BC653" s="199"/>
    </row>
    <row r="654" spans="1:55" ht="65.099999999999994" hidden="1" customHeight="1">
      <c r="A654" s="33">
        <v>637</v>
      </c>
      <c r="B654" s="42"/>
      <c r="C654" s="42"/>
      <c r="D654" s="42"/>
      <c r="E654" s="42"/>
      <c r="F654" s="42"/>
      <c r="G654" s="42"/>
      <c r="H654" s="42"/>
      <c r="I654" s="167"/>
      <c r="J654" s="42"/>
      <c r="K654" s="35"/>
      <c r="L654" s="35"/>
      <c r="M654" s="35"/>
      <c r="N654" s="35"/>
      <c r="O654" s="35"/>
      <c r="P654" s="35"/>
      <c r="Q654" s="35"/>
      <c r="R654" s="43"/>
      <c r="S654" s="43"/>
      <c r="T654" s="42"/>
      <c r="U654" s="42"/>
      <c r="V654" s="36"/>
      <c r="W654" s="36"/>
      <c r="X654" s="49"/>
      <c r="Y654" s="32"/>
      <c r="Z654" s="32"/>
      <c r="AA654" s="35"/>
      <c r="AB654" s="38"/>
      <c r="AC654" s="35"/>
      <c r="AD654" s="35"/>
      <c r="AE654" s="35"/>
      <c r="AF654" s="35"/>
      <c r="AG654" s="50"/>
      <c r="AH654" s="50"/>
      <c r="AI654" s="50"/>
      <c r="AJ654" s="50"/>
      <c r="AK654" s="50"/>
      <c r="AL654" s="79"/>
      <c r="AM654" s="80"/>
      <c r="AN654" s="55"/>
      <c r="AO654" s="58"/>
      <c r="AP654" s="59"/>
      <c r="AQ654" s="59"/>
      <c r="AR654" s="59"/>
      <c r="AS654" s="46"/>
      <c r="AT654" s="58"/>
      <c r="AU654" s="58"/>
      <c r="AV654" s="58"/>
      <c r="AW654" s="58"/>
      <c r="AY654" s="51"/>
      <c r="AZ654" s="51"/>
      <c r="BA654" s="51"/>
      <c r="BB654" s="199"/>
      <c r="BC654" s="199"/>
    </row>
    <row r="655" spans="1:55" ht="65.099999999999994" hidden="1" customHeight="1">
      <c r="A655" s="33">
        <v>638</v>
      </c>
      <c r="B655" s="42"/>
      <c r="C655" s="42"/>
      <c r="D655" s="42"/>
      <c r="E655" s="42"/>
      <c r="F655" s="42"/>
      <c r="G655" s="42"/>
      <c r="H655" s="42"/>
      <c r="I655" s="167"/>
      <c r="J655" s="42"/>
      <c r="K655" s="35"/>
      <c r="L655" s="35"/>
      <c r="M655" s="35"/>
      <c r="N655" s="35"/>
      <c r="O655" s="35"/>
      <c r="P655" s="35"/>
      <c r="Q655" s="35"/>
      <c r="R655" s="43"/>
      <c r="S655" s="43"/>
      <c r="T655" s="42"/>
      <c r="U655" s="42"/>
      <c r="V655" s="36"/>
      <c r="W655" s="36"/>
      <c r="X655" s="49"/>
      <c r="Y655" s="32"/>
      <c r="Z655" s="32"/>
      <c r="AA655" s="35"/>
      <c r="AB655" s="38"/>
      <c r="AC655" s="35"/>
      <c r="AD655" s="35"/>
      <c r="AE655" s="35"/>
      <c r="AF655" s="35"/>
      <c r="AG655" s="50"/>
      <c r="AH655" s="50"/>
      <c r="AI655" s="50"/>
      <c r="AJ655" s="50"/>
      <c r="AK655" s="50"/>
      <c r="AL655" s="79"/>
      <c r="AM655" s="80"/>
      <c r="AN655" s="55"/>
      <c r="AO655" s="58"/>
      <c r="AP655" s="59"/>
      <c r="AQ655" s="59"/>
      <c r="AR655" s="59"/>
      <c r="AS655" s="46"/>
      <c r="AT655" s="58"/>
      <c r="AU655" s="58"/>
      <c r="AV655" s="58"/>
      <c r="AW655" s="58"/>
      <c r="AY655" s="51"/>
      <c r="AZ655" s="51"/>
      <c r="BA655" s="51"/>
      <c r="BB655" s="199"/>
      <c r="BC655" s="199"/>
    </row>
    <row r="656" spans="1:55" ht="65.099999999999994" hidden="1" customHeight="1">
      <c r="A656" s="33">
        <v>639</v>
      </c>
      <c r="B656" s="42"/>
      <c r="C656" s="42"/>
      <c r="D656" s="42"/>
      <c r="E656" s="42"/>
      <c r="F656" s="42"/>
      <c r="G656" s="42"/>
      <c r="H656" s="42"/>
      <c r="I656" s="167"/>
      <c r="J656" s="42"/>
      <c r="K656" s="35"/>
      <c r="L656" s="35"/>
      <c r="M656" s="35"/>
      <c r="N656" s="35"/>
      <c r="O656" s="35"/>
      <c r="P656" s="35"/>
      <c r="Q656" s="35"/>
      <c r="R656" s="43"/>
      <c r="S656" s="43"/>
      <c r="T656" s="42"/>
      <c r="U656" s="42"/>
      <c r="V656" s="36"/>
      <c r="W656" s="36"/>
      <c r="X656" s="49"/>
      <c r="Y656" s="32"/>
      <c r="Z656" s="32"/>
      <c r="AA656" s="35"/>
      <c r="AB656" s="38"/>
      <c r="AC656" s="35"/>
      <c r="AD656" s="35"/>
      <c r="AE656" s="35"/>
      <c r="AF656" s="35"/>
      <c r="AG656" s="50"/>
      <c r="AH656" s="50"/>
      <c r="AI656" s="50"/>
      <c r="AJ656" s="50"/>
      <c r="AK656" s="50"/>
      <c r="AL656" s="79"/>
      <c r="AM656" s="80"/>
      <c r="AN656" s="55"/>
      <c r="AO656" s="58"/>
      <c r="AP656" s="59"/>
      <c r="AQ656" s="59"/>
      <c r="AR656" s="59"/>
      <c r="AS656" s="46"/>
      <c r="AT656" s="58"/>
      <c r="AU656" s="58"/>
      <c r="AV656" s="58"/>
      <c r="AW656" s="58"/>
      <c r="AY656" s="51"/>
      <c r="AZ656" s="51"/>
      <c r="BA656" s="51"/>
      <c r="BB656" s="199"/>
      <c r="BC656" s="199"/>
    </row>
    <row r="657" spans="1:55" ht="65.099999999999994" hidden="1" customHeight="1">
      <c r="A657" s="33">
        <v>640</v>
      </c>
      <c r="B657" s="42"/>
      <c r="C657" s="42"/>
      <c r="D657" s="42"/>
      <c r="E657" s="42"/>
      <c r="F657" s="42"/>
      <c r="G657" s="42"/>
      <c r="H657" s="42"/>
      <c r="I657" s="167"/>
      <c r="J657" s="42"/>
      <c r="K657" s="35"/>
      <c r="L657" s="35"/>
      <c r="M657" s="35"/>
      <c r="N657" s="35"/>
      <c r="O657" s="35"/>
      <c r="P657" s="35"/>
      <c r="Q657" s="35"/>
      <c r="R657" s="43"/>
      <c r="S657" s="43"/>
      <c r="T657" s="42"/>
      <c r="U657" s="42"/>
      <c r="V657" s="36"/>
      <c r="W657" s="36"/>
      <c r="X657" s="49"/>
      <c r="Y657" s="32"/>
      <c r="Z657" s="32"/>
      <c r="AA657" s="35"/>
      <c r="AB657" s="38"/>
      <c r="AC657" s="35"/>
      <c r="AD657" s="35"/>
      <c r="AE657" s="35"/>
      <c r="AF657" s="35"/>
      <c r="AG657" s="50"/>
      <c r="AH657" s="50"/>
      <c r="AI657" s="50"/>
      <c r="AJ657" s="50"/>
      <c r="AK657" s="50"/>
      <c r="AL657" s="79"/>
      <c r="AM657" s="80"/>
      <c r="AN657" s="55"/>
      <c r="AO657" s="58"/>
      <c r="AP657" s="59"/>
      <c r="AQ657" s="59"/>
      <c r="AR657" s="59"/>
      <c r="AS657" s="46"/>
      <c r="AT657" s="58"/>
      <c r="AU657" s="58"/>
      <c r="AV657" s="58"/>
      <c r="AW657" s="58"/>
      <c r="AY657" s="51"/>
      <c r="AZ657" s="51"/>
      <c r="BA657" s="51"/>
      <c r="BB657" s="199"/>
      <c r="BC657" s="199"/>
    </row>
    <row r="658" spans="1:55" ht="65.099999999999994" hidden="1" customHeight="1">
      <c r="A658" s="33">
        <v>641</v>
      </c>
      <c r="B658" s="42"/>
      <c r="C658" s="42"/>
      <c r="D658" s="42"/>
      <c r="E658" s="42"/>
      <c r="F658" s="42"/>
      <c r="G658" s="42"/>
      <c r="H658" s="42"/>
      <c r="I658" s="167"/>
      <c r="J658" s="42"/>
      <c r="K658" s="35"/>
      <c r="L658" s="35"/>
      <c r="M658" s="35"/>
      <c r="N658" s="35"/>
      <c r="O658" s="35"/>
      <c r="P658" s="35"/>
      <c r="Q658" s="35"/>
      <c r="R658" s="43"/>
      <c r="S658" s="43"/>
      <c r="T658" s="42"/>
      <c r="U658" s="42"/>
      <c r="V658" s="36"/>
      <c r="W658" s="36"/>
      <c r="X658" s="49"/>
      <c r="Y658" s="32"/>
      <c r="Z658" s="32"/>
      <c r="AA658" s="35"/>
      <c r="AB658" s="38"/>
      <c r="AC658" s="35"/>
      <c r="AD658" s="35"/>
      <c r="AE658" s="35"/>
      <c r="AF658" s="35"/>
      <c r="AG658" s="50"/>
      <c r="AH658" s="50"/>
      <c r="AI658" s="50"/>
      <c r="AJ658" s="50"/>
      <c r="AK658" s="50"/>
      <c r="AL658" s="79"/>
      <c r="AM658" s="80"/>
      <c r="AN658" s="55"/>
      <c r="AO658" s="58"/>
      <c r="AP658" s="59"/>
      <c r="AQ658" s="59"/>
      <c r="AR658" s="59"/>
      <c r="AS658" s="46"/>
      <c r="AT658" s="58"/>
      <c r="AU658" s="58"/>
      <c r="AV658" s="58"/>
      <c r="AW658" s="58"/>
      <c r="AY658" s="51"/>
      <c r="AZ658" s="51"/>
      <c r="BA658" s="51"/>
      <c r="BB658" s="199"/>
      <c r="BC658" s="199"/>
    </row>
    <row r="659" spans="1:55" ht="65.099999999999994" hidden="1" customHeight="1">
      <c r="A659" s="33">
        <v>642</v>
      </c>
      <c r="B659" s="42"/>
      <c r="C659" s="42"/>
      <c r="D659" s="42"/>
      <c r="E659" s="42"/>
      <c r="F659" s="42"/>
      <c r="G659" s="42"/>
      <c r="H659" s="42"/>
      <c r="I659" s="167"/>
      <c r="J659" s="42"/>
      <c r="K659" s="35"/>
      <c r="L659" s="35"/>
      <c r="M659" s="35"/>
      <c r="N659" s="35"/>
      <c r="O659" s="35"/>
      <c r="P659" s="35"/>
      <c r="Q659" s="35"/>
      <c r="R659" s="43"/>
      <c r="S659" s="43"/>
      <c r="T659" s="42"/>
      <c r="U659" s="42"/>
      <c r="V659" s="36"/>
      <c r="W659" s="36"/>
      <c r="X659" s="49"/>
      <c r="Y659" s="32"/>
      <c r="Z659" s="32"/>
      <c r="AA659" s="35"/>
      <c r="AB659" s="38"/>
      <c r="AC659" s="35"/>
      <c r="AD659" s="35"/>
      <c r="AE659" s="35"/>
      <c r="AF659" s="35"/>
      <c r="AG659" s="50"/>
      <c r="AH659" s="50"/>
      <c r="AI659" s="50"/>
      <c r="AJ659" s="50"/>
      <c r="AK659" s="50"/>
      <c r="AL659" s="79"/>
      <c r="AM659" s="80"/>
      <c r="AN659" s="55"/>
      <c r="AO659" s="58"/>
      <c r="AP659" s="59"/>
      <c r="AQ659" s="59"/>
      <c r="AR659" s="59"/>
      <c r="AS659" s="46"/>
      <c r="AT659" s="58"/>
      <c r="AU659" s="58"/>
      <c r="AV659" s="58"/>
      <c r="AW659" s="58"/>
      <c r="AY659" s="51"/>
      <c r="AZ659" s="51"/>
      <c r="BA659" s="51"/>
      <c r="BB659" s="199"/>
      <c r="BC659" s="199"/>
    </row>
    <row r="660" spans="1:55" ht="65.099999999999994" hidden="1" customHeight="1">
      <c r="A660" s="33">
        <v>643</v>
      </c>
      <c r="B660" s="42"/>
      <c r="C660" s="42"/>
      <c r="D660" s="42"/>
      <c r="E660" s="42"/>
      <c r="F660" s="42"/>
      <c r="G660" s="42"/>
      <c r="H660" s="42"/>
      <c r="I660" s="167"/>
      <c r="J660" s="42"/>
      <c r="K660" s="35"/>
      <c r="L660" s="35"/>
      <c r="M660" s="35"/>
      <c r="N660" s="35"/>
      <c r="O660" s="35"/>
      <c r="P660" s="35"/>
      <c r="Q660" s="35"/>
      <c r="R660" s="43"/>
      <c r="S660" s="43"/>
      <c r="T660" s="42"/>
      <c r="U660" s="42"/>
      <c r="V660" s="36"/>
      <c r="W660" s="36"/>
      <c r="X660" s="49"/>
      <c r="Y660" s="32"/>
      <c r="Z660" s="32"/>
      <c r="AA660" s="35"/>
      <c r="AB660" s="38"/>
      <c r="AC660" s="35"/>
      <c r="AD660" s="35"/>
      <c r="AE660" s="35"/>
      <c r="AF660" s="35"/>
      <c r="AG660" s="50"/>
      <c r="AH660" s="50"/>
      <c r="AI660" s="50"/>
      <c r="AJ660" s="50"/>
      <c r="AK660" s="50"/>
      <c r="AL660" s="79"/>
      <c r="AM660" s="80"/>
      <c r="AN660" s="55"/>
      <c r="AO660" s="58"/>
      <c r="AP660" s="59"/>
      <c r="AQ660" s="59"/>
      <c r="AR660" s="59"/>
      <c r="AS660" s="46"/>
      <c r="AT660" s="58"/>
      <c r="AU660" s="58"/>
      <c r="AV660" s="58"/>
      <c r="AW660" s="58"/>
      <c r="AY660" s="51"/>
      <c r="AZ660" s="51"/>
      <c r="BA660" s="51"/>
      <c r="BB660" s="199"/>
      <c r="BC660" s="199"/>
    </row>
    <row r="661" spans="1:55" ht="65.099999999999994" hidden="1" customHeight="1">
      <c r="A661" s="33">
        <v>644</v>
      </c>
      <c r="B661" s="42"/>
      <c r="C661" s="42"/>
      <c r="D661" s="42"/>
      <c r="E661" s="42"/>
      <c r="F661" s="42"/>
      <c r="G661" s="42"/>
      <c r="H661" s="42"/>
      <c r="I661" s="167"/>
      <c r="J661" s="42"/>
      <c r="K661" s="35"/>
      <c r="L661" s="35"/>
      <c r="M661" s="35"/>
      <c r="N661" s="35"/>
      <c r="O661" s="35"/>
      <c r="P661" s="35"/>
      <c r="Q661" s="35"/>
      <c r="R661" s="43"/>
      <c r="S661" s="43"/>
      <c r="T661" s="42"/>
      <c r="U661" s="42"/>
      <c r="V661" s="36"/>
      <c r="W661" s="36"/>
      <c r="X661" s="49"/>
      <c r="Y661" s="32"/>
      <c r="Z661" s="32"/>
      <c r="AA661" s="35"/>
      <c r="AB661" s="38"/>
      <c r="AC661" s="35"/>
      <c r="AD661" s="35"/>
      <c r="AE661" s="35"/>
      <c r="AF661" s="35"/>
      <c r="AG661" s="50"/>
      <c r="AH661" s="50"/>
      <c r="AI661" s="50"/>
      <c r="AJ661" s="50"/>
      <c r="AK661" s="50"/>
      <c r="AL661" s="79"/>
      <c r="AM661" s="80"/>
      <c r="AN661" s="55"/>
      <c r="AO661" s="58"/>
      <c r="AP661" s="59"/>
      <c r="AQ661" s="59"/>
      <c r="AR661" s="59"/>
      <c r="AS661" s="46"/>
      <c r="AT661" s="58"/>
      <c r="AU661" s="58"/>
      <c r="AV661" s="58"/>
      <c r="AW661" s="58"/>
      <c r="AY661" s="51"/>
      <c r="AZ661" s="51"/>
      <c r="BA661" s="51"/>
      <c r="BB661" s="199"/>
      <c r="BC661" s="199"/>
    </row>
    <row r="662" spans="1:55" ht="65.099999999999994" hidden="1" customHeight="1">
      <c r="A662" s="33">
        <v>645</v>
      </c>
      <c r="B662" s="42"/>
      <c r="C662" s="42"/>
      <c r="D662" s="42"/>
      <c r="E662" s="42"/>
      <c r="F662" s="42"/>
      <c r="G662" s="42"/>
      <c r="H662" s="42"/>
      <c r="I662" s="167"/>
      <c r="J662" s="42"/>
      <c r="K662" s="35"/>
      <c r="L662" s="35"/>
      <c r="M662" s="35"/>
      <c r="N662" s="35"/>
      <c r="O662" s="35"/>
      <c r="P662" s="35"/>
      <c r="Q662" s="35"/>
      <c r="R662" s="43"/>
      <c r="S662" s="43"/>
      <c r="T662" s="42"/>
      <c r="U662" s="42"/>
      <c r="V662" s="36"/>
      <c r="W662" s="36"/>
      <c r="X662" s="49"/>
      <c r="Y662" s="32"/>
      <c r="Z662" s="32"/>
      <c r="AA662" s="35"/>
      <c r="AB662" s="38"/>
      <c r="AC662" s="35"/>
      <c r="AD662" s="35"/>
      <c r="AE662" s="35"/>
      <c r="AF662" s="35"/>
      <c r="AG662" s="50"/>
      <c r="AH662" s="50"/>
      <c r="AI662" s="50"/>
      <c r="AJ662" s="50"/>
      <c r="AK662" s="50"/>
      <c r="AL662" s="79"/>
      <c r="AM662" s="80"/>
      <c r="AN662" s="55"/>
      <c r="AO662" s="58"/>
      <c r="AP662" s="59"/>
      <c r="AQ662" s="59"/>
      <c r="AR662" s="59"/>
      <c r="AS662" s="46"/>
      <c r="AT662" s="58"/>
      <c r="AU662" s="58"/>
      <c r="AV662" s="58"/>
      <c r="AW662" s="58"/>
      <c r="AY662" s="51"/>
      <c r="AZ662" s="51"/>
      <c r="BA662" s="51"/>
      <c r="BB662" s="199"/>
      <c r="BC662" s="199"/>
    </row>
    <row r="663" spans="1:55" ht="65.099999999999994" hidden="1" customHeight="1">
      <c r="A663" s="33">
        <v>646</v>
      </c>
      <c r="B663" s="42"/>
      <c r="C663" s="42"/>
      <c r="D663" s="42"/>
      <c r="E663" s="42"/>
      <c r="F663" s="42"/>
      <c r="G663" s="42"/>
      <c r="H663" s="42"/>
      <c r="I663" s="167"/>
      <c r="J663" s="42"/>
      <c r="K663" s="35"/>
      <c r="L663" s="35"/>
      <c r="M663" s="35"/>
      <c r="N663" s="35"/>
      <c r="O663" s="35"/>
      <c r="P663" s="35"/>
      <c r="Q663" s="35"/>
      <c r="R663" s="43"/>
      <c r="S663" s="43"/>
      <c r="T663" s="42"/>
      <c r="U663" s="42"/>
      <c r="V663" s="36"/>
      <c r="W663" s="36"/>
      <c r="X663" s="49"/>
      <c r="Y663" s="32"/>
      <c r="Z663" s="32"/>
      <c r="AA663" s="35"/>
      <c r="AB663" s="38"/>
      <c r="AC663" s="35"/>
      <c r="AD663" s="35"/>
      <c r="AE663" s="35"/>
      <c r="AF663" s="35"/>
      <c r="AG663" s="50"/>
      <c r="AH663" s="50"/>
      <c r="AI663" s="50"/>
      <c r="AJ663" s="50"/>
      <c r="AK663" s="50"/>
      <c r="AL663" s="79"/>
      <c r="AM663" s="80"/>
      <c r="AN663" s="55"/>
      <c r="AO663" s="58"/>
      <c r="AP663" s="59"/>
      <c r="AQ663" s="59"/>
      <c r="AR663" s="59"/>
      <c r="AS663" s="46"/>
      <c r="AT663" s="58"/>
      <c r="AU663" s="58"/>
      <c r="AV663" s="58"/>
      <c r="AW663" s="58"/>
      <c r="AY663" s="51"/>
      <c r="AZ663" s="51"/>
      <c r="BA663" s="51"/>
      <c r="BB663" s="199"/>
      <c r="BC663" s="199"/>
    </row>
    <row r="664" spans="1:55" ht="65.099999999999994" hidden="1" customHeight="1">
      <c r="A664" s="33">
        <v>647</v>
      </c>
      <c r="B664" s="42"/>
      <c r="C664" s="42"/>
      <c r="D664" s="42"/>
      <c r="E664" s="42"/>
      <c r="F664" s="42"/>
      <c r="G664" s="42"/>
      <c r="H664" s="42"/>
      <c r="I664" s="167"/>
      <c r="J664" s="42"/>
      <c r="K664" s="35"/>
      <c r="L664" s="35"/>
      <c r="M664" s="35"/>
      <c r="N664" s="35"/>
      <c r="O664" s="35"/>
      <c r="P664" s="35"/>
      <c r="Q664" s="35"/>
      <c r="R664" s="43"/>
      <c r="S664" s="43"/>
      <c r="T664" s="42"/>
      <c r="U664" s="42"/>
      <c r="V664" s="36"/>
      <c r="W664" s="36"/>
      <c r="X664" s="49"/>
      <c r="Y664" s="32"/>
      <c r="Z664" s="32"/>
      <c r="AA664" s="35"/>
      <c r="AB664" s="38"/>
      <c r="AC664" s="35"/>
      <c r="AD664" s="35"/>
      <c r="AE664" s="35"/>
      <c r="AF664" s="35"/>
      <c r="AG664" s="50"/>
      <c r="AH664" s="50"/>
      <c r="AI664" s="50"/>
      <c r="AJ664" s="50"/>
      <c r="AK664" s="50"/>
      <c r="AL664" s="79"/>
      <c r="AM664" s="80"/>
      <c r="AN664" s="55"/>
      <c r="AO664" s="58"/>
      <c r="AP664" s="59"/>
      <c r="AQ664" s="59"/>
      <c r="AR664" s="59"/>
      <c r="AS664" s="46"/>
      <c r="AT664" s="58"/>
      <c r="AU664" s="58"/>
      <c r="AV664" s="58"/>
      <c r="AW664" s="58"/>
      <c r="AY664" s="51"/>
      <c r="AZ664" s="51"/>
      <c r="BA664" s="51"/>
      <c r="BB664" s="199"/>
      <c r="BC664" s="199"/>
    </row>
    <row r="665" spans="1:55" ht="65.099999999999994" hidden="1" customHeight="1">
      <c r="A665" s="33">
        <v>648</v>
      </c>
      <c r="B665" s="42"/>
      <c r="C665" s="42"/>
      <c r="D665" s="42"/>
      <c r="E665" s="42"/>
      <c r="F665" s="42"/>
      <c r="G665" s="42"/>
      <c r="H665" s="42"/>
      <c r="I665" s="167"/>
      <c r="J665" s="42"/>
      <c r="K665" s="35"/>
      <c r="L665" s="35"/>
      <c r="M665" s="35"/>
      <c r="N665" s="35"/>
      <c r="O665" s="35"/>
      <c r="P665" s="35"/>
      <c r="Q665" s="35"/>
      <c r="R665" s="43"/>
      <c r="S665" s="43"/>
      <c r="T665" s="42"/>
      <c r="U665" s="42"/>
      <c r="V665" s="36"/>
      <c r="W665" s="36"/>
      <c r="X665" s="49"/>
      <c r="Y665" s="32"/>
      <c r="Z665" s="32"/>
      <c r="AA665" s="35"/>
      <c r="AB665" s="38"/>
      <c r="AC665" s="35"/>
      <c r="AD665" s="35"/>
      <c r="AE665" s="35"/>
      <c r="AF665" s="35"/>
      <c r="AG665" s="50"/>
      <c r="AH665" s="50"/>
      <c r="AI665" s="50"/>
      <c r="AJ665" s="50"/>
      <c r="AK665" s="50"/>
      <c r="AL665" s="79"/>
      <c r="AM665" s="80"/>
      <c r="AN665" s="55"/>
      <c r="AO665" s="58"/>
      <c r="AP665" s="59"/>
      <c r="AQ665" s="59"/>
      <c r="AR665" s="59"/>
      <c r="AS665" s="46"/>
      <c r="AT665" s="58"/>
      <c r="AU665" s="58"/>
      <c r="AV665" s="58"/>
      <c r="AW665" s="58"/>
      <c r="AY665" s="51"/>
      <c r="AZ665" s="51"/>
      <c r="BA665" s="51"/>
      <c r="BB665" s="199"/>
      <c r="BC665" s="199"/>
    </row>
    <row r="666" spans="1:55" ht="65.099999999999994" hidden="1" customHeight="1">
      <c r="A666" s="33">
        <v>649</v>
      </c>
      <c r="B666" s="42"/>
      <c r="C666" s="42"/>
      <c r="D666" s="42"/>
      <c r="E666" s="42"/>
      <c r="F666" s="42"/>
      <c r="G666" s="42"/>
      <c r="H666" s="42"/>
      <c r="I666" s="167"/>
      <c r="J666" s="42"/>
      <c r="K666" s="35"/>
      <c r="L666" s="35"/>
      <c r="M666" s="35"/>
      <c r="N666" s="35"/>
      <c r="O666" s="35"/>
      <c r="P666" s="35"/>
      <c r="Q666" s="35"/>
      <c r="R666" s="43"/>
      <c r="S666" s="43"/>
      <c r="T666" s="42"/>
      <c r="U666" s="42"/>
      <c r="V666" s="36"/>
      <c r="W666" s="36"/>
      <c r="X666" s="49"/>
      <c r="Y666" s="32"/>
      <c r="Z666" s="32"/>
      <c r="AA666" s="35"/>
      <c r="AB666" s="38"/>
      <c r="AC666" s="35"/>
      <c r="AD666" s="35"/>
      <c r="AE666" s="35"/>
      <c r="AF666" s="35"/>
      <c r="AG666" s="50"/>
      <c r="AH666" s="50"/>
      <c r="AI666" s="50"/>
      <c r="AJ666" s="50"/>
      <c r="AK666" s="50"/>
      <c r="AL666" s="79"/>
      <c r="AM666" s="80"/>
      <c r="AN666" s="55"/>
      <c r="AO666" s="58"/>
      <c r="AP666" s="59"/>
      <c r="AQ666" s="59"/>
      <c r="AR666" s="59"/>
      <c r="AS666" s="46"/>
      <c r="AT666" s="58"/>
      <c r="AU666" s="58"/>
      <c r="AV666" s="58"/>
      <c r="AW666" s="58"/>
      <c r="AY666" s="51"/>
      <c r="AZ666" s="51"/>
      <c r="BA666" s="51"/>
      <c r="BB666" s="199"/>
      <c r="BC666" s="199"/>
    </row>
    <row r="667" spans="1:55" ht="65.099999999999994" hidden="1" customHeight="1">
      <c r="A667" s="33">
        <v>650</v>
      </c>
      <c r="B667" s="42"/>
      <c r="C667" s="42"/>
      <c r="D667" s="42"/>
      <c r="E667" s="42"/>
      <c r="F667" s="42"/>
      <c r="G667" s="42"/>
      <c r="H667" s="42"/>
      <c r="I667" s="167"/>
      <c r="J667" s="42"/>
      <c r="K667" s="35"/>
      <c r="L667" s="35"/>
      <c r="M667" s="35"/>
      <c r="N667" s="35"/>
      <c r="O667" s="35"/>
      <c r="P667" s="35"/>
      <c r="Q667" s="35"/>
      <c r="R667" s="43"/>
      <c r="S667" s="43"/>
      <c r="T667" s="42"/>
      <c r="U667" s="42"/>
      <c r="V667" s="36"/>
      <c r="W667" s="36"/>
      <c r="X667" s="49"/>
      <c r="Y667" s="32"/>
      <c r="Z667" s="32"/>
      <c r="AA667" s="35"/>
      <c r="AB667" s="38"/>
      <c r="AC667" s="35"/>
      <c r="AD667" s="35"/>
      <c r="AE667" s="35"/>
      <c r="AF667" s="35"/>
      <c r="AG667" s="50"/>
      <c r="AH667" s="50"/>
      <c r="AI667" s="50"/>
      <c r="AJ667" s="50"/>
      <c r="AK667" s="50"/>
      <c r="AL667" s="79"/>
      <c r="AM667" s="80"/>
      <c r="AN667" s="55"/>
      <c r="AO667" s="58"/>
      <c r="AP667" s="59"/>
      <c r="AQ667" s="59"/>
      <c r="AR667" s="59"/>
      <c r="AS667" s="46"/>
      <c r="AT667" s="58"/>
      <c r="AU667" s="58"/>
      <c r="AV667" s="58"/>
      <c r="AW667" s="58"/>
      <c r="AY667" s="51"/>
      <c r="AZ667" s="51"/>
      <c r="BA667" s="51"/>
      <c r="BB667" s="199"/>
      <c r="BC667" s="199"/>
    </row>
    <row r="668" spans="1:55" ht="65.099999999999994" hidden="1" customHeight="1">
      <c r="A668" s="33">
        <v>651</v>
      </c>
      <c r="B668" s="42"/>
      <c r="C668" s="42"/>
      <c r="D668" s="42"/>
      <c r="E668" s="42"/>
      <c r="F668" s="42"/>
      <c r="G668" s="42"/>
      <c r="H668" s="42"/>
      <c r="I668" s="167"/>
      <c r="J668" s="42"/>
      <c r="K668" s="35"/>
      <c r="L668" s="35"/>
      <c r="M668" s="35"/>
      <c r="N668" s="35"/>
      <c r="O668" s="35"/>
      <c r="P668" s="35"/>
      <c r="Q668" s="35"/>
      <c r="R668" s="43"/>
      <c r="S668" s="43"/>
      <c r="T668" s="42"/>
      <c r="U668" s="42"/>
      <c r="V668" s="36"/>
      <c r="W668" s="36"/>
      <c r="X668" s="49"/>
      <c r="Y668" s="32"/>
      <c r="Z668" s="32"/>
      <c r="AA668" s="35"/>
      <c r="AB668" s="38"/>
      <c r="AC668" s="35"/>
      <c r="AD668" s="35"/>
      <c r="AE668" s="35"/>
      <c r="AF668" s="35"/>
      <c r="AG668" s="50"/>
      <c r="AH668" s="50"/>
      <c r="AI668" s="50"/>
      <c r="AJ668" s="50"/>
      <c r="AK668" s="50"/>
      <c r="AL668" s="79"/>
      <c r="AM668" s="80"/>
      <c r="AN668" s="55"/>
      <c r="AO668" s="58"/>
      <c r="AP668" s="59"/>
      <c r="AQ668" s="59"/>
      <c r="AR668" s="59"/>
      <c r="AS668" s="46"/>
      <c r="AT668" s="58"/>
      <c r="AU668" s="58"/>
      <c r="AV668" s="58"/>
      <c r="AW668" s="58"/>
      <c r="AY668" s="51"/>
      <c r="AZ668" s="51"/>
      <c r="BA668" s="51"/>
      <c r="BB668" s="199"/>
      <c r="BC668" s="199"/>
    </row>
    <row r="669" spans="1:55" ht="65.099999999999994" hidden="1" customHeight="1">
      <c r="A669" s="33">
        <v>652</v>
      </c>
      <c r="B669" s="42"/>
      <c r="C669" s="42"/>
      <c r="D669" s="42"/>
      <c r="E669" s="42"/>
      <c r="F669" s="42"/>
      <c r="G669" s="42"/>
      <c r="H669" s="42"/>
      <c r="I669" s="167"/>
      <c r="J669" s="42"/>
      <c r="K669" s="35"/>
      <c r="L669" s="35"/>
      <c r="M669" s="35"/>
      <c r="N669" s="35"/>
      <c r="O669" s="35"/>
      <c r="P669" s="35"/>
      <c r="Q669" s="35"/>
      <c r="R669" s="43"/>
      <c r="S669" s="43"/>
      <c r="T669" s="42"/>
      <c r="U669" s="42"/>
      <c r="V669" s="36"/>
      <c r="W669" s="36"/>
      <c r="X669" s="49"/>
      <c r="Y669" s="32"/>
      <c r="Z669" s="32"/>
      <c r="AA669" s="35"/>
      <c r="AB669" s="38"/>
      <c r="AC669" s="35"/>
      <c r="AD669" s="35"/>
      <c r="AE669" s="35"/>
      <c r="AF669" s="35"/>
      <c r="AG669" s="50"/>
      <c r="AH669" s="50"/>
      <c r="AI669" s="50"/>
      <c r="AJ669" s="50"/>
      <c r="AK669" s="50"/>
      <c r="AL669" s="79"/>
      <c r="AM669" s="80"/>
      <c r="AN669" s="55"/>
      <c r="AO669" s="58"/>
      <c r="AP669" s="59"/>
      <c r="AQ669" s="59"/>
      <c r="AR669" s="59"/>
      <c r="AS669" s="46"/>
      <c r="AT669" s="58"/>
      <c r="AU669" s="58"/>
      <c r="AV669" s="58"/>
      <c r="AW669" s="58"/>
      <c r="AY669" s="51"/>
      <c r="AZ669" s="51"/>
      <c r="BA669" s="51"/>
      <c r="BB669" s="199"/>
      <c r="BC669" s="199"/>
    </row>
    <row r="670" spans="1:55" ht="65.099999999999994" hidden="1" customHeight="1">
      <c r="A670" s="33">
        <v>653</v>
      </c>
      <c r="B670" s="42"/>
      <c r="C670" s="42"/>
      <c r="D670" s="42"/>
      <c r="E670" s="42"/>
      <c r="F670" s="42"/>
      <c r="G670" s="42"/>
      <c r="H670" s="42"/>
      <c r="I670" s="167"/>
      <c r="J670" s="42"/>
      <c r="K670" s="35"/>
      <c r="L670" s="35"/>
      <c r="M670" s="35"/>
      <c r="N670" s="35"/>
      <c r="O670" s="35"/>
      <c r="P670" s="35"/>
      <c r="Q670" s="35"/>
      <c r="R670" s="43"/>
      <c r="S670" s="43"/>
      <c r="T670" s="42"/>
      <c r="U670" s="42"/>
      <c r="V670" s="36"/>
      <c r="W670" s="36"/>
      <c r="X670" s="49"/>
      <c r="Y670" s="32"/>
      <c r="Z670" s="32"/>
      <c r="AA670" s="35"/>
      <c r="AB670" s="38"/>
      <c r="AC670" s="35"/>
      <c r="AD670" s="35"/>
      <c r="AE670" s="35"/>
      <c r="AF670" s="35"/>
      <c r="AG670" s="50"/>
      <c r="AH670" s="50"/>
      <c r="AI670" s="50"/>
      <c r="AJ670" s="50"/>
      <c r="AK670" s="50"/>
      <c r="AL670" s="79"/>
      <c r="AM670" s="80"/>
      <c r="AN670" s="55"/>
      <c r="AO670" s="58"/>
      <c r="AP670" s="59"/>
      <c r="AQ670" s="59"/>
      <c r="AR670" s="59"/>
      <c r="AS670" s="46"/>
      <c r="AT670" s="58"/>
      <c r="AU670" s="58"/>
      <c r="AV670" s="58"/>
      <c r="AW670" s="58"/>
      <c r="AY670" s="51"/>
      <c r="AZ670" s="51"/>
      <c r="BA670" s="51"/>
      <c r="BB670" s="199"/>
      <c r="BC670" s="199"/>
    </row>
    <row r="671" spans="1:55" ht="65.099999999999994" hidden="1" customHeight="1">
      <c r="A671" s="33">
        <v>654</v>
      </c>
      <c r="B671" s="42"/>
      <c r="C671" s="42"/>
      <c r="D671" s="42"/>
      <c r="E671" s="42"/>
      <c r="F671" s="42"/>
      <c r="G671" s="42"/>
      <c r="H671" s="42"/>
      <c r="I671" s="167"/>
      <c r="J671" s="42"/>
      <c r="K671" s="35"/>
      <c r="L671" s="35"/>
      <c r="M671" s="35"/>
      <c r="N671" s="35"/>
      <c r="O671" s="35"/>
      <c r="P671" s="35"/>
      <c r="Q671" s="35"/>
      <c r="R671" s="43"/>
      <c r="S671" s="43"/>
      <c r="T671" s="42"/>
      <c r="U671" s="42"/>
      <c r="V671" s="36"/>
      <c r="W671" s="36"/>
      <c r="X671" s="49"/>
      <c r="Y671" s="32"/>
      <c r="Z671" s="32"/>
      <c r="AA671" s="35"/>
      <c r="AB671" s="38"/>
      <c r="AC671" s="35"/>
      <c r="AD671" s="35"/>
      <c r="AE671" s="35"/>
      <c r="AF671" s="35"/>
      <c r="AG671" s="50"/>
      <c r="AH671" s="50"/>
      <c r="AI671" s="50"/>
      <c r="AJ671" s="50"/>
      <c r="AK671" s="50"/>
      <c r="AL671" s="79"/>
      <c r="AM671" s="80"/>
      <c r="AN671" s="55"/>
      <c r="AO671" s="58"/>
      <c r="AP671" s="59"/>
      <c r="AQ671" s="59"/>
      <c r="AR671" s="59"/>
      <c r="AS671" s="46"/>
      <c r="AT671" s="58"/>
      <c r="AU671" s="58"/>
      <c r="AV671" s="58"/>
      <c r="AW671" s="58"/>
      <c r="AY671" s="51"/>
      <c r="AZ671" s="51"/>
      <c r="BA671" s="51"/>
      <c r="BB671" s="199"/>
      <c r="BC671" s="199"/>
    </row>
    <row r="672" spans="1:55" ht="65.099999999999994" hidden="1" customHeight="1">
      <c r="A672" s="33">
        <v>655</v>
      </c>
      <c r="B672" s="42"/>
      <c r="C672" s="42"/>
      <c r="D672" s="42"/>
      <c r="E672" s="42"/>
      <c r="F672" s="42"/>
      <c r="G672" s="42"/>
      <c r="H672" s="42"/>
      <c r="I672" s="167"/>
      <c r="J672" s="42"/>
      <c r="K672" s="35"/>
      <c r="L672" s="35"/>
      <c r="M672" s="35"/>
      <c r="N672" s="35"/>
      <c r="O672" s="35"/>
      <c r="P672" s="35"/>
      <c r="Q672" s="35"/>
      <c r="R672" s="43"/>
      <c r="S672" s="43"/>
      <c r="T672" s="42"/>
      <c r="U672" s="42"/>
      <c r="V672" s="36"/>
      <c r="W672" s="36"/>
      <c r="X672" s="49"/>
      <c r="Y672" s="32"/>
      <c r="Z672" s="32"/>
      <c r="AA672" s="35"/>
      <c r="AB672" s="38"/>
      <c r="AC672" s="35"/>
      <c r="AD672" s="35"/>
      <c r="AE672" s="35"/>
      <c r="AF672" s="35"/>
      <c r="AG672" s="50"/>
      <c r="AH672" s="50"/>
      <c r="AI672" s="50"/>
      <c r="AJ672" s="50"/>
      <c r="AK672" s="50"/>
      <c r="AL672" s="79"/>
      <c r="AM672" s="80"/>
      <c r="AN672" s="55"/>
      <c r="AO672" s="58"/>
      <c r="AP672" s="59"/>
      <c r="AQ672" s="59"/>
      <c r="AR672" s="59"/>
      <c r="AS672" s="46"/>
      <c r="AT672" s="58"/>
      <c r="AU672" s="58"/>
      <c r="AV672" s="58"/>
      <c r="AW672" s="58"/>
      <c r="AY672" s="51"/>
      <c r="AZ672" s="51"/>
      <c r="BA672" s="51"/>
      <c r="BB672" s="199"/>
      <c r="BC672" s="199"/>
    </row>
    <row r="673" spans="1:55" ht="65.099999999999994" hidden="1" customHeight="1">
      <c r="A673" s="33">
        <v>656</v>
      </c>
      <c r="B673" s="42"/>
      <c r="C673" s="42"/>
      <c r="D673" s="42"/>
      <c r="E673" s="42"/>
      <c r="F673" s="42"/>
      <c r="G673" s="42"/>
      <c r="H673" s="42"/>
      <c r="I673" s="167"/>
      <c r="J673" s="42"/>
      <c r="K673" s="35"/>
      <c r="L673" s="35"/>
      <c r="M673" s="35"/>
      <c r="N673" s="35"/>
      <c r="O673" s="35"/>
      <c r="P673" s="35"/>
      <c r="Q673" s="35"/>
      <c r="R673" s="43"/>
      <c r="S673" s="43"/>
      <c r="T673" s="42"/>
      <c r="U673" s="42"/>
      <c r="V673" s="36"/>
      <c r="W673" s="36"/>
      <c r="X673" s="49"/>
      <c r="Y673" s="32"/>
      <c r="Z673" s="32"/>
      <c r="AA673" s="35"/>
      <c r="AB673" s="38"/>
      <c r="AC673" s="35"/>
      <c r="AD673" s="35"/>
      <c r="AE673" s="35"/>
      <c r="AF673" s="35"/>
      <c r="AG673" s="50"/>
      <c r="AH673" s="50"/>
      <c r="AI673" s="50"/>
      <c r="AJ673" s="50"/>
      <c r="AK673" s="50"/>
      <c r="AL673" s="79"/>
      <c r="AM673" s="80"/>
      <c r="AN673" s="55"/>
      <c r="AO673" s="58"/>
      <c r="AP673" s="59"/>
      <c r="AQ673" s="59"/>
      <c r="AR673" s="59"/>
      <c r="AS673" s="46"/>
      <c r="AT673" s="58"/>
      <c r="AU673" s="58"/>
      <c r="AV673" s="58"/>
      <c r="AW673" s="58"/>
      <c r="AY673" s="51"/>
      <c r="AZ673" s="51"/>
      <c r="BA673" s="51"/>
      <c r="BB673" s="199"/>
      <c r="BC673" s="199"/>
    </row>
    <row r="674" spans="1:55" ht="65.099999999999994" hidden="1" customHeight="1">
      <c r="A674" s="33">
        <v>657</v>
      </c>
      <c r="B674" s="42"/>
      <c r="C674" s="42"/>
      <c r="D674" s="42"/>
      <c r="E674" s="42"/>
      <c r="F674" s="42"/>
      <c r="G674" s="42"/>
      <c r="H674" s="42"/>
      <c r="I674" s="167"/>
      <c r="J674" s="42"/>
      <c r="K674" s="35"/>
      <c r="L674" s="35"/>
      <c r="M674" s="35"/>
      <c r="N674" s="35"/>
      <c r="O674" s="35"/>
      <c r="P674" s="35"/>
      <c r="Q674" s="35"/>
      <c r="R674" s="43"/>
      <c r="S674" s="43"/>
      <c r="T674" s="42"/>
      <c r="U674" s="42"/>
      <c r="V674" s="36"/>
      <c r="W674" s="36"/>
      <c r="X674" s="49"/>
      <c r="Y674" s="32"/>
      <c r="Z674" s="32"/>
      <c r="AA674" s="35"/>
      <c r="AB674" s="38"/>
      <c r="AC674" s="35"/>
      <c r="AD674" s="35"/>
      <c r="AE674" s="35"/>
      <c r="AF674" s="35"/>
      <c r="AG674" s="50"/>
      <c r="AH674" s="50"/>
      <c r="AI674" s="50"/>
      <c r="AJ674" s="50"/>
      <c r="AK674" s="50"/>
      <c r="AL674" s="79"/>
      <c r="AM674" s="80"/>
      <c r="AN674" s="55"/>
      <c r="AO674" s="58"/>
      <c r="AP674" s="59"/>
      <c r="AQ674" s="59"/>
      <c r="AR674" s="59"/>
      <c r="AS674" s="46"/>
      <c r="AT674" s="58"/>
      <c r="AU674" s="58"/>
      <c r="AV674" s="58"/>
      <c r="AW674" s="58"/>
      <c r="AY674" s="51"/>
      <c r="AZ674" s="51"/>
      <c r="BA674" s="51"/>
      <c r="BB674" s="199"/>
      <c r="BC674" s="199"/>
    </row>
    <row r="675" spans="1:55" ht="65.099999999999994" hidden="1" customHeight="1">
      <c r="A675" s="33">
        <v>658</v>
      </c>
      <c r="B675" s="42"/>
      <c r="C675" s="42"/>
      <c r="D675" s="42"/>
      <c r="E675" s="42"/>
      <c r="F675" s="42"/>
      <c r="G675" s="42"/>
      <c r="H675" s="42"/>
      <c r="I675" s="167"/>
      <c r="J675" s="42"/>
      <c r="K675" s="35"/>
      <c r="L675" s="35"/>
      <c r="M675" s="35"/>
      <c r="N675" s="35"/>
      <c r="O675" s="35"/>
      <c r="P675" s="35"/>
      <c r="Q675" s="35"/>
      <c r="R675" s="43"/>
      <c r="S675" s="43"/>
      <c r="T675" s="42"/>
      <c r="U675" s="42"/>
      <c r="V675" s="36"/>
      <c r="W675" s="36"/>
      <c r="X675" s="49"/>
      <c r="Y675" s="32"/>
      <c r="Z675" s="32"/>
      <c r="AA675" s="35"/>
      <c r="AB675" s="38"/>
      <c r="AC675" s="35"/>
      <c r="AD675" s="35"/>
      <c r="AE675" s="35"/>
      <c r="AF675" s="35"/>
      <c r="AG675" s="50"/>
      <c r="AH675" s="50"/>
      <c r="AI675" s="50"/>
      <c r="AJ675" s="50"/>
      <c r="AK675" s="50"/>
      <c r="AL675" s="79"/>
      <c r="AM675" s="80"/>
      <c r="AN675" s="55"/>
      <c r="AO675" s="58"/>
      <c r="AP675" s="59"/>
      <c r="AQ675" s="59"/>
      <c r="AR675" s="59"/>
      <c r="AS675" s="46"/>
      <c r="AT675" s="58"/>
      <c r="AU675" s="58"/>
      <c r="AV675" s="58"/>
      <c r="AW675" s="58"/>
      <c r="AY675" s="51"/>
      <c r="AZ675" s="51"/>
      <c r="BA675" s="51"/>
      <c r="BB675" s="199"/>
      <c r="BC675" s="199"/>
    </row>
    <row r="676" spans="1:55" ht="65.099999999999994" hidden="1" customHeight="1">
      <c r="A676" s="33">
        <v>659</v>
      </c>
      <c r="B676" s="42"/>
      <c r="C676" s="42"/>
      <c r="D676" s="42"/>
      <c r="E676" s="42"/>
      <c r="F676" s="42"/>
      <c r="G676" s="42"/>
      <c r="H676" s="42"/>
      <c r="I676" s="167"/>
      <c r="J676" s="42"/>
      <c r="K676" s="35"/>
      <c r="L676" s="35"/>
      <c r="M676" s="35"/>
      <c r="N676" s="35"/>
      <c r="O676" s="35"/>
      <c r="P676" s="35"/>
      <c r="Q676" s="35"/>
      <c r="R676" s="43"/>
      <c r="S676" s="43"/>
      <c r="T676" s="42"/>
      <c r="U676" s="42"/>
      <c r="V676" s="36"/>
      <c r="W676" s="36"/>
      <c r="X676" s="49"/>
      <c r="Y676" s="32"/>
      <c r="Z676" s="32"/>
      <c r="AA676" s="35"/>
      <c r="AB676" s="38"/>
      <c r="AC676" s="35"/>
      <c r="AD676" s="35"/>
      <c r="AE676" s="35"/>
      <c r="AF676" s="35"/>
      <c r="AG676" s="50"/>
      <c r="AH676" s="50"/>
      <c r="AI676" s="50"/>
      <c r="AJ676" s="50"/>
      <c r="AK676" s="50"/>
      <c r="AL676" s="79"/>
      <c r="AM676" s="80"/>
      <c r="AN676" s="55"/>
      <c r="AO676" s="58"/>
      <c r="AP676" s="59"/>
      <c r="AQ676" s="59"/>
      <c r="AR676" s="59"/>
      <c r="AS676" s="46"/>
      <c r="AT676" s="58"/>
      <c r="AU676" s="58"/>
      <c r="AV676" s="58"/>
      <c r="AW676" s="58"/>
      <c r="AY676" s="51"/>
      <c r="AZ676" s="51"/>
      <c r="BA676" s="51"/>
      <c r="BB676" s="199"/>
      <c r="BC676" s="199"/>
    </row>
    <row r="677" spans="1:55" ht="65.099999999999994" hidden="1" customHeight="1">
      <c r="A677" s="33">
        <v>660</v>
      </c>
      <c r="B677" s="42"/>
      <c r="C677" s="42"/>
      <c r="D677" s="42"/>
      <c r="E677" s="42"/>
      <c r="F677" s="42"/>
      <c r="G677" s="42"/>
      <c r="H677" s="42"/>
      <c r="I677" s="167"/>
      <c r="J677" s="42"/>
      <c r="K677" s="35"/>
      <c r="L677" s="35"/>
      <c r="M677" s="35"/>
      <c r="N677" s="35"/>
      <c r="O677" s="35"/>
      <c r="P677" s="35"/>
      <c r="Q677" s="35"/>
      <c r="R677" s="43"/>
      <c r="S677" s="43"/>
      <c r="T677" s="42"/>
      <c r="U677" s="42"/>
      <c r="V677" s="36"/>
      <c r="W677" s="36"/>
      <c r="X677" s="49"/>
      <c r="Y677" s="32"/>
      <c r="Z677" s="32"/>
      <c r="AA677" s="35"/>
      <c r="AB677" s="38"/>
      <c r="AC677" s="35"/>
      <c r="AD677" s="35"/>
      <c r="AE677" s="35"/>
      <c r="AF677" s="35"/>
      <c r="AG677" s="50"/>
      <c r="AH677" s="50"/>
      <c r="AI677" s="50"/>
      <c r="AJ677" s="50"/>
      <c r="AK677" s="50"/>
      <c r="AL677" s="79"/>
      <c r="AM677" s="80"/>
      <c r="AN677" s="55"/>
      <c r="AO677" s="58"/>
      <c r="AP677" s="59"/>
      <c r="AQ677" s="59"/>
      <c r="AR677" s="59"/>
      <c r="AS677" s="46"/>
      <c r="AT677" s="58"/>
      <c r="AU677" s="58"/>
      <c r="AV677" s="58"/>
      <c r="AW677" s="58"/>
      <c r="AY677" s="51"/>
      <c r="AZ677" s="51"/>
      <c r="BA677" s="51"/>
      <c r="BB677" s="199"/>
      <c r="BC677" s="199"/>
    </row>
    <row r="678" spans="1:55" ht="65.099999999999994" hidden="1" customHeight="1">
      <c r="A678" s="33">
        <v>661</v>
      </c>
      <c r="B678" s="42"/>
      <c r="C678" s="42"/>
      <c r="D678" s="42"/>
      <c r="E678" s="42"/>
      <c r="F678" s="42"/>
      <c r="G678" s="42"/>
      <c r="H678" s="42"/>
      <c r="I678" s="167"/>
      <c r="J678" s="42"/>
      <c r="K678" s="35"/>
      <c r="L678" s="35"/>
      <c r="M678" s="35"/>
      <c r="N678" s="35"/>
      <c r="O678" s="35"/>
      <c r="P678" s="35"/>
      <c r="Q678" s="35"/>
      <c r="R678" s="43"/>
      <c r="S678" s="43"/>
      <c r="T678" s="42"/>
      <c r="U678" s="42"/>
      <c r="V678" s="36"/>
      <c r="W678" s="36"/>
      <c r="X678" s="49"/>
      <c r="Y678" s="32"/>
      <c r="Z678" s="32"/>
      <c r="AA678" s="35"/>
      <c r="AB678" s="38"/>
      <c r="AC678" s="35"/>
      <c r="AD678" s="35"/>
      <c r="AE678" s="35"/>
      <c r="AF678" s="35"/>
      <c r="AG678" s="50"/>
      <c r="AH678" s="50"/>
      <c r="AI678" s="50"/>
      <c r="AJ678" s="50"/>
      <c r="AK678" s="50"/>
      <c r="AL678" s="79"/>
      <c r="AM678" s="80"/>
      <c r="AN678" s="55"/>
      <c r="AO678" s="58"/>
      <c r="AP678" s="59"/>
      <c r="AQ678" s="59"/>
      <c r="AR678" s="59"/>
      <c r="AS678" s="46"/>
      <c r="AT678" s="58"/>
      <c r="AU678" s="58"/>
      <c r="AV678" s="58"/>
      <c r="AW678" s="58"/>
      <c r="AY678" s="51"/>
      <c r="AZ678" s="51"/>
      <c r="BA678" s="51"/>
      <c r="BB678" s="199"/>
      <c r="BC678" s="199"/>
    </row>
    <row r="679" spans="1:55" ht="65.099999999999994" hidden="1" customHeight="1">
      <c r="A679" s="33">
        <v>662</v>
      </c>
      <c r="B679" s="42"/>
      <c r="C679" s="42"/>
      <c r="D679" s="42"/>
      <c r="E679" s="42"/>
      <c r="F679" s="42"/>
      <c r="G679" s="42"/>
      <c r="H679" s="42"/>
      <c r="I679" s="167"/>
      <c r="J679" s="42"/>
      <c r="K679" s="35"/>
      <c r="L679" s="35"/>
      <c r="M679" s="35"/>
      <c r="N679" s="35"/>
      <c r="O679" s="35"/>
      <c r="P679" s="35"/>
      <c r="Q679" s="35"/>
      <c r="R679" s="43"/>
      <c r="S679" s="43"/>
      <c r="T679" s="42"/>
      <c r="U679" s="42"/>
      <c r="V679" s="36"/>
      <c r="W679" s="36"/>
      <c r="X679" s="49"/>
      <c r="Y679" s="32"/>
      <c r="Z679" s="32"/>
      <c r="AA679" s="35"/>
      <c r="AB679" s="38"/>
      <c r="AC679" s="35"/>
      <c r="AD679" s="35"/>
      <c r="AE679" s="35"/>
      <c r="AF679" s="35"/>
      <c r="AG679" s="50"/>
      <c r="AH679" s="50"/>
      <c r="AI679" s="50"/>
      <c r="AJ679" s="50"/>
      <c r="AK679" s="50"/>
      <c r="AL679" s="79"/>
      <c r="AM679" s="80"/>
      <c r="AN679" s="55"/>
      <c r="AO679" s="58"/>
      <c r="AP679" s="59"/>
      <c r="AQ679" s="59"/>
      <c r="AR679" s="59"/>
      <c r="AS679" s="46"/>
      <c r="AT679" s="58"/>
      <c r="AU679" s="58"/>
      <c r="AV679" s="58"/>
      <c r="AW679" s="58"/>
      <c r="AY679" s="51"/>
      <c r="AZ679" s="51"/>
      <c r="BA679" s="51"/>
      <c r="BB679" s="199"/>
      <c r="BC679" s="199"/>
    </row>
    <row r="680" spans="1:55" ht="65.099999999999994" hidden="1" customHeight="1">
      <c r="A680" s="33">
        <v>663</v>
      </c>
      <c r="B680" s="42"/>
      <c r="C680" s="42"/>
      <c r="D680" s="42"/>
      <c r="E680" s="42"/>
      <c r="F680" s="42"/>
      <c r="G680" s="42"/>
      <c r="H680" s="42"/>
      <c r="I680" s="167"/>
      <c r="J680" s="42"/>
      <c r="K680" s="35"/>
      <c r="L680" s="35"/>
      <c r="M680" s="35"/>
      <c r="N680" s="35"/>
      <c r="O680" s="35"/>
      <c r="P680" s="35"/>
      <c r="Q680" s="35"/>
      <c r="R680" s="43"/>
      <c r="S680" s="43"/>
      <c r="T680" s="42"/>
      <c r="U680" s="42"/>
      <c r="V680" s="36"/>
      <c r="W680" s="36"/>
      <c r="X680" s="49"/>
      <c r="Y680" s="32"/>
      <c r="Z680" s="32"/>
      <c r="AA680" s="35"/>
      <c r="AB680" s="38"/>
      <c r="AC680" s="35"/>
      <c r="AD680" s="35"/>
      <c r="AE680" s="35"/>
      <c r="AF680" s="35"/>
      <c r="AG680" s="50"/>
      <c r="AH680" s="50"/>
      <c r="AI680" s="50"/>
      <c r="AJ680" s="50"/>
      <c r="AK680" s="50"/>
      <c r="AL680" s="79"/>
      <c r="AM680" s="80"/>
      <c r="AN680" s="55"/>
      <c r="AO680" s="58"/>
      <c r="AP680" s="59"/>
      <c r="AQ680" s="59"/>
      <c r="AR680" s="59"/>
      <c r="AS680" s="46"/>
      <c r="AT680" s="58"/>
      <c r="AU680" s="58"/>
      <c r="AV680" s="58"/>
      <c r="AW680" s="58"/>
      <c r="AY680" s="51"/>
      <c r="AZ680" s="51"/>
      <c r="BA680" s="51"/>
      <c r="BB680" s="199"/>
      <c r="BC680" s="199"/>
    </row>
    <row r="681" spans="1:55" ht="65.099999999999994" hidden="1" customHeight="1">
      <c r="A681" s="33">
        <v>664</v>
      </c>
      <c r="B681" s="42"/>
      <c r="C681" s="42"/>
      <c r="D681" s="42"/>
      <c r="E681" s="42"/>
      <c r="F681" s="42"/>
      <c r="G681" s="42"/>
      <c r="H681" s="42"/>
      <c r="I681" s="167"/>
      <c r="J681" s="42"/>
      <c r="K681" s="35"/>
      <c r="L681" s="35"/>
      <c r="M681" s="35"/>
      <c r="N681" s="35"/>
      <c r="O681" s="35"/>
      <c r="P681" s="35"/>
      <c r="Q681" s="35"/>
      <c r="R681" s="43"/>
      <c r="S681" s="43"/>
      <c r="T681" s="42"/>
      <c r="U681" s="42"/>
      <c r="V681" s="36"/>
      <c r="W681" s="36"/>
      <c r="X681" s="49"/>
      <c r="Y681" s="32"/>
      <c r="Z681" s="32"/>
      <c r="AA681" s="35"/>
      <c r="AB681" s="38"/>
      <c r="AC681" s="35"/>
      <c r="AD681" s="35"/>
      <c r="AE681" s="35"/>
      <c r="AF681" s="35"/>
      <c r="AG681" s="50"/>
      <c r="AH681" s="50"/>
      <c r="AI681" s="50"/>
      <c r="AJ681" s="50"/>
      <c r="AK681" s="50"/>
      <c r="AL681" s="79"/>
      <c r="AM681" s="80"/>
      <c r="AN681" s="55"/>
      <c r="AO681" s="58"/>
      <c r="AP681" s="59"/>
      <c r="AQ681" s="59"/>
      <c r="AR681" s="59"/>
      <c r="AS681" s="46"/>
      <c r="AT681" s="58"/>
      <c r="AU681" s="58"/>
      <c r="AV681" s="58"/>
      <c r="AW681" s="58"/>
      <c r="AY681" s="51"/>
      <c r="AZ681" s="51"/>
      <c r="BA681" s="51"/>
      <c r="BB681" s="199"/>
      <c r="BC681" s="199"/>
    </row>
    <row r="682" spans="1:55" ht="65.099999999999994" hidden="1" customHeight="1">
      <c r="A682" s="33">
        <v>665</v>
      </c>
      <c r="B682" s="42"/>
      <c r="C682" s="42"/>
      <c r="D682" s="42"/>
      <c r="E682" s="42"/>
      <c r="F682" s="42"/>
      <c r="G682" s="42"/>
      <c r="H682" s="42"/>
      <c r="I682" s="167"/>
      <c r="J682" s="42"/>
      <c r="K682" s="35"/>
      <c r="L682" s="35"/>
      <c r="M682" s="35"/>
      <c r="N682" s="35"/>
      <c r="O682" s="35"/>
      <c r="P682" s="35"/>
      <c r="Q682" s="35"/>
      <c r="R682" s="43"/>
      <c r="S682" s="43"/>
      <c r="T682" s="42"/>
      <c r="U682" s="42"/>
      <c r="V682" s="36"/>
      <c r="W682" s="36"/>
      <c r="X682" s="49"/>
      <c r="Y682" s="32"/>
      <c r="Z682" s="32"/>
      <c r="AA682" s="35"/>
      <c r="AB682" s="38"/>
      <c r="AC682" s="35"/>
      <c r="AD682" s="35"/>
      <c r="AE682" s="35"/>
      <c r="AF682" s="35"/>
      <c r="AG682" s="50"/>
      <c r="AH682" s="50"/>
      <c r="AI682" s="50"/>
      <c r="AJ682" s="50"/>
      <c r="AK682" s="50"/>
      <c r="AL682" s="79"/>
      <c r="AM682" s="80"/>
      <c r="AN682" s="55"/>
      <c r="AO682" s="58"/>
      <c r="AP682" s="59"/>
      <c r="AQ682" s="59"/>
      <c r="AR682" s="59"/>
      <c r="AS682" s="46"/>
      <c r="AT682" s="58"/>
      <c r="AU682" s="58"/>
      <c r="AV682" s="58"/>
      <c r="AW682" s="58"/>
      <c r="AY682" s="51"/>
      <c r="AZ682" s="51"/>
      <c r="BA682" s="51"/>
      <c r="BB682" s="199"/>
      <c r="BC682" s="199"/>
    </row>
    <row r="683" spans="1:55" ht="65.099999999999994" hidden="1" customHeight="1">
      <c r="A683" s="33">
        <v>666</v>
      </c>
      <c r="B683" s="42"/>
      <c r="C683" s="42"/>
      <c r="D683" s="42"/>
      <c r="E683" s="42"/>
      <c r="F683" s="42"/>
      <c r="G683" s="42"/>
      <c r="H683" s="42"/>
      <c r="I683" s="167"/>
      <c r="J683" s="42"/>
      <c r="K683" s="35"/>
      <c r="L683" s="35"/>
      <c r="M683" s="35"/>
      <c r="N683" s="35"/>
      <c r="O683" s="35"/>
      <c r="P683" s="35"/>
      <c r="Q683" s="35"/>
      <c r="R683" s="43"/>
      <c r="S683" s="43"/>
      <c r="T683" s="42"/>
      <c r="U683" s="42"/>
      <c r="V683" s="36"/>
      <c r="W683" s="36"/>
      <c r="X683" s="49"/>
      <c r="Y683" s="32"/>
      <c r="Z683" s="32"/>
      <c r="AA683" s="35"/>
      <c r="AB683" s="38"/>
      <c r="AC683" s="35"/>
      <c r="AD683" s="35"/>
      <c r="AE683" s="35"/>
      <c r="AF683" s="35"/>
      <c r="AG683" s="50"/>
      <c r="AH683" s="50"/>
      <c r="AI683" s="50"/>
      <c r="AJ683" s="50"/>
      <c r="AK683" s="50"/>
      <c r="AL683" s="79"/>
      <c r="AM683" s="80"/>
      <c r="AN683" s="55"/>
      <c r="AO683" s="58"/>
      <c r="AP683" s="59"/>
      <c r="AQ683" s="59"/>
      <c r="AR683" s="59"/>
      <c r="AS683" s="46"/>
      <c r="AT683" s="58"/>
      <c r="AU683" s="58"/>
      <c r="AV683" s="58"/>
      <c r="AW683" s="58"/>
      <c r="AY683" s="51"/>
      <c r="AZ683" s="51"/>
      <c r="BA683" s="51"/>
      <c r="BB683" s="199"/>
      <c r="BC683" s="199"/>
    </row>
    <row r="684" spans="1:55" ht="65.099999999999994" hidden="1" customHeight="1">
      <c r="A684" s="33">
        <v>667</v>
      </c>
      <c r="B684" s="42"/>
      <c r="C684" s="42"/>
      <c r="D684" s="42"/>
      <c r="E684" s="42"/>
      <c r="F684" s="42"/>
      <c r="G684" s="42"/>
      <c r="H684" s="42"/>
      <c r="I684" s="167"/>
      <c r="J684" s="42"/>
      <c r="K684" s="35"/>
      <c r="L684" s="35"/>
      <c r="M684" s="35"/>
      <c r="N684" s="35"/>
      <c r="O684" s="35"/>
      <c r="P684" s="35"/>
      <c r="Q684" s="35"/>
      <c r="R684" s="43"/>
      <c r="S684" s="43"/>
      <c r="T684" s="42"/>
      <c r="U684" s="42"/>
      <c r="V684" s="36"/>
      <c r="W684" s="36"/>
      <c r="X684" s="49"/>
      <c r="Y684" s="32"/>
      <c r="Z684" s="32"/>
      <c r="AA684" s="35"/>
      <c r="AB684" s="38"/>
      <c r="AC684" s="35"/>
      <c r="AD684" s="35"/>
      <c r="AE684" s="35"/>
      <c r="AF684" s="35"/>
      <c r="AG684" s="50"/>
      <c r="AH684" s="50"/>
      <c r="AI684" s="50"/>
      <c r="AJ684" s="50"/>
      <c r="AK684" s="50"/>
      <c r="AL684" s="79"/>
      <c r="AM684" s="80"/>
      <c r="AN684" s="55"/>
      <c r="AO684" s="58"/>
      <c r="AP684" s="59"/>
      <c r="AQ684" s="59"/>
      <c r="AR684" s="59"/>
      <c r="AS684" s="46"/>
      <c r="AT684" s="58"/>
      <c r="AU684" s="58"/>
      <c r="AV684" s="58"/>
      <c r="AW684" s="58"/>
      <c r="AY684" s="51"/>
      <c r="AZ684" s="51"/>
      <c r="BA684" s="51"/>
      <c r="BB684" s="199"/>
      <c r="BC684" s="199"/>
    </row>
    <row r="685" spans="1:55" ht="65.099999999999994" hidden="1" customHeight="1">
      <c r="A685" s="33">
        <v>668</v>
      </c>
      <c r="B685" s="42"/>
      <c r="C685" s="42"/>
      <c r="D685" s="42"/>
      <c r="E685" s="42"/>
      <c r="F685" s="42"/>
      <c r="G685" s="42"/>
      <c r="H685" s="42"/>
      <c r="I685" s="167"/>
      <c r="J685" s="42"/>
      <c r="K685" s="35"/>
      <c r="L685" s="35"/>
      <c r="M685" s="35"/>
      <c r="N685" s="35"/>
      <c r="O685" s="35"/>
      <c r="P685" s="35"/>
      <c r="Q685" s="35"/>
      <c r="R685" s="43"/>
      <c r="S685" s="43"/>
      <c r="T685" s="42"/>
      <c r="U685" s="42"/>
      <c r="V685" s="36"/>
      <c r="W685" s="36"/>
      <c r="X685" s="49"/>
      <c r="Y685" s="32"/>
      <c r="Z685" s="32"/>
      <c r="AA685" s="35"/>
      <c r="AB685" s="38"/>
      <c r="AC685" s="35"/>
      <c r="AD685" s="35"/>
      <c r="AE685" s="35"/>
      <c r="AF685" s="35"/>
      <c r="AG685" s="50"/>
      <c r="AH685" s="50"/>
      <c r="AI685" s="50"/>
      <c r="AJ685" s="50"/>
      <c r="AK685" s="50"/>
      <c r="AL685" s="79"/>
      <c r="AM685" s="80"/>
      <c r="AN685" s="55"/>
      <c r="AO685" s="58"/>
      <c r="AP685" s="59"/>
      <c r="AQ685" s="59"/>
      <c r="AR685" s="59"/>
      <c r="AS685" s="46"/>
      <c r="AT685" s="58"/>
      <c r="AU685" s="58"/>
      <c r="AV685" s="58"/>
      <c r="AW685" s="58"/>
      <c r="AY685" s="51"/>
      <c r="AZ685" s="51"/>
      <c r="BA685" s="51"/>
      <c r="BB685" s="199"/>
      <c r="BC685" s="199"/>
    </row>
    <row r="686" spans="1:55" ht="65.099999999999994" hidden="1" customHeight="1">
      <c r="A686" s="33">
        <v>669</v>
      </c>
      <c r="B686" s="42"/>
      <c r="C686" s="42"/>
      <c r="D686" s="42"/>
      <c r="E686" s="42"/>
      <c r="F686" s="42"/>
      <c r="G686" s="42"/>
      <c r="H686" s="42"/>
      <c r="I686" s="167"/>
      <c r="J686" s="42"/>
      <c r="K686" s="35"/>
      <c r="L686" s="35"/>
      <c r="M686" s="35"/>
      <c r="N686" s="35"/>
      <c r="O686" s="35"/>
      <c r="P686" s="35"/>
      <c r="Q686" s="35"/>
      <c r="R686" s="43"/>
      <c r="S686" s="43"/>
      <c r="T686" s="42"/>
      <c r="U686" s="42"/>
      <c r="V686" s="36"/>
      <c r="W686" s="36"/>
      <c r="X686" s="49"/>
      <c r="Y686" s="32"/>
      <c r="Z686" s="32"/>
      <c r="AA686" s="35"/>
      <c r="AB686" s="38"/>
      <c r="AC686" s="35"/>
      <c r="AD686" s="35"/>
      <c r="AE686" s="35"/>
      <c r="AF686" s="35"/>
      <c r="AG686" s="50"/>
      <c r="AH686" s="50"/>
      <c r="AI686" s="50"/>
      <c r="AJ686" s="50"/>
      <c r="AK686" s="50"/>
      <c r="AL686" s="79"/>
      <c r="AM686" s="80"/>
      <c r="AN686" s="55"/>
      <c r="AO686" s="58"/>
      <c r="AP686" s="59"/>
      <c r="AQ686" s="59"/>
      <c r="AR686" s="59"/>
      <c r="AS686" s="46"/>
      <c r="AT686" s="58"/>
      <c r="AU686" s="58"/>
      <c r="AV686" s="58"/>
      <c r="AW686" s="58"/>
      <c r="AY686" s="51"/>
      <c r="AZ686" s="51"/>
      <c r="BA686" s="51"/>
      <c r="BB686" s="199"/>
      <c r="BC686" s="199"/>
    </row>
    <row r="687" spans="1:55" ht="65.099999999999994" hidden="1" customHeight="1">
      <c r="A687" s="33">
        <v>670</v>
      </c>
      <c r="B687" s="42"/>
      <c r="C687" s="42"/>
      <c r="D687" s="42"/>
      <c r="E687" s="42"/>
      <c r="F687" s="42"/>
      <c r="G687" s="42"/>
      <c r="H687" s="42"/>
      <c r="I687" s="167"/>
      <c r="J687" s="42"/>
      <c r="K687" s="35"/>
      <c r="L687" s="35"/>
      <c r="M687" s="35"/>
      <c r="N687" s="35"/>
      <c r="O687" s="35"/>
      <c r="P687" s="35"/>
      <c r="Q687" s="35"/>
      <c r="R687" s="43"/>
      <c r="S687" s="43"/>
      <c r="T687" s="42"/>
      <c r="U687" s="42"/>
      <c r="V687" s="36"/>
      <c r="W687" s="36"/>
      <c r="X687" s="49"/>
      <c r="Y687" s="32"/>
      <c r="Z687" s="32"/>
      <c r="AA687" s="35"/>
      <c r="AB687" s="38"/>
      <c r="AC687" s="35"/>
      <c r="AD687" s="35"/>
      <c r="AE687" s="35"/>
      <c r="AF687" s="35"/>
      <c r="AG687" s="50"/>
      <c r="AH687" s="50"/>
      <c r="AI687" s="50"/>
      <c r="AJ687" s="50"/>
      <c r="AK687" s="50"/>
      <c r="AL687" s="79"/>
      <c r="AM687" s="80"/>
      <c r="AN687" s="55"/>
      <c r="AO687" s="58"/>
      <c r="AP687" s="59"/>
      <c r="AQ687" s="59"/>
      <c r="AR687" s="59"/>
      <c r="AS687" s="46"/>
      <c r="AT687" s="58"/>
      <c r="AU687" s="58"/>
      <c r="AV687" s="58"/>
      <c r="AW687" s="58"/>
      <c r="AY687" s="51"/>
      <c r="AZ687" s="51"/>
      <c r="BA687" s="51"/>
      <c r="BB687" s="199"/>
      <c r="BC687" s="199"/>
    </row>
    <row r="688" spans="1:55" ht="65.099999999999994" hidden="1" customHeight="1">
      <c r="A688" s="33">
        <v>671</v>
      </c>
      <c r="B688" s="42"/>
      <c r="C688" s="42"/>
      <c r="D688" s="42"/>
      <c r="E688" s="42"/>
      <c r="F688" s="42"/>
      <c r="G688" s="42"/>
      <c r="H688" s="42"/>
      <c r="I688" s="167"/>
      <c r="J688" s="42"/>
      <c r="K688" s="35"/>
      <c r="L688" s="35"/>
      <c r="M688" s="35"/>
      <c r="N688" s="35"/>
      <c r="O688" s="35"/>
      <c r="P688" s="35"/>
      <c r="Q688" s="35"/>
      <c r="R688" s="43"/>
      <c r="S688" s="43"/>
      <c r="T688" s="42"/>
      <c r="U688" s="42"/>
      <c r="V688" s="36"/>
      <c r="W688" s="36"/>
      <c r="X688" s="49"/>
      <c r="Y688" s="32"/>
      <c r="Z688" s="32"/>
      <c r="AA688" s="35"/>
      <c r="AB688" s="38"/>
      <c r="AC688" s="35"/>
      <c r="AD688" s="35"/>
      <c r="AE688" s="35"/>
      <c r="AF688" s="35"/>
      <c r="AG688" s="50"/>
      <c r="AH688" s="50"/>
      <c r="AI688" s="50"/>
      <c r="AJ688" s="50"/>
      <c r="AK688" s="50"/>
      <c r="AL688" s="79"/>
      <c r="AM688" s="80"/>
      <c r="AN688" s="55"/>
      <c r="AO688" s="58"/>
      <c r="AP688" s="59"/>
      <c r="AQ688" s="59"/>
      <c r="AR688" s="59"/>
      <c r="AS688" s="46"/>
      <c r="AT688" s="58"/>
      <c r="AU688" s="58"/>
      <c r="AV688" s="58"/>
      <c r="AW688" s="58"/>
      <c r="AY688" s="51"/>
      <c r="AZ688" s="51"/>
      <c r="BA688" s="51"/>
      <c r="BB688" s="199"/>
      <c r="BC688" s="199"/>
    </row>
    <row r="689" spans="1:55" ht="65.099999999999994" hidden="1" customHeight="1">
      <c r="A689" s="33">
        <v>672</v>
      </c>
      <c r="B689" s="42"/>
      <c r="C689" s="42"/>
      <c r="D689" s="42"/>
      <c r="E689" s="42"/>
      <c r="F689" s="42"/>
      <c r="G689" s="42"/>
      <c r="H689" s="42"/>
      <c r="I689" s="167"/>
      <c r="J689" s="42"/>
      <c r="K689" s="35"/>
      <c r="L689" s="35"/>
      <c r="M689" s="35"/>
      <c r="N689" s="35"/>
      <c r="O689" s="35"/>
      <c r="P689" s="35"/>
      <c r="Q689" s="35"/>
      <c r="R689" s="43"/>
      <c r="S689" s="43"/>
      <c r="T689" s="42"/>
      <c r="U689" s="42"/>
      <c r="V689" s="36"/>
      <c r="W689" s="36"/>
      <c r="X689" s="49"/>
      <c r="Y689" s="32"/>
      <c r="Z689" s="32"/>
      <c r="AA689" s="35"/>
      <c r="AB689" s="38"/>
      <c r="AC689" s="35"/>
      <c r="AD689" s="35"/>
      <c r="AE689" s="35"/>
      <c r="AF689" s="35"/>
      <c r="AG689" s="50"/>
      <c r="AH689" s="50"/>
      <c r="AI689" s="50"/>
      <c r="AJ689" s="50"/>
      <c r="AK689" s="50"/>
      <c r="AL689" s="79"/>
      <c r="AM689" s="80"/>
      <c r="AN689" s="55"/>
      <c r="AO689" s="58"/>
      <c r="AP689" s="59"/>
      <c r="AQ689" s="59"/>
      <c r="AR689" s="59"/>
      <c r="AS689" s="46"/>
      <c r="AT689" s="58"/>
      <c r="AU689" s="58"/>
      <c r="AV689" s="58"/>
      <c r="AW689" s="58"/>
      <c r="AY689" s="51"/>
      <c r="AZ689" s="51"/>
      <c r="BA689" s="51"/>
      <c r="BB689" s="199"/>
      <c r="BC689" s="199"/>
    </row>
    <row r="690" spans="1:55" ht="65.099999999999994" hidden="1" customHeight="1">
      <c r="A690" s="33">
        <v>673</v>
      </c>
      <c r="B690" s="42"/>
      <c r="C690" s="42"/>
      <c r="D690" s="42"/>
      <c r="E690" s="42"/>
      <c r="F690" s="42"/>
      <c r="G690" s="42"/>
      <c r="H690" s="42"/>
      <c r="I690" s="167"/>
      <c r="J690" s="42"/>
      <c r="K690" s="35"/>
      <c r="L690" s="35"/>
      <c r="M690" s="35"/>
      <c r="N690" s="35"/>
      <c r="O690" s="35"/>
      <c r="P690" s="35"/>
      <c r="Q690" s="35"/>
      <c r="R690" s="43"/>
      <c r="S690" s="43"/>
      <c r="T690" s="42"/>
      <c r="U690" s="42"/>
      <c r="V690" s="36"/>
      <c r="W690" s="36"/>
      <c r="X690" s="49"/>
      <c r="Y690" s="32"/>
      <c r="Z690" s="32"/>
      <c r="AA690" s="35"/>
      <c r="AB690" s="38"/>
      <c r="AC690" s="35"/>
      <c r="AD690" s="35"/>
      <c r="AE690" s="35"/>
      <c r="AF690" s="35"/>
      <c r="AG690" s="50"/>
      <c r="AH690" s="50"/>
      <c r="AI690" s="50"/>
      <c r="AJ690" s="50"/>
      <c r="AK690" s="50"/>
      <c r="AL690" s="79"/>
      <c r="AM690" s="80"/>
      <c r="AN690" s="55"/>
      <c r="AO690" s="58"/>
      <c r="AP690" s="59"/>
      <c r="AQ690" s="59"/>
      <c r="AR690" s="59"/>
      <c r="AS690" s="46"/>
      <c r="AT690" s="58"/>
      <c r="AU690" s="58"/>
      <c r="AV690" s="58"/>
      <c r="AW690" s="58"/>
      <c r="AY690" s="51"/>
      <c r="AZ690" s="51"/>
      <c r="BA690" s="51"/>
      <c r="BB690" s="199"/>
      <c r="BC690" s="199"/>
    </row>
    <row r="691" spans="1:55" ht="65.099999999999994" hidden="1" customHeight="1">
      <c r="A691" s="33">
        <v>674</v>
      </c>
      <c r="B691" s="42"/>
      <c r="C691" s="42"/>
      <c r="D691" s="42"/>
      <c r="E691" s="42"/>
      <c r="F691" s="42"/>
      <c r="G691" s="42"/>
      <c r="H691" s="42"/>
      <c r="I691" s="167"/>
      <c r="J691" s="42"/>
      <c r="K691" s="35"/>
      <c r="L691" s="35"/>
      <c r="M691" s="35"/>
      <c r="N691" s="35"/>
      <c r="O691" s="35"/>
      <c r="P691" s="35"/>
      <c r="Q691" s="35"/>
      <c r="R691" s="43"/>
      <c r="S691" s="43"/>
      <c r="T691" s="42"/>
      <c r="U691" s="42"/>
      <c r="V691" s="36"/>
      <c r="W691" s="36"/>
      <c r="X691" s="49"/>
      <c r="Y691" s="32"/>
      <c r="Z691" s="32"/>
      <c r="AA691" s="35"/>
      <c r="AB691" s="38"/>
      <c r="AC691" s="35"/>
      <c r="AD691" s="35"/>
      <c r="AE691" s="35"/>
      <c r="AF691" s="35"/>
      <c r="AG691" s="50"/>
      <c r="AH691" s="50"/>
      <c r="AI691" s="50"/>
      <c r="AJ691" s="50"/>
      <c r="AK691" s="50"/>
      <c r="AL691" s="79"/>
      <c r="AM691" s="80"/>
      <c r="AN691" s="55"/>
      <c r="AO691" s="58"/>
      <c r="AP691" s="59"/>
      <c r="AQ691" s="59"/>
      <c r="AR691" s="59"/>
      <c r="AS691" s="46"/>
      <c r="AT691" s="58"/>
      <c r="AU691" s="58"/>
      <c r="AV691" s="58"/>
      <c r="AW691" s="58"/>
      <c r="AY691" s="51"/>
      <c r="AZ691" s="51"/>
      <c r="BA691" s="51"/>
      <c r="BB691" s="199"/>
      <c r="BC691" s="199"/>
    </row>
    <row r="692" spans="1:55" ht="65.099999999999994" hidden="1" customHeight="1">
      <c r="A692" s="33">
        <v>675</v>
      </c>
      <c r="B692" s="42"/>
      <c r="C692" s="42"/>
      <c r="D692" s="42"/>
      <c r="E692" s="42"/>
      <c r="F692" s="42"/>
      <c r="G692" s="42"/>
      <c r="H692" s="42"/>
      <c r="I692" s="167"/>
      <c r="J692" s="42"/>
      <c r="K692" s="35"/>
      <c r="L692" s="35"/>
      <c r="M692" s="35"/>
      <c r="N692" s="35"/>
      <c r="O692" s="35"/>
      <c r="P692" s="35"/>
      <c r="Q692" s="35"/>
      <c r="R692" s="43"/>
      <c r="S692" s="43"/>
      <c r="T692" s="42"/>
      <c r="U692" s="42"/>
      <c r="V692" s="36"/>
      <c r="W692" s="36"/>
      <c r="X692" s="49"/>
      <c r="Y692" s="32"/>
      <c r="Z692" s="32"/>
      <c r="AA692" s="35"/>
      <c r="AB692" s="38"/>
      <c r="AC692" s="35"/>
      <c r="AD692" s="35"/>
      <c r="AE692" s="35"/>
      <c r="AF692" s="35"/>
      <c r="AG692" s="50"/>
      <c r="AH692" s="50"/>
      <c r="AI692" s="50"/>
      <c r="AJ692" s="50"/>
      <c r="AK692" s="50"/>
      <c r="AL692" s="79"/>
      <c r="AM692" s="80"/>
      <c r="AN692" s="55"/>
      <c r="AO692" s="58"/>
      <c r="AP692" s="59"/>
      <c r="AQ692" s="59"/>
      <c r="AR692" s="59"/>
      <c r="AS692" s="46"/>
      <c r="AT692" s="58"/>
      <c r="AU692" s="58"/>
      <c r="AV692" s="58"/>
      <c r="AW692" s="58"/>
      <c r="AY692" s="51"/>
      <c r="AZ692" s="51"/>
      <c r="BA692" s="51"/>
      <c r="BB692" s="199"/>
      <c r="BC692" s="199"/>
    </row>
    <row r="693" spans="1:55" ht="65.099999999999994" hidden="1" customHeight="1">
      <c r="A693" s="33">
        <v>676</v>
      </c>
      <c r="B693" s="42"/>
      <c r="C693" s="42"/>
      <c r="D693" s="42"/>
      <c r="E693" s="42"/>
      <c r="F693" s="42"/>
      <c r="G693" s="42"/>
      <c r="H693" s="42"/>
      <c r="I693" s="167"/>
      <c r="J693" s="42"/>
      <c r="K693" s="35"/>
      <c r="L693" s="35"/>
      <c r="M693" s="35"/>
      <c r="N693" s="35"/>
      <c r="O693" s="35"/>
      <c r="P693" s="35"/>
      <c r="Q693" s="35"/>
      <c r="R693" s="43"/>
      <c r="S693" s="43"/>
      <c r="T693" s="42"/>
      <c r="U693" s="42"/>
      <c r="V693" s="36"/>
      <c r="W693" s="36"/>
      <c r="X693" s="49"/>
      <c r="Y693" s="32"/>
      <c r="Z693" s="32"/>
      <c r="AA693" s="35"/>
      <c r="AB693" s="38"/>
      <c r="AC693" s="35"/>
      <c r="AD693" s="35"/>
      <c r="AE693" s="35"/>
      <c r="AF693" s="35"/>
      <c r="AG693" s="50"/>
      <c r="AH693" s="50"/>
      <c r="AI693" s="50"/>
      <c r="AJ693" s="50"/>
      <c r="AK693" s="50"/>
      <c r="AL693" s="79"/>
      <c r="AM693" s="80"/>
      <c r="AN693" s="55"/>
      <c r="AO693" s="58"/>
      <c r="AP693" s="59"/>
      <c r="AQ693" s="59"/>
      <c r="AR693" s="59"/>
      <c r="AS693" s="46"/>
      <c r="AT693" s="58"/>
      <c r="AU693" s="58"/>
      <c r="AV693" s="58"/>
      <c r="AW693" s="58"/>
      <c r="AY693" s="51"/>
      <c r="AZ693" s="51"/>
      <c r="BA693" s="51"/>
      <c r="BB693" s="199"/>
      <c r="BC693" s="199"/>
    </row>
    <row r="694" spans="1:55" ht="65.099999999999994" hidden="1" customHeight="1">
      <c r="A694" s="33">
        <v>677</v>
      </c>
      <c r="B694" s="42"/>
      <c r="C694" s="42"/>
      <c r="D694" s="42"/>
      <c r="E694" s="42"/>
      <c r="F694" s="42"/>
      <c r="G694" s="42"/>
      <c r="H694" s="42"/>
      <c r="I694" s="167"/>
      <c r="J694" s="42"/>
      <c r="K694" s="35"/>
      <c r="L694" s="35"/>
      <c r="M694" s="35"/>
      <c r="N694" s="35"/>
      <c r="O694" s="35"/>
      <c r="P694" s="35"/>
      <c r="Q694" s="35"/>
      <c r="R694" s="43"/>
      <c r="S694" s="43"/>
      <c r="T694" s="42"/>
      <c r="U694" s="42"/>
      <c r="V694" s="36"/>
      <c r="W694" s="36"/>
      <c r="X694" s="49"/>
      <c r="Y694" s="32"/>
      <c r="Z694" s="32"/>
      <c r="AA694" s="35"/>
      <c r="AB694" s="38"/>
      <c r="AC694" s="35"/>
      <c r="AD694" s="35"/>
      <c r="AE694" s="35"/>
      <c r="AF694" s="35"/>
      <c r="AG694" s="50"/>
      <c r="AH694" s="50"/>
      <c r="AI694" s="50"/>
      <c r="AJ694" s="50"/>
      <c r="AK694" s="50"/>
      <c r="AL694" s="79"/>
      <c r="AM694" s="80"/>
      <c r="AN694" s="55"/>
      <c r="AO694" s="58"/>
      <c r="AP694" s="59"/>
      <c r="AQ694" s="59"/>
      <c r="AR694" s="59"/>
      <c r="AS694" s="46"/>
      <c r="AT694" s="58"/>
      <c r="AU694" s="58"/>
      <c r="AV694" s="58"/>
      <c r="AW694" s="58"/>
      <c r="AY694" s="51"/>
      <c r="AZ694" s="51"/>
      <c r="BA694" s="51"/>
      <c r="BB694" s="199"/>
      <c r="BC694" s="199"/>
    </row>
    <row r="695" spans="1:55" ht="65.099999999999994" hidden="1" customHeight="1">
      <c r="A695" s="33">
        <v>678</v>
      </c>
      <c r="B695" s="42"/>
      <c r="C695" s="42"/>
      <c r="D695" s="42"/>
      <c r="E695" s="42"/>
      <c r="F695" s="42"/>
      <c r="G695" s="42"/>
      <c r="H695" s="42"/>
      <c r="I695" s="167"/>
      <c r="J695" s="42"/>
      <c r="K695" s="35"/>
      <c r="L695" s="35"/>
      <c r="M695" s="35"/>
      <c r="N695" s="35"/>
      <c r="O695" s="35"/>
      <c r="P695" s="35"/>
      <c r="Q695" s="35"/>
      <c r="R695" s="43"/>
      <c r="S695" s="43"/>
      <c r="T695" s="42"/>
      <c r="U695" s="42"/>
      <c r="V695" s="36"/>
      <c r="W695" s="36"/>
      <c r="X695" s="49"/>
      <c r="Y695" s="32"/>
      <c r="Z695" s="32"/>
      <c r="AA695" s="35"/>
      <c r="AB695" s="38"/>
      <c r="AC695" s="35"/>
      <c r="AD695" s="35"/>
      <c r="AE695" s="35"/>
      <c r="AF695" s="35"/>
      <c r="AG695" s="50"/>
      <c r="AH695" s="50"/>
      <c r="AI695" s="50"/>
      <c r="AJ695" s="50"/>
      <c r="AK695" s="50"/>
      <c r="AL695" s="79"/>
      <c r="AM695" s="80"/>
      <c r="AN695" s="55"/>
      <c r="AO695" s="58"/>
      <c r="AP695" s="59"/>
      <c r="AQ695" s="59"/>
      <c r="AR695" s="59"/>
      <c r="AS695" s="46"/>
      <c r="AT695" s="58"/>
      <c r="AU695" s="58"/>
      <c r="AV695" s="58"/>
      <c r="AW695" s="58"/>
      <c r="AY695" s="51"/>
      <c r="AZ695" s="51"/>
      <c r="BA695" s="51"/>
      <c r="BB695" s="199"/>
      <c r="BC695" s="199"/>
    </row>
    <row r="696" spans="1:55" ht="65.099999999999994" hidden="1" customHeight="1">
      <c r="A696" s="33">
        <v>679</v>
      </c>
      <c r="B696" s="42"/>
      <c r="C696" s="42"/>
      <c r="D696" s="42"/>
      <c r="E696" s="42"/>
      <c r="F696" s="42"/>
      <c r="G696" s="42"/>
      <c r="H696" s="42"/>
      <c r="I696" s="167"/>
      <c r="J696" s="42"/>
      <c r="K696" s="35"/>
      <c r="L696" s="35"/>
      <c r="M696" s="35"/>
      <c r="N696" s="35"/>
      <c r="O696" s="35"/>
      <c r="P696" s="35"/>
      <c r="Q696" s="35"/>
      <c r="R696" s="43"/>
      <c r="S696" s="43"/>
      <c r="T696" s="42"/>
      <c r="U696" s="42"/>
      <c r="V696" s="36"/>
      <c r="W696" s="36"/>
      <c r="X696" s="49"/>
      <c r="Y696" s="32"/>
      <c r="Z696" s="32"/>
      <c r="AA696" s="35"/>
      <c r="AB696" s="38"/>
      <c r="AC696" s="35"/>
      <c r="AD696" s="35"/>
      <c r="AE696" s="35"/>
      <c r="AF696" s="35"/>
      <c r="AG696" s="50"/>
      <c r="AH696" s="50"/>
      <c r="AI696" s="50"/>
      <c r="AJ696" s="50"/>
      <c r="AK696" s="50"/>
      <c r="AL696" s="79"/>
      <c r="AM696" s="80"/>
      <c r="AN696" s="55"/>
      <c r="AO696" s="58"/>
      <c r="AP696" s="59"/>
      <c r="AQ696" s="59"/>
      <c r="AR696" s="59"/>
      <c r="AS696" s="46"/>
      <c r="AT696" s="58"/>
      <c r="AU696" s="58"/>
      <c r="AV696" s="58"/>
      <c r="AW696" s="58"/>
      <c r="AY696" s="51"/>
      <c r="AZ696" s="51"/>
      <c r="BA696" s="51"/>
      <c r="BB696" s="199"/>
      <c r="BC696" s="199"/>
    </row>
    <row r="697" spans="1:55" ht="65.099999999999994" hidden="1" customHeight="1">
      <c r="A697" s="33">
        <v>680</v>
      </c>
      <c r="B697" s="42"/>
      <c r="C697" s="42"/>
      <c r="D697" s="42"/>
      <c r="E697" s="42"/>
      <c r="F697" s="42"/>
      <c r="G697" s="42"/>
      <c r="H697" s="42"/>
      <c r="I697" s="167"/>
      <c r="J697" s="42"/>
      <c r="K697" s="35"/>
      <c r="L697" s="35"/>
      <c r="M697" s="35"/>
      <c r="N697" s="35"/>
      <c r="O697" s="35"/>
      <c r="P697" s="35"/>
      <c r="Q697" s="35"/>
      <c r="R697" s="43"/>
      <c r="S697" s="43"/>
      <c r="T697" s="42"/>
      <c r="U697" s="42"/>
      <c r="V697" s="36"/>
      <c r="W697" s="36"/>
      <c r="X697" s="49"/>
      <c r="Y697" s="32"/>
      <c r="Z697" s="32"/>
      <c r="AA697" s="35"/>
      <c r="AB697" s="38"/>
      <c r="AC697" s="35"/>
      <c r="AD697" s="35"/>
      <c r="AE697" s="35"/>
      <c r="AF697" s="35"/>
      <c r="AG697" s="50"/>
      <c r="AH697" s="50"/>
      <c r="AI697" s="50"/>
      <c r="AJ697" s="50"/>
      <c r="AK697" s="50"/>
      <c r="AL697" s="79"/>
      <c r="AM697" s="80"/>
      <c r="AN697" s="55"/>
      <c r="AO697" s="58"/>
      <c r="AP697" s="59"/>
      <c r="AQ697" s="59"/>
      <c r="AR697" s="59"/>
      <c r="AS697" s="46"/>
      <c r="AT697" s="58"/>
      <c r="AU697" s="58"/>
      <c r="AV697" s="58"/>
      <c r="AW697" s="58"/>
      <c r="AY697" s="51"/>
      <c r="AZ697" s="51"/>
      <c r="BA697" s="51"/>
      <c r="BB697" s="199"/>
      <c r="BC697" s="199"/>
    </row>
    <row r="698" spans="1:55" ht="65.099999999999994" hidden="1" customHeight="1">
      <c r="A698" s="33">
        <v>681</v>
      </c>
      <c r="B698" s="42"/>
      <c r="C698" s="42"/>
      <c r="D698" s="42"/>
      <c r="E698" s="42"/>
      <c r="F698" s="42"/>
      <c r="G698" s="42"/>
      <c r="H698" s="42"/>
      <c r="I698" s="167"/>
      <c r="J698" s="42"/>
      <c r="K698" s="35"/>
      <c r="L698" s="35"/>
      <c r="M698" s="35"/>
      <c r="N698" s="35"/>
      <c r="O698" s="35"/>
      <c r="P698" s="35"/>
      <c r="Q698" s="35"/>
      <c r="R698" s="43"/>
      <c r="S698" s="43"/>
      <c r="T698" s="42"/>
      <c r="U698" s="42"/>
      <c r="V698" s="36"/>
      <c r="W698" s="36"/>
      <c r="X698" s="49"/>
      <c r="Y698" s="32"/>
      <c r="Z698" s="32"/>
      <c r="AA698" s="35"/>
      <c r="AB698" s="38"/>
      <c r="AC698" s="35"/>
      <c r="AD698" s="35"/>
      <c r="AE698" s="35"/>
      <c r="AF698" s="35"/>
      <c r="AG698" s="50"/>
      <c r="AH698" s="50"/>
      <c r="AI698" s="50"/>
      <c r="AJ698" s="50"/>
      <c r="AK698" s="50"/>
      <c r="AL698" s="79"/>
      <c r="AM698" s="80"/>
      <c r="AN698" s="55"/>
      <c r="AO698" s="58"/>
      <c r="AP698" s="59"/>
      <c r="AQ698" s="59"/>
      <c r="AR698" s="59"/>
      <c r="AS698" s="46"/>
      <c r="AT698" s="58"/>
      <c r="AU698" s="58"/>
      <c r="AV698" s="58"/>
      <c r="AW698" s="58"/>
      <c r="AY698" s="51"/>
      <c r="AZ698" s="51"/>
      <c r="BA698" s="51"/>
      <c r="BB698" s="199"/>
      <c r="BC698" s="199"/>
    </row>
    <row r="699" spans="1:55" ht="65.099999999999994" hidden="1" customHeight="1">
      <c r="A699" s="33">
        <v>682</v>
      </c>
      <c r="B699" s="42"/>
      <c r="C699" s="42"/>
      <c r="D699" s="42"/>
      <c r="E699" s="42"/>
      <c r="F699" s="42"/>
      <c r="G699" s="42"/>
      <c r="H699" s="42"/>
      <c r="I699" s="167"/>
      <c r="J699" s="42"/>
      <c r="K699" s="35"/>
      <c r="L699" s="35"/>
      <c r="M699" s="35"/>
      <c r="N699" s="35"/>
      <c r="O699" s="35"/>
      <c r="P699" s="35"/>
      <c r="Q699" s="35"/>
      <c r="R699" s="43"/>
      <c r="S699" s="43"/>
      <c r="T699" s="42"/>
      <c r="U699" s="42"/>
      <c r="V699" s="36"/>
      <c r="W699" s="36"/>
      <c r="X699" s="49"/>
      <c r="Y699" s="32"/>
      <c r="Z699" s="32"/>
      <c r="AA699" s="35"/>
      <c r="AB699" s="38"/>
      <c r="AC699" s="35"/>
      <c r="AD699" s="35"/>
      <c r="AE699" s="35"/>
      <c r="AF699" s="35"/>
      <c r="AG699" s="50"/>
      <c r="AH699" s="50"/>
      <c r="AI699" s="50"/>
      <c r="AJ699" s="50"/>
      <c r="AK699" s="50"/>
      <c r="AL699" s="79"/>
      <c r="AM699" s="80"/>
      <c r="AN699" s="55"/>
      <c r="AO699" s="58"/>
      <c r="AP699" s="59"/>
      <c r="AQ699" s="59"/>
      <c r="AR699" s="59"/>
      <c r="AS699" s="46"/>
      <c r="AT699" s="58"/>
      <c r="AU699" s="58"/>
      <c r="AV699" s="58"/>
      <c r="AW699" s="58"/>
      <c r="AY699" s="51"/>
      <c r="AZ699" s="51"/>
      <c r="BA699" s="51"/>
      <c r="BB699" s="199"/>
      <c r="BC699" s="199"/>
    </row>
    <row r="700" spans="1:55" ht="65.099999999999994" hidden="1" customHeight="1">
      <c r="A700" s="33">
        <v>683</v>
      </c>
      <c r="B700" s="42"/>
      <c r="C700" s="42"/>
      <c r="D700" s="42"/>
      <c r="E700" s="42"/>
      <c r="F700" s="42"/>
      <c r="G700" s="42"/>
      <c r="H700" s="42"/>
      <c r="I700" s="167"/>
      <c r="J700" s="42"/>
      <c r="K700" s="35"/>
      <c r="L700" s="35"/>
      <c r="M700" s="35"/>
      <c r="N700" s="35"/>
      <c r="O700" s="35"/>
      <c r="P700" s="35"/>
      <c r="Q700" s="35"/>
      <c r="R700" s="43"/>
      <c r="S700" s="43"/>
      <c r="T700" s="42"/>
      <c r="U700" s="42"/>
      <c r="V700" s="36"/>
      <c r="W700" s="36"/>
      <c r="X700" s="49"/>
      <c r="Y700" s="32"/>
      <c r="Z700" s="32"/>
      <c r="AA700" s="35"/>
      <c r="AB700" s="38"/>
      <c r="AC700" s="35"/>
      <c r="AD700" s="35"/>
      <c r="AE700" s="35"/>
      <c r="AF700" s="35"/>
      <c r="AG700" s="50"/>
      <c r="AH700" s="50"/>
      <c r="AI700" s="50"/>
      <c r="AJ700" s="50"/>
      <c r="AK700" s="50"/>
      <c r="AL700" s="79"/>
      <c r="AM700" s="80"/>
      <c r="AN700" s="55"/>
      <c r="AO700" s="58"/>
      <c r="AP700" s="59"/>
      <c r="AQ700" s="59"/>
      <c r="AR700" s="59"/>
      <c r="AS700" s="46"/>
      <c r="AT700" s="58"/>
      <c r="AU700" s="58"/>
      <c r="AV700" s="58"/>
      <c r="AW700" s="58"/>
      <c r="AY700" s="51"/>
      <c r="AZ700" s="51"/>
      <c r="BA700" s="51"/>
      <c r="BB700" s="199"/>
      <c r="BC700" s="199"/>
    </row>
    <row r="701" spans="1:55" ht="65.099999999999994" hidden="1" customHeight="1">
      <c r="A701" s="33">
        <v>684</v>
      </c>
      <c r="B701" s="42"/>
      <c r="C701" s="42"/>
      <c r="D701" s="42"/>
      <c r="E701" s="42"/>
      <c r="F701" s="42"/>
      <c r="G701" s="42"/>
      <c r="H701" s="42"/>
      <c r="I701" s="167"/>
      <c r="J701" s="42"/>
      <c r="K701" s="35"/>
      <c r="L701" s="35"/>
      <c r="M701" s="35"/>
      <c r="N701" s="35"/>
      <c r="O701" s="35"/>
      <c r="P701" s="35"/>
      <c r="Q701" s="35"/>
      <c r="R701" s="43"/>
      <c r="S701" s="43"/>
      <c r="T701" s="42"/>
      <c r="U701" s="42"/>
      <c r="V701" s="36"/>
      <c r="W701" s="36"/>
      <c r="X701" s="49"/>
      <c r="Y701" s="32"/>
      <c r="Z701" s="32"/>
      <c r="AA701" s="35"/>
      <c r="AB701" s="38"/>
      <c r="AC701" s="35"/>
      <c r="AD701" s="35"/>
      <c r="AE701" s="35"/>
      <c r="AF701" s="35"/>
      <c r="AG701" s="50"/>
      <c r="AH701" s="50"/>
      <c r="AI701" s="50"/>
      <c r="AJ701" s="50"/>
      <c r="AK701" s="50"/>
      <c r="AL701" s="79"/>
      <c r="AM701" s="80"/>
      <c r="AN701" s="55"/>
      <c r="AO701" s="58"/>
      <c r="AP701" s="59"/>
      <c r="AQ701" s="59"/>
      <c r="AR701" s="59"/>
      <c r="AS701" s="46"/>
      <c r="AT701" s="58"/>
      <c r="AU701" s="58"/>
      <c r="AV701" s="58"/>
      <c r="AW701" s="58"/>
      <c r="AY701" s="51"/>
      <c r="AZ701" s="51"/>
      <c r="BA701" s="51"/>
      <c r="BB701" s="199"/>
      <c r="BC701" s="199"/>
    </row>
    <row r="702" spans="1:55" ht="65.099999999999994" hidden="1" customHeight="1">
      <c r="A702" s="33">
        <v>685</v>
      </c>
      <c r="B702" s="42"/>
      <c r="C702" s="42"/>
      <c r="D702" s="42"/>
      <c r="E702" s="42"/>
      <c r="F702" s="42"/>
      <c r="G702" s="42"/>
      <c r="H702" s="42"/>
      <c r="I702" s="167"/>
      <c r="J702" s="42"/>
      <c r="K702" s="35"/>
      <c r="L702" s="35"/>
      <c r="M702" s="35"/>
      <c r="N702" s="35"/>
      <c r="O702" s="35"/>
      <c r="P702" s="35"/>
      <c r="Q702" s="35"/>
      <c r="R702" s="43"/>
      <c r="S702" s="43"/>
      <c r="T702" s="42"/>
      <c r="U702" s="42"/>
      <c r="V702" s="36"/>
      <c r="W702" s="36"/>
      <c r="X702" s="49"/>
      <c r="Y702" s="32"/>
      <c r="Z702" s="32"/>
      <c r="AA702" s="35"/>
      <c r="AB702" s="38"/>
      <c r="AC702" s="35"/>
      <c r="AD702" s="35"/>
      <c r="AE702" s="35"/>
      <c r="AF702" s="35"/>
      <c r="AG702" s="50"/>
      <c r="AH702" s="50"/>
      <c r="AI702" s="50"/>
      <c r="AJ702" s="50"/>
      <c r="AK702" s="50"/>
      <c r="AL702" s="79"/>
      <c r="AM702" s="80"/>
      <c r="AN702" s="55"/>
      <c r="AO702" s="58"/>
      <c r="AP702" s="59"/>
      <c r="AQ702" s="59"/>
      <c r="AR702" s="59"/>
      <c r="AS702" s="46"/>
      <c r="AT702" s="58"/>
      <c r="AU702" s="58"/>
      <c r="AV702" s="58"/>
      <c r="AW702" s="58"/>
      <c r="AY702" s="51"/>
      <c r="AZ702" s="51"/>
      <c r="BA702" s="51"/>
      <c r="BB702" s="199"/>
      <c r="BC702" s="199"/>
    </row>
    <row r="703" spans="1:55" ht="65.099999999999994" hidden="1" customHeight="1">
      <c r="A703" s="33">
        <v>686</v>
      </c>
      <c r="B703" s="42"/>
      <c r="C703" s="42"/>
      <c r="D703" s="42"/>
      <c r="E703" s="42"/>
      <c r="F703" s="42"/>
      <c r="G703" s="42"/>
      <c r="H703" s="42"/>
      <c r="I703" s="167"/>
      <c r="J703" s="42"/>
      <c r="K703" s="35"/>
      <c r="L703" s="35"/>
      <c r="M703" s="35"/>
      <c r="N703" s="35"/>
      <c r="O703" s="35"/>
      <c r="P703" s="35"/>
      <c r="Q703" s="35"/>
      <c r="R703" s="43"/>
      <c r="S703" s="43"/>
      <c r="T703" s="42"/>
      <c r="U703" s="42"/>
      <c r="V703" s="36"/>
      <c r="W703" s="36"/>
      <c r="X703" s="49"/>
      <c r="Y703" s="32"/>
      <c r="Z703" s="32"/>
      <c r="AA703" s="35"/>
      <c r="AB703" s="38"/>
      <c r="AC703" s="35"/>
      <c r="AD703" s="35"/>
      <c r="AE703" s="35"/>
      <c r="AF703" s="35"/>
      <c r="AG703" s="50"/>
      <c r="AH703" s="50"/>
      <c r="AI703" s="50"/>
      <c r="AJ703" s="50"/>
      <c r="AK703" s="50"/>
      <c r="AL703" s="79"/>
      <c r="AM703" s="80"/>
      <c r="AN703" s="55"/>
      <c r="AO703" s="58"/>
      <c r="AP703" s="59"/>
      <c r="AQ703" s="59"/>
      <c r="AR703" s="59"/>
      <c r="AS703" s="46"/>
      <c r="AT703" s="58"/>
      <c r="AU703" s="58"/>
      <c r="AV703" s="58"/>
      <c r="AW703" s="58"/>
      <c r="AY703" s="51"/>
      <c r="AZ703" s="51"/>
      <c r="BA703" s="51"/>
      <c r="BB703" s="199"/>
      <c r="BC703" s="199"/>
    </row>
    <row r="704" spans="1:55" ht="65.099999999999994" hidden="1" customHeight="1">
      <c r="A704" s="33">
        <v>687</v>
      </c>
      <c r="B704" s="42"/>
      <c r="C704" s="42"/>
      <c r="D704" s="42"/>
      <c r="E704" s="42"/>
      <c r="F704" s="42"/>
      <c r="G704" s="42"/>
      <c r="H704" s="42"/>
      <c r="I704" s="167"/>
      <c r="J704" s="42"/>
      <c r="K704" s="35"/>
      <c r="L704" s="35"/>
      <c r="M704" s="35"/>
      <c r="N704" s="35"/>
      <c r="O704" s="35"/>
      <c r="P704" s="35"/>
      <c r="Q704" s="35"/>
      <c r="R704" s="43"/>
      <c r="S704" s="43"/>
      <c r="T704" s="42"/>
      <c r="U704" s="42"/>
      <c r="V704" s="36"/>
      <c r="W704" s="36"/>
      <c r="X704" s="49"/>
      <c r="Y704" s="32"/>
      <c r="Z704" s="32"/>
      <c r="AA704" s="35"/>
      <c r="AB704" s="38"/>
      <c r="AC704" s="35"/>
      <c r="AD704" s="35"/>
      <c r="AE704" s="35"/>
      <c r="AF704" s="35"/>
      <c r="AG704" s="50"/>
      <c r="AH704" s="50"/>
      <c r="AI704" s="50"/>
      <c r="AJ704" s="50"/>
      <c r="AK704" s="50"/>
      <c r="AL704" s="79"/>
      <c r="AM704" s="80"/>
      <c r="AN704" s="55"/>
      <c r="AO704" s="58"/>
      <c r="AP704" s="59"/>
      <c r="AQ704" s="59"/>
      <c r="AR704" s="59"/>
      <c r="AS704" s="46"/>
      <c r="AT704" s="58"/>
      <c r="AU704" s="58"/>
      <c r="AV704" s="58"/>
      <c r="AW704" s="58"/>
      <c r="AY704" s="51"/>
      <c r="AZ704" s="51"/>
      <c r="BA704" s="51"/>
      <c r="BB704" s="199"/>
      <c r="BC704" s="199"/>
    </row>
    <row r="705" spans="1:55" ht="65.099999999999994" hidden="1" customHeight="1">
      <c r="A705" s="33">
        <v>688</v>
      </c>
      <c r="B705" s="42"/>
      <c r="C705" s="42"/>
      <c r="D705" s="42"/>
      <c r="E705" s="42"/>
      <c r="F705" s="42"/>
      <c r="G705" s="42"/>
      <c r="H705" s="42"/>
      <c r="I705" s="167"/>
      <c r="J705" s="42"/>
      <c r="K705" s="35"/>
      <c r="L705" s="35"/>
      <c r="M705" s="35"/>
      <c r="N705" s="35"/>
      <c r="O705" s="35"/>
      <c r="P705" s="35"/>
      <c r="Q705" s="35"/>
      <c r="R705" s="43"/>
      <c r="S705" s="43"/>
      <c r="T705" s="42"/>
      <c r="U705" s="42"/>
      <c r="V705" s="36"/>
      <c r="W705" s="36"/>
      <c r="X705" s="49"/>
      <c r="Y705" s="32"/>
      <c r="Z705" s="32"/>
      <c r="AA705" s="35"/>
      <c r="AB705" s="38"/>
      <c r="AC705" s="35"/>
      <c r="AD705" s="35"/>
      <c r="AE705" s="35"/>
      <c r="AF705" s="35"/>
      <c r="AG705" s="50"/>
      <c r="AH705" s="50"/>
      <c r="AI705" s="50"/>
      <c r="AJ705" s="50"/>
      <c r="AK705" s="50"/>
      <c r="AL705" s="79"/>
      <c r="AM705" s="80"/>
      <c r="AN705" s="55"/>
      <c r="AO705" s="58"/>
      <c r="AP705" s="59"/>
      <c r="AQ705" s="59"/>
      <c r="AR705" s="59"/>
      <c r="AS705" s="46"/>
      <c r="AT705" s="58"/>
      <c r="AU705" s="58"/>
      <c r="AV705" s="58"/>
      <c r="AW705" s="58"/>
      <c r="AY705" s="51"/>
      <c r="AZ705" s="51"/>
      <c r="BA705" s="51"/>
      <c r="BB705" s="199"/>
      <c r="BC705" s="199"/>
    </row>
    <row r="706" spans="1:55" ht="65.099999999999994" hidden="1" customHeight="1">
      <c r="A706" s="33">
        <v>689</v>
      </c>
      <c r="B706" s="42"/>
      <c r="C706" s="42"/>
      <c r="D706" s="42"/>
      <c r="E706" s="42"/>
      <c r="F706" s="42"/>
      <c r="G706" s="42"/>
      <c r="H706" s="42"/>
      <c r="I706" s="167"/>
      <c r="J706" s="42"/>
      <c r="K706" s="35"/>
      <c r="L706" s="35"/>
      <c r="M706" s="35"/>
      <c r="N706" s="35"/>
      <c r="O706" s="35"/>
      <c r="P706" s="35"/>
      <c r="Q706" s="35"/>
      <c r="R706" s="43"/>
      <c r="S706" s="43"/>
      <c r="T706" s="42"/>
      <c r="U706" s="42"/>
      <c r="V706" s="36"/>
      <c r="W706" s="36"/>
      <c r="X706" s="49"/>
      <c r="Y706" s="32"/>
      <c r="Z706" s="32"/>
      <c r="AA706" s="35"/>
      <c r="AB706" s="38"/>
      <c r="AC706" s="35"/>
      <c r="AD706" s="35"/>
      <c r="AE706" s="35"/>
      <c r="AF706" s="35"/>
      <c r="AG706" s="50"/>
      <c r="AH706" s="50"/>
      <c r="AI706" s="50"/>
      <c r="AJ706" s="50"/>
      <c r="AK706" s="50"/>
      <c r="AL706" s="79"/>
      <c r="AM706" s="80"/>
      <c r="AN706" s="55"/>
      <c r="AO706" s="58"/>
      <c r="AP706" s="59"/>
      <c r="AQ706" s="59"/>
      <c r="AR706" s="59"/>
      <c r="AS706" s="46"/>
      <c r="AT706" s="58"/>
      <c r="AU706" s="58"/>
      <c r="AV706" s="58"/>
      <c r="AW706" s="58"/>
      <c r="AY706" s="51"/>
      <c r="AZ706" s="51"/>
      <c r="BA706" s="51"/>
      <c r="BB706" s="199"/>
      <c r="BC706" s="199"/>
    </row>
    <row r="707" spans="1:55" ht="65.099999999999994" hidden="1" customHeight="1">
      <c r="A707" s="33">
        <v>690</v>
      </c>
      <c r="B707" s="42"/>
      <c r="C707" s="42"/>
      <c r="D707" s="42"/>
      <c r="E707" s="42"/>
      <c r="F707" s="42"/>
      <c r="G707" s="42"/>
      <c r="H707" s="42"/>
      <c r="I707" s="167"/>
      <c r="J707" s="42"/>
      <c r="K707" s="35"/>
      <c r="L707" s="35"/>
      <c r="M707" s="35"/>
      <c r="N707" s="35"/>
      <c r="O707" s="35"/>
      <c r="P707" s="35"/>
      <c r="Q707" s="35"/>
      <c r="R707" s="43"/>
      <c r="S707" s="43"/>
      <c r="T707" s="42"/>
      <c r="U707" s="42"/>
      <c r="V707" s="36"/>
      <c r="W707" s="36"/>
      <c r="X707" s="49"/>
      <c r="Y707" s="32"/>
      <c r="Z707" s="32"/>
      <c r="AA707" s="35"/>
      <c r="AB707" s="38"/>
      <c r="AC707" s="35"/>
      <c r="AD707" s="35"/>
      <c r="AE707" s="35"/>
      <c r="AF707" s="35"/>
      <c r="AG707" s="50"/>
      <c r="AH707" s="50"/>
      <c r="AI707" s="50"/>
      <c r="AJ707" s="50"/>
      <c r="AK707" s="50"/>
      <c r="AL707" s="79"/>
      <c r="AM707" s="80"/>
      <c r="AN707" s="55"/>
      <c r="AO707" s="58"/>
      <c r="AP707" s="59"/>
      <c r="AQ707" s="59"/>
      <c r="AR707" s="59"/>
      <c r="AS707" s="46"/>
      <c r="AT707" s="58"/>
      <c r="AU707" s="58"/>
      <c r="AV707" s="58"/>
      <c r="AW707" s="58"/>
      <c r="AY707" s="51"/>
      <c r="AZ707" s="51"/>
      <c r="BA707" s="51"/>
      <c r="BB707" s="199"/>
      <c r="BC707" s="199"/>
    </row>
    <row r="708" spans="1:55" ht="65.099999999999994" hidden="1" customHeight="1">
      <c r="A708" s="33">
        <v>691</v>
      </c>
      <c r="B708" s="42"/>
      <c r="C708" s="42"/>
      <c r="D708" s="42"/>
      <c r="E708" s="42"/>
      <c r="F708" s="42"/>
      <c r="G708" s="42"/>
      <c r="H708" s="42"/>
      <c r="I708" s="167"/>
      <c r="J708" s="42"/>
      <c r="K708" s="35"/>
      <c r="L708" s="35"/>
      <c r="M708" s="35"/>
      <c r="N708" s="35"/>
      <c r="O708" s="35"/>
      <c r="P708" s="35"/>
      <c r="Q708" s="35"/>
      <c r="R708" s="43"/>
      <c r="S708" s="43"/>
      <c r="T708" s="42"/>
      <c r="U708" s="42"/>
      <c r="V708" s="36"/>
      <c r="W708" s="36"/>
      <c r="X708" s="49"/>
      <c r="Y708" s="32"/>
      <c r="Z708" s="32"/>
      <c r="AA708" s="35"/>
      <c r="AB708" s="38"/>
      <c r="AC708" s="35"/>
      <c r="AD708" s="35"/>
      <c r="AE708" s="35"/>
      <c r="AF708" s="35"/>
      <c r="AG708" s="50"/>
      <c r="AH708" s="50"/>
      <c r="AI708" s="50"/>
      <c r="AJ708" s="50"/>
      <c r="AK708" s="50"/>
      <c r="AL708" s="79"/>
      <c r="AM708" s="80"/>
      <c r="AN708" s="55"/>
      <c r="AO708" s="58"/>
      <c r="AP708" s="59"/>
      <c r="AQ708" s="59"/>
      <c r="AR708" s="59"/>
      <c r="AS708" s="46"/>
      <c r="AT708" s="58"/>
      <c r="AU708" s="58"/>
      <c r="AV708" s="58"/>
      <c r="AW708" s="58"/>
      <c r="AY708" s="51"/>
      <c r="AZ708" s="51"/>
      <c r="BA708" s="51"/>
      <c r="BB708" s="199"/>
      <c r="BC708" s="199"/>
    </row>
    <row r="709" spans="1:55" ht="65.099999999999994" hidden="1" customHeight="1">
      <c r="A709" s="33">
        <v>692</v>
      </c>
      <c r="B709" s="42"/>
      <c r="C709" s="42"/>
      <c r="D709" s="42"/>
      <c r="E709" s="42"/>
      <c r="F709" s="42"/>
      <c r="G709" s="42"/>
      <c r="H709" s="42"/>
      <c r="I709" s="167"/>
      <c r="J709" s="42"/>
      <c r="K709" s="35"/>
      <c r="L709" s="35"/>
      <c r="M709" s="35"/>
      <c r="N709" s="35"/>
      <c r="O709" s="35"/>
      <c r="P709" s="35"/>
      <c r="Q709" s="35"/>
      <c r="R709" s="43"/>
      <c r="S709" s="43"/>
      <c r="T709" s="42"/>
      <c r="U709" s="42"/>
      <c r="V709" s="36"/>
      <c r="W709" s="36"/>
      <c r="X709" s="49"/>
      <c r="Y709" s="32"/>
      <c r="Z709" s="32"/>
      <c r="AA709" s="35"/>
      <c r="AB709" s="38"/>
      <c r="AC709" s="35"/>
      <c r="AD709" s="35"/>
      <c r="AE709" s="35"/>
      <c r="AF709" s="35"/>
      <c r="AG709" s="50"/>
      <c r="AH709" s="50"/>
      <c r="AI709" s="50"/>
      <c r="AJ709" s="50"/>
      <c r="AK709" s="50"/>
      <c r="AL709" s="79"/>
      <c r="AM709" s="80"/>
      <c r="AN709" s="55"/>
      <c r="AO709" s="58"/>
      <c r="AP709" s="59"/>
      <c r="AQ709" s="59"/>
      <c r="AR709" s="59"/>
      <c r="AS709" s="46"/>
      <c r="AT709" s="58"/>
      <c r="AU709" s="58"/>
      <c r="AV709" s="58"/>
      <c r="AW709" s="58"/>
      <c r="AY709" s="51"/>
      <c r="AZ709" s="51"/>
      <c r="BA709" s="51"/>
      <c r="BB709" s="199"/>
      <c r="BC709" s="199"/>
    </row>
    <row r="710" spans="1:55" ht="65.099999999999994" hidden="1" customHeight="1">
      <c r="A710" s="33">
        <v>693</v>
      </c>
      <c r="B710" s="42"/>
      <c r="C710" s="42"/>
      <c r="D710" s="42"/>
      <c r="E710" s="42"/>
      <c r="F710" s="42"/>
      <c r="G710" s="42"/>
      <c r="H710" s="42"/>
      <c r="I710" s="167"/>
      <c r="J710" s="42"/>
      <c r="K710" s="35"/>
      <c r="L710" s="35"/>
      <c r="M710" s="35"/>
      <c r="N710" s="35"/>
      <c r="O710" s="35"/>
      <c r="P710" s="35"/>
      <c r="Q710" s="35"/>
      <c r="R710" s="43"/>
      <c r="S710" s="43"/>
      <c r="T710" s="42"/>
      <c r="U710" s="42"/>
      <c r="V710" s="36"/>
      <c r="W710" s="36"/>
      <c r="X710" s="49"/>
      <c r="Y710" s="32"/>
      <c r="Z710" s="32"/>
      <c r="AA710" s="35"/>
      <c r="AB710" s="38"/>
      <c r="AC710" s="35"/>
      <c r="AD710" s="35"/>
      <c r="AE710" s="35"/>
      <c r="AF710" s="35"/>
      <c r="AG710" s="50"/>
      <c r="AH710" s="50"/>
      <c r="AI710" s="50"/>
      <c r="AJ710" s="50"/>
      <c r="AK710" s="50"/>
      <c r="AL710" s="79"/>
      <c r="AM710" s="80"/>
      <c r="AN710" s="55"/>
      <c r="AO710" s="58"/>
      <c r="AP710" s="59"/>
      <c r="AQ710" s="59"/>
      <c r="AR710" s="59"/>
      <c r="AS710" s="46"/>
      <c r="AT710" s="58"/>
      <c r="AU710" s="58"/>
      <c r="AV710" s="58"/>
      <c r="AW710" s="58"/>
      <c r="AY710" s="51"/>
      <c r="AZ710" s="51"/>
      <c r="BA710" s="51"/>
      <c r="BB710" s="199"/>
      <c r="BC710" s="199"/>
    </row>
    <row r="711" spans="1:55" ht="65.099999999999994" hidden="1" customHeight="1">
      <c r="A711" s="33">
        <v>694</v>
      </c>
      <c r="B711" s="42"/>
      <c r="C711" s="42"/>
      <c r="D711" s="42"/>
      <c r="E711" s="42"/>
      <c r="F711" s="42"/>
      <c r="G711" s="42"/>
      <c r="H711" s="42"/>
      <c r="I711" s="167"/>
      <c r="J711" s="42"/>
      <c r="K711" s="35"/>
      <c r="L711" s="35"/>
      <c r="M711" s="35"/>
      <c r="N711" s="35"/>
      <c r="O711" s="35"/>
      <c r="P711" s="35"/>
      <c r="Q711" s="35"/>
      <c r="R711" s="43"/>
      <c r="S711" s="43"/>
      <c r="T711" s="42"/>
      <c r="U711" s="42"/>
      <c r="V711" s="36"/>
      <c r="W711" s="36"/>
      <c r="X711" s="49"/>
      <c r="Y711" s="32"/>
      <c r="Z711" s="32"/>
      <c r="AA711" s="35"/>
      <c r="AB711" s="38"/>
      <c r="AC711" s="35"/>
      <c r="AD711" s="35"/>
      <c r="AE711" s="35"/>
      <c r="AF711" s="35"/>
      <c r="AG711" s="50"/>
      <c r="AH711" s="50"/>
      <c r="AI711" s="50"/>
      <c r="AJ711" s="50"/>
      <c r="AK711" s="50"/>
      <c r="AL711" s="79"/>
      <c r="AM711" s="80"/>
      <c r="AN711" s="55"/>
      <c r="AO711" s="58"/>
      <c r="AP711" s="59"/>
      <c r="AQ711" s="59"/>
      <c r="AR711" s="59"/>
      <c r="AS711" s="46"/>
      <c r="AT711" s="58"/>
      <c r="AU711" s="58"/>
      <c r="AV711" s="58"/>
      <c r="AW711" s="58"/>
      <c r="AY711" s="51"/>
      <c r="AZ711" s="51"/>
      <c r="BA711" s="51"/>
      <c r="BB711" s="199"/>
      <c r="BC711" s="199"/>
    </row>
    <row r="712" spans="1:55" ht="65.099999999999994" hidden="1" customHeight="1">
      <c r="A712" s="33">
        <v>695</v>
      </c>
      <c r="B712" s="42"/>
      <c r="C712" s="42"/>
      <c r="D712" s="42"/>
      <c r="E712" s="42"/>
      <c r="F712" s="42"/>
      <c r="G712" s="42"/>
      <c r="H712" s="42"/>
      <c r="I712" s="167"/>
      <c r="J712" s="42"/>
      <c r="K712" s="35"/>
      <c r="L712" s="35"/>
      <c r="M712" s="35"/>
      <c r="N712" s="35"/>
      <c r="O712" s="35"/>
      <c r="P712" s="35"/>
      <c r="Q712" s="35"/>
      <c r="R712" s="43"/>
      <c r="S712" s="43"/>
      <c r="T712" s="42"/>
      <c r="U712" s="42"/>
      <c r="V712" s="36"/>
      <c r="W712" s="36"/>
      <c r="X712" s="49"/>
      <c r="Y712" s="32"/>
      <c r="Z712" s="32"/>
      <c r="AA712" s="35"/>
      <c r="AB712" s="38"/>
      <c r="AC712" s="35"/>
      <c r="AD712" s="35"/>
      <c r="AE712" s="35"/>
      <c r="AF712" s="35"/>
      <c r="AG712" s="50"/>
      <c r="AH712" s="50"/>
      <c r="AI712" s="50"/>
      <c r="AJ712" s="50"/>
      <c r="AK712" s="50"/>
      <c r="AL712" s="79"/>
      <c r="AM712" s="80"/>
      <c r="AN712" s="55"/>
      <c r="AO712" s="58"/>
      <c r="AP712" s="59"/>
      <c r="AQ712" s="59"/>
      <c r="AR712" s="59"/>
      <c r="AS712" s="46"/>
      <c r="AT712" s="58"/>
      <c r="AU712" s="58"/>
      <c r="AV712" s="58"/>
      <c r="AW712" s="58"/>
      <c r="AY712" s="51"/>
      <c r="AZ712" s="51"/>
      <c r="BA712" s="51"/>
      <c r="BB712" s="199"/>
      <c r="BC712" s="199"/>
    </row>
    <row r="713" spans="1:55" ht="65.099999999999994" hidden="1" customHeight="1">
      <c r="A713" s="33">
        <v>696</v>
      </c>
      <c r="B713" s="42"/>
      <c r="C713" s="42"/>
      <c r="D713" s="42"/>
      <c r="E713" s="42"/>
      <c r="F713" s="42"/>
      <c r="G713" s="42"/>
      <c r="H713" s="42"/>
      <c r="I713" s="167"/>
      <c r="J713" s="42"/>
      <c r="K713" s="35"/>
      <c r="L713" s="35"/>
      <c r="M713" s="35"/>
      <c r="N713" s="35"/>
      <c r="O713" s="35"/>
      <c r="P713" s="35"/>
      <c r="Q713" s="35"/>
      <c r="R713" s="43"/>
      <c r="S713" s="43"/>
      <c r="T713" s="42"/>
      <c r="U713" s="42"/>
      <c r="V713" s="36"/>
      <c r="W713" s="36"/>
      <c r="X713" s="49"/>
      <c r="Y713" s="32"/>
      <c r="Z713" s="32"/>
      <c r="AA713" s="35"/>
      <c r="AB713" s="38"/>
      <c r="AC713" s="35"/>
      <c r="AD713" s="35"/>
      <c r="AE713" s="35"/>
      <c r="AF713" s="35"/>
      <c r="AG713" s="50"/>
      <c r="AH713" s="50"/>
      <c r="AI713" s="50"/>
      <c r="AJ713" s="50"/>
      <c r="AK713" s="50"/>
      <c r="AL713" s="79"/>
      <c r="AM713" s="80"/>
      <c r="AN713" s="55"/>
      <c r="AO713" s="58"/>
      <c r="AP713" s="59"/>
      <c r="AQ713" s="59"/>
      <c r="AR713" s="59"/>
      <c r="AS713" s="46"/>
      <c r="AT713" s="58"/>
      <c r="AU713" s="58"/>
      <c r="AV713" s="58"/>
      <c r="AW713" s="58"/>
      <c r="AY713" s="51"/>
      <c r="AZ713" s="51"/>
      <c r="BA713" s="51"/>
      <c r="BB713" s="199"/>
      <c r="BC713" s="199"/>
    </row>
    <row r="714" spans="1:55" ht="65.099999999999994" hidden="1" customHeight="1">
      <c r="A714" s="33">
        <v>697</v>
      </c>
      <c r="B714" s="42"/>
      <c r="C714" s="42"/>
      <c r="D714" s="42"/>
      <c r="E714" s="42"/>
      <c r="F714" s="42"/>
      <c r="G714" s="42"/>
      <c r="H714" s="42"/>
      <c r="I714" s="167"/>
      <c r="J714" s="42"/>
      <c r="K714" s="35"/>
      <c r="L714" s="35"/>
      <c r="M714" s="35"/>
      <c r="N714" s="35"/>
      <c r="O714" s="35"/>
      <c r="P714" s="35"/>
      <c r="Q714" s="35"/>
      <c r="R714" s="43"/>
      <c r="S714" s="43"/>
      <c r="T714" s="42"/>
      <c r="U714" s="42"/>
      <c r="V714" s="36"/>
      <c r="W714" s="36"/>
      <c r="X714" s="49"/>
      <c r="Y714" s="32"/>
      <c r="Z714" s="32"/>
      <c r="AA714" s="35"/>
      <c r="AB714" s="38"/>
      <c r="AC714" s="35"/>
      <c r="AD714" s="35"/>
      <c r="AE714" s="35"/>
      <c r="AF714" s="35"/>
      <c r="AG714" s="50"/>
      <c r="AH714" s="50"/>
      <c r="AI714" s="50"/>
      <c r="AJ714" s="50"/>
      <c r="AK714" s="50"/>
      <c r="AL714" s="79"/>
      <c r="AM714" s="80"/>
      <c r="AN714" s="55"/>
      <c r="AO714" s="58"/>
      <c r="AP714" s="59"/>
      <c r="AQ714" s="59"/>
      <c r="AR714" s="59"/>
      <c r="AS714" s="46"/>
      <c r="AT714" s="58"/>
      <c r="AU714" s="58"/>
      <c r="AV714" s="58"/>
      <c r="AW714" s="58"/>
      <c r="AY714" s="51"/>
      <c r="AZ714" s="51"/>
      <c r="BA714" s="51"/>
      <c r="BB714" s="199"/>
      <c r="BC714" s="199"/>
    </row>
    <row r="715" spans="1:55" ht="65.099999999999994" hidden="1" customHeight="1">
      <c r="A715" s="33">
        <v>698</v>
      </c>
      <c r="B715" s="42"/>
      <c r="C715" s="42"/>
      <c r="D715" s="42"/>
      <c r="E715" s="42"/>
      <c r="F715" s="42"/>
      <c r="G715" s="42"/>
      <c r="H715" s="42"/>
      <c r="I715" s="167"/>
      <c r="J715" s="42"/>
      <c r="K715" s="35"/>
      <c r="L715" s="35"/>
      <c r="M715" s="35"/>
      <c r="N715" s="35"/>
      <c r="O715" s="35"/>
      <c r="P715" s="35"/>
      <c r="Q715" s="35"/>
      <c r="R715" s="43"/>
      <c r="S715" s="43"/>
      <c r="T715" s="42"/>
      <c r="U715" s="42"/>
      <c r="V715" s="36"/>
      <c r="W715" s="36"/>
      <c r="X715" s="49"/>
      <c r="Y715" s="32"/>
      <c r="Z715" s="32"/>
      <c r="AA715" s="35"/>
      <c r="AB715" s="38"/>
      <c r="AC715" s="35"/>
      <c r="AD715" s="35"/>
      <c r="AE715" s="35"/>
      <c r="AF715" s="35"/>
      <c r="AG715" s="50"/>
      <c r="AH715" s="50"/>
      <c r="AI715" s="50"/>
      <c r="AJ715" s="50"/>
      <c r="AK715" s="50"/>
      <c r="AL715" s="79"/>
      <c r="AM715" s="80"/>
      <c r="AN715" s="55"/>
      <c r="AO715" s="58"/>
      <c r="AP715" s="59"/>
      <c r="AQ715" s="59"/>
      <c r="AR715" s="59"/>
      <c r="AS715" s="46"/>
      <c r="AT715" s="58"/>
      <c r="AU715" s="58"/>
      <c r="AV715" s="58"/>
      <c r="AW715" s="58"/>
      <c r="AY715" s="51"/>
      <c r="AZ715" s="51"/>
      <c r="BA715" s="51"/>
      <c r="BB715" s="199"/>
      <c r="BC715" s="199"/>
    </row>
    <row r="716" spans="1:55" ht="65.099999999999994" hidden="1" customHeight="1">
      <c r="A716" s="33">
        <v>699</v>
      </c>
      <c r="B716" s="42"/>
      <c r="C716" s="42"/>
      <c r="D716" s="42"/>
      <c r="E716" s="42"/>
      <c r="F716" s="42"/>
      <c r="G716" s="42"/>
      <c r="H716" s="42"/>
      <c r="I716" s="167"/>
      <c r="J716" s="42"/>
      <c r="K716" s="35"/>
      <c r="L716" s="35"/>
      <c r="M716" s="35"/>
      <c r="N716" s="35"/>
      <c r="O716" s="35"/>
      <c r="P716" s="35"/>
      <c r="Q716" s="35"/>
      <c r="R716" s="43"/>
      <c r="S716" s="43"/>
      <c r="T716" s="42"/>
      <c r="U716" s="42"/>
      <c r="V716" s="36"/>
      <c r="W716" s="36"/>
      <c r="X716" s="49"/>
      <c r="Y716" s="32"/>
      <c r="Z716" s="32"/>
      <c r="AA716" s="35"/>
      <c r="AB716" s="38"/>
      <c r="AC716" s="35"/>
      <c r="AD716" s="35"/>
      <c r="AE716" s="35"/>
      <c r="AF716" s="35"/>
      <c r="AG716" s="50"/>
      <c r="AH716" s="50"/>
      <c r="AI716" s="50"/>
      <c r="AJ716" s="50"/>
      <c r="AK716" s="50"/>
      <c r="AL716" s="79"/>
      <c r="AM716" s="80"/>
      <c r="AN716" s="55"/>
      <c r="AO716" s="58"/>
      <c r="AP716" s="59"/>
      <c r="AQ716" s="59"/>
      <c r="AR716" s="59"/>
      <c r="AS716" s="46"/>
      <c r="AT716" s="58"/>
      <c r="AU716" s="58"/>
      <c r="AV716" s="58"/>
      <c r="AW716" s="58"/>
      <c r="AY716" s="51"/>
      <c r="AZ716" s="51"/>
      <c r="BA716" s="51"/>
      <c r="BB716" s="199"/>
      <c r="BC716" s="199"/>
    </row>
    <row r="717" spans="1:55" ht="65.099999999999994" hidden="1" customHeight="1">
      <c r="A717" s="33">
        <v>700</v>
      </c>
      <c r="B717" s="42"/>
      <c r="C717" s="42"/>
      <c r="D717" s="42"/>
      <c r="E717" s="42"/>
      <c r="F717" s="42"/>
      <c r="G717" s="42"/>
      <c r="H717" s="42"/>
      <c r="I717" s="167"/>
      <c r="J717" s="42"/>
      <c r="K717" s="35"/>
      <c r="L717" s="35"/>
      <c r="M717" s="35"/>
      <c r="N717" s="35"/>
      <c r="O717" s="35"/>
      <c r="P717" s="35"/>
      <c r="Q717" s="35"/>
      <c r="R717" s="43"/>
      <c r="S717" s="43"/>
      <c r="T717" s="42"/>
      <c r="U717" s="42"/>
      <c r="V717" s="36"/>
      <c r="W717" s="36"/>
      <c r="X717" s="49"/>
      <c r="Y717" s="32"/>
      <c r="Z717" s="32"/>
      <c r="AA717" s="35"/>
      <c r="AB717" s="38"/>
      <c r="AC717" s="35"/>
      <c r="AD717" s="35"/>
      <c r="AE717" s="35"/>
      <c r="AF717" s="35"/>
      <c r="AG717" s="50"/>
      <c r="AH717" s="50"/>
      <c r="AI717" s="50"/>
      <c r="AJ717" s="50"/>
      <c r="AK717" s="50"/>
      <c r="AL717" s="79"/>
      <c r="AM717" s="80"/>
      <c r="AN717" s="55"/>
      <c r="AO717" s="58"/>
      <c r="AP717" s="59"/>
      <c r="AQ717" s="59"/>
      <c r="AR717" s="59"/>
      <c r="AS717" s="46"/>
      <c r="AT717" s="58"/>
      <c r="AU717" s="58"/>
      <c r="AV717" s="58"/>
      <c r="AW717" s="58"/>
      <c r="AY717" s="51"/>
      <c r="AZ717" s="51"/>
      <c r="BA717" s="51"/>
      <c r="BB717" s="199"/>
      <c r="BC717" s="199"/>
    </row>
    <row r="718" spans="1:55" ht="65.099999999999994" hidden="1" customHeight="1">
      <c r="A718" s="33">
        <v>701</v>
      </c>
      <c r="B718" s="42"/>
      <c r="C718" s="42"/>
      <c r="D718" s="42"/>
      <c r="E718" s="42"/>
      <c r="F718" s="42"/>
      <c r="G718" s="42"/>
      <c r="H718" s="42"/>
      <c r="I718" s="167"/>
      <c r="J718" s="42"/>
      <c r="K718" s="35"/>
      <c r="L718" s="35"/>
      <c r="M718" s="35"/>
      <c r="N718" s="35"/>
      <c r="O718" s="35"/>
      <c r="P718" s="35"/>
      <c r="Q718" s="35"/>
      <c r="R718" s="43"/>
      <c r="S718" s="43"/>
      <c r="T718" s="42"/>
      <c r="U718" s="42"/>
      <c r="V718" s="36"/>
      <c r="W718" s="36"/>
      <c r="X718" s="49"/>
      <c r="Y718" s="32"/>
      <c r="Z718" s="32"/>
      <c r="AA718" s="35"/>
      <c r="AB718" s="38"/>
      <c r="AC718" s="35"/>
      <c r="AD718" s="35"/>
      <c r="AE718" s="35"/>
      <c r="AF718" s="35"/>
      <c r="AG718" s="50"/>
      <c r="AH718" s="50"/>
      <c r="AI718" s="50"/>
      <c r="AJ718" s="50"/>
      <c r="AK718" s="50"/>
      <c r="AL718" s="79"/>
      <c r="AM718" s="80"/>
      <c r="AN718" s="55"/>
      <c r="AO718" s="58"/>
      <c r="AP718" s="59"/>
      <c r="AQ718" s="59"/>
      <c r="AR718" s="59"/>
      <c r="AS718" s="46"/>
      <c r="AT718" s="58"/>
      <c r="AU718" s="58"/>
      <c r="AV718" s="58"/>
      <c r="AW718" s="58"/>
      <c r="AY718" s="51"/>
      <c r="AZ718" s="51"/>
      <c r="BA718" s="51"/>
      <c r="BB718" s="199"/>
      <c r="BC718" s="199"/>
    </row>
    <row r="719" spans="1:55" ht="65.099999999999994" hidden="1" customHeight="1">
      <c r="A719" s="33">
        <v>702</v>
      </c>
      <c r="B719" s="42"/>
      <c r="C719" s="42"/>
      <c r="D719" s="42"/>
      <c r="E719" s="42"/>
      <c r="F719" s="42"/>
      <c r="G719" s="42"/>
      <c r="H719" s="42"/>
      <c r="I719" s="167"/>
      <c r="J719" s="42"/>
      <c r="K719" s="35"/>
      <c r="L719" s="35"/>
      <c r="M719" s="35"/>
      <c r="N719" s="35"/>
      <c r="O719" s="35"/>
      <c r="P719" s="35"/>
      <c r="Q719" s="35"/>
      <c r="R719" s="43"/>
      <c r="S719" s="43"/>
      <c r="T719" s="42"/>
      <c r="U719" s="42"/>
      <c r="V719" s="36"/>
      <c r="W719" s="36"/>
      <c r="X719" s="49"/>
      <c r="Y719" s="32"/>
      <c r="Z719" s="32"/>
      <c r="AA719" s="35"/>
      <c r="AB719" s="38"/>
      <c r="AC719" s="35"/>
      <c r="AD719" s="35"/>
      <c r="AE719" s="35"/>
      <c r="AF719" s="35"/>
      <c r="AG719" s="50"/>
      <c r="AH719" s="50"/>
      <c r="AI719" s="50"/>
      <c r="AJ719" s="50"/>
      <c r="AK719" s="50"/>
      <c r="AL719" s="79"/>
      <c r="AM719" s="80"/>
      <c r="AN719" s="55"/>
      <c r="AO719" s="58"/>
      <c r="AP719" s="59"/>
      <c r="AQ719" s="59"/>
      <c r="AR719" s="59"/>
      <c r="AS719" s="46"/>
      <c r="AT719" s="58"/>
      <c r="AU719" s="58"/>
      <c r="AV719" s="58"/>
      <c r="AW719" s="58"/>
      <c r="AY719" s="51"/>
      <c r="AZ719" s="51"/>
      <c r="BA719" s="51"/>
      <c r="BB719" s="199"/>
      <c r="BC719" s="199"/>
    </row>
    <row r="720" spans="1:55" ht="65.099999999999994" hidden="1" customHeight="1">
      <c r="A720" s="33">
        <v>703</v>
      </c>
      <c r="B720" s="42"/>
      <c r="C720" s="42"/>
      <c r="D720" s="42"/>
      <c r="E720" s="42"/>
      <c r="F720" s="42"/>
      <c r="G720" s="42"/>
      <c r="H720" s="42"/>
      <c r="I720" s="167"/>
      <c r="J720" s="42"/>
      <c r="K720" s="35"/>
      <c r="L720" s="35"/>
      <c r="M720" s="35"/>
      <c r="N720" s="35"/>
      <c r="O720" s="35"/>
      <c r="P720" s="35"/>
      <c r="Q720" s="35"/>
      <c r="R720" s="43"/>
      <c r="S720" s="43"/>
      <c r="T720" s="42"/>
      <c r="U720" s="42"/>
      <c r="V720" s="36"/>
      <c r="W720" s="36"/>
      <c r="X720" s="49"/>
      <c r="Y720" s="32"/>
      <c r="Z720" s="32"/>
      <c r="AA720" s="35"/>
      <c r="AB720" s="38"/>
      <c r="AC720" s="35"/>
      <c r="AD720" s="35"/>
      <c r="AE720" s="35"/>
      <c r="AF720" s="35"/>
      <c r="AG720" s="50"/>
      <c r="AH720" s="50"/>
      <c r="AI720" s="50"/>
      <c r="AJ720" s="50"/>
      <c r="AK720" s="50"/>
      <c r="AL720" s="79"/>
      <c r="AM720" s="80"/>
      <c r="AN720" s="55"/>
      <c r="AO720" s="58"/>
      <c r="AP720" s="59"/>
      <c r="AQ720" s="59"/>
      <c r="AR720" s="59"/>
      <c r="AS720" s="46"/>
      <c r="AT720" s="58"/>
      <c r="AU720" s="58"/>
      <c r="AV720" s="58"/>
      <c r="AW720" s="58"/>
      <c r="AY720" s="51"/>
      <c r="AZ720" s="51"/>
      <c r="BA720" s="51"/>
      <c r="BB720" s="199"/>
      <c r="BC720" s="199"/>
    </row>
    <row r="721" spans="1:55" ht="65.099999999999994" hidden="1" customHeight="1">
      <c r="A721" s="33">
        <v>704</v>
      </c>
      <c r="B721" s="42"/>
      <c r="C721" s="42"/>
      <c r="D721" s="42"/>
      <c r="E721" s="42"/>
      <c r="F721" s="42"/>
      <c r="G721" s="42"/>
      <c r="H721" s="42"/>
      <c r="I721" s="167"/>
      <c r="J721" s="42"/>
      <c r="K721" s="35"/>
      <c r="L721" s="35"/>
      <c r="M721" s="35"/>
      <c r="N721" s="35"/>
      <c r="O721" s="35"/>
      <c r="P721" s="35"/>
      <c r="Q721" s="35"/>
      <c r="R721" s="43"/>
      <c r="S721" s="43"/>
      <c r="T721" s="42"/>
      <c r="U721" s="42"/>
      <c r="V721" s="36"/>
      <c r="W721" s="36"/>
      <c r="X721" s="49"/>
      <c r="Y721" s="32"/>
      <c r="Z721" s="32"/>
      <c r="AA721" s="35"/>
      <c r="AB721" s="38"/>
      <c r="AC721" s="35"/>
      <c r="AD721" s="35"/>
      <c r="AE721" s="35"/>
      <c r="AF721" s="35"/>
      <c r="AG721" s="50"/>
      <c r="AH721" s="50"/>
      <c r="AI721" s="50"/>
      <c r="AJ721" s="50"/>
      <c r="AK721" s="50"/>
      <c r="AL721" s="79"/>
      <c r="AM721" s="80"/>
      <c r="AN721" s="55"/>
      <c r="AO721" s="58"/>
      <c r="AP721" s="59"/>
      <c r="AQ721" s="59"/>
      <c r="AR721" s="59"/>
      <c r="AS721" s="46"/>
      <c r="AT721" s="58"/>
      <c r="AU721" s="58"/>
      <c r="AV721" s="58"/>
      <c r="AW721" s="58"/>
      <c r="AY721" s="51"/>
      <c r="AZ721" s="51"/>
      <c r="BA721" s="51"/>
      <c r="BB721" s="199"/>
      <c r="BC721" s="199"/>
    </row>
    <row r="722" spans="1:55" ht="65.099999999999994" hidden="1" customHeight="1">
      <c r="A722" s="33">
        <v>705</v>
      </c>
      <c r="B722" s="42"/>
      <c r="C722" s="42"/>
      <c r="D722" s="42"/>
      <c r="E722" s="42"/>
      <c r="F722" s="42"/>
      <c r="G722" s="42"/>
      <c r="H722" s="42"/>
      <c r="I722" s="167"/>
      <c r="J722" s="42"/>
      <c r="K722" s="35"/>
      <c r="L722" s="35"/>
      <c r="M722" s="35"/>
      <c r="N722" s="35"/>
      <c r="O722" s="35"/>
      <c r="P722" s="35"/>
      <c r="Q722" s="35"/>
      <c r="R722" s="43"/>
      <c r="S722" s="43"/>
      <c r="T722" s="42"/>
      <c r="U722" s="42"/>
      <c r="V722" s="36"/>
      <c r="W722" s="36"/>
      <c r="X722" s="49"/>
      <c r="Y722" s="32"/>
      <c r="Z722" s="32"/>
      <c r="AA722" s="35"/>
      <c r="AB722" s="38"/>
      <c r="AC722" s="35"/>
      <c r="AD722" s="35"/>
      <c r="AE722" s="35"/>
      <c r="AF722" s="35"/>
      <c r="AG722" s="50"/>
      <c r="AH722" s="50"/>
      <c r="AI722" s="50"/>
      <c r="AJ722" s="50"/>
      <c r="AK722" s="50"/>
      <c r="AL722" s="79"/>
      <c r="AM722" s="80"/>
      <c r="AN722" s="55"/>
      <c r="AO722" s="58"/>
      <c r="AP722" s="59"/>
      <c r="AQ722" s="59"/>
      <c r="AR722" s="59"/>
      <c r="AS722" s="46"/>
      <c r="AT722" s="58"/>
      <c r="AU722" s="58"/>
      <c r="AV722" s="58"/>
      <c r="AW722" s="58"/>
      <c r="AY722" s="51"/>
      <c r="AZ722" s="51"/>
      <c r="BA722" s="51"/>
      <c r="BB722" s="199"/>
      <c r="BC722" s="199"/>
    </row>
    <row r="723" spans="1:55" ht="65.099999999999994" hidden="1" customHeight="1">
      <c r="A723" s="33">
        <v>706</v>
      </c>
      <c r="B723" s="42"/>
      <c r="C723" s="42"/>
      <c r="D723" s="42"/>
      <c r="E723" s="42"/>
      <c r="F723" s="42"/>
      <c r="G723" s="42"/>
      <c r="H723" s="42"/>
      <c r="I723" s="167"/>
      <c r="J723" s="42"/>
      <c r="K723" s="35"/>
      <c r="L723" s="35"/>
      <c r="M723" s="35"/>
      <c r="N723" s="35"/>
      <c r="O723" s="35"/>
      <c r="P723" s="35"/>
      <c r="Q723" s="35"/>
      <c r="R723" s="43"/>
      <c r="S723" s="43"/>
      <c r="T723" s="42"/>
      <c r="U723" s="42"/>
      <c r="V723" s="36"/>
      <c r="W723" s="36"/>
      <c r="X723" s="49"/>
      <c r="Y723" s="32"/>
      <c r="Z723" s="32"/>
      <c r="AA723" s="35"/>
      <c r="AB723" s="38"/>
      <c r="AC723" s="35"/>
      <c r="AD723" s="35"/>
      <c r="AE723" s="35"/>
      <c r="AF723" s="35"/>
      <c r="AG723" s="50"/>
      <c r="AH723" s="50"/>
      <c r="AI723" s="50"/>
      <c r="AJ723" s="50"/>
      <c r="AK723" s="50"/>
      <c r="AL723" s="79"/>
      <c r="AM723" s="80"/>
      <c r="AN723" s="55"/>
      <c r="AO723" s="58"/>
      <c r="AP723" s="59"/>
      <c r="AQ723" s="59"/>
      <c r="AR723" s="59"/>
      <c r="AS723" s="46"/>
      <c r="AT723" s="58"/>
      <c r="AU723" s="58"/>
      <c r="AV723" s="58"/>
      <c r="AW723" s="58"/>
      <c r="AY723" s="51"/>
      <c r="AZ723" s="51"/>
      <c r="BA723" s="51"/>
      <c r="BB723" s="199"/>
      <c r="BC723" s="199"/>
    </row>
    <row r="724" spans="1:55" ht="65.099999999999994" hidden="1" customHeight="1">
      <c r="A724" s="33">
        <v>707</v>
      </c>
      <c r="B724" s="42"/>
      <c r="C724" s="42"/>
      <c r="D724" s="42"/>
      <c r="E724" s="42"/>
      <c r="F724" s="42"/>
      <c r="G724" s="42"/>
      <c r="H724" s="42"/>
      <c r="I724" s="167"/>
      <c r="J724" s="42"/>
      <c r="K724" s="35"/>
      <c r="L724" s="35"/>
      <c r="M724" s="35"/>
      <c r="N724" s="35"/>
      <c r="O724" s="35"/>
      <c r="P724" s="35"/>
      <c r="Q724" s="35"/>
      <c r="R724" s="43"/>
      <c r="S724" s="43"/>
      <c r="T724" s="42"/>
      <c r="U724" s="42"/>
      <c r="V724" s="36"/>
      <c r="W724" s="36"/>
      <c r="X724" s="49"/>
      <c r="Y724" s="32"/>
      <c r="Z724" s="32"/>
      <c r="AA724" s="35"/>
      <c r="AB724" s="38"/>
      <c r="AC724" s="35"/>
      <c r="AD724" s="35"/>
      <c r="AE724" s="35"/>
      <c r="AF724" s="35"/>
      <c r="AG724" s="50"/>
      <c r="AH724" s="50"/>
      <c r="AI724" s="50"/>
      <c r="AJ724" s="50"/>
      <c r="AK724" s="50"/>
      <c r="AL724" s="79"/>
      <c r="AM724" s="80"/>
      <c r="AN724" s="55"/>
      <c r="AO724" s="58"/>
      <c r="AP724" s="59"/>
      <c r="AQ724" s="59"/>
      <c r="AR724" s="59"/>
      <c r="AS724" s="46"/>
      <c r="AT724" s="58"/>
      <c r="AU724" s="58"/>
      <c r="AV724" s="58"/>
      <c r="AW724" s="58"/>
      <c r="AY724" s="51"/>
      <c r="AZ724" s="51"/>
      <c r="BA724" s="51"/>
      <c r="BB724" s="199"/>
      <c r="BC724" s="199"/>
    </row>
    <row r="725" spans="1:55" ht="65.099999999999994" hidden="1" customHeight="1">
      <c r="A725" s="33">
        <v>708</v>
      </c>
      <c r="B725" s="42"/>
      <c r="C725" s="42"/>
      <c r="D725" s="42"/>
      <c r="E725" s="42"/>
      <c r="F725" s="42"/>
      <c r="G725" s="42"/>
      <c r="H725" s="42"/>
      <c r="I725" s="167"/>
      <c r="J725" s="42"/>
      <c r="K725" s="35"/>
      <c r="L725" s="35"/>
      <c r="M725" s="35"/>
      <c r="N725" s="35"/>
      <c r="O725" s="35"/>
      <c r="P725" s="35"/>
      <c r="Q725" s="35"/>
      <c r="R725" s="43"/>
      <c r="S725" s="43"/>
      <c r="T725" s="42"/>
      <c r="U725" s="42"/>
      <c r="V725" s="36"/>
      <c r="W725" s="36"/>
      <c r="X725" s="49"/>
      <c r="Y725" s="32"/>
      <c r="Z725" s="32"/>
      <c r="AA725" s="35"/>
      <c r="AB725" s="38"/>
      <c r="AC725" s="35"/>
      <c r="AD725" s="35"/>
      <c r="AE725" s="35"/>
      <c r="AF725" s="35"/>
      <c r="AG725" s="50"/>
      <c r="AH725" s="50"/>
      <c r="AI725" s="50"/>
      <c r="AJ725" s="50"/>
      <c r="AK725" s="50"/>
      <c r="AL725" s="79"/>
      <c r="AM725" s="80"/>
      <c r="AN725" s="55"/>
      <c r="AO725" s="58"/>
      <c r="AP725" s="59"/>
      <c r="AQ725" s="59"/>
      <c r="AR725" s="59"/>
      <c r="AS725" s="46"/>
      <c r="AT725" s="58"/>
      <c r="AU725" s="58"/>
      <c r="AV725" s="58"/>
      <c r="AW725" s="58"/>
      <c r="AY725" s="51"/>
      <c r="AZ725" s="51"/>
      <c r="BA725" s="51"/>
      <c r="BB725" s="199"/>
      <c r="BC725" s="199"/>
    </row>
    <row r="726" spans="1:55" ht="65.099999999999994" hidden="1" customHeight="1">
      <c r="A726" s="33">
        <v>709</v>
      </c>
      <c r="B726" s="42"/>
      <c r="C726" s="42"/>
      <c r="D726" s="42"/>
      <c r="E726" s="42"/>
      <c r="F726" s="42"/>
      <c r="G726" s="42"/>
      <c r="H726" s="42"/>
      <c r="I726" s="167"/>
      <c r="J726" s="42"/>
      <c r="K726" s="35"/>
      <c r="L726" s="35"/>
      <c r="M726" s="35"/>
      <c r="N726" s="35"/>
      <c r="O726" s="35"/>
      <c r="P726" s="35"/>
      <c r="Q726" s="35"/>
      <c r="R726" s="43"/>
      <c r="S726" s="43"/>
      <c r="T726" s="42"/>
      <c r="U726" s="42"/>
      <c r="V726" s="36"/>
      <c r="W726" s="36"/>
      <c r="X726" s="49"/>
      <c r="Y726" s="32"/>
      <c r="Z726" s="32"/>
      <c r="AA726" s="35"/>
      <c r="AB726" s="38"/>
      <c r="AC726" s="35"/>
      <c r="AD726" s="35"/>
      <c r="AE726" s="35"/>
      <c r="AF726" s="35"/>
      <c r="AG726" s="50"/>
      <c r="AH726" s="50"/>
      <c r="AI726" s="50"/>
      <c r="AJ726" s="50"/>
      <c r="AK726" s="50"/>
      <c r="AL726" s="79"/>
      <c r="AM726" s="80"/>
      <c r="AN726" s="55"/>
      <c r="AO726" s="58"/>
      <c r="AP726" s="59"/>
      <c r="AQ726" s="59"/>
      <c r="AR726" s="59"/>
      <c r="AS726" s="46"/>
      <c r="AT726" s="58"/>
      <c r="AU726" s="58"/>
      <c r="AV726" s="58"/>
      <c r="AW726" s="58"/>
      <c r="AY726" s="51"/>
      <c r="AZ726" s="51"/>
      <c r="BA726" s="51"/>
      <c r="BB726" s="199"/>
      <c r="BC726" s="199"/>
    </row>
    <row r="727" spans="1:55" ht="65.099999999999994" hidden="1" customHeight="1">
      <c r="A727" s="33">
        <v>710</v>
      </c>
      <c r="B727" s="42"/>
      <c r="C727" s="42"/>
      <c r="D727" s="42"/>
      <c r="E727" s="42"/>
      <c r="F727" s="42"/>
      <c r="G727" s="42"/>
      <c r="H727" s="42"/>
      <c r="I727" s="167"/>
      <c r="J727" s="42"/>
      <c r="K727" s="35"/>
      <c r="L727" s="35"/>
      <c r="M727" s="35"/>
      <c r="N727" s="35"/>
      <c r="O727" s="35"/>
      <c r="P727" s="35"/>
      <c r="Q727" s="35"/>
      <c r="R727" s="43"/>
      <c r="S727" s="43"/>
      <c r="T727" s="42"/>
      <c r="U727" s="42"/>
      <c r="V727" s="36"/>
      <c r="W727" s="36"/>
      <c r="X727" s="49"/>
      <c r="Y727" s="32"/>
      <c r="Z727" s="32"/>
      <c r="AA727" s="35"/>
      <c r="AB727" s="38"/>
      <c r="AC727" s="35"/>
      <c r="AD727" s="35"/>
      <c r="AE727" s="35"/>
      <c r="AF727" s="35"/>
      <c r="AG727" s="50"/>
      <c r="AH727" s="50"/>
      <c r="AI727" s="50"/>
      <c r="AJ727" s="50"/>
      <c r="AK727" s="50"/>
      <c r="AL727" s="79"/>
      <c r="AM727" s="80"/>
      <c r="AN727" s="55"/>
      <c r="AO727" s="58"/>
      <c r="AP727" s="59"/>
      <c r="AQ727" s="59"/>
      <c r="AR727" s="59"/>
      <c r="AS727" s="46"/>
      <c r="AT727" s="58"/>
      <c r="AU727" s="58"/>
      <c r="AV727" s="58"/>
      <c r="AW727" s="58"/>
      <c r="AY727" s="51"/>
      <c r="AZ727" s="51"/>
      <c r="BA727" s="51"/>
      <c r="BB727" s="199"/>
      <c r="BC727" s="199"/>
    </row>
    <row r="728" spans="1:55" ht="65.099999999999994" hidden="1" customHeight="1">
      <c r="A728" s="33">
        <v>711</v>
      </c>
      <c r="B728" s="42"/>
      <c r="C728" s="42"/>
      <c r="D728" s="42"/>
      <c r="E728" s="42"/>
      <c r="F728" s="42"/>
      <c r="G728" s="42"/>
      <c r="H728" s="42"/>
      <c r="I728" s="167"/>
      <c r="J728" s="42"/>
      <c r="K728" s="35"/>
      <c r="L728" s="35"/>
      <c r="M728" s="35"/>
      <c r="N728" s="35"/>
      <c r="O728" s="35"/>
      <c r="P728" s="35"/>
      <c r="Q728" s="35"/>
      <c r="R728" s="43"/>
      <c r="S728" s="43"/>
      <c r="T728" s="42"/>
      <c r="U728" s="42"/>
      <c r="V728" s="36"/>
      <c r="W728" s="36"/>
      <c r="X728" s="49"/>
      <c r="Y728" s="32"/>
      <c r="Z728" s="32"/>
      <c r="AA728" s="35"/>
      <c r="AB728" s="38"/>
      <c r="AC728" s="35"/>
      <c r="AD728" s="35"/>
      <c r="AE728" s="35"/>
      <c r="AF728" s="35"/>
      <c r="AG728" s="50"/>
      <c r="AH728" s="50"/>
      <c r="AI728" s="50"/>
      <c r="AJ728" s="50"/>
      <c r="AK728" s="50"/>
      <c r="AL728" s="79"/>
      <c r="AM728" s="80"/>
      <c r="AN728" s="55"/>
      <c r="AO728" s="58"/>
      <c r="AP728" s="59"/>
      <c r="AQ728" s="59"/>
      <c r="AR728" s="59"/>
      <c r="AS728" s="46"/>
      <c r="AT728" s="58"/>
      <c r="AU728" s="58"/>
      <c r="AV728" s="58"/>
      <c r="AW728" s="58"/>
      <c r="AY728" s="51"/>
      <c r="AZ728" s="51"/>
      <c r="BA728" s="51"/>
      <c r="BB728" s="199"/>
      <c r="BC728" s="199"/>
    </row>
    <row r="729" spans="1:55" ht="65.099999999999994" hidden="1" customHeight="1">
      <c r="A729" s="33">
        <v>712</v>
      </c>
      <c r="B729" s="42"/>
      <c r="C729" s="42"/>
      <c r="D729" s="42"/>
      <c r="E729" s="42"/>
      <c r="F729" s="42"/>
      <c r="G729" s="42"/>
      <c r="H729" s="42"/>
      <c r="I729" s="167"/>
      <c r="J729" s="42"/>
      <c r="K729" s="35"/>
      <c r="L729" s="35"/>
      <c r="M729" s="35"/>
      <c r="N729" s="35"/>
      <c r="O729" s="35"/>
      <c r="P729" s="35"/>
      <c r="Q729" s="35"/>
      <c r="R729" s="43"/>
      <c r="S729" s="43"/>
      <c r="T729" s="42"/>
      <c r="U729" s="42"/>
      <c r="V729" s="36"/>
      <c r="W729" s="36"/>
      <c r="X729" s="49"/>
      <c r="Y729" s="32"/>
      <c r="Z729" s="32"/>
      <c r="AA729" s="35"/>
      <c r="AB729" s="38"/>
      <c r="AC729" s="35"/>
      <c r="AD729" s="35"/>
      <c r="AE729" s="35"/>
      <c r="AF729" s="35"/>
      <c r="AG729" s="50"/>
      <c r="AH729" s="50"/>
      <c r="AI729" s="50"/>
      <c r="AJ729" s="50"/>
      <c r="AK729" s="50"/>
      <c r="AL729" s="79"/>
      <c r="AM729" s="80"/>
      <c r="AN729" s="55"/>
      <c r="AO729" s="58"/>
      <c r="AP729" s="59"/>
      <c r="AQ729" s="59"/>
      <c r="AR729" s="59"/>
      <c r="AS729" s="46"/>
      <c r="AT729" s="58"/>
      <c r="AU729" s="58"/>
      <c r="AV729" s="58"/>
      <c r="AW729" s="58"/>
      <c r="AY729" s="51"/>
      <c r="AZ729" s="51"/>
      <c r="BA729" s="51"/>
      <c r="BB729" s="199"/>
      <c r="BC729" s="199"/>
    </row>
    <row r="730" spans="1:55" ht="65.099999999999994" hidden="1" customHeight="1">
      <c r="A730" s="33">
        <v>713</v>
      </c>
      <c r="B730" s="42"/>
      <c r="C730" s="42"/>
      <c r="D730" s="42"/>
      <c r="E730" s="42"/>
      <c r="F730" s="42"/>
      <c r="G730" s="42"/>
      <c r="H730" s="42"/>
      <c r="I730" s="167"/>
      <c r="J730" s="42"/>
      <c r="K730" s="35"/>
      <c r="L730" s="35"/>
      <c r="M730" s="35"/>
      <c r="N730" s="35"/>
      <c r="O730" s="35"/>
      <c r="P730" s="35"/>
      <c r="Q730" s="35"/>
      <c r="R730" s="43"/>
      <c r="S730" s="43"/>
      <c r="T730" s="42"/>
      <c r="U730" s="42"/>
      <c r="V730" s="36"/>
      <c r="W730" s="36"/>
      <c r="X730" s="49"/>
      <c r="Y730" s="32"/>
      <c r="Z730" s="32"/>
      <c r="AA730" s="35"/>
      <c r="AB730" s="38"/>
      <c r="AC730" s="35"/>
      <c r="AD730" s="35"/>
      <c r="AE730" s="35"/>
      <c r="AF730" s="35"/>
      <c r="AG730" s="50"/>
      <c r="AH730" s="50"/>
      <c r="AI730" s="50"/>
      <c r="AJ730" s="50"/>
      <c r="AK730" s="50"/>
      <c r="AL730" s="79"/>
      <c r="AM730" s="80"/>
      <c r="AN730" s="55"/>
      <c r="AO730" s="58"/>
      <c r="AP730" s="59"/>
      <c r="AQ730" s="59"/>
      <c r="AR730" s="59"/>
      <c r="AS730" s="46"/>
      <c r="AT730" s="58"/>
      <c r="AU730" s="58"/>
      <c r="AV730" s="58"/>
      <c r="AW730" s="58"/>
      <c r="AY730" s="51"/>
      <c r="AZ730" s="51"/>
      <c r="BA730" s="51"/>
      <c r="BB730" s="199"/>
      <c r="BC730" s="199"/>
    </row>
    <row r="731" spans="1:55" ht="65.099999999999994" hidden="1" customHeight="1">
      <c r="A731" s="33">
        <v>714</v>
      </c>
      <c r="B731" s="42"/>
      <c r="C731" s="42"/>
      <c r="D731" s="42"/>
      <c r="E731" s="42"/>
      <c r="F731" s="42"/>
      <c r="G731" s="42"/>
      <c r="H731" s="42"/>
      <c r="I731" s="167"/>
      <c r="J731" s="42"/>
      <c r="K731" s="35"/>
      <c r="L731" s="35"/>
      <c r="M731" s="35"/>
      <c r="N731" s="35"/>
      <c r="O731" s="35"/>
      <c r="P731" s="35"/>
      <c r="Q731" s="35"/>
      <c r="R731" s="43"/>
      <c r="S731" s="43"/>
      <c r="T731" s="42"/>
      <c r="U731" s="42"/>
      <c r="V731" s="36"/>
      <c r="W731" s="36"/>
      <c r="X731" s="49"/>
      <c r="Y731" s="32"/>
      <c r="Z731" s="32"/>
      <c r="AA731" s="35"/>
      <c r="AB731" s="38"/>
      <c r="AC731" s="35"/>
      <c r="AD731" s="35"/>
      <c r="AE731" s="35"/>
      <c r="AF731" s="35"/>
      <c r="AG731" s="50"/>
      <c r="AH731" s="50"/>
      <c r="AI731" s="50"/>
      <c r="AJ731" s="50"/>
      <c r="AK731" s="50"/>
      <c r="AL731" s="79"/>
      <c r="AM731" s="80"/>
      <c r="AN731" s="55"/>
      <c r="AO731" s="58"/>
      <c r="AP731" s="59"/>
      <c r="AQ731" s="59"/>
      <c r="AR731" s="59"/>
      <c r="AS731" s="46"/>
      <c r="AT731" s="58"/>
      <c r="AU731" s="58"/>
      <c r="AV731" s="58"/>
      <c r="AW731" s="58"/>
      <c r="AY731" s="51"/>
      <c r="AZ731" s="51"/>
      <c r="BA731" s="51"/>
      <c r="BB731" s="199"/>
      <c r="BC731" s="199"/>
    </row>
    <row r="732" spans="1:55" ht="65.099999999999994" hidden="1" customHeight="1">
      <c r="A732" s="33">
        <v>715</v>
      </c>
      <c r="B732" s="42"/>
      <c r="C732" s="42"/>
      <c r="D732" s="42"/>
      <c r="E732" s="42"/>
      <c r="F732" s="42"/>
      <c r="G732" s="42"/>
      <c r="H732" s="42"/>
      <c r="I732" s="167"/>
      <c r="J732" s="42"/>
      <c r="K732" s="35"/>
      <c r="L732" s="35"/>
      <c r="M732" s="35"/>
      <c r="N732" s="35"/>
      <c r="O732" s="35"/>
      <c r="P732" s="35"/>
      <c r="Q732" s="35"/>
      <c r="R732" s="43"/>
      <c r="S732" s="43"/>
      <c r="T732" s="42"/>
      <c r="U732" s="42"/>
      <c r="V732" s="36"/>
      <c r="W732" s="36"/>
      <c r="X732" s="49"/>
      <c r="Y732" s="32"/>
      <c r="Z732" s="32"/>
      <c r="AA732" s="35"/>
      <c r="AB732" s="38"/>
      <c r="AC732" s="35"/>
      <c r="AD732" s="35"/>
      <c r="AE732" s="35"/>
      <c r="AF732" s="35"/>
      <c r="AG732" s="50"/>
      <c r="AH732" s="50"/>
      <c r="AI732" s="50"/>
      <c r="AJ732" s="50"/>
      <c r="AK732" s="50"/>
      <c r="AL732" s="79"/>
      <c r="AM732" s="80"/>
      <c r="AN732" s="55"/>
      <c r="AO732" s="58"/>
      <c r="AP732" s="59"/>
      <c r="AQ732" s="59"/>
      <c r="AR732" s="59"/>
      <c r="AS732" s="46"/>
      <c r="AT732" s="58"/>
      <c r="AU732" s="58"/>
      <c r="AV732" s="58"/>
      <c r="AW732" s="58"/>
      <c r="AY732" s="51"/>
      <c r="AZ732" s="51"/>
      <c r="BA732" s="51"/>
      <c r="BB732" s="199"/>
      <c r="BC732" s="199"/>
    </row>
    <row r="733" spans="1:55" ht="65.099999999999994" hidden="1" customHeight="1">
      <c r="A733" s="33">
        <v>716</v>
      </c>
      <c r="B733" s="42"/>
      <c r="C733" s="42"/>
      <c r="D733" s="42"/>
      <c r="E733" s="42"/>
      <c r="F733" s="42"/>
      <c r="G733" s="42"/>
      <c r="H733" s="42"/>
      <c r="I733" s="167"/>
      <c r="J733" s="42"/>
      <c r="K733" s="35"/>
      <c r="L733" s="35"/>
      <c r="M733" s="35"/>
      <c r="N733" s="35"/>
      <c r="O733" s="35"/>
      <c r="P733" s="35"/>
      <c r="Q733" s="35"/>
      <c r="R733" s="43"/>
      <c r="S733" s="43"/>
      <c r="T733" s="42"/>
      <c r="U733" s="42"/>
      <c r="V733" s="36"/>
      <c r="W733" s="36"/>
      <c r="X733" s="49"/>
      <c r="Y733" s="32"/>
      <c r="Z733" s="32"/>
      <c r="AA733" s="35"/>
      <c r="AB733" s="38"/>
      <c r="AC733" s="35"/>
      <c r="AD733" s="35"/>
      <c r="AE733" s="35"/>
      <c r="AF733" s="35"/>
      <c r="AG733" s="50"/>
      <c r="AH733" s="50"/>
      <c r="AI733" s="50"/>
      <c r="AJ733" s="50"/>
      <c r="AK733" s="50"/>
      <c r="AL733" s="79"/>
      <c r="AM733" s="80"/>
      <c r="AN733" s="55"/>
      <c r="AO733" s="58"/>
      <c r="AP733" s="59"/>
      <c r="AQ733" s="59"/>
      <c r="AR733" s="59"/>
      <c r="AS733" s="46"/>
      <c r="AT733" s="58"/>
      <c r="AU733" s="58"/>
      <c r="AV733" s="58"/>
      <c r="AW733" s="58"/>
      <c r="AY733" s="51"/>
      <c r="AZ733" s="51"/>
      <c r="BA733" s="51"/>
      <c r="BB733" s="199"/>
      <c r="BC733" s="199"/>
    </row>
    <row r="734" spans="1:55" ht="65.099999999999994" hidden="1" customHeight="1">
      <c r="A734" s="33">
        <v>717</v>
      </c>
      <c r="B734" s="42"/>
      <c r="C734" s="42"/>
      <c r="D734" s="42"/>
      <c r="E734" s="42"/>
      <c r="F734" s="42"/>
      <c r="G734" s="42"/>
      <c r="H734" s="42"/>
      <c r="I734" s="167"/>
      <c r="J734" s="42"/>
      <c r="K734" s="35"/>
      <c r="L734" s="35"/>
      <c r="M734" s="35"/>
      <c r="N734" s="35"/>
      <c r="O734" s="35"/>
      <c r="P734" s="35"/>
      <c r="Q734" s="35"/>
      <c r="R734" s="43"/>
      <c r="S734" s="43"/>
      <c r="T734" s="42"/>
      <c r="U734" s="42"/>
      <c r="V734" s="36"/>
      <c r="W734" s="36"/>
      <c r="X734" s="49"/>
      <c r="Y734" s="32"/>
      <c r="Z734" s="32"/>
      <c r="AA734" s="35"/>
      <c r="AB734" s="38"/>
      <c r="AC734" s="35"/>
      <c r="AD734" s="35"/>
      <c r="AE734" s="35"/>
      <c r="AF734" s="35"/>
      <c r="AG734" s="50"/>
      <c r="AH734" s="50"/>
      <c r="AI734" s="50"/>
      <c r="AJ734" s="50"/>
      <c r="AK734" s="50"/>
      <c r="AL734" s="79"/>
      <c r="AM734" s="80"/>
      <c r="AN734" s="55"/>
      <c r="AO734" s="58"/>
      <c r="AP734" s="59"/>
      <c r="AQ734" s="59"/>
      <c r="AR734" s="59"/>
      <c r="AS734" s="46"/>
      <c r="AT734" s="58"/>
      <c r="AU734" s="58"/>
      <c r="AV734" s="58"/>
      <c r="AW734" s="58"/>
      <c r="AY734" s="51"/>
      <c r="AZ734" s="51"/>
      <c r="BA734" s="51"/>
      <c r="BB734" s="199"/>
      <c r="BC734" s="199"/>
    </row>
    <row r="735" spans="1:55" ht="65.099999999999994" hidden="1" customHeight="1">
      <c r="A735" s="33">
        <v>718</v>
      </c>
      <c r="B735" s="42"/>
      <c r="C735" s="42"/>
      <c r="D735" s="42"/>
      <c r="E735" s="42"/>
      <c r="F735" s="42"/>
      <c r="G735" s="42"/>
      <c r="H735" s="42"/>
      <c r="I735" s="167"/>
      <c r="J735" s="42"/>
      <c r="K735" s="35"/>
      <c r="L735" s="35"/>
      <c r="M735" s="35"/>
      <c r="N735" s="35"/>
      <c r="O735" s="35"/>
      <c r="P735" s="35"/>
      <c r="Q735" s="35"/>
      <c r="R735" s="43"/>
      <c r="S735" s="43"/>
      <c r="T735" s="42"/>
      <c r="U735" s="42"/>
      <c r="V735" s="36"/>
      <c r="W735" s="36"/>
      <c r="X735" s="49"/>
      <c r="Y735" s="32"/>
      <c r="Z735" s="32"/>
      <c r="AA735" s="35"/>
      <c r="AB735" s="38"/>
      <c r="AC735" s="35"/>
      <c r="AD735" s="35"/>
      <c r="AE735" s="35"/>
      <c r="AF735" s="35"/>
      <c r="AG735" s="50"/>
      <c r="AH735" s="50"/>
      <c r="AI735" s="50"/>
      <c r="AJ735" s="50"/>
      <c r="AK735" s="50"/>
      <c r="AL735" s="79"/>
      <c r="AM735" s="80"/>
      <c r="AN735" s="55"/>
      <c r="AO735" s="58"/>
      <c r="AP735" s="59"/>
      <c r="AQ735" s="59"/>
      <c r="AR735" s="59"/>
      <c r="AS735" s="46"/>
      <c r="AT735" s="58"/>
      <c r="AU735" s="58"/>
      <c r="AV735" s="58"/>
      <c r="AW735" s="58"/>
      <c r="AY735" s="51"/>
      <c r="AZ735" s="51"/>
      <c r="BA735" s="51"/>
      <c r="BB735" s="199"/>
      <c r="BC735" s="199"/>
    </row>
    <row r="736" spans="1:55" ht="65.099999999999994" hidden="1" customHeight="1">
      <c r="A736" s="33">
        <v>719</v>
      </c>
      <c r="B736" s="42"/>
      <c r="C736" s="42"/>
      <c r="D736" s="42"/>
      <c r="E736" s="42"/>
      <c r="F736" s="42"/>
      <c r="G736" s="42"/>
      <c r="H736" s="42"/>
      <c r="I736" s="167"/>
      <c r="J736" s="42"/>
      <c r="K736" s="35"/>
      <c r="L736" s="35"/>
      <c r="M736" s="35"/>
      <c r="N736" s="35"/>
      <c r="O736" s="35"/>
      <c r="P736" s="35"/>
      <c r="Q736" s="35"/>
      <c r="R736" s="43"/>
      <c r="S736" s="43"/>
      <c r="T736" s="42"/>
      <c r="U736" s="42"/>
      <c r="V736" s="36"/>
      <c r="W736" s="36"/>
      <c r="X736" s="49"/>
      <c r="Y736" s="32"/>
      <c r="Z736" s="32"/>
      <c r="AA736" s="35"/>
      <c r="AB736" s="38"/>
      <c r="AC736" s="35"/>
      <c r="AD736" s="35"/>
      <c r="AE736" s="35"/>
      <c r="AF736" s="35"/>
      <c r="AG736" s="50"/>
      <c r="AH736" s="50"/>
      <c r="AI736" s="50"/>
      <c r="AJ736" s="50"/>
      <c r="AK736" s="50"/>
      <c r="AL736" s="79"/>
      <c r="AM736" s="80"/>
      <c r="AN736" s="55"/>
      <c r="AO736" s="58"/>
      <c r="AP736" s="59"/>
      <c r="AQ736" s="59"/>
      <c r="AR736" s="59"/>
      <c r="AS736" s="46"/>
      <c r="AT736" s="58"/>
      <c r="AU736" s="58"/>
      <c r="AV736" s="58"/>
      <c r="AW736" s="58"/>
      <c r="AY736" s="51"/>
      <c r="AZ736" s="51"/>
      <c r="BA736" s="51"/>
      <c r="BB736" s="199"/>
      <c r="BC736" s="199"/>
    </row>
    <row r="737" spans="1:55" ht="65.099999999999994" hidden="1" customHeight="1">
      <c r="A737" s="33">
        <v>720</v>
      </c>
      <c r="B737" s="42"/>
      <c r="C737" s="42"/>
      <c r="D737" s="42"/>
      <c r="E737" s="42"/>
      <c r="F737" s="42"/>
      <c r="G737" s="42"/>
      <c r="H737" s="42"/>
      <c r="I737" s="167"/>
      <c r="J737" s="42"/>
      <c r="K737" s="35"/>
      <c r="L737" s="35"/>
      <c r="M737" s="35"/>
      <c r="N737" s="35"/>
      <c r="O737" s="35"/>
      <c r="P737" s="35"/>
      <c r="Q737" s="35"/>
      <c r="R737" s="43"/>
      <c r="S737" s="43"/>
      <c r="T737" s="42"/>
      <c r="U737" s="42"/>
      <c r="V737" s="36"/>
      <c r="W737" s="36"/>
      <c r="X737" s="49"/>
      <c r="Y737" s="32"/>
      <c r="Z737" s="32"/>
      <c r="AA737" s="35"/>
      <c r="AB737" s="38"/>
      <c r="AC737" s="35"/>
      <c r="AD737" s="35"/>
      <c r="AE737" s="35"/>
      <c r="AF737" s="35"/>
      <c r="AG737" s="50"/>
      <c r="AH737" s="50"/>
      <c r="AI737" s="50"/>
      <c r="AJ737" s="50"/>
      <c r="AK737" s="50"/>
      <c r="AL737" s="79"/>
      <c r="AM737" s="80"/>
      <c r="AN737" s="55"/>
      <c r="AO737" s="58"/>
      <c r="AP737" s="59"/>
      <c r="AQ737" s="59"/>
      <c r="AR737" s="59"/>
      <c r="AS737" s="46"/>
      <c r="AT737" s="58"/>
      <c r="AU737" s="58"/>
      <c r="AV737" s="58"/>
      <c r="AW737" s="58"/>
      <c r="AY737" s="51"/>
      <c r="AZ737" s="51"/>
      <c r="BA737" s="51"/>
      <c r="BB737" s="199"/>
      <c r="BC737" s="199"/>
    </row>
    <row r="738" spans="1:55" ht="65.099999999999994" hidden="1" customHeight="1">
      <c r="A738" s="33">
        <v>721</v>
      </c>
      <c r="B738" s="42"/>
      <c r="C738" s="42"/>
      <c r="D738" s="42"/>
      <c r="E738" s="42"/>
      <c r="F738" s="42"/>
      <c r="G738" s="42"/>
      <c r="H738" s="42"/>
      <c r="I738" s="167"/>
      <c r="J738" s="42"/>
      <c r="K738" s="35"/>
      <c r="L738" s="35"/>
      <c r="M738" s="35"/>
      <c r="N738" s="35"/>
      <c r="O738" s="35"/>
      <c r="P738" s="35"/>
      <c r="Q738" s="35"/>
      <c r="R738" s="43"/>
      <c r="S738" s="43"/>
      <c r="T738" s="42"/>
      <c r="U738" s="42"/>
      <c r="V738" s="36"/>
      <c r="W738" s="36"/>
      <c r="X738" s="49"/>
      <c r="Y738" s="32"/>
      <c r="Z738" s="32"/>
      <c r="AA738" s="35"/>
      <c r="AB738" s="38"/>
      <c r="AC738" s="35"/>
      <c r="AD738" s="35"/>
      <c r="AE738" s="35"/>
      <c r="AF738" s="35"/>
      <c r="AG738" s="50"/>
      <c r="AH738" s="50"/>
      <c r="AI738" s="50"/>
      <c r="AJ738" s="50"/>
      <c r="AK738" s="50"/>
      <c r="AL738" s="79"/>
      <c r="AM738" s="80"/>
      <c r="AN738" s="55"/>
      <c r="AO738" s="58"/>
      <c r="AP738" s="59"/>
      <c r="AQ738" s="59"/>
      <c r="AR738" s="59"/>
      <c r="AS738" s="46"/>
      <c r="AT738" s="58"/>
      <c r="AU738" s="58"/>
      <c r="AV738" s="58"/>
      <c r="AW738" s="58"/>
      <c r="AY738" s="51"/>
      <c r="AZ738" s="51"/>
      <c r="BA738" s="51"/>
      <c r="BB738" s="199"/>
      <c r="BC738" s="199"/>
    </row>
    <row r="739" spans="1:55" ht="65.099999999999994" hidden="1" customHeight="1">
      <c r="A739" s="33">
        <v>722</v>
      </c>
      <c r="B739" s="42"/>
      <c r="C739" s="42"/>
      <c r="D739" s="42"/>
      <c r="E739" s="42"/>
      <c r="F739" s="42"/>
      <c r="G739" s="42"/>
      <c r="H739" s="42"/>
      <c r="I739" s="167"/>
      <c r="J739" s="42"/>
      <c r="K739" s="35"/>
      <c r="L739" s="35"/>
      <c r="M739" s="35"/>
      <c r="N739" s="35"/>
      <c r="O739" s="35"/>
      <c r="P739" s="35"/>
      <c r="Q739" s="35"/>
      <c r="R739" s="43"/>
      <c r="S739" s="43"/>
      <c r="T739" s="42"/>
      <c r="U739" s="42"/>
      <c r="V739" s="36"/>
      <c r="W739" s="36"/>
      <c r="X739" s="49"/>
      <c r="Y739" s="32"/>
      <c r="Z739" s="32"/>
      <c r="AA739" s="35"/>
      <c r="AB739" s="38"/>
      <c r="AC739" s="35"/>
      <c r="AD739" s="35"/>
      <c r="AE739" s="35"/>
      <c r="AF739" s="35"/>
      <c r="AG739" s="50"/>
      <c r="AH739" s="50"/>
      <c r="AI739" s="50"/>
      <c r="AJ739" s="50"/>
      <c r="AK739" s="50"/>
      <c r="AL739" s="79"/>
      <c r="AM739" s="80"/>
      <c r="AN739" s="55"/>
      <c r="AO739" s="58"/>
      <c r="AP739" s="59"/>
      <c r="AQ739" s="59"/>
      <c r="AR739" s="59"/>
      <c r="AS739" s="46"/>
      <c r="AT739" s="58"/>
      <c r="AU739" s="58"/>
      <c r="AV739" s="58"/>
      <c r="AW739" s="58"/>
      <c r="AY739" s="51"/>
      <c r="AZ739" s="51"/>
      <c r="BA739" s="51"/>
      <c r="BB739" s="199"/>
      <c r="BC739" s="199"/>
    </row>
    <row r="740" spans="1:55" ht="65.099999999999994" hidden="1" customHeight="1">
      <c r="A740" s="33">
        <v>723</v>
      </c>
      <c r="B740" s="42"/>
      <c r="C740" s="42"/>
      <c r="D740" s="42"/>
      <c r="E740" s="42"/>
      <c r="F740" s="42"/>
      <c r="G740" s="42"/>
      <c r="H740" s="42"/>
      <c r="I740" s="167"/>
      <c r="J740" s="42"/>
      <c r="K740" s="35"/>
      <c r="L740" s="35"/>
      <c r="M740" s="35"/>
      <c r="N740" s="35"/>
      <c r="O740" s="35"/>
      <c r="P740" s="35"/>
      <c r="Q740" s="35"/>
      <c r="R740" s="43"/>
      <c r="S740" s="43"/>
      <c r="T740" s="42"/>
      <c r="U740" s="42"/>
      <c r="V740" s="36"/>
      <c r="W740" s="36"/>
      <c r="X740" s="49"/>
      <c r="Y740" s="32"/>
      <c r="Z740" s="32"/>
      <c r="AA740" s="35"/>
      <c r="AB740" s="38"/>
      <c r="AC740" s="35"/>
      <c r="AD740" s="35"/>
      <c r="AE740" s="35"/>
      <c r="AF740" s="35"/>
      <c r="AG740" s="50"/>
      <c r="AH740" s="50"/>
      <c r="AI740" s="50"/>
      <c r="AJ740" s="50"/>
      <c r="AK740" s="50"/>
      <c r="AL740" s="79"/>
      <c r="AM740" s="80"/>
      <c r="AN740" s="55"/>
      <c r="AO740" s="58"/>
      <c r="AP740" s="59"/>
      <c r="AQ740" s="59"/>
      <c r="AR740" s="59"/>
      <c r="AS740" s="46"/>
      <c r="AT740" s="58"/>
      <c r="AU740" s="58"/>
      <c r="AV740" s="58"/>
      <c r="AW740" s="58"/>
      <c r="AY740" s="51"/>
      <c r="AZ740" s="51"/>
      <c r="BA740" s="51"/>
      <c r="BB740" s="199"/>
      <c r="BC740" s="199"/>
    </row>
    <row r="741" spans="1:55" ht="65.099999999999994" hidden="1" customHeight="1">
      <c r="A741" s="33">
        <v>724</v>
      </c>
      <c r="B741" s="42"/>
      <c r="C741" s="42"/>
      <c r="D741" s="42"/>
      <c r="E741" s="42"/>
      <c r="F741" s="42"/>
      <c r="G741" s="42"/>
      <c r="H741" s="42"/>
      <c r="I741" s="167"/>
      <c r="J741" s="42"/>
      <c r="K741" s="35"/>
      <c r="L741" s="35"/>
      <c r="M741" s="35"/>
      <c r="N741" s="35"/>
      <c r="O741" s="35"/>
      <c r="P741" s="35"/>
      <c r="Q741" s="35"/>
      <c r="R741" s="43"/>
      <c r="S741" s="43"/>
      <c r="T741" s="42"/>
      <c r="U741" s="42"/>
      <c r="V741" s="36"/>
      <c r="W741" s="36"/>
      <c r="X741" s="49"/>
      <c r="Y741" s="32"/>
      <c r="Z741" s="32"/>
      <c r="AA741" s="35"/>
      <c r="AB741" s="38"/>
      <c r="AC741" s="35"/>
      <c r="AD741" s="35"/>
      <c r="AE741" s="35"/>
      <c r="AF741" s="35"/>
      <c r="AG741" s="50"/>
      <c r="AH741" s="50"/>
      <c r="AI741" s="50"/>
      <c r="AJ741" s="50"/>
      <c r="AK741" s="50"/>
      <c r="AL741" s="79"/>
      <c r="AM741" s="80"/>
      <c r="AN741" s="55"/>
      <c r="AO741" s="58"/>
      <c r="AP741" s="59"/>
      <c r="AQ741" s="59"/>
      <c r="AR741" s="59"/>
      <c r="AS741" s="46"/>
      <c r="AT741" s="58"/>
      <c r="AU741" s="58"/>
      <c r="AV741" s="58"/>
      <c r="AW741" s="58"/>
      <c r="AY741" s="51"/>
      <c r="AZ741" s="51"/>
      <c r="BA741" s="51"/>
      <c r="BB741" s="199"/>
      <c r="BC741" s="199"/>
    </row>
    <row r="742" spans="1:55" ht="65.099999999999994" hidden="1" customHeight="1">
      <c r="A742" s="33">
        <v>725</v>
      </c>
      <c r="B742" s="42"/>
      <c r="C742" s="42"/>
      <c r="D742" s="42"/>
      <c r="E742" s="42"/>
      <c r="F742" s="42"/>
      <c r="G742" s="42"/>
      <c r="H742" s="42"/>
      <c r="I742" s="167"/>
      <c r="J742" s="42"/>
      <c r="K742" s="35"/>
      <c r="L742" s="35"/>
      <c r="M742" s="35"/>
      <c r="N742" s="35"/>
      <c r="O742" s="35"/>
      <c r="P742" s="35"/>
      <c r="Q742" s="35"/>
      <c r="R742" s="43"/>
      <c r="S742" s="43"/>
      <c r="T742" s="42"/>
      <c r="U742" s="42"/>
      <c r="V742" s="36"/>
      <c r="W742" s="36"/>
      <c r="X742" s="49"/>
      <c r="Y742" s="32"/>
      <c r="Z742" s="32"/>
      <c r="AA742" s="35"/>
      <c r="AB742" s="38"/>
      <c r="AC742" s="35"/>
      <c r="AD742" s="35"/>
      <c r="AE742" s="35"/>
      <c r="AF742" s="35"/>
      <c r="AG742" s="50"/>
      <c r="AH742" s="50"/>
      <c r="AI742" s="50"/>
      <c r="AJ742" s="50"/>
      <c r="AK742" s="50"/>
      <c r="AL742" s="79"/>
      <c r="AM742" s="80"/>
      <c r="AN742" s="55"/>
      <c r="AO742" s="58"/>
      <c r="AP742" s="59"/>
      <c r="AQ742" s="59"/>
      <c r="AR742" s="59"/>
      <c r="AS742" s="46"/>
      <c r="AT742" s="58"/>
      <c r="AU742" s="58"/>
      <c r="AV742" s="58"/>
      <c r="AW742" s="58"/>
      <c r="AY742" s="51"/>
      <c r="AZ742" s="51"/>
      <c r="BA742" s="51"/>
      <c r="BB742" s="199"/>
      <c r="BC742" s="199"/>
    </row>
    <row r="743" spans="1:55" ht="65.099999999999994" hidden="1" customHeight="1">
      <c r="A743" s="33">
        <v>726</v>
      </c>
      <c r="B743" s="42"/>
      <c r="C743" s="42"/>
      <c r="D743" s="42"/>
      <c r="E743" s="42"/>
      <c r="F743" s="42"/>
      <c r="G743" s="42"/>
      <c r="H743" s="42"/>
      <c r="I743" s="167"/>
      <c r="J743" s="42"/>
      <c r="K743" s="35"/>
      <c r="L743" s="35"/>
      <c r="M743" s="35"/>
      <c r="N743" s="35"/>
      <c r="O743" s="35"/>
      <c r="P743" s="35"/>
      <c r="Q743" s="35"/>
      <c r="R743" s="43"/>
      <c r="S743" s="43"/>
      <c r="T743" s="42"/>
      <c r="U743" s="42"/>
      <c r="V743" s="36"/>
      <c r="W743" s="36"/>
      <c r="X743" s="49"/>
      <c r="Y743" s="32"/>
      <c r="Z743" s="32"/>
      <c r="AA743" s="35"/>
      <c r="AB743" s="38"/>
      <c r="AC743" s="35"/>
      <c r="AD743" s="35"/>
      <c r="AE743" s="35"/>
      <c r="AF743" s="35"/>
      <c r="AG743" s="50"/>
      <c r="AH743" s="50"/>
      <c r="AI743" s="50"/>
      <c r="AJ743" s="50"/>
      <c r="AK743" s="50"/>
      <c r="AL743" s="79"/>
      <c r="AM743" s="80"/>
      <c r="AN743" s="55"/>
      <c r="AO743" s="58"/>
      <c r="AP743" s="59"/>
      <c r="AQ743" s="59"/>
      <c r="AR743" s="59"/>
      <c r="AS743" s="46"/>
      <c r="AT743" s="58"/>
      <c r="AU743" s="58"/>
      <c r="AV743" s="58"/>
      <c r="AW743" s="58"/>
      <c r="AY743" s="51"/>
      <c r="AZ743" s="51"/>
      <c r="BA743" s="51"/>
      <c r="BB743" s="199"/>
      <c r="BC743" s="199"/>
    </row>
    <row r="744" spans="1:55" ht="65.099999999999994" hidden="1" customHeight="1">
      <c r="A744" s="33">
        <v>727</v>
      </c>
      <c r="B744" s="42"/>
      <c r="C744" s="42"/>
      <c r="D744" s="42"/>
      <c r="E744" s="42"/>
      <c r="F744" s="42"/>
      <c r="G744" s="42"/>
      <c r="H744" s="42"/>
      <c r="I744" s="167"/>
      <c r="J744" s="42"/>
      <c r="K744" s="35"/>
      <c r="L744" s="35"/>
      <c r="M744" s="35"/>
      <c r="N744" s="35"/>
      <c r="O744" s="35"/>
      <c r="P744" s="35"/>
      <c r="Q744" s="35"/>
      <c r="R744" s="43"/>
      <c r="S744" s="43"/>
      <c r="T744" s="42"/>
      <c r="U744" s="42"/>
      <c r="V744" s="36"/>
      <c r="W744" s="36"/>
      <c r="X744" s="49"/>
      <c r="Y744" s="32"/>
      <c r="Z744" s="32"/>
      <c r="AA744" s="35"/>
      <c r="AB744" s="38"/>
      <c r="AC744" s="35"/>
      <c r="AD744" s="35"/>
      <c r="AE744" s="35"/>
      <c r="AF744" s="35"/>
      <c r="AG744" s="50"/>
      <c r="AH744" s="50"/>
      <c r="AI744" s="50"/>
      <c r="AJ744" s="50"/>
      <c r="AK744" s="50"/>
      <c r="AL744" s="79"/>
      <c r="AM744" s="80"/>
      <c r="AN744" s="55"/>
      <c r="AO744" s="58"/>
      <c r="AP744" s="59"/>
      <c r="AQ744" s="59"/>
      <c r="AR744" s="59"/>
      <c r="AS744" s="46"/>
      <c r="AT744" s="58"/>
      <c r="AU744" s="58"/>
      <c r="AV744" s="58"/>
      <c r="AW744" s="58"/>
      <c r="AY744" s="51"/>
      <c r="AZ744" s="51"/>
      <c r="BA744" s="51"/>
      <c r="BB744" s="199"/>
      <c r="BC744" s="199"/>
    </row>
    <row r="745" spans="1:55" ht="65.099999999999994" hidden="1" customHeight="1">
      <c r="A745" s="33">
        <v>728</v>
      </c>
      <c r="B745" s="42"/>
      <c r="C745" s="42"/>
      <c r="D745" s="42"/>
      <c r="E745" s="42"/>
      <c r="F745" s="42"/>
      <c r="G745" s="42"/>
      <c r="H745" s="42"/>
      <c r="I745" s="167"/>
      <c r="J745" s="42"/>
      <c r="K745" s="35"/>
      <c r="L745" s="35"/>
      <c r="M745" s="35"/>
      <c r="N745" s="35"/>
      <c r="O745" s="35"/>
      <c r="P745" s="35"/>
      <c r="Q745" s="35"/>
      <c r="R745" s="43"/>
      <c r="S745" s="43"/>
      <c r="T745" s="42"/>
      <c r="U745" s="42"/>
      <c r="V745" s="36"/>
      <c r="W745" s="36"/>
      <c r="X745" s="49"/>
      <c r="Y745" s="32"/>
      <c r="Z745" s="32"/>
      <c r="AA745" s="35"/>
      <c r="AB745" s="38"/>
      <c r="AC745" s="35"/>
      <c r="AD745" s="35"/>
      <c r="AE745" s="35"/>
      <c r="AF745" s="35"/>
      <c r="AG745" s="50"/>
      <c r="AH745" s="50"/>
      <c r="AI745" s="50"/>
      <c r="AJ745" s="50"/>
      <c r="AK745" s="50"/>
      <c r="AL745" s="79"/>
      <c r="AM745" s="80"/>
      <c r="AN745" s="55"/>
      <c r="AO745" s="58"/>
      <c r="AP745" s="59"/>
      <c r="AQ745" s="59"/>
      <c r="AR745" s="59"/>
      <c r="AS745" s="46"/>
      <c r="AT745" s="58"/>
      <c r="AU745" s="58"/>
      <c r="AV745" s="58"/>
      <c r="AW745" s="58"/>
      <c r="AY745" s="51"/>
      <c r="AZ745" s="51"/>
      <c r="BA745" s="51"/>
      <c r="BB745" s="199"/>
      <c r="BC745" s="199"/>
    </row>
    <row r="746" spans="1:55" ht="65.099999999999994" hidden="1" customHeight="1">
      <c r="A746" s="33">
        <v>729</v>
      </c>
      <c r="B746" s="42"/>
      <c r="C746" s="42"/>
      <c r="D746" s="42"/>
      <c r="E746" s="42"/>
      <c r="F746" s="42"/>
      <c r="G746" s="42"/>
      <c r="H746" s="42"/>
      <c r="I746" s="167"/>
      <c r="J746" s="42"/>
      <c r="K746" s="35"/>
      <c r="L746" s="35"/>
      <c r="M746" s="35"/>
      <c r="N746" s="35"/>
      <c r="O746" s="35"/>
      <c r="P746" s="35"/>
      <c r="Q746" s="35"/>
      <c r="R746" s="43"/>
      <c r="S746" s="43"/>
      <c r="T746" s="42"/>
      <c r="U746" s="42"/>
      <c r="V746" s="36"/>
      <c r="W746" s="36"/>
      <c r="X746" s="49"/>
      <c r="Y746" s="32"/>
      <c r="Z746" s="32"/>
      <c r="AA746" s="35"/>
      <c r="AB746" s="38"/>
      <c r="AC746" s="35"/>
      <c r="AD746" s="35"/>
      <c r="AE746" s="35"/>
      <c r="AF746" s="35"/>
      <c r="AG746" s="50"/>
      <c r="AH746" s="50"/>
      <c r="AI746" s="50"/>
      <c r="AJ746" s="50"/>
      <c r="AK746" s="50"/>
      <c r="AL746" s="79"/>
      <c r="AM746" s="80"/>
      <c r="AN746" s="55"/>
      <c r="AO746" s="58"/>
      <c r="AP746" s="59"/>
      <c r="AQ746" s="59"/>
      <c r="AR746" s="59"/>
      <c r="AS746" s="46"/>
      <c r="AT746" s="58"/>
      <c r="AU746" s="58"/>
      <c r="AV746" s="58"/>
      <c r="AW746" s="58"/>
      <c r="AY746" s="51"/>
      <c r="AZ746" s="51"/>
      <c r="BA746" s="51"/>
      <c r="BB746" s="199"/>
      <c r="BC746" s="199"/>
    </row>
    <row r="747" spans="1:55" ht="65.099999999999994" hidden="1" customHeight="1">
      <c r="A747" s="33">
        <v>730</v>
      </c>
      <c r="B747" s="42"/>
      <c r="C747" s="42"/>
      <c r="D747" s="42"/>
      <c r="E747" s="42"/>
      <c r="F747" s="42"/>
      <c r="G747" s="42"/>
      <c r="H747" s="42"/>
      <c r="I747" s="167"/>
      <c r="J747" s="42"/>
      <c r="K747" s="35"/>
      <c r="L747" s="35"/>
      <c r="M747" s="35"/>
      <c r="N747" s="35"/>
      <c r="O747" s="35"/>
      <c r="P747" s="35"/>
      <c r="Q747" s="35"/>
      <c r="R747" s="43"/>
      <c r="S747" s="43"/>
      <c r="T747" s="42"/>
      <c r="U747" s="42"/>
      <c r="V747" s="36"/>
      <c r="W747" s="36"/>
      <c r="X747" s="49"/>
      <c r="Y747" s="32"/>
      <c r="Z747" s="32"/>
      <c r="AA747" s="35"/>
      <c r="AB747" s="38"/>
      <c r="AC747" s="35"/>
      <c r="AD747" s="35"/>
      <c r="AE747" s="35"/>
      <c r="AF747" s="35"/>
      <c r="AG747" s="50"/>
      <c r="AH747" s="50"/>
      <c r="AI747" s="50"/>
      <c r="AJ747" s="50"/>
      <c r="AK747" s="50"/>
      <c r="AL747" s="79"/>
      <c r="AM747" s="80"/>
      <c r="AN747" s="55"/>
      <c r="AO747" s="58"/>
      <c r="AP747" s="59"/>
      <c r="AQ747" s="59"/>
      <c r="AR747" s="59"/>
      <c r="AS747" s="46"/>
      <c r="AT747" s="58"/>
      <c r="AU747" s="58"/>
      <c r="AV747" s="58"/>
      <c r="AW747" s="58"/>
      <c r="AY747" s="51"/>
      <c r="AZ747" s="51"/>
      <c r="BA747" s="51"/>
      <c r="BB747" s="199"/>
      <c r="BC747" s="199"/>
    </row>
    <row r="748" spans="1:55" ht="65.099999999999994" hidden="1" customHeight="1">
      <c r="A748" s="33">
        <v>731</v>
      </c>
      <c r="B748" s="42"/>
      <c r="C748" s="42"/>
      <c r="D748" s="42"/>
      <c r="E748" s="42"/>
      <c r="F748" s="42"/>
      <c r="G748" s="42"/>
      <c r="H748" s="42"/>
      <c r="I748" s="167"/>
      <c r="J748" s="42"/>
      <c r="K748" s="35"/>
      <c r="L748" s="35"/>
      <c r="M748" s="35"/>
      <c r="N748" s="35"/>
      <c r="O748" s="35"/>
      <c r="P748" s="35"/>
      <c r="Q748" s="35"/>
      <c r="R748" s="43"/>
      <c r="S748" s="43"/>
      <c r="T748" s="42"/>
      <c r="U748" s="42"/>
      <c r="V748" s="36"/>
      <c r="W748" s="36"/>
      <c r="X748" s="49"/>
      <c r="Y748" s="32"/>
      <c r="Z748" s="32"/>
      <c r="AA748" s="35"/>
      <c r="AB748" s="38"/>
      <c r="AC748" s="35"/>
      <c r="AD748" s="35"/>
      <c r="AE748" s="35"/>
      <c r="AF748" s="35"/>
      <c r="AG748" s="50"/>
      <c r="AH748" s="50"/>
      <c r="AI748" s="50"/>
      <c r="AJ748" s="50"/>
      <c r="AK748" s="50"/>
      <c r="AL748" s="79"/>
      <c r="AM748" s="80"/>
      <c r="AN748" s="55"/>
      <c r="AO748" s="58"/>
      <c r="AP748" s="59"/>
      <c r="AQ748" s="59"/>
      <c r="AR748" s="59"/>
      <c r="AS748" s="46"/>
      <c r="AT748" s="58"/>
      <c r="AU748" s="58"/>
      <c r="AV748" s="58"/>
      <c r="AW748" s="58"/>
      <c r="AY748" s="51"/>
      <c r="AZ748" s="51"/>
      <c r="BA748" s="51"/>
      <c r="BB748" s="199"/>
      <c r="BC748" s="199"/>
    </row>
    <row r="749" spans="1:55" ht="65.099999999999994" hidden="1" customHeight="1">
      <c r="A749" s="33">
        <v>732</v>
      </c>
      <c r="B749" s="42"/>
      <c r="C749" s="42"/>
      <c r="D749" s="42"/>
      <c r="E749" s="42"/>
      <c r="F749" s="42"/>
      <c r="G749" s="42"/>
      <c r="H749" s="42"/>
      <c r="I749" s="167"/>
      <c r="J749" s="42"/>
      <c r="K749" s="35"/>
      <c r="L749" s="35"/>
      <c r="M749" s="35"/>
      <c r="N749" s="35"/>
      <c r="O749" s="35"/>
      <c r="P749" s="35"/>
      <c r="Q749" s="35"/>
      <c r="R749" s="43"/>
      <c r="S749" s="43"/>
      <c r="T749" s="42"/>
      <c r="U749" s="42"/>
      <c r="V749" s="36"/>
      <c r="W749" s="36"/>
      <c r="X749" s="49"/>
      <c r="Y749" s="32"/>
      <c r="Z749" s="32"/>
      <c r="AA749" s="35"/>
      <c r="AB749" s="38"/>
      <c r="AC749" s="35"/>
      <c r="AD749" s="35"/>
      <c r="AE749" s="35"/>
      <c r="AF749" s="35"/>
      <c r="AG749" s="50"/>
      <c r="AH749" s="50"/>
      <c r="AI749" s="50"/>
      <c r="AJ749" s="50"/>
      <c r="AK749" s="50"/>
      <c r="AL749" s="79"/>
      <c r="AM749" s="80"/>
      <c r="AN749" s="55"/>
      <c r="AO749" s="58"/>
      <c r="AP749" s="59"/>
      <c r="AQ749" s="59"/>
      <c r="AR749" s="59"/>
      <c r="AS749" s="46"/>
      <c r="AT749" s="58"/>
      <c r="AU749" s="58"/>
      <c r="AV749" s="58"/>
      <c r="AW749" s="58"/>
      <c r="AY749" s="51"/>
      <c r="AZ749" s="51"/>
      <c r="BA749" s="51"/>
      <c r="BB749" s="199"/>
      <c r="BC749" s="199"/>
    </row>
    <row r="750" spans="1:55" ht="65.099999999999994" hidden="1" customHeight="1">
      <c r="A750" s="33">
        <v>733</v>
      </c>
      <c r="B750" s="42"/>
      <c r="C750" s="42"/>
      <c r="D750" s="42"/>
      <c r="E750" s="42"/>
      <c r="F750" s="42"/>
      <c r="G750" s="42"/>
      <c r="H750" s="42"/>
      <c r="I750" s="167"/>
      <c r="J750" s="42"/>
      <c r="K750" s="35"/>
      <c r="L750" s="35"/>
      <c r="M750" s="35"/>
      <c r="N750" s="35"/>
      <c r="O750" s="35"/>
      <c r="P750" s="35"/>
      <c r="Q750" s="35"/>
      <c r="R750" s="43"/>
      <c r="S750" s="43"/>
      <c r="T750" s="42"/>
      <c r="U750" s="42"/>
      <c r="V750" s="36"/>
      <c r="W750" s="36"/>
      <c r="X750" s="49"/>
      <c r="Y750" s="32"/>
      <c r="Z750" s="32"/>
      <c r="AA750" s="35"/>
      <c r="AB750" s="38"/>
      <c r="AC750" s="35"/>
      <c r="AD750" s="35"/>
      <c r="AE750" s="35"/>
      <c r="AF750" s="35"/>
      <c r="AG750" s="50"/>
      <c r="AH750" s="50"/>
      <c r="AI750" s="50"/>
      <c r="AJ750" s="50"/>
      <c r="AK750" s="50"/>
      <c r="AL750" s="79"/>
      <c r="AM750" s="80"/>
      <c r="AN750" s="55"/>
      <c r="AO750" s="58"/>
      <c r="AP750" s="59"/>
      <c r="AQ750" s="59"/>
      <c r="AR750" s="59"/>
      <c r="AS750" s="46"/>
      <c r="AT750" s="58"/>
      <c r="AU750" s="58"/>
      <c r="AV750" s="58"/>
      <c r="AW750" s="58"/>
      <c r="AY750" s="51"/>
      <c r="AZ750" s="51"/>
      <c r="BA750" s="51"/>
      <c r="BB750" s="199"/>
      <c r="BC750" s="199"/>
    </row>
    <row r="751" spans="1:55" ht="65.099999999999994" hidden="1" customHeight="1">
      <c r="A751" s="33">
        <v>734</v>
      </c>
      <c r="B751" s="42"/>
      <c r="C751" s="42"/>
      <c r="D751" s="42"/>
      <c r="E751" s="42"/>
      <c r="F751" s="42"/>
      <c r="G751" s="42"/>
      <c r="H751" s="42"/>
      <c r="I751" s="167"/>
      <c r="J751" s="42"/>
      <c r="K751" s="35"/>
      <c r="L751" s="35"/>
      <c r="M751" s="35"/>
      <c r="N751" s="35"/>
      <c r="O751" s="35"/>
      <c r="P751" s="35"/>
      <c r="Q751" s="35"/>
      <c r="R751" s="43"/>
      <c r="S751" s="43"/>
      <c r="T751" s="42"/>
      <c r="U751" s="42"/>
      <c r="V751" s="36"/>
      <c r="W751" s="36"/>
      <c r="X751" s="49"/>
      <c r="Y751" s="32"/>
      <c r="Z751" s="32"/>
      <c r="AA751" s="35"/>
      <c r="AB751" s="38"/>
      <c r="AC751" s="35"/>
      <c r="AD751" s="35"/>
      <c r="AE751" s="35"/>
      <c r="AF751" s="35"/>
      <c r="AG751" s="50"/>
      <c r="AH751" s="50"/>
      <c r="AI751" s="50"/>
      <c r="AJ751" s="50"/>
      <c r="AK751" s="50"/>
      <c r="AL751" s="79"/>
      <c r="AM751" s="80"/>
      <c r="AN751" s="55"/>
      <c r="AO751" s="58"/>
      <c r="AP751" s="59"/>
      <c r="AQ751" s="59"/>
      <c r="AR751" s="59"/>
      <c r="AS751" s="46"/>
      <c r="AT751" s="58"/>
      <c r="AU751" s="58"/>
      <c r="AV751" s="58"/>
      <c r="AW751" s="58"/>
      <c r="AY751" s="51"/>
      <c r="AZ751" s="51"/>
      <c r="BA751" s="51"/>
      <c r="BB751" s="199"/>
      <c r="BC751" s="199"/>
    </row>
    <row r="752" spans="1:55" ht="65.099999999999994" hidden="1" customHeight="1">
      <c r="A752" s="33">
        <v>735</v>
      </c>
      <c r="B752" s="42"/>
      <c r="C752" s="42"/>
      <c r="D752" s="42"/>
      <c r="E752" s="42"/>
      <c r="F752" s="42"/>
      <c r="G752" s="42"/>
      <c r="H752" s="42"/>
      <c r="I752" s="167"/>
      <c r="J752" s="42"/>
      <c r="K752" s="35"/>
      <c r="L752" s="35"/>
      <c r="M752" s="35"/>
      <c r="N752" s="35"/>
      <c r="O752" s="35"/>
      <c r="P752" s="35"/>
      <c r="Q752" s="35"/>
      <c r="R752" s="43"/>
      <c r="S752" s="43"/>
      <c r="T752" s="42"/>
      <c r="U752" s="42"/>
      <c r="V752" s="36"/>
      <c r="W752" s="36"/>
      <c r="X752" s="49"/>
      <c r="Y752" s="32"/>
      <c r="Z752" s="32"/>
      <c r="AA752" s="35"/>
      <c r="AB752" s="38"/>
      <c r="AC752" s="35"/>
      <c r="AD752" s="35"/>
      <c r="AE752" s="35"/>
      <c r="AF752" s="35"/>
      <c r="AG752" s="50"/>
      <c r="AH752" s="50"/>
      <c r="AI752" s="50"/>
      <c r="AJ752" s="50"/>
      <c r="AK752" s="50"/>
      <c r="AL752" s="79"/>
      <c r="AM752" s="80"/>
      <c r="AN752" s="55"/>
      <c r="AO752" s="58"/>
      <c r="AP752" s="59"/>
      <c r="AQ752" s="59"/>
      <c r="AR752" s="59"/>
      <c r="AS752" s="46"/>
      <c r="AT752" s="58"/>
      <c r="AU752" s="58"/>
      <c r="AV752" s="58"/>
      <c r="AW752" s="58"/>
      <c r="AY752" s="51"/>
      <c r="AZ752" s="51"/>
      <c r="BA752" s="51"/>
      <c r="BB752" s="199"/>
      <c r="BC752" s="199"/>
    </row>
    <row r="753" spans="1:55" ht="65.099999999999994" hidden="1" customHeight="1">
      <c r="A753" s="33">
        <v>736</v>
      </c>
      <c r="B753" s="42"/>
      <c r="C753" s="42"/>
      <c r="D753" s="42"/>
      <c r="E753" s="42"/>
      <c r="F753" s="42"/>
      <c r="G753" s="42"/>
      <c r="H753" s="42"/>
      <c r="I753" s="167"/>
      <c r="J753" s="42"/>
      <c r="K753" s="35"/>
      <c r="L753" s="35"/>
      <c r="M753" s="35"/>
      <c r="N753" s="35"/>
      <c r="O753" s="35"/>
      <c r="P753" s="35"/>
      <c r="Q753" s="35"/>
      <c r="R753" s="43"/>
      <c r="S753" s="43"/>
      <c r="T753" s="42"/>
      <c r="U753" s="42"/>
      <c r="V753" s="36"/>
      <c r="W753" s="36"/>
      <c r="X753" s="49"/>
      <c r="Y753" s="32"/>
      <c r="Z753" s="32"/>
      <c r="AA753" s="35"/>
      <c r="AB753" s="38"/>
      <c r="AC753" s="35"/>
      <c r="AD753" s="35"/>
      <c r="AE753" s="35"/>
      <c r="AF753" s="35"/>
      <c r="AG753" s="50"/>
      <c r="AH753" s="50"/>
      <c r="AI753" s="50"/>
      <c r="AJ753" s="50"/>
      <c r="AK753" s="50"/>
      <c r="AL753" s="79"/>
      <c r="AM753" s="80"/>
      <c r="AN753" s="55"/>
      <c r="AO753" s="58"/>
      <c r="AP753" s="59"/>
      <c r="AQ753" s="59"/>
      <c r="AR753" s="59"/>
      <c r="AS753" s="46"/>
      <c r="AT753" s="58"/>
      <c r="AU753" s="58"/>
      <c r="AV753" s="58"/>
      <c r="AW753" s="58"/>
      <c r="AY753" s="51"/>
      <c r="AZ753" s="51"/>
      <c r="BA753" s="51"/>
      <c r="BB753" s="199"/>
      <c r="BC753" s="199"/>
    </row>
    <row r="754" spans="1:55" ht="65.099999999999994" hidden="1" customHeight="1">
      <c r="A754" s="33">
        <v>737</v>
      </c>
      <c r="B754" s="42"/>
      <c r="C754" s="42"/>
      <c r="D754" s="42"/>
      <c r="E754" s="42"/>
      <c r="F754" s="42"/>
      <c r="G754" s="42"/>
      <c r="H754" s="42"/>
      <c r="I754" s="167"/>
      <c r="J754" s="42"/>
      <c r="K754" s="35"/>
      <c r="L754" s="35"/>
      <c r="M754" s="35"/>
      <c r="N754" s="35"/>
      <c r="O754" s="35"/>
      <c r="P754" s="35"/>
      <c r="Q754" s="35"/>
      <c r="R754" s="43"/>
      <c r="S754" s="43"/>
      <c r="T754" s="42"/>
      <c r="U754" s="42"/>
      <c r="V754" s="36"/>
      <c r="W754" s="36"/>
      <c r="X754" s="49"/>
      <c r="Y754" s="32"/>
      <c r="Z754" s="32"/>
      <c r="AA754" s="35"/>
      <c r="AB754" s="38"/>
      <c r="AC754" s="35"/>
      <c r="AD754" s="35"/>
      <c r="AE754" s="35"/>
      <c r="AF754" s="35"/>
      <c r="AG754" s="50"/>
      <c r="AH754" s="50"/>
      <c r="AI754" s="50"/>
      <c r="AJ754" s="50"/>
      <c r="AK754" s="50"/>
      <c r="AL754" s="79"/>
      <c r="AM754" s="80"/>
      <c r="AN754" s="55"/>
      <c r="AO754" s="58"/>
      <c r="AP754" s="59"/>
      <c r="AQ754" s="59"/>
      <c r="AR754" s="59"/>
      <c r="AS754" s="46"/>
      <c r="AT754" s="58"/>
      <c r="AU754" s="58"/>
      <c r="AV754" s="58"/>
      <c r="AW754" s="58"/>
      <c r="AY754" s="51"/>
      <c r="AZ754" s="51"/>
      <c r="BA754" s="51"/>
      <c r="BB754" s="199"/>
      <c r="BC754" s="199"/>
    </row>
    <row r="755" spans="1:55" ht="65.099999999999994" hidden="1" customHeight="1">
      <c r="A755" s="33">
        <v>738</v>
      </c>
      <c r="B755" s="42"/>
      <c r="C755" s="42"/>
      <c r="D755" s="42"/>
      <c r="E755" s="42"/>
      <c r="F755" s="42"/>
      <c r="G755" s="42"/>
      <c r="H755" s="42"/>
      <c r="I755" s="167"/>
      <c r="J755" s="42"/>
      <c r="K755" s="35"/>
      <c r="L755" s="35"/>
      <c r="M755" s="35"/>
      <c r="N755" s="35"/>
      <c r="O755" s="35"/>
      <c r="P755" s="35"/>
      <c r="Q755" s="35"/>
      <c r="R755" s="43"/>
      <c r="S755" s="43"/>
      <c r="T755" s="42"/>
      <c r="U755" s="42"/>
      <c r="V755" s="36"/>
      <c r="W755" s="36"/>
      <c r="X755" s="49"/>
      <c r="Y755" s="32"/>
      <c r="Z755" s="32"/>
      <c r="AA755" s="35"/>
      <c r="AB755" s="38"/>
      <c r="AC755" s="35"/>
      <c r="AD755" s="35"/>
      <c r="AE755" s="35"/>
      <c r="AF755" s="35"/>
      <c r="AG755" s="50"/>
      <c r="AH755" s="50"/>
      <c r="AI755" s="50"/>
      <c r="AJ755" s="50"/>
      <c r="AK755" s="50"/>
      <c r="AL755" s="79"/>
      <c r="AM755" s="80"/>
      <c r="AN755" s="55"/>
      <c r="AO755" s="58"/>
      <c r="AP755" s="59"/>
      <c r="AQ755" s="59"/>
      <c r="AR755" s="59"/>
      <c r="AS755" s="46"/>
      <c r="AT755" s="58"/>
      <c r="AU755" s="58"/>
      <c r="AV755" s="58"/>
      <c r="AW755" s="58"/>
      <c r="AY755" s="51"/>
      <c r="AZ755" s="51"/>
      <c r="BA755" s="51"/>
      <c r="BB755" s="199"/>
      <c r="BC755" s="199"/>
    </row>
    <row r="756" spans="1:55" ht="65.099999999999994" hidden="1" customHeight="1">
      <c r="A756" s="33">
        <v>739</v>
      </c>
      <c r="B756" s="42"/>
      <c r="C756" s="42"/>
      <c r="D756" s="42"/>
      <c r="E756" s="42"/>
      <c r="F756" s="42"/>
      <c r="G756" s="42"/>
      <c r="H756" s="42"/>
      <c r="I756" s="167"/>
      <c r="J756" s="42"/>
      <c r="K756" s="35"/>
      <c r="L756" s="35"/>
      <c r="M756" s="35"/>
      <c r="N756" s="35"/>
      <c r="O756" s="35"/>
      <c r="P756" s="35"/>
      <c r="Q756" s="35"/>
      <c r="R756" s="43"/>
      <c r="S756" s="43"/>
      <c r="T756" s="42"/>
      <c r="U756" s="42"/>
      <c r="V756" s="36"/>
      <c r="W756" s="36"/>
      <c r="X756" s="49"/>
      <c r="Y756" s="32"/>
      <c r="Z756" s="32"/>
      <c r="AA756" s="35"/>
      <c r="AB756" s="38"/>
      <c r="AC756" s="35"/>
      <c r="AD756" s="35"/>
      <c r="AE756" s="35"/>
      <c r="AF756" s="35"/>
      <c r="AG756" s="50"/>
      <c r="AH756" s="50"/>
      <c r="AI756" s="50"/>
      <c r="AJ756" s="50"/>
      <c r="AK756" s="50"/>
      <c r="AL756" s="79"/>
      <c r="AM756" s="80"/>
      <c r="AN756" s="55"/>
      <c r="AO756" s="58"/>
      <c r="AP756" s="59"/>
      <c r="AQ756" s="59"/>
      <c r="AR756" s="59"/>
      <c r="AS756" s="46"/>
      <c r="AT756" s="58"/>
      <c r="AU756" s="58"/>
      <c r="AV756" s="58"/>
      <c r="AW756" s="58"/>
      <c r="AY756" s="51"/>
      <c r="AZ756" s="51"/>
      <c r="BA756" s="51"/>
      <c r="BB756" s="199"/>
      <c r="BC756" s="199"/>
    </row>
    <row r="757" spans="1:55" ht="65.099999999999994" hidden="1" customHeight="1">
      <c r="A757" s="33">
        <v>740</v>
      </c>
      <c r="B757" s="42"/>
      <c r="C757" s="42"/>
      <c r="D757" s="42"/>
      <c r="E757" s="42"/>
      <c r="F757" s="42"/>
      <c r="G757" s="42"/>
      <c r="H757" s="42"/>
      <c r="I757" s="167"/>
      <c r="J757" s="42"/>
      <c r="K757" s="35"/>
      <c r="L757" s="35"/>
      <c r="M757" s="35"/>
      <c r="N757" s="35"/>
      <c r="O757" s="35"/>
      <c r="P757" s="35"/>
      <c r="Q757" s="35"/>
      <c r="R757" s="43"/>
      <c r="S757" s="43"/>
      <c r="T757" s="42"/>
      <c r="U757" s="42"/>
      <c r="V757" s="36"/>
      <c r="W757" s="36"/>
      <c r="X757" s="49"/>
      <c r="Y757" s="32"/>
      <c r="Z757" s="32"/>
      <c r="AA757" s="35"/>
      <c r="AB757" s="38"/>
      <c r="AC757" s="35"/>
      <c r="AD757" s="35"/>
      <c r="AE757" s="35"/>
      <c r="AF757" s="35"/>
      <c r="AG757" s="50"/>
      <c r="AH757" s="50"/>
      <c r="AI757" s="50"/>
      <c r="AJ757" s="50"/>
      <c r="AK757" s="50"/>
      <c r="AL757" s="79"/>
      <c r="AM757" s="80"/>
      <c r="AN757" s="55"/>
      <c r="AO757" s="58"/>
      <c r="AP757" s="59"/>
      <c r="AQ757" s="59"/>
      <c r="AR757" s="59"/>
      <c r="AS757" s="46"/>
      <c r="AT757" s="58"/>
      <c r="AU757" s="58"/>
      <c r="AV757" s="58"/>
      <c r="AW757" s="58"/>
      <c r="AY757" s="51"/>
      <c r="AZ757" s="51"/>
      <c r="BA757" s="51"/>
      <c r="BB757" s="199"/>
      <c r="BC757" s="199"/>
    </row>
    <row r="758" spans="1:55" ht="65.099999999999994" hidden="1" customHeight="1">
      <c r="A758" s="33">
        <v>741</v>
      </c>
      <c r="B758" s="42"/>
      <c r="C758" s="42"/>
      <c r="D758" s="42"/>
      <c r="E758" s="42"/>
      <c r="F758" s="42"/>
      <c r="G758" s="42"/>
      <c r="H758" s="42"/>
      <c r="I758" s="167"/>
      <c r="J758" s="42"/>
      <c r="K758" s="35"/>
      <c r="L758" s="35"/>
      <c r="M758" s="35"/>
      <c r="N758" s="35"/>
      <c r="O758" s="35"/>
      <c r="P758" s="35"/>
      <c r="Q758" s="35"/>
      <c r="R758" s="43"/>
      <c r="S758" s="43"/>
      <c r="T758" s="42"/>
      <c r="U758" s="42"/>
      <c r="V758" s="36"/>
      <c r="W758" s="36"/>
      <c r="X758" s="49"/>
      <c r="Y758" s="32"/>
      <c r="Z758" s="32"/>
      <c r="AA758" s="35"/>
      <c r="AB758" s="38"/>
      <c r="AC758" s="35"/>
      <c r="AD758" s="35"/>
      <c r="AE758" s="35"/>
      <c r="AF758" s="35"/>
      <c r="AG758" s="50"/>
      <c r="AH758" s="50"/>
      <c r="AI758" s="50"/>
      <c r="AJ758" s="50"/>
      <c r="AK758" s="50"/>
      <c r="AL758" s="79"/>
      <c r="AM758" s="80"/>
      <c r="AN758" s="55"/>
      <c r="AO758" s="58"/>
      <c r="AP758" s="59"/>
      <c r="AQ758" s="59"/>
      <c r="AR758" s="59"/>
      <c r="AS758" s="46"/>
      <c r="AT758" s="58"/>
      <c r="AU758" s="58"/>
      <c r="AV758" s="58"/>
      <c r="AW758" s="58"/>
      <c r="AY758" s="51"/>
      <c r="AZ758" s="51"/>
      <c r="BA758" s="51"/>
      <c r="BB758" s="199"/>
      <c r="BC758" s="199"/>
    </row>
    <row r="759" spans="1:55" ht="65.099999999999994" hidden="1" customHeight="1">
      <c r="A759" s="33">
        <v>742</v>
      </c>
      <c r="B759" s="42"/>
      <c r="C759" s="42"/>
      <c r="D759" s="42"/>
      <c r="E759" s="42"/>
      <c r="F759" s="42"/>
      <c r="G759" s="42"/>
      <c r="H759" s="42"/>
      <c r="I759" s="167"/>
      <c r="J759" s="42"/>
      <c r="K759" s="35"/>
      <c r="L759" s="35"/>
      <c r="M759" s="35"/>
      <c r="N759" s="35"/>
      <c r="O759" s="35"/>
      <c r="P759" s="35"/>
      <c r="Q759" s="35"/>
      <c r="R759" s="43"/>
      <c r="S759" s="43"/>
      <c r="T759" s="42"/>
      <c r="U759" s="42"/>
      <c r="V759" s="36"/>
      <c r="W759" s="36"/>
      <c r="X759" s="49"/>
      <c r="Y759" s="32"/>
      <c r="Z759" s="32"/>
      <c r="AA759" s="35"/>
      <c r="AB759" s="38"/>
      <c r="AC759" s="35"/>
      <c r="AD759" s="35"/>
      <c r="AE759" s="35"/>
      <c r="AF759" s="35"/>
      <c r="AG759" s="50"/>
      <c r="AH759" s="50"/>
      <c r="AI759" s="50"/>
      <c r="AJ759" s="50"/>
      <c r="AK759" s="50"/>
      <c r="AL759" s="79"/>
      <c r="AM759" s="80"/>
      <c r="AN759" s="55"/>
      <c r="AO759" s="58"/>
      <c r="AP759" s="59"/>
      <c r="AQ759" s="59"/>
      <c r="AR759" s="59"/>
      <c r="AS759" s="46"/>
      <c r="AT759" s="58"/>
      <c r="AU759" s="58"/>
      <c r="AV759" s="58"/>
      <c r="AW759" s="58"/>
      <c r="AY759" s="51"/>
      <c r="AZ759" s="51"/>
      <c r="BA759" s="51"/>
      <c r="BB759" s="199"/>
      <c r="BC759" s="199"/>
    </row>
    <row r="760" spans="1:55" ht="65.099999999999994" hidden="1" customHeight="1">
      <c r="A760" s="33">
        <v>743</v>
      </c>
      <c r="B760" s="42"/>
      <c r="C760" s="42"/>
      <c r="D760" s="42"/>
      <c r="E760" s="42"/>
      <c r="F760" s="42"/>
      <c r="G760" s="42"/>
      <c r="H760" s="42"/>
      <c r="I760" s="167"/>
      <c r="J760" s="42"/>
      <c r="K760" s="35"/>
      <c r="L760" s="35"/>
      <c r="M760" s="35"/>
      <c r="N760" s="35"/>
      <c r="O760" s="35"/>
      <c r="P760" s="35"/>
      <c r="Q760" s="35"/>
      <c r="R760" s="43"/>
      <c r="S760" s="43"/>
      <c r="T760" s="42"/>
      <c r="U760" s="42"/>
      <c r="V760" s="36"/>
      <c r="W760" s="36"/>
      <c r="X760" s="49"/>
      <c r="Y760" s="32"/>
      <c r="Z760" s="32"/>
      <c r="AA760" s="35"/>
      <c r="AB760" s="38"/>
      <c r="AC760" s="35"/>
      <c r="AD760" s="35"/>
      <c r="AE760" s="35"/>
      <c r="AF760" s="35"/>
      <c r="AG760" s="50"/>
      <c r="AH760" s="50"/>
      <c r="AI760" s="50"/>
      <c r="AJ760" s="50"/>
      <c r="AK760" s="50"/>
      <c r="AL760" s="79"/>
      <c r="AM760" s="80"/>
      <c r="AN760" s="55"/>
      <c r="AO760" s="58"/>
      <c r="AP760" s="59"/>
      <c r="AQ760" s="59"/>
      <c r="AR760" s="59"/>
      <c r="AS760" s="46"/>
      <c r="AT760" s="58"/>
      <c r="AU760" s="58"/>
      <c r="AV760" s="58"/>
      <c r="AW760" s="58"/>
      <c r="AY760" s="51"/>
      <c r="AZ760" s="51"/>
      <c r="BA760" s="51"/>
      <c r="BB760" s="199"/>
      <c r="BC760" s="199"/>
    </row>
    <row r="761" spans="1:55" ht="65.099999999999994" hidden="1" customHeight="1">
      <c r="A761" s="33">
        <v>744</v>
      </c>
      <c r="B761" s="42"/>
      <c r="C761" s="42"/>
      <c r="D761" s="42"/>
      <c r="E761" s="42"/>
      <c r="F761" s="42"/>
      <c r="G761" s="42"/>
      <c r="H761" s="42"/>
      <c r="I761" s="167"/>
      <c r="J761" s="42"/>
      <c r="K761" s="35"/>
      <c r="L761" s="35"/>
      <c r="M761" s="35"/>
      <c r="N761" s="35"/>
      <c r="O761" s="35"/>
      <c r="P761" s="35"/>
      <c r="Q761" s="35"/>
      <c r="R761" s="43"/>
      <c r="S761" s="43"/>
      <c r="T761" s="42"/>
      <c r="U761" s="42"/>
      <c r="V761" s="36"/>
      <c r="W761" s="36"/>
      <c r="X761" s="49"/>
      <c r="Y761" s="32"/>
      <c r="Z761" s="32"/>
      <c r="AA761" s="35"/>
      <c r="AB761" s="38"/>
      <c r="AC761" s="35"/>
      <c r="AD761" s="35"/>
      <c r="AE761" s="35"/>
      <c r="AF761" s="35"/>
      <c r="AG761" s="50"/>
      <c r="AH761" s="50"/>
      <c r="AI761" s="50"/>
      <c r="AJ761" s="50"/>
      <c r="AK761" s="50"/>
      <c r="AL761" s="79"/>
      <c r="AM761" s="80"/>
      <c r="AN761" s="55"/>
      <c r="AO761" s="58"/>
      <c r="AP761" s="59"/>
      <c r="AQ761" s="59"/>
      <c r="AR761" s="59"/>
      <c r="AS761" s="46"/>
      <c r="AT761" s="58"/>
      <c r="AU761" s="58"/>
      <c r="AV761" s="58"/>
      <c r="AW761" s="58"/>
      <c r="AY761" s="51"/>
      <c r="AZ761" s="51"/>
      <c r="BA761" s="51"/>
      <c r="BB761" s="199"/>
      <c r="BC761" s="199"/>
    </row>
    <row r="762" spans="1:55" ht="65.099999999999994" hidden="1" customHeight="1">
      <c r="A762" s="33">
        <v>745</v>
      </c>
      <c r="B762" s="42"/>
      <c r="C762" s="42"/>
      <c r="D762" s="42"/>
      <c r="E762" s="42"/>
      <c r="F762" s="42"/>
      <c r="G762" s="42"/>
      <c r="H762" s="42"/>
      <c r="I762" s="167"/>
      <c r="J762" s="42"/>
      <c r="K762" s="35"/>
      <c r="L762" s="35"/>
      <c r="M762" s="35"/>
      <c r="N762" s="35"/>
      <c r="O762" s="35"/>
      <c r="P762" s="35"/>
      <c r="Q762" s="35"/>
      <c r="R762" s="43"/>
      <c r="S762" s="43"/>
      <c r="T762" s="42"/>
      <c r="U762" s="42"/>
      <c r="V762" s="36"/>
      <c r="W762" s="36"/>
      <c r="X762" s="49"/>
      <c r="Y762" s="32"/>
      <c r="Z762" s="32"/>
      <c r="AA762" s="35"/>
      <c r="AB762" s="38"/>
      <c r="AC762" s="35"/>
      <c r="AD762" s="35"/>
      <c r="AE762" s="35"/>
      <c r="AF762" s="35"/>
      <c r="AG762" s="50"/>
      <c r="AH762" s="50"/>
      <c r="AI762" s="50"/>
      <c r="AJ762" s="50"/>
      <c r="AK762" s="50"/>
      <c r="AL762" s="79"/>
      <c r="AM762" s="80"/>
      <c r="AN762" s="55"/>
      <c r="AO762" s="58"/>
      <c r="AP762" s="59"/>
      <c r="AQ762" s="59"/>
      <c r="AR762" s="59"/>
      <c r="AS762" s="46"/>
      <c r="AT762" s="58"/>
      <c r="AU762" s="58"/>
      <c r="AV762" s="58"/>
      <c r="AW762" s="58"/>
      <c r="AY762" s="51"/>
      <c r="AZ762" s="51"/>
      <c r="BA762" s="51"/>
      <c r="BB762" s="199"/>
      <c r="BC762" s="199"/>
    </row>
    <row r="763" spans="1:55" ht="65.099999999999994" hidden="1" customHeight="1">
      <c r="A763" s="33">
        <v>746</v>
      </c>
      <c r="B763" s="42"/>
      <c r="C763" s="42"/>
      <c r="D763" s="42"/>
      <c r="E763" s="42"/>
      <c r="F763" s="42"/>
      <c r="G763" s="42"/>
      <c r="H763" s="42"/>
      <c r="I763" s="167"/>
      <c r="J763" s="42"/>
      <c r="K763" s="35"/>
      <c r="L763" s="35"/>
      <c r="M763" s="35"/>
      <c r="N763" s="35"/>
      <c r="O763" s="35"/>
      <c r="P763" s="35"/>
      <c r="Q763" s="35"/>
      <c r="R763" s="43"/>
      <c r="S763" s="43"/>
      <c r="T763" s="42"/>
      <c r="U763" s="42"/>
      <c r="V763" s="36"/>
      <c r="W763" s="36"/>
      <c r="X763" s="49"/>
      <c r="Y763" s="32"/>
      <c r="Z763" s="32"/>
      <c r="AA763" s="35"/>
      <c r="AB763" s="38"/>
      <c r="AC763" s="35"/>
      <c r="AD763" s="35"/>
      <c r="AE763" s="35"/>
      <c r="AF763" s="35"/>
      <c r="AG763" s="50"/>
      <c r="AH763" s="50"/>
      <c r="AI763" s="50"/>
      <c r="AJ763" s="50"/>
      <c r="AK763" s="50"/>
      <c r="AL763" s="79"/>
      <c r="AM763" s="80"/>
      <c r="AN763" s="55"/>
      <c r="AO763" s="58"/>
      <c r="AP763" s="59"/>
      <c r="AQ763" s="59"/>
      <c r="AR763" s="59"/>
      <c r="AS763" s="46"/>
      <c r="AT763" s="58"/>
      <c r="AU763" s="58"/>
      <c r="AV763" s="58"/>
      <c r="AW763" s="58"/>
      <c r="AY763" s="51"/>
      <c r="AZ763" s="51"/>
      <c r="BA763" s="51"/>
      <c r="BB763" s="199"/>
      <c r="BC763" s="199"/>
    </row>
    <row r="764" spans="1:55" ht="65.099999999999994" hidden="1" customHeight="1">
      <c r="A764" s="33">
        <v>747</v>
      </c>
      <c r="B764" s="42"/>
      <c r="C764" s="42"/>
      <c r="D764" s="42"/>
      <c r="E764" s="42"/>
      <c r="F764" s="42"/>
      <c r="G764" s="42"/>
      <c r="H764" s="42"/>
      <c r="I764" s="167"/>
      <c r="J764" s="42"/>
      <c r="K764" s="35"/>
      <c r="L764" s="35"/>
      <c r="M764" s="35"/>
      <c r="N764" s="35"/>
      <c r="O764" s="35"/>
      <c r="P764" s="35"/>
      <c r="Q764" s="35"/>
      <c r="R764" s="43"/>
      <c r="S764" s="43"/>
      <c r="T764" s="42"/>
      <c r="U764" s="42"/>
      <c r="V764" s="36"/>
      <c r="W764" s="36"/>
      <c r="X764" s="49"/>
      <c r="Y764" s="32"/>
      <c r="Z764" s="32"/>
      <c r="AA764" s="35"/>
      <c r="AB764" s="38"/>
      <c r="AC764" s="35"/>
      <c r="AD764" s="35"/>
      <c r="AE764" s="35"/>
      <c r="AF764" s="35"/>
      <c r="AG764" s="50"/>
      <c r="AH764" s="50"/>
      <c r="AI764" s="50"/>
      <c r="AJ764" s="50"/>
      <c r="AK764" s="50"/>
      <c r="AL764" s="79"/>
      <c r="AM764" s="80"/>
      <c r="AN764" s="55"/>
      <c r="AO764" s="58"/>
      <c r="AP764" s="59"/>
      <c r="AQ764" s="59"/>
      <c r="AR764" s="59"/>
      <c r="AS764" s="46"/>
      <c r="AT764" s="58"/>
      <c r="AU764" s="58"/>
      <c r="AV764" s="58"/>
      <c r="AW764" s="58"/>
      <c r="AY764" s="51"/>
      <c r="AZ764" s="51"/>
      <c r="BA764" s="51"/>
      <c r="BB764" s="199"/>
      <c r="BC764" s="199"/>
    </row>
    <row r="765" spans="1:55" ht="65.099999999999994" hidden="1" customHeight="1">
      <c r="A765" s="33">
        <v>748</v>
      </c>
      <c r="B765" s="42"/>
      <c r="C765" s="42"/>
      <c r="D765" s="42"/>
      <c r="E765" s="42"/>
      <c r="F765" s="42"/>
      <c r="G765" s="42"/>
      <c r="H765" s="42"/>
      <c r="I765" s="167"/>
      <c r="J765" s="42"/>
      <c r="K765" s="35"/>
      <c r="L765" s="35"/>
      <c r="M765" s="35"/>
      <c r="N765" s="35"/>
      <c r="O765" s="35"/>
      <c r="P765" s="35"/>
      <c r="Q765" s="35"/>
      <c r="R765" s="43"/>
      <c r="S765" s="43"/>
      <c r="T765" s="42"/>
      <c r="U765" s="42"/>
      <c r="V765" s="36"/>
      <c r="W765" s="36"/>
      <c r="X765" s="49"/>
      <c r="Y765" s="32"/>
      <c r="Z765" s="32"/>
      <c r="AA765" s="35"/>
      <c r="AB765" s="38"/>
      <c r="AC765" s="35"/>
      <c r="AD765" s="35"/>
      <c r="AE765" s="35"/>
      <c r="AF765" s="35"/>
      <c r="AG765" s="50"/>
      <c r="AH765" s="50"/>
      <c r="AI765" s="50"/>
      <c r="AJ765" s="50"/>
      <c r="AK765" s="50"/>
      <c r="AL765" s="79"/>
      <c r="AM765" s="80"/>
      <c r="AN765" s="55"/>
      <c r="AO765" s="58"/>
      <c r="AP765" s="59"/>
      <c r="AQ765" s="59"/>
      <c r="AR765" s="59"/>
      <c r="AS765" s="46"/>
      <c r="AT765" s="58"/>
      <c r="AU765" s="58"/>
      <c r="AV765" s="58"/>
      <c r="AW765" s="58"/>
      <c r="AY765" s="51"/>
      <c r="AZ765" s="51"/>
      <c r="BA765" s="51"/>
      <c r="BB765" s="199"/>
      <c r="BC765" s="199"/>
    </row>
    <row r="766" spans="1:55" ht="65.099999999999994" hidden="1" customHeight="1">
      <c r="A766" s="33">
        <v>749</v>
      </c>
      <c r="B766" s="42"/>
      <c r="C766" s="42"/>
      <c r="D766" s="42"/>
      <c r="E766" s="42"/>
      <c r="F766" s="42"/>
      <c r="G766" s="42"/>
      <c r="H766" s="42"/>
      <c r="I766" s="167"/>
      <c r="J766" s="42"/>
      <c r="K766" s="35"/>
      <c r="L766" s="35"/>
      <c r="M766" s="35"/>
      <c r="N766" s="35"/>
      <c r="O766" s="35"/>
      <c r="P766" s="35"/>
      <c r="Q766" s="35"/>
      <c r="R766" s="43"/>
      <c r="S766" s="43"/>
      <c r="T766" s="42"/>
      <c r="U766" s="42"/>
      <c r="V766" s="36"/>
      <c r="W766" s="36"/>
      <c r="X766" s="49"/>
      <c r="Y766" s="32"/>
      <c r="Z766" s="32"/>
      <c r="AA766" s="35"/>
      <c r="AB766" s="38"/>
      <c r="AC766" s="35"/>
      <c r="AD766" s="35"/>
      <c r="AE766" s="35"/>
      <c r="AF766" s="35"/>
      <c r="AG766" s="50"/>
      <c r="AH766" s="50"/>
      <c r="AI766" s="50"/>
      <c r="AJ766" s="50"/>
      <c r="AK766" s="50"/>
      <c r="AL766" s="79"/>
      <c r="AM766" s="80"/>
      <c r="AN766" s="55"/>
      <c r="AO766" s="58"/>
      <c r="AP766" s="59"/>
      <c r="AQ766" s="59"/>
      <c r="AR766" s="59"/>
      <c r="AS766" s="46"/>
      <c r="AT766" s="58"/>
      <c r="AU766" s="58"/>
      <c r="AV766" s="58"/>
      <c r="AW766" s="58"/>
      <c r="AY766" s="51"/>
      <c r="AZ766" s="51"/>
      <c r="BA766" s="51"/>
      <c r="BB766" s="199"/>
      <c r="BC766" s="199"/>
    </row>
    <row r="767" spans="1:55" ht="65.099999999999994" hidden="1" customHeight="1">
      <c r="A767" s="33">
        <v>750</v>
      </c>
      <c r="B767" s="42"/>
      <c r="C767" s="42"/>
      <c r="D767" s="42"/>
      <c r="E767" s="42"/>
      <c r="F767" s="42"/>
      <c r="G767" s="42"/>
      <c r="H767" s="42"/>
      <c r="I767" s="167"/>
      <c r="J767" s="42"/>
      <c r="K767" s="35"/>
      <c r="L767" s="35"/>
      <c r="M767" s="35"/>
      <c r="N767" s="35"/>
      <c r="O767" s="35"/>
      <c r="P767" s="35"/>
      <c r="Q767" s="35"/>
      <c r="R767" s="43"/>
      <c r="S767" s="43"/>
      <c r="T767" s="42"/>
      <c r="U767" s="42"/>
      <c r="V767" s="36"/>
      <c r="W767" s="36"/>
      <c r="X767" s="49"/>
      <c r="Y767" s="32"/>
      <c r="Z767" s="32"/>
      <c r="AA767" s="35"/>
      <c r="AB767" s="38"/>
      <c r="AC767" s="35"/>
      <c r="AD767" s="35"/>
      <c r="AE767" s="35"/>
      <c r="AF767" s="35"/>
      <c r="AG767" s="50"/>
      <c r="AH767" s="50"/>
      <c r="AI767" s="50"/>
      <c r="AJ767" s="50"/>
      <c r="AK767" s="50"/>
      <c r="AL767" s="79"/>
      <c r="AM767" s="80"/>
      <c r="AN767" s="55"/>
      <c r="AO767" s="58"/>
      <c r="AP767" s="59"/>
      <c r="AQ767" s="59"/>
      <c r="AR767" s="59"/>
      <c r="AS767" s="46"/>
      <c r="AT767" s="58"/>
      <c r="AU767" s="58"/>
      <c r="AV767" s="58"/>
      <c r="AW767" s="58"/>
      <c r="AY767" s="51"/>
      <c r="AZ767" s="51"/>
      <c r="BA767" s="51"/>
      <c r="BB767" s="199"/>
      <c r="BC767" s="199"/>
    </row>
    <row r="768" spans="1:55" ht="65.099999999999994" hidden="1" customHeight="1">
      <c r="A768" s="33">
        <v>751</v>
      </c>
      <c r="B768" s="42"/>
      <c r="C768" s="42"/>
      <c r="D768" s="42"/>
      <c r="E768" s="42"/>
      <c r="F768" s="42"/>
      <c r="G768" s="42"/>
      <c r="H768" s="42"/>
      <c r="I768" s="167"/>
      <c r="J768" s="42"/>
      <c r="K768" s="35"/>
      <c r="L768" s="35"/>
      <c r="M768" s="35"/>
      <c r="N768" s="35"/>
      <c r="O768" s="35"/>
      <c r="P768" s="35"/>
      <c r="Q768" s="35"/>
      <c r="R768" s="43"/>
      <c r="S768" s="43"/>
      <c r="T768" s="42"/>
      <c r="U768" s="42"/>
      <c r="V768" s="36"/>
      <c r="W768" s="36"/>
      <c r="X768" s="49"/>
      <c r="Y768" s="32"/>
      <c r="Z768" s="32"/>
      <c r="AA768" s="35"/>
      <c r="AB768" s="38"/>
      <c r="AC768" s="35"/>
      <c r="AD768" s="35"/>
      <c r="AE768" s="35"/>
      <c r="AF768" s="35"/>
      <c r="AG768" s="50"/>
      <c r="AH768" s="50"/>
      <c r="AI768" s="50"/>
      <c r="AJ768" s="50"/>
      <c r="AK768" s="50"/>
      <c r="AL768" s="79"/>
      <c r="AM768" s="80"/>
      <c r="AN768" s="55"/>
      <c r="AO768" s="58"/>
      <c r="AP768" s="59"/>
      <c r="AQ768" s="59"/>
      <c r="AR768" s="59"/>
      <c r="AS768" s="46"/>
      <c r="AT768" s="58"/>
      <c r="AU768" s="58"/>
      <c r="AV768" s="58"/>
      <c r="AW768" s="58"/>
      <c r="AY768" s="51"/>
      <c r="AZ768" s="51"/>
      <c r="BA768" s="51"/>
      <c r="BB768" s="199"/>
      <c r="BC768" s="199"/>
    </row>
    <row r="769" spans="1:55" ht="65.099999999999994" hidden="1" customHeight="1">
      <c r="A769" s="33">
        <v>752</v>
      </c>
      <c r="B769" s="42"/>
      <c r="C769" s="42"/>
      <c r="D769" s="42"/>
      <c r="E769" s="42"/>
      <c r="F769" s="42"/>
      <c r="G769" s="42"/>
      <c r="H769" s="42"/>
      <c r="I769" s="167"/>
      <c r="J769" s="42"/>
      <c r="K769" s="35"/>
      <c r="L769" s="35"/>
      <c r="M769" s="35"/>
      <c r="N769" s="35"/>
      <c r="O769" s="35"/>
      <c r="P769" s="35"/>
      <c r="Q769" s="35"/>
      <c r="R769" s="43"/>
      <c r="S769" s="43"/>
      <c r="T769" s="42"/>
      <c r="U769" s="42"/>
      <c r="V769" s="36"/>
      <c r="W769" s="36"/>
      <c r="X769" s="49"/>
      <c r="Y769" s="32"/>
      <c r="Z769" s="32"/>
      <c r="AA769" s="35"/>
      <c r="AB769" s="38"/>
      <c r="AC769" s="35"/>
      <c r="AD769" s="35"/>
      <c r="AE769" s="35"/>
      <c r="AF769" s="35"/>
      <c r="AG769" s="50"/>
      <c r="AH769" s="50"/>
      <c r="AI769" s="50"/>
      <c r="AJ769" s="50"/>
      <c r="AK769" s="50"/>
      <c r="AL769" s="79"/>
      <c r="AM769" s="80"/>
      <c r="AN769" s="55"/>
      <c r="AO769" s="58"/>
      <c r="AP769" s="59"/>
      <c r="AQ769" s="59"/>
      <c r="AR769" s="59"/>
      <c r="AS769" s="46"/>
      <c r="AT769" s="58"/>
      <c r="AU769" s="58"/>
      <c r="AV769" s="58"/>
      <c r="AW769" s="58"/>
      <c r="AY769" s="51"/>
      <c r="AZ769" s="51"/>
      <c r="BA769" s="51"/>
      <c r="BB769" s="199"/>
      <c r="BC769" s="199"/>
    </row>
    <row r="770" spans="1:55" ht="65.099999999999994" hidden="1" customHeight="1">
      <c r="A770" s="33">
        <v>753</v>
      </c>
      <c r="B770" s="42"/>
      <c r="C770" s="42"/>
      <c r="D770" s="42"/>
      <c r="E770" s="42"/>
      <c r="F770" s="42"/>
      <c r="G770" s="42"/>
      <c r="H770" s="42"/>
      <c r="I770" s="167"/>
      <c r="J770" s="42"/>
      <c r="K770" s="35"/>
      <c r="L770" s="35"/>
      <c r="M770" s="35"/>
      <c r="N770" s="35"/>
      <c r="O770" s="35"/>
      <c r="P770" s="35"/>
      <c r="Q770" s="35"/>
      <c r="R770" s="43"/>
      <c r="S770" s="43"/>
      <c r="T770" s="42"/>
      <c r="U770" s="42"/>
      <c r="V770" s="36"/>
      <c r="W770" s="36"/>
      <c r="X770" s="49"/>
      <c r="Y770" s="32"/>
      <c r="Z770" s="32"/>
      <c r="AA770" s="35"/>
      <c r="AB770" s="38"/>
      <c r="AC770" s="35"/>
      <c r="AD770" s="35"/>
      <c r="AE770" s="35"/>
      <c r="AF770" s="35"/>
      <c r="AG770" s="50"/>
      <c r="AH770" s="50"/>
      <c r="AI770" s="50"/>
      <c r="AJ770" s="50"/>
      <c r="AK770" s="50"/>
      <c r="AL770" s="79"/>
      <c r="AM770" s="80"/>
      <c r="AN770" s="55"/>
      <c r="AO770" s="58"/>
      <c r="AP770" s="59"/>
      <c r="AQ770" s="59"/>
      <c r="AR770" s="59"/>
      <c r="AS770" s="46"/>
      <c r="AT770" s="58"/>
      <c r="AU770" s="58"/>
      <c r="AV770" s="58"/>
      <c r="AW770" s="58"/>
      <c r="AY770" s="51"/>
      <c r="AZ770" s="51"/>
      <c r="BA770" s="51"/>
      <c r="BB770" s="199"/>
      <c r="BC770" s="199"/>
    </row>
    <row r="771" spans="1:55" ht="65.099999999999994" hidden="1" customHeight="1">
      <c r="A771" s="33">
        <v>754</v>
      </c>
      <c r="B771" s="42"/>
      <c r="C771" s="42"/>
      <c r="D771" s="42"/>
      <c r="E771" s="42"/>
      <c r="F771" s="42"/>
      <c r="G771" s="42"/>
      <c r="H771" s="42"/>
      <c r="I771" s="167"/>
      <c r="J771" s="42"/>
      <c r="K771" s="35"/>
      <c r="L771" s="35"/>
      <c r="M771" s="35"/>
      <c r="N771" s="35"/>
      <c r="O771" s="35"/>
      <c r="P771" s="35"/>
      <c r="Q771" s="35"/>
      <c r="R771" s="43"/>
      <c r="S771" s="43"/>
      <c r="T771" s="42"/>
      <c r="U771" s="42"/>
      <c r="V771" s="36"/>
      <c r="W771" s="36"/>
      <c r="X771" s="49"/>
      <c r="Y771" s="32"/>
      <c r="Z771" s="32"/>
      <c r="AA771" s="35"/>
      <c r="AB771" s="38"/>
      <c r="AC771" s="35"/>
      <c r="AD771" s="35"/>
      <c r="AE771" s="35"/>
      <c r="AF771" s="35"/>
      <c r="AG771" s="50"/>
      <c r="AH771" s="50"/>
      <c r="AI771" s="50"/>
      <c r="AJ771" s="50"/>
      <c r="AK771" s="50"/>
      <c r="AL771" s="79"/>
      <c r="AM771" s="80"/>
      <c r="AN771" s="55"/>
      <c r="AO771" s="58"/>
      <c r="AP771" s="59"/>
      <c r="AQ771" s="59"/>
      <c r="AR771" s="59"/>
      <c r="AS771" s="46"/>
      <c r="AT771" s="58"/>
      <c r="AU771" s="58"/>
      <c r="AV771" s="58"/>
      <c r="AW771" s="58"/>
      <c r="AY771" s="51"/>
      <c r="AZ771" s="51"/>
      <c r="BA771" s="51"/>
      <c r="BB771" s="199"/>
      <c r="BC771" s="199"/>
    </row>
    <row r="772" spans="1:55" ht="65.099999999999994" hidden="1" customHeight="1">
      <c r="A772" s="33">
        <v>755</v>
      </c>
      <c r="B772" s="42"/>
      <c r="C772" s="42"/>
      <c r="D772" s="42"/>
      <c r="E772" s="42"/>
      <c r="F772" s="42"/>
      <c r="G772" s="42"/>
      <c r="H772" s="42"/>
      <c r="I772" s="167"/>
      <c r="J772" s="42"/>
      <c r="K772" s="35"/>
      <c r="L772" s="35"/>
      <c r="M772" s="35"/>
      <c r="N772" s="35"/>
      <c r="O772" s="35"/>
      <c r="P772" s="35"/>
      <c r="Q772" s="35"/>
      <c r="R772" s="43"/>
      <c r="S772" s="43"/>
      <c r="T772" s="42"/>
      <c r="U772" s="42"/>
      <c r="V772" s="36"/>
      <c r="W772" s="36"/>
      <c r="X772" s="49"/>
      <c r="Y772" s="32"/>
      <c r="Z772" s="32"/>
      <c r="AA772" s="35"/>
      <c r="AB772" s="38"/>
      <c r="AC772" s="35"/>
      <c r="AD772" s="35"/>
      <c r="AE772" s="35"/>
      <c r="AF772" s="35"/>
      <c r="AG772" s="50"/>
      <c r="AH772" s="50"/>
      <c r="AI772" s="50"/>
      <c r="AJ772" s="50"/>
      <c r="AK772" s="50"/>
      <c r="AL772" s="79"/>
      <c r="AM772" s="80"/>
      <c r="AN772" s="55"/>
      <c r="AO772" s="58"/>
      <c r="AP772" s="59"/>
      <c r="AQ772" s="59"/>
      <c r="AR772" s="59"/>
      <c r="AS772" s="46"/>
      <c r="AT772" s="58"/>
      <c r="AU772" s="58"/>
      <c r="AV772" s="58"/>
      <c r="AW772" s="58"/>
      <c r="AY772" s="51"/>
      <c r="AZ772" s="51"/>
      <c r="BA772" s="51"/>
      <c r="BB772" s="199"/>
      <c r="BC772" s="199"/>
    </row>
    <row r="773" spans="1:55" ht="65.099999999999994" hidden="1" customHeight="1">
      <c r="A773" s="33">
        <v>756</v>
      </c>
      <c r="B773" s="42"/>
      <c r="C773" s="42"/>
      <c r="D773" s="42"/>
      <c r="E773" s="42"/>
      <c r="F773" s="42"/>
      <c r="G773" s="42"/>
      <c r="H773" s="42"/>
      <c r="I773" s="167"/>
      <c r="J773" s="42"/>
      <c r="K773" s="35"/>
      <c r="L773" s="35"/>
      <c r="M773" s="35"/>
      <c r="N773" s="35"/>
      <c r="O773" s="35"/>
      <c r="P773" s="35"/>
      <c r="Q773" s="35"/>
      <c r="R773" s="43"/>
      <c r="S773" s="43"/>
      <c r="T773" s="42"/>
      <c r="U773" s="42"/>
      <c r="V773" s="36"/>
      <c r="W773" s="36"/>
      <c r="X773" s="49"/>
      <c r="Y773" s="32"/>
      <c r="Z773" s="32"/>
      <c r="AA773" s="35"/>
      <c r="AB773" s="38"/>
      <c r="AC773" s="35"/>
      <c r="AD773" s="35"/>
      <c r="AE773" s="35"/>
      <c r="AF773" s="35"/>
      <c r="AG773" s="50"/>
      <c r="AH773" s="50"/>
      <c r="AI773" s="50"/>
      <c r="AJ773" s="50"/>
      <c r="AK773" s="50"/>
      <c r="AL773" s="79"/>
      <c r="AM773" s="80"/>
      <c r="AN773" s="55"/>
      <c r="AO773" s="58"/>
      <c r="AP773" s="59"/>
      <c r="AQ773" s="59"/>
      <c r="AR773" s="59"/>
      <c r="AS773" s="46"/>
      <c r="AT773" s="58"/>
      <c r="AU773" s="58"/>
      <c r="AV773" s="58"/>
      <c r="AW773" s="58"/>
      <c r="AY773" s="51"/>
      <c r="AZ773" s="51"/>
      <c r="BA773" s="51"/>
      <c r="BB773" s="199"/>
      <c r="BC773" s="199"/>
    </row>
    <row r="774" spans="1:55" ht="65.099999999999994" hidden="1" customHeight="1">
      <c r="A774" s="33">
        <v>757</v>
      </c>
      <c r="B774" s="42"/>
      <c r="C774" s="42"/>
      <c r="D774" s="42"/>
      <c r="E774" s="42"/>
      <c r="F774" s="42"/>
      <c r="G774" s="42"/>
      <c r="H774" s="42"/>
      <c r="I774" s="167"/>
      <c r="J774" s="42"/>
      <c r="K774" s="35"/>
      <c r="L774" s="35"/>
      <c r="M774" s="35"/>
      <c r="N774" s="35"/>
      <c r="O774" s="35"/>
      <c r="P774" s="35"/>
      <c r="Q774" s="35"/>
      <c r="R774" s="43"/>
      <c r="S774" s="43"/>
      <c r="T774" s="42"/>
      <c r="U774" s="42"/>
      <c r="V774" s="36"/>
      <c r="W774" s="36"/>
      <c r="X774" s="49"/>
      <c r="Y774" s="32"/>
      <c r="Z774" s="32"/>
      <c r="AA774" s="35"/>
      <c r="AB774" s="38"/>
      <c r="AC774" s="35"/>
      <c r="AD774" s="35"/>
      <c r="AE774" s="35"/>
      <c r="AF774" s="35"/>
      <c r="AG774" s="50"/>
      <c r="AH774" s="50"/>
      <c r="AI774" s="50"/>
      <c r="AJ774" s="50"/>
      <c r="AK774" s="50"/>
      <c r="AL774" s="79"/>
      <c r="AM774" s="80"/>
      <c r="AN774" s="55"/>
      <c r="AO774" s="58"/>
      <c r="AP774" s="59"/>
      <c r="AQ774" s="59"/>
      <c r="AR774" s="59"/>
      <c r="AS774" s="46"/>
      <c r="AT774" s="58"/>
      <c r="AU774" s="58"/>
      <c r="AV774" s="58"/>
      <c r="AW774" s="58"/>
      <c r="AY774" s="51"/>
      <c r="AZ774" s="51"/>
      <c r="BA774" s="51"/>
      <c r="BB774" s="199"/>
      <c r="BC774" s="199"/>
    </row>
    <row r="775" spans="1:55" ht="65.099999999999994" hidden="1" customHeight="1">
      <c r="A775" s="33">
        <v>758</v>
      </c>
      <c r="B775" s="42"/>
      <c r="C775" s="42"/>
      <c r="D775" s="42"/>
      <c r="E775" s="42"/>
      <c r="F775" s="42"/>
      <c r="G775" s="42"/>
      <c r="H775" s="42"/>
      <c r="I775" s="167"/>
      <c r="J775" s="42"/>
      <c r="K775" s="35"/>
      <c r="L775" s="35"/>
      <c r="M775" s="35"/>
      <c r="N775" s="35"/>
      <c r="O775" s="35"/>
      <c r="P775" s="35"/>
      <c r="Q775" s="35"/>
      <c r="R775" s="43"/>
      <c r="S775" s="43"/>
      <c r="T775" s="42"/>
      <c r="U775" s="42"/>
      <c r="V775" s="36"/>
      <c r="W775" s="36"/>
      <c r="X775" s="49"/>
      <c r="Y775" s="32"/>
      <c r="Z775" s="32"/>
      <c r="AA775" s="35"/>
      <c r="AB775" s="38"/>
      <c r="AC775" s="35"/>
      <c r="AD775" s="35"/>
      <c r="AE775" s="35"/>
      <c r="AF775" s="35"/>
      <c r="AG775" s="50"/>
      <c r="AH775" s="50"/>
      <c r="AI775" s="50"/>
      <c r="AJ775" s="50"/>
      <c r="AK775" s="50"/>
      <c r="AL775" s="79"/>
      <c r="AM775" s="80"/>
      <c r="AN775" s="55"/>
      <c r="AO775" s="58"/>
      <c r="AP775" s="59"/>
      <c r="AQ775" s="59"/>
      <c r="AR775" s="59"/>
      <c r="AS775" s="46"/>
      <c r="AT775" s="58"/>
      <c r="AU775" s="58"/>
      <c r="AV775" s="58"/>
      <c r="AW775" s="58"/>
      <c r="AY775" s="51"/>
      <c r="AZ775" s="51"/>
      <c r="BA775" s="51"/>
      <c r="BB775" s="199"/>
      <c r="BC775" s="199"/>
    </row>
    <row r="776" spans="1:55" ht="65.099999999999994" hidden="1" customHeight="1">
      <c r="A776" s="33">
        <v>759</v>
      </c>
      <c r="B776" s="42"/>
      <c r="C776" s="42"/>
      <c r="D776" s="42"/>
      <c r="E776" s="42"/>
      <c r="F776" s="42"/>
      <c r="G776" s="42"/>
      <c r="H776" s="42"/>
      <c r="I776" s="167"/>
      <c r="J776" s="42"/>
      <c r="K776" s="35"/>
      <c r="L776" s="35"/>
      <c r="M776" s="35"/>
      <c r="N776" s="35"/>
      <c r="O776" s="35"/>
      <c r="P776" s="35"/>
      <c r="Q776" s="35"/>
      <c r="R776" s="43"/>
      <c r="S776" s="43"/>
      <c r="T776" s="42"/>
      <c r="U776" s="42"/>
      <c r="V776" s="36"/>
      <c r="W776" s="36"/>
      <c r="X776" s="49"/>
      <c r="Y776" s="32"/>
      <c r="Z776" s="32"/>
      <c r="AA776" s="35"/>
      <c r="AB776" s="38"/>
      <c r="AC776" s="35"/>
      <c r="AD776" s="35"/>
      <c r="AE776" s="35"/>
      <c r="AF776" s="35"/>
      <c r="AG776" s="50"/>
      <c r="AH776" s="50"/>
      <c r="AI776" s="50"/>
      <c r="AJ776" s="50"/>
      <c r="AK776" s="50"/>
      <c r="AL776" s="79"/>
      <c r="AM776" s="80"/>
      <c r="AN776" s="55"/>
      <c r="AO776" s="58"/>
      <c r="AP776" s="59"/>
      <c r="AQ776" s="59"/>
      <c r="AR776" s="59"/>
      <c r="AS776" s="46"/>
      <c r="AT776" s="58"/>
      <c r="AU776" s="58"/>
      <c r="AV776" s="58"/>
      <c r="AW776" s="58"/>
      <c r="AY776" s="51"/>
      <c r="AZ776" s="51"/>
      <c r="BA776" s="51"/>
      <c r="BB776" s="199"/>
      <c r="BC776" s="199"/>
    </row>
    <row r="777" spans="1:55" ht="65.099999999999994" hidden="1" customHeight="1">
      <c r="A777" s="33">
        <v>760</v>
      </c>
      <c r="B777" s="42"/>
      <c r="C777" s="42"/>
      <c r="D777" s="42"/>
      <c r="E777" s="42"/>
      <c r="F777" s="42"/>
      <c r="G777" s="42"/>
      <c r="H777" s="42"/>
      <c r="I777" s="167"/>
      <c r="J777" s="42"/>
      <c r="K777" s="35"/>
      <c r="L777" s="35"/>
      <c r="M777" s="35"/>
      <c r="N777" s="35"/>
      <c r="O777" s="35"/>
      <c r="P777" s="35"/>
      <c r="Q777" s="35"/>
      <c r="R777" s="43"/>
      <c r="S777" s="43"/>
      <c r="T777" s="42"/>
      <c r="U777" s="42"/>
      <c r="V777" s="36"/>
      <c r="W777" s="36"/>
      <c r="X777" s="49"/>
      <c r="Y777" s="32"/>
      <c r="Z777" s="32"/>
      <c r="AA777" s="35"/>
      <c r="AB777" s="38"/>
      <c r="AC777" s="35"/>
      <c r="AD777" s="35"/>
      <c r="AE777" s="35"/>
      <c r="AF777" s="35"/>
      <c r="AG777" s="50"/>
      <c r="AH777" s="50"/>
      <c r="AI777" s="50"/>
      <c r="AJ777" s="50"/>
      <c r="AK777" s="50"/>
      <c r="AL777" s="79"/>
      <c r="AM777" s="80"/>
      <c r="AN777" s="55"/>
      <c r="AO777" s="58"/>
      <c r="AP777" s="59"/>
      <c r="AQ777" s="59"/>
      <c r="AR777" s="59"/>
      <c r="AS777" s="46"/>
      <c r="AT777" s="58"/>
      <c r="AU777" s="58"/>
      <c r="AV777" s="58"/>
      <c r="AW777" s="58"/>
      <c r="AY777" s="51"/>
      <c r="AZ777" s="51"/>
      <c r="BA777" s="51"/>
      <c r="BB777" s="199"/>
      <c r="BC777" s="199"/>
    </row>
    <row r="778" spans="1:55" ht="65.099999999999994" hidden="1" customHeight="1">
      <c r="A778" s="33">
        <v>761</v>
      </c>
      <c r="B778" s="42"/>
      <c r="C778" s="42"/>
      <c r="D778" s="42"/>
      <c r="E778" s="42"/>
      <c r="F778" s="42"/>
      <c r="G778" s="42"/>
      <c r="H778" s="42"/>
      <c r="I778" s="167"/>
      <c r="J778" s="42"/>
      <c r="K778" s="35"/>
      <c r="L778" s="35"/>
      <c r="M778" s="35"/>
      <c r="N778" s="35"/>
      <c r="O778" s="35"/>
      <c r="P778" s="35"/>
      <c r="Q778" s="35"/>
      <c r="R778" s="43"/>
      <c r="S778" s="43"/>
      <c r="T778" s="42"/>
      <c r="U778" s="42"/>
      <c r="V778" s="36"/>
      <c r="W778" s="36"/>
      <c r="X778" s="49"/>
      <c r="Y778" s="32"/>
      <c r="Z778" s="32"/>
      <c r="AA778" s="35"/>
      <c r="AB778" s="38"/>
      <c r="AC778" s="35"/>
      <c r="AD778" s="35"/>
      <c r="AE778" s="35"/>
      <c r="AF778" s="35"/>
      <c r="AG778" s="50"/>
      <c r="AH778" s="50"/>
      <c r="AI778" s="50"/>
      <c r="AJ778" s="50"/>
      <c r="AK778" s="50"/>
      <c r="AL778" s="79"/>
      <c r="AM778" s="80"/>
      <c r="AN778" s="55"/>
      <c r="AO778" s="58"/>
      <c r="AP778" s="59"/>
      <c r="AQ778" s="59"/>
      <c r="AR778" s="59"/>
      <c r="AS778" s="46"/>
      <c r="AT778" s="58"/>
      <c r="AU778" s="58"/>
      <c r="AV778" s="58"/>
      <c r="AW778" s="58"/>
      <c r="AY778" s="51"/>
      <c r="AZ778" s="51"/>
      <c r="BA778" s="51"/>
      <c r="BB778" s="199"/>
      <c r="BC778" s="199"/>
    </row>
    <row r="779" spans="1:55" ht="65.099999999999994" hidden="1" customHeight="1">
      <c r="A779" s="33">
        <v>762</v>
      </c>
      <c r="B779" s="42"/>
      <c r="C779" s="42"/>
      <c r="D779" s="42"/>
      <c r="E779" s="42"/>
      <c r="F779" s="42"/>
      <c r="G779" s="42"/>
      <c r="H779" s="42"/>
      <c r="I779" s="167"/>
      <c r="J779" s="42"/>
      <c r="K779" s="35"/>
      <c r="L779" s="35"/>
      <c r="M779" s="35"/>
      <c r="N779" s="35"/>
      <c r="O779" s="35"/>
      <c r="P779" s="35"/>
      <c r="Q779" s="35"/>
      <c r="R779" s="43"/>
      <c r="S779" s="43"/>
      <c r="T779" s="42"/>
      <c r="U779" s="42"/>
      <c r="V779" s="36"/>
      <c r="W779" s="36"/>
      <c r="X779" s="49"/>
      <c r="Y779" s="32"/>
      <c r="Z779" s="32"/>
      <c r="AA779" s="35"/>
      <c r="AB779" s="38"/>
      <c r="AC779" s="35"/>
      <c r="AD779" s="35"/>
      <c r="AE779" s="35"/>
      <c r="AF779" s="35"/>
      <c r="AG779" s="50"/>
      <c r="AH779" s="50"/>
      <c r="AI779" s="50"/>
      <c r="AJ779" s="50"/>
      <c r="AK779" s="50"/>
      <c r="AL779" s="79"/>
      <c r="AM779" s="80"/>
      <c r="AN779" s="55"/>
      <c r="AO779" s="58"/>
      <c r="AP779" s="59"/>
      <c r="AQ779" s="59"/>
      <c r="AR779" s="59"/>
      <c r="AS779" s="46"/>
      <c r="AT779" s="58"/>
      <c r="AU779" s="58"/>
      <c r="AV779" s="58"/>
      <c r="AW779" s="58"/>
      <c r="AY779" s="51"/>
      <c r="AZ779" s="51"/>
      <c r="BA779" s="51"/>
      <c r="BB779" s="199"/>
      <c r="BC779" s="199"/>
    </row>
    <row r="780" spans="1:55" ht="65.099999999999994" hidden="1" customHeight="1">
      <c r="A780" s="33">
        <v>763</v>
      </c>
      <c r="B780" s="42"/>
      <c r="C780" s="42"/>
      <c r="D780" s="42"/>
      <c r="E780" s="42"/>
      <c r="F780" s="42"/>
      <c r="G780" s="42"/>
      <c r="H780" s="42"/>
      <c r="I780" s="167"/>
      <c r="J780" s="42"/>
      <c r="K780" s="35"/>
      <c r="L780" s="35"/>
      <c r="M780" s="35"/>
      <c r="N780" s="35"/>
      <c r="O780" s="35"/>
      <c r="P780" s="35"/>
      <c r="Q780" s="35"/>
      <c r="R780" s="43"/>
      <c r="S780" s="43"/>
      <c r="T780" s="42"/>
      <c r="U780" s="42"/>
      <c r="V780" s="36"/>
      <c r="W780" s="36"/>
      <c r="X780" s="49"/>
      <c r="Y780" s="32"/>
      <c r="Z780" s="32"/>
      <c r="AA780" s="35"/>
      <c r="AB780" s="38"/>
      <c r="AC780" s="35"/>
      <c r="AD780" s="35"/>
      <c r="AE780" s="35"/>
      <c r="AF780" s="35"/>
      <c r="AG780" s="50"/>
      <c r="AH780" s="50"/>
      <c r="AI780" s="50"/>
      <c r="AJ780" s="50"/>
      <c r="AK780" s="50"/>
      <c r="AL780" s="79"/>
      <c r="AM780" s="80"/>
      <c r="AN780" s="55"/>
      <c r="AO780" s="58"/>
      <c r="AP780" s="59"/>
      <c r="AQ780" s="59"/>
      <c r="AR780" s="59"/>
      <c r="AS780" s="46"/>
      <c r="AT780" s="58"/>
      <c r="AU780" s="58"/>
      <c r="AV780" s="58"/>
      <c r="AW780" s="58"/>
      <c r="AY780" s="51"/>
      <c r="AZ780" s="51"/>
      <c r="BA780" s="51"/>
      <c r="BB780" s="199"/>
      <c r="BC780" s="199"/>
    </row>
    <row r="781" spans="1:55" ht="65.099999999999994" hidden="1" customHeight="1">
      <c r="A781" s="33">
        <v>764</v>
      </c>
      <c r="B781" s="42"/>
      <c r="C781" s="42"/>
      <c r="D781" s="42"/>
      <c r="E781" s="42"/>
      <c r="F781" s="42"/>
      <c r="G781" s="42"/>
      <c r="H781" s="42"/>
      <c r="I781" s="167"/>
      <c r="J781" s="42"/>
      <c r="K781" s="35"/>
      <c r="L781" s="35"/>
      <c r="M781" s="35"/>
      <c r="N781" s="35"/>
      <c r="O781" s="35"/>
      <c r="P781" s="35"/>
      <c r="Q781" s="35"/>
      <c r="R781" s="43"/>
      <c r="S781" s="43"/>
      <c r="T781" s="42"/>
      <c r="U781" s="42"/>
      <c r="V781" s="36"/>
      <c r="W781" s="36"/>
      <c r="X781" s="49"/>
      <c r="Y781" s="32"/>
      <c r="Z781" s="32"/>
      <c r="AA781" s="35"/>
      <c r="AB781" s="38"/>
      <c r="AC781" s="35"/>
      <c r="AD781" s="35"/>
      <c r="AE781" s="35"/>
      <c r="AF781" s="35"/>
      <c r="AG781" s="50"/>
      <c r="AH781" s="50"/>
      <c r="AI781" s="50"/>
      <c r="AJ781" s="50"/>
      <c r="AK781" s="50"/>
      <c r="AL781" s="79"/>
      <c r="AM781" s="80"/>
      <c r="AN781" s="55"/>
      <c r="AO781" s="58"/>
      <c r="AP781" s="59"/>
      <c r="AQ781" s="59"/>
      <c r="AR781" s="59"/>
      <c r="AS781" s="46"/>
      <c r="AT781" s="58"/>
      <c r="AU781" s="58"/>
      <c r="AV781" s="58"/>
      <c r="AW781" s="58"/>
      <c r="AY781" s="51"/>
      <c r="AZ781" s="51"/>
      <c r="BA781" s="51"/>
      <c r="BB781" s="199"/>
      <c r="BC781" s="199"/>
    </row>
    <row r="782" spans="1:55" ht="65.099999999999994" hidden="1" customHeight="1">
      <c r="A782" s="33">
        <v>765</v>
      </c>
      <c r="B782" s="42"/>
      <c r="C782" s="42"/>
      <c r="D782" s="42"/>
      <c r="E782" s="42"/>
      <c r="F782" s="42"/>
      <c r="G782" s="42"/>
      <c r="H782" s="42"/>
      <c r="I782" s="167"/>
      <c r="J782" s="42"/>
      <c r="K782" s="35"/>
      <c r="L782" s="35"/>
      <c r="M782" s="35"/>
      <c r="N782" s="35"/>
      <c r="O782" s="35"/>
      <c r="P782" s="35"/>
      <c r="Q782" s="35"/>
      <c r="R782" s="43"/>
      <c r="S782" s="43"/>
      <c r="T782" s="42"/>
      <c r="U782" s="42"/>
      <c r="V782" s="36"/>
      <c r="W782" s="36"/>
      <c r="X782" s="49"/>
      <c r="Y782" s="32"/>
      <c r="Z782" s="32"/>
      <c r="AA782" s="35"/>
      <c r="AB782" s="38"/>
      <c r="AC782" s="35"/>
      <c r="AD782" s="35"/>
      <c r="AE782" s="35"/>
      <c r="AF782" s="35"/>
      <c r="AG782" s="50"/>
      <c r="AH782" s="50"/>
      <c r="AI782" s="50"/>
      <c r="AJ782" s="50"/>
      <c r="AK782" s="50"/>
      <c r="AL782" s="79"/>
      <c r="AM782" s="80"/>
      <c r="AN782" s="55"/>
      <c r="AO782" s="58"/>
      <c r="AP782" s="59"/>
      <c r="AQ782" s="59"/>
      <c r="AR782" s="59"/>
      <c r="AS782" s="46"/>
      <c r="AT782" s="58"/>
      <c r="AU782" s="58"/>
      <c r="AV782" s="58"/>
      <c r="AW782" s="58"/>
      <c r="AY782" s="51"/>
      <c r="AZ782" s="51"/>
      <c r="BA782" s="51"/>
      <c r="BB782" s="199"/>
      <c r="BC782" s="199"/>
    </row>
    <row r="783" spans="1:55" ht="65.099999999999994" hidden="1" customHeight="1">
      <c r="A783" s="33">
        <v>766</v>
      </c>
      <c r="B783" s="42"/>
      <c r="C783" s="42"/>
      <c r="D783" s="42"/>
      <c r="E783" s="42"/>
      <c r="F783" s="42"/>
      <c r="G783" s="42"/>
      <c r="H783" s="42"/>
      <c r="I783" s="167"/>
      <c r="J783" s="42"/>
      <c r="K783" s="35"/>
      <c r="L783" s="35"/>
      <c r="M783" s="35"/>
      <c r="N783" s="35"/>
      <c r="O783" s="35"/>
      <c r="P783" s="35"/>
      <c r="Q783" s="35"/>
      <c r="R783" s="43"/>
      <c r="S783" s="43"/>
      <c r="T783" s="42"/>
      <c r="U783" s="42"/>
      <c r="V783" s="36"/>
      <c r="W783" s="36"/>
      <c r="X783" s="49"/>
      <c r="Y783" s="32"/>
      <c r="Z783" s="32"/>
      <c r="AA783" s="35"/>
      <c r="AB783" s="38"/>
      <c r="AC783" s="35"/>
      <c r="AD783" s="35"/>
      <c r="AE783" s="35"/>
      <c r="AF783" s="35"/>
      <c r="AG783" s="50"/>
      <c r="AH783" s="50"/>
      <c r="AI783" s="50"/>
      <c r="AJ783" s="50"/>
      <c r="AK783" s="50"/>
      <c r="AL783" s="79"/>
      <c r="AM783" s="80"/>
      <c r="AN783" s="55"/>
      <c r="AO783" s="58"/>
      <c r="AP783" s="59"/>
      <c r="AQ783" s="59"/>
      <c r="AR783" s="59"/>
      <c r="AS783" s="46"/>
      <c r="AT783" s="58"/>
      <c r="AU783" s="58"/>
      <c r="AV783" s="58"/>
      <c r="AW783" s="58"/>
      <c r="AY783" s="51"/>
      <c r="AZ783" s="51"/>
      <c r="BA783" s="51"/>
      <c r="BB783" s="199"/>
      <c r="BC783" s="199"/>
    </row>
    <row r="784" spans="1:55" ht="65.099999999999994" hidden="1" customHeight="1">
      <c r="A784" s="33">
        <v>767</v>
      </c>
      <c r="B784" s="42"/>
      <c r="C784" s="42"/>
      <c r="D784" s="42"/>
      <c r="E784" s="42"/>
      <c r="F784" s="42"/>
      <c r="G784" s="42"/>
      <c r="H784" s="42"/>
      <c r="I784" s="167"/>
      <c r="J784" s="42"/>
      <c r="K784" s="35"/>
      <c r="L784" s="35"/>
      <c r="M784" s="35"/>
      <c r="N784" s="35"/>
      <c r="O784" s="35"/>
      <c r="P784" s="35"/>
      <c r="Q784" s="35"/>
      <c r="R784" s="43"/>
      <c r="S784" s="43"/>
      <c r="T784" s="42"/>
      <c r="U784" s="42"/>
      <c r="V784" s="36"/>
      <c r="W784" s="36"/>
      <c r="X784" s="49"/>
      <c r="Y784" s="32"/>
      <c r="Z784" s="32"/>
      <c r="AA784" s="35"/>
      <c r="AB784" s="38"/>
      <c r="AC784" s="35"/>
      <c r="AD784" s="35"/>
      <c r="AE784" s="35"/>
      <c r="AF784" s="35"/>
      <c r="AG784" s="50"/>
      <c r="AH784" s="50"/>
      <c r="AI784" s="50"/>
      <c r="AJ784" s="50"/>
      <c r="AK784" s="50"/>
      <c r="AL784" s="79"/>
      <c r="AM784" s="80"/>
      <c r="AN784" s="55"/>
      <c r="AO784" s="58"/>
      <c r="AP784" s="59"/>
      <c r="AQ784" s="59"/>
      <c r="AR784" s="59"/>
      <c r="AS784" s="46"/>
      <c r="AT784" s="58"/>
      <c r="AU784" s="58"/>
      <c r="AV784" s="58"/>
      <c r="AW784" s="58"/>
      <c r="AY784" s="51"/>
      <c r="AZ784" s="51"/>
      <c r="BA784" s="51"/>
      <c r="BB784" s="199"/>
      <c r="BC784" s="199"/>
    </row>
    <row r="785" spans="1:55" ht="65.099999999999994" hidden="1" customHeight="1">
      <c r="A785" s="33">
        <v>768</v>
      </c>
      <c r="B785" s="42"/>
      <c r="C785" s="42"/>
      <c r="D785" s="42"/>
      <c r="E785" s="42"/>
      <c r="F785" s="42"/>
      <c r="G785" s="42"/>
      <c r="H785" s="42"/>
      <c r="I785" s="167"/>
      <c r="J785" s="42"/>
      <c r="K785" s="35"/>
      <c r="L785" s="35"/>
      <c r="M785" s="35"/>
      <c r="N785" s="35"/>
      <c r="O785" s="35"/>
      <c r="P785" s="35"/>
      <c r="Q785" s="35"/>
      <c r="R785" s="43"/>
      <c r="S785" s="43"/>
      <c r="T785" s="42"/>
      <c r="U785" s="42"/>
      <c r="V785" s="36"/>
      <c r="W785" s="36"/>
      <c r="X785" s="49"/>
      <c r="Y785" s="32"/>
      <c r="Z785" s="32"/>
      <c r="AA785" s="35"/>
      <c r="AB785" s="38"/>
      <c r="AC785" s="35"/>
      <c r="AD785" s="35"/>
      <c r="AE785" s="35"/>
      <c r="AF785" s="35"/>
      <c r="AG785" s="50"/>
      <c r="AH785" s="50"/>
      <c r="AI785" s="50"/>
      <c r="AJ785" s="50"/>
      <c r="AK785" s="50"/>
      <c r="AL785" s="79"/>
      <c r="AM785" s="80"/>
      <c r="AN785" s="55"/>
      <c r="AO785" s="58"/>
      <c r="AP785" s="59"/>
      <c r="AQ785" s="59"/>
      <c r="AR785" s="59"/>
      <c r="AS785" s="46"/>
      <c r="AT785" s="58"/>
      <c r="AU785" s="58"/>
      <c r="AV785" s="58"/>
      <c r="AW785" s="58"/>
      <c r="AY785" s="51"/>
      <c r="AZ785" s="51"/>
      <c r="BA785" s="51"/>
      <c r="BB785" s="199"/>
      <c r="BC785" s="199"/>
    </row>
    <row r="786" spans="1:55" ht="65.099999999999994" hidden="1" customHeight="1">
      <c r="A786" s="33">
        <v>769</v>
      </c>
      <c r="B786" s="42"/>
      <c r="C786" s="42"/>
      <c r="D786" s="42"/>
      <c r="E786" s="42"/>
      <c r="F786" s="42"/>
      <c r="G786" s="42"/>
      <c r="H786" s="42"/>
      <c r="I786" s="167"/>
      <c r="J786" s="42"/>
      <c r="K786" s="35"/>
      <c r="L786" s="35"/>
      <c r="M786" s="35"/>
      <c r="N786" s="35"/>
      <c r="O786" s="35"/>
      <c r="P786" s="35"/>
      <c r="Q786" s="35"/>
      <c r="R786" s="43"/>
      <c r="S786" s="43"/>
      <c r="T786" s="42"/>
      <c r="U786" s="42"/>
      <c r="V786" s="36"/>
      <c r="W786" s="36"/>
      <c r="X786" s="49"/>
      <c r="Y786" s="32"/>
      <c r="Z786" s="32"/>
      <c r="AA786" s="35"/>
      <c r="AB786" s="38"/>
      <c r="AC786" s="35"/>
      <c r="AD786" s="35"/>
      <c r="AE786" s="35"/>
      <c r="AF786" s="35"/>
      <c r="AG786" s="50"/>
      <c r="AH786" s="50"/>
      <c r="AI786" s="50"/>
      <c r="AJ786" s="50"/>
      <c r="AK786" s="50"/>
      <c r="AL786" s="79"/>
      <c r="AM786" s="80"/>
      <c r="AN786" s="55"/>
      <c r="AO786" s="58"/>
      <c r="AP786" s="59"/>
      <c r="AQ786" s="59"/>
      <c r="AR786" s="59"/>
      <c r="AS786" s="46"/>
      <c r="AT786" s="58"/>
      <c r="AU786" s="58"/>
      <c r="AV786" s="58"/>
      <c r="AW786" s="58"/>
      <c r="AY786" s="51"/>
      <c r="AZ786" s="51"/>
      <c r="BA786" s="51"/>
      <c r="BB786" s="199"/>
      <c r="BC786" s="199"/>
    </row>
    <row r="787" spans="1:55" ht="65.099999999999994" hidden="1" customHeight="1">
      <c r="A787" s="33">
        <v>770</v>
      </c>
      <c r="B787" s="42"/>
      <c r="C787" s="42"/>
      <c r="D787" s="42"/>
      <c r="E787" s="42"/>
      <c r="F787" s="42"/>
      <c r="G787" s="42"/>
      <c r="H787" s="42"/>
      <c r="I787" s="167"/>
      <c r="J787" s="42"/>
      <c r="K787" s="35"/>
      <c r="L787" s="35"/>
      <c r="M787" s="35"/>
      <c r="N787" s="35"/>
      <c r="O787" s="35"/>
      <c r="P787" s="35"/>
      <c r="Q787" s="35"/>
      <c r="R787" s="43"/>
      <c r="S787" s="43"/>
      <c r="T787" s="42"/>
      <c r="U787" s="42"/>
      <c r="V787" s="36"/>
      <c r="W787" s="36"/>
      <c r="X787" s="49"/>
      <c r="Y787" s="32"/>
      <c r="Z787" s="32"/>
      <c r="AA787" s="35"/>
      <c r="AB787" s="38"/>
      <c r="AC787" s="35"/>
      <c r="AD787" s="35"/>
      <c r="AE787" s="35"/>
      <c r="AF787" s="35"/>
      <c r="AG787" s="50"/>
      <c r="AH787" s="50"/>
      <c r="AI787" s="50"/>
      <c r="AJ787" s="50"/>
      <c r="AK787" s="50"/>
      <c r="AL787" s="79"/>
      <c r="AM787" s="80"/>
      <c r="AN787" s="55"/>
      <c r="AO787" s="58"/>
      <c r="AP787" s="59"/>
      <c r="AQ787" s="59"/>
      <c r="AR787" s="59"/>
      <c r="AS787" s="46"/>
      <c r="AT787" s="58"/>
      <c r="AU787" s="58"/>
      <c r="AV787" s="58"/>
      <c r="AW787" s="58"/>
      <c r="AY787" s="51"/>
      <c r="AZ787" s="51"/>
      <c r="BA787" s="51"/>
      <c r="BB787" s="199"/>
      <c r="BC787" s="199"/>
    </row>
    <row r="788" spans="1:55" ht="65.099999999999994" hidden="1" customHeight="1">
      <c r="A788" s="33">
        <v>771</v>
      </c>
      <c r="B788" s="42"/>
      <c r="C788" s="42"/>
      <c r="D788" s="42"/>
      <c r="E788" s="42"/>
      <c r="F788" s="42"/>
      <c r="G788" s="42"/>
      <c r="H788" s="42"/>
      <c r="I788" s="167"/>
      <c r="J788" s="42"/>
      <c r="K788" s="35"/>
      <c r="L788" s="35"/>
      <c r="M788" s="35"/>
      <c r="N788" s="35"/>
      <c r="O788" s="35"/>
      <c r="P788" s="35"/>
      <c r="Q788" s="35"/>
      <c r="R788" s="43"/>
      <c r="S788" s="43"/>
      <c r="T788" s="42"/>
      <c r="U788" s="42"/>
      <c r="V788" s="36"/>
      <c r="W788" s="36"/>
      <c r="X788" s="49"/>
      <c r="Y788" s="32"/>
      <c r="Z788" s="32"/>
      <c r="AA788" s="35"/>
      <c r="AB788" s="38"/>
      <c r="AC788" s="35"/>
      <c r="AD788" s="35"/>
      <c r="AE788" s="35"/>
      <c r="AF788" s="35"/>
      <c r="AG788" s="50"/>
      <c r="AH788" s="50"/>
      <c r="AI788" s="50"/>
      <c r="AJ788" s="50"/>
      <c r="AK788" s="50"/>
      <c r="AL788" s="79"/>
      <c r="AM788" s="80"/>
      <c r="AN788" s="55"/>
      <c r="AO788" s="58"/>
      <c r="AP788" s="59"/>
      <c r="AQ788" s="59"/>
      <c r="AR788" s="59"/>
      <c r="AS788" s="46"/>
      <c r="AT788" s="58"/>
      <c r="AU788" s="58"/>
      <c r="AV788" s="58"/>
      <c r="AW788" s="58"/>
      <c r="AY788" s="51"/>
      <c r="AZ788" s="51"/>
      <c r="BA788" s="51"/>
      <c r="BB788" s="199"/>
      <c r="BC788" s="199"/>
    </row>
    <row r="789" spans="1:55" ht="65.099999999999994" hidden="1" customHeight="1">
      <c r="A789" s="33">
        <v>772</v>
      </c>
      <c r="B789" s="42"/>
      <c r="C789" s="42"/>
      <c r="D789" s="42"/>
      <c r="E789" s="42"/>
      <c r="F789" s="42"/>
      <c r="G789" s="42"/>
      <c r="H789" s="42"/>
      <c r="I789" s="167"/>
      <c r="J789" s="42"/>
      <c r="K789" s="35"/>
      <c r="L789" s="35"/>
      <c r="M789" s="35"/>
      <c r="N789" s="35"/>
      <c r="O789" s="35"/>
      <c r="P789" s="35"/>
      <c r="Q789" s="35"/>
      <c r="R789" s="43"/>
      <c r="S789" s="43"/>
      <c r="T789" s="42"/>
      <c r="U789" s="42"/>
      <c r="V789" s="36"/>
      <c r="W789" s="36"/>
      <c r="X789" s="49"/>
      <c r="Y789" s="32"/>
      <c r="Z789" s="32"/>
      <c r="AA789" s="35"/>
      <c r="AB789" s="38"/>
      <c r="AC789" s="35"/>
      <c r="AD789" s="35"/>
      <c r="AE789" s="35"/>
      <c r="AF789" s="35"/>
      <c r="AG789" s="50"/>
      <c r="AH789" s="50"/>
      <c r="AI789" s="50"/>
      <c r="AJ789" s="50"/>
      <c r="AK789" s="50"/>
      <c r="AL789" s="79"/>
      <c r="AM789" s="80"/>
      <c r="AN789" s="55"/>
      <c r="AO789" s="58"/>
      <c r="AP789" s="59"/>
      <c r="AQ789" s="59"/>
      <c r="AR789" s="59"/>
      <c r="AS789" s="46"/>
      <c r="AT789" s="58"/>
      <c r="AU789" s="58"/>
      <c r="AV789" s="58"/>
      <c r="AW789" s="58"/>
      <c r="AY789" s="51"/>
      <c r="AZ789" s="51"/>
      <c r="BA789" s="51"/>
      <c r="BB789" s="199"/>
      <c r="BC789" s="199"/>
    </row>
    <row r="790" spans="1:55" ht="65.099999999999994" hidden="1" customHeight="1">
      <c r="A790" s="33">
        <v>773</v>
      </c>
      <c r="B790" s="42"/>
      <c r="C790" s="42"/>
      <c r="D790" s="42"/>
      <c r="E790" s="42"/>
      <c r="F790" s="42"/>
      <c r="G790" s="42"/>
      <c r="H790" s="42"/>
      <c r="I790" s="167"/>
      <c r="J790" s="42"/>
      <c r="K790" s="35"/>
      <c r="L790" s="35"/>
      <c r="M790" s="35"/>
      <c r="N790" s="35"/>
      <c r="O790" s="35"/>
      <c r="P790" s="35"/>
      <c r="Q790" s="35"/>
      <c r="R790" s="43"/>
      <c r="S790" s="43"/>
      <c r="T790" s="42"/>
      <c r="U790" s="42"/>
      <c r="V790" s="36"/>
      <c r="W790" s="36"/>
      <c r="X790" s="49"/>
      <c r="Y790" s="32"/>
      <c r="Z790" s="32"/>
      <c r="AA790" s="35"/>
      <c r="AB790" s="38"/>
      <c r="AC790" s="35"/>
      <c r="AD790" s="35"/>
      <c r="AE790" s="35"/>
      <c r="AF790" s="35"/>
      <c r="AG790" s="50"/>
      <c r="AH790" s="50"/>
      <c r="AI790" s="50"/>
      <c r="AJ790" s="50"/>
      <c r="AK790" s="50"/>
      <c r="AL790" s="79"/>
      <c r="AM790" s="80"/>
      <c r="AN790" s="55"/>
      <c r="AO790" s="58"/>
      <c r="AP790" s="59"/>
      <c r="AQ790" s="59"/>
      <c r="AR790" s="59"/>
      <c r="AS790" s="46"/>
      <c r="AT790" s="58"/>
      <c r="AU790" s="58"/>
      <c r="AV790" s="58"/>
      <c r="AW790" s="58"/>
      <c r="AY790" s="51"/>
      <c r="AZ790" s="51"/>
      <c r="BA790" s="51"/>
      <c r="BB790" s="199"/>
      <c r="BC790" s="199"/>
    </row>
    <row r="791" spans="1:55" ht="65.099999999999994" hidden="1" customHeight="1">
      <c r="A791" s="33">
        <v>774</v>
      </c>
      <c r="B791" s="42"/>
      <c r="C791" s="42"/>
      <c r="D791" s="42"/>
      <c r="E791" s="42"/>
      <c r="F791" s="42"/>
      <c r="G791" s="42"/>
      <c r="H791" s="42"/>
      <c r="I791" s="167"/>
      <c r="J791" s="42"/>
      <c r="K791" s="35"/>
      <c r="L791" s="35"/>
      <c r="M791" s="35"/>
      <c r="N791" s="35"/>
      <c r="O791" s="35"/>
      <c r="P791" s="35"/>
      <c r="Q791" s="35"/>
      <c r="R791" s="43"/>
      <c r="S791" s="43"/>
      <c r="T791" s="42"/>
      <c r="U791" s="42"/>
      <c r="V791" s="36"/>
      <c r="W791" s="36"/>
      <c r="X791" s="49"/>
      <c r="Y791" s="32"/>
      <c r="Z791" s="32"/>
      <c r="AA791" s="35"/>
      <c r="AB791" s="38"/>
      <c r="AC791" s="35"/>
      <c r="AD791" s="35"/>
      <c r="AE791" s="35"/>
      <c r="AF791" s="35"/>
      <c r="AG791" s="50"/>
      <c r="AH791" s="50"/>
      <c r="AI791" s="50"/>
      <c r="AJ791" s="50"/>
      <c r="AK791" s="50"/>
      <c r="AL791" s="79"/>
      <c r="AM791" s="80"/>
      <c r="AN791" s="55"/>
      <c r="AO791" s="58"/>
      <c r="AP791" s="59"/>
      <c r="AQ791" s="59"/>
      <c r="AR791" s="59"/>
      <c r="AS791" s="46"/>
      <c r="AT791" s="58"/>
      <c r="AU791" s="58"/>
      <c r="AV791" s="58"/>
      <c r="AW791" s="58"/>
      <c r="AY791" s="51"/>
      <c r="AZ791" s="51"/>
      <c r="BA791" s="51"/>
      <c r="BB791" s="199"/>
      <c r="BC791" s="199"/>
    </row>
    <row r="792" spans="1:55" ht="65.099999999999994" hidden="1" customHeight="1">
      <c r="A792" s="33">
        <v>775</v>
      </c>
      <c r="B792" s="42"/>
      <c r="C792" s="42"/>
      <c r="D792" s="42"/>
      <c r="E792" s="42"/>
      <c r="F792" s="42"/>
      <c r="G792" s="42"/>
      <c r="H792" s="42"/>
      <c r="I792" s="167"/>
      <c r="J792" s="42"/>
      <c r="K792" s="35"/>
      <c r="L792" s="35"/>
      <c r="M792" s="35"/>
      <c r="N792" s="35"/>
      <c r="O792" s="35"/>
      <c r="P792" s="35"/>
      <c r="Q792" s="35"/>
      <c r="R792" s="43"/>
      <c r="S792" s="43"/>
      <c r="T792" s="42"/>
      <c r="U792" s="42"/>
      <c r="V792" s="36"/>
      <c r="W792" s="36"/>
      <c r="X792" s="49"/>
      <c r="Y792" s="32"/>
      <c r="Z792" s="32"/>
      <c r="AA792" s="35"/>
      <c r="AB792" s="38"/>
      <c r="AC792" s="35"/>
      <c r="AD792" s="35"/>
      <c r="AE792" s="35"/>
      <c r="AF792" s="35"/>
      <c r="AG792" s="50"/>
      <c r="AH792" s="50"/>
      <c r="AI792" s="50"/>
      <c r="AJ792" s="50"/>
      <c r="AK792" s="50"/>
      <c r="AL792" s="79"/>
      <c r="AM792" s="80"/>
      <c r="AN792" s="55"/>
      <c r="AO792" s="58"/>
      <c r="AP792" s="59"/>
      <c r="AQ792" s="59"/>
      <c r="AR792" s="59"/>
      <c r="AS792" s="46"/>
      <c r="AT792" s="58"/>
      <c r="AU792" s="58"/>
      <c r="AV792" s="58"/>
      <c r="AW792" s="58"/>
      <c r="AY792" s="51"/>
      <c r="AZ792" s="51"/>
      <c r="BA792" s="51"/>
      <c r="BB792" s="199"/>
      <c r="BC792" s="199"/>
    </row>
    <row r="793" spans="1:55" ht="65.099999999999994" hidden="1" customHeight="1">
      <c r="A793" s="33">
        <v>776</v>
      </c>
      <c r="B793" s="42"/>
      <c r="C793" s="42"/>
      <c r="D793" s="42"/>
      <c r="E793" s="42"/>
      <c r="F793" s="42"/>
      <c r="G793" s="42"/>
      <c r="H793" s="42"/>
      <c r="I793" s="167"/>
      <c r="J793" s="42"/>
      <c r="K793" s="35"/>
      <c r="L793" s="35"/>
      <c r="M793" s="35"/>
      <c r="N793" s="35"/>
      <c r="O793" s="35"/>
      <c r="P793" s="35"/>
      <c r="Q793" s="35"/>
      <c r="R793" s="43"/>
      <c r="S793" s="43"/>
      <c r="T793" s="42"/>
      <c r="U793" s="42"/>
      <c r="V793" s="36"/>
      <c r="W793" s="36"/>
      <c r="X793" s="49"/>
      <c r="Y793" s="32"/>
      <c r="Z793" s="32"/>
      <c r="AA793" s="35"/>
      <c r="AB793" s="38"/>
      <c r="AC793" s="35"/>
      <c r="AD793" s="35"/>
      <c r="AE793" s="35"/>
      <c r="AF793" s="35"/>
      <c r="AG793" s="50"/>
      <c r="AH793" s="50"/>
      <c r="AI793" s="50"/>
      <c r="AJ793" s="50"/>
      <c r="AK793" s="50"/>
      <c r="AL793" s="79"/>
      <c r="AM793" s="80"/>
      <c r="AN793" s="55"/>
      <c r="AO793" s="58"/>
      <c r="AP793" s="59"/>
      <c r="AQ793" s="59"/>
      <c r="AR793" s="59"/>
      <c r="AS793" s="46"/>
      <c r="AT793" s="58"/>
      <c r="AU793" s="58"/>
      <c r="AV793" s="58"/>
      <c r="AW793" s="58"/>
      <c r="AY793" s="51"/>
      <c r="AZ793" s="51"/>
      <c r="BA793" s="51"/>
      <c r="BB793" s="199"/>
      <c r="BC793" s="199"/>
    </row>
    <row r="794" spans="1:55" ht="65.099999999999994" hidden="1" customHeight="1">
      <c r="A794" s="33">
        <v>777</v>
      </c>
      <c r="B794" s="42"/>
      <c r="C794" s="42"/>
      <c r="D794" s="42"/>
      <c r="E794" s="42"/>
      <c r="F794" s="42"/>
      <c r="G794" s="42"/>
      <c r="H794" s="42"/>
      <c r="I794" s="167"/>
      <c r="J794" s="42"/>
      <c r="K794" s="35"/>
      <c r="L794" s="35"/>
      <c r="M794" s="35"/>
      <c r="N794" s="35"/>
      <c r="O794" s="35"/>
      <c r="P794" s="35"/>
      <c r="Q794" s="35"/>
      <c r="R794" s="43"/>
      <c r="S794" s="43"/>
      <c r="T794" s="42"/>
      <c r="U794" s="42"/>
      <c r="V794" s="36"/>
      <c r="W794" s="36"/>
      <c r="X794" s="49"/>
      <c r="Y794" s="32"/>
      <c r="Z794" s="32"/>
      <c r="AA794" s="35"/>
      <c r="AB794" s="38"/>
      <c r="AC794" s="35"/>
      <c r="AD794" s="35"/>
      <c r="AE794" s="35"/>
      <c r="AF794" s="35"/>
      <c r="AG794" s="50"/>
      <c r="AH794" s="50"/>
      <c r="AI794" s="50"/>
      <c r="AJ794" s="50"/>
      <c r="AK794" s="50"/>
      <c r="AL794" s="79"/>
      <c r="AM794" s="80"/>
      <c r="AN794" s="55"/>
      <c r="AO794" s="58"/>
      <c r="AP794" s="59"/>
      <c r="AQ794" s="59"/>
      <c r="AR794" s="59"/>
      <c r="AS794" s="46"/>
      <c r="AT794" s="58"/>
      <c r="AU794" s="58"/>
      <c r="AV794" s="58"/>
      <c r="AW794" s="58"/>
      <c r="AY794" s="51"/>
      <c r="AZ794" s="51"/>
      <c r="BA794" s="51"/>
      <c r="BB794" s="199"/>
      <c r="BC794" s="199"/>
    </row>
    <row r="795" spans="1:55" ht="65.099999999999994" hidden="1" customHeight="1">
      <c r="A795" s="33">
        <v>778</v>
      </c>
      <c r="B795" s="42"/>
      <c r="C795" s="42"/>
      <c r="D795" s="42"/>
      <c r="E795" s="42"/>
      <c r="F795" s="42"/>
      <c r="G795" s="42"/>
      <c r="H795" s="42"/>
      <c r="I795" s="167"/>
      <c r="J795" s="42"/>
      <c r="K795" s="35"/>
      <c r="L795" s="35"/>
      <c r="M795" s="35"/>
      <c r="N795" s="35"/>
      <c r="O795" s="35"/>
      <c r="P795" s="35"/>
      <c r="Q795" s="35"/>
      <c r="R795" s="43"/>
      <c r="S795" s="43"/>
      <c r="T795" s="42"/>
      <c r="U795" s="42"/>
      <c r="V795" s="36"/>
      <c r="W795" s="36"/>
      <c r="X795" s="49"/>
      <c r="Y795" s="32"/>
      <c r="Z795" s="32"/>
      <c r="AA795" s="35"/>
      <c r="AB795" s="38"/>
      <c r="AC795" s="35"/>
      <c r="AD795" s="35"/>
      <c r="AE795" s="35"/>
      <c r="AF795" s="35"/>
      <c r="AG795" s="50"/>
      <c r="AH795" s="50"/>
      <c r="AI795" s="50"/>
      <c r="AJ795" s="50"/>
      <c r="AK795" s="50"/>
      <c r="AL795" s="79"/>
      <c r="AM795" s="80"/>
      <c r="AN795" s="55"/>
      <c r="AO795" s="58"/>
      <c r="AP795" s="59"/>
      <c r="AQ795" s="59"/>
      <c r="AR795" s="59"/>
      <c r="AS795" s="46"/>
      <c r="AT795" s="58"/>
      <c r="AU795" s="58"/>
      <c r="AV795" s="58"/>
      <c r="AW795" s="58"/>
      <c r="AY795" s="51"/>
      <c r="AZ795" s="51"/>
      <c r="BA795" s="51"/>
      <c r="BB795" s="199"/>
      <c r="BC795" s="199"/>
    </row>
    <row r="796" spans="1:55" ht="65.099999999999994" hidden="1" customHeight="1">
      <c r="A796" s="33">
        <v>779</v>
      </c>
      <c r="B796" s="42"/>
      <c r="C796" s="42"/>
      <c r="D796" s="42"/>
      <c r="E796" s="42"/>
      <c r="F796" s="42"/>
      <c r="G796" s="42"/>
      <c r="H796" s="42"/>
      <c r="I796" s="167"/>
      <c r="J796" s="42"/>
      <c r="K796" s="35"/>
      <c r="L796" s="35"/>
      <c r="M796" s="35"/>
      <c r="N796" s="35"/>
      <c r="O796" s="35"/>
      <c r="P796" s="35"/>
      <c r="Q796" s="35"/>
      <c r="R796" s="43"/>
      <c r="S796" s="43"/>
      <c r="T796" s="42"/>
      <c r="U796" s="42"/>
      <c r="V796" s="36"/>
      <c r="W796" s="36"/>
      <c r="X796" s="49"/>
      <c r="Y796" s="32"/>
      <c r="Z796" s="32"/>
      <c r="AA796" s="35"/>
      <c r="AB796" s="38"/>
      <c r="AC796" s="35"/>
      <c r="AD796" s="35"/>
      <c r="AE796" s="35"/>
      <c r="AF796" s="35"/>
      <c r="AG796" s="50"/>
      <c r="AH796" s="50"/>
      <c r="AI796" s="50"/>
      <c r="AJ796" s="50"/>
      <c r="AK796" s="50"/>
      <c r="AL796" s="79"/>
      <c r="AM796" s="80"/>
      <c r="AN796" s="55"/>
      <c r="AO796" s="58"/>
      <c r="AP796" s="59"/>
      <c r="AQ796" s="59"/>
      <c r="AR796" s="59"/>
      <c r="AS796" s="46"/>
      <c r="AT796" s="58"/>
      <c r="AU796" s="58"/>
      <c r="AV796" s="58"/>
      <c r="AW796" s="58"/>
      <c r="AY796" s="51"/>
      <c r="AZ796" s="51"/>
      <c r="BA796" s="51"/>
      <c r="BB796" s="199"/>
      <c r="BC796" s="199"/>
    </row>
    <row r="797" spans="1:55" ht="65.099999999999994" hidden="1" customHeight="1">
      <c r="A797" s="33">
        <v>780</v>
      </c>
      <c r="B797" s="42"/>
      <c r="C797" s="42"/>
      <c r="D797" s="42"/>
      <c r="E797" s="42"/>
      <c r="F797" s="42"/>
      <c r="G797" s="42"/>
      <c r="H797" s="42"/>
      <c r="I797" s="167"/>
      <c r="J797" s="42"/>
      <c r="K797" s="35"/>
      <c r="L797" s="35"/>
      <c r="M797" s="35"/>
      <c r="N797" s="35"/>
      <c r="O797" s="35"/>
      <c r="P797" s="35"/>
      <c r="Q797" s="35"/>
      <c r="R797" s="43"/>
      <c r="S797" s="43"/>
      <c r="T797" s="42"/>
      <c r="U797" s="42"/>
      <c r="V797" s="36"/>
      <c r="W797" s="36"/>
      <c r="X797" s="49"/>
      <c r="Y797" s="32"/>
      <c r="Z797" s="32"/>
      <c r="AA797" s="35"/>
      <c r="AB797" s="38"/>
      <c r="AC797" s="35"/>
      <c r="AD797" s="35"/>
      <c r="AE797" s="35"/>
      <c r="AF797" s="35"/>
      <c r="AG797" s="50"/>
      <c r="AH797" s="50"/>
      <c r="AI797" s="50"/>
      <c r="AJ797" s="50"/>
      <c r="AK797" s="50"/>
      <c r="AL797" s="79"/>
      <c r="AM797" s="80"/>
      <c r="AN797" s="55"/>
      <c r="AO797" s="58"/>
      <c r="AP797" s="59"/>
      <c r="AQ797" s="59"/>
      <c r="AR797" s="59"/>
      <c r="AS797" s="46"/>
      <c r="AT797" s="58"/>
      <c r="AU797" s="58"/>
      <c r="AV797" s="58"/>
      <c r="AW797" s="58"/>
      <c r="AY797" s="51"/>
      <c r="AZ797" s="51"/>
      <c r="BA797" s="51"/>
      <c r="BB797" s="199"/>
      <c r="BC797" s="199"/>
    </row>
    <row r="798" spans="1:55" ht="65.099999999999994" hidden="1" customHeight="1">
      <c r="A798" s="33">
        <v>781</v>
      </c>
      <c r="B798" s="42"/>
      <c r="C798" s="42"/>
      <c r="D798" s="42"/>
      <c r="E798" s="42"/>
      <c r="F798" s="42"/>
      <c r="G798" s="42"/>
      <c r="H798" s="42"/>
      <c r="I798" s="167"/>
      <c r="J798" s="42"/>
      <c r="K798" s="35"/>
      <c r="L798" s="35"/>
      <c r="M798" s="35"/>
      <c r="N798" s="35"/>
      <c r="O798" s="35"/>
      <c r="P798" s="35"/>
      <c r="Q798" s="35"/>
      <c r="R798" s="43"/>
      <c r="S798" s="43"/>
      <c r="T798" s="42"/>
      <c r="U798" s="42"/>
      <c r="V798" s="36"/>
      <c r="W798" s="36"/>
      <c r="X798" s="49"/>
      <c r="Y798" s="32"/>
      <c r="Z798" s="32"/>
      <c r="AA798" s="35"/>
      <c r="AB798" s="38"/>
      <c r="AC798" s="35"/>
      <c r="AD798" s="35"/>
      <c r="AE798" s="35"/>
      <c r="AF798" s="35"/>
      <c r="AG798" s="50"/>
      <c r="AH798" s="50"/>
      <c r="AI798" s="50"/>
      <c r="AJ798" s="50"/>
      <c r="AK798" s="50"/>
      <c r="AL798" s="79"/>
      <c r="AM798" s="80"/>
      <c r="AN798" s="55"/>
      <c r="AO798" s="58"/>
      <c r="AP798" s="59"/>
      <c r="AQ798" s="59"/>
      <c r="AR798" s="59"/>
      <c r="AS798" s="46"/>
      <c r="AT798" s="58"/>
      <c r="AU798" s="58"/>
      <c r="AV798" s="58"/>
      <c r="AW798" s="58"/>
      <c r="AY798" s="51"/>
      <c r="AZ798" s="51"/>
      <c r="BA798" s="51"/>
      <c r="BB798" s="199"/>
      <c r="BC798" s="199"/>
    </row>
    <row r="799" spans="1:55" ht="65.099999999999994" hidden="1" customHeight="1">
      <c r="A799" s="33">
        <v>782</v>
      </c>
      <c r="B799" s="42"/>
      <c r="C799" s="42"/>
      <c r="D799" s="42"/>
      <c r="E799" s="42"/>
      <c r="F799" s="42"/>
      <c r="G799" s="42"/>
      <c r="H799" s="42"/>
      <c r="I799" s="167"/>
      <c r="J799" s="42"/>
      <c r="K799" s="35"/>
      <c r="L799" s="35"/>
      <c r="M799" s="35"/>
      <c r="N799" s="35"/>
      <c r="O799" s="35"/>
      <c r="P799" s="35"/>
      <c r="Q799" s="35"/>
      <c r="R799" s="43"/>
      <c r="S799" s="43"/>
      <c r="T799" s="42"/>
      <c r="U799" s="42"/>
      <c r="V799" s="36"/>
      <c r="W799" s="36"/>
      <c r="X799" s="49"/>
      <c r="Y799" s="32"/>
      <c r="Z799" s="32"/>
      <c r="AA799" s="35"/>
      <c r="AB799" s="38"/>
      <c r="AC799" s="35"/>
      <c r="AD799" s="35"/>
      <c r="AE799" s="35"/>
      <c r="AF799" s="35"/>
      <c r="AG799" s="50"/>
      <c r="AH799" s="50"/>
      <c r="AI799" s="50"/>
      <c r="AJ799" s="50"/>
      <c r="AK799" s="50"/>
      <c r="AL799" s="79"/>
      <c r="AM799" s="80"/>
      <c r="AN799" s="55"/>
      <c r="AO799" s="58"/>
      <c r="AP799" s="59"/>
      <c r="AQ799" s="59"/>
      <c r="AR799" s="59"/>
      <c r="AS799" s="46"/>
      <c r="AT799" s="58"/>
      <c r="AU799" s="58"/>
      <c r="AV799" s="58"/>
      <c r="AW799" s="58"/>
      <c r="AY799" s="51"/>
      <c r="AZ799" s="51"/>
      <c r="BA799" s="51"/>
      <c r="BB799" s="199"/>
      <c r="BC799" s="199"/>
    </row>
    <row r="800" spans="1:55" ht="65.099999999999994" hidden="1" customHeight="1">
      <c r="A800" s="33">
        <v>783</v>
      </c>
      <c r="B800" s="42"/>
      <c r="C800" s="42"/>
      <c r="D800" s="42"/>
      <c r="E800" s="42"/>
      <c r="F800" s="42"/>
      <c r="G800" s="42"/>
      <c r="H800" s="42"/>
      <c r="I800" s="167"/>
      <c r="J800" s="42"/>
      <c r="K800" s="35"/>
      <c r="L800" s="35"/>
      <c r="M800" s="35"/>
      <c r="N800" s="35"/>
      <c r="O800" s="35"/>
      <c r="P800" s="35"/>
      <c r="Q800" s="35"/>
      <c r="R800" s="43"/>
      <c r="S800" s="43"/>
      <c r="T800" s="42"/>
      <c r="U800" s="42"/>
      <c r="V800" s="36"/>
      <c r="W800" s="36"/>
      <c r="X800" s="49"/>
      <c r="Y800" s="32"/>
      <c r="Z800" s="32"/>
      <c r="AA800" s="35"/>
      <c r="AB800" s="38"/>
      <c r="AC800" s="35"/>
      <c r="AD800" s="35"/>
      <c r="AE800" s="35"/>
      <c r="AF800" s="35"/>
      <c r="AG800" s="50"/>
      <c r="AH800" s="50"/>
      <c r="AI800" s="50"/>
      <c r="AJ800" s="50"/>
      <c r="AK800" s="50"/>
      <c r="AL800" s="79"/>
      <c r="AM800" s="80"/>
      <c r="AN800" s="55"/>
      <c r="AO800" s="58"/>
      <c r="AP800" s="59"/>
      <c r="AQ800" s="59"/>
      <c r="AR800" s="59"/>
      <c r="AS800" s="46"/>
      <c r="AT800" s="58"/>
      <c r="AU800" s="58"/>
      <c r="AV800" s="58"/>
      <c r="AW800" s="58"/>
      <c r="AY800" s="51"/>
      <c r="AZ800" s="51"/>
      <c r="BA800" s="51"/>
      <c r="BB800" s="199"/>
      <c r="BC800" s="199"/>
    </row>
    <row r="801" spans="1:55" ht="65.099999999999994" hidden="1" customHeight="1">
      <c r="A801" s="33">
        <v>784</v>
      </c>
      <c r="B801" s="42"/>
      <c r="C801" s="42"/>
      <c r="D801" s="42"/>
      <c r="E801" s="42"/>
      <c r="F801" s="42"/>
      <c r="G801" s="42"/>
      <c r="H801" s="42"/>
      <c r="I801" s="167"/>
      <c r="J801" s="42"/>
      <c r="K801" s="35"/>
      <c r="L801" s="35"/>
      <c r="M801" s="35"/>
      <c r="N801" s="35"/>
      <c r="O801" s="35"/>
      <c r="P801" s="35"/>
      <c r="Q801" s="35"/>
      <c r="R801" s="43"/>
      <c r="S801" s="43"/>
      <c r="T801" s="42"/>
      <c r="U801" s="42"/>
      <c r="V801" s="36"/>
      <c r="W801" s="36"/>
      <c r="X801" s="49"/>
      <c r="Y801" s="32"/>
      <c r="Z801" s="32"/>
      <c r="AA801" s="35"/>
      <c r="AB801" s="38"/>
      <c r="AC801" s="35"/>
      <c r="AD801" s="35"/>
      <c r="AE801" s="35"/>
      <c r="AF801" s="35"/>
      <c r="AG801" s="50"/>
      <c r="AH801" s="50"/>
      <c r="AI801" s="50"/>
      <c r="AJ801" s="50"/>
      <c r="AK801" s="50"/>
      <c r="AL801" s="79"/>
      <c r="AM801" s="80"/>
      <c r="AN801" s="55"/>
      <c r="AO801" s="58"/>
      <c r="AP801" s="59"/>
      <c r="AQ801" s="59"/>
      <c r="AR801" s="59"/>
      <c r="AS801" s="46"/>
      <c r="AT801" s="58"/>
      <c r="AU801" s="58"/>
      <c r="AV801" s="58"/>
      <c r="AW801" s="58"/>
      <c r="AY801" s="51"/>
      <c r="AZ801" s="51"/>
      <c r="BA801" s="51"/>
      <c r="BB801" s="199"/>
      <c r="BC801" s="199"/>
    </row>
    <row r="802" spans="1:55" ht="65.099999999999994" hidden="1" customHeight="1">
      <c r="A802" s="33">
        <v>785</v>
      </c>
      <c r="B802" s="42"/>
      <c r="C802" s="42"/>
      <c r="D802" s="42"/>
      <c r="E802" s="42"/>
      <c r="F802" s="42"/>
      <c r="G802" s="42"/>
      <c r="H802" s="42"/>
      <c r="I802" s="167"/>
      <c r="J802" s="42"/>
      <c r="K802" s="35"/>
      <c r="L802" s="35"/>
      <c r="M802" s="35"/>
      <c r="N802" s="35"/>
      <c r="O802" s="35"/>
      <c r="P802" s="35"/>
      <c r="Q802" s="35"/>
      <c r="R802" s="43"/>
      <c r="S802" s="43"/>
      <c r="T802" s="42"/>
      <c r="U802" s="42"/>
      <c r="V802" s="36"/>
      <c r="W802" s="36"/>
      <c r="X802" s="49"/>
      <c r="Y802" s="32"/>
      <c r="Z802" s="32"/>
      <c r="AA802" s="35"/>
      <c r="AB802" s="38"/>
      <c r="AC802" s="35"/>
      <c r="AD802" s="35"/>
      <c r="AE802" s="35"/>
      <c r="AF802" s="35"/>
      <c r="AG802" s="50"/>
      <c r="AH802" s="50"/>
      <c r="AI802" s="50"/>
      <c r="AJ802" s="50"/>
      <c r="AK802" s="50"/>
      <c r="AL802" s="79"/>
      <c r="AM802" s="80"/>
      <c r="AN802" s="55"/>
      <c r="AO802" s="58"/>
      <c r="AP802" s="59"/>
      <c r="AQ802" s="59"/>
      <c r="AR802" s="59"/>
      <c r="AS802" s="46"/>
      <c r="AT802" s="58"/>
      <c r="AU802" s="58"/>
      <c r="AV802" s="58"/>
      <c r="AW802" s="58"/>
      <c r="AY802" s="51"/>
      <c r="AZ802" s="51"/>
      <c r="BA802" s="51"/>
      <c r="BB802" s="199"/>
      <c r="BC802" s="199"/>
    </row>
    <row r="803" spans="1:55" ht="65.099999999999994" hidden="1" customHeight="1">
      <c r="A803" s="33">
        <v>786</v>
      </c>
      <c r="B803" s="42"/>
      <c r="C803" s="42"/>
      <c r="D803" s="42"/>
      <c r="E803" s="42"/>
      <c r="F803" s="42"/>
      <c r="G803" s="42"/>
      <c r="H803" s="42"/>
      <c r="I803" s="167"/>
      <c r="J803" s="42"/>
      <c r="K803" s="35"/>
      <c r="L803" s="35"/>
      <c r="M803" s="35"/>
      <c r="N803" s="35"/>
      <c r="O803" s="35"/>
      <c r="P803" s="35"/>
      <c r="Q803" s="35"/>
      <c r="R803" s="43"/>
      <c r="S803" s="43"/>
      <c r="T803" s="42"/>
      <c r="U803" s="42"/>
      <c r="V803" s="36"/>
      <c r="W803" s="36"/>
      <c r="X803" s="49"/>
      <c r="Y803" s="32"/>
      <c r="Z803" s="32"/>
      <c r="AA803" s="35"/>
      <c r="AB803" s="38"/>
      <c r="AC803" s="35"/>
      <c r="AD803" s="35"/>
      <c r="AE803" s="35"/>
      <c r="AF803" s="35"/>
      <c r="AG803" s="50"/>
      <c r="AH803" s="50"/>
      <c r="AI803" s="50"/>
      <c r="AJ803" s="50"/>
      <c r="AK803" s="50"/>
      <c r="AL803" s="79"/>
      <c r="AM803" s="80"/>
      <c r="AN803" s="55"/>
      <c r="AO803" s="58"/>
      <c r="AP803" s="59"/>
      <c r="AQ803" s="59"/>
      <c r="AR803" s="59"/>
      <c r="AS803" s="46"/>
      <c r="AT803" s="58"/>
      <c r="AU803" s="58"/>
      <c r="AV803" s="58"/>
      <c r="AW803" s="58"/>
      <c r="AY803" s="51"/>
      <c r="AZ803" s="51"/>
      <c r="BA803" s="51"/>
      <c r="BB803" s="199"/>
      <c r="BC803" s="199"/>
    </row>
    <row r="804" spans="1:55" ht="65.099999999999994" hidden="1" customHeight="1">
      <c r="A804" s="33">
        <v>787</v>
      </c>
      <c r="B804" s="42"/>
      <c r="C804" s="42"/>
      <c r="D804" s="42"/>
      <c r="E804" s="42"/>
      <c r="F804" s="42"/>
      <c r="G804" s="42"/>
      <c r="H804" s="42"/>
      <c r="I804" s="167"/>
      <c r="J804" s="42"/>
      <c r="K804" s="35"/>
      <c r="L804" s="35"/>
      <c r="M804" s="35"/>
      <c r="N804" s="35"/>
      <c r="O804" s="35"/>
      <c r="P804" s="35"/>
      <c r="Q804" s="35"/>
      <c r="R804" s="43"/>
      <c r="S804" s="43"/>
      <c r="T804" s="42"/>
      <c r="U804" s="42"/>
      <c r="V804" s="36"/>
      <c r="W804" s="36"/>
      <c r="X804" s="49"/>
      <c r="Y804" s="32"/>
      <c r="Z804" s="32"/>
      <c r="AA804" s="35"/>
      <c r="AB804" s="38"/>
      <c r="AC804" s="35"/>
      <c r="AD804" s="35"/>
      <c r="AE804" s="35"/>
      <c r="AF804" s="35"/>
      <c r="AG804" s="50"/>
      <c r="AH804" s="50"/>
      <c r="AI804" s="50"/>
      <c r="AJ804" s="50"/>
      <c r="AK804" s="50"/>
      <c r="AL804" s="79"/>
      <c r="AM804" s="80"/>
      <c r="AN804" s="55"/>
      <c r="AO804" s="58"/>
      <c r="AP804" s="59"/>
      <c r="AQ804" s="59"/>
      <c r="AR804" s="59"/>
      <c r="AS804" s="46"/>
      <c r="AT804" s="58"/>
      <c r="AU804" s="58"/>
      <c r="AV804" s="58"/>
      <c r="AW804" s="58"/>
      <c r="AY804" s="51"/>
      <c r="AZ804" s="51"/>
      <c r="BA804" s="51"/>
      <c r="BB804" s="199"/>
      <c r="BC804" s="199"/>
    </row>
    <row r="805" spans="1:55" ht="65.099999999999994" hidden="1" customHeight="1">
      <c r="A805" s="33">
        <v>788</v>
      </c>
      <c r="B805" s="42"/>
      <c r="C805" s="42"/>
      <c r="D805" s="42"/>
      <c r="E805" s="42"/>
      <c r="F805" s="42"/>
      <c r="G805" s="42"/>
      <c r="H805" s="42"/>
      <c r="I805" s="167"/>
      <c r="J805" s="42"/>
      <c r="K805" s="35"/>
      <c r="L805" s="35"/>
      <c r="M805" s="35"/>
      <c r="N805" s="35"/>
      <c r="O805" s="35"/>
      <c r="P805" s="35"/>
      <c r="Q805" s="35"/>
      <c r="R805" s="43"/>
      <c r="S805" s="43"/>
      <c r="T805" s="42"/>
      <c r="U805" s="42"/>
      <c r="V805" s="36"/>
      <c r="W805" s="36"/>
      <c r="X805" s="49"/>
      <c r="Y805" s="32"/>
      <c r="Z805" s="32"/>
      <c r="AA805" s="35"/>
      <c r="AB805" s="38"/>
      <c r="AC805" s="35"/>
      <c r="AD805" s="35"/>
      <c r="AE805" s="35"/>
      <c r="AF805" s="35"/>
      <c r="AG805" s="50"/>
      <c r="AH805" s="50"/>
      <c r="AI805" s="50"/>
      <c r="AJ805" s="50"/>
      <c r="AK805" s="50"/>
      <c r="AL805" s="79"/>
      <c r="AM805" s="80"/>
      <c r="AN805" s="55"/>
      <c r="AO805" s="58"/>
      <c r="AP805" s="59"/>
      <c r="AQ805" s="59"/>
      <c r="AR805" s="59"/>
      <c r="AS805" s="46"/>
      <c r="AT805" s="58"/>
      <c r="AU805" s="58"/>
      <c r="AV805" s="58"/>
      <c r="AW805" s="58"/>
      <c r="AY805" s="51"/>
      <c r="AZ805" s="51"/>
      <c r="BA805" s="51"/>
      <c r="BB805" s="199"/>
      <c r="BC805" s="199"/>
    </row>
    <row r="806" spans="1:55" ht="65.099999999999994" hidden="1" customHeight="1">
      <c r="A806" s="33">
        <v>789</v>
      </c>
      <c r="B806" s="42"/>
      <c r="C806" s="42"/>
      <c r="D806" s="42"/>
      <c r="E806" s="42"/>
      <c r="F806" s="42"/>
      <c r="G806" s="42"/>
      <c r="H806" s="42"/>
      <c r="I806" s="167"/>
      <c r="J806" s="42"/>
      <c r="K806" s="35"/>
      <c r="L806" s="35"/>
      <c r="M806" s="35"/>
      <c r="N806" s="35"/>
      <c r="O806" s="35"/>
      <c r="P806" s="35"/>
      <c r="Q806" s="35"/>
      <c r="R806" s="43"/>
      <c r="S806" s="43"/>
      <c r="T806" s="42"/>
      <c r="U806" s="42"/>
      <c r="V806" s="36"/>
      <c r="W806" s="36"/>
      <c r="X806" s="49"/>
      <c r="Y806" s="32"/>
      <c r="Z806" s="32"/>
      <c r="AA806" s="35"/>
      <c r="AB806" s="38"/>
      <c r="AC806" s="35"/>
      <c r="AD806" s="35"/>
      <c r="AE806" s="35"/>
      <c r="AF806" s="35"/>
      <c r="AG806" s="50"/>
      <c r="AH806" s="50"/>
      <c r="AI806" s="50"/>
      <c r="AJ806" s="50"/>
      <c r="AK806" s="50"/>
      <c r="AL806" s="79"/>
      <c r="AM806" s="80"/>
      <c r="AN806" s="55"/>
      <c r="AO806" s="58"/>
      <c r="AP806" s="59"/>
      <c r="AQ806" s="59"/>
      <c r="AR806" s="59"/>
      <c r="AS806" s="46"/>
      <c r="AT806" s="58"/>
      <c r="AU806" s="58"/>
      <c r="AV806" s="58"/>
      <c r="AW806" s="58"/>
      <c r="AY806" s="51"/>
      <c r="AZ806" s="51"/>
      <c r="BA806" s="51"/>
      <c r="BB806" s="199"/>
      <c r="BC806" s="199"/>
    </row>
    <row r="807" spans="1:55" ht="65.099999999999994" hidden="1" customHeight="1">
      <c r="A807" s="33">
        <v>790</v>
      </c>
      <c r="B807" s="42"/>
      <c r="C807" s="42"/>
      <c r="D807" s="42"/>
      <c r="E807" s="42"/>
      <c r="F807" s="42"/>
      <c r="G807" s="42"/>
      <c r="H807" s="42"/>
      <c r="I807" s="167"/>
      <c r="J807" s="42"/>
      <c r="K807" s="35"/>
      <c r="L807" s="35"/>
      <c r="M807" s="35"/>
      <c r="N807" s="35"/>
      <c r="O807" s="35"/>
      <c r="P807" s="35"/>
      <c r="Q807" s="35"/>
      <c r="R807" s="43"/>
      <c r="S807" s="43"/>
      <c r="T807" s="42"/>
      <c r="U807" s="42"/>
      <c r="V807" s="36"/>
      <c r="W807" s="36"/>
      <c r="X807" s="49"/>
      <c r="Y807" s="32"/>
      <c r="Z807" s="32"/>
      <c r="AA807" s="35"/>
      <c r="AB807" s="38"/>
      <c r="AC807" s="35"/>
      <c r="AD807" s="35"/>
      <c r="AE807" s="35"/>
      <c r="AF807" s="35"/>
      <c r="AG807" s="50"/>
      <c r="AH807" s="50"/>
      <c r="AI807" s="50"/>
      <c r="AJ807" s="50"/>
      <c r="AK807" s="50"/>
      <c r="AL807" s="79"/>
      <c r="AM807" s="80"/>
      <c r="AN807" s="55"/>
      <c r="AO807" s="58"/>
      <c r="AP807" s="59"/>
      <c r="AQ807" s="59"/>
      <c r="AR807" s="59"/>
      <c r="AS807" s="46"/>
      <c r="AT807" s="58"/>
      <c r="AU807" s="58"/>
      <c r="AV807" s="58"/>
      <c r="AW807" s="58"/>
      <c r="AY807" s="51"/>
      <c r="AZ807" s="51"/>
      <c r="BA807" s="51"/>
      <c r="BB807" s="199"/>
      <c r="BC807" s="199"/>
    </row>
    <row r="808" spans="1:55" ht="65.099999999999994" hidden="1" customHeight="1">
      <c r="A808" s="33">
        <v>791</v>
      </c>
      <c r="B808" s="42"/>
      <c r="C808" s="42"/>
      <c r="D808" s="42"/>
      <c r="E808" s="42"/>
      <c r="F808" s="42"/>
      <c r="G808" s="42"/>
      <c r="H808" s="42"/>
      <c r="I808" s="167"/>
      <c r="J808" s="42"/>
      <c r="K808" s="35"/>
      <c r="L808" s="35"/>
      <c r="M808" s="35"/>
      <c r="N808" s="35"/>
      <c r="O808" s="35"/>
      <c r="P808" s="35"/>
      <c r="Q808" s="35"/>
      <c r="R808" s="43"/>
      <c r="S808" s="43"/>
      <c r="T808" s="42"/>
      <c r="U808" s="42"/>
      <c r="V808" s="36"/>
      <c r="W808" s="36"/>
      <c r="X808" s="49"/>
      <c r="Y808" s="32"/>
      <c r="Z808" s="32"/>
      <c r="AA808" s="35"/>
      <c r="AB808" s="38"/>
      <c r="AC808" s="35"/>
      <c r="AD808" s="35"/>
      <c r="AE808" s="35"/>
      <c r="AF808" s="35"/>
      <c r="AG808" s="50"/>
      <c r="AH808" s="50"/>
      <c r="AI808" s="50"/>
      <c r="AJ808" s="50"/>
      <c r="AK808" s="50"/>
      <c r="AL808" s="79"/>
      <c r="AM808" s="80"/>
      <c r="AN808" s="55"/>
      <c r="AO808" s="58"/>
      <c r="AP808" s="59"/>
      <c r="AQ808" s="59"/>
      <c r="AR808" s="59"/>
      <c r="AS808" s="46"/>
      <c r="AT808" s="58"/>
      <c r="AU808" s="58"/>
      <c r="AV808" s="58"/>
      <c r="AW808" s="58"/>
      <c r="AY808" s="51"/>
      <c r="AZ808" s="51"/>
      <c r="BA808" s="51"/>
      <c r="BB808" s="199"/>
      <c r="BC808" s="199"/>
    </row>
    <row r="809" spans="1:55" ht="65.099999999999994" hidden="1" customHeight="1">
      <c r="A809" s="33">
        <v>792</v>
      </c>
      <c r="B809" s="42"/>
      <c r="C809" s="42"/>
      <c r="D809" s="42"/>
      <c r="E809" s="42"/>
      <c r="F809" s="42"/>
      <c r="G809" s="42"/>
      <c r="H809" s="42"/>
      <c r="I809" s="167"/>
      <c r="J809" s="42"/>
      <c r="K809" s="35"/>
      <c r="L809" s="35"/>
      <c r="M809" s="35"/>
      <c r="N809" s="35"/>
      <c r="O809" s="35"/>
      <c r="P809" s="35"/>
      <c r="Q809" s="35"/>
      <c r="R809" s="43"/>
      <c r="S809" s="43"/>
      <c r="T809" s="42"/>
      <c r="U809" s="42"/>
      <c r="V809" s="36"/>
      <c r="W809" s="36"/>
      <c r="X809" s="49"/>
      <c r="Y809" s="32"/>
      <c r="Z809" s="32"/>
      <c r="AA809" s="35"/>
      <c r="AB809" s="38"/>
      <c r="AC809" s="35"/>
      <c r="AD809" s="35"/>
      <c r="AE809" s="35"/>
      <c r="AF809" s="35"/>
      <c r="AG809" s="50"/>
      <c r="AH809" s="50"/>
      <c r="AI809" s="50"/>
      <c r="AJ809" s="50"/>
      <c r="AK809" s="50"/>
      <c r="AL809" s="79"/>
      <c r="AM809" s="80"/>
      <c r="AN809" s="55"/>
      <c r="AO809" s="58"/>
      <c r="AP809" s="59"/>
      <c r="AQ809" s="59"/>
      <c r="AR809" s="59"/>
      <c r="AS809" s="46"/>
      <c r="AT809" s="58"/>
      <c r="AU809" s="58"/>
      <c r="AV809" s="58"/>
      <c r="AW809" s="58"/>
      <c r="AY809" s="51"/>
      <c r="AZ809" s="51"/>
      <c r="BA809" s="51"/>
      <c r="BB809" s="199"/>
      <c r="BC809" s="199"/>
    </row>
    <row r="810" spans="1:55" ht="65.099999999999994" hidden="1" customHeight="1">
      <c r="A810" s="33">
        <v>793</v>
      </c>
      <c r="B810" s="42"/>
      <c r="C810" s="42"/>
      <c r="D810" s="42"/>
      <c r="E810" s="42"/>
      <c r="F810" s="42"/>
      <c r="G810" s="42"/>
      <c r="H810" s="42"/>
      <c r="I810" s="167"/>
      <c r="J810" s="42"/>
      <c r="K810" s="35"/>
      <c r="L810" s="35"/>
      <c r="M810" s="35"/>
      <c r="N810" s="35"/>
      <c r="O810" s="35"/>
      <c r="P810" s="35"/>
      <c r="Q810" s="35"/>
      <c r="R810" s="43"/>
      <c r="S810" s="43"/>
      <c r="T810" s="42"/>
      <c r="U810" s="42"/>
      <c r="V810" s="36"/>
      <c r="W810" s="36"/>
      <c r="X810" s="49"/>
      <c r="Y810" s="32"/>
      <c r="Z810" s="32"/>
      <c r="AA810" s="35"/>
      <c r="AB810" s="38"/>
      <c r="AC810" s="35"/>
      <c r="AD810" s="35"/>
      <c r="AE810" s="35"/>
      <c r="AF810" s="35"/>
      <c r="AG810" s="50"/>
      <c r="AH810" s="50"/>
      <c r="AI810" s="50"/>
      <c r="AJ810" s="50"/>
      <c r="AK810" s="50"/>
      <c r="AL810" s="79"/>
      <c r="AM810" s="80"/>
      <c r="AN810" s="55"/>
      <c r="AO810" s="58"/>
      <c r="AP810" s="59"/>
      <c r="AQ810" s="59"/>
      <c r="AR810" s="59"/>
      <c r="AS810" s="46"/>
      <c r="AT810" s="58"/>
      <c r="AU810" s="58"/>
      <c r="AV810" s="58"/>
      <c r="AW810" s="58"/>
      <c r="AY810" s="51"/>
      <c r="AZ810" s="51"/>
      <c r="BA810" s="51"/>
      <c r="BB810" s="199"/>
      <c r="BC810" s="199"/>
    </row>
    <row r="811" spans="1:55" ht="65.099999999999994" hidden="1" customHeight="1">
      <c r="A811" s="33">
        <v>794</v>
      </c>
      <c r="B811" s="42"/>
      <c r="C811" s="42"/>
      <c r="D811" s="42"/>
      <c r="E811" s="42"/>
      <c r="F811" s="42"/>
      <c r="G811" s="42"/>
      <c r="H811" s="42"/>
      <c r="I811" s="167"/>
      <c r="J811" s="42"/>
      <c r="K811" s="35"/>
      <c r="L811" s="35"/>
      <c r="M811" s="35"/>
      <c r="N811" s="35"/>
      <c r="O811" s="35"/>
      <c r="P811" s="35"/>
      <c r="Q811" s="35"/>
      <c r="R811" s="43"/>
      <c r="S811" s="43"/>
      <c r="T811" s="42"/>
      <c r="U811" s="42"/>
      <c r="V811" s="36"/>
      <c r="W811" s="36"/>
      <c r="X811" s="49"/>
      <c r="Y811" s="32"/>
      <c r="Z811" s="32"/>
      <c r="AA811" s="35"/>
      <c r="AB811" s="38"/>
      <c r="AC811" s="35"/>
      <c r="AD811" s="35"/>
      <c r="AE811" s="35"/>
      <c r="AF811" s="35"/>
      <c r="AG811" s="50"/>
      <c r="AH811" s="50"/>
      <c r="AI811" s="50"/>
      <c r="AJ811" s="50"/>
      <c r="AK811" s="50"/>
      <c r="AL811" s="79"/>
      <c r="AM811" s="80"/>
      <c r="AN811" s="55"/>
      <c r="AO811" s="58"/>
      <c r="AP811" s="59"/>
      <c r="AQ811" s="59"/>
      <c r="AR811" s="59"/>
      <c r="AS811" s="46"/>
      <c r="AT811" s="58"/>
      <c r="AU811" s="58"/>
      <c r="AV811" s="58"/>
      <c r="AW811" s="58"/>
      <c r="AY811" s="51"/>
      <c r="AZ811" s="51"/>
      <c r="BA811" s="51"/>
      <c r="BB811" s="199"/>
      <c r="BC811" s="199"/>
    </row>
    <row r="812" spans="1:55" ht="65.099999999999994" hidden="1" customHeight="1">
      <c r="A812" s="33">
        <v>795</v>
      </c>
      <c r="B812" s="42"/>
      <c r="C812" s="42"/>
      <c r="D812" s="42"/>
      <c r="E812" s="42"/>
      <c r="F812" s="42"/>
      <c r="G812" s="42"/>
      <c r="H812" s="42"/>
      <c r="I812" s="167"/>
      <c r="J812" s="42"/>
      <c r="K812" s="35"/>
      <c r="L812" s="35"/>
      <c r="M812" s="35"/>
      <c r="N812" s="35"/>
      <c r="O812" s="35"/>
      <c r="P812" s="35"/>
      <c r="Q812" s="35"/>
      <c r="R812" s="43"/>
      <c r="S812" s="43"/>
      <c r="T812" s="42"/>
      <c r="U812" s="42"/>
      <c r="V812" s="36"/>
      <c r="W812" s="36"/>
      <c r="X812" s="49"/>
      <c r="Y812" s="32"/>
      <c r="Z812" s="32"/>
      <c r="AA812" s="35"/>
      <c r="AB812" s="38"/>
      <c r="AC812" s="35"/>
      <c r="AD812" s="35"/>
      <c r="AE812" s="35"/>
      <c r="AF812" s="35"/>
      <c r="AG812" s="50"/>
      <c r="AH812" s="50"/>
      <c r="AI812" s="50"/>
      <c r="AJ812" s="50"/>
      <c r="AK812" s="50"/>
      <c r="AL812" s="79"/>
      <c r="AM812" s="80"/>
      <c r="AN812" s="55"/>
      <c r="AO812" s="58"/>
      <c r="AP812" s="59"/>
      <c r="AQ812" s="59"/>
      <c r="AR812" s="59"/>
      <c r="AS812" s="46"/>
      <c r="AT812" s="58"/>
      <c r="AU812" s="58"/>
      <c r="AV812" s="58"/>
      <c r="AW812" s="58"/>
      <c r="AY812" s="51"/>
      <c r="AZ812" s="51"/>
      <c r="BA812" s="51"/>
      <c r="BB812" s="199"/>
      <c r="BC812" s="199"/>
    </row>
    <row r="813" spans="1:55" ht="65.099999999999994" hidden="1" customHeight="1">
      <c r="A813" s="33">
        <v>796</v>
      </c>
      <c r="B813" s="42"/>
      <c r="C813" s="42"/>
      <c r="D813" s="42"/>
      <c r="E813" s="42"/>
      <c r="F813" s="42"/>
      <c r="G813" s="42"/>
      <c r="H813" s="42"/>
      <c r="I813" s="167"/>
      <c r="J813" s="42"/>
      <c r="K813" s="35"/>
      <c r="L813" s="35"/>
      <c r="M813" s="35"/>
      <c r="N813" s="35"/>
      <c r="O813" s="35"/>
      <c r="P813" s="35"/>
      <c r="Q813" s="35"/>
      <c r="R813" s="43"/>
      <c r="S813" s="43"/>
      <c r="T813" s="42"/>
      <c r="U813" s="42"/>
      <c r="V813" s="36"/>
      <c r="W813" s="36"/>
      <c r="X813" s="49"/>
      <c r="Y813" s="32"/>
      <c r="Z813" s="32"/>
      <c r="AA813" s="35"/>
      <c r="AB813" s="38"/>
      <c r="AC813" s="35"/>
      <c r="AD813" s="35"/>
      <c r="AE813" s="35"/>
      <c r="AF813" s="35"/>
      <c r="AG813" s="50"/>
      <c r="AH813" s="50"/>
      <c r="AI813" s="50"/>
      <c r="AJ813" s="50"/>
      <c r="AK813" s="50"/>
      <c r="AL813" s="79"/>
      <c r="AM813" s="80"/>
      <c r="AN813" s="55"/>
      <c r="AO813" s="58"/>
      <c r="AP813" s="59"/>
      <c r="AQ813" s="59"/>
      <c r="AR813" s="59"/>
      <c r="AS813" s="46"/>
      <c r="AT813" s="58"/>
      <c r="AU813" s="58"/>
      <c r="AV813" s="58"/>
      <c r="AW813" s="58"/>
      <c r="AY813" s="51"/>
      <c r="AZ813" s="51"/>
      <c r="BA813" s="51"/>
      <c r="BB813" s="199"/>
      <c r="BC813" s="199"/>
    </row>
    <row r="814" spans="1:55" ht="65.099999999999994" hidden="1" customHeight="1">
      <c r="A814" s="33">
        <v>797</v>
      </c>
      <c r="B814" s="42"/>
      <c r="C814" s="42"/>
      <c r="D814" s="42"/>
      <c r="E814" s="42"/>
      <c r="F814" s="42"/>
      <c r="G814" s="42"/>
      <c r="H814" s="42"/>
      <c r="I814" s="167"/>
      <c r="J814" s="42"/>
      <c r="K814" s="35"/>
      <c r="L814" s="35"/>
      <c r="M814" s="35"/>
      <c r="N814" s="35"/>
      <c r="O814" s="35"/>
      <c r="P814" s="35"/>
      <c r="Q814" s="35"/>
      <c r="R814" s="43"/>
      <c r="S814" s="43"/>
      <c r="T814" s="42"/>
      <c r="U814" s="42"/>
      <c r="V814" s="36"/>
      <c r="W814" s="36"/>
      <c r="X814" s="49"/>
      <c r="Y814" s="32"/>
      <c r="Z814" s="32"/>
      <c r="AA814" s="35"/>
      <c r="AB814" s="38"/>
      <c r="AC814" s="35"/>
      <c r="AD814" s="35"/>
      <c r="AE814" s="35"/>
      <c r="AF814" s="35"/>
      <c r="AG814" s="50"/>
      <c r="AH814" s="50"/>
      <c r="AI814" s="50"/>
      <c r="AJ814" s="50"/>
      <c r="AK814" s="50"/>
      <c r="AL814" s="79"/>
      <c r="AM814" s="80"/>
      <c r="AN814" s="55"/>
      <c r="AO814" s="58"/>
      <c r="AP814" s="59"/>
      <c r="AQ814" s="59"/>
      <c r="AR814" s="59"/>
      <c r="AS814" s="46"/>
      <c r="AT814" s="58"/>
      <c r="AU814" s="58"/>
      <c r="AV814" s="58"/>
      <c r="AW814" s="58"/>
      <c r="AY814" s="51"/>
      <c r="AZ814" s="51"/>
      <c r="BA814" s="51"/>
      <c r="BB814" s="199"/>
      <c r="BC814" s="199"/>
    </row>
    <row r="815" spans="1:55" ht="65.099999999999994" hidden="1" customHeight="1">
      <c r="A815" s="33">
        <v>798</v>
      </c>
      <c r="B815" s="42"/>
      <c r="C815" s="42"/>
      <c r="D815" s="42"/>
      <c r="E815" s="42"/>
      <c r="F815" s="42"/>
      <c r="G815" s="42"/>
      <c r="H815" s="42"/>
      <c r="I815" s="167"/>
      <c r="J815" s="42"/>
      <c r="K815" s="35"/>
      <c r="L815" s="35"/>
      <c r="M815" s="35"/>
      <c r="N815" s="35"/>
      <c r="O815" s="35"/>
      <c r="P815" s="35"/>
      <c r="Q815" s="35"/>
      <c r="R815" s="43"/>
      <c r="S815" s="43"/>
      <c r="T815" s="42"/>
      <c r="U815" s="42"/>
      <c r="V815" s="36"/>
      <c r="W815" s="36"/>
      <c r="X815" s="49"/>
      <c r="Y815" s="32"/>
      <c r="Z815" s="32"/>
      <c r="AA815" s="35"/>
      <c r="AB815" s="38"/>
      <c r="AC815" s="35"/>
      <c r="AD815" s="35"/>
      <c r="AE815" s="35"/>
      <c r="AF815" s="35"/>
      <c r="AG815" s="50"/>
      <c r="AH815" s="50"/>
      <c r="AI815" s="50"/>
      <c r="AJ815" s="50"/>
      <c r="AK815" s="50"/>
      <c r="AL815" s="79"/>
      <c r="AM815" s="80"/>
      <c r="AN815" s="55"/>
      <c r="AO815" s="58"/>
      <c r="AP815" s="59"/>
      <c r="AQ815" s="59"/>
      <c r="AR815" s="59"/>
      <c r="AS815" s="46"/>
      <c r="AT815" s="58"/>
      <c r="AU815" s="58"/>
      <c r="AV815" s="58"/>
      <c r="AW815" s="58"/>
      <c r="AY815" s="51"/>
      <c r="AZ815" s="51"/>
      <c r="BA815" s="51"/>
      <c r="BB815" s="199"/>
      <c r="BC815" s="199"/>
    </row>
    <row r="816" spans="1:55" ht="65.099999999999994" hidden="1" customHeight="1">
      <c r="A816" s="33">
        <v>799</v>
      </c>
      <c r="B816" s="42"/>
      <c r="C816" s="42"/>
      <c r="D816" s="42"/>
      <c r="E816" s="42"/>
      <c r="F816" s="42"/>
      <c r="G816" s="42"/>
      <c r="H816" s="42"/>
      <c r="I816" s="167"/>
      <c r="J816" s="42"/>
      <c r="K816" s="35"/>
      <c r="L816" s="35"/>
      <c r="M816" s="35"/>
      <c r="N816" s="35"/>
      <c r="O816" s="35"/>
      <c r="P816" s="35"/>
      <c r="Q816" s="35"/>
      <c r="R816" s="43"/>
      <c r="S816" s="43"/>
      <c r="T816" s="42"/>
      <c r="U816" s="42"/>
      <c r="V816" s="36"/>
      <c r="W816" s="36"/>
      <c r="X816" s="49"/>
      <c r="Y816" s="32"/>
      <c r="Z816" s="32"/>
      <c r="AA816" s="35"/>
      <c r="AB816" s="38"/>
      <c r="AC816" s="35"/>
      <c r="AD816" s="35"/>
      <c r="AE816" s="35"/>
      <c r="AF816" s="35"/>
      <c r="AG816" s="50"/>
      <c r="AH816" s="50"/>
      <c r="AI816" s="50"/>
      <c r="AJ816" s="50"/>
      <c r="AK816" s="50"/>
      <c r="AL816" s="79"/>
      <c r="AM816" s="80"/>
      <c r="AN816" s="55"/>
      <c r="AO816" s="58"/>
      <c r="AP816" s="59"/>
      <c r="AQ816" s="59"/>
      <c r="AR816" s="59"/>
      <c r="AS816" s="46"/>
      <c r="AT816" s="58"/>
      <c r="AU816" s="58"/>
      <c r="AV816" s="58"/>
      <c r="AW816" s="58"/>
      <c r="AY816" s="51"/>
      <c r="AZ816" s="51"/>
      <c r="BA816" s="51"/>
      <c r="BB816" s="199"/>
      <c r="BC816" s="199"/>
    </row>
    <row r="817" spans="1:55" ht="65.099999999999994" hidden="1" customHeight="1">
      <c r="A817" s="33">
        <v>800</v>
      </c>
      <c r="B817" s="42"/>
      <c r="C817" s="42"/>
      <c r="D817" s="42"/>
      <c r="E817" s="42"/>
      <c r="F817" s="42"/>
      <c r="G817" s="42"/>
      <c r="H817" s="42"/>
      <c r="I817" s="167"/>
      <c r="J817" s="42"/>
      <c r="K817" s="35"/>
      <c r="L817" s="35"/>
      <c r="M817" s="35"/>
      <c r="N817" s="35"/>
      <c r="O817" s="35"/>
      <c r="P817" s="35"/>
      <c r="Q817" s="35"/>
      <c r="R817" s="43"/>
      <c r="S817" s="43"/>
      <c r="T817" s="42"/>
      <c r="U817" s="42"/>
      <c r="V817" s="36"/>
      <c r="W817" s="36"/>
      <c r="X817" s="49"/>
      <c r="Y817" s="32"/>
      <c r="Z817" s="32"/>
      <c r="AA817" s="35"/>
      <c r="AB817" s="38"/>
      <c r="AC817" s="35"/>
      <c r="AD817" s="35"/>
      <c r="AE817" s="35"/>
      <c r="AF817" s="35"/>
      <c r="AG817" s="50"/>
      <c r="AH817" s="50"/>
      <c r="AI817" s="50"/>
      <c r="AJ817" s="50"/>
      <c r="AK817" s="50"/>
      <c r="AL817" s="79"/>
      <c r="AM817" s="80"/>
      <c r="AN817" s="55"/>
      <c r="AO817" s="58"/>
      <c r="AP817" s="59"/>
      <c r="AQ817" s="59"/>
      <c r="AR817" s="59"/>
      <c r="AS817" s="46"/>
      <c r="AT817" s="58"/>
      <c r="AU817" s="58"/>
      <c r="AV817" s="58"/>
      <c r="AW817" s="58"/>
      <c r="AY817" s="51"/>
      <c r="AZ817" s="51"/>
      <c r="BA817" s="51"/>
      <c r="BB817" s="199"/>
      <c r="BC817" s="199"/>
    </row>
    <row r="818" spans="1:55" ht="65.099999999999994" hidden="1" customHeight="1">
      <c r="A818" s="33">
        <v>801</v>
      </c>
      <c r="B818" s="42"/>
      <c r="C818" s="42"/>
      <c r="D818" s="42"/>
      <c r="E818" s="42"/>
      <c r="F818" s="42"/>
      <c r="G818" s="42"/>
      <c r="H818" s="42"/>
      <c r="I818" s="167"/>
      <c r="J818" s="42"/>
      <c r="K818" s="35"/>
      <c r="L818" s="35"/>
      <c r="M818" s="35"/>
      <c r="N818" s="35"/>
      <c r="O818" s="35"/>
      <c r="P818" s="35"/>
      <c r="Q818" s="35"/>
      <c r="R818" s="43"/>
      <c r="S818" s="43"/>
      <c r="T818" s="42"/>
      <c r="U818" s="42"/>
      <c r="V818" s="36"/>
      <c r="W818" s="36"/>
      <c r="X818" s="49"/>
      <c r="Y818" s="32"/>
      <c r="Z818" s="32"/>
      <c r="AA818" s="35"/>
      <c r="AB818" s="38"/>
      <c r="AC818" s="35"/>
      <c r="AD818" s="35"/>
      <c r="AE818" s="35"/>
      <c r="AF818" s="35"/>
      <c r="AG818" s="50"/>
      <c r="AH818" s="50"/>
      <c r="AI818" s="50"/>
      <c r="AJ818" s="50"/>
      <c r="AK818" s="50"/>
      <c r="AL818" s="79"/>
      <c r="AM818" s="80"/>
      <c r="AN818" s="55"/>
      <c r="AO818" s="58"/>
      <c r="AP818" s="59"/>
      <c r="AQ818" s="59"/>
      <c r="AR818" s="59"/>
      <c r="AS818" s="46"/>
      <c r="AT818" s="58"/>
      <c r="AU818" s="58"/>
      <c r="AV818" s="58"/>
      <c r="AW818" s="58"/>
      <c r="AY818" s="51"/>
      <c r="AZ818" s="51"/>
      <c r="BA818" s="51"/>
      <c r="BB818" s="199"/>
      <c r="BC818" s="199"/>
    </row>
    <row r="819" spans="1:55" ht="65.099999999999994" hidden="1" customHeight="1">
      <c r="A819" s="33">
        <v>802</v>
      </c>
      <c r="B819" s="42"/>
      <c r="C819" s="42"/>
      <c r="D819" s="42"/>
      <c r="E819" s="42"/>
      <c r="F819" s="42"/>
      <c r="G819" s="42"/>
      <c r="H819" s="42"/>
      <c r="I819" s="167"/>
      <c r="J819" s="42"/>
      <c r="K819" s="35"/>
      <c r="L819" s="35"/>
      <c r="M819" s="35"/>
      <c r="N819" s="35"/>
      <c r="O819" s="35"/>
      <c r="P819" s="35"/>
      <c r="Q819" s="35"/>
      <c r="R819" s="43"/>
      <c r="S819" s="43"/>
      <c r="T819" s="42"/>
      <c r="U819" s="42"/>
      <c r="V819" s="36"/>
      <c r="W819" s="36"/>
      <c r="X819" s="49"/>
      <c r="Y819" s="32"/>
      <c r="Z819" s="32"/>
      <c r="AA819" s="35"/>
      <c r="AB819" s="38"/>
      <c r="AC819" s="35"/>
      <c r="AD819" s="35"/>
      <c r="AE819" s="35"/>
      <c r="AF819" s="35"/>
      <c r="AG819" s="50"/>
      <c r="AH819" s="50"/>
      <c r="AI819" s="50"/>
      <c r="AJ819" s="50"/>
      <c r="AK819" s="50"/>
      <c r="AL819" s="79"/>
      <c r="AM819" s="80"/>
      <c r="AN819" s="55"/>
      <c r="AO819" s="58"/>
      <c r="AP819" s="59"/>
      <c r="AQ819" s="59"/>
      <c r="AR819" s="59"/>
      <c r="AS819" s="46"/>
      <c r="AT819" s="58"/>
      <c r="AU819" s="58"/>
      <c r="AV819" s="58"/>
      <c r="AW819" s="58"/>
      <c r="AY819" s="51"/>
      <c r="AZ819" s="51"/>
      <c r="BA819" s="51"/>
      <c r="BB819" s="199"/>
      <c r="BC819" s="199"/>
    </row>
    <row r="820" spans="1:55" ht="65.099999999999994" hidden="1" customHeight="1">
      <c r="A820" s="33">
        <v>803</v>
      </c>
      <c r="B820" s="42"/>
      <c r="C820" s="42"/>
      <c r="D820" s="42"/>
      <c r="E820" s="42"/>
      <c r="F820" s="42"/>
      <c r="G820" s="42"/>
      <c r="H820" s="42"/>
      <c r="I820" s="167"/>
      <c r="J820" s="42"/>
      <c r="K820" s="35"/>
      <c r="L820" s="35"/>
      <c r="M820" s="35"/>
      <c r="N820" s="35"/>
      <c r="O820" s="35"/>
      <c r="P820" s="35"/>
      <c r="Q820" s="35"/>
      <c r="R820" s="43"/>
      <c r="S820" s="43"/>
      <c r="T820" s="42"/>
      <c r="U820" s="42"/>
      <c r="V820" s="36"/>
      <c r="W820" s="36"/>
      <c r="X820" s="49"/>
      <c r="Y820" s="32"/>
      <c r="Z820" s="32"/>
      <c r="AA820" s="35"/>
      <c r="AB820" s="38"/>
      <c r="AC820" s="35"/>
      <c r="AD820" s="35"/>
      <c r="AE820" s="35"/>
      <c r="AF820" s="35"/>
      <c r="AG820" s="50"/>
      <c r="AH820" s="50"/>
      <c r="AI820" s="50"/>
      <c r="AJ820" s="50"/>
      <c r="AK820" s="50"/>
      <c r="AL820" s="79"/>
      <c r="AM820" s="80"/>
      <c r="AN820" s="55"/>
      <c r="AO820" s="58"/>
      <c r="AP820" s="59"/>
      <c r="AQ820" s="59"/>
      <c r="AR820" s="59"/>
      <c r="AS820" s="46"/>
      <c r="AT820" s="58"/>
      <c r="AU820" s="58"/>
      <c r="AV820" s="58"/>
      <c r="AW820" s="58"/>
      <c r="AY820" s="51"/>
      <c r="AZ820" s="51"/>
      <c r="BA820" s="51"/>
      <c r="BB820" s="199"/>
      <c r="BC820" s="199"/>
    </row>
    <row r="821" spans="1:55" ht="65.099999999999994" hidden="1" customHeight="1">
      <c r="A821" s="33">
        <v>804</v>
      </c>
      <c r="B821" s="42"/>
      <c r="C821" s="42"/>
      <c r="D821" s="42"/>
      <c r="E821" s="42"/>
      <c r="F821" s="42"/>
      <c r="G821" s="42"/>
      <c r="H821" s="42"/>
      <c r="I821" s="167"/>
      <c r="J821" s="42"/>
      <c r="K821" s="35"/>
      <c r="L821" s="35"/>
      <c r="M821" s="35"/>
      <c r="N821" s="35"/>
      <c r="O821" s="35"/>
      <c r="P821" s="35"/>
      <c r="Q821" s="35"/>
      <c r="R821" s="43"/>
      <c r="S821" s="43"/>
      <c r="T821" s="42"/>
      <c r="U821" s="42"/>
      <c r="V821" s="36"/>
      <c r="W821" s="36"/>
      <c r="X821" s="49"/>
      <c r="Y821" s="32"/>
      <c r="Z821" s="32"/>
      <c r="AA821" s="35"/>
      <c r="AB821" s="38"/>
      <c r="AC821" s="35"/>
      <c r="AD821" s="35"/>
      <c r="AE821" s="35"/>
      <c r="AF821" s="35"/>
      <c r="AG821" s="50"/>
      <c r="AH821" s="50"/>
      <c r="AI821" s="50"/>
      <c r="AJ821" s="50"/>
      <c r="AK821" s="50"/>
      <c r="AL821" s="79"/>
      <c r="AM821" s="80"/>
      <c r="AN821" s="55"/>
      <c r="AO821" s="58"/>
      <c r="AP821" s="59"/>
      <c r="AQ821" s="59"/>
      <c r="AR821" s="59"/>
      <c r="AS821" s="46"/>
      <c r="AT821" s="58"/>
      <c r="AU821" s="58"/>
      <c r="AV821" s="58"/>
      <c r="AW821" s="58"/>
      <c r="AY821" s="51"/>
      <c r="AZ821" s="51"/>
      <c r="BA821" s="51"/>
      <c r="BB821" s="199"/>
      <c r="BC821" s="199"/>
    </row>
    <row r="822" spans="1:55" ht="65.099999999999994" hidden="1" customHeight="1">
      <c r="A822" s="33">
        <v>805</v>
      </c>
      <c r="B822" s="42"/>
      <c r="C822" s="42"/>
      <c r="D822" s="42"/>
      <c r="E822" s="42"/>
      <c r="F822" s="42"/>
      <c r="G822" s="42"/>
      <c r="H822" s="42"/>
      <c r="I822" s="167"/>
      <c r="J822" s="42"/>
      <c r="K822" s="35"/>
      <c r="L822" s="35"/>
      <c r="M822" s="35"/>
      <c r="N822" s="35"/>
      <c r="O822" s="35"/>
      <c r="P822" s="35"/>
      <c r="Q822" s="35"/>
      <c r="R822" s="43"/>
      <c r="S822" s="43"/>
      <c r="T822" s="42"/>
      <c r="U822" s="42"/>
      <c r="V822" s="36"/>
      <c r="W822" s="36"/>
      <c r="X822" s="49"/>
      <c r="Y822" s="32"/>
      <c r="Z822" s="32"/>
      <c r="AA822" s="35"/>
      <c r="AB822" s="38"/>
      <c r="AC822" s="35"/>
      <c r="AD822" s="35"/>
      <c r="AE822" s="35"/>
      <c r="AF822" s="35"/>
      <c r="AG822" s="50"/>
      <c r="AH822" s="50"/>
      <c r="AI822" s="50"/>
      <c r="AJ822" s="50"/>
      <c r="AK822" s="50"/>
      <c r="AL822" s="79"/>
      <c r="AM822" s="80"/>
      <c r="AN822" s="55"/>
      <c r="AO822" s="58"/>
      <c r="AP822" s="59"/>
      <c r="AQ822" s="59"/>
      <c r="AR822" s="59"/>
      <c r="AS822" s="46"/>
      <c r="AT822" s="58"/>
      <c r="AU822" s="58"/>
      <c r="AV822" s="58"/>
      <c r="AW822" s="58"/>
      <c r="AY822" s="51"/>
      <c r="AZ822" s="51"/>
      <c r="BA822" s="51"/>
      <c r="BB822" s="199"/>
      <c r="BC822" s="199"/>
    </row>
    <row r="823" spans="1:55" ht="65.099999999999994" hidden="1" customHeight="1">
      <c r="A823" s="33">
        <v>806</v>
      </c>
      <c r="B823" s="42"/>
      <c r="C823" s="42"/>
      <c r="D823" s="42"/>
      <c r="E823" s="42"/>
      <c r="F823" s="42"/>
      <c r="G823" s="42"/>
      <c r="H823" s="42"/>
      <c r="I823" s="167"/>
      <c r="J823" s="42"/>
      <c r="K823" s="35"/>
      <c r="L823" s="35"/>
      <c r="M823" s="35"/>
      <c r="N823" s="35"/>
      <c r="O823" s="35"/>
      <c r="P823" s="35"/>
      <c r="Q823" s="35"/>
      <c r="R823" s="43"/>
      <c r="S823" s="43"/>
      <c r="T823" s="42"/>
      <c r="U823" s="42"/>
      <c r="V823" s="36"/>
      <c r="W823" s="36"/>
      <c r="X823" s="49"/>
      <c r="Y823" s="32"/>
      <c r="Z823" s="32"/>
      <c r="AA823" s="35"/>
      <c r="AB823" s="38"/>
      <c r="AC823" s="35"/>
      <c r="AD823" s="35"/>
      <c r="AE823" s="35"/>
      <c r="AF823" s="35"/>
      <c r="AG823" s="50"/>
      <c r="AH823" s="50"/>
      <c r="AI823" s="50"/>
      <c r="AJ823" s="50"/>
      <c r="AK823" s="50"/>
      <c r="AL823" s="79"/>
      <c r="AM823" s="80"/>
      <c r="AN823" s="55"/>
      <c r="AO823" s="58"/>
      <c r="AP823" s="59"/>
      <c r="AQ823" s="59"/>
      <c r="AR823" s="59"/>
      <c r="AS823" s="46"/>
      <c r="AT823" s="58"/>
      <c r="AU823" s="58"/>
      <c r="AV823" s="58"/>
      <c r="AW823" s="58"/>
      <c r="AY823" s="51"/>
      <c r="AZ823" s="51"/>
      <c r="BA823" s="51"/>
      <c r="BB823" s="199"/>
      <c r="BC823" s="199"/>
    </row>
    <row r="824" spans="1:55" ht="65.099999999999994" hidden="1" customHeight="1">
      <c r="A824" s="33">
        <v>807</v>
      </c>
      <c r="B824" s="42"/>
      <c r="C824" s="42"/>
      <c r="D824" s="42"/>
      <c r="E824" s="42"/>
      <c r="F824" s="42"/>
      <c r="G824" s="42"/>
      <c r="H824" s="42"/>
      <c r="I824" s="167"/>
      <c r="J824" s="42"/>
      <c r="K824" s="35"/>
      <c r="L824" s="35"/>
      <c r="M824" s="35"/>
      <c r="N824" s="35"/>
      <c r="O824" s="35"/>
      <c r="P824" s="35"/>
      <c r="Q824" s="35"/>
      <c r="R824" s="43"/>
      <c r="S824" s="43"/>
      <c r="T824" s="42"/>
      <c r="U824" s="42"/>
      <c r="V824" s="36"/>
      <c r="W824" s="36"/>
      <c r="X824" s="49"/>
      <c r="Y824" s="32"/>
      <c r="Z824" s="32"/>
      <c r="AA824" s="35"/>
      <c r="AB824" s="38"/>
      <c r="AC824" s="35"/>
      <c r="AD824" s="35"/>
      <c r="AE824" s="35"/>
      <c r="AF824" s="35"/>
      <c r="AG824" s="50"/>
      <c r="AH824" s="50"/>
      <c r="AI824" s="50"/>
      <c r="AJ824" s="50"/>
      <c r="AK824" s="50"/>
      <c r="AL824" s="79"/>
      <c r="AM824" s="80"/>
      <c r="AN824" s="55"/>
      <c r="AO824" s="58"/>
      <c r="AP824" s="59"/>
      <c r="AQ824" s="59"/>
      <c r="AR824" s="59"/>
      <c r="AS824" s="46"/>
      <c r="AT824" s="58"/>
      <c r="AU824" s="58"/>
      <c r="AV824" s="58"/>
      <c r="AW824" s="58"/>
      <c r="AY824" s="51"/>
      <c r="AZ824" s="51"/>
      <c r="BA824" s="51"/>
      <c r="BB824" s="199"/>
      <c r="BC824" s="199"/>
    </row>
    <row r="825" spans="1:55" ht="65.099999999999994" hidden="1" customHeight="1">
      <c r="A825" s="33">
        <v>808</v>
      </c>
      <c r="B825" s="42"/>
      <c r="C825" s="42"/>
      <c r="D825" s="42"/>
      <c r="E825" s="42"/>
      <c r="F825" s="42"/>
      <c r="G825" s="42"/>
      <c r="H825" s="42"/>
      <c r="I825" s="167"/>
      <c r="J825" s="42"/>
      <c r="K825" s="35"/>
      <c r="L825" s="35"/>
      <c r="M825" s="35"/>
      <c r="N825" s="35"/>
      <c r="O825" s="35"/>
      <c r="P825" s="35"/>
      <c r="Q825" s="35"/>
      <c r="R825" s="43"/>
      <c r="S825" s="43"/>
      <c r="T825" s="42"/>
      <c r="U825" s="42"/>
      <c r="V825" s="36"/>
      <c r="W825" s="36"/>
      <c r="X825" s="49"/>
      <c r="Y825" s="32"/>
      <c r="Z825" s="32"/>
      <c r="AA825" s="35"/>
      <c r="AB825" s="38"/>
      <c r="AC825" s="35"/>
      <c r="AD825" s="35"/>
      <c r="AE825" s="35"/>
      <c r="AF825" s="35"/>
      <c r="AG825" s="50"/>
      <c r="AH825" s="50"/>
      <c r="AI825" s="50"/>
      <c r="AJ825" s="50"/>
      <c r="AK825" s="50"/>
      <c r="AL825" s="79"/>
      <c r="AM825" s="80"/>
      <c r="AN825" s="55"/>
      <c r="AO825" s="58"/>
      <c r="AP825" s="59"/>
      <c r="AQ825" s="59"/>
      <c r="AR825" s="59"/>
      <c r="AS825" s="46"/>
      <c r="AT825" s="58"/>
      <c r="AU825" s="58"/>
      <c r="AV825" s="58"/>
      <c r="AW825" s="58"/>
      <c r="AY825" s="51"/>
      <c r="AZ825" s="51"/>
      <c r="BA825" s="51"/>
      <c r="BB825" s="199"/>
      <c r="BC825" s="199"/>
    </row>
    <row r="826" spans="1:55" ht="65.099999999999994" hidden="1" customHeight="1">
      <c r="A826" s="33">
        <v>809</v>
      </c>
      <c r="B826" s="42"/>
      <c r="C826" s="42"/>
      <c r="D826" s="42"/>
      <c r="E826" s="42"/>
      <c r="F826" s="42"/>
      <c r="G826" s="42"/>
      <c r="H826" s="42"/>
      <c r="I826" s="167"/>
      <c r="J826" s="42"/>
      <c r="K826" s="35"/>
      <c r="L826" s="35"/>
      <c r="M826" s="35"/>
      <c r="N826" s="35"/>
      <c r="O826" s="35"/>
      <c r="P826" s="35"/>
      <c r="Q826" s="35"/>
      <c r="R826" s="43"/>
      <c r="S826" s="43"/>
      <c r="T826" s="42"/>
      <c r="U826" s="42"/>
      <c r="V826" s="36"/>
      <c r="W826" s="36"/>
      <c r="X826" s="49"/>
      <c r="Y826" s="32"/>
      <c r="Z826" s="32"/>
      <c r="AA826" s="35"/>
      <c r="AB826" s="38"/>
      <c r="AC826" s="35"/>
      <c r="AD826" s="35"/>
      <c r="AE826" s="35"/>
      <c r="AF826" s="35"/>
      <c r="AG826" s="50"/>
      <c r="AH826" s="50"/>
      <c r="AI826" s="50"/>
      <c r="AJ826" s="50"/>
      <c r="AK826" s="50"/>
      <c r="AL826" s="79"/>
      <c r="AM826" s="80"/>
      <c r="AN826" s="55"/>
      <c r="AO826" s="58"/>
      <c r="AP826" s="59"/>
      <c r="AQ826" s="59"/>
      <c r="AR826" s="59"/>
      <c r="AS826" s="46"/>
      <c r="AT826" s="58"/>
      <c r="AU826" s="58"/>
      <c r="AV826" s="58"/>
      <c r="AW826" s="58"/>
      <c r="AY826" s="51"/>
      <c r="AZ826" s="51"/>
      <c r="BA826" s="51"/>
      <c r="BB826" s="199"/>
      <c r="BC826" s="199"/>
    </row>
    <row r="827" spans="1:55" ht="65.099999999999994" hidden="1" customHeight="1">
      <c r="A827" s="33">
        <v>810</v>
      </c>
      <c r="B827" s="42"/>
      <c r="C827" s="42"/>
      <c r="D827" s="42"/>
      <c r="E827" s="42"/>
      <c r="F827" s="42"/>
      <c r="G827" s="42"/>
      <c r="H827" s="42"/>
      <c r="I827" s="167"/>
      <c r="J827" s="42"/>
      <c r="K827" s="35"/>
      <c r="L827" s="35"/>
      <c r="M827" s="35"/>
      <c r="N827" s="35"/>
      <c r="O827" s="35"/>
      <c r="P827" s="35"/>
      <c r="Q827" s="35"/>
      <c r="R827" s="43"/>
      <c r="S827" s="43"/>
      <c r="T827" s="42"/>
      <c r="U827" s="42"/>
      <c r="V827" s="36"/>
      <c r="W827" s="36"/>
      <c r="X827" s="49"/>
      <c r="Y827" s="32"/>
      <c r="Z827" s="32"/>
      <c r="AA827" s="35"/>
      <c r="AB827" s="38"/>
      <c r="AC827" s="35"/>
      <c r="AD827" s="35"/>
      <c r="AE827" s="35"/>
      <c r="AF827" s="35"/>
      <c r="AG827" s="50"/>
      <c r="AH827" s="50"/>
      <c r="AI827" s="50"/>
      <c r="AJ827" s="50"/>
      <c r="AK827" s="50"/>
      <c r="AL827" s="79"/>
      <c r="AM827" s="80"/>
      <c r="AN827" s="55"/>
      <c r="AO827" s="58"/>
      <c r="AP827" s="59"/>
      <c r="AQ827" s="59"/>
      <c r="AR827" s="59"/>
      <c r="AS827" s="46"/>
      <c r="AT827" s="58"/>
      <c r="AU827" s="58"/>
      <c r="AV827" s="58"/>
      <c r="AW827" s="58"/>
      <c r="AY827" s="51"/>
      <c r="AZ827" s="51"/>
      <c r="BA827" s="51"/>
      <c r="BB827" s="199"/>
      <c r="BC827" s="199"/>
    </row>
    <row r="828" spans="1:55" ht="65.099999999999994" hidden="1" customHeight="1">
      <c r="A828" s="33">
        <v>811</v>
      </c>
      <c r="B828" s="42"/>
      <c r="C828" s="42"/>
      <c r="D828" s="42"/>
      <c r="E828" s="42"/>
      <c r="F828" s="42"/>
      <c r="G828" s="42"/>
      <c r="H828" s="42"/>
      <c r="I828" s="167"/>
      <c r="J828" s="42"/>
      <c r="K828" s="35"/>
      <c r="L828" s="35"/>
      <c r="M828" s="35"/>
      <c r="N828" s="35"/>
      <c r="O828" s="35"/>
      <c r="P828" s="35"/>
      <c r="Q828" s="35"/>
      <c r="R828" s="43"/>
      <c r="S828" s="43"/>
      <c r="T828" s="42"/>
      <c r="U828" s="42"/>
      <c r="V828" s="36"/>
      <c r="W828" s="36"/>
      <c r="X828" s="49"/>
      <c r="Y828" s="32"/>
      <c r="Z828" s="32"/>
      <c r="AA828" s="35"/>
      <c r="AB828" s="38"/>
      <c r="AC828" s="35"/>
      <c r="AD828" s="35"/>
      <c r="AE828" s="35"/>
      <c r="AF828" s="35"/>
      <c r="AG828" s="50"/>
      <c r="AH828" s="50"/>
      <c r="AI828" s="50"/>
      <c r="AJ828" s="50"/>
      <c r="AK828" s="50"/>
      <c r="AL828" s="79"/>
      <c r="AM828" s="80"/>
      <c r="AN828" s="55"/>
      <c r="AO828" s="58"/>
      <c r="AP828" s="59"/>
      <c r="AQ828" s="59"/>
      <c r="AR828" s="59"/>
      <c r="AS828" s="46"/>
      <c r="AT828" s="58"/>
      <c r="AU828" s="58"/>
      <c r="AV828" s="58"/>
      <c r="AW828" s="58"/>
      <c r="AY828" s="51"/>
      <c r="AZ828" s="51"/>
      <c r="BA828" s="51"/>
      <c r="BB828" s="199"/>
      <c r="BC828" s="199"/>
    </row>
    <row r="829" spans="1:55" ht="65.099999999999994" hidden="1" customHeight="1">
      <c r="A829" s="33">
        <v>812</v>
      </c>
      <c r="B829" s="42"/>
      <c r="C829" s="42"/>
      <c r="D829" s="42"/>
      <c r="E829" s="42"/>
      <c r="F829" s="42"/>
      <c r="G829" s="42"/>
      <c r="H829" s="42"/>
      <c r="I829" s="167"/>
      <c r="J829" s="42"/>
      <c r="K829" s="35"/>
      <c r="L829" s="35"/>
      <c r="M829" s="35"/>
      <c r="N829" s="35"/>
      <c r="O829" s="35"/>
      <c r="P829" s="35"/>
      <c r="Q829" s="35"/>
      <c r="R829" s="43"/>
      <c r="S829" s="43"/>
      <c r="T829" s="42"/>
      <c r="U829" s="42"/>
      <c r="V829" s="36"/>
      <c r="W829" s="36"/>
      <c r="X829" s="49"/>
      <c r="Y829" s="32"/>
      <c r="Z829" s="32"/>
      <c r="AA829" s="35"/>
      <c r="AB829" s="38"/>
      <c r="AC829" s="35"/>
      <c r="AD829" s="35"/>
      <c r="AE829" s="35"/>
      <c r="AF829" s="35"/>
      <c r="AG829" s="50"/>
      <c r="AH829" s="50"/>
      <c r="AI829" s="50"/>
      <c r="AJ829" s="50"/>
      <c r="AK829" s="50"/>
      <c r="AL829" s="79"/>
      <c r="AM829" s="80"/>
      <c r="AN829" s="55"/>
      <c r="AO829" s="58"/>
      <c r="AP829" s="59"/>
      <c r="AQ829" s="59"/>
      <c r="AR829" s="59"/>
      <c r="AS829" s="46"/>
      <c r="AT829" s="58"/>
      <c r="AU829" s="58"/>
      <c r="AV829" s="58"/>
      <c r="AW829" s="58"/>
      <c r="AY829" s="51"/>
      <c r="AZ829" s="51"/>
      <c r="BA829" s="51"/>
      <c r="BB829" s="199"/>
      <c r="BC829" s="199"/>
    </row>
    <row r="830" spans="1:55" ht="65.099999999999994" hidden="1" customHeight="1">
      <c r="A830" s="33">
        <v>813</v>
      </c>
      <c r="B830" s="42"/>
      <c r="C830" s="42"/>
      <c r="D830" s="42"/>
      <c r="E830" s="42"/>
      <c r="F830" s="42"/>
      <c r="G830" s="42"/>
      <c r="H830" s="42"/>
      <c r="I830" s="167"/>
      <c r="J830" s="42"/>
      <c r="K830" s="35"/>
      <c r="L830" s="35"/>
      <c r="M830" s="35"/>
      <c r="N830" s="35"/>
      <c r="O830" s="35"/>
      <c r="P830" s="35"/>
      <c r="Q830" s="35"/>
      <c r="R830" s="43"/>
      <c r="S830" s="43"/>
      <c r="T830" s="42"/>
      <c r="U830" s="42"/>
      <c r="V830" s="36"/>
      <c r="W830" s="36"/>
      <c r="X830" s="49"/>
      <c r="Y830" s="32"/>
      <c r="Z830" s="32"/>
      <c r="AA830" s="35"/>
      <c r="AB830" s="38"/>
      <c r="AC830" s="35"/>
      <c r="AD830" s="35"/>
      <c r="AE830" s="35"/>
      <c r="AF830" s="35"/>
      <c r="AG830" s="50"/>
      <c r="AH830" s="50"/>
      <c r="AI830" s="50"/>
      <c r="AJ830" s="50"/>
      <c r="AK830" s="50"/>
      <c r="AL830" s="79"/>
      <c r="AM830" s="80"/>
      <c r="AN830" s="55"/>
      <c r="AO830" s="58"/>
      <c r="AP830" s="59"/>
      <c r="AQ830" s="59"/>
      <c r="AR830" s="59"/>
      <c r="AS830" s="46"/>
      <c r="AT830" s="58"/>
      <c r="AU830" s="58"/>
      <c r="AV830" s="58"/>
      <c r="AW830" s="58"/>
      <c r="AY830" s="51"/>
      <c r="AZ830" s="51"/>
      <c r="BA830" s="51"/>
      <c r="BB830" s="199"/>
      <c r="BC830" s="199"/>
    </row>
    <row r="831" spans="1:55" ht="65.099999999999994" hidden="1" customHeight="1">
      <c r="A831" s="33">
        <v>814</v>
      </c>
      <c r="B831" s="42"/>
      <c r="C831" s="42"/>
      <c r="D831" s="42"/>
      <c r="E831" s="42"/>
      <c r="F831" s="42"/>
      <c r="G831" s="42"/>
      <c r="H831" s="42"/>
      <c r="I831" s="167"/>
      <c r="J831" s="42"/>
      <c r="K831" s="35"/>
      <c r="L831" s="35"/>
      <c r="M831" s="35"/>
      <c r="N831" s="35"/>
      <c r="O831" s="35"/>
      <c r="P831" s="35"/>
      <c r="Q831" s="35"/>
      <c r="R831" s="43"/>
      <c r="S831" s="43"/>
      <c r="T831" s="42"/>
      <c r="U831" s="42"/>
      <c r="V831" s="36"/>
      <c r="W831" s="36"/>
      <c r="X831" s="49"/>
      <c r="Y831" s="32"/>
      <c r="Z831" s="32"/>
      <c r="AA831" s="35"/>
      <c r="AB831" s="38"/>
      <c r="AC831" s="35"/>
      <c r="AD831" s="35"/>
      <c r="AE831" s="35"/>
      <c r="AF831" s="35"/>
      <c r="AG831" s="50"/>
      <c r="AH831" s="50"/>
      <c r="AI831" s="50"/>
      <c r="AJ831" s="50"/>
      <c r="AK831" s="50"/>
      <c r="AL831" s="79"/>
      <c r="AM831" s="80"/>
      <c r="AN831" s="55"/>
      <c r="AO831" s="58"/>
      <c r="AP831" s="59"/>
      <c r="AQ831" s="59"/>
      <c r="AR831" s="59"/>
      <c r="AS831" s="46"/>
      <c r="AT831" s="58"/>
      <c r="AU831" s="58"/>
      <c r="AV831" s="58"/>
      <c r="AW831" s="58"/>
      <c r="AY831" s="51"/>
      <c r="AZ831" s="51"/>
      <c r="BA831" s="51"/>
      <c r="BB831" s="199"/>
      <c r="BC831" s="199"/>
    </row>
    <row r="832" spans="1:55" ht="65.099999999999994" hidden="1" customHeight="1">
      <c r="A832" s="33">
        <v>815</v>
      </c>
      <c r="B832" s="42"/>
      <c r="C832" s="42"/>
      <c r="D832" s="42"/>
      <c r="E832" s="42"/>
      <c r="F832" s="42"/>
      <c r="G832" s="42"/>
      <c r="H832" s="42"/>
      <c r="I832" s="167"/>
      <c r="J832" s="42"/>
      <c r="K832" s="35"/>
      <c r="L832" s="35"/>
      <c r="M832" s="35"/>
      <c r="N832" s="35"/>
      <c r="O832" s="35"/>
      <c r="P832" s="35"/>
      <c r="Q832" s="35"/>
      <c r="R832" s="43"/>
      <c r="S832" s="43"/>
      <c r="T832" s="42"/>
      <c r="U832" s="42"/>
      <c r="V832" s="36"/>
      <c r="W832" s="36"/>
      <c r="X832" s="49"/>
      <c r="Y832" s="32"/>
      <c r="Z832" s="32"/>
      <c r="AA832" s="35"/>
      <c r="AB832" s="38"/>
      <c r="AC832" s="35"/>
      <c r="AD832" s="35"/>
      <c r="AE832" s="35"/>
      <c r="AF832" s="35"/>
      <c r="AG832" s="50"/>
      <c r="AH832" s="50"/>
      <c r="AI832" s="50"/>
      <c r="AJ832" s="50"/>
      <c r="AK832" s="50"/>
      <c r="AL832" s="79"/>
      <c r="AM832" s="80"/>
      <c r="AN832" s="55"/>
      <c r="AO832" s="58"/>
      <c r="AP832" s="59"/>
      <c r="AQ832" s="59"/>
      <c r="AR832" s="59"/>
      <c r="AS832" s="46"/>
      <c r="AT832" s="58"/>
      <c r="AU832" s="58"/>
      <c r="AV832" s="58"/>
      <c r="AW832" s="58"/>
      <c r="AY832" s="51"/>
      <c r="AZ832" s="51"/>
      <c r="BA832" s="51"/>
      <c r="BB832" s="199"/>
      <c r="BC832" s="199"/>
    </row>
    <row r="833" spans="1:55" ht="65.099999999999994" hidden="1" customHeight="1">
      <c r="A833" s="33">
        <v>816</v>
      </c>
      <c r="B833" s="42"/>
      <c r="C833" s="42"/>
      <c r="D833" s="42"/>
      <c r="E833" s="42"/>
      <c r="F833" s="42"/>
      <c r="G833" s="42"/>
      <c r="H833" s="42"/>
      <c r="I833" s="167"/>
      <c r="J833" s="42"/>
      <c r="K833" s="35"/>
      <c r="L833" s="35"/>
      <c r="M833" s="35"/>
      <c r="N833" s="35"/>
      <c r="O833" s="35"/>
      <c r="P833" s="35"/>
      <c r="Q833" s="35"/>
      <c r="R833" s="43"/>
      <c r="S833" s="43"/>
      <c r="T833" s="42"/>
      <c r="U833" s="42"/>
      <c r="V833" s="36"/>
      <c r="W833" s="36"/>
      <c r="X833" s="49"/>
      <c r="Y833" s="32"/>
      <c r="Z833" s="32"/>
      <c r="AA833" s="35"/>
      <c r="AB833" s="38"/>
      <c r="AC833" s="35"/>
      <c r="AD833" s="35"/>
      <c r="AE833" s="35"/>
      <c r="AF833" s="35"/>
      <c r="AG833" s="50"/>
      <c r="AH833" s="50"/>
      <c r="AI833" s="50"/>
      <c r="AJ833" s="50"/>
      <c r="AK833" s="50"/>
      <c r="AL833" s="79"/>
      <c r="AM833" s="80"/>
      <c r="AN833" s="55"/>
      <c r="AO833" s="58"/>
      <c r="AP833" s="59"/>
      <c r="AQ833" s="59"/>
      <c r="AR833" s="59"/>
      <c r="AS833" s="46"/>
      <c r="AT833" s="58"/>
      <c r="AU833" s="58"/>
      <c r="AV833" s="58"/>
      <c r="AW833" s="58"/>
      <c r="AY833" s="51"/>
      <c r="AZ833" s="51"/>
      <c r="BA833" s="51"/>
      <c r="BB833" s="199"/>
      <c r="BC833" s="199"/>
    </row>
    <row r="834" spans="1:55" ht="65.099999999999994" hidden="1" customHeight="1">
      <c r="A834" s="33">
        <v>817</v>
      </c>
      <c r="B834" s="42"/>
      <c r="C834" s="42"/>
      <c r="D834" s="42"/>
      <c r="E834" s="42"/>
      <c r="F834" s="42"/>
      <c r="G834" s="42"/>
      <c r="H834" s="42"/>
      <c r="I834" s="167"/>
      <c r="J834" s="42"/>
      <c r="K834" s="35"/>
      <c r="L834" s="35"/>
      <c r="M834" s="35"/>
      <c r="N834" s="35"/>
      <c r="O834" s="35"/>
      <c r="P834" s="35"/>
      <c r="Q834" s="35"/>
      <c r="R834" s="43"/>
      <c r="S834" s="43"/>
      <c r="T834" s="42"/>
      <c r="U834" s="42"/>
      <c r="V834" s="36"/>
      <c r="W834" s="36"/>
      <c r="X834" s="49"/>
      <c r="Y834" s="32"/>
      <c r="Z834" s="32"/>
      <c r="AA834" s="35"/>
      <c r="AB834" s="38"/>
      <c r="AC834" s="35"/>
      <c r="AD834" s="35"/>
      <c r="AE834" s="35"/>
      <c r="AF834" s="35"/>
      <c r="AG834" s="50"/>
      <c r="AH834" s="50"/>
      <c r="AI834" s="50"/>
      <c r="AJ834" s="50"/>
      <c r="AK834" s="50"/>
      <c r="AL834" s="79"/>
      <c r="AM834" s="80"/>
      <c r="AN834" s="55"/>
      <c r="AO834" s="58"/>
      <c r="AP834" s="59"/>
      <c r="AQ834" s="59"/>
      <c r="AR834" s="59"/>
      <c r="AS834" s="46"/>
      <c r="AT834" s="58"/>
      <c r="AU834" s="58"/>
      <c r="AV834" s="58"/>
      <c r="AW834" s="58"/>
      <c r="AY834" s="51"/>
      <c r="AZ834" s="51"/>
      <c r="BA834" s="51"/>
      <c r="BB834" s="199"/>
      <c r="BC834" s="199"/>
    </row>
    <row r="835" spans="1:55" ht="65.099999999999994" hidden="1" customHeight="1">
      <c r="A835" s="33">
        <v>818</v>
      </c>
      <c r="B835" s="42"/>
      <c r="C835" s="42"/>
      <c r="D835" s="42"/>
      <c r="E835" s="42"/>
      <c r="F835" s="42"/>
      <c r="G835" s="42"/>
      <c r="H835" s="42"/>
      <c r="I835" s="167"/>
      <c r="J835" s="42"/>
      <c r="K835" s="35"/>
      <c r="L835" s="35"/>
      <c r="M835" s="35"/>
      <c r="N835" s="35"/>
      <c r="O835" s="35"/>
      <c r="P835" s="35"/>
      <c r="Q835" s="35"/>
      <c r="R835" s="43"/>
      <c r="S835" s="43"/>
      <c r="T835" s="42"/>
      <c r="U835" s="42"/>
      <c r="V835" s="36"/>
      <c r="W835" s="36"/>
      <c r="X835" s="49"/>
      <c r="Y835" s="32"/>
      <c r="Z835" s="32"/>
      <c r="AA835" s="35"/>
      <c r="AB835" s="38"/>
      <c r="AC835" s="35"/>
      <c r="AD835" s="35"/>
      <c r="AE835" s="35"/>
      <c r="AF835" s="35"/>
      <c r="AG835" s="50"/>
      <c r="AH835" s="50"/>
      <c r="AI835" s="50"/>
      <c r="AJ835" s="50"/>
      <c r="AK835" s="50"/>
      <c r="AL835" s="79"/>
      <c r="AM835" s="80"/>
      <c r="AN835" s="55"/>
      <c r="AO835" s="58"/>
      <c r="AP835" s="59"/>
      <c r="AQ835" s="59"/>
      <c r="AR835" s="59"/>
      <c r="AS835" s="46"/>
      <c r="AT835" s="58"/>
      <c r="AU835" s="58"/>
      <c r="AV835" s="58"/>
      <c r="AW835" s="58"/>
      <c r="AY835" s="51"/>
      <c r="AZ835" s="51"/>
      <c r="BA835" s="51"/>
      <c r="BB835" s="199"/>
      <c r="BC835" s="199"/>
    </row>
    <row r="836" spans="1:55" ht="65.099999999999994" hidden="1" customHeight="1">
      <c r="A836" s="33">
        <v>819</v>
      </c>
      <c r="B836" s="42"/>
      <c r="C836" s="42"/>
      <c r="D836" s="42"/>
      <c r="E836" s="42"/>
      <c r="F836" s="42"/>
      <c r="G836" s="42"/>
      <c r="H836" s="42"/>
      <c r="I836" s="167"/>
      <c r="J836" s="42"/>
      <c r="K836" s="35"/>
      <c r="L836" s="35"/>
      <c r="M836" s="35"/>
      <c r="N836" s="35"/>
      <c r="O836" s="35"/>
      <c r="P836" s="35"/>
      <c r="Q836" s="35"/>
      <c r="R836" s="43"/>
      <c r="S836" s="43"/>
      <c r="T836" s="42"/>
      <c r="U836" s="42"/>
      <c r="V836" s="36"/>
      <c r="W836" s="36"/>
      <c r="X836" s="49"/>
      <c r="Y836" s="32"/>
      <c r="Z836" s="32"/>
      <c r="AA836" s="35"/>
      <c r="AB836" s="38"/>
      <c r="AC836" s="35"/>
      <c r="AD836" s="35"/>
      <c r="AE836" s="35"/>
      <c r="AF836" s="35"/>
      <c r="AG836" s="50"/>
      <c r="AH836" s="50"/>
      <c r="AI836" s="50"/>
      <c r="AJ836" s="50"/>
      <c r="AK836" s="50"/>
      <c r="AL836" s="79"/>
      <c r="AM836" s="80"/>
      <c r="AN836" s="55"/>
      <c r="AO836" s="58"/>
      <c r="AP836" s="59"/>
      <c r="AQ836" s="59"/>
      <c r="AR836" s="59"/>
      <c r="AS836" s="46"/>
      <c r="AT836" s="58"/>
      <c r="AU836" s="58"/>
      <c r="AV836" s="58"/>
      <c r="AW836" s="58"/>
      <c r="AY836" s="51"/>
      <c r="AZ836" s="51"/>
      <c r="BA836" s="51"/>
      <c r="BB836" s="199"/>
      <c r="BC836" s="199"/>
    </row>
    <row r="837" spans="1:55" ht="65.099999999999994" hidden="1" customHeight="1">
      <c r="A837" s="33">
        <v>820</v>
      </c>
      <c r="B837" s="42"/>
      <c r="C837" s="42"/>
      <c r="D837" s="42"/>
      <c r="E837" s="42"/>
      <c r="F837" s="42"/>
      <c r="G837" s="42"/>
      <c r="H837" s="42"/>
      <c r="I837" s="167"/>
      <c r="J837" s="42"/>
      <c r="K837" s="35"/>
      <c r="L837" s="35"/>
      <c r="M837" s="35"/>
      <c r="N837" s="35"/>
      <c r="O837" s="35"/>
      <c r="P837" s="35"/>
      <c r="Q837" s="35"/>
      <c r="R837" s="43"/>
      <c r="S837" s="43"/>
      <c r="T837" s="42"/>
      <c r="U837" s="42"/>
      <c r="V837" s="36"/>
      <c r="W837" s="36"/>
      <c r="X837" s="49"/>
      <c r="Y837" s="32"/>
      <c r="Z837" s="32"/>
      <c r="AA837" s="35"/>
      <c r="AB837" s="38"/>
      <c r="AC837" s="35"/>
      <c r="AD837" s="35"/>
      <c r="AE837" s="35"/>
      <c r="AF837" s="35"/>
      <c r="AG837" s="50"/>
      <c r="AH837" s="50"/>
      <c r="AI837" s="50"/>
      <c r="AJ837" s="50"/>
      <c r="AK837" s="50"/>
      <c r="AL837" s="79"/>
      <c r="AM837" s="80"/>
      <c r="AN837" s="55"/>
      <c r="AO837" s="58"/>
      <c r="AP837" s="59"/>
      <c r="AQ837" s="59"/>
      <c r="AR837" s="59"/>
      <c r="AS837" s="46"/>
      <c r="AT837" s="58"/>
      <c r="AU837" s="58"/>
      <c r="AV837" s="58"/>
      <c r="AW837" s="58"/>
      <c r="AY837" s="51"/>
      <c r="AZ837" s="51"/>
      <c r="BA837" s="51"/>
      <c r="BB837" s="199"/>
      <c r="BC837" s="199"/>
    </row>
    <row r="838" spans="1:55" ht="65.099999999999994" hidden="1" customHeight="1">
      <c r="A838" s="33">
        <v>821</v>
      </c>
      <c r="B838" s="42"/>
      <c r="C838" s="42"/>
      <c r="D838" s="42"/>
      <c r="E838" s="42"/>
      <c r="F838" s="42"/>
      <c r="G838" s="42"/>
      <c r="H838" s="42"/>
      <c r="I838" s="167"/>
      <c r="J838" s="42"/>
      <c r="K838" s="35"/>
      <c r="L838" s="35"/>
      <c r="M838" s="35"/>
      <c r="N838" s="35"/>
      <c r="O838" s="35"/>
      <c r="P838" s="35"/>
      <c r="Q838" s="35"/>
      <c r="R838" s="43"/>
      <c r="S838" s="43"/>
      <c r="T838" s="42"/>
      <c r="U838" s="42"/>
      <c r="V838" s="36"/>
      <c r="W838" s="36"/>
      <c r="X838" s="49"/>
      <c r="Y838" s="32"/>
      <c r="Z838" s="32"/>
      <c r="AA838" s="35"/>
      <c r="AB838" s="38"/>
      <c r="AC838" s="35"/>
      <c r="AD838" s="35"/>
      <c r="AE838" s="35"/>
      <c r="AF838" s="35"/>
      <c r="AG838" s="50"/>
      <c r="AH838" s="50"/>
      <c r="AI838" s="50"/>
      <c r="AJ838" s="50"/>
      <c r="AK838" s="50"/>
      <c r="AL838" s="79"/>
      <c r="AM838" s="80"/>
      <c r="AN838" s="55"/>
      <c r="AO838" s="58"/>
      <c r="AP838" s="59"/>
      <c r="AQ838" s="59"/>
      <c r="AR838" s="59"/>
      <c r="AS838" s="46"/>
      <c r="AT838" s="58"/>
      <c r="AU838" s="58"/>
      <c r="AV838" s="58"/>
      <c r="AW838" s="58"/>
      <c r="AY838" s="51"/>
      <c r="AZ838" s="51"/>
      <c r="BA838" s="51"/>
      <c r="BB838" s="199"/>
      <c r="BC838" s="199"/>
    </row>
    <row r="839" spans="1:55" ht="65.099999999999994" hidden="1" customHeight="1">
      <c r="A839" s="33">
        <v>822</v>
      </c>
      <c r="B839" s="42"/>
      <c r="C839" s="42"/>
      <c r="D839" s="42"/>
      <c r="E839" s="42"/>
      <c r="F839" s="42"/>
      <c r="G839" s="42"/>
      <c r="H839" s="42"/>
      <c r="I839" s="167"/>
      <c r="J839" s="42"/>
      <c r="K839" s="35"/>
      <c r="L839" s="35"/>
      <c r="M839" s="35"/>
      <c r="N839" s="35"/>
      <c r="O839" s="35"/>
      <c r="P839" s="35"/>
      <c r="Q839" s="35"/>
      <c r="R839" s="43"/>
      <c r="S839" s="43"/>
      <c r="T839" s="42"/>
      <c r="U839" s="42"/>
      <c r="V839" s="36"/>
      <c r="W839" s="36"/>
      <c r="X839" s="49"/>
      <c r="Y839" s="32"/>
      <c r="Z839" s="32"/>
      <c r="AA839" s="35"/>
      <c r="AB839" s="38"/>
      <c r="AC839" s="35"/>
      <c r="AD839" s="35"/>
      <c r="AE839" s="35"/>
      <c r="AF839" s="35"/>
      <c r="AG839" s="50"/>
      <c r="AH839" s="50"/>
      <c r="AI839" s="50"/>
      <c r="AJ839" s="50"/>
      <c r="AK839" s="50"/>
      <c r="AL839" s="79"/>
      <c r="AM839" s="80"/>
      <c r="AN839" s="55"/>
      <c r="AO839" s="58"/>
      <c r="AP839" s="59"/>
      <c r="AQ839" s="59"/>
      <c r="AR839" s="59"/>
      <c r="AS839" s="46"/>
      <c r="AT839" s="58"/>
      <c r="AU839" s="58"/>
      <c r="AV839" s="58"/>
      <c r="AW839" s="58"/>
      <c r="AY839" s="51"/>
      <c r="AZ839" s="51"/>
      <c r="BA839" s="51"/>
      <c r="BB839" s="199"/>
      <c r="BC839" s="199"/>
    </row>
    <row r="840" spans="1:55" ht="65.099999999999994" hidden="1" customHeight="1">
      <c r="A840" s="33">
        <v>823</v>
      </c>
      <c r="B840" s="42"/>
      <c r="C840" s="42"/>
      <c r="D840" s="42"/>
      <c r="E840" s="42"/>
      <c r="F840" s="42"/>
      <c r="G840" s="42"/>
      <c r="H840" s="42"/>
      <c r="I840" s="167"/>
      <c r="J840" s="42"/>
      <c r="K840" s="35"/>
      <c r="L840" s="35"/>
      <c r="M840" s="35"/>
      <c r="N840" s="35"/>
      <c r="O840" s="35"/>
      <c r="P840" s="35"/>
      <c r="Q840" s="35"/>
      <c r="R840" s="43"/>
      <c r="S840" s="43"/>
      <c r="T840" s="42"/>
      <c r="U840" s="42"/>
      <c r="V840" s="36"/>
      <c r="W840" s="36"/>
      <c r="X840" s="49"/>
      <c r="Y840" s="32"/>
      <c r="Z840" s="32"/>
      <c r="AA840" s="35"/>
      <c r="AB840" s="38"/>
      <c r="AC840" s="35"/>
      <c r="AD840" s="35"/>
      <c r="AE840" s="35"/>
      <c r="AF840" s="35"/>
      <c r="AG840" s="50"/>
      <c r="AH840" s="50"/>
      <c r="AI840" s="50"/>
      <c r="AJ840" s="50"/>
      <c r="AK840" s="50"/>
      <c r="AL840" s="79"/>
      <c r="AM840" s="80"/>
      <c r="AN840" s="55"/>
      <c r="AO840" s="58"/>
      <c r="AP840" s="59"/>
      <c r="AQ840" s="59"/>
      <c r="AR840" s="59"/>
      <c r="AS840" s="46"/>
      <c r="AT840" s="58"/>
      <c r="AU840" s="58"/>
      <c r="AV840" s="58"/>
      <c r="AW840" s="58"/>
      <c r="AY840" s="51"/>
      <c r="AZ840" s="51"/>
      <c r="BA840" s="51"/>
      <c r="BB840" s="199"/>
      <c r="BC840" s="199"/>
    </row>
    <row r="841" spans="1:55" ht="65.099999999999994" hidden="1" customHeight="1">
      <c r="A841" s="33">
        <v>824</v>
      </c>
      <c r="B841" s="42"/>
      <c r="C841" s="42"/>
      <c r="D841" s="42"/>
      <c r="E841" s="42"/>
      <c r="F841" s="42"/>
      <c r="G841" s="42"/>
      <c r="H841" s="42"/>
      <c r="I841" s="167"/>
      <c r="J841" s="42"/>
      <c r="K841" s="35"/>
      <c r="L841" s="35"/>
      <c r="M841" s="35"/>
      <c r="N841" s="35"/>
      <c r="O841" s="35"/>
      <c r="P841" s="35"/>
      <c r="Q841" s="35"/>
      <c r="R841" s="43"/>
      <c r="S841" s="43"/>
      <c r="T841" s="42"/>
      <c r="U841" s="42"/>
      <c r="V841" s="36"/>
      <c r="W841" s="36"/>
      <c r="X841" s="49"/>
      <c r="Y841" s="32"/>
      <c r="Z841" s="32"/>
      <c r="AA841" s="35"/>
      <c r="AB841" s="38"/>
      <c r="AC841" s="35"/>
      <c r="AD841" s="35"/>
      <c r="AE841" s="35"/>
      <c r="AF841" s="35"/>
      <c r="AG841" s="50"/>
      <c r="AH841" s="50"/>
      <c r="AI841" s="50"/>
      <c r="AJ841" s="50"/>
      <c r="AK841" s="50"/>
      <c r="AL841" s="79"/>
      <c r="AM841" s="80"/>
      <c r="AN841" s="55"/>
      <c r="AO841" s="58"/>
      <c r="AP841" s="59"/>
      <c r="AQ841" s="59"/>
      <c r="AR841" s="59"/>
      <c r="AS841" s="46"/>
      <c r="AT841" s="58"/>
      <c r="AU841" s="58"/>
      <c r="AV841" s="58"/>
      <c r="AW841" s="58"/>
      <c r="AY841" s="51"/>
      <c r="AZ841" s="51"/>
      <c r="BA841" s="51"/>
      <c r="BB841" s="199"/>
      <c r="BC841" s="199"/>
    </row>
    <row r="842" spans="1:55" ht="65.099999999999994" hidden="1" customHeight="1">
      <c r="A842" s="33">
        <v>825</v>
      </c>
      <c r="B842" s="42"/>
      <c r="C842" s="42"/>
      <c r="D842" s="42"/>
      <c r="E842" s="42"/>
      <c r="F842" s="42"/>
      <c r="G842" s="42"/>
      <c r="H842" s="42"/>
      <c r="I842" s="167"/>
      <c r="J842" s="42"/>
      <c r="K842" s="35"/>
      <c r="L842" s="35"/>
      <c r="M842" s="35"/>
      <c r="N842" s="35"/>
      <c r="O842" s="35"/>
      <c r="P842" s="35"/>
      <c r="Q842" s="35"/>
      <c r="R842" s="43"/>
      <c r="S842" s="43"/>
      <c r="T842" s="42"/>
      <c r="U842" s="42"/>
      <c r="V842" s="36"/>
      <c r="W842" s="36"/>
      <c r="X842" s="49"/>
      <c r="Y842" s="32"/>
      <c r="Z842" s="32"/>
      <c r="AA842" s="35"/>
      <c r="AB842" s="38"/>
      <c r="AC842" s="35"/>
      <c r="AD842" s="35"/>
      <c r="AE842" s="35"/>
      <c r="AF842" s="35"/>
      <c r="AG842" s="50"/>
      <c r="AH842" s="50"/>
      <c r="AI842" s="50"/>
      <c r="AJ842" s="50"/>
      <c r="AK842" s="50"/>
      <c r="AL842" s="79"/>
      <c r="AM842" s="80"/>
      <c r="AN842" s="55"/>
      <c r="AO842" s="58"/>
      <c r="AP842" s="59"/>
      <c r="AQ842" s="59"/>
      <c r="AR842" s="59"/>
      <c r="AS842" s="46"/>
      <c r="AT842" s="58"/>
      <c r="AU842" s="58"/>
      <c r="AV842" s="58"/>
      <c r="AW842" s="58"/>
      <c r="AY842" s="51"/>
      <c r="AZ842" s="51"/>
      <c r="BA842" s="51"/>
      <c r="BB842" s="199"/>
      <c r="BC842" s="199"/>
    </row>
    <row r="843" spans="1:55" ht="65.099999999999994" hidden="1" customHeight="1">
      <c r="A843" s="33">
        <v>826</v>
      </c>
      <c r="B843" s="42"/>
      <c r="C843" s="42"/>
      <c r="D843" s="42"/>
      <c r="E843" s="42"/>
      <c r="F843" s="42"/>
      <c r="G843" s="42"/>
      <c r="H843" s="42"/>
      <c r="I843" s="167"/>
      <c r="J843" s="42"/>
      <c r="K843" s="35"/>
      <c r="L843" s="35"/>
      <c r="M843" s="35"/>
      <c r="N843" s="35"/>
      <c r="O843" s="35"/>
      <c r="P843" s="35"/>
      <c r="Q843" s="35"/>
      <c r="R843" s="43"/>
      <c r="S843" s="43"/>
      <c r="T843" s="42"/>
      <c r="U843" s="42"/>
      <c r="V843" s="36"/>
      <c r="W843" s="36"/>
      <c r="X843" s="49"/>
      <c r="Y843" s="32"/>
      <c r="Z843" s="32"/>
      <c r="AA843" s="35"/>
      <c r="AB843" s="38"/>
      <c r="AC843" s="35"/>
      <c r="AD843" s="35"/>
      <c r="AE843" s="35"/>
      <c r="AF843" s="35"/>
      <c r="AG843" s="50"/>
      <c r="AH843" s="50"/>
      <c r="AI843" s="50"/>
      <c r="AJ843" s="50"/>
      <c r="AK843" s="50"/>
      <c r="AL843" s="79"/>
      <c r="AM843" s="80"/>
      <c r="AN843" s="55"/>
      <c r="AO843" s="58"/>
      <c r="AP843" s="59"/>
      <c r="AQ843" s="59"/>
      <c r="AR843" s="59"/>
      <c r="AS843" s="46"/>
      <c r="AT843" s="58"/>
      <c r="AU843" s="58"/>
      <c r="AV843" s="58"/>
      <c r="AW843" s="58"/>
      <c r="AY843" s="51"/>
      <c r="AZ843" s="51"/>
      <c r="BA843" s="51"/>
      <c r="BB843" s="199"/>
      <c r="BC843" s="199"/>
    </row>
    <row r="844" spans="1:55" ht="65.099999999999994" hidden="1" customHeight="1">
      <c r="A844" s="33">
        <v>827</v>
      </c>
      <c r="B844" s="42"/>
      <c r="C844" s="42"/>
      <c r="D844" s="42"/>
      <c r="E844" s="42"/>
      <c r="F844" s="42"/>
      <c r="G844" s="42"/>
      <c r="H844" s="42"/>
      <c r="I844" s="167"/>
      <c r="J844" s="42"/>
      <c r="K844" s="35"/>
      <c r="L844" s="35"/>
      <c r="M844" s="35"/>
      <c r="N844" s="35"/>
      <c r="O844" s="35"/>
      <c r="P844" s="35"/>
      <c r="Q844" s="35"/>
      <c r="R844" s="43"/>
      <c r="S844" s="43"/>
      <c r="T844" s="42"/>
      <c r="U844" s="42"/>
      <c r="V844" s="36"/>
      <c r="W844" s="36"/>
      <c r="X844" s="49"/>
      <c r="Y844" s="32"/>
      <c r="Z844" s="32"/>
      <c r="AA844" s="35"/>
      <c r="AB844" s="38"/>
      <c r="AC844" s="35"/>
      <c r="AD844" s="35"/>
      <c r="AE844" s="35"/>
      <c r="AF844" s="35"/>
      <c r="AG844" s="50"/>
      <c r="AH844" s="50"/>
      <c r="AI844" s="50"/>
      <c r="AJ844" s="50"/>
      <c r="AK844" s="50"/>
      <c r="AL844" s="79"/>
      <c r="AM844" s="80"/>
      <c r="AN844" s="55"/>
      <c r="AO844" s="58"/>
      <c r="AP844" s="59"/>
      <c r="AQ844" s="59"/>
      <c r="AR844" s="59"/>
      <c r="AS844" s="46"/>
      <c r="AT844" s="58"/>
      <c r="AU844" s="58"/>
      <c r="AV844" s="58"/>
      <c r="AW844" s="58"/>
      <c r="AY844" s="51"/>
      <c r="AZ844" s="51"/>
      <c r="BA844" s="51"/>
      <c r="BB844" s="199"/>
      <c r="BC844" s="199"/>
    </row>
    <row r="845" spans="1:55" ht="65.099999999999994" hidden="1" customHeight="1">
      <c r="A845" s="33">
        <v>828</v>
      </c>
      <c r="B845" s="42"/>
      <c r="C845" s="42"/>
      <c r="D845" s="42"/>
      <c r="E845" s="42"/>
      <c r="F845" s="42"/>
      <c r="G845" s="42"/>
      <c r="H845" s="42"/>
      <c r="I845" s="167"/>
      <c r="J845" s="42"/>
      <c r="K845" s="35"/>
      <c r="L845" s="35"/>
      <c r="M845" s="35"/>
      <c r="N845" s="35"/>
      <c r="O845" s="35"/>
      <c r="P845" s="35"/>
      <c r="Q845" s="35"/>
      <c r="R845" s="43"/>
      <c r="S845" s="43"/>
      <c r="T845" s="42"/>
      <c r="U845" s="42"/>
      <c r="V845" s="36"/>
      <c r="W845" s="36"/>
      <c r="X845" s="49"/>
      <c r="Y845" s="32"/>
      <c r="Z845" s="32"/>
      <c r="AA845" s="35"/>
      <c r="AB845" s="38"/>
      <c r="AC845" s="35"/>
      <c r="AD845" s="35"/>
      <c r="AE845" s="35"/>
      <c r="AF845" s="35"/>
      <c r="AG845" s="50"/>
      <c r="AH845" s="50"/>
      <c r="AI845" s="50"/>
      <c r="AJ845" s="50"/>
      <c r="AK845" s="50"/>
      <c r="AL845" s="79"/>
      <c r="AM845" s="80"/>
      <c r="AN845" s="55"/>
      <c r="AO845" s="58"/>
      <c r="AP845" s="59"/>
      <c r="AQ845" s="59"/>
      <c r="AR845" s="59"/>
      <c r="AS845" s="46"/>
      <c r="AT845" s="58"/>
      <c r="AU845" s="58"/>
      <c r="AV845" s="58"/>
      <c r="AW845" s="58"/>
      <c r="AY845" s="51"/>
      <c r="AZ845" s="51"/>
      <c r="BA845" s="51"/>
      <c r="BB845" s="199"/>
      <c r="BC845" s="199"/>
    </row>
    <row r="846" spans="1:55" ht="65.099999999999994" hidden="1" customHeight="1">
      <c r="A846" s="33">
        <v>829</v>
      </c>
      <c r="B846" s="42"/>
      <c r="C846" s="42"/>
      <c r="D846" s="42"/>
      <c r="E846" s="42"/>
      <c r="F846" s="42"/>
      <c r="G846" s="42"/>
      <c r="H846" s="42"/>
      <c r="I846" s="167"/>
      <c r="J846" s="42"/>
      <c r="K846" s="35"/>
      <c r="L846" s="35"/>
      <c r="M846" s="35"/>
      <c r="N846" s="35"/>
      <c r="O846" s="35"/>
      <c r="P846" s="35"/>
      <c r="Q846" s="35"/>
      <c r="R846" s="43"/>
      <c r="S846" s="43"/>
      <c r="T846" s="42"/>
      <c r="U846" s="42"/>
      <c r="V846" s="36"/>
      <c r="W846" s="36"/>
      <c r="X846" s="49"/>
      <c r="Y846" s="32"/>
      <c r="Z846" s="32"/>
      <c r="AA846" s="35"/>
      <c r="AB846" s="38"/>
      <c r="AC846" s="35"/>
      <c r="AD846" s="35"/>
      <c r="AE846" s="35"/>
      <c r="AF846" s="35"/>
      <c r="AG846" s="50"/>
      <c r="AH846" s="50"/>
      <c r="AI846" s="50"/>
      <c r="AJ846" s="50"/>
      <c r="AK846" s="50"/>
      <c r="AL846" s="79"/>
      <c r="AM846" s="80"/>
      <c r="AN846" s="55"/>
      <c r="AO846" s="58"/>
      <c r="AP846" s="59"/>
      <c r="AQ846" s="59"/>
      <c r="AR846" s="59"/>
      <c r="AS846" s="46"/>
      <c r="AT846" s="58"/>
      <c r="AU846" s="58"/>
      <c r="AV846" s="58"/>
      <c r="AW846" s="58"/>
      <c r="AY846" s="51"/>
      <c r="AZ846" s="51"/>
      <c r="BA846" s="51"/>
      <c r="BB846" s="199"/>
      <c r="BC846" s="199"/>
    </row>
    <row r="847" spans="1:55" ht="65.099999999999994" hidden="1" customHeight="1">
      <c r="A847" s="33">
        <v>830</v>
      </c>
      <c r="B847" s="42"/>
      <c r="C847" s="42"/>
      <c r="D847" s="42"/>
      <c r="E847" s="42"/>
      <c r="F847" s="42"/>
      <c r="G847" s="42"/>
      <c r="H847" s="42"/>
      <c r="I847" s="167"/>
      <c r="J847" s="42"/>
      <c r="K847" s="35"/>
      <c r="L847" s="35"/>
      <c r="M847" s="35"/>
      <c r="N847" s="35"/>
      <c r="O847" s="35"/>
      <c r="P847" s="35"/>
      <c r="Q847" s="35"/>
      <c r="R847" s="43"/>
      <c r="S847" s="43"/>
      <c r="T847" s="42"/>
      <c r="U847" s="42"/>
      <c r="V847" s="36"/>
      <c r="W847" s="36"/>
      <c r="X847" s="49"/>
      <c r="Y847" s="32"/>
      <c r="Z847" s="32"/>
      <c r="AA847" s="35"/>
      <c r="AB847" s="38"/>
      <c r="AC847" s="35"/>
      <c r="AD847" s="35"/>
      <c r="AE847" s="35"/>
      <c r="AF847" s="35"/>
      <c r="AG847" s="50"/>
      <c r="AH847" s="50"/>
      <c r="AI847" s="50"/>
      <c r="AJ847" s="50"/>
      <c r="AK847" s="50"/>
      <c r="AL847" s="79"/>
      <c r="AM847" s="80"/>
      <c r="AN847" s="55"/>
      <c r="AO847" s="58"/>
      <c r="AP847" s="59"/>
      <c r="AQ847" s="59"/>
      <c r="AR847" s="59"/>
      <c r="AS847" s="46"/>
      <c r="AT847" s="58"/>
      <c r="AU847" s="58"/>
      <c r="AV847" s="58"/>
      <c r="AW847" s="58"/>
      <c r="AY847" s="51"/>
      <c r="AZ847" s="51"/>
      <c r="BA847" s="51"/>
      <c r="BB847" s="199"/>
      <c r="BC847" s="199"/>
    </row>
    <row r="848" spans="1:55" ht="65.099999999999994" hidden="1" customHeight="1">
      <c r="A848" s="33">
        <v>831</v>
      </c>
      <c r="B848" s="42"/>
      <c r="C848" s="42"/>
      <c r="D848" s="42"/>
      <c r="E848" s="42"/>
      <c r="F848" s="42"/>
      <c r="G848" s="42"/>
      <c r="H848" s="42"/>
      <c r="I848" s="167"/>
      <c r="J848" s="42"/>
      <c r="K848" s="35"/>
      <c r="L848" s="35"/>
      <c r="M848" s="35"/>
      <c r="N848" s="35"/>
      <c r="O848" s="35"/>
      <c r="P848" s="35"/>
      <c r="Q848" s="35"/>
      <c r="R848" s="43"/>
      <c r="S848" s="43"/>
      <c r="T848" s="42"/>
      <c r="U848" s="42"/>
      <c r="V848" s="36"/>
      <c r="W848" s="36"/>
      <c r="X848" s="49"/>
      <c r="Y848" s="32"/>
      <c r="Z848" s="32"/>
      <c r="AA848" s="35"/>
      <c r="AB848" s="38"/>
      <c r="AC848" s="35"/>
      <c r="AD848" s="35"/>
      <c r="AE848" s="35"/>
      <c r="AF848" s="35"/>
      <c r="AG848" s="50"/>
      <c r="AH848" s="50"/>
      <c r="AI848" s="50"/>
      <c r="AJ848" s="50"/>
      <c r="AK848" s="50"/>
      <c r="AL848" s="79"/>
      <c r="AM848" s="80"/>
      <c r="AN848" s="55"/>
      <c r="AO848" s="58"/>
      <c r="AP848" s="59"/>
      <c r="AQ848" s="59"/>
      <c r="AR848" s="59"/>
      <c r="AS848" s="46"/>
      <c r="AT848" s="58"/>
      <c r="AU848" s="58"/>
      <c r="AV848" s="58"/>
      <c r="AW848" s="58"/>
      <c r="AY848" s="51"/>
      <c r="AZ848" s="51"/>
      <c r="BA848" s="51"/>
      <c r="BB848" s="199"/>
      <c r="BC848" s="199"/>
    </row>
    <row r="849" spans="1:55" ht="65.099999999999994" hidden="1" customHeight="1">
      <c r="A849" s="33">
        <v>832</v>
      </c>
      <c r="B849" s="42"/>
      <c r="C849" s="42"/>
      <c r="D849" s="42"/>
      <c r="E849" s="42"/>
      <c r="F849" s="42"/>
      <c r="G849" s="42"/>
      <c r="H849" s="42"/>
      <c r="I849" s="167"/>
      <c r="J849" s="42"/>
      <c r="K849" s="35"/>
      <c r="L849" s="35"/>
      <c r="M849" s="35"/>
      <c r="N849" s="35"/>
      <c r="O849" s="35"/>
      <c r="P849" s="35"/>
      <c r="Q849" s="35"/>
      <c r="R849" s="43"/>
      <c r="S849" s="43"/>
      <c r="T849" s="42"/>
      <c r="U849" s="42"/>
      <c r="V849" s="36"/>
      <c r="W849" s="36"/>
      <c r="X849" s="49"/>
      <c r="Y849" s="32"/>
      <c r="Z849" s="32"/>
      <c r="AA849" s="35"/>
      <c r="AB849" s="38"/>
      <c r="AC849" s="35"/>
      <c r="AD849" s="35"/>
      <c r="AE849" s="35"/>
      <c r="AF849" s="35"/>
      <c r="AG849" s="50"/>
      <c r="AH849" s="50"/>
      <c r="AI849" s="50"/>
      <c r="AJ849" s="50"/>
      <c r="AK849" s="50"/>
      <c r="AL849" s="79"/>
      <c r="AM849" s="80"/>
      <c r="AN849" s="55"/>
      <c r="AO849" s="58"/>
      <c r="AP849" s="59"/>
      <c r="AQ849" s="59"/>
      <c r="AR849" s="59"/>
      <c r="AS849" s="46"/>
      <c r="AT849" s="58"/>
      <c r="AU849" s="58"/>
      <c r="AV849" s="58"/>
      <c r="AW849" s="58"/>
      <c r="AY849" s="51"/>
      <c r="AZ849" s="51"/>
      <c r="BA849" s="51"/>
      <c r="BB849" s="199"/>
      <c r="BC849" s="199"/>
    </row>
    <row r="850" spans="1:55" ht="65.099999999999994" hidden="1" customHeight="1">
      <c r="A850" s="33">
        <v>833</v>
      </c>
      <c r="B850" s="42"/>
      <c r="C850" s="42"/>
      <c r="D850" s="42"/>
      <c r="E850" s="42"/>
      <c r="F850" s="42"/>
      <c r="G850" s="42"/>
      <c r="H850" s="42"/>
      <c r="I850" s="167"/>
      <c r="J850" s="42"/>
      <c r="K850" s="35"/>
      <c r="L850" s="35"/>
      <c r="M850" s="35"/>
      <c r="N850" s="35"/>
      <c r="O850" s="35"/>
      <c r="P850" s="35"/>
      <c r="Q850" s="35"/>
      <c r="R850" s="43"/>
      <c r="S850" s="43"/>
      <c r="T850" s="42"/>
      <c r="U850" s="42"/>
      <c r="V850" s="36"/>
      <c r="W850" s="36"/>
      <c r="X850" s="49"/>
      <c r="Y850" s="32"/>
      <c r="Z850" s="32"/>
      <c r="AA850" s="35"/>
      <c r="AB850" s="38"/>
      <c r="AC850" s="35"/>
      <c r="AD850" s="35"/>
      <c r="AE850" s="35"/>
      <c r="AF850" s="35"/>
      <c r="AG850" s="50"/>
      <c r="AH850" s="50"/>
      <c r="AI850" s="50"/>
      <c r="AJ850" s="50"/>
      <c r="AK850" s="50"/>
      <c r="AL850" s="79"/>
      <c r="AM850" s="80"/>
      <c r="AN850" s="55"/>
      <c r="AO850" s="58"/>
      <c r="AP850" s="59"/>
      <c r="AQ850" s="59"/>
      <c r="AR850" s="59"/>
      <c r="AS850" s="46"/>
      <c r="AT850" s="58"/>
      <c r="AU850" s="58"/>
      <c r="AV850" s="58"/>
      <c r="AW850" s="58"/>
      <c r="AY850" s="51"/>
      <c r="AZ850" s="51"/>
      <c r="BA850" s="51"/>
      <c r="BB850" s="199"/>
      <c r="BC850" s="199"/>
    </row>
    <row r="851" spans="1:55" ht="65.099999999999994" hidden="1" customHeight="1">
      <c r="A851" s="33">
        <v>834</v>
      </c>
      <c r="B851" s="42"/>
      <c r="C851" s="42"/>
      <c r="D851" s="42"/>
      <c r="E851" s="42"/>
      <c r="F851" s="42"/>
      <c r="G851" s="42"/>
      <c r="H851" s="42"/>
      <c r="I851" s="167"/>
      <c r="J851" s="42"/>
      <c r="K851" s="35"/>
      <c r="L851" s="35"/>
      <c r="M851" s="35"/>
      <c r="N851" s="35"/>
      <c r="O851" s="35"/>
      <c r="P851" s="35"/>
      <c r="Q851" s="35"/>
      <c r="R851" s="43"/>
      <c r="S851" s="43"/>
      <c r="T851" s="42"/>
      <c r="U851" s="42"/>
      <c r="V851" s="36"/>
      <c r="W851" s="36"/>
      <c r="X851" s="49"/>
      <c r="Y851" s="32"/>
      <c r="Z851" s="32"/>
      <c r="AA851" s="35"/>
      <c r="AB851" s="38"/>
      <c r="AC851" s="35"/>
      <c r="AD851" s="35"/>
      <c r="AE851" s="35"/>
      <c r="AF851" s="35"/>
      <c r="AG851" s="50"/>
      <c r="AH851" s="50"/>
      <c r="AI851" s="50"/>
      <c r="AJ851" s="50"/>
      <c r="AK851" s="50"/>
      <c r="AL851" s="79"/>
      <c r="AM851" s="80"/>
      <c r="AN851" s="55"/>
      <c r="AO851" s="58"/>
      <c r="AP851" s="59"/>
      <c r="AQ851" s="59"/>
      <c r="AR851" s="59"/>
      <c r="AS851" s="46"/>
      <c r="AT851" s="58"/>
      <c r="AU851" s="58"/>
      <c r="AV851" s="58"/>
      <c r="AW851" s="58"/>
      <c r="AY851" s="51"/>
      <c r="AZ851" s="51"/>
      <c r="BA851" s="51"/>
      <c r="BB851" s="199"/>
      <c r="BC851" s="199"/>
    </row>
    <row r="852" spans="1:55" ht="65.099999999999994" hidden="1" customHeight="1">
      <c r="A852" s="33">
        <v>835</v>
      </c>
      <c r="B852" s="42"/>
      <c r="C852" s="42"/>
      <c r="D852" s="42"/>
      <c r="E852" s="42"/>
      <c r="F852" s="42"/>
      <c r="G852" s="42"/>
      <c r="H852" s="42"/>
      <c r="I852" s="167"/>
      <c r="J852" s="42"/>
      <c r="K852" s="35"/>
      <c r="L852" s="35"/>
      <c r="M852" s="35"/>
      <c r="N852" s="35"/>
      <c r="O852" s="35"/>
      <c r="P852" s="35"/>
      <c r="Q852" s="35"/>
      <c r="R852" s="43"/>
      <c r="S852" s="43"/>
      <c r="T852" s="42"/>
      <c r="U852" s="42"/>
      <c r="V852" s="36"/>
      <c r="W852" s="36"/>
      <c r="X852" s="49"/>
      <c r="Y852" s="32"/>
      <c r="Z852" s="32"/>
      <c r="AA852" s="35"/>
      <c r="AB852" s="38"/>
      <c r="AC852" s="35"/>
      <c r="AD852" s="35"/>
      <c r="AE852" s="35"/>
      <c r="AF852" s="35"/>
      <c r="AG852" s="50"/>
      <c r="AH852" s="50"/>
      <c r="AI852" s="50"/>
      <c r="AJ852" s="50"/>
      <c r="AK852" s="50"/>
      <c r="AL852" s="79"/>
      <c r="AM852" s="80"/>
      <c r="AN852" s="55"/>
      <c r="AO852" s="58"/>
      <c r="AP852" s="59"/>
      <c r="AQ852" s="59"/>
      <c r="AR852" s="59"/>
      <c r="AS852" s="46"/>
      <c r="AT852" s="58"/>
      <c r="AU852" s="58"/>
      <c r="AV852" s="58"/>
      <c r="AW852" s="58"/>
      <c r="AY852" s="51"/>
      <c r="AZ852" s="51"/>
      <c r="BA852" s="51"/>
      <c r="BB852" s="199"/>
      <c r="BC852" s="199"/>
    </row>
    <row r="853" spans="1:55" ht="65.099999999999994" hidden="1" customHeight="1">
      <c r="A853" s="33">
        <v>836</v>
      </c>
      <c r="B853" s="42"/>
      <c r="C853" s="42"/>
      <c r="D853" s="42"/>
      <c r="E853" s="42"/>
      <c r="F853" s="42"/>
      <c r="G853" s="42"/>
      <c r="H853" s="42"/>
      <c r="I853" s="167"/>
      <c r="J853" s="42"/>
      <c r="K853" s="35"/>
      <c r="L853" s="35"/>
      <c r="M853" s="35"/>
      <c r="N853" s="35"/>
      <c r="O853" s="35"/>
      <c r="P853" s="35"/>
      <c r="Q853" s="35"/>
      <c r="R853" s="43"/>
      <c r="S853" s="43"/>
      <c r="T853" s="42"/>
      <c r="U853" s="42"/>
      <c r="V853" s="36"/>
      <c r="W853" s="36"/>
      <c r="X853" s="49"/>
      <c r="Y853" s="32"/>
      <c r="Z853" s="32"/>
      <c r="AA853" s="35"/>
      <c r="AB853" s="38"/>
      <c r="AC853" s="35"/>
      <c r="AD853" s="35"/>
      <c r="AE853" s="35"/>
      <c r="AF853" s="35"/>
      <c r="AG853" s="50"/>
      <c r="AH853" s="50"/>
      <c r="AI853" s="50"/>
      <c r="AJ853" s="50"/>
      <c r="AK853" s="50"/>
      <c r="AL853" s="79"/>
      <c r="AM853" s="80"/>
      <c r="AN853" s="55"/>
      <c r="AO853" s="58"/>
      <c r="AP853" s="59"/>
      <c r="AQ853" s="59"/>
      <c r="AR853" s="59"/>
      <c r="AS853" s="46"/>
      <c r="AT853" s="58"/>
      <c r="AU853" s="58"/>
      <c r="AV853" s="58"/>
      <c r="AW853" s="58"/>
      <c r="AY853" s="51"/>
      <c r="AZ853" s="51"/>
      <c r="BA853" s="51"/>
      <c r="BB853" s="199"/>
      <c r="BC853" s="199"/>
    </row>
    <row r="854" spans="1:55" ht="65.099999999999994" hidden="1" customHeight="1">
      <c r="A854" s="33">
        <v>837</v>
      </c>
      <c r="B854" s="42"/>
      <c r="C854" s="42"/>
      <c r="D854" s="42"/>
      <c r="E854" s="42"/>
      <c r="F854" s="42"/>
      <c r="G854" s="42"/>
      <c r="H854" s="42"/>
      <c r="I854" s="167"/>
      <c r="J854" s="42"/>
      <c r="K854" s="35"/>
      <c r="L854" s="35"/>
      <c r="M854" s="35"/>
      <c r="N854" s="35"/>
      <c r="O854" s="35"/>
      <c r="P854" s="35"/>
      <c r="Q854" s="35"/>
      <c r="R854" s="43"/>
      <c r="S854" s="43"/>
      <c r="T854" s="42"/>
      <c r="U854" s="42"/>
      <c r="V854" s="36"/>
      <c r="W854" s="36"/>
      <c r="X854" s="49"/>
      <c r="Y854" s="32"/>
      <c r="Z854" s="32"/>
      <c r="AA854" s="35"/>
      <c r="AB854" s="38"/>
      <c r="AC854" s="35"/>
      <c r="AD854" s="35"/>
      <c r="AE854" s="35"/>
      <c r="AF854" s="35"/>
      <c r="AG854" s="50"/>
      <c r="AH854" s="50"/>
      <c r="AI854" s="50"/>
      <c r="AJ854" s="50"/>
      <c r="AK854" s="50"/>
      <c r="AL854" s="79"/>
      <c r="AM854" s="80"/>
      <c r="AN854" s="55"/>
      <c r="AO854" s="58"/>
      <c r="AP854" s="59"/>
      <c r="AQ854" s="59"/>
      <c r="AR854" s="59"/>
      <c r="AS854" s="46"/>
      <c r="AT854" s="58"/>
      <c r="AU854" s="58"/>
      <c r="AV854" s="58"/>
      <c r="AW854" s="58"/>
      <c r="AY854" s="51"/>
      <c r="AZ854" s="51"/>
      <c r="BA854" s="51"/>
      <c r="BB854" s="199"/>
      <c r="BC854" s="199"/>
    </row>
    <row r="855" spans="1:55" ht="65.099999999999994" hidden="1" customHeight="1">
      <c r="A855" s="33">
        <v>838</v>
      </c>
      <c r="B855" s="42"/>
      <c r="C855" s="42"/>
      <c r="D855" s="42"/>
      <c r="E855" s="42"/>
      <c r="F855" s="42"/>
      <c r="G855" s="42"/>
      <c r="H855" s="42"/>
      <c r="I855" s="167"/>
      <c r="J855" s="42"/>
      <c r="K855" s="35"/>
      <c r="L855" s="35"/>
      <c r="M855" s="35"/>
      <c r="N855" s="35"/>
      <c r="O855" s="35"/>
      <c r="P855" s="35"/>
      <c r="Q855" s="35"/>
      <c r="R855" s="43"/>
      <c r="S855" s="43"/>
      <c r="T855" s="42"/>
      <c r="U855" s="42"/>
      <c r="V855" s="36"/>
      <c r="W855" s="36"/>
      <c r="X855" s="49"/>
      <c r="Y855" s="32"/>
      <c r="Z855" s="32"/>
      <c r="AA855" s="35"/>
      <c r="AB855" s="38"/>
      <c r="AC855" s="35"/>
      <c r="AD855" s="35"/>
      <c r="AE855" s="35"/>
      <c r="AF855" s="35"/>
      <c r="AG855" s="50"/>
      <c r="AH855" s="50"/>
      <c r="AI855" s="50"/>
      <c r="AJ855" s="50"/>
      <c r="AK855" s="50"/>
      <c r="AL855" s="79"/>
      <c r="AM855" s="80"/>
      <c r="AN855" s="55"/>
      <c r="AO855" s="58"/>
      <c r="AP855" s="59"/>
      <c r="AQ855" s="59"/>
      <c r="AR855" s="59"/>
      <c r="AS855" s="46"/>
      <c r="AT855" s="58"/>
      <c r="AU855" s="58"/>
      <c r="AV855" s="58"/>
      <c r="AW855" s="58"/>
      <c r="AY855" s="51"/>
      <c r="AZ855" s="51"/>
      <c r="BA855" s="51"/>
      <c r="BB855" s="199"/>
      <c r="BC855" s="199"/>
    </row>
    <row r="856" spans="1:55" ht="65.099999999999994" hidden="1" customHeight="1">
      <c r="A856" s="33">
        <v>839</v>
      </c>
      <c r="B856" s="42"/>
      <c r="C856" s="42"/>
      <c r="D856" s="42"/>
      <c r="E856" s="42"/>
      <c r="F856" s="42"/>
      <c r="G856" s="42"/>
      <c r="H856" s="42"/>
      <c r="I856" s="167"/>
      <c r="J856" s="42"/>
      <c r="K856" s="35"/>
      <c r="L856" s="35"/>
      <c r="M856" s="35"/>
      <c r="N856" s="35"/>
      <c r="O856" s="35"/>
      <c r="P856" s="35"/>
      <c r="Q856" s="35"/>
      <c r="R856" s="43"/>
      <c r="S856" s="43"/>
      <c r="T856" s="42"/>
      <c r="U856" s="42"/>
      <c r="V856" s="36"/>
      <c r="W856" s="36"/>
      <c r="X856" s="49"/>
      <c r="Y856" s="32"/>
      <c r="Z856" s="32"/>
      <c r="AA856" s="35"/>
      <c r="AB856" s="38"/>
      <c r="AC856" s="35"/>
      <c r="AD856" s="35"/>
      <c r="AE856" s="35"/>
      <c r="AF856" s="35"/>
      <c r="AG856" s="50"/>
      <c r="AH856" s="50"/>
      <c r="AI856" s="50"/>
      <c r="AJ856" s="50"/>
      <c r="AK856" s="50"/>
      <c r="AL856" s="79"/>
      <c r="AM856" s="80"/>
      <c r="AN856" s="55"/>
      <c r="AO856" s="58"/>
      <c r="AP856" s="59"/>
      <c r="AQ856" s="59"/>
      <c r="AR856" s="59"/>
      <c r="AS856" s="46"/>
      <c r="AT856" s="58"/>
      <c r="AU856" s="58"/>
      <c r="AV856" s="58"/>
      <c r="AW856" s="58"/>
      <c r="AY856" s="51"/>
      <c r="AZ856" s="51"/>
      <c r="BA856" s="51"/>
      <c r="BB856" s="199"/>
      <c r="BC856" s="199"/>
    </row>
    <row r="857" spans="1:55" ht="65.099999999999994" hidden="1" customHeight="1">
      <c r="A857" s="33">
        <v>840</v>
      </c>
      <c r="B857" s="42"/>
      <c r="C857" s="42"/>
      <c r="D857" s="42"/>
      <c r="E857" s="42"/>
      <c r="F857" s="42"/>
      <c r="G857" s="42"/>
      <c r="H857" s="42"/>
      <c r="I857" s="167"/>
      <c r="J857" s="42"/>
      <c r="K857" s="35"/>
      <c r="L857" s="35"/>
      <c r="M857" s="35"/>
      <c r="N857" s="35"/>
      <c r="O857" s="35"/>
      <c r="P857" s="35"/>
      <c r="Q857" s="35"/>
      <c r="R857" s="43"/>
      <c r="S857" s="43"/>
      <c r="T857" s="42"/>
      <c r="U857" s="42"/>
      <c r="V857" s="36"/>
      <c r="W857" s="36"/>
      <c r="X857" s="49"/>
      <c r="Y857" s="32"/>
      <c r="Z857" s="32"/>
      <c r="AA857" s="35"/>
      <c r="AB857" s="38"/>
      <c r="AC857" s="35"/>
      <c r="AD857" s="35"/>
      <c r="AE857" s="35"/>
      <c r="AF857" s="35"/>
      <c r="AG857" s="50"/>
      <c r="AH857" s="50"/>
      <c r="AI857" s="50"/>
      <c r="AJ857" s="50"/>
      <c r="AK857" s="50"/>
      <c r="AL857" s="79"/>
      <c r="AM857" s="80"/>
      <c r="AN857" s="55"/>
      <c r="AO857" s="58"/>
      <c r="AP857" s="59"/>
      <c r="AQ857" s="59"/>
      <c r="AR857" s="59"/>
      <c r="AS857" s="46"/>
      <c r="AT857" s="58"/>
      <c r="AU857" s="58"/>
      <c r="AV857" s="58"/>
      <c r="AW857" s="58"/>
      <c r="AY857" s="51"/>
      <c r="AZ857" s="51"/>
      <c r="BA857" s="51"/>
      <c r="BB857" s="199"/>
      <c r="BC857" s="199"/>
    </row>
    <row r="858" spans="1:55" ht="65.099999999999994" hidden="1" customHeight="1">
      <c r="A858" s="33">
        <v>841</v>
      </c>
      <c r="B858" s="42"/>
      <c r="C858" s="42"/>
      <c r="D858" s="42"/>
      <c r="E858" s="42"/>
      <c r="F858" s="42"/>
      <c r="G858" s="42"/>
      <c r="H858" s="42"/>
      <c r="I858" s="167"/>
      <c r="J858" s="42"/>
      <c r="K858" s="35"/>
      <c r="L858" s="35"/>
      <c r="M858" s="35"/>
      <c r="N858" s="35"/>
      <c r="O858" s="35"/>
      <c r="P858" s="35"/>
      <c r="Q858" s="35"/>
      <c r="R858" s="43"/>
      <c r="S858" s="43"/>
      <c r="T858" s="42"/>
      <c r="U858" s="42"/>
      <c r="V858" s="36"/>
      <c r="W858" s="36"/>
      <c r="X858" s="49"/>
      <c r="Y858" s="32"/>
      <c r="Z858" s="32"/>
      <c r="AA858" s="35"/>
      <c r="AB858" s="38"/>
      <c r="AC858" s="35"/>
      <c r="AD858" s="35"/>
      <c r="AE858" s="35"/>
      <c r="AF858" s="35"/>
      <c r="AG858" s="50"/>
      <c r="AH858" s="50"/>
      <c r="AI858" s="50"/>
      <c r="AJ858" s="50"/>
      <c r="AK858" s="50"/>
      <c r="AL858" s="79"/>
      <c r="AM858" s="80"/>
      <c r="AN858" s="55"/>
      <c r="AO858" s="58"/>
      <c r="AP858" s="59"/>
      <c r="AQ858" s="59"/>
      <c r="AR858" s="59"/>
      <c r="AS858" s="46"/>
      <c r="AT858" s="58"/>
      <c r="AU858" s="58"/>
      <c r="AV858" s="58"/>
      <c r="AW858" s="58"/>
      <c r="AY858" s="51"/>
      <c r="AZ858" s="51"/>
      <c r="BA858" s="51"/>
      <c r="BB858" s="199"/>
      <c r="BC858" s="199"/>
    </row>
    <row r="859" spans="1:55" ht="65.099999999999994" hidden="1" customHeight="1">
      <c r="A859" s="33">
        <v>842</v>
      </c>
      <c r="B859" s="42"/>
      <c r="C859" s="42"/>
      <c r="D859" s="42"/>
      <c r="E859" s="42"/>
      <c r="F859" s="42"/>
      <c r="G859" s="42"/>
      <c r="H859" s="42"/>
      <c r="I859" s="167"/>
      <c r="J859" s="42"/>
      <c r="K859" s="35"/>
      <c r="L859" s="35"/>
      <c r="M859" s="35"/>
      <c r="N859" s="35"/>
      <c r="O859" s="35"/>
      <c r="P859" s="35"/>
      <c r="Q859" s="35"/>
      <c r="R859" s="43"/>
      <c r="S859" s="43"/>
      <c r="T859" s="42"/>
      <c r="U859" s="42"/>
      <c r="V859" s="36"/>
      <c r="W859" s="36"/>
      <c r="X859" s="49"/>
      <c r="Y859" s="32"/>
      <c r="Z859" s="32"/>
      <c r="AA859" s="35"/>
      <c r="AB859" s="38"/>
      <c r="AC859" s="35"/>
      <c r="AD859" s="35"/>
      <c r="AE859" s="35"/>
      <c r="AF859" s="35"/>
      <c r="AG859" s="50"/>
      <c r="AH859" s="50"/>
      <c r="AI859" s="50"/>
      <c r="AJ859" s="50"/>
      <c r="AK859" s="50"/>
      <c r="AL859" s="79"/>
      <c r="AM859" s="80"/>
      <c r="AN859" s="55"/>
      <c r="AO859" s="58"/>
      <c r="AP859" s="59"/>
      <c r="AQ859" s="59"/>
      <c r="AR859" s="59"/>
      <c r="AS859" s="46"/>
      <c r="AT859" s="58"/>
      <c r="AU859" s="58"/>
      <c r="AV859" s="58"/>
      <c r="AW859" s="58"/>
      <c r="AY859" s="51"/>
      <c r="AZ859" s="51"/>
      <c r="BA859" s="51"/>
      <c r="BB859" s="199"/>
      <c r="BC859" s="199"/>
    </row>
    <row r="860" spans="1:55" ht="65.099999999999994" hidden="1" customHeight="1">
      <c r="A860" s="33">
        <v>843</v>
      </c>
      <c r="B860" s="42"/>
      <c r="C860" s="42"/>
      <c r="D860" s="42"/>
      <c r="E860" s="42"/>
      <c r="F860" s="42"/>
      <c r="G860" s="42"/>
      <c r="H860" s="42"/>
      <c r="I860" s="167"/>
      <c r="J860" s="42"/>
      <c r="K860" s="35"/>
      <c r="L860" s="35"/>
      <c r="M860" s="35"/>
      <c r="N860" s="35"/>
      <c r="O860" s="35"/>
      <c r="P860" s="35"/>
      <c r="Q860" s="35"/>
      <c r="R860" s="43"/>
      <c r="S860" s="43"/>
      <c r="T860" s="42"/>
      <c r="U860" s="42"/>
      <c r="V860" s="36"/>
      <c r="W860" s="36"/>
      <c r="X860" s="49"/>
      <c r="Y860" s="32"/>
      <c r="Z860" s="32"/>
      <c r="AA860" s="35"/>
      <c r="AB860" s="38"/>
      <c r="AC860" s="35"/>
      <c r="AD860" s="35"/>
      <c r="AE860" s="35"/>
      <c r="AF860" s="35"/>
      <c r="AG860" s="50"/>
      <c r="AH860" s="50"/>
      <c r="AI860" s="50"/>
      <c r="AJ860" s="50"/>
      <c r="AK860" s="50"/>
      <c r="AL860" s="79"/>
      <c r="AM860" s="80"/>
      <c r="AN860" s="55"/>
      <c r="AO860" s="58"/>
      <c r="AP860" s="59"/>
      <c r="AQ860" s="59"/>
      <c r="AR860" s="59"/>
      <c r="AS860" s="46"/>
      <c r="AT860" s="58"/>
      <c r="AU860" s="58"/>
      <c r="AV860" s="58"/>
      <c r="AW860" s="58"/>
      <c r="AY860" s="51"/>
      <c r="AZ860" s="51"/>
      <c r="BA860" s="51"/>
      <c r="BB860" s="199"/>
      <c r="BC860" s="199"/>
    </row>
    <row r="861" spans="1:55" ht="65.099999999999994" hidden="1" customHeight="1">
      <c r="A861" s="33">
        <v>844</v>
      </c>
      <c r="B861" s="42"/>
      <c r="C861" s="42"/>
      <c r="D861" s="42"/>
      <c r="E861" s="42"/>
      <c r="F861" s="42"/>
      <c r="G861" s="42"/>
      <c r="H861" s="42"/>
      <c r="I861" s="167"/>
      <c r="J861" s="42"/>
      <c r="K861" s="35"/>
      <c r="L861" s="35"/>
      <c r="M861" s="35"/>
      <c r="N861" s="35"/>
      <c r="O861" s="35"/>
      <c r="P861" s="35"/>
      <c r="Q861" s="35"/>
      <c r="R861" s="43"/>
      <c r="S861" s="43"/>
      <c r="T861" s="42"/>
      <c r="U861" s="42"/>
      <c r="V861" s="36"/>
      <c r="W861" s="36"/>
      <c r="X861" s="49"/>
      <c r="Y861" s="32"/>
      <c r="Z861" s="32"/>
      <c r="AA861" s="35"/>
      <c r="AB861" s="38"/>
      <c r="AC861" s="35"/>
      <c r="AD861" s="35"/>
      <c r="AE861" s="35"/>
      <c r="AF861" s="35"/>
      <c r="AG861" s="50"/>
      <c r="AH861" s="50"/>
      <c r="AI861" s="50"/>
      <c r="AJ861" s="50"/>
      <c r="AK861" s="50"/>
      <c r="AL861" s="79"/>
      <c r="AM861" s="80"/>
      <c r="AN861" s="55"/>
      <c r="AO861" s="58"/>
      <c r="AP861" s="59"/>
      <c r="AQ861" s="59"/>
      <c r="AR861" s="59"/>
      <c r="AS861" s="46"/>
      <c r="AT861" s="58"/>
      <c r="AU861" s="58"/>
      <c r="AV861" s="58"/>
      <c r="AW861" s="58"/>
      <c r="AY861" s="51"/>
      <c r="AZ861" s="51"/>
      <c r="BA861" s="51"/>
      <c r="BB861" s="199"/>
      <c r="BC861" s="199"/>
    </row>
    <row r="862" spans="1:55" ht="65.099999999999994" hidden="1" customHeight="1">
      <c r="A862" s="33">
        <v>845</v>
      </c>
      <c r="B862" s="42"/>
      <c r="C862" s="42"/>
      <c r="D862" s="42"/>
      <c r="E862" s="42"/>
      <c r="F862" s="42"/>
      <c r="G862" s="42"/>
      <c r="H862" s="42"/>
      <c r="I862" s="167"/>
      <c r="J862" s="42"/>
      <c r="K862" s="35"/>
      <c r="L862" s="35"/>
      <c r="M862" s="35"/>
      <c r="N862" s="35"/>
      <c r="O862" s="35"/>
      <c r="P862" s="35"/>
      <c r="Q862" s="35"/>
      <c r="R862" s="43"/>
      <c r="S862" s="43"/>
      <c r="T862" s="42"/>
      <c r="U862" s="42"/>
      <c r="V862" s="36"/>
      <c r="W862" s="36"/>
      <c r="X862" s="49"/>
      <c r="Y862" s="32"/>
      <c r="Z862" s="32"/>
      <c r="AA862" s="35"/>
      <c r="AB862" s="38"/>
      <c r="AC862" s="35"/>
      <c r="AD862" s="35"/>
      <c r="AE862" s="35"/>
      <c r="AF862" s="35"/>
      <c r="AG862" s="50"/>
      <c r="AH862" s="50"/>
      <c r="AI862" s="50"/>
      <c r="AJ862" s="50"/>
      <c r="AK862" s="50"/>
      <c r="AL862" s="79"/>
      <c r="AM862" s="80"/>
      <c r="AN862" s="55"/>
      <c r="AO862" s="58"/>
      <c r="AP862" s="59"/>
      <c r="AQ862" s="59"/>
      <c r="AR862" s="59"/>
      <c r="AS862" s="46"/>
      <c r="AT862" s="58"/>
      <c r="AU862" s="58"/>
      <c r="AV862" s="58"/>
      <c r="AW862" s="58"/>
      <c r="AY862" s="51"/>
      <c r="AZ862" s="51"/>
      <c r="BA862" s="51"/>
      <c r="BB862" s="199"/>
      <c r="BC862" s="199"/>
    </row>
    <row r="863" spans="1:55" ht="65.099999999999994" hidden="1" customHeight="1">
      <c r="A863" s="33">
        <v>846</v>
      </c>
      <c r="B863" s="42"/>
      <c r="C863" s="42"/>
      <c r="D863" s="42"/>
      <c r="E863" s="42"/>
      <c r="F863" s="42"/>
      <c r="G863" s="42"/>
      <c r="H863" s="42"/>
      <c r="I863" s="167"/>
      <c r="J863" s="42"/>
      <c r="K863" s="35"/>
      <c r="L863" s="35"/>
      <c r="M863" s="35"/>
      <c r="N863" s="35"/>
      <c r="O863" s="35"/>
      <c r="P863" s="35"/>
      <c r="Q863" s="35"/>
      <c r="R863" s="43"/>
      <c r="S863" s="43"/>
      <c r="T863" s="42"/>
      <c r="U863" s="42"/>
      <c r="V863" s="36"/>
      <c r="W863" s="36"/>
      <c r="X863" s="49"/>
      <c r="Y863" s="32"/>
      <c r="Z863" s="32"/>
      <c r="AA863" s="35"/>
      <c r="AB863" s="38"/>
      <c r="AC863" s="35"/>
      <c r="AD863" s="35"/>
      <c r="AE863" s="35"/>
      <c r="AF863" s="35"/>
      <c r="AG863" s="50"/>
      <c r="AH863" s="50"/>
      <c r="AI863" s="50"/>
      <c r="AJ863" s="50"/>
      <c r="AK863" s="50"/>
      <c r="AL863" s="79"/>
      <c r="AM863" s="80"/>
      <c r="AN863" s="55"/>
      <c r="AO863" s="58"/>
      <c r="AP863" s="59"/>
      <c r="AQ863" s="59"/>
      <c r="AR863" s="59"/>
      <c r="AS863" s="46"/>
      <c r="AT863" s="58"/>
      <c r="AU863" s="58"/>
      <c r="AV863" s="58"/>
      <c r="AW863" s="58"/>
      <c r="AY863" s="51"/>
      <c r="AZ863" s="51"/>
      <c r="BA863" s="51"/>
      <c r="BB863" s="199"/>
      <c r="BC863" s="199"/>
    </row>
    <row r="864" spans="1:55" ht="65.099999999999994" hidden="1" customHeight="1">
      <c r="A864" s="33">
        <v>847</v>
      </c>
      <c r="B864" s="42"/>
      <c r="C864" s="42"/>
      <c r="D864" s="42"/>
      <c r="E864" s="42"/>
      <c r="F864" s="42"/>
      <c r="G864" s="42"/>
      <c r="H864" s="42"/>
      <c r="I864" s="167"/>
      <c r="J864" s="42"/>
      <c r="K864" s="35"/>
      <c r="L864" s="35"/>
      <c r="M864" s="35"/>
      <c r="N864" s="35"/>
      <c r="O864" s="35"/>
      <c r="P864" s="35"/>
      <c r="Q864" s="35"/>
      <c r="R864" s="43"/>
      <c r="S864" s="43"/>
      <c r="T864" s="42"/>
      <c r="U864" s="42"/>
      <c r="V864" s="36"/>
      <c r="W864" s="36"/>
      <c r="X864" s="49"/>
      <c r="Y864" s="32"/>
      <c r="Z864" s="32"/>
      <c r="AA864" s="35"/>
      <c r="AB864" s="38"/>
      <c r="AC864" s="35"/>
      <c r="AD864" s="35"/>
      <c r="AE864" s="35"/>
      <c r="AF864" s="35"/>
      <c r="AG864" s="50"/>
      <c r="AH864" s="50"/>
      <c r="AI864" s="50"/>
      <c r="AJ864" s="50"/>
      <c r="AK864" s="50"/>
      <c r="AL864" s="79"/>
      <c r="AM864" s="80"/>
      <c r="AN864" s="55"/>
      <c r="AO864" s="58"/>
      <c r="AP864" s="59"/>
      <c r="AQ864" s="59"/>
      <c r="AR864" s="59"/>
      <c r="AS864" s="46"/>
      <c r="AT864" s="58"/>
      <c r="AU864" s="58"/>
      <c r="AV864" s="58"/>
      <c r="AW864" s="58"/>
      <c r="AY864" s="51"/>
      <c r="AZ864" s="51"/>
      <c r="BA864" s="51"/>
      <c r="BB864" s="199"/>
      <c r="BC864" s="199"/>
    </row>
    <row r="865" spans="1:55" ht="65.099999999999994" hidden="1" customHeight="1">
      <c r="A865" s="33">
        <v>848</v>
      </c>
      <c r="B865" s="42"/>
      <c r="C865" s="42"/>
      <c r="D865" s="42"/>
      <c r="E865" s="42"/>
      <c r="F865" s="42"/>
      <c r="G865" s="42"/>
      <c r="H865" s="42"/>
      <c r="I865" s="167"/>
      <c r="J865" s="42"/>
      <c r="K865" s="35"/>
      <c r="L865" s="35"/>
      <c r="M865" s="35"/>
      <c r="N865" s="35"/>
      <c r="O865" s="35"/>
      <c r="P865" s="35"/>
      <c r="Q865" s="35"/>
      <c r="R865" s="43"/>
      <c r="S865" s="43"/>
      <c r="T865" s="42"/>
      <c r="U865" s="42"/>
      <c r="V865" s="36"/>
      <c r="W865" s="36"/>
      <c r="X865" s="49"/>
      <c r="Y865" s="32"/>
      <c r="Z865" s="32"/>
      <c r="AA865" s="35"/>
      <c r="AB865" s="38"/>
      <c r="AC865" s="35"/>
      <c r="AD865" s="35"/>
      <c r="AE865" s="35"/>
      <c r="AF865" s="35"/>
      <c r="AG865" s="50"/>
      <c r="AH865" s="50"/>
      <c r="AI865" s="50"/>
      <c r="AJ865" s="50"/>
      <c r="AK865" s="50"/>
      <c r="AL865" s="79"/>
      <c r="AM865" s="80"/>
      <c r="AN865" s="55"/>
      <c r="AO865" s="58"/>
      <c r="AP865" s="59"/>
      <c r="AQ865" s="59"/>
      <c r="AR865" s="59"/>
      <c r="AS865" s="46"/>
      <c r="AT865" s="58"/>
      <c r="AU865" s="58"/>
      <c r="AV865" s="58"/>
      <c r="AW865" s="58"/>
      <c r="AY865" s="51"/>
      <c r="AZ865" s="51"/>
      <c r="BA865" s="51"/>
      <c r="BB865" s="199"/>
      <c r="BC865" s="199"/>
    </row>
    <row r="866" spans="1:55" ht="65.099999999999994" hidden="1" customHeight="1">
      <c r="A866" s="33">
        <v>849</v>
      </c>
      <c r="B866" s="42"/>
      <c r="C866" s="42"/>
      <c r="D866" s="42"/>
      <c r="E866" s="42"/>
      <c r="F866" s="42"/>
      <c r="G866" s="42"/>
      <c r="H866" s="42"/>
      <c r="I866" s="167"/>
      <c r="J866" s="42"/>
      <c r="K866" s="35"/>
      <c r="L866" s="35"/>
      <c r="M866" s="35"/>
      <c r="N866" s="35"/>
      <c r="O866" s="35"/>
      <c r="P866" s="35"/>
      <c r="Q866" s="35"/>
      <c r="R866" s="43"/>
      <c r="S866" s="43"/>
      <c r="T866" s="42"/>
      <c r="U866" s="42"/>
      <c r="V866" s="36"/>
      <c r="W866" s="36"/>
      <c r="X866" s="49"/>
      <c r="Y866" s="32"/>
      <c r="Z866" s="32"/>
      <c r="AA866" s="35"/>
      <c r="AB866" s="38"/>
      <c r="AC866" s="35"/>
      <c r="AD866" s="35"/>
      <c r="AE866" s="35"/>
      <c r="AF866" s="35"/>
      <c r="AG866" s="50"/>
      <c r="AH866" s="50"/>
      <c r="AI866" s="50"/>
      <c r="AJ866" s="50"/>
      <c r="AK866" s="50"/>
      <c r="AL866" s="79"/>
      <c r="AM866" s="80"/>
      <c r="AN866" s="55"/>
      <c r="AO866" s="58"/>
      <c r="AP866" s="59"/>
      <c r="AQ866" s="59"/>
      <c r="AR866" s="59"/>
      <c r="AS866" s="46"/>
      <c r="AT866" s="58"/>
      <c r="AU866" s="58"/>
      <c r="AV866" s="58"/>
      <c r="AW866" s="58"/>
      <c r="AY866" s="51"/>
      <c r="AZ866" s="51"/>
      <c r="BA866" s="51"/>
      <c r="BB866" s="199"/>
      <c r="BC866" s="199"/>
    </row>
    <row r="867" spans="1:55" ht="65.099999999999994" hidden="1" customHeight="1">
      <c r="A867" s="33">
        <v>850</v>
      </c>
      <c r="B867" s="42"/>
      <c r="C867" s="42"/>
      <c r="D867" s="42"/>
      <c r="E867" s="42"/>
      <c r="F867" s="42"/>
      <c r="G867" s="42"/>
      <c r="H867" s="42"/>
      <c r="I867" s="167"/>
      <c r="J867" s="42"/>
      <c r="K867" s="35"/>
      <c r="L867" s="35"/>
      <c r="M867" s="35"/>
      <c r="N867" s="35"/>
      <c r="O867" s="35"/>
      <c r="P867" s="35"/>
      <c r="Q867" s="35"/>
      <c r="R867" s="43"/>
      <c r="S867" s="43"/>
      <c r="T867" s="42"/>
      <c r="U867" s="42"/>
      <c r="V867" s="36"/>
      <c r="W867" s="36"/>
      <c r="X867" s="49"/>
      <c r="Y867" s="32"/>
      <c r="Z867" s="32"/>
      <c r="AA867" s="35"/>
      <c r="AB867" s="38"/>
      <c r="AC867" s="35"/>
      <c r="AD867" s="35"/>
      <c r="AE867" s="35"/>
      <c r="AF867" s="35"/>
      <c r="AG867" s="50"/>
      <c r="AH867" s="50"/>
      <c r="AI867" s="50"/>
      <c r="AJ867" s="50"/>
      <c r="AK867" s="50"/>
      <c r="AL867" s="79"/>
      <c r="AM867" s="80"/>
      <c r="AN867" s="55"/>
      <c r="AO867" s="58"/>
      <c r="AP867" s="59"/>
      <c r="AQ867" s="59"/>
      <c r="AR867" s="59"/>
      <c r="AS867" s="46"/>
      <c r="AT867" s="58"/>
      <c r="AU867" s="58"/>
      <c r="AV867" s="58"/>
      <c r="AW867" s="58"/>
      <c r="AY867" s="51"/>
      <c r="AZ867" s="51"/>
      <c r="BA867" s="51"/>
      <c r="BB867" s="199"/>
      <c r="BC867" s="199"/>
    </row>
    <row r="868" spans="1:55" ht="65.099999999999994" hidden="1" customHeight="1">
      <c r="A868" s="33">
        <v>851</v>
      </c>
      <c r="B868" s="42"/>
      <c r="C868" s="42"/>
      <c r="D868" s="42"/>
      <c r="E868" s="42"/>
      <c r="F868" s="42"/>
      <c r="G868" s="42"/>
      <c r="H868" s="42"/>
      <c r="I868" s="167"/>
      <c r="J868" s="42"/>
      <c r="K868" s="35"/>
      <c r="L868" s="35"/>
      <c r="M868" s="35"/>
      <c r="N868" s="35"/>
      <c r="O868" s="35"/>
      <c r="P868" s="35"/>
      <c r="Q868" s="35"/>
      <c r="R868" s="43"/>
      <c r="S868" s="43"/>
      <c r="T868" s="42"/>
      <c r="U868" s="42"/>
      <c r="V868" s="36"/>
      <c r="W868" s="36"/>
      <c r="X868" s="49"/>
      <c r="Y868" s="32"/>
      <c r="Z868" s="32"/>
      <c r="AA868" s="35"/>
      <c r="AB868" s="38"/>
      <c r="AC868" s="35"/>
      <c r="AD868" s="35"/>
      <c r="AE868" s="35"/>
      <c r="AF868" s="35"/>
      <c r="AG868" s="50"/>
      <c r="AH868" s="50"/>
      <c r="AI868" s="50"/>
      <c r="AJ868" s="50"/>
      <c r="AK868" s="50"/>
      <c r="AL868" s="79"/>
      <c r="AM868" s="80"/>
      <c r="AN868" s="55"/>
      <c r="AO868" s="58"/>
      <c r="AP868" s="59"/>
      <c r="AQ868" s="59"/>
      <c r="AR868" s="59"/>
      <c r="AS868" s="46"/>
      <c r="AT868" s="58"/>
      <c r="AU868" s="58"/>
      <c r="AV868" s="58"/>
      <c r="AW868" s="58"/>
      <c r="AY868" s="51"/>
      <c r="AZ868" s="51"/>
      <c r="BA868" s="51"/>
      <c r="BB868" s="199"/>
      <c r="BC868" s="199"/>
    </row>
    <row r="869" spans="1:55" ht="65.099999999999994" hidden="1" customHeight="1">
      <c r="A869" s="33">
        <v>852</v>
      </c>
      <c r="B869" s="42"/>
      <c r="C869" s="42"/>
      <c r="D869" s="42"/>
      <c r="E869" s="42"/>
      <c r="F869" s="42"/>
      <c r="G869" s="42"/>
      <c r="H869" s="42"/>
      <c r="I869" s="167"/>
      <c r="J869" s="42"/>
      <c r="K869" s="35"/>
      <c r="L869" s="35"/>
      <c r="M869" s="35"/>
      <c r="N869" s="35"/>
      <c r="O869" s="35"/>
      <c r="P869" s="35"/>
      <c r="Q869" s="35"/>
      <c r="R869" s="43"/>
      <c r="S869" s="43"/>
      <c r="T869" s="42"/>
      <c r="U869" s="42"/>
      <c r="V869" s="36"/>
      <c r="W869" s="36"/>
      <c r="X869" s="49"/>
      <c r="Y869" s="32"/>
      <c r="Z869" s="32"/>
      <c r="AA869" s="35"/>
      <c r="AB869" s="38"/>
      <c r="AC869" s="35"/>
      <c r="AD869" s="35"/>
      <c r="AE869" s="35"/>
      <c r="AF869" s="35"/>
      <c r="AG869" s="50"/>
      <c r="AH869" s="50"/>
      <c r="AI869" s="50"/>
      <c r="AJ869" s="50"/>
      <c r="AK869" s="50"/>
      <c r="AL869" s="79"/>
      <c r="AM869" s="80"/>
      <c r="AN869" s="55"/>
      <c r="AO869" s="58"/>
      <c r="AP869" s="59"/>
      <c r="AQ869" s="59"/>
      <c r="AR869" s="59"/>
      <c r="AS869" s="46"/>
      <c r="AT869" s="58"/>
      <c r="AU869" s="58"/>
      <c r="AV869" s="58"/>
      <c r="AW869" s="58"/>
      <c r="AY869" s="51"/>
      <c r="AZ869" s="51"/>
      <c r="BA869" s="51"/>
      <c r="BB869" s="199"/>
      <c r="BC869" s="199"/>
    </row>
    <row r="870" spans="1:55" ht="65.099999999999994" hidden="1" customHeight="1">
      <c r="A870" s="33">
        <v>853</v>
      </c>
      <c r="B870" s="42"/>
      <c r="C870" s="42"/>
      <c r="D870" s="42"/>
      <c r="E870" s="42"/>
      <c r="F870" s="42"/>
      <c r="G870" s="42"/>
      <c r="H870" s="42"/>
      <c r="I870" s="167"/>
      <c r="J870" s="42"/>
      <c r="K870" s="35"/>
      <c r="L870" s="35"/>
      <c r="M870" s="35"/>
      <c r="N870" s="35"/>
      <c r="O870" s="35"/>
      <c r="P870" s="35"/>
      <c r="Q870" s="35"/>
      <c r="R870" s="43"/>
      <c r="S870" s="43"/>
      <c r="T870" s="42"/>
      <c r="U870" s="42"/>
      <c r="V870" s="36"/>
      <c r="W870" s="36"/>
      <c r="X870" s="49"/>
      <c r="Y870" s="32"/>
      <c r="Z870" s="32"/>
      <c r="AA870" s="35"/>
      <c r="AB870" s="38"/>
      <c r="AC870" s="35"/>
      <c r="AD870" s="35"/>
      <c r="AE870" s="35"/>
      <c r="AF870" s="35"/>
      <c r="AG870" s="50"/>
      <c r="AH870" s="50"/>
      <c r="AI870" s="50"/>
      <c r="AJ870" s="50"/>
      <c r="AK870" s="50"/>
      <c r="AL870" s="79"/>
      <c r="AM870" s="80"/>
      <c r="AN870" s="55"/>
      <c r="AO870" s="58"/>
      <c r="AP870" s="59"/>
      <c r="AQ870" s="59"/>
      <c r="AR870" s="59"/>
      <c r="AS870" s="46"/>
      <c r="AT870" s="58"/>
      <c r="AU870" s="58"/>
      <c r="AV870" s="58"/>
      <c r="AW870" s="58"/>
      <c r="AY870" s="51"/>
      <c r="AZ870" s="51"/>
      <c r="BA870" s="51"/>
      <c r="BB870" s="199"/>
      <c r="BC870" s="199"/>
    </row>
    <row r="871" spans="1:55" ht="65.099999999999994" hidden="1" customHeight="1">
      <c r="A871" s="33">
        <v>854</v>
      </c>
      <c r="B871" s="42"/>
      <c r="C871" s="42"/>
      <c r="D871" s="42"/>
      <c r="E871" s="42"/>
      <c r="F871" s="42"/>
      <c r="G871" s="42"/>
      <c r="H871" s="42"/>
      <c r="I871" s="167"/>
      <c r="J871" s="42"/>
      <c r="K871" s="35"/>
      <c r="L871" s="35"/>
      <c r="M871" s="35"/>
      <c r="N871" s="35"/>
      <c r="O871" s="35"/>
      <c r="P871" s="35"/>
      <c r="Q871" s="35"/>
      <c r="R871" s="43"/>
      <c r="S871" s="43"/>
      <c r="T871" s="42"/>
      <c r="U871" s="42"/>
      <c r="V871" s="36"/>
      <c r="W871" s="36"/>
      <c r="X871" s="49"/>
      <c r="Y871" s="32"/>
      <c r="Z871" s="32"/>
      <c r="AA871" s="35"/>
      <c r="AB871" s="38"/>
      <c r="AC871" s="35"/>
      <c r="AD871" s="35"/>
      <c r="AE871" s="35"/>
      <c r="AF871" s="35"/>
      <c r="AG871" s="50"/>
      <c r="AH871" s="50"/>
      <c r="AI871" s="50"/>
      <c r="AJ871" s="50"/>
      <c r="AK871" s="50"/>
      <c r="AL871" s="79"/>
      <c r="AM871" s="80"/>
      <c r="AN871" s="55"/>
      <c r="AO871" s="58"/>
      <c r="AP871" s="59"/>
      <c r="AQ871" s="59"/>
      <c r="AR871" s="59"/>
      <c r="AS871" s="46"/>
      <c r="AT871" s="58"/>
      <c r="AU871" s="58"/>
      <c r="AV871" s="58"/>
      <c r="AW871" s="58"/>
      <c r="AY871" s="51"/>
      <c r="AZ871" s="51"/>
      <c r="BA871" s="51"/>
      <c r="BB871" s="199"/>
      <c r="BC871" s="199"/>
    </row>
    <row r="872" spans="1:55" ht="65.099999999999994" hidden="1" customHeight="1">
      <c r="A872" s="33">
        <v>855</v>
      </c>
      <c r="B872" s="42"/>
      <c r="C872" s="42"/>
      <c r="D872" s="42"/>
      <c r="E872" s="42"/>
      <c r="F872" s="42"/>
      <c r="G872" s="42"/>
      <c r="H872" s="42"/>
      <c r="I872" s="167"/>
      <c r="J872" s="42"/>
      <c r="K872" s="35"/>
      <c r="L872" s="35"/>
      <c r="M872" s="35"/>
      <c r="N872" s="35"/>
      <c r="O872" s="35"/>
      <c r="P872" s="35"/>
      <c r="Q872" s="35"/>
      <c r="R872" s="43"/>
      <c r="S872" s="43"/>
      <c r="T872" s="42"/>
      <c r="U872" s="42"/>
      <c r="V872" s="36"/>
      <c r="W872" s="36"/>
      <c r="X872" s="49"/>
      <c r="Y872" s="32"/>
      <c r="Z872" s="32"/>
      <c r="AA872" s="35"/>
      <c r="AB872" s="38"/>
      <c r="AC872" s="35"/>
      <c r="AD872" s="35"/>
      <c r="AE872" s="35"/>
      <c r="AF872" s="35"/>
      <c r="AG872" s="50"/>
      <c r="AH872" s="50"/>
      <c r="AI872" s="50"/>
      <c r="AJ872" s="50"/>
      <c r="AK872" s="50"/>
      <c r="AL872" s="79"/>
      <c r="AM872" s="80"/>
      <c r="AN872" s="55"/>
      <c r="AO872" s="58"/>
      <c r="AP872" s="59"/>
      <c r="AQ872" s="59"/>
      <c r="AR872" s="59"/>
      <c r="AS872" s="46"/>
      <c r="AT872" s="58"/>
      <c r="AU872" s="58"/>
      <c r="AV872" s="58"/>
      <c r="AW872" s="58"/>
      <c r="AY872" s="51"/>
      <c r="AZ872" s="51"/>
      <c r="BA872" s="51"/>
      <c r="BB872" s="199"/>
      <c r="BC872" s="199"/>
    </row>
    <row r="873" spans="1:55" ht="65.099999999999994" hidden="1" customHeight="1">
      <c r="A873" s="33">
        <v>856</v>
      </c>
      <c r="B873" s="42"/>
      <c r="C873" s="42"/>
      <c r="D873" s="42"/>
      <c r="E873" s="42"/>
      <c r="F873" s="42"/>
      <c r="G873" s="42"/>
      <c r="H873" s="42"/>
      <c r="I873" s="167"/>
      <c r="J873" s="42"/>
      <c r="K873" s="35"/>
      <c r="L873" s="35"/>
      <c r="M873" s="35"/>
      <c r="N873" s="35"/>
      <c r="O873" s="35"/>
      <c r="P873" s="35"/>
      <c r="Q873" s="35"/>
      <c r="R873" s="43"/>
      <c r="S873" s="43"/>
      <c r="T873" s="42"/>
      <c r="U873" s="42"/>
      <c r="V873" s="36"/>
      <c r="W873" s="36"/>
      <c r="X873" s="49"/>
      <c r="Y873" s="32"/>
      <c r="Z873" s="32"/>
      <c r="AA873" s="35"/>
      <c r="AB873" s="38"/>
      <c r="AC873" s="35"/>
      <c r="AD873" s="35"/>
      <c r="AE873" s="35"/>
      <c r="AF873" s="35"/>
      <c r="AG873" s="50"/>
      <c r="AH873" s="50"/>
      <c r="AI873" s="50"/>
      <c r="AJ873" s="50"/>
      <c r="AK873" s="50"/>
      <c r="AL873" s="79"/>
      <c r="AM873" s="80"/>
      <c r="AN873" s="55"/>
      <c r="AO873" s="58"/>
      <c r="AP873" s="59"/>
      <c r="AQ873" s="59"/>
      <c r="AR873" s="59"/>
      <c r="AS873" s="46"/>
      <c r="AT873" s="58"/>
      <c r="AU873" s="58"/>
      <c r="AV873" s="58"/>
      <c r="AW873" s="58"/>
      <c r="AY873" s="51"/>
      <c r="AZ873" s="51"/>
      <c r="BA873" s="51"/>
      <c r="BB873" s="199"/>
      <c r="BC873" s="199"/>
    </row>
    <row r="874" spans="1:55" ht="65.099999999999994" hidden="1" customHeight="1">
      <c r="A874" s="33">
        <v>857</v>
      </c>
      <c r="B874" s="42"/>
      <c r="C874" s="42"/>
      <c r="D874" s="42"/>
      <c r="E874" s="42"/>
      <c r="F874" s="42"/>
      <c r="G874" s="42"/>
      <c r="H874" s="42"/>
      <c r="I874" s="167"/>
      <c r="J874" s="42"/>
      <c r="K874" s="35"/>
      <c r="L874" s="35"/>
      <c r="M874" s="35"/>
      <c r="N874" s="35"/>
      <c r="O874" s="35"/>
      <c r="P874" s="35"/>
      <c r="Q874" s="35"/>
      <c r="R874" s="43"/>
      <c r="S874" s="43"/>
      <c r="T874" s="42"/>
      <c r="U874" s="42"/>
      <c r="V874" s="36"/>
      <c r="W874" s="36"/>
      <c r="X874" s="49"/>
      <c r="Y874" s="32"/>
      <c r="Z874" s="32"/>
      <c r="AA874" s="35"/>
      <c r="AB874" s="38"/>
      <c r="AC874" s="35"/>
      <c r="AD874" s="35"/>
      <c r="AE874" s="35"/>
      <c r="AF874" s="35"/>
      <c r="AG874" s="50"/>
      <c r="AH874" s="50"/>
      <c r="AI874" s="50"/>
      <c r="AJ874" s="50"/>
      <c r="AK874" s="50"/>
      <c r="AL874" s="79"/>
      <c r="AM874" s="80"/>
      <c r="AN874" s="55"/>
      <c r="AO874" s="58"/>
      <c r="AP874" s="59"/>
      <c r="AQ874" s="59"/>
      <c r="AR874" s="59"/>
      <c r="AS874" s="46"/>
      <c r="AT874" s="58"/>
      <c r="AU874" s="58"/>
      <c r="AV874" s="58"/>
      <c r="AW874" s="58"/>
      <c r="AY874" s="51"/>
      <c r="AZ874" s="51"/>
      <c r="BA874" s="51"/>
      <c r="BB874" s="199"/>
      <c r="BC874" s="199"/>
    </row>
    <row r="875" spans="1:55" ht="65.099999999999994" hidden="1" customHeight="1">
      <c r="A875" s="33">
        <v>858</v>
      </c>
      <c r="B875" s="42"/>
      <c r="C875" s="42"/>
      <c r="D875" s="42"/>
      <c r="E875" s="42"/>
      <c r="F875" s="42"/>
      <c r="G875" s="42"/>
      <c r="H875" s="42"/>
      <c r="I875" s="167"/>
      <c r="J875" s="42"/>
      <c r="K875" s="35"/>
      <c r="L875" s="35"/>
      <c r="M875" s="35"/>
      <c r="N875" s="35"/>
      <c r="O875" s="35"/>
      <c r="P875" s="35"/>
      <c r="Q875" s="35"/>
      <c r="R875" s="43"/>
      <c r="S875" s="43"/>
      <c r="T875" s="42"/>
      <c r="U875" s="42"/>
      <c r="V875" s="36"/>
      <c r="W875" s="36"/>
      <c r="X875" s="49"/>
      <c r="Y875" s="32"/>
      <c r="Z875" s="32"/>
      <c r="AA875" s="35"/>
      <c r="AB875" s="38"/>
      <c r="AC875" s="35"/>
      <c r="AD875" s="35"/>
      <c r="AE875" s="35"/>
      <c r="AF875" s="35"/>
      <c r="AG875" s="50"/>
      <c r="AH875" s="50"/>
      <c r="AI875" s="50"/>
      <c r="AJ875" s="50"/>
      <c r="AK875" s="50"/>
      <c r="AL875" s="79"/>
      <c r="AM875" s="80"/>
      <c r="AN875" s="55"/>
      <c r="AO875" s="58"/>
      <c r="AP875" s="59"/>
      <c r="AQ875" s="59"/>
      <c r="AR875" s="59"/>
      <c r="AS875" s="46"/>
      <c r="AT875" s="58"/>
      <c r="AU875" s="58"/>
      <c r="AV875" s="58"/>
      <c r="AW875" s="58"/>
      <c r="AY875" s="51"/>
      <c r="AZ875" s="51"/>
      <c r="BA875" s="51"/>
      <c r="BB875" s="199"/>
      <c r="BC875" s="199"/>
    </row>
    <row r="876" spans="1:55" ht="65.099999999999994" hidden="1" customHeight="1">
      <c r="A876" s="33">
        <v>859</v>
      </c>
      <c r="B876" s="42"/>
      <c r="C876" s="42"/>
      <c r="D876" s="42"/>
      <c r="E876" s="42"/>
      <c r="F876" s="42"/>
      <c r="G876" s="42"/>
      <c r="H876" s="42"/>
      <c r="I876" s="167"/>
      <c r="J876" s="42"/>
      <c r="K876" s="35"/>
      <c r="L876" s="35"/>
      <c r="M876" s="35"/>
      <c r="N876" s="35"/>
      <c r="O876" s="35"/>
      <c r="P876" s="35"/>
      <c r="Q876" s="35"/>
      <c r="R876" s="43"/>
      <c r="S876" s="43"/>
      <c r="T876" s="42"/>
      <c r="U876" s="42"/>
      <c r="V876" s="36"/>
      <c r="W876" s="36"/>
      <c r="X876" s="49"/>
      <c r="Y876" s="32"/>
      <c r="Z876" s="32"/>
      <c r="AA876" s="35"/>
      <c r="AB876" s="38"/>
      <c r="AC876" s="35"/>
      <c r="AD876" s="35"/>
      <c r="AE876" s="35"/>
      <c r="AF876" s="35"/>
      <c r="AG876" s="50"/>
      <c r="AH876" s="50"/>
      <c r="AI876" s="50"/>
      <c r="AJ876" s="50"/>
      <c r="AK876" s="50"/>
      <c r="AL876" s="79"/>
      <c r="AM876" s="80"/>
      <c r="AN876" s="55"/>
      <c r="AO876" s="58"/>
      <c r="AP876" s="59"/>
      <c r="AQ876" s="59"/>
      <c r="AR876" s="59"/>
      <c r="AS876" s="46"/>
      <c r="AT876" s="58"/>
      <c r="AU876" s="58"/>
      <c r="AV876" s="58"/>
      <c r="AW876" s="58"/>
      <c r="AY876" s="51"/>
      <c r="AZ876" s="51"/>
      <c r="BA876" s="51"/>
      <c r="BB876" s="199"/>
      <c r="BC876" s="199"/>
    </row>
    <row r="877" spans="1:55" ht="65.099999999999994" hidden="1" customHeight="1">
      <c r="A877" s="33">
        <v>860</v>
      </c>
      <c r="B877" s="42"/>
      <c r="C877" s="42"/>
      <c r="D877" s="42"/>
      <c r="E877" s="42"/>
      <c r="F877" s="42"/>
      <c r="G877" s="42"/>
      <c r="H877" s="42"/>
      <c r="I877" s="167"/>
      <c r="J877" s="42"/>
      <c r="K877" s="35"/>
      <c r="L877" s="35"/>
      <c r="M877" s="35"/>
      <c r="N877" s="35"/>
      <c r="O877" s="35"/>
      <c r="P877" s="35"/>
      <c r="Q877" s="35"/>
      <c r="R877" s="43"/>
      <c r="S877" s="43"/>
      <c r="T877" s="42"/>
      <c r="U877" s="42"/>
      <c r="V877" s="36"/>
      <c r="W877" s="36"/>
      <c r="X877" s="49"/>
      <c r="Y877" s="32"/>
      <c r="Z877" s="32"/>
      <c r="AA877" s="35"/>
      <c r="AB877" s="38"/>
      <c r="AC877" s="35"/>
      <c r="AD877" s="35"/>
      <c r="AE877" s="35"/>
      <c r="AF877" s="35"/>
      <c r="AG877" s="50"/>
      <c r="AH877" s="50"/>
      <c r="AI877" s="50"/>
      <c r="AJ877" s="50"/>
      <c r="AK877" s="50"/>
      <c r="AL877" s="79"/>
      <c r="AM877" s="80"/>
      <c r="AN877" s="55"/>
      <c r="AO877" s="58"/>
      <c r="AP877" s="59"/>
      <c r="AQ877" s="59"/>
      <c r="AR877" s="59"/>
      <c r="AS877" s="46"/>
      <c r="AT877" s="58"/>
      <c r="AU877" s="58"/>
      <c r="AV877" s="58"/>
      <c r="AW877" s="58"/>
      <c r="AY877" s="51"/>
      <c r="AZ877" s="51"/>
      <c r="BA877" s="51"/>
      <c r="BB877" s="199"/>
      <c r="BC877" s="199"/>
    </row>
    <row r="878" spans="1:55" ht="65.099999999999994" hidden="1" customHeight="1">
      <c r="A878" s="33">
        <v>861</v>
      </c>
      <c r="B878" s="42"/>
      <c r="C878" s="42"/>
      <c r="D878" s="42"/>
      <c r="E878" s="42"/>
      <c r="F878" s="42"/>
      <c r="G878" s="42"/>
      <c r="H878" s="42"/>
      <c r="I878" s="167"/>
      <c r="J878" s="42"/>
      <c r="K878" s="35"/>
      <c r="L878" s="35"/>
      <c r="M878" s="35"/>
      <c r="N878" s="35"/>
      <c r="O878" s="35"/>
      <c r="P878" s="35"/>
      <c r="Q878" s="35"/>
      <c r="R878" s="43"/>
      <c r="S878" s="43"/>
      <c r="T878" s="42"/>
      <c r="U878" s="42"/>
      <c r="V878" s="36"/>
      <c r="W878" s="36"/>
      <c r="X878" s="49"/>
      <c r="Y878" s="32"/>
      <c r="Z878" s="32"/>
      <c r="AA878" s="35"/>
      <c r="AB878" s="38"/>
      <c r="AC878" s="35"/>
      <c r="AD878" s="35"/>
      <c r="AE878" s="35"/>
      <c r="AF878" s="35"/>
      <c r="AG878" s="50"/>
      <c r="AH878" s="50"/>
      <c r="AI878" s="50"/>
      <c r="AJ878" s="50"/>
      <c r="AK878" s="50"/>
      <c r="AL878" s="79"/>
      <c r="AM878" s="80"/>
      <c r="AN878" s="55"/>
      <c r="AO878" s="58"/>
      <c r="AP878" s="59"/>
      <c r="AQ878" s="59"/>
      <c r="AR878" s="59"/>
      <c r="AS878" s="46"/>
      <c r="AT878" s="58"/>
      <c r="AU878" s="58"/>
      <c r="AV878" s="58"/>
      <c r="AW878" s="58"/>
      <c r="AY878" s="51"/>
      <c r="AZ878" s="51"/>
      <c r="BA878" s="51"/>
      <c r="BB878" s="199"/>
      <c r="BC878" s="199"/>
    </row>
    <row r="879" spans="1:55" ht="65.099999999999994" hidden="1" customHeight="1">
      <c r="A879" s="33">
        <v>862</v>
      </c>
      <c r="B879" s="42"/>
      <c r="C879" s="42"/>
      <c r="D879" s="42"/>
      <c r="E879" s="42"/>
      <c r="F879" s="42"/>
      <c r="G879" s="42"/>
      <c r="H879" s="42"/>
      <c r="I879" s="167"/>
      <c r="J879" s="42"/>
      <c r="K879" s="35"/>
      <c r="L879" s="35"/>
      <c r="M879" s="35"/>
      <c r="N879" s="35"/>
      <c r="O879" s="35"/>
      <c r="P879" s="35"/>
      <c r="Q879" s="35"/>
      <c r="R879" s="43"/>
      <c r="S879" s="43"/>
      <c r="T879" s="42"/>
      <c r="U879" s="42"/>
      <c r="V879" s="36"/>
      <c r="W879" s="36"/>
      <c r="X879" s="49"/>
      <c r="Y879" s="32"/>
      <c r="Z879" s="32"/>
      <c r="AA879" s="35"/>
      <c r="AB879" s="38"/>
      <c r="AC879" s="35"/>
      <c r="AD879" s="35"/>
      <c r="AE879" s="35"/>
      <c r="AF879" s="35"/>
      <c r="AG879" s="50"/>
      <c r="AH879" s="50"/>
      <c r="AI879" s="50"/>
      <c r="AJ879" s="50"/>
      <c r="AK879" s="50"/>
      <c r="AL879" s="79"/>
      <c r="AM879" s="80"/>
      <c r="AN879" s="55"/>
      <c r="AO879" s="58"/>
      <c r="AP879" s="59"/>
      <c r="AQ879" s="59"/>
      <c r="AR879" s="59"/>
      <c r="AS879" s="46"/>
      <c r="AT879" s="58"/>
      <c r="AU879" s="58"/>
      <c r="AV879" s="58"/>
      <c r="AW879" s="58"/>
      <c r="AY879" s="51"/>
      <c r="AZ879" s="51"/>
      <c r="BA879" s="51"/>
      <c r="BB879" s="199"/>
      <c r="BC879" s="199"/>
    </row>
    <row r="880" spans="1:55" ht="65.099999999999994" hidden="1" customHeight="1">
      <c r="A880" s="33">
        <v>863</v>
      </c>
      <c r="B880" s="42"/>
      <c r="C880" s="42"/>
      <c r="D880" s="42"/>
      <c r="E880" s="42"/>
      <c r="F880" s="42"/>
      <c r="G880" s="42"/>
      <c r="H880" s="42"/>
      <c r="I880" s="167"/>
      <c r="J880" s="42"/>
      <c r="K880" s="35"/>
      <c r="L880" s="35"/>
      <c r="M880" s="35"/>
      <c r="N880" s="35"/>
      <c r="O880" s="35"/>
      <c r="P880" s="35"/>
      <c r="Q880" s="35"/>
      <c r="R880" s="43"/>
      <c r="S880" s="43"/>
      <c r="T880" s="42"/>
      <c r="U880" s="42"/>
      <c r="V880" s="36"/>
      <c r="W880" s="36"/>
      <c r="X880" s="49"/>
      <c r="Y880" s="32"/>
      <c r="Z880" s="32"/>
      <c r="AA880" s="35"/>
      <c r="AB880" s="38"/>
      <c r="AC880" s="35"/>
      <c r="AD880" s="35"/>
      <c r="AE880" s="35"/>
      <c r="AF880" s="35"/>
      <c r="AG880" s="50"/>
      <c r="AH880" s="50"/>
      <c r="AI880" s="50"/>
      <c r="AJ880" s="50"/>
      <c r="AK880" s="50"/>
      <c r="AL880" s="79"/>
      <c r="AM880" s="80"/>
      <c r="AN880" s="55"/>
      <c r="AO880" s="58"/>
      <c r="AP880" s="59"/>
      <c r="AQ880" s="59"/>
      <c r="AR880" s="59"/>
      <c r="AS880" s="46"/>
      <c r="AT880" s="58"/>
      <c r="AU880" s="58"/>
      <c r="AV880" s="58"/>
      <c r="AW880" s="58"/>
      <c r="AY880" s="51"/>
      <c r="AZ880" s="51"/>
      <c r="BA880" s="51"/>
      <c r="BB880" s="199"/>
      <c r="BC880" s="199"/>
    </row>
    <row r="881" spans="1:55" ht="65.099999999999994" hidden="1" customHeight="1">
      <c r="A881" s="33">
        <v>864</v>
      </c>
      <c r="B881" s="42"/>
      <c r="C881" s="42"/>
      <c r="D881" s="42"/>
      <c r="E881" s="42"/>
      <c r="F881" s="42"/>
      <c r="G881" s="42"/>
      <c r="H881" s="42"/>
      <c r="I881" s="167"/>
      <c r="J881" s="42"/>
      <c r="K881" s="35"/>
      <c r="L881" s="35"/>
      <c r="M881" s="35"/>
      <c r="N881" s="35"/>
      <c r="O881" s="35"/>
      <c r="P881" s="35"/>
      <c r="Q881" s="35"/>
      <c r="R881" s="43"/>
      <c r="S881" s="43"/>
      <c r="T881" s="42"/>
      <c r="U881" s="42"/>
      <c r="V881" s="36"/>
      <c r="W881" s="36"/>
      <c r="X881" s="49"/>
      <c r="Y881" s="32"/>
      <c r="Z881" s="32"/>
      <c r="AA881" s="35"/>
      <c r="AB881" s="38"/>
      <c r="AC881" s="35"/>
      <c r="AD881" s="35"/>
      <c r="AE881" s="35"/>
      <c r="AF881" s="35"/>
      <c r="AG881" s="50"/>
      <c r="AH881" s="50"/>
      <c r="AI881" s="50"/>
      <c r="AJ881" s="50"/>
      <c r="AK881" s="50"/>
      <c r="AL881" s="79"/>
      <c r="AM881" s="80"/>
      <c r="AN881" s="55"/>
      <c r="AO881" s="58"/>
      <c r="AP881" s="59"/>
      <c r="AQ881" s="59"/>
      <c r="AR881" s="59"/>
      <c r="AS881" s="46"/>
      <c r="AT881" s="58"/>
      <c r="AU881" s="58"/>
      <c r="AV881" s="58"/>
      <c r="AW881" s="58"/>
      <c r="AY881" s="51"/>
      <c r="AZ881" s="51"/>
      <c r="BA881" s="51"/>
      <c r="BB881" s="199"/>
      <c r="BC881" s="199"/>
    </row>
    <row r="882" spans="1:55" ht="65.099999999999994" hidden="1" customHeight="1">
      <c r="A882" s="33">
        <v>865</v>
      </c>
      <c r="B882" s="42"/>
      <c r="C882" s="42"/>
      <c r="D882" s="42"/>
      <c r="E882" s="42"/>
      <c r="F882" s="42"/>
      <c r="G882" s="42"/>
      <c r="H882" s="42"/>
      <c r="I882" s="167"/>
      <c r="J882" s="42"/>
      <c r="K882" s="35"/>
      <c r="L882" s="35"/>
      <c r="M882" s="35"/>
      <c r="N882" s="35"/>
      <c r="O882" s="35"/>
      <c r="P882" s="35"/>
      <c r="Q882" s="35"/>
      <c r="R882" s="43"/>
      <c r="S882" s="43"/>
      <c r="T882" s="42"/>
      <c r="U882" s="42"/>
      <c r="V882" s="36"/>
      <c r="W882" s="36"/>
      <c r="X882" s="49"/>
      <c r="Y882" s="32"/>
      <c r="Z882" s="32"/>
      <c r="AA882" s="35"/>
      <c r="AB882" s="38"/>
      <c r="AC882" s="35"/>
      <c r="AD882" s="35"/>
      <c r="AE882" s="35"/>
      <c r="AF882" s="35"/>
      <c r="AG882" s="50"/>
      <c r="AH882" s="50"/>
      <c r="AI882" s="50"/>
      <c r="AJ882" s="50"/>
      <c r="AK882" s="50"/>
      <c r="AL882" s="79"/>
      <c r="AM882" s="80"/>
      <c r="AN882" s="55"/>
      <c r="AO882" s="58"/>
      <c r="AP882" s="59"/>
      <c r="AQ882" s="59"/>
      <c r="AR882" s="59"/>
      <c r="AS882" s="46"/>
      <c r="AT882" s="58"/>
      <c r="AU882" s="58"/>
      <c r="AV882" s="58"/>
      <c r="AW882" s="58"/>
      <c r="AY882" s="51"/>
      <c r="AZ882" s="51"/>
      <c r="BA882" s="51"/>
      <c r="BB882" s="199"/>
      <c r="BC882" s="199"/>
    </row>
    <row r="883" spans="1:55" ht="65.099999999999994" hidden="1" customHeight="1">
      <c r="A883" s="33">
        <v>866</v>
      </c>
      <c r="B883" s="42"/>
      <c r="C883" s="42"/>
      <c r="D883" s="42"/>
      <c r="E883" s="42"/>
      <c r="F883" s="42"/>
      <c r="G883" s="42"/>
      <c r="H883" s="42"/>
      <c r="I883" s="167"/>
      <c r="J883" s="42"/>
      <c r="K883" s="35"/>
      <c r="L883" s="35"/>
      <c r="M883" s="35"/>
      <c r="N883" s="35"/>
      <c r="O883" s="35"/>
      <c r="P883" s="35"/>
      <c r="Q883" s="35"/>
      <c r="R883" s="43"/>
      <c r="S883" s="43"/>
      <c r="T883" s="42"/>
      <c r="U883" s="42"/>
      <c r="V883" s="36"/>
      <c r="W883" s="36"/>
      <c r="X883" s="49"/>
      <c r="Y883" s="32"/>
      <c r="Z883" s="32"/>
      <c r="AA883" s="35"/>
      <c r="AB883" s="38"/>
      <c r="AC883" s="35"/>
      <c r="AD883" s="35"/>
      <c r="AE883" s="35"/>
      <c r="AF883" s="35"/>
      <c r="AG883" s="50"/>
      <c r="AH883" s="50"/>
      <c r="AI883" s="50"/>
      <c r="AJ883" s="50"/>
      <c r="AK883" s="50"/>
      <c r="AL883" s="79"/>
      <c r="AM883" s="80"/>
      <c r="AN883" s="55"/>
      <c r="AO883" s="58"/>
      <c r="AP883" s="59"/>
      <c r="AQ883" s="59"/>
      <c r="AR883" s="59"/>
      <c r="AS883" s="46"/>
      <c r="AT883" s="58"/>
      <c r="AU883" s="58"/>
      <c r="AV883" s="58"/>
      <c r="AW883" s="58"/>
      <c r="AY883" s="51"/>
      <c r="AZ883" s="51"/>
      <c r="BA883" s="51"/>
      <c r="BB883" s="199"/>
      <c r="BC883" s="199"/>
    </row>
    <row r="884" spans="1:55" ht="65.099999999999994" hidden="1" customHeight="1">
      <c r="A884" s="33">
        <v>867</v>
      </c>
      <c r="B884" s="42"/>
      <c r="C884" s="42"/>
      <c r="D884" s="42"/>
      <c r="E884" s="42"/>
      <c r="F884" s="42"/>
      <c r="G884" s="42"/>
      <c r="H884" s="42"/>
      <c r="I884" s="167"/>
      <c r="J884" s="42"/>
      <c r="K884" s="35"/>
      <c r="L884" s="35"/>
      <c r="M884" s="35"/>
      <c r="N884" s="35"/>
      <c r="O884" s="35"/>
      <c r="P884" s="35"/>
      <c r="Q884" s="35"/>
      <c r="R884" s="43"/>
      <c r="S884" s="43"/>
      <c r="T884" s="42"/>
      <c r="U884" s="42"/>
      <c r="V884" s="36"/>
      <c r="W884" s="36"/>
      <c r="X884" s="49"/>
      <c r="Y884" s="32"/>
      <c r="Z884" s="32"/>
      <c r="AA884" s="35"/>
      <c r="AB884" s="38"/>
      <c r="AC884" s="35"/>
      <c r="AD884" s="35"/>
      <c r="AE884" s="35"/>
      <c r="AF884" s="35"/>
      <c r="AG884" s="50"/>
      <c r="AH884" s="50"/>
      <c r="AI884" s="50"/>
      <c r="AJ884" s="50"/>
      <c r="AK884" s="50"/>
      <c r="AL884" s="79"/>
      <c r="AM884" s="80"/>
      <c r="AN884" s="55"/>
      <c r="AO884" s="58"/>
      <c r="AP884" s="59"/>
      <c r="AQ884" s="59"/>
      <c r="AR884" s="59"/>
      <c r="AS884" s="46"/>
      <c r="AT884" s="58"/>
      <c r="AU884" s="58"/>
      <c r="AV884" s="58"/>
      <c r="AW884" s="58"/>
      <c r="AY884" s="51"/>
      <c r="AZ884" s="51"/>
      <c r="BA884" s="51"/>
      <c r="BB884" s="199"/>
      <c r="BC884" s="199"/>
    </row>
    <row r="885" spans="1:55" ht="65.099999999999994" hidden="1" customHeight="1">
      <c r="A885" s="33">
        <v>868</v>
      </c>
      <c r="B885" s="42"/>
      <c r="C885" s="42"/>
      <c r="D885" s="42"/>
      <c r="E885" s="42"/>
      <c r="F885" s="42"/>
      <c r="G885" s="42"/>
      <c r="H885" s="42"/>
      <c r="I885" s="167"/>
      <c r="J885" s="42"/>
      <c r="K885" s="35"/>
      <c r="L885" s="35"/>
      <c r="M885" s="35"/>
      <c r="N885" s="35"/>
      <c r="O885" s="35"/>
      <c r="P885" s="35"/>
      <c r="Q885" s="35"/>
      <c r="R885" s="43"/>
      <c r="S885" s="43"/>
      <c r="T885" s="42"/>
      <c r="U885" s="42"/>
      <c r="V885" s="36"/>
      <c r="W885" s="36"/>
      <c r="X885" s="49"/>
      <c r="Y885" s="32"/>
      <c r="Z885" s="32"/>
      <c r="AA885" s="35"/>
      <c r="AB885" s="38"/>
      <c r="AC885" s="35"/>
      <c r="AD885" s="35"/>
      <c r="AE885" s="35"/>
      <c r="AF885" s="35"/>
      <c r="AG885" s="50"/>
      <c r="AH885" s="50"/>
      <c r="AI885" s="50"/>
      <c r="AJ885" s="50"/>
      <c r="AK885" s="50"/>
      <c r="AL885" s="79"/>
      <c r="AM885" s="80"/>
      <c r="AN885" s="55"/>
      <c r="AO885" s="58"/>
      <c r="AP885" s="59"/>
      <c r="AQ885" s="59"/>
      <c r="AR885" s="59"/>
      <c r="AS885" s="46"/>
      <c r="AT885" s="58"/>
      <c r="AU885" s="58"/>
      <c r="AV885" s="58"/>
      <c r="AW885" s="58"/>
      <c r="AY885" s="51"/>
      <c r="AZ885" s="51"/>
      <c r="BA885" s="51"/>
      <c r="BB885" s="199"/>
      <c r="BC885" s="199"/>
    </row>
    <row r="886" spans="1:55" ht="65.099999999999994" hidden="1" customHeight="1">
      <c r="A886" s="33">
        <v>869</v>
      </c>
      <c r="B886" s="42"/>
      <c r="C886" s="42"/>
      <c r="D886" s="42"/>
      <c r="E886" s="42"/>
      <c r="F886" s="42"/>
      <c r="G886" s="42"/>
      <c r="H886" s="42"/>
      <c r="I886" s="167"/>
      <c r="J886" s="42"/>
      <c r="K886" s="35"/>
      <c r="L886" s="35"/>
      <c r="M886" s="35"/>
      <c r="N886" s="35"/>
      <c r="O886" s="35"/>
      <c r="P886" s="35"/>
      <c r="Q886" s="35"/>
      <c r="R886" s="43"/>
      <c r="S886" s="43"/>
      <c r="T886" s="42"/>
      <c r="U886" s="42"/>
      <c r="V886" s="36"/>
      <c r="W886" s="36"/>
      <c r="X886" s="49"/>
      <c r="Y886" s="32"/>
      <c r="Z886" s="32"/>
      <c r="AA886" s="35"/>
      <c r="AB886" s="38"/>
      <c r="AC886" s="35"/>
      <c r="AD886" s="35"/>
      <c r="AE886" s="35"/>
      <c r="AF886" s="35"/>
      <c r="AG886" s="50"/>
      <c r="AH886" s="50"/>
      <c r="AI886" s="50"/>
      <c r="AJ886" s="50"/>
      <c r="AK886" s="50"/>
      <c r="AL886" s="79"/>
      <c r="AM886" s="80"/>
      <c r="AN886" s="55"/>
      <c r="AO886" s="58"/>
      <c r="AP886" s="59"/>
      <c r="AQ886" s="59"/>
      <c r="AR886" s="59"/>
      <c r="AS886" s="46"/>
      <c r="AT886" s="58"/>
      <c r="AU886" s="58"/>
      <c r="AV886" s="58"/>
      <c r="AW886" s="58"/>
      <c r="AY886" s="51"/>
      <c r="AZ886" s="51"/>
      <c r="BA886" s="51"/>
      <c r="BB886" s="199"/>
      <c r="BC886" s="199"/>
    </row>
    <row r="887" spans="1:55" ht="65.099999999999994" hidden="1" customHeight="1">
      <c r="A887" s="33">
        <v>870</v>
      </c>
      <c r="B887" s="42"/>
      <c r="C887" s="42"/>
      <c r="D887" s="42"/>
      <c r="E887" s="42"/>
      <c r="F887" s="42"/>
      <c r="G887" s="42"/>
      <c r="H887" s="42"/>
      <c r="I887" s="167"/>
      <c r="J887" s="42"/>
      <c r="K887" s="35"/>
      <c r="L887" s="35"/>
      <c r="M887" s="35"/>
      <c r="N887" s="35"/>
      <c r="O887" s="35"/>
      <c r="P887" s="35"/>
      <c r="Q887" s="35"/>
      <c r="R887" s="43"/>
      <c r="S887" s="43"/>
      <c r="T887" s="42"/>
      <c r="U887" s="42"/>
      <c r="V887" s="36"/>
      <c r="W887" s="36"/>
      <c r="X887" s="49"/>
      <c r="Y887" s="32"/>
      <c r="Z887" s="32"/>
      <c r="AA887" s="35"/>
      <c r="AB887" s="38"/>
      <c r="AC887" s="35"/>
      <c r="AD887" s="35"/>
      <c r="AE887" s="35"/>
      <c r="AF887" s="35"/>
      <c r="AG887" s="50"/>
      <c r="AH887" s="50"/>
      <c r="AI887" s="50"/>
      <c r="AJ887" s="50"/>
      <c r="AK887" s="50"/>
      <c r="AL887" s="79"/>
      <c r="AM887" s="80"/>
      <c r="AN887" s="55"/>
      <c r="AO887" s="58"/>
      <c r="AP887" s="59"/>
      <c r="AQ887" s="59"/>
      <c r="AR887" s="59"/>
      <c r="AS887" s="46"/>
      <c r="AT887" s="58"/>
      <c r="AU887" s="58"/>
      <c r="AV887" s="58"/>
      <c r="AW887" s="58"/>
      <c r="AY887" s="51"/>
      <c r="AZ887" s="51"/>
      <c r="BA887" s="51"/>
      <c r="BB887" s="199"/>
      <c r="BC887" s="199"/>
    </row>
    <row r="888" spans="1:55" ht="65.099999999999994" hidden="1" customHeight="1">
      <c r="A888" s="33">
        <v>871</v>
      </c>
      <c r="B888" s="42"/>
      <c r="C888" s="42"/>
      <c r="D888" s="42"/>
      <c r="E888" s="42"/>
      <c r="F888" s="42"/>
      <c r="G888" s="42"/>
      <c r="H888" s="42"/>
      <c r="I888" s="167"/>
      <c r="J888" s="42"/>
      <c r="K888" s="35"/>
      <c r="L888" s="35"/>
      <c r="M888" s="35"/>
      <c r="N888" s="35"/>
      <c r="O888" s="35"/>
      <c r="P888" s="35"/>
      <c r="Q888" s="35"/>
      <c r="R888" s="43"/>
      <c r="S888" s="43"/>
      <c r="T888" s="42"/>
      <c r="U888" s="42"/>
      <c r="V888" s="36"/>
      <c r="W888" s="36"/>
      <c r="X888" s="49"/>
      <c r="Y888" s="32"/>
      <c r="Z888" s="32"/>
      <c r="AA888" s="35"/>
      <c r="AB888" s="38"/>
      <c r="AC888" s="35"/>
      <c r="AD888" s="35"/>
      <c r="AE888" s="35"/>
      <c r="AF888" s="35"/>
      <c r="AG888" s="50"/>
      <c r="AH888" s="50"/>
      <c r="AI888" s="50"/>
      <c r="AJ888" s="50"/>
      <c r="AK888" s="50"/>
      <c r="AL888" s="79"/>
      <c r="AM888" s="80"/>
      <c r="AN888" s="55"/>
      <c r="AO888" s="58"/>
      <c r="AP888" s="59"/>
      <c r="AQ888" s="59"/>
      <c r="AR888" s="59"/>
      <c r="AS888" s="46"/>
      <c r="AT888" s="58"/>
      <c r="AU888" s="58"/>
      <c r="AV888" s="58"/>
      <c r="AW888" s="58"/>
      <c r="AY888" s="51"/>
      <c r="AZ888" s="51"/>
      <c r="BA888" s="51"/>
      <c r="BB888" s="199"/>
      <c r="BC888" s="199"/>
    </row>
    <row r="889" spans="1:55" ht="65.099999999999994" hidden="1" customHeight="1">
      <c r="A889" s="33">
        <v>872</v>
      </c>
      <c r="B889" s="42"/>
      <c r="C889" s="42"/>
      <c r="D889" s="42"/>
      <c r="E889" s="42"/>
      <c r="F889" s="42"/>
      <c r="G889" s="42"/>
      <c r="H889" s="42"/>
      <c r="I889" s="167"/>
      <c r="J889" s="42"/>
      <c r="K889" s="35"/>
      <c r="L889" s="35"/>
      <c r="M889" s="35"/>
      <c r="N889" s="35"/>
      <c r="O889" s="35"/>
      <c r="P889" s="35"/>
      <c r="Q889" s="35"/>
      <c r="R889" s="43"/>
      <c r="S889" s="43"/>
      <c r="T889" s="42"/>
      <c r="U889" s="42"/>
      <c r="V889" s="36"/>
      <c r="W889" s="36"/>
      <c r="X889" s="49"/>
      <c r="Y889" s="32"/>
      <c r="Z889" s="32"/>
      <c r="AA889" s="35"/>
      <c r="AB889" s="38"/>
      <c r="AC889" s="35"/>
      <c r="AD889" s="35"/>
      <c r="AE889" s="35"/>
      <c r="AF889" s="35"/>
      <c r="AG889" s="50"/>
      <c r="AH889" s="50"/>
      <c r="AI889" s="50"/>
      <c r="AJ889" s="50"/>
      <c r="AK889" s="50"/>
      <c r="AL889" s="79"/>
      <c r="AM889" s="80"/>
      <c r="AN889" s="55"/>
      <c r="AO889" s="58"/>
      <c r="AP889" s="59"/>
      <c r="AQ889" s="59"/>
      <c r="AR889" s="59"/>
      <c r="AS889" s="46"/>
      <c r="AT889" s="58"/>
      <c r="AU889" s="58"/>
      <c r="AV889" s="58"/>
      <c r="AW889" s="58"/>
      <c r="AY889" s="51"/>
      <c r="AZ889" s="51"/>
      <c r="BA889" s="51"/>
      <c r="BB889" s="199"/>
      <c r="BC889" s="199"/>
    </row>
    <row r="890" spans="1:55" ht="65.099999999999994" hidden="1" customHeight="1">
      <c r="A890" s="33">
        <v>873</v>
      </c>
      <c r="B890" s="42"/>
      <c r="C890" s="42"/>
      <c r="D890" s="42"/>
      <c r="E890" s="42"/>
      <c r="F890" s="42"/>
      <c r="G890" s="42"/>
      <c r="H890" s="42"/>
      <c r="I890" s="167"/>
      <c r="J890" s="42"/>
      <c r="K890" s="35"/>
      <c r="L890" s="35"/>
      <c r="M890" s="35"/>
      <c r="N890" s="35"/>
      <c r="O890" s="35"/>
      <c r="P890" s="35"/>
      <c r="Q890" s="35"/>
      <c r="R890" s="43"/>
      <c r="S890" s="43"/>
      <c r="T890" s="42"/>
      <c r="U890" s="42"/>
      <c r="V890" s="36"/>
      <c r="W890" s="36"/>
      <c r="X890" s="49"/>
      <c r="Y890" s="32"/>
      <c r="Z890" s="32"/>
      <c r="AA890" s="35"/>
      <c r="AB890" s="38"/>
      <c r="AC890" s="35"/>
      <c r="AD890" s="35"/>
      <c r="AE890" s="35"/>
      <c r="AF890" s="35"/>
      <c r="AG890" s="50"/>
      <c r="AH890" s="50"/>
      <c r="AI890" s="50"/>
      <c r="AJ890" s="50"/>
      <c r="AK890" s="50"/>
      <c r="AL890" s="79"/>
      <c r="AM890" s="80"/>
      <c r="AN890" s="55"/>
      <c r="AO890" s="58"/>
      <c r="AP890" s="59"/>
      <c r="AQ890" s="59"/>
      <c r="AR890" s="59"/>
      <c r="AS890" s="46"/>
      <c r="AT890" s="58"/>
      <c r="AU890" s="58"/>
      <c r="AV890" s="58"/>
      <c r="AW890" s="58"/>
      <c r="AY890" s="51"/>
      <c r="AZ890" s="51"/>
      <c r="BA890" s="51"/>
      <c r="BB890" s="199"/>
      <c r="BC890" s="199"/>
    </row>
    <row r="891" spans="1:55" ht="65.099999999999994" hidden="1" customHeight="1">
      <c r="A891" s="33">
        <v>874</v>
      </c>
      <c r="B891" s="42"/>
      <c r="C891" s="42"/>
      <c r="D891" s="42"/>
      <c r="E891" s="42"/>
      <c r="F891" s="42"/>
      <c r="G891" s="42"/>
      <c r="H891" s="42"/>
      <c r="I891" s="167"/>
      <c r="J891" s="42"/>
      <c r="K891" s="35"/>
      <c r="L891" s="35"/>
      <c r="M891" s="35"/>
      <c r="N891" s="35"/>
      <c r="O891" s="35"/>
      <c r="P891" s="35"/>
      <c r="Q891" s="35"/>
      <c r="R891" s="43"/>
      <c r="S891" s="43"/>
      <c r="T891" s="42"/>
      <c r="U891" s="42"/>
      <c r="V891" s="36"/>
      <c r="W891" s="36"/>
      <c r="X891" s="49"/>
      <c r="Y891" s="32"/>
      <c r="Z891" s="32"/>
      <c r="AA891" s="35"/>
      <c r="AB891" s="38"/>
      <c r="AC891" s="35"/>
      <c r="AD891" s="35"/>
      <c r="AE891" s="35"/>
      <c r="AF891" s="35"/>
      <c r="AG891" s="50"/>
      <c r="AH891" s="50"/>
      <c r="AI891" s="50"/>
      <c r="AJ891" s="50"/>
      <c r="AK891" s="50"/>
      <c r="AL891" s="79"/>
      <c r="AM891" s="80"/>
      <c r="AN891" s="55"/>
      <c r="AO891" s="58"/>
      <c r="AP891" s="59"/>
      <c r="AQ891" s="59"/>
      <c r="AR891" s="59"/>
      <c r="AS891" s="46"/>
      <c r="AT891" s="58"/>
      <c r="AU891" s="58"/>
      <c r="AV891" s="58"/>
      <c r="AW891" s="58"/>
      <c r="AY891" s="51"/>
      <c r="AZ891" s="51"/>
      <c r="BA891" s="51"/>
      <c r="BB891" s="199"/>
      <c r="BC891" s="199"/>
    </row>
    <row r="892" spans="1:55" ht="65.099999999999994" hidden="1" customHeight="1">
      <c r="A892" s="33">
        <v>875</v>
      </c>
      <c r="B892" s="42"/>
      <c r="C892" s="42"/>
      <c r="D892" s="42"/>
      <c r="E892" s="42"/>
      <c r="F892" s="42"/>
      <c r="G892" s="42"/>
      <c r="H892" s="42"/>
      <c r="I892" s="167"/>
      <c r="J892" s="42"/>
      <c r="K892" s="35"/>
      <c r="L892" s="35"/>
      <c r="M892" s="35"/>
      <c r="N892" s="35"/>
      <c r="O892" s="35"/>
      <c r="P892" s="35"/>
      <c r="Q892" s="35"/>
      <c r="R892" s="43"/>
      <c r="S892" s="43"/>
      <c r="T892" s="42"/>
      <c r="U892" s="42"/>
      <c r="V892" s="36"/>
      <c r="W892" s="36"/>
      <c r="X892" s="49"/>
      <c r="Y892" s="32"/>
      <c r="Z892" s="32"/>
      <c r="AA892" s="35"/>
      <c r="AB892" s="38"/>
      <c r="AC892" s="35"/>
      <c r="AD892" s="35"/>
      <c r="AE892" s="35"/>
      <c r="AF892" s="35"/>
      <c r="AG892" s="50"/>
      <c r="AH892" s="50"/>
      <c r="AI892" s="50"/>
      <c r="AJ892" s="50"/>
      <c r="AK892" s="50"/>
      <c r="AL892" s="79"/>
      <c r="AM892" s="80"/>
      <c r="AN892" s="55"/>
      <c r="AO892" s="58"/>
      <c r="AP892" s="59"/>
      <c r="AQ892" s="59"/>
      <c r="AR892" s="59"/>
      <c r="AS892" s="46"/>
      <c r="AT892" s="58"/>
      <c r="AU892" s="58"/>
      <c r="AV892" s="58"/>
      <c r="AW892" s="58"/>
      <c r="AY892" s="51"/>
      <c r="AZ892" s="51"/>
      <c r="BA892" s="51"/>
      <c r="BB892" s="199"/>
      <c r="BC892" s="199"/>
    </row>
    <row r="893" spans="1:55" ht="65.099999999999994" hidden="1" customHeight="1">
      <c r="A893" s="33">
        <v>876</v>
      </c>
      <c r="B893" s="42"/>
      <c r="C893" s="42"/>
      <c r="D893" s="42"/>
      <c r="E893" s="42"/>
      <c r="F893" s="42"/>
      <c r="G893" s="42"/>
      <c r="H893" s="42"/>
      <c r="I893" s="167"/>
      <c r="J893" s="42"/>
      <c r="K893" s="35"/>
      <c r="L893" s="35"/>
      <c r="M893" s="35"/>
      <c r="N893" s="35"/>
      <c r="O893" s="35"/>
      <c r="P893" s="35"/>
      <c r="Q893" s="35"/>
      <c r="R893" s="43"/>
      <c r="S893" s="43"/>
      <c r="T893" s="42"/>
      <c r="U893" s="42"/>
      <c r="V893" s="36"/>
      <c r="W893" s="36"/>
      <c r="X893" s="49"/>
      <c r="Y893" s="32"/>
      <c r="Z893" s="32"/>
      <c r="AA893" s="35"/>
      <c r="AB893" s="38"/>
      <c r="AC893" s="35"/>
      <c r="AD893" s="35"/>
      <c r="AE893" s="35"/>
      <c r="AF893" s="35"/>
      <c r="AG893" s="50"/>
      <c r="AH893" s="50"/>
      <c r="AI893" s="50"/>
      <c r="AJ893" s="50"/>
      <c r="AK893" s="50"/>
      <c r="AL893" s="79"/>
      <c r="AM893" s="80"/>
      <c r="AN893" s="55"/>
      <c r="AO893" s="58"/>
      <c r="AP893" s="59"/>
      <c r="AQ893" s="59"/>
      <c r="AR893" s="59"/>
      <c r="AS893" s="46"/>
      <c r="AT893" s="58"/>
      <c r="AU893" s="58"/>
      <c r="AV893" s="58"/>
      <c r="AW893" s="58"/>
      <c r="AY893" s="51"/>
      <c r="AZ893" s="51"/>
      <c r="BA893" s="51"/>
      <c r="BB893" s="199"/>
      <c r="BC893" s="199"/>
    </row>
    <row r="894" spans="1:55" ht="65.099999999999994" hidden="1" customHeight="1">
      <c r="A894" s="33">
        <v>877</v>
      </c>
      <c r="B894" s="42"/>
      <c r="C894" s="42"/>
      <c r="D894" s="42"/>
      <c r="E894" s="42"/>
      <c r="F894" s="42"/>
      <c r="G894" s="42"/>
      <c r="H894" s="42"/>
      <c r="I894" s="167"/>
      <c r="J894" s="42"/>
      <c r="K894" s="35"/>
      <c r="L894" s="35"/>
      <c r="M894" s="35"/>
      <c r="N894" s="35"/>
      <c r="O894" s="35"/>
      <c r="P894" s="35"/>
      <c r="Q894" s="35"/>
      <c r="R894" s="43"/>
      <c r="S894" s="43"/>
      <c r="T894" s="42"/>
      <c r="U894" s="42"/>
      <c r="V894" s="36"/>
      <c r="W894" s="36"/>
      <c r="X894" s="49"/>
      <c r="Y894" s="32"/>
      <c r="Z894" s="32"/>
      <c r="AA894" s="35"/>
      <c r="AB894" s="38"/>
      <c r="AC894" s="35"/>
      <c r="AD894" s="35"/>
      <c r="AE894" s="35"/>
      <c r="AF894" s="35"/>
      <c r="AG894" s="50"/>
      <c r="AH894" s="50"/>
      <c r="AI894" s="50"/>
      <c r="AJ894" s="50"/>
      <c r="AK894" s="50"/>
      <c r="AL894" s="79"/>
      <c r="AM894" s="80"/>
      <c r="AN894" s="55"/>
      <c r="AO894" s="58"/>
      <c r="AP894" s="59"/>
      <c r="AQ894" s="59"/>
      <c r="AR894" s="59"/>
      <c r="AS894" s="46"/>
      <c r="AT894" s="58"/>
      <c r="AU894" s="58"/>
      <c r="AV894" s="58"/>
      <c r="AW894" s="58"/>
      <c r="AY894" s="51"/>
      <c r="AZ894" s="51"/>
      <c r="BA894" s="51"/>
      <c r="BB894" s="199"/>
      <c r="BC894" s="199"/>
    </row>
    <row r="895" spans="1:55" ht="65.099999999999994" hidden="1" customHeight="1">
      <c r="A895" s="33">
        <v>878</v>
      </c>
      <c r="B895" s="42"/>
      <c r="C895" s="42"/>
      <c r="D895" s="42"/>
      <c r="E895" s="42"/>
      <c r="F895" s="42"/>
      <c r="G895" s="42"/>
      <c r="H895" s="42"/>
      <c r="I895" s="167"/>
      <c r="J895" s="42"/>
      <c r="K895" s="35"/>
      <c r="L895" s="35"/>
      <c r="M895" s="35"/>
      <c r="N895" s="35"/>
      <c r="O895" s="35"/>
      <c r="P895" s="35"/>
      <c r="Q895" s="35"/>
      <c r="R895" s="43"/>
      <c r="S895" s="43"/>
      <c r="T895" s="42"/>
      <c r="U895" s="42"/>
      <c r="V895" s="36"/>
      <c r="W895" s="36"/>
      <c r="X895" s="49"/>
      <c r="Y895" s="32"/>
      <c r="Z895" s="32"/>
      <c r="AA895" s="35"/>
      <c r="AB895" s="38"/>
      <c r="AC895" s="35"/>
      <c r="AD895" s="35"/>
      <c r="AE895" s="35"/>
      <c r="AF895" s="35"/>
      <c r="AG895" s="50"/>
      <c r="AH895" s="50"/>
      <c r="AI895" s="50"/>
      <c r="AJ895" s="50"/>
      <c r="AK895" s="50"/>
      <c r="AL895" s="79"/>
      <c r="AM895" s="80"/>
      <c r="AN895" s="55"/>
      <c r="AO895" s="58"/>
      <c r="AP895" s="59"/>
      <c r="AQ895" s="59"/>
      <c r="AR895" s="59"/>
      <c r="AS895" s="46"/>
      <c r="AT895" s="58"/>
      <c r="AU895" s="58"/>
      <c r="AV895" s="58"/>
      <c r="AW895" s="58"/>
      <c r="AY895" s="51"/>
      <c r="AZ895" s="51"/>
      <c r="BA895" s="51"/>
      <c r="BB895" s="199"/>
      <c r="BC895" s="199"/>
    </row>
    <row r="896" spans="1:55" ht="65.099999999999994" hidden="1" customHeight="1">
      <c r="A896" s="33">
        <v>879</v>
      </c>
      <c r="B896" s="42"/>
      <c r="C896" s="42"/>
      <c r="D896" s="42"/>
      <c r="E896" s="42"/>
      <c r="F896" s="42"/>
      <c r="G896" s="42"/>
      <c r="H896" s="42"/>
      <c r="I896" s="167"/>
      <c r="J896" s="42"/>
      <c r="K896" s="35"/>
      <c r="L896" s="35"/>
      <c r="M896" s="35"/>
      <c r="N896" s="35"/>
      <c r="O896" s="35"/>
      <c r="P896" s="35"/>
      <c r="Q896" s="35"/>
      <c r="R896" s="43"/>
      <c r="S896" s="43"/>
      <c r="T896" s="42"/>
      <c r="U896" s="42"/>
      <c r="V896" s="36"/>
      <c r="W896" s="36"/>
      <c r="X896" s="49"/>
      <c r="Y896" s="32"/>
      <c r="Z896" s="32"/>
      <c r="AA896" s="35"/>
      <c r="AB896" s="38"/>
      <c r="AC896" s="35"/>
      <c r="AD896" s="35"/>
      <c r="AE896" s="35"/>
      <c r="AF896" s="35"/>
      <c r="AG896" s="50"/>
      <c r="AH896" s="50"/>
      <c r="AI896" s="50"/>
      <c r="AJ896" s="50"/>
      <c r="AK896" s="50"/>
      <c r="AL896" s="79"/>
      <c r="AM896" s="80"/>
      <c r="AN896" s="55"/>
      <c r="AO896" s="58"/>
      <c r="AP896" s="59"/>
      <c r="AQ896" s="59"/>
      <c r="AR896" s="59"/>
      <c r="AS896" s="46"/>
      <c r="AT896" s="58"/>
      <c r="AU896" s="58"/>
      <c r="AV896" s="58"/>
      <c r="AW896" s="58"/>
      <c r="AY896" s="51"/>
      <c r="AZ896" s="51"/>
      <c r="BA896" s="51"/>
      <c r="BB896" s="199"/>
      <c r="BC896" s="199"/>
    </row>
    <row r="897" spans="1:55" ht="65.099999999999994" hidden="1" customHeight="1">
      <c r="A897" s="33">
        <v>880</v>
      </c>
      <c r="B897" s="42"/>
      <c r="C897" s="42"/>
      <c r="D897" s="42"/>
      <c r="E897" s="42"/>
      <c r="F897" s="42"/>
      <c r="G897" s="42"/>
      <c r="H897" s="42"/>
      <c r="I897" s="167"/>
      <c r="J897" s="42"/>
      <c r="K897" s="35"/>
      <c r="L897" s="35"/>
      <c r="M897" s="35"/>
      <c r="N897" s="35"/>
      <c r="O897" s="35"/>
      <c r="P897" s="35"/>
      <c r="Q897" s="35"/>
      <c r="R897" s="43"/>
      <c r="S897" s="43"/>
      <c r="T897" s="42"/>
      <c r="U897" s="42"/>
      <c r="V897" s="36"/>
      <c r="W897" s="36"/>
      <c r="X897" s="49"/>
      <c r="Y897" s="32"/>
      <c r="Z897" s="32"/>
      <c r="AA897" s="35"/>
      <c r="AB897" s="38"/>
      <c r="AC897" s="35"/>
      <c r="AD897" s="35"/>
      <c r="AE897" s="35"/>
      <c r="AF897" s="35"/>
      <c r="AG897" s="50"/>
      <c r="AH897" s="50"/>
      <c r="AI897" s="50"/>
      <c r="AJ897" s="50"/>
      <c r="AK897" s="50"/>
      <c r="AL897" s="79"/>
      <c r="AM897" s="80"/>
      <c r="AN897" s="55"/>
      <c r="AO897" s="58"/>
      <c r="AP897" s="59"/>
      <c r="AQ897" s="59"/>
      <c r="AR897" s="59"/>
      <c r="AS897" s="46"/>
      <c r="AT897" s="58"/>
      <c r="AU897" s="58"/>
      <c r="AV897" s="58"/>
      <c r="AW897" s="58"/>
      <c r="AY897" s="51"/>
      <c r="AZ897" s="51"/>
      <c r="BA897" s="51"/>
      <c r="BB897" s="199"/>
      <c r="BC897" s="199"/>
    </row>
    <row r="898" spans="1:55" ht="65.099999999999994" hidden="1" customHeight="1">
      <c r="A898" s="33">
        <v>881</v>
      </c>
      <c r="B898" s="42"/>
      <c r="C898" s="42"/>
      <c r="D898" s="42"/>
      <c r="E898" s="42"/>
      <c r="F898" s="42"/>
      <c r="G898" s="42"/>
      <c r="H898" s="42"/>
      <c r="I898" s="167"/>
      <c r="J898" s="42"/>
      <c r="K898" s="35"/>
      <c r="L898" s="35"/>
      <c r="M898" s="35"/>
      <c r="N898" s="35"/>
      <c r="O898" s="35"/>
      <c r="P898" s="35"/>
      <c r="Q898" s="35"/>
      <c r="R898" s="43"/>
      <c r="S898" s="43"/>
      <c r="T898" s="42"/>
      <c r="U898" s="42"/>
      <c r="V898" s="36"/>
      <c r="W898" s="36"/>
      <c r="X898" s="49"/>
      <c r="Y898" s="32"/>
      <c r="Z898" s="32"/>
      <c r="AA898" s="35"/>
      <c r="AB898" s="38"/>
      <c r="AC898" s="35"/>
      <c r="AD898" s="35"/>
      <c r="AE898" s="35"/>
      <c r="AF898" s="35"/>
      <c r="AG898" s="50"/>
      <c r="AH898" s="50"/>
      <c r="AI898" s="50"/>
      <c r="AJ898" s="50"/>
      <c r="AK898" s="50"/>
      <c r="AL898" s="79"/>
      <c r="AM898" s="80"/>
      <c r="AN898" s="55"/>
      <c r="AO898" s="58"/>
      <c r="AP898" s="59"/>
      <c r="AQ898" s="59"/>
      <c r="AR898" s="59"/>
      <c r="AS898" s="46"/>
      <c r="AT898" s="58"/>
      <c r="AU898" s="58"/>
      <c r="AV898" s="58"/>
      <c r="AW898" s="58"/>
      <c r="AY898" s="51"/>
      <c r="AZ898" s="51"/>
      <c r="BA898" s="51"/>
      <c r="BB898" s="199"/>
      <c r="BC898" s="199"/>
    </row>
    <row r="899" spans="1:55" ht="65.099999999999994" hidden="1" customHeight="1">
      <c r="A899" s="33">
        <v>882</v>
      </c>
      <c r="B899" s="42"/>
      <c r="C899" s="42"/>
      <c r="D899" s="42"/>
      <c r="E899" s="42"/>
      <c r="F899" s="42"/>
      <c r="G899" s="42"/>
      <c r="H899" s="42"/>
      <c r="I899" s="167"/>
      <c r="J899" s="42"/>
      <c r="K899" s="35"/>
      <c r="L899" s="35"/>
      <c r="M899" s="35"/>
      <c r="N899" s="35"/>
      <c r="O899" s="35"/>
      <c r="P899" s="35"/>
      <c r="Q899" s="35"/>
      <c r="R899" s="43"/>
      <c r="S899" s="43"/>
      <c r="T899" s="42"/>
      <c r="U899" s="42"/>
      <c r="V899" s="36"/>
      <c r="W899" s="36"/>
      <c r="X899" s="49"/>
      <c r="Y899" s="32"/>
      <c r="Z899" s="32"/>
      <c r="AA899" s="35"/>
      <c r="AB899" s="38"/>
      <c r="AC899" s="35"/>
      <c r="AD899" s="35"/>
      <c r="AE899" s="35"/>
      <c r="AF899" s="35"/>
      <c r="AG899" s="50"/>
      <c r="AH899" s="50"/>
      <c r="AI899" s="50"/>
      <c r="AJ899" s="50"/>
      <c r="AK899" s="50"/>
      <c r="AL899" s="79"/>
      <c r="AM899" s="80"/>
      <c r="AN899" s="55"/>
      <c r="AO899" s="58"/>
      <c r="AP899" s="59"/>
      <c r="AQ899" s="59"/>
      <c r="AR899" s="59"/>
      <c r="AS899" s="46"/>
      <c r="AT899" s="58"/>
      <c r="AU899" s="58"/>
      <c r="AV899" s="58"/>
      <c r="AW899" s="58"/>
      <c r="AY899" s="51"/>
      <c r="AZ899" s="51"/>
      <c r="BA899" s="51"/>
      <c r="BB899" s="199"/>
      <c r="BC899" s="199"/>
    </row>
    <row r="900" spans="1:55" ht="65.099999999999994" hidden="1" customHeight="1">
      <c r="A900" s="33">
        <v>883</v>
      </c>
      <c r="B900" s="42"/>
      <c r="C900" s="42"/>
      <c r="D900" s="42"/>
      <c r="E900" s="42"/>
      <c r="F900" s="42"/>
      <c r="G900" s="42"/>
      <c r="H900" s="42"/>
      <c r="I900" s="167"/>
      <c r="J900" s="42"/>
      <c r="K900" s="35"/>
      <c r="L900" s="35"/>
      <c r="M900" s="35"/>
      <c r="N900" s="35"/>
      <c r="O900" s="35"/>
      <c r="P900" s="35"/>
      <c r="Q900" s="35"/>
      <c r="R900" s="43"/>
      <c r="S900" s="43"/>
      <c r="T900" s="42"/>
      <c r="U900" s="42"/>
      <c r="V900" s="36"/>
      <c r="W900" s="36"/>
      <c r="X900" s="49"/>
      <c r="Y900" s="32"/>
      <c r="Z900" s="32"/>
      <c r="AA900" s="35"/>
      <c r="AB900" s="38"/>
      <c r="AC900" s="35"/>
      <c r="AD900" s="35"/>
      <c r="AE900" s="35"/>
      <c r="AF900" s="35"/>
      <c r="AG900" s="50"/>
      <c r="AH900" s="50"/>
      <c r="AI900" s="50"/>
      <c r="AJ900" s="50"/>
      <c r="AK900" s="50"/>
      <c r="AL900" s="79"/>
      <c r="AM900" s="80"/>
      <c r="AN900" s="55"/>
      <c r="AO900" s="58"/>
      <c r="AP900" s="59"/>
      <c r="AQ900" s="59"/>
      <c r="AR900" s="59"/>
      <c r="AS900" s="46"/>
      <c r="AT900" s="58"/>
      <c r="AU900" s="58"/>
      <c r="AV900" s="58"/>
      <c r="AW900" s="58"/>
      <c r="AY900" s="51"/>
      <c r="AZ900" s="51"/>
      <c r="BA900" s="51"/>
      <c r="BB900" s="199"/>
      <c r="BC900" s="199"/>
    </row>
    <row r="901" spans="1:55" ht="65.099999999999994" hidden="1" customHeight="1">
      <c r="A901" s="33">
        <v>884</v>
      </c>
      <c r="B901" s="42"/>
      <c r="C901" s="42"/>
      <c r="D901" s="42"/>
      <c r="E901" s="42"/>
      <c r="F901" s="42"/>
      <c r="G901" s="42"/>
      <c r="H901" s="42"/>
      <c r="I901" s="167"/>
      <c r="J901" s="42"/>
      <c r="K901" s="35"/>
      <c r="L901" s="35"/>
      <c r="M901" s="35"/>
      <c r="N901" s="35"/>
      <c r="O901" s="35"/>
      <c r="P901" s="35"/>
      <c r="Q901" s="35"/>
      <c r="R901" s="43"/>
      <c r="S901" s="43"/>
      <c r="T901" s="42"/>
      <c r="U901" s="42"/>
      <c r="V901" s="36"/>
      <c r="W901" s="36"/>
      <c r="X901" s="49"/>
      <c r="Y901" s="32"/>
      <c r="Z901" s="32"/>
      <c r="AA901" s="35"/>
      <c r="AB901" s="38"/>
      <c r="AC901" s="35"/>
      <c r="AD901" s="35"/>
      <c r="AE901" s="35"/>
      <c r="AF901" s="35"/>
      <c r="AG901" s="50"/>
      <c r="AH901" s="50"/>
      <c r="AI901" s="50"/>
      <c r="AJ901" s="50"/>
      <c r="AK901" s="50"/>
      <c r="AL901" s="79"/>
      <c r="AM901" s="80"/>
      <c r="AN901" s="55"/>
      <c r="AO901" s="58"/>
      <c r="AP901" s="59"/>
      <c r="AQ901" s="59"/>
      <c r="AR901" s="59"/>
      <c r="AS901" s="46"/>
      <c r="AT901" s="58"/>
      <c r="AU901" s="58"/>
      <c r="AV901" s="58"/>
      <c r="AW901" s="58"/>
      <c r="AY901" s="51"/>
      <c r="AZ901" s="51"/>
      <c r="BA901" s="51"/>
      <c r="BB901" s="199"/>
      <c r="BC901" s="199"/>
    </row>
    <row r="902" spans="1:55" ht="65.099999999999994" hidden="1" customHeight="1">
      <c r="A902" s="33">
        <v>885</v>
      </c>
      <c r="B902" s="42"/>
      <c r="C902" s="42"/>
      <c r="D902" s="42"/>
      <c r="E902" s="42"/>
      <c r="F902" s="42"/>
      <c r="G902" s="42"/>
      <c r="H902" s="42"/>
      <c r="I902" s="167"/>
      <c r="J902" s="42"/>
      <c r="K902" s="35"/>
      <c r="L902" s="35"/>
      <c r="M902" s="35"/>
      <c r="N902" s="35"/>
      <c r="O902" s="35"/>
      <c r="P902" s="35"/>
      <c r="Q902" s="35"/>
      <c r="R902" s="43"/>
      <c r="S902" s="43"/>
      <c r="T902" s="42"/>
      <c r="U902" s="42"/>
      <c r="V902" s="36"/>
      <c r="W902" s="36"/>
      <c r="X902" s="49"/>
      <c r="Y902" s="32"/>
      <c r="Z902" s="32"/>
      <c r="AA902" s="35"/>
      <c r="AB902" s="38"/>
      <c r="AC902" s="35"/>
      <c r="AD902" s="35"/>
      <c r="AE902" s="35"/>
      <c r="AF902" s="35"/>
      <c r="AG902" s="50"/>
      <c r="AH902" s="50"/>
      <c r="AI902" s="50"/>
      <c r="AJ902" s="50"/>
      <c r="AK902" s="50"/>
      <c r="AL902" s="79"/>
      <c r="AM902" s="80"/>
      <c r="AN902" s="55"/>
      <c r="AO902" s="58"/>
      <c r="AP902" s="59"/>
      <c r="AQ902" s="59"/>
      <c r="AR902" s="59"/>
      <c r="AS902" s="46"/>
      <c r="AT902" s="58"/>
      <c r="AU902" s="58"/>
      <c r="AV902" s="58"/>
      <c r="AW902" s="58"/>
      <c r="AY902" s="51"/>
      <c r="AZ902" s="51"/>
      <c r="BA902" s="51"/>
      <c r="BB902" s="199"/>
      <c r="BC902" s="199"/>
    </row>
    <row r="903" spans="1:55" ht="65.099999999999994" hidden="1" customHeight="1">
      <c r="A903" s="33">
        <v>886</v>
      </c>
      <c r="B903" s="42"/>
      <c r="C903" s="42"/>
      <c r="D903" s="42"/>
      <c r="E903" s="42"/>
      <c r="F903" s="42"/>
      <c r="G903" s="42"/>
      <c r="H903" s="42"/>
      <c r="I903" s="167"/>
      <c r="J903" s="42"/>
      <c r="K903" s="35"/>
      <c r="L903" s="35"/>
      <c r="M903" s="35"/>
      <c r="N903" s="35"/>
      <c r="O903" s="35"/>
      <c r="P903" s="35"/>
      <c r="Q903" s="35"/>
      <c r="R903" s="43"/>
      <c r="S903" s="43"/>
      <c r="T903" s="42"/>
      <c r="U903" s="42"/>
      <c r="V903" s="36"/>
      <c r="W903" s="36"/>
      <c r="X903" s="49"/>
      <c r="Y903" s="32"/>
      <c r="Z903" s="32"/>
      <c r="AA903" s="35"/>
      <c r="AB903" s="38"/>
      <c r="AC903" s="35"/>
      <c r="AD903" s="35"/>
      <c r="AE903" s="35"/>
      <c r="AF903" s="35"/>
      <c r="AG903" s="50"/>
      <c r="AH903" s="50"/>
      <c r="AI903" s="50"/>
      <c r="AJ903" s="50"/>
      <c r="AK903" s="50"/>
      <c r="AL903" s="79"/>
      <c r="AM903" s="80"/>
      <c r="AN903" s="55"/>
      <c r="AO903" s="58"/>
      <c r="AP903" s="59"/>
      <c r="AQ903" s="59"/>
      <c r="AR903" s="59"/>
      <c r="AS903" s="46"/>
      <c r="AT903" s="58"/>
      <c r="AU903" s="58"/>
      <c r="AV903" s="58"/>
      <c r="AW903" s="58"/>
      <c r="AY903" s="51"/>
      <c r="AZ903" s="51"/>
      <c r="BA903" s="51"/>
      <c r="BB903" s="199"/>
      <c r="BC903" s="199"/>
    </row>
    <row r="904" spans="1:55" ht="65.099999999999994" hidden="1" customHeight="1">
      <c r="A904" s="33">
        <v>887</v>
      </c>
      <c r="B904" s="42"/>
      <c r="C904" s="42"/>
      <c r="D904" s="42"/>
      <c r="E904" s="42"/>
      <c r="F904" s="42"/>
      <c r="G904" s="42"/>
      <c r="H904" s="42"/>
      <c r="I904" s="167"/>
      <c r="J904" s="42"/>
      <c r="K904" s="35"/>
      <c r="L904" s="35"/>
      <c r="M904" s="35"/>
      <c r="N904" s="35"/>
      <c r="O904" s="35"/>
      <c r="P904" s="35"/>
      <c r="Q904" s="35"/>
      <c r="R904" s="43"/>
      <c r="S904" s="43"/>
      <c r="T904" s="42"/>
      <c r="U904" s="42"/>
      <c r="V904" s="36"/>
      <c r="W904" s="36"/>
      <c r="X904" s="49"/>
      <c r="Y904" s="32"/>
      <c r="Z904" s="32"/>
      <c r="AA904" s="35"/>
      <c r="AB904" s="38"/>
      <c r="AC904" s="35"/>
      <c r="AD904" s="35"/>
      <c r="AE904" s="35"/>
      <c r="AF904" s="35"/>
      <c r="AG904" s="50"/>
      <c r="AH904" s="50"/>
      <c r="AI904" s="50"/>
      <c r="AJ904" s="50"/>
      <c r="AK904" s="50"/>
      <c r="AL904" s="79"/>
      <c r="AM904" s="80"/>
      <c r="AN904" s="55"/>
      <c r="AO904" s="58"/>
      <c r="AP904" s="59"/>
      <c r="AQ904" s="59"/>
      <c r="AR904" s="59"/>
      <c r="AS904" s="46"/>
      <c r="AT904" s="58"/>
      <c r="AU904" s="58"/>
      <c r="AV904" s="58"/>
      <c r="AW904" s="58"/>
      <c r="AY904" s="51"/>
      <c r="AZ904" s="51"/>
      <c r="BA904" s="51"/>
      <c r="BB904" s="199"/>
      <c r="BC904" s="199"/>
    </row>
    <row r="905" spans="1:55" ht="65.099999999999994" hidden="1" customHeight="1">
      <c r="A905" s="33">
        <v>888</v>
      </c>
      <c r="B905" s="42"/>
      <c r="C905" s="42"/>
      <c r="D905" s="42"/>
      <c r="E905" s="42"/>
      <c r="F905" s="42"/>
      <c r="G905" s="42"/>
      <c r="H905" s="42"/>
      <c r="I905" s="167"/>
      <c r="J905" s="42"/>
      <c r="K905" s="35"/>
      <c r="L905" s="35"/>
      <c r="M905" s="35"/>
      <c r="N905" s="35"/>
      <c r="O905" s="35"/>
      <c r="P905" s="35"/>
      <c r="Q905" s="35"/>
      <c r="R905" s="43"/>
      <c r="S905" s="43"/>
      <c r="T905" s="42"/>
      <c r="U905" s="42"/>
      <c r="V905" s="36"/>
      <c r="W905" s="36"/>
      <c r="X905" s="49"/>
      <c r="Y905" s="32"/>
      <c r="Z905" s="32"/>
      <c r="AA905" s="35"/>
      <c r="AB905" s="38"/>
      <c r="AC905" s="35"/>
      <c r="AD905" s="35"/>
      <c r="AE905" s="35"/>
      <c r="AF905" s="35"/>
      <c r="AG905" s="50"/>
      <c r="AH905" s="50"/>
      <c r="AI905" s="50"/>
      <c r="AJ905" s="50"/>
      <c r="AK905" s="50"/>
      <c r="AL905" s="79"/>
      <c r="AM905" s="80"/>
      <c r="AN905" s="55"/>
      <c r="AO905" s="58"/>
      <c r="AP905" s="59"/>
      <c r="AQ905" s="59"/>
      <c r="AR905" s="59"/>
      <c r="AS905" s="46"/>
      <c r="AT905" s="58"/>
      <c r="AU905" s="58"/>
      <c r="AV905" s="58"/>
      <c r="AW905" s="58"/>
      <c r="AY905" s="51"/>
      <c r="AZ905" s="51"/>
      <c r="BA905" s="51"/>
      <c r="BB905" s="199"/>
      <c r="BC905" s="199"/>
    </row>
    <row r="906" spans="1:55" ht="65.099999999999994" hidden="1" customHeight="1">
      <c r="A906" s="33">
        <v>889</v>
      </c>
      <c r="B906" s="42"/>
      <c r="C906" s="42"/>
      <c r="D906" s="42"/>
      <c r="E906" s="42"/>
      <c r="F906" s="42"/>
      <c r="G906" s="42"/>
      <c r="H906" s="42"/>
      <c r="I906" s="167"/>
      <c r="J906" s="42"/>
      <c r="K906" s="35"/>
      <c r="L906" s="35"/>
      <c r="M906" s="35"/>
      <c r="N906" s="35"/>
      <c r="O906" s="35"/>
      <c r="P906" s="35"/>
      <c r="Q906" s="35"/>
      <c r="R906" s="43"/>
      <c r="S906" s="43"/>
      <c r="T906" s="42"/>
      <c r="U906" s="42"/>
      <c r="V906" s="36"/>
      <c r="W906" s="36"/>
      <c r="X906" s="49"/>
      <c r="Y906" s="32"/>
      <c r="Z906" s="32"/>
      <c r="AA906" s="35"/>
      <c r="AB906" s="38"/>
      <c r="AC906" s="35"/>
      <c r="AD906" s="35"/>
      <c r="AE906" s="35"/>
      <c r="AF906" s="35"/>
      <c r="AG906" s="50"/>
      <c r="AH906" s="50"/>
      <c r="AI906" s="50"/>
      <c r="AJ906" s="50"/>
      <c r="AK906" s="50"/>
      <c r="AL906" s="79"/>
      <c r="AM906" s="80"/>
      <c r="AN906" s="55"/>
      <c r="AO906" s="58"/>
      <c r="AP906" s="59"/>
      <c r="AQ906" s="59"/>
      <c r="AR906" s="59"/>
      <c r="AS906" s="46"/>
      <c r="AT906" s="58"/>
      <c r="AU906" s="58"/>
      <c r="AV906" s="58"/>
      <c r="AW906" s="58"/>
      <c r="AY906" s="51"/>
      <c r="AZ906" s="51"/>
      <c r="BA906" s="51"/>
      <c r="BB906" s="199"/>
      <c r="BC906" s="199"/>
    </row>
    <row r="907" spans="1:55" ht="65.099999999999994" hidden="1" customHeight="1">
      <c r="A907" s="33">
        <v>890</v>
      </c>
      <c r="B907" s="42"/>
      <c r="C907" s="42"/>
      <c r="D907" s="42"/>
      <c r="E907" s="42"/>
      <c r="F907" s="42"/>
      <c r="G907" s="42"/>
      <c r="H907" s="42"/>
      <c r="I907" s="167"/>
      <c r="J907" s="42"/>
      <c r="K907" s="35"/>
      <c r="L907" s="35"/>
      <c r="M907" s="35"/>
      <c r="N907" s="35"/>
      <c r="O907" s="35"/>
      <c r="P907" s="35"/>
      <c r="Q907" s="35"/>
      <c r="R907" s="43"/>
      <c r="S907" s="43"/>
      <c r="T907" s="42"/>
      <c r="U907" s="42"/>
      <c r="V907" s="36"/>
      <c r="W907" s="36"/>
      <c r="X907" s="49"/>
      <c r="Y907" s="32"/>
      <c r="Z907" s="32"/>
      <c r="AA907" s="35"/>
      <c r="AB907" s="38"/>
      <c r="AC907" s="35"/>
      <c r="AD907" s="35"/>
      <c r="AE907" s="35"/>
      <c r="AF907" s="35"/>
      <c r="AG907" s="50"/>
      <c r="AH907" s="50"/>
      <c r="AI907" s="50"/>
      <c r="AJ907" s="50"/>
      <c r="AK907" s="50"/>
      <c r="AL907" s="79"/>
      <c r="AM907" s="80"/>
      <c r="AN907" s="55"/>
      <c r="AO907" s="58"/>
      <c r="AP907" s="59"/>
      <c r="AQ907" s="59"/>
      <c r="AR907" s="59"/>
      <c r="AS907" s="46"/>
      <c r="AT907" s="58"/>
      <c r="AU907" s="58"/>
      <c r="AV907" s="58"/>
      <c r="AW907" s="58"/>
      <c r="AY907" s="51"/>
      <c r="AZ907" s="51"/>
      <c r="BA907" s="51"/>
      <c r="BB907" s="199"/>
      <c r="BC907" s="199"/>
    </row>
    <row r="908" spans="1:55" ht="65.099999999999994" hidden="1" customHeight="1">
      <c r="A908" s="33">
        <v>891</v>
      </c>
      <c r="B908" s="42"/>
      <c r="C908" s="42"/>
      <c r="D908" s="42"/>
      <c r="E908" s="42"/>
      <c r="F908" s="42"/>
      <c r="G908" s="42"/>
      <c r="H908" s="42"/>
      <c r="I908" s="167"/>
      <c r="J908" s="42"/>
      <c r="K908" s="35"/>
      <c r="L908" s="35"/>
      <c r="M908" s="35"/>
      <c r="N908" s="35"/>
      <c r="O908" s="35"/>
      <c r="P908" s="35"/>
      <c r="Q908" s="35"/>
      <c r="R908" s="43"/>
      <c r="S908" s="43"/>
      <c r="T908" s="42"/>
      <c r="U908" s="42"/>
      <c r="V908" s="36"/>
      <c r="W908" s="36"/>
      <c r="X908" s="49"/>
      <c r="Y908" s="32"/>
      <c r="Z908" s="32"/>
      <c r="AA908" s="35"/>
      <c r="AB908" s="38"/>
      <c r="AC908" s="35"/>
      <c r="AD908" s="35"/>
      <c r="AE908" s="35"/>
      <c r="AF908" s="35"/>
      <c r="AG908" s="50"/>
      <c r="AH908" s="50"/>
      <c r="AI908" s="50"/>
      <c r="AJ908" s="50"/>
      <c r="AK908" s="50"/>
      <c r="AL908" s="79"/>
      <c r="AM908" s="80"/>
      <c r="AN908" s="55"/>
      <c r="AO908" s="58"/>
      <c r="AP908" s="59"/>
      <c r="AQ908" s="59"/>
      <c r="AR908" s="59"/>
      <c r="AS908" s="46"/>
      <c r="AT908" s="58"/>
      <c r="AU908" s="58"/>
      <c r="AV908" s="58"/>
      <c r="AW908" s="58"/>
      <c r="AY908" s="51"/>
      <c r="AZ908" s="51"/>
      <c r="BA908" s="51"/>
      <c r="BB908" s="199"/>
      <c r="BC908" s="199"/>
    </row>
    <row r="909" spans="1:55" ht="65.099999999999994" hidden="1" customHeight="1">
      <c r="A909" s="33">
        <v>892</v>
      </c>
      <c r="B909" s="42"/>
      <c r="C909" s="42"/>
      <c r="D909" s="42"/>
      <c r="E909" s="42"/>
      <c r="F909" s="42"/>
      <c r="G909" s="42"/>
      <c r="H909" s="42"/>
      <c r="I909" s="167"/>
      <c r="J909" s="42"/>
      <c r="K909" s="35"/>
      <c r="L909" s="35"/>
      <c r="M909" s="35"/>
      <c r="N909" s="35"/>
      <c r="O909" s="35"/>
      <c r="P909" s="35"/>
      <c r="Q909" s="35"/>
      <c r="R909" s="43"/>
      <c r="S909" s="43"/>
      <c r="T909" s="42"/>
      <c r="U909" s="42"/>
      <c r="V909" s="36"/>
      <c r="W909" s="36"/>
      <c r="X909" s="49"/>
      <c r="Y909" s="32"/>
      <c r="Z909" s="32"/>
      <c r="AA909" s="35"/>
      <c r="AB909" s="38"/>
      <c r="AC909" s="35"/>
      <c r="AD909" s="35"/>
      <c r="AE909" s="35"/>
      <c r="AF909" s="35"/>
      <c r="AG909" s="50"/>
      <c r="AH909" s="50"/>
      <c r="AI909" s="50"/>
      <c r="AJ909" s="50"/>
      <c r="AK909" s="50"/>
      <c r="AL909" s="79"/>
      <c r="AM909" s="80"/>
      <c r="AN909" s="55"/>
      <c r="AO909" s="58"/>
      <c r="AP909" s="59"/>
      <c r="AQ909" s="59"/>
      <c r="AR909" s="59"/>
      <c r="AS909" s="46"/>
      <c r="AT909" s="58"/>
      <c r="AU909" s="58"/>
      <c r="AV909" s="58"/>
      <c r="AW909" s="58"/>
      <c r="AY909" s="51"/>
      <c r="AZ909" s="51"/>
      <c r="BA909" s="51"/>
      <c r="BB909" s="199"/>
      <c r="BC909" s="199"/>
    </row>
    <row r="910" spans="1:55" ht="65.099999999999994" hidden="1" customHeight="1">
      <c r="A910" s="33">
        <v>893</v>
      </c>
      <c r="B910" s="42"/>
      <c r="C910" s="42"/>
      <c r="D910" s="42"/>
      <c r="E910" s="42"/>
      <c r="F910" s="42"/>
      <c r="G910" s="42"/>
      <c r="H910" s="42"/>
      <c r="I910" s="167"/>
      <c r="J910" s="42"/>
      <c r="K910" s="35"/>
      <c r="L910" s="35"/>
      <c r="M910" s="35"/>
      <c r="N910" s="35"/>
      <c r="O910" s="35"/>
      <c r="P910" s="35"/>
      <c r="Q910" s="35"/>
      <c r="R910" s="43"/>
      <c r="S910" s="43"/>
      <c r="T910" s="42"/>
      <c r="U910" s="42"/>
      <c r="V910" s="36"/>
      <c r="W910" s="36"/>
      <c r="X910" s="49"/>
      <c r="Y910" s="32"/>
      <c r="Z910" s="32"/>
      <c r="AA910" s="35"/>
      <c r="AB910" s="38"/>
      <c r="AC910" s="35"/>
      <c r="AD910" s="35"/>
      <c r="AE910" s="35"/>
      <c r="AF910" s="35"/>
      <c r="AG910" s="50"/>
      <c r="AH910" s="50"/>
      <c r="AI910" s="50"/>
      <c r="AJ910" s="50"/>
      <c r="AK910" s="50"/>
      <c r="AL910" s="79"/>
      <c r="AM910" s="80"/>
      <c r="AN910" s="55"/>
      <c r="AO910" s="58"/>
      <c r="AP910" s="59"/>
      <c r="AQ910" s="59"/>
      <c r="AR910" s="59"/>
      <c r="AS910" s="46"/>
      <c r="AT910" s="58"/>
      <c r="AU910" s="58"/>
      <c r="AV910" s="58"/>
      <c r="AW910" s="58"/>
      <c r="AY910" s="51"/>
      <c r="AZ910" s="51"/>
      <c r="BA910" s="51"/>
      <c r="BB910" s="199"/>
      <c r="BC910" s="199"/>
    </row>
    <row r="911" spans="1:55" ht="65.099999999999994" hidden="1" customHeight="1">
      <c r="A911" s="33">
        <v>894</v>
      </c>
      <c r="B911" s="42"/>
      <c r="C911" s="42"/>
      <c r="D911" s="42"/>
      <c r="E911" s="42"/>
      <c r="F911" s="42"/>
      <c r="G911" s="42"/>
      <c r="H911" s="42"/>
      <c r="I911" s="167"/>
      <c r="J911" s="42"/>
      <c r="K911" s="35"/>
      <c r="L911" s="35"/>
      <c r="M911" s="35"/>
      <c r="N911" s="35"/>
      <c r="O911" s="35"/>
      <c r="P911" s="35"/>
      <c r="Q911" s="35"/>
      <c r="R911" s="43"/>
      <c r="S911" s="43"/>
      <c r="T911" s="42"/>
      <c r="U911" s="42"/>
      <c r="V911" s="36"/>
      <c r="W911" s="36"/>
      <c r="X911" s="49"/>
      <c r="Y911" s="32"/>
      <c r="Z911" s="32"/>
      <c r="AA911" s="35"/>
      <c r="AB911" s="38"/>
      <c r="AC911" s="35"/>
      <c r="AD911" s="35"/>
      <c r="AE911" s="35"/>
      <c r="AF911" s="35"/>
      <c r="AG911" s="50"/>
      <c r="AH911" s="50"/>
      <c r="AI911" s="50"/>
      <c r="AJ911" s="50"/>
      <c r="AK911" s="50"/>
      <c r="AL911" s="79"/>
      <c r="AM911" s="80"/>
      <c r="AN911" s="55"/>
      <c r="AO911" s="58"/>
      <c r="AP911" s="59"/>
      <c r="AQ911" s="59"/>
      <c r="AR911" s="59"/>
      <c r="AS911" s="46"/>
      <c r="AT911" s="58"/>
      <c r="AU911" s="58"/>
      <c r="AV911" s="58"/>
      <c r="AW911" s="58"/>
      <c r="AY911" s="51"/>
      <c r="AZ911" s="51"/>
      <c r="BA911" s="51"/>
      <c r="BB911" s="199"/>
      <c r="BC911" s="199"/>
    </row>
    <row r="912" spans="1:55" ht="65.099999999999994" hidden="1" customHeight="1">
      <c r="A912" s="33">
        <v>895</v>
      </c>
      <c r="B912" s="42"/>
      <c r="C912" s="42"/>
      <c r="D912" s="42"/>
      <c r="E912" s="42"/>
      <c r="F912" s="42"/>
      <c r="G912" s="42"/>
      <c r="H912" s="42"/>
      <c r="I912" s="167"/>
      <c r="J912" s="42"/>
      <c r="K912" s="35"/>
      <c r="L912" s="35"/>
      <c r="M912" s="35"/>
      <c r="N912" s="35"/>
      <c r="O912" s="35"/>
      <c r="P912" s="35"/>
      <c r="Q912" s="35"/>
      <c r="R912" s="43"/>
      <c r="S912" s="43"/>
      <c r="T912" s="42"/>
      <c r="U912" s="42"/>
      <c r="V912" s="36"/>
      <c r="W912" s="36"/>
      <c r="X912" s="49"/>
      <c r="Y912" s="32"/>
      <c r="Z912" s="32"/>
      <c r="AA912" s="35"/>
      <c r="AB912" s="38"/>
      <c r="AC912" s="35"/>
      <c r="AD912" s="35"/>
      <c r="AE912" s="35"/>
      <c r="AF912" s="35"/>
      <c r="AG912" s="50"/>
      <c r="AH912" s="50"/>
      <c r="AI912" s="50"/>
      <c r="AJ912" s="50"/>
      <c r="AK912" s="50"/>
      <c r="AL912" s="79"/>
      <c r="AM912" s="80"/>
      <c r="AN912" s="55"/>
      <c r="AO912" s="58"/>
      <c r="AP912" s="59"/>
      <c r="AQ912" s="59"/>
      <c r="AR912" s="59"/>
      <c r="AS912" s="46"/>
      <c r="AT912" s="58"/>
      <c r="AU912" s="58"/>
      <c r="AV912" s="58"/>
      <c r="AW912" s="58"/>
      <c r="AY912" s="51"/>
      <c r="AZ912" s="51"/>
      <c r="BA912" s="51"/>
      <c r="BB912" s="199"/>
      <c r="BC912" s="199"/>
    </row>
    <row r="913" spans="1:55" ht="65.099999999999994" hidden="1" customHeight="1">
      <c r="A913" s="33">
        <v>896</v>
      </c>
      <c r="B913" s="42"/>
      <c r="C913" s="42"/>
      <c r="D913" s="42"/>
      <c r="E913" s="42"/>
      <c r="F913" s="42"/>
      <c r="G913" s="42"/>
      <c r="H913" s="42"/>
      <c r="I913" s="167"/>
      <c r="J913" s="42"/>
      <c r="K913" s="35"/>
      <c r="L913" s="35"/>
      <c r="M913" s="35"/>
      <c r="N913" s="35"/>
      <c r="O913" s="35"/>
      <c r="P913" s="35"/>
      <c r="Q913" s="35"/>
      <c r="R913" s="43"/>
      <c r="S913" s="43"/>
      <c r="T913" s="42"/>
      <c r="U913" s="42"/>
      <c r="V913" s="36"/>
      <c r="W913" s="36"/>
      <c r="X913" s="49"/>
      <c r="Y913" s="32"/>
      <c r="Z913" s="32"/>
      <c r="AA913" s="35"/>
      <c r="AB913" s="38"/>
      <c r="AC913" s="35"/>
      <c r="AD913" s="35"/>
      <c r="AE913" s="35"/>
      <c r="AF913" s="35"/>
      <c r="AG913" s="50"/>
      <c r="AH913" s="50"/>
      <c r="AI913" s="50"/>
      <c r="AJ913" s="50"/>
      <c r="AK913" s="50"/>
      <c r="AL913" s="79"/>
      <c r="AM913" s="80"/>
      <c r="AN913" s="55"/>
      <c r="AO913" s="58"/>
      <c r="AP913" s="59"/>
      <c r="AQ913" s="59"/>
      <c r="AR913" s="59"/>
      <c r="AS913" s="46"/>
      <c r="AT913" s="58"/>
      <c r="AU913" s="58"/>
      <c r="AV913" s="58"/>
      <c r="AW913" s="58"/>
      <c r="AY913" s="51"/>
      <c r="AZ913" s="51"/>
      <c r="BA913" s="51"/>
      <c r="BB913" s="199"/>
      <c r="BC913" s="199"/>
    </row>
    <row r="914" spans="1:55" ht="65.099999999999994" hidden="1" customHeight="1">
      <c r="A914" s="33">
        <v>897</v>
      </c>
      <c r="B914" s="42"/>
      <c r="C914" s="42"/>
      <c r="D914" s="42"/>
      <c r="E914" s="42"/>
      <c r="F914" s="42"/>
      <c r="G914" s="42"/>
      <c r="H914" s="42"/>
      <c r="I914" s="167"/>
      <c r="J914" s="42"/>
      <c r="K914" s="35"/>
      <c r="L914" s="35"/>
      <c r="M914" s="35"/>
      <c r="N914" s="35"/>
      <c r="O914" s="35"/>
      <c r="P914" s="35"/>
      <c r="Q914" s="35"/>
      <c r="R914" s="43"/>
      <c r="S914" s="43"/>
      <c r="T914" s="42"/>
      <c r="U914" s="42"/>
      <c r="V914" s="36"/>
      <c r="W914" s="36"/>
      <c r="X914" s="49"/>
      <c r="Y914" s="32"/>
      <c r="Z914" s="32"/>
      <c r="AA914" s="35"/>
      <c r="AB914" s="38"/>
      <c r="AC914" s="35"/>
      <c r="AD914" s="35"/>
      <c r="AE914" s="35"/>
      <c r="AF914" s="35"/>
      <c r="AG914" s="50"/>
      <c r="AH914" s="50"/>
      <c r="AI914" s="50"/>
      <c r="AJ914" s="50"/>
      <c r="AK914" s="50"/>
      <c r="AL914" s="79"/>
      <c r="AM914" s="80"/>
      <c r="AN914" s="55"/>
      <c r="AO914" s="58"/>
      <c r="AP914" s="59"/>
      <c r="AQ914" s="59"/>
      <c r="AR914" s="59"/>
      <c r="AS914" s="46"/>
      <c r="AT914" s="58"/>
      <c r="AU914" s="58"/>
      <c r="AV914" s="58"/>
      <c r="AW914" s="58"/>
      <c r="AY914" s="51"/>
      <c r="AZ914" s="51"/>
      <c r="BA914" s="51"/>
      <c r="BB914" s="199"/>
      <c r="BC914" s="199"/>
    </row>
    <row r="915" spans="1:55" ht="65.099999999999994" hidden="1" customHeight="1">
      <c r="A915" s="33">
        <v>898</v>
      </c>
      <c r="B915" s="42"/>
      <c r="C915" s="42"/>
      <c r="D915" s="42"/>
      <c r="E915" s="42"/>
      <c r="F915" s="42"/>
      <c r="G915" s="42"/>
      <c r="H915" s="42"/>
      <c r="I915" s="167"/>
      <c r="J915" s="42"/>
      <c r="K915" s="35"/>
      <c r="L915" s="35"/>
      <c r="M915" s="35"/>
      <c r="N915" s="35"/>
      <c r="O915" s="35"/>
      <c r="P915" s="35"/>
      <c r="Q915" s="35"/>
      <c r="R915" s="43"/>
      <c r="S915" s="43"/>
      <c r="T915" s="42"/>
      <c r="U915" s="42"/>
      <c r="V915" s="36"/>
      <c r="W915" s="36"/>
      <c r="X915" s="49"/>
      <c r="Y915" s="32"/>
      <c r="Z915" s="32"/>
      <c r="AA915" s="35"/>
      <c r="AB915" s="38"/>
      <c r="AC915" s="35"/>
      <c r="AD915" s="35"/>
      <c r="AE915" s="35"/>
      <c r="AF915" s="35"/>
      <c r="AG915" s="50"/>
      <c r="AH915" s="50"/>
      <c r="AI915" s="50"/>
      <c r="AJ915" s="50"/>
      <c r="AK915" s="50"/>
      <c r="AL915" s="79"/>
      <c r="AM915" s="80"/>
      <c r="AN915" s="55"/>
      <c r="AO915" s="58"/>
      <c r="AP915" s="59"/>
      <c r="AQ915" s="59"/>
      <c r="AR915" s="59"/>
      <c r="AS915" s="46"/>
      <c r="AT915" s="58"/>
      <c r="AU915" s="58"/>
      <c r="AV915" s="58"/>
      <c r="AW915" s="58"/>
      <c r="AY915" s="51"/>
      <c r="AZ915" s="51"/>
      <c r="BA915" s="51"/>
      <c r="BB915" s="199"/>
      <c r="BC915" s="199"/>
    </row>
    <row r="916" spans="1:55" ht="65.099999999999994" hidden="1" customHeight="1">
      <c r="A916" s="33">
        <v>899</v>
      </c>
      <c r="B916" s="42"/>
      <c r="C916" s="42"/>
      <c r="D916" s="42"/>
      <c r="E916" s="42"/>
      <c r="F916" s="42"/>
      <c r="G916" s="42"/>
      <c r="H916" s="42"/>
      <c r="I916" s="167"/>
      <c r="J916" s="42"/>
      <c r="K916" s="35"/>
      <c r="L916" s="35"/>
      <c r="M916" s="35"/>
      <c r="N916" s="35"/>
      <c r="O916" s="35"/>
      <c r="P916" s="35"/>
      <c r="Q916" s="35"/>
      <c r="R916" s="43"/>
      <c r="S916" s="43"/>
      <c r="T916" s="42"/>
      <c r="U916" s="42"/>
      <c r="V916" s="36"/>
      <c r="W916" s="36"/>
      <c r="X916" s="49"/>
      <c r="Y916" s="32"/>
      <c r="Z916" s="32"/>
      <c r="AA916" s="35"/>
      <c r="AB916" s="38"/>
      <c r="AC916" s="35"/>
      <c r="AD916" s="35"/>
      <c r="AE916" s="35"/>
      <c r="AF916" s="35"/>
      <c r="AG916" s="50"/>
      <c r="AH916" s="50"/>
      <c r="AI916" s="50"/>
      <c r="AJ916" s="50"/>
      <c r="AK916" s="50"/>
      <c r="AL916" s="79"/>
      <c r="AM916" s="80"/>
      <c r="AN916" s="55"/>
      <c r="AO916" s="58"/>
      <c r="AP916" s="59"/>
      <c r="AQ916" s="59"/>
      <c r="AR916" s="59"/>
      <c r="AS916" s="46"/>
      <c r="AT916" s="58"/>
      <c r="AU916" s="58"/>
      <c r="AV916" s="58"/>
      <c r="AW916" s="58"/>
      <c r="AY916" s="51"/>
      <c r="AZ916" s="51"/>
      <c r="BA916" s="51"/>
      <c r="BB916" s="199"/>
      <c r="BC916" s="199"/>
    </row>
    <row r="917" spans="1:55" ht="65.099999999999994" hidden="1" customHeight="1">
      <c r="A917" s="33">
        <v>900</v>
      </c>
      <c r="B917" s="42"/>
      <c r="C917" s="42"/>
      <c r="D917" s="42"/>
      <c r="E917" s="42"/>
      <c r="F917" s="42"/>
      <c r="G917" s="42"/>
      <c r="H917" s="42"/>
      <c r="I917" s="167"/>
      <c r="J917" s="42"/>
      <c r="K917" s="35"/>
      <c r="L917" s="35"/>
      <c r="M917" s="35"/>
      <c r="N917" s="35"/>
      <c r="O917" s="35"/>
      <c r="P917" s="35"/>
      <c r="Q917" s="35"/>
      <c r="R917" s="43"/>
      <c r="S917" s="43"/>
      <c r="T917" s="42"/>
      <c r="U917" s="42"/>
      <c r="V917" s="36"/>
      <c r="W917" s="36"/>
      <c r="X917" s="49"/>
      <c r="Y917" s="32"/>
      <c r="Z917" s="32"/>
      <c r="AA917" s="35"/>
      <c r="AB917" s="38"/>
      <c r="AC917" s="35"/>
      <c r="AD917" s="35"/>
      <c r="AE917" s="35"/>
      <c r="AF917" s="35"/>
      <c r="AG917" s="50"/>
      <c r="AH917" s="50"/>
      <c r="AI917" s="50"/>
      <c r="AJ917" s="50"/>
      <c r="AK917" s="50"/>
      <c r="AL917" s="79"/>
      <c r="AM917" s="80"/>
      <c r="AN917" s="55"/>
      <c r="AO917" s="58"/>
      <c r="AP917" s="59"/>
      <c r="AQ917" s="59"/>
      <c r="AR917" s="59"/>
      <c r="AS917" s="46"/>
      <c r="AT917" s="58"/>
      <c r="AU917" s="58"/>
      <c r="AV917" s="58"/>
      <c r="AW917" s="58"/>
      <c r="AY917" s="51"/>
      <c r="AZ917" s="51"/>
      <c r="BA917" s="51"/>
      <c r="BB917" s="199"/>
      <c r="BC917" s="199"/>
    </row>
    <row r="918" spans="1:55" ht="65.099999999999994" hidden="1" customHeight="1">
      <c r="A918" s="33">
        <v>901</v>
      </c>
      <c r="B918" s="42"/>
      <c r="C918" s="42"/>
      <c r="D918" s="42"/>
      <c r="E918" s="42"/>
      <c r="F918" s="42"/>
      <c r="G918" s="42"/>
      <c r="H918" s="42"/>
      <c r="I918" s="167"/>
      <c r="J918" s="42"/>
      <c r="K918" s="35"/>
      <c r="L918" s="35"/>
      <c r="M918" s="35"/>
      <c r="N918" s="35"/>
      <c r="O918" s="35"/>
      <c r="P918" s="35"/>
      <c r="Q918" s="35"/>
      <c r="R918" s="43"/>
      <c r="S918" s="43"/>
      <c r="T918" s="42"/>
      <c r="U918" s="42"/>
      <c r="V918" s="36"/>
      <c r="W918" s="36"/>
      <c r="X918" s="49"/>
      <c r="Y918" s="32"/>
      <c r="Z918" s="32"/>
      <c r="AA918" s="35"/>
      <c r="AB918" s="38"/>
      <c r="AC918" s="35"/>
      <c r="AD918" s="35"/>
      <c r="AE918" s="35"/>
      <c r="AF918" s="35"/>
      <c r="AG918" s="50"/>
      <c r="AH918" s="50"/>
      <c r="AI918" s="50"/>
      <c r="AJ918" s="50"/>
      <c r="AK918" s="50"/>
      <c r="AL918" s="79"/>
      <c r="AM918" s="80"/>
      <c r="AN918" s="55"/>
      <c r="AO918" s="58"/>
      <c r="AP918" s="59"/>
      <c r="AQ918" s="59"/>
      <c r="AR918" s="59"/>
      <c r="AS918" s="46"/>
      <c r="AT918" s="58"/>
      <c r="AU918" s="58"/>
      <c r="AV918" s="58"/>
      <c r="AW918" s="58"/>
      <c r="AY918" s="51"/>
      <c r="AZ918" s="51"/>
      <c r="BA918" s="51"/>
      <c r="BB918" s="199"/>
      <c r="BC918" s="199"/>
    </row>
    <row r="919" spans="1:55" ht="65.099999999999994" hidden="1" customHeight="1">
      <c r="A919" s="33">
        <v>902</v>
      </c>
      <c r="B919" s="42"/>
      <c r="C919" s="42"/>
      <c r="D919" s="42"/>
      <c r="E919" s="42"/>
      <c r="F919" s="42"/>
      <c r="G919" s="42"/>
      <c r="H919" s="42"/>
      <c r="I919" s="167"/>
      <c r="J919" s="42"/>
      <c r="K919" s="35"/>
      <c r="L919" s="35"/>
      <c r="M919" s="35"/>
      <c r="N919" s="35"/>
      <c r="O919" s="35"/>
      <c r="P919" s="35"/>
      <c r="Q919" s="35"/>
      <c r="R919" s="43"/>
      <c r="S919" s="43"/>
      <c r="T919" s="42"/>
      <c r="U919" s="42"/>
      <c r="V919" s="36"/>
      <c r="W919" s="36"/>
      <c r="X919" s="49"/>
      <c r="Y919" s="32"/>
      <c r="Z919" s="32"/>
      <c r="AA919" s="35"/>
      <c r="AB919" s="38"/>
      <c r="AC919" s="35"/>
      <c r="AD919" s="35"/>
      <c r="AE919" s="35"/>
      <c r="AF919" s="35"/>
      <c r="AG919" s="50"/>
      <c r="AH919" s="50"/>
      <c r="AI919" s="50"/>
      <c r="AJ919" s="50"/>
      <c r="AK919" s="50"/>
      <c r="AL919" s="79"/>
      <c r="AM919" s="80"/>
      <c r="AN919" s="55"/>
      <c r="AO919" s="58"/>
      <c r="AP919" s="59"/>
      <c r="AQ919" s="59"/>
      <c r="AR919" s="59"/>
      <c r="AS919" s="46"/>
      <c r="AT919" s="58"/>
      <c r="AU919" s="58"/>
      <c r="AV919" s="58"/>
      <c r="AW919" s="58"/>
      <c r="AY919" s="51"/>
      <c r="AZ919" s="51"/>
      <c r="BA919" s="51"/>
      <c r="BB919" s="199"/>
      <c r="BC919" s="199"/>
    </row>
    <row r="920" spans="1:55" ht="65.099999999999994" hidden="1" customHeight="1">
      <c r="A920" s="33">
        <v>903</v>
      </c>
      <c r="B920" s="42"/>
      <c r="C920" s="42"/>
      <c r="D920" s="42"/>
      <c r="E920" s="42"/>
      <c r="F920" s="42"/>
      <c r="G920" s="42"/>
      <c r="H920" s="42"/>
      <c r="I920" s="167"/>
      <c r="J920" s="42"/>
      <c r="K920" s="35"/>
      <c r="L920" s="35"/>
      <c r="M920" s="35"/>
      <c r="N920" s="35"/>
      <c r="O920" s="35"/>
      <c r="P920" s="35"/>
      <c r="Q920" s="35"/>
      <c r="R920" s="43"/>
      <c r="S920" s="43"/>
      <c r="T920" s="42"/>
      <c r="U920" s="42"/>
      <c r="V920" s="36"/>
      <c r="W920" s="36"/>
      <c r="X920" s="49"/>
      <c r="Y920" s="32"/>
      <c r="Z920" s="32"/>
      <c r="AA920" s="35"/>
      <c r="AB920" s="38"/>
      <c r="AC920" s="35"/>
      <c r="AD920" s="35"/>
      <c r="AE920" s="35"/>
      <c r="AF920" s="35"/>
      <c r="AG920" s="50"/>
      <c r="AH920" s="50"/>
      <c r="AI920" s="50"/>
      <c r="AJ920" s="50"/>
      <c r="AK920" s="50"/>
      <c r="AL920" s="79"/>
      <c r="AM920" s="80"/>
      <c r="AN920" s="55"/>
      <c r="AO920" s="58"/>
      <c r="AP920" s="59"/>
      <c r="AQ920" s="59"/>
      <c r="AR920" s="59"/>
      <c r="AS920" s="46"/>
      <c r="AT920" s="58"/>
      <c r="AU920" s="58"/>
      <c r="AV920" s="58"/>
      <c r="AW920" s="58"/>
      <c r="AY920" s="51"/>
      <c r="AZ920" s="51"/>
      <c r="BA920" s="51"/>
      <c r="BB920" s="199"/>
      <c r="BC920" s="199"/>
    </row>
    <row r="921" spans="1:55" ht="65.099999999999994" hidden="1" customHeight="1">
      <c r="A921" s="33">
        <v>904</v>
      </c>
      <c r="B921" s="42"/>
      <c r="C921" s="42"/>
      <c r="D921" s="42"/>
      <c r="E921" s="42"/>
      <c r="F921" s="42"/>
      <c r="G921" s="42"/>
      <c r="H921" s="42"/>
      <c r="I921" s="167"/>
      <c r="J921" s="42"/>
      <c r="K921" s="35"/>
      <c r="L921" s="35"/>
      <c r="M921" s="35"/>
      <c r="N921" s="35"/>
      <c r="O921" s="35"/>
      <c r="P921" s="35"/>
      <c r="Q921" s="35"/>
      <c r="R921" s="43"/>
      <c r="S921" s="43"/>
      <c r="T921" s="42"/>
      <c r="U921" s="42"/>
      <c r="V921" s="36"/>
      <c r="W921" s="36"/>
      <c r="X921" s="49"/>
      <c r="Y921" s="32"/>
      <c r="Z921" s="32"/>
      <c r="AA921" s="35"/>
      <c r="AB921" s="38"/>
      <c r="AC921" s="35"/>
      <c r="AD921" s="35"/>
      <c r="AE921" s="35"/>
      <c r="AF921" s="35"/>
      <c r="AG921" s="50"/>
      <c r="AH921" s="50"/>
      <c r="AI921" s="50"/>
      <c r="AJ921" s="50"/>
      <c r="AK921" s="50"/>
      <c r="AL921" s="79"/>
      <c r="AM921" s="80"/>
      <c r="AN921" s="55"/>
      <c r="AO921" s="58"/>
      <c r="AP921" s="59"/>
      <c r="AQ921" s="59"/>
      <c r="AR921" s="59"/>
      <c r="AS921" s="46"/>
      <c r="AT921" s="58"/>
      <c r="AU921" s="58"/>
      <c r="AV921" s="58"/>
      <c r="AW921" s="58"/>
      <c r="AY921" s="51"/>
      <c r="AZ921" s="51"/>
      <c r="BA921" s="51"/>
      <c r="BB921" s="199"/>
      <c r="BC921" s="199"/>
    </row>
    <row r="922" spans="1:55" ht="65.099999999999994" hidden="1" customHeight="1">
      <c r="A922" s="33">
        <v>905</v>
      </c>
      <c r="B922" s="42"/>
      <c r="C922" s="42"/>
      <c r="D922" s="42"/>
      <c r="E922" s="42"/>
      <c r="F922" s="42"/>
      <c r="G922" s="42"/>
      <c r="H922" s="42"/>
      <c r="I922" s="167"/>
      <c r="J922" s="42"/>
      <c r="K922" s="35"/>
      <c r="L922" s="35"/>
      <c r="M922" s="35"/>
      <c r="N922" s="35"/>
      <c r="O922" s="35"/>
      <c r="P922" s="35"/>
      <c r="Q922" s="35"/>
      <c r="R922" s="43"/>
      <c r="S922" s="43"/>
      <c r="T922" s="42"/>
      <c r="U922" s="42"/>
      <c r="V922" s="36"/>
      <c r="W922" s="36"/>
      <c r="X922" s="49"/>
      <c r="Y922" s="32"/>
      <c r="Z922" s="32"/>
      <c r="AA922" s="35"/>
      <c r="AB922" s="38"/>
      <c r="AC922" s="35"/>
      <c r="AD922" s="35"/>
      <c r="AE922" s="35"/>
      <c r="AF922" s="35"/>
      <c r="AG922" s="50"/>
      <c r="AH922" s="50"/>
      <c r="AI922" s="50"/>
      <c r="AJ922" s="50"/>
      <c r="AK922" s="50"/>
      <c r="AL922" s="79"/>
      <c r="AM922" s="80"/>
      <c r="AN922" s="55"/>
      <c r="AO922" s="58"/>
      <c r="AP922" s="59"/>
      <c r="AQ922" s="59"/>
      <c r="AR922" s="59"/>
      <c r="AS922" s="46"/>
      <c r="AT922" s="58"/>
      <c r="AU922" s="58"/>
      <c r="AV922" s="58"/>
      <c r="AW922" s="58"/>
      <c r="AY922" s="51"/>
      <c r="AZ922" s="51"/>
      <c r="BA922" s="51"/>
      <c r="BB922" s="199"/>
      <c r="BC922" s="199"/>
    </row>
    <row r="923" spans="1:55" ht="65.099999999999994" hidden="1" customHeight="1">
      <c r="A923" s="33">
        <v>906</v>
      </c>
      <c r="B923" s="42"/>
      <c r="C923" s="42"/>
      <c r="D923" s="42"/>
      <c r="E923" s="42"/>
      <c r="F923" s="42"/>
      <c r="G923" s="42"/>
      <c r="H923" s="42"/>
      <c r="I923" s="167"/>
      <c r="J923" s="42"/>
      <c r="K923" s="35"/>
      <c r="L923" s="35"/>
      <c r="M923" s="35"/>
      <c r="N923" s="35"/>
      <c r="O923" s="35"/>
      <c r="P923" s="35"/>
      <c r="Q923" s="35"/>
      <c r="R923" s="43"/>
      <c r="S923" s="43"/>
      <c r="T923" s="42"/>
      <c r="U923" s="42"/>
      <c r="V923" s="36"/>
      <c r="W923" s="36"/>
      <c r="X923" s="49"/>
      <c r="Y923" s="32"/>
      <c r="Z923" s="32"/>
      <c r="AA923" s="35"/>
      <c r="AB923" s="38"/>
      <c r="AC923" s="35"/>
      <c r="AD923" s="35"/>
      <c r="AE923" s="35"/>
      <c r="AF923" s="35"/>
      <c r="AG923" s="50"/>
      <c r="AH923" s="50"/>
      <c r="AI923" s="50"/>
      <c r="AJ923" s="50"/>
      <c r="AK923" s="50"/>
      <c r="AL923" s="79"/>
      <c r="AM923" s="80"/>
      <c r="AN923" s="55"/>
      <c r="AO923" s="58"/>
      <c r="AP923" s="59"/>
      <c r="AQ923" s="59"/>
      <c r="AR923" s="59"/>
      <c r="AS923" s="46"/>
      <c r="AT923" s="58"/>
      <c r="AU923" s="58"/>
      <c r="AV923" s="58"/>
      <c r="AW923" s="58"/>
      <c r="AY923" s="51"/>
      <c r="AZ923" s="51"/>
      <c r="BA923" s="51"/>
      <c r="BB923" s="199"/>
      <c r="BC923" s="199"/>
    </row>
    <row r="924" spans="1:55" ht="65.099999999999994" hidden="1" customHeight="1">
      <c r="A924" s="33">
        <v>907</v>
      </c>
      <c r="B924" s="42"/>
      <c r="C924" s="42"/>
      <c r="D924" s="42"/>
      <c r="E924" s="42"/>
      <c r="F924" s="42"/>
      <c r="G924" s="42"/>
      <c r="H924" s="42"/>
      <c r="I924" s="167"/>
      <c r="J924" s="42"/>
      <c r="K924" s="35"/>
      <c r="L924" s="35"/>
      <c r="M924" s="35"/>
      <c r="N924" s="35"/>
      <c r="O924" s="35"/>
      <c r="P924" s="35"/>
      <c r="Q924" s="35"/>
      <c r="R924" s="43"/>
      <c r="S924" s="43"/>
      <c r="T924" s="42"/>
      <c r="U924" s="42"/>
      <c r="V924" s="36"/>
      <c r="W924" s="36"/>
      <c r="X924" s="49"/>
      <c r="Y924" s="32"/>
      <c r="Z924" s="32"/>
      <c r="AA924" s="35"/>
      <c r="AB924" s="38"/>
      <c r="AC924" s="35"/>
      <c r="AD924" s="35"/>
      <c r="AE924" s="35"/>
      <c r="AF924" s="35"/>
      <c r="AG924" s="50"/>
      <c r="AH924" s="50"/>
      <c r="AI924" s="50"/>
      <c r="AJ924" s="50"/>
      <c r="AK924" s="50"/>
      <c r="AL924" s="79"/>
      <c r="AM924" s="80"/>
      <c r="AN924" s="55"/>
      <c r="AO924" s="58"/>
      <c r="AP924" s="59"/>
      <c r="AQ924" s="59"/>
      <c r="AR924" s="59"/>
      <c r="AS924" s="46"/>
      <c r="AT924" s="58"/>
      <c r="AU924" s="58"/>
      <c r="AV924" s="58"/>
      <c r="AW924" s="58"/>
      <c r="AY924" s="51"/>
      <c r="AZ924" s="51"/>
      <c r="BA924" s="51"/>
      <c r="BB924" s="199"/>
      <c r="BC924" s="199"/>
    </row>
    <row r="925" spans="1:55" ht="65.099999999999994" hidden="1" customHeight="1">
      <c r="A925" s="33">
        <v>908</v>
      </c>
      <c r="B925" s="42"/>
      <c r="C925" s="42"/>
      <c r="D925" s="42"/>
      <c r="E925" s="42"/>
      <c r="F925" s="42"/>
      <c r="G925" s="42"/>
      <c r="H925" s="42"/>
      <c r="I925" s="167"/>
      <c r="J925" s="42"/>
      <c r="K925" s="35"/>
      <c r="L925" s="35"/>
      <c r="M925" s="35"/>
      <c r="N925" s="35"/>
      <c r="O925" s="35"/>
      <c r="P925" s="35"/>
      <c r="Q925" s="35"/>
      <c r="R925" s="43"/>
      <c r="S925" s="43"/>
      <c r="T925" s="42"/>
      <c r="U925" s="42"/>
      <c r="V925" s="36"/>
      <c r="W925" s="36"/>
      <c r="X925" s="49"/>
      <c r="Y925" s="32"/>
      <c r="Z925" s="32"/>
      <c r="AA925" s="35"/>
      <c r="AB925" s="38"/>
      <c r="AC925" s="35"/>
      <c r="AD925" s="35"/>
      <c r="AE925" s="35"/>
      <c r="AF925" s="35"/>
      <c r="AG925" s="50"/>
      <c r="AH925" s="50"/>
      <c r="AI925" s="50"/>
      <c r="AJ925" s="50"/>
      <c r="AK925" s="50"/>
      <c r="AL925" s="79"/>
      <c r="AM925" s="80"/>
      <c r="AN925" s="55"/>
      <c r="AO925" s="58"/>
      <c r="AP925" s="59"/>
      <c r="AQ925" s="59"/>
      <c r="AR925" s="59"/>
      <c r="AS925" s="46"/>
      <c r="AT925" s="58"/>
      <c r="AU925" s="58"/>
      <c r="AV925" s="58"/>
      <c r="AW925" s="58"/>
      <c r="AY925" s="51"/>
      <c r="AZ925" s="51"/>
      <c r="BA925" s="51"/>
      <c r="BB925" s="199"/>
      <c r="BC925" s="199"/>
    </row>
    <row r="926" spans="1:55" ht="65.099999999999994" hidden="1" customHeight="1">
      <c r="A926" s="33">
        <v>909</v>
      </c>
      <c r="B926" s="42"/>
      <c r="C926" s="42"/>
      <c r="D926" s="42"/>
      <c r="E926" s="42"/>
      <c r="F926" s="42"/>
      <c r="G926" s="42"/>
      <c r="H926" s="42"/>
      <c r="I926" s="167"/>
      <c r="J926" s="42"/>
      <c r="K926" s="35"/>
      <c r="L926" s="35"/>
      <c r="M926" s="35"/>
      <c r="N926" s="35"/>
      <c r="O926" s="35"/>
      <c r="P926" s="35"/>
      <c r="Q926" s="35"/>
      <c r="R926" s="43"/>
      <c r="S926" s="43"/>
      <c r="T926" s="42"/>
      <c r="U926" s="42"/>
      <c r="V926" s="36"/>
      <c r="W926" s="36"/>
      <c r="X926" s="49"/>
      <c r="Y926" s="32"/>
      <c r="Z926" s="32"/>
      <c r="AA926" s="35"/>
      <c r="AB926" s="38"/>
      <c r="AC926" s="35"/>
      <c r="AD926" s="35"/>
      <c r="AE926" s="35"/>
      <c r="AF926" s="35"/>
      <c r="AG926" s="50"/>
      <c r="AH926" s="50"/>
      <c r="AI926" s="50"/>
      <c r="AJ926" s="50"/>
      <c r="AK926" s="50"/>
      <c r="AL926" s="79"/>
      <c r="AM926" s="80"/>
      <c r="AN926" s="55"/>
      <c r="AO926" s="58"/>
      <c r="AP926" s="59"/>
      <c r="AQ926" s="59"/>
      <c r="AR926" s="59"/>
      <c r="AS926" s="46"/>
      <c r="AT926" s="58"/>
      <c r="AU926" s="58"/>
      <c r="AV926" s="58"/>
      <c r="AW926" s="58"/>
      <c r="AY926" s="51"/>
      <c r="AZ926" s="51"/>
      <c r="BA926" s="51"/>
      <c r="BB926" s="199"/>
      <c r="BC926" s="199"/>
    </row>
    <row r="927" spans="1:55" ht="65.099999999999994" hidden="1" customHeight="1">
      <c r="A927" s="33">
        <v>910</v>
      </c>
      <c r="B927" s="42"/>
      <c r="C927" s="42"/>
      <c r="D927" s="42"/>
      <c r="E927" s="42"/>
      <c r="F927" s="42"/>
      <c r="G927" s="42"/>
      <c r="H927" s="42"/>
      <c r="I927" s="167"/>
      <c r="J927" s="42"/>
      <c r="K927" s="35"/>
      <c r="L927" s="35"/>
      <c r="M927" s="35"/>
      <c r="N927" s="35"/>
      <c r="O927" s="35"/>
      <c r="P927" s="35"/>
      <c r="Q927" s="35"/>
      <c r="R927" s="43"/>
      <c r="S927" s="43"/>
      <c r="T927" s="42"/>
      <c r="U927" s="42"/>
      <c r="V927" s="36"/>
      <c r="W927" s="36"/>
      <c r="X927" s="49"/>
      <c r="Y927" s="32"/>
      <c r="Z927" s="32"/>
      <c r="AA927" s="35"/>
      <c r="AB927" s="38"/>
      <c r="AC927" s="35"/>
      <c r="AD927" s="35"/>
      <c r="AE927" s="35"/>
      <c r="AF927" s="35"/>
      <c r="AG927" s="50"/>
      <c r="AH927" s="50"/>
      <c r="AI927" s="50"/>
      <c r="AJ927" s="50"/>
      <c r="AK927" s="50"/>
      <c r="AL927" s="79"/>
      <c r="AM927" s="80"/>
      <c r="AN927" s="55"/>
      <c r="AO927" s="58"/>
      <c r="AP927" s="59"/>
      <c r="AQ927" s="59"/>
      <c r="AR927" s="59"/>
      <c r="AS927" s="46"/>
      <c r="AT927" s="58"/>
      <c r="AU927" s="58"/>
      <c r="AV927" s="58"/>
      <c r="AW927" s="58"/>
      <c r="AY927" s="51"/>
      <c r="AZ927" s="51"/>
      <c r="BA927" s="51"/>
      <c r="BB927" s="199"/>
      <c r="BC927" s="199"/>
    </row>
    <row r="928" spans="1:55" ht="65.099999999999994" hidden="1" customHeight="1">
      <c r="A928" s="33">
        <v>911</v>
      </c>
      <c r="B928" s="42"/>
      <c r="C928" s="42"/>
      <c r="D928" s="42"/>
      <c r="E928" s="42"/>
      <c r="F928" s="42"/>
      <c r="G928" s="42"/>
      <c r="H928" s="42"/>
      <c r="I928" s="167"/>
      <c r="J928" s="42"/>
      <c r="K928" s="35"/>
      <c r="L928" s="35"/>
      <c r="M928" s="35"/>
      <c r="N928" s="35"/>
      <c r="O928" s="35"/>
      <c r="P928" s="35"/>
      <c r="Q928" s="35"/>
      <c r="R928" s="43"/>
      <c r="S928" s="43"/>
      <c r="T928" s="42"/>
      <c r="U928" s="42"/>
      <c r="V928" s="36"/>
      <c r="W928" s="36"/>
      <c r="X928" s="49"/>
      <c r="Y928" s="32"/>
      <c r="Z928" s="32"/>
      <c r="AA928" s="35"/>
      <c r="AB928" s="38"/>
      <c r="AC928" s="35"/>
      <c r="AD928" s="35"/>
      <c r="AE928" s="35"/>
      <c r="AF928" s="35"/>
      <c r="AG928" s="50"/>
      <c r="AH928" s="50"/>
      <c r="AI928" s="50"/>
      <c r="AJ928" s="50"/>
      <c r="AK928" s="50"/>
      <c r="AL928" s="79"/>
      <c r="AM928" s="80"/>
      <c r="AN928" s="55"/>
      <c r="AO928" s="58"/>
      <c r="AP928" s="59"/>
      <c r="AQ928" s="59"/>
      <c r="AR928" s="59"/>
      <c r="AS928" s="46"/>
      <c r="AT928" s="58"/>
      <c r="AU928" s="58"/>
      <c r="AV928" s="58"/>
      <c r="AW928" s="58"/>
      <c r="AY928" s="51"/>
      <c r="AZ928" s="51"/>
      <c r="BA928" s="51"/>
      <c r="BB928" s="199"/>
      <c r="BC928" s="199"/>
    </row>
    <row r="929" spans="1:55" ht="65.099999999999994" hidden="1" customHeight="1">
      <c r="A929" s="33">
        <v>912</v>
      </c>
      <c r="B929" s="42"/>
      <c r="C929" s="42"/>
      <c r="D929" s="42"/>
      <c r="E929" s="42"/>
      <c r="F929" s="42"/>
      <c r="G929" s="42"/>
      <c r="H929" s="42"/>
      <c r="I929" s="167"/>
      <c r="J929" s="42"/>
      <c r="K929" s="35"/>
      <c r="L929" s="35"/>
      <c r="M929" s="35"/>
      <c r="N929" s="35"/>
      <c r="O929" s="35"/>
      <c r="P929" s="35"/>
      <c r="Q929" s="35"/>
      <c r="R929" s="43"/>
      <c r="S929" s="43"/>
      <c r="T929" s="42"/>
      <c r="U929" s="42"/>
      <c r="V929" s="36"/>
      <c r="W929" s="36"/>
      <c r="X929" s="49"/>
      <c r="Y929" s="32"/>
      <c r="Z929" s="32"/>
      <c r="AA929" s="35"/>
      <c r="AB929" s="38"/>
      <c r="AC929" s="35"/>
      <c r="AD929" s="35"/>
      <c r="AE929" s="35"/>
      <c r="AF929" s="35"/>
      <c r="AG929" s="50"/>
      <c r="AH929" s="50"/>
      <c r="AI929" s="50"/>
      <c r="AJ929" s="50"/>
      <c r="AK929" s="50"/>
      <c r="AL929" s="79"/>
      <c r="AM929" s="80"/>
      <c r="AN929" s="55"/>
      <c r="AO929" s="58"/>
      <c r="AP929" s="59"/>
      <c r="AQ929" s="59"/>
      <c r="AR929" s="59"/>
      <c r="AS929" s="46"/>
      <c r="AT929" s="58"/>
      <c r="AU929" s="58"/>
      <c r="AV929" s="58"/>
      <c r="AW929" s="58"/>
      <c r="AY929" s="51"/>
      <c r="AZ929" s="51"/>
      <c r="BA929" s="51"/>
      <c r="BB929" s="199"/>
      <c r="BC929" s="199"/>
    </row>
    <row r="930" spans="1:55" ht="65.099999999999994" hidden="1" customHeight="1">
      <c r="A930" s="33">
        <v>913</v>
      </c>
      <c r="B930" s="42"/>
      <c r="C930" s="42"/>
      <c r="D930" s="42"/>
      <c r="E930" s="42"/>
      <c r="F930" s="42"/>
      <c r="G930" s="42"/>
      <c r="H930" s="42"/>
      <c r="I930" s="167"/>
      <c r="J930" s="42"/>
      <c r="K930" s="35"/>
      <c r="L930" s="35"/>
      <c r="M930" s="35"/>
      <c r="N930" s="35"/>
      <c r="O930" s="35"/>
      <c r="P930" s="35"/>
      <c r="Q930" s="35"/>
      <c r="R930" s="43"/>
      <c r="S930" s="43"/>
      <c r="T930" s="42"/>
      <c r="U930" s="42"/>
      <c r="V930" s="36"/>
      <c r="W930" s="36"/>
      <c r="X930" s="49"/>
      <c r="Y930" s="32"/>
      <c r="Z930" s="32"/>
      <c r="AA930" s="35"/>
      <c r="AB930" s="38"/>
      <c r="AC930" s="35"/>
      <c r="AD930" s="35"/>
      <c r="AE930" s="35"/>
      <c r="AF930" s="35"/>
      <c r="AG930" s="50"/>
      <c r="AH930" s="50"/>
      <c r="AI930" s="50"/>
      <c r="AJ930" s="50"/>
      <c r="AK930" s="50"/>
      <c r="AL930" s="79"/>
      <c r="AM930" s="80"/>
      <c r="AN930" s="55"/>
      <c r="AO930" s="58"/>
      <c r="AP930" s="59"/>
      <c r="AQ930" s="59"/>
      <c r="AR930" s="59"/>
      <c r="AS930" s="46"/>
      <c r="AT930" s="58"/>
      <c r="AU930" s="58"/>
      <c r="AV930" s="58"/>
      <c r="AW930" s="58"/>
      <c r="AY930" s="51"/>
      <c r="AZ930" s="51"/>
      <c r="BA930" s="51"/>
      <c r="BB930" s="199"/>
      <c r="BC930" s="199"/>
    </row>
    <row r="931" spans="1:55" ht="65.099999999999994" hidden="1" customHeight="1">
      <c r="A931" s="33">
        <v>914</v>
      </c>
      <c r="B931" s="42"/>
      <c r="C931" s="42"/>
      <c r="D931" s="42"/>
      <c r="E931" s="42"/>
      <c r="F931" s="42"/>
      <c r="G931" s="42"/>
      <c r="H931" s="42"/>
      <c r="I931" s="167"/>
      <c r="J931" s="42"/>
      <c r="K931" s="35"/>
      <c r="L931" s="35"/>
      <c r="M931" s="35"/>
      <c r="N931" s="35"/>
      <c r="O931" s="35"/>
      <c r="P931" s="35"/>
      <c r="Q931" s="35"/>
      <c r="R931" s="43"/>
      <c r="S931" s="43"/>
      <c r="T931" s="42"/>
      <c r="U931" s="42"/>
      <c r="V931" s="36"/>
      <c r="W931" s="36"/>
      <c r="X931" s="49"/>
      <c r="Y931" s="32"/>
      <c r="Z931" s="32"/>
      <c r="AA931" s="35"/>
      <c r="AB931" s="38"/>
      <c r="AC931" s="35"/>
      <c r="AD931" s="35"/>
      <c r="AE931" s="35"/>
      <c r="AF931" s="35"/>
      <c r="AG931" s="50"/>
      <c r="AH931" s="50"/>
      <c r="AI931" s="50"/>
      <c r="AJ931" s="50"/>
      <c r="AK931" s="50"/>
      <c r="AL931" s="79"/>
      <c r="AM931" s="80"/>
      <c r="AN931" s="55"/>
      <c r="AO931" s="58"/>
      <c r="AP931" s="59"/>
      <c r="AQ931" s="59"/>
      <c r="AR931" s="59"/>
      <c r="AS931" s="46"/>
      <c r="AT931" s="58"/>
      <c r="AU931" s="58"/>
      <c r="AV931" s="58"/>
      <c r="AW931" s="58"/>
      <c r="AY931" s="51"/>
      <c r="AZ931" s="51"/>
      <c r="BA931" s="51"/>
      <c r="BB931" s="199"/>
      <c r="BC931" s="199"/>
    </row>
    <row r="932" spans="1:55" ht="65.099999999999994" hidden="1" customHeight="1">
      <c r="A932" s="33">
        <v>915</v>
      </c>
      <c r="B932" s="42"/>
      <c r="C932" s="42"/>
      <c r="D932" s="42"/>
      <c r="E932" s="42"/>
      <c r="F932" s="42"/>
      <c r="G932" s="42"/>
      <c r="H932" s="42"/>
      <c r="I932" s="167"/>
      <c r="J932" s="42"/>
      <c r="K932" s="35"/>
      <c r="L932" s="35"/>
      <c r="M932" s="35"/>
      <c r="N932" s="35"/>
      <c r="O932" s="35"/>
      <c r="P932" s="35"/>
      <c r="Q932" s="35"/>
      <c r="R932" s="43"/>
      <c r="S932" s="43"/>
      <c r="T932" s="42"/>
      <c r="U932" s="42"/>
      <c r="V932" s="36"/>
      <c r="W932" s="36"/>
      <c r="X932" s="49"/>
      <c r="Y932" s="32"/>
      <c r="Z932" s="32"/>
      <c r="AA932" s="35"/>
      <c r="AB932" s="38"/>
      <c r="AC932" s="35"/>
      <c r="AD932" s="35"/>
      <c r="AE932" s="35"/>
      <c r="AF932" s="35"/>
      <c r="AG932" s="50"/>
      <c r="AH932" s="50"/>
      <c r="AI932" s="50"/>
      <c r="AJ932" s="50"/>
      <c r="AK932" s="50"/>
      <c r="AL932" s="79"/>
      <c r="AM932" s="80"/>
      <c r="AN932" s="55"/>
      <c r="AO932" s="58"/>
      <c r="AP932" s="59"/>
      <c r="AQ932" s="59"/>
      <c r="AR932" s="59"/>
      <c r="AS932" s="46"/>
      <c r="AT932" s="58"/>
      <c r="AU932" s="58"/>
      <c r="AV932" s="58"/>
      <c r="AW932" s="58"/>
      <c r="AY932" s="51"/>
      <c r="AZ932" s="51"/>
      <c r="BA932" s="51"/>
      <c r="BB932" s="199"/>
      <c r="BC932" s="199"/>
    </row>
    <row r="933" spans="1:55" ht="65.099999999999994" hidden="1" customHeight="1">
      <c r="A933" s="33">
        <v>916</v>
      </c>
      <c r="B933" s="42"/>
      <c r="C933" s="42"/>
      <c r="D933" s="42"/>
      <c r="E933" s="42"/>
      <c r="F933" s="42"/>
      <c r="G933" s="42"/>
      <c r="H933" s="42"/>
      <c r="I933" s="167"/>
      <c r="J933" s="42"/>
      <c r="K933" s="35"/>
      <c r="L933" s="35"/>
      <c r="M933" s="35"/>
      <c r="N933" s="35"/>
      <c r="O933" s="35"/>
      <c r="P933" s="35"/>
      <c r="Q933" s="35"/>
      <c r="R933" s="43"/>
      <c r="S933" s="43"/>
      <c r="T933" s="42"/>
      <c r="U933" s="42"/>
      <c r="V933" s="36"/>
      <c r="W933" s="36"/>
      <c r="X933" s="49"/>
      <c r="Y933" s="32"/>
      <c r="Z933" s="32"/>
      <c r="AA933" s="35"/>
      <c r="AB933" s="38"/>
      <c r="AC933" s="35"/>
      <c r="AD933" s="35"/>
      <c r="AE933" s="35"/>
      <c r="AF933" s="35"/>
      <c r="AG933" s="50"/>
      <c r="AH933" s="50"/>
      <c r="AI933" s="50"/>
      <c r="AJ933" s="50"/>
      <c r="AK933" s="50"/>
      <c r="AL933" s="79"/>
      <c r="AM933" s="80"/>
      <c r="AN933" s="55"/>
      <c r="AO933" s="58"/>
      <c r="AP933" s="59"/>
      <c r="AQ933" s="59"/>
      <c r="AR933" s="59"/>
      <c r="AS933" s="46"/>
      <c r="AT933" s="58"/>
      <c r="AU933" s="58"/>
      <c r="AV933" s="58"/>
      <c r="AW933" s="58"/>
      <c r="AY933" s="51"/>
      <c r="AZ933" s="51"/>
      <c r="BA933" s="51"/>
      <c r="BB933" s="199"/>
      <c r="BC933" s="199"/>
    </row>
    <row r="934" spans="1:55" ht="65.099999999999994" hidden="1" customHeight="1">
      <c r="A934" s="33">
        <v>917</v>
      </c>
      <c r="B934" s="42"/>
      <c r="C934" s="42"/>
      <c r="D934" s="42"/>
      <c r="E934" s="42"/>
      <c r="F934" s="42"/>
      <c r="G934" s="42"/>
      <c r="H934" s="42"/>
      <c r="I934" s="167"/>
      <c r="J934" s="42"/>
      <c r="K934" s="35"/>
      <c r="L934" s="35"/>
      <c r="M934" s="35"/>
      <c r="N934" s="35"/>
      <c r="O934" s="35"/>
      <c r="P934" s="35"/>
      <c r="Q934" s="35"/>
      <c r="R934" s="43"/>
      <c r="S934" s="43"/>
      <c r="T934" s="42"/>
      <c r="U934" s="42"/>
      <c r="V934" s="36"/>
      <c r="W934" s="36"/>
      <c r="X934" s="49"/>
      <c r="Y934" s="32"/>
      <c r="Z934" s="32"/>
      <c r="AA934" s="35"/>
      <c r="AB934" s="38"/>
      <c r="AC934" s="35"/>
      <c r="AD934" s="35"/>
      <c r="AE934" s="35"/>
      <c r="AF934" s="35"/>
      <c r="AG934" s="50"/>
      <c r="AH934" s="50"/>
      <c r="AI934" s="50"/>
      <c r="AJ934" s="50"/>
      <c r="AK934" s="50"/>
      <c r="AL934" s="79"/>
      <c r="AM934" s="80"/>
      <c r="AN934" s="55"/>
      <c r="AO934" s="58"/>
      <c r="AP934" s="59"/>
      <c r="AQ934" s="59"/>
      <c r="AR934" s="59"/>
      <c r="AS934" s="46"/>
      <c r="AT934" s="58"/>
      <c r="AU934" s="58"/>
      <c r="AV934" s="58"/>
      <c r="AW934" s="58"/>
      <c r="AY934" s="51"/>
      <c r="AZ934" s="51"/>
      <c r="BA934" s="51"/>
      <c r="BB934" s="199"/>
      <c r="BC934" s="199"/>
    </row>
    <row r="935" spans="1:55" ht="65.099999999999994" hidden="1" customHeight="1">
      <c r="A935" s="33">
        <v>918</v>
      </c>
      <c r="B935" s="42"/>
      <c r="C935" s="42"/>
      <c r="D935" s="42"/>
      <c r="E935" s="42"/>
      <c r="F935" s="42"/>
      <c r="G935" s="42"/>
      <c r="H935" s="42"/>
      <c r="I935" s="167"/>
      <c r="J935" s="42"/>
      <c r="K935" s="35"/>
      <c r="L935" s="35"/>
      <c r="M935" s="35"/>
      <c r="N935" s="35"/>
      <c r="O935" s="35"/>
      <c r="P935" s="35"/>
      <c r="Q935" s="35"/>
      <c r="R935" s="43"/>
      <c r="S935" s="43"/>
      <c r="T935" s="42"/>
      <c r="U935" s="42"/>
      <c r="V935" s="36"/>
      <c r="W935" s="36"/>
      <c r="X935" s="49"/>
      <c r="Y935" s="32"/>
      <c r="Z935" s="32"/>
      <c r="AA935" s="35"/>
      <c r="AB935" s="38"/>
      <c r="AC935" s="35"/>
      <c r="AD935" s="35"/>
      <c r="AE935" s="35"/>
      <c r="AF935" s="35"/>
      <c r="AG935" s="50"/>
      <c r="AH935" s="50"/>
      <c r="AI935" s="50"/>
      <c r="AJ935" s="50"/>
      <c r="AK935" s="50"/>
      <c r="AL935" s="79"/>
      <c r="AM935" s="80"/>
      <c r="AN935" s="55"/>
      <c r="AO935" s="58"/>
      <c r="AP935" s="59"/>
      <c r="AQ935" s="59"/>
      <c r="AR935" s="59"/>
      <c r="AS935" s="46"/>
      <c r="AT935" s="58"/>
      <c r="AU935" s="58"/>
      <c r="AV935" s="58"/>
      <c r="AW935" s="58"/>
      <c r="AY935" s="51"/>
      <c r="AZ935" s="51"/>
      <c r="BA935" s="51"/>
      <c r="BB935" s="199"/>
      <c r="BC935" s="199"/>
    </row>
    <row r="936" spans="1:55" ht="65.099999999999994" hidden="1" customHeight="1">
      <c r="A936" s="33">
        <v>919</v>
      </c>
      <c r="B936" s="42"/>
      <c r="C936" s="42"/>
      <c r="D936" s="42"/>
      <c r="E936" s="42"/>
      <c r="F936" s="42"/>
      <c r="G936" s="42"/>
      <c r="H936" s="42"/>
      <c r="I936" s="167"/>
      <c r="J936" s="42"/>
      <c r="K936" s="35"/>
      <c r="L936" s="35"/>
      <c r="M936" s="35"/>
      <c r="N936" s="35"/>
      <c r="O936" s="35"/>
      <c r="P936" s="35"/>
      <c r="Q936" s="35"/>
      <c r="R936" s="43"/>
      <c r="S936" s="43"/>
      <c r="T936" s="42"/>
      <c r="U936" s="42"/>
      <c r="V936" s="36"/>
      <c r="W936" s="36"/>
      <c r="X936" s="49"/>
      <c r="Y936" s="32"/>
      <c r="Z936" s="32"/>
      <c r="AA936" s="35"/>
      <c r="AB936" s="38"/>
      <c r="AC936" s="35"/>
      <c r="AD936" s="35"/>
      <c r="AE936" s="35"/>
      <c r="AF936" s="35"/>
      <c r="AG936" s="50"/>
      <c r="AH936" s="50"/>
      <c r="AI936" s="50"/>
      <c r="AJ936" s="50"/>
      <c r="AK936" s="50"/>
      <c r="AL936" s="79"/>
      <c r="AM936" s="80"/>
      <c r="AN936" s="55"/>
      <c r="AO936" s="58"/>
      <c r="AP936" s="59"/>
      <c r="AQ936" s="59"/>
      <c r="AR936" s="59"/>
      <c r="AS936" s="46"/>
      <c r="AT936" s="58"/>
      <c r="AU936" s="58"/>
      <c r="AV936" s="58"/>
      <c r="AW936" s="58"/>
      <c r="AY936" s="51"/>
      <c r="AZ936" s="51"/>
      <c r="BA936" s="51"/>
      <c r="BB936" s="199"/>
      <c r="BC936" s="199"/>
    </row>
    <row r="937" spans="1:55" ht="65.099999999999994" hidden="1" customHeight="1">
      <c r="A937" s="33">
        <v>920</v>
      </c>
      <c r="B937" s="42"/>
      <c r="C937" s="42"/>
      <c r="D937" s="42"/>
      <c r="E937" s="42"/>
      <c r="F937" s="42"/>
      <c r="G937" s="42"/>
      <c r="H937" s="42"/>
      <c r="I937" s="167"/>
      <c r="J937" s="42"/>
      <c r="K937" s="35"/>
      <c r="L937" s="35"/>
      <c r="M937" s="35"/>
      <c r="N937" s="35"/>
      <c r="O937" s="35"/>
      <c r="P937" s="35"/>
      <c r="Q937" s="35"/>
      <c r="R937" s="43"/>
      <c r="S937" s="43"/>
      <c r="T937" s="42"/>
      <c r="U937" s="42"/>
      <c r="V937" s="36"/>
      <c r="W937" s="36"/>
      <c r="X937" s="49"/>
      <c r="Y937" s="32"/>
      <c r="Z937" s="32"/>
      <c r="AA937" s="35"/>
      <c r="AB937" s="38"/>
      <c r="AC937" s="35"/>
      <c r="AD937" s="35"/>
      <c r="AE937" s="35"/>
      <c r="AF937" s="35"/>
      <c r="AG937" s="50"/>
      <c r="AH937" s="50"/>
      <c r="AI937" s="50"/>
      <c r="AJ937" s="50"/>
      <c r="AK937" s="50"/>
      <c r="AL937" s="79"/>
      <c r="AM937" s="80"/>
      <c r="AN937" s="55"/>
      <c r="AO937" s="58"/>
      <c r="AP937" s="59"/>
      <c r="AQ937" s="59"/>
      <c r="AR937" s="59"/>
      <c r="AS937" s="46"/>
      <c r="AT937" s="58"/>
      <c r="AU937" s="58"/>
      <c r="AV937" s="58"/>
      <c r="AW937" s="58"/>
      <c r="AY937" s="51"/>
      <c r="AZ937" s="51"/>
      <c r="BA937" s="51"/>
      <c r="BB937" s="199"/>
      <c r="BC937" s="199"/>
    </row>
    <row r="938" spans="1:55" ht="65.099999999999994" hidden="1" customHeight="1">
      <c r="A938" s="33">
        <v>921</v>
      </c>
      <c r="B938" s="42"/>
      <c r="C938" s="42"/>
      <c r="D938" s="42"/>
      <c r="E938" s="42"/>
      <c r="F938" s="42"/>
      <c r="G938" s="42"/>
      <c r="H938" s="42"/>
      <c r="I938" s="167"/>
      <c r="J938" s="42"/>
      <c r="K938" s="35"/>
      <c r="L938" s="35"/>
      <c r="M938" s="35"/>
      <c r="N938" s="35"/>
      <c r="O938" s="35"/>
      <c r="P938" s="35"/>
      <c r="Q938" s="35"/>
      <c r="R938" s="43"/>
      <c r="S938" s="43"/>
      <c r="T938" s="42"/>
      <c r="U938" s="42"/>
      <c r="V938" s="36"/>
      <c r="W938" s="36"/>
      <c r="X938" s="49"/>
      <c r="Y938" s="32"/>
      <c r="Z938" s="32"/>
      <c r="AA938" s="35"/>
      <c r="AB938" s="38"/>
      <c r="AC938" s="35"/>
      <c r="AD938" s="35"/>
      <c r="AE938" s="35"/>
      <c r="AF938" s="35"/>
      <c r="AG938" s="50"/>
      <c r="AH938" s="50"/>
      <c r="AI938" s="50"/>
      <c r="AJ938" s="50"/>
      <c r="AK938" s="50"/>
      <c r="AL938" s="79"/>
      <c r="AM938" s="80"/>
      <c r="AN938" s="55"/>
      <c r="AO938" s="58"/>
      <c r="AP938" s="59"/>
      <c r="AQ938" s="59"/>
      <c r="AR938" s="59"/>
      <c r="AS938" s="46"/>
      <c r="AT938" s="58"/>
      <c r="AU938" s="58"/>
      <c r="AV938" s="58"/>
      <c r="AW938" s="58"/>
      <c r="AY938" s="51"/>
      <c r="AZ938" s="51"/>
      <c r="BA938" s="51"/>
      <c r="BB938" s="199"/>
      <c r="BC938" s="199"/>
    </row>
    <row r="939" spans="1:55" ht="65.099999999999994" hidden="1" customHeight="1">
      <c r="A939" s="33">
        <v>922</v>
      </c>
      <c r="B939" s="42"/>
      <c r="C939" s="42"/>
      <c r="D939" s="42"/>
      <c r="E939" s="42"/>
      <c r="F939" s="42"/>
      <c r="G939" s="42"/>
      <c r="H939" s="42"/>
      <c r="I939" s="167"/>
      <c r="J939" s="42"/>
      <c r="K939" s="35"/>
      <c r="L939" s="35"/>
      <c r="M939" s="35"/>
      <c r="N939" s="35"/>
      <c r="O939" s="35"/>
      <c r="P939" s="35"/>
      <c r="Q939" s="35"/>
      <c r="R939" s="43"/>
      <c r="S939" s="43"/>
      <c r="T939" s="42"/>
      <c r="U939" s="42"/>
      <c r="V939" s="36"/>
      <c r="W939" s="36"/>
      <c r="X939" s="49"/>
      <c r="Y939" s="32"/>
      <c r="Z939" s="32"/>
      <c r="AA939" s="35"/>
      <c r="AB939" s="38"/>
      <c r="AC939" s="35"/>
      <c r="AD939" s="35"/>
      <c r="AE939" s="35"/>
      <c r="AF939" s="35"/>
      <c r="AG939" s="50"/>
      <c r="AH939" s="50"/>
      <c r="AI939" s="50"/>
      <c r="AJ939" s="50"/>
      <c r="AK939" s="50"/>
      <c r="AL939" s="79"/>
      <c r="AM939" s="80"/>
      <c r="AN939" s="55"/>
      <c r="AO939" s="58"/>
      <c r="AP939" s="59"/>
      <c r="AQ939" s="59"/>
      <c r="AR939" s="59"/>
      <c r="AS939" s="46"/>
      <c r="AT939" s="58"/>
      <c r="AU939" s="58"/>
      <c r="AV939" s="58"/>
      <c r="AW939" s="58"/>
      <c r="AY939" s="51"/>
      <c r="AZ939" s="51"/>
      <c r="BA939" s="51"/>
      <c r="BB939" s="199"/>
      <c r="BC939" s="199"/>
    </row>
    <row r="940" spans="1:55" ht="65.099999999999994" hidden="1" customHeight="1">
      <c r="A940" s="33">
        <v>923</v>
      </c>
      <c r="B940" s="42"/>
      <c r="C940" s="42"/>
      <c r="D940" s="42"/>
      <c r="E940" s="42"/>
      <c r="F940" s="42"/>
      <c r="G940" s="42"/>
      <c r="H940" s="42"/>
      <c r="I940" s="167"/>
      <c r="J940" s="42"/>
      <c r="K940" s="35"/>
      <c r="L940" s="35"/>
      <c r="M940" s="35"/>
      <c r="N940" s="35"/>
      <c r="O940" s="35"/>
      <c r="P940" s="35"/>
      <c r="Q940" s="35"/>
      <c r="R940" s="43"/>
      <c r="S940" s="43"/>
      <c r="T940" s="42"/>
      <c r="U940" s="42"/>
      <c r="V940" s="36"/>
      <c r="W940" s="36"/>
      <c r="X940" s="49"/>
      <c r="Y940" s="32"/>
      <c r="Z940" s="32"/>
      <c r="AA940" s="35"/>
      <c r="AB940" s="38"/>
      <c r="AC940" s="35"/>
      <c r="AD940" s="35"/>
      <c r="AE940" s="35"/>
      <c r="AF940" s="35"/>
      <c r="AG940" s="50"/>
      <c r="AH940" s="50"/>
      <c r="AI940" s="50"/>
      <c r="AJ940" s="50"/>
      <c r="AK940" s="50"/>
      <c r="AL940" s="79"/>
      <c r="AM940" s="80"/>
      <c r="AN940" s="55"/>
      <c r="AO940" s="58"/>
      <c r="AP940" s="59"/>
      <c r="AQ940" s="59"/>
      <c r="AR940" s="59"/>
      <c r="AS940" s="46"/>
      <c r="AT940" s="58"/>
      <c r="AU940" s="58"/>
      <c r="AV940" s="58"/>
      <c r="AW940" s="58"/>
      <c r="AY940" s="51"/>
      <c r="AZ940" s="51"/>
      <c r="BA940" s="51"/>
      <c r="BB940" s="199"/>
      <c r="BC940" s="199"/>
    </row>
    <row r="941" spans="1:55" ht="65.099999999999994" hidden="1" customHeight="1">
      <c r="A941" s="33">
        <v>924</v>
      </c>
      <c r="B941" s="42"/>
      <c r="C941" s="42"/>
      <c r="D941" s="42"/>
      <c r="E941" s="42"/>
      <c r="F941" s="42"/>
      <c r="G941" s="42"/>
      <c r="H941" s="42"/>
      <c r="I941" s="167"/>
      <c r="J941" s="42"/>
      <c r="K941" s="35"/>
      <c r="L941" s="35"/>
      <c r="M941" s="35"/>
      <c r="N941" s="35"/>
      <c r="O941" s="35"/>
      <c r="P941" s="35"/>
      <c r="Q941" s="35"/>
      <c r="R941" s="43"/>
      <c r="S941" s="43"/>
      <c r="T941" s="42"/>
      <c r="U941" s="42"/>
      <c r="V941" s="36"/>
      <c r="W941" s="36"/>
      <c r="X941" s="49"/>
      <c r="Y941" s="32"/>
      <c r="Z941" s="32"/>
      <c r="AA941" s="35"/>
      <c r="AB941" s="38"/>
      <c r="AC941" s="35"/>
      <c r="AD941" s="35"/>
      <c r="AE941" s="35"/>
      <c r="AF941" s="35"/>
      <c r="AG941" s="50"/>
      <c r="AH941" s="50"/>
      <c r="AI941" s="50"/>
      <c r="AJ941" s="50"/>
      <c r="AK941" s="50"/>
      <c r="AL941" s="79"/>
      <c r="AM941" s="80"/>
      <c r="AN941" s="55"/>
      <c r="AO941" s="58"/>
      <c r="AP941" s="59"/>
      <c r="AQ941" s="59"/>
      <c r="AR941" s="59"/>
      <c r="AS941" s="46"/>
      <c r="AT941" s="58"/>
      <c r="AU941" s="58"/>
      <c r="AV941" s="58"/>
      <c r="AW941" s="58"/>
      <c r="AY941" s="51"/>
      <c r="AZ941" s="51"/>
      <c r="BA941" s="51"/>
      <c r="BB941" s="199"/>
      <c r="BC941" s="199"/>
    </row>
    <row r="942" spans="1:55" ht="65.099999999999994" hidden="1" customHeight="1">
      <c r="A942" s="33">
        <v>925</v>
      </c>
      <c r="B942" s="42"/>
      <c r="C942" s="42"/>
      <c r="D942" s="42"/>
      <c r="E942" s="42"/>
      <c r="F942" s="42"/>
      <c r="G942" s="42"/>
      <c r="H942" s="42"/>
      <c r="I942" s="167"/>
      <c r="J942" s="42"/>
      <c r="K942" s="35"/>
      <c r="L942" s="35"/>
      <c r="M942" s="35"/>
      <c r="N942" s="35"/>
      <c r="O942" s="35"/>
      <c r="P942" s="35"/>
      <c r="Q942" s="35"/>
      <c r="R942" s="43"/>
      <c r="S942" s="43"/>
      <c r="T942" s="42"/>
      <c r="U942" s="42"/>
      <c r="V942" s="36"/>
      <c r="W942" s="36"/>
      <c r="X942" s="49"/>
      <c r="Y942" s="32"/>
      <c r="Z942" s="32"/>
      <c r="AA942" s="35"/>
      <c r="AB942" s="38"/>
      <c r="AC942" s="35"/>
      <c r="AD942" s="35"/>
      <c r="AE942" s="35"/>
      <c r="AF942" s="35"/>
      <c r="AG942" s="50"/>
      <c r="AH942" s="50"/>
      <c r="AI942" s="50"/>
      <c r="AJ942" s="50"/>
      <c r="AK942" s="50"/>
      <c r="AL942" s="79"/>
      <c r="AM942" s="80"/>
      <c r="AN942" s="55"/>
      <c r="AO942" s="58"/>
      <c r="AP942" s="59"/>
      <c r="AQ942" s="59"/>
      <c r="AR942" s="59"/>
      <c r="AS942" s="46"/>
      <c r="AT942" s="58"/>
      <c r="AU942" s="58"/>
      <c r="AV942" s="58"/>
      <c r="AW942" s="58"/>
      <c r="AY942" s="51"/>
      <c r="AZ942" s="51"/>
      <c r="BA942" s="51"/>
      <c r="BB942" s="199"/>
      <c r="BC942" s="199"/>
    </row>
    <row r="943" spans="1:55" ht="65.099999999999994" hidden="1" customHeight="1">
      <c r="A943" s="33">
        <v>926</v>
      </c>
      <c r="B943" s="42"/>
      <c r="C943" s="42"/>
      <c r="D943" s="42"/>
      <c r="E943" s="42"/>
      <c r="F943" s="42"/>
      <c r="G943" s="42"/>
      <c r="H943" s="42"/>
      <c r="I943" s="167"/>
      <c r="J943" s="42"/>
      <c r="K943" s="35"/>
      <c r="L943" s="35"/>
      <c r="M943" s="35"/>
      <c r="N943" s="35"/>
      <c r="O943" s="35"/>
      <c r="P943" s="35"/>
      <c r="Q943" s="35"/>
      <c r="R943" s="43"/>
      <c r="S943" s="43"/>
      <c r="T943" s="42"/>
      <c r="U943" s="42"/>
      <c r="V943" s="36"/>
      <c r="W943" s="36"/>
      <c r="X943" s="49"/>
      <c r="Y943" s="32"/>
      <c r="Z943" s="32"/>
      <c r="AA943" s="35"/>
      <c r="AB943" s="38"/>
      <c r="AC943" s="35"/>
      <c r="AD943" s="35"/>
      <c r="AE943" s="35"/>
      <c r="AF943" s="35"/>
      <c r="AG943" s="50"/>
      <c r="AH943" s="50"/>
      <c r="AI943" s="50"/>
      <c r="AJ943" s="50"/>
      <c r="AK943" s="50"/>
      <c r="AL943" s="79"/>
      <c r="AM943" s="80"/>
      <c r="AN943" s="55"/>
      <c r="AO943" s="58"/>
      <c r="AP943" s="59"/>
      <c r="AQ943" s="59"/>
      <c r="AR943" s="59"/>
      <c r="AS943" s="46"/>
      <c r="AT943" s="58"/>
      <c r="AU943" s="58"/>
      <c r="AV943" s="58"/>
      <c r="AW943" s="58"/>
      <c r="AY943" s="51"/>
      <c r="AZ943" s="51"/>
      <c r="BA943" s="51"/>
      <c r="BB943" s="199"/>
      <c r="BC943" s="199"/>
    </row>
    <row r="944" spans="1:55" ht="65.099999999999994" hidden="1" customHeight="1">
      <c r="A944" s="33">
        <v>927</v>
      </c>
      <c r="B944" s="42"/>
      <c r="C944" s="42"/>
      <c r="D944" s="42"/>
      <c r="E944" s="42"/>
      <c r="F944" s="42"/>
      <c r="G944" s="42"/>
      <c r="H944" s="42"/>
      <c r="I944" s="167"/>
      <c r="J944" s="42"/>
      <c r="K944" s="35"/>
      <c r="L944" s="35"/>
      <c r="M944" s="35"/>
      <c r="N944" s="35"/>
      <c r="O944" s="35"/>
      <c r="P944" s="35"/>
      <c r="Q944" s="35"/>
      <c r="R944" s="43"/>
      <c r="S944" s="43"/>
      <c r="T944" s="42"/>
      <c r="U944" s="42"/>
      <c r="V944" s="36"/>
      <c r="W944" s="36"/>
      <c r="X944" s="49"/>
      <c r="Y944" s="32"/>
      <c r="Z944" s="32"/>
      <c r="AA944" s="35"/>
      <c r="AB944" s="38"/>
      <c r="AC944" s="35"/>
      <c r="AD944" s="35"/>
      <c r="AE944" s="35"/>
      <c r="AF944" s="35"/>
      <c r="AG944" s="50"/>
      <c r="AH944" s="50"/>
      <c r="AI944" s="50"/>
      <c r="AJ944" s="50"/>
      <c r="AK944" s="50"/>
      <c r="AL944" s="79"/>
      <c r="AM944" s="80"/>
      <c r="AN944" s="55"/>
      <c r="AO944" s="58"/>
      <c r="AP944" s="59"/>
      <c r="AQ944" s="59"/>
      <c r="AR944" s="59"/>
      <c r="AS944" s="46"/>
      <c r="AT944" s="58"/>
      <c r="AU944" s="58"/>
      <c r="AV944" s="58"/>
      <c r="AW944" s="58"/>
      <c r="AY944" s="51"/>
      <c r="AZ944" s="51"/>
      <c r="BA944" s="51"/>
      <c r="BB944" s="199"/>
      <c r="BC944" s="199"/>
    </row>
    <row r="945" spans="1:55" ht="65.099999999999994" hidden="1" customHeight="1">
      <c r="A945" s="33">
        <v>928</v>
      </c>
      <c r="B945" s="42"/>
      <c r="C945" s="42"/>
      <c r="D945" s="42"/>
      <c r="E945" s="42"/>
      <c r="F945" s="42"/>
      <c r="G945" s="42"/>
      <c r="H945" s="42"/>
      <c r="I945" s="167"/>
      <c r="J945" s="42"/>
      <c r="K945" s="35"/>
      <c r="L945" s="35"/>
      <c r="M945" s="35"/>
      <c r="N945" s="35"/>
      <c r="O945" s="35"/>
      <c r="P945" s="35"/>
      <c r="Q945" s="35"/>
      <c r="R945" s="43"/>
      <c r="S945" s="43"/>
      <c r="T945" s="42"/>
      <c r="U945" s="42"/>
      <c r="V945" s="36"/>
      <c r="W945" s="36"/>
      <c r="X945" s="49"/>
      <c r="Y945" s="32"/>
      <c r="Z945" s="32"/>
      <c r="AA945" s="35"/>
      <c r="AB945" s="38"/>
      <c r="AC945" s="35"/>
      <c r="AD945" s="35"/>
      <c r="AE945" s="35"/>
      <c r="AF945" s="35"/>
      <c r="AG945" s="50"/>
      <c r="AH945" s="50"/>
      <c r="AI945" s="50"/>
      <c r="AJ945" s="50"/>
      <c r="AK945" s="50"/>
      <c r="AL945" s="79"/>
      <c r="AM945" s="80"/>
      <c r="AN945" s="55"/>
      <c r="AO945" s="58"/>
      <c r="AP945" s="59"/>
      <c r="AQ945" s="59"/>
      <c r="AR945" s="59"/>
      <c r="AS945" s="46"/>
      <c r="AT945" s="58"/>
      <c r="AU945" s="58"/>
      <c r="AV945" s="58"/>
      <c r="AW945" s="58"/>
      <c r="AY945" s="51"/>
      <c r="AZ945" s="51"/>
      <c r="BA945" s="51"/>
      <c r="BB945" s="199"/>
      <c r="BC945" s="199"/>
    </row>
    <row r="946" spans="1:55" ht="65.099999999999994" hidden="1" customHeight="1">
      <c r="A946" s="33">
        <v>929</v>
      </c>
      <c r="B946" s="42"/>
      <c r="C946" s="42"/>
      <c r="D946" s="42"/>
      <c r="E946" s="42"/>
      <c r="F946" s="42"/>
      <c r="G946" s="42"/>
      <c r="H946" s="42"/>
      <c r="I946" s="167"/>
      <c r="J946" s="42"/>
      <c r="K946" s="35"/>
      <c r="L946" s="35"/>
      <c r="M946" s="35"/>
      <c r="N946" s="35"/>
      <c r="O946" s="35"/>
      <c r="P946" s="35"/>
      <c r="Q946" s="35"/>
      <c r="R946" s="43"/>
      <c r="S946" s="43"/>
      <c r="T946" s="42"/>
      <c r="U946" s="42"/>
      <c r="V946" s="36"/>
      <c r="W946" s="36"/>
      <c r="X946" s="49"/>
      <c r="Y946" s="32"/>
      <c r="Z946" s="32"/>
      <c r="AA946" s="35"/>
      <c r="AB946" s="38"/>
      <c r="AC946" s="35"/>
      <c r="AD946" s="35"/>
      <c r="AE946" s="35"/>
      <c r="AF946" s="35"/>
      <c r="AG946" s="50"/>
      <c r="AH946" s="50"/>
      <c r="AI946" s="50"/>
      <c r="AJ946" s="50"/>
      <c r="AK946" s="50"/>
      <c r="AL946" s="79"/>
      <c r="AM946" s="80"/>
      <c r="AN946" s="55"/>
      <c r="AO946" s="58"/>
      <c r="AP946" s="59"/>
      <c r="AQ946" s="59"/>
      <c r="AR946" s="59"/>
      <c r="AS946" s="46"/>
      <c r="AT946" s="58"/>
      <c r="AU946" s="58"/>
      <c r="AV946" s="58"/>
      <c r="AW946" s="58"/>
      <c r="AY946" s="51"/>
      <c r="AZ946" s="51"/>
      <c r="BA946" s="51"/>
      <c r="BB946" s="199"/>
      <c r="BC946" s="199"/>
    </row>
    <row r="947" spans="1:55" ht="65.099999999999994" hidden="1" customHeight="1">
      <c r="A947" s="33">
        <v>930</v>
      </c>
      <c r="B947" s="42"/>
      <c r="C947" s="42"/>
      <c r="D947" s="42"/>
      <c r="E947" s="42"/>
      <c r="F947" s="42"/>
      <c r="G947" s="42"/>
      <c r="H947" s="42"/>
      <c r="I947" s="167"/>
      <c r="J947" s="42"/>
      <c r="K947" s="35"/>
      <c r="L947" s="35"/>
      <c r="M947" s="35"/>
      <c r="N947" s="35"/>
      <c r="O947" s="35"/>
      <c r="P947" s="35"/>
      <c r="Q947" s="35"/>
      <c r="R947" s="43"/>
      <c r="S947" s="43"/>
      <c r="T947" s="42"/>
      <c r="U947" s="42"/>
      <c r="V947" s="36"/>
      <c r="W947" s="36"/>
      <c r="X947" s="49"/>
      <c r="Y947" s="32"/>
      <c r="Z947" s="32"/>
      <c r="AA947" s="35"/>
      <c r="AB947" s="38"/>
      <c r="AC947" s="35"/>
      <c r="AD947" s="35"/>
      <c r="AE947" s="35"/>
      <c r="AF947" s="35"/>
      <c r="AG947" s="50"/>
      <c r="AH947" s="50"/>
      <c r="AI947" s="50"/>
      <c r="AJ947" s="50"/>
      <c r="AK947" s="50"/>
      <c r="AL947" s="79"/>
      <c r="AM947" s="80"/>
      <c r="AN947" s="55"/>
      <c r="AO947" s="58"/>
      <c r="AP947" s="59"/>
      <c r="AQ947" s="59"/>
      <c r="AR947" s="59"/>
      <c r="AS947" s="46"/>
      <c r="AT947" s="58"/>
      <c r="AU947" s="58"/>
      <c r="AV947" s="58"/>
      <c r="AW947" s="58"/>
      <c r="AY947" s="51"/>
      <c r="AZ947" s="51"/>
      <c r="BA947" s="51"/>
      <c r="BB947" s="199"/>
      <c r="BC947" s="199"/>
    </row>
    <row r="948" spans="1:55" ht="65.099999999999994" hidden="1" customHeight="1">
      <c r="A948" s="33">
        <v>931</v>
      </c>
      <c r="B948" s="42"/>
      <c r="C948" s="42"/>
      <c r="D948" s="42"/>
      <c r="E948" s="42"/>
      <c r="F948" s="42"/>
      <c r="G948" s="42"/>
      <c r="H948" s="42"/>
      <c r="I948" s="167"/>
      <c r="J948" s="42"/>
      <c r="K948" s="35"/>
      <c r="L948" s="35"/>
      <c r="M948" s="35"/>
      <c r="N948" s="35"/>
      <c r="O948" s="35"/>
      <c r="P948" s="35"/>
      <c r="Q948" s="35"/>
      <c r="R948" s="43"/>
      <c r="S948" s="43"/>
      <c r="T948" s="42"/>
      <c r="U948" s="42"/>
      <c r="V948" s="36"/>
      <c r="W948" s="36"/>
      <c r="X948" s="49"/>
      <c r="Y948" s="32"/>
      <c r="Z948" s="32"/>
      <c r="AA948" s="35"/>
      <c r="AB948" s="38"/>
      <c r="AC948" s="35"/>
      <c r="AD948" s="35"/>
      <c r="AE948" s="35"/>
      <c r="AF948" s="35"/>
      <c r="AG948" s="50"/>
      <c r="AH948" s="50"/>
      <c r="AI948" s="50"/>
      <c r="AJ948" s="50"/>
      <c r="AK948" s="50"/>
      <c r="AL948" s="79"/>
      <c r="AM948" s="80"/>
      <c r="AN948" s="55"/>
      <c r="AO948" s="58"/>
      <c r="AP948" s="59"/>
      <c r="AQ948" s="59"/>
      <c r="AR948" s="59"/>
      <c r="AS948" s="46"/>
      <c r="AT948" s="58"/>
      <c r="AU948" s="58"/>
      <c r="AV948" s="58"/>
      <c r="AW948" s="58"/>
      <c r="AY948" s="51"/>
      <c r="AZ948" s="51"/>
      <c r="BA948" s="51"/>
      <c r="BB948" s="199"/>
      <c r="BC948" s="199"/>
    </row>
    <row r="949" spans="1:55" ht="65.099999999999994" hidden="1" customHeight="1">
      <c r="A949" s="33">
        <v>932</v>
      </c>
      <c r="B949" s="42"/>
      <c r="C949" s="42"/>
      <c r="D949" s="42"/>
      <c r="E949" s="42"/>
      <c r="F949" s="42"/>
      <c r="G949" s="42"/>
      <c r="H949" s="42"/>
      <c r="I949" s="167"/>
      <c r="J949" s="42"/>
      <c r="K949" s="35"/>
      <c r="L949" s="35"/>
      <c r="M949" s="35"/>
      <c r="N949" s="35"/>
      <c r="O949" s="35"/>
      <c r="P949" s="35"/>
      <c r="Q949" s="35"/>
      <c r="R949" s="43"/>
      <c r="S949" s="43"/>
      <c r="T949" s="42"/>
      <c r="U949" s="42"/>
      <c r="V949" s="36"/>
      <c r="W949" s="36"/>
      <c r="X949" s="49"/>
      <c r="Y949" s="32"/>
      <c r="Z949" s="32"/>
      <c r="AA949" s="35"/>
      <c r="AB949" s="38"/>
      <c r="AC949" s="35"/>
      <c r="AD949" s="35"/>
      <c r="AE949" s="35"/>
      <c r="AF949" s="35"/>
      <c r="AG949" s="50"/>
      <c r="AH949" s="50"/>
      <c r="AI949" s="50"/>
      <c r="AJ949" s="50"/>
      <c r="AK949" s="50"/>
      <c r="AL949" s="79"/>
      <c r="AM949" s="80"/>
      <c r="AN949" s="55"/>
      <c r="AO949" s="58"/>
      <c r="AP949" s="59"/>
      <c r="AQ949" s="59"/>
      <c r="AR949" s="59"/>
      <c r="AS949" s="46"/>
      <c r="AT949" s="58"/>
      <c r="AU949" s="58"/>
      <c r="AV949" s="58"/>
      <c r="AW949" s="58"/>
      <c r="AY949" s="51"/>
      <c r="AZ949" s="51"/>
      <c r="BA949" s="51"/>
      <c r="BB949" s="199"/>
      <c r="BC949" s="199"/>
    </row>
    <row r="950" spans="1:55" ht="65.099999999999994" hidden="1" customHeight="1">
      <c r="A950" s="33">
        <v>933</v>
      </c>
      <c r="B950" s="42"/>
      <c r="C950" s="42"/>
      <c r="D950" s="42"/>
      <c r="E950" s="42"/>
      <c r="F950" s="42"/>
      <c r="G950" s="42"/>
      <c r="H950" s="42"/>
      <c r="I950" s="167"/>
      <c r="J950" s="42"/>
      <c r="K950" s="35"/>
      <c r="L950" s="35"/>
      <c r="M950" s="35"/>
      <c r="N950" s="35"/>
      <c r="O950" s="35"/>
      <c r="P950" s="35"/>
      <c r="Q950" s="35"/>
      <c r="R950" s="43"/>
      <c r="S950" s="43"/>
      <c r="T950" s="42"/>
      <c r="U950" s="42"/>
      <c r="V950" s="36"/>
      <c r="W950" s="36"/>
      <c r="X950" s="49"/>
      <c r="Y950" s="32"/>
      <c r="Z950" s="32"/>
      <c r="AA950" s="35"/>
      <c r="AB950" s="38"/>
      <c r="AC950" s="35"/>
      <c r="AD950" s="35"/>
      <c r="AE950" s="35"/>
      <c r="AF950" s="35"/>
      <c r="AG950" s="50"/>
      <c r="AH950" s="50"/>
      <c r="AI950" s="50"/>
      <c r="AJ950" s="50"/>
      <c r="AK950" s="50"/>
      <c r="AL950" s="79"/>
      <c r="AM950" s="80"/>
      <c r="AN950" s="55"/>
      <c r="AO950" s="58"/>
      <c r="AP950" s="59"/>
      <c r="AQ950" s="59"/>
      <c r="AR950" s="59"/>
      <c r="AS950" s="46"/>
      <c r="AT950" s="58"/>
      <c r="AU950" s="58"/>
      <c r="AV950" s="58"/>
      <c r="AW950" s="58"/>
      <c r="AY950" s="51"/>
      <c r="AZ950" s="51"/>
      <c r="BA950" s="51"/>
      <c r="BB950" s="199"/>
      <c r="BC950" s="199"/>
    </row>
    <row r="951" spans="1:55" ht="65.099999999999994" hidden="1" customHeight="1">
      <c r="A951" s="33">
        <v>934</v>
      </c>
      <c r="B951" s="42"/>
      <c r="C951" s="42"/>
      <c r="D951" s="42"/>
      <c r="E951" s="42"/>
      <c r="F951" s="42"/>
      <c r="G951" s="42"/>
      <c r="H951" s="42"/>
      <c r="I951" s="167"/>
      <c r="J951" s="42"/>
      <c r="K951" s="35"/>
      <c r="L951" s="35"/>
      <c r="M951" s="35"/>
      <c r="N951" s="35"/>
      <c r="O951" s="35"/>
      <c r="P951" s="35"/>
      <c r="Q951" s="35"/>
      <c r="R951" s="43"/>
      <c r="S951" s="43"/>
      <c r="T951" s="42"/>
      <c r="U951" s="42"/>
      <c r="V951" s="36"/>
      <c r="W951" s="36"/>
      <c r="X951" s="49"/>
      <c r="Y951" s="32"/>
      <c r="Z951" s="32"/>
      <c r="AA951" s="35"/>
      <c r="AB951" s="38"/>
      <c r="AC951" s="35"/>
      <c r="AD951" s="35"/>
      <c r="AE951" s="35"/>
      <c r="AF951" s="35"/>
      <c r="AG951" s="50"/>
      <c r="AH951" s="50"/>
      <c r="AI951" s="50"/>
      <c r="AJ951" s="50"/>
      <c r="AK951" s="50"/>
      <c r="AL951" s="79"/>
      <c r="AM951" s="80"/>
      <c r="AN951" s="55"/>
      <c r="AO951" s="58"/>
      <c r="AP951" s="59"/>
      <c r="AQ951" s="59"/>
      <c r="AR951" s="59"/>
      <c r="AS951" s="46"/>
      <c r="AT951" s="58"/>
      <c r="AU951" s="58"/>
      <c r="AV951" s="58"/>
      <c r="AW951" s="58"/>
      <c r="AY951" s="51"/>
      <c r="AZ951" s="51"/>
      <c r="BA951" s="51"/>
      <c r="BB951" s="199"/>
      <c r="BC951" s="199"/>
    </row>
    <row r="952" spans="1:55" ht="65.099999999999994" hidden="1" customHeight="1">
      <c r="A952" s="33">
        <v>935</v>
      </c>
      <c r="B952" s="42"/>
      <c r="C952" s="42"/>
      <c r="D952" s="42"/>
      <c r="E952" s="42"/>
      <c r="F952" s="42"/>
      <c r="G952" s="42"/>
      <c r="H952" s="42"/>
      <c r="I952" s="167"/>
      <c r="J952" s="42"/>
      <c r="K952" s="35"/>
      <c r="L952" s="35"/>
      <c r="M952" s="35"/>
      <c r="N952" s="35"/>
      <c r="O952" s="35"/>
      <c r="P952" s="35"/>
      <c r="Q952" s="35"/>
      <c r="R952" s="43"/>
      <c r="S952" s="43"/>
      <c r="T952" s="42"/>
      <c r="U952" s="42"/>
      <c r="V952" s="36"/>
      <c r="W952" s="36"/>
      <c r="X952" s="49"/>
      <c r="Y952" s="32"/>
      <c r="Z952" s="32"/>
      <c r="AA952" s="35"/>
      <c r="AB952" s="38"/>
      <c r="AC952" s="35"/>
      <c r="AD952" s="35"/>
      <c r="AE952" s="35"/>
      <c r="AF952" s="35"/>
      <c r="AG952" s="50"/>
      <c r="AH952" s="50"/>
      <c r="AI952" s="50"/>
      <c r="AJ952" s="50"/>
      <c r="AK952" s="50"/>
      <c r="AL952" s="79"/>
      <c r="AM952" s="80"/>
      <c r="AN952" s="55"/>
      <c r="AO952" s="58"/>
      <c r="AP952" s="59"/>
      <c r="AQ952" s="59"/>
      <c r="AR952" s="59"/>
      <c r="AS952" s="46"/>
      <c r="AT952" s="58"/>
      <c r="AU952" s="58"/>
      <c r="AV952" s="58"/>
      <c r="AW952" s="58"/>
      <c r="AY952" s="51"/>
      <c r="AZ952" s="51"/>
      <c r="BA952" s="51"/>
      <c r="BB952" s="199"/>
      <c r="BC952" s="199"/>
    </row>
    <row r="953" spans="1:55" ht="65.099999999999994" hidden="1" customHeight="1">
      <c r="A953" s="33">
        <v>936</v>
      </c>
      <c r="B953" s="42"/>
      <c r="C953" s="42"/>
      <c r="D953" s="42"/>
      <c r="E953" s="42"/>
      <c r="F953" s="42"/>
      <c r="G953" s="42"/>
      <c r="H953" s="42"/>
      <c r="I953" s="167"/>
      <c r="J953" s="42"/>
      <c r="K953" s="35"/>
      <c r="L953" s="35"/>
      <c r="M953" s="35"/>
      <c r="N953" s="35"/>
      <c r="O953" s="35"/>
      <c r="P953" s="35"/>
      <c r="Q953" s="35"/>
      <c r="R953" s="43"/>
      <c r="S953" s="43"/>
      <c r="T953" s="42"/>
      <c r="U953" s="42"/>
      <c r="V953" s="36"/>
      <c r="W953" s="36"/>
      <c r="X953" s="49"/>
      <c r="Y953" s="32"/>
      <c r="Z953" s="32"/>
      <c r="AA953" s="35"/>
      <c r="AB953" s="38"/>
      <c r="AC953" s="35"/>
      <c r="AD953" s="35"/>
      <c r="AE953" s="35"/>
      <c r="AF953" s="35"/>
      <c r="AG953" s="50"/>
      <c r="AH953" s="50"/>
      <c r="AI953" s="50"/>
      <c r="AJ953" s="50"/>
      <c r="AK953" s="50"/>
      <c r="AL953" s="79"/>
      <c r="AM953" s="80"/>
      <c r="AN953" s="55"/>
      <c r="AO953" s="58"/>
      <c r="AP953" s="59"/>
      <c r="AQ953" s="59"/>
      <c r="AR953" s="59"/>
      <c r="AS953" s="46"/>
      <c r="AT953" s="58"/>
      <c r="AU953" s="58"/>
      <c r="AV953" s="58"/>
      <c r="AW953" s="58"/>
      <c r="AY953" s="51"/>
      <c r="AZ953" s="51"/>
      <c r="BA953" s="51"/>
      <c r="BB953" s="199"/>
      <c r="BC953" s="199"/>
    </row>
    <row r="954" spans="1:55" ht="65.099999999999994" hidden="1" customHeight="1">
      <c r="A954" s="33">
        <v>937</v>
      </c>
      <c r="B954" s="42"/>
      <c r="C954" s="42"/>
      <c r="D954" s="42"/>
      <c r="E954" s="42"/>
      <c r="F954" s="42"/>
      <c r="G954" s="42"/>
      <c r="H954" s="42"/>
      <c r="I954" s="167"/>
      <c r="J954" s="42"/>
      <c r="K954" s="35"/>
      <c r="L954" s="35"/>
      <c r="M954" s="35"/>
      <c r="N954" s="35"/>
      <c r="O954" s="35"/>
      <c r="P954" s="35"/>
      <c r="Q954" s="35"/>
      <c r="R954" s="43"/>
      <c r="S954" s="43"/>
      <c r="T954" s="42"/>
      <c r="U954" s="42"/>
      <c r="V954" s="36"/>
      <c r="W954" s="36"/>
      <c r="X954" s="49"/>
      <c r="Y954" s="32"/>
      <c r="Z954" s="32"/>
      <c r="AA954" s="35"/>
      <c r="AB954" s="38"/>
      <c r="AC954" s="35"/>
      <c r="AD954" s="35"/>
      <c r="AE954" s="35"/>
      <c r="AF954" s="35"/>
      <c r="AG954" s="50"/>
      <c r="AH954" s="50"/>
      <c r="AI954" s="50"/>
      <c r="AJ954" s="50"/>
      <c r="AK954" s="50"/>
      <c r="AL954" s="79"/>
      <c r="AM954" s="80"/>
      <c r="AN954" s="55"/>
      <c r="AO954" s="58"/>
      <c r="AP954" s="59"/>
      <c r="AQ954" s="59"/>
      <c r="AR954" s="59"/>
      <c r="AS954" s="46"/>
      <c r="AT954" s="58"/>
      <c r="AU954" s="58"/>
      <c r="AV954" s="58"/>
      <c r="AW954" s="58"/>
      <c r="AY954" s="51"/>
      <c r="AZ954" s="51"/>
      <c r="BA954" s="51"/>
      <c r="BB954" s="199"/>
      <c r="BC954" s="199"/>
    </row>
    <row r="955" spans="1:55" ht="65.099999999999994" hidden="1" customHeight="1">
      <c r="A955" s="33">
        <v>938</v>
      </c>
      <c r="B955" s="42"/>
      <c r="C955" s="42"/>
      <c r="D955" s="42"/>
      <c r="E955" s="42"/>
      <c r="F955" s="42"/>
      <c r="G955" s="42"/>
      <c r="H955" s="42"/>
      <c r="I955" s="167"/>
      <c r="J955" s="42"/>
      <c r="K955" s="35"/>
      <c r="L955" s="35"/>
      <c r="M955" s="35"/>
      <c r="N955" s="35"/>
      <c r="O955" s="35"/>
      <c r="P955" s="35"/>
      <c r="Q955" s="35"/>
      <c r="R955" s="43"/>
      <c r="S955" s="43"/>
      <c r="T955" s="42"/>
      <c r="U955" s="42"/>
      <c r="V955" s="36"/>
      <c r="W955" s="36"/>
      <c r="X955" s="49"/>
      <c r="Y955" s="32"/>
      <c r="Z955" s="32"/>
      <c r="AA955" s="35"/>
      <c r="AB955" s="38"/>
      <c r="AC955" s="35"/>
      <c r="AD955" s="35"/>
      <c r="AE955" s="35"/>
      <c r="AF955" s="35"/>
      <c r="AG955" s="50"/>
      <c r="AH955" s="50"/>
      <c r="AI955" s="50"/>
      <c r="AJ955" s="50"/>
      <c r="AK955" s="50"/>
      <c r="AL955" s="79"/>
      <c r="AM955" s="80"/>
      <c r="AN955" s="55"/>
      <c r="AO955" s="58"/>
      <c r="AP955" s="59"/>
      <c r="AQ955" s="59"/>
      <c r="AR955" s="59"/>
      <c r="AS955" s="46"/>
      <c r="AT955" s="58"/>
      <c r="AU955" s="58"/>
      <c r="AV955" s="58"/>
      <c r="AW955" s="58"/>
      <c r="AY955" s="51"/>
      <c r="AZ955" s="51"/>
      <c r="BA955" s="51"/>
      <c r="BB955" s="199"/>
      <c r="BC955" s="199"/>
    </row>
    <row r="956" spans="1:55" ht="65.099999999999994" hidden="1" customHeight="1">
      <c r="A956" s="33">
        <v>939</v>
      </c>
      <c r="B956" s="42"/>
      <c r="C956" s="42"/>
      <c r="D956" s="42"/>
      <c r="E956" s="42"/>
      <c r="F956" s="42"/>
      <c r="G956" s="42"/>
      <c r="H956" s="42"/>
      <c r="I956" s="167"/>
      <c r="J956" s="42"/>
      <c r="K956" s="35"/>
      <c r="L956" s="35"/>
      <c r="M956" s="35"/>
      <c r="N956" s="35"/>
      <c r="O956" s="35"/>
      <c r="P956" s="35"/>
      <c r="Q956" s="35"/>
      <c r="R956" s="43"/>
      <c r="S956" s="43"/>
      <c r="T956" s="42"/>
      <c r="U956" s="42"/>
      <c r="V956" s="36"/>
      <c r="W956" s="36"/>
      <c r="X956" s="49"/>
      <c r="Y956" s="32"/>
      <c r="Z956" s="32"/>
      <c r="AA956" s="35"/>
      <c r="AB956" s="38"/>
      <c r="AC956" s="35"/>
      <c r="AD956" s="35"/>
      <c r="AE956" s="35"/>
      <c r="AF956" s="35"/>
      <c r="AG956" s="50"/>
      <c r="AH956" s="50"/>
      <c r="AI956" s="50"/>
      <c r="AJ956" s="50"/>
      <c r="AK956" s="50"/>
      <c r="AL956" s="79"/>
      <c r="AM956" s="80"/>
      <c r="AN956" s="55"/>
      <c r="AO956" s="58"/>
      <c r="AP956" s="59"/>
      <c r="AQ956" s="59"/>
      <c r="AR956" s="59"/>
      <c r="AS956" s="46"/>
      <c r="AT956" s="58"/>
      <c r="AU956" s="58"/>
      <c r="AV956" s="58"/>
      <c r="AW956" s="58"/>
      <c r="AY956" s="51"/>
      <c r="AZ956" s="51"/>
      <c r="BA956" s="51"/>
      <c r="BB956" s="199"/>
      <c r="BC956" s="199"/>
    </row>
    <row r="957" spans="1:55" ht="65.099999999999994" hidden="1" customHeight="1">
      <c r="A957" s="33">
        <v>940</v>
      </c>
      <c r="B957" s="42"/>
      <c r="C957" s="42"/>
      <c r="D957" s="42"/>
      <c r="E957" s="42"/>
      <c r="F957" s="42"/>
      <c r="G957" s="42"/>
      <c r="H957" s="42"/>
      <c r="I957" s="167"/>
      <c r="J957" s="42"/>
      <c r="K957" s="35"/>
      <c r="L957" s="35"/>
      <c r="M957" s="35"/>
      <c r="N957" s="35"/>
      <c r="O957" s="35"/>
      <c r="P957" s="35"/>
      <c r="Q957" s="35"/>
      <c r="R957" s="43"/>
      <c r="S957" s="43"/>
      <c r="T957" s="42"/>
      <c r="U957" s="42"/>
      <c r="V957" s="36"/>
      <c r="W957" s="36"/>
      <c r="X957" s="49"/>
      <c r="Y957" s="32"/>
      <c r="Z957" s="32"/>
      <c r="AA957" s="35"/>
      <c r="AB957" s="38"/>
      <c r="AC957" s="35"/>
      <c r="AD957" s="35"/>
      <c r="AE957" s="35"/>
      <c r="AF957" s="35"/>
      <c r="AG957" s="50"/>
      <c r="AH957" s="50"/>
      <c r="AI957" s="50"/>
      <c r="AJ957" s="50"/>
      <c r="AK957" s="50"/>
      <c r="AL957" s="79"/>
      <c r="AM957" s="80"/>
      <c r="AN957" s="55"/>
      <c r="AO957" s="58"/>
      <c r="AP957" s="59"/>
      <c r="AQ957" s="59"/>
      <c r="AR957" s="59"/>
      <c r="AS957" s="46"/>
      <c r="AT957" s="58"/>
      <c r="AU957" s="58"/>
      <c r="AV957" s="58"/>
      <c r="AW957" s="58"/>
      <c r="AY957" s="51"/>
      <c r="AZ957" s="51"/>
      <c r="BA957" s="51"/>
      <c r="BB957" s="199"/>
      <c r="BC957" s="199"/>
    </row>
    <row r="958" spans="1:55" ht="65.099999999999994" hidden="1" customHeight="1">
      <c r="A958" s="33">
        <v>941</v>
      </c>
      <c r="B958" s="42"/>
      <c r="C958" s="42"/>
      <c r="D958" s="42"/>
      <c r="E958" s="42"/>
      <c r="F958" s="42"/>
      <c r="G958" s="42"/>
      <c r="H958" s="42"/>
      <c r="I958" s="167"/>
      <c r="J958" s="42"/>
      <c r="K958" s="35"/>
      <c r="L958" s="35"/>
      <c r="M958" s="35"/>
      <c r="N958" s="35"/>
      <c r="O958" s="35"/>
      <c r="P958" s="35"/>
      <c r="Q958" s="35"/>
      <c r="R958" s="43"/>
      <c r="S958" s="43"/>
      <c r="T958" s="42"/>
      <c r="U958" s="42"/>
      <c r="V958" s="36"/>
      <c r="W958" s="36"/>
      <c r="X958" s="49"/>
      <c r="Y958" s="32"/>
      <c r="Z958" s="32"/>
      <c r="AA958" s="35"/>
      <c r="AB958" s="38"/>
      <c r="AC958" s="35"/>
      <c r="AD958" s="35"/>
      <c r="AE958" s="35"/>
      <c r="AF958" s="35"/>
      <c r="AG958" s="50"/>
      <c r="AH958" s="50"/>
      <c r="AI958" s="50"/>
      <c r="AJ958" s="50"/>
      <c r="AK958" s="50"/>
      <c r="AL958" s="79"/>
      <c r="AM958" s="80"/>
      <c r="AN958" s="55"/>
      <c r="AO958" s="58"/>
      <c r="AP958" s="59"/>
      <c r="AQ958" s="59"/>
      <c r="AR958" s="59"/>
      <c r="AS958" s="46"/>
      <c r="AT958" s="58"/>
      <c r="AU958" s="58"/>
      <c r="AV958" s="58"/>
      <c r="AW958" s="58"/>
      <c r="AY958" s="51"/>
      <c r="AZ958" s="51"/>
      <c r="BA958" s="51"/>
      <c r="BB958" s="199"/>
      <c r="BC958" s="199"/>
    </row>
    <row r="959" spans="1:55" ht="65.099999999999994" hidden="1" customHeight="1">
      <c r="A959" s="33">
        <v>942</v>
      </c>
      <c r="B959" s="42"/>
      <c r="C959" s="42"/>
      <c r="D959" s="42"/>
      <c r="E959" s="42"/>
      <c r="F959" s="42"/>
      <c r="G959" s="42"/>
      <c r="H959" s="42"/>
      <c r="I959" s="167"/>
      <c r="J959" s="42"/>
      <c r="K959" s="35"/>
      <c r="L959" s="35"/>
      <c r="M959" s="35"/>
      <c r="N959" s="35"/>
      <c r="O959" s="35"/>
      <c r="P959" s="35"/>
      <c r="Q959" s="35"/>
      <c r="R959" s="43"/>
      <c r="S959" s="43"/>
      <c r="T959" s="42"/>
      <c r="U959" s="42"/>
      <c r="V959" s="36"/>
      <c r="W959" s="36"/>
      <c r="X959" s="49"/>
      <c r="Y959" s="32"/>
      <c r="Z959" s="32"/>
      <c r="AA959" s="35"/>
      <c r="AB959" s="38"/>
      <c r="AC959" s="35"/>
      <c r="AD959" s="35"/>
      <c r="AE959" s="35"/>
      <c r="AF959" s="35"/>
      <c r="AG959" s="50"/>
      <c r="AH959" s="50"/>
      <c r="AI959" s="50"/>
      <c r="AJ959" s="50"/>
      <c r="AK959" s="50"/>
      <c r="AL959" s="79"/>
      <c r="AM959" s="80"/>
      <c r="AN959" s="55"/>
      <c r="AO959" s="58"/>
      <c r="AP959" s="59"/>
      <c r="AQ959" s="59"/>
      <c r="AR959" s="59"/>
      <c r="AS959" s="46"/>
      <c r="AT959" s="58"/>
      <c r="AU959" s="58"/>
      <c r="AV959" s="58"/>
      <c r="AW959" s="58"/>
      <c r="AY959" s="51"/>
      <c r="AZ959" s="51"/>
      <c r="BA959" s="51"/>
      <c r="BB959" s="199"/>
      <c r="BC959" s="199"/>
    </row>
    <row r="960" spans="1:55" ht="65.099999999999994" hidden="1" customHeight="1">
      <c r="A960" s="33">
        <v>943</v>
      </c>
      <c r="B960" s="42"/>
      <c r="C960" s="42"/>
      <c r="D960" s="42"/>
      <c r="E960" s="42"/>
      <c r="F960" s="42"/>
      <c r="G960" s="42"/>
      <c r="H960" s="42"/>
      <c r="I960" s="167"/>
      <c r="J960" s="42"/>
      <c r="K960" s="35"/>
      <c r="L960" s="35"/>
      <c r="M960" s="35"/>
      <c r="N960" s="35"/>
      <c r="O960" s="35"/>
      <c r="P960" s="35"/>
      <c r="Q960" s="35"/>
      <c r="R960" s="43"/>
      <c r="S960" s="43"/>
      <c r="T960" s="42"/>
      <c r="U960" s="42"/>
      <c r="V960" s="36"/>
      <c r="W960" s="36"/>
      <c r="X960" s="49"/>
      <c r="Y960" s="32"/>
      <c r="Z960" s="32"/>
      <c r="AA960" s="35"/>
      <c r="AB960" s="38"/>
      <c r="AC960" s="35"/>
      <c r="AD960" s="35"/>
      <c r="AE960" s="35"/>
      <c r="AF960" s="35"/>
      <c r="AG960" s="50"/>
      <c r="AH960" s="50"/>
      <c r="AI960" s="50"/>
      <c r="AJ960" s="50"/>
      <c r="AK960" s="50"/>
      <c r="AL960" s="79"/>
      <c r="AM960" s="80"/>
      <c r="AN960" s="55"/>
      <c r="AO960" s="58"/>
      <c r="AP960" s="59"/>
      <c r="AQ960" s="59"/>
      <c r="AR960" s="59"/>
      <c r="AS960" s="46"/>
      <c r="AT960" s="58"/>
      <c r="AU960" s="58"/>
      <c r="AV960" s="58"/>
      <c r="AW960" s="58"/>
      <c r="AY960" s="51"/>
      <c r="AZ960" s="51"/>
      <c r="BA960" s="51"/>
      <c r="BB960" s="199"/>
      <c r="BC960" s="199"/>
    </row>
    <row r="961" spans="1:55" ht="65.099999999999994" hidden="1" customHeight="1">
      <c r="A961" s="33">
        <v>944</v>
      </c>
      <c r="B961" s="42"/>
      <c r="C961" s="42"/>
      <c r="D961" s="42"/>
      <c r="E961" s="42"/>
      <c r="F961" s="42"/>
      <c r="G961" s="42"/>
      <c r="H961" s="42"/>
      <c r="I961" s="167"/>
      <c r="J961" s="42"/>
      <c r="K961" s="35"/>
      <c r="L961" s="35"/>
      <c r="M961" s="35"/>
      <c r="N961" s="35"/>
      <c r="O961" s="35"/>
      <c r="P961" s="35"/>
      <c r="Q961" s="35"/>
      <c r="R961" s="43"/>
      <c r="S961" s="43"/>
      <c r="T961" s="42"/>
      <c r="U961" s="42"/>
      <c r="V961" s="36"/>
      <c r="W961" s="36"/>
      <c r="X961" s="49"/>
      <c r="Y961" s="32"/>
      <c r="Z961" s="32"/>
      <c r="AA961" s="35"/>
      <c r="AB961" s="38"/>
      <c r="AC961" s="35"/>
      <c r="AD961" s="35"/>
      <c r="AE961" s="35"/>
      <c r="AF961" s="35"/>
      <c r="AG961" s="50"/>
      <c r="AH961" s="50"/>
      <c r="AI961" s="50"/>
      <c r="AJ961" s="50"/>
      <c r="AK961" s="50"/>
      <c r="AL961" s="79"/>
      <c r="AM961" s="80"/>
      <c r="AN961" s="55"/>
      <c r="AO961" s="58"/>
      <c r="AP961" s="59"/>
      <c r="AQ961" s="59"/>
      <c r="AR961" s="59"/>
      <c r="AS961" s="46"/>
      <c r="AT961" s="58"/>
      <c r="AU961" s="58"/>
      <c r="AV961" s="58"/>
      <c r="AW961" s="58"/>
      <c r="AY961" s="51"/>
      <c r="AZ961" s="51"/>
      <c r="BA961" s="51"/>
      <c r="BB961" s="199"/>
      <c r="BC961" s="199"/>
    </row>
    <row r="962" spans="1:55" ht="65.099999999999994" hidden="1" customHeight="1">
      <c r="A962" s="33">
        <v>945</v>
      </c>
      <c r="B962" s="42"/>
      <c r="C962" s="42"/>
      <c r="D962" s="42"/>
      <c r="E962" s="42"/>
      <c r="F962" s="42"/>
      <c r="G962" s="42"/>
      <c r="H962" s="42"/>
      <c r="I962" s="167"/>
      <c r="J962" s="42"/>
      <c r="K962" s="35"/>
      <c r="L962" s="35"/>
      <c r="M962" s="35"/>
      <c r="N962" s="35"/>
      <c r="O962" s="35"/>
      <c r="P962" s="35"/>
      <c r="Q962" s="35"/>
      <c r="R962" s="43"/>
      <c r="S962" s="43"/>
      <c r="T962" s="42"/>
      <c r="U962" s="42"/>
      <c r="V962" s="36"/>
      <c r="W962" s="36"/>
      <c r="X962" s="49"/>
      <c r="Y962" s="32"/>
      <c r="Z962" s="32"/>
      <c r="AA962" s="35"/>
      <c r="AB962" s="38"/>
      <c r="AC962" s="35"/>
      <c r="AD962" s="35"/>
      <c r="AE962" s="35"/>
      <c r="AF962" s="35"/>
      <c r="AG962" s="50"/>
      <c r="AH962" s="50"/>
      <c r="AI962" s="50"/>
      <c r="AJ962" s="50"/>
      <c r="AK962" s="50"/>
      <c r="AL962" s="79"/>
      <c r="AM962" s="80"/>
      <c r="AN962" s="55"/>
      <c r="AO962" s="58"/>
      <c r="AP962" s="59"/>
      <c r="AQ962" s="59"/>
      <c r="AR962" s="59"/>
      <c r="AS962" s="46"/>
      <c r="AT962" s="58"/>
      <c r="AU962" s="58"/>
      <c r="AV962" s="58"/>
      <c r="AW962" s="58"/>
      <c r="AY962" s="51"/>
      <c r="AZ962" s="51"/>
      <c r="BA962" s="51"/>
      <c r="BB962" s="199"/>
      <c r="BC962" s="199"/>
    </row>
    <row r="963" spans="1:55" ht="65.099999999999994" hidden="1" customHeight="1">
      <c r="A963" s="33">
        <v>946</v>
      </c>
      <c r="B963" s="42"/>
      <c r="C963" s="42"/>
      <c r="D963" s="42"/>
      <c r="E963" s="42"/>
      <c r="F963" s="42"/>
      <c r="G963" s="42"/>
      <c r="H963" s="42"/>
      <c r="I963" s="167"/>
      <c r="J963" s="42"/>
      <c r="K963" s="35"/>
      <c r="L963" s="35"/>
      <c r="M963" s="35"/>
      <c r="N963" s="35"/>
      <c r="O963" s="35"/>
      <c r="P963" s="35"/>
      <c r="Q963" s="35"/>
      <c r="R963" s="43"/>
      <c r="S963" s="43"/>
      <c r="T963" s="42"/>
      <c r="U963" s="42"/>
      <c r="V963" s="36"/>
      <c r="W963" s="36"/>
      <c r="X963" s="49"/>
      <c r="Y963" s="32"/>
      <c r="Z963" s="32"/>
      <c r="AA963" s="35"/>
      <c r="AB963" s="38"/>
      <c r="AC963" s="35"/>
      <c r="AD963" s="35"/>
      <c r="AE963" s="35"/>
      <c r="AF963" s="35"/>
      <c r="AG963" s="50"/>
      <c r="AH963" s="50"/>
      <c r="AI963" s="50"/>
      <c r="AJ963" s="50"/>
      <c r="AK963" s="50"/>
      <c r="AL963" s="79"/>
      <c r="AM963" s="80"/>
      <c r="AN963" s="55"/>
      <c r="AO963" s="58"/>
      <c r="AP963" s="59"/>
      <c r="AQ963" s="59"/>
      <c r="AR963" s="59"/>
      <c r="AS963" s="46"/>
      <c r="AT963" s="58"/>
      <c r="AU963" s="58"/>
      <c r="AV963" s="58"/>
      <c r="AW963" s="58"/>
      <c r="AY963" s="51"/>
      <c r="AZ963" s="51"/>
      <c r="BA963" s="51"/>
      <c r="BB963" s="199"/>
      <c r="BC963" s="199"/>
    </row>
    <row r="964" spans="1:55" ht="65.099999999999994" hidden="1" customHeight="1">
      <c r="A964" s="33">
        <v>947</v>
      </c>
      <c r="B964" s="42"/>
      <c r="C964" s="42"/>
      <c r="D964" s="42"/>
      <c r="E964" s="42"/>
      <c r="F964" s="42"/>
      <c r="G964" s="42"/>
      <c r="H964" s="42"/>
      <c r="I964" s="167"/>
      <c r="J964" s="42"/>
      <c r="K964" s="35"/>
      <c r="L964" s="35"/>
      <c r="M964" s="35"/>
      <c r="N964" s="35"/>
      <c r="O964" s="35"/>
      <c r="P964" s="35"/>
      <c r="Q964" s="35"/>
      <c r="R964" s="43"/>
      <c r="S964" s="43"/>
      <c r="T964" s="42"/>
      <c r="U964" s="42"/>
      <c r="V964" s="36"/>
      <c r="W964" s="36"/>
      <c r="X964" s="49"/>
      <c r="Y964" s="32"/>
      <c r="Z964" s="32"/>
      <c r="AA964" s="35"/>
      <c r="AB964" s="38"/>
      <c r="AC964" s="35"/>
      <c r="AD964" s="35"/>
      <c r="AE964" s="35"/>
      <c r="AF964" s="35"/>
      <c r="AG964" s="50"/>
      <c r="AH964" s="50"/>
      <c r="AI964" s="50"/>
      <c r="AJ964" s="50"/>
      <c r="AK964" s="50"/>
      <c r="AL964" s="79"/>
      <c r="AM964" s="80"/>
      <c r="AN964" s="55"/>
      <c r="AO964" s="58"/>
      <c r="AP964" s="59"/>
      <c r="AQ964" s="59"/>
      <c r="AR964" s="59"/>
      <c r="AS964" s="46"/>
      <c r="AT964" s="58"/>
      <c r="AU964" s="58"/>
      <c r="AV964" s="58"/>
      <c r="AW964" s="58"/>
      <c r="AY964" s="51"/>
      <c r="AZ964" s="51"/>
      <c r="BA964" s="51"/>
      <c r="BB964" s="199"/>
      <c r="BC964" s="199"/>
    </row>
    <row r="965" spans="1:55" ht="65.099999999999994" hidden="1" customHeight="1">
      <c r="A965" s="33">
        <v>948</v>
      </c>
      <c r="B965" s="42"/>
      <c r="C965" s="42"/>
      <c r="D965" s="42"/>
      <c r="E965" s="42"/>
      <c r="F965" s="42"/>
      <c r="G965" s="42"/>
      <c r="H965" s="42"/>
      <c r="I965" s="167"/>
      <c r="J965" s="42"/>
      <c r="K965" s="35"/>
      <c r="L965" s="35"/>
      <c r="M965" s="35"/>
      <c r="N965" s="35"/>
      <c r="O965" s="35"/>
      <c r="P965" s="35"/>
      <c r="Q965" s="35"/>
      <c r="R965" s="43"/>
      <c r="S965" s="43"/>
      <c r="T965" s="42"/>
      <c r="U965" s="42"/>
      <c r="V965" s="36"/>
      <c r="W965" s="36"/>
      <c r="X965" s="49"/>
      <c r="Y965" s="32"/>
      <c r="Z965" s="32"/>
      <c r="AA965" s="35"/>
      <c r="AB965" s="38"/>
      <c r="AC965" s="35"/>
      <c r="AD965" s="35"/>
      <c r="AE965" s="35"/>
      <c r="AF965" s="35"/>
      <c r="AG965" s="50"/>
      <c r="AH965" s="50"/>
      <c r="AI965" s="50"/>
      <c r="AJ965" s="50"/>
      <c r="AK965" s="50"/>
      <c r="AL965" s="79"/>
      <c r="AM965" s="80"/>
      <c r="AN965" s="55"/>
      <c r="AO965" s="58"/>
      <c r="AP965" s="59"/>
      <c r="AQ965" s="59"/>
      <c r="AR965" s="59"/>
      <c r="AS965" s="46"/>
      <c r="AT965" s="58"/>
      <c r="AU965" s="58"/>
      <c r="AV965" s="58"/>
      <c r="AW965" s="58"/>
      <c r="AY965" s="51"/>
      <c r="AZ965" s="51"/>
      <c r="BA965" s="51"/>
      <c r="BB965" s="199"/>
      <c r="BC965" s="199"/>
    </row>
    <row r="966" spans="1:55" ht="65.099999999999994" hidden="1" customHeight="1">
      <c r="A966" s="33">
        <v>949</v>
      </c>
      <c r="B966" s="42"/>
      <c r="C966" s="42"/>
      <c r="D966" s="42"/>
      <c r="E966" s="42"/>
      <c r="F966" s="42"/>
      <c r="G966" s="42"/>
      <c r="H966" s="42"/>
      <c r="I966" s="167"/>
      <c r="J966" s="42"/>
      <c r="K966" s="35"/>
      <c r="L966" s="35"/>
      <c r="M966" s="35"/>
      <c r="N966" s="35"/>
      <c r="O966" s="35"/>
      <c r="P966" s="35"/>
      <c r="Q966" s="35"/>
      <c r="R966" s="43"/>
      <c r="S966" s="43"/>
      <c r="T966" s="42"/>
      <c r="U966" s="42"/>
      <c r="V966" s="36"/>
      <c r="W966" s="36"/>
      <c r="X966" s="49"/>
      <c r="Y966" s="32"/>
      <c r="Z966" s="32"/>
      <c r="AA966" s="35"/>
      <c r="AB966" s="38"/>
      <c r="AC966" s="35"/>
      <c r="AD966" s="35"/>
      <c r="AE966" s="35"/>
      <c r="AF966" s="35"/>
      <c r="AG966" s="50"/>
      <c r="AH966" s="50"/>
      <c r="AI966" s="50"/>
      <c r="AJ966" s="50"/>
      <c r="AK966" s="50"/>
      <c r="AL966" s="79"/>
      <c r="AM966" s="80"/>
      <c r="AN966" s="55"/>
      <c r="AO966" s="58"/>
      <c r="AP966" s="59"/>
      <c r="AQ966" s="59"/>
      <c r="AR966" s="59"/>
      <c r="AS966" s="46"/>
      <c r="AT966" s="58"/>
      <c r="AU966" s="58"/>
      <c r="AV966" s="58"/>
      <c r="AW966" s="58"/>
      <c r="AY966" s="51"/>
      <c r="AZ966" s="51"/>
      <c r="BA966" s="51"/>
      <c r="BB966" s="199"/>
      <c r="BC966" s="199"/>
    </row>
    <row r="967" spans="1:55" ht="65.099999999999994" hidden="1" customHeight="1">
      <c r="A967" s="33">
        <v>950</v>
      </c>
      <c r="B967" s="42"/>
      <c r="C967" s="42"/>
      <c r="D967" s="42"/>
      <c r="E967" s="42"/>
      <c r="F967" s="42"/>
      <c r="G967" s="42"/>
      <c r="H967" s="42"/>
      <c r="I967" s="167"/>
      <c r="J967" s="42"/>
      <c r="K967" s="35"/>
      <c r="L967" s="35"/>
      <c r="M967" s="35"/>
      <c r="N967" s="35"/>
      <c r="O967" s="35"/>
      <c r="P967" s="35"/>
      <c r="Q967" s="35"/>
      <c r="R967" s="43"/>
      <c r="S967" s="43"/>
      <c r="T967" s="42"/>
      <c r="U967" s="42"/>
      <c r="V967" s="36"/>
      <c r="W967" s="36"/>
      <c r="X967" s="49"/>
      <c r="Y967" s="32"/>
      <c r="Z967" s="32"/>
      <c r="AA967" s="35"/>
      <c r="AB967" s="38"/>
      <c r="AC967" s="35"/>
      <c r="AD967" s="35"/>
      <c r="AE967" s="35"/>
      <c r="AF967" s="35"/>
      <c r="AG967" s="50"/>
      <c r="AH967" s="50"/>
      <c r="AI967" s="50"/>
      <c r="AJ967" s="50"/>
      <c r="AK967" s="50"/>
      <c r="AL967" s="79"/>
      <c r="AM967" s="80"/>
      <c r="AN967" s="55"/>
      <c r="AO967" s="58"/>
      <c r="AP967" s="59"/>
      <c r="AQ967" s="59"/>
      <c r="AR967" s="59"/>
      <c r="AS967" s="46"/>
      <c r="AT967" s="58"/>
      <c r="AU967" s="58"/>
      <c r="AV967" s="58"/>
      <c r="AW967" s="58"/>
      <c r="AY967" s="51"/>
      <c r="AZ967" s="51"/>
      <c r="BA967" s="51"/>
      <c r="BB967" s="199"/>
      <c r="BC967" s="199"/>
    </row>
    <row r="968" spans="1:55" ht="65.099999999999994" hidden="1" customHeight="1">
      <c r="A968" s="33">
        <v>951</v>
      </c>
      <c r="B968" s="42"/>
      <c r="C968" s="42"/>
      <c r="D968" s="42"/>
      <c r="E968" s="42"/>
      <c r="F968" s="42"/>
      <c r="G968" s="42"/>
      <c r="H968" s="42"/>
      <c r="I968" s="167"/>
      <c r="J968" s="42"/>
      <c r="K968" s="35"/>
      <c r="L968" s="35"/>
      <c r="M968" s="35"/>
      <c r="N968" s="35"/>
      <c r="O968" s="35"/>
      <c r="P968" s="35"/>
      <c r="Q968" s="35"/>
      <c r="R968" s="43"/>
      <c r="S968" s="43"/>
      <c r="T968" s="42"/>
      <c r="U968" s="42"/>
      <c r="V968" s="36"/>
      <c r="W968" s="36"/>
      <c r="X968" s="49"/>
      <c r="Y968" s="32"/>
      <c r="Z968" s="32"/>
      <c r="AA968" s="35"/>
      <c r="AB968" s="38"/>
      <c r="AC968" s="35"/>
      <c r="AD968" s="35"/>
      <c r="AE968" s="35"/>
      <c r="AF968" s="35"/>
      <c r="AG968" s="50"/>
      <c r="AH968" s="50"/>
      <c r="AI968" s="50"/>
      <c r="AJ968" s="50"/>
      <c r="AK968" s="50"/>
      <c r="AL968" s="79"/>
      <c r="AM968" s="80"/>
      <c r="AN968" s="55"/>
      <c r="AO968" s="58"/>
      <c r="AP968" s="59"/>
      <c r="AQ968" s="59"/>
      <c r="AR968" s="59"/>
      <c r="AS968" s="46"/>
      <c r="AT968" s="58"/>
      <c r="AU968" s="58"/>
      <c r="AV968" s="58"/>
      <c r="AW968" s="58"/>
      <c r="AY968" s="51"/>
      <c r="AZ968" s="51"/>
      <c r="BA968" s="51"/>
      <c r="BB968" s="199"/>
      <c r="BC968" s="199"/>
    </row>
    <row r="969" spans="1:55" ht="65.099999999999994" hidden="1" customHeight="1">
      <c r="A969" s="33">
        <v>952</v>
      </c>
      <c r="B969" s="42"/>
      <c r="C969" s="42"/>
      <c r="D969" s="42"/>
      <c r="E969" s="42"/>
      <c r="F969" s="42"/>
      <c r="G969" s="42"/>
      <c r="H969" s="42"/>
      <c r="I969" s="167"/>
      <c r="J969" s="42"/>
      <c r="K969" s="35"/>
      <c r="L969" s="35"/>
      <c r="M969" s="35"/>
      <c r="N969" s="35"/>
      <c r="O969" s="35"/>
      <c r="P969" s="35"/>
      <c r="Q969" s="35"/>
      <c r="R969" s="43"/>
      <c r="S969" s="43"/>
      <c r="T969" s="42"/>
      <c r="U969" s="42"/>
      <c r="V969" s="36"/>
      <c r="W969" s="36"/>
      <c r="X969" s="49"/>
      <c r="Y969" s="32"/>
      <c r="Z969" s="32"/>
      <c r="AA969" s="35"/>
      <c r="AB969" s="38"/>
      <c r="AC969" s="35"/>
      <c r="AD969" s="35"/>
      <c r="AE969" s="35"/>
      <c r="AF969" s="35"/>
      <c r="AG969" s="50"/>
      <c r="AH969" s="50"/>
      <c r="AI969" s="50"/>
      <c r="AJ969" s="50"/>
      <c r="AK969" s="50"/>
      <c r="AL969" s="79"/>
      <c r="AM969" s="80"/>
      <c r="AN969" s="55"/>
      <c r="AO969" s="58"/>
      <c r="AP969" s="59"/>
      <c r="AQ969" s="59"/>
      <c r="AR969" s="59"/>
      <c r="AS969" s="46"/>
      <c r="AT969" s="58"/>
      <c r="AU969" s="58"/>
      <c r="AV969" s="58"/>
      <c r="AW969" s="58"/>
      <c r="AY969" s="51"/>
      <c r="AZ969" s="51"/>
      <c r="BA969" s="51"/>
      <c r="BB969" s="199"/>
      <c r="BC969" s="199"/>
    </row>
    <row r="970" spans="1:55" ht="65.099999999999994" hidden="1" customHeight="1">
      <c r="A970" s="33">
        <v>953</v>
      </c>
      <c r="B970" s="42"/>
      <c r="C970" s="42"/>
      <c r="D970" s="42"/>
      <c r="E970" s="42"/>
      <c r="F970" s="42"/>
      <c r="G970" s="42"/>
      <c r="H970" s="42"/>
      <c r="I970" s="167"/>
      <c r="J970" s="42"/>
      <c r="K970" s="35"/>
      <c r="L970" s="35"/>
      <c r="M970" s="35"/>
      <c r="N970" s="35"/>
      <c r="O970" s="35"/>
      <c r="P970" s="35"/>
      <c r="Q970" s="35"/>
      <c r="R970" s="43"/>
      <c r="S970" s="43"/>
      <c r="T970" s="42"/>
      <c r="U970" s="42"/>
      <c r="V970" s="36"/>
      <c r="W970" s="36"/>
      <c r="X970" s="49"/>
      <c r="Y970" s="32"/>
      <c r="Z970" s="32"/>
      <c r="AA970" s="35"/>
      <c r="AB970" s="38"/>
      <c r="AC970" s="35"/>
      <c r="AD970" s="35"/>
      <c r="AE970" s="35"/>
      <c r="AF970" s="35"/>
      <c r="AG970" s="50"/>
      <c r="AH970" s="50"/>
      <c r="AI970" s="50"/>
      <c r="AJ970" s="50"/>
      <c r="AK970" s="50"/>
      <c r="AL970" s="79"/>
      <c r="AM970" s="80"/>
      <c r="AN970" s="55"/>
      <c r="AO970" s="58"/>
      <c r="AP970" s="59"/>
      <c r="AQ970" s="59"/>
      <c r="AR970" s="59"/>
      <c r="AS970" s="46"/>
      <c r="AT970" s="58"/>
      <c r="AU970" s="58"/>
      <c r="AV970" s="58"/>
      <c r="AW970" s="58"/>
      <c r="AY970" s="51"/>
      <c r="AZ970" s="51"/>
      <c r="BA970" s="51"/>
      <c r="BB970" s="199"/>
      <c r="BC970" s="199"/>
    </row>
    <row r="971" spans="1:55" ht="65.099999999999994" hidden="1" customHeight="1">
      <c r="A971" s="33">
        <v>954</v>
      </c>
      <c r="B971" s="42"/>
      <c r="C971" s="42"/>
      <c r="D971" s="42"/>
      <c r="E971" s="42"/>
      <c r="F971" s="42"/>
      <c r="G971" s="42"/>
      <c r="H971" s="42"/>
      <c r="I971" s="167"/>
      <c r="J971" s="42"/>
      <c r="K971" s="35"/>
      <c r="L971" s="35"/>
      <c r="M971" s="35"/>
      <c r="N971" s="35"/>
      <c r="O971" s="35"/>
      <c r="P971" s="35"/>
      <c r="Q971" s="35"/>
      <c r="R971" s="43"/>
      <c r="S971" s="43"/>
      <c r="T971" s="42"/>
      <c r="U971" s="42"/>
      <c r="V971" s="36"/>
      <c r="W971" s="36"/>
      <c r="X971" s="49"/>
      <c r="Y971" s="32"/>
      <c r="Z971" s="32"/>
      <c r="AA971" s="35"/>
      <c r="AB971" s="38"/>
      <c r="AC971" s="35"/>
      <c r="AD971" s="35"/>
      <c r="AE971" s="35"/>
      <c r="AF971" s="35"/>
      <c r="AG971" s="50"/>
      <c r="AH971" s="50"/>
      <c r="AI971" s="50"/>
      <c r="AJ971" s="50"/>
      <c r="AK971" s="50"/>
      <c r="AL971" s="79"/>
      <c r="AM971" s="80"/>
      <c r="AN971" s="55"/>
      <c r="AO971" s="58"/>
      <c r="AP971" s="59"/>
      <c r="AQ971" s="59"/>
      <c r="AR971" s="59"/>
      <c r="AS971" s="46"/>
      <c r="AT971" s="58"/>
      <c r="AU971" s="58"/>
      <c r="AV971" s="58"/>
      <c r="AW971" s="58"/>
      <c r="AY971" s="51"/>
      <c r="AZ971" s="51"/>
      <c r="BA971" s="51"/>
      <c r="BB971" s="199"/>
      <c r="BC971" s="199"/>
    </row>
    <row r="972" spans="1:55" ht="65.099999999999994" hidden="1" customHeight="1">
      <c r="A972" s="33">
        <v>955</v>
      </c>
      <c r="B972" s="42"/>
      <c r="C972" s="42"/>
      <c r="D972" s="42"/>
      <c r="E972" s="42"/>
      <c r="F972" s="42"/>
      <c r="G972" s="42"/>
      <c r="H972" s="42"/>
      <c r="I972" s="167"/>
      <c r="J972" s="42"/>
      <c r="K972" s="35"/>
      <c r="L972" s="35"/>
      <c r="M972" s="35"/>
      <c r="N972" s="35"/>
      <c r="O972" s="35"/>
      <c r="P972" s="35"/>
      <c r="Q972" s="35"/>
      <c r="R972" s="43"/>
      <c r="S972" s="43"/>
      <c r="T972" s="42"/>
      <c r="U972" s="42"/>
      <c r="V972" s="36"/>
      <c r="W972" s="36"/>
      <c r="X972" s="49"/>
      <c r="Y972" s="32"/>
      <c r="Z972" s="32"/>
      <c r="AA972" s="35"/>
      <c r="AB972" s="38"/>
      <c r="AC972" s="35"/>
      <c r="AD972" s="35"/>
      <c r="AE972" s="35"/>
      <c r="AF972" s="35"/>
      <c r="AG972" s="50"/>
      <c r="AH972" s="50"/>
      <c r="AI972" s="50"/>
      <c r="AJ972" s="50"/>
      <c r="AK972" s="50"/>
      <c r="AL972" s="79"/>
      <c r="AM972" s="80"/>
      <c r="AN972" s="55"/>
      <c r="AO972" s="58"/>
      <c r="AP972" s="59"/>
      <c r="AQ972" s="59"/>
      <c r="AR972" s="59"/>
      <c r="AS972" s="46"/>
      <c r="AT972" s="58"/>
      <c r="AU972" s="58"/>
      <c r="AV972" s="58"/>
      <c r="AW972" s="58"/>
      <c r="AY972" s="51"/>
      <c r="AZ972" s="51"/>
      <c r="BA972" s="51"/>
      <c r="BB972" s="199"/>
      <c r="BC972" s="199"/>
    </row>
    <row r="973" spans="1:55" ht="65.099999999999994" hidden="1" customHeight="1">
      <c r="A973" s="33">
        <v>956</v>
      </c>
      <c r="B973" s="42"/>
      <c r="C973" s="42"/>
      <c r="D973" s="42"/>
      <c r="E973" s="42"/>
      <c r="F973" s="42"/>
      <c r="G973" s="42"/>
      <c r="H973" s="42"/>
      <c r="I973" s="167"/>
      <c r="J973" s="42"/>
      <c r="K973" s="35"/>
      <c r="L973" s="35"/>
      <c r="M973" s="35"/>
      <c r="N973" s="35"/>
      <c r="O973" s="35"/>
      <c r="P973" s="35"/>
      <c r="Q973" s="35"/>
      <c r="R973" s="43"/>
      <c r="S973" s="43"/>
      <c r="T973" s="42"/>
      <c r="U973" s="42"/>
      <c r="V973" s="36"/>
      <c r="W973" s="36"/>
      <c r="X973" s="49"/>
      <c r="Y973" s="32"/>
      <c r="Z973" s="32"/>
      <c r="AA973" s="35"/>
      <c r="AB973" s="38"/>
      <c r="AC973" s="35"/>
      <c r="AD973" s="35"/>
      <c r="AE973" s="35"/>
      <c r="AF973" s="35"/>
      <c r="AG973" s="50"/>
      <c r="AH973" s="50"/>
      <c r="AI973" s="50"/>
      <c r="AJ973" s="50"/>
      <c r="AK973" s="50"/>
      <c r="AL973" s="79"/>
      <c r="AM973" s="80"/>
      <c r="AN973" s="55"/>
      <c r="AO973" s="58"/>
      <c r="AP973" s="59"/>
      <c r="AQ973" s="59"/>
      <c r="AR973" s="59"/>
      <c r="AS973" s="46"/>
      <c r="AT973" s="58"/>
      <c r="AU973" s="58"/>
      <c r="AV973" s="58"/>
      <c r="AW973" s="58"/>
      <c r="AY973" s="51"/>
      <c r="AZ973" s="51"/>
      <c r="BA973" s="51"/>
      <c r="BB973" s="199"/>
      <c r="BC973" s="199"/>
    </row>
    <row r="974" spans="1:55" ht="65.099999999999994" hidden="1" customHeight="1">
      <c r="A974" s="33">
        <v>957</v>
      </c>
      <c r="B974" s="42"/>
      <c r="C974" s="42"/>
      <c r="D974" s="42"/>
      <c r="E974" s="42"/>
      <c r="F974" s="42"/>
      <c r="G974" s="42"/>
      <c r="H974" s="42"/>
      <c r="I974" s="167"/>
      <c r="J974" s="42"/>
      <c r="K974" s="35"/>
      <c r="L974" s="35"/>
      <c r="M974" s="35"/>
      <c r="N974" s="35"/>
      <c r="O974" s="35"/>
      <c r="P974" s="35"/>
      <c r="Q974" s="35"/>
      <c r="R974" s="43"/>
      <c r="S974" s="43"/>
      <c r="T974" s="42"/>
      <c r="U974" s="42"/>
      <c r="V974" s="36"/>
      <c r="W974" s="36"/>
      <c r="X974" s="49"/>
      <c r="Y974" s="32"/>
      <c r="Z974" s="32"/>
      <c r="AA974" s="35"/>
      <c r="AB974" s="38"/>
      <c r="AC974" s="35"/>
      <c r="AD974" s="35"/>
      <c r="AE974" s="35"/>
      <c r="AF974" s="35"/>
      <c r="AG974" s="50"/>
      <c r="AH974" s="50"/>
      <c r="AI974" s="50"/>
      <c r="AJ974" s="50"/>
      <c r="AK974" s="50"/>
      <c r="AL974" s="79"/>
      <c r="AM974" s="80"/>
      <c r="AN974" s="55"/>
      <c r="AO974" s="58"/>
      <c r="AP974" s="59"/>
      <c r="AQ974" s="59"/>
      <c r="AR974" s="59"/>
      <c r="AS974" s="46"/>
      <c r="AT974" s="58"/>
      <c r="AU974" s="58"/>
      <c r="AV974" s="58"/>
      <c r="AW974" s="58"/>
      <c r="AY974" s="51"/>
      <c r="AZ974" s="51"/>
      <c r="BA974" s="51"/>
      <c r="BB974" s="199"/>
      <c r="BC974" s="199"/>
    </row>
    <row r="975" spans="1:55" ht="65.099999999999994" hidden="1" customHeight="1">
      <c r="A975" s="33">
        <v>958</v>
      </c>
      <c r="B975" s="42"/>
      <c r="C975" s="42"/>
      <c r="D975" s="42"/>
      <c r="E975" s="42"/>
      <c r="F975" s="42"/>
      <c r="G975" s="42"/>
      <c r="H975" s="42"/>
      <c r="I975" s="167"/>
      <c r="J975" s="42"/>
      <c r="K975" s="35"/>
      <c r="L975" s="35"/>
      <c r="M975" s="35"/>
      <c r="N975" s="35"/>
      <c r="O975" s="35"/>
      <c r="P975" s="35"/>
      <c r="Q975" s="35"/>
      <c r="R975" s="43"/>
      <c r="S975" s="43"/>
      <c r="T975" s="42"/>
      <c r="U975" s="42"/>
      <c r="V975" s="36"/>
      <c r="W975" s="36"/>
      <c r="X975" s="49"/>
      <c r="Y975" s="32"/>
      <c r="Z975" s="32"/>
      <c r="AA975" s="35"/>
      <c r="AB975" s="38"/>
      <c r="AC975" s="35"/>
      <c r="AD975" s="35"/>
      <c r="AE975" s="35"/>
      <c r="AF975" s="35"/>
      <c r="AG975" s="50"/>
      <c r="AH975" s="50"/>
      <c r="AI975" s="50"/>
      <c r="AJ975" s="50"/>
      <c r="AK975" s="50"/>
      <c r="AL975" s="79"/>
      <c r="AM975" s="80"/>
      <c r="AN975" s="55"/>
      <c r="AO975" s="58"/>
      <c r="AP975" s="59"/>
      <c r="AQ975" s="59"/>
      <c r="AR975" s="59"/>
      <c r="AS975" s="46"/>
      <c r="AT975" s="58"/>
      <c r="AU975" s="58"/>
      <c r="AV975" s="58"/>
      <c r="AW975" s="58"/>
      <c r="AY975" s="51"/>
      <c r="AZ975" s="51"/>
      <c r="BA975" s="51"/>
      <c r="BB975" s="199"/>
      <c r="BC975" s="199"/>
    </row>
    <row r="976" spans="1:55" ht="65.099999999999994" hidden="1" customHeight="1">
      <c r="A976" s="33">
        <v>959</v>
      </c>
      <c r="B976" s="42"/>
      <c r="C976" s="42"/>
      <c r="D976" s="42"/>
      <c r="E976" s="42"/>
      <c r="F976" s="42"/>
      <c r="G976" s="42"/>
      <c r="H976" s="42"/>
      <c r="I976" s="167"/>
      <c r="J976" s="42"/>
      <c r="K976" s="35"/>
      <c r="L976" s="35"/>
      <c r="M976" s="35"/>
      <c r="N976" s="35"/>
      <c r="O976" s="35"/>
      <c r="P976" s="35"/>
      <c r="Q976" s="35"/>
      <c r="R976" s="43"/>
      <c r="S976" s="43"/>
      <c r="T976" s="42"/>
      <c r="U976" s="42"/>
      <c r="V976" s="36"/>
      <c r="W976" s="36"/>
      <c r="X976" s="49"/>
      <c r="Y976" s="32"/>
      <c r="Z976" s="32"/>
      <c r="AA976" s="35"/>
      <c r="AB976" s="38"/>
      <c r="AC976" s="35"/>
      <c r="AD976" s="35"/>
      <c r="AE976" s="35"/>
      <c r="AF976" s="35"/>
      <c r="AG976" s="50"/>
      <c r="AH976" s="50"/>
      <c r="AI976" s="50"/>
      <c r="AJ976" s="50"/>
      <c r="AK976" s="50"/>
      <c r="AL976" s="79"/>
      <c r="AM976" s="80"/>
      <c r="AN976" s="55"/>
      <c r="AO976" s="58"/>
      <c r="AP976" s="59"/>
      <c r="AQ976" s="59"/>
      <c r="AR976" s="59"/>
      <c r="AS976" s="46"/>
      <c r="AT976" s="58"/>
      <c r="AU976" s="58"/>
      <c r="AV976" s="58"/>
      <c r="AW976" s="58"/>
      <c r="AY976" s="51"/>
      <c r="AZ976" s="51"/>
      <c r="BA976" s="51"/>
      <c r="BB976" s="199"/>
      <c r="BC976" s="199"/>
    </row>
    <row r="977" spans="1:55" ht="65.099999999999994" hidden="1" customHeight="1">
      <c r="A977" s="33">
        <v>960</v>
      </c>
      <c r="B977" s="42"/>
      <c r="C977" s="42"/>
      <c r="D977" s="42"/>
      <c r="E977" s="42"/>
      <c r="F977" s="42"/>
      <c r="G977" s="42"/>
      <c r="H977" s="42"/>
      <c r="I977" s="167"/>
      <c r="J977" s="42"/>
      <c r="K977" s="35"/>
      <c r="L977" s="35"/>
      <c r="M977" s="35"/>
      <c r="N977" s="35"/>
      <c r="O977" s="35"/>
      <c r="P977" s="35"/>
      <c r="Q977" s="35"/>
      <c r="R977" s="43"/>
      <c r="S977" s="43"/>
      <c r="T977" s="42"/>
      <c r="U977" s="42"/>
      <c r="V977" s="36"/>
      <c r="W977" s="36"/>
      <c r="X977" s="49"/>
      <c r="Y977" s="32"/>
      <c r="Z977" s="32"/>
      <c r="AA977" s="35"/>
      <c r="AB977" s="38"/>
      <c r="AC977" s="35"/>
      <c r="AD977" s="35"/>
      <c r="AE977" s="35"/>
      <c r="AF977" s="35"/>
      <c r="AG977" s="50"/>
      <c r="AH977" s="50"/>
      <c r="AI977" s="50"/>
      <c r="AJ977" s="50"/>
      <c r="AK977" s="50"/>
      <c r="AL977" s="79"/>
      <c r="AM977" s="80"/>
      <c r="AN977" s="55"/>
      <c r="AO977" s="58"/>
      <c r="AP977" s="59"/>
      <c r="AQ977" s="59"/>
      <c r="AR977" s="59"/>
      <c r="AS977" s="46"/>
      <c r="AT977" s="58"/>
      <c r="AU977" s="58"/>
      <c r="AV977" s="58"/>
      <c r="AW977" s="58"/>
      <c r="AY977" s="51"/>
      <c r="AZ977" s="51"/>
      <c r="BA977" s="51"/>
      <c r="BB977" s="199"/>
      <c r="BC977" s="199"/>
    </row>
    <row r="978" spans="1:55" ht="65.099999999999994" hidden="1" customHeight="1">
      <c r="A978" s="33">
        <v>961</v>
      </c>
      <c r="B978" s="42"/>
      <c r="C978" s="42"/>
      <c r="D978" s="42"/>
      <c r="E978" s="42"/>
      <c r="F978" s="42"/>
      <c r="G978" s="42"/>
      <c r="H978" s="42"/>
      <c r="I978" s="167"/>
      <c r="J978" s="42"/>
      <c r="K978" s="35"/>
      <c r="L978" s="35"/>
      <c r="M978" s="35"/>
      <c r="N978" s="35"/>
      <c r="O978" s="35"/>
      <c r="P978" s="35"/>
      <c r="Q978" s="35"/>
      <c r="R978" s="43"/>
      <c r="S978" s="43"/>
      <c r="T978" s="42"/>
      <c r="U978" s="42"/>
      <c r="V978" s="36"/>
      <c r="W978" s="36"/>
      <c r="X978" s="49"/>
      <c r="Y978" s="32"/>
      <c r="Z978" s="32"/>
      <c r="AA978" s="35"/>
      <c r="AB978" s="38"/>
      <c r="AC978" s="35"/>
      <c r="AD978" s="35"/>
      <c r="AE978" s="35"/>
      <c r="AF978" s="35"/>
      <c r="AG978" s="50"/>
      <c r="AH978" s="50"/>
      <c r="AI978" s="50"/>
      <c r="AJ978" s="50"/>
      <c r="AK978" s="50"/>
      <c r="AL978" s="79"/>
      <c r="AM978" s="80"/>
      <c r="AN978" s="55"/>
      <c r="AO978" s="58"/>
      <c r="AP978" s="59"/>
      <c r="AQ978" s="59"/>
      <c r="AR978" s="59"/>
      <c r="AS978" s="46"/>
      <c r="AT978" s="58"/>
      <c r="AU978" s="58"/>
      <c r="AV978" s="58"/>
      <c r="AW978" s="58"/>
      <c r="AY978" s="51"/>
      <c r="AZ978" s="51"/>
      <c r="BA978" s="51"/>
      <c r="BB978" s="199"/>
      <c r="BC978" s="199"/>
    </row>
    <row r="979" spans="1:55" ht="65.099999999999994" hidden="1" customHeight="1">
      <c r="A979" s="33">
        <v>962</v>
      </c>
      <c r="B979" s="42"/>
      <c r="C979" s="42"/>
      <c r="D979" s="42"/>
      <c r="E979" s="42"/>
      <c r="F979" s="42"/>
      <c r="G979" s="42"/>
      <c r="H979" s="42"/>
      <c r="I979" s="167"/>
      <c r="J979" s="42"/>
      <c r="K979" s="35"/>
      <c r="L979" s="35"/>
      <c r="M979" s="35"/>
      <c r="N979" s="35"/>
      <c r="O979" s="35"/>
      <c r="P979" s="35"/>
      <c r="Q979" s="35"/>
      <c r="R979" s="43"/>
      <c r="S979" s="43"/>
      <c r="T979" s="42"/>
      <c r="U979" s="42"/>
      <c r="V979" s="36"/>
      <c r="W979" s="36"/>
      <c r="X979" s="49"/>
      <c r="Y979" s="32"/>
      <c r="Z979" s="32"/>
      <c r="AA979" s="35"/>
      <c r="AB979" s="38"/>
      <c r="AC979" s="35"/>
      <c r="AD979" s="35"/>
      <c r="AE979" s="35"/>
      <c r="AF979" s="35"/>
      <c r="AG979" s="50"/>
      <c r="AH979" s="50"/>
      <c r="AI979" s="50"/>
      <c r="AJ979" s="50"/>
      <c r="AK979" s="50"/>
      <c r="AL979" s="79"/>
      <c r="AM979" s="80"/>
      <c r="AN979" s="55"/>
      <c r="AO979" s="58"/>
      <c r="AP979" s="59"/>
      <c r="AQ979" s="59"/>
      <c r="AR979" s="59"/>
      <c r="AS979" s="46"/>
      <c r="AT979" s="58"/>
      <c r="AU979" s="58"/>
      <c r="AV979" s="58"/>
      <c r="AW979" s="58"/>
      <c r="AY979" s="51"/>
      <c r="AZ979" s="51"/>
      <c r="BA979" s="51"/>
      <c r="BB979" s="199"/>
      <c r="BC979" s="199"/>
    </row>
    <row r="980" spans="1:55" ht="65.099999999999994" hidden="1" customHeight="1">
      <c r="A980" s="33">
        <v>963</v>
      </c>
      <c r="B980" s="42"/>
      <c r="C980" s="42"/>
      <c r="D980" s="42"/>
      <c r="E980" s="42"/>
      <c r="F980" s="42"/>
      <c r="G980" s="42"/>
      <c r="H980" s="42"/>
      <c r="I980" s="167"/>
      <c r="J980" s="42"/>
      <c r="K980" s="35"/>
      <c r="L980" s="35"/>
      <c r="M980" s="35"/>
      <c r="N980" s="35"/>
      <c r="O980" s="35"/>
      <c r="P980" s="35"/>
      <c r="Q980" s="35"/>
      <c r="R980" s="43"/>
      <c r="S980" s="43"/>
      <c r="T980" s="42"/>
      <c r="U980" s="42"/>
      <c r="V980" s="36"/>
      <c r="W980" s="36"/>
      <c r="X980" s="49"/>
      <c r="Y980" s="32"/>
      <c r="Z980" s="32"/>
      <c r="AA980" s="35"/>
      <c r="AB980" s="38"/>
      <c r="AC980" s="35"/>
      <c r="AD980" s="35"/>
      <c r="AE980" s="35"/>
      <c r="AF980" s="35"/>
      <c r="AG980" s="50"/>
      <c r="AH980" s="50"/>
      <c r="AI980" s="50"/>
      <c r="AJ980" s="50"/>
      <c r="AK980" s="50"/>
      <c r="AL980" s="79"/>
      <c r="AM980" s="80"/>
      <c r="AN980" s="55"/>
      <c r="AO980" s="58"/>
      <c r="AP980" s="59"/>
      <c r="AQ980" s="59"/>
      <c r="AR980" s="59"/>
      <c r="AS980" s="46"/>
      <c r="AT980" s="58"/>
      <c r="AU980" s="58"/>
      <c r="AV980" s="58"/>
      <c r="AW980" s="58"/>
      <c r="AY980" s="51"/>
      <c r="AZ980" s="51"/>
      <c r="BA980" s="51"/>
      <c r="BB980" s="199"/>
      <c r="BC980" s="199"/>
    </row>
    <row r="981" spans="1:55" ht="65.099999999999994" hidden="1" customHeight="1">
      <c r="A981" s="33">
        <v>964</v>
      </c>
      <c r="B981" s="42"/>
      <c r="C981" s="42"/>
      <c r="D981" s="42"/>
      <c r="E981" s="42"/>
      <c r="F981" s="42"/>
      <c r="G981" s="42"/>
      <c r="H981" s="42"/>
      <c r="I981" s="167"/>
      <c r="J981" s="42"/>
      <c r="K981" s="35"/>
      <c r="L981" s="35"/>
      <c r="M981" s="35"/>
      <c r="N981" s="35"/>
      <c r="O981" s="35"/>
      <c r="P981" s="35"/>
      <c r="Q981" s="35"/>
      <c r="R981" s="43"/>
      <c r="S981" s="43"/>
      <c r="T981" s="42"/>
      <c r="U981" s="42"/>
      <c r="V981" s="36"/>
      <c r="W981" s="36"/>
      <c r="X981" s="49"/>
      <c r="Y981" s="32"/>
      <c r="Z981" s="32"/>
      <c r="AA981" s="35"/>
      <c r="AB981" s="38"/>
      <c r="AC981" s="35"/>
      <c r="AD981" s="35"/>
      <c r="AE981" s="35"/>
      <c r="AF981" s="35"/>
      <c r="AG981" s="50"/>
      <c r="AH981" s="50"/>
      <c r="AI981" s="50"/>
      <c r="AJ981" s="50"/>
      <c r="AK981" s="50"/>
      <c r="AL981" s="79"/>
      <c r="AM981" s="80"/>
      <c r="AN981" s="55"/>
      <c r="AO981" s="58"/>
      <c r="AP981" s="59"/>
      <c r="AQ981" s="59"/>
      <c r="AR981" s="59"/>
      <c r="AS981" s="46"/>
      <c r="AT981" s="58"/>
      <c r="AU981" s="58"/>
      <c r="AV981" s="58"/>
      <c r="AW981" s="58"/>
      <c r="AY981" s="51"/>
      <c r="AZ981" s="51"/>
      <c r="BA981" s="51"/>
      <c r="BB981" s="199"/>
      <c r="BC981" s="199"/>
    </row>
    <row r="982" spans="1:55" ht="65.099999999999994" hidden="1" customHeight="1">
      <c r="A982" s="33">
        <v>965</v>
      </c>
      <c r="B982" s="42"/>
      <c r="C982" s="42"/>
      <c r="D982" s="42"/>
      <c r="E982" s="42"/>
      <c r="F982" s="42"/>
      <c r="G982" s="42"/>
      <c r="H982" s="42"/>
      <c r="I982" s="167"/>
      <c r="J982" s="42"/>
      <c r="K982" s="35"/>
      <c r="L982" s="35"/>
      <c r="M982" s="35"/>
      <c r="N982" s="35"/>
      <c r="O982" s="35"/>
      <c r="P982" s="35"/>
      <c r="Q982" s="35"/>
      <c r="R982" s="43"/>
      <c r="S982" s="43"/>
      <c r="T982" s="42"/>
      <c r="U982" s="42"/>
      <c r="V982" s="36"/>
      <c r="W982" s="36"/>
      <c r="X982" s="49"/>
      <c r="Y982" s="32"/>
      <c r="Z982" s="32"/>
      <c r="AA982" s="35"/>
      <c r="AB982" s="38"/>
      <c r="AC982" s="35"/>
      <c r="AD982" s="35"/>
      <c r="AE982" s="35"/>
      <c r="AF982" s="35"/>
      <c r="AG982" s="50"/>
      <c r="AH982" s="50"/>
      <c r="AI982" s="50"/>
      <c r="AJ982" s="50"/>
      <c r="AK982" s="50"/>
      <c r="AL982" s="79"/>
      <c r="AM982" s="80"/>
      <c r="AN982" s="55"/>
      <c r="AO982" s="58"/>
      <c r="AP982" s="59"/>
      <c r="AQ982" s="59"/>
      <c r="AR982" s="59"/>
      <c r="AS982" s="46"/>
      <c r="AT982" s="58"/>
      <c r="AU982" s="58"/>
      <c r="AV982" s="58"/>
      <c r="AW982" s="58"/>
      <c r="AY982" s="51"/>
      <c r="AZ982" s="51"/>
      <c r="BA982" s="51"/>
      <c r="BB982" s="199"/>
      <c r="BC982" s="199"/>
    </row>
    <row r="983" spans="1:55" ht="65.099999999999994" hidden="1" customHeight="1">
      <c r="A983" s="33">
        <v>966</v>
      </c>
      <c r="B983" s="42"/>
      <c r="C983" s="42"/>
      <c r="D983" s="42"/>
      <c r="E983" s="42"/>
      <c r="F983" s="42"/>
      <c r="G983" s="42"/>
      <c r="H983" s="42"/>
      <c r="I983" s="167"/>
      <c r="J983" s="42"/>
      <c r="K983" s="35"/>
      <c r="L983" s="35"/>
      <c r="M983" s="35"/>
      <c r="N983" s="35"/>
      <c r="O983" s="35"/>
      <c r="P983" s="35"/>
      <c r="Q983" s="35"/>
      <c r="R983" s="43"/>
      <c r="S983" s="43"/>
      <c r="T983" s="42"/>
      <c r="U983" s="42"/>
      <c r="V983" s="36"/>
      <c r="W983" s="36"/>
      <c r="X983" s="49"/>
      <c r="Y983" s="32"/>
      <c r="Z983" s="32"/>
      <c r="AA983" s="35"/>
      <c r="AB983" s="38"/>
      <c r="AC983" s="35"/>
      <c r="AD983" s="35"/>
      <c r="AE983" s="35"/>
      <c r="AF983" s="35"/>
      <c r="AG983" s="50"/>
      <c r="AH983" s="50"/>
      <c r="AI983" s="50"/>
      <c r="AJ983" s="50"/>
      <c r="AK983" s="50"/>
      <c r="AL983" s="79"/>
      <c r="AM983" s="80"/>
      <c r="AN983" s="55"/>
      <c r="AO983" s="58"/>
      <c r="AP983" s="59"/>
      <c r="AQ983" s="59"/>
      <c r="AR983" s="59"/>
      <c r="AS983" s="46"/>
      <c r="AT983" s="58"/>
      <c r="AU983" s="58"/>
      <c r="AV983" s="58"/>
      <c r="AW983" s="58"/>
      <c r="AY983" s="51"/>
      <c r="AZ983" s="51"/>
      <c r="BA983" s="51"/>
      <c r="BB983" s="199"/>
      <c r="BC983" s="199"/>
    </row>
    <row r="984" spans="1:55" ht="65.099999999999994" hidden="1" customHeight="1">
      <c r="A984" s="33">
        <v>967</v>
      </c>
      <c r="B984" s="42"/>
      <c r="C984" s="42"/>
      <c r="D984" s="42"/>
      <c r="E984" s="42"/>
      <c r="F984" s="42"/>
      <c r="G984" s="42"/>
      <c r="H984" s="42"/>
      <c r="I984" s="167"/>
      <c r="J984" s="42"/>
      <c r="K984" s="35"/>
      <c r="L984" s="35"/>
      <c r="M984" s="35"/>
      <c r="N984" s="35"/>
      <c r="O984" s="35"/>
      <c r="P984" s="35"/>
      <c r="Q984" s="35"/>
      <c r="R984" s="43"/>
      <c r="S984" s="43"/>
      <c r="T984" s="42"/>
      <c r="U984" s="42"/>
      <c r="V984" s="36"/>
      <c r="W984" s="36"/>
      <c r="X984" s="49"/>
      <c r="Y984" s="32"/>
      <c r="Z984" s="32"/>
      <c r="AA984" s="35"/>
      <c r="AB984" s="38"/>
      <c r="AC984" s="35"/>
      <c r="AD984" s="35"/>
      <c r="AE984" s="35"/>
      <c r="AF984" s="35"/>
      <c r="AG984" s="50"/>
      <c r="AH984" s="50"/>
      <c r="AI984" s="50"/>
      <c r="AJ984" s="50"/>
      <c r="AK984" s="50"/>
      <c r="AL984" s="79"/>
      <c r="AM984" s="80"/>
      <c r="AN984" s="55"/>
      <c r="AO984" s="58"/>
      <c r="AP984" s="59"/>
      <c r="AQ984" s="59"/>
      <c r="AR984" s="59"/>
      <c r="AS984" s="46"/>
      <c r="AT984" s="58"/>
      <c r="AU984" s="58"/>
      <c r="AV984" s="58"/>
      <c r="AW984" s="58"/>
      <c r="AY984" s="51"/>
      <c r="AZ984" s="51"/>
      <c r="BA984" s="51"/>
      <c r="BB984" s="199"/>
      <c r="BC984" s="199"/>
    </row>
    <row r="985" spans="1:55" ht="65.099999999999994" hidden="1" customHeight="1">
      <c r="A985" s="33">
        <v>968</v>
      </c>
      <c r="B985" s="42"/>
      <c r="C985" s="42"/>
      <c r="D985" s="42"/>
      <c r="E985" s="42"/>
      <c r="F985" s="42"/>
      <c r="G985" s="42"/>
      <c r="H985" s="42"/>
      <c r="I985" s="167"/>
      <c r="J985" s="42"/>
      <c r="K985" s="35"/>
      <c r="L985" s="35"/>
      <c r="M985" s="35"/>
      <c r="N985" s="35"/>
      <c r="O985" s="35"/>
      <c r="P985" s="35"/>
      <c r="Q985" s="35"/>
      <c r="R985" s="43"/>
      <c r="S985" s="43"/>
      <c r="T985" s="42"/>
      <c r="U985" s="42"/>
      <c r="V985" s="36"/>
      <c r="W985" s="36"/>
      <c r="X985" s="49"/>
      <c r="Y985" s="32"/>
      <c r="Z985" s="32"/>
      <c r="AA985" s="35"/>
      <c r="AB985" s="38"/>
      <c r="AC985" s="35"/>
      <c r="AD985" s="35"/>
      <c r="AE985" s="35"/>
      <c r="AF985" s="35"/>
      <c r="AG985" s="50"/>
      <c r="AH985" s="50"/>
      <c r="AI985" s="50"/>
      <c r="AJ985" s="50"/>
      <c r="AK985" s="50"/>
      <c r="AL985" s="79"/>
      <c r="AM985" s="80"/>
      <c r="AN985" s="55"/>
      <c r="AO985" s="58"/>
      <c r="AP985" s="59"/>
      <c r="AQ985" s="59"/>
      <c r="AR985" s="59"/>
      <c r="AS985" s="46"/>
      <c r="AT985" s="58"/>
      <c r="AU985" s="58"/>
      <c r="AV985" s="58"/>
      <c r="AW985" s="58"/>
      <c r="AY985" s="51"/>
      <c r="AZ985" s="51"/>
      <c r="BA985" s="51"/>
      <c r="BB985" s="199"/>
      <c r="BC985" s="199"/>
    </row>
    <row r="986" spans="1:55" ht="65.099999999999994" hidden="1" customHeight="1">
      <c r="A986" s="33">
        <v>969</v>
      </c>
      <c r="B986" s="42"/>
      <c r="C986" s="42"/>
      <c r="D986" s="42"/>
      <c r="E986" s="42"/>
      <c r="F986" s="42"/>
      <c r="G986" s="42"/>
      <c r="H986" s="42"/>
      <c r="I986" s="167"/>
      <c r="J986" s="42"/>
      <c r="K986" s="35"/>
      <c r="L986" s="35"/>
      <c r="M986" s="35"/>
      <c r="N986" s="35"/>
      <c r="O986" s="35"/>
      <c r="P986" s="35"/>
      <c r="Q986" s="35"/>
      <c r="R986" s="43"/>
      <c r="S986" s="43"/>
      <c r="T986" s="42"/>
      <c r="U986" s="42"/>
      <c r="V986" s="36"/>
      <c r="W986" s="36"/>
      <c r="X986" s="49"/>
      <c r="Y986" s="32"/>
      <c r="Z986" s="32"/>
      <c r="AA986" s="35"/>
      <c r="AB986" s="38"/>
      <c r="AC986" s="35"/>
      <c r="AD986" s="35"/>
      <c r="AE986" s="35"/>
      <c r="AF986" s="35"/>
      <c r="AG986" s="50"/>
      <c r="AH986" s="50"/>
      <c r="AI986" s="50"/>
      <c r="AJ986" s="50"/>
      <c r="AK986" s="50"/>
      <c r="AL986" s="79"/>
      <c r="AM986" s="80"/>
      <c r="AN986" s="55"/>
      <c r="AO986" s="58"/>
      <c r="AP986" s="59"/>
      <c r="AQ986" s="59"/>
      <c r="AR986" s="59"/>
      <c r="AS986" s="46"/>
      <c r="AT986" s="58"/>
      <c r="AU986" s="58"/>
      <c r="AV986" s="58"/>
      <c r="AW986" s="58"/>
      <c r="AY986" s="51"/>
      <c r="AZ986" s="51"/>
      <c r="BA986" s="51"/>
      <c r="BB986" s="199"/>
      <c r="BC986" s="199"/>
    </row>
    <row r="987" spans="1:55" ht="65.099999999999994" hidden="1" customHeight="1">
      <c r="A987" s="33">
        <v>970</v>
      </c>
      <c r="B987" s="42"/>
      <c r="C987" s="42"/>
      <c r="D987" s="42"/>
      <c r="E987" s="42"/>
      <c r="F987" s="42"/>
      <c r="G987" s="42"/>
      <c r="H987" s="42"/>
      <c r="I987" s="167"/>
      <c r="J987" s="42"/>
      <c r="K987" s="35"/>
      <c r="L987" s="35"/>
      <c r="M987" s="35"/>
      <c r="N987" s="35"/>
      <c r="O987" s="35"/>
      <c r="P987" s="35"/>
      <c r="Q987" s="35"/>
      <c r="R987" s="43"/>
      <c r="S987" s="43"/>
      <c r="T987" s="42"/>
      <c r="U987" s="42"/>
      <c r="V987" s="36"/>
      <c r="W987" s="36"/>
      <c r="X987" s="49"/>
      <c r="Y987" s="32"/>
      <c r="Z987" s="32"/>
      <c r="AA987" s="35"/>
      <c r="AB987" s="38"/>
      <c r="AC987" s="35"/>
      <c r="AD987" s="35"/>
      <c r="AE987" s="35"/>
      <c r="AF987" s="35"/>
      <c r="AG987" s="50"/>
      <c r="AH987" s="50"/>
      <c r="AI987" s="50"/>
      <c r="AJ987" s="50"/>
      <c r="AK987" s="50"/>
      <c r="AL987" s="79"/>
      <c r="AM987" s="80"/>
      <c r="AN987" s="55"/>
      <c r="AO987" s="58"/>
      <c r="AP987" s="59"/>
      <c r="AQ987" s="59"/>
      <c r="AR987" s="59"/>
      <c r="AS987" s="46"/>
      <c r="AT987" s="58"/>
      <c r="AU987" s="58"/>
      <c r="AV987" s="58"/>
      <c r="AW987" s="58"/>
      <c r="AY987" s="51"/>
      <c r="AZ987" s="51"/>
      <c r="BA987" s="51"/>
      <c r="BB987" s="199"/>
      <c r="BC987" s="199"/>
    </row>
    <row r="988" spans="1:55" ht="65.099999999999994" hidden="1" customHeight="1">
      <c r="A988" s="33">
        <v>971</v>
      </c>
      <c r="B988" s="42"/>
      <c r="C988" s="42"/>
      <c r="D988" s="42"/>
      <c r="E988" s="42"/>
      <c r="F988" s="42"/>
      <c r="G988" s="42"/>
      <c r="H988" s="42"/>
      <c r="I988" s="167"/>
      <c r="J988" s="42"/>
      <c r="K988" s="35"/>
      <c r="L988" s="35"/>
      <c r="M988" s="35"/>
      <c r="N988" s="35"/>
      <c r="O988" s="35"/>
      <c r="P988" s="35"/>
      <c r="Q988" s="35"/>
      <c r="R988" s="43"/>
      <c r="S988" s="43"/>
      <c r="T988" s="42"/>
      <c r="U988" s="42"/>
      <c r="V988" s="36"/>
      <c r="W988" s="36"/>
      <c r="X988" s="49"/>
      <c r="Y988" s="32"/>
      <c r="Z988" s="32"/>
      <c r="AA988" s="35"/>
      <c r="AB988" s="38"/>
      <c r="AC988" s="35"/>
      <c r="AD988" s="35"/>
      <c r="AE988" s="35"/>
      <c r="AF988" s="35"/>
      <c r="AG988" s="50"/>
      <c r="AH988" s="50"/>
      <c r="AI988" s="50"/>
      <c r="AJ988" s="50"/>
      <c r="AK988" s="50"/>
      <c r="AL988" s="79"/>
      <c r="AM988" s="80"/>
      <c r="AN988" s="55"/>
      <c r="AO988" s="58"/>
      <c r="AP988" s="59"/>
      <c r="AQ988" s="59"/>
      <c r="AR988" s="59"/>
      <c r="AS988" s="46"/>
      <c r="AT988" s="58"/>
      <c r="AU988" s="58"/>
      <c r="AV988" s="58"/>
      <c r="AW988" s="58"/>
      <c r="AY988" s="51"/>
      <c r="AZ988" s="51"/>
      <c r="BA988" s="51"/>
      <c r="BB988" s="199"/>
      <c r="BC988" s="199"/>
    </row>
    <row r="989" spans="1:55" ht="65.099999999999994" hidden="1" customHeight="1">
      <c r="A989" s="33">
        <v>972</v>
      </c>
      <c r="B989" s="42"/>
      <c r="C989" s="42"/>
      <c r="D989" s="42"/>
      <c r="E989" s="42"/>
      <c r="F989" s="42"/>
      <c r="G989" s="42"/>
      <c r="H989" s="42"/>
      <c r="I989" s="167"/>
      <c r="J989" s="42"/>
      <c r="K989" s="35"/>
      <c r="L989" s="35"/>
      <c r="M989" s="35"/>
      <c r="N989" s="35"/>
      <c r="O989" s="35"/>
      <c r="P989" s="35"/>
      <c r="Q989" s="35"/>
      <c r="R989" s="43"/>
      <c r="S989" s="43"/>
      <c r="T989" s="42"/>
      <c r="U989" s="42"/>
      <c r="V989" s="36"/>
      <c r="W989" s="36"/>
      <c r="X989" s="49"/>
      <c r="Y989" s="32"/>
      <c r="Z989" s="32"/>
      <c r="AA989" s="35"/>
      <c r="AB989" s="38"/>
      <c r="AC989" s="35"/>
      <c r="AD989" s="35"/>
      <c r="AE989" s="35"/>
      <c r="AF989" s="35"/>
      <c r="AG989" s="50"/>
      <c r="AH989" s="50"/>
      <c r="AI989" s="50"/>
      <c r="AJ989" s="50"/>
      <c r="AK989" s="50"/>
      <c r="AL989" s="79"/>
      <c r="AM989" s="80"/>
      <c r="AN989" s="55"/>
      <c r="AO989" s="58"/>
      <c r="AP989" s="59"/>
      <c r="AQ989" s="59"/>
      <c r="AR989" s="59"/>
      <c r="AS989" s="46"/>
      <c r="AT989" s="58"/>
      <c r="AU989" s="58"/>
      <c r="AV989" s="58"/>
      <c r="AW989" s="58"/>
      <c r="AY989" s="51"/>
      <c r="AZ989" s="51"/>
      <c r="BA989" s="51"/>
      <c r="BB989" s="199"/>
      <c r="BC989" s="199"/>
    </row>
    <row r="990" spans="1:55" ht="65.099999999999994" hidden="1" customHeight="1">
      <c r="A990" s="33">
        <v>973</v>
      </c>
      <c r="B990" s="42"/>
      <c r="C990" s="42"/>
      <c r="D990" s="42"/>
      <c r="E990" s="42"/>
      <c r="F990" s="42"/>
      <c r="G990" s="42"/>
      <c r="H990" s="42"/>
      <c r="I990" s="167"/>
      <c r="J990" s="42"/>
      <c r="K990" s="35"/>
      <c r="L990" s="35"/>
      <c r="M990" s="35"/>
      <c r="N990" s="35"/>
      <c r="O990" s="35"/>
      <c r="P990" s="35"/>
      <c r="Q990" s="35"/>
      <c r="R990" s="43"/>
      <c r="S990" s="43"/>
      <c r="T990" s="42"/>
      <c r="U990" s="42"/>
      <c r="V990" s="36"/>
      <c r="W990" s="36"/>
      <c r="X990" s="49"/>
      <c r="Y990" s="32"/>
      <c r="Z990" s="32"/>
      <c r="AA990" s="35"/>
      <c r="AB990" s="38"/>
      <c r="AC990" s="35"/>
      <c r="AD990" s="35"/>
      <c r="AE990" s="35"/>
      <c r="AF990" s="35"/>
      <c r="AG990" s="50"/>
      <c r="AH990" s="50"/>
      <c r="AI990" s="50"/>
      <c r="AJ990" s="50"/>
      <c r="AK990" s="50"/>
      <c r="AL990" s="79"/>
      <c r="AM990" s="80"/>
      <c r="AN990" s="55"/>
      <c r="AO990" s="58"/>
      <c r="AP990" s="59"/>
      <c r="AQ990" s="59"/>
      <c r="AR990" s="59"/>
      <c r="AS990" s="46"/>
      <c r="AT990" s="58"/>
      <c r="AU990" s="58"/>
      <c r="AV990" s="58"/>
      <c r="AW990" s="58"/>
      <c r="AY990" s="51"/>
      <c r="AZ990" s="51"/>
      <c r="BA990" s="51"/>
      <c r="BB990" s="199"/>
      <c r="BC990" s="199"/>
    </row>
    <row r="991" spans="1:55" ht="65.099999999999994" hidden="1" customHeight="1">
      <c r="A991" s="33">
        <v>974</v>
      </c>
      <c r="B991" s="42"/>
      <c r="C991" s="42"/>
      <c r="D991" s="42"/>
      <c r="E991" s="42"/>
      <c r="F991" s="42"/>
      <c r="G991" s="42"/>
      <c r="H991" s="42"/>
      <c r="I991" s="167"/>
      <c r="J991" s="42"/>
      <c r="K991" s="35"/>
      <c r="L991" s="35"/>
      <c r="M991" s="35"/>
      <c r="N991" s="35"/>
      <c r="O991" s="35"/>
      <c r="P991" s="35"/>
      <c r="Q991" s="35"/>
      <c r="R991" s="43"/>
      <c r="S991" s="43"/>
      <c r="T991" s="42"/>
      <c r="U991" s="42"/>
      <c r="V991" s="36"/>
      <c r="W991" s="36"/>
      <c r="X991" s="49"/>
      <c r="Y991" s="32"/>
      <c r="Z991" s="32"/>
      <c r="AA991" s="35"/>
      <c r="AB991" s="38"/>
      <c r="AC991" s="35"/>
      <c r="AD991" s="35"/>
      <c r="AE991" s="35"/>
      <c r="AF991" s="35"/>
      <c r="AG991" s="50"/>
      <c r="AH991" s="50"/>
      <c r="AI991" s="50"/>
      <c r="AJ991" s="50"/>
      <c r="AK991" s="50"/>
      <c r="AL991" s="79"/>
      <c r="AM991" s="80"/>
      <c r="AN991" s="55"/>
      <c r="AO991" s="58"/>
      <c r="AP991" s="59"/>
      <c r="AQ991" s="59"/>
      <c r="AR991" s="59"/>
      <c r="AS991" s="46"/>
      <c r="AT991" s="58"/>
      <c r="AU991" s="58"/>
      <c r="AV991" s="58"/>
      <c r="AW991" s="58"/>
      <c r="AY991" s="51"/>
      <c r="AZ991" s="51"/>
      <c r="BA991" s="51"/>
      <c r="BB991" s="199"/>
      <c r="BC991" s="199"/>
    </row>
    <row r="992" spans="1:55" ht="65.099999999999994" hidden="1" customHeight="1">
      <c r="A992" s="33">
        <v>975</v>
      </c>
      <c r="B992" s="42"/>
      <c r="C992" s="42"/>
      <c r="D992" s="42"/>
      <c r="E992" s="42"/>
      <c r="F992" s="42"/>
      <c r="G992" s="42"/>
      <c r="H992" s="42"/>
      <c r="I992" s="167"/>
      <c r="J992" s="42"/>
      <c r="K992" s="35"/>
      <c r="L992" s="35"/>
      <c r="M992" s="35"/>
      <c r="N992" s="35"/>
      <c r="O992" s="35"/>
      <c r="P992" s="35"/>
      <c r="Q992" s="35"/>
      <c r="R992" s="43"/>
      <c r="S992" s="43"/>
      <c r="T992" s="42"/>
      <c r="U992" s="42"/>
      <c r="V992" s="36"/>
      <c r="W992" s="36"/>
      <c r="X992" s="49"/>
      <c r="Y992" s="32"/>
      <c r="Z992" s="32"/>
      <c r="AA992" s="35"/>
      <c r="AB992" s="38"/>
      <c r="AC992" s="35"/>
      <c r="AD992" s="35"/>
      <c r="AE992" s="35"/>
      <c r="AF992" s="35"/>
      <c r="AG992" s="50"/>
      <c r="AH992" s="50"/>
      <c r="AI992" s="50"/>
      <c r="AJ992" s="50"/>
      <c r="AK992" s="50"/>
      <c r="AL992" s="79"/>
      <c r="AM992" s="80"/>
      <c r="AN992" s="55"/>
      <c r="AO992" s="58"/>
      <c r="AP992" s="59"/>
      <c r="AQ992" s="59"/>
      <c r="AR992" s="59"/>
      <c r="AS992" s="46"/>
      <c r="AT992" s="58"/>
      <c r="AU992" s="58"/>
      <c r="AV992" s="58"/>
      <c r="AW992" s="58"/>
      <c r="AY992" s="51"/>
      <c r="AZ992" s="51"/>
      <c r="BA992" s="51"/>
      <c r="BB992" s="199"/>
      <c r="BC992" s="199"/>
    </row>
    <row r="993" spans="1:55" ht="65.099999999999994" hidden="1" customHeight="1">
      <c r="A993" s="33">
        <v>976</v>
      </c>
      <c r="B993" s="42"/>
      <c r="C993" s="42"/>
      <c r="D993" s="42"/>
      <c r="E993" s="42"/>
      <c r="F993" s="42"/>
      <c r="G993" s="42"/>
      <c r="H993" s="42"/>
      <c r="I993" s="167"/>
      <c r="J993" s="42"/>
      <c r="K993" s="35"/>
      <c r="L993" s="35"/>
      <c r="M993" s="35"/>
      <c r="N993" s="35"/>
      <c r="O993" s="35"/>
      <c r="P993" s="35"/>
      <c r="Q993" s="35"/>
      <c r="R993" s="43"/>
      <c r="S993" s="43"/>
      <c r="T993" s="42"/>
      <c r="U993" s="42"/>
      <c r="V993" s="36"/>
      <c r="W993" s="36"/>
      <c r="X993" s="49"/>
      <c r="Y993" s="32"/>
      <c r="Z993" s="32"/>
      <c r="AA993" s="35"/>
      <c r="AB993" s="38"/>
      <c r="AC993" s="35"/>
      <c r="AD993" s="35"/>
      <c r="AE993" s="35"/>
      <c r="AF993" s="35"/>
      <c r="AG993" s="50"/>
      <c r="AH993" s="50"/>
      <c r="AI993" s="50"/>
      <c r="AJ993" s="50"/>
      <c r="AK993" s="50"/>
      <c r="AL993" s="79"/>
      <c r="AM993" s="80"/>
      <c r="AN993" s="55"/>
      <c r="AO993" s="58"/>
      <c r="AP993" s="59"/>
      <c r="AQ993" s="59"/>
      <c r="AR993" s="59"/>
      <c r="AS993" s="46"/>
      <c r="AT993" s="58"/>
      <c r="AU993" s="58"/>
      <c r="AV993" s="58"/>
      <c r="AW993" s="58"/>
      <c r="AY993" s="51"/>
      <c r="AZ993" s="51"/>
      <c r="BA993" s="51"/>
      <c r="BB993" s="199"/>
      <c r="BC993" s="199"/>
    </row>
    <row r="994" spans="1:55" ht="65.099999999999994" hidden="1" customHeight="1">
      <c r="A994" s="33">
        <v>977</v>
      </c>
      <c r="B994" s="42"/>
      <c r="C994" s="42"/>
      <c r="D994" s="42"/>
      <c r="E994" s="42"/>
      <c r="F994" s="42"/>
      <c r="G994" s="42"/>
      <c r="H994" s="42"/>
      <c r="I994" s="167"/>
      <c r="J994" s="42"/>
      <c r="K994" s="35"/>
      <c r="L994" s="35"/>
      <c r="M994" s="35"/>
      <c r="N994" s="35"/>
      <c r="O994" s="35"/>
      <c r="P994" s="35"/>
      <c r="Q994" s="35"/>
      <c r="R994" s="43"/>
      <c r="S994" s="43"/>
      <c r="T994" s="42"/>
      <c r="U994" s="42"/>
      <c r="V994" s="36"/>
      <c r="W994" s="36"/>
      <c r="X994" s="49"/>
      <c r="Y994" s="32"/>
      <c r="Z994" s="32"/>
      <c r="AA994" s="35"/>
      <c r="AB994" s="38"/>
      <c r="AC994" s="35"/>
      <c r="AD994" s="35"/>
      <c r="AE994" s="35"/>
      <c r="AF994" s="35"/>
      <c r="AG994" s="50"/>
      <c r="AH994" s="50"/>
      <c r="AI994" s="50"/>
      <c r="AJ994" s="50"/>
      <c r="AK994" s="50"/>
      <c r="AL994" s="79"/>
      <c r="AM994" s="80"/>
      <c r="AN994" s="55"/>
      <c r="AO994" s="58"/>
      <c r="AP994" s="59"/>
      <c r="AQ994" s="59"/>
      <c r="AR994" s="59"/>
      <c r="AS994" s="46"/>
      <c r="AT994" s="58"/>
      <c r="AU994" s="58"/>
      <c r="AV994" s="58"/>
      <c r="AW994" s="58"/>
      <c r="AY994" s="51"/>
      <c r="AZ994" s="51"/>
      <c r="BA994" s="51"/>
      <c r="BB994" s="199"/>
      <c r="BC994" s="199"/>
    </row>
    <row r="995" spans="1:55" ht="65.099999999999994" hidden="1" customHeight="1">
      <c r="A995" s="33">
        <v>978</v>
      </c>
      <c r="B995" s="42"/>
      <c r="C995" s="42"/>
      <c r="D995" s="42"/>
      <c r="E995" s="42"/>
      <c r="F995" s="42"/>
      <c r="G995" s="42"/>
      <c r="H995" s="42"/>
      <c r="I995" s="167"/>
      <c r="J995" s="42"/>
      <c r="K995" s="35"/>
      <c r="L995" s="35"/>
      <c r="M995" s="35"/>
      <c r="N995" s="35"/>
      <c r="O995" s="35"/>
      <c r="P995" s="35"/>
      <c r="Q995" s="35"/>
      <c r="R995" s="43"/>
      <c r="S995" s="43"/>
      <c r="T995" s="42"/>
      <c r="U995" s="42"/>
      <c r="V995" s="36"/>
      <c r="W995" s="36"/>
      <c r="X995" s="49"/>
      <c r="Y995" s="32"/>
      <c r="Z995" s="32"/>
      <c r="AA995" s="35"/>
      <c r="AB995" s="38"/>
      <c r="AC995" s="35"/>
      <c r="AD995" s="35"/>
      <c r="AE995" s="35"/>
      <c r="AF995" s="35"/>
      <c r="AG995" s="50"/>
      <c r="AH995" s="50"/>
      <c r="AI995" s="50"/>
      <c r="AJ995" s="50"/>
      <c r="AK995" s="50"/>
      <c r="AL995" s="79"/>
      <c r="AM995" s="80"/>
      <c r="AN995" s="55"/>
      <c r="AO995" s="58"/>
      <c r="AP995" s="59"/>
      <c r="AQ995" s="59"/>
      <c r="AR995" s="59"/>
      <c r="AS995" s="46"/>
      <c r="AT995" s="58"/>
      <c r="AU995" s="58"/>
      <c r="AV995" s="58"/>
      <c r="AW995" s="58"/>
      <c r="AY995" s="51"/>
      <c r="AZ995" s="51"/>
      <c r="BA995" s="51"/>
      <c r="BB995" s="199"/>
      <c r="BC995" s="199"/>
    </row>
    <row r="996" spans="1:55" ht="65.099999999999994" hidden="1" customHeight="1">
      <c r="A996" s="33">
        <v>979</v>
      </c>
      <c r="B996" s="42"/>
      <c r="C996" s="42"/>
      <c r="D996" s="42"/>
      <c r="E996" s="42"/>
      <c r="F996" s="42"/>
      <c r="G996" s="42"/>
      <c r="H996" s="42"/>
      <c r="I996" s="167"/>
      <c r="J996" s="42"/>
      <c r="K996" s="35"/>
      <c r="L996" s="35"/>
      <c r="M996" s="35"/>
      <c r="N996" s="35"/>
      <c r="O996" s="35"/>
      <c r="P996" s="35"/>
      <c r="Q996" s="35"/>
      <c r="R996" s="43"/>
      <c r="S996" s="43"/>
      <c r="T996" s="42"/>
      <c r="U996" s="42"/>
      <c r="V996" s="36"/>
      <c r="W996" s="36"/>
      <c r="X996" s="49"/>
      <c r="Y996" s="32"/>
      <c r="Z996" s="32"/>
      <c r="AA996" s="35"/>
      <c r="AB996" s="38"/>
      <c r="AC996" s="35"/>
      <c r="AD996" s="35"/>
      <c r="AE996" s="35"/>
      <c r="AF996" s="35"/>
      <c r="AG996" s="50"/>
      <c r="AH996" s="50"/>
      <c r="AI996" s="50"/>
      <c r="AJ996" s="50"/>
      <c r="AK996" s="50"/>
      <c r="AL996" s="79"/>
      <c r="AM996" s="80"/>
      <c r="AN996" s="55"/>
      <c r="AO996" s="58"/>
      <c r="AP996" s="59"/>
      <c r="AQ996" s="59"/>
      <c r="AR996" s="59"/>
      <c r="AS996" s="46"/>
      <c r="AT996" s="58"/>
      <c r="AU996" s="58"/>
      <c r="AV996" s="58"/>
      <c r="AW996" s="58"/>
      <c r="AY996" s="51"/>
      <c r="AZ996" s="51"/>
      <c r="BA996" s="51"/>
      <c r="BB996" s="199"/>
      <c r="BC996" s="199"/>
    </row>
    <row r="997" spans="1:55" ht="65.099999999999994" hidden="1" customHeight="1">
      <c r="A997" s="33">
        <v>980</v>
      </c>
      <c r="B997" s="42"/>
      <c r="C997" s="42"/>
      <c r="D997" s="42"/>
      <c r="E997" s="42"/>
      <c r="F997" s="42"/>
      <c r="G997" s="42"/>
      <c r="H997" s="42"/>
      <c r="I997" s="167"/>
      <c r="J997" s="42"/>
      <c r="K997" s="35"/>
      <c r="L997" s="35"/>
      <c r="M997" s="35"/>
      <c r="N997" s="35"/>
      <c r="O997" s="35"/>
      <c r="P997" s="35"/>
      <c r="Q997" s="35"/>
      <c r="R997" s="43"/>
      <c r="S997" s="43"/>
      <c r="T997" s="42"/>
      <c r="U997" s="42"/>
      <c r="V997" s="36"/>
      <c r="W997" s="36"/>
      <c r="X997" s="49"/>
      <c r="Y997" s="32"/>
      <c r="Z997" s="32"/>
      <c r="AA997" s="35"/>
      <c r="AB997" s="38"/>
      <c r="AC997" s="35"/>
      <c r="AD997" s="35"/>
      <c r="AE997" s="35"/>
      <c r="AF997" s="35"/>
      <c r="AG997" s="50"/>
      <c r="AH997" s="50"/>
      <c r="AI997" s="50"/>
      <c r="AJ997" s="50"/>
      <c r="AK997" s="50"/>
      <c r="AL997" s="79"/>
      <c r="AM997" s="80"/>
      <c r="AN997" s="55"/>
      <c r="AO997" s="58"/>
      <c r="AP997" s="59"/>
      <c r="AQ997" s="59"/>
      <c r="AR997" s="59"/>
      <c r="AS997" s="46"/>
      <c r="AT997" s="58"/>
      <c r="AU997" s="58"/>
      <c r="AV997" s="58"/>
      <c r="AW997" s="58"/>
      <c r="AY997" s="51"/>
      <c r="AZ997" s="51"/>
      <c r="BA997" s="51"/>
      <c r="BB997" s="199"/>
      <c r="BC997" s="199"/>
    </row>
    <row r="998" spans="1:55" ht="65.099999999999994" hidden="1" customHeight="1">
      <c r="A998" s="33">
        <v>981</v>
      </c>
      <c r="B998" s="42"/>
      <c r="C998" s="42"/>
      <c r="D998" s="42"/>
      <c r="E998" s="42"/>
      <c r="F998" s="42"/>
      <c r="G998" s="42"/>
      <c r="H998" s="42"/>
      <c r="I998" s="167"/>
      <c r="J998" s="42"/>
      <c r="K998" s="35"/>
      <c r="L998" s="35"/>
      <c r="M998" s="35"/>
      <c r="N998" s="35"/>
      <c r="O998" s="35"/>
      <c r="P998" s="35"/>
      <c r="Q998" s="35"/>
      <c r="R998" s="43"/>
      <c r="S998" s="43"/>
      <c r="T998" s="42"/>
      <c r="U998" s="42"/>
      <c r="V998" s="36"/>
      <c r="W998" s="36"/>
      <c r="X998" s="49"/>
      <c r="Y998" s="32"/>
      <c r="Z998" s="32"/>
      <c r="AA998" s="35"/>
      <c r="AB998" s="38"/>
      <c r="AC998" s="35"/>
      <c r="AD998" s="35"/>
      <c r="AE998" s="35"/>
      <c r="AF998" s="35"/>
      <c r="AG998" s="50"/>
      <c r="AH998" s="50"/>
      <c r="AI998" s="50"/>
      <c r="AJ998" s="50"/>
      <c r="AK998" s="50"/>
      <c r="AL998" s="79"/>
      <c r="AM998" s="80"/>
      <c r="AN998" s="55"/>
      <c r="AO998" s="58"/>
      <c r="AP998" s="59"/>
      <c r="AQ998" s="59"/>
      <c r="AR998" s="59"/>
      <c r="AS998" s="46"/>
      <c r="AT998" s="58"/>
      <c r="AU998" s="58"/>
      <c r="AV998" s="58"/>
      <c r="AW998" s="58"/>
      <c r="AY998" s="51"/>
      <c r="AZ998" s="51"/>
      <c r="BA998" s="51"/>
      <c r="BB998" s="199"/>
      <c r="BC998" s="199"/>
    </row>
    <row r="999" spans="1:55" ht="65.099999999999994" hidden="1" customHeight="1">
      <c r="A999" s="33">
        <v>982</v>
      </c>
      <c r="B999" s="42"/>
      <c r="C999" s="42"/>
      <c r="D999" s="42"/>
      <c r="E999" s="42"/>
      <c r="F999" s="42"/>
      <c r="G999" s="42"/>
      <c r="H999" s="42"/>
      <c r="I999" s="167"/>
      <c r="J999" s="42"/>
      <c r="K999" s="35"/>
      <c r="L999" s="35"/>
      <c r="M999" s="35"/>
      <c r="N999" s="35"/>
      <c r="O999" s="35"/>
      <c r="P999" s="35"/>
      <c r="Q999" s="35"/>
      <c r="R999" s="43"/>
      <c r="S999" s="43"/>
      <c r="T999" s="42"/>
      <c r="U999" s="42"/>
      <c r="V999" s="36"/>
      <c r="W999" s="36"/>
      <c r="X999" s="49"/>
      <c r="Y999" s="32"/>
      <c r="Z999" s="32"/>
      <c r="AA999" s="35"/>
      <c r="AB999" s="38"/>
      <c r="AC999" s="35"/>
      <c r="AD999" s="35"/>
      <c r="AE999" s="35"/>
      <c r="AF999" s="35"/>
      <c r="AG999" s="50"/>
      <c r="AH999" s="50"/>
      <c r="AI999" s="50"/>
      <c r="AJ999" s="50"/>
      <c r="AK999" s="50"/>
      <c r="AL999" s="79"/>
      <c r="AM999" s="80"/>
      <c r="AN999" s="55"/>
      <c r="AO999" s="58"/>
      <c r="AP999" s="59"/>
      <c r="AQ999" s="59"/>
      <c r="AR999" s="59"/>
      <c r="AS999" s="46"/>
      <c r="AT999" s="58"/>
      <c r="AU999" s="58"/>
      <c r="AV999" s="58"/>
      <c r="AW999" s="58"/>
      <c r="AY999" s="51"/>
      <c r="AZ999" s="51"/>
      <c r="BA999" s="51"/>
      <c r="BB999" s="199"/>
      <c r="BC999" s="199"/>
    </row>
    <row r="1000" spans="1:55" ht="65.099999999999994" hidden="1" customHeight="1">
      <c r="A1000" s="33">
        <v>983</v>
      </c>
      <c r="B1000" s="42"/>
      <c r="C1000" s="42"/>
      <c r="D1000" s="42"/>
      <c r="E1000" s="42"/>
      <c r="F1000" s="42"/>
      <c r="G1000" s="42"/>
      <c r="H1000" s="42"/>
      <c r="I1000" s="167"/>
      <c r="J1000" s="42"/>
      <c r="K1000" s="35"/>
      <c r="L1000" s="35"/>
      <c r="M1000" s="35"/>
      <c r="N1000" s="35"/>
      <c r="O1000" s="35"/>
      <c r="P1000" s="35"/>
      <c r="Q1000" s="35"/>
      <c r="R1000" s="43"/>
      <c r="S1000" s="43"/>
      <c r="T1000" s="42"/>
      <c r="U1000" s="42"/>
      <c r="V1000" s="36"/>
      <c r="W1000" s="36"/>
      <c r="X1000" s="49"/>
      <c r="Y1000" s="32"/>
      <c r="Z1000" s="32"/>
      <c r="AA1000" s="35"/>
      <c r="AB1000" s="38"/>
      <c r="AC1000" s="35"/>
      <c r="AD1000" s="35"/>
      <c r="AE1000" s="35"/>
      <c r="AF1000" s="35"/>
      <c r="AG1000" s="50"/>
      <c r="AH1000" s="50"/>
      <c r="AI1000" s="50"/>
      <c r="AJ1000" s="50"/>
      <c r="AK1000" s="50"/>
      <c r="AL1000" s="79"/>
      <c r="AM1000" s="80"/>
      <c r="AN1000" s="55"/>
      <c r="AO1000" s="58"/>
      <c r="AP1000" s="59"/>
      <c r="AQ1000" s="59"/>
      <c r="AR1000" s="59"/>
      <c r="AS1000" s="46"/>
      <c r="AT1000" s="58"/>
      <c r="AU1000" s="58"/>
      <c r="AV1000" s="58"/>
      <c r="AW1000" s="58"/>
      <c r="AY1000" s="51"/>
      <c r="AZ1000" s="51"/>
      <c r="BA1000" s="51"/>
      <c r="BB1000" s="199"/>
      <c r="BC1000" s="199"/>
    </row>
    <row r="1001" spans="1:55" ht="65.099999999999994" hidden="1" customHeight="1">
      <c r="A1001" s="33">
        <v>984</v>
      </c>
      <c r="B1001" s="42"/>
      <c r="C1001" s="42"/>
      <c r="D1001" s="42"/>
      <c r="E1001" s="42"/>
      <c r="F1001" s="42"/>
      <c r="G1001" s="42"/>
      <c r="H1001" s="42"/>
      <c r="I1001" s="167"/>
      <c r="J1001" s="42"/>
      <c r="K1001" s="35"/>
      <c r="L1001" s="35"/>
      <c r="M1001" s="35"/>
      <c r="N1001" s="35"/>
      <c r="O1001" s="35"/>
      <c r="P1001" s="35"/>
      <c r="Q1001" s="35"/>
      <c r="R1001" s="43"/>
      <c r="S1001" s="43"/>
      <c r="T1001" s="42"/>
      <c r="U1001" s="42"/>
      <c r="V1001" s="36"/>
      <c r="W1001" s="36"/>
      <c r="X1001" s="49"/>
      <c r="Y1001" s="32"/>
      <c r="Z1001" s="32"/>
      <c r="AA1001" s="35"/>
      <c r="AB1001" s="38"/>
      <c r="AC1001" s="35"/>
      <c r="AD1001" s="35"/>
      <c r="AE1001" s="35"/>
      <c r="AF1001" s="35"/>
      <c r="AG1001" s="50"/>
      <c r="AH1001" s="50"/>
      <c r="AI1001" s="50"/>
      <c r="AJ1001" s="50"/>
      <c r="AK1001" s="50"/>
      <c r="AL1001" s="79"/>
      <c r="AM1001" s="80"/>
      <c r="AN1001" s="55"/>
      <c r="AO1001" s="58"/>
      <c r="AP1001" s="59"/>
      <c r="AQ1001" s="59"/>
      <c r="AR1001" s="59"/>
      <c r="AS1001" s="46"/>
      <c r="AT1001" s="58"/>
      <c r="AU1001" s="58"/>
      <c r="AV1001" s="58"/>
      <c r="AW1001" s="58"/>
      <c r="AY1001" s="51"/>
      <c r="AZ1001" s="51"/>
      <c r="BA1001" s="51"/>
      <c r="BB1001" s="199"/>
      <c r="BC1001" s="199"/>
    </row>
    <row r="1002" spans="1:55" ht="65.099999999999994" hidden="1" customHeight="1">
      <c r="A1002" s="33">
        <v>985</v>
      </c>
      <c r="B1002" s="42"/>
      <c r="C1002" s="42"/>
      <c r="D1002" s="42"/>
      <c r="E1002" s="42"/>
      <c r="F1002" s="42"/>
      <c r="G1002" s="42"/>
      <c r="H1002" s="42"/>
      <c r="I1002" s="167"/>
      <c r="J1002" s="42"/>
      <c r="K1002" s="35"/>
      <c r="L1002" s="35"/>
      <c r="M1002" s="35"/>
      <c r="N1002" s="35"/>
      <c r="O1002" s="35"/>
      <c r="P1002" s="35"/>
      <c r="Q1002" s="35"/>
      <c r="R1002" s="43"/>
      <c r="S1002" s="43"/>
      <c r="T1002" s="42"/>
      <c r="U1002" s="42"/>
      <c r="V1002" s="36"/>
      <c r="W1002" s="36"/>
      <c r="X1002" s="49"/>
      <c r="Y1002" s="32"/>
      <c r="Z1002" s="32"/>
      <c r="AA1002" s="35"/>
      <c r="AB1002" s="38"/>
      <c r="AC1002" s="35"/>
      <c r="AD1002" s="35"/>
      <c r="AE1002" s="35"/>
      <c r="AF1002" s="35"/>
      <c r="AG1002" s="50"/>
      <c r="AH1002" s="50"/>
      <c r="AI1002" s="50"/>
      <c r="AJ1002" s="50"/>
      <c r="AK1002" s="50"/>
      <c r="AL1002" s="79"/>
      <c r="AM1002" s="80"/>
      <c r="AN1002" s="55"/>
      <c r="AO1002" s="58"/>
      <c r="AP1002" s="59"/>
      <c r="AQ1002" s="59"/>
      <c r="AR1002" s="59"/>
      <c r="AS1002" s="46"/>
      <c r="AT1002" s="58"/>
      <c r="AU1002" s="58"/>
      <c r="AV1002" s="58"/>
      <c r="AW1002" s="58"/>
      <c r="AY1002" s="51"/>
      <c r="AZ1002" s="51"/>
      <c r="BA1002" s="51"/>
      <c r="BB1002" s="199"/>
      <c r="BC1002" s="199"/>
    </row>
    <row r="1003" spans="1:55" ht="65.099999999999994" hidden="1" customHeight="1">
      <c r="A1003" s="33">
        <v>986</v>
      </c>
      <c r="B1003" s="42"/>
      <c r="C1003" s="42"/>
      <c r="D1003" s="42"/>
      <c r="E1003" s="42"/>
      <c r="F1003" s="42"/>
      <c r="G1003" s="42"/>
      <c r="H1003" s="42"/>
      <c r="I1003" s="167"/>
      <c r="J1003" s="42"/>
      <c r="K1003" s="35"/>
      <c r="L1003" s="35"/>
      <c r="M1003" s="35"/>
      <c r="N1003" s="35"/>
      <c r="O1003" s="35"/>
      <c r="P1003" s="35"/>
      <c r="Q1003" s="35"/>
      <c r="R1003" s="43"/>
      <c r="S1003" s="43"/>
      <c r="T1003" s="42"/>
      <c r="U1003" s="42"/>
      <c r="V1003" s="36"/>
      <c r="W1003" s="36"/>
      <c r="X1003" s="49"/>
      <c r="Y1003" s="32"/>
      <c r="Z1003" s="32"/>
      <c r="AA1003" s="35"/>
      <c r="AB1003" s="38"/>
      <c r="AC1003" s="35"/>
      <c r="AD1003" s="35"/>
      <c r="AE1003" s="35"/>
      <c r="AF1003" s="35"/>
      <c r="AG1003" s="50"/>
      <c r="AH1003" s="50"/>
      <c r="AI1003" s="50"/>
      <c r="AJ1003" s="50"/>
      <c r="AK1003" s="50"/>
      <c r="AL1003" s="79"/>
      <c r="AM1003" s="80"/>
      <c r="AN1003" s="55"/>
      <c r="AO1003" s="58"/>
      <c r="AP1003" s="59"/>
      <c r="AQ1003" s="59"/>
      <c r="AR1003" s="59"/>
      <c r="AS1003" s="46"/>
      <c r="AT1003" s="58"/>
      <c r="AU1003" s="58"/>
      <c r="AV1003" s="58"/>
      <c r="AW1003" s="58"/>
      <c r="AY1003" s="51"/>
      <c r="AZ1003" s="51"/>
      <c r="BA1003" s="51"/>
      <c r="BB1003" s="199"/>
      <c r="BC1003" s="199"/>
    </row>
    <row r="1004" spans="1:55" ht="65.099999999999994" hidden="1" customHeight="1">
      <c r="A1004" s="33">
        <v>987</v>
      </c>
      <c r="B1004" s="42"/>
      <c r="C1004" s="42"/>
      <c r="D1004" s="42"/>
      <c r="E1004" s="42"/>
      <c r="F1004" s="42"/>
      <c r="G1004" s="42"/>
      <c r="H1004" s="42"/>
      <c r="I1004" s="167"/>
      <c r="J1004" s="42"/>
      <c r="K1004" s="35"/>
      <c r="L1004" s="35"/>
      <c r="M1004" s="35"/>
      <c r="N1004" s="35"/>
      <c r="O1004" s="35"/>
      <c r="P1004" s="35"/>
      <c r="Q1004" s="35"/>
      <c r="R1004" s="43"/>
      <c r="S1004" s="43"/>
      <c r="T1004" s="42"/>
      <c r="U1004" s="42"/>
      <c r="V1004" s="36"/>
      <c r="W1004" s="36"/>
      <c r="X1004" s="49"/>
      <c r="Y1004" s="32"/>
      <c r="Z1004" s="32"/>
      <c r="AA1004" s="35"/>
      <c r="AB1004" s="38"/>
      <c r="AC1004" s="35"/>
      <c r="AD1004" s="35"/>
      <c r="AE1004" s="35"/>
      <c r="AF1004" s="35"/>
      <c r="AG1004" s="50"/>
      <c r="AH1004" s="50"/>
      <c r="AI1004" s="50"/>
      <c r="AJ1004" s="50"/>
      <c r="AK1004" s="50"/>
      <c r="AL1004" s="79"/>
      <c r="AM1004" s="80"/>
      <c r="AN1004" s="55"/>
      <c r="AO1004" s="58"/>
      <c r="AP1004" s="59"/>
      <c r="AQ1004" s="59"/>
      <c r="AR1004" s="59"/>
      <c r="AS1004" s="46"/>
      <c r="AT1004" s="58"/>
      <c r="AU1004" s="58"/>
      <c r="AV1004" s="58"/>
      <c r="AW1004" s="58"/>
      <c r="AY1004" s="51"/>
      <c r="AZ1004" s="51"/>
      <c r="BA1004" s="51"/>
      <c r="BB1004" s="199"/>
      <c r="BC1004" s="199"/>
    </row>
    <row r="1005" spans="1:55" ht="65.099999999999994" hidden="1" customHeight="1">
      <c r="A1005" s="33">
        <v>988</v>
      </c>
      <c r="B1005" s="42"/>
      <c r="C1005" s="42"/>
      <c r="D1005" s="42"/>
      <c r="E1005" s="42"/>
      <c r="F1005" s="42"/>
      <c r="G1005" s="42"/>
      <c r="H1005" s="42"/>
      <c r="I1005" s="167"/>
      <c r="J1005" s="42"/>
      <c r="K1005" s="35"/>
      <c r="L1005" s="35"/>
      <c r="M1005" s="35"/>
      <c r="N1005" s="35"/>
      <c r="O1005" s="35"/>
      <c r="P1005" s="35"/>
      <c r="Q1005" s="35"/>
      <c r="R1005" s="43"/>
      <c r="S1005" s="43"/>
      <c r="T1005" s="42"/>
      <c r="U1005" s="42"/>
      <c r="V1005" s="36"/>
      <c r="W1005" s="36"/>
      <c r="X1005" s="49"/>
      <c r="Y1005" s="32"/>
      <c r="Z1005" s="32"/>
      <c r="AA1005" s="35"/>
      <c r="AB1005" s="38"/>
      <c r="AC1005" s="35"/>
      <c r="AD1005" s="35"/>
      <c r="AE1005" s="35"/>
      <c r="AF1005" s="35"/>
      <c r="AG1005" s="50"/>
      <c r="AH1005" s="50"/>
      <c r="AI1005" s="50"/>
      <c r="AJ1005" s="50"/>
      <c r="AK1005" s="50"/>
      <c r="AL1005" s="79"/>
      <c r="AM1005" s="80"/>
      <c r="AN1005" s="55"/>
      <c r="AO1005" s="58"/>
      <c r="AP1005" s="59"/>
      <c r="AQ1005" s="59"/>
      <c r="AR1005" s="59"/>
      <c r="AS1005" s="46"/>
      <c r="AT1005" s="58"/>
      <c r="AU1005" s="58"/>
      <c r="AV1005" s="58"/>
      <c r="AW1005" s="58"/>
      <c r="AY1005" s="51"/>
      <c r="AZ1005" s="51"/>
      <c r="BA1005" s="51"/>
      <c r="BB1005" s="199"/>
      <c r="BC1005" s="199"/>
    </row>
    <row r="1006" spans="1:55" ht="65.099999999999994" hidden="1" customHeight="1">
      <c r="A1006" s="33">
        <v>989</v>
      </c>
      <c r="B1006" s="42"/>
      <c r="C1006" s="42"/>
      <c r="D1006" s="42"/>
      <c r="E1006" s="42"/>
      <c r="F1006" s="42"/>
      <c r="G1006" s="42"/>
      <c r="H1006" s="42"/>
      <c r="I1006" s="167"/>
      <c r="J1006" s="42"/>
      <c r="K1006" s="35"/>
      <c r="L1006" s="35"/>
      <c r="M1006" s="35"/>
      <c r="N1006" s="35"/>
      <c r="O1006" s="35"/>
      <c r="P1006" s="35"/>
      <c r="Q1006" s="35"/>
      <c r="R1006" s="43"/>
      <c r="S1006" s="43"/>
      <c r="T1006" s="42"/>
      <c r="U1006" s="42"/>
      <c r="V1006" s="36"/>
      <c r="W1006" s="36"/>
      <c r="X1006" s="49"/>
      <c r="Y1006" s="32"/>
      <c r="Z1006" s="32"/>
      <c r="AA1006" s="35"/>
      <c r="AB1006" s="38"/>
      <c r="AC1006" s="35"/>
      <c r="AD1006" s="35"/>
      <c r="AE1006" s="35"/>
      <c r="AF1006" s="35"/>
      <c r="AG1006" s="50"/>
      <c r="AH1006" s="50"/>
      <c r="AI1006" s="50"/>
      <c r="AJ1006" s="50"/>
      <c r="AK1006" s="50"/>
      <c r="AL1006" s="79"/>
      <c r="AM1006" s="80"/>
      <c r="AN1006" s="55"/>
      <c r="AO1006" s="58"/>
      <c r="AP1006" s="59"/>
      <c r="AQ1006" s="59"/>
      <c r="AR1006" s="59"/>
      <c r="AS1006" s="46"/>
      <c r="AT1006" s="58"/>
      <c r="AU1006" s="58"/>
      <c r="AV1006" s="58"/>
      <c r="AW1006" s="58"/>
      <c r="AY1006" s="51"/>
      <c r="AZ1006" s="51"/>
      <c r="BA1006" s="51"/>
      <c r="BB1006" s="199"/>
      <c r="BC1006" s="199"/>
    </row>
    <row r="1007" spans="1:55" ht="65.099999999999994" hidden="1" customHeight="1">
      <c r="A1007" s="33">
        <v>990</v>
      </c>
      <c r="B1007" s="42"/>
      <c r="C1007" s="42"/>
      <c r="D1007" s="42"/>
      <c r="E1007" s="42"/>
      <c r="F1007" s="42"/>
      <c r="G1007" s="42"/>
      <c r="H1007" s="42"/>
      <c r="I1007" s="167"/>
      <c r="J1007" s="42"/>
      <c r="K1007" s="35"/>
      <c r="L1007" s="35"/>
      <c r="M1007" s="35"/>
      <c r="N1007" s="35"/>
      <c r="O1007" s="35"/>
      <c r="P1007" s="35"/>
      <c r="Q1007" s="35"/>
      <c r="R1007" s="43"/>
      <c r="S1007" s="43"/>
      <c r="T1007" s="42"/>
      <c r="U1007" s="42"/>
      <c r="V1007" s="36"/>
      <c r="W1007" s="36"/>
      <c r="X1007" s="49"/>
      <c r="Y1007" s="32"/>
      <c r="Z1007" s="32"/>
      <c r="AA1007" s="35"/>
      <c r="AB1007" s="38"/>
      <c r="AC1007" s="35"/>
      <c r="AD1007" s="35"/>
      <c r="AE1007" s="35"/>
      <c r="AF1007" s="35"/>
      <c r="AG1007" s="50"/>
      <c r="AH1007" s="50"/>
      <c r="AI1007" s="50"/>
      <c r="AJ1007" s="50"/>
      <c r="AK1007" s="50"/>
      <c r="AL1007" s="79"/>
      <c r="AM1007" s="80"/>
      <c r="AN1007" s="55"/>
      <c r="AO1007" s="58"/>
      <c r="AP1007" s="59"/>
      <c r="AQ1007" s="59"/>
      <c r="AR1007" s="59"/>
      <c r="AS1007" s="46"/>
      <c r="AT1007" s="58"/>
      <c r="AU1007" s="58"/>
      <c r="AV1007" s="58"/>
      <c r="AW1007" s="58"/>
      <c r="AY1007" s="51"/>
      <c r="AZ1007" s="51"/>
      <c r="BA1007" s="51"/>
      <c r="BB1007" s="199"/>
      <c r="BC1007" s="199"/>
    </row>
    <row r="1008" spans="1:55" ht="65.099999999999994" hidden="1" customHeight="1">
      <c r="A1008" s="33">
        <v>991</v>
      </c>
      <c r="B1008" s="42"/>
      <c r="C1008" s="42"/>
      <c r="D1008" s="42"/>
      <c r="E1008" s="42"/>
      <c r="F1008" s="42"/>
      <c r="G1008" s="42"/>
      <c r="H1008" s="42"/>
      <c r="I1008" s="167"/>
      <c r="J1008" s="42"/>
      <c r="K1008" s="35"/>
      <c r="L1008" s="35"/>
      <c r="M1008" s="35"/>
      <c r="N1008" s="35"/>
      <c r="O1008" s="35"/>
      <c r="P1008" s="35"/>
      <c r="Q1008" s="35"/>
      <c r="R1008" s="43"/>
      <c r="S1008" s="43"/>
      <c r="T1008" s="42"/>
      <c r="U1008" s="42"/>
      <c r="V1008" s="36"/>
      <c r="W1008" s="36"/>
      <c r="X1008" s="49"/>
      <c r="Y1008" s="32"/>
      <c r="Z1008" s="32"/>
      <c r="AA1008" s="35"/>
      <c r="AB1008" s="38"/>
      <c r="AC1008" s="35"/>
      <c r="AD1008" s="35"/>
      <c r="AE1008" s="35"/>
      <c r="AF1008" s="35"/>
      <c r="AG1008" s="50"/>
      <c r="AH1008" s="50"/>
      <c r="AI1008" s="50"/>
      <c r="AJ1008" s="50"/>
      <c r="AK1008" s="50"/>
      <c r="AL1008" s="79"/>
      <c r="AM1008" s="80"/>
      <c r="AN1008" s="55"/>
      <c r="AO1008" s="58"/>
      <c r="AP1008" s="59"/>
      <c r="AQ1008" s="59"/>
      <c r="AR1008" s="59"/>
      <c r="AS1008" s="46"/>
      <c r="AT1008" s="58"/>
      <c r="AU1008" s="58"/>
      <c r="AV1008" s="58"/>
      <c r="AW1008" s="58"/>
      <c r="AY1008" s="51"/>
      <c r="AZ1008" s="51"/>
      <c r="BA1008" s="51"/>
      <c r="BB1008" s="199"/>
      <c r="BC1008" s="199"/>
    </row>
    <row r="1009" spans="1:55" ht="65.099999999999994" hidden="1" customHeight="1">
      <c r="A1009" s="33">
        <v>992</v>
      </c>
      <c r="B1009" s="42"/>
      <c r="C1009" s="42"/>
      <c r="D1009" s="42"/>
      <c r="E1009" s="42"/>
      <c r="F1009" s="42"/>
      <c r="G1009" s="42"/>
      <c r="H1009" s="42"/>
      <c r="I1009" s="167"/>
      <c r="J1009" s="42"/>
      <c r="K1009" s="35"/>
      <c r="L1009" s="35"/>
      <c r="M1009" s="35"/>
      <c r="N1009" s="35"/>
      <c r="O1009" s="35"/>
      <c r="P1009" s="35"/>
      <c r="Q1009" s="35"/>
      <c r="R1009" s="43"/>
      <c r="S1009" s="43"/>
      <c r="T1009" s="42"/>
      <c r="U1009" s="42"/>
      <c r="V1009" s="36"/>
      <c r="W1009" s="36"/>
      <c r="X1009" s="49"/>
      <c r="Y1009" s="32"/>
      <c r="Z1009" s="32"/>
      <c r="AA1009" s="35"/>
      <c r="AB1009" s="38"/>
      <c r="AC1009" s="35"/>
      <c r="AD1009" s="35"/>
      <c r="AE1009" s="35"/>
      <c r="AF1009" s="35"/>
      <c r="AG1009" s="50"/>
      <c r="AH1009" s="50"/>
      <c r="AI1009" s="50"/>
      <c r="AJ1009" s="50"/>
      <c r="AK1009" s="50"/>
      <c r="AL1009" s="79"/>
      <c r="AM1009" s="80"/>
      <c r="AN1009" s="55"/>
      <c r="AO1009" s="58"/>
      <c r="AP1009" s="59"/>
      <c r="AQ1009" s="59"/>
      <c r="AR1009" s="59"/>
      <c r="AS1009" s="46"/>
      <c r="AT1009" s="58"/>
      <c r="AU1009" s="58"/>
      <c r="AV1009" s="58"/>
      <c r="AW1009" s="58"/>
      <c r="AY1009" s="51"/>
      <c r="AZ1009" s="51"/>
      <c r="BA1009" s="51"/>
      <c r="BB1009" s="199"/>
      <c r="BC1009" s="199"/>
    </row>
    <row r="1010" spans="1:55" ht="65.099999999999994" hidden="1" customHeight="1">
      <c r="A1010" s="33">
        <v>993</v>
      </c>
      <c r="B1010" s="42"/>
      <c r="C1010" s="42"/>
      <c r="D1010" s="42"/>
      <c r="E1010" s="42"/>
      <c r="F1010" s="42"/>
      <c r="G1010" s="42"/>
      <c r="H1010" s="42"/>
      <c r="I1010" s="167"/>
      <c r="J1010" s="42"/>
      <c r="K1010" s="35"/>
      <c r="L1010" s="35"/>
      <c r="M1010" s="35"/>
      <c r="N1010" s="35"/>
      <c r="O1010" s="35"/>
      <c r="P1010" s="35"/>
      <c r="Q1010" s="35"/>
      <c r="R1010" s="43"/>
      <c r="S1010" s="43"/>
      <c r="T1010" s="42"/>
      <c r="U1010" s="42"/>
      <c r="V1010" s="36"/>
      <c r="W1010" s="36"/>
      <c r="X1010" s="49"/>
      <c r="Y1010" s="32"/>
      <c r="Z1010" s="32"/>
      <c r="AA1010" s="35"/>
      <c r="AB1010" s="38"/>
      <c r="AC1010" s="35"/>
      <c r="AD1010" s="35"/>
      <c r="AE1010" s="35"/>
      <c r="AF1010" s="35"/>
      <c r="AG1010" s="50"/>
      <c r="AH1010" s="50"/>
      <c r="AI1010" s="50"/>
      <c r="AJ1010" s="50"/>
      <c r="AK1010" s="50"/>
      <c r="AL1010" s="79"/>
      <c r="AM1010" s="80"/>
      <c r="AN1010" s="55"/>
      <c r="AO1010" s="58"/>
      <c r="AP1010" s="59"/>
      <c r="AQ1010" s="59"/>
      <c r="AR1010" s="59"/>
      <c r="AS1010" s="46"/>
      <c r="AT1010" s="58"/>
      <c r="AU1010" s="58"/>
      <c r="AV1010" s="58"/>
      <c r="AW1010" s="58"/>
      <c r="AY1010" s="51"/>
      <c r="AZ1010" s="51"/>
      <c r="BA1010" s="51"/>
      <c r="BB1010" s="199"/>
      <c r="BC1010" s="199"/>
    </row>
    <row r="1011" spans="1:55" ht="65.099999999999994" hidden="1" customHeight="1">
      <c r="A1011" s="33">
        <v>994</v>
      </c>
      <c r="B1011" s="42"/>
      <c r="C1011" s="42"/>
      <c r="D1011" s="42"/>
      <c r="E1011" s="42"/>
      <c r="F1011" s="42"/>
      <c r="G1011" s="42"/>
      <c r="H1011" s="42"/>
      <c r="I1011" s="167"/>
      <c r="J1011" s="42"/>
      <c r="K1011" s="35"/>
      <c r="L1011" s="35"/>
      <c r="M1011" s="35"/>
      <c r="N1011" s="35"/>
      <c r="O1011" s="35"/>
      <c r="P1011" s="35"/>
      <c r="Q1011" s="35"/>
      <c r="R1011" s="43"/>
      <c r="S1011" s="43"/>
      <c r="T1011" s="42"/>
      <c r="U1011" s="42"/>
      <c r="V1011" s="36"/>
      <c r="W1011" s="36"/>
      <c r="X1011" s="49"/>
      <c r="Y1011" s="32"/>
      <c r="Z1011" s="32"/>
      <c r="AA1011" s="35"/>
      <c r="AB1011" s="38"/>
      <c r="AC1011" s="35"/>
      <c r="AD1011" s="35"/>
      <c r="AE1011" s="35"/>
      <c r="AF1011" s="35"/>
      <c r="AG1011" s="50"/>
      <c r="AH1011" s="50"/>
      <c r="AI1011" s="50"/>
      <c r="AJ1011" s="50"/>
      <c r="AK1011" s="50"/>
      <c r="AL1011" s="79"/>
      <c r="AM1011" s="80"/>
      <c r="AN1011" s="55"/>
      <c r="AO1011" s="58"/>
      <c r="AP1011" s="59"/>
      <c r="AQ1011" s="59"/>
      <c r="AR1011" s="59"/>
      <c r="AS1011" s="46"/>
      <c r="AT1011" s="58"/>
      <c r="AU1011" s="58"/>
      <c r="AV1011" s="58"/>
      <c r="AW1011" s="58"/>
      <c r="AY1011" s="51"/>
      <c r="AZ1011" s="51"/>
      <c r="BA1011" s="51"/>
      <c r="BB1011" s="199"/>
      <c r="BC1011" s="199"/>
    </row>
    <row r="1012" spans="1:55" ht="65.099999999999994" hidden="1" customHeight="1">
      <c r="A1012" s="33">
        <v>995</v>
      </c>
      <c r="B1012" s="42"/>
      <c r="C1012" s="42"/>
      <c r="D1012" s="42"/>
      <c r="E1012" s="42"/>
      <c r="F1012" s="42"/>
      <c r="G1012" s="42"/>
      <c r="H1012" s="42"/>
      <c r="I1012" s="167"/>
      <c r="J1012" s="42"/>
      <c r="K1012" s="35"/>
      <c r="L1012" s="35"/>
      <c r="M1012" s="35"/>
      <c r="N1012" s="35"/>
      <c r="O1012" s="35"/>
      <c r="P1012" s="35"/>
      <c r="Q1012" s="35"/>
      <c r="R1012" s="43"/>
      <c r="S1012" s="43"/>
      <c r="T1012" s="42"/>
      <c r="U1012" s="42"/>
      <c r="V1012" s="36"/>
      <c r="W1012" s="36"/>
      <c r="X1012" s="49"/>
      <c r="Y1012" s="32"/>
      <c r="Z1012" s="32"/>
      <c r="AA1012" s="35"/>
      <c r="AB1012" s="38"/>
      <c r="AC1012" s="35"/>
      <c r="AD1012" s="35"/>
      <c r="AE1012" s="35"/>
      <c r="AF1012" s="35"/>
      <c r="AG1012" s="50"/>
      <c r="AH1012" s="50"/>
      <c r="AI1012" s="50"/>
      <c r="AJ1012" s="50"/>
      <c r="AK1012" s="50"/>
      <c r="AL1012" s="79"/>
      <c r="AM1012" s="80"/>
      <c r="AN1012" s="55"/>
      <c r="AO1012" s="58"/>
      <c r="AP1012" s="59"/>
      <c r="AQ1012" s="59"/>
      <c r="AR1012" s="59"/>
      <c r="AS1012" s="46"/>
      <c r="AT1012" s="58"/>
      <c r="AU1012" s="58"/>
      <c r="AV1012" s="58"/>
      <c r="AW1012" s="58"/>
      <c r="AY1012" s="51"/>
      <c r="AZ1012" s="51"/>
      <c r="BA1012" s="51"/>
      <c r="BB1012" s="199"/>
      <c r="BC1012" s="199"/>
    </row>
    <row r="1013" spans="1:55" ht="65.099999999999994" hidden="1" customHeight="1">
      <c r="A1013" s="33">
        <v>996</v>
      </c>
      <c r="B1013" s="42"/>
      <c r="C1013" s="42"/>
      <c r="D1013" s="42"/>
      <c r="E1013" s="42"/>
      <c r="F1013" s="42"/>
      <c r="G1013" s="42"/>
      <c r="H1013" s="42"/>
      <c r="I1013" s="167"/>
      <c r="J1013" s="42"/>
      <c r="K1013" s="35"/>
      <c r="L1013" s="35"/>
      <c r="M1013" s="35"/>
      <c r="N1013" s="35"/>
      <c r="O1013" s="35"/>
      <c r="P1013" s="35"/>
      <c r="Q1013" s="35"/>
      <c r="R1013" s="43"/>
      <c r="S1013" s="43"/>
      <c r="T1013" s="42"/>
      <c r="U1013" s="42"/>
      <c r="V1013" s="36"/>
      <c r="W1013" s="36"/>
      <c r="X1013" s="49"/>
      <c r="Y1013" s="32"/>
      <c r="Z1013" s="32"/>
      <c r="AA1013" s="35"/>
      <c r="AB1013" s="38"/>
      <c r="AC1013" s="35"/>
      <c r="AD1013" s="35"/>
      <c r="AE1013" s="35"/>
      <c r="AF1013" s="35"/>
      <c r="AG1013" s="50"/>
      <c r="AH1013" s="50"/>
      <c r="AI1013" s="50"/>
      <c r="AJ1013" s="50"/>
      <c r="AK1013" s="50"/>
      <c r="AL1013" s="79"/>
      <c r="AM1013" s="80"/>
      <c r="AN1013" s="55"/>
      <c r="AO1013" s="58"/>
      <c r="AP1013" s="59"/>
      <c r="AQ1013" s="59"/>
      <c r="AR1013" s="59"/>
      <c r="AS1013" s="46"/>
      <c r="AT1013" s="58"/>
      <c r="AU1013" s="58"/>
      <c r="AV1013" s="58"/>
      <c r="AW1013" s="58"/>
      <c r="AY1013" s="51"/>
      <c r="AZ1013" s="51"/>
      <c r="BA1013" s="51"/>
      <c r="BB1013" s="199"/>
      <c r="BC1013" s="199"/>
    </row>
    <row r="1014" spans="1:55" ht="65.099999999999994" hidden="1" customHeight="1">
      <c r="A1014" s="33">
        <v>997</v>
      </c>
      <c r="B1014" s="42"/>
      <c r="C1014" s="42"/>
      <c r="D1014" s="42"/>
      <c r="E1014" s="42"/>
      <c r="F1014" s="42"/>
      <c r="G1014" s="42"/>
      <c r="H1014" s="42"/>
      <c r="I1014" s="167"/>
      <c r="J1014" s="42"/>
      <c r="K1014" s="35"/>
      <c r="L1014" s="35"/>
      <c r="M1014" s="35"/>
      <c r="N1014" s="35"/>
      <c r="O1014" s="35"/>
      <c r="P1014" s="35"/>
      <c r="Q1014" s="35"/>
      <c r="R1014" s="43"/>
      <c r="S1014" s="43"/>
      <c r="T1014" s="42"/>
      <c r="U1014" s="42"/>
      <c r="V1014" s="36"/>
      <c r="W1014" s="36"/>
      <c r="X1014" s="49"/>
      <c r="Y1014" s="32"/>
      <c r="Z1014" s="32"/>
      <c r="AA1014" s="35"/>
      <c r="AB1014" s="38"/>
      <c r="AC1014" s="35"/>
      <c r="AD1014" s="35"/>
      <c r="AE1014" s="35"/>
      <c r="AF1014" s="35"/>
      <c r="AG1014" s="50"/>
      <c r="AH1014" s="50"/>
      <c r="AI1014" s="50"/>
      <c r="AJ1014" s="50"/>
      <c r="AK1014" s="50"/>
      <c r="AL1014" s="79"/>
      <c r="AM1014" s="80"/>
      <c r="AN1014" s="55"/>
      <c r="AO1014" s="58"/>
      <c r="AP1014" s="59"/>
      <c r="AQ1014" s="59"/>
      <c r="AR1014" s="59"/>
      <c r="AS1014" s="46"/>
      <c r="AT1014" s="58"/>
      <c r="AU1014" s="58"/>
      <c r="AV1014" s="58"/>
      <c r="AW1014" s="58"/>
      <c r="AY1014" s="51"/>
      <c r="AZ1014" s="51"/>
      <c r="BA1014" s="51"/>
      <c r="BB1014" s="199"/>
      <c r="BC1014" s="199"/>
    </row>
    <row r="1015" spans="1:55" ht="65.099999999999994" hidden="1" customHeight="1">
      <c r="A1015" s="33">
        <v>998</v>
      </c>
      <c r="B1015" s="42"/>
      <c r="C1015" s="42"/>
      <c r="D1015" s="42"/>
      <c r="E1015" s="42"/>
      <c r="F1015" s="42"/>
      <c r="G1015" s="42"/>
      <c r="H1015" s="42"/>
      <c r="I1015" s="167"/>
      <c r="J1015" s="42"/>
      <c r="K1015" s="35"/>
      <c r="L1015" s="35"/>
      <c r="M1015" s="35"/>
      <c r="N1015" s="35"/>
      <c r="O1015" s="35"/>
      <c r="P1015" s="35"/>
      <c r="Q1015" s="35"/>
      <c r="R1015" s="43"/>
      <c r="S1015" s="43"/>
      <c r="T1015" s="42"/>
      <c r="U1015" s="42"/>
      <c r="V1015" s="36"/>
      <c r="W1015" s="36"/>
      <c r="X1015" s="49"/>
      <c r="Y1015" s="32"/>
      <c r="Z1015" s="32"/>
      <c r="AA1015" s="35"/>
      <c r="AB1015" s="38"/>
      <c r="AC1015" s="35"/>
      <c r="AD1015" s="35"/>
      <c r="AE1015" s="35"/>
      <c r="AF1015" s="35"/>
      <c r="AG1015" s="50"/>
      <c r="AH1015" s="50"/>
      <c r="AI1015" s="50"/>
      <c r="AJ1015" s="50"/>
      <c r="AK1015" s="50"/>
      <c r="AL1015" s="79"/>
      <c r="AM1015" s="80"/>
      <c r="AN1015" s="55"/>
      <c r="AO1015" s="58"/>
      <c r="AP1015" s="59"/>
      <c r="AQ1015" s="59"/>
      <c r="AR1015" s="59"/>
      <c r="AS1015" s="46"/>
      <c r="AT1015" s="58"/>
      <c r="AU1015" s="58"/>
      <c r="AV1015" s="58"/>
      <c r="AW1015" s="58"/>
      <c r="AY1015" s="51"/>
      <c r="AZ1015" s="51"/>
      <c r="BA1015" s="51"/>
      <c r="BB1015" s="199"/>
      <c r="BC1015" s="199"/>
    </row>
    <row r="1016" spans="1:55" ht="65.099999999999994" hidden="1" customHeight="1">
      <c r="A1016" s="33">
        <v>999</v>
      </c>
      <c r="B1016" s="42"/>
      <c r="C1016" s="42"/>
      <c r="D1016" s="42"/>
      <c r="E1016" s="42"/>
      <c r="F1016" s="42"/>
      <c r="G1016" s="42"/>
      <c r="H1016" s="42"/>
      <c r="I1016" s="167"/>
      <c r="J1016" s="42"/>
      <c r="K1016" s="35"/>
      <c r="L1016" s="35"/>
      <c r="M1016" s="35"/>
      <c r="N1016" s="35"/>
      <c r="O1016" s="35"/>
      <c r="P1016" s="35"/>
      <c r="Q1016" s="35"/>
      <c r="R1016" s="43"/>
      <c r="S1016" s="43"/>
      <c r="T1016" s="42"/>
      <c r="U1016" s="42"/>
      <c r="V1016" s="36"/>
      <c r="W1016" s="36"/>
      <c r="X1016" s="49"/>
      <c r="Y1016" s="32"/>
      <c r="Z1016" s="32"/>
      <c r="AA1016" s="35"/>
      <c r="AB1016" s="38"/>
      <c r="AC1016" s="35"/>
      <c r="AD1016" s="35"/>
      <c r="AE1016" s="35"/>
      <c r="AF1016" s="35"/>
      <c r="AG1016" s="50"/>
      <c r="AH1016" s="50"/>
      <c r="AI1016" s="50"/>
      <c r="AJ1016" s="50"/>
      <c r="AK1016" s="50"/>
      <c r="AL1016" s="79"/>
      <c r="AM1016" s="80"/>
      <c r="AN1016" s="55"/>
      <c r="AO1016" s="58"/>
      <c r="AP1016" s="59"/>
      <c r="AQ1016" s="59"/>
      <c r="AR1016" s="59"/>
      <c r="AS1016" s="46"/>
      <c r="AT1016" s="58"/>
      <c r="AU1016" s="58"/>
      <c r="AV1016" s="58"/>
      <c r="AW1016" s="58"/>
      <c r="AY1016" s="51"/>
      <c r="AZ1016" s="51"/>
      <c r="BA1016" s="51"/>
      <c r="BB1016" s="199"/>
      <c r="BC1016" s="199"/>
    </row>
    <row r="1017" spans="1:55" ht="65.099999999999994" hidden="1" customHeight="1">
      <c r="A1017" s="33">
        <v>1000</v>
      </c>
      <c r="B1017" s="42"/>
      <c r="C1017" s="42"/>
      <c r="D1017" s="42"/>
      <c r="E1017" s="42"/>
      <c r="F1017" s="42"/>
      <c r="G1017" s="42"/>
      <c r="H1017" s="42"/>
      <c r="I1017" s="167"/>
      <c r="J1017" s="42"/>
      <c r="K1017" s="35"/>
      <c r="L1017" s="35"/>
      <c r="M1017" s="35"/>
      <c r="N1017" s="35"/>
      <c r="O1017" s="35"/>
      <c r="P1017" s="35"/>
      <c r="Q1017" s="35"/>
      <c r="R1017" s="43"/>
      <c r="S1017" s="43"/>
      <c r="T1017" s="42"/>
      <c r="U1017" s="42"/>
      <c r="V1017" s="36"/>
      <c r="W1017" s="36"/>
      <c r="X1017" s="49"/>
      <c r="Y1017" s="32"/>
      <c r="Z1017" s="32"/>
      <c r="AA1017" s="35"/>
      <c r="AB1017" s="38"/>
      <c r="AC1017" s="35"/>
      <c r="AD1017" s="35"/>
      <c r="AE1017" s="35"/>
      <c r="AF1017" s="35"/>
      <c r="AG1017" s="50"/>
      <c r="AH1017" s="50"/>
      <c r="AI1017" s="50"/>
      <c r="AJ1017" s="50"/>
      <c r="AK1017" s="50"/>
      <c r="AL1017" s="79"/>
      <c r="AM1017" s="80"/>
      <c r="AN1017" s="55"/>
      <c r="AO1017" s="58"/>
      <c r="AP1017" s="59"/>
      <c r="AQ1017" s="59"/>
      <c r="AR1017" s="59"/>
      <c r="AS1017" s="46"/>
      <c r="AT1017" s="58"/>
      <c r="AU1017" s="58"/>
      <c r="AV1017" s="58"/>
      <c r="AW1017" s="58"/>
      <c r="AY1017" s="51"/>
      <c r="AZ1017" s="51"/>
      <c r="BA1017" s="51"/>
      <c r="BB1017" s="199"/>
      <c r="BC1017" s="199"/>
    </row>
    <row r="1019" spans="1:55">
      <c r="B1019" s="28" t="s">
        <v>42</v>
      </c>
      <c r="D1019" s="22"/>
      <c r="E1019" s="22"/>
    </row>
    <row r="1020" spans="1:55">
      <c r="B1020" s="193">
        <v>1</v>
      </c>
      <c r="C1020" s="23" t="s">
        <v>99</v>
      </c>
      <c r="D1020" s="23"/>
    </row>
    <row r="1021" spans="1:55">
      <c r="A1021" s="195" t="b">
        <v>1</v>
      </c>
      <c r="B1021" s="193">
        <f>IF(Alt_Drum=FALSE,2,2)</f>
        <v>2</v>
      </c>
      <c r="C1021" s="23" t="str">
        <f>IF(Alt_Drum=FALSE,"All drums shall be new with the same dimensions specified above, old drums and/or deviations are NOT allowed.","In case of alternative drums, try to use sizes that fit the required length and weight to avoid over designed drums, and avoid using alternative drums for bare copper conductors.")</f>
        <v>In case of alternative drums, try to use sizes that fit the required length and weight to avoid over designed drums, and avoid using alternative drums for bare copper conductors.</v>
      </c>
      <c r="D1021" s="27"/>
      <c r="E1021" s="27"/>
      <c r="F1021" s="23"/>
    </row>
    <row r="1022" spans="1:55" ht="15">
      <c r="B1022" s="193"/>
      <c r="C1022" s="194"/>
      <c r="D1022" s="27"/>
      <c r="E1022" s="27"/>
      <c r="F1022" s="23"/>
    </row>
    <row r="1023" spans="1:55" ht="15">
      <c r="B1023" s="193"/>
      <c r="C1023" s="194"/>
      <c r="D1023" s="27"/>
      <c r="E1023" s="27"/>
      <c r="F1023" s="75" t="s">
        <v>475</v>
      </c>
      <c r="K1023" s="75" t="s">
        <v>427</v>
      </c>
    </row>
    <row r="1024" spans="1:55" ht="15">
      <c r="B1024" s="193"/>
      <c r="C1024" s="194"/>
      <c r="D1024" s="81"/>
      <c r="E1024" s="81"/>
      <c r="F1024" s="275" t="s">
        <v>464</v>
      </c>
      <c r="K1024" s="275" t="s">
        <v>462</v>
      </c>
    </row>
    <row r="1025" spans="2:21" ht="15">
      <c r="B1025" s="193"/>
      <c r="C1025" s="194"/>
    </row>
    <row r="1027" spans="2:21" ht="14.25" customHeight="1">
      <c r="C1027" s="99"/>
      <c r="D1027" s="97"/>
      <c r="E1027" s="97"/>
      <c r="F1027" s="98"/>
      <c r="G1027" s="99"/>
      <c r="H1027" s="99"/>
      <c r="I1027" s="168"/>
      <c r="J1027" s="99"/>
      <c r="K1027" s="99"/>
      <c r="L1027" s="99"/>
      <c r="M1027" s="99"/>
      <c r="N1027" s="99"/>
      <c r="O1027" s="99"/>
      <c r="P1027" s="99"/>
      <c r="Q1027" s="99"/>
      <c r="R1027" s="99"/>
      <c r="T1027" s="99"/>
      <c r="U1027" s="99"/>
    </row>
  </sheetData>
  <mergeCells count="46">
    <mergeCell ref="AY16:BC16"/>
    <mergeCell ref="AW16:AW17"/>
    <mergeCell ref="AF16:AF17"/>
    <mergeCell ref="AE16:AE17"/>
    <mergeCell ref="S16:S17"/>
    <mergeCell ref="AH16:AH17"/>
    <mergeCell ref="AI16:AI17"/>
    <mergeCell ref="AV16:AV17"/>
    <mergeCell ref="AU16:AU17"/>
    <mergeCell ref="AP16:AP17"/>
    <mergeCell ref="AS16:AS17"/>
    <mergeCell ref="AT16:AT17"/>
    <mergeCell ref="AJ16:AJ17"/>
    <mergeCell ref="AK16:AK17"/>
    <mergeCell ref="A1:A8"/>
    <mergeCell ref="AA16:AA17"/>
    <mergeCell ref="AD16:AD17"/>
    <mergeCell ref="E16:E17"/>
    <mergeCell ref="AB16:AB17"/>
    <mergeCell ref="AC16:AC17"/>
    <mergeCell ref="F16:F17"/>
    <mergeCell ref="T16:T17"/>
    <mergeCell ref="G16:G17"/>
    <mergeCell ref="R16:R17"/>
    <mergeCell ref="V16:V17"/>
    <mergeCell ref="Y16:Y17"/>
    <mergeCell ref="C16:C17"/>
    <mergeCell ref="W16:W17"/>
    <mergeCell ref="X16:X17"/>
    <mergeCell ref="D16:D17"/>
    <mergeCell ref="M11:P11"/>
    <mergeCell ref="B16:B17"/>
    <mergeCell ref="Z16:Z17"/>
    <mergeCell ref="AQ16:AQ17"/>
    <mergeCell ref="AR16:AR17"/>
    <mergeCell ref="H16:H17"/>
    <mergeCell ref="I16:I17"/>
    <mergeCell ref="J16:J17"/>
    <mergeCell ref="F13:J13"/>
    <mergeCell ref="F14:J14"/>
    <mergeCell ref="U16:U17"/>
    <mergeCell ref="AO16:AO17"/>
    <mergeCell ref="AM16:AM17"/>
    <mergeCell ref="AN16:AN17"/>
    <mergeCell ref="AL16:AL17"/>
    <mergeCell ref="AG16:AG17"/>
  </mergeCells>
  <phoneticPr fontId="7" type="noConversion"/>
  <conditionalFormatting sqref="K3">
    <cfRule type="cellIs" dxfId="32" priority="38" stopIfTrue="1" operator="greaterThan">
      <formula>2450</formula>
    </cfRule>
    <cfRule type="cellIs" dxfId="31" priority="66" operator="greaterThan">
      <formula>2250</formula>
    </cfRule>
  </conditionalFormatting>
  <conditionalFormatting sqref="B3:C3">
    <cfRule type="cellIs" dxfId="30" priority="32" operator="equal">
      <formula>""</formula>
    </cfRule>
  </conditionalFormatting>
  <conditionalFormatting sqref="AS3">
    <cfRule type="expression" dxfId="29" priority="30">
      <formula>IF($M$3&gt;$AS$3*1.4,TRUE,FALSE)</formula>
    </cfRule>
    <cfRule type="expression" dxfId="28" priority="31">
      <formula>IF($M$3&gt;$AS$3*1.2,TRUE,FALSE)</formula>
    </cfRule>
  </conditionalFormatting>
  <conditionalFormatting sqref="AM3:AN3 AM18:AN1017 L8">
    <cfRule type="cellIs" dxfId="27" priority="47" stopIfTrue="1" operator="equal">
      <formula>0</formula>
    </cfRule>
    <cfRule type="cellIs" dxfId="26" priority="48" stopIfTrue="1" operator="lessThan">
      <formula>0.7</formula>
    </cfRule>
    <cfRule type="cellIs" dxfId="25" priority="49" stopIfTrue="1" operator="lessThan">
      <formula>0.8</formula>
    </cfRule>
  </conditionalFormatting>
  <conditionalFormatting sqref="AM3:AN3 AM18:AN1017 L8:M8">
    <cfRule type="cellIs" dxfId="24" priority="59" stopIfTrue="1" operator="lessThan">
      <formula>0.9</formula>
    </cfRule>
    <cfRule type="cellIs" dxfId="23" priority="60" stopIfTrue="1" operator="lessThanOrEqual">
      <formula>1</formula>
    </cfRule>
    <cfRule type="cellIs" dxfId="22" priority="62" stopIfTrue="1" operator="lessThanOrEqual">
      <formula>1.1</formula>
    </cfRule>
    <cfRule type="cellIs" dxfId="21" priority="63" stopIfTrue="1" operator="greaterThan">
      <formula>1.1</formula>
    </cfRule>
  </conditionalFormatting>
  <conditionalFormatting sqref="AO3 AO18:AO1017 N8">
    <cfRule type="cellIs" dxfId="20" priority="28" operator="greaterThan">
      <formula>500</formula>
    </cfRule>
    <cfRule type="cellIs" dxfId="19" priority="29" operator="greaterThan">
      <formula>250</formula>
    </cfRule>
  </conditionalFormatting>
  <conditionalFormatting sqref="AL3">
    <cfRule type="expression" dxfId="18" priority="50" stopIfTrue="1">
      <formula>IF(AL3&gt;AR3+5*AQ3,TRUE,FALSE)</formula>
    </cfRule>
    <cfRule type="expression" dxfId="17" priority="51" stopIfTrue="1">
      <formula>IF(AL3&gt;AR3+3*AQ3,TRUE,FALSE)</formula>
    </cfRule>
    <cfRule type="expression" dxfId="16" priority="52" stopIfTrue="1">
      <formula>IF(AL3&gt;AR3+1*AQ3,TRUE,FALSE)</formula>
    </cfRule>
  </conditionalFormatting>
  <conditionalFormatting sqref="BC18:BC70">
    <cfRule type="cellIs" dxfId="15" priority="7" operator="equal">
      <formula>"Confirmed"</formula>
    </cfRule>
  </conditionalFormatting>
  <conditionalFormatting sqref="W3">
    <cfRule type="cellIs" dxfId="14" priority="2" operator="greaterThan">
      <formula>$U$5</formula>
    </cfRule>
  </conditionalFormatting>
  <conditionalFormatting sqref="Q3">
    <cfRule type="expression" dxfId="13" priority="1">
      <formula>IF(AND(Country="UK",Outer_Width_Center&gt;1700),TRUE,FALSE)</formula>
    </cfRule>
  </conditionalFormatting>
  <dataValidations count="4">
    <dataValidation type="list" showInputMessage="1" showErrorMessage="1" sqref="E11">
      <formula1>"CR No.,Order No."</formula1>
    </dataValidation>
    <dataValidation type="list" allowBlank="1" showInputMessage="1" showErrorMessage="1" sqref="F12">
      <formula1>"1,2,3,4,5,6,7,8,9,10,11,12,13,14,15,16,17,18,19,20"</formula1>
    </dataValidation>
    <dataValidation type="list" allowBlank="1" showInputMessage="1" showErrorMessage="1" sqref="B4">
      <formula1>"Oracle Code,Advaris Code"</formula1>
    </dataValidation>
    <dataValidation type="list" allowBlank="1" showInputMessage="1" showErrorMessage="1" sqref="AK15">
      <formula1>"Material,DBOM,Routing"</formula1>
    </dataValidation>
  </dataValidations>
  <hyperlinks>
    <hyperlink ref="B18" r:id="rId1"/>
    <hyperlink ref="B19" r:id="rId2"/>
    <hyperlink ref="B20" r:id="rId3"/>
    <hyperlink ref="B21" r:id="rId4"/>
    <hyperlink ref="B22" r:id="rId5"/>
    <hyperlink ref="B23" r:id="rId6"/>
    <hyperlink ref="B24" r:id="rId7"/>
    <hyperlink ref="B25" r:id="rId8"/>
    <hyperlink ref="B26" r:id="rId9"/>
    <hyperlink ref="B27" r:id="rId10"/>
    <hyperlink ref="B28" r:id="rId11"/>
    <hyperlink ref="B29" r:id="rId12"/>
    <hyperlink ref="B30" r:id="rId13"/>
    <hyperlink ref="B31" r:id="rId14"/>
    <hyperlink ref="B32" r:id="rId15"/>
    <hyperlink ref="B33" r:id="rId16"/>
    <hyperlink ref="B34" r:id="rId17"/>
    <hyperlink ref="B35" r:id="rId18"/>
  </hyperlinks>
  <printOptions horizontalCentered="1" verticalCentered="1"/>
  <pageMargins left="0.17" right="0.15748031496063" top="0.59" bottom="0.49" header="0.17" footer="0.24"/>
  <pageSetup paperSize="9" scale="43" orientation="landscape" horizontalDpi="1200" verticalDpi="1200" r:id="rId19"/>
  <headerFooter>
    <oddHeader>&amp;L&amp;"-,Bold"&amp;12ELSEWEDY CABLES
Technical Department
Power Cables Division&amp;C&amp;"Calibri,Regular"&amp;12
&amp;"Calibri,Bold"&amp;UUNIT SHIPPING WEIGHT AND DIMENSIONS&amp;R&amp;"Calibri,Bold"&amp;12Drum Schedule
Rev. no. 0</oddHeader>
    <oddFooter>&amp;R&amp;"Calibri,Bold"&amp;12&amp;D</oddFooter>
  </headerFooter>
  <colBreaks count="1" manualBreakCount="1">
    <brk id="37" min="9" max="1022" man="1"/>
  </colBreaks>
  <drawing r:id="rId20"/>
  <legacyDrawing r:id="rId21"/>
  <mc:AlternateContent xmlns:mc="http://schemas.openxmlformats.org/markup-compatibility/2006">
    <mc:Choice Requires="x14">
      <controls>
        <mc:AlternateContent xmlns:mc="http://schemas.openxmlformats.org/markup-compatibility/2006">
          <mc:Choice Requires="x14">
            <control shapeId="7264" r:id="rId22" name="Group Box 96">
              <controlPr defaultSize="0" autoFill="0" autoPict="0">
                <anchor moveWithCells="1">
                  <from>
                    <xdr:col>6</xdr:col>
                    <xdr:colOff>561975</xdr:colOff>
                    <xdr:row>3</xdr:row>
                    <xdr:rowOff>314325</xdr:rowOff>
                  </from>
                  <to>
                    <xdr:col>8</xdr:col>
                    <xdr:colOff>657225</xdr:colOff>
                    <xdr:row>6</xdr:row>
                    <xdr:rowOff>504825</xdr:rowOff>
                  </to>
                </anchor>
              </controlPr>
            </control>
          </mc:Choice>
        </mc:AlternateContent>
        <mc:AlternateContent xmlns:mc="http://schemas.openxmlformats.org/markup-compatibility/2006">
          <mc:Choice Requires="x14">
            <control shapeId="7283" r:id="rId23" name="Group Box 115">
              <controlPr defaultSize="0" autoFill="0" autoPict="0">
                <anchor moveWithCells="1">
                  <from>
                    <xdr:col>5</xdr:col>
                    <xdr:colOff>600075</xdr:colOff>
                    <xdr:row>3</xdr:row>
                    <xdr:rowOff>304800</xdr:rowOff>
                  </from>
                  <to>
                    <xdr:col>6</xdr:col>
                    <xdr:colOff>371475</xdr:colOff>
                    <xdr:row>6</xdr:row>
                    <xdr:rowOff>561975</xdr:rowOff>
                  </to>
                </anchor>
              </controlPr>
            </control>
          </mc:Choice>
        </mc:AlternateContent>
        <mc:AlternateContent xmlns:mc="http://schemas.openxmlformats.org/markup-compatibility/2006">
          <mc:Choice Requires="x14">
            <control shapeId="7286" r:id="rId24" name="Option Button 118">
              <controlPr defaultSize="0" autoFill="0" autoLine="0" autoPict="0">
                <anchor moveWithCells="1">
                  <from>
                    <xdr:col>5</xdr:col>
                    <xdr:colOff>647700</xdr:colOff>
                    <xdr:row>4</xdr:row>
                    <xdr:rowOff>104775</xdr:rowOff>
                  </from>
                  <to>
                    <xdr:col>6</xdr:col>
                    <xdr:colOff>266700</xdr:colOff>
                    <xdr:row>5</xdr:row>
                    <xdr:rowOff>123825</xdr:rowOff>
                  </to>
                </anchor>
              </controlPr>
            </control>
          </mc:Choice>
        </mc:AlternateContent>
        <mc:AlternateContent xmlns:mc="http://schemas.openxmlformats.org/markup-compatibility/2006">
          <mc:Choice Requires="x14">
            <control shapeId="7290" r:id="rId25" name="Option Button 122">
              <controlPr defaultSize="0" autoFill="0" autoLine="0" autoPict="0">
                <anchor moveWithCells="1">
                  <from>
                    <xdr:col>5</xdr:col>
                    <xdr:colOff>647700</xdr:colOff>
                    <xdr:row>5</xdr:row>
                    <xdr:rowOff>76200</xdr:rowOff>
                  </from>
                  <to>
                    <xdr:col>6</xdr:col>
                    <xdr:colOff>266700</xdr:colOff>
                    <xdr:row>6</xdr:row>
                    <xdr:rowOff>123825</xdr:rowOff>
                  </to>
                </anchor>
              </controlPr>
            </control>
          </mc:Choice>
        </mc:AlternateContent>
        <mc:AlternateContent xmlns:mc="http://schemas.openxmlformats.org/markup-compatibility/2006">
          <mc:Choice Requires="x14">
            <control shapeId="7291" r:id="rId26" name="Option Button 123">
              <controlPr defaultSize="0" autoFill="0" autoLine="0" autoPict="0">
                <anchor moveWithCells="1">
                  <from>
                    <xdr:col>5</xdr:col>
                    <xdr:colOff>647700</xdr:colOff>
                    <xdr:row>6</xdr:row>
                    <xdr:rowOff>66675</xdr:rowOff>
                  </from>
                  <to>
                    <xdr:col>6</xdr:col>
                    <xdr:colOff>266700</xdr:colOff>
                    <xdr:row>6</xdr:row>
                    <xdr:rowOff>285750</xdr:rowOff>
                  </to>
                </anchor>
              </controlPr>
            </control>
          </mc:Choice>
        </mc:AlternateContent>
        <mc:AlternateContent xmlns:mc="http://schemas.openxmlformats.org/markup-compatibility/2006">
          <mc:Choice Requires="x14">
            <control shapeId="7358" r:id="rId27" name="Button 190">
              <controlPr defaultSize="0" print="0" autoFill="0" autoPict="0" macro="[0]!Add_Item">
                <anchor moveWithCells="1" sizeWithCells="1">
                  <from>
                    <xdr:col>1</xdr:col>
                    <xdr:colOff>47625</xdr:colOff>
                    <xdr:row>6</xdr:row>
                    <xdr:rowOff>57150</xdr:rowOff>
                  </from>
                  <to>
                    <xdr:col>1</xdr:col>
                    <xdr:colOff>962025</xdr:colOff>
                    <xdr:row>6</xdr:row>
                    <xdr:rowOff>333375</xdr:rowOff>
                  </to>
                </anchor>
              </controlPr>
            </control>
          </mc:Choice>
        </mc:AlternateContent>
        <mc:AlternateContent xmlns:mc="http://schemas.openxmlformats.org/markup-compatibility/2006">
          <mc:Choice Requires="x14">
            <control shapeId="7367" r:id="rId28" name="Spinner 199">
              <controlPr defaultSize="0" autoPict="0" macro="[0]!Spinner_Change">
                <anchor moveWithCells="1" sizeWithCells="1">
                  <from>
                    <xdr:col>1</xdr:col>
                    <xdr:colOff>1238250</xdr:colOff>
                    <xdr:row>4</xdr:row>
                    <xdr:rowOff>114300</xdr:rowOff>
                  </from>
                  <to>
                    <xdr:col>2</xdr:col>
                    <xdr:colOff>0</xdr:colOff>
                    <xdr:row>6</xdr:row>
                    <xdr:rowOff>95250</xdr:rowOff>
                  </to>
                </anchor>
              </controlPr>
            </control>
          </mc:Choice>
        </mc:AlternateContent>
        <mc:AlternateContent xmlns:mc="http://schemas.openxmlformats.org/markup-compatibility/2006">
          <mc:Choice Requires="x14">
            <control shapeId="7428" r:id="rId29" name="Group Box 260">
              <controlPr defaultSize="0" autoFill="0" autoPict="0">
                <anchor moveWithCells="1">
                  <from>
                    <xdr:col>4</xdr:col>
                    <xdr:colOff>104775</xdr:colOff>
                    <xdr:row>3</xdr:row>
                    <xdr:rowOff>295275</xdr:rowOff>
                  </from>
                  <to>
                    <xdr:col>5</xdr:col>
                    <xdr:colOff>476250</xdr:colOff>
                    <xdr:row>6</xdr:row>
                    <xdr:rowOff>152400</xdr:rowOff>
                  </to>
                </anchor>
              </controlPr>
            </control>
          </mc:Choice>
        </mc:AlternateContent>
        <mc:AlternateContent xmlns:mc="http://schemas.openxmlformats.org/markup-compatibility/2006">
          <mc:Choice Requires="x14">
            <control shapeId="7429" r:id="rId30" name="Check Box 261">
              <controlPr defaultSize="0" autoFill="0" autoLine="0" autoPict="0">
                <anchor moveWithCells="1">
                  <from>
                    <xdr:col>4</xdr:col>
                    <xdr:colOff>152400</xdr:colOff>
                    <xdr:row>4</xdr:row>
                    <xdr:rowOff>57150</xdr:rowOff>
                  </from>
                  <to>
                    <xdr:col>5</xdr:col>
                    <xdr:colOff>438150</xdr:colOff>
                    <xdr:row>5</xdr:row>
                    <xdr:rowOff>123825</xdr:rowOff>
                  </to>
                </anchor>
              </controlPr>
            </control>
          </mc:Choice>
        </mc:AlternateContent>
        <mc:AlternateContent xmlns:mc="http://schemas.openxmlformats.org/markup-compatibility/2006">
          <mc:Choice Requires="x14">
            <control shapeId="7430" r:id="rId31" name="Check Box 262">
              <controlPr defaultSize="0" autoFill="0" autoLine="0" autoPict="0">
                <anchor moveWithCells="1">
                  <from>
                    <xdr:col>4</xdr:col>
                    <xdr:colOff>152400</xdr:colOff>
                    <xdr:row>5</xdr:row>
                    <xdr:rowOff>47625</xdr:rowOff>
                  </from>
                  <to>
                    <xdr:col>5</xdr:col>
                    <xdr:colOff>438150</xdr:colOff>
                    <xdr:row>6</xdr:row>
                    <xdr:rowOff>104775</xdr:rowOff>
                  </to>
                </anchor>
              </controlPr>
            </control>
          </mc:Choice>
        </mc:AlternateContent>
        <mc:AlternateContent xmlns:mc="http://schemas.openxmlformats.org/markup-compatibility/2006">
          <mc:Choice Requires="x14">
            <control shapeId="7606" r:id="rId32" name="Button 438">
              <controlPr defaultSize="0" print="0" autoFill="0" autoPict="0" macro="[0]!_xludf.Clear">
                <anchor moveWithCells="1" sizeWithCells="1">
                  <from>
                    <xdr:col>1</xdr:col>
                    <xdr:colOff>47625</xdr:colOff>
                    <xdr:row>6</xdr:row>
                    <xdr:rowOff>390525</xdr:rowOff>
                  </from>
                  <to>
                    <xdr:col>1</xdr:col>
                    <xdr:colOff>962025</xdr:colOff>
                    <xdr:row>7</xdr:row>
                    <xdr:rowOff>9525</xdr:rowOff>
                  </to>
                </anchor>
              </controlPr>
            </control>
          </mc:Choice>
        </mc:AlternateContent>
        <mc:AlternateContent xmlns:mc="http://schemas.openxmlformats.org/markup-compatibility/2006">
          <mc:Choice Requires="x14">
            <control shapeId="7608" r:id="rId33" name="Group Box 440">
              <controlPr defaultSize="0" autoFill="0" autoPict="0">
                <anchor moveWithCells="1">
                  <from>
                    <xdr:col>4</xdr:col>
                    <xdr:colOff>114300</xdr:colOff>
                    <xdr:row>6</xdr:row>
                    <xdr:rowOff>266700</xdr:rowOff>
                  </from>
                  <to>
                    <xdr:col>5</xdr:col>
                    <xdr:colOff>342900</xdr:colOff>
                    <xdr:row>6</xdr:row>
                    <xdr:rowOff>647700</xdr:rowOff>
                  </to>
                </anchor>
              </controlPr>
            </control>
          </mc:Choice>
        </mc:AlternateContent>
        <mc:AlternateContent xmlns:mc="http://schemas.openxmlformats.org/markup-compatibility/2006">
          <mc:Choice Requires="x14">
            <control shapeId="7609" r:id="rId34" name="Check Box 441">
              <controlPr defaultSize="0" autoFill="0" autoLine="0" autoPict="0">
                <anchor moveWithCells="1">
                  <from>
                    <xdr:col>4</xdr:col>
                    <xdr:colOff>142875</xdr:colOff>
                    <xdr:row>6</xdr:row>
                    <xdr:rowOff>352425</xdr:rowOff>
                  </from>
                  <to>
                    <xdr:col>5</xdr:col>
                    <xdr:colOff>171450</xdr:colOff>
                    <xdr:row>6</xdr:row>
                    <xdr:rowOff>571500</xdr:rowOff>
                  </to>
                </anchor>
              </controlPr>
            </control>
          </mc:Choice>
        </mc:AlternateContent>
        <mc:AlternateContent xmlns:mc="http://schemas.openxmlformats.org/markup-compatibility/2006">
          <mc:Choice Requires="x14">
            <control shapeId="7610" r:id="rId35" name="Button 442">
              <controlPr defaultSize="0" print="0" autoFill="0" autoPict="0" macro="[0]!RemoveProg">
                <anchor moveWithCells="1" sizeWithCells="1">
                  <from>
                    <xdr:col>1</xdr:col>
                    <xdr:colOff>1047750</xdr:colOff>
                    <xdr:row>6</xdr:row>
                    <xdr:rowOff>409575</xdr:rowOff>
                  </from>
                  <to>
                    <xdr:col>2</xdr:col>
                    <xdr:colOff>504825</xdr:colOff>
                    <xdr:row>7</xdr:row>
                    <xdr:rowOff>28575</xdr:rowOff>
                  </to>
                </anchor>
              </controlPr>
            </control>
          </mc:Choice>
        </mc:AlternateContent>
        <mc:AlternateContent xmlns:mc="http://schemas.openxmlformats.org/markup-compatibility/2006">
          <mc:Choice Requires="x14">
            <control shapeId="7613" r:id="rId36" name="Button 445">
              <controlPr defaultSize="0" print="0" autoFill="0" autoPict="0" macro="[0]!Customer_DS">
                <anchor moveWithCells="1" sizeWithCells="1">
                  <from>
                    <xdr:col>1</xdr:col>
                    <xdr:colOff>1047750</xdr:colOff>
                    <xdr:row>7</xdr:row>
                    <xdr:rowOff>95250</xdr:rowOff>
                  </from>
                  <to>
                    <xdr:col>2</xdr:col>
                    <xdr:colOff>504825</xdr:colOff>
                    <xdr:row>8</xdr:row>
                    <xdr:rowOff>133350</xdr:rowOff>
                  </to>
                </anchor>
              </controlPr>
            </control>
          </mc:Choice>
        </mc:AlternateContent>
        <mc:AlternateContent xmlns:mc="http://schemas.openxmlformats.org/markup-compatibility/2006">
          <mc:Choice Requires="x14">
            <control shapeId="7615" r:id="rId37" name="Spinner 447">
              <controlPr defaultSize="0" autoPict="0">
                <anchor moveWithCells="1" sizeWithCells="1">
                  <from>
                    <xdr:col>1</xdr:col>
                    <xdr:colOff>9525</xdr:colOff>
                    <xdr:row>7</xdr:row>
                    <xdr:rowOff>104775</xdr:rowOff>
                  </from>
                  <to>
                    <xdr:col>1</xdr:col>
                    <xdr:colOff>228600</xdr:colOff>
                    <xdr:row>9</xdr:row>
                    <xdr:rowOff>0</xdr:rowOff>
                  </to>
                </anchor>
              </controlPr>
            </control>
          </mc:Choice>
        </mc:AlternateContent>
        <mc:AlternateContent xmlns:mc="http://schemas.openxmlformats.org/markup-compatibility/2006">
          <mc:Choice Requires="x14">
            <control shapeId="7616" r:id="rId38" name="Check Box 448">
              <controlPr defaultSize="0" autoFill="0" autoLine="0" autoPict="0">
                <anchor moveWithCells="1">
                  <from>
                    <xdr:col>10</xdr:col>
                    <xdr:colOff>304800</xdr:colOff>
                    <xdr:row>8</xdr:row>
                    <xdr:rowOff>19050</xdr:rowOff>
                  </from>
                  <to>
                    <xdr:col>13</xdr:col>
                    <xdr:colOff>323850</xdr:colOff>
                    <xdr:row>8</xdr:row>
                    <xdr:rowOff>219075</xdr:rowOff>
                  </to>
                </anchor>
              </controlPr>
            </control>
          </mc:Choice>
        </mc:AlternateContent>
        <mc:AlternateContent xmlns:mc="http://schemas.openxmlformats.org/markup-compatibility/2006">
          <mc:Choice Requires="x14">
            <control shapeId="7617" r:id="rId39" name="Check Box 449">
              <controlPr defaultSize="0" autoFill="0" autoLine="0" autoPict="0">
                <anchor moveWithCells="1">
                  <from>
                    <xdr:col>6</xdr:col>
                    <xdr:colOff>714375</xdr:colOff>
                    <xdr:row>6</xdr:row>
                    <xdr:rowOff>542925</xdr:rowOff>
                  </from>
                  <to>
                    <xdr:col>8</xdr:col>
                    <xdr:colOff>561975</xdr:colOff>
                    <xdr:row>7</xdr:row>
                    <xdr:rowOff>123825</xdr:rowOff>
                  </to>
                </anchor>
              </controlPr>
            </control>
          </mc:Choice>
        </mc:AlternateContent>
        <mc:AlternateContent xmlns:mc="http://schemas.openxmlformats.org/markup-compatibility/2006">
          <mc:Choice Requires="x14">
            <control shapeId="7618" r:id="rId40" name="Check Box 450">
              <controlPr defaultSize="0" autoFill="0" autoLine="0" autoPict="0">
                <anchor moveWithCells="1">
                  <from>
                    <xdr:col>1</xdr:col>
                    <xdr:colOff>1057275</xdr:colOff>
                    <xdr:row>6</xdr:row>
                    <xdr:rowOff>95250</xdr:rowOff>
                  </from>
                  <to>
                    <xdr:col>2</xdr:col>
                    <xdr:colOff>581025</xdr:colOff>
                    <xdr:row>6</xdr:row>
                    <xdr:rowOff>361950</xdr:rowOff>
                  </to>
                </anchor>
              </controlPr>
            </control>
          </mc:Choice>
        </mc:AlternateContent>
        <mc:AlternateContent xmlns:mc="http://schemas.openxmlformats.org/markup-compatibility/2006">
          <mc:Choice Requires="x14">
            <control shapeId="7621" r:id="rId41" name="Drop Down 453">
              <controlPr defaultSize="0" autoLine="0" autoPict="0">
                <anchor moveWithCells="1">
                  <from>
                    <xdr:col>6</xdr:col>
                    <xdr:colOff>723900</xdr:colOff>
                    <xdr:row>4</xdr:row>
                    <xdr:rowOff>171450</xdr:rowOff>
                  </from>
                  <to>
                    <xdr:col>8</xdr:col>
                    <xdr:colOff>438150</xdr:colOff>
                    <xdr:row>6</xdr:row>
                    <xdr:rowOff>38100</xdr:rowOff>
                  </to>
                </anchor>
              </controlPr>
            </control>
          </mc:Choice>
        </mc:AlternateContent>
        <mc:AlternateContent xmlns:mc="http://schemas.openxmlformats.org/markup-compatibility/2006">
          <mc:Choice Requires="x14">
            <control shapeId="7622" r:id="rId42" name="Drop Down 454">
              <controlPr defaultSize="0" autoLine="0" autoPict="0">
                <anchor moveWithCells="1">
                  <from>
                    <xdr:col>6</xdr:col>
                    <xdr:colOff>723900</xdr:colOff>
                    <xdr:row>6</xdr:row>
                    <xdr:rowOff>104775</xdr:rowOff>
                  </from>
                  <to>
                    <xdr:col>8</xdr:col>
                    <xdr:colOff>457200</xdr:colOff>
                    <xdr:row>6</xdr:row>
                    <xdr:rowOff>361950</xdr:rowOff>
                  </to>
                </anchor>
              </controlPr>
            </control>
          </mc:Choice>
        </mc:AlternateContent>
        <mc:AlternateContent xmlns:mc="http://schemas.openxmlformats.org/markup-compatibility/2006">
          <mc:Choice Requires="x14">
            <control shapeId="7624" r:id="rId43" name="Option Button 456">
              <controlPr defaultSize="0" autoFill="0" autoLine="0" autoPict="0">
                <anchor moveWithCells="1">
                  <from>
                    <xdr:col>5</xdr:col>
                    <xdr:colOff>647700</xdr:colOff>
                    <xdr:row>6</xdr:row>
                    <xdr:rowOff>266700</xdr:rowOff>
                  </from>
                  <to>
                    <xdr:col>6</xdr:col>
                    <xdr:colOff>266700</xdr:colOff>
                    <xdr:row>6</xdr:row>
                    <xdr:rowOff>476250</xdr:rowOff>
                  </to>
                </anchor>
              </controlPr>
            </control>
          </mc:Choice>
        </mc:AlternateContent>
        <mc:AlternateContent xmlns:mc="http://schemas.openxmlformats.org/markup-compatibility/2006">
          <mc:Choice Requires="x14">
            <control shapeId="7625" r:id="rId44" name="Drop Down 457">
              <controlPr defaultSize="0" autoLine="0" autoPict="0" altText="Knee/Ramp Application">
                <anchor moveWithCells="1">
                  <from>
                    <xdr:col>13</xdr:col>
                    <xdr:colOff>400050</xdr:colOff>
                    <xdr:row>3</xdr:row>
                    <xdr:rowOff>9525</xdr:rowOff>
                  </from>
                  <to>
                    <xdr:col>15</xdr:col>
                    <xdr:colOff>276225</xdr:colOff>
                    <xdr:row>3</xdr:row>
                    <xdr:rowOff>228600</xdr:rowOff>
                  </to>
                </anchor>
              </controlPr>
            </control>
          </mc:Choice>
        </mc:AlternateContent>
        <mc:AlternateContent xmlns:mc="http://schemas.openxmlformats.org/markup-compatibility/2006">
          <mc:Choice Requires="x14">
            <control shapeId="7629" r:id="rId45" name="Group Box 461">
              <controlPr defaultSize="0" autoFill="0" autoPict="0">
                <anchor moveWithCells="1">
                  <from>
                    <xdr:col>18</xdr:col>
                    <xdr:colOff>95250</xdr:colOff>
                    <xdr:row>5</xdr:row>
                    <xdr:rowOff>114300</xdr:rowOff>
                  </from>
                  <to>
                    <xdr:col>21</xdr:col>
                    <xdr:colOff>409575</xdr:colOff>
                    <xdr:row>8</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6" operator="containsText" id="{3280224E-DBEF-4E2B-8389-AC85D99BFED6}">
            <xm:f>NOT(ISERROR(SEARCH("Not Confirmed",BC18)))</xm:f>
            <xm:f>"Not Confirmed"</xm:f>
            <x14:dxf>
              <fill>
                <patternFill>
                  <bgColor rgb="FFFF0000"/>
                </patternFill>
              </fill>
            </x14:dxf>
          </x14:cfRule>
          <xm:sqref>BC18:BC70</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Template!$A$2:$A$198</xm:f>
          </x14:formula1>
          <xm:sqref>F14:J14</xm:sqref>
        </x14:dataValidation>
        <x14:dataValidation type="list" allowBlank="1" showInputMessage="1" showErrorMessage="1">
          <x14:formula1>
            <xm:f>Template!$AB$2:$AB$37</xm:f>
          </x14:formula1>
          <xm:sqref>F1024</xm:sqref>
        </x14:dataValidation>
        <x14:dataValidation type="list" allowBlank="1" showInputMessage="1" showErrorMessage="1">
          <x14:formula1>
            <xm:f>Template!$AB$2:$AB$37</xm:f>
          </x14:formula1>
          <xm:sqref>K1024</xm:sqref>
        </x14:dataValidation>
        <x14:dataValidation type="list" allowBlank="1" showInputMessage="1" showErrorMessage="1">
          <x14:formula1>
            <xm:f>Template!$AI$2:$AI$50</xm:f>
          </x14:formula1>
          <xm:sqref>M11:P11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0.499984740745262"/>
  </sheetPr>
  <dimension ref="A1:AA10001"/>
  <sheetViews>
    <sheetView zoomScale="85" zoomScaleNormal="85" workbookViewId="0">
      <pane ySplit="2" topLeftCell="A3" activePane="bottomLeft" state="frozen"/>
      <selection pane="bottomLeft" activeCell="O1" sqref="O1"/>
    </sheetView>
  </sheetViews>
  <sheetFormatPr defaultRowHeight="15"/>
  <cols>
    <col min="1" max="1" width="7.5703125" style="213" customWidth="1"/>
    <col min="2" max="2" width="1.140625" style="213" customWidth="1"/>
    <col min="3" max="3" width="25.85546875" style="214" customWidth="1"/>
    <col min="4" max="4" width="13.7109375" style="214" customWidth="1"/>
    <col min="5" max="5" width="10.7109375" style="214" customWidth="1"/>
    <col min="6" max="6" width="10" style="215" customWidth="1"/>
    <col min="7" max="7" width="11.5703125" style="214" customWidth="1"/>
    <col min="8" max="8" width="2.7109375" style="213" customWidth="1"/>
    <col min="9" max="9" width="15.85546875" style="213" customWidth="1"/>
    <col min="10" max="10" width="34.5703125" style="213" customWidth="1"/>
    <col min="11" max="11" width="17.85546875" style="213" customWidth="1"/>
    <col min="12" max="12" width="12.28515625" style="216" customWidth="1"/>
    <col min="13" max="16384" width="9.140625" style="213"/>
  </cols>
  <sheetData>
    <row r="1" spans="1:27" s="206" customFormat="1" ht="15.75">
      <c r="A1" s="205">
        <f ca="1">MAX(A2:A10000)</f>
        <v>0</v>
      </c>
      <c r="C1" s="207" t="s">
        <v>82</v>
      </c>
      <c r="D1" s="207" t="s">
        <v>388</v>
      </c>
      <c r="E1" s="207" t="s">
        <v>389</v>
      </c>
      <c r="F1" s="208" t="s">
        <v>390</v>
      </c>
      <c r="G1" s="207" t="s">
        <v>391</v>
      </c>
      <c r="I1" s="209" t="s">
        <v>131</v>
      </c>
      <c r="J1" s="209" t="s">
        <v>132</v>
      </c>
      <c r="K1" s="209" t="s">
        <v>47</v>
      </c>
      <c r="L1" s="210" t="s">
        <v>392</v>
      </c>
      <c r="AA1" s="211">
        <f>IF(AND(COUNTIF(F:F,0)=0,COUNTIF(L:L,0)=0),1,0)</f>
        <v>1</v>
      </c>
    </row>
    <row r="2" spans="1:27" ht="6" customHeight="1" thickBot="1">
      <c r="A2" s="212">
        <v>0</v>
      </c>
    </row>
    <row r="3" spans="1:27" ht="15.75" thickTop="1">
      <c r="A3" s="213" t="str">
        <f ca="1">IF(INDIRECT(ADDRESS(ROW(A3),3))="","",IF(INDIRECT(ADDRESS(ROW(A3),3))=INDIRECT(ADDRESS(ROW(A3)-1,3)),A2,A2+1))</f>
        <v/>
      </c>
      <c r="C3" s="217"/>
      <c r="D3" s="218"/>
      <c r="E3" s="218"/>
      <c r="F3" s="219"/>
      <c r="G3" s="220"/>
      <c r="H3" s="221"/>
      <c r="I3" s="221"/>
      <c r="J3" s="221"/>
      <c r="K3" s="221"/>
      <c r="L3" s="222"/>
    </row>
    <row r="4" spans="1:27">
      <c r="A4" s="213" t="str">
        <f t="shared" ref="A4:A67" ca="1" si="0">IF(INDIRECT(ADDRESS(ROW(A4),3))="","",IF(INDIRECT(ADDRESS(ROW(A4),3))=INDIRECT(ADDRESS(ROW(A4)-1,3)),A3,A3+1))</f>
        <v/>
      </c>
      <c r="C4" s="223"/>
      <c r="D4" s="224"/>
      <c r="E4" s="224"/>
      <c r="F4" s="225"/>
      <c r="G4" s="226"/>
      <c r="H4" s="227"/>
      <c r="I4" s="227"/>
      <c r="J4" s="227"/>
      <c r="K4" s="227"/>
      <c r="L4" s="228"/>
    </row>
    <row r="5" spans="1:27">
      <c r="A5" s="213" t="str">
        <f t="shared" ca="1" si="0"/>
        <v/>
      </c>
      <c r="C5" s="223"/>
      <c r="D5" s="224"/>
      <c r="E5" s="224"/>
      <c r="F5" s="225"/>
      <c r="G5" s="226"/>
      <c r="H5" s="227"/>
      <c r="I5" s="227"/>
      <c r="J5" s="227"/>
      <c r="K5" s="227"/>
      <c r="L5" s="228"/>
    </row>
    <row r="6" spans="1:27">
      <c r="A6" s="213" t="str">
        <f t="shared" ca="1" si="0"/>
        <v/>
      </c>
      <c r="C6" s="223"/>
      <c r="D6" s="224"/>
      <c r="E6" s="224"/>
      <c r="F6" s="225"/>
      <c r="G6" s="226"/>
      <c r="H6" s="227"/>
      <c r="I6" s="227"/>
      <c r="J6" s="227"/>
      <c r="K6" s="227"/>
      <c r="L6" s="228"/>
    </row>
    <row r="7" spans="1:27">
      <c r="A7" s="213" t="str">
        <f t="shared" ca="1" si="0"/>
        <v/>
      </c>
      <c r="C7" s="223"/>
      <c r="D7" s="224"/>
      <c r="E7" s="224"/>
      <c r="F7" s="225"/>
      <c r="G7" s="226"/>
      <c r="H7" s="227"/>
      <c r="I7" s="227"/>
      <c r="J7" s="227"/>
      <c r="K7" s="227"/>
      <c r="L7" s="228"/>
    </row>
    <row r="8" spans="1:27">
      <c r="A8" s="213" t="str">
        <f t="shared" ca="1" si="0"/>
        <v/>
      </c>
      <c r="C8" s="223"/>
      <c r="D8" s="224"/>
      <c r="E8" s="224"/>
      <c r="F8" s="225"/>
      <c r="G8" s="226"/>
      <c r="H8" s="227"/>
      <c r="I8" s="227"/>
      <c r="J8" s="227"/>
      <c r="K8" s="227"/>
      <c r="L8" s="228"/>
    </row>
    <row r="9" spans="1:27">
      <c r="A9" s="213" t="str">
        <f t="shared" ca="1" si="0"/>
        <v/>
      </c>
      <c r="C9" s="223"/>
      <c r="D9" s="224"/>
      <c r="E9" s="224"/>
      <c r="F9" s="225"/>
      <c r="G9" s="226"/>
      <c r="H9" s="227"/>
      <c r="I9" s="227"/>
      <c r="J9" s="227"/>
      <c r="K9" s="227"/>
      <c r="L9" s="228"/>
    </row>
    <row r="10" spans="1:27">
      <c r="A10" s="213" t="str">
        <f t="shared" ca="1" si="0"/>
        <v/>
      </c>
      <c r="C10" s="223"/>
      <c r="D10" s="224"/>
      <c r="E10" s="224"/>
      <c r="F10" s="225"/>
      <c r="G10" s="226"/>
      <c r="H10" s="227"/>
      <c r="I10" s="227"/>
      <c r="J10" s="227"/>
      <c r="K10" s="227"/>
      <c r="L10" s="228"/>
    </row>
    <row r="11" spans="1:27">
      <c r="A11" s="213" t="str">
        <f t="shared" ca="1" si="0"/>
        <v/>
      </c>
      <c r="C11" s="223"/>
      <c r="D11" s="224"/>
      <c r="E11" s="224"/>
      <c r="F11" s="225"/>
      <c r="G11" s="226"/>
      <c r="H11" s="227"/>
      <c r="I11" s="227"/>
      <c r="J11" s="227"/>
      <c r="K11" s="227"/>
      <c r="L11" s="228"/>
    </row>
    <row r="12" spans="1:27">
      <c r="A12" s="213" t="str">
        <f t="shared" ca="1" si="0"/>
        <v/>
      </c>
      <c r="C12" s="223"/>
      <c r="D12" s="224"/>
      <c r="E12" s="224"/>
      <c r="F12" s="225"/>
      <c r="G12" s="226"/>
      <c r="H12" s="227"/>
      <c r="I12" s="227"/>
      <c r="J12" s="227"/>
      <c r="K12" s="227"/>
      <c r="L12" s="228"/>
    </row>
    <row r="13" spans="1:27">
      <c r="A13" s="213" t="str">
        <f t="shared" ca="1" si="0"/>
        <v/>
      </c>
      <c r="C13" s="223"/>
      <c r="D13" s="224"/>
      <c r="E13" s="224"/>
      <c r="F13" s="225"/>
      <c r="G13" s="226"/>
      <c r="H13" s="227"/>
      <c r="I13" s="227"/>
      <c r="J13" s="227"/>
      <c r="K13" s="227"/>
      <c r="L13" s="228"/>
    </row>
    <row r="14" spans="1:27">
      <c r="A14" s="213" t="str">
        <f t="shared" ca="1" si="0"/>
        <v/>
      </c>
      <c r="C14" s="223"/>
      <c r="D14" s="224"/>
      <c r="E14" s="224"/>
      <c r="F14" s="225"/>
      <c r="G14" s="226"/>
      <c r="H14" s="227"/>
      <c r="I14" s="227"/>
      <c r="J14" s="227"/>
      <c r="K14" s="227"/>
      <c r="L14" s="228"/>
    </row>
    <row r="15" spans="1:27">
      <c r="A15" s="213" t="str">
        <f t="shared" ca="1" si="0"/>
        <v/>
      </c>
      <c r="C15" s="223"/>
      <c r="D15" s="224"/>
      <c r="E15" s="224"/>
      <c r="F15" s="225"/>
      <c r="G15" s="226"/>
      <c r="H15" s="227"/>
      <c r="I15" s="227"/>
      <c r="J15" s="227"/>
      <c r="K15" s="227"/>
      <c r="L15" s="228"/>
    </row>
    <row r="16" spans="1:27">
      <c r="A16" s="213" t="str">
        <f t="shared" ca="1" si="0"/>
        <v/>
      </c>
      <c r="C16" s="223"/>
      <c r="D16" s="224"/>
      <c r="E16" s="224"/>
      <c r="F16" s="225"/>
      <c r="G16" s="226"/>
      <c r="H16" s="227"/>
      <c r="I16" s="227"/>
      <c r="J16" s="227"/>
      <c r="K16" s="227"/>
      <c r="L16" s="228"/>
    </row>
    <row r="17" spans="1:12">
      <c r="A17" s="213" t="str">
        <f t="shared" ca="1" si="0"/>
        <v/>
      </c>
      <c r="C17" s="223"/>
      <c r="D17" s="224"/>
      <c r="E17" s="224"/>
      <c r="F17" s="225"/>
      <c r="G17" s="226"/>
      <c r="H17" s="227"/>
      <c r="I17" s="227"/>
      <c r="J17" s="227"/>
      <c r="K17" s="227"/>
      <c r="L17" s="228"/>
    </row>
    <row r="18" spans="1:12">
      <c r="A18" s="213" t="str">
        <f t="shared" ca="1" si="0"/>
        <v/>
      </c>
      <c r="C18" s="223"/>
      <c r="D18" s="224"/>
      <c r="E18" s="224"/>
      <c r="F18" s="225"/>
      <c r="G18" s="226"/>
      <c r="H18" s="227"/>
      <c r="I18" s="227"/>
      <c r="J18" s="227"/>
      <c r="K18" s="227"/>
      <c r="L18" s="228"/>
    </row>
    <row r="19" spans="1:12">
      <c r="A19" s="213" t="str">
        <f t="shared" ca="1" si="0"/>
        <v/>
      </c>
      <c r="C19" s="223"/>
      <c r="D19" s="224"/>
      <c r="E19" s="224"/>
      <c r="F19" s="225"/>
      <c r="G19" s="226"/>
      <c r="H19" s="227"/>
      <c r="I19" s="227"/>
      <c r="J19" s="227"/>
      <c r="K19" s="227"/>
      <c r="L19" s="228"/>
    </row>
    <row r="20" spans="1:12">
      <c r="A20" s="213" t="str">
        <f t="shared" ca="1" si="0"/>
        <v/>
      </c>
      <c r="C20" s="223"/>
      <c r="D20" s="224"/>
      <c r="E20" s="224"/>
      <c r="F20" s="225"/>
      <c r="G20" s="226"/>
      <c r="H20" s="227"/>
      <c r="I20" s="227"/>
      <c r="J20" s="227"/>
      <c r="K20" s="227"/>
      <c r="L20" s="228"/>
    </row>
    <row r="21" spans="1:12">
      <c r="A21" s="213" t="str">
        <f t="shared" ca="1" si="0"/>
        <v/>
      </c>
      <c r="C21" s="223"/>
      <c r="D21" s="224"/>
      <c r="E21" s="224"/>
      <c r="F21" s="225"/>
      <c r="G21" s="226"/>
      <c r="H21" s="227"/>
      <c r="I21" s="227"/>
      <c r="J21" s="227"/>
      <c r="K21" s="227"/>
      <c r="L21" s="228"/>
    </row>
    <row r="22" spans="1:12">
      <c r="A22" s="213" t="str">
        <f t="shared" ca="1" si="0"/>
        <v/>
      </c>
      <c r="C22" s="223"/>
      <c r="D22" s="224"/>
      <c r="E22" s="224"/>
      <c r="F22" s="225"/>
      <c r="G22" s="226"/>
      <c r="H22" s="227"/>
      <c r="I22" s="227"/>
      <c r="J22" s="227"/>
      <c r="K22" s="227"/>
      <c r="L22" s="228"/>
    </row>
    <row r="23" spans="1:12">
      <c r="A23" s="213" t="str">
        <f t="shared" ca="1" si="0"/>
        <v/>
      </c>
      <c r="C23" s="223"/>
      <c r="D23" s="224"/>
      <c r="E23" s="224"/>
      <c r="F23" s="225"/>
      <c r="G23" s="226"/>
      <c r="H23" s="227"/>
      <c r="I23" s="227"/>
      <c r="J23" s="227"/>
      <c r="K23" s="227"/>
      <c r="L23" s="228"/>
    </row>
    <row r="24" spans="1:12">
      <c r="A24" s="213" t="str">
        <f t="shared" ca="1" si="0"/>
        <v/>
      </c>
      <c r="C24" s="223"/>
      <c r="D24" s="224"/>
      <c r="E24" s="224"/>
      <c r="F24" s="225"/>
      <c r="G24" s="226"/>
      <c r="H24" s="227"/>
      <c r="I24" s="227"/>
      <c r="J24" s="227"/>
      <c r="K24" s="227"/>
      <c r="L24" s="228"/>
    </row>
    <row r="25" spans="1:12">
      <c r="A25" s="213" t="str">
        <f t="shared" ca="1" si="0"/>
        <v/>
      </c>
      <c r="C25" s="223"/>
      <c r="D25" s="224"/>
      <c r="E25" s="224"/>
      <c r="F25" s="225"/>
      <c r="G25" s="226"/>
      <c r="H25" s="227"/>
      <c r="I25" s="227"/>
      <c r="J25" s="227"/>
      <c r="K25" s="227"/>
      <c r="L25" s="228"/>
    </row>
    <row r="26" spans="1:12">
      <c r="A26" s="213" t="str">
        <f t="shared" ca="1" si="0"/>
        <v/>
      </c>
      <c r="C26" s="223"/>
      <c r="D26" s="224"/>
      <c r="E26" s="224"/>
      <c r="F26" s="225"/>
      <c r="G26" s="226"/>
      <c r="H26" s="227"/>
      <c r="I26" s="227"/>
      <c r="J26" s="227"/>
      <c r="K26" s="227"/>
      <c r="L26" s="228"/>
    </row>
    <row r="27" spans="1:12">
      <c r="A27" s="213" t="str">
        <f t="shared" ca="1" si="0"/>
        <v/>
      </c>
      <c r="C27" s="223"/>
      <c r="D27" s="224"/>
      <c r="E27" s="224"/>
      <c r="F27" s="225"/>
      <c r="G27" s="226"/>
      <c r="H27" s="227"/>
      <c r="I27" s="227"/>
      <c r="J27" s="227"/>
      <c r="K27" s="227"/>
      <c r="L27" s="228"/>
    </row>
    <row r="28" spans="1:12">
      <c r="A28" s="213" t="str">
        <f t="shared" ca="1" si="0"/>
        <v/>
      </c>
      <c r="C28" s="223"/>
      <c r="D28" s="224"/>
      <c r="E28" s="224"/>
      <c r="F28" s="225"/>
      <c r="G28" s="226"/>
      <c r="H28" s="227"/>
      <c r="I28" s="227"/>
      <c r="J28" s="227"/>
      <c r="K28" s="227"/>
      <c r="L28" s="228"/>
    </row>
    <row r="29" spans="1:12">
      <c r="A29" s="213" t="str">
        <f t="shared" ca="1" si="0"/>
        <v/>
      </c>
      <c r="C29" s="223"/>
      <c r="D29" s="224"/>
      <c r="E29" s="224"/>
      <c r="F29" s="225"/>
      <c r="G29" s="226"/>
      <c r="H29" s="227"/>
      <c r="I29" s="227"/>
      <c r="J29" s="227"/>
      <c r="K29" s="227"/>
      <c r="L29" s="228"/>
    </row>
    <row r="30" spans="1:12">
      <c r="A30" s="213" t="str">
        <f t="shared" ca="1" si="0"/>
        <v/>
      </c>
      <c r="C30" s="223"/>
      <c r="D30" s="224"/>
      <c r="E30" s="224"/>
      <c r="F30" s="225"/>
      <c r="G30" s="226"/>
      <c r="H30" s="227"/>
      <c r="I30" s="227"/>
      <c r="J30" s="227"/>
      <c r="K30" s="227"/>
      <c r="L30" s="228"/>
    </row>
    <row r="31" spans="1:12">
      <c r="A31" s="213" t="str">
        <f t="shared" ca="1" si="0"/>
        <v/>
      </c>
      <c r="C31" s="223"/>
      <c r="D31" s="224"/>
      <c r="E31" s="224"/>
      <c r="F31" s="225"/>
      <c r="G31" s="226"/>
      <c r="H31" s="227"/>
      <c r="I31" s="227"/>
      <c r="J31" s="227"/>
      <c r="K31" s="227"/>
      <c r="L31" s="228"/>
    </row>
    <row r="32" spans="1:12">
      <c r="A32" s="213" t="str">
        <f t="shared" ca="1" si="0"/>
        <v/>
      </c>
      <c r="C32" s="223"/>
      <c r="D32" s="224"/>
      <c r="E32" s="224"/>
      <c r="F32" s="225"/>
      <c r="G32" s="226"/>
      <c r="H32" s="227"/>
      <c r="I32" s="227"/>
      <c r="J32" s="227"/>
      <c r="K32" s="227"/>
      <c r="L32" s="228"/>
    </row>
    <row r="33" spans="1:12">
      <c r="A33" s="213" t="str">
        <f t="shared" ca="1" si="0"/>
        <v/>
      </c>
      <c r="C33" s="223"/>
      <c r="D33" s="224"/>
      <c r="E33" s="224"/>
      <c r="F33" s="225"/>
      <c r="G33" s="226"/>
      <c r="H33" s="227"/>
      <c r="I33" s="227"/>
      <c r="J33" s="227"/>
      <c r="K33" s="227"/>
      <c r="L33" s="228"/>
    </row>
    <row r="34" spans="1:12">
      <c r="A34" s="213" t="str">
        <f t="shared" ca="1" si="0"/>
        <v/>
      </c>
      <c r="C34" s="223"/>
      <c r="D34" s="224"/>
      <c r="E34" s="224"/>
      <c r="F34" s="225"/>
      <c r="G34" s="226"/>
      <c r="H34" s="227"/>
      <c r="I34" s="227"/>
      <c r="J34" s="227"/>
      <c r="K34" s="227"/>
      <c r="L34" s="228"/>
    </row>
    <row r="35" spans="1:12">
      <c r="A35" s="213" t="str">
        <f t="shared" ca="1" si="0"/>
        <v/>
      </c>
      <c r="C35" s="223"/>
      <c r="D35" s="224"/>
      <c r="E35" s="224"/>
      <c r="F35" s="225"/>
      <c r="G35" s="226"/>
      <c r="H35" s="227"/>
      <c r="I35" s="227"/>
      <c r="J35" s="227"/>
      <c r="K35" s="227"/>
      <c r="L35" s="228"/>
    </row>
    <row r="36" spans="1:12">
      <c r="A36" s="213" t="str">
        <f t="shared" ca="1" si="0"/>
        <v/>
      </c>
      <c r="C36" s="223"/>
      <c r="D36" s="224"/>
      <c r="E36" s="224"/>
      <c r="F36" s="225"/>
      <c r="G36" s="226"/>
      <c r="H36" s="227"/>
      <c r="I36" s="227"/>
      <c r="J36" s="227"/>
      <c r="K36" s="227"/>
      <c r="L36" s="228"/>
    </row>
    <row r="37" spans="1:12">
      <c r="A37" s="213" t="str">
        <f t="shared" ca="1" si="0"/>
        <v/>
      </c>
      <c r="C37" s="223"/>
      <c r="D37" s="224"/>
      <c r="E37" s="224"/>
      <c r="F37" s="225"/>
      <c r="G37" s="226"/>
      <c r="H37" s="227"/>
      <c r="I37" s="227"/>
      <c r="J37" s="227"/>
      <c r="K37" s="227"/>
      <c r="L37" s="228"/>
    </row>
    <row r="38" spans="1:12">
      <c r="A38" s="213" t="str">
        <f t="shared" ca="1" si="0"/>
        <v/>
      </c>
      <c r="C38" s="223"/>
      <c r="D38" s="224"/>
      <c r="E38" s="224"/>
      <c r="F38" s="225"/>
      <c r="G38" s="226"/>
      <c r="H38" s="227"/>
      <c r="I38" s="227"/>
      <c r="J38" s="227"/>
      <c r="K38" s="227"/>
      <c r="L38" s="228"/>
    </row>
    <row r="39" spans="1:12">
      <c r="A39" s="213" t="str">
        <f t="shared" ca="1" si="0"/>
        <v/>
      </c>
      <c r="C39" s="223"/>
      <c r="D39" s="224"/>
      <c r="E39" s="224"/>
      <c r="F39" s="225"/>
      <c r="G39" s="226"/>
      <c r="H39" s="227"/>
      <c r="I39" s="227"/>
      <c r="J39" s="227"/>
      <c r="K39" s="227"/>
      <c r="L39" s="228"/>
    </row>
    <row r="40" spans="1:12">
      <c r="A40" s="213" t="str">
        <f t="shared" ca="1" si="0"/>
        <v/>
      </c>
      <c r="C40" s="223"/>
      <c r="D40" s="224"/>
      <c r="E40" s="224"/>
      <c r="F40" s="225"/>
      <c r="G40" s="226"/>
      <c r="H40" s="227"/>
      <c r="I40" s="227"/>
      <c r="J40" s="227"/>
      <c r="K40" s="227"/>
      <c r="L40" s="228"/>
    </row>
    <row r="41" spans="1:12">
      <c r="A41" s="213" t="str">
        <f t="shared" ca="1" si="0"/>
        <v/>
      </c>
      <c r="C41" s="223"/>
      <c r="D41" s="224"/>
      <c r="E41" s="224"/>
      <c r="F41" s="225"/>
      <c r="G41" s="226"/>
      <c r="H41" s="227"/>
      <c r="I41" s="227"/>
      <c r="J41" s="227"/>
      <c r="K41" s="227"/>
      <c r="L41" s="228"/>
    </row>
    <row r="42" spans="1:12">
      <c r="A42" s="213" t="str">
        <f t="shared" ca="1" si="0"/>
        <v/>
      </c>
      <c r="C42" s="223"/>
      <c r="D42" s="224"/>
      <c r="E42" s="224"/>
      <c r="F42" s="225"/>
      <c r="G42" s="226"/>
      <c r="H42" s="227"/>
      <c r="I42" s="227"/>
      <c r="J42" s="227"/>
      <c r="K42" s="227"/>
      <c r="L42" s="228"/>
    </row>
    <row r="43" spans="1:12">
      <c r="A43" s="213" t="str">
        <f t="shared" ca="1" si="0"/>
        <v/>
      </c>
      <c r="C43" s="223"/>
      <c r="D43" s="224"/>
      <c r="E43" s="224"/>
      <c r="F43" s="225"/>
      <c r="G43" s="226"/>
      <c r="H43" s="227"/>
      <c r="I43" s="227"/>
      <c r="J43" s="227"/>
      <c r="K43" s="227"/>
      <c r="L43" s="228"/>
    </row>
    <row r="44" spans="1:12">
      <c r="A44" s="213" t="str">
        <f t="shared" ca="1" si="0"/>
        <v/>
      </c>
      <c r="C44" s="223"/>
      <c r="D44" s="224"/>
      <c r="E44" s="224"/>
      <c r="F44" s="225"/>
      <c r="G44" s="226"/>
      <c r="H44" s="227"/>
      <c r="I44" s="227"/>
      <c r="J44" s="227"/>
      <c r="K44" s="227"/>
      <c r="L44" s="228"/>
    </row>
    <row r="45" spans="1:12">
      <c r="A45" s="213" t="str">
        <f t="shared" ca="1" si="0"/>
        <v/>
      </c>
      <c r="C45" s="223"/>
      <c r="D45" s="224"/>
      <c r="E45" s="224"/>
      <c r="F45" s="225"/>
      <c r="G45" s="226"/>
      <c r="H45" s="227"/>
      <c r="I45" s="227"/>
      <c r="J45" s="227"/>
      <c r="K45" s="227"/>
      <c r="L45" s="228"/>
    </row>
    <row r="46" spans="1:12">
      <c r="A46" s="213" t="str">
        <f t="shared" ca="1" si="0"/>
        <v/>
      </c>
      <c r="C46" s="223"/>
      <c r="D46" s="224"/>
      <c r="E46" s="224"/>
      <c r="F46" s="225"/>
      <c r="G46" s="226"/>
      <c r="H46" s="227"/>
      <c r="I46" s="227"/>
      <c r="J46" s="227"/>
      <c r="K46" s="227"/>
      <c r="L46" s="228"/>
    </row>
    <row r="47" spans="1:12">
      <c r="A47" s="213" t="str">
        <f t="shared" ca="1" si="0"/>
        <v/>
      </c>
      <c r="C47" s="223"/>
      <c r="D47" s="224"/>
      <c r="E47" s="224"/>
      <c r="F47" s="225"/>
      <c r="G47" s="226"/>
      <c r="H47" s="227"/>
      <c r="I47" s="227"/>
      <c r="J47" s="227"/>
      <c r="K47" s="227"/>
      <c r="L47" s="228"/>
    </row>
    <row r="48" spans="1:12">
      <c r="A48" s="213" t="str">
        <f t="shared" ca="1" si="0"/>
        <v/>
      </c>
      <c r="C48" s="223"/>
      <c r="D48" s="224"/>
      <c r="E48" s="224"/>
      <c r="F48" s="225"/>
      <c r="G48" s="226"/>
      <c r="H48" s="227"/>
      <c r="I48" s="227"/>
      <c r="J48" s="227"/>
      <c r="K48" s="227"/>
      <c r="L48" s="228"/>
    </row>
    <row r="49" spans="1:12">
      <c r="A49" s="213" t="str">
        <f t="shared" ca="1" si="0"/>
        <v/>
      </c>
      <c r="C49" s="223"/>
      <c r="D49" s="224"/>
      <c r="E49" s="224"/>
      <c r="F49" s="225"/>
      <c r="G49" s="226"/>
      <c r="H49" s="227"/>
      <c r="I49" s="227"/>
      <c r="J49" s="227"/>
      <c r="K49" s="227"/>
      <c r="L49" s="228"/>
    </row>
    <row r="50" spans="1:12">
      <c r="A50" s="213" t="str">
        <f t="shared" ca="1" si="0"/>
        <v/>
      </c>
      <c r="C50" s="223"/>
      <c r="D50" s="224"/>
      <c r="E50" s="224"/>
      <c r="F50" s="225"/>
      <c r="G50" s="226"/>
      <c r="H50" s="227"/>
      <c r="I50" s="227"/>
      <c r="J50" s="227"/>
      <c r="K50" s="227"/>
      <c r="L50" s="228"/>
    </row>
    <row r="51" spans="1:12">
      <c r="A51" s="213" t="str">
        <f t="shared" ca="1" si="0"/>
        <v/>
      </c>
      <c r="C51" s="223"/>
      <c r="D51" s="224"/>
      <c r="E51" s="224"/>
      <c r="F51" s="225"/>
      <c r="G51" s="226"/>
      <c r="H51" s="227"/>
      <c r="I51" s="227"/>
      <c r="J51" s="227"/>
      <c r="K51" s="227"/>
      <c r="L51" s="228"/>
    </row>
    <row r="52" spans="1:12">
      <c r="A52" s="213" t="str">
        <f t="shared" ca="1" si="0"/>
        <v/>
      </c>
      <c r="C52" s="223"/>
      <c r="D52" s="224"/>
      <c r="E52" s="224"/>
      <c r="F52" s="225"/>
      <c r="G52" s="226"/>
      <c r="H52" s="227"/>
      <c r="I52" s="227"/>
      <c r="J52" s="227"/>
      <c r="K52" s="227"/>
      <c r="L52" s="228"/>
    </row>
    <row r="53" spans="1:12">
      <c r="A53" s="213" t="str">
        <f t="shared" ca="1" si="0"/>
        <v/>
      </c>
      <c r="C53" s="223"/>
      <c r="D53" s="224"/>
      <c r="E53" s="224"/>
      <c r="F53" s="225"/>
      <c r="G53" s="226"/>
      <c r="H53" s="227"/>
      <c r="I53" s="227"/>
      <c r="J53" s="227"/>
      <c r="K53" s="227"/>
      <c r="L53" s="228"/>
    </row>
    <row r="54" spans="1:12">
      <c r="A54" s="213" t="str">
        <f t="shared" ca="1" si="0"/>
        <v/>
      </c>
      <c r="C54" s="223"/>
      <c r="D54" s="224"/>
      <c r="E54" s="224"/>
      <c r="F54" s="225"/>
      <c r="G54" s="226"/>
      <c r="H54" s="227"/>
      <c r="I54" s="227"/>
      <c r="J54" s="227"/>
      <c r="K54" s="227"/>
      <c r="L54" s="228"/>
    </row>
    <row r="55" spans="1:12">
      <c r="A55" s="213" t="str">
        <f t="shared" ca="1" si="0"/>
        <v/>
      </c>
      <c r="C55" s="223"/>
      <c r="D55" s="224"/>
      <c r="E55" s="224"/>
      <c r="F55" s="225"/>
      <c r="G55" s="226"/>
      <c r="H55" s="227"/>
      <c r="I55" s="227"/>
      <c r="J55" s="227"/>
      <c r="K55" s="227"/>
      <c r="L55" s="228"/>
    </row>
    <row r="56" spans="1:12">
      <c r="A56" s="213" t="str">
        <f t="shared" ca="1" si="0"/>
        <v/>
      </c>
      <c r="C56" s="223"/>
      <c r="D56" s="224"/>
      <c r="E56" s="224"/>
      <c r="F56" s="225"/>
      <c r="G56" s="226"/>
      <c r="H56" s="227"/>
      <c r="I56" s="227"/>
      <c r="J56" s="227"/>
      <c r="K56" s="227"/>
      <c r="L56" s="228"/>
    </row>
    <row r="57" spans="1:12">
      <c r="A57" s="213" t="str">
        <f t="shared" ca="1" si="0"/>
        <v/>
      </c>
      <c r="C57" s="223"/>
      <c r="D57" s="224"/>
      <c r="E57" s="224"/>
      <c r="F57" s="225"/>
      <c r="G57" s="226"/>
      <c r="H57" s="227"/>
      <c r="I57" s="227"/>
      <c r="J57" s="227"/>
      <c r="K57" s="227"/>
      <c r="L57" s="228"/>
    </row>
    <row r="58" spans="1:12">
      <c r="A58" s="213" t="str">
        <f t="shared" ca="1" si="0"/>
        <v/>
      </c>
      <c r="C58" s="223"/>
      <c r="D58" s="224"/>
      <c r="E58" s="224"/>
      <c r="F58" s="225"/>
      <c r="G58" s="226"/>
      <c r="H58" s="227"/>
      <c r="I58" s="227"/>
      <c r="J58" s="227"/>
      <c r="K58" s="227"/>
      <c r="L58" s="228"/>
    </row>
    <row r="59" spans="1:12">
      <c r="A59" s="213" t="str">
        <f t="shared" ca="1" si="0"/>
        <v/>
      </c>
      <c r="C59" s="223"/>
      <c r="D59" s="224"/>
      <c r="E59" s="224"/>
      <c r="F59" s="225"/>
      <c r="G59" s="226"/>
      <c r="H59" s="227"/>
      <c r="I59" s="227"/>
      <c r="J59" s="227"/>
      <c r="K59" s="227"/>
      <c r="L59" s="228"/>
    </row>
    <row r="60" spans="1:12">
      <c r="A60" s="213" t="str">
        <f t="shared" ca="1" si="0"/>
        <v/>
      </c>
      <c r="C60" s="223"/>
      <c r="D60" s="224"/>
      <c r="E60" s="224"/>
      <c r="F60" s="225"/>
      <c r="G60" s="226"/>
      <c r="H60" s="227"/>
      <c r="I60" s="227"/>
      <c r="J60" s="227"/>
      <c r="K60" s="227"/>
      <c r="L60" s="228"/>
    </row>
    <row r="61" spans="1:12">
      <c r="A61" s="213" t="str">
        <f t="shared" ca="1" si="0"/>
        <v/>
      </c>
      <c r="C61" s="223"/>
      <c r="D61" s="224"/>
      <c r="E61" s="224"/>
      <c r="F61" s="225"/>
      <c r="G61" s="226"/>
      <c r="H61" s="227"/>
      <c r="I61" s="227"/>
      <c r="J61" s="227"/>
      <c r="K61" s="227"/>
      <c r="L61" s="228"/>
    </row>
    <row r="62" spans="1:12">
      <c r="A62" s="213" t="str">
        <f t="shared" ca="1" si="0"/>
        <v/>
      </c>
      <c r="C62" s="223"/>
      <c r="D62" s="224"/>
      <c r="E62" s="224"/>
      <c r="F62" s="225"/>
      <c r="G62" s="226"/>
      <c r="H62" s="227"/>
      <c r="I62" s="227"/>
      <c r="J62" s="227"/>
      <c r="K62" s="227"/>
      <c r="L62" s="228"/>
    </row>
    <row r="63" spans="1:12">
      <c r="A63" s="213" t="str">
        <f t="shared" ca="1" si="0"/>
        <v/>
      </c>
      <c r="C63" s="223"/>
      <c r="D63" s="224"/>
      <c r="E63" s="224"/>
      <c r="F63" s="225"/>
      <c r="G63" s="226"/>
      <c r="H63" s="227"/>
      <c r="I63" s="227"/>
      <c r="J63" s="227"/>
      <c r="K63" s="227"/>
      <c r="L63" s="228"/>
    </row>
    <row r="64" spans="1:12">
      <c r="A64" s="213" t="str">
        <f t="shared" ca="1" si="0"/>
        <v/>
      </c>
      <c r="C64" s="223"/>
      <c r="D64" s="224"/>
      <c r="E64" s="224"/>
      <c r="F64" s="225"/>
      <c r="G64" s="226"/>
      <c r="H64" s="227"/>
      <c r="I64" s="227"/>
      <c r="J64" s="227"/>
      <c r="K64" s="227"/>
      <c r="L64" s="228"/>
    </row>
    <row r="65" spans="1:12">
      <c r="A65" s="213" t="str">
        <f t="shared" ca="1" si="0"/>
        <v/>
      </c>
      <c r="C65" s="223"/>
      <c r="D65" s="224"/>
      <c r="E65" s="224"/>
      <c r="F65" s="225"/>
      <c r="G65" s="226"/>
      <c r="H65" s="227"/>
      <c r="I65" s="227"/>
      <c r="J65" s="227"/>
      <c r="K65" s="227"/>
      <c r="L65" s="228"/>
    </row>
    <row r="66" spans="1:12">
      <c r="A66" s="213" t="str">
        <f t="shared" ca="1" si="0"/>
        <v/>
      </c>
      <c r="C66" s="223"/>
      <c r="D66" s="224"/>
      <c r="E66" s="224"/>
      <c r="F66" s="225"/>
      <c r="G66" s="226"/>
      <c r="H66" s="227"/>
      <c r="I66" s="227"/>
      <c r="J66" s="227"/>
      <c r="K66" s="227"/>
      <c r="L66" s="228"/>
    </row>
    <row r="67" spans="1:12">
      <c r="A67" s="213" t="str">
        <f t="shared" ca="1" si="0"/>
        <v/>
      </c>
      <c r="C67" s="223"/>
      <c r="D67" s="224"/>
      <c r="E67" s="224"/>
      <c r="F67" s="225"/>
      <c r="G67" s="226"/>
      <c r="H67" s="227"/>
      <c r="I67" s="227"/>
      <c r="J67" s="227"/>
      <c r="K67" s="227"/>
      <c r="L67" s="228"/>
    </row>
    <row r="68" spans="1:12">
      <c r="A68" s="213" t="str">
        <f t="shared" ref="A68:A131" ca="1" si="1">IF(INDIRECT(ADDRESS(ROW(A68),3))="","",IF(INDIRECT(ADDRESS(ROW(A68),3))=INDIRECT(ADDRESS(ROW(A68)-1,3)),A67,A67+1))</f>
        <v/>
      </c>
      <c r="C68" s="223"/>
      <c r="D68" s="224"/>
      <c r="E68" s="224"/>
      <c r="F68" s="225"/>
      <c r="G68" s="226"/>
      <c r="H68" s="227"/>
      <c r="I68" s="227"/>
      <c r="J68" s="227"/>
      <c r="K68" s="227"/>
      <c r="L68" s="228"/>
    </row>
    <row r="69" spans="1:12">
      <c r="A69" s="213" t="str">
        <f t="shared" ca="1" si="1"/>
        <v/>
      </c>
      <c r="C69" s="223"/>
      <c r="D69" s="224"/>
      <c r="E69" s="224"/>
      <c r="F69" s="225"/>
      <c r="G69" s="226"/>
      <c r="H69" s="227"/>
      <c r="I69" s="227"/>
      <c r="J69" s="227"/>
      <c r="K69" s="227"/>
      <c r="L69" s="228"/>
    </row>
    <row r="70" spans="1:12">
      <c r="A70" s="213" t="str">
        <f t="shared" ca="1" si="1"/>
        <v/>
      </c>
      <c r="C70" s="223"/>
      <c r="D70" s="224"/>
      <c r="E70" s="224"/>
      <c r="F70" s="225"/>
      <c r="G70" s="226"/>
      <c r="H70" s="227"/>
      <c r="I70" s="227"/>
      <c r="J70" s="227"/>
      <c r="K70" s="227"/>
      <c r="L70" s="228"/>
    </row>
    <row r="71" spans="1:12">
      <c r="A71" s="213" t="str">
        <f t="shared" ca="1" si="1"/>
        <v/>
      </c>
      <c r="C71" s="223"/>
      <c r="D71" s="224"/>
      <c r="E71" s="224"/>
      <c r="F71" s="225"/>
      <c r="G71" s="226"/>
      <c r="H71" s="227"/>
      <c r="I71" s="227"/>
      <c r="J71" s="227"/>
      <c r="K71" s="227"/>
      <c r="L71" s="228"/>
    </row>
    <row r="72" spans="1:12">
      <c r="A72" s="213" t="str">
        <f t="shared" ca="1" si="1"/>
        <v/>
      </c>
      <c r="C72" s="223"/>
      <c r="D72" s="224"/>
      <c r="E72" s="224"/>
      <c r="F72" s="225"/>
      <c r="G72" s="226"/>
      <c r="H72" s="227"/>
      <c r="I72" s="227"/>
      <c r="J72" s="227"/>
      <c r="K72" s="227"/>
      <c r="L72" s="228"/>
    </row>
    <row r="73" spans="1:12">
      <c r="A73" s="213" t="str">
        <f t="shared" ca="1" si="1"/>
        <v/>
      </c>
      <c r="C73" s="223"/>
      <c r="D73" s="224"/>
      <c r="E73" s="224"/>
      <c r="F73" s="225"/>
      <c r="G73" s="226"/>
      <c r="H73" s="227"/>
      <c r="I73" s="227"/>
      <c r="J73" s="227"/>
      <c r="K73" s="227"/>
      <c r="L73" s="228"/>
    </row>
    <row r="74" spans="1:12">
      <c r="A74" s="213" t="str">
        <f t="shared" ca="1" si="1"/>
        <v/>
      </c>
      <c r="C74" s="223"/>
      <c r="D74" s="224"/>
      <c r="E74" s="224"/>
      <c r="F74" s="225"/>
      <c r="G74" s="226"/>
      <c r="H74" s="227"/>
      <c r="I74" s="227"/>
      <c r="J74" s="227"/>
      <c r="K74" s="227"/>
      <c r="L74" s="228"/>
    </row>
    <row r="75" spans="1:12">
      <c r="A75" s="213" t="str">
        <f t="shared" ca="1" si="1"/>
        <v/>
      </c>
      <c r="C75" s="223"/>
      <c r="D75" s="224"/>
      <c r="E75" s="224"/>
      <c r="F75" s="225"/>
      <c r="G75" s="226"/>
      <c r="H75" s="227"/>
      <c r="I75" s="227"/>
      <c r="J75" s="227"/>
      <c r="K75" s="227"/>
      <c r="L75" s="228"/>
    </row>
    <row r="76" spans="1:12">
      <c r="A76" s="213" t="str">
        <f t="shared" ca="1" si="1"/>
        <v/>
      </c>
      <c r="C76" s="223"/>
      <c r="D76" s="224"/>
      <c r="E76" s="224"/>
      <c r="F76" s="225"/>
      <c r="G76" s="226"/>
      <c r="H76" s="227"/>
      <c r="I76" s="227"/>
      <c r="J76" s="227"/>
      <c r="K76" s="227"/>
      <c r="L76" s="228"/>
    </row>
    <row r="77" spans="1:12">
      <c r="A77" s="213" t="str">
        <f t="shared" ca="1" si="1"/>
        <v/>
      </c>
      <c r="C77" s="223"/>
      <c r="D77" s="224"/>
      <c r="E77" s="224"/>
      <c r="F77" s="225"/>
      <c r="G77" s="226"/>
      <c r="H77" s="227"/>
      <c r="I77" s="227"/>
      <c r="J77" s="227"/>
      <c r="K77" s="227"/>
      <c r="L77" s="228"/>
    </row>
    <row r="78" spans="1:12">
      <c r="A78" s="213" t="str">
        <f t="shared" ca="1" si="1"/>
        <v/>
      </c>
      <c r="C78" s="223"/>
      <c r="D78" s="224"/>
      <c r="E78" s="224"/>
      <c r="F78" s="225"/>
      <c r="G78" s="226"/>
      <c r="H78" s="227"/>
      <c r="I78" s="227"/>
      <c r="J78" s="227"/>
      <c r="K78" s="227"/>
      <c r="L78" s="228"/>
    </row>
    <row r="79" spans="1:12">
      <c r="A79" s="213" t="str">
        <f t="shared" ca="1" si="1"/>
        <v/>
      </c>
      <c r="C79" s="223"/>
      <c r="D79" s="224"/>
      <c r="E79" s="224"/>
      <c r="F79" s="225"/>
      <c r="G79" s="226"/>
      <c r="H79" s="227"/>
      <c r="I79" s="227"/>
      <c r="J79" s="227"/>
      <c r="K79" s="227"/>
      <c r="L79" s="228"/>
    </row>
    <row r="80" spans="1:12">
      <c r="A80" s="213" t="str">
        <f t="shared" ca="1" si="1"/>
        <v/>
      </c>
      <c r="C80" s="223"/>
      <c r="D80" s="224"/>
      <c r="E80" s="224"/>
      <c r="F80" s="225"/>
      <c r="G80" s="226"/>
      <c r="H80" s="227"/>
      <c r="I80" s="227"/>
      <c r="J80" s="227"/>
      <c r="K80" s="227"/>
      <c r="L80" s="228"/>
    </row>
    <row r="81" spans="1:12">
      <c r="A81" s="213" t="str">
        <f t="shared" ca="1" si="1"/>
        <v/>
      </c>
      <c r="C81" s="223"/>
      <c r="D81" s="224"/>
      <c r="E81" s="224"/>
      <c r="F81" s="225"/>
      <c r="G81" s="226"/>
      <c r="H81" s="227"/>
      <c r="I81" s="227"/>
      <c r="J81" s="227"/>
      <c r="K81" s="227"/>
      <c r="L81" s="228"/>
    </row>
    <row r="82" spans="1:12">
      <c r="A82" s="213" t="str">
        <f t="shared" ca="1" si="1"/>
        <v/>
      </c>
      <c r="C82" s="223"/>
      <c r="D82" s="224"/>
      <c r="E82" s="224"/>
      <c r="F82" s="225"/>
      <c r="G82" s="226"/>
      <c r="H82" s="227"/>
      <c r="I82" s="227"/>
      <c r="J82" s="227"/>
      <c r="K82" s="227"/>
      <c r="L82" s="228"/>
    </row>
    <row r="83" spans="1:12">
      <c r="A83" s="213" t="str">
        <f t="shared" ca="1" si="1"/>
        <v/>
      </c>
      <c r="C83" s="223"/>
      <c r="D83" s="224"/>
      <c r="E83" s="224"/>
      <c r="F83" s="225"/>
      <c r="G83" s="226"/>
      <c r="H83" s="227"/>
      <c r="I83" s="227"/>
      <c r="J83" s="227"/>
      <c r="K83" s="227"/>
      <c r="L83" s="228"/>
    </row>
    <row r="84" spans="1:12">
      <c r="A84" s="213" t="str">
        <f t="shared" ca="1" si="1"/>
        <v/>
      </c>
      <c r="C84" s="223"/>
      <c r="D84" s="224"/>
      <c r="E84" s="224"/>
      <c r="F84" s="225"/>
      <c r="G84" s="226"/>
      <c r="H84" s="227"/>
      <c r="I84" s="227"/>
      <c r="J84" s="227"/>
      <c r="K84" s="227"/>
      <c r="L84" s="228"/>
    </row>
    <row r="85" spans="1:12">
      <c r="A85" s="213" t="str">
        <f t="shared" ca="1" si="1"/>
        <v/>
      </c>
      <c r="C85" s="223"/>
      <c r="D85" s="224"/>
      <c r="E85" s="224"/>
      <c r="F85" s="225"/>
      <c r="G85" s="226"/>
      <c r="H85" s="227"/>
      <c r="I85" s="227"/>
      <c r="J85" s="227"/>
      <c r="K85" s="227"/>
      <c r="L85" s="228"/>
    </row>
    <row r="86" spans="1:12">
      <c r="A86" s="213" t="str">
        <f t="shared" ca="1" si="1"/>
        <v/>
      </c>
      <c r="C86" s="223"/>
      <c r="D86" s="224"/>
      <c r="E86" s="224"/>
      <c r="F86" s="225"/>
      <c r="G86" s="226"/>
      <c r="H86" s="227"/>
      <c r="I86" s="227"/>
      <c r="J86" s="227"/>
      <c r="K86" s="227"/>
      <c r="L86" s="228"/>
    </row>
    <row r="87" spans="1:12">
      <c r="A87" s="213" t="str">
        <f t="shared" ca="1" si="1"/>
        <v/>
      </c>
      <c r="C87" s="223"/>
      <c r="D87" s="224"/>
      <c r="E87" s="224"/>
      <c r="F87" s="225"/>
      <c r="G87" s="226"/>
      <c r="H87" s="227"/>
      <c r="I87" s="227"/>
      <c r="J87" s="227"/>
      <c r="K87" s="227"/>
      <c r="L87" s="228"/>
    </row>
    <row r="88" spans="1:12">
      <c r="A88" s="213" t="str">
        <f t="shared" ca="1" si="1"/>
        <v/>
      </c>
      <c r="C88" s="223"/>
      <c r="D88" s="224"/>
      <c r="E88" s="224"/>
      <c r="F88" s="225"/>
      <c r="G88" s="226"/>
      <c r="H88" s="227"/>
      <c r="I88" s="227"/>
      <c r="J88" s="227"/>
      <c r="K88" s="227"/>
      <c r="L88" s="228"/>
    </row>
    <row r="89" spans="1:12">
      <c r="A89" s="213" t="str">
        <f t="shared" ca="1" si="1"/>
        <v/>
      </c>
      <c r="C89" s="223"/>
      <c r="D89" s="224"/>
      <c r="E89" s="224"/>
      <c r="F89" s="225"/>
      <c r="G89" s="226"/>
      <c r="H89" s="227"/>
      <c r="I89" s="227"/>
      <c r="J89" s="227"/>
      <c r="K89" s="227"/>
      <c r="L89" s="228"/>
    </row>
    <row r="90" spans="1:12">
      <c r="A90" s="213" t="str">
        <f t="shared" ca="1" si="1"/>
        <v/>
      </c>
      <c r="C90" s="223"/>
      <c r="D90" s="224"/>
      <c r="E90" s="224"/>
      <c r="F90" s="225"/>
      <c r="G90" s="226"/>
      <c r="H90" s="227"/>
      <c r="I90" s="227"/>
      <c r="J90" s="227"/>
      <c r="K90" s="227"/>
      <c r="L90" s="228"/>
    </row>
    <row r="91" spans="1:12">
      <c r="A91" s="213" t="str">
        <f t="shared" ca="1" si="1"/>
        <v/>
      </c>
      <c r="C91" s="223"/>
      <c r="D91" s="224"/>
      <c r="E91" s="224"/>
      <c r="F91" s="225"/>
      <c r="G91" s="226"/>
      <c r="H91" s="227"/>
      <c r="I91" s="227"/>
      <c r="J91" s="227"/>
      <c r="K91" s="227"/>
      <c r="L91" s="228"/>
    </row>
    <row r="92" spans="1:12">
      <c r="A92" s="213" t="str">
        <f t="shared" ca="1" si="1"/>
        <v/>
      </c>
      <c r="C92" s="223"/>
      <c r="D92" s="224"/>
      <c r="E92" s="224"/>
      <c r="F92" s="225"/>
      <c r="G92" s="226"/>
      <c r="H92" s="227"/>
      <c r="I92" s="227"/>
      <c r="J92" s="227"/>
      <c r="K92" s="227"/>
      <c r="L92" s="228"/>
    </row>
    <row r="93" spans="1:12">
      <c r="A93" s="213" t="str">
        <f t="shared" ca="1" si="1"/>
        <v/>
      </c>
      <c r="C93" s="223"/>
      <c r="D93" s="224"/>
      <c r="E93" s="224"/>
      <c r="F93" s="225"/>
      <c r="G93" s="226"/>
      <c r="H93" s="227"/>
      <c r="I93" s="227"/>
      <c r="J93" s="227"/>
      <c r="K93" s="227"/>
      <c r="L93" s="228"/>
    </row>
    <row r="94" spans="1:12">
      <c r="A94" s="213" t="str">
        <f t="shared" ca="1" si="1"/>
        <v/>
      </c>
      <c r="C94" s="223"/>
      <c r="D94" s="224"/>
      <c r="E94" s="224"/>
      <c r="F94" s="225"/>
      <c r="G94" s="226"/>
      <c r="H94" s="227"/>
      <c r="I94" s="227"/>
      <c r="J94" s="227"/>
      <c r="K94" s="227"/>
      <c r="L94" s="228"/>
    </row>
    <row r="95" spans="1:12">
      <c r="A95" s="213" t="str">
        <f t="shared" ca="1" si="1"/>
        <v/>
      </c>
      <c r="C95" s="223"/>
      <c r="D95" s="224"/>
      <c r="E95" s="224"/>
      <c r="F95" s="225"/>
      <c r="G95" s="226"/>
      <c r="H95" s="227"/>
      <c r="I95" s="227"/>
      <c r="J95" s="227"/>
      <c r="K95" s="227"/>
      <c r="L95" s="228"/>
    </row>
    <row r="96" spans="1:12">
      <c r="A96" s="213" t="str">
        <f t="shared" ca="1" si="1"/>
        <v/>
      </c>
      <c r="C96" s="223"/>
      <c r="D96" s="224"/>
      <c r="E96" s="224"/>
      <c r="F96" s="225"/>
      <c r="G96" s="226"/>
      <c r="H96" s="227"/>
      <c r="I96" s="227"/>
      <c r="J96" s="227"/>
      <c r="K96" s="227"/>
      <c r="L96" s="228"/>
    </row>
    <row r="97" spans="1:12">
      <c r="A97" s="213" t="str">
        <f t="shared" ca="1" si="1"/>
        <v/>
      </c>
      <c r="C97" s="223"/>
      <c r="D97" s="224"/>
      <c r="E97" s="224"/>
      <c r="F97" s="225"/>
      <c r="G97" s="226"/>
      <c r="H97" s="227"/>
      <c r="I97" s="227"/>
      <c r="J97" s="227"/>
      <c r="K97" s="227"/>
      <c r="L97" s="228"/>
    </row>
    <row r="98" spans="1:12">
      <c r="A98" s="213" t="str">
        <f t="shared" ca="1" si="1"/>
        <v/>
      </c>
      <c r="C98" s="223"/>
      <c r="D98" s="224"/>
      <c r="E98" s="224"/>
      <c r="F98" s="225"/>
      <c r="G98" s="226"/>
      <c r="H98" s="227"/>
      <c r="I98" s="227"/>
      <c r="J98" s="227"/>
      <c r="K98" s="227"/>
      <c r="L98" s="228"/>
    </row>
    <row r="99" spans="1:12">
      <c r="A99" s="213" t="str">
        <f t="shared" ca="1" si="1"/>
        <v/>
      </c>
      <c r="C99" s="223"/>
      <c r="D99" s="224"/>
      <c r="E99" s="224"/>
      <c r="F99" s="225"/>
      <c r="G99" s="226"/>
      <c r="H99" s="227"/>
      <c r="I99" s="227"/>
      <c r="J99" s="227"/>
      <c r="K99" s="227"/>
      <c r="L99" s="228"/>
    </row>
    <row r="100" spans="1:12">
      <c r="A100" s="213" t="str">
        <f t="shared" ca="1" si="1"/>
        <v/>
      </c>
      <c r="C100" s="223"/>
      <c r="D100" s="224"/>
      <c r="E100" s="224"/>
      <c r="F100" s="225"/>
      <c r="G100" s="226"/>
      <c r="H100" s="227"/>
      <c r="I100" s="227"/>
      <c r="J100" s="227"/>
      <c r="K100" s="227"/>
      <c r="L100" s="228"/>
    </row>
    <row r="101" spans="1:12">
      <c r="A101" s="213" t="str">
        <f t="shared" ca="1" si="1"/>
        <v/>
      </c>
      <c r="C101" s="223"/>
      <c r="D101" s="224"/>
      <c r="E101" s="224"/>
      <c r="F101" s="225"/>
      <c r="G101" s="226"/>
      <c r="H101" s="227"/>
      <c r="I101" s="227"/>
      <c r="J101" s="227"/>
      <c r="K101" s="227"/>
      <c r="L101" s="228"/>
    </row>
    <row r="102" spans="1:12">
      <c r="A102" s="213" t="str">
        <f t="shared" ca="1" si="1"/>
        <v/>
      </c>
      <c r="C102" s="223"/>
      <c r="D102" s="224"/>
      <c r="E102" s="224"/>
      <c r="F102" s="225"/>
      <c r="G102" s="226"/>
      <c r="H102" s="227"/>
      <c r="I102" s="227"/>
      <c r="J102" s="227"/>
      <c r="K102" s="227"/>
      <c r="L102" s="228"/>
    </row>
    <row r="103" spans="1:12">
      <c r="A103" s="213" t="str">
        <f t="shared" ca="1" si="1"/>
        <v/>
      </c>
      <c r="C103" s="223"/>
      <c r="D103" s="224"/>
      <c r="E103" s="224"/>
      <c r="F103" s="225"/>
      <c r="G103" s="226"/>
      <c r="H103" s="227"/>
      <c r="I103" s="227"/>
      <c r="J103" s="227"/>
      <c r="K103" s="227"/>
      <c r="L103" s="228"/>
    </row>
    <row r="104" spans="1:12">
      <c r="A104" s="213" t="str">
        <f t="shared" ca="1" si="1"/>
        <v/>
      </c>
      <c r="C104" s="223"/>
      <c r="D104" s="224"/>
      <c r="E104" s="224"/>
      <c r="F104" s="225"/>
      <c r="G104" s="226"/>
      <c r="H104" s="227"/>
      <c r="I104" s="227"/>
      <c r="J104" s="227"/>
      <c r="K104" s="227"/>
      <c r="L104" s="228"/>
    </row>
    <row r="105" spans="1:12">
      <c r="A105" s="213" t="str">
        <f t="shared" ca="1" si="1"/>
        <v/>
      </c>
      <c r="C105" s="223"/>
      <c r="D105" s="224"/>
      <c r="E105" s="224"/>
      <c r="F105" s="225"/>
      <c r="G105" s="226"/>
      <c r="H105" s="227"/>
      <c r="I105" s="227"/>
      <c r="J105" s="227"/>
      <c r="K105" s="227"/>
      <c r="L105" s="228"/>
    </row>
    <row r="106" spans="1:12">
      <c r="A106" s="213" t="str">
        <f t="shared" ca="1" si="1"/>
        <v/>
      </c>
      <c r="C106" s="223"/>
      <c r="D106" s="224"/>
      <c r="E106" s="224"/>
      <c r="F106" s="225"/>
      <c r="G106" s="226"/>
      <c r="H106" s="227"/>
      <c r="I106" s="227"/>
      <c r="J106" s="227"/>
      <c r="K106" s="227"/>
      <c r="L106" s="228"/>
    </row>
    <row r="107" spans="1:12">
      <c r="A107" s="213" t="str">
        <f t="shared" ca="1" si="1"/>
        <v/>
      </c>
      <c r="C107" s="223"/>
      <c r="D107" s="224"/>
      <c r="E107" s="224"/>
      <c r="F107" s="225"/>
      <c r="G107" s="226"/>
      <c r="H107" s="227"/>
      <c r="I107" s="227"/>
      <c r="J107" s="227"/>
      <c r="K107" s="227"/>
      <c r="L107" s="228"/>
    </row>
    <row r="108" spans="1:12">
      <c r="A108" s="213" t="str">
        <f t="shared" ca="1" si="1"/>
        <v/>
      </c>
      <c r="C108" s="223"/>
      <c r="D108" s="224"/>
      <c r="E108" s="224"/>
      <c r="F108" s="225"/>
      <c r="G108" s="226"/>
      <c r="H108" s="227"/>
      <c r="I108" s="227"/>
      <c r="J108" s="227"/>
      <c r="K108" s="227"/>
      <c r="L108" s="228"/>
    </row>
    <row r="109" spans="1:12">
      <c r="A109" s="213" t="str">
        <f t="shared" ca="1" si="1"/>
        <v/>
      </c>
      <c r="C109" s="223"/>
      <c r="D109" s="224"/>
      <c r="E109" s="224"/>
      <c r="F109" s="225"/>
      <c r="G109" s="226"/>
      <c r="H109" s="227"/>
      <c r="I109" s="227"/>
      <c r="J109" s="227"/>
      <c r="K109" s="227"/>
      <c r="L109" s="228"/>
    </row>
    <row r="110" spans="1:12">
      <c r="A110" s="213" t="str">
        <f t="shared" ca="1" si="1"/>
        <v/>
      </c>
      <c r="C110" s="223"/>
      <c r="D110" s="224"/>
      <c r="E110" s="224"/>
      <c r="F110" s="225"/>
      <c r="G110" s="226"/>
      <c r="H110" s="227"/>
      <c r="I110" s="227"/>
      <c r="J110" s="227"/>
      <c r="K110" s="227"/>
      <c r="L110" s="228"/>
    </row>
    <row r="111" spans="1:12">
      <c r="A111" s="213" t="str">
        <f t="shared" ca="1" si="1"/>
        <v/>
      </c>
      <c r="C111" s="223"/>
      <c r="D111" s="224"/>
      <c r="E111" s="224"/>
      <c r="F111" s="225"/>
      <c r="G111" s="226"/>
      <c r="H111" s="227"/>
      <c r="I111" s="227"/>
      <c r="J111" s="227"/>
      <c r="K111" s="227"/>
      <c r="L111" s="228"/>
    </row>
    <row r="112" spans="1:12">
      <c r="A112" s="213" t="str">
        <f t="shared" ca="1" si="1"/>
        <v/>
      </c>
      <c r="C112" s="223"/>
      <c r="D112" s="224"/>
      <c r="E112" s="224"/>
      <c r="F112" s="225"/>
      <c r="G112" s="226"/>
      <c r="H112" s="227"/>
      <c r="I112" s="227"/>
      <c r="J112" s="227"/>
      <c r="K112" s="227"/>
      <c r="L112" s="228"/>
    </row>
    <row r="113" spans="1:12">
      <c r="A113" s="213" t="str">
        <f t="shared" ca="1" si="1"/>
        <v/>
      </c>
      <c r="C113" s="223"/>
      <c r="D113" s="224"/>
      <c r="E113" s="224"/>
      <c r="F113" s="225"/>
      <c r="G113" s="226"/>
      <c r="H113" s="227"/>
      <c r="I113" s="227"/>
      <c r="J113" s="227"/>
      <c r="K113" s="227"/>
      <c r="L113" s="228"/>
    </row>
    <row r="114" spans="1:12">
      <c r="A114" s="213" t="str">
        <f t="shared" ca="1" si="1"/>
        <v/>
      </c>
      <c r="C114" s="223"/>
      <c r="D114" s="224"/>
      <c r="E114" s="224"/>
      <c r="F114" s="225"/>
      <c r="G114" s="226"/>
      <c r="H114" s="227"/>
      <c r="I114" s="227"/>
      <c r="J114" s="227"/>
      <c r="K114" s="227"/>
      <c r="L114" s="228"/>
    </row>
    <row r="115" spans="1:12">
      <c r="A115" s="213" t="str">
        <f t="shared" ca="1" si="1"/>
        <v/>
      </c>
      <c r="C115" s="223"/>
      <c r="D115" s="224"/>
      <c r="E115" s="224"/>
      <c r="F115" s="225"/>
      <c r="G115" s="226"/>
      <c r="H115" s="227"/>
      <c r="I115" s="227"/>
      <c r="J115" s="227"/>
      <c r="K115" s="227"/>
      <c r="L115" s="228"/>
    </row>
    <row r="116" spans="1:12">
      <c r="A116" s="213" t="str">
        <f t="shared" ca="1" si="1"/>
        <v/>
      </c>
      <c r="C116" s="223"/>
      <c r="D116" s="224"/>
      <c r="E116" s="224"/>
      <c r="F116" s="225"/>
      <c r="G116" s="226"/>
      <c r="H116" s="227"/>
      <c r="I116" s="227"/>
      <c r="J116" s="227"/>
      <c r="K116" s="227"/>
      <c r="L116" s="228"/>
    </row>
    <row r="117" spans="1:12">
      <c r="A117" s="213" t="str">
        <f t="shared" ca="1" si="1"/>
        <v/>
      </c>
      <c r="C117" s="223"/>
      <c r="D117" s="224"/>
      <c r="E117" s="224"/>
      <c r="F117" s="225"/>
      <c r="G117" s="226"/>
      <c r="H117" s="227"/>
      <c r="I117" s="227"/>
      <c r="J117" s="227"/>
      <c r="K117" s="227"/>
      <c r="L117" s="228"/>
    </row>
    <row r="118" spans="1:12">
      <c r="A118" s="213" t="str">
        <f t="shared" ca="1" si="1"/>
        <v/>
      </c>
      <c r="C118" s="223"/>
      <c r="D118" s="224"/>
      <c r="E118" s="224"/>
      <c r="F118" s="225"/>
      <c r="G118" s="226"/>
      <c r="H118" s="227"/>
      <c r="I118" s="227"/>
      <c r="J118" s="227"/>
      <c r="K118" s="227"/>
      <c r="L118" s="228"/>
    </row>
    <row r="119" spans="1:12">
      <c r="A119" s="213" t="str">
        <f t="shared" ca="1" si="1"/>
        <v/>
      </c>
      <c r="C119" s="223"/>
      <c r="D119" s="224"/>
      <c r="E119" s="224"/>
      <c r="F119" s="225"/>
      <c r="G119" s="226"/>
      <c r="H119" s="227"/>
      <c r="I119" s="227"/>
      <c r="J119" s="227"/>
      <c r="K119" s="227"/>
      <c r="L119" s="228"/>
    </row>
    <row r="120" spans="1:12">
      <c r="A120" s="213" t="str">
        <f t="shared" ca="1" si="1"/>
        <v/>
      </c>
      <c r="C120" s="223"/>
      <c r="D120" s="224"/>
      <c r="E120" s="224"/>
      <c r="F120" s="225"/>
      <c r="G120" s="226"/>
      <c r="H120" s="227"/>
      <c r="I120" s="227"/>
      <c r="J120" s="227"/>
      <c r="K120" s="227"/>
      <c r="L120" s="228"/>
    </row>
    <row r="121" spans="1:12">
      <c r="A121" s="213" t="str">
        <f t="shared" ca="1" si="1"/>
        <v/>
      </c>
      <c r="C121" s="223"/>
      <c r="D121" s="224"/>
      <c r="E121" s="224"/>
      <c r="F121" s="225"/>
      <c r="G121" s="226"/>
      <c r="H121" s="227"/>
      <c r="I121" s="227"/>
      <c r="J121" s="227"/>
      <c r="K121" s="227"/>
      <c r="L121" s="228"/>
    </row>
    <row r="122" spans="1:12">
      <c r="A122" s="213" t="str">
        <f t="shared" ca="1" si="1"/>
        <v/>
      </c>
      <c r="C122" s="223"/>
      <c r="D122" s="224"/>
      <c r="E122" s="224"/>
      <c r="F122" s="225"/>
      <c r="G122" s="226"/>
      <c r="H122" s="227"/>
      <c r="I122" s="227"/>
      <c r="J122" s="227"/>
      <c r="K122" s="227"/>
      <c r="L122" s="228"/>
    </row>
    <row r="123" spans="1:12">
      <c r="A123" s="213" t="str">
        <f t="shared" ca="1" si="1"/>
        <v/>
      </c>
      <c r="C123" s="223"/>
      <c r="D123" s="224"/>
      <c r="E123" s="224"/>
      <c r="F123" s="225"/>
      <c r="G123" s="226"/>
      <c r="H123" s="227"/>
      <c r="I123" s="227"/>
      <c r="J123" s="227"/>
      <c r="K123" s="227"/>
      <c r="L123" s="228"/>
    </row>
    <row r="124" spans="1:12">
      <c r="A124" s="213" t="str">
        <f t="shared" ca="1" si="1"/>
        <v/>
      </c>
      <c r="C124" s="223"/>
      <c r="D124" s="224"/>
      <c r="E124" s="224"/>
      <c r="F124" s="225"/>
      <c r="G124" s="226"/>
      <c r="H124" s="227"/>
      <c r="I124" s="227"/>
      <c r="J124" s="227"/>
      <c r="K124" s="227"/>
      <c r="L124" s="228"/>
    </row>
    <row r="125" spans="1:12">
      <c r="A125" s="213" t="str">
        <f t="shared" ca="1" si="1"/>
        <v/>
      </c>
      <c r="C125" s="223"/>
      <c r="D125" s="224"/>
      <c r="E125" s="224"/>
      <c r="F125" s="225"/>
      <c r="G125" s="226"/>
      <c r="H125" s="227"/>
      <c r="I125" s="227"/>
      <c r="J125" s="227"/>
      <c r="K125" s="227"/>
      <c r="L125" s="228"/>
    </row>
    <row r="126" spans="1:12">
      <c r="A126" s="213" t="str">
        <f t="shared" ca="1" si="1"/>
        <v/>
      </c>
      <c r="C126" s="223"/>
      <c r="D126" s="224"/>
      <c r="E126" s="224"/>
      <c r="F126" s="225"/>
      <c r="G126" s="226"/>
      <c r="H126" s="227"/>
      <c r="I126" s="227"/>
      <c r="J126" s="227"/>
      <c r="K126" s="227"/>
      <c r="L126" s="228"/>
    </row>
    <row r="127" spans="1:12">
      <c r="A127" s="213" t="str">
        <f t="shared" ca="1" si="1"/>
        <v/>
      </c>
      <c r="C127" s="223"/>
      <c r="D127" s="224"/>
      <c r="E127" s="224"/>
      <c r="F127" s="225"/>
      <c r="G127" s="226"/>
      <c r="H127" s="227"/>
      <c r="I127" s="227"/>
      <c r="J127" s="227"/>
      <c r="K127" s="227"/>
      <c r="L127" s="228"/>
    </row>
    <row r="128" spans="1:12">
      <c r="A128" s="213" t="str">
        <f t="shared" ca="1" si="1"/>
        <v/>
      </c>
      <c r="C128" s="223"/>
      <c r="D128" s="224"/>
      <c r="E128" s="224"/>
      <c r="F128" s="225"/>
      <c r="G128" s="226"/>
      <c r="H128" s="227"/>
      <c r="I128" s="227"/>
      <c r="J128" s="227"/>
      <c r="K128" s="227"/>
      <c r="L128" s="228"/>
    </row>
    <row r="129" spans="1:12">
      <c r="A129" s="213" t="str">
        <f t="shared" ca="1" si="1"/>
        <v/>
      </c>
      <c r="C129" s="223"/>
      <c r="D129" s="224"/>
      <c r="E129" s="224"/>
      <c r="F129" s="225"/>
      <c r="G129" s="226"/>
      <c r="H129" s="227"/>
      <c r="I129" s="227"/>
      <c r="J129" s="227"/>
      <c r="K129" s="227"/>
      <c r="L129" s="228"/>
    </row>
    <row r="130" spans="1:12">
      <c r="A130" s="213" t="str">
        <f t="shared" ca="1" si="1"/>
        <v/>
      </c>
      <c r="C130" s="223"/>
      <c r="D130" s="224"/>
      <c r="E130" s="224"/>
      <c r="F130" s="225"/>
      <c r="G130" s="226"/>
      <c r="H130" s="227"/>
      <c r="I130" s="227"/>
      <c r="J130" s="227"/>
      <c r="K130" s="227"/>
      <c r="L130" s="228"/>
    </row>
    <row r="131" spans="1:12">
      <c r="A131" s="213" t="str">
        <f t="shared" ca="1" si="1"/>
        <v/>
      </c>
      <c r="C131" s="223"/>
      <c r="D131" s="224"/>
      <c r="E131" s="224"/>
      <c r="F131" s="225"/>
      <c r="G131" s="226"/>
      <c r="H131" s="227"/>
      <c r="I131" s="227"/>
      <c r="J131" s="227"/>
      <c r="K131" s="227"/>
      <c r="L131" s="228"/>
    </row>
    <row r="132" spans="1:12">
      <c r="A132" s="213" t="str">
        <f t="shared" ref="A132:A195" ca="1" si="2">IF(INDIRECT(ADDRESS(ROW(A132),3))="","",IF(INDIRECT(ADDRESS(ROW(A132),3))=INDIRECT(ADDRESS(ROW(A132)-1,3)),A131,A131+1))</f>
        <v/>
      </c>
      <c r="C132" s="223"/>
      <c r="D132" s="224"/>
      <c r="E132" s="224"/>
      <c r="F132" s="225"/>
      <c r="G132" s="226"/>
      <c r="H132" s="227"/>
      <c r="I132" s="227"/>
      <c r="J132" s="227"/>
      <c r="K132" s="227"/>
      <c r="L132" s="228"/>
    </row>
    <row r="133" spans="1:12">
      <c r="A133" s="213" t="str">
        <f t="shared" ca="1" si="2"/>
        <v/>
      </c>
      <c r="C133" s="223"/>
      <c r="D133" s="224"/>
      <c r="E133" s="224"/>
      <c r="F133" s="225"/>
      <c r="G133" s="226"/>
      <c r="H133" s="227"/>
      <c r="I133" s="227"/>
      <c r="J133" s="227"/>
      <c r="K133" s="227"/>
      <c r="L133" s="228"/>
    </row>
    <row r="134" spans="1:12">
      <c r="A134" s="213" t="str">
        <f t="shared" ca="1" si="2"/>
        <v/>
      </c>
      <c r="C134" s="223"/>
      <c r="D134" s="224"/>
      <c r="E134" s="224"/>
      <c r="F134" s="225"/>
      <c r="G134" s="226"/>
      <c r="H134" s="227"/>
      <c r="I134" s="227"/>
      <c r="J134" s="227"/>
      <c r="K134" s="227"/>
      <c r="L134" s="228"/>
    </row>
    <row r="135" spans="1:12">
      <c r="A135" s="213" t="str">
        <f t="shared" ca="1" si="2"/>
        <v/>
      </c>
      <c r="C135" s="223"/>
      <c r="D135" s="224"/>
      <c r="E135" s="224"/>
      <c r="F135" s="225"/>
      <c r="G135" s="226"/>
      <c r="H135" s="227"/>
      <c r="I135" s="227"/>
      <c r="J135" s="227"/>
      <c r="K135" s="227"/>
      <c r="L135" s="228"/>
    </row>
    <row r="136" spans="1:12">
      <c r="A136" s="213" t="str">
        <f t="shared" ca="1" si="2"/>
        <v/>
      </c>
      <c r="C136" s="223"/>
      <c r="D136" s="224"/>
      <c r="E136" s="224"/>
      <c r="F136" s="225"/>
      <c r="G136" s="226"/>
      <c r="H136" s="227"/>
      <c r="I136" s="227"/>
      <c r="J136" s="227"/>
      <c r="K136" s="227"/>
      <c r="L136" s="228"/>
    </row>
    <row r="137" spans="1:12">
      <c r="A137" s="213" t="str">
        <f t="shared" ca="1" si="2"/>
        <v/>
      </c>
      <c r="C137" s="223"/>
      <c r="D137" s="224"/>
      <c r="E137" s="224"/>
      <c r="F137" s="225"/>
      <c r="G137" s="226"/>
      <c r="H137" s="227"/>
      <c r="I137" s="227"/>
      <c r="J137" s="227"/>
      <c r="K137" s="227"/>
      <c r="L137" s="228"/>
    </row>
    <row r="138" spans="1:12">
      <c r="A138" s="213" t="str">
        <f t="shared" ca="1" si="2"/>
        <v/>
      </c>
      <c r="C138" s="223"/>
      <c r="D138" s="224"/>
      <c r="E138" s="224"/>
      <c r="F138" s="225"/>
      <c r="G138" s="226"/>
      <c r="H138" s="227"/>
      <c r="I138" s="227"/>
      <c r="J138" s="227"/>
      <c r="K138" s="227"/>
      <c r="L138" s="228"/>
    </row>
    <row r="139" spans="1:12">
      <c r="A139" s="213" t="str">
        <f t="shared" ca="1" si="2"/>
        <v/>
      </c>
      <c r="C139" s="223"/>
      <c r="D139" s="224"/>
      <c r="E139" s="224"/>
      <c r="F139" s="225"/>
      <c r="G139" s="226"/>
      <c r="H139" s="227"/>
      <c r="I139" s="227"/>
      <c r="J139" s="227"/>
      <c r="K139" s="227"/>
      <c r="L139" s="228"/>
    </row>
    <row r="140" spans="1:12">
      <c r="A140" s="213" t="str">
        <f t="shared" ca="1" si="2"/>
        <v/>
      </c>
      <c r="C140" s="223"/>
      <c r="D140" s="224"/>
      <c r="E140" s="224"/>
      <c r="F140" s="225"/>
      <c r="G140" s="226"/>
      <c r="H140" s="227"/>
      <c r="I140" s="227"/>
      <c r="J140" s="227"/>
      <c r="K140" s="227"/>
      <c r="L140" s="228"/>
    </row>
    <row r="141" spans="1:12">
      <c r="A141" s="213" t="str">
        <f t="shared" ca="1" si="2"/>
        <v/>
      </c>
      <c r="C141" s="223"/>
      <c r="D141" s="224"/>
      <c r="E141" s="224"/>
      <c r="F141" s="225"/>
      <c r="G141" s="226"/>
      <c r="H141" s="227"/>
      <c r="I141" s="227"/>
      <c r="J141" s="227"/>
      <c r="K141" s="227"/>
      <c r="L141" s="228"/>
    </row>
    <row r="142" spans="1:12">
      <c r="A142" s="213" t="str">
        <f t="shared" ca="1" si="2"/>
        <v/>
      </c>
      <c r="C142" s="223"/>
      <c r="D142" s="224"/>
      <c r="E142" s="224"/>
      <c r="F142" s="225"/>
      <c r="G142" s="226"/>
      <c r="H142" s="227"/>
      <c r="I142" s="227"/>
      <c r="J142" s="227"/>
      <c r="K142" s="227"/>
      <c r="L142" s="228"/>
    </row>
    <row r="143" spans="1:12">
      <c r="A143" s="213" t="str">
        <f t="shared" ca="1" si="2"/>
        <v/>
      </c>
      <c r="C143" s="223"/>
      <c r="D143" s="224"/>
      <c r="E143" s="224"/>
      <c r="F143" s="225"/>
      <c r="G143" s="226"/>
      <c r="H143" s="227"/>
      <c r="I143" s="227"/>
      <c r="J143" s="227"/>
      <c r="K143" s="227"/>
      <c r="L143" s="228"/>
    </row>
    <row r="144" spans="1:12">
      <c r="A144" s="213" t="str">
        <f t="shared" ca="1" si="2"/>
        <v/>
      </c>
      <c r="C144" s="223"/>
      <c r="D144" s="224"/>
      <c r="E144" s="224"/>
      <c r="F144" s="225"/>
      <c r="G144" s="226"/>
      <c r="H144" s="227"/>
      <c r="I144" s="227"/>
      <c r="J144" s="227"/>
      <c r="K144" s="227"/>
      <c r="L144" s="228"/>
    </row>
    <row r="145" spans="1:12">
      <c r="A145" s="213" t="str">
        <f t="shared" ca="1" si="2"/>
        <v/>
      </c>
      <c r="C145" s="223"/>
      <c r="D145" s="224"/>
      <c r="E145" s="224"/>
      <c r="F145" s="225"/>
      <c r="G145" s="226"/>
      <c r="H145" s="227"/>
      <c r="I145" s="227"/>
      <c r="J145" s="227"/>
      <c r="K145" s="227"/>
      <c r="L145" s="228"/>
    </row>
    <row r="146" spans="1:12">
      <c r="A146" s="213" t="str">
        <f t="shared" ca="1" si="2"/>
        <v/>
      </c>
      <c r="C146" s="223"/>
      <c r="D146" s="224"/>
      <c r="E146" s="224"/>
      <c r="F146" s="225"/>
      <c r="G146" s="226"/>
      <c r="H146" s="227"/>
      <c r="I146" s="227"/>
      <c r="J146" s="227"/>
      <c r="K146" s="227"/>
      <c r="L146" s="228"/>
    </row>
    <row r="147" spans="1:12">
      <c r="A147" s="213" t="str">
        <f t="shared" ca="1" si="2"/>
        <v/>
      </c>
      <c r="C147" s="223"/>
      <c r="D147" s="224"/>
      <c r="E147" s="224"/>
      <c r="F147" s="225"/>
      <c r="G147" s="226"/>
      <c r="H147" s="227"/>
      <c r="I147" s="227"/>
      <c r="J147" s="227"/>
      <c r="K147" s="227"/>
      <c r="L147" s="228"/>
    </row>
    <row r="148" spans="1:12">
      <c r="A148" s="213" t="str">
        <f t="shared" ca="1" si="2"/>
        <v/>
      </c>
      <c r="C148" s="223"/>
      <c r="D148" s="224"/>
      <c r="E148" s="224"/>
      <c r="F148" s="225"/>
      <c r="G148" s="226"/>
      <c r="H148" s="227"/>
      <c r="I148" s="227"/>
      <c r="J148" s="227"/>
      <c r="K148" s="227"/>
      <c r="L148" s="228"/>
    </row>
    <row r="149" spans="1:12">
      <c r="A149" s="213" t="str">
        <f t="shared" ca="1" si="2"/>
        <v/>
      </c>
      <c r="C149" s="223"/>
      <c r="D149" s="224"/>
      <c r="E149" s="224"/>
      <c r="F149" s="225"/>
      <c r="G149" s="226"/>
      <c r="H149" s="227"/>
      <c r="I149" s="227"/>
      <c r="J149" s="227"/>
      <c r="K149" s="227"/>
      <c r="L149" s="228"/>
    </row>
    <row r="150" spans="1:12">
      <c r="A150" s="213" t="str">
        <f t="shared" ca="1" si="2"/>
        <v/>
      </c>
      <c r="C150" s="223"/>
      <c r="D150" s="224"/>
      <c r="E150" s="224"/>
      <c r="F150" s="225"/>
      <c r="G150" s="226"/>
      <c r="H150" s="227"/>
      <c r="I150" s="227"/>
      <c r="J150" s="227"/>
      <c r="K150" s="227"/>
      <c r="L150" s="228"/>
    </row>
    <row r="151" spans="1:12">
      <c r="A151" s="213" t="str">
        <f t="shared" ca="1" si="2"/>
        <v/>
      </c>
      <c r="C151" s="223"/>
      <c r="D151" s="224"/>
      <c r="E151" s="224"/>
      <c r="F151" s="225"/>
      <c r="G151" s="226"/>
      <c r="H151" s="227"/>
      <c r="I151" s="227"/>
      <c r="J151" s="227"/>
      <c r="K151" s="227"/>
      <c r="L151" s="228"/>
    </row>
    <row r="152" spans="1:12">
      <c r="A152" s="213" t="str">
        <f t="shared" ca="1" si="2"/>
        <v/>
      </c>
      <c r="C152" s="223"/>
      <c r="D152" s="224"/>
      <c r="E152" s="224"/>
      <c r="F152" s="225"/>
      <c r="G152" s="226"/>
      <c r="H152" s="227"/>
      <c r="I152" s="227"/>
      <c r="J152" s="227"/>
      <c r="K152" s="227"/>
      <c r="L152" s="228"/>
    </row>
    <row r="153" spans="1:12">
      <c r="A153" s="213" t="str">
        <f t="shared" ca="1" si="2"/>
        <v/>
      </c>
      <c r="C153" s="223"/>
      <c r="D153" s="224"/>
      <c r="E153" s="224"/>
      <c r="F153" s="225"/>
      <c r="G153" s="226"/>
      <c r="H153" s="227"/>
      <c r="I153" s="227"/>
      <c r="J153" s="227"/>
      <c r="K153" s="227"/>
      <c r="L153" s="228"/>
    </row>
    <row r="154" spans="1:12">
      <c r="A154" s="213" t="str">
        <f t="shared" ca="1" si="2"/>
        <v/>
      </c>
      <c r="C154" s="223"/>
      <c r="D154" s="224"/>
      <c r="E154" s="224"/>
      <c r="F154" s="225"/>
      <c r="G154" s="226"/>
      <c r="H154" s="227"/>
      <c r="I154" s="227"/>
      <c r="J154" s="227"/>
      <c r="K154" s="227"/>
      <c r="L154" s="228"/>
    </row>
    <row r="155" spans="1:12">
      <c r="A155" s="213" t="str">
        <f t="shared" ca="1" si="2"/>
        <v/>
      </c>
      <c r="C155" s="223"/>
      <c r="D155" s="224"/>
      <c r="E155" s="224"/>
      <c r="F155" s="225"/>
      <c r="G155" s="226"/>
      <c r="H155" s="227"/>
      <c r="I155" s="227"/>
      <c r="J155" s="227"/>
      <c r="K155" s="227"/>
      <c r="L155" s="228"/>
    </row>
    <row r="156" spans="1:12">
      <c r="A156" s="213" t="str">
        <f t="shared" ca="1" si="2"/>
        <v/>
      </c>
      <c r="C156" s="223"/>
      <c r="D156" s="224"/>
      <c r="E156" s="224"/>
      <c r="F156" s="225"/>
      <c r="G156" s="226"/>
      <c r="H156" s="227"/>
      <c r="I156" s="227"/>
      <c r="J156" s="227"/>
      <c r="K156" s="227"/>
      <c r="L156" s="228"/>
    </row>
    <row r="157" spans="1:12">
      <c r="A157" s="213" t="str">
        <f t="shared" ca="1" si="2"/>
        <v/>
      </c>
      <c r="C157" s="223"/>
      <c r="D157" s="224"/>
      <c r="E157" s="224"/>
      <c r="F157" s="225"/>
      <c r="G157" s="226"/>
      <c r="H157" s="227"/>
      <c r="I157" s="227"/>
      <c r="J157" s="227"/>
      <c r="K157" s="227"/>
      <c r="L157" s="228"/>
    </row>
    <row r="158" spans="1:12">
      <c r="A158" s="213" t="str">
        <f t="shared" ca="1" si="2"/>
        <v/>
      </c>
      <c r="C158" s="223"/>
      <c r="D158" s="224"/>
      <c r="E158" s="224"/>
      <c r="F158" s="225"/>
      <c r="G158" s="226"/>
      <c r="H158" s="227"/>
      <c r="I158" s="227"/>
      <c r="J158" s="227"/>
      <c r="K158" s="227"/>
      <c r="L158" s="228"/>
    </row>
    <row r="159" spans="1:12">
      <c r="A159" s="213" t="str">
        <f t="shared" ca="1" si="2"/>
        <v/>
      </c>
      <c r="C159" s="223"/>
      <c r="D159" s="224"/>
      <c r="E159" s="224"/>
      <c r="F159" s="225"/>
      <c r="G159" s="226"/>
      <c r="H159" s="227"/>
      <c r="I159" s="227"/>
      <c r="J159" s="227"/>
      <c r="K159" s="227"/>
      <c r="L159" s="228"/>
    </row>
    <row r="160" spans="1:12">
      <c r="A160" s="213" t="str">
        <f t="shared" ca="1" si="2"/>
        <v/>
      </c>
      <c r="C160" s="223"/>
      <c r="D160" s="224"/>
      <c r="E160" s="224"/>
      <c r="F160" s="225"/>
      <c r="G160" s="226"/>
      <c r="H160" s="227"/>
      <c r="I160" s="227"/>
      <c r="J160" s="227"/>
      <c r="K160" s="227"/>
      <c r="L160" s="228"/>
    </row>
    <row r="161" spans="1:12">
      <c r="A161" s="213" t="str">
        <f t="shared" ca="1" si="2"/>
        <v/>
      </c>
      <c r="C161" s="223"/>
      <c r="D161" s="224"/>
      <c r="E161" s="224"/>
      <c r="F161" s="225"/>
      <c r="G161" s="226"/>
      <c r="H161" s="227"/>
      <c r="I161" s="227"/>
      <c r="J161" s="227"/>
      <c r="K161" s="227"/>
      <c r="L161" s="228"/>
    </row>
    <row r="162" spans="1:12">
      <c r="A162" s="213" t="str">
        <f t="shared" ca="1" si="2"/>
        <v/>
      </c>
      <c r="C162" s="223"/>
      <c r="D162" s="224"/>
      <c r="E162" s="224"/>
      <c r="F162" s="225"/>
      <c r="G162" s="226"/>
      <c r="H162" s="227"/>
      <c r="I162" s="227"/>
      <c r="J162" s="227"/>
      <c r="K162" s="227"/>
      <c r="L162" s="228"/>
    </row>
    <row r="163" spans="1:12">
      <c r="A163" s="213" t="str">
        <f t="shared" ca="1" si="2"/>
        <v/>
      </c>
      <c r="C163" s="223"/>
      <c r="D163" s="224"/>
      <c r="E163" s="224"/>
      <c r="F163" s="225"/>
      <c r="G163" s="226"/>
      <c r="H163" s="227"/>
      <c r="I163" s="227"/>
      <c r="J163" s="227"/>
      <c r="K163" s="227"/>
      <c r="L163" s="228"/>
    </row>
    <row r="164" spans="1:12">
      <c r="A164" s="213" t="str">
        <f t="shared" ca="1" si="2"/>
        <v/>
      </c>
      <c r="C164" s="223"/>
      <c r="D164" s="224"/>
      <c r="E164" s="224"/>
      <c r="F164" s="225"/>
      <c r="G164" s="226"/>
      <c r="H164" s="227"/>
      <c r="I164" s="227"/>
      <c r="J164" s="227"/>
      <c r="K164" s="227"/>
      <c r="L164" s="228"/>
    </row>
    <row r="165" spans="1:12">
      <c r="A165" s="213" t="str">
        <f t="shared" ca="1" si="2"/>
        <v/>
      </c>
      <c r="C165" s="223"/>
      <c r="D165" s="224"/>
      <c r="E165" s="224"/>
      <c r="F165" s="225"/>
      <c r="G165" s="226"/>
      <c r="H165" s="227"/>
      <c r="I165" s="227"/>
      <c r="J165" s="227"/>
      <c r="K165" s="227"/>
      <c r="L165" s="228"/>
    </row>
    <row r="166" spans="1:12">
      <c r="A166" s="213" t="str">
        <f t="shared" ca="1" si="2"/>
        <v/>
      </c>
      <c r="C166" s="223"/>
      <c r="D166" s="224"/>
      <c r="E166" s="224"/>
      <c r="F166" s="225"/>
      <c r="G166" s="226"/>
      <c r="H166" s="227"/>
      <c r="I166" s="227"/>
      <c r="J166" s="227"/>
      <c r="K166" s="227"/>
      <c r="L166" s="228"/>
    </row>
    <row r="167" spans="1:12">
      <c r="A167" s="213" t="str">
        <f t="shared" ca="1" si="2"/>
        <v/>
      </c>
      <c r="C167" s="223"/>
      <c r="D167" s="224"/>
      <c r="E167" s="224"/>
      <c r="F167" s="225"/>
      <c r="G167" s="226"/>
      <c r="H167" s="227"/>
      <c r="I167" s="227"/>
      <c r="J167" s="227"/>
      <c r="K167" s="227"/>
      <c r="L167" s="228"/>
    </row>
    <row r="168" spans="1:12">
      <c r="A168" s="213" t="str">
        <f t="shared" ca="1" si="2"/>
        <v/>
      </c>
      <c r="C168" s="223"/>
      <c r="D168" s="224"/>
      <c r="E168" s="224"/>
      <c r="F168" s="225"/>
      <c r="G168" s="226"/>
      <c r="H168" s="227"/>
      <c r="I168" s="227"/>
      <c r="J168" s="227"/>
      <c r="K168" s="227"/>
      <c r="L168" s="228"/>
    </row>
    <row r="169" spans="1:12">
      <c r="A169" s="213" t="str">
        <f t="shared" ca="1" si="2"/>
        <v/>
      </c>
      <c r="C169" s="223"/>
      <c r="D169" s="224"/>
      <c r="E169" s="224"/>
      <c r="F169" s="225"/>
      <c r="G169" s="226"/>
      <c r="H169" s="227"/>
      <c r="I169" s="227"/>
      <c r="J169" s="227"/>
      <c r="K169" s="227"/>
      <c r="L169" s="228"/>
    </row>
    <row r="170" spans="1:12">
      <c r="A170" s="213" t="str">
        <f t="shared" ca="1" si="2"/>
        <v/>
      </c>
      <c r="C170" s="223"/>
      <c r="D170" s="224"/>
      <c r="E170" s="224"/>
      <c r="F170" s="225"/>
      <c r="G170" s="226"/>
      <c r="H170" s="227"/>
      <c r="I170" s="227"/>
      <c r="J170" s="227"/>
      <c r="K170" s="227"/>
      <c r="L170" s="228"/>
    </row>
    <row r="171" spans="1:12">
      <c r="A171" s="213" t="str">
        <f t="shared" ca="1" si="2"/>
        <v/>
      </c>
      <c r="C171" s="223"/>
      <c r="D171" s="224"/>
      <c r="E171" s="224"/>
      <c r="F171" s="225"/>
      <c r="G171" s="226"/>
      <c r="H171" s="227"/>
      <c r="I171" s="227"/>
      <c r="J171" s="227"/>
      <c r="K171" s="227"/>
      <c r="L171" s="228"/>
    </row>
    <row r="172" spans="1:12">
      <c r="A172" s="213" t="str">
        <f t="shared" ca="1" si="2"/>
        <v/>
      </c>
      <c r="C172" s="223"/>
      <c r="D172" s="224"/>
      <c r="E172" s="224"/>
      <c r="F172" s="225"/>
      <c r="G172" s="226"/>
      <c r="H172" s="227"/>
      <c r="I172" s="227"/>
      <c r="J172" s="227"/>
      <c r="K172" s="227"/>
      <c r="L172" s="228"/>
    </row>
    <row r="173" spans="1:12">
      <c r="A173" s="213" t="str">
        <f t="shared" ca="1" si="2"/>
        <v/>
      </c>
      <c r="C173" s="223"/>
      <c r="D173" s="224"/>
      <c r="E173" s="224"/>
      <c r="F173" s="225"/>
      <c r="G173" s="226"/>
      <c r="H173" s="227"/>
      <c r="I173" s="227"/>
      <c r="J173" s="227"/>
      <c r="K173" s="227"/>
      <c r="L173" s="228"/>
    </row>
    <row r="174" spans="1:12">
      <c r="A174" s="213" t="str">
        <f t="shared" ca="1" si="2"/>
        <v/>
      </c>
      <c r="C174" s="223"/>
      <c r="D174" s="224"/>
      <c r="E174" s="224"/>
      <c r="F174" s="225"/>
      <c r="G174" s="226"/>
      <c r="H174" s="227"/>
      <c r="I174" s="227"/>
      <c r="J174" s="227"/>
      <c r="K174" s="227"/>
      <c r="L174" s="228"/>
    </row>
    <row r="175" spans="1:12">
      <c r="A175" s="213" t="str">
        <f t="shared" ca="1" si="2"/>
        <v/>
      </c>
      <c r="C175" s="223"/>
      <c r="D175" s="224"/>
      <c r="E175" s="224"/>
      <c r="F175" s="225"/>
      <c r="G175" s="226"/>
      <c r="H175" s="227"/>
      <c r="I175" s="227"/>
      <c r="J175" s="227"/>
      <c r="K175" s="227"/>
      <c r="L175" s="228"/>
    </row>
    <row r="176" spans="1:12">
      <c r="A176" s="213" t="str">
        <f t="shared" ca="1" si="2"/>
        <v/>
      </c>
      <c r="C176" s="223"/>
      <c r="D176" s="224"/>
      <c r="E176" s="224"/>
      <c r="F176" s="225"/>
      <c r="G176" s="226"/>
      <c r="H176" s="227"/>
      <c r="I176" s="227"/>
      <c r="J176" s="227"/>
      <c r="K176" s="227"/>
      <c r="L176" s="228"/>
    </row>
    <row r="177" spans="1:12">
      <c r="A177" s="213" t="str">
        <f t="shared" ca="1" si="2"/>
        <v/>
      </c>
      <c r="C177" s="223"/>
      <c r="D177" s="224"/>
      <c r="E177" s="224"/>
      <c r="F177" s="225"/>
      <c r="G177" s="226"/>
      <c r="H177" s="227"/>
      <c r="I177" s="227"/>
      <c r="J177" s="227"/>
      <c r="K177" s="227"/>
      <c r="L177" s="228"/>
    </row>
    <row r="178" spans="1:12">
      <c r="A178" s="213" t="str">
        <f t="shared" ca="1" si="2"/>
        <v/>
      </c>
      <c r="C178" s="223"/>
      <c r="D178" s="224"/>
      <c r="E178" s="224"/>
      <c r="F178" s="225"/>
      <c r="G178" s="226"/>
      <c r="H178" s="227"/>
      <c r="I178" s="227"/>
      <c r="J178" s="227"/>
      <c r="K178" s="227"/>
      <c r="L178" s="228"/>
    </row>
    <row r="179" spans="1:12">
      <c r="A179" s="213" t="str">
        <f t="shared" ca="1" si="2"/>
        <v/>
      </c>
      <c r="C179" s="223"/>
      <c r="D179" s="224"/>
      <c r="E179" s="224"/>
      <c r="F179" s="225"/>
      <c r="G179" s="226"/>
      <c r="H179" s="227"/>
      <c r="I179" s="227"/>
      <c r="J179" s="227"/>
      <c r="K179" s="227"/>
      <c r="L179" s="228"/>
    </row>
    <row r="180" spans="1:12">
      <c r="A180" s="213" t="str">
        <f t="shared" ca="1" si="2"/>
        <v/>
      </c>
      <c r="C180" s="223"/>
      <c r="D180" s="224"/>
      <c r="E180" s="224"/>
      <c r="F180" s="225"/>
      <c r="G180" s="226"/>
      <c r="H180" s="227"/>
      <c r="I180" s="227"/>
      <c r="J180" s="227"/>
      <c r="K180" s="227"/>
      <c r="L180" s="228"/>
    </row>
    <row r="181" spans="1:12">
      <c r="A181" s="213" t="str">
        <f t="shared" ca="1" si="2"/>
        <v/>
      </c>
      <c r="C181" s="223"/>
      <c r="D181" s="224"/>
      <c r="E181" s="224"/>
      <c r="F181" s="225"/>
      <c r="G181" s="226"/>
      <c r="H181" s="227"/>
      <c r="I181" s="227"/>
      <c r="J181" s="227"/>
      <c r="K181" s="227"/>
      <c r="L181" s="228"/>
    </row>
    <row r="182" spans="1:12">
      <c r="A182" s="213" t="str">
        <f t="shared" ca="1" si="2"/>
        <v/>
      </c>
      <c r="C182" s="223"/>
      <c r="D182" s="224"/>
      <c r="E182" s="224"/>
      <c r="F182" s="225"/>
      <c r="G182" s="226"/>
      <c r="H182" s="227"/>
      <c r="I182" s="227"/>
      <c r="J182" s="227"/>
      <c r="K182" s="227"/>
      <c r="L182" s="228"/>
    </row>
    <row r="183" spans="1:12">
      <c r="A183" s="213" t="str">
        <f t="shared" ca="1" si="2"/>
        <v/>
      </c>
      <c r="C183" s="223"/>
      <c r="D183" s="224"/>
      <c r="E183" s="224"/>
      <c r="F183" s="225"/>
      <c r="G183" s="226"/>
      <c r="H183" s="227"/>
      <c r="I183" s="227"/>
      <c r="J183" s="227"/>
      <c r="K183" s="227"/>
      <c r="L183" s="228"/>
    </row>
    <row r="184" spans="1:12">
      <c r="A184" s="213" t="str">
        <f t="shared" ca="1" si="2"/>
        <v/>
      </c>
      <c r="C184" s="223"/>
      <c r="D184" s="224"/>
      <c r="E184" s="224"/>
      <c r="F184" s="225"/>
      <c r="G184" s="226"/>
      <c r="H184" s="227"/>
      <c r="I184" s="227"/>
      <c r="J184" s="227"/>
      <c r="K184" s="227"/>
      <c r="L184" s="228"/>
    </row>
    <row r="185" spans="1:12">
      <c r="A185" s="213" t="str">
        <f t="shared" ca="1" si="2"/>
        <v/>
      </c>
      <c r="C185" s="223"/>
      <c r="D185" s="224"/>
      <c r="E185" s="224"/>
      <c r="F185" s="225"/>
      <c r="G185" s="226"/>
      <c r="H185" s="227"/>
      <c r="I185" s="227"/>
      <c r="J185" s="227"/>
      <c r="K185" s="227"/>
      <c r="L185" s="228"/>
    </row>
    <row r="186" spans="1:12">
      <c r="A186" s="213" t="str">
        <f t="shared" ca="1" si="2"/>
        <v/>
      </c>
      <c r="C186" s="223"/>
      <c r="D186" s="224"/>
      <c r="E186" s="224"/>
      <c r="F186" s="225"/>
      <c r="G186" s="226"/>
      <c r="H186" s="227"/>
      <c r="I186" s="227"/>
      <c r="J186" s="227"/>
      <c r="K186" s="227"/>
      <c r="L186" s="228"/>
    </row>
    <row r="187" spans="1:12">
      <c r="A187" s="213" t="str">
        <f t="shared" ca="1" si="2"/>
        <v/>
      </c>
      <c r="C187" s="223"/>
      <c r="D187" s="224"/>
      <c r="E187" s="224"/>
      <c r="F187" s="225"/>
      <c r="G187" s="226"/>
      <c r="H187" s="227"/>
      <c r="I187" s="227"/>
      <c r="J187" s="227"/>
      <c r="K187" s="227"/>
      <c r="L187" s="228"/>
    </row>
    <row r="188" spans="1:12">
      <c r="A188" s="213" t="str">
        <f t="shared" ca="1" si="2"/>
        <v/>
      </c>
      <c r="C188" s="223"/>
      <c r="D188" s="224"/>
      <c r="E188" s="224"/>
      <c r="F188" s="225"/>
      <c r="G188" s="226"/>
      <c r="H188" s="227"/>
      <c r="I188" s="227"/>
      <c r="J188" s="227"/>
      <c r="K188" s="227"/>
      <c r="L188" s="228"/>
    </row>
    <row r="189" spans="1:12">
      <c r="A189" s="213" t="str">
        <f t="shared" ca="1" si="2"/>
        <v/>
      </c>
      <c r="C189" s="223"/>
      <c r="D189" s="224"/>
      <c r="E189" s="224"/>
      <c r="F189" s="225"/>
      <c r="G189" s="226"/>
      <c r="H189" s="227"/>
      <c r="I189" s="227"/>
      <c r="J189" s="227"/>
      <c r="K189" s="227"/>
      <c r="L189" s="228"/>
    </row>
    <row r="190" spans="1:12">
      <c r="A190" s="213" t="str">
        <f t="shared" ca="1" si="2"/>
        <v/>
      </c>
      <c r="C190" s="223"/>
      <c r="D190" s="224"/>
      <c r="E190" s="224"/>
      <c r="F190" s="225"/>
      <c r="G190" s="226"/>
      <c r="H190" s="227"/>
      <c r="I190" s="227"/>
      <c r="J190" s="227"/>
      <c r="K190" s="227"/>
      <c r="L190" s="228"/>
    </row>
    <row r="191" spans="1:12">
      <c r="A191" s="213" t="str">
        <f t="shared" ca="1" si="2"/>
        <v/>
      </c>
      <c r="C191" s="223"/>
      <c r="D191" s="224"/>
      <c r="E191" s="224"/>
      <c r="F191" s="225"/>
      <c r="G191" s="226"/>
      <c r="H191" s="227"/>
      <c r="I191" s="227"/>
      <c r="J191" s="227"/>
      <c r="K191" s="227"/>
      <c r="L191" s="228"/>
    </row>
    <row r="192" spans="1:12">
      <c r="A192" s="213" t="str">
        <f t="shared" ca="1" si="2"/>
        <v/>
      </c>
      <c r="C192" s="223"/>
      <c r="D192" s="224"/>
      <c r="E192" s="224"/>
      <c r="F192" s="225"/>
      <c r="G192" s="226"/>
      <c r="H192" s="227"/>
      <c r="I192" s="227"/>
      <c r="J192" s="227"/>
      <c r="K192" s="227"/>
      <c r="L192" s="228"/>
    </row>
    <row r="193" spans="1:12">
      <c r="A193" s="213" t="str">
        <f t="shared" ca="1" si="2"/>
        <v/>
      </c>
      <c r="C193" s="223"/>
      <c r="D193" s="224"/>
      <c r="E193" s="224"/>
      <c r="F193" s="225"/>
      <c r="G193" s="226"/>
      <c r="H193" s="227"/>
      <c r="I193" s="227"/>
      <c r="J193" s="227"/>
      <c r="K193" s="227"/>
      <c r="L193" s="228"/>
    </row>
    <row r="194" spans="1:12">
      <c r="A194" s="213" t="str">
        <f t="shared" ca="1" si="2"/>
        <v/>
      </c>
      <c r="C194" s="223"/>
      <c r="D194" s="224"/>
      <c r="E194" s="224"/>
      <c r="F194" s="225"/>
      <c r="G194" s="226"/>
      <c r="H194" s="227"/>
      <c r="I194" s="227"/>
      <c r="J194" s="227"/>
      <c r="K194" s="227"/>
      <c r="L194" s="228"/>
    </row>
    <row r="195" spans="1:12">
      <c r="A195" s="213" t="str">
        <f t="shared" ca="1" si="2"/>
        <v/>
      </c>
      <c r="C195" s="223"/>
      <c r="D195" s="224"/>
      <c r="E195" s="224"/>
      <c r="F195" s="225"/>
      <c r="G195" s="226"/>
      <c r="H195" s="227"/>
      <c r="I195" s="227"/>
      <c r="J195" s="227"/>
      <c r="K195" s="227"/>
      <c r="L195" s="228"/>
    </row>
    <row r="196" spans="1:12">
      <c r="A196" s="213" t="str">
        <f t="shared" ref="A196:A259" ca="1" si="3">IF(INDIRECT(ADDRESS(ROW(A196),3))="","",IF(INDIRECT(ADDRESS(ROW(A196),3))=INDIRECT(ADDRESS(ROW(A196)-1,3)),A195,A195+1))</f>
        <v/>
      </c>
      <c r="C196" s="223"/>
      <c r="D196" s="224"/>
      <c r="E196" s="224"/>
      <c r="F196" s="225"/>
      <c r="G196" s="226"/>
      <c r="H196" s="227"/>
      <c r="I196" s="227"/>
      <c r="J196" s="227"/>
      <c r="K196" s="227"/>
      <c r="L196" s="228"/>
    </row>
    <row r="197" spans="1:12">
      <c r="A197" s="213" t="str">
        <f t="shared" ca="1" si="3"/>
        <v/>
      </c>
      <c r="C197" s="223"/>
      <c r="D197" s="224"/>
      <c r="E197" s="224"/>
      <c r="F197" s="225"/>
      <c r="G197" s="226"/>
      <c r="H197" s="227"/>
      <c r="I197" s="227"/>
      <c r="J197" s="227"/>
      <c r="K197" s="227"/>
      <c r="L197" s="228"/>
    </row>
    <row r="198" spans="1:12">
      <c r="A198" s="213" t="str">
        <f t="shared" ca="1" si="3"/>
        <v/>
      </c>
      <c r="C198" s="223"/>
      <c r="D198" s="224"/>
      <c r="E198" s="224"/>
      <c r="F198" s="225"/>
      <c r="G198" s="226"/>
      <c r="H198" s="227"/>
      <c r="I198" s="227"/>
      <c r="J198" s="227"/>
      <c r="K198" s="227"/>
      <c r="L198" s="228"/>
    </row>
    <row r="199" spans="1:12">
      <c r="A199" s="213" t="str">
        <f t="shared" ca="1" si="3"/>
        <v/>
      </c>
      <c r="C199" s="223"/>
      <c r="D199" s="224"/>
      <c r="E199" s="224"/>
      <c r="F199" s="225"/>
      <c r="G199" s="226"/>
      <c r="H199" s="227"/>
      <c r="I199" s="227"/>
      <c r="J199" s="227"/>
      <c r="K199" s="227"/>
      <c r="L199" s="228"/>
    </row>
    <row r="200" spans="1:12">
      <c r="A200" s="213" t="str">
        <f t="shared" ca="1" si="3"/>
        <v/>
      </c>
      <c r="C200" s="223"/>
      <c r="D200" s="224"/>
      <c r="E200" s="224"/>
      <c r="F200" s="225"/>
      <c r="G200" s="226"/>
      <c r="H200" s="227"/>
      <c r="I200" s="227"/>
      <c r="J200" s="227"/>
      <c r="K200" s="227"/>
      <c r="L200" s="228"/>
    </row>
    <row r="201" spans="1:12">
      <c r="A201" s="213" t="str">
        <f t="shared" ca="1" si="3"/>
        <v/>
      </c>
      <c r="C201" s="223"/>
      <c r="D201" s="224"/>
      <c r="E201" s="224"/>
      <c r="F201" s="225"/>
      <c r="G201" s="226"/>
      <c r="H201" s="227"/>
      <c r="I201" s="227"/>
      <c r="J201" s="227"/>
      <c r="K201" s="227"/>
      <c r="L201" s="228"/>
    </row>
    <row r="202" spans="1:12">
      <c r="A202" s="213" t="str">
        <f t="shared" ca="1" si="3"/>
        <v/>
      </c>
      <c r="C202" s="223"/>
      <c r="D202" s="224"/>
      <c r="E202" s="224"/>
      <c r="F202" s="225"/>
      <c r="G202" s="226"/>
      <c r="H202" s="227"/>
      <c r="I202" s="227"/>
      <c r="J202" s="227"/>
      <c r="K202" s="227"/>
      <c r="L202" s="228"/>
    </row>
    <row r="203" spans="1:12">
      <c r="A203" s="213" t="str">
        <f t="shared" ca="1" si="3"/>
        <v/>
      </c>
      <c r="C203" s="223"/>
      <c r="D203" s="224"/>
      <c r="E203" s="224"/>
      <c r="F203" s="225"/>
      <c r="G203" s="226"/>
      <c r="H203" s="227"/>
      <c r="I203" s="227"/>
      <c r="J203" s="227"/>
      <c r="K203" s="227"/>
      <c r="L203" s="228"/>
    </row>
    <row r="204" spans="1:12">
      <c r="A204" s="213" t="str">
        <f t="shared" ca="1" si="3"/>
        <v/>
      </c>
      <c r="C204" s="223"/>
      <c r="D204" s="224"/>
      <c r="E204" s="224"/>
      <c r="F204" s="225"/>
      <c r="G204" s="226"/>
      <c r="H204" s="227"/>
      <c r="I204" s="227"/>
      <c r="J204" s="227"/>
      <c r="K204" s="227"/>
      <c r="L204" s="228"/>
    </row>
    <row r="205" spans="1:12">
      <c r="A205" s="213" t="str">
        <f t="shared" ca="1" si="3"/>
        <v/>
      </c>
      <c r="C205" s="223"/>
      <c r="D205" s="224"/>
      <c r="E205" s="224"/>
      <c r="F205" s="225"/>
      <c r="G205" s="226"/>
      <c r="H205" s="227"/>
      <c r="I205" s="227"/>
      <c r="J205" s="227"/>
      <c r="K205" s="227"/>
      <c r="L205" s="228"/>
    </row>
    <row r="206" spans="1:12">
      <c r="A206" s="213" t="str">
        <f t="shared" ca="1" si="3"/>
        <v/>
      </c>
      <c r="C206" s="223"/>
      <c r="D206" s="224"/>
      <c r="E206" s="224"/>
      <c r="F206" s="225"/>
      <c r="G206" s="226"/>
      <c r="H206" s="227"/>
      <c r="I206" s="227"/>
      <c r="J206" s="227"/>
      <c r="K206" s="227"/>
      <c r="L206" s="228"/>
    </row>
    <row r="207" spans="1:12">
      <c r="A207" s="213" t="str">
        <f t="shared" ca="1" si="3"/>
        <v/>
      </c>
      <c r="C207" s="223"/>
      <c r="D207" s="224"/>
      <c r="E207" s="224"/>
      <c r="F207" s="225"/>
      <c r="G207" s="226"/>
      <c r="H207" s="227"/>
      <c r="I207" s="227"/>
      <c r="J207" s="227"/>
      <c r="K207" s="227"/>
      <c r="L207" s="228"/>
    </row>
    <row r="208" spans="1:12">
      <c r="A208" s="213" t="str">
        <f t="shared" ca="1" si="3"/>
        <v/>
      </c>
      <c r="C208" s="223"/>
      <c r="D208" s="224"/>
      <c r="E208" s="224"/>
      <c r="F208" s="225"/>
      <c r="G208" s="226"/>
      <c r="H208" s="227"/>
      <c r="I208" s="227"/>
      <c r="J208" s="227"/>
      <c r="K208" s="227"/>
      <c r="L208" s="228"/>
    </row>
    <row r="209" spans="1:12">
      <c r="A209" s="213" t="str">
        <f t="shared" ca="1" si="3"/>
        <v/>
      </c>
      <c r="C209" s="223"/>
      <c r="D209" s="224"/>
      <c r="E209" s="224"/>
      <c r="F209" s="225"/>
      <c r="G209" s="226"/>
      <c r="H209" s="227"/>
      <c r="I209" s="227"/>
      <c r="J209" s="227"/>
      <c r="K209" s="227"/>
      <c r="L209" s="228"/>
    </row>
    <row r="210" spans="1:12">
      <c r="A210" s="213" t="str">
        <f t="shared" ca="1" si="3"/>
        <v/>
      </c>
      <c r="C210" s="223"/>
      <c r="D210" s="224"/>
      <c r="E210" s="224"/>
      <c r="F210" s="225"/>
      <c r="G210" s="226"/>
      <c r="H210" s="227"/>
      <c r="I210" s="227"/>
      <c r="J210" s="227"/>
      <c r="K210" s="227"/>
      <c r="L210" s="228"/>
    </row>
    <row r="211" spans="1:12">
      <c r="A211" s="213" t="str">
        <f t="shared" ca="1" si="3"/>
        <v/>
      </c>
      <c r="C211" s="223"/>
      <c r="D211" s="224"/>
      <c r="E211" s="224"/>
      <c r="F211" s="225"/>
      <c r="G211" s="226"/>
      <c r="H211" s="227"/>
      <c r="I211" s="227"/>
      <c r="J211" s="227"/>
      <c r="K211" s="227"/>
      <c r="L211" s="228"/>
    </row>
    <row r="212" spans="1:12">
      <c r="A212" s="213" t="str">
        <f t="shared" ca="1" si="3"/>
        <v/>
      </c>
      <c r="C212" s="223"/>
      <c r="D212" s="224"/>
      <c r="E212" s="224"/>
      <c r="F212" s="225"/>
      <c r="G212" s="226"/>
      <c r="H212" s="227"/>
      <c r="I212" s="227"/>
      <c r="J212" s="227"/>
      <c r="K212" s="227"/>
      <c r="L212" s="228"/>
    </row>
    <row r="213" spans="1:12">
      <c r="A213" s="213" t="str">
        <f t="shared" ca="1" si="3"/>
        <v/>
      </c>
      <c r="C213" s="223"/>
      <c r="D213" s="224"/>
      <c r="E213" s="224"/>
      <c r="F213" s="225"/>
      <c r="G213" s="226"/>
      <c r="H213" s="227"/>
      <c r="I213" s="227"/>
      <c r="J213" s="227"/>
      <c r="K213" s="227"/>
      <c r="L213" s="228"/>
    </row>
    <row r="214" spans="1:12">
      <c r="A214" s="213" t="str">
        <f t="shared" ca="1" si="3"/>
        <v/>
      </c>
      <c r="C214" s="223"/>
      <c r="D214" s="224"/>
      <c r="E214" s="224"/>
      <c r="F214" s="225"/>
      <c r="G214" s="226"/>
      <c r="H214" s="227"/>
      <c r="I214" s="227"/>
      <c r="J214" s="227"/>
      <c r="K214" s="227"/>
      <c r="L214" s="228"/>
    </row>
    <row r="215" spans="1:12">
      <c r="A215" s="213" t="str">
        <f t="shared" ca="1" si="3"/>
        <v/>
      </c>
      <c r="C215" s="223"/>
      <c r="D215" s="224"/>
      <c r="E215" s="224"/>
      <c r="F215" s="225"/>
      <c r="G215" s="226"/>
      <c r="H215" s="227"/>
      <c r="I215" s="227"/>
      <c r="J215" s="227"/>
      <c r="K215" s="227"/>
      <c r="L215" s="228"/>
    </row>
    <row r="216" spans="1:12">
      <c r="A216" s="213" t="str">
        <f t="shared" ca="1" si="3"/>
        <v/>
      </c>
      <c r="C216" s="223"/>
      <c r="D216" s="224"/>
      <c r="E216" s="224"/>
      <c r="F216" s="225"/>
      <c r="G216" s="226"/>
      <c r="H216" s="227"/>
      <c r="I216" s="227"/>
      <c r="J216" s="227"/>
      <c r="K216" s="227"/>
      <c r="L216" s="228"/>
    </row>
    <row r="217" spans="1:12">
      <c r="A217" s="213" t="str">
        <f t="shared" ca="1" si="3"/>
        <v/>
      </c>
      <c r="C217" s="223"/>
      <c r="D217" s="224"/>
      <c r="E217" s="224"/>
      <c r="F217" s="225"/>
      <c r="G217" s="226"/>
      <c r="H217" s="227"/>
      <c r="I217" s="227"/>
      <c r="J217" s="227"/>
      <c r="K217" s="227"/>
      <c r="L217" s="228"/>
    </row>
    <row r="218" spans="1:12">
      <c r="A218" s="213" t="str">
        <f t="shared" ca="1" si="3"/>
        <v/>
      </c>
      <c r="C218" s="223"/>
      <c r="D218" s="224"/>
      <c r="E218" s="224"/>
      <c r="F218" s="225"/>
      <c r="G218" s="226"/>
      <c r="H218" s="227"/>
      <c r="I218" s="227"/>
      <c r="J218" s="227"/>
      <c r="K218" s="227"/>
      <c r="L218" s="228"/>
    </row>
    <row r="219" spans="1:12">
      <c r="A219" s="213" t="str">
        <f t="shared" ca="1" si="3"/>
        <v/>
      </c>
      <c r="C219" s="223"/>
      <c r="D219" s="224"/>
      <c r="E219" s="224"/>
      <c r="F219" s="225"/>
      <c r="G219" s="226"/>
      <c r="H219" s="227"/>
      <c r="I219" s="227"/>
      <c r="J219" s="227"/>
      <c r="K219" s="227"/>
      <c r="L219" s="228"/>
    </row>
    <row r="220" spans="1:12">
      <c r="A220" s="213" t="str">
        <f t="shared" ca="1" si="3"/>
        <v/>
      </c>
      <c r="C220" s="223"/>
      <c r="D220" s="224"/>
      <c r="E220" s="224"/>
      <c r="F220" s="225"/>
      <c r="G220" s="226"/>
      <c r="H220" s="227"/>
      <c r="I220" s="227"/>
      <c r="J220" s="227"/>
      <c r="K220" s="227"/>
      <c r="L220" s="228"/>
    </row>
    <row r="221" spans="1:12">
      <c r="A221" s="213" t="str">
        <f t="shared" ca="1" si="3"/>
        <v/>
      </c>
      <c r="C221" s="223"/>
      <c r="D221" s="224"/>
      <c r="E221" s="224"/>
      <c r="F221" s="225"/>
      <c r="G221" s="226"/>
      <c r="H221" s="227"/>
      <c r="I221" s="227"/>
      <c r="J221" s="227"/>
      <c r="K221" s="227"/>
      <c r="L221" s="228"/>
    </row>
    <row r="222" spans="1:12">
      <c r="A222" s="213" t="str">
        <f t="shared" ca="1" si="3"/>
        <v/>
      </c>
      <c r="C222" s="223"/>
      <c r="D222" s="224"/>
      <c r="E222" s="224"/>
      <c r="F222" s="225"/>
      <c r="G222" s="226"/>
      <c r="H222" s="227"/>
      <c r="I222" s="227"/>
      <c r="J222" s="227"/>
      <c r="K222" s="227"/>
      <c r="L222" s="228"/>
    </row>
    <row r="223" spans="1:12">
      <c r="A223" s="213" t="str">
        <f t="shared" ca="1" si="3"/>
        <v/>
      </c>
      <c r="C223" s="223"/>
      <c r="D223" s="224"/>
      <c r="E223" s="224"/>
      <c r="F223" s="225"/>
      <c r="G223" s="226"/>
      <c r="H223" s="227"/>
      <c r="I223" s="227"/>
      <c r="J223" s="227"/>
      <c r="K223" s="227"/>
      <c r="L223" s="228"/>
    </row>
    <row r="224" spans="1:12">
      <c r="A224" s="213" t="str">
        <f t="shared" ca="1" si="3"/>
        <v/>
      </c>
      <c r="C224" s="223"/>
      <c r="D224" s="224"/>
      <c r="E224" s="224"/>
      <c r="F224" s="225"/>
      <c r="G224" s="226"/>
      <c r="H224" s="227"/>
      <c r="I224" s="227"/>
      <c r="J224" s="227"/>
      <c r="K224" s="227"/>
      <c r="L224" s="228"/>
    </row>
    <row r="225" spans="1:12">
      <c r="A225" s="213" t="str">
        <f t="shared" ca="1" si="3"/>
        <v/>
      </c>
      <c r="C225" s="223"/>
      <c r="D225" s="224"/>
      <c r="E225" s="224"/>
      <c r="F225" s="225"/>
      <c r="G225" s="226"/>
      <c r="H225" s="227"/>
      <c r="I225" s="227"/>
      <c r="J225" s="227"/>
      <c r="K225" s="227"/>
      <c r="L225" s="228"/>
    </row>
    <row r="226" spans="1:12">
      <c r="A226" s="213" t="str">
        <f t="shared" ca="1" si="3"/>
        <v/>
      </c>
      <c r="C226" s="223"/>
      <c r="D226" s="224"/>
      <c r="E226" s="224"/>
      <c r="F226" s="225"/>
      <c r="G226" s="226"/>
      <c r="H226" s="227"/>
      <c r="I226" s="227"/>
      <c r="J226" s="227"/>
      <c r="K226" s="227"/>
      <c r="L226" s="228"/>
    </row>
    <row r="227" spans="1:12">
      <c r="A227" s="213" t="str">
        <f t="shared" ca="1" si="3"/>
        <v/>
      </c>
      <c r="C227" s="223"/>
      <c r="D227" s="224"/>
      <c r="E227" s="224"/>
      <c r="F227" s="225"/>
      <c r="G227" s="226"/>
      <c r="H227" s="227"/>
      <c r="I227" s="227"/>
      <c r="J227" s="227"/>
      <c r="K227" s="227"/>
      <c r="L227" s="228"/>
    </row>
    <row r="228" spans="1:12">
      <c r="A228" s="213" t="str">
        <f t="shared" ca="1" si="3"/>
        <v/>
      </c>
      <c r="C228" s="223"/>
      <c r="D228" s="224"/>
      <c r="E228" s="224"/>
      <c r="F228" s="225"/>
      <c r="G228" s="226"/>
      <c r="H228" s="227"/>
      <c r="I228" s="227"/>
      <c r="J228" s="227"/>
      <c r="K228" s="227"/>
      <c r="L228" s="228"/>
    </row>
    <row r="229" spans="1:12">
      <c r="A229" s="213" t="str">
        <f t="shared" ca="1" si="3"/>
        <v/>
      </c>
      <c r="C229" s="223"/>
      <c r="D229" s="224"/>
      <c r="E229" s="224"/>
      <c r="F229" s="225"/>
      <c r="G229" s="226"/>
      <c r="H229" s="227"/>
      <c r="I229" s="227"/>
      <c r="J229" s="227"/>
      <c r="K229" s="227"/>
      <c r="L229" s="228"/>
    </row>
    <row r="230" spans="1:12">
      <c r="A230" s="213" t="str">
        <f t="shared" ca="1" si="3"/>
        <v/>
      </c>
      <c r="C230" s="223"/>
      <c r="D230" s="224"/>
      <c r="E230" s="224"/>
      <c r="F230" s="225"/>
      <c r="G230" s="226"/>
      <c r="H230" s="227"/>
      <c r="I230" s="227"/>
      <c r="J230" s="227"/>
      <c r="K230" s="227"/>
      <c r="L230" s="228"/>
    </row>
    <row r="231" spans="1:12">
      <c r="A231" s="213" t="str">
        <f t="shared" ca="1" si="3"/>
        <v/>
      </c>
      <c r="C231" s="223"/>
      <c r="D231" s="224"/>
      <c r="E231" s="224"/>
      <c r="F231" s="225"/>
      <c r="G231" s="226"/>
      <c r="H231" s="227"/>
      <c r="I231" s="227"/>
      <c r="J231" s="227"/>
      <c r="K231" s="227"/>
      <c r="L231" s="228"/>
    </row>
    <row r="232" spans="1:12">
      <c r="A232" s="213" t="str">
        <f t="shared" ca="1" si="3"/>
        <v/>
      </c>
      <c r="C232" s="223"/>
      <c r="D232" s="224"/>
      <c r="E232" s="224"/>
      <c r="F232" s="225"/>
      <c r="G232" s="226"/>
      <c r="H232" s="227"/>
      <c r="I232" s="227"/>
      <c r="J232" s="227"/>
      <c r="K232" s="227"/>
      <c r="L232" s="228"/>
    </row>
    <row r="233" spans="1:12">
      <c r="A233" s="213" t="str">
        <f t="shared" ca="1" si="3"/>
        <v/>
      </c>
      <c r="C233" s="223"/>
      <c r="D233" s="224"/>
      <c r="E233" s="224"/>
      <c r="F233" s="225"/>
      <c r="G233" s="226"/>
      <c r="H233" s="227"/>
      <c r="I233" s="227"/>
      <c r="J233" s="227"/>
      <c r="K233" s="227"/>
      <c r="L233" s="228"/>
    </row>
    <row r="234" spans="1:12">
      <c r="A234" s="213" t="str">
        <f t="shared" ca="1" si="3"/>
        <v/>
      </c>
      <c r="C234" s="223"/>
      <c r="D234" s="224"/>
      <c r="E234" s="224"/>
      <c r="F234" s="225"/>
      <c r="G234" s="226"/>
      <c r="H234" s="227"/>
      <c r="I234" s="227"/>
      <c r="J234" s="227"/>
      <c r="K234" s="227"/>
      <c r="L234" s="228"/>
    </row>
    <row r="235" spans="1:12">
      <c r="A235" s="213" t="str">
        <f t="shared" ca="1" si="3"/>
        <v/>
      </c>
      <c r="C235" s="223"/>
      <c r="D235" s="224"/>
      <c r="E235" s="224"/>
      <c r="F235" s="225"/>
      <c r="G235" s="226"/>
      <c r="H235" s="227"/>
      <c r="I235" s="227"/>
      <c r="J235" s="227"/>
      <c r="K235" s="227"/>
      <c r="L235" s="228"/>
    </row>
    <row r="236" spans="1:12">
      <c r="A236" s="213" t="str">
        <f t="shared" ca="1" si="3"/>
        <v/>
      </c>
      <c r="C236" s="223"/>
      <c r="D236" s="224"/>
      <c r="E236" s="224"/>
      <c r="F236" s="225"/>
      <c r="G236" s="226"/>
      <c r="H236" s="227"/>
      <c r="I236" s="227"/>
      <c r="J236" s="227"/>
      <c r="K236" s="227"/>
      <c r="L236" s="228"/>
    </row>
    <row r="237" spans="1:12">
      <c r="A237" s="213" t="str">
        <f t="shared" ca="1" si="3"/>
        <v/>
      </c>
      <c r="C237" s="223"/>
      <c r="D237" s="224"/>
      <c r="E237" s="224"/>
      <c r="F237" s="225"/>
      <c r="G237" s="226"/>
      <c r="H237" s="227"/>
      <c r="I237" s="227"/>
      <c r="J237" s="227"/>
      <c r="K237" s="227"/>
      <c r="L237" s="228"/>
    </row>
    <row r="238" spans="1:12">
      <c r="A238" s="213" t="str">
        <f t="shared" ca="1" si="3"/>
        <v/>
      </c>
      <c r="C238" s="223"/>
      <c r="D238" s="224"/>
      <c r="E238" s="224"/>
      <c r="F238" s="225"/>
      <c r="G238" s="226"/>
      <c r="H238" s="227"/>
      <c r="I238" s="227"/>
      <c r="J238" s="227"/>
      <c r="K238" s="227"/>
      <c r="L238" s="228"/>
    </row>
    <row r="239" spans="1:12">
      <c r="A239" s="213" t="str">
        <f t="shared" ca="1" si="3"/>
        <v/>
      </c>
      <c r="C239" s="223"/>
      <c r="D239" s="224"/>
      <c r="E239" s="224"/>
      <c r="F239" s="225"/>
      <c r="G239" s="226"/>
      <c r="H239" s="227"/>
      <c r="I239" s="227"/>
      <c r="J239" s="227"/>
      <c r="K239" s="227"/>
      <c r="L239" s="228"/>
    </row>
    <row r="240" spans="1:12">
      <c r="A240" s="213" t="str">
        <f t="shared" ca="1" si="3"/>
        <v/>
      </c>
      <c r="C240" s="223"/>
      <c r="D240" s="224"/>
      <c r="E240" s="224"/>
      <c r="F240" s="225"/>
      <c r="G240" s="226"/>
      <c r="H240" s="227"/>
      <c r="I240" s="227"/>
      <c r="J240" s="227"/>
      <c r="K240" s="227"/>
      <c r="L240" s="228"/>
    </row>
    <row r="241" spans="1:12">
      <c r="A241" s="213" t="str">
        <f t="shared" ca="1" si="3"/>
        <v/>
      </c>
      <c r="C241" s="223"/>
      <c r="D241" s="224"/>
      <c r="E241" s="224"/>
      <c r="F241" s="225"/>
      <c r="G241" s="226"/>
      <c r="H241" s="227"/>
      <c r="I241" s="227"/>
      <c r="J241" s="227"/>
      <c r="K241" s="227"/>
      <c r="L241" s="228"/>
    </row>
    <row r="242" spans="1:12">
      <c r="A242" s="213" t="str">
        <f t="shared" ca="1" si="3"/>
        <v/>
      </c>
      <c r="C242" s="223"/>
      <c r="D242" s="224"/>
      <c r="E242" s="224"/>
      <c r="F242" s="225"/>
      <c r="G242" s="226"/>
      <c r="H242" s="227"/>
      <c r="I242" s="227"/>
      <c r="J242" s="227"/>
      <c r="K242" s="227"/>
      <c r="L242" s="228"/>
    </row>
    <row r="243" spans="1:12">
      <c r="A243" s="213" t="str">
        <f t="shared" ca="1" si="3"/>
        <v/>
      </c>
      <c r="C243" s="223"/>
      <c r="D243" s="224"/>
      <c r="E243" s="224"/>
      <c r="F243" s="225"/>
      <c r="G243" s="226"/>
      <c r="H243" s="227"/>
      <c r="I243" s="227"/>
      <c r="J243" s="227"/>
      <c r="K243" s="227"/>
      <c r="L243" s="228"/>
    </row>
    <row r="244" spans="1:12">
      <c r="A244" s="213" t="str">
        <f t="shared" ca="1" si="3"/>
        <v/>
      </c>
      <c r="C244" s="223"/>
      <c r="D244" s="224"/>
      <c r="E244" s="224"/>
      <c r="F244" s="225"/>
      <c r="G244" s="226"/>
      <c r="H244" s="227"/>
      <c r="I244" s="227"/>
      <c r="J244" s="227"/>
      <c r="K244" s="227"/>
      <c r="L244" s="228"/>
    </row>
    <row r="245" spans="1:12">
      <c r="A245" s="213" t="str">
        <f t="shared" ca="1" si="3"/>
        <v/>
      </c>
      <c r="C245" s="223"/>
      <c r="D245" s="224"/>
      <c r="E245" s="224"/>
      <c r="F245" s="225"/>
      <c r="G245" s="226"/>
      <c r="H245" s="227"/>
      <c r="I245" s="227"/>
      <c r="J245" s="227"/>
      <c r="K245" s="227"/>
      <c r="L245" s="228"/>
    </row>
    <row r="246" spans="1:12">
      <c r="A246" s="213" t="str">
        <f t="shared" ca="1" si="3"/>
        <v/>
      </c>
      <c r="C246" s="223"/>
      <c r="D246" s="224"/>
      <c r="E246" s="224"/>
      <c r="F246" s="225"/>
      <c r="G246" s="226"/>
      <c r="H246" s="227"/>
      <c r="I246" s="227"/>
      <c r="J246" s="227"/>
      <c r="K246" s="227"/>
      <c r="L246" s="228"/>
    </row>
    <row r="247" spans="1:12">
      <c r="A247" s="213" t="str">
        <f t="shared" ca="1" si="3"/>
        <v/>
      </c>
      <c r="C247" s="223"/>
      <c r="D247" s="224"/>
      <c r="E247" s="224"/>
      <c r="F247" s="225"/>
      <c r="G247" s="226"/>
      <c r="H247" s="227"/>
      <c r="I247" s="227"/>
      <c r="J247" s="227"/>
      <c r="K247" s="227"/>
      <c r="L247" s="228"/>
    </row>
    <row r="248" spans="1:12">
      <c r="A248" s="213" t="str">
        <f t="shared" ca="1" si="3"/>
        <v/>
      </c>
      <c r="C248" s="223"/>
      <c r="D248" s="224"/>
      <c r="E248" s="224"/>
      <c r="F248" s="225"/>
      <c r="G248" s="226"/>
      <c r="H248" s="227"/>
      <c r="I248" s="227"/>
      <c r="J248" s="227"/>
      <c r="K248" s="227"/>
      <c r="L248" s="228"/>
    </row>
    <row r="249" spans="1:12">
      <c r="A249" s="213" t="str">
        <f t="shared" ca="1" si="3"/>
        <v/>
      </c>
      <c r="C249" s="223"/>
      <c r="D249" s="224"/>
      <c r="E249" s="224"/>
      <c r="F249" s="225"/>
      <c r="G249" s="226"/>
      <c r="H249" s="227"/>
      <c r="I249" s="227"/>
      <c r="J249" s="227"/>
      <c r="K249" s="227"/>
      <c r="L249" s="228"/>
    </row>
    <row r="250" spans="1:12">
      <c r="A250" s="213" t="str">
        <f t="shared" ca="1" si="3"/>
        <v/>
      </c>
      <c r="C250" s="223"/>
      <c r="D250" s="224"/>
      <c r="E250" s="224"/>
      <c r="F250" s="225"/>
      <c r="G250" s="226"/>
      <c r="H250" s="227"/>
      <c r="I250" s="227"/>
      <c r="J250" s="227"/>
      <c r="K250" s="227"/>
      <c r="L250" s="228"/>
    </row>
    <row r="251" spans="1:12">
      <c r="A251" s="213" t="str">
        <f t="shared" ca="1" si="3"/>
        <v/>
      </c>
      <c r="C251" s="223"/>
      <c r="D251" s="224"/>
      <c r="E251" s="224"/>
      <c r="F251" s="225"/>
      <c r="G251" s="226"/>
      <c r="H251" s="227"/>
      <c r="I251" s="227"/>
      <c r="J251" s="227"/>
      <c r="K251" s="227"/>
      <c r="L251" s="228"/>
    </row>
    <row r="252" spans="1:12">
      <c r="A252" s="213" t="str">
        <f t="shared" ca="1" si="3"/>
        <v/>
      </c>
      <c r="C252" s="223"/>
      <c r="D252" s="224"/>
      <c r="E252" s="224"/>
      <c r="F252" s="225"/>
      <c r="G252" s="226"/>
      <c r="H252" s="227"/>
      <c r="I252" s="227"/>
      <c r="J252" s="227"/>
      <c r="K252" s="227"/>
      <c r="L252" s="228"/>
    </row>
    <row r="253" spans="1:12">
      <c r="A253" s="213" t="str">
        <f t="shared" ca="1" si="3"/>
        <v/>
      </c>
      <c r="C253" s="223"/>
      <c r="D253" s="224"/>
      <c r="E253" s="224"/>
      <c r="F253" s="225"/>
      <c r="G253" s="226"/>
      <c r="H253" s="227"/>
      <c r="I253" s="227"/>
      <c r="J253" s="227"/>
      <c r="K253" s="227"/>
      <c r="L253" s="228"/>
    </row>
    <row r="254" spans="1:12">
      <c r="A254" s="213" t="str">
        <f t="shared" ca="1" si="3"/>
        <v/>
      </c>
      <c r="C254" s="223"/>
      <c r="D254" s="224"/>
      <c r="E254" s="224"/>
      <c r="F254" s="225"/>
      <c r="G254" s="226"/>
      <c r="H254" s="227"/>
      <c r="I254" s="227"/>
      <c r="J254" s="227"/>
      <c r="K254" s="227"/>
      <c r="L254" s="228"/>
    </row>
    <row r="255" spans="1:12">
      <c r="A255" s="213" t="str">
        <f t="shared" ca="1" si="3"/>
        <v/>
      </c>
      <c r="C255" s="223"/>
      <c r="D255" s="224"/>
      <c r="E255" s="224"/>
      <c r="F255" s="225"/>
      <c r="G255" s="226"/>
      <c r="H255" s="227"/>
      <c r="I255" s="227"/>
      <c r="J255" s="227"/>
      <c r="K255" s="227"/>
      <c r="L255" s="228"/>
    </row>
    <row r="256" spans="1:12">
      <c r="A256" s="213" t="str">
        <f t="shared" ca="1" si="3"/>
        <v/>
      </c>
      <c r="C256" s="223"/>
      <c r="D256" s="224"/>
      <c r="E256" s="224"/>
      <c r="F256" s="225"/>
      <c r="G256" s="226"/>
      <c r="H256" s="227"/>
      <c r="I256" s="227"/>
      <c r="J256" s="227"/>
      <c r="K256" s="227"/>
      <c r="L256" s="228"/>
    </row>
    <row r="257" spans="1:12">
      <c r="A257" s="213" t="str">
        <f t="shared" ca="1" si="3"/>
        <v/>
      </c>
      <c r="C257" s="223"/>
      <c r="D257" s="224"/>
      <c r="E257" s="224"/>
      <c r="F257" s="225"/>
      <c r="G257" s="226"/>
      <c r="H257" s="227"/>
      <c r="I257" s="227"/>
      <c r="J257" s="227"/>
      <c r="K257" s="227"/>
      <c r="L257" s="228"/>
    </row>
    <row r="258" spans="1:12">
      <c r="A258" s="213" t="str">
        <f t="shared" ca="1" si="3"/>
        <v/>
      </c>
      <c r="C258" s="223"/>
      <c r="D258" s="224"/>
      <c r="E258" s="224"/>
      <c r="F258" s="225"/>
      <c r="G258" s="226"/>
      <c r="H258" s="227"/>
      <c r="I258" s="227"/>
      <c r="J258" s="227"/>
      <c r="K258" s="227"/>
      <c r="L258" s="228"/>
    </row>
    <row r="259" spans="1:12">
      <c r="A259" s="213" t="str">
        <f t="shared" ca="1" si="3"/>
        <v/>
      </c>
      <c r="C259" s="223"/>
      <c r="D259" s="224"/>
      <c r="E259" s="224"/>
      <c r="F259" s="225"/>
      <c r="G259" s="226"/>
      <c r="H259" s="227"/>
      <c r="I259" s="227"/>
      <c r="J259" s="227"/>
      <c r="K259" s="227"/>
      <c r="L259" s="228"/>
    </row>
    <row r="260" spans="1:12">
      <c r="A260" s="213" t="str">
        <f t="shared" ref="A260:A323" ca="1" si="4">IF(INDIRECT(ADDRESS(ROW(A260),3))="","",IF(INDIRECT(ADDRESS(ROW(A260),3))=INDIRECT(ADDRESS(ROW(A260)-1,3)),A259,A259+1))</f>
        <v/>
      </c>
      <c r="C260" s="223"/>
      <c r="D260" s="224"/>
      <c r="E260" s="224"/>
      <c r="F260" s="225"/>
      <c r="G260" s="226"/>
      <c r="H260" s="227"/>
      <c r="I260" s="227"/>
      <c r="J260" s="227"/>
      <c r="K260" s="227"/>
      <c r="L260" s="228"/>
    </row>
    <row r="261" spans="1:12">
      <c r="A261" s="213" t="str">
        <f t="shared" ca="1" si="4"/>
        <v/>
      </c>
      <c r="C261" s="223"/>
      <c r="D261" s="224"/>
      <c r="E261" s="224"/>
      <c r="F261" s="225"/>
      <c r="G261" s="226"/>
      <c r="H261" s="227"/>
      <c r="I261" s="227"/>
      <c r="J261" s="227"/>
      <c r="K261" s="227"/>
      <c r="L261" s="228"/>
    </row>
    <row r="262" spans="1:12">
      <c r="A262" s="213" t="str">
        <f t="shared" ca="1" si="4"/>
        <v/>
      </c>
      <c r="C262" s="223"/>
      <c r="D262" s="224"/>
      <c r="E262" s="224"/>
      <c r="F262" s="225"/>
      <c r="G262" s="226"/>
      <c r="H262" s="227"/>
      <c r="I262" s="227"/>
      <c r="J262" s="227"/>
      <c r="K262" s="227"/>
      <c r="L262" s="228"/>
    </row>
    <row r="263" spans="1:12">
      <c r="A263" s="213" t="str">
        <f t="shared" ca="1" si="4"/>
        <v/>
      </c>
      <c r="C263" s="223"/>
      <c r="D263" s="224"/>
      <c r="E263" s="224"/>
      <c r="F263" s="225"/>
      <c r="G263" s="226"/>
      <c r="H263" s="227"/>
      <c r="I263" s="227"/>
      <c r="J263" s="227"/>
      <c r="K263" s="227"/>
      <c r="L263" s="228"/>
    </row>
    <row r="264" spans="1:12">
      <c r="A264" s="213" t="str">
        <f t="shared" ca="1" si="4"/>
        <v/>
      </c>
      <c r="C264" s="223"/>
      <c r="D264" s="224"/>
      <c r="E264" s="224"/>
      <c r="F264" s="225"/>
      <c r="G264" s="226"/>
      <c r="H264" s="227"/>
      <c r="I264" s="227"/>
      <c r="J264" s="227"/>
      <c r="K264" s="227"/>
      <c r="L264" s="228"/>
    </row>
    <row r="265" spans="1:12">
      <c r="A265" s="213" t="str">
        <f t="shared" ca="1" si="4"/>
        <v/>
      </c>
      <c r="C265" s="223"/>
      <c r="D265" s="224"/>
      <c r="E265" s="224"/>
      <c r="F265" s="225"/>
      <c r="G265" s="226"/>
      <c r="H265" s="227"/>
      <c r="I265" s="227"/>
      <c r="J265" s="227"/>
      <c r="K265" s="227"/>
      <c r="L265" s="228"/>
    </row>
    <row r="266" spans="1:12">
      <c r="A266" s="213" t="str">
        <f t="shared" ca="1" si="4"/>
        <v/>
      </c>
      <c r="C266" s="223"/>
      <c r="D266" s="224"/>
      <c r="E266" s="224"/>
      <c r="F266" s="225"/>
      <c r="G266" s="226"/>
      <c r="H266" s="227"/>
      <c r="I266" s="227"/>
      <c r="J266" s="227"/>
      <c r="K266" s="227"/>
      <c r="L266" s="228"/>
    </row>
    <row r="267" spans="1:12">
      <c r="A267" s="213" t="str">
        <f t="shared" ca="1" si="4"/>
        <v/>
      </c>
      <c r="C267" s="223"/>
      <c r="D267" s="224"/>
      <c r="E267" s="224"/>
      <c r="F267" s="225"/>
      <c r="G267" s="226"/>
      <c r="H267" s="227"/>
      <c r="I267" s="227"/>
      <c r="J267" s="227"/>
      <c r="K267" s="227"/>
      <c r="L267" s="228"/>
    </row>
    <row r="268" spans="1:12">
      <c r="A268" s="213" t="str">
        <f t="shared" ca="1" si="4"/>
        <v/>
      </c>
      <c r="C268" s="223"/>
      <c r="D268" s="224"/>
      <c r="E268" s="224"/>
      <c r="F268" s="225"/>
      <c r="G268" s="226"/>
      <c r="H268" s="227"/>
      <c r="I268" s="227"/>
      <c r="J268" s="227"/>
      <c r="K268" s="227"/>
      <c r="L268" s="228"/>
    </row>
    <row r="269" spans="1:12">
      <c r="A269" s="213" t="str">
        <f t="shared" ca="1" si="4"/>
        <v/>
      </c>
      <c r="C269" s="223"/>
      <c r="D269" s="224"/>
      <c r="E269" s="224"/>
      <c r="F269" s="225"/>
      <c r="G269" s="226"/>
      <c r="H269" s="227"/>
      <c r="I269" s="227"/>
      <c r="J269" s="227"/>
      <c r="K269" s="227"/>
      <c r="L269" s="228"/>
    </row>
    <row r="270" spans="1:12">
      <c r="A270" s="213" t="str">
        <f t="shared" ca="1" si="4"/>
        <v/>
      </c>
      <c r="C270" s="223"/>
      <c r="D270" s="224"/>
      <c r="E270" s="224"/>
      <c r="F270" s="225"/>
      <c r="G270" s="226"/>
      <c r="H270" s="227"/>
      <c r="I270" s="227"/>
      <c r="J270" s="227"/>
      <c r="K270" s="227"/>
      <c r="L270" s="228"/>
    </row>
    <row r="271" spans="1:12">
      <c r="A271" s="213" t="str">
        <f t="shared" ca="1" si="4"/>
        <v/>
      </c>
      <c r="C271" s="223"/>
      <c r="D271" s="224"/>
      <c r="E271" s="224"/>
      <c r="F271" s="225"/>
      <c r="G271" s="226"/>
      <c r="H271" s="227"/>
      <c r="I271" s="227"/>
      <c r="J271" s="227"/>
      <c r="K271" s="227"/>
      <c r="L271" s="228"/>
    </row>
    <row r="272" spans="1:12">
      <c r="A272" s="213" t="str">
        <f t="shared" ca="1" si="4"/>
        <v/>
      </c>
      <c r="C272" s="223"/>
      <c r="D272" s="224"/>
      <c r="E272" s="224"/>
      <c r="F272" s="225"/>
      <c r="G272" s="226"/>
      <c r="H272" s="227"/>
      <c r="I272" s="227"/>
      <c r="J272" s="227"/>
      <c r="K272" s="227"/>
      <c r="L272" s="228"/>
    </row>
    <row r="273" spans="1:12">
      <c r="A273" s="213" t="str">
        <f t="shared" ca="1" si="4"/>
        <v/>
      </c>
      <c r="C273" s="223"/>
      <c r="D273" s="224"/>
      <c r="E273" s="224"/>
      <c r="F273" s="225"/>
      <c r="G273" s="226"/>
      <c r="H273" s="227"/>
      <c r="I273" s="227"/>
      <c r="J273" s="227"/>
      <c r="K273" s="227"/>
      <c r="L273" s="228"/>
    </row>
    <row r="274" spans="1:12">
      <c r="A274" s="213" t="str">
        <f t="shared" ca="1" si="4"/>
        <v/>
      </c>
      <c r="C274" s="223"/>
      <c r="D274" s="224"/>
      <c r="E274" s="224"/>
      <c r="F274" s="225"/>
      <c r="G274" s="226"/>
      <c r="H274" s="227"/>
      <c r="I274" s="227"/>
      <c r="J274" s="227"/>
      <c r="K274" s="227"/>
      <c r="L274" s="228"/>
    </row>
    <row r="275" spans="1:12">
      <c r="A275" s="213" t="str">
        <f t="shared" ca="1" si="4"/>
        <v/>
      </c>
      <c r="C275" s="223"/>
      <c r="D275" s="224"/>
      <c r="E275" s="224"/>
      <c r="F275" s="225"/>
      <c r="G275" s="226"/>
      <c r="H275" s="227"/>
      <c r="I275" s="227"/>
      <c r="J275" s="227"/>
      <c r="K275" s="227"/>
      <c r="L275" s="228"/>
    </row>
    <row r="276" spans="1:12">
      <c r="A276" s="213" t="str">
        <f t="shared" ca="1" si="4"/>
        <v/>
      </c>
      <c r="C276" s="223"/>
      <c r="D276" s="224"/>
      <c r="E276" s="224"/>
      <c r="F276" s="225"/>
      <c r="G276" s="226"/>
      <c r="H276" s="227"/>
      <c r="I276" s="227"/>
      <c r="J276" s="227"/>
      <c r="K276" s="227"/>
      <c r="L276" s="228"/>
    </row>
    <row r="277" spans="1:12">
      <c r="A277" s="213" t="str">
        <f t="shared" ca="1" si="4"/>
        <v/>
      </c>
      <c r="C277" s="223"/>
      <c r="D277" s="224"/>
      <c r="E277" s="224"/>
      <c r="F277" s="225"/>
      <c r="G277" s="226"/>
      <c r="H277" s="227"/>
      <c r="I277" s="227"/>
      <c r="J277" s="227"/>
      <c r="K277" s="227"/>
      <c r="L277" s="228"/>
    </row>
    <row r="278" spans="1:12">
      <c r="A278" s="213" t="str">
        <f t="shared" ca="1" si="4"/>
        <v/>
      </c>
      <c r="C278" s="223"/>
      <c r="D278" s="224"/>
      <c r="E278" s="224"/>
      <c r="F278" s="225"/>
      <c r="G278" s="226"/>
      <c r="H278" s="227"/>
      <c r="I278" s="227"/>
      <c r="J278" s="227"/>
      <c r="K278" s="227"/>
      <c r="L278" s="228"/>
    </row>
    <row r="279" spans="1:12">
      <c r="A279" s="213" t="str">
        <f t="shared" ca="1" si="4"/>
        <v/>
      </c>
      <c r="C279" s="223"/>
      <c r="D279" s="224"/>
      <c r="E279" s="224"/>
      <c r="F279" s="225"/>
      <c r="G279" s="226"/>
      <c r="H279" s="227"/>
      <c r="I279" s="227"/>
      <c r="J279" s="227"/>
      <c r="K279" s="227"/>
      <c r="L279" s="228"/>
    </row>
    <row r="280" spans="1:12">
      <c r="A280" s="213" t="str">
        <f t="shared" ca="1" si="4"/>
        <v/>
      </c>
      <c r="C280" s="223"/>
      <c r="D280" s="224"/>
      <c r="E280" s="224"/>
      <c r="F280" s="225"/>
      <c r="G280" s="226"/>
      <c r="H280" s="227"/>
      <c r="I280" s="227"/>
      <c r="J280" s="227"/>
      <c r="K280" s="227"/>
      <c r="L280" s="228"/>
    </row>
    <row r="281" spans="1:12">
      <c r="A281" s="213" t="str">
        <f t="shared" ca="1" si="4"/>
        <v/>
      </c>
      <c r="C281" s="223"/>
      <c r="D281" s="224"/>
      <c r="E281" s="224"/>
      <c r="F281" s="225"/>
      <c r="G281" s="226"/>
      <c r="H281" s="227"/>
      <c r="I281" s="227"/>
      <c r="J281" s="227"/>
      <c r="K281" s="227"/>
      <c r="L281" s="228"/>
    </row>
    <row r="282" spans="1:12">
      <c r="A282" s="213" t="str">
        <f t="shared" ca="1" si="4"/>
        <v/>
      </c>
      <c r="C282" s="223"/>
      <c r="D282" s="224"/>
      <c r="E282" s="224"/>
      <c r="F282" s="225"/>
      <c r="G282" s="226"/>
      <c r="H282" s="227"/>
      <c r="I282" s="227"/>
      <c r="J282" s="227"/>
      <c r="K282" s="227"/>
      <c r="L282" s="228"/>
    </row>
    <row r="283" spans="1:12">
      <c r="A283" s="213" t="str">
        <f t="shared" ca="1" si="4"/>
        <v/>
      </c>
      <c r="C283" s="223"/>
      <c r="D283" s="224"/>
      <c r="E283" s="224"/>
      <c r="F283" s="225"/>
      <c r="G283" s="226"/>
      <c r="H283" s="227"/>
      <c r="I283" s="227"/>
      <c r="J283" s="227"/>
      <c r="K283" s="227"/>
      <c r="L283" s="228"/>
    </row>
    <row r="284" spans="1:12">
      <c r="A284" s="213" t="str">
        <f t="shared" ca="1" si="4"/>
        <v/>
      </c>
      <c r="C284" s="223"/>
      <c r="D284" s="224"/>
      <c r="E284" s="224"/>
      <c r="F284" s="225"/>
      <c r="G284" s="226"/>
      <c r="H284" s="227"/>
      <c r="I284" s="227"/>
      <c r="J284" s="227"/>
      <c r="K284" s="227"/>
      <c r="L284" s="228"/>
    </row>
    <row r="285" spans="1:12">
      <c r="A285" s="213" t="str">
        <f t="shared" ca="1" si="4"/>
        <v/>
      </c>
      <c r="C285" s="223"/>
      <c r="D285" s="224"/>
      <c r="E285" s="224"/>
      <c r="F285" s="225"/>
      <c r="G285" s="226"/>
      <c r="H285" s="227"/>
      <c r="I285" s="227"/>
      <c r="J285" s="227"/>
      <c r="K285" s="227"/>
      <c r="L285" s="228"/>
    </row>
    <row r="286" spans="1:12">
      <c r="A286" s="213" t="str">
        <f t="shared" ca="1" si="4"/>
        <v/>
      </c>
      <c r="C286" s="223"/>
      <c r="D286" s="224"/>
      <c r="E286" s="224"/>
      <c r="F286" s="225"/>
      <c r="G286" s="226"/>
      <c r="H286" s="227"/>
      <c r="I286" s="227"/>
      <c r="J286" s="227"/>
      <c r="K286" s="227"/>
      <c r="L286" s="228"/>
    </row>
    <row r="287" spans="1:12">
      <c r="A287" s="213" t="str">
        <f t="shared" ca="1" si="4"/>
        <v/>
      </c>
      <c r="C287" s="223"/>
      <c r="D287" s="224"/>
      <c r="E287" s="224"/>
      <c r="F287" s="225"/>
      <c r="G287" s="226"/>
      <c r="H287" s="227"/>
      <c r="I287" s="227"/>
      <c r="J287" s="227"/>
      <c r="K287" s="227"/>
      <c r="L287" s="228"/>
    </row>
    <row r="288" spans="1:12">
      <c r="A288" s="213" t="str">
        <f t="shared" ca="1" si="4"/>
        <v/>
      </c>
      <c r="C288" s="223"/>
      <c r="D288" s="224"/>
      <c r="E288" s="224"/>
      <c r="F288" s="225"/>
      <c r="G288" s="226"/>
      <c r="H288" s="227"/>
      <c r="I288" s="227"/>
      <c r="J288" s="227"/>
      <c r="K288" s="227"/>
      <c r="L288" s="228"/>
    </row>
    <row r="289" spans="1:12">
      <c r="A289" s="213" t="str">
        <f t="shared" ca="1" si="4"/>
        <v/>
      </c>
      <c r="C289" s="223"/>
      <c r="D289" s="224"/>
      <c r="E289" s="224"/>
      <c r="F289" s="225"/>
      <c r="G289" s="226"/>
      <c r="H289" s="227"/>
      <c r="I289" s="227"/>
      <c r="J289" s="227"/>
      <c r="K289" s="227"/>
      <c r="L289" s="228"/>
    </row>
    <row r="290" spans="1:12">
      <c r="A290" s="213" t="str">
        <f t="shared" ca="1" si="4"/>
        <v/>
      </c>
      <c r="C290" s="223"/>
      <c r="D290" s="224"/>
      <c r="E290" s="224"/>
      <c r="F290" s="225"/>
      <c r="G290" s="226"/>
      <c r="H290" s="227"/>
      <c r="I290" s="227"/>
      <c r="J290" s="227"/>
      <c r="K290" s="227"/>
      <c r="L290" s="228"/>
    </row>
    <row r="291" spans="1:12">
      <c r="A291" s="213" t="str">
        <f t="shared" ca="1" si="4"/>
        <v/>
      </c>
      <c r="C291" s="223"/>
      <c r="D291" s="224"/>
      <c r="E291" s="224"/>
      <c r="F291" s="225"/>
      <c r="G291" s="226"/>
      <c r="H291" s="227"/>
      <c r="I291" s="227"/>
      <c r="J291" s="227"/>
      <c r="K291" s="227"/>
      <c r="L291" s="228"/>
    </row>
    <row r="292" spans="1:12">
      <c r="A292" s="213" t="str">
        <f t="shared" ca="1" si="4"/>
        <v/>
      </c>
      <c r="C292" s="223"/>
      <c r="D292" s="224"/>
      <c r="E292" s="224"/>
      <c r="F292" s="225"/>
      <c r="G292" s="226"/>
      <c r="H292" s="227"/>
      <c r="I292" s="227"/>
      <c r="J292" s="227"/>
      <c r="K292" s="227"/>
      <c r="L292" s="228"/>
    </row>
    <row r="293" spans="1:12">
      <c r="A293" s="213" t="str">
        <f t="shared" ca="1" si="4"/>
        <v/>
      </c>
      <c r="C293" s="223"/>
      <c r="D293" s="224"/>
      <c r="E293" s="224"/>
      <c r="F293" s="225"/>
      <c r="G293" s="226"/>
      <c r="H293" s="227"/>
      <c r="I293" s="227"/>
      <c r="J293" s="227"/>
      <c r="K293" s="227"/>
      <c r="L293" s="228"/>
    </row>
    <row r="294" spans="1:12">
      <c r="A294" s="213" t="str">
        <f t="shared" ca="1" si="4"/>
        <v/>
      </c>
      <c r="C294" s="223"/>
      <c r="D294" s="224"/>
      <c r="E294" s="224"/>
      <c r="F294" s="225"/>
      <c r="G294" s="226"/>
      <c r="H294" s="227"/>
      <c r="I294" s="227"/>
      <c r="J294" s="227"/>
      <c r="K294" s="227"/>
      <c r="L294" s="228"/>
    </row>
    <row r="295" spans="1:12">
      <c r="A295" s="213" t="str">
        <f t="shared" ca="1" si="4"/>
        <v/>
      </c>
      <c r="C295" s="223"/>
      <c r="D295" s="224"/>
      <c r="E295" s="224"/>
      <c r="F295" s="225"/>
      <c r="G295" s="226"/>
      <c r="H295" s="227"/>
      <c r="I295" s="227"/>
      <c r="J295" s="227"/>
      <c r="K295" s="227"/>
      <c r="L295" s="228"/>
    </row>
    <row r="296" spans="1:12">
      <c r="A296" s="213" t="str">
        <f t="shared" ca="1" si="4"/>
        <v/>
      </c>
      <c r="C296" s="223"/>
      <c r="D296" s="224"/>
      <c r="E296" s="224"/>
      <c r="F296" s="225"/>
      <c r="G296" s="226"/>
      <c r="H296" s="227"/>
      <c r="I296" s="227"/>
      <c r="J296" s="227"/>
      <c r="K296" s="227"/>
      <c r="L296" s="228"/>
    </row>
    <row r="297" spans="1:12">
      <c r="A297" s="213" t="str">
        <f t="shared" ca="1" si="4"/>
        <v/>
      </c>
      <c r="C297" s="223"/>
      <c r="D297" s="224"/>
      <c r="E297" s="224"/>
      <c r="F297" s="225"/>
      <c r="G297" s="226"/>
      <c r="H297" s="227"/>
      <c r="I297" s="227"/>
      <c r="J297" s="227"/>
      <c r="K297" s="227"/>
      <c r="L297" s="228"/>
    </row>
    <row r="298" spans="1:12">
      <c r="A298" s="213" t="str">
        <f t="shared" ca="1" si="4"/>
        <v/>
      </c>
      <c r="C298" s="223"/>
      <c r="D298" s="224"/>
      <c r="E298" s="224"/>
      <c r="F298" s="225"/>
      <c r="G298" s="226"/>
      <c r="H298" s="227"/>
      <c r="I298" s="227"/>
      <c r="J298" s="227"/>
      <c r="K298" s="227"/>
      <c r="L298" s="228"/>
    </row>
    <row r="299" spans="1:12">
      <c r="A299" s="213" t="str">
        <f t="shared" ca="1" si="4"/>
        <v/>
      </c>
      <c r="C299" s="223"/>
      <c r="D299" s="224"/>
      <c r="E299" s="224"/>
      <c r="F299" s="225"/>
      <c r="G299" s="226"/>
      <c r="H299" s="227"/>
      <c r="I299" s="227"/>
      <c r="J299" s="227"/>
      <c r="K299" s="227"/>
      <c r="L299" s="228"/>
    </row>
    <row r="300" spans="1:12">
      <c r="A300" s="213" t="str">
        <f t="shared" ca="1" si="4"/>
        <v/>
      </c>
      <c r="C300" s="223"/>
      <c r="D300" s="224"/>
      <c r="E300" s="224"/>
      <c r="F300" s="225"/>
      <c r="G300" s="226"/>
      <c r="H300" s="227"/>
      <c r="I300" s="227"/>
      <c r="J300" s="227"/>
      <c r="K300" s="227"/>
      <c r="L300" s="228"/>
    </row>
    <row r="301" spans="1:12">
      <c r="A301" s="213" t="str">
        <f t="shared" ca="1" si="4"/>
        <v/>
      </c>
      <c r="C301" s="223"/>
      <c r="D301" s="224"/>
      <c r="E301" s="224"/>
      <c r="F301" s="225"/>
      <c r="G301" s="226"/>
      <c r="H301" s="227"/>
      <c r="I301" s="227"/>
      <c r="J301" s="227"/>
      <c r="K301" s="227"/>
      <c r="L301" s="228"/>
    </row>
    <row r="302" spans="1:12">
      <c r="A302" s="213" t="str">
        <f t="shared" ca="1" si="4"/>
        <v/>
      </c>
      <c r="C302" s="223"/>
      <c r="D302" s="224"/>
      <c r="E302" s="224"/>
      <c r="F302" s="225"/>
      <c r="G302" s="226"/>
      <c r="H302" s="227"/>
      <c r="I302" s="227"/>
      <c r="J302" s="227"/>
      <c r="K302" s="227"/>
      <c r="L302" s="228"/>
    </row>
    <row r="303" spans="1:12">
      <c r="A303" s="213" t="str">
        <f t="shared" ca="1" si="4"/>
        <v/>
      </c>
      <c r="C303" s="223"/>
      <c r="D303" s="224"/>
      <c r="E303" s="224"/>
      <c r="F303" s="225"/>
      <c r="G303" s="226"/>
      <c r="H303" s="227"/>
      <c r="I303" s="227"/>
      <c r="J303" s="227"/>
      <c r="K303" s="227"/>
      <c r="L303" s="228"/>
    </row>
    <row r="304" spans="1:12">
      <c r="A304" s="213" t="str">
        <f t="shared" ca="1" si="4"/>
        <v/>
      </c>
      <c r="C304" s="223"/>
      <c r="D304" s="224"/>
      <c r="E304" s="224"/>
      <c r="F304" s="225"/>
      <c r="G304" s="226"/>
      <c r="H304" s="227"/>
      <c r="I304" s="227"/>
      <c r="J304" s="227"/>
      <c r="K304" s="227"/>
      <c r="L304" s="228"/>
    </row>
    <row r="305" spans="1:12">
      <c r="A305" s="213" t="str">
        <f t="shared" ca="1" si="4"/>
        <v/>
      </c>
      <c r="C305" s="223"/>
      <c r="D305" s="224"/>
      <c r="E305" s="224"/>
      <c r="F305" s="225"/>
      <c r="G305" s="226"/>
      <c r="H305" s="227"/>
      <c r="I305" s="227"/>
      <c r="J305" s="227"/>
      <c r="K305" s="227"/>
      <c r="L305" s="228"/>
    </row>
    <row r="306" spans="1:12">
      <c r="A306" s="213" t="str">
        <f t="shared" ca="1" si="4"/>
        <v/>
      </c>
      <c r="C306" s="223"/>
      <c r="D306" s="224"/>
      <c r="E306" s="224"/>
      <c r="F306" s="225"/>
      <c r="G306" s="226"/>
      <c r="H306" s="227"/>
      <c r="I306" s="227"/>
      <c r="J306" s="227"/>
      <c r="K306" s="227"/>
      <c r="L306" s="228"/>
    </row>
    <row r="307" spans="1:12">
      <c r="A307" s="213" t="str">
        <f t="shared" ca="1" si="4"/>
        <v/>
      </c>
      <c r="C307" s="223"/>
      <c r="D307" s="224"/>
      <c r="E307" s="224"/>
      <c r="F307" s="225"/>
      <c r="G307" s="226"/>
      <c r="H307" s="227"/>
      <c r="I307" s="227"/>
      <c r="J307" s="227"/>
      <c r="K307" s="227"/>
      <c r="L307" s="228"/>
    </row>
    <row r="308" spans="1:12">
      <c r="A308" s="213" t="str">
        <f t="shared" ca="1" si="4"/>
        <v/>
      </c>
      <c r="C308" s="223"/>
      <c r="D308" s="224"/>
      <c r="E308" s="224"/>
      <c r="F308" s="225"/>
      <c r="G308" s="226"/>
      <c r="H308" s="227"/>
      <c r="I308" s="227"/>
      <c r="J308" s="227"/>
      <c r="K308" s="227"/>
      <c r="L308" s="228"/>
    </row>
    <row r="309" spans="1:12">
      <c r="A309" s="213" t="str">
        <f t="shared" ca="1" si="4"/>
        <v/>
      </c>
      <c r="C309" s="223"/>
      <c r="D309" s="224"/>
      <c r="E309" s="224"/>
      <c r="F309" s="225"/>
      <c r="G309" s="226"/>
      <c r="H309" s="227"/>
      <c r="I309" s="227"/>
      <c r="J309" s="227"/>
      <c r="K309" s="227"/>
      <c r="L309" s="228"/>
    </row>
    <row r="310" spans="1:12">
      <c r="A310" s="213" t="str">
        <f t="shared" ca="1" si="4"/>
        <v/>
      </c>
      <c r="C310" s="223"/>
      <c r="D310" s="224"/>
      <c r="E310" s="224"/>
      <c r="F310" s="225"/>
      <c r="G310" s="226"/>
      <c r="H310" s="227"/>
      <c r="I310" s="227"/>
      <c r="J310" s="227"/>
      <c r="K310" s="227"/>
      <c r="L310" s="228"/>
    </row>
    <row r="311" spans="1:12">
      <c r="A311" s="213" t="str">
        <f t="shared" ca="1" si="4"/>
        <v/>
      </c>
      <c r="C311" s="223"/>
      <c r="D311" s="224"/>
      <c r="E311" s="224"/>
      <c r="F311" s="225"/>
      <c r="G311" s="226"/>
      <c r="H311" s="227"/>
      <c r="I311" s="227"/>
      <c r="J311" s="227"/>
      <c r="K311" s="227"/>
      <c r="L311" s="228"/>
    </row>
    <row r="312" spans="1:12">
      <c r="A312" s="213" t="str">
        <f t="shared" ca="1" si="4"/>
        <v/>
      </c>
      <c r="C312" s="223"/>
      <c r="D312" s="224"/>
      <c r="E312" s="224"/>
      <c r="F312" s="225"/>
      <c r="G312" s="226"/>
      <c r="H312" s="227"/>
      <c r="I312" s="227"/>
      <c r="J312" s="227"/>
      <c r="K312" s="227"/>
      <c r="L312" s="228"/>
    </row>
    <row r="313" spans="1:12">
      <c r="A313" s="213" t="str">
        <f t="shared" ca="1" si="4"/>
        <v/>
      </c>
      <c r="C313" s="223"/>
      <c r="D313" s="224"/>
      <c r="E313" s="224"/>
      <c r="F313" s="225"/>
      <c r="G313" s="226"/>
      <c r="H313" s="227"/>
      <c r="I313" s="227"/>
      <c r="J313" s="227"/>
      <c r="K313" s="227"/>
      <c r="L313" s="228"/>
    </row>
    <row r="314" spans="1:12">
      <c r="A314" s="213" t="str">
        <f t="shared" ca="1" si="4"/>
        <v/>
      </c>
      <c r="C314" s="223"/>
      <c r="D314" s="224"/>
      <c r="E314" s="224"/>
      <c r="F314" s="225"/>
      <c r="G314" s="226"/>
      <c r="H314" s="227"/>
      <c r="I314" s="227"/>
      <c r="J314" s="227"/>
      <c r="K314" s="227"/>
      <c r="L314" s="228"/>
    </row>
    <row r="315" spans="1:12">
      <c r="A315" s="213" t="str">
        <f t="shared" ca="1" si="4"/>
        <v/>
      </c>
      <c r="C315" s="223"/>
      <c r="D315" s="224"/>
      <c r="E315" s="224"/>
      <c r="F315" s="225"/>
      <c r="G315" s="226"/>
      <c r="H315" s="227"/>
      <c r="I315" s="227"/>
      <c r="J315" s="227"/>
      <c r="K315" s="227"/>
      <c r="L315" s="228"/>
    </row>
    <row r="316" spans="1:12">
      <c r="A316" s="213" t="str">
        <f t="shared" ca="1" si="4"/>
        <v/>
      </c>
      <c r="C316" s="223"/>
      <c r="D316" s="224"/>
      <c r="E316" s="224"/>
      <c r="F316" s="225"/>
      <c r="G316" s="226"/>
      <c r="H316" s="227"/>
      <c r="I316" s="227"/>
      <c r="J316" s="227"/>
      <c r="K316" s="227"/>
      <c r="L316" s="228"/>
    </row>
    <row r="317" spans="1:12">
      <c r="A317" s="213" t="str">
        <f t="shared" ca="1" si="4"/>
        <v/>
      </c>
      <c r="C317" s="223"/>
      <c r="D317" s="224"/>
      <c r="E317" s="224"/>
      <c r="F317" s="225"/>
      <c r="G317" s="226"/>
      <c r="H317" s="227"/>
      <c r="I317" s="227"/>
      <c r="J317" s="227"/>
      <c r="K317" s="227"/>
      <c r="L317" s="228"/>
    </row>
    <row r="318" spans="1:12">
      <c r="A318" s="213" t="str">
        <f t="shared" ca="1" si="4"/>
        <v/>
      </c>
      <c r="C318" s="223"/>
      <c r="D318" s="224"/>
      <c r="E318" s="224"/>
      <c r="F318" s="225"/>
      <c r="G318" s="226"/>
      <c r="H318" s="227"/>
      <c r="I318" s="227"/>
      <c r="J318" s="227"/>
      <c r="K318" s="227"/>
      <c r="L318" s="228"/>
    </row>
    <row r="319" spans="1:12">
      <c r="A319" s="213" t="str">
        <f t="shared" ca="1" si="4"/>
        <v/>
      </c>
      <c r="C319" s="223"/>
      <c r="D319" s="224"/>
      <c r="E319" s="224"/>
      <c r="F319" s="225"/>
      <c r="G319" s="226"/>
      <c r="H319" s="227"/>
      <c r="I319" s="227"/>
      <c r="J319" s="227"/>
      <c r="K319" s="227"/>
      <c r="L319" s="228"/>
    </row>
    <row r="320" spans="1:12">
      <c r="A320" s="213" t="str">
        <f t="shared" ca="1" si="4"/>
        <v/>
      </c>
      <c r="C320" s="223"/>
      <c r="D320" s="224"/>
      <c r="E320" s="224"/>
      <c r="F320" s="225"/>
      <c r="G320" s="226"/>
      <c r="H320" s="227"/>
      <c r="I320" s="227"/>
      <c r="J320" s="227"/>
      <c r="K320" s="227"/>
      <c r="L320" s="228"/>
    </row>
    <row r="321" spans="1:12">
      <c r="A321" s="213" t="str">
        <f t="shared" ca="1" si="4"/>
        <v/>
      </c>
      <c r="C321" s="223"/>
      <c r="D321" s="224"/>
      <c r="E321" s="224"/>
      <c r="F321" s="225"/>
      <c r="G321" s="226"/>
      <c r="H321" s="227"/>
      <c r="I321" s="227"/>
      <c r="J321" s="227"/>
      <c r="K321" s="227"/>
      <c r="L321" s="228"/>
    </row>
    <row r="322" spans="1:12">
      <c r="A322" s="213" t="str">
        <f t="shared" ca="1" si="4"/>
        <v/>
      </c>
      <c r="C322" s="223"/>
      <c r="D322" s="224"/>
      <c r="E322" s="224"/>
      <c r="F322" s="225"/>
      <c r="G322" s="226"/>
      <c r="H322" s="227"/>
      <c r="I322" s="227"/>
      <c r="J322" s="227"/>
      <c r="K322" s="227"/>
      <c r="L322" s="228"/>
    </row>
    <row r="323" spans="1:12">
      <c r="A323" s="213" t="str">
        <f t="shared" ca="1" si="4"/>
        <v/>
      </c>
      <c r="C323" s="223"/>
      <c r="D323" s="224"/>
      <c r="E323" s="224"/>
      <c r="F323" s="225"/>
      <c r="G323" s="226"/>
      <c r="H323" s="227"/>
      <c r="I323" s="227"/>
      <c r="J323" s="227"/>
      <c r="K323" s="227"/>
      <c r="L323" s="228"/>
    </row>
    <row r="324" spans="1:12">
      <c r="A324" s="213" t="str">
        <f t="shared" ref="A324:A387" ca="1" si="5">IF(INDIRECT(ADDRESS(ROW(A324),3))="","",IF(INDIRECT(ADDRESS(ROW(A324),3))=INDIRECT(ADDRESS(ROW(A324)-1,3)),A323,A323+1))</f>
        <v/>
      </c>
      <c r="C324" s="223"/>
      <c r="D324" s="224"/>
      <c r="E324" s="224"/>
      <c r="F324" s="225"/>
      <c r="G324" s="226"/>
      <c r="H324" s="227"/>
      <c r="I324" s="227"/>
      <c r="J324" s="227"/>
      <c r="K324" s="227"/>
      <c r="L324" s="228"/>
    </row>
    <row r="325" spans="1:12">
      <c r="A325" s="213" t="str">
        <f t="shared" ca="1" si="5"/>
        <v/>
      </c>
      <c r="C325" s="223"/>
      <c r="D325" s="224"/>
      <c r="E325" s="224"/>
      <c r="F325" s="225"/>
      <c r="G325" s="226"/>
      <c r="H325" s="227"/>
      <c r="I325" s="227"/>
      <c r="J325" s="227"/>
      <c r="K325" s="227"/>
      <c r="L325" s="228"/>
    </row>
    <row r="326" spans="1:12">
      <c r="A326" s="213" t="str">
        <f t="shared" ca="1" si="5"/>
        <v/>
      </c>
      <c r="C326" s="223"/>
      <c r="D326" s="224"/>
      <c r="E326" s="224"/>
      <c r="F326" s="225"/>
      <c r="G326" s="226"/>
      <c r="H326" s="227"/>
      <c r="I326" s="227"/>
      <c r="J326" s="227"/>
      <c r="K326" s="227"/>
      <c r="L326" s="228"/>
    </row>
    <row r="327" spans="1:12">
      <c r="A327" s="213" t="str">
        <f t="shared" ca="1" si="5"/>
        <v/>
      </c>
      <c r="C327" s="223"/>
      <c r="D327" s="224"/>
      <c r="E327" s="224"/>
      <c r="F327" s="225"/>
      <c r="G327" s="226"/>
      <c r="H327" s="227"/>
      <c r="I327" s="227"/>
      <c r="J327" s="227"/>
      <c r="K327" s="227"/>
      <c r="L327" s="228"/>
    </row>
    <row r="328" spans="1:12">
      <c r="A328" s="213" t="str">
        <f t="shared" ca="1" si="5"/>
        <v/>
      </c>
      <c r="C328" s="223"/>
      <c r="D328" s="224"/>
      <c r="E328" s="224"/>
      <c r="F328" s="225"/>
      <c r="G328" s="226"/>
      <c r="H328" s="227"/>
      <c r="I328" s="227"/>
      <c r="J328" s="227"/>
      <c r="K328" s="227"/>
      <c r="L328" s="228"/>
    </row>
    <row r="329" spans="1:12">
      <c r="A329" s="213" t="str">
        <f t="shared" ca="1" si="5"/>
        <v/>
      </c>
      <c r="C329" s="223"/>
      <c r="D329" s="224"/>
      <c r="E329" s="224"/>
      <c r="F329" s="225"/>
      <c r="G329" s="226"/>
      <c r="H329" s="227"/>
      <c r="I329" s="227"/>
      <c r="J329" s="227"/>
      <c r="K329" s="227"/>
      <c r="L329" s="228"/>
    </row>
    <row r="330" spans="1:12">
      <c r="A330" s="213" t="str">
        <f t="shared" ca="1" si="5"/>
        <v/>
      </c>
      <c r="C330" s="223"/>
      <c r="D330" s="224"/>
      <c r="E330" s="224"/>
      <c r="F330" s="225"/>
      <c r="G330" s="226"/>
      <c r="H330" s="227"/>
      <c r="I330" s="227"/>
      <c r="J330" s="227"/>
      <c r="K330" s="227"/>
      <c r="L330" s="228"/>
    </row>
    <row r="331" spans="1:12">
      <c r="A331" s="213" t="str">
        <f t="shared" ca="1" si="5"/>
        <v/>
      </c>
      <c r="C331" s="223"/>
      <c r="D331" s="224"/>
      <c r="E331" s="224"/>
      <c r="F331" s="225"/>
      <c r="G331" s="226"/>
      <c r="H331" s="227"/>
      <c r="I331" s="227"/>
      <c r="J331" s="227"/>
      <c r="K331" s="227"/>
      <c r="L331" s="228"/>
    </row>
    <row r="332" spans="1:12">
      <c r="A332" s="213" t="str">
        <f t="shared" ca="1" si="5"/>
        <v/>
      </c>
      <c r="C332" s="223"/>
      <c r="D332" s="224"/>
      <c r="E332" s="224"/>
      <c r="F332" s="225"/>
      <c r="G332" s="226"/>
      <c r="H332" s="227"/>
      <c r="I332" s="227"/>
      <c r="J332" s="227"/>
      <c r="K332" s="227"/>
      <c r="L332" s="228"/>
    </row>
    <row r="333" spans="1:12">
      <c r="A333" s="213" t="str">
        <f t="shared" ca="1" si="5"/>
        <v/>
      </c>
      <c r="C333" s="223"/>
      <c r="D333" s="224"/>
      <c r="E333" s="224"/>
      <c r="F333" s="225"/>
      <c r="G333" s="226"/>
      <c r="H333" s="227"/>
      <c r="I333" s="227"/>
      <c r="J333" s="227"/>
      <c r="K333" s="227"/>
      <c r="L333" s="228"/>
    </row>
    <row r="334" spans="1:12">
      <c r="A334" s="213" t="str">
        <f t="shared" ca="1" si="5"/>
        <v/>
      </c>
      <c r="C334" s="223"/>
      <c r="D334" s="224"/>
      <c r="E334" s="224"/>
      <c r="F334" s="225"/>
      <c r="G334" s="226"/>
      <c r="H334" s="227"/>
      <c r="I334" s="227"/>
      <c r="J334" s="227"/>
      <c r="K334" s="227"/>
      <c r="L334" s="228"/>
    </row>
    <row r="335" spans="1:12">
      <c r="A335" s="213" t="str">
        <f t="shared" ca="1" si="5"/>
        <v/>
      </c>
      <c r="C335" s="223"/>
      <c r="D335" s="224"/>
      <c r="E335" s="224"/>
      <c r="F335" s="225"/>
      <c r="G335" s="226"/>
      <c r="H335" s="227"/>
      <c r="I335" s="227"/>
      <c r="J335" s="227"/>
      <c r="K335" s="227"/>
      <c r="L335" s="228"/>
    </row>
    <row r="336" spans="1:12">
      <c r="A336" s="213" t="str">
        <f t="shared" ca="1" si="5"/>
        <v/>
      </c>
      <c r="C336" s="223"/>
      <c r="D336" s="224"/>
      <c r="E336" s="224"/>
      <c r="F336" s="225"/>
      <c r="G336" s="226"/>
      <c r="H336" s="227"/>
      <c r="I336" s="227"/>
      <c r="J336" s="227"/>
      <c r="K336" s="227"/>
      <c r="L336" s="228"/>
    </row>
    <row r="337" spans="1:12">
      <c r="A337" s="213" t="str">
        <f t="shared" ca="1" si="5"/>
        <v/>
      </c>
      <c r="C337" s="223"/>
      <c r="D337" s="224"/>
      <c r="E337" s="224"/>
      <c r="F337" s="225"/>
      <c r="G337" s="226"/>
      <c r="H337" s="227"/>
      <c r="I337" s="227"/>
      <c r="J337" s="227"/>
      <c r="K337" s="227"/>
      <c r="L337" s="228"/>
    </row>
    <row r="338" spans="1:12">
      <c r="A338" s="213" t="str">
        <f t="shared" ca="1" si="5"/>
        <v/>
      </c>
      <c r="C338" s="223"/>
      <c r="D338" s="224"/>
      <c r="E338" s="224"/>
      <c r="F338" s="225"/>
      <c r="G338" s="226"/>
      <c r="H338" s="227"/>
      <c r="I338" s="227"/>
      <c r="J338" s="227"/>
      <c r="K338" s="227"/>
      <c r="L338" s="228"/>
    </row>
    <row r="339" spans="1:12">
      <c r="A339" s="213" t="str">
        <f t="shared" ca="1" si="5"/>
        <v/>
      </c>
      <c r="C339" s="223"/>
      <c r="D339" s="224"/>
      <c r="E339" s="224"/>
      <c r="F339" s="225"/>
      <c r="G339" s="226"/>
      <c r="H339" s="227"/>
      <c r="I339" s="227"/>
      <c r="J339" s="227"/>
      <c r="K339" s="227"/>
      <c r="L339" s="228"/>
    </row>
    <row r="340" spans="1:12">
      <c r="A340" s="213" t="str">
        <f t="shared" ca="1" si="5"/>
        <v/>
      </c>
      <c r="C340" s="223"/>
      <c r="D340" s="224"/>
      <c r="E340" s="224"/>
      <c r="F340" s="225"/>
      <c r="G340" s="226"/>
      <c r="H340" s="227"/>
      <c r="I340" s="227"/>
      <c r="J340" s="227"/>
      <c r="K340" s="227"/>
      <c r="L340" s="228"/>
    </row>
    <row r="341" spans="1:12">
      <c r="A341" s="213" t="str">
        <f t="shared" ca="1" si="5"/>
        <v/>
      </c>
      <c r="C341" s="223"/>
      <c r="D341" s="224"/>
      <c r="E341" s="224"/>
      <c r="F341" s="225"/>
      <c r="G341" s="226"/>
      <c r="H341" s="227"/>
      <c r="I341" s="227"/>
      <c r="J341" s="227"/>
      <c r="K341" s="227"/>
      <c r="L341" s="228"/>
    </row>
    <row r="342" spans="1:12">
      <c r="A342" s="213" t="str">
        <f t="shared" ca="1" si="5"/>
        <v/>
      </c>
      <c r="C342" s="223"/>
      <c r="D342" s="224"/>
      <c r="E342" s="224"/>
      <c r="F342" s="225"/>
      <c r="G342" s="226"/>
      <c r="H342" s="227"/>
      <c r="I342" s="227"/>
      <c r="J342" s="227"/>
      <c r="K342" s="227"/>
      <c r="L342" s="228"/>
    </row>
    <row r="343" spans="1:12">
      <c r="A343" s="213" t="str">
        <f t="shared" ca="1" si="5"/>
        <v/>
      </c>
      <c r="C343" s="223"/>
      <c r="D343" s="224"/>
      <c r="E343" s="224"/>
      <c r="F343" s="225"/>
      <c r="G343" s="226"/>
      <c r="H343" s="227"/>
      <c r="I343" s="227"/>
      <c r="J343" s="227"/>
      <c r="K343" s="227"/>
      <c r="L343" s="228"/>
    </row>
    <row r="344" spans="1:12">
      <c r="A344" s="213" t="str">
        <f t="shared" ca="1" si="5"/>
        <v/>
      </c>
      <c r="C344" s="223"/>
      <c r="D344" s="224"/>
      <c r="E344" s="224"/>
      <c r="F344" s="225"/>
      <c r="G344" s="226"/>
      <c r="H344" s="227"/>
      <c r="I344" s="227"/>
      <c r="J344" s="227"/>
      <c r="K344" s="227"/>
      <c r="L344" s="228"/>
    </row>
    <row r="345" spans="1:12">
      <c r="A345" s="213" t="str">
        <f t="shared" ca="1" si="5"/>
        <v/>
      </c>
      <c r="C345" s="223"/>
      <c r="D345" s="224"/>
      <c r="E345" s="224"/>
      <c r="F345" s="225"/>
      <c r="G345" s="226"/>
      <c r="H345" s="227"/>
      <c r="I345" s="227"/>
      <c r="J345" s="227"/>
      <c r="K345" s="227"/>
      <c r="L345" s="228"/>
    </row>
    <row r="346" spans="1:12">
      <c r="A346" s="213" t="str">
        <f t="shared" ca="1" si="5"/>
        <v/>
      </c>
      <c r="C346" s="223"/>
      <c r="D346" s="224"/>
      <c r="E346" s="224"/>
      <c r="F346" s="225"/>
      <c r="G346" s="226"/>
      <c r="H346" s="227"/>
      <c r="I346" s="227"/>
      <c r="J346" s="227"/>
      <c r="K346" s="227"/>
      <c r="L346" s="228"/>
    </row>
    <row r="347" spans="1:12">
      <c r="A347" s="213" t="str">
        <f t="shared" ca="1" si="5"/>
        <v/>
      </c>
      <c r="C347" s="223"/>
      <c r="D347" s="224"/>
      <c r="E347" s="224"/>
      <c r="F347" s="225"/>
      <c r="G347" s="226"/>
      <c r="H347" s="227"/>
      <c r="I347" s="227"/>
      <c r="J347" s="227"/>
      <c r="K347" s="227"/>
      <c r="L347" s="228"/>
    </row>
    <row r="348" spans="1:12">
      <c r="A348" s="213" t="str">
        <f t="shared" ca="1" si="5"/>
        <v/>
      </c>
      <c r="C348" s="223"/>
      <c r="D348" s="224"/>
      <c r="E348" s="224"/>
      <c r="F348" s="225"/>
      <c r="G348" s="226"/>
      <c r="H348" s="227"/>
      <c r="I348" s="227"/>
      <c r="J348" s="227"/>
      <c r="K348" s="227"/>
      <c r="L348" s="228"/>
    </row>
    <row r="349" spans="1:12">
      <c r="A349" s="213" t="str">
        <f t="shared" ca="1" si="5"/>
        <v/>
      </c>
      <c r="C349" s="223"/>
      <c r="D349" s="224"/>
      <c r="E349" s="224"/>
      <c r="F349" s="225"/>
      <c r="G349" s="226"/>
      <c r="H349" s="227"/>
      <c r="I349" s="227"/>
      <c r="J349" s="227"/>
      <c r="K349" s="227"/>
      <c r="L349" s="228"/>
    </row>
    <row r="350" spans="1:12">
      <c r="A350" s="213" t="str">
        <f t="shared" ca="1" si="5"/>
        <v/>
      </c>
      <c r="C350" s="223"/>
      <c r="D350" s="224"/>
      <c r="E350" s="224"/>
      <c r="F350" s="225"/>
      <c r="G350" s="226"/>
      <c r="H350" s="227"/>
      <c r="I350" s="227"/>
      <c r="J350" s="227"/>
      <c r="K350" s="227"/>
      <c r="L350" s="228"/>
    </row>
    <row r="351" spans="1:12">
      <c r="A351" s="213" t="str">
        <f t="shared" ca="1" si="5"/>
        <v/>
      </c>
      <c r="C351" s="223"/>
      <c r="D351" s="224"/>
      <c r="E351" s="224"/>
      <c r="F351" s="225"/>
      <c r="G351" s="226"/>
      <c r="H351" s="227"/>
      <c r="I351" s="227"/>
      <c r="J351" s="227"/>
      <c r="K351" s="227"/>
      <c r="L351" s="228"/>
    </row>
    <row r="352" spans="1:12">
      <c r="A352" s="213" t="str">
        <f t="shared" ca="1" si="5"/>
        <v/>
      </c>
      <c r="C352" s="223"/>
      <c r="D352" s="224"/>
      <c r="E352" s="224"/>
      <c r="F352" s="225"/>
      <c r="G352" s="226"/>
      <c r="H352" s="227"/>
      <c r="I352" s="227"/>
      <c r="J352" s="227"/>
      <c r="K352" s="227"/>
      <c r="L352" s="228"/>
    </row>
    <row r="353" spans="1:12">
      <c r="A353" s="213" t="str">
        <f t="shared" ca="1" si="5"/>
        <v/>
      </c>
      <c r="C353" s="223"/>
      <c r="D353" s="224"/>
      <c r="E353" s="224"/>
      <c r="F353" s="225"/>
      <c r="G353" s="226"/>
      <c r="H353" s="227"/>
      <c r="I353" s="227"/>
      <c r="J353" s="227"/>
      <c r="K353" s="227"/>
      <c r="L353" s="228"/>
    </row>
    <row r="354" spans="1:12">
      <c r="A354" s="213" t="str">
        <f t="shared" ca="1" si="5"/>
        <v/>
      </c>
      <c r="C354" s="223"/>
      <c r="D354" s="224"/>
      <c r="E354" s="224"/>
      <c r="F354" s="225"/>
      <c r="G354" s="226"/>
      <c r="H354" s="227"/>
      <c r="I354" s="227"/>
      <c r="J354" s="227"/>
      <c r="K354" s="227"/>
      <c r="L354" s="228"/>
    </row>
    <row r="355" spans="1:12">
      <c r="A355" s="213" t="str">
        <f t="shared" ca="1" si="5"/>
        <v/>
      </c>
      <c r="C355" s="223"/>
      <c r="D355" s="224"/>
      <c r="E355" s="224"/>
      <c r="F355" s="225"/>
      <c r="G355" s="226"/>
      <c r="H355" s="227"/>
      <c r="I355" s="227"/>
      <c r="J355" s="227"/>
      <c r="K355" s="227"/>
      <c r="L355" s="228"/>
    </row>
    <row r="356" spans="1:12">
      <c r="A356" s="213" t="str">
        <f t="shared" ca="1" si="5"/>
        <v/>
      </c>
      <c r="C356" s="223"/>
      <c r="D356" s="224"/>
      <c r="E356" s="224"/>
      <c r="F356" s="225"/>
      <c r="G356" s="226"/>
      <c r="H356" s="227"/>
      <c r="I356" s="227"/>
      <c r="J356" s="227"/>
      <c r="K356" s="227"/>
      <c r="L356" s="228"/>
    </row>
    <row r="357" spans="1:12">
      <c r="A357" s="213" t="str">
        <f t="shared" ca="1" si="5"/>
        <v/>
      </c>
      <c r="C357" s="223"/>
      <c r="D357" s="224"/>
      <c r="E357" s="224"/>
      <c r="F357" s="225"/>
      <c r="G357" s="226"/>
      <c r="H357" s="227"/>
      <c r="I357" s="227"/>
      <c r="J357" s="227"/>
      <c r="K357" s="227"/>
      <c r="L357" s="228"/>
    </row>
    <row r="358" spans="1:12">
      <c r="A358" s="213" t="str">
        <f t="shared" ca="1" si="5"/>
        <v/>
      </c>
      <c r="C358" s="223"/>
      <c r="D358" s="224"/>
      <c r="E358" s="224"/>
      <c r="F358" s="225"/>
      <c r="G358" s="226"/>
      <c r="H358" s="227"/>
      <c r="I358" s="227"/>
      <c r="J358" s="227"/>
      <c r="K358" s="227"/>
      <c r="L358" s="228"/>
    </row>
    <row r="359" spans="1:12">
      <c r="A359" s="213" t="str">
        <f t="shared" ca="1" si="5"/>
        <v/>
      </c>
      <c r="C359" s="223"/>
      <c r="D359" s="224"/>
      <c r="E359" s="224"/>
      <c r="F359" s="225"/>
      <c r="G359" s="226"/>
      <c r="H359" s="227"/>
      <c r="I359" s="227"/>
      <c r="J359" s="227"/>
      <c r="K359" s="227"/>
      <c r="L359" s="228"/>
    </row>
    <row r="360" spans="1:12">
      <c r="A360" s="213" t="str">
        <f t="shared" ca="1" si="5"/>
        <v/>
      </c>
      <c r="C360" s="223"/>
      <c r="D360" s="224"/>
      <c r="E360" s="224"/>
      <c r="F360" s="225"/>
      <c r="G360" s="226"/>
      <c r="H360" s="227"/>
      <c r="I360" s="227"/>
      <c r="J360" s="227"/>
      <c r="K360" s="227"/>
      <c r="L360" s="228"/>
    </row>
    <row r="361" spans="1:12">
      <c r="A361" s="213" t="str">
        <f t="shared" ca="1" si="5"/>
        <v/>
      </c>
      <c r="C361" s="223"/>
      <c r="D361" s="224"/>
      <c r="E361" s="224"/>
      <c r="F361" s="225"/>
      <c r="G361" s="226"/>
      <c r="H361" s="227"/>
      <c r="I361" s="227"/>
      <c r="J361" s="227"/>
      <c r="K361" s="227"/>
      <c r="L361" s="228"/>
    </row>
    <row r="362" spans="1:12">
      <c r="A362" s="213" t="str">
        <f t="shared" ca="1" si="5"/>
        <v/>
      </c>
      <c r="C362" s="223"/>
      <c r="D362" s="224"/>
      <c r="E362" s="224"/>
      <c r="F362" s="225"/>
      <c r="G362" s="226"/>
      <c r="H362" s="227"/>
      <c r="I362" s="227"/>
      <c r="J362" s="227"/>
      <c r="K362" s="227"/>
      <c r="L362" s="228"/>
    </row>
    <row r="363" spans="1:12">
      <c r="A363" s="213" t="str">
        <f t="shared" ca="1" si="5"/>
        <v/>
      </c>
      <c r="C363" s="223"/>
      <c r="D363" s="224"/>
      <c r="E363" s="224"/>
      <c r="F363" s="225"/>
      <c r="G363" s="226"/>
      <c r="H363" s="227"/>
      <c r="I363" s="227"/>
      <c r="J363" s="227"/>
      <c r="K363" s="227"/>
      <c r="L363" s="228"/>
    </row>
    <row r="364" spans="1:12">
      <c r="A364" s="213" t="str">
        <f t="shared" ca="1" si="5"/>
        <v/>
      </c>
      <c r="C364" s="223"/>
      <c r="D364" s="224"/>
      <c r="E364" s="224"/>
      <c r="F364" s="225"/>
      <c r="G364" s="226"/>
      <c r="H364" s="227"/>
      <c r="I364" s="227"/>
      <c r="J364" s="227"/>
      <c r="K364" s="227"/>
      <c r="L364" s="228"/>
    </row>
    <row r="365" spans="1:12">
      <c r="A365" s="213" t="str">
        <f t="shared" ca="1" si="5"/>
        <v/>
      </c>
      <c r="C365" s="223"/>
      <c r="D365" s="224"/>
      <c r="E365" s="224"/>
      <c r="F365" s="225"/>
      <c r="G365" s="226"/>
      <c r="H365" s="227"/>
      <c r="I365" s="227"/>
      <c r="J365" s="227"/>
      <c r="K365" s="227"/>
      <c r="L365" s="228"/>
    </row>
    <row r="366" spans="1:12">
      <c r="A366" s="213" t="str">
        <f t="shared" ca="1" si="5"/>
        <v/>
      </c>
      <c r="C366" s="223"/>
      <c r="D366" s="224"/>
      <c r="E366" s="224"/>
      <c r="F366" s="225"/>
      <c r="G366" s="226"/>
      <c r="H366" s="227"/>
      <c r="I366" s="227"/>
      <c r="J366" s="227"/>
      <c r="K366" s="227"/>
      <c r="L366" s="228"/>
    </row>
    <row r="367" spans="1:12">
      <c r="A367" s="213" t="str">
        <f t="shared" ca="1" si="5"/>
        <v/>
      </c>
      <c r="C367" s="223"/>
      <c r="D367" s="224"/>
      <c r="E367" s="224"/>
      <c r="F367" s="225"/>
      <c r="G367" s="226"/>
      <c r="H367" s="227"/>
      <c r="I367" s="227"/>
      <c r="J367" s="227"/>
      <c r="K367" s="227"/>
      <c r="L367" s="228"/>
    </row>
    <row r="368" spans="1:12">
      <c r="A368" s="213" t="str">
        <f t="shared" ca="1" si="5"/>
        <v/>
      </c>
      <c r="C368" s="223"/>
      <c r="D368" s="224"/>
      <c r="E368" s="224"/>
      <c r="F368" s="225"/>
      <c r="G368" s="226"/>
      <c r="H368" s="227"/>
      <c r="I368" s="227"/>
      <c r="J368" s="227"/>
      <c r="K368" s="227"/>
      <c r="L368" s="228"/>
    </row>
    <row r="369" spans="1:12">
      <c r="A369" s="213" t="str">
        <f t="shared" ca="1" si="5"/>
        <v/>
      </c>
      <c r="C369" s="223"/>
      <c r="D369" s="224"/>
      <c r="E369" s="224"/>
      <c r="F369" s="225"/>
      <c r="G369" s="226"/>
      <c r="H369" s="227"/>
      <c r="I369" s="227"/>
      <c r="J369" s="227"/>
      <c r="K369" s="227"/>
      <c r="L369" s="228"/>
    </row>
    <row r="370" spans="1:12">
      <c r="A370" s="213" t="str">
        <f t="shared" ca="1" si="5"/>
        <v/>
      </c>
      <c r="C370" s="223"/>
      <c r="D370" s="224"/>
      <c r="E370" s="224"/>
      <c r="F370" s="225"/>
      <c r="G370" s="226"/>
      <c r="H370" s="227"/>
      <c r="I370" s="227"/>
      <c r="J370" s="227"/>
      <c r="K370" s="227"/>
      <c r="L370" s="228"/>
    </row>
    <row r="371" spans="1:12">
      <c r="A371" s="213" t="str">
        <f t="shared" ca="1" si="5"/>
        <v/>
      </c>
      <c r="C371" s="223"/>
      <c r="D371" s="224"/>
      <c r="E371" s="224"/>
      <c r="F371" s="225"/>
      <c r="G371" s="226"/>
      <c r="H371" s="227"/>
      <c r="I371" s="227"/>
      <c r="J371" s="227"/>
      <c r="K371" s="227"/>
      <c r="L371" s="228"/>
    </row>
    <row r="372" spans="1:12">
      <c r="A372" s="213" t="str">
        <f t="shared" ca="1" si="5"/>
        <v/>
      </c>
      <c r="C372" s="223"/>
      <c r="D372" s="224"/>
      <c r="E372" s="224"/>
      <c r="F372" s="225"/>
      <c r="G372" s="226"/>
      <c r="H372" s="227"/>
      <c r="I372" s="227"/>
      <c r="J372" s="227"/>
      <c r="K372" s="227"/>
      <c r="L372" s="228"/>
    </row>
    <row r="373" spans="1:12">
      <c r="A373" s="213" t="str">
        <f t="shared" ca="1" si="5"/>
        <v/>
      </c>
      <c r="C373" s="223"/>
      <c r="D373" s="224"/>
      <c r="E373" s="224"/>
      <c r="F373" s="225"/>
      <c r="G373" s="226"/>
      <c r="H373" s="227"/>
      <c r="I373" s="227"/>
      <c r="J373" s="227"/>
      <c r="K373" s="227"/>
      <c r="L373" s="228"/>
    </row>
    <row r="374" spans="1:12">
      <c r="A374" s="213" t="str">
        <f t="shared" ca="1" si="5"/>
        <v/>
      </c>
      <c r="C374" s="223"/>
      <c r="D374" s="224"/>
      <c r="E374" s="224"/>
      <c r="F374" s="225"/>
      <c r="G374" s="226"/>
      <c r="H374" s="227"/>
      <c r="I374" s="227"/>
      <c r="J374" s="227"/>
      <c r="K374" s="227"/>
      <c r="L374" s="228"/>
    </row>
    <row r="375" spans="1:12">
      <c r="A375" s="213" t="str">
        <f t="shared" ca="1" si="5"/>
        <v/>
      </c>
      <c r="C375" s="223"/>
      <c r="D375" s="224"/>
      <c r="E375" s="224"/>
      <c r="F375" s="225"/>
      <c r="G375" s="226"/>
      <c r="H375" s="227"/>
      <c r="I375" s="227"/>
      <c r="J375" s="227"/>
      <c r="K375" s="227"/>
      <c r="L375" s="228"/>
    </row>
    <row r="376" spans="1:12">
      <c r="A376" s="213" t="str">
        <f t="shared" ca="1" si="5"/>
        <v/>
      </c>
      <c r="C376" s="223"/>
      <c r="D376" s="224"/>
      <c r="E376" s="224"/>
      <c r="F376" s="225"/>
      <c r="G376" s="226"/>
      <c r="H376" s="227"/>
      <c r="I376" s="227"/>
      <c r="J376" s="227"/>
      <c r="K376" s="227"/>
      <c r="L376" s="228"/>
    </row>
    <row r="377" spans="1:12">
      <c r="A377" s="213" t="str">
        <f t="shared" ca="1" si="5"/>
        <v/>
      </c>
      <c r="C377" s="223"/>
      <c r="D377" s="224"/>
      <c r="E377" s="224"/>
      <c r="F377" s="225"/>
      <c r="G377" s="226"/>
      <c r="H377" s="227"/>
      <c r="I377" s="227"/>
      <c r="J377" s="227"/>
      <c r="K377" s="227"/>
      <c r="L377" s="228"/>
    </row>
    <row r="378" spans="1:12">
      <c r="A378" s="213" t="str">
        <f t="shared" ca="1" si="5"/>
        <v/>
      </c>
      <c r="C378" s="223"/>
      <c r="D378" s="224"/>
      <c r="E378" s="224"/>
      <c r="F378" s="225"/>
      <c r="G378" s="226"/>
      <c r="H378" s="227"/>
      <c r="I378" s="227"/>
      <c r="J378" s="227"/>
      <c r="K378" s="227"/>
      <c r="L378" s="228"/>
    </row>
    <row r="379" spans="1:12">
      <c r="A379" s="213" t="str">
        <f t="shared" ca="1" si="5"/>
        <v/>
      </c>
      <c r="C379" s="223"/>
      <c r="D379" s="224"/>
      <c r="E379" s="224"/>
      <c r="F379" s="225"/>
      <c r="G379" s="226"/>
      <c r="H379" s="227"/>
      <c r="I379" s="227"/>
      <c r="J379" s="227"/>
      <c r="K379" s="227"/>
      <c r="L379" s="228"/>
    </row>
    <row r="380" spans="1:12">
      <c r="A380" s="213" t="str">
        <f t="shared" ca="1" si="5"/>
        <v/>
      </c>
      <c r="C380" s="223"/>
      <c r="D380" s="224"/>
      <c r="E380" s="224"/>
      <c r="F380" s="225"/>
      <c r="G380" s="226"/>
      <c r="H380" s="227"/>
      <c r="I380" s="227"/>
      <c r="J380" s="227"/>
      <c r="K380" s="227"/>
      <c r="L380" s="228"/>
    </row>
    <row r="381" spans="1:12">
      <c r="A381" s="213" t="str">
        <f t="shared" ca="1" si="5"/>
        <v/>
      </c>
      <c r="C381" s="223"/>
      <c r="D381" s="224"/>
      <c r="E381" s="224"/>
      <c r="F381" s="225"/>
      <c r="G381" s="226"/>
      <c r="H381" s="227"/>
      <c r="I381" s="227"/>
      <c r="J381" s="227"/>
      <c r="K381" s="227"/>
      <c r="L381" s="228"/>
    </row>
    <row r="382" spans="1:12">
      <c r="A382" s="213" t="str">
        <f t="shared" ca="1" si="5"/>
        <v/>
      </c>
      <c r="C382" s="223"/>
      <c r="D382" s="224"/>
      <c r="E382" s="224"/>
      <c r="F382" s="225"/>
      <c r="G382" s="226"/>
      <c r="H382" s="227"/>
      <c r="I382" s="227"/>
      <c r="J382" s="227"/>
      <c r="K382" s="227"/>
      <c r="L382" s="228"/>
    </row>
    <row r="383" spans="1:12">
      <c r="A383" s="213" t="str">
        <f t="shared" ca="1" si="5"/>
        <v/>
      </c>
      <c r="C383" s="223"/>
      <c r="D383" s="224"/>
      <c r="E383" s="224"/>
      <c r="F383" s="225"/>
      <c r="G383" s="226"/>
      <c r="H383" s="227"/>
      <c r="I383" s="227"/>
      <c r="J383" s="227"/>
      <c r="K383" s="227"/>
      <c r="L383" s="228"/>
    </row>
    <row r="384" spans="1:12">
      <c r="A384" s="213" t="str">
        <f t="shared" ca="1" si="5"/>
        <v/>
      </c>
      <c r="C384" s="223"/>
      <c r="D384" s="224"/>
      <c r="E384" s="224"/>
      <c r="F384" s="225"/>
      <c r="G384" s="226"/>
      <c r="H384" s="227"/>
      <c r="I384" s="227"/>
      <c r="J384" s="227"/>
      <c r="K384" s="227"/>
      <c r="L384" s="228"/>
    </row>
    <row r="385" spans="1:12">
      <c r="A385" s="213" t="str">
        <f t="shared" ca="1" si="5"/>
        <v/>
      </c>
      <c r="C385" s="223"/>
      <c r="D385" s="224"/>
      <c r="E385" s="224"/>
      <c r="F385" s="225"/>
      <c r="G385" s="226"/>
      <c r="H385" s="227"/>
      <c r="I385" s="227"/>
      <c r="J385" s="227"/>
      <c r="K385" s="227"/>
      <c r="L385" s="228"/>
    </row>
    <row r="386" spans="1:12">
      <c r="A386" s="213" t="str">
        <f t="shared" ca="1" si="5"/>
        <v/>
      </c>
      <c r="C386" s="223"/>
      <c r="D386" s="224"/>
      <c r="E386" s="224"/>
      <c r="F386" s="225"/>
      <c r="G386" s="226"/>
      <c r="H386" s="227"/>
      <c r="I386" s="227"/>
      <c r="J386" s="227"/>
      <c r="K386" s="227"/>
      <c r="L386" s="228"/>
    </row>
    <row r="387" spans="1:12">
      <c r="A387" s="213" t="str">
        <f t="shared" ca="1" si="5"/>
        <v/>
      </c>
      <c r="C387" s="223"/>
      <c r="D387" s="224"/>
      <c r="E387" s="224"/>
      <c r="F387" s="225"/>
      <c r="G387" s="226"/>
      <c r="H387" s="227"/>
      <c r="I387" s="227"/>
      <c r="J387" s="227"/>
      <c r="K387" s="227"/>
      <c r="L387" s="228"/>
    </row>
    <row r="388" spans="1:12">
      <c r="A388" s="213" t="str">
        <f t="shared" ref="A388:A451" ca="1" si="6">IF(INDIRECT(ADDRESS(ROW(A388),3))="","",IF(INDIRECT(ADDRESS(ROW(A388),3))=INDIRECT(ADDRESS(ROW(A388)-1,3)),A387,A387+1))</f>
        <v/>
      </c>
      <c r="C388" s="223"/>
      <c r="D388" s="224"/>
      <c r="E388" s="224"/>
      <c r="F388" s="225"/>
      <c r="G388" s="226"/>
      <c r="H388" s="227"/>
      <c r="I388" s="227"/>
      <c r="J388" s="227"/>
      <c r="K388" s="227"/>
      <c r="L388" s="228"/>
    </row>
    <row r="389" spans="1:12">
      <c r="A389" s="213" t="str">
        <f t="shared" ca="1" si="6"/>
        <v/>
      </c>
      <c r="C389" s="223"/>
      <c r="D389" s="224"/>
      <c r="E389" s="224"/>
      <c r="F389" s="225"/>
      <c r="G389" s="226"/>
      <c r="H389" s="227"/>
      <c r="I389" s="227"/>
      <c r="J389" s="227"/>
      <c r="K389" s="227"/>
      <c r="L389" s="228"/>
    </row>
    <row r="390" spans="1:12">
      <c r="A390" s="213" t="str">
        <f t="shared" ca="1" si="6"/>
        <v/>
      </c>
      <c r="C390" s="223"/>
      <c r="D390" s="224"/>
      <c r="E390" s="224"/>
      <c r="F390" s="225"/>
      <c r="G390" s="226"/>
      <c r="H390" s="227"/>
      <c r="I390" s="227"/>
      <c r="J390" s="227"/>
      <c r="K390" s="227"/>
      <c r="L390" s="228"/>
    </row>
    <row r="391" spans="1:12">
      <c r="A391" s="213" t="str">
        <f t="shared" ca="1" si="6"/>
        <v/>
      </c>
      <c r="C391" s="223"/>
      <c r="D391" s="224"/>
      <c r="E391" s="224"/>
      <c r="F391" s="225"/>
      <c r="G391" s="226"/>
      <c r="H391" s="227"/>
      <c r="I391" s="227"/>
      <c r="J391" s="227"/>
      <c r="K391" s="227"/>
      <c r="L391" s="228"/>
    </row>
    <row r="392" spans="1:12">
      <c r="A392" s="213" t="str">
        <f t="shared" ca="1" si="6"/>
        <v/>
      </c>
      <c r="C392" s="223"/>
      <c r="D392" s="224"/>
      <c r="E392" s="224"/>
      <c r="F392" s="225"/>
      <c r="G392" s="226"/>
      <c r="H392" s="227"/>
      <c r="I392" s="227"/>
      <c r="J392" s="227"/>
      <c r="K392" s="227"/>
      <c r="L392" s="228"/>
    </row>
    <row r="393" spans="1:12">
      <c r="A393" s="213" t="str">
        <f t="shared" ca="1" si="6"/>
        <v/>
      </c>
      <c r="C393" s="223"/>
      <c r="D393" s="224"/>
      <c r="E393" s="224"/>
      <c r="F393" s="225"/>
      <c r="G393" s="226"/>
      <c r="H393" s="227"/>
      <c r="I393" s="227"/>
      <c r="J393" s="227"/>
      <c r="K393" s="227"/>
      <c r="L393" s="228"/>
    </row>
    <row r="394" spans="1:12">
      <c r="A394" s="213" t="str">
        <f t="shared" ca="1" si="6"/>
        <v/>
      </c>
      <c r="C394" s="223"/>
      <c r="D394" s="224"/>
      <c r="E394" s="224"/>
      <c r="F394" s="225"/>
      <c r="G394" s="226"/>
      <c r="H394" s="227"/>
      <c r="I394" s="227"/>
      <c r="J394" s="227"/>
      <c r="K394" s="227"/>
      <c r="L394" s="228"/>
    </row>
    <row r="395" spans="1:12">
      <c r="A395" s="213" t="str">
        <f t="shared" ca="1" si="6"/>
        <v/>
      </c>
      <c r="C395" s="223"/>
      <c r="D395" s="224"/>
      <c r="E395" s="224"/>
      <c r="F395" s="225"/>
      <c r="G395" s="226"/>
      <c r="H395" s="227"/>
      <c r="I395" s="227"/>
      <c r="J395" s="227"/>
      <c r="K395" s="227"/>
      <c r="L395" s="228"/>
    </row>
    <row r="396" spans="1:12">
      <c r="A396" s="213" t="str">
        <f t="shared" ca="1" si="6"/>
        <v/>
      </c>
      <c r="C396" s="223"/>
      <c r="D396" s="224"/>
      <c r="E396" s="224"/>
      <c r="F396" s="225"/>
      <c r="G396" s="226"/>
      <c r="H396" s="227"/>
      <c r="I396" s="227"/>
      <c r="J396" s="227"/>
      <c r="K396" s="227"/>
      <c r="L396" s="228"/>
    </row>
    <row r="397" spans="1:12">
      <c r="A397" s="213" t="str">
        <f t="shared" ca="1" si="6"/>
        <v/>
      </c>
      <c r="C397" s="223"/>
      <c r="D397" s="224"/>
      <c r="E397" s="224"/>
      <c r="F397" s="225"/>
      <c r="G397" s="226"/>
      <c r="H397" s="227"/>
      <c r="I397" s="227"/>
      <c r="J397" s="227"/>
      <c r="K397" s="227"/>
      <c r="L397" s="228"/>
    </row>
    <row r="398" spans="1:12">
      <c r="A398" s="213" t="str">
        <f t="shared" ca="1" si="6"/>
        <v/>
      </c>
      <c r="C398" s="223"/>
      <c r="D398" s="224"/>
      <c r="E398" s="224"/>
      <c r="F398" s="225"/>
      <c r="G398" s="226"/>
      <c r="H398" s="227"/>
      <c r="I398" s="227"/>
      <c r="J398" s="227"/>
      <c r="K398" s="227"/>
      <c r="L398" s="228"/>
    </row>
    <row r="399" spans="1:12">
      <c r="A399" s="213" t="str">
        <f t="shared" ca="1" si="6"/>
        <v/>
      </c>
      <c r="C399" s="223"/>
      <c r="D399" s="224"/>
      <c r="E399" s="224"/>
      <c r="F399" s="225"/>
      <c r="G399" s="226"/>
      <c r="H399" s="227"/>
      <c r="I399" s="227"/>
      <c r="J399" s="227"/>
      <c r="K399" s="227"/>
      <c r="L399" s="228"/>
    </row>
    <row r="400" spans="1:12">
      <c r="A400" s="213" t="str">
        <f t="shared" ca="1" si="6"/>
        <v/>
      </c>
      <c r="C400" s="223"/>
      <c r="D400" s="224"/>
      <c r="E400" s="224"/>
      <c r="F400" s="225"/>
      <c r="G400" s="226"/>
      <c r="H400" s="227"/>
      <c r="I400" s="227"/>
      <c r="J400" s="227"/>
      <c r="K400" s="227"/>
      <c r="L400" s="228"/>
    </row>
    <row r="401" spans="1:12">
      <c r="A401" s="213" t="str">
        <f t="shared" ca="1" si="6"/>
        <v/>
      </c>
      <c r="C401" s="223"/>
      <c r="D401" s="224"/>
      <c r="E401" s="224"/>
      <c r="F401" s="225"/>
      <c r="G401" s="226"/>
      <c r="H401" s="227"/>
      <c r="I401" s="227"/>
      <c r="J401" s="227"/>
      <c r="K401" s="227"/>
      <c r="L401" s="228"/>
    </row>
    <row r="402" spans="1:12">
      <c r="A402" s="213" t="str">
        <f t="shared" ca="1" si="6"/>
        <v/>
      </c>
      <c r="C402" s="223"/>
      <c r="D402" s="224"/>
      <c r="E402" s="224"/>
      <c r="F402" s="225"/>
      <c r="G402" s="226"/>
      <c r="H402" s="227"/>
      <c r="I402" s="227"/>
      <c r="J402" s="227"/>
      <c r="K402" s="227"/>
      <c r="L402" s="228"/>
    </row>
    <row r="403" spans="1:12">
      <c r="A403" s="213" t="str">
        <f t="shared" ca="1" si="6"/>
        <v/>
      </c>
      <c r="C403" s="223"/>
      <c r="D403" s="224"/>
      <c r="E403" s="224"/>
      <c r="F403" s="225"/>
      <c r="G403" s="226"/>
      <c r="H403" s="227"/>
      <c r="I403" s="227"/>
      <c r="J403" s="227"/>
      <c r="K403" s="227"/>
      <c r="L403" s="228"/>
    </row>
    <row r="404" spans="1:12">
      <c r="A404" s="213" t="str">
        <f t="shared" ca="1" si="6"/>
        <v/>
      </c>
      <c r="C404" s="223"/>
      <c r="D404" s="224"/>
      <c r="E404" s="224"/>
      <c r="F404" s="225"/>
      <c r="G404" s="226"/>
      <c r="H404" s="227"/>
      <c r="I404" s="227"/>
      <c r="J404" s="227"/>
      <c r="K404" s="227"/>
      <c r="L404" s="228"/>
    </row>
    <row r="405" spans="1:12">
      <c r="A405" s="213" t="str">
        <f t="shared" ca="1" si="6"/>
        <v/>
      </c>
      <c r="C405" s="223"/>
      <c r="D405" s="224"/>
      <c r="E405" s="224"/>
      <c r="F405" s="225"/>
      <c r="G405" s="226"/>
      <c r="H405" s="227"/>
      <c r="I405" s="227"/>
      <c r="J405" s="227"/>
      <c r="K405" s="227"/>
      <c r="L405" s="228"/>
    </row>
    <row r="406" spans="1:12">
      <c r="A406" s="213" t="str">
        <f t="shared" ca="1" si="6"/>
        <v/>
      </c>
      <c r="C406" s="223"/>
      <c r="D406" s="224"/>
      <c r="E406" s="224"/>
      <c r="F406" s="225"/>
      <c r="G406" s="226"/>
      <c r="H406" s="227"/>
      <c r="I406" s="227"/>
      <c r="J406" s="227"/>
      <c r="K406" s="227"/>
      <c r="L406" s="228"/>
    </row>
    <row r="407" spans="1:12">
      <c r="A407" s="213" t="str">
        <f t="shared" ca="1" si="6"/>
        <v/>
      </c>
      <c r="C407" s="223"/>
      <c r="D407" s="224"/>
      <c r="E407" s="224"/>
      <c r="F407" s="225"/>
      <c r="G407" s="226"/>
      <c r="H407" s="227"/>
      <c r="I407" s="227"/>
      <c r="J407" s="227"/>
      <c r="K407" s="227"/>
      <c r="L407" s="228"/>
    </row>
    <row r="408" spans="1:12">
      <c r="A408" s="213" t="str">
        <f t="shared" ca="1" si="6"/>
        <v/>
      </c>
      <c r="C408" s="223"/>
      <c r="D408" s="224"/>
      <c r="E408" s="224"/>
      <c r="F408" s="225"/>
      <c r="G408" s="226"/>
      <c r="H408" s="227"/>
      <c r="I408" s="227"/>
      <c r="J408" s="227"/>
      <c r="K408" s="227"/>
      <c r="L408" s="228"/>
    </row>
    <row r="409" spans="1:12">
      <c r="A409" s="213" t="str">
        <f t="shared" ca="1" si="6"/>
        <v/>
      </c>
      <c r="C409" s="223"/>
      <c r="D409" s="224"/>
      <c r="E409" s="224"/>
      <c r="F409" s="225"/>
      <c r="G409" s="226"/>
      <c r="H409" s="227"/>
      <c r="I409" s="227"/>
      <c r="J409" s="227"/>
      <c r="K409" s="227"/>
      <c r="L409" s="228"/>
    </row>
    <row r="410" spans="1:12">
      <c r="A410" s="213" t="str">
        <f t="shared" ca="1" si="6"/>
        <v/>
      </c>
      <c r="C410" s="223"/>
      <c r="D410" s="224"/>
      <c r="E410" s="224"/>
      <c r="F410" s="225"/>
      <c r="G410" s="226"/>
      <c r="H410" s="227"/>
      <c r="I410" s="227"/>
      <c r="J410" s="227"/>
      <c r="K410" s="227"/>
      <c r="L410" s="228"/>
    </row>
    <row r="411" spans="1:12">
      <c r="A411" s="213" t="str">
        <f t="shared" ca="1" si="6"/>
        <v/>
      </c>
      <c r="C411" s="223"/>
      <c r="D411" s="224"/>
      <c r="E411" s="224"/>
      <c r="F411" s="225"/>
      <c r="G411" s="226"/>
      <c r="H411" s="227"/>
      <c r="I411" s="227"/>
      <c r="J411" s="227"/>
      <c r="K411" s="227"/>
      <c r="L411" s="228"/>
    </row>
    <row r="412" spans="1:12">
      <c r="A412" s="213" t="str">
        <f t="shared" ca="1" si="6"/>
        <v/>
      </c>
      <c r="C412" s="223"/>
      <c r="D412" s="224"/>
      <c r="E412" s="224"/>
      <c r="F412" s="225"/>
      <c r="G412" s="226"/>
      <c r="H412" s="227"/>
      <c r="I412" s="227"/>
      <c r="J412" s="227"/>
      <c r="K412" s="227"/>
      <c r="L412" s="228"/>
    </row>
    <row r="413" spans="1:12">
      <c r="A413" s="213" t="str">
        <f t="shared" ca="1" si="6"/>
        <v/>
      </c>
      <c r="C413" s="223"/>
      <c r="D413" s="224"/>
      <c r="E413" s="224"/>
      <c r="F413" s="225"/>
      <c r="G413" s="226"/>
      <c r="H413" s="227"/>
      <c r="I413" s="227"/>
      <c r="J413" s="227"/>
      <c r="K413" s="227"/>
      <c r="L413" s="228"/>
    </row>
    <row r="414" spans="1:12">
      <c r="A414" s="213" t="str">
        <f t="shared" ca="1" si="6"/>
        <v/>
      </c>
      <c r="C414" s="223"/>
      <c r="D414" s="224"/>
      <c r="E414" s="224"/>
      <c r="F414" s="225"/>
      <c r="G414" s="226"/>
      <c r="H414" s="227"/>
      <c r="I414" s="227"/>
      <c r="J414" s="227"/>
      <c r="K414" s="227"/>
      <c r="L414" s="228"/>
    </row>
    <row r="415" spans="1:12">
      <c r="A415" s="213" t="str">
        <f t="shared" ca="1" si="6"/>
        <v/>
      </c>
      <c r="C415" s="223"/>
      <c r="D415" s="224"/>
      <c r="E415" s="224"/>
      <c r="F415" s="225"/>
      <c r="G415" s="226"/>
      <c r="H415" s="227"/>
      <c r="I415" s="227"/>
      <c r="J415" s="227"/>
      <c r="K415" s="227"/>
      <c r="L415" s="228"/>
    </row>
    <row r="416" spans="1:12">
      <c r="A416" s="213" t="str">
        <f t="shared" ca="1" si="6"/>
        <v/>
      </c>
      <c r="C416" s="223"/>
      <c r="D416" s="224"/>
      <c r="E416" s="224"/>
      <c r="F416" s="225"/>
      <c r="G416" s="226"/>
      <c r="H416" s="227"/>
      <c r="I416" s="227"/>
      <c r="J416" s="227"/>
      <c r="K416" s="227"/>
      <c r="L416" s="228"/>
    </row>
    <row r="417" spans="1:12">
      <c r="A417" s="213" t="str">
        <f t="shared" ca="1" si="6"/>
        <v/>
      </c>
      <c r="C417" s="223"/>
      <c r="D417" s="224"/>
      <c r="E417" s="224"/>
      <c r="F417" s="225"/>
      <c r="G417" s="226"/>
      <c r="H417" s="227"/>
      <c r="I417" s="227"/>
      <c r="J417" s="227"/>
      <c r="K417" s="227"/>
      <c r="L417" s="228"/>
    </row>
    <row r="418" spans="1:12">
      <c r="A418" s="213" t="str">
        <f t="shared" ca="1" si="6"/>
        <v/>
      </c>
      <c r="C418" s="223"/>
      <c r="D418" s="224"/>
      <c r="E418" s="224"/>
      <c r="F418" s="225"/>
      <c r="G418" s="226"/>
      <c r="H418" s="227"/>
      <c r="I418" s="227"/>
      <c r="J418" s="227"/>
      <c r="K418" s="227"/>
      <c r="L418" s="228"/>
    </row>
    <row r="419" spans="1:12">
      <c r="A419" s="213" t="str">
        <f t="shared" ca="1" si="6"/>
        <v/>
      </c>
      <c r="C419" s="223"/>
      <c r="D419" s="224"/>
      <c r="E419" s="224"/>
      <c r="F419" s="225"/>
      <c r="G419" s="226"/>
      <c r="H419" s="227"/>
      <c r="I419" s="227"/>
      <c r="J419" s="227"/>
      <c r="K419" s="227"/>
      <c r="L419" s="228"/>
    </row>
    <row r="420" spans="1:12">
      <c r="A420" s="213" t="str">
        <f t="shared" ca="1" si="6"/>
        <v/>
      </c>
      <c r="C420" s="223"/>
      <c r="D420" s="224"/>
      <c r="E420" s="224"/>
      <c r="F420" s="225"/>
      <c r="G420" s="226"/>
      <c r="H420" s="227"/>
      <c r="I420" s="227"/>
      <c r="J420" s="227"/>
      <c r="K420" s="227"/>
      <c r="L420" s="228"/>
    </row>
    <row r="421" spans="1:12">
      <c r="A421" s="213" t="str">
        <f t="shared" ca="1" si="6"/>
        <v/>
      </c>
      <c r="C421" s="223"/>
      <c r="D421" s="224"/>
      <c r="E421" s="224"/>
      <c r="F421" s="225"/>
      <c r="G421" s="226"/>
      <c r="H421" s="227"/>
      <c r="I421" s="227"/>
      <c r="J421" s="227"/>
      <c r="K421" s="227"/>
      <c r="L421" s="228"/>
    </row>
    <row r="422" spans="1:12">
      <c r="A422" s="213" t="str">
        <f t="shared" ca="1" si="6"/>
        <v/>
      </c>
      <c r="C422" s="223"/>
      <c r="D422" s="224"/>
      <c r="E422" s="224"/>
      <c r="F422" s="225"/>
      <c r="G422" s="226"/>
      <c r="H422" s="227"/>
      <c r="I422" s="227"/>
      <c r="J422" s="227"/>
      <c r="K422" s="227"/>
      <c r="L422" s="228"/>
    </row>
    <row r="423" spans="1:12">
      <c r="A423" s="213" t="str">
        <f t="shared" ca="1" si="6"/>
        <v/>
      </c>
      <c r="C423" s="223"/>
      <c r="D423" s="224"/>
      <c r="E423" s="224"/>
      <c r="F423" s="225"/>
      <c r="G423" s="226"/>
      <c r="H423" s="227"/>
      <c r="I423" s="227"/>
      <c r="J423" s="227"/>
      <c r="K423" s="227"/>
      <c r="L423" s="228"/>
    </row>
    <row r="424" spans="1:12">
      <c r="A424" s="213" t="str">
        <f t="shared" ca="1" si="6"/>
        <v/>
      </c>
      <c r="C424" s="223"/>
      <c r="D424" s="224"/>
      <c r="E424" s="224"/>
      <c r="F424" s="225"/>
      <c r="G424" s="226"/>
      <c r="H424" s="227"/>
      <c r="I424" s="227"/>
      <c r="J424" s="227"/>
      <c r="K424" s="227"/>
      <c r="L424" s="228"/>
    </row>
    <row r="425" spans="1:12">
      <c r="A425" s="213" t="str">
        <f t="shared" ca="1" si="6"/>
        <v/>
      </c>
      <c r="C425" s="223"/>
      <c r="D425" s="224"/>
      <c r="E425" s="224"/>
      <c r="F425" s="225"/>
      <c r="G425" s="226"/>
      <c r="H425" s="227"/>
      <c r="I425" s="227"/>
      <c r="J425" s="227"/>
      <c r="K425" s="227"/>
      <c r="L425" s="228"/>
    </row>
    <row r="426" spans="1:12">
      <c r="A426" s="213" t="str">
        <f t="shared" ca="1" si="6"/>
        <v/>
      </c>
      <c r="C426" s="223"/>
      <c r="D426" s="224"/>
      <c r="E426" s="224"/>
      <c r="F426" s="225"/>
      <c r="G426" s="226"/>
      <c r="H426" s="227"/>
      <c r="I426" s="227"/>
      <c r="J426" s="227"/>
      <c r="K426" s="227"/>
      <c r="L426" s="228"/>
    </row>
    <row r="427" spans="1:12">
      <c r="A427" s="213" t="str">
        <f t="shared" ca="1" si="6"/>
        <v/>
      </c>
      <c r="C427" s="223"/>
      <c r="D427" s="224"/>
      <c r="E427" s="224"/>
      <c r="F427" s="225"/>
      <c r="G427" s="226"/>
      <c r="H427" s="227"/>
      <c r="I427" s="227"/>
      <c r="J427" s="227"/>
      <c r="K427" s="227"/>
      <c r="L427" s="228"/>
    </row>
    <row r="428" spans="1:12">
      <c r="A428" s="213" t="str">
        <f t="shared" ca="1" si="6"/>
        <v/>
      </c>
      <c r="C428" s="223"/>
      <c r="D428" s="224"/>
      <c r="E428" s="224"/>
      <c r="F428" s="225"/>
      <c r="G428" s="226"/>
      <c r="H428" s="227"/>
      <c r="I428" s="227"/>
      <c r="J428" s="227"/>
      <c r="K428" s="227"/>
      <c r="L428" s="228"/>
    </row>
    <row r="429" spans="1:12">
      <c r="A429" s="213" t="str">
        <f t="shared" ca="1" si="6"/>
        <v/>
      </c>
      <c r="C429" s="223"/>
      <c r="D429" s="224"/>
      <c r="E429" s="224"/>
      <c r="F429" s="225"/>
      <c r="G429" s="226"/>
      <c r="H429" s="227"/>
      <c r="I429" s="227"/>
      <c r="J429" s="227"/>
      <c r="K429" s="227"/>
      <c r="L429" s="228"/>
    </row>
    <row r="430" spans="1:12">
      <c r="A430" s="213" t="str">
        <f t="shared" ca="1" si="6"/>
        <v/>
      </c>
      <c r="C430" s="223"/>
      <c r="D430" s="224"/>
      <c r="E430" s="224"/>
      <c r="F430" s="225"/>
      <c r="G430" s="226"/>
      <c r="H430" s="227"/>
      <c r="I430" s="227"/>
      <c r="J430" s="227"/>
      <c r="K430" s="227"/>
      <c r="L430" s="228"/>
    </row>
    <row r="431" spans="1:12">
      <c r="A431" s="213" t="str">
        <f t="shared" ca="1" si="6"/>
        <v/>
      </c>
      <c r="C431" s="223"/>
      <c r="D431" s="224"/>
      <c r="E431" s="224"/>
      <c r="F431" s="225"/>
      <c r="G431" s="226"/>
      <c r="H431" s="227"/>
      <c r="I431" s="227"/>
      <c r="J431" s="227"/>
      <c r="K431" s="227"/>
      <c r="L431" s="228"/>
    </row>
    <row r="432" spans="1:12">
      <c r="A432" s="213" t="str">
        <f t="shared" ca="1" si="6"/>
        <v/>
      </c>
      <c r="C432" s="223"/>
      <c r="D432" s="224"/>
      <c r="E432" s="224"/>
      <c r="F432" s="225"/>
      <c r="G432" s="226"/>
      <c r="H432" s="227"/>
      <c r="I432" s="227"/>
      <c r="J432" s="227"/>
      <c r="K432" s="227"/>
      <c r="L432" s="228"/>
    </row>
    <row r="433" spans="1:12">
      <c r="A433" s="213" t="str">
        <f t="shared" ca="1" si="6"/>
        <v/>
      </c>
      <c r="C433" s="223"/>
      <c r="D433" s="224"/>
      <c r="E433" s="224"/>
      <c r="F433" s="225"/>
      <c r="G433" s="226"/>
      <c r="H433" s="227"/>
      <c r="I433" s="227"/>
      <c r="J433" s="227"/>
      <c r="K433" s="227"/>
      <c r="L433" s="228"/>
    </row>
    <row r="434" spans="1:12">
      <c r="A434" s="213" t="str">
        <f t="shared" ca="1" si="6"/>
        <v/>
      </c>
      <c r="C434" s="223"/>
      <c r="D434" s="224"/>
      <c r="E434" s="224"/>
      <c r="F434" s="225"/>
      <c r="G434" s="226"/>
      <c r="H434" s="227"/>
      <c r="I434" s="227"/>
      <c r="J434" s="227"/>
      <c r="K434" s="227"/>
      <c r="L434" s="228"/>
    </row>
    <row r="435" spans="1:12">
      <c r="A435" s="213" t="str">
        <f t="shared" ca="1" si="6"/>
        <v/>
      </c>
      <c r="C435" s="223"/>
      <c r="D435" s="224"/>
      <c r="E435" s="224"/>
      <c r="F435" s="225"/>
      <c r="G435" s="226"/>
      <c r="H435" s="227"/>
      <c r="I435" s="227"/>
      <c r="J435" s="227"/>
      <c r="K435" s="227"/>
      <c r="L435" s="228"/>
    </row>
    <row r="436" spans="1:12">
      <c r="A436" s="213" t="str">
        <f t="shared" ca="1" si="6"/>
        <v/>
      </c>
      <c r="C436" s="223"/>
      <c r="D436" s="224"/>
      <c r="E436" s="224"/>
      <c r="F436" s="225"/>
      <c r="G436" s="226"/>
      <c r="H436" s="227"/>
      <c r="I436" s="227"/>
      <c r="J436" s="227"/>
      <c r="K436" s="227"/>
      <c r="L436" s="228"/>
    </row>
    <row r="437" spans="1:12">
      <c r="A437" s="213" t="str">
        <f t="shared" ca="1" si="6"/>
        <v/>
      </c>
      <c r="C437" s="223"/>
      <c r="D437" s="224"/>
      <c r="E437" s="224"/>
      <c r="F437" s="225"/>
      <c r="G437" s="226"/>
      <c r="H437" s="227"/>
      <c r="I437" s="227"/>
      <c r="J437" s="227"/>
      <c r="K437" s="227"/>
      <c r="L437" s="228"/>
    </row>
    <row r="438" spans="1:12">
      <c r="A438" s="213" t="str">
        <f t="shared" ca="1" si="6"/>
        <v/>
      </c>
      <c r="C438" s="223"/>
      <c r="D438" s="224"/>
      <c r="E438" s="224"/>
      <c r="F438" s="225"/>
      <c r="G438" s="226"/>
      <c r="H438" s="227"/>
      <c r="I438" s="227"/>
      <c r="J438" s="227"/>
      <c r="K438" s="227"/>
      <c r="L438" s="228"/>
    </row>
    <row r="439" spans="1:12">
      <c r="A439" s="213" t="str">
        <f t="shared" ca="1" si="6"/>
        <v/>
      </c>
      <c r="C439" s="223"/>
      <c r="D439" s="224"/>
      <c r="E439" s="224"/>
      <c r="F439" s="225"/>
      <c r="G439" s="226"/>
      <c r="H439" s="227"/>
      <c r="I439" s="227"/>
      <c r="J439" s="227"/>
      <c r="K439" s="227"/>
      <c r="L439" s="228"/>
    </row>
    <row r="440" spans="1:12">
      <c r="A440" s="213" t="str">
        <f t="shared" ca="1" si="6"/>
        <v/>
      </c>
      <c r="C440" s="223"/>
      <c r="D440" s="224"/>
      <c r="E440" s="224"/>
      <c r="F440" s="225"/>
      <c r="G440" s="226"/>
      <c r="H440" s="227"/>
      <c r="I440" s="227"/>
      <c r="J440" s="227"/>
      <c r="K440" s="227"/>
      <c r="L440" s="228"/>
    </row>
    <row r="441" spans="1:12">
      <c r="A441" s="213" t="str">
        <f t="shared" ca="1" si="6"/>
        <v/>
      </c>
      <c r="C441" s="223"/>
      <c r="D441" s="224"/>
      <c r="E441" s="224"/>
      <c r="F441" s="225"/>
      <c r="G441" s="226"/>
      <c r="H441" s="227"/>
      <c r="I441" s="227"/>
      <c r="J441" s="227"/>
      <c r="K441" s="227"/>
      <c r="L441" s="228"/>
    </row>
    <row r="442" spans="1:12">
      <c r="A442" s="213" t="str">
        <f t="shared" ca="1" si="6"/>
        <v/>
      </c>
      <c r="C442" s="223"/>
      <c r="D442" s="224"/>
      <c r="E442" s="224"/>
      <c r="F442" s="225"/>
      <c r="G442" s="226"/>
      <c r="H442" s="227"/>
      <c r="I442" s="227"/>
      <c r="J442" s="227"/>
      <c r="K442" s="227"/>
      <c r="L442" s="228"/>
    </row>
    <row r="443" spans="1:12">
      <c r="A443" s="213" t="str">
        <f t="shared" ca="1" si="6"/>
        <v/>
      </c>
      <c r="C443" s="223"/>
      <c r="D443" s="224"/>
      <c r="E443" s="224"/>
      <c r="F443" s="225"/>
      <c r="G443" s="226"/>
      <c r="H443" s="227"/>
      <c r="I443" s="227"/>
      <c r="J443" s="227"/>
      <c r="K443" s="227"/>
      <c r="L443" s="228"/>
    </row>
    <row r="444" spans="1:12">
      <c r="A444" s="213" t="str">
        <f t="shared" ca="1" si="6"/>
        <v/>
      </c>
      <c r="C444" s="223"/>
      <c r="D444" s="224"/>
      <c r="E444" s="224"/>
      <c r="F444" s="225"/>
      <c r="G444" s="226"/>
      <c r="H444" s="227"/>
      <c r="I444" s="227"/>
      <c r="J444" s="227"/>
      <c r="K444" s="227"/>
      <c r="L444" s="228"/>
    </row>
    <row r="445" spans="1:12">
      <c r="A445" s="213" t="str">
        <f t="shared" ca="1" si="6"/>
        <v/>
      </c>
      <c r="C445" s="223"/>
      <c r="D445" s="224"/>
      <c r="E445" s="224"/>
      <c r="F445" s="225"/>
      <c r="G445" s="226"/>
      <c r="H445" s="227"/>
      <c r="I445" s="227"/>
      <c r="J445" s="227"/>
      <c r="K445" s="227"/>
      <c r="L445" s="228"/>
    </row>
    <row r="446" spans="1:12">
      <c r="A446" s="213" t="str">
        <f t="shared" ca="1" si="6"/>
        <v/>
      </c>
      <c r="C446" s="223"/>
      <c r="D446" s="224"/>
      <c r="E446" s="224"/>
      <c r="F446" s="225"/>
      <c r="G446" s="226"/>
      <c r="H446" s="227"/>
      <c r="I446" s="227"/>
      <c r="J446" s="227"/>
      <c r="K446" s="227"/>
      <c r="L446" s="228"/>
    </row>
    <row r="447" spans="1:12">
      <c r="A447" s="213" t="str">
        <f t="shared" ca="1" si="6"/>
        <v/>
      </c>
      <c r="C447" s="223"/>
      <c r="D447" s="224"/>
      <c r="E447" s="224"/>
      <c r="F447" s="225"/>
      <c r="G447" s="226"/>
      <c r="H447" s="227"/>
      <c r="I447" s="227"/>
      <c r="J447" s="227"/>
      <c r="K447" s="227"/>
      <c r="L447" s="228"/>
    </row>
    <row r="448" spans="1:12">
      <c r="A448" s="213" t="str">
        <f t="shared" ca="1" si="6"/>
        <v/>
      </c>
      <c r="C448" s="223"/>
      <c r="D448" s="224"/>
      <c r="E448" s="224"/>
      <c r="F448" s="225"/>
      <c r="G448" s="226"/>
      <c r="H448" s="227"/>
      <c r="I448" s="227"/>
      <c r="J448" s="227"/>
      <c r="K448" s="227"/>
      <c r="L448" s="228"/>
    </row>
    <row r="449" spans="1:12">
      <c r="A449" s="213" t="str">
        <f t="shared" ca="1" si="6"/>
        <v/>
      </c>
      <c r="C449" s="223"/>
      <c r="D449" s="224"/>
      <c r="E449" s="224"/>
      <c r="F449" s="225"/>
      <c r="G449" s="226"/>
      <c r="H449" s="227"/>
      <c r="I449" s="227"/>
      <c r="J449" s="227"/>
      <c r="K449" s="227"/>
      <c r="L449" s="228"/>
    </row>
    <row r="450" spans="1:12">
      <c r="A450" s="213" t="str">
        <f t="shared" ca="1" si="6"/>
        <v/>
      </c>
      <c r="C450" s="223"/>
      <c r="D450" s="224"/>
      <c r="E450" s="224"/>
      <c r="F450" s="225"/>
      <c r="G450" s="226"/>
      <c r="H450" s="227"/>
      <c r="I450" s="227"/>
      <c r="J450" s="227"/>
      <c r="K450" s="227"/>
      <c r="L450" s="228"/>
    </row>
    <row r="451" spans="1:12">
      <c r="A451" s="213" t="str">
        <f t="shared" ca="1" si="6"/>
        <v/>
      </c>
      <c r="C451" s="223"/>
      <c r="D451" s="224"/>
      <c r="E451" s="224"/>
      <c r="F451" s="225"/>
      <c r="G451" s="226"/>
      <c r="H451" s="227"/>
      <c r="I451" s="227"/>
      <c r="J451" s="227"/>
      <c r="K451" s="227"/>
      <c r="L451" s="228"/>
    </row>
    <row r="452" spans="1:12">
      <c r="A452" s="213" t="str">
        <f t="shared" ref="A452:A515" ca="1" si="7">IF(INDIRECT(ADDRESS(ROW(A452),3))="","",IF(INDIRECT(ADDRESS(ROW(A452),3))=INDIRECT(ADDRESS(ROW(A452)-1,3)),A451,A451+1))</f>
        <v/>
      </c>
      <c r="C452" s="223"/>
      <c r="D452" s="224"/>
      <c r="E452" s="224"/>
      <c r="F452" s="225"/>
      <c r="G452" s="226"/>
      <c r="H452" s="227"/>
      <c r="I452" s="227"/>
      <c r="J452" s="227"/>
      <c r="K452" s="227"/>
      <c r="L452" s="228"/>
    </row>
    <row r="453" spans="1:12">
      <c r="A453" s="213" t="str">
        <f t="shared" ca="1" si="7"/>
        <v/>
      </c>
      <c r="C453" s="223"/>
      <c r="D453" s="224"/>
      <c r="E453" s="224"/>
      <c r="F453" s="225"/>
      <c r="G453" s="226"/>
      <c r="H453" s="227"/>
      <c r="I453" s="227"/>
      <c r="J453" s="227"/>
      <c r="K453" s="227"/>
      <c r="L453" s="228"/>
    </row>
    <row r="454" spans="1:12">
      <c r="A454" s="213" t="str">
        <f t="shared" ca="1" si="7"/>
        <v/>
      </c>
      <c r="C454" s="223"/>
      <c r="D454" s="224"/>
      <c r="E454" s="224"/>
      <c r="F454" s="225"/>
      <c r="G454" s="226"/>
      <c r="H454" s="227"/>
      <c r="I454" s="227"/>
      <c r="J454" s="227"/>
      <c r="K454" s="227"/>
      <c r="L454" s="228"/>
    </row>
    <row r="455" spans="1:12">
      <c r="A455" s="213" t="str">
        <f t="shared" ca="1" si="7"/>
        <v/>
      </c>
      <c r="C455" s="223"/>
      <c r="D455" s="224"/>
      <c r="E455" s="224"/>
      <c r="F455" s="225"/>
      <c r="G455" s="226"/>
      <c r="H455" s="227"/>
      <c r="I455" s="227"/>
      <c r="J455" s="227"/>
      <c r="K455" s="227"/>
      <c r="L455" s="228"/>
    </row>
    <row r="456" spans="1:12">
      <c r="A456" s="213" t="str">
        <f t="shared" ca="1" si="7"/>
        <v/>
      </c>
      <c r="C456" s="223"/>
      <c r="D456" s="224"/>
      <c r="E456" s="224"/>
      <c r="F456" s="225"/>
      <c r="G456" s="226"/>
      <c r="H456" s="227"/>
      <c r="I456" s="227"/>
      <c r="J456" s="227"/>
      <c r="K456" s="227"/>
      <c r="L456" s="228"/>
    </row>
    <row r="457" spans="1:12">
      <c r="A457" s="213" t="str">
        <f t="shared" ca="1" si="7"/>
        <v/>
      </c>
      <c r="C457" s="223"/>
      <c r="D457" s="224"/>
      <c r="E457" s="224"/>
      <c r="F457" s="225"/>
      <c r="G457" s="226"/>
      <c r="H457" s="227"/>
      <c r="I457" s="227"/>
      <c r="J457" s="227"/>
      <c r="K457" s="227"/>
      <c r="L457" s="228"/>
    </row>
    <row r="458" spans="1:12">
      <c r="A458" s="213" t="str">
        <f t="shared" ca="1" si="7"/>
        <v/>
      </c>
      <c r="C458" s="223"/>
      <c r="D458" s="224"/>
      <c r="E458" s="224"/>
      <c r="F458" s="225"/>
      <c r="G458" s="226"/>
      <c r="H458" s="227"/>
      <c r="I458" s="227"/>
      <c r="J458" s="227"/>
      <c r="K458" s="227"/>
      <c r="L458" s="228"/>
    </row>
    <row r="459" spans="1:12">
      <c r="A459" s="213" t="str">
        <f t="shared" ca="1" si="7"/>
        <v/>
      </c>
      <c r="C459" s="223"/>
      <c r="D459" s="224"/>
      <c r="E459" s="224"/>
      <c r="F459" s="225"/>
      <c r="G459" s="226"/>
      <c r="H459" s="227"/>
      <c r="I459" s="227"/>
      <c r="J459" s="227"/>
      <c r="K459" s="227"/>
      <c r="L459" s="228"/>
    </row>
    <row r="460" spans="1:12">
      <c r="A460" s="213" t="str">
        <f t="shared" ca="1" si="7"/>
        <v/>
      </c>
      <c r="C460" s="223"/>
      <c r="D460" s="224"/>
      <c r="E460" s="224"/>
      <c r="F460" s="225"/>
      <c r="G460" s="226"/>
      <c r="H460" s="227"/>
      <c r="I460" s="227"/>
      <c r="J460" s="227"/>
      <c r="K460" s="227"/>
      <c r="L460" s="228"/>
    </row>
    <row r="461" spans="1:12">
      <c r="A461" s="213" t="str">
        <f t="shared" ca="1" si="7"/>
        <v/>
      </c>
      <c r="C461" s="223"/>
      <c r="D461" s="224"/>
      <c r="E461" s="224"/>
      <c r="F461" s="225"/>
      <c r="G461" s="226"/>
      <c r="H461" s="227"/>
      <c r="I461" s="227"/>
      <c r="J461" s="227"/>
      <c r="K461" s="227"/>
      <c r="L461" s="228"/>
    </row>
    <row r="462" spans="1:12">
      <c r="A462" s="213" t="str">
        <f t="shared" ca="1" si="7"/>
        <v/>
      </c>
      <c r="C462" s="223"/>
      <c r="D462" s="224"/>
      <c r="E462" s="224"/>
      <c r="F462" s="225"/>
      <c r="G462" s="226"/>
      <c r="H462" s="227"/>
      <c r="I462" s="227"/>
      <c r="J462" s="227"/>
      <c r="K462" s="227"/>
      <c r="L462" s="228"/>
    </row>
    <row r="463" spans="1:12">
      <c r="A463" s="213" t="str">
        <f t="shared" ca="1" si="7"/>
        <v/>
      </c>
      <c r="C463" s="223"/>
      <c r="D463" s="224"/>
      <c r="E463" s="224"/>
      <c r="F463" s="225"/>
      <c r="G463" s="226"/>
      <c r="H463" s="227"/>
      <c r="I463" s="227"/>
      <c r="J463" s="227"/>
      <c r="K463" s="227"/>
      <c r="L463" s="228"/>
    </row>
    <row r="464" spans="1:12">
      <c r="A464" s="213" t="str">
        <f t="shared" ca="1" si="7"/>
        <v/>
      </c>
      <c r="C464" s="223"/>
      <c r="D464" s="224"/>
      <c r="E464" s="224"/>
      <c r="F464" s="225"/>
      <c r="G464" s="226"/>
      <c r="H464" s="227"/>
      <c r="I464" s="227"/>
      <c r="J464" s="227"/>
      <c r="K464" s="227"/>
      <c r="L464" s="228"/>
    </row>
    <row r="465" spans="1:12">
      <c r="A465" s="213" t="str">
        <f t="shared" ca="1" si="7"/>
        <v/>
      </c>
      <c r="C465" s="223"/>
      <c r="D465" s="224"/>
      <c r="E465" s="224"/>
      <c r="F465" s="225"/>
      <c r="G465" s="226"/>
      <c r="H465" s="227"/>
      <c r="I465" s="227"/>
      <c r="J465" s="227"/>
      <c r="K465" s="227"/>
      <c r="L465" s="228"/>
    </row>
    <row r="466" spans="1:12">
      <c r="A466" s="213" t="str">
        <f t="shared" ca="1" si="7"/>
        <v/>
      </c>
      <c r="C466" s="223"/>
      <c r="D466" s="224"/>
      <c r="E466" s="224"/>
      <c r="F466" s="225"/>
      <c r="G466" s="226"/>
      <c r="H466" s="227"/>
      <c r="I466" s="227"/>
      <c r="J466" s="227"/>
      <c r="K466" s="227"/>
      <c r="L466" s="228"/>
    </row>
    <row r="467" spans="1:12">
      <c r="A467" s="213" t="str">
        <f t="shared" ca="1" si="7"/>
        <v/>
      </c>
      <c r="C467" s="223"/>
      <c r="D467" s="224"/>
      <c r="E467" s="224"/>
      <c r="F467" s="225"/>
      <c r="G467" s="226"/>
      <c r="H467" s="227"/>
      <c r="I467" s="227"/>
      <c r="J467" s="227"/>
      <c r="K467" s="227"/>
      <c r="L467" s="228"/>
    </row>
    <row r="468" spans="1:12">
      <c r="A468" s="213" t="str">
        <f t="shared" ca="1" si="7"/>
        <v/>
      </c>
      <c r="C468" s="223"/>
      <c r="D468" s="224"/>
      <c r="E468" s="224"/>
      <c r="F468" s="225"/>
      <c r="G468" s="226"/>
      <c r="H468" s="227"/>
      <c r="I468" s="227"/>
      <c r="J468" s="227"/>
      <c r="K468" s="227"/>
      <c r="L468" s="228"/>
    </row>
    <row r="469" spans="1:12">
      <c r="A469" s="213" t="str">
        <f t="shared" ca="1" si="7"/>
        <v/>
      </c>
      <c r="C469" s="223"/>
      <c r="D469" s="224"/>
      <c r="E469" s="224"/>
      <c r="F469" s="225"/>
      <c r="G469" s="226"/>
      <c r="H469" s="227"/>
      <c r="I469" s="227"/>
      <c r="J469" s="227"/>
      <c r="K469" s="227"/>
      <c r="L469" s="228"/>
    </row>
    <row r="470" spans="1:12">
      <c r="A470" s="213" t="str">
        <f t="shared" ca="1" si="7"/>
        <v/>
      </c>
      <c r="C470" s="223"/>
      <c r="D470" s="224"/>
      <c r="E470" s="224"/>
      <c r="F470" s="225"/>
      <c r="G470" s="226"/>
      <c r="H470" s="227"/>
      <c r="I470" s="227"/>
      <c r="J470" s="227"/>
      <c r="K470" s="227"/>
      <c r="L470" s="228"/>
    </row>
    <row r="471" spans="1:12">
      <c r="A471" s="213" t="str">
        <f t="shared" ca="1" si="7"/>
        <v/>
      </c>
      <c r="C471" s="223"/>
      <c r="D471" s="224"/>
      <c r="E471" s="224"/>
      <c r="F471" s="225"/>
      <c r="G471" s="226"/>
      <c r="H471" s="227"/>
      <c r="I471" s="227"/>
      <c r="J471" s="227"/>
      <c r="K471" s="227"/>
      <c r="L471" s="228"/>
    </row>
    <row r="472" spans="1:12">
      <c r="A472" s="213" t="str">
        <f t="shared" ca="1" si="7"/>
        <v/>
      </c>
      <c r="C472" s="223"/>
      <c r="D472" s="224"/>
      <c r="E472" s="224"/>
      <c r="F472" s="225"/>
      <c r="G472" s="226"/>
      <c r="H472" s="227"/>
      <c r="I472" s="227"/>
      <c r="J472" s="227"/>
      <c r="K472" s="227"/>
      <c r="L472" s="228"/>
    </row>
    <row r="473" spans="1:12">
      <c r="A473" s="213" t="str">
        <f t="shared" ca="1" si="7"/>
        <v/>
      </c>
      <c r="C473" s="223"/>
      <c r="D473" s="224"/>
      <c r="E473" s="224"/>
      <c r="F473" s="225"/>
      <c r="G473" s="226"/>
      <c r="H473" s="227"/>
      <c r="I473" s="227"/>
      <c r="J473" s="227"/>
      <c r="K473" s="227"/>
      <c r="L473" s="228"/>
    </row>
    <row r="474" spans="1:12">
      <c r="A474" s="213" t="str">
        <f t="shared" ca="1" si="7"/>
        <v/>
      </c>
      <c r="C474" s="223"/>
      <c r="D474" s="224"/>
      <c r="E474" s="224"/>
      <c r="F474" s="225"/>
      <c r="G474" s="226"/>
      <c r="H474" s="227"/>
      <c r="I474" s="227"/>
      <c r="J474" s="227"/>
      <c r="K474" s="227"/>
      <c r="L474" s="228"/>
    </row>
    <row r="475" spans="1:12">
      <c r="A475" s="213" t="str">
        <f t="shared" ca="1" si="7"/>
        <v/>
      </c>
      <c r="C475" s="223"/>
      <c r="D475" s="224"/>
      <c r="E475" s="224"/>
      <c r="F475" s="225"/>
      <c r="G475" s="226"/>
      <c r="H475" s="227"/>
      <c r="I475" s="227"/>
      <c r="J475" s="227"/>
      <c r="K475" s="227"/>
      <c r="L475" s="228"/>
    </row>
    <row r="476" spans="1:12">
      <c r="A476" s="213" t="str">
        <f t="shared" ca="1" si="7"/>
        <v/>
      </c>
      <c r="C476" s="223"/>
      <c r="D476" s="224"/>
      <c r="E476" s="224"/>
      <c r="F476" s="225"/>
      <c r="G476" s="226"/>
      <c r="H476" s="227"/>
      <c r="I476" s="227"/>
      <c r="J476" s="227"/>
      <c r="K476" s="227"/>
      <c r="L476" s="228"/>
    </row>
    <row r="477" spans="1:12">
      <c r="A477" s="213" t="str">
        <f t="shared" ca="1" si="7"/>
        <v/>
      </c>
      <c r="C477" s="223"/>
      <c r="D477" s="224"/>
      <c r="E477" s="224"/>
      <c r="F477" s="225"/>
      <c r="G477" s="226"/>
      <c r="H477" s="227"/>
      <c r="I477" s="227"/>
      <c r="J477" s="227"/>
      <c r="K477" s="227"/>
      <c r="L477" s="228"/>
    </row>
    <row r="478" spans="1:12">
      <c r="A478" s="213" t="str">
        <f t="shared" ca="1" si="7"/>
        <v/>
      </c>
      <c r="C478" s="223"/>
      <c r="D478" s="224"/>
      <c r="E478" s="224"/>
      <c r="F478" s="225"/>
      <c r="G478" s="226"/>
      <c r="H478" s="227"/>
      <c r="I478" s="227"/>
      <c r="J478" s="227"/>
      <c r="K478" s="227"/>
      <c r="L478" s="228"/>
    </row>
    <row r="479" spans="1:12">
      <c r="A479" s="213" t="str">
        <f t="shared" ca="1" si="7"/>
        <v/>
      </c>
      <c r="C479" s="223"/>
      <c r="D479" s="224"/>
      <c r="E479" s="224"/>
      <c r="F479" s="225"/>
      <c r="G479" s="226"/>
      <c r="H479" s="227"/>
      <c r="I479" s="227"/>
      <c r="J479" s="227"/>
      <c r="K479" s="227"/>
      <c r="L479" s="228"/>
    </row>
    <row r="480" spans="1:12">
      <c r="A480" s="213" t="str">
        <f t="shared" ca="1" si="7"/>
        <v/>
      </c>
      <c r="C480" s="223"/>
      <c r="D480" s="224"/>
      <c r="E480" s="224"/>
      <c r="F480" s="225"/>
      <c r="G480" s="226"/>
      <c r="H480" s="227"/>
      <c r="I480" s="227"/>
      <c r="J480" s="227"/>
      <c r="K480" s="227"/>
      <c r="L480" s="228"/>
    </row>
    <row r="481" spans="1:12">
      <c r="A481" s="213" t="str">
        <f t="shared" ca="1" si="7"/>
        <v/>
      </c>
      <c r="C481" s="223"/>
      <c r="D481" s="224"/>
      <c r="E481" s="224"/>
      <c r="F481" s="225"/>
      <c r="G481" s="226"/>
      <c r="H481" s="227"/>
      <c r="I481" s="227"/>
      <c r="J481" s="227"/>
      <c r="K481" s="227"/>
      <c r="L481" s="228"/>
    </row>
    <row r="482" spans="1:12">
      <c r="A482" s="213" t="str">
        <f t="shared" ca="1" si="7"/>
        <v/>
      </c>
      <c r="C482" s="223"/>
      <c r="D482" s="224"/>
      <c r="E482" s="224"/>
      <c r="F482" s="225"/>
      <c r="G482" s="226"/>
      <c r="H482" s="227"/>
      <c r="I482" s="227"/>
      <c r="J482" s="227"/>
      <c r="K482" s="227"/>
      <c r="L482" s="228"/>
    </row>
    <row r="483" spans="1:12">
      <c r="A483" s="213" t="str">
        <f t="shared" ca="1" si="7"/>
        <v/>
      </c>
      <c r="C483" s="223"/>
      <c r="D483" s="224"/>
      <c r="E483" s="224"/>
      <c r="F483" s="225"/>
      <c r="G483" s="226"/>
      <c r="H483" s="227"/>
      <c r="I483" s="227"/>
      <c r="J483" s="227"/>
      <c r="K483" s="227"/>
      <c r="L483" s="228"/>
    </row>
    <row r="484" spans="1:12">
      <c r="A484" s="213" t="str">
        <f t="shared" ca="1" si="7"/>
        <v/>
      </c>
      <c r="C484" s="223"/>
      <c r="D484" s="224"/>
      <c r="E484" s="224"/>
      <c r="F484" s="225"/>
      <c r="G484" s="226"/>
      <c r="H484" s="227"/>
      <c r="I484" s="227"/>
      <c r="J484" s="227"/>
      <c r="K484" s="227"/>
      <c r="L484" s="228"/>
    </row>
    <row r="485" spans="1:12">
      <c r="A485" s="213" t="str">
        <f t="shared" ca="1" si="7"/>
        <v/>
      </c>
      <c r="C485" s="223"/>
      <c r="D485" s="224"/>
      <c r="E485" s="224"/>
      <c r="F485" s="225"/>
      <c r="G485" s="226"/>
      <c r="H485" s="227"/>
      <c r="I485" s="227"/>
      <c r="J485" s="227"/>
      <c r="K485" s="227"/>
      <c r="L485" s="228"/>
    </row>
    <row r="486" spans="1:12">
      <c r="A486" s="213" t="str">
        <f t="shared" ca="1" si="7"/>
        <v/>
      </c>
      <c r="C486" s="223"/>
      <c r="D486" s="224"/>
      <c r="E486" s="224"/>
      <c r="F486" s="225"/>
      <c r="G486" s="226"/>
      <c r="H486" s="227"/>
      <c r="I486" s="227"/>
      <c r="J486" s="227"/>
      <c r="K486" s="227"/>
      <c r="L486" s="228"/>
    </row>
    <row r="487" spans="1:12">
      <c r="A487" s="213" t="str">
        <f t="shared" ca="1" si="7"/>
        <v/>
      </c>
      <c r="C487" s="223"/>
      <c r="D487" s="224"/>
      <c r="E487" s="224"/>
      <c r="F487" s="225"/>
      <c r="G487" s="226"/>
      <c r="H487" s="227"/>
      <c r="I487" s="227"/>
      <c r="J487" s="227"/>
      <c r="K487" s="227"/>
      <c r="L487" s="228"/>
    </row>
    <row r="488" spans="1:12">
      <c r="A488" s="213" t="str">
        <f t="shared" ca="1" si="7"/>
        <v/>
      </c>
      <c r="C488" s="223"/>
      <c r="D488" s="224"/>
      <c r="E488" s="224"/>
      <c r="F488" s="225"/>
      <c r="G488" s="226"/>
      <c r="H488" s="227"/>
      <c r="I488" s="227"/>
      <c r="J488" s="227"/>
      <c r="K488" s="227"/>
      <c r="L488" s="228"/>
    </row>
    <row r="489" spans="1:12">
      <c r="A489" s="213" t="str">
        <f t="shared" ca="1" si="7"/>
        <v/>
      </c>
      <c r="C489" s="223"/>
      <c r="D489" s="224"/>
      <c r="E489" s="224"/>
      <c r="F489" s="225"/>
      <c r="G489" s="226"/>
      <c r="H489" s="227"/>
      <c r="I489" s="227"/>
      <c r="J489" s="227"/>
      <c r="K489" s="227"/>
      <c r="L489" s="228"/>
    </row>
    <row r="490" spans="1:12">
      <c r="A490" s="213" t="str">
        <f t="shared" ca="1" si="7"/>
        <v/>
      </c>
      <c r="C490" s="223"/>
      <c r="D490" s="224"/>
      <c r="E490" s="224"/>
      <c r="F490" s="225"/>
      <c r="G490" s="226"/>
      <c r="H490" s="227"/>
      <c r="I490" s="227"/>
      <c r="J490" s="227"/>
      <c r="K490" s="227"/>
      <c r="L490" s="228"/>
    </row>
    <row r="491" spans="1:12">
      <c r="A491" s="213" t="str">
        <f t="shared" ca="1" si="7"/>
        <v/>
      </c>
      <c r="C491" s="223"/>
      <c r="D491" s="224"/>
      <c r="E491" s="224"/>
      <c r="F491" s="225"/>
      <c r="G491" s="226"/>
      <c r="H491" s="227"/>
      <c r="I491" s="227"/>
      <c r="J491" s="227"/>
      <c r="K491" s="227"/>
      <c r="L491" s="228"/>
    </row>
    <row r="492" spans="1:12">
      <c r="A492" s="213" t="str">
        <f t="shared" ca="1" si="7"/>
        <v/>
      </c>
      <c r="C492" s="223"/>
      <c r="D492" s="224"/>
      <c r="E492" s="224"/>
      <c r="F492" s="225"/>
      <c r="G492" s="226"/>
      <c r="H492" s="227"/>
      <c r="I492" s="227"/>
      <c r="J492" s="227"/>
      <c r="K492" s="227"/>
      <c r="L492" s="228"/>
    </row>
    <row r="493" spans="1:12">
      <c r="A493" s="213" t="str">
        <f t="shared" ca="1" si="7"/>
        <v/>
      </c>
      <c r="C493" s="223"/>
      <c r="D493" s="224"/>
      <c r="E493" s="224"/>
      <c r="F493" s="225"/>
      <c r="G493" s="226"/>
      <c r="H493" s="227"/>
      <c r="I493" s="227"/>
      <c r="J493" s="227"/>
      <c r="K493" s="227"/>
      <c r="L493" s="228"/>
    </row>
    <row r="494" spans="1:12">
      <c r="A494" s="213" t="str">
        <f t="shared" ca="1" si="7"/>
        <v/>
      </c>
      <c r="C494" s="223"/>
      <c r="D494" s="224"/>
      <c r="E494" s="224"/>
      <c r="F494" s="225"/>
      <c r="G494" s="226"/>
      <c r="H494" s="227"/>
      <c r="I494" s="227"/>
      <c r="J494" s="227"/>
      <c r="K494" s="227"/>
      <c r="L494" s="228"/>
    </row>
    <row r="495" spans="1:12">
      <c r="A495" s="213" t="str">
        <f t="shared" ca="1" si="7"/>
        <v/>
      </c>
      <c r="C495" s="223"/>
      <c r="D495" s="224"/>
      <c r="E495" s="224"/>
      <c r="F495" s="225"/>
      <c r="G495" s="226"/>
      <c r="H495" s="227"/>
      <c r="I495" s="227"/>
      <c r="J495" s="227"/>
      <c r="K495" s="227"/>
      <c r="L495" s="228"/>
    </row>
    <row r="496" spans="1:12">
      <c r="A496" s="213" t="str">
        <f t="shared" ca="1" si="7"/>
        <v/>
      </c>
      <c r="C496" s="223"/>
      <c r="D496" s="224"/>
      <c r="E496" s="224"/>
      <c r="F496" s="225"/>
      <c r="G496" s="226"/>
      <c r="H496" s="227"/>
      <c r="I496" s="227"/>
      <c r="J496" s="227"/>
      <c r="K496" s="227"/>
      <c r="L496" s="228"/>
    </row>
    <row r="497" spans="1:12">
      <c r="A497" s="213" t="str">
        <f t="shared" ca="1" si="7"/>
        <v/>
      </c>
      <c r="C497" s="223"/>
      <c r="D497" s="224"/>
      <c r="E497" s="224"/>
      <c r="F497" s="225"/>
      <c r="G497" s="226"/>
      <c r="H497" s="227"/>
      <c r="I497" s="227"/>
      <c r="J497" s="227"/>
      <c r="K497" s="227"/>
      <c r="L497" s="228"/>
    </row>
    <row r="498" spans="1:12">
      <c r="A498" s="213" t="str">
        <f t="shared" ca="1" si="7"/>
        <v/>
      </c>
      <c r="C498" s="223"/>
      <c r="D498" s="224"/>
      <c r="E498" s="224"/>
      <c r="F498" s="225"/>
      <c r="G498" s="226"/>
      <c r="H498" s="227"/>
      <c r="I498" s="227"/>
      <c r="J498" s="227"/>
      <c r="K498" s="227"/>
      <c r="L498" s="228"/>
    </row>
    <row r="499" spans="1:12">
      <c r="A499" s="213" t="str">
        <f t="shared" ca="1" si="7"/>
        <v/>
      </c>
      <c r="C499" s="223"/>
      <c r="D499" s="224"/>
      <c r="E499" s="224"/>
      <c r="F499" s="225"/>
      <c r="G499" s="226"/>
      <c r="H499" s="227"/>
      <c r="I499" s="227"/>
      <c r="J499" s="227"/>
      <c r="K499" s="227"/>
      <c r="L499" s="228"/>
    </row>
    <row r="500" spans="1:12">
      <c r="A500" s="213" t="str">
        <f t="shared" ca="1" si="7"/>
        <v/>
      </c>
      <c r="C500" s="223"/>
      <c r="D500" s="224"/>
      <c r="E500" s="224"/>
      <c r="F500" s="225"/>
      <c r="G500" s="226"/>
      <c r="H500" s="227"/>
      <c r="I500" s="227"/>
      <c r="J500" s="227"/>
      <c r="K500" s="227"/>
      <c r="L500" s="228"/>
    </row>
    <row r="501" spans="1:12">
      <c r="A501" s="213" t="str">
        <f t="shared" ca="1" si="7"/>
        <v/>
      </c>
      <c r="C501" s="223"/>
      <c r="D501" s="224"/>
      <c r="E501" s="224"/>
      <c r="F501" s="225"/>
      <c r="G501" s="226"/>
      <c r="H501" s="227"/>
      <c r="I501" s="227"/>
      <c r="J501" s="227"/>
      <c r="K501" s="227"/>
      <c r="L501" s="228"/>
    </row>
    <row r="502" spans="1:12">
      <c r="A502" s="213" t="str">
        <f t="shared" ca="1" si="7"/>
        <v/>
      </c>
      <c r="C502" s="223"/>
      <c r="D502" s="224"/>
      <c r="E502" s="224"/>
      <c r="F502" s="225"/>
      <c r="G502" s="226"/>
      <c r="H502" s="227"/>
      <c r="I502" s="227"/>
      <c r="J502" s="227"/>
      <c r="K502" s="227"/>
      <c r="L502" s="228"/>
    </row>
    <row r="503" spans="1:12">
      <c r="A503" s="213" t="str">
        <f t="shared" ca="1" si="7"/>
        <v/>
      </c>
      <c r="C503" s="223"/>
      <c r="D503" s="224"/>
      <c r="E503" s="224"/>
      <c r="F503" s="225"/>
      <c r="G503" s="226"/>
      <c r="H503" s="227"/>
      <c r="I503" s="227"/>
      <c r="J503" s="227"/>
      <c r="K503" s="227"/>
      <c r="L503" s="228"/>
    </row>
    <row r="504" spans="1:12">
      <c r="A504" s="213" t="str">
        <f t="shared" ca="1" si="7"/>
        <v/>
      </c>
      <c r="C504" s="223"/>
      <c r="D504" s="224"/>
      <c r="E504" s="224"/>
      <c r="F504" s="225"/>
      <c r="G504" s="226"/>
      <c r="H504" s="227"/>
      <c r="I504" s="227"/>
      <c r="J504" s="227"/>
      <c r="K504" s="227"/>
      <c r="L504" s="228"/>
    </row>
    <row r="505" spans="1:12">
      <c r="A505" s="213" t="str">
        <f t="shared" ca="1" si="7"/>
        <v/>
      </c>
      <c r="C505" s="223"/>
      <c r="D505" s="224"/>
      <c r="E505" s="224"/>
      <c r="F505" s="225"/>
      <c r="G505" s="226"/>
      <c r="H505" s="227"/>
      <c r="I505" s="227"/>
      <c r="J505" s="227"/>
      <c r="K505" s="227"/>
      <c r="L505" s="228"/>
    </row>
    <row r="506" spans="1:12">
      <c r="A506" s="213" t="str">
        <f t="shared" ca="1" si="7"/>
        <v/>
      </c>
      <c r="C506" s="223"/>
      <c r="D506" s="224"/>
      <c r="E506" s="224"/>
      <c r="F506" s="225"/>
      <c r="G506" s="226"/>
      <c r="H506" s="227"/>
      <c r="I506" s="227"/>
      <c r="J506" s="227"/>
      <c r="K506" s="227"/>
      <c r="L506" s="228"/>
    </row>
    <row r="507" spans="1:12">
      <c r="A507" s="213" t="str">
        <f t="shared" ca="1" si="7"/>
        <v/>
      </c>
      <c r="C507" s="223"/>
      <c r="D507" s="224"/>
      <c r="E507" s="224"/>
      <c r="F507" s="225"/>
      <c r="G507" s="226"/>
      <c r="H507" s="227"/>
      <c r="I507" s="227"/>
      <c r="J507" s="227"/>
      <c r="K507" s="227"/>
      <c r="L507" s="228"/>
    </row>
    <row r="508" spans="1:12">
      <c r="A508" s="213" t="str">
        <f t="shared" ca="1" si="7"/>
        <v/>
      </c>
      <c r="C508" s="223"/>
      <c r="D508" s="224"/>
      <c r="E508" s="224"/>
      <c r="F508" s="225"/>
      <c r="G508" s="226"/>
      <c r="H508" s="227"/>
      <c r="I508" s="227"/>
      <c r="J508" s="227"/>
      <c r="K508" s="227"/>
      <c r="L508" s="228"/>
    </row>
    <row r="509" spans="1:12">
      <c r="A509" s="213" t="str">
        <f t="shared" ca="1" si="7"/>
        <v/>
      </c>
      <c r="C509" s="223"/>
      <c r="D509" s="224"/>
      <c r="E509" s="224"/>
      <c r="F509" s="225"/>
      <c r="G509" s="226"/>
      <c r="H509" s="227"/>
      <c r="I509" s="227"/>
      <c r="J509" s="227"/>
      <c r="K509" s="227"/>
      <c r="L509" s="228"/>
    </row>
    <row r="510" spans="1:12">
      <c r="A510" s="213" t="str">
        <f t="shared" ca="1" si="7"/>
        <v/>
      </c>
      <c r="C510" s="223"/>
      <c r="D510" s="224"/>
      <c r="E510" s="224"/>
      <c r="F510" s="225"/>
      <c r="G510" s="226"/>
      <c r="H510" s="227"/>
      <c r="I510" s="227"/>
      <c r="J510" s="227"/>
      <c r="K510" s="227"/>
      <c r="L510" s="228"/>
    </row>
    <row r="511" spans="1:12">
      <c r="A511" s="213" t="str">
        <f t="shared" ca="1" si="7"/>
        <v/>
      </c>
      <c r="C511" s="223"/>
      <c r="D511" s="224"/>
      <c r="E511" s="224"/>
      <c r="F511" s="225"/>
      <c r="G511" s="226"/>
      <c r="H511" s="227"/>
      <c r="I511" s="227"/>
      <c r="J511" s="227"/>
      <c r="K511" s="227"/>
      <c r="L511" s="228"/>
    </row>
    <row r="512" spans="1:12">
      <c r="A512" s="213" t="str">
        <f t="shared" ca="1" si="7"/>
        <v/>
      </c>
      <c r="C512" s="223"/>
      <c r="D512" s="224"/>
      <c r="E512" s="224"/>
      <c r="F512" s="225"/>
      <c r="G512" s="226"/>
      <c r="H512" s="227"/>
      <c r="I512" s="227"/>
      <c r="J512" s="227"/>
      <c r="K512" s="227"/>
      <c r="L512" s="228"/>
    </row>
    <row r="513" spans="1:12">
      <c r="A513" s="213" t="str">
        <f t="shared" ca="1" si="7"/>
        <v/>
      </c>
      <c r="C513" s="223"/>
      <c r="D513" s="224"/>
      <c r="E513" s="224"/>
      <c r="F513" s="225"/>
      <c r="G513" s="226"/>
      <c r="H513" s="227"/>
      <c r="I513" s="227"/>
      <c r="J513" s="227"/>
      <c r="K513" s="227"/>
      <c r="L513" s="228"/>
    </row>
    <row r="514" spans="1:12">
      <c r="A514" s="213" t="str">
        <f t="shared" ca="1" si="7"/>
        <v/>
      </c>
      <c r="C514" s="223"/>
      <c r="D514" s="224"/>
      <c r="E514" s="224"/>
      <c r="F514" s="225"/>
      <c r="G514" s="226"/>
      <c r="H514" s="227"/>
      <c r="I514" s="227"/>
      <c r="J514" s="227"/>
      <c r="K514" s="227"/>
      <c r="L514" s="228"/>
    </row>
    <row r="515" spans="1:12">
      <c r="A515" s="213" t="str">
        <f t="shared" ca="1" si="7"/>
        <v/>
      </c>
      <c r="C515" s="223"/>
      <c r="D515" s="224"/>
      <c r="E515" s="224"/>
      <c r="F515" s="225"/>
      <c r="G515" s="226"/>
      <c r="H515" s="227"/>
      <c r="I515" s="227"/>
      <c r="J515" s="227"/>
      <c r="K515" s="227"/>
      <c r="L515" s="228"/>
    </row>
    <row r="516" spans="1:12">
      <c r="A516" s="213" t="str">
        <f t="shared" ref="A516:A579" ca="1" si="8">IF(INDIRECT(ADDRESS(ROW(A516),3))="","",IF(INDIRECT(ADDRESS(ROW(A516),3))=INDIRECT(ADDRESS(ROW(A516)-1,3)),A515,A515+1))</f>
        <v/>
      </c>
      <c r="C516" s="223"/>
      <c r="D516" s="224"/>
      <c r="E516" s="224"/>
      <c r="F516" s="225"/>
      <c r="G516" s="226"/>
      <c r="H516" s="227"/>
      <c r="I516" s="227"/>
      <c r="J516" s="227"/>
      <c r="K516" s="227"/>
      <c r="L516" s="228"/>
    </row>
    <row r="517" spans="1:12">
      <c r="A517" s="213" t="str">
        <f t="shared" ca="1" si="8"/>
        <v/>
      </c>
      <c r="C517" s="223"/>
      <c r="D517" s="224"/>
      <c r="E517" s="224"/>
      <c r="F517" s="225"/>
      <c r="G517" s="226"/>
      <c r="H517" s="227"/>
      <c r="I517" s="227"/>
      <c r="J517" s="227"/>
      <c r="K517" s="227"/>
      <c r="L517" s="228"/>
    </row>
    <row r="518" spans="1:12">
      <c r="A518" s="213" t="str">
        <f t="shared" ca="1" si="8"/>
        <v/>
      </c>
      <c r="C518" s="223"/>
      <c r="D518" s="224"/>
      <c r="E518" s="224"/>
      <c r="F518" s="225"/>
      <c r="G518" s="226"/>
      <c r="H518" s="227"/>
      <c r="I518" s="227"/>
      <c r="J518" s="227"/>
      <c r="K518" s="227"/>
      <c r="L518" s="228"/>
    </row>
    <row r="519" spans="1:12">
      <c r="A519" s="213" t="str">
        <f t="shared" ca="1" si="8"/>
        <v/>
      </c>
      <c r="C519" s="223"/>
      <c r="D519" s="224"/>
      <c r="E519" s="224"/>
      <c r="F519" s="225"/>
      <c r="G519" s="226"/>
      <c r="H519" s="227"/>
      <c r="I519" s="227"/>
      <c r="J519" s="227"/>
      <c r="K519" s="227"/>
      <c r="L519" s="228"/>
    </row>
    <row r="520" spans="1:12">
      <c r="A520" s="213" t="str">
        <f t="shared" ca="1" si="8"/>
        <v/>
      </c>
      <c r="C520" s="223"/>
      <c r="D520" s="224"/>
      <c r="E520" s="224"/>
      <c r="F520" s="225"/>
      <c r="G520" s="226"/>
      <c r="H520" s="227"/>
      <c r="I520" s="227"/>
      <c r="J520" s="227"/>
      <c r="K520" s="227"/>
      <c r="L520" s="228"/>
    </row>
    <row r="521" spans="1:12">
      <c r="A521" s="213" t="str">
        <f t="shared" ca="1" si="8"/>
        <v/>
      </c>
      <c r="C521" s="223"/>
      <c r="D521" s="224"/>
      <c r="E521" s="224"/>
      <c r="F521" s="225"/>
      <c r="G521" s="226"/>
      <c r="H521" s="227"/>
      <c r="I521" s="227"/>
      <c r="J521" s="227"/>
      <c r="K521" s="227"/>
      <c r="L521" s="228"/>
    </row>
    <row r="522" spans="1:12">
      <c r="A522" s="213" t="str">
        <f t="shared" ca="1" si="8"/>
        <v/>
      </c>
      <c r="C522" s="223"/>
      <c r="D522" s="224"/>
      <c r="E522" s="224"/>
      <c r="F522" s="225"/>
      <c r="G522" s="226"/>
      <c r="H522" s="227"/>
      <c r="I522" s="227"/>
      <c r="J522" s="227"/>
      <c r="K522" s="227"/>
      <c r="L522" s="228"/>
    </row>
    <row r="523" spans="1:12">
      <c r="A523" s="213" t="str">
        <f t="shared" ca="1" si="8"/>
        <v/>
      </c>
      <c r="C523" s="223"/>
      <c r="D523" s="224"/>
      <c r="E523" s="224"/>
      <c r="F523" s="225"/>
      <c r="G523" s="226"/>
      <c r="H523" s="227"/>
      <c r="I523" s="227"/>
      <c r="J523" s="227"/>
      <c r="K523" s="227"/>
      <c r="L523" s="228"/>
    </row>
    <row r="524" spans="1:12">
      <c r="A524" s="213" t="str">
        <f t="shared" ca="1" si="8"/>
        <v/>
      </c>
      <c r="C524" s="223"/>
      <c r="D524" s="224"/>
      <c r="E524" s="224"/>
      <c r="F524" s="225"/>
      <c r="G524" s="226"/>
      <c r="H524" s="227"/>
      <c r="I524" s="227"/>
      <c r="J524" s="227"/>
      <c r="K524" s="227"/>
      <c r="L524" s="228"/>
    </row>
    <row r="525" spans="1:12">
      <c r="A525" s="213" t="str">
        <f t="shared" ca="1" si="8"/>
        <v/>
      </c>
      <c r="C525" s="223"/>
      <c r="D525" s="224"/>
      <c r="E525" s="224"/>
      <c r="F525" s="225"/>
      <c r="G525" s="226"/>
      <c r="H525" s="227"/>
      <c r="I525" s="227"/>
      <c r="J525" s="227"/>
      <c r="K525" s="227"/>
      <c r="L525" s="228"/>
    </row>
    <row r="526" spans="1:12">
      <c r="A526" s="213" t="str">
        <f t="shared" ca="1" si="8"/>
        <v/>
      </c>
      <c r="C526" s="223"/>
      <c r="D526" s="224"/>
      <c r="E526" s="224"/>
      <c r="F526" s="225"/>
      <c r="G526" s="226"/>
      <c r="H526" s="227"/>
      <c r="I526" s="227"/>
      <c r="J526" s="227"/>
      <c r="K526" s="227"/>
      <c r="L526" s="228"/>
    </row>
    <row r="527" spans="1:12">
      <c r="A527" s="213" t="str">
        <f t="shared" ca="1" si="8"/>
        <v/>
      </c>
      <c r="C527" s="223"/>
      <c r="D527" s="224"/>
      <c r="E527" s="224"/>
      <c r="F527" s="225"/>
      <c r="G527" s="226"/>
      <c r="H527" s="227"/>
      <c r="I527" s="227"/>
      <c r="J527" s="227"/>
      <c r="K527" s="227"/>
      <c r="L527" s="228"/>
    </row>
    <row r="528" spans="1:12">
      <c r="A528" s="213" t="str">
        <f t="shared" ca="1" si="8"/>
        <v/>
      </c>
      <c r="C528" s="223"/>
      <c r="D528" s="224"/>
      <c r="E528" s="224"/>
      <c r="F528" s="225"/>
      <c r="G528" s="226"/>
      <c r="H528" s="227"/>
      <c r="I528" s="227"/>
      <c r="J528" s="227"/>
      <c r="K528" s="227"/>
      <c r="L528" s="228"/>
    </row>
    <row r="529" spans="1:12">
      <c r="A529" s="213" t="str">
        <f t="shared" ca="1" si="8"/>
        <v/>
      </c>
      <c r="C529" s="223"/>
      <c r="D529" s="224"/>
      <c r="E529" s="224"/>
      <c r="F529" s="225"/>
      <c r="G529" s="226"/>
      <c r="H529" s="227"/>
      <c r="I529" s="227"/>
      <c r="J529" s="227"/>
      <c r="K529" s="227"/>
      <c r="L529" s="228"/>
    </row>
    <row r="530" spans="1:12">
      <c r="A530" s="213" t="str">
        <f t="shared" ca="1" si="8"/>
        <v/>
      </c>
      <c r="C530" s="223"/>
      <c r="D530" s="224"/>
      <c r="E530" s="224"/>
      <c r="F530" s="225"/>
      <c r="G530" s="226"/>
      <c r="H530" s="227"/>
      <c r="I530" s="227"/>
      <c r="J530" s="227"/>
      <c r="K530" s="227"/>
      <c r="L530" s="228"/>
    </row>
    <row r="531" spans="1:12">
      <c r="A531" s="213" t="str">
        <f t="shared" ca="1" si="8"/>
        <v/>
      </c>
      <c r="C531" s="223"/>
      <c r="D531" s="224"/>
      <c r="E531" s="224"/>
      <c r="F531" s="225"/>
      <c r="G531" s="226"/>
      <c r="H531" s="227"/>
      <c r="I531" s="227"/>
      <c r="J531" s="227"/>
      <c r="K531" s="227"/>
      <c r="L531" s="228"/>
    </row>
    <row r="532" spans="1:12">
      <c r="A532" s="213" t="str">
        <f t="shared" ca="1" si="8"/>
        <v/>
      </c>
      <c r="C532" s="223"/>
      <c r="D532" s="224"/>
      <c r="E532" s="224"/>
      <c r="F532" s="225"/>
      <c r="G532" s="226"/>
      <c r="H532" s="227"/>
      <c r="I532" s="227"/>
      <c r="J532" s="227"/>
      <c r="K532" s="227"/>
      <c r="L532" s="228"/>
    </row>
    <row r="533" spans="1:12">
      <c r="A533" s="213" t="str">
        <f t="shared" ca="1" si="8"/>
        <v/>
      </c>
      <c r="C533" s="223"/>
      <c r="D533" s="224"/>
      <c r="E533" s="224"/>
      <c r="F533" s="225"/>
      <c r="G533" s="226"/>
      <c r="H533" s="227"/>
      <c r="I533" s="227"/>
      <c r="J533" s="227"/>
      <c r="K533" s="227"/>
      <c r="L533" s="228"/>
    </row>
    <row r="534" spans="1:12">
      <c r="A534" s="213" t="str">
        <f t="shared" ca="1" si="8"/>
        <v/>
      </c>
      <c r="C534" s="223"/>
      <c r="D534" s="224"/>
      <c r="E534" s="224"/>
      <c r="F534" s="225"/>
      <c r="G534" s="226"/>
      <c r="H534" s="227"/>
      <c r="I534" s="227"/>
      <c r="J534" s="227"/>
      <c r="K534" s="227"/>
      <c r="L534" s="228"/>
    </row>
    <row r="535" spans="1:12">
      <c r="A535" s="213" t="str">
        <f t="shared" ca="1" si="8"/>
        <v/>
      </c>
      <c r="C535" s="223"/>
      <c r="D535" s="224"/>
      <c r="E535" s="224"/>
      <c r="F535" s="225"/>
      <c r="G535" s="226"/>
      <c r="H535" s="227"/>
      <c r="I535" s="227"/>
      <c r="J535" s="227"/>
      <c r="K535" s="227"/>
      <c r="L535" s="228"/>
    </row>
    <row r="536" spans="1:12">
      <c r="A536" s="213" t="str">
        <f t="shared" ca="1" si="8"/>
        <v/>
      </c>
      <c r="C536" s="223"/>
      <c r="D536" s="224"/>
      <c r="E536" s="224"/>
      <c r="F536" s="225"/>
      <c r="G536" s="226"/>
      <c r="H536" s="227"/>
      <c r="I536" s="227"/>
      <c r="J536" s="227"/>
      <c r="K536" s="227"/>
      <c r="L536" s="228"/>
    </row>
    <row r="537" spans="1:12">
      <c r="A537" s="213" t="str">
        <f t="shared" ca="1" si="8"/>
        <v/>
      </c>
      <c r="C537" s="223"/>
      <c r="D537" s="224"/>
      <c r="E537" s="224"/>
      <c r="F537" s="225"/>
      <c r="G537" s="226"/>
      <c r="H537" s="227"/>
      <c r="I537" s="227"/>
      <c r="J537" s="227"/>
      <c r="K537" s="227"/>
      <c r="L537" s="228"/>
    </row>
    <row r="538" spans="1:12">
      <c r="A538" s="213" t="str">
        <f t="shared" ca="1" si="8"/>
        <v/>
      </c>
      <c r="C538" s="223"/>
      <c r="D538" s="224"/>
      <c r="E538" s="224"/>
      <c r="F538" s="225"/>
      <c r="G538" s="226"/>
      <c r="H538" s="227"/>
      <c r="I538" s="227"/>
      <c r="J538" s="227"/>
      <c r="K538" s="227"/>
      <c r="L538" s="228"/>
    </row>
    <row r="539" spans="1:12">
      <c r="A539" s="213" t="str">
        <f t="shared" ca="1" si="8"/>
        <v/>
      </c>
      <c r="C539" s="223"/>
      <c r="D539" s="224"/>
      <c r="E539" s="224"/>
      <c r="F539" s="225"/>
      <c r="G539" s="226"/>
      <c r="H539" s="227"/>
      <c r="I539" s="227"/>
      <c r="J539" s="227"/>
      <c r="K539" s="227"/>
      <c r="L539" s="228"/>
    </row>
    <row r="540" spans="1:12">
      <c r="A540" s="213" t="str">
        <f t="shared" ca="1" si="8"/>
        <v/>
      </c>
      <c r="C540" s="223"/>
      <c r="D540" s="224"/>
      <c r="E540" s="224"/>
      <c r="F540" s="225"/>
      <c r="G540" s="226"/>
      <c r="H540" s="227"/>
      <c r="I540" s="227"/>
      <c r="J540" s="227"/>
      <c r="K540" s="227"/>
      <c r="L540" s="228"/>
    </row>
    <row r="541" spans="1:12">
      <c r="A541" s="213" t="str">
        <f t="shared" ca="1" si="8"/>
        <v/>
      </c>
      <c r="C541" s="223"/>
      <c r="D541" s="224"/>
      <c r="E541" s="224"/>
      <c r="F541" s="225"/>
      <c r="G541" s="226"/>
      <c r="H541" s="227"/>
      <c r="I541" s="227"/>
      <c r="J541" s="227"/>
      <c r="K541" s="227"/>
      <c r="L541" s="228"/>
    </row>
    <row r="542" spans="1:12">
      <c r="A542" s="213" t="str">
        <f t="shared" ca="1" si="8"/>
        <v/>
      </c>
      <c r="C542" s="223"/>
      <c r="D542" s="224"/>
      <c r="E542" s="224"/>
      <c r="F542" s="225"/>
      <c r="G542" s="226"/>
      <c r="H542" s="227"/>
      <c r="I542" s="227"/>
      <c r="J542" s="227"/>
      <c r="K542" s="227"/>
      <c r="L542" s="228"/>
    </row>
    <row r="543" spans="1:12">
      <c r="A543" s="213" t="str">
        <f t="shared" ca="1" si="8"/>
        <v/>
      </c>
      <c r="C543" s="223"/>
      <c r="D543" s="224"/>
      <c r="E543" s="224"/>
      <c r="F543" s="225"/>
      <c r="G543" s="226"/>
      <c r="H543" s="227"/>
      <c r="I543" s="227"/>
      <c r="J543" s="227"/>
      <c r="K543" s="227"/>
      <c r="L543" s="228"/>
    </row>
    <row r="544" spans="1:12">
      <c r="A544" s="213" t="str">
        <f t="shared" ca="1" si="8"/>
        <v/>
      </c>
      <c r="C544" s="223"/>
      <c r="D544" s="224"/>
      <c r="E544" s="224"/>
      <c r="F544" s="225"/>
      <c r="G544" s="226"/>
      <c r="H544" s="227"/>
      <c r="I544" s="227"/>
      <c r="J544" s="227"/>
      <c r="K544" s="227"/>
      <c r="L544" s="228"/>
    </row>
    <row r="545" spans="1:12">
      <c r="A545" s="213" t="str">
        <f t="shared" ca="1" si="8"/>
        <v/>
      </c>
      <c r="C545" s="223"/>
      <c r="D545" s="224"/>
      <c r="E545" s="224"/>
      <c r="F545" s="225"/>
      <c r="G545" s="226"/>
      <c r="H545" s="227"/>
      <c r="I545" s="227"/>
      <c r="J545" s="227"/>
      <c r="K545" s="227"/>
      <c r="L545" s="228"/>
    </row>
    <row r="546" spans="1:12">
      <c r="A546" s="213" t="str">
        <f t="shared" ca="1" si="8"/>
        <v/>
      </c>
      <c r="C546" s="223"/>
      <c r="D546" s="224"/>
      <c r="E546" s="224"/>
      <c r="F546" s="225"/>
      <c r="G546" s="226"/>
      <c r="H546" s="227"/>
      <c r="I546" s="227"/>
      <c r="J546" s="227"/>
      <c r="K546" s="227"/>
      <c r="L546" s="228"/>
    </row>
    <row r="547" spans="1:12">
      <c r="A547" s="213" t="str">
        <f t="shared" ca="1" si="8"/>
        <v/>
      </c>
      <c r="C547" s="223"/>
      <c r="D547" s="224"/>
      <c r="E547" s="224"/>
      <c r="F547" s="225"/>
      <c r="G547" s="226"/>
      <c r="H547" s="227"/>
      <c r="I547" s="227"/>
      <c r="J547" s="227"/>
      <c r="K547" s="227"/>
      <c r="L547" s="228"/>
    </row>
    <row r="548" spans="1:12">
      <c r="A548" s="213" t="str">
        <f t="shared" ca="1" si="8"/>
        <v/>
      </c>
      <c r="C548" s="223"/>
      <c r="D548" s="224"/>
      <c r="E548" s="224"/>
      <c r="F548" s="225"/>
      <c r="G548" s="226"/>
      <c r="H548" s="227"/>
      <c r="I548" s="227"/>
      <c r="J548" s="227"/>
      <c r="K548" s="227"/>
      <c r="L548" s="228"/>
    </row>
    <row r="549" spans="1:12">
      <c r="A549" s="213" t="str">
        <f t="shared" ca="1" si="8"/>
        <v/>
      </c>
      <c r="C549" s="223"/>
      <c r="D549" s="224"/>
      <c r="E549" s="224"/>
      <c r="F549" s="225"/>
      <c r="G549" s="226"/>
      <c r="H549" s="227"/>
      <c r="I549" s="227"/>
      <c r="J549" s="227"/>
      <c r="K549" s="227"/>
      <c r="L549" s="228"/>
    </row>
    <row r="550" spans="1:12">
      <c r="A550" s="213" t="str">
        <f t="shared" ca="1" si="8"/>
        <v/>
      </c>
      <c r="C550" s="223"/>
      <c r="D550" s="224"/>
      <c r="E550" s="224"/>
      <c r="F550" s="225"/>
      <c r="G550" s="226"/>
      <c r="H550" s="227"/>
      <c r="I550" s="227"/>
      <c r="J550" s="227"/>
      <c r="K550" s="227"/>
      <c r="L550" s="228"/>
    </row>
    <row r="551" spans="1:12">
      <c r="A551" s="213" t="str">
        <f t="shared" ca="1" si="8"/>
        <v/>
      </c>
      <c r="C551" s="223"/>
      <c r="D551" s="224"/>
      <c r="E551" s="224"/>
      <c r="F551" s="225"/>
      <c r="G551" s="226"/>
      <c r="H551" s="227"/>
      <c r="I551" s="227"/>
      <c r="J551" s="227"/>
      <c r="K551" s="227"/>
      <c r="L551" s="228"/>
    </row>
    <row r="552" spans="1:12">
      <c r="A552" s="213" t="str">
        <f t="shared" ca="1" si="8"/>
        <v/>
      </c>
      <c r="C552" s="223"/>
      <c r="D552" s="224"/>
      <c r="E552" s="224"/>
      <c r="F552" s="225"/>
      <c r="G552" s="226"/>
      <c r="H552" s="227"/>
      <c r="I552" s="227"/>
      <c r="J552" s="227"/>
      <c r="K552" s="227"/>
      <c r="L552" s="228"/>
    </row>
    <row r="553" spans="1:12">
      <c r="A553" s="213" t="str">
        <f t="shared" ca="1" si="8"/>
        <v/>
      </c>
      <c r="C553" s="223"/>
      <c r="D553" s="224"/>
      <c r="E553" s="224"/>
      <c r="F553" s="225"/>
      <c r="G553" s="226"/>
      <c r="H553" s="227"/>
      <c r="I553" s="227"/>
      <c r="J553" s="227"/>
      <c r="K553" s="227"/>
      <c r="L553" s="228"/>
    </row>
    <row r="554" spans="1:12">
      <c r="A554" s="213" t="str">
        <f t="shared" ca="1" si="8"/>
        <v/>
      </c>
      <c r="C554" s="223"/>
      <c r="D554" s="224"/>
      <c r="E554" s="224"/>
      <c r="F554" s="225"/>
      <c r="G554" s="226"/>
      <c r="H554" s="227"/>
      <c r="I554" s="227"/>
      <c r="J554" s="227"/>
      <c r="K554" s="227"/>
      <c r="L554" s="228"/>
    </row>
    <row r="555" spans="1:12">
      <c r="A555" s="213" t="str">
        <f t="shared" ca="1" si="8"/>
        <v/>
      </c>
      <c r="C555" s="223"/>
      <c r="D555" s="224"/>
      <c r="E555" s="224"/>
      <c r="F555" s="225"/>
      <c r="G555" s="226"/>
      <c r="H555" s="227"/>
      <c r="I555" s="227"/>
      <c r="J555" s="227"/>
      <c r="K555" s="227"/>
      <c r="L555" s="228"/>
    </row>
    <row r="556" spans="1:12">
      <c r="A556" s="213" t="str">
        <f t="shared" ca="1" si="8"/>
        <v/>
      </c>
      <c r="C556" s="223"/>
      <c r="D556" s="224"/>
      <c r="E556" s="224"/>
      <c r="F556" s="225"/>
      <c r="G556" s="226"/>
      <c r="H556" s="227"/>
      <c r="I556" s="227"/>
      <c r="J556" s="227"/>
      <c r="K556" s="227"/>
      <c r="L556" s="228"/>
    </row>
    <row r="557" spans="1:12">
      <c r="A557" s="213" t="str">
        <f t="shared" ca="1" si="8"/>
        <v/>
      </c>
      <c r="C557" s="223"/>
      <c r="D557" s="224"/>
      <c r="E557" s="224"/>
      <c r="F557" s="225"/>
      <c r="G557" s="226"/>
      <c r="H557" s="227"/>
      <c r="I557" s="227"/>
      <c r="J557" s="227"/>
      <c r="K557" s="227"/>
      <c r="L557" s="228"/>
    </row>
    <row r="558" spans="1:12">
      <c r="A558" s="213" t="str">
        <f t="shared" ca="1" si="8"/>
        <v/>
      </c>
      <c r="C558" s="223"/>
      <c r="D558" s="224"/>
      <c r="E558" s="224"/>
      <c r="F558" s="225"/>
      <c r="G558" s="226"/>
      <c r="H558" s="227"/>
      <c r="I558" s="227"/>
      <c r="J558" s="227"/>
      <c r="K558" s="227"/>
      <c r="L558" s="228"/>
    </row>
    <row r="559" spans="1:12">
      <c r="A559" s="213" t="str">
        <f t="shared" ca="1" si="8"/>
        <v/>
      </c>
      <c r="C559" s="223"/>
      <c r="D559" s="224"/>
      <c r="E559" s="224"/>
      <c r="F559" s="225"/>
      <c r="G559" s="226"/>
      <c r="H559" s="227"/>
      <c r="I559" s="227"/>
      <c r="J559" s="227"/>
      <c r="K559" s="227"/>
      <c r="L559" s="228"/>
    </row>
    <row r="560" spans="1:12">
      <c r="A560" s="213" t="str">
        <f t="shared" ca="1" si="8"/>
        <v/>
      </c>
      <c r="C560" s="223"/>
      <c r="D560" s="224"/>
      <c r="E560" s="224"/>
      <c r="F560" s="225"/>
      <c r="G560" s="226"/>
      <c r="H560" s="227"/>
      <c r="I560" s="227"/>
      <c r="J560" s="227"/>
      <c r="K560" s="227"/>
      <c r="L560" s="228"/>
    </row>
    <row r="561" spans="1:12">
      <c r="A561" s="213" t="str">
        <f t="shared" ca="1" si="8"/>
        <v/>
      </c>
      <c r="C561" s="223"/>
      <c r="D561" s="224"/>
      <c r="E561" s="224"/>
      <c r="F561" s="225"/>
      <c r="G561" s="226"/>
      <c r="H561" s="227"/>
      <c r="I561" s="227"/>
      <c r="J561" s="227"/>
      <c r="K561" s="227"/>
      <c r="L561" s="228"/>
    </row>
    <row r="562" spans="1:12">
      <c r="A562" s="213" t="str">
        <f t="shared" ca="1" si="8"/>
        <v/>
      </c>
      <c r="C562" s="223"/>
      <c r="D562" s="224"/>
      <c r="E562" s="224"/>
      <c r="F562" s="225"/>
      <c r="G562" s="226"/>
      <c r="H562" s="227"/>
      <c r="I562" s="227"/>
      <c r="J562" s="227"/>
      <c r="K562" s="227"/>
      <c r="L562" s="228"/>
    </row>
    <row r="563" spans="1:12">
      <c r="A563" s="213" t="str">
        <f t="shared" ca="1" si="8"/>
        <v/>
      </c>
      <c r="C563" s="223"/>
      <c r="D563" s="224"/>
      <c r="E563" s="224"/>
      <c r="F563" s="225"/>
      <c r="G563" s="226"/>
      <c r="H563" s="227"/>
      <c r="I563" s="227"/>
      <c r="J563" s="227"/>
      <c r="K563" s="227"/>
      <c r="L563" s="228"/>
    </row>
    <row r="564" spans="1:12">
      <c r="A564" s="213" t="str">
        <f t="shared" ca="1" si="8"/>
        <v/>
      </c>
      <c r="C564" s="223"/>
      <c r="D564" s="224"/>
      <c r="E564" s="224"/>
      <c r="F564" s="225"/>
      <c r="G564" s="226"/>
      <c r="H564" s="227"/>
      <c r="I564" s="227"/>
      <c r="J564" s="227"/>
      <c r="K564" s="227"/>
      <c r="L564" s="228"/>
    </row>
    <row r="565" spans="1:12">
      <c r="A565" s="213" t="str">
        <f t="shared" ca="1" si="8"/>
        <v/>
      </c>
      <c r="C565" s="223"/>
      <c r="D565" s="224"/>
      <c r="E565" s="224"/>
      <c r="F565" s="225"/>
      <c r="G565" s="226"/>
      <c r="H565" s="227"/>
      <c r="I565" s="227"/>
      <c r="J565" s="227"/>
      <c r="K565" s="227"/>
      <c r="L565" s="228"/>
    </row>
    <row r="566" spans="1:12">
      <c r="A566" s="213" t="str">
        <f t="shared" ca="1" si="8"/>
        <v/>
      </c>
      <c r="C566" s="223"/>
      <c r="D566" s="224"/>
      <c r="E566" s="224"/>
      <c r="F566" s="225"/>
      <c r="G566" s="226"/>
      <c r="H566" s="227"/>
      <c r="I566" s="227"/>
      <c r="J566" s="227"/>
      <c r="K566" s="227"/>
      <c r="L566" s="228"/>
    </row>
    <row r="567" spans="1:12">
      <c r="A567" s="213" t="str">
        <f t="shared" ca="1" si="8"/>
        <v/>
      </c>
      <c r="C567" s="223"/>
      <c r="D567" s="224"/>
      <c r="E567" s="224"/>
      <c r="F567" s="225"/>
      <c r="G567" s="226"/>
      <c r="H567" s="227"/>
      <c r="I567" s="227"/>
      <c r="J567" s="227"/>
      <c r="K567" s="227"/>
      <c r="L567" s="228"/>
    </row>
    <row r="568" spans="1:12">
      <c r="A568" s="213" t="str">
        <f t="shared" ca="1" si="8"/>
        <v/>
      </c>
      <c r="C568" s="223"/>
      <c r="D568" s="224"/>
      <c r="E568" s="224"/>
      <c r="F568" s="225"/>
      <c r="G568" s="226"/>
      <c r="H568" s="227"/>
      <c r="I568" s="227"/>
      <c r="J568" s="227"/>
      <c r="K568" s="227"/>
      <c r="L568" s="228"/>
    </row>
    <row r="569" spans="1:12">
      <c r="A569" s="213" t="str">
        <f t="shared" ca="1" si="8"/>
        <v/>
      </c>
      <c r="C569" s="223"/>
      <c r="D569" s="224"/>
      <c r="E569" s="224"/>
      <c r="F569" s="225"/>
      <c r="G569" s="226"/>
      <c r="H569" s="227"/>
      <c r="I569" s="227"/>
      <c r="J569" s="227"/>
      <c r="K569" s="227"/>
      <c r="L569" s="228"/>
    </row>
    <row r="570" spans="1:12">
      <c r="A570" s="213" t="str">
        <f t="shared" ca="1" si="8"/>
        <v/>
      </c>
      <c r="C570" s="223"/>
      <c r="D570" s="224"/>
      <c r="E570" s="224"/>
      <c r="F570" s="225"/>
      <c r="G570" s="226"/>
      <c r="H570" s="227"/>
      <c r="I570" s="227"/>
      <c r="J570" s="227"/>
      <c r="K570" s="227"/>
      <c r="L570" s="228"/>
    </row>
    <row r="571" spans="1:12">
      <c r="A571" s="213" t="str">
        <f t="shared" ca="1" si="8"/>
        <v/>
      </c>
      <c r="C571" s="223"/>
      <c r="D571" s="224"/>
      <c r="E571" s="224"/>
      <c r="F571" s="225"/>
      <c r="G571" s="226"/>
      <c r="H571" s="227"/>
      <c r="I571" s="227"/>
      <c r="J571" s="227"/>
      <c r="K571" s="227"/>
      <c r="L571" s="228"/>
    </row>
    <row r="572" spans="1:12">
      <c r="A572" s="213" t="str">
        <f t="shared" ca="1" si="8"/>
        <v/>
      </c>
      <c r="C572" s="223"/>
      <c r="D572" s="224"/>
      <c r="E572" s="224"/>
      <c r="F572" s="225"/>
      <c r="G572" s="226"/>
      <c r="H572" s="227"/>
      <c r="I572" s="227"/>
      <c r="J572" s="227"/>
      <c r="K572" s="227"/>
      <c r="L572" s="228"/>
    </row>
    <row r="573" spans="1:12">
      <c r="A573" s="213" t="str">
        <f t="shared" ca="1" si="8"/>
        <v/>
      </c>
      <c r="C573" s="223"/>
      <c r="D573" s="224"/>
      <c r="E573" s="224"/>
      <c r="F573" s="225"/>
      <c r="G573" s="226"/>
      <c r="H573" s="227"/>
      <c r="I573" s="227"/>
      <c r="J573" s="227"/>
      <c r="K573" s="227"/>
      <c r="L573" s="228"/>
    </row>
    <row r="574" spans="1:12">
      <c r="A574" s="213" t="str">
        <f t="shared" ca="1" si="8"/>
        <v/>
      </c>
      <c r="C574" s="223"/>
      <c r="D574" s="224"/>
      <c r="E574" s="224"/>
      <c r="F574" s="225"/>
      <c r="G574" s="226"/>
      <c r="H574" s="227"/>
      <c r="I574" s="227"/>
      <c r="J574" s="227"/>
      <c r="K574" s="227"/>
      <c r="L574" s="228"/>
    </row>
    <row r="575" spans="1:12">
      <c r="A575" s="213" t="str">
        <f t="shared" ca="1" si="8"/>
        <v/>
      </c>
      <c r="C575" s="223"/>
      <c r="D575" s="224"/>
      <c r="E575" s="224"/>
      <c r="F575" s="225"/>
      <c r="G575" s="226"/>
      <c r="H575" s="227"/>
      <c r="I575" s="227"/>
      <c r="J575" s="227"/>
      <c r="K575" s="227"/>
      <c r="L575" s="228"/>
    </row>
    <row r="576" spans="1:12">
      <c r="A576" s="213" t="str">
        <f t="shared" ca="1" si="8"/>
        <v/>
      </c>
      <c r="C576" s="223"/>
      <c r="D576" s="224"/>
      <c r="E576" s="224"/>
      <c r="F576" s="225"/>
      <c r="G576" s="226"/>
      <c r="H576" s="227"/>
      <c r="I576" s="227"/>
      <c r="J576" s="227"/>
      <c r="K576" s="227"/>
      <c r="L576" s="228"/>
    </row>
    <row r="577" spans="1:12">
      <c r="A577" s="213" t="str">
        <f t="shared" ca="1" si="8"/>
        <v/>
      </c>
      <c r="C577" s="223"/>
      <c r="D577" s="224"/>
      <c r="E577" s="224"/>
      <c r="F577" s="225"/>
      <c r="G577" s="226"/>
      <c r="H577" s="227"/>
      <c r="I577" s="227"/>
      <c r="J577" s="227"/>
      <c r="K577" s="227"/>
      <c r="L577" s="228"/>
    </row>
    <row r="578" spans="1:12">
      <c r="A578" s="213" t="str">
        <f t="shared" ca="1" si="8"/>
        <v/>
      </c>
      <c r="C578" s="223"/>
      <c r="D578" s="224"/>
      <c r="E578" s="224"/>
      <c r="F578" s="225"/>
      <c r="G578" s="226"/>
      <c r="H578" s="227"/>
      <c r="I578" s="227"/>
      <c r="J578" s="227"/>
      <c r="K578" s="227"/>
      <c r="L578" s="228"/>
    </row>
    <row r="579" spans="1:12">
      <c r="A579" s="213" t="str">
        <f t="shared" ca="1" si="8"/>
        <v/>
      </c>
      <c r="C579" s="223"/>
      <c r="D579" s="224"/>
      <c r="E579" s="224"/>
      <c r="F579" s="225"/>
      <c r="G579" s="226"/>
      <c r="H579" s="227"/>
      <c r="I579" s="227"/>
      <c r="J579" s="227"/>
      <c r="K579" s="227"/>
      <c r="L579" s="228"/>
    </row>
    <row r="580" spans="1:12">
      <c r="A580" s="213" t="str">
        <f t="shared" ref="A580:A643" ca="1" si="9">IF(INDIRECT(ADDRESS(ROW(A580),3))="","",IF(INDIRECT(ADDRESS(ROW(A580),3))=INDIRECT(ADDRESS(ROW(A580)-1,3)),A579,A579+1))</f>
        <v/>
      </c>
      <c r="C580" s="223"/>
      <c r="D580" s="224"/>
      <c r="E580" s="224"/>
      <c r="F580" s="225"/>
      <c r="G580" s="226"/>
      <c r="H580" s="227"/>
      <c r="I580" s="227"/>
      <c r="J580" s="227"/>
      <c r="K580" s="227"/>
      <c r="L580" s="228"/>
    </row>
    <row r="581" spans="1:12">
      <c r="A581" s="213" t="str">
        <f t="shared" ca="1" si="9"/>
        <v/>
      </c>
      <c r="C581" s="223"/>
      <c r="D581" s="224"/>
      <c r="E581" s="224"/>
      <c r="F581" s="225"/>
      <c r="G581" s="226"/>
      <c r="H581" s="227"/>
      <c r="I581" s="227"/>
      <c r="J581" s="227"/>
      <c r="K581" s="227"/>
      <c r="L581" s="228"/>
    </row>
    <row r="582" spans="1:12">
      <c r="A582" s="213" t="str">
        <f t="shared" ca="1" si="9"/>
        <v/>
      </c>
      <c r="C582" s="223"/>
      <c r="D582" s="224"/>
      <c r="E582" s="224"/>
      <c r="F582" s="225"/>
      <c r="G582" s="226"/>
      <c r="H582" s="227"/>
      <c r="I582" s="227"/>
      <c r="J582" s="227"/>
      <c r="K582" s="227"/>
      <c r="L582" s="228"/>
    </row>
    <row r="583" spans="1:12">
      <c r="A583" s="213" t="str">
        <f t="shared" ca="1" si="9"/>
        <v/>
      </c>
      <c r="C583" s="223"/>
      <c r="D583" s="224"/>
      <c r="E583" s="224"/>
      <c r="F583" s="225"/>
      <c r="G583" s="226"/>
      <c r="H583" s="227"/>
      <c r="I583" s="227"/>
      <c r="J583" s="227"/>
      <c r="K583" s="227"/>
      <c r="L583" s="228"/>
    </row>
    <row r="584" spans="1:12">
      <c r="A584" s="213" t="str">
        <f t="shared" ca="1" si="9"/>
        <v/>
      </c>
      <c r="C584" s="223"/>
      <c r="D584" s="224"/>
      <c r="E584" s="224"/>
      <c r="F584" s="225"/>
      <c r="G584" s="226"/>
      <c r="H584" s="227"/>
      <c r="I584" s="227"/>
      <c r="J584" s="227"/>
      <c r="K584" s="227"/>
      <c r="L584" s="228"/>
    </row>
    <row r="585" spans="1:12">
      <c r="A585" s="213" t="str">
        <f t="shared" ca="1" si="9"/>
        <v/>
      </c>
      <c r="C585" s="223"/>
      <c r="D585" s="224"/>
      <c r="E585" s="224"/>
      <c r="F585" s="225"/>
      <c r="G585" s="226"/>
      <c r="H585" s="227"/>
      <c r="I585" s="227"/>
      <c r="J585" s="227"/>
      <c r="K585" s="227"/>
      <c r="L585" s="228"/>
    </row>
    <row r="586" spans="1:12">
      <c r="A586" s="213" t="str">
        <f t="shared" ca="1" si="9"/>
        <v/>
      </c>
      <c r="C586" s="223"/>
      <c r="D586" s="224"/>
      <c r="E586" s="224"/>
      <c r="F586" s="225"/>
      <c r="G586" s="226"/>
      <c r="H586" s="227"/>
      <c r="I586" s="227"/>
      <c r="J586" s="227"/>
      <c r="K586" s="227"/>
      <c r="L586" s="228"/>
    </row>
    <row r="587" spans="1:12">
      <c r="A587" s="213" t="str">
        <f t="shared" ca="1" si="9"/>
        <v/>
      </c>
      <c r="C587" s="223"/>
      <c r="D587" s="224"/>
      <c r="E587" s="224"/>
      <c r="F587" s="225"/>
      <c r="G587" s="226"/>
      <c r="H587" s="227"/>
      <c r="I587" s="227"/>
      <c r="J587" s="227"/>
      <c r="K587" s="227"/>
      <c r="L587" s="228"/>
    </row>
    <row r="588" spans="1:12">
      <c r="A588" s="213" t="str">
        <f t="shared" ca="1" si="9"/>
        <v/>
      </c>
      <c r="C588" s="223"/>
      <c r="D588" s="224"/>
      <c r="E588" s="224"/>
      <c r="F588" s="225"/>
      <c r="G588" s="226"/>
      <c r="H588" s="227"/>
      <c r="I588" s="227"/>
      <c r="J588" s="227"/>
      <c r="K588" s="227"/>
      <c r="L588" s="228"/>
    </row>
    <row r="589" spans="1:12">
      <c r="A589" s="213" t="str">
        <f t="shared" ca="1" si="9"/>
        <v/>
      </c>
      <c r="C589" s="223"/>
      <c r="D589" s="224"/>
      <c r="E589" s="224"/>
      <c r="F589" s="225"/>
      <c r="G589" s="226"/>
      <c r="H589" s="227"/>
      <c r="I589" s="227"/>
      <c r="J589" s="227"/>
      <c r="K589" s="227"/>
      <c r="L589" s="228"/>
    </row>
    <row r="590" spans="1:12">
      <c r="A590" s="213" t="str">
        <f t="shared" ca="1" si="9"/>
        <v/>
      </c>
      <c r="C590" s="223"/>
      <c r="D590" s="224"/>
      <c r="E590" s="224"/>
      <c r="F590" s="225"/>
      <c r="G590" s="226"/>
      <c r="H590" s="227"/>
      <c r="I590" s="227"/>
      <c r="J590" s="227"/>
      <c r="K590" s="227"/>
      <c r="L590" s="228"/>
    </row>
    <row r="591" spans="1:12">
      <c r="A591" s="213" t="str">
        <f t="shared" ca="1" si="9"/>
        <v/>
      </c>
      <c r="C591" s="223"/>
      <c r="D591" s="224"/>
      <c r="E591" s="224"/>
      <c r="F591" s="225"/>
      <c r="G591" s="226"/>
      <c r="H591" s="227"/>
      <c r="I591" s="227"/>
      <c r="J591" s="227"/>
      <c r="K591" s="227"/>
      <c r="L591" s="228"/>
    </row>
    <row r="592" spans="1:12">
      <c r="A592" s="213" t="str">
        <f t="shared" ca="1" si="9"/>
        <v/>
      </c>
      <c r="C592" s="223"/>
      <c r="D592" s="224"/>
      <c r="E592" s="224"/>
      <c r="F592" s="225"/>
      <c r="G592" s="226"/>
      <c r="H592" s="227"/>
      <c r="I592" s="227"/>
      <c r="J592" s="227"/>
      <c r="K592" s="227"/>
      <c r="L592" s="228"/>
    </row>
    <row r="593" spans="1:12">
      <c r="A593" s="213" t="str">
        <f t="shared" ca="1" si="9"/>
        <v/>
      </c>
      <c r="C593" s="223"/>
      <c r="D593" s="224"/>
      <c r="E593" s="224"/>
      <c r="F593" s="225"/>
      <c r="G593" s="226"/>
      <c r="H593" s="227"/>
      <c r="I593" s="227"/>
      <c r="J593" s="227"/>
      <c r="K593" s="227"/>
      <c r="L593" s="228"/>
    </row>
    <row r="594" spans="1:12">
      <c r="A594" s="213" t="str">
        <f t="shared" ca="1" si="9"/>
        <v/>
      </c>
      <c r="C594" s="223"/>
      <c r="D594" s="224"/>
      <c r="E594" s="224"/>
      <c r="F594" s="225"/>
      <c r="G594" s="226"/>
      <c r="H594" s="227"/>
      <c r="I594" s="227"/>
      <c r="J594" s="227"/>
      <c r="K594" s="227"/>
      <c r="L594" s="228"/>
    </row>
    <row r="595" spans="1:12">
      <c r="A595" s="213" t="str">
        <f t="shared" ca="1" si="9"/>
        <v/>
      </c>
      <c r="C595" s="223"/>
      <c r="D595" s="224"/>
      <c r="E595" s="224"/>
      <c r="F595" s="225"/>
      <c r="G595" s="226"/>
      <c r="H595" s="227"/>
      <c r="I595" s="227"/>
      <c r="J595" s="227"/>
      <c r="K595" s="227"/>
      <c r="L595" s="228"/>
    </row>
    <row r="596" spans="1:12">
      <c r="A596" s="213" t="str">
        <f t="shared" ca="1" si="9"/>
        <v/>
      </c>
      <c r="C596" s="223"/>
      <c r="D596" s="224"/>
      <c r="E596" s="224"/>
      <c r="F596" s="225"/>
      <c r="G596" s="226"/>
      <c r="H596" s="227"/>
      <c r="I596" s="227"/>
      <c r="J596" s="227"/>
      <c r="K596" s="227"/>
      <c r="L596" s="228"/>
    </row>
    <row r="597" spans="1:12">
      <c r="A597" s="213" t="str">
        <f t="shared" ca="1" si="9"/>
        <v/>
      </c>
      <c r="C597" s="223"/>
      <c r="D597" s="224"/>
      <c r="E597" s="224"/>
      <c r="F597" s="225"/>
      <c r="G597" s="226"/>
      <c r="H597" s="227"/>
      <c r="I597" s="227"/>
      <c r="J597" s="227"/>
      <c r="K597" s="227"/>
      <c r="L597" s="228"/>
    </row>
    <row r="598" spans="1:12">
      <c r="A598" s="213" t="str">
        <f t="shared" ca="1" si="9"/>
        <v/>
      </c>
      <c r="C598" s="223"/>
      <c r="D598" s="224"/>
      <c r="E598" s="224"/>
      <c r="F598" s="225"/>
      <c r="G598" s="226"/>
      <c r="H598" s="227"/>
      <c r="I598" s="227"/>
      <c r="J598" s="227"/>
      <c r="K598" s="227"/>
      <c r="L598" s="228"/>
    </row>
    <row r="599" spans="1:12">
      <c r="A599" s="213" t="str">
        <f t="shared" ca="1" si="9"/>
        <v/>
      </c>
      <c r="C599" s="223"/>
      <c r="D599" s="224"/>
      <c r="E599" s="224"/>
      <c r="F599" s="225"/>
      <c r="G599" s="226"/>
      <c r="H599" s="227"/>
      <c r="I599" s="227"/>
      <c r="J599" s="227"/>
      <c r="K599" s="227"/>
      <c r="L599" s="228"/>
    </row>
    <row r="600" spans="1:12">
      <c r="A600" s="213" t="str">
        <f t="shared" ca="1" si="9"/>
        <v/>
      </c>
      <c r="C600" s="223"/>
      <c r="D600" s="224"/>
      <c r="E600" s="224"/>
      <c r="F600" s="225"/>
      <c r="G600" s="226"/>
      <c r="H600" s="227"/>
      <c r="I600" s="227"/>
      <c r="J600" s="227"/>
      <c r="K600" s="227"/>
      <c r="L600" s="228"/>
    </row>
    <row r="601" spans="1:12">
      <c r="A601" s="213" t="str">
        <f t="shared" ca="1" si="9"/>
        <v/>
      </c>
      <c r="C601" s="223"/>
      <c r="D601" s="224"/>
      <c r="E601" s="224"/>
      <c r="F601" s="225"/>
      <c r="G601" s="226"/>
      <c r="H601" s="227"/>
      <c r="I601" s="227"/>
      <c r="J601" s="227"/>
      <c r="K601" s="227"/>
      <c r="L601" s="228"/>
    </row>
    <row r="602" spans="1:12">
      <c r="A602" s="213" t="str">
        <f t="shared" ca="1" si="9"/>
        <v/>
      </c>
      <c r="C602" s="223"/>
      <c r="D602" s="224"/>
      <c r="E602" s="224"/>
      <c r="F602" s="225"/>
      <c r="G602" s="226"/>
      <c r="H602" s="227"/>
      <c r="I602" s="227"/>
      <c r="J602" s="227"/>
      <c r="K602" s="227"/>
      <c r="L602" s="228"/>
    </row>
    <row r="603" spans="1:12">
      <c r="A603" s="213" t="str">
        <f t="shared" ca="1" si="9"/>
        <v/>
      </c>
      <c r="C603" s="223"/>
      <c r="D603" s="224"/>
      <c r="E603" s="224"/>
      <c r="F603" s="225"/>
      <c r="G603" s="226"/>
      <c r="H603" s="227"/>
      <c r="I603" s="227"/>
      <c r="J603" s="227"/>
      <c r="K603" s="227"/>
      <c r="L603" s="228"/>
    </row>
    <row r="604" spans="1:12">
      <c r="A604" s="213" t="str">
        <f t="shared" ca="1" si="9"/>
        <v/>
      </c>
      <c r="C604" s="223"/>
      <c r="D604" s="224"/>
      <c r="E604" s="224"/>
      <c r="F604" s="225"/>
      <c r="G604" s="226"/>
      <c r="H604" s="227"/>
      <c r="I604" s="227"/>
      <c r="J604" s="227"/>
      <c r="K604" s="227"/>
      <c r="L604" s="228"/>
    </row>
    <row r="605" spans="1:12">
      <c r="A605" s="213" t="str">
        <f t="shared" ca="1" si="9"/>
        <v/>
      </c>
      <c r="C605" s="223"/>
      <c r="D605" s="224"/>
      <c r="E605" s="224"/>
      <c r="F605" s="225"/>
      <c r="G605" s="226"/>
      <c r="H605" s="227"/>
      <c r="I605" s="227"/>
      <c r="J605" s="227"/>
      <c r="K605" s="227"/>
      <c r="L605" s="228"/>
    </row>
    <row r="606" spans="1:12">
      <c r="A606" s="213" t="str">
        <f t="shared" ca="1" si="9"/>
        <v/>
      </c>
      <c r="C606" s="223"/>
      <c r="D606" s="224"/>
      <c r="E606" s="224"/>
      <c r="F606" s="225"/>
      <c r="G606" s="226"/>
      <c r="H606" s="227"/>
      <c r="I606" s="227"/>
      <c r="J606" s="227"/>
      <c r="K606" s="227"/>
      <c r="L606" s="228"/>
    </row>
    <row r="607" spans="1:12">
      <c r="A607" s="213" t="str">
        <f t="shared" ca="1" si="9"/>
        <v/>
      </c>
      <c r="C607" s="223"/>
      <c r="D607" s="224"/>
      <c r="E607" s="224"/>
      <c r="F607" s="225"/>
      <c r="G607" s="226"/>
      <c r="H607" s="227"/>
      <c r="I607" s="227"/>
      <c r="J607" s="227"/>
      <c r="K607" s="227"/>
      <c r="L607" s="228"/>
    </row>
    <row r="608" spans="1:12">
      <c r="A608" s="213" t="str">
        <f t="shared" ca="1" si="9"/>
        <v/>
      </c>
      <c r="C608" s="223"/>
      <c r="D608" s="224"/>
      <c r="E608" s="224"/>
      <c r="F608" s="225"/>
      <c r="G608" s="226"/>
      <c r="H608" s="227"/>
      <c r="I608" s="227"/>
      <c r="J608" s="227"/>
      <c r="K608" s="227"/>
      <c r="L608" s="228"/>
    </row>
    <row r="609" spans="1:12">
      <c r="A609" s="213" t="str">
        <f t="shared" ca="1" si="9"/>
        <v/>
      </c>
      <c r="C609" s="223"/>
      <c r="D609" s="224"/>
      <c r="E609" s="224"/>
      <c r="F609" s="225"/>
      <c r="G609" s="226"/>
      <c r="H609" s="227"/>
      <c r="I609" s="227"/>
      <c r="J609" s="227"/>
      <c r="K609" s="227"/>
      <c r="L609" s="228"/>
    </row>
    <row r="610" spans="1:12">
      <c r="A610" s="213" t="str">
        <f t="shared" ca="1" si="9"/>
        <v/>
      </c>
      <c r="C610" s="223"/>
      <c r="D610" s="224"/>
      <c r="E610" s="224"/>
      <c r="F610" s="225"/>
      <c r="G610" s="226"/>
      <c r="H610" s="227"/>
      <c r="I610" s="227"/>
      <c r="J610" s="227"/>
      <c r="K610" s="227"/>
      <c r="L610" s="228"/>
    </row>
    <row r="611" spans="1:12">
      <c r="A611" s="213" t="str">
        <f t="shared" ca="1" si="9"/>
        <v/>
      </c>
      <c r="C611" s="223"/>
      <c r="D611" s="224"/>
      <c r="E611" s="224"/>
      <c r="F611" s="225"/>
      <c r="G611" s="226"/>
      <c r="H611" s="227"/>
      <c r="I611" s="227"/>
      <c r="J611" s="227"/>
      <c r="K611" s="227"/>
      <c r="L611" s="228"/>
    </row>
    <row r="612" spans="1:12">
      <c r="A612" s="213" t="str">
        <f t="shared" ca="1" si="9"/>
        <v/>
      </c>
      <c r="C612" s="223"/>
      <c r="D612" s="224"/>
      <c r="E612" s="224"/>
      <c r="F612" s="225"/>
      <c r="G612" s="226"/>
      <c r="H612" s="227"/>
      <c r="I612" s="227"/>
      <c r="J612" s="227"/>
      <c r="K612" s="227"/>
      <c r="L612" s="228"/>
    </row>
    <row r="613" spans="1:12">
      <c r="A613" s="213" t="str">
        <f t="shared" ca="1" si="9"/>
        <v/>
      </c>
      <c r="C613" s="223"/>
      <c r="D613" s="224"/>
      <c r="E613" s="224"/>
      <c r="F613" s="225"/>
      <c r="G613" s="226"/>
      <c r="H613" s="227"/>
      <c r="I613" s="227"/>
      <c r="J613" s="227"/>
      <c r="K613" s="227"/>
      <c r="L613" s="228"/>
    </row>
    <row r="614" spans="1:12">
      <c r="A614" s="213" t="str">
        <f t="shared" ca="1" si="9"/>
        <v/>
      </c>
      <c r="C614" s="223"/>
      <c r="D614" s="224"/>
      <c r="E614" s="224"/>
      <c r="F614" s="225"/>
      <c r="G614" s="226"/>
      <c r="H614" s="227"/>
      <c r="I614" s="227"/>
      <c r="J614" s="227"/>
      <c r="K614" s="227"/>
      <c r="L614" s="228"/>
    </row>
    <row r="615" spans="1:12">
      <c r="A615" s="213" t="str">
        <f t="shared" ca="1" si="9"/>
        <v/>
      </c>
      <c r="C615" s="223"/>
      <c r="D615" s="224"/>
      <c r="E615" s="224"/>
      <c r="F615" s="225"/>
      <c r="G615" s="226"/>
      <c r="H615" s="227"/>
      <c r="I615" s="227"/>
      <c r="J615" s="227"/>
      <c r="K615" s="227"/>
      <c r="L615" s="228"/>
    </row>
    <row r="616" spans="1:12">
      <c r="A616" s="213" t="str">
        <f t="shared" ca="1" si="9"/>
        <v/>
      </c>
      <c r="C616" s="223"/>
      <c r="D616" s="224"/>
      <c r="E616" s="224"/>
      <c r="F616" s="225"/>
      <c r="G616" s="226"/>
      <c r="H616" s="227"/>
      <c r="I616" s="227"/>
      <c r="J616" s="227"/>
      <c r="K616" s="227"/>
      <c r="L616" s="228"/>
    </row>
    <row r="617" spans="1:12">
      <c r="A617" s="213" t="str">
        <f t="shared" ca="1" si="9"/>
        <v/>
      </c>
      <c r="C617" s="223"/>
      <c r="D617" s="224"/>
      <c r="E617" s="224"/>
      <c r="F617" s="225"/>
      <c r="G617" s="226"/>
      <c r="H617" s="227"/>
      <c r="I617" s="227"/>
      <c r="J617" s="227"/>
      <c r="K617" s="227"/>
      <c r="L617" s="228"/>
    </row>
    <row r="618" spans="1:12">
      <c r="A618" s="213" t="str">
        <f t="shared" ca="1" si="9"/>
        <v/>
      </c>
      <c r="C618" s="223"/>
      <c r="D618" s="224"/>
      <c r="E618" s="224"/>
      <c r="F618" s="225"/>
      <c r="G618" s="226"/>
      <c r="H618" s="227"/>
      <c r="I618" s="227"/>
      <c r="J618" s="227"/>
      <c r="K618" s="227"/>
      <c r="L618" s="228"/>
    </row>
    <row r="619" spans="1:12">
      <c r="A619" s="213" t="str">
        <f t="shared" ca="1" si="9"/>
        <v/>
      </c>
      <c r="C619" s="223"/>
      <c r="D619" s="224"/>
      <c r="E619" s="224"/>
      <c r="F619" s="225"/>
      <c r="G619" s="226"/>
      <c r="H619" s="227"/>
      <c r="I619" s="227"/>
      <c r="J619" s="227"/>
      <c r="K619" s="227"/>
      <c r="L619" s="228"/>
    </row>
    <row r="620" spans="1:12">
      <c r="A620" s="213" t="str">
        <f t="shared" ca="1" si="9"/>
        <v/>
      </c>
      <c r="C620" s="223"/>
      <c r="D620" s="224"/>
      <c r="E620" s="224"/>
      <c r="F620" s="225"/>
      <c r="G620" s="226"/>
      <c r="H620" s="227"/>
      <c r="I620" s="227"/>
      <c r="J620" s="227"/>
      <c r="K620" s="227"/>
      <c r="L620" s="228"/>
    </row>
    <row r="621" spans="1:12">
      <c r="A621" s="213" t="str">
        <f t="shared" ca="1" si="9"/>
        <v/>
      </c>
      <c r="C621" s="223"/>
      <c r="D621" s="224"/>
      <c r="E621" s="224"/>
      <c r="F621" s="225"/>
      <c r="G621" s="226"/>
      <c r="H621" s="227"/>
      <c r="I621" s="227"/>
      <c r="J621" s="227"/>
      <c r="K621" s="227"/>
      <c r="L621" s="228"/>
    </row>
    <row r="622" spans="1:12">
      <c r="A622" s="213" t="str">
        <f t="shared" ca="1" si="9"/>
        <v/>
      </c>
      <c r="C622" s="223"/>
      <c r="D622" s="224"/>
      <c r="E622" s="224"/>
      <c r="F622" s="225"/>
      <c r="G622" s="226"/>
      <c r="H622" s="227"/>
      <c r="I622" s="227"/>
      <c r="J622" s="227"/>
      <c r="K622" s="227"/>
      <c r="L622" s="228"/>
    </row>
    <row r="623" spans="1:12">
      <c r="A623" s="213" t="str">
        <f t="shared" ca="1" si="9"/>
        <v/>
      </c>
      <c r="C623" s="223"/>
      <c r="D623" s="224"/>
      <c r="E623" s="224"/>
      <c r="F623" s="225"/>
      <c r="G623" s="226"/>
      <c r="H623" s="227"/>
      <c r="I623" s="227"/>
      <c r="J623" s="227"/>
      <c r="K623" s="227"/>
      <c r="L623" s="228"/>
    </row>
    <row r="624" spans="1:12">
      <c r="A624" s="213" t="str">
        <f t="shared" ca="1" si="9"/>
        <v/>
      </c>
      <c r="C624" s="223"/>
      <c r="D624" s="224"/>
      <c r="E624" s="224"/>
      <c r="F624" s="225"/>
      <c r="G624" s="226"/>
      <c r="H624" s="227"/>
      <c r="I624" s="227"/>
      <c r="J624" s="227"/>
      <c r="K624" s="227"/>
      <c r="L624" s="228"/>
    </row>
    <row r="625" spans="1:12">
      <c r="A625" s="213" t="str">
        <f t="shared" ca="1" si="9"/>
        <v/>
      </c>
      <c r="C625" s="223"/>
      <c r="D625" s="224"/>
      <c r="E625" s="224"/>
      <c r="F625" s="225"/>
      <c r="G625" s="226"/>
      <c r="H625" s="227"/>
      <c r="I625" s="227"/>
      <c r="J625" s="227"/>
      <c r="K625" s="227"/>
      <c r="L625" s="228"/>
    </row>
    <row r="626" spans="1:12">
      <c r="A626" s="213" t="str">
        <f t="shared" ca="1" si="9"/>
        <v/>
      </c>
      <c r="C626" s="223"/>
      <c r="D626" s="224"/>
      <c r="E626" s="224"/>
      <c r="F626" s="225"/>
      <c r="G626" s="226"/>
      <c r="H626" s="227"/>
      <c r="I626" s="227"/>
      <c r="J626" s="227"/>
      <c r="K626" s="227"/>
      <c r="L626" s="228"/>
    </row>
    <row r="627" spans="1:12">
      <c r="A627" s="213" t="str">
        <f t="shared" ca="1" si="9"/>
        <v/>
      </c>
      <c r="C627" s="223"/>
      <c r="D627" s="224"/>
      <c r="E627" s="224"/>
      <c r="F627" s="225"/>
      <c r="G627" s="226"/>
      <c r="H627" s="227"/>
      <c r="I627" s="227"/>
      <c r="J627" s="227"/>
      <c r="K627" s="227"/>
      <c r="L627" s="228"/>
    </row>
    <row r="628" spans="1:12">
      <c r="A628" s="213" t="str">
        <f t="shared" ca="1" si="9"/>
        <v/>
      </c>
      <c r="C628" s="223"/>
      <c r="D628" s="224"/>
      <c r="E628" s="224"/>
      <c r="F628" s="225"/>
      <c r="G628" s="226"/>
      <c r="H628" s="227"/>
      <c r="I628" s="227"/>
      <c r="J628" s="227"/>
      <c r="K628" s="227"/>
      <c r="L628" s="228"/>
    </row>
    <row r="629" spans="1:12">
      <c r="A629" s="213" t="str">
        <f t="shared" ca="1" si="9"/>
        <v/>
      </c>
      <c r="C629" s="223"/>
      <c r="D629" s="224"/>
      <c r="E629" s="224"/>
      <c r="F629" s="225"/>
      <c r="G629" s="226"/>
      <c r="H629" s="227"/>
      <c r="I629" s="227"/>
      <c r="J629" s="227"/>
      <c r="K629" s="227"/>
      <c r="L629" s="228"/>
    </row>
    <row r="630" spans="1:12">
      <c r="A630" s="213" t="str">
        <f t="shared" ca="1" si="9"/>
        <v/>
      </c>
      <c r="C630" s="223"/>
      <c r="D630" s="224"/>
      <c r="E630" s="224"/>
      <c r="F630" s="225"/>
      <c r="G630" s="226"/>
      <c r="H630" s="227"/>
      <c r="I630" s="227"/>
      <c r="J630" s="227"/>
      <c r="K630" s="227"/>
      <c r="L630" s="228"/>
    </row>
    <row r="631" spans="1:12">
      <c r="A631" s="213" t="str">
        <f t="shared" ca="1" si="9"/>
        <v/>
      </c>
      <c r="C631" s="223"/>
      <c r="D631" s="224"/>
      <c r="E631" s="224"/>
      <c r="F631" s="225"/>
      <c r="G631" s="226"/>
      <c r="H631" s="227"/>
      <c r="I631" s="227"/>
      <c r="J631" s="227"/>
      <c r="K631" s="227"/>
      <c r="L631" s="228"/>
    </row>
    <row r="632" spans="1:12">
      <c r="A632" s="213" t="str">
        <f t="shared" ca="1" si="9"/>
        <v/>
      </c>
      <c r="C632" s="223"/>
      <c r="D632" s="224"/>
      <c r="E632" s="224"/>
      <c r="F632" s="225"/>
      <c r="G632" s="226"/>
      <c r="H632" s="227"/>
      <c r="I632" s="227"/>
      <c r="J632" s="227"/>
      <c r="K632" s="227"/>
      <c r="L632" s="228"/>
    </row>
    <row r="633" spans="1:12">
      <c r="A633" s="213" t="str">
        <f t="shared" ca="1" si="9"/>
        <v/>
      </c>
      <c r="C633" s="223"/>
      <c r="D633" s="224"/>
      <c r="E633" s="224"/>
      <c r="F633" s="225"/>
      <c r="G633" s="226"/>
      <c r="H633" s="227"/>
      <c r="I633" s="227"/>
      <c r="J633" s="227"/>
      <c r="K633" s="227"/>
      <c r="L633" s="228"/>
    </row>
    <row r="634" spans="1:12">
      <c r="A634" s="213" t="str">
        <f t="shared" ca="1" si="9"/>
        <v/>
      </c>
      <c r="C634" s="223"/>
      <c r="D634" s="224"/>
      <c r="E634" s="224"/>
      <c r="F634" s="225"/>
      <c r="G634" s="226"/>
      <c r="H634" s="227"/>
      <c r="I634" s="227"/>
      <c r="J634" s="227"/>
      <c r="K634" s="227"/>
      <c r="L634" s="228"/>
    </row>
    <row r="635" spans="1:12">
      <c r="A635" s="213" t="str">
        <f t="shared" ca="1" si="9"/>
        <v/>
      </c>
      <c r="C635" s="223"/>
      <c r="D635" s="224"/>
      <c r="E635" s="224"/>
      <c r="F635" s="225"/>
      <c r="G635" s="226"/>
      <c r="H635" s="227"/>
      <c r="I635" s="227"/>
      <c r="J635" s="227"/>
      <c r="K635" s="227"/>
      <c r="L635" s="228"/>
    </row>
    <row r="636" spans="1:12">
      <c r="A636" s="213" t="str">
        <f t="shared" ca="1" si="9"/>
        <v/>
      </c>
      <c r="C636" s="223"/>
      <c r="D636" s="224"/>
      <c r="E636" s="224"/>
      <c r="F636" s="225"/>
      <c r="G636" s="226"/>
      <c r="H636" s="227"/>
      <c r="I636" s="227"/>
      <c r="J636" s="227"/>
      <c r="K636" s="227"/>
      <c r="L636" s="228"/>
    </row>
    <row r="637" spans="1:12">
      <c r="A637" s="213" t="str">
        <f t="shared" ca="1" si="9"/>
        <v/>
      </c>
      <c r="C637" s="223"/>
      <c r="D637" s="224"/>
      <c r="E637" s="224"/>
      <c r="F637" s="225"/>
      <c r="G637" s="226"/>
      <c r="H637" s="227"/>
      <c r="I637" s="227"/>
      <c r="J637" s="227"/>
      <c r="K637" s="227"/>
      <c r="L637" s="228"/>
    </row>
    <row r="638" spans="1:12">
      <c r="A638" s="213" t="str">
        <f t="shared" ca="1" si="9"/>
        <v/>
      </c>
      <c r="C638" s="223"/>
      <c r="D638" s="224"/>
      <c r="E638" s="224"/>
      <c r="F638" s="225"/>
      <c r="G638" s="226"/>
      <c r="H638" s="227"/>
      <c r="I638" s="227"/>
      <c r="J638" s="227"/>
      <c r="K638" s="227"/>
      <c r="L638" s="228"/>
    </row>
    <row r="639" spans="1:12">
      <c r="A639" s="213" t="str">
        <f t="shared" ca="1" si="9"/>
        <v/>
      </c>
      <c r="C639" s="223"/>
      <c r="D639" s="224"/>
      <c r="E639" s="224"/>
      <c r="F639" s="225"/>
      <c r="G639" s="226"/>
      <c r="H639" s="227"/>
      <c r="I639" s="227"/>
      <c r="J639" s="227"/>
      <c r="K639" s="227"/>
      <c r="L639" s="228"/>
    </row>
    <row r="640" spans="1:12">
      <c r="A640" s="213" t="str">
        <f t="shared" ca="1" si="9"/>
        <v/>
      </c>
      <c r="C640" s="223"/>
      <c r="D640" s="224"/>
      <c r="E640" s="224"/>
      <c r="F640" s="225"/>
      <c r="G640" s="226"/>
      <c r="H640" s="227"/>
      <c r="I640" s="227"/>
      <c r="J640" s="227"/>
      <c r="K640" s="227"/>
      <c r="L640" s="228"/>
    </row>
    <row r="641" spans="1:12">
      <c r="A641" s="213" t="str">
        <f t="shared" ca="1" si="9"/>
        <v/>
      </c>
      <c r="C641" s="223"/>
      <c r="D641" s="224"/>
      <c r="E641" s="224"/>
      <c r="F641" s="225"/>
      <c r="G641" s="226"/>
      <c r="H641" s="227"/>
      <c r="I641" s="227"/>
      <c r="J641" s="227"/>
      <c r="K641" s="227"/>
      <c r="L641" s="228"/>
    </row>
    <row r="642" spans="1:12">
      <c r="A642" s="213" t="str">
        <f t="shared" ca="1" si="9"/>
        <v/>
      </c>
      <c r="C642" s="223"/>
      <c r="D642" s="224"/>
      <c r="E642" s="224"/>
      <c r="F642" s="225"/>
      <c r="G642" s="226"/>
      <c r="H642" s="227"/>
      <c r="I642" s="227"/>
      <c r="J642" s="227"/>
      <c r="K642" s="227"/>
      <c r="L642" s="228"/>
    </row>
    <row r="643" spans="1:12">
      <c r="A643" s="213" t="str">
        <f t="shared" ca="1" si="9"/>
        <v/>
      </c>
      <c r="C643" s="223"/>
      <c r="D643" s="224"/>
      <c r="E643" s="224"/>
      <c r="F643" s="225"/>
      <c r="G643" s="226"/>
      <c r="H643" s="227"/>
      <c r="I643" s="227"/>
      <c r="J643" s="227"/>
      <c r="K643" s="227"/>
      <c r="L643" s="228"/>
    </row>
    <row r="644" spans="1:12">
      <c r="A644" s="213" t="str">
        <f t="shared" ref="A644:A707" ca="1" si="10">IF(INDIRECT(ADDRESS(ROW(A644),3))="","",IF(INDIRECT(ADDRESS(ROW(A644),3))=INDIRECT(ADDRESS(ROW(A644)-1,3)),A643,A643+1))</f>
        <v/>
      </c>
      <c r="C644" s="223"/>
      <c r="D644" s="224"/>
      <c r="E644" s="224"/>
      <c r="F644" s="225"/>
      <c r="G644" s="226"/>
      <c r="H644" s="227"/>
      <c r="I644" s="227"/>
      <c r="J644" s="227"/>
      <c r="K644" s="227"/>
      <c r="L644" s="228"/>
    </row>
    <row r="645" spans="1:12">
      <c r="A645" s="213" t="str">
        <f t="shared" ca="1" si="10"/>
        <v/>
      </c>
      <c r="C645" s="223"/>
      <c r="D645" s="224"/>
      <c r="E645" s="224"/>
      <c r="F645" s="225"/>
      <c r="G645" s="226"/>
      <c r="H645" s="227"/>
      <c r="I645" s="227"/>
      <c r="J645" s="227"/>
      <c r="K645" s="227"/>
      <c r="L645" s="228"/>
    </row>
    <row r="646" spans="1:12">
      <c r="A646" s="213" t="str">
        <f t="shared" ca="1" si="10"/>
        <v/>
      </c>
      <c r="C646" s="223"/>
      <c r="D646" s="224"/>
      <c r="E646" s="224"/>
      <c r="F646" s="225"/>
      <c r="G646" s="226"/>
      <c r="H646" s="227"/>
      <c r="I646" s="227"/>
      <c r="J646" s="227"/>
      <c r="K646" s="227"/>
      <c r="L646" s="228"/>
    </row>
    <row r="647" spans="1:12">
      <c r="A647" s="213" t="str">
        <f t="shared" ca="1" si="10"/>
        <v/>
      </c>
      <c r="C647" s="223"/>
      <c r="D647" s="224"/>
      <c r="E647" s="224"/>
      <c r="F647" s="225"/>
      <c r="G647" s="226"/>
      <c r="H647" s="227"/>
      <c r="I647" s="227"/>
      <c r="J647" s="227"/>
      <c r="K647" s="227"/>
      <c r="L647" s="228"/>
    </row>
    <row r="648" spans="1:12">
      <c r="A648" s="213" t="str">
        <f t="shared" ca="1" si="10"/>
        <v/>
      </c>
      <c r="C648" s="223"/>
      <c r="D648" s="224"/>
      <c r="E648" s="224"/>
      <c r="F648" s="225"/>
      <c r="G648" s="226"/>
      <c r="H648" s="227"/>
      <c r="I648" s="227"/>
      <c r="J648" s="227"/>
      <c r="K648" s="227"/>
      <c r="L648" s="228"/>
    </row>
    <row r="649" spans="1:12">
      <c r="A649" s="213" t="str">
        <f t="shared" ca="1" si="10"/>
        <v/>
      </c>
      <c r="C649" s="223"/>
      <c r="D649" s="224"/>
      <c r="E649" s="224"/>
      <c r="F649" s="225"/>
      <c r="G649" s="226"/>
      <c r="H649" s="227"/>
      <c r="I649" s="227"/>
      <c r="J649" s="227"/>
      <c r="K649" s="227"/>
      <c r="L649" s="228"/>
    </row>
    <row r="650" spans="1:12">
      <c r="A650" s="213" t="str">
        <f t="shared" ca="1" si="10"/>
        <v/>
      </c>
      <c r="C650" s="223"/>
      <c r="D650" s="224"/>
      <c r="E650" s="224"/>
      <c r="F650" s="225"/>
      <c r="G650" s="226"/>
      <c r="H650" s="227"/>
      <c r="I650" s="227"/>
      <c r="J650" s="227"/>
      <c r="K650" s="227"/>
      <c r="L650" s="228"/>
    </row>
    <row r="651" spans="1:12">
      <c r="A651" s="213" t="str">
        <f t="shared" ca="1" si="10"/>
        <v/>
      </c>
      <c r="C651" s="223"/>
      <c r="D651" s="224"/>
      <c r="E651" s="224"/>
      <c r="F651" s="225"/>
      <c r="G651" s="226"/>
      <c r="H651" s="227"/>
      <c r="I651" s="227"/>
      <c r="J651" s="227"/>
      <c r="K651" s="227"/>
      <c r="L651" s="228"/>
    </row>
    <row r="652" spans="1:12">
      <c r="A652" s="213" t="str">
        <f t="shared" ca="1" si="10"/>
        <v/>
      </c>
      <c r="C652" s="223"/>
      <c r="D652" s="224"/>
      <c r="E652" s="224"/>
      <c r="F652" s="225"/>
      <c r="G652" s="226"/>
      <c r="H652" s="227"/>
      <c r="I652" s="227"/>
      <c r="J652" s="227"/>
      <c r="K652" s="227"/>
      <c r="L652" s="228"/>
    </row>
    <row r="653" spans="1:12">
      <c r="A653" s="213" t="str">
        <f t="shared" ca="1" si="10"/>
        <v/>
      </c>
      <c r="C653" s="223"/>
      <c r="D653" s="224"/>
      <c r="E653" s="224"/>
      <c r="F653" s="225"/>
      <c r="G653" s="226"/>
      <c r="H653" s="227"/>
      <c r="I653" s="227"/>
      <c r="J653" s="227"/>
      <c r="K653" s="227"/>
      <c r="L653" s="228"/>
    </row>
    <row r="654" spans="1:12">
      <c r="A654" s="213" t="str">
        <f t="shared" ca="1" si="10"/>
        <v/>
      </c>
      <c r="C654" s="223"/>
      <c r="D654" s="224"/>
      <c r="E654" s="224"/>
      <c r="F654" s="225"/>
      <c r="G654" s="226"/>
      <c r="H654" s="227"/>
      <c r="I654" s="227"/>
      <c r="J654" s="227"/>
      <c r="K654" s="227"/>
      <c r="L654" s="228"/>
    </row>
    <row r="655" spans="1:12">
      <c r="A655" s="213" t="str">
        <f t="shared" ca="1" si="10"/>
        <v/>
      </c>
      <c r="C655" s="223"/>
      <c r="D655" s="224"/>
      <c r="E655" s="224"/>
      <c r="F655" s="225"/>
      <c r="G655" s="226"/>
      <c r="H655" s="227"/>
      <c r="I655" s="227"/>
      <c r="J655" s="227"/>
      <c r="K655" s="227"/>
      <c r="L655" s="228"/>
    </row>
    <row r="656" spans="1:12">
      <c r="A656" s="213" t="str">
        <f t="shared" ca="1" si="10"/>
        <v/>
      </c>
      <c r="C656" s="223"/>
      <c r="D656" s="224"/>
      <c r="E656" s="224"/>
      <c r="F656" s="225"/>
      <c r="G656" s="226"/>
      <c r="H656" s="227"/>
      <c r="I656" s="227"/>
      <c r="J656" s="227"/>
      <c r="K656" s="227"/>
      <c r="L656" s="228"/>
    </row>
    <row r="657" spans="1:12">
      <c r="A657" s="213" t="str">
        <f t="shared" ca="1" si="10"/>
        <v/>
      </c>
      <c r="C657" s="223"/>
      <c r="D657" s="224"/>
      <c r="E657" s="224"/>
      <c r="F657" s="225"/>
      <c r="G657" s="226"/>
      <c r="H657" s="227"/>
      <c r="I657" s="227"/>
      <c r="J657" s="227"/>
      <c r="K657" s="227"/>
      <c r="L657" s="228"/>
    </row>
    <row r="658" spans="1:12">
      <c r="A658" s="213" t="str">
        <f t="shared" ca="1" si="10"/>
        <v/>
      </c>
      <c r="C658" s="223"/>
      <c r="D658" s="224"/>
      <c r="E658" s="224"/>
      <c r="F658" s="225"/>
      <c r="G658" s="226"/>
      <c r="H658" s="227"/>
      <c r="I658" s="227"/>
      <c r="J658" s="227"/>
      <c r="K658" s="227"/>
      <c r="L658" s="228"/>
    </row>
    <row r="659" spans="1:12">
      <c r="A659" s="213" t="str">
        <f t="shared" ca="1" si="10"/>
        <v/>
      </c>
      <c r="C659" s="223"/>
      <c r="D659" s="224"/>
      <c r="E659" s="224"/>
      <c r="F659" s="225"/>
      <c r="G659" s="226"/>
      <c r="H659" s="227"/>
      <c r="I659" s="227"/>
      <c r="J659" s="227"/>
      <c r="K659" s="227"/>
      <c r="L659" s="228"/>
    </row>
    <row r="660" spans="1:12">
      <c r="A660" s="213" t="str">
        <f t="shared" ca="1" si="10"/>
        <v/>
      </c>
      <c r="C660" s="223"/>
      <c r="D660" s="224"/>
      <c r="E660" s="224"/>
      <c r="F660" s="225"/>
      <c r="G660" s="226"/>
      <c r="H660" s="227"/>
      <c r="I660" s="227"/>
      <c r="J660" s="227"/>
      <c r="K660" s="227"/>
      <c r="L660" s="228"/>
    </row>
    <row r="661" spans="1:12">
      <c r="A661" s="213" t="str">
        <f t="shared" ca="1" si="10"/>
        <v/>
      </c>
      <c r="C661" s="223"/>
      <c r="D661" s="224"/>
      <c r="E661" s="224"/>
      <c r="F661" s="225"/>
      <c r="G661" s="226"/>
      <c r="H661" s="227"/>
      <c r="I661" s="227"/>
      <c r="J661" s="227"/>
      <c r="K661" s="227"/>
      <c r="L661" s="228"/>
    </row>
    <row r="662" spans="1:12">
      <c r="A662" s="213" t="str">
        <f t="shared" ca="1" si="10"/>
        <v/>
      </c>
      <c r="C662" s="223"/>
      <c r="D662" s="224"/>
      <c r="E662" s="224"/>
      <c r="F662" s="225"/>
      <c r="G662" s="226"/>
      <c r="H662" s="227"/>
      <c r="I662" s="227"/>
      <c r="J662" s="227"/>
      <c r="K662" s="227"/>
      <c r="L662" s="228"/>
    </row>
    <row r="663" spans="1:12">
      <c r="A663" s="213" t="str">
        <f t="shared" ca="1" si="10"/>
        <v/>
      </c>
      <c r="C663" s="223"/>
      <c r="D663" s="224"/>
      <c r="E663" s="224"/>
      <c r="F663" s="225"/>
      <c r="G663" s="226"/>
      <c r="H663" s="227"/>
      <c r="I663" s="227"/>
      <c r="J663" s="227"/>
      <c r="K663" s="227"/>
      <c r="L663" s="228"/>
    </row>
    <row r="664" spans="1:12">
      <c r="A664" s="213" t="str">
        <f t="shared" ca="1" si="10"/>
        <v/>
      </c>
      <c r="C664" s="223"/>
      <c r="D664" s="224"/>
      <c r="E664" s="224"/>
      <c r="F664" s="225"/>
      <c r="G664" s="226"/>
      <c r="H664" s="227"/>
      <c r="I664" s="227"/>
      <c r="J664" s="227"/>
      <c r="K664" s="227"/>
      <c r="L664" s="228"/>
    </row>
    <row r="665" spans="1:12">
      <c r="A665" s="213" t="str">
        <f t="shared" ca="1" si="10"/>
        <v/>
      </c>
      <c r="C665" s="223"/>
      <c r="D665" s="224"/>
      <c r="E665" s="224"/>
      <c r="F665" s="225"/>
      <c r="G665" s="226"/>
      <c r="H665" s="227"/>
      <c r="I665" s="227"/>
      <c r="J665" s="227"/>
      <c r="K665" s="227"/>
      <c r="L665" s="228"/>
    </row>
    <row r="666" spans="1:12">
      <c r="A666" s="213" t="str">
        <f t="shared" ca="1" si="10"/>
        <v/>
      </c>
      <c r="C666" s="223"/>
      <c r="D666" s="224"/>
      <c r="E666" s="224"/>
      <c r="F666" s="225"/>
      <c r="G666" s="226"/>
      <c r="H666" s="227"/>
      <c r="I666" s="227"/>
      <c r="J666" s="227"/>
      <c r="K666" s="227"/>
      <c r="L666" s="228"/>
    </row>
    <row r="667" spans="1:12">
      <c r="A667" s="213" t="str">
        <f t="shared" ca="1" si="10"/>
        <v/>
      </c>
      <c r="C667" s="223"/>
      <c r="D667" s="224"/>
      <c r="E667" s="224"/>
      <c r="F667" s="225"/>
      <c r="G667" s="226"/>
      <c r="H667" s="227"/>
      <c r="I667" s="227"/>
      <c r="J667" s="227"/>
      <c r="K667" s="227"/>
      <c r="L667" s="228"/>
    </row>
    <row r="668" spans="1:12">
      <c r="A668" s="213" t="str">
        <f t="shared" ca="1" si="10"/>
        <v/>
      </c>
      <c r="C668" s="223"/>
      <c r="D668" s="224"/>
      <c r="E668" s="224"/>
      <c r="F668" s="225"/>
      <c r="G668" s="226"/>
      <c r="H668" s="227"/>
      <c r="I668" s="227"/>
      <c r="J668" s="227"/>
      <c r="K668" s="227"/>
      <c r="L668" s="228"/>
    </row>
    <row r="669" spans="1:12">
      <c r="A669" s="213" t="str">
        <f t="shared" ca="1" si="10"/>
        <v/>
      </c>
      <c r="C669" s="223"/>
      <c r="D669" s="224"/>
      <c r="E669" s="224"/>
      <c r="F669" s="225"/>
      <c r="G669" s="226"/>
      <c r="H669" s="227"/>
      <c r="I669" s="227"/>
      <c r="J669" s="227"/>
      <c r="K669" s="227"/>
      <c r="L669" s="228"/>
    </row>
    <row r="670" spans="1:12">
      <c r="A670" s="213" t="str">
        <f t="shared" ca="1" si="10"/>
        <v/>
      </c>
      <c r="C670" s="223"/>
      <c r="D670" s="224"/>
      <c r="E670" s="224"/>
      <c r="F670" s="225"/>
      <c r="G670" s="226"/>
      <c r="H670" s="227"/>
      <c r="I670" s="227"/>
      <c r="J670" s="227"/>
      <c r="K670" s="227"/>
      <c r="L670" s="228"/>
    </row>
    <row r="671" spans="1:12">
      <c r="A671" s="213" t="str">
        <f t="shared" ca="1" si="10"/>
        <v/>
      </c>
      <c r="C671" s="223"/>
      <c r="D671" s="224"/>
      <c r="E671" s="224"/>
      <c r="F671" s="225"/>
      <c r="G671" s="226"/>
      <c r="H671" s="227"/>
      <c r="I671" s="227"/>
      <c r="J671" s="227"/>
      <c r="K671" s="227"/>
      <c r="L671" s="228"/>
    </row>
    <row r="672" spans="1:12">
      <c r="A672" s="213" t="str">
        <f t="shared" ca="1" si="10"/>
        <v/>
      </c>
      <c r="C672" s="223"/>
      <c r="D672" s="224"/>
      <c r="E672" s="224"/>
      <c r="F672" s="225"/>
      <c r="G672" s="226"/>
      <c r="H672" s="227"/>
      <c r="I672" s="227"/>
      <c r="J672" s="227"/>
      <c r="K672" s="227"/>
      <c r="L672" s="228"/>
    </row>
    <row r="673" spans="1:12">
      <c r="A673" s="213" t="str">
        <f t="shared" ca="1" si="10"/>
        <v/>
      </c>
      <c r="C673" s="223"/>
      <c r="D673" s="224"/>
      <c r="E673" s="224"/>
      <c r="F673" s="225"/>
      <c r="G673" s="226"/>
      <c r="H673" s="227"/>
      <c r="I673" s="227"/>
      <c r="J673" s="227"/>
      <c r="K673" s="227"/>
      <c r="L673" s="228"/>
    </row>
    <row r="674" spans="1:12">
      <c r="A674" s="213" t="str">
        <f t="shared" ca="1" si="10"/>
        <v/>
      </c>
      <c r="C674" s="223"/>
      <c r="D674" s="224"/>
      <c r="E674" s="224"/>
      <c r="F674" s="225"/>
      <c r="G674" s="226"/>
      <c r="H674" s="227"/>
      <c r="I674" s="227"/>
      <c r="J674" s="227"/>
      <c r="K674" s="227"/>
      <c r="L674" s="228"/>
    </row>
    <row r="675" spans="1:12">
      <c r="A675" s="213" t="str">
        <f t="shared" ca="1" si="10"/>
        <v/>
      </c>
      <c r="C675" s="223"/>
      <c r="D675" s="224"/>
      <c r="E675" s="224"/>
      <c r="F675" s="225"/>
      <c r="G675" s="226"/>
      <c r="H675" s="227"/>
      <c r="I675" s="227"/>
      <c r="J675" s="227"/>
      <c r="K675" s="227"/>
      <c r="L675" s="228"/>
    </row>
    <row r="676" spans="1:12">
      <c r="A676" s="213" t="str">
        <f t="shared" ca="1" si="10"/>
        <v/>
      </c>
      <c r="C676" s="223"/>
      <c r="D676" s="224"/>
      <c r="E676" s="224"/>
      <c r="F676" s="225"/>
      <c r="G676" s="226"/>
      <c r="H676" s="227"/>
      <c r="I676" s="227"/>
      <c r="J676" s="227"/>
      <c r="K676" s="227"/>
      <c r="L676" s="228"/>
    </row>
    <row r="677" spans="1:12">
      <c r="A677" s="213" t="str">
        <f t="shared" ca="1" si="10"/>
        <v/>
      </c>
      <c r="C677" s="223"/>
      <c r="D677" s="224"/>
      <c r="E677" s="224"/>
      <c r="F677" s="225"/>
      <c r="G677" s="226"/>
      <c r="H677" s="227"/>
      <c r="I677" s="227"/>
      <c r="J677" s="227"/>
      <c r="K677" s="227"/>
      <c r="L677" s="228"/>
    </row>
    <row r="678" spans="1:12">
      <c r="A678" s="213" t="str">
        <f t="shared" ca="1" si="10"/>
        <v/>
      </c>
      <c r="C678" s="223"/>
      <c r="D678" s="224"/>
      <c r="E678" s="224"/>
      <c r="F678" s="225"/>
      <c r="G678" s="226"/>
      <c r="H678" s="227"/>
      <c r="I678" s="227"/>
      <c r="J678" s="227"/>
      <c r="K678" s="227"/>
      <c r="L678" s="228"/>
    </row>
    <row r="679" spans="1:12">
      <c r="A679" s="213" t="str">
        <f t="shared" ca="1" si="10"/>
        <v/>
      </c>
      <c r="C679" s="223"/>
      <c r="D679" s="224"/>
      <c r="E679" s="224"/>
      <c r="F679" s="225"/>
      <c r="G679" s="226"/>
      <c r="H679" s="227"/>
      <c r="I679" s="227"/>
      <c r="J679" s="227"/>
      <c r="K679" s="227"/>
      <c r="L679" s="228"/>
    </row>
    <row r="680" spans="1:12">
      <c r="A680" s="213" t="str">
        <f t="shared" ca="1" si="10"/>
        <v/>
      </c>
      <c r="C680" s="223"/>
      <c r="D680" s="224"/>
      <c r="E680" s="224"/>
      <c r="F680" s="225"/>
      <c r="G680" s="226"/>
      <c r="H680" s="227"/>
      <c r="I680" s="227"/>
      <c r="J680" s="227"/>
      <c r="K680" s="227"/>
      <c r="L680" s="228"/>
    </row>
    <row r="681" spans="1:12">
      <c r="A681" s="213" t="str">
        <f t="shared" ca="1" si="10"/>
        <v/>
      </c>
      <c r="C681" s="223"/>
      <c r="D681" s="224"/>
      <c r="E681" s="224"/>
      <c r="F681" s="225"/>
      <c r="G681" s="226"/>
      <c r="H681" s="227"/>
      <c r="I681" s="227"/>
      <c r="J681" s="227"/>
      <c r="K681" s="227"/>
      <c r="L681" s="228"/>
    </row>
    <row r="682" spans="1:12">
      <c r="A682" s="213" t="str">
        <f t="shared" ca="1" si="10"/>
        <v/>
      </c>
      <c r="C682" s="223"/>
      <c r="D682" s="224"/>
      <c r="E682" s="224"/>
      <c r="F682" s="225"/>
      <c r="G682" s="226"/>
      <c r="H682" s="227"/>
      <c r="I682" s="227"/>
      <c r="J682" s="227"/>
      <c r="K682" s="227"/>
      <c r="L682" s="228"/>
    </row>
    <row r="683" spans="1:12">
      <c r="A683" s="213" t="str">
        <f t="shared" ca="1" si="10"/>
        <v/>
      </c>
      <c r="C683" s="223"/>
      <c r="D683" s="224"/>
      <c r="E683" s="224"/>
      <c r="F683" s="225"/>
      <c r="G683" s="226"/>
      <c r="H683" s="227"/>
      <c r="I683" s="227"/>
      <c r="J683" s="227"/>
      <c r="K683" s="227"/>
      <c r="L683" s="228"/>
    </row>
    <row r="684" spans="1:12">
      <c r="A684" s="213" t="str">
        <f t="shared" ca="1" si="10"/>
        <v/>
      </c>
      <c r="C684" s="223"/>
      <c r="D684" s="224"/>
      <c r="E684" s="224"/>
      <c r="F684" s="225"/>
      <c r="G684" s="226"/>
      <c r="H684" s="227"/>
      <c r="I684" s="227"/>
      <c r="J684" s="227"/>
      <c r="K684" s="227"/>
      <c r="L684" s="228"/>
    </row>
    <row r="685" spans="1:12">
      <c r="A685" s="213" t="str">
        <f t="shared" ca="1" si="10"/>
        <v/>
      </c>
      <c r="C685" s="223"/>
      <c r="D685" s="224"/>
      <c r="E685" s="224"/>
      <c r="F685" s="225"/>
      <c r="G685" s="226"/>
      <c r="H685" s="227"/>
      <c r="I685" s="227"/>
      <c r="J685" s="227"/>
      <c r="K685" s="227"/>
      <c r="L685" s="228"/>
    </row>
    <row r="686" spans="1:12">
      <c r="A686" s="213" t="str">
        <f t="shared" ca="1" si="10"/>
        <v/>
      </c>
      <c r="C686" s="223"/>
      <c r="D686" s="224"/>
      <c r="E686" s="224"/>
      <c r="F686" s="225"/>
      <c r="G686" s="226"/>
      <c r="H686" s="227"/>
      <c r="I686" s="227"/>
      <c r="J686" s="227"/>
      <c r="K686" s="227"/>
      <c r="L686" s="228"/>
    </row>
    <row r="687" spans="1:12">
      <c r="A687" s="213" t="str">
        <f t="shared" ca="1" si="10"/>
        <v/>
      </c>
      <c r="C687" s="223"/>
      <c r="D687" s="224"/>
      <c r="E687" s="224"/>
      <c r="F687" s="225"/>
      <c r="G687" s="226"/>
      <c r="H687" s="227"/>
      <c r="I687" s="227"/>
      <c r="J687" s="227"/>
      <c r="K687" s="227"/>
      <c r="L687" s="228"/>
    </row>
    <row r="688" spans="1:12">
      <c r="A688" s="213" t="str">
        <f t="shared" ca="1" si="10"/>
        <v/>
      </c>
      <c r="C688" s="223"/>
      <c r="D688" s="224"/>
      <c r="E688" s="224"/>
      <c r="F688" s="225"/>
      <c r="G688" s="226"/>
      <c r="H688" s="227"/>
      <c r="I688" s="227"/>
      <c r="J688" s="227"/>
      <c r="K688" s="227"/>
      <c r="L688" s="228"/>
    </row>
    <row r="689" spans="1:12">
      <c r="A689" s="213" t="str">
        <f t="shared" ca="1" si="10"/>
        <v/>
      </c>
      <c r="C689" s="223"/>
      <c r="D689" s="224"/>
      <c r="E689" s="224"/>
      <c r="F689" s="225"/>
      <c r="G689" s="226"/>
      <c r="H689" s="227"/>
      <c r="I689" s="227"/>
      <c r="J689" s="227"/>
      <c r="K689" s="227"/>
      <c r="L689" s="228"/>
    </row>
    <row r="690" spans="1:12">
      <c r="A690" s="213" t="str">
        <f t="shared" ca="1" si="10"/>
        <v/>
      </c>
      <c r="C690" s="223"/>
      <c r="D690" s="224"/>
      <c r="E690" s="224"/>
      <c r="F690" s="225"/>
      <c r="G690" s="226"/>
      <c r="H690" s="227"/>
      <c r="I690" s="227"/>
      <c r="J690" s="227"/>
      <c r="K690" s="227"/>
      <c r="L690" s="228"/>
    </row>
    <row r="691" spans="1:12">
      <c r="A691" s="213" t="str">
        <f t="shared" ca="1" si="10"/>
        <v/>
      </c>
      <c r="C691" s="223"/>
      <c r="D691" s="224"/>
      <c r="E691" s="224"/>
      <c r="F691" s="225"/>
      <c r="G691" s="226"/>
      <c r="H691" s="227"/>
      <c r="I691" s="227"/>
      <c r="J691" s="227"/>
      <c r="K691" s="227"/>
      <c r="L691" s="228"/>
    </row>
    <row r="692" spans="1:12">
      <c r="A692" s="213" t="str">
        <f t="shared" ca="1" si="10"/>
        <v/>
      </c>
      <c r="C692" s="223"/>
      <c r="D692" s="224"/>
      <c r="E692" s="224"/>
      <c r="F692" s="225"/>
      <c r="G692" s="226"/>
      <c r="H692" s="227"/>
      <c r="I692" s="227"/>
      <c r="J692" s="227"/>
      <c r="K692" s="227"/>
      <c r="L692" s="228"/>
    </row>
    <row r="693" spans="1:12">
      <c r="A693" s="213" t="str">
        <f t="shared" ca="1" si="10"/>
        <v/>
      </c>
      <c r="C693" s="223"/>
      <c r="D693" s="224"/>
      <c r="E693" s="224"/>
      <c r="F693" s="225"/>
      <c r="G693" s="226"/>
      <c r="H693" s="227"/>
      <c r="I693" s="227"/>
      <c r="J693" s="227"/>
      <c r="K693" s="227"/>
      <c r="L693" s="228"/>
    </row>
    <row r="694" spans="1:12">
      <c r="A694" s="213" t="str">
        <f t="shared" ca="1" si="10"/>
        <v/>
      </c>
      <c r="C694" s="223"/>
      <c r="D694" s="224"/>
      <c r="E694" s="224"/>
      <c r="F694" s="225"/>
      <c r="G694" s="226"/>
      <c r="H694" s="227"/>
      <c r="I694" s="227"/>
      <c r="J694" s="227"/>
      <c r="K694" s="227"/>
      <c r="L694" s="228"/>
    </row>
    <row r="695" spans="1:12">
      <c r="A695" s="213" t="str">
        <f t="shared" ca="1" si="10"/>
        <v/>
      </c>
      <c r="C695" s="223"/>
      <c r="D695" s="224"/>
      <c r="E695" s="224"/>
      <c r="F695" s="225"/>
      <c r="G695" s="226"/>
      <c r="H695" s="227"/>
      <c r="I695" s="227"/>
      <c r="J695" s="227"/>
      <c r="K695" s="227"/>
      <c r="L695" s="228"/>
    </row>
    <row r="696" spans="1:12">
      <c r="A696" s="213" t="str">
        <f t="shared" ca="1" si="10"/>
        <v/>
      </c>
      <c r="C696" s="223"/>
      <c r="D696" s="224"/>
      <c r="E696" s="224"/>
      <c r="F696" s="225"/>
      <c r="G696" s="226"/>
      <c r="H696" s="227"/>
      <c r="I696" s="227"/>
      <c r="J696" s="227"/>
      <c r="K696" s="227"/>
      <c r="L696" s="228"/>
    </row>
    <row r="697" spans="1:12">
      <c r="A697" s="213" t="str">
        <f t="shared" ca="1" si="10"/>
        <v/>
      </c>
      <c r="C697" s="223"/>
      <c r="D697" s="224"/>
      <c r="E697" s="224"/>
      <c r="F697" s="225"/>
      <c r="G697" s="226"/>
      <c r="H697" s="227"/>
      <c r="I697" s="227"/>
      <c r="J697" s="227"/>
      <c r="K697" s="227"/>
      <c r="L697" s="228"/>
    </row>
    <row r="698" spans="1:12">
      <c r="A698" s="213" t="str">
        <f t="shared" ca="1" si="10"/>
        <v/>
      </c>
      <c r="C698" s="223"/>
      <c r="D698" s="224"/>
      <c r="E698" s="224"/>
      <c r="F698" s="225"/>
      <c r="G698" s="226"/>
      <c r="H698" s="227"/>
      <c r="I698" s="227"/>
      <c r="J698" s="227"/>
      <c r="K698" s="227"/>
      <c r="L698" s="228"/>
    </row>
    <row r="699" spans="1:12">
      <c r="A699" s="213" t="str">
        <f t="shared" ca="1" si="10"/>
        <v/>
      </c>
      <c r="C699" s="223"/>
      <c r="D699" s="224"/>
      <c r="E699" s="224"/>
      <c r="F699" s="225"/>
      <c r="G699" s="226"/>
      <c r="H699" s="227"/>
      <c r="I699" s="227"/>
      <c r="J699" s="227"/>
      <c r="K699" s="227"/>
      <c r="L699" s="228"/>
    </row>
    <row r="700" spans="1:12">
      <c r="A700" s="213" t="str">
        <f t="shared" ca="1" si="10"/>
        <v/>
      </c>
      <c r="C700" s="223"/>
      <c r="D700" s="224"/>
      <c r="E700" s="224"/>
      <c r="F700" s="225"/>
      <c r="G700" s="226"/>
      <c r="H700" s="227"/>
      <c r="I700" s="227"/>
      <c r="J700" s="227"/>
      <c r="K700" s="227"/>
      <c r="L700" s="228"/>
    </row>
    <row r="701" spans="1:12">
      <c r="A701" s="213" t="str">
        <f t="shared" ca="1" si="10"/>
        <v/>
      </c>
      <c r="C701" s="223"/>
      <c r="D701" s="224"/>
      <c r="E701" s="224"/>
      <c r="F701" s="225"/>
      <c r="G701" s="226"/>
      <c r="H701" s="227"/>
      <c r="I701" s="227"/>
      <c r="J701" s="227"/>
      <c r="K701" s="227"/>
      <c r="L701" s="228"/>
    </row>
    <row r="702" spans="1:12">
      <c r="A702" s="213" t="str">
        <f t="shared" ca="1" si="10"/>
        <v/>
      </c>
      <c r="C702" s="223"/>
      <c r="D702" s="224"/>
      <c r="E702" s="224"/>
      <c r="F702" s="225"/>
      <c r="G702" s="226"/>
      <c r="H702" s="227"/>
      <c r="I702" s="227"/>
      <c r="J702" s="227"/>
      <c r="K702" s="227"/>
      <c r="L702" s="228"/>
    </row>
    <row r="703" spans="1:12">
      <c r="A703" s="213" t="str">
        <f t="shared" ca="1" si="10"/>
        <v/>
      </c>
      <c r="C703" s="223"/>
      <c r="D703" s="224"/>
      <c r="E703" s="224"/>
      <c r="F703" s="225"/>
      <c r="G703" s="226"/>
      <c r="H703" s="227"/>
      <c r="I703" s="227"/>
      <c r="J703" s="227"/>
      <c r="K703" s="227"/>
      <c r="L703" s="228"/>
    </row>
    <row r="704" spans="1:12">
      <c r="A704" s="213" t="str">
        <f t="shared" ca="1" si="10"/>
        <v/>
      </c>
      <c r="C704" s="223"/>
      <c r="D704" s="224"/>
      <c r="E704" s="224"/>
      <c r="F704" s="225"/>
      <c r="G704" s="226"/>
      <c r="H704" s="227"/>
      <c r="I704" s="227"/>
      <c r="J704" s="227"/>
      <c r="K704" s="227"/>
      <c r="L704" s="228"/>
    </row>
    <row r="705" spans="1:12">
      <c r="A705" s="213" t="str">
        <f t="shared" ca="1" si="10"/>
        <v/>
      </c>
      <c r="C705" s="223"/>
      <c r="D705" s="224"/>
      <c r="E705" s="224"/>
      <c r="F705" s="225"/>
      <c r="G705" s="226"/>
      <c r="H705" s="227"/>
      <c r="I705" s="227"/>
      <c r="J705" s="227"/>
      <c r="K705" s="227"/>
      <c r="L705" s="228"/>
    </row>
    <row r="706" spans="1:12">
      <c r="A706" s="213" t="str">
        <f t="shared" ca="1" si="10"/>
        <v/>
      </c>
      <c r="C706" s="223"/>
      <c r="D706" s="224"/>
      <c r="E706" s="224"/>
      <c r="F706" s="225"/>
      <c r="G706" s="226"/>
      <c r="H706" s="227"/>
      <c r="I706" s="227"/>
      <c r="J706" s="227"/>
      <c r="K706" s="227"/>
      <c r="L706" s="228"/>
    </row>
    <row r="707" spans="1:12">
      <c r="A707" s="213" t="str">
        <f t="shared" ca="1" si="10"/>
        <v/>
      </c>
      <c r="C707" s="223"/>
      <c r="D707" s="224"/>
      <c r="E707" s="224"/>
      <c r="F707" s="225"/>
      <c r="G707" s="226"/>
      <c r="H707" s="227"/>
      <c r="I707" s="227"/>
      <c r="J707" s="227"/>
      <c r="K707" s="227"/>
      <c r="L707" s="228"/>
    </row>
    <row r="708" spans="1:12">
      <c r="A708" s="213" t="str">
        <f t="shared" ref="A708:A771" ca="1" si="11">IF(INDIRECT(ADDRESS(ROW(A708),3))="","",IF(INDIRECT(ADDRESS(ROW(A708),3))=INDIRECT(ADDRESS(ROW(A708)-1,3)),A707,A707+1))</f>
        <v/>
      </c>
      <c r="C708" s="223"/>
      <c r="D708" s="224"/>
      <c r="E708" s="224"/>
      <c r="F708" s="225"/>
      <c r="G708" s="226"/>
      <c r="H708" s="227"/>
      <c r="I708" s="227"/>
      <c r="J708" s="227"/>
      <c r="K708" s="227"/>
      <c r="L708" s="228"/>
    </row>
    <row r="709" spans="1:12">
      <c r="A709" s="213" t="str">
        <f t="shared" ca="1" si="11"/>
        <v/>
      </c>
      <c r="C709" s="223"/>
      <c r="D709" s="224"/>
      <c r="E709" s="224"/>
      <c r="F709" s="225"/>
      <c r="G709" s="226"/>
      <c r="H709" s="227"/>
      <c r="I709" s="227"/>
      <c r="J709" s="227"/>
      <c r="K709" s="227"/>
      <c r="L709" s="228"/>
    </row>
    <row r="710" spans="1:12">
      <c r="A710" s="213" t="str">
        <f t="shared" ca="1" si="11"/>
        <v/>
      </c>
      <c r="C710" s="223"/>
      <c r="D710" s="224"/>
      <c r="E710" s="224"/>
      <c r="F710" s="225"/>
      <c r="G710" s="226"/>
      <c r="H710" s="227"/>
      <c r="I710" s="227"/>
      <c r="J710" s="227"/>
      <c r="K710" s="227"/>
      <c r="L710" s="228"/>
    </row>
    <row r="711" spans="1:12">
      <c r="A711" s="213" t="str">
        <f t="shared" ca="1" si="11"/>
        <v/>
      </c>
      <c r="C711" s="223"/>
      <c r="D711" s="224"/>
      <c r="E711" s="224"/>
      <c r="F711" s="225"/>
      <c r="G711" s="226"/>
      <c r="H711" s="227"/>
      <c r="I711" s="227"/>
      <c r="J711" s="227"/>
      <c r="K711" s="227"/>
      <c r="L711" s="228"/>
    </row>
    <row r="712" spans="1:12">
      <c r="A712" s="213" t="str">
        <f t="shared" ca="1" si="11"/>
        <v/>
      </c>
      <c r="C712" s="223"/>
      <c r="D712" s="224"/>
      <c r="E712" s="224"/>
      <c r="F712" s="225"/>
      <c r="G712" s="226"/>
      <c r="H712" s="227"/>
      <c r="I712" s="227"/>
      <c r="J712" s="227"/>
      <c r="K712" s="227"/>
      <c r="L712" s="228"/>
    </row>
    <row r="713" spans="1:12">
      <c r="A713" s="213" t="str">
        <f t="shared" ca="1" si="11"/>
        <v/>
      </c>
      <c r="C713" s="223"/>
      <c r="D713" s="224"/>
      <c r="E713" s="224"/>
      <c r="F713" s="225"/>
      <c r="G713" s="226"/>
      <c r="H713" s="227"/>
      <c r="I713" s="227"/>
      <c r="J713" s="227"/>
      <c r="K713" s="227"/>
      <c r="L713" s="228"/>
    </row>
    <row r="714" spans="1:12">
      <c r="A714" s="213" t="str">
        <f t="shared" ca="1" si="11"/>
        <v/>
      </c>
      <c r="C714" s="223"/>
      <c r="D714" s="224"/>
      <c r="E714" s="224"/>
      <c r="F714" s="225"/>
      <c r="G714" s="226"/>
      <c r="H714" s="227"/>
      <c r="I714" s="227"/>
      <c r="J714" s="227"/>
      <c r="K714" s="227"/>
      <c r="L714" s="228"/>
    </row>
    <row r="715" spans="1:12">
      <c r="A715" s="213" t="str">
        <f t="shared" ca="1" si="11"/>
        <v/>
      </c>
      <c r="C715" s="223"/>
      <c r="D715" s="224"/>
      <c r="E715" s="224"/>
      <c r="F715" s="225"/>
      <c r="G715" s="226"/>
      <c r="H715" s="227"/>
      <c r="I715" s="227"/>
      <c r="J715" s="227"/>
      <c r="K715" s="227"/>
      <c r="L715" s="228"/>
    </row>
    <row r="716" spans="1:12">
      <c r="A716" s="213" t="str">
        <f t="shared" ca="1" si="11"/>
        <v/>
      </c>
      <c r="C716" s="223"/>
      <c r="D716" s="224"/>
      <c r="E716" s="224"/>
      <c r="F716" s="225"/>
      <c r="G716" s="226"/>
      <c r="H716" s="227"/>
      <c r="I716" s="227"/>
      <c r="J716" s="227"/>
      <c r="K716" s="227"/>
      <c r="L716" s="228"/>
    </row>
    <row r="717" spans="1:12">
      <c r="A717" s="213" t="str">
        <f t="shared" ca="1" si="11"/>
        <v/>
      </c>
      <c r="C717" s="223"/>
      <c r="D717" s="224"/>
      <c r="E717" s="224"/>
      <c r="F717" s="225"/>
      <c r="G717" s="226"/>
      <c r="H717" s="227"/>
      <c r="I717" s="227"/>
      <c r="J717" s="227"/>
      <c r="K717" s="227"/>
      <c r="L717" s="228"/>
    </row>
    <row r="718" spans="1:12">
      <c r="A718" s="213" t="str">
        <f t="shared" ca="1" si="11"/>
        <v/>
      </c>
      <c r="C718" s="223"/>
      <c r="D718" s="224"/>
      <c r="E718" s="224"/>
      <c r="F718" s="225"/>
      <c r="G718" s="226"/>
      <c r="H718" s="227"/>
      <c r="I718" s="227"/>
      <c r="J718" s="227"/>
      <c r="K718" s="227"/>
      <c r="L718" s="228"/>
    </row>
    <row r="719" spans="1:12">
      <c r="A719" s="213" t="str">
        <f t="shared" ca="1" si="11"/>
        <v/>
      </c>
      <c r="C719" s="223"/>
      <c r="D719" s="224"/>
      <c r="E719" s="224"/>
      <c r="F719" s="225"/>
      <c r="G719" s="226"/>
      <c r="H719" s="227"/>
      <c r="I719" s="227"/>
      <c r="J719" s="227"/>
      <c r="K719" s="227"/>
      <c r="L719" s="228"/>
    </row>
    <row r="720" spans="1:12">
      <c r="A720" s="213" t="str">
        <f t="shared" ca="1" si="11"/>
        <v/>
      </c>
      <c r="C720" s="223"/>
      <c r="D720" s="224"/>
      <c r="E720" s="224"/>
      <c r="F720" s="225"/>
      <c r="G720" s="226"/>
      <c r="H720" s="227"/>
      <c r="I720" s="227"/>
      <c r="J720" s="227"/>
      <c r="K720" s="227"/>
      <c r="L720" s="228"/>
    </row>
    <row r="721" spans="1:12">
      <c r="A721" s="213" t="str">
        <f t="shared" ca="1" si="11"/>
        <v/>
      </c>
      <c r="C721" s="223"/>
      <c r="D721" s="224"/>
      <c r="E721" s="224"/>
      <c r="F721" s="225"/>
      <c r="G721" s="226"/>
      <c r="H721" s="227"/>
      <c r="I721" s="227"/>
      <c r="J721" s="227"/>
      <c r="K721" s="227"/>
      <c r="L721" s="228"/>
    </row>
    <row r="722" spans="1:12">
      <c r="A722" s="213" t="str">
        <f t="shared" ca="1" si="11"/>
        <v/>
      </c>
      <c r="C722" s="223"/>
      <c r="D722" s="224"/>
      <c r="E722" s="224"/>
      <c r="F722" s="225"/>
      <c r="G722" s="226"/>
      <c r="H722" s="227"/>
      <c r="I722" s="227"/>
      <c r="J722" s="227"/>
      <c r="K722" s="227"/>
      <c r="L722" s="228"/>
    </row>
    <row r="723" spans="1:12">
      <c r="A723" s="213" t="str">
        <f t="shared" ca="1" si="11"/>
        <v/>
      </c>
      <c r="C723" s="223"/>
      <c r="D723" s="224"/>
      <c r="E723" s="224"/>
      <c r="F723" s="225"/>
      <c r="G723" s="226"/>
      <c r="H723" s="227"/>
      <c r="I723" s="227"/>
      <c r="J723" s="227"/>
      <c r="K723" s="227"/>
      <c r="L723" s="228"/>
    </row>
    <row r="724" spans="1:12">
      <c r="A724" s="213" t="str">
        <f t="shared" ca="1" si="11"/>
        <v/>
      </c>
      <c r="C724" s="223"/>
      <c r="D724" s="224"/>
      <c r="E724" s="224"/>
      <c r="F724" s="225"/>
      <c r="G724" s="226"/>
      <c r="H724" s="227"/>
      <c r="I724" s="227"/>
      <c r="J724" s="227"/>
      <c r="K724" s="227"/>
      <c r="L724" s="228"/>
    </row>
    <row r="725" spans="1:12">
      <c r="A725" s="213" t="str">
        <f t="shared" ca="1" si="11"/>
        <v/>
      </c>
      <c r="C725" s="223"/>
      <c r="D725" s="224"/>
      <c r="E725" s="224"/>
      <c r="F725" s="225"/>
      <c r="G725" s="226"/>
      <c r="H725" s="227"/>
      <c r="I725" s="227"/>
      <c r="J725" s="227"/>
      <c r="K725" s="227"/>
      <c r="L725" s="228"/>
    </row>
    <row r="726" spans="1:12">
      <c r="A726" s="213" t="str">
        <f t="shared" ca="1" si="11"/>
        <v/>
      </c>
      <c r="C726" s="223"/>
      <c r="D726" s="224"/>
      <c r="E726" s="224"/>
      <c r="F726" s="225"/>
      <c r="G726" s="226"/>
      <c r="H726" s="227"/>
      <c r="I726" s="227"/>
      <c r="J726" s="227"/>
      <c r="K726" s="227"/>
      <c r="L726" s="228"/>
    </row>
    <row r="727" spans="1:12">
      <c r="A727" s="213" t="str">
        <f t="shared" ca="1" si="11"/>
        <v/>
      </c>
      <c r="C727" s="223"/>
      <c r="D727" s="224"/>
      <c r="E727" s="224"/>
      <c r="F727" s="225"/>
      <c r="G727" s="226"/>
      <c r="H727" s="227"/>
      <c r="I727" s="227"/>
      <c r="J727" s="227"/>
      <c r="K727" s="227"/>
      <c r="L727" s="228"/>
    </row>
    <row r="728" spans="1:12">
      <c r="A728" s="213" t="str">
        <f t="shared" ca="1" si="11"/>
        <v/>
      </c>
      <c r="C728" s="223"/>
      <c r="D728" s="224"/>
      <c r="E728" s="224"/>
      <c r="F728" s="225"/>
      <c r="G728" s="226"/>
      <c r="H728" s="227"/>
      <c r="I728" s="227"/>
      <c r="J728" s="227"/>
      <c r="K728" s="227"/>
      <c r="L728" s="228"/>
    </row>
    <row r="729" spans="1:12">
      <c r="A729" s="213" t="str">
        <f t="shared" ca="1" si="11"/>
        <v/>
      </c>
      <c r="C729" s="223"/>
      <c r="D729" s="224"/>
      <c r="E729" s="224"/>
      <c r="F729" s="225"/>
      <c r="G729" s="226"/>
      <c r="H729" s="227"/>
      <c r="I729" s="227"/>
      <c r="J729" s="227"/>
      <c r="K729" s="227"/>
      <c r="L729" s="228"/>
    </row>
    <row r="730" spans="1:12">
      <c r="A730" s="213" t="str">
        <f t="shared" ca="1" si="11"/>
        <v/>
      </c>
      <c r="C730" s="223"/>
      <c r="D730" s="224"/>
      <c r="E730" s="224"/>
      <c r="F730" s="225"/>
      <c r="G730" s="226"/>
      <c r="H730" s="227"/>
      <c r="I730" s="227"/>
      <c r="J730" s="227"/>
      <c r="K730" s="227"/>
      <c r="L730" s="228"/>
    </row>
    <row r="731" spans="1:12">
      <c r="A731" s="213" t="str">
        <f t="shared" ca="1" si="11"/>
        <v/>
      </c>
      <c r="C731" s="223"/>
      <c r="D731" s="224"/>
      <c r="E731" s="224"/>
      <c r="F731" s="225"/>
      <c r="G731" s="226"/>
      <c r="H731" s="227"/>
      <c r="I731" s="227"/>
      <c r="J731" s="227"/>
      <c r="K731" s="227"/>
      <c r="L731" s="228"/>
    </row>
    <row r="732" spans="1:12">
      <c r="A732" s="213" t="str">
        <f t="shared" ca="1" si="11"/>
        <v/>
      </c>
      <c r="C732" s="223"/>
      <c r="D732" s="224"/>
      <c r="E732" s="224"/>
      <c r="F732" s="225"/>
      <c r="G732" s="226"/>
      <c r="H732" s="227"/>
      <c r="I732" s="227"/>
      <c r="J732" s="227"/>
      <c r="K732" s="227"/>
      <c r="L732" s="228"/>
    </row>
    <row r="733" spans="1:12">
      <c r="A733" s="213" t="str">
        <f t="shared" ca="1" si="11"/>
        <v/>
      </c>
      <c r="C733" s="223"/>
      <c r="D733" s="224"/>
      <c r="E733" s="224"/>
      <c r="F733" s="225"/>
      <c r="G733" s="226"/>
      <c r="H733" s="227"/>
      <c r="I733" s="227"/>
      <c r="J733" s="227"/>
      <c r="K733" s="227"/>
      <c r="L733" s="228"/>
    </row>
    <row r="734" spans="1:12">
      <c r="A734" s="213" t="str">
        <f t="shared" ca="1" si="11"/>
        <v/>
      </c>
      <c r="C734" s="223"/>
      <c r="D734" s="224"/>
      <c r="E734" s="224"/>
      <c r="F734" s="225"/>
      <c r="G734" s="226"/>
      <c r="H734" s="227"/>
      <c r="I734" s="227"/>
      <c r="J734" s="227"/>
      <c r="K734" s="227"/>
      <c r="L734" s="228"/>
    </row>
    <row r="735" spans="1:12">
      <c r="A735" s="213" t="str">
        <f t="shared" ca="1" si="11"/>
        <v/>
      </c>
      <c r="C735" s="223"/>
      <c r="D735" s="224"/>
      <c r="E735" s="224"/>
      <c r="F735" s="225"/>
      <c r="G735" s="226"/>
      <c r="H735" s="227"/>
      <c r="I735" s="227"/>
      <c r="J735" s="227"/>
      <c r="K735" s="227"/>
      <c r="L735" s="228"/>
    </row>
    <row r="736" spans="1:12">
      <c r="A736" s="213" t="str">
        <f t="shared" ca="1" si="11"/>
        <v/>
      </c>
      <c r="C736" s="223"/>
      <c r="D736" s="224"/>
      <c r="E736" s="224"/>
      <c r="F736" s="225"/>
      <c r="G736" s="226"/>
      <c r="H736" s="227"/>
      <c r="I736" s="227"/>
      <c r="J736" s="227"/>
      <c r="K736" s="227"/>
      <c r="L736" s="228"/>
    </row>
    <row r="737" spans="1:12">
      <c r="A737" s="213" t="str">
        <f t="shared" ca="1" si="11"/>
        <v/>
      </c>
      <c r="C737" s="223"/>
      <c r="D737" s="224"/>
      <c r="E737" s="224"/>
      <c r="F737" s="225"/>
      <c r="G737" s="226"/>
      <c r="H737" s="227"/>
      <c r="I737" s="227"/>
      <c r="J737" s="227"/>
      <c r="K737" s="227"/>
      <c r="L737" s="228"/>
    </row>
    <row r="738" spans="1:12">
      <c r="A738" s="213" t="str">
        <f t="shared" ca="1" si="11"/>
        <v/>
      </c>
      <c r="C738" s="223"/>
      <c r="D738" s="224"/>
      <c r="E738" s="224"/>
      <c r="F738" s="225"/>
      <c r="G738" s="226"/>
      <c r="H738" s="227"/>
      <c r="I738" s="227"/>
      <c r="J738" s="227"/>
      <c r="K738" s="227"/>
      <c r="L738" s="228"/>
    </row>
    <row r="739" spans="1:12">
      <c r="A739" s="213" t="str">
        <f t="shared" ca="1" si="11"/>
        <v/>
      </c>
      <c r="C739" s="223"/>
      <c r="D739" s="224"/>
      <c r="E739" s="224"/>
      <c r="F739" s="225"/>
      <c r="G739" s="226"/>
      <c r="H739" s="227"/>
      <c r="I739" s="227"/>
      <c r="J739" s="227"/>
      <c r="K739" s="227"/>
      <c r="L739" s="228"/>
    </row>
    <row r="740" spans="1:12">
      <c r="A740" s="213" t="str">
        <f t="shared" ca="1" si="11"/>
        <v/>
      </c>
      <c r="C740" s="223"/>
      <c r="D740" s="224"/>
      <c r="E740" s="224"/>
      <c r="F740" s="225"/>
      <c r="G740" s="226"/>
      <c r="H740" s="227"/>
      <c r="I740" s="227"/>
      <c r="J740" s="227"/>
      <c r="K740" s="227"/>
      <c r="L740" s="228"/>
    </row>
    <row r="741" spans="1:12">
      <c r="A741" s="213" t="str">
        <f t="shared" ca="1" si="11"/>
        <v/>
      </c>
      <c r="C741" s="223"/>
      <c r="D741" s="224"/>
      <c r="E741" s="224"/>
      <c r="F741" s="225"/>
      <c r="G741" s="226"/>
      <c r="H741" s="227"/>
      <c r="I741" s="227"/>
      <c r="J741" s="227"/>
      <c r="K741" s="227"/>
      <c r="L741" s="228"/>
    </row>
    <row r="742" spans="1:12">
      <c r="A742" s="213" t="str">
        <f t="shared" ca="1" si="11"/>
        <v/>
      </c>
      <c r="C742" s="223"/>
      <c r="D742" s="224"/>
      <c r="E742" s="224"/>
      <c r="F742" s="225"/>
      <c r="G742" s="226"/>
      <c r="H742" s="227"/>
      <c r="I742" s="227"/>
      <c r="J742" s="227"/>
      <c r="K742" s="227"/>
      <c r="L742" s="228"/>
    </row>
    <row r="743" spans="1:12">
      <c r="A743" s="213" t="str">
        <f t="shared" ca="1" si="11"/>
        <v/>
      </c>
      <c r="C743" s="223"/>
      <c r="D743" s="224"/>
      <c r="E743" s="224"/>
      <c r="F743" s="225"/>
      <c r="G743" s="226"/>
      <c r="H743" s="227"/>
      <c r="I743" s="227"/>
      <c r="J743" s="227"/>
      <c r="K743" s="227"/>
      <c r="L743" s="228"/>
    </row>
    <row r="744" spans="1:12">
      <c r="A744" s="213" t="str">
        <f t="shared" ca="1" si="11"/>
        <v/>
      </c>
      <c r="C744" s="223"/>
      <c r="D744" s="224"/>
      <c r="E744" s="224"/>
      <c r="F744" s="225"/>
      <c r="G744" s="226"/>
      <c r="H744" s="227"/>
      <c r="I744" s="227"/>
      <c r="J744" s="227"/>
      <c r="K744" s="227"/>
      <c r="L744" s="228"/>
    </row>
    <row r="745" spans="1:12">
      <c r="A745" s="213" t="str">
        <f t="shared" ca="1" si="11"/>
        <v/>
      </c>
      <c r="C745" s="223"/>
      <c r="D745" s="224"/>
      <c r="E745" s="224"/>
      <c r="F745" s="225"/>
      <c r="G745" s="226"/>
      <c r="H745" s="227"/>
      <c r="I745" s="227"/>
      <c r="J745" s="227"/>
      <c r="K745" s="227"/>
      <c r="L745" s="228"/>
    </row>
    <row r="746" spans="1:12">
      <c r="A746" s="213" t="str">
        <f t="shared" ca="1" si="11"/>
        <v/>
      </c>
      <c r="C746" s="223"/>
      <c r="D746" s="224"/>
      <c r="E746" s="224"/>
      <c r="F746" s="225"/>
      <c r="G746" s="226"/>
      <c r="H746" s="227"/>
      <c r="I746" s="227"/>
      <c r="J746" s="227"/>
      <c r="K746" s="227"/>
      <c r="L746" s="228"/>
    </row>
    <row r="747" spans="1:12">
      <c r="A747" s="213" t="str">
        <f t="shared" ca="1" si="11"/>
        <v/>
      </c>
      <c r="C747" s="223"/>
      <c r="D747" s="224"/>
      <c r="E747" s="224"/>
      <c r="F747" s="225"/>
      <c r="G747" s="226"/>
      <c r="H747" s="227"/>
      <c r="I747" s="227"/>
      <c r="J747" s="227"/>
      <c r="K747" s="227"/>
      <c r="L747" s="228"/>
    </row>
    <row r="748" spans="1:12">
      <c r="A748" s="213" t="str">
        <f t="shared" ca="1" si="11"/>
        <v/>
      </c>
      <c r="C748" s="223"/>
      <c r="D748" s="224"/>
      <c r="E748" s="224"/>
      <c r="F748" s="225"/>
      <c r="G748" s="226"/>
      <c r="H748" s="227"/>
      <c r="I748" s="227"/>
      <c r="J748" s="227"/>
      <c r="K748" s="227"/>
      <c r="L748" s="228"/>
    </row>
    <row r="749" spans="1:12">
      <c r="A749" s="213" t="str">
        <f t="shared" ca="1" si="11"/>
        <v/>
      </c>
      <c r="C749" s="223"/>
      <c r="D749" s="224"/>
      <c r="E749" s="224"/>
      <c r="F749" s="225"/>
      <c r="G749" s="226"/>
      <c r="H749" s="227"/>
      <c r="I749" s="227"/>
      <c r="J749" s="227"/>
      <c r="K749" s="227"/>
      <c r="L749" s="228"/>
    </row>
    <row r="750" spans="1:12">
      <c r="A750" s="213" t="str">
        <f t="shared" ca="1" si="11"/>
        <v/>
      </c>
      <c r="C750" s="223"/>
      <c r="D750" s="224"/>
      <c r="E750" s="224"/>
      <c r="F750" s="225"/>
      <c r="G750" s="226"/>
      <c r="H750" s="227"/>
      <c r="I750" s="227"/>
      <c r="J750" s="227"/>
      <c r="K750" s="227"/>
      <c r="L750" s="228"/>
    </row>
    <row r="751" spans="1:12">
      <c r="A751" s="213" t="str">
        <f t="shared" ca="1" si="11"/>
        <v/>
      </c>
      <c r="C751" s="223"/>
      <c r="D751" s="224"/>
      <c r="E751" s="224"/>
      <c r="F751" s="225"/>
      <c r="G751" s="226"/>
      <c r="H751" s="227"/>
      <c r="I751" s="227"/>
      <c r="J751" s="227"/>
      <c r="K751" s="227"/>
      <c r="L751" s="228"/>
    </row>
    <row r="752" spans="1:12">
      <c r="A752" s="213" t="str">
        <f t="shared" ca="1" si="11"/>
        <v/>
      </c>
      <c r="C752" s="223"/>
      <c r="D752" s="224"/>
      <c r="E752" s="224"/>
      <c r="F752" s="225"/>
      <c r="G752" s="226"/>
      <c r="H752" s="227"/>
      <c r="I752" s="227"/>
      <c r="J752" s="227"/>
      <c r="K752" s="227"/>
      <c r="L752" s="228"/>
    </row>
    <row r="753" spans="1:12">
      <c r="A753" s="213" t="str">
        <f t="shared" ca="1" si="11"/>
        <v/>
      </c>
      <c r="C753" s="223"/>
      <c r="D753" s="224"/>
      <c r="E753" s="224"/>
      <c r="F753" s="225"/>
      <c r="G753" s="226"/>
      <c r="H753" s="227"/>
      <c r="I753" s="227"/>
      <c r="J753" s="227"/>
      <c r="K753" s="227"/>
      <c r="L753" s="228"/>
    </row>
    <row r="754" spans="1:12">
      <c r="A754" s="213" t="str">
        <f t="shared" ca="1" si="11"/>
        <v/>
      </c>
      <c r="C754" s="223"/>
      <c r="D754" s="224"/>
      <c r="E754" s="224"/>
      <c r="F754" s="225"/>
      <c r="G754" s="226"/>
      <c r="H754" s="227"/>
      <c r="I754" s="227"/>
      <c r="J754" s="227"/>
      <c r="K754" s="227"/>
      <c r="L754" s="228"/>
    </row>
    <row r="755" spans="1:12">
      <c r="A755" s="213" t="str">
        <f t="shared" ca="1" si="11"/>
        <v/>
      </c>
      <c r="C755" s="223"/>
      <c r="D755" s="224"/>
      <c r="E755" s="224"/>
      <c r="F755" s="225"/>
      <c r="G755" s="226"/>
      <c r="H755" s="227"/>
      <c r="I755" s="227"/>
      <c r="J755" s="227"/>
      <c r="K755" s="227"/>
      <c r="L755" s="228"/>
    </row>
    <row r="756" spans="1:12">
      <c r="A756" s="213" t="str">
        <f t="shared" ca="1" si="11"/>
        <v/>
      </c>
      <c r="C756" s="223"/>
      <c r="D756" s="224"/>
      <c r="E756" s="224"/>
      <c r="F756" s="225"/>
      <c r="G756" s="226"/>
      <c r="H756" s="227"/>
      <c r="I756" s="227"/>
      <c r="J756" s="227"/>
      <c r="K756" s="227"/>
      <c r="L756" s="228"/>
    </row>
    <row r="757" spans="1:12">
      <c r="A757" s="213" t="str">
        <f t="shared" ca="1" si="11"/>
        <v/>
      </c>
      <c r="C757" s="223"/>
      <c r="D757" s="224"/>
      <c r="E757" s="224"/>
      <c r="F757" s="225"/>
      <c r="G757" s="226"/>
      <c r="H757" s="227"/>
      <c r="I757" s="227"/>
      <c r="J757" s="227"/>
      <c r="K757" s="227"/>
      <c r="L757" s="228"/>
    </row>
    <row r="758" spans="1:12">
      <c r="A758" s="213" t="str">
        <f t="shared" ca="1" si="11"/>
        <v/>
      </c>
      <c r="C758" s="223"/>
      <c r="D758" s="224"/>
      <c r="E758" s="224"/>
      <c r="F758" s="225"/>
      <c r="G758" s="226"/>
      <c r="H758" s="227"/>
      <c r="I758" s="227"/>
      <c r="J758" s="227"/>
      <c r="K758" s="227"/>
      <c r="L758" s="228"/>
    </row>
    <row r="759" spans="1:12">
      <c r="A759" s="213" t="str">
        <f t="shared" ca="1" si="11"/>
        <v/>
      </c>
      <c r="C759" s="223"/>
      <c r="D759" s="224"/>
      <c r="E759" s="224"/>
      <c r="F759" s="225"/>
      <c r="G759" s="226"/>
      <c r="H759" s="227"/>
      <c r="I759" s="227"/>
      <c r="J759" s="227"/>
      <c r="K759" s="227"/>
      <c r="L759" s="228"/>
    </row>
    <row r="760" spans="1:12">
      <c r="A760" s="213" t="str">
        <f t="shared" ca="1" si="11"/>
        <v/>
      </c>
      <c r="C760" s="223"/>
      <c r="D760" s="224"/>
      <c r="E760" s="224"/>
      <c r="F760" s="225"/>
      <c r="G760" s="226"/>
      <c r="H760" s="227"/>
      <c r="I760" s="227"/>
      <c r="J760" s="227"/>
      <c r="K760" s="227"/>
      <c r="L760" s="228"/>
    </row>
    <row r="761" spans="1:12">
      <c r="A761" s="213" t="str">
        <f t="shared" ca="1" si="11"/>
        <v/>
      </c>
      <c r="C761" s="223"/>
      <c r="D761" s="224"/>
      <c r="E761" s="224"/>
      <c r="F761" s="225"/>
      <c r="G761" s="226"/>
      <c r="H761" s="227"/>
      <c r="I761" s="227"/>
      <c r="J761" s="227"/>
      <c r="K761" s="227"/>
      <c r="L761" s="228"/>
    </row>
    <row r="762" spans="1:12">
      <c r="A762" s="213" t="str">
        <f t="shared" ca="1" si="11"/>
        <v/>
      </c>
      <c r="C762" s="223"/>
      <c r="D762" s="224"/>
      <c r="E762" s="224"/>
      <c r="F762" s="225"/>
      <c r="G762" s="226"/>
      <c r="H762" s="227"/>
      <c r="I762" s="227"/>
      <c r="J762" s="227"/>
      <c r="K762" s="227"/>
      <c r="L762" s="228"/>
    </row>
    <row r="763" spans="1:12">
      <c r="A763" s="213" t="str">
        <f t="shared" ca="1" si="11"/>
        <v/>
      </c>
      <c r="C763" s="223"/>
      <c r="D763" s="224"/>
      <c r="E763" s="224"/>
      <c r="F763" s="225"/>
      <c r="G763" s="226"/>
      <c r="H763" s="227"/>
      <c r="I763" s="227"/>
      <c r="J763" s="227"/>
      <c r="K763" s="227"/>
      <c r="L763" s="228"/>
    </row>
    <row r="764" spans="1:12">
      <c r="A764" s="213" t="str">
        <f t="shared" ca="1" si="11"/>
        <v/>
      </c>
      <c r="C764" s="223"/>
      <c r="D764" s="224"/>
      <c r="E764" s="224"/>
      <c r="F764" s="225"/>
      <c r="G764" s="226"/>
      <c r="H764" s="227"/>
      <c r="I764" s="227"/>
      <c r="J764" s="227"/>
      <c r="K764" s="227"/>
      <c r="L764" s="228"/>
    </row>
    <row r="765" spans="1:12">
      <c r="A765" s="213" t="str">
        <f t="shared" ca="1" si="11"/>
        <v/>
      </c>
      <c r="C765" s="223"/>
      <c r="D765" s="224"/>
      <c r="E765" s="224"/>
      <c r="F765" s="225"/>
      <c r="G765" s="226"/>
      <c r="H765" s="227"/>
      <c r="I765" s="227"/>
      <c r="J765" s="227"/>
      <c r="K765" s="227"/>
      <c r="L765" s="228"/>
    </row>
    <row r="766" spans="1:12">
      <c r="A766" s="213" t="str">
        <f t="shared" ca="1" si="11"/>
        <v/>
      </c>
      <c r="C766" s="223"/>
      <c r="D766" s="224"/>
      <c r="E766" s="224"/>
      <c r="F766" s="225"/>
      <c r="G766" s="226"/>
      <c r="H766" s="227"/>
      <c r="I766" s="227"/>
      <c r="J766" s="227"/>
      <c r="K766" s="227"/>
      <c r="L766" s="228"/>
    </row>
    <row r="767" spans="1:12">
      <c r="A767" s="213" t="str">
        <f t="shared" ca="1" si="11"/>
        <v/>
      </c>
      <c r="C767" s="223"/>
      <c r="D767" s="224"/>
      <c r="E767" s="224"/>
      <c r="F767" s="225"/>
      <c r="G767" s="226"/>
      <c r="H767" s="227"/>
      <c r="I767" s="227"/>
      <c r="J767" s="227"/>
      <c r="K767" s="227"/>
      <c r="L767" s="228"/>
    </row>
    <row r="768" spans="1:12">
      <c r="A768" s="213" t="str">
        <f t="shared" ca="1" si="11"/>
        <v/>
      </c>
      <c r="C768" s="223"/>
      <c r="D768" s="224"/>
      <c r="E768" s="224"/>
      <c r="F768" s="225"/>
      <c r="G768" s="226"/>
      <c r="H768" s="227"/>
      <c r="I768" s="227"/>
      <c r="J768" s="227"/>
      <c r="K768" s="227"/>
      <c r="L768" s="228"/>
    </row>
    <row r="769" spans="1:12">
      <c r="A769" s="213" t="str">
        <f t="shared" ca="1" si="11"/>
        <v/>
      </c>
      <c r="C769" s="223"/>
      <c r="D769" s="224"/>
      <c r="E769" s="224"/>
      <c r="F769" s="225"/>
      <c r="G769" s="226"/>
      <c r="H769" s="227"/>
      <c r="I769" s="227"/>
      <c r="J769" s="227"/>
      <c r="K769" s="227"/>
      <c r="L769" s="228"/>
    </row>
    <row r="770" spans="1:12">
      <c r="A770" s="213" t="str">
        <f t="shared" ca="1" si="11"/>
        <v/>
      </c>
      <c r="C770" s="223"/>
      <c r="D770" s="224"/>
      <c r="E770" s="224"/>
      <c r="F770" s="225"/>
      <c r="G770" s="226"/>
      <c r="H770" s="227"/>
      <c r="I770" s="227"/>
      <c r="J770" s="227"/>
      <c r="K770" s="227"/>
      <c r="L770" s="228"/>
    </row>
    <row r="771" spans="1:12">
      <c r="A771" s="213" t="str">
        <f t="shared" ca="1" si="11"/>
        <v/>
      </c>
      <c r="C771" s="223"/>
      <c r="D771" s="224"/>
      <c r="E771" s="224"/>
      <c r="F771" s="225"/>
      <c r="G771" s="226"/>
      <c r="H771" s="227"/>
      <c r="I771" s="227"/>
      <c r="J771" s="227"/>
      <c r="K771" s="227"/>
      <c r="L771" s="228"/>
    </row>
    <row r="772" spans="1:12">
      <c r="A772" s="213" t="str">
        <f t="shared" ref="A772:A835" ca="1" si="12">IF(INDIRECT(ADDRESS(ROW(A772),3))="","",IF(INDIRECT(ADDRESS(ROW(A772),3))=INDIRECT(ADDRESS(ROW(A772)-1,3)),A771,A771+1))</f>
        <v/>
      </c>
      <c r="C772" s="223"/>
      <c r="D772" s="224"/>
      <c r="E772" s="224"/>
      <c r="F772" s="225"/>
      <c r="G772" s="226"/>
      <c r="H772" s="227"/>
      <c r="I772" s="227"/>
      <c r="J772" s="227"/>
      <c r="K772" s="227"/>
      <c r="L772" s="228"/>
    </row>
    <row r="773" spans="1:12">
      <c r="A773" s="213" t="str">
        <f t="shared" ca="1" si="12"/>
        <v/>
      </c>
      <c r="C773" s="223"/>
      <c r="D773" s="224"/>
      <c r="E773" s="224"/>
      <c r="F773" s="225"/>
      <c r="G773" s="226"/>
      <c r="H773" s="227"/>
      <c r="I773" s="227"/>
      <c r="J773" s="227"/>
      <c r="K773" s="227"/>
      <c r="L773" s="228"/>
    </row>
    <row r="774" spans="1:12">
      <c r="A774" s="213" t="str">
        <f t="shared" ca="1" si="12"/>
        <v/>
      </c>
      <c r="C774" s="223"/>
      <c r="D774" s="224"/>
      <c r="E774" s="224"/>
      <c r="F774" s="225"/>
      <c r="G774" s="226"/>
      <c r="H774" s="227"/>
      <c r="I774" s="227"/>
      <c r="J774" s="227"/>
      <c r="K774" s="227"/>
      <c r="L774" s="228"/>
    </row>
    <row r="775" spans="1:12">
      <c r="A775" s="213" t="str">
        <f t="shared" ca="1" si="12"/>
        <v/>
      </c>
      <c r="C775" s="223"/>
      <c r="D775" s="224"/>
      <c r="E775" s="224"/>
      <c r="F775" s="225"/>
      <c r="G775" s="226"/>
      <c r="H775" s="227"/>
      <c r="I775" s="227"/>
      <c r="J775" s="227"/>
      <c r="K775" s="227"/>
      <c r="L775" s="228"/>
    </row>
    <row r="776" spans="1:12">
      <c r="A776" s="213" t="str">
        <f t="shared" ca="1" si="12"/>
        <v/>
      </c>
      <c r="C776" s="223"/>
      <c r="D776" s="224"/>
      <c r="E776" s="224"/>
      <c r="F776" s="225"/>
      <c r="G776" s="226"/>
      <c r="H776" s="227"/>
      <c r="I776" s="227"/>
      <c r="J776" s="227"/>
      <c r="K776" s="227"/>
      <c r="L776" s="228"/>
    </row>
    <row r="777" spans="1:12">
      <c r="A777" s="213" t="str">
        <f t="shared" ca="1" si="12"/>
        <v/>
      </c>
      <c r="C777" s="223"/>
      <c r="D777" s="224"/>
      <c r="E777" s="224"/>
      <c r="F777" s="225"/>
      <c r="G777" s="226"/>
      <c r="H777" s="227"/>
      <c r="I777" s="227"/>
      <c r="J777" s="227"/>
      <c r="K777" s="227"/>
      <c r="L777" s="228"/>
    </row>
    <row r="778" spans="1:12">
      <c r="A778" s="213" t="str">
        <f t="shared" ca="1" si="12"/>
        <v/>
      </c>
      <c r="C778" s="223"/>
      <c r="D778" s="224"/>
      <c r="E778" s="224"/>
      <c r="F778" s="225"/>
      <c r="G778" s="226"/>
      <c r="H778" s="227"/>
      <c r="I778" s="227"/>
      <c r="J778" s="227"/>
      <c r="K778" s="227"/>
      <c r="L778" s="228"/>
    </row>
    <row r="779" spans="1:12">
      <c r="A779" s="213" t="str">
        <f t="shared" ca="1" si="12"/>
        <v/>
      </c>
      <c r="C779" s="223"/>
      <c r="D779" s="224"/>
      <c r="E779" s="224"/>
      <c r="F779" s="225"/>
      <c r="G779" s="226"/>
      <c r="H779" s="227"/>
      <c r="I779" s="227"/>
      <c r="J779" s="227"/>
      <c r="K779" s="227"/>
      <c r="L779" s="228"/>
    </row>
    <row r="780" spans="1:12">
      <c r="A780" s="213" t="str">
        <f t="shared" ca="1" si="12"/>
        <v/>
      </c>
      <c r="C780" s="223"/>
      <c r="D780" s="224"/>
      <c r="E780" s="224"/>
      <c r="F780" s="225"/>
      <c r="G780" s="226"/>
      <c r="H780" s="227"/>
      <c r="I780" s="227"/>
      <c r="J780" s="227"/>
      <c r="K780" s="227"/>
      <c r="L780" s="228"/>
    </row>
    <row r="781" spans="1:12">
      <c r="A781" s="213" t="str">
        <f t="shared" ca="1" si="12"/>
        <v/>
      </c>
      <c r="C781" s="223"/>
      <c r="D781" s="224"/>
      <c r="E781" s="224"/>
      <c r="F781" s="225"/>
      <c r="G781" s="226"/>
      <c r="H781" s="227"/>
      <c r="I781" s="227"/>
      <c r="J781" s="227"/>
      <c r="K781" s="227"/>
      <c r="L781" s="228"/>
    </row>
    <row r="782" spans="1:12">
      <c r="A782" s="213" t="str">
        <f t="shared" ca="1" si="12"/>
        <v/>
      </c>
      <c r="C782" s="223"/>
      <c r="D782" s="224"/>
      <c r="E782" s="224"/>
      <c r="F782" s="225"/>
      <c r="G782" s="226"/>
      <c r="H782" s="227"/>
      <c r="I782" s="227"/>
      <c r="J782" s="227"/>
      <c r="K782" s="227"/>
      <c r="L782" s="228"/>
    </row>
    <row r="783" spans="1:12">
      <c r="A783" s="213" t="str">
        <f t="shared" ca="1" si="12"/>
        <v/>
      </c>
      <c r="C783" s="223"/>
      <c r="D783" s="224"/>
      <c r="E783" s="224"/>
      <c r="F783" s="225"/>
      <c r="G783" s="226"/>
      <c r="H783" s="227"/>
      <c r="I783" s="227"/>
      <c r="J783" s="227"/>
      <c r="K783" s="227"/>
      <c r="L783" s="228"/>
    </row>
    <row r="784" spans="1:12">
      <c r="A784" s="213" t="str">
        <f t="shared" ca="1" si="12"/>
        <v/>
      </c>
      <c r="C784" s="223"/>
      <c r="D784" s="224"/>
      <c r="E784" s="224"/>
      <c r="F784" s="225"/>
      <c r="G784" s="226"/>
      <c r="H784" s="227"/>
      <c r="I784" s="227"/>
      <c r="J784" s="227"/>
      <c r="K784" s="227"/>
      <c r="L784" s="228"/>
    </row>
    <row r="785" spans="1:12">
      <c r="A785" s="213" t="str">
        <f t="shared" ca="1" si="12"/>
        <v/>
      </c>
      <c r="C785" s="223"/>
      <c r="D785" s="224"/>
      <c r="E785" s="224"/>
      <c r="F785" s="225"/>
      <c r="G785" s="226"/>
      <c r="H785" s="227"/>
      <c r="I785" s="227"/>
      <c r="J785" s="227"/>
      <c r="K785" s="227"/>
      <c r="L785" s="228"/>
    </row>
    <row r="786" spans="1:12">
      <c r="A786" s="213" t="str">
        <f t="shared" ca="1" si="12"/>
        <v/>
      </c>
      <c r="C786" s="223"/>
      <c r="D786" s="224"/>
      <c r="E786" s="224"/>
      <c r="F786" s="225"/>
      <c r="G786" s="226"/>
      <c r="H786" s="227"/>
      <c r="I786" s="227"/>
      <c r="J786" s="227"/>
      <c r="K786" s="227"/>
      <c r="L786" s="228"/>
    </row>
    <row r="787" spans="1:12">
      <c r="A787" s="213" t="str">
        <f t="shared" ca="1" si="12"/>
        <v/>
      </c>
      <c r="C787" s="223"/>
      <c r="D787" s="224"/>
      <c r="E787" s="224"/>
      <c r="F787" s="225"/>
      <c r="G787" s="226"/>
      <c r="H787" s="227"/>
      <c r="I787" s="227"/>
      <c r="J787" s="227"/>
      <c r="K787" s="227"/>
      <c r="L787" s="228"/>
    </row>
    <row r="788" spans="1:12">
      <c r="A788" s="213" t="str">
        <f t="shared" ca="1" si="12"/>
        <v/>
      </c>
      <c r="C788" s="223"/>
      <c r="D788" s="224"/>
      <c r="E788" s="224"/>
      <c r="F788" s="225"/>
      <c r="G788" s="226"/>
      <c r="H788" s="227"/>
      <c r="I788" s="227"/>
      <c r="J788" s="227"/>
      <c r="K788" s="227"/>
      <c r="L788" s="228"/>
    </row>
    <row r="789" spans="1:12">
      <c r="A789" s="213" t="str">
        <f t="shared" ca="1" si="12"/>
        <v/>
      </c>
      <c r="C789" s="223"/>
      <c r="D789" s="224"/>
      <c r="E789" s="224"/>
      <c r="F789" s="225"/>
      <c r="G789" s="226"/>
      <c r="H789" s="227"/>
      <c r="I789" s="227"/>
      <c r="J789" s="227"/>
      <c r="K789" s="227"/>
      <c r="L789" s="228"/>
    </row>
    <row r="790" spans="1:12">
      <c r="A790" s="213" t="str">
        <f t="shared" ca="1" si="12"/>
        <v/>
      </c>
      <c r="C790" s="223"/>
      <c r="D790" s="224"/>
      <c r="E790" s="224"/>
      <c r="F790" s="225"/>
      <c r="G790" s="226"/>
      <c r="H790" s="227"/>
      <c r="I790" s="227"/>
      <c r="J790" s="227"/>
      <c r="K790" s="227"/>
      <c r="L790" s="228"/>
    </row>
    <row r="791" spans="1:12">
      <c r="A791" s="213" t="str">
        <f t="shared" ca="1" si="12"/>
        <v/>
      </c>
      <c r="C791" s="223"/>
      <c r="D791" s="224"/>
      <c r="E791" s="224"/>
      <c r="F791" s="225"/>
      <c r="G791" s="226"/>
      <c r="H791" s="227"/>
      <c r="I791" s="227"/>
      <c r="J791" s="227"/>
      <c r="K791" s="227"/>
      <c r="L791" s="228"/>
    </row>
    <row r="792" spans="1:12">
      <c r="A792" s="213" t="str">
        <f t="shared" ca="1" si="12"/>
        <v/>
      </c>
      <c r="C792" s="223"/>
      <c r="D792" s="224"/>
      <c r="E792" s="224"/>
      <c r="F792" s="225"/>
      <c r="G792" s="226"/>
      <c r="H792" s="227"/>
      <c r="I792" s="227"/>
      <c r="J792" s="227"/>
      <c r="K792" s="227"/>
      <c r="L792" s="228"/>
    </row>
    <row r="793" spans="1:12">
      <c r="A793" s="213" t="str">
        <f t="shared" ca="1" si="12"/>
        <v/>
      </c>
      <c r="C793" s="223"/>
      <c r="D793" s="224"/>
      <c r="E793" s="224"/>
      <c r="F793" s="225"/>
      <c r="G793" s="226"/>
      <c r="H793" s="227"/>
      <c r="I793" s="227"/>
      <c r="J793" s="227"/>
      <c r="K793" s="227"/>
      <c r="L793" s="228"/>
    </row>
    <row r="794" spans="1:12">
      <c r="A794" s="213" t="str">
        <f t="shared" ca="1" si="12"/>
        <v/>
      </c>
      <c r="C794" s="223"/>
      <c r="D794" s="224"/>
      <c r="E794" s="224"/>
      <c r="F794" s="225"/>
      <c r="G794" s="226"/>
      <c r="H794" s="227"/>
      <c r="I794" s="227"/>
      <c r="J794" s="227"/>
      <c r="K794" s="227"/>
      <c r="L794" s="228"/>
    </row>
    <row r="795" spans="1:12">
      <c r="A795" s="213" t="str">
        <f t="shared" ca="1" si="12"/>
        <v/>
      </c>
      <c r="C795" s="223"/>
      <c r="D795" s="224"/>
      <c r="E795" s="224"/>
      <c r="F795" s="225"/>
      <c r="G795" s="226"/>
      <c r="H795" s="227"/>
      <c r="I795" s="227"/>
      <c r="J795" s="227"/>
      <c r="K795" s="227"/>
      <c r="L795" s="228"/>
    </row>
    <row r="796" spans="1:12">
      <c r="A796" s="213" t="str">
        <f t="shared" ca="1" si="12"/>
        <v/>
      </c>
      <c r="C796" s="223"/>
      <c r="D796" s="224"/>
      <c r="E796" s="224"/>
      <c r="F796" s="225"/>
      <c r="G796" s="226"/>
      <c r="H796" s="227"/>
      <c r="I796" s="227"/>
      <c r="J796" s="227"/>
      <c r="K796" s="227"/>
      <c r="L796" s="228"/>
    </row>
    <row r="797" spans="1:12">
      <c r="A797" s="213" t="str">
        <f t="shared" ca="1" si="12"/>
        <v/>
      </c>
      <c r="C797" s="223"/>
      <c r="D797" s="224"/>
      <c r="E797" s="224"/>
      <c r="F797" s="225"/>
      <c r="G797" s="226"/>
      <c r="H797" s="227"/>
      <c r="I797" s="227"/>
      <c r="J797" s="227"/>
      <c r="K797" s="227"/>
      <c r="L797" s="228"/>
    </row>
    <row r="798" spans="1:12">
      <c r="A798" s="213" t="str">
        <f t="shared" ca="1" si="12"/>
        <v/>
      </c>
      <c r="C798" s="223"/>
      <c r="D798" s="224"/>
      <c r="E798" s="224"/>
      <c r="F798" s="225"/>
      <c r="G798" s="226"/>
      <c r="H798" s="227"/>
      <c r="I798" s="227"/>
      <c r="J798" s="227"/>
      <c r="K798" s="227"/>
      <c r="L798" s="228"/>
    </row>
    <row r="799" spans="1:12">
      <c r="A799" s="213" t="str">
        <f t="shared" ca="1" si="12"/>
        <v/>
      </c>
      <c r="C799" s="223"/>
      <c r="D799" s="224"/>
      <c r="E799" s="224"/>
      <c r="F799" s="225"/>
      <c r="G799" s="226"/>
      <c r="H799" s="227"/>
      <c r="I799" s="227"/>
      <c r="J799" s="227"/>
      <c r="K799" s="227"/>
      <c r="L799" s="228"/>
    </row>
    <row r="800" spans="1:12">
      <c r="A800" s="213" t="str">
        <f t="shared" ca="1" si="12"/>
        <v/>
      </c>
      <c r="C800" s="223"/>
      <c r="D800" s="224"/>
      <c r="E800" s="224"/>
      <c r="F800" s="225"/>
      <c r="G800" s="226"/>
      <c r="H800" s="227"/>
      <c r="I800" s="227"/>
      <c r="J800" s="227"/>
      <c r="K800" s="227"/>
      <c r="L800" s="228"/>
    </row>
    <row r="801" spans="1:12">
      <c r="A801" s="213" t="str">
        <f t="shared" ca="1" si="12"/>
        <v/>
      </c>
      <c r="C801" s="223"/>
      <c r="D801" s="224"/>
      <c r="E801" s="224"/>
      <c r="F801" s="225"/>
      <c r="G801" s="226"/>
      <c r="H801" s="227"/>
      <c r="I801" s="227"/>
      <c r="J801" s="227"/>
      <c r="K801" s="227"/>
      <c r="L801" s="228"/>
    </row>
    <row r="802" spans="1:12">
      <c r="A802" s="213" t="str">
        <f t="shared" ca="1" si="12"/>
        <v/>
      </c>
      <c r="C802" s="223"/>
      <c r="D802" s="224"/>
      <c r="E802" s="224"/>
      <c r="F802" s="225"/>
      <c r="G802" s="226"/>
      <c r="H802" s="227"/>
      <c r="I802" s="227"/>
      <c r="J802" s="227"/>
      <c r="K802" s="227"/>
      <c r="L802" s="228"/>
    </row>
    <row r="803" spans="1:12">
      <c r="A803" s="213" t="str">
        <f t="shared" ca="1" si="12"/>
        <v/>
      </c>
      <c r="C803" s="223"/>
      <c r="D803" s="224"/>
      <c r="E803" s="224"/>
      <c r="F803" s="225"/>
      <c r="G803" s="226"/>
      <c r="H803" s="227"/>
      <c r="I803" s="227"/>
      <c r="J803" s="227"/>
      <c r="K803" s="227"/>
      <c r="L803" s="228"/>
    </row>
    <row r="804" spans="1:12">
      <c r="A804" s="213" t="str">
        <f t="shared" ca="1" si="12"/>
        <v/>
      </c>
      <c r="C804" s="223"/>
      <c r="D804" s="224"/>
      <c r="E804" s="224"/>
      <c r="F804" s="225"/>
      <c r="G804" s="226"/>
      <c r="H804" s="227"/>
      <c r="I804" s="227"/>
      <c r="J804" s="227"/>
      <c r="K804" s="227"/>
      <c r="L804" s="228"/>
    </row>
    <row r="805" spans="1:12">
      <c r="A805" s="213" t="str">
        <f t="shared" ca="1" si="12"/>
        <v/>
      </c>
      <c r="C805" s="223"/>
      <c r="D805" s="224"/>
      <c r="E805" s="224"/>
      <c r="F805" s="225"/>
      <c r="G805" s="226"/>
      <c r="H805" s="227"/>
      <c r="I805" s="227"/>
      <c r="J805" s="227"/>
      <c r="K805" s="227"/>
      <c r="L805" s="228"/>
    </row>
    <row r="806" spans="1:12">
      <c r="A806" s="213" t="str">
        <f t="shared" ca="1" si="12"/>
        <v/>
      </c>
      <c r="C806" s="223"/>
      <c r="D806" s="224"/>
      <c r="E806" s="224"/>
      <c r="F806" s="225"/>
      <c r="G806" s="226"/>
      <c r="H806" s="227"/>
      <c r="I806" s="227"/>
      <c r="J806" s="227"/>
      <c r="K806" s="227"/>
      <c r="L806" s="228"/>
    </row>
    <row r="807" spans="1:12">
      <c r="A807" s="213" t="str">
        <f t="shared" ca="1" si="12"/>
        <v/>
      </c>
      <c r="C807" s="223"/>
      <c r="D807" s="224"/>
      <c r="E807" s="224"/>
      <c r="F807" s="225"/>
      <c r="G807" s="226"/>
      <c r="H807" s="227"/>
      <c r="I807" s="227"/>
      <c r="J807" s="227"/>
      <c r="K807" s="227"/>
      <c r="L807" s="228"/>
    </row>
    <row r="808" spans="1:12">
      <c r="A808" s="213" t="str">
        <f t="shared" ca="1" si="12"/>
        <v/>
      </c>
      <c r="C808" s="223"/>
      <c r="D808" s="224"/>
      <c r="E808" s="224"/>
      <c r="F808" s="225"/>
      <c r="G808" s="226"/>
      <c r="H808" s="227"/>
      <c r="I808" s="227"/>
      <c r="J808" s="227"/>
      <c r="K808" s="227"/>
      <c r="L808" s="228"/>
    </row>
    <row r="809" spans="1:12">
      <c r="A809" s="213" t="str">
        <f t="shared" ca="1" si="12"/>
        <v/>
      </c>
      <c r="C809" s="223"/>
      <c r="D809" s="224"/>
      <c r="E809" s="224"/>
      <c r="F809" s="225"/>
      <c r="G809" s="226"/>
      <c r="H809" s="227"/>
      <c r="I809" s="227"/>
      <c r="J809" s="227"/>
      <c r="K809" s="227"/>
      <c r="L809" s="228"/>
    </row>
    <row r="810" spans="1:12">
      <c r="A810" s="213" t="str">
        <f t="shared" ca="1" si="12"/>
        <v/>
      </c>
      <c r="C810" s="223"/>
      <c r="D810" s="224"/>
      <c r="E810" s="224"/>
      <c r="F810" s="225"/>
      <c r="G810" s="226"/>
      <c r="H810" s="227"/>
      <c r="I810" s="227"/>
      <c r="J810" s="227"/>
      <c r="K810" s="227"/>
      <c r="L810" s="228"/>
    </row>
    <row r="811" spans="1:12">
      <c r="A811" s="213" t="str">
        <f t="shared" ca="1" si="12"/>
        <v/>
      </c>
      <c r="C811" s="223"/>
      <c r="D811" s="224"/>
      <c r="E811" s="224"/>
      <c r="F811" s="225"/>
      <c r="G811" s="226"/>
      <c r="H811" s="227"/>
      <c r="I811" s="227"/>
      <c r="J811" s="227"/>
      <c r="K811" s="227"/>
      <c r="L811" s="228"/>
    </row>
    <row r="812" spans="1:12">
      <c r="A812" s="213" t="str">
        <f t="shared" ca="1" si="12"/>
        <v/>
      </c>
      <c r="C812" s="223"/>
      <c r="D812" s="224"/>
      <c r="E812" s="224"/>
      <c r="F812" s="225"/>
      <c r="G812" s="226"/>
      <c r="H812" s="227"/>
      <c r="I812" s="227"/>
      <c r="J812" s="227"/>
      <c r="K812" s="227"/>
      <c r="L812" s="228"/>
    </row>
    <row r="813" spans="1:12">
      <c r="A813" s="213" t="str">
        <f t="shared" ca="1" si="12"/>
        <v/>
      </c>
      <c r="C813" s="223"/>
      <c r="D813" s="224"/>
      <c r="E813" s="224"/>
      <c r="F813" s="225"/>
      <c r="G813" s="226"/>
      <c r="H813" s="227"/>
      <c r="I813" s="227"/>
      <c r="J813" s="227"/>
      <c r="K813" s="227"/>
      <c r="L813" s="228"/>
    </row>
    <row r="814" spans="1:12">
      <c r="A814" s="213" t="str">
        <f t="shared" ca="1" si="12"/>
        <v/>
      </c>
      <c r="C814" s="223"/>
      <c r="D814" s="224"/>
      <c r="E814" s="224"/>
      <c r="F814" s="225"/>
      <c r="G814" s="226"/>
      <c r="H814" s="227"/>
      <c r="I814" s="227"/>
      <c r="J814" s="227"/>
      <c r="K814" s="227"/>
      <c r="L814" s="228"/>
    </row>
    <row r="815" spans="1:12">
      <c r="A815" s="213" t="str">
        <f t="shared" ca="1" si="12"/>
        <v/>
      </c>
      <c r="C815" s="223"/>
      <c r="D815" s="224"/>
      <c r="E815" s="224"/>
      <c r="F815" s="225"/>
      <c r="G815" s="226"/>
      <c r="H815" s="227"/>
      <c r="I815" s="227"/>
      <c r="J815" s="227"/>
      <c r="K815" s="227"/>
      <c r="L815" s="228"/>
    </row>
    <row r="816" spans="1:12">
      <c r="A816" s="213" t="str">
        <f t="shared" ca="1" si="12"/>
        <v/>
      </c>
      <c r="C816" s="223"/>
      <c r="D816" s="224"/>
      <c r="E816" s="224"/>
      <c r="F816" s="225"/>
      <c r="G816" s="226"/>
      <c r="H816" s="227"/>
      <c r="I816" s="227"/>
      <c r="J816" s="227"/>
      <c r="K816" s="227"/>
      <c r="L816" s="228"/>
    </row>
    <row r="817" spans="1:12">
      <c r="A817" s="213" t="str">
        <f t="shared" ca="1" si="12"/>
        <v/>
      </c>
      <c r="C817" s="223"/>
      <c r="D817" s="224"/>
      <c r="E817" s="224"/>
      <c r="F817" s="225"/>
      <c r="G817" s="226"/>
      <c r="H817" s="227"/>
      <c r="I817" s="227"/>
      <c r="J817" s="227"/>
      <c r="K817" s="227"/>
      <c r="L817" s="228"/>
    </row>
    <row r="818" spans="1:12">
      <c r="A818" s="213" t="str">
        <f t="shared" ca="1" si="12"/>
        <v/>
      </c>
      <c r="C818" s="223"/>
      <c r="D818" s="224"/>
      <c r="E818" s="224"/>
      <c r="F818" s="225"/>
      <c r="G818" s="226"/>
      <c r="H818" s="227"/>
      <c r="I818" s="227"/>
      <c r="J818" s="227"/>
      <c r="K818" s="227"/>
      <c r="L818" s="228"/>
    </row>
    <row r="819" spans="1:12">
      <c r="A819" s="213" t="str">
        <f t="shared" ca="1" si="12"/>
        <v/>
      </c>
      <c r="C819" s="223"/>
      <c r="D819" s="224"/>
      <c r="E819" s="224"/>
      <c r="F819" s="225"/>
      <c r="G819" s="226"/>
      <c r="H819" s="227"/>
      <c r="I819" s="227"/>
      <c r="J819" s="227"/>
      <c r="K819" s="227"/>
      <c r="L819" s="228"/>
    </row>
    <row r="820" spans="1:12">
      <c r="A820" s="213" t="str">
        <f t="shared" ca="1" si="12"/>
        <v/>
      </c>
      <c r="C820" s="223"/>
      <c r="D820" s="224"/>
      <c r="E820" s="224"/>
      <c r="F820" s="225"/>
      <c r="G820" s="226"/>
      <c r="H820" s="227"/>
      <c r="I820" s="227"/>
      <c r="J820" s="227"/>
      <c r="K820" s="227"/>
      <c r="L820" s="228"/>
    </row>
    <row r="821" spans="1:12">
      <c r="A821" s="213" t="str">
        <f t="shared" ca="1" si="12"/>
        <v/>
      </c>
      <c r="C821" s="223"/>
      <c r="D821" s="224"/>
      <c r="E821" s="224"/>
      <c r="F821" s="225"/>
      <c r="G821" s="226"/>
      <c r="H821" s="227"/>
      <c r="I821" s="227"/>
      <c r="J821" s="227"/>
      <c r="K821" s="227"/>
      <c r="L821" s="228"/>
    </row>
    <row r="822" spans="1:12">
      <c r="A822" s="213" t="str">
        <f t="shared" ca="1" si="12"/>
        <v/>
      </c>
      <c r="C822" s="223"/>
      <c r="D822" s="224"/>
      <c r="E822" s="224"/>
      <c r="F822" s="225"/>
      <c r="G822" s="226"/>
      <c r="H822" s="227"/>
      <c r="I822" s="227"/>
      <c r="J822" s="227"/>
      <c r="K822" s="227"/>
      <c r="L822" s="228"/>
    </row>
    <row r="823" spans="1:12">
      <c r="A823" s="213" t="str">
        <f t="shared" ca="1" si="12"/>
        <v/>
      </c>
      <c r="C823" s="223"/>
      <c r="D823" s="224"/>
      <c r="E823" s="224"/>
      <c r="F823" s="225"/>
      <c r="G823" s="226"/>
      <c r="H823" s="227"/>
      <c r="I823" s="227"/>
      <c r="J823" s="227"/>
      <c r="K823" s="227"/>
      <c r="L823" s="228"/>
    </row>
    <row r="824" spans="1:12">
      <c r="A824" s="213" t="str">
        <f t="shared" ca="1" si="12"/>
        <v/>
      </c>
      <c r="C824" s="223"/>
      <c r="D824" s="224"/>
      <c r="E824" s="224"/>
      <c r="F824" s="225"/>
      <c r="G824" s="226"/>
      <c r="H824" s="227"/>
      <c r="I824" s="227"/>
      <c r="J824" s="227"/>
      <c r="K824" s="227"/>
      <c r="L824" s="228"/>
    </row>
    <row r="825" spans="1:12">
      <c r="A825" s="213" t="str">
        <f t="shared" ca="1" si="12"/>
        <v/>
      </c>
      <c r="C825" s="223"/>
      <c r="D825" s="224"/>
      <c r="E825" s="224"/>
      <c r="F825" s="225"/>
      <c r="G825" s="226"/>
      <c r="H825" s="227"/>
      <c r="I825" s="227"/>
      <c r="J825" s="227"/>
      <c r="K825" s="227"/>
      <c r="L825" s="228"/>
    </row>
    <row r="826" spans="1:12">
      <c r="A826" s="213" t="str">
        <f t="shared" ca="1" si="12"/>
        <v/>
      </c>
      <c r="C826" s="223"/>
      <c r="D826" s="224"/>
      <c r="E826" s="224"/>
      <c r="F826" s="225"/>
      <c r="G826" s="226"/>
      <c r="H826" s="227"/>
      <c r="I826" s="227"/>
      <c r="J826" s="227"/>
      <c r="K826" s="227"/>
      <c r="L826" s="228"/>
    </row>
    <row r="827" spans="1:12">
      <c r="A827" s="213" t="str">
        <f t="shared" ca="1" si="12"/>
        <v/>
      </c>
      <c r="C827" s="223"/>
      <c r="D827" s="224"/>
      <c r="E827" s="224"/>
      <c r="F827" s="225"/>
      <c r="G827" s="226"/>
      <c r="H827" s="227"/>
      <c r="I827" s="227"/>
      <c r="J827" s="227"/>
      <c r="K827" s="227"/>
      <c r="L827" s="228"/>
    </row>
    <row r="828" spans="1:12">
      <c r="A828" s="213" t="str">
        <f t="shared" ca="1" si="12"/>
        <v/>
      </c>
      <c r="C828" s="223"/>
      <c r="D828" s="224"/>
      <c r="E828" s="224"/>
      <c r="F828" s="225"/>
      <c r="G828" s="226"/>
      <c r="H828" s="227"/>
      <c r="I828" s="227"/>
      <c r="J828" s="227"/>
      <c r="K828" s="227"/>
      <c r="L828" s="228"/>
    </row>
    <row r="829" spans="1:12">
      <c r="A829" s="213" t="str">
        <f t="shared" ca="1" si="12"/>
        <v/>
      </c>
      <c r="C829" s="223"/>
      <c r="D829" s="224"/>
      <c r="E829" s="224"/>
      <c r="F829" s="225"/>
      <c r="G829" s="226"/>
      <c r="H829" s="227"/>
      <c r="I829" s="227"/>
      <c r="J829" s="227"/>
      <c r="K829" s="227"/>
      <c r="L829" s="228"/>
    </row>
    <row r="830" spans="1:12">
      <c r="A830" s="213" t="str">
        <f t="shared" ca="1" si="12"/>
        <v/>
      </c>
      <c r="C830" s="223"/>
      <c r="D830" s="224"/>
      <c r="E830" s="224"/>
      <c r="F830" s="225"/>
      <c r="G830" s="226"/>
      <c r="H830" s="227"/>
      <c r="I830" s="227"/>
      <c r="J830" s="227"/>
      <c r="K830" s="227"/>
      <c r="L830" s="228"/>
    </row>
    <row r="831" spans="1:12">
      <c r="A831" s="213" t="str">
        <f t="shared" ca="1" si="12"/>
        <v/>
      </c>
      <c r="C831" s="223"/>
      <c r="D831" s="224"/>
      <c r="E831" s="224"/>
      <c r="F831" s="225"/>
      <c r="G831" s="226"/>
      <c r="H831" s="227"/>
      <c r="I831" s="227"/>
      <c r="J831" s="227"/>
      <c r="K831" s="227"/>
      <c r="L831" s="228"/>
    </row>
    <row r="832" spans="1:12">
      <c r="A832" s="213" t="str">
        <f t="shared" ca="1" si="12"/>
        <v/>
      </c>
      <c r="C832" s="223"/>
      <c r="D832" s="224"/>
      <c r="E832" s="224"/>
      <c r="F832" s="225"/>
      <c r="G832" s="226"/>
      <c r="H832" s="227"/>
      <c r="I832" s="227"/>
      <c r="J832" s="227"/>
      <c r="K832" s="227"/>
      <c r="L832" s="228"/>
    </row>
    <row r="833" spans="1:12">
      <c r="A833" s="213" t="str">
        <f t="shared" ca="1" si="12"/>
        <v/>
      </c>
      <c r="C833" s="223"/>
      <c r="D833" s="224"/>
      <c r="E833" s="224"/>
      <c r="F833" s="225"/>
      <c r="G833" s="226"/>
      <c r="H833" s="227"/>
      <c r="I833" s="227"/>
      <c r="J833" s="227"/>
      <c r="K833" s="227"/>
      <c r="L833" s="228"/>
    </row>
    <row r="834" spans="1:12">
      <c r="A834" s="213" t="str">
        <f t="shared" ca="1" si="12"/>
        <v/>
      </c>
      <c r="C834" s="223"/>
      <c r="D834" s="224"/>
      <c r="E834" s="224"/>
      <c r="F834" s="225"/>
      <c r="G834" s="226"/>
      <c r="H834" s="227"/>
      <c r="I834" s="227"/>
      <c r="J834" s="227"/>
      <c r="K834" s="227"/>
      <c r="L834" s="228"/>
    </row>
    <row r="835" spans="1:12">
      <c r="A835" s="213" t="str">
        <f t="shared" ca="1" si="12"/>
        <v/>
      </c>
      <c r="C835" s="223"/>
      <c r="D835" s="224"/>
      <c r="E835" s="224"/>
      <c r="F835" s="225"/>
      <c r="G835" s="226"/>
      <c r="H835" s="227"/>
      <c r="I835" s="227"/>
      <c r="J835" s="227"/>
      <c r="K835" s="227"/>
      <c r="L835" s="228"/>
    </row>
    <row r="836" spans="1:12">
      <c r="A836" s="213" t="str">
        <f t="shared" ref="A836:A899" ca="1" si="13">IF(INDIRECT(ADDRESS(ROW(A836),3))="","",IF(INDIRECT(ADDRESS(ROW(A836),3))=INDIRECT(ADDRESS(ROW(A836)-1,3)),A835,A835+1))</f>
        <v/>
      </c>
      <c r="C836" s="223"/>
      <c r="D836" s="224"/>
      <c r="E836" s="224"/>
      <c r="F836" s="225"/>
      <c r="G836" s="226"/>
      <c r="H836" s="227"/>
      <c r="I836" s="227"/>
      <c r="J836" s="227"/>
      <c r="K836" s="227"/>
      <c r="L836" s="228"/>
    </row>
    <row r="837" spans="1:12">
      <c r="A837" s="213" t="str">
        <f t="shared" ca="1" si="13"/>
        <v/>
      </c>
      <c r="C837" s="223"/>
      <c r="D837" s="224"/>
      <c r="E837" s="224"/>
      <c r="F837" s="225"/>
      <c r="G837" s="226"/>
      <c r="H837" s="227"/>
      <c r="I837" s="227"/>
      <c r="J837" s="227"/>
      <c r="K837" s="227"/>
      <c r="L837" s="228"/>
    </row>
    <row r="838" spans="1:12">
      <c r="A838" s="213" t="str">
        <f t="shared" ca="1" si="13"/>
        <v/>
      </c>
      <c r="C838" s="223"/>
      <c r="D838" s="224"/>
      <c r="E838" s="224"/>
      <c r="F838" s="225"/>
      <c r="G838" s="226"/>
      <c r="H838" s="227"/>
      <c r="I838" s="227"/>
      <c r="J838" s="227"/>
      <c r="K838" s="227"/>
      <c r="L838" s="228"/>
    </row>
    <row r="839" spans="1:12">
      <c r="A839" s="213" t="str">
        <f t="shared" ca="1" si="13"/>
        <v/>
      </c>
      <c r="C839" s="223"/>
      <c r="D839" s="224"/>
      <c r="E839" s="224"/>
      <c r="F839" s="225"/>
      <c r="G839" s="226"/>
      <c r="H839" s="227"/>
      <c r="I839" s="227"/>
      <c r="J839" s="227"/>
      <c r="K839" s="227"/>
      <c r="L839" s="228"/>
    </row>
    <row r="840" spans="1:12">
      <c r="A840" s="213" t="str">
        <f t="shared" ca="1" si="13"/>
        <v/>
      </c>
      <c r="C840" s="223"/>
      <c r="D840" s="224"/>
      <c r="E840" s="224"/>
      <c r="F840" s="225"/>
      <c r="G840" s="226"/>
      <c r="H840" s="227"/>
      <c r="I840" s="227"/>
      <c r="J840" s="227"/>
      <c r="K840" s="227"/>
      <c r="L840" s="228"/>
    </row>
    <row r="841" spans="1:12">
      <c r="A841" s="213" t="str">
        <f t="shared" ca="1" si="13"/>
        <v/>
      </c>
      <c r="C841" s="223"/>
      <c r="D841" s="224"/>
      <c r="E841" s="224"/>
      <c r="F841" s="225"/>
      <c r="G841" s="226"/>
      <c r="H841" s="227"/>
      <c r="I841" s="227"/>
      <c r="J841" s="227"/>
      <c r="K841" s="227"/>
      <c r="L841" s="228"/>
    </row>
    <row r="842" spans="1:12">
      <c r="A842" s="213" t="str">
        <f t="shared" ca="1" si="13"/>
        <v/>
      </c>
      <c r="C842" s="223"/>
      <c r="D842" s="224"/>
      <c r="E842" s="224"/>
      <c r="F842" s="225"/>
      <c r="G842" s="226"/>
      <c r="H842" s="227"/>
      <c r="I842" s="227"/>
      <c r="J842" s="227"/>
      <c r="K842" s="227"/>
      <c r="L842" s="228"/>
    </row>
    <row r="843" spans="1:12">
      <c r="A843" s="213" t="str">
        <f t="shared" ca="1" si="13"/>
        <v/>
      </c>
      <c r="C843" s="223"/>
      <c r="D843" s="224"/>
      <c r="E843" s="224"/>
      <c r="F843" s="225"/>
      <c r="G843" s="226"/>
      <c r="H843" s="227"/>
      <c r="I843" s="227"/>
      <c r="J843" s="227"/>
      <c r="K843" s="227"/>
      <c r="L843" s="228"/>
    </row>
    <row r="844" spans="1:12">
      <c r="A844" s="213" t="str">
        <f t="shared" ca="1" si="13"/>
        <v/>
      </c>
      <c r="C844" s="223"/>
      <c r="D844" s="224"/>
      <c r="E844" s="224"/>
      <c r="F844" s="225"/>
      <c r="G844" s="226"/>
      <c r="H844" s="227"/>
      <c r="I844" s="227"/>
      <c r="J844" s="227"/>
      <c r="K844" s="227"/>
      <c r="L844" s="228"/>
    </row>
    <row r="845" spans="1:12">
      <c r="A845" s="213" t="str">
        <f t="shared" ca="1" si="13"/>
        <v/>
      </c>
      <c r="C845" s="223"/>
      <c r="D845" s="224"/>
      <c r="E845" s="224"/>
      <c r="F845" s="225"/>
      <c r="G845" s="226"/>
      <c r="H845" s="227"/>
      <c r="I845" s="227"/>
      <c r="J845" s="227"/>
      <c r="K845" s="227"/>
      <c r="L845" s="228"/>
    </row>
    <row r="846" spans="1:12">
      <c r="A846" s="213" t="str">
        <f t="shared" ca="1" si="13"/>
        <v/>
      </c>
      <c r="C846" s="223"/>
      <c r="D846" s="224"/>
      <c r="E846" s="224"/>
      <c r="F846" s="225"/>
      <c r="G846" s="226"/>
      <c r="H846" s="227"/>
      <c r="I846" s="227"/>
      <c r="J846" s="227"/>
      <c r="K846" s="227"/>
      <c r="L846" s="228"/>
    </row>
    <row r="847" spans="1:12">
      <c r="A847" s="213" t="str">
        <f t="shared" ca="1" si="13"/>
        <v/>
      </c>
      <c r="C847" s="223"/>
      <c r="D847" s="224"/>
      <c r="E847" s="224"/>
      <c r="F847" s="225"/>
      <c r="G847" s="226"/>
      <c r="H847" s="227"/>
      <c r="I847" s="227"/>
      <c r="J847" s="227"/>
      <c r="K847" s="227"/>
      <c r="L847" s="228"/>
    </row>
    <row r="848" spans="1:12">
      <c r="A848" s="213" t="str">
        <f t="shared" ca="1" si="13"/>
        <v/>
      </c>
      <c r="C848" s="223"/>
      <c r="D848" s="224"/>
      <c r="E848" s="224"/>
      <c r="F848" s="225"/>
      <c r="G848" s="226"/>
      <c r="H848" s="227"/>
      <c r="I848" s="227"/>
      <c r="J848" s="227"/>
      <c r="K848" s="227"/>
      <c r="L848" s="228"/>
    </row>
    <row r="849" spans="1:12">
      <c r="A849" s="213" t="str">
        <f t="shared" ca="1" si="13"/>
        <v/>
      </c>
      <c r="C849" s="223"/>
      <c r="D849" s="224"/>
      <c r="E849" s="224"/>
      <c r="F849" s="225"/>
      <c r="G849" s="226"/>
      <c r="H849" s="227"/>
      <c r="I849" s="227"/>
      <c r="J849" s="227"/>
      <c r="K849" s="227"/>
      <c r="L849" s="228"/>
    </row>
    <row r="850" spans="1:12">
      <c r="A850" s="213" t="str">
        <f t="shared" ca="1" si="13"/>
        <v/>
      </c>
      <c r="C850" s="223"/>
      <c r="D850" s="224"/>
      <c r="E850" s="224"/>
      <c r="F850" s="225"/>
      <c r="G850" s="226"/>
      <c r="H850" s="227"/>
      <c r="I850" s="227"/>
      <c r="J850" s="227"/>
      <c r="K850" s="227"/>
      <c r="L850" s="228"/>
    </row>
    <row r="851" spans="1:12">
      <c r="A851" s="213" t="str">
        <f t="shared" ca="1" si="13"/>
        <v/>
      </c>
      <c r="C851" s="223"/>
      <c r="D851" s="224"/>
      <c r="E851" s="224"/>
      <c r="F851" s="225"/>
      <c r="G851" s="226"/>
      <c r="H851" s="227"/>
      <c r="I851" s="227"/>
      <c r="J851" s="227"/>
      <c r="K851" s="227"/>
      <c r="L851" s="228"/>
    </row>
    <row r="852" spans="1:12">
      <c r="A852" s="213" t="str">
        <f t="shared" ca="1" si="13"/>
        <v/>
      </c>
      <c r="C852" s="223"/>
      <c r="D852" s="224"/>
      <c r="E852" s="224"/>
      <c r="F852" s="225"/>
      <c r="G852" s="226"/>
      <c r="H852" s="227"/>
      <c r="I852" s="227"/>
      <c r="J852" s="227"/>
      <c r="K852" s="227"/>
      <c r="L852" s="228"/>
    </row>
    <row r="853" spans="1:12">
      <c r="A853" s="213" t="str">
        <f t="shared" ca="1" si="13"/>
        <v/>
      </c>
      <c r="C853" s="223"/>
      <c r="D853" s="224"/>
      <c r="E853" s="224"/>
      <c r="F853" s="225"/>
      <c r="G853" s="226"/>
      <c r="H853" s="227"/>
      <c r="I853" s="227"/>
      <c r="J853" s="227"/>
      <c r="K853" s="227"/>
      <c r="L853" s="228"/>
    </row>
    <row r="854" spans="1:12">
      <c r="A854" s="213" t="str">
        <f t="shared" ca="1" si="13"/>
        <v/>
      </c>
      <c r="C854" s="223"/>
      <c r="D854" s="224"/>
      <c r="E854" s="224"/>
      <c r="F854" s="225"/>
      <c r="G854" s="226"/>
      <c r="H854" s="227"/>
      <c r="I854" s="227"/>
      <c r="J854" s="227"/>
      <c r="K854" s="227"/>
      <c r="L854" s="228"/>
    </row>
    <row r="855" spans="1:12">
      <c r="A855" s="213" t="str">
        <f t="shared" ca="1" si="13"/>
        <v/>
      </c>
      <c r="C855" s="223"/>
      <c r="D855" s="224"/>
      <c r="E855" s="224"/>
      <c r="F855" s="225"/>
      <c r="G855" s="226"/>
      <c r="H855" s="227"/>
      <c r="I855" s="227"/>
      <c r="J855" s="227"/>
      <c r="K855" s="227"/>
      <c r="L855" s="228"/>
    </row>
    <row r="856" spans="1:12">
      <c r="A856" s="213" t="str">
        <f t="shared" ca="1" si="13"/>
        <v/>
      </c>
      <c r="C856" s="223"/>
      <c r="D856" s="224"/>
      <c r="E856" s="224"/>
      <c r="F856" s="225"/>
      <c r="G856" s="226"/>
      <c r="H856" s="227"/>
      <c r="I856" s="227"/>
      <c r="J856" s="227"/>
      <c r="K856" s="227"/>
      <c r="L856" s="228"/>
    </row>
    <row r="857" spans="1:12">
      <c r="A857" s="213" t="str">
        <f t="shared" ca="1" si="13"/>
        <v/>
      </c>
      <c r="C857" s="223"/>
      <c r="D857" s="224"/>
      <c r="E857" s="224"/>
      <c r="F857" s="225"/>
      <c r="G857" s="226"/>
      <c r="H857" s="227"/>
      <c r="I857" s="227"/>
      <c r="J857" s="227"/>
      <c r="K857" s="227"/>
      <c r="L857" s="228"/>
    </row>
    <row r="858" spans="1:12">
      <c r="A858" s="213" t="str">
        <f t="shared" ca="1" si="13"/>
        <v/>
      </c>
      <c r="C858" s="223"/>
      <c r="D858" s="224"/>
      <c r="E858" s="224"/>
      <c r="F858" s="225"/>
      <c r="G858" s="226"/>
      <c r="H858" s="227"/>
      <c r="I858" s="227"/>
      <c r="J858" s="227"/>
      <c r="K858" s="227"/>
      <c r="L858" s="228"/>
    </row>
    <row r="859" spans="1:12">
      <c r="A859" s="213" t="str">
        <f t="shared" ca="1" si="13"/>
        <v/>
      </c>
      <c r="C859" s="223"/>
      <c r="D859" s="224"/>
      <c r="E859" s="224"/>
      <c r="F859" s="225"/>
      <c r="G859" s="226"/>
      <c r="H859" s="227"/>
      <c r="I859" s="227"/>
      <c r="J859" s="227"/>
      <c r="K859" s="227"/>
      <c r="L859" s="228"/>
    </row>
    <row r="860" spans="1:12">
      <c r="A860" s="213" t="str">
        <f t="shared" ca="1" si="13"/>
        <v/>
      </c>
      <c r="C860" s="223"/>
      <c r="D860" s="224"/>
      <c r="E860" s="224"/>
      <c r="F860" s="225"/>
      <c r="G860" s="226"/>
      <c r="H860" s="227"/>
      <c r="I860" s="227"/>
      <c r="J860" s="227"/>
      <c r="K860" s="227"/>
      <c r="L860" s="228"/>
    </row>
    <row r="861" spans="1:12">
      <c r="A861" s="213" t="str">
        <f t="shared" ca="1" si="13"/>
        <v/>
      </c>
      <c r="C861" s="223"/>
      <c r="D861" s="224"/>
      <c r="E861" s="224"/>
      <c r="F861" s="225"/>
      <c r="G861" s="226"/>
      <c r="H861" s="227"/>
      <c r="I861" s="227"/>
      <c r="J861" s="227"/>
      <c r="K861" s="227"/>
      <c r="L861" s="228"/>
    </row>
    <row r="862" spans="1:12">
      <c r="A862" s="213" t="str">
        <f t="shared" ca="1" si="13"/>
        <v/>
      </c>
      <c r="C862" s="223"/>
      <c r="D862" s="224"/>
      <c r="E862" s="224"/>
      <c r="F862" s="225"/>
      <c r="G862" s="226"/>
      <c r="H862" s="227"/>
      <c r="I862" s="227"/>
      <c r="J862" s="227"/>
      <c r="K862" s="227"/>
      <c r="L862" s="228"/>
    </row>
    <row r="863" spans="1:12">
      <c r="A863" s="213" t="str">
        <f t="shared" ca="1" si="13"/>
        <v/>
      </c>
      <c r="C863" s="223"/>
      <c r="D863" s="224"/>
      <c r="E863" s="224"/>
      <c r="F863" s="225"/>
      <c r="G863" s="226"/>
      <c r="H863" s="227"/>
      <c r="I863" s="227"/>
      <c r="J863" s="227"/>
      <c r="K863" s="227"/>
      <c r="L863" s="228"/>
    </row>
    <row r="864" spans="1:12">
      <c r="A864" s="213" t="str">
        <f t="shared" ca="1" si="13"/>
        <v/>
      </c>
      <c r="C864" s="223"/>
      <c r="D864" s="224"/>
      <c r="E864" s="224"/>
      <c r="F864" s="225"/>
      <c r="G864" s="226"/>
      <c r="H864" s="227"/>
      <c r="I864" s="227"/>
      <c r="J864" s="227"/>
      <c r="K864" s="227"/>
      <c r="L864" s="228"/>
    </row>
    <row r="865" spans="1:12">
      <c r="A865" s="213" t="str">
        <f t="shared" ca="1" si="13"/>
        <v/>
      </c>
      <c r="C865" s="223"/>
      <c r="D865" s="224"/>
      <c r="E865" s="224"/>
      <c r="F865" s="225"/>
      <c r="G865" s="226"/>
      <c r="H865" s="227"/>
      <c r="I865" s="227"/>
      <c r="J865" s="227"/>
      <c r="K865" s="227"/>
      <c r="L865" s="228"/>
    </row>
    <row r="866" spans="1:12">
      <c r="A866" s="213" t="str">
        <f t="shared" ca="1" si="13"/>
        <v/>
      </c>
      <c r="C866" s="223"/>
      <c r="D866" s="224"/>
      <c r="E866" s="224"/>
      <c r="F866" s="225"/>
      <c r="G866" s="226"/>
      <c r="H866" s="227"/>
      <c r="I866" s="227"/>
      <c r="J866" s="227"/>
      <c r="K866" s="227"/>
      <c r="L866" s="228"/>
    </row>
    <row r="867" spans="1:12">
      <c r="A867" s="213" t="str">
        <f t="shared" ca="1" si="13"/>
        <v/>
      </c>
      <c r="C867" s="223"/>
      <c r="D867" s="224"/>
      <c r="E867" s="224"/>
      <c r="F867" s="225"/>
      <c r="G867" s="226"/>
      <c r="H867" s="227"/>
      <c r="I867" s="227"/>
      <c r="J867" s="227"/>
      <c r="K867" s="227"/>
      <c r="L867" s="228"/>
    </row>
    <row r="868" spans="1:12">
      <c r="A868" s="213" t="str">
        <f t="shared" ca="1" si="13"/>
        <v/>
      </c>
      <c r="C868" s="223"/>
      <c r="D868" s="224"/>
      <c r="E868" s="224"/>
      <c r="F868" s="225"/>
      <c r="G868" s="226"/>
      <c r="H868" s="227"/>
      <c r="I868" s="227"/>
      <c r="J868" s="227"/>
      <c r="K868" s="227"/>
      <c r="L868" s="228"/>
    </row>
    <row r="869" spans="1:12">
      <c r="A869" s="213" t="str">
        <f t="shared" ca="1" si="13"/>
        <v/>
      </c>
      <c r="C869" s="223"/>
      <c r="D869" s="224"/>
      <c r="E869" s="224"/>
      <c r="F869" s="225"/>
      <c r="G869" s="226"/>
      <c r="H869" s="227"/>
      <c r="I869" s="227"/>
      <c r="J869" s="227"/>
      <c r="K869" s="227"/>
      <c r="L869" s="228"/>
    </row>
    <row r="870" spans="1:12">
      <c r="A870" s="213" t="str">
        <f t="shared" ca="1" si="13"/>
        <v/>
      </c>
      <c r="C870" s="223"/>
      <c r="D870" s="224"/>
      <c r="E870" s="224"/>
      <c r="F870" s="225"/>
      <c r="G870" s="226"/>
      <c r="H870" s="227"/>
      <c r="I870" s="227"/>
      <c r="J870" s="227"/>
      <c r="K870" s="227"/>
      <c r="L870" s="228"/>
    </row>
    <row r="871" spans="1:12">
      <c r="A871" s="213" t="str">
        <f t="shared" ca="1" si="13"/>
        <v/>
      </c>
      <c r="C871" s="223"/>
      <c r="D871" s="224"/>
      <c r="E871" s="224"/>
      <c r="F871" s="225"/>
      <c r="G871" s="226"/>
      <c r="H871" s="227"/>
      <c r="I871" s="227"/>
      <c r="J871" s="227"/>
      <c r="K871" s="227"/>
      <c r="L871" s="228"/>
    </row>
    <row r="872" spans="1:12">
      <c r="A872" s="213" t="str">
        <f t="shared" ca="1" si="13"/>
        <v/>
      </c>
      <c r="C872" s="223"/>
      <c r="D872" s="224"/>
      <c r="E872" s="224"/>
      <c r="F872" s="225"/>
      <c r="G872" s="226"/>
      <c r="H872" s="227"/>
      <c r="I872" s="227"/>
      <c r="J872" s="227"/>
      <c r="K872" s="227"/>
      <c r="L872" s="228"/>
    </row>
    <row r="873" spans="1:12">
      <c r="A873" s="213" t="str">
        <f t="shared" ca="1" si="13"/>
        <v/>
      </c>
      <c r="C873" s="223"/>
      <c r="D873" s="224"/>
      <c r="E873" s="224"/>
      <c r="F873" s="225"/>
      <c r="G873" s="226"/>
      <c r="H873" s="227"/>
      <c r="I873" s="227"/>
      <c r="J873" s="227"/>
      <c r="K873" s="227"/>
      <c r="L873" s="228"/>
    </row>
    <row r="874" spans="1:12">
      <c r="A874" s="213" t="str">
        <f t="shared" ca="1" si="13"/>
        <v/>
      </c>
      <c r="C874" s="223"/>
      <c r="D874" s="224"/>
      <c r="E874" s="224"/>
      <c r="F874" s="225"/>
      <c r="G874" s="226"/>
      <c r="H874" s="227"/>
      <c r="I874" s="227"/>
      <c r="J874" s="227"/>
      <c r="K874" s="227"/>
      <c r="L874" s="228"/>
    </row>
    <row r="875" spans="1:12">
      <c r="A875" s="213" t="str">
        <f t="shared" ca="1" si="13"/>
        <v/>
      </c>
      <c r="C875" s="223"/>
      <c r="D875" s="224"/>
      <c r="E875" s="224"/>
      <c r="F875" s="225"/>
      <c r="G875" s="226"/>
      <c r="H875" s="227"/>
      <c r="I875" s="227"/>
      <c r="J875" s="227"/>
      <c r="K875" s="227"/>
      <c r="L875" s="228"/>
    </row>
    <row r="876" spans="1:12">
      <c r="A876" s="213" t="str">
        <f t="shared" ca="1" si="13"/>
        <v/>
      </c>
      <c r="C876" s="223"/>
      <c r="D876" s="224"/>
      <c r="E876" s="224"/>
      <c r="F876" s="225"/>
      <c r="G876" s="226"/>
      <c r="H876" s="227"/>
      <c r="I876" s="227"/>
      <c r="J876" s="227"/>
      <c r="K876" s="227"/>
      <c r="L876" s="228"/>
    </row>
    <row r="877" spans="1:12">
      <c r="A877" s="213" t="str">
        <f t="shared" ca="1" si="13"/>
        <v/>
      </c>
      <c r="C877" s="223"/>
      <c r="D877" s="224"/>
      <c r="E877" s="224"/>
      <c r="F877" s="225"/>
      <c r="G877" s="226"/>
      <c r="H877" s="227"/>
      <c r="I877" s="227"/>
      <c r="J877" s="227"/>
      <c r="K877" s="227"/>
      <c r="L877" s="228"/>
    </row>
    <row r="878" spans="1:12">
      <c r="A878" s="213" t="str">
        <f t="shared" ca="1" si="13"/>
        <v/>
      </c>
      <c r="C878" s="223"/>
      <c r="D878" s="224"/>
      <c r="E878" s="224"/>
      <c r="F878" s="225"/>
      <c r="G878" s="226"/>
      <c r="H878" s="227"/>
      <c r="I878" s="227"/>
      <c r="J878" s="227"/>
      <c r="K878" s="227"/>
      <c r="L878" s="228"/>
    </row>
    <row r="879" spans="1:12">
      <c r="A879" s="213" t="str">
        <f t="shared" ca="1" si="13"/>
        <v/>
      </c>
      <c r="C879" s="223"/>
      <c r="D879" s="224"/>
      <c r="E879" s="224"/>
      <c r="F879" s="225"/>
      <c r="G879" s="226"/>
      <c r="H879" s="227"/>
      <c r="I879" s="227"/>
      <c r="J879" s="227"/>
      <c r="K879" s="227"/>
      <c r="L879" s="228"/>
    </row>
    <row r="880" spans="1:12">
      <c r="A880" s="213" t="str">
        <f t="shared" ca="1" si="13"/>
        <v/>
      </c>
      <c r="C880" s="223"/>
      <c r="D880" s="224"/>
      <c r="E880" s="224"/>
      <c r="F880" s="225"/>
      <c r="G880" s="226"/>
      <c r="H880" s="227"/>
      <c r="I880" s="227"/>
      <c r="J880" s="227"/>
      <c r="K880" s="227"/>
      <c r="L880" s="228"/>
    </row>
    <row r="881" spans="1:12">
      <c r="A881" s="213" t="str">
        <f t="shared" ca="1" si="13"/>
        <v/>
      </c>
      <c r="C881" s="223"/>
      <c r="D881" s="224"/>
      <c r="E881" s="224"/>
      <c r="F881" s="225"/>
      <c r="G881" s="226"/>
      <c r="H881" s="227"/>
      <c r="I881" s="227"/>
      <c r="J881" s="227"/>
      <c r="K881" s="227"/>
      <c r="L881" s="228"/>
    </row>
    <row r="882" spans="1:12">
      <c r="A882" s="213" t="str">
        <f t="shared" ca="1" si="13"/>
        <v/>
      </c>
      <c r="C882" s="223"/>
      <c r="D882" s="224"/>
      <c r="E882" s="224"/>
      <c r="F882" s="225"/>
      <c r="G882" s="226"/>
      <c r="H882" s="227"/>
      <c r="I882" s="227"/>
      <c r="J882" s="227"/>
      <c r="K882" s="227"/>
      <c r="L882" s="228"/>
    </row>
    <row r="883" spans="1:12">
      <c r="A883" s="213" t="str">
        <f t="shared" ca="1" si="13"/>
        <v/>
      </c>
      <c r="C883" s="223"/>
      <c r="D883" s="224"/>
      <c r="E883" s="224"/>
      <c r="F883" s="225"/>
      <c r="G883" s="226"/>
      <c r="H883" s="227"/>
      <c r="I883" s="227"/>
      <c r="J883" s="227"/>
      <c r="K883" s="227"/>
      <c r="L883" s="228"/>
    </row>
    <row r="884" spans="1:12">
      <c r="A884" s="213" t="str">
        <f t="shared" ca="1" si="13"/>
        <v/>
      </c>
      <c r="C884" s="223"/>
      <c r="D884" s="224"/>
      <c r="E884" s="224"/>
      <c r="F884" s="225"/>
      <c r="G884" s="226"/>
      <c r="H884" s="227"/>
      <c r="I884" s="227"/>
      <c r="J884" s="227"/>
      <c r="K884" s="227"/>
      <c r="L884" s="228"/>
    </row>
    <row r="885" spans="1:12">
      <c r="A885" s="213" t="str">
        <f t="shared" ca="1" si="13"/>
        <v/>
      </c>
      <c r="C885" s="223"/>
      <c r="D885" s="224"/>
      <c r="E885" s="224"/>
      <c r="F885" s="225"/>
      <c r="G885" s="226"/>
      <c r="H885" s="227"/>
      <c r="I885" s="227"/>
      <c r="J885" s="227"/>
      <c r="K885" s="227"/>
      <c r="L885" s="228"/>
    </row>
    <row r="886" spans="1:12">
      <c r="A886" s="213" t="str">
        <f t="shared" ca="1" si="13"/>
        <v/>
      </c>
      <c r="C886" s="223"/>
      <c r="D886" s="224"/>
      <c r="E886" s="224"/>
      <c r="F886" s="225"/>
      <c r="G886" s="226"/>
      <c r="H886" s="227"/>
      <c r="I886" s="227"/>
      <c r="J886" s="227"/>
      <c r="K886" s="227"/>
      <c r="L886" s="228"/>
    </row>
    <row r="887" spans="1:12">
      <c r="A887" s="213" t="str">
        <f t="shared" ca="1" si="13"/>
        <v/>
      </c>
      <c r="C887" s="223"/>
      <c r="D887" s="224"/>
      <c r="E887" s="224"/>
      <c r="F887" s="225"/>
      <c r="G887" s="226"/>
      <c r="H887" s="227"/>
      <c r="I887" s="227"/>
      <c r="J887" s="227"/>
      <c r="K887" s="227"/>
      <c r="L887" s="228"/>
    </row>
    <row r="888" spans="1:12">
      <c r="A888" s="213" t="str">
        <f t="shared" ca="1" si="13"/>
        <v/>
      </c>
      <c r="C888" s="223"/>
      <c r="D888" s="224"/>
      <c r="E888" s="224"/>
      <c r="F888" s="225"/>
      <c r="G888" s="226"/>
      <c r="H888" s="227"/>
      <c r="I888" s="227"/>
      <c r="J888" s="227"/>
      <c r="K888" s="227"/>
      <c r="L888" s="228"/>
    </row>
    <row r="889" spans="1:12">
      <c r="A889" s="213" t="str">
        <f t="shared" ca="1" si="13"/>
        <v/>
      </c>
      <c r="C889" s="223"/>
      <c r="D889" s="224"/>
      <c r="E889" s="224"/>
      <c r="F889" s="225"/>
      <c r="G889" s="226"/>
      <c r="H889" s="227"/>
      <c r="I889" s="227"/>
      <c r="J889" s="227"/>
      <c r="K889" s="227"/>
      <c r="L889" s="228"/>
    </row>
    <row r="890" spans="1:12">
      <c r="A890" s="213" t="str">
        <f t="shared" ca="1" si="13"/>
        <v/>
      </c>
      <c r="C890" s="223"/>
      <c r="D890" s="224"/>
      <c r="E890" s="224"/>
      <c r="F890" s="225"/>
      <c r="G890" s="226"/>
      <c r="H890" s="227"/>
      <c r="I890" s="227"/>
      <c r="J890" s="227"/>
      <c r="K890" s="227"/>
      <c r="L890" s="228"/>
    </row>
    <row r="891" spans="1:12">
      <c r="A891" s="213" t="str">
        <f t="shared" ca="1" si="13"/>
        <v/>
      </c>
      <c r="C891" s="223"/>
      <c r="D891" s="224"/>
      <c r="E891" s="224"/>
      <c r="F891" s="225"/>
      <c r="G891" s="226"/>
      <c r="H891" s="227"/>
      <c r="I891" s="227"/>
      <c r="J891" s="227"/>
      <c r="K891" s="227"/>
      <c r="L891" s="228"/>
    </row>
    <row r="892" spans="1:12">
      <c r="A892" s="213" t="str">
        <f t="shared" ca="1" si="13"/>
        <v/>
      </c>
      <c r="C892" s="223"/>
      <c r="D892" s="224"/>
      <c r="E892" s="224"/>
      <c r="F892" s="225"/>
      <c r="G892" s="226"/>
      <c r="H892" s="227"/>
      <c r="I892" s="227"/>
      <c r="J892" s="227"/>
      <c r="K892" s="227"/>
      <c r="L892" s="228"/>
    </row>
    <row r="893" spans="1:12">
      <c r="A893" s="213" t="str">
        <f t="shared" ca="1" si="13"/>
        <v/>
      </c>
      <c r="C893" s="223"/>
      <c r="D893" s="224"/>
      <c r="E893" s="224"/>
      <c r="F893" s="225"/>
      <c r="G893" s="226"/>
      <c r="H893" s="227"/>
      <c r="I893" s="227"/>
      <c r="J893" s="227"/>
      <c r="K893" s="227"/>
      <c r="L893" s="228"/>
    </row>
    <row r="894" spans="1:12">
      <c r="A894" s="213" t="str">
        <f t="shared" ca="1" si="13"/>
        <v/>
      </c>
      <c r="C894" s="223"/>
      <c r="D894" s="224"/>
      <c r="E894" s="224"/>
      <c r="F894" s="225"/>
      <c r="G894" s="226"/>
      <c r="H894" s="227"/>
      <c r="I894" s="227"/>
      <c r="J894" s="227"/>
      <c r="K894" s="227"/>
      <c r="L894" s="228"/>
    </row>
    <row r="895" spans="1:12">
      <c r="A895" s="213" t="str">
        <f t="shared" ca="1" si="13"/>
        <v/>
      </c>
      <c r="C895" s="223"/>
      <c r="D895" s="224"/>
      <c r="E895" s="224"/>
      <c r="F895" s="225"/>
      <c r="G895" s="226"/>
      <c r="H895" s="227"/>
      <c r="I895" s="227"/>
      <c r="J895" s="227"/>
      <c r="K895" s="227"/>
      <c r="L895" s="228"/>
    </row>
    <row r="896" spans="1:12">
      <c r="A896" s="213" t="str">
        <f t="shared" ca="1" si="13"/>
        <v/>
      </c>
      <c r="C896" s="223"/>
      <c r="D896" s="224"/>
      <c r="E896" s="224"/>
      <c r="F896" s="225"/>
      <c r="G896" s="226"/>
      <c r="H896" s="227"/>
      <c r="I896" s="227"/>
      <c r="J896" s="227"/>
      <c r="K896" s="227"/>
      <c r="L896" s="228"/>
    </row>
    <row r="897" spans="1:12">
      <c r="A897" s="213" t="str">
        <f t="shared" ca="1" si="13"/>
        <v/>
      </c>
      <c r="C897" s="223"/>
      <c r="D897" s="224"/>
      <c r="E897" s="224"/>
      <c r="F897" s="225"/>
      <c r="G897" s="226"/>
      <c r="H897" s="227"/>
      <c r="I897" s="227"/>
      <c r="J897" s="227"/>
      <c r="K897" s="227"/>
      <c r="L897" s="228"/>
    </row>
    <row r="898" spans="1:12">
      <c r="A898" s="213" t="str">
        <f t="shared" ca="1" si="13"/>
        <v/>
      </c>
      <c r="C898" s="223"/>
      <c r="D898" s="224"/>
      <c r="E898" s="224"/>
      <c r="F898" s="225"/>
      <c r="G898" s="226"/>
      <c r="H898" s="227"/>
      <c r="I898" s="227"/>
      <c r="J898" s="227"/>
      <c r="K898" s="227"/>
      <c r="L898" s="228"/>
    </row>
    <row r="899" spans="1:12">
      <c r="A899" s="213" t="str">
        <f t="shared" ca="1" si="13"/>
        <v/>
      </c>
      <c r="C899" s="223"/>
      <c r="D899" s="224"/>
      <c r="E899" s="224"/>
      <c r="F899" s="225"/>
      <c r="G899" s="226"/>
      <c r="H899" s="227"/>
      <c r="I899" s="227"/>
      <c r="J899" s="227"/>
      <c r="K899" s="227"/>
      <c r="L899" s="228"/>
    </row>
    <row r="900" spans="1:12">
      <c r="A900" s="213" t="str">
        <f t="shared" ref="A900:A963" ca="1" si="14">IF(INDIRECT(ADDRESS(ROW(A900),3))="","",IF(INDIRECT(ADDRESS(ROW(A900),3))=INDIRECT(ADDRESS(ROW(A900)-1,3)),A899,A899+1))</f>
        <v/>
      </c>
      <c r="C900" s="223"/>
      <c r="D900" s="224"/>
      <c r="E900" s="224"/>
      <c r="F900" s="225"/>
      <c r="G900" s="226"/>
      <c r="H900" s="227"/>
      <c r="I900" s="227"/>
      <c r="J900" s="227"/>
      <c r="K900" s="227"/>
      <c r="L900" s="228"/>
    </row>
    <row r="901" spans="1:12">
      <c r="A901" s="213" t="str">
        <f t="shared" ca="1" si="14"/>
        <v/>
      </c>
      <c r="C901" s="223"/>
      <c r="D901" s="224"/>
      <c r="E901" s="224"/>
      <c r="F901" s="225"/>
      <c r="G901" s="226"/>
      <c r="H901" s="227"/>
      <c r="I901" s="227"/>
      <c r="J901" s="227"/>
      <c r="K901" s="227"/>
      <c r="L901" s="228"/>
    </row>
    <row r="902" spans="1:12">
      <c r="A902" s="213" t="str">
        <f t="shared" ca="1" si="14"/>
        <v/>
      </c>
      <c r="C902" s="223"/>
      <c r="D902" s="224"/>
      <c r="E902" s="224"/>
      <c r="F902" s="225"/>
      <c r="G902" s="226"/>
      <c r="H902" s="227"/>
      <c r="I902" s="227"/>
      <c r="J902" s="227"/>
      <c r="K902" s="227"/>
      <c r="L902" s="228"/>
    </row>
    <row r="903" spans="1:12">
      <c r="A903" s="213" t="str">
        <f t="shared" ca="1" si="14"/>
        <v/>
      </c>
      <c r="C903" s="223"/>
      <c r="D903" s="224"/>
      <c r="E903" s="224"/>
      <c r="F903" s="225"/>
      <c r="G903" s="226"/>
      <c r="H903" s="227"/>
      <c r="I903" s="227"/>
      <c r="J903" s="227"/>
      <c r="K903" s="227"/>
      <c r="L903" s="228"/>
    </row>
    <row r="904" spans="1:12">
      <c r="A904" s="213" t="str">
        <f t="shared" ca="1" si="14"/>
        <v/>
      </c>
      <c r="C904" s="223"/>
      <c r="D904" s="224"/>
      <c r="E904" s="224"/>
      <c r="F904" s="225"/>
      <c r="G904" s="226"/>
      <c r="H904" s="227"/>
      <c r="I904" s="227"/>
      <c r="J904" s="227"/>
      <c r="K904" s="227"/>
      <c r="L904" s="228"/>
    </row>
    <row r="905" spans="1:12">
      <c r="A905" s="213" t="str">
        <f t="shared" ca="1" si="14"/>
        <v/>
      </c>
      <c r="C905" s="223"/>
      <c r="D905" s="224"/>
      <c r="E905" s="224"/>
      <c r="F905" s="225"/>
      <c r="G905" s="226"/>
      <c r="H905" s="227"/>
      <c r="I905" s="227"/>
      <c r="J905" s="227"/>
      <c r="K905" s="227"/>
      <c r="L905" s="228"/>
    </row>
    <row r="906" spans="1:12">
      <c r="A906" s="213" t="str">
        <f t="shared" ca="1" si="14"/>
        <v/>
      </c>
      <c r="C906" s="223"/>
      <c r="D906" s="224"/>
      <c r="E906" s="224"/>
      <c r="F906" s="225"/>
      <c r="G906" s="226"/>
      <c r="H906" s="227"/>
      <c r="I906" s="227"/>
      <c r="J906" s="227"/>
      <c r="K906" s="227"/>
      <c r="L906" s="228"/>
    </row>
    <row r="907" spans="1:12">
      <c r="A907" s="213" t="str">
        <f t="shared" ca="1" si="14"/>
        <v/>
      </c>
      <c r="C907" s="223"/>
      <c r="D907" s="224"/>
      <c r="E907" s="224"/>
      <c r="F907" s="225"/>
      <c r="G907" s="226"/>
      <c r="H907" s="227"/>
      <c r="I907" s="227"/>
      <c r="J907" s="227"/>
      <c r="K907" s="227"/>
      <c r="L907" s="228"/>
    </row>
    <row r="908" spans="1:12">
      <c r="A908" s="213" t="str">
        <f t="shared" ca="1" si="14"/>
        <v/>
      </c>
      <c r="C908" s="223"/>
      <c r="D908" s="224"/>
      <c r="E908" s="224"/>
      <c r="F908" s="225"/>
      <c r="G908" s="226"/>
      <c r="H908" s="227"/>
      <c r="I908" s="227"/>
      <c r="J908" s="227"/>
      <c r="K908" s="227"/>
      <c r="L908" s="228"/>
    </row>
    <row r="909" spans="1:12">
      <c r="A909" s="213" t="str">
        <f t="shared" ca="1" si="14"/>
        <v/>
      </c>
      <c r="C909" s="223"/>
      <c r="D909" s="224"/>
      <c r="E909" s="224"/>
      <c r="F909" s="225"/>
      <c r="G909" s="226"/>
      <c r="H909" s="227"/>
      <c r="I909" s="227"/>
      <c r="J909" s="227"/>
      <c r="K909" s="227"/>
      <c r="L909" s="228"/>
    </row>
    <row r="910" spans="1:12">
      <c r="A910" s="213" t="str">
        <f t="shared" ca="1" si="14"/>
        <v/>
      </c>
      <c r="C910" s="223"/>
      <c r="D910" s="224"/>
      <c r="E910" s="224"/>
      <c r="F910" s="225"/>
      <c r="G910" s="226"/>
      <c r="H910" s="227"/>
      <c r="I910" s="227"/>
      <c r="J910" s="227"/>
      <c r="K910" s="227"/>
      <c r="L910" s="228"/>
    </row>
    <row r="911" spans="1:12">
      <c r="A911" s="213" t="str">
        <f t="shared" ca="1" si="14"/>
        <v/>
      </c>
      <c r="C911" s="223"/>
      <c r="D911" s="224"/>
      <c r="E911" s="224"/>
      <c r="F911" s="225"/>
      <c r="G911" s="226"/>
      <c r="H911" s="227"/>
      <c r="I911" s="227"/>
      <c r="J911" s="227"/>
      <c r="K911" s="227"/>
      <c r="L911" s="228"/>
    </row>
    <row r="912" spans="1:12">
      <c r="A912" s="213" t="str">
        <f t="shared" ca="1" si="14"/>
        <v/>
      </c>
      <c r="C912" s="223"/>
      <c r="D912" s="224"/>
      <c r="E912" s="224"/>
      <c r="F912" s="225"/>
      <c r="G912" s="226"/>
      <c r="H912" s="227"/>
      <c r="I912" s="227"/>
      <c r="J912" s="227"/>
      <c r="K912" s="227"/>
      <c r="L912" s="228"/>
    </row>
    <row r="913" spans="1:12">
      <c r="A913" s="213" t="str">
        <f t="shared" ca="1" si="14"/>
        <v/>
      </c>
      <c r="C913" s="223"/>
      <c r="D913" s="224"/>
      <c r="E913" s="224"/>
      <c r="F913" s="225"/>
      <c r="G913" s="226"/>
      <c r="H913" s="227"/>
      <c r="I913" s="227"/>
      <c r="J913" s="227"/>
      <c r="K913" s="227"/>
      <c r="L913" s="228"/>
    </row>
    <row r="914" spans="1:12">
      <c r="A914" s="213" t="str">
        <f t="shared" ca="1" si="14"/>
        <v/>
      </c>
      <c r="C914" s="223"/>
      <c r="D914" s="224"/>
      <c r="E914" s="224"/>
      <c r="F914" s="225"/>
      <c r="G914" s="226"/>
      <c r="H914" s="227"/>
      <c r="I914" s="227"/>
      <c r="J914" s="227"/>
      <c r="K914" s="227"/>
      <c r="L914" s="228"/>
    </row>
    <row r="915" spans="1:12">
      <c r="A915" s="213" t="str">
        <f t="shared" ca="1" si="14"/>
        <v/>
      </c>
      <c r="C915" s="223"/>
      <c r="D915" s="224"/>
      <c r="E915" s="224"/>
      <c r="F915" s="225"/>
      <c r="G915" s="226"/>
      <c r="H915" s="227"/>
      <c r="I915" s="227"/>
      <c r="J915" s="227"/>
      <c r="K915" s="227"/>
      <c r="L915" s="228"/>
    </row>
    <row r="916" spans="1:12">
      <c r="A916" s="213" t="str">
        <f t="shared" ca="1" si="14"/>
        <v/>
      </c>
      <c r="C916" s="223"/>
      <c r="D916" s="224"/>
      <c r="E916" s="224"/>
      <c r="F916" s="225"/>
      <c r="G916" s="226"/>
      <c r="H916" s="227"/>
      <c r="I916" s="227"/>
      <c r="J916" s="227"/>
      <c r="K916" s="227"/>
      <c r="L916" s="228"/>
    </row>
    <row r="917" spans="1:12">
      <c r="A917" s="213" t="str">
        <f t="shared" ca="1" si="14"/>
        <v/>
      </c>
      <c r="C917" s="223"/>
      <c r="D917" s="224"/>
      <c r="E917" s="224"/>
      <c r="F917" s="225"/>
      <c r="G917" s="226"/>
      <c r="H917" s="227"/>
      <c r="I917" s="227"/>
      <c r="J917" s="227"/>
      <c r="K917" s="227"/>
      <c r="L917" s="228"/>
    </row>
    <row r="918" spans="1:12">
      <c r="A918" s="213" t="str">
        <f t="shared" ca="1" si="14"/>
        <v/>
      </c>
      <c r="C918" s="223"/>
      <c r="D918" s="224"/>
      <c r="E918" s="224"/>
      <c r="F918" s="225"/>
      <c r="G918" s="226"/>
      <c r="H918" s="227"/>
      <c r="I918" s="227"/>
      <c r="J918" s="227"/>
      <c r="K918" s="227"/>
      <c r="L918" s="228"/>
    </row>
    <row r="919" spans="1:12">
      <c r="A919" s="213" t="str">
        <f t="shared" ca="1" si="14"/>
        <v/>
      </c>
      <c r="C919" s="223"/>
      <c r="D919" s="224"/>
      <c r="E919" s="224"/>
      <c r="F919" s="225"/>
      <c r="G919" s="226"/>
      <c r="H919" s="227"/>
      <c r="I919" s="227"/>
      <c r="J919" s="227"/>
      <c r="K919" s="227"/>
      <c r="L919" s="228"/>
    </row>
    <row r="920" spans="1:12">
      <c r="A920" s="213" t="str">
        <f t="shared" ca="1" si="14"/>
        <v/>
      </c>
      <c r="C920" s="223"/>
      <c r="D920" s="224"/>
      <c r="E920" s="224"/>
      <c r="F920" s="225"/>
      <c r="G920" s="226"/>
      <c r="H920" s="227"/>
      <c r="I920" s="227"/>
      <c r="J920" s="227"/>
      <c r="K920" s="227"/>
      <c r="L920" s="228"/>
    </row>
    <row r="921" spans="1:12">
      <c r="A921" s="213" t="str">
        <f t="shared" ca="1" si="14"/>
        <v/>
      </c>
      <c r="C921" s="223"/>
      <c r="D921" s="224"/>
      <c r="E921" s="224"/>
      <c r="F921" s="225"/>
      <c r="G921" s="226"/>
      <c r="H921" s="227"/>
      <c r="I921" s="227"/>
      <c r="J921" s="227"/>
      <c r="K921" s="227"/>
      <c r="L921" s="228"/>
    </row>
    <row r="922" spans="1:12">
      <c r="A922" s="213" t="str">
        <f t="shared" ca="1" si="14"/>
        <v/>
      </c>
      <c r="C922" s="223"/>
      <c r="D922" s="224"/>
      <c r="E922" s="224"/>
      <c r="F922" s="225"/>
      <c r="G922" s="226"/>
      <c r="H922" s="227"/>
      <c r="I922" s="227"/>
      <c r="J922" s="227"/>
      <c r="K922" s="227"/>
      <c r="L922" s="228"/>
    </row>
    <row r="923" spans="1:12">
      <c r="A923" s="213" t="str">
        <f t="shared" ca="1" si="14"/>
        <v/>
      </c>
      <c r="C923" s="223"/>
      <c r="D923" s="224"/>
      <c r="E923" s="224"/>
      <c r="F923" s="225"/>
      <c r="G923" s="226"/>
      <c r="H923" s="227"/>
      <c r="I923" s="227"/>
      <c r="J923" s="227"/>
      <c r="K923" s="227"/>
      <c r="L923" s="228"/>
    </row>
    <row r="924" spans="1:12">
      <c r="A924" s="213" t="str">
        <f t="shared" ca="1" si="14"/>
        <v/>
      </c>
      <c r="C924" s="223"/>
      <c r="D924" s="224"/>
      <c r="E924" s="224"/>
      <c r="F924" s="225"/>
      <c r="G924" s="226"/>
      <c r="H924" s="227"/>
      <c r="I924" s="227"/>
      <c r="J924" s="227"/>
      <c r="K924" s="227"/>
      <c r="L924" s="228"/>
    </row>
    <row r="925" spans="1:12">
      <c r="A925" s="213" t="str">
        <f t="shared" ca="1" si="14"/>
        <v/>
      </c>
      <c r="C925" s="223"/>
      <c r="D925" s="224"/>
      <c r="E925" s="224"/>
      <c r="F925" s="225"/>
      <c r="G925" s="226"/>
      <c r="H925" s="227"/>
      <c r="I925" s="227"/>
      <c r="J925" s="227"/>
      <c r="K925" s="227"/>
      <c r="L925" s="228"/>
    </row>
    <row r="926" spans="1:12">
      <c r="A926" s="213" t="str">
        <f t="shared" ca="1" si="14"/>
        <v/>
      </c>
      <c r="C926" s="223"/>
      <c r="D926" s="224"/>
      <c r="E926" s="224"/>
      <c r="F926" s="225"/>
      <c r="G926" s="226"/>
      <c r="H926" s="227"/>
      <c r="I926" s="227"/>
      <c r="J926" s="227"/>
      <c r="K926" s="227"/>
      <c r="L926" s="228"/>
    </row>
    <row r="927" spans="1:12">
      <c r="A927" s="213" t="str">
        <f t="shared" ca="1" si="14"/>
        <v/>
      </c>
      <c r="C927" s="223"/>
      <c r="D927" s="224"/>
      <c r="E927" s="224"/>
      <c r="F927" s="225"/>
      <c r="G927" s="226"/>
      <c r="H927" s="227"/>
      <c r="I927" s="227"/>
      <c r="J927" s="227"/>
      <c r="K927" s="227"/>
      <c r="L927" s="228"/>
    </row>
    <row r="928" spans="1:12">
      <c r="A928" s="213" t="str">
        <f t="shared" ca="1" si="14"/>
        <v/>
      </c>
      <c r="C928" s="223"/>
      <c r="D928" s="224"/>
      <c r="E928" s="224"/>
      <c r="F928" s="225"/>
      <c r="G928" s="226"/>
      <c r="H928" s="227"/>
      <c r="I928" s="227"/>
      <c r="J928" s="227"/>
      <c r="K928" s="227"/>
      <c r="L928" s="228"/>
    </row>
    <row r="929" spans="1:12">
      <c r="A929" s="213" t="str">
        <f t="shared" ca="1" si="14"/>
        <v/>
      </c>
      <c r="C929" s="223"/>
      <c r="D929" s="224"/>
      <c r="E929" s="224"/>
      <c r="F929" s="225"/>
      <c r="G929" s="226"/>
      <c r="H929" s="227"/>
      <c r="I929" s="227"/>
      <c r="J929" s="227"/>
      <c r="K929" s="227"/>
      <c r="L929" s="228"/>
    </row>
    <row r="930" spans="1:12">
      <c r="A930" s="213" t="str">
        <f t="shared" ca="1" si="14"/>
        <v/>
      </c>
      <c r="C930" s="223"/>
      <c r="D930" s="224"/>
      <c r="E930" s="224"/>
      <c r="F930" s="225"/>
      <c r="G930" s="226"/>
      <c r="H930" s="227"/>
      <c r="I930" s="227"/>
      <c r="J930" s="227"/>
      <c r="K930" s="227"/>
      <c r="L930" s="228"/>
    </row>
    <row r="931" spans="1:12">
      <c r="A931" s="213" t="str">
        <f t="shared" ca="1" si="14"/>
        <v/>
      </c>
      <c r="C931" s="223"/>
      <c r="D931" s="224"/>
      <c r="E931" s="224"/>
      <c r="F931" s="225"/>
      <c r="G931" s="226"/>
      <c r="H931" s="227"/>
      <c r="I931" s="227"/>
      <c r="J931" s="227"/>
      <c r="K931" s="227"/>
      <c r="L931" s="228"/>
    </row>
    <row r="932" spans="1:12">
      <c r="A932" s="213" t="str">
        <f t="shared" ca="1" si="14"/>
        <v/>
      </c>
      <c r="C932" s="223"/>
      <c r="D932" s="224"/>
      <c r="E932" s="224"/>
      <c r="F932" s="225"/>
      <c r="G932" s="226"/>
      <c r="H932" s="227"/>
      <c r="I932" s="227"/>
      <c r="J932" s="227"/>
      <c r="K932" s="227"/>
      <c r="L932" s="228"/>
    </row>
    <row r="933" spans="1:12">
      <c r="A933" s="213" t="str">
        <f t="shared" ca="1" si="14"/>
        <v/>
      </c>
      <c r="C933" s="223"/>
      <c r="D933" s="224"/>
      <c r="E933" s="224"/>
      <c r="F933" s="225"/>
      <c r="G933" s="226"/>
      <c r="H933" s="227"/>
      <c r="I933" s="227"/>
      <c r="J933" s="227"/>
      <c r="K933" s="227"/>
      <c r="L933" s="228"/>
    </row>
    <row r="934" spans="1:12">
      <c r="A934" s="213" t="str">
        <f t="shared" ca="1" si="14"/>
        <v/>
      </c>
      <c r="C934" s="223"/>
      <c r="D934" s="224"/>
      <c r="E934" s="224"/>
      <c r="F934" s="225"/>
      <c r="G934" s="226"/>
      <c r="H934" s="227"/>
      <c r="I934" s="227"/>
      <c r="J934" s="227"/>
      <c r="K934" s="227"/>
      <c r="L934" s="228"/>
    </row>
    <row r="935" spans="1:12">
      <c r="A935" s="213" t="str">
        <f t="shared" ca="1" si="14"/>
        <v/>
      </c>
      <c r="C935" s="223"/>
      <c r="D935" s="224"/>
      <c r="E935" s="224"/>
      <c r="F935" s="225"/>
      <c r="G935" s="226"/>
      <c r="H935" s="227"/>
      <c r="I935" s="227"/>
      <c r="J935" s="227"/>
      <c r="K935" s="227"/>
      <c r="L935" s="228"/>
    </row>
    <row r="936" spans="1:12">
      <c r="A936" s="213" t="str">
        <f t="shared" ca="1" si="14"/>
        <v/>
      </c>
      <c r="C936" s="223"/>
      <c r="D936" s="224"/>
      <c r="E936" s="224"/>
      <c r="F936" s="225"/>
      <c r="G936" s="226"/>
      <c r="H936" s="227"/>
      <c r="I936" s="227"/>
      <c r="J936" s="227"/>
      <c r="K936" s="227"/>
      <c r="L936" s="228"/>
    </row>
    <row r="937" spans="1:12">
      <c r="A937" s="213" t="str">
        <f t="shared" ca="1" si="14"/>
        <v/>
      </c>
      <c r="C937" s="223"/>
      <c r="D937" s="224"/>
      <c r="E937" s="224"/>
      <c r="F937" s="225"/>
      <c r="G937" s="226"/>
      <c r="H937" s="227"/>
      <c r="I937" s="227"/>
      <c r="J937" s="227"/>
      <c r="K937" s="227"/>
      <c r="L937" s="228"/>
    </row>
    <row r="938" spans="1:12">
      <c r="A938" s="213" t="str">
        <f t="shared" ca="1" si="14"/>
        <v/>
      </c>
      <c r="C938" s="223"/>
      <c r="D938" s="224"/>
      <c r="E938" s="224"/>
      <c r="F938" s="225"/>
      <c r="G938" s="226"/>
      <c r="H938" s="227"/>
      <c r="I938" s="227"/>
      <c r="J938" s="227"/>
      <c r="K938" s="227"/>
      <c r="L938" s="228"/>
    </row>
    <row r="939" spans="1:12">
      <c r="A939" s="213" t="str">
        <f t="shared" ca="1" si="14"/>
        <v/>
      </c>
      <c r="C939" s="223"/>
      <c r="D939" s="224"/>
      <c r="E939" s="224"/>
      <c r="F939" s="225"/>
      <c r="G939" s="226"/>
      <c r="H939" s="227"/>
      <c r="I939" s="227"/>
      <c r="J939" s="227"/>
      <c r="K939" s="227"/>
      <c r="L939" s="228"/>
    </row>
    <row r="940" spans="1:12">
      <c r="A940" s="213" t="str">
        <f t="shared" ca="1" si="14"/>
        <v/>
      </c>
      <c r="C940" s="223"/>
      <c r="D940" s="224"/>
      <c r="E940" s="224"/>
      <c r="F940" s="225"/>
      <c r="G940" s="226"/>
      <c r="H940" s="227"/>
      <c r="I940" s="227"/>
      <c r="J940" s="227"/>
      <c r="K940" s="227"/>
      <c r="L940" s="228"/>
    </row>
    <row r="941" spans="1:12">
      <c r="A941" s="213" t="str">
        <f t="shared" ca="1" si="14"/>
        <v/>
      </c>
      <c r="C941" s="223"/>
      <c r="D941" s="224"/>
      <c r="E941" s="224"/>
      <c r="F941" s="225"/>
      <c r="G941" s="226"/>
      <c r="H941" s="227"/>
      <c r="I941" s="227"/>
      <c r="J941" s="227"/>
      <c r="K941" s="227"/>
      <c r="L941" s="228"/>
    </row>
    <row r="942" spans="1:12">
      <c r="A942" s="213" t="str">
        <f t="shared" ca="1" si="14"/>
        <v/>
      </c>
      <c r="C942" s="223"/>
      <c r="D942" s="224"/>
      <c r="E942" s="224"/>
      <c r="F942" s="225"/>
      <c r="G942" s="226"/>
      <c r="H942" s="227"/>
      <c r="I942" s="227"/>
      <c r="J942" s="227"/>
      <c r="K942" s="227"/>
      <c r="L942" s="228"/>
    </row>
    <row r="943" spans="1:12">
      <c r="A943" s="213" t="str">
        <f t="shared" ca="1" si="14"/>
        <v/>
      </c>
      <c r="C943" s="223"/>
      <c r="D943" s="224"/>
      <c r="E943" s="224"/>
      <c r="F943" s="225"/>
      <c r="G943" s="226"/>
      <c r="H943" s="227"/>
      <c r="I943" s="227"/>
      <c r="J943" s="227"/>
      <c r="K943" s="227"/>
      <c r="L943" s="228"/>
    </row>
    <row r="944" spans="1:12">
      <c r="A944" s="213" t="str">
        <f t="shared" ca="1" si="14"/>
        <v/>
      </c>
      <c r="C944" s="223"/>
      <c r="D944" s="224"/>
      <c r="E944" s="224"/>
      <c r="F944" s="225"/>
      <c r="G944" s="226"/>
      <c r="H944" s="227"/>
      <c r="I944" s="227"/>
      <c r="J944" s="227"/>
      <c r="K944" s="227"/>
      <c r="L944" s="228"/>
    </row>
    <row r="945" spans="1:12">
      <c r="A945" s="213" t="str">
        <f t="shared" ca="1" si="14"/>
        <v/>
      </c>
      <c r="C945" s="223"/>
      <c r="D945" s="224"/>
      <c r="E945" s="224"/>
      <c r="F945" s="225"/>
      <c r="G945" s="226"/>
      <c r="H945" s="227"/>
      <c r="I945" s="227"/>
      <c r="J945" s="227"/>
      <c r="K945" s="227"/>
      <c r="L945" s="228"/>
    </row>
    <row r="946" spans="1:12">
      <c r="A946" s="213" t="str">
        <f t="shared" ca="1" si="14"/>
        <v/>
      </c>
      <c r="C946" s="223"/>
      <c r="D946" s="224"/>
      <c r="E946" s="224"/>
      <c r="F946" s="225"/>
      <c r="G946" s="226"/>
      <c r="H946" s="227"/>
      <c r="I946" s="227"/>
      <c r="J946" s="227"/>
      <c r="K946" s="227"/>
      <c r="L946" s="228"/>
    </row>
    <row r="947" spans="1:12">
      <c r="A947" s="213" t="str">
        <f t="shared" ca="1" si="14"/>
        <v/>
      </c>
      <c r="C947" s="223"/>
      <c r="D947" s="224"/>
      <c r="E947" s="224"/>
      <c r="F947" s="225"/>
      <c r="G947" s="226"/>
      <c r="H947" s="227"/>
      <c r="I947" s="227"/>
      <c r="J947" s="227"/>
      <c r="K947" s="227"/>
      <c r="L947" s="228"/>
    </row>
    <row r="948" spans="1:12">
      <c r="A948" s="213" t="str">
        <f t="shared" ca="1" si="14"/>
        <v/>
      </c>
      <c r="C948" s="223"/>
      <c r="D948" s="224"/>
      <c r="E948" s="224"/>
      <c r="F948" s="225"/>
      <c r="G948" s="226"/>
      <c r="H948" s="227"/>
      <c r="I948" s="227"/>
      <c r="J948" s="227"/>
      <c r="K948" s="227"/>
      <c r="L948" s="228"/>
    </row>
    <row r="949" spans="1:12">
      <c r="A949" s="213" t="str">
        <f t="shared" ca="1" si="14"/>
        <v/>
      </c>
      <c r="C949" s="223"/>
      <c r="D949" s="224"/>
      <c r="E949" s="224"/>
      <c r="F949" s="225"/>
      <c r="G949" s="226"/>
      <c r="H949" s="227"/>
      <c r="I949" s="227"/>
      <c r="J949" s="227"/>
      <c r="K949" s="227"/>
      <c r="L949" s="228"/>
    </row>
    <row r="950" spans="1:12">
      <c r="A950" s="213" t="str">
        <f t="shared" ca="1" si="14"/>
        <v/>
      </c>
      <c r="C950" s="223"/>
      <c r="D950" s="224"/>
      <c r="E950" s="224"/>
      <c r="F950" s="225"/>
      <c r="G950" s="226"/>
      <c r="H950" s="227"/>
      <c r="I950" s="227"/>
      <c r="J950" s="227"/>
      <c r="K950" s="227"/>
      <c r="L950" s="228"/>
    </row>
    <row r="951" spans="1:12">
      <c r="A951" s="213" t="str">
        <f t="shared" ca="1" si="14"/>
        <v/>
      </c>
      <c r="C951" s="223"/>
      <c r="D951" s="224"/>
      <c r="E951" s="224"/>
      <c r="F951" s="225"/>
      <c r="G951" s="226"/>
      <c r="H951" s="227"/>
      <c r="I951" s="227"/>
      <c r="J951" s="227"/>
      <c r="K951" s="227"/>
      <c r="L951" s="228"/>
    </row>
    <row r="952" spans="1:12">
      <c r="A952" s="213" t="str">
        <f t="shared" ca="1" si="14"/>
        <v/>
      </c>
      <c r="C952" s="223"/>
      <c r="D952" s="224"/>
      <c r="E952" s="224"/>
      <c r="F952" s="225"/>
      <c r="G952" s="226"/>
      <c r="H952" s="227"/>
      <c r="I952" s="227"/>
      <c r="J952" s="227"/>
      <c r="K952" s="227"/>
      <c r="L952" s="228"/>
    </row>
    <row r="953" spans="1:12">
      <c r="A953" s="213" t="str">
        <f t="shared" ca="1" si="14"/>
        <v/>
      </c>
      <c r="C953" s="223"/>
      <c r="D953" s="224"/>
      <c r="E953" s="224"/>
      <c r="F953" s="225"/>
      <c r="G953" s="226"/>
      <c r="H953" s="227"/>
      <c r="I953" s="227"/>
      <c r="J953" s="227"/>
      <c r="K953" s="227"/>
      <c r="L953" s="228"/>
    </row>
    <row r="954" spans="1:12">
      <c r="A954" s="213" t="str">
        <f t="shared" ca="1" si="14"/>
        <v/>
      </c>
      <c r="C954" s="223"/>
      <c r="D954" s="224"/>
      <c r="E954" s="224"/>
      <c r="F954" s="225"/>
      <c r="G954" s="226"/>
      <c r="H954" s="227"/>
      <c r="I954" s="227"/>
      <c r="J954" s="227"/>
      <c r="K954" s="227"/>
      <c r="L954" s="228"/>
    </row>
    <row r="955" spans="1:12">
      <c r="A955" s="213" t="str">
        <f t="shared" ca="1" si="14"/>
        <v/>
      </c>
      <c r="C955" s="223"/>
      <c r="D955" s="224"/>
      <c r="E955" s="224"/>
      <c r="F955" s="225"/>
      <c r="G955" s="226"/>
      <c r="H955" s="227"/>
      <c r="I955" s="227"/>
      <c r="J955" s="227"/>
      <c r="K955" s="227"/>
      <c r="L955" s="228"/>
    </row>
    <row r="956" spans="1:12">
      <c r="A956" s="213" t="str">
        <f t="shared" ca="1" si="14"/>
        <v/>
      </c>
      <c r="C956" s="223"/>
      <c r="D956" s="224"/>
      <c r="E956" s="224"/>
      <c r="F956" s="225"/>
      <c r="G956" s="226"/>
      <c r="H956" s="227"/>
      <c r="I956" s="227"/>
      <c r="J956" s="227"/>
      <c r="K956" s="227"/>
      <c r="L956" s="228"/>
    </row>
    <row r="957" spans="1:12">
      <c r="A957" s="213" t="str">
        <f t="shared" ca="1" si="14"/>
        <v/>
      </c>
      <c r="C957" s="223"/>
      <c r="D957" s="224"/>
      <c r="E957" s="224"/>
      <c r="F957" s="225"/>
      <c r="G957" s="226"/>
      <c r="H957" s="227"/>
      <c r="I957" s="227"/>
      <c r="J957" s="227"/>
      <c r="K957" s="227"/>
      <c r="L957" s="228"/>
    </row>
    <row r="958" spans="1:12">
      <c r="A958" s="213" t="str">
        <f t="shared" ca="1" si="14"/>
        <v/>
      </c>
      <c r="C958" s="223"/>
      <c r="D958" s="224"/>
      <c r="E958" s="224"/>
      <c r="F958" s="225"/>
      <c r="G958" s="226"/>
      <c r="H958" s="227"/>
      <c r="I958" s="227"/>
      <c r="J958" s="227"/>
      <c r="K958" s="227"/>
      <c r="L958" s="228"/>
    </row>
    <row r="959" spans="1:12">
      <c r="A959" s="213" t="str">
        <f t="shared" ca="1" si="14"/>
        <v/>
      </c>
      <c r="C959" s="223"/>
      <c r="D959" s="224"/>
      <c r="E959" s="224"/>
      <c r="F959" s="225"/>
      <c r="G959" s="226"/>
      <c r="H959" s="227"/>
      <c r="I959" s="227"/>
      <c r="J959" s="227"/>
      <c r="K959" s="227"/>
      <c r="L959" s="228"/>
    </row>
    <row r="960" spans="1:12">
      <c r="A960" s="213" t="str">
        <f t="shared" ca="1" si="14"/>
        <v/>
      </c>
      <c r="C960" s="223"/>
      <c r="D960" s="224"/>
      <c r="E960" s="224"/>
      <c r="F960" s="225"/>
      <c r="G960" s="226"/>
      <c r="H960" s="227"/>
      <c r="I960" s="227"/>
      <c r="J960" s="227"/>
      <c r="K960" s="227"/>
      <c r="L960" s="228"/>
    </row>
    <row r="961" spans="1:12">
      <c r="A961" s="213" t="str">
        <f t="shared" ca="1" si="14"/>
        <v/>
      </c>
      <c r="C961" s="223"/>
      <c r="D961" s="224"/>
      <c r="E961" s="224"/>
      <c r="F961" s="225"/>
      <c r="G961" s="226"/>
      <c r="H961" s="227"/>
      <c r="I961" s="227"/>
      <c r="J961" s="227"/>
      <c r="K961" s="227"/>
      <c r="L961" s="228"/>
    </row>
    <row r="962" spans="1:12">
      <c r="A962" s="213" t="str">
        <f t="shared" ca="1" si="14"/>
        <v/>
      </c>
      <c r="C962" s="223"/>
      <c r="D962" s="224"/>
      <c r="E962" s="224"/>
      <c r="F962" s="225"/>
      <c r="G962" s="226"/>
      <c r="H962" s="227"/>
      <c r="I962" s="227"/>
      <c r="J962" s="227"/>
      <c r="K962" s="227"/>
      <c r="L962" s="228"/>
    </row>
    <row r="963" spans="1:12">
      <c r="A963" s="213" t="str">
        <f t="shared" ca="1" si="14"/>
        <v/>
      </c>
      <c r="C963" s="223"/>
      <c r="D963" s="224"/>
      <c r="E963" s="224"/>
      <c r="F963" s="225"/>
      <c r="G963" s="226"/>
      <c r="H963" s="227"/>
      <c r="I963" s="227"/>
      <c r="J963" s="227"/>
      <c r="K963" s="227"/>
      <c r="L963" s="228"/>
    </row>
    <row r="964" spans="1:12">
      <c r="A964" s="213" t="str">
        <f t="shared" ref="A964:A1027" ca="1" si="15">IF(INDIRECT(ADDRESS(ROW(A964),3))="","",IF(INDIRECT(ADDRESS(ROW(A964),3))=INDIRECT(ADDRESS(ROW(A964)-1,3)),A963,A963+1))</f>
        <v/>
      </c>
      <c r="C964" s="223"/>
      <c r="D964" s="224"/>
      <c r="E964" s="224"/>
      <c r="F964" s="225"/>
      <c r="G964" s="226"/>
      <c r="H964" s="227"/>
      <c r="I964" s="227"/>
      <c r="J964" s="227"/>
      <c r="K964" s="227"/>
      <c r="L964" s="228"/>
    </row>
    <row r="965" spans="1:12">
      <c r="A965" s="213" t="str">
        <f t="shared" ca="1" si="15"/>
        <v/>
      </c>
      <c r="C965" s="223"/>
      <c r="D965" s="224"/>
      <c r="E965" s="224"/>
      <c r="F965" s="225"/>
      <c r="G965" s="226"/>
      <c r="H965" s="227"/>
      <c r="I965" s="227"/>
      <c r="J965" s="227"/>
      <c r="K965" s="227"/>
      <c r="L965" s="228"/>
    </row>
    <row r="966" spans="1:12">
      <c r="A966" s="213" t="str">
        <f t="shared" ca="1" si="15"/>
        <v/>
      </c>
      <c r="C966" s="223"/>
      <c r="D966" s="224"/>
      <c r="E966" s="224"/>
      <c r="F966" s="225"/>
      <c r="G966" s="226"/>
      <c r="H966" s="227"/>
      <c r="I966" s="227"/>
      <c r="J966" s="227"/>
      <c r="K966" s="227"/>
      <c r="L966" s="228"/>
    </row>
    <row r="967" spans="1:12">
      <c r="A967" s="213" t="str">
        <f t="shared" ca="1" si="15"/>
        <v/>
      </c>
      <c r="C967" s="223"/>
      <c r="D967" s="224"/>
      <c r="E967" s="224"/>
      <c r="F967" s="225"/>
      <c r="G967" s="226"/>
      <c r="H967" s="227"/>
      <c r="I967" s="227"/>
      <c r="J967" s="227"/>
      <c r="K967" s="227"/>
      <c r="L967" s="228"/>
    </row>
    <row r="968" spans="1:12">
      <c r="A968" s="213" t="str">
        <f t="shared" ca="1" si="15"/>
        <v/>
      </c>
      <c r="C968" s="223"/>
      <c r="D968" s="224"/>
      <c r="E968" s="224"/>
      <c r="F968" s="225"/>
      <c r="G968" s="226"/>
      <c r="H968" s="227"/>
      <c r="I968" s="227"/>
      <c r="J968" s="227"/>
      <c r="K968" s="227"/>
      <c r="L968" s="228"/>
    </row>
    <row r="969" spans="1:12">
      <c r="A969" s="213" t="str">
        <f t="shared" ca="1" si="15"/>
        <v/>
      </c>
      <c r="C969" s="223"/>
      <c r="D969" s="224"/>
      <c r="E969" s="224"/>
      <c r="F969" s="225"/>
      <c r="G969" s="226"/>
      <c r="H969" s="227"/>
      <c r="I969" s="227"/>
      <c r="J969" s="227"/>
      <c r="K969" s="227"/>
      <c r="L969" s="228"/>
    </row>
    <row r="970" spans="1:12">
      <c r="A970" s="213" t="str">
        <f t="shared" ca="1" si="15"/>
        <v/>
      </c>
      <c r="C970" s="223"/>
      <c r="D970" s="224"/>
      <c r="E970" s="224"/>
      <c r="F970" s="225"/>
      <c r="G970" s="226"/>
      <c r="H970" s="227"/>
      <c r="I970" s="227"/>
      <c r="J970" s="227"/>
      <c r="K970" s="227"/>
      <c r="L970" s="228"/>
    </row>
    <row r="971" spans="1:12">
      <c r="A971" s="213" t="str">
        <f t="shared" ca="1" si="15"/>
        <v/>
      </c>
      <c r="C971" s="223"/>
      <c r="D971" s="224"/>
      <c r="E971" s="224"/>
      <c r="F971" s="225"/>
      <c r="G971" s="226"/>
      <c r="H971" s="227"/>
      <c r="I971" s="227"/>
      <c r="J971" s="227"/>
      <c r="K971" s="227"/>
      <c r="L971" s="228"/>
    </row>
    <row r="972" spans="1:12">
      <c r="A972" s="213" t="str">
        <f t="shared" ca="1" si="15"/>
        <v/>
      </c>
      <c r="C972" s="223"/>
      <c r="D972" s="224"/>
      <c r="E972" s="224"/>
      <c r="F972" s="225"/>
      <c r="G972" s="226"/>
      <c r="H972" s="227"/>
      <c r="I972" s="227"/>
      <c r="J972" s="227"/>
      <c r="K972" s="227"/>
      <c r="L972" s="228"/>
    </row>
    <row r="973" spans="1:12">
      <c r="A973" s="213" t="str">
        <f t="shared" ca="1" si="15"/>
        <v/>
      </c>
      <c r="C973" s="223"/>
      <c r="D973" s="224"/>
      <c r="E973" s="224"/>
      <c r="F973" s="225"/>
      <c r="G973" s="226"/>
      <c r="H973" s="227"/>
      <c r="I973" s="227"/>
      <c r="J973" s="227"/>
      <c r="K973" s="227"/>
      <c r="L973" s="228"/>
    </row>
    <row r="974" spans="1:12">
      <c r="A974" s="213" t="str">
        <f t="shared" ca="1" si="15"/>
        <v/>
      </c>
      <c r="C974" s="223"/>
      <c r="D974" s="224"/>
      <c r="E974" s="224"/>
      <c r="F974" s="225"/>
      <c r="G974" s="226"/>
      <c r="H974" s="227"/>
      <c r="I974" s="227"/>
      <c r="J974" s="227"/>
      <c r="K974" s="227"/>
      <c r="L974" s="228"/>
    </row>
    <row r="975" spans="1:12">
      <c r="A975" s="213" t="str">
        <f t="shared" ca="1" si="15"/>
        <v/>
      </c>
      <c r="C975" s="223"/>
      <c r="D975" s="224"/>
      <c r="E975" s="224"/>
      <c r="F975" s="225"/>
      <c r="G975" s="226"/>
      <c r="H975" s="227"/>
      <c r="I975" s="227"/>
      <c r="J975" s="227"/>
      <c r="K975" s="227"/>
      <c r="L975" s="228"/>
    </row>
    <row r="976" spans="1:12">
      <c r="A976" s="213" t="str">
        <f t="shared" ca="1" si="15"/>
        <v/>
      </c>
      <c r="C976" s="223"/>
      <c r="D976" s="224"/>
      <c r="E976" s="224"/>
      <c r="F976" s="225"/>
      <c r="G976" s="226"/>
      <c r="H976" s="227"/>
      <c r="I976" s="227"/>
      <c r="J976" s="227"/>
      <c r="K976" s="227"/>
      <c r="L976" s="228"/>
    </row>
    <row r="977" spans="1:12">
      <c r="A977" s="213" t="str">
        <f t="shared" ca="1" si="15"/>
        <v/>
      </c>
      <c r="C977" s="223"/>
      <c r="D977" s="224"/>
      <c r="E977" s="224"/>
      <c r="F977" s="225"/>
      <c r="G977" s="226"/>
      <c r="H977" s="227"/>
      <c r="I977" s="227"/>
      <c r="J977" s="227"/>
      <c r="K977" s="227"/>
      <c r="L977" s="228"/>
    </row>
    <row r="978" spans="1:12">
      <c r="A978" s="213" t="str">
        <f t="shared" ca="1" si="15"/>
        <v/>
      </c>
      <c r="C978" s="223"/>
      <c r="D978" s="224"/>
      <c r="E978" s="224"/>
      <c r="F978" s="225"/>
      <c r="G978" s="226"/>
      <c r="H978" s="227"/>
      <c r="I978" s="227"/>
      <c r="J978" s="227"/>
      <c r="K978" s="227"/>
      <c r="L978" s="228"/>
    </row>
    <row r="979" spans="1:12">
      <c r="A979" s="213" t="str">
        <f t="shared" ca="1" si="15"/>
        <v/>
      </c>
      <c r="C979" s="223"/>
      <c r="D979" s="224"/>
      <c r="E979" s="224"/>
      <c r="F979" s="225"/>
      <c r="G979" s="226"/>
      <c r="H979" s="227"/>
      <c r="I979" s="227"/>
      <c r="J979" s="227"/>
      <c r="K979" s="227"/>
      <c r="L979" s="228"/>
    </row>
    <row r="980" spans="1:12">
      <c r="A980" s="213" t="str">
        <f t="shared" ca="1" si="15"/>
        <v/>
      </c>
      <c r="C980" s="223"/>
      <c r="D980" s="224"/>
      <c r="E980" s="224"/>
      <c r="F980" s="225"/>
      <c r="G980" s="226"/>
      <c r="H980" s="227"/>
      <c r="I980" s="227"/>
      <c r="J980" s="227"/>
      <c r="K980" s="227"/>
      <c r="L980" s="228"/>
    </row>
    <row r="981" spans="1:12">
      <c r="A981" s="213" t="str">
        <f t="shared" ca="1" si="15"/>
        <v/>
      </c>
      <c r="C981" s="223"/>
      <c r="D981" s="224"/>
      <c r="E981" s="224"/>
      <c r="F981" s="225"/>
      <c r="G981" s="226"/>
      <c r="H981" s="227"/>
      <c r="I981" s="227"/>
      <c r="J981" s="227"/>
      <c r="K981" s="227"/>
      <c r="L981" s="228"/>
    </row>
    <row r="982" spans="1:12">
      <c r="A982" s="213" t="str">
        <f t="shared" ca="1" si="15"/>
        <v/>
      </c>
      <c r="C982" s="223"/>
      <c r="D982" s="224"/>
      <c r="E982" s="224"/>
      <c r="F982" s="225"/>
      <c r="G982" s="226"/>
      <c r="H982" s="227"/>
      <c r="I982" s="227"/>
      <c r="J982" s="227"/>
      <c r="K982" s="227"/>
      <c r="L982" s="228"/>
    </row>
    <row r="983" spans="1:12">
      <c r="A983" s="213" t="str">
        <f t="shared" ca="1" si="15"/>
        <v/>
      </c>
      <c r="C983" s="223"/>
      <c r="D983" s="224"/>
      <c r="E983" s="224"/>
      <c r="F983" s="225"/>
      <c r="G983" s="226"/>
      <c r="H983" s="227"/>
      <c r="I983" s="227"/>
      <c r="J983" s="227"/>
      <c r="K983" s="227"/>
      <c r="L983" s="228"/>
    </row>
    <row r="984" spans="1:12">
      <c r="A984" s="213" t="str">
        <f t="shared" ca="1" si="15"/>
        <v/>
      </c>
      <c r="C984" s="223"/>
      <c r="D984" s="224"/>
      <c r="E984" s="224"/>
      <c r="F984" s="225"/>
      <c r="G984" s="226"/>
      <c r="H984" s="227"/>
      <c r="I984" s="227"/>
      <c r="J984" s="227"/>
      <c r="K984" s="227"/>
      <c r="L984" s="228"/>
    </row>
    <row r="985" spans="1:12">
      <c r="A985" s="213" t="str">
        <f t="shared" ca="1" si="15"/>
        <v/>
      </c>
      <c r="C985" s="223"/>
      <c r="D985" s="224"/>
      <c r="E985" s="224"/>
      <c r="F985" s="225"/>
      <c r="G985" s="226"/>
      <c r="H985" s="227"/>
      <c r="I985" s="227"/>
      <c r="J985" s="227"/>
      <c r="K985" s="227"/>
      <c r="L985" s="228"/>
    </row>
    <row r="986" spans="1:12">
      <c r="A986" s="213" t="str">
        <f t="shared" ca="1" si="15"/>
        <v/>
      </c>
      <c r="C986" s="223"/>
      <c r="D986" s="224"/>
      <c r="E986" s="224"/>
      <c r="F986" s="225"/>
      <c r="G986" s="226"/>
      <c r="H986" s="227"/>
      <c r="I986" s="227"/>
      <c r="J986" s="227"/>
      <c r="K986" s="227"/>
      <c r="L986" s="228"/>
    </row>
    <row r="987" spans="1:12">
      <c r="A987" s="213" t="str">
        <f t="shared" ca="1" si="15"/>
        <v/>
      </c>
      <c r="C987" s="223"/>
      <c r="D987" s="224"/>
      <c r="E987" s="224"/>
      <c r="F987" s="225"/>
      <c r="G987" s="226"/>
      <c r="H987" s="227"/>
      <c r="I987" s="227"/>
      <c r="J987" s="227"/>
      <c r="K987" s="227"/>
      <c r="L987" s="228"/>
    </row>
    <row r="988" spans="1:12">
      <c r="A988" s="213" t="str">
        <f t="shared" ca="1" si="15"/>
        <v/>
      </c>
      <c r="C988" s="223"/>
      <c r="D988" s="224"/>
      <c r="E988" s="224"/>
      <c r="F988" s="225"/>
      <c r="G988" s="226"/>
      <c r="H988" s="227"/>
      <c r="I988" s="227"/>
      <c r="J988" s="227"/>
      <c r="K988" s="227"/>
      <c r="L988" s="228"/>
    </row>
    <row r="989" spans="1:12">
      <c r="A989" s="213" t="str">
        <f t="shared" ca="1" si="15"/>
        <v/>
      </c>
      <c r="C989" s="223"/>
      <c r="D989" s="224"/>
      <c r="E989" s="224"/>
      <c r="F989" s="225"/>
      <c r="G989" s="226"/>
      <c r="H989" s="227"/>
      <c r="I989" s="227"/>
      <c r="J989" s="227"/>
      <c r="K989" s="227"/>
      <c r="L989" s="228"/>
    </row>
    <row r="990" spans="1:12">
      <c r="A990" s="213" t="str">
        <f t="shared" ca="1" si="15"/>
        <v/>
      </c>
      <c r="C990" s="223"/>
      <c r="D990" s="224"/>
      <c r="E990" s="224"/>
      <c r="F990" s="225"/>
      <c r="G990" s="226"/>
      <c r="H990" s="227"/>
      <c r="I990" s="227"/>
      <c r="J990" s="227"/>
      <c r="K990" s="227"/>
      <c r="L990" s="228"/>
    </row>
    <row r="991" spans="1:12">
      <c r="A991" s="213" t="str">
        <f t="shared" ca="1" si="15"/>
        <v/>
      </c>
      <c r="C991" s="223"/>
      <c r="D991" s="224"/>
      <c r="E991" s="224"/>
      <c r="F991" s="225"/>
      <c r="G991" s="226"/>
      <c r="H991" s="227"/>
      <c r="I991" s="227"/>
      <c r="J991" s="227"/>
      <c r="K991" s="227"/>
      <c r="L991" s="228"/>
    </row>
    <row r="992" spans="1:12">
      <c r="A992" s="213" t="str">
        <f t="shared" ca="1" si="15"/>
        <v/>
      </c>
      <c r="C992" s="223"/>
      <c r="D992" s="224"/>
      <c r="E992" s="224"/>
      <c r="F992" s="225"/>
      <c r="G992" s="226"/>
      <c r="H992" s="227"/>
      <c r="I992" s="227"/>
      <c r="J992" s="227"/>
      <c r="K992" s="227"/>
      <c r="L992" s="228"/>
    </row>
    <row r="993" spans="1:12">
      <c r="A993" s="213" t="str">
        <f t="shared" ca="1" si="15"/>
        <v/>
      </c>
      <c r="C993" s="223"/>
      <c r="D993" s="224"/>
      <c r="E993" s="224"/>
      <c r="F993" s="225"/>
      <c r="G993" s="226"/>
      <c r="H993" s="227"/>
      <c r="I993" s="227"/>
      <c r="J993" s="227"/>
      <c r="K993" s="227"/>
      <c r="L993" s="228"/>
    </row>
    <row r="994" spans="1:12">
      <c r="A994" s="213" t="str">
        <f t="shared" ca="1" si="15"/>
        <v/>
      </c>
      <c r="C994" s="223"/>
      <c r="D994" s="224"/>
      <c r="E994" s="224"/>
      <c r="F994" s="225"/>
      <c r="G994" s="226"/>
      <c r="H994" s="227"/>
      <c r="I994" s="227"/>
      <c r="J994" s="227"/>
      <c r="K994" s="227"/>
      <c r="L994" s="228"/>
    </row>
    <row r="995" spans="1:12">
      <c r="A995" s="213" t="str">
        <f t="shared" ca="1" si="15"/>
        <v/>
      </c>
      <c r="C995" s="223"/>
      <c r="D995" s="224"/>
      <c r="E995" s="224"/>
      <c r="F995" s="225"/>
      <c r="G995" s="226"/>
      <c r="H995" s="227"/>
      <c r="I995" s="227"/>
      <c r="J995" s="227"/>
      <c r="K995" s="227"/>
      <c r="L995" s="228"/>
    </row>
    <row r="996" spans="1:12">
      <c r="A996" s="213" t="str">
        <f t="shared" ca="1" si="15"/>
        <v/>
      </c>
      <c r="C996" s="223"/>
      <c r="D996" s="224"/>
      <c r="E996" s="224"/>
      <c r="F996" s="225"/>
      <c r="G996" s="226"/>
      <c r="H996" s="227"/>
      <c r="I996" s="227"/>
      <c r="J996" s="227"/>
      <c r="K996" s="227"/>
      <c r="L996" s="228"/>
    </row>
    <row r="997" spans="1:12">
      <c r="A997" s="213" t="str">
        <f t="shared" ca="1" si="15"/>
        <v/>
      </c>
      <c r="C997" s="223"/>
      <c r="D997" s="224"/>
      <c r="E997" s="224"/>
      <c r="F997" s="225"/>
      <c r="G997" s="226"/>
      <c r="H997" s="227"/>
      <c r="I997" s="227"/>
      <c r="J997" s="227"/>
      <c r="K997" s="227"/>
      <c r="L997" s="228"/>
    </row>
    <row r="998" spans="1:12">
      <c r="A998" s="213" t="str">
        <f t="shared" ca="1" si="15"/>
        <v/>
      </c>
      <c r="C998" s="223"/>
      <c r="D998" s="224"/>
      <c r="E998" s="224"/>
      <c r="F998" s="225"/>
      <c r="G998" s="226"/>
      <c r="H998" s="227"/>
      <c r="I998" s="227"/>
      <c r="J998" s="227"/>
      <c r="K998" s="227"/>
      <c r="L998" s="228"/>
    </row>
    <row r="999" spans="1:12">
      <c r="A999" s="213" t="str">
        <f t="shared" ca="1" si="15"/>
        <v/>
      </c>
      <c r="C999" s="223"/>
      <c r="D999" s="224"/>
      <c r="E999" s="224"/>
      <c r="F999" s="225"/>
      <c r="G999" s="226"/>
      <c r="H999" s="227"/>
      <c r="I999" s="227"/>
      <c r="J999" s="227"/>
      <c r="K999" s="227"/>
      <c r="L999" s="228"/>
    </row>
    <row r="1000" spans="1:12">
      <c r="A1000" s="213" t="str">
        <f t="shared" ca="1" si="15"/>
        <v/>
      </c>
      <c r="C1000" s="223"/>
      <c r="D1000" s="224"/>
      <c r="E1000" s="224"/>
      <c r="F1000" s="225"/>
      <c r="G1000" s="226"/>
      <c r="H1000" s="227"/>
      <c r="I1000" s="227"/>
      <c r="J1000" s="227"/>
      <c r="K1000" s="227"/>
      <c r="L1000" s="228"/>
    </row>
    <row r="1001" spans="1:12">
      <c r="A1001" s="213" t="str">
        <f t="shared" ca="1" si="15"/>
        <v/>
      </c>
      <c r="C1001" s="223"/>
      <c r="D1001" s="224"/>
      <c r="E1001" s="224"/>
      <c r="F1001" s="225"/>
      <c r="G1001" s="226"/>
      <c r="H1001" s="227"/>
      <c r="I1001" s="227"/>
      <c r="J1001" s="227"/>
      <c r="K1001" s="227"/>
      <c r="L1001" s="228"/>
    </row>
    <row r="1002" spans="1:12">
      <c r="A1002" s="213" t="str">
        <f t="shared" ca="1" si="15"/>
        <v/>
      </c>
      <c r="C1002" s="223"/>
      <c r="D1002" s="224"/>
      <c r="E1002" s="224"/>
      <c r="F1002" s="225"/>
      <c r="G1002" s="226"/>
      <c r="H1002" s="227"/>
      <c r="I1002" s="227"/>
      <c r="J1002" s="227"/>
      <c r="K1002" s="227"/>
      <c r="L1002" s="228"/>
    </row>
    <row r="1003" spans="1:12">
      <c r="A1003" s="213" t="str">
        <f t="shared" ca="1" si="15"/>
        <v/>
      </c>
      <c r="C1003" s="223"/>
      <c r="D1003" s="224"/>
      <c r="E1003" s="224"/>
      <c r="F1003" s="225"/>
      <c r="G1003" s="226"/>
      <c r="H1003" s="227"/>
      <c r="I1003" s="227"/>
      <c r="J1003" s="227"/>
      <c r="K1003" s="227"/>
      <c r="L1003" s="228"/>
    </row>
    <row r="1004" spans="1:12">
      <c r="A1004" s="213" t="str">
        <f t="shared" ca="1" si="15"/>
        <v/>
      </c>
      <c r="C1004" s="223"/>
      <c r="D1004" s="224"/>
      <c r="E1004" s="224"/>
      <c r="F1004" s="225"/>
      <c r="G1004" s="226"/>
      <c r="H1004" s="227"/>
      <c r="I1004" s="227"/>
      <c r="J1004" s="227"/>
      <c r="K1004" s="227"/>
      <c r="L1004" s="228"/>
    </row>
    <row r="1005" spans="1:12">
      <c r="A1005" s="213" t="str">
        <f t="shared" ca="1" si="15"/>
        <v/>
      </c>
      <c r="C1005" s="223"/>
      <c r="D1005" s="224"/>
      <c r="E1005" s="224"/>
      <c r="F1005" s="225"/>
      <c r="G1005" s="226"/>
      <c r="H1005" s="227"/>
      <c r="I1005" s="227"/>
      <c r="J1005" s="227"/>
      <c r="K1005" s="227"/>
      <c r="L1005" s="228"/>
    </row>
    <row r="1006" spans="1:12">
      <c r="A1006" s="213" t="str">
        <f t="shared" ca="1" si="15"/>
        <v/>
      </c>
      <c r="C1006" s="223"/>
      <c r="D1006" s="224"/>
      <c r="E1006" s="224"/>
      <c r="F1006" s="225"/>
      <c r="G1006" s="226"/>
      <c r="H1006" s="227"/>
      <c r="I1006" s="227"/>
      <c r="J1006" s="227"/>
      <c r="K1006" s="227"/>
      <c r="L1006" s="228"/>
    </row>
    <row r="1007" spans="1:12">
      <c r="A1007" s="213" t="str">
        <f t="shared" ca="1" si="15"/>
        <v/>
      </c>
      <c r="C1007" s="223"/>
      <c r="D1007" s="224"/>
      <c r="E1007" s="224"/>
      <c r="F1007" s="225"/>
      <c r="G1007" s="226"/>
      <c r="H1007" s="227"/>
      <c r="I1007" s="227"/>
      <c r="J1007" s="227"/>
      <c r="K1007" s="227"/>
      <c r="L1007" s="228"/>
    </row>
    <row r="1008" spans="1:12">
      <c r="A1008" s="213" t="str">
        <f t="shared" ca="1" si="15"/>
        <v/>
      </c>
      <c r="C1008" s="223"/>
      <c r="D1008" s="224"/>
      <c r="E1008" s="224"/>
      <c r="F1008" s="225"/>
      <c r="G1008" s="226"/>
      <c r="H1008" s="227"/>
      <c r="I1008" s="227"/>
      <c r="J1008" s="227"/>
      <c r="K1008" s="227"/>
      <c r="L1008" s="228"/>
    </row>
    <row r="1009" spans="1:12">
      <c r="A1009" s="213" t="str">
        <f t="shared" ca="1" si="15"/>
        <v/>
      </c>
      <c r="C1009" s="223"/>
      <c r="D1009" s="224"/>
      <c r="E1009" s="224"/>
      <c r="F1009" s="225"/>
      <c r="G1009" s="226"/>
      <c r="H1009" s="227"/>
      <c r="I1009" s="227"/>
      <c r="J1009" s="227"/>
      <c r="K1009" s="227"/>
      <c r="L1009" s="228"/>
    </row>
    <row r="1010" spans="1:12">
      <c r="A1010" s="213" t="str">
        <f t="shared" ca="1" si="15"/>
        <v/>
      </c>
      <c r="C1010" s="223"/>
      <c r="D1010" s="224"/>
      <c r="E1010" s="224"/>
      <c r="F1010" s="225"/>
      <c r="G1010" s="226"/>
      <c r="H1010" s="227"/>
      <c r="I1010" s="227"/>
      <c r="J1010" s="227"/>
      <c r="K1010" s="227"/>
      <c r="L1010" s="228"/>
    </row>
    <row r="1011" spans="1:12">
      <c r="A1011" s="213" t="str">
        <f t="shared" ca="1" si="15"/>
        <v/>
      </c>
      <c r="C1011" s="223"/>
      <c r="D1011" s="224"/>
      <c r="E1011" s="224"/>
      <c r="F1011" s="225"/>
      <c r="G1011" s="226"/>
      <c r="H1011" s="227"/>
      <c r="I1011" s="227"/>
      <c r="J1011" s="227"/>
      <c r="K1011" s="227"/>
      <c r="L1011" s="228"/>
    </row>
    <row r="1012" spans="1:12">
      <c r="A1012" s="213" t="str">
        <f t="shared" ca="1" si="15"/>
        <v/>
      </c>
      <c r="C1012" s="223"/>
      <c r="D1012" s="224"/>
      <c r="E1012" s="224"/>
      <c r="F1012" s="225"/>
      <c r="G1012" s="226"/>
      <c r="H1012" s="227"/>
      <c r="I1012" s="227"/>
      <c r="J1012" s="227"/>
      <c r="K1012" s="227"/>
      <c r="L1012" s="228"/>
    </row>
    <row r="1013" spans="1:12">
      <c r="A1013" s="213" t="str">
        <f t="shared" ca="1" si="15"/>
        <v/>
      </c>
      <c r="C1013" s="223"/>
      <c r="D1013" s="224"/>
      <c r="E1013" s="224"/>
      <c r="F1013" s="225"/>
      <c r="G1013" s="226"/>
      <c r="H1013" s="227"/>
      <c r="I1013" s="227"/>
      <c r="J1013" s="227"/>
      <c r="K1013" s="227"/>
      <c r="L1013" s="228"/>
    </row>
    <row r="1014" spans="1:12">
      <c r="A1014" s="213" t="str">
        <f t="shared" ca="1" si="15"/>
        <v/>
      </c>
      <c r="C1014" s="223"/>
      <c r="D1014" s="224"/>
      <c r="E1014" s="224"/>
      <c r="F1014" s="225"/>
      <c r="G1014" s="226"/>
      <c r="H1014" s="227"/>
      <c r="I1014" s="227"/>
      <c r="J1014" s="227"/>
      <c r="K1014" s="227"/>
      <c r="L1014" s="228"/>
    </row>
    <row r="1015" spans="1:12">
      <c r="A1015" s="213" t="str">
        <f t="shared" ca="1" si="15"/>
        <v/>
      </c>
      <c r="C1015" s="223"/>
      <c r="D1015" s="224"/>
      <c r="E1015" s="224"/>
      <c r="F1015" s="225"/>
      <c r="G1015" s="226"/>
      <c r="H1015" s="227"/>
      <c r="I1015" s="227"/>
      <c r="J1015" s="227"/>
      <c r="K1015" s="227"/>
      <c r="L1015" s="228"/>
    </row>
    <row r="1016" spans="1:12">
      <c r="A1016" s="213" t="str">
        <f t="shared" ca="1" si="15"/>
        <v/>
      </c>
      <c r="C1016" s="223"/>
      <c r="D1016" s="224"/>
      <c r="E1016" s="224"/>
      <c r="F1016" s="225"/>
      <c r="G1016" s="226"/>
      <c r="H1016" s="227"/>
      <c r="I1016" s="227"/>
      <c r="J1016" s="227"/>
      <c r="K1016" s="227"/>
      <c r="L1016" s="228"/>
    </row>
    <row r="1017" spans="1:12">
      <c r="A1017" s="213" t="str">
        <f t="shared" ca="1" si="15"/>
        <v/>
      </c>
      <c r="C1017" s="223"/>
      <c r="D1017" s="224"/>
      <c r="E1017" s="224"/>
      <c r="F1017" s="225"/>
      <c r="G1017" s="226"/>
      <c r="H1017" s="227"/>
      <c r="I1017" s="227"/>
      <c r="J1017" s="227"/>
      <c r="K1017" s="227"/>
      <c r="L1017" s="228"/>
    </row>
    <row r="1018" spans="1:12">
      <c r="A1018" s="213" t="str">
        <f t="shared" ca="1" si="15"/>
        <v/>
      </c>
      <c r="C1018" s="223"/>
      <c r="D1018" s="224"/>
      <c r="E1018" s="224"/>
      <c r="F1018" s="225"/>
      <c r="G1018" s="226"/>
      <c r="H1018" s="227"/>
      <c r="I1018" s="227"/>
      <c r="J1018" s="227"/>
      <c r="K1018" s="227"/>
      <c r="L1018" s="228"/>
    </row>
    <row r="1019" spans="1:12">
      <c r="A1019" s="213" t="str">
        <f t="shared" ca="1" si="15"/>
        <v/>
      </c>
      <c r="C1019" s="223"/>
      <c r="D1019" s="224"/>
      <c r="E1019" s="224"/>
      <c r="F1019" s="225"/>
      <c r="G1019" s="226"/>
      <c r="H1019" s="227"/>
      <c r="I1019" s="227"/>
      <c r="J1019" s="227"/>
      <c r="K1019" s="227"/>
      <c r="L1019" s="228"/>
    </row>
    <row r="1020" spans="1:12">
      <c r="A1020" s="213" t="str">
        <f t="shared" ca="1" si="15"/>
        <v/>
      </c>
      <c r="C1020" s="223"/>
      <c r="D1020" s="224"/>
      <c r="E1020" s="224"/>
      <c r="F1020" s="225"/>
      <c r="G1020" s="226"/>
      <c r="H1020" s="227"/>
      <c r="I1020" s="227"/>
      <c r="J1020" s="227"/>
      <c r="K1020" s="227"/>
      <c r="L1020" s="228"/>
    </row>
    <row r="1021" spans="1:12">
      <c r="A1021" s="213" t="str">
        <f t="shared" ca="1" si="15"/>
        <v/>
      </c>
      <c r="C1021" s="223"/>
      <c r="D1021" s="224"/>
      <c r="E1021" s="224"/>
      <c r="F1021" s="225"/>
      <c r="G1021" s="226"/>
      <c r="H1021" s="227"/>
      <c r="I1021" s="227"/>
      <c r="J1021" s="227"/>
      <c r="K1021" s="227"/>
      <c r="L1021" s="228"/>
    </row>
    <row r="1022" spans="1:12">
      <c r="A1022" s="213" t="str">
        <f t="shared" ca="1" si="15"/>
        <v/>
      </c>
      <c r="C1022" s="223"/>
      <c r="D1022" s="224"/>
      <c r="E1022" s="224"/>
      <c r="F1022" s="225"/>
      <c r="G1022" s="226"/>
      <c r="H1022" s="227"/>
      <c r="I1022" s="227"/>
      <c r="J1022" s="227"/>
      <c r="K1022" s="227"/>
      <c r="L1022" s="228"/>
    </row>
    <row r="1023" spans="1:12">
      <c r="A1023" s="213" t="str">
        <f t="shared" ca="1" si="15"/>
        <v/>
      </c>
      <c r="C1023" s="223"/>
      <c r="D1023" s="224"/>
      <c r="E1023" s="224"/>
      <c r="F1023" s="225"/>
      <c r="G1023" s="226"/>
      <c r="H1023" s="227"/>
      <c r="I1023" s="227"/>
      <c r="J1023" s="227"/>
      <c r="K1023" s="227"/>
      <c r="L1023" s="228"/>
    </row>
    <row r="1024" spans="1:12">
      <c r="A1024" s="213" t="str">
        <f t="shared" ca="1" si="15"/>
        <v/>
      </c>
      <c r="C1024" s="223"/>
      <c r="D1024" s="224"/>
      <c r="E1024" s="224"/>
      <c r="F1024" s="225"/>
      <c r="G1024" s="226"/>
      <c r="H1024" s="227"/>
      <c r="I1024" s="227"/>
      <c r="J1024" s="227"/>
      <c r="K1024" s="227"/>
      <c r="L1024" s="228"/>
    </row>
    <row r="1025" spans="1:12">
      <c r="A1025" s="213" t="str">
        <f t="shared" ca="1" si="15"/>
        <v/>
      </c>
      <c r="C1025" s="223"/>
      <c r="D1025" s="224"/>
      <c r="E1025" s="224"/>
      <c r="F1025" s="225"/>
      <c r="G1025" s="226"/>
      <c r="H1025" s="227"/>
      <c r="I1025" s="227"/>
      <c r="J1025" s="227"/>
      <c r="K1025" s="227"/>
      <c r="L1025" s="228"/>
    </row>
    <row r="1026" spans="1:12">
      <c r="A1026" s="213" t="str">
        <f t="shared" ca="1" si="15"/>
        <v/>
      </c>
      <c r="C1026" s="223"/>
      <c r="D1026" s="224"/>
      <c r="E1026" s="224"/>
      <c r="F1026" s="225"/>
      <c r="G1026" s="226"/>
      <c r="H1026" s="227"/>
      <c r="I1026" s="227"/>
      <c r="J1026" s="227"/>
      <c r="K1026" s="227"/>
      <c r="L1026" s="228"/>
    </row>
    <row r="1027" spans="1:12">
      <c r="A1027" s="213" t="str">
        <f t="shared" ca="1" si="15"/>
        <v/>
      </c>
      <c r="C1027" s="223"/>
      <c r="D1027" s="224"/>
      <c r="E1027" s="224"/>
      <c r="F1027" s="225"/>
      <c r="G1027" s="226"/>
      <c r="H1027" s="227"/>
      <c r="I1027" s="227"/>
      <c r="J1027" s="227"/>
      <c r="K1027" s="227"/>
      <c r="L1027" s="228"/>
    </row>
    <row r="1028" spans="1:12">
      <c r="A1028" s="213" t="str">
        <f t="shared" ref="A1028:A1091" ca="1" si="16">IF(INDIRECT(ADDRESS(ROW(A1028),3))="","",IF(INDIRECT(ADDRESS(ROW(A1028),3))=INDIRECT(ADDRESS(ROW(A1028)-1,3)),A1027,A1027+1))</f>
        <v/>
      </c>
      <c r="C1028" s="223"/>
      <c r="D1028" s="224"/>
      <c r="E1028" s="224"/>
      <c r="F1028" s="225"/>
      <c r="G1028" s="226"/>
      <c r="H1028" s="227"/>
      <c r="I1028" s="227"/>
      <c r="J1028" s="227"/>
      <c r="K1028" s="227"/>
      <c r="L1028" s="228"/>
    </row>
    <row r="1029" spans="1:12">
      <c r="A1029" s="213" t="str">
        <f t="shared" ca="1" si="16"/>
        <v/>
      </c>
      <c r="C1029" s="223"/>
      <c r="D1029" s="224"/>
      <c r="E1029" s="224"/>
      <c r="F1029" s="225"/>
      <c r="G1029" s="226"/>
      <c r="H1029" s="227"/>
      <c r="I1029" s="227"/>
      <c r="J1029" s="227"/>
      <c r="K1029" s="227"/>
      <c r="L1029" s="228"/>
    </row>
    <row r="1030" spans="1:12">
      <c r="A1030" s="213" t="str">
        <f t="shared" ca="1" si="16"/>
        <v/>
      </c>
      <c r="C1030" s="223"/>
      <c r="D1030" s="224"/>
      <c r="E1030" s="224"/>
      <c r="F1030" s="225"/>
      <c r="G1030" s="226"/>
      <c r="H1030" s="227"/>
      <c r="I1030" s="227"/>
      <c r="J1030" s="227"/>
      <c r="K1030" s="227"/>
      <c r="L1030" s="228"/>
    </row>
    <row r="1031" spans="1:12">
      <c r="A1031" s="213" t="str">
        <f t="shared" ca="1" si="16"/>
        <v/>
      </c>
      <c r="C1031" s="223"/>
      <c r="D1031" s="224"/>
      <c r="E1031" s="224"/>
      <c r="F1031" s="225"/>
      <c r="G1031" s="226"/>
      <c r="H1031" s="227"/>
      <c r="I1031" s="227"/>
      <c r="J1031" s="227"/>
      <c r="K1031" s="227"/>
      <c r="L1031" s="228"/>
    </row>
    <row r="1032" spans="1:12">
      <c r="A1032" s="213" t="str">
        <f t="shared" ca="1" si="16"/>
        <v/>
      </c>
      <c r="C1032" s="223"/>
      <c r="D1032" s="224"/>
      <c r="E1032" s="224"/>
      <c r="F1032" s="225"/>
      <c r="G1032" s="226"/>
      <c r="H1032" s="227"/>
      <c r="I1032" s="227"/>
      <c r="J1032" s="227"/>
      <c r="K1032" s="227"/>
      <c r="L1032" s="228"/>
    </row>
    <row r="1033" spans="1:12">
      <c r="A1033" s="213" t="str">
        <f t="shared" ca="1" si="16"/>
        <v/>
      </c>
      <c r="C1033" s="223"/>
      <c r="D1033" s="224"/>
      <c r="E1033" s="224"/>
      <c r="F1033" s="225"/>
      <c r="G1033" s="226"/>
      <c r="H1033" s="227"/>
      <c r="I1033" s="227"/>
      <c r="J1033" s="227"/>
      <c r="K1033" s="227"/>
      <c r="L1033" s="228"/>
    </row>
    <row r="1034" spans="1:12">
      <c r="A1034" s="213" t="str">
        <f t="shared" ca="1" si="16"/>
        <v/>
      </c>
      <c r="C1034" s="223"/>
      <c r="D1034" s="224"/>
      <c r="E1034" s="224"/>
      <c r="F1034" s="225"/>
      <c r="G1034" s="226"/>
      <c r="H1034" s="227"/>
      <c r="I1034" s="227"/>
      <c r="J1034" s="227"/>
      <c r="K1034" s="227"/>
      <c r="L1034" s="228"/>
    </row>
    <row r="1035" spans="1:12">
      <c r="A1035" s="213" t="str">
        <f t="shared" ca="1" si="16"/>
        <v/>
      </c>
      <c r="C1035" s="223"/>
      <c r="D1035" s="224"/>
      <c r="E1035" s="224"/>
      <c r="F1035" s="225"/>
      <c r="G1035" s="226"/>
      <c r="H1035" s="227"/>
      <c r="I1035" s="227"/>
      <c r="J1035" s="227"/>
      <c r="K1035" s="227"/>
      <c r="L1035" s="228"/>
    </row>
    <row r="1036" spans="1:12">
      <c r="A1036" s="213" t="str">
        <f t="shared" ca="1" si="16"/>
        <v/>
      </c>
      <c r="C1036" s="223"/>
      <c r="D1036" s="224"/>
      <c r="E1036" s="224"/>
      <c r="F1036" s="225"/>
      <c r="G1036" s="226"/>
      <c r="H1036" s="227"/>
      <c r="I1036" s="227"/>
      <c r="J1036" s="227"/>
      <c r="K1036" s="227"/>
      <c r="L1036" s="228"/>
    </row>
    <row r="1037" spans="1:12">
      <c r="A1037" s="213" t="str">
        <f t="shared" ca="1" si="16"/>
        <v/>
      </c>
      <c r="C1037" s="223"/>
      <c r="D1037" s="224"/>
      <c r="E1037" s="224"/>
      <c r="F1037" s="225"/>
      <c r="G1037" s="226"/>
      <c r="H1037" s="227"/>
      <c r="I1037" s="227"/>
      <c r="J1037" s="227"/>
      <c r="K1037" s="227"/>
      <c r="L1037" s="228"/>
    </row>
    <row r="1038" spans="1:12">
      <c r="A1038" s="213" t="str">
        <f t="shared" ca="1" si="16"/>
        <v/>
      </c>
      <c r="C1038" s="223"/>
      <c r="D1038" s="224"/>
      <c r="E1038" s="224"/>
      <c r="F1038" s="225"/>
      <c r="G1038" s="226"/>
      <c r="H1038" s="227"/>
      <c r="I1038" s="227"/>
      <c r="J1038" s="227"/>
      <c r="K1038" s="227"/>
      <c r="L1038" s="228"/>
    </row>
    <row r="1039" spans="1:12">
      <c r="A1039" s="213" t="str">
        <f t="shared" ca="1" si="16"/>
        <v/>
      </c>
      <c r="C1039" s="223"/>
      <c r="D1039" s="224"/>
      <c r="E1039" s="224"/>
      <c r="F1039" s="225"/>
      <c r="G1039" s="226"/>
      <c r="H1039" s="227"/>
      <c r="I1039" s="227"/>
      <c r="J1039" s="227"/>
      <c r="K1039" s="227"/>
      <c r="L1039" s="228"/>
    </row>
    <row r="1040" spans="1:12">
      <c r="A1040" s="213" t="str">
        <f t="shared" ca="1" si="16"/>
        <v/>
      </c>
      <c r="C1040" s="223"/>
      <c r="D1040" s="224"/>
      <c r="E1040" s="224"/>
      <c r="F1040" s="225"/>
      <c r="G1040" s="226"/>
      <c r="H1040" s="227"/>
      <c r="I1040" s="227"/>
      <c r="J1040" s="227"/>
      <c r="K1040" s="227"/>
      <c r="L1040" s="228"/>
    </row>
    <row r="1041" spans="1:12">
      <c r="A1041" s="213" t="str">
        <f t="shared" ca="1" si="16"/>
        <v/>
      </c>
      <c r="C1041" s="223"/>
      <c r="D1041" s="224"/>
      <c r="E1041" s="224"/>
      <c r="F1041" s="225"/>
      <c r="G1041" s="226"/>
      <c r="H1041" s="227"/>
      <c r="I1041" s="227"/>
      <c r="J1041" s="227"/>
      <c r="K1041" s="227"/>
      <c r="L1041" s="228"/>
    </row>
    <row r="1042" spans="1:12">
      <c r="A1042" s="213" t="str">
        <f t="shared" ca="1" si="16"/>
        <v/>
      </c>
      <c r="C1042" s="223"/>
      <c r="D1042" s="224"/>
      <c r="E1042" s="224"/>
      <c r="F1042" s="225"/>
      <c r="G1042" s="226"/>
      <c r="H1042" s="227"/>
      <c r="I1042" s="227"/>
      <c r="J1042" s="227"/>
      <c r="K1042" s="227"/>
      <c r="L1042" s="228"/>
    </row>
    <row r="1043" spans="1:12">
      <c r="A1043" s="213" t="str">
        <f t="shared" ca="1" si="16"/>
        <v/>
      </c>
      <c r="C1043" s="223"/>
      <c r="D1043" s="224"/>
      <c r="E1043" s="224"/>
      <c r="F1043" s="225"/>
      <c r="G1043" s="226"/>
      <c r="H1043" s="227"/>
      <c r="I1043" s="227"/>
      <c r="J1043" s="227"/>
      <c r="K1043" s="227"/>
      <c r="L1043" s="228"/>
    </row>
    <row r="1044" spans="1:12">
      <c r="A1044" s="213" t="str">
        <f t="shared" ca="1" si="16"/>
        <v/>
      </c>
      <c r="C1044" s="223"/>
      <c r="D1044" s="224"/>
      <c r="E1044" s="224"/>
      <c r="F1044" s="225"/>
      <c r="G1044" s="226"/>
      <c r="H1044" s="227"/>
      <c r="I1044" s="227"/>
      <c r="J1044" s="227"/>
      <c r="K1044" s="227"/>
      <c r="L1044" s="228"/>
    </row>
    <row r="1045" spans="1:12">
      <c r="A1045" s="213" t="str">
        <f t="shared" ca="1" si="16"/>
        <v/>
      </c>
      <c r="C1045" s="223"/>
      <c r="D1045" s="224"/>
      <c r="E1045" s="224"/>
      <c r="F1045" s="225"/>
      <c r="G1045" s="226"/>
      <c r="H1045" s="227"/>
      <c r="I1045" s="227"/>
      <c r="J1045" s="227"/>
      <c r="K1045" s="227"/>
      <c r="L1045" s="228"/>
    </row>
    <row r="1046" spans="1:12">
      <c r="A1046" s="213" t="str">
        <f t="shared" ca="1" si="16"/>
        <v/>
      </c>
      <c r="C1046" s="223"/>
      <c r="D1046" s="224"/>
      <c r="E1046" s="224"/>
      <c r="F1046" s="225"/>
      <c r="G1046" s="226"/>
      <c r="H1046" s="227"/>
      <c r="I1046" s="227"/>
      <c r="J1046" s="227"/>
      <c r="K1046" s="227"/>
      <c r="L1046" s="228"/>
    </row>
    <row r="1047" spans="1:12">
      <c r="A1047" s="213" t="str">
        <f t="shared" ca="1" si="16"/>
        <v/>
      </c>
      <c r="C1047" s="223"/>
      <c r="D1047" s="224"/>
      <c r="E1047" s="224"/>
      <c r="F1047" s="225"/>
      <c r="G1047" s="226"/>
      <c r="H1047" s="227"/>
      <c r="I1047" s="227"/>
      <c r="J1047" s="227"/>
      <c r="K1047" s="227"/>
      <c r="L1047" s="228"/>
    </row>
    <row r="1048" spans="1:12">
      <c r="A1048" s="213" t="str">
        <f t="shared" ca="1" si="16"/>
        <v/>
      </c>
      <c r="C1048" s="223"/>
      <c r="D1048" s="224"/>
      <c r="E1048" s="224"/>
      <c r="F1048" s="225"/>
      <c r="G1048" s="226"/>
      <c r="H1048" s="227"/>
      <c r="I1048" s="227"/>
      <c r="J1048" s="227"/>
      <c r="K1048" s="227"/>
      <c r="L1048" s="228"/>
    </row>
    <row r="1049" spans="1:12">
      <c r="A1049" s="213" t="str">
        <f t="shared" ca="1" si="16"/>
        <v/>
      </c>
      <c r="C1049" s="223"/>
      <c r="D1049" s="224"/>
      <c r="E1049" s="224"/>
      <c r="F1049" s="225"/>
      <c r="G1049" s="226"/>
      <c r="H1049" s="227"/>
      <c r="I1049" s="227"/>
      <c r="J1049" s="227"/>
      <c r="K1049" s="227"/>
      <c r="L1049" s="228"/>
    </row>
    <row r="1050" spans="1:12">
      <c r="A1050" s="213" t="str">
        <f t="shared" ca="1" si="16"/>
        <v/>
      </c>
      <c r="C1050" s="223"/>
      <c r="D1050" s="224"/>
      <c r="E1050" s="224"/>
      <c r="F1050" s="225"/>
      <c r="G1050" s="226"/>
      <c r="H1050" s="227"/>
      <c r="I1050" s="227"/>
      <c r="J1050" s="227"/>
      <c r="K1050" s="227"/>
      <c r="L1050" s="228"/>
    </row>
    <row r="1051" spans="1:12">
      <c r="A1051" s="213" t="str">
        <f t="shared" ca="1" si="16"/>
        <v/>
      </c>
      <c r="C1051" s="223"/>
      <c r="D1051" s="224"/>
      <c r="E1051" s="224"/>
      <c r="F1051" s="225"/>
      <c r="G1051" s="226"/>
      <c r="H1051" s="227"/>
      <c r="I1051" s="227"/>
      <c r="J1051" s="227"/>
      <c r="K1051" s="227"/>
      <c r="L1051" s="228"/>
    </row>
    <row r="1052" spans="1:12">
      <c r="A1052" s="213" t="str">
        <f t="shared" ca="1" si="16"/>
        <v/>
      </c>
      <c r="C1052" s="223"/>
      <c r="D1052" s="224"/>
      <c r="E1052" s="224"/>
      <c r="F1052" s="225"/>
      <c r="G1052" s="226"/>
      <c r="H1052" s="227"/>
      <c r="I1052" s="227"/>
      <c r="J1052" s="227"/>
      <c r="K1052" s="227"/>
      <c r="L1052" s="228"/>
    </row>
    <row r="1053" spans="1:12">
      <c r="A1053" s="213" t="str">
        <f t="shared" ca="1" si="16"/>
        <v/>
      </c>
      <c r="C1053" s="223"/>
      <c r="D1053" s="224"/>
      <c r="E1053" s="224"/>
      <c r="F1053" s="225"/>
      <c r="G1053" s="226"/>
      <c r="H1053" s="227"/>
      <c r="I1053" s="227"/>
      <c r="J1053" s="227"/>
      <c r="K1053" s="227"/>
      <c r="L1053" s="228"/>
    </row>
    <row r="1054" spans="1:12">
      <c r="A1054" s="213" t="str">
        <f t="shared" ca="1" si="16"/>
        <v/>
      </c>
      <c r="C1054" s="223"/>
      <c r="D1054" s="224"/>
      <c r="E1054" s="224"/>
      <c r="F1054" s="225"/>
      <c r="G1054" s="226"/>
      <c r="H1054" s="227"/>
      <c r="I1054" s="227"/>
      <c r="J1054" s="227"/>
      <c r="K1054" s="227"/>
      <c r="L1054" s="228"/>
    </row>
    <row r="1055" spans="1:12">
      <c r="A1055" s="213" t="str">
        <f t="shared" ca="1" si="16"/>
        <v/>
      </c>
      <c r="C1055" s="223"/>
      <c r="D1055" s="224"/>
      <c r="E1055" s="224"/>
      <c r="F1055" s="225"/>
      <c r="G1055" s="226"/>
      <c r="H1055" s="227"/>
      <c r="I1055" s="227"/>
      <c r="J1055" s="227"/>
      <c r="K1055" s="227"/>
      <c r="L1055" s="228"/>
    </row>
    <row r="1056" spans="1:12">
      <c r="A1056" s="213" t="str">
        <f t="shared" ca="1" si="16"/>
        <v/>
      </c>
      <c r="C1056" s="223"/>
      <c r="D1056" s="224"/>
      <c r="E1056" s="224"/>
      <c r="F1056" s="225"/>
      <c r="G1056" s="226"/>
      <c r="H1056" s="227"/>
      <c r="I1056" s="227"/>
      <c r="J1056" s="227"/>
      <c r="K1056" s="227"/>
      <c r="L1056" s="228"/>
    </row>
    <row r="1057" spans="1:12">
      <c r="A1057" s="213" t="str">
        <f t="shared" ca="1" si="16"/>
        <v/>
      </c>
      <c r="C1057" s="223"/>
      <c r="D1057" s="224"/>
      <c r="E1057" s="224"/>
      <c r="F1057" s="225"/>
      <c r="G1057" s="226"/>
      <c r="H1057" s="227"/>
      <c r="I1057" s="227"/>
      <c r="J1057" s="227"/>
      <c r="K1057" s="227"/>
      <c r="L1057" s="228"/>
    </row>
    <row r="1058" spans="1:12">
      <c r="A1058" s="213" t="str">
        <f t="shared" ca="1" si="16"/>
        <v/>
      </c>
      <c r="C1058" s="223"/>
      <c r="D1058" s="224"/>
      <c r="E1058" s="224"/>
      <c r="F1058" s="225"/>
      <c r="G1058" s="226"/>
      <c r="H1058" s="227"/>
      <c r="I1058" s="227"/>
      <c r="J1058" s="227"/>
      <c r="K1058" s="227"/>
      <c r="L1058" s="228"/>
    </row>
    <row r="1059" spans="1:12">
      <c r="A1059" s="213" t="str">
        <f t="shared" ca="1" si="16"/>
        <v/>
      </c>
      <c r="C1059" s="223"/>
      <c r="D1059" s="224"/>
      <c r="E1059" s="224"/>
      <c r="F1059" s="225"/>
      <c r="G1059" s="226"/>
      <c r="H1059" s="227"/>
      <c r="I1059" s="227"/>
      <c r="J1059" s="227"/>
      <c r="K1059" s="227"/>
      <c r="L1059" s="228"/>
    </row>
    <row r="1060" spans="1:12">
      <c r="A1060" s="213" t="str">
        <f t="shared" ca="1" si="16"/>
        <v/>
      </c>
      <c r="C1060" s="223"/>
      <c r="D1060" s="224"/>
      <c r="E1060" s="224"/>
      <c r="F1060" s="225"/>
      <c r="G1060" s="226"/>
      <c r="H1060" s="227"/>
      <c r="I1060" s="227"/>
      <c r="J1060" s="227"/>
      <c r="K1060" s="227"/>
      <c r="L1060" s="228"/>
    </row>
    <row r="1061" spans="1:12">
      <c r="A1061" s="213" t="str">
        <f t="shared" ca="1" si="16"/>
        <v/>
      </c>
      <c r="C1061" s="223"/>
      <c r="D1061" s="224"/>
      <c r="E1061" s="224"/>
      <c r="F1061" s="225"/>
      <c r="G1061" s="226"/>
      <c r="H1061" s="227"/>
      <c r="I1061" s="227"/>
      <c r="J1061" s="227"/>
      <c r="K1061" s="227"/>
      <c r="L1061" s="228"/>
    </row>
    <row r="1062" spans="1:12">
      <c r="A1062" s="213" t="str">
        <f t="shared" ca="1" si="16"/>
        <v/>
      </c>
      <c r="C1062" s="223"/>
      <c r="D1062" s="224"/>
      <c r="E1062" s="224"/>
      <c r="F1062" s="225"/>
      <c r="G1062" s="226"/>
      <c r="H1062" s="227"/>
      <c r="I1062" s="227"/>
      <c r="J1062" s="227"/>
      <c r="K1062" s="227"/>
      <c r="L1062" s="228"/>
    </row>
    <row r="1063" spans="1:12">
      <c r="A1063" s="213" t="str">
        <f t="shared" ca="1" si="16"/>
        <v/>
      </c>
      <c r="C1063" s="223"/>
      <c r="D1063" s="224"/>
      <c r="E1063" s="224"/>
      <c r="F1063" s="225"/>
      <c r="G1063" s="226"/>
      <c r="H1063" s="227"/>
      <c r="I1063" s="227"/>
      <c r="J1063" s="227"/>
      <c r="K1063" s="227"/>
      <c r="L1063" s="228"/>
    </row>
    <row r="1064" spans="1:12">
      <c r="A1064" s="213" t="str">
        <f t="shared" ca="1" si="16"/>
        <v/>
      </c>
      <c r="C1064" s="223"/>
      <c r="D1064" s="224"/>
      <c r="E1064" s="224"/>
      <c r="F1064" s="225"/>
      <c r="G1064" s="226"/>
      <c r="H1064" s="227"/>
      <c r="I1064" s="227"/>
      <c r="J1064" s="227"/>
      <c r="K1064" s="227"/>
      <c r="L1064" s="228"/>
    </row>
    <row r="1065" spans="1:12">
      <c r="A1065" s="213" t="str">
        <f t="shared" ca="1" si="16"/>
        <v/>
      </c>
      <c r="C1065" s="223"/>
      <c r="D1065" s="224"/>
      <c r="E1065" s="224"/>
      <c r="F1065" s="225"/>
      <c r="G1065" s="226"/>
      <c r="H1065" s="227"/>
      <c r="I1065" s="227"/>
      <c r="J1065" s="227"/>
      <c r="K1065" s="227"/>
      <c r="L1065" s="228"/>
    </row>
    <row r="1066" spans="1:12">
      <c r="A1066" s="213" t="str">
        <f t="shared" ca="1" si="16"/>
        <v/>
      </c>
      <c r="C1066" s="223"/>
      <c r="D1066" s="224"/>
      <c r="E1066" s="224"/>
      <c r="F1066" s="225"/>
      <c r="G1066" s="226"/>
      <c r="H1066" s="227"/>
      <c r="I1066" s="227"/>
      <c r="J1066" s="227"/>
      <c r="K1066" s="227"/>
      <c r="L1066" s="228"/>
    </row>
    <row r="1067" spans="1:12">
      <c r="A1067" s="213" t="str">
        <f t="shared" ca="1" si="16"/>
        <v/>
      </c>
      <c r="C1067" s="223"/>
      <c r="D1067" s="224"/>
      <c r="E1067" s="224"/>
      <c r="F1067" s="225"/>
      <c r="G1067" s="226"/>
      <c r="H1067" s="227"/>
      <c r="I1067" s="227"/>
      <c r="J1067" s="227"/>
      <c r="K1067" s="227"/>
      <c r="L1067" s="228"/>
    </row>
    <row r="1068" spans="1:12">
      <c r="A1068" s="213" t="str">
        <f t="shared" ca="1" si="16"/>
        <v/>
      </c>
      <c r="C1068" s="223"/>
      <c r="D1068" s="224"/>
      <c r="E1068" s="224"/>
      <c r="F1068" s="225"/>
      <c r="G1068" s="226"/>
      <c r="H1068" s="227"/>
      <c r="I1068" s="227"/>
      <c r="J1068" s="227"/>
      <c r="K1068" s="227"/>
      <c r="L1068" s="228"/>
    </row>
    <row r="1069" spans="1:12">
      <c r="A1069" s="213" t="str">
        <f t="shared" ca="1" si="16"/>
        <v/>
      </c>
      <c r="C1069" s="223"/>
      <c r="D1069" s="224"/>
      <c r="E1069" s="224"/>
      <c r="F1069" s="225"/>
      <c r="G1069" s="226"/>
      <c r="H1069" s="227"/>
      <c r="I1069" s="227"/>
      <c r="J1069" s="227"/>
      <c r="K1069" s="227"/>
      <c r="L1069" s="228"/>
    </row>
    <row r="1070" spans="1:12">
      <c r="A1070" s="213" t="str">
        <f t="shared" ca="1" si="16"/>
        <v/>
      </c>
      <c r="C1070" s="223"/>
      <c r="D1070" s="224"/>
      <c r="E1070" s="224"/>
      <c r="F1070" s="225"/>
      <c r="G1070" s="226"/>
      <c r="H1070" s="227"/>
      <c r="I1070" s="227"/>
      <c r="J1070" s="227"/>
      <c r="K1070" s="227"/>
      <c r="L1070" s="228"/>
    </row>
    <row r="1071" spans="1:12">
      <c r="A1071" s="213" t="str">
        <f t="shared" ca="1" si="16"/>
        <v/>
      </c>
      <c r="C1071" s="223"/>
      <c r="D1071" s="224"/>
      <c r="E1071" s="224"/>
      <c r="F1071" s="225"/>
      <c r="G1071" s="226"/>
      <c r="H1071" s="227"/>
      <c r="I1071" s="227"/>
      <c r="J1071" s="227"/>
      <c r="K1071" s="227"/>
      <c r="L1071" s="228"/>
    </row>
    <row r="1072" spans="1:12">
      <c r="A1072" s="213" t="str">
        <f t="shared" ca="1" si="16"/>
        <v/>
      </c>
      <c r="C1072" s="223"/>
      <c r="D1072" s="224"/>
      <c r="E1072" s="224"/>
      <c r="F1072" s="225"/>
      <c r="G1072" s="226"/>
      <c r="H1072" s="227"/>
      <c r="I1072" s="227"/>
      <c r="J1072" s="227"/>
      <c r="K1072" s="227"/>
      <c r="L1072" s="228"/>
    </row>
    <row r="1073" spans="1:12">
      <c r="A1073" s="213" t="str">
        <f t="shared" ca="1" si="16"/>
        <v/>
      </c>
      <c r="C1073" s="223"/>
      <c r="D1073" s="224"/>
      <c r="E1073" s="224"/>
      <c r="F1073" s="225"/>
      <c r="G1073" s="226"/>
      <c r="H1073" s="227"/>
      <c r="I1073" s="227"/>
      <c r="J1073" s="227"/>
      <c r="K1073" s="227"/>
      <c r="L1073" s="228"/>
    </row>
    <row r="1074" spans="1:12">
      <c r="A1074" s="213" t="str">
        <f t="shared" ca="1" si="16"/>
        <v/>
      </c>
      <c r="C1074" s="223"/>
      <c r="D1074" s="224"/>
      <c r="E1074" s="224"/>
      <c r="F1074" s="225"/>
      <c r="G1074" s="226"/>
      <c r="H1074" s="227"/>
      <c r="I1074" s="227"/>
      <c r="J1074" s="227"/>
      <c r="K1074" s="227"/>
      <c r="L1074" s="228"/>
    </row>
    <row r="1075" spans="1:12">
      <c r="A1075" s="213" t="str">
        <f t="shared" ca="1" si="16"/>
        <v/>
      </c>
      <c r="C1075" s="223"/>
      <c r="D1075" s="224"/>
      <c r="E1075" s="224"/>
      <c r="F1075" s="225"/>
      <c r="G1075" s="226"/>
      <c r="H1075" s="227"/>
      <c r="I1075" s="227"/>
      <c r="J1075" s="227"/>
      <c r="K1075" s="227"/>
      <c r="L1075" s="228"/>
    </row>
    <row r="1076" spans="1:12">
      <c r="A1076" s="213" t="str">
        <f t="shared" ca="1" si="16"/>
        <v/>
      </c>
      <c r="C1076" s="223"/>
      <c r="D1076" s="224"/>
      <c r="E1076" s="224"/>
      <c r="F1076" s="225"/>
      <c r="G1076" s="226"/>
      <c r="H1076" s="227"/>
      <c r="I1076" s="227"/>
      <c r="J1076" s="227"/>
      <c r="K1076" s="227"/>
      <c r="L1076" s="228"/>
    </row>
    <row r="1077" spans="1:12">
      <c r="A1077" s="213" t="str">
        <f t="shared" ca="1" si="16"/>
        <v/>
      </c>
      <c r="C1077" s="223"/>
      <c r="D1077" s="224"/>
      <c r="E1077" s="224"/>
      <c r="F1077" s="225"/>
      <c r="G1077" s="226"/>
      <c r="H1077" s="227"/>
      <c r="I1077" s="227"/>
      <c r="J1077" s="227"/>
      <c r="K1077" s="227"/>
      <c r="L1077" s="228"/>
    </row>
    <row r="1078" spans="1:12">
      <c r="A1078" s="213" t="str">
        <f t="shared" ca="1" si="16"/>
        <v/>
      </c>
      <c r="C1078" s="223"/>
      <c r="D1078" s="224"/>
      <c r="E1078" s="224"/>
      <c r="F1078" s="225"/>
      <c r="G1078" s="226"/>
      <c r="H1078" s="227"/>
      <c r="I1078" s="227"/>
      <c r="J1078" s="227"/>
      <c r="K1078" s="227"/>
      <c r="L1078" s="228"/>
    </row>
    <row r="1079" spans="1:12">
      <c r="A1079" s="213" t="str">
        <f t="shared" ca="1" si="16"/>
        <v/>
      </c>
      <c r="C1079" s="223"/>
      <c r="D1079" s="224"/>
      <c r="E1079" s="224"/>
      <c r="F1079" s="225"/>
      <c r="G1079" s="226"/>
      <c r="H1079" s="227"/>
      <c r="I1079" s="227"/>
      <c r="J1079" s="227"/>
      <c r="K1079" s="227"/>
      <c r="L1079" s="228"/>
    </row>
    <row r="1080" spans="1:12">
      <c r="A1080" s="213" t="str">
        <f t="shared" ca="1" si="16"/>
        <v/>
      </c>
      <c r="C1080" s="223"/>
      <c r="D1080" s="224"/>
      <c r="E1080" s="224"/>
      <c r="F1080" s="225"/>
      <c r="G1080" s="226"/>
      <c r="H1080" s="227"/>
      <c r="I1080" s="227"/>
      <c r="J1080" s="227"/>
      <c r="K1080" s="227"/>
      <c r="L1080" s="228"/>
    </row>
    <row r="1081" spans="1:12">
      <c r="A1081" s="213" t="str">
        <f t="shared" ca="1" si="16"/>
        <v/>
      </c>
      <c r="C1081" s="223"/>
      <c r="D1081" s="224"/>
      <c r="E1081" s="224"/>
      <c r="F1081" s="225"/>
      <c r="G1081" s="226"/>
      <c r="H1081" s="227"/>
      <c r="I1081" s="227"/>
      <c r="J1081" s="227"/>
      <c r="K1081" s="227"/>
      <c r="L1081" s="228"/>
    </row>
    <row r="1082" spans="1:12">
      <c r="A1082" s="213" t="str">
        <f t="shared" ca="1" si="16"/>
        <v/>
      </c>
      <c r="C1082" s="223"/>
      <c r="D1082" s="224"/>
      <c r="E1082" s="224"/>
      <c r="F1082" s="225"/>
      <c r="G1082" s="226"/>
      <c r="H1082" s="227"/>
      <c r="I1082" s="227"/>
      <c r="J1082" s="227"/>
      <c r="K1082" s="227"/>
      <c r="L1082" s="228"/>
    </row>
    <row r="1083" spans="1:12">
      <c r="A1083" s="213" t="str">
        <f t="shared" ca="1" si="16"/>
        <v/>
      </c>
      <c r="C1083" s="223"/>
      <c r="D1083" s="224"/>
      <c r="E1083" s="224"/>
      <c r="F1083" s="225"/>
      <c r="G1083" s="226"/>
      <c r="H1083" s="227"/>
      <c r="I1083" s="227"/>
      <c r="J1083" s="227"/>
      <c r="K1083" s="227"/>
      <c r="L1083" s="228"/>
    </row>
    <row r="1084" spans="1:12">
      <c r="A1084" s="213" t="str">
        <f t="shared" ca="1" si="16"/>
        <v/>
      </c>
      <c r="C1084" s="223"/>
      <c r="D1084" s="224"/>
      <c r="E1084" s="224"/>
      <c r="F1084" s="225"/>
      <c r="G1084" s="226"/>
      <c r="H1084" s="227"/>
      <c r="I1084" s="227"/>
      <c r="J1084" s="227"/>
      <c r="K1084" s="227"/>
      <c r="L1084" s="228"/>
    </row>
    <row r="1085" spans="1:12">
      <c r="A1085" s="213" t="str">
        <f t="shared" ca="1" si="16"/>
        <v/>
      </c>
      <c r="C1085" s="223"/>
      <c r="D1085" s="224"/>
      <c r="E1085" s="224"/>
      <c r="F1085" s="225"/>
      <c r="G1085" s="226"/>
      <c r="H1085" s="227"/>
      <c r="I1085" s="227"/>
      <c r="J1085" s="227"/>
      <c r="K1085" s="227"/>
      <c r="L1085" s="228"/>
    </row>
    <row r="1086" spans="1:12">
      <c r="A1086" s="213" t="str">
        <f t="shared" ca="1" si="16"/>
        <v/>
      </c>
      <c r="C1086" s="223"/>
      <c r="D1086" s="224"/>
      <c r="E1086" s="224"/>
      <c r="F1086" s="225"/>
      <c r="G1086" s="226"/>
      <c r="H1086" s="227"/>
      <c r="I1086" s="227"/>
      <c r="J1086" s="227"/>
      <c r="K1086" s="227"/>
      <c r="L1086" s="228"/>
    </row>
    <row r="1087" spans="1:12">
      <c r="A1087" s="213" t="str">
        <f t="shared" ca="1" si="16"/>
        <v/>
      </c>
      <c r="C1087" s="223"/>
      <c r="D1087" s="224"/>
      <c r="E1087" s="224"/>
      <c r="F1087" s="225"/>
      <c r="G1087" s="226"/>
      <c r="H1087" s="227"/>
      <c r="I1087" s="227"/>
      <c r="J1087" s="227"/>
      <c r="K1087" s="227"/>
      <c r="L1087" s="228"/>
    </row>
    <row r="1088" spans="1:12">
      <c r="A1088" s="213" t="str">
        <f t="shared" ca="1" si="16"/>
        <v/>
      </c>
      <c r="C1088" s="223"/>
      <c r="D1088" s="224"/>
      <c r="E1088" s="224"/>
      <c r="F1088" s="225"/>
      <c r="G1088" s="226"/>
      <c r="H1088" s="227"/>
      <c r="I1088" s="227"/>
      <c r="J1088" s="227"/>
      <c r="K1088" s="227"/>
      <c r="L1088" s="228"/>
    </row>
    <row r="1089" spans="1:12">
      <c r="A1089" s="213" t="str">
        <f t="shared" ca="1" si="16"/>
        <v/>
      </c>
      <c r="C1089" s="223"/>
      <c r="D1089" s="224"/>
      <c r="E1089" s="224"/>
      <c r="F1089" s="225"/>
      <c r="G1089" s="226"/>
      <c r="H1089" s="227"/>
      <c r="I1089" s="227"/>
      <c r="J1089" s="227"/>
      <c r="K1089" s="227"/>
      <c r="L1089" s="228"/>
    </row>
    <row r="1090" spans="1:12">
      <c r="A1090" s="213" t="str">
        <f t="shared" ca="1" si="16"/>
        <v/>
      </c>
      <c r="C1090" s="223"/>
      <c r="D1090" s="224"/>
      <c r="E1090" s="224"/>
      <c r="F1090" s="225"/>
      <c r="G1090" s="226"/>
      <c r="H1090" s="227"/>
      <c r="I1090" s="227"/>
      <c r="J1090" s="227"/>
      <c r="K1090" s="227"/>
      <c r="L1090" s="228"/>
    </row>
    <row r="1091" spans="1:12">
      <c r="A1091" s="213" t="str">
        <f t="shared" ca="1" si="16"/>
        <v/>
      </c>
      <c r="C1091" s="223"/>
      <c r="D1091" s="224"/>
      <c r="E1091" s="224"/>
      <c r="F1091" s="225"/>
      <c r="G1091" s="226"/>
      <c r="H1091" s="227"/>
      <c r="I1091" s="227"/>
      <c r="J1091" s="227"/>
      <c r="K1091" s="227"/>
      <c r="L1091" s="228"/>
    </row>
    <row r="1092" spans="1:12">
      <c r="A1092" s="213" t="str">
        <f t="shared" ref="A1092:A1155" ca="1" si="17">IF(INDIRECT(ADDRESS(ROW(A1092),3))="","",IF(INDIRECT(ADDRESS(ROW(A1092),3))=INDIRECT(ADDRESS(ROW(A1092)-1,3)),A1091,A1091+1))</f>
        <v/>
      </c>
      <c r="C1092" s="223"/>
      <c r="D1092" s="224"/>
      <c r="E1092" s="224"/>
      <c r="F1092" s="225"/>
      <c r="G1092" s="226"/>
      <c r="H1092" s="227"/>
      <c r="I1092" s="227"/>
      <c r="J1092" s="227"/>
      <c r="K1092" s="227"/>
      <c r="L1092" s="228"/>
    </row>
    <row r="1093" spans="1:12">
      <c r="A1093" s="213" t="str">
        <f t="shared" ca="1" si="17"/>
        <v/>
      </c>
      <c r="C1093" s="223"/>
      <c r="D1093" s="224"/>
      <c r="E1093" s="224"/>
      <c r="F1093" s="225"/>
      <c r="G1093" s="226"/>
      <c r="H1093" s="227"/>
      <c r="I1093" s="227"/>
      <c r="J1093" s="227"/>
      <c r="K1093" s="227"/>
      <c r="L1093" s="228"/>
    </row>
    <row r="1094" spans="1:12">
      <c r="A1094" s="213" t="str">
        <f t="shared" ca="1" si="17"/>
        <v/>
      </c>
      <c r="C1094" s="223"/>
      <c r="D1094" s="224"/>
      <c r="E1094" s="224"/>
      <c r="F1094" s="225"/>
      <c r="G1094" s="226"/>
      <c r="H1094" s="227"/>
      <c r="I1094" s="227"/>
      <c r="J1094" s="227"/>
      <c r="K1094" s="227"/>
      <c r="L1094" s="228"/>
    </row>
    <row r="1095" spans="1:12">
      <c r="A1095" s="213" t="str">
        <f t="shared" ca="1" si="17"/>
        <v/>
      </c>
      <c r="C1095" s="223"/>
      <c r="D1095" s="224"/>
      <c r="E1095" s="224"/>
      <c r="F1095" s="225"/>
      <c r="G1095" s="226"/>
      <c r="H1095" s="227"/>
      <c r="I1095" s="227"/>
      <c r="J1095" s="227"/>
      <c r="K1095" s="227"/>
      <c r="L1095" s="228"/>
    </row>
    <row r="1096" spans="1:12">
      <c r="A1096" s="213" t="str">
        <f t="shared" ca="1" si="17"/>
        <v/>
      </c>
      <c r="C1096" s="223"/>
      <c r="D1096" s="224"/>
      <c r="E1096" s="224"/>
      <c r="F1096" s="225"/>
      <c r="G1096" s="226"/>
      <c r="H1096" s="227"/>
      <c r="I1096" s="227"/>
      <c r="J1096" s="227"/>
      <c r="K1096" s="227"/>
      <c r="L1096" s="228"/>
    </row>
    <row r="1097" spans="1:12">
      <c r="A1097" s="213" t="str">
        <f t="shared" ca="1" si="17"/>
        <v/>
      </c>
      <c r="C1097" s="223"/>
      <c r="D1097" s="224"/>
      <c r="E1097" s="224"/>
      <c r="F1097" s="225"/>
      <c r="G1097" s="226"/>
      <c r="H1097" s="227"/>
      <c r="I1097" s="227"/>
      <c r="J1097" s="227"/>
      <c r="K1097" s="227"/>
      <c r="L1097" s="228"/>
    </row>
    <row r="1098" spans="1:12">
      <c r="A1098" s="213" t="str">
        <f t="shared" ca="1" si="17"/>
        <v/>
      </c>
      <c r="C1098" s="223"/>
      <c r="D1098" s="224"/>
      <c r="E1098" s="224"/>
      <c r="F1098" s="225"/>
      <c r="G1098" s="226"/>
      <c r="H1098" s="227"/>
      <c r="I1098" s="227"/>
      <c r="J1098" s="227"/>
      <c r="K1098" s="227"/>
      <c r="L1098" s="228"/>
    </row>
    <row r="1099" spans="1:12">
      <c r="A1099" s="213" t="str">
        <f t="shared" ca="1" si="17"/>
        <v/>
      </c>
      <c r="C1099" s="223"/>
      <c r="D1099" s="224"/>
      <c r="E1099" s="224"/>
      <c r="F1099" s="225"/>
      <c r="G1099" s="226"/>
      <c r="H1099" s="227"/>
      <c r="I1099" s="227"/>
      <c r="J1099" s="227"/>
      <c r="K1099" s="227"/>
      <c r="L1099" s="228"/>
    </row>
    <row r="1100" spans="1:12">
      <c r="A1100" s="213" t="str">
        <f t="shared" ca="1" si="17"/>
        <v/>
      </c>
      <c r="C1100" s="223"/>
      <c r="D1100" s="224"/>
      <c r="E1100" s="224"/>
      <c r="F1100" s="225"/>
      <c r="G1100" s="226"/>
      <c r="H1100" s="227"/>
      <c r="I1100" s="227"/>
      <c r="J1100" s="227"/>
      <c r="K1100" s="227"/>
      <c r="L1100" s="228"/>
    </row>
    <row r="1101" spans="1:12">
      <c r="A1101" s="213" t="str">
        <f t="shared" ca="1" si="17"/>
        <v/>
      </c>
      <c r="C1101" s="223"/>
      <c r="D1101" s="224"/>
      <c r="E1101" s="224"/>
      <c r="F1101" s="225"/>
      <c r="G1101" s="226"/>
      <c r="H1101" s="227"/>
      <c r="I1101" s="227"/>
      <c r="J1101" s="227"/>
      <c r="K1101" s="227"/>
      <c r="L1101" s="228"/>
    </row>
    <row r="1102" spans="1:12">
      <c r="A1102" s="213" t="str">
        <f t="shared" ca="1" si="17"/>
        <v/>
      </c>
      <c r="C1102" s="223"/>
      <c r="D1102" s="224"/>
      <c r="E1102" s="224"/>
      <c r="F1102" s="225"/>
      <c r="G1102" s="226"/>
      <c r="H1102" s="227"/>
      <c r="I1102" s="227"/>
      <c r="J1102" s="227"/>
      <c r="K1102" s="227"/>
      <c r="L1102" s="228"/>
    </row>
    <row r="1103" spans="1:12">
      <c r="A1103" s="213" t="str">
        <f t="shared" ca="1" si="17"/>
        <v/>
      </c>
      <c r="C1103" s="223"/>
      <c r="D1103" s="224"/>
      <c r="E1103" s="224"/>
      <c r="F1103" s="225"/>
      <c r="G1103" s="226"/>
      <c r="H1103" s="227"/>
      <c r="I1103" s="227"/>
      <c r="J1103" s="227"/>
      <c r="K1103" s="227"/>
      <c r="L1103" s="228"/>
    </row>
    <row r="1104" spans="1:12">
      <c r="A1104" s="213" t="str">
        <f t="shared" ca="1" si="17"/>
        <v/>
      </c>
      <c r="C1104" s="223"/>
      <c r="D1104" s="224"/>
      <c r="E1104" s="224"/>
      <c r="F1104" s="225"/>
      <c r="G1104" s="226"/>
      <c r="H1104" s="227"/>
      <c r="I1104" s="227"/>
      <c r="J1104" s="227"/>
      <c r="K1104" s="227"/>
      <c r="L1104" s="228"/>
    </row>
    <row r="1105" spans="1:12">
      <c r="A1105" s="213" t="str">
        <f t="shared" ca="1" si="17"/>
        <v/>
      </c>
      <c r="C1105" s="223"/>
      <c r="D1105" s="224"/>
      <c r="E1105" s="224"/>
      <c r="F1105" s="225"/>
      <c r="G1105" s="226"/>
      <c r="H1105" s="227"/>
      <c r="I1105" s="227"/>
      <c r="J1105" s="227"/>
      <c r="K1105" s="227"/>
      <c r="L1105" s="228"/>
    </row>
    <row r="1106" spans="1:12">
      <c r="A1106" s="213" t="str">
        <f t="shared" ca="1" si="17"/>
        <v/>
      </c>
      <c r="C1106" s="223"/>
      <c r="D1106" s="224"/>
      <c r="E1106" s="224"/>
      <c r="F1106" s="225"/>
      <c r="G1106" s="226"/>
      <c r="H1106" s="227"/>
      <c r="I1106" s="227"/>
      <c r="J1106" s="227"/>
      <c r="K1106" s="227"/>
      <c r="L1106" s="228"/>
    </row>
    <row r="1107" spans="1:12">
      <c r="A1107" s="213" t="str">
        <f t="shared" ca="1" si="17"/>
        <v/>
      </c>
      <c r="C1107" s="223"/>
      <c r="D1107" s="224"/>
      <c r="E1107" s="224"/>
      <c r="F1107" s="225"/>
      <c r="G1107" s="226"/>
      <c r="H1107" s="227"/>
      <c r="I1107" s="227"/>
      <c r="J1107" s="227"/>
      <c r="K1107" s="227"/>
      <c r="L1107" s="228"/>
    </row>
    <row r="1108" spans="1:12">
      <c r="A1108" s="213" t="str">
        <f t="shared" ca="1" si="17"/>
        <v/>
      </c>
      <c r="C1108" s="223"/>
      <c r="D1108" s="224"/>
      <c r="E1108" s="224"/>
      <c r="F1108" s="225"/>
      <c r="G1108" s="226"/>
      <c r="H1108" s="227"/>
      <c r="I1108" s="227"/>
      <c r="J1108" s="227"/>
      <c r="K1108" s="227"/>
      <c r="L1108" s="228"/>
    </row>
    <row r="1109" spans="1:12">
      <c r="A1109" s="213" t="str">
        <f t="shared" ca="1" si="17"/>
        <v/>
      </c>
      <c r="C1109" s="223"/>
      <c r="D1109" s="224"/>
      <c r="E1109" s="224"/>
      <c r="F1109" s="225"/>
      <c r="G1109" s="226"/>
      <c r="H1109" s="227"/>
      <c r="I1109" s="227"/>
      <c r="J1109" s="227"/>
      <c r="K1109" s="227"/>
      <c r="L1109" s="228"/>
    </row>
    <row r="1110" spans="1:12">
      <c r="A1110" s="213" t="str">
        <f t="shared" ca="1" si="17"/>
        <v/>
      </c>
      <c r="C1110" s="223"/>
      <c r="D1110" s="224"/>
      <c r="E1110" s="224"/>
      <c r="F1110" s="225"/>
      <c r="G1110" s="226"/>
      <c r="H1110" s="227"/>
      <c r="I1110" s="227"/>
      <c r="J1110" s="227"/>
      <c r="K1110" s="227"/>
      <c r="L1110" s="228"/>
    </row>
    <row r="1111" spans="1:12">
      <c r="A1111" s="213" t="str">
        <f t="shared" ca="1" si="17"/>
        <v/>
      </c>
      <c r="C1111" s="223"/>
      <c r="D1111" s="224"/>
      <c r="E1111" s="224"/>
      <c r="F1111" s="225"/>
      <c r="G1111" s="226"/>
      <c r="H1111" s="227"/>
      <c r="I1111" s="227"/>
      <c r="J1111" s="227"/>
      <c r="K1111" s="227"/>
      <c r="L1111" s="228"/>
    </row>
    <row r="1112" spans="1:12">
      <c r="A1112" s="213" t="str">
        <f t="shared" ca="1" si="17"/>
        <v/>
      </c>
      <c r="C1112" s="223"/>
      <c r="D1112" s="224"/>
      <c r="E1112" s="224"/>
      <c r="F1112" s="225"/>
      <c r="G1112" s="226"/>
      <c r="H1112" s="227"/>
      <c r="I1112" s="227"/>
      <c r="J1112" s="227"/>
      <c r="K1112" s="227"/>
      <c r="L1112" s="228"/>
    </row>
    <row r="1113" spans="1:12">
      <c r="A1113" s="213" t="str">
        <f t="shared" ca="1" si="17"/>
        <v/>
      </c>
      <c r="C1113" s="223"/>
      <c r="D1113" s="224"/>
      <c r="E1113" s="224"/>
      <c r="F1113" s="225"/>
      <c r="G1113" s="226"/>
      <c r="H1113" s="227"/>
      <c r="I1113" s="227"/>
      <c r="J1113" s="227"/>
      <c r="K1113" s="227"/>
      <c r="L1113" s="228"/>
    </row>
    <row r="1114" spans="1:12">
      <c r="A1114" s="213" t="str">
        <f t="shared" ca="1" si="17"/>
        <v/>
      </c>
      <c r="C1114" s="223"/>
      <c r="D1114" s="224"/>
      <c r="E1114" s="224"/>
      <c r="F1114" s="225"/>
      <c r="G1114" s="226"/>
      <c r="H1114" s="227"/>
      <c r="I1114" s="227"/>
      <c r="J1114" s="227"/>
      <c r="K1114" s="227"/>
      <c r="L1114" s="228"/>
    </row>
    <row r="1115" spans="1:12">
      <c r="A1115" s="213" t="str">
        <f t="shared" ca="1" si="17"/>
        <v/>
      </c>
      <c r="C1115" s="223"/>
      <c r="D1115" s="224"/>
      <c r="E1115" s="224"/>
      <c r="F1115" s="225"/>
      <c r="G1115" s="226"/>
      <c r="H1115" s="227"/>
      <c r="I1115" s="227"/>
      <c r="J1115" s="227"/>
      <c r="K1115" s="227"/>
      <c r="L1115" s="228"/>
    </row>
    <row r="1116" spans="1:12">
      <c r="A1116" s="213" t="str">
        <f t="shared" ca="1" si="17"/>
        <v/>
      </c>
      <c r="C1116" s="223"/>
      <c r="D1116" s="224"/>
      <c r="E1116" s="224"/>
      <c r="F1116" s="225"/>
      <c r="G1116" s="226"/>
      <c r="H1116" s="227"/>
      <c r="I1116" s="227"/>
      <c r="J1116" s="227"/>
      <c r="K1116" s="227"/>
      <c r="L1116" s="228"/>
    </row>
    <row r="1117" spans="1:12">
      <c r="A1117" s="213" t="str">
        <f t="shared" ca="1" si="17"/>
        <v/>
      </c>
      <c r="C1117" s="223"/>
      <c r="D1117" s="224"/>
      <c r="E1117" s="224"/>
      <c r="F1117" s="225"/>
      <c r="G1117" s="226"/>
      <c r="H1117" s="227"/>
      <c r="I1117" s="227"/>
      <c r="J1117" s="227"/>
      <c r="K1117" s="227"/>
      <c r="L1117" s="228"/>
    </row>
    <row r="1118" spans="1:12">
      <c r="A1118" s="213" t="str">
        <f t="shared" ca="1" si="17"/>
        <v/>
      </c>
      <c r="C1118" s="223"/>
      <c r="D1118" s="224"/>
      <c r="E1118" s="224"/>
      <c r="F1118" s="225"/>
      <c r="G1118" s="226"/>
      <c r="H1118" s="227"/>
      <c r="I1118" s="227"/>
      <c r="J1118" s="227"/>
      <c r="K1118" s="227"/>
      <c r="L1118" s="228"/>
    </row>
    <row r="1119" spans="1:12">
      <c r="A1119" s="213" t="str">
        <f t="shared" ca="1" si="17"/>
        <v/>
      </c>
      <c r="C1119" s="223"/>
      <c r="D1119" s="224"/>
      <c r="E1119" s="224"/>
      <c r="F1119" s="225"/>
      <c r="G1119" s="226"/>
      <c r="H1119" s="227"/>
      <c r="I1119" s="227"/>
      <c r="J1119" s="227"/>
      <c r="K1119" s="227"/>
      <c r="L1119" s="228"/>
    </row>
    <row r="1120" spans="1:12">
      <c r="A1120" s="213" t="str">
        <f t="shared" ca="1" si="17"/>
        <v/>
      </c>
      <c r="C1120" s="223"/>
      <c r="D1120" s="224"/>
      <c r="E1120" s="224"/>
      <c r="F1120" s="225"/>
      <c r="G1120" s="226"/>
      <c r="H1120" s="227"/>
      <c r="I1120" s="227"/>
      <c r="J1120" s="227"/>
      <c r="K1120" s="227"/>
      <c r="L1120" s="228"/>
    </row>
    <row r="1121" spans="1:12">
      <c r="A1121" s="213" t="str">
        <f t="shared" ca="1" si="17"/>
        <v/>
      </c>
      <c r="C1121" s="223"/>
      <c r="D1121" s="224"/>
      <c r="E1121" s="224"/>
      <c r="F1121" s="225"/>
      <c r="G1121" s="226"/>
      <c r="H1121" s="227"/>
      <c r="I1121" s="227"/>
      <c r="J1121" s="227"/>
      <c r="K1121" s="227"/>
      <c r="L1121" s="228"/>
    </row>
    <row r="1122" spans="1:12">
      <c r="A1122" s="213" t="str">
        <f t="shared" ca="1" si="17"/>
        <v/>
      </c>
      <c r="C1122" s="223"/>
      <c r="D1122" s="224"/>
      <c r="E1122" s="224"/>
      <c r="F1122" s="225"/>
      <c r="G1122" s="226"/>
      <c r="H1122" s="227"/>
      <c r="I1122" s="227"/>
      <c r="J1122" s="227"/>
      <c r="K1122" s="227"/>
      <c r="L1122" s="228"/>
    </row>
    <row r="1123" spans="1:12">
      <c r="A1123" s="213" t="str">
        <f t="shared" ca="1" si="17"/>
        <v/>
      </c>
      <c r="C1123" s="223"/>
      <c r="D1123" s="224"/>
      <c r="E1123" s="224"/>
      <c r="F1123" s="225"/>
      <c r="G1123" s="226"/>
      <c r="H1123" s="227"/>
      <c r="I1123" s="227"/>
      <c r="J1123" s="227"/>
      <c r="K1123" s="227"/>
      <c r="L1123" s="228"/>
    </row>
    <row r="1124" spans="1:12">
      <c r="A1124" s="213" t="str">
        <f t="shared" ca="1" si="17"/>
        <v/>
      </c>
      <c r="C1124" s="223"/>
      <c r="D1124" s="224"/>
      <c r="E1124" s="224"/>
      <c r="F1124" s="225"/>
      <c r="G1124" s="226"/>
      <c r="H1124" s="227"/>
      <c r="I1124" s="227"/>
      <c r="J1124" s="227"/>
      <c r="K1124" s="227"/>
      <c r="L1124" s="228"/>
    </row>
    <row r="1125" spans="1:12">
      <c r="A1125" s="213" t="str">
        <f t="shared" ca="1" si="17"/>
        <v/>
      </c>
      <c r="C1125" s="223"/>
      <c r="D1125" s="224"/>
      <c r="E1125" s="224"/>
      <c r="F1125" s="225"/>
      <c r="G1125" s="226"/>
      <c r="H1125" s="227"/>
      <c r="I1125" s="227"/>
      <c r="J1125" s="227"/>
      <c r="K1125" s="227"/>
      <c r="L1125" s="228"/>
    </row>
    <row r="1126" spans="1:12">
      <c r="A1126" s="213" t="str">
        <f t="shared" ca="1" si="17"/>
        <v/>
      </c>
      <c r="C1126" s="223"/>
      <c r="D1126" s="224"/>
      <c r="E1126" s="224"/>
      <c r="F1126" s="225"/>
      <c r="G1126" s="226"/>
      <c r="H1126" s="227"/>
      <c r="I1126" s="227"/>
      <c r="J1126" s="227"/>
      <c r="K1126" s="227"/>
      <c r="L1126" s="228"/>
    </row>
    <row r="1127" spans="1:12">
      <c r="A1127" s="213" t="str">
        <f t="shared" ca="1" si="17"/>
        <v/>
      </c>
      <c r="C1127" s="223"/>
      <c r="D1127" s="224"/>
      <c r="E1127" s="224"/>
      <c r="F1127" s="225"/>
      <c r="G1127" s="226"/>
      <c r="H1127" s="227"/>
      <c r="I1127" s="227"/>
      <c r="J1127" s="227"/>
      <c r="K1127" s="227"/>
      <c r="L1127" s="228"/>
    </row>
    <row r="1128" spans="1:12">
      <c r="A1128" s="213" t="str">
        <f t="shared" ca="1" si="17"/>
        <v/>
      </c>
      <c r="C1128" s="223"/>
      <c r="D1128" s="224"/>
      <c r="E1128" s="224"/>
      <c r="F1128" s="225"/>
      <c r="G1128" s="226"/>
      <c r="H1128" s="227"/>
      <c r="I1128" s="227"/>
      <c r="J1128" s="227"/>
      <c r="K1128" s="227"/>
      <c r="L1128" s="228"/>
    </row>
    <row r="1129" spans="1:12">
      <c r="A1129" s="213" t="str">
        <f t="shared" ca="1" si="17"/>
        <v/>
      </c>
      <c r="C1129" s="223"/>
      <c r="D1129" s="224"/>
      <c r="E1129" s="224"/>
      <c r="F1129" s="225"/>
      <c r="G1129" s="226"/>
      <c r="H1129" s="227"/>
      <c r="I1129" s="227"/>
      <c r="J1129" s="227"/>
      <c r="K1129" s="227"/>
      <c r="L1129" s="228"/>
    </row>
    <row r="1130" spans="1:12">
      <c r="A1130" s="213" t="str">
        <f t="shared" ca="1" si="17"/>
        <v/>
      </c>
      <c r="C1130" s="223"/>
      <c r="D1130" s="224"/>
      <c r="E1130" s="224"/>
      <c r="F1130" s="225"/>
      <c r="G1130" s="226"/>
      <c r="H1130" s="227"/>
      <c r="I1130" s="227"/>
      <c r="J1130" s="227"/>
      <c r="K1130" s="227"/>
      <c r="L1130" s="228"/>
    </row>
    <row r="1131" spans="1:12">
      <c r="A1131" s="213" t="str">
        <f t="shared" ca="1" si="17"/>
        <v/>
      </c>
      <c r="C1131" s="223"/>
      <c r="D1131" s="224"/>
      <c r="E1131" s="224"/>
      <c r="F1131" s="225"/>
      <c r="G1131" s="226"/>
      <c r="H1131" s="227"/>
      <c r="I1131" s="227"/>
      <c r="J1131" s="227"/>
      <c r="K1131" s="227"/>
      <c r="L1131" s="228"/>
    </row>
    <row r="1132" spans="1:12">
      <c r="A1132" s="213" t="str">
        <f t="shared" ca="1" si="17"/>
        <v/>
      </c>
      <c r="C1132" s="223"/>
      <c r="D1132" s="224"/>
      <c r="E1132" s="224"/>
      <c r="F1132" s="225"/>
      <c r="G1132" s="226"/>
      <c r="H1132" s="227"/>
      <c r="I1132" s="227"/>
      <c r="J1132" s="227"/>
      <c r="K1132" s="227"/>
      <c r="L1132" s="228"/>
    </row>
    <row r="1133" spans="1:12">
      <c r="A1133" s="213" t="str">
        <f t="shared" ca="1" si="17"/>
        <v/>
      </c>
      <c r="C1133" s="223"/>
      <c r="D1133" s="224"/>
      <c r="E1133" s="224"/>
      <c r="F1133" s="225"/>
      <c r="G1133" s="226"/>
      <c r="H1133" s="227"/>
      <c r="I1133" s="227"/>
      <c r="J1133" s="227"/>
      <c r="K1133" s="227"/>
      <c r="L1133" s="228"/>
    </row>
    <row r="1134" spans="1:12">
      <c r="A1134" s="213" t="str">
        <f t="shared" ca="1" si="17"/>
        <v/>
      </c>
      <c r="C1134" s="223"/>
      <c r="D1134" s="224"/>
      <c r="E1134" s="224"/>
      <c r="F1134" s="225"/>
      <c r="G1134" s="226"/>
      <c r="H1134" s="227"/>
      <c r="I1134" s="227"/>
      <c r="J1134" s="227"/>
      <c r="K1134" s="227"/>
      <c r="L1134" s="228"/>
    </row>
    <row r="1135" spans="1:12">
      <c r="A1135" s="213" t="str">
        <f t="shared" ca="1" si="17"/>
        <v/>
      </c>
      <c r="C1135" s="223"/>
      <c r="D1135" s="224"/>
      <c r="E1135" s="224"/>
      <c r="F1135" s="225"/>
      <c r="G1135" s="226"/>
      <c r="H1135" s="227"/>
      <c r="I1135" s="227"/>
      <c r="J1135" s="227"/>
      <c r="K1135" s="227"/>
      <c r="L1135" s="228"/>
    </row>
    <row r="1136" spans="1:12">
      <c r="A1136" s="213" t="str">
        <f t="shared" ca="1" si="17"/>
        <v/>
      </c>
      <c r="C1136" s="223"/>
      <c r="D1136" s="224"/>
      <c r="E1136" s="224"/>
      <c r="F1136" s="225"/>
      <c r="G1136" s="226"/>
      <c r="H1136" s="227"/>
      <c r="I1136" s="227"/>
      <c r="J1136" s="227"/>
      <c r="K1136" s="227"/>
      <c r="L1136" s="228"/>
    </row>
    <row r="1137" spans="1:12">
      <c r="A1137" s="213" t="str">
        <f t="shared" ca="1" si="17"/>
        <v/>
      </c>
      <c r="C1137" s="223"/>
      <c r="D1137" s="224"/>
      <c r="E1137" s="224"/>
      <c r="F1137" s="225"/>
      <c r="G1137" s="226"/>
      <c r="H1137" s="227"/>
      <c r="I1137" s="227"/>
      <c r="J1137" s="227"/>
      <c r="K1137" s="227"/>
      <c r="L1137" s="228"/>
    </row>
    <row r="1138" spans="1:12">
      <c r="A1138" s="213" t="str">
        <f t="shared" ca="1" si="17"/>
        <v/>
      </c>
      <c r="C1138" s="223"/>
      <c r="D1138" s="224"/>
      <c r="E1138" s="224"/>
      <c r="F1138" s="225"/>
      <c r="G1138" s="226"/>
      <c r="H1138" s="227"/>
      <c r="I1138" s="227"/>
      <c r="J1138" s="227"/>
      <c r="K1138" s="227"/>
      <c r="L1138" s="228"/>
    </row>
    <row r="1139" spans="1:12">
      <c r="A1139" s="213" t="str">
        <f t="shared" ca="1" si="17"/>
        <v/>
      </c>
      <c r="C1139" s="223"/>
      <c r="D1139" s="224"/>
      <c r="E1139" s="224"/>
      <c r="F1139" s="225"/>
      <c r="G1139" s="226"/>
      <c r="H1139" s="227"/>
      <c r="I1139" s="227"/>
      <c r="J1139" s="227"/>
      <c r="K1139" s="227"/>
      <c r="L1139" s="228"/>
    </row>
    <row r="1140" spans="1:12">
      <c r="A1140" s="213" t="str">
        <f t="shared" ca="1" si="17"/>
        <v/>
      </c>
      <c r="C1140" s="223"/>
      <c r="D1140" s="224"/>
      <c r="E1140" s="224"/>
      <c r="F1140" s="225"/>
      <c r="G1140" s="226"/>
      <c r="H1140" s="227"/>
      <c r="I1140" s="227"/>
      <c r="J1140" s="227"/>
      <c r="K1140" s="227"/>
      <c r="L1140" s="228"/>
    </row>
    <row r="1141" spans="1:12">
      <c r="A1141" s="213" t="str">
        <f t="shared" ca="1" si="17"/>
        <v/>
      </c>
      <c r="C1141" s="223"/>
      <c r="D1141" s="224"/>
      <c r="E1141" s="224"/>
      <c r="F1141" s="225"/>
      <c r="G1141" s="226"/>
      <c r="H1141" s="227"/>
      <c r="I1141" s="227"/>
      <c r="J1141" s="227"/>
      <c r="K1141" s="227"/>
      <c r="L1141" s="228"/>
    </row>
    <row r="1142" spans="1:12">
      <c r="A1142" s="213" t="str">
        <f t="shared" ca="1" si="17"/>
        <v/>
      </c>
      <c r="C1142" s="223"/>
      <c r="D1142" s="224"/>
      <c r="E1142" s="224"/>
      <c r="F1142" s="225"/>
      <c r="G1142" s="226"/>
      <c r="H1142" s="227"/>
      <c r="I1142" s="227"/>
      <c r="J1142" s="227"/>
      <c r="K1142" s="227"/>
      <c r="L1142" s="228"/>
    </row>
    <row r="1143" spans="1:12">
      <c r="A1143" s="213" t="str">
        <f t="shared" ca="1" si="17"/>
        <v/>
      </c>
      <c r="C1143" s="223"/>
      <c r="D1143" s="224"/>
      <c r="E1143" s="224"/>
      <c r="F1143" s="225"/>
      <c r="G1143" s="226"/>
      <c r="H1143" s="227"/>
      <c r="I1143" s="227"/>
      <c r="J1143" s="227"/>
      <c r="K1143" s="227"/>
      <c r="L1143" s="228"/>
    </row>
    <row r="1144" spans="1:12">
      <c r="A1144" s="213" t="str">
        <f t="shared" ca="1" si="17"/>
        <v/>
      </c>
      <c r="C1144" s="223"/>
      <c r="D1144" s="224"/>
      <c r="E1144" s="224"/>
      <c r="F1144" s="225"/>
      <c r="G1144" s="226"/>
      <c r="H1144" s="227"/>
      <c r="I1144" s="227"/>
      <c r="J1144" s="227"/>
      <c r="K1144" s="227"/>
      <c r="L1144" s="228"/>
    </row>
    <row r="1145" spans="1:12">
      <c r="A1145" s="213" t="str">
        <f t="shared" ca="1" si="17"/>
        <v/>
      </c>
      <c r="C1145" s="223"/>
      <c r="D1145" s="224"/>
      <c r="E1145" s="224"/>
      <c r="F1145" s="225"/>
      <c r="G1145" s="226"/>
      <c r="H1145" s="227"/>
      <c r="I1145" s="227"/>
      <c r="J1145" s="227"/>
      <c r="K1145" s="227"/>
      <c r="L1145" s="228"/>
    </row>
    <row r="1146" spans="1:12">
      <c r="A1146" s="213" t="str">
        <f t="shared" ca="1" si="17"/>
        <v/>
      </c>
      <c r="C1146" s="223"/>
      <c r="D1146" s="224"/>
      <c r="E1146" s="224"/>
      <c r="F1146" s="225"/>
      <c r="G1146" s="226"/>
      <c r="H1146" s="227"/>
      <c r="I1146" s="227"/>
      <c r="J1146" s="227"/>
      <c r="K1146" s="227"/>
      <c r="L1146" s="228"/>
    </row>
    <row r="1147" spans="1:12">
      <c r="A1147" s="213" t="str">
        <f t="shared" ca="1" si="17"/>
        <v/>
      </c>
      <c r="C1147" s="223"/>
      <c r="D1147" s="224"/>
      <c r="E1147" s="224"/>
      <c r="F1147" s="225"/>
      <c r="G1147" s="226"/>
      <c r="H1147" s="227"/>
      <c r="I1147" s="227"/>
      <c r="J1147" s="227"/>
      <c r="K1147" s="227"/>
      <c r="L1147" s="228"/>
    </row>
    <row r="1148" spans="1:12">
      <c r="A1148" s="213" t="str">
        <f t="shared" ca="1" si="17"/>
        <v/>
      </c>
      <c r="C1148" s="223"/>
      <c r="D1148" s="224"/>
      <c r="E1148" s="224"/>
      <c r="F1148" s="225"/>
      <c r="G1148" s="226"/>
      <c r="H1148" s="227"/>
      <c r="I1148" s="227"/>
      <c r="J1148" s="227"/>
      <c r="K1148" s="227"/>
      <c r="L1148" s="228"/>
    </row>
    <row r="1149" spans="1:12">
      <c r="A1149" s="213" t="str">
        <f t="shared" ca="1" si="17"/>
        <v/>
      </c>
      <c r="C1149" s="223"/>
      <c r="D1149" s="224"/>
      <c r="E1149" s="224"/>
      <c r="F1149" s="225"/>
      <c r="G1149" s="226"/>
      <c r="H1149" s="227"/>
      <c r="I1149" s="227"/>
      <c r="J1149" s="227"/>
      <c r="K1149" s="227"/>
      <c r="L1149" s="228"/>
    </row>
    <row r="1150" spans="1:12">
      <c r="A1150" s="213" t="str">
        <f t="shared" ca="1" si="17"/>
        <v/>
      </c>
      <c r="C1150" s="223"/>
      <c r="D1150" s="224"/>
      <c r="E1150" s="224"/>
      <c r="F1150" s="225"/>
      <c r="G1150" s="226"/>
      <c r="H1150" s="227"/>
      <c r="I1150" s="227"/>
      <c r="J1150" s="227"/>
      <c r="K1150" s="227"/>
      <c r="L1150" s="228"/>
    </row>
    <row r="1151" spans="1:12">
      <c r="A1151" s="213" t="str">
        <f t="shared" ca="1" si="17"/>
        <v/>
      </c>
      <c r="C1151" s="223"/>
      <c r="D1151" s="224"/>
      <c r="E1151" s="224"/>
      <c r="F1151" s="225"/>
      <c r="G1151" s="226"/>
      <c r="H1151" s="227"/>
      <c r="I1151" s="227"/>
      <c r="J1151" s="227"/>
      <c r="K1151" s="227"/>
      <c r="L1151" s="228"/>
    </row>
    <row r="1152" spans="1:12">
      <c r="A1152" s="213" t="str">
        <f t="shared" ca="1" si="17"/>
        <v/>
      </c>
      <c r="C1152" s="223"/>
      <c r="D1152" s="224"/>
      <c r="E1152" s="224"/>
      <c r="F1152" s="225"/>
      <c r="G1152" s="226"/>
      <c r="H1152" s="227"/>
      <c r="I1152" s="227"/>
      <c r="J1152" s="227"/>
      <c r="K1152" s="227"/>
      <c r="L1152" s="228"/>
    </row>
    <row r="1153" spans="1:12">
      <c r="A1153" s="213" t="str">
        <f t="shared" ca="1" si="17"/>
        <v/>
      </c>
      <c r="C1153" s="223"/>
      <c r="D1153" s="224"/>
      <c r="E1153" s="224"/>
      <c r="F1153" s="225"/>
      <c r="G1153" s="226"/>
      <c r="H1153" s="227"/>
      <c r="I1153" s="227"/>
      <c r="J1153" s="227"/>
      <c r="K1153" s="227"/>
      <c r="L1153" s="228"/>
    </row>
    <row r="1154" spans="1:12">
      <c r="A1154" s="213" t="str">
        <f t="shared" ca="1" si="17"/>
        <v/>
      </c>
      <c r="C1154" s="223"/>
      <c r="D1154" s="224"/>
      <c r="E1154" s="224"/>
      <c r="F1154" s="225"/>
      <c r="G1154" s="226"/>
      <c r="H1154" s="227"/>
      <c r="I1154" s="227"/>
      <c r="J1154" s="227"/>
      <c r="K1154" s="227"/>
      <c r="L1154" s="228"/>
    </row>
    <row r="1155" spans="1:12">
      <c r="A1155" s="213" t="str">
        <f t="shared" ca="1" si="17"/>
        <v/>
      </c>
      <c r="C1155" s="223"/>
      <c r="D1155" s="224"/>
      <c r="E1155" s="224"/>
      <c r="F1155" s="225"/>
      <c r="G1155" s="226"/>
      <c r="H1155" s="227"/>
      <c r="I1155" s="227"/>
      <c r="J1155" s="227"/>
      <c r="K1155" s="227"/>
      <c r="L1155" s="228"/>
    </row>
    <row r="1156" spans="1:12">
      <c r="A1156" s="213" t="str">
        <f t="shared" ref="A1156:A1219" ca="1" si="18">IF(INDIRECT(ADDRESS(ROW(A1156),3))="","",IF(INDIRECT(ADDRESS(ROW(A1156),3))=INDIRECT(ADDRESS(ROW(A1156)-1,3)),A1155,A1155+1))</f>
        <v/>
      </c>
      <c r="C1156" s="223"/>
      <c r="D1156" s="224"/>
      <c r="E1156" s="224"/>
      <c r="F1156" s="225"/>
      <c r="G1156" s="226"/>
      <c r="H1156" s="227"/>
      <c r="I1156" s="227"/>
      <c r="J1156" s="227"/>
      <c r="K1156" s="227"/>
      <c r="L1156" s="228"/>
    </row>
    <row r="1157" spans="1:12">
      <c r="A1157" s="213" t="str">
        <f t="shared" ca="1" si="18"/>
        <v/>
      </c>
      <c r="C1157" s="223"/>
      <c r="D1157" s="224"/>
      <c r="E1157" s="224"/>
      <c r="F1157" s="225"/>
      <c r="G1157" s="226"/>
      <c r="H1157" s="227"/>
      <c r="I1157" s="227"/>
      <c r="J1157" s="227"/>
      <c r="K1157" s="227"/>
      <c r="L1157" s="228"/>
    </row>
    <row r="1158" spans="1:12">
      <c r="A1158" s="213" t="str">
        <f t="shared" ca="1" si="18"/>
        <v/>
      </c>
      <c r="C1158" s="223"/>
      <c r="D1158" s="224"/>
      <c r="E1158" s="224"/>
      <c r="F1158" s="225"/>
      <c r="G1158" s="226"/>
      <c r="H1158" s="227"/>
      <c r="I1158" s="227"/>
      <c r="J1158" s="227"/>
      <c r="K1158" s="227"/>
      <c r="L1158" s="228"/>
    </row>
    <row r="1159" spans="1:12">
      <c r="A1159" s="213" t="str">
        <f t="shared" ca="1" si="18"/>
        <v/>
      </c>
      <c r="C1159" s="223"/>
      <c r="D1159" s="224"/>
      <c r="E1159" s="224"/>
      <c r="F1159" s="225"/>
      <c r="G1159" s="226"/>
      <c r="H1159" s="227"/>
      <c r="I1159" s="227"/>
      <c r="J1159" s="227"/>
      <c r="K1159" s="227"/>
      <c r="L1159" s="228"/>
    </row>
    <row r="1160" spans="1:12">
      <c r="A1160" s="213" t="str">
        <f t="shared" ca="1" si="18"/>
        <v/>
      </c>
      <c r="C1160" s="223"/>
      <c r="D1160" s="224"/>
      <c r="E1160" s="224"/>
      <c r="F1160" s="225"/>
      <c r="G1160" s="226"/>
      <c r="H1160" s="227"/>
      <c r="I1160" s="227"/>
      <c r="J1160" s="227"/>
      <c r="K1160" s="227"/>
      <c r="L1160" s="228"/>
    </row>
    <row r="1161" spans="1:12">
      <c r="A1161" s="213" t="str">
        <f t="shared" ca="1" si="18"/>
        <v/>
      </c>
      <c r="C1161" s="223"/>
      <c r="D1161" s="224"/>
      <c r="E1161" s="224"/>
      <c r="F1161" s="225"/>
      <c r="G1161" s="226"/>
      <c r="H1161" s="227"/>
      <c r="I1161" s="227"/>
      <c r="J1161" s="227"/>
      <c r="K1161" s="227"/>
      <c r="L1161" s="228"/>
    </row>
    <row r="1162" spans="1:12">
      <c r="A1162" s="213" t="str">
        <f t="shared" ca="1" si="18"/>
        <v/>
      </c>
      <c r="C1162" s="223"/>
      <c r="D1162" s="224"/>
      <c r="E1162" s="224"/>
      <c r="F1162" s="225"/>
      <c r="G1162" s="226"/>
      <c r="H1162" s="227"/>
      <c r="I1162" s="227"/>
      <c r="J1162" s="227"/>
      <c r="K1162" s="227"/>
      <c r="L1162" s="228"/>
    </row>
    <row r="1163" spans="1:12">
      <c r="A1163" s="213" t="str">
        <f t="shared" ca="1" si="18"/>
        <v/>
      </c>
      <c r="C1163" s="223"/>
      <c r="D1163" s="224"/>
      <c r="E1163" s="224"/>
      <c r="F1163" s="225"/>
      <c r="G1163" s="226"/>
      <c r="H1163" s="227"/>
      <c r="I1163" s="227"/>
      <c r="J1163" s="227"/>
      <c r="K1163" s="227"/>
      <c r="L1163" s="228"/>
    </row>
    <row r="1164" spans="1:12">
      <c r="A1164" s="213" t="str">
        <f t="shared" ca="1" si="18"/>
        <v/>
      </c>
      <c r="C1164" s="223"/>
      <c r="D1164" s="224"/>
      <c r="E1164" s="224"/>
      <c r="F1164" s="225"/>
      <c r="G1164" s="226"/>
      <c r="H1164" s="227"/>
      <c r="I1164" s="227"/>
      <c r="J1164" s="227"/>
      <c r="K1164" s="227"/>
      <c r="L1164" s="228"/>
    </row>
    <row r="1165" spans="1:12">
      <c r="A1165" s="213" t="str">
        <f t="shared" ca="1" si="18"/>
        <v/>
      </c>
      <c r="C1165" s="223"/>
      <c r="D1165" s="224"/>
      <c r="E1165" s="224"/>
      <c r="F1165" s="225"/>
      <c r="G1165" s="226"/>
      <c r="H1165" s="227"/>
      <c r="I1165" s="227"/>
      <c r="J1165" s="227"/>
      <c r="K1165" s="227"/>
      <c r="L1165" s="228"/>
    </row>
    <row r="1166" spans="1:12">
      <c r="A1166" s="213" t="str">
        <f t="shared" ca="1" si="18"/>
        <v/>
      </c>
      <c r="C1166" s="223"/>
      <c r="D1166" s="224"/>
      <c r="E1166" s="224"/>
      <c r="F1166" s="225"/>
      <c r="G1166" s="226"/>
      <c r="H1166" s="227"/>
      <c r="I1166" s="227"/>
      <c r="J1166" s="227"/>
      <c r="K1166" s="227"/>
      <c r="L1166" s="228"/>
    </row>
    <row r="1167" spans="1:12">
      <c r="A1167" s="213" t="str">
        <f t="shared" ca="1" si="18"/>
        <v/>
      </c>
      <c r="C1167" s="223"/>
      <c r="D1167" s="224"/>
      <c r="E1167" s="224"/>
      <c r="F1167" s="225"/>
      <c r="G1167" s="226"/>
      <c r="H1167" s="227"/>
      <c r="I1167" s="227"/>
      <c r="J1167" s="227"/>
      <c r="K1167" s="227"/>
      <c r="L1167" s="228"/>
    </row>
    <row r="1168" spans="1:12">
      <c r="A1168" s="213" t="str">
        <f t="shared" ca="1" si="18"/>
        <v/>
      </c>
      <c r="C1168" s="223"/>
      <c r="D1168" s="224"/>
      <c r="E1168" s="224"/>
      <c r="F1168" s="225"/>
      <c r="G1168" s="226"/>
      <c r="H1168" s="227"/>
      <c r="I1168" s="227"/>
      <c r="J1168" s="227"/>
      <c r="K1168" s="227"/>
      <c r="L1168" s="228"/>
    </row>
    <row r="1169" spans="1:12">
      <c r="A1169" s="213" t="str">
        <f t="shared" ca="1" si="18"/>
        <v/>
      </c>
      <c r="C1169" s="223"/>
      <c r="D1169" s="224"/>
      <c r="E1169" s="224"/>
      <c r="F1169" s="225"/>
      <c r="G1169" s="226"/>
      <c r="H1169" s="227"/>
      <c r="I1169" s="227"/>
      <c r="J1169" s="227"/>
      <c r="K1169" s="227"/>
      <c r="L1169" s="228"/>
    </row>
    <row r="1170" spans="1:12">
      <c r="A1170" s="213" t="str">
        <f t="shared" ca="1" si="18"/>
        <v/>
      </c>
      <c r="C1170" s="223"/>
      <c r="D1170" s="224"/>
      <c r="E1170" s="224"/>
      <c r="F1170" s="225"/>
      <c r="G1170" s="226"/>
      <c r="H1170" s="227"/>
      <c r="I1170" s="227"/>
      <c r="J1170" s="227"/>
      <c r="K1170" s="227"/>
      <c r="L1170" s="228"/>
    </row>
    <row r="1171" spans="1:12">
      <c r="A1171" s="213" t="str">
        <f t="shared" ca="1" si="18"/>
        <v/>
      </c>
      <c r="C1171" s="223"/>
      <c r="D1171" s="224"/>
      <c r="E1171" s="224"/>
      <c r="F1171" s="225"/>
      <c r="G1171" s="226"/>
      <c r="H1171" s="227"/>
      <c r="I1171" s="227"/>
      <c r="J1171" s="227"/>
      <c r="K1171" s="227"/>
      <c r="L1171" s="228"/>
    </row>
    <row r="1172" spans="1:12">
      <c r="A1172" s="213" t="str">
        <f t="shared" ca="1" si="18"/>
        <v/>
      </c>
      <c r="C1172" s="223"/>
      <c r="D1172" s="224"/>
      <c r="E1172" s="224"/>
      <c r="F1172" s="225"/>
      <c r="G1172" s="226"/>
      <c r="H1172" s="227"/>
      <c r="I1172" s="227"/>
      <c r="J1172" s="227"/>
      <c r="K1172" s="227"/>
      <c r="L1172" s="228"/>
    </row>
    <row r="1173" spans="1:12">
      <c r="A1173" s="213" t="str">
        <f t="shared" ca="1" si="18"/>
        <v/>
      </c>
      <c r="C1173" s="223"/>
      <c r="D1173" s="224"/>
      <c r="E1173" s="224"/>
      <c r="F1173" s="225"/>
      <c r="G1173" s="226"/>
      <c r="H1173" s="227"/>
      <c r="I1173" s="227"/>
      <c r="J1173" s="227"/>
      <c r="K1173" s="227"/>
      <c r="L1173" s="228"/>
    </row>
    <row r="1174" spans="1:12">
      <c r="A1174" s="213" t="str">
        <f t="shared" ca="1" si="18"/>
        <v/>
      </c>
      <c r="C1174" s="223"/>
      <c r="D1174" s="224"/>
      <c r="E1174" s="224"/>
      <c r="F1174" s="225"/>
      <c r="G1174" s="226"/>
      <c r="H1174" s="227"/>
      <c r="I1174" s="227"/>
      <c r="J1174" s="227"/>
      <c r="K1174" s="227"/>
      <c r="L1174" s="228"/>
    </row>
    <row r="1175" spans="1:12">
      <c r="A1175" s="213" t="str">
        <f t="shared" ca="1" si="18"/>
        <v/>
      </c>
      <c r="C1175" s="223"/>
      <c r="D1175" s="224"/>
      <c r="E1175" s="224"/>
      <c r="F1175" s="225"/>
      <c r="G1175" s="226"/>
      <c r="H1175" s="227"/>
      <c r="I1175" s="227"/>
      <c r="J1175" s="227"/>
      <c r="K1175" s="227"/>
      <c r="L1175" s="228"/>
    </row>
    <row r="1176" spans="1:12">
      <c r="A1176" s="213" t="str">
        <f t="shared" ca="1" si="18"/>
        <v/>
      </c>
      <c r="C1176" s="223"/>
      <c r="D1176" s="224"/>
      <c r="E1176" s="224"/>
      <c r="F1176" s="225"/>
      <c r="G1176" s="226"/>
      <c r="H1176" s="227"/>
      <c r="I1176" s="227"/>
      <c r="J1176" s="227"/>
      <c r="K1176" s="227"/>
      <c r="L1176" s="228"/>
    </row>
    <row r="1177" spans="1:12">
      <c r="A1177" s="213" t="str">
        <f t="shared" ca="1" si="18"/>
        <v/>
      </c>
      <c r="C1177" s="223"/>
      <c r="D1177" s="224"/>
      <c r="E1177" s="224"/>
      <c r="F1177" s="225"/>
      <c r="G1177" s="226"/>
      <c r="H1177" s="227"/>
      <c r="I1177" s="227"/>
      <c r="J1177" s="227"/>
      <c r="K1177" s="227"/>
      <c r="L1177" s="228"/>
    </row>
    <row r="1178" spans="1:12">
      <c r="A1178" s="213" t="str">
        <f t="shared" ca="1" si="18"/>
        <v/>
      </c>
      <c r="C1178" s="223"/>
      <c r="D1178" s="224"/>
      <c r="E1178" s="224"/>
      <c r="F1178" s="225"/>
      <c r="G1178" s="226"/>
      <c r="H1178" s="227"/>
      <c r="I1178" s="227"/>
      <c r="J1178" s="227"/>
      <c r="K1178" s="227"/>
      <c r="L1178" s="228"/>
    </row>
    <row r="1179" spans="1:12">
      <c r="A1179" s="213" t="str">
        <f t="shared" ca="1" si="18"/>
        <v/>
      </c>
      <c r="C1179" s="223"/>
      <c r="D1179" s="224"/>
      <c r="E1179" s="224"/>
      <c r="F1179" s="225"/>
      <c r="G1179" s="226"/>
      <c r="H1179" s="227"/>
      <c r="I1179" s="227"/>
      <c r="J1179" s="227"/>
      <c r="K1179" s="227"/>
      <c r="L1179" s="228"/>
    </row>
    <row r="1180" spans="1:12">
      <c r="A1180" s="213" t="str">
        <f t="shared" ca="1" si="18"/>
        <v/>
      </c>
      <c r="C1180" s="223"/>
      <c r="D1180" s="224"/>
      <c r="E1180" s="224"/>
      <c r="F1180" s="225"/>
      <c r="G1180" s="226"/>
      <c r="H1180" s="227"/>
      <c r="I1180" s="227"/>
      <c r="J1180" s="227"/>
      <c r="K1180" s="227"/>
      <c r="L1180" s="228"/>
    </row>
    <row r="1181" spans="1:12">
      <c r="A1181" s="213" t="str">
        <f t="shared" ca="1" si="18"/>
        <v/>
      </c>
      <c r="C1181" s="223"/>
      <c r="D1181" s="224"/>
      <c r="E1181" s="224"/>
      <c r="F1181" s="225"/>
      <c r="G1181" s="226"/>
      <c r="H1181" s="227"/>
      <c r="I1181" s="227"/>
      <c r="J1181" s="227"/>
      <c r="K1181" s="227"/>
      <c r="L1181" s="228"/>
    </row>
    <row r="1182" spans="1:12">
      <c r="A1182" s="213" t="str">
        <f t="shared" ca="1" si="18"/>
        <v/>
      </c>
      <c r="C1182" s="223"/>
      <c r="D1182" s="224"/>
      <c r="E1182" s="224"/>
      <c r="F1182" s="225"/>
      <c r="G1182" s="226"/>
      <c r="H1182" s="227"/>
      <c r="I1182" s="227"/>
      <c r="J1182" s="227"/>
      <c r="K1182" s="227"/>
      <c r="L1182" s="228"/>
    </row>
    <row r="1183" spans="1:12">
      <c r="A1183" s="213" t="str">
        <f t="shared" ca="1" si="18"/>
        <v/>
      </c>
      <c r="C1183" s="223"/>
      <c r="D1183" s="224"/>
      <c r="E1183" s="224"/>
      <c r="F1183" s="225"/>
      <c r="G1183" s="226"/>
      <c r="H1183" s="227"/>
      <c r="I1183" s="227"/>
      <c r="J1183" s="227"/>
      <c r="K1183" s="227"/>
      <c r="L1183" s="228"/>
    </row>
    <row r="1184" spans="1:12">
      <c r="A1184" s="213" t="str">
        <f t="shared" ca="1" si="18"/>
        <v/>
      </c>
      <c r="C1184" s="223"/>
      <c r="D1184" s="224"/>
      <c r="E1184" s="224"/>
      <c r="F1184" s="225"/>
      <c r="G1184" s="226"/>
      <c r="H1184" s="227"/>
      <c r="I1184" s="227"/>
      <c r="J1184" s="227"/>
      <c r="K1184" s="227"/>
      <c r="L1184" s="228"/>
    </row>
    <row r="1185" spans="1:12">
      <c r="A1185" s="213" t="str">
        <f t="shared" ca="1" si="18"/>
        <v/>
      </c>
      <c r="C1185" s="223"/>
      <c r="D1185" s="224"/>
      <c r="E1185" s="224"/>
      <c r="F1185" s="225"/>
      <c r="G1185" s="226"/>
      <c r="H1185" s="227"/>
      <c r="I1185" s="227"/>
      <c r="J1185" s="227"/>
      <c r="K1185" s="227"/>
      <c r="L1185" s="228"/>
    </row>
    <row r="1186" spans="1:12">
      <c r="A1186" s="213" t="str">
        <f t="shared" ca="1" si="18"/>
        <v/>
      </c>
      <c r="C1186" s="223"/>
      <c r="D1186" s="224"/>
      <c r="E1186" s="224"/>
      <c r="F1186" s="225"/>
      <c r="G1186" s="226"/>
      <c r="H1186" s="227"/>
      <c r="I1186" s="227"/>
      <c r="J1186" s="227"/>
      <c r="K1186" s="227"/>
      <c r="L1186" s="228"/>
    </row>
    <row r="1187" spans="1:12">
      <c r="A1187" s="213" t="str">
        <f t="shared" ca="1" si="18"/>
        <v/>
      </c>
      <c r="C1187" s="223"/>
      <c r="D1187" s="224"/>
      <c r="E1187" s="224"/>
      <c r="F1187" s="225"/>
      <c r="G1187" s="226"/>
      <c r="H1187" s="227"/>
      <c r="I1187" s="227"/>
      <c r="J1187" s="227"/>
      <c r="K1187" s="227"/>
      <c r="L1187" s="228"/>
    </row>
    <row r="1188" spans="1:12">
      <c r="A1188" s="213" t="str">
        <f t="shared" ca="1" si="18"/>
        <v/>
      </c>
      <c r="C1188" s="223"/>
      <c r="D1188" s="224"/>
      <c r="E1188" s="224"/>
      <c r="F1188" s="225"/>
      <c r="G1188" s="226"/>
      <c r="H1188" s="227"/>
      <c r="I1188" s="227"/>
      <c r="J1188" s="227"/>
      <c r="K1188" s="227"/>
      <c r="L1188" s="228"/>
    </row>
    <row r="1189" spans="1:12">
      <c r="A1189" s="213" t="str">
        <f t="shared" ca="1" si="18"/>
        <v/>
      </c>
      <c r="C1189" s="223"/>
      <c r="D1189" s="224"/>
      <c r="E1189" s="224"/>
      <c r="F1189" s="225"/>
      <c r="G1189" s="226"/>
      <c r="H1189" s="227"/>
      <c r="I1189" s="227"/>
      <c r="J1189" s="227"/>
      <c r="K1189" s="227"/>
      <c r="L1189" s="228"/>
    </row>
    <row r="1190" spans="1:12">
      <c r="A1190" s="213" t="str">
        <f t="shared" ca="1" si="18"/>
        <v/>
      </c>
      <c r="C1190" s="223"/>
      <c r="D1190" s="224"/>
      <c r="E1190" s="224"/>
      <c r="F1190" s="225"/>
      <c r="G1190" s="226"/>
      <c r="H1190" s="227"/>
      <c r="I1190" s="227"/>
      <c r="J1190" s="227"/>
      <c r="K1190" s="227"/>
      <c r="L1190" s="228"/>
    </row>
    <row r="1191" spans="1:12">
      <c r="A1191" s="213" t="str">
        <f t="shared" ca="1" si="18"/>
        <v/>
      </c>
      <c r="C1191" s="223"/>
      <c r="D1191" s="224"/>
      <c r="E1191" s="224"/>
      <c r="F1191" s="225"/>
      <c r="G1191" s="226"/>
      <c r="H1191" s="227"/>
      <c r="I1191" s="227"/>
      <c r="J1191" s="227"/>
      <c r="K1191" s="227"/>
      <c r="L1191" s="228"/>
    </row>
    <row r="1192" spans="1:12">
      <c r="A1192" s="213" t="str">
        <f t="shared" ca="1" si="18"/>
        <v/>
      </c>
      <c r="C1192" s="223"/>
      <c r="D1192" s="224"/>
      <c r="E1192" s="224"/>
      <c r="F1192" s="225"/>
      <c r="G1192" s="226"/>
      <c r="H1192" s="227"/>
      <c r="I1192" s="227"/>
      <c r="J1192" s="227"/>
      <c r="K1192" s="227"/>
      <c r="L1192" s="228"/>
    </row>
    <row r="1193" spans="1:12">
      <c r="A1193" s="213" t="str">
        <f t="shared" ca="1" si="18"/>
        <v/>
      </c>
      <c r="C1193" s="223"/>
      <c r="D1193" s="224"/>
      <c r="E1193" s="224"/>
      <c r="F1193" s="225"/>
      <c r="G1193" s="226"/>
      <c r="H1193" s="227"/>
      <c r="I1193" s="227"/>
      <c r="J1193" s="227"/>
      <c r="K1193" s="227"/>
      <c r="L1193" s="228"/>
    </row>
    <row r="1194" spans="1:12">
      <c r="A1194" s="213" t="str">
        <f t="shared" ca="1" si="18"/>
        <v/>
      </c>
      <c r="C1194" s="223"/>
      <c r="D1194" s="224"/>
      <c r="E1194" s="224"/>
      <c r="F1194" s="225"/>
      <c r="G1194" s="226"/>
      <c r="H1194" s="227"/>
      <c r="I1194" s="227"/>
      <c r="J1194" s="227"/>
      <c r="K1194" s="227"/>
      <c r="L1194" s="228"/>
    </row>
    <row r="1195" spans="1:12">
      <c r="A1195" s="213" t="str">
        <f t="shared" ca="1" si="18"/>
        <v/>
      </c>
      <c r="C1195" s="223"/>
      <c r="D1195" s="224"/>
      <c r="E1195" s="224"/>
      <c r="F1195" s="225"/>
      <c r="G1195" s="226"/>
      <c r="H1195" s="227"/>
      <c r="I1195" s="227"/>
      <c r="J1195" s="227"/>
      <c r="K1195" s="227"/>
      <c r="L1195" s="228"/>
    </row>
    <row r="1196" spans="1:12">
      <c r="A1196" s="213" t="str">
        <f t="shared" ca="1" si="18"/>
        <v/>
      </c>
      <c r="C1196" s="223"/>
      <c r="D1196" s="224"/>
      <c r="E1196" s="224"/>
      <c r="F1196" s="225"/>
      <c r="G1196" s="226"/>
      <c r="H1196" s="227"/>
      <c r="I1196" s="227"/>
      <c r="J1196" s="227"/>
      <c r="K1196" s="227"/>
      <c r="L1196" s="228"/>
    </row>
    <row r="1197" spans="1:12">
      <c r="A1197" s="213" t="str">
        <f t="shared" ca="1" si="18"/>
        <v/>
      </c>
      <c r="C1197" s="223"/>
      <c r="D1197" s="224"/>
      <c r="E1197" s="224"/>
      <c r="F1197" s="225"/>
      <c r="G1197" s="226"/>
      <c r="H1197" s="227"/>
      <c r="I1197" s="227"/>
      <c r="J1197" s="227"/>
      <c r="K1197" s="227"/>
      <c r="L1197" s="228"/>
    </row>
    <row r="1198" spans="1:12">
      <c r="A1198" s="213" t="str">
        <f t="shared" ca="1" si="18"/>
        <v/>
      </c>
      <c r="C1198" s="223"/>
      <c r="D1198" s="224"/>
      <c r="E1198" s="224"/>
      <c r="F1198" s="225"/>
      <c r="G1198" s="226"/>
      <c r="H1198" s="227"/>
      <c r="I1198" s="227"/>
      <c r="J1198" s="227"/>
      <c r="K1198" s="227"/>
      <c r="L1198" s="228"/>
    </row>
    <row r="1199" spans="1:12">
      <c r="A1199" s="213" t="str">
        <f t="shared" ca="1" si="18"/>
        <v/>
      </c>
      <c r="C1199" s="223"/>
      <c r="D1199" s="224"/>
      <c r="E1199" s="224"/>
      <c r="F1199" s="225"/>
      <c r="G1199" s="226"/>
      <c r="H1199" s="227"/>
      <c r="I1199" s="227"/>
      <c r="J1199" s="227"/>
      <c r="K1199" s="227"/>
      <c r="L1199" s="228"/>
    </row>
    <row r="1200" spans="1:12">
      <c r="A1200" s="213" t="str">
        <f t="shared" ca="1" si="18"/>
        <v/>
      </c>
      <c r="C1200" s="223"/>
      <c r="D1200" s="224"/>
      <c r="E1200" s="224"/>
      <c r="F1200" s="225"/>
      <c r="G1200" s="226"/>
      <c r="H1200" s="227"/>
      <c r="I1200" s="227"/>
      <c r="J1200" s="227"/>
      <c r="K1200" s="227"/>
      <c r="L1200" s="228"/>
    </row>
    <row r="1201" spans="1:12">
      <c r="A1201" s="213" t="str">
        <f t="shared" ca="1" si="18"/>
        <v/>
      </c>
      <c r="C1201" s="223"/>
      <c r="D1201" s="224"/>
      <c r="E1201" s="224"/>
      <c r="F1201" s="225"/>
      <c r="G1201" s="226"/>
      <c r="H1201" s="227"/>
      <c r="I1201" s="227"/>
      <c r="J1201" s="227"/>
      <c r="K1201" s="227"/>
      <c r="L1201" s="228"/>
    </row>
    <row r="1202" spans="1:12">
      <c r="A1202" s="213" t="str">
        <f t="shared" ca="1" si="18"/>
        <v/>
      </c>
      <c r="C1202" s="223"/>
      <c r="D1202" s="224"/>
      <c r="E1202" s="224"/>
      <c r="F1202" s="225"/>
      <c r="G1202" s="226"/>
      <c r="H1202" s="227"/>
      <c r="I1202" s="227"/>
      <c r="J1202" s="227"/>
      <c r="K1202" s="227"/>
      <c r="L1202" s="228"/>
    </row>
    <row r="1203" spans="1:12">
      <c r="A1203" s="213" t="str">
        <f t="shared" ca="1" si="18"/>
        <v/>
      </c>
      <c r="C1203" s="223"/>
      <c r="D1203" s="224"/>
      <c r="E1203" s="224"/>
      <c r="F1203" s="225"/>
      <c r="G1203" s="226"/>
      <c r="H1203" s="227"/>
      <c r="I1203" s="227"/>
      <c r="J1203" s="227"/>
      <c r="K1203" s="227"/>
      <c r="L1203" s="228"/>
    </row>
    <row r="1204" spans="1:12">
      <c r="A1204" s="213" t="str">
        <f t="shared" ca="1" si="18"/>
        <v/>
      </c>
      <c r="C1204" s="223"/>
      <c r="D1204" s="224"/>
      <c r="E1204" s="224"/>
      <c r="F1204" s="225"/>
      <c r="G1204" s="226"/>
      <c r="H1204" s="227"/>
      <c r="I1204" s="227"/>
      <c r="J1204" s="227"/>
      <c r="K1204" s="227"/>
      <c r="L1204" s="228"/>
    </row>
    <row r="1205" spans="1:12">
      <c r="A1205" s="213" t="str">
        <f t="shared" ca="1" si="18"/>
        <v/>
      </c>
      <c r="C1205" s="223"/>
      <c r="D1205" s="224"/>
      <c r="E1205" s="224"/>
      <c r="F1205" s="225"/>
      <c r="G1205" s="226"/>
      <c r="H1205" s="227"/>
      <c r="I1205" s="227"/>
      <c r="J1205" s="227"/>
      <c r="K1205" s="227"/>
      <c r="L1205" s="228"/>
    </row>
    <row r="1206" spans="1:12">
      <c r="A1206" s="213" t="str">
        <f t="shared" ca="1" si="18"/>
        <v/>
      </c>
      <c r="C1206" s="223"/>
      <c r="D1206" s="224"/>
      <c r="E1206" s="224"/>
      <c r="F1206" s="225"/>
      <c r="G1206" s="226"/>
      <c r="H1206" s="227"/>
      <c r="I1206" s="227"/>
      <c r="J1206" s="227"/>
      <c r="K1206" s="227"/>
      <c r="L1206" s="228"/>
    </row>
    <row r="1207" spans="1:12">
      <c r="A1207" s="213" t="str">
        <f t="shared" ca="1" si="18"/>
        <v/>
      </c>
      <c r="C1207" s="223"/>
      <c r="D1207" s="224"/>
      <c r="E1207" s="224"/>
      <c r="F1207" s="225"/>
      <c r="G1207" s="226"/>
      <c r="H1207" s="227"/>
      <c r="I1207" s="227"/>
      <c r="J1207" s="227"/>
      <c r="K1207" s="227"/>
      <c r="L1207" s="228"/>
    </row>
    <row r="1208" spans="1:12">
      <c r="A1208" s="213" t="str">
        <f t="shared" ca="1" si="18"/>
        <v/>
      </c>
      <c r="C1208" s="223"/>
      <c r="D1208" s="224"/>
      <c r="E1208" s="224"/>
      <c r="F1208" s="225"/>
      <c r="G1208" s="226"/>
      <c r="H1208" s="227"/>
      <c r="I1208" s="227"/>
      <c r="J1208" s="227"/>
      <c r="K1208" s="227"/>
      <c r="L1208" s="228"/>
    </row>
    <row r="1209" spans="1:12">
      <c r="A1209" s="213" t="str">
        <f t="shared" ca="1" si="18"/>
        <v/>
      </c>
      <c r="C1209" s="223"/>
      <c r="D1209" s="224"/>
      <c r="E1209" s="224"/>
      <c r="F1209" s="225"/>
      <c r="G1209" s="226"/>
      <c r="H1209" s="227"/>
      <c r="I1209" s="227"/>
      <c r="J1209" s="227"/>
      <c r="K1209" s="227"/>
      <c r="L1209" s="228"/>
    </row>
    <row r="1210" spans="1:12">
      <c r="A1210" s="213" t="str">
        <f t="shared" ca="1" si="18"/>
        <v/>
      </c>
      <c r="C1210" s="223"/>
      <c r="D1210" s="224"/>
      <c r="E1210" s="224"/>
      <c r="F1210" s="225"/>
      <c r="G1210" s="226"/>
      <c r="H1210" s="227"/>
      <c r="I1210" s="227"/>
      <c r="J1210" s="227"/>
      <c r="K1210" s="227"/>
      <c r="L1210" s="228"/>
    </row>
    <row r="1211" spans="1:12">
      <c r="A1211" s="213" t="str">
        <f t="shared" ca="1" si="18"/>
        <v/>
      </c>
      <c r="C1211" s="223"/>
      <c r="D1211" s="224"/>
      <c r="E1211" s="224"/>
      <c r="F1211" s="225"/>
      <c r="G1211" s="226"/>
      <c r="H1211" s="227"/>
      <c r="I1211" s="227"/>
      <c r="J1211" s="227"/>
      <c r="K1211" s="227"/>
      <c r="L1211" s="228"/>
    </row>
    <row r="1212" spans="1:12">
      <c r="A1212" s="213" t="str">
        <f t="shared" ca="1" si="18"/>
        <v/>
      </c>
      <c r="C1212" s="223"/>
      <c r="D1212" s="224"/>
      <c r="E1212" s="224"/>
      <c r="F1212" s="225"/>
      <c r="G1212" s="226"/>
      <c r="H1212" s="227"/>
      <c r="I1212" s="227"/>
      <c r="J1212" s="227"/>
      <c r="K1212" s="227"/>
      <c r="L1212" s="228"/>
    </row>
    <row r="1213" spans="1:12">
      <c r="A1213" s="213" t="str">
        <f t="shared" ca="1" si="18"/>
        <v/>
      </c>
      <c r="C1213" s="223"/>
      <c r="D1213" s="224"/>
      <c r="E1213" s="224"/>
      <c r="F1213" s="225"/>
      <c r="G1213" s="226"/>
      <c r="H1213" s="227"/>
      <c r="I1213" s="227"/>
      <c r="J1213" s="227"/>
      <c r="K1213" s="227"/>
      <c r="L1213" s="228"/>
    </row>
    <row r="1214" spans="1:12">
      <c r="A1214" s="213" t="str">
        <f t="shared" ca="1" si="18"/>
        <v/>
      </c>
      <c r="C1214" s="223"/>
      <c r="D1214" s="224"/>
      <c r="E1214" s="224"/>
      <c r="F1214" s="225"/>
      <c r="G1214" s="226"/>
      <c r="H1214" s="227"/>
      <c r="I1214" s="227"/>
      <c r="J1214" s="227"/>
      <c r="K1214" s="227"/>
      <c r="L1214" s="228"/>
    </row>
    <row r="1215" spans="1:12">
      <c r="A1215" s="213" t="str">
        <f t="shared" ca="1" si="18"/>
        <v/>
      </c>
      <c r="C1215" s="223"/>
      <c r="D1215" s="224"/>
      <c r="E1215" s="224"/>
      <c r="F1215" s="225"/>
      <c r="G1215" s="226"/>
      <c r="H1215" s="227"/>
      <c r="I1215" s="227"/>
      <c r="J1215" s="227"/>
      <c r="K1215" s="227"/>
      <c r="L1215" s="228"/>
    </row>
    <row r="1216" spans="1:12">
      <c r="A1216" s="213" t="str">
        <f t="shared" ca="1" si="18"/>
        <v/>
      </c>
      <c r="C1216" s="223"/>
      <c r="D1216" s="224"/>
      <c r="E1216" s="224"/>
      <c r="F1216" s="225"/>
      <c r="G1216" s="226"/>
      <c r="H1216" s="227"/>
      <c r="I1216" s="227"/>
      <c r="J1216" s="227"/>
      <c r="K1216" s="227"/>
      <c r="L1216" s="228"/>
    </row>
    <row r="1217" spans="1:12">
      <c r="A1217" s="213" t="str">
        <f t="shared" ca="1" si="18"/>
        <v/>
      </c>
      <c r="C1217" s="223"/>
      <c r="D1217" s="224"/>
      <c r="E1217" s="224"/>
      <c r="F1217" s="225"/>
      <c r="G1217" s="226"/>
      <c r="H1217" s="227"/>
      <c r="I1217" s="227"/>
      <c r="J1217" s="227"/>
      <c r="K1217" s="227"/>
      <c r="L1217" s="228"/>
    </row>
    <row r="1218" spans="1:12">
      <c r="A1218" s="213" t="str">
        <f t="shared" ca="1" si="18"/>
        <v/>
      </c>
      <c r="C1218" s="223"/>
      <c r="D1218" s="224"/>
      <c r="E1218" s="224"/>
      <c r="F1218" s="225"/>
      <c r="G1218" s="226"/>
      <c r="H1218" s="227"/>
      <c r="I1218" s="227"/>
      <c r="J1218" s="227"/>
      <c r="K1218" s="227"/>
      <c r="L1218" s="228"/>
    </row>
    <row r="1219" spans="1:12">
      <c r="A1219" s="213" t="str">
        <f t="shared" ca="1" si="18"/>
        <v/>
      </c>
      <c r="C1219" s="223"/>
      <c r="D1219" s="224"/>
      <c r="E1219" s="224"/>
      <c r="F1219" s="225"/>
      <c r="G1219" s="226"/>
      <c r="H1219" s="227"/>
      <c r="I1219" s="227"/>
      <c r="J1219" s="227"/>
      <c r="K1219" s="227"/>
      <c r="L1219" s="228"/>
    </row>
    <row r="1220" spans="1:12">
      <c r="A1220" s="213" t="str">
        <f t="shared" ref="A1220:A1283" ca="1" si="19">IF(INDIRECT(ADDRESS(ROW(A1220),3))="","",IF(INDIRECT(ADDRESS(ROW(A1220),3))=INDIRECT(ADDRESS(ROW(A1220)-1,3)),A1219,A1219+1))</f>
        <v/>
      </c>
      <c r="C1220" s="223"/>
      <c r="D1220" s="224"/>
      <c r="E1220" s="224"/>
      <c r="F1220" s="225"/>
      <c r="G1220" s="226"/>
      <c r="H1220" s="227"/>
      <c r="I1220" s="227"/>
      <c r="J1220" s="227"/>
      <c r="K1220" s="227"/>
      <c r="L1220" s="228"/>
    </row>
    <row r="1221" spans="1:12">
      <c r="A1221" s="213" t="str">
        <f t="shared" ca="1" si="19"/>
        <v/>
      </c>
      <c r="C1221" s="223"/>
      <c r="D1221" s="224"/>
      <c r="E1221" s="224"/>
      <c r="F1221" s="225"/>
      <c r="G1221" s="226"/>
      <c r="H1221" s="227"/>
      <c r="I1221" s="227"/>
      <c r="J1221" s="227"/>
      <c r="K1221" s="227"/>
      <c r="L1221" s="228"/>
    </row>
    <row r="1222" spans="1:12">
      <c r="A1222" s="213" t="str">
        <f t="shared" ca="1" si="19"/>
        <v/>
      </c>
      <c r="C1222" s="223"/>
      <c r="D1222" s="224"/>
      <c r="E1222" s="224"/>
      <c r="F1222" s="225"/>
      <c r="G1222" s="226"/>
      <c r="H1222" s="227"/>
      <c r="I1222" s="227"/>
      <c r="J1222" s="227"/>
      <c r="K1222" s="227"/>
      <c r="L1222" s="228"/>
    </row>
    <row r="1223" spans="1:12">
      <c r="A1223" s="213" t="str">
        <f t="shared" ca="1" si="19"/>
        <v/>
      </c>
      <c r="C1223" s="223"/>
      <c r="D1223" s="224"/>
      <c r="E1223" s="224"/>
      <c r="F1223" s="225"/>
      <c r="G1223" s="226"/>
      <c r="H1223" s="227"/>
      <c r="I1223" s="227"/>
      <c r="J1223" s="227"/>
      <c r="K1223" s="227"/>
      <c r="L1223" s="228"/>
    </row>
    <row r="1224" spans="1:12">
      <c r="A1224" s="213" t="str">
        <f t="shared" ca="1" si="19"/>
        <v/>
      </c>
      <c r="C1224" s="223"/>
      <c r="D1224" s="224"/>
      <c r="E1224" s="224"/>
      <c r="F1224" s="225"/>
      <c r="G1224" s="226"/>
      <c r="H1224" s="227"/>
      <c r="I1224" s="227"/>
      <c r="J1224" s="227"/>
      <c r="K1224" s="227"/>
      <c r="L1224" s="228"/>
    </row>
    <row r="1225" spans="1:12">
      <c r="A1225" s="213" t="str">
        <f t="shared" ca="1" si="19"/>
        <v/>
      </c>
      <c r="C1225" s="223"/>
      <c r="D1225" s="224"/>
      <c r="E1225" s="224"/>
      <c r="F1225" s="225"/>
      <c r="G1225" s="226"/>
      <c r="H1225" s="227"/>
      <c r="I1225" s="227"/>
      <c r="J1225" s="227"/>
      <c r="K1225" s="227"/>
      <c r="L1225" s="228"/>
    </row>
    <row r="1226" spans="1:12">
      <c r="A1226" s="213" t="str">
        <f t="shared" ca="1" si="19"/>
        <v/>
      </c>
      <c r="C1226" s="223"/>
      <c r="D1226" s="224"/>
      <c r="E1226" s="224"/>
      <c r="F1226" s="225"/>
      <c r="G1226" s="226"/>
      <c r="H1226" s="227"/>
      <c r="I1226" s="227"/>
      <c r="J1226" s="227"/>
      <c r="K1226" s="227"/>
      <c r="L1226" s="228"/>
    </row>
    <row r="1227" spans="1:12">
      <c r="A1227" s="213" t="str">
        <f t="shared" ca="1" si="19"/>
        <v/>
      </c>
      <c r="C1227" s="223"/>
      <c r="D1227" s="224"/>
      <c r="E1227" s="224"/>
      <c r="F1227" s="225"/>
      <c r="G1227" s="226"/>
      <c r="H1227" s="227"/>
      <c r="I1227" s="227"/>
      <c r="J1227" s="227"/>
      <c r="K1227" s="227"/>
      <c r="L1227" s="228"/>
    </row>
    <row r="1228" spans="1:12">
      <c r="A1228" s="213" t="str">
        <f t="shared" ca="1" si="19"/>
        <v/>
      </c>
      <c r="C1228" s="223"/>
      <c r="D1228" s="224"/>
      <c r="E1228" s="224"/>
      <c r="F1228" s="225"/>
      <c r="G1228" s="226"/>
      <c r="H1228" s="227"/>
      <c r="I1228" s="227"/>
      <c r="J1228" s="227"/>
      <c r="K1228" s="227"/>
      <c r="L1228" s="228"/>
    </row>
    <row r="1229" spans="1:12">
      <c r="A1229" s="213" t="str">
        <f t="shared" ca="1" si="19"/>
        <v/>
      </c>
      <c r="C1229" s="223"/>
      <c r="D1229" s="224"/>
      <c r="E1229" s="224"/>
      <c r="F1229" s="225"/>
      <c r="G1229" s="226"/>
      <c r="H1229" s="227"/>
      <c r="I1229" s="227"/>
      <c r="J1229" s="227"/>
      <c r="K1229" s="227"/>
      <c r="L1229" s="228"/>
    </row>
    <row r="1230" spans="1:12">
      <c r="A1230" s="213" t="str">
        <f t="shared" ca="1" si="19"/>
        <v/>
      </c>
      <c r="C1230" s="223"/>
      <c r="D1230" s="224"/>
      <c r="E1230" s="224"/>
      <c r="F1230" s="225"/>
      <c r="G1230" s="226"/>
      <c r="H1230" s="227"/>
      <c r="I1230" s="227"/>
      <c r="J1230" s="227"/>
      <c r="K1230" s="227"/>
      <c r="L1230" s="228"/>
    </row>
    <row r="1231" spans="1:12">
      <c r="A1231" s="213" t="str">
        <f t="shared" ca="1" si="19"/>
        <v/>
      </c>
      <c r="C1231" s="223"/>
      <c r="D1231" s="224"/>
      <c r="E1231" s="224"/>
      <c r="F1231" s="225"/>
      <c r="G1231" s="226"/>
      <c r="H1231" s="227"/>
      <c r="I1231" s="227"/>
      <c r="J1231" s="227"/>
      <c r="K1231" s="227"/>
      <c r="L1231" s="228"/>
    </row>
    <row r="1232" spans="1:12">
      <c r="A1232" s="213" t="str">
        <f t="shared" ca="1" si="19"/>
        <v/>
      </c>
      <c r="C1232" s="223"/>
      <c r="D1232" s="224"/>
      <c r="E1232" s="224"/>
      <c r="F1232" s="225"/>
      <c r="G1232" s="226"/>
      <c r="H1232" s="227"/>
      <c r="I1232" s="227"/>
      <c r="J1232" s="227"/>
      <c r="K1232" s="227"/>
      <c r="L1232" s="228"/>
    </row>
    <row r="1233" spans="1:12">
      <c r="A1233" s="213" t="str">
        <f t="shared" ca="1" si="19"/>
        <v/>
      </c>
      <c r="C1233" s="223"/>
      <c r="D1233" s="224"/>
      <c r="E1233" s="224"/>
      <c r="F1233" s="225"/>
      <c r="G1233" s="226"/>
      <c r="H1233" s="227"/>
      <c r="I1233" s="227"/>
      <c r="J1233" s="227"/>
      <c r="K1233" s="227"/>
      <c r="L1233" s="228"/>
    </row>
    <row r="1234" spans="1:12">
      <c r="A1234" s="213" t="str">
        <f t="shared" ca="1" si="19"/>
        <v/>
      </c>
      <c r="C1234" s="223"/>
      <c r="D1234" s="224"/>
      <c r="E1234" s="224"/>
      <c r="F1234" s="225"/>
      <c r="G1234" s="226"/>
      <c r="H1234" s="227"/>
      <c r="I1234" s="227"/>
      <c r="J1234" s="227"/>
      <c r="K1234" s="227"/>
      <c r="L1234" s="228"/>
    </row>
    <row r="1235" spans="1:12">
      <c r="A1235" s="213" t="str">
        <f t="shared" ca="1" si="19"/>
        <v/>
      </c>
      <c r="C1235" s="223"/>
      <c r="D1235" s="224"/>
      <c r="E1235" s="224"/>
      <c r="F1235" s="225"/>
      <c r="G1235" s="226"/>
      <c r="H1235" s="227"/>
      <c r="I1235" s="227"/>
      <c r="J1235" s="227"/>
      <c r="K1235" s="227"/>
      <c r="L1235" s="228"/>
    </row>
    <row r="1236" spans="1:12">
      <c r="A1236" s="213" t="str">
        <f t="shared" ca="1" si="19"/>
        <v/>
      </c>
      <c r="C1236" s="223"/>
      <c r="D1236" s="224"/>
      <c r="E1236" s="224"/>
      <c r="F1236" s="225"/>
      <c r="G1236" s="226"/>
      <c r="H1236" s="227"/>
      <c r="I1236" s="227"/>
      <c r="J1236" s="227"/>
      <c r="K1236" s="227"/>
      <c r="L1236" s="228"/>
    </row>
    <row r="1237" spans="1:12">
      <c r="A1237" s="213" t="str">
        <f t="shared" ca="1" si="19"/>
        <v/>
      </c>
      <c r="C1237" s="223"/>
      <c r="D1237" s="224"/>
      <c r="E1237" s="224"/>
      <c r="F1237" s="225"/>
      <c r="G1237" s="226"/>
      <c r="H1237" s="227"/>
      <c r="I1237" s="227"/>
      <c r="J1237" s="227"/>
      <c r="K1237" s="227"/>
      <c r="L1237" s="228"/>
    </row>
    <row r="1238" spans="1:12">
      <c r="A1238" s="213" t="str">
        <f t="shared" ca="1" si="19"/>
        <v/>
      </c>
      <c r="C1238" s="223"/>
      <c r="D1238" s="224"/>
      <c r="E1238" s="224"/>
      <c r="F1238" s="225"/>
      <c r="G1238" s="226"/>
      <c r="H1238" s="227"/>
      <c r="I1238" s="227"/>
      <c r="J1238" s="227"/>
      <c r="K1238" s="227"/>
      <c r="L1238" s="228"/>
    </row>
    <row r="1239" spans="1:12">
      <c r="A1239" s="213" t="str">
        <f t="shared" ca="1" si="19"/>
        <v/>
      </c>
      <c r="C1239" s="223"/>
      <c r="D1239" s="224"/>
      <c r="E1239" s="224"/>
      <c r="F1239" s="225"/>
      <c r="G1239" s="226"/>
      <c r="H1239" s="227"/>
      <c r="I1239" s="227"/>
      <c r="J1239" s="227"/>
      <c r="K1239" s="227"/>
      <c r="L1239" s="228"/>
    </row>
    <row r="1240" spans="1:12">
      <c r="A1240" s="213" t="str">
        <f t="shared" ca="1" si="19"/>
        <v/>
      </c>
      <c r="C1240" s="223"/>
      <c r="D1240" s="224"/>
      <c r="E1240" s="224"/>
      <c r="F1240" s="225"/>
      <c r="G1240" s="226"/>
      <c r="H1240" s="227"/>
      <c r="I1240" s="227"/>
      <c r="J1240" s="227"/>
      <c r="K1240" s="227"/>
      <c r="L1240" s="228"/>
    </row>
    <row r="1241" spans="1:12">
      <c r="A1241" s="213" t="str">
        <f t="shared" ca="1" si="19"/>
        <v/>
      </c>
      <c r="C1241" s="223"/>
      <c r="D1241" s="224"/>
      <c r="E1241" s="224"/>
      <c r="F1241" s="225"/>
      <c r="G1241" s="226"/>
      <c r="H1241" s="227"/>
      <c r="I1241" s="227"/>
      <c r="J1241" s="227"/>
      <c r="K1241" s="227"/>
      <c r="L1241" s="228"/>
    </row>
    <row r="1242" spans="1:12">
      <c r="A1242" s="213" t="str">
        <f t="shared" ca="1" si="19"/>
        <v/>
      </c>
      <c r="C1242" s="223"/>
      <c r="D1242" s="224"/>
      <c r="E1242" s="224"/>
      <c r="F1242" s="225"/>
      <c r="G1242" s="226"/>
      <c r="H1242" s="227"/>
      <c r="I1242" s="227"/>
      <c r="J1242" s="227"/>
      <c r="K1242" s="227"/>
      <c r="L1242" s="228"/>
    </row>
    <row r="1243" spans="1:12">
      <c r="A1243" s="213" t="str">
        <f t="shared" ca="1" si="19"/>
        <v/>
      </c>
      <c r="C1243" s="223"/>
      <c r="D1243" s="224"/>
      <c r="E1243" s="224"/>
      <c r="F1243" s="225"/>
      <c r="G1243" s="226"/>
      <c r="H1243" s="227"/>
      <c r="I1243" s="227"/>
      <c r="J1243" s="227"/>
      <c r="K1243" s="227"/>
      <c r="L1243" s="228"/>
    </row>
    <row r="1244" spans="1:12">
      <c r="A1244" s="213" t="str">
        <f t="shared" ca="1" si="19"/>
        <v/>
      </c>
      <c r="C1244" s="223"/>
      <c r="D1244" s="224"/>
      <c r="E1244" s="224"/>
      <c r="F1244" s="225"/>
      <c r="G1244" s="226"/>
      <c r="H1244" s="227"/>
      <c r="I1244" s="227"/>
      <c r="J1244" s="227"/>
      <c r="K1244" s="227"/>
      <c r="L1244" s="228"/>
    </row>
    <row r="1245" spans="1:12">
      <c r="A1245" s="213" t="str">
        <f t="shared" ca="1" si="19"/>
        <v/>
      </c>
      <c r="C1245" s="223"/>
      <c r="D1245" s="224"/>
      <c r="E1245" s="224"/>
      <c r="F1245" s="225"/>
      <c r="G1245" s="226"/>
      <c r="H1245" s="227"/>
      <c r="I1245" s="227"/>
      <c r="J1245" s="227"/>
      <c r="K1245" s="227"/>
      <c r="L1245" s="228"/>
    </row>
    <row r="1246" spans="1:12">
      <c r="A1246" s="213" t="str">
        <f t="shared" ca="1" si="19"/>
        <v/>
      </c>
      <c r="C1246" s="223"/>
      <c r="D1246" s="224"/>
      <c r="E1246" s="224"/>
      <c r="F1246" s="225"/>
      <c r="G1246" s="226"/>
      <c r="H1246" s="227"/>
      <c r="I1246" s="227"/>
      <c r="J1246" s="227"/>
      <c r="K1246" s="227"/>
      <c r="L1246" s="228"/>
    </row>
    <row r="1247" spans="1:12">
      <c r="A1247" s="213" t="str">
        <f t="shared" ca="1" si="19"/>
        <v/>
      </c>
      <c r="C1247" s="223"/>
      <c r="D1247" s="224"/>
      <c r="E1247" s="224"/>
      <c r="F1247" s="225"/>
      <c r="G1247" s="226"/>
      <c r="H1247" s="227"/>
      <c r="I1247" s="227"/>
      <c r="J1247" s="227"/>
      <c r="K1247" s="227"/>
      <c r="L1247" s="228"/>
    </row>
    <row r="1248" spans="1:12">
      <c r="A1248" s="213" t="str">
        <f t="shared" ca="1" si="19"/>
        <v/>
      </c>
      <c r="C1248" s="223"/>
      <c r="D1248" s="224"/>
      <c r="E1248" s="224"/>
      <c r="F1248" s="225"/>
      <c r="G1248" s="226"/>
      <c r="H1248" s="227"/>
      <c r="I1248" s="227"/>
      <c r="J1248" s="227"/>
      <c r="K1248" s="227"/>
      <c r="L1248" s="228"/>
    </row>
    <row r="1249" spans="1:12">
      <c r="A1249" s="213" t="str">
        <f t="shared" ca="1" si="19"/>
        <v/>
      </c>
      <c r="C1249" s="223"/>
      <c r="D1249" s="224"/>
      <c r="E1249" s="224"/>
      <c r="F1249" s="225"/>
      <c r="G1249" s="226"/>
      <c r="H1249" s="227"/>
      <c r="I1249" s="227"/>
      <c r="J1249" s="227"/>
      <c r="K1249" s="227"/>
      <c r="L1249" s="228"/>
    </row>
    <row r="1250" spans="1:12">
      <c r="A1250" s="213" t="str">
        <f t="shared" ca="1" si="19"/>
        <v/>
      </c>
      <c r="C1250" s="223"/>
      <c r="D1250" s="224"/>
      <c r="E1250" s="224"/>
      <c r="F1250" s="225"/>
      <c r="G1250" s="226"/>
      <c r="H1250" s="227"/>
      <c r="I1250" s="227"/>
      <c r="J1250" s="227"/>
      <c r="K1250" s="227"/>
      <c r="L1250" s="228"/>
    </row>
    <row r="1251" spans="1:12">
      <c r="A1251" s="213" t="str">
        <f t="shared" ca="1" si="19"/>
        <v/>
      </c>
      <c r="C1251" s="223"/>
      <c r="D1251" s="224"/>
      <c r="E1251" s="224"/>
      <c r="F1251" s="225"/>
      <c r="G1251" s="226"/>
      <c r="H1251" s="227"/>
      <c r="I1251" s="227"/>
      <c r="J1251" s="227"/>
      <c r="K1251" s="227"/>
      <c r="L1251" s="228"/>
    </row>
    <row r="1252" spans="1:12">
      <c r="A1252" s="213" t="str">
        <f t="shared" ca="1" si="19"/>
        <v/>
      </c>
      <c r="C1252" s="223"/>
      <c r="D1252" s="224"/>
      <c r="E1252" s="224"/>
      <c r="F1252" s="225"/>
      <c r="G1252" s="226"/>
      <c r="H1252" s="227"/>
      <c r="I1252" s="227"/>
      <c r="J1252" s="227"/>
      <c r="K1252" s="227"/>
      <c r="L1252" s="228"/>
    </row>
    <row r="1253" spans="1:12">
      <c r="A1253" s="213" t="str">
        <f t="shared" ca="1" si="19"/>
        <v/>
      </c>
      <c r="C1253" s="223"/>
      <c r="D1253" s="224"/>
      <c r="E1253" s="224"/>
      <c r="F1253" s="225"/>
      <c r="G1253" s="226"/>
      <c r="H1253" s="227"/>
      <c r="I1253" s="227"/>
      <c r="J1253" s="227"/>
      <c r="K1253" s="227"/>
      <c r="L1253" s="228"/>
    </row>
    <row r="1254" spans="1:12">
      <c r="A1254" s="213" t="str">
        <f t="shared" ca="1" si="19"/>
        <v/>
      </c>
      <c r="C1254" s="223"/>
      <c r="D1254" s="224"/>
      <c r="E1254" s="224"/>
      <c r="F1254" s="225"/>
      <c r="G1254" s="226"/>
      <c r="H1254" s="227"/>
      <c r="I1254" s="227"/>
      <c r="J1254" s="227"/>
      <c r="K1254" s="227"/>
      <c r="L1254" s="228"/>
    </row>
    <row r="1255" spans="1:12">
      <c r="A1255" s="213" t="str">
        <f t="shared" ca="1" si="19"/>
        <v/>
      </c>
      <c r="C1255" s="223"/>
      <c r="D1255" s="224"/>
      <c r="E1255" s="224"/>
      <c r="F1255" s="225"/>
      <c r="G1255" s="226"/>
      <c r="H1255" s="227"/>
      <c r="I1255" s="227"/>
      <c r="J1255" s="227"/>
      <c r="K1255" s="227"/>
      <c r="L1255" s="228"/>
    </row>
    <row r="1256" spans="1:12">
      <c r="A1256" s="213" t="str">
        <f t="shared" ca="1" si="19"/>
        <v/>
      </c>
      <c r="C1256" s="223"/>
      <c r="D1256" s="224"/>
      <c r="E1256" s="224"/>
      <c r="F1256" s="225"/>
      <c r="G1256" s="226"/>
      <c r="H1256" s="227"/>
      <c r="I1256" s="227"/>
      <c r="J1256" s="227"/>
      <c r="K1256" s="227"/>
      <c r="L1256" s="228"/>
    </row>
    <row r="1257" spans="1:12">
      <c r="A1257" s="213" t="str">
        <f t="shared" ca="1" si="19"/>
        <v/>
      </c>
      <c r="C1257" s="223"/>
      <c r="D1257" s="224"/>
      <c r="E1257" s="224"/>
      <c r="F1257" s="225"/>
      <c r="G1257" s="226"/>
      <c r="H1257" s="227"/>
      <c r="I1257" s="227"/>
      <c r="J1257" s="227"/>
      <c r="K1257" s="227"/>
      <c r="L1257" s="228"/>
    </row>
    <row r="1258" spans="1:12">
      <c r="A1258" s="213" t="str">
        <f t="shared" ca="1" si="19"/>
        <v/>
      </c>
      <c r="C1258" s="223"/>
      <c r="D1258" s="224"/>
      <c r="E1258" s="224"/>
      <c r="F1258" s="225"/>
      <c r="G1258" s="226"/>
      <c r="H1258" s="227"/>
      <c r="I1258" s="227"/>
      <c r="J1258" s="227"/>
      <c r="K1258" s="227"/>
      <c r="L1258" s="228"/>
    </row>
    <row r="1259" spans="1:12">
      <c r="A1259" s="213" t="str">
        <f t="shared" ca="1" si="19"/>
        <v/>
      </c>
      <c r="C1259" s="223"/>
      <c r="D1259" s="224"/>
      <c r="E1259" s="224"/>
      <c r="F1259" s="225"/>
      <c r="G1259" s="226"/>
      <c r="H1259" s="227"/>
      <c r="I1259" s="227"/>
      <c r="J1259" s="227"/>
      <c r="K1259" s="227"/>
      <c r="L1259" s="228"/>
    </row>
    <row r="1260" spans="1:12">
      <c r="A1260" s="213" t="str">
        <f t="shared" ca="1" si="19"/>
        <v/>
      </c>
      <c r="C1260" s="223"/>
      <c r="D1260" s="224"/>
      <c r="E1260" s="224"/>
      <c r="F1260" s="225"/>
      <c r="G1260" s="226"/>
      <c r="H1260" s="227"/>
      <c r="I1260" s="227"/>
      <c r="J1260" s="227"/>
      <c r="K1260" s="227"/>
      <c r="L1260" s="228"/>
    </row>
    <row r="1261" spans="1:12">
      <c r="A1261" s="213" t="str">
        <f t="shared" ca="1" si="19"/>
        <v/>
      </c>
      <c r="C1261" s="223"/>
      <c r="D1261" s="224"/>
      <c r="E1261" s="224"/>
      <c r="F1261" s="225"/>
      <c r="G1261" s="226"/>
      <c r="H1261" s="227"/>
      <c r="I1261" s="227"/>
      <c r="J1261" s="227"/>
      <c r="K1261" s="227"/>
      <c r="L1261" s="228"/>
    </row>
    <row r="1262" spans="1:12">
      <c r="A1262" s="213" t="str">
        <f t="shared" ca="1" si="19"/>
        <v/>
      </c>
      <c r="C1262" s="223"/>
      <c r="D1262" s="224"/>
      <c r="E1262" s="224"/>
      <c r="F1262" s="225"/>
      <c r="G1262" s="226"/>
      <c r="H1262" s="227"/>
      <c r="I1262" s="227"/>
      <c r="J1262" s="227"/>
      <c r="K1262" s="227"/>
      <c r="L1262" s="228"/>
    </row>
    <row r="1263" spans="1:12">
      <c r="A1263" s="213" t="str">
        <f t="shared" ca="1" si="19"/>
        <v/>
      </c>
      <c r="C1263" s="223"/>
      <c r="D1263" s="224"/>
      <c r="E1263" s="224"/>
      <c r="F1263" s="225"/>
      <c r="G1263" s="226"/>
      <c r="H1263" s="227"/>
      <c r="I1263" s="227"/>
      <c r="J1263" s="227"/>
      <c r="K1263" s="227"/>
      <c r="L1263" s="228"/>
    </row>
    <row r="1264" spans="1:12">
      <c r="A1264" s="213" t="str">
        <f t="shared" ca="1" si="19"/>
        <v/>
      </c>
      <c r="C1264" s="223"/>
      <c r="D1264" s="224"/>
      <c r="E1264" s="224"/>
      <c r="F1264" s="225"/>
      <c r="G1264" s="226"/>
      <c r="H1264" s="227"/>
      <c r="I1264" s="227"/>
      <c r="J1264" s="227"/>
      <c r="K1264" s="227"/>
      <c r="L1264" s="228"/>
    </row>
    <row r="1265" spans="1:12">
      <c r="A1265" s="213" t="str">
        <f t="shared" ca="1" si="19"/>
        <v/>
      </c>
      <c r="C1265" s="223"/>
      <c r="D1265" s="224"/>
      <c r="E1265" s="224"/>
      <c r="F1265" s="225"/>
      <c r="G1265" s="226"/>
      <c r="H1265" s="227"/>
      <c r="I1265" s="227"/>
      <c r="J1265" s="227"/>
      <c r="K1265" s="227"/>
      <c r="L1265" s="228"/>
    </row>
    <row r="1266" spans="1:12">
      <c r="A1266" s="213" t="str">
        <f t="shared" ca="1" si="19"/>
        <v/>
      </c>
      <c r="C1266" s="223"/>
      <c r="D1266" s="224"/>
      <c r="E1266" s="224"/>
      <c r="F1266" s="225"/>
      <c r="G1266" s="226"/>
      <c r="H1266" s="227"/>
      <c r="I1266" s="227"/>
      <c r="J1266" s="227"/>
      <c r="K1266" s="227"/>
      <c r="L1266" s="228"/>
    </row>
    <row r="1267" spans="1:12">
      <c r="A1267" s="213" t="str">
        <f t="shared" ca="1" si="19"/>
        <v/>
      </c>
      <c r="C1267" s="223"/>
      <c r="D1267" s="224"/>
      <c r="E1267" s="224"/>
      <c r="F1267" s="225"/>
      <c r="G1267" s="226"/>
      <c r="H1267" s="227"/>
      <c r="I1267" s="227"/>
      <c r="J1267" s="227"/>
      <c r="K1267" s="227"/>
      <c r="L1267" s="228"/>
    </row>
    <row r="1268" spans="1:12">
      <c r="A1268" s="213" t="str">
        <f t="shared" ca="1" si="19"/>
        <v/>
      </c>
      <c r="C1268" s="223"/>
      <c r="D1268" s="224"/>
      <c r="E1268" s="224"/>
      <c r="F1268" s="225"/>
      <c r="G1268" s="226"/>
      <c r="H1268" s="227"/>
      <c r="I1268" s="227"/>
      <c r="J1268" s="227"/>
      <c r="K1268" s="227"/>
      <c r="L1268" s="228"/>
    </row>
    <row r="1269" spans="1:12">
      <c r="A1269" s="213" t="str">
        <f t="shared" ca="1" si="19"/>
        <v/>
      </c>
      <c r="C1269" s="223"/>
      <c r="D1269" s="224"/>
      <c r="E1269" s="224"/>
      <c r="F1269" s="225"/>
      <c r="G1269" s="226"/>
      <c r="H1269" s="227"/>
      <c r="I1269" s="227"/>
      <c r="J1269" s="227"/>
      <c r="K1269" s="227"/>
      <c r="L1269" s="228"/>
    </row>
    <row r="1270" spans="1:12">
      <c r="A1270" s="213" t="str">
        <f t="shared" ca="1" si="19"/>
        <v/>
      </c>
      <c r="C1270" s="223"/>
      <c r="D1270" s="224"/>
      <c r="E1270" s="224"/>
      <c r="F1270" s="225"/>
      <c r="G1270" s="226"/>
      <c r="H1270" s="227"/>
      <c r="I1270" s="227"/>
      <c r="J1270" s="227"/>
      <c r="K1270" s="227"/>
      <c r="L1270" s="228"/>
    </row>
    <row r="1271" spans="1:12">
      <c r="A1271" s="213" t="str">
        <f t="shared" ca="1" si="19"/>
        <v/>
      </c>
      <c r="C1271" s="223"/>
      <c r="D1271" s="224"/>
      <c r="E1271" s="224"/>
      <c r="F1271" s="225"/>
      <c r="G1271" s="226"/>
      <c r="H1271" s="227"/>
      <c r="I1271" s="227"/>
      <c r="J1271" s="227"/>
      <c r="K1271" s="227"/>
      <c r="L1271" s="228"/>
    </row>
    <row r="1272" spans="1:12">
      <c r="A1272" s="213" t="str">
        <f t="shared" ca="1" si="19"/>
        <v/>
      </c>
      <c r="C1272" s="223"/>
      <c r="D1272" s="224"/>
      <c r="E1272" s="224"/>
      <c r="F1272" s="225"/>
      <c r="G1272" s="226"/>
      <c r="H1272" s="227"/>
      <c r="I1272" s="227"/>
      <c r="J1272" s="227"/>
      <c r="K1272" s="227"/>
      <c r="L1272" s="228"/>
    </row>
    <row r="1273" spans="1:12">
      <c r="A1273" s="213" t="str">
        <f t="shared" ca="1" si="19"/>
        <v/>
      </c>
      <c r="C1273" s="223"/>
      <c r="D1273" s="224"/>
      <c r="E1273" s="224"/>
      <c r="F1273" s="225"/>
      <c r="G1273" s="226"/>
      <c r="H1273" s="227"/>
      <c r="I1273" s="227"/>
      <c r="J1273" s="227"/>
      <c r="K1273" s="227"/>
      <c r="L1273" s="228"/>
    </row>
    <row r="1274" spans="1:12">
      <c r="A1274" s="213" t="str">
        <f t="shared" ca="1" si="19"/>
        <v/>
      </c>
      <c r="C1274" s="223"/>
      <c r="D1274" s="224"/>
      <c r="E1274" s="224"/>
      <c r="F1274" s="225"/>
      <c r="G1274" s="226"/>
      <c r="H1274" s="227"/>
      <c r="I1274" s="227"/>
      <c r="J1274" s="227"/>
      <c r="K1274" s="227"/>
      <c r="L1274" s="228"/>
    </row>
    <row r="1275" spans="1:12">
      <c r="A1275" s="213" t="str">
        <f t="shared" ca="1" si="19"/>
        <v/>
      </c>
      <c r="C1275" s="223"/>
      <c r="D1275" s="224"/>
      <c r="E1275" s="224"/>
      <c r="F1275" s="225"/>
      <c r="G1275" s="226"/>
      <c r="H1275" s="227"/>
      <c r="I1275" s="227"/>
      <c r="J1275" s="227"/>
      <c r="K1275" s="227"/>
      <c r="L1275" s="228"/>
    </row>
    <row r="1276" spans="1:12">
      <c r="A1276" s="213" t="str">
        <f t="shared" ca="1" si="19"/>
        <v/>
      </c>
      <c r="C1276" s="223"/>
      <c r="D1276" s="224"/>
      <c r="E1276" s="224"/>
      <c r="F1276" s="225"/>
      <c r="G1276" s="226"/>
      <c r="H1276" s="227"/>
      <c r="I1276" s="227"/>
      <c r="J1276" s="227"/>
      <c r="K1276" s="227"/>
      <c r="L1276" s="228"/>
    </row>
    <row r="1277" spans="1:12">
      <c r="A1277" s="213" t="str">
        <f t="shared" ca="1" si="19"/>
        <v/>
      </c>
      <c r="C1277" s="223"/>
      <c r="D1277" s="224"/>
      <c r="E1277" s="224"/>
      <c r="F1277" s="225"/>
      <c r="G1277" s="226"/>
      <c r="H1277" s="227"/>
      <c r="I1277" s="227"/>
      <c r="J1277" s="227"/>
      <c r="K1277" s="227"/>
      <c r="L1277" s="228"/>
    </row>
    <row r="1278" spans="1:12">
      <c r="A1278" s="213" t="str">
        <f t="shared" ca="1" si="19"/>
        <v/>
      </c>
      <c r="C1278" s="223"/>
      <c r="D1278" s="224"/>
      <c r="E1278" s="224"/>
      <c r="F1278" s="225"/>
      <c r="G1278" s="226"/>
      <c r="H1278" s="227"/>
      <c r="I1278" s="227"/>
      <c r="J1278" s="227"/>
      <c r="K1278" s="227"/>
      <c r="L1278" s="228"/>
    </row>
    <row r="1279" spans="1:12">
      <c r="A1279" s="213" t="str">
        <f t="shared" ca="1" si="19"/>
        <v/>
      </c>
      <c r="C1279" s="223"/>
      <c r="D1279" s="224"/>
      <c r="E1279" s="224"/>
      <c r="F1279" s="225"/>
      <c r="G1279" s="226"/>
      <c r="H1279" s="227"/>
      <c r="I1279" s="227"/>
      <c r="J1279" s="227"/>
      <c r="K1279" s="227"/>
      <c r="L1279" s="228"/>
    </row>
    <row r="1280" spans="1:12">
      <c r="A1280" s="213" t="str">
        <f t="shared" ca="1" si="19"/>
        <v/>
      </c>
      <c r="C1280" s="223"/>
      <c r="D1280" s="224"/>
      <c r="E1280" s="224"/>
      <c r="F1280" s="225"/>
      <c r="G1280" s="226"/>
      <c r="H1280" s="227"/>
      <c r="I1280" s="227"/>
      <c r="J1280" s="227"/>
      <c r="K1280" s="227"/>
      <c r="L1280" s="228"/>
    </row>
    <row r="1281" spans="1:12">
      <c r="A1281" s="213" t="str">
        <f t="shared" ca="1" si="19"/>
        <v/>
      </c>
      <c r="C1281" s="223"/>
      <c r="D1281" s="224"/>
      <c r="E1281" s="224"/>
      <c r="F1281" s="225"/>
      <c r="G1281" s="226"/>
      <c r="H1281" s="227"/>
      <c r="I1281" s="227"/>
      <c r="J1281" s="227"/>
      <c r="K1281" s="227"/>
      <c r="L1281" s="228"/>
    </row>
    <row r="1282" spans="1:12">
      <c r="A1282" s="213" t="str">
        <f t="shared" ca="1" si="19"/>
        <v/>
      </c>
      <c r="C1282" s="223"/>
      <c r="D1282" s="224"/>
      <c r="E1282" s="224"/>
      <c r="F1282" s="225"/>
      <c r="G1282" s="226"/>
      <c r="H1282" s="227"/>
      <c r="I1282" s="227"/>
      <c r="J1282" s="227"/>
      <c r="K1282" s="227"/>
      <c r="L1282" s="228"/>
    </row>
    <row r="1283" spans="1:12">
      <c r="A1283" s="213" t="str">
        <f t="shared" ca="1" si="19"/>
        <v/>
      </c>
      <c r="C1283" s="223"/>
      <c r="D1283" s="224"/>
      <c r="E1283" s="224"/>
      <c r="F1283" s="225"/>
      <c r="G1283" s="226"/>
      <c r="H1283" s="227"/>
      <c r="I1283" s="227"/>
      <c r="J1283" s="227"/>
      <c r="K1283" s="227"/>
      <c r="L1283" s="228"/>
    </row>
    <row r="1284" spans="1:12">
      <c r="A1284" s="213" t="str">
        <f t="shared" ref="A1284:A1347" ca="1" si="20">IF(INDIRECT(ADDRESS(ROW(A1284),3))="","",IF(INDIRECT(ADDRESS(ROW(A1284),3))=INDIRECT(ADDRESS(ROW(A1284)-1,3)),A1283,A1283+1))</f>
        <v/>
      </c>
      <c r="C1284" s="223"/>
      <c r="D1284" s="224"/>
      <c r="E1284" s="224"/>
      <c r="F1284" s="225"/>
      <c r="G1284" s="226"/>
      <c r="H1284" s="227"/>
      <c r="I1284" s="227"/>
      <c r="J1284" s="227"/>
      <c r="K1284" s="227"/>
      <c r="L1284" s="228"/>
    </row>
    <row r="1285" spans="1:12">
      <c r="A1285" s="213" t="str">
        <f t="shared" ca="1" si="20"/>
        <v/>
      </c>
      <c r="C1285" s="223"/>
      <c r="D1285" s="224"/>
      <c r="E1285" s="224"/>
      <c r="F1285" s="225"/>
      <c r="G1285" s="226"/>
      <c r="H1285" s="227"/>
      <c r="I1285" s="227"/>
      <c r="J1285" s="227"/>
      <c r="K1285" s="227"/>
      <c r="L1285" s="228"/>
    </row>
    <row r="1286" spans="1:12">
      <c r="A1286" s="213" t="str">
        <f t="shared" ca="1" si="20"/>
        <v/>
      </c>
      <c r="C1286" s="223"/>
      <c r="D1286" s="224"/>
      <c r="E1286" s="224"/>
      <c r="F1286" s="225"/>
      <c r="G1286" s="226"/>
      <c r="H1286" s="227"/>
      <c r="I1286" s="227"/>
      <c r="J1286" s="227"/>
      <c r="K1286" s="227"/>
      <c r="L1286" s="228"/>
    </row>
    <row r="1287" spans="1:12">
      <c r="A1287" s="213" t="str">
        <f t="shared" ca="1" si="20"/>
        <v/>
      </c>
      <c r="C1287" s="223"/>
      <c r="D1287" s="224"/>
      <c r="E1287" s="224"/>
      <c r="F1287" s="225"/>
      <c r="G1287" s="226"/>
      <c r="H1287" s="227"/>
      <c r="I1287" s="227"/>
      <c r="J1287" s="227"/>
      <c r="K1287" s="227"/>
      <c r="L1287" s="228"/>
    </row>
    <row r="1288" spans="1:12">
      <c r="A1288" s="213" t="str">
        <f t="shared" ca="1" si="20"/>
        <v/>
      </c>
      <c r="C1288" s="223"/>
      <c r="D1288" s="224"/>
      <c r="E1288" s="224"/>
      <c r="F1288" s="225"/>
      <c r="G1288" s="226"/>
      <c r="H1288" s="227"/>
      <c r="I1288" s="227"/>
      <c r="J1288" s="227"/>
      <c r="K1288" s="227"/>
      <c r="L1288" s="228"/>
    </row>
    <row r="1289" spans="1:12">
      <c r="A1289" s="213" t="str">
        <f t="shared" ca="1" si="20"/>
        <v/>
      </c>
      <c r="C1289" s="223"/>
      <c r="D1289" s="224"/>
      <c r="E1289" s="224"/>
      <c r="F1289" s="225"/>
      <c r="G1289" s="226"/>
      <c r="H1289" s="227"/>
      <c r="I1289" s="227"/>
      <c r="J1289" s="227"/>
      <c r="K1289" s="227"/>
      <c r="L1289" s="228"/>
    </row>
    <row r="1290" spans="1:12">
      <c r="A1290" s="213" t="str">
        <f t="shared" ca="1" si="20"/>
        <v/>
      </c>
      <c r="C1290" s="223"/>
      <c r="D1290" s="224"/>
      <c r="E1290" s="224"/>
      <c r="F1290" s="225"/>
      <c r="G1290" s="226"/>
      <c r="H1290" s="227"/>
      <c r="I1290" s="227"/>
      <c r="J1290" s="227"/>
      <c r="K1290" s="227"/>
      <c r="L1290" s="228"/>
    </row>
    <row r="1291" spans="1:12">
      <c r="A1291" s="213" t="str">
        <f t="shared" ca="1" si="20"/>
        <v/>
      </c>
      <c r="C1291" s="223"/>
      <c r="D1291" s="224"/>
      <c r="E1291" s="224"/>
      <c r="F1291" s="225"/>
      <c r="G1291" s="226"/>
      <c r="H1291" s="227"/>
      <c r="I1291" s="227"/>
      <c r="J1291" s="227"/>
      <c r="K1291" s="227"/>
      <c r="L1291" s="228"/>
    </row>
    <row r="1292" spans="1:12">
      <c r="A1292" s="213" t="str">
        <f t="shared" ca="1" si="20"/>
        <v/>
      </c>
      <c r="C1292" s="223"/>
      <c r="D1292" s="224"/>
      <c r="E1292" s="224"/>
      <c r="F1292" s="225"/>
      <c r="G1292" s="226"/>
      <c r="H1292" s="227"/>
      <c r="I1292" s="227"/>
      <c r="J1292" s="227"/>
      <c r="K1292" s="227"/>
      <c r="L1292" s="228"/>
    </row>
    <row r="1293" spans="1:12">
      <c r="A1293" s="213" t="str">
        <f t="shared" ca="1" si="20"/>
        <v/>
      </c>
      <c r="C1293" s="223"/>
      <c r="D1293" s="224"/>
      <c r="E1293" s="224"/>
      <c r="F1293" s="225"/>
      <c r="G1293" s="226"/>
      <c r="H1293" s="227"/>
      <c r="I1293" s="227"/>
      <c r="J1293" s="227"/>
      <c r="K1293" s="227"/>
      <c r="L1293" s="228"/>
    </row>
    <row r="1294" spans="1:12">
      <c r="A1294" s="213" t="str">
        <f t="shared" ca="1" si="20"/>
        <v/>
      </c>
      <c r="C1294" s="223"/>
      <c r="D1294" s="224"/>
      <c r="E1294" s="224"/>
      <c r="F1294" s="225"/>
      <c r="G1294" s="226"/>
      <c r="H1294" s="227"/>
      <c r="I1294" s="227"/>
      <c r="J1294" s="227"/>
      <c r="K1294" s="227"/>
      <c r="L1294" s="228"/>
    </row>
    <row r="1295" spans="1:12">
      <c r="A1295" s="213" t="str">
        <f t="shared" ca="1" si="20"/>
        <v/>
      </c>
      <c r="C1295" s="223"/>
      <c r="D1295" s="224"/>
      <c r="E1295" s="224"/>
      <c r="F1295" s="225"/>
      <c r="G1295" s="226"/>
      <c r="H1295" s="227"/>
      <c r="I1295" s="227"/>
      <c r="J1295" s="227"/>
      <c r="K1295" s="227"/>
      <c r="L1295" s="228"/>
    </row>
    <row r="1296" spans="1:12">
      <c r="A1296" s="213" t="str">
        <f t="shared" ca="1" si="20"/>
        <v/>
      </c>
      <c r="C1296" s="223"/>
      <c r="D1296" s="224"/>
      <c r="E1296" s="224"/>
      <c r="F1296" s="225"/>
      <c r="G1296" s="226"/>
      <c r="H1296" s="227"/>
      <c r="I1296" s="227"/>
      <c r="J1296" s="227"/>
      <c r="K1296" s="227"/>
      <c r="L1296" s="228"/>
    </row>
    <row r="1297" spans="1:12">
      <c r="A1297" s="213" t="str">
        <f t="shared" ca="1" si="20"/>
        <v/>
      </c>
      <c r="C1297" s="223"/>
      <c r="D1297" s="224"/>
      <c r="E1297" s="224"/>
      <c r="F1297" s="225"/>
      <c r="G1297" s="226"/>
      <c r="H1297" s="227"/>
      <c r="I1297" s="227"/>
      <c r="J1297" s="227"/>
      <c r="K1297" s="227"/>
      <c r="L1297" s="228"/>
    </row>
    <row r="1298" spans="1:12">
      <c r="A1298" s="213" t="str">
        <f t="shared" ca="1" si="20"/>
        <v/>
      </c>
      <c r="C1298" s="223"/>
      <c r="D1298" s="224"/>
      <c r="E1298" s="224"/>
      <c r="F1298" s="225"/>
      <c r="G1298" s="226"/>
      <c r="H1298" s="227"/>
      <c r="I1298" s="227"/>
      <c r="J1298" s="227"/>
      <c r="K1298" s="227"/>
      <c r="L1298" s="228"/>
    </row>
    <row r="1299" spans="1:12">
      <c r="A1299" s="213" t="str">
        <f t="shared" ca="1" si="20"/>
        <v/>
      </c>
      <c r="C1299" s="223"/>
      <c r="D1299" s="224"/>
      <c r="E1299" s="224"/>
      <c r="F1299" s="225"/>
      <c r="G1299" s="226"/>
      <c r="H1299" s="227"/>
      <c r="I1299" s="227"/>
      <c r="J1299" s="227"/>
      <c r="K1299" s="227"/>
      <c r="L1299" s="228"/>
    </row>
    <row r="1300" spans="1:12">
      <c r="A1300" s="213" t="str">
        <f t="shared" ca="1" si="20"/>
        <v/>
      </c>
      <c r="C1300" s="223"/>
      <c r="D1300" s="224"/>
      <c r="E1300" s="224"/>
      <c r="F1300" s="225"/>
      <c r="G1300" s="226"/>
      <c r="H1300" s="227"/>
      <c r="I1300" s="227"/>
      <c r="J1300" s="227"/>
      <c r="K1300" s="227"/>
      <c r="L1300" s="228"/>
    </row>
    <row r="1301" spans="1:12">
      <c r="A1301" s="213" t="str">
        <f t="shared" ca="1" si="20"/>
        <v/>
      </c>
      <c r="C1301" s="223"/>
      <c r="D1301" s="224"/>
      <c r="E1301" s="224"/>
      <c r="F1301" s="225"/>
      <c r="G1301" s="226"/>
      <c r="H1301" s="227"/>
      <c r="I1301" s="227"/>
      <c r="J1301" s="227"/>
      <c r="K1301" s="227"/>
      <c r="L1301" s="228"/>
    </row>
    <row r="1302" spans="1:12">
      <c r="A1302" s="213" t="str">
        <f t="shared" ca="1" si="20"/>
        <v/>
      </c>
      <c r="C1302" s="223"/>
      <c r="D1302" s="224"/>
      <c r="E1302" s="224"/>
      <c r="F1302" s="225"/>
      <c r="G1302" s="226"/>
      <c r="H1302" s="227"/>
      <c r="I1302" s="227"/>
      <c r="J1302" s="227"/>
      <c r="K1302" s="227"/>
      <c r="L1302" s="228"/>
    </row>
    <row r="1303" spans="1:12">
      <c r="A1303" s="213" t="str">
        <f t="shared" ca="1" si="20"/>
        <v/>
      </c>
      <c r="C1303" s="223"/>
      <c r="D1303" s="224"/>
      <c r="E1303" s="224"/>
      <c r="F1303" s="225"/>
      <c r="G1303" s="226"/>
      <c r="H1303" s="227"/>
      <c r="I1303" s="227"/>
      <c r="J1303" s="227"/>
      <c r="K1303" s="227"/>
      <c r="L1303" s="228"/>
    </row>
    <row r="1304" spans="1:12">
      <c r="A1304" s="213" t="str">
        <f t="shared" ca="1" si="20"/>
        <v/>
      </c>
      <c r="C1304" s="223"/>
      <c r="D1304" s="224"/>
      <c r="E1304" s="224"/>
      <c r="F1304" s="225"/>
      <c r="G1304" s="226"/>
      <c r="H1304" s="227"/>
      <c r="I1304" s="227"/>
      <c r="J1304" s="227"/>
      <c r="K1304" s="227"/>
      <c r="L1304" s="228"/>
    </row>
    <row r="1305" spans="1:12">
      <c r="A1305" s="213" t="str">
        <f t="shared" ca="1" si="20"/>
        <v/>
      </c>
      <c r="C1305" s="223"/>
      <c r="D1305" s="224"/>
      <c r="E1305" s="224"/>
      <c r="F1305" s="225"/>
      <c r="G1305" s="226"/>
      <c r="H1305" s="227"/>
      <c r="I1305" s="227"/>
      <c r="J1305" s="227"/>
      <c r="K1305" s="227"/>
      <c r="L1305" s="228"/>
    </row>
    <row r="1306" spans="1:12">
      <c r="A1306" s="213" t="str">
        <f t="shared" ca="1" si="20"/>
        <v/>
      </c>
      <c r="C1306" s="223"/>
      <c r="D1306" s="224"/>
      <c r="E1306" s="224"/>
      <c r="F1306" s="225"/>
      <c r="G1306" s="226"/>
      <c r="H1306" s="227"/>
      <c r="I1306" s="227"/>
      <c r="J1306" s="227"/>
      <c r="K1306" s="227"/>
      <c r="L1306" s="228"/>
    </row>
    <row r="1307" spans="1:12">
      <c r="A1307" s="213" t="str">
        <f t="shared" ca="1" si="20"/>
        <v/>
      </c>
      <c r="C1307" s="223"/>
      <c r="D1307" s="224"/>
      <c r="E1307" s="224"/>
      <c r="F1307" s="225"/>
      <c r="G1307" s="226"/>
      <c r="H1307" s="227"/>
      <c r="I1307" s="227"/>
      <c r="J1307" s="227"/>
      <c r="K1307" s="227"/>
      <c r="L1307" s="228"/>
    </row>
    <row r="1308" spans="1:12">
      <c r="A1308" s="213" t="str">
        <f t="shared" ca="1" si="20"/>
        <v/>
      </c>
      <c r="C1308" s="223"/>
      <c r="D1308" s="224"/>
      <c r="E1308" s="224"/>
      <c r="F1308" s="225"/>
      <c r="G1308" s="226"/>
      <c r="H1308" s="227"/>
      <c r="I1308" s="227"/>
      <c r="J1308" s="227"/>
      <c r="K1308" s="227"/>
      <c r="L1308" s="228"/>
    </row>
    <row r="1309" spans="1:12">
      <c r="A1309" s="213" t="str">
        <f t="shared" ca="1" si="20"/>
        <v/>
      </c>
      <c r="C1309" s="223"/>
      <c r="D1309" s="224"/>
      <c r="E1309" s="224"/>
      <c r="F1309" s="225"/>
      <c r="G1309" s="226"/>
      <c r="H1309" s="227"/>
      <c r="I1309" s="227"/>
      <c r="J1309" s="227"/>
      <c r="K1309" s="227"/>
      <c r="L1309" s="228"/>
    </row>
    <row r="1310" spans="1:12">
      <c r="A1310" s="213" t="str">
        <f t="shared" ca="1" si="20"/>
        <v/>
      </c>
      <c r="C1310" s="223"/>
      <c r="D1310" s="224"/>
      <c r="E1310" s="224"/>
      <c r="F1310" s="225"/>
      <c r="G1310" s="226"/>
      <c r="H1310" s="227"/>
      <c r="I1310" s="227"/>
      <c r="J1310" s="227"/>
      <c r="K1310" s="227"/>
      <c r="L1310" s="228"/>
    </row>
    <row r="1311" spans="1:12">
      <c r="A1311" s="213" t="str">
        <f t="shared" ca="1" si="20"/>
        <v/>
      </c>
      <c r="C1311" s="223"/>
      <c r="D1311" s="224"/>
      <c r="E1311" s="224"/>
      <c r="F1311" s="225"/>
      <c r="G1311" s="226"/>
      <c r="H1311" s="227"/>
      <c r="I1311" s="227"/>
      <c r="J1311" s="227"/>
      <c r="K1311" s="227"/>
      <c r="L1311" s="228"/>
    </row>
    <row r="1312" spans="1:12">
      <c r="A1312" s="213" t="str">
        <f t="shared" ca="1" si="20"/>
        <v/>
      </c>
      <c r="C1312" s="223"/>
      <c r="D1312" s="224"/>
      <c r="E1312" s="224"/>
      <c r="F1312" s="225"/>
      <c r="G1312" s="226"/>
      <c r="H1312" s="227"/>
      <c r="I1312" s="227"/>
      <c r="J1312" s="227"/>
      <c r="K1312" s="227"/>
      <c r="L1312" s="228"/>
    </row>
    <row r="1313" spans="1:12">
      <c r="A1313" s="213" t="str">
        <f t="shared" ca="1" si="20"/>
        <v/>
      </c>
      <c r="C1313" s="223"/>
      <c r="D1313" s="224"/>
      <c r="E1313" s="224"/>
      <c r="F1313" s="225"/>
      <c r="G1313" s="226"/>
      <c r="H1313" s="227"/>
      <c r="I1313" s="227"/>
      <c r="J1313" s="227"/>
      <c r="K1313" s="227"/>
      <c r="L1313" s="228"/>
    </row>
    <row r="1314" spans="1:12">
      <c r="A1314" s="213" t="str">
        <f t="shared" ca="1" si="20"/>
        <v/>
      </c>
      <c r="C1314" s="223"/>
      <c r="D1314" s="224"/>
      <c r="E1314" s="224"/>
      <c r="F1314" s="225"/>
      <c r="G1314" s="226"/>
      <c r="H1314" s="227"/>
      <c r="I1314" s="227"/>
      <c r="J1314" s="227"/>
      <c r="K1314" s="227"/>
      <c r="L1314" s="228"/>
    </row>
    <row r="1315" spans="1:12">
      <c r="A1315" s="213" t="str">
        <f t="shared" ca="1" si="20"/>
        <v/>
      </c>
      <c r="C1315" s="223"/>
      <c r="D1315" s="224"/>
      <c r="E1315" s="224"/>
      <c r="F1315" s="225"/>
      <c r="G1315" s="226"/>
      <c r="H1315" s="227"/>
      <c r="I1315" s="227"/>
      <c r="J1315" s="227"/>
      <c r="K1315" s="227"/>
      <c r="L1315" s="228"/>
    </row>
    <row r="1316" spans="1:12">
      <c r="A1316" s="213" t="str">
        <f t="shared" ca="1" si="20"/>
        <v/>
      </c>
      <c r="C1316" s="223"/>
      <c r="D1316" s="224"/>
      <c r="E1316" s="224"/>
      <c r="F1316" s="225"/>
      <c r="G1316" s="226"/>
      <c r="H1316" s="227"/>
      <c r="I1316" s="227"/>
      <c r="J1316" s="227"/>
      <c r="K1316" s="227"/>
      <c r="L1316" s="228"/>
    </row>
    <row r="1317" spans="1:12">
      <c r="A1317" s="213" t="str">
        <f t="shared" ca="1" si="20"/>
        <v/>
      </c>
      <c r="C1317" s="223"/>
      <c r="D1317" s="224"/>
      <c r="E1317" s="224"/>
      <c r="F1317" s="225"/>
      <c r="G1317" s="226"/>
      <c r="H1317" s="227"/>
      <c r="I1317" s="227"/>
      <c r="J1317" s="227"/>
      <c r="K1317" s="227"/>
      <c r="L1317" s="228"/>
    </row>
    <row r="1318" spans="1:12">
      <c r="A1318" s="213" t="str">
        <f t="shared" ca="1" si="20"/>
        <v/>
      </c>
      <c r="C1318" s="223"/>
      <c r="D1318" s="224"/>
      <c r="E1318" s="224"/>
      <c r="F1318" s="225"/>
      <c r="G1318" s="226"/>
      <c r="H1318" s="227"/>
      <c r="I1318" s="227"/>
      <c r="J1318" s="227"/>
      <c r="K1318" s="227"/>
      <c r="L1318" s="228"/>
    </row>
    <row r="1319" spans="1:12">
      <c r="A1319" s="213" t="str">
        <f t="shared" ca="1" si="20"/>
        <v/>
      </c>
      <c r="C1319" s="223"/>
      <c r="D1319" s="224"/>
      <c r="E1319" s="224"/>
      <c r="F1319" s="225"/>
      <c r="G1319" s="226"/>
      <c r="H1319" s="227"/>
      <c r="I1319" s="227"/>
      <c r="J1319" s="227"/>
      <c r="K1319" s="227"/>
      <c r="L1319" s="228"/>
    </row>
    <row r="1320" spans="1:12">
      <c r="A1320" s="213" t="str">
        <f t="shared" ca="1" si="20"/>
        <v/>
      </c>
      <c r="C1320" s="223"/>
      <c r="D1320" s="224"/>
      <c r="E1320" s="224"/>
      <c r="F1320" s="225"/>
      <c r="G1320" s="226"/>
      <c r="H1320" s="227"/>
      <c r="I1320" s="227"/>
      <c r="J1320" s="227"/>
      <c r="K1320" s="227"/>
      <c r="L1320" s="228"/>
    </row>
    <row r="1321" spans="1:12">
      <c r="A1321" s="213" t="str">
        <f t="shared" ca="1" si="20"/>
        <v/>
      </c>
      <c r="C1321" s="223"/>
      <c r="D1321" s="224"/>
      <c r="E1321" s="224"/>
      <c r="F1321" s="225"/>
      <c r="G1321" s="226"/>
      <c r="H1321" s="227"/>
      <c r="I1321" s="227"/>
      <c r="J1321" s="227"/>
      <c r="K1321" s="227"/>
      <c r="L1321" s="228"/>
    </row>
    <row r="1322" spans="1:12">
      <c r="A1322" s="213" t="str">
        <f t="shared" ca="1" si="20"/>
        <v/>
      </c>
      <c r="C1322" s="223"/>
      <c r="D1322" s="224"/>
      <c r="E1322" s="224"/>
      <c r="F1322" s="225"/>
      <c r="G1322" s="226"/>
      <c r="H1322" s="227"/>
      <c r="I1322" s="227"/>
      <c r="J1322" s="227"/>
      <c r="K1322" s="227"/>
      <c r="L1322" s="228"/>
    </row>
    <row r="1323" spans="1:12">
      <c r="A1323" s="213" t="str">
        <f t="shared" ca="1" si="20"/>
        <v/>
      </c>
      <c r="C1323" s="223"/>
      <c r="D1323" s="224"/>
      <c r="E1323" s="224"/>
      <c r="F1323" s="225"/>
      <c r="G1323" s="226"/>
      <c r="H1323" s="227"/>
      <c r="I1323" s="227"/>
      <c r="J1323" s="227"/>
      <c r="K1323" s="227"/>
      <c r="L1323" s="228"/>
    </row>
    <row r="1324" spans="1:12">
      <c r="A1324" s="213" t="str">
        <f t="shared" ca="1" si="20"/>
        <v/>
      </c>
      <c r="C1324" s="223"/>
      <c r="D1324" s="224"/>
      <c r="E1324" s="224"/>
      <c r="F1324" s="225"/>
      <c r="G1324" s="226"/>
      <c r="H1324" s="227"/>
      <c r="I1324" s="227"/>
      <c r="J1324" s="227"/>
      <c r="K1324" s="227"/>
      <c r="L1324" s="228"/>
    </row>
    <row r="1325" spans="1:12">
      <c r="A1325" s="213" t="str">
        <f t="shared" ca="1" si="20"/>
        <v/>
      </c>
      <c r="C1325" s="223"/>
      <c r="D1325" s="224"/>
      <c r="E1325" s="224"/>
      <c r="F1325" s="225"/>
      <c r="G1325" s="226"/>
      <c r="H1325" s="227"/>
      <c r="I1325" s="227"/>
      <c r="J1325" s="227"/>
      <c r="K1325" s="227"/>
      <c r="L1325" s="228"/>
    </row>
    <row r="1326" spans="1:12">
      <c r="A1326" s="213" t="str">
        <f t="shared" ca="1" si="20"/>
        <v/>
      </c>
      <c r="C1326" s="223"/>
      <c r="D1326" s="224"/>
      <c r="E1326" s="224"/>
      <c r="F1326" s="225"/>
      <c r="G1326" s="226"/>
      <c r="H1326" s="227"/>
      <c r="I1326" s="227"/>
      <c r="J1326" s="227"/>
      <c r="K1326" s="227"/>
      <c r="L1326" s="228"/>
    </row>
    <row r="1327" spans="1:12">
      <c r="A1327" s="213" t="str">
        <f t="shared" ca="1" si="20"/>
        <v/>
      </c>
      <c r="C1327" s="223"/>
      <c r="D1327" s="224"/>
      <c r="E1327" s="224"/>
      <c r="F1327" s="225"/>
      <c r="G1327" s="226"/>
      <c r="H1327" s="227"/>
      <c r="I1327" s="227"/>
      <c r="J1327" s="227"/>
      <c r="K1327" s="227"/>
      <c r="L1327" s="228"/>
    </row>
    <row r="1328" spans="1:12">
      <c r="A1328" s="213" t="str">
        <f t="shared" ca="1" si="20"/>
        <v/>
      </c>
      <c r="C1328" s="223"/>
      <c r="D1328" s="224"/>
      <c r="E1328" s="224"/>
      <c r="F1328" s="225"/>
      <c r="G1328" s="226"/>
      <c r="H1328" s="227"/>
      <c r="I1328" s="227"/>
      <c r="J1328" s="227"/>
      <c r="K1328" s="227"/>
      <c r="L1328" s="228"/>
    </row>
    <row r="1329" spans="1:12">
      <c r="A1329" s="213" t="str">
        <f t="shared" ca="1" si="20"/>
        <v/>
      </c>
      <c r="C1329" s="223"/>
      <c r="D1329" s="224"/>
      <c r="E1329" s="224"/>
      <c r="F1329" s="225"/>
      <c r="G1329" s="226"/>
      <c r="H1329" s="227"/>
      <c r="I1329" s="227"/>
      <c r="J1329" s="227"/>
      <c r="K1329" s="227"/>
      <c r="L1329" s="228"/>
    </row>
    <row r="1330" spans="1:12">
      <c r="A1330" s="213" t="str">
        <f t="shared" ca="1" si="20"/>
        <v/>
      </c>
      <c r="C1330" s="223"/>
      <c r="D1330" s="224"/>
      <c r="E1330" s="224"/>
      <c r="F1330" s="225"/>
      <c r="G1330" s="226"/>
      <c r="H1330" s="227"/>
      <c r="I1330" s="227"/>
      <c r="J1330" s="227"/>
      <c r="K1330" s="227"/>
      <c r="L1330" s="228"/>
    </row>
    <row r="1331" spans="1:12">
      <c r="A1331" s="213" t="str">
        <f t="shared" ca="1" si="20"/>
        <v/>
      </c>
      <c r="C1331" s="223"/>
      <c r="D1331" s="224"/>
      <c r="E1331" s="224"/>
      <c r="F1331" s="225"/>
      <c r="G1331" s="226"/>
      <c r="H1331" s="227"/>
      <c r="I1331" s="227"/>
      <c r="J1331" s="227"/>
      <c r="K1331" s="227"/>
      <c r="L1331" s="228"/>
    </row>
    <row r="1332" spans="1:12">
      <c r="A1332" s="213" t="str">
        <f t="shared" ca="1" si="20"/>
        <v/>
      </c>
      <c r="C1332" s="223"/>
      <c r="D1332" s="224"/>
      <c r="E1332" s="224"/>
      <c r="F1332" s="225"/>
      <c r="G1332" s="226"/>
      <c r="H1332" s="227"/>
      <c r="I1332" s="227"/>
      <c r="J1332" s="227"/>
      <c r="K1332" s="227"/>
      <c r="L1332" s="228"/>
    </row>
    <row r="1333" spans="1:12">
      <c r="A1333" s="213" t="str">
        <f t="shared" ca="1" si="20"/>
        <v/>
      </c>
      <c r="C1333" s="223"/>
      <c r="D1333" s="224"/>
      <c r="E1333" s="224"/>
      <c r="F1333" s="225"/>
      <c r="G1333" s="226"/>
      <c r="H1333" s="227"/>
      <c r="I1333" s="227"/>
      <c r="J1333" s="227"/>
      <c r="K1333" s="227"/>
      <c r="L1333" s="228"/>
    </row>
    <row r="1334" spans="1:12">
      <c r="A1334" s="213" t="str">
        <f t="shared" ca="1" si="20"/>
        <v/>
      </c>
      <c r="C1334" s="223"/>
      <c r="D1334" s="224"/>
      <c r="E1334" s="224"/>
      <c r="F1334" s="225"/>
      <c r="G1334" s="226"/>
      <c r="H1334" s="227"/>
      <c r="I1334" s="227"/>
      <c r="J1334" s="227"/>
      <c r="K1334" s="227"/>
      <c r="L1334" s="228"/>
    </row>
    <row r="1335" spans="1:12">
      <c r="A1335" s="213" t="str">
        <f t="shared" ca="1" si="20"/>
        <v/>
      </c>
      <c r="C1335" s="223"/>
      <c r="D1335" s="224"/>
      <c r="E1335" s="224"/>
      <c r="F1335" s="225"/>
      <c r="G1335" s="226"/>
      <c r="H1335" s="227"/>
      <c r="I1335" s="227"/>
      <c r="J1335" s="227"/>
      <c r="K1335" s="227"/>
      <c r="L1335" s="228"/>
    </row>
    <row r="1336" spans="1:12">
      <c r="A1336" s="213" t="str">
        <f t="shared" ca="1" si="20"/>
        <v/>
      </c>
      <c r="C1336" s="223"/>
      <c r="D1336" s="224"/>
      <c r="E1336" s="224"/>
      <c r="F1336" s="225"/>
      <c r="G1336" s="226"/>
      <c r="H1336" s="227"/>
      <c r="I1336" s="227"/>
      <c r="J1336" s="227"/>
      <c r="K1336" s="227"/>
      <c r="L1336" s="228"/>
    </row>
    <row r="1337" spans="1:12">
      <c r="A1337" s="213" t="str">
        <f t="shared" ca="1" si="20"/>
        <v/>
      </c>
      <c r="C1337" s="223"/>
      <c r="D1337" s="224"/>
      <c r="E1337" s="224"/>
      <c r="F1337" s="225"/>
      <c r="G1337" s="226"/>
      <c r="H1337" s="227"/>
      <c r="I1337" s="227"/>
      <c r="J1337" s="227"/>
      <c r="K1337" s="227"/>
      <c r="L1337" s="228"/>
    </row>
    <row r="1338" spans="1:12">
      <c r="A1338" s="213" t="str">
        <f t="shared" ca="1" si="20"/>
        <v/>
      </c>
      <c r="C1338" s="223"/>
      <c r="D1338" s="224"/>
      <c r="E1338" s="224"/>
      <c r="F1338" s="225"/>
      <c r="G1338" s="226"/>
      <c r="H1338" s="227"/>
      <c r="I1338" s="227"/>
      <c r="J1338" s="227"/>
      <c r="K1338" s="227"/>
      <c r="L1338" s="228"/>
    </row>
    <row r="1339" spans="1:12">
      <c r="A1339" s="213" t="str">
        <f t="shared" ca="1" si="20"/>
        <v/>
      </c>
      <c r="C1339" s="223"/>
      <c r="D1339" s="224"/>
      <c r="E1339" s="224"/>
      <c r="F1339" s="225"/>
      <c r="G1339" s="226"/>
      <c r="H1339" s="227"/>
      <c r="I1339" s="227"/>
      <c r="J1339" s="227"/>
      <c r="K1339" s="227"/>
      <c r="L1339" s="228"/>
    </row>
    <row r="1340" spans="1:12">
      <c r="A1340" s="213" t="str">
        <f t="shared" ca="1" si="20"/>
        <v/>
      </c>
      <c r="C1340" s="223"/>
      <c r="D1340" s="224"/>
      <c r="E1340" s="224"/>
      <c r="F1340" s="225"/>
      <c r="G1340" s="226"/>
      <c r="H1340" s="227"/>
      <c r="I1340" s="227"/>
      <c r="J1340" s="227"/>
      <c r="K1340" s="227"/>
      <c r="L1340" s="228"/>
    </row>
    <row r="1341" spans="1:12">
      <c r="A1341" s="213" t="str">
        <f t="shared" ca="1" si="20"/>
        <v/>
      </c>
      <c r="C1341" s="223"/>
      <c r="D1341" s="224"/>
      <c r="E1341" s="224"/>
      <c r="F1341" s="225"/>
      <c r="G1341" s="226"/>
      <c r="H1341" s="227"/>
      <c r="I1341" s="227"/>
      <c r="J1341" s="227"/>
      <c r="K1341" s="227"/>
      <c r="L1341" s="228"/>
    </row>
    <row r="1342" spans="1:12">
      <c r="A1342" s="213" t="str">
        <f t="shared" ca="1" si="20"/>
        <v/>
      </c>
      <c r="C1342" s="223"/>
      <c r="D1342" s="224"/>
      <c r="E1342" s="224"/>
      <c r="F1342" s="225"/>
      <c r="G1342" s="226"/>
      <c r="H1342" s="227"/>
      <c r="I1342" s="227"/>
      <c r="J1342" s="227"/>
      <c r="K1342" s="227"/>
      <c r="L1342" s="228"/>
    </row>
    <row r="1343" spans="1:12">
      <c r="A1343" s="213" t="str">
        <f t="shared" ca="1" si="20"/>
        <v/>
      </c>
      <c r="C1343" s="223"/>
      <c r="D1343" s="224"/>
      <c r="E1343" s="224"/>
      <c r="F1343" s="225"/>
      <c r="G1343" s="226"/>
      <c r="H1343" s="227"/>
      <c r="I1343" s="227"/>
      <c r="J1343" s="227"/>
      <c r="K1343" s="227"/>
      <c r="L1343" s="228"/>
    </row>
    <row r="1344" spans="1:12">
      <c r="A1344" s="213" t="str">
        <f t="shared" ca="1" si="20"/>
        <v/>
      </c>
      <c r="C1344" s="223"/>
      <c r="D1344" s="224"/>
      <c r="E1344" s="224"/>
      <c r="F1344" s="225"/>
      <c r="G1344" s="226"/>
      <c r="H1344" s="227"/>
      <c r="I1344" s="227"/>
      <c r="J1344" s="227"/>
      <c r="K1344" s="227"/>
      <c r="L1344" s="228"/>
    </row>
    <row r="1345" spans="1:12">
      <c r="A1345" s="213" t="str">
        <f t="shared" ca="1" si="20"/>
        <v/>
      </c>
      <c r="C1345" s="223"/>
      <c r="D1345" s="224"/>
      <c r="E1345" s="224"/>
      <c r="F1345" s="225"/>
      <c r="G1345" s="226"/>
      <c r="H1345" s="227"/>
      <c r="I1345" s="227"/>
      <c r="J1345" s="227"/>
      <c r="K1345" s="227"/>
      <c r="L1345" s="228"/>
    </row>
    <row r="1346" spans="1:12">
      <c r="A1346" s="213" t="str">
        <f t="shared" ca="1" si="20"/>
        <v/>
      </c>
      <c r="C1346" s="223"/>
      <c r="D1346" s="224"/>
      <c r="E1346" s="224"/>
      <c r="F1346" s="225"/>
      <c r="G1346" s="226"/>
      <c r="H1346" s="227"/>
      <c r="I1346" s="227"/>
      <c r="J1346" s="227"/>
      <c r="K1346" s="227"/>
      <c r="L1346" s="228"/>
    </row>
    <row r="1347" spans="1:12">
      <c r="A1347" s="213" t="str">
        <f t="shared" ca="1" si="20"/>
        <v/>
      </c>
      <c r="C1347" s="223"/>
      <c r="D1347" s="224"/>
      <c r="E1347" s="224"/>
      <c r="F1347" s="225"/>
      <c r="G1347" s="226"/>
      <c r="H1347" s="227"/>
      <c r="I1347" s="227"/>
      <c r="J1347" s="227"/>
      <c r="K1347" s="227"/>
      <c r="L1347" s="228"/>
    </row>
    <row r="1348" spans="1:12">
      <c r="A1348" s="213" t="str">
        <f t="shared" ref="A1348:A1411" ca="1" si="21">IF(INDIRECT(ADDRESS(ROW(A1348),3))="","",IF(INDIRECT(ADDRESS(ROW(A1348),3))=INDIRECT(ADDRESS(ROW(A1348)-1,3)),A1347,A1347+1))</f>
        <v/>
      </c>
      <c r="C1348" s="223"/>
      <c r="D1348" s="224"/>
      <c r="E1348" s="224"/>
      <c r="F1348" s="225"/>
      <c r="G1348" s="226"/>
      <c r="H1348" s="227"/>
      <c r="I1348" s="227"/>
      <c r="J1348" s="227"/>
      <c r="K1348" s="227"/>
      <c r="L1348" s="228"/>
    </row>
    <row r="1349" spans="1:12">
      <c r="A1349" s="213" t="str">
        <f t="shared" ca="1" si="21"/>
        <v/>
      </c>
      <c r="C1349" s="223"/>
      <c r="D1349" s="224"/>
      <c r="E1349" s="224"/>
      <c r="F1349" s="225"/>
      <c r="G1349" s="226"/>
      <c r="H1349" s="227"/>
      <c r="I1349" s="227"/>
      <c r="J1349" s="227"/>
      <c r="K1349" s="227"/>
      <c r="L1349" s="228"/>
    </row>
    <row r="1350" spans="1:12">
      <c r="A1350" s="213" t="str">
        <f t="shared" ca="1" si="21"/>
        <v/>
      </c>
      <c r="C1350" s="223"/>
      <c r="D1350" s="224"/>
      <c r="E1350" s="224"/>
      <c r="F1350" s="225"/>
      <c r="G1350" s="226"/>
      <c r="H1350" s="227"/>
      <c r="I1350" s="227"/>
      <c r="J1350" s="227"/>
      <c r="K1350" s="227"/>
      <c r="L1350" s="228"/>
    </row>
    <row r="1351" spans="1:12">
      <c r="A1351" s="213" t="str">
        <f t="shared" ca="1" si="21"/>
        <v/>
      </c>
      <c r="C1351" s="223"/>
      <c r="D1351" s="224"/>
      <c r="E1351" s="224"/>
      <c r="F1351" s="225"/>
      <c r="G1351" s="226"/>
      <c r="H1351" s="227"/>
      <c r="I1351" s="227"/>
      <c r="J1351" s="227"/>
      <c r="K1351" s="227"/>
      <c r="L1351" s="228"/>
    </row>
    <row r="1352" spans="1:12">
      <c r="A1352" s="213" t="str">
        <f t="shared" ca="1" si="21"/>
        <v/>
      </c>
      <c r="C1352" s="223"/>
      <c r="D1352" s="224"/>
      <c r="E1352" s="224"/>
      <c r="F1352" s="225"/>
      <c r="G1352" s="226"/>
      <c r="H1352" s="227"/>
      <c r="I1352" s="227"/>
      <c r="J1352" s="227"/>
      <c r="K1352" s="227"/>
      <c r="L1352" s="228"/>
    </row>
    <row r="1353" spans="1:12">
      <c r="A1353" s="213" t="str">
        <f t="shared" ca="1" si="21"/>
        <v/>
      </c>
      <c r="C1353" s="223"/>
      <c r="D1353" s="224"/>
      <c r="E1353" s="224"/>
      <c r="F1353" s="225"/>
      <c r="G1353" s="226"/>
      <c r="H1353" s="227"/>
      <c r="I1353" s="227"/>
      <c r="J1353" s="227"/>
      <c r="K1353" s="227"/>
      <c r="L1353" s="228"/>
    </row>
    <row r="1354" spans="1:12">
      <c r="A1354" s="213" t="str">
        <f t="shared" ca="1" si="21"/>
        <v/>
      </c>
      <c r="C1354" s="223"/>
      <c r="D1354" s="224"/>
      <c r="E1354" s="224"/>
      <c r="F1354" s="225"/>
      <c r="G1354" s="226"/>
      <c r="H1354" s="227"/>
      <c r="I1354" s="227"/>
      <c r="J1354" s="227"/>
      <c r="K1354" s="227"/>
      <c r="L1354" s="228"/>
    </row>
    <row r="1355" spans="1:12">
      <c r="A1355" s="213" t="str">
        <f t="shared" ca="1" si="21"/>
        <v/>
      </c>
      <c r="C1355" s="223"/>
      <c r="D1355" s="224"/>
      <c r="E1355" s="224"/>
      <c r="F1355" s="225"/>
      <c r="G1355" s="226"/>
      <c r="H1355" s="227"/>
      <c r="I1355" s="227"/>
      <c r="J1355" s="227"/>
      <c r="K1355" s="227"/>
      <c r="L1355" s="228"/>
    </row>
    <row r="1356" spans="1:12">
      <c r="A1356" s="213" t="str">
        <f t="shared" ca="1" si="21"/>
        <v/>
      </c>
      <c r="C1356" s="223"/>
      <c r="D1356" s="224"/>
      <c r="E1356" s="224"/>
      <c r="F1356" s="225"/>
      <c r="G1356" s="226"/>
      <c r="H1356" s="227"/>
      <c r="I1356" s="227"/>
      <c r="J1356" s="227"/>
      <c r="K1356" s="227"/>
      <c r="L1356" s="228"/>
    </row>
    <row r="1357" spans="1:12">
      <c r="A1357" s="213" t="str">
        <f t="shared" ca="1" si="21"/>
        <v/>
      </c>
      <c r="C1357" s="223"/>
      <c r="D1357" s="224"/>
      <c r="E1357" s="224"/>
      <c r="F1357" s="225"/>
      <c r="G1357" s="226"/>
      <c r="H1357" s="227"/>
      <c r="I1357" s="227"/>
      <c r="J1357" s="227"/>
      <c r="K1357" s="227"/>
      <c r="L1357" s="228"/>
    </row>
    <row r="1358" spans="1:12">
      <c r="A1358" s="213" t="str">
        <f t="shared" ca="1" si="21"/>
        <v/>
      </c>
      <c r="C1358" s="223"/>
      <c r="D1358" s="224"/>
      <c r="E1358" s="224"/>
      <c r="F1358" s="225"/>
      <c r="G1358" s="226"/>
      <c r="H1358" s="227"/>
      <c r="I1358" s="227"/>
      <c r="J1358" s="227"/>
      <c r="K1358" s="227"/>
      <c r="L1358" s="228"/>
    </row>
    <row r="1359" spans="1:12">
      <c r="A1359" s="213" t="str">
        <f t="shared" ca="1" si="21"/>
        <v/>
      </c>
      <c r="C1359" s="223"/>
      <c r="D1359" s="224"/>
      <c r="E1359" s="224"/>
      <c r="F1359" s="225"/>
      <c r="G1359" s="226"/>
      <c r="H1359" s="227"/>
      <c r="I1359" s="227"/>
      <c r="J1359" s="227"/>
      <c r="K1359" s="227"/>
      <c r="L1359" s="228"/>
    </row>
    <row r="1360" spans="1:12">
      <c r="A1360" s="213" t="str">
        <f t="shared" ca="1" si="21"/>
        <v/>
      </c>
      <c r="C1360" s="223"/>
      <c r="D1360" s="224"/>
      <c r="E1360" s="224"/>
      <c r="F1360" s="225"/>
      <c r="G1360" s="226"/>
      <c r="H1360" s="227"/>
      <c r="I1360" s="227"/>
      <c r="J1360" s="227"/>
      <c r="K1360" s="227"/>
      <c r="L1360" s="228"/>
    </row>
    <row r="1361" spans="1:12">
      <c r="A1361" s="213" t="str">
        <f t="shared" ca="1" si="21"/>
        <v/>
      </c>
      <c r="C1361" s="223"/>
      <c r="D1361" s="224"/>
      <c r="E1361" s="224"/>
      <c r="F1361" s="225"/>
      <c r="G1361" s="226"/>
      <c r="H1361" s="227"/>
      <c r="I1361" s="227"/>
      <c r="J1361" s="227"/>
      <c r="K1361" s="227"/>
      <c r="L1361" s="228"/>
    </row>
    <row r="1362" spans="1:12">
      <c r="A1362" s="213" t="str">
        <f t="shared" ca="1" si="21"/>
        <v/>
      </c>
      <c r="C1362" s="223"/>
      <c r="D1362" s="224"/>
      <c r="E1362" s="224"/>
      <c r="F1362" s="225"/>
      <c r="G1362" s="226"/>
      <c r="H1362" s="227"/>
      <c r="I1362" s="227"/>
      <c r="J1362" s="227"/>
      <c r="K1362" s="227"/>
      <c r="L1362" s="228"/>
    </row>
    <row r="1363" spans="1:12">
      <c r="A1363" s="213" t="str">
        <f t="shared" ca="1" si="21"/>
        <v/>
      </c>
      <c r="C1363" s="223"/>
      <c r="D1363" s="224"/>
      <c r="E1363" s="224"/>
      <c r="F1363" s="225"/>
      <c r="G1363" s="226"/>
      <c r="H1363" s="227"/>
      <c r="I1363" s="227"/>
      <c r="J1363" s="227"/>
      <c r="K1363" s="227"/>
      <c r="L1363" s="228"/>
    </row>
    <row r="1364" spans="1:12">
      <c r="A1364" s="213" t="str">
        <f t="shared" ca="1" si="21"/>
        <v/>
      </c>
      <c r="C1364" s="223"/>
      <c r="D1364" s="224"/>
      <c r="E1364" s="224"/>
      <c r="F1364" s="225"/>
      <c r="G1364" s="226"/>
      <c r="H1364" s="227"/>
      <c r="I1364" s="227"/>
      <c r="J1364" s="227"/>
      <c r="K1364" s="227"/>
      <c r="L1364" s="228"/>
    </row>
    <row r="1365" spans="1:12">
      <c r="A1365" s="213" t="str">
        <f t="shared" ca="1" si="21"/>
        <v/>
      </c>
      <c r="C1365" s="223"/>
      <c r="D1365" s="224"/>
      <c r="E1365" s="224"/>
      <c r="F1365" s="225"/>
      <c r="G1365" s="226"/>
      <c r="H1365" s="227"/>
      <c r="I1365" s="227"/>
      <c r="J1365" s="227"/>
      <c r="K1365" s="227"/>
      <c r="L1365" s="228"/>
    </row>
    <row r="1366" spans="1:12">
      <c r="A1366" s="213" t="str">
        <f t="shared" ca="1" si="21"/>
        <v/>
      </c>
      <c r="C1366" s="223"/>
      <c r="D1366" s="224"/>
      <c r="E1366" s="224"/>
      <c r="F1366" s="225"/>
      <c r="G1366" s="226"/>
      <c r="H1366" s="227"/>
      <c r="I1366" s="227"/>
      <c r="J1366" s="227"/>
      <c r="K1366" s="227"/>
      <c r="L1366" s="228"/>
    </row>
    <row r="1367" spans="1:12">
      <c r="A1367" s="213" t="str">
        <f t="shared" ca="1" si="21"/>
        <v/>
      </c>
      <c r="C1367" s="223"/>
      <c r="D1367" s="224"/>
      <c r="E1367" s="224"/>
      <c r="F1367" s="225"/>
      <c r="G1367" s="226"/>
      <c r="H1367" s="227"/>
      <c r="I1367" s="227"/>
      <c r="J1367" s="227"/>
      <c r="K1367" s="227"/>
      <c r="L1367" s="228"/>
    </row>
    <row r="1368" spans="1:12">
      <c r="A1368" s="213" t="str">
        <f t="shared" ca="1" si="21"/>
        <v/>
      </c>
      <c r="C1368" s="223"/>
      <c r="D1368" s="224"/>
      <c r="E1368" s="224"/>
      <c r="F1368" s="225"/>
      <c r="G1368" s="226"/>
      <c r="H1368" s="227"/>
      <c r="I1368" s="227"/>
      <c r="J1368" s="227"/>
      <c r="K1368" s="227"/>
      <c r="L1368" s="228"/>
    </row>
    <row r="1369" spans="1:12">
      <c r="A1369" s="213" t="str">
        <f t="shared" ca="1" si="21"/>
        <v/>
      </c>
      <c r="C1369" s="223"/>
      <c r="D1369" s="224"/>
      <c r="E1369" s="224"/>
      <c r="F1369" s="225"/>
      <c r="G1369" s="226"/>
      <c r="H1369" s="227"/>
      <c r="I1369" s="227"/>
      <c r="J1369" s="227"/>
      <c r="K1369" s="227"/>
      <c r="L1369" s="228"/>
    </row>
    <row r="1370" spans="1:12">
      <c r="A1370" s="213" t="str">
        <f t="shared" ca="1" si="21"/>
        <v/>
      </c>
      <c r="C1370" s="223"/>
      <c r="D1370" s="224"/>
      <c r="E1370" s="224"/>
      <c r="F1370" s="225"/>
      <c r="G1370" s="226"/>
      <c r="H1370" s="227"/>
      <c r="I1370" s="227"/>
      <c r="J1370" s="227"/>
      <c r="K1370" s="227"/>
      <c r="L1370" s="228"/>
    </row>
    <row r="1371" spans="1:12">
      <c r="A1371" s="213" t="str">
        <f t="shared" ca="1" si="21"/>
        <v/>
      </c>
      <c r="C1371" s="223"/>
      <c r="D1371" s="224"/>
      <c r="E1371" s="224"/>
      <c r="F1371" s="225"/>
      <c r="G1371" s="226"/>
      <c r="H1371" s="227"/>
      <c r="I1371" s="227"/>
      <c r="J1371" s="227"/>
      <c r="K1371" s="227"/>
      <c r="L1371" s="228"/>
    </row>
    <row r="1372" spans="1:12">
      <c r="A1372" s="213" t="str">
        <f t="shared" ca="1" si="21"/>
        <v/>
      </c>
      <c r="C1372" s="223"/>
      <c r="D1372" s="224"/>
      <c r="E1372" s="224"/>
      <c r="F1372" s="225"/>
      <c r="G1372" s="226"/>
      <c r="H1372" s="227"/>
      <c r="I1372" s="227"/>
      <c r="J1372" s="227"/>
      <c r="K1372" s="227"/>
      <c r="L1372" s="228"/>
    </row>
    <row r="1373" spans="1:12">
      <c r="A1373" s="213" t="str">
        <f t="shared" ca="1" si="21"/>
        <v/>
      </c>
      <c r="C1373" s="223"/>
      <c r="D1373" s="224"/>
      <c r="E1373" s="224"/>
      <c r="F1373" s="225"/>
      <c r="G1373" s="226"/>
      <c r="H1373" s="227"/>
      <c r="I1373" s="227"/>
      <c r="J1373" s="227"/>
      <c r="K1373" s="227"/>
      <c r="L1373" s="228"/>
    </row>
    <row r="1374" spans="1:12">
      <c r="A1374" s="213" t="str">
        <f t="shared" ca="1" si="21"/>
        <v/>
      </c>
      <c r="C1374" s="223"/>
      <c r="D1374" s="224"/>
      <c r="E1374" s="224"/>
      <c r="F1374" s="225"/>
      <c r="G1374" s="226"/>
      <c r="H1374" s="227"/>
      <c r="I1374" s="227"/>
      <c r="J1374" s="227"/>
      <c r="K1374" s="227"/>
      <c r="L1374" s="228"/>
    </row>
    <row r="1375" spans="1:12">
      <c r="A1375" s="213" t="str">
        <f t="shared" ca="1" si="21"/>
        <v/>
      </c>
      <c r="C1375" s="223"/>
      <c r="D1375" s="224"/>
      <c r="E1375" s="224"/>
      <c r="F1375" s="225"/>
      <c r="G1375" s="226"/>
      <c r="H1375" s="227"/>
      <c r="I1375" s="227"/>
      <c r="J1375" s="227"/>
      <c r="K1375" s="227"/>
      <c r="L1375" s="228"/>
    </row>
    <row r="1376" spans="1:12">
      <c r="A1376" s="213" t="str">
        <f t="shared" ca="1" si="21"/>
        <v/>
      </c>
      <c r="C1376" s="223"/>
      <c r="D1376" s="224"/>
      <c r="E1376" s="224"/>
      <c r="F1376" s="225"/>
      <c r="G1376" s="226"/>
      <c r="H1376" s="227"/>
      <c r="I1376" s="227"/>
      <c r="J1376" s="227"/>
      <c r="K1376" s="227"/>
      <c r="L1376" s="228"/>
    </row>
    <row r="1377" spans="1:12">
      <c r="A1377" s="213" t="str">
        <f t="shared" ca="1" si="21"/>
        <v/>
      </c>
      <c r="C1377" s="223"/>
      <c r="D1377" s="224"/>
      <c r="E1377" s="224"/>
      <c r="F1377" s="225"/>
      <c r="G1377" s="226"/>
      <c r="H1377" s="227"/>
      <c r="I1377" s="227"/>
      <c r="J1377" s="227"/>
      <c r="K1377" s="227"/>
      <c r="L1377" s="228"/>
    </row>
    <row r="1378" spans="1:12">
      <c r="A1378" s="213" t="str">
        <f t="shared" ca="1" si="21"/>
        <v/>
      </c>
      <c r="C1378" s="223"/>
      <c r="D1378" s="224"/>
      <c r="E1378" s="224"/>
      <c r="F1378" s="225"/>
      <c r="G1378" s="226"/>
      <c r="H1378" s="227"/>
      <c r="I1378" s="227"/>
      <c r="J1378" s="227"/>
      <c r="K1378" s="227"/>
      <c r="L1378" s="228"/>
    </row>
    <row r="1379" spans="1:12">
      <c r="A1379" s="213" t="str">
        <f t="shared" ca="1" si="21"/>
        <v/>
      </c>
      <c r="C1379" s="223"/>
      <c r="D1379" s="224"/>
      <c r="E1379" s="224"/>
      <c r="F1379" s="225"/>
      <c r="G1379" s="226"/>
      <c r="H1379" s="227"/>
      <c r="I1379" s="227"/>
      <c r="J1379" s="227"/>
      <c r="K1379" s="227"/>
      <c r="L1379" s="228"/>
    </row>
    <row r="1380" spans="1:12">
      <c r="A1380" s="213" t="str">
        <f t="shared" ca="1" si="21"/>
        <v/>
      </c>
      <c r="C1380" s="223"/>
      <c r="D1380" s="224"/>
      <c r="E1380" s="224"/>
      <c r="F1380" s="225"/>
      <c r="G1380" s="226"/>
      <c r="H1380" s="227"/>
      <c r="I1380" s="227"/>
      <c r="J1380" s="227"/>
      <c r="K1380" s="227"/>
      <c r="L1380" s="228"/>
    </row>
    <row r="1381" spans="1:12">
      <c r="A1381" s="213" t="str">
        <f t="shared" ca="1" si="21"/>
        <v/>
      </c>
      <c r="C1381" s="223"/>
      <c r="D1381" s="224"/>
      <c r="E1381" s="224"/>
      <c r="F1381" s="225"/>
      <c r="G1381" s="226"/>
      <c r="H1381" s="227"/>
      <c r="I1381" s="227"/>
      <c r="J1381" s="227"/>
      <c r="K1381" s="227"/>
      <c r="L1381" s="228"/>
    </row>
    <row r="1382" spans="1:12">
      <c r="A1382" s="213" t="str">
        <f t="shared" ca="1" si="21"/>
        <v/>
      </c>
      <c r="C1382" s="223"/>
      <c r="D1382" s="224"/>
      <c r="E1382" s="224"/>
      <c r="F1382" s="225"/>
      <c r="G1382" s="226"/>
      <c r="H1382" s="227"/>
      <c r="I1382" s="227"/>
      <c r="J1382" s="227"/>
      <c r="K1382" s="227"/>
      <c r="L1382" s="228"/>
    </row>
    <row r="1383" spans="1:12">
      <c r="A1383" s="213" t="str">
        <f t="shared" ca="1" si="21"/>
        <v/>
      </c>
      <c r="C1383" s="223"/>
      <c r="D1383" s="224"/>
      <c r="E1383" s="224"/>
      <c r="F1383" s="225"/>
      <c r="G1383" s="226"/>
      <c r="H1383" s="227"/>
      <c r="I1383" s="227"/>
      <c r="J1383" s="227"/>
      <c r="K1383" s="227"/>
      <c r="L1383" s="228"/>
    </row>
    <row r="1384" spans="1:12">
      <c r="A1384" s="213" t="str">
        <f t="shared" ca="1" si="21"/>
        <v/>
      </c>
      <c r="C1384" s="223"/>
      <c r="D1384" s="224"/>
      <c r="E1384" s="224"/>
      <c r="F1384" s="225"/>
      <c r="G1384" s="226"/>
      <c r="H1384" s="227"/>
      <c r="I1384" s="227"/>
      <c r="J1384" s="227"/>
      <c r="K1384" s="227"/>
      <c r="L1384" s="228"/>
    </row>
    <row r="1385" spans="1:12">
      <c r="A1385" s="213" t="str">
        <f t="shared" ca="1" si="21"/>
        <v/>
      </c>
      <c r="C1385" s="223"/>
      <c r="D1385" s="224"/>
      <c r="E1385" s="224"/>
      <c r="F1385" s="225"/>
      <c r="G1385" s="226"/>
      <c r="H1385" s="227"/>
      <c r="I1385" s="227"/>
      <c r="J1385" s="227"/>
      <c r="K1385" s="227"/>
      <c r="L1385" s="228"/>
    </row>
    <row r="1386" spans="1:12">
      <c r="A1386" s="213" t="str">
        <f t="shared" ca="1" si="21"/>
        <v/>
      </c>
      <c r="C1386" s="223"/>
      <c r="D1386" s="224"/>
      <c r="E1386" s="224"/>
      <c r="F1386" s="225"/>
      <c r="G1386" s="226"/>
      <c r="H1386" s="227"/>
      <c r="I1386" s="227"/>
      <c r="J1386" s="227"/>
      <c r="K1386" s="227"/>
      <c r="L1386" s="228"/>
    </row>
    <row r="1387" spans="1:12">
      <c r="A1387" s="213" t="str">
        <f t="shared" ca="1" si="21"/>
        <v/>
      </c>
      <c r="C1387" s="223"/>
      <c r="D1387" s="224"/>
      <c r="E1387" s="224"/>
      <c r="F1387" s="225"/>
      <c r="G1387" s="226"/>
      <c r="H1387" s="227"/>
      <c r="I1387" s="227"/>
      <c r="J1387" s="227"/>
      <c r="K1387" s="227"/>
      <c r="L1387" s="228"/>
    </row>
    <row r="1388" spans="1:12">
      <c r="A1388" s="213" t="str">
        <f t="shared" ca="1" si="21"/>
        <v/>
      </c>
      <c r="C1388" s="223"/>
      <c r="D1388" s="224"/>
      <c r="E1388" s="224"/>
      <c r="F1388" s="225"/>
      <c r="G1388" s="226"/>
      <c r="H1388" s="227"/>
      <c r="I1388" s="227"/>
      <c r="J1388" s="227"/>
      <c r="K1388" s="227"/>
      <c r="L1388" s="228"/>
    </row>
    <row r="1389" spans="1:12">
      <c r="A1389" s="213" t="str">
        <f t="shared" ca="1" si="21"/>
        <v/>
      </c>
      <c r="C1389" s="223"/>
      <c r="D1389" s="224"/>
      <c r="E1389" s="224"/>
      <c r="F1389" s="225"/>
      <c r="G1389" s="226"/>
      <c r="H1389" s="227"/>
      <c r="I1389" s="227"/>
      <c r="J1389" s="227"/>
      <c r="K1389" s="227"/>
      <c r="L1389" s="228"/>
    </row>
    <row r="1390" spans="1:12">
      <c r="A1390" s="213" t="str">
        <f t="shared" ca="1" si="21"/>
        <v/>
      </c>
      <c r="C1390" s="223"/>
      <c r="D1390" s="224"/>
      <c r="E1390" s="224"/>
      <c r="F1390" s="225"/>
      <c r="G1390" s="226"/>
      <c r="H1390" s="227"/>
      <c r="I1390" s="227"/>
      <c r="J1390" s="227"/>
      <c r="K1390" s="227"/>
      <c r="L1390" s="228"/>
    </row>
    <row r="1391" spans="1:12">
      <c r="A1391" s="213" t="str">
        <f t="shared" ca="1" si="21"/>
        <v/>
      </c>
      <c r="C1391" s="223"/>
      <c r="D1391" s="224"/>
      <c r="E1391" s="224"/>
      <c r="F1391" s="225"/>
      <c r="G1391" s="226"/>
      <c r="H1391" s="227"/>
      <c r="I1391" s="227"/>
      <c r="J1391" s="227"/>
      <c r="K1391" s="227"/>
      <c r="L1391" s="228"/>
    </row>
    <row r="1392" spans="1:12">
      <c r="A1392" s="213" t="str">
        <f t="shared" ca="1" si="21"/>
        <v/>
      </c>
      <c r="C1392" s="223"/>
      <c r="D1392" s="224"/>
      <c r="E1392" s="224"/>
      <c r="F1392" s="225"/>
      <c r="G1392" s="226"/>
      <c r="H1392" s="227"/>
      <c r="I1392" s="227"/>
      <c r="J1392" s="227"/>
      <c r="K1392" s="227"/>
      <c r="L1392" s="228"/>
    </row>
    <row r="1393" spans="1:12">
      <c r="A1393" s="213" t="str">
        <f t="shared" ca="1" si="21"/>
        <v/>
      </c>
      <c r="C1393" s="223"/>
      <c r="D1393" s="224"/>
      <c r="E1393" s="224"/>
      <c r="F1393" s="225"/>
      <c r="G1393" s="226"/>
      <c r="H1393" s="227"/>
      <c r="I1393" s="227"/>
      <c r="J1393" s="227"/>
      <c r="K1393" s="227"/>
      <c r="L1393" s="228"/>
    </row>
    <row r="1394" spans="1:12">
      <c r="A1394" s="213" t="str">
        <f t="shared" ca="1" si="21"/>
        <v/>
      </c>
      <c r="C1394" s="223"/>
      <c r="D1394" s="224"/>
      <c r="E1394" s="224"/>
      <c r="F1394" s="225"/>
      <c r="G1394" s="226"/>
      <c r="H1394" s="227"/>
      <c r="I1394" s="227"/>
      <c r="J1394" s="227"/>
      <c r="K1394" s="227"/>
      <c r="L1394" s="228"/>
    </row>
    <row r="1395" spans="1:12">
      <c r="A1395" s="213" t="str">
        <f t="shared" ca="1" si="21"/>
        <v/>
      </c>
      <c r="C1395" s="223"/>
      <c r="D1395" s="224"/>
      <c r="E1395" s="224"/>
      <c r="F1395" s="225"/>
      <c r="G1395" s="226"/>
      <c r="H1395" s="227"/>
      <c r="I1395" s="227"/>
      <c r="J1395" s="227"/>
      <c r="K1395" s="227"/>
      <c r="L1395" s="228"/>
    </row>
    <row r="1396" spans="1:12">
      <c r="A1396" s="213" t="str">
        <f t="shared" ca="1" si="21"/>
        <v/>
      </c>
      <c r="C1396" s="223"/>
      <c r="D1396" s="224"/>
      <c r="E1396" s="224"/>
      <c r="F1396" s="225"/>
      <c r="G1396" s="226"/>
      <c r="H1396" s="227"/>
      <c r="I1396" s="227"/>
      <c r="J1396" s="227"/>
      <c r="K1396" s="227"/>
      <c r="L1396" s="228"/>
    </row>
    <row r="1397" spans="1:12">
      <c r="A1397" s="213" t="str">
        <f t="shared" ca="1" si="21"/>
        <v/>
      </c>
      <c r="C1397" s="223"/>
      <c r="D1397" s="224"/>
      <c r="E1397" s="224"/>
      <c r="F1397" s="225"/>
      <c r="G1397" s="226"/>
      <c r="H1397" s="227"/>
      <c r="I1397" s="227"/>
      <c r="J1397" s="227"/>
      <c r="K1397" s="227"/>
      <c r="L1397" s="228"/>
    </row>
    <row r="1398" spans="1:12">
      <c r="A1398" s="213" t="str">
        <f t="shared" ca="1" si="21"/>
        <v/>
      </c>
      <c r="C1398" s="223"/>
      <c r="D1398" s="224"/>
      <c r="E1398" s="224"/>
      <c r="F1398" s="225"/>
      <c r="G1398" s="226"/>
      <c r="H1398" s="227"/>
      <c r="I1398" s="227"/>
      <c r="J1398" s="227"/>
      <c r="K1398" s="227"/>
      <c r="L1398" s="228"/>
    </row>
    <row r="1399" spans="1:12">
      <c r="A1399" s="213" t="str">
        <f t="shared" ca="1" si="21"/>
        <v/>
      </c>
      <c r="C1399" s="223"/>
      <c r="D1399" s="224"/>
      <c r="E1399" s="224"/>
      <c r="F1399" s="225"/>
      <c r="G1399" s="226"/>
      <c r="H1399" s="227"/>
      <c r="I1399" s="227"/>
      <c r="J1399" s="227"/>
      <c r="K1399" s="227"/>
      <c r="L1399" s="228"/>
    </row>
    <row r="1400" spans="1:12">
      <c r="A1400" s="213" t="str">
        <f t="shared" ca="1" si="21"/>
        <v/>
      </c>
      <c r="C1400" s="223"/>
      <c r="D1400" s="224"/>
      <c r="E1400" s="224"/>
      <c r="F1400" s="225"/>
      <c r="G1400" s="226"/>
      <c r="H1400" s="227"/>
      <c r="I1400" s="227"/>
      <c r="J1400" s="227"/>
      <c r="K1400" s="227"/>
      <c r="L1400" s="228"/>
    </row>
    <row r="1401" spans="1:12">
      <c r="A1401" s="213" t="str">
        <f t="shared" ca="1" si="21"/>
        <v/>
      </c>
      <c r="C1401" s="223"/>
      <c r="D1401" s="224"/>
      <c r="E1401" s="224"/>
      <c r="F1401" s="225"/>
      <c r="G1401" s="226"/>
      <c r="H1401" s="227"/>
      <c r="I1401" s="227"/>
      <c r="J1401" s="227"/>
      <c r="K1401" s="227"/>
      <c r="L1401" s="228"/>
    </row>
    <row r="1402" spans="1:12">
      <c r="A1402" s="213" t="str">
        <f t="shared" ca="1" si="21"/>
        <v/>
      </c>
      <c r="C1402" s="223"/>
      <c r="D1402" s="224"/>
      <c r="E1402" s="224"/>
      <c r="F1402" s="225"/>
      <c r="G1402" s="226"/>
      <c r="H1402" s="227"/>
      <c r="I1402" s="227"/>
      <c r="J1402" s="227"/>
      <c r="K1402" s="227"/>
      <c r="L1402" s="228"/>
    </row>
    <row r="1403" spans="1:12">
      <c r="A1403" s="213" t="str">
        <f t="shared" ca="1" si="21"/>
        <v/>
      </c>
      <c r="C1403" s="223"/>
      <c r="D1403" s="224"/>
      <c r="E1403" s="224"/>
      <c r="F1403" s="225"/>
      <c r="G1403" s="226"/>
      <c r="H1403" s="227"/>
      <c r="I1403" s="227"/>
      <c r="J1403" s="227"/>
      <c r="K1403" s="227"/>
      <c r="L1403" s="228"/>
    </row>
    <row r="1404" spans="1:12">
      <c r="A1404" s="213" t="str">
        <f t="shared" ca="1" si="21"/>
        <v/>
      </c>
      <c r="C1404" s="223"/>
      <c r="D1404" s="224"/>
      <c r="E1404" s="224"/>
      <c r="F1404" s="225"/>
      <c r="G1404" s="226"/>
      <c r="H1404" s="227"/>
      <c r="I1404" s="227"/>
      <c r="J1404" s="227"/>
      <c r="K1404" s="227"/>
      <c r="L1404" s="228"/>
    </row>
    <row r="1405" spans="1:12">
      <c r="A1405" s="213" t="str">
        <f t="shared" ca="1" si="21"/>
        <v/>
      </c>
      <c r="C1405" s="223"/>
      <c r="D1405" s="224"/>
      <c r="E1405" s="224"/>
      <c r="F1405" s="225"/>
      <c r="G1405" s="226"/>
      <c r="H1405" s="227"/>
      <c r="I1405" s="227"/>
      <c r="J1405" s="227"/>
      <c r="K1405" s="227"/>
      <c r="L1405" s="228"/>
    </row>
    <row r="1406" spans="1:12">
      <c r="A1406" s="213" t="str">
        <f t="shared" ca="1" si="21"/>
        <v/>
      </c>
      <c r="C1406" s="223"/>
      <c r="D1406" s="224"/>
      <c r="E1406" s="224"/>
      <c r="F1406" s="225"/>
      <c r="G1406" s="226"/>
      <c r="H1406" s="227"/>
      <c r="I1406" s="227"/>
      <c r="J1406" s="227"/>
      <c r="K1406" s="227"/>
      <c r="L1406" s="228"/>
    </row>
    <row r="1407" spans="1:12">
      <c r="A1407" s="213" t="str">
        <f t="shared" ca="1" si="21"/>
        <v/>
      </c>
      <c r="C1407" s="223"/>
      <c r="D1407" s="224"/>
      <c r="E1407" s="224"/>
      <c r="F1407" s="225"/>
      <c r="G1407" s="226"/>
      <c r="H1407" s="227"/>
      <c r="I1407" s="227"/>
      <c r="J1407" s="227"/>
      <c r="K1407" s="227"/>
      <c r="L1407" s="228"/>
    </row>
    <row r="1408" spans="1:12">
      <c r="A1408" s="213" t="str">
        <f t="shared" ca="1" si="21"/>
        <v/>
      </c>
      <c r="C1408" s="223"/>
      <c r="D1408" s="224"/>
      <c r="E1408" s="224"/>
      <c r="F1408" s="225"/>
      <c r="G1408" s="226"/>
      <c r="H1408" s="227"/>
      <c r="I1408" s="227"/>
      <c r="J1408" s="227"/>
      <c r="K1408" s="227"/>
      <c r="L1408" s="228"/>
    </row>
    <row r="1409" spans="1:12">
      <c r="A1409" s="213" t="str">
        <f t="shared" ca="1" si="21"/>
        <v/>
      </c>
      <c r="C1409" s="223"/>
      <c r="D1409" s="224"/>
      <c r="E1409" s="224"/>
      <c r="F1409" s="225"/>
      <c r="G1409" s="226"/>
      <c r="H1409" s="227"/>
      <c r="I1409" s="227"/>
      <c r="J1409" s="227"/>
      <c r="K1409" s="227"/>
      <c r="L1409" s="228"/>
    </row>
    <row r="1410" spans="1:12">
      <c r="A1410" s="213" t="str">
        <f t="shared" ca="1" si="21"/>
        <v/>
      </c>
      <c r="C1410" s="223"/>
      <c r="D1410" s="224"/>
      <c r="E1410" s="224"/>
      <c r="F1410" s="225"/>
      <c r="G1410" s="226"/>
      <c r="H1410" s="227"/>
      <c r="I1410" s="227"/>
      <c r="J1410" s="227"/>
      <c r="K1410" s="227"/>
      <c r="L1410" s="228"/>
    </row>
    <row r="1411" spans="1:12">
      <c r="A1411" s="213" t="str">
        <f t="shared" ca="1" si="21"/>
        <v/>
      </c>
      <c r="C1411" s="223"/>
      <c r="D1411" s="224"/>
      <c r="E1411" s="224"/>
      <c r="F1411" s="225"/>
      <c r="G1411" s="226"/>
      <c r="H1411" s="227"/>
      <c r="I1411" s="227"/>
      <c r="J1411" s="227"/>
      <c r="K1411" s="227"/>
      <c r="L1411" s="228"/>
    </row>
    <row r="1412" spans="1:12">
      <c r="A1412" s="213" t="str">
        <f t="shared" ref="A1412:A1475" ca="1" si="22">IF(INDIRECT(ADDRESS(ROW(A1412),3))="","",IF(INDIRECT(ADDRESS(ROW(A1412),3))=INDIRECT(ADDRESS(ROW(A1412)-1,3)),A1411,A1411+1))</f>
        <v/>
      </c>
      <c r="C1412" s="223"/>
      <c r="D1412" s="224"/>
      <c r="E1412" s="224"/>
      <c r="F1412" s="225"/>
      <c r="G1412" s="226"/>
      <c r="H1412" s="227"/>
      <c r="I1412" s="227"/>
      <c r="J1412" s="227"/>
      <c r="K1412" s="227"/>
      <c r="L1412" s="228"/>
    </row>
    <row r="1413" spans="1:12">
      <c r="A1413" s="213" t="str">
        <f t="shared" ca="1" si="22"/>
        <v/>
      </c>
      <c r="C1413" s="223"/>
      <c r="D1413" s="224"/>
      <c r="E1413" s="224"/>
      <c r="F1413" s="225"/>
      <c r="G1413" s="226"/>
      <c r="H1413" s="227"/>
      <c r="I1413" s="227"/>
      <c r="J1413" s="227"/>
      <c r="K1413" s="227"/>
      <c r="L1413" s="228"/>
    </row>
    <row r="1414" spans="1:12">
      <c r="A1414" s="213" t="str">
        <f t="shared" ca="1" si="22"/>
        <v/>
      </c>
      <c r="C1414" s="223"/>
      <c r="D1414" s="224"/>
      <c r="E1414" s="224"/>
      <c r="F1414" s="225"/>
      <c r="G1414" s="226"/>
      <c r="H1414" s="227"/>
      <c r="I1414" s="227"/>
      <c r="J1414" s="227"/>
      <c r="K1414" s="227"/>
      <c r="L1414" s="228"/>
    </row>
    <row r="1415" spans="1:12">
      <c r="A1415" s="213" t="str">
        <f t="shared" ca="1" si="22"/>
        <v/>
      </c>
      <c r="C1415" s="223"/>
      <c r="D1415" s="224"/>
      <c r="E1415" s="224"/>
      <c r="F1415" s="225"/>
      <c r="G1415" s="226"/>
      <c r="H1415" s="227"/>
      <c r="I1415" s="227"/>
      <c r="J1415" s="227"/>
      <c r="K1415" s="227"/>
      <c r="L1415" s="228"/>
    </row>
    <row r="1416" spans="1:12">
      <c r="A1416" s="213" t="str">
        <f t="shared" ca="1" si="22"/>
        <v/>
      </c>
      <c r="C1416" s="223"/>
      <c r="D1416" s="224"/>
      <c r="E1416" s="224"/>
      <c r="F1416" s="225"/>
      <c r="G1416" s="226"/>
      <c r="H1416" s="227"/>
      <c r="I1416" s="227"/>
      <c r="J1416" s="227"/>
      <c r="K1416" s="227"/>
      <c r="L1416" s="228"/>
    </row>
    <row r="1417" spans="1:12">
      <c r="A1417" s="213" t="str">
        <f t="shared" ca="1" si="22"/>
        <v/>
      </c>
      <c r="C1417" s="223"/>
      <c r="D1417" s="224"/>
      <c r="E1417" s="224"/>
      <c r="F1417" s="225"/>
      <c r="G1417" s="226"/>
      <c r="H1417" s="227"/>
      <c r="I1417" s="227"/>
      <c r="J1417" s="227"/>
      <c r="K1417" s="227"/>
      <c r="L1417" s="228"/>
    </row>
    <row r="1418" spans="1:12">
      <c r="A1418" s="213" t="str">
        <f t="shared" ca="1" si="22"/>
        <v/>
      </c>
      <c r="C1418" s="223"/>
      <c r="D1418" s="224"/>
      <c r="E1418" s="224"/>
      <c r="F1418" s="225"/>
      <c r="G1418" s="226"/>
      <c r="H1418" s="227"/>
      <c r="I1418" s="227"/>
      <c r="J1418" s="227"/>
      <c r="K1418" s="227"/>
      <c r="L1418" s="228"/>
    </row>
    <row r="1419" spans="1:12">
      <c r="A1419" s="213" t="str">
        <f t="shared" ca="1" si="22"/>
        <v/>
      </c>
      <c r="C1419" s="223"/>
      <c r="D1419" s="224"/>
      <c r="E1419" s="224"/>
      <c r="F1419" s="225"/>
      <c r="G1419" s="226"/>
      <c r="H1419" s="227"/>
      <c r="I1419" s="227"/>
      <c r="J1419" s="227"/>
      <c r="K1419" s="227"/>
      <c r="L1419" s="228"/>
    </row>
    <row r="1420" spans="1:12">
      <c r="A1420" s="213" t="str">
        <f t="shared" ca="1" si="22"/>
        <v/>
      </c>
      <c r="C1420" s="223"/>
      <c r="D1420" s="224"/>
      <c r="E1420" s="224"/>
      <c r="F1420" s="225"/>
      <c r="G1420" s="226"/>
      <c r="H1420" s="227"/>
      <c r="I1420" s="227"/>
      <c r="J1420" s="227"/>
      <c r="K1420" s="227"/>
      <c r="L1420" s="228"/>
    </row>
    <row r="1421" spans="1:12">
      <c r="A1421" s="213" t="str">
        <f t="shared" ca="1" si="22"/>
        <v/>
      </c>
      <c r="C1421" s="223"/>
      <c r="D1421" s="224"/>
      <c r="E1421" s="224"/>
      <c r="F1421" s="225"/>
      <c r="G1421" s="226"/>
      <c r="H1421" s="227"/>
      <c r="I1421" s="227"/>
      <c r="J1421" s="227"/>
      <c r="K1421" s="227"/>
      <c r="L1421" s="228"/>
    </row>
    <row r="1422" spans="1:12">
      <c r="A1422" s="213" t="str">
        <f t="shared" ca="1" si="22"/>
        <v/>
      </c>
      <c r="C1422" s="223"/>
      <c r="D1422" s="224"/>
      <c r="E1422" s="224"/>
      <c r="F1422" s="225"/>
      <c r="G1422" s="226"/>
      <c r="H1422" s="227"/>
      <c r="I1422" s="227"/>
      <c r="J1422" s="227"/>
      <c r="K1422" s="227"/>
      <c r="L1422" s="228"/>
    </row>
    <row r="1423" spans="1:12">
      <c r="A1423" s="213" t="str">
        <f t="shared" ca="1" si="22"/>
        <v/>
      </c>
      <c r="C1423" s="223"/>
      <c r="D1423" s="224"/>
      <c r="E1423" s="224"/>
      <c r="F1423" s="225"/>
      <c r="G1423" s="226"/>
      <c r="H1423" s="227"/>
      <c r="I1423" s="227"/>
      <c r="J1423" s="227"/>
      <c r="K1423" s="227"/>
      <c r="L1423" s="228"/>
    </row>
    <row r="1424" spans="1:12">
      <c r="A1424" s="213" t="str">
        <f t="shared" ca="1" si="22"/>
        <v/>
      </c>
      <c r="C1424" s="223"/>
      <c r="D1424" s="224"/>
      <c r="E1424" s="224"/>
      <c r="F1424" s="225"/>
      <c r="G1424" s="226"/>
      <c r="H1424" s="227"/>
      <c r="I1424" s="227"/>
      <c r="J1424" s="227"/>
      <c r="K1424" s="227"/>
      <c r="L1424" s="228"/>
    </row>
    <row r="1425" spans="1:12">
      <c r="A1425" s="213" t="str">
        <f t="shared" ca="1" si="22"/>
        <v/>
      </c>
      <c r="C1425" s="223"/>
      <c r="D1425" s="224"/>
      <c r="E1425" s="224"/>
      <c r="F1425" s="225"/>
      <c r="G1425" s="226"/>
      <c r="H1425" s="227"/>
      <c r="I1425" s="227"/>
      <c r="J1425" s="227"/>
      <c r="K1425" s="227"/>
      <c r="L1425" s="228"/>
    </row>
    <row r="1426" spans="1:12">
      <c r="A1426" s="213" t="str">
        <f t="shared" ca="1" si="22"/>
        <v/>
      </c>
      <c r="C1426" s="223"/>
      <c r="D1426" s="224"/>
      <c r="E1426" s="224"/>
      <c r="F1426" s="225"/>
      <c r="G1426" s="226"/>
      <c r="H1426" s="227"/>
      <c r="I1426" s="227"/>
      <c r="J1426" s="227"/>
      <c r="K1426" s="227"/>
      <c r="L1426" s="228"/>
    </row>
    <row r="1427" spans="1:12">
      <c r="A1427" s="213" t="str">
        <f t="shared" ca="1" si="22"/>
        <v/>
      </c>
      <c r="C1427" s="223"/>
      <c r="D1427" s="224"/>
      <c r="E1427" s="224"/>
      <c r="F1427" s="225"/>
      <c r="G1427" s="226"/>
      <c r="H1427" s="227"/>
      <c r="I1427" s="227"/>
      <c r="J1427" s="227"/>
      <c r="K1427" s="227"/>
      <c r="L1427" s="228"/>
    </row>
    <row r="1428" spans="1:12">
      <c r="A1428" s="213" t="str">
        <f t="shared" ca="1" si="22"/>
        <v/>
      </c>
      <c r="C1428" s="223"/>
      <c r="D1428" s="224"/>
      <c r="E1428" s="224"/>
      <c r="F1428" s="225"/>
      <c r="G1428" s="226"/>
      <c r="H1428" s="227"/>
      <c r="I1428" s="227"/>
      <c r="J1428" s="227"/>
      <c r="K1428" s="227"/>
      <c r="L1428" s="228"/>
    </row>
    <row r="1429" spans="1:12">
      <c r="A1429" s="213" t="str">
        <f t="shared" ca="1" si="22"/>
        <v/>
      </c>
      <c r="C1429" s="223"/>
      <c r="D1429" s="224"/>
      <c r="E1429" s="224"/>
      <c r="F1429" s="225"/>
      <c r="G1429" s="226"/>
      <c r="H1429" s="227"/>
      <c r="I1429" s="227"/>
      <c r="J1429" s="227"/>
      <c r="K1429" s="227"/>
      <c r="L1429" s="228"/>
    </row>
    <row r="1430" spans="1:12">
      <c r="A1430" s="213" t="str">
        <f t="shared" ca="1" si="22"/>
        <v/>
      </c>
      <c r="C1430" s="223"/>
      <c r="D1430" s="224"/>
      <c r="E1430" s="224"/>
      <c r="F1430" s="225"/>
      <c r="G1430" s="226"/>
      <c r="H1430" s="227"/>
      <c r="I1430" s="227"/>
      <c r="J1430" s="227"/>
      <c r="K1430" s="227"/>
      <c r="L1430" s="228"/>
    </row>
    <row r="1431" spans="1:12">
      <c r="A1431" s="213" t="str">
        <f t="shared" ca="1" si="22"/>
        <v/>
      </c>
      <c r="C1431" s="223"/>
      <c r="D1431" s="224"/>
      <c r="E1431" s="224"/>
      <c r="F1431" s="225"/>
      <c r="G1431" s="226"/>
      <c r="H1431" s="227"/>
      <c r="I1431" s="227"/>
      <c r="J1431" s="227"/>
      <c r="K1431" s="227"/>
      <c r="L1431" s="228"/>
    </row>
    <row r="1432" spans="1:12">
      <c r="A1432" s="213" t="str">
        <f t="shared" ca="1" si="22"/>
        <v/>
      </c>
      <c r="C1432" s="223"/>
      <c r="D1432" s="224"/>
      <c r="E1432" s="224"/>
      <c r="F1432" s="225"/>
      <c r="G1432" s="226"/>
      <c r="H1432" s="227"/>
      <c r="I1432" s="227"/>
      <c r="J1432" s="227"/>
      <c r="K1432" s="227"/>
      <c r="L1432" s="228"/>
    </row>
    <row r="1433" spans="1:12">
      <c r="A1433" s="213" t="str">
        <f t="shared" ca="1" si="22"/>
        <v/>
      </c>
      <c r="C1433" s="223"/>
      <c r="D1433" s="224"/>
      <c r="E1433" s="224"/>
      <c r="F1433" s="225"/>
      <c r="G1433" s="226"/>
      <c r="H1433" s="227"/>
      <c r="I1433" s="227"/>
      <c r="J1433" s="227"/>
      <c r="K1433" s="227"/>
      <c r="L1433" s="228"/>
    </row>
    <row r="1434" spans="1:12">
      <c r="A1434" s="213" t="str">
        <f t="shared" ca="1" si="22"/>
        <v/>
      </c>
      <c r="C1434" s="223"/>
      <c r="D1434" s="224"/>
      <c r="E1434" s="224"/>
      <c r="F1434" s="225"/>
      <c r="G1434" s="226"/>
      <c r="H1434" s="227"/>
      <c r="I1434" s="227"/>
      <c r="J1434" s="227"/>
      <c r="K1434" s="227"/>
      <c r="L1434" s="228"/>
    </row>
    <row r="1435" spans="1:12">
      <c r="A1435" s="213" t="str">
        <f t="shared" ca="1" si="22"/>
        <v/>
      </c>
      <c r="C1435" s="223"/>
      <c r="D1435" s="224"/>
      <c r="E1435" s="224"/>
      <c r="F1435" s="225"/>
      <c r="G1435" s="226"/>
      <c r="H1435" s="227"/>
      <c r="I1435" s="227"/>
      <c r="J1435" s="227"/>
      <c r="K1435" s="227"/>
      <c r="L1435" s="228"/>
    </row>
    <row r="1436" spans="1:12">
      <c r="A1436" s="213" t="str">
        <f t="shared" ca="1" si="22"/>
        <v/>
      </c>
      <c r="C1436" s="223"/>
      <c r="D1436" s="224"/>
      <c r="E1436" s="224"/>
      <c r="F1436" s="225"/>
      <c r="G1436" s="226"/>
      <c r="H1436" s="227"/>
      <c r="I1436" s="227"/>
      <c r="J1436" s="227"/>
      <c r="K1436" s="227"/>
      <c r="L1436" s="228"/>
    </row>
    <row r="1437" spans="1:12">
      <c r="A1437" s="213" t="str">
        <f t="shared" ca="1" si="22"/>
        <v/>
      </c>
      <c r="C1437" s="223"/>
      <c r="D1437" s="224"/>
      <c r="E1437" s="224"/>
      <c r="F1437" s="225"/>
      <c r="G1437" s="226"/>
      <c r="H1437" s="227"/>
      <c r="I1437" s="227"/>
      <c r="J1437" s="227"/>
      <c r="K1437" s="227"/>
      <c r="L1437" s="228"/>
    </row>
    <row r="1438" spans="1:12">
      <c r="A1438" s="213" t="str">
        <f t="shared" ca="1" si="22"/>
        <v/>
      </c>
      <c r="C1438" s="223"/>
      <c r="D1438" s="224"/>
      <c r="E1438" s="224"/>
      <c r="F1438" s="225"/>
      <c r="G1438" s="226"/>
      <c r="H1438" s="227"/>
      <c r="I1438" s="227"/>
      <c r="J1438" s="227"/>
      <c r="K1438" s="227"/>
      <c r="L1438" s="228"/>
    </row>
    <row r="1439" spans="1:12">
      <c r="A1439" s="213" t="str">
        <f t="shared" ca="1" si="22"/>
        <v/>
      </c>
      <c r="C1439" s="223"/>
      <c r="D1439" s="224"/>
      <c r="E1439" s="224"/>
      <c r="F1439" s="225"/>
      <c r="G1439" s="226"/>
      <c r="H1439" s="227"/>
      <c r="I1439" s="227"/>
      <c r="J1439" s="227"/>
      <c r="K1439" s="227"/>
      <c r="L1439" s="228"/>
    </row>
    <row r="1440" spans="1:12">
      <c r="A1440" s="213" t="str">
        <f t="shared" ca="1" si="22"/>
        <v/>
      </c>
      <c r="C1440" s="223"/>
      <c r="D1440" s="224"/>
      <c r="E1440" s="224"/>
      <c r="F1440" s="225"/>
      <c r="G1440" s="226"/>
      <c r="H1440" s="227"/>
      <c r="I1440" s="227"/>
      <c r="J1440" s="227"/>
      <c r="K1440" s="227"/>
      <c r="L1440" s="228"/>
    </row>
    <row r="1441" spans="1:12">
      <c r="A1441" s="213" t="str">
        <f t="shared" ca="1" si="22"/>
        <v/>
      </c>
      <c r="C1441" s="223"/>
      <c r="D1441" s="224"/>
      <c r="E1441" s="224"/>
      <c r="F1441" s="225"/>
      <c r="G1441" s="226"/>
      <c r="H1441" s="227"/>
      <c r="I1441" s="227"/>
      <c r="J1441" s="227"/>
      <c r="K1441" s="227"/>
      <c r="L1441" s="228"/>
    </row>
    <row r="1442" spans="1:12">
      <c r="A1442" s="213" t="str">
        <f t="shared" ca="1" si="22"/>
        <v/>
      </c>
      <c r="C1442" s="223"/>
      <c r="D1442" s="224"/>
      <c r="E1442" s="224"/>
      <c r="F1442" s="225"/>
      <c r="G1442" s="226"/>
      <c r="H1442" s="227"/>
      <c r="I1442" s="227"/>
      <c r="J1442" s="227"/>
      <c r="K1442" s="227"/>
      <c r="L1442" s="228"/>
    </row>
    <row r="1443" spans="1:12">
      <c r="A1443" s="213" t="str">
        <f t="shared" ca="1" si="22"/>
        <v/>
      </c>
      <c r="C1443" s="223"/>
      <c r="D1443" s="224"/>
      <c r="E1443" s="224"/>
      <c r="F1443" s="225"/>
      <c r="G1443" s="226"/>
      <c r="H1443" s="227"/>
      <c r="I1443" s="227"/>
      <c r="J1443" s="227"/>
      <c r="K1443" s="227"/>
      <c r="L1443" s="228"/>
    </row>
    <row r="1444" spans="1:12">
      <c r="A1444" s="213" t="str">
        <f t="shared" ca="1" si="22"/>
        <v/>
      </c>
      <c r="C1444" s="223"/>
      <c r="D1444" s="224"/>
      <c r="E1444" s="224"/>
      <c r="F1444" s="225"/>
      <c r="G1444" s="226"/>
      <c r="H1444" s="227"/>
      <c r="I1444" s="227"/>
      <c r="J1444" s="227"/>
      <c r="K1444" s="227"/>
      <c r="L1444" s="228"/>
    </row>
    <row r="1445" spans="1:12">
      <c r="A1445" s="213" t="str">
        <f t="shared" ca="1" si="22"/>
        <v/>
      </c>
      <c r="C1445" s="223"/>
      <c r="D1445" s="224"/>
      <c r="E1445" s="224"/>
      <c r="F1445" s="225"/>
      <c r="G1445" s="226"/>
      <c r="H1445" s="227"/>
      <c r="I1445" s="227"/>
      <c r="J1445" s="227"/>
      <c r="K1445" s="227"/>
      <c r="L1445" s="228"/>
    </row>
    <row r="1446" spans="1:12">
      <c r="A1446" s="213" t="str">
        <f t="shared" ca="1" si="22"/>
        <v/>
      </c>
      <c r="C1446" s="223"/>
      <c r="D1446" s="224"/>
      <c r="E1446" s="224"/>
      <c r="F1446" s="225"/>
      <c r="G1446" s="226"/>
      <c r="H1446" s="227"/>
      <c r="I1446" s="227"/>
      <c r="J1446" s="227"/>
      <c r="K1446" s="227"/>
      <c r="L1446" s="228"/>
    </row>
    <row r="1447" spans="1:12">
      <c r="A1447" s="213" t="str">
        <f t="shared" ca="1" si="22"/>
        <v/>
      </c>
      <c r="C1447" s="223"/>
      <c r="D1447" s="224"/>
      <c r="E1447" s="224"/>
      <c r="F1447" s="225"/>
      <c r="G1447" s="226"/>
      <c r="H1447" s="227"/>
      <c r="I1447" s="227"/>
      <c r="J1447" s="227"/>
      <c r="K1447" s="227"/>
      <c r="L1447" s="228"/>
    </row>
    <row r="1448" spans="1:12">
      <c r="A1448" s="213" t="str">
        <f t="shared" ca="1" si="22"/>
        <v/>
      </c>
      <c r="C1448" s="223"/>
      <c r="D1448" s="224"/>
      <c r="E1448" s="224"/>
      <c r="F1448" s="225"/>
      <c r="G1448" s="226"/>
      <c r="H1448" s="227"/>
      <c r="I1448" s="227"/>
      <c r="J1448" s="227"/>
      <c r="K1448" s="227"/>
      <c r="L1448" s="228"/>
    </row>
    <row r="1449" spans="1:12">
      <c r="A1449" s="213" t="str">
        <f t="shared" ca="1" si="22"/>
        <v/>
      </c>
      <c r="C1449" s="223"/>
      <c r="D1449" s="224"/>
      <c r="E1449" s="224"/>
      <c r="F1449" s="225"/>
      <c r="G1449" s="226"/>
      <c r="H1449" s="227"/>
      <c r="I1449" s="227"/>
      <c r="J1449" s="227"/>
      <c r="K1449" s="227"/>
      <c r="L1449" s="228"/>
    </row>
    <row r="1450" spans="1:12">
      <c r="A1450" s="213" t="str">
        <f t="shared" ca="1" si="22"/>
        <v/>
      </c>
      <c r="C1450" s="223"/>
      <c r="D1450" s="224"/>
      <c r="E1450" s="224"/>
      <c r="F1450" s="225"/>
      <c r="G1450" s="226"/>
      <c r="H1450" s="227"/>
      <c r="I1450" s="227"/>
      <c r="J1450" s="227"/>
      <c r="K1450" s="227"/>
      <c r="L1450" s="228"/>
    </row>
    <row r="1451" spans="1:12">
      <c r="A1451" s="213" t="str">
        <f t="shared" ca="1" si="22"/>
        <v/>
      </c>
      <c r="C1451" s="223"/>
      <c r="D1451" s="224"/>
      <c r="E1451" s="224"/>
      <c r="F1451" s="225"/>
      <c r="G1451" s="226"/>
      <c r="H1451" s="227"/>
      <c r="I1451" s="227"/>
      <c r="J1451" s="227"/>
      <c r="K1451" s="227"/>
      <c r="L1451" s="228"/>
    </row>
    <row r="1452" spans="1:12">
      <c r="A1452" s="213" t="str">
        <f t="shared" ca="1" si="22"/>
        <v/>
      </c>
      <c r="C1452" s="223"/>
      <c r="D1452" s="224"/>
      <c r="E1452" s="224"/>
      <c r="F1452" s="225"/>
      <c r="G1452" s="226"/>
      <c r="H1452" s="227"/>
      <c r="I1452" s="227"/>
      <c r="J1452" s="227"/>
      <c r="K1452" s="227"/>
      <c r="L1452" s="228"/>
    </row>
    <row r="1453" spans="1:12">
      <c r="A1453" s="213" t="str">
        <f t="shared" ca="1" si="22"/>
        <v/>
      </c>
      <c r="C1453" s="223"/>
      <c r="D1453" s="224"/>
      <c r="E1453" s="224"/>
      <c r="F1453" s="225"/>
      <c r="G1453" s="226"/>
      <c r="H1453" s="227"/>
      <c r="I1453" s="227"/>
      <c r="J1453" s="227"/>
      <c r="K1453" s="227"/>
      <c r="L1453" s="228"/>
    </row>
    <row r="1454" spans="1:12">
      <c r="A1454" s="213" t="str">
        <f t="shared" ca="1" si="22"/>
        <v/>
      </c>
      <c r="C1454" s="223"/>
      <c r="D1454" s="224"/>
      <c r="E1454" s="224"/>
      <c r="F1454" s="225"/>
      <c r="G1454" s="226"/>
      <c r="H1454" s="227"/>
      <c r="I1454" s="227"/>
      <c r="J1454" s="227"/>
      <c r="K1454" s="227"/>
      <c r="L1454" s="228"/>
    </row>
    <row r="1455" spans="1:12">
      <c r="A1455" s="213" t="str">
        <f t="shared" ca="1" si="22"/>
        <v/>
      </c>
      <c r="C1455" s="223"/>
      <c r="D1455" s="224"/>
      <c r="E1455" s="224"/>
      <c r="F1455" s="225"/>
      <c r="G1455" s="226"/>
      <c r="H1455" s="227"/>
      <c r="I1455" s="227"/>
      <c r="J1455" s="227"/>
      <c r="K1455" s="227"/>
      <c r="L1455" s="228"/>
    </row>
    <row r="1456" spans="1:12">
      <c r="A1456" s="213" t="str">
        <f t="shared" ca="1" si="22"/>
        <v/>
      </c>
      <c r="C1456" s="223"/>
      <c r="D1456" s="224"/>
      <c r="E1456" s="224"/>
      <c r="F1456" s="225"/>
      <c r="G1456" s="226"/>
      <c r="H1456" s="227"/>
      <c r="I1456" s="227"/>
      <c r="J1456" s="227"/>
      <c r="K1456" s="227"/>
      <c r="L1456" s="228"/>
    </row>
    <row r="1457" spans="1:12">
      <c r="A1457" s="213" t="str">
        <f t="shared" ca="1" si="22"/>
        <v/>
      </c>
      <c r="C1457" s="223"/>
      <c r="D1457" s="224"/>
      <c r="E1457" s="224"/>
      <c r="F1457" s="225"/>
      <c r="G1457" s="226"/>
      <c r="H1457" s="227"/>
      <c r="I1457" s="227"/>
      <c r="J1457" s="227"/>
      <c r="K1457" s="227"/>
      <c r="L1457" s="228"/>
    </row>
    <row r="1458" spans="1:12">
      <c r="A1458" s="213" t="str">
        <f t="shared" ca="1" si="22"/>
        <v/>
      </c>
      <c r="C1458" s="223"/>
      <c r="D1458" s="224"/>
      <c r="E1458" s="224"/>
      <c r="F1458" s="225"/>
      <c r="G1458" s="226"/>
      <c r="H1458" s="227"/>
      <c r="I1458" s="227"/>
      <c r="J1458" s="227"/>
      <c r="K1458" s="227"/>
      <c r="L1458" s="228"/>
    </row>
    <row r="1459" spans="1:12">
      <c r="A1459" s="213" t="str">
        <f t="shared" ca="1" si="22"/>
        <v/>
      </c>
      <c r="C1459" s="223"/>
      <c r="D1459" s="224"/>
      <c r="E1459" s="224"/>
      <c r="F1459" s="225"/>
      <c r="G1459" s="226"/>
      <c r="H1459" s="227"/>
      <c r="I1459" s="227"/>
      <c r="J1459" s="227"/>
      <c r="K1459" s="227"/>
      <c r="L1459" s="228"/>
    </row>
    <row r="1460" spans="1:12">
      <c r="A1460" s="213" t="str">
        <f t="shared" ca="1" si="22"/>
        <v/>
      </c>
      <c r="C1460" s="223"/>
      <c r="D1460" s="224"/>
      <c r="E1460" s="224"/>
      <c r="F1460" s="225"/>
      <c r="G1460" s="226"/>
      <c r="H1460" s="227"/>
      <c r="I1460" s="227"/>
      <c r="J1460" s="227"/>
      <c r="K1460" s="227"/>
      <c r="L1460" s="228"/>
    </row>
    <row r="1461" spans="1:12">
      <c r="A1461" s="213" t="str">
        <f t="shared" ca="1" si="22"/>
        <v/>
      </c>
      <c r="C1461" s="223"/>
      <c r="D1461" s="224"/>
      <c r="E1461" s="224"/>
      <c r="F1461" s="225"/>
      <c r="G1461" s="226"/>
      <c r="H1461" s="227"/>
      <c r="I1461" s="227"/>
      <c r="J1461" s="227"/>
      <c r="K1461" s="227"/>
      <c r="L1461" s="228"/>
    </row>
    <row r="1462" spans="1:12">
      <c r="A1462" s="213" t="str">
        <f t="shared" ca="1" si="22"/>
        <v/>
      </c>
      <c r="C1462" s="223"/>
      <c r="D1462" s="224"/>
      <c r="E1462" s="224"/>
      <c r="F1462" s="225"/>
      <c r="G1462" s="226"/>
      <c r="H1462" s="227"/>
      <c r="I1462" s="227"/>
      <c r="J1462" s="227"/>
      <c r="K1462" s="227"/>
      <c r="L1462" s="228"/>
    </row>
    <row r="1463" spans="1:12">
      <c r="A1463" s="213" t="str">
        <f t="shared" ca="1" si="22"/>
        <v/>
      </c>
      <c r="C1463" s="223"/>
      <c r="D1463" s="224"/>
      <c r="E1463" s="224"/>
      <c r="F1463" s="225"/>
      <c r="G1463" s="226"/>
      <c r="H1463" s="227"/>
      <c r="I1463" s="227"/>
      <c r="J1463" s="227"/>
      <c r="K1463" s="227"/>
      <c r="L1463" s="228"/>
    </row>
    <row r="1464" spans="1:12">
      <c r="A1464" s="213" t="str">
        <f t="shared" ca="1" si="22"/>
        <v/>
      </c>
      <c r="C1464" s="223"/>
      <c r="D1464" s="224"/>
      <c r="E1464" s="224"/>
      <c r="F1464" s="225"/>
      <c r="G1464" s="226"/>
      <c r="H1464" s="227"/>
      <c r="I1464" s="227"/>
      <c r="J1464" s="227"/>
      <c r="K1464" s="227"/>
      <c r="L1464" s="228"/>
    </row>
    <row r="1465" spans="1:12">
      <c r="A1465" s="213" t="str">
        <f t="shared" ca="1" si="22"/>
        <v/>
      </c>
      <c r="C1465" s="223"/>
      <c r="D1465" s="224"/>
      <c r="E1465" s="224"/>
      <c r="F1465" s="225"/>
      <c r="G1465" s="226"/>
      <c r="H1465" s="227"/>
      <c r="I1465" s="227"/>
      <c r="J1465" s="227"/>
      <c r="K1465" s="227"/>
      <c r="L1465" s="228"/>
    </row>
    <row r="1466" spans="1:12">
      <c r="A1466" s="213" t="str">
        <f t="shared" ca="1" si="22"/>
        <v/>
      </c>
      <c r="C1466" s="223"/>
      <c r="D1466" s="224"/>
      <c r="E1466" s="224"/>
      <c r="F1466" s="225"/>
      <c r="G1466" s="226"/>
      <c r="H1466" s="227"/>
      <c r="I1466" s="227"/>
      <c r="J1466" s="227"/>
      <c r="K1466" s="227"/>
      <c r="L1466" s="228"/>
    </row>
    <row r="1467" spans="1:12">
      <c r="A1467" s="213" t="str">
        <f t="shared" ca="1" si="22"/>
        <v/>
      </c>
      <c r="C1467" s="223"/>
      <c r="D1467" s="224"/>
      <c r="E1467" s="224"/>
      <c r="F1467" s="225"/>
      <c r="G1467" s="226"/>
      <c r="H1467" s="227"/>
      <c r="I1467" s="227"/>
      <c r="J1467" s="227"/>
      <c r="K1467" s="227"/>
      <c r="L1467" s="228"/>
    </row>
    <row r="1468" spans="1:12">
      <c r="A1468" s="213" t="str">
        <f t="shared" ca="1" si="22"/>
        <v/>
      </c>
      <c r="C1468" s="223"/>
      <c r="D1468" s="224"/>
      <c r="E1468" s="224"/>
      <c r="F1468" s="225"/>
      <c r="G1468" s="226"/>
      <c r="H1468" s="227"/>
      <c r="I1468" s="227"/>
      <c r="J1468" s="227"/>
      <c r="K1468" s="227"/>
      <c r="L1468" s="228"/>
    </row>
    <row r="1469" spans="1:12">
      <c r="A1469" s="213" t="str">
        <f t="shared" ca="1" si="22"/>
        <v/>
      </c>
      <c r="C1469" s="223"/>
      <c r="D1469" s="224"/>
      <c r="E1469" s="224"/>
      <c r="F1469" s="225"/>
      <c r="G1469" s="226"/>
      <c r="H1469" s="227"/>
      <c r="I1469" s="227"/>
      <c r="J1469" s="227"/>
      <c r="K1469" s="227"/>
      <c r="L1469" s="228"/>
    </row>
    <row r="1470" spans="1:12">
      <c r="A1470" s="213" t="str">
        <f t="shared" ca="1" si="22"/>
        <v/>
      </c>
      <c r="C1470" s="223"/>
      <c r="D1470" s="224"/>
      <c r="E1470" s="224"/>
      <c r="F1470" s="225"/>
      <c r="G1470" s="226"/>
      <c r="H1470" s="227"/>
      <c r="I1470" s="227"/>
      <c r="J1470" s="227"/>
      <c r="K1470" s="227"/>
      <c r="L1470" s="228"/>
    </row>
    <row r="1471" spans="1:12">
      <c r="A1471" s="213" t="str">
        <f t="shared" ca="1" si="22"/>
        <v/>
      </c>
      <c r="C1471" s="223"/>
      <c r="D1471" s="224"/>
      <c r="E1471" s="224"/>
      <c r="F1471" s="225"/>
      <c r="G1471" s="226"/>
      <c r="H1471" s="227"/>
      <c r="I1471" s="227"/>
      <c r="J1471" s="227"/>
      <c r="K1471" s="227"/>
      <c r="L1471" s="228"/>
    </row>
    <row r="1472" spans="1:12">
      <c r="A1472" s="213" t="str">
        <f t="shared" ca="1" si="22"/>
        <v/>
      </c>
      <c r="C1472" s="223"/>
      <c r="D1472" s="224"/>
      <c r="E1472" s="224"/>
      <c r="F1472" s="225"/>
      <c r="G1472" s="226"/>
      <c r="H1472" s="227"/>
      <c r="I1472" s="227"/>
      <c r="J1472" s="227"/>
      <c r="K1472" s="227"/>
      <c r="L1472" s="228"/>
    </row>
    <row r="1473" spans="1:12">
      <c r="A1473" s="213" t="str">
        <f t="shared" ca="1" si="22"/>
        <v/>
      </c>
      <c r="C1473" s="223"/>
      <c r="D1473" s="224"/>
      <c r="E1473" s="224"/>
      <c r="F1473" s="225"/>
      <c r="G1473" s="226"/>
      <c r="H1473" s="227"/>
      <c r="I1473" s="227"/>
      <c r="J1473" s="227"/>
      <c r="K1473" s="227"/>
      <c r="L1473" s="228"/>
    </row>
    <row r="1474" spans="1:12">
      <c r="A1474" s="213" t="str">
        <f t="shared" ca="1" si="22"/>
        <v/>
      </c>
      <c r="C1474" s="223"/>
      <c r="D1474" s="224"/>
      <c r="E1474" s="224"/>
      <c r="F1474" s="225"/>
      <c r="G1474" s="226"/>
      <c r="H1474" s="227"/>
      <c r="I1474" s="227"/>
      <c r="J1474" s="227"/>
      <c r="K1474" s="227"/>
      <c r="L1474" s="228"/>
    </row>
    <row r="1475" spans="1:12">
      <c r="A1475" s="213" t="str">
        <f t="shared" ca="1" si="22"/>
        <v/>
      </c>
      <c r="C1475" s="223"/>
      <c r="D1475" s="224"/>
      <c r="E1475" s="224"/>
      <c r="F1475" s="225"/>
      <c r="G1475" s="226"/>
      <c r="H1475" s="227"/>
      <c r="I1475" s="227"/>
      <c r="J1475" s="227"/>
      <c r="K1475" s="227"/>
      <c r="L1475" s="228"/>
    </row>
    <row r="1476" spans="1:12">
      <c r="A1476" s="213" t="str">
        <f t="shared" ref="A1476:A1539" ca="1" si="23">IF(INDIRECT(ADDRESS(ROW(A1476),3))="","",IF(INDIRECT(ADDRESS(ROW(A1476),3))=INDIRECT(ADDRESS(ROW(A1476)-1,3)),A1475,A1475+1))</f>
        <v/>
      </c>
      <c r="C1476" s="223"/>
      <c r="D1476" s="224"/>
      <c r="E1476" s="224"/>
      <c r="F1476" s="225"/>
      <c r="G1476" s="226"/>
      <c r="H1476" s="227"/>
      <c r="I1476" s="227"/>
      <c r="J1476" s="227"/>
      <c r="K1476" s="227"/>
      <c r="L1476" s="228"/>
    </row>
    <row r="1477" spans="1:12">
      <c r="A1477" s="213" t="str">
        <f t="shared" ca="1" si="23"/>
        <v/>
      </c>
      <c r="C1477" s="223"/>
      <c r="D1477" s="224"/>
      <c r="E1477" s="224"/>
      <c r="F1477" s="225"/>
      <c r="G1477" s="226"/>
      <c r="H1477" s="227"/>
      <c r="I1477" s="227"/>
      <c r="J1477" s="227"/>
      <c r="K1477" s="227"/>
      <c r="L1477" s="228"/>
    </row>
    <row r="1478" spans="1:12">
      <c r="A1478" s="213" t="str">
        <f t="shared" ca="1" si="23"/>
        <v/>
      </c>
      <c r="C1478" s="223"/>
      <c r="D1478" s="224"/>
      <c r="E1478" s="224"/>
      <c r="F1478" s="225"/>
      <c r="G1478" s="226"/>
      <c r="H1478" s="227"/>
      <c r="I1478" s="227"/>
      <c r="J1478" s="227"/>
      <c r="K1478" s="227"/>
      <c r="L1478" s="228"/>
    </row>
    <row r="1479" spans="1:12">
      <c r="A1479" s="213" t="str">
        <f t="shared" ca="1" si="23"/>
        <v/>
      </c>
      <c r="C1479" s="223"/>
      <c r="D1479" s="224"/>
      <c r="E1479" s="224"/>
      <c r="F1479" s="225"/>
      <c r="G1479" s="226"/>
      <c r="H1479" s="227"/>
      <c r="I1479" s="227"/>
      <c r="J1479" s="227"/>
      <c r="K1479" s="227"/>
      <c r="L1479" s="228"/>
    </row>
    <row r="1480" spans="1:12">
      <c r="A1480" s="213" t="str">
        <f t="shared" ca="1" si="23"/>
        <v/>
      </c>
      <c r="C1480" s="223"/>
      <c r="D1480" s="224"/>
      <c r="E1480" s="224"/>
      <c r="F1480" s="225"/>
      <c r="G1480" s="226"/>
      <c r="H1480" s="227"/>
      <c r="I1480" s="227"/>
      <c r="J1480" s="227"/>
      <c r="K1480" s="227"/>
      <c r="L1480" s="228"/>
    </row>
    <row r="1481" spans="1:12">
      <c r="A1481" s="213" t="str">
        <f t="shared" ca="1" si="23"/>
        <v/>
      </c>
      <c r="C1481" s="223"/>
      <c r="D1481" s="224"/>
      <c r="E1481" s="224"/>
      <c r="F1481" s="225"/>
      <c r="G1481" s="226"/>
      <c r="H1481" s="227"/>
      <c r="I1481" s="227"/>
      <c r="J1481" s="227"/>
      <c r="K1481" s="227"/>
      <c r="L1481" s="228"/>
    </row>
    <row r="1482" spans="1:12">
      <c r="A1482" s="213" t="str">
        <f t="shared" ca="1" si="23"/>
        <v/>
      </c>
      <c r="C1482" s="223"/>
      <c r="D1482" s="224"/>
      <c r="E1482" s="224"/>
      <c r="F1482" s="225"/>
      <c r="G1482" s="226"/>
      <c r="H1482" s="227"/>
      <c r="I1482" s="227"/>
      <c r="J1482" s="227"/>
      <c r="K1482" s="227"/>
      <c r="L1482" s="228"/>
    </row>
    <row r="1483" spans="1:12">
      <c r="A1483" s="213" t="str">
        <f t="shared" ca="1" si="23"/>
        <v/>
      </c>
      <c r="C1483" s="223"/>
      <c r="D1483" s="224"/>
      <c r="E1483" s="224"/>
      <c r="F1483" s="225"/>
      <c r="G1483" s="226"/>
      <c r="H1483" s="227"/>
      <c r="I1483" s="227"/>
      <c r="J1483" s="227"/>
      <c r="K1483" s="227"/>
      <c r="L1483" s="228"/>
    </row>
    <row r="1484" spans="1:12">
      <c r="A1484" s="213" t="str">
        <f t="shared" ca="1" si="23"/>
        <v/>
      </c>
      <c r="C1484" s="223"/>
      <c r="D1484" s="224"/>
      <c r="E1484" s="224"/>
      <c r="F1484" s="225"/>
      <c r="G1484" s="226"/>
      <c r="H1484" s="227"/>
      <c r="I1484" s="227"/>
      <c r="J1484" s="227"/>
      <c r="K1484" s="227"/>
      <c r="L1484" s="228"/>
    </row>
    <row r="1485" spans="1:12">
      <c r="A1485" s="213" t="str">
        <f t="shared" ca="1" si="23"/>
        <v/>
      </c>
      <c r="C1485" s="223"/>
      <c r="D1485" s="224"/>
      <c r="E1485" s="224"/>
      <c r="F1485" s="225"/>
      <c r="G1485" s="226"/>
      <c r="H1485" s="227"/>
      <c r="I1485" s="227"/>
      <c r="J1485" s="227"/>
      <c r="K1485" s="227"/>
      <c r="L1485" s="228"/>
    </row>
    <row r="1486" spans="1:12">
      <c r="A1486" s="213" t="str">
        <f t="shared" ca="1" si="23"/>
        <v/>
      </c>
      <c r="C1486" s="223"/>
      <c r="D1486" s="224"/>
      <c r="E1486" s="224"/>
      <c r="F1486" s="225"/>
      <c r="G1486" s="226"/>
      <c r="H1486" s="227"/>
      <c r="I1486" s="227"/>
      <c r="J1486" s="227"/>
      <c r="K1486" s="227"/>
      <c r="L1486" s="228"/>
    </row>
    <row r="1487" spans="1:12">
      <c r="A1487" s="213" t="str">
        <f t="shared" ca="1" si="23"/>
        <v/>
      </c>
      <c r="C1487" s="223"/>
      <c r="D1487" s="224"/>
      <c r="E1487" s="224"/>
      <c r="F1487" s="225"/>
      <c r="G1487" s="226"/>
      <c r="H1487" s="227"/>
      <c r="I1487" s="227"/>
      <c r="J1487" s="227"/>
      <c r="K1487" s="227"/>
      <c r="L1487" s="228"/>
    </row>
    <row r="1488" spans="1:12">
      <c r="A1488" s="213" t="str">
        <f t="shared" ca="1" si="23"/>
        <v/>
      </c>
      <c r="C1488" s="223"/>
      <c r="D1488" s="224"/>
      <c r="E1488" s="224"/>
      <c r="F1488" s="225"/>
      <c r="G1488" s="226"/>
      <c r="H1488" s="227"/>
      <c r="I1488" s="227"/>
      <c r="J1488" s="227"/>
      <c r="K1488" s="227"/>
      <c r="L1488" s="228"/>
    </row>
    <row r="1489" spans="1:12">
      <c r="A1489" s="213" t="str">
        <f t="shared" ca="1" si="23"/>
        <v/>
      </c>
      <c r="C1489" s="223"/>
      <c r="D1489" s="224"/>
      <c r="E1489" s="224"/>
      <c r="F1489" s="225"/>
      <c r="G1489" s="226"/>
      <c r="H1489" s="227"/>
      <c r="I1489" s="227"/>
      <c r="J1489" s="227"/>
      <c r="K1489" s="227"/>
      <c r="L1489" s="228"/>
    </row>
    <row r="1490" spans="1:12">
      <c r="A1490" s="213" t="str">
        <f t="shared" ca="1" si="23"/>
        <v/>
      </c>
      <c r="C1490" s="223"/>
      <c r="D1490" s="224"/>
      <c r="E1490" s="224"/>
      <c r="F1490" s="225"/>
      <c r="G1490" s="226"/>
      <c r="H1490" s="227"/>
      <c r="I1490" s="227"/>
      <c r="J1490" s="227"/>
      <c r="K1490" s="227"/>
      <c r="L1490" s="228"/>
    </row>
    <row r="1491" spans="1:12">
      <c r="A1491" s="213" t="str">
        <f t="shared" ca="1" si="23"/>
        <v/>
      </c>
      <c r="C1491" s="223"/>
      <c r="D1491" s="224"/>
      <c r="E1491" s="224"/>
      <c r="F1491" s="225"/>
      <c r="G1491" s="226"/>
      <c r="H1491" s="227"/>
      <c r="I1491" s="227"/>
      <c r="J1491" s="227"/>
      <c r="K1491" s="227"/>
      <c r="L1491" s="228"/>
    </row>
    <row r="1492" spans="1:12">
      <c r="A1492" s="213" t="str">
        <f t="shared" ca="1" si="23"/>
        <v/>
      </c>
      <c r="C1492" s="223"/>
      <c r="D1492" s="224"/>
      <c r="E1492" s="224"/>
      <c r="F1492" s="225"/>
      <c r="G1492" s="226"/>
      <c r="H1492" s="227"/>
      <c r="I1492" s="227"/>
      <c r="J1492" s="227"/>
      <c r="K1492" s="227"/>
      <c r="L1492" s="228"/>
    </row>
    <row r="1493" spans="1:12">
      <c r="A1493" s="213" t="str">
        <f t="shared" ca="1" si="23"/>
        <v/>
      </c>
      <c r="C1493" s="223"/>
      <c r="D1493" s="224"/>
      <c r="E1493" s="224"/>
      <c r="F1493" s="225"/>
      <c r="G1493" s="226"/>
      <c r="H1493" s="227"/>
      <c r="I1493" s="227"/>
      <c r="J1493" s="227"/>
      <c r="K1493" s="227"/>
      <c r="L1493" s="228"/>
    </row>
    <row r="1494" spans="1:12">
      <c r="A1494" s="213" t="str">
        <f t="shared" ca="1" si="23"/>
        <v/>
      </c>
      <c r="C1494" s="223"/>
      <c r="D1494" s="224"/>
      <c r="E1494" s="224"/>
      <c r="F1494" s="225"/>
      <c r="G1494" s="226"/>
      <c r="H1494" s="227"/>
      <c r="I1494" s="227"/>
      <c r="J1494" s="227"/>
      <c r="K1494" s="227"/>
      <c r="L1494" s="228"/>
    </row>
    <row r="1495" spans="1:12">
      <c r="A1495" s="213" t="str">
        <f t="shared" ca="1" si="23"/>
        <v/>
      </c>
      <c r="C1495" s="223"/>
      <c r="D1495" s="224"/>
      <c r="E1495" s="224"/>
      <c r="F1495" s="225"/>
      <c r="G1495" s="226"/>
      <c r="H1495" s="227"/>
      <c r="I1495" s="227"/>
      <c r="J1495" s="227"/>
      <c r="K1495" s="227"/>
      <c r="L1495" s="228"/>
    </row>
    <row r="1496" spans="1:12">
      <c r="A1496" s="213" t="str">
        <f t="shared" ca="1" si="23"/>
        <v/>
      </c>
      <c r="C1496" s="223"/>
      <c r="D1496" s="224"/>
      <c r="E1496" s="224"/>
      <c r="F1496" s="225"/>
      <c r="G1496" s="226"/>
      <c r="H1496" s="227"/>
      <c r="I1496" s="227"/>
      <c r="J1496" s="227"/>
      <c r="K1496" s="227"/>
      <c r="L1496" s="228"/>
    </row>
    <row r="1497" spans="1:12">
      <c r="A1497" s="213" t="str">
        <f t="shared" ca="1" si="23"/>
        <v/>
      </c>
      <c r="C1497" s="223"/>
      <c r="D1497" s="224"/>
      <c r="E1497" s="224"/>
      <c r="F1497" s="225"/>
      <c r="G1497" s="226"/>
      <c r="H1497" s="227"/>
      <c r="I1497" s="227"/>
      <c r="J1497" s="227"/>
      <c r="K1497" s="227"/>
      <c r="L1497" s="228"/>
    </row>
    <row r="1498" spans="1:12">
      <c r="A1498" s="213" t="str">
        <f t="shared" ca="1" si="23"/>
        <v/>
      </c>
      <c r="C1498" s="223"/>
      <c r="D1498" s="224"/>
      <c r="E1498" s="224"/>
      <c r="F1498" s="225"/>
      <c r="G1498" s="226"/>
      <c r="H1498" s="227"/>
      <c r="I1498" s="227"/>
      <c r="J1498" s="227"/>
      <c r="K1498" s="227"/>
      <c r="L1498" s="228"/>
    </row>
    <row r="1499" spans="1:12">
      <c r="A1499" s="213" t="str">
        <f t="shared" ca="1" si="23"/>
        <v/>
      </c>
      <c r="C1499" s="223"/>
      <c r="D1499" s="224"/>
      <c r="E1499" s="224"/>
      <c r="F1499" s="225"/>
      <c r="G1499" s="226"/>
      <c r="H1499" s="227"/>
      <c r="I1499" s="227"/>
      <c r="J1499" s="227"/>
      <c r="K1499" s="227"/>
      <c r="L1499" s="228"/>
    </row>
    <row r="1500" spans="1:12">
      <c r="A1500" s="213" t="str">
        <f t="shared" ca="1" si="23"/>
        <v/>
      </c>
      <c r="C1500" s="223"/>
      <c r="D1500" s="224"/>
      <c r="E1500" s="224"/>
      <c r="F1500" s="225"/>
      <c r="G1500" s="226"/>
      <c r="H1500" s="227"/>
      <c r="I1500" s="227"/>
      <c r="J1500" s="227"/>
      <c r="K1500" s="227"/>
      <c r="L1500" s="228"/>
    </row>
    <row r="1501" spans="1:12">
      <c r="A1501" s="213" t="str">
        <f t="shared" ca="1" si="23"/>
        <v/>
      </c>
      <c r="C1501" s="223"/>
      <c r="D1501" s="224"/>
      <c r="E1501" s="224"/>
      <c r="F1501" s="225"/>
      <c r="G1501" s="226"/>
      <c r="H1501" s="227"/>
      <c r="I1501" s="227"/>
      <c r="J1501" s="227"/>
      <c r="K1501" s="227"/>
      <c r="L1501" s="228"/>
    </row>
    <row r="1502" spans="1:12">
      <c r="A1502" s="213" t="str">
        <f t="shared" ca="1" si="23"/>
        <v/>
      </c>
      <c r="C1502" s="223"/>
      <c r="D1502" s="224"/>
      <c r="E1502" s="224"/>
      <c r="F1502" s="225"/>
      <c r="G1502" s="226"/>
      <c r="H1502" s="227"/>
      <c r="I1502" s="227"/>
      <c r="J1502" s="227"/>
      <c r="K1502" s="227"/>
      <c r="L1502" s="228"/>
    </row>
    <row r="1503" spans="1:12">
      <c r="A1503" s="213" t="str">
        <f t="shared" ca="1" si="23"/>
        <v/>
      </c>
      <c r="C1503" s="223"/>
      <c r="D1503" s="224"/>
      <c r="E1503" s="224"/>
      <c r="F1503" s="225"/>
      <c r="G1503" s="226"/>
      <c r="H1503" s="227"/>
      <c r="I1503" s="227"/>
      <c r="J1503" s="227"/>
      <c r="K1503" s="227"/>
      <c r="L1503" s="228"/>
    </row>
    <row r="1504" spans="1:12">
      <c r="A1504" s="213" t="str">
        <f t="shared" ca="1" si="23"/>
        <v/>
      </c>
      <c r="C1504" s="223"/>
      <c r="D1504" s="224"/>
      <c r="E1504" s="224"/>
      <c r="F1504" s="225"/>
      <c r="G1504" s="226"/>
      <c r="H1504" s="227"/>
      <c r="I1504" s="227"/>
      <c r="J1504" s="227"/>
      <c r="K1504" s="227"/>
      <c r="L1504" s="228"/>
    </row>
    <row r="1505" spans="1:12">
      <c r="A1505" s="213" t="str">
        <f t="shared" ca="1" si="23"/>
        <v/>
      </c>
      <c r="C1505" s="223"/>
      <c r="D1505" s="224"/>
      <c r="E1505" s="224"/>
      <c r="F1505" s="225"/>
      <c r="G1505" s="226"/>
      <c r="H1505" s="227"/>
      <c r="I1505" s="227"/>
      <c r="J1505" s="227"/>
      <c r="K1505" s="227"/>
      <c r="L1505" s="228"/>
    </row>
    <row r="1506" spans="1:12">
      <c r="A1506" s="213" t="str">
        <f t="shared" ca="1" si="23"/>
        <v/>
      </c>
      <c r="C1506" s="223"/>
      <c r="D1506" s="224"/>
      <c r="E1506" s="224"/>
      <c r="F1506" s="225"/>
      <c r="G1506" s="226"/>
      <c r="H1506" s="227"/>
      <c r="I1506" s="227"/>
      <c r="J1506" s="227"/>
      <c r="K1506" s="227"/>
      <c r="L1506" s="228"/>
    </row>
    <row r="1507" spans="1:12">
      <c r="A1507" s="213" t="str">
        <f t="shared" ca="1" si="23"/>
        <v/>
      </c>
      <c r="C1507" s="223"/>
      <c r="D1507" s="224"/>
      <c r="E1507" s="224"/>
      <c r="F1507" s="225"/>
      <c r="G1507" s="226"/>
      <c r="H1507" s="227"/>
      <c r="I1507" s="227"/>
      <c r="J1507" s="227"/>
      <c r="K1507" s="227"/>
      <c r="L1507" s="228"/>
    </row>
    <row r="1508" spans="1:12">
      <c r="A1508" s="213" t="str">
        <f t="shared" ca="1" si="23"/>
        <v/>
      </c>
      <c r="C1508" s="223"/>
      <c r="D1508" s="224"/>
      <c r="E1508" s="224"/>
      <c r="F1508" s="225"/>
      <c r="G1508" s="226"/>
      <c r="H1508" s="227"/>
      <c r="I1508" s="227"/>
      <c r="J1508" s="227"/>
      <c r="K1508" s="227"/>
      <c r="L1508" s="228"/>
    </row>
    <row r="1509" spans="1:12">
      <c r="A1509" s="213" t="str">
        <f t="shared" ca="1" si="23"/>
        <v/>
      </c>
      <c r="C1509" s="223"/>
      <c r="D1509" s="224"/>
      <c r="E1509" s="224"/>
      <c r="F1509" s="225"/>
      <c r="G1509" s="226"/>
      <c r="H1509" s="227"/>
      <c r="I1509" s="227"/>
      <c r="J1509" s="227"/>
      <c r="K1509" s="227"/>
      <c r="L1509" s="228"/>
    </row>
    <row r="1510" spans="1:12">
      <c r="A1510" s="213" t="str">
        <f t="shared" ca="1" si="23"/>
        <v/>
      </c>
      <c r="C1510" s="223"/>
      <c r="D1510" s="224"/>
      <c r="E1510" s="224"/>
      <c r="F1510" s="225"/>
      <c r="G1510" s="226"/>
      <c r="H1510" s="227"/>
      <c r="I1510" s="227"/>
      <c r="J1510" s="227"/>
      <c r="K1510" s="227"/>
      <c r="L1510" s="228"/>
    </row>
    <row r="1511" spans="1:12">
      <c r="A1511" s="213" t="str">
        <f t="shared" ca="1" si="23"/>
        <v/>
      </c>
      <c r="C1511" s="223"/>
      <c r="D1511" s="224"/>
      <c r="E1511" s="224"/>
      <c r="F1511" s="225"/>
      <c r="G1511" s="226"/>
      <c r="H1511" s="227"/>
      <c r="I1511" s="227"/>
      <c r="J1511" s="227"/>
      <c r="K1511" s="227"/>
      <c r="L1511" s="228"/>
    </row>
    <row r="1512" spans="1:12">
      <c r="A1512" s="213" t="str">
        <f t="shared" ca="1" si="23"/>
        <v/>
      </c>
      <c r="C1512" s="223"/>
      <c r="D1512" s="224"/>
      <c r="E1512" s="224"/>
      <c r="F1512" s="225"/>
      <c r="G1512" s="226"/>
      <c r="H1512" s="227"/>
      <c r="I1512" s="227"/>
      <c r="J1512" s="227"/>
      <c r="K1512" s="227"/>
      <c r="L1512" s="228"/>
    </row>
    <row r="1513" spans="1:12">
      <c r="A1513" s="213" t="str">
        <f t="shared" ca="1" si="23"/>
        <v/>
      </c>
      <c r="C1513" s="223"/>
      <c r="D1513" s="224"/>
      <c r="E1513" s="224"/>
      <c r="F1513" s="225"/>
      <c r="G1513" s="226"/>
      <c r="H1513" s="227"/>
      <c r="I1513" s="227"/>
      <c r="J1513" s="227"/>
      <c r="K1513" s="227"/>
      <c r="L1513" s="228"/>
    </row>
    <row r="1514" spans="1:12">
      <c r="A1514" s="213" t="str">
        <f t="shared" ca="1" si="23"/>
        <v/>
      </c>
      <c r="C1514" s="223"/>
      <c r="D1514" s="224"/>
      <c r="E1514" s="224"/>
      <c r="F1514" s="225"/>
      <c r="G1514" s="226"/>
      <c r="H1514" s="227"/>
      <c r="I1514" s="227"/>
      <c r="J1514" s="227"/>
      <c r="K1514" s="227"/>
      <c r="L1514" s="228"/>
    </row>
    <row r="1515" spans="1:12">
      <c r="A1515" s="213" t="str">
        <f t="shared" ca="1" si="23"/>
        <v/>
      </c>
      <c r="C1515" s="223"/>
      <c r="D1515" s="224"/>
      <c r="E1515" s="224"/>
      <c r="F1515" s="225"/>
      <c r="G1515" s="226"/>
      <c r="H1515" s="227"/>
      <c r="I1515" s="227"/>
      <c r="J1515" s="227"/>
      <c r="K1515" s="227"/>
      <c r="L1515" s="228"/>
    </row>
    <row r="1516" spans="1:12">
      <c r="A1516" s="213" t="str">
        <f t="shared" ca="1" si="23"/>
        <v/>
      </c>
      <c r="C1516" s="223"/>
      <c r="D1516" s="224"/>
      <c r="E1516" s="224"/>
      <c r="F1516" s="225"/>
      <c r="G1516" s="226"/>
      <c r="H1516" s="227"/>
      <c r="I1516" s="227"/>
      <c r="J1516" s="227"/>
      <c r="K1516" s="227"/>
      <c r="L1516" s="228"/>
    </row>
    <row r="1517" spans="1:12">
      <c r="A1517" s="213" t="str">
        <f t="shared" ca="1" si="23"/>
        <v/>
      </c>
      <c r="C1517" s="223"/>
      <c r="D1517" s="224"/>
      <c r="E1517" s="224"/>
      <c r="F1517" s="225"/>
      <c r="G1517" s="226"/>
      <c r="H1517" s="227"/>
      <c r="I1517" s="227"/>
      <c r="J1517" s="227"/>
      <c r="K1517" s="227"/>
      <c r="L1517" s="228"/>
    </row>
    <row r="1518" spans="1:12">
      <c r="A1518" s="213" t="str">
        <f t="shared" ca="1" si="23"/>
        <v/>
      </c>
      <c r="C1518" s="223"/>
      <c r="D1518" s="224"/>
      <c r="E1518" s="224"/>
      <c r="F1518" s="225"/>
      <c r="G1518" s="226"/>
      <c r="H1518" s="227"/>
      <c r="I1518" s="227"/>
      <c r="J1518" s="227"/>
      <c r="K1518" s="227"/>
      <c r="L1518" s="228"/>
    </row>
    <row r="1519" spans="1:12">
      <c r="A1519" s="213" t="str">
        <f t="shared" ca="1" si="23"/>
        <v/>
      </c>
      <c r="C1519" s="223"/>
      <c r="D1519" s="224"/>
      <c r="E1519" s="224"/>
      <c r="F1519" s="225"/>
      <c r="G1519" s="226"/>
      <c r="H1519" s="227"/>
      <c r="I1519" s="227"/>
      <c r="J1519" s="227"/>
      <c r="K1519" s="227"/>
      <c r="L1519" s="228"/>
    </row>
    <row r="1520" spans="1:12">
      <c r="A1520" s="213" t="str">
        <f t="shared" ca="1" si="23"/>
        <v/>
      </c>
      <c r="C1520" s="223"/>
      <c r="D1520" s="224"/>
      <c r="E1520" s="224"/>
      <c r="F1520" s="225"/>
      <c r="G1520" s="226"/>
      <c r="H1520" s="227"/>
      <c r="I1520" s="227"/>
      <c r="J1520" s="227"/>
      <c r="K1520" s="227"/>
      <c r="L1520" s="228"/>
    </row>
    <row r="1521" spans="1:12">
      <c r="A1521" s="213" t="str">
        <f t="shared" ca="1" si="23"/>
        <v/>
      </c>
      <c r="C1521" s="223"/>
      <c r="D1521" s="224"/>
      <c r="E1521" s="224"/>
      <c r="F1521" s="225"/>
      <c r="G1521" s="226"/>
      <c r="H1521" s="227"/>
      <c r="I1521" s="227"/>
      <c r="J1521" s="227"/>
      <c r="K1521" s="227"/>
      <c r="L1521" s="228"/>
    </row>
    <row r="1522" spans="1:12">
      <c r="A1522" s="213" t="str">
        <f t="shared" ca="1" si="23"/>
        <v/>
      </c>
      <c r="C1522" s="223"/>
      <c r="D1522" s="224"/>
      <c r="E1522" s="224"/>
      <c r="F1522" s="225"/>
      <c r="G1522" s="226"/>
      <c r="H1522" s="227"/>
      <c r="I1522" s="227"/>
      <c r="J1522" s="227"/>
      <c r="K1522" s="227"/>
      <c r="L1522" s="228"/>
    </row>
    <row r="1523" spans="1:12">
      <c r="A1523" s="213" t="str">
        <f t="shared" ca="1" si="23"/>
        <v/>
      </c>
      <c r="C1523" s="223"/>
      <c r="D1523" s="224"/>
      <c r="E1523" s="224"/>
      <c r="F1523" s="225"/>
      <c r="G1523" s="226"/>
      <c r="H1523" s="227"/>
      <c r="I1523" s="227"/>
      <c r="J1523" s="227"/>
      <c r="K1523" s="227"/>
      <c r="L1523" s="228"/>
    </row>
    <row r="1524" spans="1:12">
      <c r="A1524" s="213" t="str">
        <f t="shared" ca="1" si="23"/>
        <v/>
      </c>
      <c r="C1524" s="223"/>
      <c r="D1524" s="224"/>
      <c r="E1524" s="224"/>
      <c r="F1524" s="225"/>
      <c r="G1524" s="226"/>
      <c r="H1524" s="227"/>
      <c r="I1524" s="227"/>
      <c r="J1524" s="227"/>
      <c r="K1524" s="227"/>
      <c r="L1524" s="228"/>
    </row>
    <row r="1525" spans="1:12">
      <c r="A1525" s="213" t="str">
        <f t="shared" ca="1" si="23"/>
        <v/>
      </c>
      <c r="C1525" s="223"/>
      <c r="D1525" s="224"/>
      <c r="E1525" s="224"/>
      <c r="F1525" s="225"/>
      <c r="G1525" s="226"/>
      <c r="H1525" s="227"/>
      <c r="I1525" s="227"/>
      <c r="J1525" s="227"/>
      <c r="K1525" s="227"/>
      <c r="L1525" s="228"/>
    </row>
    <row r="1526" spans="1:12">
      <c r="A1526" s="213" t="str">
        <f t="shared" ca="1" si="23"/>
        <v/>
      </c>
      <c r="C1526" s="223"/>
      <c r="D1526" s="224"/>
      <c r="E1526" s="224"/>
      <c r="F1526" s="225"/>
      <c r="G1526" s="226"/>
      <c r="H1526" s="227"/>
      <c r="I1526" s="227"/>
      <c r="J1526" s="227"/>
      <c r="K1526" s="227"/>
      <c r="L1526" s="228"/>
    </row>
    <row r="1527" spans="1:12">
      <c r="A1527" s="213" t="str">
        <f t="shared" ca="1" si="23"/>
        <v/>
      </c>
      <c r="C1527" s="223"/>
      <c r="D1527" s="224"/>
      <c r="E1527" s="224"/>
      <c r="F1527" s="225"/>
      <c r="G1527" s="226"/>
      <c r="H1527" s="227"/>
      <c r="I1527" s="227"/>
      <c r="J1527" s="227"/>
      <c r="K1527" s="227"/>
      <c r="L1527" s="228"/>
    </row>
    <row r="1528" spans="1:12">
      <c r="A1528" s="213" t="str">
        <f t="shared" ca="1" si="23"/>
        <v/>
      </c>
      <c r="C1528" s="223"/>
      <c r="D1528" s="224"/>
      <c r="E1528" s="224"/>
      <c r="F1528" s="225"/>
      <c r="G1528" s="226"/>
      <c r="H1528" s="227"/>
      <c r="I1528" s="227"/>
      <c r="J1528" s="227"/>
      <c r="K1528" s="227"/>
      <c r="L1528" s="228"/>
    </row>
    <row r="1529" spans="1:12">
      <c r="A1529" s="213" t="str">
        <f t="shared" ca="1" si="23"/>
        <v/>
      </c>
      <c r="C1529" s="223"/>
      <c r="D1529" s="224"/>
      <c r="E1529" s="224"/>
      <c r="F1529" s="225"/>
      <c r="G1529" s="226"/>
      <c r="H1529" s="227"/>
      <c r="I1529" s="227"/>
      <c r="J1529" s="227"/>
      <c r="K1529" s="227"/>
      <c r="L1529" s="228"/>
    </row>
    <row r="1530" spans="1:12">
      <c r="A1530" s="213" t="str">
        <f t="shared" ca="1" si="23"/>
        <v/>
      </c>
      <c r="C1530" s="223"/>
      <c r="D1530" s="224"/>
      <c r="E1530" s="224"/>
      <c r="F1530" s="225"/>
      <c r="G1530" s="226"/>
      <c r="H1530" s="227"/>
      <c r="I1530" s="227"/>
      <c r="J1530" s="227"/>
      <c r="K1530" s="227"/>
      <c r="L1530" s="228"/>
    </row>
    <row r="1531" spans="1:12">
      <c r="A1531" s="213" t="str">
        <f t="shared" ca="1" si="23"/>
        <v/>
      </c>
      <c r="C1531" s="223"/>
      <c r="D1531" s="224"/>
      <c r="E1531" s="224"/>
      <c r="F1531" s="225"/>
      <c r="G1531" s="226"/>
      <c r="H1531" s="227"/>
      <c r="I1531" s="227"/>
      <c r="J1531" s="227"/>
      <c r="K1531" s="227"/>
      <c r="L1531" s="228"/>
    </row>
    <row r="1532" spans="1:12">
      <c r="A1532" s="213" t="str">
        <f t="shared" ca="1" si="23"/>
        <v/>
      </c>
      <c r="C1532" s="223"/>
      <c r="D1532" s="224"/>
      <c r="E1532" s="224"/>
      <c r="F1532" s="225"/>
      <c r="G1532" s="226"/>
      <c r="H1532" s="227"/>
      <c r="I1532" s="227"/>
      <c r="J1532" s="227"/>
      <c r="K1532" s="227"/>
      <c r="L1532" s="228"/>
    </row>
    <row r="1533" spans="1:12">
      <c r="A1533" s="213" t="str">
        <f t="shared" ca="1" si="23"/>
        <v/>
      </c>
      <c r="C1533" s="223"/>
      <c r="D1533" s="224"/>
      <c r="E1533" s="224"/>
      <c r="F1533" s="225"/>
      <c r="G1533" s="226"/>
      <c r="H1533" s="227"/>
      <c r="I1533" s="227"/>
      <c r="J1533" s="227"/>
      <c r="K1533" s="227"/>
      <c r="L1533" s="228"/>
    </row>
    <row r="1534" spans="1:12">
      <c r="A1534" s="213" t="str">
        <f t="shared" ca="1" si="23"/>
        <v/>
      </c>
      <c r="C1534" s="223"/>
      <c r="D1534" s="224"/>
      <c r="E1534" s="224"/>
      <c r="F1534" s="225"/>
      <c r="G1534" s="226"/>
      <c r="H1534" s="227"/>
      <c r="I1534" s="227"/>
      <c r="J1534" s="227"/>
      <c r="K1534" s="227"/>
      <c r="L1534" s="228"/>
    </row>
    <row r="1535" spans="1:12">
      <c r="A1535" s="213" t="str">
        <f t="shared" ca="1" si="23"/>
        <v/>
      </c>
      <c r="C1535" s="223"/>
      <c r="D1535" s="224"/>
      <c r="E1535" s="224"/>
      <c r="F1535" s="225"/>
      <c r="G1535" s="226"/>
      <c r="H1535" s="227"/>
      <c r="I1535" s="227"/>
      <c r="J1535" s="227"/>
      <c r="K1535" s="227"/>
      <c r="L1535" s="228"/>
    </row>
    <row r="1536" spans="1:12">
      <c r="A1536" s="213" t="str">
        <f t="shared" ca="1" si="23"/>
        <v/>
      </c>
      <c r="C1536" s="223"/>
      <c r="D1536" s="224"/>
      <c r="E1536" s="224"/>
      <c r="F1536" s="225"/>
      <c r="G1536" s="226"/>
      <c r="H1536" s="227"/>
      <c r="I1536" s="227"/>
      <c r="J1536" s="227"/>
      <c r="K1536" s="227"/>
      <c r="L1536" s="228"/>
    </row>
    <row r="1537" spans="1:12">
      <c r="A1537" s="213" t="str">
        <f t="shared" ca="1" si="23"/>
        <v/>
      </c>
      <c r="C1537" s="223"/>
      <c r="D1537" s="224"/>
      <c r="E1537" s="224"/>
      <c r="F1537" s="225"/>
      <c r="G1537" s="226"/>
      <c r="H1537" s="227"/>
      <c r="I1537" s="227"/>
      <c r="J1537" s="227"/>
      <c r="K1537" s="227"/>
      <c r="L1537" s="228"/>
    </row>
    <row r="1538" spans="1:12">
      <c r="A1538" s="213" t="str">
        <f t="shared" ca="1" si="23"/>
        <v/>
      </c>
      <c r="C1538" s="223"/>
      <c r="D1538" s="224"/>
      <c r="E1538" s="224"/>
      <c r="F1538" s="225"/>
      <c r="G1538" s="226"/>
      <c r="H1538" s="227"/>
      <c r="I1538" s="227"/>
      <c r="J1538" s="227"/>
      <c r="K1538" s="227"/>
      <c r="L1538" s="228"/>
    </row>
    <row r="1539" spans="1:12">
      <c r="A1539" s="213" t="str">
        <f t="shared" ca="1" si="23"/>
        <v/>
      </c>
      <c r="C1539" s="223"/>
      <c r="D1539" s="224"/>
      <c r="E1539" s="224"/>
      <c r="F1539" s="225"/>
      <c r="G1539" s="226"/>
      <c r="H1539" s="227"/>
      <c r="I1539" s="227"/>
      <c r="J1539" s="227"/>
      <c r="K1539" s="227"/>
      <c r="L1539" s="228"/>
    </row>
    <row r="1540" spans="1:12">
      <c r="A1540" s="213" t="str">
        <f t="shared" ref="A1540:A1603" ca="1" si="24">IF(INDIRECT(ADDRESS(ROW(A1540),3))="","",IF(INDIRECT(ADDRESS(ROW(A1540),3))=INDIRECT(ADDRESS(ROW(A1540)-1,3)),A1539,A1539+1))</f>
        <v/>
      </c>
      <c r="C1540" s="223"/>
      <c r="D1540" s="224"/>
      <c r="E1540" s="224"/>
      <c r="F1540" s="225"/>
      <c r="G1540" s="226"/>
      <c r="H1540" s="227"/>
      <c r="I1540" s="227"/>
      <c r="J1540" s="227"/>
      <c r="K1540" s="227"/>
      <c r="L1540" s="228"/>
    </row>
    <row r="1541" spans="1:12">
      <c r="A1541" s="213" t="str">
        <f t="shared" ca="1" si="24"/>
        <v/>
      </c>
      <c r="C1541" s="223"/>
      <c r="D1541" s="224"/>
      <c r="E1541" s="224"/>
      <c r="F1541" s="225"/>
      <c r="G1541" s="226"/>
      <c r="H1541" s="227"/>
      <c r="I1541" s="227"/>
      <c r="J1541" s="227"/>
      <c r="K1541" s="227"/>
      <c r="L1541" s="228"/>
    </row>
    <row r="1542" spans="1:12">
      <c r="A1542" s="213" t="str">
        <f t="shared" ca="1" si="24"/>
        <v/>
      </c>
      <c r="C1542" s="223"/>
      <c r="D1542" s="224"/>
      <c r="E1542" s="224"/>
      <c r="F1542" s="225"/>
      <c r="G1542" s="226"/>
      <c r="H1542" s="227"/>
      <c r="I1542" s="227"/>
      <c r="J1542" s="227"/>
      <c r="K1542" s="227"/>
      <c r="L1542" s="228"/>
    </row>
    <row r="1543" spans="1:12">
      <c r="A1543" s="213" t="str">
        <f t="shared" ca="1" si="24"/>
        <v/>
      </c>
      <c r="C1543" s="223"/>
      <c r="D1543" s="224"/>
      <c r="E1543" s="224"/>
      <c r="F1543" s="225"/>
      <c r="G1543" s="226"/>
      <c r="H1543" s="227"/>
      <c r="I1543" s="227"/>
      <c r="J1543" s="227"/>
      <c r="K1543" s="227"/>
      <c r="L1543" s="228"/>
    </row>
    <row r="1544" spans="1:12">
      <c r="A1544" s="213" t="str">
        <f t="shared" ca="1" si="24"/>
        <v/>
      </c>
      <c r="C1544" s="223"/>
      <c r="D1544" s="224"/>
      <c r="E1544" s="224"/>
      <c r="F1544" s="225"/>
      <c r="G1544" s="226"/>
      <c r="H1544" s="227"/>
      <c r="I1544" s="227"/>
      <c r="J1544" s="227"/>
      <c r="K1544" s="227"/>
      <c r="L1544" s="228"/>
    </row>
    <row r="1545" spans="1:12">
      <c r="A1545" s="213" t="str">
        <f t="shared" ca="1" si="24"/>
        <v/>
      </c>
      <c r="C1545" s="223"/>
      <c r="D1545" s="224"/>
      <c r="E1545" s="224"/>
      <c r="F1545" s="225"/>
      <c r="G1545" s="226"/>
      <c r="H1545" s="227"/>
      <c r="I1545" s="227"/>
      <c r="J1545" s="227"/>
      <c r="K1545" s="227"/>
      <c r="L1545" s="228"/>
    </row>
    <row r="1546" spans="1:12">
      <c r="A1546" s="213" t="str">
        <f t="shared" ca="1" si="24"/>
        <v/>
      </c>
      <c r="C1546" s="223"/>
      <c r="D1546" s="224"/>
      <c r="E1546" s="224"/>
      <c r="F1546" s="225"/>
      <c r="G1546" s="226"/>
      <c r="H1546" s="227"/>
      <c r="I1546" s="227"/>
      <c r="J1546" s="227"/>
      <c r="K1546" s="227"/>
      <c r="L1546" s="228"/>
    </row>
    <row r="1547" spans="1:12">
      <c r="A1547" s="213" t="str">
        <f t="shared" ca="1" si="24"/>
        <v/>
      </c>
      <c r="C1547" s="223"/>
      <c r="D1547" s="224"/>
      <c r="E1547" s="224"/>
      <c r="F1547" s="225"/>
      <c r="G1547" s="226"/>
      <c r="H1547" s="227"/>
      <c r="I1547" s="227"/>
      <c r="J1547" s="227"/>
      <c r="K1547" s="227"/>
      <c r="L1547" s="228"/>
    </row>
    <row r="1548" spans="1:12">
      <c r="A1548" s="213" t="str">
        <f t="shared" ca="1" si="24"/>
        <v/>
      </c>
      <c r="C1548" s="223"/>
      <c r="D1548" s="224"/>
      <c r="E1548" s="224"/>
      <c r="F1548" s="225"/>
      <c r="G1548" s="226"/>
      <c r="H1548" s="227"/>
      <c r="I1548" s="227"/>
      <c r="J1548" s="227"/>
      <c r="K1548" s="227"/>
      <c r="L1548" s="228"/>
    </row>
    <row r="1549" spans="1:12">
      <c r="A1549" s="213" t="str">
        <f t="shared" ca="1" si="24"/>
        <v/>
      </c>
      <c r="C1549" s="223"/>
      <c r="D1549" s="224"/>
      <c r="E1549" s="224"/>
      <c r="F1549" s="225"/>
      <c r="G1549" s="226"/>
      <c r="H1549" s="227"/>
      <c r="I1549" s="227"/>
      <c r="J1549" s="227"/>
      <c r="K1549" s="227"/>
      <c r="L1549" s="228"/>
    </row>
    <row r="1550" spans="1:12">
      <c r="A1550" s="213" t="str">
        <f t="shared" ca="1" si="24"/>
        <v/>
      </c>
      <c r="C1550" s="223"/>
      <c r="D1550" s="224"/>
      <c r="E1550" s="224"/>
      <c r="F1550" s="225"/>
      <c r="G1550" s="226"/>
      <c r="H1550" s="227"/>
      <c r="I1550" s="227"/>
      <c r="J1550" s="227"/>
      <c r="K1550" s="227"/>
      <c r="L1550" s="228"/>
    </row>
    <row r="1551" spans="1:12">
      <c r="A1551" s="213" t="str">
        <f t="shared" ca="1" si="24"/>
        <v/>
      </c>
      <c r="C1551" s="223"/>
      <c r="D1551" s="224"/>
      <c r="E1551" s="224"/>
      <c r="F1551" s="225"/>
      <c r="G1551" s="226"/>
      <c r="H1551" s="227"/>
      <c r="I1551" s="227"/>
      <c r="J1551" s="227"/>
      <c r="K1551" s="227"/>
      <c r="L1551" s="228"/>
    </row>
    <row r="1552" spans="1:12">
      <c r="A1552" s="213" t="str">
        <f t="shared" ca="1" si="24"/>
        <v/>
      </c>
      <c r="C1552" s="223"/>
      <c r="D1552" s="224"/>
      <c r="E1552" s="224"/>
      <c r="F1552" s="225"/>
      <c r="G1552" s="226"/>
      <c r="H1552" s="227"/>
      <c r="I1552" s="227"/>
      <c r="J1552" s="227"/>
      <c r="K1552" s="227"/>
      <c r="L1552" s="228"/>
    </row>
    <row r="1553" spans="1:12">
      <c r="A1553" s="213" t="str">
        <f t="shared" ca="1" si="24"/>
        <v/>
      </c>
      <c r="C1553" s="223"/>
      <c r="D1553" s="224"/>
      <c r="E1553" s="224"/>
      <c r="F1553" s="225"/>
      <c r="G1553" s="226"/>
      <c r="H1553" s="227"/>
      <c r="I1553" s="227"/>
      <c r="J1553" s="227"/>
      <c r="K1553" s="227"/>
      <c r="L1553" s="228"/>
    </row>
    <row r="1554" spans="1:12">
      <c r="A1554" s="213" t="str">
        <f t="shared" ca="1" si="24"/>
        <v/>
      </c>
      <c r="C1554" s="223"/>
      <c r="D1554" s="224"/>
      <c r="E1554" s="224"/>
      <c r="F1554" s="225"/>
      <c r="G1554" s="226"/>
      <c r="H1554" s="227"/>
      <c r="I1554" s="227"/>
      <c r="J1554" s="227"/>
      <c r="K1554" s="227"/>
      <c r="L1554" s="228"/>
    </row>
    <row r="1555" spans="1:12">
      <c r="A1555" s="213" t="str">
        <f t="shared" ca="1" si="24"/>
        <v/>
      </c>
      <c r="C1555" s="223"/>
      <c r="D1555" s="224"/>
      <c r="E1555" s="224"/>
      <c r="F1555" s="225"/>
      <c r="G1555" s="226"/>
      <c r="H1555" s="227"/>
      <c r="I1555" s="227"/>
      <c r="J1555" s="227"/>
      <c r="K1555" s="227"/>
      <c r="L1555" s="228"/>
    </row>
    <row r="1556" spans="1:12">
      <c r="A1556" s="213" t="str">
        <f t="shared" ca="1" si="24"/>
        <v/>
      </c>
      <c r="C1556" s="223"/>
      <c r="D1556" s="224"/>
      <c r="E1556" s="224"/>
      <c r="F1556" s="225"/>
      <c r="G1556" s="226"/>
      <c r="H1556" s="227"/>
      <c r="I1556" s="227"/>
      <c r="J1556" s="227"/>
      <c r="K1556" s="227"/>
      <c r="L1556" s="228"/>
    </row>
    <row r="1557" spans="1:12">
      <c r="A1557" s="213" t="str">
        <f t="shared" ca="1" si="24"/>
        <v/>
      </c>
      <c r="C1557" s="223"/>
      <c r="D1557" s="224"/>
      <c r="E1557" s="224"/>
      <c r="F1557" s="225"/>
      <c r="G1557" s="226"/>
      <c r="H1557" s="227"/>
      <c r="I1557" s="227"/>
      <c r="J1557" s="227"/>
      <c r="K1557" s="227"/>
      <c r="L1557" s="228"/>
    </row>
    <row r="1558" spans="1:12">
      <c r="A1558" s="213" t="str">
        <f t="shared" ca="1" si="24"/>
        <v/>
      </c>
      <c r="C1558" s="223"/>
      <c r="D1558" s="224"/>
      <c r="E1558" s="224"/>
      <c r="F1558" s="225"/>
      <c r="G1558" s="226"/>
      <c r="H1558" s="227"/>
      <c r="I1558" s="227"/>
      <c r="J1558" s="227"/>
      <c r="K1558" s="227"/>
      <c r="L1558" s="228"/>
    </row>
    <row r="1559" spans="1:12">
      <c r="A1559" s="213" t="str">
        <f t="shared" ca="1" si="24"/>
        <v/>
      </c>
      <c r="C1559" s="223"/>
      <c r="D1559" s="224"/>
      <c r="E1559" s="224"/>
      <c r="F1559" s="225"/>
      <c r="G1559" s="226"/>
      <c r="H1559" s="227"/>
      <c r="I1559" s="227"/>
      <c r="J1559" s="227"/>
      <c r="K1559" s="227"/>
      <c r="L1559" s="228"/>
    </row>
    <row r="1560" spans="1:12">
      <c r="A1560" s="213" t="str">
        <f t="shared" ca="1" si="24"/>
        <v/>
      </c>
      <c r="C1560" s="223"/>
      <c r="D1560" s="224"/>
      <c r="E1560" s="224"/>
      <c r="F1560" s="225"/>
      <c r="G1560" s="226"/>
      <c r="H1560" s="227"/>
      <c r="I1560" s="227"/>
      <c r="J1560" s="227"/>
      <c r="K1560" s="227"/>
      <c r="L1560" s="228"/>
    </row>
    <row r="1561" spans="1:12">
      <c r="A1561" s="213" t="str">
        <f t="shared" ca="1" si="24"/>
        <v/>
      </c>
      <c r="C1561" s="223"/>
      <c r="D1561" s="224"/>
      <c r="E1561" s="224"/>
      <c r="F1561" s="225"/>
      <c r="G1561" s="226"/>
      <c r="H1561" s="227"/>
      <c r="I1561" s="227"/>
      <c r="J1561" s="227"/>
      <c r="K1561" s="227"/>
      <c r="L1561" s="228"/>
    </row>
    <row r="1562" spans="1:12">
      <c r="A1562" s="213" t="str">
        <f t="shared" ca="1" si="24"/>
        <v/>
      </c>
      <c r="C1562" s="223"/>
      <c r="D1562" s="224"/>
      <c r="E1562" s="224"/>
      <c r="F1562" s="225"/>
      <c r="G1562" s="226"/>
      <c r="H1562" s="227"/>
      <c r="I1562" s="227"/>
      <c r="J1562" s="227"/>
      <c r="K1562" s="227"/>
      <c r="L1562" s="228"/>
    </row>
    <row r="1563" spans="1:12">
      <c r="A1563" s="213" t="str">
        <f t="shared" ca="1" si="24"/>
        <v/>
      </c>
      <c r="C1563" s="223"/>
      <c r="D1563" s="224"/>
      <c r="E1563" s="224"/>
      <c r="F1563" s="225"/>
      <c r="G1563" s="226"/>
      <c r="H1563" s="227"/>
      <c r="I1563" s="227"/>
      <c r="J1563" s="227"/>
      <c r="K1563" s="227"/>
      <c r="L1563" s="228"/>
    </row>
    <row r="1564" spans="1:12">
      <c r="A1564" s="213" t="str">
        <f t="shared" ca="1" si="24"/>
        <v/>
      </c>
      <c r="C1564" s="223"/>
      <c r="D1564" s="224"/>
      <c r="E1564" s="224"/>
      <c r="F1564" s="225"/>
      <c r="G1564" s="226"/>
      <c r="H1564" s="227"/>
      <c r="I1564" s="227"/>
      <c r="J1564" s="227"/>
      <c r="K1564" s="227"/>
      <c r="L1564" s="228"/>
    </row>
    <row r="1565" spans="1:12">
      <c r="A1565" s="213" t="str">
        <f t="shared" ca="1" si="24"/>
        <v/>
      </c>
      <c r="C1565" s="223"/>
      <c r="D1565" s="224"/>
      <c r="E1565" s="224"/>
      <c r="F1565" s="225"/>
      <c r="G1565" s="226"/>
      <c r="H1565" s="227"/>
      <c r="I1565" s="227"/>
      <c r="J1565" s="227"/>
      <c r="K1565" s="227"/>
      <c r="L1565" s="228"/>
    </row>
    <row r="1566" spans="1:12">
      <c r="A1566" s="213" t="str">
        <f t="shared" ca="1" si="24"/>
        <v/>
      </c>
      <c r="C1566" s="223"/>
      <c r="D1566" s="224"/>
      <c r="E1566" s="224"/>
      <c r="F1566" s="225"/>
      <c r="G1566" s="226"/>
      <c r="H1566" s="227"/>
      <c r="I1566" s="227"/>
      <c r="J1566" s="227"/>
      <c r="K1566" s="227"/>
      <c r="L1566" s="228"/>
    </row>
    <row r="1567" spans="1:12">
      <c r="A1567" s="213" t="str">
        <f t="shared" ca="1" si="24"/>
        <v/>
      </c>
      <c r="C1567" s="223"/>
      <c r="D1567" s="224"/>
      <c r="E1567" s="224"/>
      <c r="F1567" s="225"/>
      <c r="G1567" s="226"/>
      <c r="H1567" s="227"/>
      <c r="I1567" s="227"/>
      <c r="J1567" s="227"/>
      <c r="K1567" s="227"/>
      <c r="L1567" s="228"/>
    </row>
    <row r="1568" spans="1:12">
      <c r="A1568" s="213" t="str">
        <f t="shared" ca="1" si="24"/>
        <v/>
      </c>
      <c r="C1568" s="223"/>
      <c r="D1568" s="224"/>
      <c r="E1568" s="224"/>
      <c r="F1568" s="225"/>
      <c r="G1568" s="226"/>
      <c r="H1568" s="227"/>
      <c r="I1568" s="227"/>
      <c r="J1568" s="227"/>
      <c r="K1568" s="227"/>
      <c r="L1568" s="228"/>
    </row>
    <row r="1569" spans="1:12">
      <c r="A1569" s="213" t="str">
        <f t="shared" ca="1" si="24"/>
        <v/>
      </c>
      <c r="C1569" s="223"/>
      <c r="D1569" s="224"/>
      <c r="E1569" s="224"/>
      <c r="F1569" s="225"/>
      <c r="G1569" s="226"/>
      <c r="H1569" s="227"/>
      <c r="I1569" s="227"/>
      <c r="J1569" s="227"/>
      <c r="K1569" s="227"/>
      <c r="L1569" s="228"/>
    </row>
    <row r="1570" spans="1:12">
      <c r="A1570" s="213" t="str">
        <f t="shared" ca="1" si="24"/>
        <v/>
      </c>
      <c r="C1570" s="223"/>
      <c r="D1570" s="224"/>
      <c r="E1570" s="224"/>
      <c r="F1570" s="225"/>
      <c r="G1570" s="226"/>
      <c r="H1570" s="227"/>
      <c r="I1570" s="227"/>
      <c r="J1570" s="227"/>
      <c r="K1570" s="227"/>
      <c r="L1570" s="228"/>
    </row>
    <row r="1571" spans="1:12">
      <c r="A1571" s="213" t="str">
        <f t="shared" ca="1" si="24"/>
        <v/>
      </c>
      <c r="C1571" s="223"/>
      <c r="D1571" s="224"/>
      <c r="E1571" s="224"/>
      <c r="F1571" s="225"/>
      <c r="G1571" s="226"/>
      <c r="H1571" s="227"/>
      <c r="I1571" s="227"/>
      <c r="J1571" s="227"/>
      <c r="K1571" s="227"/>
      <c r="L1571" s="228"/>
    </row>
    <row r="1572" spans="1:12">
      <c r="A1572" s="213" t="str">
        <f t="shared" ca="1" si="24"/>
        <v/>
      </c>
      <c r="C1572" s="223"/>
      <c r="D1572" s="224"/>
      <c r="E1572" s="224"/>
      <c r="F1572" s="225"/>
      <c r="G1572" s="226"/>
      <c r="H1572" s="227"/>
      <c r="I1572" s="227"/>
      <c r="J1572" s="227"/>
      <c r="K1572" s="227"/>
      <c r="L1572" s="228"/>
    </row>
    <row r="1573" spans="1:12">
      <c r="A1573" s="213" t="str">
        <f t="shared" ca="1" si="24"/>
        <v/>
      </c>
      <c r="C1573" s="223"/>
      <c r="D1573" s="224"/>
      <c r="E1573" s="224"/>
      <c r="F1573" s="225"/>
      <c r="G1573" s="226"/>
      <c r="H1573" s="227"/>
      <c r="I1573" s="227"/>
      <c r="J1573" s="227"/>
      <c r="K1573" s="227"/>
      <c r="L1573" s="228"/>
    </row>
    <row r="1574" spans="1:12">
      <c r="A1574" s="213" t="str">
        <f t="shared" ca="1" si="24"/>
        <v/>
      </c>
      <c r="C1574" s="223"/>
      <c r="D1574" s="224"/>
      <c r="E1574" s="224"/>
      <c r="F1574" s="225"/>
      <c r="G1574" s="226"/>
      <c r="H1574" s="227"/>
      <c r="I1574" s="227"/>
      <c r="J1574" s="227"/>
      <c r="K1574" s="227"/>
      <c r="L1574" s="228"/>
    </row>
    <row r="1575" spans="1:12">
      <c r="A1575" s="213" t="str">
        <f t="shared" ca="1" si="24"/>
        <v/>
      </c>
      <c r="C1575" s="223"/>
      <c r="D1575" s="224"/>
      <c r="E1575" s="224"/>
      <c r="F1575" s="225"/>
      <c r="G1575" s="226"/>
      <c r="H1575" s="227"/>
      <c r="I1575" s="227"/>
      <c r="J1575" s="227"/>
      <c r="K1575" s="227"/>
      <c r="L1575" s="228"/>
    </row>
    <row r="1576" spans="1:12">
      <c r="A1576" s="213" t="str">
        <f t="shared" ca="1" si="24"/>
        <v/>
      </c>
      <c r="C1576" s="223"/>
      <c r="D1576" s="224"/>
      <c r="E1576" s="224"/>
      <c r="F1576" s="225"/>
      <c r="G1576" s="226"/>
      <c r="H1576" s="227"/>
      <c r="I1576" s="227"/>
      <c r="J1576" s="227"/>
      <c r="K1576" s="227"/>
      <c r="L1576" s="228"/>
    </row>
    <row r="1577" spans="1:12">
      <c r="A1577" s="213" t="str">
        <f t="shared" ca="1" si="24"/>
        <v/>
      </c>
      <c r="C1577" s="223"/>
      <c r="D1577" s="224"/>
      <c r="E1577" s="224"/>
      <c r="F1577" s="225"/>
      <c r="G1577" s="226"/>
      <c r="H1577" s="227"/>
      <c r="I1577" s="227"/>
      <c r="J1577" s="227"/>
      <c r="K1577" s="227"/>
      <c r="L1577" s="228"/>
    </row>
    <row r="1578" spans="1:12">
      <c r="A1578" s="213" t="str">
        <f t="shared" ca="1" si="24"/>
        <v/>
      </c>
      <c r="C1578" s="223"/>
      <c r="D1578" s="224"/>
      <c r="E1578" s="224"/>
      <c r="F1578" s="225"/>
      <c r="G1578" s="226"/>
      <c r="H1578" s="227"/>
      <c r="I1578" s="227"/>
      <c r="J1578" s="227"/>
      <c r="K1578" s="227"/>
      <c r="L1578" s="228"/>
    </row>
    <row r="1579" spans="1:12">
      <c r="A1579" s="213" t="str">
        <f t="shared" ca="1" si="24"/>
        <v/>
      </c>
      <c r="C1579" s="223"/>
      <c r="D1579" s="224"/>
      <c r="E1579" s="224"/>
      <c r="F1579" s="225"/>
      <c r="G1579" s="226"/>
      <c r="H1579" s="227"/>
      <c r="I1579" s="227"/>
      <c r="J1579" s="227"/>
      <c r="K1579" s="227"/>
      <c r="L1579" s="228"/>
    </row>
    <row r="1580" spans="1:12">
      <c r="A1580" s="213" t="str">
        <f t="shared" ca="1" si="24"/>
        <v/>
      </c>
      <c r="C1580" s="223"/>
      <c r="D1580" s="224"/>
      <c r="E1580" s="224"/>
      <c r="F1580" s="225"/>
      <c r="G1580" s="226"/>
      <c r="H1580" s="227"/>
      <c r="I1580" s="227"/>
      <c r="J1580" s="227"/>
      <c r="K1580" s="227"/>
      <c r="L1580" s="228"/>
    </row>
    <row r="1581" spans="1:12">
      <c r="A1581" s="213" t="str">
        <f t="shared" ca="1" si="24"/>
        <v/>
      </c>
      <c r="C1581" s="223"/>
      <c r="D1581" s="224"/>
      <c r="E1581" s="224"/>
      <c r="F1581" s="225"/>
      <c r="G1581" s="226"/>
      <c r="H1581" s="227"/>
      <c r="I1581" s="227"/>
      <c r="J1581" s="227"/>
      <c r="K1581" s="227"/>
      <c r="L1581" s="228"/>
    </row>
    <row r="1582" spans="1:12">
      <c r="A1582" s="213" t="str">
        <f t="shared" ca="1" si="24"/>
        <v/>
      </c>
      <c r="C1582" s="223"/>
      <c r="D1582" s="224"/>
      <c r="E1582" s="224"/>
      <c r="F1582" s="225"/>
      <c r="G1582" s="226"/>
      <c r="H1582" s="227"/>
      <c r="I1582" s="227"/>
      <c r="J1582" s="227"/>
      <c r="K1582" s="227"/>
      <c r="L1582" s="228"/>
    </row>
    <row r="1583" spans="1:12">
      <c r="A1583" s="213" t="str">
        <f t="shared" ca="1" si="24"/>
        <v/>
      </c>
      <c r="C1583" s="223"/>
      <c r="D1583" s="224"/>
      <c r="E1583" s="224"/>
      <c r="F1583" s="225"/>
      <c r="G1583" s="226"/>
      <c r="H1583" s="227"/>
      <c r="I1583" s="227"/>
      <c r="J1583" s="227"/>
      <c r="K1583" s="227"/>
      <c r="L1583" s="228"/>
    </row>
    <row r="1584" spans="1:12">
      <c r="A1584" s="213" t="str">
        <f t="shared" ca="1" si="24"/>
        <v/>
      </c>
      <c r="C1584" s="223"/>
      <c r="D1584" s="224"/>
      <c r="E1584" s="224"/>
      <c r="F1584" s="225"/>
      <c r="G1584" s="226"/>
      <c r="H1584" s="227"/>
      <c r="I1584" s="227"/>
      <c r="J1584" s="227"/>
      <c r="K1584" s="227"/>
      <c r="L1584" s="228"/>
    </row>
    <row r="1585" spans="1:12">
      <c r="A1585" s="213" t="str">
        <f t="shared" ca="1" si="24"/>
        <v/>
      </c>
      <c r="C1585" s="223"/>
      <c r="D1585" s="224"/>
      <c r="E1585" s="224"/>
      <c r="F1585" s="225"/>
      <c r="G1585" s="226"/>
      <c r="H1585" s="227"/>
      <c r="I1585" s="227"/>
      <c r="J1585" s="227"/>
      <c r="K1585" s="227"/>
      <c r="L1585" s="228"/>
    </row>
    <row r="1586" spans="1:12">
      <c r="A1586" s="213" t="str">
        <f t="shared" ca="1" si="24"/>
        <v/>
      </c>
      <c r="C1586" s="223"/>
      <c r="D1586" s="224"/>
      <c r="E1586" s="224"/>
      <c r="F1586" s="225"/>
      <c r="G1586" s="226"/>
      <c r="H1586" s="227"/>
      <c r="I1586" s="227"/>
      <c r="J1586" s="227"/>
      <c r="K1586" s="227"/>
      <c r="L1586" s="228"/>
    </row>
    <row r="1587" spans="1:12">
      <c r="A1587" s="213" t="str">
        <f t="shared" ca="1" si="24"/>
        <v/>
      </c>
      <c r="C1587" s="223"/>
      <c r="D1587" s="224"/>
      <c r="E1587" s="224"/>
      <c r="F1587" s="225"/>
      <c r="G1587" s="226"/>
      <c r="H1587" s="227"/>
      <c r="I1587" s="227"/>
      <c r="J1587" s="227"/>
      <c r="K1587" s="227"/>
      <c r="L1587" s="228"/>
    </row>
    <row r="1588" spans="1:12">
      <c r="A1588" s="213" t="str">
        <f t="shared" ca="1" si="24"/>
        <v/>
      </c>
      <c r="C1588" s="223"/>
      <c r="D1588" s="224"/>
      <c r="E1588" s="224"/>
      <c r="F1588" s="225"/>
      <c r="G1588" s="226"/>
      <c r="H1588" s="227"/>
      <c r="I1588" s="227"/>
      <c r="J1588" s="227"/>
      <c r="K1588" s="227"/>
      <c r="L1588" s="228"/>
    </row>
    <row r="1589" spans="1:12">
      <c r="A1589" s="213" t="str">
        <f t="shared" ca="1" si="24"/>
        <v/>
      </c>
      <c r="C1589" s="223"/>
      <c r="D1589" s="224"/>
      <c r="E1589" s="224"/>
      <c r="F1589" s="225"/>
      <c r="G1589" s="226"/>
      <c r="H1589" s="227"/>
      <c r="I1589" s="227"/>
      <c r="J1589" s="227"/>
      <c r="K1589" s="227"/>
      <c r="L1589" s="228"/>
    </row>
    <row r="1590" spans="1:12">
      <c r="A1590" s="213" t="str">
        <f t="shared" ca="1" si="24"/>
        <v/>
      </c>
      <c r="C1590" s="223"/>
      <c r="D1590" s="224"/>
      <c r="E1590" s="224"/>
      <c r="F1590" s="225"/>
      <c r="G1590" s="226"/>
      <c r="H1590" s="227"/>
      <c r="I1590" s="227"/>
      <c r="J1590" s="227"/>
      <c r="K1590" s="227"/>
      <c r="L1590" s="228"/>
    </row>
    <row r="1591" spans="1:12">
      <c r="A1591" s="213" t="str">
        <f t="shared" ca="1" si="24"/>
        <v/>
      </c>
      <c r="C1591" s="223"/>
      <c r="D1591" s="224"/>
      <c r="E1591" s="224"/>
      <c r="F1591" s="225"/>
      <c r="G1591" s="226"/>
      <c r="H1591" s="227"/>
      <c r="I1591" s="227"/>
      <c r="J1591" s="227"/>
      <c r="K1591" s="227"/>
      <c r="L1591" s="228"/>
    </row>
    <row r="1592" spans="1:12">
      <c r="A1592" s="213" t="str">
        <f t="shared" ca="1" si="24"/>
        <v/>
      </c>
      <c r="C1592" s="223"/>
      <c r="D1592" s="224"/>
      <c r="E1592" s="224"/>
      <c r="F1592" s="225"/>
      <c r="G1592" s="226"/>
      <c r="H1592" s="227"/>
      <c r="I1592" s="227"/>
      <c r="J1592" s="227"/>
      <c r="K1592" s="227"/>
      <c r="L1592" s="228"/>
    </row>
    <row r="1593" spans="1:12">
      <c r="A1593" s="213" t="str">
        <f t="shared" ca="1" si="24"/>
        <v/>
      </c>
      <c r="C1593" s="223"/>
      <c r="D1593" s="224"/>
      <c r="E1593" s="224"/>
      <c r="F1593" s="225"/>
      <c r="G1593" s="226"/>
      <c r="H1593" s="227"/>
      <c r="I1593" s="227"/>
      <c r="J1593" s="227"/>
      <c r="K1593" s="227"/>
      <c r="L1593" s="228"/>
    </row>
    <row r="1594" spans="1:12">
      <c r="A1594" s="213" t="str">
        <f t="shared" ca="1" si="24"/>
        <v/>
      </c>
      <c r="C1594" s="223"/>
      <c r="D1594" s="224"/>
      <c r="E1594" s="224"/>
      <c r="F1594" s="225"/>
      <c r="G1594" s="226"/>
      <c r="H1594" s="227"/>
      <c r="I1594" s="227"/>
      <c r="J1594" s="227"/>
      <c r="K1594" s="227"/>
      <c r="L1594" s="228"/>
    </row>
    <row r="1595" spans="1:12">
      <c r="A1595" s="213" t="str">
        <f t="shared" ca="1" si="24"/>
        <v/>
      </c>
      <c r="C1595" s="223"/>
      <c r="D1595" s="224"/>
      <c r="E1595" s="224"/>
      <c r="F1595" s="225"/>
      <c r="G1595" s="226"/>
      <c r="H1595" s="227"/>
      <c r="I1595" s="227"/>
      <c r="J1595" s="227"/>
      <c r="K1595" s="227"/>
      <c r="L1595" s="228"/>
    </row>
    <row r="1596" spans="1:12">
      <c r="A1596" s="213" t="str">
        <f t="shared" ca="1" si="24"/>
        <v/>
      </c>
      <c r="C1596" s="223"/>
      <c r="D1596" s="224"/>
      <c r="E1596" s="224"/>
      <c r="F1596" s="225"/>
      <c r="G1596" s="226"/>
      <c r="H1596" s="227"/>
      <c r="I1596" s="227"/>
      <c r="J1596" s="227"/>
      <c r="K1596" s="227"/>
      <c r="L1596" s="228"/>
    </row>
    <row r="1597" spans="1:12">
      <c r="A1597" s="213" t="str">
        <f t="shared" ca="1" si="24"/>
        <v/>
      </c>
      <c r="C1597" s="223"/>
      <c r="D1597" s="224"/>
      <c r="E1597" s="224"/>
      <c r="F1597" s="225"/>
      <c r="G1597" s="226"/>
      <c r="H1597" s="227"/>
      <c r="I1597" s="227"/>
      <c r="J1597" s="227"/>
      <c r="K1597" s="227"/>
      <c r="L1597" s="228"/>
    </row>
    <row r="1598" spans="1:12">
      <c r="A1598" s="213" t="str">
        <f t="shared" ca="1" si="24"/>
        <v/>
      </c>
      <c r="C1598" s="223"/>
      <c r="D1598" s="224"/>
      <c r="E1598" s="224"/>
      <c r="F1598" s="225"/>
      <c r="G1598" s="226"/>
      <c r="H1598" s="227"/>
      <c r="I1598" s="227"/>
      <c r="J1598" s="227"/>
      <c r="K1598" s="227"/>
      <c r="L1598" s="228"/>
    </row>
    <row r="1599" spans="1:12">
      <c r="A1599" s="213" t="str">
        <f t="shared" ca="1" si="24"/>
        <v/>
      </c>
      <c r="C1599" s="223"/>
      <c r="D1599" s="224"/>
      <c r="E1599" s="224"/>
      <c r="F1599" s="225"/>
      <c r="G1599" s="226"/>
      <c r="H1599" s="227"/>
      <c r="I1599" s="227"/>
      <c r="J1599" s="227"/>
      <c r="K1599" s="227"/>
      <c r="L1599" s="228"/>
    </row>
    <row r="1600" spans="1:12">
      <c r="A1600" s="213" t="str">
        <f t="shared" ca="1" si="24"/>
        <v/>
      </c>
      <c r="C1600" s="223"/>
      <c r="D1600" s="224"/>
      <c r="E1600" s="224"/>
      <c r="F1600" s="225"/>
      <c r="G1600" s="226"/>
      <c r="H1600" s="227"/>
      <c r="I1600" s="227"/>
      <c r="J1600" s="227"/>
      <c r="K1600" s="227"/>
      <c r="L1600" s="228"/>
    </row>
    <row r="1601" spans="1:12">
      <c r="A1601" s="213" t="str">
        <f t="shared" ca="1" si="24"/>
        <v/>
      </c>
      <c r="C1601" s="223"/>
      <c r="D1601" s="224"/>
      <c r="E1601" s="224"/>
      <c r="F1601" s="225"/>
      <c r="G1601" s="226"/>
      <c r="H1601" s="227"/>
      <c r="I1601" s="227"/>
      <c r="J1601" s="227"/>
      <c r="K1601" s="227"/>
      <c r="L1601" s="228"/>
    </row>
    <row r="1602" spans="1:12">
      <c r="A1602" s="213" t="str">
        <f t="shared" ca="1" si="24"/>
        <v/>
      </c>
      <c r="C1602" s="223"/>
      <c r="D1602" s="224"/>
      <c r="E1602" s="224"/>
      <c r="F1602" s="225"/>
      <c r="G1602" s="226"/>
      <c r="H1602" s="227"/>
      <c r="I1602" s="227"/>
      <c r="J1602" s="227"/>
      <c r="K1602" s="227"/>
      <c r="L1602" s="228"/>
    </row>
    <row r="1603" spans="1:12">
      <c r="A1603" s="213" t="str">
        <f t="shared" ca="1" si="24"/>
        <v/>
      </c>
      <c r="C1603" s="223"/>
      <c r="D1603" s="224"/>
      <c r="E1603" s="224"/>
      <c r="F1603" s="225"/>
      <c r="G1603" s="226"/>
      <c r="H1603" s="227"/>
      <c r="I1603" s="227"/>
      <c r="J1603" s="227"/>
      <c r="K1603" s="227"/>
      <c r="L1603" s="228"/>
    </row>
    <row r="1604" spans="1:12">
      <c r="A1604" s="213" t="str">
        <f t="shared" ref="A1604:A1667" ca="1" si="25">IF(INDIRECT(ADDRESS(ROW(A1604),3))="","",IF(INDIRECT(ADDRESS(ROW(A1604),3))=INDIRECT(ADDRESS(ROW(A1604)-1,3)),A1603,A1603+1))</f>
        <v/>
      </c>
      <c r="C1604" s="223"/>
      <c r="D1604" s="224"/>
      <c r="E1604" s="224"/>
      <c r="F1604" s="225"/>
      <c r="G1604" s="226"/>
      <c r="H1604" s="227"/>
      <c r="I1604" s="227"/>
      <c r="J1604" s="227"/>
      <c r="K1604" s="227"/>
      <c r="L1604" s="228"/>
    </row>
    <row r="1605" spans="1:12">
      <c r="A1605" s="213" t="str">
        <f t="shared" ca="1" si="25"/>
        <v/>
      </c>
      <c r="C1605" s="223"/>
      <c r="D1605" s="224"/>
      <c r="E1605" s="224"/>
      <c r="F1605" s="225"/>
      <c r="G1605" s="226"/>
      <c r="H1605" s="227"/>
      <c r="I1605" s="227"/>
      <c r="J1605" s="227"/>
      <c r="K1605" s="227"/>
      <c r="L1605" s="228"/>
    </row>
    <row r="1606" spans="1:12">
      <c r="A1606" s="213" t="str">
        <f t="shared" ca="1" si="25"/>
        <v/>
      </c>
      <c r="C1606" s="223"/>
      <c r="D1606" s="224"/>
      <c r="E1606" s="224"/>
      <c r="F1606" s="225"/>
      <c r="G1606" s="226"/>
      <c r="H1606" s="227"/>
      <c r="I1606" s="227"/>
      <c r="J1606" s="227"/>
      <c r="K1606" s="227"/>
      <c r="L1606" s="228"/>
    </row>
    <row r="1607" spans="1:12">
      <c r="A1607" s="213" t="str">
        <f t="shared" ca="1" si="25"/>
        <v/>
      </c>
      <c r="C1607" s="223"/>
      <c r="D1607" s="224"/>
      <c r="E1607" s="224"/>
      <c r="F1607" s="225"/>
      <c r="G1607" s="226"/>
      <c r="H1607" s="227"/>
      <c r="I1607" s="227"/>
      <c r="J1607" s="227"/>
      <c r="K1607" s="227"/>
      <c r="L1607" s="228"/>
    </row>
    <row r="1608" spans="1:12">
      <c r="A1608" s="213" t="str">
        <f t="shared" ca="1" si="25"/>
        <v/>
      </c>
      <c r="C1608" s="223"/>
      <c r="D1608" s="224"/>
      <c r="E1608" s="224"/>
      <c r="F1608" s="225"/>
      <c r="G1608" s="226"/>
      <c r="H1608" s="227"/>
      <c r="I1608" s="227"/>
      <c r="J1608" s="227"/>
      <c r="K1608" s="227"/>
      <c r="L1608" s="228"/>
    </row>
    <row r="1609" spans="1:12">
      <c r="A1609" s="213" t="str">
        <f t="shared" ca="1" si="25"/>
        <v/>
      </c>
      <c r="C1609" s="223"/>
      <c r="D1609" s="224"/>
      <c r="E1609" s="224"/>
      <c r="F1609" s="225"/>
      <c r="G1609" s="226"/>
      <c r="H1609" s="227"/>
      <c r="I1609" s="227"/>
      <c r="J1609" s="227"/>
      <c r="K1609" s="227"/>
      <c r="L1609" s="228"/>
    </row>
    <row r="1610" spans="1:12">
      <c r="A1610" s="213" t="str">
        <f t="shared" ca="1" si="25"/>
        <v/>
      </c>
      <c r="C1610" s="223"/>
      <c r="D1610" s="224"/>
      <c r="E1610" s="224"/>
      <c r="F1610" s="225"/>
      <c r="G1610" s="226"/>
      <c r="H1610" s="227"/>
      <c r="I1610" s="227"/>
      <c r="J1610" s="227"/>
      <c r="K1610" s="227"/>
      <c r="L1610" s="228"/>
    </row>
    <row r="1611" spans="1:12">
      <c r="A1611" s="213" t="str">
        <f t="shared" ca="1" si="25"/>
        <v/>
      </c>
      <c r="C1611" s="223"/>
      <c r="D1611" s="224"/>
      <c r="E1611" s="224"/>
      <c r="F1611" s="225"/>
      <c r="G1611" s="226"/>
      <c r="H1611" s="227"/>
      <c r="I1611" s="227"/>
      <c r="J1611" s="227"/>
      <c r="K1611" s="227"/>
      <c r="L1611" s="228"/>
    </row>
    <row r="1612" spans="1:12">
      <c r="A1612" s="213" t="str">
        <f t="shared" ca="1" si="25"/>
        <v/>
      </c>
      <c r="C1612" s="223"/>
      <c r="D1612" s="224"/>
      <c r="E1612" s="224"/>
      <c r="F1612" s="225"/>
      <c r="G1612" s="226"/>
      <c r="H1612" s="227"/>
      <c r="I1612" s="227"/>
      <c r="J1612" s="227"/>
      <c r="K1612" s="227"/>
      <c r="L1612" s="228"/>
    </row>
    <row r="1613" spans="1:12">
      <c r="A1613" s="213" t="str">
        <f t="shared" ca="1" si="25"/>
        <v/>
      </c>
      <c r="C1613" s="223"/>
      <c r="D1613" s="224"/>
      <c r="E1613" s="224"/>
      <c r="F1613" s="225"/>
      <c r="G1613" s="226"/>
      <c r="H1613" s="227"/>
      <c r="I1613" s="227"/>
      <c r="J1613" s="227"/>
      <c r="K1613" s="227"/>
      <c r="L1613" s="228"/>
    </row>
    <row r="1614" spans="1:12">
      <c r="A1614" s="213" t="str">
        <f t="shared" ca="1" si="25"/>
        <v/>
      </c>
      <c r="C1614" s="223"/>
      <c r="D1614" s="224"/>
      <c r="E1614" s="224"/>
      <c r="F1614" s="225"/>
      <c r="G1614" s="226"/>
      <c r="H1614" s="227"/>
      <c r="I1614" s="227"/>
      <c r="J1614" s="227"/>
      <c r="K1614" s="227"/>
      <c r="L1614" s="228"/>
    </row>
    <row r="1615" spans="1:12">
      <c r="A1615" s="213" t="str">
        <f t="shared" ca="1" si="25"/>
        <v/>
      </c>
      <c r="C1615" s="223"/>
      <c r="D1615" s="224"/>
      <c r="E1615" s="224"/>
      <c r="F1615" s="225"/>
      <c r="G1615" s="226"/>
      <c r="H1615" s="227"/>
      <c r="I1615" s="227"/>
      <c r="J1615" s="227"/>
      <c r="K1615" s="227"/>
      <c r="L1615" s="228"/>
    </row>
    <row r="1616" spans="1:12">
      <c r="A1616" s="213" t="str">
        <f t="shared" ca="1" si="25"/>
        <v/>
      </c>
      <c r="C1616" s="223"/>
      <c r="D1616" s="224"/>
      <c r="E1616" s="224"/>
      <c r="F1616" s="225"/>
      <c r="G1616" s="226"/>
      <c r="H1616" s="227"/>
      <c r="I1616" s="227"/>
      <c r="J1616" s="227"/>
      <c r="K1616" s="227"/>
      <c r="L1616" s="228"/>
    </row>
    <row r="1617" spans="1:12">
      <c r="A1617" s="213" t="str">
        <f t="shared" ca="1" si="25"/>
        <v/>
      </c>
      <c r="C1617" s="223"/>
      <c r="D1617" s="224"/>
      <c r="E1617" s="224"/>
      <c r="F1617" s="225"/>
      <c r="G1617" s="226"/>
      <c r="H1617" s="227"/>
      <c r="I1617" s="227"/>
      <c r="J1617" s="227"/>
      <c r="K1617" s="227"/>
      <c r="L1617" s="228"/>
    </row>
    <row r="1618" spans="1:12">
      <c r="A1618" s="213" t="str">
        <f t="shared" ca="1" si="25"/>
        <v/>
      </c>
      <c r="C1618" s="223"/>
      <c r="D1618" s="224"/>
      <c r="E1618" s="224"/>
      <c r="F1618" s="225"/>
      <c r="G1618" s="226"/>
      <c r="H1618" s="227"/>
      <c r="I1618" s="227"/>
      <c r="J1618" s="227"/>
      <c r="K1618" s="227"/>
      <c r="L1618" s="228"/>
    </row>
    <row r="1619" spans="1:12">
      <c r="A1619" s="213" t="str">
        <f t="shared" ca="1" si="25"/>
        <v/>
      </c>
      <c r="C1619" s="223"/>
      <c r="D1619" s="224"/>
      <c r="E1619" s="224"/>
      <c r="F1619" s="225"/>
      <c r="G1619" s="226"/>
      <c r="H1619" s="227"/>
      <c r="I1619" s="227"/>
      <c r="J1619" s="227"/>
      <c r="K1619" s="227"/>
      <c r="L1619" s="228"/>
    </row>
    <row r="1620" spans="1:12">
      <c r="A1620" s="213" t="str">
        <f t="shared" ca="1" si="25"/>
        <v/>
      </c>
      <c r="C1620" s="223"/>
      <c r="D1620" s="224"/>
      <c r="E1620" s="224"/>
      <c r="F1620" s="225"/>
      <c r="G1620" s="226"/>
      <c r="H1620" s="227"/>
      <c r="I1620" s="227"/>
      <c r="J1620" s="227"/>
      <c r="K1620" s="227"/>
      <c r="L1620" s="228"/>
    </row>
    <row r="1621" spans="1:12">
      <c r="A1621" s="213" t="str">
        <f t="shared" ca="1" si="25"/>
        <v/>
      </c>
      <c r="C1621" s="223"/>
      <c r="D1621" s="224"/>
      <c r="E1621" s="224"/>
      <c r="F1621" s="225"/>
      <c r="G1621" s="226"/>
      <c r="H1621" s="227"/>
      <c r="I1621" s="227"/>
      <c r="J1621" s="227"/>
      <c r="K1621" s="227"/>
      <c r="L1621" s="228"/>
    </row>
    <row r="1622" spans="1:12">
      <c r="A1622" s="213" t="str">
        <f t="shared" ca="1" si="25"/>
        <v/>
      </c>
      <c r="C1622" s="223"/>
      <c r="D1622" s="224"/>
      <c r="E1622" s="224"/>
      <c r="F1622" s="225"/>
      <c r="G1622" s="226"/>
      <c r="H1622" s="227"/>
      <c r="I1622" s="227"/>
      <c r="J1622" s="227"/>
      <c r="K1622" s="227"/>
      <c r="L1622" s="228"/>
    </row>
    <row r="1623" spans="1:12">
      <c r="A1623" s="213" t="str">
        <f t="shared" ca="1" si="25"/>
        <v/>
      </c>
      <c r="C1623" s="223"/>
      <c r="D1623" s="224"/>
      <c r="E1623" s="224"/>
      <c r="F1623" s="225"/>
      <c r="G1623" s="226"/>
      <c r="H1623" s="227"/>
      <c r="I1623" s="227"/>
      <c r="J1623" s="227"/>
      <c r="K1623" s="227"/>
      <c r="L1623" s="228"/>
    </row>
    <row r="1624" spans="1:12">
      <c r="A1624" s="213" t="str">
        <f t="shared" ca="1" si="25"/>
        <v/>
      </c>
      <c r="C1624" s="223"/>
      <c r="D1624" s="224"/>
      <c r="E1624" s="224"/>
      <c r="F1624" s="225"/>
      <c r="G1624" s="226"/>
      <c r="H1624" s="227"/>
      <c r="I1624" s="227"/>
      <c r="J1624" s="227"/>
      <c r="K1624" s="227"/>
      <c r="L1624" s="228"/>
    </row>
    <row r="1625" spans="1:12">
      <c r="A1625" s="213" t="str">
        <f t="shared" ca="1" si="25"/>
        <v/>
      </c>
      <c r="C1625" s="223"/>
      <c r="D1625" s="224"/>
      <c r="E1625" s="224"/>
      <c r="F1625" s="225"/>
      <c r="G1625" s="226"/>
      <c r="H1625" s="227"/>
      <c r="I1625" s="227"/>
      <c r="J1625" s="227"/>
      <c r="K1625" s="227"/>
      <c r="L1625" s="228"/>
    </row>
    <row r="1626" spans="1:12">
      <c r="A1626" s="213" t="str">
        <f t="shared" ca="1" si="25"/>
        <v/>
      </c>
      <c r="C1626" s="223"/>
      <c r="D1626" s="224"/>
      <c r="E1626" s="224"/>
      <c r="F1626" s="225"/>
      <c r="G1626" s="226"/>
      <c r="H1626" s="227"/>
      <c r="I1626" s="227"/>
      <c r="J1626" s="227"/>
      <c r="K1626" s="227"/>
      <c r="L1626" s="228"/>
    </row>
    <row r="1627" spans="1:12">
      <c r="A1627" s="213" t="str">
        <f t="shared" ca="1" si="25"/>
        <v/>
      </c>
      <c r="C1627" s="223"/>
      <c r="D1627" s="224"/>
      <c r="E1627" s="224"/>
      <c r="F1627" s="225"/>
      <c r="G1627" s="226"/>
      <c r="H1627" s="227"/>
      <c r="I1627" s="227"/>
      <c r="J1627" s="227"/>
      <c r="K1627" s="227"/>
      <c r="L1627" s="228"/>
    </row>
    <row r="1628" spans="1:12">
      <c r="A1628" s="213" t="str">
        <f t="shared" ca="1" si="25"/>
        <v/>
      </c>
      <c r="C1628" s="223"/>
      <c r="D1628" s="224"/>
      <c r="E1628" s="224"/>
      <c r="F1628" s="225"/>
      <c r="G1628" s="226"/>
      <c r="H1628" s="227"/>
      <c r="I1628" s="227"/>
      <c r="J1628" s="227"/>
      <c r="K1628" s="227"/>
      <c r="L1628" s="228"/>
    </row>
    <row r="1629" spans="1:12">
      <c r="A1629" s="213" t="str">
        <f t="shared" ca="1" si="25"/>
        <v/>
      </c>
      <c r="C1629" s="223"/>
      <c r="D1629" s="224"/>
      <c r="E1629" s="224"/>
      <c r="F1629" s="225"/>
      <c r="G1629" s="226"/>
      <c r="H1629" s="227"/>
      <c r="I1629" s="227"/>
      <c r="J1629" s="227"/>
      <c r="K1629" s="227"/>
      <c r="L1629" s="228"/>
    </row>
    <row r="1630" spans="1:12">
      <c r="A1630" s="213" t="str">
        <f t="shared" ca="1" si="25"/>
        <v/>
      </c>
      <c r="C1630" s="223"/>
      <c r="D1630" s="224"/>
      <c r="E1630" s="224"/>
      <c r="F1630" s="225"/>
      <c r="G1630" s="226"/>
      <c r="H1630" s="227"/>
      <c r="I1630" s="227"/>
      <c r="J1630" s="227"/>
      <c r="K1630" s="227"/>
      <c r="L1630" s="228"/>
    </row>
    <row r="1631" spans="1:12">
      <c r="A1631" s="213" t="str">
        <f t="shared" ca="1" si="25"/>
        <v/>
      </c>
      <c r="C1631" s="223"/>
      <c r="D1631" s="224"/>
      <c r="E1631" s="224"/>
      <c r="F1631" s="225"/>
      <c r="G1631" s="226"/>
      <c r="H1631" s="227"/>
      <c r="I1631" s="227"/>
      <c r="J1631" s="227"/>
      <c r="K1631" s="227"/>
      <c r="L1631" s="228"/>
    </row>
    <row r="1632" spans="1:12">
      <c r="A1632" s="213" t="str">
        <f t="shared" ca="1" si="25"/>
        <v/>
      </c>
      <c r="C1632" s="223"/>
      <c r="D1632" s="224"/>
      <c r="E1632" s="224"/>
      <c r="F1632" s="225"/>
      <c r="G1632" s="226"/>
      <c r="H1632" s="227"/>
      <c r="I1632" s="227"/>
      <c r="J1632" s="227"/>
      <c r="K1632" s="227"/>
      <c r="L1632" s="228"/>
    </row>
    <row r="1633" spans="1:12">
      <c r="A1633" s="213" t="str">
        <f t="shared" ca="1" si="25"/>
        <v/>
      </c>
      <c r="C1633" s="223"/>
      <c r="D1633" s="224"/>
      <c r="E1633" s="224"/>
      <c r="F1633" s="225"/>
      <c r="G1633" s="226"/>
      <c r="H1633" s="227"/>
      <c r="I1633" s="227"/>
      <c r="J1633" s="227"/>
      <c r="K1633" s="227"/>
      <c r="L1633" s="228"/>
    </row>
    <row r="1634" spans="1:12">
      <c r="A1634" s="213" t="str">
        <f t="shared" ca="1" si="25"/>
        <v/>
      </c>
      <c r="C1634" s="223"/>
      <c r="D1634" s="224"/>
      <c r="E1634" s="224"/>
      <c r="F1634" s="225"/>
      <c r="G1634" s="226"/>
      <c r="H1634" s="227"/>
      <c r="I1634" s="227"/>
      <c r="J1634" s="227"/>
      <c r="K1634" s="227"/>
      <c r="L1634" s="228"/>
    </row>
    <row r="1635" spans="1:12">
      <c r="A1635" s="213" t="str">
        <f t="shared" ca="1" si="25"/>
        <v/>
      </c>
      <c r="C1635" s="223"/>
      <c r="D1635" s="224"/>
      <c r="E1635" s="224"/>
      <c r="F1635" s="225"/>
      <c r="G1635" s="226"/>
      <c r="H1635" s="227"/>
      <c r="I1635" s="227"/>
      <c r="J1635" s="227"/>
      <c r="K1635" s="227"/>
      <c r="L1635" s="228"/>
    </row>
    <row r="1636" spans="1:12">
      <c r="A1636" s="213" t="str">
        <f t="shared" ca="1" si="25"/>
        <v/>
      </c>
      <c r="C1636" s="223"/>
      <c r="D1636" s="224"/>
      <c r="E1636" s="224"/>
      <c r="F1636" s="225"/>
      <c r="G1636" s="226"/>
      <c r="H1636" s="227"/>
      <c r="I1636" s="227"/>
      <c r="J1636" s="227"/>
      <c r="K1636" s="227"/>
      <c r="L1636" s="228"/>
    </row>
    <row r="1637" spans="1:12">
      <c r="A1637" s="213" t="str">
        <f t="shared" ca="1" si="25"/>
        <v/>
      </c>
      <c r="C1637" s="223"/>
      <c r="D1637" s="224"/>
      <c r="E1637" s="224"/>
      <c r="F1637" s="225"/>
      <c r="G1637" s="226"/>
      <c r="H1637" s="227"/>
      <c r="I1637" s="227"/>
      <c r="J1637" s="227"/>
      <c r="K1637" s="227"/>
      <c r="L1637" s="228"/>
    </row>
    <row r="1638" spans="1:12">
      <c r="A1638" s="213" t="str">
        <f t="shared" ca="1" si="25"/>
        <v/>
      </c>
      <c r="C1638" s="223"/>
      <c r="D1638" s="224"/>
      <c r="E1638" s="224"/>
      <c r="F1638" s="225"/>
      <c r="G1638" s="226"/>
      <c r="H1638" s="227"/>
      <c r="I1638" s="227"/>
      <c r="J1638" s="227"/>
      <c r="K1638" s="227"/>
      <c r="L1638" s="228"/>
    </row>
    <row r="1639" spans="1:12">
      <c r="A1639" s="213" t="str">
        <f t="shared" ca="1" si="25"/>
        <v/>
      </c>
      <c r="C1639" s="223"/>
      <c r="D1639" s="224"/>
      <c r="E1639" s="224"/>
      <c r="F1639" s="225"/>
      <c r="G1639" s="226"/>
      <c r="H1639" s="227"/>
      <c r="I1639" s="227"/>
      <c r="J1639" s="227"/>
      <c r="K1639" s="227"/>
      <c r="L1639" s="228"/>
    </row>
    <row r="1640" spans="1:12">
      <c r="A1640" s="213" t="str">
        <f t="shared" ca="1" si="25"/>
        <v/>
      </c>
      <c r="C1640" s="223"/>
      <c r="D1640" s="224"/>
      <c r="E1640" s="224"/>
      <c r="F1640" s="225"/>
      <c r="G1640" s="226"/>
      <c r="H1640" s="227"/>
      <c r="I1640" s="227"/>
      <c r="J1640" s="227"/>
      <c r="K1640" s="227"/>
      <c r="L1640" s="228"/>
    </row>
    <row r="1641" spans="1:12">
      <c r="A1641" s="213" t="str">
        <f t="shared" ca="1" si="25"/>
        <v/>
      </c>
      <c r="C1641" s="223"/>
      <c r="D1641" s="224"/>
      <c r="E1641" s="224"/>
      <c r="F1641" s="225"/>
      <c r="G1641" s="226"/>
      <c r="H1641" s="227"/>
      <c r="I1641" s="227"/>
      <c r="J1641" s="227"/>
      <c r="K1641" s="227"/>
      <c r="L1641" s="228"/>
    </row>
    <row r="1642" spans="1:12">
      <c r="A1642" s="213" t="str">
        <f t="shared" ca="1" si="25"/>
        <v/>
      </c>
      <c r="C1642" s="223"/>
      <c r="D1642" s="224"/>
      <c r="E1642" s="224"/>
      <c r="F1642" s="225"/>
      <c r="G1642" s="226"/>
      <c r="H1642" s="227"/>
      <c r="I1642" s="227"/>
      <c r="J1642" s="227"/>
      <c r="K1642" s="227"/>
      <c r="L1642" s="228"/>
    </row>
    <row r="1643" spans="1:12">
      <c r="A1643" s="213" t="str">
        <f t="shared" ca="1" si="25"/>
        <v/>
      </c>
      <c r="C1643" s="223"/>
      <c r="D1643" s="224"/>
      <c r="E1643" s="224"/>
      <c r="F1643" s="225"/>
      <c r="G1643" s="226"/>
      <c r="H1643" s="227"/>
      <c r="I1643" s="227"/>
      <c r="J1643" s="227"/>
      <c r="K1643" s="227"/>
      <c r="L1643" s="228"/>
    </row>
    <row r="1644" spans="1:12">
      <c r="A1644" s="213" t="str">
        <f t="shared" ca="1" si="25"/>
        <v/>
      </c>
      <c r="C1644" s="223"/>
      <c r="D1644" s="224"/>
      <c r="E1644" s="224"/>
      <c r="F1644" s="225"/>
      <c r="G1644" s="226"/>
      <c r="H1644" s="227"/>
      <c r="I1644" s="227"/>
      <c r="J1644" s="227"/>
      <c r="K1644" s="227"/>
      <c r="L1644" s="228"/>
    </row>
    <row r="1645" spans="1:12">
      <c r="A1645" s="213" t="str">
        <f t="shared" ca="1" si="25"/>
        <v/>
      </c>
      <c r="C1645" s="223"/>
      <c r="D1645" s="224"/>
      <c r="E1645" s="224"/>
      <c r="F1645" s="225"/>
      <c r="G1645" s="226"/>
      <c r="H1645" s="227"/>
      <c r="I1645" s="227"/>
      <c r="J1645" s="227"/>
      <c r="K1645" s="227"/>
      <c r="L1645" s="228"/>
    </row>
    <row r="1646" spans="1:12">
      <c r="A1646" s="213" t="str">
        <f t="shared" ca="1" si="25"/>
        <v/>
      </c>
      <c r="C1646" s="223"/>
      <c r="D1646" s="224"/>
      <c r="E1646" s="224"/>
      <c r="F1646" s="225"/>
      <c r="G1646" s="226"/>
      <c r="H1646" s="227"/>
      <c r="I1646" s="227"/>
      <c r="J1646" s="227"/>
      <c r="K1646" s="227"/>
      <c r="L1646" s="228"/>
    </row>
    <row r="1647" spans="1:12">
      <c r="A1647" s="213" t="str">
        <f t="shared" ca="1" si="25"/>
        <v/>
      </c>
      <c r="C1647" s="223"/>
      <c r="D1647" s="224"/>
      <c r="E1647" s="224"/>
      <c r="F1647" s="225"/>
      <c r="G1647" s="226"/>
      <c r="H1647" s="227"/>
      <c r="I1647" s="227"/>
      <c r="J1647" s="227"/>
      <c r="K1647" s="227"/>
      <c r="L1647" s="228"/>
    </row>
    <row r="1648" spans="1:12">
      <c r="A1648" s="213" t="str">
        <f t="shared" ca="1" si="25"/>
        <v/>
      </c>
      <c r="C1648" s="223"/>
      <c r="D1648" s="224"/>
      <c r="E1648" s="224"/>
      <c r="F1648" s="225"/>
      <c r="G1648" s="226"/>
      <c r="H1648" s="227"/>
      <c r="I1648" s="227"/>
      <c r="J1648" s="227"/>
      <c r="K1648" s="227"/>
      <c r="L1648" s="228"/>
    </row>
    <row r="1649" spans="1:12">
      <c r="A1649" s="213" t="str">
        <f t="shared" ca="1" si="25"/>
        <v/>
      </c>
      <c r="C1649" s="223"/>
      <c r="D1649" s="224"/>
      <c r="E1649" s="224"/>
      <c r="F1649" s="225"/>
      <c r="G1649" s="226"/>
      <c r="H1649" s="227"/>
      <c r="I1649" s="227"/>
      <c r="J1649" s="227"/>
      <c r="K1649" s="227"/>
      <c r="L1649" s="228"/>
    </row>
    <row r="1650" spans="1:12">
      <c r="A1650" s="213" t="str">
        <f t="shared" ca="1" si="25"/>
        <v/>
      </c>
      <c r="C1650" s="223"/>
      <c r="D1650" s="224"/>
      <c r="E1650" s="224"/>
      <c r="F1650" s="225"/>
      <c r="G1650" s="226"/>
      <c r="H1650" s="227"/>
      <c r="I1650" s="227"/>
      <c r="J1650" s="227"/>
      <c r="K1650" s="227"/>
      <c r="L1650" s="228"/>
    </row>
    <row r="1651" spans="1:12">
      <c r="A1651" s="213" t="str">
        <f t="shared" ca="1" si="25"/>
        <v/>
      </c>
      <c r="C1651" s="223"/>
      <c r="D1651" s="224"/>
      <c r="E1651" s="224"/>
      <c r="F1651" s="225"/>
      <c r="G1651" s="226"/>
      <c r="H1651" s="227"/>
      <c r="I1651" s="227"/>
      <c r="J1651" s="227"/>
      <c r="K1651" s="227"/>
      <c r="L1651" s="228"/>
    </row>
    <row r="1652" spans="1:12">
      <c r="A1652" s="213" t="str">
        <f t="shared" ca="1" si="25"/>
        <v/>
      </c>
      <c r="C1652" s="223"/>
      <c r="D1652" s="224"/>
      <c r="E1652" s="224"/>
      <c r="F1652" s="225"/>
      <c r="G1652" s="226"/>
      <c r="H1652" s="227"/>
      <c r="I1652" s="227"/>
      <c r="J1652" s="227"/>
      <c r="K1652" s="227"/>
      <c r="L1652" s="228"/>
    </row>
    <row r="1653" spans="1:12">
      <c r="A1653" s="213" t="str">
        <f t="shared" ca="1" si="25"/>
        <v/>
      </c>
      <c r="C1653" s="223"/>
      <c r="D1653" s="224"/>
      <c r="E1653" s="224"/>
      <c r="F1653" s="225"/>
      <c r="G1653" s="226"/>
      <c r="H1653" s="227"/>
      <c r="I1653" s="227"/>
      <c r="J1653" s="227"/>
      <c r="K1653" s="227"/>
      <c r="L1653" s="228"/>
    </row>
    <row r="1654" spans="1:12">
      <c r="A1654" s="213" t="str">
        <f t="shared" ca="1" si="25"/>
        <v/>
      </c>
      <c r="C1654" s="223"/>
      <c r="D1654" s="224"/>
      <c r="E1654" s="224"/>
      <c r="F1654" s="225"/>
      <c r="G1654" s="226"/>
      <c r="H1654" s="227"/>
      <c r="I1654" s="227"/>
      <c r="J1654" s="227"/>
      <c r="K1654" s="227"/>
      <c r="L1654" s="228"/>
    </row>
    <row r="1655" spans="1:12">
      <c r="A1655" s="213" t="str">
        <f t="shared" ca="1" si="25"/>
        <v/>
      </c>
      <c r="C1655" s="223"/>
      <c r="D1655" s="224"/>
      <c r="E1655" s="224"/>
      <c r="F1655" s="225"/>
      <c r="G1655" s="226"/>
      <c r="H1655" s="227"/>
      <c r="I1655" s="227"/>
      <c r="J1655" s="227"/>
      <c r="K1655" s="227"/>
      <c r="L1655" s="228"/>
    </row>
    <row r="1656" spans="1:12">
      <c r="A1656" s="213" t="str">
        <f t="shared" ca="1" si="25"/>
        <v/>
      </c>
      <c r="C1656" s="223"/>
      <c r="D1656" s="224"/>
      <c r="E1656" s="224"/>
      <c r="F1656" s="225"/>
      <c r="G1656" s="226"/>
      <c r="H1656" s="227"/>
      <c r="I1656" s="227"/>
      <c r="J1656" s="227"/>
      <c r="K1656" s="227"/>
      <c r="L1656" s="228"/>
    </row>
    <row r="1657" spans="1:12">
      <c r="A1657" s="213" t="str">
        <f t="shared" ca="1" si="25"/>
        <v/>
      </c>
      <c r="C1657" s="223"/>
      <c r="D1657" s="224"/>
      <c r="E1657" s="224"/>
      <c r="F1657" s="225"/>
      <c r="G1657" s="226"/>
      <c r="H1657" s="227"/>
      <c r="I1657" s="227"/>
      <c r="J1657" s="227"/>
      <c r="K1657" s="227"/>
      <c r="L1657" s="228"/>
    </row>
    <row r="1658" spans="1:12">
      <c r="A1658" s="213" t="str">
        <f t="shared" ca="1" si="25"/>
        <v/>
      </c>
      <c r="C1658" s="223"/>
      <c r="D1658" s="224"/>
      <c r="E1658" s="224"/>
      <c r="F1658" s="225"/>
      <c r="G1658" s="226"/>
      <c r="H1658" s="227"/>
      <c r="I1658" s="227"/>
      <c r="J1658" s="227"/>
      <c r="K1658" s="227"/>
      <c r="L1658" s="228"/>
    </row>
    <row r="1659" spans="1:12">
      <c r="A1659" s="213" t="str">
        <f t="shared" ca="1" si="25"/>
        <v/>
      </c>
      <c r="C1659" s="223"/>
      <c r="D1659" s="224"/>
      <c r="E1659" s="224"/>
      <c r="F1659" s="225"/>
      <c r="G1659" s="226"/>
      <c r="H1659" s="227"/>
      <c r="I1659" s="227"/>
      <c r="J1659" s="227"/>
      <c r="K1659" s="227"/>
      <c r="L1659" s="228"/>
    </row>
    <row r="1660" spans="1:12">
      <c r="A1660" s="213" t="str">
        <f t="shared" ca="1" si="25"/>
        <v/>
      </c>
      <c r="C1660" s="223"/>
      <c r="D1660" s="224"/>
      <c r="E1660" s="224"/>
      <c r="F1660" s="225"/>
      <c r="G1660" s="226"/>
      <c r="H1660" s="227"/>
      <c r="I1660" s="227"/>
      <c r="J1660" s="227"/>
      <c r="K1660" s="227"/>
      <c r="L1660" s="228"/>
    </row>
    <row r="1661" spans="1:12">
      <c r="A1661" s="213" t="str">
        <f t="shared" ca="1" si="25"/>
        <v/>
      </c>
      <c r="C1661" s="223"/>
      <c r="D1661" s="224"/>
      <c r="E1661" s="224"/>
      <c r="F1661" s="225"/>
      <c r="G1661" s="226"/>
      <c r="H1661" s="227"/>
      <c r="I1661" s="227"/>
      <c r="J1661" s="227"/>
      <c r="K1661" s="227"/>
      <c r="L1661" s="228"/>
    </row>
    <row r="1662" spans="1:12">
      <c r="A1662" s="213" t="str">
        <f t="shared" ca="1" si="25"/>
        <v/>
      </c>
      <c r="C1662" s="223"/>
      <c r="D1662" s="224"/>
      <c r="E1662" s="224"/>
      <c r="F1662" s="225"/>
      <c r="G1662" s="226"/>
      <c r="H1662" s="227"/>
      <c r="I1662" s="227"/>
      <c r="J1662" s="227"/>
      <c r="K1662" s="227"/>
      <c r="L1662" s="228"/>
    </row>
    <row r="1663" spans="1:12">
      <c r="A1663" s="213" t="str">
        <f t="shared" ca="1" si="25"/>
        <v/>
      </c>
      <c r="C1663" s="223"/>
      <c r="D1663" s="224"/>
      <c r="E1663" s="224"/>
      <c r="F1663" s="225"/>
      <c r="G1663" s="226"/>
      <c r="H1663" s="227"/>
      <c r="I1663" s="227"/>
      <c r="J1663" s="227"/>
      <c r="K1663" s="227"/>
      <c r="L1663" s="228"/>
    </row>
    <row r="1664" spans="1:12">
      <c r="A1664" s="213" t="str">
        <f t="shared" ca="1" si="25"/>
        <v/>
      </c>
      <c r="C1664" s="223"/>
      <c r="D1664" s="224"/>
      <c r="E1664" s="224"/>
      <c r="F1664" s="225"/>
      <c r="G1664" s="226"/>
      <c r="H1664" s="227"/>
      <c r="I1664" s="227"/>
      <c r="J1664" s="227"/>
      <c r="K1664" s="227"/>
      <c r="L1664" s="228"/>
    </row>
    <row r="1665" spans="1:12">
      <c r="A1665" s="213" t="str">
        <f t="shared" ca="1" si="25"/>
        <v/>
      </c>
      <c r="C1665" s="223"/>
      <c r="D1665" s="224"/>
      <c r="E1665" s="224"/>
      <c r="F1665" s="225"/>
      <c r="G1665" s="226"/>
      <c r="H1665" s="227"/>
      <c r="I1665" s="227"/>
      <c r="J1665" s="227"/>
      <c r="K1665" s="227"/>
      <c r="L1665" s="228"/>
    </row>
    <row r="1666" spans="1:12">
      <c r="A1666" s="213" t="str">
        <f t="shared" ca="1" si="25"/>
        <v/>
      </c>
      <c r="C1666" s="223"/>
      <c r="D1666" s="224"/>
      <c r="E1666" s="224"/>
      <c r="F1666" s="225"/>
      <c r="G1666" s="226"/>
      <c r="H1666" s="227"/>
      <c r="I1666" s="227"/>
      <c r="J1666" s="227"/>
      <c r="K1666" s="227"/>
      <c r="L1666" s="228"/>
    </row>
    <row r="1667" spans="1:12">
      <c r="A1667" s="213" t="str">
        <f t="shared" ca="1" si="25"/>
        <v/>
      </c>
      <c r="C1667" s="223"/>
      <c r="D1667" s="224"/>
      <c r="E1667" s="224"/>
      <c r="F1667" s="225"/>
      <c r="G1667" s="226"/>
      <c r="H1667" s="227"/>
      <c r="I1667" s="227"/>
      <c r="J1667" s="227"/>
      <c r="K1667" s="227"/>
      <c r="L1667" s="228"/>
    </row>
    <row r="1668" spans="1:12">
      <c r="A1668" s="213" t="str">
        <f t="shared" ref="A1668:A1731" ca="1" si="26">IF(INDIRECT(ADDRESS(ROW(A1668),3))="","",IF(INDIRECT(ADDRESS(ROW(A1668),3))=INDIRECT(ADDRESS(ROW(A1668)-1,3)),A1667,A1667+1))</f>
        <v/>
      </c>
      <c r="C1668" s="223"/>
      <c r="D1668" s="224"/>
      <c r="E1668" s="224"/>
      <c r="F1668" s="225"/>
      <c r="G1668" s="226"/>
      <c r="H1668" s="227"/>
      <c r="I1668" s="227"/>
      <c r="J1668" s="227"/>
      <c r="K1668" s="227"/>
      <c r="L1668" s="228"/>
    </row>
    <row r="1669" spans="1:12">
      <c r="A1669" s="213" t="str">
        <f t="shared" ca="1" si="26"/>
        <v/>
      </c>
      <c r="C1669" s="223"/>
      <c r="D1669" s="224"/>
      <c r="E1669" s="224"/>
      <c r="F1669" s="225"/>
      <c r="G1669" s="226"/>
      <c r="H1669" s="227"/>
      <c r="I1669" s="227"/>
      <c r="J1669" s="227"/>
      <c r="K1669" s="227"/>
      <c r="L1669" s="228"/>
    </row>
    <row r="1670" spans="1:12">
      <c r="A1670" s="213" t="str">
        <f t="shared" ca="1" si="26"/>
        <v/>
      </c>
      <c r="C1670" s="223"/>
      <c r="D1670" s="224"/>
      <c r="E1670" s="224"/>
      <c r="F1670" s="225"/>
      <c r="G1670" s="226"/>
      <c r="H1670" s="227"/>
      <c r="I1670" s="227"/>
      <c r="J1670" s="227"/>
      <c r="K1670" s="227"/>
      <c r="L1670" s="228"/>
    </row>
    <row r="1671" spans="1:12">
      <c r="A1671" s="213" t="str">
        <f t="shared" ca="1" si="26"/>
        <v/>
      </c>
      <c r="C1671" s="223"/>
      <c r="D1671" s="224"/>
      <c r="E1671" s="224"/>
      <c r="F1671" s="225"/>
      <c r="G1671" s="226"/>
      <c r="H1671" s="227"/>
      <c r="I1671" s="227"/>
      <c r="J1671" s="227"/>
      <c r="K1671" s="227"/>
      <c r="L1671" s="228"/>
    </row>
    <row r="1672" spans="1:12">
      <c r="A1672" s="213" t="str">
        <f t="shared" ca="1" si="26"/>
        <v/>
      </c>
      <c r="C1672" s="223"/>
      <c r="D1672" s="224"/>
      <c r="E1672" s="224"/>
      <c r="F1672" s="225"/>
      <c r="G1672" s="226"/>
      <c r="H1672" s="227"/>
      <c r="I1672" s="227"/>
      <c r="J1672" s="227"/>
      <c r="K1672" s="227"/>
      <c r="L1672" s="228"/>
    </row>
    <row r="1673" spans="1:12">
      <c r="A1673" s="213" t="str">
        <f t="shared" ca="1" si="26"/>
        <v/>
      </c>
      <c r="C1673" s="223"/>
      <c r="D1673" s="224"/>
      <c r="E1673" s="224"/>
      <c r="F1673" s="225"/>
      <c r="G1673" s="226"/>
      <c r="H1673" s="227"/>
      <c r="I1673" s="227"/>
      <c r="J1673" s="227"/>
      <c r="K1673" s="227"/>
      <c r="L1673" s="228"/>
    </row>
    <row r="1674" spans="1:12">
      <c r="A1674" s="213" t="str">
        <f t="shared" ca="1" si="26"/>
        <v/>
      </c>
      <c r="C1674" s="223"/>
      <c r="D1674" s="224"/>
      <c r="E1674" s="224"/>
      <c r="F1674" s="225"/>
      <c r="G1674" s="226"/>
      <c r="H1674" s="227"/>
      <c r="I1674" s="227"/>
      <c r="J1674" s="227"/>
      <c r="K1674" s="227"/>
      <c r="L1674" s="228"/>
    </row>
    <row r="1675" spans="1:12">
      <c r="A1675" s="213" t="str">
        <f t="shared" ca="1" si="26"/>
        <v/>
      </c>
      <c r="C1675" s="223"/>
      <c r="D1675" s="224"/>
      <c r="E1675" s="224"/>
      <c r="F1675" s="225"/>
      <c r="G1675" s="226"/>
      <c r="H1675" s="227"/>
      <c r="I1675" s="227"/>
      <c r="J1675" s="227"/>
      <c r="K1675" s="227"/>
      <c r="L1675" s="228"/>
    </row>
    <row r="1676" spans="1:12">
      <c r="A1676" s="213" t="str">
        <f t="shared" ca="1" si="26"/>
        <v/>
      </c>
      <c r="C1676" s="223"/>
      <c r="D1676" s="224"/>
      <c r="E1676" s="224"/>
      <c r="F1676" s="225"/>
      <c r="G1676" s="226"/>
      <c r="H1676" s="227"/>
      <c r="I1676" s="227"/>
      <c r="J1676" s="227"/>
      <c r="K1676" s="227"/>
      <c r="L1676" s="228"/>
    </row>
    <row r="1677" spans="1:12">
      <c r="A1677" s="213" t="str">
        <f t="shared" ca="1" si="26"/>
        <v/>
      </c>
      <c r="C1677" s="223"/>
      <c r="D1677" s="224"/>
      <c r="E1677" s="224"/>
      <c r="F1677" s="225"/>
      <c r="G1677" s="226"/>
      <c r="H1677" s="227"/>
      <c r="I1677" s="227"/>
      <c r="J1677" s="227"/>
      <c r="K1677" s="227"/>
      <c r="L1677" s="228"/>
    </row>
    <row r="1678" spans="1:12">
      <c r="A1678" s="213" t="str">
        <f t="shared" ca="1" si="26"/>
        <v/>
      </c>
      <c r="C1678" s="223"/>
      <c r="D1678" s="224"/>
      <c r="E1678" s="224"/>
      <c r="F1678" s="225"/>
      <c r="G1678" s="226"/>
      <c r="H1678" s="227"/>
      <c r="I1678" s="227"/>
      <c r="J1678" s="227"/>
      <c r="K1678" s="227"/>
      <c r="L1678" s="228"/>
    </row>
    <row r="1679" spans="1:12">
      <c r="A1679" s="213" t="str">
        <f t="shared" ca="1" si="26"/>
        <v/>
      </c>
      <c r="C1679" s="223"/>
      <c r="D1679" s="224"/>
      <c r="E1679" s="224"/>
      <c r="F1679" s="225"/>
      <c r="G1679" s="226"/>
      <c r="H1679" s="227"/>
      <c r="I1679" s="227"/>
      <c r="J1679" s="227"/>
      <c r="K1679" s="227"/>
      <c r="L1679" s="228"/>
    </row>
    <row r="1680" spans="1:12">
      <c r="A1680" s="213" t="str">
        <f t="shared" ca="1" si="26"/>
        <v/>
      </c>
      <c r="C1680" s="223"/>
      <c r="D1680" s="224"/>
      <c r="E1680" s="224"/>
      <c r="F1680" s="225"/>
      <c r="G1680" s="226"/>
      <c r="H1680" s="227"/>
      <c r="I1680" s="227"/>
      <c r="J1680" s="227"/>
      <c r="K1680" s="227"/>
      <c r="L1680" s="228"/>
    </row>
    <row r="1681" spans="1:12">
      <c r="A1681" s="213" t="str">
        <f t="shared" ca="1" si="26"/>
        <v/>
      </c>
      <c r="C1681" s="223"/>
      <c r="D1681" s="224"/>
      <c r="E1681" s="224"/>
      <c r="F1681" s="225"/>
      <c r="G1681" s="226"/>
      <c r="H1681" s="227"/>
      <c r="I1681" s="227"/>
      <c r="J1681" s="227"/>
      <c r="K1681" s="227"/>
      <c r="L1681" s="228"/>
    </row>
    <row r="1682" spans="1:12">
      <c r="A1682" s="213" t="str">
        <f t="shared" ca="1" si="26"/>
        <v/>
      </c>
      <c r="C1682" s="223"/>
      <c r="D1682" s="224"/>
      <c r="E1682" s="224"/>
      <c r="F1682" s="225"/>
      <c r="G1682" s="226"/>
      <c r="H1682" s="227"/>
      <c r="I1682" s="227"/>
      <c r="J1682" s="227"/>
      <c r="K1682" s="227"/>
      <c r="L1682" s="228"/>
    </row>
    <row r="1683" spans="1:12">
      <c r="A1683" s="213" t="str">
        <f t="shared" ca="1" si="26"/>
        <v/>
      </c>
      <c r="C1683" s="223"/>
      <c r="D1683" s="224"/>
      <c r="E1683" s="224"/>
      <c r="F1683" s="225"/>
      <c r="G1683" s="226"/>
      <c r="H1683" s="227"/>
      <c r="I1683" s="227"/>
      <c r="J1683" s="227"/>
      <c r="K1683" s="227"/>
      <c r="L1683" s="228"/>
    </row>
    <row r="1684" spans="1:12">
      <c r="A1684" s="213" t="str">
        <f t="shared" ca="1" si="26"/>
        <v/>
      </c>
      <c r="C1684" s="223"/>
      <c r="D1684" s="224"/>
      <c r="E1684" s="224"/>
      <c r="F1684" s="225"/>
      <c r="G1684" s="226"/>
      <c r="H1684" s="227"/>
      <c r="I1684" s="227"/>
      <c r="J1684" s="227"/>
      <c r="K1684" s="227"/>
      <c r="L1684" s="228"/>
    </row>
    <row r="1685" spans="1:12">
      <c r="A1685" s="213" t="str">
        <f t="shared" ca="1" si="26"/>
        <v/>
      </c>
      <c r="C1685" s="223"/>
      <c r="D1685" s="224"/>
      <c r="E1685" s="224"/>
      <c r="F1685" s="225"/>
      <c r="G1685" s="226"/>
      <c r="H1685" s="227"/>
      <c r="I1685" s="227"/>
      <c r="J1685" s="227"/>
      <c r="K1685" s="227"/>
      <c r="L1685" s="228"/>
    </row>
    <row r="1686" spans="1:12">
      <c r="A1686" s="213" t="str">
        <f t="shared" ca="1" si="26"/>
        <v/>
      </c>
      <c r="C1686" s="223"/>
      <c r="D1686" s="224"/>
      <c r="E1686" s="224"/>
      <c r="F1686" s="225"/>
      <c r="G1686" s="226"/>
      <c r="H1686" s="227"/>
      <c r="I1686" s="227"/>
      <c r="J1686" s="227"/>
      <c r="K1686" s="227"/>
      <c r="L1686" s="228"/>
    </row>
    <row r="1687" spans="1:12">
      <c r="A1687" s="213" t="str">
        <f t="shared" ca="1" si="26"/>
        <v/>
      </c>
      <c r="C1687" s="223"/>
      <c r="D1687" s="224"/>
      <c r="E1687" s="224"/>
      <c r="F1687" s="225"/>
      <c r="G1687" s="226"/>
      <c r="H1687" s="227"/>
      <c r="I1687" s="227"/>
      <c r="J1687" s="227"/>
      <c r="K1687" s="227"/>
      <c r="L1687" s="228"/>
    </row>
    <row r="1688" spans="1:12">
      <c r="A1688" s="213" t="str">
        <f t="shared" ca="1" si="26"/>
        <v/>
      </c>
      <c r="C1688" s="223"/>
      <c r="D1688" s="224"/>
      <c r="E1688" s="224"/>
      <c r="F1688" s="225"/>
      <c r="G1688" s="226"/>
      <c r="H1688" s="227"/>
      <c r="I1688" s="227"/>
      <c r="J1688" s="227"/>
      <c r="K1688" s="227"/>
      <c r="L1688" s="228"/>
    </row>
    <row r="1689" spans="1:12">
      <c r="A1689" s="213" t="str">
        <f t="shared" ca="1" si="26"/>
        <v/>
      </c>
      <c r="C1689" s="223"/>
      <c r="D1689" s="224"/>
      <c r="E1689" s="224"/>
      <c r="F1689" s="225"/>
      <c r="G1689" s="226"/>
      <c r="H1689" s="227"/>
      <c r="I1689" s="227"/>
      <c r="J1689" s="227"/>
      <c r="K1689" s="227"/>
      <c r="L1689" s="228"/>
    </row>
    <row r="1690" spans="1:12">
      <c r="A1690" s="213" t="str">
        <f t="shared" ca="1" si="26"/>
        <v/>
      </c>
      <c r="C1690" s="223"/>
      <c r="D1690" s="224"/>
      <c r="E1690" s="224"/>
      <c r="F1690" s="225"/>
      <c r="G1690" s="226"/>
      <c r="H1690" s="227"/>
      <c r="I1690" s="227"/>
      <c r="J1690" s="227"/>
      <c r="K1690" s="227"/>
      <c r="L1690" s="228"/>
    </row>
    <row r="1691" spans="1:12">
      <c r="A1691" s="213" t="str">
        <f t="shared" ca="1" si="26"/>
        <v/>
      </c>
      <c r="C1691" s="223"/>
      <c r="D1691" s="224"/>
      <c r="E1691" s="224"/>
      <c r="F1691" s="225"/>
      <c r="G1691" s="226"/>
      <c r="H1691" s="227"/>
      <c r="I1691" s="227"/>
      <c r="J1691" s="227"/>
      <c r="K1691" s="227"/>
      <c r="L1691" s="228"/>
    </row>
    <row r="1692" spans="1:12">
      <c r="A1692" s="213" t="str">
        <f t="shared" ca="1" si="26"/>
        <v/>
      </c>
      <c r="C1692" s="223"/>
      <c r="D1692" s="224"/>
      <c r="E1692" s="224"/>
      <c r="F1692" s="225"/>
      <c r="G1692" s="226"/>
      <c r="H1692" s="227"/>
      <c r="I1692" s="227"/>
      <c r="J1692" s="227"/>
      <c r="K1692" s="227"/>
      <c r="L1692" s="228"/>
    </row>
    <row r="1693" spans="1:12">
      <c r="A1693" s="213" t="str">
        <f t="shared" ca="1" si="26"/>
        <v/>
      </c>
      <c r="C1693" s="223"/>
      <c r="D1693" s="224"/>
      <c r="E1693" s="224"/>
      <c r="F1693" s="225"/>
      <c r="G1693" s="226"/>
      <c r="H1693" s="227"/>
      <c r="I1693" s="227"/>
      <c r="J1693" s="227"/>
      <c r="K1693" s="227"/>
      <c r="L1693" s="228"/>
    </row>
    <row r="1694" spans="1:12">
      <c r="A1694" s="213" t="str">
        <f t="shared" ca="1" si="26"/>
        <v/>
      </c>
      <c r="C1694" s="223"/>
      <c r="D1694" s="224"/>
      <c r="E1694" s="224"/>
      <c r="F1694" s="225"/>
      <c r="G1694" s="226"/>
      <c r="H1694" s="227"/>
      <c r="I1694" s="227"/>
      <c r="J1694" s="227"/>
      <c r="K1694" s="227"/>
      <c r="L1694" s="228"/>
    </row>
    <row r="1695" spans="1:12">
      <c r="A1695" s="213" t="str">
        <f t="shared" ca="1" si="26"/>
        <v/>
      </c>
      <c r="C1695" s="223"/>
      <c r="D1695" s="224"/>
      <c r="E1695" s="224"/>
      <c r="F1695" s="225"/>
      <c r="G1695" s="226"/>
      <c r="H1695" s="227"/>
      <c r="I1695" s="227"/>
      <c r="J1695" s="227"/>
      <c r="K1695" s="227"/>
      <c r="L1695" s="228"/>
    </row>
    <row r="1696" spans="1:12">
      <c r="A1696" s="213" t="str">
        <f t="shared" ca="1" si="26"/>
        <v/>
      </c>
      <c r="C1696" s="223"/>
      <c r="D1696" s="224"/>
      <c r="E1696" s="224"/>
      <c r="F1696" s="225"/>
      <c r="G1696" s="226"/>
      <c r="H1696" s="227"/>
      <c r="I1696" s="227"/>
      <c r="J1696" s="227"/>
      <c r="K1696" s="227"/>
      <c r="L1696" s="228"/>
    </row>
    <row r="1697" spans="1:12">
      <c r="A1697" s="213" t="str">
        <f t="shared" ca="1" si="26"/>
        <v/>
      </c>
      <c r="C1697" s="223"/>
      <c r="D1697" s="224"/>
      <c r="E1697" s="224"/>
      <c r="F1697" s="225"/>
      <c r="G1697" s="226"/>
      <c r="H1697" s="227"/>
      <c r="I1697" s="227"/>
      <c r="J1697" s="227"/>
      <c r="K1697" s="227"/>
      <c r="L1697" s="228"/>
    </row>
    <row r="1698" spans="1:12">
      <c r="A1698" s="213" t="str">
        <f t="shared" ca="1" si="26"/>
        <v/>
      </c>
      <c r="C1698" s="223"/>
      <c r="D1698" s="224"/>
      <c r="E1698" s="224"/>
      <c r="F1698" s="225"/>
      <c r="G1698" s="226"/>
      <c r="H1698" s="227"/>
      <c r="I1698" s="227"/>
      <c r="J1698" s="227"/>
      <c r="K1698" s="227"/>
      <c r="L1698" s="228"/>
    </row>
    <row r="1699" spans="1:12">
      <c r="A1699" s="213" t="str">
        <f t="shared" ca="1" si="26"/>
        <v/>
      </c>
      <c r="C1699" s="223"/>
      <c r="D1699" s="224"/>
      <c r="E1699" s="224"/>
      <c r="F1699" s="225"/>
      <c r="G1699" s="226"/>
      <c r="H1699" s="227"/>
      <c r="I1699" s="227"/>
      <c r="J1699" s="227"/>
      <c r="K1699" s="227"/>
      <c r="L1699" s="228"/>
    </row>
    <row r="1700" spans="1:12">
      <c r="A1700" s="213" t="str">
        <f t="shared" ca="1" si="26"/>
        <v/>
      </c>
      <c r="C1700" s="223"/>
      <c r="D1700" s="224"/>
      <c r="E1700" s="224"/>
      <c r="F1700" s="225"/>
      <c r="G1700" s="226"/>
      <c r="H1700" s="227"/>
      <c r="I1700" s="227"/>
      <c r="J1700" s="227"/>
      <c r="K1700" s="227"/>
      <c r="L1700" s="228"/>
    </row>
    <row r="1701" spans="1:12">
      <c r="A1701" s="213" t="str">
        <f t="shared" ca="1" si="26"/>
        <v/>
      </c>
      <c r="C1701" s="223"/>
      <c r="D1701" s="224"/>
      <c r="E1701" s="224"/>
      <c r="F1701" s="225"/>
      <c r="G1701" s="226"/>
      <c r="H1701" s="227"/>
      <c r="I1701" s="227"/>
      <c r="J1701" s="227"/>
      <c r="K1701" s="227"/>
      <c r="L1701" s="228"/>
    </row>
    <row r="1702" spans="1:12">
      <c r="A1702" s="213" t="str">
        <f t="shared" ca="1" si="26"/>
        <v/>
      </c>
      <c r="C1702" s="223"/>
      <c r="D1702" s="224"/>
      <c r="E1702" s="224"/>
      <c r="F1702" s="225"/>
      <c r="G1702" s="226"/>
      <c r="H1702" s="227"/>
      <c r="I1702" s="227"/>
      <c r="J1702" s="227"/>
      <c r="K1702" s="227"/>
      <c r="L1702" s="228"/>
    </row>
    <row r="1703" spans="1:12">
      <c r="A1703" s="213" t="str">
        <f t="shared" ca="1" si="26"/>
        <v/>
      </c>
      <c r="C1703" s="223"/>
      <c r="D1703" s="224"/>
      <c r="E1703" s="224"/>
      <c r="F1703" s="225"/>
      <c r="G1703" s="226"/>
      <c r="H1703" s="227"/>
      <c r="I1703" s="227"/>
      <c r="J1703" s="227"/>
      <c r="K1703" s="227"/>
      <c r="L1703" s="228"/>
    </row>
    <row r="1704" spans="1:12">
      <c r="A1704" s="213" t="str">
        <f t="shared" ca="1" si="26"/>
        <v/>
      </c>
      <c r="C1704" s="223"/>
      <c r="D1704" s="224"/>
      <c r="E1704" s="224"/>
      <c r="F1704" s="225"/>
      <c r="G1704" s="226"/>
      <c r="H1704" s="227"/>
      <c r="I1704" s="227"/>
      <c r="J1704" s="227"/>
      <c r="K1704" s="227"/>
      <c r="L1704" s="228"/>
    </row>
    <row r="1705" spans="1:12">
      <c r="A1705" s="213" t="str">
        <f t="shared" ca="1" si="26"/>
        <v/>
      </c>
      <c r="C1705" s="223"/>
      <c r="D1705" s="224"/>
      <c r="E1705" s="224"/>
      <c r="F1705" s="225"/>
      <c r="G1705" s="226"/>
      <c r="H1705" s="227"/>
      <c r="I1705" s="227"/>
      <c r="J1705" s="227"/>
      <c r="K1705" s="227"/>
      <c r="L1705" s="228"/>
    </row>
    <row r="1706" spans="1:12">
      <c r="A1706" s="213" t="str">
        <f t="shared" ca="1" si="26"/>
        <v/>
      </c>
      <c r="C1706" s="223"/>
      <c r="D1706" s="224"/>
      <c r="E1706" s="224"/>
      <c r="F1706" s="225"/>
      <c r="G1706" s="226"/>
      <c r="H1706" s="227"/>
      <c r="I1706" s="227"/>
      <c r="J1706" s="227"/>
      <c r="K1706" s="227"/>
      <c r="L1706" s="228"/>
    </row>
    <row r="1707" spans="1:12">
      <c r="A1707" s="213" t="str">
        <f t="shared" ca="1" si="26"/>
        <v/>
      </c>
      <c r="C1707" s="223"/>
      <c r="D1707" s="224"/>
      <c r="E1707" s="224"/>
      <c r="F1707" s="225"/>
      <c r="G1707" s="226"/>
      <c r="H1707" s="227"/>
      <c r="I1707" s="227"/>
      <c r="J1707" s="227"/>
      <c r="K1707" s="227"/>
      <c r="L1707" s="228"/>
    </row>
    <row r="1708" spans="1:12">
      <c r="A1708" s="213" t="str">
        <f t="shared" ca="1" si="26"/>
        <v/>
      </c>
      <c r="C1708" s="223"/>
      <c r="D1708" s="224"/>
      <c r="E1708" s="224"/>
      <c r="F1708" s="225"/>
      <c r="G1708" s="226"/>
      <c r="H1708" s="227"/>
      <c r="I1708" s="227"/>
      <c r="J1708" s="227"/>
      <c r="K1708" s="227"/>
      <c r="L1708" s="228"/>
    </row>
    <row r="1709" spans="1:12">
      <c r="A1709" s="213" t="str">
        <f t="shared" ca="1" si="26"/>
        <v/>
      </c>
      <c r="C1709" s="223"/>
      <c r="D1709" s="224"/>
      <c r="E1709" s="224"/>
      <c r="F1709" s="225"/>
      <c r="G1709" s="226"/>
      <c r="H1709" s="227"/>
      <c r="I1709" s="227"/>
      <c r="J1709" s="227"/>
      <c r="K1709" s="227"/>
      <c r="L1709" s="228"/>
    </row>
    <row r="1710" spans="1:12">
      <c r="A1710" s="213" t="str">
        <f t="shared" ca="1" si="26"/>
        <v/>
      </c>
      <c r="C1710" s="223"/>
      <c r="D1710" s="224"/>
      <c r="E1710" s="224"/>
      <c r="F1710" s="225"/>
      <c r="G1710" s="226"/>
      <c r="H1710" s="227"/>
      <c r="I1710" s="227"/>
      <c r="J1710" s="227"/>
      <c r="K1710" s="227"/>
      <c r="L1710" s="228"/>
    </row>
    <row r="1711" spans="1:12">
      <c r="A1711" s="213" t="str">
        <f t="shared" ca="1" si="26"/>
        <v/>
      </c>
      <c r="C1711" s="223"/>
      <c r="D1711" s="224"/>
      <c r="E1711" s="224"/>
      <c r="F1711" s="225"/>
      <c r="G1711" s="226"/>
      <c r="H1711" s="227"/>
      <c r="I1711" s="227"/>
      <c r="J1711" s="227"/>
      <c r="K1711" s="227"/>
      <c r="L1711" s="228"/>
    </row>
    <row r="1712" spans="1:12">
      <c r="A1712" s="213" t="str">
        <f t="shared" ca="1" si="26"/>
        <v/>
      </c>
      <c r="C1712" s="223"/>
      <c r="D1712" s="224"/>
      <c r="E1712" s="224"/>
      <c r="F1712" s="225"/>
      <c r="G1712" s="226"/>
      <c r="H1712" s="227"/>
      <c r="I1712" s="227"/>
      <c r="J1712" s="227"/>
      <c r="K1712" s="227"/>
      <c r="L1712" s="228"/>
    </row>
    <row r="1713" spans="1:12">
      <c r="A1713" s="213" t="str">
        <f t="shared" ca="1" si="26"/>
        <v/>
      </c>
      <c r="C1713" s="223"/>
      <c r="D1713" s="224"/>
      <c r="E1713" s="224"/>
      <c r="F1713" s="225"/>
      <c r="G1713" s="226"/>
      <c r="H1713" s="227"/>
      <c r="I1713" s="227"/>
      <c r="J1713" s="227"/>
      <c r="K1713" s="227"/>
      <c r="L1713" s="228"/>
    </row>
    <row r="1714" spans="1:12">
      <c r="A1714" s="213" t="str">
        <f t="shared" ca="1" si="26"/>
        <v/>
      </c>
      <c r="C1714" s="223"/>
      <c r="D1714" s="224"/>
      <c r="E1714" s="224"/>
      <c r="F1714" s="225"/>
      <c r="G1714" s="226"/>
      <c r="H1714" s="227"/>
      <c r="I1714" s="227"/>
      <c r="J1714" s="227"/>
      <c r="K1714" s="227"/>
      <c r="L1714" s="228"/>
    </row>
    <row r="1715" spans="1:12">
      <c r="A1715" s="213" t="str">
        <f t="shared" ca="1" si="26"/>
        <v/>
      </c>
      <c r="C1715" s="223"/>
      <c r="D1715" s="224"/>
      <c r="E1715" s="224"/>
      <c r="F1715" s="225"/>
      <c r="G1715" s="226"/>
      <c r="H1715" s="227"/>
      <c r="I1715" s="227"/>
      <c r="J1715" s="227"/>
      <c r="K1715" s="227"/>
      <c r="L1715" s="228"/>
    </row>
    <row r="1716" spans="1:12">
      <c r="A1716" s="213" t="str">
        <f t="shared" ca="1" si="26"/>
        <v/>
      </c>
      <c r="C1716" s="223"/>
      <c r="D1716" s="224"/>
      <c r="E1716" s="224"/>
      <c r="F1716" s="225"/>
      <c r="G1716" s="226"/>
      <c r="H1716" s="227"/>
      <c r="I1716" s="227"/>
      <c r="J1716" s="227"/>
      <c r="K1716" s="227"/>
      <c r="L1716" s="228"/>
    </row>
    <row r="1717" spans="1:12">
      <c r="A1717" s="213" t="str">
        <f t="shared" ca="1" si="26"/>
        <v/>
      </c>
      <c r="C1717" s="223"/>
      <c r="D1717" s="224"/>
      <c r="E1717" s="224"/>
      <c r="F1717" s="225"/>
      <c r="G1717" s="226"/>
      <c r="H1717" s="227"/>
      <c r="I1717" s="227"/>
      <c r="J1717" s="227"/>
      <c r="K1717" s="227"/>
      <c r="L1717" s="228"/>
    </row>
    <row r="1718" spans="1:12">
      <c r="A1718" s="213" t="str">
        <f t="shared" ca="1" si="26"/>
        <v/>
      </c>
      <c r="C1718" s="223"/>
      <c r="D1718" s="224"/>
      <c r="E1718" s="224"/>
      <c r="F1718" s="225"/>
      <c r="G1718" s="226"/>
      <c r="H1718" s="227"/>
      <c r="I1718" s="227"/>
      <c r="J1718" s="227"/>
      <c r="K1718" s="227"/>
      <c r="L1718" s="228"/>
    </row>
    <row r="1719" spans="1:12">
      <c r="A1719" s="213" t="str">
        <f t="shared" ca="1" si="26"/>
        <v/>
      </c>
      <c r="C1719" s="223"/>
      <c r="D1719" s="224"/>
      <c r="E1719" s="224"/>
      <c r="F1719" s="225"/>
      <c r="G1719" s="226"/>
      <c r="H1719" s="227"/>
      <c r="I1719" s="227"/>
      <c r="J1719" s="227"/>
      <c r="K1719" s="227"/>
      <c r="L1719" s="228"/>
    </row>
    <row r="1720" spans="1:12">
      <c r="A1720" s="213" t="str">
        <f t="shared" ca="1" si="26"/>
        <v/>
      </c>
      <c r="C1720" s="223"/>
      <c r="D1720" s="224"/>
      <c r="E1720" s="224"/>
      <c r="F1720" s="225"/>
      <c r="G1720" s="226"/>
      <c r="H1720" s="227"/>
      <c r="I1720" s="227"/>
      <c r="J1720" s="227"/>
      <c r="K1720" s="227"/>
      <c r="L1720" s="228"/>
    </row>
    <row r="1721" spans="1:12">
      <c r="A1721" s="213" t="str">
        <f t="shared" ca="1" si="26"/>
        <v/>
      </c>
      <c r="C1721" s="223"/>
      <c r="D1721" s="224"/>
      <c r="E1721" s="224"/>
      <c r="F1721" s="225"/>
      <c r="G1721" s="226"/>
      <c r="H1721" s="227"/>
      <c r="I1721" s="227"/>
      <c r="J1721" s="227"/>
      <c r="K1721" s="227"/>
      <c r="L1721" s="228"/>
    </row>
    <row r="1722" spans="1:12">
      <c r="A1722" s="213" t="str">
        <f t="shared" ca="1" si="26"/>
        <v/>
      </c>
      <c r="C1722" s="223"/>
      <c r="D1722" s="224"/>
      <c r="E1722" s="224"/>
      <c r="F1722" s="225"/>
      <c r="G1722" s="226"/>
      <c r="H1722" s="227"/>
      <c r="I1722" s="227"/>
      <c r="J1722" s="227"/>
      <c r="K1722" s="227"/>
      <c r="L1722" s="228"/>
    </row>
    <row r="1723" spans="1:12">
      <c r="A1723" s="213" t="str">
        <f t="shared" ca="1" si="26"/>
        <v/>
      </c>
      <c r="C1723" s="223"/>
      <c r="D1723" s="224"/>
      <c r="E1723" s="224"/>
      <c r="F1723" s="225"/>
      <c r="G1723" s="226"/>
      <c r="H1723" s="227"/>
      <c r="I1723" s="227"/>
      <c r="J1723" s="227"/>
      <c r="K1723" s="227"/>
      <c r="L1723" s="228"/>
    </row>
    <row r="1724" spans="1:12">
      <c r="A1724" s="213" t="str">
        <f t="shared" ca="1" si="26"/>
        <v/>
      </c>
      <c r="C1724" s="223"/>
      <c r="D1724" s="224"/>
      <c r="E1724" s="224"/>
      <c r="F1724" s="225"/>
      <c r="G1724" s="226"/>
      <c r="H1724" s="227"/>
      <c r="I1724" s="227"/>
      <c r="J1724" s="227"/>
      <c r="K1724" s="227"/>
      <c r="L1724" s="228"/>
    </row>
    <row r="1725" spans="1:12">
      <c r="A1725" s="213" t="str">
        <f t="shared" ca="1" si="26"/>
        <v/>
      </c>
      <c r="C1725" s="223"/>
      <c r="D1725" s="224"/>
      <c r="E1725" s="224"/>
      <c r="F1725" s="225"/>
      <c r="G1725" s="226"/>
      <c r="H1725" s="227"/>
      <c r="I1725" s="227"/>
      <c r="J1725" s="227"/>
      <c r="K1725" s="227"/>
      <c r="L1725" s="228"/>
    </row>
    <row r="1726" spans="1:12">
      <c r="A1726" s="213" t="str">
        <f t="shared" ca="1" si="26"/>
        <v/>
      </c>
      <c r="C1726" s="223"/>
      <c r="D1726" s="224"/>
      <c r="E1726" s="224"/>
      <c r="F1726" s="225"/>
      <c r="G1726" s="226"/>
      <c r="H1726" s="227"/>
      <c r="I1726" s="227"/>
      <c r="J1726" s="227"/>
      <c r="K1726" s="227"/>
      <c r="L1726" s="228"/>
    </row>
    <row r="1727" spans="1:12">
      <c r="A1727" s="213" t="str">
        <f t="shared" ca="1" si="26"/>
        <v/>
      </c>
      <c r="C1727" s="223"/>
      <c r="D1727" s="224"/>
      <c r="E1727" s="224"/>
      <c r="F1727" s="225"/>
      <c r="G1727" s="226"/>
      <c r="H1727" s="227"/>
      <c r="I1727" s="227"/>
      <c r="J1727" s="227"/>
      <c r="K1727" s="227"/>
      <c r="L1727" s="228"/>
    </row>
    <row r="1728" spans="1:12">
      <c r="A1728" s="213" t="str">
        <f t="shared" ca="1" si="26"/>
        <v/>
      </c>
      <c r="C1728" s="223"/>
      <c r="D1728" s="224"/>
      <c r="E1728" s="224"/>
      <c r="F1728" s="225"/>
      <c r="G1728" s="226"/>
      <c r="H1728" s="227"/>
      <c r="I1728" s="227"/>
      <c r="J1728" s="227"/>
      <c r="K1728" s="227"/>
      <c r="L1728" s="228"/>
    </row>
    <row r="1729" spans="1:12">
      <c r="A1729" s="213" t="str">
        <f t="shared" ca="1" si="26"/>
        <v/>
      </c>
      <c r="C1729" s="223"/>
      <c r="D1729" s="224"/>
      <c r="E1729" s="224"/>
      <c r="F1729" s="225"/>
      <c r="G1729" s="226"/>
      <c r="H1729" s="227"/>
      <c r="I1729" s="227"/>
      <c r="J1729" s="227"/>
      <c r="K1729" s="227"/>
      <c r="L1729" s="228"/>
    </row>
    <row r="1730" spans="1:12">
      <c r="A1730" s="213" t="str">
        <f t="shared" ca="1" si="26"/>
        <v/>
      </c>
      <c r="C1730" s="223"/>
      <c r="D1730" s="224"/>
      <c r="E1730" s="224"/>
      <c r="F1730" s="225"/>
      <c r="G1730" s="226"/>
      <c r="H1730" s="227"/>
      <c r="I1730" s="227"/>
      <c r="J1730" s="227"/>
      <c r="K1730" s="227"/>
      <c r="L1730" s="228"/>
    </row>
    <row r="1731" spans="1:12">
      <c r="A1731" s="213" t="str">
        <f t="shared" ca="1" si="26"/>
        <v/>
      </c>
      <c r="C1731" s="223"/>
      <c r="D1731" s="224"/>
      <c r="E1731" s="224"/>
      <c r="F1731" s="225"/>
      <c r="G1731" s="226"/>
      <c r="H1731" s="227"/>
      <c r="I1731" s="227"/>
      <c r="J1731" s="227"/>
      <c r="K1731" s="227"/>
      <c r="L1731" s="228"/>
    </row>
    <row r="1732" spans="1:12">
      <c r="A1732" s="213" t="str">
        <f t="shared" ref="A1732:A1795" ca="1" si="27">IF(INDIRECT(ADDRESS(ROW(A1732),3))="","",IF(INDIRECT(ADDRESS(ROW(A1732),3))=INDIRECT(ADDRESS(ROW(A1732)-1,3)),A1731,A1731+1))</f>
        <v/>
      </c>
      <c r="C1732" s="223"/>
      <c r="D1732" s="224"/>
      <c r="E1732" s="224"/>
      <c r="F1732" s="225"/>
      <c r="G1732" s="226"/>
      <c r="H1732" s="227"/>
      <c r="I1732" s="227"/>
      <c r="J1732" s="227"/>
      <c r="K1732" s="227"/>
      <c r="L1732" s="228"/>
    </row>
    <row r="1733" spans="1:12">
      <c r="A1733" s="213" t="str">
        <f t="shared" ca="1" si="27"/>
        <v/>
      </c>
      <c r="C1733" s="223"/>
      <c r="D1733" s="224"/>
      <c r="E1733" s="224"/>
      <c r="F1733" s="225"/>
      <c r="G1733" s="226"/>
      <c r="H1733" s="227"/>
      <c r="I1733" s="227"/>
      <c r="J1733" s="227"/>
      <c r="K1733" s="227"/>
      <c r="L1733" s="228"/>
    </row>
    <row r="1734" spans="1:12">
      <c r="A1734" s="213" t="str">
        <f t="shared" ca="1" si="27"/>
        <v/>
      </c>
      <c r="C1734" s="223"/>
      <c r="D1734" s="224"/>
      <c r="E1734" s="224"/>
      <c r="F1734" s="225"/>
      <c r="G1734" s="226"/>
      <c r="H1734" s="227"/>
      <c r="I1734" s="227"/>
      <c r="J1734" s="227"/>
      <c r="K1734" s="227"/>
      <c r="L1734" s="228"/>
    </row>
    <row r="1735" spans="1:12">
      <c r="A1735" s="213" t="str">
        <f t="shared" ca="1" si="27"/>
        <v/>
      </c>
      <c r="C1735" s="223"/>
      <c r="D1735" s="224"/>
      <c r="E1735" s="224"/>
      <c r="F1735" s="225"/>
      <c r="G1735" s="226"/>
      <c r="H1735" s="227"/>
      <c r="I1735" s="227"/>
      <c r="J1735" s="227"/>
      <c r="K1735" s="227"/>
      <c r="L1735" s="228"/>
    </row>
    <row r="1736" spans="1:12">
      <c r="A1736" s="213" t="str">
        <f t="shared" ca="1" si="27"/>
        <v/>
      </c>
      <c r="C1736" s="223"/>
      <c r="D1736" s="224"/>
      <c r="E1736" s="224"/>
      <c r="F1736" s="225"/>
      <c r="G1736" s="226"/>
      <c r="H1736" s="227"/>
      <c r="I1736" s="227"/>
      <c r="J1736" s="227"/>
      <c r="K1736" s="227"/>
      <c r="L1736" s="228"/>
    </row>
    <row r="1737" spans="1:12">
      <c r="A1737" s="213" t="str">
        <f t="shared" ca="1" si="27"/>
        <v/>
      </c>
      <c r="C1737" s="223"/>
      <c r="D1737" s="224"/>
      <c r="E1737" s="224"/>
      <c r="F1737" s="225"/>
      <c r="G1737" s="226"/>
      <c r="H1737" s="227"/>
      <c r="I1737" s="227"/>
      <c r="J1737" s="227"/>
      <c r="K1737" s="227"/>
      <c r="L1737" s="228"/>
    </row>
    <row r="1738" spans="1:12">
      <c r="A1738" s="213" t="str">
        <f t="shared" ca="1" si="27"/>
        <v/>
      </c>
      <c r="C1738" s="223"/>
      <c r="D1738" s="224"/>
      <c r="E1738" s="224"/>
      <c r="F1738" s="225"/>
      <c r="G1738" s="226"/>
      <c r="H1738" s="227"/>
      <c r="I1738" s="227"/>
      <c r="J1738" s="227"/>
      <c r="K1738" s="227"/>
      <c r="L1738" s="228"/>
    </row>
    <row r="1739" spans="1:12">
      <c r="A1739" s="213" t="str">
        <f t="shared" ca="1" si="27"/>
        <v/>
      </c>
      <c r="C1739" s="223"/>
      <c r="D1739" s="224"/>
      <c r="E1739" s="224"/>
      <c r="F1739" s="225"/>
      <c r="G1739" s="226"/>
      <c r="H1739" s="227"/>
      <c r="I1739" s="227"/>
      <c r="J1739" s="227"/>
      <c r="K1739" s="227"/>
      <c r="L1739" s="228"/>
    </row>
    <row r="1740" spans="1:12">
      <c r="A1740" s="213" t="str">
        <f t="shared" ca="1" si="27"/>
        <v/>
      </c>
      <c r="C1740" s="223"/>
      <c r="D1740" s="224"/>
      <c r="E1740" s="224"/>
      <c r="F1740" s="225"/>
      <c r="G1740" s="226"/>
      <c r="H1740" s="227"/>
      <c r="I1740" s="227"/>
      <c r="J1740" s="227"/>
      <c r="K1740" s="227"/>
      <c r="L1740" s="228"/>
    </row>
    <row r="1741" spans="1:12">
      <c r="A1741" s="213" t="str">
        <f t="shared" ca="1" si="27"/>
        <v/>
      </c>
      <c r="C1741" s="223"/>
      <c r="D1741" s="224"/>
      <c r="E1741" s="224"/>
      <c r="F1741" s="225"/>
      <c r="G1741" s="226"/>
      <c r="H1741" s="227"/>
      <c r="I1741" s="227"/>
      <c r="J1741" s="227"/>
      <c r="K1741" s="227"/>
      <c r="L1741" s="228"/>
    </row>
    <row r="1742" spans="1:12">
      <c r="A1742" s="213" t="str">
        <f t="shared" ca="1" si="27"/>
        <v/>
      </c>
      <c r="C1742" s="223"/>
      <c r="D1742" s="224"/>
      <c r="E1742" s="224"/>
      <c r="F1742" s="225"/>
      <c r="G1742" s="226"/>
      <c r="H1742" s="227"/>
      <c r="I1742" s="227"/>
      <c r="J1742" s="227"/>
      <c r="K1742" s="227"/>
      <c r="L1742" s="228"/>
    </row>
    <row r="1743" spans="1:12">
      <c r="A1743" s="213" t="str">
        <f t="shared" ca="1" si="27"/>
        <v/>
      </c>
      <c r="C1743" s="223"/>
      <c r="D1743" s="224"/>
      <c r="E1743" s="224"/>
      <c r="F1743" s="225"/>
      <c r="G1743" s="226"/>
      <c r="H1743" s="227"/>
      <c r="I1743" s="227"/>
      <c r="J1743" s="227"/>
      <c r="K1743" s="227"/>
      <c r="L1743" s="228"/>
    </row>
    <row r="1744" spans="1:12">
      <c r="A1744" s="213" t="str">
        <f t="shared" ca="1" si="27"/>
        <v/>
      </c>
      <c r="C1744" s="223"/>
      <c r="D1744" s="224"/>
      <c r="E1744" s="224"/>
      <c r="F1744" s="225"/>
      <c r="G1744" s="226"/>
      <c r="H1744" s="227"/>
      <c r="I1744" s="227"/>
      <c r="J1744" s="227"/>
      <c r="K1744" s="227"/>
      <c r="L1744" s="228"/>
    </row>
    <row r="1745" spans="1:12">
      <c r="A1745" s="213" t="str">
        <f t="shared" ca="1" si="27"/>
        <v/>
      </c>
      <c r="C1745" s="223"/>
      <c r="D1745" s="224"/>
      <c r="E1745" s="224"/>
      <c r="F1745" s="225"/>
      <c r="G1745" s="226"/>
      <c r="H1745" s="227"/>
      <c r="I1745" s="227"/>
      <c r="J1745" s="227"/>
      <c r="K1745" s="227"/>
      <c r="L1745" s="228"/>
    </row>
    <row r="1746" spans="1:12">
      <c r="A1746" s="213" t="str">
        <f t="shared" ca="1" si="27"/>
        <v/>
      </c>
      <c r="C1746" s="223"/>
      <c r="D1746" s="224"/>
      <c r="E1746" s="224"/>
      <c r="F1746" s="225"/>
      <c r="G1746" s="226"/>
      <c r="H1746" s="227"/>
      <c r="I1746" s="227"/>
      <c r="J1746" s="227"/>
      <c r="K1746" s="227"/>
      <c r="L1746" s="228"/>
    </row>
    <row r="1747" spans="1:12">
      <c r="A1747" s="213" t="str">
        <f t="shared" ca="1" si="27"/>
        <v/>
      </c>
      <c r="C1747" s="223"/>
      <c r="D1747" s="224"/>
      <c r="E1747" s="224"/>
      <c r="F1747" s="225"/>
      <c r="G1747" s="226"/>
      <c r="H1747" s="227"/>
      <c r="I1747" s="227"/>
      <c r="J1747" s="227"/>
      <c r="K1747" s="227"/>
      <c r="L1747" s="228"/>
    </row>
    <row r="1748" spans="1:12">
      <c r="A1748" s="213" t="str">
        <f t="shared" ca="1" si="27"/>
        <v/>
      </c>
      <c r="C1748" s="223"/>
      <c r="D1748" s="224"/>
      <c r="E1748" s="224"/>
      <c r="F1748" s="225"/>
      <c r="G1748" s="226"/>
      <c r="H1748" s="227"/>
      <c r="I1748" s="227"/>
      <c r="J1748" s="227"/>
      <c r="K1748" s="227"/>
      <c r="L1748" s="228"/>
    </row>
    <row r="1749" spans="1:12">
      <c r="A1749" s="213" t="str">
        <f t="shared" ca="1" si="27"/>
        <v/>
      </c>
      <c r="C1749" s="223"/>
      <c r="D1749" s="224"/>
      <c r="E1749" s="224"/>
      <c r="F1749" s="225"/>
      <c r="G1749" s="226"/>
      <c r="H1749" s="227"/>
      <c r="I1749" s="227"/>
      <c r="J1749" s="227"/>
      <c r="K1749" s="227"/>
      <c r="L1749" s="228"/>
    </row>
    <row r="1750" spans="1:12">
      <c r="A1750" s="213" t="str">
        <f t="shared" ca="1" si="27"/>
        <v/>
      </c>
      <c r="C1750" s="223"/>
      <c r="D1750" s="224"/>
      <c r="E1750" s="224"/>
      <c r="F1750" s="225"/>
      <c r="G1750" s="226"/>
      <c r="H1750" s="227"/>
      <c r="I1750" s="227"/>
      <c r="J1750" s="227"/>
      <c r="K1750" s="227"/>
      <c r="L1750" s="228"/>
    </row>
    <row r="1751" spans="1:12">
      <c r="A1751" s="213" t="str">
        <f t="shared" ca="1" si="27"/>
        <v/>
      </c>
      <c r="C1751" s="223"/>
      <c r="D1751" s="224"/>
      <c r="E1751" s="224"/>
      <c r="F1751" s="225"/>
      <c r="G1751" s="226"/>
      <c r="H1751" s="227"/>
      <c r="I1751" s="227"/>
      <c r="J1751" s="227"/>
      <c r="K1751" s="227"/>
      <c r="L1751" s="228"/>
    </row>
    <row r="1752" spans="1:12">
      <c r="A1752" s="213" t="str">
        <f t="shared" ca="1" si="27"/>
        <v/>
      </c>
      <c r="C1752" s="223"/>
      <c r="D1752" s="224"/>
      <c r="E1752" s="224"/>
      <c r="F1752" s="225"/>
      <c r="G1752" s="226"/>
      <c r="H1752" s="227"/>
      <c r="I1752" s="227"/>
      <c r="J1752" s="227"/>
      <c r="K1752" s="227"/>
      <c r="L1752" s="228"/>
    </row>
    <row r="1753" spans="1:12">
      <c r="A1753" s="213" t="str">
        <f t="shared" ca="1" si="27"/>
        <v/>
      </c>
      <c r="C1753" s="223"/>
      <c r="D1753" s="224"/>
      <c r="E1753" s="224"/>
      <c r="F1753" s="225"/>
      <c r="G1753" s="226"/>
      <c r="H1753" s="227"/>
      <c r="I1753" s="227"/>
      <c r="J1753" s="227"/>
      <c r="K1753" s="227"/>
      <c r="L1753" s="228"/>
    </row>
    <row r="1754" spans="1:12">
      <c r="A1754" s="213" t="str">
        <f t="shared" ca="1" si="27"/>
        <v/>
      </c>
      <c r="C1754" s="223"/>
      <c r="D1754" s="224"/>
      <c r="E1754" s="224"/>
      <c r="F1754" s="225"/>
      <c r="G1754" s="226"/>
      <c r="H1754" s="227"/>
      <c r="I1754" s="227"/>
      <c r="J1754" s="227"/>
      <c r="K1754" s="227"/>
      <c r="L1754" s="228"/>
    </row>
    <row r="1755" spans="1:12">
      <c r="A1755" s="213" t="str">
        <f t="shared" ca="1" si="27"/>
        <v/>
      </c>
      <c r="C1755" s="223"/>
      <c r="D1755" s="224"/>
      <c r="E1755" s="224"/>
      <c r="F1755" s="225"/>
      <c r="G1755" s="226"/>
      <c r="H1755" s="227"/>
      <c r="I1755" s="227"/>
      <c r="J1755" s="227"/>
      <c r="K1755" s="227"/>
      <c r="L1755" s="228"/>
    </row>
    <row r="1756" spans="1:12">
      <c r="A1756" s="213" t="str">
        <f t="shared" ca="1" si="27"/>
        <v/>
      </c>
      <c r="C1756" s="223"/>
      <c r="D1756" s="224"/>
      <c r="E1756" s="224"/>
      <c r="F1756" s="225"/>
      <c r="G1756" s="226"/>
      <c r="H1756" s="227"/>
      <c r="I1756" s="227"/>
      <c r="J1756" s="227"/>
      <c r="K1756" s="227"/>
      <c r="L1756" s="228"/>
    </row>
    <row r="1757" spans="1:12">
      <c r="A1757" s="213" t="str">
        <f t="shared" ca="1" si="27"/>
        <v/>
      </c>
      <c r="C1757" s="223"/>
      <c r="D1757" s="224"/>
      <c r="E1757" s="224"/>
      <c r="F1757" s="225"/>
      <c r="G1757" s="226"/>
      <c r="H1757" s="227"/>
      <c r="I1757" s="227"/>
      <c r="J1757" s="227"/>
      <c r="K1757" s="227"/>
      <c r="L1757" s="228"/>
    </row>
    <row r="1758" spans="1:12">
      <c r="A1758" s="213" t="str">
        <f t="shared" ca="1" si="27"/>
        <v/>
      </c>
      <c r="C1758" s="223"/>
      <c r="D1758" s="224"/>
      <c r="E1758" s="224"/>
      <c r="F1758" s="225"/>
      <c r="G1758" s="226"/>
      <c r="H1758" s="227"/>
      <c r="I1758" s="227"/>
      <c r="J1758" s="227"/>
      <c r="K1758" s="227"/>
      <c r="L1758" s="228"/>
    </row>
    <row r="1759" spans="1:12">
      <c r="A1759" s="213" t="str">
        <f t="shared" ca="1" si="27"/>
        <v/>
      </c>
      <c r="C1759" s="223"/>
      <c r="D1759" s="224"/>
      <c r="E1759" s="224"/>
      <c r="F1759" s="225"/>
      <c r="G1759" s="226"/>
      <c r="H1759" s="227"/>
      <c r="I1759" s="227"/>
      <c r="J1759" s="227"/>
      <c r="K1759" s="227"/>
      <c r="L1759" s="228"/>
    </row>
    <row r="1760" spans="1:12">
      <c r="A1760" s="213" t="str">
        <f t="shared" ca="1" si="27"/>
        <v/>
      </c>
      <c r="C1760" s="223"/>
      <c r="D1760" s="224"/>
      <c r="E1760" s="224"/>
      <c r="F1760" s="225"/>
      <c r="G1760" s="226"/>
      <c r="H1760" s="227"/>
      <c r="I1760" s="227"/>
      <c r="J1760" s="227"/>
      <c r="K1760" s="227"/>
      <c r="L1760" s="228"/>
    </row>
    <row r="1761" spans="1:12">
      <c r="A1761" s="213" t="str">
        <f t="shared" ca="1" si="27"/>
        <v/>
      </c>
      <c r="C1761" s="223"/>
      <c r="D1761" s="224"/>
      <c r="E1761" s="224"/>
      <c r="F1761" s="225"/>
      <c r="G1761" s="226"/>
      <c r="H1761" s="227"/>
      <c r="I1761" s="227"/>
      <c r="J1761" s="227"/>
      <c r="K1761" s="227"/>
      <c r="L1761" s="228"/>
    </row>
    <row r="1762" spans="1:12">
      <c r="A1762" s="213" t="str">
        <f t="shared" ca="1" si="27"/>
        <v/>
      </c>
      <c r="C1762" s="223"/>
      <c r="D1762" s="224"/>
      <c r="E1762" s="224"/>
      <c r="F1762" s="225"/>
      <c r="G1762" s="226"/>
      <c r="H1762" s="227"/>
      <c r="I1762" s="227"/>
      <c r="J1762" s="227"/>
      <c r="K1762" s="227"/>
      <c r="L1762" s="228"/>
    </row>
    <row r="1763" spans="1:12">
      <c r="A1763" s="213" t="str">
        <f t="shared" ca="1" si="27"/>
        <v/>
      </c>
      <c r="C1763" s="223"/>
      <c r="D1763" s="224"/>
      <c r="E1763" s="224"/>
      <c r="F1763" s="225"/>
      <c r="G1763" s="226"/>
      <c r="H1763" s="227"/>
      <c r="I1763" s="227"/>
      <c r="J1763" s="227"/>
      <c r="K1763" s="227"/>
      <c r="L1763" s="228"/>
    </row>
    <row r="1764" spans="1:12">
      <c r="A1764" s="213" t="str">
        <f t="shared" ca="1" si="27"/>
        <v/>
      </c>
      <c r="C1764" s="223"/>
      <c r="D1764" s="224"/>
      <c r="E1764" s="224"/>
      <c r="F1764" s="225"/>
      <c r="G1764" s="226"/>
      <c r="H1764" s="227"/>
      <c r="I1764" s="227"/>
      <c r="J1764" s="227"/>
      <c r="K1764" s="227"/>
      <c r="L1764" s="228"/>
    </row>
    <row r="1765" spans="1:12">
      <c r="A1765" s="213" t="str">
        <f t="shared" ca="1" si="27"/>
        <v/>
      </c>
      <c r="C1765" s="223"/>
      <c r="D1765" s="224"/>
      <c r="E1765" s="224"/>
      <c r="F1765" s="225"/>
      <c r="G1765" s="226"/>
      <c r="H1765" s="227"/>
      <c r="I1765" s="227"/>
      <c r="J1765" s="227"/>
      <c r="K1765" s="227"/>
      <c r="L1765" s="228"/>
    </row>
    <row r="1766" spans="1:12">
      <c r="A1766" s="213" t="str">
        <f t="shared" ca="1" si="27"/>
        <v/>
      </c>
      <c r="C1766" s="223"/>
      <c r="D1766" s="224"/>
      <c r="E1766" s="224"/>
      <c r="F1766" s="225"/>
      <c r="G1766" s="226"/>
      <c r="H1766" s="227"/>
      <c r="I1766" s="227"/>
      <c r="J1766" s="227"/>
      <c r="K1766" s="227"/>
      <c r="L1766" s="228"/>
    </row>
    <row r="1767" spans="1:12">
      <c r="A1767" s="213" t="str">
        <f t="shared" ca="1" si="27"/>
        <v/>
      </c>
      <c r="C1767" s="223"/>
      <c r="D1767" s="224"/>
      <c r="E1767" s="224"/>
      <c r="F1767" s="225"/>
      <c r="G1767" s="226"/>
      <c r="H1767" s="227"/>
      <c r="I1767" s="227"/>
      <c r="J1767" s="227"/>
      <c r="K1767" s="227"/>
      <c r="L1767" s="228"/>
    </row>
    <row r="1768" spans="1:12">
      <c r="A1768" s="213" t="str">
        <f t="shared" ca="1" si="27"/>
        <v/>
      </c>
      <c r="C1768" s="223"/>
      <c r="D1768" s="224"/>
      <c r="E1768" s="224"/>
      <c r="F1768" s="225"/>
      <c r="G1768" s="226"/>
      <c r="H1768" s="227"/>
      <c r="I1768" s="227"/>
      <c r="J1768" s="227"/>
      <c r="K1768" s="227"/>
      <c r="L1768" s="228"/>
    </row>
    <row r="1769" spans="1:12">
      <c r="A1769" s="213" t="str">
        <f t="shared" ca="1" si="27"/>
        <v/>
      </c>
      <c r="C1769" s="223"/>
      <c r="D1769" s="224"/>
      <c r="E1769" s="224"/>
      <c r="F1769" s="225"/>
      <c r="G1769" s="226"/>
      <c r="H1769" s="227"/>
      <c r="I1769" s="227"/>
      <c r="J1769" s="227"/>
      <c r="K1769" s="227"/>
      <c r="L1769" s="228"/>
    </row>
    <row r="1770" spans="1:12">
      <c r="A1770" s="213" t="str">
        <f t="shared" ca="1" si="27"/>
        <v/>
      </c>
      <c r="C1770" s="223"/>
      <c r="D1770" s="224"/>
      <c r="E1770" s="224"/>
      <c r="F1770" s="225"/>
      <c r="G1770" s="226"/>
      <c r="H1770" s="227"/>
      <c r="I1770" s="227"/>
      <c r="J1770" s="227"/>
      <c r="K1770" s="227"/>
      <c r="L1770" s="228"/>
    </row>
    <row r="1771" spans="1:12">
      <c r="A1771" s="213" t="str">
        <f t="shared" ca="1" si="27"/>
        <v/>
      </c>
      <c r="C1771" s="223"/>
      <c r="D1771" s="224"/>
      <c r="E1771" s="224"/>
      <c r="F1771" s="225"/>
      <c r="G1771" s="226"/>
      <c r="H1771" s="227"/>
      <c r="I1771" s="227"/>
      <c r="J1771" s="227"/>
      <c r="K1771" s="227"/>
      <c r="L1771" s="228"/>
    </row>
    <row r="1772" spans="1:12">
      <c r="A1772" s="213" t="str">
        <f t="shared" ca="1" si="27"/>
        <v/>
      </c>
      <c r="C1772" s="223"/>
      <c r="D1772" s="224"/>
      <c r="E1772" s="224"/>
      <c r="F1772" s="225"/>
      <c r="G1772" s="226"/>
      <c r="H1772" s="227"/>
      <c r="I1772" s="227"/>
      <c r="J1772" s="227"/>
      <c r="K1772" s="227"/>
      <c r="L1772" s="228"/>
    </row>
    <row r="1773" spans="1:12">
      <c r="A1773" s="213" t="str">
        <f t="shared" ca="1" si="27"/>
        <v/>
      </c>
      <c r="C1773" s="223"/>
      <c r="D1773" s="224"/>
      <c r="E1773" s="224"/>
      <c r="F1773" s="225"/>
      <c r="G1773" s="226"/>
      <c r="H1773" s="227"/>
      <c r="I1773" s="227"/>
      <c r="J1773" s="227"/>
      <c r="K1773" s="227"/>
      <c r="L1773" s="228"/>
    </row>
    <row r="1774" spans="1:12">
      <c r="A1774" s="213" t="str">
        <f t="shared" ca="1" si="27"/>
        <v/>
      </c>
      <c r="C1774" s="223"/>
      <c r="D1774" s="224"/>
      <c r="E1774" s="224"/>
      <c r="F1774" s="225"/>
      <c r="G1774" s="226"/>
      <c r="H1774" s="227"/>
      <c r="I1774" s="227"/>
      <c r="J1774" s="227"/>
      <c r="K1774" s="227"/>
      <c r="L1774" s="228"/>
    </row>
    <row r="1775" spans="1:12">
      <c r="A1775" s="213" t="str">
        <f t="shared" ca="1" si="27"/>
        <v/>
      </c>
      <c r="C1775" s="223"/>
      <c r="D1775" s="224"/>
      <c r="E1775" s="224"/>
      <c r="F1775" s="225"/>
      <c r="G1775" s="226"/>
      <c r="H1775" s="227"/>
      <c r="I1775" s="227"/>
      <c r="J1775" s="227"/>
      <c r="K1775" s="227"/>
      <c r="L1775" s="228"/>
    </row>
    <row r="1776" spans="1:12">
      <c r="A1776" s="213" t="str">
        <f t="shared" ca="1" si="27"/>
        <v/>
      </c>
      <c r="C1776" s="223"/>
      <c r="D1776" s="224"/>
      <c r="E1776" s="224"/>
      <c r="F1776" s="225"/>
      <c r="G1776" s="226"/>
      <c r="H1776" s="227"/>
      <c r="I1776" s="227"/>
      <c r="J1776" s="227"/>
      <c r="K1776" s="227"/>
      <c r="L1776" s="228"/>
    </row>
    <row r="1777" spans="1:12">
      <c r="A1777" s="213" t="str">
        <f t="shared" ca="1" si="27"/>
        <v/>
      </c>
      <c r="C1777" s="223"/>
      <c r="D1777" s="224"/>
      <c r="E1777" s="224"/>
      <c r="F1777" s="225"/>
      <c r="G1777" s="226"/>
      <c r="H1777" s="227"/>
      <c r="I1777" s="227"/>
      <c r="J1777" s="227"/>
      <c r="K1777" s="227"/>
      <c r="L1777" s="228"/>
    </row>
    <row r="1778" spans="1:12">
      <c r="A1778" s="213" t="str">
        <f t="shared" ca="1" si="27"/>
        <v/>
      </c>
      <c r="C1778" s="223"/>
      <c r="D1778" s="224"/>
      <c r="E1778" s="224"/>
      <c r="F1778" s="225"/>
      <c r="G1778" s="226"/>
      <c r="H1778" s="227"/>
      <c r="I1778" s="227"/>
      <c r="J1778" s="227"/>
      <c r="K1778" s="227"/>
      <c r="L1778" s="228"/>
    </row>
    <row r="1779" spans="1:12">
      <c r="A1779" s="213" t="str">
        <f t="shared" ca="1" si="27"/>
        <v/>
      </c>
      <c r="C1779" s="223"/>
      <c r="D1779" s="224"/>
      <c r="E1779" s="224"/>
      <c r="F1779" s="225"/>
      <c r="G1779" s="226"/>
      <c r="H1779" s="227"/>
      <c r="I1779" s="227"/>
      <c r="J1779" s="227"/>
      <c r="K1779" s="227"/>
      <c r="L1779" s="228"/>
    </row>
    <row r="1780" spans="1:12">
      <c r="A1780" s="213" t="str">
        <f t="shared" ca="1" si="27"/>
        <v/>
      </c>
      <c r="C1780" s="223"/>
      <c r="D1780" s="224"/>
      <c r="E1780" s="224"/>
      <c r="F1780" s="225"/>
      <c r="G1780" s="226"/>
      <c r="H1780" s="227"/>
      <c r="I1780" s="227"/>
      <c r="J1780" s="227"/>
      <c r="K1780" s="227"/>
      <c r="L1780" s="228"/>
    </row>
    <row r="1781" spans="1:12">
      <c r="A1781" s="213" t="str">
        <f t="shared" ca="1" si="27"/>
        <v/>
      </c>
      <c r="C1781" s="223"/>
      <c r="D1781" s="224"/>
      <c r="E1781" s="224"/>
      <c r="F1781" s="225"/>
      <c r="G1781" s="226"/>
      <c r="H1781" s="227"/>
      <c r="I1781" s="227"/>
      <c r="J1781" s="227"/>
      <c r="K1781" s="227"/>
      <c r="L1781" s="228"/>
    </row>
    <row r="1782" spans="1:12">
      <c r="A1782" s="213" t="str">
        <f t="shared" ca="1" si="27"/>
        <v/>
      </c>
      <c r="C1782" s="223"/>
      <c r="D1782" s="224"/>
      <c r="E1782" s="224"/>
      <c r="F1782" s="225"/>
      <c r="G1782" s="226"/>
      <c r="H1782" s="227"/>
      <c r="I1782" s="227"/>
      <c r="J1782" s="227"/>
      <c r="K1782" s="227"/>
      <c r="L1782" s="228"/>
    </row>
    <row r="1783" spans="1:12">
      <c r="A1783" s="213" t="str">
        <f t="shared" ca="1" si="27"/>
        <v/>
      </c>
      <c r="C1783" s="223"/>
      <c r="D1783" s="224"/>
      <c r="E1783" s="224"/>
      <c r="F1783" s="225"/>
      <c r="G1783" s="226"/>
      <c r="H1783" s="227"/>
      <c r="I1783" s="227"/>
      <c r="J1783" s="227"/>
      <c r="K1783" s="227"/>
      <c r="L1783" s="228"/>
    </row>
    <row r="1784" spans="1:12">
      <c r="A1784" s="213" t="str">
        <f t="shared" ca="1" si="27"/>
        <v/>
      </c>
      <c r="C1784" s="223"/>
      <c r="D1784" s="224"/>
      <c r="E1784" s="224"/>
      <c r="F1784" s="225"/>
      <c r="G1784" s="226"/>
      <c r="H1784" s="227"/>
      <c r="I1784" s="227"/>
      <c r="J1784" s="227"/>
      <c r="K1784" s="227"/>
      <c r="L1784" s="228"/>
    </row>
    <row r="1785" spans="1:12">
      <c r="A1785" s="213" t="str">
        <f t="shared" ca="1" si="27"/>
        <v/>
      </c>
      <c r="C1785" s="223"/>
      <c r="D1785" s="224"/>
      <c r="E1785" s="224"/>
      <c r="F1785" s="225"/>
      <c r="G1785" s="226"/>
      <c r="H1785" s="227"/>
      <c r="I1785" s="227"/>
      <c r="J1785" s="227"/>
      <c r="K1785" s="227"/>
      <c r="L1785" s="228"/>
    </row>
    <row r="1786" spans="1:12">
      <c r="A1786" s="213" t="str">
        <f t="shared" ca="1" si="27"/>
        <v/>
      </c>
      <c r="C1786" s="223"/>
      <c r="D1786" s="224"/>
      <c r="E1786" s="224"/>
      <c r="F1786" s="225"/>
      <c r="G1786" s="226"/>
      <c r="H1786" s="227"/>
      <c r="I1786" s="227"/>
      <c r="J1786" s="227"/>
      <c r="K1786" s="227"/>
      <c r="L1786" s="228"/>
    </row>
    <row r="1787" spans="1:12">
      <c r="A1787" s="213" t="str">
        <f t="shared" ca="1" si="27"/>
        <v/>
      </c>
      <c r="C1787" s="223"/>
      <c r="D1787" s="224"/>
      <c r="E1787" s="224"/>
      <c r="F1787" s="225"/>
      <c r="G1787" s="226"/>
      <c r="H1787" s="227"/>
      <c r="I1787" s="227"/>
      <c r="J1787" s="227"/>
      <c r="K1787" s="227"/>
      <c r="L1787" s="228"/>
    </row>
    <row r="1788" spans="1:12">
      <c r="A1788" s="213" t="str">
        <f t="shared" ca="1" si="27"/>
        <v/>
      </c>
      <c r="C1788" s="223"/>
      <c r="D1788" s="224"/>
      <c r="E1788" s="224"/>
      <c r="F1788" s="225"/>
      <c r="G1788" s="226"/>
      <c r="H1788" s="227"/>
      <c r="I1788" s="227"/>
      <c r="J1788" s="227"/>
      <c r="K1788" s="227"/>
      <c r="L1788" s="228"/>
    </row>
    <row r="1789" spans="1:12">
      <c r="A1789" s="213" t="str">
        <f t="shared" ca="1" si="27"/>
        <v/>
      </c>
      <c r="C1789" s="223"/>
      <c r="D1789" s="224"/>
      <c r="E1789" s="224"/>
      <c r="F1789" s="225"/>
      <c r="G1789" s="226"/>
      <c r="H1789" s="227"/>
      <c r="I1789" s="227"/>
      <c r="J1789" s="227"/>
      <c r="K1789" s="227"/>
      <c r="L1789" s="228"/>
    </row>
    <row r="1790" spans="1:12">
      <c r="A1790" s="213" t="str">
        <f t="shared" ca="1" si="27"/>
        <v/>
      </c>
      <c r="C1790" s="223"/>
      <c r="D1790" s="224"/>
      <c r="E1790" s="224"/>
      <c r="F1790" s="225"/>
      <c r="G1790" s="226"/>
      <c r="H1790" s="227"/>
      <c r="I1790" s="227"/>
      <c r="J1790" s="227"/>
      <c r="K1790" s="227"/>
      <c r="L1790" s="228"/>
    </row>
    <row r="1791" spans="1:12">
      <c r="A1791" s="213" t="str">
        <f t="shared" ca="1" si="27"/>
        <v/>
      </c>
      <c r="C1791" s="223"/>
      <c r="D1791" s="224"/>
      <c r="E1791" s="224"/>
      <c r="F1791" s="225"/>
      <c r="G1791" s="226"/>
      <c r="H1791" s="227"/>
      <c r="I1791" s="227"/>
      <c r="J1791" s="227"/>
      <c r="K1791" s="227"/>
      <c r="L1791" s="228"/>
    </row>
    <row r="1792" spans="1:12">
      <c r="A1792" s="213" t="str">
        <f t="shared" ca="1" si="27"/>
        <v/>
      </c>
      <c r="C1792" s="223"/>
      <c r="D1792" s="224"/>
      <c r="E1792" s="224"/>
      <c r="F1792" s="225"/>
      <c r="G1792" s="226"/>
      <c r="H1792" s="227"/>
      <c r="I1792" s="227"/>
      <c r="J1792" s="227"/>
      <c r="K1792" s="227"/>
      <c r="L1792" s="228"/>
    </row>
    <row r="1793" spans="1:12">
      <c r="A1793" s="213" t="str">
        <f t="shared" ca="1" si="27"/>
        <v/>
      </c>
      <c r="C1793" s="223"/>
      <c r="D1793" s="224"/>
      <c r="E1793" s="224"/>
      <c r="F1793" s="225"/>
      <c r="G1793" s="226"/>
      <c r="H1793" s="227"/>
      <c r="I1793" s="227"/>
      <c r="J1793" s="227"/>
      <c r="K1793" s="227"/>
      <c r="L1793" s="228"/>
    </row>
    <row r="1794" spans="1:12">
      <c r="A1794" s="213" t="str">
        <f t="shared" ca="1" si="27"/>
        <v/>
      </c>
      <c r="C1794" s="223"/>
      <c r="D1794" s="224"/>
      <c r="E1794" s="224"/>
      <c r="F1794" s="225"/>
      <c r="G1794" s="226"/>
      <c r="H1794" s="227"/>
      <c r="I1794" s="227"/>
      <c r="J1794" s="227"/>
      <c r="K1794" s="227"/>
      <c r="L1794" s="228"/>
    </row>
    <row r="1795" spans="1:12">
      <c r="A1795" s="213" t="str">
        <f t="shared" ca="1" si="27"/>
        <v/>
      </c>
      <c r="C1795" s="223"/>
      <c r="D1795" s="224"/>
      <c r="E1795" s="224"/>
      <c r="F1795" s="225"/>
      <c r="G1795" s="226"/>
      <c r="H1795" s="227"/>
      <c r="I1795" s="227"/>
      <c r="J1795" s="227"/>
      <c r="K1795" s="227"/>
      <c r="L1795" s="228"/>
    </row>
    <row r="1796" spans="1:12">
      <c r="A1796" s="213" t="str">
        <f t="shared" ref="A1796:A1859" ca="1" si="28">IF(INDIRECT(ADDRESS(ROW(A1796),3))="","",IF(INDIRECT(ADDRESS(ROW(A1796),3))=INDIRECT(ADDRESS(ROW(A1796)-1,3)),A1795,A1795+1))</f>
        <v/>
      </c>
      <c r="C1796" s="223"/>
      <c r="D1796" s="224"/>
      <c r="E1796" s="224"/>
      <c r="F1796" s="225"/>
      <c r="G1796" s="226"/>
      <c r="H1796" s="227"/>
      <c r="I1796" s="227"/>
      <c r="J1796" s="227"/>
      <c r="K1796" s="227"/>
      <c r="L1796" s="228"/>
    </row>
    <row r="1797" spans="1:12">
      <c r="A1797" s="213" t="str">
        <f t="shared" ca="1" si="28"/>
        <v/>
      </c>
      <c r="C1797" s="223"/>
      <c r="D1797" s="224"/>
      <c r="E1797" s="224"/>
      <c r="F1797" s="225"/>
      <c r="G1797" s="226"/>
      <c r="H1797" s="227"/>
      <c r="I1797" s="227"/>
      <c r="J1797" s="227"/>
      <c r="K1797" s="227"/>
      <c r="L1797" s="228"/>
    </row>
    <row r="1798" spans="1:12">
      <c r="A1798" s="213" t="str">
        <f t="shared" ca="1" si="28"/>
        <v/>
      </c>
      <c r="C1798" s="223"/>
      <c r="D1798" s="224"/>
      <c r="E1798" s="224"/>
      <c r="F1798" s="225"/>
      <c r="G1798" s="226"/>
      <c r="H1798" s="227"/>
      <c r="I1798" s="227"/>
      <c r="J1798" s="227"/>
      <c r="K1798" s="227"/>
      <c r="L1798" s="228"/>
    </row>
    <row r="1799" spans="1:12">
      <c r="A1799" s="213" t="str">
        <f t="shared" ca="1" si="28"/>
        <v/>
      </c>
      <c r="C1799" s="223"/>
      <c r="D1799" s="224"/>
      <c r="E1799" s="224"/>
      <c r="F1799" s="225"/>
      <c r="G1799" s="226"/>
      <c r="H1799" s="227"/>
      <c r="I1799" s="227"/>
      <c r="J1799" s="227"/>
      <c r="K1799" s="227"/>
      <c r="L1799" s="228"/>
    </row>
    <row r="1800" spans="1:12">
      <c r="A1800" s="213" t="str">
        <f t="shared" ca="1" si="28"/>
        <v/>
      </c>
      <c r="C1800" s="223"/>
      <c r="D1800" s="224"/>
      <c r="E1800" s="224"/>
      <c r="F1800" s="225"/>
      <c r="G1800" s="226"/>
      <c r="H1800" s="227"/>
      <c r="I1800" s="227"/>
      <c r="J1800" s="227"/>
      <c r="K1800" s="227"/>
      <c r="L1800" s="228"/>
    </row>
    <row r="1801" spans="1:12">
      <c r="A1801" s="213" t="str">
        <f t="shared" ca="1" si="28"/>
        <v/>
      </c>
      <c r="C1801" s="223"/>
      <c r="D1801" s="224"/>
      <c r="E1801" s="224"/>
      <c r="F1801" s="225"/>
      <c r="G1801" s="226"/>
      <c r="H1801" s="227"/>
      <c r="I1801" s="227"/>
      <c r="J1801" s="227"/>
      <c r="K1801" s="227"/>
      <c r="L1801" s="228"/>
    </row>
    <row r="1802" spans="1:12">
      <c r="A1802" s="213" t="str">
        <f t="shared" ca="1" si="28"/>
        <v/>
      </c>
      <c r="C1802" s="223"/>
      <c r="D1802" s="224"/>
      <c r="E1802" s="224"/>
      <c r="F1802" s="225"/>
      <c r="G1802" s="226"/>
      <c r="H1802" s="227"/>
      <c r="I1802" s="227"/>
      <c r="J1802" s="227"/>
      <c r="K1802" s="227"/>
      <c r="L1802" s="228"/>
    </row>
    <row r="1803" spans="1:12">
      <c r="A1803" s="213" t="str">
        <f t="shared" ca="1" si="28"/>
        <v/>
      </c>
      <c r="C1803" s="223"/>
      <c r="D1803" s="224"/>
      <c r="E1803" s="224"/>
      <c r="F1803" s="225"/>
      <c r="G1803" s="226"/>
      <c r="H1803" s="227"/>
      <c r="I1803" s="227"/>
      <c r="J1803" s="227"/>
      <c r="K1803" s="227"/>
      <c r="L1803" s="228"/>
    </row>
    <row r="1804" spans="1:12">
      <c r="A1804" s="213" t="str">
        <f t="shared" ca="1" si="28"/>
        <v/>
      </c>
      <c r="C1804" s="223"/>
      <c r="D1804" s="224"/>
      <c r="E1804" s="224"/>
      <c r="F1804" s="225"/>
      <c r="G1804" s="226"/>
      <c r="H1804" s="227"/>
      <c r="I1804" s="227"/>
      <c r="J1804" s="227"/>
      <c r="K1804" s="227"/>
      <c r="L1804" s="228"/>
    </row>
    <row r="1805" spans="1:12">
      <c r="A1805" s="213" t="str">
        <f t="shared" ca="1" si="28"/>
        <v/>
      </c>
      <c r="C1805" s="223"/>
      <c r="D1805" s="224"/>
      <c r="E1805" s="224"/>
      <c r="F1805" s="225"/>
      <c r="G1805" s="226"/>
      <c r="H1805" s="227"/>
      <c r="I1805" s="227"/>
      <c r="J1805" s="227"/>
      <c r="K1805" s="227"/>
      <c r="L1805" s="228"/>
    </row>
    <row r="1806" spans="1:12">
      <c r="A1806" s="213" t="str">
        <f t="shared" ca="1" si="28"/>
        <v/>
      </c>
      <c r="C1806" s="223"/>
      <c r="D1806" s="224"/>
      <c r="E1806" s="224"/>
      <c r="F1806" s="225"/>
      <c r="G1806" s="226"/>
      <c r="H1806" s="227"/>
      <c r="I1806" s="227"/>
      <c r="J1806" s="227"/>
      <c r="K1806" s="227"/>
      <c r="L1806" s="228"/>
    </row>
    <row r="1807" spans="1:12">
      <c r="A1807" s="213" t="str">
        <f t="shared" ca="1" si="28"/>
        <v/>
      </c>
      <c r="C1807" s="223"/>
      <c r="D1807" s="224"/>
      <c r="E1807" s="224"/>
      <c r="F1807" s="225"/>
      <c r="G1807" s="226"/>
      <c r="H1807" s="227"/>
      <c r="I1807" s="227"/>
      <c r="J1807" s="227"/>
      <c r="K1807" s="227"/>
      <c r="L1807" s="228"/>
    </row>
    <row r="1808" spans="1:12">
      <c r="A1808" s="213" t="str">
        <f t="shared" ca="1" si="28"/>
        <v/>
      </c>
      <c r="C1808" s="223"/>
      <c r="D1808" s="224"/>
      <c r="E1808" s="224"/>
      <c r="F1808" s="225"/>
      <c r="G1808" s="226"/>
      <c r="H1808" s="227"/>
      <c r="I1808" s="227"/>
      <c r="J1808" s="227"/>
      <c r="K1808" s="227"/>
      <c r="L1808" s="228"/>
    </row>
    <row r="1809" spans="1:12">
      <c r="A1809" s="213" t="str">
        <f t="shared" ca="1" si="28"/>
        <v/>
      </c>
      <c r="C1809" s="223"/>
      <c r="D1809" s="224"/>
      <c r="E1809" s="224"/>
      <c r="F1809" s="225"/>
      <c r="G1809" s="226"/>
      <c r="H1809" s="227"/>
      <c r="I1809" s="227"/>
      <c r="J1809" s="227"/>
      <c r="K1809" s="227"/>
      <c r="L1809" s="228"/>
    </row>
    <row r="1810" spans="1:12">
      <c r="A1810" s="213" t="str">
        <f t="shared" ca="1" si="28"/>
        <v/>
      </c>
      <c r="C1810" s="223"/>
      <c r="D1810" s="224"/>
      <c r="E1810" s="224"/>
      <c r="F1810" s="225"/>
      <c r="G1810" s="226"/>
      <c r="H1810" s="227"/>
      <c r="I1810" s="227"/>
      <c r="J1810" s="227"/>
      <c r="K1810" s="227"/>
      <c r="L1810" s="228"/>
    </row>
    <row r="1811" spans="1:12">
      <c r="A1811" s="213" t="str">
        <f t="shared" ca="1" si="28"/>
        <v/>
      </c>
      <c r="C1811" s="223"/>
      <c r="D1811" s="224"/>
      <c r="E1811" s="224"/>
      <c r="F1811" s="225"/>
      <c r="G1811" s="226"/>
      <c r="H1811" s="227"/>
      <c r="I1811" s="227"/>
      <c r="J1811" s="227"/>
      <c r="K1811" s="227"/>
      <c r="L1811" s="228"/>
    </row>
    <row r="1812" spans="1:12">
      <c r="A1812" s="213" t="str">
        <f t="shared" ca="1" si="28"/>
        <v/>
      </c>
      <c r="C1812" s="223"/>
      <c r="D1812" s="224"/>
      <c r="E1812" s="224"/>
      <c r="F1812" s="225"/>
      <c r="G1812" s="226"/>
      <c r="H1812" s="227"/>
      <c r="I1812" s="227"/>
      <c r="J1812" s="227"/>
      <c r="K1812" s="227"/>
      <c r="L1812" s="228"/>
    </row>
    <row r="1813" spans="1:12">
      <c r="A1813" s="213" t="str">
        <f t="shared" ca="1" si="28"/>
        <v/>
      </c>
      <c r="C1813" s="223"/>
      <c r="D1813" s="224"/>
      <c r="E1813" s="224"/>
      <c r="F1813" s="225"/>
      <c r="G1813" s="226"/>
      <c r="H1813" s="227"/>
      <c r="I1813" s="227"/>
      <c r="J1813" s="227"/>
      <c r="K1813" s="227"/>
      <c r="L1813" s="228"/>
    </row>
    <row r="1814" spans="1:12">
      <c r="A1814" s="213" t="str">
        <f t="shared" ca="1" si="28"/>
        <v/>
      </c>
      <c r="C1814" s="223"/>
      <c r="D1814" s="224"/>
      <c r="E1814" s="224"/>
      <c r="F1814" s="225"/>
      <c r="G1814" s="226"/>
      <c r="H1814" s="227"/>
      <c r="I1814" s="227"/>
      <c r="J1814" s="227"/>
      <c r="K1814" s="227"/>
      <c r="L1814" s="228"/>
    </row>
    <row r="1815" spans="1:12">
      <c r="A1815" s="213" t="str">
        <f t="shared" ca="1" si="28"/>
        <v/>
      </c>
      <c r="C1815" s="223"/>
      <c r="D1815" s="224"/>
      <c r="E1815" s="224"/>
      <c r="F1815" s="225"/>
      <c r="G1815" s="226"/>
      <c r="H1815" s="227"/>
      <c r="I1815" s="227"/>
      <c r="J1815" s="227"/>
      <c r="K1815" s="227"/>
      <c r="L1815" s="228"/>
    </row>
    <row r="1816" spans="1:12">
      <c r="A1816" s="213" t="str">
        <f t="shared" ca="1" si="28"/>
        <v/>
      </c>
      <c r="C1816" s="223"/>
      <c r="D1816" s="224"/>
      <c r="E1816" s="224"/>
      <c r="F1816" s="225"/>
      <c r="G1816" s="226"/>
      <c r="H1816" s="227"/>
      <c r="I1816" s="227"/>
      <c r="J1816" s="227"/>
      <c r="K1816" s="227"/>
      <c r="L1816" s="228"/>
    </row>
    <row r="1817" spans="1:12">
      <c r="A1817" s="213" t="str">
        <f t="shared" ca="1" si="28"/>
        <v/>
      </c>
      <c r="C1817" s="223"/>
      <c r="D1817" s="224"/>
      <c r="E1817" s="224"/>
      <c r="F1817" s="225"/>
      <c r="G1817" s="226"/>
      <c r="H1817" s="227"/>
      <c r="I1817" s="227"/>
      <c r="J1817" s="227"/>
      <c r="K1817" s="227"/>
      <c r="L1817" s="228"/>
    </row>
    <row r="1818" spans="1:12">
      <c r="A1818" s="213" t="str">
        <f t="shared" ca="1" si="28"/>
        <v/>
      </c>
      <c r="C1818" s="223"/>
      <c r="D1818" s="224"/>
      <c r="E1818" s="224"/>
      <c r="F1818" s="225"/>
      <c r="G1818" s="226"/>
      <c r="H1818" s="227"/>
      <c r="I1818" s="227"/>
      <c r="J1818" s="227"/>
      <c r="K1818" s="227"/>
      <c r="L1818" s="228"/>
    </row>
    <row r="1819" spans="1:12">
      <c r="A1819" s="213" t="str">
        <f t="shared" ca="1" si="28"/>
        <v/>
      </c>
      <c r="C1819" s="223"/>
      <c r="D1819" s="224"/>
      <c r="E1819" s="224"/>
      <c r="F1819" s="225"/>
      <c r="G1819" s="226"/>
      <c r="H1819" s="227"/>
      <c r="I1819" s="227"/>
      <c r="J1819" s="227"/>
      <c r="K1819" s="227"/>
      <c r="L1819" s="228"/>
    </row>
    <row r="1820" spans="1:12">
      <c r="A1820" s="213" t="str">
        <f t="shared" ca="1" si="28"/>
        <v/>
      </c>
      <c r="C1820" s="223"/>
      <c r="D1820" s="224"/>
      <c r="E1820" s="224"/>
      <c r="F1820" s="225"/>
      <c r="G1820" s="226"/>
      <c r="H1820" s="227"/>
      <c r="I1820" s="227"/>
      <c r="J1820" s="227"/>
      <c r="K1820" s="227"/>
      <c r="L1820" s="228"/>
    </row>
    <row r="1821" spans="1:12">
      <c r="A1821" s="213" t="str">
        <f t="shared" ca="1" si="28"/>
        <v/>
      </c>
      <c r="C1821" s="223"/>
      <c r="D1821" s="224"/>
      <c r="E1821" s="224"/>
      <c r="F1821" s="225"/>
      <c r="G1821" s="226"/>
      <c r="H1821" s="227"/>
      <c r="I1821" s="227"/>
      <c r="J1821" s="227"/>
      <c r="K1821" s="227"/>
      <c r="L1821" s="228"/>
    </row>
    <row r="1822" spans="1:12">
      <c r="A1822" s="213" t="str">
        <f t="shared" ca="1" si="28"/>
        <v/>
      </c>
      <c r="C1822" s="223"/>
      <c r="D1822" s="224"/>
      <c r="E1822" s="224"/>
      <c r="F1822" s="225"/>
      <c r="G1822" s="226"/>
      <c r="H1822" s="227"/>
      <c r="I1822" s="227"/>
      <c r="J1822" s="227"/>
      <c r="K1822" s="227"/>
      <c r="L1822" s="228"/>
    </row>
    <row r="1823" spans="1:12">
      <c r="A1823" s="213" t="str">
        <f t="shared" ca="1" si="28"/>
        <v/>
      </c>
      <c r="C1823" s="223"/>
      <c r="D1823" s="224"/>
      <c r="E1823" s="224"/>
      <c r="F1823" s="225"/>
      <c r="G1823" s="226"/>
      <c r="H1823" s="227"/>
      <c r="I1823" s="227"/>
      <c r="J1823" s="227"/>
      <c r="K1823" s="227"/>
      <c r="L1823" s="228"/>
    </row>
    <row r="1824" spans="1:12">
      <c r="A1824" s="213" t="str">
        <f t="shared" ca="1" si="28"/>
        <v/>
      </c>
      <c r="C1824" s="223"/>
      <c r="D1824" s="224"/>
      <c r="E1824" s="224"/>
      <c r="F1824" s="225"/>
      <c r="G1824" s="226"/>
      <c r="H1824" s="227"/>
      <c r="I1824" s="227"/>
      <c r="J1824" s="227"/>
      <c r="K1824" s="227"/>
      <c r="L1824" s="228"/>
    </row>
    <row r="1825" spans="1:12">
      <c r="A1825" s="213" t="str">
        <f t="shared" ca="1" si="28"/>
        <v/>
      </c>
      <c r="C1825" s="223"/>
      <c r="D1825" s="224"/>
      <c r="E1825" s="224"/>
      <c r="F1825" s="225"/>
      <c r="G1825" s="226"/>
      <c r="H1825" s="227"/>
      <c r="I1825" s="227"/>
      <c r="J1825" s="227"/>
      <c r="K1825" s="227"/>
      <c r="L1825" s="228"/>
    </row>
    <row r="1826" spans="1:12">
      <c r="A1826" s="213" t="str">
        <f t="shared" ca="1" si="28"/>
        <v/>
      </c>
      <c r="C1826" s="223"/>
      <c r="D1826" s="224"/>
      <c r="E1826" s="224"/>
      <c r="F1826" s="225"/>
      <c r="G1826" s="226"/>
      <c r="H1826" s="227"/>
      <c r="I1826" s="227"/>
      <c r="J1826" s="227"/>
      <c r="K1826" s="227"/>
      <c r="L1826" s="228"/>
    </row>
    <row r="1827" spans="1:12">
      <c r="A1827" s="213" t="str">
        <f t="shared" ca="1" si="28"/>
        <v/>
      </c>
      <c r="C1827" s="223"/>
      <c r="D1827" s="224"/>
      <c r="E1827" s="224"/>
      <c r="F1827" s="225"/>
      <c r="G1827" s="226"/>
      <c r="H1827" s="227"/>
      <c r="I1827" s="227"/>
      <c r="J1827" s="227"/>
      <c r="K1827" s="227"/>
      <c r="L1827" s="228"/>
    </row>
    <row r="1828" spans="1:12">
      <c r="A1828" s="213" t="str">
        <f t="shared" ca="1" si="28"/>
        <v/>
      </c>
      <c r="C1828" s="223"/>
      <c r="D1828" s="224"/>
      <c r="E1828" s="224"/>
      <c r="F1828" s="225"/>
      <c r="G1828" s="226"/>
      <c r="H1828" s="227"/>
      <c r="I1828" s="227"/>
      <c r="J1828" s="227"/>
      <c r="K1828" s="227"/>
      <c r="L1828" s="228"/>
    </row>
    <row r="1829" spans="1:12">
      <c r="A1829" s="213" t="str">
        <f t="shared" ca="1" si="28"/>
        <v/>
      </c>
      <c r="C1829" s="223"/>
      <c r="D1829" s="224"/>
      <c r="E1829" s="224"/>
      <c r="F1829" s="225"/>
      <c r="G1829" s="226"/>
      <c r="H1829" s="227"/>
      <c r="I1829" s="227"/>
      <c r="J1829" s="227"/>
      <c r="K1829" s="227"/>
      <c r="L1829" s="228"/>
    </row>
    <row r="1830" spans="1:12">
      <c r="A1830" s="213" t="str">
        <f t="shared" ca="1" si="28"/>
        <v/>
      </c>
      <c r="C1830" s="223"/>
      <c r="D1830" s="224"/>
      <c r="E1830" s="224"/>
      <c r="F1830" s="225"/>
      <c r="G1830" s="226"/>
      <c r="H1830" s="227"/>
      <c r="I1830" s="227"/>
      <c r="J1830" s="227"/>
      <c r="K1830" s="227"/>
      <c r="L1830" s="228"/>
    </row>
    <row r="1831" spans="1:12">
      <c r="A1831" s="213" t="str">
        <f t="shared" ca="1" si="28"/>
        <v/>
      </c>
      <c r="C1831" s="223"/>
      <c r="D1831" s="224"/>
      <c r="E1831" s="224"/>
      <c r="F1831" s="225"/>
      <c r="G1831" s="226"/>
      <c r="H1831" s="227"/>
      <c r="I1831" s="227"/>
      <c r="J1831" s="227"/>
      <c r="K1831" s="227"/>
      <c r="L1831" s="228"/>
    </row>
    <row r="1832" spans="1:12">
      <c r="A1832" s="213" t="str">
        <f t="shared" ca="1" si="28"/>
        <v/>
      </c>
      <c r="C1832" s="223"/>
      <c r="D1832" s="224"/>
      <c r="E1832" s="224"/>
      <c r="F1832" s="225"/>
      <c r="G1832" s="226"/>
      <c r="H1832" s="227"/>
      <c r="I1832" s="227"/>
      <c r="J1832" s="227"/>
      <c r="K1832" s="227"/>
      <c r="L1832" s="228"/>
    </row>
    <row r="1833" spans="1:12">
      <c r="A1833" s="213" t="str">
        <f t="shared" ca="1" si="28"/>
        <v/>
      </c>
      <c r="C1833" s="223"/>
      <c r="D1833" s="224"/>
      <c r="E1833" s="224"/>
      <c r="F1833" s="225"/>
      <c r="G1833" s="226"/>
      <c r="H1833" s="227"/>
      <c r="I1833" s="227"/>
      <c r="J1833" s="227"/>
      <c r="K1833" s="227"/>
      <c r="L1833" s="228"/>
    </row>
    <row r="1834" spans="1:12">
      <c r="A1834" s="213" t="str">
        <f t="shared" ca="1" si="28"/>
        <v/>
      </c>
      <c r="C1834" s="223"/>
      <c r="D1834" s="224"/>
      <c r="E1834" s="224"/>
      <c r="F1834" s="225"/>
      <c r="G1834" s="226"/>
      <c r="H1834" s="227"/>
      <c r="I1834" s="227"/>
      <c r="J1834" s="227"/>
      <c r="K1834" s="227"/>
      <c r="L1834" s="228"/>
    </row>
    <row r="1835" spans="1:12">
      <c r="A1835" s="213" t="str">
        <f t="shared" ca="1" si="28"/>
        <v/>
      </c>
      <c r="C1835" s="223"/>
      <c r="D1835" s="224"/>
      <c r="E1835" s="224"/>
      <c r="F1835" s="225"/>
      <c r="G1835" s="226"/>
      <c r="H1835" s="227"/>
      <c r="I1835" s="227"/>
      <c r="J1835" s="227"/>
      <c r="K1835" s="227"/>
      <c r="L1835" s="228"/>
    </row>
    <row r="1836" spans="1:12">
      <c r="A1836" s="213" t="str">
        <f t="shared" ca="1" si="28"/>
        <v/>
      </c>
      <c r="C1836" s="223"/>
      <c r="D1836" s="224"/>
      <c r="E1836" s="224"/>
      <c r="F1836" s="225"/>
      <c r="G1836" s="226"/>
      <c r="H1836" s="227"/>
      <c r="I1836" s="227"/>
      <c r="J1836" s="227"/>
      <c r="K1836" s="227"/>
      <c r="L1836" s="228"/>
    </row>
    <row r="1837" spans="1:12">
      <c r="A1837" s="213" t="str">
        <f t="shared" ca="1" si="28"/>
        <v/>
      </c>
      <c r="C1837" s="223"/>
      <c r="D1837" s="224"/>
      <c r="E1837" s="224"/>
      <c r="F1837" s="225"/>
      <c r="G1837" s="226"/>
      <c r="H1837" s="227"/>
      <c r="I1837" s="227"/>
      <c r="J1837" s="227"/>
      <c r="K1837" s="227"/>
      <c r="L1837" s="228"/>
    </row>
    <row r="1838" spans="1:12">
      <c r="A1838" s="213" t="str">
        <f t="shared" ca="1" si="28"/>
        <v/>
      </c>
      <c r="C1838" s="223"/>
      <c r="D1838" s="224"/>
      <c r="E1838" s="224"/>
      <c r="F1838" s="225"/>
      <c r="G1838" s="226"/>
      <c r="H1838" s="227"/>
      <c r="I1838" s="227"/>
      <c r="J1838" s="227"/>
      <c r="K1838" s="227"/>
      <c r="L1838" s="228"/>
    </row>
    <row r="1839" spans="1:12">
      <c r="A1839" s="213" t="str">
        <f t="shared" ca="1" si="28"/>
        <v/>
      </c>
      <c r="C1839" s="223"/>
      <c r="D1839" s="224"/>
      <c r="E1839" s="224"/>
      <c r="F1839" s="225"/>
      <c r="G1839" s="226"/>
      <c r="H1839" s="227"/>
      <c r="I1839" s="227"/>
      <c r="J1839" s="227"/>
      <c r="K1839" s="227"/>
      <c r="L1839" s="228"/>
    </row>
    <row r="1840" spans="1:12">
      <c r="A1840" s="213" t="str">
        <f t="shared" ca="1" si="28"/>
        <v/>
      </c>
      <c r="C1840" s="223"/>
      <c r="D1840" s="224"/>
      <c r="E1840" s="224"/>
      <c r="F1840" s="225"/>
      <c r="G1840" s="226"/>
      <c r="H1840" s="227"/>
      <c r="I1840" s="227"/>
      <c r="J1840" s="227"/>
      <c r="K1840" s="227"/>
      <c r="L1840" s="228"/>
    </row>
    <row r="1841" spans="1:12">
      <c r="A1841" s="213" t="str">
        <f t="shared" ca="1" si="28"/>
        <v/>
      </c>
      <c r="C1841" s="223"/>
      <c r="D1841" s="224"/>
      <c r="E1841" s="224"/>
      <c r="F1841" s="225"/>
      <c r="G1841" s="226"/>
      <c r="H1841" s="227"/>
      <c r="I1841" s="227"/>
      <c r="J1841" s="227"/>
      <c r="K1841" s="227"/>
      <c r="L1841" s="228"/>
    </row>
    <row r="1842" spans="1:12">
      <c r="A1842" s="213" t="str">
        <f t="shared" ca="1" si="28"/>
        <v/>
      </c>
      <c r="C1842" s="223"/>
      <c r="D1842" s="224"/>
      <c r="E1842" s="224"/>
      <c r="F1842" s="225"/>
      <c r="G1842" s="226"/>
      <c r="H1842" s="227"/>
      <c r="I1842" s="227"/>
      <c r="J1842" s="227"/>
      <c r="K1842" s="227"/>
      <c r="L1842" s="228"/>
    </row>
    <row r="1843" spans="1:12">
      <c r="A1843" s="213" t="str">
        <f t="shared" ca="1" si="28"/>
        <v/>
      </c>
      <c r="C1843" s="223"/>
      <c r="D1843" s="224"/>
      <c r="E1843" s="224"/>
      <c r="F1843" s="225"/>
      <c r="G1843" s="226"/>
      <c r="H1843" s="227"/>
      <c r="I1843" s="227"/>
      <c r="J1843" s="227"/>
      <c r="K1843" s="227"/>
      <c r="L1843" s="228"/>
    </row>
    <row r="1844" spans="1:12">
      <c r="A1844" s="213" t="str">
        <f t="shared" ca="1" si="28"/>
        <v/>
      </c>
      <c r="C1844" s="223"/>
      <c r="D1844" s="224"/>
      <c r="E1844" s="224"/>
      <c r="F1844" s="225"/>
      <c r="G1844" s="226"/>
      <c r="H1844" s="227"/>
      <c r="I1844" s="227"/>
      <c r="J1844" s="227"/>
      <c r="K1844" s="227"/>
      <c r="L1844" s="228"/>
    </row>
    <row r="1845" spans="1:12">
      <c r="A1845" s="213" t="str">
        <f t="shared" ca="1" si="28"/>
        <v/>
      </c>
      <c r="C1845" s="223"/>
      <c r="D1845" s="224"/>
      <c r="E1845" s="224"/>
      <c r="F1845" s="225"/>
      <c r="G1845" s="226"/>
      <c r="H1845" s="227"/>
      <c r="I1845" s="227"/>
      <c r="J1845" s="227"/>
      <c r="K1845" s="227"/>
      <c r="L1845" s="228"/>
    </row>
    <row r="1846" spans="1:12">
      <c r="A1846" s="213" t="str">
        <f t="shared" ca="1" si="28"/>
        <v/>
      </c>
      <c r="C1846" s="223"/>
      <c r="D1846" s="224"/>
      <c r="E1846" s="224"/>
      <c r="F1846" s="225"/>
      <c r="G1846" s="226"/>
      <c r="H1846" s="227"/>
      <c r="I1846" s="227"/>
      <c r="J1846" s="227"/>
      <c r="K1846" s="227"/>
      <c r="L1846" s="228"/>
    </row>
    <row r="1847" spans="1:12">
      <c r="A1847" s="213" t="str">
        <f t="shared" ca="1" si="28"/>
        <v/>
      </c>
      <c r="C1847" s="223"/>
      <c r="D1847" s="224"/>
      <c r="E1847" s="224"/>
      <c r="F1847" s="225"/>
      <c r="G1847" s="226"/>
      <c r="H1847" s="227"/>
      <c r="I1847" s="227"/>
      <c r="J1847" s="227"/>
      <c r="K1847" s="227"/>
      <c r="L1847" s="228"/>
    </row>
    <row r="1848" spans="1:12">
      <c r="A1848" s="213" t="str">
        <f t="shared" ca="1" si="28"/>
        <v/>
      </c>
      <c r="C1848" s="223"/>
      <c r="D1848" s="224"/>
      <c r="E1848" s="224"/>
      <c r="F1848" s="225"/>
      <c r="G1848" s="226"/>
      <c r="H1848" s="227"/>
      <c r="I1848" s="227"/>
      <c r="J1848" s="227"/>
      <c r="K1848" s="227"/>
      <c r="L1848" s="228"/>
    </row>
    <row r="1849" spans="1:12">
      <c r="A1849" s="213" t="str">
        <f t="shared" ca="1" si="28"/>
        <v/>
      </c>
      <c r="C1849" s="223"/>
      <c r="D1849" s="224"/>
      <c r="E1849" s="224"/>
      <c r="F1849" s="225"/>
      <c r="G1849" s="226"/>
      <c r="H1849" s="227"/>
      <c r="I1849" s="227"/>
      <c r="J1849" s="227"/>
      <c r="K1849" s="227"/>
      <c r="L1849" s="228"/>
    </row>
    <row r="1850" spans="1:12">
      <c r="A1850" s="213" t="str">
        <f t="shared" ca="1" si="28"/>
        <v/>
      </c>
      <c r="C1850" s="223"/>
      <c r="D1850" s="224"/>
      <c r="E1850" s="224"/>
      <c r="F1850" s="225"/>
      <c r="G1850" s="226"/>
      <c r="H1850" s="227"/>
      <c r="I1850" s="227"/>
      <c r="J1850" s="227"/>
      <c r="K1850" s="227"/>
      <c r="L1850" s="228"/>
    </row>
    <row r="1851" spans="1:12">
      <c r="A1851" s="213" t="str">
        <f t="shared" ca="1" si="28"/>
        <v/>
      </c>
      <c r="C1851" s="223"/>
      <c r="D1851" s="224"/>
      <c r="E1851" s="224"/>
      <c r="F1851" s="225"/>
      <c r="G1851" s="226"/>
      <c r="H1851" s="227"/>
      <c r="I1851" s="227"/>
      <c r="J1851" s="227"/>
      <c r="K1851" s="227"/>
      <c r="L1851" s="228"/>
    </row>
    <row r="1852" spans="1:12">
      <c r="A1852" s="213" t="str">
        <f t="shared" ca="1" si="28"/>
        <v/>
      </c>
      <c r="C1852" s="223"/>
      <c r="D1852" s="224"/>
      <c r="E1852" s="224"/>
      <c r="F1852" s="225"/>
      <c r="G1852" s="226"/>
      <c r="H1852" s="227"/>
      <c r="I1852" s="227"/>
      <c r="J1852" s="227"/>
      <c r="K1852" s="227"/>
      <c r="L1852" s="228"/>
    </row>
    <row r="1853" spans="1:12">
      <c r="A1853" s="213" t="str">
        <f t="shared" ca="1" si="28"/>
        <v/>
      </c>
      <c r="C1853" s="223"/>
      <c r="D1853" s="224"/>
      <c r="E1853" s="224"/>
      <c r="F1853" s="225"/>
      <c r="G1853" s="226"/>
      <c r="H1853" s="227"/>
      <c r="I1853" s="227"/>
      <c r="J1853" s="227"/>
      <c r="K1853" s="227"/>
      <c r="L1853" s="228"/>
    </row>
    <row r="1854" spans="1:12">
      <c r="A1854" s="213" t="str">
        <f t="shared" ca="1" si="28"/>
        <v/>
      </c>
      <c r="C1854" s="223"/>
      <c r="D1854" s="224"/>
      <c r="E1854" s="224"/>
      <c r="F1854" s="225"/>
      <c r="G1854" s="226"/>
      <c r="H1854" s="227"/>
      <c r="I1854" s="227"/>
      <c r="J1854" s="227"/>
      <c r="K1854" s="227"/>
      <c r="L1854" s="228"/>
    </row>
    <row r="1855" spans="1:12">
      <c r="A1855" s="213" t="str">
        <f t="shared" ca="1" si="28"/>
        <v/>
      </c>
      <c r="C1855" s="223"/>
      <c r="D1855" s="224"/>
      <c r="E1855" s="224"/>
      <c r="F1855" s="225"/>
      <c r="G1855" s="226"/>
      <c r="H1855" s="227"/>
      <c r="I1855" s="227"/>
      <c r="J1855" s="227"/>
      <c r="K1855" s="227"/>
      <c r="L1855" s="228"/>
    </row>
    <row r="1856" spans="1:12">
      <c r="A1856" s="213" t="str">
        <f t="shared" ca="1" si="28"/>
        <v/>
      </c>
      <c r="C1856" s="223"/>
      <c r="D1856" s="224"/>
      <c r="E1856" s="224"/>
      <c r="F1856" s="225"/>
      <c r="G1856" s="226"/>
      <c r="H1856" s="227"/>
      <c r="I1856" s="227"/>
      <c r="J1856" s="227"/>
      <c r="K1856" s="227"/>
      <c r="L1856" s="228"/>
    </row>
    <row r="1857" spans="1:12">
      <c r="A1857" s="213" t="str">
        <f t="shared" ca="1" si="28"/>
        <v/>
      </c>
      <c r="C1857" s="223"/>
      <c r="D1857" s="224"/>
      <c r="E1857" s="224"/>
      <c r="F1857" s="225"/>
      <c r="G1857" s="226"/>
      <c r="H1857" s="227"/>
      <c r="I1857" s="227"/>
      <c r="J1857" s="227"/>
      <c r="K1857" s="227"/>
      <c r="L1857" s="228"/>
    </row>
    <row r="1858" spans="1:12">
      <c r="A1858" s="213" t="str">
        <f t="shared" ca="1" si="28"/>
        <v/>
      </c>
      <c r="C1858" s="223"/>
      <c r="D1858" s="224"/>
      <c r="E1858" s="224"/>
      <c r="F1858" s="225"/>
      <c r="G1858" s="226"/>
      <c r="H1858" s="227"/>
      <c r="I1858" s="227"/>
      <c r="J1858" s="227"/>
      <c r="K1858" s="227"/>
      <c r="L1858" s="228"/>
    </row>
    <row r="1859" spans="1:12">
      <c r="A1859" s="213" t="str">
        <f t="shared" ca="1" si="28"/>
        <v/>
      </c>
      <c r="C1859" s="223"/>
      <c r="D1859" s="224"/>
      <c r="E1859" s="224"/>
      <c r="F1859" s="225"/>
      <c r="G1859" s="226"/>
      <c r="H1859" s="227"/>
      <c r="I1859" s="227"/>
      <c r="J1859" s="227"/>
      <c r="K1859" s="227"/>
      <c r="L1859" s="228"/>
    </row>
    <row r="1860" spans="1:12">
      <c r="A1860" s="213" t="str">
        <f t="shared" ref="A1860:A1923" ca="1" si="29">IF(INDIRECT(ADDRESS(ROW(A1860),3))="","",IF(INDIRECT(ADDRESS(ROW(A1860),3))=INDIRECT(ADDRESS(ROW(A1860)-1,3)),A1859,A1859+1))</f>
        <v/>
      </c>
      <c r="C1860" s="223"/>
      <c r="D1860" s="224"/>
      <c r="E1860" s="224"/>
      <c r="F1860" s="225"/>
      <c r="G1860" s="226"/>
      <c r="H1860" s="227"/>
      <c r="I1860" s="227"/>
      <c r="J1860" s="227"/>
      <c r="K1860" s="227"/>
      <c r="L1860" s="228"/>
    </row>
    <row r="1861" spans="1:12">
      <c r="A1861" s="213" t="str">
        <f t="shared" ca="1" si="29"/>
        <v/>
      </c>
      <c r="C1861" s="223"/>
      <c r="D1861" s="224"/>
      <c r="E1861" s="224"/>
      <c r="F1861" s="225"/>
      <c r="G1861" s="226"/>
      <c r="H1861" s="227"/>
      <c r="I1861" s="227"/>
      <c r="J1861" s="227"/>
      <c r="K1861" s="227"/>
      <c r="L1861" s="228"/>
    </row>
    <row r="1862" spans="1:12">
      <c r="A1862" s="213" t="str">
        <f t="shared" ca="1" si="29"/>
        <v/>
      </c>
      <c r="C1862" s="223"/>
      <c r="D1862" s="224"/>
      <c r="E1862" s="224"/>
      <c r="F1862" s="225"/>
      <c r="G1862" s="226"/>
      <c r="H1862" s="227"/>
      <c r="I1862" s="227"/>
      <c r="J1862" s="227"/>
      <c r="K1862" s="227"/>
      <c r="L1862" s="228"/>
    </row>
    <row r="1863" spans="1:12">
      <c r="A1863" s="213" t="str">
        <f t="shared" ca="1" si="29"/>
        <v/>
      </c>
      <c r="C1863" s="223"/>
      <c r="D1863" s="224"/>
      <c r="E1863" s="224"/>
      <c r="F1863" s="225"/>
      <c r="G1863" s="226"/>
      <c r="H1863" s="227"/>
      <c r="I1863" s="227"/>
      <c r="J1863" s="227"/>
      <c r="K1863" s="227"/>
      <c r="L1863" s="228"/>
    </row>
    <row r="1864" spans="1:12">
      <c r="A1864" s="213" t="str">
        <f t="shared" ca="1" si="29"/>
        <v/>
      </c>
      <c r="C1864" s="223"/>
      <c r="D1864" s="224"/>
      <c r="E1864" s="224"/>
      <c r="F1864" s="225"/>
      <c r="G1864" s="226"/>
      <c r="H1864" s="227"/>
      <c r="I1864" s="227"/>
      <c r="J1864" s="227"/>
      <c r="K1864" s="227"/>
      <c r="L1864" s="228"/>
    </row>
    <row r="1865" spans="1:12">
      <c r="A1865" s="213" t="str">
        <f t="shared" ca="1" si="29"/>
        <v/>
      </c>
      <c r="C1865" s="223"/>
      <c r="D1865" s="224"/>
      <c r="E1865" s="224"/>
      <c r="F1865" s="225"/>
      <c r="G1865" s="226"/>
      <c r="H1865" s="227"/>
      <c r="I1865" s="227"/>
      <c r="J1865" s="227"/>
      <c r="K1865" s="227"/>
      <c r="L1865" s="228"/>
    </row>
    <row r="1866" spans="1:12">
      <c r="A1866" s="213" t="str">
        <f t="shared" ca="1" si="29"/>
        <v/>
      </c>
      <c r="C1866" s="223"/>
      <c r="D1866" s="224"/>
      <c r="E1866" s="224"/>
      <c r="F1866" s="225"/>
      <c r="G1866" s="226"/>
      <c r="H1866" s="227"/>
      <c r="I1866" s="227"/>
      <c r="J1866" s="227"/>
      <c r="K1866" s="227"/>
      <c r="L1866" s="228"/>
    </row>
    <row r="1867" spans="1:12">
      <c r="A1867" s="213" t="str">
        <f t="shared" ca="1" si="29"/>
        <v/>
      </c>
      <c r="C1867" s="223"/>
      <c r="D1867" s="224"/>
      <c r="E1867" s="224"/>
      <c r="F1867" s="225"/>
      <c r="G1867" s="226"/>
      <c r="H1867" s="227"/>
      <c r="I1867" s="227"/>
      <c r="J1867" s="227"/>
      <c r="K1867" s="227"/>
      <c r="L1867" s="228"/>
    </row>
    <row r="1868" spans="1:12">
      <c r="A1868" s="213" t="str">
        <f t="shared" ca="1" si="29"/>
        <v/>
      </c>
      <c r="C1868" s="223"/>
      <c r="D1868" s="224"/>
      <c r="E1868" s="224"/>
      <c r="F1868" s="225"/>
      <c r="G1868" s="226"/>
      <c r="H1868" s="227"/>
      <c r="I1868" s="227"/>
      <c r="J1868" s="227"/>
      <c r="K1868" s="227"/>
      <c r="L1868" s="228"/>
    </row>
    <row r="1869" spans="1:12">
      <c r="A1869" s="213" t="str">
        <f t="shared" ca="1" si="29"/>
        <v/>
      </c>
      <c r="C1869" s="223"/>
      <c r="D1869" s="224"/>
      <c r="E1869" s="224"/>
      <c r="F1869" s="225"/>
      <c r="G1869" s="226"/>
      <c r="H1869" s="227"/>
      <c r="I1869" s="227"/>
      <c r="J1869" s="227"/>
      <c r="K1869" s="227"/>
      <c r="L1869" s="228"/>
    </row>
    <row r="1870" spans="1:12">
      <c r="A1870" s="213" t="str">
        <f t="shared" ca="1" si="29"/>
        <v/>
      </c>
      <c r="C1870" s="223"/>
      <c r="D1870" s="224"/>
      <c r="E1870" s="224"/>
      <c r="F1870" s="225"/>
      <c r="G1870" s="226"/>
      <c r="H1870" s="227"/>
      <c r="I1870" s="227"/>
      <c r="J1870" s="227"/>
      <c r="K1870" s="227"/>
      <c r="L1870" s="228"/>
    </row>
    <row r="1871" spans="1:12">
      <c r="A1871" s="213" t="str">
        <f t="shared" ca="1" si="29"/>
        <v/>
      </c>
      <c r="C1871" s="223"/>
      <c r="D1871" s="224"/>
      <c r="E1871" s="224"/>
      <c r="F1871" s="225"/>
      <c r="G1871" s="226"/>
      <c r="H1871" s="227"/>
      <c r="I1871" s="227"/>
      <c r="J1871" s="227"/>
      <c r="K1871" s="227"/>
      <c r="L1871" s="228"/>
    </row>
    <row r="1872" spans="1:12">
      <c r="A1872" s="213" t="str">
        <f t="shared" ca="1" si="29"/>
        <v/>
      </c>
      <c r="C1872" s="223"/>
      <c r="D1872" s="224"/>
      <c r="E1872" s="224"/>
      <c r="F1872" s="225"/>
      <c r="G1872" s="226"/>
      <c r="H1872" s="227"/>
      <c r="I1872" s="227"/>
      <c r="J1872" s="227"/>
      <c r="K1872" s="227"/>
      <c r="L1872" s="228"/>
    </row>
    <row r="1873" spans="1:12">
      <c r="A1873" s="213" t="str">
        <f t="shared" ca="1" si="29"/>
        <v/>
      </c>
      <c r="C1873" s="223"/>
      <c r="D1873" s="224"/>
      <c r="E1873" s="224"/>
      <c r="F1873" s="225"/>
      <c r="G1873" s="226"/>
      <c r="H1873" s="227"/>
      <c r="I1873" s="227"/>
      <c r="J1873" s="227"/>
      <c r="K1873" s="227"/>
      <c r="L1873" s="228"/>
    </row>
    <row r="1874" spans="1:12">
      <c r="A1874" s="213" t="str">
        <f t="shared" ca="1" si="29"/>
        <v/>
      </c>
      <c r="C1874" s="223"/>
      <c r="D1874" s="224"/>
      <c r="E1874" s="224"/>
      <c r="F1874" s="225"/>
      <c r="G1874" s="226"/>
      <c r="H1874" s="227"/>
      <c r="I1874" s="227"/>
      <c r="J1874" s="227"/>
      <c r="K1874" s="227"/>
      <c r="L1874" s="228"/>
    </row>
    <row r="1875" spans="1:12">
      <c r="A1875" s="213" t="str">
        <f t="shared" ca="1" si="29"/>
        <v/>
      </c>
      <c r="C1875" s="223"/>
      <c r="D1875" s="224"/>
      <c r="E1875" s="224"/>
      <c r="F1875" s="225"/>
      <c r="G1875" s="226"/>
      <c r="H1875" s="227"/>
      <c r="I1875" s="227"/>
      <c r="J1875" s="227"/>
      <c r="K1875" s="227"/>
      <c r="L1875" s="228"/>
    </row>
    <row r="1876" spans="1:12">
      <c r="A1876" s="213" t="str">
        <f t="shared" ca="1" si="29"/>
        <v/>
      </c>
      <c r="C1876" s="223"/>
      <c r="D1876" s="224"/>
      <c r="E1876" s="224"/>
      <c r="F1876" s="225"/>
      <c r="G1876" s="226"/>
      <c r="H1876" s="227"/>
      <c r="I1876" s="227"/>
      <c r="J1876" s="227"/>
      <c r="K1876" s="227"/>
      <c r="L1876" s="228"/>
    </row>
    <row r="1877" spans="1:12">
      <c r="A1877" s="213" t="str">
        <f t="shared" ca="1" si="29"/>
        <v/>
      </c>
      <c r="C1877" s="223"/>
      <c r="D1877" s="224"/>
      <c r="E1877" s="224"/>
      <c r="F1877" s="225"/>
      <c r="G1877" s="226"/>
      <c r="H1877" s="227"/>
      <c r="I1877" s="227"/>
      <c r="J1877" s="227"/>
      <c r="K1877" s="227"/>
      <c r="L1877" s="228"/>
    </row>
    <row r="1878" spans="1:12">
      <c r="A1878" s="213" t="str">
        <f t="shared" ca="1" si="29"/>
        <v/>
      </c>
      <c r="C1878" s="223"/>
      <c r="D1878" s="224"/>
      <c r="E1878" s="224"/>
      <c r="F1878" s="225"/>
      <c r="G1878" s="226"/>
      <c r="H1878" s="227"/>
      <c r="I1878" s="227"/>
      <c r="J1878" s="227"/>
      <c r="K1878" s="227"/>
      <c r="L1878" s="228"/>
    </row>
    <row r="1879" spans="1:12">
      <c r="A1879" s="213" t="str">
        <f t="shared" ca="1" si="29"/>
        <v/>
      </c>
      <c r="C1879" s="223"/>
      <c r="D1879" s="224"/>
      <c r="E1879" s="224"/>
      <c r="F1879" s="225"/>
      <c r="G1879" s="226"/>
      <c r="H1879" s="227"/>
      <c r="I1879" s="227"/>
      <c r="J1879" s="227"/>
      <c r="K1879" s="227"/>
      <c r="L1879" s="228"/>
    </row>
    <row r="1880" spans="1:12">
      <c r="A1880" s="213" t="str">
        <f t="shared" ca="1" si="29"/>
        <v/>
      </c>
      <c r="C1880" s="223"/>
      <c r="D1880" s="224"/>
      <c r="E1880" s="224"/>
      <c r="F1880" s="225"/>
      <c r="G1880" s="226"/>
      <c r="H1880" s="227"/>
      <c r="I1880" s="227"/>
      <c r="J1880" s="227"/>
      <c r="K1880" s="227"/>
      <c r="L1880" s="228"/>
    </row>
    <row r="1881" spans="1:12">
      <c r="A1881" s="213" t="str">
        <f t="shared" ca="1" si="29"/>
        <v/>
      </c>
      <c r="C1881" s="223"/>
      <c r="D1881" s="224"/>
      <c r="E1881" s="224"/>
      <c r="F1881" s="225"/>
      <c r="G1881" s="226"/>
      <c r="H1881" s="227"/>
      <c r="I1881" s="227"/>
      <c r="J1881" s="227"/>
      <c r="K1881" s="227"/>
      <c r="L1881" s="228"/>
    </row>
    <row r="1882" spans="1:12">
      <c r="A1882" s="213" t="str">
        <f t="shared" ca="1" si="29"/>
        <v/>
      </c>
      <c r="C1882" s="223"/>
      <c r="D1882" s="224"/>
      <c r="E1882" s="224"/>
      <c r="F1882" s="225"/>
      <c r="G1882" s="226"/>
      <c r="H1882" s="227"/>
      <c r="I1882" s="227"/>
      <c r="J1882" s="227"/>
      <c r="K1882" s="227"/>
      <c r="L1882" s="228"/>
    </row>
    <row r="1883" spans="1:12">
      <c r="A1883" s="213" t="str">
        <f t="shared" ca="1" si="29"/>
        <v/>
      </c>
      <c r="C1883" s="223"/>
      <c r="D1883" s="224"/>
      <c r="E1883" s="224"/>
      <c r="F1883" s="225"/>
      <c r="G1883" s="226"/>
      <c r="H1883" s="227"/>
      <c r="I1883" s="227"/>
      <c r="J1883" s="227"/>
      <c r="K1883" s="227"/>
      <c r="L1883" s="228"/>
    </row>
    <row r="1884" spans="1:12">
      <c r="A1884" s="213" t="str">
        <f t="shared" ca="1" si="29"/>
        <v/>
      </c>
      <c r="C1884" s="223"/>
      <c r="D1884" s="224"/>
      <c r="E1884" s="224"/>
      <c r="F1884" s="225"/>
      <c r="G1884" s="226"/>
      <c r="H1884" s="227"/>
      <c r="I1884" s="227"/>
      <c r="J1884" s="227"/>
      <c r="K1884" s="227"/>
      <c r="L1884" s="228"/>
    </row>
    <row r="1885" spans="1:12">
      <c r="A1885" s="213" t="str">
        <f t="shared" ca="1" si="29"/>
        <v/>
      </c>
      <c r="C1885" s="223"/>
      <c r="D1885" s="224"/>
      <c r="E1885" s="224"/>
      <c r="F1885" s="225"/>
      <c r="G1885" s="226"/>
      <c r="H1885" s="227"/>
      <c r="I1885" s="227"/>
      <c r="J1885" s="227"/>
      <c r="K1885" s="227"/>
      <c r="L1885" s="228"/>
    </row>
    <row r="1886" spans="1:12">
      <c r="A1886" s="213" t="str">
        <f t="shared" ca="1" si="29"/>
        <v/>
      </c>
      <c r="C1886" s="223"/>
      <c r="D1886" s="224"/>
      <c r="E1886" s="224"/>
      <c r="F1886" s="225"/>
      <c r="G1886" s="226"/>
      <c r="H1886" s="227"/>
      <c r="I1886" s="227"/>
      <c r="J1886" s="227"/>
      <c r="K1886" s="227"/>
      <c r="L1886" s="228"/>
    </row>
    <row r="1887" spans="1:12">
      <c r="A1887" s="213" t="str">
        <f t="shared" ca="1" si="29"/>
        <v/>
      </c>
      <c r="C1887" s="223"/>
      <c r="D1887" s="224"/>
      <c r="E1887" s="224"/>
      <c r="F1887" s="225"/>
      <c r="G1887" s="226"/>
      <c r="H1887" s="227"/>
      <c r="I1887" s="227"/>
      <c r="J1887" s="227"/>
      <c r="K1887" s="227"/>
      <c r="L1887" s="228"/>
    </row>
    <row r="1888" spans="1:12">
      <c r="A1888" s="213" t="str">
        <f t="shared" ca="1" si="29"/>
        <v/>
      </c>
      <c r="C1888" s="223"/>
      <c r="D1888" s="224"/>
      <c r="E1888" s="224"/>
      <c r="F1888" s="225"/>
      <c r="G1888" s="226"/>
      <c r="H1888" s="227"/>
      <c r="I1888" s="227"/>
      <c r="J1888" s="227"/>
      <c r="K1888" s="227"/>
      <c r="L1888" s="228"/>
    </row>
    <row r="1889" spans="1:12">
      <c r="A1889" s="213" t="str">
        <f t="shared" ca="1" si="29"/>
        <v/>
      </c>
      <c r="C1889" s="223"/>
      <c r="D1889" s="224"/>
      <c r="E1889" s="224"/>
      <c r="F1889" s="225"/>
      <c r="G1889" s="226"/>
      <c r="H1889" s="227"/>
      <c r="I1889" s="227"/>
      <c r="J1889" s="227"/>
      <c r="K1889" s="227"/>
      <c r="L1889" s="228"/>
    </row>
    <row r="1890" spans="1:12">
      <c r="A1890" s="213" t="str">
        <f t="shared" ca="1" si="29"/>
        <v/>
      </c>
      <c r="C1890" s="223"/>
      <c r="D1890" s="224"/>
      <c r="E1890" s="224"/>
      <c r="F1890" s="225"/>
      <c r="G1890" s="226"/>
      <c r="H1890" s="227"/>
      <c r="I1890" s="227"/>
      <c r="J1890" s="227"/>
      <c r="K1890" s="227"/>
      <c r="L1890" s="228"/>
    </row>
    <row r="1891" spans="1:12">
      <c r="A1891" s="213" t="str">
        <f t="shared" ca="1" si="29"/>
        <v/>
      </c>
      <c r="C1891" s="223"/>
      <c r="D1891" s="224"/>
      <c r="E1891" s="224"/>
      <c r="F1891" s="225"/>
      <c r="G1891" s="226"/>
      <c r="H1891" s="227"/>
      <c r="I1891" s="227"/>
      <c r="J1891" s="227"/>
      <c r="K1891" s="227"/>
      <c r="L1891" s="228"/>
    </row>
    <row r="1892" spans="1:12">
      <c r="A1892" s="213" t="str">
        <f t="shared" ca="1" si="29"/>
        <v/>
      </c>
      <c r="C1892" s="223"/>
      <c r="D1892" s="224"/>
      <c r="E1892" s="224"/>
      <c r="F1892" s="225"/>
      <c r="G1892" s="226"/>
      <c r="H1892" s="227"/>
      <c r="I1892" s="227"/>
      <c r="J1892" s="227"/>
      <c r="K1892" s="227"/>
      <c r="L1892" s="228"/>
    </row>
    <row r="1893" spans="1:12">
      <c r="A1893" s="213" t="str">
        <f t="shared" ca="1" si="29"/>
        <v/>
      </c>
      <c r="C1893" s="223"/>
      <c r="D1893" s="224"/>
      <c r="E1893" s="224"/>
      <c r="F1893" s="225"/>
      <c r="G1893" s="226"/>
      <c r="H1893" s="227"/>
      <c r="I1893" s="227"/>
      <c r="J1893" s="227"/>
      <c r="K1893" s="227"/>
      <c r="L1893" s="228"/>
    </row>
    <row r="1894" spans="1:12">
      <c r="A1894" s="213" t="str">
        <f t="shared" ca="1" si="29"/>
        <v/>
      </c>
      <c r="C1894" s="223"/>
      <c r="D1894" s="224"/>
      <c r="E1894" s="224"/>
      <c r="F1894" s="225"/>
      <c r="G1894" s="226"/>
      <c r="H1894" s="227"/>
      <c r="I1894" s="227"/>
      <c r="J1894" s="227"/>
      <c r="K1894" s="227"/>
      <c r="L1894" s="228"/>
    </row>
    <row r="1895" spans="1:12">
      <c r="A1895" s="213" t="str">
        <f t="shared" ca="1" si="29"/>
        <v/>
      </c>
      <c r="C1895" s="223"/>
      <c r="D1895" s="224"/>
      <c r="E1895" s="224"/>
      <c r="F1895" s="225"/>
      <c r="G1895" s="226"/>
      <c r="H1895" s="227"/>
      <c r="I1895" s="227"/>
      <c r="J1895" s="227"/>
      <c r="K1895" s="227"/>
      <c r="L1895" s="228"/>
    </row>
    <row r="1896" spans="1:12">
      <c r="A1896" s="213" t="str">
        <f t="shared" ca="1" si="29"/>
        <v/>
      </c>
      <c r="C1896" s="223"/>
      <c r="D1896" s="224"/>
      <c r="E1896" s="224"/>
      <c r="F1896" s="225"/>
      <c r="G1896" s="226"/>
      <c r="H1896" s="227"/>
      <c r="I1896" s="227"/>
      <c r="J1896" s="227"/>
      <c r="K1896" s="227"/>
      <c r="L1896" s="228"/>
    </row>
    <row r="1897" spans="1:12">
      <c r="A1897" s="213" t="str">
        <f t="shared" ca="1" si="29"/>
        <v/>
      </c>
      <c r="C1897" s="223"/>
      <c r="D1897" s="224"/>
      <c r="E1897" s="224"/>
      <c r="F1897" s="225"/>
      <c r="G1897" s="226"/>
      <c r="H1897" s="227"/>
      <c r="I1897" s="227"/>
      <c r="J1897" s="227"/>
      <c r="K1897" s="227"/>
      <c r="L1897" s="228"/>
    </row>
    <row r="1898" spans="1:12">
      <c r="A1898" s="213" t="str">
        <f t="shared" ca="1" si="29"/>
        <v/>
      </c>
      <c r="C1898" s="223"/>
      <c r="D1898" s="224"/>
      <c r="E1898" s="224"/>
      <c r="F1898" s="225"/>
      <c r="G1898" s="226"/>
      <c r="H1898" s="227"/>
      <c r="I1898" s="227"/>
      <c r="J1898" s="227"/>
      <c r="K1898" s="227"/>
      <c r="L1898" s="228"/>
    </row>
    <row r="1899" spans="1:12">
      <c r="A1899" s="213" t="str">
        <f t="shared" ca="1" si="29"/>
        <v/>
      </c>
      <c r="C1899" s="223"/>
      <c r="D1899" s="224"/>
      <c r="E1899" s="224"/>
      <c r="F1899" s="225"/>
      <c r="G1899" s="226"/>
      <c r="H1899" s="227"/>
      <c r="I1899" s="227"/>
      <c r="J1899" s="227"/>
      <c r="K1899" s="227"/>
      <c r="L1899" s="228"/>
    </row>
    <row r="1900" spans="1:12">
      <c r="A1900" s="213" t="str">
        <f t="shared" ca="1" si="29"/>
        <v/>
      </c>
      <c r="C1900" s="223"/>
      <c r="D1900" s="224"/>
      <c r="E1900" s="224"/>
      <c r="F1900" s="225"/>
      <c r="G1900" s="226"/>
      <c r="H1900" s="227"/>
      <c r="I1900" s="227"/>
      <c r="J1900" s="227"/>
      <c r="K1900" s="227"/>
      <c r="L1900" s="228"/>
    </row>
    <row r="1901" spans="1:12">
      <c r="A1901" s="213" t="str">
        <f t="shared" ca="1" si="29"/>
        <v/>
      </c>
      <c r="C1901" s="223"/>
      <c r="D1901" s="224"/>
      <c r="E1901" s="224"/>
      <c r="F1901" s="225"/>
      <c r="G1901" s="226"/>
      <c r="H1901" s="227"/>
      <c r="I1901" s="227"/>
      <c r="J1901" s="227"/>
      <c r="K1901" s="227"/>
      <c r="L1901" s="228"/>
    </row>
    <row r="1902" spans="1:12">
      <c r="A1902" s="213" t="str">
        <f t="shared" ca="1" si="29"/>
        <v/>
      </c>
      <c r="C1902" s="223"/>
      <c r="D1902" s="224"/>
      <c r="E1902" s="224"/>
      <c r="F1902" s="225"/>
      <c r="G1902" s="226"/>
      <c r="H1902" s="227"/>
      <c r="I1902" s="227"/>
      <c r="J1902" s="227"/>
      <c r="K1902" s="227"/>
      <c r="L1902" s="228"/>
    </row>
    <row r="1903" spans="1:12">
      <c r="A1903" s="213" t="str">
        <f t="shared" ca="1" si="29"/>
        <v/>
      </c>
      <c r="C1903" s="223"/>
      <c r="D1903" s="224"/>
      <c r="E1903" s="224"/>
      <c r="F1903" s="225"/>
      <c r="G1903" s="226"/>
      <c r="H1903" s="227"/>
      <c r="I1903" s="227"/>
      <c r="J1903" s="227"/>
      <c r="K1903" s="227"/>
      <c r="L1903" s="228"/>
    </row>
    <row r="1904" spans="1:12">
      <c r="A1904" s="213" t="str">
        <f t="shared" ca="1" si="29"/>
        <v/>
      </c>
      <c r="C1904" s="223"/>
      <c r="D1904" s="224"/>
      <c r="E1904" s="224"/>
      <c r="F1904" s="225"/>
      <c r="G1904" s="226"/>
      <c r="H1904" s="227"/>
      <c r="I1904" s="227"/>
      <c r="J1904" s="227"/>
      <c r="K1904" s="227"/>
      <c r="L1904" s="228"/>
    </row>
    <row r="1905" spans="1:12">
      <c r="A1905" s="213" t="str">
        <f t="shared" ca="1" si="29"/>
        <v/>
      </c>
      <c r="C1905" s="223"/>
      <c r="D1905" s="224"/>
      <c r="E1905" s="224"/>
      <c r="F1905" s="225"/>
      <c r="G1905" s="226"/>
      <c r="H1905" s="227"/>
      <c r="I1905" s="227"/>
      <c r="J1905" s="227"/>
      <c r="K1905" s="227"/>
      <c r="L1905" s="228"/>
    </row>
    <row r="1906" spans="1:12">
      <c r="A1906" s="213" t="str">
        <f t="shared" ca="1" si="29"/>
        <v/>
      </c>
      <c r="C1906" s="223"/>
      <c r="D1906" s="224"/>
      <c r="E1906" s="224"/>
      <c r="F1906" s="225"/>
      <c r="G1906" s="226"/>
      <c r="H1906" s="227"/>
      <c r="I1906" s="227"/>
      <c r="J1906" s="227"/>
      <c r="K1906" s="227"/>
      <c r="L1906" s="228"/>
    </row>
    <row r="1907" spans="1:12">
      <c r="A1907" s="213" t="str">
        <f t="shared" ca="1" si="29"/>
        <v/>
      </c>
      <c r="C1907" s="223"/>
      <c r="D1907" s="224"/>
      <c r="E1907" s="224"/>
      <c r="F1907" s="225"/>
      <c r="G1907" s="226"/>
      <c r="H1907" s="227"/>
      <c r="I1907" s="227"/>
      <c r="J1907" s="227"/>
      <c r="K1907" s="227"/>
      <c r="L1907" s="228"/>
    </row>
    <row r="1908" spans="1:12">
      <c r="A1908" s="213" t="str">
        <f t="shared" ca="1" si="29"/>
        <v/>
      </c>
      <c r="C1908" s="223"/>
      <c r="D1908" s="224"/>
      <c r="E1908" s="224"/>
      <c r="F1908" s="225"/>
      <c r="G1908" s="226"/>
      <c r="H1908" s="227"/>
      <c r="I1908" s="227"/>
      <c r="J1908" s="227"/>
      <c r="K1908" s="227"/>
      <c r="L1908" s="228"/>
    </row>
    <row r="1909" spans="1:12">
      <c r="A1909" s="213" t="str">
        <f t="shared" ca="1" si="29"/>
        <v/>
      </c>
      <c r="C1909" s="223"/>
      <c r="D1909" s="224"/>
      <c r="E1909" s="224"/>
      <c r="F1909" s="225"/>
      <c r="G1909" s="226"/>
      <c r="H1909" s="227"/>
      <c r="I1909" s="227"/>
      <c r="J1909" s="227"/>
      <c r="K1909" s="227"/>
      <c r="L1909" s="228"/>
    </row>
    <row r="1910" spans="1:12">
      <c r="A1910" s="213" t="str">
        <f t="shared" ca="1" si="29"/>
        <v/>
      </c>
      <c r="C1910" s="223"/>
      <c r="D1910" s="224"/>
      <c r="E1910" s="224"/>
      <c r="F1910" s="225"/>
      <c r="G1910" s="226"/>
      <c r="H1910" s="227"/>
      <c r="I1910" s="227"/>
      <c r="J1910" s="227"/>
      <c r="K1910" s="227"/>
      <c r="L1910" s="228"/>
    </row>
    <row r="1911" spans="1:12">
      <c r="A1911" s="213" t="str">
        <f t="shared" ca="1" si="29"/>
        <v/>
      </c>
      <c r="C1911" s="223"/>
      <c r="D1911" s="224"/>
      <c r="E1911" s="224"/>
      <c r="F1911" s="225"/>
      <c r="G1911" s="226"/>
      <c r="H1911" s="227"/>
      <c r="I1911" s="227"/>
      <c r="J1911" s="227"/>
      <c r="K1911" s="227"/>
      <c r="L1911" s="228"/>
    </row>
    <row r="1912" spans="1:12">
      <c r="A1912" s="213" t="str">
        <f t="shared" ca="1" si="29"/>
        <v/>
      </c>
      <c r="C1912" s="223"/>
      <c r="D1912" s="224"/>
      <c r="E1912" s="224"/>
      <c r="F1912" s="225"/>
      <c r="G1912" s="226"/>
      <c r="H1912" s="227"/>
      <c r="I1912" s="227"/>
      <c r="J1912" s="227"/>
      <c r="K1912" s="227"/>
      <c r="L1912" s="228"/>
    </row>
    <row r="1913" spans="1:12">
      <c r="A1913" s="213" t="str">
        <f t="shared" ca="1" si="29"/>
        <v/>
      </c>
      <c r="C1913" s="223"/>
      <c r="D1913" s="224"/>
      <c r="E1913" s="224"/>
      <c r="F1913" s="225"/>
      <c r="G1913" s="226"/>
      <c r="H1913" s="227"/>
      <c r="I1913" s="227"/>
      <c r="J1913" s="227"/>
      <c r="K1913" s="227"/>
      <c r="L1913" s="228"/>
    </row>
    <row r="1914" spans="1:12">
      <c r="A1914" s="213" t="str">
        <f t="shared" ca="1" si="29"/>
        <v/>
      </c>
      <c r="C1914" s="223"/>
      <c r="D1914" s="224"/>
      <c r="E1914" s="224"/>
      <c r="F1914" s="225"/>
      <c r="G1914" s="226"/>
      <c r="H1914" s="227"/>
      <c r="I1914" s="227"/>
      <c r="J1914" s="227"/>
      <c r="K1914" s="227"/>
      <c r="L1914" s="228"/>
    </row>
    <row r="1915" spans="1:12">
      <c r="A1915" s="213" t="str">
        <f t="shared" ca="1" si="29"/>
        <v/>
      </c>
      <c r="C1915" s="223"/>
      <c r="D1915" s="224"/>
      <c r="E1915" s="224"/>
      <c r="F1915" s="225"/>
      <c r="G1915" s="226"/>
      <c r="H1915" s="227"/>
      <c r="I1915" s="227"/>
      <c r="J1915" s="227"/>
      <c r="K1915" s="227"/>
      <c r="L1915" s="228"/>
    </row>
    <row r="1916" spans="1:12">
      <c r="A1916" s="213" t="str">
        <f t="shared" ca="1" si="29"/>
        <v/>
      </c>
      <c r="C1916" s="223"/>
      <c r="D1916" s="224"/>
      <c r="E1916" s="224"/>
      <c r="F1916" s="225"/>
      <c r="G1916" s="226"/>
      <c r="H1916" s="227"/>
      <c r="I1916" s="227"/>
      <c r="J1916" s="227"/>
      <c r="K1916" s="227"/>
      <c r="L1916" s="228"/>
    </row>
    <row r="1917" spans="1:12">
      <c r="A1917" s="213" t="str">
        <f t="shared" ca="1" si="29"/>
        <v/>
      </c>
      <c r="C1917" s="223"/>
      <c r="D1917" s="224"/>
      <c r="E1917" s="224"/>
      <c r="F1917" s="225"/>
      <c r="G1917" s="226"/>
      <c r="H1917" s="227"/>
      <c r="I1917" s="227"/>
      <c r="J1917" s="227"/>
      <c r="K1917" s="227"/>
      <c r="L1917" s="228"/>
    </row>
    <row r="1918" spans="1:12">
      <c r="A1918" s="213" t="str">
        <f t="shared" ca="1" si="29"/>
        <v/>
      </c>
      <c r="C1918" s="223"/>
      <c r="D1918" s="224"/>
      <c r="E1918" s="224"/>
      <c r="F1918" s="225"/>
      <c r="G1918" s="226"/>
      <c r="H1918" s="227"/>
      <c r="I1918" s="227"/>
      <c r="J1918" s="227"/>
      <c r="K1918" s="227"/>
      <c r="L1918" s="228"/>
    </row>
    <row r="1919" spans="1:12">
      <c r="A1919" s="213" t="str">
        <f t="shared" ca="1" si="29"/>
        <v/>
      </c>
      <c r="C1919" s="223"/>
      <c r="D1919" s="224"/>
      <c r="E1919" s="224"/>
      <c r="F1919" s="225"/>
      <c r="G1919" s="226"/>
      <c r="H1919" s="227"/>
      <c r="I1919" s="227"/>
      <c r="J1919" s="227"/>
      <c r="K1919" s="227"/>
      <c r="L1919" s="228"/>
    </row>
    <row r="1920" spans="1:12">
      <c r="A1920" s="213" t="str">
        <f t="shared" ca="1" si="29"/>
        <v/>
      </c>
      <c r="C1920" s="223"/>
      <c r="D1920" s="224"/>
      <c r="E1920" s="224"/>
      <c r="F1920" s="225"/>
      <c r="G1920" s="226"/>
      <c r="H1920" s="227"/>
      <c r="I1920" s="227"/>
      <c r="J1920" s="227"/>
      <c r="K1920" s="227"/>
      <c r="L1920" s="228"/>
    </row>
    <row r="1921" spans="1:12">
      <c r="A1921" s="213" t="str">
        <f t="shared" ca="1" si="29"/>
        <v/>
      </c>
      <c r="C1921" s="223"/>
      <c r="D1921" s="224"/>
      <c r="E1921" s="224"/>
      <c r="F1921" s="225"/>
      <c r="G1921" s="226"/>
      <c r="H1921" s="227"/>
      <c r="I1921" s="227"/>
      <c r="J1921" s="227"/>
      <c r="K1921" s="227"/>
      <c r="L1921" s="228"/>
    </row>
    <row r="1922" spans="1:12">
      <c r="A1922" s="213" t="str">
        <f t="shared" ca="1" si="29"/>
        <v/>
      </c>
      <c r="C1922" s="223"/>
      <c r="D1922" s="224"/>
      <c r="E1922" s="224"/>
      <c r="F1922" s="225"/>
      <c r="G1922" s="226"/>
      <c r="H1922" s="227"/>
      <c r="I1922" s="227"/>
      <c r="J1922" s="227"/>
      <c r="K1922" s="227"/>
      <c r="L1922" s="228"/>
    </row>
    <row r="1923" spans="1:12">
      <c r="A1923" s="213" t="str">
        <f t="shared" ca="1" si="29"/>
        <v/>
      </c>
      <c r="C1923" s="223"/>
      <c r="D1923" s="224"/>
      <c r="E1923" s="224"/>
      <c r="F1923" s="225"/>
      <c r="G1923" s="226"/>
      <c r="H1923" s="227"/>
      <c r="I1923" s="227"/>
      <c r="J1923" s="227"/>
      <c r="K1923" s="227"/>
      <c r="L1923" s="228"/>
    </row>
    <row r="1924" spans="1:12">
      <c r="A1924" s="213" t="str">
        <f t="shared" ref="A1924:A1987" ca="1" si="30">IF(INDIRECT(ADDRESS(ROW(A1924),3))="","",IF(INDIRECT(ADDRESS(ROW(A1924),3))=INDIRECT(ADDRESS(ROW(A1924)-1,3)),A1923,A1923+1))</f>
        <v/>
      </c>
      <c r="C1924" s="223"/>
      <c r="D1924" s="224"/>
      <c r="E1924" s="224"/>
      <c r="F1924" s="225"/>
      <c r="G1924" s="226"/>
      <c r="H1924" s="227"/>
      <c r="I1924" s="227"/>
      <c r="J1924" s="227"/>
      <c r="K1924" s="227"/>
      <c r="L1924" s="228"/>
    </row>
    <row r="1925" spans="1:12">
      <c r="A1925" s="213" t="str">
        <f t="shared" ca="1" si="30"/>
        <v/>
      </c>
      <c r="C1925" s="223"/>
      <c r="D1925" s="224"/>
      <c r="E1925" s="224"/>
      <c r="F1925" s="225"/>
      <c r="G1925" s="226"/>
      <c r="H1925" s="227"/>
      <c r="I1925" s="227"/>
      <c r="J1925" s="227"/>
      <c r="K1925" s="227"/>
      <c r="L1925" s="228"/>
    </row>
    <row r="1926" spans="1:12">
      <c r="A1926" s="213" t="str">
        <f t="shared" ca="1" si="30"/>
        <v/>
      </c>
      <c r="C1926" s="223"/>
      <c r="D1926" s="224"/>
      <c r="E1926" s="224"/>
      <c r="F1926" s="225"/>
      <c r="G1926" s="226"/>
      <c r="H1926" s="227"/>
      <c r="I1926" s="227"/>
      <c r="J1926" s="227"/>
      <c r="K1926" s="227"/>
      <c r="L1926" s="228"/>
    </row>
    <row r="1927" spans="1:12">
      <c r="A1927" s="213" t="str">
        <f t="shared" ca="1" si="30"/>
        <v/>
      </c>
      <c r="C1927" s="223"/>
      <c r="D1927" s="224"/>
      <c r="E1927" s="224"/>
      <c r="F1927" s="225"/>
      <c r="G1927" s="226"/>
      <c r="H1927" s="227"/>
      <c r="I1927" s="227"/>
      <c r="J1927" s="227"/>
      <c r="K1927" s="227"/>
      <c r="L1927" s="228"/>
    </row>
    <row r="1928" spans="1:12">
      <c r="A1928" s="213" t="str">
        <f t="shared" ca="1" si="30"/>
        <v/>
      </c>
      <c r="C1928" s="223"/>
      <c r="D1928" s="224"/>
      <c r="E1928" s="224"/>
      <c r="F1928" s="225"/>
      <c r="G1928" s="226"/>
      <c r="H1928" s="227"/>
      <c r="I1928" s="227"/>
      <c r="J1928" s="227"/>
      <c r="K1928" s="227"/>
      <c r="L1928" s="228"/>
    </row>
    <row r="1929" spans="1:12">
      <c r="A1929" s="213" t="str">
        <f t="shared" ca="1" si="30"/>
        <v/>
      </c>
      <c r="C1929" s="223"/>
      <c r="D1929" s="224"/>
      <c r="E1929" s="224"/>
      <c r="F1929" s="225"/>
      <c r="G1929" s="226"/>
      <c r="H1929" s="227"/>
      <c r="I1929" s="227"/>
      <c r="J1929" s="227"/>
      <c r="K1929" s="227"/>
      <c r="L1929" s="228"/>
    </row>
    <row r="1930" spans="1:12">
      <c r="A1930" s="213" t="str">
        <f t="shared" ca="1" si="30"/>
        <v/>
      </c>
      <c r="C1930" s="223"/>
      <c r="D1930" s="224"/>
      <c r="E1930" s="224"/>
      <c r="F1930" s="225"/>
      <c r="G1930" s="226"/>
      <c r="H1930" s="227"/>
      <c r="I1930" s="227"/>
      <c r="J1930" s="227"/>
      <c r="K1930" s="227"/>
      <c r="L1930" s="228"/>
    </row>
    <row r="1931" spans="1:12">
      <c r="A1931" s="213" t="str">
        <f t="shared" ca="1" si="30"/>
        <v/>
      </c>
      <c r="C1931" s="223"/>
      <c r="D1931" s="224"/>
      <c r="E1931" s="224"/>
      <c r="F1931" s="225"/>
      <c r="G1931" s="226"/>
      <c r="H1931" s="227"/>
      <c r="I1931" s="227"/>
      <c r="J1931" s="227"/>
      <c r="K1931" s="227"/>
      <c r="L1931" s="228"/>
    </row>
    <row r="1932" spans="1:12">
      <c r="A1932" s="213" t="str">
        <f t="shared" ca="1" si="30"/>
        <v/>
      </c>
      <c r="C1932" s="223"/>
      <c r="D1932" s="224"/>
      <c r="E1932" s="224"/>
      <c r="F1932" s="225"/>
      <c r="G1932" s="226"/>
      <c r="H1932" s="227"/>
      <c r="I1932" s="227"/>
      <c r="J1932" s="227"/>
      <c r="K1932" s="227"/>
      <c r="L1932" s="228"/>
    </row>
    <row r="1933" spans="1:12">
      <c r="A1933" s="213" t="str">
        <f t="shared" ca="1" si="30"/>
        <v/>
      </c>
      <c r="C1933" s="223"/>
      <c r="D1933" s="224"/>
      <c r="E1933" s="224"/>
      <c r="F1933" s="225"/>
      <c r="G1933" s="226"/>
      <c r="H1933" s="227"/>
      <c r="I1933" s="227"/>
      <c r="J1933" s="227"/>
      <c r="K1933" s="227"/>
      <c r="L1933" s="228"/>
    </row>
    <row r="1934" spans="1:12">
      <c r="A1934" s="213" t="str">
        <f t="shared" ca="1" si="30"/>
        <v/>
      </c>
      <c r="C1934" s="223"/>
      <c r="D1934" s="224"/>
      <c r="E1934" s="224"/>
      <c r="F1934" s="225"/>
      <c r="G1934" s="226"/>
      <c r="H1934" s="227"/>
      <c r="I1934" s="227"/>
      <c r="J1934" s="227"/>
      <c r="K1934" s="227"/>
      <c r="L1934" s="228"/>
    </row>
    <row r="1935" spans="1:12">
      <c r="A1935" s="213" t="str">
        <f t="shared" ca="1" si="30"/>
        <v/>
      </c>
      <c r="C1935" s="223"/>
      <c r="D1935" s="224"/>
      <c r="E1935" s="224"/>
      <c r="F1935" s="225"/>
      <c r="G1935" s="226"/>
      <c r="H1935" s="227"/>
      <c r="I1935" s="227"/>
      <c r="J1935" s="227"/>
      <c r="K1935" s="227"/>
      <c r="L1935" s="228"/>
    </row>
    <row r="1936" spans="1:12">
      <c r="A1936" s="213" t="str">
        <f t="shared" ca="1" si="30"/>
        <v/>
      </c>
      <c r="C1936" s="223"/>
      <c r="D1936" s="224"/>
      <c r="E1936" s="224"/>
      <c r="F1936" s="225"/>
      <c r="G1936" s="226"/>
      <c r="H1936" s="227"/>
      <c r="I1936" s="227"/>
      <c r="J1936" s="227"/>
      <c r="K1936" s="227"/>
      <c r="L1936" s="228"/>
    </row>
    <row r="1937" spans="1:12">
      <c r="A1937" s="213" t="str">
        <f t="shared" ca="1" si="30"/>
        <v/>
      </c>
      <c r="C1937" s="223"/>
      <c r="D1937" s="224"/>
      <c r="E1937" s="224"/>
      <c r="F1937" s="225"/>
      <c r="G1937" s="226"/>
      <c r="H1937" s="227"/>
      <c r="I1937" s="227"/>
      <c r="J1937" s="227"/>
      <c r="K1937" s="227"/>
      <c r="L1937" s="228"/>
    </row>
    <row r="1938" spans="1:12">
      <c r="A1938" s="213" t="str">
        <f t="shared" ca="1" si="30"/>
        <v/>
      </c>
      <c r="C1938" s="223"/>
      <c r="D1938" s="224"/>
      <c r="E1938" s="224"/>
      <c r="F1938" s="225"/>
      <c r="G1938" s="226"/>
      <c r="H1938" s="227"/>
      <c r="I1938" s="227"/>
      <c r="J1938" s="227"/>
      <c r="K1938" s="227"/>
      <c r="L1938" s="228"/>
    </row>
    <row r="1939" spans="1:12">
      <c r="A1939" s="213" t="str">
        <f t="shared" ca="1" si="30"/>
        <v/>
      </c>
      <c r="C1939" s="223"/>
      <c r="D1939" s="224"/>
      <c r="E1939" s="224"/>
      <c r="F1939" s="225"/>
      <c r="G1939" s="226"/>
      <c r="H1939" s="227"/>
      <c r="I1939" s="227"/>
      <c r="J1939" s="227"/>
      <c r="K1939" s="227"/>
      <c r="L1939" s="228"/>
    </row>
    <row r="1940" spans="1:12">
      <c r="A1940" s="213" t="str">
        <f t="shared" ca="1" si="30"/>
        <v/>
      </c>
      <c r="C1940" s="223"/>
      <c r="D1940" s="224"/>
      <c r="E1940" s="224"/>
      <c r="F1940" s="225"/>
      <c r="G1940" s="226"/>
      <c r="H1940" s="227"/>
      <c r="I1940" s="227"/>
      <c r="J1940" s="227"/>
      <c r="K1940" s="227"/>
      <c r="L1940" s="228"/>
    </row>
    <row r="1941" spans="1:12">
      <c r="A1941" s="213" t="str">
        <f t="shared" ca="1" si="30"/>
        <v/>
      </c>
      <c r="C1941" s="223"/>
      <c r="D1941" s="224"/>
      <c r="E1941" s="224"/>
      <c r="F1941" s="225"/>
      <c r="G1941" s="226"/>
      <c r="H1941" s="227"/>
      <c r="I1941" s="227"/>
      <c r="J1941" s="227"/>
      <c r="K1941" s="227"/>
      <c r="L1941" s="228"/>
    </row>
    <row r="1942" spans="1:12">
      <c r="A1942" s="213" t="str">
        <f t="shared" ca="1" si="30"/>
        <v/>
      </c>
      <c r="C1942" s="223"/>
      <c r="D1942" s="224"/>
      <c r="E1942" s="224"/>
      <c r="F1942" s="225"/>
      <c r="G1942" s="226"/>
      <c r="H1942" s="227"/>
      <c r="I1942" s="227"/>
      <c r="J1942" s="227"/>
      <c r="K1942" s="227"/>
      <c r="L1942" s="228"/>
    </row>
    <row r="1943" spans="1:12">
      <c r="A1943" s="213" t="str">
        <f t="shared" ca="1" si="30"/>
        <v/>
      </c>
      <c r="C1943" s="223"/>
      <c r="D1943" s="224"/>
      <c r="E1943" s="224"/>
      <c r="F1943" s="225"/>
      <c r="G1943" s="226"/>
      <c r="H1943" s="227"/>
      <c r="I1943" s="227"/>
      <c r="J1943" s="227"/>
      <c r="K1943" s="227"/>
      <c r="L1943" s="228"/>
    </row>
    <row r="1944" spans="1:12">
      <c r="A1944" s="213" t="str">
        <f t="shared" ca="1" si="30"/>
        <v/>
      </c>
      <c r="C1944" s="223"/>
      <c r="D1944" s="224"/>
      <c r="E1944" s="224"/>
      <c r="F1944" s="225"/>
      <c r="G1944" s="226"/>
      <c r="H1944" s="227"/>
      <c r="I1944" s="227"/>
      <c r="J1944" s="227"/>
      <c r="K1944" s="227"/>
      <c r="L1944" s="228"/>
    </row>
    <row r="1945" spans="1:12">
      <c r="A1945" s="213" t="str">
        <f t="shared" ca="1" si="30"/>
        <v/>
      </c>
      <c r="C1945" s="223"/>
      <c r="D1945" s="224"/>
      <c r="E1945" s="224"/>
      <c r="F1945" s="225"/>
      <c r="G1945" s="226"/>
      <c r="H1945" s="227"/>
      <c r="I1945" s="227"/>
      <c r="J1945" s="227"/>
      <c r="K1945" s="227"/>
      <c r="L1945" s="228"/>
    </row>
    <row r="1946" spans="1:12">
      <c r="A1946" s="213" t="str">
        <f t="shared" ca="1" si="30"/>
        <v/>
      </c>
      <c r="C1946" s="223"/>
      <c r="D1946" s="224"/>
      <c r="E1946" s="224"/>
      <c r="F1946" s="225"/>
      <c r="G1946" s="226"/>
      <c r="H1946" s="227"/>
      <c r="I1946" s="227"/>
      <c r="J1946" s="227"/>
      <c r="K1946" s="227"/>
      <c r="L1946" s="228"/>
    </row>
    <row r="1947" spans="1:12">
      <c r="A1947" s="213" t="str">
        <f t="shared" ca="1" si="30"/>
        <v/>
      </c>
      <c r="C1947" s="223"/>
      <c r="D1947" s="224"/>
      <c r="E1947" s="224"/>
      <c r="F1947" s="225"/>
      <c r="G1947" s="226"/>
      <c r="H1947" s="227"/>
      <c r="I1947" s="227"/>
      <c r="J1947" s="227"/>
      <c r="K1947" s="227"/>
      <c r="L1947" s="228"/>
    </row>
    <row r="1948" spans="1:12">
      <c r="A1948" s="213" t="str">
        <f t="shared" ca="1" si="30"/>
        <v/>
      </c>
      <c r="C1948" s="223"/>
      <c r="D1948" s="224"/>
      <c r="E1948" s="224"/>
      <c r="F1948" s="225"/>
      <c r="G1948" s="226"/>
      <c r="H1948" s="227"/>
      <c r="I1948" s="227"/>
      <c r="J1948" s="227"/>
      <c r="K1948" s="227"/>
      <c r="L1948" s="228"/>
    </row>
    <row r="1949" spans="1:12">
      <c r="A1949" s="213" t="str">
        <f t="shared" ca="1" si="30"/>
        <v/>
      </c>
      <c r="C1949" s="223"/>
      <c r="D1949" s="224"/>
      <c r="E1949" s="224"/>
      <c r="F1949" s="225"/>
      <c r="G1949" s="226"/>
      <c r="H1949" s="227"/>
      <c r="I1949" s="227"/>
      <c r="J1949" s="227"/>
      <c r="K1949" s="227"/>
      <c r="L1949" s="228"/>
    </row>
    <row r="1950" spans="1:12">
      <c r="A1950" s="213" t="str">
        <f t="shared" ca="1" si="30"/>
        <v/>
      </c>
      <c r="C1950" s="223"/>
      <c r="D1950" s="224"/>
      <c r="E1950" s="224"/>
      <c r="F1950" s="225"/>
      <c r="G1950" s="226"/>
      <c r="H1950" s="227"/>
      <c r="I1950" s="227"/>
      <c r="J1950" s="227"/>
      <c r="K1950" s="227"/>
      <c r="L1950" s="228"/>
    </row>
    <row r="1951" spans="1:12">
      <c r="A1951" s="213" t="str">
        <f t="shared" ca="1" si="30"/>
        <v/>
      </c>
      <c r="C1951" s="223"/>
      <c r="D1951" s="224"/>
      <c r="E1951" s="224"/>
      <c r="F1951" s="225"/>
      <c r="G1951" s="226"/>
      <c r="H1951" s="227"/>
      <c r="I1951" s="227"/>
      <c r="J1951" s="227"/>
      <c r="K1951" s="227"/>
      <c r="L1951" s="228"/>
    </row>
    <row r="1952" spans="1:12">
      <c r="A1952" s="213" t="str">
        <f t="shared" ca="1" si="30"/>
        <v/>
      </c>
      <c r="C1952" s="223"/>
      <c r="D1952" s="224"/>
      <c r="E1952" s="224"/>
      <c r="F1952" s="225"/>
      <c r="G1952" s="226"/>
      <c r="H1952" s="227"/>
      <c r="I1952" s="227"/>
      <c r="J1952" s="227"/>
      <c r="K1952" s="227"/>
      <c r="L1952" s="228"/>
    </row>
    <row r="1953" spans="1:12">
      <c r="A1953" s="213" t="str">
        <f t="shared" ca="1" si="30"/>
        <v/>
      </c>
      <c r="C1953" s="223"/>
      <c r="D1953" s="224"/>
      <c r="E1953" s="224"/>
      <c r="F1953" s="225"/>
      <c r="G1953" s="226"/>
      <c r="H1953" s="227"/>
      <c r="I1953" s="227"/>
      <c r="J1953" s="227"/>
      <c r="K1953" s="227"/>
      <c r="L1953" s="228"/>
    </row>
    <row r="1954" spans="1:12">
      <c r="A1954" s="213" t="str">
        <f t="shared" ca="1" si="30"/>
        <v/>
      </c>
      <c r="C1954" s="223"/>
      <c r="D1954" s="224"/>
      <c r="E1954" s="224"/>
      <c r="F1954" s="225"/>
      <c r="G1954" s="226"/>
      <c r="H1954" s="227"/>
      <c r="I1954" s="227"/>
      <c r="J1954" s="227"/>
      <c r="K1954" s="227"/>
      <c r="L1954" s="228"/>
    </row>
    <row r="1955" spans="1:12">
      <c r="A1955" s="213" t="str">
        <f t="shared" ca="1" si="30"/>
        <v/>
      </c>
      <c r="C1955" s="223"/>
      <c r="D1955" s="224"/>
      <c r="E1955" s="224"/>
      <c r="F1955" s="225"/>
      <c r="G1955" s="226"/>
      <c r="H1955" s="227"/>
      <c r="I1955" s="227"/>
      <c r="J1955" s="227"/>
      <c r="K1955" s="227"/>
      <c r="L1955" s="228"/>
    </row>
    <row r="1956" spans="1:12">
      <c r="A1956" s="213" t="str">
        <f t="shared" ca="1" si="30"/>
        <v/>
      </c>
      <c r="C1956" s="223"/>
      <c r="D1956" s="224"/>
      <c r="E1956" s="224"/>
      <c r="F1956" s="225"/>
      <c r="G1956" s="226"/>
      <c r="H1956" s="227"/>
      <c r="I1956" s="227"/>
      <c r="J1956" s="227"/>
      <c r="K1956" s="227"/>
      <c r="L1956" s="228"/>
    </row>
    <row r="1957" spans="1:12">
      <c r="A1957" s="213" t="str">
        <f t="shared" ca="1" si="30"/>
        <v/>
      </c>
      <c r="C1957" s="223"/>
      <c r="D1957" s="224"/>
      <c r="E1957" s="224"/>
      <c r="F1957" s="225"/>
      <c r="G1957" s="226"/>
      <c r="H1957" s="227"/>
      <c r="I1957" s="227"/>
      <c r="J1957" s="227"/>
      <c r="K1957" s="227"/>
      <c r="L1957" s="228"/>
    </row>
    <row r="1958" spans="1:12">
      <c r="A1958" s="213" t="str">
        <f t="shared" ca="1" si="30"/>
        <v/>
      </c>
      <c r="C1958" s="223"/>
      <c r="D1958" s="224"/>
      <c r="E1958" s="224"/>
      <c r="F1958" s="225"/>
      <c r="G1958" s="226"/>
      <c r="H1958" s="227"/>
      <c r="I1958" s="227"/>
      <c r="J1958" s="227"/>
      <c r="K1958" s="227"/>
      <c r="L1958" s="228"/>
    </row>
    <row r="1959" spans="1:12">
      <c r="A1959" s="213" t="str">
        <f t="shared" ca="1" si="30"/>
        <v/>
      </c>
      <c r="C1959" s="223"/>
      <c r="D1959" s="224"/>
      <c r="E1959" s="224"/>
      <c r="F1959" s="225"/>
      <c r="G1959" s="226"/>
      <c r="H1959" s="227"/>
      <c r="I1959" s="227"/>
      <c r="J1959" s="227"/>
      <c r="K1959" s="227"/>
      <c r="L1959" s="228"/>
    </row>
    <row r="1960" spans="1:12">
      <c r="A1960" s="213" t="str">
        <f t="shared" ca="1" si="30"/>
        <v/>
      </c>
      <c r="C1960" s="223"/>
      <c r="D1960" s="224"/>
      <c r="E1960" s="224"/>
      <c r="F1960" s="225"/>
      <c r="G1960" s="226"/>
      <c r="H1960" s="227"/>
      <c r="I1960" s="227"/>
      <c r="J1960" s="227"/>
      <c r="K1960" s="227"/>
      <c r="L1960" s="228"/>
    </row>
    <row r="1961" spans="1:12">
      <c r="A1961" s="213" t="str">
        <f t="shared" ca="1" si="30"/>
        <v/>
      </c>
      <c r="C1961" s="223"/>
      <c r="D1961" s="224"/>
      <c r="E1961" s="224"/>
      <c r="F1961" s="225"/>
      <c r="G1961" s="226"/>
      <c r="H1961" s="227"/>
      <c r="I1961" s="227"/>
      <c r="J1961" s="227"/>
      <c r="K1961" s="227"/>
      <c r="L1961" s="228"/>
    </row>
    <row r="1962" spans="1:12">
      <c r="A1962" s="213" t="str">
        <f t="shared" ca="1" si="30"/>
        <v/>
      </c>
      <c r="C1962" s="223"/>
      <c r="D1962" s="224"/>
      <c r="E1962" s="224"/>
      <c r="F1962" s="225"/>
      <c r="G1962" s="226"/>
      <c r="H1962" s="227"/>
      <c r="I1962" s="227"/>
      <c r="J1962" s="227"/>
      <c r="K1962" s="227"/>
      <c r="L1962" s="228"/>
    </row>
    <row r="1963" spans="1:12">
      <c r="A1963" s="213" t="str">
        <f t="shared" ca="1" si="30"/>
        <v/>
      </c>
      <c r="C1963" s="223"/>
      <c r="D1963" s="224"/>
      <c r="E1963" s="224"/>
      <c r="F1963" s="225"/>
      <c r="G1963" s="226"/>
      <c r="H1963" s="227"/>
      <c r="I1963" s="227"/>
      <c r="J1963" s="227"/>
      <c r="K1963" s="227"/>
      <c r="L1963" s="228"/>
    </row>
    <row r="1964" spans="1:12">
      <c r="A1964" s="213" t="str">
        <f t="shared" ca="1" si="30"/>
        <v/>
      </c>
      <c r="C1964" s="223"/>
      <c r="D1964" s="224"/>
      <c r="E1964" s="224"/>
      <c r="F1964" s="225"/>
      <c r="G1964" s="226"/>
      <c r="H1964" s="227"/>
      <c r="I1964" s="227"/>
      <c r="J1964" s="227"/>
      <c r="K1964" s="227"/>
      <c r="L1964" s="228"/>
    </row>
    <row r="1965" spans="1:12">
      <c r="A1965" s="213" t="str">
        <f t="shared" ca="1" si="30"/>
        <v/>
      </c>
      <c r="C1965" s="223"/>
      <c r="D1965" s="224"/>
      <c r="E1965" s="224"/>
      <c r="F1965" s="225"/>
      <c r="G1965" s="226"/>
      <c r="H1965" s="227"/>
      <c r="I1965" s="227"/>
      <c r="J1965" s="227"/>
      <c r="K1965" s="227"/>
      <c r="L1965" s="228"/>
    </row>
    <row r="1966" spans="1:12">
      <c r="A1966" s="213" t="str">
        <f t="shared" ca="1" si="30"/>
        <v/>
      </c>
      <c r="C1966" s="223"/>
      <c r="D1966" s="224"/>
      <c r="E1966" s="224"/>
      <c r="F1966" s="225"/>
      <c r="G1966" s="226"/>
      <c r="H1966" s="227"/>
      <c r="I1966" s="227"/>
      <c r="J1966" s="227"/>
      <c r="K1966" s="227"/>
      <c r="L1966" s="228"/>
    </row>
    <row r="1967" spans="1:12">
      <c r="A1967" s="213" t="str">
        <f t="shared" ca="1" si="30"/>
        <v/>
      </c>
      <c r="C1967" s="223"/>
      <c r="D1967" s="224"/>
      <c r="E1967" s="224"/>
      <c r="F1967" s="225"/>
      <c r="G1967" s="226"/>
      <c r="H1967" s="227"/>
      <c r="I1967" s="227"/>
      <c r="J1967" s="227"/>
      <c r="K1967" s="227"/>
      <c r="L1967" s="228"/>
    </row>
    <row r="1968" spans="1:12">
      <c r="A1968" s="213" t="str">
        <f t="shared" ca="1" si="30"/>
        <v/>
      </c>
      <c r="C1968" s="223"/>
      <c r="D1968" s="224"/>
      <c r="E1968" s="224"/>
      <c r="F1968" s="225"/>
      <c r="G1968" s="226"/>
      <c r="H1968" s="227"/>
      <c r="I1968" s="227"/>
      <c r="J1968" s="227"/>
      <c r="K1968" s="227"/>
      <c r="L1968" s="228"/>
    </row>
    <row r="1969" spans="1:12">
      <c r="A1969" s="213" t="str">
        <f t="shared" ca="1" si="30"/>
        <v/>
      </c>
      <c r="C1969" s="223"/>
      <c r="D1969" s="224"/>
      <c r="E1969" s="224"/>
      <c r="F1969" s="225"/>
      <c r="G1969" s="226"/>
      <c r="H1969" s="227"/>
      <c r="I1969" s="227"/>
      <c r="J1969" s="227"/>
      <c r="K1969" s="227"/>
      <c r="L1969" s="228"/>
    </row>
    <row r="1970" spans="1:12">
      <c r="A1970" s="213" t="str">
        <f t="shared" ca="1" si="30"/>
        <v/>
      </c>
      <c r="C1970" s="223"/>
      <c r="D1970" s="224"/>
      <c r="E1970" s="224"/>
      <c r="F1970" s="225"/>
      <c r="G1970" s="226"/>
      <c r="H1970" s="227"/>
      <c r="I1970" s="227"/>
      <c r="J1970" s="227"/>
      <c r="K1970" s="227"/>
      <c r="L1970" s="228"/>
    </row>
    <row r="1971" spans="1:12">
      <c r="A1971" s="213" t="str">
        <f t="shared" ca="1" si="30"/>
        <v/>
      </c>
      <c r="C1971" s="223"/>
      <c r="D1971" s="224"/>
      <c r="E1971" s="224"/>
      <c r="F1971" s="225"/>
      <c r="G1971" s="226"/>
      <c r="H1971" s="227"/>
      <c r="I1971" s="227"/>
      <c r="J1971" s="227"/>
      <c r="K1971" s="227"/>
      <c r="L1971" s="228"/>
    </row>
    <row r="1972" spans="1:12">
      <c r="A1972" s="213" t="str">
        <f t="shared" ca="1" si="30"/>
        <v/>
      </c>
      <c r="C1972" s="223"/>
      <c r="D1972" s="224"/>
      <c r="E1972" s="224"/>
      <c r="F1972" s="225"/>
      <c r="G1972" s="226"/>
      <c r="H1972" s="227"/>
      <c r="I1972" s="227"/>
      <c r="J1972" s="227"/>
      <c r="K1972" s="227"/>
      <c r="L1972" s="228"/>
    </row>
    <row r="1973" spans="1:12">
      <c r="A1973" s="213" t="str">
        <f t="shared" ca="1" si="30"/>
        <v/>
      </c>
      <c r="C1973" s="223"/>
      <c r="D1973" s="224"/>
      <c r="E1973" s="224"/>
      <c r="F1973" s="225"/>
      <c r="G1973" s="226"/>
      <c r="H1973" s="227"/>
      <c r="I1973" s="227"/>
      <c r="J1973" s="227"/>
      <c r="K1973" s="227"/>
      <c r="L1973" s="228"/>
    </row>
    <row r="1974" spans="1:12">
      <c r="A1974" s="213" t="str">
        <f t="shared" ca="1" si="30"/>
        <v/>
      </c>
      <c r="C1974" s="223"/>
      <c r="D1974" s="224"/>
      <c r="E1974" s="224"/>
      <c r="F1974" s="225"/>
      <c r="G1974" s="226"/>
      <c r="H1974" s="227"/>
      <c r="I1974" s="227"/>
      <c r="J1974" s="227"/>
      <c r="K1974" s="227"/>
      <c r="L1974" s="228"/>
    </row>
    <row r="1975" spans="1:12">
      <c r="A1975" s="213" t="str">
        <f t="shared" ca="1" si="30"/>
        <v/>
      </c>
      <c r="C1975" s="223"/>
      <c r="D1975" s="224"/>
      <c r="E1975" s="224"/>
      <c r="F1975" s="225"/>
      <c r="G1975" s="226"/>
      <c r="H1975" s="227"/>
      <c r="I1975" s="227"/>
      <c r="J1975" s="227"/>
      <c r="K1975" s="227"/>
      <c r="L1975" s="228"/>
    </row>
    <row r="1976" spans="1:12">
      <c r="A1976" s="213" t="str">
        <f t="shared" ca="1" si="30"/>
        <v/>
      </c>
      <c r="C1976" s="223"/>
      <c r="D1976" s="224"/>
      <c r="E1976" s="224"/>
      <c r="F1976" s="225"/>
      <c r="G1976" s="226"/>
      <c r="H1976" s="227"/>
      <c r="I1976" s="227"/>
      <c r="J1976" s="227"/>
      <c r="K1976" s="227"/>
      <c r="L1976" s="228"/>
    </row>
    <row r="1977" spans="1:12">
      <c r="A1977" s="213" t="str">
        <f t="shared" ca="1" si="30"/>
        <v/>
      </c>
      <c r="C1977" s="223"/>
      <c r="D1977" s="224"/>
      <c r="E1977" s="224"/>
      <c r="F1977" s="225"/>
      <c r="G1977" s="226"/>
      <c r="H1977" s="227"/>
      <c r="I1977" s="227"/>
      <c r="J1977" s="227"/>
      <c r="K1977" s="227"/>
      <c r="L1977" s="228"/>
    </row>
    <row r="1978" spans="1:12">
      <c r="A1978" s="213" t="str">
        <f t="shared" ca="1" si="30"/>
        <v/>
      </c>
      <c r="C1978" s="223"/>
      <c r="D1978" s="224"/>
      <c r="E1978" s="224"/>
      <c r="F1978" s="225"/>
      <c r="G1978" s="226"/>
      <c r="H1978" s="227"/>
      <c r="I1978" s="227"/>
      <c r="J1978" s="227"/>
      <c r="K1978" s="227"/>
      <c r="L1978" s="228"/>
    </row>
    <row r="1979" spans="1:12">
      <c r="A1979" s="213" t="str">
        <f t="shared" ca="1" si="30"/>
        <v/>
      </c>
      <c r="C1979" s="223"/>
      <c r="D1979" s="224"/>
      <c r="E1979" s="224"/>
      <c r="F1979" s="225"/>
      <c r="G1979" s="226"/>
      <c r="H1979" s="227"/>
      <c r="I1979" s="227"/>
      <c r="J1979" s="227"/>
      <c r="K1979" s="227"/>
      <c r="L1979" s="228"/>
    </row>
    <row r="1980" spans="1:12">
      <c r="A1980" s="213" t="str">
        <f t="shared" ca="1" si="30"/>
        <v/>
      </c>
      <c r="C1980" s="223"/>
      <c r="D1980" s="224"/>
      <c r="E1980" s="224"/>
      <c r="F1980" s="225"/>
      <c r="G1980" s="226"/>
      <c r="H1980" s="227"/>
      <c r="I1980" s="227"/>
      <c r="J1980" s="227"/>
      <c r="K1980" s="227"/>
      <c r="L1980" s="228"/>
    </row>
    <row r="1981" spans="1:12">
      <c r="A1981" s="213" t="str">
        <f t="shared" ca="1" si="30"/>
        <v/>
      </c>
      <c r="C1981" s="223"/>
      <c r="D1981" s="224"/>
      <c r="E1981" s="224"/>
      <c r="F1981" s="225"/>
      <c r="G1981" s="226"/>
      <c r="H1981" s="227"/>
      <c r="I1981" s="227"/>
      <c r="J1981" s="227"/>
      <c r="K1981" s="227"/>
      <c r="L1981" s="228"/>
    </row>
    <row r="1982" spans="1:12">
      <c r="A1982" s="213" t="str">
        <f t="shared" ca="1" si="30"/>
        <v/>
      </c>
      <c r="C1982" s="223"/>
      <c r="D1982" s="224"/>
      <c r="E1982" s="224"/>
      <c r="F1982" s="225"/>
      <c r="G1982" s="226"/>
      <c r="H1982" s="227"/>
      <c r="I1982" s="227"/>
      <c r="J1982" s="227"/>
      <c r="K1982" s="227"/>
      <c r="L1982" s="228"/>
    </row>
    <row r="1983" spans="1:12">
      <c r="A1983" s="213" t="str">
        <f t="shared" ca="1" si="30"/>
        <v/>
      </c>
      <c r="C1983" s="223"/>
      <c r="D1983" s="224"/>
      <c r="E1983" s="224"/>
      <c r="F1983" s="225"/>
      <c r="G1983" s="226"/>
      <c r="H1983" s="227"/>
      <c r="I1983" s="227"/>
      <c r="J1983" s="227"/>
      <c r="K1983" s="227"/>
      <c r="L1983" s="228"/>
    </row>
    <row r="1984" spans="1:12">
      <c r="A1984" s="213" t="str">
        <f t="shared" ca="1" si="30"/>
        <v/>
      </c>
      <c r="C1984" s="223"/>
      <c r="D1984" s="224"/>
      <c r="E1984" s="224"/>
      <c r="F1984" s="225"/>
      <c r="G1984" s="226"/>
      <c r="H1984" s="227"/>
      <c r="I1984" s="227"/>
      <c r="J1984" s="227"/>
      <c r="K1984" s="227"/>
      <c r="L1984" s="228"/>
    </row>
    <row r="1985" spans="1:12">
      <c r="A1985" s="213" t="str">
        <f t="shared" ca="1" si="30"/>
        <v/>
      </c>
      <c r="C1985" s="223"/>
      <c r="D1985" s="224"/>
      <c r="E1985" s="224"/>
      <c r="F1985" s="225"/>
      <c r="G1985" s="226"/>
      <c r="H1985" s="227"/>
      <c r="I1985" s="227"/>
      <c r="J1985" s="227"/>
      <c r="K1985" s="227"/>
      <c r="L1985" s="228"/>
    </row>
    <row r="1986" spans="1:12">
      <c r="A1986" s="213" t="str">
        <f t="shared" ca="1" si="30"/>
        <v/>
      </c>
      <c r="C1986" s="223"/>
      <c r="D1986" s="224"/>
      <c r="E1986" s="224"/>
      <c r="F1986" s="225"/>
      <c r="G1986" s="226"/>
      <c r="H1986" s="227"/>
      <c r="I1986" s="227"/>
      <c r="J1986" s="227"/>
      <c r="K1986" s="227"/>
      <c r="L1986" s="228"/>
    </row>
    <row r="1987" spans="1:12">
      <c r="A1987" s="213" t="str">
        <f t="shared" ca="1" si="30"/>
        <v/>
      </c>
      <c r="C1987" s="223"/>
      <c r="D1987" s="224"/>
      <c r="E1987" s="224"/>
      <c r="F1987" s="225"/>
      <c r="G1987" s="226"/>
      <c r="H1987" s="227"/>
      <c r="I1987" s="227"/>
      <c r="J1987" s="227"/>
      <c r="K1987" s="227"/>
      <c r="L1987" s="228"/>
    </row>
    <row r="1988" spans="1:12">
      <c r="A1988" s="213" t="str">
        <f t="shared" ref="A1988:A2051" ca="1" si="31">IF(INDIRECT(ADDRESS(ROW(A1988),3))="","",IF(INDIRECT(ADDRESS(ROW(A1988),3))=INDIRECT(ADDRESS(ROW(A1988)-1,3)),A1987,A1987+1))</f>
        <v/>
      </c>
      <c r="C1988" s="223"/>
      <c r="D1988" s="224"/>
      <c r="E1988" s="224"/>
      <c r="F1988" s="225"/>
      <c r="G1988" s="226"/>
      <c r="H1988" s="227"/>
      <c r="I1988" s="227"/>
      <c r="J1988" s="227"/>
      <c r="K1988" s="227"/>
      <c r="L1988" s="228"/>
    </row>
    <row r="1989" spans="1:12">
      <c r="A1989" s="213" t="str">
        <f t="shared" ca="1" si="31"/>
        <v/>
      </c>
      <c r="C1989" s="223"/>
      <c r="D1989" s="224"/>
      <c r="E1989" s="224"/>
      <c r="F1989" s="225"/>
      <c r="G1989" s="226"/>
      <c r="H1989" s="227"/>
      <c r="I1989" s="227"/>
      <c r="J1989" s="227"/>
      <c r="K1989" s="227"/>
      <c r="L1989" s="228"/>
    </row>
    <row r="1990" spans="1:12">
      <c r="A1990" s="213" t="str">
        <f t="shared" ca="1" si="31"/>
        <v/>
      </c>
      <c r="C1990" s="223"/>
      <c r="D1990" s="224"/>
      <c r="E1990" s="224"/>
      <c r="F1990" s="225"/>
      <c r="G1990" s="226"/>
      <c r="H1990" s="227"/>
      <c r="I1990" s="227"/>
      <c r="J1990" s="227"/>
      <c r="K1990" s="227"/>
      <c r="L1990" s="228"/>
    </row>
    <row r="1991" spans="1:12">
      <c r="A1991" s="213" t="str">
        <f t="shared" ca="1" si="31"/>
        <v/>
      </c>
      <c r="C1991" s="223"/>
      <c r="D1991" s="224"/>
      <c r="E1991" s="224"/>
      <c r="F1991" s="225"/>
      <c r="G1991" s="226"/>
      <c r="H1991" s="227"/>
      <c r="I1991" s="227"/>
      <c r="J1991" s="227"/>
      <c r="K1991" s="227"/>
      <c r="L1991" s="228"/>
    </row>
    <row r="1992" spans="1:12">
      <c r="A1992" s="213" t="str">
        <f t="shared" ca="1" si="31"/>
        <v/>
      </c>
      <c r="C1992" s="223"/>
      <c r="D1992" s="224"/>
      <c r="E1992" s="224"/>
      <c r="F1992" s="225"/>
      <c r="G1992" s="226"/>
      <c r="H1992" s="227"/>
      <c r="I1992" s="227"/>
      <c r="J1992" s="227"/>
      <c r="K1992" s="227"/>
      <c r="L1992" s="228"/>
    </row>
    <row r="1993" spans="1:12">
      <c r="A1993" s="213" t="str">
        <f t="shared" ca="1" si="31"/>
        <v/>
      </c>
      <c r="C1993" s="223"/>
      <c r="D1993" s="224"/>
      <c r="E1993" s="224"/>
      <c r="F1993" s="225"/>
      <c r="G1993" s="226"/>
      <c r="H1993" s="227"/>
      <c r="I1993" s="227"/>
      <c r="J1993" s="227"/>
      <c r="K1993" s="227"/>
      <c r="L1993" s="228"/>
    </row>
    <row r="1994" spans="1:12">
      <c r="A1994" s="213" t="str">
        <f t="shared" ca="1" si="31"/>
        <v/>
      </c>
      <c r="C1994" s="223"/>
      <c r="D1994" s="224"/>
      <c r="E1994" s="224"/>
      <c r="F1994" s="225"/>
      <c r="G1994" s="226"/>
      <c r="H1994" s="227"/>
      <c r="I1994" s="227"/>
      <c r="J1994" s="227"/>
      <c r="K1994" s="227"/>
      <c r="L1994" s="228"/>
    </row>
    <row r="1995" spans="1:12">
      <c r="A1995" s="213" t="str">
        <f t="shared" ca="1" si="31"/>
        <v/>
      </c>
      <c r="C1995" s="223"/>
      <c r="D1995" s="224"/>
      <c r="E1995" s="224"/>
      <c r="F1995" s="225"/>
      <c r="G1995" s="226"/>
      <c r="H1995" s="227"/>
      <c r="I1995" s="227"/>
      <c r="J1995" s="227"/>
      <c r="K1995" s="227"/>
      <c r="L1995" s="228"/>
    </row>
    <row r="1996" spans="1:12">
      <c r="A1996" s="213" t="str">
        <f t="shared" ca="1" si="31"/>
        <v/>
      </c>
      <c r="C1996" s="223"/>
      <c r="D1996" s="224"/>
      <c r="E1996" s="224"/>
      <c r="F1996" s="225"/>
      <c r="G1996" s="226"/>
      <c r="H1996" s="227"/>
      <c r="I1996" s="227"/>
      <c r="J1996" s="227"/>
      <c r="K1996" s="227"/>
      <c r="L1996" s="228"/>
    </row>
    <row r="1997" spans="1:12">
      <c r="A1997" s="213" t="str">
        <f t="shared" ca="1" si="31"/>
        <v/>
      </c>
      <c r="C1997" s="223"/>
      <c r="D1997" s="224"/>
      <c r="E1997" s="224"/>
      <c r="F1997" s="225"/>
      <c r="G1997" s="226"/>
      <c r="H1997" s="227"/>
      <c r="I1997" s="227"/>
      <c r="J1997" s="227"/>
      <c r="K1997" s="227"/>
      <c r="L1997" s="228"/>
    </row>
    <row r="1998" spans="1:12">
      <c r="A1998" s="213" t="str">
        <f t="shared" ca="1" si="31"/>
        <v/>
      </c>
      <c r="C1998" s="223"/>
      <c r="D1998" s="224"/>
      <c r="E1998" s="224"/>
      <c r="F1998" s="225"/>
      <c r="G1998" s="226"/>
      <c r="H1998" s="227"/>
      <c r="I1998" s="227"/>
      <c r="J1998" s="227"/>
      <c r="K1998" s="227"/>
      <c r="L1998" s="228"/>
    </row>
    <row r="1999" spans="1:12">
      <c r="A1999" s="213" t="str">
        <f t="shared" ca="1" si="31"/>
        <v/>
      </c>
      <c r="C1999" s="223"/>
      <c r="D1999" s="224"/>
      <c r="E1999" s="224"/>
      <c r="F1999" s="225"/>
      <c r="G1999" s="226"/>
      <c r="H1999" s="227"/>
      <c r="I1999" s="227"/>
      <c r="J1999" s="227"/>
      <c r="K1999" s="227"/>
      <c r="L1999" s="228"/>
    </row>
    <row r="2000" spans="1:12">
      <c r="A2000" s="213" t="str">
        <f t="shared" ca="1" si="31"/>
        <v/>
      </c>
      <c r="C2000" s="223"/>
      <c r="D2000" s="224"/>
      <c r="E2000" s="224"/>
      <c r="F2000" s="225"/>
      <c r="G2000" s="226"/>
      <c r="H2000" s="227"/>
      <c r="I2000" s="227"/>
      <c r="J2000" s="227"/>
      <c r="K2000" s="227"/>
      <c r="L2000" s="228"/>
    </row>
    <row r="2001" spans="1:12">
      <c r="A2001" s="213" t="str">
        <f t="shared" ca="1" si="31"/>
        <v/>
      </c>
      <c r="C2001" s="223"/>
      <c r="D2001" s="224"/>
      <c r="E2001" s="224"/>
      <c r="F2001" s="225"/>
      <c r="G2001" s="226"/>
      <c r="H2001" s="227"/>
      <c r="I2001" s="227"/>
      <c r="J2001" s="227"/>
      <c r="K2001" s="227"/>
      <c r="L2001" s="228"/>
    </row>
    <row r="2002" spans="1:12">
      <c r="A2002" s="213" t="str">
        <f t="shared" ca="1" si="31"/>
        <v/>
      </c>
      <c r="C2002" s="223"/>
      <c r="D2002" s="224"/>
      <c r="E2002" s="224"/>
      <c r="F2002" s="225"/>
      <c r="G2002" s="226"/>
      <c r="H2002" s="227"/>
      <c r="I2002" s="227"/>
      <c r="J2002" s="227"/>
      <c r="K2002" s="227"/>
      <c r="L2002" s="228"/>
    </row>
    <row r="2003" spans="1:12">
      <c r="A2003" s="213" t="str">
        <f t="shared" ca="1" si="31"/>
        <v/>
      </c>
      <c r="C2003" s="223"/>
      <c r="D2003" s="224"/>
      <c r="E2003" s="224"/>
      <c r="F2003" s="225"/>
      <c r="G2003" s="226"/>
      <c r="H2003" s="227"/>
      <c r="I2003" s="227"/>
      <c r="J2003" s="227"/>
      <c r="K2003" s="227"/>
      <c r="L2003" s="228"/>
    </row>
    <row r="2004" spans="1:12">
      <c r="A2004" s="213" t="str">
        <f t="shared" ca="1" si="31"/>
        <v/>
      </c>
      <c r="C2004" s="223"/>
      <c r="D2004" s="224"/>
      <c r="E2004" s="224"/>
      <c r="F2004" s="225"/>
      <c r="G2004" s="226"/>
      <c r="H2004" s="227"/>
      <c r="I2004" s="227"/>
      <c r="J2004" s="227"/>
      <c r="K2004" s="227"/>
      <c r="L2004" s="228"/>
    </row>
    <row r="2005" spans="1:12">
      <c r="A2005" s="213" t="str">
        <f t="shared" ca="1" si="31"/>
        <v/>
      </c>
      <c r="C2005" s="223"/>
      <c r="D2005" s="224"/>
      <c r="E2005" s="224"/>
      <c r="F2005" s="225"/>
      <c r="G2005" s="226"/>
      <c r="H2005" s="227"/>
      <c r="I2005" s="227"/>
      <c r="J2005" s="227"/>
      <c r="K2005" s="227"/>
      <c r="L2005" s="228"/>
    </row>
    <row r="2006" spans="1:12">
      <c r="A2006" s="213" t="str">
        <f t="shared" ca="1" si="31"/>
        <v/>
      </c>
      <c r="C2006" s="223"/>
      <c r="D2006" s="224"/>
      <c r="E2006" s="224"/>
      <c r="F2006" s="225"/>
      <c r="G2006" s="226"/>
      <c r="H2006" s="227"/>
      <c r="I2006" s="227"/>
      <c r="J2006" s="227"/>
      <c r="K2006" s="227"/>
      <c r="L2006" s="228"/>
    </row>
    <row r="2007" spans="1:12">
      <c r="A2007" s="213" t="str">
        <f t="shared" ca="1" si="31"/>
        <v/>
      </c>
      <c r="C2007" s="223"/>
      <c r="D2007" s="224"/>
      <c r="E2007" s="224"/>
      <c r="F2007" s="225"/>
      <c r="G2007" s="226"/>
      <c r="H2007" s="227"/>
      <c r="I2007" s="227"/>
      <c r="J2007" s="227"/>
      <c r="K2007" s="227"/>
      <c r="L2007" s="228"/>
    </row>
    <row r="2008" spans="1:12">
      <c r="A2008" s="213" t="str">
        <f t="shared" ca="1" si="31"/>
        <v/>
      </c>
      <c r="C2008" s="223"/>
      <c r="D2008" s="224"/>
      <c r="E2008" s="224"/>
      <c r="F2008" s="225"/>
      <c r="G2008" s="226"/>
      <c r="H2008" s="227"/>
      <c r="I2008" s="227"/>
      <c r="J2008" s="227"/>
      <c r="K2008" s="227"/>
      <c r="L2008" s="228"/>
    </row>
    <row r="2009" spans="1:12">
      <c r="A2009" s="213" t="str">
        <f t="shared" ca="1" si="31"/>
        <v/>
      </c>
      <c r="C2009" s="223"/>
      <c r="D2009" s="224"/>
      <c r="E2009" s="224"/>
      <c r="F2009" s="225"/>
      <c r="G2009" s="226"/>
      <c r="H2009" s="227"/>
      <c r="I2009" s="227"/>
      <c r="J2009" s="227"/>
      <c r="K2009" s="227"/>
      <c r="L2009" s="228"/>
    </row>
    <row r="2010" spans="1:12">
      <c r="A2010" s="213" t="str">
        <f t="shared" ca="1" si="31"/>
        <v/>
      </c>
      <c r="C2010" s="223"/>
      <c r="D2010" s="224"/>
      <c r="E2010" s="224"/>
      <c r="F2010" s="225"/>
      <c r="G2010" s="226"/>
      <c r="H2010" s="227"/>
      <c r="I2010" s="227"/>
      <c r="J2010" s="227"/>
      <c r="K2010" s="227"/>
      <c r="L2010" s="228"/>
    </row>
    <row r="2011" spans="1:12">
      <c r="A2011" s="213" t="str">
        <f t="shared" ca="1" si="31"/>
        <v/>
      </c>
      <c r="C2011" s="223"/>
      <c r="D2011" s="224"/>
      <c r="E2011" s="224"/>
      <c r="F2011" s="225"/>
      <c r="G2011" s="226"/>
      <c r="H2011" s="227"/>
      <c r="I2011" s="227"/>
      <c r="J2011" s="227"/>
      <c r="K2011" s="227"/>
      <c r="L2011" s="228"/>
    </row>
    <row r="2012" spans="1:12">
      <c r="A2012" s="213" t="str">
        <f t="shared" ca="1" si="31"/>
        <v/>
      </c>
      <c r="C2012" s="223"/>
      <c r="D2012" s="224"/>
      <c r="E2012" s="224"/>
      <c r="F2012" s="225"/>
      <c r="G2012" s="226"/>
      <c r="H2012" s="227"/>
      <c r="I2012" s="227"/>
      <c r="J2012" s="227"/>
      <c r="K2012" s="227"/>
      <c r="L2012" s="228"/>
    </row>
    <row r="2013" spans="1:12">
      <c r="A2013" s="213" t="str">
        <f t="shared" ca="1" si="31"/>
        <v/>
      </c>
      <c r="C2013" s="223"/>
      <c r="D2013" s="224"/>
      <c r="E2013" s="224"/>
      <c r="F2013" s="225"/>
      <c r="G2013" s="226"/>
      <c r="H2013" s="227"/>
      <c r="I2013" s="227"/>
      <c r="J2013" s="227"/>
      <c r="K2013" s="227"/>
      <c r="L2013" s="228"/>
    </row>
    <row r="2014" spans="1:12">
      <c r="A2014" s="213" t="str">
        <f t="shared" ca="1" si="31"/>
        <v/>
      </c>
      <c r="C2014" s="223"/>
      <c r="D2014" s="224"/>
      <c r="E2014" s="224"/>
      <c r="F2014" s="225"/>
      <c r="G2014" s="226"/>
      <c r="H2014" s="227"/>
      <c r="I2014" s="227"/>
      <c r="J2014" s="227"/>
      <c r="K2014" s="227"/>
      <c r="L2014" s="228"/>
    </row>
    <row r="2015" spans="1:12">
      <c r="A2015" s="213" t="str">
        <f t="shared" ca="1" si="31"/>
        <v/>
      </c>
      <c r="C2015" s="223"/>
      <c r="D2015" s="224"/>
      <c r="E2015" s="224"/>
      <c r="F2015" s="225"/>
      <c r="G2015" s="226"/>
      <c r="H2015" s="227"/>
      <c r="I2015" s="227"/>
      <c r="J2015" s="227"/>
      <c r="K2015" s="227"/>
      <c r="L2015" s="228"/>
    </row>
    <row r="2016" spans="1:12">
      <c r="A2016" s="213" t="str">
        <f t="shared" ca="1" si="31"/>
        <v/>
      </c>
      <c r="C2016" s="223"/>
      <c r="D2016" s="224"/>
      <c r="E2016" s="224"/>
      <c r="F2016" s="225"/>
      <c r="G2016" s="226"/>
      <c r="H2016" s="227"/>
      <c r="I2016" s="227"/>
      <c r="J2016" s="227"/>
      <c r="K2016" s="227"/>
      <c r="L2016" s="228"/>
    </row>
    <row r="2017" spans="1:12">
      <c r="A2017" s="213" t="str">
        <f t="shared" ca="1" si="31"/>
        <v/>
      </c>
      <c r="C2017" s="223"/>
      <c r="D2017" s="224"/>
      <c r="E2017" s="224"/>
      <c r="F2017" s="225"/>
      <c r="G2017" s="226"/>
      <c r="H2017" s="227"/>
      <c r="I2017" s="227"/>
      <c r="J2017" s="227"/>
      <c r="K2017" s="227"/>
      <c r="L2017" s="228"/>
    </row>
    <row r="2018" spans="1:12">
      <c r="A2018" s="213" t="str">
        <f t="shared" ca="1" si="31"/>
        <v/>
      </c>
      <c r="C2018" s="223"/>
      <c r="D2018" s="224"/>
      <c r="E2018" s="224"/>
      <c r="F2018" s="225"/>
      <c r="G2018" s="226"/>
      <c r="H2018" s="227"/>
      <c r="I2018" s="227"/>
      <c r="J2018" s="227"/>
      <c r="K2018" s="227"/>
      <c r="L2018" s="228"/>
    </row>
    <row r="2019" spans="1:12">
      <c r="A2019" s="213" t="str">
        <f t="shared" ca="1" si="31"/>
        <v/>
      </c>
      <c r="C2019" s="223"/>
      <c r="D2019" s="224"/>
      <c r="E2019" s="224"/>
      <c r="F2019" s="225"/>
      <c r="G2019" s="226"/>
      <c r="H2019" s="227"/>
      <c r="I2019" s="227"/>
      <c r="J2019" s="227"/>
      <c r="K2019" s="227"/>
      <c r="L2019" s="228"/>
    </row>
    <row r="2020" spans="1:12">
      <c r="A2020" s="213" t="str">
        <f t="shared" ca="1" si="31"/>
        <v/>
      </c>
      <c r="C2020" s="223"/>
      <c r="D2020" s="224"/>
      <c r="E2020" s="224"/>
      <c r="F2020" s="225"/>
      <c r="G2020" s="226"/>
      <c r="H2020" s="227"/>
      <c r="I2020" s="227"/>
      <c r="J2020" s="227"/>
      <c r="K2020" s="227"/>
      <c r="L2020" s="228"/>
    </row>
    <row r="2021" spans="1:12">
      <c r="A2021" s="213" t="str">
        <f t="shared" ca="1" si="31"/>
        <v/>
      </c>
      <c r="C2021" s="223"/>
      <c r="D2021" s="224"/>
      <c r="E2021" s="224"/>
      <c r="F2021" s="225"/>
      <c r="G2021" s="226"/>
      <c r="H2021" s="227"/>
      <c r="I2021" s="227"/>
      <c r="J2021" s="227"/>
      <c r="K2021" s="227"/>
      <c r="L2021" s="228"/>
    </row>
    <row r="2022" spans="1:12">
      <c r="A2022" s="213" t="str">
        <f t="shared" ca="1" si="31"/>
        <v/>
      </c>
      <c r="C2022" s="223"/>
      <c r="D2022" s="224"/>
      <c r="E2022" s="224"/>
      <c r="F2022" s="225"/>
      <c r="G2022" s="226"/>
      <c r="H2022" s="227"/>
      <c r="I2022" s="227"/>
      <c r="J2022" s="227"/>
      <c r="K2022" s="227"/>
      <c r="L2022" s="228"/>
    </row>
    <row r="2023" spans="1:12">
      <c r="A2023" s="213" t="str">
        <f t="shared" ca="1" si="31"/>
        <v/>
      </c>
      <c r="C2023" s="223"/>
      <c r="D2023" s="224"/>
      <c r="E2023" s="224"/>
      <c r="F2023" s="225"/>
      <c r="G2023" s="226"/>
      <c r="H2023" s="227"/>
      <c r="I2023" s="227"/>
      <c r="J2023" s="227"/>
      <c r="K2023" s="227"/>
      <c r="L2023" s="228"/>
    </row>
    <row r="2024" spans="1:12">
      <c r="A2024" s="213" t="str">
        <f t="shared" ca="1" si="31"/>
        <v/>
      </c>
      <c r="C2024" s="223"/>
      <c r="D2024" s="224"/>
      <c r="E2024" s="224"/>
      <c r="F2024" s="225"/>
      <c r="G2024" s="226"/>
      <c r="H2024" s="227"/>
      <c r="I2024" s="227"/>
      <c r="J2024" s="227"/>
      <c r="K2024" s="227"/>
      <c r="L2024" s="228"/>
    </row>
    <row r="2025" spans="1:12">
      <c r="A2025" s="213" t="str">
        <f t="shared" ca="1" si="31"/>
        <v/>
      </c>
      <c r="C2025" s="223"/>
      <c r="D2025" s="224"/>
      <c r="E2025" s="224"/>
      <c r="F2025" s="225"/>
      <c r="G2025" s="226"/>
      <c r="H2025" s="227"/>
      <c r="I2025" s="227"/>
      <c r="J2025" s="227"/>
      <c r="K2025" s="227"/>
      <c r="L2025" s="228"/>
    </row>
    <row r="2026" spans="1:12">
      <c r="A2026" s="213" t="str">
        <f t="shared" ca="1" si="31"/>
        <v/>
      </c>
      <c r="C2026" s="223"/>
      <c r="D2026" s="224"/>
      <c r="E2026" s="224"/>
      <c r="F2026" s="225"/>
      <c r="G2026" s="226"/>
      <c r="H2026" s="227"/>
      <c r="I2026" s="227"/>
      <c r="J2026" s="227"/>
      <c r="K2026" s="227"/>
      <c r="L2026" s="228"/>
    </row>
    <row r="2027" spans="1:12">
      <c r="A2027" s="213" t="str">
        <f t="shared" ca="1" si="31"/>
        <v/>
      </c>
      <c r="C2027" s="223"/>
      <c r="D2027" s="224"/>
      <c r="E2027" s="224"/>
      <c r="F2027" s="225"/>
      <c r="G2027" s="226"/>
      <c r="H2027" s="227"/>
      <c r="I2027" s="227"/>
      <c r="J2027" s="227"/>
      <c r="K2027" s="227"/>
      <c r="L2027" s="228"/>
    </row>
    <row r="2028" spans="1:12">
      <c r="A2028" s="213" t="str">
        <f t="shared" ca="1" si="31"/>
        <v/>
      </c>
      <c r="C2028" s="223"/>
      <c r="D2028" s="224"/>
      <c r="E2028" s="224"/>
      <c r="F2028" s="225"/>
      <c r="G2028" s="226"/>
      <c r="H2028" s="227"/>
      <c r="I2028" s="227"/>
      <c r="J2028" s="227"/>
      <c r="K2028" s="227"/>
      <c r="L2028" s="228"/>
    </row>
    <row r="2029" spans="1:12">
      <c r="A2029" s="213" t="str">
        <f t="shared" ca="1" si="31"/>
        <v/>
      </c>
      <c r="C2029" s="223"/>
      <c r="D2029" s="224"/>
      <c r="E2029" s="224"/>
      <c r="F2029" s="225"/>
      <c r="G2029" s="226"/>
      <c r="H2029" s="227"/>
      <c r="I2029" s="227"/>
      <c r="J2029" s="227"/>
      <c r="K2029" s="227"/>
      <c r="L2029" s="228"/>
    </row>
    <row r="2030" spans="1:12">
      <c r="A2030" s="213" t="str">
        <f t="shared" ca="1" si="31"/>
        <v/>
      </c>
      <c r="C2030" s="223"/>
      <c r="D2030" s="224"/>
      <c r="E2030" s="224"/>
      <c r="F2030" s="225"/>
      <c r="G2030" s="226"/>
      <c r="H2030" s="227"/>
      <c r="I2030" s="227"/>
      <c r="J2030" s="227"/>
      <c r="K2030" s="227"/>
      <c r="L2030" s="228"/>
    </row>
    <row r="2031" spans="1:12">
      <c r="A2031" s="213" t="str">
        <f t="shared" ca="1" si="31"/>
        <v/>
      </c>
      <c r="C2031" s="223"/>
      <c r="D2031" s="224"/>
      <c r="E2031" s="224"/>
      <c r="F2031" s="225"/>
      <c r="G2031" s="226"/>
      <c r="H2031" s="227"/>
      <c r="I2031" s="227"/>
      <c r="J2031" s="227"/>
      <c r="K2031" s="227"/>
      <c r="L2031" s="228"/>
    </row>
    <row r="2032" spans="1:12">
      <c r="A2032" s="213" t="str">
        <f t="shared" ca="1" si="31"/>
        <v/>
      </c>
      <c r="C2032" s="223"/>
      <c r="D2032" s="224"/>
      <c r="E2032" s="224"/>
      <c r="F2032" s="225"/>
      <c r="G2032" s="226"/>
      <c r="H2032" s="227"/>
      <c r="I2032" s="227"/>
      <c r="J2032" s="227"/>
      <c r="K2032" s="227"/>
      <c r="L2032" s="228"/>
    </row>
    <row r="2033" spans="1:12">
      <c r="A2033" s="213" t="str">
        <f t="shared" ca="1" si="31"/>
        <v/>
      </c>
      <c r="C2033" s="223"/>
      <c r="D2033" s="224"/>
      <c r="E2033" s="224"/>
      <c r="F2033" s="225"/>
      <c r="G2033" s="226"/>
      <c r="H2033" s="227"/>
      <c r="I2033" s="227"/>
      <c r="J2033" s="227"/>
      <c r="K2033" s="227"/>
      <c r="L2033" s="228"/>
    </row>
    <row r="2034" spans="1:12">
      <c r="A2034" s="213" t="str">
        <f t="shared" ca="1" si="31"/>
        <v/>
      </c>
      <c r="C2034" s="223"/>
      <c r="D2034" s="224"/>
      <c r="E2034" s="224"/>
      <c r="F2034" s="225"/>
      <c r="G2034" s="226"/>
      <c r="H2034" s="227"/>
      <c r="I2034" s="227"/>
      <c r="J2034" s="227"/>
      <c r="K2034" s="227"/>
      <c r="L2034" s="228"/>
    </row>
    <row r="2035" spans="1:12">
      <c r="A2035" s="213" t="str">
        <f t="shared" ca="1" si="31"/>
        <v/>
      </c>
      <c r="C2035" s="223"/>
      <c r="D2035" s="224"/>
      <c r="E2035" s="224"/>
      <c r="F2035" s="225"/>
      <c r="G2035" s="226"/>
      <c r="H2035" s="227"/>
      <c r="I2035" s="227"/>
      <c r="J2035" s="227"/>
      <c r="K2035" s="227"/>
      <c r="L2035" s="228"/>
    </row>
    <row r="2036" spans="1:12">
      <c r="A2036" s="213" t="str">
        <f t="shared" ca="1" si="31"/>
        <v/>
      </c>
      <c r="C2036" s="223"/>
      <c r="D2036" s="224"/>
      <c r="E2036" s="224"/>
      <c r="F2036" s="225"/>
      <c r="G2036" s="226"/>
      <c r="H2036" s="227"/>
      <c r="I2036" s="227"/>
      <c r="J2036" s="227"/>
      <c r="K2036" s="227"/>
      <c r="L2036" s="228"/>
    </row>
    <row r="2037" spans="1:12">
      <c r="A2037" s="213" t="str">
        <f t="shared" ca="1" si="31"/>
        <v/>
      </c>
      <c r="C2037" s="223"/>
      <c r="D2037" s="224"/>
      <c r="E2037" s="224"/>
      <c r="F2037" s="225"/>
      <c r="G2037" s="226"/>
      <c r="H2037" s="227"/>
      <c r="I2037" s="227"/>
      <c r="J2037" s="227"/>
      <c r="K2037" s="227"/>
      <c r="L2037" s="228"/>
    </row>
    <row r="2038" spans="1:12">
      <c r="A2038" s="213" t="str">
        <f t="shared" ca="1" si="31"/>
        <v/>
      </c>
      <c r="C2038" s="223"/>
      <c r="D2038" s="224"/>
      <c r="E2038" s="224"/>
      <c r="F2038" s="225"/>
      <c r="G2038" s="226"/>
      <c r="H2038" s="227"/>
      <c r="I2038" s="227"/>
      <c r="J2038" s="227"/>
      <c r="K2038" s="227"/>
      <c r="L2038" s="228"/>
    </row>
    <row r="2039" spans="1:12">
      <c r="A2039" s="213" t="str">
        <f t="shared" ca="1" si="31"/>
        <v/>
      </c>
      <c r="C2039" s="223"/>
      <c r="D2039" s="224"/>
      <c r="E2039" s="224"/>
      <c r="F2039" s="225"/>
      <c r="G2039" s="226"/>
      <c r="H2039" s="227"/>
      <c r="I2039" s="227"/>
      <c r="J2039" s="227"/>
      <c r="K2039" s="227"/>
      <c r="L2039" s="228"/>
    </row>
    <row r="2040" spans="1:12">
      <c r="A2040" s="213" t="str">
        <f t="shared" ca="1" si="31"/>
        <v/>
      </c>
      <c r="C2040" s="223"/>
      <c r="D2040" s="224"/>
      <c r="E2040" s="224"/>
      <c r="F2040" s="225"/>
      <c r="G2040" s="226"/>
      <c r="H2040" s="227"/>
      <c r="I2040" s="227"/>
      <c r="J2040" s="227"/>
      <c r="K2040" s="227"/>
      <c r="L2040" s="228"/>
    </row>
    <row r="2041" spans="1:12">
      <c r="A2041" s="213" t="str">
        <f t="shared" ca="1" si="31"/>
        <v/>
      </c>
      <c r="C2041" s="223"/>
      <c r="D2041" s="224"/>
      <c r="E2041" s="224"/>
      <c r="F2041" s="225"/>
      <c r="G2041" s="226"/>
      <c r="H2041" s="227"/>
      <c r="I2041" s="227"/>
      <c r="J2041" s="227"/>
      <c r="K2041" s="227"/>
      <c r="L2041" s="228"/>
    </row>
    <row r="2042" spans="1:12">
      <c r="A2042" s="213" t="str">
        <f t="shared" ca="1" si="31"/>
        <v/>
      </c>
      <c r="C2042" s="223"/>
      <c r="D2042" s="224"/>
      <c r="E2042" s="224"/>
      <c r="F2042" s="225"/>
      <c r="G2042" s="226"/>
      <c r="H2042" s="227"/>
      <c r="I2042" s="227"/>
      <c r="J2042" s="227"/>
      <c r="K2042" s="227"/>
      <c r="L2042" s="228"/>
    </row>
    <row r="2043" spans="1:12">
      <c r="A2043" s="213" t="str">
        <f t="shared" ca="1" si="31"/>
        <v/>
      </c>
      <c r="C2043" s="223"/>
      <c r="D2043" s="224"/>
      <c r="E2043" s="224"/>
      <c r="F2043" s="225"/>
      <c r="G2043" s="226"/>
      <c r="H2043" s="227"/>
      <c r="I2043" s="227"/>
      <c r="J2043" s="227"/>
      <c r="K2043" s="227"/>
      <c r="L2043" s="228"/>
    </row>
    <row r="2044" spans="1:12">
      <c r="A2044" s="213" t="str">
        <f t="shared" ca="1" si="31"/>
        <v/>
      </c>
      <c r="C2044" s="223"/>
      <c r="D2044" s="224"/>
      <c r="E2044" s="224"/>
      <c r="F2044" s="225"/>
      <c r="G2044" s="226"/>
      <c r="H2044" s="227"/>
      <c r="I2044" s="227"/>
      <c r="J2044" s="227"/>
      <c r="K2044" s="227"/>
      <c r="L2044" s="228"/>
    </row>
    <row r="2045" spans="1:12">
      <c r="A2045" s="213" t="str">
        <f t="shared" ca="1" si="31"/>
        <v/>
      </c>
      <c r="C2045" s="223"/>
      <c r="D2045" s="224"/>
      <c r="E2045" s="224"/>
      <c r="F2045" s="225"/>
      <c r="G2045" s="226"/>
      <c r="H2045" s="227"/>
      <c r="I2045" s="227"/>
      <c r="J2045" s="227"/>
      <c r="K2045" s="227"/>
      <c r="L2045" s="228"/>
    </row>
    <row r="2046" spans="1:12">
      <c r="A2046" s="213" t="str">
        <f t="shared" ca="1" si="31"/>
        <v/>
      </c>
      <c r="C2046" s="223"/>
      <c r="D2046" s="224"/>
      <c r="E2046" s="224"/>
      <c r="F2046" s="225"/>
      <c r="G2046" s="226"/>
      <c r="H2046" s="227"/>
      <c r="I2046" s="227"/>
      <c r="J2046" s="227"/>
      <c r="K2046" s="227"/>
      <c r="L2046" s="228"/>
    </row>
    <row r="2047" spans="1:12">
      <c r="A2047" s="213" t="str">
        <f t="shared" ca="1" si="31"/>
        <v/>
      </c>
      <c r="C2047" s="223"/>
      <c r="D2047" s="224"/>
      <c r="E2047" s="224"/>
      <c r="F2047" s="225"/>
      <c r="G2047" s="226"/>
      <c r="H2047" s="227"/>
      <c r="I2047" s="227"/>
      <c r="J2047" s="227"/>
      <c r="K2047" s="227"/>
      <c r="L2047" s="228"/>
    </row>
    <row r="2048" spans="1:12">
      <c r="A2048" s="213" t="str">
        <f t="shared" ca="1" si="31"/>
        <v/>
      </c>
      <c r="C2048" s="223"/>
      <c r="D2048" s="224"/>
      <c r="E2048" s="224"/>
      <c r="F2048" s="225"/>
      <c r="G2048" s="226"/>
      <c r="H2048" s="227"/>
      <c r="I2048" s="227"/>
      <c r="J2048" s="227"/>
      <c r="K2048" s="227"/>
      <c r="L2048" s="228"/>
    </row>
    <row r="2049" spans="1:12">
      <c r="A2049" s="213" t="str">
        <f t="shared" ca="1" si="31"/>
        <v/>
      </c>
      <c r="C2049" s="223"/>
      <c r="D2049" s="224"/>
      <c r="E2049" s="224"/>
      <c r="F2049" s="225"/>
      <c r="G2049" s="226"/>
      <c r="H2049" s="227"/>
      <c r="I2049" s="227"/>
      <c r="J2049" s="227"/>
      <c r="K2049" s="227"/>
      <c r="L2049" s="228"/>
    </row>
    <row r="2050" spans="1:12">
      <c r="A2050" s="213" t="str">
        <f t="shared" ca="1" si="31"/>
        <v/>
      </c>
      <c r="C2050" s="223"/>
      <c r="D2050" s="224"/>
      <c r="E2050" s="224"/>
      <c r="F2050" s="225"/>
      <c r="G2050" s="226"/>
      <c r="H2050" s="227"/>
      <c r="I2050" s="227"/>
      <c r="J2050" s="227"/>
      <c r="K2050" s="227"/>
      <c r="L2050" s="228"/>
    </row>
    <row r="2051" spans="1:12">
      <c r="A2051" s="213" t="str">
        <f t="shared" ca="1" si="31"/>
        <v/>
      </c>
      <c r="C2051" s="223"/>
      <c r="D2051" s="224"/>
      <c r="E2051" s="224"/>
      <c r="F2051" s="225"/>
      <c r="G2051" s="226"/>
      <c r="H2051" s="227"/>
      <c r="I2051" s="227"/>
      <c r="J2051" s="227"/>
      <c r="K2051" s="227"/>
      <c r="L2051" s="228"/>
    </row>
    <row r="2052" spans="1:12">
      <c r="A2052" s="213" t="str">
        <f t="shared" ref="A2052:A2115" ca="1" si="32">IF(INDIRECT(ADDRESS(ROW(A2052),3))="","",IF(INDIRECT(ADDRESS(ROW(A2052),3))=INDIRECT(ADDRESS(ROW(A2052)-1,3)),A2051,A2051+1))</f>
        <v/>
      </c>
      <c r="C2052" s="223"/>
      <c r="D2052" s="224"/>
      <c r="E2052" s="224"/>
      <c r="F2052" s="225"/>
      <c r="G2052" s="226"/>
      <c r="H2052" s="227"/>
      <c r="I2052" s="227"/>
      <c r="J2052" s="227"/>
      <c r="K2052" s="227"/>
      <c r="L2052" s="228"/>
    </row>
    <row r="2053" spans="1:12">
      <c r="A2053" s="213" t="str">
        <f t="shared" ca="1" si="32"/>
        <v/>
      </c>
      <c r="C2053" s="223"/>
      <c r="D2053" s="224"/>
      <c r="E2053" s="224"/>
      <c r="F2053" s="225"/>
      <c r="G2053" s="226"/>
      <c r="H2053" s="227"/>
      <c r="I2053" s="227"/>
      <c r="J2053" s="227"/>
      <c r="K2053" s="227"/>
      <c r="L2053" s="228"/>
    </row>
    <row r="2054" spans="1:12">
      <c r="A2054" s="213" t="str">
        <f t="shared" ca="1" si="32"/>
        <v/>
      </c>
      <c r="C2054" s="223"/>
      <c r="D2054" s="224"/>
      <c r="E2054" s="224"/>
      <c r="F2054" s="225"/>
      <c r="G2054" s="226"/>
      <c r="H2054" s="227"/>
      <c r="I2054" s="227"/>
      <c r="J2054" s="227"/>
      <c r="K2054" s="227"/>
      <c r="L2054" s="228"/>
    </row>
    <row r="2055" spans="1:12">
      <c r="A2055" s="213" t="str">
        <f t="shared" ca="1" si="32"/>
        <v/>
      </c>
      <c r="C2055" s="223"/>
      <c r="D2055" s="224"/>
      <c r="E2055" s="224"/>
      <c r="F2055" s="225"/>
      <c r="G2055" s="226"/>
      <c r="H2055" s="227"/>
      <c r="I2055" s="227"/>
      <c r="J2055" s="227"/>
      <c r="K2055" s="227"/>
      <c r="L2055" s="228"/>
    </row>
    <row r="2056" spans="1:12">
      <c r="A2056" s="213" t="str">
        <f t="shared" ca="1" si="32"/>
        <v/>
      </c>
      <c r="C2056" s="223"/>
      <c r="D2056" s="224"/>
      <c r="E2056" s="224"/>
      <c r="F2056" s="225"/>
      <c r="G2056" s="226"/>
      <c r="H2056" s="227"/>
      <c r="I2056" s="227"/>
      <c r="J2056" s="227"/>
      <c r="K2056" s="227"/>
      <c r="L2056" s="228"/>
    </row>
    <row r="2057" spans="1:12">
      <c r="A2057" s="213" t="str">
        <f t="shared" ca="1" si="32"/>
        <v/>
      </c>
      <c r="C2057" s="223"/>
      <c r="D2057" s="224"/>
      <c r="E2057" s="224"/>
      <c r="F2057" s="225"/>
      <c r="G2057" s="226"/>
      <c r="H2057" s="227"/>
      <c r="I2057" s="227"/>
      <c r="J2057" s="227"/>
      <c r="K2057" s="227"/>
      <c r="L2057" s="228"/>
    </row>
    <row r="2058" spans="1:12">
      <c r="A2058" s="213" t="str">
        <f t="shared" ca="1" si="32"/>
        <v/>
      </c>
      <c r="C2058" s="223"/>
      <c r="D2058" s="224"/>
      <c r="E2058" s="224"/>
      <c r="F2058" s="225"/>
      <c r="G2058" s="226"/>
      <c r="H2058" s="227"/>
      <c r="I2058" s="227"/>
      <c r="J2058" s="227"/>
      <c r="K2058" s="227"/>
      <c r="L2058" s="228"/>
    </row>
    <row r="2059" spans="1:12">
      <c r="A2059" s="213" t="str">
        <f t="shared" ca="1" si="32"/>
        <v/>
      </c>
      <c r="C2059" s="223"/>
      <c r="D2059" s="224"/>
      <c r="E2059" s="224"/>
      <c r="F2059" s="225"/>
      <c r="G2059" s="226"/>
      <c r="H2059" s="227"/>
      <c r="I2059" s="227"/>
      <c r="J2059" s="227"/>
      <c r="K2059" s="227"/>
      <c r="L2059" s="228"/>
    </row>
    <row r="2060" spans="1:12">
      <c r="A2060" s="213" t="str">
        <f t="shared" ca="1" si="32"/>
        <v/>
      </c>
      <c r="C2060" s="223"/>
      <c r="D2060" s="224"/>
      <c r="E2060" s="224"/>
      <c r="F2060" s="225"/>
      <c r="G2060" s="226"/>
      <c r="H2060" s="227"/>
      <c r="I2060" s="227"/>
      <c r="J2060" s="227"/>
      <c r="K2060" s="227"/>
      <c r="L2060" s="228"/>
    </row>
    <row r="2061" spans="1:12">
      <c r="A2061" s="213" t="str">
        <f t="shared" ca="1" si="32"/>
        <v/>
      </c>
      <c r="C2061" s="223"/>
      <c r="D2061" s="224"/>
      <c r="E2061" s="224"/>
      <c r="F2061" s="225"/>
      <c r="G2061" s="226"/>
      <c r="H2061" s="227"/>
      <c r="I2061" s="227"/>
      <c r="J2061" s="227"/>
      <c r="K2061" s="227"/>
      <c r="L2061" s="228"/>
    </row>
    <row r="2062" spans="1:12">
      <c r="A2062" s="213" t="str">
        <f t="shared" ca="1" si="32"/>
        <v/>
      </c>
      <c r="C2062" s="223"/>
      <c r="D2062" s="224"/>
      <c r="E2062" s="224"/>
      <c r="F2062" s="225"/>
      <c r="G2062" s="226"/>
      <c r="H2062" s="227"/>
      <c r="I2062" s="227"/>
      <c r="J2062" s="227"/>
      <c r="K2062" s="227"/>
      <c r="L2062" s="228"/>
    </row>
    <row r="2063" spans="1:12">
      <c r="A2063" s="213" t="str">
        <f t="shared" ca="1" si="32"/>
        <v/>
      </c>
      <c r="C2063" s="223"/>
      <c r="D2063" s="224"/>
      <c r="E2063" s="224"/>
      <c r="F2063" s="225"/>
      <c r="G2063" s="226"/>
      <c r="H2063" s="227"/>
      <c r="I2063" s="227"/>
      <c r="J2063" s="227"/>
      <c r="K2063" s="227"/>
      <c r="L2063" s="228"/>
    </row>
    <row r="2064" spans="1:12">
      <c r="A2064" s="213" t="str">
        <f t="shared" ca="1" si="32"/>
        <v/>
      </c>
      <c r="C2064" s="223"/>
      <c r="D2064" s="224"/>
      <c r="E2064" s="224"/>
      <c r="F2064" s="225"/>
      <c r="G2064" s="226"/>
      <c r="H2064" s="227"/>
      <c r="I2064" s="227"/>
      <c r="J2064" s="227"/>
      <c r="K2064" s="227"/>
      <c r="L2064" s="228"/>
    </row>
    <row r="2065" spans="1:12">
      <c r="A2065" s="213" t="str">
        <f t="shared" ca="1" si="32"/>
        <v/>
      </c>
      <c r="C2065" s="223"/>
      <c r="D2065" s="224"/>
      <c r="E2065" s="224"/>
      <c r="F2065" s="225"/>
      <c r="G2065" s="226"/>
      <c r="H2065" s="227"/>
      <c r="I2065" s="227"/>
      <c r="J2065" s="227"/>
      <c r="K2065" s="227"/>
      <c r="L2065" s="228"/>
    </row>
    <row r="2066" spans="1:12">
      <c r="A2066" s="213" t="str">
        <f t="shared" ca="1" si="32"/>
        <v/>
      </c>
      <c r="C2066" s="223"/>
      <c r="D2066" s="224"/>
      <c r="E2066" s="224"/>
      <c r="F2066" s="225"/>
      <c r="G2066" s="226"/>
      <c r="H2066" s="227"/>
      <c r="I2066" s="227"/>
      <c r="J2066" s="227"/>
      <c r="K2066" s="227"/>
      <c r="L2066" s="228"/>
    </row>
    <row r="2067" spans="1:12">
      <c r="A2067" s="213" t="str">
        <f t="shared" ca="1" si="32"/>
        <v/>
      </c>
      <c r="C2067" s="223"/>
      <c r="D2067" s="224"/>
      <c r="E2067" s="224"/>
      <c r="F2067" s="225"/>
      <c r="G2067" s="226"/>
      <c r="H2067" s="227"/>
      <c r="I2067" s="227"/>
      <c r="J2067" s="227"/>
      <c r="K2067" s="227"/>
      <c r="L2067" s="228"/>
    </row>
    <row r="2068" spans="1:12">
      <c r="A2068" s="213" t="str">
        <f t="shared" ca="1" si="32"/>
        <v/>
      </c>
      <c r="C2068" s="223"/>
      <c r="D2068" s="224"/>
      <c r="E2068" s="224"/>
      <c r="F2068" s="225"/>
      <c r="G2068" s="226"/>
      <c r="H2068" s="227"/>
      <c r="I2068" s="227"/>
      <c r="J2068" s="227"/>
      <c r="K2068" s="227"/>
      <c r="L2068" s="228"/>
    </row>
    <row r="2069" spans="1:12">
      <c r="A2069" s="213" t="str">
        <f t="shared" ca="1" si="32"/>
        <v/>
      </c>
      <c r="C2069" s="223"/>
      <c r="D2069" s="224"/>
      <c r="E2069" s="224"/>
      <c r="F2069" s="225"/>
      <c r="G2069" s="226"/>
      <c r="H2069" s="227"/>
      <c r="I2069" s="227"/>
      <c r="J2069" s="227"/>
      <c r="K2069" s="227"/>
      <c r="L2069" s="228"/>
    </row>
    <row r="2070" spans="1:12">
      <c r="A2070" s="213" t="str">
        <f t="shared" ca="1" si="32"/>
        <v/>
      </c>
      <c r="C2070" s="223"/>
      <c r="D2070" s="224"/>
      <c r="E2070" s="224"/>
      <c r="F2070" s="225"/>
      <c r="G2070" s="226"/>
      <c r="H2070" s="227"/>
      <c r="I2070" s="227"/>
      <c r="J2070" s="227"/>
      <c r="K2070" s="227"/>
      <c r="L2070" s="228"/>
    </row>
    <row r="2071" spans="1:12">
      <c r="A2071" s="213" t="str">
        <f t="shared" ca="1" si="32"/>
        <v/>
      </c>
      <c r="C2071" s="223"/>
      <c r="D2071" s="224"/>
      <c r="E2071" s="224"/>
      <c r="F2071" s="225"/>
      <c r="G2071" s="226"/>
      <c r="H2071" s="227"/>
      <c r="I2071" s="227"/>
      <c r="J2071" s="227"/>
      <c r="K2071" s="227"/>
      <c r="L2071" s="228"/>
    </row>
    <row r="2072" spans="1:12">
      <c r="A2072" s="213" t="str">
        <f t="shared" ca="1" si="32"/>
        <v/>
      </c>
      <c r="C2072" s="223"/>
      <c r="D2072" s="224"/>
      <c r="E2072" s="224"/>
      <c r="F2072" s="225"/>
      <c r="G2072" s="226"/>
      <c r="H2072" s="227"/>
      <c r="I2072" s="227"/>
      <c r="J2072" s="227"/>
      <c r="K2072" s="227"/>
      <c r="L2072" s="228"/>
    </row>
    <row r="2073" spans="1:12">
      <c r="A2073" s="213" t="str">
        <f t="shared" ca="1" si="32"/>
        <v/>
      </c>
      <c r="C2073" s="223"/>
      <c r="D2073" s="224"/>
      <c r="E2073" s="224"/>
      <c r="F2073" s="225"/>
      <c r="G2073" s="226"/>
      <c r="H2073" s="227"/>
      <c r="I2073" s="227"/>
      <c r="J2073" s="227"/>
      <c r="K2073" s="227"/>
      <c r="L2073" s="228"/>
    </row>
    <row r="2074" spans="1:12">
      <c r="A2074" s="213" t="str">
        <f t="shared" ca="1" si="32"/>
        <v/>
      </c>
      <c r="C2074" s="223"/>
      <c r="D2074" s="224"/>
      <c r="E2074" s="224"/>
      <c r="F2074" s="225"/>
      <c r="G2074" s="226"/>
      <c r="H2074" s="227"/>
      <c r="I2074" s="227"/>
      <c r="J2074" s="227"/>
      <c r="K2074" s="227"/>
      <c r="L2074" s="228"/>
    </row>
    <row r="2075" spans="1:12">
      <c r="A2075" s="213" t="str">
        <f t="shared" ca="1" si="32"/>
        <v/>
      </c>
      <c r="C2075" s="223"/>
      <c r="D2075" s="224"/>
      <c r="E2075" s="224"/>
      <c r="F2075" s="225"/>
      <c r="G2075" s="226"/>
      <c r="H2075" s="227"/>
      <c r="I2075" s="227"/>
      <c r="J2075" s="227"/>
      <c r="K2075" s="227"/>
      <c r="L2075" s="228"/>
    </row>
    <row r="2076" spans="1:12">
      <c r="A2076" s="213" t="str">
        <f t="shared" ca="1" si="32"/>
        <v/>
      </c>
      <c r="C2076" s="223"/>
      <c r="D2076" s="224"/>
      <c r="E2076" s="224"/>
      <c r="F2076" s="225"/>
      <c r="G2076" s="226"/>
      <c r="H2076" s="227"/>
      <c r="I2076" s="227"/>
      <c r="J2076" s="227"/>
      <c r="K2076" s="227"/>
      <c r="L2076" s="228"/>
    </row>
    <row r="2077" spans="1:12">
      <c r="A2077" s="213" t="str">
        <f t="shared" ca="1" si="32"/>
        <v/>
      </c>
      <c r="C2077" s="223"/>
      <c r="D2077" s="224"/>
      <c r="E2077" s="224"/>
      <c r="F2077" s="225"/>
      <c r="G2077" s="226"/>
      <c r="H2077" s="227"/>
      <c r="I2077" s="227"/>
      <c r="J2077" s="227"/>
      <c r="K2077" s="227"/>
      <c r="L2077" s="228"/>
    </row>
    <row r="2078" spans="1:12">
      <c r="A2078" s="213" t="str">
        <f t="shared" ca="1" si="32"/>
        <v/>
      </c>
      <c r="C2078" s="223"/>
      <c r="D2078" s="224"/>
      <c r="E2078" s="224"/>
      <c r="F2078" s="225"/>
      <c r="G2078" s="226"/>
      <c r="H2078" s="227"/>
      <c r="I2078" s="227"/>
      <c r="J2078" s="227"/>
      <c r="K2078" s="227"/>
      <c r="L2078" s="228"/>
    </row>
    <row r="2079" spans="1:12">
      <c r="A2079" s="213" t="str">
        <f t="shared" ca="1" si="32"/>
        <v/>
      </c>
      <c r="C2079" s="223"/>
      <c r="D2079" s="224"/>
      <c r="E2079" s="224"/>
      <c r="F2079" s="225"/>
      <c r="G2079" s="226"/>
      <c r="H2079" s="227"/>
      <c r="I2079" s="227"/>
      <c r="J2079" s="227"/>
      <c r="K2079" s="227"/>
      <c r="L2079" s="228"/>
    </row>
    <row r="2080" spans="1:12">
      <c r="A2080" s="213" t="str">
        <f t="shared" ca="1" si="32"/>
        <v/>
      </c>
      <c r="C2080" s="223"/>
      <c r="D2080" s="224"/>
      <c r="E2080" s="224"/>
      <c r="F2080" s="225"/>
      <c r="G2080" s="226"/>
      <c r="H2080" s="227"/>
      <c r="I2080" s="227"/>
      <c r="J2080" s="227"/>
      <c r="K2080" s="227"/>
      <c r="L2080" s="228"/>
    </row>
    <row r="2081" spans="1:12">
      <c r="A2081" s="213" t="str">
        <f t="shared" ca="1" si="32"/>
        <v/>
      </c>
      <c r="C2081" s="223"/>
      <c r="D2081" s="224"/>
      <c r="E2081" s="224"/>
      <c r="F2081" s="225"/>
      <c r="G2081" s="226"/>
      <c r="H2081" s="227"/>
      <c r="I2081" s="227"/>
      <c r="J2081" s="227"/>
      <c r="K2081" s="227"/>
      <c r="L2081" s="228"/>
    </row>
    <row r="2082" spans="1:12">
      <c r="A2082" s="213" t="str">
        <f t="shared" ca="1" si="32"/>
        <v/>
      </c>
      <c r="C2082" s="223"/>
      <c r="D2082" s="224"/>
      <c r="E2082" s="224"/>
      <c r="F2082" s="225"/>
      <c r="G2082" s="226"/>
      <c r="H2082" s="227"/>
      <c r="I2082" s="227"/>
      <c r="J2082" s="227"/>
      <c r="K2082" s="227"/>
      <c r="L2082" s="228"/>
    </row>
    <row r="2083" spans="1:12">
      <c r="A2083" s="213" t="str">
        <f t="shared" ca="1" si="32"/>
        <v/>
      </c>
      <c r="C2083" s="223"/>
      <c r="D2083" s="224"/>
      <c r="E2083" s="224"/>
      <c r="F2083" s="225"/>
      <c r="G2083" s="226"/>
      <c r="H2083" s="227"/>
      <c r="I2083" s="227"/>
      <c r="J2083" s="227"/>
      <c r="K2083" s="227"/>
      <c r="L2083" s="228"/>
    </row>
    <row r="2084" spans="1:12">
      <c r="A2084" s="213" t="str">
        <f t="shared" ca="1" si="32"/>
        <v/>
      </c>
      <c r="C2084" s="223"/>
      <c r="D2084" s="224"/>
      <c r="E2084" s="224"/>
      <c r="F2084" s="225"/>
      <c r="G2084" s="226"/>
      <c r="H2084" s="227"/>
      <c r="I2084" s="227"/>
      <c r="J2084" s="227"/>
      <c r="K2084" s="227"/>
      <c r="L2084" s="228"/>
    </row>
    <row r="2085" spans="1:12">
      <c r="A2085" s="213" t="str">
        <f t="shared" ca="1" si="32"/>
        <v/>
      </c>
      <c r="C2085" s="223"/>
      <c r="D2085" s="224"/>
      <c r="E2085" s="224"/>
      <c r="F2085" s="225"/>
      <c r="G2085" s="226"/>
      <c r="H2085" s="227"/>
      <c r="I2085" s="227"/>
      <c r="J2085" s="227"/>
      <c r="K2085" s="227"/>
      <c r="L2085" s="228"/>
    </row>
    <row r="2086" spans="1:12">
      <c r="A2086" s="213" t="str">
        <f t="shared" ca="1" si="32"/>
        <v/>
      </c>
      <c r="C2086" s="223"/>
      <c r="D2086" s="224"/>
      <c r="E2086" s="224"/>
      <c r="F2086" s="225"/>
      <c r="G2086" s="226"/>
      <c r="H2086" s="227"/>
      <c r="I2086" s="227"/>
      <c r="J2086" s="227"/>
      <c r="K2086" s="227"/>
      <c r="L2086" s="228"/>
    </row>
    <row r="2087" spans="1:12">
      <c r="A2087" s="213" t="str">
        <f t="shared" ca="1" si="32"/>
        <v/>
      </c>
      <c r="C2087" s="223"/>
      <c r="D2087" s="224"/>
      <c r="E2087" s="224"/>
      <c r="F2087" s="225"/>
      <c r="G2087" s="226"/>
      <c r="H2087" s="227"/>
      <c r="I2087" s="227"/>
      <c r="J2087" s="227"/>
      <c r="K2087" s="227"/>
      <c r="L2087" s="228"/>
    </row>
    <row r="2088" spans="1:12">
      <c r="A2088" s="213" t="str">
        <f t="shared" ca="1" si="32"/>
        <v/>
      </c>
      <c r="C2088" s="223"/>
      <c r="D2088" s="224"/>
      <c r="E2088" s="224"/>
      <c r="F2088" s="225"/>
      <c r="G2088" s="226"/>
      <c r="H2088" s="227"/>
      <c r="I2088" s="227"/>
      <c r="J2088" s="227"/>
      <c r="K2088" s="227"/>
      <c r="L2088" s="228"/>
    </row>
    <row r="2089" spans="1:12">
      <c r="A2089" s="213" t="str">
        <f t="shared" ca="1" si="32"/>
        <v/>
      </c>
      <c r="C2089" s="223"/>
      <c r="D2089" s="224"/>
      <c r="E2089" s="224"/>
      <c r="F2089" s="225"/>
      <c r="G2089" s="226"/>
      <c r="H2089" s="227"/>
      <c r="I2089" s="227"/>
      <c r="J2089" s="227"/>
      <c r="K2089" s="227"/>
      <c r="L2089" s="228"/>
    </row>
    <row r="2090" spans="1:12">
      <c r="A2090" s="213" t="str">
        <f t="shared" ca="1" si="32"/>
        <v/>
      </c>
      <c r="C2090" s="223"/>
      <c r="D2090" s="224"/>
      <c r="E2090" s="224"/>
      <c r="F2090" s="225"/>
      <c r="G2090" s="226"/>
      <c r="H2090" s="227"/>
      <c r="I2090" s="227"/>
      <c r="J2090" s="227"/>
      <c r="K2090" s="227"/>
      <c r="L2090" s="228"/>
    </row>
    <row r="2091" spans="1:12">
      <c r="A2091" s="213" t="str">
        <f t="shared" ca="1" si="32"/>
        <v/>
      </c>
      <c r="C2091" s="223"/>
      <c r="D2091" s="224"/>
      <c r="E2091" s="224"/>
      <c r="F2091" s="225"/>
      <c r="G2091" s="226"/>
      <c r="H2091" s="227"/>
      <c r="I2091" s="227"/>
      <c r="J2091" s="227"/>
      <c r="K2091" s="227"/>
      <c r="L2091" s="228"/>
    </row>
    <row r="2092" spans="1:12">
      <c r="A2092" s="213" t="str">
        <f t="shared" ca="1" si="32"/>
        <v/>
      </c>
      <c r="C2092" s="223"/>
      <c r="D2092" s="224"/>
      <c r="E2092" s="224"/>
      <c r="F2092" s="225"/>
      <c r="G2092" s="226"/>
      <c r="H2092" s="227"/>
      <c r="I2092" s="227"/>
      <c r="J2092" s="227"/>
      <c r="K2092" s="227"/>
      <c r="L2092" s="228"/>
    </row>
    <row r="2093" spans="1:12">
      <c r="A2093" s="213" t="str">
        <f t="shared" ca="1" si="32"/>
        <v/>
      </c>
      <c r="C2093" s="223"/>
      <c r="D2093" s="224"/>
      <c r="E2093" s="224"/>
      <c r="F2093" s="225"/>
      <c r="G2093" s="226"/>
      <c r="H2093" s="227"/>
      <c r="I2093" s="227"/>
      <c r="J2093" s="227"/>
      <c r="K2093" s="227"/>
      <c r="L2093" s="228"/>
    </row>
    <row r="2094" spans="1:12">
      <c r="A2094" s="213" t="str">
        <f t="shared" ca="1" si="32"/>
        <v/>
      </c>
      <c r="C2094" s="223"/>
      <c r="D2094" s="224"/>
      <c r="E2094" s="224"/>
      <c r="F2094" s="225"/>
      <c r="G2094" s="226"/>
      <c r="H2094" s="227"/>
      <c r="I2094" s="227"/>
      <c r="J2094" s="227"/>
      <c r="K2094" s="227"/>
      <c r="L2094" s="228"/>
    </row>
    <row r="2095" spans="1:12">
      <c r="A2095" s="213" t="str">
        <f t="shared" ca="1" si="32"/>
        <v/>
      </c>
      <c r="C2095" s="223"/>
      <c r="D2095" s="224"/>
      <c r="E2095" s="224"/>
      <c r="F2095" s="225"/>
      <c r="G2095" s="226"/>
      <c r="H2095" s="227"/>
      <c r="I2095" s="227"/>
      <c r="J2095" s="227"/>
      <c r="K2095" s="227"/>
      <c r="L2095" s="228"/>
    </row>
    <row r="2096" spans="1:12">
      <c r="A2096" s="213" t="str">
        <f t="shared" ca="1" si="32"/>
        <v/>
      </c>
      <c r="C2096" s="223"/>
      <c r="D2096" s="224"/>
      <c r="E2096" s="224"/>
      <c r="F2096" s="225"/>
      <c r="G2096" s="226"/>
      <c r="H2096" s="227"/>
      <c r="I2096" s="227"/>
      <c r="J2096" s="227"/>
      <c r="K2096" s="227"/>
      <c r="L2096" s="228"/>
    </row>
    <row r="2097" spans="1:12">
      <c r="A2097" s="213" t="str">
        <f t="shared" ca="1" si="32"/>
        <v/>
      </c>
      <c r="C2097" s="223"/>
      <c r="D2097" s="224"/>
      <c r="E2097" s="224"/>
      <c r="F2097" s="225"/>
      <c r="G2097" s="226"/>
      <c r="H2097" s="227"/>
      <c r="I2097" s="227"/>
      <c r="J2097" s="227"/>
      <c r="K2097" s="227"/>
      <c r="L2097" s="228"/>
    </row>
    <row r="2098" spans="1:12">
      <c r="A2098" s="213" t="str">
        <f t="shared" ca="1" si="32"/>
        <v/>
      </c>
      <c r="C2098" s="223"/>
      <c r="D2098" s="224"/>
      <c r="E2098" s="224"/>
      <c r="F2098" s="225"/>
      <c r="G2098" s="226"/>
      <c r="H2098" s="227"/>
      <c r="I2098" s="227"/>
      <c r="J2098" s="227"/>
      <c r="K2098" s="227"/>
      <c r="L2098" s="228"/>
    </row>
    <row r="2099" spans="1:12">
      <c r="A2099" s="213" t="str">
        <f t="shared" ca="1" si="32"/>
        <v/>
      </c>
      <c r="C2099" s="223"/>
      <c r="D2099" s="224"/>
      <c r="E2099" s="224"/>
      <c r="F2099" s="225"/>
      <c r="G2099" s="226"/>
      <c r="H2099" s="227"/>
      <c r="I2099" s="227"/>
      <c r="J2099" s="227"/>
      <c r="K2099" s="227"/>
      <c r="L2099" s="228"/>
    </row>
    <row r="2100" spans="1:12">
      <c r="A2100" s="213" t="str">
        <f t="shared" ca="1" si="32"/>
        <v/>
      </c>
      <c r="C2100" s="223"/>
      <c r="D2100" s="224"/>
      <c r="E2100" s="224"/>
      <c r="F2100" s="225"/>
      <c r="G2100" s="226"/>
      <c r="H2100" s="227"/>
      <c r="I2100" s="227"/>
      <c r="J2100" s="227"/>
      <c r="K2100" s="227"/>
      <c r="L2100" s="228"/>
    </row>
    <row r="2101" spans="1:12">
      <c r="A2101" s="213" t="str">
        <f t="shared" ca="1" si="32"/>
        <v/>
      </c>
      <c r="C2101" s="223"/>
      <c r="D2101" s="224"/>
      <c r="E2101" s="224"/>
      <c r="F2101" s="225"/>
      <c r="G2101" s="226"/>
      <c r="H2101" s="227"/>
      <c r="I2101" s="227"/>
      <c r="J2101" s="227"/>
      <c r="K2101" s="227"/>
      <c r="L2101" s="228"/>
    </row>
    <row r="2102" spans="1:12">
      <c r="A2102" s="213" t="str">
        <f t="shared" ca="1" si="32"/>
        <v/>
      </c>
      <c r="C2102" s="223"/>
      <c r="D2102" s="224"/>
      <c r="E2102" s="224"/>
      <c r="F2102" s="225"/>
      <c r="G2102" s="226"/>
      <c r="H2102" s="227"/>
      <c r="I2102" s="227"/>
      <c r="J2102" s="227"/>
      <c r="K2102" s="227"/>
      <c r="L2102" s="228"/>
    </row>
    <row r="2103" spans="1:12">
      <c r="A2103" s="213" t="str">
        <f t="shared" ca="1" si="32"/>
        <v/>
      </c>
      <c r="C2103" s="223"/>
      <c r="D2103" s="224"/>
      <c r="E2103" s="224"/>
      <c r="F2103" s="225"/>
      <c r="G2103" s="226"/>
      <c r="H2103" s="227"/>
      <c r="I2103" s="227"/>
      <c r="J2103" s="227"/>
      <c r="K2103" s="227"/>
      <c r="L2103" s="228"/>
    </row>
    <row r="2104" spans="1:12">
      <c r="A2104" s="213" t="str">
        <f t="shared" ca="1" si="32"/>
        <v/>
      </c>
      <c r="C2104" s="223"/>
      <c r="D2104" s="224"/>
      <c r="E2104" s="224"/>
      <c r="F2104" s="225"/>
      <c r="G2104" s="226"/>
      <c r="H2104" s="227"/>
      <c r="I2104" s="227"/>
      <c r="J2104" s="227"/>
      <c r="K2104" s="227"/>
      <c r="L2104" s="228"/>
    </row>
    <row r="2105" spans="1:12">
      <c r="A2105" s="213" t="str">
        <f t="shared" ca="1" si="32"/>
        <v/>
      </c>
      <c r="C2105" s="223"/>
      <c r="D2105" s="224"/>
      <c r="E2105" s="224"/>
      <c r="F2105" s="225"/>
      <c r="G2105" s="226"/>
      <c r="H2105" s="227"/>
      <c r="I2105" s="227"/>
      <c r="J2105" s="227"/>
      <c r="K2105" s="227"/>
      <c r="L2105" s="228"/>
    </row>
    <row r="2106" spans="1:12">
      <c r="A2106" s="213" t="str">
        <f t="shared" ca="1" si="32"/>
        <v/>
      </c>
      <c r="C2106" s="223"/>
      <c r="D2106" s="224"/>
      <c r="E2106" s="224"/>
      <c r="F2106" s="225"/>
      <c r="G2106" s="226"/>
      <c r="H2106" s="227"/>
      <c r="I2106" s="227"/>
      <c r="J2106" s="227"/>
      <c r="K2106" s="227"/>
      <c r="L2106" s="228"/>
    </row>
    <row r="2107" spans="1:12">
      <c r="A2107" s="213" t="str">
        <f t="shared" ca="1" si="32"/>
        <v/>
      </c>
      <c r="C2107" s="223"/>
      <c r="D2107" s="224"/>
      <c r="E2107" s="224"/>
      <c r="F2107" s="225"/>
      <c r="G2107" s="226"/>
      <c r="H2107" s="227"/>
      <c r="I2107" s="227"/>
      <c r="J2107" s="227"/>
      <c r="K2107" s="227"/>
      <c r="L2107" s="228"/>
    </row>
    <row r="2108" spans="1:12">
      <c r="A2108" s="213" t="str">
        <f t="shared" ca="1" si="32"/>
        <v/>
      </c>
      <c r="C2108" s="223"/>
      <c r="D2108" s="224"/>
      <c r="E2108" s="224"/>
      <c r="F2108" s="225"/>
      <c r="G2108" s="226"/>
      <c r="H2108" s="227"/>
      <c r="I2108" s="227"/>
      <c r="J2108" s="227"/>
      <c r="K2108" s="227"/>
      <c r="L2108" s="228"/>
    </row>
    <row r="2109" spans="1:12">
      <c r="A2109" s="213" t="str">
        <f t="shared" ca="1" si="32"/>
        <v/>
      </c>
      <c r="C2109" s="223"/>
      <c r="D2109" s="224"/>
      <c r="E2109" s="224"/>
      <c r="F2109" s="225"/>
      <c r="G2109" s="226"/>
      <c r="H2109" s="227"/>
      <c r="I2109" s="227"/>
      <c r="J2109" s="227"/>
      <c r="K2109" s="227"/>
      <c r="L2109" s="228"/>
    </row>
    <row r="2110" spans="1:12">
      <c r="A2110" s="213" t="str">
        <f t="shared" ca="1" si="32"/>
        <v/>
      </c>
      <c r="C2110" s="223"/>
      <c r="D2110" s="224"/>
      <c r="E2110" s="224"/>
      <c r="F2110" s="225"/>
      <c r="G2110" s="226"/>
      <c r="H2110" s="227"/>
      <c r="I2110" s="227"/>
      <c r="J2110" s="227"/>
      <c r="K2110" s="227"/>
      <c r="L2110" s="228"/>
    </row>
    <row r="2111" spans="1:12">
      <c r="A2111" s="213" t="str">
        <f t="shared" ca="1" si="32"/>
        <v/>
      </c>
      <c r="C2111" s="223"/>
      <c r="D2111" s="224"/>
      <c r="E2111" s="224"/>
      <c r="F2111" s="225"/>
      <c r="G2111" s="226"/>
      <c r="H2111" s="227"/>
      <c r="I2111" s="227"/>
      <c r="J2111" s="227"/>
      <c r="K2111" s="227"/>
      <c r="L2111" s="228"/>
    </row>
    <row r="2112" spans="1:12">
      <c r="A2112" s="213" t="str">
        <f t="shared" ca="1" si="32"/>
        <v/>
      </c>
      <c r="C2112" s="223"/>
      <c r="D2112" s="224"/>
      <c r="E2112" s="224"/>
      <c r="F2112" s="225"/>
      <c r="G2112" s="226"/>
      <c r="H2112" s="227"/>
      <c r="I2112" s="227"/>
      <c r="J2112" s="227"/>
      <c r="K2112" s="227"/>
      <c r="L2112" s="228"/>
    </row>
    <row r="2113" spans="1:12">
      <c r="A2113" s="213" t="str">
        <f t="shared" ca="1" si="32"/>
        <v/>
      </c>
      <c r="C2113" s="223"/>
      <c r="D2113" s="224"/>
      <c r="E2113" s="224"/>
      <c r="F2113" s="225"/>
      <c r="G2113" s="226"/>
      <c r="H2113" s="227"/>
      <c r="I2113" s="227"/>
      <c r="J2113" s="227"/>
      <c r="K2113" s="227"/>
      <c r="L2113" s="228"/>
    </row>
    <row r="2114" spans="1:12">
      <c r="A2114" s="213" t="str">
        <f t="shared" ca="1" si="32"/>
        <v/>
      </c>
      <c r="C2114" s="223"/>
      <c r="D2114" s="224"/>
      <c r="E2114" s="224"/>
      <c r="F2114" s="225"/>
      <c r="G2114" s="226"/>
      <c r="H2114" s="227"/>
      <c r="I2114" s="227"/>
      <c r="J2114" s="227"/>
      <c r="K2114" s="227"/>
      <c r="L2114" s="228"/>
    </row>
    <row r="2115" spans="1:12">
      <c r="A2115" s="213" t="str">
        <f t="shared" ca="1" si="32"/>
        <v/>
      </c>
      <c r="C2115" s="223"/>
      <c r="D2115" s="224"/>
      <c r="E2115" s="224"/>
      <c r="F2115" s="225"/>
      <c r="G2115" s="226"/>
      <c r="H2115" s="227"/>
      <c r="I2115" s="227"/>
      <c r="J2115" s="227"/>
      <c r="K2115" s="227"/>
      <c r="L2115" s="228"/>
    </row>
    <row r="2116" spans="1:12">
      <c r="A2116" s="213" t="str">
        <f t="shared" ref="A2116:A2179" ca="1" si="33">IF(INDIRECT(ADDRESS(ROW(A2116),3))="","",IF(INDIRECT(ADDRESS(ROW(A2116),3))=INDIRECT(ADDRESS(ROW(A2116)-1,3)),A2115,A2115+1))</f>
        <v/>
      </c>
      <c r="C2116" s="223"/>
      <c r="D2116" s="224"/>
      <c r="E2116" s="224"/>
      <c r="F2116" s="225"/>
      <c r="G2116" s="226"/>
      <c r="H2116" s="227"/>
      <c r="I2116" s="227"/>
      <c r="J2116" s="227"/>
      <c r="K2116" s="227"/>
      <c r="L2116" s="228"/>
    </row>
    <row r="2117" spans="1:12">
      <c r="A2117" s="213" t="str">
        <f t="shared" ca="1" si="33"/>
        <v/>
      </c>
      <c r="C2117" s="223"/>
      <c r="D2117" s="224"/>
      <c r="E2117" s="224"/>
      <c r="F2117" s="225"/>
      <c r="G2117" s="226"/>
      <c r="H2117" s="227"/>
      <c r="I2117" s="227"/>
      <c r="J2117" s="227"/>
      <c r="K2117" s="227"/>
      <c r="L2117" s="228"/>
    </row>
    <row r="2118" spans="1:12">
      <c r="A2118" s="213" t="str">
        <f t="shared" ca="1" si="33"/>
        <v/>
      </c>
      <c r="C2118" s="223"/>
      <c r="D2118" s="224"/>
      <c r="E2118" s="224"/>
      <c r="F2118" s="225"/>
      <c r="G2118" s="226"/>
      <c r="H2118" s="227"/>
      <c r="I2118" s="227"/>
      <c r="J2118" s="227"/>
      <c r="K2118" s="227"/>
      <c r="L2118" s="228"/>
    </row>
    <row r="2119" spans="1:12">
      <c r="A2119" s="213" t="str">
        <f t="shared" ca="1" si="33"/>
        <v/>
      </c>
      <c r="C2119" s="223"/>
      <c r="D2119" s="224"/>
      <c r="E2119" s="224"/>
      <c r="F2119" s="225"/>
      <c r="G2119" s="226"/>
      <c r="H2119" s="227"/>
      <c r="I2119" s="227"/>
      <c r="J2119" s="227"/>
      <c r="K2119" s="227"/>
      <c r="L2119" s="228"/>
    </row>
    <row r="2120" spans="1:12">
      <c r="A2120" s="213" t="str">
        <f t="shared" ca="1" si="33"/>
        <v/>
      </c>
      <c r="C2120" s="223"/>
      <c r="D2120" s="224"/>
      <c r="E2120" s="224"/>
      <c r="F2120" s="225"/>
      <c r="G2120" s="226"/>
      <c r="H2120" s="227"/>
      <c r="I2120" s="227"/>
      <c r="J2120" s="227"/>
      <c r="K2120" s="227"/>
      <c r="L2120" s="228"/>
    </row>
    <row r="2121" spans="1:12">
      <c r="A2121" s="213" t="str">
        <f t="shared" ca="1" si="33"/>
        <v/>
      </c>
      <c r="C2121" s="223"/>
      <c r="D2121" s="224"/>
      <c r="E2121" s="224"/>
      <c r="F2121" s="225"/>
      <c r="G2121" s="226"/>
      <c r="H2121" s="227"/>
      <c r="I2121" s="227"/>
      <c r="J2121" s="227"/>
      <c r="K2121" s="227"/>
      <c r="L2121" s="228"/>
    </row>
    <row r="2122" spans="1:12">
      <c r="A2122" s="213" t="str">
        <f t="shared" ca="1" si="33"/>
        <v/>
      </c>
      <c r="C2122" s="223"/>
      <c r="D2122" s="224"/>
      <c r="E2122" s="224"/>
      <c r="F2122" s="225"/>
      <c r="G2122" s="226"/>
      <c r="H2122" s="227"/>
      <c r="I2122" s="227"/>
      <c r="J2122" s="227"/>
      <c r="K2122" s="227"/>
      <c r="L2122" s="228"/>
    </row>
    <row r="2123" spans="1:12">
      <c r="A2123" s="213" t="str">
        <f t="shared" ca="1" si="33"/>
        <v/>
      </c>
      <c r="C2123" s="223"/>
      <c r="D2123" s="224"/>
      <c r="E2123" s="224"/>
      <c r="F2123" s="225"/>
      <c r="G2123" s="226"/>
      <c r="H2123" s="227"/>
      <c r="I2123" s="227"/>
      <c r="J2123" s="227"/>
      <c r="K2123" s="227"/>
      <c r="L2123" s="228"/>
    </row>
    <row r="2124" spans="1:12">
      <c r="A2124" s="213" t="str">
        <f t="shared" ca="1" si="33"/>
        <v/>
      </c>
      <c r="C2124" s="223"/>
      <c r="D2124" s="224"/>
      <c r="E2124" s="224"/>
      <c r="F2124" s="225"/>
      <c r="G2124" s="226"/>
      <c r="H2124" s="227"/>
      <c r="I2124" s="227"/>
      <c r="J2124" s="227"/>
      <c r="K2124" s="227"/>
      <c r="L2124" s="228"/>
    </row>
    <row r="2125" spans="1:12">
      <c r="A2125" s="213" t="str">
        <f t="shared" ca="1" si="33"/>
        <v/>
      </c>
      <c r="C2125" s="223"/>
      <c r="D2125" s="224"/>
      <c r="E2125" s="224"/>
      <c r="F2125" s="225"/>
      <c r="G2125" s="226"/>
      <c r="H2125" s="227"/>
      <c r="I2125" s="227"/>
      <c r="J2125" s="227"/>
      <c r="K2125" s="227"/>
      <c r="L2125" s="228"/>
    </row>
    <row r="2126" spans="1:12">
      <c r="A2126" s="213" t="str">
        <f t="shared" ca="1" si="33"/>
        <v/>
      </c>
      <c r="C2126" s="223"/>
      <c r="D2126" s="224"/>
      <c r="E2126" s="224"/>
      <c r="F2126" s="225"/>
      <c r="G2126" s="226"/>
      <c r="H2126" s="227"/>
      <c r="I2126" s="227"/>
      <c r="J2126" s="227"/>
      <c r="K2126" s="227"/>
      <c r="L2126" s="228"/>
    </row>
    <row r="2127" spans="1:12">
      <c r="A2127" s="213" t="str">
        <f t="shared" ca="1" si="33"/>
        <v/>
      </c>
      <c r="C2127" s="223"/>
      <c r="D2127" s="224"/>
      <c r="E2127" s="224"/>
      <c r="F2127" s="225"/>
      <c r="G2127" s="226"/>
      <c r="H2127" s="227"/>
      <c r="I2127" s="227"/>
      <c r="J2127" s="227"/>
      <c r="K2127" s="227"/>
      <c r="L2127" s="228"/>
    </row>
    <row r="2128" spans="1:12">
      <c r="A2128" s="213" t="str">
        <f t="shared" ca="1" si="33"/>
        <v/>
      </c>
      <c r="C2128" s="223"/>
      <c r="D2128" s="224"/>
      <c r="E2128" s="224"/>
      <c r="F2128" s="225"/>
      <c r="G2128" s="226"/>
      <c r="H2128" s="227"/>
      <c r="I2128" s="227"/>
      <c r="J2128" s="227"/>
      <c r="K2128" s="227"/>
      <c r="L2128" s="228"/>
    </row>
    <row r="2129" spans="1:12">
      <c r="A2129" s="213" t="str">
        <f t="shared" ca="1" si="33"/>
        <v/>
      </c>
      <c r="C2129" s="223"/>
      <c r="D2129" s="224"/>
      <c r="E2129" s="224"/>
      <c r="F2129" s="225"/>
      <c r="G2129" s="226"/>
      <c r="H2129" s="227"/>
      <c r="I2129" s="227"/>
      <c r="J2129" s="227"/>
      <c r="K2129" s="227"/>
      <c r="L2129" s="228"/>
    </row>
    <row r="2130" spans="1:12">
      <c r="A2130" s="213" t="str">
        <f t="shared" ca="1" si="33"/>
        <v/>
      </c>
      <c r="C2130" s="223"/>
      <c r="D2130" s="224"/>
      <c r="E2130" s="224"/>
      <c r="F2130" s="225"/>
      <c r="G2130" s="226"/>
      <c r="H2130" s="227"/>
      <c r="I2130" s="227"/>
      <c r="J2130" s="227"/>
      <c r="K2130" s="227"/>
      <c r="L2130" s="228"/>
    </row>
    <row r="2131" spans="1:12">
      <c r="A2131" s="213" t="str">
        <f t="shared" ca="1" si="33"/>
        <v/>
      </c>
      <c r="C2131" s="223"/>
      <c r="D2131" s="224"/>
      <c r="E2131" s="224"/>
      <c r="F2131" s="225"/>
      <c r="G2131" s="226"/>
      <c r="H2131" s="227"/>
      <c r="I2131" s="227"/>
      <c r="J2131" s="227"/>
      <c r="K2131" s="227"/>
      <c r="L2131" s="228"/>
    </row>
    <row r="2132" spans="1:12">
      <c r="A2132" s="213" t="str">
        <f t="shared" ca="1" si="33"/>
        <v/>
      </c>
      <c r="C2132" s="223"/>
      <c r="D2132" s="224"/>
      <c r="E2132" s="224"/>
      <c r="F2132" s="225"/>
      <c r="G2132" s="226"/>
      <c r="H2132" s="227"/>
      <c r="I2132" s="227"/>
      <c r="J2132" s="227"/>
      <c r="K2132" s="227"/>
      <c r="L2132" s="228"/>
    </row>
    <row r="2133" spans="1:12">
      <c r="A2133" s="213" t="str">
        <f t="shared" ca="1" si="33"/>
        <v/>
      </c>
      <c r="C2133" s="223"/>
      <c r="D2133" s="224"/>
      <c r="E2133" s="224"/>
      <c r="F2133" s="225"/>
      <c r="G2133" s="226"/>
      <c r="H2133" s="227"/>
      <c r="I2133" s="227"/>
      <c r="J2133" s="227"/>
      <c r="K2133" s="227"/>
      <c r="L2133" s="228"/>
    </row>
    <row r="2134" spans="1:12">
      <c r="A2134" s="213" t="str">
        <f t="shared" ca="1" si="33"/>
        <v/>
      </c>
      <c r="C2134" s="223"/>
      <c r="D2134" s="224"/>
      <c r="E2134" s="224"/>
      <c r="F2134" s="225"/>
      <c r="G2134" s="226"/>
      <c r="H2134" s="227"/>
      <c r="I2134" s="227"/>
      <c r="J2134" s="227"/>
      <c r="K2134" s="227"/>
      <c r="L2134" s="228"/>
    </row>
    <row r="2135" spans="1:12">
      <c r="A2135" s="213" t="str">
        <f t="shared" ca="1" si="33"/>
        <v/>
      </c>
      <c r="C2135" s="223"/>
      <c r="D2135" s="224"/>
      <c r="E2135" s="224"/>
      <c r="F2135" s="225"/>
      <c r="G2135" s="226"/>
      <c r="H2135" s="227"/>
      <c r="I2135" s="227"/>
      <c r="J2135" s="227"/>
      <c r="K2135" s="227"/>
      <c r="L2135" s="228"/>
    </row>
    <row r="2136" spans="1:12">
      <c r="A2136" s="213" t="str">
        <f t="shared" ca="1" si="33"/>
        <v/>
      </c>
      <c r="C2136" s="223"/>
      <c r="D2136" s="224"/>
      <c r="E2136" s="224"/>
      <c r="F2136" s="225"/>
      <c r="G2136" s="226"/>
      <c r="H2136" s="227"/>
      <c r="I2136" s="227"/>
      <c r="J2136" s="227"/>
      <c r="K2136" s="227"/>
      <c r="L2136" s="228"/>
    </row>
    <row r="2137" spans="1:12">
      <c r="A2137" s="213" t="str">
        <f t="shared" ca="1" si="33"/>
        <v/>
      </c>
      <c r="C2137" s="223"/>
      <c r="D2137" s="224"/>
      <c r="E2137" s="224"/>
      <c r="F2137" s="225"/>
      <c r="G2137" s="226"/>
      <c r="H2137" s="227"/>
      <c r="I2137" s="227"/>
      <c r="J2137" s="227"/>
      <c r="K2137" s="227"/>
      <c r="L2137" s="228"/>
    </row>
    <row r="2138" spans="1:12">
      <c r="A2138" s="213" t="str">
        <f t="shared" ca="1" si="33"/>
        <v/>
      </c>
      <c r="C2138" s="223"/>
      <c r="D2138" s="224"/>
      <c r="E2138" s="224"/>
      <c r="F2138" s="225"/>
      <c r="G2138" s="226"/>
      <c r="H2138" s="227"/>
      <c r="I2138" s="227"/>
      <c r="J2138" s="227"/>
      <c r="K2138" s="227"/>
      <c r="L2138" s="228"/>
    </row>
    <row r="2139" spans="1:12">
      <c r="A2139" s="213" t="str">
        <f t="shared" ca="1" si="33"/>
        <v/>
      </c>
      <c r="C2139" s="223"/>
      <c r="D2139" s="224"/>
      <c r="E2139" s="224"/>
      <c r="F2139" s="225"/>
      <c r="G2139" s="226"/>
      <c r="H2139" s="227"/>
      <c r="I2139" s="227"/>
      <c r="J2139" s="227"/>
      <c r="K2139" s="227"/>
      <c r="L2139" s="228"/>
    </row>
    <row r="2140" spans="1:12">
      <c r="A2140" s="213" t="str">
        <f t="shared" ca="1" si="33"/>
        <v/>
      </c>
      <c r="C2140" s="223"/>
      <c r="D2140" s="224"/>
      <c r="E2140" s="224"/>
      <c r="F2140" s="225"/>
      <c r="G2140" s="226"/>
      <c r="H2140" s="227"/>
      <c r="I2140" s="227"/>
      <c r="J2140" s="227"/>
      <c r="K2140" s="227"/>
      <c r="L2140" s="228"/>
    </row>
    <row r="2141" spans="1:12">
      <c r="A2141" s="213" t="str">
        <f t="shared" ca="1" si="33"/>
        <v/>
      </c>
      <c r="C2141" s="223"/>
      <c r="D2141" s="224"/>
      <c r="E2141" s="224"/>
      <c r="F2141" s="225"/>
      <c r="G2141" s="226"/>
      <c r="H2141" s="227"/>
      <c r="I2141" s="227"/>
      <c r="J2141" s="227"/>
      <c r="K2141" s="227"/>
      <c r="L2141" s="228"/>
    </row>
    <row r="2142" spans="1:12">
      <c r="A2142" s="213" t="str">
        <f t="shared" ca="1" si="33"/>
        <v/>
      </c>
      <c r="C2142" s="223"/>
      <c r="D2142" s="224"/>
      <c r="E2142" s="224"/>
      <c r="F2142" s="225"/>
      <c r="G2142" s="226"/>
      <c r="H2142" s="227"/>
      <c r="I2142" s="227"/>
      <c r="J2142" s="227"/>
      <c r="K2142" s="227"/>
      <c r="L2142" s="228"/>
    </row>
    <row r="2143" spans="1:12">
      <c r="A2143" s="213" t="str">
        <f t="shared" ca="1" si="33"/>
        <v/>
      </c>
      <c r="C2143" s="223"/>
      <c r="D2143" s="224"/>
      <c r="E2143" s="224"/>
      <c r="F2143" s="225"/>
      <c r="G2143" s="226"/>
      <c r="H2143" s="227"/>
      <c r="I2143" s="227"/>
      <c r="J2143" s="227"/>
      <c r="K2143" s="227"/>
      <c r="L2143" s="228"/>
    </row>
    <row r="2144" spans="1:12">
      <c r="A2144" s="213" t="str">
        <f t="shared" ca="1" si="33"/>
        <v/>
      </c>
      <c r="C2144" s="223"/>
      <c r="D2144" s="224"/>
      <c r="E2144" s="224"/>
      <c r="F2144" s="225"/>
      <c r="G2144" s="226"/>
      <c r="H2144" s="227"/>
      <c r="I2144" s="227"/>
      <c r="J2144" s="227"/>
      <c r="K2144" s="227"/>
      <c r="L2144" s="228"/>
    </row>
    <row r="2145" spans="1:12">
      <c r="A2145" s="213" t="str">
        <f t="shared" ca="1" si="33"/>
        <v/>
      </c>
      <c r="C2145" s="223"/>
      <c r="D2145" s="224"/>
      <c r="E2145" s="224"/>
      <c r="F2145" s="225"/>
      <c r="G2145" s="226"/>
      <c r="H2145" s="227"/>
      <c r="I2145" s="227"/>
      <c r="J2145" s="227"/>
      <c r="K2145" s="227"/>
      <c r="L2145" s="228"/>
    </row>
    <row r="2146" spans="1:12">
      <c r="A2146" s="213" t="str">
        <f t="shared" ca="1" si="33"/>
        <v/>
      </c>
      <c r="C2146" s="223"/>
      <c r="D2146" s="224"/>
      <c r="E2146" s="224"/>
      <c r="F2146" s="225"/>
      <c r="G2146" s="226"/>
      <c r="H2146" s="227"/>
      <c r="I2146" s="227"/>
      <c r="J2146" s="227"/>
      <c r="K2146" s="227"/>
      <c r="L2146" s="228"/>
    </row>
    <row r="2147" spans="1:12">
      <c r="A2147" s="213" t="str">
        <f t="shared" ca="1" si="33"/>
        <v/>
      </c>
      <c r="C2147" s="223"/>
      <c r="D2147" s="224"/>
      <c r="E2147" s="224"/>
      <c r="F2147" s="225"/>
      <c r="G2147" s="226"/>
      <c r="H2147" s="227"/>
      <c r="I2147" s="227"/>
      <c r="J2147" s="227"/>
      <c r="K2147" s="227"/>
      <c r="L2147" s="228"/>
    </row>
    <row r="2148" spans="1:12">
      <c r="A2148" s="213" t="str">
        <f t="shared" ca="1" si="33"/>
        <v/>
      </c>
      <c r="C2148" s="223"/>
      <c r="D2148" s="224"/>
      <c r="E2148" s="224"/>
      <c r="F2148" s="225"/>
      <c r="G2148" s="226"/>
      <c r="H2148" s="227"/>
      <c r="I2148" s="227"/>
      <c r="J2148" s="227"/>
      <c r="K2148" s="227"/>
      <c r="L2148" s="228"/>
    </row>
    <row r="2149" spans="1:12">
      <c r="A2149" s="213" t="str">
        <f t="shared" ca="1" si="33"/>
        <v/>
      </c>
      <c r="C2149" s="223"/>
      <c r="D2149" s="224"/>
      <c r="E2149" s="224"/>
      <c r="F2149" s="225"/>
      <c r="G2149" s="226"/>
      <c r="H2149" s="227"/>
      <c r="I2149" s="227"/>
      <c r="J2149" s="227"/>
      <c r="K2149" s="227"/>
      <c r="L2149" s="228"/>
    </row>
    <row r="2150" spans="1:12">
      <c r="A2150" s="213" t="str">
        <f t="shared" ca="1" si="33"/>
        <v/>
      </c>
      <c r="C2150" s="223"/>
      <c r="D2150" s="224"/>
      <c r="E2150" s="224"/>
      <c r="F2150" s="225"/>
      <c r="G2150" s="226"/>
      <c r="H2150" s="227"/>
      <c r="I2150" s="227"/>
      <c r="J2150" s="227"/>
      <c r="K2150" s="227"/>
      <c r="L2150" s="228"/>
    </row>
    <row r="2151" spans="1:12">
      <c r="A2151" s="213" t="str">
        <f t="shared" ca="1" si="33"/>
        <v/>
      </c>
      <c r="C2151" s="223"/>
      <c r="D2151" s="224"/>
      <c r="E2151" s="224"/>
      <c r="F2151" s="225"/>
      <c r="G2151" s="226"/>
      <c r="H2151" s="227"/>
      <c r="I2151" s="227"/>
      <c r="J2151" s="227"/>
      <c r="K2151" s="227"/>
      <c r="L2151" s="228"/>
    </row>
    <row r="2152" spans="1:12">
      <c r="A2152" s="213" t="str">
        <f t="shared" ca="1" si="33"/>
        <v/>
      </c>
      <c r="C2152" s="223"/>
      <c r="D2152" s="224"/>
      <c r="E2152" s="224"/>
      <c r="F2152" s="225"/>
      <c r="G2152" s="226"/>
      <c r="H2152" s="227"/>
      <c r="I2152" s="227"/>
      <c r="J2152" s="227"/>
      <c r="K2152" s="227"/>
      <c r="L2152" s="228"/>
    </row>
    <row r="2153" spans="1:12">
      <c r="A2153" s="213" t="str">
        <f t="shared" ca="1" si="33"/>
        <v/>
      </c>
      <c r="C2153" s="223"/>
      <c r="D2153" s="224"/>
      <c r="E2153" s="224"/>
      <c r="F2153" s="225"/>
      <c r="G2153" s="226"/>
      <c r="H2153" s="227"/>
      <c r="I2153" s="227"/>
      <c r="J2153" s="227"/>
      <c r="K2153" s="227"/>
      <c r="L2153" s="228"/>
    </row>
    <row r="2154" spans="1:12">
      <c r="A2154" s="213" t="str">
        <f t="shared" ca="1" si="33"/>
        <v/>
      </c>
      <c r="C2154" s="223"/>
      <c r="D2154" s="224"/>
      <c r="E2154" s="224"/>
      <c r="F2154" s="225"/>
      <c r="G2154" s="226"/>
      <c r="H2154" s="227"/>
      <c r="I2154" s="227"/>
      <c r="J2154" s="227"/>
      <c r="K2154" s="227"/>
      <c r="L2154" s="228"/>
    </row>
    <row r="2155" spans="1:12">
      <c r="A2155" s="213" t="str">
        <f t="shared" ca="1" si="33"/>
        <v/>
      </c>
      <c r="C2155" s="223"/>
      <c r="D2155" s="224"/>
      <c r="E2155" s="224"/>
      <c r="F2155" s="225"/>
      <c r="G2155" s="226"/>
      <c r="H2155" s="227"/>
      <c r="I2155" s="227"/>
      <c r="J2155" s="227"/>
      <c r="K2155" s="227"/>
      <c r="L2155" s="228"/>
    </row>
    <row r="2156" spans="1:12">
      <c r="A2156" s="213" t="str">
        <f t="shared" ca="1" si="33"/>
        <v/>
      </c>
      <c r="C2156" s="223"/>
      <c r="D2156" s="224"/>
      <c r="E2156" s="224"/>
      <c r="F2156" s="225"/>
      <c r="G2156" s="226"/>
      <c r="H2156" s="227"/>
      <c r="I2156" s="227"/>
      <c r="J2156" s="227"/>
      <c r="K2156" s="227"/>
      <c r="L2156" s="228"/>
    </row>
    <row r="2157" spans="1:12">
      <c r="A2157" s="213" t="str">
        <f t="shared" ca="1" si="33"/>
        <v/>
      </c>
      <c r="C2157" s="223"/>
      <c r="D2157" s="224"/>
      <c r="E2157" s="224"/>
      <c r="F2157" s="225"/>
      <c r="G2157" s="226"/>
      <c r="H2157" s="227"/>
      <c r="I2157" s="227"/>
      <c r="J2157" s="227"/>
      <c r="K2157" s="227"/>
      <c r="L2157" s="228"/>
    </row>
    <row r="2158" spans="1:12">
      <c r="A2158" s="213" t="str">
        <f t="shared" ca="1" si="33"/>
        <v/>
      </c>
      <c r="C2158" s="223"/>
      <c r="D2158" s="224"/>
      <c r="E2158" s="224"/>
      <c r="F2158" s="225"/>
      <c r="G2158" s="226"/>
      <c r="H2158" s="227"/>
      <c r="I2158" s="227"/>
      <c r="J2158" s="227"/>
      <c r="K2158" s="227"/>
      <c r="L2158" s="228"/>
    </row>
    <row r="2159" spans="1:12">
      <c r="A2159" s="213" t="str">
        <f t="shared" ca="1" si="33"/>
        <v/>
      </c>
      <c r="C2159" s="223"/>
      <c r="D2159" s="224"/>
      <c r="E2159" s="224"/>
      <c r="F2159" s="225"/>
      <c r="G2159" s="226"/>
      <c r="H2159" s="227"/>
      <c r="I2159" s="227"/>
      <c r="J2159" s="227"/>
      <c r="K2159" s="227"/>
      <c r="L2159" s="228"/>
    </row>
    <row r="2160" spans="1:12">
      <c r="A2160" s="213" t="str">
        <f t="shared" ca="1" si="33"/>
        <v/>
      </c>
      <c r="C2160" s="223"/>
      <c r="D2160" s="224"/>
      <c r="E2160" s="224"/>
      <c r="F2160" s="225"/>
      <c r="G2160" s="226"/>
      <c r="H2160" s="227"/>
      <c r="I2160" s="227"/>
      <c r="J2160" s="227"/>
      <c r="K2160" s="227"/>
      <c r="L2160" s="228"/>
    </row>
    <row r="2161" spans="1:12">
      <c r="A2161" s="213" t="str">
        <f t="shared" ca="1" si="33"/>
        <v/>
      </c>
      <c r="C2161" s="223"/>
      <c r="D2161" s="224"/>
      <c r="E2161" s="224"/>
      <c r="F2161" s="225"/>
      <c r="G2161" s="226"/>
      <c r="H2161" s="227"/>
      <c r="I2161" s="227"/>
      <c r="J2161" s="227"/>
      <c r="K2161" s="227"/>
      <c r="L2161" s="228"/>
    </row>
    <row r="2162" spans="1:12">
      <c r="A2162" s="213" t="str">
        <f t="shared" ca="1" si="33"/>
        <v/>
      </c>
      <c r="C2162" s="223"/>
      <c r="D2162" s="224"/>
      <c r="E2162" s="224"/>
      <c r="F2162" s="225"/>
      <c r="G2162" s="226"/>
      <c r="H2162" s="227"/>
      <c r="I2162" s="227"/>
      <c r="J2162" s="227"/>
      <c r="K2162" s="227"/>
      <c r="L2162" s="228"/>
    </row>
    <row r="2163" spans="1:12">
      <c r="A2163" s="213" t="str">
        <f t="shared" ca="1" si="33"/>
        <v/>
      </c>
      <c r="C2163" s="223"/>
      <c r="D2163" s="224"/>
      <c r="E2163" s="224"/>
      <c r="F2163" s="225"/>
      <c r="G2163" s="226"/>
      <c r="H2163" s="227"/>
      <c r="I2163" s="227"/>
      <c r="J2163" s="227"/>
      <c r="K2163" s="227"/>
      <c r="L2163" s="228"/>
    </row>
    <row r="2164" spans="1:12">
      <c r="A2164" s="213" t="str">
        <f t="shared" ca="1" si="33"/>
        <v/>
      </c>
      <c r="C2164" s="223"/>
      <c r="D2164" s="224"/>
      <c r="E2164" s="224"/>
      <c r="F2164" s="225"/>
      <c r="G2164" s="226"/>
      <c r="H2164" s="227"/>
      <c r="I2164" s="227"/>
      <c r="J2164" s="227"/>
      <c r="K2164" s="227"/>
      <c r="L2164" s="228"/>
    </row>
    <row r="2165" spans="1:12">
      <c r="A2165" s="213" t="str">
        <f t="shared" ca="1" si="33"/>
        <v/>
      </c>
      <c r="C2165" s="223"/>
      <c r="D2165" s="224"/>
      <c r="E2165" s="224"/>
      <c r="F2165" s="225"/>
      <c r="G2165" s="226"/>
      <c r="H2165" s="227"/>
      <c r="I2165" s="227"/>
      <c r="J2165" s="227"/>
      <c r="K2165" s="227"/>
      <c r="L2165" s="228"/>
    </row>
    <row r="2166" spans="1:12">
      <c r="A2166" s="213" t="str">
        <f t="shared" ca="1" si="33"/>
        <v/>
      </c>
      <c r="C2166" s="223"/>
      <c r="D2166" s="224"/>
      <c r="E2166" s="224"/>
      <c r="F2166" s="225"/>
      <c r="G2166" s="226"/>
      <c r="H2166" s="227"/>
      <c r="I2166" s="227"/>
      <c r="J2166" s="227"/>
      <c r="K2166" s="227"/>
      <c r="L2166" s="228"/>
    </row>
    <row r="2167" spans="1:12">
      <c r="A2167" s="213" t="str">
        <f t="shared" ca="1" si="33"/>
        <v/>
      </c>
      <c r="C2167" s="223"/>
      <c r="D2167" s="224"/>
      <c r="E2167" s="224"/>
      <c r="F2167" s="225"/>
      <c r="G2167" s="226"/>
      <c r="H2167" s="227"/>
      <c r="I2167" s="227"/>
      <c r="J2167" s="227"/>
      <c r="K2167" s="227"/>
      <c r="L2167" s="228"/>
    </row>
    <row r="2168" spans="1:12">
      <c r="A2168" s="213" t="str">
        <f t="shared" ca="1" si="33"/>
        <v/>
      </c>
      <c r="C2168" s="223"/>
      <c r="D2168" s="224"/>
      <c r="E2168" s="224"/>
      <c r="F2168" s="225"/>
      <c r="G2168" s="226"/>
      <c r="H2168" s="227"/>
      <c r="I2168" s="227"/>
      <c r="J2168" s="227"/>
      <c r="K2168" s="227"/>
      <c r="L2168" s="228"/>
    </row>
    <row r="2169" spans="1:12">
      <c r="A2169" s="213" t="str">
        <f t="shared" ca="1" si="33"/>
        <v/>
      </c>
      <c r="C2169" s="223"/>
      <c r="D2169" s="224"/>
      <c r="E2169" s="224"/>
      <c r="F2169" s="225"/>
      <c r="G2169" s="226"/>
      <c r="H2169" s="227"/>
      <c r="I2169" s="227"/>
      <c r="J2169" s="227"/>
      <c r="K2169" s="227"/>
      <c r="L2169" s="228"/>
    </row>
    <row r="2170" spans="1:12">
      <c r="A2170" s="213" t="str">
        <f t="shared" ca="1" si="33"/>
        <v/>
      </c>
      <c r="C2170" s="223"/>
      <c r="D2170" s="224"/>
      <c r="E2170" s="224"/>
      <c r="F2170" s="225"/>
      <c r="G2170" s="226"/>
      <c r="H2170" s="227"/>
      <c r="I2170" s="227"/>
      <c r="J2170" s="227"/>
      <c r="K2170" s="227"/>
      <c r="L2170" s="228"/>
    </row>
    <row r="2171" spans="1:12">
      <c r="A2171" s="213" t="str">
        <f t="shared" ca="1" si="33"/>
        <v/>
      </c>
      <c r="C2171" s="223"/>
      <c r="D2171" s="224"/>
      <c r="E2171" s="224"/>
      <c r="F2171" s="225"/>
      <c r="G2171" s="226"/>
      <c r="H2171" s="227"/>
      <c r="I2171" s="227"/>
      <c r="J2171" s="227"/>
      <c r="K2171" s="227"/>
      <c r="L2171" s="228"/>
    </row>
    <row r="2172" spans="1:12">
      <c r="A2172" s="213" t="str">
        <f t="shared" ca="1" si="33"/>
        <v/>
      </c>
      <c r="C2172" s="223"/>
      <c r="D2172" s="224"/>
      <c r="E2172" s="224"/>
      <c r="F2172" s="225"/>
      <c r="G2172" s="226"/>
      <c r="H2172" s="227"/>
      <c r="I2172" s="227"/>
      <c r="J2172" s="227"/>
      <c r="K2172" s="227"/>
      <c r="L2172" s="228"/>
    </row>
    <row r="2173" spans="1:12">
      <c r="A2173" s="213" t="str">
        <f t="shared" ca="1" si="33"/>
        <v/>
      </c>
      <c r="C2173" s="223"/>
      <c r="D2173" s="224"/>
      <c r="E2173" s="224"/>
      <c r="F2173" s="225"/>
      <c r="G2173" s="226"/>
      <c r="H2173" s="227"/>
      <c r="I2173" s="227"/>
      <c r="J2173" s="227"/>
      <c r="K2173" s="227"/>
      <c r="L2173" s="228"/>
    </row>
    <row r="2174" spans="1:12">
      <c r="A2174" s="213" t="str">
        <f t="shared" ca="1" si="33"/>
        <v/>
      </c>
      <c r="C2174" s="223"/>
      <c r="D2174" s="224"/>
      <c r="E2174" s="224"/>
      <c r="F2174" s="225"/>
      <c r="G2174" s="226"/>
      <c r="H2174" s="227"/>
      <c r="I2174" s="227"/>
      <c r="J2174" s="227"/>
      <c r="K2174" s="227"/>
      <c r="L2174" s="228"/>
    </row>
    <row r="2175" spans="1:12">
      <c r="A2175" s="213" t="str">
        <f t="shared" ca="1" si="33"/>
        <v/>
      </c>
      <c r="C2175" s="223"/>
      <c r="D2175" s="224"/>
      <c r="E2175" s="224"/>
      <c r="F2175" s="225"/>
      <c r="G2175" s="226"/>
      <c r="H2175" s="227"/>
      <c r="I2175" s="227"/>
      <c r="J2175" s="227"/>
      <c r="K2175" s="227"/>
      <c r="L2175" s="228"/>
    </row>
    <row r="2176" spans="1:12">
      <c r="A2176" s="213" t="str">
        <f t="shared" ca="1" si="33"/>
        <v/>
      </c>
      <c r="C2176" s="223"/>
      <c r="D2176" s="224"/>
      <c r="E2176" s="224"/>
      <c r="F2176" s="225"/>
      <c r="G2176" s="226"/>
      <c r="H2176" s="227"/>
      <c r="I2176" s="227"/>
      <c r="J2176" s="227"/>
      <c r="K2176" s="227"/>
      <c r="L2176" s="228"/>
    </row>
    <row r="2177" spans="1:12">
      <c r="A2177" s="213" t="str">
        <f t="shared" ca="1" si="33"/>
        <v/>
      </c>
      <c r="C2177" s="223"/>
      <c r="D2177" s="224"/>
      <c r="E2177" s="224"/>
      <c r="F2177" s="225"/>
      <c r="G2177" s="226"/>
      <c r="H2177" s="227"/>
      <c r="I2177" s="227"/>
      <c r="J2177" s="227"/>
      <c r="K2177" s="227"/>
      <c r="L2177" s="228"/>
    </row>
    <row r="2178" spans="1:12">
      <c r="A2178" s="213" t="str">
        <f t="shared" ca="1" si="33"/>
        <v/>
      </c>
      <c r="C2178" s="223"/>
      <c r="D2178" s="224"/>
      <c r="E2178" s="224"/>
      <c r="F2178" s="225"/>
      <c r="G2178" s="226"/>
      <c r="H2178" s="227"/>
      <c r="I2178" s="227"/>
      <c r="J2178" s="227"/>
      <c r="K2178" s="227"/>
      <c r="L2178" s="228"/>
    </row>
    <row r="2179" spans="1:12">
      <c r="A2179" s="213" t="str">
        <f t="shared" ca="1" si="33"/>
        <v/>
      </c>
      <c r="C2179" s="223"/>
      <c r="D2179" s="224"/>
      <c r="E2179" s="224"/>
      <c r="F2179" s="225"/>
      <c r="G2179" s="226"/>
      <c r="H2179" s="227"/>
      <c r="I2179" s="227"/>
      <c r="J2179" s="227"/>
      <c r="K2179" s="227"/>
      <c r="L2179" s="228"/>
    </row>
    <row r="2180" spans="1:12">
      <c r="A2180" s="213" t="str">
        <f t="shared" ref="A2180:A2243" ca="1" si="34">IF(INDIRECT(ADDRESS(ROW(A2180),3))="","",IF(INDIRECT(ADDRESS(ROW(A2180),3))=INDIRECT(ADDRESS(ROW(A2180)-1,3)),A2179,A2179+1))</f>
        <v/>
      </c>
      <c r="C2180" s="223"/>
      <c r="D2180" s="224"/>
      <c r="E2180" s="224"/>
      <c r="F2180" s="225"/>
      <c r="G2180" s="226"/>
      <c r="H2180" s="227"/>
      <c r="I2180" s="227"/>
      <c r="J2180" s="227"/>
      <c r="K2180" s="227"/>
      <c r="L2180" s="228"/>
    </row>
    <row r="2181" spans="1:12">
      <c r="A2181" s="213" t="str">
        <f t="shared" ca="1" si="34"/>
        <v/>
      </c>
      <c r="C2181" s="223"/>
      <c r="D2181" s="224"/>
      <c r="E2181" s="224"/>
      <c r="F2181" s="225"/>
      <c r="G2181" s="226"/>
      <c r="H2181" s="227"/>
      <c r="I2181" s="227"/>
      <c r="J2181" s="227"/>
      <c r="K2181" s="227"/>
      <c r="L2181" s="228"/>
    </row>
    <row r="2182" spans="1:12">
      <c r="A2182" s="213" t="str">
        <f t="shared" ca="1" si="34"/>
        <v/>
      </c>
      <c r="C2182" s="223"/>
      <c r="D2182" s="224"/>
      <c r="E2182" s="224"/>
      <c r="F2182" s="225"/>
      <c r="G2182" s="226"/>
      <c r="H2182" s="227"/>
      <c r="I2182" s="227"/>
      <c r="J2182" s="227"/>
      <c r="K2182" s="227"/>
      <c r="L2182" s="228"/>
    </row>
    <row r="2183" spans="1:12">
      <c r="A2183" s="213" t="str">
        <f t="shared" ca="1" si="34"/>
        <v/>
      </c>
      <c r="C2183" s="223"/>
      <c r="D2183" s="224"/>
      <c r="E2183" s="224"/>
      <c r="F2183" s="225"/>
      <c r="G2183" s="226"/>
      <c r="H2183" s="227"/>
      <c r="I2183" s="227"/>
      <c r="J2183" s="227"/>
      <c r="K2183" s="227"/>
      <c r="L2183" s="228"/>
    </row>
    <row r="2184" spans="1:12">
      <c r="A2184" s="213" t="str">
        <f t="shared" ca="1" si="34"/>
        <v/>
      </c>
      <c r="C2184" s="223"/>
      <c r="D2184" s="224"/>
      <c r="E2184" s="224"/>
      <c r="F2184" s="225"/>
      <c r="G2184" s="226"/>
      <c r="H2184" s="227"/>
      <c r="I2184" s="227"/>
      <c r="J2184" s="227"/>
      <c r="K2184" s="227"/>
      <c r="L2184" s="228"/>
    </row>
    <row r="2185" spans="1:12">
      <c r="A2185" s="213" t="str">
        <f t="shared" ca="1" si="34"/>
        <v/>
      </c>
      <c r="C2185" s="223"/>
      <c r="D2185" s="224"/>
      <c r="E2185" s="224"/>
      <c r="F2185" s="225"/>
      <c r="G2185" s="226"/>
      <c r="H2185" s="227"/>
      <c r="I2185" s="227"/>
      <c r="J2185" s="227"/>
      <c r="K2185" s="227"/>
      <c r="L2185" s="228"/>
    </row>
    <row r="2186" spans="1:12">
      <c r="A2186" s="213" t="str">
        <f t="shared" ca="1" si="34"/>
        <v/>
      </c>
      <c r="C2186" s="223"/>
      <c r="D2186" s="224"/>
      <c r="E2186" s="224"/>
      <c r="F2186" s="225"/>
      <c r="G2186" s="226"/>
      <c r="H2186" s="227"/>
      <c r="I2186" s="227"/>
      <c r="J2186" s="227"/>
      <c r="K2186" s="227"/>
      <c r="L2186" s="228"/>
    </row>
    <row r="2187" spans="1:12">
      <c r="A2187" s="213" t="str">
        <f t="shared" ca="1" si="34"/>
        <v/>
      </c>
      <c r="C2187" s="223"/>
      <c r="D2187" s="224"/>
      <c r="E2187" s="224"/>
      <c r="F2187" s="225"/>
      <c r="G2187" s="226"/>
      <c r="H2187" s="227"/>
      <c r="I2187" s="227"/>
      <c r="J2187" s="227"/>
      <c r="K2187" s="227"/>
      <c r="L2187" s="228"/>
    </row>
    <row r="2188" spans="1:12">
      <c r="A2188" s="213" t="str">
        <f t="shared" ca="1" si="34"/>
        <v/>
      </c>
      <c r="C2188" s="223"/>
      <c r="D2188" s="224"/>
      <c r="E2188" s="224"/>
      <c r="F2188" s="225"/>
      <c r="G2188" s="226"/>
      <c r="H2188" s="227"/>
      <c r="I2188" s="227"/>
      <c r="J2188" s="227"/>
      <c r="K2188" s="227"/>
      <c r="L2188" s="228"/>
    </row>
    <row r="2189" spans="1:12">
      <c r="A2189" s="213" t="str">
        <f t="shared" ca="1" si="34"/>
        <v/>
      </c>
      <c r="C2189" s="223"/>
      <c r="D2189" s="224"/>
      <c r="E2189" s="224"/>
      <c r="F2189" s="225"/>
      <c r="G2189" s="226"/>
      <c r="H2189" s="227"/>
      <c r="I2189" s="227"/>
      <c r="J2189" s="227"/>
      <c r="K2189" s="227"/>
      <c r="L2189" s="228"/>
    </row>
    <row r="2190" spans="1:12">
      <c r="A2190" s="213" t="str">
        <f t="shared" ca="1" si="34"/>
        <v/>
      </c>
      <c r="C2190" s="223"/>
      <c r="D2190" s="224"/>
      <c r="E2190" s="224"/>
      <c r="F2190" s="225"/>
      <c r="G2190" s="226"/>
      <c r="H2190" s="227"/>
      <c r="I2190" s="227"/>
      <c r="J2190" s="227"/>
      <c r="K2190" s="227"/>
      <c r="L2190" s="228"/>
    </row>
    <row r="2191" spans="1:12">
      <c r="A2191" s="213" t="str">
        <f t="shared" ca="1" si="34"/>
        <v/>
      </c>
      <c r="C2191" s="223"/>
      <c r="D2191" s="224"/>
      <c r="E2191" s="224"/>
      <c r="F2191" s="225"/>
      <c r="G2191" s="226"/>
      <c r="H2191" s="227"/>
      <c r="I2191" s="227"/>
      <c r="J2191" s="227"/>
      <c r="K2191" s="227"/>
      <c r="L2191" s="228"/>
    </row>
    <row r="2192" spans="1:12">
      <c r="A2192" s="213" t="str">
        <f t="shared" ca="1" si="34"/>
        <v/>
      </c>
      <c r="C2192" s="223"/>
      <c r="D2192" s="224"/>
      <c r="E2192" s="224"/>
      <c r="F2192" s="225"/>
      <c r="G2192" s="226"/>
      <c r="H2192" s="227"/>
      <c r="I2192" s="227"/>
      <c r="J2192" s="227"/>
      <c r="K2192" s="227"/>
      <c r="L2192" s="228"/>
    </row>
    <row r="2193" spans="1:12">
      <c r="A2193" s="213" t="str">
        <f t="shared" ca="1" si="34"/>
        <v/>
      </c>
      <c r="C2193" s="223"/>
      <c r="D2193" s="224"/>
      <c r="E2193" s="224"/>
      <c r="F2193" s="225"/>
      <c r="G2193" s="226"/>
      <c r="H2193" s="227"/>
      <c r="I2193" s="227"/>
      <c r="J2193" s="227"/>
      <c r="K2193" s="227"/>
      <c r="L2193" s="228"/>
    </row>
    <row r="2194" spans="1:12">
      <c r="A2194" s="213" t="str">
        <f t="shared" ca="1" si="34"/>
        <v/>
      </c>
      <c r="C2194" s="223"/>
      <c r="D2194" s="224"/>
      <c r="E2194" s="224"/>
      <c r="F2194" s="225"/>
      <c r="G2194" s="226"/>
      <c r="H2194" s="227"/>
      <c r="I2194" s="227"/>
      <c r="J2194" s="227"/>
      <c r="K2194" s="227"/>
      <c r="L2194" s="228"/>
    </row>
    <row r="2195" spans="1:12">
      <c r="A2195" s="213" t="str">
        <f t="shared" ca="1" si="34"/>
        <v/>
      </c>
      <c r="C2195" s="223"/>
      <c r="D2195" s="224"/>
      <c r="E2195" s="224"/>
      <c r="F2195" s="225"/>
      <c r="G2195" s="226"/>
      <c r="H2195" s="227"/>
      <c r="I2195" s="227"/>
      <c r="J2195" s="227"/>
      <c r="K2195" s="227"/>
      <c r="L2195" s="228"/>
    </row>
    <row r="2196" spans="1:12">
      <c r="A2196" s="213" t="str">
        <f t="shared" ca="1" si="34"/>
        <v/>
      </c>
      <c r="C2196" s="223"/>
      <c r="D2196" s="224"/>
      <c r="E2196" s="224"/>
      <c r="F2196" s="225"/>
      <c r="G2196" s="226"/>
      <c r="H2196" s="227"/>
      <c r="I2196" s="227"/>
      <c r="J2196" s="227"/>
      <c r="K2196" s="227"/>
      <c r="L2196" s="228"/>
    </row>
    <row r="2197" spans="1:12">
      <c r="A2197" s="213" t="str">
        <f t="shared" ca="1" si="34"/>
        <v/>
      </c>
      <c r="C2197" s="223"/>
      <c r="D2197" s="224"/>
      <c r="E2197" s="224"/>
      <c r="F2197" s="225"/>
      <c r="G2197" s="226"/>
      <c r="H2197" s="227"/>
      <c r="I2197" s="227"/>
      <c r="J2197" s="227"/>
      <c r="K2197" s="227"/>
      <c r="L2197" s="228"/>
    </row>
    <row r="2198" spans="1:12">
      <c r="A2198" s="213" t="str">
        <f t="shared" ca="1" si="34"/>
        <v/>
      </c>
      <c r="C2198" s="223"/>
      <c r="D2198" s="224"/>
      <c r="E2198" s="224"/>
      <c r="F2198" s="225"/>
      <c r="G2198" s="226"/>
      <c r="H2198" s="227"/>
      <c r="I2198" s="227"/>
      <c r="J2198" s="227"/>
      <c r="K2198" s="227"/>
      <c r="L2198" s="228"/>
    </row>
    <row r="2199" spans="1:12">
      <c r="A2199" s="213" t="str">
        <f t="shared" ca="1" si="34"/>
        <v/>
      </c>
      <c r="C2199" s="223"/>
      <c r="D2199" s="224"/>
      <c r="E2199" s="224"/>
      <c r="F2199" s="225"/>
      <c r="G2199" s="226"/>
      <c r="H2199" s="227"/>
      <c r="I2199" s="227"/>
      <c r="J2199" s="227"/>
      <c r="K2199" s="227"/>
      <c r="L2199" s="228"/>
    </row>
    <row r="2200" spans="1:12">
      <c r="A2200" s="213" t="str">
        <f t="shared" ca="1" si="34"/>
        <v/>
      </c>
      <c r="C2200" s="223"/>
      <c r="D2200" s="224"/>
      <c r="E2200" s="224"/>
      <c r="F2200" s="225"/>
      <c r="G2200" s="226"/>
      <c r="H2200" s="227"/>
      <c r="I2200" s="227"/>
      <c r="J2200" s="227"/>
      <c r="K2200" s="227"/>
      <c r="L2200" s="228"/>
    </row>
    <row r="2201" spans="1:12">
      <c r="A2201" s="213" t="str">
        <f t="shared" ca="1" si="34"/>
        <v/>
      </c>
      <c r="C2201" s="223"/>
      <c r="D2201" s="224"/>
      <c r="E2201" s="224"/>
      <c r="F2201" s="225"/>
      <c r="G2201" s="226"/>
      <c r="H2201" s="227"/>
      <c r="I2201" s="227"/>
      <c r="J2201" s="227"/>
      <c r="K2201" s="227"/>
      <c r="L2201" s="228"/>
    </row>
    <row r="2202" spans="1:12">
      <c r="A2202" s="213" t="str">
        <f t="shared" ca="1" si="34"/>
        <v/>
      </c>
      <c r="C2202" s="223"/>
      <c r="D2202" s="224"/>
      <c r="E2202" s="224"/>
      <c r="F2202" s="225"/>
      <c r="G2202" s="226"/>
      <c r="H2202" s="227"/>
      <c r="I2202" s="227"/>
      <c r="J2202" s="227"/>
      <c r="K2202" s="227"/>
      <c r="L2202" s="228"/>
    </row>
    <row r="2203" spans="1:12">
      <c r="A2203" s="213" t="str">
        <f t="shared" ca="1" si="34"/>
        <v/>
      </c>
      <c r="C2203" s="223"/>
      <c r="D2203" s="224"/>
      <c r="E2203" s="224"/>
      <c r="F2203" s="225"/>
      <c r="G2203" s="226"/>
      <c r="H2203" s="227"/>
      <c r="I2203" s="227"/>
      <c r="J2203" s="227"/>
      <c r="K2203" s="227"/>
      <c r="L2203" s="228"/>
    </row>
    <row r="2204" spans="1:12">
      <c r="A2204" s="213" t="str">
        <f t="shared" ca="1" si="34"/>
        <v/>
      </c>
      <c r="C2204" s="223"/>
      <c r="D2204" s="224"/>
      <c r="E2204" s="224"/>
      <c r="F2204" s="225"/>
      <c r="G2204" s="226"/>
      <c r="H2204" s="227"/>
      <c r="I2204" s="227"/>
      <c r="J2204" s="227"/>
      <c r="K2204" s="227"/>
      <c r="L2204" s="228"/>
    </row>
    <row r="2205" spans="1:12">
      <c r="A2205" s="213" t="str">
        <f t="shared" ca="1" si="34"/>
        <v/>
      </c>
      <c r="C2205" s="223"/>
      <c r="D2205" s="224"/>
      <c r="E2205" s="224"/>
      <c r="F2205" s="225"/>
      <c r="G2205" s="226"/>
      <c r="H2205" s="227"/>
      <c r="I2205" s="227"/>
      <c r="J2205" s="227"/>
      <c r="K2205" s="227"/>
      <c r="L2205" s="228"/>
    </row>
    <row r="2206" spans="1:12">
      <c r="A2206" s="213" t="str">
        <f t="shared" ca="1" si="34"/>
        <v/>
      </c>
      <c r="C2206" s="223"/>
      <c r="D2206" s="224"/>
      <c r="E2206" s="224"/>
      <c r="F2206" s="225"/>
      <c r="G2206" s="226"/>
      <c r="H2206" s="227"/>
      <c r="I2206" s="227"/>
      <c r="J2206" s="227"/>
      <c r="K2206" s="227"/>
      <c r="L2206" s="228"/>
    </row>
    <row r="2207" spans="1:12">
      <c r="A2207" s="213" t="str">
        <f t="shared" ca="1" si="34"/>
        <v/>
      </c>
      <c r="C2207" s="223"/>
      <c r="D2207" s="224"/>
      <c r="E2207" s="224"/>
      <c r="F2207" s="225"/>
      <c r="G2207" s="226"/>
      <c r="H2207" s="227"/>
      <c r="I2207" s="227"/>
      <c r="J2207" s="227"/>
      <c r="K2207" s="227"/>
      <c r="L2207" s="228"/>
    </row>
    <row r="2208" spans="1:12">
      <c r="A2208" s="213" t="str">
        <f t="shared" ca="1" si="34"/>
        <v/>
      </c>
      <c r="C2208" s="223"/>
      <c r="D2208" s="224"/>
      <c r="E2208" s="224"/>
      <c r="F2208" s="225"/>
      <c r="G2208" s="226"/>
      <c r="H2208" s="227"/>
      <c r="I2208" s="227"/>
      <c r="J2208" s="227"/>
      <c r="K2208" s="227"/>
      <c r="L2208" s="228"/>
    </row>
    <row r="2209" spans="1:12">
      <c r="A2209" s="213" t="str">
        <f t="shared" ca="1" si="34"/>
        <v/>
      </c>
      <c r="C2209" s="223"/>
      <c r="D2209" s="224"/>
      <c r="E2209" s="224"/>
      <c r="F2209" s="225"/>
      <c r="G2209" s="226"/>
      <c r="H2209" s="227"/>
      <c r="I2209" s="227"/>
      <c r="J2209" s="227"/>
      <c r="K2209" s="227"/>
      <c r="L2209" s="228"/>
    </row>
    <row r="2210" spans="1:12">
      <c r="A2210" s="213" t="str">
        <f t="shared" ca="1" si="34"/>
        <v/>
      </c>
      <c r="C2210" s="223"/>
      <c r="D2210" s="224"/>
      <c r="E2210" s="224"/>
      <c r="F2210" s="225"/>
      <c r="G2210" s="226"/>
      <c r="H2210" s="227"/>
      <c r="I2210" s="227"/>
      <c r="J2210" s="227"/>
      <c r="K2210" s="227"/>
      <c r="L2210" s="228"/>
    </row>
    <row r="2211" spans="1:12">
      <c r="A2211" s="213" t="str">
        <f t="shared" ca="1" si="34"/>
        <v/>
      </c>
      <c r="C2211" s="223"/>
      <c r="D2211" s="224"/>
      <c r="E2211" s="224"/>
      <c r="F2211" s="225"/>
      <c r="G2211" s="226"/>
      <c r="H2211" s="227"/>
      <c r="I2211" s="227"/>
      <c r="J2211" s="227"/>
      <c r="K2211" s="227"/>
      <c r="L2211" s="228"/>
    </row>
    <row r="2212" spans="1:12">
      <c r="A2212" s="213" t="str">
        <f t="shared" ca="1" si="34"/>
        <v/>
      </c>
      <c r="C2212" s="223"/>
      <c r="D2212" s="224"/>
      <c r="E2212" s="224"/>
      <c r="F2212" s="225"/>
      <c r="G2212" s="226"/>
      <c r="H2212" s="227"/>
      <c r="I2212" s="227"/>
      <c r="J2212" s="227"/>
      <c r="K2212" s="227"/>
      <c r="L2212" s="228"/>
    </row>
    <row r="2213" spans="1:12">
      <c r="A2213" s="213" t="str">
        <f t="shared" ca="1" si="34"/>
        <v/>
      </c>
      <c r="C2213" s="223"/>
      <c r="D2213" s="224"/>
      <c r="E2213" s="224"/>
      <c r="F2213" s="225"/>
      <c r="G2213" s="226"/>
      <c r="H2213" s="227"/>
      <c r="I2213" s="227"/>
      <c r="J2213" s="227"/>
      <c r="K2213" s="227"/>
      <c r="L2213" s="228"/>
    </row>
    <row r="2214" spans="1:12">
      <c r="A2214" s="213" t="str">
        <f t="shared" ca="1" si="34"/>
        <v/>
      </c>
      <c r="C2214" s="223"/>
      <c r="D2214" s="224"/>
      <c r="E2214" s="224"/>
      <c r="F2214" s="225"/>
      <c r="G2214" s="226"/>
      <c r="H2214" s="227"/>
      <c r="I2214" s="227"/>
      <c r="J2214" s="227"/>
      <c r="K2214" s="227"/>
      <c r="L2214" s="228"/>
    </row>
    <row r="2215" spans="1:12">
      <c r="A2215" s="213" t="str">
        <f t="shared" ca="1" si="34"/>
        <v/>
      </c>
      <c r="C2215" s="223"/>
      <c r="D2215" s="224"/>
      <c r="E2215" s="224"/>
      <c r="F2215" s="225"/>
      <c r="G2215" s="226"/>
      <c r="H2215" s="227"/>
      <c r="I2215" s="227"/>
      <c r="J2215" s="227"/>
      <c r="K2215" s="227"/>
      <c r="L2215" s="228"/>
    </row>
    <row r="2216" spans="1:12">
      <c r="A2216" s="213" t="str">
        <f t="shared" ca="1" si="34"/>
        <v/>
      </c>
      <c r="C2216" s="223"/>
      <c r="D2216" s="224"/>
      <c r="E2216" s="224"/>
      <c r="F2216" s="225"/>
      <c r="G2216" s="226"/>
      <c r="H2216" s="227"/>
      <c r="I2216" s="227"/>
      <c r="J2216" s="227"/>
      <c r="K2216" s="227"/>
      <c r="L2216" s="228"/>
    </row>
    <row r="2217" spans="1:12">
      <c r="A2217" s="213" t="str">
        <f t="shared" ca="1" si="34"/>
        <v/>
      </c>
      <c r="C2217" s="223"/>
      <c r="D2217" s="224"/>
      <c r="E2217" s="224"/>
      <c r="F2217" s="225"/>
      <c r="G2217" s="226"/>
      <c r="H2217" s="227"/>
      <c r="I2217" s="227"/>
      <c r="J2217" s="227"/>
      <c r="K2217" s="227"/>
      <c r="L2217" s="228"/>
    </row>
    <row r="2218" spans="1:12">
      <c r="A2218" s="213" t="str">
        <f t="shared" ca="1" si="34"/>
        <v/>
      </c>
      <c r="C2218" s="223"/>
      <c r="D2218" s="224"/>
      <c r="E2218" s="224"/>
      <c r="F2218" s="225"/>
      <c r="G2218" s="226"/>
      <c r="H2218" s="227"/>
      <c r="I2218" s="227"/>
      <c r="J2218" s="227"/>
      <c r="K2218" s="227"/>
      <c r="L2218" s="228"/>
    </row>
    <row r="2219" spans="1:12">
      <c r="A2219" s="213" t="str">
        <f t="shared" ca="1" si="34"/>
        <v/>
      </c>
      <c r="C2219" s="223"/>
      <c r="D2219" s="224"/>
      <c r="E2219" s="224"/>
      <c r="F2219" s="225"/>
      <c r="G2219" s="226"/>
      <c r="H2219" s="227"/>
      <c r="I2219" s="227"/>
      <c r="J2219" s="227"/>
      <c r="K2219" s="227"/>
      <c r="L2219" s="228"/>
    </row>
    <row r="2220" spans="1:12">
      <c r="A2220" s="213" t="str">
        <f t="shared" ca="1" si="34"/>
        <v/>
      </c>
      <c r="C2220" s="223"/>
      <c r="D2220" s="224"/>
      <c r="E2220" s="224"/>
      <c r="F2220" s="225"/>
      <c r="G2220" s="226"/>
      <c r="H2220" s="227"/>
      <c r="I2220" s="227"/>
      <c r="J2220" s="227"/>
      <c r="K2220" s="227"/>
      <c r="L2220" s="228"/>
    </row>
    <row r="2221" spans="1:12">
      <c r="A2221" s="213" t="str">
        <f t="shared" ca="1" si="34"/>
        <v/>
      </c>
      <c r="C2221" s="223"/>
      <c r="D2221" s="224"/>
      <c r="E2221" s="224"/>
      <c r="F2221" s="225"/>
      <c r="G2221" s="226"/>
      <c r="H2221" s="227"/>
      <c r="I2221" s="227"/>
      <c r="J2221" s="227"/>
      <c r="K2221" s="227"/>
      <c r="L2221" s="228"/>
    </row>
    <row r="2222" spans="1:12">
      <c r="A2222" s="213" t="str">
        <f t="shared" ca="1" si="34"/>
        <v/>
      </c>
      <c r="C2222" s="223"/>
      <c r="D2222" s="224"/>
      <c r="E2222" s="224"/>
      <c r="F2222" s="225"/>
      <c r="G2222" s="226"/>
      <c r="H2222" s="227"/>
      <c r="I2222" s="227"/>
      <c r="J2222" s="227"/>
      <c r="K2222" s="227"/>
      <c r="L2222" s="228"/>
    </row>
    <row r="2223" spans="1:12">
      <c r="A2223" s="213" t="str">
        <f t="shared" ca="1" si="34"/>
        <v/>
      </c>
      <c r="C2223" s="223"/>
      <c r="D2223" s="224"/>
      <c r="E2223" s="224"/>
      <c r="F2223" s="225"/>
      <c r="G2223" s="226"/>
      <c r="H2223" s="227"/>
      <c r="I2223" s="227"/>
      <c r="J2223" s="227"/>
      <c r="K2223" s="227"/>
      <c r="L2223" s="228"/>
    </row>
    <row r="2224" spans="1:12">
      <c r="A2224" s="213" t="str">
        <f t="shared" ca="1" si="34"/>
        <v/>
      </c>
      <c r="C2224" s="223"/>
      <c r="D2224" s="224"/>
      <c r="E2224" s="224"/>
      <c r="F2224" s="225"/>
      <c r="G2224" s="226"/>
      <c r="H2224" s="227"/>
      <c r="I2224" s="227"/>
      <c r="J2224" s="227"/>
      <c r="K2224" s="227"/>
      <c r="L2224" s="228"/>
    </row>
    <row r="2225" spans="1:12">
      <c r="A2225" s="213" t="str">
        <f t="shared" ca="1" si="34"/>
        <v/>
      </c>
      <c r="C2225" s="223"/>
      <c r="D2225" s="224"/>
      <c r="E2225" s="224"/>
      <c r="F2225" s="225"/>
      <c r="G2225" s="226"/>
      <c r="H2225" s="227"/>
      <c r="I2225" s="227"/>
      <c r="J2225" s="227"/>
      <c r="K2225" s="227"/>
      <c r="L2225" s="228"/>
    </row>
    <row r="2226" spans="1:12">
      <c r="A2226" s="213" t="str">
        <f t="shared" ca="1" si="34"/>
        <v/>
      </c>
      <c r="C2226" s="223"/>
      <c r="D2226" s="224"/>
      <c r="E2226" s="224"/>
      <c r="F2226" s="225"/>
      <c r="G2226" s="226"/>
      <c r="H2226" s="227"/>
      <c r="I2226" s="227"/>
      <c r="J2226" s="227"/>
      <c r="K2226" s="227"/>
      <c r="L2226" s="228"/>
    </row>
    <row r="2227" spans="1:12">
      <c r="A2227" s="213" t="str">
        <f t="shared" ca="1" si="34"/>
        <v/>
      </c>
      <c r="C2227" s="223"/>
      <c r="D2227" s="224"/>
      <c r="E2227" s="224"/>
      <c r="F2227" s="225"/>
      <c r="G2227" s="226"/>
      <c r="H2227" s="227"/>
      <c r="I2227" s="227"/>
      <c r="J2227" s="227"/>
      <c r="K2227" s="227"/>
      <c r="L2227" s="228"/>
    </row>
    <row r="2228" spans="1:12">
      <c r="A2228" s="213" t="str">
        <f t="shared" ca="1" si="34"/>
        <v/>
      </c>
      <c r="C2228" s="223"/>
      <c r="D2228" s="224"/>
      <c r="E2228" s="224"/>
      <c r="F2228" s="225"/>
      <c r="G2228" s="226"/>
      <c r="H2228" s="227"/>
      <c r="I2228" s="227"/>
      <c r="J2228" s="227"/>
      <c r="K2228" s="227"/>
      <c r="L2228" s="228"/>
    </row>
    <row r="2229" spans="1:12">
      <c r="A2229" s="213" t="str">
        <f t="shared" ca="1" si="34"/>
        <v/>
      </c>
      <c r="C2229" s="223"/>
      <c r="D2229" s="224"/>
      <c r="E2229" s="224"/>
      <c r="F2229" s="225"/>
      <c r="G2229" s="226"/>
      <c r="H2229" s="227"/>
      <c r="I2229" s="227"/>
      <c r="J2229" s="227"/>
      <c r="K2229" s="227"/>
      <c r="L2229" s="228"/>
    </row>
    <row r="2230" spans="1:12">
      <c r="A2230" s="213" t="str">
        <f t="shared" ca="1" si="34"/>
        <v/>
      </c>
      <c r="C2230" s="223"/>
      <c r="D2230" s="224"/>
      <c r="E2230" s="224"/>
      <c r="F2230" s="225"/>
      <c r="G2230" s="226"/>
      <c r="H2230" s="227"/>
      <c r="I2230" s="227"/>
      <c r="J2230" s="227"/>
      <c r="K2230" s="227"/>
      <c r="L2230" s="228"/>
    </row>
    <row r="2231" spans="1:12">
      <c r="A2231" s="213" t="str">
        <f t="shared" ca="1" si="34"/>
        <v/>
      </c>
      <c r="C2231" s="223"/>
      <c r="D2231" s="224"/>
      <c r="E2231" s="224"/>
      <c r="F2231" s="225"/>
      <c r="G2231" s="226"/>
      <c r="H2231" s="227"/>
      <c r="I2231" s="227"/>
      <c r="J2231" s="227"/>
      <c r="K2231" s="227"/>
      <c r="L2231" s="228"/>
    </row>
    <row r="2232" spans="1:12">
      <c r="A2232" s="213" t="str">
        <f t="shared" ca="1" si="34"/>
        <v/>
      </c>
      <c r="C2232" s="223"/>
      <c r="D2232" s="224"/>
      <c r="E2232" s="224"/>
      <c r="F2232" s="225"/>
      <c r="G2232" s="226"/>
      <c r="H2232" s="227"/>
      <c r="I2232" s="227"/>
      <c r="J2232" s="227"/>
      <c r="K2232" s="227"/>
      <c r="L2232" s="228"/>
    </row>
    <row r="2233" spans="1:12">
      <c r="A2233" s="213" t="str">
        <f t="shared" ca="1" si="34"/>
        <v/>
      </c>
      <c r="C2233" s="223"/>
      <c r="D2233" s="224"/>
      <c r="E2233" s="224"/>
      <c r="F2233" s="225"/>
      <c r="G2233" s="226"/>
      <c r="H2233" s="227"/>
      <c r="I2233" s="227"/>
      <c r="J2233" s="227"/>
      <c r="K2233" s="227"/>
      <c r="L2233" s="228"/>
    </row>
    <row r="2234" spans="1:12">
      <c r="A2234" s="213" t="str">
        <f t="shared" ca="1" si="34"/>
        <v/>
      </c>
      <c r="C2234" s="223"/>
      <c r="D2234" s="224"/>
      <c r="E2234" s="224"/>
      <c r="F2234" s="225"/>
      <c r="G2234" s="226"/>
      <c r="H2234" s="227"/>
      <c r="I2234" s="227"/>
      <c r="J2234" s="227"/>
      <c r="K2234" s="227"/>
      <c r="L2234" s="228"/>
    </row>
    <row r="2235" spans="1:12">
      <c r="A2235" s="213" t="str">
        <f t="shared" ca="1" si="34"/>
        <v/>
      </c>
      <c r="C2235" s="223"/>
      <c r="D2235" s="224"/>
      <c r="E2235" s="224"/>
      <c r="F2235" s="225"/>
      <c r="G2235" s="226"/>
      <c r="H2235" s="227"/>
      <c r="I2235" s="227"/>
      <c r="J2235" s="227"/>
      <c r="K2235" s="227"/>
      <c r="L2235" s="228"/>
    </row>
    <row r="2236" spans="1:12">
      <c r="A2236" s="213" t="str">
        <f t="shared" ca="1" si="34"/>
        <v/>
      </c>
      <c r="C2236" s="223"/>
      <c r="D2236" s="224"/>
      <c r="E2236" s="224"/>
      <c r="F2236" s="225"/>
      <c r="G2236" s="226"/>
      <c r="H2236" s="227"/>
      <c r="I2236" s="227"/>
      <c r="J2236" s="227"/>
      <c r="K2236" s="227"/>
      <c r="L2236" s="228"/>
    </row>
    <row r="2237" spans="1:12">
      <c r="A2237" s="213" t="str">
        <f t="shared" ca="1" si="34"/>
        <v/>
      </c>
      <c r="C2237" s="223"/>
      <c r="D2237" s="224"/>
      <c r="E2237" s="224"/>
      <c r="F2237" s="225"/>
      <c r="G2237" s="226"/>
      <c r="H2237" s="227"/>
      <c r="I2237" s="227"/>
      <c r="J2237" s="227"/>
      <c r="K2237" s="227"/>
      <c r="L2237" s="228"/>
    </row>
    <row r="2238" spans="1:12">
      <c r="A2238" s="213" t="str">
        <f t="shared" ca="1" si="34"/>
        <v/>
      </c>
      <c r="C2238" s="223"/>
      <c r="D2238" s="224"/>
      <c r="E2238" s="224"/>
      <c r="F2238" s="225"/>
      <c r="G2238" s="226"/>
      <c r="H2238" s="227"/>
      <c r="I2238" s="227"/>
      <c r="J2238" s="227"/>
      <c r="K2238" s="227"/>
      <c r="L2238" s="228"/>
    </row>
    <row r="2239" spans="1:12">
      <c r="A2239" s="213" t="str">
        <f t="shared" ca="1" si="34"/>
        <v/>
      </c>
      <c r="C2239" s="223"/>
      <c r="D2239" s="224"/>
      <c r="E2239" s="224"/>
      <c r="F2239" s="225"/>
      <c r="G2239" s="226"/>
      <c r="H2239" s="227"/>
      <c r="I2239" s="227"/>
      <c r="J2239" s="227"/>
      <c r="K2239" s="227"/>
      <c r="L2239" s="228"/>
    </row>
    <row r="2240" spans="1:12">
      <c r="A2240" s="213" t="str">
        <f t="shared" ca="1" si="34"/>
        <v/>
      </c>
      <c r="C2240" s="223"/>
      <c r="D2240" s="224"/>
      <c r="E2240" s="224"/>
      <c r="F2240" s="225"/>
      <c r="G2240" s="226"/>
      <c r="H2240" s="227"/>
      <c r="I2240" s="227"/>
      <c r="J2240" s="227"/>
      <c r="K2240" s="227"/>
      <c r="L2240" s="228"/>
    </row>
    <row r="2241" spans="1:12">
      <c r="A2241" s="213" t="str">
        <f t="shared" ca="1" si="34"/>
        <v/>
      </c>
      <c r="C2241" s="223"/>
      <c r="D2241" s="224"/>
      <c r="E2241" s="224"/>
      <c r="F2241" s="225"/>
      <c r="G2241" s="226"/>
      <c r="H2241" s="227"/>
      <c r="I2241" s="227"/>
      <c r="J2241" s="227"/>
      <c r="K2241" s="227"/>
      <c r="L2241" s="228"/>
    </row>
    <row r="2242" spans="1:12">
      <c r="A2242" s="213" t="str">
        <f t="shared" ca="1" si="34"/>
        <v/>
      </c>
      <c r="C2242" s="223"/>
      <c r="D2242" s="224"/>
      <c r="E2242" s="224"/>
      <c r="F2242" s="225"/>
      <c r="G2242" s="226"/>
      <c r="H2242" s="227"/>
      <c r="I2242" s="227"/>
      <c r="J2242" s="227"/>
      <c r="K2242" s="227"/>
      <c r="L2242" s="228"/>
    </row>
    <row r="2243" spans="1:12">
      <c r="A2243" s="213" t="str">
        <f t="shared" ca="1" si="34"/>
        <v/>
      </c>
      <c r="C2243" s="223"/>
      <c r="D2243" s="224"/>
      <c r="E2243" s="224"/>
      <c r="F2243" s="225"/>
      <c r="G2243" s="226"/>
      <c r="H2243" s="227"/>
      <c r="I2243" s="227"/>
      <c r="J2243" s="227"/>
      <c r="K2243" s="227"/>
      <c r="L2243" s="228"/>
    </row>
    <row r="2244" spans="1:12">
      <c r="A2244" s="213" t="str">
        <f t="shared" ref="A2244:A2307" ca="1" si="35">IF(INDIRECT(ADDRESS(ROW(A2244),3))="","",IF(INDIRECT(ADDRESS(ROW(A2244),3))=INDIRECT(ADDRESS(ROW(A2244)-1,3)),A2243,A2243+1))</f>
        <v/>
      </c>
      <c r="C2244" s="223"/>
      <c r="D2244" s="224"/>
      <c r="E2244" s="224"/>
      <c r="F2244" s="225"/>
      <c r="G2244" s="226"/>
      <c r="H2244" s="227"/>
      <c r="I2244" s="227"/>
      <c r="J2244" s="227"/>
      <c r="K2244" s="227"/>
      <c r="L2244" s="228"/>
    </row>
    <row r="2245" spans="1:12">
      <c r="A2245" s="213" t="str">
        <f t="shared" ca="1" si="35"/>
        <v/>
      </c>
      <c r="C2245" s="223"/>
      <c r="D2245" s="224"/>
      <c r="E2245" s="224"/>
      <c r="F2245" s="225"/>
      <c r="G2245" s="226"/>
      <c r="H2245" s="227"/>
      <c r="I2245" s="227"/>
      <c r="J2245" s="227"/>
      <c r="K2245" s="227"/>
      <c r="L2245" s="228"/>
    </row>
    <row r="2246" spans="1:12">
      <c r="A2246" s="213" t="str">
        <f t="shared" ca="1" si="35"/>
        <v/>
      </c>
      <c r="C2246" s="223"/>
      <c r="D2246" s="224"/>
      <c r="E2246" s="224"/>
      <c r="F2246" s="225"/>
      <c r="G2246" s="226"/>
      <c r="H2246" s="227"/>
      <c r="I2246" s="227"/>
      <c r="J2246" s="227"/>
      <c r="K2246" s="227"/>
      <c r="L2246" s="228"/>
    </row>
    <row r="2247" spans="1:12">
      <c r="A2247" s="213" t="str">
        <f t="shared" ca="1" si="35"/>
        <v/>
      </c>
      <c r="C2247" s="223"/>
      <c r="D2247" s="224"/>
      <c r="E2247" s="224"/>
      <c r="F2247" s="225"/>
      <c r="G2247" s="226"/>
      <c r="H2247" s="227"/>
      <c r="I2247" s="227"/>
      <c r="J2247" s="227"/>
      <c r="K2247" s="227"/>
      <c r="L2247" s="228"/>
    </row>
    <row r="2248" spans="1:12">
      <c r="A2248" s="213" t="str">
        <f t="shared" ca="1" si="35"/>
        <v/>
      </c>
      <c r="C2248" s="223"/>
      <c r="D2248" s="224"/>
      <c r="E2248" s="224"/>
      <c r="F2248" s="225"/>
      <c r="G2248" s="226"/>
      <c r="H2248" s="227"/>
      <c r="I2248" s="227"/>
      <c r="J2248" s="227"/>
      <c r="K2248" s="227"/>
      <c r="L2248" s="228"/>
    </row>
    <row r="2249" spans="1:12">
      <c r="A2249" s="213" t="str">
        <f t="shared" ca="1" si="35"/>
        <v/>
      </c>
      <c r="C2249" s="223"/>
      <c r="D2249" s="224"/>
      <c r="E2249" s="224"/>
      <c r="F2249" s="225"/>
      <c r="G2249" s="226"/>
      <c r="H2249" s="227"/>
      <c r="I2249" s="227"/>
      <c r="J2249" s="227"/>
      <c r="K2249" s="227"/>
      <c r="L2249" s="228"/>
    </row>
    <row r="2250" spans="1:12">
      <c r="A2250" s="213" t="str">
        <f t="shared" ca="1" si="35"/>
        <v/>
      </c>
      <c r="C2250" s="223"/>
      <c r="D2250" s="224"/>
      <c r="E2250" s="224"/>
      <c r="F2250" s="225"/>
      <c r="G2250" s="226"/>
      <c r="H2250" s="227"/>
      <c r="I2250" s="227"/>
      <c r="J2250" s="227"/>
      <c r="K2250" s="227"/>
      <c r="L2250" s="228"/>
    </row>
    <row r="2251" spans="1:12">
      <c r="A2251" s="213" t="str">
        <f t="shared" ca="1" si="35"/>
        <v/>
      </c>
      <c r="C2251" s="223"/>
      <c r="D2251" s="224"/>
      <c r="E2251" s="224"/>
      <c r="F2251" s="225"/>
      <c r="G2251" s="226"/>
      <c r="H2251" s="227"/>
      <c r="I2251" s="227"/>
      <c r="J2251" s="227"/>
      <c r="K2251" s="227"/>
      <c r="L2251" s="228"/>
    </row>
    <row r="2252" spans="1:12">
      <c r="A2252" s="213" t="str">
        <f t="shared" ca="1" si="35"/>
        <v/>
      </c>
      <c r="C2252" s="223"/>
      <c r="D2252" s="224"/>
      <c r="E2252" s="224"/>
      <c r="F2252" s="225"/>
      <c r="G2252" s="226"/>
      <c r="H2252" s="227"/>
      <c r="I2252" s="227"/>
      <c r="J2252" s="227"/>
      <c r="K2252" s="227"/>
      <c r="L2252" s="228"/>
    </row>
    <row r="2253" spans="1:12">
      <c r="A2253" s="213" t="str">
        <f t="shared" ca="1" si="35"/>
        <v/>
      </c>
      <c r="C2253" s="223"/>
      <c r="D2253" s="224"/>
      <c r="E2253" s="224"/>
      <c r="F2253" s="225"/>
      <c r="G2253" s="226"/>
      <c r="H2253" s="227"/>
      <c r="I2253" s="227"/>
      <c r="J2253" s="227"/>
      <c r="K2253" s="227"/>
      <c r="L2253" s="228"/>
    </row>
    <row r="2254" spans="1:12">
      <c r="A2254" s="213" t="str">
        <f t="shared" ca="1" si="35"/>
        <v/>
      </c>
      <c r="C2254" s="223"/>
      <c r="D2254" s="224"/>
      <c r="E2254" s="224"/>
      <c r="F2254" s="225"/>
      <c r="G2254" s="226"/>
      <c r="H2254" s="227"/>
      <c r="I2254" s="227"/>
      <c r="J2254" s="227"/>
      <c r="K2254" s="227"/>
      <c r="L2254" s="228"/>
    </row>
    <row r="2255" spans="1:12">
      <c r="A2255" s="213" t="str">
        <f t="shared" ca="1" si="35"/>
        <v/>
      </c>
      <c r="C2255" s="223"/>
      <c r="D2255" s="224"/>
      <c r="E2255" s="224"/>
      <c r="F2255" s="225"/>
      <c r="G2255" s="226"/>
      <c r="H2255" s="227"/>
      <c r="I2255" s="227"/>
      <c r="J2255" s="227"/>
      <c r="K2255" s="227"/>
      <c r="L2255" s="228"/>
    </row>
    <row r="2256" spans="1:12">
      <c r="A2256" s="213" t="str">
        <f t="shared" ca="1" si="35"/>
        <v/>
      </c>
      <c r="C2256" s="223"/>
      <c r="D2256" s="224"/>
      <c r="E2256" s="224"/>
      <c r="F2256" s="225"/>
      <c r="G2256" s="226"/>
      <c r="H2256" s="227"/>
      <c r="I2256" s="227"/>
      <c r="J2256" s="227"/>
      <c r="K2256" s="227"/>
      <c r="L2256" s="228"/>
    </row>
    <row r="2257" spans="1:12">
      <c r="A2257" s="213" t="str">
        <f t="shared" ca="1" si="35"/>
        <v/>
      </c>
      <c r="C2257" s="223"/>
      <c r="D2257" s="224"/>
      <c r="E2257" s="224"/>
      <c r="F2257" s="225"/>
      <c r="G2257" s="226"/>
      <c r="H2257" s="227"/>
      <c r="I2257" s="227"/>
      <c r="J2257" s="227"/>
      <c r="K2257" s="227"/>
      <c r="L2257" s="228"/>
    </row>
    <row r="2258" spans="1:12">
      <c r="A2258" s="213" t="str">
        <f t="shared" ca="1" si="35"/>
        <v/>
      </c>
      <c r="C2258" s="223"/>
      <c r="D2258" s="224"/>
      <c r="E2258" s="224"/>
      <c r="F2258" s="225"/>
      <c r="G2258" s="226"/>
      <c r="H2258" s="227"/>
      <c r="I2258" s="227"/>
      <c r="J2258" s="227"/>
      <c r="K2258" s="227"/>
      <c r="L2258" s="228"/>
    </row>
    <row r="2259" spans="1:12">
      <c r="A2259" s="213" t="str">
        <f t="shared" ca="1" si="35"/>
        <v/>
      </c>
      <c r="C2259" s="223"/>
      <c r="D2259" s="224"/>
      <c r="E2259" s="224"/>
      <c r="F2259" s="225"/>
      <c r="G2259" s="226"/>
      <c r="H2259" s="227"/>
      <c r="I2259" s="227"/>
      <c r="J2259" s="227"/>
      <c r="K2259" s="227"/>
      <c r="L2259" s="228"/>
    </row>
    <row r="2260" spans="1:12">
      <c r="A2260" s="213" t="str">
        <f t="shared" ca="1" si="35"/>
        <v/>
      </c>
      <c r="C2260" s="223"/>
      <c r="D2260" s="224"/>
      <c r="E2260" s="224"/>
      <c r="F2260" s="225"/>
      <c r="G2260" s="226"/>
      <c r="H2260" s="227"/>
      <c r="I2260" s="227"/>
      <c r="J2260" s="227"/>
      <c r="K2260" s="227"/>
      <c r="L2260" s="228"/>
    </row>
    <row r="2261" spans="1:12">
      <c r="A2261" s="213" t="str">
        <f t="shared" ca="1" si="35"/>
        <v/>
      </c>
      <c r="C2261" s="223"/>
      <c r="D2261" s="224"/>
      <c r="E2261" s="224"/>
      <c r="F2261" s="225"/>
      <c r="G2261" s="226"/>
      <c r="H2261" s="227"/>
      <c r="I2261" s="227"/>
      <c r="J2261" s="227"/>
      <c r="K2261" s="227"/>
      <c r="L2261" s="228"/>
    </row>
    <row r="2262" spans="1:12">
      <c r="A2262" s="213" t="str">
        <f t="shared" ca="1" si="35"/>
        <v/>
      </c>
      <c r="C2262" s="223"/>
      <c r="D2262" s="224"/>
      <c r="E2262" s="224"/>
      <c r="F2262" s="225"/>
      <c r="G2262" s="226"/>
      <c r="H2262" s="227"/>
      <c r="I2262" s="227"/>
      <c r="J2262" s="227"/>
      <c r="K2262" s="227"/>
      <c r="L2262" s="228"/>
    </row>
    <row r="2263" spans="1:12">
      <c r="A2263" s="213" t="str">
        <f t="shared" ca="1" si="35"/>
        <v/>
      </c>
      <c r="C2263" s="223"/>
      <c r="D2263" s="224"/>
      <c r="E2263" s="224"/>
      <c r="F2263" s="225"/>
      <c r="G2263" s="226"/>
      <c r="H2263" s="227"/>
      <c r="I2263" s="227"/>
      <c r="J2263" s="227"/>
      <c r="K2263" s="227"/>
      <c r="L2263" s="228"/>
    </row>
    <row r="2264" spans="1:12">
      <c r="A2264" s="213" t="str">
        <f t="shared" ca="1" si="35"/>
        <v/>
      </c>
      <c r="C2264" s="223"/>
      <c r="D2264" s="224"/>
      <c r="E2264" s="224"/>
      <c r="F2264" s="225"/>
      <c r="G2264" s="226"/>
      <c r="H2264" s="227"/>
      <c r="I2264" s="227"/>
      <c r="J2264" s="227"/>
      <c r="K2264" s="227"/>
      <c r="L2264" s="228"/>
    </row>
    <row r="2265" spans="1:12">
      <c r="A2265" s="213" t="str">
        <f t="shared" ca="1" si="35"/>
        <v/>
      </c>
      <c r="C2265" s="223"/>
      <c r="D2265" s="224"/>
      <c r="E2265" s="224"/>
      <c r="F2265" s="225"/>
      <c r="G2265" s="226"/>
      <c r="H2265" s="227"/>
      <c r="I2265" s="227"/>
      <c r="J2265" s="227"/>
      <c r="K2265" s="227"/>
      <c r="L2265" s="228"/>
    </row>
    <row r="2266" spans="1:12">
      <c r="A2266" s="213" t="str">
        <f t="shared" ca="1" si="35"/>
        <v/>
      </c>
      <c r="C2266" s="223"/>
      <c r="D2266" s="224"/>
      <c r="E2266" s="224"/>
      <c r="F2266" s="225"/>
      <c r="G2266" s="226"/>
      <c r="H2266" s="227"/>
      <c r="I2266" s="227"/>
      <c r="J2266" s="227"/>
      <c r="K2266" s="227"/>
      <c r="L2266" s="228"/>
    </row>
    <row r="2267" spans="1:12">
      <c r="A2267" s="213" t="str">
        <f t="shared" ca="1" si="35"/>
        <v/>
      </c>
      <c r="C2267" s="223"/>
      <c r="D2267" s="224"/>
      <c r="E2267" s="224"/>
      <c r="F2267" s="225"/>
      <c r="G2267" s="226"/>
      <c r="H2267" s="227"/>
      <c r="I2267" s="227"/>
      <c r="J2267" s="227"/>
      <c r="K2267" s="227"/>
      <c r="L2267" s="228"/>
    </row>
    <row r="2268" spans="1:12">
      <c r="A2268" s="213" t="str">
        <f t="shared" ca="1" si="35"/>
        <v/>
      </c>
      <c r="C2268" s="223"/>
      <c r="D2268" s="224"/>
      <c r="E2268" s="224"/>
      <c r="F2268" s="225"/>
      <c r="G2268" s="226"/>
      <c r="H2268" s="227"/>
      <c r="I2268" s="227"/>
      <c r="J2268" s="227"/>
      <c r="K2268" s="227"/>
      <c r="L2268" s="228"/>
    </row>
    <row r="2269" spans="1:12">
      <c r="A2269" s="213" t="str">
        <f t="shared" ca="1" si="35"/>
        <v/>
      </c>
      <c r="C2269" s="223"/>
      <c r="D2269" s="224"/>
      <c r="E2269" s="224"/>
      <c r="F2269" s="225"/>
      <c r="G2269" s="226"/>
      <c r="H2269" s="227"/>
      <c r="I2269" s="227"/>
      <c r="J2269" s="227"/>
      <c r="K2269" s="227"/>
      <c r="L2269" s="228"/>
    </row>
    <row r="2270" spans="1:12">
      <c r="A2270" s="213" t="str">
        <f t="shared" ca="1" si="35"/>
        <v/>
      </c>
      <c r="C2270" s="223"/>
      <c r="D2270" s="224"/>
      <c r="E2270" s="224"/>
      <c r="F2270" s="225"/>
      <c r="G2270" s="226"/>
      <c r="H2270" s="227"/>
      <c r="I2270" s="227"/>
      <c r="J2270" s="227"/>
      <c r="K2270" s="227"/>
      <c r="L2270" s="228"/>
    </row>
    <row r="2271" spans="1:12">
      <c r="A2271" s="213" t="str">
        <f t="shared" ca="1" si="35"/>
        <v/>
      </c>
      <c r="C2271" s="223"/>
      <c r="D2271" s="224"/>
      <c r="E2271" s="224"/>
      <c r="F2271" s="225"/>
      <c r="G2271" s="226"/>
      <c r="H2271" s="227"/>
      <c r="I2271" s="227"/>
      <c r="J2271" s="227"/>
      <c r="K2271" s="227"/>
      <c r="L2271" s="228"/>
    </row>
    <row r="2272" spans="1:12">
      <c r="A2272" s="213" t="str">
        <f t="shared" ca="1" si="35"/>
        <v/>
      </c>
      <c r="C2272" s="223"/>
      <c r="D2272" s="224"/>
      <c r="E2272" s="224"/>
      <c r="F2272" s="225"/>
      <c r="G2272" s="226"/>
      <c r="H2272" s="227"/>
      <c r="I2272" s="227"/>
      <c r="J2272" s="227"/>
      <c r="K2272" s="227"/>
      <c r="L2272" s="228"/>
    </row>
    <row r="2273" spans="1:12">
      <c r="A2273" s="213" t="str">
        <f t="shared" ca="1" si="35"/>
        <v/>
      </c>
      <c r="C2273" s="223"/>
      <c r="D2273" s="224"/>
      <c r="E2273" s="224"/>
      <c r="F2273" s="225"/>
      <c r="G2273" s="226"/>
      <c r="H2273" s="227"/>
      <c r="I2273" s="227"/>
      <c r="J2273" s="227"/>
      <c r="K2273" s="227"/>
      <c r="L2273" s="228"/>
    </row>
    <row r="2274" spans="1:12">
      <c r="A2274" s="213" t="str">
        <f t="shared" ca="1" si="35"/>
        <v/>
      </c>
      <c r="C2274" s="223"/>
      <c r="D2274" s="224"/>
      <c r="E2274" s="224"/>
      <c r="F2274" s="225"/>
      <c r="G2274" s="226"/>
      <c r="H2274" s="227"/>
      <c r="I2274" s="227"/>
      <c r="J2274" s="227"/>
      <c r="K2274" s="227"/>
      <c r="L2274" s="228"/>
    </row>
    <row r="2275" spans="1:12">
      <c r="A2275" s="213" t="str">
        <f t="shared" ca="1" si="35"/>
        <v/>
      </c>
      <c r="C2275" s="223"/>
      <c r="D2275" s="224"/>
      <c r="E2275" s="224"/>
      <c r="F2275" s="225"/>
      <c r="G2275" s="226"/>
      <c r="H2275" s="227"/>
      <c r="I2275" s="227"/>
      <c r="J2275" s="227"/>
      <c r="K2275" s="227"/>
      <c r="L2275" s="228"/>
    </row>
    <row r="2276" spans="1:12">
      <c r="A2276" s="213" t="str">
        <f t="shared" ca="1" si="35"/>
        <v/>
      </c>
      <c r="C2276" s="223"/>
      <c r="D2276" s="224"/>
      <c r="E2276" s="224"/>
      <c r="F2276" s="225"/>
      <c r="G2276" s="226"/>
      <c r="H2276" s="227"/>
      <c r="I2276" s="227"/>
      <c r="J2276" s="227"/>
      <c r="K2276" s="227"/>
      <c r="L2276" s="228"/>
    </row>
    <row r="2277" spans="1:12">
      <c r="A2277" s="213" t="str">
        <f t="shared" ca="1" si="35"/>
        <v/>
      </c>
      <c r="C2277" s="223"/>
      <c r="D2277" s="224"/>
      <c r="E2277" s="224"/>
      <c r="F2277" s="225"/>
      <c r="G2277" s="226"/>
      <c r="H2277" s="227"/>
      <c r="I2277" s="227"/>
      <c r="J2277" s="227"/>
      <c r="K2277" s="227"/>
      <c r="L2277" s="228"/>
    </row>
    <row r="2278" spans="1:12">
      <c r="A2278" s="213" t="str">
        <f t="shared" ca="1" si="35"/>
        <v/>
      </c>
      <c r="C2278" s="223"/>
      <c r="D2278" s="224"/>
      <c r="E2278" s="224"/>
      <c r="F2278" s="225"/>
      <c r="G2278" s="226"/>
      <c r="H2278" s="227"/>
      <c r="I2278" s="227"/>
      <c r="J2278" s="227"/>
      <c r="K2278" s="227"/>
      <c r="L2278" s="228"/>
    </row>
    <row r="2279" spans="1:12">
      <c r="A2279" s="213" t="str">
        <f t="shared" ca="1" si="35"/>
        <v/>
      </c>
      <c r="C2279" s="223"/>
      <c r="D2279" s="224"/>
      <c r="E2279" s="224"/>
      <c r="F2279" s="225"/>
      <c r="G2279" s="226"/>
      <c r="H2279" s="227"/>
      <c r="I2279" s="227"/>
      <c r="J2279" s="227"/>
      <c r="K2279" s="227"/>
      <c r="L2279" s="228"/>
    </row>
    <row r="2280" spans="1:12">
      <c r="A2280" s="213" t="str">
        <f t="shared" ca="1" si="35"/>
        <v/>
      </c>
      <c r="C2280" s="223"/>
      <c r="D2280" s="224"/>
      <c r="E2280" s="224"/>
      <c r="F2280" s="225"/>
      <c r="G2280" s="226"/>
      <c r="H2280" s="227"/>
      <c r="I2280" s="227"/>
      <c r="J2280" s="227"/>
      <c r="K2280" s="227"/>
      <c r="L2280" s="228"/>
    </row>
    <row r="2281" spans="1:12">
      <c r="A2281" s="213" t="str">
        <f t="shared" ca="1" si="35"/>
        <v/>
      </c>
      <c r="C2281" s="223"/>
      <c r="D2281" s="224"/>
      <c r="E2281" s="224"/>
      <c r="F2281" s="225"/>
      <c r="G2281" s="226"/>
      <c r="H2281" s="227"/>
      <c r="I2281" s="227"/>
      <c r="J2281" s="227"/>
      <c r="K2281" s="227"/>
      <c r="L2281" s="228"/>
    </row>
    <row r="2282" spans="1:12">
      <c r="A2282" s="213" t="str">
        <f t="shared" ca="1" si="35"/>
        <v/>
      </c>
      <c r="C2282" s="223"/>
      <c r="D2282" s="224"/>
      <c r="E2282" s="224"/>
      <c r="F2282" s="225"/>
      <c r="G2282" s="226"/>
      <c r="H2282" s="227"/>
      <c r="I2282" s="227"/>
      <c r="J2282" s="227"/>
      <c r="K2282" s="227"/>
      <c r="L2282" s="228"/>
    </row>
    <row r="2283" spans="1:12">
      <c r="A2283" s="213" t="str">
        <f t="shared" ca="1" si="35"/>
        <v/>
      </c>
      <c r="C2283" s="223"/>
      <c r="D2283" s="224"/>
      <c r="E2283" s="224"/>
      <c r="F2283" s="225"/>
      <c r="G2283" s="226"/>
      <c r="H2283" s="227"/>
      <c r="I2283" s="227"/>
      <c r="J2283" s="227"/>
      <c r="K2283" s="227"/>
      <c r="L2283" s="228"/>
    </row>
    <row r="2284" spans="1:12">
      <c r="A2284" s="213" t="str">
        <f t="shared" ca="1" si="35"/>
        <v/>
      </c>
      <c r="C2284" s="223"/>
      <c r="D2284" s="224"/>
      <c r="E2284" s="224"/>
      <c r="F2284" s="225"/>
      <c r="G2284" s="226"/>
      <c r="H2284" s="227"/>
      <c r="I2284" s="227"/>
      <c r="J2284" s="227"/>
      <c r="K2284" s="227"/>
      <c r="L2284" s="228"/>
    </row>
    <row r="2285" spans="1:12">
      <c r="A2285" s="213" t="str">
        <f t="shared" ca="1" si="35"/>
        <v/>
      </c>
      <c r="C2285" s="223"/>
      <c r="D2285" s="224"/>
      <c r="E2285" s="224"/>
      <c r="F2285" s="225"/>
      <c r="G2285" s="226"/>
      <c r="H2285" s="227"/>
      <c r="I2285" s="227"/>
      <c r="J2285" s="227"/>
      <c r="K2285" s="227"/>
      <c r="L2285" s="228"/>
    </row>
    <row r="2286" spans="1:12">
      <c r="A2286" s="213" t="str">
        <f t="shared" ca="1" si="35"/>
        <v/>
      </c>
      <c r="C2286" s="223"/>
      <c r="D2286" s="224"/>
      <c r="E2286" s="224"/>
      <c r="F2286" s="225"/>
      <c r="G2286" s="226"/>
      <c r="H2286" s="227"/>
      <c r="I2286" s="227"/>
      <c r="J2286" s="227"/>
      <c r="K2286" s="227"/>
      <c r="L2286" s="228"/>
    </row>
    <row r="2287" spans="1:12">
      <c r="A2287" s="213" t="str">
        <f t="shared" ca="1" si="35"/>
        <v/>
      </c>
      <c r="C2287" s="223"/>
      <c r="D2287" s="224"/>
      <c r="E2287" s="224"/>
      <c r="F2287" s="225"/>
      <c r="G2287" s="226"/>
      <c r="H2287" s="227"/>
      <c r="I2287" s="227"/>
      <c r="J2287" s="227"/>
      <c r="K2287" s="227"/>
      <c r="L2287" s="228"/>
    </row>
    <row r="2288" spans="1:12">
      <c r="A2288" s="213" t="str">
        <f t="shared" ca="1" si="35"/>
        <v/>
      </c>
      <c r="C2288" s="223"/>
      <c r="D2288" s="224"/>
      <c r="E2288" s="224"/>
      <c r="F2288" s="225"/>
      <c r="G2288" s="226"/>
      <c r="H2288" s="227"/>
      <c r="I2288" s="227"/>
      <c r="J2288" s="227"/>
      <c r="K2288" s="227"/>
      <c r="L2288" s="228"/>
    </row>
    <row r="2289" spans="1:12">
      <c r="A2289" s="213" t="str">
        <f t="shared" ca="1" si="35"/>
        <v/>
      </c>
      <c r="C2289" s="223"/>
      <c r="D2289" s="224"/>
      <c r="E2289" s="224"/>
      <c r="F2289" s="225"/>
      <c r="G2289" s="226"/>
      <c r="H2289" s="227"/>
      <c r="I2289" s="227"/>
      <c r="J2289" s="227"/>
      <c r="K2289" s="227"/>
      <c r="L2289" s="228"/>
    </row>
    <row r="2290" spans="1:12">
      <c r="A2290" s="213" t="str">
        <f t="shared" ca="1" si="35"/>
        <v/>
      </c>
      <c r="C2290" s="223"/>
      <c r="D2290" s="224"/>
      <c r="E2290" s="224"/>
      <c r="F2290" s="225"/>
      <c r="G2290" s="226"/>
      <c r="H2290" s="227"/>
      <c r="I2290" s="227"/>
      <c r="J2290" s="227"/>
      <c r="K2290" s="227"/>
      <c r="L2290" s="228"/>
    </row>
    <row r="2291" spans="1:12">
      <c r="A2291" s="213" t="str">
        <f t="shared" ca="1" si="35"/>
        <v/>
      </c>
      <c r="C2291" s="223"/>
      <c r="D2291" s="224"/>
      <c r="E2291" s="224"/>
      <c r="F2291" s="225"/>
      <c r="G2291" s="226"/>
      <c r="H2291" s="227"/>
      <c r="I2291" s="227"/>
      <c r="J2291" s="227"/>
      <c r="K2291" s="227"/>
      <c r="L2291" s="228"/>
    </row>
    <row r="2292" spans="1:12">
      <c r="A2292" s="213" t="str">
        <f t="shared" ca="1" si="35"/>
        <v/>
      </c>
      <c r="C2292" s="223"/>
      <c r="D2292" s="224"/>
      <c r="E2292" s="224"/>
      <c r="F2292" s="225"/>
      <c r="G2292" s="226"/>
      <c r="H2292" s="227"/>
      <c r="I2292" s="227"/>
      <c r="J2292" s="227"/>
      <c r="K2292" s="227"/>
      <c r="L2292" s="228"/>
    </row>
    <row r="2293" spans="1:12">
      <c r="A2293" s="213" t="str">
        <f t="shared" ca="1" si="35"/>
        <v/>
      </c>
      <c r="C2293" s="223"/>
      <c r="D2293" s="224"/>
      <c r="E2293" s="224"/>
      <c r="F2293" s="225"/>
      <c r="G2293" s="226"/>
      <c r="H2293" s="227"/>
      <c r="I2293" s="227"/>
      <c r="J2293" s="227"/>
      <c r="K2293" s="227"/>
      <c r="L2293" s="228"/>
    </row>
    <row r="2294" spans="1:12">
      <c r="A2294" s="213" t="str">
        <f t="shared" ca="1" si="35"/>
        <v/>
      </c>
      <c r="C2294" s="223"/>
      <c r="D2294" s="224"/>
      <c r="E2294" s="224"/>
      <c r="F2294" s="225"/>
      <c r="G2294" s="226"/>
      <c r="H2294" s="227"/>
      <c r="I2294" s="227"/>
      <c r="J2294" s="227"/>
      <c r="K2294" s="227"/>
      <c r="L2294" s="228"/>
    </row>
    <row r="2295" spans="1:12">
      <c r="A2295" s="213" t="str">
        <f t="shared" ca="1" si="35"/>
        <v/>
      </c>
      <c r="C2295" s="223"/>
      <c r="D2295" s="224"/>
      <c r="E2295" s="224"/>
      <c r="F2295" s="225"/>
      <c r="G2295" s="226"/>
      <c r="H2295" s="227"/>
      <c r="I2295" s="227"/>
      <c r="J2295" s="227"/>
      <c r="K2295" s="227"/>
      <c r="L2295" s="228"/>
    </row>
    <row r="2296" spans="1:12">
      <c r="A2296" s="213" t="str">
        <f t="shared" ca="1" si="35"/>
        <v/>
      </c>
      <c r="C2296" s="223"/>
      <c r="D2296" s="224"/>
      <c r="E2296" s="224"/>
      <c r="F2296" s="225"/>
      <c r="G2296" s="226"/>
      <c r="H2296" s="227"/>
      <c r="I2296" s="227"/>
      <c r="J2296" s="227"/>
      <c r="K2296" s="227"/>
      <c r="L2296" s="228"/>
    </row>
    <row r="2297" spans="1:12">
      <c r="A2297" s="213" t="str">
        <f t="shared" ca="1" si="35"/>
        <v/>
      </c>
      <c r="C2297" s="223"/>
      <c r="D2297" s="224"/>
      <c r="E2297" s="224"/>
      <c r="F2297" s="225"/>
      <c r="G2297" s="226"/>
      <c r="H2297" s="227"/>
      <c r="I2297" s="227"/>
      <c r="J2297" s="227"/>
      <c r="K2297" s="227"/>
      <c r="L2297" s="228"/>
    </row>
    <row r="2298" spans="1:12">
      <c r="A2298" s="213" t="str">
        <f t="shared" ca="1" si="35"/>
        <v/>
      </c>
      <c r="C2298" s="223"/>
      <c r="D2298" s="224"/>
      <c r="E2298" s="224"/>
      <c r="F2298" s="225"/>
      <c r="G2298" s="226"/>
      <c r="H2298" s="227"/>
      <c r="I2298" s="227"/>
      <c r="J2298" s="227"/>
      <c r="K2298" s="227"/>
      <c r="L2298" s="228"/>
    </row>
    <row r="2299" spans="1:12">
      <c r="A2299" s="213" t="str">
        <f t="shared" ca="1" si="35"/>
        <v/>
      </c>
      <c r="C2299" s="223"/>
      <c r="D2299" s="224"/>
      <c r="E2299" s="224"/>
      <c r="F2299" s="225"/>
      <c r="G2299" s="226"/>
      <c r="H2299" s="227"/>
      <c r="I2299" s="227"/>
      <c r="J2299" s="227"/>
      <c r="K2299" s="227"/>
      <c r="L2299" s="228"/>
    </row>
    <row r="2300" spans="1:12">
      <c r="A2300" s="213" t="str">
        <f t="shared" ca="1" si="35"/>
        <v/>
      </c>
      <c r="C2300" s="223"/>
      <c r="D2300" s="224"/>
      <c r="E2300" s="224"/>
      <c r="F2300" s="225"/>
      <c r="G2300" s="226"/>
      <c r="H2300" s="227"/>
      <c r="I2300" s="227"/>
      <c r="J2300" s="227"/>
      <c r="K2300" s="227"/>
      <c r="L2300" s="228"/>
    </row>
    <row r="2301" spans="1:12">
      <c r="A2301" s="213" t="str">
        <f t="shared" ca="1" si="35"/>
        <v/>
      </c>
      <c r="C2301" s="223"/>
      <c r="D2301" s="224"/>
      <c r="E2301" s="224"/>
      <c r="F2301" s="225"/>
      <c r="G2301" s="226"/>
      <c r="H2301" s="227"/>
      <c r="I2301" s="227"/>
      <c r="J2301" s="227"/>
      <c r="K2301" s="227"/>
      <c r="L2301" s="228"/>
    </row>
    <row r="2302" spans="1:12">
      <c r="A2302" s="213" t="str">
        <f t="shared" ca="1" si="35"/>
        <v/>
      </c>
      <c r="C2302" s="223"/>
      <c r="D2302" s="224"/>
      <c r="E2302" s="224"/>
      <c r="F2302" s="225"/>
      <c r="G2302" s="226"/>
      <c r="H2302" s="227"/>
      <c r="I2302" s="227"/>
      <c r="J2302" s="227"/>
      <c r="K2302" s="227"/>
      <c r="L2302" s="228"/>
    </row>
    <row r="2303" spans="1:12">
      <c r="A2303" s="213" t="str">
        <f t="shared" ca="1" si="35"/>
        <v/>
      </c>
      <c r="C2303" s="223"/>
      <c r="D2303" s="224"/>
      <c r="E2303" s="224"/>
      <c r="F2303" s="225"/>
      <c r="G2303" s="226"/>
      <c r="H2303" s="227"/>
      <c r="I2303" s="227"/>
      <c r="J2303" s="227"/>
      <c r="K2303" s="227"/>
      <c r="L2303" s="228"/>
    </row>
    <row r="2304" spans="1:12">
      <c r="A2304" s="213" t="str">
        <f t="shared" ca="1" si="35"/>
        <v/>
      </c>
      <c r="C2304" s="223"/>
      <c r="D2304" s="224"/>
      <c r="E2304" s="224"/>
      <c r="F2304" s="225"/>
      <c r="G2304" s="226"/>
      <c r="H2304" s="227"/>
      <c r="I2304" s="227"/>
      <c r="J2304" s="227"/>
      <c r="K2304" s="227"/>
      <c r="L2304" s="228"/>
    </row>
    <row r="2305" spans="1:12">
      <c r="A2305" s="213" t="str">
        <f t="shared" ca="1" si="35"/>
        <v/>
      </c>
      <c r="C2305" s="223"/>
      <c r="D2305" s="224"/>
      <c r="E2305" s="224"/>
      <c r="F2305" s="225"/>
      <c r="G2305" s="226"/>
      <c r="H2305" s="227"/>
      <c r="I2305" s="227"/>
      <c r="J2305" s="227"/>
      <c r="K2305" s="227"/>
      <c r="L2305" s="228"/>
    </row>
    <row r="2306" spans="1:12">
      <c r="A2306" s="213" t="str">
        <f t="shared" ca="1" si="35"/>
        <v/>
      </c>
      <c r="C2306" s="223"/>
      <c r="D2306" s="224"/>
      <c r="E2306" s="224"/>
      <c r="F2306" s="225"/>
      <c r="G2306" s="226"/>
      <c r="H2306" s="227"/>
      <c r="I2306" s="227"/>
      <c r="J2306" s="227"/>
      <c r="K2306" s="227"/>
      <c r="L2306" s="228"/>
    </row>
    <row r="2307" spans="1:12">
      <c r="A2307" s="213" t="str">
        <f t="shared" ca="1" si="35"/>
        <v/>
      </c>
      <c r="C2307" s="223"/>
      <c r="D2307" s="224"/>
      <c r="E2307" s="224"/>
      <c r="F2307" s="225"/>
      <c r="G2307" s="226"/>
      <c r="H2307" s="227"/>
      <c r="I2307" s="227"/>
      <c r="J2307" s="227"/>
      <c r="K2307" s="227"/>
      <c r="L2307" s="228"/>
    </row>
    <row r="2308" spans="1:12">
      <c r="A2308" s="213" t="str">
        <f t="shared" ref="A2308:A2371" ca="1" si="36">IF(INDIRECT(ADDRESS(ROW(A2308),3))="","",IF(INDIRECT(ADDRESS(ROW(A2308),3))=INDIRECT(ADDRESS(ROW(A2308)-1,3)),A2307,A2307+1))</f>
        <v/>
      </c>
      <c r="C2308" s="223"/>
      <c r="D2308" s="224"/>
      <c r="E2308" s="224"/>
      <c r="F2308" s="225"/>
      <c r="G2308" s="226"/>
      <c r="H2308" s="227"/>
      <c r="I2308" s="227"/>
      <c r="J2308" s="227"/>
      <c r="K2308" s="227"/>
      <c r="L2308" s="228"/>
    </row>
    <row r="2309" spans="1:12">
      <c r="A2309" s="213" t="str">
        <f t="shared" ca="1" si="36"/>
        <v/>
      </c>
      <c r="C2309" s="223"/>
      <c r="D2309" s="224"/>
      <c r="E2309" s="224"/>
      <c r="F2309" s="225"/>
      <c r="G2309" s="226"/>
      <c r="H2309" s="227"/>
      <c r="I2309" s="227"/>
      <c r="J2309" s="227"/>
      <c r="K2309" s="227"/>
      <c r="L2309" s="228"/>
    </row>
    <row r="2310" spans="1:12">
      <c r="A2310" s="213" t="str">
        <f t="shared" ca="1" si="36"/>
        <v/>
      </c>
      <c r="C2310" s="223"/>
      <c r="D2310" s="224"/>
      <c r="E2310" s="224"/>
      <c r="F2310" s="225"/>
      <c r="G2310" s="226"/>
      <c r="H2310" s="227"/>
      <c r="I2310" s="227"/>
      <c r="J2310" s="227"/>
      <c r="K2310" s="227"/>
      <c r="L2310" s="228"/>
    </row>
    <row r="2311" spans="1:12">
      <c r="A2311" s="213" t="str">
        <f t="shared" ca="1" si="36"/>
        <v/>
      </c>
      <c r="C2311" s="223"/>
      <c r="D2311" s="224"/>
      <c r="E2311" s="224"/>
      <c r="F2311" s="225"/>
      <c r="G2311" s="226"/>
      <c r="H2311" s="227"/>
      <c r="I2311" s="227"/>
      <c r="J2311" s="227"/>
      <c r="K2311" s="227"/>
      <c r="L2311" s="228"/>
    </row>
    <row r="2312" spans="1:12">
      <c r="A2312" s="213" t="str">
        <f t="shared" ca="1" si="36"/>
        <v/>
      </c>
      <c r="C2312" s="223"/>
      <c r="D2312" s="224"/>
      <c r="E2312" s="224"/>
      <c r="F2312" s="225"/>
      <c r="G2312" s="226"/>
      <c r="H2312" s="227"/>
      <c r="I2312" s="227"/>
      <c r="J2312" s="227"/>
      <c r="K2312" s="227"/>
      <c r="L2312" s="228"/>
    </row>
    <row r="2313" spans="1:12">
      <c r="A2313" s="213" t="str">
        <f t="shared" ca="1" si="36"/>
        <v/>
      </c>
      <c r="C2313" s="223"/>
      <c r="D2313" s="224"/>
      <c r="E2313" s="224"/>
      <c r="F2313" s="225"/>
      <c r="G2313" s="226"/>
      <c r="H2313" s="227"/>
      <c r="I2313" s="227"/>
      <c r="J2313" s="227"/>
      <c r="K2313" s="227"/>
      <c r="L2313" s="228"/>
    </row>
    <row r="2314" spans="1:12">
      <c r="A2314" s="213" t="str">
        <f t="shared" ca="1" si="36"/>
        <v/>
      </c>
      <c r="C2314" s="223"/>
      <c r="D2314" s="224"/>
      <c r="E2314" s="224"/>
      <c r="F2314" s="225"/>
      <c r="G2314" s="226"/>
      <c r="H2314" s="227"/>
      <c r="I2314" s="227"/>
      <c r="J2314" s="227"/>
      <c r="K2314" s="227"/>
      <c r="L2314" s="228"/>
    </row>
    <row r="2315" spans="1:12">
      <c r="A2315" s="213" t="str">
        <f t="shared" ca="1" si="36"/>
        <v/>
      </c>
      <c r="C2315" s="223"/>
      <c r="D2315" s="224"/>
      <c r="E2315" s="224"/>
      <c r="F2315" s="225"/>
      <c r="G2315" s="226"/>
      <c r="H2315" s="227"/>
      <c r="I2315" s="227"/>
      <c r="J2315" s="227"/>
      <c r="K2315" s="227"/>
      <c r="L2315" s="228"/>
    </row>
    <row r="2316" spans="1:12">
      <c r="A2316" s="213" t="str">
        <f t="shared" ca="1" si="36"/>
        <v/>
      </c>
      <c r="C2316" s="223"/>
      <c r="D2316" s="224"/>
      <c r="E2316" s="224"/>
      <c r="F2316" s="225"/>
      <c r="G2316" s="226"/>
      <c r="H2316" s="227"/>
      <c r="I2316" s="227"/>
      <c r="J2316" s="227"/>
      <c r="K2316" s="227"/>
      <c r="L2316" s="228"/>
    </row>
    <row r="2317" spans="1:12">
      <c r="A2317" s="213" t="str">
        <f t="shared" ca="1" si="36"/>
        <v/>
      </c>
      <c r="C2317" s="223"/>
      <c r="D2317" s="224"/>
      <c r="E2317" s="224"/>
      <c r="F2317" s="225"/>
      <c r="G2317" s="226"/>
      <c r="H2317" s="227"/>
      <c r="I2317" s="227"/>
      <c r="J2317" s="227"/>
      <c r="K2317" s="227"/>
      <c r="L2317" s="228"/>
    </row>
    <row r="2318" spans="1:12">
      <c r="A2318" s="213" t="str">
        <f t="shared" ca="1" si="36"/>
        <v/>
      </c>
      <c r="C2318" s="223"/>
      <c r="D2318" s="224"/>
      <c r="E2318" s="224"/>
      <c r="F2318" s="225"/>
      <c r="G2318" s="226"/>
      <c r="H2318" s="227"/>
      <c r="I2318" s="227"/>
      <c r="J2318" s="227"/>
      <c r="K2318" s="227"/>
      <c r="L2318" s="228"/>
    </row>
    <row r="2319" spans="1:12">
      <c r="A2319" s="213" t="str">
        <f t="shared" ca="1" si="36"/>
        <v/>
      </c>
      <c r="C2319" s="223"/>
      <c r="D2319" s="224"/>
      <c r="E2319" s="224"/>
      <c r="F2319" s="225"/>
      <c r="G2319" s="226"/>
      <c r="H2319" s="227"/>
      <c r="I2319" s="227"/>
      <c r="J2319" s="227"/>
      <c r="K2319" s="227"/>
      <c r="L2319" s="228"/>
    </row>
    <row r="2320" spans="1:12">
      <c r="A2320" s="213" t="str">
        <f t="shared" ca="1" si="36"/>
        <v/>
      </c>
      <c r="C2320" s="223"/>
      <c r="D2320" s="224"/>
      <c r="E2320" s="224"/>
      <c r="F2320" s="225"/>
      <c r="G2320" s="226"/>
      <c r="H2320" s="227"/>
      <c r="I2320" s="227"/>
      <c r="J2320" s="227"/>
      <c r="K2320" s="227"/>
      <c r="L2320" s="228"/>
    </row>
    <row r="2321" spans="1:12">
      <c r="A2321" s="213" t="str">
        <f t="shared" ca="1" si="36"/>
        <v/>
      </c>
      <c r="C2321" s="223"/>
      <c r="D2321" s="224"/>
      <c r="E2321" s="224"/>
      <c r="F2321" s="225"/>
      <c r="G2321" s="226"/>
      <c r="H2321" s="227"/>
      <c r="I2321" s="227"/>
      <c r="J2321" s="227"/>
      <c r="K2321" s="227"/>
      <c r="L2321" s="228"/>
    </row>
    <row r="2322" spans="1:12">
      <c r="A2322" s="213" t="str">
        <f t="shared" ca="1" si="36"/>
        <v/>
      </c>
      <c r="C2322" s="223"/>
      <c r="D2322" s="224"/>
      <c r="E2322" s="224"/>
      <c r="F2322" s="225"/>
      <c r="G2322" s="226"/>
      <c r="H2322" s="227"/>
      <c r="I2322" s="227"/>
      <c r="J2322" s="227"/>
      <c r="K2322" s="227"/>
      <c r="L2322" s="228"/>
    </row>
    <row r="2323" spans="1:12">
      <c r="A2323" s="213" t="str">
        <f t="shared" ca="1" si="36"/>
        <v/>
      </c>
      <c r="C2323" s="223"/>
      <c r="D2323" s="224"/>
      <c r="E2323" s="224"/>
      <c r="F2323" s="225"/>
      <c r="G2323" s="226"/>
      <c r="H2323" s="227"/>
      <c r="I2323" s="227"/>
      <c r="J2323" s="227"/>
      <c r="K2323" s="227"/>
      <c r="L2323" s="228"/>
    </row>
    <row r="2324" spans="1:12">
      <c r="A2324" s="213" t="str">
        <f t="shared" ca="1" si="36"/>
        <v/>
      </c>
      <c r="C2324" s="223"/>
      <c r="D2324" s="224"/>
      <c r="E2324" s="224"/>
      <c r="F2324" s="225"/>
      <c r="G2324" s="226"/>
      <c r="H2324" s="227"/>
      <c r="I2324" s="227"/>
      <c r="J2324" s="227"/>
      <c r="K2324" s="227"/>
      <c r="L2324" s="228"/>
    </row>
    <row r="2325" spans="1:12">
      <c r="A2325" s="213" t="str">
        <f t="shared" ca="1" si="36"/>
        <v/>
      </c>
      <c r="C2325" s="223"/>
      <c r="D2325" s="224"/>
      <c r="E2325" s="224"/>
      <c r="F2325" s="225"/>
      <c r="G2325" s="226"/>
      <c r="H2325" s="227"/>
      <c r="I2325" s="227"/>
      <c r="J2325" s="227"/>
      <c r="K2325" s="227"/>
      <c r="L2325" s="228"/>
    </row>
    <row r="2326" spans="1:12">
      <c r="A2326" s="213" t="str">
        <f t="shared" ca="1" si="36"/>
        <v/>
      </c>
      <c r="C2326" s="223"/>
      <c r="D2326" s="224"/>
      <c r="E2326" s="224"/>
      <c r="F2326" s="225"/>
      <c r="G2326" s="226"/>
      <c r="H2326" s="227"/>
      <c r="I2326" s="227"/>
      <c r="J2326" s="227"/>
      <c r="K2326" s="227"/>
      <c r="L2326" s="228"/>
    </row>
    <row r="2327" spans="1:12">
      <c r="A2327" s="213" t="str">
        <f t="shared" ca="1" si="36"/>
        <v/>
      </c>
      <c r="C2327" s="223"/>
      <c r="D2327" s="224"/>
      <c r="E2327" s="224"/>
      <c r="F2327" s="225"/>
      <c r="G2327" s="226"/>
      <c r="H2327" s="227"/>
      <c r="I2327" s="227"/>
      <c r="J2327" s="227"/>
      <c r="K2327" s="227"/>
      <c r="L2327" s="228"/>
    </row>
    <row r="2328" spans="1:12">
      <c r="A2328" s="213" t="str">
        <f t="shared" ca="1" si="36"/>
        <v/>
      </c>
      <c r="C2328" s="223"/>
      <c r="D2328" s="224"/>
      <c r="E2328" s="224"/>
      <c r="F2328" s="225"/>
      <c r="G2328" s="226"/>
      <c r="H2328" s="227"/>
      <c r="I2328" s="227"/>
      <c r="J2328" s="227"/>
      <c r="K2328" s="227"/>
      <c r="L2328" s="228"/>
    </row>
    <row r="2329" spans="1:12">
      <c r="A2329" s="213" t="str">
        <f t="shared" ca="1" si="36"/>
        <v/>
      </c>
      <c r="C2329" s="223"/>
      <c r="D2329" s="224"/>
      <c r="E2329" s="224"/>
      <c r="F2329" s="225"/>
      <c r="G2329" s="226"/>
      <c r="H2329" s="227"/>
      <c r="I2329" s="227"/>
      <c r="J2329" s="227"/>
      <c r="K2329" s="227"/>
      <c r="L2329" s="228"/>
    </row>
    <row r="2330" spans="1:12">
      <c r="A2330" s="213" t="str">
        <f t="shared" ca="1" si="36"/>
        <v/>
      </c>
      <c r="C2330" s="223"/>
      <c r="D2330" s="224"/>
      <c r="E2330" s="224"/>
      <c r="F2330" s="225"/>
      <c r="G2330" s="226"/>
      <c r="H2330" s="227"/>
      <c r="I2330" s="227"/>
      <c r="J2330" s="227"/>
      <c r="K2330" s="227"/>
      <c r="L2330" s="228"/>
    </row>
    <row r="2331" spans="1:12">
      <c r="A2331" s="213" t="str">
        <f t="shared" ca="1" si="36"/>
        <v/>
      </c>
      <c r="C2331" s="223"/>
      <c r="D2331" s="224"/>
      <c r="E2331" s="224"/>
      <c r="F2331" s="225"/>
      <c r="G2331" s="226"/>
      <c r="H2331" s="227"/>
      <c r="I2331" s="227"/>
      <c r="J2331" s="227"/>
      <c r="K2331" s="227"/>
      <c r="L2331" s="228"/>
    </row>
    <row r="2332" spans="1:12">
      <c r="A2332" s="213" t="str">
        <f t="shared" ca="1" si="36"/>
        <v/>
      </c>
      <c r="C2332" s="223"/>
      <c r="D2332" s="224"/>
      <c r="E2332" s="224"/>
      <c r="F2332" s="225"/>
      <c r="G2332" s="226"/>
      <c r="H2332" s="227"/>
      <c r="I2332" s="227"/>
      <c r="J2332" s="227"/>
      <c r="K2332" s="227"/>
      <c r="L2332" s="228"/>
    </row>
    <row r="2333" spans="1:12">
      <c r="A2333" s="213" t="str">
        <f t="shared" ca="1" si="36"/>
        <v/>
      </c>
      <c r="C2333" s="223"/>
      <c r="D2333" s="224"/>
      <c r="E2333" s="224"/>
      <c r="F2333" s="225"/>
      <c r="G2333" s="226"/>
      <c r="H2333" s="227"/>
      <c r="I2333" s="227"/>
      <c r="J2333" s="227"/>
      <c r="K2333" s="227"/>
      <c r="L2333" s="228"/>
    </row>
    <row r="2334" spans="1:12">
      <c r="A2334" s="213" t="str">
        <f t="shared" ca="1" si="36"/>
        <v/>
      </c>
      <c r="C2334" s="223"/>
      <c r="D2334" s="224"/>
      <c r="E2334" s="224"/>
      <c r="F2334" s="225"/>
      <c r="G2334" s="226"/>
      <c r="H2334" s="227"/>
      <c r="I2334" s="227"/>
      <c r="J2334" s="227"/>
      <c r="K2334" s="227"/>
      <c r="L2334" s="228"/>
    </row>
    <row r="2335" spans="1:12">
      <c r="A2335" s="213" t="str">
        <f t="shared" ca="1" si="36"/>
        <v/>
      </c>
      <c r="C2335" s="223"/>
      <c r="D2335" s="224"/>
      <c r="E2335" s="224"/>
      <c r="F2335" s="225"/>
      <c r="G2335" s="226"/>
      <c r="H2335" s="227"/>
      <c r="I2335" s="227"/>
      <c r="J2335" s="227"/>
      <c r="K2335" s="227"/>
      <c r="L2335" s="228"/>
    </row>
    <row r="2336" spans="1:12">
      <c r="A2336" s="213" t="str">
        <f t="shared" ca="1" si="36"/>
        <v/>
      </c>
      <c r="C2336" s="223"/>
      <c r="D2336" s="224"/>
      <c r="E2336" s="224"/>
      <c r="F2336" s="225"/>
      <c r="G2336" s="226"/>
      <c r="H2336" s="227"/>
      <c r="I2336" s="227"/>
      <c r="J2336" s="227"/>
      <c r="K2336" s="227"/>
      <c r="L2336" s="228"/>
    </row>
    <row r="2337" spans="1:12">
      <c r="A2337" s="213" t="str">
        <f t="shared" ca="1" si="36"/>
        <v/>
      </c>
      <c r="C2337" s="223"/>
      <c r="D2337" s="224"/>
      <c r="E2337" s="224"/>
      <c r="F2337" s="225"/>
      <c r="G2337" s="226"/>
      <c r="H2337" s="227"/>
      <c r="I2337" s="227"/>
      <c r="J2337" s="227"/>
      <c r="K2337" s="227"/>
      <c r="L2337" s="228"/>
    </row>
    <row r="2338" spans="1:12">
      <c r="A2338" s="213" t="str">
        <f t="shared" ca="1" si="36"/>
        <v/>
      </c>
      <c r="C2338" s="223"/>
      <c r="D2338" s="224"/>
      <c r="E2338" s="224"/>
      <c r="F2338" s="225"/>
      <c r="G2338" s="226"/>
      <c r="H2338" s="227"/>
      <c r="I2338" s="227"/>
      <c r="J2338" s="227"/>
      <c r="K2338" s="227"/>
      <c r="L2338" s="228"/>
    </row>
    <row r="2339" spans="1:12">
      <c r="A2339" s="213" t="str">
        <f t="shared" ca="1" si="36"/>
        <v/>
      </c>
      <c r="C2339" s="223"/>
      <c r="D2339" s="224"/>
      <c r="E2339" s="224"/>
      <c r="F2339" s="225"/>
      <c r="G2339" s="226"/>
      <c r="H2339" s="227"/>
      <c r="I2339" s="227"/>
      <c r="J2339" s="227"/>
      <c r="K2339" s="227"/>
      <c r="L2339" s="228"/>
    </row>
    <row r="2340" spans="1:12">
      <c r="A2340" s="213" t="str">
        <f t="shared" ca="1" si="36"/>
        <v/>
      </c>
      <c r="C2340" s="223"/>
      <c r="D2340" s="224"/>
      <c r="E2340" s="224"/>
      <c r="F2340" s="225"/>
      <c r="G2340" s="226"/>
      <c r="H2340" s="227"/>
      <c r="I2340" s="227"/>
      <c r="J2340" s="227"/>
      <c r="K2340" s="227"/>
      <c r="L2340" s="228"/>
    </row>
    <row r="2341" spans="1:12">
      <c r="A2341" s="213" t="str">
        <f t="shared" ca="1" si="36"/>
        <v/>
      </c>
      <c r="C2341" s="223"/>
      <c r="D2341" s="224"/>
      <c r="E2341" s="224"/>
      <c r="F2341" s="225"/>
      <c r="G2341" s="226"/>
      <c r="H2341" s="227"/>
      <c r="I2341" s="227"/>
      <c r="J2341" s="227"/>
      <c r="K2341" s="227"/>
      <c r="L2341" s="228"/>
    </row>
    <row r="2342" spans="1:12">
      <c r="A2342" s="213" t="str">
        <f t="shared" ca="1" si="36"/>
        <v/>
      </c>
      <c r="C2342" s="223"/>
      <c r="D2342" s="224"/>
      <c r="E2342" s="224"/>
      <c r="F2342" s="225"/>
      <c r="G2342" s="226"/>
      <c r="H2342" s="227"/>
      <c r="I2342" s="227"/>
      <c r="J2342" s="227"/>
      <c r="K2342" s="227"/>
      <c r="L2342" s="228"/>
    </row>
    <row r="2343" spans="1:12">
      <c r="A2343" s="213" t="str">
        <f t="shared" ca="1" si="36"/>
        <v/>
      </c>
      <c r="C2343" s="223"/>
      <c r="D2343" s="224"/>
      <c r="E2343" s="224"/>
      <c r="F2343" s="225"/>
      <c r="G2343" s="226"/>
      <c r="H2343" s="227"/>
      <c r="I2343" s="227"/>
      <c r="J2343" s="227"/>
      <c r="K2343" s="227"/>
      <c r="L2343" s="228"/>
    </row>
    <row r="2344" spans="1:12">
      <c r="A2344" s="213" t="str">
        <f t="shared" ca="1" si="36"/>
        <v/>
      </c>
      <c r="C2344" s="223"/>
      <c r="D2344" s="224"/>
      <c r="E2344" s="224"/>
      <c r="F2344" s="225"/>
      <c r="G2344" s="226"/>
      <c r="H2344" s="227"/>
      <c r="I2344" s="227"/>
      <c r="J2344" s="227"/>
      <c r="K2344" s="227"/>
      <c r="L2344" s="228"/>
    </row>
    <row r="2345" spans="1:12">
      <c r="A2345" s="213" t="str">
        <f t="shared" ca="1" si="36"/>
        <v/>
      </c>
      <c r="C2345" s="223"/>
      <c r="D2345" s="224"/>
      <c r="E2345" s="224"/>
      <c r="F2345" s="225"/>
      <c r="G2345" s="226"/>
      <c r="H2345" s="227"/>
      <c r="I2345" s="227"/>
      <c r="J2345" s="227"/>
      <c r="K2345" s="227"/>
      <c r="L2345" s="228"/>
    </row>
    <row r="2346" spans="1:12">
      <c r="A2346" s="213" t="str">
        <f t="shared" ca="1" si="36"/>
        <v/>
      </c>
      <c r="C2346" s="223"/>
      <c r="D2346" s="224"/>
      <c r="E2346" s="224"/>
      <c r="F2346" s="225"/>
      <c r="G2346" s="226"/>
      <c r="H2346" s="227"/>
      <c r="I2346" s="227"/>
      <c r="J2346" s="227"/>
      <c r="K2346" s="227"/>
      <c r="L2346" s="228"/>
    </row>
    <row r="2347" spans="1:12">
      <c r="A2347" s="213" t="str">
        <f t="shared" ca="1" si="36"/>
        <v/>
      </c>
      <c r="C2347" s="223"/>
      <c r="D2347" s="224"/>
      <c r="E2347" s="224"/>
      <c r="F2347" s="225"/>
      <c r="G2347" s="226"/>
      <c r="H2347" s="227"/>
      <c r="I2347" s="227"/>
      <c r="J2347" s="227"/>
      <c r="K2347" s="227"/>
      <c r="L2347" s="228"/>
    </row>
    <row r="2348" spans="1:12">
      <c r="A2348" s="213" t="str">
        <f t="shared" ca="1" si="36"/>
        <v/>
      </c>
      <c r="C2348" s="223"/>
      <c r="D2348" s="224"/>
      <c r="E2348" s="224"/>
      <c r="F2348" s="225"/>
      <c r="G2348" s="226"/>
      <c r="H2348" s="227"/>
      <c r="I2348" s="227"/>
      <c r="J2348" s="227"/>
      <c r="K2348" s="227"/>
      <c r="L2348" s="228"/>
    </row>
    <row r="2349" spans="1:12">
      <c r="A2349" s="213" t="str">
        <f t="shared" ca="1" si="36"/>
        <v/>
      </c>
      <c r="C2349" s="223"/>
      <c r="D2349" s="224"/>
      <c r="E2349" s="224"/>
      <c r="F2349" s="225"/>
      <c r="G2349" s="226"/>
      <c r="H2349" s="227"/>
      <c r="I2349" s="227"/>
      <c r="J2349" s="227"/>
      <c r="K2349" s="227"/>
      <c r="L2349" s="228"/>
    </row>
    <row r="2350" spans="1:12">
      <c r="A2350" s="213" t="str">
        <f t="shared" ca="1" si="36"/>
        <v/>
      </c>
      <c r="C2350" s="223"/>
      <c r="D2350" s="224"/>
      <c r="E2350" s="224"/>
      <c r="F2350" s="225"/>
      <c r="G2350" s="226"/>
      <c r="H2350" s="227"/>
      <c r="I2350" s="227"/>
      <c r="J2350" s="227"/>
      <c r="K2350" s="227"/>
      <c r="L2350" s="228"/>
    </row>
    <row r="2351" spans="1:12">
      <c r="A2351" s="213" t="str">
        <f t="shared" ca="1" si="36"/>
        <v/>
      </c>
      <c r="C2351" s="223"/>
      <c r="D2351" s="224"/>
      <c r="E2351" s="224"/>
      <c r="F2351" s="225"/>
      <c r="G2351" s="226"/>
      <c r="H2351" s="227"/>
      <c r="I2351" s="227"/>
      <c r="J2351" s="227"/>
      <c r="K2351" s="227"/>
      <c r="L2351" s="228"/>
    </row>
    <row r="2352" spans="1:12">
      <c r="A2352" s="213" t="str">
        <f t="shared" ca="1" si="36"/>
        <v/>
      </c>
      <c r="C2352" s="223"/>
      <c r="D2352" s="224"/>
      <c r="E2352" s="224"/>
      <c r="F2352" s="225"/>
      <c r="G2352" s="226"/>
      <c r="H2352" s="227"/>
      <c r="I2352" s="227"/>
      <c r="J2352" s="227"/>
      <c r="K2352" s="227"/>
      <c r="L2352" s="228"/>
    </row>
    <row r="2353" spans="1:12">
      <c r="A2353" s="213" t="str">
        <f t="shared" ca="1" si="36"/>
        <v/>
      </c>
      <c r="C2353" s="223"/>
      <c r="D2353" s="224"/>
      <c r="E2353" s="224"/>
      <c r="F2353" s="225"/>
      <c r="G2353" s="226"/>
      <c r="H2353" s="227"/>
      <c r="I2353" s="227"/>
      <c r="J2353" s="227"/>
      <c r="K2353" s="227"/>
      <c r="L2353" s="228"/>
    </row>
    <row r="2354" spans="1:12">
      <c r="A2354" s="213" t="str">
        <f t="shared" ca="1" si="36"/>
        <v/>
      </c>
      <c r="C2354" s="223"/>
      <c r="D2354" s="224"/>
      <c r="E2354" s="224"/>
      <c r="F2354" s="225"/>
      <c r="G2354" s="226"/>
      <c r="H2354" s="227"/>
      <c r="I2354" s="227"/>
      <c r="J2354" s="227"/>
      <c r="K2354" s="227"/>
      <c r="L2354" s="228"/>
    </row>
    <row r="2355" spans="1:12">
      <c r="A2355" s="213" t="str">
        <f t="shared" ca="1" si="36"/>
        <v/>
      </c>
      <c r="C2355" s="223"/>
      <c r="D2355" s="224"/>
      <c r="E2355" s="224"/>
      <c r="F2355" s="225"/>
      <c r="G2355" s="226"/>
      <c r="H2355" s="227"/>
      <c r="I2355" s="227"/>
      <c r="J2355" s="227"/>
      <c r="K2355" s="227"/>
      <c r="L2355" s="228"/>
    </row>
    <row r="2356" spans="1:12">
      <c r="A2356" s="213" t="str">
        <f t="shared" ca="1" si="36"/>
        <v/>
      </c>
      <c r="C2356" s="223"/>
      <c r="D2356" s="224"/>
      <c r="E2356" s="224"/>
      <c r="F2356" s="225"/>
      <c r="G2356" s="226"/>
      <c r="H2356" s="227"/>
      <c r="I2356" s="227"/>
      <c r="J2356" s="227"/>
      <c r="K2356" s="227"/>
      <c r="L2356" s="228"/>
    </row>
    <row r="2357" spans="1:12">
      <c r="A2357" s="213" t="str">
        <f t="shared" ca="1" si="36"/>
        <v/>
      </c>
      <c r="C2357" s="223"/>
      <c r="D2357" s="224"/>
      <c r="E2357" s="224"/>
      <c r="F2357" s="225"/>
      <c r="G2357" s="226"/>
      <c r="H2357" s="227"/>
      <c r="I2357" s="227"/>
      <c r="J2357" s="227"/>
      <c r="K2357" s="227"/>
      <c r="L2357" s="228"/>
    </row>
    <row r="2358" spans="1:12">
      <c r="A2358" s="213" t="str">
        <f t="shared" ca="1" si="36"/>
        <v/>
      </c>
      <c r="C2358" s="223"/>
      <c r="D2358" s="224"/>
      <c r="E2358" s="224"/>
      <c r="F2358" s="225"/>
      <c r="G2358" s="226"/>
      <c r="H2358" s="227"/>
      <c r="I2358" s="227"/>
      <c r="J2358" s="227"/>
      <c r="K2358" s="227"/>
      <c r="L2358" s="228"/>
    </row>
    <row r="2359" spans="1:12">
      <c r="A2359" s="213" t="str">
        <f t="shared" ca="1" si="36"/>
        <v/>
      </c>
      <c r="C2359" s="223"/>
      <c r="D2359" s="224"/>
      <c r="E2359" s="224"/>
      <c r="F2359" s="225"/>
      <c r="G2359" s="226"/>
      <c r="H2359" s="227"/>
      <c r="I2359" s="227"/>
      <c r="J2359" s="227"/>
      <c r="K2359" s="227"/>
      <c r="L2359" s="228"/>
    </row>
    <row r="2360" spans="1:12">
      <c r="A2360" s="213" t="str">
        <f t="shared" ca="1" si="36"/>
        <v/>
      </c>
      <c r="C2360" s="223"/>
      <c r="D2360" s="224"/>
      <c r="E2360" s="224"/>
      <c r="F2360" s="225"/>
      <c r="G2360" s="226"/>
      <c r="H2360" s="227"/>
      <c r="I2360" s="227"/>
      <c r="J2360" s="227"/>
      <c r="K2360" s="227"/>
      <c r="L2360" s="228"/>
    </row>
    <row r="2361" spans="1:12">
      <c r="A2361" s="213" t="str">
        <f t="shared" ca="1" si="36"/>
        <v/>
      </c>
      <c r="C2361" s="223"/>
      <c r="D2361" s="224"/>
      <c r="E2361" s="224"/>
      <c r="F2361" s="225"/>
      <c r="G2361" s="226"/>
      <c r="H2361" s="227"/>
      <c r="I2361" s="227"/>
      <c r="J2361" s="227"/>
      <c r="K2361" s="227"/>
      <c r="L2361" s="228"/>
    </row>
    <row r="2362" spans="1:12">
      <c r="A2362" s="213" t="str">
        <f t="shared" ca="1" si="36"/>
        <v/>
      </c>
      <c r="C2362" s="223"/>
      <c r="D2362" s="224"/>
      <c r="E2362" s="224"/>
      <c r="F2362" s="225"/>
      <c r="G2362" s="226"/>
      <c r="H2362" s="227"/>
      <c r="I2362" s="227"/>
      <c r="J2362" s="227"/>
      <c r="K2362" s="227"/>
      <c r="L2362" s="228"/>
    </row>
    <row r="2363" spans="1:12">
      <c r="A2363" s="213" t="str">
        <f t="shared" ca="1" si="36"/>
        <v/>
      </c>
      <c r="C2363" s="223"/>
      <c r="D2363" s="224"/>
      <c r="E2363" s="224"/>
      <c r="F2363" s="225"/>
      <c r="G2363" s="226"/>
      <c r="H2363" s="227"/>
      <c r="I2363" s="227"/>
      <c r="J2363" s="227"/>
      <c r="K2363" s="227"/>
      <c r="L2363" s="228"/>
    </row>
    <row r="2364" spans="1:12">
      <c r="A2364" s="213" t="str">
        <f t="shared" ca="1" si="36"/>
        <v/>
      </c>
      <c r="C2364" s="223"/>
      <c r="D2364" s="224"/>
      <c r="E2364" s="224"/>
      <c r="F2364" s="225"/>
      <c r="G2364" s="226"/>
      <c r="H2364" s="227"/>
      <c r="I2364" s="227"/>
      <c r="J2364" s="227"/>
      <c r="K2364" s="227"/>
      <c r="L2364" s="228"/>
    </row>
    <row r="2365" spans="1:12">
      <c r="A2365" s="213" t="str">
        <f t="shared" ca="1" si="36"/>
        <v/>
      </c>
      <c r="C2365" s="223"/>
      <c r="D2365" s="224"/>
      <c r="E2365" s="224"/>
      <c r="F2365" s="225"/>
      <c r="G2365" s="226"/>
      <c r="H2365" s="227"/>
      <c r="I2365" s="227"/>
      <c r="J2365" s="227"/>
      <c r="K2365" s="227"/>
      <c r="L2365" s="228"/>
    </row>
    <row r="2366" spans="1:12">
      <c r="A2366" s="213" t="str">
        <f t="shared" ca="1" si="36"/>
        <v/>
      </c>
      <c r="C2366" s="223"/>
      <c r="D2366" s="224"/>
      <c r="E2366" s="224"/>
      <c r="F2366" s="225"/>
      <c r="G2366" s="226"/>
      <c r="H2366" s="227"/>
      <c r="I2366" s="227"/>
      <c r="J2366" s="227"/>
      <c r="K2366" s="227"/>
      <c r="L2366" s="228"/>
    </row>
    <row r="2367" spans="1:12">
      <c r="A2367" s="213" t="str">
        <f t="shared" ca="1" si="36"/>
        <v/>
      </c>
      <c r="C2367" s="223"/>
      <c r="D2367" s="224"/>
      <c r="E2367" s="224"/>
      <c r="F2367" s="225"/>
      <c r="G2367" s="226"/>
      <c r="H2367" s="227"/>
      <c r="I2367" s="227"/>
      <c r="J2367" s="227"/>
      <c r="K2367" s="227"/>
      <c r="L2367" s="228"/>
    </row>
    <row r="2368" spans="1:12">
      <c r="A2368" s="213" t="str">
        <f t="shared" ca="1" si="36"/>
        <v/>
      </c>
      <c r="C2368" s="223"/>
      <c r="D2368" s="224"/>
      <c r="E2368" s="224"/>
      <c r="F2368" s="225"/>
      <c r="G2368" s="226"/>
      <c r="H2368" s="227"/>
      <c r="I2368" s="227"/>
      <c r="J2368" s="227"/>
      <c r="K2368" s="227"/>
      <c r="L2368" s="228"/>
    </row>
    <row r="2369" spans="1:12">
      <c r="A2369" s="213" t="str">
        <f t="shared" ca="1" si="36"/>
        <v/>
      </c>
      <c r="C2369" s="223"/>
      <c r="D2369" s="224"/>
      <c r="E2369" s="224"/>
      <c r="F2369" s="225"/>
      <c r="G2369" s="226"/>
      <c r="H2369" s="227"/>
      <c r="I2369" s="227"/>
      <c r="J2369" s="227"/>
      <c r="K2369" s="227"/>
      <c r="L2369" s="228"/>
    </row>
    <row r="2370" spans="1:12">
      <c r="A2370" s="213" t="str">
        <f t="shared" ca="1" si="36"/>
        <v/>
      </c>
      <c r="C2370" s="223"/>
      <c r="D2370" s="224"/>
      <c r="E2370" s="224"/>
      <c r="F2370" s="225"/>
      <c r="G2370" s="226"/>
      <c r="H2370" s="227"/>
      <c r="I2370" s="227"/>
      <c r="J2370" s="227"/>
      <c r="K2370" s="227"/>
      <c r="L2370" s="228"/>
    </row>
    <row r="2371" spans="1:12">
      <c r="A2371" s="213" t="str">
        <f t="shared" ca="1" si="36"/>
        <v/>
      </c>
      <c r="C2371" s="223"/>
      <c r="D2371" s="224"/>
      <c r="E2371" s="224"/>
      <c r="F2371" s="225"/>
      <c r="G2371" s="226"/>
      <c r="H2371" s="227"/>
      <c r="I2371" s="227"/>
      <c r="J2371" s="227"/>
      <c r="K2371" s="227"/>
      <c r="L2371" s="228"/>
    </row>
    <row r="2372" spans="1:12">
      <c r="A2372" s="213" t="str">
        <f t="shared" ref="A2372:A2435" ca="1" si="37">IF(INDIRECT(ADDRESS(ROW(A2372),3))="","",IF(INDIRECT(ADDRESS(ROW(A2372),3))=INDIRECT(ADDRESS(ROW(A2372)-1,3)),A2371,A2371+1))</f>
        <v/>
      </c>
      <c r="C2372" s="223"/>
      <c r="D2372" s="224"/>
      <c r="E2372" s="224"/>
      <c r="F2372" s="225"/>
      <c r="G2372" s="226"/>
      <c r="H2372" s="227"/>
      <c r="I2372" s="227"/>
      <c r="J2372" s="227"/>
      <c r="K2372" s="227"/>
      <c r="L2372" s="228"/>
    </row>
    <row r="2373" spans="1:12">
      <c r="A2373" s="213" t="str">
        <f t="shared" ca="1" si="37"/>
        <v/>
      </c>
      <c r="C2373" s="223"/>
      <c r="D2373" s="224"/>
      <c r="E2373" s="224"/>
      <c r="F2373" s="225"/>
      <c r="G2373" s="226"/>
      <c r="H2373" s="227"/>
      <c r="I2373" s="227"/>
      <c r="J2373" s="227"/>
      <c r="K2373" s="227"/>
      <c r="L2373" s="228"/>
    </row>
    <row r="2374" spans="1:12">
      <c r="A2374" s="213" t="str">
        <f t="shared" ca="1" si="37"/>
        <v/>
      </c>
      <c r="C2374" s="223"/>
      <c r="D2374" s="224"/>
      <c r="E2374" s="224"/>
      <c r="F2374" s="225"/>
      <c r="G2374" s="226"/>
      <c r="H2374" s="227"/>
      <c r="I2374" s="227"/>
      <c r="J2374" s="227"/>
      <c r="K2374" s="227"/>
      <c r="L2374" s="228"/>
    </row>
    <row r="2375" spans="1:12">
      <c r="A2375" s="213" t="str">
        <f t="shared" ca="1" si="37"/>
        <v/>
      </c>
      <c r="C2375" s="223"/>
      <c r="D2375" s="224"/>
      <c r="E2375" s="224"/>
      <c r="F2375" s="225"/>
      <c r="G2375" s="226"/>
      <c r="H2375" s="227"/>
      <c r="I2375" s="227"/>
      <c r="J2375" s="227"/>
      <c r="K2375" s="227"/>
      <c r="L2375" s="228"/>
    </row>
    <row r="2376" spans="1:12">
      <c r="A2376" s="213" t="str">
        <f t="shared" ca="1" si="37"/>
        <v/>
      </c>
      <c r="C2376" s="223"/>
      <c r="D2376" s="224"/>
      <c r="E2376" s="224"/>
      <c r="F2376" s="225"/>
      <c r="G2376" s="226"/>
      <c r="H2376" s="227"/>
      <c r="I2376" s="227"/>
      <c r="J2376" s="227"/>
      <c r="K2376" s="227"/>
      <c r="L2376" s="228"/>
    </row>
    <row r="2377" spans="1:12">
      <c r="A2377" s="213" t="str">
        <f t="shared" ca="1" si="37"/>
        <v/>
      </c>
      <c r="C2377" s="223"/>
      <c r="D2377" s="224"/>
      <c r="E2377" s="224"/>
      <c r="F2377" s="225"/>
      <c r="G2377" s="226"/>
      <c r="H2377" s="227"/>
      <c r="I2377" s="227"/>
      <c r="J2377" s="227"/>
      <c r="K2377" s="227"/>
      <c r="L2377" s="228"/>
    </row>
    <row r="2378" spans="1:12">
      <c r="A2378" s="213" t="str">
        <f t="shared" ca="1" si="37"/>
        <v/>
      </c>
      <c r="C2378" s="223"/>
      <c r="D2378" s="224"/>
      <c r="E2378" s="224"/>
      <c r="F2378" s="225"/>
      <c r="G2378" s="226"/>
      <c r="H2378" s="227"/>
      <c r="I2378" s="227"/>
      <c r="J2378" s="227"/>
      <c r="K2378" s="227"/>
      <c r="L2378" s="228"/>
    </row>
    <row r="2379" spans="1:12">
      <c r="A2379" s="213" t="str">
        <f t="shared" ca="1" si="37"/>
        <v/>
      </c>
      <c r="C2379" s="223"/>
      <c r="D2379" s="224"/>
      <c r="E2379" s="224"/>
      <c r="F2379" s="225"/>
      <c r="G2379" s="226"/>
      <c r="H2379" s="227"/>
      <c r="I2379" s="227"/>
      <c r="J2379" s="227"/>
      <c r="K2379" s="227"/>
      <c r="L2379" s="228"/>
    </row>
    <row r="2380" spans="1:12">
      <c r="A2380" s="213" t="str">
        <f t="shared" ca="1" si="37"/>
        <v/>
      </c>
      <c r="C2380" s="223"/>
      <c r="D2380" s="224"/>
      <c r="E2380" s="224"/>
      <c r="F2380" s="225"/>
      <c r="G2380" s="226"/>
      <c r="H2380" s="227"/>
      <c r="I2380" s="227"/>
      <c r="J2380" s="227"/>
      <c r="K2380" s="227"/>
      <c r="L2380" s="228"/>
    </row>
    <row r="2381" spans="1:12">
      <c r="A2381" s="213" t="str">
        <f t="shared" ca="1" si="37"/>
        <v/>
      </c>
      <c r="C2381" s="223"/>
      <c r="D2381" s="224"/>
      <c r="E2381" s="224"/>
      <c r="F2381" s="225"/>
      <c r="G2381" s="226"/>
      <c r="H2381" s="227"/>
      <c r="I2381" s="227"/>
      <c r="J2381" s="227"/>
      <c r="K2381" s="227"/>
      <c r="L2381" s="228"/>
    </row>
    <row r="2382" spans="1:12">
      <c r="A2382" s="213" t="str">
        <f t="shared" ca="1" si="37"/>
        <v/>
      </c>
      <c r="C2382" s="223"/>
      <c r="D2382" s="224"/>
      <c r="E2382" s="224"/>
      <c r="F2382" s="225"/>
      <c r="G2382" s="226"/>
      <c r="H2382" s="227"/>
      <c r="I2382" s="227"/>
      <c r="J2382" s="227"/>
      <c r="K2382" s="227"/>
      <c r="L2382" s="228"/>
    </row>
    <row r="2383" spans="1:12">
      <c r="A2383" s="213" t="str">
        <f t="shared" ca="1" si="37"/>
        <v/>
      </c>
      <c r="C2383" s="223"/>
      <c r="D2383" s="224"/>
      <c r="E2383" s="224"/>
      <c r="F2383" s="225"/>
      <c r="G2383" s="226"/>
      <c r="H2383" s="227"/>
      <c r="I2383" s="227"/>
      <c r="J2383" s="227"/>
      <c r="K2383" s="227"/>
      <c r="L2383" s="228"/>
    </row>
    <row r="2384" spans="1:12">
      <c r="A2384" s="213" t="str">
        <f t="shared" ca="1" si="37"/>
        <v/>
      </c>
      <c r="C2384" s="223"/>
      <c r="D2384" s="224"/>
      <c r="E2384" s="224"/>
      <c r="F2384" s="225"/>
      <c r="G2384" s="226"/>
      <c r="H2384" s="227"/>
      <c r="I2384" s="227"/>
      <c r="J2384" s="227"/>
      <c r="K2384" s="227"/>
      <c r="L2384" s="228"/>
    </row>
    <row r="2385" spans="1:12">
      <c r="A2385" s="213" t="str">
        <f t="shared" ca="1" si="37"/>
        <v/>
      </c>
      <c r="C2385" s="223"/>
      <c r="D2385" s="224"/>
      <c r="E2385" s="224"/>
      <c r="F2385" s="225"/>
      <c r="G2385" s="226"/>
      <c r="H2385" s="227"/>
      <c r="I2385" s="227"/>
      <c r="J2385" s="227"/>
      <c r="K2385" s="227"/>
      <c r="L2385" s="228"/>
    </row>
    <row r="2386" spans="1:12">
      <c r="A2386" s="213" t="str">
        <f t="shared" ca="1" si="37"/>
        <v/>
      </c>
      <c r="C2386" s="223"/>
      <c r="D2386" s="224"/>
      <c r="E2386" s="224"/>
      <c r="F2386" s="225"/>
      <c r="G2386" s="226"/>
      <c r="H2386" s="227"/>
      <c r="I2386" s="227"/>
      <c r="J2386" s="227"/>
      <c r="K2386" s="227"/>
      <c r="L2386" s="228"/>
    </row>
    <row r="2387" spans="1:12">
      <c r="A2387" s="213" t="str">
        <f t="shared" ca="1" si="37"/>
        <v/>
      </c>
      <c r="C2387" s="223"/>
      <c r="D2387" s="224"/>
      <c r="E2387" s="224"/>
      <c r="F2387" s="225"/>
      <c r="G2387" s="226"/>
      <c r="H2387" s="227"/>
      <c r="I2387" s="227"/>
      <c r="J2387" s="227"/>
      <c r="K2387" s="227"/>
      <c r="L2387" s="228"/>
    </row>
    <row r="2388" spans="1:12">
      <c r="A2388" s="213" t="str">
        <f t="shared" ca="1" si="37"/>
        <v/>
      </c>
      <c r="C2388" s="223"/>
      <c r="D2388" s="224"/>
      <c r="E2388" s="224"/>
      <c r="F2388" s="225"/>
      <c r="G2388" s="226"/>
      <c r="H2388" s="227"/>
      <c r="I2388" s="227"/>
      <c r="J2388" s="227"/>
      <c r="K2388" s="227"/>
      <c r="L2388" s="228"/>
    </row>
    <row r="2389" spans="1:12">
      <c r="A2389" s="213" t="str">
        <f t="shared" ca="1" si="37"/>
        <v/>
      </c>
      <c r="C2389" s="223"/>
      <c r="D2389" s="224"/>
      <c r="E2389" s="224"/>
      <c r="F2389" s="225"/>
      <c r="G2389" s="226"/>
      <c r="H2389" s="227"/>
      <c r="I2389" s="227"/>
      <c r="J2389" s="227"/>
      <c r="K2389" s="227"/>
      <c r="L2389" s="228"/>
    </row>
    <row r="2390" spans="1:12">
      <c r="A2390" s="213" t="str">
        <f t="shared" ca="1" si="37"/>
        <v/>
      </c>
      <c r="C2390" s="223"/>
      <c r="D2390" s="224"/>
      <c r="E2390" s="224"/>
      <c r="F2390" s="225"/>
      <c r="G2390" s="226"/>
      <c r="H2390" s="227"/>
      <c r="I2390" s="227"/>
      <c r="J2390" s="227"/>
      <c r="K2390" s="227"/>
      <c r="L2390" s="228"/>
    </row>
    <row r="2391" spans="1:12">
      <c r="A2391" s="213" t="str">
        <f t="shared" ca="1" si="37"/>
        <v/>
      </c>
      <c r="C2391" s="223"/>
      <c r="D2391" s="224"/>
      <c r="E2391" s="224"/>
      <c r="F2391" s="225"/>
      <c r="G2391" s="226"/>
      <c r="H2391" s="227"/>
      <c r="I2391" s="227"/>
      <c r="J2391" s="227"/>
      <c r="K2391" s="227"/>
      <c r="L2391" s="228"/>
    </row>
    <row r="2392" spans="1:12">
      <c r="A2392" s="213" t="str">
        <f t="shared" ca="1" si="37"/>
        <v/>
      </c>
      <c r="C2392" s="223"/>
      <c r="D2392" s="224"/>
      <c r="E2392" s="224"/>
      <c r="F2392" s="225"/>
      <c r="G2392" s="226"/>
      <c r="H2392" s="227"/>
      <c r="I2392" s="227"/>
      <c r="J2392" s="227"/>
      <c r="K2392" s="227"/>
      <c r="L2392" s="228"/>
    </row>
    <row r="2393" spans="1:12">
      <c r="A2393" s="213" t="str">
        <f t="shared" ca="1" si="37"/>
        <v/>
      </c>
      <c r="C2393" s="223"/>
      <c r="D2393" s="224"/>
      <c r="E2393" s="224"/>
      <c r="F2393" s="225"/>
      <c r="G2393" s="226"/>
      <c r="H2393" s="227"/>
      <c r="I2393" s="227"/>
      <c r="J2393" s="227"/>
      <c r="K2393" s="227"/>
      <c r="L2393" s="228"/>
    </row>
    <row r="2394" spans="1:12">
      <c r="A2394" s="213" t="str">
        <f t="shared" ca="1" si="37"/>
        <v/>
      </c>
      <c r="C2394" s="223"/>
      <c r="D2394" s="224"/>
      <c r="E2394" s="224"/>
      <c r="F2394" s="225"/>
      <c r="G2394" s="226"/>
      <c r="H2394" s="227"/>
      <c r="I2394" s="227"/>
      <c r="J2394" s="227"/>
      <c r="K2394" s="227"/>
      <c r="L2394" s="228"/>
    </row>
    <row r="2395" spans="1:12">
      <c r="A2395" s="213" t="str">
        <f t="shared" ca="1" si="37"/>
        <v/>
      </c>
      <c r="C2395" s="223"/>
      <c r="D2395" s="224"/>
      <c r="E2395" s="224"/>
      <c r="F2395" s="225"/>
      <c r="G2395" s="226"/>
      <c r="H2395" s="227"/>
      <c r="I2395" s="227"/>
      <c r="J2395" s="227"/>
      <c r="K2395" s="227"/>
      <c r="L2395" s="228"/>
    </row>
    <row r="2396" spans="1:12">
      <c r="A2396" s="213" t="str">
        <f t="shared" ca="1" si="37"/>
        <v/>
      </c>
      <c r="C2396" s="223"/>
      <c r="D2396" s="224"/>
      <c r="E2396" s="224"/>
      <c r="F2396" s="225"/>
      <c r="G2396" s="226"/>
      <c r="H2396" s="227"/>
      <c r="I2396" s="227"/>
      <c r="J2396" s="227"/>
      <c r="K2396" s="227"/>
      <c r="L2396" s="228"/>
    </row>
    <row r="2397" spans="1:12">
      <c r="A2397" s="213" t="str">
        <f t="shared" ca="1" si="37"/>
        <v/>
      </c>
      <c r="C2397" s="223"/>
      <c r="D2397" s="224"/>
      <c r="E2397" s="224"/>
      <c r="F2397" s="225"/>
      <c r="G2397" s="226"/>
      <c r="H2397" s="227"/>
      <c r="I2397" s="227"/>
      <c r="J2397" s="227"/>
      <c r="K2397" s="227"/>
      <c r="L2397" s="228"/>
    </row>
    <row r="2398" spans="1:12">
      <c r="A2398" s="213" t="str">
        <f t="shared" ca="1" si="37"/>
        <v/>
      </c>
      <c r="C2398" s="223"/>
      <c r="D2398" s="224"/>
      <c r="E2398" s="224"/>
      <c r="F2398" s="225"/>
      <c r="G2398" s="226"/>
      <c r="H2398" s="227"/>
      <c r="I2398" s="227"/>
      <c r="J2398" s="227"/>
      <c r="K2398" s="227"/>
      <c r="L2398" s="228"/>
    </row>
    <row r="2399" spans="1:12">
      <c r="A2399" s="213" t="str">
        <f t="shared" ca="1" si="37"/>
        <v/>
      </c>
      <c r="C2399" s="223"/>
      <c r="D2399" s="224"/>
      <c r="E2399" s="224"/>
      <c r="F2399" s="225"/>
      <c r="G2399" s="226"/>
      <c r="H2399" s="227"/>
      <c r="I2399" s="227"/>
      <c r="J2399" s="227"/>
      <c r="K2399" s="227"/>
      <c r="L2399" s="228"/>
    </row>
    <row r="2400" spans="1:12">
      <c r="A2400" s="213" t="str">
        <f t="shared" ca="1" si="37"/>
        <v/>
      </c>
      <c r="C2400" s="223"/>
      <c r="D2400" s="224"/>
      <c r="E2400" s="224"/>
      <c r="F2400" s="225"/>
      <c r="G2400" s="226"/>
      <c r="H2400" s="227"/>
      <c r="I2400" s="227"/>
      <c r="J2400" s="227"/>
      <c r="K2400" s="227"/>
      <c r="L2400" s="228"/>
    </row>
    <row r="2401" spans="1:12">
      <c r="A2401" s="213" t="str">
        <f t="shared" ca="1" si="37"/>
        <v/>
      </c>
      <c r="C2401" s="223"/>
      <c r="D2401" s="224"/>
      <c r="E2401" s="224"/>
      <c r="F2401" s="225"/>
      <c r="G2401" s="226"/>
      <c r="H2401" s="227"/>
      <c r="I2401" s="227"/>
      <c r="J2401" s="227"/>
      <c r="K2401" s="227"/>
      <c r="L2401" s="228"/>
    </row>
    <row r="2402" spans="1:12">
      <c r="A2402" s="213" t="str">
        <f t="shared" ca="1" si="37"/>
        <v/>
      </c>
      <c r="C2402" s="223"/>
      <c r="D2402" s="224"/>
      <c r="E2402" s="224"/>
      <c r="F2402" s="225"/>
      <c r="G2402" s="226"/>
      <c r="H2402" s="227"/>
      <c r="I2402" s="227"/>
      <c r="J2402" s="227"/>
      <c r="K2402" s="227"/>
      <c r="L2402" s="228"/>
    </row>
    <row r="2403" spans="1:12">
      <c r="A2403" s="213" t="str">
        <f t="shared" ca="1" si="37"/>
        <v/>
      </c>
      <c r="C2403" s="223"/>
      <c r="D2403" s="224"/>
      <c r="E2403" s="224"/>
      <c r="F2403" s="225"/>
      <c r="G2403" s="226"/>
      <c r="H2403" s="227"/>
      <c r="I2403" s="227"/>
      <c r="J2403" s="227"/>
      <c r="K2403" s="227"/>
      <c r="L2403" s="228"/>
    </row>
    <row r="2404" spans="1:12">
      <c r="A2404" s="213" t="str">
        <f t="shared" ca="1" si="37"/>
        <v/>
      </c>
      <c r="C2404" s="223"/>
      <c r="D2404" s="224"/>
      <c r="E2404" s="224"/>
      <c r="F2404" s="225"/>
      <c r="G2404" s="226"/>
      <c r="H2404" s="227"/>
      <c r="I2404" s="227"/>
      <c r="J2404" s="227"/>
      <c r="K2404" s="227"/>
      <c r="L2404" s="228"/>
    </row>
    <row r="2405" spans="1:12">
      <c r="A2405" s="213" t="str">
        <f t="shared" ca="1" si="37"/>
        <v/>
      </c>
      <c r="C2405" s="223"/>
      <c r="D2405" s="224"/>
      <c r="E2405" s="224"/>
      <c r="F2405" s="225"/>
      <c r="G2405" s="226"/>
      <c r="H2405" s="227"/>
      <c r="I2405" s="227"/>
      <c r="J2405" s="227"/>
      <c r="K2405" s="227"/>
      <c r="L2405" s="228"/>
    </row>
    <row r="2406" spans="1:12">
      <c r="A2406" s="213" t="str">
        <f t="shared" ca="1" si="37"/>
        <v/>
      </c>
      <c r="C2406" s="223"/>
      <c r="D2406" s="224"/>
      <c r="E2406" s="224"/>
      <c r="F2406" s="225"/>
      <c r="G2406" s="226"/>
      <c r="H2406" s="227"/>
      <c r="I2406" s="227"/>
      <c r="J2406" s="227"/>
      <c r="K2406" s="227"/>
      <c r="L2406" s="228"/>
    </row>
    <row r="2407" spans="1:12">
      <c r="A2407" s="213" t="str">
        <f t="shared" ca="1" si="37"/>
        <v/>
      </c>
      <c r="C2407" s="223"/>
      <c r="D2407" s="224"/>
      <c r="E2407" s="224"/>
      <c r="F2407" s="225"/>
      <c r="G2407" s="226"/>
      <c r="H2407" s="227"/>
      <c r="I2407" s="227"/>
      <c r="J2407" s="227"/>
      <c r="K2407" s="227"/>
      <c r="L2407" s="228"/>
    </row>
    <row r="2408" spans="1:12">
      <c r="A2408" s="213" t="str">
        <f t="shared" ca="1" si="37"/>
        <v/>
      </c>
      <c r="C2408" s="223"/>
      <c r="D2408" s="224"/>
      <c r="E2408" s="224"/>
      <c r="F2408" s="225"/>
      <c r="G2408" s="226"/>
      <c r="H2408" s="227"/>
      <c r="I2408" s="227"/>
      <c r="J2408" s="227"/>
      <c r="K2408" s="227"/>
      <c r="L2408" s="228"/>
    </row>
    <row r="2409" spans="1:12">
      <c r="A2409" s="213" t="str">
        <f t="shared" ca="1" si="37"/>
        <v/>
      </c>
      <c r="C2409" s="223"/>
      <c r="D2409" s="224"/>
      <c r="E2409" s="224"/>
      <c r="F2409" s="225"/>
      <c r="G2409" s="226"/>
      <c r="H2409" s="227"/>
      <c r="I2409" s="227"/>
      <c r="J2409" s="227"/>
      <c r="K2409" s="227"/>
      <c r="L2409" s="228"/>
    </row>
    <row r="2410" spans="1:12">
      <c r="A2410" s="213" t="str">
        <f t="shared" ca="1" si="37"/>
        <v/>
      </c>
      <c r="C2410" s="223"/>
      <c r="D2410" s="224"/>
      <c r="E2410" s="224"/>
      <c r="F2410" s="225"/>
      <c r="G2410" s="226"/>
      <c r="H2410" s="227"/>
      <c r="I2410" s="227"/>
      <c r="J2410" s="227"/>
      <c r="K2410" s="227"/>
      <c r="L2410" s="228"/>
    </row>
    <row r="2411" spans="1:12">
      <c r="A2411" s="213" t="str">
        <f t="shared" ca="1" si="37"/>
        <v/>
      </c>
      <c r="C2411" s="223"/>
      <c r="D2411" s="224"/>
      <c r="E2411" s="224"/>
      <c r="F2411" s="225"/>
      <c r="G2411" s="226"/>
      <c r="H2411" s="227"/>
      <c r="I2411" s="227"/>
      <c r="J2411" s="227"/>
      <c r="K2411" s="227"/>
      <c r="L2411" s="228"/>
    </row>
    <row r="2412" spans="1:12">
      <c r="A2412" s="213" t="str">
        <f t="shared" ca="1" si="37"/>
        <v/>
      </c>
      <c r="C2412" s="223"/>
      <c r="D2412" s="224"/>
      <c r="E2412" s="224"/>
      <c r="F2412" s="225"/>
      <c r="G2412" s="226"/>
      <c r="H2412" s="227"/>
      <c r="I2412" s="227"/>
      <c r="J2412" s="227"/>
      <c r="K2412" s="227"/>
      <c r="L2412" s="228"/>
    </row>
    <row r="2413" spans="1:12">
      <c r="A2413" s="213" t="str">
        <f t="shared" ca="1" si="37"/>
        <v/>
      </c>
      <c r="C2413" s="223"/>
      <c r="D2413" s="224"/>
      <c r="E2413" s="224"/>
      <c r="F2413" s="225"/>
      <c r="G2413" s="226"/>
      <c r="H2413" s="227"/>
      <c r="I2413" s="227"/>
      <c r="J2413" s="227"/>
      <c r="K2413" s="227"/>
      <c r="L2413" s="228"/>
    </row>
    <row r="2414" spans="1:12">
      <c r="A2414" s="213" t="str">
        <f t="shared" ca="1" si="37"/>
        <v/>
      </c>
      <c r="C2414" s="223"/>
      <c r="D2414" s="224"/>
      <c r="E2414" s="224"/>
      <c r="F2414" s="225"/>
      <c r="G2414" s="226"/>
      <c r="H2414" s="227"/>
      <c r="I2414" s="227"/>
      <c r="J2414" s="227"/>
      <c r="K2414" s="227"/>
      <c r="L2414" s="228"/>
    </row>
    <row r="2415" spans="1:12">
      <c r="A2415" s="213" t="str">
        <f t="shared" ca="1" si="37"/>
        <v/>
      </c>
      <c r="C2415" s="223"/>
      <c r="D2415" s="224"/>
      <c r="E2415" s="224"/>
      <c r="F2415" s="225"/>
      <c r="G2415" s="226"/>
      <c r="H2415" s="227"/>
      <c r="I2415" s="227"/>
      <c r="J2415" s="227"/>
      <c r="K2415" s="227"/>
      <c r="L2415" s="228"/>
    </row>
    <row r="2416" spans="1:12">
      <c r="A2416" s="213" t="str">
        <f t="shared" ca="1" si="37"/>
        <v/>
      </c>
      <c r="C2416" s="223"/>
      <c r="D2416" s="224"/>
      <c r="E2416" s="224"/>
      <c r="F2416" s="225"/>
      <c r="G2416" s="226"/>
      <c r="H2416" s="227"/>
      <c r="I2416" s="227"/>
      <c r="J2416" s="227"/>
      <c r="K2416" s="227"/>
      <c r="L2416" s="228"/>
    </row>
    <row r="2417" spans="1:12">
      <c r="A2417" s="213" t="str">
        <f t="shared" ca="1" si="37"/>
        <v/>
      </c>
      <c r="C2417" s="223"/>
      <c r="D2417" s="224"/>
      <c r="E2417" s="224"/>
      <c r="F2417" s="225"/>
      <c r="G2417" s="226"/>
      <c r="H2417" s="227"/>
      <c r="I2417" s="227"/>
      <c r="J2417" s="227"/>
      <c r="K2417" s="227"/>
      <c r="L2417" s="228"/>
    </row>
    <row r="2418" spans="1:12">
      <c r="A2418" s="213" t="str">
        <f t="shared" ca="1" si="37"/>
        <v/>
      </c>
      <c r="C2418" s="223"/>
      <c r="D2418" s="224"/>
      <c r="E2418" s="224"/>
      <c r="F2418" s="225"/>
      <c r="G2418" s="226"/>
      <c r="H2418" s="227"/>
      <c r="I2418" s="227"/>
      <c r="J2418" s="227"/>
      <c r="K2418" s="227"/>
      <c r="L2418" s="228"/>
    </row>
    <row r="2419" spans="1:12">
      <c r="A2419" s="213" t="str">
        <f t="shared" ca="1" si="37"/>
        <v/>
      </c>
      <c r="C2419" s="223"/>
      <c r="D2419" s="224"/>
      <c r="E2419" s="224"/>
      <c r="F2419" s="225"/>
      <c r="G2419" s="226"/>
      <c r="H2419" s="227"/>
      <c r="I2419" s="227"/>
      <c r="J2419" s="227"/>
      <c r="K2419" s="227"/>
      <c r="L2419" s="228"/>
    </row>
    <row r="2420" spans="1:12">
      <c r="A2420" s="213" t="str">
        <f t="shared" ca="1" si="37"/>
        <v/>
      </c>
      <c r="C2420" s="223"/>
      <c r="D2420" s="224"/>
      <c r="E2420" s="224"/>
      <c r="F2420" s="225"/>
      <c r="G2420" s="226"/>
      <c r="H2420" s="227"/>
      <c r="I2420" s="227"/>
      <c r="J2420" s="227"/>
      <c r="K2420" s="227"/>
      <c r="L2420" s="228"/>
    </row>
    <row r="2421" spans="1:12">
      <c r="A2421" s="213" t="str">
        <f t="shared" ca="1" si="37"/>
        <v/>
      </c>
      <c r="C2421" s="223"/>
      <c r="D2421" s="224"/>
      <c r="E2421" s="224"/>
      <c r="F2421" s="225"/>
      <c r="G2421" s="226"/>
      <c r="H2421" s="227"/>
      <c r="I2421" s="227"/>
      <c r="J2421" s="227"/>
      <c r="K2421" s="227"/>
      <c r="L2421" s="228"/>
    </row>
    <row r="2422" spans="1:12">
      <c r="A2422" s="213" t="str">
        <f t="shared" ca="1" si="37"/>
        <v/>
      </c>
      <c r="C2422" s="223"/>
      <c r="D2422" s="224"/>
      <c r="E2422" s="224"/>
      <c r="F2422" s="225"/>
      <c r="G2422" s="226"/>
      <c r="H2422" s="227"/>
      <c r="I2422" s="227"/>
      <c r="J2422" s="227"/>
      <c r="K2422" s="227"/>
      <c r="L2422" s="228"/>
    </row>
    <row r="2423" spans="1:12">
      <c r="A2423" s="213" t="str">
        <f t="shared" ca="1" si="37"/>
        <v/>
      </c>
      <c r="C2423" s="223"/>
      <c r="D2423" s="224"/>
      <c r="E2423" s="224"/>
      <c r="F2423" s="225"/>
      <c r="G2423" s="226"/>
      <c r="H2423" s="227"/>
      <c r="I2423" s="227"/>
      <c r="J2423" s="227"/>
      <c r="K2423" s="227"/>
      <c r="L2423" s="228"/>
    </row>
    <row r="2424" spans="1:12">
      <c r="A2424" s="213" t="str">
        <f t="shared" ca="1" si="37"/>
        <v/>
      </c>
      <c r="C2424" s="223"/>
      <c r="D2424" s="224"/>
      <c r="E2424" s="224"/>
      <c r="F2424" s="225"/>
      <c r="G2424" s="226"/>
      <c r="H2424" s="227"/>
      <c r="I2424" s="227"/>
      <c r="J2424" s="227"/>
      <c r="K2424" s="227"/>
      <c r="L2424" s="228"/>
    </row>
    <row r="2425" spans="1:12">
      <c r="A2425" s="213" t="str">
        <f t="shared" ca="1" si="37"/>
        <v/>
      </c>
      <c r="C2425" s="223"/>
      <c r="D2425" s="224"/>
      <c r="E2425" s="224"/>
      <c r="F2425" s="225"/>
      <c r="G2425" s="226"/>
      <c r="H2425" s="227"/>
      <c r="I2425" s="227"/>
      <c r="J2425" s="227"/>
      <c r="K2425" s="227"/>
      <c r="L2425" s="228"/>
    </row>
    <row r="2426" spans="1:12">
      <c r="A2426" s="213" t="str">
        <f t="shared" ca="1" si="37"/>
        <v/>
      </c>
      <c r="C2426" s="223"/>
      <c r="D2426" s="224"/>
      <c r="E2426" s="224"/>
      <c r="F2426" s="225"/>
      <c r="G2426" s="226"/>
      <c r="H2426" s="227"/>
      <c r="I2426" s="227"/>
      <c r="J2426" s="227"/>
      <c r="K2426" s="227"/>
      <c r="L2426" s="228"/>
    </row>
    <row r="2427" spans="1:12">
      <c r="A2427" s="213" t="str">
        <f t="shared" ca="1" si="37"/>
        <v/>
      </c>
      <c r="C2427" s="223"/>
      <c r="D2427" s="224"/>
      <c r="E2427" s="224"/>
      <c r="F2427" s="225"/>
      <c r="G2427" s="226"/>
      <c r="H2427" s="227"/>
      <c r="I2427" s="227"/>
      <c r="J2427" s="227"/>
      <c r="K2427" s="227"/>
      <c r="L2427" s="228"/>
    </row>
    <row r="2428" spans="1:12">
      <c r="A2428" s="213" t="str">
        <f t="shared" ca="1" si="37"/>
        <v/>
      </c>
      <c r="C2428" s="223"/>
      <c r="D2428" s="224"/>
      <c r="E2428" s="224"/>
      <c r="F2428" s="225"/>
      <c r="G2428" s="226"/>
      <c r="H2428" s="227"/>
      <c r="I2428" s="227"/>
      <c r="J2428" s="227"/>
      <c r="K2428" s="227"/>
      <c r="L2428" s="228"/>
    </row>
    <row r="2429" spans="1:12">
      <c r="A2429" s="213" t="str">
        <f t="shared" ca="1" si="37"/>
        <v/>
      </c>
      <c r="C2429" s="223"/>
      <c r="D2429" s="224"/>
      <c r="E2429" s="224"/>
      <c r="F2429" s="225"/>
      <c r="G2429" s="226"/>
      <c r="H2429" s="227"/>
      <c r="I2429" s="227"/>
      <c r="J2429" s="227"/>
      <c r="K2429" s="227"/>
      <c r="L2429" s="228"/>
    </row>
    <row r="2430" spans="1:12">
      <c r="A2430" s="213" t="str">
        <f t="shared" ca="1" si="37"/>
        <v/>
      </c>
      <c r="C2430" s="223"/>
      <c r="D2430" s="224"/>
      <c r="E2430" s="224"/>
      <c r="F2430" s="225"/>
      <c r="G2430" s="226"/>
      <c r="H2430" s="227"/>
      <c r="I2430" s="227"/>
      <c r="J2430" s="227"/>
      <c r="K2430" s="227"/>
      <c r="L2430" s="228"/>
    </row>
    <row r="2431" spans="1:12">
      <c r="A2431" s="213" t="str">
        <f t="shared" ca="1" si="37"/>
        <v/>
      </c>
      <c r="C2431" s="223"/>
      <c r="D2431" s="224"/>
      <c r="E2431" s="224"/>
      <c r="F2431" s="225"/>
      <c r="G2431" s="226"/>
      <c r="H2431" s="227"/>
      <c r="I2431" s="227"/>
      <c r="J2431" s="227"/>
      <c r="K2431" s="227"/>
      <c r="L2431" s="228"/>
    </row>
    <row r="2432" spans="1:12">
      <c r="A2432" s="213" t="str">
        <f t="shared" ca="1" si="37"/>
        <v/>
      </c>
      <c r="C2432" s="223"/>
      <c r="D2432" s="224"/>
      <c r="E2432" s="224"/>
      <c r="F2432" s="225"/>
      <c r="G2432" s="226"/>
      <c r="H2432" s="227"/>
      <c r="I2432" s="227"/>
      <c r="J2432" s="227"/>
      <c r="K2432" s="227"/>
      <c r="L2432" s="228"/>
    </row>
    <row r="2433" spans="1:12">
      <c r="A2433" s="213" t="str">
        <f t="shared" ca="1" si="37"/>
        <v/>
      </c>
      <c r="C2433" s="223"/>
      <c r="D2433" s="224"/>
      <c r="E2433" s="224"/>
      <c r="F2433" s="225"/>
      <c r="G2433" s="226"/>
      <c r="H2433" s="227"/>
      <c r="I2433" s="227"/>
      <c r="J2433" s="227"/>
      <c r="K2433" s="227"/>
      <c r="L2433" s="228"/>
    </row>
    <row r="2434" spans="1:12">
      <c r="A2434" s="213" t="str">
        <f t="shared" ca="1" si="37"/>
        <v/>
      </c>
      <c r="C2434" s="223"/>
      <c r="D2434" s="224"/>
      <c r="E2434" s="224"/>
      <c r="F2434" s="225"/>
      <c r="G2434" s="226"/>
      <c r="H2434" s="227"/>
      <c r="I2434" s="227"/>
      <c r="J2434" s="227"/>
      <c r="K2434" s="227"/>
      <c r="L2434" s="228"/>
    </row>
    <row r="2435" spans="1:12">
      <c r="A2435" s="213" t="str">
        <f t="shared" ca="1" si="37"/>
        <v/>
      </c>
      <c r="C2435" s="223"/>
      <c r="D2435" s="224"/>
      <c r="E2435" s="224"/>
      <c r="F2435" s="225"/>
      <c r="G2435" s="226"/>
      <c r="H2435" s="227"/>
      <c r="I2435" s="227"/>
      <c r="J2435" s="227"/>
      <c r="K2435" s="227"/>
      <c r="L2435" s="228"/>
    </row>
    <row r="2436" spans="1:12">
      <c r="A2436" s="213" t="str">
        <f t="shared" ref="A2436:A2499" ca="1" si="38">IF(INDIRECT(ADDRESS(ROW(A2436),3))="","",IF(INDIRECT(ADDRESS(ROW(A2436),3))=INDIRECT(ADDRESS(ROW(A2436)-1,3)),A2435,A2435+1))</f>
        <v/>
      </c>
      <c r="C2436" s="223"/>
      <c r="D2436" s="224"/>
      <c r="E2436" s="224"/>
      <c r="F2436" s="225"/>
      <c r="G2436" s="226"/>
      <c r="H2436" s="227"/>
      <c r="I2436" s="227"/>
      <c r="J2436" s="227"/>
      <c r="K2436" s="227"/>
      <c r="L2436" s="228"/>
    </row>
    <row r="2437" spans="1:12">
      <c r="A2437" s="213" t="str">
        <f t="shared" ca="1" si="38"/>
        <v/>
      </c>
      <c r="C2437" s="223"/>
      <c r="D2437" s="224"/>
      <c r="E2437" s="224"/>
      <c r="F2437" s="225"/>
      <c r="G2437" s="226"/>
      <c r="H2437" s="227"/>
      <c r="I2437" s="227"/>
      <c r="J2437" s="227"/>
      <c r="K2437" s="227"/>
      <c r="L2437" s="228"/>
    </row>
    <row r="2438" spans="1:12">
      <c r="A2438" s="213" t="str">
        <f t="shared" ca="1" si="38"/>
        <v/>
      </c>
      <c r="C2438" s="223"/>
      <c r="D2438" s="224"/>
      <c r="E2438" s="224"/>
      <c r="F2438" s="225"/>
      <c r="G2438" s="226"/>
      <c r="H2438" s="227"/>
      <c r="I2438" s="227"/>
      <c r="J2438" s="227"/>
      <c r="K2438" s="227"/>
      <c r="L2438" s="228"/>
    </row>
    <row r="2439" spans="1:12">
      <c r="A2439" s="213" t="str">
        <f t="shared" ca="1" si="38"/>
        <v/>
      </c>
      <c r="C2439" s="223"/>
      <c r="D2439" s="224"/>
      <c r="E2439" s="224"/>
      <c r="F2439" s="225"/>
      <c r="G2439" s="226"/>
      <c r="H2439" s="227"/>
      <c r="I2439" s="227"/>
      <c r="J2439" s="227"/>
      <c r="K2439" s="227"/>
      <c r="L2439" s="228"/>
    </row>
    <row r="2440" spans="1:12">
      <c r="A2440" s="213" t="str">
        <f t="shared" ca="1" si="38"/>
        <v/>
      </c>
      <c r="C2440" s="223"/>
      <c r="D2440" s="224"/>
      <c r="E2440" s="224"/>
      <c r="F2440" s="225"/>
      <c r="G2440" s="226"/>
      <c r="H2440" s="227"/>
      <c r="I2440" s="227"/>
      <c r="J2440" s="227"/>
      <c r="K2440" s="227"/>
      <c r="L2440" s="228"/>
    </row>
    <row r="2441" spans="1:12">
      <c r="A2441" s="213" t="str">
        <f t="shared" ca="1" si="38"/>
        <v/>
      </c>
      <c r="C2441" s="223"/>
      <c r="D2441" s="224"/>
      <c r="E2441" s="224"/>
      <c r="F2441" s="225"/>
      <c r="G2441" s="226"/>
      <c r="H2441" s="227"/>
      <c r="I2441" s="227"/>
      <c r="J2441" s="227"/>
      <c r="K2441" s="227"/>
      <c r="L2441" s="228"/>
    </row>
    <row r="2442" spans="1:12">
      <c r="A2442" s="213" t="str">
        <f t="shared" ca="1" si="38"/>
        <v/>
      </c>
      <c r="C2442" s="223"/>
      <c r="D2442" s="224"/>
      <c r="E2442" s="224"/>
      <c r="F2442" s="225"/>
      <c r="G2442" s="226"/>
      <c r="H2442" s="227"/>
      <c r="I2442" s="227"/>
      <c r="J2442" s="227"/>
      <c r="K2442" s="227"/>
      <c r="L2442" s="228"/>
    </row>
    <row r="2443" spans="1:12">
      <c r="A2443" s="213" t="str">
        <f t="shared" ca="1" si="38"/>
        <v/>
      </c>
      <c r="C2443" s="223"/>
      <c r="D2443" s="224"/>
      <c r="E2443" s="224"/>
      <c r="F2443" s="225"/>
      <c r="G2443" s="226"/>
      <c r="H2443" s="227"/>
      <c r="I2443" s="227"/>
      <c r="J2443" s="227"/>
      <c r="K2443" s="227"/>
      <c r="L2443" s="228"/>
    </row>
    <row r="2444" spans="1:12">
      <c r="A2444" s="213" t="str">
        <f t="shared" ca="1" si="38"/>
        <v/>
      </c>
      <c r="C2444" s="223"/>
      <c r="D2444" s="224"/>
      <c r="E2444" s="224"/>
      <c r="F2444" s="225"/>
      <c r="G2444" s="226"/>
      <c r="H2444" s="227"/>
      <c r="I2444" s="227"/>
      <c r="J2444" s="227"/>
      <c r="K2444" s="227"/>
      <c r="L2444" s="228"/>
    </row>
    <row r="2445" spans="1:12">
      <c r="A2445" s="213" t="str">
        <f t="shared" ca="1" si="38"/>
        <v/>
      </c>
      <c r="C2445" s="223"/>
      <c r="D2445" s="224"/>
      <c r="E2445" s="224"/>
      <c r="F2445" s="225"/>
      <c r="G2445" s="226"/>
      <c r="H2445" s="227"/>
      <c r="I2445" s="227"/>
      <c r="J2445" s="227"/>
      <c r="K2445" s="227"/>
      <c r="L2445" s="228"/>
    </row>
    <row r="2446" spans="1:12">
      <c r="A2446" s="213" t="str">
        <f t="shared" ca="1" si="38"/>
        <v/>
      </c>
      <c r="C2446" s="223"/>
      <c r="D2446" s="224"/>
      <c r="E2446" s="224"/>
      <c r="F2446" s="225"/>
      <c r="G2446" s="226"/>
      <c r="H2446" s="227"/>
      <c r="I2446" s="227"/>
      <c r="J2446" s="227"/>
      <c r="K2446" s="227"/>
      <c r="L2446" s="228"/>
    </row>
    <row r="2447" spans="1:12">
      <c r="A2447" s="213" t="str">
        <f t="shared" ca="1" si="38"/>
        <v/>
      </c>
      <c r="C2447" s="223"/>
      <c r="D2447" s="224"/>
      <c r="E2447" s="224"/>
      <c r="F2447" s="225"/>
      <c r="G2447" s="226"/>
      <c r="H2447" s="227"/>
      <c r="I2447" s="227"/>
      <c r="J2447" s="227"/>
      <c r="K2447" s="227"/>
      <c r="L2447" s="228"/>
    </row>
    <row r="2448" spans="1:12">
      <c r="A2448" s="213" t="str">
        <f t="shared" ca="1" si="38"/>
        <v/>
      </c>
      <c r="C2448" s="223"/>
      <c r="D2448" s="224"/>
      <c r="E2448" s="224"/>
      <c r="F2448" s="225"/>
      <c r="G2448" s="226"/>
      <c r="H2448" s="227"/>
      <c r="I2448" s="227"/>
      <c r="J2448" s="227"/>
      <c r="K2448" s="227"/>
      <c r="L2448" s="228"/>
    </row>
    <row r="2449" spans="1:12">
      <c r="A2449" s="213" t="str">
        <f t="shared" ca="1" si="38"/>
        <v/>
      </c>
      <c r="C2449" s="223"/>
      <c r="D2449" s="224"/>
      <c r="E2449" s="224"/>
      <c r="F2449" s="225"/>
      <c r="G2449" s="226"/>
      <c r="H2449" s="227"/>
      <c r="I2449" s="227"/>
      <c r="J2449" s="227"/>
      <c r="K2449" s="227"/>
      <c r="L2449" s="228"/>
    </row>
    <row r="2450" spans="1:12">
      <c r="A2450" s="213" t="str">
        <f t="shared" ca="1" si="38"/>
        <v/>
      </c>
      <c r="C2450" s="223"/>
      <c r="D2450" s="224"/>
      <c r="E2450" s="224"/>
      <c r="F2450" s="225"/>
      <c r="G2450" s="226"/>
      <c r="H2450" s="227"/>
      <c r="I2450" s="227"/>
      <c r="J2450" s="227"/>
      <c r="K2450" s="227"/>
      <c r="L2450" s="228"/>
    </row>
    <row r="2451" spans="1:12">
      <c r="A2451" s="213" t="str">
        <f t="shared" ca="1" si="38"/>
        <v/>
      </c>
      <c r="C2451" s="223"/>
      <c r="D2451" s="224"/>
      <c r="E2451" s="224"/>
      <c r="F2451" s="225"/>
      <c r="G2451" s="226"/>
      <c r="H2451" s="227"/>
      <c r="I2451" s="227"/>
      <c r="J2451" s="227"/>
      <c r="K2451" s="227"/>
      <c r="L2451" s="228"/>
    </row>
    <row r="2452" spans="1:12">
      <c r="A2452" s="213" t="str">
        <f t="shared" ca="1" si="38"/>
        <v/>
      </c>
      <c r="C2452" s="223"/>
      <c r="D2452" s="224"/>
      <c r="E2452" s="224"/>
      <c r="F2452" s="225"/>
      <c r="G2452" s="226"/>
      <c r="H2452" s="227"/>
      <c r="I2452" s="227"/>
      <c r="J2452" s="227"/>
      <c r="K2452" s="227"/>
      <c r="L2452" s="228"/>
    </row>
    <row r="2453" spans="1:12">
      <c r="A2453" s="213" t="str">
        <f t="shared" ca="1" si="38"/>
        <v/>
      </c>
      <c r="C2453" s="223"/>
      <c r="D2453" s="224"/>
      <c r="E2453" s="224"/>
      <c r="F2453" s="225"/>
      <c r="G2453" s="226"/>
      <c r="H2453" s="227"/>
      <c r="I2453" s="227"/>
      <c r="J2453" s="227"/>
      <c r="K2453" s="227"/>
      <c r="L2453" s="228"/>
    </row>
    <row r="2454" spans="1:12">
      <c r="A2454" s="213" t="str">
        <f t="shared" ca="1" si="38"/>
        <v/>
      </c>
      <c r="C2454" s="223"/>
      <c r="D2454" s="224"/>
      <c r="E2454" s="224"/>
      <c r="F2454" s="225"/>
      <c r="G2454" s="226"/>
      <c r="H2454" s="227"/>
      <c r="I2454" s="227"/>
      <c r="J2454" s="227"/>
      <c r="K2454" s="227"/>
      <c r="L2454" s="228"/>
    </row>
    <row r="2455" spans="1:12">
      <c r="A2455" s="213" t="str">
        <f t="shared" ca="1" si="38"/>
        <v/>
      </c>
      <c r="C2455" s="223"/>
      <c r="D2455" s="224"/>
      <c r="E2455" s="224"/>
      <c r="F2455" s="225"/>
      <c r="G2455" s="226"/>
      <c r="H2455" s="227"/>
      <c r="I2455" s="227"/>
      <c r="J2455" s="227"/>
      <c r="K2455" s="227"/>
      <c r="L2455" s="228"/>
    </row>
    <row r="2456" spans="1:12">
      <c r="A2456" s="213" t="str">
        <f t="shared" ca="1" si="38"/>
        <v/>
      </c>
      <c r="C2456" s="223"/>
      <c r="D2456" s="224"/>
      <c r="E2456" s="224"/>
      <c r="F2456" s="225"/>
      <c r="G2456" s="226"/>
      <c r="H2456" s="227"/>
      <c r="I2456" s="227"/>
      <c r="J2456" s="227"/>
      <c r="K2456" s="227"/>
      <c r="L2456" s="228"/>
    </row>
    <row r="2457" spans="1:12">
      <c r="A2457" s="213" t="str">
        <f t="shared" ca="1" si="38"/>
        <v/>
      </c>
      <c r="C2457" s="223"/>
      <c r="D2457" s="224"/>
      <c r="E2457" s="224"/>
      <c r="F2457" s="225"/>
      <c r="G2457" s="226"/>
      <c r="H2457" s="227"/>
      <c r="I2457" s="227"/>
      <c r="J2457" s="227"/>
      <c r="K2457" s="227"/>
      <c r="L2457" s="228"/>
    </row>
    <row r="2458" spans="1:12">
      <c r="A2458" s="213" t="str">
        <f t="shared" ca="1" si="38"/>
        <v/>
      </c>
      <c r="C2458" s="223"/>
      <c r="D2458" s="224"/>
      <c r="E2458" s="224"/>
      <c r="F2458" s="225"/>
      <c r="G2458" s="226"/>
      <c r="H2458" s="227"/>
      <c r="I2458" s="227"/>
      <c r="J2458" s="227"/>
      <c r="K2458" s="227"/>
      <c r="L2458" s="228"/>
    </row>
    <row r="2459" spans="1:12">
      <c r="A2459" s="213" t="str">
        <f t="shared" ca="1" si="38"/>
        <v/>
      </c>
      <c r="C2459" s="223"/>
      <c r="D2459" s="224"/>
      <c r="E2459" s="224"/>
      <c r="F2459" s="225"/>
      <c r="G2459" s="226"/>
      <c r="H2459" s="227"/>
      <c r="I2459" s="227"/>
      <c r="J2459" s="227"/>
      <c r="K2459" s="227"/>
      <c r="L2459" s="228"/>
    </row>
    <row r="2460" spans="1:12">
      <c r="A2460" s="213" t="str">
        <f t="shared" ca="1" si="38"/>
        <v/>
      </c>
      <c r="C2460" s="223"/>
      <c r="D2460" s="224"/>
      <c r="E2460" s="224"/>
      <c r="F2460" s="225"/>
      <c r="G2460" s="226"/>
      <c r="H2460" s="227"/>
      <c r="I2460" s="227"/>
      <c r="J2460" s="227"/>
      <c r="K2460" s="227"/>
      <c r="L2460" s="228"/>
    </row>
    <row r="2461" spans="1:12">
      <c r="A2461" s="213" t="str">
        <f t="shared" ca="1" si="38"/>
        <v/>
      </c>
      <c r="C2461" s="223"/>
      <c r="D2461" s="224"/>
      <c r="E2461" s="224"/>
      <c r="F2461" s="225"/>
      <c r="G2461" s="226"/>
      <c r="H2461" s="227"/>
      <c r="I2461" s="227"/>
      <c r="J2461" s="227"/>
      <c r="K2461" s="227"/>
      <c r="L2461" s="228"/>
    </row>
    <row r="2462" spans="1:12">
      <c r="A2462" s="213" t="str">
        <f t="shared" ca="1" si="38"/>
        <v/>
      </c>
      <c r="C2462" s="223"/>
      <c r="D2462" s="224"/>
      <c r="E2462" s="224"/>
      <c r="F2462" s="225"/>
      <c r="G2462" s="226"/>
      <c r="H2462" s="227"/>
      <c r="I2462" s="227"/>
      <c r="J2462" s="227"/>
      <c r="K2462" s="227"/>
      <c r="L2462" s="228"/>
    </row>
    <row r="2463" spans="1:12">
      <c r="A2463" s="213" t="str">
        <f t="shared" ca="1" si="38"/>
        <v/>
      </c>
      <c r="C2463" s="223"/>
      <c r="D2463" s="224"/>
      <c r="E2463" s="224"/>
      <c r="F2463" s="225"/>
      <c r="G2463" s="226"/>
      <c r="H2463" s="227"/>
      <c r="I2463" s="227"/>
      <c r="J2463" s="227"/>
      <c r="K2463" s="227"/>
      <c r="L2463" s="228"/>
    </row>
    <row r="2464" spans="1:12">
      <c r="A2464" s="213" t="str">
        <f t="shared" ca="1" si="38"/>
        <v/>
      </c>
      <c r="C2464" s="223"/>
      <c r="D2464" s="224"/>
      <c r="E2464" s="224"/>
      <c r="F2464" s="225"/>
      <c r="G2464" s="226"/>
      <c r="H2464" s="227"/>
      <c r="I2464" s="227"/>
      <c r="J2464" s="227"/>
      <c r="K2464" s="227"/>
      <c r="L2464" s="228"/>
    </row>
    <row r="2465" spans="1:12">
      <c r="A2465" s="213" t="str">
        <f t="shared" ca="1" si="38"/>
        <v/>
      </c>
      <c r="C2465" s="223"/>
      <c r="D2465" s="224"/>
      <c r="E2465" s="224"/>
      <c r="F2465" s="225"/>
      <c r="G2465" s="226"/>
      <c r="H2465" s="227"/>
      <c r="I2465" s="227"/>
      <c r="J2465" s="227"/>
      <c r="K2465" s="227"/>
      <c r="L2465" s="228"/>
    </row>
    <row r="2466" spans="1:12">
      <c r="A2466" s="213" t="str">
        <f t="shared" ca="1" si="38"/>
        <v/>
      </c>
      <c r="C2466" s="223"/>
      <c r="D2466" s="224"/>
      <c r="E2466" s="224"/>
      <c r="F2466" s="225"/>
      <c r="G2466" s="226"/>
      <c r="H2466" s="227"/>
      <c r="I2466" s="227"/>
      <c r="J2466" s="227"/>
      <c r="K2466" s="227"/>
      <c r="L2466" s="228"/>
    </row>
    <row r="2467" spans="1:12">
      <c r="A2467" s="213" t="str">
        <f t="shared" ca="1" si="38"/>
        <v/>
      </c>
      <c r="C2467" s="223"/>
      <c r="D2467" s="224"/>
      <c r="E2467" s="224"/>
      <c r="F2467" s="225"/>
      <c r="G2467" s="226"/>
      <c r="H2467" s="227"/>
      <c r="I2467" s="227"/>
      <c r="J2467" s="227"/>
      <c r="K2467" s="227"/>
      <c r="L2467" s="228"/>
    </row>
    <row r="2468" spans="1:12">
      <c r="A2468" s="213" t="str">
        <f t="shared" ca="1" si="38"/>
        <v/>
      </c>
      <c r="C2468" s="223"/>
      <c r="D2468" s="224"/>
      <c r="E2468" s="224"/>
      <c r="F2468" s="225"/>
      <c r="G2468" s="226"/>
      <c r="H2468" s="227"/>
      <c r="I2468" s="227"/>
      <c r="J2468" s="227"/>
      <c r="K2468" s="227"/>
      <c r="L2468" s="228"/>
    </row>
    <row r="2469" spans="1:12">
      <c r="A2469" s="213" t="str">
        <f t="shared" ca="1" si="38"/>
        <v/>
      </c>
      <c r="C2469" s="223"/>
      <c r="D2469" s="224"/>
      <c r="E2469" s="224"/>
      <c r="F2469" s="225"/>
      <c r="G2469" s="226"/>
      <c r="H2469" s="227"/>
      <c r="I2469" s="227"/>
      <c r="J2469" s="227"/>
      <c r="K2469" s="227"/>
      <c r="L2469" s="228"/>
    </row>
    <row r="2470" spans="1:12">
      <c r="A2470" s="213" t="str">
        <f t="shared" ca="1" si="38"/>
        <v/>
      </c>
      <c r="C2470" s="223"/>
      <c r="D2470" s="224"/>
      <c r="E2470" s="224"/>
      <c r="F2470" s="225"/>
      <c r="G2470" s="226"/>
      <c r="H2470" s="227"/>
      <c r="I2470" s="227"/>
      <c r="J2470" s="227"/>
      <c r="K2470" s="227"/>
      <c r="L2470" s="228"/>
    </row>
    <row r="2471" spans="1:12">
      <c r="A2471" s="213" t="str">
        <f t="shared" ca="1" si="38"/>
        <v/>
      </c>
      <c r="C2471" s="223"/>
      <c r="D2471" s="224"/>
      <c r="E2471" s="224"/>
      <c r="F2471" s="225"/>
      <c r="G2471" s="226"/>
      <c r="H2471" s="227"/>
      <c r="I2471" s="227"/>
      <c r="J2471" s="227"/>
      <c r="K2471" s="227"/>
      <c r="L2471" s="228"/>
    </row>
    <row r="2472" spans="1:12">
      <c r="A2472" s="213" t="str">
        <f t="shared" ca="1" si="38"/>
        <v/>
      </c>
      <c r="C2472" s="223"/>
      <c r="D2472" s="224"/>
      <c r="E2472" s="224"/>
      <c r="F2472" s="225"/>
      <c r="G2472" s="226"/>
      <c r="H2472" s="227"/>
      <c r="I2472" s="227"/>
      <c r="J2472" s="227"/>
      <c r="K2472" s="227"/>
      <c r="L2472" s="228"/>
    </row>
    <row r="2473" spans="1:12">
      <c r="A2473" s="213" t="str">
        <f t="shared" ca="1" si="38"/>
        <v/>
      </c>
      <c r="C2473" s="223"/>
      <c r="D2473" s="224"/>
      <c r="E2473" s="224"/>
      <c r="F2473" s="225"/>
      <c r="G2473" s="226"/>
      <c r="H2473" s="227"/>
      <c r="I2473" s="227"/>
      <c r="J2473" s="227"/>
      <c r="K2473" s="227"/>
      <c r="L2473" s="228"/>
    </row>
    <row r="2474" spans="1:12">
      <c r="A2474" s="213" t="str">
        <f t="shared" ca="1" si="38"/>
        <v/>
      </c>
      <c r="C2474" s="223"/>
      <c r="D2474" s="224"/>
      <c r="E2474" s="224"/>
      <c r="F2474" s="225"/>
      <c r="G2474" s="226"/>
      <c r="H2474" s="227"/>
      <c r="I2474" s="227"/>
      <c r="J2474" s="227"/>
      <c r="K2474" s="227"/>
      <c r="L2474" s="228"/>
    </row>
    <row r="2475" spans="1:12">
      <c r="A2475" s="213" t="str">
        <f t="shared" ca="1" si="38"/>
        <v/>
      </c>
      <c r="C2475" s="223"/>
      <c r="D2475" s="224"/>
      <c r="E2475" s="224"/>
      <c r="F2475" s="225"/>
      <c r="G2475" s="226"/>
      <c r="H2475" s="227"/>
      <c r="I2475" s="227"/>
      <c r="J2475" s="227"/>
      <c r="K2475" s="227"/>
      <c r="L2475" s="228"/>
    </row>
    <row r="2476" spans="1:12">
      <c r="A2476" s="213" t="str">
        <f t="shared" ca="1" si="38"/>
        <v/>
      </c>
      <c r="C2476" s="223"/>
      <c r="D2476" s="224"/>
      <c r="E2476" s="224"/>
      <c r="F2476" s="225"/>
      <c r="G2476" s="226"/>
      <c r="H2476" s="227"/>
      <c r="I2476" s="227"/>
      <c r="J2476" s="227"/>
      <c r="K2476" s="227"/>
      <c r="L2476" s="228"/>
    </row>
    <row r="2477" spans="1:12">
      <c r="A2477" s="213" t="str">
        <f t="shared" ca="1" si="38"/>
        <v/>
      </c>
      <c r="C2477" s="223"/>
      <c r="D2477" s="224"/>
      <c r="E2477" s="224"/>
      <c r="F2477" s="225"/>
      <c r="G2477" s="226"/>
      <c r="H2477" s="227"/>
      <c r="I2477" s="227"/>
      <c r="J2477" s="227"/>
      <c r="K2477" s="227"/>
      <c r="L2477" s="228"/>
    </row>
    <row r="2478" spans="1:12">
      <c r="A2478" s="213" t="str">
        <f t="shared" ca="1" si="38"/>
        <v/>
      </c>
      <c r="C2478" s="223"/>
      <c r="D2478" s="224"/>
      <c r="E2478" s="224"/>
      <c r="F2478" s="225"/>
      <c r="G2478" s="226"/>
      <c r="H2478" s="227"/>
      <c r="I2478" s="227"/>
      <c r="J2478" s="227"/>
      <c r="K2478" s="227"/>
      <c r="L2478" s="228"/>
    </row>
    <row r="2479" spans="1:12">
      <c r="A2479" s="213" t="str">
        <f t="shared" ca="1" si="38"/>
        <v/>
      </c>
      <c r="C2479" s="223"/>
      <c r="D2479" s="224"/>
      <c r="E2479" s="224"/>
      <c r="F2479" s="225"/>
      <c r="G2479" s="226"/>
      <c r="H2479" s="227"/>
      <c r="I2479" s="227"/>
      <c r="J2479" s="227"/>
      <c r="K2479" s="227"/>
      <c r="L2479" s="228"/>
    </row>
    <row r="2480" spans="1:12">
      <c r="A2480" s="213" t="str">
        <f t="shared" ca="1" si="38"/>
        <v/>
      </c>
      <c r="C2480" s="223"/>
      <c r="D2480" s="224"/>
      <c r="E2480" s="224"/>
      <c r="F2480" s="225"/>
      <c r="G2480" s="226"/>
      <c r="H2480" s="227"/>
      <c r="I2480" s="227"/>
      <c r="J2480" s="227"/>
      <c r="K2480" s="227"/>
      <c r="L2480" s="228"/>
    </row>
    <row r="2481" spans="1:12">
      <c r="A2481" s="213" t="str">
        <f t="shared" ca="1" si="38"/>
        <v/>
      </c>
      <c r="C2481" s="223"/>
      <c r="D2481" s="224"/>
      <c r="E2481" s="224"/>
      <c r="F2481" s="225"/>
      <c r="G2481" s="226"/>
      <c r="H2481" s="227"/>
      <c r="I2481" s="227"/>
      <c r="J2481" s="227"/>
      <c r="K2481" s="227"/>
      <c r="L2481" s="228"/>
    </row>
    <row r="2482" spans="1:12">
      <c r="A2482" s="213" t="str">
        <f t="shared" ca="1" si="38"/>
        <v/>
      </c>
      <c r="C2482" s="223"/>
      <c r="D2482" s="224"/>
      <c r="E2482" s="224"/>
      <c r="F2482" s="225"/>
      <c r="G2482" s="226"/>
      <c r="H2482" s="227"/>
      <c r="I2482" s="227"/>
      <c r="J2482" s="227"/>
      <c r="K2482" s="227"/>
      <c r="L2482" s="228"/>
    </row>
    <row r="2483" spans="1:12">
      <c r="A2483" s="213" t="str">
        <f t="shared" ca="1" si="38"/>
        <v/>
      </c>
      <c r="C2483" s="223"/>
      <c r="D2483" s="224"/>
      <c r="E2483" s="224"/>
      <c r="F2483" s="225"/>
      <c r="G2483" s="226"/>
      <c r="H2483" s="227"/>
      <c r="I2483" s="227"/>
      <c r="J2483" s="227"/>
      <c r="K2483" s="227"/>
      <c r="L2483" s="228"/>
    </row>
    <row r="2484" spans="1:12">
      <c r="A2484" s="213" t="str">
        <f t="shared" ca="1" si="38"/>
        <v/>
      </c>
      <c r="C2484" s="223"/>
      <c r="D2484" s="224"/>
      <c r="E2484" s="224"/>
      <c r="F2484" s="225"/>
      <c r="G2484" s="226"/>
      <c r="H2484" s="227"/>
      <c r="I2484" s="227"/>
      <c r="J2484" s="227"/>
      <c r="K2484" s="227"/>
      <c r="L2484" s="228"/>
    </row>
    <row r="2485" spans="1:12">
      <c r="A2485" s="213" t="str">
        <f t="shared" ca="1" si="38"/>
        <v/>
      </c>
      <c r="C2485" s="223"/>
      <c r="D2485" s="224"/>
      <c r="E2485" s="224"/>
      <c r="F2485" s="225"/>
      <c r="G2485" s="226"/>
      <c r="H2485" s="227"/>
      <c r="I2485" s="227"/>
      <c r="J2485" s="227"/>
      <c r="K2485" s="227"/>
      <c r="L2485" s="228"/>
    </row>
    <row r="2486" spans="1:12">
      <c r="A2486" s="213" t="str">
        <f t="shared" ca="1" si="38"/>
        <v/>
      </c>
      <c r="C2486" s="223"/>
      <c r="D2486" s="224"/>
      <c r="E2486" s="224"/>
      <c r="F2486" s="225"/>
      <c r="G2486" s="226"/>
      <c r="H2486" s="227"/>
      <c r="I2486" s="227"/>
      <c r="J2486" s="227"/>
      <c r="K2486" s="227"/>
      <c r="L2486" s="228"/>
    </row>
    <row r="2487" spans="1:12">
      <c r="A2487" s="213" t="str">
        <f t="shared" ca="1" si="38"/>
        <v/>
      </c>
      <c r="C2487" s="223"/>
      <c r="D2487" s="224"/>
      <c r="E2487" s="224"/>
      <c r="F2487" s="225"/>
      <c r="G2487" s="226"/>
      <c r="H2487" s="227"/>
      <c r="I2487" s="227"/>
      <c r="J2487" s="227"/>
      <c r="K2487" s="227"/>
      <c r="L2487" s="228"/>
    </row>
    <row r="2488" spans="1:12">
      <c r="A2488" s="213" t="str">
        <f t="shared" ca="1" si="38"/>
        <v/>
      </c>
      <c r="C2488" s="223"/>
      <c r="D2488" s="224"/>
      <c r="E2488" s="224"/>
      <c r="F2488" s="225"/>
      <c r="G2488" s="226"/>
      <c r="H2488" s="227"/>
      <c r="I2488" s="227"/>
      <c r="J2488" s="227"/>
      <c r="K2488" s="227"/>
      <c r="L2488" s="228"/>
    </row>
    <row r="2489" spans="1:12">
      <c r="A2489" s="213" t="str">
        <f t="shared" ca="1" si="38"/>
        <v/>
      </c>
      <c r="C2489" s="223"/>
      <c r="D2489" s="224"/>
      <c r="E2489" s="224"/>
      <c r="F2489" s="225"/>
      <c r="G2489" s="226"/>
      <c r="H2489" s="227"/>
      <c r="I2489" s="227"/>
      <c r="J2489" s="227"/>
      <c r="K2489" s="227"/>
      <c r="L2489" s="228"/>
    </row>
    <row r="2490" spans="1:12">
      <c r="A2490" s="213" t="str">
        <f t="shared" ca="1" si="38"/>
        <v/>
      </c>
      <c r="C2490" s="223"/>
      <c r="D2490" s="224"/>
      <c r="E2490" s="224"/>
      <c r="F2490" s="225"/>
      <c r="G2490" s="226"/>
      <c r="H2490" s="227"/>
      <c r="I2490" s="227"/>
      <c r="J2490" s="227"/>
      <c r="K2490" s="227"/>
      <c r="L2490" s="228"/>
    </row>
    <row r="2491" spans="1:12">
      <c r="A2491" s="213" t="str">
        <f t="shared" ca="1" si="38"/>
        <v/>
      </c>
      <c r="C2491" s="223"/>
      <c r="D2491" s="224"/>
      <c r="E2491" s="224"/>
      <c r="F2491" s="225"/>
      <c r="G2491" s="226"/>
      <c r="H2491" s="227"/>
      <c r="I2491" s="227"/>
      <c r="J2491" s="227"/>
      <c r="K2491" s="227"/>
      <c r="L2491" s="228"/>
    </row>
    <row r="2492" spans="1:12">
      <c r="A2492" s="213" t="str">
        <f t="shared" ca="1" si="38"/>
        <v/>
      </c>
      <c r="C2492" s="223"/>
      <c r="D2492" s="224"/>
      <c r="E2492" s="224"/>
      <c r="F2492" s="225"/>
      <c r="G2492" s="226"/>
      <c r="H2492" s="227"/>
      <c r="I2492" s="227"/>
      <c r="J2492" s="227"/>
      <c r="K2492" s="227"/>
      <c r="L2492" s="228"/>
    </row>
    <row r="2493" spans="1:12">
      <c r="A2493" s="213" t="str">
        <f t="shared" ca="1" si="38"/>
        <v/>
      </c>
      <c r="C2493" s="223"/>
      <c r="D2493" s="224"/>
      <c r="E2493" s="224"/>
      <c r="F2493" s="225"/>
      <c r="G2493" s="226"/>
      <c r="H2493" s="227"/>
      <c r="I2493" s="227"/>
      <c r="J2493" s="227"/>
      <c r="K2493" s="227"/>
      <c r="L2493" s="228"/>
    </row>
    <row r="2494" spans="1:12">
      <c r="A2494" s="213" t="str">
        <f t="shared" ca="1" si="38"/>
        <v/>
      </c>
      <c r="C2494" s="223"/>
      <c r="D2494" s="224"/>
      <c r="E2494" s="224"/>
      <c r="F2494" s="225"/>
      <c r="G2494" s="226"/>
      <c r="H2494" s="227"/>
      <c r="I2494" s="227"/>
      <c r="J2494" s="227"/>
      <c r="K2494" s="227"/>
      <c r="L2494" s="228"/>
    </row>
    <row r="2495" spans="1:12">
      <c r="A2495" s="213" t="str">
        <f t="shared" ca="1" si="38"/>
        <v/>
      </c>
      <c r="C2495" s="223"/>
      <c r="D2495" s="224"/>
      <c r="E2495" s="224"/>
      <c r="F2495" s="225"/>
      <c r="G2495" s="226"/>
      <c r="H2495" s="227"/>
      <c r="I2495" s="227"/>
      <c r="J2495" s="227"/>
      <c r="K2495" s="227"/>
      <c r="L2495" s="228"/>
    </row>
    <row r="2496" spans="1:12">
      <c r="A2496" s="213" t="str">
        <f t="shared" ca="1" si="38"/>
        <v/>
      </c>
      <c r="C2496" s="223"/>
      <c r="D2496" s="224"/>
      <c r="E2496" s="224"/>
      <c r="F2496" s="225"/>
      <c r="G2496" s="226"/>
      <c r="H2496" s="227"/>
      <c r="I2496" s="227"/>
      <c r="J2496" s="227"/>
      <c r="K2496" s="227"/>
      <c r="L2496" s="228"/>
    </row>
    <row r="2497" spans="1:12">
      <c r="A2497" s="213" t="str">
        <f t="shared" ca="1" si="38"/>
        <v/>
      </c>
      <c r="C2497" s="223"/>
      <c r="D2497" s="224"/>
      <c r="E2497" s="224"/>
      <c r="F2497" s="225"/>
      <c r="G2497" s="226"/>
      <c r="H2497" s="227"/>
      <c r="I2497" s="227"/>
      <c r="J2497" s="227"/>
      <c r="K2497" s="227"/>
      <c r="L2497" s="228"/>
    </row>
    <row r="2498" spans="1:12">
      <c r="A2498" s="213" t="str">
        <f t="shared" ca="1" si="38"/>
        <v/>
      </c>
      <c r="C2498" s="223"/>
      <c r="D2498" s="224"/>
      <c r="E2498" s="224"/>
      <c r="F2498" s="225"/>
      <c r="G2498" s="226"/>
      <c r="H2498" s="227"/>
      <c r="I2498" s="227"/>
      <c r="J2498" s="227"/>
      <c r="K2498" s="227"/>
      <c r="L2498" s="228"/>
    </row>
    <row r="2499" spans="1:12">
      <c r="A2499" s="213" t="str">
        <f t="shared" ca="1" si="38"/>
        <v/>
      </c>
      <c r="C2499" s="223"/>
      <c r="D2499" s="224"/>
      <c r="E2499" s="224"/>
      <c r="F2499" s="225"/>
      <c r="G2499" s="226"/>
      <c r="H2499" s="227"/>
      <c r="I2499" s="227"/>
      <c r="J2499" s="227"/>
      <c r="K2499" s="227"/>
      <c r="L2499" s="228"/>
    </row>
    <row r="2500" spans="1:12">
      <c r="A2500" s="213" t="str">
        <f t="shared" ref="A2500:A2563" ca="1" si="39">IF(INDIRECT(ADDRESS(ROW(A2500),3))="","",IF(INDIRECT(ADDRESS(ROW(A2500),3))=INDIRECT(ADDRESS(ROW(A2500)-1,3)),A2499,A2499+1))</f>
        <v/>
      </c>
      <c r="C2500" s="223"/>
      <c r="D2500" s="224"/>
      <c r="E2500" s="224"/>
      <c r="F2500" s="225"/>
      <c r="G2500" s="226"/>
      <c r="H2500" s="227"/>
      <c r="I2500" s="227"/>
      <c r="J2500" s="227"/>
      <c r="K2500" s="227"/>
      <c r="L2500" s="228"/>
    </row>
    <row r="2501" spans="1:12">
      <c r="A2501" s="213" t="str">
        <f t="shared" ca="1" si="39"/>
        <v/>
      </c>
      <c r="C2501" s="223"/>
      <c r="D2501" s="224"/>
      <c r="E2501" s="224"/>
      <c r="F2501" s="225"/>
      <c r="G2501" s="226"/>
      <c r="H2501" s="227"/>
      <c r="I2501" s="227"/>
      <c r="J2501" s="227"/>
      <c r="K2501" s="227"/>
      <c r="L2501" s="228"/>
    </row>
    <row r="2502" spans="1:12">
      <c r="A2502" s="213" t="str">
        <f t="shared" ca="1" si="39"/>
        <v/>
      </c>
      <c r="C2502" s="223"/>
      <c r="D2502" s="224"/>
      <c r="E2502" s="224"/>
      <c r="F2502" s="225"/>
      <c r="G2502" s="226"/>
      <c r="H2502" s="227"/>
      <c r="I2502" s="227"/>
      <c r="J2502" s="227"/>
      <c r="K2502" s="227"/>
      <c r="L2502" s="228"/>
    </row>
    <row r="2503" spans="1:12">
      <c r="A2503" s="213" t="str">
        <f t="shared" ca="1" si="39"/>
        <v/>
      </c>
      <c r="C2503" s="223"/>
      <c r="D2503" s="224"/>
      <c r="E2503" s="224"/>
      <c r="F2503" s="225"/>
      <c r="G2503" s="226"/>
      <c r="H2503" s="227"/>
      <c r="I2503" s="227"/>
      <c r="J2503" s="227"/>
      <c r="K2503" s="227"/>
      <c r="L2503" s="228"/>
    </row>
    <row r="2504" spans="1:12">
      <c r="A2504" s="213" t="str">
        <f t="shared" ca="1" si="39"/>
        <v/>
      </c>
      <c r="C2504" s="223"/>
      <c r="D2504" s="224"/>
      <c r="E2504" s="224"/>
      <c r="F2504" s="225"/>
      <c r="G2504" s="226"/>
      <c r="H2504" s="227"/>
      <c r="I2504" s="227"/>
      <c r="J2504" s="227"/>
      <c r="K2504" s="227"/>
      <c r="L2504" s="228"/>
    </row>
    <row r="2505" spans="1:12">
      <c r="A2505" s="213" t="str">
        <f t="shared" ca="1" si="39"/>
        <v/>
      </c>
      <c r="C2505" s="223"/>
      <c r="D2505" s="224"/>
      <c r="E2505" s="224"/>
      <c r="F2505" s="225"/>
      <c r="G2505" s="226"/>
      <c r="H2505" s="227"/>
      <c r="I2505" s="227"/>
      <c r="J2505" s="227"/>
      <c r="K2505" s="227"/>
      <c r="L2505" s="228"/>
    </row>
    <row r="2506" spans="1:12">
      <c r="A2506" s="213" t="str">
        <f t="shared" ca="1" si="39"/>
        <v/>
      </c>
      <c r="C2506" s="223"/>
      <c r="D2506" s="224"/>
      <c r="E2506" s="224"/>
      <c r="F2506" s="225"/>
      <c r="G2506" s="226"/>
      <c r="H2506" s="227"/>
      <c r="I2506" s="227"/>
      <c r="J2506" s="227"/>
      <c r="K2506" s="227"/>
      <c r="L2506" s="228"/>
    </row>
    <row r="2507" spans="1:12">
      <c r="A2507" s="213" t="str">
        <f t="shared" ca="1" si="39"/>
        <v/>
      </c>
      <c r="C2507" s="223"/>
      <c r="D2507" s="224"/>
      <c r="E2507" s="224"/>
      <c r="F2507" s="225"/>
      <c r="G2507" s="226"/>
      <c r="H2507" s="227"/>
      <c r="I2507" s="227"/>
      <c r="J2507" s="227"/>
      <c r="K2507" s="227"/>
      <c r="L2507" s="228"/>
    </row>
    <row r="2508" spans="1:12">
      <c r="A2508" s="213" t="str">
        <f t="shared" ca="1" si="39"/>
        <v/>
      </c>
      <c r="C2508" s="223"/>
      <c r="D2508" s="224"/>
      <c r="E2508" s="224"/>
      <c r="F2508" s="225"/>
      <c r="G2508" s="226"/>
      <c r="H2508" s="227"/>
      <c r="I2508" s="227"/>
      <c r="J2508" s="227"/>
      <c r="K2508" s="227"/>
      <c r="L2508" s="228"/>
    </row>
    <row r="2509" spans="1:12">
      <c r="A2509" s="213" t="str">
        <f t="shared" ca="1" si="39"/>
        <v/>
      </c>
      <c r="C2509" s="223"/>
      <c r="D2509" s="224"/>
      <c r="E2509" s="224"/>
      <c r="F2509" s="225"/>
      <c r="G2509" s="226"/>
      <c r="H2509" s="227"/>
      <c r="I2509" s="227"/>
      <c r="J2509" s="227"/>
      <c r="K2509" s="227"/>
      <c r="L2509" s="228"/>
    </row>
    <row r="2510" spans="1:12">
      <c r="A2510" s="213" t="str">
        <f t="shared" ca="1" si="39"/>
        <v/>
      </c>
      <c r="C2510" s="223"/>
      <c r="D2510" s="224"/>
      <c r="E2510" s="224"/>
      <c r="F2510" s="225"/>
      <c r="G2510" s="226"/>
      <c r="H2510" s="227"/>
      <c r="I2510" s="227"/>
      <c r="J2510" s="227"/>
      <c r="K2510" s="227"/>
      <c r="L2510" s="228"/>
    </row>
    <row r="2511" spans="1:12">
      <c r="A2511" s="213" t="str">
        <f t="shared" ca="1" si="39"/>
        <v/>
      </c>
      <c r="C2511" s="223"/>
      <c r="D2511" s="224"/>
      <c r="E2511" s="224"/>
      <c r="F2511" s="225"/>
      <c r="G2511" s="226"/>
      <c r="H2511" s="227"/>
      <c r="I2511" s="227"/>
      <c r="J2511" s="227"/>
      <c r="K2511" s="227"/>
      <c r="L2511" s="228"/>
    </row>
    <row r="2512" spans="1:12">
      <c r="A2512" s="213" t="str">
        <f t="shared" ca="1" si="39"/>
        <v/>
      </c>
      <c r="C2512" s="223"/>
      <c r="D2512" s="224"/>
      <c r="E2512" s="224"/>
      <c r="F2512" s="225"/>
      <c r="G2512" s="226"/>
      <c r="H2512" s="227"/>
      <c r="I2512" s="227"/>
      <c r="J2512" s="227"/>
      <c r="K2512" s="227"/>
      <c r="L2512" s="228"/>
    </row>
    <row r="2513" spans="1:12">
      <c r="A2513" s="213" t="str">
        <f t="shared" ca="1" si="39"/>
        <v/>
      </c>
      <c r="C2513" s="223"/>
      <c r="D2513" s="224"/>
      <c r="E2513" s="224"/>
      <c r="F2513" s="225"/>
      <c r="G2513" s="226"/>
      <c r="H2513" s="227"/>
      <c r="I2513" s="227"/>
      <c r="J2513" s="227"/>
      <c r="K2513" s="227"/>
      <c r="L2513" s="228"/>
    </row>
    <row r="2514" spans="1:12">
      <c r="A2514" s="213" t="str">
        <f t="shared" ca="1" si="39"/>
        <v/>
      </c>
      <c r="C2514" s="223"/>
      <c r="D2514" s="224"/>
      <c r="E2514" s="224"/>
      <c r="F2514" s="225"/>
      <c r="G2514" s="226"/>
      <c r="H2514" s="227"/>
      <c r="I2514" s="227"/>
      <c r="J2514" s="227"/>
      <c r="K2514" s="227"/>
      <c r="L2514" s="228"/>
    </row>
    <row r="2515" spans="1:12">
      <c r="A2515" s="213" t="str">
        <f t="shared" ca="1" si="39"/>
        <v/>
      </c>
      <c r="C2515" s="223"/>
      <c r="D2515" s="224"/>
      <c r="E2515" s="224"/>
      <c r="F2515" s="225"/>
      <c r="G2515" s="226"/>
      <c r="H2515" s="227"/>
      <c r="I2515" s="227"/>
      <c r="J2515" s="227"/>
      <c r="K2515" s="227"/>
      <c r="L2515" s="228"/>
    </row>
    <row r="2516" spans="1:12">
      <c r="A2516" s="213" t="str">
        <f t="shared" ca="1" si="39"/>
        <v/>
      </c>
      <c r="C2516" s="223"/>
      <c r="D2516" s="224"/>
      <c r="E2516" s="224"/>
      <c r="F2516" s="225"/>
      <c r="G2516" s="226"/>
      <c r="H2516" s="227"/>
      <c r="I2516" s="227"/>
      <c r="J2516" s="227"/>
      <c r="K2516" s="227"/>
      <c r="L2516" s="228"/>
    </row>
    <row r="2517" spans="1:12">
      <c r="A2517" s="213" t="str">
        <f t="shared" ca="1" si="39"/>
        <v/>
      </c>
      <c r="C2517" s="223"/>
      <c r="D2517" s="224"/>
      <c r="E2517" s="224"/>
      <c r="F2517" s="225"/>
      <c r="G2517" s="226"/>
      <c r="H2517" s="227"/>
      <c r="I2517" s="227"/>
      <c r="J2517" s="227"/>
      <c r="K2517" s="227"/>
      <c r="L2517" s="228"/>
    </row>
    <row r="2518" spans="1:12">
      <c r="A2518" s="213" t="str">
        <f t="shared" ca="1" si="39"/>
        <v/>
      </c>
      <c r="C2518" s="223"/>
      <c r="D2518" s="224"/>
      <c r="E2518" s="224"/>
      <c r="F2518" s="225"/>
      <c r="G2518" s="226"/>
      <c r="H2518" s="227"/>
      <c r="I2518" s="227"/>
      <c r="J2518" s="227"/>
      <c r="K2518" s="227"/>
      <c r="L2518" s="228"/>
    </row>
    <row r="2519" spans="1:12">
      <c r="A2519" s="213" t="str">
        <f t="shared" ca="1" si="39"/>
        <v/>
      </c>
      <c r="C2519" s="223"/>
      <c r="D2519" s="224"/>
      <c r="E2519" s="224"/>
      <c r="F2519" s="225"/>
      <c r="G2519" s="226"/>
      <c r="H2519" s="227"/>
      <c r="I2519" s="227"/>
      <c r="J2519" s="227"/>
      <c r="K2519" s="227"/>
      <c r="L2519" s="228"/>
    </row>
    <row r="2520" spans="1:12">
      <c r="A2520" s="213" t="str">
        <f t="shared" ca="1" si="39"/>
        <v/>
      </c>
      <c r="C2520" s="223"/>
      <c r="D2520" s="224"/>
      <c r="E2520" s="224"/>
      <c r="F2520" s="225"/>
      <c r="G2520" s="226"/>
      <c r="H2520" s="227"/>
      <c r="I2520" s="227"/>
      <c r="J2520" s="227"/>
      <c r="K2520" s="227"/>
      <c r="L2520" s="228"/>
    </row>
    <row r="2521" spans="1:12">
      <c r="A2521" s="213" t="str">
        <f t="shared" ca="1" si="39"/>
        <v/>
      </c>
      <c r="C2521" s="223"/>
      <c r="D2521" s="224"/>
      <c r="E2521" s="224"/>
      <c r="F2521" s="225"/>
      <c r="G2521" s="226"/>
      <c r="H2521" s="227"/>
      <c r="I2521" s="227"/>
      <c r="J2521" s="227"/>
      <c r="K2521" s="227"/>
      <c r="L2521" s="228"/>
    </row>
    <row r="2522" spans="1:12">
      <c r="A2522" s="213" t="str">
        <f t="shared" ca="1" si="39"/>
        <v/>
      </c>
      <c r="C2522" s="223"/>
      <c r="D2522" s="224"/>
      <c r="E2522" s="224"/>
      <c r="F2522" s="225"/>
      <c r="G2522" s="226"/>
      <c r="H2522" s="227"/>
      <c r="I2522" s="227"/>
      <c r="J2522" s="227"/>
      <c r="K2522" s="227"/>
      <c r="L2522" s="228"/>
    </row>
    <row r="2523" spans="1:12">
      <c r="A2523" s="213" t="str">
        <f t="shared" ca="1" si="39"/>
        <v/>
      </c>
      <c r="C2523" s="223"/>
      <c r="D2523" s="224"/>
      <c r="E2523" s="224"/>
      <c r="F2523" s="225"/>
      <c r="G2523" s="226"/>
      <c r="H2523" s="227"/>
      <c r="I2523" s="227"/>
      <c r="J2523" s="227"/>
      <c r="K2523" s="227"/>
      <c r="L2523" s="228"/>
    </row>
    <row r="2524" spans="1:12">
      <c r="A2524" s="213" t="str">
        <f t="shared" ca="1" si="39"/>
        <v/>
      </c>
      <c r="C2524" s="223"/>
      <c r="D2524" s="224"/>
      <c r="E2524" s="224"/>
      <c r="F2524" s="225"/>
      <c r="G2524" s="226"/>
      <c r="H2524" s="227"/>
      <c r="I2524" s="227"/>
      <c r="J2524" s="227"/>
      <c r="K2524" s="227"/>
      <c r="L2524" s="228"/>
    </row>
    <row r="2525" spans="1:12">
      <c r="A2525" s="213" t="str">
        <f t="shared" ca="1" si="39"/>
        <v/>
      </c>
      <c r="C2525" s="223"/>
      <c r="D2525" s="224"/>
      <c r="E2525" s="224"/>
      <c r="F2525" s="225"/>
      <c r="G2525" s="226"/>
      <c r="H2525" s="227"/>
      <c r="I2525" s="227"/>
      <c r="J2525" s="227"/>
      <c r="K2525" s="227"/>
      <c r="L2525" s="228"/>
    </row>
    <row r="2526" spans="1:12">
      <c r="A2526" s="213" t="str">
        <f t="shared" ca="1" si="39"/>
        <v/>
      </c>
      <c r="C2526" s="223"/>
      <c r="D2526" s="224"/>
      <c r="E2526" s="224"/>
      <c r="F2526" s="225"/>
      <c r="G2526" s="226"/>
      <c r="H2526" s="227"/>
      <c r="I2526" s="227"/>
      <c r="J2526" s="227"/>
      <c r="K2526" s="227"/>
      <c r="L2526" s="228"/>
    </row>
    <row r="2527" spans="1:12">
      <c r="A2527" s="213" t="str">
        <f t="shared" ca="1" si="39"/>
        <v/>
      </c>
      <c r="C2527" s="223"/>
      <c r="D2527" s="224"/>
      <c r="E2527" s="224"/>
      <c r="F2527" s="225"/>
      <c r="G2527" s="226"/>
      <c r="H2527" s="227"/>
      <c r="I2527" s="227"/>
      <c r="J2527" s="227"/>
      <c r="K2527" s="227"/>
      <c r="L2527" s="228"/>
    </row>
    <row r="2528" spans="1:12">
      <c r="A2528" s="213" t="str">
        <f t="shared" ca="1" si="39"/>
        <v/>
      </c>
      <c r="C2528" s="223"/>
      <c r="D2528" s="224"/>
      <c r="E2528" s="224"/>
      <c r="F2528" s="225"/>
      <c r="G2528" s="226"/>
      <c r="H2528" s="227"/>
      <c r="I2528" s="227"/>
      <c r="J2528" s="227"/>
      <c r="K2528" s="227"/>
      <c r="L2528" s="228"/>
    </row>
    <row r="2529" spans="1:12">
      <c r="A2529" s="213" t="str">
        <f t="shared" ca="1" si="39"/>
        <v/>
      </c>
      <c r="C2529" s="223"/>
      <c r="D2529" s="224"/>
      <c r="E2529" s="224"/>
      <c r="F2529" s="225"/>
      <c r="G2529" s="226"/>
      <c r="H2529" s="227"/>
      <c r="I2529" s="227"/>
      <c r="J2529" s="227"/>
      <c r="K2529" s="227"/>
      <c r="L2529" s="228"/>
    </row>
    <row r="2530" spans="1:12">
      <c r="A2530" s="213" t="str">
        <f t="shared" ca="1" si="39"/>
        <v/>
      </c>
      <c r="C2530" s="223"/>
      <c r="D2530" s="224"/>
      <c r="E2530" s="224"/>
      <c r="F2530" s="225"/>
      <c r="G2530" s="226"/>
      <c r="H2530" s="227"/>
      <c r="I2530" s="227"/>
      <c r="J2530" s="227"/>
      <c r="K2530" s="227"/>
      <c r="L2530" s="228"/>
    </row>
    <row r="2531" spans="1:12">
      <c r="A2531" s="213" t="str">
        <f t="shared" ca="1" si="39"/>
        <v/>
      </c>
      <c r="C2531" s="223"/>
      <c r="D2531" s="224"/>
      <c r="E2531" s="224"/>
      <c r="F2531" s="225"/>
      <c r="G2531" s="226"/>
      <c r="H2531" s="227"/>
      <c r="I2531" s="227"/>
      <c r="J2531" s="227"/>
      <c r="K2531" s="227"/>
      <c r="L2531" s="228"/>
    </row>
    <row r="2532" spans="1:12">
      <c r="A2532" s="213" t="str">
        <f t="shared" ca="1" si="39"/>
        <v/>
      </c>
      <c r="C2532" s="223"/>
      <c r="D2532" s="224"/>
      <c r="E2532" s="224"/>
      <c r="F2532" s="225"/>
      <c r="G2532" s="226"/>
      <c r="H2532" s="227"/>
      <c r="I2532" s="227"/>
      <c r="J2532" s="227"/>
      <c r="K2532" s="227"/>
      <c r="L2532" s="228"/>
    </row>
    <row r="2533" spans="1:12">
      <c r="A2533" s="213" t="str">
        <f t="shared" ca="1" si="39"/>
        <v/>
      </c>
      <c r="C2533" s="223"/>
      <c r="D2533" s="224"/>
      <c r="E2533" s="224"/>
      <c r="F2533" s="225"/>
      <c r="G2533" s="226"/>
      <c r="H2533" s="227"/>
      <c r="I2533" s="227"/>
      <c r="J2533" s="227"/>
      <c r="K2533" s="227"/>
      <c r="L2533" s="228"/>
    </row>
    <row r="2534" spans="1:12">
      <c r="A2534" s="213" t="str">
        <f t="shared" ca="1" si="39"/>
        <v/>
      </c>
      <c r="C2534" s="223"/>
      <c r="D2534" s="224"/>
      <c r="E2534" s="224"/>
      <c r="F2534" s="225"/>
      <c r="G2534" s="226"/>
      <c r="H2534" s="227"/>
      <c r="I2534" s="227"/>
      <c r="J2534" s="227"/>
      <c r="K2534" s="227"/>
      <c r="L2534" s="228"/>
    </row>
    <row r="2535" spans="1:12">
      <c r="A2535" s="213" t="str">
        <f t="shared" ca="1" si="39"/>
        <v/>
      </c>
      <c r="C2535" s="223"/>
      <c r="D2535" s="224"/>
      <c r="E2535" s="224"/>
      <c r="F2535" s="225"/>
      <c r="G2535" s="226"/>
      <c r="H2535" s="227"/>
      <c r="I2535" s="227"/>
      <c r="J2535" s="227"/>
      <c r="K2535" s="227"/>
      <c r="L2535" s="228"/>
    </row>
    <row r="2536" spans="1:12">
      <c r="A2536" s="213" t="str">
        <f t="shared" ca="1" si="39"/>
        <v/>
      </c>
      <c r="C2536" s="223"/>
      <c r="D2536" s="224"/>
      <c r="E2536" s="224"/>
      <c r="F2536" s="225"/>
      <c r="G2536" s="226"/>
      <c r="H2536" s="227"/>
      <c r="I2536" s="227"/>
      <c r="J2536" s="227"/>
      <c r="K2536" s="227"/>
      <c r="L2536" s="228"/>
    </row>
    <row r="2537" spans="1:12">
      <c r="A2537" s="213" t="str">
        <f t="shared" ca="1" si="39"/>
        <v/>
      </c>
      <c r="C2537" s="223"/>
      <c r="D2537" s="224"/>
      <c r="E2537" s="224"/>
      <c r="F2537" s="225"/>
      <c r="G2537" s="226"/>
      <c r="H2537" s="227"/>
      <c r="I2537" s="227"/>
      <c r="J2537" s="227"/>
      <c r="K2537" s="227"/>
      <c r="L2537" s="228"/>
    </row>
    <row r="2538" spans="1:12">
      <c r="A2538" s="213" t="str">
        <f t="shared" ca="1" si="39"/>
        <v/>
      </c>
      <c r="C2538" s="223"/>
      <c r="D2538" s="224"/>
      <c r="E2538" s="224"/>
      <c r="F2538" s="225"/>
      <c r="G2538" s="226"/>
      <c r="H2538" s="227"/>
      <c r="I2538" s="227"/>
      <c r="J2538" s="227"/>
      <c r="K2538" s="227"/>
      <c r="L2538" s="228"/>
    </row>
    <row r="2539" spans="1:12">
      <c r="A2539" s="213" t="str">
        <f t="shared" ca="1" si="39"/>
        <v/>
      </c>
      <c r="C2539" s="223"/>
      <c r="D2539" s="224"/>
      <c r="E2539" s="224"/>
      <c r="F2539" s="225"/>
      <c r="G2539" s="226"/>
      <c r="H2539" s="227"/>
      <c r="I2539" s="227"/>
      <c r="J2539" s="227"/>
      <c r="K2539" s="227"/>
      <c r="L2539" s="228"/>
    </row>
    <row r="2540" spans="1:12">
      <c r="A2540" s="213" t="str">
        <f t="shared" ca="1" si="39"/>
        <v/>
      </c>
      <c r="C2540" s="223"/>
      <c r="D2540" s="224"/>
      <c r="E2540" s="224"/>
      <c r="F2540" s="225"/>
      <c r="G2540" s="226"/>
      <c r="H2540" s="227"/>
      <c r="I2540" s="227"/>
      <c r="J2540" s="227"/>
      <c r="K2540" s="227"/>
      <c r="L2540" s="228"/>
    </row>
    <row r="2541" spans="1:12">
      <c r="A2541" s="213" t="str">
        <f t="shared" ca="1" si="39"/>
        <v/>
      </c>
      <c r="C2541" s="223"/>
      <c r="D2541" s="224"/>
      <c r="E2541" s="224"/>
      <c r="F2541" s="225"/>
      <c r="G2541" s="226"/>
      <c r="H2541" s="227"/>
      <c r="I2541" s="227"/>
      <c r="J2541" s="227"/>
      <c r="K2541" s="227"/>
      <c r="L2541" s="228"/>
    </row>
    <row r="2542" spans="1:12">
      <c r="A2542" s="213" t="str">
        <f t="shared" ca="1" si="39"/>
        <v/>
      </c>
      <c r="C2542" s="223"/>
      <c r="D2542" s="224"/>
      <c r="E2542" s="224"/>
      <c r="F2542" s="225"/>
      <c r="G2542" s="226"/>
      <c r="H2542" s="227"/>
      <c r="I2542" s="227"/>
      <c r="J2542" s="227"/>
      <c r="K2542" s="227"/>
      <c r="L2542" s="228"/>
    </row>
    <row r="2543" spans="1:12">
      <c r="A2543" s="213" t="str">
        <f t="shared" ca="1" si="39"/>
        <v/>
      </c>
      <c r="C2543" s="223"/>
      <c r="D2543" s="224"/>
      <c r="E2543" s="224"/>
      <c r="F2543" s="225"/>
      <c r="G2543" s="226"/>
      <c r="H2543" s="227"/>
      <c r="I2543" s="227"/>
      <c r="J2543" s="227"/>
      <c r="K2543" s="227"/>
      <c r="L2543" s="228"/>
    </row>
    <row r="2544" spans="1:12">
      <c r="A2544" s="213" t="str">
        <f t="shared" ca="1" si="39"/>
        <v/>
      </c>
      <c r="C2544" s="223"/>
      <c r="D2544" s="224"/>
      <c r="E2544" s="224"/>
      <c r="F2544" s="225"/>
      <c r="G2544" s="226"/>
      <c r="H2544" s="227"/>
      <c r="I2544" s="227"/>
      <c r="J2544" s="227"/>
      <c r="K2544" s="227"/>
      <c r="L2544" s="228"/>
    </row>
    <row r="2545" spans="1:12">
      <c r="A2545" s="213" t="str">
        <f t="shared" ca="1" si="39"/>
        <v/>
      </c>
      <c r="C2545" s="223"/>
      <c r="D2545" s="224"/>
      <c r="E2545" s="224"/>
      <c r="F2545" s="225"/>
      <c r="G2545" s="226"/>
      <c r="H2545" s="227"/>
      <c r="I2545" s="227"/>
      <c r="J2545" s="227"/>
      <c r="K2545" s="227"/>
      <c r="L2545" s="228"/>
    </row>
    <row r="2546" spans="1:12">
      <c r="A2546" s="213" t="str">
        <f t="shared" ca="1" si="39"/>
        <v/>
      </c>
      <c r="C2546" s="223"/>
      <c r="D2546" s="224"/>
      <c r="E2546" s="224"/>
      <c r="F2546" s="225"/>
      <c r="G2546" s="226"/>
      <c r="H2546" s="227"/>
      <c r="I2546" s="227"/>
      <c r="J2546" s="227"/>
      <c r="K2546" s="227"/>
      <c r="L2546" s="228"/>
    </row>
    <row r="2547" spans="1:12">
      <c r="A2547" s="213" t="str">
        <f t="shared" ca="1" si="39"/>
        <v/>
      </c>
      <c r="C2547" s="223"/>
      <c r="D2547" s="224"/>
      <c r="E2547" s="224"/>
      <c r="F2547" s="225"/>
      <c r="G2547" s="226"/>
      <c r="H2547" s="227"/>
      <c r="I2547" s="227"/>
      <c r="J2547" s="227"/>
      <c r="K2547" s="227"/>
      <c r="L2547" s="228"/>
    </row>
    <row r="2548" spans="1:12">
      <c r="A2548" s="213" t="str">
        <f t="shared" ca="1" si="39"/>
        <v/>
      </c>
      <c r="C2548" s="223"/>
      <c r="D2548" s="224"/>
      <c r="E2548" s="224"/>
      <c r="F2548" s="225"/>
      <c r="G2548" s="226"/>
      <c r="H2548" s="227"/>
      <c r="I2548" s="227"/>
      <c r="J2548" s="227"/>
      <c r="K2548" s="227"/>
      <c r="L2548" s="228"/>
    </row>
    <row r="2549" spans="1:12">
      <c r="A2549" s="213" t="str">
        <f t="shared" ca="1" si="39"/>
        <v/>
      </c>
      <c r="C2549" s="223"/>
      <c r="D2549" s="224"/>
      <c r="E2549" s="224"/>
      <c r="F2549" s="225"/>
      <c r="G2549" s="226"/>
      <c r="H2549" s="227"/>
      <c r="I2549" s="227"/>
      <c r="J2549" s="227"/>
      <c r="K2549" s="227"/>
      <c r="L2549" s="228"/>
    </row>
    <row r="2550" spans="1:12">
      <c r="A2550" s="213" t="str">
        <f t="shared" ca="1" si="39"/>
        <v/>
      </c>
      <c r="C2550" s="223"/>
      <c r="D2550" s="224"/>
      <c r="E2550" s="224"/>
      <c r="F2550" s="225"/>
      <c r="G2550" s="226"/>
      <c r="H2550" s="227"/>
      <c r="I2550" s="227"/>
      <c r="J2550" s="227"/>
      <c r="K2550" s="227"/>
      <c r="L2550" s="228"/>
    </row>
    <row r="2551" spans="1:12">
      <c r="A2551" s="213" t="str">
        <f t="shared" ca="1" si="39"/>
        <v/>
      </c>
      <c r="C2551" s="223"/>
      <c r="D2551" s="224"/>
      <c r="E2551" s="224"/>
      <c r="F2551" s="225"/>
      <c r="G2551" s="226"/>
      <c r="H2551" s="227"/>
      <c r="I2551" s="227"/>
      <c r="J2551" s="227"/>
      <c r="K2551" s="227"/>
      <c r="L2551" s="228"/>
    </row>
    <row r="2552" spans="1:12">
      <c r="A2552" s="213" t="str">
        <f t="shared" ca="1" si="39"/>
        <v/>
      </c>
      <c r="C2552" s="223"/>
      <c r="D2552" s="224"/>
      <c r="E2552" s="224"/>
      <c r="F2552" s="225"/>
      <c r="G2552" s="226"/>
      <c r="H2552" s="227"/>
      <c r="I2552" s="227"/>
      <c r="J2552" s="227"/>
      <c r="K2552" s="227"/>
      <c r="L2552" s="228"/>
    </row>
    <row r="2553" spans="1:12">
      <c r="A2553" s="213" t="str">
        <f t="shared" ca="1" si="39"/>
        <v/>
      </c>
      <c r="C2553" s="223"/>
      <c r="D2553" s="224"/>
      <c r="E2553" s="224"/>
      <c r="F2553" s="225"/>
      <c r="G2553" s="226"/>
      <c r="H2553" s="227"/>
      <c r="I2553" s="227"/>
      <c r="J2553" s="227"/>
      <c r="K2553" s="227"/>
      <c r="L2553" s="228"/>
    </row>
    <row r="2554" spans="1:12">
      <c r="A2554" s="213" t="str">
        <f t="shared" ca="1" si="39"/>
        <v/>
      </c>
      <c r="C2554" s="223"/>
      <c r="D2554" s="224"/>
      <c r="E2554" s="224"/>
      <c r="F2554" s="225"/>
      <c r="G2554" s="226"/>
      <c r="H2554" s="227"/>
      <c r="I2554" s="227"/>
      <c r="J2554" s="227"/>
      <c r="K2554" s="227"/>
      <c r="L2554" s="228"/>
    </row>
    <row r="2555" spans="1:12">
      <c r="A2555" s="213" t="str">
        <f t="shared" ca="1" si="39"/>
        <v/>
      </c>
      <c r="C2555" s="223"/>
      <c r="D2555" s="224"/>
      <c r="E2555" s="224"/>
      <c r="F2555" s="225"/>
      <c r="G2555" s="226"/>
      <c r="H2555" s="227"/>
      <c r="I2555" s="227"/>
      <c r="J2555" s="227"/>
      <c r="K2555" s="227"/>
      <c r="L2555" s="228"/>
    </row>
    <row r="2556" spans="1:12">
      <c r="A2556" s="213" t="str">
        <f t="shared" ca="1" si="39"/>
        <v/>
      </c>
      <c r="C2556" s="223"/>
      <c r="D2556" s="224"/>
      <c r="E2556" s="224"/>
      <c r="F2556" s="225"/>
      <c r="G2556" s="226"/>
      <c r="H2556" s="227"/>
      <c r="I2556" s="227"/>
      <c r="J2556" s="227"/>
      <c r="K2556" s="227"/>
      <c r="L2556" s="228"/>
    </row>
    <row r="2557" spans="1:12">
      <c r="A2557" s="213" t="str">
        <f t="shared" ca="1" si="39"/>
        <v/>
      </c>
      <c r="C2557" s="223"/>
      <c r="D2557" s="224"/>
      <c r="E2557" s="224"/>
      <c r="F2557" s="225"/>
      <c r="G2557" s="226"/>
      <c r="H2557" s="227"/>
      <c r="I2557" s="227"/>
      <c r="J2557" s="227"/>
      <c r="K2557" s="227"/>
      <c r="L2557" s="228"/>
    </row>
    <row r="2558" spans="1:12">
      <c r="A2558" s="213" t="str">
        <f t="shared" ca="1" si="39"/>
        <v/>
      </c>
      <c r="C2558" s="223"/>
      <c r="D2558" s="224"/>
      <c r="E2558" s="224"/>
      <c r="F2558" s="225"/>
      <c r="G2558" s="226"/>
      <c r="H2558" s="227"/>
      <c r="I2558" s="227"/>
      <c r="J2558" s="227"/>
      <c r="K2558" s="227"/>
      <c r="L2558" s="228"/>
    </row>
    <row r="2559" spans="1:12">
      <c r="A2559" s="213" t="str">
        <f t="shared" ca="1" si="39"/>
        <v/>
      </c>
      <c r="C2559" s="223"/>
      <c r="D2559" s="224"/>
      <c r="E2559" s="224"/>
      <c r="F2559" s="225"/>
      <c r="G2559" s="226"/>
      <c r="H2559" s="227"/>
      <c r="I2559" s="227"/>
      <c r="J2559" s="227"/>
      <c r="K2559" s="227"/>
      <c r="L2559" s="228"/>
    </row>
    <row r="2560" spans="1:12">
      <c r="A2560" s="213" t="str">
        <f t="shared" ca="1" si="39"/>
        <v/>
      </c>
      <c r="C2560" s="223"/>
      <c r="D2560" s="224"/>
      <c r="E2560" s="224"/>
      <c r="F2560" s="225"/>
      <c r="G2560" s="226"/>
      <c r="H2560" s="227"/>
      <c r="I2560" s="227"/>
      <c r="J2560" s="227"/>
      <c r="K2560" s="227"/>
      <c r="L2560" s="228"/>
    </row>
    <row r="2561" spans="1:12">
      <c r="A2561" s="213" t="str">
        <f t="shared" ca="1" si="39"/>
        <v/>
      </c>
      <c r="C2561" s="223"/>
      <c r="D2561" s="224"/>
      <c r="E2561" s="224"/>
      <c r="F2561" s="225"/>
      <c r="G2561" s="226"/>
      <c r="H2561" s="227"/>
      <c r="I2561" s="227"/>
      <c r="J2561" s="227"/>
      <c r="K2561" s="227"/>
      <c r="L2561" s="228"/>
    </row>
    <row r="2562" spans="1:12">
      <c r="A2562" s="213" t="str">
        <f t="shared" ca="1" si="39"/>
        <v/>
      </c>
      <c r="C2562" s="223"/>
      <c r="D2562" s="224"/>
      <c r="E2562" s="224"/>
      <c r="F2562" s="225"/>
      <c r="G2562" s="226"/>
      <c r="H2562" s="227"/>
      <c r="I2562" s="227"/>
      <c r="J2562" s="227"/>
      <c r="K2562" s="227"/>
      <c r="L2562" s="228"/>
    </row>
    <row r="2563" spans="1:12">
      <c r="A2563" s="213" t="str">
        <f t="shared" ca="1" si="39"/>
        <v/>
      </c>
      <c r="C2563" s="223"/>
      <c r="D2563" s="224"/>
      <c r="E2563" s="224"/>
      <c r="F2563" s="225"/>
      <c r="G2563" s="226"/>
      <c r="H2563" s="227"/>
      <c r="I2563" s="227"/>
      <c r="J2563" s="227"/>
      <c r="K2563" s="227"/>
      <c r="L2563" s="228"/>
    </row>
    <row r="2564" spans="1:12">
      <c r="A2564" s="213" t="str">
        <f t="shared" ref="A2564:A2627" ca="1" si="40">IF(INDIRECT(ADDRESS(ROW(A2564),3))="","",IF(INDIRECT(ADDRESS(ROW(A2564),3))=INDIRECT(ADDRESS(ROW(A2564)-1,3)),A2563,A2563+1))</f>
        <v/>
      </c>
      <c r="C2564" s="223"/>
      <c r="D2564" s="224"/>
      <c r="E2564" s="224"/>
      <c r="F2564" s="225"/>
      <c r="G2564" s="226"/>
      <c r="H2564" s="227"/>
      <c r="I2564" s="227"/>
      <c r="J2564" s="227"/>
      <c r="K2564" s="227"/>
      <c r="L2564" s="228"/>
    </row>
    <row r="2565" spans="1:12">
      <c r="A2565" s="213" t="str">
        <f t="shared" ca="1" si="40"/>
        <v/>
      </c>
      <c r="C2565" s="223"/>
      <c r="D2565" s="224"/>
      <c r="E2565" s="224"/>
      <c r="F2565" s="225"/>
      <c r="G2565" s="226"/>
      <c r="H2565" s="227"/>
      <c r="I2565" s="227"/>
      <c r="J2565" s="227"/>
      <c r="K2565" s="227"/>
      <c r="L2565" s="228"/>
    </row>
    <row r="2566" spans="1:12">
      <c r="A2566" s="213" t="str">
        <f t="shared" ca="1" si="40"/>
        <v/>
      </c>
      <c r="C2566" s="223"/>
      <c r="D2566" s="224"/>
      <c r="E2566" s="224"/>
      <c r="F2566" s="225"/>
      <c r="G2566" s="226"/>
      <c r="H2566" s="227"/>
      <c r="I2566" s="227"/>
      <c r="J2566" s="227"/>
      <c r="K2566" s="227"/>
      <c r="L2566" s="228"/>
    </row>
    <row r="2567" spans="1:12">
      <c r="A2567" s="213" t="str">
        <f t="shared" ca="1" si="40"/>
        <v/>
      </c>
      <c r="C2567" s="223"/>
      <c r="D2567" s="224"/>
      <c r="E2567" s="224"/>
      <c r="F2567" s="225"/>
      <c r="G2567" s="226"/>
      <c r="H2567" s="227"/>
      <c r="I2567" s="227"/>
      <c r="J2567" s="227"/>
      <c r="K2567" s="227"/>
      <c r="L2567" s="228"/>
    </row>
    <row r="2568" spans="1:12">
      <c r="A2568" s="213" t="str">
        <f t="shared" ca="1" si="40"/>
        <v/>
      </c>
      <c r="C2568" s="223"/>
      <c r="D2568" s="224"/>
      <c r="E2568" s="224"/>
      <c r="F2568" s="225"/>
      <c r="G2568" s="226"/>
      <c r="H2568" s="227"/>
      <c r="I2568" s="227"/>
      <c r="J2568" s="227"/>
      <c r="K2568" s="227"/>
      <c r="L2568" s="228"/>
    </row>
    <row r="2569" spans="1:12">
      <c r="A2569" s="213" t="str">
        <f t="shared" ca="1" si="40"/>
        <v/>
      </c>
      <c r="C2569" s="223"/>
      <c r="D2569" s="224"/>
      <c r="E2569" s="224"/>
      <c r="F2569" s="225"/>
      <c r="G2569" s="226"/>
      <c r="H2569" s="227"/>
      <c r="I2569" s="227"/>
      <c r="J2569" s="227"/>
      <c r="K2569" s="227"/>
      <c r="L2569" s="228"/>
    </row>
    <row r="2570" spans="1:12">
      <c r="A2570" s="213" t="str">
        <f t="shared" ca="1" si="40"/>
        <v/>
      </c>
      <c r="C2570" s="223"/>
      <c r="D2570" s="224"/>
      <c r="E2570" s="224"/>
      <c r="F2570" s="225"/>
      <c r="G2570" s="226"/>
      <c r="H2570" s="227"/>
      <c r="I2570" s="227"/>
      <c r="J2570" s="227"/>
      <c r="K2570" s="227"/>
      <c r="L2570" s="228"/>
    </row>
    <row r="2571" spans="1:12">
      <c r="A2571" s="213" t="str">
        <f t="shared" ca="1" si="40"/>
        <v/>
      </c>
      <c r="C2571" s="223"/>
      <c r="D2571" s="224"/>
      <c r="E2571" s="224"/>
      <c r="F2571" s="225"/>
      <c r="G2571" s="226"/>
      <c r="H2571" s="227"/>
      <c r="I2571" s="227"/>
      <c r="J2571" s="227"/>
      <c r="K2571" s="227"/>
      <c r="L2571" s="228"/>
    </row>
    <row r="2572" spans="1:12">
      <c r="A2572" s="213" t="str">
        <f t="shared" ca="1" si="40"/>
        <v/>
      </c>
      <c r="C2572" s="223"/>
      <c r="D2572" s="224"/>
      <c r="E2572" s="224"/>
      <c r="F2572" s="225"/>
      <c r="G2572" s="226"/>
      <c r="H2572" s="227"/>
      <c r="I2572" s="227"/>
      <c r="J2572" s="227"/>
      <c r="K2572" s="227"/>
      <c r="L2572" s="228"/>
    </row>
    <row r="2573" spans="1:12">
      <c r="A2573" s="213" t="str">
        <f t="shared" ca="1" si="40"/>
        <v/>
      </c>
      <c r="C2573" s="223"/>
      <c r="D2573" s="224"/>
      <c r="E2573" s="224"/>
      <c r="F2573" s="225"/>
      <c r="G2573" s="226"/>
      <c r="H2573" s="227"/>
      <c r="I2573" s="227"/>
      <c r="J2573" s="227"/>
      <c r="K2573" s="227"/>
      <c r="L2573" s="228"/>
    </row>
    <row r="2574" spans="1:12">
      <c r="A2574" s="213" t="str">
        <f t="shared" ca="1" si="40"/>
        <v/>
      </c>
      <c r="C2574" s="223"/>
      <c r="D2574" s="224"/>
      <c r="E2574" s="224"/>
      <c r="F2574" s="225"/>
      <c r="G2574" s="226"/>
      <c r="H2574" s="227"/>
      <c r="I2574" s="227"/>
      <c r="J2574" s="227"/>
      <c r="K2574" s="227"/>
      <c r="L2574" s="228"/>
    </row>
    <row r="2575" spans="1:12">
      <c r="A2575" s="213" t="str">
        <f t="shared" ca="1" si="40"/>
        <v/>
      </c>
      <c r="C2575" s="223"/>
      <c r="D2575" s="224"/>
      <c r="E2575" s="224"/>
      <c r="F2575" s="225"/>
      <c r="G2575" s="226"/>
      <c r="H2575" s="227"/>
      <c r="I2575" s="227"/>
      <c r="J2575" s="227"/>
      <c r="K2575" s="227"/>
      <c r="L2575" s="228"/>
    </row>
    <row r="2576" spans="1:12">
      <c r="A2576" s="213" t="str">
        <f t="shared" ca="1" si="40"/>
        <v/>
      </c>
      <c r="C2576" s="223"/>
      <c r="D2576" s="224"/>
      <c r="E2576" s="224"/>
      <c r="F2576" s="225"/>
      <c r="G2576" s="226"/>
      <c r="H2576" s="227"/>
      <c r="I2576" s="227"/>
      <c r="J2576" s="227"/>
      <c r="K2576" s="227"/>
      <c r="L2576" s="228"/>
    </row>
    <row r="2577" spans="1:12">
      <c r="A2577" s="213" t="str">
        <f t="shared" ca="1" si="40"/>
        <v/>
      </c>
      <c r="C2577" s="223"/>
      <c r="D2577" s="224"/>
      <c r="E2577" s="224"/>
      <c r="F2577" s="225"/>
      <c r="G2577" s="226"/>
      <c r="H2577" s="227"/>
      <c r="I2577" s="227"/>
      <c r="J2577" s="227"/>
      <c r="K2577" s="227"/>
      <c r="L2577" s="228"/>
    </row>
    <row r="2578" spans="1:12">
      <c r="A2578" s="213" t="str">
        <f t="shared" ca="1" si="40"/>
        <v/>
      </c>
      <c r="C2578" s="223"/>
      <c r="D2578" s="224"/>
      <c r="E2578" s="224"/>
      <c r="F2578" s="225"/>
      <c r="G2578" s="226"/>
      <c r="H2578" s="227"/>
      <c r="I2578" s="227"/>
      <c r="J2578" s="227"/>
      <c r="K2578" s="227"/>
      <c r="L2578" s="228"/>
    </row>
    <row r="2579" spans="1:12">
      <c r="A2579" s="213" t="str">
        <f t="shared" ca="1" si="40"/>
        <v/>
      </c>
      <c r="C2579" s="223"/>
      <c r="D2579" s="224"/>
      <c r="E2579" s="224"/>
      <c r="F2579" s="225"/>
      <c r="G2579" s="226"/>
      <c r="H2579" s="227"/>
      <c r="I2579" s="227"/>
      <c r="J2579" s="227"/>
      <c r="K2579" s="227"/>
      <c r="L2579" s="228"/>
    </row>
    <row r="2580" spans="1:12">
      <c r="A2580" s="213" t="str">
        <f t="shared" ca="1" si="40"/>
        <v/>
      </c>
      <c r="C2580" s="223"/>
      <c r="D2580" s="224"/>
      <c r="E2580" s="224"/>
      <c r="F2580" s="225"/>
      <c r="G2580" s="226"/>
      <c r="H2580" s="227"/>
      <c r="I2580" s="227"/>
      <c r="J2580" s="227"/>
      <c r="K2580" s="227"/>
      <c r="L2580" s="228"/>
    </row>
    <row r="2581" spans="1:12">
      <c r="A2581" s="213" t="str">
        <f t="shared" ca="1" si="40"/>
        <v/>
      </c>
      <c r="C2581" s="223"/>
      <c r="D2581" s="224"/>
      <c r="E2581" s="224"/>
      <c r="F2581" s="225"/>
      <c r="G2581" s="226"/>
      <c r="H2581" s="227"/>
      <c r="I2581" s="227"/>
      <c r="J2581" s="227"/>
      <c r="K2581" s="227"/>
      <c r="L2581" s="228"/>
    </row>
    <row r="2582" spans="1:12">
      <c r="A2582" s="213" t="str">
        <f t="shared" ca="1" si="40"/>
        <v/>
      </c>
      <c r="C2582" s="223"/>
      <c r="D2582" s="224"/>
      <c r="E2582" s="224"/>
      <c r="F2582" s="225"/>
      <c r="G2582" s="226"/>
      <c r="H2582" s="227"/>
      <c r="I2582" s="227"/>
      <c r="J2582" s="227"/>
      <c r="K2582" s="227"/>
      <c r="L2582" s="228"/>
    </row>
    <row r="2583" spans="1:12">
      <c r="A2583" s="213" t="str">
        <f t="shared" ca="1" si="40"/>
        <v/>
      </c>
      <c r="C2583" s="223"/>
      <c r="D2583" s="224"/>
      <c r="E2583" s="224"/>
      <c r="F2583" s="225"/>
      <c r="G2583" s="226"/>
      <c r="H2583" s="227"/>
      <c r="I2583" s="227"/>
      <c r="J2583" s="227"/>
      <c r="K2583" s="227"/>
      <c r="L2583" s="228"/>
    </row>
    <row r="2584" spans="1:12">
      <c r="A2584" s="213" t="str">
        <f t="shared" ca="1" si="40"/>
        <v/>
      </c>
      <c r="C2584" s="223"/>
      <c r="D2584" s="224"/>
      <c r="E2584" s="224"/>
      <c r="F2584" s="225"/>
      <c r="G2584" s="226"/>
      <c r="H2584" s="227"/>
      <c r="I2584" s="227"/>
      <c r="J2584" s="227"/>
      <c r="K2584" s="227"/>
      <c r="L2584" s="228"/>
    </row>
    <row r="2585" spans="1:12">
      <c r="A2585" s="213" t="str">
        <f t="shared" ca="1" si="40"/>
        <v/>
      </c>
      <c r="C2585" s="223"/>
      <c r="D2585" s="224"/>
      <c r="E2585" s="224"/>
      <c r="F2585" s="225"/>
      <c r="G2585" s="226"/>
      <c r="H2585" s="227"/>
      <c r="I2585" s="227"/>
      <c r="J2585" s="227"/>
      <c r="K2585" s="227"/>
      <c r="L2585" s="228"/>
    </row>
    <row r="2586" spans="1:12">
      <c r="A2586" s="213" t="str">
        <f t="shared" ca="1" si="40"/>
        <v/>
      </c>
      <c r="C2586" s="223"/>
      <c r="D2586" s="224"/>
      <c r="E2586" s="224"/>
      <c r="F2586" s="225"/>
      <c r="G2586" s="226"/>
      <c r="H2586" s="227"/>
      <c r="I2586" s="227"/>
      <c r="J2586" s="227"/>
      <c r="K2586" s="227"/>
      <c r="L2586" s="228"/>
    </row>
    <row r="2587" spans="1:12">
      <c r="A2587" s="213" t="str">
        <f t="shared" ca="1" si="40"/>
        <v/>
      </c>
      <c r="C2587" s="223"/>
      <c r="D2587" s="224"/>
      <c r="E2587" s="224"/>
      <c r="F2587" s="225"/>
      <c r="G2587" s="226"/>
      <c r="H2587" s="227"/>
      <c r="I2587" s="227"/>
      <c r="J2587" s="227"/>
      <c r="K2587" s="227"/>
      <c r="L2587" s="228"/>
    </row>
    <row r="2588" spans="1:12">
      <c r="A2588" s="213" t="str">
        <f t="shared" ca="1" si="40"/>
        <v/>
      </c>
      <c r="C2588" s="223"/>
      <c r="D2588" s="224"/>
      <c r="E2588" s="224"/>
      <c r="F2588" s="225"/>
      <c r="G2588" s="226"/>
      <c r="H2588" s="227"/>
      <c r="I2588" s="227"/>
      <c r="J2588" s="227"/>
      <c r="K2588" s="227"/>
      <c r="L2588" s="228"/>
    </row>
    <row r="2589" spans="1:12">
      <c r="A2589" s="213" t="str">
        <f t="shared" ca="1" si="40"/>
        <v/>
      </c>
      <c r="C2589" s="223"/>
      <c r="D2589" s="224"/>
      <c r="E2589" s="224"/>
      <c r="F2589" s="225"/>
      <c r="G2589" s="226"/>
      <c r="H2589" s="227"/>
      <c r="I2589" s="227"/>
      <c r="J2589" s="227"/>
      <c r="K2589" s="227"/>
      <c r="L2589" s="228"/>
    </row>
    <row r="2590" spans="1:12">
      <c r="A2590" s="213" t="str">
        <f t="shared" ca="1" si="40"/>
        <v/>
      </c>
      <c r="C2590" s="223"/>
      <c r="D2590" s="224"/>
      <c r="E2590" s="224"/>
      <c r="F2590" s="225"/>
      <c r="G2590" s="226"/>
      <c r="H2590" s="227"/>
      <c r="I2590" s="227"/>
      <c r="J2590" s="227"/>
      <c r="K2590" s="227"/>
      <c r="L2590" s="228"/>
    </row>
    <row r="2591" spans="1:12">
      <c r="A2591" s="213" t="str">
        <f t="shared" ca="1" si="40"/>
        <v/>
      </c>
      <c r="C2591" s="223"/>
      <c r="D2591" s="224"/>
      <c r="E2591" s="224"/>
      <c r="F2591" s="225"/>
      <c r="G2591" s="226"/>
      <c r="H2591" s="227"/>
      <c r="I2591" s="227"/>
      <c r="J2591" s="227"/>
      <c r="K2591" s="227"/>
      <c r="L2591" s="228"/>
    </row>
    <row r="2592" spans="1:12">
      <c r="A2592" s="213" t="str">
        <f t="shared" ca="1" si="40"/>
        <v/>
      </c>
      <c r="C2592" s="223"/>
      <c r="D2592" s="224"/>
      <c r="E2592" s="224"/>
      <c r="F2592" s="225"/>
      <c r="G2592" s="226"/>
      <c r="H2592" s="227"/>
      <c r="I2592" s="227"/>
      <c r="J2592" s="227"/>
      <c r="K2592" s="227"/>
      <c r="L2592" s="228"/>
    </row>
    <row r="2593" spans="1:12">
      <c r="A2593" s="213" t="str">
        <f t="shared" ca="1" si="40"/>
        <v/>
      </c>
      <c r="C2593" s="223"/>
      <c r="D2593" s="224"/>
      <c r="E2593" s="224"/>
      <c r="F2593" s="225"/>
      <c r="G2593" s="226"/>
      <c r="H2593" s="227"/>
      <c r="I2593" s="227"/>
      <c r="J2593" s="227"/>
      <c r="K2593" s="227"/>
      <c r="L2593" s="228"/>
    </row>
    <row r="2594" spans="1:12">
      <c r="A2594" s="213" t="str">
        <f t="shared" ca="1" si="40"/>
        <v/>
      </c>
      <c r="C2594" s="223"/>
      <c r="D2594" s="224"/>
      <c r="E2594" s="224"/>
      <c r="F2594" s="225"/>
      <c r="G2594" s="226"/>
      <c r="H2594" s="227"/>
      <c r="I2594" s="227"/>
      <c r="J2594" s="227"/>
      <c r="K2594" s="227"/>
      <c r="L2594" s="228"/>
    </row>
    <row r="2595" spans="1:12">
      <c r="A2595" s="213" t="str">
        <f t="shared" ca="1" si="40"/>
        <v/>
      </c>
      <c r="C2595" s="223"/>
      <c r="D2595" s="224"/>
      <c r="E2595" s="224"/>
      <c r="F2595" s="225"/>
      <c r="G2595" s="226"/>
      <c r="H2595" s="227"/>
      <c r="I2595" s="227"/>
      <c r="J2595" s="227"/>
      <c r="K2595" s="227"/>
      <c r="L2595" s="228"/>
    </row>
    <row r="2596" spans="1:12">
      <c r="A2596" s="213" t="str">
        <f t="shared" ca="1" si="40"/>
        <v/>
      </c>
      <c r="C2596" s="223"/>
      <c r="D2596" s="224"/>
      <c r="E2596" s="224"/>
      <c r="F2596" s="225"/>
      <c r="G2596" s="226"/>
      <c r="H2596" s="227"/>
      <c r="I2596" s="227"/>
      <c r="J2596" s="227"/>
      <c r="K2596" s="227"/>
      <c r="L2596" s="228"/>
    </row>
    <row r="2597" spans="1:12">
      <c r="A2597" s="213" t="str">
        <f t="shared" ca="1" si="40"/>
        <v/>
      </c>
      <c r="C2597" s="223"/>
      <c r="D2597" s="224"/>
      <c r="E2597" s="224"/>
      <c r="F2597" s="225"/>
      <c r="G2597" s="226"/>
      <c r="H2597" s="227"/>
      <c r="I2597" s="227"/>
      <c r="J2597" s="227"/>
      <c r="K2597" s="227"/>
      <c r="L2597" s="228"/>
    </row>
    <row r="2598" spans="1:12">
      <c r="A2598" s="213" t="str">
        <f t="shared" ca="1" si="40"/>
        <v/>
      </c>
      <c r="C2598" s="223"/>
      <c r="D2598" s="224"/>
      <c r="E2598" s="224"/>
      <c r="F2598" s="225"/>
      <c r="G2598" s="226"/>
      <c r="H2598" s="227"/>
      <c r="I2598" s="227"/>
      <c r="J2598" s="227"/>
      <c r="K2598" s="227"/>
      <c r="L2598" s="228"/>
    </row>
    <row r="2599" spans="1:12">
      <c r="A2599" s="213" t="str">
        <f t="shared" ca="1" si="40"/>
        <v/>
      </c>
      <c r="C2599" s="223"/>
      <c r="D2599" s="224"/>
      <c r="E2599" s="224"/>
      <c r="F2599" s="225"/>
      <c r="G2599" s="226"/>
      <c r="H2599" s="227"/>
      <c r="I2599" s="227"/>
      <c r="J2599" s="227"/>
      <c r="K2599" s="227"/>
      <c r="L2599" s="228"/>
    </row>
    <row r="2600" spans="1:12">
      <c r="A2600" s="213" t="str">
        <f t="shared" ca="1" si="40"/>
        <v/>
      </c>
      <c r="C2600" s="223"/>
      <c r="D2600" s="224"/>
      <c r="E2600" s="224"/>
      <c r="F2600" s="225"/>
      <c r="G2600" s="226"/>
      <c r="H2600" s="227"/>
      <c r="I2600" s="227"/>
      <c r="J2600" s="227"/>
      <c r="K2600" s="227"/>
      <c r="L2600" s="228"/>
    </row>
    <row r="2601" spans="1:12">
      <c r="A2601" s="213" t="str">
        <f t="shared" ca="1" si="40"/>
        <v/>
      </c>
      <c r="C2601" s="223"/>
      <c r="D2601" s="224"/>
      <c r="E2601" s="224"/>
      <c r="F2601" s="225"/>
      <c r="G2601" s="226"/>
      <c r="H2601" s="227"/>
      <c r="I2601" s="227"/>
      <c r="J2601" s="227"/>
      <c r="K2601" s="227"/>
      <c r="L2601" s="228"/>
    </row>
    <row r="2602" spans="1:12">
      <c r="A2602" s="213" t="str">
        <f t="shared" ca="1" si="40"/>
        <v/>
      </c>
      <c r="C2602" s="223"/>
      <c r="D2602" s="224"/>
      <c r="E2602" s="224"/>
      <c r="F2602" s="225"/>
      <c r="G2602" s="226"/>
      <c r="H2602" s="227"/>
      <c r="I2602" s="227"/>
      <c r="J2602" s="227"/>
      <c r="K2602" s="227"/>
      <c r="L2602" s="228"/>
    </row>
    <row r="2603" spans="1:12">
      <c r="A2603" s="213" t="str">
        <f t="shared" ca="1" si="40"/>
        <v/>
      </c>
      <c r="C2603" s="223"/>
      <c r="D2603" s="224"/>
      <c r="E2603" s="224"/>
      <c r="F2603" s="225"/>
      <c r="G2603" s="226"/>
      <c r="H2603" s="227"/>
      <c r="I2603" s="227"/>
      <c r="J2603" s="227"/>
      <c r="K2603" s="227"/>
      <c r="L2603" s="228"/>
    </row>
    <row r="2604" spans="1:12">
      <c r="A2604" s="213" t="str">
        <f t="shared" ca="1" si="40"/>
        <v/>
      </c>
      <c r="C2604" s="223"/>
      <c r="D2604" s="224"/>
      <c r="E2604" s="224"/>
      <c r="F2604" s="225"/>
      <c r="G2604" s="226"/>
      <c r="H2604" s="227"/>
      <c r="I2604" s="227"/>
      <c r="J2604" s="227"/>
      <c r="K2604" s="227"/>
      <c r="L2604" s="228"/>
    </row>
    <row r="2605" spans="1:12">
      <c r="A2605" s="213" t="str">
        <f t="shared" ca="1" si="40"/>
        <v/>
      </c>
      <c r="C2605" s="223"/>
      <c r="D2605" s="224"/>
      <c r="E2605" s="224"/>
      <c r="F2605" s="225"/>
      <c r="G2605" s="226"/>
      <c r="H2605" s="227"/>
      <c r="I2605" s="227"/>
      <c r="J2605" s="227"/>
      <c r="K2605" s="227"/>
      <c r="L2605" s="228"/>
    </row>
    <row r="2606" spans="1:12">
      <c r="A2606" s="213" t="str">
        <f t="shared" ca="1" si="40"/>
        <v/>
      </c>
      <c r="C2606" s="223"/>
      <c r="D2606" s="224"/>
      <c r="E2606" s="224"/>
      <c r="F2606" s="225"/>
      <c r="G2606" s="226"/>
      <c r="H2606" s="227"/>
      <c r="I2606" s="227"/>
      <c r="J2606" s="227"/>
      <c r="K2606" s="227"/>
      <c r="L2606" s="228"/>
    </row>
    <row r="2607" spans="1:12">
      <c r="A2607" s="213" t="str">
        <f t="shared" ca="1" si="40"/>
        <v/>
      </c>
      <c r="C2607" s="223"/>
      <c r="D2607" s="224"/>
      <c r="E2607" s="224"/>
      <c r="F2607" s="225"/>
      <c r="G2607" s="226"/>
      <c r="H2607" s="227"/>
      <c r="I2607" s="227"/>
      <c r="J2607" s="227"/>
      <c r="K2607" s="227"/>
      <c r="L2607" s="228"/>
    </row>
    <row r="2608" spans="1:12">
      <c r="A2608" s="213" t="str">
        <f t="shared" ca="1" si="40"/>
        <v/>
      </c>
      <c r="C2608" s="223"/>
      <c r="D2608" s="224"/>
      <c r="E2608" s="224"/>
      <c r="F2608" s="225"/>
      <c r="G2608" s="226"/>
      <c r="H2608" s="227"/>
      <c r="I2608" s="227"/>
      <c r="J2608" s="227"/>
      <c r="K2608" s="227"/>
      <c r="L2608" s="228"/>
    </row>
    <row r="2609" spans="1:12">
      <c r="A2609" s="213" t="str">
        <f t="shared" ca="1" si="40"/>
        <v/>
      </c>
      <c r="C2609" s="223"/>
      <c r="D2609" s="224"/>
      <c r="E2609" s="224"/>
      <c r="F2609" s="225"/>
      <c r="G2609" s="226"/>
      <c r="H2609" s="227"/>
      <c r="I2609" s="227"/>
      <c r="J2609" s="227"/>
      <c r="K2609" s="227"/>
      <c r="L2609" s="228"/>
    </row>
    <row r="2610" spans="1:12">
      <c r="A2610" s="213" t="str">
        <f t="shared" ca="1" si="40"/>
        <v/>
      </c>
      <c r="C2610" s="223"/>
      <c r="D2610" s="224"/>
      <c r="E2610" s="224"/>
      <c r="F2610" s="225"/>
      <c r="G2610" s="226"/>
      <c r="H2610" s="227"/>
      <c r="I2610" s="227"/>
      <c r="J2610" s="227"/>
      <c r="K2610" s="227"/>
      <c r="L2610" s="228"/>
    </row>
    <row r="2611" spans="1:12">
      <c r="A2611" s="213" t="str">
        <f t="shared" ca="1" si="40"/>
        <v/>
      </c>
      <c r="C2611" s="223"/>
      <c r="D2611" s="224"/>
      <c r="E2611" s="224"/>
      <c r="F2611" s="225"/>
      <c r="G2611" s="226"/>
      <c r="H2611" s="227"/>
      <c r="I2611" s="227"/>
      <c r="J2611" s="227"/>
      <c r="K2611" s="227"/>
      <c r="L2611" s="228"/>
    </row>
    <row r="2612" spans="1:12">
      <c r="A2612" s="213" t="str">
        <f t="shared" ca="1" si="40"/>
        <v/>
      </c>
      <c r="C2612" s="223"/>
      <c r="D2612" s="224"/>
      <c r="E2612" s="224"/>
      <c r="F2612" s="225"/>
      <c r="G2612" s="226"/>
      <c r="H2612" s="227"/>
      <c r="I2612" s="227"/>
      <c r="J2612" s="227"/>
      <c r="K2612" s="227"/>
      <c r="L2612" s="228"/>
    </row>
    <row r="2613" spans="1:12">
      <c r="A2613" s="213" t="str">
        <f t="shared" ca="1" si="40"/>
        <v/>
      </c>
      <c r="C2613" s="223"/>
      <c r="D2613" s="224"/>
      <c r="E2613" s="224"/>
      <c r="F2613" s="225"/>
      <c r="G2613" s="226"/>
      <c r="H2613" s="227"/>
      <c r="I2613" s="227"/>
      <c r="J2613" s="227"/>
      <c r="K2613" s="227"/>
      <c r="L2613" s="228"/>
    </row>
    <row r="2614" spans="1:12">
      <c r="A2614" s="213" t="str">
        <f t="shared" ca="1" si="40"/>
        <v/>
      </c>
      <c r="C2614" s="223"/>
      <c r="D2614" s="224"/>
      <c r="E2614" s="224"/>
      <c r="F2614" s="225"/>
      <c r="G2614" s="226"/>
      <c r="H2614" s="227"/>
      <c r="I2614" s="227"/>
      <c r="J2614" s="227"/>
      <c r="K2614" s="227"/>
      <c r="L2614" s="228"/>
    </row>
    <row r="2615" spans="1:12">
      <c r="A2615" s="213" t="str">
        <f t="shared" ca="1" si="40"/>
        <v/>
      </c>
      <c r="C2615" s="223"/>
      <c r="D2615" s="224"/>
      <c r="E2615" s="224"/>
      <c r="F2615" s="225"/>
      <c r="G2615" s="226"/>
      <c r="H2615" s="227"/>
      <c r="I2615" s="227"/>
      <c r="J2615" s="227"/>
      <c r="K2615" s="227"/>
      <c r="L2615" s="228"/>
    </row>
    <row r="2616" spans="1:12">
      <c r="A2616" s="213" t="str">
        <f t="shared" ca="1" si="40"/>
        <v/>
      </c>
      <c r="C2616" s="223"/>
      <c r="D2616" s="224"/>
      <c r="E2616" s="224"/>
      <c r="F2616" s="225"/>
      <c r="G2616" s="226"/>
      <c r="H2616" s="227"/>
      <c r="I2616" s="227"/>
      <c r="J2616" s="227"/>
      <c r="K2616" s="227"/>
      <c r="L2616" s="228"/>
    </row>
    <row r="2617" spans="1:12">
      <c r="A2617" s="213" t="str">
        <f t="shared" ca="1" si="40"/>
        <v/>
      </c>
      <c r="C2617" s="223"/>
      <c r="D2617" s="224"/>
      <c r="E2617" s="224"/>
      <c r="F2617" s="225"/>
      <c r="G2617" s="226"/>
      <c r="H2617" s="227"/>
      <c r="I2617" s="227"/>
      <c r="J2617" s="227"/>
      <c r="K2617" s="227"/>
      <c r="L2617" s="228"/>
    </row>
    <row r="2618" spans="1:12">
      <c r="A2618" s="213" t="str">
        <f t="shared" ca="1" si="40"/>
        <v/>
      </c>
      <c r="C2618" s="223"/>
      <c r="D2618" s="224"/>
      <c r="E2618" s="224"/>
      <c r="F2618" s="225"/>
      <c r="G2618" s="226"/>
      <c r="H2618" s="227"/>
      <c r="I2618" s="227"/>
      <c r="J2618" s="227"/>
      <c r="K2618" s="227"/>
      <c r="L2618" s="228"/>
    </row>
    <row r="2619" spans="1:12">
      <c r="A2619" s="213" t="str">
        <f t="shared" ca="1" si="40"/>
        <v/>
      </c>
      <c r="C2619" s="223"/>
      <c r="D2619" s="224"/>
      <c r="E2619" s="224"/>
      <c r="F2619" s="225"/>
      <c r="G2619" s="226"/>
      <c r="H2619" s="227"/>
      <c r="I2619" s="227"/>
      <c r="J2619" s="227"/>
      <c r="K2619" s="227"/>
      <c r="L2619" s="228"/>
    </row>
    <row r="2620" spans="1:12">
      <c r="A2620" s="213" t="str">
        <f t="shared" ca="1" si="40"/>
        <v/>
      </c>
      <c r="C2620" s="223"/>
      <c r="D2620" s="224"/>
      <c r="E2620" s="224"/>
      <c r="F2620" s="225"/>
      <c r="G2620" s="226"/>
      <c r="H2620" s="227"/>
      <c r="I2620" s="227"/>
      <c r="J2620" s="227"/>
      <c r="K2620" s="227"/>
      <c r="L2620" s="228"/>
    </row>
    <row r="2621" spans="1:12">
      <c r="A2621" s="213" t="str">
        <f t="shared" ca="1" si="40"/>
        <v/>
      </c>
      <c r="C2621" s="223"/>
      <c r="D2621" s="224"/>
      <c r="E2621" s="224"/>
      <c r="F2621" s="225"/>
      <c r="G2621" s="226"/>
      <c r="H2621" s="227"/>
      <c r="I2621" s="227"/>
      <c r="J2621" s="227"/>
      <c r="K2621" s="227"/>
      <c r="L2621" s="228"/>
    </row>
    <row r="2622" spans="1:12">
      <c r="A2622" s="213" t="str">
        <f t="shared" ca="1" si="40"/>
        <v/>
      </c>
      <c r="C2622" s="223"/>
      <c r="D2622" s="224"/>
      <c r="E2622" s="224"/>
      <c r="F2622" s="225"/>
      <c r="G2622" s="226"/>
      <c r="H2622" s="227"/>
      <c r="I2622" s="227"/>
      <c r="J2622" s="227"/>
      <c r="K2622" s="227"/>
      <c r="L2622" s="228"/>
    </row>
    <row r="2623" spans="1:12">
      <c r="A2623" s="213" t="str">
        <f t="shared" ca="1" si="40"/>
        <v/>
      </c>
      <c r="C2623" s="223"/>
      <c r="D2623" s="224"/>
      <c r="E2623" s="224"/>
      <c r="F2623" s="225"/>
      <c r="G2623" s="226"/>
      <c r="H2623" s="227"/>
      <c r="I2623" s="227"/>
      <c r="J2623" s="227"/>
      <c r="K2623" s="227"/>
      <c r="L2623" s="228"/>
    </row>
    <row r="2624" spans="1:12">
      <c r="A2624" s="213" t="str">
        <f t="shared" ca="1" si="40"/>
        <v/>
      </c>
      <c r="C2624" s="223"/>
      <c r="D2624" s="224"/>
      <c r="E2624" s="224"/>
      <c r="F2624" s="225"/>
      <c r="G2624" s="226"/>
      <c r="H2624" s="227"/>
      <c r="I2624" s="227"/>
      <c r="J2624" s="227"/>
      <c r="K2624" s="227"/>
      <c r="L2624" s="228"/>
    </row>
    <row r="2625" spans="1:12">
      <c r="A2625" s="213" t="str">
        <f t="shared" ca="1" si="40"/>
        <v/>
      </c>
      <c r="C2625" s="223"/>
      <c r="D2625" s="224"/>
      <c r="E2625" s="224"/>
      <c r="F2625" s="225"/>
      <c r="G2625" s="226"/>
      <c r="H2625" s="227"/>
      <c r="I2625" s="227"/>
      <c r="J2625" s="227"/>
      <c r="K2625" s="227"/>
      <c r="L2625" s="228"/>
    </row>
    <row r="2626" spans="1:12">
      <c r="A2626" s="213" t="str">
        <f t="shared" ca="1" si="40"/>
        <v/>
      </c>
      <c r="C2626" s="223"/>
      <c r="D2626" s="224"/>
      <c r="E2626" s="224"/>
      <c r="F2626" s="225"/>
      <c r="G2626" s="226"/>
      <c r="H2626" s="227"/>
      <c r="I2626" s="227"/>
      <c r="J2626" s="227"/>
      <c r="K2626" s="227"/>
      <c r="L2626" s="228"/>
    </row>
    <row r="2627" spans="1:12">
      <c r="A2627" s="213" t="str">
        <f t="shared" ca="1" si="40"/>
        <v/>
      </c>
      <c r="C2627" s="223"/>
      <c r="D2627" s="224"/>
      <c r="E2627" s="224"/>
      <c r="F2627" s="225"/>
      <c r="G2627" s="226"/>
      <c r="H2627" s="227"/>
      <c r="I2627" s="227"/>
      <c r="J2627" s="227"/>
      <c r="K2627" s="227"/>
      <c r="L2627" s="228"/>
    </row>
    <row r="2628" spans="1:12">
      <c r="A2628" s="213" t="str">
        <f t="shared" ref="A2628:A2691" ca="1" si="41">IF(INDIRECT(ADDRESS(ROW(A2628),3))="","",IF(INDIRECT(ADDRESS(ROW(A2628),3))=INDIRECT(ADDRESS(ROW(A2628)-1,3)),A2627,A2627+1))</f>
        <v/>
      </c>
      <c r="C2628" s="223"/>
      <c r="D2628" s="224"/>
      <c r="E2628" s="224"/>
      <c r="F2628" s="225"/>
      <c r="G2628" s="226"/>
      <c r="H2628" s="227"/>
      <c r="I2628" s="227"/>
      <c r="J2628" s="227"/>
      <c r="K2628" s="227"/>
      <c r="L2628" s="228"/>
    </row>
    <row r="2629" spans="1:12">
      <c r="A2629" s="213" t="str">
        <f t="shared" ca="1" si="41"/>
        <v/>
      </c>
      <c r="C2629" s="223"/>
      <c r="D2629" s="224"/>
      <c r="E2629" s="224"/>
      <c r="F2629" s="225"/>
      <c r="G2629" s="226"/>
      <c r="H2629" s="227"/>
      <c r="I2629" s="227"/>
      <c r="J2629" s="227"/>
      <c r="K2629" s="227"/>
      <c r="L2629" s="228"/>
    </row>
    <row r="2630" spans="1:12">
      <c r="A2630" s="213" t="str">
        <f t="shared" ca="1" si="41"/>
        <v/>
      </c>
      <c r="C2630" s="223"/>
      <c r="D2630" s="224"/>
      <c r="E2630" s="224"/>
      <c r="F2630" s="225"/>
      <c r="G2630" s="226"/>
      <c r="H2630" s="227"/>
      <c r="I2630" s="227"/>
      <c r="J2630" s="227"/>
      <c r="K2630" s="227"/>
      <c r="L2630" s="228"/>
    </row>
    <row r="2631" spans="1:12">
      <c r="A2631" s="213" t="str">
        <f t="shared" ca="1" si="41"/>
        <v/>
      </c>
      <c r="C2631" s="223"/>
      <c r="D2631" s="224"/>
      <c r="E2631" s="224"/>
      <c r="F2631" s="225"/>
      <c r="G2631" s="226"/>
      <c r="H2631" s="227"/>
      <c r="I2631" s="227"/>
      <c r="J2631" s="227"/>
      <c r="K2631" s="227"/>
      <c r="L2631" s="228"/>
    </row>
    <row r="2632" spans="1:12">
      <c r="A2632" s="213" t="str">
        <f t="shared" ca="1" si="41"/>
        <v/>
      </c>
      <c r="C2632" s="223"/>
      <c r="D2632" s="224"/>
      <c r="E2632" s="224"/>
      <c r="F2632" s="225"/>
      <c r="G2632" s="226"/>
      <c r="H2632" s="227"/>
      <c r="I2632" s="227"/>
      <c r="J2632" s="227"/>
      <c r="K2632" s="227"/>
      <c r="L2632" s="228"/>
    </row>
    <row r="2633" spans="1:12">
      <c r="A2633" s="213" t="str">
        <f t="shared" ca="1" si="41"/>
        <v/>
      </c>
      <c r="C2633" s="223"/>
      <c r="D2633" s="224"/>
      <c r="E2633" s="224"/>
      <c r="F2633" s="225"/>
      <c r="G2633" s="226"/>
      <c r="H2633" s="227"/>
      <c r="I2633" s="227"/>
      <c r="J2633" s="227"/>
      <c r="K2633" s="227"/>
      <c r="L2633" s="228"/>
    </row>
    <row r="2634" spans="1:12">
      <c r="A2634" s="213" t="str">
        <f t="shared" ca="1" si="41"/>
        <v/>
      </c>
      <c r="C2634" s="223"/>
      <c r="D2634" s="224"/>
      <c r="E2634" s="224"/>
      <c r="F2634" s="225"/>
      <c r="G2634" s="226"/>
      <c r="H2634" s="227"/>
      <c r="I2634" s="227"/>
      <c r="J2634" s="227"/>
      <c r="K2634" s="227"/>
      <c r="L2634" s="228"/>
    </row>
    <row r="2635" spans="1:12">
      <c r="A2635" s="213" t="str">
        <f t="shared" ca="1" si="41"/>
        <v/>
      </c>
      <c r="C2635" s="223"/>
      <c r="D2635" s="224"/>
      <c r="E2635" s="224"/>
      <c r="F2635" s="225"/>
      <c r="G2635" s="226"/>
      <c r="H2635" s="227"/>
      <c r="I2635" s="227"/>
      <c r="J2635" s="227"/>
      <c r="K2635" s="227"/>
      <c r="L2635" s="228"/>
    </row>
    <row r="2636" spans="1:12">
      <c r="A2636" s="213" t="str">
        <f t="shared" ca="1" si="41"/>
        <v/>
      </c>
      <c r="C2636" s="223"/>
      <c r="D2636" s="224"/>
      <c r="E2636" s="224"/>
      <c r="F2636" s="225"/>
      <c r="G2636" s="226"/>
      <c r="H2636" s="227"/>
      <c r="I2636" s="227"/>
      <c r="J2636" s="227"/>
      <c r="K2636" s="227"/>
      <c r="L2636" s="228"/>
    </row>
    <row r="2637" spans="1:12">
      <c r="A2637" s="213" t="str">
        <f t="shared" ca="1" si="41"/>
        <v/>
      </c>
      <c r="C2637" s="223"/>
      <c r="D2637" s="224"/>
      <c r="E2637" s="224"/>
      <c r="F2637" s="225"/>
      <c r="G2637" s="226"/>
      <c r="H2637" s="227"/>
      <c r="I2637" s="227"/>
      <c r="J2637" s="227"/>
      <c r="K2637" s="227"/>
      <c r="L2637" s="228"/>
    </row>
    <row r="2638" spans="1:12">
      <c r="A2638" s="213" t="str">
        <f t="shared" ca="1" si="41"/>
        <v/>
      </c>
      <c r="C2638" s="223"/>
      <c r="D2638" s="224"/>
      <c r="E2638" s="224"/>
      <c r="F2638" s="225"/>
      <c r="G2638" s="226"/>
      <c r="H2638" s="227"/>
      <c r="I2638" s="227"/>
      <c r="J2638" s="227"/>
      <c r="K2638" s="227"/>
      <c r="L2638" s="228"/>
    </row>
    <row r="2639" spans="1:12">
      <c r="A2639" s="213" t="str">
        <f t="shared" ca="1" si="41"/>
        <v/>
      </c>
      <c r="C2639" s="223"/>
      <c r="D2639" s="224"/>
      <c r="E2639" s="224"/>
      <c r="F2639" s="225"/>
      <c r="G2639" s="226"/>
      <c r="H2639" s="227"/>
      <c r="I2639" s="227"/>
      <c r="J2639" s="227"/>
      <c r="K2639" s="227"/>
      <c r="L2639" s="228"/>
    </row>
    <row r="2640" spans="1:12">
      <c r="A2640" s="213" t="str">
        <f t="shared" ca="1" si="41"/>
        <v/>
      </c>
      <c r="C2640" s="223"/>
      <c r="D2640" s="224"/>
      <c r="E2640" s="224"/>
      <c r="F2640" s="225"/>
      <c r="G2640" s="226"/>
      <c r="H2640" s="227"/>
      <c r="I2640" s="227"/>
      <c r="J2640" s="227"/>
      <c r="K2640" s="227"/>
      <c r="L2640" s="228"/>
    </row>
    <row r="2641" spans="1:12">
      <c r="A2641" s="213" t="str">
        <f t="shared" ca="1" si="41"/>
        <v/>
      </c>
      <c r="C2641" s="223"/>
      <c r="D2641" s="224"/>
      <c r="E2641" s="224"/>
      <c r="F2641" s="225"/>
      <c r="G2641" s="226"/>
      <c r="H2641" s="227"/>
      <c r="I2641" s="227"/>
      <c r="J2641" s="227"/>
      <c r="K2641" s="227"/>
      <c r="L2641" s="228"/>
    </row>
    <row r="2642" spans="1:12">
      <c r="A2642" s="213" t="str">
        <f t="shared" ca="1" si="41"/>
        <v/>
      </c>
      <c r="C2642" s="223"/>
      <c r="D2642" s="224"/>
      <c r="E2642" s="224"/>
      <c r="F2642" s="225"/>
      <c r="G2642" s="226"/>
      <c r="H2642" s="227"/>
      <c r="I2642" s="227"/>
      <c r="J2642" s="227"/>
      <c r="K2642" s="227"/>
      <c r="L2642" s="228"/>
    </row>
    <row r="2643" spans="1:12">
      <c r="A2643" s="213" t="str">
        <f t="shared" ca="1" si="41"/>
        <v/>
      </c>
      <c r="C2643" s="223"/>
      <c r="D2643" s="224"/>
      <c r="E2643" s="224"/>
      <c r="F2643" s="225"/>
      <c r="G2643" s="226"/>
      <c r="H2643" s="227"/>
      <c r="I2643" s="227"/>
      <c r="J2643" s="227"/>
      <c r="K2643" s="227"/>
      <c r="L2643" s="228"/>
    </row>
    <row r="2644" spans="1:12">
      <c r="A2644" s="213" t="str">
        <f t="shared" ca="1" si="41"/>
        <v/>
      </c>
      <c r="C2644" s="223"/>
      <c r="D2644" s="224"/>
      <c r="E2644" s="224"/>
      <c r="F2644" s="225"/>
      <c r="G2644" s="226"/>
      <c r="H2644" s="227"/>
      <c r="I2644" s="227"/>
      <c r="J2644" s="227"/>
      <c r="K2644" s="227"/>
      <c r="L2644" s="228"/>
    </row>
    <row r="2645" spans="1:12">
      <c r="A2645" s="213" t="str">
        <f t="shared" ca="1" si="41"/>
        <v/>
      </c>
      <c r="C2645" s="223"/>
      <c r="D2645" s="224"/>
      <c r="E2645" s="224"/>
      <c r="F2645" s="225"/>
      <c r="G2645" s="226"/>
      <c r="H2645" s="227"/>
      <c r="I2645" s="227"/>
      <c r="J2645" s="227"/>
      <c r="K2645" s="227"/>
      <c r="L2645" s="228"/>
    </row>
    <row r="2646" spans="1:12">
      <c r="A2646" s="213" t="str">
        <f t="shared" ca="1" si="41"/>
        <v/>
      </c>
      <c r="C2646" s="223"/>
      <c r="D2646" s="224"/>
      <c r="E2646" s="224"/>
      <c r="F2646" s="225"/>
      <c r="G2646" s="226"/>
      <c r="H2646" s="227"/>
      <c r="I2646" s="227"/>
      <c r="J2646" s="227"/>
      <c r="K2646" s="227"/>
      <c r="L2646" s="228"/>
    </row>
    <row r="2647" spans="1:12">
      <c r="A2647" s="213" t="str">
        <f t="shared" ca="1" si="41"/>
        <v/>
      </c>
      <c r="C2647" s="223"/>
      <c r="D2647" s="224"/>
      <c r="E2647" s="224"/>
      <c r="F2647" s="225"/>
      <c r="G2647" s="226"/>
      <c r="H2647" s="227"/>
      <c r="I2647" s="227"/>
      <c r="J2647" s="227"/>
      <c r="K2647" s="227"/>
      <c r="L2647" s="228"/>
    </row>
    <row r="2648" spans="1:12">
      <c r="A2648" s="213" t="str">
        <f t="shared" ca="1" si="41"/>
        <v/>
      </c>
      <c r="C2648" s="223"/>
      <c r="D2648" s="224"/>
      <c r="E2648" s="224"/>
      <c r="F2648" s="225"/>
      <c r="G2648" s="226"/>
      <c r="H2648" s="227"/>
      <c r="I2648" s="227"/>
      <c r="J2648" s="227"/>
      <c r="K2648" s="227"/>
      <c r="L2648" s="228"/>
    </row>
    <row r="2649" spans="1:12">
      <c r="A2649" s="213" t="str">
        <f t="shared" ca="1" si="41"/>
        <v/>
      </c>
      <c r="C2649" s="223"/>
      <c r="D2649" s="224"/>
      <c r="E2649" s="224"/>
      <c r="F2649" s="225"/>
      <c r="G2649" s="226"/>
      <c r="H2649" s="227"/>
      <c r="I2649" s="227"/>
      <c r="J2649" s="227"/>
      <c r="K2649" s="227"/>
      <c r="L2649" s="228"/>
    </row>
    <row r="2650" spans="1:12">
      <c r="A2650" s="213" t="str">
        <f t="shared" ca="1" si="41"/>
        <v/>
      </c>
      <c r="C2650" s="223"/>
      <c r="D2650" s="224"/>
      <c r="E2650" s="224"/>
      <c r="F2650" s="225"/>
      <c r="G2650" s="226"/>
      <c r="H2650" s="227"/>
      <c r="I2650" s="227"/>
      <c r="J2650" s="227"/>
      <c r="K2650" s="227"/>
      <c r="L2650" s="228"/>
    </row>
    <row r="2651" spans="1:12">
      <c r="A2651" s="213" t="str">
        <f t="shared" ca="1" si="41"/>
        <v/>
      </c>
      <c r="C2651" s="223"/>
      <c r="D2651" s="224"/>
      <c r="E2651" s="224"/>
      <c r="F2651" s="225"/>
      <c r="G2651" s="226"/>
      <c r="H2651" s="227"/>
      <c r="I2651" s="227"/>
      <c r="J2651" s="227"/>
      <c r="K2651" s="227"/>
      <c r="L2651" s="228"/>
    </row>
    <row r="2652" spans="1:12">
      <c r="A2652" s="213" t="str">
        <f t="shared" ca="1" si="41"/>
        <v/>
      </c>
      <c r="C2652" s="223"/>
      <c r="D2652" s="224"/>
      <c r="E2652" s="224"/>
      <c r="F2652" s="225"/>
      <c r="G2652" s="226"/>
      <c r="H2652" s="227"/>
      <c r="I2652" s="227"/>
      <c r="J2652" s="227"/>
      <c r="K2652" s="227"/>
      <c r="L2652" s="228"/>
    </row>
    <row r="2653" spans="1:12">
      <c r="A2653" s="213" t="str">
        <f t="shared" ca="1" si="41"/>
        <v/>
      </c>
      <c r="C2653" s="223"/>
      <c r="D2653" s="224"/>
      <c r="E2653" s="224"/>
      <c r="F2653" s="225"/>
      <c r="G2653" s="226"/>
      <c r="H2653" s="227"/>
      <c r="I2653" s="227"/>
      <c r="J2653" s="227"/>
      <c r="K2653" s="227"/>
      <c r="L2653" s="228"/>
    </row>
    <row r="2654" spans="1:12">
      <c r="A2654" s="213" t="str">
        <f t="shared" ca="1" si="41"/>
        <v/>
      </c>
      <c r="C2654" s="223"/>
      <c r="D2654" s="224"/>
      <c r="E2654" s="224"/>
      <c r="F2654" s="225"/>
      <c r="G2654" s="226"/>
      <c r="H2654" s="227"/>
      <c r="I2654" s="227"/>
      <c r="J2654" s="227"/>
      <c r="K2654" s="227"/>
      <c r="L2654" s="228"/>
    </row>
    <row r="2655" spans="1:12">
      <c r="A2655" s="213" t="str">
        <f t="shared" ca="1" si="41"/>
        <v/>
      </c>
      <c r="C2655" s="223"/>
      <c r="D2655" s="224"/>
      <c r="E2655" s="224"/>
      <c r="F2655" s="225"/>
      <c r="G2655" s="226"/>
      <c r="H2655" s="227"/>
      <c r="I2655" s="227"/>
      <c r="J2655" s="227"/>
      <c r="K2655" s="227"/>
      <c r="L2655" s="228"/>
    </row>
    <row r="2656" spans="1:12">
      <c r="A2656" s="213" t="str">
        <f t="shared" ca="1" si="41"/>
        <v/>
      </c>
      <c r="C2656" s="223"/>
      <c r="D2656" s="224"/>
      <c r="E2656" s="224"/>
      <c r="F2656" s="225"/>
      <c r="G2656" s="226"/>
      <c r="H2656" s="227"/>
      <c r="I2656" s="227"/>
      <c r="J2656" s="227"/>
      <c r="K2656" s="227"/>
      <c r="L2656" s="228"/>
    </row>
    <row r="2657" spans="1:12">
      <c r="A2657" s="213" t="str">
        <f t="shared" ca="1" si="41"/>
        <v/>
      </c>
      <c r="C2657" s="223"/>
      <c r="D2657" s="224"/>
      <c r="E2657" s="224"/>
      <c r="F2657" s="225"/>
      <c r="G2657" s="226"/>
      <c r="H2657" s="227"/>
      <c r="I2657" s="227"/>
      <c r="J2657" s="227"/>
      <c r="K2657" s="227"/>
      <c r="L2657" s="228"/>
    </row>
    <row r="2658" spans="1:12">
      <c r="A2658" s="213" t="str">
        <f t="shared" ca="1" si="41"/>
        <v/>
      </c>
      <c r="C2658" s="223"/>
      <c r="D2658" s="224"/>
      <c r="E2658" s="224"/>
      <c r="F2658" s="225"/>
      <c r="G2658" s="226"/>
      <c r="H2658" s="227"/>
      <c r="I2658" s="227"/>
      <c r="J2658" s="227"/>
      <c r="K2658" s="227"/>
      <c r="L2658" s="228"/>
    </row>
    <row r="2659" spans="1:12">
      <c r="A2659" s="213" t="str">
        <f t="shared" ca="1" si="41"/>
        <v/>
      </c>
      <c r="C2659" s="223"/>
      <c r="D2659" s="224"/>
      <c r="E2659" s="224"/>
      <c r="F2659" s="225"/>
      <c r="G2659" s="226"/>
      <c r="H2659" s="227"/>
      <c r="I2659" s="227"/>
      <c r="J2659" s="227"/>
      <c r="K2659" s="227"/>
      <c r="L2659" s="228"/>
    </row>
    <row r="2660" spans="1:12">
      <c r="A2660" s="213" t="str">
        <f t="shared" ca="1" si="41"/>
        <v/>
      </c>
      <c r="C2660" s="223"/>
      <c r="D2660" s="224"/>
      <c r="E2660" s="224"/>
      <c r="F2660" s="225"/>
      <c r="G2660" s="226"/>
      <c r="H2660" s="227"/>
      <c r="I2660" s="227"/>
      <c r="J2660" s="227"/>
      <c r="K2660" s="227"/>
      <c r="L2660" s="228"/>
    </row>
    <row r="2661" spans="1:12">
      <c r="A2661" s="213" t="str">
        <f t="shared" ca="1" si="41"/>
        <v/>
      </c>
      <c r="C2661" s="223"/>
      <c r="D2661" s="224"/>
      <c r="E2661" s="224"/>
      <c r="F2661" s="225"/>
      <c r="G2661" s="226"/>
      <c r="H2661" s="227"/>
      <c r="I2661" s="227"/>
      <c r="J2661" s="227"/>
      <c r="K2661" s="227"/>
      <c r="L2661" s="228"/>
    </row>
    <row r="2662" spans="1:12">
      <c r="A2662" s="213" t="str">
        <f t="shared" ca="1" si="41"/>
        <v/>
      </c>
      <c r="C2662" s="223"/>
      <c r="D2662" s="224"/>
      <c r="E2662" s="224"/>
      <c r="F2662" s="225"/>
      <c r="G2662" s="226"/>
      <c r="H2662" s="227"/>
      <c r="I2662" s="227"/>
      <c r="J2662" s="227"/>
      <c r="K2662" s="227"/>
      <c r="L2662" s="228"/>
    </row>
    <row r="2663" spans="1:12">
      <c r="A2663" s="213" t="str">
        <f t="shared" ca="1" si="41"/>
        <v/>
      </c>
      <c r="C2663" s="223"/>
      <c r="D2663" s="224"/>
      <c r="E2663" s="224"/>
      <c r="F2663" s="225"/>
      <c r="G2663" s="226"/>
      <c r="H2663" s="227"/>
      <c r="I2663" s="227"/>
      <c r="J2663" s="227"/>
      <c r="K2663" s="227"/>
      <c r="L2663" s="228"/>
    </row>
    <row r="2664" spans="1:12">
      <c r="A2664" s="213" t="str">
        <f t="shared" ca="1" si="41"/>
        <v/>
      </c>
      <c r="C2664" s="223"/>
      <c r="D2664" s="224"/>
      <c r="E2664" s="224"/>
      <c r="F2664" s="225"/>
      <c r="G2664" s="226"/>
      <c r="H2664" s="227"/>
      <c r="I2664" s="227"/>
      <c r="J2664" s="227"/>
      <c r="K2664" s="227"/>
      <c r="L2664" s="228"/>
    </row>
    <row r="2665" spans="1:12">
      <c r="A2665" s="213" t="str">
        <f t="shared" ca="1" si="41"/>
        <v/>
      </c>
      <c r="C2665" s="223"/>
      <c r="D2665" s="224"/>
      <c r="E2665" s="224"/>
      <c r="F2665" s="225"/>
      <c r="G2665" s="226"/>
      <c r="H2665" s="227"/>
      <c r="I2665" s="227"/>
      <c r="J2665" s="227"/>
      <c r="K2665" s="227"/>
      <c r="L2665" s="228"/>
    </row>
    <row r="2666" spans="1:12">
      <c r="A2666" s="213" t="str">
        <f t="shared" ca="1" si="41"/>
        <v/>
      </c>
      <c r="C2666" s="223"/>
      <c r="D2666" s="224"/>
      <c r="E2666" s="224"/>
      <c r="F2666" s="225"/>
      <c r="G2666" s="226"/>
      <c r="H2666" s="227"/>
      <c r="I2666" s="227"/>
      <c r="J2666" s="227"/>
      <c r="K2666" s="227"/>
      <c r="L2666" s="228"/>
    </row>
    <row r="2667" spans="1:12">
      <c r="A2667" s="213" t="str">
        <f t="shared" ca="1" si="41"/>
        <v/>
      </c>
      <c r="C2667" s="223"/>
      <c r="D2667" s="224"/>
      <c r="E2667" s="224"/>
      <c r="F2667" s="225"/>
      <c r="G2667" s="226"/>
      <c r="H2667" s="227"/>
      <c r="I2667" s="227"/>
      <c r="J2667" s="227"/>
      <c r="K2667" s="227"/>
      <c r="L2667" s="228"/>
    </row>
    <row r="2668" spans="1:12">
      <c r="A2668" s="213" t="str">
        <f t="shared" ca="1" si="41"/>
        <v/>
      </c>
      <c r="C2668" s="223"/>
      <c r="D2668" s="224"/>
      <c r="E2668" s="224"/>
      <c r="F2668" s="225"/>
      <c r="G2668" s="226"/>
      <c r="H2668" s="227"/>
      <c r="I2668" s="227"/>
      <c r="J2668" s="227"/>
      <c r="K2668" s="227"/>
      <c r="L2668" s="228"/>
    </row>
    <row r="2669" spans="1:12">
      <c r="A2669" s="213" t="str">
        <f t="shared" ca="1" si="41"/>
        <v/>
      </c>
      <c r="C2669" s="223"/>
      <c r="D2669" s="224"/>
      <c r="E2669" s="224"/>
      <c r="F2669" s="225"/>
      <c r="G2669" s="226"/>
      <c r="H2669" s="227"/>
      <c r="I2669" s="227"/>
      <c r="J2669" s="227"/>
      <c r="K2669" s="227"/>
      <c r="L2669" s="228"/>
    </row>
    <row r="2670" spans="1:12">
      <c r="A2670" s="213" t="str">
        <f t="shared" ca="1" si="41"/>
        <v/>
      </c>
      <c r="C2670" s="223"/>
      <c r="D2670" s="224"/>
      <c r="E2670" s="224"/>
      <c r="F2670" s="225"/>
      <c r="G2670" s="226"/>
      <c r="H2670" s="227"/>
      <c r="I2670" s="227"/>
      <c r="J2670" s="227"/>
      <c r="K2670" s="227"/>
      <c r="L2670" s="228"/>
    </row>
    <row r="2671" spans="1:12">
      <c r="A2671" s="213" t="str">
        <f t="shared" ca="1" si="41"/>
        <v/>
      </c>
      <c r="C2671" s="223"/>
      <c r="D2671" s="224"/>
      <c r="E2671" s="224"/>
      <c r="F2671" s="225"/>
      <c r="G2671" s="226"/>
      <c r="H2671" s="227"/>
      <c r="I2671" s="227"/>
      <c r="J2671" s="227"/>
      <c r="K2671" s="227"/>
      <c r="L2671" s="228"/>
    </row>
    <row r="2672" spans="1:12">
      <c r="A2672" s="213" t="str">
        <f t="shared" ca="1" si="41"/>
        <v/>
      </c>
      <c r="C2672" s="223"/>
      <c r="D2672" s="224"/>
      <c r="E2672" s="224"/>
      <c r="F2672" s="225"/>
      <c r="G2672" s="226"/>
      <c r="H2672" s="227"/>
      <c r="I2672" s="227"/>
      <c r="J2672" s="227"/>
      <c r="K2672" s="227"/>
      <c r="L2672" s="228"/>
    </row>
    <row r="2673" spans="1:12">
      <c r="A2673" s="213" t="str">
        <f t="shared" ca="1" si="41"/>
        <v/>
      </c>
      <c r="C2673" s="223"/>
      <c r="D2673" s="224"/>
      <c r="E2673" s="224"/>
      <c r="F2673" s="225"/>
      <c r="G2673" s="226"/>
      <c r="H2673" s="227"/>
      <c r="I2673" s="227"/>
      <c r="J2673" s="227"/>
      <c r="K2673" s="227"/>
      <c r="L2673" s="228"/>
    </row>
    <row r="2674" spans="1:12">
      <c r="A2674" s="213" t="str">
        <f t="shared" ca="1" si="41"/>
        <v/>
      </c>
      <c r="C2674" s="223"/>
      <c r="D2674" s="224"/>
      <c r="E2674" s="224"/>
      <c r="F2674" s="225"/>
      <c r="G2674" s="226"/>
      <c r="H2674" s="227"/>
      <c r="I2674" s="227"/>
      <c r="J2674" s="227"/>
      <c r="K2674" s="227"/>
      <c r="L2674" s="228"/>
    </row>
    <row r="2675" spans="1:12">
      <c r="A2675" s="213" t="str">
        <f t="shared" ca="1" si="41"/>
        <v/>
      </c>
      <c r="C2675" s="223"/>
      <c r="D2675" s="224"/>
      <c r="E2675" s="224"/>
      <c r="F2675" s="225"/>
      <c r="G2675" s="226"/>
      <c r="H2675" s="227"/>
      <c r="I2675" s="227"/>
      <c r="J2675" s="227"/>
      <c r="K2675" s="227"/>
      <c r="L2675" s="228"/>
    </row>
    <row r="2676" spans="1:12">
      <c r="A2676" s="213" t="str">
        <f t="shared" ca="1" si="41"/>
        <v/>
      </c>
      <c r="C2676" s="223"/>
      <c r="D2676" s="224"/>
      <c r="E2676" s="224"/>
      <c r="F2676" s="225"/>
      <c r="G2676" s="226"/>
      <c r="H2676" s="227"/>
      <c r="I2676" s="227"/>
      <c r="J2676" s="227"/>
      <c r="K2676" s="227"/>
      <c r="L2676" s="228"/>
    </row>
    <row r="2677" spans="1:12">
      <c r="A2677" s="213" t="str">
        <f t="shared" ca="1" si="41"/>
        <v/>
      </c>
      <c r="C2677" s="223"/>
      <c r="D2677" s="224"/>
      <c r="E2677" s="224"/>
      <c r="F2677" s="225"/>
      <c r="G2677" s="226"/>
      <c r="H2677" s="227"/>
      <c r="I2677" s="227"/>
      <c r="J2677" s="227"/>
      <c r="K2677" s="227"/>
      <c r="L2677" s="228"/>
    </row>
    <row r="2678" spans="1:12">
      <c r="A2678" s="213" t="str">
        <f t="shared" ca="1" si="41"/>
        <v/>
      </c>
      <c r="C2678" s="223"/>
      <c r="D2678" s="224"/>
      <c r="E2678" s="224"/>
      <c r="F2678" s="225"/>
      <c r="G2678" s="226"/>
      <c r="H2678" s="227"/>
      <c r="I2678" s="227"/>
      <c r="J2678" s="227"/>
      <c r="K2678" s="227"/>
      <c r="L2678" s="228"/>
    </row>
    <row r="2679" spans="1:12">
      <c r="A2679" s="213" t="str">
        <f t="shared" ca="1" si="41"/>
        <v/>
      </c>
      <c r="C2679" s="223"/>
      <c r="D2679" s="224"/>
      <c r="E2679" s="224"/>
      <c r="F2679" s="225"/>
      <c r="G2679" s="226"/>
      <c r="H2679" s="227"/>
      <c r="I2679" s="227"/>
      <c r="J2679" s="227"/>
      <c r="K2679" s="227"/>
      <c r="L2679" s="228"/>
    </row>
    <row r="2680" spans="1:12">
      <c r="A2680" s="213" t="str">
        <f t="shared" ca="1" si="41"/>
        <v/>
      </c>
      <c r="C2680" s="223"/>
      <c r="D2680" s="224"/>
      <c r="E2680" s="224"/>
      <c r="F2680" s="225"/>
      <c r="G2680" s="226"/>
      <c r="H2680" s="227"/>
      <c r="I2680" s="227"/>
      <c r="J2680" s="227"/>
      <c r="K2680" s="227"/>
      <c r="L2680" s="228"/>
    </row>
    <row r="2681" spans="1:12">
      <c r="A2681" s="213" t="str">
        <f t="shared" ca="1" si="41"/>
        <v/>
      </c>
      <c r="C2681" s="223"/>
      <c r="D2681" s="224"/>
      <c r="E2681" s="224"/>
      <c r="F2681" s="225"/>
      <c r="G2681" s="226"/>
      <c r="H2681" s="227"/>
      <c r="I2681" s="227"/>
      <c r="J2681" s="227"/>
      <c r="K2681" s="227"/>
      <c r="L2681" s="228"/>
    </row>
    <row r="2682" spans="1:12">
      <c r="A2682" s="213" t="str">
        <f t="shared" ca="1" si="41"/>
        <v/>
      </c>
      <c r="C2682" s="223"/>
      <c r="D2682" s="224"/>
      <c r="E2682" s="224"/>
      <c r="F2682" s="225"/>
      <c r="G2682" s="226"/>
      <c r="H2682" s="227"/>
      <c r="I2682" s="227"/>
      <c r="J2682" s="227"/>
      <c r="K2682" s="227"/>
      <c r="L2682" s="228"/>
    </row>
    <row r="2683" spans="1:12">
      <c r="A2683" s="213" t="str">
        <f t="shared" ca="1" si="41"/>
        <v/>
      </c>
      <c r="C2683" s="223"/>
      <c r="D2683" s="224"/>
      <c r="E2683" s="224"/>
      <c r="F2683" s="225"/>
      <c r="G2683" s="226"/>
      <c r="H2683" s="227"/>
      <c r="I2683" s="227"/>
      <c r="J2683" s="227"/>
      <c r="K2683" s="227"/>
      <c r="L2683" s="228"/>
    </row>
    <row r="2684" spans="1:12">
      <c r="A2684" s="213" t="str">
        <f t="shared" ca="1" si="41"/>
        <v/>
      </c>
      <c r="C2684" s="223"/>
      <c r="D2684" s="224"/>
      <c r="E2684" s="224"/>
      <c r="F2684" s="225"/>
      <c r="G2684" s="226"/>
      <c r="H2684" s="227"/>
      <c r="I2684" s="227"/>
      <c r="J2684" s="227"/>
      <c r="K2684" s="227"/>
      <c r="L2684" s="228"/>
    </row>
    <row r="2685" spans="1:12">
      <c r="A2685" s="213" t="str">
        <f t="shared" ca="1" si="41"/>
        <v/>
      </c>
      <c r="C2685" s="223"/>
      <c r="D2685" s="224"/>
      <c r="E2685" s="224"/>
      <c r="F2685" s="225"/>
      <c r="G2685" s="226"/>
      <c r="H2685" s="227"/>
      <c r="I2685" s="227"/>
      <c r="J2685" s="227"/>
      <c r="K2685" s="227"/>
      <c r="L2685" s="228"/>
    </row>
    <row r="2686" spans="1:12">
      <c r="A2686" s="213" t="str">
        <f t="shared" ca="1" si="41"/>
        <v/>
      </c>
      <c r="C2686" s="223"/>
      <c r="D2686" s="224"/>
      <c r="E2686" s="224"/>
      <c r="F2686" s="225"/>
      <c r="G2686" s="226"/>
      <c r="H2686" s="227"/>
      <c r="I2686" s="227"/>
      <c r="J2686" s="227"/>
      <c r="K2686" s="227"/>
      <c r="L2686" s="228"/>
    </row>
    <row r="2687" spans="1:12">
      <c r="A2687" s="213" t="str">
        <f t="shared" ca="1" si="41"/>
        <v/>
      </c>
      <c r="C2687" s="223"/>
      <c r="D2687" s="224"/>
      <c r="E2687" s="224"/>
      <c r="F2687" s="225"/>
      <c r="G2687" s="226"/>
      <c r="H2687" s="227"/>
      <c r="I2687" s="227"/>
      <c r="J2687" s="227"/>
      <c r="K2687" s="227"/>
      <c r="L2687" s="228"/>
    </row>
    <row r="2688" spans="1:12">
      <c r="A2688" s="213" t="str">
        <f t="shared" ca="1" si="41"/>
        <v/>
      </c>
      <c r="C2688" s="223"/>
      <c r="D2688" s="224"/>
      <c r="E2688" s="224"/>
      <c r="F2688" s="225"/>
      <c r="G2688" s="226"/>
      <c r="H2688" s="227"/>
      <c r="I2688" s="227"/>
      <c r="J2688" s="227"/>
      <c r="K2688" s="227"/>
      <c r="L2688" s="228"/>
    </row>
    <row r="2689" spans="1:12">
      <c r="A2689" s="213" t="str">
        <f t="shared" ca="1" si="41"/>
        <v/>
      </c>
      <c r="C2689" s="223"/>
      <c r="D2689" s="224"/>
      <c r="E2689" s="224"/>
      <c r="F2689" s="225"/>
      <c r="G2689" s="226"/>
      <c r="H2689" s="227"/>
      <c r="I2689" s="227"/>
      <c r="J2689" s="227"/>
      <c r="K2689" s="227"/>
      <c r="L2689" s="228"/>
    </row>
    <row r="2690" spans="1:12">
      <c r="A2690" s="213" t="str">
        <f t="shared" ca="1" si="41"/>
        <v/>
      </c>
      <c r="C2690" s="223"/>
      <c r="D2690" s="224"/>
      <c r="E2690" s="224"/>
      <c r="F2690" s="225"/>
      <c r="G2690" s="226"/>
      <c r="H2690" s="227"/>
      <c r="I2690" s="227"/>
      <c r="J2690" s="227"/>
      <c r="K2690" s="227"/>
      <c r="L2690" s="228"/>
    </row>
    <row r="2691" spans="1:12">
      <c r="A2691" s="213" t="str">
        <f t="shared" ca="1" si="41"/>
        <v/>
      </c>
      <c r="C2691" s="223"/>
      <c r="D2691" s="224"/>
      <c r="E2691" s="224"/>
      <c r="F2691" s="225"/>
      <c r="G2691" s="226"/>
      <c r="H2691" s="227"/>
      <c r="I2691" s="227"/>
      <c r="J2691" s="227"/>
      <c r="K2691" s="227"/>
      <c r="L2691" s="228"/>
    </row>
    <row r="2692" spans="1:12">
      <c r="A2692" s="213" t="str">
        <f t="shared" ref="A2692:A2755" ca="1" si="42">IF(INDIRECT(ADDRESS(ROW(A2692),3))="","",IF(INDIRECT(ADDRESS(ROW(A2692),3))=INDIRECT(ADDRESS(ROW(A2692)-1,3)),A2691,A2691+1))</f>
        <v/>
      </c>
      <c r="C2692" s="223"/>
      <c r="D2692" s="224"/>
      <c r="E2692" s="224"/>
      <c r="F2692" s="225"/>
      <c r="G2692" s="226"/>
      <c r="H2692" s="227"/>
      <c r="I2692" s="227"/>
      <c r="J2692" s="227"/>
      <c r="K2692" s="227"/>
      <c r="L2692" s="228"/>
    </row>
    <row r="2693" spans="1:12">
      <c r="A2693" s="213" t="str">
        <f t="shared" ca="1" si="42"/>
        <v/>
      </c>
      <c r="C2693" s="223"/>
      <c r="D2693" s="224"/>
      <c r="E2693" s="224"/>
      <c r="F2693" s="225"/>
      <c r="G2693" s="226"/>
      <c r="H2693" s="227"/>
      <c r="I2693" s="227"/>
      <c r="J2693" s="227"/>
      <c r="K2693" s="227"/>
      <c r="L2693" s="228"/>
    </row>
    <row r="2694" spans="1:12">
      <c r="A2694" s="213" t="str">
        <f t="shared" ca="1" si="42"/>
        <v/>
      </c>
      <c r="C2694" s="223"/>
      <c r="D2694" s="224"/>
      <c r="E2694" s="224"/>
      <c r="F2694" s="225"/>
      <c r="G2694" s="226"/>
      <c r="H2694" s="227"/>
      <c r="I2694" s="227"/>
      <c r="J2694" s="227"/>
      <c r="K2694" s="227"/>
      <c r="L2694" s="228"/>
    </row>
    <row r="2695" spans="1:12">
      <c r="A2695" s="213" t="str">
        <f t="shared" ca="1" si="42"/>
        <v/>
      </c>
      <c r="C2695" s="223"/>
      <c r="D2695" s="224"/>
      <c r="E2695" s="224"/>
      <c r="F2695" s="225"/>
      <c r="G2695" s="226"/>
      <c r="H2695" s="227"/>
      <c r="I2695" s="227"/>
      <c r="J2695" s="227"/>
      <c r="K2695" s="227"/>
      <c r="L2695" s="228"/>
    </row>
    <row r="2696" spans="1:12">
      <c r="A2696" s="213" t="str">
        <f t="shared" ca="1" si="42"/>
        <v/>
      </c>
      <c r="C2696" s="223"/>
      <c r="D2696" s="224"/>
      <c r="E2696" s="224"/>
      <c r="F2696" s="225"/>
      <c r="G2696" s="226"/>
      <c r="H2696" s="227"/>
      <c r="I2696" s="227"/>
      <c r="J2696" s="227"/>
      <c r="K2696" s="227"/>
      <c r="L2696" s="228"/>
    </row>
    <row r="2697" spans="1:12">
      <c r="A2697" s="213" t="str">
        <f t="shared" ca="1" si="42"/>
        <v/>
      </c>
      <c r="C2697" s="223"/>
      <c r="D2697" s="224"/>
      <c r="E2697" s="224"/>
      <c r="F2697" s="225"/>
      <c r="G2697" s="226"/>
      <c r="H2697" s="227"/>
      <c r="I2697" s="227"/>
      <c r="J2697" s="227"/>
      <c r="K2697" s="227"/>
      <c r="L2697" s="228"/>
    </row>
    <row r="2698" spans="1:12">
      <c r="A2698" s="213" t="str">
        <f t="shared" ca="1" si="42"/>
        <v/>
      </c>
      <c r="C2698" s="223"/>
      <c r="D2698" s="224"/>
      <c r="E2698" s="224"/>
      <c r="F2698" s="225"/>
      <c r="G2698" s="226"/>
      <c r="H2698" s="227"/>
      <c r="I2698" s="227"/>
      <c r="J2698" s="227"/>
      <c r="K2698" s="227"/>
      <c r="L2698" s="228"/>
    </row>
    <row r="2699" spans="1:12">
      <c r="A2699" s="213" t="str">
        <f t="shared" ca="1" si="42"/>
        <v/>
      </c>
      <c r="C2699" s="223"/>
      <c r="D2699" s="224"/>
      <c r="E2699" s="224"/>
      <c r="F2699" s="225"/>
      <c r="G2699" s="226"/>
      <c r="H2699" s="227"/>
      <c r="I2699" s="227"/>
      <c r="J2699" s="227"/>
      <c r="K2699" s="227"/>
      <c r="L2699" s="228"/>
    </row>
    <row r="2700" spans="1:12">
      <c r="A2700" s="213" t="str">
        <f t="shared" ca="1" si="42"/>
        <v/>
      </c>
      <c r="C2700" s="223"/>
      <c r="D2700" s="224"/>
      <c r="E2700" s="224"/>
      <c r="F2700" s="225"/>
      <c r="G2700" s="226"/>
      <c r="H2700" s="227"/>
      <c r="I2700" s="227"/>
      <c r="J2700" s="227"/>
      <c r="K2700" s="227"/>
      <c r="L2700" s="228"/>
    </row>
    <row r="2701" spans="1:12">
      <c r="A2701" s="213" t="str">
        <f t="shared" ca="1" si="42"/>
        <v/>
      </c>
      <c r="C2701" s="223"/>
      <c r="D2701" s="224"/>
      <c r="E2701" s="224"/>
      <c r="F2701" s="225"/>
      <c r="G2701" s="226"/>
      <c r="H2701" s="227"/>
      <c r="I2701" s="227"/>
      <c r="J2701" s="227"/>
      <c r="K2701" s="227"/>
      <c r="L2701" s="228"/>
    </row>
    <row r="2702" spans="1:12">
      <c r="A2702" s="213" t="str">
        <f t="shared" ca="1" si="42"/>
        <v/>
      </c>
      <c r="C2702" s="223"/>
      <c r="D2702" s="224"/>
      <c r="E2702" s="224"/>
      <c r="F2702" s="225"/>
      <c r="G2702" s="226"/>
      <c r="H2702" s="227"/>
      <c r="I2702" s="227"/>
      <c r="J2702" s="227"/>
      <c r="K2702" s="227"/>
      <c r="L2702" s="228"/>
    </row>
    <row r="2703" spans="1:12">
      <c r="A2703" s="213" t="str">
        <f t="shared" ca="1" si="42"/>
        <v/>
      </c>
      <c r="C2703" s="223"/>
      <c r="D2703" s="224"/>
      <c r="E2703" s="224"/>
      <c r="F2703" s="225"/>
      <c r="G2703" s="226"/>
      <c r="H2703" s="227"/>
      <c r="I2703" s="227"/>
      <c r="J2703" s="227"/>
      <c r="K2703" s="227"/>
      <c r="L2703" s="228"/>
    </row>
    <row r="2704" spans="1:12">
      <c r="A2704" s="213" t="str">
        <f t="shared" ca="1" si="42"/>
        <v/>
      </c>
      <c r="C2704" s="223"/>
      <c r="D2704" s="224"/>
      <c r="E2704" s="224"/>
      <c r="F2704" s="225"/>
      <c r="G2704" s="226"/>
      <c r="H2704" s="227"/>
      <c r="I2704" s="227"/>
      <c r="J2704" s="227"/>
      <c r="K2704" s="227"/>
      <c r="L2704" s="228"/>
    </row>
    <row r="2705" spans="1:12">
      <c r="A2705" s="213" t="str">
        <f t="shared" ca="1" si="42"/>
        <v/>
      </c>
      <c r="C2705" s="223"/>
      <c r="D2705" s="224"/>
      <c r="E2705" s="224"/>
      <c r="F2705" s="225"/>
      <c r="G2705" s="226"/>
      <c r="H2705" s="227"/>
      <c r="I2705" s="227"/>
      <c r="J2705" s="227"/>
      <c r="K2705" s="227"/>
      <c r="L2705" s="228"/>
    </row>
    <row r="2706" spans="1:12">
      <c r="A2706" s="213" t="str">
        <f t="shared" ca="1" si="42"/>
        <v/>
      </c>
      <c r="C2706" s="223"/>
      <c r="D2706" s="224"/>
      <c r="E2706" s="224"/>
      <c r="F2706" s="225"/>
      <c r="G2706" s="226"/>
      <c r="H2706" s="227"/>
      <c r="I2706" s="227"/>
      <c r="J2706" s="227"/>
      <c r="K2706" s="227"/>
      <c r="L2706" s="228"/>
    </row>
    <row r="2707" spans="1:12">
      <c r="A2707" s="213" t="str">
        <f t="shared" ca="1" si="42"/>
        <v/>
      </c>
      <c r="C2707" s="223"/>
      <c r="D2707" s="224"/>
      <c r="E2707" s="224"/>
      <c r="F2707" s="225"/>
      <c r="G2707" s="226"/>
      <c r="H2707" s="227"/>
      <c r="I2707" s="227"/>
      <c r="J2707" s="227"/>
      <c r="K2707" s="227"/>
      <c r="L2707" s="228"/>
    </row>
    <row r="2708" spans="1:12">
      <c r="A2708" s="213" t="str">
        <f t="shared" ca="1" si="42"/>
        <v/>
      </c>
      <c r="C2708" s="223"/>
      <c r="D2708" s="224"/>
      <c r="E2708" s="224"/>
      <c r="F2708" s="225"/>
      <c r="G2708" s="226"/>
      <c r="H2708" s="227"/>
      <c r="I2708" s="227"/>
      <c r="J2708" s="227"/>
      <c r="K2708" s="227"/>
      <c r="L2708" s="228"/>
    </row>
    <row r="2709" spans="1:12">
      <c r="A2709" s="213" t="str">
        <f t="shared" ca="1" si="42"/>
        <v/>
      </c>
      <c r="C2709" s="223"/>
      <c r="D2709" s="224"/>
      <c r="E2709" s="224"/>
      <c r="F2709" s="225"/>
      <c r="G2709" s="226"/>
      <c r="H2709" s="227"/>
      <c r="I2709" s="227"/>
      <c r="J2709" s="227"/>
      <c r="K2709" s="227"/>
      <c r="L2709" s="228"/>
    </row>
    <row r="2710" spans="1:12">
      <c r="A2710" s="213" t="str">
        <f t="shared" ca="1" si="42"/>
        <v/>
      </c>
      <c r="C2710" s="223"/>
      <c r="D2710" s="224"/>
      <c r="E2710" s="224"/>
      <c r="F2710" s="225"/>
      <c r="G2710" s="226"/>
      <c r="H2710" s="227"/>
      <c r="I2710" s="227"/>
      <c r="J2710" s="227"/>
      <c r="K2710" s="227"/>
      <c r="L2710" s="228"/>
    </row>
    <row r="2711" spans="1:12">
      <c r="A2711" s="213" t="str">
        <f t="shared" ca="1" si="42"/>
        <v/>
      </c>
      <c r="C2711" s="223"/>
      <c r="D2711" s="224"/>
      <c r="E2711" s="224"/>
      <c r="F2711" s="225"/>
      <c r="G2711" s="226"/>
      <c r="H2711" s="227"/>
      <c r="I2711" s="227"/>
      <c r="J2711" s="227"/>
      <c r="K2711" s="227"/>
      <c r="L2711" s="228"/>
    </row>
    <row r="2712" spans="1:12">
      <c r="A2712" s="213" t="str">
        <f t="shared" ca="1" si="42"/>
        <v/>
      </c>
      <c r="C2712" s="223"/>
      <c r="D2712" s="224"/>
      <c r="E2712" s="224"/>
      <c r="F2712" s="225"/>
      <c r="G2712" s="226"/>
      <c r="H2712" s="227"/>
      <c r="I2712" s="227"/>
      <c r="J2712" s="227"/>
      <c r="K2712" s="227"/>
      <c r="L2712" s="228"/>
    </row>
    <row r="2713" spans="1:12">
      <c r="A2713" s="213" t="str">
        <f t="shared" ca="1" si="42"/>
        <v/>
      </c>
      <c r="C2713" s="223"/>
      <c r="D2713" s="224"/>
      <c r="E2713" s="224"/>
      <c r="F2713" s="225"/>
      <c r="G2713" s="226"/>
      <c r="H2713" s="227"/>
      <c r="I2713" s="227"/>
      <c r="J2713" s="227"/>
      <c r="K2713" s="227"/>
      <c r="L2713" s="228"/>
    </row>
    <row r="2714" spans="1:12">
      <c r="A2714" s="213" t="str">
        <f t="shared" ca="1" si="42"/>
        <v/>
      </c>
      <c r="C2714" s="223"/>
      <c r="D2714" s="224"/>
      <c r="E2714" s="224"/>
      <c r="F2714" s="225"/>
      <c r="G2714" s="226"/>
      <c r="H2714" s="227"/>
      <c r="I2714" s="227"/>
      <c r="J2714" s="227"/>
      <c r="K2714" s="227"/>
      <c r="L2714" s="228"/>
    </row>
    <row r="2715" spans="1:12">
      <c r="A2715" s="213" t="str">
        <f t="shared" ca="1" si="42"/>
        <v/>
      </c>
      <c r="C2715" s="223"/>
      <c r="D2715" s="224"/>
      <c r="E2715" s="224"/>
      <c r="F2715" s="225"/>
      <c r="G2715" s="226"/>
      <c r="H2715" s="227"/>
      <c r="I2715" s="227"/>
      <c r="J2715" s="227"/>
      <c r="K2715" s="227"/>
      <c r="L2715" s="228"/>
    </row>
    <row r="2716" spans="1:12">
      <c r="A2716" s="213" t="str">
        <f t="shared" ca="1" si="42"/>
        <v/>
      </c>
      <c r="C2716" s="223"/>
      <c r="D2716" s="224"/>
      <c r="E2716" s="224"/>
      <c r="F2716" s="225"/>
      <c r="G2716" s="226"/>
      <c r="H2716" s="227"/>
      <c r="I2716" s="227"/>
      <c r="J2716" s="227"/>
      <c r="K2716" s="227"/>
      <c r="L2716" s="228"/>
    </row>
    <row r="2717" spans="1:12">
      <c r="A2717" s="213" t="str">
        <f t="shared" ca="1" si="42"/>
        <v/>
      </c>
      <c r="C2717" s="223"/>
      <c r="D2717" s="224"/>
      <c r="E2717" s="224"/>
      <c r="F2717" s="225"/>
      <c r="G2717" s="226"/>
      <c r="H2717" s="227"/>
      <c r="I2717" s="227"/>
      <c r="J2717" s="227"/>
      <c r="K2717" s="227"/>
      <c r="L2717" s="228"/>
    </row>
    <row r="2718" spans="1:12">
      <c r="A2718" s="213" t="str">
        <f t="shared" ca="1" si="42"/>
        <v/>
      </c>
      <c r="C2718" s="223"/>
      <c r="D2718" s="224"/>
      <c r="E2718" s="224"/>
      <c r="F2718" s="225"/>
      <c r="G2718" s="226"/>
      <c r="H2718" s="227"/>
      <c r="I2718" s="227"/>
      <c r="J2718" s="227"/>
      <c r="K2718" s="227"/>
      <c r="L2718" s="228"/>
    </row>
    <row r="2719" spans="1:12">
      <c r="A2719" s="213" t="str">
        <f t="shared" ca="1" si="42"/>
        <v/>
      </c>
      <c r="C2719" s="223"/>
      <c r="D2719" s="224"/>
      <c r="E2719" s="224"/>
      <c r="F2719" s="225"/>
      <c r="G2719" s="226"/>
      <c r="H2719" s="227"/>
      <c r="I2719" s="227"/>
      <c r="J2719" s="227"/>
      <c r="K2719" s="227"/>
      <c r="L2719" s="228"/>
    </row>
    <row r="2720" spans="1:12">
      <c r="A2720" s="213" t="str">
        <f t="shared" ca="1" si="42"/>
        <v/>
      </c>
      <c r="C2720" s="223"/>
      <c r="D2720" s="224"/>
      <c r="E2720" s="224"/>
      <c r="F2720" s="225"/>
      <c r="G2720" s="226"/>
      <c r="H2720" s="227"/>
      <c r="I2720" s="227"/>
      <c r="J2720" s="227"/>
      <c r="K2720" s="227"/>
      <c r="L2720" s="228"/>
    </row>
    <row r="2721" spans="1:12">
      <c r="A2721" s="213" t="str">
        <f t="shared" ca="1" si="42"/>
        <v/>
      </c>
      <c r="C2721" s="223"/>
      <c r="D2721" s="224"/>
      <c r="E2721" s="224"/>
      <c r="F2721" s="225"/>
      <c r="G2721" s="226"/>
      <c r="H2721" s="227"/>
      <c r="I2721" s="227"/>
      <c r="J2721" s="227"/>
      <c r="K2721" s="227"/>
      <c r="L2721" s="228"/>
    </row>
    <row r="2722" spans="1:12">
      <c r="A2722" s="213" t="str">
        <f t="shared" ca="1" si="42"/>
        <v/>
      </c>
      <c r="C2722" s="223"/>
      <c r="D2722" s="224"/>
      <c r="E2722" s="224"/>
      <c r="F2722" s="225"/>
      <c r="G2722" s="226"/>
      <c r="H2722" s="227"/>
      <c r="I2722" s="227"/>
      <c r="J2722" s="227"/>
      <c r="K2722" s="227"/>
      <c r="L2722" s="228"/>
    </row>
    <row r="2723" spans="1:12">
      <c r="A2723" s="213" t="str">
        <f t="shared" ca="1" si="42"/>
        <v/>
      </c>
      <c r="C2723" s="223"/>
      <c r="D2723" s="224"/>
      <c r="E2723" s="224"/>
      <c r="F2723" s="225"/>
      <c r="G2723" s="226"/>
      <c r="H2723" s="227"/>
      <c r="I2723" s="227"/>
      <c r="J2723" s="227"/>
      <c r="K2723" s="227"/>
      <c r="L2723" s="228"/>
    </row>
    <row r="2724" spans="1:12">
      <c r="A2724" s="213" t="str">
        <f t="shared" ca="1" si="42"/>
        <v/>
      </c>
      <c r="C2724" s="223"/>
      <c r="D2724" s="224"/>
      <c r="E2724" s="224"/>
      <c r="F2724" s="225"/>
      <c r="G2724" s="226"/>
      <c r="H2724" s="227"/>
      <c r="I2724" s="227"/>
      <c r="J2724" s="227"/>
      <c r="K2724" s="227"/>
      <c r="L2724" s="228"/>
    </row>
    <row r="2725" spans="1:12">
      <c r="A2725" s="213" t="str">
        <f t="shared" ca="1" si="42"/>
        <v/>
      </c>
      <c r="C2725" s="223"/>
      <c r="D2725" s="224"/>
      <c r="E2725" s="224"/>
      <c r="F2725" s="225"/>
      <c r="G2725" s="226"/>
      <c r="H2725" s="227"/>
      <c r="I2725" s="227"/>
      <c r="J2725" s="227"/>
      <c r="K2725" s="227"/>
      <c r="L2725" s="228"/>
    </row>
    <row r="2726" spans="1:12">
      <c r="A2726" s="213" t="str">
        <f t="shared" ca="1" si="42"/>
        <v/>
      </c>
      <c r="C2726" s="223"/>
      <c r="D2726" s="224"/>
      <c r="E2726" s="224"/>
      <c r="F2726" s="225"/>
      <c r="G2726" s="226"/>
      <c r="H2726" s="227"/>
      <c r="I2726" s="227"/>
      <c r="J2726" s="227"/>
      <c r="K2726" s="227"/>
      <c r="L2726" s="228"/>
    </row>
    <row r="2727" spans="1:12">
      <c r="A2727" s="213" t="str">
        <f t="shared" ca="1" si="42"/>
        <v/>
      </c>
      <c r="C2727" s="223"/>
      <c r="D2727" s="224"/>
      <c r="E2727" s="224"/>
      <c r="F2727" s="225"/>
      <c r="G2727" s="226"/>
      <c r="H2727" s="227"/>
      <c r="I2727" s="227"/>
      <c r="J2727" s="227"/>
      <c r="K2727" s="227"/>
      <c r="L2727" s="228"/>
    </row>
    <row r="2728" spans="1:12">
      <c r="A2728" s="213" t="str">
        <f t="shared" ca="1" si="42"/>
        <v/>
      </c>
      <c r="C2728" s="223"/>
      <c r="D2728" s="224"/>
      <c r="E2728" s="224"/>
      <c r="F2728" s="225"/>
      <c r="G2728" s="226"/>
      <c r="H2728" s="227"/>
      <c r="I2728" s="227"/>
      <c r="J2728" s="227"/>
      <c r="K2728" s="227"/>
      <c r="L2728" s="228"/>
    </row>
    <row r="2729" spans="1:12">
      <c r="A2729" s="213" t="str">
        <f t="shared" ca="1" si="42"/>
        <v/>
      </c>
      <c r="C2729" s="223"/>
      <c r="D2729" s="224"/>
      <c r="E2729" s="224"/>
      <c r="F2729" s="225"/>
      <c r="G2729" s="226"/>
      <c r="H2729" s="227"/>
      <c r="I2729" s="227"/>
      <c r="J2729" s="227"/>
      <c r="K2729" s="227"/>
      <c r="L2729" s="228"/>
    </row>
    <row r="2730" spans="1:12">
      <c r="A2730" s="213" t="str">
        <f t="shared" ca="1" si="42"/>
        <v/>
      </c>
      <c r="C2730" s="223"/>
      <c r="D2730" s="224"/>
      <c r="E2730" s="224"/>
      <c r="F2730" s="225"/>
      <c r="G2730" s="226"/>
      <c r="H2730" s="227"/>
      <c r="I2730" s="227"/>
      <c r="J2730" s="227"/>
      <c r="K2730" s="227"/>
      <c r="L2730" s="228"/>
    </row>
    <row r="2731" spans="1:12">
      <c r="A2731" s="213" t="str">
        <f t="shared" ca="1" si="42"/>
        <v/>
      </c>
      <c r="C2731" s="223"/>
      <c r="D2731" s="224"/>
      <c r="E2731" s="224"/>
      <c r="F2731" s="225"/>
      <c r="G2731" s="226"/>
      <c r="H2731" s="227"/>
      <c r="I2731" s="227"/>
      <c r="J2731" s="227"/>
      <c r="K2731" s="227"/>
      <c r="L2731" s="228"/>
    </row>
    <row r="2732" spans="1:12">
      <c r="A2732" s="213" t="str">
        <f t="shared" ca="1" si="42"/>
        <v/>
      </c>
      <c r="C2732" s="223"/>
      <c r="D2732" s="224"/>
      <c r="E2732" s="224"/>
      <c r="F2732" s="225"/>
      <c r="G2732" s="226"/>
      <c r="H2732" s="227"/>
      <c r="I2732" s="227"/>
      <c r="J2732" s="227"/>
      <c r="K2732" s="227"/>
      <c r="L2732" s="228"/>
    </row>
    <row r="2733" spans="1:12">
      <c r="A2733" s="213" t="str">
        <f t="shared" ca="1" si="42"/>
        <v/>
      </c>
      <c r="C2733" s="223"/>
      <c r="D2733" s="224"/>
      <c r="E2733" s="224"/>
      <c r="F2733" s="225"/>
      <c r="G2733" s="226"/>
      <c r="H2733" s="227"/>
      <c r="I2733" s="227"/>
      <c r="J2733" s="227"/>
      <c r="K2733" s="227"/>
      <c r="L2733" s="228"/>
    </row>
    <row r="2734" spans="1:12">
      <c r="A2734" s="213" t="str">
        <f t="shared" ca="1" si="42"/>
        <v/>
      </c>
      <c r="C2734" s="223"/>
      <c r="D2734" s="224"/>
      <c r="E2734" s="224"/>
      <c r="F2734" s="225"/>
      <c r="G2734" s="226"/>
      <c r="H2734" s="227"/>
      <c r="I2734" s="227"/>
      <c r="J2734" s="227"/>
      <c r="K2734" s="227"/>
      <c r="L2734" s="228"/>
    </row>
    <row r="2735" spans="1:12">
      <c r="A2735" s="213" t="str">
        <f t="shared" ca="1" si="42"/>
        <v/>
      </c>
      <c r="C2735" s="223"/>
      <c r="D2735" s="224"/>
      <c r="E2735" s="224"/>
      <c r="F2735" s="225"/>
      <c r="G2735" s="226"/>
      <c r="H2735" s="227"/>
      <c r="I2735" s="227"/>
      <c r="J2735" s="227"/>
      <c r="K2735" s="227"/>
      <c r="L2735" s="228"/>
    </row>
    <row r="2736" spans="1:12">
      <c r="A2736" s="213" t="str">
        <f t="shared" ca="1" si="42"/>
        <v/>
      </c>
      <c r="C2736" s="223"/>
      <c r="D2736" s="224"/>
      <c r="E2736" s="224"/>
      <c r="F2736" s="225"/>
      <c r="G2736" s="226"/>
      <c r="H2736" s="227"/>
      <c r="I2736" s="227"/>
      <c r="J2736" s="227"/>
      <c r="K2736" s="227"/>
      <c r="L2736" s="228"/>
    </row>
    <row r="2737" spans="1:12">
      <c r="A2737" s="213" t="str">
        <f t="shared" ca="1" si="42"/>
        <v/>
      </c>
      <c r="C2737" s="223"/>
      <c r="D2737" s="224"/>
      <c r="E2737" s="224"/>
      <c r="F2737" s="225"/>
      <c r="G2737" s="226"/>
      <c r="H2737" s="227"/>
      <c r="I2737" s="227"/>
      <c r="J2737" s="227"/>
      <c r="K2737" s="227"/>
      <c r="L2737" s="228"/>
    </row>
    <row r="2738" spans="1:12">
      <c r="A2738" s="213" t="str">
        <f t="shared" ca="1" si="42"/>
        <v/>
      </c>
      <c r="C2738" s="223"/>
      <c r="D2738" s="224"/>
      <c r="E2738" s="224"/>
      <c r="F2738" s="225"/>
      <c r="G2738" s="226"/>
      <c r="H2738" s="227"/>
      <c r="I2738" s="227"/>
      <c r="J2738" s="227"/>
      <c r="K2738" s="227"/>
      <c r="L2738" s="228"/>
    </row>
    <row r="2739" spans="1:12">
      <c r="A2739" s="213" t="str">
        <f t="shared" ca="1" si="42"/>
        <v/>
      </c>
      <c r="C2739" s="223"/>
      <c r="D2739" s="224"/>
      <c r="E2739" s="224"/>
      <c r="F2739" s="225"/>
      <c r="G2739" s="226"/>
      <c r="H2739" s="227"/>
      <c r="I2739" s="227"/>
      <c r="J2739" s="227"/>
      <c r="K2739" s="227"/>
      <c r="L2739" s="228"/>
    </row>
    <row r="2740" spans="1:12">
      <c r="A2740" s="213" t="str">
        <f t="shared" ca="1" si="42"/>
        <v/>
      </c>
      <c r="C2740" s="223"/>
      <c r="D2740" s="224"/>
      <c r="E2740" s="224"/>
      <c r="F2740" s="225"/>
      <c r="G2740" s="226"/>
      <c r="H2740" s="227"/>
      <c r="I2740" s="227"/>
      <c r="J2740" s="227"/>
      <c r="K2740" s="227"/>
      <c r="L2740" s="228"/>
    </row>
    <row r="2741" spans="1:12">
      <c r="A2741" s="213" t="str">
        <f t="shared" ca="1" si="42"/>
        <v/>
      </c>
      <c r="C2741" s="223"/>
      <c r="D2741" s="224"/>
      <c r="E2741" s="224"/>
      <c r="F2741" s="225"/>
      <c r="G2741" s="226"/>
      <c r="H2741" s="227"/>
      <c r="I2741" s="227"/>
      <c r="J2741" s="227"/>
      <c r="K2741" s="227"/>
      <c r="L2741" s="228"/>
    </row>
    <row r="2742" spans="1:12">
      <c r="A2742" s="213" t="str">
        <f t="shared" ca="1" si="42"/>
        <v/>
      </c>
      <c r="C2742" s="223"/>
      <c r="D2742" s="224"/>
      <c r="E2742" s="224"/>
      <c r="F2742" s="225"/>
      <c r="G2742" s="226"/>
      <c r="H2742" s="227"/>
      <c r="I2742" s="227"/>
      <c r="J2742" s="227"/>
      <c r="K2742" s="227"/>
      <c r="L2742" s="228"/>
    </row>
    <row r="2743" spans="1:12">
      <c r="A2743" s="213" t="str">
        <f t="shared" ca="1" si="42"/>
        <v/>
      </c>
      <c r="C2743" s="223"/>
      <c r="D2743" s="224"/>
      <c r="E2743" s="224"/>
      <c r="F2743" s="225"/>
      <c r="G2743" s="226"/>
      <c r="H2743" s="227"/>
      <c r="I2743" s="227"/>
      <c r="J2743" s="227"/>
      <c r="K2743" s="227"/>
      <c r="L2743" s="228"/>
    </row>
    <row r="2744" spans="1:12">
      <c r="A2744" s="213" t="str">
        <f t="shared" ca="1" si="42"/>
        <v/>
      </c>
      <c r="C2744" s="223"/>
      <c r="D2744" s="224"/>
      <c r="E2744" s="224"/>
      <c r="F2744" s="225"/>
      <c r="G2744" s="226"/>
      <c r="H2744" s="227"/>
      <c r="I2744" s="227"/>
      <c r="J2744" s="227"/>
      <c r="K2744" s="227"/>
      <c r="L2744" s="228"/>
    </row>
    <row r="2745" spans="1:12">
      <c r="A2745" s="213" t="str">
        <f t="shared" ca="1" si="42"/>
        <v/>
      </c>
      <c r="C2745" s="223"/>
      <c r="D2745" s="224"/>
      <c r="E2745" s="224"/>
      <c r="F2745" s="225"/>
      <c r="G2745" s="226"/>
      <c r="H2745" s="227"/>
      <c r="I2745" s="227"/>
      <c r="J2745" s="227"/>
      <c r="K2745" s="227"/>
      <c r="L2745" s="228"/>
    </row>
    <row r="2746" spans="1:12">
      <c r="A2746" s="213" t="str">
        <f t="shared" ca="1" si="42"/>
        <v/>
      </c>
      <c r="C2746" s="223"/>
      <c r="D2746" s="224"/>
      <c r="E2746" s="224"/>
      <c r="F2746" s="225"/>
      <c r="G2746" s="226"/>
      <c r="H2746" s="227"/>
      <c r="I2746" s="227"/>
      <c r="J2746" s="227"/>
      <c r="K2746" s="227"/>
      <c r="L2746" s="228"/>
    </row>
    <row r="2747" spans="1:12">
      <c r="A2747" s="213" t="str">
        <f t="shared" ca="1" si="42"/>
        <v/>
      </c>
      <c r="C2747" s="223"/>
      <c r="D2747" s="224"/>
      <c r="E2747" s="224"/>
      <c r="F2747" s="225"/>
      <c r="G2747" s="226"/>
      <c r="H2747" s="227"/>
      <c r="I2747" s="227"/>
      <c r="J2747" s="227"/>
      <c r="K2747" s="227"/>
      <c r="L2747" s="228"/>
    </row>
    <row r="2748" spans="1:12">
      <c r="A2748" s="213" t="str">
        <f t="shared" ca="1" si="42"/>
        <v/>
      </c>
      <c r="C2748" s="223"/>
      <c r="D2748" s="224"/>
      <c r="E2748" s="224"/>
      <c r="F2748" s="225"/>
      <c r="G2748" s="226"/>
      <c r="H2748" s="227"/>
      <c r="I2748" s="227"/>
      <c r="J2748" s="227"/>
      <c r="K2748" s="227"/>
      <c r="L2748" s="228"/>
    </row>
    <row r="2749" spans="1:12">
      <c r="A2749" s="213" t="str">
        <f t="shared" ca="1" si="42"/>
        <v/>
      </c>
      <c r="C2749" s="223"/>
      <c r="D2749" s="224"/>
      <c r="E2749" s="224"/>
      <c r="F2749" s="225"/>
      <c r="G2749" s="226"/>
      <c r="H2749" s="227"/>
      <c r="I2749" s="227"/>
      <c r="J2749" s="227"/>
      <c r="K2749" s="227"/>
      <c r="L2749" s="228"/>
    </row>
    <row r="2750" spans="1:12">
      <c r="A2750" s="213" t="str">
        <f t="shared" ca="1" si="42"/>
        <v/>
      </c>
      <c r="C2750" s="223"/>
      <c r="D2750" s="224"/>
      <c r="E2750" s="224"/>
      <c r="F2750" s="225"/>
      <c r="G2750" s="226"/>
      <c r="H2750" s="227"/>
      <c r="I2750" s="227"/>
      <c r="J2750" s="227"/>
      <c r="K2750" s="227"/>
      <c r="L2750" s="228"/>
    </row>
    <row r="2751" spans="1:12">
      <c r="A2751" s="213" t="str">
        <f t="shared" ca="1" si="42"/>
        <v/>
      </c>
      <c r="C2751" s="223"/>
      <c r="D2751" s="224"/>
      <c r="E2751" s="224"/>
      <c r="F2751" s="225"/>
      <c r="G2751" s="226"/>
      <c r="H2751" s="227"/>
      <c r="I2751" s="227"/>
      <c r="J2751" s="227"/>
      <c r="K2751" s="227"/>
      <c r="L2751" s="228"/>
    </row>
    <row r="2752" spans="1:12">
      <c r="A2752" s="213" t="str">
        <f t="shared" ca="1" si="42"/>
        <v/>
      </c>
      <c r="C2752" s="223"/>
      <c r="D2752" s="224"/>
      <c r="E2752" s="224"/>
      <c r="F2752" s="225"/>
      <c r="G2752" s="226"/>
      <c r="H2752" s="227"/>
      <c r="I2752" s="227"/>
      <c r="J2752" s="227"/>
      <c r="K2752" s="227"/>
      <c r="L2752" s="228"/>
    </row>
    <row r="2753" spans="1:12">
      <c r="A2753" s="213" t="str">
        <f t="shared" ca="1" si="42"/>
        <v/>
      </c>
      <c r="C2753" s="223"/>
      <c r="D2753" s="224"/>
      <c r="E2753" s="224"/>
      <c r="F2753" s="225"/>
      <c r="G2753" s="226"/>
      <c r="H2753" s="227"/>
      <c r="I2753" s="227"/>
      <c r="J2753" s="227"/>
      <c r="K2753" s="227"/>
      <c r="L2753" s="228"/>
    </row>
    <row r="2754" spans="1:12">
      <c r="A2754" s="213" t="str">
        <f t="shared" ca="1" si="42"/>
        <v/>
      </c>
      <c r="C2754" s="223"/>
      <c r="D2754" s="224"/>
      <c r="E2754" s="224"/>
      <c r="F2754" s="225"/>
      <c r="G2754" s="226"/>
      <c r="H2754" s="227"/>
      <c r="I2754" s="227"/>
      <c r="J2754" s="227"/>
      <c r="K2754" s="227"/>
      <c r="L2754" s="228"/>
    </row>
    <row r="2755" spans="1:12">
      <c r="A2755" s="213" t="str">
        <f t="shared" ca="1" si="42"/>
        <v/>
      </c>
      <c r="C2755" s="223"/>
      <c r="D2755" s="224"/>
      <c r="E2755" s="224"/>
      <c r="F2755" s="225"/>
      <c r="G2755" s="226"/>
      <c r="H2755" s="227"/>
      <c r="I2755" s="227"/>
      <c r="J2755" s="227"/>
      <c r="K2755" s="227"/>
      <c r="L2755" s="228"/>
    </row>
    <row r="2756" spans="1:12">
      <c r="A2756" s="213" t="str">
        <f t="shared" ref="A2756:A2819" ca="1" si="43">IF(INDIRECT(ADDRESS(ROW(A2756),3))="","",IF(INDIRECT(ADDRESS(ROW(A2756),3))=INDIRECT(ADDRESS(ROW(A2756)-1,3)),A2755,A2755+1))</f>
        <v/>
      </c>
      <c r="C2756" s="223"/>
      <c r="D2756" s="224"/>
      <c r="E2756" s="224"/>
      <c r="F2756" s="225"/>
      <c r="G2756" s="226"/>
      <c r="H2756" s="227"/>
      <c r="I2756" s="227"/>
      <c r="J2756" s="227"/>
      <c r="K2756" s="227"/>
      <c r="L2756" s="228"/>
    </row>
    <row r="2757" spans="1:12">
      <c r="A2757" s="213" t="str">
        <f t="shared" ca="1" si="43"/>
        <v/>
      </c>
      <c r="C2757" s="223"/>
      <c r="D2757" s="224"/>
      <c r="E2757" s="224"/>
      <c r="F2757" s="225"/>
      <c r="G2757" s="226"/>
      <c r="H2757" s="227"/>
      <c r="I2757" s="227"/>
      <c r="J2757" s="227"/>
      <c r="K2757" s="227"/>
      <c r="L2757" s="228"/>
    </row>
    <row r="2758" spans="1:12">
      <c r="A2758" s="213" t="str">
        <f t="shared" ca="1" si="43"/>
        <v/>
      </c>
      <c r="C2758" s="223"/>
      <c r="D2758" s="224"/>
      <c r="E2758" s="224"/>
      <c r="F2758" s="225"/>
      <c r="G2758" s="226"/>
      <c r="H2758" s="227"/>
      <c r="I2758" s="227"/>
      <c r="J2758" s="227"/>
      <c r="K2758" s="227"/>
      <c r="L2758" s="228"/>
    </row>
    <row r="2759" spans="1:12">
      <c r="A2759" s="213" t="str">
        <f t="shared" ca="1" si="43"/>
        <v/>
      </c>
      <c r="C2759" s="223"/>
      <c r="D2759" s="224"/>
      <c r="E2759" s="224"/>
      <c r="F2759" s="225"/>
      <c r="G2759" s="226"/>
      <c r="H2759" s="227"/>
      <c r="I2759" s="227"/>
      <c r="J2759" s="227"/>
      <c r="K2759" s="227"/>
      <c r="L2759" s="228"/>
    </row>
    <row r="2760" spans="1:12">
      <c r="A2760" s="213" t="str">
        <f t="shared" ca="1" si="43"/>
        <v/>
      </c>
      <c r="C2760" s="223"/>
      <c r="D2760" s="224"/>
      <c r="E2760" s="224"/>
      <c r="F2760" s="225"/>
      <c r="G2760" s="226"/>
      <c r="H2760" s="227"/>
      <c r="I2760" s="227"/>
      <c r="J2760" s="227"/>
      <c r="K2760" s="227"/>
      <c r="L2760" s="228"/>
    </row>
    <row r="2761" spans="1:12">
      <c r="A2761" s="213" t="str">
        <f t="shared" ca="1" si="43"/>
        <v/>
      </c>
      <c r="C2761" s="223"/>
      <c r="D2761" s="224"/>
      <c r="E2761" s="224"/>
      <c r="F2761" s="225"/>
      <c r="G2761" s="226"/>
      <c r="H2761" s="227"/>
      <c r="I2761" s="227"/>
      <c r="J2761" s="227"/>
      <c r="K2761" s="227"/>
      <c r="L2761" s="228"/>
    </row>
    <row r="2762" spans="1:12">
      <c r="A2762" s="213" t="str">
        <f t="shared" ca="1" si="43"/>
        <v/>
      </c>
      <c r="C2762" s="223"/>
      <c r="D2762" s="224"/>
      <c r="E2762" s="224"/>
      <c r="F2762" s="225"/>
      <c r="G2762" s="226"/>
      <c r="H2762" s="227"/>
      <c r="I2762" s="227"/>
      <c r="J2762" s="227"/>
      <c r="K2762" s="227"/>
      <c r="L2762" s="228"/>
    </row>
    <row r="2763" spans="1:12">
      <c r="A2763" s="213" t="str">
        <f t="shared" ca="1" si="43"/>
        <v/>
      </c>
      <c r="C2763" s="223"/>
      <c r="D2763" s="224"/>
      <c r="E2763" s="224"/>
      <c r="F2763" s="225"/>
      <c r="G2763" s="226"/>
      <c r="H2763" s="227"/>
      <c r="I2763" s="227"/>
      <c r="J2763" s="227"/>
      <c r="K2763" s="227"/>
      <c r="L2763" s="228"/>
    </row>
    <row r="2764" spans="1:12">
      <c r="A2764" s="213" t="str">
        <f t="shared" ca="1" si="43"/>
        <v/>
      </c>
      <c r="C2764" s="223"/>
      <c r="D2764" s="224"/>
      <c r="E2764" s="224"/>
      <c r="F2764" s="225"/>
      <c r="G2764" s="226"/>
      <c r="H2764" s="227"/>
      <c r="I2764" s="227"/>
      <c r="J2764" s="227"/>
      <c r="K2764" s="227"/>
      <c r="L2764" s="228"/>
    </row>
    <row r="2765" spans="1:12">
      <c r="A2765" s="213" t="str">
        <f t="shared" ca="1" si="43"/>
        <v/>
      </c>
      <c r="C2765" s="223"/>
      <c r="D2765" s="224"/>
      <c r="E2765" s="224"/>
      <c r="F2765" s="225"/>
      <c r="G2765" s="226"/>
      <c r="H2765" s="227"/>
      <c r="I2765" s="227"/>
      <c r="J2765" s="227"/>
      <c r="K2765" s="227"/>
      <c r="L2765" s="228"/>
    </row>
    <row r="2766" spans="1:12">
      <c r="A2766" s="213" t="str">
        <f t="shared" ca="1" si="43"/>
        <v/>
      </c>
      <c r="C2766" s="223"/>
      <c r="D2766" s="224"/>
      <c r="E2766" s="224"/>
      <c r="F2766" s="225"/>
      <c r="G2766" s="226"/>
      <c r="H2766" s="227"/>
      <c r="I2766" s="227"/>
      <c r="J2766" s="227"/>
      <c r="K2766" s="227"/>
      <c r="L2766" s="228"/>
    </row>
    <row r="2767" spans="1:12">
      <c r="A2767" s="213" t="str">
        <f t="shared" ca="1" si="43"/>
        <v/>
      </c>
      <c r="C2767" s="223"/>
      <c r="D2767" s="224"/>
      <c r="E2767" s="224"/>
      <c r="F2767" s="225"/>
      <c r="G2767" s="226"/>
      <c r="H2767" s="227"/>
      <c r="I2767" s="227"/>
      <c r="J2767" s="227"/>
      <c r="K2767" s="227"/>
      <c r="L2767" s="228"/>
    </row>
    <row r="2768" spans="1:12">
      <c r="A2768" s="213" t="str">
        <f t="shared" ca="1" si="43"/>
        <v/>
      </c>
      <c r="C2768" s="223"/>
      <c r="D2768" s="224"/>
      <c r="E2768" s="224"/>
      <c r="F2768" s="225"/>
      <c r="G2768" s="226"/>
      <c r="H2768" s="227"/>
      <c r="I2768" s="227"/>
      <c r="J2768" s="227"/>
      <c r="K2768" s="227"/>
      <c r="L2768" s="228"/>
    </row>
    <row r="2769" spans="1:12">
      <c r="A2769" s="213" t="str">
        <f t="shared" ca="1" si="43"/>
        <v/>
      </c>
      <c r="C2769" s="223"/>
      <c r="D2769" s="224"/>
      <c r="E2769" s="224"/>
      <c r="F2769" s="225"/>
      <c r="G2769" s="226"/>
      <c r="H2769" s="227"/>
      <c r="I2769" s="227"/>
      <c r="J2769" s="227"/>
      <c r="K2769" s="227"/>
      <c r="L2769" s="228"/>
    </row>
    <row r="2770" spans="1:12">
      <c r="A2770" s="213" t="str">
        <f t="shared" ca="1" si="43"/>
        <v/>
      </c>
      <c r="C2770" s="223"/>
      <c r="D2770" s="224"/>
      <c r="E2770" s="224"/>
      <c r="F2770" s="225"/>
      <c r="G2770" s="226"/>
      <c r="H2770" s="227"/>
      <c r="I2770" s="227"/>
      <c r="J2770" s="227"/>
      <c r="K2770" s="227"/>
      <c r="L2770" s="228"/>
    </row>
    <row r="2771" spans="1:12">
      <c r="A2771" s="213" t="str">
        <f t="shared" ca="1" si="43"/>
        <v/>
      </c>
      <c r="C2771" s="223"/>
      <c r="D2771" s="224"/>
      <c r="E2771" s="224"/>
      <c r="F2771" s="225"/>
      <c r="G2771" s="226"/>
      <c r="H2771" s="227"/>
      <c r="I2771" s="227"/>
      <c r="J2771" s="227"/>
      <c r="K2771" s="227"/>
      <c r="L2771" s="228"/>
    </row>
    <row r="2772" spans="1:12">
      <c r="A2772" s="213" t="str">
        <f t="shared" ca="1" si="43"/>
        <v/>
      </c>
      <c r="C2772" s="223"/>
      <c r="D2772" s="224"/>
      <c r="E2772" s="224"/>
      <c r="F2772" s="225"/>
      <c r="G2772" s="226"/>
      <c r="H2772" s="227"/>
      <c r="I2772" s="227"/>
      <c r="J2772" s="227"/>
      <c r="K2772" s="227"/>
      <c r="L2772" s="228"/>
    </row>
    <row r="2773" spans="1:12">
      <c r="A2773" s="213" t="str">
        <f t="shared" ca="1" si="43"/>
        <v/>
      </c>
      <c r="C2773" s="223"/>
      <c r="D2773" s="224"/>
      <c r="E2773" s="224"/>
      <c r="F2773" s="225"/>
      <c r="G2773" s="226"/>
      <c r="H2773" s="227"/>
      <c r="I2773" s="227"/>
      <c r="J2773" s="227"/>
      <c r="K2773" s="227"/>
      <c r="L2773" s="228"/>
    </row>
    <row r="2774" spans="1:12">
      <c r="A2774" s="213" t="str">
        <f t="shared" ca="1" si="43"/>
        <v/>
      </c>
      <c r="C2774" s="223"/>
      <c r="D2774" s="224"/>
      <c r="E2774" s="224"/>
      <c r="F2774" s="225"/>
      <c r="G2774" s="226"/>
      <c r="H2774" s="227"/>
      <c r="I2774" s="227"/>
      <c r="J2774" s="227"/>
      <c r="K2774" s="227"/>
      <c r="L2774" s="228"/>
    </row>
    <row r="2775" spans="1:12">
      <c r="A2775" s="213" t="str">
        <f t="shared" ca="1" si="43"/>
        <v/>
      </c>
      <c r="C2775" s="223"/>
      <c r="D2775" s="224"/>
      <c r="E2775" s="224"/>
      <c r="F2775" s="225"/>
      <c r="G2775" s="226"/>
      <c r="H2775" s="227"/>
      <c r="I2775" s="227"/>
      <c r="J2775" s="227"/>
      <c r="K2775" s="227"/>
      <c r="L2775" s="228"/>
    </row>
    <row r="2776" spans="1:12">
      <c r="A2776" s="213" t="str">
        <f t="shared" ca="1" si="43"/>
        <v/>
      </c>
      <c r="C2776" s="223"/>
      <c r="D2776" s="224"/>
      <c r="E2776" s="224"/>
      <c r="F2776" s="225"/>
      <c r="G2776" s="226"/>
      <c r="H2776" s="227"/>
      <c r="I2776" s="227"/>
      <c r="J2776" s="227"/>
      <c r="K2776" s="227"/>
      <c r="L2776" s="228"/>
    </row>
    <row r="2777" spans="1:12">
      <c r="A2777" s="213" t="str">
        <f t="shared" ca="1" si="43"/>
        <v/>
      </c>
      <c r="C2777" s="223"/>
      <c r="D2777" s="224"/>
      <c r="E2777" s="224"/>
      <c r="F2777" s="225"/>
      <c r="G2777" s="226"/>
      <c r="H2777" s="227"/>
      <c r="I2777" s="227"/>
      <c r="J2777" s="227"/>
      <c r="K2777" s="227"/>
      <c r="L2777" s="228"/>
    </row>
    <row r="2778" spans="1:12">
      <c r="A2778" s="213" t="str">
        <f t="shared" ca="1" si="43"/>
        <v/>
      </c>
      <c r="C2778" s="223"/>
      <c r="D2778" s="224"/>
      <c r="E2778" s="224"/>
      <c r="F2778" s="225"/>
      <c r="G2778" s="226"/>
      <c r="H2778" s="227"/>
      <c r="I2778" s="227"/>
      <c r="J2778" s="227"/>
      <c r="K2778" s="227"/>
      <c r="L2778" s="228"/>
    </row>
    <row r="2779" spans="1:12">
      <c r="A2779" s="213" t="str">
        <f t="shared" ca="1" si="43"/>
        <v/>
      </c>
      <c r="C2779" s="223"/>
      <c r="D2779" s="224"/>
      <c r="E2779" s="224"/>
      <c r="F2779" s="225"/>
      <c r="G2779" s="226"/>
      <c r="H2779" s="227"/>
      <c r="I2779" s="227"/>
      <c r="J2779" s="227"/>
      <c r="K2779" s="227"/>
      <c r="L2779" s="228"/>
    </row>
    <row r="2780" spans="1:12">
      <c r="A2780" s="213" t="str">
        <f t="shared" ca="1" si="43"/>
        <v/>
      </c>
      <c r="C2780" s="223"/>
      <c r="D2780" s="224"/>
      <c r="E2780" s="224"/>
      <c r="F2780" s="225"/>
      <c r="G2780" s="226"/>
      <c r="H2780" s="227"/>
      <c r="I2780" s="227"/>
      <c r="J2780" s="227"/>
      <c r="K2780" s="227"/>
      <c r="L2780" s="228"/>
    </row>
    <row r="2781" spans="1:12">
      <c r="A2781" s="213" t="str">
        <f t="shared" ca="1" si="43"/>
        <v/>
      </c>
      <c r="C2781" s="223"/>
      <c r="D2781" s="224"/>
      <c r="E2781" s="224"/>
      <c r="F2781" s="225"/>
      <c r="G2781" s="226"/>
      <c r="H2781" s="227"/>
      <c r="I2781" s="227"/>
      <c r="J2781" s="227"/>
      <c r="K2781" s="227"/>
      <c r="L2781" s="228"/>
    </row>
    <row r="2782" spans="1:12">
      <c r="A2782" s="213" t="str">
        <f t="shared" ca="1" si="43"/>
        <v/>
      </c>
      <c r="C2782" s="223"/>
      <c r="D2782" s="224"/>
      <c r="E2782" s="224"/>
      <c r="F2782" s="225"/>
      <c r="G2782" s="226"/>
      <c r="H2782" s="227"/>
      <c r="I2782" s="227"/>
      <c r="J2782" s="227"/>
      <c r="K2782" s="227"/>
      <c r="L2782" s="228"/>
    </row>
    <row r="2783" spans="1:12">
      <c r="A2783" s="213" t="str">
        <f t="shared" ca="1" si="43"/>
        <v/>
      </c>
      <c r="C2783" s="223"/>
      <c r="D2783" s="224"/>
      <c r="E2783" s="224"/>
      <c r="F2783" s="225"/>
      <c r="G2783" s="226"/>
      <c r="H2783" s="227"/>
      <c r="I2783" s="227"/>
      <c r="J2783" s="227"/>
      <c r="K2783" s="227"/>
      <c r="L2783" s="228"/>
    </row>
    <row r="2784" spans="1:12">
      <c r="A2784" s="213" t="str">
        <f t="shared" ca="1" si="43"/>
        <v/>
      </c>
      <c r="C2784" s="223"/>
      <c r="D2784" s="224"/>
      <c r="E2784" s="224"/>
      <c r="F2784" s="225"/>
      <c r="G2784" s="226"/>
      <c r="H2784" s="227"/>
      <c r="I2784" s="227"/>
      <c r="J2784" s="227"/>
      <c r="K2784" s="227"/>
      <c r="L2784" s="228"/>
    </row>
    <row r="2785" spans="1:12">
      <c r="A2785" s="213" t="str">
        <f t="shared" ca="1" si="43"/>
        <v/>
      </c>
      <c r="C2785" s="223"/>
      <c r="D2785" s="224"/>
      <c r="E2785" s="224"/>
      <c r="F2785" s="225"/>
      <c r="G2785" s="226"/>
      <c r="H2785" s="227"/>
      <c r="I2785" s="227"/>
      <c r="J2785" s="227"/>
      <c r="K2785" s="227"/>
      <c r="L2785" s="228"/>
    </row>
    <row r="2786" spans="1:12">
      <c r="A2786" s="213" t="str">
        <f t="shared" ca="1" si="43"/>
        <v/>
      </c>
      <c r="C2786" s="223"/>
      <c r="D2786" s="224"/>
      <c r="E2786" s="224"/>
      <c r="F2786" s="225"/>
      <c r="G2786" s="226"/>
      <c r="H2786" s="227"/>
      <c r="I2786" s="227"/>
      <c r="J2786" s="227"/>
      <c r="K2786" s="227"/>
      <c r="L2786" s="228"/>
    </row>
    <row r="2787" spans="1:12">
      <c r="A2787" s="213" t="str">
        <f t="shared" ca="1" si="43"/>
        <v/>
      </c>
      <c r="C2787" s="223"/>
      <c r="D2787" s="224"/>
      <c r="E2787" s="224"/>
      <c r="F2787" s="225"/>
      <c r="G2787" s="226"/>
      <c r="H2787" s="227"/>
      <c r="I2787" s="227"/>
      <c r="J2787" s="227"/>
      <c r="K2787" s="227"/>
      <c r="L2787" s="228"/>
    </row>
    <row r="2788" spans="1:12">
      <c r="A2788" s="213" t="str">
        <f t="shared" ca="1" si="43"/>
        <v/>
      </c>
      <c r="C2788" s="223"/>
      <c r="D2788" s="224"/>
      <c r="E2788" s="224"/>
      <c r="F2788" s="225"/>
      <c r="G2788" s="226"/>
      <c r="H2788" s="227"/>
      <c r="I2788" s="227"/>
      <c r="J2788" s="227"/>
      <c r="K2788" s="227"/>
      <c r="L2788" s="228"/>
    </row>
    <row r="2789" spans="1:12">
      <c r="A2789" s="213" t="str">
        <f t="shared" ca="1" si="43"/>
        <v/>
      </c>
      <c r="C2789" s="223"/>
      <c r="D2789" s="224"/>
      <c r="E2789" s="224"/>
      <c r="F2789" s="225"/>
      <c r="G2789" s="226"/>
      <c r="H2789" s="227"/>
      <c r="I2789" s="227"/>
      <c r="J2789" s="227"/>
      <c r="K2789" s="227"/>
      <c r="L2789" s="228"/>
    </row>
    <row r="2790" spans="1:12">
      <c r="A2790" s="213" t="str">
        <f t="shared" ca="1" si="43"/>
        <v/>
      </c>
      <c r="C2790" s="223"/>
      <c r="D2790" s="224"/>
      <c r="E2790" s="224"/>
      <c r="F2790" s="225"/>
      <c r="G2790" s="226"/>
      <c r="H2790" s="227"/>
      <c r="I2790" s="227"/>
      <c r="J2790" s="227"/>
      <c r="K2790" s="227"/>
      <c r="L2790" s="228"/>
    </row>
    <row r="2791" spans="1:12">
      <c r="A2791" s="213" t="str">
        <f t="shared" ca="1" si="43"/>
        <v/>
      </c>
      <c r="C2791" s="223"/>
      <c r="D2791" s="224"/>
      <c r="E2791" s="224"/>
      <c r="F2791" s="225"/>
      <c r="G2791" s="226"/>
      <c r="H2791" s="227"/>
      <c r="I2791" s="227"/>
      <c r="J2791" s="227"/>
      <c r="K2791" s="227"/>
      <c r="L2791" s="228"/>
    </row>
    <row r="2792" spans="1:12">
      <c r="A2792" s="213" t="str">
        <f t="shared" ca="1" si="43"/>
        <v/>
      </c>
      <c r="C2792" s="223"/>
      <c r="D2792" s="224"/>
      <c r="E2792" s="224"/>
      <c r="F2792" s="225"/>
      <c r="G2792" s="226"/>
      <c r="H2792" s="227"/>
      <c r="I2792" s="227"/>
      <c r="J2792" s="227"/>
      <c r="K2792" s="227"/>
      <c r="L2792" s="228"/>
    </row>
    <row r="2793" spans="1:12">
      <c r="A2793" s="213" t="str">
        <f t="shared" ca="1" si="43"/>
        <v/>
      </c>
      <c r="C2793" s="223"/>
      <c r="D2793" s="224"/>
      <c r="E2793" s="224"/>
      <c r="F2793" s="225"/>
      <c r="G2793" s="226"/>
      <c r="H2793" s="227"/>
      <c r="I2793" s="227"/>
      <c r="J2793" s="227"/>
      <c r="K2793" s="227"/>
      <c r="L2793" s="228"/>
    </row>
    <row r="2794" spans="1:12">
      <c r="A2794" s="213" t="str">
        <f t="shared" ca="1" si="43"/>
        <v/>
      </c>
      <c r="C2794" s="223"/>
      <c r="D2794" s="224"/>
      <c r="E2794" s="224"/>
      <c r="F2794" s="225"/>
      <c r="G2794" s="226"/>
      <c r="H2794" s="227"/>
      <c r="I2794" s="227"/>
      <c r="J2794" s="227"/>
      <c r="K2794" s="227"/>
      <c r="L2794" s="228"/>
    </row>
    <row r="2795" spans="1:12">
      <c r="A2795" s="213" t="str">
        <f t="shared" ca="1" si="43"/>
        <v/>
      </c>
      <c r="C2795" s="223"/>
      <c r="D2795" s="224"/>
      <c r="E2795" s="224"/>
      <c r="F2795" s="225"/>
      <c r="G2795" s="226"/>
      <c r="H2795" s="227"/>
      <c r="I2795" s="227"/>
      <c r="J2795" s="227"/>
      <c r="K2795" s="227"/>
      <c r="L2795" s="228"/>
    </row>
    <row r="2796" spans="1:12">
      <c r="A2796" s="213" t="str">
        <f t="shared" ca="1" si="43"/>
        <v/>
      </c>
      <c r="C2796" s="223"/>
      <c r="D2796" s="224"/>
      <c r="E2796" s="224"/>
      <c r="F2796" s="225"/>
      <c r="G2796" s="226"/>
      <c r="H2796" s="227"/>
      <c r="I2796" s="227"/>
      <c r="J2796" s="227"/>
      <c r="K2796" s="227"/>
      <c r="L2796" s="228"/>
    </row>
    <row r="2797" spans="1:12">
      <c r="A2797" s="213" t="str">
        <f t="shared" ca="1" si="43"/>
        <v/>
      </c>
      <c r="C2797" s="223"/>
      <c r="D2797" s="224"/>
      <c r="E2797" s="224"/>
      <c r="F2797" s="225"/>
      <c r="G2797" s="226"/>
      <c r="H2797" s="227"/>
      <c r="I2797" s="227"/>
      <c r="J2797" s="227"/>
      <c r="K2797" s="227"/>
      <c r="L2797" s="228"/>
    </row>
    <row r="2798" spans="1:12">
      <c r="A2798" s="213" t="str">
        <f t="shared" ca="1" si="43"/>
        <v/>
      </c>
      <c r="C2798" s="223"/>
      <c r="D2798" s="224"/>
      <c r="E2798" s="224"/>
      <c r="F2798" s="225"/>
      <c r="G2798" s="226"/>
      <c r="H2798" s="227"/>
      <c r="I2798" s="227"/>
      <c r="J2798" s="227"/>
      <c r="K2798" s="227"/>
      <c r="L2798" s="228"/>
    </row>
    <row r="2799" spans="1:12">
      <c r="A2799" s="213" t="str">
        <f t="shared" ca="1" si="43"/>
        <v/>
      </c>
      <c r="C2799" s="223"/>
      <c r="D2799" s="224"/>
      <c r="E2799" s="224"/>
      <c r="F2799" s="225"/>
      <c r="G2799" s="226"/>
      <c r="H2799" s="227"/>
      <c r="I2799" s="227"/>
      <c r="J2799" s="227"/>
      <c r="K2799" s="227"/>
      <c r="L2799" s="228"/>
    </row>
    <row r="2800" spans="1:12">
      <c r="A2800" s="213" t="str">
        <f t="shared" ca="1" si="43"/>
        <v/>
      </c>
      <c r="C2800" s="223"/>
      <c r="D2800" s="224"/>
      <c r="E2800" s="224"/>
      <c r="F2800" s="225"/>
      <c r="G2800" s="226"/>
      <c r="H2800" s="227"/>
      <c r="I2800" s="227"/>
      <c r="J2800" s="227"/>
      <c r="K2800" s="227"/>
      <c r="L2800" s="228"/>
    </row>
    <row r="2801" spans="1:12">
      <c r="A2801" s="213" t="str">
        <f t="shared" ca="1" si="43"/>
        <v/>
      </c>
      <c r="C2801" s="223"/>
      <c r="D2801" s="224"/>
      <c r="E2801" s="224"/>
      <c r="F2801" s="225"/>
      <c r="G2801" s="226"/>
      <c r="H2801" s="227"/>
      <c r="I2801" s="227"/>
      <c r="J2801" s="227"/>
      <c r="K2801" s="227"/>
      <c r="L2801" s="228"/>
    </row>
    <row r="2802" spans="1:12">
      <c r="A2802" s="213" t="str">
        <f t="shared" ca="1" si="43"/>
        <v/>
      </c>
      <c r="C2802" s="223"/>
      <c r="D2802" s="224"/>
      <c r="E2802" s="224"/>
      <c r="F2802" s="225"/>
      <c r="G2802" s="226"/>
      <c r="H2802" s="227"/>
      <c r="I2802" s="227"/>
      <c r="J2802" s="227"/>
      <c r="K2802" s="227"/>
      <c r="L2802" s="228"/>
    </row>
    <row r="2803" spans="1:12">
      <c r="A2803" s="213" t="str">
        <f t="shared" ca="1" si="43"/>
        <v/>
      </c>
      <c r="C2803" s="223"/>
      <c r="D2803" s="224"/>
      <c r="E2803" s="224"/>
      <c r="F2803" s="225"/>
      <c r="G2803" s="226"/>
      <c r="H2803" s="227"/>
      <c r="I2803" s="227"/>
      <c r="J2803" s="227"/>
      <c r="K2803" s="227"/>
      <c r="L2803" s="228"/>
    </row>
    <row r="2804" spans="1:12">
      <c r="A2804" s="213" t="str">
        <f t="shared" ca="1" si="43"/>
        <v/>
      </c>
      <c r="C2804" s="223"/>
      <c r="D2804" s="224"/>
      <c r="E2804" s="224"/>
      <c r="F2804" s="225"/>
      <c r="G2804" s="226"/>
      <c r="H2804" s="227"/>
      <c r="I2804" s="227"/>
      <c r="J2804" s="227"/>
      <c r="K2804" s="227"/>
      <c r="L2804" s="228"/>
    </row>
    <row r="2805" spans="1:12">
      <c r="A2805" s="213" t="str">
        <f t="shared" ca="1" si="43"/>
        <v/>
      </c>
      <c r="C2805" s="223"/>
      <c r="D2805" s="224"/>
      <c r="E2805" s="224"/>
      <c r="F2805" s="225"/>
      <c r="G2805" s="226"/>
      <c r="H2805" s="227"/>
      <c r="I2805" s="227"/>
      <c r="J2805" s="227"/>
      <c r="K2805" s="227"/>
      <c r="L2805" s="228"/>
    </row>
    <row r="2806" spans="1:12">
      <c r="A2806" s="213" t="str">
        <f t="shared" ca="1" si="43"/>
        <v/>
      </c>
      <c r="C2806" s="223"/>
      <c r="D2806" s="224"/>
      <c r="E2806" s="224"/>
      <c r="F2806" s="225"/>
      <c r="G2806" s="226"/>
      <c r="H2806" s="227"/>
      <c r="I2806" s="227"/>
      <c r="J2806" s="227"/>
      <c r="K2806" s="227"/>
      <c r="L2806" s="228"/>
    </row>
    <row r="2807" spans="1:12">
      <c r="A2807" s="213" t="str">
        <f t="shared" ca="1" si="43"/>
        <v/>
      </c>
      <c r="C2807" s="223"/>
      <c r="D2807" s="224"/>
      <c r="E2807" s="224"/>
      <c r="F2807" s="225"/>
      <c r="G2807" s="226"/>
      <c r="H2807" s="227"/>
      <c r="I2807" s="227"/>
      <c r="J2807" s="227"/>
      <c r="K2807" s="227"/>
      <c r="L2807" s="228"/>
    </row>
    <row r="2808" spans="1:12">
      <c r="A2808" s="213" t="str">
        <f t="shared" ca="1" si="43"/>
        <v/>
      </c>
      <c r="C2808" s="223"/>
      <c r="D2808" s="224"/>
      <c r="E2808" s="224"/>
      <c r="F2808" s="225"/>
      <c r="G2808" s="226"/>
      <c r="H2808" s="227"/>
      <c r="I2808" s="227"/>
      <c r="J2808" s="227"/>
      <c r="K2808" s="227"/>
      <c r="L2808" s="228"/>
    </row>
    <row r="2809" spans="1:12">
      <c r="A2809" s="213" t="str">
        <f t="shared" ca="1" si="43"/>
        <v/>
      </c>
      <c r="C2809" s="223"/>
      <c r="D2809" s="224"/>
      <c r="E2809" s="224"/>
      <c r="F2809" s="225"/>
      <c r="G2809" s="226"/>
      <c r="H2809" s="227"/>
      <c r="I2809" s="227"/>
      <c r="J2809" s="227"/>
      <c r="K2809" s="227"/>
      <c r="L2809" s="228"/>
    </row>
    <row r="2810" spans="1:12">
      <c r="A2810" s="213" t="str">
        <f t="shared" ca="1" si="43"/>
        <v/>
      </c>
      <c r="C2810" s="223"/>
      <c r="D2810" s="224"/>
      <c r="E2810" s="224"/>
      <c r="F2810" s="225"/>
      <c r="G2810" s="226"/>
      <c r="H2810" s="227"/>
      <c r="I2810" s="227"/>
      <c r="J2810" s="227"/>
      <c r="K2810" s="227"/>
      <c r="L2810" s="228"/>
    </row>
    <row r="2811" spans="1:12">
      <c r="A2811" s="213" t="str">
        <f t="shared" ca="1" si="43"/>
        <v/>
      </c>
      <c r="C2811" s="223"/>
      <c r="D2811" s="224"/>
      <c r="E2811" s="224"/>
      <c r="F2811" s="225"/>
      <c r="G2811" s="226"/>
      <c r="H2811" s="227"/>
      <c r="I2811" s="227"/>
      <c r="J2811" s="227"/>
      <c r="K2811" s="227"/>
      <c r="L2811" s="228"/>
    </row>
    <row r="2812" spans="1:12">
      <c r="A2812" s="213" t="str">
        <f t="shared" ca="1" si="43"/>
        <v/>
      </c>
      <c r="C2812" s="223"/>
      <c r="D2812" s="224"/>
      <c r="E2812" s="224"/>
      <c r="F2812" s="225"/>
      <c r="G2812" s="226"/>
      <c r="H2812" s="227"/>
      <c r="I2812" s="227"/>
      <c r="J2812" s="227"/>
      <c r="K2812" s="227"/>
      <c r="L2812" s="228"/>
    </row>
    <row r="2813" spans="1:12">
      <c r="A2813" s="213" t="str">
        <f t="shared" ca="1" si="43"/>
        <v/>
      </c>
      <c r="C2813" s="223"/>
      <c r="D2813" s="224"/>
      <c r="E2813" s="224"/>
      <c r="F2813" s="225"/>
      <c r="G2813" s="226"/>
      <c r="H2813" s="227"/>
      <c r="I2813" s="227"/>
      <c r="J2813" s="227"/>
      <c r="K2813" s="227"/>
      <c r="L2813" s="228"/>
    </row>
    <row r="2814" spans="1:12">
      <c r="A2814" s="213" t="str">
        <f t="shared" ca="1" si="43"/>
        <v/>
      </c>
      <c r="C2814" s="223"/>
      <c r="D2814" s="224"/>
      <c r="E2814" s="224"/>
      <c r="F2814" s="225"/>
      <c r="G2814" s="226"/>
      <c r="H2814" s="227"/>
      <c r="I2814" s="227"/>
      <c r="J2814" s="227"/>
      <c r="K2814" s="227"/>
      <c r="L2814" s="228"/>
    </row>
    <row r="2815" spans="1:12">
      <c r="A2815" s="213" t="str">
        <f t="shared" ca="1" si="43"/>
        <v/>
      </c>
      <c r="C2815" s="223"/>
      <c r="D2815" s="224"/>
      <c r="E2815" s="224"/>
      <c r="F2815" s="225"/>
      <c r="G2815" s="226"/>
      <c r="H2815" s="227"/>
      <c r="I2815" s="227"/>
      <c r="J2815" s="227"/>
      <c r="K2815" s="227"/>
      <c r="L2815" s="228"/>
    </row>
    <row r="2816" spans="1:12">
      <c r="A2816" s="213" t="str">
        <f t="shared" ca="1" si="43"/>
        <v/>
      </c>
      <c r="C2816" s="223"/>
      <c r="D2816" s="224"/>
      <c r="E2816" s="224"/>
      <c r="F2816" s="225"/>
      <c r="G2816" s="226"/>
      <c r="H2816" s="227"/>
      <c r="I2816" s="227"/>
      <c r="J2816" s="227"/>
      <c r="K2816" s="227"/>
      <c r="L2816" s="228"/>
    </row>
    <row r="2817" spans="1:12">
      <c r="A2817" s="213" t="str">
        <f t="shared" ca="1" si="43"/>
        <v/>
      </c>
      <c r="C2817" s="223"/>
      <c r="D2817" s="224"/>
      <c r="E2817" s="224"/>
      <c r="F2817" s="225"/>
      <c r="G2817" s="226"/>
      <c r="H2817" s="227"/>
      <c r="I2817" s="227"/>
      <c r="J2817" s="227"/>
      <c r="K2817" s="227"/>
      <c r="L2817" s="228"/>
    </row>
    <row r="2818" spans="1:12">
      <c r="A2818" s="213" t="str">
        <f t="shared" ca="1" si="43"/>
        <v/>
      </c>
      <c r="C2818" s="223"/>
      <c r="D2818" s="224"/>
      <c r="E2818" s="224"/>
      <c r="F2818" s="225"/>
      <c r="G2818" s="226"/>
      <c r="H2818" s="227"/>
      <c r="I2818" s="227"/>
      <c r="J2818" s="227"/>
      <c r="K2818" s="227"/>
      <c r="L2818" s="228"/>
    </row>
    <row r="2819" spans="1:12">
      <c r="A2819" s="213" t="str">
        <f t="shared" ca="1" si="43"/>
        <v/>
      </c>
      <c r="C2819" s="223"/>
      <c r="D2819" s="224"/>
      <c r="E2819" s="224"/>
      <c r="F2819" s="225"/>
      <c r="G2819" s="226"/>
      <c r="H2819" s="227"/>
      <c r="I2819" s="227"/>
      <c r="J2819" s="227"/>
      <c r="K2819" s="227"/>
      <c r="L2819" s="228"/>
    </row>
    <row r="2820" spans="1:12">
      <c r="A2820" s="213" t="str">
        <f t="shared" ref="A2820:A2883" ca="1" si="44">IF(INDIRECT(ADDRESS(ROW(A2820),3))="","",IF(INDIRECT(ADDRESS(ROW(A2820),3))=INDIRECT(ADDRESS(ROW(A2820)-1,3)),A2819,A2819+1))</f>
        <v/>
      </c>
      <c r="C2820" s="223"/>
      <c r="D2820" s="224"/>
      <c r="E2820" s="224"/>
      <c r="F2820" s="225"/>
      <c r="G2820" s="226"/>
      <c r="H2820" s="227"/>
      <c r="I2820" s="227"/>
      <c r="J2820" s="227"/>
      <c r="K2820" s="227"/>
      <c r="L2820" s="228"/>
    </row>
    <row r="2821" spans="1:12">
      <c r="A2821" s="213" t="str">
        <f t="shared" ca="1" si="44"/>
        <v/>
      </c>
      <c r="C2821" s="223"/>
      <c r="D2821" s="224"/>
      <c r="E2821" s="224"/>
      <c r="F2821" s="225"/>
      <c r="G2821" s="226"/>
      <c r="H2821" s="227"/>
      <c r="I2821" s="227"/>
      <c r="J2821" s="227"/>
      <c r="K2821" s="227"/>
      <c r="L2821" s="228"/>
    </row>
    <row r="2822" spans="1:12">
      <c r="A2822" s="213" t="str">
        <f t="shared" ca="1" si="44"/>
        <v/>
      </c>
      <c r="C2822" s="223"/>
      <c r="D2822" s="224"/>
      <c r="E2822" s="224"/>
      <c r="F2822" s="225"/>
      <c r="G2822" s="226"/>
      <c r="H2822" s="227"/>
      <c r="I2822" s="227"/>
      <c r="J2822" s="227"/>
      <c r="K2822" s="227"/>
      <c r="L2822" s="228"/>
    </row>
    <row r="2823" spans="1:12">
      <c r="A2823" s="213" t="str">
        <f t="shared" ca="1" si="44"/>
        <v/>
      </c>
      <c r="C2823" s="223"/>
      <c r="D2823" s="224"/>
      <c r="E2823" s="224"/>
      <c r="F2823" s="225"/>
      <c r="G2823" s="226"/>
      <c r="H2823" s="227"/>
      <c r="I2823" s="227"/>
      <c r="J2823" s="227"/>
      <c r="K2823" s="227"/>
      <c r="L2823" s="228"/>
    </row>
    <row r="2824" spans="1:12">
      <c r="A2824" s="213" t="str">
        <f t="shared" ca="1" si="44"/>
        <v/>
      </c>
      <c r="C2824" s="223"/>
      <c r="D2824" s="224"/>
      <c r="E2824" s="224"/>
      <c r="F2824" s="225"/>
      <c r="G2824" s="226"/>
      <c r="H2824" s="227"/>
      <c r="I2824" s="227"/>
      <c r="J2824" s="227"/>
      <c r="K2824" s="227"/>
      <c r="L2824" s="228"/>
    </row>
    <row r="2825" spans="1:12">
      <c r="A2825" s="213" t="str">
        <f t="shared" ca="1" si="44"/>
        <v/>
      </c>
      <c r="C2825" s="223"/>
      <c r="D2825" s="224"/>
      <c r="E2825" s="224"/>
      <c r="F2825" s="225"/>
      <c r="G2825" s="226"/>
      <c r="H2825" s="227"/>
      <c r="I2825" s="227"/>
      <c r="J2825" s="227"/>
      <c r="K2825" s="227"/>
      <c r="L2825" s="228"/>
    </row>
    <row r="2826" spans="1:12">
      <c r="A2826" s="213" t="str">
        <f t="shared" ca="1" si="44"/>
        <v/>
      </c>
      <c r="C2826" s="223"/>
      <c r="D2826" s="224"/>
      <c r="E2826" s="224"/>
      <c r="F2826" s="225"/>
      <c r="G2826" s="226"/>
      <c r="H2826" s="227"/>
      <c r="I2826" s="227"/>
      <c r="J2826" s="227"/>
      <c r="K2826" s="227"/>
      <c r="L2826" s="228"/>
    </row>
    <row r="2827" spans="1:12">
      <c r="A2827" s="213" t="str">
        <f t="shared" ca="1" si="44"/>
        <v/>
      </c>
      <c r="C2827" s="223"/>
      <c r="D2827" s="224"/>
      <c r="E2827" s="224"/>
      <c r="F2827" s="225"/>
      <c r="G2827" s="226"/>
      <c r="H2827" s="227"/>
      <c r="I2827" s="227"/>
      <c r="J2827" s="227"/>
      <c r="K2827" s="227"/>
      <c r="L2827" s="228"/>
    </row>
    <row r="2828" spans="1:12">
      <c r="A2828" s="213" t="str">
        <f t="shared" ca="1" si="44"/>
        <v/>
      </c>
      <c r="C2828" s="223"/>
      <c r="D2828" s="224"/>
      <c r="E2828" s="224"/>
      <c r="F2828" s="225"/>
      <c r="G2828" s="226"/>
      <c r="H2828" s="227"/>
      <c r="I2828" s="227"/>
      <c r="J2828" s="227"/>
      <c r="K2828" s="227"/>
      <c r="L2828" s="228"/>
    </row>
    <row r="2829" spans="1:12">
      <c r="A2829" s="213" t="str">
        <f t="shared" ca="1" si="44"/>
        <v/>
      </c>
      <c r="C2829" s="223"/>
      <c r="D2829" s="224"/>
      <c r="E2829" s="224"/>
      <c r="F2829" s="225"/>
      <c r="G2829" s="226"/>
      <c r="H2829" s="227"/>
      <c r="I2829" s="227"/>
      <c r="J2829" s="227"/>
      <c r="K2829" s="227"/>
      <c r="L2829" s="228"/>
    </row>
    <row r="2830" spans="1:12">
      <c r="A2830" s="213" t="str">
        <f t="shared" ca="1" si="44"/>
        <v/>
      </c>
      <c r="C2830" s="223"/>
      <c r="D2830" s="224"/>
      <c r="E2830" s="224"/>
      <c r="F2830" s="225"/>
      <c r="G2830" s="226"/>
      <c r="H2830" s="227"/>
      <c r="I2830" s="227"/>
      <c r="J2830" s="227"/>
      <c r="K2830" s="227"/>
      <c r="L2830" s="228"/>
    </row>
    <row r="2831" spans="1:12">
      <c r="A2831" s="213" t="str">
        <f t="shared" ca="1" si="44"/>
        <v/>
      </c>
      <c r="C2831" s="223"/>
      <c r="D2831" s="224"/>
      <c r="E2831" s="224"/>
      <c r="F2831" s="225"/>
      <c r="G2831" s="226"/>
      <c r="H2831" s="227"/>
      <c r="I2831" s="227"/>
      <c r="J2831" s="227"/>
      <c r="K2831" s="227"/>
      <c r="L2831" s="228"/>
    </row>
    <row r="2832" spans="1:12">
      <c r="A2832" s="213" t="str">
        <f t="shared" ca="1" si="44"/>
        <v/>
      </c>
      <c r="C2832" s="223"/>
      <c r="D2832" s="224"/>
      <c r="E2832" s="224"/>
      <c r="F2832" s="225"/>
      <c r="G2832" s="226"/>
      <c r="H2832" s="227"/>
      <c r="I2832" s="227"/>
      <c r="J2832" s="227"/>
      <c r="K2832" s="227"/>
      <c r="L2832" s="228"/>
    </row>
    <row r="2833" spans="1:12">
      <c r="A2833" s="213" t="str">
        <f t="shared" ca="1" si="44"/>
        <v/>
      </c>
      <c r="C2833" s="223"/>
      <c r="D2833" s="224"/>
      <c r="E2833" s="224"/>
      <c r="F2833" s="225"/>
      <c r="G2833" s="226"/>
      <c r="H2833" s="227"/>
      <c r="I2833" s="227"/>
      <c r="J2833" s="227"/>
      <c r="K2833" s="227"/>
      <c r="L2833" s="228"/>
    </row>
    <row r="2834" spans="1:12">
      <c r="A2834" s="213" t="str">
        <f t="shared" ca="1" si="44"/>
        <v/>
      </c>
      <c r="C2834" s="223"/>
      <c r="D2834" s="224"/>
      <c r="E2834" s="224"/>
      <c r="F2834" s="225"/>
      <c r="G2834" s="226"/>
      <c r="H2834" s="227"/>
      <c r="I2834" s="227"/>
      <c r="J2834" s="227"/>
      <c r="K2834" s="227"/>
      <c r="L2834" s="228"/>
    </row>
    <row r="2835" spans="1:12">
      <c r="A2835" s="213" t="str">
        <f t="shared" ca="1" si="44"/>
        <v/>
      </c>
      <c r="C2835" s="223"/>
      <c r="D2835" s="224"/>
      <c r="E2835" s="224"/>
      <c r="F2835" s="225"/>
      <c r="G2835" s="226"/>
      <c r="H2835" s="227"/>
      <c r="I2835" s="227"/>
      <c r="J2835" s="227"/>
      <c r="K2835" s="227"/>
      <c r="L2835" s="228"/>
    </row>
    <row r="2836" spans="1:12">
      <c r="A2836" s="213" t="str">
        <f t="shared" ca="1" si="44"/>
        <v/>
      </c>
      <c r="C2836" s="223"/>
      <c r="D2836" s="224"/>
      <c r="E2836" s="224"/>
      <c r="F2836" s="225"/>
      <c r="G2836" s="226"/>
      <c r="H2836" s="227"/>
      <c r="I2836" s="227"/>
      <c r="J2836" s="227"/>
      <c r="K2836" s="227"/>
      <c r="L2836" s="228"/>
    </row>
    <row r="2837" spans="1:12">
      <c r="A2837" s="213" t="str">
        <f t="shared" ca="1" si="44"/>
        <v/>
      </c>
      <c r="C2837" s="223"/>
      <c r="D2837" s="224"/>
      <c r="E2837" s="224"/>
      <c r="F2837" s="225"/>
      <c r="G2837" s="226"/>
      <c r="H2837" s="227"/>
      <c r="I2837" s="227"/>
      <c r="J2837" s="227"/>
      <c r="K2837" s="227"/>
      <c r="L2837" s="228"/>
    </row>
    <row r="2838" spans="1:12">
      <c r="A2838" s="213" t="str">
        <f t="shared" ca="1" si="44"/>
        <v/>
      </c>
      <c r="C2838" s="223"/>
      <c r="D2838" s="224"/>
      <c r="E2838" s="224"/>
      <c r="F2838" s="225"/>
      <c r="G2838" s="226"/>
      <c r="H2838" s="227"/>
      <c r="I2838" s="227"/>
      <c r="J2838" s="227"/>
      <c r="K2838" s="227"/>
      <c r="L2838" s="228"/>
    </row>
    <row r="2839" spans="1:12">
      <c r="A2839" s="213" t="str">
        <f t="shared" ca="1" si="44"/>
        <v/>
      </c>
      <c r="C2839" s="223"/>
      <c r="D2839" s="224"/>
      <c r="E2839" s="224"/>
      <c r="F2839" s="225"/>
      <c r="G2839" s="226"/>
      <c r="H2839" s="227"/>
      <c r="I2839" s="227"/>
      <c r="J2839" s="227"/>
      <c r="K2839" s="227"/>
      <c r="L2839" s="228"/>
    </row>
    <row r="2840" spans="1:12">
      <c r="A2840" s="213" t="str">
        <f t="shared" ca="1" si="44"/>
        <v/>
      </c>
      <c r="C2840" s="223"/>
      <c r="D2840" s="224"/>
      <c r="E2840" s="224"/>
      <c r="F2840" s="225"/>
      <c r="G2840" s="226"/>
      <c r="H2840" s="227"/>
      <c r="I2840" s="227"/>
      <c r="J2840" s="227"/>
      <c r="K2840" s="227"/>
      <c r="L2840" s="228"/>
    </row>
    <row r="2841" spans="1:12">
      <c r="A2841" s="213" t="str">
        <f t="shared" ca="1" si="44"/>
        <v/>
      </c>
      <c r="C2841" s="223"/>
      <c r="D2841" s="224"/>
      <c r="E2841" s="224"/>
      <c r="F2841" s="225"/>
      <c r="G2841" s="226"/>
      <c r="H2841" s="227"/>
      <c r="I2841" s="227"/>
      <c r="J2841" s="227"/>
      <c r="K2841" s="227"/>
      <c r="L2841" s="228"/>
    </row>
    <row r="2842" spans="1:12">
      <c r="A2842" s="213" t="str">
        <f t="shared" ca="1" si="44"/>
        <v/>
      </c>
      <c r="C2842" s="223"/>
      <c r="D2842" s="224"/>
      <c r="E2842" s="224"/>
      <c r="F2842" s="225"/>
      <c r="G2842" s="226"/>
      <c r="H2842" s="227"/>
      <c r="I2842" s="227"/>
      <c r="J2842" s="227"/>
      <c r="K2842" s="227"/>
      <c r="L2842" s="228"/>
    </row>
    <row r="2843" spans="1:12">
      <c r="A2843" s="213" t="str">
        <f t="shared" ca="1" si="44"/>
        <v/>
      </c>
      <c r="C2843" s="223"/>
      <c r="D2843" s="224"/>
      <c r="E2843" s="224"/>
      <c r="F2843" s="225"/>
      <c r="G2843" s="226"/>
      <c r="H2843" s="227"/>
      <c r="I2843" s="227"/>
      <c r="J2843" s="227"/>
      <c r="K2843" s="227"/>
      <c r="L2843" s="228"/>
    </row>
    <row r="2844" spans="1:12">
      <c r="A2844" s="213" t="str">
        <f t="shared" ca="1" si="44"/>
        <v/>
      </c>
      <c r="C2844" s="223"/>
      <c r="D2844" s="224"/>
      <c r="E2844" s="224"/>
      <c r="F2844" s="225"/>
      <c r="G2844" s="226"/>
      <c r="H2844" s="227"/>
      <c r="I2844" s="227"/>
      <c r="J2844" s="227"/>
      <c r="K2844" s="227"/>
      <c r="L2844" s="228"/>
    </row>
    <row r="2845" spans="1:12">
      <c r="A2845" s="213" t="str">
        <f t="shared" ca="1" si="44"/>
        <v/>
      </c>
      <c r="C2845" s="223"/>
      <c r="D2845" s="224"/>
      <c r="E2845" s="224"/>
      <c r="F2845" s="225"/>
      <c r="G2845" s="226"/>
      <c r="H2845" s="227"/>
      <c r="I2845" s="227"/>
      <c r="J2845" s="227"/>
      <c r="K2845" s="227"/>
      <c r="L2845" s="228"/>
    </row>
    <row r="2846" spans="1:12">
      <c r="A2846" s="213" t="str">
        <f t="shared" ca="1" si="44"/>
        <v/>
      </c>
      <c r="C2846" s="223"/>
      <c r="D2846" s="224"/>
      <c r="E2846" s="224"/>
      <c r="F2846" s="225"/>
      <c r="G2846" s="226"/>
      <c r="H2846" s="227"/>
      <c r="I2846" s="227"/>
      <c r="J2846" s="227"/>
      <c r="K2846" s="227"/>
      <c r="L2846" s="228"/>
    </row>
    <row r="2847" spans="1:12">
      <c r="A2847" s="213" t="str">
        <f t="shared" ca="1" si="44"/>
        <v/>
      </c>
      <c r="C2847" s="223"/>
      <c r="D2847" s="224"/>
      <c r="E2847" s="224"/>
      <c r="F2847" s="225"/>
      <c r="G2847" s="226"/>
      <c r="H2847" s="227"/>
      <c r="I2847" s="227"/>
      <c r="J2847" s="227"/>
      <c r="K2847" s="227"/>
      <c r="L2847" s="228"/>
    </row>
    <row r="2848" spans="1:12">
      <c r="A2848" s="213" t="str">
        <f t="shared" ca="1" si="44"/>
        <v/>
      </c>
      <c r="C2848" s="223"/>
      <c r="D2848" s="224"/>
      <c r="E2848" s="224"/>
      <c r="F2848" s="225"/>
      <c r="G2848" s="226"/>
      <c r="H2848" s="227"/>
      <c r="I2848" s="227"/>
      <c r="J2848" s="227"/>
      <c r="K2848" s="227"/>
      <c r="L2848" s="228"/>
    </row>
    <row r="2849" spans="1:12">
      <c r="A2849" s="213" t="str">
        <f t="shared" ca="1" si="44"/>
        <v/>
      </c>
      <c r="C2849" s="223"/>
      <c r="D2849" s="224"/>
      <c r="E2849" s="224"/>
      <c r="F2849" s="225"/>
      <c r="G2849" s="226"/>
      <c r="H2849" s="227"/>
      <c r="I2849" s="227"/>
      <c r="J2849" s="227"/>
      <c r="K2849" s="227"/>
      <c r="L2849" s="228"/>
    </row>
    <row r="2850" spans="1:12">
      <c r="A2850" s="213" t="str">
        <f t="shared" ca="1" si="44"/>
        <v/>
      </c>
      <c r="C2850" s="223"/>
      <c r="D2850" s="224"/>
      <c r="E2850" s="224"/>
      <c r="F2850" s="225"/>
      <c r="G2850" s="226"/>
      <c r="H2850" s="227"/>
      <c r="I2850" s="227"/>
      <c r="J2850" s="227"/>
      <c r="K2850" s="227"/>
      <c r="L2850" s="228"/>
    </row>
    <row r="2851" spans="1:12">
      <c r="A2851" s="213" t="str">
        <f t="shared" ca="1" si="44"/>
        <v/>
      </c>
      <c r="C2851" s="223"/>
      <c r="D2851" s="224"/>
      <c r="E2851" s="224"/>
      <c r="F2851" s="225"/>
      <c r="G2851" s="226"/>
      <c r="H2851" s="227"/>
      <c r="I2851" s="227"/>
      <c r="J2851" s="227"/>
      <c r="K2851" s="227"/>
      <c r="L2851" s="228"/>
    </row>
    <row r="2852" spans="1:12">
      <c r="A2852" s="213" t="str">
        <f t="shared" ca="1" si="44"/>
        <v/>
      </c>
      <c r="C2852" s="223"/>
      <c r="D2852" s="224"/>
      <c r="E2852" s="224"/>
      <c r="F2852" s="225"/>
      <c r="G2852" s="226"/>
      <c r="H2852" s="227"/>
      <c r="I2852" s="227"/>
      <c r="J2852" s="227"/>
      <c r="K2852" s="227"/>
      <c r="L2852" s="228"/>
    </row>
    <row r="2853" spans="1:12">
      <c r="A2853" s="213" t="str">
        <f t="shared" ca="1" si="44"/>
        <v/>
      </c>
      <c r="C2853" s="223"/>
      <c r="D2853" s="224"/>
      <c r="E2853" s="224"/>
      <c r="F2853" s="225"/>
      <c r="G2853" s="226"/>
      <c r="H2853" s="227"/>
      <c r="I2853" s="227"/>
      <c r="J2853" s="227"/>
      <c r="K2853" s="227"/>
      <c r="L2853" s="228"/>
    </row>
    <row r="2854" spans="1:12">
      <c r="A2854" s="213" t="str">
        <f t="shared" ca="1" si="44"/>
        <v/>
      </c>
      <c r="C2854" s="223"/>
      <c r="D2854" s="224"/>
      <c r="E2854" s="224"/>
      <c r="F2854" s="225"/>
      <c r="G2854" s="226"/>
      <c r="H2854" s="227"/>
      <c r="I2854" s="227"/>
      <c r="J2854" s="227"/>
      <c r="K2854" s="227"/>
      <c r="L2854" s="228"/>
    </row>
    <row r="2855" spans="1:12">
      <c r="A2855" s="213" t="str">
        <f t="shared" ca="1" si="44"/>
        <v/>
      </c>
      <c r="C2855" s="223"/>
      <c r="D2855" s="224"/>
      <c r="E2855" s="224"/>
      <c r="F2855" s="225"/>
      <c r="G2855" s="226"/>
      <c r="H2855" s="227"/>
      <c r="I2855" s="227"/>
      <c r="J2855" s="227"/>
      <c r="K2855" s="227"/>
      <c r="L2855" s="228"/>
    </row>
    <row r="2856" spans="1:12">
      <c r="A2856" s="213" t="str">
        <f t="shared" ca="1" si="44"/>
        <v/>
      </c>
      <c r="C2856" s="223"/>
      <c r="D2856" s="224"/>
      <c r="E2856" s="224"/>
      <c r="F2856" s="225"/>
      <c r="G2856" s="226"/>
      <c r="H2856" s="227"/>
      <c r="I2856" s="227"/>
      <c r="J2856" s="227"/>
      <c r="K2856" s="227"/>
      <c r="L2856" s="228"/>
    </row>
    <row r="2857" spans="1:12">
      <c r="A2857" s="213" t="str">
        <f t="shared" ca="1" si="44"/>
        <v/>
      </c>
      <c r="C2857" s="223"/>
      <c r="D2857" s="224"/>
      <c r="E2857" s="224"/>
      <c r="F2857" s="225"/>
      <c r="G2857" s="226"/>
      <c r="H2857" s="227"/>
      <c r="I2857" s="227"/>
      <c r="J2857" s="227"/>
      <c r="K2857" s="227"/>
      <c r="L2857" s="228"/>
    </row>
    <row r="2858" spans="1:12">
      <c r="A2858" s="213" t="str">
        <f t="shared" ca="1" si="44"/>
        <v/>
      </c>
      <c r="C2858" s="223"/>
      <c r="D2858" s="224"/>
      <c r="E2858" s="224"/>
      <c r="F2858" s="225"/>
      <c r="G2858" s="226"/>
      <c r="H2858" s="227"/>
      <c r="I2858" s="227"/>
      <c r="J2858" s="227"/>
      <c r="K2858" s="227"/>
      <c r="L2858" s="228"/>
    </row>
    <row r="2859" spans="1:12">
      <c r="A2859" s="213" t="str">
        <f t="shared" ca="1" si="44"/>
        <v/>
      </c>
      <c r="C2859" s="223"/>
      <c r="D2859" s="224"/>
      <c r="E2859" s="224"/>
      <c r="F2859" s="225"/>
      <c r="G2859" s="226"/>
      <c r="H2859" s="227"/>
      <c r="I2859" s="227"/>
      <c r="J2859" s="227"/>
      <c r="K2859" s="227"/>
      <c r="L2859" s="228"/>
    </row>
    <row r="2860" spans="1:12">
      <c r="A2860" s="213" t="str">
        <f t="shared" ca="1" si="44"/>
        <v/>
      </c>
      <c r="C2860" s="223"/>
      <c r="D2860" s="224"/>
      <c r="E2860" s="224"/>
      <c r="F2860" s="225"/>
      <c r="G2860" s="226"/>
      <c r="H2860" s="227"/>
      <c r="I2860" s="227"/>
      <c r="J2860" s="227"/>
      <c r="K2860" s="227"/>
      <c r="L2860" s="228"/>
    </row>
    <row r="2861" spans="1:12">
      <c r="A2861" s="213" t="str">
        <f t="shared" ca="1" si="44"/>
        <v/>
      </c>
      <c r="C2861" s="223"/>
      <c r="D2861" s="224"/>
      <c r="E2861" s="224"/>
      <c r="F2861" s="225"/>
      <c r="G2861" s="226"/>
      <c r="H2861" s="227"/>
      <c r="I2861" s="227"/>
      <c r="J2861" s="227"/>
      <c r="K2861" s="227"/>
      <c r="L2861" s="228"/>
    </row>
    <row r="2862" spans="1:12">
      <c r="A2862" s="213" t="str">
        <f t="shared" ca="1" si="44"/>
        <v/>
      </c>
      <c r="C2862" s="223"/>
      <c r="D2862" s="224"/>
      <c r="E2862" s="224"/>
      <c r="F2862" s="225"/>
      <c r="G2862" s="226"/>
      <c r="H2862" s="227"/>
      <c r="I2862" s="227"/>
      <c r="J2862" s="227"/>
      <c r="K2862" s="227"/>
      <c r="L2862" s="228"/>
    </row>
    <row r="2863" spans="1:12">
      <c r="A2863" s="213" t="str">
        <f t="shared" ca="1" si="44"/>
        <v/>
      </c>
      <c r="C2863" s="223"/>
      <c r="D2863" s="224"/>
      <c r="E2863" s="224"/>
      <c r="F2863" s="225"/>
      <c r="G2863" s="226"/>
      <c r="H2863" s="227"/>
      <c r="I2863" s="227"/>
      <c r="J2863" s="227"/>
      <c r="K2863" s="227"/>
      <c r="L2863" s="228"/>
    </row>
    <row r="2864" spans="1:12">
      <c r="A2864" s="213" t="str">
        <f t="shared" ca="1" si="44"/>
        <v/>
      </c>
      <c r="C2864" s="223"/>
      <c r="D2864" s="224"/>
      <c r="E2864" s="224"/>
      <c r="F2864" s="225"/>
      <c r="G2864" s="226"/>
      <c r="H2864" s="227"/>
      <c r="I2864" s="227"/>
      <c r="J2864" s="227"/>
      <c r="K2864" s="227"/>
      <c r="L2864" s="228"/>
    </row>
    <row r="2865" spans="1:12">
      <c r="A2865" s="213" t="str">
        <f t="shared" ca="1" si="44"/>
        <v/>
      </c>
      <c r="C2865" s="223"/>
      <c r="D2865" s="224"/>
      <c r="E2865" s="224"/>
      <c r="F2865" s="225"/>
      <c r="G2865" s="226"/>
      <c r="H2865" s="227"/>
      <c r="I2865" s="227"/>
      <c r="J2865" s="227"/>
      <c r="K2865" s="227"/>
      <c r="L2865" s="228"/>
    </row>
    <row r="2866" spans="1:12">
      <c r="A2866" s="213" t="str">
        <f t="shared" ca="1" si="44"/>
        <v/>
      </c>
      <c r="C2866" s="223"/>
      <c r="D2866" s="224"/>
      <c r="E2866" s="224"/>
      <c r="F2866" s="225"/>
      <c r="G2866" s="226"/>
      <c r="H2866" s="227"/>
      <c r="I2866" s="227"/>
      <c r="J2866" s="227"/>
      <c r="K2866" s="227"/>
      <c r="L2866" s="228"/>
    </row>
    <row r="2867" spans="1:12">
      <c r="A2867" s="213" t="str">
        <f t="shared" ca="1" si="44"/>
        <v/>
      </c>
      <c r="C2867" s="223"/>
      <c r="D2867" s="224"/>
      <c r="E2867" s="224"/>
      <c r="F2867" s="225"/>
      <c r="G2867" s="226"/>
      <c r="H2867" s="227"/>
      <c r="I2867" s="227"/>
      <c r="J2867" s="227"/>
      <c r="K2867" s="227"/>
      <c r="L2867" s="228"/>
    </row>
    <row r="2868" spans="1:12">
      <c r="A2868" s="213" t="str">
        <f t="shared" ca="1" si="44"/>
        <v/>
      </c>
      <c r="C2868" s="223"/>
      <c r="D2868" s="224"/>
      <c r="E2868" s="224"/>
      <c r="F2868" s="225"/>
      <c r="G2868" s="226"/>
      <c r="H2868" s="227"/>
      <c r="I2868" s="227"/>
      <c r="J2868" s="227"/>
      <c r="K2868" s="227"/>
      <c r="L2868" s="228"/>
    </row>
    <row r="2869" spans="1:12">
      <c r="A2869" s="213" t="str">
        <f t="shared" ca="1" si="44"/>
        <v/>
      </c>
      <c r="C2869" s="223"/>
      <c r="D2869" s="224"/>
      <c r="E2869" s="224"/>
      <c r="F2869" s="225"/>
      <c r="G2869" s="226"/>
      <c r="H2869" s="227"/>
      <c r="I2869" s="227"/>
      <c r="J2869" s="227"/>
      <c r="K2869" s="227"/>
      <c r="L2869" s="228"/>
    </row>
    <row r="2870" spans="1:12">
      <c r="A2870" s="213" t="str">
        <f t="shared" ca="1" si="44"/>
        <v/>
      </c>
      <c r="C2870" s="223"/>
      <c r="D2870" s="224"/>
      <c r="E2870" s="224"/>
      <c r="F2870" s="225"/>
      <c r="G2870" s="226"/>
      <c r="H2870" s="227"/>
      <c r="I2870" s="227"/>
      <c r="J2870" s="227"/>
      <c r="K2870" s="227"/>
      <c r="L2870" s="228"/>
    </row>
    <row r="2871" spans="1:12">
      <c r="A2871" s="213" t="str">
        <f t="shared" ca="1" si="44"/>
        <v/>
      </c>
      <c r="C2871" s="223"/>
      <c r="D2871" s="224"/>
      <c r="E2871" s="224"/>
      <c r="F2871" s="225"/>
      <c r="G2871" s="226"/>
      <c r="H2871" s="227"/>
      <c r="I2871" s="227"/>
      <c r="J2871" s="227"/>
      <c r="K2871" s="227"/>
      <c r="L2871" s="228"/>
    </row>
    <row r="2872" spans="1:12">
      <c r="A2872" s="213" t="str">
        <f t="shared" ca="1" si="44"/>
        <v/>
      </c>
      <c r="C2872" s="223"/>
      <c r="D2872" s="224"/>
      <c r="E2872" s="224"/>
      <c r="F2872" s="225"/>
      <c r="G2872" s="226"/>
      <c r="H2872" s="227"/>
      <c r="I2872" s="227"/>
      <c r="J2872" s="227"/>
      <c r="K2872" s="227"/>
      <c r="L2872" s="228"/>
    </row>
    <row r="2873" spans="1:12">
      <c r="A2873" s="213" t="str">
        <f t="shared" ca="1" si="44"/>
        <v/>
      </c>
      <c r="C2873" s="223"/>
      <c r="D2873" s="224"/>
      <c r="E2873" s="224"/>
      <c r="F2873" s="225"/>
      <c r="G2873" s="226"/>
      <c r="H2873" s="227"/>
      <c r="I2873" s="227"/>
      <c r="J2873" s="227"/>
      <c r="K2873" s="227"/>
      <c r="L2873" s="228"/>
    </row>
    <row r="2874" spans="1:12">
      <c r="A2874" s="213" t="str">
        <f t="shared" ca="1" si="44"/>
        <v/>
      </c>
      <c r="C2874" s="223"/>
      <c r="D2874" s="224"/>
      <c r="E2874" s="224"/>
      <c r="F2874" s="225"/>
      <c r="G2874" s="226"/>
      <c r="H2874" s="227"/>
      <c r="I2874" s="227"/>
      <c r="J2874" s="227"/>
      <c r="K2874" s="227"/>
      <c r="L2874" s="228"/>
    </row>
    <row r="2875" spans="1:12">
      <c r="A2875" s="213" t="str">
        <f t="shared" ca="1" si="44"/>
        <v/>
      </c>
      <c r="C2875" s="223"/>
      <c r="D2875" s="224"/>
      <c r="E2875" s="224"/>
      <c r="F2875" s="225"/>
      <c r="G2875" s="226"/>
      <c r="H2875" s="227"/>
      <c r="I2875" s="227"/>
      <c r="J2875" s="227"/>
      <c r="K2875" s="227"/>
      <c r="L2875" s="228"/>
    </row>
    <row r="2876" spans="1:12">
      <c r="A2876" s="213" t="str">
        <f t="shared" ca="1" si="44"/>
        <v/>
      </c>
      <c r="C2876" s="223"/>
      <c r="D2876" s="224"/>
      <c r="E2876" s="224"/>
      <c r="F2876" s="225"/>
      <c r="G2876" s="226"/>
      <c r="H2876" s="227"/>
      <c r="I2876" s="227"/>
      <c r="J2876" s="227"/>
      <c r="K2876" s="227"/>
      <c r="L2876" s="228"/>
    </row>
    <row r="2877" spans="1:12">
      <c r="A2877" s="213" t="str">
        <f t="shared" ca="1" si="44"/>
        <v/>
      </c>
      <c r="C2877" s="223"/>
      <c r="D2877" s="224"/>
      <c r="E2877" s="224"/>
      <c r="F2877" s="225"/>
      <c r="G2877" s="226"/>
      <c r="H2877" s="227"/>
      <c r="I2877" s="227"/>
      <c r="J2877" s="227"/>
      <c r="K2877" s="227"/>
      <c r="L2877" s="228"/>
    </row>
    <row r="2878" spans="1:12">
      <c r="A2878" s="213" t="str">
        <f t="shared" ca="1" si="44"/>
        <v/>
      </c>
      <c r="C2878" s="223"/>
      <c r="D2878" s="224"/>
      <c r="E2878" s="224"/>
      <c r="F2878" s="225"/>
      <c r="G2878" s="226"/>
      <c r="H2878" s="227"/>
      <c r="I2878" s="227"/>
      <c r="J2878" s="227"/>
      <c r="K2878" s="227"/>
      <c r="L2878" s="228"/>
    </row>
    <row r="2879" spans="1:12">
      <c r="A2879" s="213" t="str">
        <f t="shared" ca="1" si="44"/>
        <v/>
      </c>
      <c r="C2879" s="223"/>
      <c r="D2879" s="224"/>
      <c r="E2879" s="224"/>
      <c r="F2879" s="225"/>
      <c r="G2879" s="226"/>
      <c r="H2879" s="227"/>
      <c r="I2879" s="227"/>
      <c r="J2879" s="227"/>
      <c r="K2879" s="227"/>
      <c r="L2879" s="228"/>
    </row>
    <row r="2880" spans="1:12">
      <c r="A2880" s="213" t="str">
        <f t="shared" ca="1" si="44"/>
        <v/>
      </c>
      <c r="C2880" s="223"/>
      <c r="D2880" s="224"/>
      <c r="E2880" s="224"/>
      <c r="F2880" s="225"/>
      <c r="G2880" s="226"/>
      <c r="H2880" s="227"/>
      <c r="I2880" s="227"/>
      <c r="J2880" s="227"/>
      <c r="K2880" s="227"/>
      <c r="L2880" s="228"/>
    </row>
    <row r="2881" spans="1:12">
      <c r="A2881" s="213" t="str">
        <f t="shared" ca="1" si="44"/>
        <v/>
      </c>
      <c r="C2881" s="223"/>
      <c r="D2881" s="224"/>
      <c r="E2881" s="224"/>
      <c r="F2881" s="225"/>
      <c r="G2881" s="226"/>
      <c r="H2881" s="227"/>
      <c r="I2881" s="227"/>
      <c r="J2881" s="227"/>
      <c r="K2881" s="227"/>
      <c r="L2881" s="228"/>
    </row>
    <row r="2882" spans="1:12">
      <c r="A2882" s="213" t="str">
        <f t="shared" ca="1" si="44"/>
        <v/>
      </c>
      <c r="C2882" s="223"/>
      <c r="D2882" s="224"/>
      <c r="E2882" s="224"/>
      <c r="F2882" s="225"/>
      <c r="G2882" s="226"/>
      <c r="H2882" s="227"/>
      <c r="I2882" s="227"/>
      <c r="J2882" s="227"/>
      <c r="K2882" s="227"/>
      <c r="L2882" s="228"/>
    </row>
    <row r="2883" spans="1:12">
      <c r="A2883" s="213" t="str">
        <f t="shared" ca="1" si="44"/>
        <v/>
      </c>
      <c r="C2883" s="223"/>
      <c r="D2883" s="224"/>
      <c r="E2883" s="224"/>
      <c r="F2883" s="225"/>
      <c r="G2883" s="226"/>
      <c r="H2883" s="227"/>
      <c r="I2883" s="227"/>
      <c r="J2883" s="227"/>
      <c r="K2883" s="227"/>
      <c r="L2883" s="228"/>
    </row>
    <row r="2884" spans="1:12">
      <c r="A2884" s="213" t="str">
        <f t="shared" ref="A2884:A2947" ca="1" si="45">IF(INDIRECT(ADDRESS(ROW(A2884),3))="","",IF(INDIRECT(ADDRESS(ROW(A2884),3))=INDIRECT(ADDRESS(ROW(A2884)-1,3)),A2883,A2883+1))</f>
        <v/>
      </c>
      <c r="C2884" s="223"/>
      <c r="D2884" s="224"/>
      <c r="E2884" s="224"/>
      <c r="F2884" s="225"/>
      <c r="G2884" s="226"/>
      <c r="H2884" s="227"/>
      <c r="I2884" s="227"/>
      <c r="J2884" s="227"/>
      <c r="K2884" s="227"/>
      <c r="L2884" s="228"/>
    </row>
    <row r="2885" spans="1:12">
      <c r="A2885" s="213" t="str">
        <f t="shared" ca="1" si="45"/>
        <v/>
      </c>
      <c r="C2885" s="223"/>
      <c r="D2885" s="224"/>
      <c r="E2885" s="224"/>
      <c r="F2885" s="225"/>
      <c r="G2885" s="226"/>
      <c r="H2885" s="227"/>
      <c r="I2885" s="227"/>
      <c r="J2885" s="227"/>
      <c r="K2885" s="227"/>
      <c r="L2885" s="228"/>
    </row>
    <row r="2886" spans="1:12">
      <c r="A2886" s="213" t="str">
        <f t="shared" ca="1" si="45"/>
        <v/>
      </c>
      <c r="C2886" s="223"/>
      <c r="D2886" s="224"/>
      <c r="E2886" s="224"/>
      <c r="F2886" s="225"/>
      <c r="G2886" s="226"/>
      <c r="H2886" s="227"/>
      <c r="I2886" s="227"/>
      <c r="J2886" s="227"/>
      <c r="K2886" s="227"/>
      <c r="L2886" s="228"/>
    </row>
    <row r="2887" spans="1:12">
      <c r="A2887" s="213" t="str">
        <f t="shared" ca="1" si="45"/>
        <v/>
      </c>
      <c r="C2887" s="223"/>
      <c r="D2887" s="224"/>
      <c r="E2887" s="224"/>
      <c r="F2887" s="225"/>
      <c r="G2887" s="226"/>
      <c r="H2887" s="227"/>
      <c r="I2887" s="227"/>
      <c r="J2887" s="227"/>
      <c r="K2887" s="227"/>
      <c r="L2887" s="228"/>
    </row>
    <row r="2888" spans="1:12">
      <c r="A2888" s="213" t="str">
        <f t="shared" ca="1" si="45"/>
        <v/>
      </c>
      <c r="C2888" s="223"/>
      <c r="D2888" s="224"/>
      <c r="E2888" s="224"/>
      <c r="F2888" s="225"/>
      <c r="G2888" s="226"/>
      <c r="H2888" s="227"/>
      <c r="I2888" s="227"/>
      <c r="J2888" s="227"/>
      <c r="K2888" s="227"/>
      <c r="L2888" s="228"/>
    </row>
    <row r="2889" spans="1:12">
      <c r="A2889" s="213" t="str">
        <f t="shared" ca="1" si="45"/>
        <v/>
      </c>
      <c r="C2889" s="223"/>
      <c r="D2889" s="224"/>
      <c r="E2889" s="224"/>
      <c r="F2889" s="225"/>
      <c r="G2889" s="226"/>
      <c r="H2889" s="227"/>
      <c r="I2889" s="227"/>
      <c r="J2889" s="227"/>
      <c r="K2889" s="227"/>
      <c r="L2889" s="228"/>
    </row>
    <row r="2890" spans="1:12">
      <c r="A2890" s="213" t="str">
        <f t="shared" ca="1" si="45"/>
        <v/>
      </c>
      <c r="C2890" s="223"/>
      <c r="D2890" s="224"/>
      <c r="E2890" s="224"/>
      <c r="F2890" s="225"/>
      <c r="G2890" s="226"/>
      <c r="H2890" s="227"/>
      <c r="I2890" s="227"/>
      <c r="J2890" s="227"/>
      <c r="K2890" s="227"/>
      <c r="L2890" s="228"/>
    </row>
    <row r="2891" spans="1:12">
      <c r="A2891" s="213" t="str">
        <f t="shared" ca="1" si="45"/>
        <v/>
      </c>
      <c r="C2891" s="223"/>
      <c r="D2891" s="224"/>
      <c r="E2891" s="224"/>
      <c r="F2891" s="225"/>
      <c r="G2891" s="226"/>
      <c r="H2891" s="227"/>
      <c r="I2891" s="227"/>
      <c r="J2891" s="227"/>
      <c r="K2891" s="227"/>
      <c r="L2891" s="228"/>
    </row>
    <row r="2892" spans="1:12">
      <c r="A2892" s="213" t="str">
        <f t="shared" ca="1" si="45"/>
        <v/>
      </c>
      <c r="C2892" s="223"/>
      <c r="D2892" s="224"/>
      <c r="E2892" s="224"/>
      <c r="F2892" s="225"/>
      <c r="G2892" s="226"/>
      <c r="H2892" s="227"/>
      <c r="I2892" s="227"/>
      <c r="J2892" s="227"/>
      <c r="K2892" s="227"/>
      <c r="L2892" s="228"/>
    </row>
    <row r="2893" spans="1:12">
      <c r="A2893" s="213" t="str">
        <f t="shared" ca="1" si="45"/>
        <v/>
      </c>
      <c r="C2893" s="223"/>
      <c r="D2893" s="224"/>
      <c r="E2893" s="224"/>
      <c r="F2893" s="225"/>
      <c r="G2893" s="226"/>
      <c r="H2893" s="227"/>
      <c r="I2893" s="227"/>
      <c r="J2893" s="227"/>
      <c r="K2893" s="227"/>
      <c r="L2893" s="228"/>
    </row>
    <row r="2894" spans="1:12">
      <c r="A2894" s="213" t="str">
        <f t="shared" ca="1" si="45"/>
        <v/>
      </c>
      <c r="C2894" s="223"/>
      <c r="D2894" s="224"/>
      <c r="E2894" s="224"/>
      <c r="F2894" s="225"/>
      <c r="G2894" s="226"/>
      <c r="H2894" s="227"/>
      <c r="I2894" s="227"/>
      <c r="J2894" s="227"/>
      <c r="K2894" s="227"/>
      <c r="L2894" s="228"/>
    </row>
    <row r="2895" spans="1:12">
      <c r="A2895" s="213" t="str">
        <f t="shared" ca="1" si="45"/>
        <v/>
      </c>
      <c r="C2895" s="223"/>
      <c r="D2895" s="224"/>
      <c r="E2895" s="224"/>
      <c r="F2895" s="225"/>
      <c r="G2895" s="226"/>
      <c r="H2895" s="227"/>
      <c r="I2895" s="227"/>
      <c r="J2895" s="227"/>
      <c r="K2895" s="227"/>
      <c r="L2895" s="228"/>
    </row>
    <row r="2896" spans="1:12">
      <c r="A2896" s="213" t="str">
        <f t="shared" ca="1" si="45"/>
        <v/>
      </c>
      <c r="C2896" s="223"/>
      <c r="D2896" s="224"/>
      <c r="E2896" s="224"/>
      <c r="F2896" s="225"/>
      <c r="G2896" s="226"/>
      <c r="H2896" s="227"/>
      <c r="I2896" s="227"/>
      <c r="J2896" s="227"/>
      <c r="K2896" s="227"/>
      <c r="L2896" s="228"/>
    </row>
    <row r="2897" spans="1:12">
      <c r="A2897" s="213" t="str">
        <f t="shared" ca="1" si="45"/>
        <v/>
      </c>
      <c r="C2897" s="223"/>
      <c r="D2897" s="224"/>
      <c r="E2897" s="224"/>
      <c r="F2897" s="225"/>
      <c r="G2897" s="226"/>
      <c r="H2897" s="227"/>
      <c r="I2897" s="227"/>
      <c r="J2897" s="227"/>
      <c r="K2897" s="227"/>
      <c r="L2897" s="228"/>
    </row>
    <row r="2898" spans="1:12">
      <c r="A2898" s="213" t="str">
        <f t="shared" ca="1" si="45"/>
        <v/>
      </c>
      <c r="C2898" s="223"/>
      <c r="D2898" s="224"/>
      <c r="E2898" s="224"/>
      <c r="F2898" s="225"/>
      <c r="G2898" s="226"/>
      <c r="H2898" s="227"/>
      <c r="I2898" s="227"/>
      <c r="J2898" s="227"/>
      <c r="K2898" s="227"/>
      <c r="L2898" s="228"/>
    </row>
    <row r="2899" spans="1:12">
      <c r="A2899" s="213" t="str">
        <f t="shared" ca="1" si="45"/>
        <v/>
      </c>
      <c r="C2899" s="223"/>
      <c r="D2899" s="224"/>
      <c r="E2899" s="224"/>
      <c r="F2899" s="225"/>
      <c r="G2899" s="226"/>
      <c r="H2899" s="227"/>
      <c r="I2899" s="227"/>
      <c r="J2899" s="227"/>
      <c r="K2899" s="227"/>
      <c r="L2899" s="228"/>
    </row>
    <row r="2900" spans="1:12">
      <c r="A2900" s="213" t="str">
        <f t="shared" ca="1" si="45"/>
        <v/>
      </c>
      <c r="C2900" s="223"/>
      <c r="D2900" s="224"/>
      <c r="E2900" s="224"/>
      <c r="F2900" s="225"/>
      <c r="G2900" s="226"/>
      <c r="H2900" s="227"/>
      <c r="I2900" s="227"/>
      <c r="J2900" s="227"/>
      <c r="K2900" s="227"/>
      <c r="L2900" s="228"/>
    </row>
    <row r="2901" spans="1:12">
      <c r="A2901" s="213" t="str">
        <f t="shared" ca="1" si="45"/>
        <v/>
      </c>
      <c r="C2901" s="223"/>
      <c r="D2901" s="224"/>
      <c r="E2901" s="224"/>
      <c r="F2901" s="225"/>
      <c r="G2901" s="226"/>
      <c r="H2901" s="227"/>
      <c r="I2901" s="227"/>
      <c r="J2901" s="227"/>
      <c r="K2901" s="227"/>
      <c r="L2901" s="228"/>
    </row>
    <row r="2902" spans="1:12">
      <c r="A2902" s="213" t="str">
        <f t="shared" ca="1" si="45"/>
        <v/>
      </c>
      <c r="C2902" s="223"/>
      <c r="D2902" s="224"/>
      <c r="E2902" s="224"/>
      <c r="F2902" s="225"/>
      <c r="G2902" s="226"/>
      <c r="H2902" s="227"/>
      <c r="I2902" s="227"/>
      <c r="J2902" s="227"/>
      <c r="K2902" s="227"/>
      <c r="L2902" s="228"/>
    </row>
    <row r="2903" spans="1:12">
      <c r="A2903" s="213" t="str">
        <f t="shared" ca="1" si="45"/>
        <v/>
      </c>
      <c r="C2903" s="223"/>
      <c r="D2903" s="224"/>
      <c r="E2903" s="224"/>
      <c r="F2903" s="225"/>
      <c r="G2903" s="226"/>
      <c r="H2903" s="227"/>
      <c r="I2903" s="227"/>
      <c r="J2903" s="227"/>
      <c r="K2903" s="227"/>
      <c r="L2903" s="228"/>
    </row>
    <row r="2904" spans="1:12">
      <c r="A2904" s="213" t="str">
        <f t="shared" ca="1" si="45"/>
        <v/>
      </c>
      <c r="C2904" s="223"/>
      <c r="D2904" s="224"/>
      <c r="E2904" s="224"/>
      <c r="F2904" s="225"/>
      <c r="G2904" s="226"/>
      <c r="H2904" s="227"/>
      <c r="I2904" s="227"/>
      <c r="J2904" s="227"/>
      <c r="K2904" s="227"/>
      <c r="L2904" s="228"/>
    </row>
    <row r="2905" spans="1:12">
      <c r="A2905" s="213" t="str">
        <f t="shared" ca="1" si="45"/>
        <v/>
      </c>
      <c r="C2905" s="223"/>
      <c r="D2905" s="224"/>
      <c r="E2905" s="224"/>
      <c r="F2905" s="225"/>
      <c r="G2905" s="226"/>
      <c r="H2905" s="227"/>
      <c r="I2905" s="227"/>
      <c r="J2905" s="227"/>
      <c r="K2905" s="227"/>
      <c r="L2905" s="228"/>
    </row>
    <row r="2906" spans="1:12">
      <c r="A2906" s="213" t="str">
        <f t="shared" ca="1" si="45"/>
        <v/>
      </c>
      <c r="C2906" s="223"/>
      <c r="D2906" s="224"/>
      <c r="E2906" s="224"/>
      <c r="F2906" s="225"/>
      <c r="G2906" s="226"/>
      <c r="H2906" s="227"/>
      <c r="I2906" s="227"/>
      <c r="J2906" s="227"/>
      <c r="K2906" s="227"/>
      <c r="L2906" s="228"/>
    </row>
    <row r="2907" spans="1:12">
      <c r="A2907" s="213" t="str">
        <f t="shared" ca="1" si="45"/>
        <v/>
      </c>
      <c r="C2907" s="223"/>
      <c r="D2907" s="224"/>
      <c r="E2907" s="224"/>
      <c r="F2907" s="225"/>
      <c r="G2907" s="226"/>
      <c r="H2907" s="227"/>
      <c r="I2907" s="227"/>
      <c r="J2907" s="227"/>
      <c r="K2907" s="227"/>
      <c r="L2907" s="228"/>
    </row>
    <row r="2908" spans="1:12">
      <c r="A2908" s="213" t="str">
        <f t="shared" ca="1" si="45"/>
        <v/>
      </c>
      <c r="C2908" s="223"/>
      <c r="D2908" s="224"/>
      <c r="E2908" s="224"/>
      <c r="F2908" s="225"/>
      <c r="G2908" s="226"/>
      <c r="H2908" s="227"/>
      <c r="I2908" s="227"/>
      <c r="J2908" s="227"/>
      <c r="K2908" s="227"/>
      <c r="L2908" s="228"/>
    </row>
    <row r="2909" spans="1:12">
      <c r="A2909" s="213" t="str">
        <f t="shared" ca="1" si="45"/>
        <v/>
      </c>
      <c r="C2909" s="223"/>
      <c r="D2909" s="224"/>
      <c r="E2909" s="224"/>
      <c r="F2909" s="225"/>
      <c r="G2909" s="226"/>
      <c r="H2909" s="227"/>
      <c r="I2909" s="227"/>
      <c r="J2909" s="227"/>
      <c r="K2909" s="227"/>
      <c r="L2909" s="228"/>
    </row>
    <row r="2910" spans="1:12">
      <c r="A2910" s="213" t="str">
        <f t="shared" ca="1" si="45"/>
        <v/>
      </c>
      <c r="C2910" s="223"/>
      <c r="D2910" s="224"/>
      <c r="E2910" s="224"/>
      <c r="F2910" s="225"/>
      <c r="G2910" s="226"/>
      <c r="H2910" s="227"/>
      <c r="I2910" s="227"/>
      <c r="J2910" s="227"/>
      <c r="K2910" s="227"/>
      <c r="L2910" s="228"/>
    </row>
    <row r="2911" spans="1:12">
      <c r="A2911" s="213" t="str">
        <f t="shared" ca="1" si="45"/>
        <v/>
      </c>
      <c r="C2911" s="223"/>
      <c r="D2911" s="224"/>
      <c r="E2911" s="224"/>
      <c r="F2911" s="225"/>
      <c r="G2911" s="226"/>
      <c r="H2911" s="227"/>
      <c r="I2911" s="227"/>
      <c r="J2911" s="227"/>
      <c r="K2911" s="227"/>
      <c r="L2911" s="228"/>
    </row>
    <row r="2912" spans="1:12">
      <c r="A2912" s="213" t="str">
        <f t="shared" ca="1" si="45"/>
        <v/>
      </c>
      <c r="C2912" s="223"/>
      <c r="D2912" s="224"/>
      <c r="E2912" s="224"/>
      <c r="F2912" s="225"/>
      <c r="G2912" s="226"/>
      <c r="H2912" s="227"/>
      <c r="I2912" s="227"/>
      <c r="J2912" s="227"/>
      <c r="K2912" s="227"/>
      <c r="L2912" s="228"/>
    </row>
    <row r="2913" spans="1:12">
      <c r="A2913" s="213" t="str">
        <f t="shared" ca="1" si="45"/>
        <v/>
      </c>
      <c r="C2913" s="223"/>
      <c r="D2913" s="224"/>
      <c r="E2913" s="224"/>
      <c r="F2913" s="225"/>
      <c r="G2913" s="226"/>
      <c r="H2913" s="227"/>
      <c r="I2913" s="227"/>
      <c r="J2913" s="227"/>
      <c r="K2913" s="227"/>
      <c r="L2913" s="228"/>
    </row>
    <row r="2914" spans="1:12">
      <c r="A2914" s="213" t="str">
        <f t="shared" ca="1" si="45"/>
        <v/>
      </c>
      <c r="C2914" s="223"/>
      <c r="D2914" s="224"/>
      <c r="E2914" s="224"/>
      <c r="F2914" s="225"/>
      <c r="G2914" s="226"/>
      <c r="H2914" s="227"/>
      <c r="I2914" s="227"/>
      <c r="J2914" s="227"/>
      <c r="K2914" s="227"/>
      <c r="L2914" s="228"/>
    </row>
    <row r="2915" spans="1:12">
      <c r="A2915" s="213" t="str">
        <f t="shared" ca="1" si="45"/>
        <v/>
      </c>
      <c r="C2915" s="223"/>
      <c r="D2915" s="224"/>
      <c r="E2915" s="224"/>
      <c r="F2915" s="225"/>
      <c r="G2915" s="226"/>
      <c r="H2915" s="227"/>
      <c r="I2915" s="227"/>
      <c r="J2915" s="227"/>
      <c r="K2915" s="227"/>
      <c r="L2915" s="228"/>
    </row>
    <row r="2916" spans="1:12">
      <c r="A2916" s="213" t="str">
        <f t="shared" ca="1" si="45"/>
        <v/>
      </c>
      <c r="C2916" s="223"/>
      <c r="D2916" s="224"/>
      <c r="E2916" s="224"/>
      <c r="F2916" s="225"/>
      <c r="G2916" s="226"/>
      <c r="H2916" s="227"/>
      <c r="I2916" s="227"/>
      <c r="J2916" s="227"/>
      <c r="K2916" s="227"/>
      <c r="L2916" s="228"/>
    </row>
    <row r="2917" spans="1:12">
      <c r="A2917" s="213" t="str">
        <f t="shared" ca="1" si="45"/>
        <v/>
      </c>
      <c r="C2917" s="223"/>
      <c r="D2917" s="224"/>
      <c r="E2917" s="224"/>
      <c r="F2917" s="225"/>
      <c r="G2917" s="226"/>
      <c r="H2917" s="227"/>
      <c r="I2917" s="227"/>
      <c r="J2917" s="227"/>
      <c r="K2917" s="227"/>
      <c r="L2917" s="228"/>
    </row>
    <row r="2918" spans="1:12">
      <c r="A2918" s="213" t="str">
        <f t="shared" ca="1" si="45"/>
        <v/>
      </c>
      <c r="C2918" s="223"/>
      <c r="D2918" s="224"/>
      <c r="E2918" s="224"/>
      <c r="F2918" s="225"/>
      <c r="G2918" s="226"/>
      <c r="H2918" s="227"/>
      <c r="I2918" s="227"/>
      <c r="J2918" s="227"/>
      <c r="K2918" s="227"/>
      <c r="L2918" s="228"/>
    </row>
    <row r="2919" spans="1:12">
      <c r="A2919" s="213" t="str">
        <f t="shared" ca="1" si="45"/>
        <v/>
      </c>
      <c r="C2919" s="223"/>
      <c r="D2919" s="224"/>
      <c r="E2919" s="224"/>
      <c r="F2919" s="225"/>
      <c r="G2919" s="226"/>
      <c r="H2919" s="227"/>
      <c r="I2919" s="227"/>
      <c r="J2919" s="227"/>
      <c r="K2919" s="227"/>
      <c r="L2919" s="228"/>
    </row>
    <row r="2920" spans="1:12">
      <c r="A2920" s="213" t="str">
        <f t="shared" ca="1" si="45"/>
        <v/>
      </c>
      <c r="C2920" s="223"/>
      <c r="D2920" s="224"/>
      <c r="E2920" s="224"/>
      <c r="F2920" s="225"/>
      <c r="G2920" s="226"/>
      <c r="H2920" s="227"/>
      <c r="I2920" s="227"/>
      <c r="J2920" s="227"/>
      <c r="K2920" s="227"/>
      <c r="L2920" s="228"/>
    </row>
    <row r="2921" spans="1:12">
      <c r="A2921" s="213" t="str">
        <f t="shared" ca="1" si="45"/>
        <v/>
      </c>
      <c r="C2921" s="223"/>
      <c r="D2921" s="224"/>
      <c r="E2921" s="224"/>
      <c r="F2921" s="225"/>
      <c r="G2921" s="226"/>
      <c r="H2921" s="227"/>
      <c r="I2921" s="227"/>
      <c r="J2921" s="227"/>
      <c r="K2921" s="227"/>
      <c r="L2921" s="228"/>
    </row>
    <row r="2922" spans="1:12">
      <c r="A2922" s="213" t="str">
        <f t="shared" ca="1" si="45"/>
        <v/>
      </c>
      <c r="C2922" s="223"/>
      <c r="D2922" s="224"/>
      <c r="E2922" s="224"/>
      <c r="F2922" s="225"/>
      <c r="G2922" s="226"/>
      <c r="H2922" s="227"/>
      <c r="I2922" s="227"/>
      <c r="J2922" s="227"/>
      <c r="K2922" s="227"/>
      <c r="L2922" s="228"/>
    </row>
    <row r="2923" spans="1:12">
      <c r="A2923" s="213" t="str">
        <f t="shared" ca="1" si="45"/>
        <v/>
      </c>
      <c r="C2923" s="223"/>
      <c r="D2923" s="224"/>
      <c r="E2923" s="224"/>
      <c r="F2923" s="225"/>
      <c r="G2923" s="226"/>
      <c r="H2923" s="227"/>
      <c r="I2923" s="227"/>
      <c r="J2923" s="227"/>
      <c r="K2923" s="227"/>
      <c r="L2923" s="228"/>
    </row>
    <row r="2924" spans="1:12">
      <c r="A2924" s="213" t="str">
        <f t="shared" ca="1" si="45"/>
        <v/>
      </c>
      <c r="C2924" s="223"/>
      <c r="D2924" s="224"/>
      <c r="E2924" s="224"/>
      <c r="F2924" s="225"/>
      <c r="G2924" s="226"/>
      <c r="H2924" s="227"/>
      <c r="I2924" s="227"/>
      <c r="J2924" s="227"/>
      <c r="K2924" s="227"/>
      <c r="L2924" s="228"/>
    </row>
    <row r="2925" spans="1:12">
      <c r="A2925" s="213" t="str">
        <f t="shared" ca="1" si="45"/>
        <v/>
      </c>
      <c r="C2925" s="223"/>
      <c r="D2925" s="224"/>
      <c r="E2925" s="224"/>
      <c r="F2925" s="225"/>
      <c r="G2925" s="226"/>
      <c r="H2925" s="227"/>
      <c r="I2925" s="227"/>
      <c r="J2925" s="227"/>
      <c r="K2925" s="227"/>
      <c r="L2925" s="228"/>
    </row>
    <row r="2926" spans="1:12">
      <c r="A2926" s="213" t="str">
        <f t="shared" ca="1" si="45"/>
        <v/>
      </c>
      <c r="C2926" s="223"/>
      <c r="D2926" s="224"/>
      <c r="E2926" s="224"/>
      <c r="F2926" s="225"/>
      <c r="G2926" s="226"/>
      <c r="H2926" s="227"/>
      <c r="I2926" s="227"/>
      <c r="J2926" s="227"/>
      <c r="K2926" s="227"/>
      <c r="L2926" s="228"/>
    </row>
    <row r="2927" spans="1:12">
      <c r="A2927" s="213" t="str">
        <f t="shared" ca="1" si="45"/>
        <v/>
      </c>
      <c r="C2927" s="223"/>
      <c r="D2927" s="224"/>
      <c r="E2927" s="224"/>
      <c r="F2927" s="225"/>
      <c r="G2927" s="226"/>
      <c r="H2927" s="227"/>
      <c r="I2927" s="227"/>
      <c r="J2927" s="227"/>
      <c r="K2927" s="227"/>
      <c r="L2927" s="228"/>
    </row>
    <row r="2928" spans="1:12">
      <c r="A2928" s="213" t="str">
        <f t="shared" ca="1" si="45"/>
        <v/>
      </c>
      <c r="C2928" s="223"/>
      <c r="D2928" s="224"/>
      <c r="E2928" s="224"/>
      <c r="F2928" s="225"/>
      <c r="G2928" s="226"/>
      <c r="H2928" s="227"/>
      <c r="I2928" s="227"/>
      <c r="J2928" s="227"/>
      <c r="K2928" s="227"/>
      <c r="L2928" s="228"/>
    </row>
    <row r="2929" spans="1:12">
      <c r="A2929" s="213" t="str">
        <f t="shared" ca="1" si="45"/>
        <v/>
      </c>
      <c r="C2929" s="223"/>
      <c r="D2929" s="224"/>
      <c r="E2929" s="224"/>
      <c r="F2929" s="225"/>
      <c r="G2929" s="226"/>
      <c r="H2929" s="227"/>
      <c r="I2929" s="227"/>
      <c r="J2929" s="227"/>
      <c r="K2929" s="227"/>
      <c r="L2929" s="228"/>
    </row>
    <row r="2930" spans="1:12">
      <c r="A2930" s="213" t="str">
        <f t="shared" ca="1" si="45"/>
        <v/>
      </c>
      <c r="C2930" s="223"/>
      <c r="D2930" s="224"/>
      <c r="E2930" s="224"/>
      <c r="F2930" s="225"/>
      <c r="G2930" s="226"/>
      <c r="H2930" s="227"/>
      <c r="I2930" s="227"/>
      <c r="J2930" s="227"/>
      <c r="K2930" s="227"/>
      <c r="L2930" s="228"/>
    </row>
    <row r="2931" spans="1:12">
      <c r="A2931" s="213" t="str">
        <f t="shared" ca="1" si="45"/>
        <v/>
      </c>
      <c r="C2931" s="223"/>
      <c r="D2931" s="224"/>
      <c r="E2931" s="224"/>
      <c r="F2931" s="225"/>
      <c r="G2931" s="226"/>
      <c r="H2931" s="227"/>
      <c r="I2931" s="227"/>
      <c r="J2931" s="227"/>
      <c r="K2931" s="227"/>
      <c r="L2931" s="228"/>
    </row>
    <row r="2932" spans="1:12">
      <c r="A2932" s="213" t="str">
        <f t="shared" ca="1" si="45"/>
        <v/>
      </c>
      <c r="C2932" s="223"/>
      <c r="D2932" s="224"/>
      <c r="E2932" s="224"/>
      <c r="F2932" s="225"/>
      <c r="G2932" s="226"/>
      <c r="H2932" s="227"/>
      <c r="I2932" s="227"/>
      <c r="J2932" s="227"/>
      <c r="K2932" s="227"/>
      <c r="L2932" s="228"/>
    </row>
    <row r="2933" spans="1:12">
      <c r="A2933" s="213" t="str">
        <f t="shared" ca="1" si="45"/>
        <v/>
      </c>
      <c r="C2933" s="223"/>
      <c r="D2933" s="224"/>
      <c r="E2933" s="224"/>
      <c r="F2933" s="225"/>
      <c r="G2933" s="226"/>
      <c r="H2933" s="227"/>
      <c r="I2933" s="227"/>
      <c r="J2933" s="227"/>
      <c r="K2933" s="227"/>
      <c r="L2933" s="228"/>
    </row>
    <row r="2934" spans="1:12">
      <c r="A2934" s="213" t="str">
        <f t="shared" ca="1" si="45"/>
        <v/>
      </c>
      <c r="C2934" s="223"/>
      <c r="D2934" s="224"/>
      <c r="E2934" s="224"/>
      <c r="F2934" s="225"/>
      <c r="G2934" s="226"/>
      <c r="H2934" s="227"/>
      <c r="I2934" s="227"/>
      <c r="J2934" s="227"/>
      <c r="K2934" s="227"/>
      <c r="L2934" s="228"/>
    </row>
    <row r="2935" spans="1:12">
      <c r="A2935" s="213" t="str">
        <f t="shared" ca="1" si="45"/>
        <v/>
      </c>
      <c r="C2935" s="223"/>
      <c r="D2935" s="224"/>
      <c r="E2935" s="224"/>
      <c r="F2935" s="225"/>
      <c r="G2935" s="226"/>
      <c r="H2935" s="227"/>
      <c r="I2935" s="227"/>
      <c r="J2935" s="227"/>
      <c r="K2935" s="227"/>
      <c r="L2935" s="228"/>
    </row>
    <row r="2936" spans="1:12">
      <c r="A2936" s="213" t="str">
        <f t="shared" ca="1" si="45"/>
        <v/>
      </c>
      <c r="C2936" s="223"/>
      <c r="D2936" s="224"/>
      <c r="E2936" s="224"/>
      <c r="F2936" s="225"/>
      <c r="G2936" s="226"/>
      <c r="H2936" s="227"/>
      <c r="I2936" s="227"/>
      <c r="J2936" s="227"/>
      <c r="K2936" s="227"/>
      <c r="L2936" s="228"/>
    </row>
    <row r="2937" spans="1:12">
      <c r="A2937" s="213" t="str">
        <f t="shared" ca="1" si="45"/>
        <v/>
      </c>
      <c r="C2937" s="223"/>
      <c r="D2937" s="224"/>
      <c r="E2937" s="224"/>
      <c r="F2937" s="225"/>
      <c r="G2937" s="226"/>
      <c r="H2937" s="227"/>
      <c r="I2937" s="227"/>
      <c r="J2937" s="227"/>
      <c r="K2937" s="227"/>
      <c r="L2937" s="228"/>
    </row>
    <row r="2938" spans="1:12">
      <c r="A2938" s="213" t="str">
        <f t="shared" ca="1" si="45"/>
        <v/>
      </c>
      <c r="C2938" s="223"/>
      <c r="D2938" s="224"/>
      <c r="E2938" s="224"/>
      <c r="F2938" s="225"/>
      <c r="G2938" s="226"/>
      <c r="H2938" s="227"/>
      <c r="I2938" s="227"/>
      <c r="J2938" s="227"/>
      <c r="K2938" s="227"/>
      <c r="L2938" s="228"/>
    </row>
    <row r="2939" spans="1:12">
      <c r="A2939" s="213" t="str">
        <f t="shared" ca="1" si="45"/>
        <v/>
      </c>
      <c r="C2939" s="223"/>
      <c r="D2939" s="224"/>
      <c r="E2939" s="224"/>
      <c r="F2939" s="225"/>
      <c r="G2939" s="226"/>
      <c r="H2939" s="227"/>
      <c r="I2939" s="227"/>
      <c r="J2939" s="227"/>
      <c r="K2939" s="227"/>
      <c r="L2939" s="228"/>
    </row>
    <row r="2940" spans="1:12">
      <c r="A2940" s="213" t="str">
        <f t="shared" ca="1" si="45"/>
        <v/>
      </c>
      <c r="C2940" s="223"/>
      <c r="D2940" s="224"/>
      <c r="E2940" s="224"/>
      <c r="F2940" s="225"/>
      <c r="G2940" s="226"/>
      <c r="H2940" s="227"/>
      <c r="I2940" s="227"/>
      <c r="J2940" s="227"/>
      <c r="K2940" s="227"/>
      <c r="L2940" s="228"/>
    </row>
    <row r="2941" spans="1:12">
      <c r="A2941" s="213" t="str">
        <f t="shared" ca="1" si="45"/>
        <v/>
      </c>
      <c r="C2941" s="223"/>
      <c r="D2941" s="224"/>
      <c r="E2941" s="224"/>
      <c r="F2941" s="225"/>
      <c r="G2941" s="226"/>
      <c r="H2941" s="227"/>
      <c r="I2941" s="227"/>
      <c r="J2941" s="227"/>
      <c r="K2941" s="227"/>
      <c r="L2941" s="228"/>
    </row>
    <row r="2942" spans="1:12">
      <c r="A2942" s="213" t="str">
        <f t="shared" ca="1" si="45"/>
        <v/>
      </c>
      <c r="C2942" s="223"/>
      <c r="D2942" s="224"/>
      <c r="E2942" s="224"/>
      <c r="F2942" s="225"/>
      <c r="G2942" s="226"/>
      <c r="H2942" s="227"/>
      <c r="I2942" s="227"/>
      <c r="J2942" s="227"/>
      <c r="K2942" s="227"/>
      <c r="L2942" s="228"/>
    </row>
    <row r="2943" spans="1:12">
      <c r="A2943" s="213" t="str">
        <f t="shared" ca="1" si="45"/>
        <v/>
      </c>
      <c r="C2943" s="223"/>
      <c r="D2943" s="224"/>
      <c r="E2943" s="224"/>
      <c r="F2943" s="225"/>
      <c r="G2943" s="226"/>
      <c r="H2943" s="227"/>
      <c r="I2943" s="227"/>
      <c r="J2943" s="227"/>
      <c r="K2943" s="227"/>
      <c r="L2943" s="228"/>
    </row>
    <row r="2944" spans="1:12">
      <c r="A2944" s="213" t="str">
        <f t="shared" ca="1" si="45"/>
        <v/>
      </c>
      <c r="C2944" s="223"/>
      <c r="D2944" s="224"/>
      <c r="E2944" s="224"/>
      <c r="F2944" s="225"/>
      <c r="G2944" s="226"/>
      <c r="H2944" s="227"/>
      <c r="I2944" s="227"/>
      <c r="J2944" s="227"/>
      <c r="K2944" s="227"/>
      <c r="L2944" s="228"/>
    </row>
    <row r="2945" spans="1:12">
      <c r="A2945" s="213" t="str">
        <f t="shared" ca="1" si="45"/>
        <v/>
      </c>
      <c r="C2945" s="223"/>
      <c r="D2945" s="224"/>
      <c r="E2945" s="224"/>
      <c r="F2945" s="225"/>
      <c r="G2945" s="226"/>
      <c r="H2945" s="227"/>
      <c r="I2945" s="227"/>
      <c r="J2945" s="227"/>
      <c r="K2945" s="227"/>
      <c r="L2945" s="228"/>
    </row>
    <row r="2946" spans="1:12">
      <c r="A2946" s="213" t="str">
        <f t="shared" ca="1" si="45"/>
        <v/>
      </c>
      <c r="C2946" s="223"/>
      <c r="D2946" s="224"/>
      <c r="E2946" s="224"/>
      <c r="F2946" s="225"/>
      <c r="G2946" s="226"/>
      <c r="H2946" s="227"/>
      <c r="I2946" s="227"/>
      <c r="J2946" s="227"/>
      <c r="K2946" s="227"/>
      <c r="L2946" s="228"/>
    </row>
    <row r="2947" spans="1:12">
      <c r="A2947" s="213" t="str">
        <f t="shared" ca="1" si="45"/>
        <v/>
      </c>
      <c r="C2947" s="223"/>
      <c r="D2947" s="224"/>
      <c r="E2947" s="224"/>
      <c r="F2947" s="225"/>
      <c r="G2947" s="226"/>
      <c r="H2947" s="227"/>
      <c r="I2947" s="227"/>
      <c r="J2947" s="227"/>
      <c r="K2947" s="227"/>
      <c r="L2947" s="228"/>
    </row>
    <row r="2948" spans="1:12">
      <c r="A2948" s="213" t="str">
        <f t="shared" ref="A2948:A3011" ca="1" si="46">IF(INDIRECT(ADDRESS(ROW(A2948),3))="","",IF(INDIRECT(ADDRESS(ROW(A2948),3))=INDIRECT(ADDRESS(ROW(A2948)-1,3)),A2947,A2947+1))</f>
        <v/>
      </c>
      <c r="C2948" s="223"/>
      <c r="D2948" s="224"/>
      <c r="E2948" s="224"/>
      <c r="F2948" s="225"/>
      <c r="G2948" s="226"/>
      <c r="H2948" s="227"/>
      <c r="I2948" s="227"/>
      <c r="J2948" s="227"/>
      <c r="K2948" s="227"/>
      <c r="L2948" s="228"/>
    </row>
    <row r="2949" spans="1:12">
      <c r="A2949" s="213" t="str">
        <f t="shared" ca="1" si="46"/>
        <v/>
      </c>
      <c r="C2949" s="223"/>
      <c r="D2949" s="224"/>
      <c r="E2949" s="224"/>
      <c r="F2949" s="225"/>
      <c r="G2949" s="226"/>
      <c r="H2949" s="227"/>
      <c r="I2949" s="227"/>
      <c r="J2949" s="227"/>
      <c r="K2949" s="227"/>
      <c r="L2949" s="228"/>
    </row>
    <row r="2950" spans="1:12">
      <c r="A2950" s="213" t="str">
        <f t="shared" ca="1" si="46"/>
        <v/>
      </c>
      <c r="C2950" s="223"/>
      <c r="D2950" s="224"/>
      <c r="E2950" s="224"/>
      <c r="F2950" s="225"/>
      <c r="G2950" s="226"/>
      <c r="H2950" s="227"/>
      <c r="I2950" s="227"/>
      <c r="J2950" s="227"/>
      <c r="K2950" s="227"/>
      <c r="L2950" s="228"/>
    </row>
    <row r="2951" spans="1:12">
      <c r="A2951" s="213" t="str">
        <f t="shared" ca="1" si="46"/>
        <v/>
      </c>
      <c r="C2951" s="223"/>
      <c r="D2951" s="224"/>
      <c r="E2951" s="224"/>
      <c r="F2951" s="225"/>
      <c r="G2951" s="226"/>
      <c r="H2951" s="227"/>
      <c r="I2951" s="227"/>
      <c r="J2951" s="227"/>
      <c r="K2951" s="227"/>
      <c r="L2951" s="228"/>
    </row>
    <row r="2952" spans="1:12">
      <c r="A2952" s="213" t="str">
        <f t="shared" ca="1" si="46"/>
        <v/>
      </c>
      <c r="C2952" s="223"/>
      <c r="D2952" s="224"/>
      <c r="E2952" s="224"/>
      <c r="F2952" s="225"/>
      <c r="G2952" s="226"/>
      <c r="H2952" s="227"/>
      <c r="I2952" s="227"/>
      <c r="J2952" s="227"/>
      <c r="K2952" s="227"/>
      <c r="L2952" s="228"/>
    </row>
    <row r="2953" spans="1:12">
      <c r="A2953" s="213" t="str">
        <f t="shared" ca="1" si="46"/>
        <v/>
      </c>
      <c r="C2953" s="223"/>
      <c r="D2953" s="224"/>
      <c r="E2953" s="224"/>
      <c r="F2953" s="225"/>
      <c r="G2953" s="226"/>
      <c r="H2953" s="227"/>
      <c r="I2953" s="227"/>
      <c r="J2953" s="227"/>
      <c r="K2953" s="227"/>
      <c r="L2953" s="228"/>
    </row>
    <row r="2954" spans="1:12">
      <c r="A2954" s="213" t="str">
        <f t="shared" ca="1" si="46"/>
        <v/>
      </c>
      <c r="C2954" s="223"/>
      <c r="D2954" s="224"/>
      <c r="E2954" s="224"/>
      <c r="F2954" s="225"/>
      <c r="G2954" s="226"/>
      <c r="H2954" s="227"/>
      <c r="I2954" s="227"/>
      <c r="J2954" s="227"/>
      <c r="K2954" s="227"/>
      <c r="L2954" s="228"/>
    </row>
    <row r="2955" spans="1:12">
      <c r="A2955" s="213" t="str">
        <f t="shared" ca="1" si="46"/>
        <v/>
      </c>
      <c r="C2955" s="223"/>
      <c r="D2955" s="224"/>
      <c r="E2955" s="224"/>
      <c r="F2955" s="225"/>
      <c r="G2955" s="226"/>
      <c r="H2955" s="227"/>
      <c r="I2955" s="227"/>
      <c r="J2955" s="227"/>
      <c r="K2955" s="227"/>
      <c r="L2955" s="228"/>
    </row>
    <row r="2956" spans="1:12">
      <c r="A2956" s="213" t="str">
        <f t="shared" ca="1" si="46"/>
        <v/>
      </c>
      <c r="C2956" s="223"/>
      <c r="D2956" s="224"/>
      <c r="E2956" s="224"/>
      <c r="F2956" s="225"/>
      <c r="G2956" s="226"/>
      <c r="H2956" s="227"/>
      <c r="I2956" s="227"/>
      <c r="J2956" s="227"/>
      <c r="K2956" s="227"/>
      <c r="L2956" s="228"/>
    </row>
    <row r="2957" spans="1:12">
      <c r="A2957" s="213" t="str">
        <f t="shared" ca="1" si="46"/>
        <v/>
      </c>
      <c r="C2957" s="223"/>
      <c r="D2957" s="224"/>
      <c r="E2957" s="224"/>
      <c r="F2957" s="225"/>
      <c r="G2957" s="226"/>
      <c r="H2957" s="227"/>
      <c r="I2957" s="227"/>
      <c r="J2957" s="227"/>
      <c r="K2957" s="227"/>
      <c r="L2957" s="228"/>
    </row>
    <row r="2958" spans="1:12">
      <c r="A2958" s="213" t="str">
        <f t="shared" ca="1" si="46"/>
        <v/>
      </c>
      <c r="C2958" s="223"/>
      <c r="D2958" s="224"/>
      <c r="E2958" s="224"/>
      <c r="F2958" s="225"/>
      <c r="G2958" s="226"/>
      <c r="H2958" s="227"/>
      <c r="I2958" s="227"/>
      <c r="J2958" s="227"/>
      <c r="K2958" s="227"/>
      <c r="L2958" s="228"/>
    </row>
    <row r="2959" spans="1:12">
      <c r="A2959" s="213" t="str">
        <f t="shared" ca="1" si="46"/>
        <v/>
      </c>
      <c r="C2959" s="223"/>
      <c r="D2959" s="224"/>
      <c r="E2959" s="224"/>
      <c r="F2959" s="225"/>
      <c r="G2959" s="226"/>
      <c r="H2959" s="227"/>
      <c r="I2959" s="227"/>
      <c r="J2959" s="227"/>
      <c r="K2959" s="227"/>
      <c r="L2959" s="228"/>
    </row>
    <row r="2960" spans="1:12">
      <c r="A2960" s="213" t="str">
        <f t="shared" ca="1" si="46"/>
        <v/>
      </c>
      <c r="C2960" s="223"/>
      <c r="D2960" s="224"/>
      <c r="E2960" s="224"/>
      <c r="F2960" s="225"/>
      <c r="G2960" s="226"/>
      <c r="H2960" s="227"/>
      <c r="I2960" s="227"/>
      <c r="J2960" s="227"/>
      <c r="K2960" s="227"/>
      <c r="L2960" s="228"/>
    </row>
    <row r="2961" spans="1:12">
      <c r="A2961" s="213" t="str">
        <f t="shared" ca="1" si="46"/>
        <v/>
      </c>
      <c r="C2961" s="223"/>
      <c r="D2961" s="224"/>
      <c r="E2961" s="224"/>
      <c r="F2961" s="225"/>
      <c r="G2961" s="226"/>
      <c r="H2961" s="227"/>
      <c r="I2961" s="227"/>
      <c r="J2961" s="227"/>
      <c r="K2961" s="227"/>
      <c r="L2961" s="228"/>
    </row>
    <row r="2962" spans="1:12">
      <c r="A2962" s="213" t="str">
        <f t="shared" ca="1" si="46"/>
        <v/>
      </c>
      <c r="C2962" s="223"/>
      <c r="D2962" s="224"/>
      <c r="E2962" s="224"/>
      <c r="F2962" s="225"/>
      <c r="G2962" s="226"/>
      <c r="H2962" s="227"/>
      <c r="I2962" s="227"/>
      <c r="J2962" s="227"/>
      <c r="K2962" s="227"/>
      <c r="L2962" s="228"/>
    </row>
    <row r="2963" spans="1:12">
      <c r="A2963" s="213" t="str">
        <f t="shared" ca="1" si="46"/>
        <v/>
      </c>
      <c r="C2963" s="223"/>
      <c r="D2963" s="224"/>
      <c r="E2963" s="224"/>
      <c r="F2963" s="225"/>
      <c r="G2963" s="226"/>
      <c r="H2963" s="227"/>
      <c r="I2963" s="227"/>
      <c r="J2963" s="227"/>
      <c r="K2963" s="227"/>
      <c r="L2963" s="228"/>
    </row>
    <row r="2964" spans="1:12">
      <c r="A2964" s="213" t="str">
        <f t="shared" ca="1" si="46"/>
        <v/>
      </c>
      <c r="C2964" s="223"/>
      <c r="D2964" s="224"/>
      <c r="E2964" s="224"/>
      <c r="F2964" s="225"/>
      <c r="G2964" s="226"/>
      <c r="H2964" s="227"/>
      <c r="I2964" s="227"/>
      <c r="J2964" s="227"/>
      <c r="K2964" s="227"/>
      <c r="L2964" s="228"/>
    </row>
    <row r="2965" spans="1:12">
      <c r="A2965" s="213" t="str">
        <f t="shared" ca="1" si="46"/>
        <v/>
      </c>
      <c r="C2965" s="223"/>
      <c r="D2965" s="224"/>
      <c r="E2965" s="224"/>
      <c r="F2965" s="225"/>
      <c r="G2965" s="226"/>
      <c r="H2965" s="227"/>
      <c r="I2965" s="227"/>
      <c r="J2965" s="227"/>
      <c r="K2965" s="227"/>
      <c r="L2965" s="228"/>
    </row>
    <row r="2966" spans="1:12">
      <c r="A2966" s="213" t="str">
        <f t="shared" ca="1" si="46"/>
        <v/>
      </c>
      <c r="C2966" s="223"/>
      <c r="D2966" s="224"/>
      <c r="E2966" s="224"/>
      <c r="F2966" s="225"/>
      <c r="G2966" s="226"/>
      <c r="H2966" s="227"/>
      <c r="I2966" s="227"/>
      <c r="J2966" s="227"/>
      <c r="K2966" s="227"/>
      <c r="L2966" s="228"/>
    </row>
    <row r="2967" spans="1:12">
      <c r="A2967" s="213" t="str">
        <f t="shared" ca="1" si="46"/>
        <v/>
      </c>
      <c r="C2967" s="223"/>
      <c r="D2967" s="224"/>
      <c r="E2967" s="224"/>
      <c r="F2967" s="225"/>
      <c r="G2967" s="226"/>
      <c r="H2967" s="227"/>
      <c r="I2967" s="227"/>
      <c r="J2967" s="227"/>
      <c r="K2967" s="227"/>
      <c r="L2967" s="228"/>
    </row>
    <row r="2968" spans="1:12">
      <c r="A2968" s="213" t="str">
        <f t="shared" ca="1" si="46"/>
        <v/>
      </c>
      <c r="C2968" s="223"/>
      <c r="D2968" s="224"/>
      <c r="E2968" s="224"/>
      <c r="F2968" s="225"/>
      <c r="G2968" s="226"/>
      <c r="H2968" s="227"/>
      <c r="I2968" s="227"/>
      <c r="J2968" s="227"/>
      <c r="K2968" s="227"/>
      <c r="L2968" s="228"/>
    </row>
    <row r="2969" spans="1:12">
      <c r="A2969" s="213" t="str">
        <f t="shared" ca="1" si="46"/>
        <v/>
      </c>
      <c r="C2969" s="223"/>
      <c r="D2969" s="224"/>
      <c r="E2969" s="224"/>
      <c r="F2969" s="225"/>
      <c r="G2969" s="226"/>
      <c r="H2969" s="227"/>
      <c r="I2969" s="227"/>
      <c r="J2969" s="227"/>
      <c r="K2969" s="227"/>
      <c r="L2969" s="228"/>
    </row>
    <row r="2970" spans="1:12">
      <c r="A2970" s="213" t="str">
        <f t="shared" ca="1" si="46"/>
        <v/>
      </c>
      <c r="C2970" s="223"/>
      <c r="D2970" s="224"/>
      <c r="E2970" s="224"/>
      <c r="F2970" s="225"/>
      <c r="G2970" s="226"/>
      <c r="H2970" s="227"/>
      <c r="I2970" s="227"/>
      <c r="J2970" s="227"/>
      <c r="K2970" s="227"/>
      <c r="L2970" s="228"/>
    </row>
    <row r="2971" spans="1:12">
      <c r="A2971" s="213" t="str">
        <f t="shared" ca="1" si="46"/>
        <v/>
      </c>
      <c r="C2971" s="223"/>
      <c r="D2971" s="224"/>
      <c r="E2971" s="224"/>
      <c r="F2971" s="225"/>
      <c r="G2971" s="226"/>
      <c r="H2971" s="227"/>
      <c r="I2971" s="227"/>
      <c r="J2971" s="227"/>
      <c r="K2971" s="227"/>
      <c r="L2971" s="228"/>
    </row>
    <row r="2972" spans="1:12">
      <c r="A2972" s="213" t="str">
        <f t="shared" ca="1" si="46"/>
        <v/>
      </c>
      <c r="C2972" s="223"/>
      <c r="D2972" s="224"/>
      <c r="E2972" s="224"/>
      <c r="F2972" s="225"/>
      <c r="G2972" s="226"/>
      <c r="H2972" s="227"/>
      <c r="I2972" s="227"/>
      <c r="J2972" s="227"/>
      <c r="K2972" s="227"/>
      <c r="L2972" s="228"/>
    </row>
    <row r="2973" spans="1:12">
      <c r="A2973" s="213" t="str">
        <f t="shared" ca="1" si="46"/>
        <v/>
      </c>
      <c r="C2973" s="223"/>
      <c r="D2973" s="224"/>
      <c r="E2973" s="224"/>
      <c r="F2973" s="225"/>
      <c r="G2973" s="226"/>
      <c r="H2973" s="227"/>
      <c r="I2973" s="227"/>
      <c r="J2973" s="227"/>
      <c r="K2973" s="227"/>
      <c r="L2973" s="228"/>
    </row>
    <row r="2974" spans="1:12">
      <c r="A2974" s="213" t="str">
        <f t="shared" ca="1" si="46"/>
        <v/>
      </c>
      <c r="C2974" s="223"/>
      <c r="D2974" s="224"/>
      <c r="E2974" s="224"/>
      <c r="F2974" s="225"/>
      <c r="G2974" s="226"/>
      <c r="H2974" s="227"/>
      <c r="I2974" s="227"/>
      <c r="J2974" s="227"/>
      <c r="K2974" s="227"/>
      <c r="L2974" s="228"/>
    </row>
    <row r="2975" spans="1:12">
      <c r="A2975" s="213" t="str">
        <f t="shared" ca="1" si="46"/>
        <v/>
      </c>
      <c r="C2975" s="223"/>
      <c r="D2975" s="224"/>
      <c r="E2975" s="224"/>
      <c r="F2975" s="225"/>
      <c r="G2975" s="226"/>
      <c r="H2975" s="227"/>
      <c r="I2975" s="227"/>
      <c r="J2975" s="227"/>
      <c r="K2975" s="227"/>
      <c r="L2975" s="228"/>
    </row>
    <row r="2976" spans="1:12">
      <c r="A2976" s="213" t="str">
        <f t="shared" ca="1" si="46"/>
        <v/>
      </c>
      <c r="C2976" s="223"/>
      <c r="D2976" s="224"/>
      <c r="E2976" s="224"/>
      <c r="F2976" s="225"/>
      <c r="G2976" s="226"/>
      <c r="H2976" s="227"/>
      <c r="I2976" s="227"/>
      <c r="J2976" s="227"/>
      <c r="K2976" s="227"/>
      <c r="L2976" s="228"/>
    </row>
    <row r="2977" spans="1:12">
      <c r="A2977" s="213" t="str">
        <f t="shared" ca="1" si="46"/>
        <v/>
      </c>
      <c r="C2977" s="223"/>
      <c r="D2977" s="224"/>
      <c r="E2977" s="224"/>
      <c r="F2977" s="225"/>
      <c r="G2977" s="226"/>
      <c r="H2977" s="227"/>
      <c r="I2977" s="227"/>
      <c r="J2977" s="227"/>
      <c r="K2977" s="227"/>
      <c r="L2977" s="228"/>
    </row>
    <row r="2978" spans="1:12">
      <c r="A2978" s="213" t="str">
        <f t="shared" ca="1" si="46"/>
        <v/>
      </c>
      <c r="C2978" s="223"/>
      <c r="D2978" s="224"/>
      <c r="E2978" s="224"/>
      <c r="F2978" s="225"/>
      <c r="G2978" s="226"/>
      <c r="H2978" s="227"/>
      <c r="I2978" s="227"/>
      <c r="J2978" s="227"/>
      <c r="K2978" s="227"/>
      <c r="L2978" s="228"/>
    </row>
    <row r="2979" spans="1:12">
      <c r="A2979" s="213" t="str">
        <f t="shared" ca="1" si="46"/>
        <v/>
      </c>
      <c r="C2979" s="223"/>
      <c r="D2979" s="224"/>
      <c r="E2979" s="224"/>
      <c r="F2979" s="225"/>
      <c r="G2979" s="226"/>
      <c r="H2979" s="227"/>
      <c r="I2979" s="227"/>
      <c r="J2979" s="227"/>
      <c r="K2979" s="227"/>
      <c r="L2979" s="228"/>
    </row>
    <row r="2980" spans="1:12">
      <c r="A2980" s="213" t="str">
        <f t="shared" ca="1" si="46"/>
        <v/>
      </c>
      <c r="C2980" s="223"/>
      <c r="D2980" s="224"/>
      <c r="E2980" s="224"/>
      <c r="F2980" s="225"/>
      <c r="G2980" s="226"/>
      <c r="H2980" s="227"/>
      <c r="I2980" s="227"/>
      <c r="J2980" s="227"/>
      <c r="K2980" s="227"/>
      <c r="L2980" s="228"/>
    </row>
    <row r="2981" spans="1:12">
      <c r="A2981" s="213" t="str">
        <f t="shared" ca="1" si="46"/>
        <v/>
      </c>
      <c r="C2981" s="223"/>
      <c r="D2981" s="224"/>
      <c r="E2981" s="224"/>
      <c r="F2981" s="225"/>
      <c r="G2981" s="226"/>
      <c r="H2981" s="227"/>
      <c r="I2981" s="227"/>
      <c r="J2981" s="227"/>
      <c r="K2981" s="227"/>
      <c r="L2981" s="228"/>
    </row>
    <row r="2982" spans="1:12">
      <c r="A2982" s="213" t="str">
        <f t="shared" ca="1" si="46"/>
        <v/>
      </c>
      <c r="C2982" s="223"/>
      <c r="D2982" s="224"/>
      <c r="E2982" s="224"/>
      <c r="F2982" s="225"/>
      <c r="G2982" s="226"/>
      <c r="H2982" s="227"/>
      <c r="I2982" s="227"/>
      <c r="J2982" s="227"/>
      <c r="K2982" s="227"/>
      <c r="L2982" s="228"/>
    </row>
    <row r="2983" spans="1:12">
      <c r="A2983" s="213" t="str">
        <f t="shared" ca="1" si="46"/>
        <v/>
      </c>
      <c r="C2983" s="223"/>
      <c r="D2983" s="224"/>
      <c r="E2983" s="224"/>
      <c r="F2983" s="225"/>
      <c r="G2983" s="226"/>
      <c r="H2983" s="227"/>
      <c r="I2983" s="227"/>
      <c r="J2983" s="227"/>
      <c r="K2983" s="227"/>
      <c r="L2983" s="228"/>
    </row>
    <row r="2984" spans="1:12">
      <c r="A2984" s="213" t="str">
        <f t="shared" ca="1" si="46"/>
        <v/>
      </c>
      <c r="C2984" s="223"/>
      <c r="D2984" s="224"/>
      <c r="E2984" s="224"/>
      <c r="F2984" s="225"/>
      <c r="G2984" s="226"/>
      <c r="H2984" s="227"/>
      <c r="I2984" s="227"/>
      <c r="J2984" s="227"/>
      <c r="K2984" s="227"/>
      <c r="L2984" s="228"/>
    </row>
    <row r="2985" spans="1:12">
      <c r="A2985" s="213" t="str">
        <f t="shared" ca="1" si="46"/>
        <v/>
      </c>
      <c r="C2985" s="223"/>
      <c r="D2985" s="224"/>
      <c r="E2985" s="224"/>
      <c r="F2985" s="225"/>
      <c r="G2985" s="226"/>
      <c r="H2985" s="227"/>
      <c r="I2985" s="227"/>
      <c r="J2985" s="227"/>
      <c r="K2985" s="227"/>
      <c r="L2985" s="228"/>
    </row>
    <row r="2986" spans="1:12">
      <c r="A2986" s="213" t="str">
        <f t="shared" ca="1" si="46"/>
        <v/>
      </c>
      <c r="C2986" s="223"/>
      <c r="D2986" s="224"/>
      <c r="E2986" s="224"/>
      <c r="F2986" s="225"/>
      <c r="G2986" s="226"/>
      <c r="H2986" s="227"/>
      <c r="I2986" s="227"/>
      <c r="J2986" s="227"/>
      <c r="K2986" s="227"/>
      <c r="L2986" s="228"/>
    </row>
    <row r="2987" spans="1:12">
      <c r="A2987" s="213" t="str">
        <f t="shared" ca="1" si="46"/>
        <v/>
      </c>
      <c r="C2987" s="223"/>
      <c r="D2987" s="224"/>
      <c r="E2987" s="224"/>
      <c r="F2987" s="225"/>
      <c r="G2987" s="226"/>
      <c r="H2987" s="227"/>
      <c r="I2987" s="227"/>
      <c r="J2987" s="227"/>
      <c r="K2987" s="227"/>
      <c r="L2987" s="228"/>
    </row>
    <row r="2988" spans="1:12">
      <c r="A2988" s="213" t="str">
        <f t="shared" ca="1" si="46"/>
        <v/>
      </c>
      <c r="C2988" s="223"/>
      <c r="D2988" s="224"/>
      <c r="E2988" s="224"/>
      <c r="F2988" s="225"/>
      <c r="G2988" s="226"/>
      <c r="H2988" s="227"/>
      <c r="I2988" s="227"/>
      <c r="J2988" s="227"/>
      <c r="K2988" s="227"/>
      <c r="L2988" s="228"/>
    </row>
    <row r="2989" spans="1:12">
      <c r="A2989" s="213" t="str">
        <f t="shared" ca="1" si="46"/>
        <v/>
      </c>
      <c r="C2989" s="223"/>
      <c r="D2989" s="224"/>
      <c r="E2989" s="224"/>
      <c r="F2989" s="225"/>
      <c r="G2989" s="226"/>
      <c r="H2989" s="227"/>
      <c r="I2989" s="227"/>
      <c r="J2989" s="227"/>
      <c r="K2989" s="227"/>
      <c r="L2989" s="228"/>
    </row>
    <row r="2990" spans="1:12">
      <c r="A2990" s="213" t="str">
        <f t="shared" ca="1" si="46"/>
        <v/>
      </c>
      <c r="C2990" s="223"/>
      <c r="D2990" s="224"/>
      <c r="E2990" s="224"/>
      <c r="F2990" s="225"/>
      <c r="G2990" s="226"/>
      <c r="H2990" s="227"/>
      <c r="I2990" s="227"/>
      <c r="J2990" s="227"/>
      <c r="K2990" s="227"/>
      <c r="L2990" s="228"/>
    </row>
    <row r="2991" spans="1:12">
      <c r="A2991" s="213" t="str">
        <f t="shared" ca="1" si="46"/>
        <v/>
      </c>
      <c r="C2991" s="223"/>
      <c r="D2991" s="224"/>
      <c r="E2991" s="224"/>
      <c r="F2991" s="225"/>
      <c r="G2991" s="226"/>
      <c r="H2991" s="227"/>
      <c r="I2991" s="227"/>
      <c r="J2991" s="227"/>
      <c r="K2991" s="227"/>
      <c r="L2991" s="228"/>
    </row>
    <row r="2992" spans="1:12">
      <c r="A2992" s="213" t="str">
        <f t="shared" ca="1" si="46"/>
        <v/>
      </c>
      <c r="C2992" s="223"/>
      <c r="D2992" s="224"/>
      <c r="E2992" s="224"/>
      <c r="F2992" s="225"/>
      <c r="G2992" s="226"/>
      <c r="H2992" s="227"/>
      <c r="I2992" s="227"/>
      <c r="J2992" s="227"/>
      <c r="K2992" s="227"/>
      <c r="L2992" s="228"/>
    </row>
    <row r="2993" spans="1:12">
      <c r="A2993" s="213" t="str">
        <f t="shared" ca="1" si="46"/>
        <v/>
      </c>
      <c r="C2993" s="223"/>
      <c r="D2993" s="224"/>
      <c r="E2993" s="224"/>
      <c r="F2993" s="225"/>
      <c r="G2993" s="226"/>
      <c r="H2993" s="227"/>
      <c r="I2993" s="227"/>
      <c r="J2993" s="227"/>
      <c r="K2993" s="227"/>
      <c r="L2993" s="228"/>
    </row>
    <row r="2994" spans="1:12">
      <c r="A2994" s="213" t="str">
        <f t="shared" ca="1" si="46"/>
        <v/>
      </c>
      <c r="C2994" s="223"/>
      <c r="D2994" s="224"/>
      <c r="E2994" s="224"/>
      <c r="F2994" s="225"/>
      <c r="G2994" s="226"/>
      <c r="H2994" s="227"/>
      <c r="I2994" s="227"/>
      <c r="J2994" s="227"/>
      <c r="K2994" s="227"/>
      <c r="L2994" s="228"/>
    </row>
    <row r="2995" spans="1:12">
      <c r="A2995" s="213" t="str">
        <f t="shared" ca="1" si="46"/>
        <v/>
      </c>
      <c r="C2995" s="223"/>
      <c r="D2995" s="224"/>
      <c r="E2995" s="224"/>
      <c r="F2995" s="225"/>
      <c r="G2995" s="226"/>
      <c r="H2995" s="227"/>
      <c r="I2995" s="227"/>
      <c r="J2995" s="227"/>
      <c r="K2995" s="227"/>
      <c r="L2995" s="228"/>
    </row>
    <row r="2996" spans="1:12">
      <c r="A2996" s="213" t="str">
        <f t="shared" ca="1" si="46"/>
        <v/>
      </c>
      <c r="C2996" s="223"/>
      <c r="D2996" s="224"/>
      <c r="E2996" s="224"/>
      <c r="F2996" s="225"/>
      <c r="G2996" s="226"/>
      <c r="H2996" s="227"/>
      <c r="I2996" s="227"/>
      <c r="J2996" s="227"/>
      <c r="K2996" s="227"/>
      <c r="L2996" s="228"/>
    </row>
    <row r="2997" spans="1:12">
      <c r="A2997" s="213" t="str">
        <f t="shared" ca="1" si="46"/>
        <v/>
      </c>
      <c r="C2997" s="223"/>
      <c r="D2997" s="224"/>
      <c r="E2997" s="224"/>
      <c r="F2997" s="225"/>
      <c r="G2997" s="226"/>
      <c r="H2997" s="227"/>
      <c r="I2997" s="227"/>
      <c r="J2997" s="227"/>
      <c r="K2997" s="227"/>
      <c r="L2997" s="228"/>
    </row>
    <row r="2998" spans="1:12">
      <c r="A2998" s="213" t="str">
        <f t="shared" ca="1" si="46"/>
        <v/>
      </c>
      <c r="C2998" s="223"/>
      <c r="D2998" s="224"/>
      <c r="E2998" s="224"/>
      <c r="F2998" s="225"/>
      <c r="G2998" s="226"/>
      <c r="H2998" s="227"/>
      <c r="I2998" s="227"/>
      <c r="J2998" s="227"/>
      <c r="K2998" s="227"/>
      <c r="L2998" s="228"/>
    </row>
    <row r="2999" spans="1:12">
      <c r="A2999" s="213" t="str">
        <f t="shared" ca="1" si="46"/>
        <v/>
      </c>
      <c r="C2999" s="223"/>
      <c r="D2999" s="224"/>
      <c r="E2999" s="224"/>
      <c r="F2999" s="225"/>
      <c r="G2999" s="226"/>
      <c r="H2999" s="227"/>
      <c r="I2999" s="227"/>
      <c r="J2999" s="227"/>
      <c r="K2999" s="227"/>
      <c r="L2999" s="228"/>
    </row>
    <row r="3000" spans="1:12">
      <c r="A3000" s="213" t="str">
        <f t="shared" ca="1" si="46"/>
        <v/>
      </c>
      <c r="C3000" s="223"/>
      <c r="D3000" s="224"/>
      <c r="E3000" s="224"/>
      <c r="F3000" s="225"/>
      <c r="G3000" s="226"/>
      <c r="H3000" s="227"/>
      <c r="I3000" s="227"/>
      <c r="J3000" s="227"/>
      <c r="K3000" s="227"/>
      <c r="L3000" s="228"/>
    </row>
    <row r="3001" spans="1:12">
      <c r="A3001" s="213" t="str">
        <f t="shared" ca="1" si="46"/>
        <v/>
      </c>
      <c r="C3001" s="223"/>
      <c r="D3001" s="224"/>
      <c r="E3001" s="224"/>
      <c r="F3001" s="225"/>
      <c r="G3001" s="226"/>
      <c r="H3001" s="227"/>
      <c r="I3001" s="227"/>
      <c r="J3001" s="227"/>
      <c r="K3001" s="227"/>
      <c r="L3001" s="228"/>
    </row>
    <row r="3002" spans="1:12">
      <c r="A3002" s="213" t="str">
        <f t="shared" ca="1" si="46"/>
        <v/>
      </c>
      <c r="C3002" s="223"/>
      <c r="D3002" s="224"/>
      <c r="E3002" s="224"/>
      <c r="F3002" s="225"/>
      <c r="G3002" s="226"/>
      <c r="H3002" s="227"/>
      <c r="I3002" s="227"/>
      <c r="J3002" s="227"/>
      <c r="K3002" s="227"/>
      <c r="L3002" s="228"/>
    </row>
    <row r="3003" spans="1:12">
      <c r="A3003" s="213" t="str">
        <f t="shared" ca="1" si="46"/>
        <v/>
      </c>
      <c r="C3003" s="223"/>
      <c r="D3003" s="224"/>
      <c r="E3003" s="224"/>
      <c r="F3003" s="225"/>
      <c r="G3003" s="226"/>
      <c r="H3003" s="227"/>
      <c r="I3003" s="227"/>
      <c r="J3003" s="227"/>
      <c r="K3003" s="227"/>
      <c r="L3003" s="228"/>
    </row>
    <row r="3004" spans="1:12">
      <c r="A3004" s="213" t="str">
        <f t="shared" ca="1" si="46"/>
        <v/>
      </c>
      <c r="C3004" s="223"/>
      <c r="D3004" s="224"/>
      <c r="E3004" s="224"/>
      <c r="F3004" s="225"/>
      <c r="G3004" s="226"/>
      <c r="H3004" s="227"/>
      <c r="I3004" s="227"/>
      <c r="J3004" s="227"/>
      <c r="K3004" s="227"/>
      <c r="L3004" s="228"/>
    </row>
    <row r="3005" spans="1:12">
      <c r="A3005" s="213" t="str">
        <f t="shared" ca="1" si="46"/>
        <v/>
      </c>
      <c r="C3005" s="223"/>
      <c r="D3005" s="224"/>
      <c r="E3005" s="224"/>
      <c r="F3005" s="225"/>
      <c r="G3005" s="226"/>
      <c r="H3005" s="227"/>
      <c r="I3005" s="227"/>
      <c r="J3005" s="227"/>
      <c r="K3005" s="227"/>
      <c r="L3005" s="228"/>
    </row>
    <row r="3006" spans="1:12">
      <c r="A3006" s="213" t="str">
        <f t="shared" ca="1" si="46"/>
        <v/>
      </c>
      <c r="C3006" s="223"/>
      <c r="D3006" s="224"/>
      <c r="E3006" s="224"/>
      <c r="F3006" s="225"/>
      <c r="G3006" s="226"/>
      <c r="H3006" s="227"/>
      <c r="I3006" s="227"/>
      <c r="J3006" s="227"/>
      <c r="K3006" s="227"/>
      <c r="L3006" s="228"/>
    </row>
    <row r="3007" spans="1:12">
      <c r="A3007" s="213" t="str">
        <f t="shared" ca="1" si="46"/>
        <v/>
      </c>
      <c r="C3007" s="223"/>
      <c r="D3007" s="224"/>
      <c r="E3007" s="224"/>
      <c r="F3007" s="225"/>
      <c r="G3007" s="226"/>
      <c r="H3007" s="227"/>
      <c r="I3007" s="227"/>
      <c r="J3007" s="227"/>
      <c r="K3007" s="227"/>
      <c r="L3007" s="228"/>
    </row>
    <row r="3008" spans="1:12">
      <c r="A3008" s="213" t="str">
        <f t="shared" ca="1" si="46"/>
        <v/>
      </c>
      <c r="C3008" s="223"/>
      <c r="D3008" s="224"/>
      <c r="E3008" s="224"/>
      <c r="F3008" s="225"/>
      <c r="G3008" s="226"/>
      <c r="H3008" s="227"/>
      <c r="I3008" s="227"/>
      <c r="J3008" s="227"/>
      <c r="K3008" s="227"/>
      <c r="L3008" s="228"/>
    </row>
    <row r="3009" spans="1:12">
      <c r="A3009" s="213" t="str">
        <f t="shared" ca="1" si="46"/>
        <v/>
      </c>
      <c r="C3009" s="223"/>
      <c r="D3009" s="224"/>
      <c r="E3009" s="224"/>
      <c r="F3009" s="225"/>
      <c r="G3009" s="226"/>
      <c r="H3009" s="227"/>
      <c r="I3009" s="227"/>
      <c r="J3009" s="227"/>
      <c r="K3009" s="227"/>
      <c r="L3009" s="228"/>
    </row>
    <row r="3010" spans="1:12">
      <c r="A3010" s="213" t="str">
        <f t="shared" ca="1" si="46"/>
        <v/>
      </c>
      <c r="C3010" s="223"/>
      <c r="D3010" s="224"/>
      <c r="E3010" s="224"/>
      <c r="F3010" s="225"/>
      <c r="G3010" s="226"/>
      <c r="H3010" s="227"/>
      <c r="I3010" s="227"/>
      <c r="J3010" s="227"/>
      <c r="K3010" s="227"/>
      <c r="L3010" s="228"/>
    </row>
    <row r="3011" spans="1:12">
      <c r="A3011" s="213" t="str">
        <f t="shared" ca="1" si="46"/>
        <v/>
      </c>
      <c r="C3011" s="223"/>
      <c r="D3011" s="224"/>
      <c r="E3011" s="224"/>
      <c r="F3011" s="225"/>
      <c r="G3011" s="226"/>
      <c r="H3011" s="227"/>
      <c r="I3011" s="227"/>
      <c r="J3011" s="227"/>
      <c r="K3011" s="227"/>
      <c r="L3011" s="228"/>
    </row>
    <row r="3012" spans="1:12">
      <c r="A3012" s="213" t="str">
        <f t="shared" ref="A3012:A3075" ca="1" si="47">IF(INDIRECT(ADDRESS(ROW(A3012),3))="","",IF(INDIRECT(ADDRESS(ROW(A3012),3))=INDIRECT(ADDRESS(ROW(A3012)-1,3)),A3011,A3011+1))</f>
        <v/>
      </c>
      <c r="C3012" s="223"/>
      <c r="D3012" s="224"/>
      <c r="E3012" s="224"/>
      <c r="F3012" s="225"/>
      <c r="G3012" s="226"/>
      <c r="H3012" s="227"/>
      <c r="I3012" s="227"/>
      <c r="J3012" s="227"/>
      <c r="K3012" s="227"/>
      <c r="L3012" s="228"/>
    </row>
    <row r="3013" spans="1:12">
      <c r="A3013" s="213" t="str">
        <f t="shared" ca="1" si="47"/>
        <v/>
      </c>
      <c r="C3013" s="223"/>
      <c r="D3013" s="224"/>
      <c r="E3013" s="224"/>
      <c r="F3013" s="225"/>
      <c r="G3013" s="226"/>
      <c r="H3013" s="227"/>
      <c r="I3013" s="227"/>
      <c r="J3013" s="227"/>
      <c r="K3013" s="227"/>
      <c r="L3013" s="228"/>
    </row>
    <row r="3014" spans="1:12">
      <c r="A3014" s="213" t="str">
        <f t="shared" ca="1" si="47"/>
        <v/>
      </c>
      <c r="C3014" s="223"/>
      <c r="D3014" s="224"/>
      <c r="E3014" s="224"/>
      <c r="F3014" s="225"/>
      <c r="G3014" s="226"/>
      <c r="H3014" s="227"/>
      <c r="I3014" s="227"/>
      <c r="J3014" s="227"/>
      <c r="K3014" s="227"/>
      <c r="L3014" s="228"/>
    </row>
    <row r="3015" spans="1:12">
      <c r="A3015" s="213" t="str">
        <f t="shared" ca="1" si="47"/>
        <v/>
      </c>
      <c r="C3015" s="223"/>
      <c r="D3015" s="224"/>
      <c r="E3015" s="224"/>
      <c r="F3015" s="225"/>
      <c r="G3015" s="226"/>
      <c r="H3015" s="227"/>
      <c r="I3015" s="227"/>
      <c r="J3015" s="227"/>
      <c r="K3015" s="227"/>
      <c r="L3015" s="228"/>
    </row>
    <row r="3016" spans="1:12">
      <c r="A3016" s="213" t="str">
        <f t="shared" ca="1" si="47"/>
        <v/>
      </c>
      <c r="C3016" s="223"/>
      <c r="D3016" s="224"/>
      <c r="E3016" s="224"/>
      <c r="F3016" s="225"/>
      <c r="G3016" s="226"/>
      <c r="H3016" s="227"/>
      <c r="I3016" s="227"/>
      <c r="J3016" s="227"/>
      <c r="K3016" s="227"/>
      <c r="L3016" s="228"/>
    </row>
    <row r="3017" spans="1:12">
      <c r="A3017" s="213" t="str">
        <f t="shared" ca="1" si="47"/>
        <v/>
      </c>
      <c r="C3017" s="223"/>
      <c r="D3017" s="224"/>
      <c r="E3017" s="224"/>
      <c r="F3017" s="225"/>
      <c r="G3017" s="226"/>
      <c r="H3017" s="227"/>
      <c r="I3017" s="227"/>
      <c r="J3017" s="227"/>
      <c r="K3017" s="227"/>
      <c r="L3017" s="228"/>
    </row>
    <row r="3018" spans="1:12">
      <c r="A3018" s="213" t="str">
        <f t="shared" ca="1" si="47"/>
        <v/>
      </c>
      <c r="C3018" s="223"/>
      <c r="D3018" s="224"/>
      <c r="E3018" s="224"/>
      <c r="F3018" s="225"/>
      <c r="G3018" s="226"/>
      <c r="H3018" s="227"/>
      <c r="I3018" s="227"/>
      <c r="J3018" s="227"/>
      <c r="K3018" s="227"/>
      <c r="L3018" s="228"/>
    </row>
    <row r="3019" spans="1:12">
      <c r="A3019" s="213" t="str">
        <f t="shared" ca="1" si="47"/>
        <v/>
      </c>
      <c r="C3019" s="223"/>
      <c r="D3019" s="224"/>
      <c r="E3019" s="224"/>
      <c r="F3019" s="225"/>
      <c r="G3019" s="226"/>
      <c r="H3019" s="227"/>
      <c r="I3019" s="227"/>
      <c r="J3019" s="227"/>
      <c r="K3019" s="227"/>
      <c r="L3019" s="228"/>
    </row>
    <row r="3020" spans="1:12">
      <c r="A3020" s="213" t="str">
        <f t="shared" ca="1" si="47"/>
        <v/>
      </c>
      <c r="C3020" s="223"/>
      <c r="D3020" s="224"/>
      <c r="E3020" s="224"/>
      <c r="F3020" s="225"/>
      <c r="G3020" s="226"/>
      <c r="H3020" s="227"/>
      <c r="I3020" s="227"/>
      <c r="J3020" s="227"/>
      <c r="K3020" s="227"/>
      <c r="L3020" s="228"/>
    </row>
    <row r="3021" spans="1:12">
      <c r="A3021" s="213" t="str">
        <f t="shared" ca="1" si="47"/>
        <v/>
      </c>
      <c r="C3021" s="223"/>
      <c r="D3021" s="224"/>
      <c r="E3021" s="224"/>
      <c r="F3021" s="225"/>
      <c r="G3021" s="226"/>
      <c r="H3021" s="227"/>
      <c r="I3021" s="227"/>
      <c r="J3021" s="227"/>
      <c r="K3021" s="227"/>
      <c r="L3021" s="228"/>
    </row>
    <row r="3022" spans="1:12">
      <c r="A3022" s="213" t="str">
        <f t="shared" ca="1" si="47"/>
        <v/>
      </c>
      <c r="C3022" s="223"/>
      <c r="D3022" s="224"/>
      <c r="E3022" s="224"/>
      <c r="F3022" s="225"/>
      <c r="G3022" s="226"/>
      <c r="H3022" s="227"/>
      <c r="I3022" s="227"/>
      <c r="J3022" s="227"/>
      <c r="K3022" s="227"/>
      <c r="L3022" s="228"/>
    </row>
    <row r="3023" spans="1:12">
      <c r="A3023" s="213" t="str">
        <f t="shared" ca="1" si="47"/>
        <v/>
      </c>
      <c r="C3023" s="223"/>
      <c r="D3023" s="224"/>
      <c r="E3023" s="224"/>
      <c r="F3023" s="225"/>
      <c r="G3023" s="226"/>
      <c r="H3023" s="227"/>
      <c r="I3023" s="227"/>
      <c r="J3023" s="227"/>
      <c r="K3023" s="227"/>
      <c r="L3023" s="228"/>
    </row>
    <row r="3024" spans="1:12">
      <c r="A3024" s="213" t="str">
        <f t="shared" ca="1" si="47"/>
        <v/>
      </c>
      <c r="C3024" s="223"/>
      <c r="D3024" s="224"/>
      <c r="E3024" s="224"/>
      <c r="F3024" s="225"/>
      <c r="G3024" s="226"/>
      <c r="H3024" s="227"/>
      <c r="I3024" s="227"/>
      <c r="J3024" s="227"/>
      <c r="K3024" s="227"/>
      <c r="L3024" s="228"/>
    </row>
    <row r="3025" spans="1:12">
      <c r="A3025" s="213" t="str">
        <f t="shared" ca="1" si="47"/>
        <v/>
      </c>
      <c r="C3025" s="223"/>
      <c r="D3025" s="224"/>
      <c r="E3025" s="224"/>
      <c r="F3025" s="225"/>
      <c r="G3025" s="226"/>
      <c r="H3025" s="227"/>
      <c r="I3025" s="227"/>
      <c r="J3025" s="227"/>
      <c r="K3025" s="227"/>
      <c r="L3025" s="228"/>
    </row>
    <row r="3026" spans="1:12">
      <c r="A3026" s="213" t="str">
        <f t="shared" ca="1" si="47"/>
        <v/>
      </c>
      <c r="C3026" s="223"/>
      <c r="D3026" s="224"/>
      <c r="E3026" s="224"/>
      <c r="F3026" s="225"/>
      <c r="G3026" s="226"/>
      <c r="H3026" s="227"/>
      <c r="I3026" s="227"/>
      <c r="J3026" s="227"/>
      <c r="K3026" s="227"/>
      <c r="L3026" s="228"/>
    </row>
    <row r="3027" spans="1:12">
      <c r="A3027" s="213" t="str">
        <f t="shared" ca="1" si="47"/>
        <v/>
      </c>
      <c r="C3027" s="223"/>
      <c r="D3027" s="224"/>
      <c r="E3027" s="224"/>
      <c r="F3027" s="225"/>
      <c r="G3027" s="226"/>
      <c r="H3027" s="227"/>
      <c r="I3027" s="227"/>
      <c r="J3027" s="227"/>
      <c r="K3027" s="227"/>
      <c r="L3027" s="228"/>
    </row>
    <row r="3028" spans="1:12">
      <c r="A3028" s="213" t="str">
        <f t="shared" ca="1" si="47"/>
        <v/>
      </c>
      <c r="C3028" s="223"/>
      <c r="D3028" s="224"/>
      <c r="E3028" s="224"/>
      <c r="F3028" s="225"/>
      <c r="G3028" s="226"/>
      <c r="H3028" s="227"/>
      <c r="I3028" s="227"/>
      <c r="J3028" s="227"/>
      <c r="K3028" s="227"/>
      <c r="L3028" s="228"/>
    </row>
    <row r="3029" spans="1:12">
      <c r="A3029" s="213" t="str">
        <f t="shared" ca="1" si="47"/>
        <v/>
      </c>
      <c r="C3029" s="223"/>
      <c r="D3029" s="224"/>
      <c r="E3029" s="224"/>
      <c r="F3029" s="225"/>
      <c r="G3029" s="226"/>
      <c r="H3029" s="227"/>
      <c r="I3029" s="227"/>
      <c r="J3029" s="227"/>
      <c r="K3029" s="227"/>
      <c r="L3029" s="228"/>
    </row>
    <row r="3030" spans="1:12">
      <c r="A3030" s="213" t="str">
        <f t="shared" ca="1" si="47"/>
        <v/>
      </c>
      <c r="C3030" s="223"/>
      <c r="D3030" s="224"/>
      <c r="E3030" s="224"/>
      <c r="F3030" s="225"/>
      <c r="G3030" s="226"/>
      <c r="H3030" s="227"/>
      <c r="I3030" s="227"/>
      <c r="J3030" s="227"/>
      <c r="K3030" s="227"/>
      <c r="L3030" s="228"/>
    </row>
    <row r="3031" spans="1:12">
      <c r="A3031" s="213" t="str">
        <f t="shared" ca="1" si="47"/>
        <v/>
      </c>
      <c r="C3031" s="223"/>
      <c r="D3031" s="224"/>
      <c r="E3031" s="224"/>
      <c r="F3031" s="225"/>
      <c r="G3031" s="226"/>
      <c r="H3031" s="227"/>
      <c r="I3031" s="227"/>
      <c r="J3031" s="227"/>
      <c r="K3031" s="227"/>
      <c r="L3031" s="228"/>
    </row>
    <row r="3032" spans="1:12">
      <c r="A3032" s="213" t="str">
        <f t="shared" ca="1" si="47"/>
        <v/>
      </c>
      <c r="C3032" s="223"/>
      <c r="D3032" s="224"/>
      <c r="E3032" s="224"/>
      <c r="F3032" s="225"/>
      <c r="G3032" s="226"/>
      <c r="H3032" s="227"/>
      <c r="I3032" s="227"/>
      <c r="J3032" s="227"/>
      <c r="K3032" s="227"/>
      <c r="L3032" s="228"/>
    </row>
    <row r="3033" spans="1:12">
      <c r="A3033" s="213" t="str">
        <f t="shared" ca="1" si="47"/>
        <v/>
      </c>
      <c r="C3033" s="223"/>
      <c r="D3033" s="224"/>
      <c r="E3033" s="224"/>
      <c r="F3033" s="225"/>
      <c r="G3033" s="226"/>
      <c r="H3033" s="227"/>
      <c r="I3033" s="227"/>
      <c r="J3033" s="227"/>
      <c r="K3033" s="227"/>
      <c r="L3033" s="228"/>
    </row>
    <row r="3034" spans="1:12">
      <c r="A3034" s="213" t="str">
        <f t="shared" ca="1" si="47"/>
        <v/>
      </c>
      <c r="C3034" s="223"/>
      <c r="D3034" s="224"/>
      <c r="E3034" s="224"/>
      <c r="F3034" s="225"/>
      <c r="G3034" s="226"/>
      <c r="H3034" s="227"/>
      <c r="I3034" s="227"/>
      <c r="J3034" s="227"/>
      <c r="K3034" s="227"/>
      <c r="L3034" s="228"/>
    </row>
    <row r="3035" spans="1:12">
      <c r="A3035" s="213" t="str">
        <f t="shared" ca="1" si="47"/>
        <v/>
      </c>
      <c r="C3035" s="223"/>
      <c r="D3035" s="224"/>
      <c r="E3035" s="224"/>
      <c r="F3035" s="225"/>
      <c r="G3035" s="226"/>
      <c r="H3035" s="227"/>
      <c r="I3035" s="227"/>
      <c r="J3035" s="227"/>
      <c r="K3035" s="227"/>
      <c r="L3035" s="228"/>
    </row>
    <row r="3036" spans="1:12">
      <c r="A3036" s="213" t="str">
        <f t="shared" ca="1" si="47"/>
        <v/>
      </c>
      <c r="C3036" s="223"/>
      <c r="D3036" s="224"/>
      <c r="E3036" s="224"/>
      <c r="F3036" s="225"/>
      <c r="G3036" s="226"/>
      <c r="H3036" s="227"/>
      <c r="I3036" s="227"/>
      <c r="J3036" s="227"/>
      <c r="K3036" s="227"/>
      <c r="L3036" s="228"/>
    </row>
    <row r="3037" spans="1:12">
      <c r="A3037" s="213" t="str">
        <f t="shared" ca="1" si="47"/>
        <v/>
      </c>
      <c r="C3037" s="223"/>
      <c r="D3037" s="224"/>
      <c r="E3037" s="224"/>
      <c r="F3037" s="225"/>
      <c r="G3037" s="226"/>
      <c r="H3037" s="227"/>
      <c r="I3037" s="227"/>
      <c r="J3037" s="227"/>
      <c r="K3037" s="227"/>
      <c r="L3037" s="228"/>
    </row>
    <row r="3038" spans="1:12">
      <c r="A3038" s="213" t="str">
        <f t="shared" ca="1" si="47"/>
        <v/>
      </c>
      <c r="C3038" s="223"/>
      <c r="D3038" s="224"/>
      <c r="E3038" s="224"/>
      <c r="F3038" s="225"/>
      <c r="G3038" s="226"/>
      <c r="H3038" s="227"/>
      <c r="I3038" s="227"/>
      <c r="J3038" s="227"/>
      <c r="K3038" s="227"/>
      <c r="L3038" s="228"/>
    </row>
    <row r="3039" spans="1:12">
      <c r="A3039" s="213" t="str">
        <f t="shared" ca="1" si="47"/>
        <v/>
      </c>
      <c r="C3039" s="223"/>
      <c r="D3039" s="224"/>
      <c r="E3039" s="224"/>
      <c r="F3039" s="225"/>
      <c r="G3039" s="226"/>
      <c r="H3039" s="227"/>
      <c r="I3039" s="227"/>
      <c r="J3039" s="227"/>
      <c r="K3039" s="227"/>
      <c r="L3039" s="228"/>
    </row>
    <row r="3040" spans="1:12">
      <c r="A3040" s="213" t="str">
        <f t="shared" ca="1" si="47"/>
        <v/>
      </c>
      <c r="C3040" s="223"/>
      <c r="D3040" s="224"/>
      <c r="E3040" s="224"/>
      <c r="F3040" s="225"/>
      <c r="G3040" s="226"/>
      <c r="H3040" s="227"/>
      <c r="I3040" s="227"/>
      <c r="J3040" s="227"/>
      <c r="K3040" s="227"/>
      <c r="L3040" s="228"/>
    </row>
    <row r="3041" spans="1:12">
      <c r="A3041" s="213" t="str">
        <f t="shared" ca="1" si="47"/>
        <v/>
      </c>
      <c r="C3041" s="223"/>
      <c r="D3041" s="224"/>
      <c r="E3041" s="224"/>
      <c r="F3041" s="225"/>
      <c r="G3041" s="226"/>
      <c r="H3041" s="227"/>
      <c r="I3041" s="227"/>
      <c r="J3041" s="227"/>
      <c r="K3041" s="227"/>
      <c r="L3041" s="228"/>
    </row>
    <row r="3042" spans="1:12">
      <c r="A3042" s="213" t="str">
        <f t="shared" ca="1" si="47"/>
        <v/>
      </c>
      <c r="C3042" s="223"/>
      <c r="D3042" s="224"/>
      <c r="E3042" s="224"/>
      <c r="F3042" s="225"/>
      <c r="G3042" s="226"/>
      <c r="H3042" s="227"/>
      <c r="I3042" s="227"/>
      <c r="J3042" s="227"/>
      <c r="K3042" s="227"/>
      <c r="L3042" s="228"/>
    </row>
    <row r="3043" spans="1:12">
      <c r="A3043" s="213" t="str">
        <f t="shared" ca="1" si="47"/>
        <v/>
      </c>
      <c r="C3043" s="223"/>
      <c r="D3043" s="224"/>
      <c r="E3043" s="224"/>
      <c r="F3043" s="225"/>
      <c r="G3043" s="226"/>
      <c r="H3043" s="227"/>
      <c r="I3043" s="227"/>
      <c r="J3043" s="227"/>
      <c r="K3043" s="227"/>
      <c r="L3043" s="228"/>
    </row>
    <row r="3044" spans="1:12">
      <c r="A3044" s="213" t="str">
        <f t="shared" ca="1" si="47"/>
        <v/>
      </c>
      <c r="C3044" s="223"/>
      <c r="D3044" s="224"/>
      <c r="E3044" s="224"/>
      <c r="F3044" s="225"/>
      <c r="G3044" s="226"/>
      <c r="H3044" s="227"/>
      <c r="I3044" s="227"/>
      <c r="J3044" s="227"/>
      <c r="K3044" s="227"/>
      <c r="L3044" s="228"/>
    </row>
    <row r="3045" spans="1:12">
      <c r="A3045" s="213" t="str">
        <f t="shared" ca="1" si="47"/>
        <v/>
      </c>
      <c r="C3045" s="223"/>
      <c r="D3045" s="224"/>
      <c r="E3045" s="224"/>
      <c r="F3045" s="225"/>
      <c r="G3045" s="226"/>
      <c r="H3045" s="227"/>
      <c r="I3045" s="227"/>
      <c r="J3045" s="227"/>
      <c r="K3045" s="227"/>
      <c r="L3045" s="228"/>
    </row>
    <row r="3046" spans="1:12">
      <c r="A3046" s="213" t="str">
        <f t="shared" ca="1" si="47"/>
        <v/>
      </c>
      <c r="C3046" s="223"/>
      <c r="D3046" s="224"/>
      <c r="E3046" s="224"/>
      <c r="F3046" s="225"/>
      <c r="G3046" s="226"/>
      <c r="H3046" s="227"/>
      <c r="I3046" s="227"/>
      <c r="J3046" s="227"/>
      <c r="K3046" s="227"/>
      <c r="L3046" s="228"/>
    </row>
    <row r="3047" spans="1:12">
      <c r="A3047" s="213" t="str">
        <f t="shared" ca="1" si="47"/>
        <v/>
      </c>
      <c r="C3047" s="223"/>
      <c r="D3047" s="224"/>
      <c r="E3047" s="224"/>
      <c r="F3047" s="225"/>
      <c r="G3047" s="226"/>
      <c r="H3047" s="227"/>
      <c r="I3047" s="227"/>
      <c r="J3047" s="227"/>
      <c r="K3047" s="227"/>
      <c r="L3047" s="228"/>
    </row>
    <row r="3048" spans="1:12">
      <c r="A3048" s="213" t="str">
        <f t="shared" ca="1" si="47"/>
        <v/>
      </c>
      <c r="C3048" s="223"/>
      <c r="D3048" s="224"/>
      <c r="E3048" s="224"/>
      <c r="F3048" s="225"/>
      <c r="G3048" s="226"/>
      <c r="H3048" s="227"/>
      <c r="I3048" s="227"/>
      <c r="J3048" s="227"/>
      <c r="K3048" s="227"/>
      <c r="L3048" s="228"/>
    </row>
    <row r="3049" spans="1:12">
      <c r="A3049" s="213" t="str">
        <f t="shared" ca="1" si="47"/>
        <v/>
      </c>
      <c r="C3049" s="223"/>
      <c r="D3049" s="224"/>
      <c r="E3049" s="224"/>
      <c r="F3049" s="225"/>
      <c r="G3049" s="226"/>
      <c r="H3049" s="227"/>
      <c r="I3049" s="227"/>
      <c r="J3049" s="227"/>
      <c r="K3049" s="227"/>
      <c r="L3049" s="228"/>
    </row>
    <row r="3050" spans="1:12">
      <c r="A3050" s="213" t="str">
        <f t="shared" ca="1" si="47"/>
        <v/>
      </c>
      <c r="C3050" s="223"/>
      <c r="D3050" s="224"/>
      <c r="E3050" s="224"/>
      <c r="F3050" s="225"/>
      <c r="G3050" s="226"/>
      <c r="H3050" s="227"/>
      <c r="I3050" s="227"/>
      <c r="J3050" s="227"/>
      <c r="K3050" s="227"/>
      <c r="L3050" s="228"/>
    </row>
    <row r="3051" spans="1:12">
      <c r="A3051" s="213" t="str">
        <f t="shared" ca="1" si="47"/>
        <v/>
      </c>
      <c r="C3051" s="223"/>
      <c r="D3051" s="224"/>
      <c r="E3051" s="224"/>
      <c r="F3051" s="225"/>
      <c r="G3051" s="226"/>
      <c r="H3051" s="227"/>
      <c r="I3051" s="227"/>
      <c r="J3051" s="227"/>
      <c r="K3051" s="227"/>
      <c r="L3051" s="228"/>
    </row>
    <row r="3052" spans="1:12">
      <c r="A3052" s="213" t="str">
        <f t="shared" ca="1" si="47"/>
        <v/>
      </c>
      <c r="C3052" s="223"/>
      <c r="D3052" s="224"/>
      <c r="E3052" s="224"/>
      <c r="F3052" s="225"/>
      <c r="G3052" s="226"/>
      <c r="H3052" s="227"/>
      <c r="I3052" s="227"/>
      <c r="J3052" s="227"/>
      <c r="K3052" s="227"/>
      <c r="L3052" s="228"/>
    </row>
    <row r="3053" spans="1:12">
      <c r="A3053" s="213" t="str">
        <f t="shared" ca="1" si="47"/>
        <v/>
      </c>
      <c r="C3053" s="223"/>
      <c r="D3053" s="224"/>
      <c r="E3053" s="224"/>
      <c r="F3053" s="225"/>
      <c r="G3053" s="226"/>
      <c r="H3053" s="227"/>
      <c r="I3053" s="227"/>
      <c r="J3053" s="227"/>
      <c r="K3053" s="227"/>
      <c r="L3053" s="228"/>
    </row>
    <row r="3054" spans="1:12">
      <c r="A3054" s="213" t="str">
        <f t="shared" ca="1" si="47"/>
        <v/>
      </c>
      <c r="C3054" s="223"/>
      <c r="D3054" s="224"/>
      <c r="E3054" s="224"/>
      <c r="F3054" s="225"/>
      <c r="G3054" s="226"/>
      <c r="H3054" s="227"/>
      <c r="I3054" s="227"/>
      <c r="J3054" s="227"/>
      <c r="K3054" s="227"/>
      <c r="L3054" s="228"/>
    </row>
    <row r="3055" spans="1:12">
      <c r="A3055" s="213" t="str">
        <f t="shared" ca="1" si="47"/>
        <v/>
      </c>
      <c r="C3055" s="223"/>
      <c r="D3055" s="224"/>
      <c r="E3055" s="224"/>
      <c r="F3055" s="225"/>
      <c r="G3055" s="226"/>
      <c r="H3055" s="227"/>
      <c r="I3055" s="227"/>
      <c r="J3055" s="227"/>
      <c r="K3055" s="227"/>
      <c r="L3055" s="228"/>
    </row>
    <row r="3056" spans="1:12">
      <c r="A3056" s="213" t="str">
        <f t="shared" ca="1" si="47"/>
        <v/>
      </c>
      <c r="C3056" s="223"/>
      <c r="D3056" s="224"/>
      <c r="E3056" s="224"/>
      <c r="F3056" s="225"/>
      <c r="G3056" s="226"/>
      <c r="H3056" s="227"/>
      <c r="I3056" s="227"/>
      <c r="J3056" s="227"/>
      <c r="K3056" s="227"/>
      <c r="L3056" s="228"/>
    </row>
    <row r="3057" spans="1:12">
      <c r="A3057" s="213" t="str">
        <f t="shared" ca="1" si="47"/>
        <v/>
      </c>
      <c r="C3057" s="223"/>
      <c r="D3057" s="224"/>
      <c r="E3057" s="224"/>
      <c r="F3057" s="225"/>
      <c r="G3057" s="226"/>
      <c r="H3057" s="227"/>
      <c r="I3057" s="227"/>
      <c r="J3057" s="227"/>
      <c r="K3057" s="227"/>
      <c r="L3057" s="228"/>
    </row>
    <row r="3058" spans="1:12">
      <c r="A3058" s="213" t="str">
        <f t="shared" ca="1" si="47"/>
        <v/>
      </c>
      <c r="C3058" s="223"/>
      <c r="D3058" s="224"/>
      <c r="E3058" s="224"/>
      <c r="F3058" s="225"/>
      <c r="G3058" s="226"/>
      <c r="H3058" s="227"/>
      <c r="I3058" s="227"/>
      <c r="J3058" s="227"/>
      <c r="K3058" s="227"/>
      <c r="L3058" s="228"/>
    </row>
    <row r="3059" spans="1:12">
      <c r="A3059" s="213" t="str">
        <f t="shared" ca="1" si="47"/>
        <v/>
      </c>
      <c r="C3059" s="223"/>
      <c r="D3059" s="224"/>
      <c r="E3059" s="224"/>
      <c r="F3059" s="225"/>
      <c r="G3059" s="226"/>
      <c r="H3059" s="227"/>
      <c r="I3059" s="227"/>
      <c r="J3059" s="227"/>
      <c r="K3059" s="227"/>
      <c r="L3059" s="228"/>
    </row>
    <row r="3060" spans="1:12">
      <c r="A3060" s="213" t="str">
        <f t="shared" ca="1" si="47"/>
        <v/>
      </c>
      <c r="C3060" s="223"/>
      <c r="D3060" s="224"/>
      <c r="E3060" s="224"/>
      <c r="F3060" s="225"/>
      <c r="G3060" s="226"/>
      <c r="H3060" s="227"/>
      <c r="I3060" s="227"/>
      <c r="J3060" s="227"/>
      <c r="K3060" s="227"/>
      <c r="L3060" s="228"/>
    </row>
    <row r="3061" spans="1:12">
      <c r="A3061" s="213" t="str">
        <f t="shared" ca="1" si="47"/>
        <v/>
      </c>
      <c r="C3061" s="223"/>
      <c r="D3061" s="224"/>
      <c r="E3061" s="224"/>
      <c r="F3061" s="225"/>
      <c r="G3061" s="226"/>
      <c r="H3061" s="227"/>
      <c r="I3061" s="227"/>
      <c r="J3061" s="227"/>
      <c r="K3061" s="227"/>
      <c r="L3061" s="228"/>
    </row>
    <row r="3062" spans="1:12">
      <c r="A3062" s="213" t="str">
        <f t="shared" ca="1" si="47"/>
        <v/>
      </c>
      <c r="C3062" s="223"/>
      <c r="D3062" s="224"/>
      <c r="E3062" s="224"/>
      <c r="F3062" s="225"/>
      <c r="G3062" s="226"/>
      <c r="H3062" s="227"/>
      <c r="I3062" s="227"/>
      <c r="J3062" s="227"/>
      <c r="K3062" s="227"/>
      <c r="L3062" s="228"/>
    </row>
    <row r="3063" spans="1:12">
      <c r="A3063" s="213" t="str">
        <f t="shared" ca="1" si="47"/>
        <v/>
      </c>
      <c r="C3063" s="223"/>
      <c r="D3063" s="224"/>
      <c r="E3063" s="224"/>
      <c r="F3063" s="225"/>
      <c r="G3063" s="226"/>
      <c r="H3063" s="227"/>
      <c r="I3063" s="227"/>
      <c r="J3063" s="227"/>
      <c r="K3063" s="227"/>
      <c r="L3063" s="228"/>
    </row>
    <row r="3064" spans="1:12">
      <c r="A3064" s="213" t="str">
        <f t="shared" ca="1" si="47"/>
        <v/>
      </c>
      <c r="C3064" s="223"/>
      <c r="D3064" s="224"/>
      <c r="E3064" s="224"/>
      <c r="F3064" s="225"/>
      <c r="G3064" s="226"/>
      <c r="H3064" s="227"/>
      <c r="I3064" s="227"/>
      <c r="J3064" s="227"/>
      <c r="K3064" s="227"/>
      <c r="L3064" s="228"/>
    </row>
    <row r="3065" spans="1:12">
      <c r="A3065" s="213" t="str">
        <f t="shared" ca="1" si="47"/>
        <v/>
      </c>
      <c r="C3065" s="223"/>
      <c r="D3065" s="224"/>
      <c r="E3065" s="224"/>
      <c r="F3065" s="225"/>
      <c r="G3065" s="226"/>
      <c r="H3065" s="227"/>
      <c r="I3065" s="227"/>
      <c r="J3065" s="227"/>
      <c r="K3065" s="227"/>
      <c r="L3065" s="228"/>
    </row>
    <row r="3066" spans="1:12">
      <c r="A3066" s="213" t="str">
        <f t="shared" ca="1" si="47"/>
        <v/>
      </c>
      <c r="C3066" s="223"/>
      <c r="D3066" s="224"/>
      <c r="E3066" s="224"/>
      <c r="F3066" s="225"/>
      <c r="G3066" s="226"/>
      <c r="H3066" s="227"/>
      <c r="I3066" s="227"/>
      <c r="J3066" s="227"/>
      <c r="K3066" s="227"/>
      <c r="L3066" s="228"/>
    </row>
    <row r="3067" spans="1:12">
      <c r="A3067" s="213" t="str">
        <f t="shared" ca="1" si="47"/>
        <v/>
      </c>
      <c r="C3067" s="223"/>
      <c r="D3067" s="224"/>
      <c r="E3067" s="224"/>
      <c r="F3067" s="225"/>
      <c r="G3067" s="226"/>
      <c r="H3067" s="227"/>
      <c r="I3067" s="227"/>
      <c r="J3067" s="227"/>
      <c r="K3067" s="227"/>
      <c r="L3067" s="228"/>
    </row>
    <row r="3068" spans="1:12">
      <c r="A3068" s="213" t="str">
        <f t="shared" ca="1" si="47"/>
        <v/>
      </c>
      <c r="C3068" s="223"/>
      <c r="D3068" s="224"/>
      <c r="E3068" s="224"/>
      <c r="F3068" s="225"/>
      <c r="G3068" s="226"/>
      <c r="H3068" s="227"/>
      <c r="I3068" s="227"/>
      <c r="J3068" s="227"/>
      <c r="K3068" s="227"/>
      <c r="L3068" s="228"/>
    </row>
    <row r="3069" spans="1:12">
      <c r="A3069" s="213" t="str">
        <f t="shared" ca="1" si="47"/>
        <v/>
      </c>
      <c r="C3069" s="223"/>
      <c r="D3069" s="224"/>
      <c r="E3069" s="224"/>
      <c r="F3069" s="225"/>
      <c r="G3069" s="226"/>
      <c r="H3069" s="227"/>
      <c r="I3069" s="227"/>
      <c r="J3069" s="227"/>
      <c r="K3069" s="227"/>
      <c r="L3069" s="228"/>
    </row>
    <row r="3070" spans="1:12">
      <c r="A3070" s="213" t="str">
        <f t="shared" ca="1" si="47"/>
        <v/>
      </c>
      <c r="C3070" s="223"/>
      <c r="D3070" s="224"/>
      <c r="E3070" s="224"/>
      <c r="F3070" s="225"/>
      <c r="G3070" s="226"/>
      <c r="H3070" s="227"/>
      <c r="I3070" s="227"/>
      <c r="J3070" s="227"/>
      <c r="K3070" s="227"/>
      <c r="L3070" s="228"/>
    </row>
    <row r="3071" spans="1:12">
      <c r="A3071" s="213" t="str">
        <f t="shared" ca="1" si="47"/>
        <v/>
      </c>
      <c r="C3071" s="223"/>
      <c r="D3071" s="224"/>
      <c r="E3071" s="224"/>
      <c r="F3071" s="225"/>
      <c r="G3071" s="226"/>
      <c r="H3071" s="227"/>
      <c r="I3071" s="227"/>
      <c r="J3071" s="227"/>
      <c r="K3071" s="227"/>
      <c r="L3071" s="228"/>
    </row>
    <row r="3072" spans="1:12">
      <c r="A3072" s="213" t="str">
        <f t="shared" ca="1" si="47"/>
        <v/>
      </c>
      <c r="C3072" s="223"/>
      <c r="D3072" s="224"/>
      <c r="E3072" s="224"/>
      <c r="F3072" s="225"/>
      <c r="G3072" s="226"/>
      <c r="H3072" s="227"/>
      <c r="I3072" s="227"/>
      <c r="J3072" s="227"/>
      <c r="K3072" s="227"/>
      <c r="L3072" s="228"/>
    </row>
    <row r="3073" spans="1:12">
      <c r="A3073" s="213" t="str">
        <f t="shared" ca="1" si="47"/>
        <v/>
      </c>
      <c r="C3073" s="223"/>
      <c r="D3073" s="224"/>
      <c r="E3073" s="224"/>
      <c r="F3073" s="225"/>
      <c r="G3073" s="226"/>
      <c r="H3073" s="227"/>
      <c r="I3073" s="227"/>
      <c r="J3073" s="227"/>
      <c r="K3073" s="227"/>
      <c r="L3073" s="228"/>
    </row>
    <row r="3074" spans="1:12">
      <c r="A3074" s="213" t="str">
        <f t="shared" ca="1" si="47"/>
        <v/>
      </c>
      <c r="C3074" s="223"/>
      <c r="D3074" s="224"/>
      <c r="E3074" s="224"/>
      <c r="F3074" s="225"/>
      <c r="G3074" s="226"/>
      <c r="H3074" s="227"/>
      <c r="I3074" s="227"/>
      <c r="J3074" s="227"/>
      <c r="K3074" s="227"/>
      <c r="L3074" s="228"/>
    </row>
    <row r="3075" spans="1:12">
      <c r="A3075" s="213" t="str">
        <f t="shared" ca="1" si="47"/>
        <v/>
      </c>
      <c r="C3075" s="223"/>
      <c r="D3075" s="224"/>
      <c r="E3075" s="224"/>
      <c r="F3075" s="225"/>
      <c r="G3075" s="226"/>
      <c r="H3075" s="227"/>
      <c r="I3075" s="227"/>
      <c r="J3075" s="227"/>
      <c r="K3075" s="227"/>
      <c r="L3075" s="228"/>
    </row>
    <row r="3076" spans="1:12">
      <c r="A3076" s="213" t="str">
        <f t="shared" ref="A3076:A3139" ca="1" si="48">IF(INDIRECT(ADDRESS(ROW(A3076),3))="","",IF(INDIRECT(ADDRESS(ROW(A3076),3))=INDIRECT(ADDRESS(ROW(A3076)-1,3)),A3075,A3075+1))</f>
        <v/>
      </c>
      <c r="C3076" s="223"/>
      <c r="D3076" s="224"/>
      <c r="E3076" s="224"/>
      <c r="F3076" s="225"/>
      <c r="G3076" s="226"/>
      <c r="H3076" s="227"/>
      <c r="I3076" s="227"/>
      <c r="J3076" s="227"/>
      <c r="K3076" s="227"/>
      <c r="L3076" s="228"/>
    </row>
    <row r="3077" spans="1:12">
      <c r="A3077" s="213" t="str">
        <f t="shared" ca="1" si="48"/>
        <v/>
      </c>
      <c r="C3077" s="223"/>
      <c r="D3077" s="224"/>
      <c r="E3077" s="224"/>
      <c r="F3077" s="225"/>
      <c r="G3077" s="226"/>
      <c r="H3077" s="227"/>
      <c r="I3077" s="227"/>
      <c r="J3077" s="227"/>
      <c r="K3077" s="227"/>
      <c r="L3077" s="228"/>
    </row>
    <row r="3078" spans="1:12">
      <c r="A3078" s="213" t="str">
        <f t="shared" ca="1" si="48"/>
        <v/>
      </c>
      <c r="C3078" s="223"/>
      <c r="D3078" s="224"/>
      <c r="E3078" s="224"/>
      <c r="F3078" s="225"/>
      <c r="G3078" s="226"/>
      <c r="H3078" s="227"/>
      <c r="I3078" s="227"/>
      <c r="J3078" s="227"/>
      <c r="K3078" s="227"/>
      <c r="L3078" s="228"/>
    </row>
    <row r="3079" spans="1:12">
      <c r="A3079" s="213" t="str">
        <f t="shared" ca="1" si="48"/>
        <v/>
      </c>
      <c r="C3079" s="223"/>
      <c r="D3079" s="224"/>
      <c r="E3079" s="224"/>
      <c r="F3079" s="225"/>
      <c r="G3079" s="226"/>
      <c r="H3079" s="227"/>
      <c r="I3079" s="227"/>
      <c r="J3079" s="227"/>
      <c r="K3079" s="227"/>
      <c r="L3079" s="228"/>
    </row>
    <row r="3080" spans="1:12">
      <c r="A3080" s="213" t="str">
        <f t="shared" ca="1" si="48"/>
        <v/>
      </c>
      <c r="C3080" s="223"/>
      <c r="D3080" s="224"/>
      <c r="E3080" s="224"/>
      <c r="F3080" s="225"/>
      <c r="G3080" s="226"/>
      <c r="H3080" s="227"/>
      <c r="I3080" s="227"/>
      <c r="J3080" s="227"/>
      <c r="K3080" s="227"/>
      <c r="L3080" s="228"/>
    </row>
    <row r="3081" spans="1:12">
      <c r="A3081" s="213" t="str">
        <f t="shared" ca="1" si="48"/>
        <v/>
      </c>
      <c r="C3081" s="223"/>
      <c r="D3081" s="224"/>
      <c r="E3081" s="224"/>
      <c r="F3081" s="225"/>
      <c r="G3081" s="226"/>
      <c r="H3081" s="227"/>
      <c r="I3081" s="227"/>
      <c r="J3081" s="227"/>
      <c r="K3081" s="227"/>
      <c r="L3081" s="228"/>
    </row>
    <row r="3082" spans="1:12">
      <c r="A3082" s="213" t="str">
        <f t="shared" ca="1" si="48"/>
        <v/>
      </c>
      <c r="C3082" s="223"/>
      <c r="D3082" s="224"/>
      <c r="E3082" s="224"/>
      <c r="F3082" s="225"/>
      <c r="G3082" s="226"/>
      <c r="H3082" s="227"/>
      <c r="I3082" s="227"/>
      <c r="J3082" s="227"/>
      <c r="K3082" s="227"/>
      <c r="L3082" s="228"/>
    </row>
    <row r="3083" spans="1:12">
      <c r="A3083" s="213" t="str">
        <f t="shared" ca="1" si="48"/>
        <v/>
      </c>
      <c r="C3083" s="223"/>
      <c r="D3083" s="224"/>
      <c r="E3083" s="224"/>
      <c r="F3083" s="225"/>
      <c r="G3083" s="226"/>
      <c r="H3083" s="227"/>
      <c r="I3083" s="227"/>
      <c r="J3083" s="227"/>
      <c r="K3083" s="227"/>
      <c r="L3083" s="228"/>
    </row>
    <row r="3084" spans="1:12">
      <c r="A3084" s="213" t="str">
        <f t="shared" ca="1" si="48"/>
        <v/>
      </c>
      <c r="C3084" s="223"/>
      <c r="D3084" s="224"/>
      <c r="E3084" s="224"/>
      <c r="F3084" s="225"/>
      <c r="G3084" s="226"/>
      <c r="H3084" s="227"/>
      <c r="I3084" s="227"/>
      <c r="J3084" s="227"/>
      <c r="K3084" s="227"/>
      <c r="L3084" s="228"/>
    </row>
    <row r="3085" spans="1:12">
      <c r="A3085" s="213" t="str">
        <f t="shared" ca="1" si="48"/>
        <v/>
      </c>
      <c r="C3085" s="223"/>
      <c r="D3085" s="224"/>
      <c r="E3085" s="224"/>
      <c r="F3085" s="225"/>
      <c r="G3085" s="226"/>
      <c r="H3085" s="227"/>
      <c r="I3085" s="227"/>
      <c r="J3085" s="227"/>
      <c r="K3085" s="227"/>
      <c r="L3085" s="228"/>
    </row>
    <row r="3086" spans="1:12">
      <c r="A3086" s="213" t="str">
        <f t="shared" ca="1" si="48"/>
        <v/>
      </c>
      <c r="C3086" s="223"/>
      <c r="D3086" s="224"/>
      <c r="E3086" s="224"/>
      <c r="F3086" s="225"/>
      <c r="G3086" s="226"/>
      <c r="H3086" s="227"/>
      <c r="I3086" s="227"/>
      <c r="J3086" s="227"/>
      <c r="K3086" s="227"/>
      <c r="L3086" s="228"/>
    </row>
    <row r="3087" spans="1:12">
      <c r="A3087" s="213" t="str">
        <f t="shared" ca="1" si="48"/>
        <v/>
      </c>
      <c r="C3087" s="223"/>
      <c r="D3087" s="224"/>
      <c r="E3087" s="224"/>
      <c r="F3087" s="225"/>
      <c r="G3087" s="226"/>
      <c r="H3087" s="227"/>
      <c r="I3087" s="227"/>
      <c r="J3087" s="227"/>
      <c r="K3087" s="227"/>
      <c r="L3087" s="228"/>
    </row>
    <row r="3088" spans="1:12">
      <c r="A3088" s="213" t="str">
        <f t="shared" ca="1" si="48"/>
        <v/>
      </c>
      <c r="C3088" s="223"/>
      <c r="D3088" s="224"/>
      <c r="E3088" s="224"/>
      <c r="F3088" s="225"/>
      <c r="G3088" s="226"/>
      <c r="H3088" s="227"/>
      <c r="I3088" s="227"/>
      <c r="J3088" s="227"/>
      <c r="K3088" s="227"/>
      <c r="L3088" s="228"/>
    </row>
    <row r="3089" spans="1:12">
      <c r="A3089" s="213" t="str">
        <f t="shared" ca="1" si="48"/>
        <v/>
      </c>
      <c r="C3089" s="223"/>
      <c r="D3089" s="224"/>
      <c r="E3089" s="224"/>
      <c r="F3089" s="225"/>
      <c r="G3089" s="226"/>
      <c r="H3089" s="227"/>
      <c r="I3089" s="227"/>
      <c r="J3089" s="227"/>
      <c r="K3089" s="227"/>
      <c r="L3089" s="228"/>
    </row>
    <row r="3090" spans="1:12">
      <c r="A3090" s="213" t="str">
        <f t="shared" ca="1" si="48"/>
        <v/>
      </c>
      <c r="C3090" s="223"/>
      <c r="D3090" s="224"/>
      <c r="E3090" s="224"/>
      <c r="F3090" s="225"/>
      <c r="G3090" s="226"/>
      <c r="H3090" s="227"/>
      <c r="I3090" s="227"/>
      <c r="J3090" s="227"/>
      <c r="K3090" s="227"/>
      <c r="L3090" s="228"/>
    </row>
    <row r="3091" spans="1:12">
      <c r="A3091" s="213" t="str">
        <f t="shared" ca="1" si="48"/>
        <v/>
      </c>
      <c r="C3091" s="223"/>
      <c r="D3091" s="224"/>
      <c r="E3091" s="224"/>
      <c r="F3091" s="225"/>
      <c r="G3091" s="226"/>
      <c r="H3091" s="227"/>
      <c r="I3091" s="227"/>
      <c r="J3091" s="227"/>
      <c r="K3091" s="227"/>
      <c r="L3091" s="228"/>
    </row>
    <row r="3092" spans="1:12">
      <c r="A3092" s="213" t="str">
        <f t="shared" ca="1" si="48"/>
        <v/>
      </c>
      <c r="C3092" s="223"/>
      <c r="D3092" s="224"/>
      <c r="E3092" s="224"/>
      <c r="F3092" s="225"/>
      <c r="G3092" s="226"/>
      <c r="H3092" s="227"/>
      <c r="I3092" s="227"/>
      <c r="J3092" s="227"/>
      <c r="K3092" s="227"/>
      <c r="L3092" s="228"/>
    </row>
    <row r="3093" spans="1:12">
      <c r="A3093" s="213" t="str">
        <f t="shared" ca="1" si="48"/>
        <v/>
      </c>
      <c r="C3093" s="223"/>
      <c r="D3093" s="224"/>
      <c r="E3093" s="224"/>
      <c r="F3093" s="225"/>
      <c r="G3093" s="226"/>
      <c r="H3093" s="227"/>
      <c r="I3093" s="227"/>
      <c r="J3093" s="227"/>
      <c r="K3093" s="227"/>
      <c r="L3093" s="228"/>
    </row>
    <row r="3094" spans="1:12">
      <c r="A3094" s="213" t="str">
        <f t="shared" ca="1" si="48"/>
        <v/>
      </c>
      <c r="C3094" s="223"/>
      <c r="D3094" s="224"/>
      <c r="E3094" s="224"/>
      <c r="F3094" s="225"/>
      <c r="G3094" s="226"/>
      <c r="H3094" s="227"/>
      <c r="I3094" s="227"/>
      <c r="J3094" s="227"/>
      <c r="K3094" s="227"/>
      <c r="L3094" s="228"/>
    </row>
    <row r="3095" spans="1:12">
      <c r="A3095" s="213" t="str">
        <f t="shared" ca="1" si="48"/>
        <v/>
      </c>
      <c r="C3095" s="223"/>
      <c r="D3095" s="224"/>
      <c r="E3095" s="224"/>
      <c r="F3095" s="225"/>
      <c r="G3095" s="226"/>
      <c r="H3095" s="227"/>
      <c r="I3095" s="227"/>
      <c r="J3095" s="227"/>
      <c r="K3095" s="227"/>
      <c r="L3095" s="228"/>
    </row>
    <row r="3096" spans="1:12">
      <c r="A3096" s="213" t="str">
        <f t="shared" ca="1" si="48"/>
        <v/>
      </c>
      <c r="C3096" s="223"/>
      <c r="D3096" s="224"/>
      <c r="E3096" s="224"/>
      <c r="F3096" s="225"/>
      <c r="G3096" s="226"/>
      <c r="H3096" s="227"/>
      <c r="I3096" s="227"/>
      <c r="J3096" s="227"/>
      <c r="K3096" s="227"/>
      <c r="L3096" s="228"/>
    </row>
    <row r="3097" spans="1:12">
      <c r="A3097" s="213" t="str">
        <f t="shared" ca="1" si="48"/>
        <v/>
      </c>
      <c r="C3097" s="223"/>
      <c r="D3097" s="224"/>
      <c r="E3097" s="224"/>
      <c r="F3097" s="225"/>
      <c r="G3097" s="226"/>
      <c r="H3097" s="227"/>
      <c r="I3097" s="227"/>
      <c r="J3097" s="227"/>
      <c r="K3097" s="227"/>
      <c r="L3097" s="228"/>
    </row>
    <row r="3098" spans="1:12">
      <c r="A3098" s="213" t="str">
        <f t="shared" ca="1" si="48"/>
        <v/>
      </c>
      <c r="C3098" s="223"/>
      <c r="D3098" s="224"/>
      <c r="E3098" s="224"/>
      <c r="F3098" s="225"/>
      <c r="G3098" s="226"/>
      <c r="H3098" s="227"/>
      <c r="I3098" s="227"/>
      <c r="J3098" s="227"/>
      <c r="K3098" s="227"/>
      <c r="L3098" s="228"/>
    </row>
    <row r="3099" spans="1:12">
      <c r="A3099" s="213" t="str">
        <f t="shared" ca="1" si="48"/>
        <v/>
      </c>
      <c r="C3099" s="223"/>
      <c r="D3099" s="224"/>
      <c r="E3099" s="224"/>
      <c r="F3099" s="225"/>
      <c r="G3099" s="226"/>
      <c r="H3099" s="227"/>
      <c r="I3099" s="227"/>
      <c r="J3099" s="227"/>
      <c r="K3099" s="227"/>
      <c r="L3099" s="228"/>
    </row>
    <row r="3100" spans="1:12">
      <c r="A3100" s="213" t="str">
        <f t="shared" ca="1" si="48"/>
        <v/>
      </c>
      <c r="C3100" s="223"/>
      <c r="D3100" s="224"/>
      <c r="E3100" s="224"/>
      <c r="F3100" s="225"/>
      <c r="G3100" s="226"/>
      <c r="H3100" s="227"/>
      <c r="I3100" s="227"/>
      <c r="J3100" s="227"/>
      <c r="K3100" s="227"/>
      <c r="L3100" s="228"/>
    </row>
    <row r="3101" spans="1:12">
      <c r="A3101" s="213" t="str">
        <f t="shared" ca="1" si="48"/>
        <v/>
      </c>
      <c r="C3101" s="223"/>
      <c r="D3101" s="224"/>
      <c r="E3101" s="224"/>
      <c r="F3101" s="225"/>
      <c r="G3101" s="226"/>
      <c r="H3101" s="227"/>
      <c r="I3101" s="227"/>
      <c r="J3101" s="227"/>
      <c r="K3101" s="227"/>
      <c r="L3101" s="228"/>
    </row>
    <row r="3102" spans="1:12">
      <c r="A3102" s="213" t="str">
        <f t="shared" ca="1" si="48"/>
        <v/>
      </c>
      <c r="C3102" s="223"/>
      <c r="D3102" s="224"/>
      <c r="E3102" s="224"/>
      <c r="F3102" s="225"/>
      <c r="G3102" s="226"/>
      <c r="H3102" s="227"/>
      <c r="I3102" s="227"/>
      <c r="J3102" s="227"/>
      <c r="K3102" s="227"/>
      <c r="L3102" s="228"/>
    </row>
    <row r="3103" spans="1:12">
      <c r="A3103" s="213" t="str">
        <f t="shared" ca="1" si="48"/>
        <v/>
      </c>
      <c r="C3103" s="223"/>
      <c r="D3103" s="224"/>
      <c r="E3103" s="224"/>
      <c r="F3103" s="225"/>
      <c r="G3103" s="226"/>
      <c r="H3103" s="227"/>
      <c r="I3103" s="227"/>
      <c r="J3103" s="227"/>
      <c r="K3103" s="227"/>
      <c r="L3103" s="228"/>
    </row>
    <row r="3104" spans="1:12">
      <c r="A3104" s="213" t="str">
        <f t="shared" ca="1" si="48"/>
        <v/>
      </c>
      <c r="C3104" s="223"/>
      <c r="D3104" s="224"/>
      <c r="E3104" s="224"/>
      <c r="F3104" s="225"/>
      <c r="G3104" s="226"/>
      <c r="H3104" s="227"/>
      <c r="I3104" s="227"/>
      <c r="J3104" s="227"/>
      <c r="K3104" s="227"/>
      <c r="L3104" s="228"/>
    </row>
    <row r="3105" spans="1:12">
      <c r="A3105" s="213" t="str">
        <f t="shared" ca="1" si="48"/>
        <v/>
      </c>
      <c r="C3105" s="223"/>
      <c r="D3105" s="224"/>
      <c r="E3105" s="224"/>
      <c r="F3105" s="225"/>
      <c r="G3105" s="226"/>
      <c r="H3105" s="227"/>
      <c r="I3105" s="227"/>
      <c r="J3105" s="227"/>
      <c r="K3105" s="227"/>
      <c r="L3105" s="228"/>
    </row>
    <row r="3106" spans="1:12">
      <c r="A3106" s="213" t="str">
        <f t="shared" ca="1" si="48"/>
        <v/>
      </c>
      <c r="C3106" s="223"/>
      <c r="D3106" s="224"/>
      <c r="E3106" s="224"/>
      <c r="F3106" s="225"/>
      <c r="G3106" s="226"/>
      <c r="H3106" s="227"/>
      <c r="I3106" s="227"/>
      <c r="J3106" s="227"/>
      <c r="K3106" s="227"/>
      <c r="L3106" s="228"/>
    </row>
    <row r="3107" spans="1:12">
      <c r="A3107" s="213" t="str">
        <f t="shared" ca="1" si="48"/>
        <v/>
      </c>
      <c r="C3107" s="223"/>
      <c r="D3107" s="224"/>
      <c r="E3107" s="224"/>
      <c r="F3107" s="225"/>
      <c r="G3107" s="226"/>
      <c r="H3107" s="227"/>
      <c r="I3107" s="227"/>
      <c r="J3107" s="227"/>
      <c r="K3107" s="227"/>
      <c r="L3107" s="228"/>
    </row>
    <row r="3108" spans="1:12">
      <c r="A3108" s="213" t="str">
        <f t="shared" ca="1" si="48"/>
        <v/>
      </c>
      <c r="C3108" s="223"/>
      <c r="D3108" s="224"/>
      <c r="E3108" s="224"/>
      <c r="F3108" s="225"/>
      <c r="G3108" s="226"/>
      <c r="H3108" s="227"/>
      <c r="I3108" s="227"/>
      <c r="J3108" s="227"/>
      <c r="K3108" s="227"/>
      <c r="L3108" s="228"/>
    </row>
    <row r="3109" spans="1:12">
      <c r="A3109" s="213" t="str">
        <f t="shared" ca="1" si="48"/>
        <v/>
      </c>
      <c r="C3109" s="223"/>
      <c r="D3109" s="224"/>
      <c r="E3109" s="224"/>
      <c r="F3109" s="225"/>
      <c r="G3109" s="226"/>
      <c r="H3109" s="227"/>
      <c r="I3109" s="227"/>
      <c r="J3109" s="227"/>
      <c r="K3109" s="227"/>
      <c r="L3109" s="228"/>
    </row>
    <row r="3110" spans="1:12">
      <c r="A3110" s="213" t="str">
        <f t="shared" ca="1" si="48"/>
        <v/>
      </c>
      <c r="C3110" s="223"/>
      <c r="D3110" s="224"/>
      <c r="E3110" s="224"/>
      <c r="F3110" s="225"/>
      <c r="G3110" s="226"/>
      <c r="H3110" s="227"/>
      <c r="I3110" s="227"/>
      <c r="J3110" s="227"/>
      <c r="K3110" s="227"/>
      <c r="L3110" s="228"/>
    </row>
    <row r="3111" spans="1:12">
      <c r="A3111" s="213" t="str">
        <f t="shared" ca="1" si="48"/>
        <v/>
      </c>
      <c r="C3111" s="223"/>
      <c r="D3111" s="224"/>
      <c r="E3111" s="224"/>
      <c r="F3111" s="225"/>
      <c r="G3111" s="226"/>
      <c r="H3111" s="227"/>
      <c r="I3111" s="227"/>
      <c r="J3111" s="227"/>
      <c r="K3111" s="227"/>
      <c r="L3111" s="228"/>
    </row>
    <row r="3112" spans="1:12">
      <c r="A3112" s="213" t="str">
        <f t="shared" ca="1" si="48"/>
        <v/>
      </c>
      <c r="C3112" s="223"/>
      <c r="D3112" s="224"/>
      <c r="E3112" s="224"/>
      <c r="F3112" s="225"/>
      <c r="G3112" s="226"/>
      <c r="H3112" s="227"/>
      <c r="I3112" s="227"/>
      <c r="J3112" s="227"/>
      <c r="K3112" s="227"/>
      <c r="L3112" s="228"/>
    </row>
    <row r="3113" spans="1:12">
      <c r="A3113" s="213" t="str">
        <f t="shared" ca="1" si="48"/>
        <v/>
      </c>
      <c r="C3113" s="223"/>
      <c r="D3113" s="224"/>
      <c r="E3113" s="224"/>
      <c r="F3113" s="225"/>
      <c r="G3113" s="226"/>
      <c r="H3113" s="227"/>
      <c r="I3113" s="227"/>
      <c r="J3113" s="227"/>
      <c r="K3113" s="227"/>
      <c r="L3113" s="228"/>
    </row>
    <row r="3114" spans="1:12">
      <c r="A3114" s="213" t="str">
        <f t="shared" ca="1" si="48"/>
        <v/>
      </c>
      <c r="C3114" s="223"/>
      <c r="D3114" s="224"/>
      <c r="E3114" s="224"/>
      <c r="F3114" s="225"/>
      <c r="G3114" s="226"/>
      <c r="H3114" s="227"/>
      <c r="I3114" s="227"/>
      <c r="J3114" s="227"/>
      <c r="K3114" s="227"/>
      <c r="L3114" s="228"/>
    </row>
    <row r="3115" spans="1:12">
      <c r="A3115" s="213" t="str">
        <f t="shared" ca="1" si="48"/>
        <v/>
      </c>
      <c r="C3115" s="223"/>
      <c r="D3115" s="224"/>
      <c r="E3115" s="224"/>
      <c r="F3115" s="225"/>
      <c r="G3115" s="226"/>
      <c r="H3115" s="227"/>
      <c r="I3115" s="227"/>
      <c r="J3115" s="227"/>
      <c r="K3115" s="227"/>
      <c r="L3115" s="228"/>
    </row>
    <row r="3116" spans="1:12">
      <c r="A3116" s="213" t="str">
        <f t="shared" ca="1" si="48"/>
        <v/>
      </c>
      <c r="C3116" s="223"/>
      <c r="D3116" s="224"/>
      <c r="E3116" s="224"/>
      <c r="F3116" s="225"/>
      <c r="G3116" s="226"/>
      <c r="H3116" s="227"/>
      <c r="I3116" s="227"/>
      <c r="J3116" s="227"/>
      <c r="K3116" s="227"/>
      <c r="L3116" s="228"/>
    </row>
    <row r="3117" spans="1:12">
      <c r="A3117" s="213" t="str">
        <f t="shared" ca="1" si="48"/>
        <v/>
      </c>
      <c r="C3117" s="223"/>
      <c r="D3117" s="224"/>
      <c r="E3117" s="224"/>
      <c r="F3117" s="225"/>
      <c r="G3117" s="226"/>
      <c r="H3117" s="227"/>
      <c r="I3117" s="227"/>
      <c r="J3117" s="227"/>
      <c r="K3117" s="227"/>
      <c r="L3117" s="228"/>
    </row>
    <row r="3118" spans="1:12">
      <c r="A3118" s="213" t="str">
        <f t="shared" ca="1" si="48"/>
        <v/>
      </c>
      <c r="C3118" s="223"/>
      <c r="D3118" s="224"/>
      <c r="E3118" s="224"/>
      <c r="F3118" s="225"/>
      <c r="G3118" s="226"/>
      <c r="H3118" s="227"/>
      <c r="I3118" s="227"/>
      <c r="J3118" s="227"/>
      <c r="K3118" s="227"/>
      <c r="L3118" s="228"/>
    </row>
    <row r="3119" spans="1:12">
      <c r="A3119" s="213" t="str">
        <f t="shared" ca="1" si="48"/>
        <v/>
      </c>
      <c r="C3119" s="223"/>
      <c r="D3119" s="224"/>
      <c r="E3119" s="224"/>
      <c r="F3119" s="225"/>
      <c r="G3119" s="226"/>
      <c r="H3119" s="227"/>
      <c r="I3119" s="227"/>
      <c r="J3119" s="227"/>
      <c r="K3119" s="227"/>
      <c r="L3119" s="228"/>
    </row>
    <row r="3120" spans="1:12">
      <c r="A3120" s="213" t="str">
        <f t="shared" ca="1" si="48"/>
        <v/>
      </c>
      <c r="C3120" s="223"/>
      <c r="D3120" s="224"/>
      <c r="E3120" s="224"/>
      <c r="F3120" s="225"/>
      <c r="G3120" s="226"/>
      <c r="H3120" s="227"/>
      <c r="I3120" s="227"/>
      <c r="J3120" s="227"/>
      <c r="K3120" s="227"/>
      <c r="L3120" s="228"/>
    </row>
    <row r="3121" spans="1:12">
      <c r="A3121" s="213" t="str">
        <f t="shared" ca="1" si="48"/>
        <v/>
      </c>
      <c r="C3121" s="223"/>
      <c r="D3121" s="224"/>
      <c r="E3121" s="224"/>
      <c r="F3121" s="225"/>
      <c r="G3121" s="226"/>
      <c r="H3121" s="227"/>
      <c r="I3121" s="227"/>
      <c r="J3121" s="227"/>
      <c r="K3121" s="227"/>
      <c r="L3121" s="228"/>
    </row>
    <row r="3122" spans="1:12">
      <c r="A3122" s="213" t="str">
        <f t="shared" ca="1" si="48"/>
        <v/>
      </c>
      <c r="C3122" s="223"/>
      <c r="D3122" s="224"/>
      <c r="E3122" s="224"/>
      <c r="F3122" s="225"/>
      <c r="G3122" s="226"/>
      <c r="H3122" s="227"/>
      <c r="I3122" s="227"/>
      <c r="J3122" s="227"/>
      <c r="K3122" s="227"/>
      <c r="L3122" s="228"/>
    </row>
    <row r="3123" spans="1:12">
      <c r="A3123" s="213" t="str">
        <f t="shared" ca="1" si="48"/>
        <v/>
      </c>
      <c r="C3123" s="223"/>
      <c r="D3123" s="224"/>
      <c r="E3123" s="224"/>
      <c r="F3123" s="225"/>
      <c r="G3123" s="226"/>
      <c r="H3123" s="227"/>
      <c r="I3123" s="227"/>
      <c r="J3123" s="227"/>
      <c r="K3123" s="227"/>
      <c r="L3123" s="228"/>
    </row>
    <row r="3124" spans="1:12">
      <c r="A3124" s="213" t="str">
        <f t="shared" ca="1" si="48"/>
        <v/>
      </c>
      <c r="C3124" s="223"/>
      <c r="D3124" s="224"/>
      <c r="E3124" s="224"/>
      <c r="F3124" s="225"/>
      <c r="G3124" s="226"/>
      <c r="H3124" s="227"/>
      <c r="I3124" s="227"/>
      <c r="J3124" s="227"/>
      <c r="K3124" s="227"/>
      <c r="L3124" s="228"/>
    </row>
    <row r="3125" spans="1:12">
      <c r="A3125" s="213" t="str">
        <f t="shared" ca="1" si="48"/>
        <v/>
      </c>
      <c r="C3125" s="223"/>
      <c r="D3125" s="224"/>
      <c r="E3125" s="224"/>
      <c r="F3125" s="225"/>
      <c r="G3125" s="226"/>
      <c r="H3125" s="227"/>
      <c r="I3125" s="227"/>
      <c r="J3125" s="227"/>
      <c r="K3125" s="227"/>
      <c r="L3125" s="228"/>
    </row>
    <row r="3126" spans="1:12">
      <c r="A3126" s="213" t="str">
        <f t="shared" ca="1" si="48"/>
        <v/>
      </c>
      <c r="C3126" s="223"/>
      <c r="D3126" s="224"/>
      <c r="E3126" s="224"/>
      <c r="F3126" s="225"/>
      <c r="G3126" s="226"/>
      <c r="H3126" s="227"/>
      <c r="I3126" s="227"/>
      <c r="J3126" s="227"/>
      <c r="K3126" s="227"/>
      <c r="L3126" s="228"/>
    </row>
    <row r="3127" spans="1:12">
      <c r="A3127" s="213" t="str">
        <f t="shared" ca="1" si="48"/>
        <v/>
      </c>
      <c r="C3127" s="223"/>
      <c r="D3127" s="224"/>
      <c r="E3127" s="224"/>
      <c r="F3127" s="225"/>
      <c r="G3127" s="226"/>
      <c r="H3127" s="227"/>
      <c r="I3127" s="227"/>
      <c r="J3127" s="227"/>
      <c r="K3127" s="227"/>
      <c r="L3127" s="228"/>
    </row>
    <row r="3128" spans="1:12">
      <c r="A3128" s="213" t="str">
        <f t="shared" ca="1" si="48"/>
        <v/>
      </c>
      <c r="C3128" s="223"/>
      <c r="D3128" s="224"/>
      <c r="E3128" s="224"/>
      <c r="F3128" s="225"/>
      <c r="G3128" s="226"/>
      <c r="H3128" s="227"/>
      <c r="I3128" s="227"/>
      <c r="J3128" s="227"/>
      <c r="K3128" s="227"/>
      <c r="L3128" s="228"/>
    </row>
    <row r="3129" spans="1:12">
      <c r="A3129" s="213" t="str">
        <f t="shared" ca="1" si="48"/>
        <v/>
      </c>
      <c r="C3129" s="223"/>
      <c r="D3129" s="224"/>
      <c r="E3129" s="224"/>
      <c r="F3129" s="225"/>
      <c r="G3129" s="226"/>
      <c r="H3129" s="227"/>
      <c r="I3129" s="227"/>
      <c r="J3129" s="227"/>
      <c r="K3129" s="227"/>
      <c r="L3129" s="228"/>
    </row>
    <row r="3130" spans="1:12">
      <c r="A3130" s="213" t="str">
        <f t="shared" ca="1" si="48"/>
        <v/>
      </c>
      <c r="C3130" s="223"/>
      <c r="D3130" s="224"/>
      <c r="E3130" s="224"/>
      <c r="F3130" s="225"/>
      <c r="G3130" s="226"/>
      <c r="H3130" s="227"/>
      <c r="I3130" s="227"/>
      <c r="J3130" s="227"/>
      <c r="K3130" s="227"/>
      <c r="L3130" s="228"/>
    </row>
    <row r="3131" spans="1:12">
      <c r="A3131" s="213" t="str">
        <f t="shared" ca="1" si="48"/>
        <v/>
      </c>
      <c r="C3131" s="223"/>
      <c r="D3131" s="224"/>
      <c r="E3131" s="224"/>
      <c r="F3131" s="225"/>
      <c r="G3131" s="226"/>
      <c r="H3131" s="227"/>
      <c r="I3131" s="227"/>
      <c r="J3131" s="227"/>
      <c r="K3131" s="227"/>
      <c r="L3131" s="228"/>
    </row>
    <row r="3132" spans="1:12">
      <c r="A3132" s="213" t="str">
        <f t="shared" ca="1" si="48"/>
        <v/>
      </c>
      <c r="C3132" s="223"/>
      <c r="D3132" s="224"/>
      <c r="E3132" s="224"/>
      <c r="F3132" s="225"/>
      <c r="G3132" s="226"/>
      <c r="H3132" s="227"/>
      <c r="I3132" s="227"/>
      <c r="J3132" s="227"/>
      <c r="K3132" s="227"/>
      <c r="L3132" s="228"/>
    </row>
    <row r="3133" spans="1:12">
      <c r="A3133" s="213" t="str">
        <f t="shared" ca="1" si="48"/>
        <v/>
      </c>
      <c r="C3133" s="223"/>
      <c r="D3133" s="224"/>
      <c r="E3133" s="224"/>
      <c r="F3133" s="225"/>
      <c r="G3133" s="226"/>
      <c r="H3133" s="227"/>
      <c r="I3133" s="227"/>
      <c r="J3133" s="227"/>
      <c r="K3133" s="227"/>
      <c r="L3133" s="228"/>
    </row>
    <row r="3134" spans="1:12">
      <c r="A3134" s="213" t="str">
        <f t="shared" ca="1" si="48"/>
        <v/>
      </c>
      <c r="C3134" s="223"/>
      <c r="D3134" s="224"/>
      <c r="E3134" s="224"/>
      <c r="F3134" s="225"/>
      <c r="G3134" s="226"/>
      <c r="H3134" s="227"/>
      <c r="I3134" s="227"/>
      <c r="J3134" s="227"/>
      <c r="K3134" s="227"/>
      <c r="L3134" s="228"/>
    </row>
    <row r="3135" spans="1:12">
      <c r="A3135" s="213" t="str">
        <f t="shared" ca="1" si="48"/>
        <v/>
      </c>
      <c r="C3135" s="223"/>
      <c r="D3135" s="224"/>
      <c r="E3135" s="224"/>
      <c r="F3135" s="225"/>
      <c r="G3135" s="226"/>
      <c r="H3135" s="227"/>
      <c r="I3135" s="227"/>
      <c r="J3135" s="227"/>
      <c r="K3135" s="227"/>
      <c r="L3135" s="228"/>
    </row>
    <row r="3136" spans="1:12">
      <c r="A3136" s="213" t="str">
        <f t="shared" ca="1" si="48"/>
        <v/>
      </c>
      <c r="C3136" s="223"/>
      <c r="D3136" s="224"/>
      <c r="E3136" s="224"/>
      <c r="F3136" s="225"/>
      <c r="G3136" s="226"/>
      <c r="H3136" s="227"/>
      <c r="I3136" s="227"/>
      <c r="J3136" s="227"/>
      <c r="K3136" s="227"/>
      <c r="L3136" s="228"/>
    </row>
    <row r="3137" spans="1:12">
      <c r="A3137" s="213" t="str">
        <f t="shared" ca="1" si="48"/>
        <v/>
      </c>
      <c r="C3137" s="223"/>
      <c r="D3137" s="224"/>
      <c r="E3137" s="224"/>
      <c r="F3137" s="225"/>
      <c r="G3137" s="226"/>
      <c r="H3137" s="227"/>
      <c r="I3137" s="227"/>
      <c r="J3137" s="227"/>
      <c r="K3137" s="227"/>
      <c r="L3137" s="228"/>
    </row>
    <row r="3138" spans="1:12">
      <c r="A3138" s="213" t="str">
        <f t="shared" ca="1" si="48"/>
        <v/>
      </c>
      <c r="C3138" s="223"/>
      <c r="D3138" s="224"/>
      <c r="E3138" s="224"/>
      <c r="F3138" s="225"/>
      <c r="G3138" s="226"/>
      <c r="H3138" s="227"/>
      <c r="I3138" s="227"/>
      <c r="J3138" s="227"/>
      <c r="K3138" s="227"/>
      <c r="L3138" s="228"/>
    </row>
    <row r="3139" spans="1:12">
      <c r="A3139" s="213" t="str">
        <f t="shared" ca="1" si="48"/>
        <v/>
      </c>
      <c r="C3139" s="223"/>
      <c r="D3139" s="224"/>
      <c r="E3139" s="224"/>
      <c r="F3139" s="225"/>
      <c r="G3139" s="226"/>
      <c r="H3139" s="227"/>
      <c r="I3139" s="227"/>
      <c r="J3139" s="227"/>
      <c r="K3139" s="227"/>
      <c r="L3139" s="228"/>
    </row>
    <row r="3140" spans="1:12">
      <c r="A3140" s="213" t="str">
        <f t="shared" ref="A3140:A3203" ca="1" si="49">IF(INDIRECT(ADDRESS(ROW(A3140),3))="","",IF(INDIRECT(ADDRESS(ROW(A3140),3))=INDIRECT(ADDRESS(ROW(A3140)-1,3)),A3139,A3139+1))</f>
        <v/>
      </c>
      <c r="C3140" s="223"/>
      <c r="D3140" s="224"/>
      <c r="E3140" s="224"/>
      <c r="F3140" s="225"/>
      <c r="G3140" s="226"/>
      <c r="H3140" s="227"/>
      <c r="I3140" s="227"/>
      <c r="J3140" s="227"/>
      <c r="K3140" s="227"/>
      <c r="L3140" s="228"/>
    </row>
    <row r="3141" spans="1:12">
      <c r="A3141" s="213" t="str">
        <f t="shared" ca="1" si="49"/>
        <v/>
      </c>
      <c r="C3141" s="223"/>
      <c r="D3141" s="224"/>
      <c r="E3141" s="224"/>
      <c r="F3141" s="225"/>
      <c r="G3141" s="226"/>
      <c r="H3141" s="227"/>
      <c r="I3141" s="227"/>
      <c r="J3141" s="227"/>
      <c r="K3141" s="227"/>
      <c r="L3141" s="228"/>
    </row>
    <row r="3142" spans="1:12">
      <c r="A3142" s="213" t="str">
        <f t="shared" ca="1" si="49"/>
        <v/>
      </c>
      <c r="C3142" s="223"/>
      <c r="D3142" s="224"/>
      <c r="E3142" s="224"/>
      <c r="F3142" s="225"/>
      <c r="G3142" s="226"/>
      <c r="H3142" s="227"/>
      <c r="I3142" s="227"/>
      <c r="J3142" s="227"/>
      <c r="K3142" s="227"/>
      <c r="L3142" s="228"/>
    </row>
    <row r="3143" spans="1:12">
      <c r="A3143" s="213" t="str">
        <f t="shared" ca="1" si="49"/>
        <v/>
      </c>
      <c r="C3143" s="223"/>
      <c r="D3143" s="224"/>
      <c r="E3143" s="224"/>
      <c r="F3143" s="225"/>
      <c r="G3143" s="226"/>
      <c r="H3143" s="227"/>
      <c r="I3143" s="227"/>
      <c r="J3143" s="227"/>
      <c r="K3143" s="227"/>
      <c r="L3143" s="228"/>
    </row>
    <row r="3144" spans="1:12">
      <c r="A3144" s="213" t="str">
        <f t="shared" ca="1" si="49"/>
        <v/>
      </c>
      <c r="C3144" s="223"/>
      <c r="D3144" s="224"/>
      <c r="E3144" s="224"/>
      <c r="F3144" s="225"/>
      <c r="G3144" s="226"/>
      <c r="H3144" s="227"/>
      <c r="I3144" s="227"/>
      <c r="J3144" s="227"/>
      <c r="K3144" s="227"/>
      <c r="L3144" s="228"/>
    </row>
    <row r="3145" spans="1:12">
      <c r="A3145" s="213" t="str">
        <f t="shared" ca="1" si="49"/>
        <v/>
      </c>
      <c r="C3145" s="223"/>
      <c r="D3145" s="224"/>
      <c r="E3145" s="224"/>
      <c r="F3145" s="225"/>
      <c r="G3145" s="226"/>
      <c r="H3145" s="227"/>
      <c r="I3145" s="227"/>
      <c r="J3145" s="227"/>
      <c r="K3145" s="227"/>
      <c r="L3145" s="228"/>
    </row>
    <row r="3146" spans="1:12">
      <c r="A3146" s="213" t="str">
        <f t="shared" ca="1" si="49"/>
        <v/>
      </c>
      <c r="C3146" s="223"/>
      <c r="D3146" s="224"/>
      <c r="E3146" s="224"/>
      <c r="F3146" s="225"/>
      <c r="G3146" s="226"/>
      <c r="H3146" s="227"/>
      <c r="I3146" s="227"/>
      <c r="J3146" s="227"/>
      <c r="K3146" s="227"/>
      <c r="L3146" s="228"/>
    </row>
    <row r="3147" spans="1:12">
      <c r="A3147" s="213" t="str">
        <f t="shared" ca="1" si="49"/>
        <v/>
      </c>
      <c r="C3147" s="223"/>
      <c r="D3147" s="224"/>
      <c r="E3147" s="224"/>
      <c r="F3147" s="225"/>
      <c r="G3147" s="226"/>
      <c r="H3147" s="227"/>
      <c r="I3147" s="227"/>
      <c r="J3147" s="227"/>
      <c r="K3147" s="227"/>
      <c r="L3147" s="228"/>
    </row>
    <row r="3148" spans="1:12">
      <c r="A3148" s="213" t="str">
        <f t="shared" ca="1" si="49"/>
        <v/>
      </c>
      <c r="C3148" s="223"/>
      <c r="D3148" s="224"/>
      <c r="E3148" s="224"/>
      <c r="F3148" s="225"/>
      <c r="G3148" s="226"/>
      <c r="H3148" s="227"/>
      <c r="I3148" s="227"/>
      <c r="J3148" s="227"/>
      <c r="K3148" s="227"/>
      <c r="L3148" s="228"/>
    </row>
    <row r="3149" spans="1:12">
      <c r="A3149" s="213" t="str">
        <f t="shared" ca="1" si="49"/>
        <v/>
      </c>
      <c r="C3149" s="223"/>
      <c r="D3149" s="224"/>
      <c r="E3149" s="224"/>
      <c r="F3149" s="225"/>
      <c r="G3149" s="226"/>
      <c r="H3149" s="227"/>
      <c r="I3149" s="227"/>
      <c r="J3149" s="227"/>
      <c r="K3149" s="227"/>
      <c r="L3149" s="228"/>
    </row>
    <row r="3150" spans="1:12">
      <c r="A3150" s="213" t="str">
        <f t="shared" ca="1" si="49"/>
        <v/>
      </c>
      <c r="C3150" s="223"/>
      <c r="D3150" s="224"/>
      <c r="E3150" s="224"/>
      <c r="F3150" s="225"/>
      <c r="G3150" s="226"/>
      <c r="H3150" s="227"/>
      <c r="I3150" s="227"/>
      <c r="J3150" s="227"/>
      <c r="K3150" s="227"/>
      <c r="L3150" s="228"/>
    </row>
    <row r="3151" spans="1:12">
      <c r="A3151" s="213" t="str">
        <f t="shared" ca="1" si="49"/>
        <v/>
      </c>
      <c r="C3151" s="223"/>
      <c r="D3151" s="224"/>
      <c r="E3151" s="224"/>
      <c r="F3151" s="225"/>
      <c r="G3151" s="226"/>
      <c r="H3151" s="227"/>
      <c r="I3151" s="227"/>
      <c r="J3151" s="227"/>
      <c r="K3151" s="227"/>
      <c r="L3151" s="228"/>
    </row>
    <row r="3152" spans="1:12">
      <c r="A3152" s="213" t="str">
        <f t="shared" ca="1" si="49"/>
        <v/>
      </c>
      <c r="C3152" s="223"/>
      <c r="D3152" s="224"/>
      <c r="E3152" s="224"/>
      <c r="F3152" s="225"/>
      <c r="G3152" s="226"/>
      <c r="H3152" s="227"/>
      <c r="I3152" s="227"/>
      <c r="J3152" s="227"/>
      <c r="K3152" s="227"/>
      <c r="L3152" s="228"/>
    </row>
    <row r="3153" spans="1:12">
      <c r="A3153" s="213" t="str">
        <f t="shared" ca="1" si="49"/>
        <v/>
      </c>
      <c r="C3153" s="223"/>
      <c r="D3153" s="224"/>
      <c r="E3153" s="224"/>
      <c r="F3153" s="225"/>
      <c r="G3153" s="226"/>
      <c r="H3153" s="227"/>
      <c r="I3153" s="227"/>
      <c r="J3153" s="227"/>
      <c r="K3153" s="227"/>
      <c r="L3153" s="228"/>
    </row>
    <row r="3154" spans="1:12">
      <c r="A3154" s="213" t="str">
        <f t="shared" ca="1" si="49"/>
        <v/>
      </c>
      <c r="C3154" s="223"/>
      <c r="D3154" s="224"/>
      <c r="E3154" s="224"/>
      <c r="F3154" s="225"/>
      <c r="G3154" s="226"/>
      <c r="H3154" s="227"/>
      <c r="I3154" s="227"/>
      <c r="J3154" s="227"/>
      <c r="K3154" s="227"/>
      <c r="L3154" s="228"/>
    </row>
    <row r="3155" spans="1:12">
      <c r="A3155" s="213" t="str">
        <f t="shared" ca="1" si="49"/>
        <v/>
      </c>
      <c r="C3155" s="223"/>
      <c r="D3155" s="224"/>
      <c r="E3155" s="224"/>
      <c r="F3155" s="225"/>
      <c r="G3155" s="226"/>
      <c r="H3155" s="227"/>
      <c r="I3155" s="227"/>
      <c r="J3155" s="227"/>
      <c r="K3155" s="227"/>
      <c r="L3155" s="228"/>
    </row>
    <row r="3156" spans="1:12">
      <c r="A3156" s="213" t="str">
        <f t="shared" ca="1" si="49"/>
        <v/>
      </c>
      <c r="C3156" s="223"/>
      <c r="D3156" s="224"/>
      <c r="E3156" s="224"/>
      <c r="F3156" s="225"/>
      <c r="G3156" s="226"/>
      <c r="H3156" s="227"/>
      <c r="I3156" s="227"/>
      <c r="J3156" s="227"/>
      <c r="K3156" s="227"/>
      <c r="L3156" s="228"/>
    </row>
    <row r="3157" spans="1:12">
      <c r="A3157" s="213" t="str">
        <f t="shared" ca="1" si="49"/>
        <v/>
      </c>
      <c r="C3157" s="223"/>
      <c r="D3157" s="224"/>
      <c r="E3157" s="224"/>
      <c r="F3157" s="225"/>
      <c r="G3157" s="226"/>
      <c r="H3157" s="227"/>
      <c r="I3157" s="227"/>
      <c r="J3157" s="227"/>
      <c r="K3157" s="227"/>
      <c r="L3157" s="228"/>
    </row>
    <row r="3158" spans="1:12">
      <c r="A3158" s="213" t="str">
        <f t="shared" ca="1" si="49"/>
        <v/>
      </c>
      <c r="C3158" s="223"/>
      <c r="D3158" s="224"/>
      <c r="E3158" s="224"/>
      <c r="F3158" s="225"/>
      <c r="G3158" s="226"/>
      <c r="H3158" s="227"/>
      <c r="I3158" s="227"/>
      <c r="J3158" s="227"/>
      <c r="K3158" s="227"/>
      <c r="L3158" s="228"/>
    </row>
    <row r="3159" spans="1:12">
      <c r="A3159" s="213" t="str">
        <f t="shared" ca="1" si="49"/>
        <v/>
      </c>
      <c r="C3159" s="223"/>
      <c r="D3159" s="224"/>
      <c r="E3159" s="224"/>
      <c r="F3159" s="225"/>
      <c r="G3159" s="226"/>
      <c r="H3159" s="227"/>
      <c r="I3159" s="227"/>
      <c r="J3159" s="227"/>
      <c r="K3159" s="227"/>
      <c r="L3159" s="228"/>
    </row>
    <row r="3160" spans="1:12">
      <c r="A3160" s="213" t="str">
        <f t="shared" ca="1" si="49"/>
        <v/>
      </c>
      <c r="C3160" s="223"/>
      <c r="D3160" s="224"/>
      <c r="E3160" s="224"/>
      <c r="F3160" s="225"/>
      <c r="G3160" s="226"/>
      <c r="H3160" s="227"/>
      <c r="I3160" s="227"/>
      <c r="J3160" s="227"/>
      <c r="K3160" s="227"/>
      <c r="L3160" s="228"/>
    </row>
    <row r="3161" spans="1:12">
      <c r="A3161" s="213" t="str">
        <f t="shared" ca="1" si="49"/>
        <v/>
      </c>
      <c r="C3161" s="223"/>
      <c r="D3161" s="224"/>
      <c r="E3161" s="224"/>
      <c r="F3161" s="225"/>
      <c r="G3161" s="226"/>
      <c r="H3161" s="227"/>
      <c r="I3161" s="227"/>
      <c r="J3161" s="227"/>
      <c r="K3161" s="227"/>
      <c r="L3161" s="228"/>
    </row>
    <row r="3162" spans="1:12">
      <c r="A3162" s="213" t="str">
        <f t="shared" ca="1" si="49"/>
        <v/>
      </c>
      <c r="C3162" s="223"/>
      <c r="D3162" s="224"/>
      <c r="E3162" s="224"/>
      <c r="F3162" s="225"/>
      <c r="G3162" s="226"/>
      <c r="H3162" s="227"/>
      <c r="I3162" s="227"/>
      <c r="J3162" s="227"/>
      <c r="K3162" s="227"/>
      <c r="L3162" s="228"/>
    </row>
    <row r="3163" spans="1:12">
      <c r="A3163" s="213" t="str">
        <f t="shared" ca="1" si="49"/>
        <v/>
      </c>
      <c r="C3163" s="223"/>
      <c r="D3163" s="224"/>
      <c r="E3163" s="224"/>
      <c r="F3163" s="225"/>
      <c r="G3163" s="226"/>
      <c r="H3163" s="227"/>
      <c r="I3163" s="227"/>
      <c r="J3163" s="227"/>
      <c r="K3163" s="227"/>
      <c r="L3163" s="228"/>
    </row>
    <row r="3164" spans="1:12">
      <c r="A3164" s="213" t="str">
        <f t="shared" ca="1" si="49"/>
        <v/>
      </c>
      <c r="C3164" s="223"/>
      <c r="D3164" s="224"/>
      <c r="E3164" s="224"/>
      <c r="F3164" s="225"/>
      <c r="G3164" s="226"/>
      <c r="H3164" s="227"/>
      <c r="I3164" s="227"/>
      <c r="J3164" s="227"/>
      <c r="K3164" s="227"/>
      <c r="L3164" s="228"/>
    </row>
    <row r="3165" spans="1:12">
      <c r="A3165" s="213" t="str">
        <f t="shared" ca="1" si="49"/>
        <v/>
      </c>
      <c r="C3165" s="223"/>
      <c r="D3165" s="224"/>
      <c r="E3165" s="224"/>
      <c r="F3165" s="225"/>
      <c r="G3165" s="226"/>
      <c r="H3165" s="227"/>
      <c r="I3165" s="227"/>
      <c r="J3165" s="227"/>
      <c r="K3165" s="227"/>
      <c r="L3165" s="228"/>
    </row>
    <row r="3166" spans="1:12">
      <c r="A3166" s="213" t="str">
        <f t="shared" ca="1" si="49"/>
        <v/>
      </c>
      <c r="C3166" s="223"/>
      <c r="D3166" s="224"/>
      <c r="E3166" s="224"/>
      <c r="F3166" s="225"/>
      <c r="G3166" s="226"/>
      <c r="H3166" s="227"/>
      <c r="I3166" s="227"/>
      <c r="J3166" s="227"/>
      <c r="K3166" s="227"/>
      <c r="L3166" s="228"/>
    </row>
    <row r="3167" spans="1:12">
      <c r="A3167" s="213" t="str">
        <f t="shared" ca="1" si="49"/>
        <v/>
      </c>
      <c r="C3167" s="223"/>
      <c r="D3167" s="224"/>
      <c r="E3167" s="224"/>
      <c r="F3167" s="225"/>
      <c r="G3167" s="226"/>
      <c r="H3167" s="227"/>
      <c r="I3167" s="227"/>
      <c r="J3167" s="227"/>
      <c r="K3167" s="227"/>
      <c r="L3167" s="228"/>
    </row>
    <row r="3168" spans="1:12">
      <c r="A3168" s="213" t="str">
        <f t="shared" ca="1" si="49"/>
        <v/>
      </c>
      <c r="C3168" s="223"/>
      <c r="D3168" s="224"/>
      <c r="E3168" s="224"/>
      <c r="F3168" s="225"/>
      <c r="G3168" s="226"/>
      <c r="H3168" s="227"/>
      <c r="I3168" s="227"/>
      <c r="J3168" s="227"/>
      <c r="K3168" s="227"/>
      <c r="L3168" s="228"/>
    </row>
    <row r="3169" spans="1:12">
      <c r="A3169" s="213" t="str">
        <f t="shared" ca="1" si="49"/>
        <v/>
      </c>
      <c r="C3169" s="223"/>
      <c r="D3169" s="224"/>
      <c r="E3169" s="224"/>
      <c r="F3169" s="225"/>
      <c r="G3169" s="226"/>
      <c r="H3169" s="227"/>
      <c r="I3169" s="227"/>
      <c r="J3169" s="227"/>
      <c r="K3169" s="227"/>
      <c r="L3169" s="228"/>
    </row>
    <row r="3170" spans="1:12">
      <c r="A3170" s="213" t="str">
        <f t="shared" ca="1" si="49"/>
        <v/>
      </c>
      <c r="C3170" s="223"/>
      <c r="D3170" s="224"/>
      <c r="E3170" s="224"/>
      <c r="F3170" s="225"/>
      <c r="G3170" s="226"/>
      <c r="H3170" s="227"/>
      <c r="I3170" s="227"/>
      <c r="J3170" s="227"/>
      <c r="K3170" s="227"/>
      <c r="L3170" s="228"/>
    </row>
    <row r="3171" spans="1:12">
      <c r="A3171" s="213" t="str">
        <f t="shared" ca="1" si="49"/>
        <v/>
      </c>
      <c r="C3171" s="223"/>
      <c r="D3171" s="224"/>
      <c r="E3171" s="224"/>
      <c r="F3171" s="225"/>
      <c r="G3171" s="226"/>
      <c r="H3171" s="227"/>
      <c r="I3171" s="227"/>
      <c r="J3171" s="227"/>
      <c r="K3171" s="227"/>
      <c r="L3171" s="228"/>
    </row>
    <row r="3172" spans="1:12">
      <c r="A3172" s="213" t="str">
        <f t="shared" ca="1" si="49"/>
        <v/>
      </c>
      <c r="C3172" s="223"/>
      <c r="D3172" s="224"/>
      <c r="E3172" s="224"/>
      <c r="F3172" s="225"/>
      <c r="G3172" s="226"/>
      <c r="H3172" s="227"/>
      <c r="I3172" s="227"/>
      <c r="J3172" s="227"/>
      <c r="K3172" s="227"/>
      <c r="L3172" s="228"/>
    </row>
    <row r="3173" spans="1:12">
      <c r="A3173" s="213" t="str">
        <f t="shared" ca="1" si="49"/>
        <v/>
      </c>
      <c r="C3173" s="223"/>
      <c r="D3173" s="224"/>
      <c r="E3173" s="224"/>
      <c r="F3173" s="225"/>
      <c r="G3173" s="226"/>
      <c r="H3173" s="227"/>
      <c r="I3173" s="227"/>
      <c r="J3173" s="227"/>
      <c r="K3173" s="227"/>
      <c r="L3173" s="228"/>
    </row>
    <row r="3174" spans="1:12">
      <c r="A3174" s="213" t="str">
        <f t="shared" ca="1" si="49"/>
        <v/>
      </c>
      <c r="C3174" s="223"/>
      <c r="D3174" s="224"/>
      <c r="E3174" s="224"/>
      <c r="F3174" s="225"/>
      <c r="G3174" s="226"/>
      <c r="H3174" s="227"/>
      <c r="I3174" s="227"/>
      <c r="J3174" s="227"/>
      <c r="K3174" s="227"/>
      <c r="L3174" s="228"/>
    </row>
    <row r="3175" spans="1:12">
      <c r="A3175" s="213" t="str">
        <f t="shared" ca="1" si="49"/>
        <v/>
      </c>
      <c r="C3175" s="223"/>
      <c r="D3175" s="224"/>
      <c r="E3175" s="224"/>
      <c r="F3175" s="225"/>
      <c r="G3175" s="226"/>
      <c r="H3175" s="227"/>
      <c r="I3175" s="227"/>
      <c r="J3175" s="227"/>
      <c r="K3175" s="227"/>
      <c r="L3175" s="228"/>
    </row>
    <row r="3176" spans="1:12">
      <c r="A3176" s="213" t="str">
        <f t="shared" ca="1" si="49"/>
        <v/>
      </c>
      <c r="C3176" s="223"/>
      <c r="D3176" s="224"/>
      <c r="E3176" s="224"/>
      <c r="F3176" s="225"/>
      <c r="G3176" s="226"/>
      <c r="H3176" s="227"/>
      <c r="I3176" s="227"/>
      <c r="J3176" s="227"/>
      <c r="K3176" s="227"/>
      <c r="L3176" s="228"/>
    </row>
    <row r="3177" spans="1:12">
      <c r="A3177" s="213" t="str">
        <f t="shared" ca="1" si="49"/>
        <v/>
      </c>
      <c r="C3177" s="223"/>
      <c r="D3177" s="224"/>
      <c r="E3177" s="224"/>
      <c r="F3177" s="225"/>
      <c r="G3177" s="226"/>
      <c r="H3177" s="227"/>
      <c r="I3177" s="227"/>
      <c r="J3177" s="227"/>
      <c r="K3177" s="227"/>
      <c r="L3177" s="228"/>
    </row>
    <row r="3178" spans="1:12">
      <c r="A3178" s="213" t="str">
        <f t="shared" ca="1" si="49"/>
        <v/>
      </c>
      <c r="C3178" s="223"/>
      <c r="D3178" s="224"/>
      <c r="E3178" s="224"/>
      <c r="F3178" s="225"/>
      <c r="G3178" s="226"/>
      <c r="H3178" s="227"/>
      <c r="I3178" s="227"/>
      <c r="J3178" s="227"/>
      <c r="K3178" s="227"/>
      <c r="L3178" s="228"/>
    </row>
    <row r="3179" spans="1:12">
      <c r="A3179" s="213" t="str">
        <f t="shared" ca="1" si="49"/>
        <v/>
      </c>
      <c r="C3179" s="223"/>
      <c r="D3179" s="224"/>
      <c r="E3179" s="224"/>
      <c r="F3179" s="225"/>
      <c r="G3179" s="226"/>
      <c r="H3179" s="227"/>
      <c r="I3179" s="227"/>
      <c r="J3179" s="227"/>
      <c r="K3179" s="227"/>
      <c r="L3179" s="228"/>
    </row>
    <row r="3180" spans="1:12">
      <c r="A3180" s="213" t="str">
        <f t="shared" ca="1" si="49"/>
        <v/>
      </c>
      <c r="C3180" s="223"/>
      <c r="D3180" s="224"/>
      <c r="E3180" s="224"/>
      <c r="F3180" s="225"/>
      <c r="G3180" s="226"/>
      <c r="H3180" s="227"/>
      <c r="I3180" s="227"/>
      <c r="J3180" s="227"/>
      <c r="K3180" s="227"/>
      <c r="L3180" s="228"/>
    </row>
    <row r="3181" spans="1:12">
      <c r="A3181" s="213" t="str">
        <f t="shared" ca="1" si="49"/>
        <v/>
      </c>
      <c r="C3181" s="223"/>
      <c r="D3181" s="224"/>
      <c r="E3181" s="224"/>
      <c r="F3181" s="225"/>
      <c r="G3181" s="226"/>
      <c r="H3181" s="227"/>
      <c r="I3181" s="227"/>
      <c r="J3181" s="227"/>
      <c r="K3181" s="227"/>
      <c r="L3181" s="228"/>
    </row>
    <row r="3182" spans="1:12">
      <c r="A3182" s="213" t="str">
        <f t="shared" ca="1" si="49"/>
        <v/>
      </c>
      <c r="C3182" s="223"/>
      <c r="D3182" s="224"/>
      <c r="E3182" s="224"/>
      <c r="F3182" s="225"/>
      <c r="G3182" s="226"/>
      <c r="H3182" s="227"/>
      <c r="I3182" s="227"/>
      <c r="J3182" s="227"/>
      <c r="K3182" s="227"/>
      <c r="L3182" s="228"/>
    </row>
    <row r="3183" spans="1:12">
      <c r="A3183" s="213" t="str">
        <f t="shared" ca="1" si="49"/>
        <v/>
      </c>
      <c r="C3183" s="223"/>
      <c r="D3183" s="224"/>
      <c r="E3183" s="224"/>
      <c r="F3183" s="225"/>
      <c r="G3183" s="226"/>
      <c r="H3183" s="227"/>
      <c r="I3183" s="227"/>
      <c r="J3183" s="227"/>
      <c r="K3183" s="227"/>
      <c r="L3183" s="228"/>
    </row>
    <row r="3184" spans="1:12">
      <c r="A3184" s="213" t="str">
        <f t="shared" ca="1" si="49"/>
        <v/>
      </c>
      <c r="C3184" s="223"/>
      <c r="D3184" s="224"/>
      <c r="E3184" s="224"/>
      <c r="F3184" s="225"/>
      <c r="G3184" s="226"/>
      <c r="H3184" s="227"/>
      <c r="I3184" s="227"/>
      <c r="J3184" s="227"/>
      <c r="K3184" s="227"/>
      <c r="L3184" s="228"/>
    </row>
    <row r="3185" spans="1:12">
      <c r="A3185" s="213" t="str">
        <f t="shared" ca="1" si="49"/>
        <v/>
      </c>
      <c r="C3185" s="223"/>
      <c r="D3185" s="224"/>
      <c r="E3185" s="224"/>
      <c r="F3185" s="225"/>
      <c r="G3185" s="226"/>
      <c r="H3185" s="227"/>
      <c r="I3185" s="227"/>
      <c r="J3185" s="227"/>
      <c r="K3185" s="227"/>
      <c r="L3185" s="228"/>
    </row>
    <row r="3186" spans="1:12">
      <c r="A3186" s="213" t="str">
        <f t="shared" ca="1" si="49"/>
        <v/>
      </c>
      <c r="C3186" s="223"/>
      <c r="D3186" s="224"/>
      <c r="E3186" s="224"/>
      <c r="F3186" s="225"/>
      <c r="G3186" s="226"/>
      <c r="H3186" s="227"/>
      <c r="I3186" s="227"/>
      <c r="J3186" s="227"/>
      <c r="K3186" s="227"/>
      <c r="L3186" s="228"/>
    </row>
    <row r="3187" spans="1:12">
      <c r="A3187" s="213" t="str">
        <f t="shared" ca="1" si="49"/>
        <v/>
      </c>
      <c r="C3187" s="223"/>
      <c r="D3187" s="224"/>
      <c r="E3187" s="224"/>
      <c r="F3187" s="225"/>
      <c r="G3187" s="226"/>
      <c r="H3187" s="227"/>
      <c r="I3187" s="227"/>
      <c r="J3187" s="227"/>
      <c r="K3187" s="227"/>
      <c r="L3187" s="228"/>
    </row>
    <row r="3188" spans="1:12">
      <c r="A3188" s="213" t="str">
        <f t="shared" ca="1" si="49"/>
        <v/>
      </c>
      <c r="C3188" s="223"/>
      <c r="D3188" s="224"/>
      <c r="E3188" s="224"/>
      <c r="F3188" s="225"/>
      <c r="G3188" s="226"/>
      <c r="H3188" s="227"/>
      <c r="I3188" s="227"/>
      <c r="J3188" s="227"/>
      <c r="K3188" s="227"/>
      <c r="L3188" s="228"/>
    </row>
    <row r="3189" spans="1:12">
      <c r="A3189" s="213" t="str">
        <f t="shared" ca="1" si="49"/>
        <v/>
      </c>
      <c r="C3189" s="223"/>
      <c r="D3189" s="224"/>
      <c r="E3189" s="224"/>
      <c r="F3189" s="225"/>
      <c r="G3189" s="226"/>
      <c r="H3189" s="227"/>
      <c r="I3189" s="227"/>
      <c r="J3189" s="227"/>
      <c r="K3189" s="227"/>
      <c r="L3189" s="228"/>
    </row>
    <row r="3190" spans="1:12">
      <c r="A3190" s="213" t="str">
        <f t="shared" ca="1" si="49"/>
        <v/>
      </c>
      <c r="C3190" s="223"/>
      <c r="D3190" s="224"/>
      <c r="E3190" s="224"/>
      <c r="F3190" s="225"/>
      <c r="G3190" s="226"/>
      <c r="H3190" s="227"/>
      <c r="I3190" s="227"/>
      <c r="J3190" s="227"/>
      <c r="K3190" s="227"/>
      <c r="L3190" s="228"/>
    </row>
    <row r="3191" spans="1:12">
      <c r="A3191" s="213" t="str">
        <f t="shared" ca="1" si="49"/>
        <v/>
      </c>
      <c r="C3191" s="223"/>
      <c r="D3191" s="224"/>
      <c r="E3191" s="224"/>
      <c r="F3191" s="225"/>
      <c r="G3191" s="226"/>
      <c r="H3191" s="227"/>
      <c r="I3191" s="227"/>
      <c r="J3191" s="227"/>
      <c r="K3191" s="227"/>
      <c r="L3191" s="228"/>
    </row>
    <row r="3192" spans="1:12">
      <c r="A3192" s="213" t="str">
        <f t="shared" ca="1" si="49"/>
        <v/>
      </c>
      <c r="C3192" s="223"/>
      <c r="D3192" s="224"/>
      <c r="E3192" s="224"/>
      <c r="F3192" s="225"/>
      <c r="G3192" s="226"/>
      <c r="H3192" s="227"/>
      <c r="I3192" s="227"/>
      <c r="J3192" s="227"/>
      <c r="K3192" s="227"/>
      <c r="L3192" s="228"/>
    </row>
    <row r="3193" spans="1:12">
      <c r="A3193" s="213" t="str">
        <f t="shared" ca="1" si="49"/>
        <v/>
      </c>
      <c r="C3193" s="223"/>
      <c r="D3193" s="224"/>
      <c r="E3193" s="224"/>
      <c r="F3193" s="225"/>
      <c r="G3193" s="226"/>
      <c r="H3193" s="227"/>
      <c r="I3193" s="227"/>
      <c r="J3193" s="227"/>
      <c r="K3193" s="227"/>
      <c r="L3193" s="228"/>
    </row>
    <row r="3194" spans="1:12">
      <c r="A3194" s="213" t="str">
        <f t="shared" ca="1" si="49"/>
        <v/>
      </c>
      <c r="C3194" s="223"/>
      <c r="D3194" s="224"/>
      <c r="E3194" s="224"/>
      <c r="F3194" s="225"/>
      <c r="G3194" s="226"/>
      <c r="H3194" s="227"/>
      <c r="I3194" s="227"/>
      <c r="J3194" s="227"/>
      <c r="K3194" s="227"/>
      <c r="L3194" s="228"/>
    </row>
    <row r="3195" spans="1:12">
      <c r="A3195" s="213" t="str">
        <f t="shared" ca="1" si="49"/>
        <v/>
      </c>
      <c r="C3195" s="223"/>
      <c r="D3195" s="224"/>
      <c r="E3195" s="224"/>
      <c r="F3195" s="225"/>
      <c r="G3195" s="226"/>
      <c r="H3195" s="227"/>
      <c r="I3195" s="227"/>
      <c r="J3195" s="227"/>
      <c r="K3195" s="227"/>
      <c r="L3195" s="228"/>
    </row>
    <row r="3196" spans="1:12">
      <c r="A3196" s="213" t="str">
        <f t="shared" ca="1" si="49"/>
        <v/>
      </c>
      <c r="C3196" s="223"/>
      <c r="D3196" s="224"/>
      <c r="E3196" s="224"/>
      <c r="F3196" s="225"/>
      <c r="G3196" s="226"/>
      <c r="H3196" s="227"/>
      <c r="I3196" s="227"/>
      <c r="J3196" s="227"/>
      <c r="K3196" s="227"/>
      <c r="L3196" s="228"/>
    </row>
    <row r="3197" spans="1:12">
      <c r="A3197" s="213" t="str">
        <f t="shared" ca="1" si="49"/>
        <v/>
      </c>
      <c r="C3197" s="223"/>
      <c r="D3197" s="224"/>
      <c r="E3197" s="224"/>
      <c r="F3197" s="225"/>
      <c r="G3197" s="226"/>
      <c r="H3197" s="227"/>
      <c r="I3197" s="227"/>
      <c r="J3197" s="227"/>
      <c r="K3197" s="227"/>
      <c r="L3197" s="228"/>
    </row>
    <row r="3198" spans="1:12">
      <c r="A3198" s="213" t="str">
        <f t="shared" ca="1" si="49"/>
        <v/>
      </c>
      <c r="C3198" s="223"/>
      <c r="D3198" s="224"/>
      <c r="E3198" s="224"/>
      <c r="F3198" s="225"/>
      <c r="G3198" s="226"/>
      <c r="H3198" s="227"/>
      <c r="I3198" s="227"/>
      <c r="J3198" s="227"/>
      <c r="K3198" s="227"/>
      <c r="L3198" s="228"/>
    </row>
    <row r="3199" spans="1:12">
      <c r="A3199" s="213" t="str">
        <f t="shared" ca="1" si="49"/>
        <v/>
      </c>
      <c r="C3199" s="223"/>
      <c r="D3199" s="224"/>
      <c r="E3199" s="224"/>
      <c r="F3199" s="225"/>
      <c r="G3199" s="226"/>
      <c r="H3199" s="227"/>
      <c r="I3199" s="227"/>
      <c r="J3199" s="227"/>
      <c r="K3199" s="227"/>
      <c r="L3199" s="228"/>
    </row>
    <row r="3200" spans="1:12">
      <c r="A3200" s="213" t="str">
        <f t="shared" ca="1" si="49"/>
        <v/>
      </c>
      <c r="C3200" s="223"/>
      <c r="D3200" s="224"/>
      <c r="E3200" s="224"/>
      <c r="F3200" s="225"/>
      <c r="G3200" s="226"/>
      <c r="H3200" s="227"/>
      <c r="I3200" s="227"/>
      <c r="J3200" s="227"/>
      <c r="K3200" s="227"/>
      <c r="L3200" s="228"/>
    </row>
    <row r="3201" spans="1:12">
      <c r="A3201" s="213" t="str">
        <f t="shared" ca="1" si="49"/>
        <v/>
      </c>
      <c r="C3201" s="223"/>
      <c r="D3201" s="224"/>
      <c r="E3201" s="224"/>
      <c r="F3201" s="225"/>
      <c r="G3201" s="226"/>
      <c r="H3201" s="227"/>
      <c r="I3201" s="227"/>
      <c r="J3201" s="227"/>
      <c r="K3201" s="227"/>
      <c r="L3201" s="228"/>
    </row>
    <row r="3202" spans="1:12">
      <c r="A3202" s="213" t="str">
        <f t="shared" ca="1" si="49"/>
        <v/>
      </c>
      <c r="C3202" s="223"/>
      <c r="D3202" s="224"/>
      <c r="E3202" s="224"/>
      <c r="F3202" s="225"/>
      <c r="G3202" s="226"/>
      <c r="H3202" s="227"/>
      <c r="I3202" s="227"/>
      <c r="J3202" s="227"/>
      <c r="K3202" s="227"/>
      <c r="L3202" s="228"/>
    </row>
    <row r="3203" spans="1:12">
      <c r="A3203" s="213" t="str">
        <f t="shared" ca="1" si="49"/>
        <v/>
      </c>
      <c r="C3203" s="223"/>
      <c r="D3203" s="224"/>
      <c r="E3203" s="224"/>
      <c r="F3203" s="225"/>
      <c r="G3203" s="226"/>
      <c r="H3203" s="227"/>
      <c r="I3203" s="227"/>
      <c r="J3203" s="227"/>
      <c r="K3203" s="227"/>
      <c r="L3203" s="228"/>
    </row>
    <row r="3204" spans="1:12">
      <c r="A3204" s="213" t="str">
        <f t="shared" ref="A3204:A3267" ca="1" si="50">IF(INDIRECT(ADDRESS(ROW(A3204),3))="","",IF(INDIRECT(ADDRESS(ROW(A3204),3))=INDIRECT(ADDRESS(ROW(A3204)-1,3)),A3203,A3203+1))</f>
        <v/>
      </c>
      <c r="C3204" s="223"/>
      <c r="D3204" s="224"/>
      <c r="E3204" s="224"/>
      <c r="F3204" s="225"/>
      <c r="G3204" s="226"/>
      <c r="H3204" s="227"/>
      <c r="I3204" s="227"/>
      <c r="J3204" s="227"/>
      <c r="K3204" s="227"/>
      <c r="L3204" s="228"/>
    </row>
    <row r="3205" spans="1:12">
      <c r="A3205" s="213" t="str">
        <f t="shared" ca="1" si="50"/>
        <v/>
      </c>
      <c r="C3205" s="223"/>
      <c r="D3205" s="224"/>
      <c r="E3205" s="224"/>
      <c r="F3205" s="225"/>
      <c r="G3205" s="226"/>
      <c r="H3205" s="227"/>
      <c r="I3205" s="227"/>
      <c r="J3205" s="227"/>
      <c r="K3205" s="227"/>
      <c r="L3205" s="228"/>
    </row>
    <row r="3206" spans="1:12">
      <c r="A3206" s="213" t="str">
        <f t="shared" ca="1" si="50"/>
        <v/>
      </c>
      <c r="C3206" s="223"/>
      <c r="D3206" s="224"/>
      <c r="E3206" s="224"/>
      <c r="F3206" s="225"/>
      <c r="G3206" s="226"/>
      <c r="H3206" s="227"/>
      <c r="I3206" s="227"/>
      <c r="J3206" s="227"/>
      <c r="K3206" s="227"/>
      <c r="L3206" s="228"/>
    </row>
    <row r="3207" spans="1:12">
      <c r="A3207" s="213" t="str">
        <f t="shared" ca="1" si="50"/>
        <v/>
      </c>
      <c r="C3207" s="223"/>
      <c r="D3207" s="224"/>
      <c r="E3207" s="224"/>
      <c r="F3207" s="225"/>
      <c r="G3207" s="226"/>
      <c r="H3207" s="227"/>
      <c r="I3207" s="227"/>
      <c r="J3207" s="227"/>
      <c r="K3207" s="227"/>
      <c r="L3207" s="228"/>
    </row>
    <row r="3208" spans="1:12">
      <c r="A3208" s="213" t="str">
        <f t="shared" ca="1" si="50"/>
        <v/>
      </c>
      <c r="C3208" s="223"/>
      <c r="D3208" s="224"/>
      <c r="E3208" s="224"/>
      <c r="F3208" s="225"/>
      <c r="G3208" s="226"/>
      <c r="H3208" s="227"/>
      <c r="I3208" s="227"/>
      <c r="J3208" s="227"/>
      <c r="K3208" s="227"/>
      <c r="L3208" s="228"/>
    </row>
    <row r="3209" spans="1:12">
      <c r="A3209" s="213" t="str">
        <f t="shared" ca="1" si="50"/>
        <v/>
      </c>
      <c r="C3209" s="223"/>
      <c r="D3209" s="224"/>
      <c r="E3209" s="224"/>
      <c r="F3209" s="225"/>
      <c r="G3209" s="226"/>
      <c r="H3209" s="227"/>
      <c r="I3209" s="227"/>
      <c r="J3209" s="227"/>
      <c r="K3209" s="227"/>
      <c r="L3209" s="228"/>
    </row>
    <row r="3210" spans="1:12">
      <c r="A3210" s="213" t="str">
        <f t="shared" ca="1" si="50"/>
        <v/>
      </c>
      <c r="C3210" s="223"/>
      <c r="D3210" s="224"/>
      <c r="E3210" s="224"/>
      <c r="F3210" s="225"/>
      <c r="G3210" s="226"/>
      <c r="H3210" s="227"/>
      <c r="I3210" s="227"/>
      <c r="J3210" s="227"/>
      <c r="K3210" s="227"/>
      <c r="L3210" s="228"/>
    </row>
    <row r="3211" spans="1:12">
      <c r="A3211" s="213" t="str">
        <f t="shared" ca="1" si="50"/>
        <v/>
      </c>
      <c r="C3211" s="223"/>
      <c r="D3211" s="224"/>
      <c r="E3211" s="224"/>
      <c r="F3211" s="225"/>
      <c r="G3211" s="226"/>
      <c r="H3211" s="227"/>
      <c r="I3211" s="227"/>
      <c r="J3211" s="227"/>
      <c r="K3211" s="227"/>
      <c r="L3211" s="228"/>
    </row>
    <row r="3212" spans="1:12">
      <c r="A3212" s="213" t="str">
        <f t="shared" ca="1" si="50"/>
        <v/>
      </c>
      <c r="C3212" s="223"/>
      <c r="D3212" s="224"/>
      <c r="E3212" s="224"/>
      <c r="F3212" s="225"/>
      <c r="G3212" s="226"/>
      <c r="H3212" s="227"/>
      <c r="I3212" s="227"/>
      <c r="J3212" s="227"/>
      <c r="K3212" s="227"/>
      <c r="L3212" s="228"/>
    </row>
    <row r="3213" spans="1:12">
      <c r="A3213" s="213" t="str">
        <f t="shared" ca="1" si="50"/>
        <v/>
      </c>
      <c r="C3213" s="223"/>
      <c r="D3213" s="224"/>
      <c r="E3213" s="224"/>
      <c r="F3213" s="225"/>
      <c r="G3213" s="226"/>
      <c r="H3213" s="227"/>
      <c r="I3213" s="227"/>
      <c r="J3213" s="227"/>
      <c r="K3213" s="227"/>
      <c r="L3213" s="228"/>
    </row>
    <row r="3214" spans="1:12">
      <c r="A3214" s="213" t="str">
        <f t="shared" ca="1" si="50"/>
        <v/>
      </c>
      <c r="C3214" s="223"/>
      <c r="D3214" s="224"/>
      <c r="E3214" s="224"/>
      <c r="F3214" s="225"/>
      <c r="G3214" s="226"/>
      <c r="H3214" s="227"/>
      <c r="I3214" s="227"/>
      <c r="J3214" s="227"/>
      <c r="K3214" s="227"/>
      <c r="L3214" s="228"/>
    </row>
    <row r="3215" spans="1:12">
      <c r="A3215" s="213" t="str">
        <f t="shared" ca="1" si="50"/>
        <v/>
      </c>
      <c r="C3215" s="223"/>
      <c r="D3215" s="224"/>
      <c r="E3215" s="224"/>
      <c r="F3215" s="225"/>
      <c r="G3215" s="226"/>
      <c r="H3215" s="227"/>
      <c r="I3215" s="227"/>
      <c r="J3215" s="227"/>
      <c r="K3215" s="227"/>
      <c r="L3215" s="228"/>
    </row>
    <row r="3216" spans="1:12">
      <c r="A3216" s="213" t="str">
        <f t="shared" ca="1" si="50"/>
        <v/>
      </c>
      <c r="C3216" s="223"/>
      <c r="D3216" s="224"/>
      <c r="E3216" s="224"/>
      <c r="F3216" s="225"/>
      <c r="G3216" s="226"/>
      <c r="H3216" s="227"/>
      <c r="I3216" s="227"/>
      <c r="J3216" s="227"/>
      <c r="K3216" s="227"/>
      <c r="L3216" s="228"/>
    </row>
    <row r="3217" spans="1:12">
      <c r="A3217" s="213" t="str">
        <f t="shared" ca="1" si="50"/>
        <v/>
      </c>
      <c r="C3217" s="223"/>
      <c r="D3217" s="224"/>
      <c r="E3217" s="224"/>
      <c r="F3217" s="225"/>
      <c r="G3217" s="226"/>
      <c r="H3217" s="227"/>
      <c r="I3217" s="227"/>
      <c r="J3217" s="227"/>
      <c r="K3217" s="227"/>
      <c r="L3217" s="228"/>
    </row>
    <row r="3218" spans="1:12">
      <c r="A3218" s="213" t="str">
        <f t="shared" ca="1" si="50"/>
        <v/>
      </c>
      <c r="C3218" s="223"/>
      <c r="D3218" s="224"/>
      <c r="E3218" s="224"/>
      <c r="F3218" s="225"/>
      <c r="G3218" s="226"/>
      <c r="H3218" s="227"/>
      <c r="I3218" s="227"/>
      <c r="J3218" s="227"/>
      <c r="K3218" s="227"/>
      <c r="L3218" s="228"/>
    </row>
    <row r="3219" spans="1:12">
      <c r="A3219" s="213" t="str">
        <f t="shared" ca="1" si="50"/>
        <v/>
      </c>
      <c r="C3219" s="223"/>
      <c r="D3219" s="224"/>
      <c r="E3219" s="224"/>
      <c r="F3219" s="225"/>
      <c r="G3219" s="226"/>
      <c r="H3219" s="227"/>
      <c r="I3219" s="227"/>
      <c r="J3219" s="227"/>
      <c r="K3219" s="227"/>
      <c r="L3219" s="228"/>
    </row>
    <row r="3220" spans="1:12">
      <c r="A3220" s="213" t="str">
        <f t="shared" ca="1" si="50"/>
        <v/>
      </c>
      <c r="C3220" s="223"/>
      <c r="D3220" s="224"/>
      <c r="E3220" s="224"/>
      <c r="F3220" s="225"/>
      <c r="G3220" s="226"/>
      <c r="H3220" s="227"/>
      <c r="I3220" s="227"/>
      <c r="J3220" s="227"/>
      <c r="K3220" s="227"/>
      <c r="L3220" s="228"/>
    </row>
    <row r="3221" spans="1:12">
      <c r="A3221" s="213" t="str">
        <f t="shared" ca="1" si="50"/>
        <v/>
      </c>
      <c r="C3221" s="223"/>
      <c r="D3221" s="224"/>
      <c r="E3221" s="224"/>
      <c r="F3221" s="225"/>
      <c r="G3221" s="226"/>
      <c r="H3221" s="227"/>
      <c r="I3221" s="227"/>
      <c r="J3221" s="227"/>
      <c r="K3221" s="227"/>
      <c r="L3221" s="228"/>
    </row>
    <row r="3222" spans="1:12">
      <c r="A3222" s="213" t="str">
        <f t="shared" ca="1" si="50"/>
        <v/>
      </c>
      <c r="C3222" s="223"/>
      <c r="D3222" s="224"/>
      <c r="E3222" s="224"/>
      <c r="F3222" s="225"/>
      <c r="G3222" s="226"/>
      <c r="H3222" s="227"/>
      <c r="I3222" s="227"/>
      <c r="J3222" s="227"/>
      <c r="K3222" s="227"/>
      <c r="L3222" s="228"/>
    </row>
    <row r="3223" spans="1:12">
      <c r="A3223" s="213" t="str">
        <f t="shared" ca="1" si="50"/>
        <v/>
      </c>
      <c r="C3223" s="223"/>
      <c r="D3223" s="224"/>
      <c r="E3223" s="224"/>
      <c r="F3223" s="225"/>
      <c r="G3223" s="226"/>
      <c r="H3223" s="227"/>
      <c r="I3223" s="227"/>
      <c r="J3223" s="227"/>
      <c r="K3223" s="227"/>
      <c r="L3223" s="228"/>
    </row>
    <row r="3224" spans="1:12">
      <c r="A3224" s="213" t="str">
        <f t="shared" ca="1" si="50"/>
        <v/>
      </c>
      <c r="C3224" s="223"/>
      <c r="D3224" s="224"/>
      <c r="E3224" s="224"/>
      <c r="F3224" s="225"/>
      <c r="G3224" s="226"/>
      <c r="H3224" s="227"/>
      <c r="I3224" s="227"/>
      <c r="J3224" s="227"/>
      <c r="K3224" s="227"/>
      <c r="L3224" s="228"/>
    </row>
    <row r="3225" spans="1:12">
      <c r="A3225" s="213" t="str">
        <f t="shared" ca="1" si="50"/>
        <v/>
      </c>
      <c r="C3225" s="223"/>
      <c r="D3225" s="224"/>
      <c r="E3225" s="224"/>
      <c r="F3225" s="225"/>
      <c r="G3225" s="226"/>
      <c r="H3225" s="227"/>
      <c r="I3225" s="227"/>
      <c r="J3225" s="227"/>
      <c r="K3225" s="227"/>
      <c r="L3225" s="228"/>
    </row>
    <row r="3226" spans="1:12">
      <c r="A3226" s="213" t="str">
        <f t="shared" ca="1" si="50"/>
        <v/>
      </c>
      <c r="C3226" s="223"/>
      <c r="D3226" s="224"/>
      <c r="E3226" s="224"/>
      <c r="F3226" s="225"/>
      <c r="G3226" s="226"/>
      <c r="H3226" s="227"/>
      <c r="I3226" s="227"/>
      <c r="J3226" s="227"/>
      <c r="K3226" s="227"/>
      <c r="L3226" s="228"/>
    </row>
    <row r="3227" spans="1:12">
      <c r="A3227" s="213" t="str">
        <f t="shared" ca="1" si="50"/>
        <v/>
      </c>
      <c r="C3227" s="223"/>
      <c r="D3227" s="224"/>
      <c r="E3227" s="224"/>
      <c r="F3227" s="225"/>
      <c r="G3227" s="226"/>
      <c r="H3227" s="227"/>
      <c r="I3227" s="227"/>
      <c r="J3227" s="227"/>
      <c r="K3227" s="227"/>
      <c r="L3227" s="228"/>
    </row>
    <row r="3228" spans="1:12">
      <c r="A3228" s="213" t="str">
        <f t="shared" ca="1" si="50"/>
        <v/>
      </c>
      <c r="C3228" s="223"/>
      <c r="D3228" s="224"/>
      <c r="E3228" s="224"/>
      <c r="F3228" s="225"/>
      <c r="G3228" s="226"/>
      <c r="H3228" s="227"/>
      <c r="I3228" s="227"/>
      <c r="J3228" s="227"/>
      <c r="K3228" s="227"/>
      <c r="L3228" s="228"/>
    </row>
    <row r="3229" spans="1:12">
      <c r="A3229" s="213" t="str">
        <f t="shared" ca="1" si="50"/>
        <v/>
      </c>
      <c r="C3229" s="223"/>
      <c r="D3229" s="224"/>
      <c r="E3229" s="224"/>
      <c r="F3229" s="225"/>
      <c r="G3229" s="226"/>
      <c r="H3229" s="227"/>
      <c r="I3229" s="227"/>
      <c r="J3229" s="227"/>
      <c r="K3229" s="227"/>
      <c r="L3229" s="228"/>
    </row>
    <row r="3230" spans="1:12">
      <c r="A3230" s="213" t="str">
        <f t="shared" ca="1" si="50"/>
        <v/>
      </c>
      <c r="C3230" s="223"/>
      <c r="D3230" s="224"/>
      <c r="E3230" s="224"/>
      <c r="F3230" s="225"/>
      <c r="G3230" s="226"/>
      <c r="H3230" s="227"/>
      <c r="I3230" s="227"/>
      <c r="J3230" s="227"/>
      <c r="K3230" s="227"/>
      <c r="L3230" s="228"/>
    </row>
    <row r="3231" spans="1:12">
      <c r="A3231" s="213" t="str">
        <f t="shared" ca="1" si="50"/>
        <v/>
      </c>
      <c r="C3231" s="223"/>
      <c r="D3231" s="224"/>
      <c r="E3231" s="224"/>
      <c r="F3231" s="225"/>
      <c r="G3231" s="226"/>
      <c r="H3231" s="227"/>
      <c r="I3231" s="227"/>
      <c r="J3231" s="227"/>
      <c r="K3231" s="227"/>
      <c r="L3231" s="228"/>
    </row>
    <row r="3232" spans="1:12">
      <c r="A3232" s="213" t="str">
        <f t="shared" ca="1" si="50"/>
        <v/>
      </c>
      <c r="C3232" s="223"/>
      <c r="D3232" s="224"/>
      <c r="E3232" s="224"/>
      <c r="F3232" s="225"/>
      <c r="G3232" s="226"/>
      <c r="H3232" s="227"/>
      <c r="I3232" s="227"/>
      <c r="J3232" s="227"/>
      <c r="K3232" s="227"/>
      <c r="L3232" s="228"/>
    </row>
    <row r="3233" spans="1:12">
      <c r="A3233" s="213" t="str">
        <f t="shared" ca="1" si="50"/>
        <v/>
      </c>
      <c r="C3233" s="223"/>
      <c r="D3233" s="224"/>
      <c r="E3233" s="224"/>
      <c r="F3233" s="225"/>
      <c r="G3233" s="226"/>
      <c r="H3233" s="227"/>
      <c r="I3233" s="227"/>
      <c r="J3233" s="227"/>
      <c r="K3233" s="227"/>
      <c r="L3233" s="228"/>
    </row>
    <row r="3234" spans="1:12">
      <c r="A3234" s="213" t="str">
        <f t="shared" ca="1" si="50"/>
        <v/>
      </c>
      <c r="C3234" s="223"/>
      <c r="D3234" s="224"/>
      <c r="E3234" s="224"/>
      <c r="F3234" s="225"/>
      <c r="G3234" s="226"/>
      <c r="H3234" s="227"/>
      <c r="I3234" s="227"/>
      <c r="J3234" s="227"/>
      <c r="K3234" s="227"/>
      <c r="L3234" s="228"/>
    </row>
    <row r="3235" spans="1:12">
      <c r="A3235" s="213" t="str">
        <f t="shared" ca="1" si="50"/>
        <v/>
      </c>
      <c r="C3235" s="223"/>
      <c r="D3235" s="224"/>
      <c r="E3235" s="224"/>
      <c r="F3235" s="225"/>
      <c r="G3235" s="226"/>
      <c r="H3235" s="227"/>
      <c r="I3235" s="227"/>
      <c r="J3235" s="227"/>
      <c r="K3235" s="227"/>
      <c r="L3235" s="228"/>
    </row>
    <row r="3236" spans="1:12">
      <c r="A3236" s="213" t="str">
        <f t="shared" ca="1" si="50"/>
        <v/>
      </c>
      <c r="C3236" s="223"/>
      <c r="D3236" s="224"/>
      <c r="E3236" s="224"/>
      <c r="F3236" s="225"/>
      <c r="G3236" s="226"/>
      <c r="H3236" s="227"/>
      <c r="I3236" s="227"/>
      <c r="J3236" s="227"/>
      <c r="K3236" s="227"/>
      <c r="L3236" s="228"/>
    </row>
    <row r="3237" spans="1:12">
      <c r="A3237" s="213" t="str">
        <f t="shared" ca="1" si="50"/>
        <v/>
      </c>
      <c r="C3237" s="223"/>
      <c r="D3237" s="224"/>
      <c r="E3237" s="224"/>
      <c r="F3237" s="225"/>
      <c r="G3237" s="226"/>
      <c r="H3237" s="227"/>
      <c r="I3237" s="227"/>
      <c r="J3237" s="227"/>
      <c r="K3237" s="227"/>
      <c r="L3237" s="228"/>
    </row>
    <row r="3238" spans="1:12">
      <c r="A3238" s="213" t="str">
        <f t="shared" ca="1" si="50"/>
        <v/>
      </c>
      <c r="C3238" s="223"/>
      <c r="D3238" s="224"/>
      <c r="E3238" s="224"/>
      <c r="F3238" s="225"/>
      <c r="G3238" s="226"/>
      <c r="H3238" s="227"/>
      <c r="I3238" s="227"/>
      <c r="J3238" s="227"/>
      <c r="K3238" s="227"/>
      <c r="L3238" s="228"/>
    </row>
    <row r="3239" spans="1:12">
      <c r="A3239" s="213" t="str">
        <f t="shared" ca="1" si="50"/>
        <v/>
      </c>
      <c r="C3239" s="223"/>
      <c r="D3239" s="224"/>
      <c r="E3239" s="224"/>
      <c r="F3239" s="225"/>
      <c r="G3239" s="226"/>
      <c r="H3239" s="227"/>
      <c r="I3239" s="227"/>
      <c r="J3239" s="227"/>
      <c r="K3239" s="227"/>
      <c r="L3239" s="228"/>
    </row>
    <row r="3240" spans="1:12">
      <c r="A3240" s="213" t="str">
        <f t="shared" ca="1" si="50"/>
        <v/>
      </c>
      <c r="C3240" s="223"/>
      <c r="D3240" s="224"/>
      <c r="E3240" s="224"/>
      <c r="F3240" s="225"/>
      <c r="G3240" s="226"/>
      <c r="H3240" s="227"/>
      <c r="I3240" s="227"/>
      <c r="J3240" s="227"/>
      <c r="K3240" s="227"/>
      <c r="L3240" s="228"/>
    </row>
    <row r="3241" spans="1:12">
      <c r="A3241" s="213" t="str">
        <f t="shared" ca="1" si="50"/>
        <v/>
      </c>
      <c r="C3241" s="223"/>
      <c r="D3241" s="224"/>
      <c r="E3241" s="224"/>
      <c r="F3241" s="225"/>
      <c r="G3241" s="226"/>
      <c r="H3241" s="227"/>
      <c r="I3241" s="227"/>
      <c r="J3241" s="227"/>
      <c r="K3241" s="227"/>
      <c r="L3241" s="228"/>
    </row>
    <row r="3242" spans="1:12">
      <c r="A3242" s="213" t="str">
        <f t="shared" ca="1" si="50"/>
        <v/>
      </c>
      <c r="C3242" s="223"/>
      <c r="D3242" s="224"/>
      <c r="E3242" s="224"/>
      <c r="F3242" s="225"/>
      <c r="G3242" s="226"/>
      <c r="H3242" s="227"/>
      <c r="I3242" s="227"/>
      <c r="J3242" s="227"/>
      <c r="K3242" s="227"/>
      <c r="L3242" s="228"/>
    </row>
    <row r="3243" spans="1:12">
      <c r="A3243" s="213" t="str">
        <f t="shared" ca="1" si="50"/>
        <v/>
      </c>
      <c r="C3243" s="223"/>
      <c r="D3243" s="224"/>
      <c r="E3243" s="224"/>
      <c r="F3243" s="225"/>
      <c r="G3243" s="226"/>
      <c r="H3243" s="227"/>
      <c r="I3243" s="227"/>
      <c r="J3243" s="227"/>
      <c r="K3243" s="227"/>
      <c r="L3243" s="228"/>
    </row>
    <row r="3244" spans="1:12">
      <c r="A3244" s="213" t="str">
        <f t="shared" ca="1" si="50"/>
        <v/>
      </c>
      <c r="C3244" s="223"/>
      <c r="D3244" s="224"/>
      <c r="E3244" s="224"/>
      <c r="F3244" s="225"/>
      <c r="G3244" s="226"/>
      <c r="H3244" s="227"/>
      <c r="I3244" s="227"/>
      <c r="J3244" s="227"/>
      <c r="K3244" s="227"/>
      <c r="L3244" s="228"/>
    </row>
    <row r="3245" spans="1:12">
      <c r="A3245" s="213" t="str">
        <f t="shared" ca="1" si="50"/>
        <v/>
      </c>
      <c r="C3245" s="223"/>
      <c r="D3245" s="224"/>
      <c r="E3245" s="224"/>
      <c r="F3245" s="225"/>
      <c r="G3245" s="226"/>
      <c r="H3245" s="227"/>
      <c r="I3245" s="227"/>
      <c r="J3245" s="227"/>
      <c r="K3245" s="227"/>
      <c r="L3245" s="228"/>
    </row>
    <row r="3246" spans="1:12">
      <c r="A3246" s="213" t="str">
        <f t="shared" ca="1" si="50"/>
        <v/>
      </c>
      <c r="C3246" s="223"/>
      <c r="D3246" s="224"/>
      <c r="E3246" s="224"/>
      <c r="F3246" s="225"/>
      <c r="G3246" s="226"/>
      <c r="H3246" s="227"/>
      <c r="I3246" s="227"/>
      <c r="J3246" s="227"/>
      <c r="K3246" s="227"/>
      <c r="L3246" s="228"/>
    </row>
    <row r="3247" spans="1:12">
      <c r="A3247" s="213" t="str">
        <f t="shared" ca="1" si="50"/>
        <v/>
      </c>
      <c r="C3247" s="223"/>
      <c r="D3247" s="224"/>
      <c r="E3247" s="224"/>
      <c r="F3247" s="225"/>
      <c r="G3247" s="226"/>
      <c r="H3247" s="227"/>
      <c r="I3247" s="227"/>
      <c r="J3247" s="227"/>
      <c r="K3247" s="227"/>
      <c r="L3247" s="228"/>
    </row>
    <row r="3248" spans="1:12">
      <c r="A3248" s="213" t="str">
        <f t="shared" ca="1" si="50"/>
        <v/>
      </c>
      <c r="C3248" s="223"/>
      <c r="D3248" s="224"/>
      <c r="E3248" s="224"/>
      <c r="F3248" s="225"/>
      <c r="G3248" s="226"/>
      <c r="H3248" s="227"/>
      <c r="I3248" s="227"/>
      <c r="J3248" s="227"/>
      <c r="K3248" s="227"/>
      <c r="L3248" s="228"/>
    </row>
    <row r="3249" spans="1:12">
      <c r="A3249" s="213" t="str">
        <f t="shared" ca="1" si="50"/>
        <v/>
      </c>
      <c r="C3249" s="223"/>
      <c r="D3249" s="224"/>
      <c r="E3249" s="224"/>
      <c r="F3249" s="225"/>
      <c r="G3249" s="226"/>
      <c r="H3249" s="227"/>
      <c r="I3249" s="227"/>
      <c r="J3249" s="227"/>
      <c r="K3249" s="227"/>
      <c r="L3249" s="228"/>
    </row>
    <row r="3250" spans="1:12">
      <c r="A3250" s="213" t="str">
        <f t="shared" ca="1" si="50"/>
        <v/>
      </c>
      <c r="C3250" s="223"/>
      <c r="D3250" s="224"/>
      <c r="E3250" s="224"/>
      <c r="F3250" s="225"/>
      <c r="G3250" s="226"/>
      <c r="H3250" s="227"/>
      <c r="I3250" s="227"/>
      <c r="J3250" s="227"/>
      <c r="K3250" s="227"/>
      <c r="L3250" s="228"/>
    </row>
    <row r="3251" spans="1:12">
      <c r="A3251" s="213" t="str">
        <f t="shared" ca="1" si="50"/>
        <v/>
      </c>
      <c r="C3251" s="223"/>
      <c r="D3251" s="224"/>
      <c r="E3251" s="224"/>
      <c r="F3251" s="225"/>
      <c r="G3251" s="226"/>
      <c r="H3251" s="227"/>
      <c r="I3251" s="227"/>
      <c r="J3251" s="227"/>
      <c r="K3251" s="227"/>
      <c r="L3251" s="228"/>
    </row>
    <row r="3252" spans="1:12">
      <c r="A3252" s="213" t="str">
        <f t="shared" ca="1" si="50"/>
        <v/>
      </c>
      <c r="C3252" s="223"/>
      <c r="D3252" s="224"/>
      <c r="E3252" s="224"/>
      <c r="F3252" s="225"/>
      <c r="G3252" s="226"/>
      <c r="H3252" s="227"/>
      <c r="I3252" s="227"/>
      <c r="J3252" s="227"/>
      <c r="K3252" s="227"/>
      <c r="L3252" s="228"/>
    </row>
    <row r="3253" spans="1:12">
      <c r="A3253" s="213" t="str">
        <f t="shared" ca="1" si="50"/>
        <v/>
      </c>
      <c r="C3253" s="223"/>
      <c r="D3253" s="224"/>
      <c r="E3253" s="224"/>
      <c r="F3253" s="225"/>
      <c r="G3253" s="226"/>
      <c r="H3253" s="227"/>
      <c r="I3253" s="227"/>
      <c r="J3253" s="227"/>
      <c r="K3253" s="227"/>
      <c r="L3253" s="228"/>
    </row>
    <row r="3254" spans="1:12">
      <c r="A3254" s="213" t="str">
        <f t="shared" ca="1" si="50"/>
        <v/>
      </c>
      <c r="C3254" s="223"/>
      <c r="D3254" s="224"/>
      <c r="E3254" s="224"/>
      <c r="F3254" s="225"/>
      <c r="G3254" s="226"/>
      <c r="H3254" s="227"/>
      <c r="I3254" s="227"/>
      <c r="J3254" s="227"/>
      <c r="K3254" s="227"/>
      <c r="L3254" s="228"/>
    </row>
    <row r="3255" spans="1:12">
      <c r="A3255" s="213" t="str">
        <f t="shared" ca="1" si="50"/>
        <v/>
      </c>
      <c r="C3255" s="223"/>
      <c r="D3255" s="224"/>
      <c r="E3255" s="224"/>
      <c r="F3255" s="225"/>
      <c r="G3255" s="226"/>
      <c r="H3255" s="227"/>
      <c r="I3255" s="227"/>
      <c r="J3255" s="227"/>
      <c r="K3255" s="227"/>
      <c r="L3255" s="228"/>
    </row>
    <row r="3256" spans="1:12">
      <c r="A3256" s="213" t="str">
        <f t="shared" ca="1" si="50"/>
        <v/>
      </c>
      <c r="C3256" s="223"/>
      <c r="D3256" s="224"/>
      <c r="E3256" s="224"/>
      <c r="F3256" s="225"/>
      <c r="G3256" s="226"/>
      <c r="H3256" s="227"/>
      <c r="I3256" s="227"/>
      <c r="J3256" s="227"/>
      <c r="K3256" s="227"/>
      <c r="L3256" s="228"/>
    </row>
    <row r="3257" spans="1:12">
      <c r="A3257" s="213" t="str">
        <f t="shared" ca="1" si="50"/>
        <v/>
      </c>
      <c r="C3257" s="223"/>
      <c r="D3257" s="224"/>
      <c r="E3257" s="224"/>
      <c r="F3257" s="225"/>
      <c r="G3257" s="226"/>
      <c r="H3257" s="227"/>
      <c r="I3257" s="227"/>
      <c r="J3257" s="227"/>
      <c r="K3257" s="227"/>
      <c r="L3257" s="228"/>
    </row>
    <row r="3258" spans="1:12">
      <c r="A3258" s="213" t="str">
        <f t="shared" ca="1" si="50"/>
        <v/>
      </c>
      <c r="C3258" s="223"/>
      <c r="D3258" s="224"/>
      <c r="E3258" s="224"/>
      <c r="F3258" s="225"/>
      <c r="G3258" s="226"/>
      <c r="H3258" s="227"/>
      <c r="I3258" s="227"/>
      <c r="J3258" s="227"/>
      <c r="K3258" s="227"/>
      <c r="L3258" s="228"/>
    </row>
    <row r="3259" spans="1:12">
      <c r="A3259" s="213" t="str">
        <f t="shared" ca="1" si="50"/>
        <v/>
      </c>
      <c r="C3259" s="223"/>
      <c r="D3259" s="224"/>
      <c r="E3259" s="224"/>
      <c r="F3259" s="225"/>
      <c r="G3259" s="226"/>
      <c r="H3259" s="227"/>
      <c r="I3259" s="227"/>
      <c r="J3259" s="227"/>
      <c r="K3259" s="227"/>
      <c r="L3259" s="228"/>
    </row>
    <row r="3260" spans="1:12">
      <c r="A3260" s="213" t="str">
        <f t="shared" ca="1" si="50"/>
        <v/>
      </c>
      <c r="C3260" s="223"/>
      <c r="D3260" s="224"/>
      <c r="E3260" s="224"/>
      <c r="F3260" s="225"/>
      <c r="G3260" s="226"/>
      <c r="H3260" s="227"/>
      <c r="I3260" s="227"/>
      <c r="J3260" s="227"/>
      <c r="K3260" s="227"/>
      <c r="L3260" s="228"/>
    </row>
    <row r="3261" spans="1:12">
      <c r="A3261" s="213" t="str">
        <f t="shared" ca="1" si="50"/>
        <v/>
      </c>
      <c r="C3261" s="223"/>
      <c r="D3261" s="224"/>
      <c r="E3261" s="224"/>
      <c r="F3261" s="225"/>
      <c r="G3261" s="226"/>
      <c r="H3261" s="227"/>
      <c r="I3261" s="227"/>
      <c r="J3261" s="227"/>
      <c r="K3261" s="227"/>
      <c r="L3261" s="228"/>
    </row>
    <row r="3262" spans="1:12">
      <c r="A3262" s="213" t="str">
        <f t="shared" ca="1" si="50"/>
        <v/>
      </c>
      <c r="C3262" s="223"/>
      <c r="D3262" s="224"/>
      <c r="E3262" s="224"/>
      <c r="F3262" s="225"/>
      <c r="G3262" s="226"/>
      <c r="H3262" s="227"/>
      <c r="I3262" s="227"/>
      <c r="J3262" s="227"/>
      <c r="K3262" s="227"/>
      <c r="L3262" s="228"/>
    </row>
    <row r="3263" spans="1:12">
      <c r="A3263" s="213" t="str">
        <f t="shared" ca="1" si="50"/>
        <v/>
      </c>
      <c r="C3263" s="223"/>
      <c r="D3263" s="224"/>
      <c r="E3263" s="224"/>
      <c r="F3263" s="225"/>
      <c r="G3263" s="226"/>
      <c r="H3263" s="227"/>
      <c r="I3263" s="227"/>
      <c r="J3263" s="227"/>
      <c r="K3263" s="227"/>
      <c r="L3263" s="228"/>
    </row>
    <row r="3264" spans="1:12">
      <c r="A3264" s="213" t="str">
        <f t="shared" ca="1" si="50"/>
        <v/>
      </c>
      <c r="C3264" s="223"/>
      <c r="D3264" s="224"/>
      <c r="E3264" s="224"/>
      <c r="F3264" s="225"/>
      <c r="G3264" s="226"/>
      <c r="H3264" s="227"/>
      <c r="I3264" s="227"/>
      <c r="J3264" s="227"/>
      <c r="K3264" s="227"/>
      <c r="L3264" s="228"/>
    </row>
    <row r="3265" spans="1:12">
      <c r="A3265" s="213" t="str">
        <f t="shared" ca="1" si="50"/>
        <v/>
      </c>
      <c r="C3265" s="223"/>
      <c r="D3265" s="224"/>
      <c r="E3265" s="224"/>
      <c r="F3265" s="225"/>
      <c r="G3265" s="226"/>
      <c r="H3265" s="227"/>
      <c r="I3265" s="227"/>
      <c r="J3265" s="227"/>
      <c r="K3265" s="227"/>
      <c r="L3265" s="228"/>
    </row>
    <row r="3266" spans="1:12">
      <c r="A3266" s="213" t="str">
        <f t="shared" ca="1" si="50"/>
        <v/>
      </c>
      <c r="C3266" s="223"/>
      <c r="D3266" s="224"/>
      <c r="E3266" s="224"/>
      <c r="F3266" s="225"/>
      <c r="G3266" s="226"/>
      <c r="H3266" s="227"/>
      <c r="I3266" s="227"/>
      <c r="J3266" s="227"/>
      <c r="K3266" s="227"/>
      <c r="L3266" s="228"/>
    </row>
    <row r="3267" spans="1:12">
      <c r="A3267" s="213" t="str">
        <f t="shared" ca="1" si="50"/>
        <v/>
      </c>
      <c r="C3267" s="223"/>
      <c r="D3267" s="224"/>
      <c r="E3267" s="224"/>
      <c r="F3267" s="225"/>
      <c r="G3267" s="226"/>
      <c r="H3267" s="227"/>
      <c r="I3267" s="227"/>
      <c r="J3267" s="227"/>
      <c r="K3267" s="227"/>
      <c r="L3267" s="228"/>
    </row>
    <row r="3268" spans="1:12">
      <c r="A3268" s="213" t="str">
        <f t="shared" ref="A3268:A3331" ca="1" si="51">IF(INDIRECT(ADDRESS(ROW(A3268),3))="","",IF(INDIRECT(ADDRESS(ROW(A3268),3))=INDIRECT(ADDRESS(ROW(A3268)-1,3)),A3267,A3267+1))</f>
        <v/>
      </c>
      <c r="C3268" s="223"/>
      <c r="D3268" s="224"/>
      <c r="E3268" s="224"/>
      <c r="F3268" s="225"/>
      <c r="G3268" s="226"/>
      <c r="H3268" s="227"/>
      <c r="I3268" s="227"/>
      <c r="J3268" s="227"/>
      <c r="K3268" s="227"/>
      <c r="L3268" s="228"/>
    </row>
    <row r="3269" spans="1:12">
      <c r="A3269" s="213" t="str">
        <f t="shared" ca="1" si="51"/>
        <v/>
      </c>
      <c r="C3269" s="223"/>
      <c r="D3269" s="224"/>
      <c r="E3269" s="224"/>
      <c r="F3269" s="225"/>
      <c r="G3269" s="226"/>
      <c r="H3269" s="227"/>
      <c r="I3269" s="227"/>
      <c r="J3269" s="227"/>
      <c r="K3269" s="227"/>
      <c r="L3269" s="228"/>
    </row>
    <row r="3270" spans="1:12">
      <c r="A3270" s="213" t="str">
        <f t="shared" ca="1" si="51"/>
        <v/>
      </c>
      <c r="C3270" s="223"/>
      <c r="D3270" s="224"/>
      <c r="E3270" s="224"/>
      <c r="F3270" s="225"/>
      <c r="G3270" s="226"/>
      <c r="H3270" s="227"/>
      <c r="I3270" s="227"/>
      <c r="J3270" s="227"/>
      <c r="K3270" s="227"/>
      <c r="L3270" s="228"/>
    </row>
    <row r="3271" spans="1:12">
      <c r="A3271" s="213" t="str">
        <f t="shared" ca="1" si="51"/>
        <v/>
      </c>
      <c r="C3271" s="223"/>
      <c r="D3271" s="224"/>
      <c r="E3271" s="224"/>
      <c r="F3271" s="225"/>
      <c r="G3271" s="226"/>
      <c r="H3271" s="227"/>
      <c r="I3271" s="227"/>
      <c r="J3271" s="227"/>
      <c r="K3271" s="227"/>
      <c r="L3271" s="228"/>
    </row>
    <row r="3272" spans="1:12">
      <c r="A3272" s="213" t="str">
        <f t="shared" ca="1" si="51"/>
        <v/>
      </c>
      <c r="C3272" s="223"/>
      <c r="D3272" s="224"/>
      <c r="E3272" s="224"/>
      <c r="F3272" s="225"/>
      <c r="G3272" s="226"/>
      <c r="H3272" s="227"/>
      <c r="I3272" s="227"/>
      <c r="J3272" s="227"/>
      <c r="K3272" s="227"/>
      <c r="L3272" s="228"/>
    </row>
    <row r="3273" spans="1:12">
      <c r="A3273" s="213" t="str">
        <f t="shared" ca="1" si="51"/>
        <v/>
      </c>
      <c r="C3273" s="223"/>
      <c r="D3273" s="224"/>
      <c r="E3273" s="224"/>
      <c r="F3273" s="225"/>
      <c r="G3273" s="226"/>
      <c r="H3273" s="227"/>
      <c r="I3273" s="227"/>
      <c r="J3273" s="227"/>
      <c r="K3273" s="227"/>
      <c r="L3273" s="228"/>
    </row>
    <row r="3274" spans="1:12">
      <c r="A3274" s="213" t="str">
        <f t="shared" ca="1" si="51"/>
        <v/>
      </c>
      <c r="C3274" s="223"/>
      <c r="D3274" s="224"/>
      <c r="E3274" s="224"/>
      <c r="F3274" s="225"/>
      <c r="G3274" s="226"/>
      <c r="H3274" s="227"/>
      <c r="I3274" s="227"/>
      <c r="J3274" s="227"/>
      <c r="K3274" s="227"/>
      <c r="L3274" s="228"/>
    </row>
    <row r="3275" spans="1:12">
      <c r="A3275" s="213" t="str">
        <f t="shared" ca="1" si="51"/>
        <v/>
      </c>
      <c r="C3275" s="223"/>
      <c r="D3275" s="224"/>
      <c r="E3275" s="224"/>
      <c r="F3275" s="225"/>
      <c r="G3275" s="226"/>
      <c r="H3275" s="227"/>
      <c r="I3275" s="227"/>
      <c r="J3275" s="227"/>
      <c r="K3275" s="227"/>
      <c r="L3275" s="228"/>
    </row>
    <row r="3276" spans="1:12">
      <c r="A3276" s="213" t="str">
        <f t="shared" ca="1" si="51"/>
        <v/>
      </c>
      <c r="C3276" s="223"/>
      <c r="D3276" s="224"/>
      <c r="E3276" s="224"/>
      <c r="F3276" s="225"/>
      <c r="G3276" s="226"/>
      <c r="H3276" s="227"/>
      <c r="I3276" s="227"/>
      <c r="J3276" s="227"/>
      <c r="K3276" s="227"/>
      <c r="L3276" s="228"/>
    </row>
    <row r="3277" spans="1:12">
      <c r="A3277" s="213" t="str">
        <f t="shared" ca="1" si="51"/>
        <v/>
      </c>
      <c r="C3277" s="223"/>
      <c r="D3277" s="224"/>
      <c r="E3277" s="224"/>
      <c r="F3277" s="225"/>
      <c r="G3277" s="226"/>
      <c r="H3277" s="227"/>
      <c r="I3277" s="227"/>
      <c r="J3277" s="227"/>
      <c r="K3277" s="227"/>
      <c r="L3277" s="228"/>
    </row>
    <row r="3278" spans="1:12">
      <c r="A3278" s="213" t="str">
        <f t="shared" ca="1" si="51"/>
        <v/>
      </c>
      <c r="C3278" s="223"/>
      <c r="D3278" s="224"/>
      <c r="E3278" s="224"/>
      <c r="F3278" s="225"/>
      <c r="G3278" s="226"/>
      <c r="H3278" s="227"/>
      <c r="I3278" s="227"/>
      <c r="J3278" s="227"/>
      <c r="K3278" s="227"/>
      <c r="L3278" s="228"/>
    </row>
    <row r="3279" spans="1:12">
      <c r="A3279" s="213" t="str">
        <f t="shared" ca="1" si="51"/>
        <v/>
      </c>
      <c r="C3279" s="223"/>
      <c r="D3279" s="224"/>
      <c r="E3279" s="224"/>
      <c r="F3279" s="225"/>
      <c r="G3279" s="226"/>
      <c r="H3279" s="227"/>
      <c r="I3279" s="227"/>
      <c r="J3279" s="227"/>
      <c r="K3279" s="227"/>
      <c r="L3279" s="228"/>
    </row>
    <row r="3280" spans="1:12">
      <c r="A3280" s="213" t="str">
        <f t="shared" ca="1" si="51"/>
        <v/>
      </c>
      <c r="C3280" s="223"/>
      <c r="D3280" s="224"/>
      <c r="E3280" s="224"/>
      <c r="F3280" s="225"/>
      <c r="G3280" s="226"/>
      <c r="H3280" s="227"/>
      <c r="I3280" s="227"/>
      <c r="J3280" s="227"/>
      <c r="K3280" s="227"/>
      <c r="L3280" s="228"/>
    </row>
    <row r="3281" spans="1:12">
      <c r="A3281" s="213" t="str">
        <f t="shared" ca="1" si="51"/>
        <v/>
      </c>
      <c r="C3281" s="223"/>
      <c r="D3281" s="224"/>
      <c r="E3281" s="224"/>
      <c r="F3281" s="225"/>
      <c r="G3281" s="226"/>
      <c r="H3281" s="227"/>
      <c r="I3281" s="227"/>
      <c r="J3281" s="227"/>
      <c r="K3281" s="227"/>
      <c r="L3281" s="228"/>
    </row>
    <row r="3282" spans="1:12">
      <c r="A3282" s="213" t="str">
        <f t="shared" ca="1" si="51"/>
        <v/>
      </c>
      <c r="C3282" s="223"/>
      <c r="D3282" s="224"/>
      <c r="E3282" s="224"/>
      <c r="F3282" s="225"/>
      <c r="G3282" s="226"/>
      <c r="H3282" s="227"/>
      <c r="I3282" s="227"/>
      <c r="J3282" s="227"/>
      <c r="K3282" s="227"/>
      <c r="L3282" s="228"/>
    </row>
    <row r="3283" spans="1:12">
      <c r="A3283" s="213" t="str">
        <f t="shared" ca="1" si="51"/>
        <v/>
      </c>
      <c r="C3283" s="223"/>
      <c r="D3283" s="224"/>
      <c r="E3283" s="224"/>
      <c r="F3283" s="225"/>
      <c r="G3283" s="226"/>
      <c r="H3283" s="227"/>
      <c r="I3283" s="227"/>
      <c r="J3283" s="227"/>
      <c r="K3283" s="227"/>
      <c r="L3283" s="228"/>
    </row>
    <row r="3284" spans="1:12">
      <c r="A3284" s="213" t="str">
        <f t="shared" ca="1" si="51"/>
        <v/>
      </c>
      <c r="C3284" s="223"/>
      <c r="D3284" s="224"/>
      <c r="E3284" s="224"/>
      <c r="F3284" s="225"/>
      <c r="G3284" s="226"/>
      <c r="H3284" s="227"/>
      <c r="I3284" s="227"/>
      <c r="J3284" s="227"/>
      <c r="K3284" s="227"/>
      <c r="L3284" s="228"/>
    </row>
    <row r="3285" spans="1:12">
      <c r="A3285" s="213" t="str">
        <f t="shared" ca="1" si="51"/>
        <v/>
      </c>
      <c r="C3285" s="223"/>
      <c r="D3285" s="224"/>
      <c r="E3285" s="224"/>
      <c r="F3285" s="225"/>
      <c r="G3285" s="226"/>
      <c r="H3285" s="227"/>
      <c r="I3285" s="227"/>
      <c r="J3285" s="227"/>
      <c r="K3285" s="227"/>
      <c r="L3285" s="228"/>
    </row>
    <row r="3286" spans="1:12">
      <c r="A3286" s="213" t="str">
        <f t="shared" ca="1" si="51"/>
        <v/>
      </c>
      <c r="C3286" s="223"/>
      <c r="D3286" s="224"/>
      <c r="E3286" s="224"/>
      <c r="F3286" s="225"/>
      <c r="G3286" s="226"/>
      <c r="H3286" s="227"/>
      <c r="I3286" s="227"/>
      <c r="J3286" s="227"/>
      <c r="K3286" s="227"/>
      <c r="L3286" s="228"/>
    </row>
    <row r="3287" spans="1:12">
      <c r="A3287" s="213" t="str">
        <f t="shared" ca="1" si="51"/>
        <v/>
      </c>
      <c r="C3287" s="223"/>
      <c r="D3287" s="224"/>
      <c r="E3287" s="224"/>
      <c r="F3287" s="225"/>
      <c r="G3287" s="226"/>
      <c r="H3287" s="227"/>
      <c r="I3287" s="227"/>
      <c r="J3287" s="227"/>
      <c r="K3287" s="227"/>
      <c r="L3287" s="228"/>
    </row>
    <row r="3288" spans="1:12">
      <c r="A3288" s="213" t="str">
        <f t="shared" ca="1" si="51"/>
        <v/>
      </c>
      <c r="C3288" s="223"/>
      <c r="D3288" s="224"/>
      <c r="E3288" s="224"/>
      <c r="F3288" s="225"/>
      <c r="G3288" s="226"/>
      <c r="H3288" s="227"/>
      <c r="I3288" s="227"/>
      <c r="J3288" s="227"/>
      <c r="K3288" s="227"/>
      <c r="L3288" s="228"/>
    </row>
    <row r="3289" spans="1:12">
      <c r="A3289" s="213" t="str">
        <f t="shared" ca="1" si="51"/>
        <v/>
      </c>
      <c r="C3289" s="223"/>
      <c r="D3289" s="224"/>
      <c r="E3289" s="224"/>
      <c r="F3289" s="225"/>
      <c r="G3289" s="226"/>
      <c r="H3289" s="227"/>
      <c r="I3289" s="227"/>
      <c r="J3289" s="227"/>
      <c r="K3289" s="227"/>
      <c r="L3289" s="228"/>
    </row>
    <row r="3290" spans="1:12">
      <c r="A3290" s="213" t="str">
        <f t="shared" ca="1" si="51"/>
        <v/>
      </c>
      <c r="C3290" s="223"/>
      <c r="D3290" s="224"/>
      <c r="E3290" s="224"/>
      <c r="F3290" s="225"/>
      <c r="G3290" s="226"/>
      <c r="H3290" s="227"/>
      <c r="I3290" s="227"/>
      <c r="J3290" s="227"/>
      <c r="K3290" s="227"/>
      <c r="L3290" s="228"/>
    </row>
    <row r="3291" spans="1:12">
      <c r="A3291" s="213" t="str">
        <f t="shared" ca="1" si="51"/>
        <v/>
      </c>
      <c r="C3291" s="223"/>
      <c r="D3291" s="224"/>
      <c r="E3291" s="224"/>
      <c r="F3291" s="225"/>
      <c r="G3291" s="226"/>
      <c r="H3291" s="227"/>
      <c r="I3291" s="227"/>
      <c r="J3291" s="227"/>
      <c r="K3291" s="227"/>
      <c r="L3291" s="228"/>
    </row>
    <row r="3292" spans="1:12">
      <c r="A3292" s="213" t="str">
        <f t="shared" ca="1" si="51"/>
        <v/>
      </c>
      <c r="C3292" s="223"/>
      <c r="D3292" s="224"/>
      <c r="E3292" s="224"/>
      <c r="F3292" s="225"/>
      <c r="G3292" s="226"/>
      <c r="H3292" s="227"/>
      <c r="I3292" s="227"/>
      <c r="J3292" s="227"/>
      <c r="K3292" s="227"/>
      <c r="L3292" s="228"/>
    </row>
    <row r="3293" spans="1:12">
      <c r="A3293" s="213" t="str">
        <f t="shared" ca="1" si="51"/>
        <v/>
      </c>
      <c r="C3293" s="223"/>
      <c r="D3293" s="224"/>
      <c r="E3293" s="224"/>
      <c r="F3293" s="225"/>
      <c r="G3293" s="226"/>
      <c r="H3293" s="227"/>
      <c r="I3293" s="227"/>
      <c r="J3293" s="227"/>
      <c r="K3293" s="227"/>
      <c r="L3293" s="228"/>
    </row>
    <row r="3294" spans="1:12">
      <c r="A3294" s="213" t="str">
        <f t="shared" ca="1" si="51"/>
        <v/>
      </c>
      <c r="C3294" s="223"/>
      <c r="D3294" s="224"/>
      <c r="E3294" s="224"/>
      <c r="F3294" s="225"/>
      <c r="G3294" s="226"/>
      <c r="H3294" s="227"/>
      <c r="I3294" s="227"/>
      <c r="J3294" s="227"/>
      <c r="K3294" s="227"/>
      <c r="L3294" s="228"/>
    </row>
    <row r="3295" spans="1:12">
      <c r="A3295" s="213" t="str">
        <f t="shared" ca="1" si="51"/>
        <v/>
      </c>
      <c r="C3295" s="223"/>
      <c r="D3295" s="224"/>
      <c r="E3295" s="224"/>
      <c r="F3295" s="225"/>
      <c r="G3295" s="226"/>
      <c r="H3295" s="227"/>
      <c r="I3295" s="227"/>
      <c r="J3295" s="227"/>
      <c r="K3295" s="227"/>
      <c r="L3295" s="228"/>
    </row>
    <row r="3296" spans="1:12">
      <c r="A3296" s="213" t="str">
        <f t="shared" ca="1" si="51"/>
        <v/>
      </c>
      <c r="C3296" s="223"/>
      <c r="D3296" s="224"/>
      <c r="E3296" s="224"/>
      <c r="F3296" s="225"/>
      <c r="G3296" s="226"/>
      <c r="H3296" s="227"/>
      <c r="I3296" s="227"/>
      <c r="J3296" s="227"/>
      <c r="K3296" s="227"/>
      <c r="L3296" s="228"/>
    </row>
    <row r="3297" spans="1:12">
      <c r="A3297" s="213" t="str">
        <f t="shared" ca="1" si="51"/>
        <v/>
      </c>
      <c r="C3297" s="223"/>
      <c r="D3297" s="224"/>
      <c r="E3297" s="224"/>
      <c r="F3297" s="225"/>
      <c r="G3297" s="226"/>
      <c r="H3297" s="227"/>
      <c r="I3297" s="227"/>
      <c r="J3297" s="227"/>
      <c r="K3297" s="227"/>
      <c r="L3297" s="228"/>
    </row>
    <row r="3298" spans="1:12">
      <c r="A3298" s="213" t="str">
        <f t="shared" ca="1" si="51"/>
        <v/>
      </c>
      <c r="C3298" s="223"/>
      <c r="D3298" s="224"/>
      <c r="E3298" s="224"/>
      <c r="F3298" s="225"/>
      <c r="G3298" s="226"/>
      <c r="H3298" s="227"/>
      <c r="I3298" s="227"/>
      <c r="J3298" s="227"/>
      <c r="K3298" s="227"/>
      <c r="L3298" s="228"/>
    </row>
    <row r="3299" spans="1:12">
      <c r="A3299" s="213" t="str">
        <f t="shared" ca="1" si="51"/>
        <v/>
      </c>
      <c r="C3299" s="223"/>
      <c r="D3299" s="224"/>
      <c r="E3299" s="224"/>
      <c r="F3299" s="225"/>
      <c r="G3299" s="226"/>
      <c r="H3299" s="227"/>
      <c r="I3299" s="227"/>
      <c r="J3299" s="227"/>
      <c r="K3299" s="227"/>
      <c r="L3299" s="228"/>
    </row>
    <row r="3300" spans="1:12">
      <c r="A3300" s="213" t="str">
        <f t="shared" ca="1" si="51"/>
        <v/>
      </c>
      <c r="C3300" s="223"/>
      <c r="D3300" s="224"/>
      <c r="E3300" s="224"/>
      <c r="F3300" s="225"/>
      <c r="G3300" s="226"/>
      <c r="H3300" s="227"/>
      <c r="I3300" s="227"/>
      <c r="J3300" s="227"/>
      <c r="K3300" s="227"/>
      <c r="L3300" s="228"/>
    </row>
    <row r="3301" spans="1:12">
      <c r="A3301" s="213" t="str">
        <f t="shared" ca="1" si="51"/>
        <v/>
      </c>
      <c r="C3301" s="223"/>
      <c r="D3301" s="224"/>
      <c r="E3301" s="224"/>
      <c r="F3301" s="225"/>
      <c r="G3301" s="226"/>
      <c r="H3301" s="227"/>
      <c r="I3301" s="227"/>
      <c r="J3301" s="227"/>
      <c r="K3301" s="227"/>
      <c r="L3301" s="228"/>
    </row>
    <row r="3302" spans="1:12">
      <c r="A3302" s="213" t="str">
        <f t="shared" ca="1" si="51"/>
        <v/>
      </c>
      <c r="C3302" s="223"/>
      <c r="D3302" s="224"/>
      <c r="E3302" s="224"/>
      <c r="F3302" s="225"/>
      <c r="G3302" s="226"/>
      <c r="H3302" s="227"/>
      <c r="I3302" s="227"/>
      <c r="J3302" s="227"/>
      <c r="K3302" s="227"/>
      <c r="L3302" s="228"/>
    </row>
    <row r="3303" spans="1:12">
      <c r="A3303" s="213" t="str">
        <f t="shared" ca="1" si="51"/>
        <v/>
      </c>
      <c r="C3303" s="223"/>
      <c r="D3303" s="224"/>
      <c r="E3303" s="224"/>
      <c r="F3303" s="225"/>
      <c r="G3303" s="226"/>
      <c r="H3303" s="227"/>
      <c r="I3303" s="227"/>
      <c r="J3303" s="227"/>
      <c r="K3303" s="227"/>
      <c r="L3303" s="228"/>
    </row>
    <row r="3304" spans="1:12">
      <c r="A3304" s="213" t="str">
        <f t="shared" ca="1" si="51"/>
        <v/>
      </c>
      <c r="C3304" s="223"/>
      <c r="D3304" s="224"/>
      <c r="E3304" s="224"/>
      <c r="F3304" s="225"/>
      <c r="G3304" s="226"/>
      <c r="H3304" s="227"/>
      <c r="I3304" s="227"/>
      <c r="J3304" s="227"/>
      <c r="K3304" s="227"/>
      <c r="L3304" s="228"/>
    </row>
    <row r="3305" spans="1:12">
      <c r="A3305" s="213" t="str">
        <f t="shared" ca="1" si="51"/>
        <v/>
      </c>
      <c r="C3305" s="223"/>
      <c r="D3305" s="224"/>
      <c r="E3305" s="224"/>
      <c r="F3305" s="225"/>
      <c r="G3305" s="226"/>
      <c r="H3305" s="227"/>
      <c r="I3305" s="227"/>
      <c r="J3305" s="227"/>
      <c r="K3305" s="227"/>
      <c r="L3305" s="228"/>
    </row>
    <row r="3306" spans="1:12">
      <c r="A3306" s="213" t="str">
        <f t="shared" ca="1" si="51"/>
        <v/>
      </c>
      <c r="C3306" s="223"/>
      <c r="D3306" s="224"/>
      <c r="E3306" s="224"/>
      <c r="F3306" s="225"/>
      <c r="G3306" s="226"/>
      <c r="H3306" s="227"/>
      <c r="I3306" s="227"/>
      <c r="J3306" s="227"/>
      <c r="K3306" s="227"/>
      <c r="L3306" s="228"/>
    </row>
    <row r="3307" spans="1:12">
      <c r="A3307" s="213" t="str">
        <f t="shared" ca="1" si="51"/>
        <v/>
      </c>
      <c r="C3307" s="223"/>
      <c r="D3307" s="224"/>
      <c r="E3307" s="224"/>
      <c r="F3307" s="225"/>
      <c r="G3307" s="226"/>
      <c r="H3307" s="227"/>
      <c r="I3307" s="227"/>
      <c r="J3307" s="227"/>
      <c r="K3307" s="227"/>
      <c r="L3307" s="228"/>
    </row>
    <row r="3308" spans="1:12">
      <c r="A3308" s="213" t="str">
        <f t="shared" ca="1" si="51"/>
        <v/>
      </c>
      <c r="C3308" s="223"/>
      <c r="D3308" s="224"/>
      <c r="E3308" s="224"/>
      <c r="F3308" s="225"/>
      <c r="G3308" s="226"/>
      <c r="H3308" s="227"/>
      <c r="I3308" s="227"/>
      <c r="J3308" s="227"/>
      <c r="K3308" s="227"/>
      <c r="L3308" s="228"/>
    </row>
    <row r="3309" spans="1:12">
      <c r="A3309" s="213" t="str">
        <f t="shared" ca="1" si="51"/>
        <v/>
      </c>
      <c r="C3309" s="223"/>
      <c r="D3309" s="224"/>
      <c r="E3309" s="224"/>
      <c r="F3309" s="225"/>
      <c r="G3309" s="226"/>
      <c r="H3309" s="227"/>
      <c r="I3309" s="227"/>
      <c r="J3309" s="227"/>
      <c r="K3309" s="227"/>
      <c r="L3309" s="228"/>
    </row>
    <row r="3310" spans="1:12">
      <c r="A3310" s="213" t="str">
        <f t="shared" ca="1" si="51"/>
        <v/>
      </c>
      <c r="C3310" s="223"/>
      <c r="D3310" s="224"/>
      <c r="E3310" s="224"/>
      <c r="F3310" s="225"/>
      <c r="G3310" s="226"/>
      <c r="H3310" s="227"/>
      <c r="I3310" s="227"/>
      <c r="J3310" s="227"/>
      <c r="K3310" s="227"/>
      <c r="L3310" s="228"/>
    </row>
    <row r="3311" spans="1:12">
      <c r="A3311" s="213" t="str">
        <f t="shared" ca="1" si="51"/>
        <v/>
      </c>
      <c r="C3311" s="223"/>
      <c r="D3311" s="224"/>
      <c r="E3311" s="224"/>
      <c r="F3311" s="225"/>
      <c r="G3311" s="226"/>
      <c r="H3311" s="227"/>
      <c r="I3311" s="227"/>
      <c r="J3311" s="227"/>
      <c r="K3311" s="227"/>
      <c r="L3311" s="228"/>
    </row>
    <row r="3312" spans="1:12">
      <c r="A3312" s="213" t="str">
        <f t="shared" ca="1" si="51"/>
        <v/>
      </c>
      <c r="C3312" s="223"/>
      <c r="D3312" s="224"/>
      <c r="E3312" s="224"/>
      <c r="F3312" s="225"/>
      <c r="G3312" s="226"/>
      <c r="H3312" s="227"/>
      <c r="I3312" s="227"/>
      <c r="J3312" s="227"/>
      <c r="K3312" s="227"/>
      <c r="L3312" s="228"/>
    </row>
    <row r="3313" spans="1:12">
      <c r="A3313" s="213" t="str">
        <f t="shared" ca="1" si="51"/>
        <v/>
      </c>
      <c r="C3313" s="223"/>
      <c r="D3313" s="224"/>
      <c r="E3313" s="224"/>
      <c r="F3313" s="225"/>
      <c r="G3313" s="226"/>
      <c r="H3313" s="227"/>
      <c r="I3313" s="227"/>
      <c r="J3313" s="227"/>
      <c r="K3313" s="227"/>
      <c r="L3313" s="228"/>
    </row>
    <row r="3314" spans="1:12">
      <c r="A3314" s="213" t="str">
        <f t="shared" ca="1" si="51"/>
        <v/>
      </c>
      <c r="C3314" s="223"/>
      <c r="D3314" s="224"/>
      <c r="E3314" s="224"/>
      <c r="F3314" s="225"/>
      <c r="G3314" s="226"/>
      <c r="H3314" s="227"/>
      <c r="I3314" s="227"/>
      <c r="J3314" s="227"/>
      <c r="K3314" s="227"/>
      <c r="L3314" s="228"/>
    </row>
    <row r="3315" spans="1:12">
      <c r="A3315" s="213" t="str">
        <f t="shared" ca="1" si="51"/>
        <v/>
      </c>
      <c r="C3315" s="223"/>
      <c r="D3315" s="224"/>
      <c r="E3315" s="224"/>
      <c r="F3315" s="225"/>
      <c r="G3315" s="226"/>
      <c r="H3315" s="227"/>
      <c r="I3315" s="227"/>
      <c r="J3315" s="227"/>
      <c r="K3315" s="227"/>
      <c r="L3315" s="228"/>
    </row>
    <row r="3316" spans="1:12">
      <c r="A3316" s="213" t="str">
        <f t="shared" ca="1" si="51"/>
        <v/>
      </c>
      <c r="C3316" s="223"/>
      <c r="D3316" s="224"/>
      <c r="E3316" s="224"/>
      <c r="F3316" s="225"/>
      <c r="G3316" s="226"/>
      <c r="H3316" s="227"/>
      <c r="I3316" s="227"/>
      <c r="J3316" s="227"/>
      <c r="K3316" s="227"/>
      <c r="L3316" s="228"/>
    </row>
    <row r="3317" spans="1:12">
      <c r="A3317" s="213" t="str">
        <f t="shared" ca="1" si="51"/>
        <v/>
      </c>
      <c r="C3317" s="223"/>
      <c r="D3317" s="224"/>
      <c r="E3317" s="224"/>
      <c r="F3317" s="225"/>
      <c r="G3317" s="226"/>
      <c r="H3317" s="227"/>
      <c r="I3317" s="227"/>
      <c r="J3317" s="227"/>
      <c r="K3317" s="227"/>
      <c r="L3317" s="228"/>
    </row>
    <row r="3318" spans="1:12">
      <c r="A3318" s="213" t="str">
        <f t="shared" ca="1" si="51"/>
        <v/>
      </c>
      <c r="C3318" s="223"/>
      <c r="D3318" s="224"/>
      <c r="E3318" s="224"/>
      <c r="F3318" s="225"/>
      <c r="G3318" s="226"/>
      <c r="H3318" s="227"/>
      <c r="I3318" s="227"/>
      <c r="J3318" s="227"/>
      <c r="K3318" s="227"/>
      <c r="L3318" s="228"/>
    </row>
    <row r="3319" spans="1:12">
      <c r="A3319" s="213" t="str">
        <f t="shared" ca="1" si="51"/>
        <v/>
      </c>
      <c r="C3319" s="223"/>
      <c r="D3319" s="224"/>
      <c r="E3319" s="224"/>
      <c r="F3319" s="225"/>
      <c r="G3319" s="226"/>
      <c r="H3319" s="227"/>
      <c r="I3319" s="227"/>
      <c r="J3319" s="227"/>
      <c r="K3319" s="227"/>
      <c r="L3319" s="228"/>
    </row>
    <row r="3320" spans="1:12">
      <c r="A3320" s="213" t="str">
        <f t="shared" ca="1" si="51"/>
        <v/>
      </c>
      <c r="C3320" s="223"/>
      <c r="D3320" s="224"/>
      <c r="E3320" s="224"/>
      <c r="F3320" s="225"/>
      <c r="G3320" s="226"/>
      <c r="H3320" s="227"/>
      <c r="I3320" s="227"/>
      <c r="J3320" s="227"/>
      <c r="K3320" s="227"/>
      <c r="L3320" s="228"/>
    </row>
    <row r="3321" spans="1:12">
      <c r="A3321" s="213" t="str">
        <f t="shared" ca="1" si="51"/>
        <v/>
      </c>
      <c r="C3321" s="223"/>
      <c r="D3321" s="224"/>
      <c r="E3321" s="224"/>
      <c r="F3321" s="225"/>
      <c r="G3321" s="226"/>
      <c r="H3321" s="227"/>
      <c r="I3321" s="227"/>
      <c r="J3321" s="227"/>
      <c r="K3321" s="227"/>
      <c r="L3321" s="228"/>
    </row>
    <row r="3322" spans="1:12">
      <c r="A3322" s="213" t="str">
        <f t="shared" ca="1" si="51"/>
        <v/>
      </c>
      <c r="C3322" s="223"/>
      <c r="D3322" s="224"/>
      <c r="E3322" s="224"/>
      <c r="F3322" s="225"/>
      <c r="G3322" s="226"/>
      <c r="H3322" s="227"/>
      <c r="I3322" s="227"/>
      <c r="J3322" s="227"/>
      <c r="K3322" s="227"/>
      <c r="L3322" s="228"/>
    </row>
    <row r="3323" spans="1:12">
      <c r="A3323" s="213" t="str">
        <f t="shared" ca="1" si="51"/>
        <v/>
      </c>
      <c r="C3323" s="223"/>
      <c r="D3323" s="224"/>
      <c r="E3323" s="224"/>
      <c r="F3323" s="225"/>
      <c r="G3323" s="226"/>
      <c r="H3323" s="227"/>
      <c r="I3323" s="227"/>
      <c r="J3323" s="227"/>
      <c r="K3323" s="227"/>
      <c r="L3323" s="228"/>
    </row>
    <row r="3324" spans="1:12">
      <c r="A3324" s="213" t="str">
        <f t="shared" ca="1" si="51"/>
        <v/>
      </c>
      <c r="C3324" s="223"/>
      <c r="D3324" s="224"/>
      <c r="E3324" s="224"/>
      <c r="F3324" s="225"/>
      <c r="G3324" s="226"/>
      <c r="H3324" s="227"/>
      <c r="I3324" s="227"/>
      <c r="J3324" s="227"/>
      <c r="K3324" s="227"/>
      <c r="L3324" s="228"/>
    </row>
    <row r="3325" spans="1:12">
      <c r="A3325" s="213" t="str">
        <f t="shared" ca="1" si="51"/>
        <v/>
      </c>
      <c r="C3325" s="223"/>
      <c r="D3325" s="224"/>
      <c r="E3325" s="224"/>
      <c r="F3325" s="225"/>
      <c r="G3325" s="226"/>
      <c r="H3325" s="227"/>
      <c r="I3325" s="227"/>
      <c r="J3325" s="227"/>
      <c r="K3325" s="227"/>
      <c r="L3325" s="228"/>
    </row>
    <row r="3326" spans="1:12">
      <c r="A3326" s="213" t="str">
        <f t="shared" ca="1" si="51"/>
        <v/>
      </c>
      <c r="C3326" s="223"/>
      <c r="D3326" s="224"/>
      <c r="E3326" s="224"/>
      <c r="F3326" s="225"/>
      <c r="G3326" s="226"/>
      <c r="H3326" s="227"/>
      <c r="I3326" s="227"/>
      <c r="J3326" s="227"/>
      <c r="K3326" s="227"/>
      <c r="L3326" s="228"/>
    </row>
    <row r="3327" spans="1:12">
      <c r="A3327" s="213" t="str">
        <f t="shared" ca="1" si="51"/>
        <v/>
      </c>
      <c r="C3327" s="223"/>
      <c r="D3327" s="224"/>
      <c r="E3327" s="224"/>
      <c r="F3327" s="225"/>
      <c r="G3327" s="226"/>
      <c r="H3327" s="227"/>
      <c r="I3327" s="227"/>
      <c r="J3327" s="227"/>
      <c r="K3327" s="227"/>
      <c r="L3327" s="228"/>
    </row>
    <row r="3328" spans="1:12">
      <c r="A3328" s="213" t="str">
        <f t="shared" ca="1" si="51"/>
        <v/>
      </c>
      <c r="C3328" s="223"/>
      <c r="D3328" s="224"/>
      <c r="E3328" s="224"/>
      <c r="F3328" s="225"/>
      <c r="G3328" s="226"/>
      <c r="H3328" s="227"/>
      <c r="I3328" s="227"/>
      <c r="J3328" s="227"/>
      <c r="K3328" s="227"/>
      <c r="L3328" s="228"/>
    </row>
    <row r="3329" spans="1:12">
      <c r="A3329" s="213" t="str">
        <f t="shared" ca="1" si="51"/>
        <v/>
      </c>
      <c r="C3329" s="223"/>
      <c r="D3329" s="224"/>
      <c r="E3329" s="224"/>
      <c r="F3329" s="225"/>
      <c r="G3329" s="226"/>
      <c r="H3329" s="227"/>
      <c r="I3329" s="227"/>
      <c r="J3329" s="227"/>
      <c r="K3329" s="227"/>
      <c r="L3329" s="228"/>
    </row>
    <row r="3330" spans="1:12">
      <c r="A3330" s="213" t="str">
        <f t="shared" ca="1" si="51"/>
        <v/>
      </c>
      <c r="C3330" s="223"/>
      <c r="D3330" s="224"/>
      <c r="E3330" s="224"/>
      <c r="F3330" s="225"/>
      <c r="G3330" s="226"/>
      <c r="H3330" s="227"/>
      <c r="I3330" s="227"/>
      <c r="J3330" s="227"/>
      <c r="K3330" s="227"/>
      <c r="L3330" s="228"/>
    </row>
    <row r="3331" spans="1:12">
      <c r="A3331" s="213" t="str">
        <f t="shared" ca="1" si="51"/>
        <v/>
      </c>
      <c r="C3331" s="223"/>
      <c r="D3331" s="224"/>
      <c r="E3331" s="224"/>
      <c r="F3331" s="225"/>
      <c r="G3331" s="226"/>
      <c r="H3331" s="227"/>
      <c r="I3331" s="227"/>
      <c r="J3331" s="227"/>
      <c r="K3331" s="227"/>
      <c r="L3331" s="228"/>
    </row>
    <row r="3332" spans="1:12">
      <c r="A3332" s="213" t="str">
        <f t="shared" ref="A3332:A3395" ca="1" si="52">IF(INDIRECT(ADDRESS(ROW(A3332),3))="","",IF(INDIRECT(ADDRESS(ROW(A3332),3))=INDIRECT(ADDRESS(ROW(A3332)-1,3)),A3331,A3331+1))</f>
        <v/>
      </c>
      <c r="C3332" s="223"/>
      <c r="D3332" s="224"/>
      <c r="E3332" s="224"/>
      <c r="F3332" s="225"/>
      <c r="G3332" s="226"/>
      <c r="H3332" s="227"/>
      <c r="I3332" s="227"/>
      <c r="J3332" s="227"/>
      <c r="K3332" s="227"/>
      <c r="L3332" s="228"/>
    </row>
    <row r="3333" spans="1:12">
      <c r="A3333" s="213" t="str">
        <f t="shared" ca="1" si="52"/>
        <v/>
      </c>
      <c r="C3333" s="223"/>
      <c r="D3333" s="224"/>
      <c r="E3333" s="224"/>
      <c r="F3333" s="225"/>
      <c r="G3333" s="226"/>
      <c r="H3333" s="227"/>
      <c r="I3333" s="227"/>
      <c r="J3333" s="227"/>
      <c r="K3333" s="227"/>
      <c r="L3333" s="228"/>
    </row>
    <row r="3334" spans="1:12">
      <c r="A3334" s="213" t="str">
        <f t="shared" ca="1" si="52"/>
        <v/>
      </c>
      <c r="C3334" s="223"/>
      <c r="D3334" s="224"/>
      <c r="E3334" s="224"/>
      <c r="F3334" s="225"/>
      <c r="G3334" s="226"/>
      <c r="H3334" s="227"/>
      <c r="I3334" s="227"/>
      <c r="J3334" s="227"/>
      <c r="K3334" s="227"/>
      <c r="L3334" s="228"/>
    </row>
    <row r="3335" spans="1:12">
      <c r="A3335" s="213" t="str">
        <f t="shared" ca="1" si="52"/>
        <v/>
      </c>
      <c r="C3335" s="223"/>
      <c r="D3335" s="224"/>
      <c r="E3335" s="224"/>
      <c r="F3335" s="225"/>
      <c r="G3335" s="226"/>
      <c r="H3335" s="227"/>
      <c r="I3335" s="227"/>
      <c r="J3335" s="227"/>
      <c r="K3335" s="227"/>
      <c r="L3335" s="228"/>
    </row>
    <row r="3336" spans="1:12">
      <c r="A3336" s="213" t="str">
        <f t="shared" ca="1" si="52"/>
        <v/>
      </c>
      <c r="C3336" s="223"/>
      <c r="D3336" s="224"/>
      <c r="E3336" s="224"/>
      <c r="F3336" s="225"/>
      <c r="G3336" s="226"/>
      <c r="H3336" s="227"/>
      <c r="I3336" s="227"/>
      <c r="J3336" s="227"/>
      <c r="K3336" s="227"/>
      <c r="L3336" s="228"/>
    </row>
    <row r="3337" spans="1:12">
      <c r="A3337" s="213" t="str">
        <f t="shared" ca="1" si="52"/>
        <v/>
      </c>
      <c r="C3337" s="223"/>
      <c r="D3337" s="224"/>
      <c r="E3337" s="224"/>
      <c r="F3337" s="225"/>
      <c r="G3337" s="226"/>
      <c r="H3337" s="227"/>
      <c r="I3337" s="227"/>
      <c r="J3337" s="227"/>
      <c r="K3337" s="227"/>
      <c r="L3337" s="228"/>
    </row>
    <row r="3338" spans="1:12">
      <c r="A3338" s="213" t="str">
        <f t="shared" ca="1" si="52"/>
        <v/>
      </c>
      <c r="C3338" s="223"/>
      <c r="D3338" s="224"/>
      <c r="E3338" s="224"/>
      <c r="F3338" s="225"/>
      <c r="G3338" s="226"/>
      <c r="H3338" s="227"/>
      <c r="I3338" s="227"/>
      <c r="J3338" s="227"/>
      <c r="K3338" s="227"/>
      <c r="L3338" s="228"/>
    </row>
    <row r="3339" spans="1:12">
      <c r="A3339" s="213" t="str">
        <f t="shared" ca="1" si="52"/>
        <v/>
      </c>
      <c r="C3339" s="223"/>
      <c r="D3339" s="224"/>
      <c r="E3339" s="224"/>
      <c r="F3339" s="225"/>
      <c r="G3339" s="226"/>
      <c r="H3339" s="227"/>
      <c r="I3339" s="227"/>
      <c r="J3339" s="227"/>
      <c r="K3339" s="227"/>
      <c r="L3339" s="228"/>
    </row>
    <row r="3340" spans="1:12">
      <c r="A3340" s="213" t="str">
        <f t="shared" ca="1" si="52"/>
        <v/>
      </c>
      <c r="C3340" s="223"/>
      <c r="D3340" s="224"/>
      <c r="E3340" s="224"/>
      <c r="F3340" s="225"/>
      <c r="G3340" s="226"/>
      <c r="H3340" s="227"/>
      <c r="I3340" s="227"/>
      <c r="J3340" s="227"/>
      <c r="K3340" s="227"/>
      <c r="L3340" s="228"/>
    </row>
    <row r="3341" spans="1:12">
      <c r="A3341" s="213" t="str">
        <f t="shared" ca="1" si="52"/>
        <v/>
      </c>
      <c r="C3341" s="223"/>
      <c r="D3341" s="224"/>
      <c r="E3341" s="224"/>
      <c r="F3341" s="225"/>
      <c r="G3341" s="226"/>
      <c r="H3341" s="227"/>
      <c r="I3341" s="227"/>
      <c r="J3341" s="227"/>
      <c r="K3341" s="227"/>
      <c r="L3341" s="228"/>
    </row>
    <row r="3342" spans="1:12">
      <c r="A3342" s="213" t="str">
        <f t="shared" ca="1" si="52"/>
        <v/>
      </c>
      <c r="C3342" s="223"/>
      <c r="D3342" s="224"/>
      <c r="E3342" s="224"/>
      <c r="F3342" s="225"/>
      <c r="G3342" s="226"/>
      <c r="H3342" s="227"/>
      <c r="I3342" s="227"/>
      <c r="J3342" s="227"/>
      <c r="K3342" s="227"/>
      <c r="L3342" s="228"/>
    </row>
    <row r="3343" spans="1:12">
      <c r="A3343" s="213" t="str">
        <f t="shared" ca="1" si="52"/>
        <v/>
      </c>
      <c r="C3343" s="223"/>
      <c r="D3343" s="224"/>
      <c r="E3343" s="224"/>
      <c r="F3343" s="225"/>
      <c r="G3343" s="226"/>
      <c r="H3343" s="227"/>
      <c r="I3343" s="227"/>
      <c r="J3343" s="227"/>
      <c r="K3343" s="227"/>
      <c r="L3343" s="228"/>
    </row>
    <row r="3344" spans="1:12">
      <c r="A3344" s="213" t="str">
        <f t="shared" ca="1" si="52"/>
        <v/>
      </c>
      <c r="C3344" s="223"/>
      <c r="D3344" s="224"/>
      <c r="E3344" s="224"/>
      <c r="F3344" s="225"/>
      <c r="G3344" s="226"/>
      <c r="H3344" s="227"/>
      <c r="I3344" s="227"/>
      <c r="J3344" s="227"/>
      <c r="K3344" s="227"/>
      <c r="L3344" s="228"/>
    </row>
    <row r="3345" spans="1:12">
      <c r="A3345" s="213" t="str">
        <f t="shared" ca="1" si="52"/>
        <v/>
      </c>
      <c r="C3345" s="223"/>
      <c r="D3345" s="224"/>
      <c r="E3345" s="224"/>
      <c r="F3345" s="225"/>
      <c r="G3345" s="226"/>
      <c r="H3345" s="227"/>
      <c r="I3345" s="227"/>
      <c r="J3345" s="227"/>
      <c r="K3345" s="227"/>
      <c r="L3345" s="228"/>
    </row>
    <row r="3346" spans="1:12">
      <c r="A3346" s="213" t="str">
        <f t="shared" ca="1" si="52"/>
        <v/>
      </c>
      <c r="C3346" s="223"/>
      <c r="D3346" s="224"/>
      <c r="E3346" s="224"/>
      <c r="F3346" s="225"/>
      <c r="G3346" s="226"/>
      <c r="H3346" s="227"/>
      <c r="I3346" s="227"/>
      <c r="J3346" s="227"/>
      <c r="K3346" s="227"/>
      <c r="L3346" s="228"/>
    </row>
    <row r="3347" spans="1:12">
      <c r="A3347" s="213" t="str">
        <f t="shared" ca="1" si="52"/>
        <v/>
      </c>
      <c r="C3347" s="223"/>
      <c r="D3347" s="224"/>
      <c r="E3347" s="224"/>
      <c r="F3347" s="225"/>
      <c r="G3347" s="226"/>
      <c r="H3347" s="227"/>
      <c r="I3347" s="227"/>
      <c r="J3347" s="227"/>
      <c r="K3347" s="227"/>
      <c r="L3347" s="228"/>
    </row>
    <row r="3348" spans="1:12">
      <c r="A3348" s="213" t="str">
        <f t="shared" ca="1" si="52"/>
        <v/>
      </c>
      <c r="C3348" s="223"/>
      <c r="D3348" s="224"/>
      <c r="E3348" s="224"/>
      <c r="F3348" s="225"/>
      <c r="G3348" s="226"/>
      <c r="H3348" s="227"/>
      <c r="I3348" s="227"/>
      <c r="J3348" s="227"/>
      <c r="K3348" s="227"/>
      <c r="L3348" s="228"/>
    </row>
    <row r="3349" spans="1:12">
      <c r="A3349" s="213" t="str">
        <f t="shared" ca="1" si="52"/>
        <v/>
      </c>
      <c r="C3349" s="223"/>
      <c r="D3349" s="224"/>
      <c r="E3349" s="224"/>
      <c r="F3349" s="225"/>
      <c r="G3349" s="226"/>
      <c r="H3349" s="227"/>
      <c r="I3349" s="227"/>
      <c r="J3349" s="227"/>
      <c r="K3349" s="227"/>
      <c r="L3349" s="228"/>
    </row>
    <row r="3350" spans="1:12">
      <c r="A3350" s="213" t="str">
        <f t="shared" ca="1" si="52"/>
        <v/>
      </c>
      <c r="C3350" s="223"/>
      <c r="D3350" s="224"/>
      <c r="E3350" s="224"/>
      <c r="F3350" s="225"/>
      <c r="G3350" s="226"/>
      <c r="H3350" s="227"/>
      <c r="I3350" s="227"/>
      <c r="J3350" s="227"/>
      <c r="K3350" s="227"/>
      <c r="L3350" s="228"/>
    </row>
    <row r="3351" spans="1:12">
      <c r="A3351" s="213" t="str">
        <f t="shared" ca="1" si="52"/>
        <v/>
      </c>
      <c r="C3351" s="223"/>
      <c r="D3351" s="224"/>
      <c r="E3351" s="224"/>
      <c r="F3351" s="225"/>
      <c r="G3351" s="226"/>
      <c r="H3351" s="227"/>
      <c r="I3351" s="227"/>
      <c r="J3351" s="227"/>
      <c r="K3351" s="227"/>
      <c r="L3351" s="228"/>
    </row>
    <row r="3352" spans="1:12">
      <c r="A3352" s="213" t="str">
        <f t="shared" ca="1" si="52"/>
        <v/>
      </c>
      <c r="C3352" s="223"/>
      <c r="D3352" s="224"/>
      <c r="E3352" s="224"/>
      <c r="F3352" s="225"/>
      <c r="G3352" s="226"/>
      <c r="H3352" s="227"/>
      <c r="I3352" s="227"/>
      <c r="J3352" s="227"/>
      <c r="K3352" s="227"/>
      <c r="L3352" s="228"/>
    </row>
    <row r="3353" spans="1:12">
      <c r="A3353" s="213" t="str">
        <f t="shared" ca="1" si="52"/>
        <v/>
      </c>
      <c r="C3353" s="223"/>
      <c r="D3353" s="224"/>
      <c r="E3353" s="224"/>
      <c r="F3353" s="225"/>
      <c r="G3353" s="226"/>
      <c r="H3353" s="227"/>
      <c r="I3353" s="227"/>
      <c r="J3353" s="227"/>
      <c r="K3353" s="227"/>
      <c r="L3353" s="228"/>
    </row>
    <row r="3354" spans="1:12">
      <c r="A3354" s="213" t="str">
        <f t="shared" ca="1" si="52"/>
        <v/>
      </c>
      <c r="C3354" s="223"/>
      <c r="D3354" s="224"/>
      <c r="E3354" s="224"/>
      <c r="F3354" s="225"/>
      <c r="G3354" s="226"/>
      <c r="H3354" s="227"/>
      <c r="I3354" s="227"/>
      <c r="J3354" s="227"/>
      <c r="K3354" s="227"/>
      <c r="L3354" s="228"/>
    </row>
    <row r="3355" spans="1:12">
      <c r="A3355" s="213" t="str">
        <f t="shared" ca="1" si="52"/>
        <v/>
      </c>
      <c r="C3355" s="223"/>
      <c r="D3355" s="224"/>
      <c r="E3355" s="224"/>
      <c r="F3355" s="225"/>
      <c r="G3355" s="226"/>
      <c r="H3355" s="227"/>
      <c r="I3355" s="227"/>
      <c r="J3355" s="227"/>
      <c r="K3355" s="227"/>
      <c r="L3355" s="228"/>
    </row>
    <row r="3356" spans="1:12">
      <c r="A3356" s="213" t="str">
        <f t="shared" ca="1" si="52"/>
        <v/>
      </c>
      <c r="C3356" s="223"/>
      <c r="D3356" s="224"/>
      <c r="E3356" s="224"/>
      <c r="F3356" s="225"/>
      <c r="G3356" s="226"/>
      <c r="H3356" s="227"/>
      <c r="I3356" s="227"/>
      <c r="J3356" s="227"/>
      <c r="K3356" s="227"/>
      <c r="L3356" s="228"/>
    </row>
    <row r="3357" spans="1:12">
      <c r="A3357" s="213" t="str">
        <f t="shared" ca="1" si="52"/>
        <v/>
      </c>
      <c r="C3357" s="223"/>
      <c r="D3357" s="224"/>
      <c r="E3357" s="224"/>
      <c r="F3357" s="225"/>
      <c r="G3357" s="226"/>
      <c r="H3357" s="227"/>
      <c r="I3357" s="227"/>
      <c r="J3357" s="227"/>
      <c r="K3357" s="227"/>
      <c r="L3357" s="228"/>
    </row>
    <row r="3358" spans="1:12">
      <c r="A3358" s="213" t="str">
        <f t="shared" ca="1" si="52"/>
        <v/>
      </c>
      <c r="C3358" s="223"/>
      <c r="D3358" s="224"/>
      <c r="E3358" s="224"/>
      <c r="F3358" s="225"/>
      <c r="G3358" s="226"/>
      <c r="H3358" s="227"/>
      <c r="I3358" s="227"/>
      <c r="J3358" s="227"/>
      <c r="K3358" s="227"/>
      <c r="L3358" s="228"/>
    </row>
    <row r="3359" spans="1:12">
      <c r="A3359" s="213" t="str">
        <f t="shared" ca="1" si="52"/>
        <v/>
      </c>
      <c r="C3359" s="223"/>
      <c r="D3359" s="224"/>
      <c r="E3359" s="224"/>
      <c r="F3359" s="225"/>
      <c r="G3359" s="226"/>
      <c r="H3359" s="227"/>
      <c r="I3359" s="227"/>
      <c r="J3359" s="227"/>
      <c r="K3359" s="227"/>
      <c r="L3359" s="228"/>
    </row>
    <row r="3360" spans="1:12">
      <c r="A3360" s="213" t="str">
        <f t="shared" ca="1" si="52"/>
        <v/>
      </c>
      <c r="C3360" s="223"/>
      <c r="D3360" s="224"/>
      <c r="E3360" s="224"/>
      <c r="F3360" s="225"/>
      <c r="G3360" s="226"/>
      <c r="H3360" s="227"/>
      <c r="I3360" s="227"/>
      <c r="J3360" s="227"/>
      <c r="K3360" s="227"/>
      <c r="L3360" s="228"/>
    </row>
    <row r="3361" spans="1:12">
      <c r="A3361" s="213" t="str">
        <f t="shared" ca="1" si="52"/>
        <v/>
      </c>
      <c r="C3361" s="223"/>
      <c r="D3361" s="224"/>
      <c r="E3361" s="224"/>
      <c r="F3361" s="225"/>
      <c r="G3361" s="226"/>
      <c r="H3361" s="227"/>
      <c r="I3361" s="227"/>
      <c r="J3361" s="227"/>
      <c r="K3361" s="227"/>
      <c r="L3361" s="228"/>
    </row>
    <row r="3362" spans="1:12">
      <c r="A3362" s="213" t="str">
        <f t="shared" ca="1" si="52"/>
        <v/>
      </c>
      <c r="C3362" s="223"/>
      <c r="D3362" s="224"/>
      <c r="E3362" s="224"/>
      <c r="F3362" s="225"/>
      <c r="G3362" s="226"/>
      <c r="H3362" s="227"/>
      <c r="I3362" s="227"/>
      <c r="J3362" s="227"/>
      <c r="K3362" s="227"/>
      <c r="L3362" s="228"/>
    </row>
    <row r="3363" spans="1:12">
      <c r="A3363" s="213" t="str">
        <f t="shared" ca="1" si="52"/>
        <v/>
      </c>
      <c r="C3363" s="223"/>
      <c r="D3363" s="224"/>
      <c r="E3363" s="224"/>
      <c r="F3363" s="225"/>
      <c r="G3363" s="226"/>
      <c r="H3363" s="227"/>
      <c r="I3363" s="227"/>
      <c r="J3363" s="227"/>
      <c r="K3363" s="227"/>
      <c r="L3363" s="228"/>
    </row>
    <row r="3364" spans="1:12">
      <c r="A3364" s="213" t="str">
        <f t="shared" ca="1" si="52"/>
        <v/>
      </c>
      <c r="C3364" s="223"/>
      <c r="D3364" s="224"/>
      <c r="E3364" s="224"/>
      <c r="F3364" s="225"/>
      <c r="G3364" s="226"/>
      <c r="H3364" s="227"/>
      <c r="I3364" s="227"/>
      <c r="J3364" s="227"/>
      <c r="K3364" s="227"/>
      <c r="L3364" s="228"/>
    </row>
    <row r="3365" spans="1:12">
      <c r="A3365" s="213" t="str">
        <f t="shared" ca="1" si="52"/>
        <v/>
      </c>
      <c r="C3365" s="223"/>
      <c r="D3365" s="224"/>
      <c r="E3365" s="224"/>
      <c r="F3365" s="225"/>
      <c r="G3365" s="226"/>
      <c r="H3365" s="227"/>
      <c r="I3365" s="227"/>
      <c r="J3365" s="227"/>
      <c r="K3365" s="227"/>
      <c r="L3365" s="228"/>
    </row>
    <row r="3366" spans="1:12">
      <c r="A3366" s="213" t="str">
        <f t="shared" ca="1" si="52"/>
        <v/>
      </c>
      <c r="C3366" s="223"/>
      <c r="D3366" s="224"/>
      <c r="E3366" s="224"/>
      <c r="F3366" s="225"/>
      <c r="G3366" s="226"/>
      <c r="H3366" s="227"/>
      <c r="I3366" s="227"/>
      <c r="J3366" s="227"/>
      <c r="K3366" s="227"/>
      <c r="L3366" s="228"/>
    </row>
    <row r="3367" spans="1:12">
      <c r="A3367" s="213" t="str">
        <f t="shared" ca="1" si="52"/>
        <v/>
      </c>
      <c r="C3367" s="223"/>
      <c r="D3367" s="224"/>
      <c r="E3367" s="224"/>
      <c r="F3367" s="225"/>
      <c r="G3367" s="226"/>
      <c r="H3367" s="227"/>
      <c r="I3367" s="227"/>
      <c r="J3367" s="227"/>
      <c r="K3367" s="227"/>
      <c r="L3367" s="228"/>
    </row>
    <row r="3368" spans="1:12">
      <c r="A3368" s="213" t="str">
        <f t="shared" ca="1" si="52"/>
        <v/>
      </c>
      <c r="C3368" s="223"/>
      <c r="D3368" s="224"/>
      <c r="E3368" s="224"/>
      <c r="F3368" s="225"/>
      <c r="G3368" s="226"/>
      <c r="H3368" s="227"/>
      <c r="I3368" s="227"/>
      <c r="J3368" s="227"/>
      <c r="K3368" s="227"/>
      <c r="L3368" s="228"/>
    </row>
    <row r="3369" spans="1:12">
      <c r="A3369" s="213" t="str">
        <f t="shared" ca="1" si="52"/>
        <v/>
      </c>
      <c r="C3369" s="223"/>
      <c r="D3369" s="224"/>
      <c r="E3369" s="224"/>
      <c r="F3369" s="225"/>
      <c r="G3369" s="226"/>
      <c r="H3369" s="227"/>
      <c r="I3369" s="227"/>
      <c r="J3369" s="227"/>
      <c r="K3369" s="227"/>
      <c r="L3369" s="228"/>
    </row>
    <row r="3370" spans="1:12">
      <c r="A3370" s="213" t="str">
        <f t="shared" ca="1" si="52"/>
        <v/>
      </c>
      <c r="C3370" s="223"/>
      <c r="D3370" s="224"/>
      <c r="E3370" s="224"/>
      <c r="F3370" s="225"/>
      <c r="G3370" s="226"/>
      <c r="H3370" s="227"/>
      <c r="I3370" s="227"/>
      <c r="J3370" s="227"/>
      <c r="K3370" s="227"/>
      <c r="L3370" s="228"/>
    </row>
    <row r="3371" spans="1:12">
      <c r="A3371" s="213" t="str">
        <f t="shared" ca="1" si="52"/>
        <v/>
      </c>
      <c r="C3371" s="223"/>
      <c r="D3371" s="224"/>
      <c r="E3371" s="224"/>
      <c r="F3371" s="225"/>
      <c r="G3371" s="226"/>
      <c r="H3371" s="227"/>
      <c r="I3371" s="227"/>
      <c r="J3371" s="227"/>
      <c r="K3371" s="227"/>
      <c r="L3371" s="228"/>
    </row>
    <row r="3372" spans="1:12">
      <c r="A3372" s="213" t="str">
        <f t="shared" ca="1" si="52"/>
        <v/>
      </c>
      <c r="C3372" s="223"/>
      <c r="D3372" s="224"/>
      <c r="E3372" s="224"/>
      <c r="F3372" s="225"/>
      <c r="G3372" s="226"/>
      <c r="H3372" s="227"/>
      <c r="I3372" s="227"/>
      <c r="J3372" s="227"/>
      <c r="K3372" s="227"/>
      <c r="L3372" s="228"/>
    </row>
    <row r="3373" spans="1:12">
      <c r="A3373" s="213" t="str">
        <f t="shared" ca="1" si="52"/>
        <v/>
      </c>
      <c r="C3373" s="223"/>
      <c r="D3373" s="224"/>
      <c r="E3373" s="224"/>
      <c r="F3373" s="225"/>
      <c r="G3373" s="226"/>
      <c r="H3373" s="227"/>
      <c r="I3373" s="227"/>
      <c r="J3373" s="227"/>
      <c r="K3373" s="227"/>
      <c r="L3373" s="228"/>
    </row>
    <row r="3374" spans="1:12">
      <c r="A3374" s="213" t="str">
        <f t="shared" ca="1" si="52"/>
        <v/>
      </c>
      <c r="C3374" s="223"/>
      <c r="D3374" s="224"/>
      <c r="E3374" s="224"/>
      <c r="F3374" s="225"/>
      <c r="G3374" s="226"/>
      <c r="H3374" s="227"/>
      <c r="I3374" s="227"/>
      <c r="J3374" s="227"/>
      <c r="K3374" s="227"/>
      <c r="L3374" s="228"/>
    </row>
    <row r="3375" spans="1:12">
      <c r="A3375" s="213" t="str">
        <f t="shared" ca="1" si="52"/>
        <v/>
      </c>
      <c r="C3375" s="223"/>
      <c r="D3375" s="224"/>
      <c r="E3375" s="224"/>
      <c r="F3375" s="225"/>
      <c r="G3375" s="226"/>
      <c r="H3375" s="227"/>
      <c r="I3375" s="227"/>
      <c r="J3375" s="227"/>
      <c r="K3375" s="227"/>
      <c r="L3375" s="228"/>
    </row>
    <row r="3376" spans="1:12">
      <c r="A3376" s="213" t="str">
        <f t="shared" ca="1" si="52"/>
        <v/>
      </c>
      <c r="C3376" s="223"/>
      <c r="D3376" s="224"/>
      <c r="E3376" s="224"/>
      <c r="F3376" s="225"/>
      <c r="G3376" s="226"/>
      <c r="H3376" s="227"/>
      <c r="I3376" s="227"/>
      <c r="J3376" s="227"/>
      <c r="K3376" s="227"/>
      <c r="L3376" s="228"/>
    </row>
    <row r="3377" spans="1:12">
      <c r="A3377" s="213" t="str">
        <f t="shared" ca="1" si="52"/>
        <v/>
      </c>
      <c r="C3377" s="223"/>
      <c r="D3377" s="224"/>
      <c r="E3377" s="224"/>
      <c r="F3377" s="225"/>
      <c r="G3377" s="226"/>
      <c r="H3377" s="227"/>
      <c r="I3377" s="227"/>
      <c r="J3377" s="227"/>
      <c r="K3377" s="227"/>
      <c r="L3377" s="228"/>
    </row>
    <row r="3378" spans="1:12">
      <c r="A3378" s="213" t="str">
        <f t="shared" ca="1" si="52"/>
        <v/>
      </c>
      <c r="C3378" s="223"/>
      <c r="D3378" s="224"/>
      <c r="E3378" s="224"/>
      <c r="F3378" s="225"/>
      <c r="G3378" s="226"/>
      <c r="H3378" s="227"/>
      <c r="I3378" s="227"/>
      <c r="J3378" s="227"/>
      <c r="K3378" s="227"/>
      <c r="L3378" s="228"/>
    </row>
    <row r="3379" spans="1:12">
      <c r="A3379" s="213" t="str">
        <f t="shared" ca="1" si="52"/>
        <v/>
      </c>
      <c r="C3379" s="223"/>
      <c r="D3379" s="224"/>
      <c r="E3379" s="224"/>
      <c r="F3379" s="225"/>
      <c r="G3379" s="226"/>
      <c r="H3379" s="227"/>
      <c r="I3379" s="227"/>
      <c r="J3379" s="227"/>
      <c r="K3379" s="227"/>
      <c r="L3379" s="228"/>
    </row>
    <row r="3380" spans="1:12">
      <c r="A3380" s="213" t="str">
        <f t="shared" ca="1" si="52"/>
        <v/>
      </c>
      <c r="C3380" s="223"/>
      <c r="D3380" s="224"/>
      <c r="E3380" s="224"/>
      <c r="F3380" s="225"/>
      <c r="G3380" s="226"/>
      <c r="H3380" s="227"/>
      <c r="I3380" s="227"/>
      <c r="J3380" s="227"/>
      <c r="K3380" s="227"/>
      <c r="L3380" s="228"/>
    </row>
    <row r="3381" spans="1:12">
      <c r="A3381" s="213" t="str">
        <f t="shared" ca="1" si="52"/>
        <v/>
      </c>
      <c r="C3381" s="223"/>
      <c r="D3381" s="224"/>
      <c r="E3381" s="224"/>
      <c r="F3381" s="225"/>
      <c r="G3381" s="226"/>
      <c r="H3381" s="227"/>
      <c r="I3381" s="227"/>
      <c r="J3381" s="227"/>
      <c r="K3381" s="227"/>
      <c r="L3381" s="228"/>
    </row>
    <row r="3382" spans="1:12">
      <c r="A3382" s="213" t="str">
        <f t="shared" ca="1" si="52"/>
        <v/>
      </c>
      <c r="C3382" s="223"/>
      <c r="D3382" s="224"/>
      <c r="E3382" s="224"/>
      <c r="F3382" s="225"/>
      <c r="G3382" s="226"/>
      <c r="H3382" s="227"/>
      <c r="I3382" s="227"/>
      <c r="J3382" s="227"/>
      <c r="K3382" s="227"/>
      <c r="L3382" s="228"/>
    </row>
    <row r="3383" spans="1:12">
      <c r="A3383" s="213" t="str">
        <f t="shared" ca="1" si="52"/>
        <v/>
      </c>
      <c r="C3383" s="223"/>
      <c r="D3383" s="224"/>
      <c r="E3383" s="224"/>
      <c r="F3383" s="225"/>
      <c r="G3383" s="226"/>
      <c r="H3383" s="227"/>
      <c r="I3383" s="227"/>
      <c r="J3383" s="227"/>
      <c r="K3383" s="227"/>
      <c r="L3383" s="228"/>
    </row>
    <row r="3384" spans="1:12">
      <c r="A3384" s="213" t="str">
        <f t="shared" ca="1" si="52"/>
        <v/>
      </c>
      <c r="C3384" s="223"/>
      <c r="D3384" s="224"/>
      <c r="E3384" s="224"/>
      <c r="F3384" s="225"/>
      <c r="G3384" s="226"/>
      <c r="H3384" s="227"/>
      <c r="I3384" s="227"/>
      <c r="J3384" s="227"/>
      <c r="K3384" s="227"/>
      <c r="L3384" s="228"/>
    </row>
    <row r="3385" spans="1:12">
      <c r="A3385" s="213" t="str">
        <f t="shared" ca="1" si="52"/>
        <v/>
      </c>
      <c r="C3385" s="223"/>
      <c r="D3385" s="224"/>
      <c r="E3385" s="224"/>
      <c r="F3385" s="225"/>
      <c r="G3385" s="226"/>
      <c r="H3385" s="227"/>
      <c r="I3385" s="227"/>
      <c r="J3385" s="227"/>
      <c r="K3385" s="227"/>
      <c r="L3385" s="228"/>
    </row>
    <row r="3386" spans="1:12">
      <c r="A3386" s="213" t="str">
        <f t="shared" ca="1" si="52"/>
        <v/>
      </c>
      <c r="C3386" s="223"/>
      <c r="D3386" s="224"/>
      <c r="E3386" s="224"/>
      <c r="F3386" s="225"/>
      <c r="G3386" s="226"/>
      <c r="H3386" s="227"/>
      <c r="I3386" s="227"/>
      <c r="J3386" s="227"/>
      <c r="K3386" s="227"/>
      <c r="L3386" s="228"/>
    </row>
    <row r="3387" spans="1:12">
      <c r="A3387" s="213" t="str">
        <f t="shared" ca="1" si="52"/>
        <v/>
      </c>
      <c r="C3387" s="223"/>
      <c r="D3387" s="224"/>
      <c r="E3387" s="224"/>
      <c r="F3387" s="225"/>
      <c r="G3387" s="226"/>
      <c r="H3387" s="227"/>
      <c r="I3387" s="227"/>
      <c r="J3387" s="227"/>
      <c r="K3387" s="227"/>
      <c r="L3387" s="228"/>
    </row>
    <row r="3388" spans="1:12">
      <c r="A3388" s="213" t="str">
        <f t="shared" ca="1" si="52"/>
        <v/>
      </c>
      <c r="C3388" s="223"/>
      <c r="D3388" s="224"/>
      <c r="E3388" s="224"/>
      <c r="F3388" s="225"/>
      <c r="G3388" s="226"/>
      <c r="H3388" s="227"/>
      <c r="I3388" s="227"/>
      <c r="J3388" s="227"/>
      <c r="K3388" s="227"/>
      <c r="L3388" s="228"/>
    </row>
    <row r="3389" spans="1:12">
      <c r="A3389" s="213" t="str">
        <f t="shared" ca="1" si="52"/>
        <v/>
      </c>
      <c r="C3389" s="223"/>
      <c r="D3389" s="224"/>
      <c r="E3389" s="224"/>
      <c r="F3389" s="225"/>
      <c r="G3389" s="226"/>
      <c r="H3389" s="227"/>
      <c r="I3389" s="227"/>
      <c r="J3389" s="227"/>
      <c r="K3389" s="227"/>
      <c r="L3389" s="228"/>
    </row>
    <row r="3390" spans="1:12">
      <c r="A3390" s="213" t="str">
        <f t="shared" ca="1" si="52"/>
        <v/>
      </c>
      <c r="C3390" s="223"/>
      <c r="D3390" s="224"/>
      <c r="E3390" s="224"/>
      <c r="F3390" s="225"/>
      <c r="G3390" s="226"/>
      <c r="H3390" s="227"/>
      <c r="I3390" s="227"/>
      <c r="J3390" s="227"/>
      <c r="K3390" s="227"/>
      <c r="L3390" s="228"/>
    </row>
    <row r="3391" spans="1:12">
      <c r="A3391" s="213" t="str">
        <f t="shared" ca="1" si="52"/>
        <v/>
      </c>
      <c r="C3391" s="223"/>
      <c r="D3391" s="224"/>
      <c r="E3391" s="224"/>
      <c r="F3391" s="225"/>
      <c r="G3391" s="226"/>
      <c r="H3391" s="227"/>
      <c r="I3391" s="227"/>
      <c r="J3391" s="227"/>
      <c r="K3391" s="227"/>
      <c r="L3391" s="228"/>
    </row>
    <row r="3392" spans="1:12">
      <c r="A3392" s="213" t="str">
        <f t="shared" ca="1" si="52"/>
        <v/>
      </c>
      <c r="C3392" s="223"/>
      <c r="D3392" s="224"/>
      <c r="E3392" s="224"/>
      <c r="F3392" s="225"/>
      <c r="G3392" s="226"/>
      <c r="H3392" s="227"/>
      <c r="I3392" s="227"/>
      <c r="J3392" s="227"/>
      <c r="K3392" s="227"/>
      <c r="L3392" s="228"/>
    </row>
    <row r="3393" spans="1:12">
      <c r="A3393" s="213" t="str">
        <f t="shared" ca="1" si="52"/>
        <v/>
      </c>
      <c r="C3393" s="223"/>
      <c r="D3393" s="224"/>
      <c r="E3393" s="224"/>
      <c r="F3393" s="225"/>
      <c r="G3393" s="226"/>
      <c r="H3393" s="227"/>
      <c r="I3393" s="227"/>
      <c r="J3393" s="227"/>
      <c r="K3393" s="227"/>
      <c r="L3393" s="228"/>
    </row>
    <row r="3394" spans="1:12">
      <c r="A3394" s="213" t="str">
        <f t="shared" ca="1" si="52"/>
        <v/>
      </c>
      <c r="C3394" s="223"/>
      <c r="D3394" s="224"/>
      <c r="E3394" s="224"/>
      <c r="F3394" s="225"/>
      <c r="G3394" s="226"/>
      <c r="H3394" s="227"/>
      <c r="I3394" s="227"/>
      <c r="J3394" s="227"/>
      <c r="K3394" s="227"/>
      <c r="L3394" s="228"/>
    </row>
    <row r="3395" spans="1:12">
      <c r="A3395" s="213" t="str">
        <f t="shared" ca="1" si="52"/>
        <v/>
      </c>
      <c r="C3395" s="223"/>
      <c r="D3395" s="224"/>
      <c r="E3395" s="224"/>
      <c r="F3395" s="225"/>
      <c r="G3395" s="226"/>
      <c r="H3395" s="227"/>
      <c r="I3395" s="227"/>
      <c r="J3395" s="227"/>
      <c r="K3395" s="227"/>
      <c r="L3395" s="228"/>
    </row>
    <row r="3396" spans="1:12">
      <c r="A3396" s="213" t="str">
        <f t="shared" ref="A3396:A3459" ca="1" si="53">IF(INDIRECT(ADDRESS(ROW(A3396),3))="","",IF(INDIRECT(ADDRESS(ROW(A3396),3))=INDIRECT(ADDRESS(ROW(A3396)-1,3)),A3395,A3395+1))</f>
        <v/>
      </c>
      <c r="C3396" s="223"/>
      <c r="D3396" s="224"/>
      <c r="E3396" s="224"/>
      <c r="F3396" s="225"/>
      <c r="G3396" s="226"/>
      <c r="H3396" s="227"/>
      <c r="I3396" s="227"/>
      <c r="J3396" s="227"/>
      <c r="K3396" s="227"/>
      <c r="L3396" s="228"/>
    </row>
    <row r="3397" spans="1:12">
      <c r="A3397" s="213" t="str">
        <f t="shared" ca="1" si="53"/>
        <v/>
      </c>
      <c r="C3397" s="223"/>
      <c r="D3397" s="224"/>
      <c r="E3397" s="224"/>
      <c r="F3397" s="225"/>
      <c r="G3397" s="226"/>
      <c r="H3397" s="227"/>
      <c r="I3397" s="227"/>
      <c r="J3397" s="227"/>
      <c r="K3397" s="227"/>
      <c r="L3397" s="228"/>
    </row>
    <row r="3398" spans="1:12">
      <c r="A3398" s="213" t="str">
        <f t="shared" ca="1" si="53"/>
        <v/>
      </c>
      <c r="C3398" s="223"/>
      <c r="D3398" s="224"/>
      <c r="E3398" s="224"/>
      <c r="F3398" s="225"/>
      <c r="G3398" s="226"/>
      <c r="H3398" s="227"/>
      <c r="I3398" s="227"/>
      <c r="J3398" s="227"/>
      <c r="K3398" s="227"/>
      <c r="L3398" s="228"/>
    </row>
    <row r="3399" spans="1:12">
      <c r="A3399" s="213" t="str">
        <f t="shared" ca="1" si="53"/>
        <v/>
      </c>
      <c r="C3399" s="223"/>
      <c r="D3399" s="224"/>
      <c r="E3399" s="224"/>
      <c r="F3399" s="225"/>
      <c r="G3399" s="226"/>
      <c r="H3399" s="227"/>
      <c r="I3399" s="227"/>
      <c r="J3399" s="227"/>
      <c r="K3399" s="227"/>
      <c r="L3399" s="228"/>
    </row>
    <row r="3400" spans="1:12">
      <c r="A3400" s="213" t="str">
        <f t="shared" ca="1" si="53"/>
        <v/>
      </c>
      <c r="C3400" s="223"/>
      <c r="D3400" s="224"/>
      <c r="E3400" s="224"/>
      <c r="F3400" s="225"/>
      <c r="G3400" s="226"/>
      <c r="H3400" s="227"/>
      <c r="I3400" s="227"/>
      <c r="J3400" s="227"/>
      <c r="K3400" s="227"/>
      <c r="L3400" s="228"/>
    </row>
    <row r="3401" spans="1:12">
      <c r="A3401" s="213" t="str">
        <f t="shared" ca="1" si="53"/>
        <v/>
      </c>
      <c r="C3401" s="223"/>
      <c r="D3401" s="224"/>
      <c r="E3401" s="224"/>
      <c r="F3401" s="225"/>
      <c r="G3401" s="226"/>
      <c r="H3401" s="227"/>
      <c r="I3401" s="227"/>
      <c r="J3401" s="227"/>
      <c r="K3401" s="227"/>
      <c r="L3401" s="228"/>
    </row>
    <row r="3402" spans="1:12">
      <c r="A3402" s="213" t="str">
        <f t="shared" ca="1" si="53"/>
        <v/>
      </c>
      <c r="C3402" s="223"/>
      <c r="D3402" s="224"/>
      <c r="E3402" s="224"/>
      <c r="F3402" s="225"/>
      <c r="G3402" s="226"/>
      <c r="H3402" s="227"/>
      <c r="I3402" s="227"/>
      <c r="J3402" s="227"/>
      <c r="K3402" s="227"/>
      <c r="L3402" s="228"/>
    </row>
    <row r="3403" spans="1:12">
      <c r="A3403" s="213" t="str">
        <f t="shared" ca="1" si="53"/>
        <v/>
      </c>
      <c r="C3403" s="223"/>
      <c r="D3403" s="224"/>
      <c r="E3403" s="224"/>
      <c r="F3403" s="225"/>
      <c r="G3403" s="226"/>
      <c r="H3403" s="227"/>
      <c r="I3403" s="227"/>
      <c r="J3403" s="227"/>
      <c r="K3403" s="227"/>
      <c r="L3403" s="228"/>
    </row>
    <row r="3404" spans="1:12">
      <c r="A3404" s="213" t="str">
        <f t="shared" ca="1" si="53"/>
        <v/>
      </c>
      <c r="C3404" s="223"/>
      <c r="D3404" s="224"/>
      <c r="E3404" s="224"/>
      <c r="F3404" s="225"/>
      <c r="G3404" s="226"/>
      <c r="H3404" s="227"/>
      <c r="I3404" s="227"/>
      <c r="J3404" s="227"/>
      <c r="K3404" s="227"/>
      <c r="L3404" s="228"/>
    </row>
    <row r="3405" spans="1:12">
      <c r="A3405" s="213" t="str">
        <f t="shared" ca="1" si="53"/>
        <v/>
      </c>
      <c r="C3405" s="223"/>
      <c r="D3405" s="224"/>
      <c r="E3405" s="224"/>
      <c r="F3405" s="225"/>
      <c r="G3405" s="226"/>
      <c r="H3405" s="227"/>
      <c r="I3405" s="227"/>
      <c r="J3405" s="227"/>
      <c r="K3405" s="227"/>
      <c r="L3405" s="228"/>
    </row>
    <row r="3406" spans="1:12">
      <c r="A3406" s="213" t="str">
        <f t="shared" ca="1" si="53"/>
        <v/>
      </c>
      <c r="C3406" s="223"/>
      <c r="D3406" s="224"/>
      <c r="E3406" s="224"/>
      <c r="F3406" s="225"/>
      <c r="G3406" s="226"/>
      <c r="H3406" s="227"/>
      <c r="I3406" s="227"/>
      <c r="J3406" s="227"/>
      <c r="K3406" s="227"/>
      <c r="L3406" s="228"/>
    </row>
    <row r="3407" spans="1:12">
      <c r="A3407" s="213" t="str">
        <f t="shared" ca="1" si="53"/>
        <v/>
      </c>
      <c r="C3407" s="223"/>
      <c r="D3407" s="224"/>
      <c r="E3407" s="224"/>
      <c r="F3407" s="225"/>
      <c r="G3407" s="226"/>
      <c r="H3407" s="227"/>
      <c r="I3407" s="227"/>
      <c r="J3407" s="227"/>
      <c r="K3407" s="227"/>
      <c r="L3407" s="228"/>
    </row>
    <row r="3408" spans="1:12">
      <c r="A3408" s="213" t="str">
        <f t="shared" ca="1" si="53"/>
        <v/>
      </c>
      <c r="C3408" s="223"/>
      <c r="D3408" s="224"/>
      <c r="E3408" s="224"/>
      <c r="F3408" s="225"/>
      <c r="G3408" s="226"/>
      <c r="H3408" s="227"/>
      <c r="I3408" s="227"/>
      <c r="J3408" s="227"/>
      <c r="K3408" s="227"/>
      <c r="L3408" s="228"/>
    </row>
    <row r="3409" spans="1:12">
      <c r="A3409" s="213" t="str">
        <f t="shared" ca="1" si="53"/>
        <v/>
      </c>
      <c r="C3409" s="223"/>
      <c r="D3409" s="224"/>
      <c r="E3409" s="224"/>
      <c r="F3409" s="225"/>
      <c r="G3409" s="226"/>
      <c r="H3409" s="227"/>
      <c r="I3409" s="227"/>
      <c r="J3409" s="227"/>
      <c r="K3409" s="227"/>
      <c r="L3409" s="228"/>
    </row>
    <row r="3410" spans="1:12">
      <c r="A3410" s="213" t="str">
        <f t="shared" ca="1" si="53"/>
        <v/>
      </c>
      <c r="C3410" s="223"/>
      <c r="D3410" s="224"/>
      <c r="E3410" s="224"/>
      <c r="F3410" s="225"/>
      <c r="G3410" s="226"/>
      <c r="H3410" s="227"/>
      <c r="I3410" s="227"/>
      <c r="J3410" s="227"/>
      <c r="K3410" s="227"/>
      <c r="L3410" s="228"/>
    </row>
    <row r="3411" spans="1:12">
      <c r="A3411" s="213" t="str">
        <f t="shared" ca="1" si="53"/>
        <v/>
      </c>
      <c r="C3411" s="223"/>
      <c r="D3411" s="224"/>
      <c r="E3411" s="224"/>
      <c r="F3411" s="225"/>
      <c r="G3411" s="226"/>
      <c r="H3411" s="227"/>
      <c r="I3411" s="227"/>
      <c r="J3411" s="227"/>
      <c r="K3411" s="227"/>
      <c r="L3411" s="228"/>
    </row>
    <row r="3412" spans="1:12">
      <c r="A3412" s="213" t="str">
        <f t="shared" ca="1" si="53"/>
        <v/>
      </c>
      <c r="C3412" s="223"/>
      <c r="D3412" s="224"/>
      <c r="E3412" s="224"/>
      <c r="F3412" s="225"/>
      <c r="G3412" s="226"/>
      <c r="H3412" s="227"/>
      <c r="I3412" s="227"/>
      <c r="J3412" s="227"/>
      <c r="K3412" s="227"/>
      <c r="L3412" s="228"/>
    </row>
    <row r="3413" spans="1:12">
      <c r="A3413" s="213" t="str">
        <f t="shared" ca="1" si="53"/>
        <v/>
      </c>
      <c r="C3413" s="223"/>
      <c r="D3413" s="224"/>
      <c r="E3413" s="224"/>
      <c r="F3413" s="225"/>
      <c r="G3413" s="226"/>
      <c r="H3413" s="227"/>
      <c r="I3413" s="227"/>
      <c r="J3413" s="227"/>
      <c r="K3413" s="227"/>
      <c r="L3413" s="228"/>
    </row>
    <row r="3414" spans="1:12">
      <c r="A3414" s="213" t="str">
        <f t="shared" ca="1" si="53"/>
        <v/>
      </c>
      <c r="C3414" s="223"/>
      <c r="D3414" s="224"/>
      <c r="E3414" s="224"/>
      <c r="F3414" s="225"/>
      <c r="G3414" s="226"/>
      <c r="H3414" s="227"/>
      <c r="I3414" s="227"/>
      <c r="J3414" s="227"/>
      <c r="K3414" s="227"/>
      <c r="L3414" s="228"/>
    </row>
    <row r="3415" spans="1:12">
      <c r="A3415" s="213" t="str">
        <f t="shared" ca="1" si="53"/>
        <v/>
      </c>
      <c r="C3415" s="223"/>
      <c r="D3415" s="224"/>
      <c r="E3415" s="224"/>
      <c r="F3415" s="225"/>
      <c r="G3415" s="226"/>
      <c r="H3415" s="227"/>
      <c r="I3415" s="227"/>
      <c r="J3415" s="227"/>
      <c r="K3415" s="227"/>
      <c r="L3415" s="228"/>
    </row>
    <row r="3416" spans="1:12">
      <c r="A3416" s="213" t="str">
        <f t="shared" ca="1" si="53"/>
        <v/>
      </c>
      <c r="C3416" s="223"/>
      <c r="D3416" s="224"/>
      <c r="E3416" s="224"/>
      <c r="F3416" s="225"/>
      <c r="G3416" s="226"/>
      <c r="H3416" s="227"/>
      <c r="I3416" s="227"/>
      <c r="J3416" s="227"/>
      <c r="K3416" s="227"/>
      <c r="L3416" s="228"/>
    </row>
    <row r="3417" spans="1:12">
      <c r="A3417" s="213" t="str">
        <f t="shared" ca="1" si="53"/>
        <v/>
      </c>
      <c r="C3417" s="223"/>
      <c r="D3417" s="224"/>
      <c r="E3417" s="224"/>
      <c r="F3417" s="225"/>
      <c r="G3417" s="226"/>
      <c r="H3417" s="227"/>
      <c r="I3417" s="227"/>
      <c r="J3417" s="227"/>
      <c r="K3417" s="227"/>
      <c r="L3417" s="228"/>
    </row>
    <row r="3418" spans="1:12">
      <c r="A3418" s="213" t="str">
        <f t="shared" ca="1" si="53"/>
        <v/>
      </c>
      <c r="C3418" s="223"/>
      <c r="D3418" s="224"/>
      <c r="E3418" s="224"/>
      <c r="F3418" s="225"/>
      <c r="G3418" s="226"/>
      <c r="H3418" s="227"/>
      <c r="I3418" s="227"/>
      <c r="J3418" s="227"/>
      <c r="K3418" s="227"/>
      <c r="L3418" s="228"/>
    </row>
    <row r="3419" spans="1:12">
      <c r="A3419" s="213" t="str">
        <f t="shared" ca="1" si="53"/>
        <v/>
      </c>
      <c r="C3419" s="223"/>
      <c r="D3419" s="224"/>
      <c r="E3419" s="224"/>
      <c r="F3419" s="225"/>
      <c r="G3419" s="226"/>
      <c r="H3419" s="227"/>
      <c r="I3419" s="227"/>
      <c r="J3419" s="227"/>
      <c r="K3419" s="227"/>
      <c r="L3419" s="228"/>
    </row>
    <row r="3420" spans="1:12">
      <c r="A3420" s="213" t="str">
        <f t="shared" ca="1" si="53"/>
        <v/>
      </c>
      <c r="C3420" s="223"/>
      <c r="D3420" s="224"/>
      <c r="E3420" s="224"/>
      <c r="F3420" s="225"/>
      <c r="G3420" s="226"/>
      <c r="H3420" s="227"/>
      <c r="I3420" s="227"/>
      <c r="J3420" s="227"/>
      <c r="K3420" s="227"/>
      <c r="L3420" s="228"/>
    </row>
    <row r="3421" spans="1:12">
      <c r="A3421" s="213" t="str">
        <f t="shared" ca="1" si="53"/>
        <v/>
      </c>
      <c r="C3421" s="223"/>
      <c r="D3421" s="224"/>
      <c r="E3421" s="224"/>
      <c r="F3421" s="225"/>
      <c r="G3421" s="226"/>
      <c r="H3421" s="227"/>
      <c r="I3421" s="227"/>
      <c r="J3421" s="227"/>
      <c r="K3421" s="227"/>
      <c r="L3421" s="228"/>
    </row>
    <row r="3422" spans="1:12">
      <c r="A3422" s="213" t="str">
        <f t="shared" ca="1" si="53"/>
        <v/>
      </c>
      <c r="C3422" s="223"/>
      <c r="D3422" s="224"/>
      <c r="E3422" s="224"/>
      <c r="F3422" s="225"/>
      <c r="G3422" s="226"/>
      <c r="H3422" s="227"/>
      <c r="I3422" s="227"/>
      <c r="J3422" s="227"/>
      <c r="K3422" s="227"/>
      <c r="L3422" s="228"/>
    </row>
    <row r="3423" spans="1:12">
      <c r="A3423" s="213" t="str">
        <f t="shared" ca="1" si="53"/>
        <v/>
      </c>
      <c r="C3423" s="223"/>
      <c r="D3423" s="224"/>
      <c r="E3423" s="224"/>
      <c r="F3423" s="225"/>
      <c r="G3423" s="226"/>
      <c r="H3423" s="227"/>
      <c r="I3423" s="227"/>
      <c r="J3423" s="227"/>
      <c r="K3423" s="227"/>
      <c r="L3423" s="228"/>
    </row>
    <row r="3424" spans="1:12">
      <c r="A3424" s="213" t="str">
        <f t="shared" ca="1" si="53"/>
        <v/>
      </c>
      <c r="C3424" s="223"/>
      <c r="D3424" s="224"/>
      <c r="E3424" s="224"/>
      <c r="F3424" s="225"/>
      <c r="G3424" s="226"/>
      <c r="H3424" s="227"/>
      <c r="I3424" s="227"/>
      <c r="J3424" s="227"/>
      <c r="K3424" s="227"/>
      <c r="L3424" s="228"/>
    </row>
    <row r="3425" spans="1:12">
      <c r="A3425" s="213" t="str">
        <f t="shared" ca="1" si="53"/>
        <v/>
      </c>
      <c r="C3425" s="223"/>
      <c r="D3425" s="224"/>
      <c r="E3425" s="224"/>
      <c r="F3425" s="225"/>
      <c r="G3425" s="226"/>
      <c r="H3425" s="227"/>
      <c r="I3425" s="227"/>
      <c r="J3425" s="227"/>
      <c r="K3425" s="227"/>
      <c r="L3425" s="228"/>
    </row>
    <row r="3426" spans="1:12">
      <c r="A3426" s="213" t="str">
        <f t="shared" ca="1" si="53"/>
        <v/>
      </c>
      <c r="C3426" s="223"/>
      <c r="D3426" s="224"/>
      <c r="E3426" s="224"/>
      <c r="F3426" s="225"/>
      <c r="G3426" s="226"/>
      <c r="H3426" s="227"/>
      <c r="I3426" s="227"/>
      <c r="J3426" s="227"/>
      <c r="K3426" s="227"/>
      <c r="L3426" s="228"/>
    </row>
    <row r="3427" spans="1:12">
      <c r="A3427" s="213" t="str">
        <f t="shared" ca="1" si="53"/>
        <v/>
      </c>
      <c r="C3427" s="223"/>
      <c r="D3427" s="224"/>
      <c r="E3427" s="224"/>
      <c r="F3427" s="225"/>
      <c r="G3427" s="226"/>
      <c r="H3427" s="227"/>
      <c r="I3427" s="227"/>
      <c r="J3427" s="227"/>
      <c r="K3427" s="227"/>
      <c r="L3427" s="228"/>
    </row>
    <row r="3428" spans="1:12">
      <c r="A3428" s="213" t="str">
        <f t="shared" ca="1" si="53"/>
        <v/>
      </c>
      <c r="C3428" s="223"/>
      <c r="D3428" s="224"/>
      <c r="E3428" s="224"/>
      <c r="F3428" s="225"/>
      <c r="G3428" s="226"/>
      <c r="H3428" s="227"/>
      <c r="I3428" s="227"/>
      <c r="J3428" s="227"/>
      <c r="K3428" s="227"/>
      <c r="L3428" s="228"/>
    </row>
    <row r="3429" spans="1:12">
      <c r="A3429" s="213" t="str">
        <f t="shared" ca="1" si="53"/>
        <v/>
      </c>
      <c r="C3429" s="223"/>
      <c r="D3429" s="224"/>
      <c r="E3429" s="224"/>
      <c r="F3429" s="225"/>
      <c r="G3429" s="226"/>
      <c r="H3429" s="227"/>
      <c r="I3429" s="227"/>
      <c r="J3429" s="227"/>
      <c r="K3429" s="227"/>
      <c r="L3429" s="228"/>
    </row>
    <row r="3430" spans="1:12">
      <c r="A3430" s="213" t="str">
        <f t="shared" ca="1" si="53"/>
        <v/>
      </c>
      <c r="C3430" s="223"/>
      <c r="D3430" s="224"/>
      <c r="E3430" s="224"/>
      <c r="F3430" s="225"/>
      <c r="G3430" s="226"/>
      <c r="H3430" s="227"/>
      <c r="I3430" s="227"/>
      <c r="J3430" s="227"/>
      <c r="K3430" s="227"/>
      <c r="L3430" s="228"/>
    </row>
    <row r="3431" spans="1:12">
      <c r="A3431" s="213" t="str">
        <f t="shared" ca="1" si="53"/>
        <v/>
      </c>
      <c r="C3431" s="223"/>
      <c r="D3431" s="224"/>
      <c r="E3431" s="224"/>
      <c r="F3431" s="225"/>
      <c r="G3431" s="226"/>
      <c r="H3431" s="227"/>
      <c r="I3431" s="227"/>
      <c r="J3431" s="227"/>
      <c r="K3431" s="227"/>
      <c r="L3431" s="228"/>
    </row>
    <row r="3432" spans="1:12">
      <c r="A3432" s="213" t="str">
        <f t="shared" ca="1" si="53"/>
        <v/>
      </c>
      <c r="C3432" s="223"/>
      <c r="D3432" s="224"/>
      <c r="E3432" s="224"/>
      <c r="F3432" s="225"/>
      <c r="G3432" s="226"/>
      <c r="H3432" s="227"/>
      <c r="I3432" s="227"/>
      <c r="J3432" s="227"/>
      <c r="K3432" s="227"/>
      <c r="L3432" s="228"/>
    </row>
    <row r="3433" spans="1:12">
      <c r="A3433" s="213" t="str">
        <f t="shared" ca="1" si="53"/>
        <v/>
      </c>
      <c r="C3433" s="223"/>
      <c r="D3433" s="224"/>
      <c r="E3433" s="224"/>
      <c r="F3433" s="225"/>
      <c r="G3433" s="226"/>
      <c r="H3433" s="227"/>
      <c r="I3433" s="227"/>
      <c r="J3433" s="227"/>
      <c r="K3433" s="227"/>
      <c r="L3433" s="228"/>
    </row>
    <row r="3434" spans="1:12">
      <c r="A3434" s="213" t="str">
        <f t="shared" ca="1" si="53"/>
        <v/>
      </c>
      <c r="C3434" s="223"/>
      <c r="D3434" s="224"/>
      <c r="E3434" s="224"/>
      <c r="F3434" s="225"/>
      <c r="G3434" s="226"/>
      <c r="H3434" s="227"/>
      <c r="I3434" s="227"/>
      <c r="J3434" s="227"/>
      <c r="K3434" s="227"/>
      <c r="L3434" s="228"/>
    </row>
    <row r="3435" spans="1:12">
      <c r="A3435" s="213" t="str">
        <f t="shared" ca="1" si="53"/>
        <v/>
      </c>
      <c r="C3435" s="223"/>
      <c r="D3435" s="224"/>
      <c r="E3435" s="224"/>
      <c r="F3435" s="225"/>
      <c r="G3435" s="226"/>
      <c r="H3435" s="227"/>
      <c r="I3435" s="227"/>
      <c r="J3435" s="227"/>
      <c r="K3435" s="227"/>
      <c r="L3435" s="228"/>
    </row>
    <row r="3436" spans="1:12">
      <c r="A3436" s="213" t="str">
        <f t="shared" ca="1" si="53"/>
        <v/>
      </c>
      <c r="C3436" s="223"/>
      <c r="D3436" s="224"/>
      <c r="E3436" s="224"/>
      <c r="F3436" s="225"/>
      <c r="G3436" s="226"/>
      <c r="H3436" s="227"/>
      <c r="I3436" s="227"/>
      <c r="J3436" s="227"/>
      <c r="K3436" s="227"/>
      <c r="L3436" s="228"/>
    </row>
    <row r="3437" spans="1:12">
      <c r="A3437" s="213" t="str">
        <f t="shared" ca="1" si="53"/>
        <v/>
      </c>
      <c r="C3437" s="223"/>
      <c r="D3437" s="224"/>
      <c r="E3437" s="224"/>
      <c r="F3437" s="225"/>
      <c r="G3437" s="226"/>
      <c r="H3437" s="227"/>
      <c r="I3437" s="227"/>
      <c r="J3437" s="227"/>
      <c r="K3437" s="227"/>
      <c r="L3437" s="228"/>
    </row>
    <row r="3438" spans="1:12">
      <c r="A3438" s="213" t="str">
        <f t="shared" ca="1" si="53"/>
        <v/>
      </c>
      <c r="C3438" s="223"/>
      <c r="D3438" s="224"/>
      <c r="E3438" s="224"/>
      <c r="F3438" s="225"/>
      <c r="G3438" s="226"/>
      <c r="H3438" s="227"/>
      <c r="I3438" s="227"/>
      <c r="J3438" s="227"/>
      <c r="K3438" s="227"/>
      <c r="L3438" s="228"/>
    </row>
    <row r="3439" spans="1:12">
      <c r="A3439" s="213" t="str">
        <f t="shared" ca="1" si="53"/>
        <v/>
      </c>
      <c r="C3439" s="223"/>
      <c r="D3439" s="224"/>
      <c r="E3439" s="224"/>
      <c r="F3439" s="225"/>
      <c r="G3439" s="226"/>
      <c r="H3439" s="227"/>
      <c r="I3439" s="227"/>
      <c r="J3439" s="227"/>
      <c r="K3439" s="227"/>
      <c r="L3439" s="228"/>
    </row>
    <row r="3440" spans="1:12">
      <c r="A3440" s="213" t="str">
        <f t="shared" ca="1" si="53"/>
        <v/>
      </c>
      <c r="C3440" s="223"/>
      <c r="D3440" s="224"/>
      <c r="E3440" s="224"/>
      <c r="F3440" s="225"/>
      <c r="G3440" s="226"/>
      <c r="H3440" s="227"/>
      <c r="I3440" s="227"/>
      <c r="J3440" s="227"/>
      <c r="K3440" s="227"/>
      <c r="L3440" s="228"/>
    </row>
    <row r="3441" spans="1:12">
      <c r="A3441" s="213" t="str">
        <f t="shared" ca="1" si="53"/>
        <v/>
      </c>
      <c r="C3441" s="223"/>
      <c r="D3441" s="224"/>
      <c r="E3441" s="224"/>
      <c r="F3441" s="225"/>
      <c r="G3441" s="226"/>
      <c r="H3441" s="227"/>
      <c r="I3441" s="227"/>
      <c r="J3441" s="227"/>
      <c r="K3441" s="227"/>
      <c r="L3441" s="228"/>
    </row>
    <row r="3442" spans="1:12">
      <c r="A3442" s="213" t="str">
        <f t="shared" ca="1" si="53"/>
        <v/>
      </c>
      <c r="C3442" s="223"/>
      <c r="D3442" s="224"/>
      <c r="E3442" s="224"/>
      <c r="F3442" s="225"/>
      <c r="G3442" s="226"/>
      <c r="H3442" s="227"/>
      <c r="I3442" s="227"/>
      <c r="J3442" s="227"/>
      <c r="K3442" s="227"/>
      <c r="L3442" s="228"/>
    </row>
    <row r="3443" spans="1:12">
      <c r="A3443" s="213" t="str">
        <f t="shared" ca="1" si="53"/>
        <v/>
      </c>
      <c r="C3443" s="223"/>
      <c r="D3443" s="224"/>
      <c r="E3443" s="224"/>
      <c r="F3443" s="225"/>
      <c r="G3443" s="226"/>
      <c r="H3443" s="227"/>
      <c r="I3443" s="227"/>
      <c r="J3443" s="227"/>
      <c r="K3443" s="227"/>
      <c r="L3443" s="228"/>
    </row>
    <row r="3444" spans="1:12">
      <c r="A3444" s="213" t="str">
        <f t="shared" ca="1" si="53"/>
        <v/>
      </c>
      <c r="C3444" s="223"/>
      <c r="D3444" s="224"/>
      <c r="E3444" s="224"/>
      <c r="F3444" s="225"/>
      <c r="G3444" s="226"/>
      <c r="H3444" s="227"/>
      <c r="I3444" s="227"/>
      <c r="J3444" s="227"/>
      <c r="K3444" s="227"/>
      <c r="L3444" s="228"/>
    </row>
    <row r="3445" spans="1:12">
      <c r="A3445" s="213" t="str">
        <f t="shared" ca="1" si="53"/>
        <v/>
      </c>
      <c r="C3445" s="223"/>
      <c r="D3445" s="224"/>
      <c r="E3445" s="224"/>
      <c r="F3445" s="225"/>
      <c r="G3445" s="226"/>
      <c r="H3445" s="227"/>
      <c r="I3445" s="227"/>
      <c r="J3445" s="227"/>
      <c r="K3445" s="227"/>
      <c r="L3445" s="228"/>
    </row>
    <row r="3446" spans="1:12">
      <c r="A3446" s="213" t="str">
        <f t="shared" ca="1" si="53"/>
        <v/>
      </c>
      <c r="C3446" s="223"/>
      <c r="D3446" s="224"/>
      <c r="E3446" s="224"/>
      <c r="F3446" s="225"/>
      <c r="G3446" s="226"/>
      <c r="H3446" s="227"/>
      <c r="I3446" s="227"/>
      <c r="J3446" s="227"/>
      <c r="K3446" s="227"/>
      <c r="L3446" s="228"/>
    </row>
    <row r="3447" spans="1:12">
      <c r="A3447" s="213" t="str">
        <f t="shared" ca="1" si="53"/>
        <v/>
      </c>
      <c r="C3447" s="223"/>
      <c r="D3447" s="224"/>
      <c r="E3447" s="224"/>
      <c r="F3447" s="225"/>
      <c r="G3447" s="226"/>
      <c r="H3447" s="227"/>
      <c r="I3447" s="227"/>
      <c r="J3447" s="227"/>
      <c r="K3447" s="227"/>
      <c r="L3447" s="228"/>
    </row>
    <row r="3448" spans="1:12">
      <c r="A3448" s="213" t="str">
        <f t="shared" ca="1" si="53"/>
        <v/>
      </c>
      <c r="C3448" s="223"/>
      <c r="D3448" s="224"/>
      <c r="E3448" s="224"/>
      <c r="F3448" s="225"/>
      <c r="G3448" s="226"/>
      <c r="H3448" s="227"/>
      <c r="I3448" s="227"/>
      <c r="J3448" s="227"/>
      <c r="K3448" s="227"/>
      <c r="L3448" s="228"/>
    </row>
    <row r="3449" spans="1:12">
      <c r="A3449" s="213" t="str">
        <f t="shared" ca="1" si="53"/>
        <v/>
      </c>
      <c r="C3449" s="223"/>
      <c r="D3449" s="224"/>
      <c r="E3449" s="224"/>
      <c r="F3449" s="225"/>
      <c r="G3449" s="226"/>
      <c r="H3449" s="227"/>
      <c r="I3449" s="227"/>
      <c r="J3449" s="227"/>
      <c r="K3449" s="227"/>
      <c r="L3449" s="228"/>
    </row>
    <row r="3450" spans="1:12">
      <c r="A3450" s="213" t="str">
        <f t="shared" ca="1" si="53"/>
        <v/>
      </c>
      <c r="C3450" s="223"/>
      <c r="D3450" s="224"/>
      <c r="E3450" s="224"/>
      <c r="F3450" s="225"/>
      <c r="G3450" s="226"/>
      <c r="H3450" s="227"/>
      <c r="I3450" s="227"/>
      <c r="J3450" s="227"/>
      <c r="K3450" s="227"/>
      <c r="L3450" s="228"/>
    </row>
    <row r="3451" spans="1:12">
      <c r="A3451" s="213" t="str">
        <f t="shared" ca="1" si="53"/>
        <v/>
      </c>
      <c r="C3451" s="223"/>
      <c r="D3451" s="224"/>
      <c r="E3451" s="224"/>
      <c r="F3451" s="225"/>
      <c r="G3451" s="226"/>
      <c r="H3451" s="227"/>
      <c r="I3451" s="227"/>
      <c r="J3451" s="227"/>
      <c r="K3451" s="227"/>
      <c r="L3451" s="228"/>
    </row>
    <row r="3452" spans="1:12">
      <c r="A3452" s="213" t="str">
        <f t="shared" ca="1" si="53"/>
        <v/>
      </c>
      <c r="C3452" s="223"/>
      <c r="D3452" s="224"/>
      <c r="E3452" s="224"/>
      <c r="F3452" s="225"/>
      <c r="G3452" s="226"/>
      <c r="H3452" s="227"/>
      <c r="I3452" s="227"/>
      <c r="J3452" s="227"/>
      <c r="K3452" s="227"/>
      <c r="L3452" s="228"/>
    </row>
    <row r="3453" spans="1:12">
      <c r="A3453" s="213" t="str">
        <f t="shared" ca="1" si="53"/>
        <v/>
      </c>
      <c r="C3453" s="223"/>
      <c r="D3453" s="224"/>
      <c r="E3453" s="224"/>
      <c r="F3453" s="225"/>
      <c r="G3453" s="226"/>
      <c r="H3453" s="227"/>
      <c r="I3453" s="227"/>
      <c r="J3453" s="227"/>
      <c r="K3453" s="227"/>
      <c r="L3453" s="228"/>
    </row>
    <row r="3454" spans="1:12">
      <c r="A3454" s="213" t="str">
        <f t="shared" ca="1" si="53"/>
        <v/>
      </c>
      <c r="C3454" s="223"/>
      <c r="D3454" s="224"/>
      <c r="E3454" s="224"/>
      <c r="F3454" s="225"/>
      <c r="G3454" s="226"/>
      <c r="H3454" s="227"/>
      <c r="I3454" s="227"/>
      <c r="J3454" s="227"/>
      <c r="K3454" s="227"/>
      <c r="L3454" s="228"/>
    </row>
    <row r="3455" spans="1:12">
      <c r="A3455" s="213" t="str">
        <f t="shared" ca="1" si="53"/>
        <v/>
      </c>
      <c r="C3455" s="223"/>
      <c r="D3455" s="224"/>
      <c r="E3455" s="224"/>
      <c r="F3455" s="225"/>
      <c r="G3455" s="226"/>
      <c r="H3455" s="227"/>
      <c r="I3455" s="227"/>
      <c r="J3455" s="227"/>
      <c r="K3455" s="227"/>
      <c r="L3455" s="228"/>
    </row>
    <row r="3456" spans="1:12">
      <c r="A3456" s="213" t="str">
        <f t="shared" ca="1" si="53"/>
        <v/>
      </c>
      <c r="C3456" s="223"/>
      <c r="D3456" s="224"/>
      <c r="E3456" s="224"/>
      <c r="F3456" s="225"/>
      <c r="G3456" s="226"/>
      <c r="H3456" s="227"/>
      <c r="I3456" s="227"/>
      <c r="J3456" s="227"/>
      <c r="K3456" s="227"/>
      <c r="L3456" s="228"/>
    </row>
    <row r="3457" spans="1:12">
      <c r="A3457" s="213" t="str">
        <f t="shared" ca="1" si="53"/>
        <v/>
      </c>
      <c r="C3457" s="223"/>
      <c r="D3457" s="224"/>
      <c r="E3457" s="224"/>
      <c r="F3457" s="225"/>
      <c r="G3457" s="226"/>
      <c r="H3457" s="227"/>
      <c r="I3457" s="227"/>
      <c r="J3457" s="227"/>
      <c r="K3457" s="227"/>
      <c r="L3457" s="228"/>
    </row>
    <row r="3458" spans="1:12">
      <c r="A3458" s="213" t="str">
        <f t="shared" ca="1" si="53"/>
        <v/>
      </c>
      <c r="C3458" s="223"/>
      <c r="D3458" s="224"/>
      <c r="E3458" s="224"/>
      <c r="F3458" s="225"/>
      <c r="G3458" s="226"/>
      <c r="H3458" s="227"/>
      <c r="I3458" s="227"/>
      <c r="J3458" s="227"/>
      <c r="K3458" s="227"/>
      <c r="L3458" s="228"/>
    </row>
    <row r="3459" spans="1:12">
      <c r="A3459" s="213" t="str">
        <f t="shared" ca="1" si="53"/>
        <v/>
      </c>
      <c r="C3459" s="223"/>
      <c r="D3459" s="224"/>
      <c r="E3459" s="224"/>
      <c r="F3459" s="225"/>
      <c r="G3459" s="226"/>
      <c r="H3459" s="227"/>
      <c r="I3459" s="227"/>
      <c r="J3459" s="227"/>
      <c r="K3459" s="227"/>
      <c r="L3459" s="228"/>
    </row>
    <row r="3460" spans="1:12">
      <c r="A3460" s="213" t="str">
        <f t="shared" ref="A3460:A3523" ca="1" si="54">IF(INDIRECT(ADDRESS(ROW(A3460),3))="","",IF(INDIRECT(ADDRESS(ROW(A3460),3))=INDIRECT(ADDRESS(ROW(A3460)-1,3)),A3459,A3459+1))</f>
        <v/>
      </c>
      <c r="C3460" s="223"/>
      <c r="D3460" s="224"/>
      <c r="E3460" s="224"/>
      <c r="F3460" s="225"/>
      <c r="G3460" s="226"/>
      <c r="H3460" s="227"/>
      <c r="I3460" s="227"/>
      <c r="J3460" s="227"/>
      <c r="K3460" s="227"/>
      <c r="L3460" s="228"/>
    </row>
    <row r="3461" spans="1:12">
      <c r="A3461" s="213" t="str">
        <f t="shared" ca="1" si="54"/>
        <v/>
      </c>
      <c r="C3461" s="223"/>
      <c r="D3461" s="224"/>
      <c r="E3461" s="224"/>
      <c r="F3461" s="225"/>
      <c r="G3461" s="226"/>
      <c r="H3461" s="227"/>
      <c r="I3461" s="227"/>
      <c r="J3461" s="227"/>
      <c r="K3461" s="227"/>
      <c r="L3461" s="228"/>
    </row>
    <row r="3462" spans="1:12">
      <c r="A3462" s="213" t="str">
        <f t="shared" ca="1" si="54"/>
        <v/>
      </c>
      <c r="C3462" s="223"/>
      <c r="D3462" s="224"/>
      <c r="E3462" s="224"/>
      <c r="F3462" s="225"/>
      <c r="G3462" s="226"/>
      <c r="H3462" s="227"/>
      <c r="I3462" s="227"/>
      <c r="J3462" s="227"/>
      <c r="K3462" s="227"/>
      <c r="L3462" s="228"/>
    </row>
    <row r="3463" spans="1:12">
      <c r="A3463" s="213" t="str">
        <f t="shared" ca="1" si="54"/>
        <v/>
      </c>
      <c r="C3463" s="223"/>
      <c r="D3463" s="224"/>
      <c r="E3463" s="224"/>
      <c r="F3463" s="225"/>
      <c r="G3463" s="226"/>
      <c r="H3463" s="227"/>
      <c r="I3463" s="227"/>
      <c r="J3463" s="227"/>
      <c r="K3463" s="227"/>
      <c r="L3463" s="228"/>
    </row>
    <row r="3464" spans="1:12">
      <c r="A3464" s="213" t="str">
        <f t="shared" ca="1" si="54"/>
        <v/>
      </c>
      <c r="C3464" s="223"/>
      <c r="D3464" s="224"/>
      <c r="E3464" s="224"/>
      <c r="F3464" s="225"/>
      <c r="G3464" s="226"/>
      <c r="H3464" s="227"/>
      <c r="I3464" s="227"/>
      <c r="J3464" s="227"/>
      <c r="K3464" s="227"/>
      <c r="L3464" s="228"/>
    </row>
    <row r="3465" spans="1:12">
      <c r="A3465" s="213" t="str">
        <f t="shared" ca="1" si="54"/>
        <v/>
      </c>
      <c r="C3465" s="223"/>
      <c r="D3465" s="224"/>
      <c r="E3465" s="224"/>
      <c r="F3465" s="225"/>
      <c r="G3465" s="226"/>
      <c r="H3465" s="227"/>
      <c r="I3465" s="227"/>
      <c r="J3465" s="227"/>
      <c r="K3465" s="227"/>
      <c r="L3465" s="228"/>
    </row>
    <row r="3466" spans="1:12">
      <c r="A3466" s="213" t="str">
        <f t="shared" ca="1" si="54"/>
        <v/>
      </c>
      <c r="C3466" s="223"/>
      <c r="D3466" s="224"/>
      <c r="E3466" s="224"/>
      <c r="F3466" s="225"/>
      <c r="G3466" s="226"/>
      <c r="H3466" s="227"/>
      <c r="I3466" s="227"/>
      <c r="J3466" s="227"/>
      <c r="K3466" s="227"/>
      <c r="L3466" s="228"/>
    </row>
    <row r="3467" spans="1:12">
      <c r="A3467" s="213" t="str">
        <f t="shared" ca="1" si="54"/>
        <v/>
      </c>
      <c r="C3467" s="223"/>
      <c r="D3467" s="224"/>
      <c r="E3467" s="224"/>
      <c r="F3467" s="225"/>
      <c r="G3467" s="226"/>
      <c r="H3467" s="227"/>
      <c r="I3467" s="227"/>
      <c r="J3467" s="227"/>
      <c r="K3467" s="227"/>
      <c r="L3467" s="228"/>
    </row>
    <row r="3468" spans="1:12">
      <c r="A3468" s="213" t="str">
        <f t="shared" ca="1" si="54"/>
        <v/>
      </c>
      <c r="C3468" s="223"/>
      <c r="D3468" s="224"/>
      <c r="E3468" s="224"/>
      <c r="F3468" s="225"/>
      <c r="G3468" s="226"/>
      <c r="H3468" s="227"/>
      <c r="I3468" s="227"/>
      <c r="J3468" s="227"/>
      <c r="K3468" s="227"/>
      <c r="L3468" s="228"/>
    </row>
    <row r="3469" spans="1:12">
      <c r="A3469" s="213" t="str">
        <f t="shared" ca="1" si="54"/>
        <v/>
      </c>
      <c r="C3469" s="223"/>
      <c r="D3469" s="224"/>
      <c r="E3469" s="224"/>
      <c r="F3469" s="225"/>
      <c r="G3469" s="226"/>
      <c r="H3469" s="227"/>
      <c r="I3469" s="227"/>
      <c r="J3469" s="227"/>
      <c r="K3469" s="227"/>
      <c r="L3469" s="228"/>
    </row>
    <row r="3470" spans="1:12">
      <c r="A3470" s="213" t="str">
        <f t="shared" ca="1" si="54"/>
        <v/>
      </c>
      <c r="C3470" s="223"/>
      <c r="D3470" s="224"/>
      <c r="E3470" s="224"/>
      <c r="F3470" s="225"/>
      <c r="G3470" s="226"/>
      <c r="H3470" s="227"/>
      <c r="I3470" s="227"/>
      <c r="J3470" s="227"/>
      <c r="K3470" s="227"/>
      <c r="L3470" s="228"/>
    </row>
    <row r="3471" spans="1:12">
      <c r="A3471" s="213" t="str">
        <f t="shared" ca="1" si="54"/>
        <v/>
      </c>
      <c r="C3471" s="223"/>
      <c r="D3471" s="224"/>
      <c r="E3471" s="224"/>
      <c r="F3471" s="225"/>
      <c r="G3471" s="226"/>
      <c r="H3471" s="227"/>
      <c r="I3471" s="227"/>
      <c r="J3471" s="227"/>
      <c r="K3471" s="227"/>
      <c r="L3471" s="228"/>
    </row>
    <row r="3472" spans="1:12">
      <c r="A3472" s="213" t="str">
        <f t="shared" ca="1" si="54"/>
        <v/>
      </c>
      <c r="C3472" s="223"/>
      <c r="D3472" s="224"/>
      <c r="E3472" s="224"/>
      <c r="F3472" s="225"/>
      <c r="G3472" s="226"/>
      <c r="H3472" s="227"/>
      <c r="I3472" s="227"/>
      <c r="J3472" s="227"/>
      <c r="K3472" s="227"/>
      <c r="L3472" s="228"/>
    </row>
    <row r="3473" spans="1:12">
      <c r="A3473" s="213" t="str">
        <f t="shared" ca="1" si="54"/>
        <v/>
      </c>
      <c r="C3473" s="223"/>
      <c r="D3473" s="224"/>
      <c r="E3473" s="224"/>
      <c r="F3473" s="225"/>
      <c r="G3473" s="226"/>
      <c r="H3473" s="227"/>
      <c r="I3473" s="227"/>
      <c r="J3473" s="227"/>
      <c r="K3473" s="227"/>
      <c r="L3473" s="228"/>
    </row>
    <row r="3474" spans="1:12">
      <c r="A3474" s="213" t="str">
        <f t="shared" ca="1" si="54"/>
        <v/>
      </c>
      <c r="C3474" s="223"/>
      <c r="D3474" s="224"/>
      <c r="E3474" s="224"/>
      <c r="F3474" s="225"/>
      <c r="G3474" s="226"/>
      <c r="H3474" s="227"/>
      <c r="I3474" s="227"/>
      <c r="J3474" s="227"/>
      <c r="K3474" s="227"/>
      <c r="L3474" s="228"/>
    </row>
    <row r="3475" spans="1:12">
      <c r="A3475" s="213" t="str">
        <f t="shared" ca="1" si="54"/>
        <v/>
      </c>
      <c r="C3475" s="223"/>
      <c r="D3475" s="224"/>
      <c r="E3475" s="224"/>
      <c r="F3475" s="225"/>
      <c r="G3475" s="226"/>
      <c r="H3475" s="227"/>
      <c r="I3475" s="227"/>
      <c r="J3475" s="227"/>
      <c r="K3475" s="227"/>
      <c r="L3475" s="228"/>
    </row>
    <row r="3476" spans="1:12">
      <c r="A3476" s="213" t="str">
        <f t="shared" ca="1" si="54"/>
        <v/>
      </c>
      <c r="C3476" s="223"/>
      <c r="D3476" s="224"/>
      <c r="E3476" s="224"/>
      <c r="F3476" s="225"/>
      <c r="G3476" s="226"/>
      <c r="H3476" s="227"/>
      <c r="I3476" s="227"/>
      <c r="J3476" s="227"/>
      <c r="K3476" s="227"/>
      <c r="L3476" s="228"/>
    </row>
    <row r="3477" spans="1:12">
      <c r="A3477" s="213" t="str">
        <f t="shared" ca="1" si="54"/>
        <v/>
      </c>
      <c r="C3477" s="223"/>
      <c r="D3477" s="224"/>
      <c r="E3477" s="224"/>
      <c r="F3477" s="225"/>
      <c r="G3477" s="226"/>
      <c r="H3477" s="227"/>
      <c r="I3477" s="227"/>
      <c r="J3477" s="227"/>
      <c r="K3477" s="227"/>
      <c r="L3477" s="228"/>
    </row>
    <row r="3478" spans="1:12">
      <c r="A3478" s="213" t="str">
        <f t="shared" ca="1" si="54"/>
        <v/>
      </c>
      <c r="C3478" s="223"/>
      <c r="D3478" s="224"/>
      <c r="E3478" s="224"/>
      <c r="F3478" s="225"/>
      <c r="G3478" s="226"/>
      <c r="H3478" s="227"/>
      <c r="I3478" s="227"/>
      <c r="J3478" s="227"/>
      <c r="K3478" s="227"/>
      <c r="L3478" s="228"/>
    </row>
    <row r="3479" spans="1:12">
      <c r="A3479" s="213" t="str">
        <f t="shared" ca="1" si="54"/>
        <v/>
      </c>
      <c r="C3479" s="223"/>
      <c r="D3479" s="224"/>
      <c r="E3479" s="224"/>
      <c r="F3479" s="225"/>
      <c r="G3479" s="226"/>
      <c r="H3479" s="227"/>
      <c r="I3479" s="227"/>
      <c r="J3479" s="227"/>
      <c r="K3479" s="227"/>
      <c r="L3479" s="228"/>
    </row>
    <row r="3480" spans="1:12">
      <c r="A3480" s="213" t="str">
        <f t="shared" ca="1" si="54"/>
        <v/>
      </c>
      <c r="C3480" s="223"/>
      <c r="D3480" s="224"/>
      <c r="E3480" s="224"/>
      <c r="F3480" s="225"/>
      <c r="G3480" s="226"/>
      <c r="H3480" s="227"/>
      <c r="I3480" s="227"/>
      <c r="J3480" s="227"/>
      <c r="K3480" s="227"/>
      <c r="L3480" s="228"/>
    </row>
    <row r="3481" spans="1:12">
      <c r="A3481" s="213" t="str">
        <f t="shared" ca="1" si="54"/>
        <v/>
      </c>
      <c r="C3481" s="223"/>
      <c r="D3481" s="224"/>
      <c r="E3481" s="224"/>
      <c r="F3481" s="225"/>
      <c r="G3481" s="226"/>
      <c r="H3481" s="227"/>
      <c r="I3481" s="227"/>
      <c r="J3481" s="227"/>
      <c r="K3481" s="227"/>
      <c r="L3481" s="228"/>
    </row>
    <row r="3482" spans="1:12">
      <c r="A3482" s="213" t="str">
        <f t="shared" ca="1" si="54"/>
        <v/>
      </c>
      <c r="C3482" s="223"/>
      <c r="D3482" s="224"/>
      <c r="E3482" s="224"/>
      <c r="F3482" s="225"/>
      <c r="G3482" s="226"/>
      <c r="H3482" s="227"/>
      <c r="I3482" s="227"/>
      <c r="J3482" s="227"/>
      <c r="K3482" s="227"/>
      <c r="L3482" s="228"/>
    </row>
    <row r="3483" spans="1:12">
      <c r="A3483" s="213" t="str">
        <f t="shared" ca="1" si="54"/>
        <v/>
      </c>
      <c r="C3483" s="223"/>
      <c r="D3483" s="224"/>
      <c r="E3483" s="224"/>
      <c r="F3483" s="225"/>
      <c r="G3483" s="226"/>
      <c r="H3483" s="227"/>
      <c r="I3483" s="227"/>
      <c r="J3483" s="227"/>
      <c r="K3483" s="227"/>
      <c r="L3483" s="228"/>
    </row>
    <row r="3484" spans="1:12">
      <c r="A3484" s="213" t="str">
        <f t="shared" ca="1" si="54"/>
        <v/>
      </c>
      <c r="C3484" s="223"/>
      <c r="D3484" s="224"/>
      <c r="E3484" s="224"/>
      <c r="F3484" s="225"/>
      <c r="G3484" s="226"/>
      <c r="H3484" s="227"/>
      <c r="I3484" s="227"/>
      <c r="J3484" s="227"/>
      <c r="K3484" s="227"/>
      <c r="L3484" s="228"/>
    </row>
    <row r="3485" spans="1:12">
      <c r="A3485" s="213" t="str">
        <f t="shared" ca="1" si="54"/>
        <v/>
      </c>
      <c r="C3485" s="223"/>
      <c r="D3485" s="224"/>
      <c r="E3485" s="224"/>
      <c r="F3485" s="225"/>
      <c r="G3485" s="226"/>
      <c r="H3485" s="227"/>
      <c r="I3485" s="227"/>
      <c r="J3485" s="227"/>
      <c r="K3485" s="227"/>
      <c r="L3485" s="228"/>
    </row>
    <row r="3486" spans="1:12">
      <c r="A3486" s="213" t="str">
        <f t="shared" ca="1" si="54"/>
        <v/>
      </c>
      <c r="C3486" s="223"/>
      <c r="D3486" s="224"/>
      <c r="E3486" s="224"/>
      <c r="F3486" s="225"/>
      <c r="G3486" s="226"/>
      <c r="H3486" s="227"/>
      <c r="I3486" s="227"/>
      <c r="J3486" s="227"/>
      <c r="K3486" s="227"/>
      <c r="L3486" s="228"/>
    </row>
    <row r="3487" spans="1:12">
      <c r="A3487" s="213" t="str">
        <f t="shared" ca="1" si="54"/>
        <v/>
      </c>
      <c r="C3487" s="223"/>
      <c r="D3487" s="224"/>
      <c r="E3487" s="224"/>
      <c r="F3487" s="225"/>
      <c r="G3487" s="226"/>
      <c r="H3487" s="227"/>
      <c r="I3487" s="227"/>
      <c r="J3487" s="227"/>
      <c r="K3487" s="227"/>
      <c r="L3487" s="228"/>
    </row>
    <row r="3488" spans="1:12">
      <c r="A3488" s="213" t="str">
        <f t="shared" ca="1" si="54"/>
        <v/>
      </c>
      <c r="C3488" s="223"/>
      <c r="D3488" s="224"/>
      <c r="E3488" s="224"/>
      <c r="F3488" s="225"/>
      <c r="G3488" s="226"/>
      <c r="H3488" s="227"/>
      <c r="I3488" s="227"/>
      <c r="J3488" s="227"/>
      <c r="K3488" s="227"/>
      <c r="L3488" s="228"/>
    </row>
    <row r="3489" spans="1:12">
      <c r="A3489" s="213" t="str">
        <f t="shared" ca="1" si="54"/>
        <v/>
      </c>
      <c r="C3489" s="223"/>
      <c r="D3489" s="224"/>
      <c r="E3489" s="224"/>
      <c r="F3489" s="225"/>
      <c r="G3489" s="226"/>
      <c r="H3489" s="227"/>
      <c r="I3489" s="227"/>
      <c r="J3489" s="227"/>
      <c r="K3489" s="227"/>
      <c r="L3489" s="228"/>
    </row>
    <row r="3490" spans="1:12">
      <c r="A3490" s="213" t="str">
        <f t="shared" ca="1" si="54"/>
        <v/>
      </c>
      <c r="C3490" s="223"/>
      <c r="D3490" s="224"/>
      <c r="E3490" s="224"/>
      <c r="F3490" s="225"/>
      <c r="G3490" s="226"/>
      <c r="H3490" s="227"/>
      <c r="I3490" s="227"/>
      <c r="J3490" s="227"/>
      <c r="K3490" s="227"/>
      <c r="L3490" s="228"/>
    </row>
    <row r="3491" spans="1:12">
      <c r="A3491" s="213" t="str">
        <f t="shared" ca="1" si="54"/>
        <v/>
      </c>
      <c r="C3491" s="223"/>
      <c r="D3491" s="224"/>
      <c r="E3491" s="224"/>
      <c r="F3491" s="225"/>
      <c r="G3491" s="226"/>
      <c r="H3491" s="227"/>
      <c r="I3491" s="227"/>
      <c r="J3491" s="227"/>
      <c r="K3491" s="227"/>
      <c r="L3491" s="228"/>
    </row>
    <row r="3492" spans="1:12">
      <c r="A3492" s="213" t="str">
        <f t="shared" ca="1" si="54"/>
        <v/>
      </c>
      <c r="C3492" s="223"/>
      <c r="D3492" s="224"/>
      <c r="E3492" s="224"/>
      <c r="F3492" s="225"/>
      <c r="G3492" s="226"/>
      <c r="H3492" s="227"/>
      <c r="I3492" s="227"/>
      <c r="J3492" s="227"/>
      <c r="K3492" s="227"/>
      <c r="L3492" s="228"/>
    </row>
    <row r="3493" spans="1:12">
      <c r="A3493" s="213" t="str">
        <f t="shared" ca="1" si="54"/>
        <v/>
      </c>
      <c r="C3493" s="223"/>
      <c r="D3493" s="224"/>
      <c r="E3493" s="224"/>
      <c r="F3493" s="225"/>
      <c r="G3493" s="226"/>
      <c r="H3493" s="227"/>
      <c r="I3493" s="227"/>
      <c r="J3493" s="227"/>
      <c r="K3493" s="227"/>
      <c r="L3493" s="228"/>
    </row>
    <row r="3494" spans="1:12">
      <c r="A3494" s="213" t="str">
        <f t="shared" ca="1" si="54"/>
        <v/>
      </c>
      <c r="C3494" s="223"/>
      <c r="D3494" s="224"/>
      <c r="E3494" s="224"/>
      <c r="F3494" s="225"/>
      <c r="G3494" s="226"/>
      <c r="H3494" s="227"/>
      <c r="I3494" s="227"/>
      <c r="J3494" s="227"/>
      <c r="K3494" s="227"/>
      <c r="L3494" s="228"/>
    </row>
    <row r="3495" spans="1:12">
      <c r="A3495" s="213" t="str">
        <f t="shared" ca="1" si="54"/>
        <v/>
      </c>
      <c r="C3495" s="223"/>
      <c r="D3495" s="224"/>
      <c r="E3495" s="224"/>
      <c r="F3495" s="225"/>
      <c r="G3495" s="226"/>
      <c r="H3495" s="227"/>
      <c r="I3495" s="227"/>
      <c r="J3495" s="227"/>
      <c r="K3495" s="227"/>
      <c r="L3495" s="228"/>
    </row>
    <row r="3496" spans="1:12">
      <c r="A3496" s="213" t="str">
        <f t="shared" ca="1" si="54"/>
        <v/>
      </c>
      <c r="C3496" s="223"/>
      <c r="D3496" s="224"/>
      <c r="E3496" s="224"/>
      <c r="F3496" s="225"/>
      <c r="G3496" s="226"/>
      <c r="H3496" s="227"/>
      <c r="I3496" s="227"/>
      <c r="J3496" s="227"/>
      <c r="K3496" s="227"/>
      <c r="L3496" s="228"/>
    </row>
    <row r="3497" spans="1:12">
      <c r="A3497" s="213" t="str">
        <f t="shared" ca="1" si="54"/>
        <v/>
      </c>
      <c r="C3497" s="223"/>
      <c r="D3497" s="224"/>
      <c r="E3497" s="224"/>
      <c r="F3497" s="225"/>
      <c r="G3497" s="226"/>
      <c r="H3497" s="227"/>
      <c r="I3497" s="227"/>
      <c r="J3497" s="227"/>
      <c r="K3497" s="227"/>
      <c r="L3497" s="228"/>
    </row>
    <row r="3498" spans="1:12">
      <c r="A3498" s="213" t="str">
        <f t="shared" ca="1" si="54"/>
        <v/>
      </c>
      <c r="C3498" s="223"/>
      <c r="D3498" s="224"/>
      <c r="E3498" s="224"/>
      <c r="F3498" s="225"/>
      <c r="G3498" s="226"/>
      <c r="H3498" s="227"/>
      <c r="I3498" s="227"/>
      <c r="J3498" s="227"/>
      <c r="K3498" s="227"/>
      <c r="L3498" s="228"/>
    </row>
    <row r="3499" spans="1:12">
      <c r="A3499" s="213" t="str">
        <f t="shared" ca="1" si="54"/>
        <v/>
      </c>
      <c r="C3499" s="223"/>
      <c r="D3499" s="224"/>
      <c r="E3499" s="224"/>
      <c r="F3499" s="225"/>
      <c r="G3499" s="226"/>
      <c r="H3499" s="227"/>
      <c r="I3499" s="227"/>
      <c r="J3499" s="227"/>
      <c r="K3499" s="227"/>
      <c r="L3499" s="228"/>
    </row>
    <row r="3500" spans="1:12">
      <c r="A3500" s="213" t="str">
        <f t="shared" ca="1" si="54"/>
        <v/>
      </c>
      <c r="C3500" s="223"/>
      <c r="D3500" s="224"/>
      <c r="E3500" s="224"/>
      <c r="F3500" s="225"/>
      <c r="G3500" s="226"/>
      <c r="H3500" s="227"/>
      <c r="I3500" s="227"/>
      <c r="J3500" s="227"/>
      <c r="K3500" s="227"/>
      <c r="L3500" s="228"/>
    </row>
    <row r="3501" spans="1:12">
      <c r="A3501" s="213" t="str">
        <f t="shared" ca="1" si="54"/>
        <v/>
      </c>
      <c r="C3501" s="223"/>
      <c r="D3501" s="224"/>
      <c r="E3501" s="224"/>
      <c r="F3501" s="225"/>
      <c r="G3501" s="226"/>
      <c r="H3501" s="227"/>
      <c r="I3501" s="227"/>
      <c r="J3501" s="227"/>
      <c r="K3501" s="227"/>
      <c r="L3501" s="228"/>
    </row>
    <row r="3502" spans="1:12">
      <c r="A3502" s="213" t="str">
        <f t="shared" ca="1" si="54"/>
        <v/>
      </c>
      <c r="C3502" s="223"/>
      <c r="D3502" s="224"/>
      <c r="E3502" s="224"/>
      <c r="F3502" s="225"/>
      <c r="G3502" s="226"/>
      <c r="H3502" s="227"/>
      <c r="I3502" s="227"/>
      <c r="J3502" s="227"/>
      <c r="K3502" s="227"/>
      <c r="L3502" s="228"/>
    </row>
    <row r="3503" spans="1:12">
      <c r="A3503" s="213" t="str">
        <f t="shared" ca="1" si="54"/>
        <v/>
      </c>
      <c r="C3503" s="223"/>
      <c r="D3503" s="224"/>
      <c r="E3503" s="224"/>
      <c r="F3503" s="225"/>
      <c r="G3503" s="226"/>
      <c r="H3503" s="227"/>
      <c r="I3503" s="227"/>
      <c r="J3503" s="227"/>
      <c r="K3503" s="227"/>
      <c r="L3503" s="228"/>
    </row>
    <row r="3504" spans="1:12">
      <c r="A3504" s="213" t="str">
        <f t="shared" ca="1" si="54"/>
        <v/>
      </c>
      <c r="C3504" s="223"/>
      <c r="D3504" s="224"/>
      <c r="E3504" s="224"/>
      <c r="F3504" s="225"/>
      <c r="G3504" s="226"/>
      <c r="H3504" s="227"/>
      <c r="I3504" s="227"/>
      <c r="J3504" s="227"/>
      <c r="K3504" s="227"/>
      <c r="L3504" s="228"/>
    </row>
    <row r="3505" spans="1:12">
      <c r="A3505" s="213" t="str">
        <f t="shared" ca="1" si="54"/>
        <v/>
      </c>
      <c r="C3505" s="223"/>
      <c r="D3505" s="224"/>
      <c r="E3505" s="224"/>
      <c r="F3505" s="225"/>
      <c r="G3505" s="226"/>
      <c r="H3505" s="227"/>
      <c r="I3505" s="227"/>
      <c r="J3505" s="227"/>
      <c r="K3505" s="227"/>
      <c r="L3505" s="228"/>
    </row>
    <row r="3506" spans="1:12">
      <c r="A3506" s="213" t="str">
        <f t="shared" ca="1" si="54"/>
        <v/>
      </c>
      <c r="C3506" s="223"/>
      <c r="D3506" s="224"/>
      <c r="E3506" s="224"/>
      <c r="F3506" s="225"/>
      <c r="G3506" s="226"/>
      <c r="H3506" s="227"/>
      <c r="I3506" s="227"/>
      <c r="J3506" s="227"/>
      <c r="K3506" s="227"/>
      <c r="L3506" s="228"/>
    </row>
    <row r="3507" spans="1:12">
      <c r="A3507" s="213" t="str">
        <f t="shared" ca="1" si="54"/>
        <v/>
      </c>
      <c r="C3507" s="223"/>
      <c r="D3507" s="224"/>
      <c r="E3507" s="224"/>
      <c r="F3507" s="225"/>
      <c r="G3507" s="226"/>
      <c r="H3507" s="227"/>
      <c r="I3507" s="227"/>
      <c r="J3507" s="227"/>
      <c r="K3507" s="227"/>
      <c r="L3507" s="228"/>
    </row>
    <row r="3508" spans="1:12">
      <c r="A3508" s="213" t="str">
        <f t="shared" ca="1" si="54"/>
        <v/>
      </c>
      <c r="C3508" s="223"/>
      <c r="D3508" s="224"/>
      <c r="E3508" s="224"/>
      <c r="F3508" s="225"/>
      <c r="G3508" s="226"/>
      <c r="H3508" s="227"/>
      <c r="I3508" s="227"/>
      <c r="J3508" s="227"/>
      <c r="K3508" s="227"/>
      <c r="L3508" s="228"/>
    </row>
    <row r="3509" spans="1:12">
      <c r="A3509" s="213" t="str">
        <f t="shared" ca="1" si="54"/>
        <v/>
      </c>
      <c r="C3509" s="223"/>
      <c r="D3509" s="224"/>
      <c r="E3509" s="224"/>
      <c r="F3509" s="225"/>
      <c r="G3509" s="226"/>
      <c r="H3509" s="227"/>
      <c r="I3509" s="227"/>
      <c r="J3509" s="227"/>
      <c r="K3509" s="227"/>
      <c r="L3509" s="228"/>
    </row>
    <row r="3510" spans="1:12">
      <c r="A3510" s="213" t="str">
        <f t="shared" ca="1" si="54"/>
        <v/>
      </c>
      <c r="C3510" s="223"/>
      <c r="D3510" s="224"/>
      <c r="E3510" s="224"/>
      <c r="F3510" s="225"/>
      <c r="G3510" s="226"/>
      <c r="H3510" s="227"/>
      <c r="I3510" s="227"/>
      <c r="J3510" s="227"/>
      <c r="K3510" s="227"/>
      <c r="L3510" s="228"/>
    </row>
    <row r="3511" spans="1:12">
      <c r="A3511" s="213" t="str">
        <f t="shared" ca="1" si="54"/>
        <v/>
      </c>
      <c r="C3511" s="223"/>
      <c r="D3511" s="224"/>
      <c r="E3511" s="224"/>
      <c r="F3511" s="225"/>
      <c r="G3511" s="226"/>
      <c r="H3511" s="227"/>
      <c r="I3511" s="227"/>
      <c r="J3511" s="227"/>
      <c r="K3511" s="227"/>
      <c r="L3511" s="228"/>
    </row>
    <row r="3512" spans="1:12">
      <c r="A3512" s="213" t="str">
        <f t="shared" ca="1" si="54"/>
        <v/>
      </c>
      <c r="C3512" s="223"/>
      <c r="D3512" s="224"/>
      <c r="E3512" s="224"/>
      <c r="F3512" s="225"/>
      <c r="G3512" s="226"/>
      <c r="H3512" s="227"/>
      <c r="I3512" s="227"/>
      <c r="J3512" s="227"/>
      <c r="K3512" s="227"/>
      <c r="L3512" s="228"/>
    </row>
    <row r="3513" spans="1:12">
      <c r="A3513" s="213" t="str">
        <f t="shared" ca="1" si="54"/>
        <v/>
      </c>
      <c r="C3513" s="223"/>
      <c r="D3513" s="224"/>
      <c r="E3513" s="224"/>
      <c r="F3513" s="225"/>
      <c r="G3513" s="226"/>
      <c r="H3513" s="227"/>
      <c r="I3513" s="227"/>
      <c r="J3513" s="227"/>
      <c r="K3513" s="227"/>
      <c r="L3513" s="228"/>
    </row>
    <row r="3514" spans="1:12">
      <c r="A3514" s="213" t="str">
        <f t="shared" ca="1" si="54"/>
        <v/>
      </c>
      <c r="C3514" s="223"/>
      <c r="D3514" s="224"/>
      <c r="E3514" s="224"/>
      <c r="F3514" s="225"/>
      <c r="G3514" s="226"/>
      <c r="H3514" s="227"/>
      <c r="I3514" s="227"/>
      <c r="J3514" s="227"/>
      <c r="K3514" s="227"/>
      <c r="L3514" s="228"/>
    </row>
    <row r="3515" spans="1:12">
      <c r="A3515" s="213" t="str">
        <f t="shared" ca="1" si="54"/>
        <v/>
      </c>
      <c r="C3515" s="223"/>
      <c r="D3515" s="224"/>
      <c r="E3515" s="224"/>
      <c r="F3515" s="225"/>
      <c r="G3515" s="226"/>
      <c r="H3515" s="227"/>
      <c r="I3515" s="227"/>
      <c r="J3515" s="227"/>
      <c r="K3515" s="227"/>
      <c r="L3515" s="228"/>
    </row>
    <row r="3516" spans="1:12">
      <c r="A3516" s="213" t="str">
        <f t="shared" ca="1" si="54"/>
        <v/>
      </c>
      <c r="C3516" s="223"/>
      <c r="D3516" s="224"/>
      <c r="E3516" s="224"/>
      <c r="F3516" s="225"/>
      <c r="G3516" s="226"/>
      <c r="H3516" s="227"/>
      <c r="I3516" s="227"/>
      <c r="J3516" s="227"/>
      <c r="K3516" s="227"/>
      <c r="L3516" s="228"/>
    </row>
    <row r="3517" spans="1:12">
      <c r="A3517" s="213" t="str">
        <f t="shared" ca="1" si="54"/>
        <v/>
      </c>
      <c r="C3517" s="223"/>
      <c r="D3517" s="224"/>
      <c r="E3517" s="224"/>
      <c r="F3517" s="225"/>
      <c r="G3517" s="226"/>
      <c r="H3517" s="227"/>
      <c r="I3517" s="227"/>
      <c r="J3517" s="227"/>
      <c r="K3517" s="227"/>
      <c r="L3517" s="228"/>
    </row>
    <row r="3518" spans="1:12">
      <c r="A3518" s="213" t="str">
        <f t="shared" ca="1" si="54"/>
        <v/>
      </c>
      <c r="C3518" s="223"/>
      <c r="D3518" s="224"/>
      <c r="E3518" s="224"/>
      <c r="F3518" s="225"/>
      <c r="G3518" s="226"/>
      <c r="H3518" s="227"/>
      <c r="I3518" s="227"/>
      <c r="J3518" s="227"/>
      <c r="K3518" s="227"/>
      <c r="L3518" s="228"/>
    </row>
    <row r="3519" spans="1:12">
      <c r="A3519" s="213" t="str">
        <f t="shared" ca="1" si="54"/>
        <v/>
      </c>
      <c r="C3519" s="223"/>
      <c r="D3519" s="224"/>
      <c r="E3519" s="224"/>
      <c r="F3519" s="225"/>
      <c r="G3519" s="226"/>
      <c r="H3519" s="227"/>
      <c r="I3519" s="227"/>
      <c r="J3519" s="227"/>
      <c r="K3519" s="227"/>
      <c r="L3519" s="228"/>
    </row>
    <row r="3520" spans="1:12">
      <c r="A3520" s="213" t="str">
        <f t="shared" ca="1" si="54"/>
        <v/>
      </c>
      <c r="C3520" s="223"/>
      <c r="D3520" s="224"/>
      <c r="E3520" s="224"/>
      <c r="F3520" s="225"/>
      <c r="G3520" s="226"/>
      <c r="H3520" s="227"/>
      <c r="I3520" s="227"/>
      <c r="J3520" s="227"/>
      <c r="K3520" s="227"/>
      <c r="L3520" s="228"/>
    </row>
    <row r="3521" spans="1:12">
      <c r="A3521" s="213" t="str">
        <f t="shared" ca="1" si="54"/>
        <v/>
      </c>
      <c r="C3521" s="223"/>
      <c r="D3521" s="224"/>
      <c r="E3521" s="224"/>
      <c r="F3521" s="225"/>
      <c r="G3521" s="226"/>
      <c r="H3521" s="227"/>
      <c r="I3521" s="227"/>
      <c r="J3521" s="227"/>
      <c r="K3521" s="227"/>
      <c r="L3521" s="228"/>
    </row>
    <row r="3522" spans="1:12">
      <c r="A3522" s="213" t="str">
        <f t="shared" ca="1" si="54"/>
        <v/>
      </c>
      <c r="C3522" s="223"/>
      <c r="D3522" s="224"/>
      <c r="E3522" s="224"/>
      <c r="F3522" s="225"/>
      <c r="G3522" s="226"/>
      <c r="H3522" s="227"/>
      <c r="I3522" s="227"/>
      <c r="J3522" s="227"/>
      <c r="K3522" s="227"/>
      <c r="L3522" s="228"/>
    </row>
    <row r="3523" spans="1:12">
      <c r="A3523" s="213" t="str">
        <f t="shared" ca="1" si="54"/>
        <v/>
      </c>
      <c r="C3523" s="223"/>
      <c r="D3523" s="224"/>
      <c r="E3523" s="224"/>
      <c r="F3523" s="225"/>
      <c r="G3523" s="226"/>
      <c r="H3523" s="227"/>
      <c r="I3523" s="227"/>
      <c r="J3523" s="227"/>
      <c r="K3523" s="227"/>
      <c r="L3523" s="228"/>
    </row>
    <row r="3524" spans="1:12">
      <c r="A3524" s="213" t="str">
        <f t="shared" ref="A3524:A3587" ca="1" si="55">IF(INDIRECT(ADDRESS(ROW(A3524),3))="","",IF(INDIRECT(ADDRESS(ROW(A3524),3))=INDIRECT(ADDRESS(ROW(A3524)-1,3)),A3523,A3523+1))</f>
        <v/>
      </c>
      <c r="C3524" s="223"/>
      <c r="D3524" s="224"/>
      <c r="E3524" s="224"/>
      <c r="F3524" s="225"/>
      <c r="G3524" s="226"/>
      <c r="H3524" s="227"/>
      <c r="I3524" s="227"/>
      <c r="J3524" s="227"/>
      <c r="K3524" s="227"/>
      <c r="L3524" s="228"/>
    </row>
    <row r="3525" spans="1:12">
      <c r="A3525" s="213" t="str">
        <f t="shared" ca="1" si="55"/>
        <v/>
      </c>
      <c r="C3525" s="223"/>
      <c r="D3525" s="224"/>
      <c r="E3525" s="224"/>
      <c r="F3525" s="225"/>
      <c r="G3525" s="226"/>
      <c r="H3525" s="227"/>
      <c r="I3525" s="227"/>
      <c r="J3525" s="227"/>
      <c r="K3525" s="227"/>
      <c r="L3525" s="228"/>
    </row>
    <row r="3526" spans="1:12">
      <c r="A3526" s="213" t="str">
        <f t="shared" ca="1" si="55"/>
        <v/>
      </c>
      <c r="C3526" s="223"/>
      <c r="D3526" s="224"/>
      <c r="E3526" s="224"/>
      <c r="F3526" s="225"/>
      <c r="G3526" s="226"/>
      <c r="H3526" s="227"/>
      <c r="I3526" s="227"/>
      <c r="J3526" s="227"/>
      <c r="K3526" s="227"/>
      <c r="L3526" s="228"/>
    </row>
    <row r="3527" spans="1:12">
      <c r="A3527" s="213" t="str">
        <f t="shared" ca="1" si="55"/>
        <v/>
      </c>
      <c r="C3527" s="223"/>
      <c r="D3527" s="224"/>
      <c r="E3527" s="224"/>
      <c r="F3527" s="225"/>
      <c r="G3527" s="226"/>
      <c r="H3527" s="227"/>
      <c r="I3527" s="227"/>
      <c r="J3527" s="227"/>
      <c r="K3527" s="227"/>
      <c r="L3527" s="228"/>
    </row>
    <row r="3528" spans="1:12">
      <c r="A3528" s="213" t="str">
        <f t="shared" ca="1" si="55"/>
        <v/>
      </c>
      <c r="C3528" s="223"/>
      <c r="D3528" s="224"/>
      <c r="E3528" s="224"/>
      <c r="F3528" s="225"/>
      <c r="G3528" s="226"/>
      <c r="H3528" s="227"/>
      <c r="I3528" s="227"/>
      <c r="J3528" s="227"/>
      <c r="K3528" s="227"/>
      <c r="L3528" s="228"/>
    </row>
    <row r="3529" spans="1:12">
      <c r="A3529" s="213" t="str">
        <f t="shared" ca="1" si="55"/>
        <v/>
      </c>
      <c r="C3529" s="223"/>
      <c r="D3529" s="224"/>
      <c r="E3529" s="224"/>
      <c r="F3529" s="225"/>
      <c r="G3529" s="226"/>
      <c r="H3529" s="227"/>
      <c r="I3529" s="227"/>
      <c r="J3529" s="227"/>
      <c r="K3529" s="227"/>
      <c r="L3529" s="228"/>
    </row>
    <row r="3530" spans="1:12">
      <c r="A3530" s="213" t="str">
        <f t="shared" ca="1" si="55"/>
        <v/>
      </c>
      <c r="C3530" s="223"/>
      <c r="D3530" s="224"/>
      <c r="E3530" s="224"/>
      <c r="F3530" s="225"/>
      <c r="G3530" s="226"/>
      <c r="H3530" s="227"/>
      <c r="I3530" s="227"/>
      <c r="J3530" s="227"/>
      <c r="K3530" s="227"/>
      <c r="L3530" s="228"/>
    </row>
    <row r="3531" spans="1:12">
      <c r="A3531" s="213" t="str">
        <f t="shared" ca="1" si="55"/>
        <v/>
      </c>
      <c r="C3531" s="223"/>
      <c r="D3531" s="224"/>
      <c r="E3531" s="224"/>
      <c r="F3531" s="225"/>
      <c r="G3531" s="226"/>
      <c r="H3531" s="227"/>
      <c r="I3531" s="227"/>
      <c r="J3531" s="227"/>
      <c r="K3531" s="227"/>
      <c r="L3531" s="228"/>
    </row>
    <row r="3532" spans="1:12">
      <c r="A3532" s="213" t="str">
        <f t="shared" ca="1" si="55"/>
        <v/>
      </c>
      <c r="C3532" s="223"/>
      <c r="D3532" s="224"/>
      <c r="E3532" s="224"/>
      <c r="F3532" s="225"/>
      <c r="G3532" s="226"/>
      <c r="H3532" s="227"/>
      <c r="I3532" s="227"/>
      <c r="J3532" s="227"/>
      <c r="K3532" s="227"/>
      <c r="L3532" s="228"/>
    </row>
    <row r="3533" spans="1:12">
      <c r="A3533" s="213" t="str">
        <f t="shared" ca="1" si="55"/>
        <v/>
      </c>
      <c r="C3533" s="223"/>
      <c r="D3533" s="224"/>
      <c r="E3533" s="224"/>
      <c r="F3533" s="225"/>
      <c r="G3533" s="226"/>
      <c r="H3533" s="227"/>
      <c r="I3533" s="227"/>
      <c r="J3533" s="227"/>
      <c r="K3533" s="227"/>
      <c r="L3533" s="228"/>
    </row>
    <row r="3534" spans="1:12">
      <c r="A3534" s="213" t="str">
        <f t="shared" ca="1" si="55"/>
        <v/>
      </c>
      <c r="C3534" s="223"/>
      <c r="D3534" s="224"/>
      <c r="E3534" s="224"/>
      <c r="F3534" s="225"/>
      <c r="G3534" s="226"/>
      <c r="H3534" s="227"/>
      <c r="I3534" s="227"/>
      <c r="J3534" s="227"/>
      <c r="K3534" s="227"/>
      <c r="L3534" s="228"/>
    </row>
    <row r="3535" spans="1:12">
      <c r="A3535" s="213" t="str">
        <f t="shared" ca="1" si="55"/>
        <v/>
      </c>
      <c r="C3535" s="223"/>
      <c r="D3535" s="224"/>
      <c r="E3535" s="224"/>
      <c r="F3535" s="225"/>
      <c r="G3535" s="226"/>
      <c r="H3535" s="227"/>
      <c r="I3535" s="227"/>
      <c r="J3535" s="227"/>
      <c r="K3535" s="227"/>
      <c r="L3535" s="228"/>
    </row>
    <row r="3536" spans="1:12">
      <c r="A3536" s="213" t="str">
        <f t="shared" ca="1" si="55"/>
        <v/>
      </c>
      <c r="C3536" s="223"/>
      <c r="D3536" s="224"/>
      <c r="E3536" s="224"/>
      <c r="F3536" s="225"/>
      <c r="G3536" s="226"/>
      <c r="H3536" s="227"/>
      <c r="I3536" s="227"/>
      <c r="J3536" s="227"/>
      <c r="K3536" s="227"/>
      <c r="L3536" s="228"/>
    </row>
    <row r="3537" spans="1:12">
      <c r="A3537" s="213" t="str">
        <f t="shared" ca="1" si="55"/>
        <v/>
      </c>
      <c r="C3537" s="223"/>
      <c r="D3537" s="224"/>
      <c r="E3537" s="224"/>
      <c r="F3537" s="225"/>
      <c r="G3537" s="226"/>
      <c r="H3537" s="227"/>
      <c r="I3537" s="227"/>
      <c r="J3537" s="227"/>
      <c r="K3537" s="227"/>
      <c r="L3537" s="228"/>
    </row>
    <row r="3538" spans="1:12">
      <c r="A3538" s="213" t="str">
        <f t="shared" ca="1" si="55"/>
        <v/>
      </c>
      <c r="C3538" s="223"/>
      <c r="D3538" s="224"/>
      <c r="E3538" s="224"/>
      <c r="F3538" s="225"/>
      <c r="G3538" s="226"/>
      <c r="H3538" s="227"/>
      <c r="I3538" s="227"/>
      <c r="J3538" s="227"/>
      <c r="K3538" s="227"/>
      <c r="L3538" s="228"/>
    </row>
    <row r="3539" spans="1:12">
      <c r="A3539" s="213" t="str">
        <f t="shared" ca="1" si="55"/>
        <v/>
      </c>
      <c r="C3539" s="223"/>
      <c r="D3539" s="224"/>
      <c r="E3539" s="224"/>
      <c r="F3539" s="225"/>
      <c r="G3539" s="226"/>
      <c r="H3539" s="227"/>
      <c r="I3539" s="227"/>
      <c r="J3539" s="227"/>
      <c r="K3539" s="227"/>
      <c r="L3539" s="228"/>
    </row>
    <row r="3540" spans="1:12">
      <c r="A3540" s="213" t="str">
        <f t="shared" ca="1" si="55"/>
        <v/>
      </c>
      <c r="C3540" s="223"/>
      <c r="D3540" s="224"/>
      <c r="E3540" s="224"/>
      <c r="F3540" s="225"/>
      <c r="G3540" s="226"/>
      <c r="H3540" s="227"/>
      <c r="I3540" s="227"/>
      <c r="J3540" s="227"/>
      <c r="K3540" s="227"/>
      <c r="L3540" s="228"/>
    </row>
    <row r="3541" spans="1:12">
      <c r="A3541" s="213" t="str">
        <f t="shared" ca="1" si="55"/>
        <v/>
      </c>
      <c r="C3541" s="223"/>
      <c r="D3541" s="224"/>
      <c r="E3541" s="224"/>
      <c r="F3541" s="225"/>
      <c r="G3541" s="226"/>
      <c r="H3541" s="227"/>
      <c r="I3541" s="227"/>
      <c r="J3541" s="227"/>
      <c r="K3541" s="227"/>
      <c r="L3541" s="228"/>
    </row>
    <row r="3542" spans="1:12">
      <c r="A3542" s="213" t="str">
        <f t="shared" ca="1" si="55"/>
        <v/>
      </c>
      <c r="C3542" s="223"/>
      <c r="D3542" s="224"/>
      <c r="E3542" s="224"/>
      <c r="F3542" s="225"/>
      <c r="G3542" s="226"/>
      <c r="H3542" s="227"/>
      <c r="I3542" s="227"/>
      <c r="J3542" s="227"/>
      <c r="K3542" s="227"/>
      <c r="L3542" s="228"/>
    </row>
    <row r="3543" spans="1:12">
      <c r="A3543" s="213" t="str">
        <f t="shared" ca="1" si="55"/>
        <v/>
      </c>
      <c r="C3543" s="223"/>
      <c r="D3543" s="224"/>
      <c r="E3543" s="224"/>
      <c r="F3543" s="225"/>
      <c r="G3543" s="226"/>
      <c r="H3543" s="227"/>
      <c r="I3543" s="227"/>
      <c r="J3543" s="227"/>
      <c r="K3543" s="227"/>
      <c r="L3543" s="228"/>
    </row>
    <row r="3544" spans="1:12">
      <c r="A3544" s="213" t="str">
        <f t="shared" ca="1" si="55"/>
        <v/>
      </c>
      <c r="C3544" s="223"/>
      <c r="D3544" s="224"/>
      <c r="E3544" s="224"/>
      <c r="F3544" s="225"/>
      <c r="G3544" s="226"/>
      <c r="H3544" s="227"/>
      <c r="I3544" s="227"/>
      <c r="J3544" s="227"/>
      <c r="K3544" s="227"/>
      <c r="L3544" s="228"/>
    </row>
    <row r="3545" spans="1:12">
      <c r="A3545" s="213" t="str">
        <f t="shared" ca="1" si="55"/>
        <v/>
      </c>
      <c r="C3545" s="223"/>
      <c r="D3545" s="224"/>
      <c r="E3545" s="224"/>
      <c r="F3545" s="225"/>
      <c r="G3545" s="226"/>
      <c r="H3545" s="227"/>
      <c r="I3545" s="227"/>
      <c r="J3545" s="227"/>
      <c r="K3545" s="227"/>
      <c r="L3545" s="228"/>
    </row>
    <row r="3546" spans="1:12">
      <c r="A3546" s="213" t="str">
        <f t="shared" ca="1" si="55"/>
        <v/>
      </c>
      <c r="C3546" s="223"/>
      <c r="D3546" s="224"/>
      <c r="E3546" s="224"/>
      <c r="F3546" s="225"/>
      <c r="G3546" s="226"/>
      <c r="H3546" s="227"/>
      <c r="I3546" s="227"/>
      <c r="J3546" s="227"/>
      <c r="K3546" s="227"/>
      <c r="L3546" s="228"/>
    </row>
    <row r="3547" spans="1:12">
      <c r="A3547" s="213" t="str">
        <f t="shared" ca="1" si="55"/>
        <v/>
      </c>
      <c r="C3547" s="223"/>
      <c r="D3547" s="224"/>
      <c r="E3547" s="224"/>
      <c r="F3547" s="225"/>
      <c r="G3547" s="226"/>
      <c r="H3547" s="227"/>
      <c r="I3547" s="227"/>
      <c r="J3547" s="227"/>
      <c r="K3547" s="227"/>
      <c r="L3547" s="228"/>
    </row>
    <row r="3548" spans="1:12">
      <c r="A3548" s="213" t="str">
        <f t="shared" ca="1" si="55"/>
        <v/>
      </c>
      <c r="C3548" s="223"/>
      <c r="D3548" s="224"/>
      <c r="E3548" s="224"/>
      <c r="F3548" s="225"/>
      <c r="G3548" s="226"/>
      <c r="H3548" s="227"/>
      <c r="I3548" s="227"/>
      <c r="J3548" s="227"/>
      <c r="K3548" s="227"/>
      <c r="L3548" s="228"/>
    </row>
    <row r="3549" spans="1:12">
      <c r="A3549" s="213" t="str">
        <f t="shared" ca="1" si="55"/>
        <v/>
      </c>
      <c r="C3549" s="223"/>
      <c r="D3549" s="224"/>
      <c r="E3549" s="224"/>
      <c r="F3549" s="225"/>
      <c r="G3549" s="226"/>
      <c r="H3549" s="227"/>
      <c r="I3549" s="227"/>
      <c r="J3549" s="227"/>
      <c r="K3549" s="227"/>
      <c r="L3549" s="228"/>
    </row>
    <row r="3550" spans="1:12">
      <c r="A3550" s="213" t="str">
        <f t="shared" ca="1" si="55"/>
        <v/>
      </c>
      <c r="C3550" s="223"/>
      <c r="D3550" s="224"/>
      <c r="E3550" s="224"/>
      <c r="F3550" s="225"/>
      <c r="G3550" s="226"/>
      <c r="H3550" s="227"/>
      <c r="I3550" s="227"/>
      <c r="J3550" s="227"/>
      <c r="K3550" s="227"/>
      <c r="L3550" s="228"/>
    </row>
    <row r="3551" spans="1:12">
      <c r="A3551" s="213" t="str">
        <f t="shared" ca="1" si="55"/>
        <v/>
      </c>
      <c r="C3551" s="223"/>
      <c r="D3551" s="224"/>
      <c r="E3551" s="224"/>
      <c r="F3551" s="225"/>
      <c r="G3551" s="226"/>
      <c r="H3551" s="227"/>
      <c r="I3551" s="227"/>
      <c r="J3551" s="227"/>
      <c r="K3551" s="227"/>
      <c r="L3551" s="228"/>
    </row>
    <row r="3552" spans="1:12">
      <c r="A3552" s="213" t="str">
        <f t="shared" ca="1" si="55"/>
        <v/>
      </c>
      <c r="C3552" s="223"/>
      <c r="D3552" s="224"/>
      <c r="E3552" s="224"/>
      <c r="F3552" s="225"/>
      <c r="G3552" s="226"/>
      <c r="H3552" s="227"/>
      <c r="I3552" s="227"/>
      <c r="J3552" s="227"/>
      <c r="K3552" s="227"/>
      <c r="L3552" s="228"/>
    </row>
    <row r="3553" spans="1:12">
      <c r="A3553" s="213" t="str">
        <f t="shared" ca="1" si="55"/>
        <v/>
      </c>
      <c r="C3553" s="223"/>
      <c r="D3553" s="224"/>
      <c r="E3553" s="224"/>
      <c r="F3553" s="225"/>
      <c r="G3553" s="226"/>
      <c r="H3553" s="227"/>
      <c r="I3553" s="227"/>
      <c r="J3553" s="227"/>
      <c r="K3553" s="227"/>
      <c r="L3553" s="228"/>
    </row>
    <row r="3554" spans="1:12">
      <c r="A3554" s="213" t="str">
        <f t="shared" ca="1" si="55"/>
        <v/>
      </c>
      <c r="C3554" s="223"/>
      <c r="D3554" s="224"/>
      <c r="E3554" s="224"/>
      <c r="F3554" s="225"/>
      <c r="G3554" s="226"/>
      <c r="H3554" s="227"/>
      <c r="I3554" s="227"/>
      <c r="J3554" s="227"/>
      <c r="K3554" s="227"/>
      <c r="L3554" s="228"/>
    </row>
    <row r="3555" spans="1:12">
      <c r="A3555" s="213" t="str">
        <f t="shared" ca="1" si="55"/>
        <v/>
      </c>
      <c r="C3555" s="223"/>
      <c r="D3555" s="224"/>
      <c r="E3555" s="224"/>
      <c r="F3555" s="225"/>
      <c r="G3555" s="226"/>
      <c r="H3555" s="227"/>
      <c r="I3555" s="227"/>
      <c r="J3555" s="227"/>
      <c r="K3555" s="227"/>
      <c r="L3555" s="228"/>
    </row>
    <row r="3556" spans="1:12">
      <c r="A3556" s="213" t="str">
        <f t="shared" ca="1" si="55"/>
        <v/>
      </c>
      <c r="C3556" s="223"/>
      <c r="D3556" s="224"/>
      <c r="E3556" s="224"/>
      <c r="F3556" s="225"/>
      <c r="G3556" s="226"/>
      <c r="H3556" s="227"/>
      <c r="I3556" s="227"/>
      <c r="J3556" s="227"/>
      <c r="K3556" s="227"/>
      <c r="L3556" s="228"/>
    </row>
    <row r="3557" spans="1:12">
      <c r="A3557" s="213" t="str">
        <f t="shared" ca="1" si="55"/>
        <v/>
      </c>
      <c r="C3557" s="223"/>
      <c r="D3557" s="224"/>
      <c r="E3557" s="224"/>
      <c r="F3557" s="225"/>
      <c r="G3557" s="226"/>
      <c r="H3557" s="227"/>
      <c r="I3557" s="227"/>
      <c r="J3557" s="227"/>
      <c r="K3557" s="227"/>
      <c r="L3557" s="228"/>
    </row>
    <row r="3558" spans="1:12">
      <c r="A3558" s="213" t="str">
        <f t="shared" ca="1" si="55"/>
        <v/>
      </c>
      <c r="C3558" s="223"/>
      <c r="D3558" s="224"/>
      <c r="E3558" s="224"/>
      <c r="F3558" s="225"/>
      <c r="G3558" s="226"/>
      <c r="H3558" s="227"/>
      <c r="I3558" s="227"/>
      <c r="J3558" s="227"/>
      <c r="K3558" s="227"/>
      <c r="L3558" s="228"/>
    </row>
    <row r="3559" spans="1:12">
      <c r="A3559" s="213" t="str">
        <f t="shared" ca="1" si="55"/>
        <v/>
      </c>
      <c r="C3559" s="223"/>
      <c r="D3559" s="224"/>
      <c r="E3559" s="224"/>
      <c r="F3559" s="225"/>
      <c r="G3559" s="226"/>
      <c r="H3559" s="227"/>
      <c r="I3559" s="227"/>
      <c r="J3559" s="227"/>
      <c r="K3559" s="227"/>
      <c r="L3559" s="228"/>
    </row>
    <row r="3560" spans="1:12">
      <c r="A3560" s="213" t="str">
        <f t="shared" ca="1" si="55"/>
        <v/>
      </c>
      <c r="C3560" s="223"/>
      <c r="D3560" s="224"/>
      <c r="E3560" s="224"/>
      <c r="F3560" s="225"/>
      <c r="G3560" s="226"/>
      <c r="H3560" s="227"/>
      <c r="I3560" s="227"/>
      <c r="J3560" s="227"/>
      <c r="K3560" s="227"/>
      <c r="L3560" s="228"/>
    </row>
    <row r="3561" spans="1:12">
      <c r="A3561" s="213" t="str">
        <f t="shared" ca="1" si="55"/>
        <v/>
      </c>
      <c r="C3561" s="223"/>
      <c r="D3561" s="224"/>
      <c r="E3561" s="224"/>
      <c r="F3561" s="225"/>
      <c r="G3561" s="226"/>
      <c r="H3561" s="227"/>
      <c r="I3561" s="227"/>
      <c r="J3561" s="227"/>
      <c r="K3561" s="227"/>
      <c r="L3561" s="228"/>
    </row>
    <row r="3562" spans="1:12">
      <c r="A3562" s="213" t="str">
        <f t="shared" ca="1" si="55"/>
        <v/>
      </c>
      <c r="C3562" s="223"/>
      <c r="D3562" s="224"/>
      <c r="E3562" s="224"/>
      <c r="F3562" s="225"/>
      <c r="G3562" s="226"/>
      <c r="H3562" s="227"/>
      <c r="I3562" s="227"/>
      <c r="J3562" s="227"/>
      <c r="K3562" s="227"/>
      <c r="L3562" s="228"/>
    </row>
    <row r="3563" spans="1:12">
      <c r="A3563" s="213" t="str">
        <f t="shared" ca="1" si="55"/>
        <v/>
      </c>
      <c r="C3563" s="223"/>
      <c r="D3563" s="224"/>
      <c r="E3563" s="224"/>
      <c r="F3563" s="225"/>
      <c r="G3563" s="226"/>
      <c r="H3563" s="227"/>
      <c r="I3563" s="227"/>
      <c r="J3563" s="227"/>
      <c r="K3563" s="227"/>
      <c r="L3563" s="228"/>
    </row>
    <row r="3564" spans="1:12">
      <c r="A3564" s="213" t="str">
        <f t="shared" ca="1" si="55"/>
        <v/>
      </c>
      <c r="C3564" s="223"/>
      <c r="D3564" s="224"/>
      <c r="E3564" s="224"/>
      <c r="F3564" s="225"/>
      <c r="G3564" s="226"/>
      <c r="H3564" s="227"/>
      <c r="I3564" s="227"/>
      <c r="J3564" s="227"/>
      <c r="K3564" s="227"/>
      <c r="L3564" s="228"/>
    </row>
    <row r="3565" spans="1:12">
      <c r="A3565" s="213" t="str">
        <f t="shared" ca="1" si="55"/>
        <v/>
      </c>
      <c r="C3565" s="223"/>
      <c r="D3565" s="224"/>
      <c r="E3565" s="224"/>
      <c r="F3565" s="225"/>
      <c r="G3565" s="226"/>
      <c r="H3565" s="227"/>
      <c r="I3565" s="227"/>
      <c r="J3565" s="227"/>
      <c r="K3565" s="227"/>
      <c r="L3565" s="228"/>
    </row>
    <row r="3566" spans="1:12">
      <c r="A3566" s="213" t="str">
        <f t="shared" ca="1" si="55"/>
        <v/>
      </c>
      <c r="C3566" s="223"/>
      <c r="D3566" s="224"/>
      <c r="E3566" s="224"/>
      <c r="F3566" s="225"/>
      <c r="G3566" s="226"/>
      <c r="H3566" s="227"/>
      <c r="I3566" s="227"/>
      <c r="J3566" s="227"/>
      <c r="K3566" s="227"/>
      <c r="L3566" s="228"/>
    </row>
    <row r="3567" spans="1:12">
      <c r="A3567" s="213" t="str">
        <f t="shared" ca="1" si="55"/>
        <v/>
      </c>
      <c r="C3567" s="223"/>
      <c r="D3567" s="224"/>
      <c r="E3567" s="224"/>
      <c r="F3567" s="225"/>
      <c r="G3567" s="226"/>
      <c r="H3567" s="227"/>
      <c r="I3567" s="227"/>
      <c r="J3567" s="227"/>
      <c r="K3567" s="227"/>
      <c r="L3567" s="228"/>
    </row>
    <row r="3568" spans="1:12">
      <c r="A3568" s="213" t="str">
        <f t="shared" ca="1" si="55"/>
        <v/>
      </c>
      <c r="C3568" s="223"/>
      <c r="D3568" s="224"/>
      <c r="E3568" s="224"/>
      <c r="F3568" s="225"/>
      <c r="G3568" s="226"/>
      <c r="H3568" s="227"/>
      <c r="I3568" s="227"/>
      <c r="J3568" s="227"/>
      <c r="K3568" s="227"/>
      <c r="L3568" s="228"/>
    </row>
    <row r="3569" spans="1:12">
      <c r="A3569" s="213" t="str">
        <f t="shared" ca="1" si="55"/>
        <v/>
      </c>
      <c r="C3569" s="223"/>
      <c r="D3569" s="224"/>
      <c r="E3569" s="224"/>
      <c r="F3569" s="225"/>
      <c r="G3569" s="226"/>
      <c r="H3569" s="227"/>
      <c r="I3569" s="227"/>
      <c r="J3569" s="227"/>
      <c r="K3569" s="227"/>
      <c r="L3569" s="228"/>
    </row>
    <row r="3570" spans="1:12">
      <c r="A3570" s="213" t="str">
        <f t="shared" ca="1" si="55"/>
        <v/>
      </c>
      <c r="C3570" s="223"/>
      <c r="D3570" s="224"/>
      <c r="E3570" s="224"/>
      <c r="F3570" s="225"/>
      <c r="G3570" s="226"/>
      <c r="H3570" s="227"/>
      <c r="I3570" s="227"/>
      <c r="J3570" s="227"/>
      <c r="K3570" s="227"/>
      <c r="L3570" s="228"/>
    </row>
    <row r="3571" spans="1:12">
      <c r="A3571" s="213" t="str">
        <f t="shared" ca="1" si="55"/>
        <v/>
      </c>
      <c r="C3571" s="223"/>
      <c r="D3571" s="224"/>
      <c r="E3571" s="224"/>
      <c r="F3571" s="225"/>
      <c r="G3571" s="226"/>
      <c r="H3571" s="227"/>
      <c r="I3571" s="227"/>
      <c r="J3571" s="227"/>
      <c r="K3571" s="227"/>
      <c r="L3571" s="228"/>
    </row>
    <row r="3572" spans="1:12">
      <c r="A3572" s="213" t="str">
        <f t="shared" ca="1" si="55"/>
        <v/>
      </c>
      <c r="C3572" s="223"/>
      <c r="D3572" s="224"/>
      <c r="E3572" s="224"/>
      <c r="F3572" s="225"/>
      <c r="G3572" s="226"/>
      <c r="H3572" s="227"/>
      <c r="I3572" s="227"/>
      <c r="J3572" s="227"/>
      <c r="K3572" s="227"/>
      <c r="L3572" s="228"/>
    </row>
    <row r="3573" spans="1:12">
      <c r="A3573" s="213" t="str">
        <f t="shared" ca="1" si="55"/>
        <v/>
      </c>
      <c r="C3573" s="223"/>
      <c r="D3573" s="224"/>
      <c r="E3573" s="224"/>
      <c r="F3573" s="225"/>
      <c r="G3573" s="226"/>
      <c r="H3573" s="227"/>
      <c r="I3573" s="227"/>
      <c r="J3573" s="227"/>
      <c r="K3573" s="227"/>
      <c r="L3573" s="228"/>
    </row>
    <row r="3574" spans="1:12">
      <c r="A3574" s="213" t="str">
        <f t="shared" ca="1" si="55"/>
        <v/>
      </c>
      <c r="C3574" s="223"/>
      <c r="D3574" s="224"/>
      <c r="E3574" s="224"/>
      <c r="F3574" s="225"/>
      <c r="G3574" s="226"/>
      <c r="H3574" s="227"/>
      <c r="I3574" s="227"/>
      <c r="J3574" s="227"/>
      <c r="K3574" s="227"/>
      <c r="L3574" s="228"/>
    </row>
    <row r="3575" spans="1:12">
      <c r="A3575" s="213" t="str">
        <f t="shared" ca="1" si="55"/>
        <v/>
      </c>
      <c r="C3575" s="223"/>
      <c r="D3575" s="224"/>
      <c r="E3575" s="224"/>
      <c r="F3575" s="225"/>
      <c r="G3575" s="226"/>
      <c r="H3575" s="227"/>
      <c r="I3575" s="227"/>
      <c r="J3575" s="227"/>
      <c r="K3575" s="227"/>
      <c r="L3575" s="228"/>
    </row>
    <row r="3576" spans="1:12">
      <c r="A3576" s="213" t="str">
        <f t="shared" ca="1" si="55"/>
        <v/>
      </c>
      <c r="C3576" s="223"/>
      <c r="D3576" s="224"/>
      <c r="E3576" s="224"/>
      <c r="F3576" s="225"/>
      <c r="G3576" s="226"/>
      <c r="H3576" s="227"/>
      <c r="I3576" s="227"/>
      <c r="J3576" s="227"/>
      <c r="K3576" s="227"/>
      <c r="L3576" s="228"/>
    </row>
    <row r="3577" spans="1:12">
      <c r="A3577" s="213" t="str">
        <f t="shared" ca="1" si="55"/>
        <v/>
      </c>
      <c r="C3577" s="223"/>
      <c r="D3577" s="224"/>
      <c r="E3577" s="224"/>
      <c r="F3577" s="225"/>
      <c r="G3577" s="226"/>
      <c r="H3577" s="227"/>
      <c r="I3577" s="227"/>
      <c r="J3577" s="227"/>
      <c r="K3577" s="227"/>
      <c r="L3577" s="228"/>
    </row>
    <row r="3578" spans="1:12">
      <c r="A3578" s="213" t="str">
        <f t="shared" ca="1" si="55"/>
        <v/>
      </c>
      <c r="C3578" s="223"/>
      <c r="D3578" s="224"/>
      <c r="E3578" s="224"/>
      <c r="F3578" s="225"/>
      <c r="G3578" s="226"/>
      <c r="H3578" s="227"/>
      <c r="I3578" s="227"/>
      <c r="J3578" s="227"/>
      <c r="K3578" s="227"/>
      <c r="L3578" s="228"/>
    </row>
    <row r="3579" spans="1:12">
      <c r="A3579" s="213" t="str">
        <f t="shared" ca="1" si="55"/>
        <v/>
      </c>
      <c r="C3579" s="223"/>
      <c r="D3579" s="224"/>
      <c r="E3579" s="224"/>
      <c r="F3579" s="225"/>
      <c r="G3579" s="226"/>
      <c r="H3579" s="227"/>
      <c r="I3579" s="227"/>
      <c r="J3579" s="227"/>
      <c r="K3579" s="227"/>
      <c r="L3579" s="228"/>
    </row>
    <row r="3580" spans="1:12">
      <c r="A3580" s="213" t="str">
        <f t="shared" ca="1" si="55"/>
        <v/>
      </c>
      <c r="C3580" s="223"/>
      <c r="D3580" s="224"/>
      <c r="E3580" s="224"/>
      <c r="F3580" s="225"/>
      <c r="G3580" s="226"/>
      <c r="H3580" s="227"/>
      <c r="I3580" s="227"/>
      <c r="J3580" s="227"/>
      <c r="K3580" s="227"/>
      <c r="L3580" s="228"/>
    </row>
    <row r="3581" spans="1:12">
      <c r="A3581" s="213" t="str">
        <f t="shared" ca="1" si="55"/>
        <v/>
      </c>
      <c r="C3581" s="223"/>
      <c r="D3581" s="224"/>
      <c r="E3581" s="224"/>
      <c r="F3581" s="225"/>
      <c r="G3581" s="226"/>
      <c r="H3581" s="227"/>
      <c r="I3581" s="227"/>
      <c r="J3581" s="227"/>
      <c r="K3581" s="227"/>
      <c r="L3581" s="228"/>
    </row>
    <row r="3582" spans="1:12">
      <c r="A3582" s="213" t="str">
        <f t="shared" ca="1" si="55"/>
        <v/>
      </c>
      <c r="C3582" s="223"/>
      <c r="D3582" s="224"/>
      <c r="E3582" s="224"/>
      <c r="F3582" s="225"/>
      <c r="G3582" s="226"/>
      <c r="H3582" s="227"/>
      <c r="I3582" s="227"/>
      <c r="J3582" s="227"/>
      <c r="K3582" s="227"/>
      <c r="L3582" s="228"/>
    </row>
    <row r="3583" spans="1:12">
      <c r="A3583" s="213" t="str">
        <f t="shared" ca="1" si="55"/>
        <v/>
      </c>
      <c r="C3583" s="223"/>
      <c r="D3583" s="224"/>
      <c r="E3583" s="224"/>
      <c r="F3583" s="225"/>
      <c r="G3583" s="226"/>
      <c r="H3583" s="227"/>
      <c r="I3583" s="227"/>
      <c r="J3583" s="227"/>
      <c r="K3583" s="227"/>
      <c r="L3583" s="228"/>
    </row>
    <row r="3584" spans="1:12">
      <c r="A3584" s="213" t="str">
        <f t="shared" ca="1" si="55"/>
        <v/>
      </c>
      <c r="C3584" s="223"/>
      <c r="D3584" s="224"/>
      <c r="E3584" s="224"/>
      <c r="F3584" s="225"/>
      <c r="G3584" s="226"/>
      <c r="H3584" s="227"/>
      <c r="I3584" s="227"/>
      <c r="J3584" s="227"/>
      <c r="K3584" s="227"/>
      <c r="L3584" s="228"/>
    </row>
    <row r="3585" spans="1:12">
      <c r="A3585" s="213" t="str">
        <f t="shared" ca="1" si="55"/>
        <v/>
      </c>
      <c r="C3585" s="223"/>
      <c r="D3585" s="224"/>
      <c r="E3585" s="224"/>
      <c r="F3585" s="225"/>
      <c r="G3585" s="226"/>
      <c r="H3585" s="227"/>
      <c r="I3585" s="227"/>
      <c r="J3585" s="227"/>
      <c r="K3585" s="227"/>
      <c r="L3585" s="228"/>
    </row>
    <row r="3586" spans="1:12">
      <c r="A3586" s="213" t="str">
        <f t="shared" ca="1" si="55"/>
        <v/>
      </c>
      <c r="C3586" s="223"/>
      <c r="D3586" s="224"/>
      <c r="E3586" s="224"/>
      <c r="F3586" s="225"/>
      <c r="G3586" s="226"/>
      <c r="H3586" s="227"/>
      <c r="I3586" s="227"/>
      <c r="J3586" s="227"/>
      <c r="K3586" s="227"/>
      <c r="L3586" s="228"/>
    </row>
    <row r="3587" spans="1:12">
      <c r="A3587" s="213" t="str">
        <f t="shared" ca="1" si="55"/>
        <v/>
      </c>
      <c r="C3587" s="223"/>
      <c r="D3587" s="224"/>
      <c r="E3587" s="224"/>
      <c r="F3587" s="225"/>
      <c r="G3587" s="226"/>
      <c r="H3587" s="227"/>
      <c r="I3587" s="227"/>
      <c r="J3587" s="227"/>
      <c r="K3587" s="227"/>
      <c r="L3587" s="228"/>
    </row>
    <row r="3588" spans="1:12">
      <c r="A3588" s="213" t="str">
        <f t="shared" ref="A3588:A3651" ca="1" si="56">IF(INDIRECT(ADDRESS(ROW(A3588),3))="","",IF(INDIRECT(ADDRESS(ROW(A3588),3))=INDIRECT(ADDRESS(ROW(A3588)-1,3)),A3587,A3587+1))</f>
        <v/>
      </c>
      <c r="C3588" s="223"/>
      <c r="D3588" s="224"/>
      <c r="E3588" s="224"/>
      <c r="F3588" s="225"/>
      <c r="G3588" s="226"/>
      <c r="H3588" s="227"/>
      <c r="I3588" s="227"/>
      <c r="J3588" s="227"/>
      <c r="K3588" s="227"/>
      <c r="L3588" s="228"/>
    </row>
    <row r="3589" spans="1:12">
      <c r="A3589" s="213" t="str">
        <f t="shared" ca="1" si="56"/>
        <v/>
      </c>
      <c r="C3589" s="223"/>
      <c r="D3589" s="224"/>
      <c r="E3589" s="224"/>
      <c r="F3589" s="225"/>
      <c r="G3589" s="226"/>
      <c r="H3589" s="227"/>
      <c r="I3589" s="227"/>
      <c r="J3589" s="227"/>
      <c r="K3589" s="227"/>
      <c r="L3589" s="228"/>
    </row>
    <row r="3590" spans="1:12">
      <c r="A3590" s="213" t="str">
        <f t="shared" ca="1" si="56"/>
        <v/>
      </c>
      <c r="C3590" s="223"/>
      <c r="D3590" s="224"/>
      <c r="E3590" s="224"/>
      <c r="F3590" s="225"/>
      <c r="G3590" s="226"/>
      <c r="H3590" s="227"/>
      <c r="I3590" s="227"/>
      <c r="J3590" s="227"/>
      <c r="K3590" s="227"/>
      <c r="L3590" s="228"/>
    </row>
    <row r="3591" spans="1:12">
      <c r="A3591" s="213" t="str">
        <f t="shared" ca="1" si="56"/>
        <v/>
      </c>
      <c r="C3591" s="223"/>
      <c r="D3591" s="224"/>
      <c r="E3591" s="224"/>
      <c r="F3591" s="225"/>
      <c r="G3591" s="226"/>
      <c r="H3591" s="227"/>
      <c r="I3591" s="227"/>
      <c r="J3591" s="227"/>
      <c r="K3591" s="227"/>
      <c r="L3591" s="228"/>
    </row>
    <row r="3592" spans="1:12">
      <c r="A3592" s="213" t="str">
        <f t="shared" ca="1" si="56"/>
        <v/>
      </c>
      <c r="C3592" s="223"/>
      <c r="D3592" s="224"/>
      <c r="E3592" s="224"/>
      <c r="F3592" s="225"/>
      <c r="G3592" s="226"/>
      <c r="H3592" s="227"/>
      <c r="I3592" s="227"/>
      <c r="J3592" s="227"/>
      <c r="K3592" s="227"/>
      <c r="L3592" s="228"/>
    </row>
    <row r="3593" spans="1:12">
      <c r="A3593" s="213" t="str">
        <f t="shared" ca="1" si="56"/>
        <v/>
      </c>
      <c r="C3593" s="223"/>
      <c r="D3593" s="224"/>
      <c r="E3593" s="224"/>
      <c r="F3593" s="225"/>
      <c r="G3593" s="226"/>
      <c r="H3593" s="227"/>
      <c r="I3593" s="227"/>
      <c r="J3593" s="227"/>
      <c r="K3593" s="227"/>
      <c r="L3593" s="228"/>
    </row>
    <row r="3594" spans="1:12">
      <c r="A3594" s="213" t="str">
        <f t="shared" ca="1" si="56"/>
        <v/>
      </c>
      <c r="C3594" s="223"/>
      <c r="D3594" s="224"/>
      <c r="E3594" s="224"/>
      <c r="F3594" s="225"/>
      <c r="G3594" s="226"/>
      <c r="H3594" s="227"/>
      <c r="I3594" s="227"/>
      <c r="J3594" s="227"/>
      <c r="K3594" s="227"/>
      <c r="L3594" s="228"/>
    </row>
    <row r="3595" spans="1:12">
      <c r="A3595" s="213" t="str">
        <f t="shared" ca="1" si="56"/>
        <v/>
      </c>
      <c r="C3595" s="223"/>
      <c r="D3595" s="224"/>
      <c r="E3595" s="224"/>
      <c r="F3595" s="225"/>
      <c r="G3595" s="226"/>
      <c r="H3595" s="227"/>
      <c r="I3595" s="227"/>
      <c r="J3595" s="227"/>
      <c r="K3595" s="227"/>
      <c r="L3595" s="228"/>
    </row>
    <row r="3596" spans="1:12">
      <c r="A3596" s="213" t="str">
        <f t="shared" ca="1" si="56"/>
        <v/>
      </c>
      <c r="C3596" s="223"/>
      <c r="D3596" s="224"/>
      <c r="E3596" s="224"/>
      <c r="F3596" s="225"/>
      <c r="G3596" s="226"/>
      <c r="H3596" s="227"/>
      <c r="I3596" s="227"/>
      <c r="J3596" s="227"/>
      <c r="K3596" s="227"/>
      <c r="L3596" s="228"/>
    </row>
    <row r="3597" spans="1:12">
      <c r="A3597" s="213" t="str">
        <f t="shared" ca="1" si="56"/>
        <v/>
      </c>
      <c r="C3597" s="223"/>
      <c r="D3597" s="224"/>
      <c r="E3597" s="224"/>
      <c r="F3597" s="225"/>
      <c r="G3597" s="226"/>
      <c r="H3597" s="227"/>
      <c r="I3597" s="227"/>
      <c r="J3597" s="227"/>
      <c r="K3597" s="227"/>
      <c r="L3597" s="228"/>
    </row>
    <row r="3598" spans="1:12">
      <c r="A3598" s="213" t="str">
        <f t="shared" ca="1" si="56"/>
        <v/>
      </c>
      <c r="C3598" s="223"/>
      <c r="D3598" s="224"/>
      <c r="E3598" s="224"/>
      <c r="F3598" s="225"/>
      <c r="G3598" s="226"/>
      <c r="H3598" s="227"/>
      <c r="I3598" s="227"/>
      <c r="J3598" s="227"/>
      <c r="K3598" s="227"/>
      <c r="L3598" s="228"/>
    </row>
    <row r="3599" spans="1:12">
      <c r="A3599" s="213" t="str">
        <f t="shared" ca="1" si="56"/>
        <v/>
      </c>
      <c r="C3599" s="223"/>
      <c r="D3599" s="224"/>
      <c r="E3599" s="224"/>
      <c r="F3599" s="225"/>
      <c r="G3599" s="226"/>
      <c r="H3599" s="227"/>
      <c r="I3599" s="227"/>
      <c r="J3599" s="227"/>
      <c r="K3599" s="227"/>
      <c r="L3599" s="228"/>
    </row>
    <row r="3600" spans="1:12">
      <c r="A3600" s="213" t="str">
        <f t="shared" ca="1" si="56"/>
        <v/>
      </c>
      <c r="C3600" s="223"/>
      <c r="D3600" s="224"/>
      <c r="E3600" s="224"/>
      <c r="F3600" s="225"/>
      <c r="G3600" s="226"/>
      <c r="H3600" s="227"/>
      <c r="I3600" s="227"/>
      <c r="J3600" s="227"/>
      <c r="K3600" s="227"/>
      <c r="L3600" s="228"/>
    </row>
    <row r="3601" spans="1:12">
      <c r="A3601" s="213" t="str">
        <f t="shared" ca="1" si="56"/>
        <v/>
      </c>
      <c r="C3601" s="223"/>
      <c r="D3601" s="224"/>
      <c r="E3601" s="224"/>
      <c r="F3601" s="225"/>
      <c r="G3601" s="226"/>
      <c r="H3601" s="227"/>
      <c r="I3601" s="227"/>
      <c r="J3601" s="227"/>
      <c r="K3601" s="227"/>
      <c r="L3601" s="228"/>
    </row>
    <row r="3602" spans="1:12">
      <c r="A3602" s="213" t="str">
        <f t="shared" ca="1" si="56"/>
        <v/>
      </c>
      <c r="C3602" s="223"/>
      <c r="D3602" s="224"/>
      <c r="E3602" s="224"/>
      <c r="F3602" s="225"/>
      <c r="G3602" s="226"/>
      <c r="H3602" s="227"/>
      <c r="I3602" s="227"/>
      <c r="J3602" s="227"/>
      <c r="K3602" s="227"/>
      <c r="L3602" s="228"/>
    </row>
    <row r="3603" spans="1:12">
      <c r="A3603" s="213" t="str">
        <f t="shared" ca="1" si="56"/>
        <v/>
      </c>
      <c r="C3603" s="223"/>
      <c r="D3603" s="224"/>
      <c r="E3603" s="224"/>
      <c r="F3603" s="225"/>
      <c r="G3603" s="226"/>
      <c r="H3603" s="227"/>
      <c r="I3603" s="227"/>
      <c r="J3603" s="227"/>
      <c r="K3603" s="227"/>
      <c r="L3603" s="228"/>
    </row>
    <row r="3604" spans="1:12">
      <c r="A3604" s="213" t="str">
        <f t="shared" ca="1" si="56"/>
        <v/>
      </c>
      <c r="C3604" s="223"/>
      <c r="D3604" s="224"/>
      <c r="E3604" s="224"/>
      <c r="F3604" s="225"/>
      <c r="G3604" s="226"/>
      <c r="H3604" s="227"/>
      <c r="I3604" s="227"/>
      <c r="J3604" s="227"/>
      <c r="K3604" s="227"/>
      <c r="L3604" s="228"/>
    </row>
    <row r="3605" spans="1:12">
      <c r="A3605" s="213" t="str">
        <f t="shared" ca="1" si="56"/>
        <v/>
      </c>
      <c r="C3605" s="223"/>
      <c r="D3605" s="224"/>
      <c r="E3605" s="224"/>
      <c r="F3605" s="225"/>
      <c r="G3605" s="226"/>
      <c r="H3605" s="227"/>
      <c r="I3605" s="227"/>
      <c r="J3605" s="227"/>
      <c r="K3605" s="227"/>
      <c r="L3605" s="228"/>
    </row>
    <row r="3606" spans="1:12">
      <c r="A3606" s="213" t="str">
        <f t="shared" ca="1" si="56"/>
        <v/>
      </c>
      <c r="C3606" s="223"/>
      <c r="D3606" s="224"/>
      <c r="E3606" s="224"/>
      <c r="F3606" s="225"/>
      <c r="G3606" s="226"/>
      <c r="H3606" s="227"/>
      <c r="I3606" s="227"/>
      <c r="J3606" s="227"/>
      <c r="K3606" s="227"/>
      <c r="L3606" s="228"/>
    </row>
    <row r="3607" spans="1:12">
      <c r="A3607" s="213" t="str">
        <f t="shared" ca="1" si="56"/>
        <v/>
      </c>
      <c r="C3607" s="223"/>
      <c r="D3607" s="224"/>
      <c r="E3607" s="224"/>
      <c r="F3607" s="225"/>
      <c r="G3607" s="226"/>
      <c r="H3607" s="227"/>
      <c r="I3607" s="227"/>
      <c r="J3607" s="227"/>
      <c r="K3607" s="227"/>
      <c r="L3607" s="228"/>
    </row>
    <row r="3608" spans="1:12">
      <c r="A3608" s="213" t="str">
        <f t="shared" ca="1" si="56"/>
        <v/>
      </c>
      <c r="C3608" s="223"/>
      <c r="D3608" s="224"/>
      <c r="E3608" s="224"/>
      <c r="F3608" s="225"/>
      <c r="G3608" s="226"/>
      <c r="H3608" s="227"/>
      <c r="I3608" s="227"/>
      <c r="J3608" s="227"/>
      <c r="K3608" s="227"/>
      <c r="L3608" s="228"/>
    </row>
    <row r="3609" spans="1:12">
      <c r="A3609" s="213" t="str">
        <f t="shared" ca="1" si="56"/>
        <v/>
      </c>
      <c r="C3609" s="223"/>
      <c r="D3609" s="224"/>
      <c r="E3609" s="224"/>
      <c r="F3609" s="225"/>
      <c r="G3609" s="226"/>
      <c r="H3609" s="227"/>
      <c r="I3609" s="227"/>
      <c r="J3609" s="227"/>
      <c r="K3609" s="227"/>
      <c r="L3609" s="228"/>
    </row>
    <row r="3610" spans="1:12">
      <c r="A3610" s="213" t="str">
        <f t="shared" ca="1" si="56"/>
        <v/>
      </c>
      <c r="C3610" s="223"/>
      <c r="D3610" s="224"/>
      <c r="E3610" s="224"/>
      <c r="F3610" s="225"/>
      <c r="G3610" s="226"/>
      <c r="H3610" s="227"/>
      <c r="I3610" s="227"/>
      <c r="J3610" s="227"/>
      <c r="K3610" s="227"/>
      <c r="L3610" s="228"/>
    </row>
    <row r="3611" spans="1:12">
      <c r="A3611" s="213" t="str">
        <f t="shared" ca="1" si="56"/>
        <v/>
      </c>
      <c r="C3611" s="223"/>
      <c r="D3611" s="224"/>
      <c r="E3611" s="224"/>
      <c r="F3611" s="225"/>
      <c r="G3611" s="226"/>
      <c r="H3611" s="227"/>
      <c r="I3611" s="227"/>
      <c r="J3611" s="227"/>
      <c r="K3611" s="227"/>
      <c r="L3611" s="228"/>
    </row>
    <row r="3612" spans="1:12">
      <c r="A3612" s="213" t="str">
        <f t="shared" ca="1" si="56"/>
        <v/>
      </c>
      <c r="C3612" s="223"/>
      <c r="D3612" s="224"/>
      <c r="E3612" s="224"/>
      <c r="F3612" s="225"/>
      <c r="G3612" s="226"/>
      <c r="H3612" s="227"/>
      <c r="I3612" s="227"/>
      <c r="J3612" s="227"/>
      <c r="K3612" s="227"/>
      <c r="L3612" s="228"/>
    </row>
    <row r="3613" spans="1:12">
      <c r="A3613" s="213" t="str">
        <f t="shared" ca="1" si="56"/>
        <v/>
      </c>
      <c r="C3613" s="223"/>
      <c r="D3613" s="224"/>
      <c r="E3613" s="224"/>
      <c r="F3613" s="225"/>
      <c r="G3613" s="226"/>
      <c r="H3613" s="227"/>
      <c r="I3613" s="227"/>
      <c r="J3613" s="227"/>
      <c r="K3613" s="227"/>
      <c r="L3613" s="228"/>
    </row>
    <row r="3614" spans="1:12">
      <c r="A3614" s="213" t="str">
        <f t="shared" ca="1" si="56"/>
        <v/>
      </c>
      <c r="C3614" s="223"/>
      <c r="D3614" s="224"/>
      <c r="E3614" s="224"/>
      <c r="F3614" s="225"/>
      <c r="G3614" s="226"/>
      <c r="H3614" s="227"/>
      <c r="I3614" s="227"/>
      <c r="J3614" s="227"/>
      <c r="K3614" s="227"/>
      <c r="L3614" s="228"/>
    </row>
    <row r="3615" spans="1:12">
      <c r="A3615" s="213" t="str">
        <f t="shared" ca="1" si="56"/>
        <v/>
      </c>
      <c r="C3615" s="223"/>
      <c r="D3615" s="224"/>
      <c r="E3615" s="224"/>
      <c r="F3615" s="225"/>
      <c r="G3615" s="226"/>
      <c r="H3615" s="227"/>
      <c r="I3615" s="227"/>
      <c r="J3615" s="227"/>
      <c r="K3615" s="227"/>
      <c r="L3615" s="228"/>
    </row>
    <row r="3616" spans="1:12">
      <c r="A3616" s="213" t="str">
        <f t="shared" ca="1" si="56"/>
        <v/>
      </c>
      <c r="C3616" s="223"/>
      <c r="D3616" s="224"/>
      <c r="E3616" s="224"/>
      <c r="F3616" s="225"/>
      <c r="G3616" s="226"/>
      <c r="H3616" s="227"/>
      <c r="I3616" s="227"/>
      <c r="J3616" s="227"/>
      <c r="K3616" s="227"/>
      <c r="L3616" s="228"/>
    </row>
    <row r="3617" spans="1:12">
      <c r="A3617" s="213" t="str">
        <f t="shared" ca="1" si="56"/>
        <v/>
      </c>
      <c r="C3617" s="223"/>
      <c r="D3617" s="224"/>
      <c r="E3617" s="224"/>
      <c r="F3617" s="225"/>
      <c r="G3617" s="226"/>
      <c r="H3617" s="227"/>
      <c r="I3617" s="227"/>
      <c r="J3617" s="227"/>
      <c r="K3617" s="227"/>
      <c r="L3617" s="228"/>
    </row>
    <row r="3618" spans="1:12">
      <c r="A3618" s="213" t="str">
        <f t="shared" ca="1" si="56"/>
        <v/>
      </c>
      <c r="C3618" s="223"/>
      <c r="D3618" s="224"/>
      <c r="E3618" s="224"/>
      <c r="F3618" s="225"/>
      <c r="G3618" s="226"/>
      <c r="H3618" s="227"/>
      <c r="I3618" s="227"/>
      <c r="J3618" s="227"/>
      <c r="K3618" s="227"/>
      <c r="L3618" s="228"/>
    </row>
    <row r="3619" spans="1:12">
      <c r="A3619" s="213" t="str">
        <f t="shared" ca="1" si="56"/>
        <v/>
      </c>
      <c r="C3619" s="223"/>
      <c r="D3619" s="224"/>
      <c r="E3619" s="224"/>
      <c r="F3619" s="225"/>
      <c r="G3619" s="226"/>
      <c r="H3619" s="227"/>
      <c r="I3619" s="227"/>
      <c r="J3619" s="227"/>
      <c r="K3619" s="227"/>
      <c r="L3619" s="228"/>
    </row>
    <row r="3620" spans="1:12">
      <c r="A3620" s="213" t="str">
        <f t="shared" ca="1" si="56"/>
        <v/>
      </c>
      <c r="C3620" s="223"/>
      <c r="D3620" s="224"/>
      <c r="E3620" s="224"/>
      <c r="F3620" s="225"/>
      <c r="G3620" s="226"/>
      <c r="H3620" s="227"/>
      <c r="I3620" s="227"/>
      <c r="J3620" s="227"/>
      <c r="K3620" s="227"/>
      <c r="L3620" s="228"/>
    </row>
    <row r="3621" spans="1:12">
      <c r="A3621" s="213" t="str">
        <f t="shared" ca="1" si="56"/>
        <v/>
      </c>
      <c r="C3621" s="223"/>
      <c r="D3621" s="224"/>
      <c r="E3621" s="224"/>
      <c r="F3621" s="225"/>
      <c r="G3621" s="226"/>
      <c r="H3621" s="227"/>
      <c r="I3621" s="227"/>
      <c r="J3621" s="227"/>
      <c r="K3621" s="227"/>
      <c r="L3621" s="228"/>
    </row>
    <row r="3622" spans="1:12">
      <c r="A3622" s="213" t="str">
        <f t="shared" ca="1" si="56"/>
        <v/>
      </c>
      <c r="C3622" s="223"/>
      <c r="D3622" s="224"/>
      <c r="E3622" s="224"/>
      <c r="F3622" s="225"/>
      <c r="G3622" s="226"/>
      <c r="H3622" s="227"/>
      <c r="I3622" s="227"/>
      <c r="J3622" s="227"/>
      <c r="K3622" s="227"/>
      <c r="L3622" s="228"/>
    </row>
    <row r="3623" spans="1:12">
      <c r="A3623" s="213" t="str">
        <f t="shared" ca="1" si="56"/>
        <v/>
      </c>
      <c r="C3623" s="223"/>
      <c r="D3623" s="224"/>
      <c r="E3623" s="224"/>
      <c r="F3623" s="225"/>
      <c r="G3623" s="226"/>
      <c r="H3623" s="227"/>
      <c r="I3623" s="227"/>
      <c r="J3623" s="227"/>
      <c r="K3623" s="227"/>
      <c r="L3623" s="228"/>
    </row>
    <row r="3624" spans="1:12">
      <c r="A3624" s="213" t="str">
        <f t="shared" ca="1" si="56"/>
        <v/>
      </c>
      <c r="C3624" s="223"/>
      <c r="D3624" s="224"/>
      <c r="E3624" s="224"/>
      <c r="F3624" s="225"/>
      <c r="G3624" s="226"/>
      <c r="H3624" s="227"/>
      <c r="I3624" s="227"/>
      <c r="J3624" s="227"/>
      <c r="K3624" s="227"/>
      <c r="L3624" s="228"/>
    </row>
    <row r="3625" spans="1:12">
      <c r="A3625" s="213" t="str">
        <f t="shared" ca="1" si="56"/>
        <v/>
      </c>
      <c r="C3625" s="223"/>
      <c r="D3625" s="224"/>
      <c r="E3625" s="224"/>
      <c r="F3625" s="225"/>
      <c r="G3625" s="226"/>
      <c r="H3625" s="227"/>
      <c r="I3625" s="227"/>
      <c r="J3625" s="227"/>
      <c r="K3625" s="227"/>
      <c r="L3625" s="228"/>
    </row>
    <row r="3626" spans="1:12">
      <c r="A3626" s="213" t="str">
        <f t="shared" ca="1" si="56"/>
        <v/>
      </c>
      <c r="C3626" s="223"/>
      <c r="D3626" s="224"/>
      <c r="E3626" s="224"/>
      <c r="F3626" s="225"/>
      <c r="G3626" s="226"/>
      <c r="H3626" s="227"/>
      <c r="I3626" s="227"/>
      <c r="J3626" s="227"/>
      <c r="K3626" s="227"/>
      <c r="L3626" s="228"/>
    </row>
    <row r="3627" spans="1:12">
      <c r="A3627" s="213" t="str">
        <f t="shared" ca="1" si="56"/>
        <v/>
      </c>
      <c r="C3627" s="223"/>
      <c r="D3627" s="224"/>
      <c r="E3627" s="224"/>
      <c r="F3627" s="225"/>
      <c r="G3627" s="226"/>
      <c r="H3627" s="227"/>
      <c r="I3627" s="227"/>
      <c r="J3627" s="227"/>
      <c r="K3627" s="227"/>
      <c r="L3627" s="228"/>
    </row>
    <row r="3628" spans="1:12">
      <c r="A3628" s="213" t="str">
        <f t="shared" ca="1" si="56"/>
        <v/>
      </c>
      <c r="C3628" s="223"/>
      <c r="D3628" s="224"/>
      <c r="E3628" s="224"/>
      <c r="F3628" s="225"/>
      <c r="G3628" s="226"/>
      <c r="H3628" s="227"/>
      <c r="I3628" s="227"/>
      <c r="J3628" s="227"/>
      <c r="K3628" s="227"/>
      <c r="L3628" s="228"/>
    </row>
    <row r="3629" spans="1:12">
      <c r="A3629" s="213" t="str">
        <f t="shared" ca="1" si="56"/>
        <v/>
      </c>
      <c r="C3629" s="223"/>
      <c r="D3629" s="224"/>
      <c r="E3629" s="224"/>
      <c r="F3629" s="225"/>
      <c r="G3629" s="226"/>
      <c r="H3629" s="227"/>
      <c r="I3629" s="227"/>
      <c r="J3629" s="227"/>
      <c r="K3629" s="227"/>
      <c r="L3629" s="228"/>
    </row>
    <row r="3630" spans="1:12">
      <c r="A3630" s="213" t="str">
        <f t="shared" ca="1" si="56"/>
        <v/>
      </c>
      <c r="C3630" s="223"/>
      <c r="D3630" s="224"/>
      <c r="E3630" s="224"/>
      <c r="F3630" s="225"/>
      <c r="G3630" s="226"/>
      <c r="H3630" s="227"/>
      <c r="I3630" s="227"/>
      <c r="J3630" s="227"/>
      <c r="K3630" s="227"/>
      <c r="L3630" s="228"/>
    </row>
    <row r="3631" spans="1:12">
      <c r="A3631" s="213" t="str">
        <f t="shared" ca="1" si="56"/>
        <v/>
      </c>
      <c r="C3631" s="223"/>
      <c r="D3631" s="224"/>
      <c r="E3631" s="224"/>
      <c r="F3631" s="225"/>
      <c r="G3631" s="226"/>
      <c r="H3631" s="227"/>
      <c r="I3631" s="227"/>
      <c r="J3631" s="227"/>
      <c r="K3631" s="227"/>
      <c r="L3631" s="228"/>
    </row>
    <row r="3632" spans="1:12">
      <c r="A3632" s="213" t="str">
        <f t="shared" ca="1" si="56"/>
        <v/>
      </c>
      <c r="C3632" s="223"/>
      <c r="D3632" s="224"/>
      <c r="E3632" s="224"/>
      <c r="F3632" s="225"/>
      <c r="G3632" s="226"/>
      <c r="H3632" s="227"/>
      <c r="I3632" s="227"/>
      <c r="J3632" s="227"/>
      <c r="K3632" s="227"/>
      <c r="L3632" s="228"/>
    </row>
    <row r="3633" spans="1:12">
      <c r="A3633" s="213" t="str">
        <f t="shared" ca="1" si="56"/>
        <v/>
      </c>
      <c r="C3633" s="223"/>
      <c r="D3633" s="224"/>
      <c r="E3633" s="224"/>
      <c r="F3633" s="225"/>
      <c r="G3633" s="226"/>
      <c r="H3633" s="227"/>
      <c r="I3633" s="227"/>
      <c r="J3633" s="227"/>
      <c r="K3633" s="227"/>
      <c r="L3633" s="228"/>
    </row>
    <row r="3634" spans="1:12">
      <c r="A3634" s="213" t="str">
        <f t="shared" ca="1" si="56"/>
        <v/>
      </c>
      <c r="C3634" s="223"/>
      <c r="D3634" s="224"/>
      <c r="E3634" s="224"/>
      <c r="F3634" s="225"/>
      <c r="G3634" s="226"/>
      <c r="H3634" s="227"/>
      <c r="I3634" s="227"/>
      <c r="J3634" s="227"/>
      <c r="K3634" s="227"/>
      <c r="L3634" s="228"/>
    </row>
    <row r="3635" spans="1:12">
      <c r="A3635" s="213" t="str">
        <f t="shared" ca="1" si="56"/>
        <v/>
      </c>
      <c r="C3635" s="223"/>
      <c r="D3635" s="224"/>
      <c r="E3635" s="224"/>
      <c r="F3635" s="225"/>
      <c r="G3635" s="226"/>
      <c r="H3635" s="227"/>
      <c r="I3635" s="227"/>
      <c r="J3635" s="227"/>
      <c r="K3635" s="227"/>
      <c r="L3635" s="228"/>
    </row>
    <row r="3636" spans="1:12">
      <c r="A3636" s="213" t="str">
        <f t="shared" ca="1" si="56"/>
        <v/>
      </c>
      <c r="C3636" s="223"/>
      <c r="D3636" s="224"/>
      <c r="E3636" s="224"/>
      <c r="F3636" s="225"/>
      <c r="G3636" s="226"/>
      <c r="H3636" s="227"/>
      <c r="I3636" s="227"/>
      <c r="J3636" s="227"/>
      <c r="K3636" s="227"/>
      <c r="L3636" s="228"/>
    </row>
    <row r="3637" spans="1:12">
      <c r="A3637" s="213" t="str">
        <f t="shared" ca="1" si="56"/>
        <v/>
      </c>
      <c r="C3637" s="223"/>
      <c r="D3637" s="224"/>
      <c r="E3637" s="224"/>
      <c r="F3637" s="225"/>
      <c r="G3637" s="226"/>
      <c r="H3637" s="227"/>
      <c r="I3637" s="227"/>
      <c r="J3637" s="227"/>
      <c r="K3637" s="227"/>
      <c r="L3637" s="228"/>
    </row>
    <row r="3638" spans="1:12">
      <c r="A3638" s="213" t="str">
        <f t="shared" ca="1" si="56"/>
        <v/>
      </c>
      <c r="C3638" s="223"/>
      <c r="D3638" s="224"/>
      <c r="E3638" s="224"/>
      <c r="F3638" s="225"/>
      <c r="G3638" s="226"/>
      <c r="H3638" s="227"/>
      <c r="I3638" s="227"/>
      <c r="J3638" s="227"/>
      <c r="K3638" s="227"/>
      <c r="L3638" s="228"/>
    </row>
    <row r="3639" spans="1:12">
      <c r="A3639" s="213" t="str">
        <f t="shared" ca="1" si="56"/>
        <v/>
      </c>
      <c r="C3639" s="223"/>
      <c r="D3639" s="224"/>
      <c r="E3639" s="224"/>
      <c r="F3639" s="225"/>
      <c r="G3639" s="226"/>
      <c r="H3639" s="227"/>
      <c r="I3639" s="227"/>
      <c r="J3639" s="227"/>
      <c r="K3639" s="227"/>
      <c r="L3639" s="228"/>
    </row>
    <row r="3640" spans="1:12">
      <c r="A3640" s="213" t="str">
        <f t="shared" ca="1" si="56"/>
        <v/>
      </c>
      <c r="C3640" s="223"/>
      <c r="D3640" s="224"/>
      <c r="E3640" s="224"/>
      <c r="F3640" s="225"/>
      <c r="G3640" s="226"/>
      <c r="H3640" s="227"/>
      <c r="I3640" s="227"/>
      <c r="J3640" s="227"/>
      <c r="K3640" s="227"/>
      <c r="L3640" s="228"/>
    </row>
    <row r="3641" spans="1:12">
      <c r="A3641" s="213" t="str">
        <f t="shared" ca="1" si="56"/>
        <v/>
      </c>
      <c r="C3641" s="223"/>
      <c r="D3641" s="224"/>
      <c r="E3641" s="224"/>
      <c r="F3641" s="225"/>
      <c r="G3641" s="226"/>
      <c r="H3641" s="227"/>
      <c r="I3641" s="227"/>
      <c r="J3641" s="227"/>
      <c r="K3641" s="227"/>
      <c r="L3641" s="228"/>
    </row>
    <row r="3642" spans="1:12">
      <c r="A3642" s="213" t="str">
        <f t="shared" ca="1" si="56"/>
        <v/>
      </c>
      <c r="C3642" s="223"/>
      <c r="D3642" s="224"/>
      <c r="E3642" s="224"/>
      <c r="F3642" s="225"/>
      <c r="G3642" s="226"/>
      <c r="H3642" s="227"/>
      <c r="I3642" s="227"/>
      <c r="J3642" s="227"/>
      <c r="K3642" s="227"/>
      <c r="L3642" s="228"/>
    </row>
    <row r="3643" spans="1:12">
      <c r="A3643" s="213" t="str">
        <f t="shared" ca="1" si="56"/>
        <v/>
      </c>
      <c r="C3643" s="223"/>
      <c r="D3643" s="224"/>
      <c r="E3643" s="224"/>
      <c r="F3643" s="225"/>
      <c r="G3643" s="226"/>
      <c r="H3643" s="227"/>
      <c r="I3643" s="227"/>
      <c r="J3643" s="227"/>
      <c r="K3643" s="227"/>
      <c r="L3643" s="228"/>
    </row>
    <row r="3644" spans="1:12">
      <c r="A3644" s="213" t="str">
        <f t="shared" ca="1" si="56"/>
        <v/>
      </c>
      <c r="C3644" s="223"/>
      <c r="D3644" s="224"/>
      <c r="E3644" s="224"/>
      <c r="F3644" s="225"/>
      <c r="G3644" s="226"/>
      <c r="H3644" s="227"/>
      <c r="I3644" s="227"/>
      <c r="J3644" s="227"/>
      <c r="K3644" s="227"/>
      <c r="L3644" s="228"/>
    </row>
    <row r="3645" spans="1:12">
      <c r="A3645" s="213" t="str">
        <f t="shared" ca="1" si="56"/>
        <v/>
      </c>
      <c r="C3645" s="223"/>
      <c r="D3645" s="224"/>
      <c r="E3645" s="224"/>
      <c r="F3645" s="225"/>
      <c r="G3645" s="226"/>
      <c r="H3645" s="227"/>
      <c r="I3645" s="227"/>
      <c r="J3645" s="227"/>
      <c r="K3645" s="227"/>
      <c r="L3645" s="228"/>
    </row>
    <row r="3646" spans="1:12">
      <c r="A3646" s="213" t="str">
        <f t="shared" ca="1" si="56"/>
        <v/>
      </c>
      <c r="C3646" s="223"/>
      <c r="D3646" s="224"/>
      <c r="E3646" s="224"/>
      <c r="F3646" s="225"/>
      <c r="G3646" s="226"/>
      <c r="H3646" s="227"/>
      <c r="I3646" s="227"/>
      <c r="J3646" s="227"/>
      <c r="K3646" s="227"/>
      <c r="L3646" s="228"/>
    </row>
    <row r="3647" spans="1:12">
      <c r="A3647" s="213" t="str">
        <f t="shared" ca="1" si="56"/>
        <v/>
      </c>
      <c r="C3647" s="223"/>
      <c r="D3647" s="224"/>
      <c r="E3647" s="224"/>
      <c r="F3647" s="225"/>
      <c r="G3647" s="226"/>
      <c r="H3647" s="227"/>
      <c r="I3647" s="227"/>
      <c r="J3647" s="227"/>
      <c r="K3647" s="227"/>
      <c r="L3647" s="228"/>
    </row>
    <row r="3648" spans="1:12">
      <c r="A3648" s="213" t="str">
        <f t="shared" ca="1" si="56"/>
        <v/>
      </c>
      <c r="C3648" s="223"/>
      <c r="D3648" s="224"/>
      <c r="E3648" s="224"/>
      <c r="F3648" s="225"/>
      <c r="G3648" s="226"/>
      <c r="H3648" s="227"/>
      <c r="I3648" s="227"/>
      <c r="J3648" s="227"/>
      <c r="K3648" s="227"/>
      <c r="L3648" s="228"/>
    </row>
    <row r="3649" spans="1:12">
      <c r="A3649" s="213" t="str">
        <f t="shared" ca="1" si="56"/>
        <v/>
      </c>
      <c r="C3649" s="223"/>
      <c r="D3649" s="224"/>
      <c r="E3649" s="224"/>
      <c r="F3649" s="225"/>
      <c r="G3649" s="226"/>
      <c r="H3649" s="227"/>
      <c r="I3649" s="227"/>
      <c r="J3649" s="227"/>
      <c r="K3649" s="227"/>
      <c r="L3649" s="228"/>
    </row>
    <row r="3650" spans="1:12">
      <c r="A3650" s="213" t="str">
        <f t="shared" ca="1" si="56"/>
        <v/>
      </c>
      <c r="C3650" s="223"/>
      <c r="D3650" s="224"/>
      <c r="E3650" s="224"/>
      <c r="F3650" s="225"/>
      <c r="G3650" s="226"/>
      <c r="H3650" s="227"/>
      <c r="I3650" s="227"/>
      <c r="J3650" s="227"/>
      <c r="K3650" s="227"/>
      <c r="L3650" s="228"/>
    </row>
    <row r="3651" spans="1:12">
      <c r="A3651" s="213" t="str">
        <f t="shared" ca="1" si="56"/>
        <v/>
      </c>
      <c r="C3651" s="223"/>
      <c r="D3651" s="224"/>
      <c r="E3651" s="224"/>
      <c r="F3651" s="225"/>
      <c r="G3651" s="226"/>
      <c r="H3651" s="227"/>
      <c r="I3651" s="227"/>
      <c r="J3651" s="227"/>
      <c r="K3651" s="227"/>
      <c r="L3651" s="228"/>
    </row>
    <row r="3652" spans="1:12">
      <c r="A3652" s="213" t="str">
        <f t="shared" ref="A3652:A3715" ca="1" si="57">IF(INDIRECT(ADDRESS(ROW(A3652),3))="","",IF(INDIRECT(ADDRESS(ROW(A3652),3))=INDIRECT(ADDRESS(ROW(A3652)-1,3)),A3651,A3651+1))</f>
        <v/>
      </c>
      <c r="C3652" s="223"/>
      <c r="D3652" s="224"/>
      <c r="E3652" s="224"/>
      <c r="F3652" s="225"/>
      <c r="G3652" s="226"/>
      <c r="H3652" s="227"/>
      <c r="I3652" s="227"/>
      <c r="J3652" s="227"/>
      <c r="K3652" s="227"/>
      <c r="L3652" s="228"/>
    </row>
    <row r="3653" spans="1:12">
      <c r="A3653" s="213" t="str">
        <f t="shared" ca="1" si="57"/>
        <v/>
      </c>
      <c r="C3653" s="223"/>
      <c r="D3653" s="224"/>
      <c r="E3653" s="224"/>
      <c r="F3653" s="225"/>
      <c r="G3653" s="226"/>
      <c r="H3653" s="227"/>
      <c r="I3653" s="227"/>
      <c r="J3653" s="227"/>
      <c r="K3653" s="227"/>
      <c r="L3653" s="228"/>
    </row>
    <row r="3654" spans="1:12">
      <c r="A3654" s="213" t="str">
        <f t="shared" ca="1" si="57"/>
        <v/>
      </c>
      <c r="C3654" s="223"/>
      <c r="D3654" s="224"/>
      <c r="E3654" s="224"/>
      <c r="F3654" s="225"/>
      <c r="G3654" s="226"/>
      <c r="H3654" s="227"/>
      <c r="I3654" s="227"/>
      <c r="J3654" s="227"/>
      <c r="K3654" s="227"/>
      <c r="L3654" s="228"/>
    </row>
    <row r="3655" spans="1:12">
      <c r="A3655" s="213" t="str">
        <f t="shared" ca="1" si="57"/>
        <v/>
      </c>
      <c r="C3655" s="223"/>
      <c r="D3655" s="224"/>
      <c r="E3655" s="224"/>
      <c r="F3655" s="225"/>
      <c r="G3655" s="226"/>
      <c r="H3655" s="227"/>
      <c r="I3655" s="227"/>
      <c r="J3655" s="227"/>
      <c r="K3655" s="227"/>
      <c r="L3655" s="228"/>
    </row>
    <row r="3656" spans="1:12">
      <c r="A3656" s="213" t="str">
        <f t="shared" ca="1" si="57"/>
        <v/>
      </c>
      <c r="C3656" s="223"/>
      <c r="D3656" s="224"/>
      <c r="E3656" s="224"/>
      <c r="F3656" s="225"/>
      <c r="G3656" s="226"/>
      <c r="H3656" s="227"/>
      <c r="I3656" s="227"/>
      <c r="J3656" s="227"/>
      <c r="K3656" s="227"/>
      <c r="L3656" s="228"/>
    </row>
    <row r="3657" spans="1:12">
      <c r="A3657" s="213" t="str">
        <f t="shared" ca="1" si="57"/>
        <v/>
      </c>
      <c r="C3657" s="223"/>
      <c r="D3657" s="224"/>
      <c r="E3657" s="224"/>
      <c r="F3657" s="225"/>
      <c r="G3657" s="226"/>
      <c r="H3657" s="227"/>
      <c r="I3657" s="227"/>
      <c r="J3657" s="227"/>
      <c r="K3657" s="227"/>
      <c r="L3657" s="228"/>
    </row>
    <row r="3658" spans="1:12">
      <c r="A3658" s="213" t="str">
        <f t="shared" ca="1" si="57"/>
        <v/>
      </c>
      <c r="C3658" s="223"/>
      <c r="D3658" s="224"/>
      <c r="E3658" s="224"/>
      <c r="F3658" s="225"/>
      <c r="G3658" s="226"/>
      <c r="H3658" s="227"/>
      <c r="I3658" s="227"/>
      <c r="J3658" s="227"/>
      <c r="K3658" s="227"/>
      <c r="L3658" s="228"/>
    </row>
    <row r="3659" spans="1:12">
      <c r="A3659" s="213" t="str">
        <f t="shared" ca="1" si="57"/>
        <v/>
      </c>
      <c r="C3659" s="223"/>
      <c r="D3659" s="224"/>
      <c r="E3659" s="224"/>
      <c r="F3659" s="225"/>
      <c r="G3659" s="226"/>
      <c r="H3659" s="227"/>
      <c r="I3659" s="227"/>
      <c r="J3659" s="227"/>
      <c r="K3659" s="227"/>
      <c r="L3659" s="228"/>
    </row>
    <row r="3660" spans="1:12">
      <c r="A3660" s="213" t="str">
        <f t="shared" ca="1" si="57"/>
        <v/>
      </c>
      <c r="C3660" s="223"/>
      <c r="D3660" s="224"/>
      <c r="E3660" s="224"/>
      <c r="F3660" s="225"/>
      <c r="G3660" s="226"/>
      <c r="H3660" s="227"/>
      <c r="I3660" s="227"/>
      <c r="J3660" s="227"/>
      <c r="K3660" s="227"/>
      <c r="L3660" s="228"/>
    </row>
    <row r="3661" spans="1:12">
      <c r="A3661" s="213" t="str">
        <f t="shared" ca="1" si="57"/>
        <v/>
      </c>
      <c r="C3661" s="223"/>
      <c r="D3661" s="224"/>
      <c r="E3661" s="224"/>
      <c r="F3661" s="225"/>
      <c r="G3661" s="226"/>
      <c r="H3661" s="227"/>
      <c r="I3661" s="227"/>
      <c r="J3661" s="227"/>
      <c r="K3661" s="227"/>
      <c r="L3661" s="228"/>
    </row>
    <row r="3662" spans="1:12">
      <c r="A3662" s="213" t="str">
        <f t="shared" ca="1" si="57"/>
        <v/>
      </c>
      <c r="C3662" s="223"/>
      <c r="D3662" s="224"/>
      <c r="E3662" s="224"/>
      <c r="F3662" s="225"/>
      <c r="G3662" s="226"/>
      <c r="H3662" s="227"/>
      <c r="I3662" s="227"/>
      <c r="J3662" s="227"/>
      <c r="K3662" s="227"/>
      <c r="L3662" s="228"/>
    </row>
    <row r="3663" spans="1:12">
      <c r="A3663" s="213" t="str">
        <f t="shared" ca="1" si="57"/>
        <v/>
      </c>
      <c r="C3663" s="223"/>
      <c r="D3663" s="224"/>
      <c r="E3663" s="224"/>
      <c r="F3663" s="225"/>
      <c r="G3663" s="226"/>
      <c r="H3663" s="227"/>
      <c r="I3663" s="227"/>
      <c r="J3663" s="227"/>
      <c r="K3663" s="227"/>
      <c r="L3663" s="228"/>
    </row>
    <row r="3664" spans="1:12">
      <c r="A3664" s="213" t="str">
        <f t="shared" ca="1" si="57"/>
        <v/>
      </c>
      <c r="C3664" s="223"/>
      <c r="D3664" s="224"/>
      <c r="E3664" s="224"/>
      <c r="F3664" s="225"/>
      <c r="G3664" s="226"/>
      <c r="H3664" s="227"/>
      <c r="I3664" s="227"/>
      <c r="J3664" s="227"/>
      <c r="K3664" s="227"/>
      <c r="L3664" s="228"/>
    </row>
    <row r="3665" spans="1:12">
      <c r="A3665" s="213" t="str">
        <f t="shared" ca="1" si="57"/>
        <v/>
      </c>
      <c r="C3665" s="223"/>
      <c r="D3665" s="224"/>
      <c r="E3665" s="224"/>
      <c r="F3665" s="225"/>
      <c r="G3665" s="226"/>
      <c r="H3665" s="227"/>
      <c r="I3665" s="227"/>
      <c r="J3665" s="227"/>
      <c r="K3665" s="227"/>
      <c r="L3665" s="228"/>
    </row>
    <row r="3666" spans="1:12">
      <c r="A3666" s="213" t="str">
        <f t="shared" ca="1" si="57"/>
        <v/>
      </c>
      <c r="C3666" s="223"/>
      <c r="D3666" s="224"/>
      <c r="E3666" s="224"/>
      <c r="F3666" s="225"/>
      <c r="G3666" s="226"/>
      <c r="H3666" s="227"/>
      <c r="I3666" s="227"/>
      <c r="J3666" s="227"/>
      <c r="K3666" s="227"/>
      <c r="L3666" s="228"/>
    </row>
    <row r="3667" spans="1:12">
      <c r="A3667" s="213" t="str">
        <f t="shared" ca="1" si="57"/>
        <v/>
      </c>
      <c r="C3667" s="223"/>
      <c r="D3667" s="224"/>
      <c r="E3667" s="224"/>
      <c r="F3667" s="225"/>
      <c r="G3667" s="226"/>
      <c r="H3667" s="227"/>
      <c r="I3667" s="227"/>
      <c r="J3667" s="227"/>
      <c r="K3667" s="227"/>
      <c r="L3667" s="228"/>
    </row>
    <row r="3668" spans="1:12">
      <c r="A3668" s="213" t="str">
        <f t="shared" ca="1" si="57"/>
        <v/>
      </c>
      <c r="C3668" s="223"/>
      <c r="D3668" s="224"/>
      <c r="E3668" s="224"/>
      <c r="F3668" s="225"/>
      <c r="G3668" s="226"/>
      <c r="H3668" s="227"/>
      <c r="I3668" s="227"/>
      <c r="J3668" s="227"/>
      <c r="K3668" s="227"/>
      <c r="L3668" s="228"/>
    </row>
    <row r="3669" spans="1:12">
      <c r="A3669" s="213" t="str">
        <f t="shared" ca="1" si="57"/>
        <v/>
      </c>
      <c r="C3669" s="223"/>
      <c r="D3669" s="224"/>
      <c r="E3669" s="224"/>
      <c r="F3669" s="225"/>
      <c r="G3669" s="226"/>
      <c r="H3669" s="227"/>
      <c r="I3669" s="227"/>
      <c r="J3669" s="227"/>
      <c r="K3669" s="227"/>
      <c r="L3669" s="228"/>
    </row>
    <row r="3670" spans="1:12">
      <c r="A3670" s="213" t="str">
        <f t="shared" ca="1" si="57"/>
        <v/>
      </c>
      <c r="C3670" s="223"/>
      <c r="D3670" s="224"/>
      <c r="E3670" s="224"/>
      <c r="F3670" s="225"/>
      <c r="G3670" s="226"/>
      <c r="H3670" s="227"/>
      <c r="I3670" s="227"/>
      <c r="J3670" s="227"/>
      <c r="K3670" s="227"/>
      <c r="L3670" s="228"/>
    </row>
    <row r="3671" spans="1:12">
      <c r="A3671" s="213" t="str">
        <f t="shared" ca="1" si="57"/>
        <v/>
      </c>
      <c r="C3671" s="223"/>
      <c r="D3671" s="224"/>
      <c r="E3671" s="224"/>
      <c r="F3671" s="225"/>
      <c r="G3671" s="226"/>
      <c r="H3671" s="227"/>
      <c r="I3671" s="227"/>
      <c r="J3671" s="227"/>
      <c r="K3671" s="227"/>
      <c r="L3671" s="228"/>
    </row>
    <row r="3672" spans="1:12">
      <c r="A3672" s="213" t="str">
        <f t="shared" ca="1" si="57"/>
        <v/>
      </c>
      <c r="C3672" s="223"/>
      <c r="D3672" s="224"/>
      <c r="E3672" s="224"/>
      <c r="F3672" s="225"/>
      <c r="G3672" s="226"/>
      <c r="H3672" s="227"/>
      <c r="I3672" s="227"/>
      <c r="J3672" s="227"/>
      <c r="K3672" s="227"/>
      <c r="L3672" s="228"/>
    </row>
    <row r="3673" spans="1:12">
      <c r="A3673" s="213" t="str">
        <f t="shared" ca="1" si="57"/>
        <v/>
      </c>
      <c r="C3673" s="223"/>
      <c r="D3673" s="224"/>
      <c r="E3673" s="224"/>
      <c r="F3673" s="225"/>
      <c r="G3673" s="226"/>
      <c r="H3673" s="227"/>
      <c r="I3673" s="227"/>
      <c r="J3673" s="227"/>
      <c r="K3673" s="227"/>
      <c r="L3673" s="228"/>
    </row>
    <row r="3674" spans="1:12">
      <c r="A3674" s="213" t="str">
        <f t="shared" ca="1" si="57"/>
        <v/>
      </c>
      <c r="C3674" s="223"/>
      <c r="D3674" s="224"/>
      <c r="E3674" s="224"/>
      <c r="F3674" s="225"/>
      <c r="G3674" s="226"/>
      <c r="H3674" s="227"/>
      <c r="I3674" s="227"/>
      <c r="J3674" s="227"/>
      <c r="K3674" s="227"/>
      <c r="L3674" s="228"/>
    </row>
    <row r="3675" spans="1:12">
      <c r="A3675" s="213" t="str">
        <f t="shared" ca="1" si="57"/>
        <v/>
      </c>
      <c r="C3675" s="223"/>
      <c r="D3675" s="224"/>
      <c r="E3675" s="224"/>
      <c r="F3675" s="225"/>
      <c r="G3675" s="226"/>
      <c r="H3675" s="227"/>
      <c r="I3675" s="227"/>
      <c r="J3675" s="227"/>
      <c r="K3675" s="227"/>
      <c r="L3675" s="228"/>
    </row>
    <row r="3676" spans="1:12">
      <c r="A3676" s="213" t="str">
        <f t="shared" ca="1" si="57"/>
        <v/>
      </c>
      <c r="C3676" s="223"/>
      <c r="D3676" s="224"/>
      <c r="E3676" s="224"/>
      <c r="F3676" s="225"/>
      <c r="G3676" s="226"/>
      <c r="H3676" s="227"/>
      <c r="I3676" s="227"/>
      <c r="J3676" s="227"/>
      <c r="K3676" s="227"/>
      <c r="L3676" s="228"/>
    </row>
    <row r="3677" spans="1:12">
      <c r="A3677" s="213" t="str">
        <f t="shared" ca="1" si="57"/>
        <v/>
      </c>
      <c r="C3677" s="223"/>
      <c r="D3677" s="224"/>
      <c r="E3677" s="224"/>
      <c r="F3677" s="225"/>
      <c r="G3677" s="226"/>
      <c r="H3677" s="227"/>
      <c r="I3677" s="227"/>
      <c r="J3677" s="227"/>
      <c r="K3677" s="227"/>
      <c r="L3677" s="228"/>
    </row>
    <row r="3678" spans="1:12">
      <c r="A3678" s="213" t="str">
        <f t="shared" ca="1" si="57"/>
        <v/>
      </c>
      <c r="C3678" s="223"/>
      <c r="D3678" s="224"/>
      <c r="E3678" s="224"/>
      <c r="F3678" s="225"/>
      <c r="G3678" s="226"/>
      <c r="H3678" s="227"/>
      <c r="I3678" s="227"/>
      <c r="J3678" s="227"/>
      <c r="K3678" s="227"/>
      <c r="L3678" s="228"/>
    </row>
    <row r="3679" spans="1:12">
      <c r="A3679" s="213" t="str">
        <f t="shared" ca="1" si="57"/>
        <v/>
      </c>
      <c r="C3679" s="223"/>
      <c r="D3679" s="224"/>
      <c r="E3679" s="224"/>
      <c r="F3679" s="225"/>
      <c r="G3679" s="226"/>
      <c r="H3679" s="227"/>
      <c r="I3679" s="227"/>
      <c r="J3679" s="227"/>
      <c r="K3679" s="227"/>
      <c r="L3679" s="228"/>
    </row>
    <row r="3680" spans="1:12">
      <c r="A3680" s="213" t="str">
        <f t="shared" ca="1" si="57"/>
        <v/>
      </c>
      <c r="C3680" s="223"/>
      <c r="D3680" s="224"/>
      <c r="E3680" s="224"/>
      <c r="F3680" s="225"/>
      <c r="G3680" s="226"/>
      <c r="H3680" s="227"/>
      <c r="I3680" s="227"/>
      <c r="J3680" s="227"/>
      <c r="K3680" s="227"/>
      <c r="L3680" s="228"/>
    </row>
    <row r="3681" spans="1:12">
      <c r="A3681" s="213" t="str">
        <f t="shared" ca="1" si="57"/>
        <v/>
      </c>
      <c r="C3681" s="223"/>
      <c r="D3681" s="224"/>
      <c r="E3681" s="224"/>
      <c r="F3681" s="225"/>
      <c r="G3681" s="226"/>
      <c r="H3681" s="227"/>
      <c r="I3681" s="227"/>
      <c r="J3681" s="227"/>
      <c r="K3681" s="227"/>
      <c r="L3681" s="228"/>
    </row>
    <row r="3682" spans="1:12">
      <c r="A3682" s="213" t="str">
        <f t="shared" ca="1" si="57"/>
        <v/>
      </c>
      <c r="C3682" s="223"/>
      <c r="D3682" s="224"/>
      <c r="E3682" s="224"/>
      <c r="F3682" s="225"/>
      <c r="G3682" s="226"/>
      <c r="H3682" s="227"/>
      <c r="I3682" s="227"/>
      <c r="J3682" s="227"/>
      <c r="K3682" s="227"/>
      <c r="L3682" s="228"/>
    </row>
    <row r="3683" spans="1:12">
      <c r="A3683" s="213" t="str">
        <f t="shared" ca="1" si="57"/>
        <v/>
      </c>
      <c r="C3683" s="223"/>
      <c r="D3683" s="224"/>
      <c r="E3683" s="224"/>
      <c r="F3683" s="225"/>
      <c r="G3683" s="226"/>
      <c r="H3683" s="227"/>
      <c r="I3683" s="227"/>
      <c r="J3683" s="227"/>
      <c r="K3683" s="227"/>
      <c r="L3683" s="228"/>
    </row>
    <row r="3684" spans="1:12">
      <c r="A3684" s="213" t="str">
        <f t="shared" ca="1" si="57"/>
        <v/>
      </c>
      <c r="C3684" s="223"/>
      <c r="D3684" s="224"/>
      <c r="E3684" s="224"/>
      <c r="F3684" s="225"/>
      <c r="G3684" s="226"/>
      <c r="H3684" s="227"/>
      <c r="I3684" s="227"/>
      <c r="J3684" s="227"/>
      <c r="K3684" s="227"/>
      <c r="L3684" s="228"/>
    </row>
    <row r="3685" spans="1:12">
      <c r="A3685" s="213" t="str">
        <f t="shared" ca="1" si="57"/>
        <v/>
      </c>
      <c r="C3685" s="223"/>
      <c r="D3685" s="224"/>
      <c r="E3685" s="224"/>
      <c r="F3685" s="225"/>
      <c r="G3685" s="226"/>
      <c r="H3685" s="227"/>
      <c r="I3685" s="227"/>
      <c r="J3685" s="227"/>
      <c r="K3685" s="227"/>
      <c r="L3685" s="228"/>
    </row>
    <row r="3686" spans="1:12">
      <c r="A3686" s="213" t="str">
        <f t="shared" ca="1" si="57"/>
        <v/>
      </c>
      <c r="C3686" s="223"/>
      <c r="D3686" s="224"/>
      <c r="E3686" s="224"/>
      <c r="F3686" s="225"/>
      <c r="G3686" s="226"/>
      <c r="H3686" s="227"/>
      <c r="I3686" s="227"/>
      <c r="J3686" s="227"/>
      <c r="K3686" s="227"/>
      <c r="L3686" s="228"/>
    </row>
    <row r="3687" spans="1:12">
      <c r="A3687" s="213" t="str">
        <f t="shared" ca="1" si="57"/>
        <v/>
      </c>
      <c r="C3687" s="223"/>
      <c r="D3687" s="224"/>
      <c r="E3687" s="224"/>
      <c r="F3687" s="225"/>
      <c r="G3687" s="226"/>
      <c r="H3687" s="227"/>
      <c r="I3687" s="227"/>
      <c r="J3687" s="227"/>
      <c r="K3687" s="227"/>
      <c r="L3687" s="228"/>
    </row>
    <row r="3688" spans="1:12">
      <c r="A3688" s="213" t="str">
        <f t="shared" ca="1" si="57"/>
        <v/>
      </c>
      <c r="C3688" s="223"/>
      <c r="D3688" s="224"/>
      <c r="E3688" s="224"/>
      <c r="F3688" s="225"/>
      <c r="G3688" s="226"/>
      <c r="H3688" s="227"/>
      <c r="I3688" s="227"/>
      <c r="J3688" s="227"/>
      <c r="K3688" s="227"/>
      <c r="L3688" s="228"/>
    </row>
    <row r="3689" spans="1:12">
      <c r="A3689" s="213" t="str">
        <f t="shared" ca="1" si="57"/>
        <v/>
      </c>
      <c r="C3689" s="223"/>
      <c r="D3689" s="224"/>
      <c r="E3689" s="224"/>
      <c r="F3689" s="225"/>
      <c r="G3689" s="226"/>
      <c r="H3689" s="227"/>
      <c r="I3689" s="227"/>
      <c r="J3689" s="227"/>
      <c r="K3689" s="227"/>
      <c r="L3689" s="228"/>
    </row>
    <row r="3690" spans="1:12">
      <c r="A3690" s="213" t="str">
        <f t="shared" ca="1" si="57"/>
        <v/>
      </c>
      <c r="C3690" s="223"/>
      <c r="D3690" s="224"/>
      <c r="E3690" s="224"/>
      <c r="F3690" s="225"/>
      <c r="G3690" s="226"/>
      <c r="H3690" s="227"/>
      <c r="I3690" s="227"/>
      <c r="J3690" s="227"/>
      <c r="K3690" s="227"/>
      <c r="L3690" s="228"/>
    </row>
    <row r="3691" spans="1:12">
      <c r="A3691" s="213" t="str">
        <f t="shared" ca="1" si="57"/>
        <v/>
      </c>
      <c r="C3691" s="223"/>
      <c r="D3691" s="224"/>
      <c r="E3691" s="224"/>
      <c r="F3691" s="225"/>
      <c r="G3691" s="226"/>
      <c r="H3691" s="227"/>
      <c r="I3691" s="227"/>
      <c r="J3691" s="227"/>
      <c r="K3691" s="227"/>
      <c r="L3691" s="228"/>
    </row>
    <row r="3692" spans="1:12">
      <c r="A3692" s="213" t="str">
        <f t="shared" ca="1" si="57"/>
        <v/>
      </c>
      <c r="C3692" s="223"/>
      <c r="D3692" s="224"/>
      <c r="E3692" s="224"/>
      <c r="F3692" s="225"/>
      <c r="G3692" s="226"/>
      <c r="H3692" s="227"/>
      <c r="I3692" s="227"/>
      <c r="J3692" s="227"/>
      <c r="K3692" s="227"/>
      <c r="L3692" s="228"/>
    </row>
    <row r="3693" spans="1:12">
      <c r="A3693" s="213" t="str">
        <f t="shared" ca="1" si="57"/>
        <v/>
      </c>
      <c r="C3693" s="223"/>
      <c r="D3693" s="224"/>
      <c r="E3693" s="224"/>
      <c r="F3693" s="225"/>
      <c r="G3693" s="226"/>
      <c r="H3693" s="227"/>
      <c r="I3693" s="227"/>
      <c r="J3693" s="227"/>
      <c r="K3693" s="227"/>
      <c r="L3693" s="228"/>
    </row>
    <row r="3694" spans="1:12">
      <c r="A3694" s="213" t="str">
        <f t="shared" ca="1" si="57"/>
        <v/>
      </c>
      <c r="C3694" s="223"/>
      <c r="D3694" s="224"/>
      <c r="E3694" s="224"/>
      <c r="F3694" s="225"/>
      <c r="G3694" s="226"/>
      <c r="H3694" s="227"/>
      <c r="I3694" s="227"/>
      <c r="J3694" s="227"/>
      <c r="K3694" s="227"/>
      <c r="L3694" s="228"/>
    </row>
    <row r="3695" spans="1:12">
      <c r="A3695" s="213" t="str">
        <f t="shared" ca="1" si="57"/>
        <v/>
      </c>
      <c r="C3695" s="223"/>
      <c r="D3695" s="224"/>
      <c r="E3695" s="224"/>
      <c r="F3695" s="225"/>
      <c r="G3695" s="226"/>
      <c r="H3695" s="227"/>
      <c r="I3695" s="227"/>
      <c r="J3695" s="227"/>
      <c r="K3695" s="227"/>
      <c r="L3695" s="228"/>
    </row>
    <row r="3696" spans="1:12">
      <c r="A3696" s="213" t="str">
        <f t="shared" ca="1" si="57"/>
        <v/>
      </c>
      <c r="C3696" s="223"/>
      <c r="D3696" s="224"/>
      <c r="E3696" s="224"/>
      <c r="F3696" s="225"/>
      <c r="G3696" s="226"/>
      <c r="H3696" s="227"/>
      <c r="I3696" s="227"/>
      <c r="J3696" s="227"/>
      <c r="K3696" s="227"/>
      <c r="L3696" s="228"/>
    </row>
    <row r="3697" spans="1:12">
      <c r="A3697" s="213" t="str">
        <f t="shared" ca="1" si="57"/>
        <v/>
      </c>
      <c r="C3697" s="223"/>
      <c r="D3697" s="224"/>
      <c r="E3697" s="224"/>
      <c r="F3697" s="225"/>
      <c r="G3697" s="226"/>
      <c r="H3697" s="227"/>
      <c r="I3697" s="227"/>
      <c r="J3697" s="227"/>
      <c r="K3697" s="227"/>
      <c r="L3697" s="228"/>
    </row>
    <row r="3698" spans="1:12">
      <c r="A3698" s="213" t="str">
        <f t="shared" ca="1" si="57"/>
        <v/>
      </c>
      <c r="C3698" s="223"/>
      <c r="D3698" s="224"/>
      <c r="E3698" s="224"/>
      <c r="F3698" s="225"/>
      <c r="G3698" s="226"/>
      <c r="H3698" s="227"/>
      <c r="I3698" s="227"/>
      <c r="J3698" s="227"/>
      <c r="K3698" s="227"/>
      <c r="L3698" s="228"/>
    </row>
    <row r="3699" spans="1:12">
      <c r="A3699" s="213" t="str">
        <f t="shared" ca="1" si="57"/>
        <v/>
      </c>
      <c r="C3699" s="223"/>
      <c r="D3699" s="224"/>
      <c r="E3699" s="224"/>
      <c r="F3699" s="225"/>
      <c r="G3699" s="226"/>
      <c r="H3699" s="227"/>
      <c r="I3699" s="227"/>
      <c r="J3699" s="227"/>
      <c r="K3699" s="227"/>
      <c r="L3699" s="228"/>
    </row>
    <row r="3700" spans="1:12">
      <c r="A3700" s="213" t="str">
        <f t="shared" ca="1" si="57"/>
        <v/>
      </c>
      <c r="C3700" s="223"/>
      <c r="D3700" s="224"/>
      <c r="E3700" s="224"/>
      <c r="F3700" s="225"/>
      <c r="G3700" s="226"/>
      <c r="H3700" s="227"/>
      <c r="I3700" s="227"/>
      <c r="J3700" s="227"/>
      <c r="K3700" s="227"/>
      <c r="L3700" s="228"/>
    </row>
    <row r="3701" spans="1:12">
      <c r="A3701" s="213" t="str">
        <f t="shared" ca="1" si="57"/>
        <v/>
      </c>
      <c r="C3701" s="223"/>
      <c r="D3701" s="224"/>
      <c r="E3701" s="224"/>
      <c r="F3701" s="225"/>
      <c r="G3701" s="226"/>
      <c r="H3701" s="227"/>
      <c r="I3701" s="227"/>
      <c r="J3701" s="227"/>
      <c r="K3701" s="227"/>
      <c r="L3701" s="228"/>
    </row>
    <row r="3702" spans="1:12">
      <c r="A3702" s="213" t="str">
        <f t="shared" ca="1" si="57"/>
        <v/>
      </c>
      <c r="C3702" s="223"/>
      <c r="D3702" s="224"/>
      <c r="E3702" s="224"/>
      <c r="F3702" s="225"/>
      <c r="G3702" s="226"/>
      <c r="H3702" s="227"/>
      <c r="I3702" s="227"/>
      <c r="J3702" s="227"/>
      <c r="K3702" s="227"/>
      <c r="L3702" s="228"/>
    </row>
    <row r="3703" spans="1:12">
      <c r="A3703" s="213" t="str">
        <f t="shared" ca="1" si="57"/>
        <v/>
      </c>
      <c r="C3703" s="223"/>
      <c r="D3703" s="224"/>
      <c r="E3703" s="224"/>
      <c r="F3703" s="225"/>
      <c r="G3703" s="226"/>
      <c r="H3703" s="227"/>
      <c r="I3703" s="227"/>
      <c r="J3703" s="227"/>
      <c r="K3703" s="227"/>
      <c r="L3703" s="228"/>
    </row>
    <row r="3704" spans="1:12">
      <c r="A3704" s="213" t="str">
        <f t="shared" ca="1" si="57"/>
        <v/>
      </c>
      <c r="C3704" s="223"/>
      <c r="D3704" s="224"/>
      <c r="E3704" s="224"/>
      <c r="F3704" s="225"/>
      <c r="G3704" s="226"/>
      <c r="H3704" s="227"/>
      <c r="I3704" s="227"/>
      <c r="J3704" s="227"/>
      <c r="K3704" s="227"/>
      <c r="L3704" s="228"/>
    </row>
    <row r="3705" spans="1:12">
      <c r="A3705" s="213" t="str">
        <f t="shared" ca="1" si="57"/>
        <v/>
      </c>
      <c r="C3705" s="223"/>
      <c r="D3705" s="224"/>
      <c r="E3705" s="224"/>
      <c r="F3705" s="225"/>
      <c r="G3705" s="226"/>
      <c r="H3705" s="227"/>
      <c r="I3705" s="227"/>
      <c r="J3705" s="227"/>
      <c r="K3705" s="227"/>
      <c r="L3705" s="228"/>
    </row>
    <row r="3706" spans="1:12">
      <c r="A3706" s="213" t="str">
        <f t="shared" ca="1" si="57"/>
        <v/>
      </c>
      <c r="C3706" s="223"/>
      <c r="D3706" s="224"/>
      <c r="E3706" s="224"/>
      <c r="F3706" s="225"/>
      <c r="G3706" s="226"/>
      <c r="H3706" s="227"/>
      <c r="I3706" s="227"/>
      <c r="J3706" s="227"/>
      <c r="K3706" s="227"/>
      <c r="L3706" s="228"/>
    </row>
    <row r="3707" spans="1:12">
      <c r="A3707" s="213" t="str">
        <f t="shared" ca="1" si="57"/>
        <v/>
      </c>
      <c r="C3707" s="223"/>
      <c r="D3707" s="224"/>
      <c r="E3707" s="224"/>
      <c r="F3707" s="225"/>
      <c r="G3707" s="226"/>
      <c r="H3707" s="227"/>
      <c r="I3707" s="227"/>
      <c r="J3707" s="227"/>
      <c r="K3707" s="227"/>
      <c r="L3707" s="228"/>
    </row>
    <row r="3708" spans="1:12">
      <c r="A3708" s="213" t="str">
        <f t="shared" ca="1" si="57"/>
        <v/>
      </c>
      <c r="C3708" s="223"/>
      <c r="D3708" s="224"/>
      <c r="E3708" s="224"/>
      <c r="F3708" s="225"/>
      <c r="G3708" s="226"/>
      <c r="H3708" s="227"/>
      <c r="I3708" s="227"/>
      <c r="J3708" s="227"/>
      <c r="K3708" s="227"/>
      <c r="L3708" s="228"/>
    </row>
    <row r="3709" spans="1:12">
      <c r="A3709" s="213" t="str">
        <f t="shared" ca="1" si="57"/>
        <v/>
      </c>
      <c r="C3709" s="223"/>
      <c r="D3709" s="224"/>
      <c r="E3709" s="224"/>
      <c r="F3709" s="225"/>
      <c r="G3709" s="226"/>
      <c r="H3709" s="227"/>
      <c r="I3709" s="227"/>
      <c r="J3709" s="227"/>
      <c r="K3709" s="227"/>
      <c r="L3709" s="228"/>
    </row>
    <row r="3710" spans="1:12">
      <c r="A3710" s="213" t="str">
        <f t="shared" ca="1" si="57"/>
        <v/>
      </c>
      <c r="C3710" s="223"/>
      <c r="D3710" s="224"/>
      <c r="E3710" s="224"/>
      <c r="F3710" s="225"/>
      <c r="G3710" s="226"/>
      <c r="H3710" s="227"/>
      <c r="I3710" s="227"/>
      <c r="J3710" s="227"/>
      <c r="K3710" s="227"/>
      <c r="L3710" s="228"/>
    </row>
    <row r="3711" spans="1:12">
      <c r="A3711" s="213" t="str">
        <f t="shared" ca="1" si="57"/>
        <v/>
      </c>
      <c r="C3711" s="223"/>
      <c r="D3711" s="224"/>
      <c r="E3711" s="224"/>
      <c r="F3711" s="225"/>
      <c r="G3711" s="226"/>
      <c r="H3711" s="227"/>
      <c r="I3711" s="227"/>
      <c r="J3711" s="227"/>
      <c r="K3711" s="227"/>
      <c r="L3711" s="228"/>
    </row>
    <row r="3712" spans="1:12">
      <c r="A3712" s="213" t="str">
        <f t="shared" ca="1" si="57"/>
        <v/>
      </c>
      <c r="C3712" s="223"/>
      <c r="D3712" s="224"/>
      <c r="E3712" s="224"/>
      <c r="F3712" s="225"/>
      <c r="G3712" s="226"/>
      <c r="H3712" s="227"/>
      <c r="I3712" s="227"/>
      <c r="J3712" s="227"/>
      <c r="K3712" s="227"/>
      <c r="L3712" s="228"/>
    </row>
    <row r="3713" spans="1:12">
      <c r="A3713" s="213" t="str">
        <f t="shared" ca="1" si="57"/>
        <v/>
      </c>
      <c r="C3713" s="223"/>
      <c r="D3713" s="224"/>
      <c r="E3713" s="224"/>
      <c r="F3713" s="225"/>
      <c r="G3713" s="226"/>
      <c r="H3713" s="227"/>
      <c r="I3713" s="227"/>
      <c r="J3713" s="227"/>
      <c r="K3713" s="227"/>
      <c r="L3713" s="228"/>
    </row>
    <row r="3714" spans="1:12">
      <c r="A3714" s="213" t="str">
        <f t="shared" ca="1" si="57"/>
        <v/>
      </c>
      <c r="C3714" s="223"/>
      <c r="D3714" s="224"/>
      <c r="E3714" s="224"/>
      <c r="F3714" s="225"/>
      <c r="G3714" s="226"/>
      <c r="H3714" s="227"/>
      <c r="I3714" s="227"/>
      <c r="J3714" s="227"/>
      <c r="K3714" s="227"/>
      <c r="L3714" s="228"/>
    </row>
    <row r="3715" spans="1:12">
      <c r="A3715" s="213" t="str">
        <f t="shared" ca="1" si="57"/>
        <v/>
      </c>
      <c r="C3715" s="223"/>
      <c r="D3715" s="224"/>
      <c r="E3715" s="224"/>
      <c r="F3715" s="225"/>
      <c r="G3715" s="226"/>
      <c r="H3715" s="227"/>
      <c r="I3715" s="227"/>
      <c r="J3715" s="227"/>
      <c r="K3715" s="227"/>
      <c r="L3715" s="228"/>
    </row>
    <row r="3716" spans="1:12">
      <c r="A3716" s="213" t="str">
        <f t="shared" ref="A3716:A3779" ca="1" si="58">IF(INDIRECT(ADDRESS(ROW(A3716),3))="","",IF(INDIRECT(ADDRESS(ROW(A3716),3))=INDIRECT(ADDRESS(ROW(A3716)-1,3)),A3715,A3715+1))</f>
        <v/>
      </c>
      <c r="C3716" s="223"/>
      <c r="D3716" s="224"/>
      <c r="E3716" s="224"/>
      <c r="F3716" s="225"/>
      <c r="G3716" s="226"/>
      <c r="H3716" s="227"/>
      <c r="I3716" s="227"/>
      <c r="J3716" s="227"/>
      <c r="K3716" s="227"/>
      <c r="L3716" s="228"/>
    </row>
    <row r="3717" spans="1:12">
      <c r="A3717" s="213" t="str">
        <f t="shared" ca="1" si="58"/>
        <v/>
      </c>
      <c r="C3717" s="223"/>
      <c r="D3717" s="224"/>
      <c r="E3717" s="224"/>
      <c r="F3717" s="225"/>
      <c r="G3717" s="226"/>
      <c r="H3717" s="227"/>
      <c r="I3717" s="227"/>
      <c r="J3717" s="227"/>
      <c r="K3717" s="227"/>
      <c r="L3717" s="228"/>
    </row>
    <row r="3718" spans="1:12">
      <c r="A3718" s="213" t="str">
        <f t="shared" ca="1" si="58"/>
        <v/>
      </c>
      <c r="C3718" s="223"/>
      <c r="D3718" s="224"/>
      <c r="E3718" s="224"/>
      <c r="F3718" s="225"/>
      <c r="G3718" s="226"/>
      <c r="H3718" s="227"/>
      <c r="I3718" s="227"/>
      <c r="J3718" s="227"/>
      <c r="K3718" s="227"/>
      <c r="L3718" s="228"/>
    </row>
    <row r="3719" spans="1:12">
      <c r="A3719" s="213" t="str">
        <f t="shared" ca="1" si="58"/>
        <v/>
      </c>
      <c r="C3719" s="223"/>
      <c r="D3719" s="224"/>
      <c r="E3719" s="224"/>
      <c r="F3719" s="225"/>
      <c r="G3719" s="226"/>
      <c r="H3719" s="227"/>
      <c r="I3719" s="227"/>
      <c r="J3719" s="227"/>
      <c r="K3719" s="227"/>
      <c r="L3719" s="228"/>
    </row>
    <row r="3720" spans="1:12">
      <c r="A3720" s="213" t="str">
        <f t="shared" ca="1" si="58"/>
        <v/>
      </c>
      <c r="C3720" s="223"/>
      <c r="D3720" s="224"/>
      <c r="E3720" s="224"/>
      <c r="F3720" s="225"/>
      <c r="G3720" s="226"/>
      <c r="H3720" s="227"/>
      <c r="I3720" s="227"/>
      <c r="J3720" s="227"/>
      <c r="K3720" s="227"/>
      <c r="L3720" s="228"/>
    </row>
    <row r="3721" spans="1:12">
      <c r="A3721" s="213" t="str">
        <f t="shared" ca="1" si="58"/>
        <v/>
      </c>
      <c r="C3721" s="223"/>
      <c r="D3721" s="224"/>
      <c r="E3721" s="224"/>
      <c r="F3721" s="225"/>
      <c r="G3721" s="226"/>
      <c r="H3721" s="227"/>
      <c r="I3721" s="227"/>
      <c r="J3721" s="227"/>
      <c r="K3721" s="227"/>
      <c r="L3721" s="228"/>
    </row>
    <row r="3722" spans="1:12">
      <c r="A3722" s="213" t="str">
        <f t="shared" ca="1" si="58"/>
        <v/>
      </c>
      <c r="C3722" s="223"/>
      <c r="D3722" s="224"/>
      <c r="E3722" s="224"/>
      <c r="F3722" s="225"/>
      <c r="G3722" s="226"/>
      <c r="H3722" s="227"/>
      <c r="I3722" s="227"/>
      <c r="J3722" s="227"/>
      <c r="K3722" s="227"/>
      <c r="L3722" s="228"/>
    </row>
    <row r="3723" spans="1:12">
      <c r="A3723" s="213" t="str">
        <f t="shared" ca="1" si="58"/>
        <v/>
      </c>
      <c r="C3723" s="223"/>
      <c r="D3723" s="224"/>
      <c r="E3723" s="224"/>
      <c r="F3723" s="225"/>
      <c r="G3723" s="226"/>
      <c r="H3723" s="227"/>
      <c r="I3723" s="227"/>
      <c r="J3723" s="227"/>
      <c r="K3723" s="227"/>
      <c r="L3723" s="228"/>
    </row>
    <row r="3724" spans="1:12">
      <c r="A3724" s="213" t="str">
        <f t="shared" ca="1" si="58"/>
        <v/>
      </c>
      <c r="C3724" s="223"/>
      <c r="D3724" s="224"/>
      <c r="E3724" s="224"/>
      <c r="F3724" s="225"/>
      <c r="G3724" s="226"/>
      <c r="H3724" s="227"/>
      <c r="I3724" s="227"/>
      <c r="J3724" s="227"/>
      <c r="K3724" s="227"/>
      <c r="L3724" s="228"/>
    </row>
    <row r="3725" spans="1:12">
      <c r="A3725" s="213" t="str">
        <f t="shared" ca="1" si="58"/>
        <v/>
      </c>
      <c r="C3725" s="223"/>
      <c r="D3725" s="224"/>
      <c r="E3725" s="224"/>
      <c r="F3725" s="225"/>
      <c r="G3725" s="226"/>
      <c r="H3725" s="227"/>
      <c r="I3725" s="227"/>
      <c r="J3725" s="227"/>
      <c r="K3725" s="227"/>
      <c r="L3725" s="228"/>
    </row>
    <row r="3726" spans="1:12">
      <c r="A3726" s="213" t="str">
        <f t="shared" ca="1" si="58"/>
        <v/>
      </c>
      <c r="C3726" s="223"/>
      <c r="D3726" s="224"/>
      <c r="E3726" s="224"/>
      <c r="F3726" s="225"/>
      <c r="G3726" s="226"/>
      <c r="H3726" s="227"/>
      <c r="I3726" s="227"/>
      <c r="J3726" s="227"/>
      <c r="K3726" s="227"/>
      <c r="L3726" s="228"/>
    </row>
    <row r="3727" spans="1:12">
      <c r="A3727" s="213" t="str">
        <f t="shared" ca="1" si="58"/>
        <v/>
      </c>
      <c r="C3727" s="223"/>
      <c r="D3727" s="224"/>
      <c r="E3727" s="224"/>
      <c r="F3727" s="225"/>
      <c r="G3727" s="226"/>
      <c r="H3727" s="227"/>
      <c r="I3727" s="227"/>
      <c r="J3727" s="227"/>
      <c r="K3727" s="227"/>
      <c r="L3727" s="228"/>
    </row>
    <row r="3728" spans="1:12">
      <c r="A3728" s="213" t="str">
        <f t="shared" ca="1" si="58"/>
        <v/>
      </c>
      <c r="C3728" s="223"/>
      <c r="D3728" s="224"/>
      <c r="E3728" s="224"/>
      <c r="F3728" s="225"/>
      <c r="G3728" s="226"/>
      <c r="H3728" s="227"/>
      <c r="I3728" s="227"/>
      <c r="J3728" s="227"/>
      <c r="K3728" s="227"/>
      <c r="L3728" s="228"/>
    </row>
    <row r="3729" spans="1:12">
      <c r="A3729" s="213" t="str">
        <f t="shared" ca="1" si="58"/>
        <v/>
      </c>
      <c r="C3729" s="223"/>
      <c r="D3729" s="224"/>
      <c r="E3729" s="224"/>
      <c r="F3729" s="225"/>
      <c r="G3729" s="226"/>
      <c r="H3729" s="227"/>
      <c r="I3729" s="227"/>
      <c r="J3729" s="227"/>
      <c r="K3729" s="227"/>
      <c r="L3729" s="228"/>
    </row>
    <row r="3730" spans="1:12">
      <c r="A3730" s="213" t="str">
        <f t="shared" ca="1" si="58"/>
        <v/>
      </c>
      <c r="C3730" s="223"/>
      <c r="D3730" s="224"/>
      <c r="E3730" s="224"/>
      <c r="F3730" s="225"/>
      <c r="G3730" s="226"/>
      <c r="H3730" s="227"/>
      <c r="I3730" s="227"/>
      <c r="J3730" s="227"/>
      <c r="K3730" s="227"/>
      <c r="L3730" s="228"/>
    </row>
    <row r="3731" spans="1:12">
      <c r="A3731" s="213" t="str">
        <f t="shared" ca="1" si="58"/>
        <v/>
      </c>
      <c r="C3731" s="223"/>
      <c r="D3731" s="224"/>
      <c r="E3731" s="224"/>
      <c r="F3731" s="225"/>
      <c r="G3731" s="226"/>
      <c r="H3731" s="227"/>
      <c r="I3731" s="227"/>
      <c r="J3731" s="227"/>
      <c r="K3731" s="227"/>
      <c r="L3731" s="228"/>
    </row>
    <row r="3732" spans="1:12">
      <c r="A3732" s="213" t="str">
        <f t="shared" ca="1" si="58"/>
        <v/>
      </c>
      <c r="C3732" s="223"/>
      <c r="D3732" s="224"/>
      <c r="E3732" s="224"/>
      <c r="F3732" s="225"/>
      <c r="G3732" s="226"/>
      <c r="H3732" s="227"/>
      <c r="I3732" s="227"/>
      <c r="J3732" s="227"/>
      <c r="K3732" s="227"/>
      <c r="L3732" s="228"/>
    </row>
    <row r="3733" spans="1:12">
      <c r="A3733" s="213" t="str">
        <f t="shared" ca="1" si="58"/>
        <v/>
      </c>
      <c r="C3733" s="223"/>
      <c r="D3733" s="224"/>
      <c r="E3733" s="224"/>
      <c r="F3733" s="225"/>
      <c r="G3733" s="226"/>
      <c r="H3733" s="227"/>
      <c r="I3733" s="227"/>
      <c r="J3733" s="227"/>
      <c r="K3733" s="227"/>
      <c r="L3733" s="228"/>
    </row>
    <row r="3734" spans="1:12">
      <c r="A3734" s="213" t="str">
        <f t="shared" ca="1" si="58"/>
        <v/>
      </c>
      <c r="C3734" s="223"/>
      <c r="D3734" s="224"/>
      <c r="E3734" s="224"/>
      <c r="F3734" s="225"/>
      <c r="G3734" s="226"/>
      <c r="H3734" s="227"/>
      <c r="I3734" s="227"/>
      <c r="J3734" s="227"/>
      <c r="K3734" s="227"/>
      <c r="L3734" s="228"/>
    </row>
    <row r="3735" spans="1:12">
      <c r="A3735" s="213" t="str">
        <f t="shared" ca="1" si="58"/>
        <v/>
      </c>
      <c r="C3735" s="223"/>
      <c r="D3735" s="224"/>
      <c r="E3735" s="224"/>
      <c r="F3735" s="225"/>
      <c r="G3735" s="226"/>
      <c r="H3735" s="227"/>
      <c r="I3735" s="227"/>
      <c r="J3735" s="227"/>
      <c r="K3735" s="227"/>
      <c r="L3735" s="228"/>
    </row>
    <row r="3736" spans="1:12">
      <c r="A3736" s="213" t="str">
        <f t="shared" ca="1" si="58"/>
        <v/>
      </c>
      <c r="C3736" s="223"/>
      <c r="D3736" s="224"/>
      <c r="E3736" s="224"/>
      <c r="F3736" s="225"/>
      <c r="G3736" s="226"/>
      <c r="H3736" s="227"/>
      <c r="I3736" s="227"/>
      <c r="J3736" s="227"/>
      <c r="K3736" s="227"/>
      <c r="L3736" s="228"/>
    </row>
    <row r="3737" spans="1:12">
      <c r="A3737" s="213" t="str">
        <f t="shared" ca="1" si="58"/>
        <v/>
      </c>
      <c r="C3737" s="223"/>
      <c r="D3737" s="224"/>
      <c r="E3737" s="224"/>
      <c r="F3737" s="225"/>
      <c r="G3737" s="226"/>
      <c r="H3737" s="227"/>
      <c r="I3737" s="227"/>
      <c r="J3737" s="227"/>
      <c r="K3737" s="227"/>
      <c r="L3737" s="228"/>
    </row>
    <row r="3738" spans="1:12">
      <c r="A3738" s="213" t="str">
        <f t="shared" ca="1" si="58"/>
        <v/>
      </c>
      <c r="C3738" s="223"/>
      <c r="D3738" s="224"/>
      <c r="E3738" s="224"/>
      <c r="F3738" s="225"/>
      <c r="G3738" s="226"/>
      <c r="H3738" s="227"/>
      <c r="I3738" s="227"/>
      <c r="J3738" s="227"/>
      <c r="K3738" s="227"/>
      <c r="L3738" s="228"/>
    </row>
    <row r="3739" spans="1:12">
      <c r="A3739" s="213" t="str">
        <f t="shared" ca="1" si="58"/>
        <v/>
      </c>
      <c r="C3739" s="223"/>
      <c r="D3739" s="224"/>
      <c r="E3739" s="224"/>
      <c r="F3739" s="225"/>
      <c r="G3739" s="226"/>
      <c r="H3739" s="227"/>
      <c r="I3739" s="227"/>
      <c r="J3739" s="227"/>
      <c r="K3739" s="227"/>
      <c r="L3739" s="228"/>
    </row>
    <row r="3740" spans="1:12">
      <c r="A3740" s="213" t="str">
        <f t="shared" ca="1" si="58"/>
        <v/>
      </c>
      <c r="C3740" s="223"/>
      <c r="D3740" s="224"/>
      <c r="E3740" s="224"/>
      <c r="F3740" s="225"/>
      <c r="G3740" s="226"/>
      <c r="H3740" s="227"/>
      <c r="I3740" s="227"/>
      <c r="J3740" s="227"/>
      <c r="K3740" s="227"/>
      <c r="L3740" s="228"/>
    </row>
    <row r="3741" spans="1:12">
      <c r="A3741" s="213" t="str">
        <f t="shared" ca="1" si="58"/>
        <v/>
      </c>
      <c r="C3741" s="223"/>
      <c r="D3741" s="224"/>
      <c r="E3741" s="224"/>
      <c r="F3741" s="225"/>
      <c r="G3741" s="226"/>
      <c r="H3741" s="227"/>
      <c r="I3741" s="227"/>
      <c r="J3741" s="227"/>
      <c r="K3741" s="227"/>
      <c r="L3741" s="228"/>
    </row>
    <row r="3742" spans="1:12">
      <c r="A3742" s="213" t="str">
        <f t="shared" ca="1" si="58"/>
        <v/>
      </c>
      <c r="C3742" s="223"/>
      <c r="D3742" s="224"/>
      <c r="E3742" s="224"/>
      <c r="F3742" s="225"/>
      <c r="G3742" s="226"/>
      <c r="H3742" s="227"/>
      <c r="I3742" s="227"/>
      <c r="J3742" s="227"/>
      <c r="K3742" s="227"/>
      <c r="L3742" s="228"/>
    </row>
    <row r="3743" spans="1:12">
      <c r="A3743" s="213" t="str">
        <f t="shared" ca="1" si="58"/>
        <v/>
      </c>
      <c r="C3743" s="223"/>
      <c r="D3743" s="224"/>
      <c r="E3743" s="224"/>
      <c r="F3743" s="225"/>
      <c r="G3743" s="226"/>
      <c r="H3743" s="227"/>
      <c r="I3743" s="227"/>
      <c r="J3743" s="227"/>
      <c r="K3743" s="227"/>
      <c r="L3743" s="228"/>
    </row>
    <row r="3744" spans="1:12">
      <c r="A3744" s="213" t="str">
        <f t="shared" ca="1" si="58"/>
        <v/>
      </c>
      <c r="C3744" s="223"/>
      <c r="D3744" s="224"/>
      <c r="E3744" s="224"/>
      <c r="F3744" s="225"/>
      <c r="G3744" s="226"/>
      <c r="H3744" s="227"/>
      <c r="I3744" s="227"/>
      <c r="J3744" s="227"/>
      <c r="K3744" s="227"/>
      <c r="L3744" s="228"/>
    </row>
    <row r="3745" spans="1:12">
      <c r="A3745" s="213" t="str">
        <f t="shared" ca="1" si="58"/>
        <v/>
      </c>
      <c r="C3745" s="223"/>
      <c r="D3745" s="224"/>
      <c r="E3745" s="224"/>
      <c r="F3745" s="225"/>
      <c r="G3745" s="226"/>
      <c r="H3745" s="227"/>
      <c r="I3745" s="227"/>
      <c r="J3745" s="227"/>
      <c r="K3745" s="227"/>
      <c r="L3745" s="228"/>
    </row>
    <row r="3746" spans="1:12">
      <c r="A3746" s="213" t="str">
        <f t="shared" ca="1" si="58"/>
        <v/>
      </c>
      <c r="C3746" s="223"/>
      <c r="D3746" s="224"/>
      <c r="E3746" s="224"/>
      <c r="F3746" s="225"/>
      <c r="G3746" s="226"/>
      <c r="H3746" s="227"/>
      <c r="I3746" s="227"/>
      <c r="J3746" s="227"/>
      <c r="K3746" s="227"/>
      <c r="L3746" s="228"/>
    </row>
    <row r="3747" spans="1:12">
      <c r="A3747" s="213" t="str">
        <f t="shared" ca="1" si="58"/>
        <v/>
      </c>
      <c r="C3747" s="223"/>
      <c r="D3747" s="224"/>
      <c r="E3747" s="224"/>
      <c r="F3747" s="225"/>
      <c r="G3747" s="226"/>
      <c r="H3747" s="227"/>
      <c r="I3747" s="227"/>
      <c r="J3747" s="227"/>
      <c r="K3747" s="227"/>
      <c r="L3747" s="228"/>
    </row>
    <row r="3748" spans="1:12">
      <c r="A3748" s="213" t="str">
        <f t="shared" ca="1" si="58"/>
        <v/>
      </c>
      <c r="C3748" s="223"/>
      <c r="D3748" s="224"/>
      <c r="E3748" s="224"/>
      <c r="F3748" s="225"/>
      <c r="G3748" s="226"/>
      <c r="H3748" s="227"/>
      <c r="I3748" s="227"/>
      <c r="J3748" s="227"/>
      <c r="K3748" s="227"/>
      <c r="L3748" s="228"/>
    </row>
    <row r="3749" spans="1:12">
      <c r="A3749" s="213" t="str">
        <f t="shared" ca="1" si="58"/>
        <v/>
      </c>
      <c r="C3749" s="223"/>
      <c r="D3749" s="224"/>
      <c r="E3749" s="224"/>
      <c r="F3749" s="225"/>
      <c r="G3749" s="226"/>
      <c r="H3749" s="227"/>
      <c r="I3749" s="227"/>
      <c r="J3749" s="227"/>
      <c r="K3749" s="227"/>
      <c r="L3749" s="228"/>
    </row>
    <row r="3750" spans="1:12">
      <c r="A3750" s="213" t="str">
        <f t="shared" ca="1" si="58"/>
        <v/>
      </c>
      <c r="C3750" s="223"/>
      <c r="D3750" s="224"/>
      <c r="E3750" s="224"/>
      <c r="F3750" s="225"/>
      <c r="G3750" s="226"/>
      <c r="H3750" s="227"/>
      <c r="I3750" s="227"/>
      <c r="J3750" s="227"/>
      <c r="K3750" s="227"/>
      <c r="L3750" s="228"/>
    </row>
    <row r="3751" spans="1:12">
      <c r="A3751" s="213" t="str">
        <f t="shared" ca="1" si="58"/>
        <v/>
      </c>
      <c r="C3751" s="223"/>
      <c r="D3751" s="224"/>
      <c r="E3751" s="224"/>
      <c r="F3751" s="225"/>
      <c r="G3751" s="226"/>
      <c r="H3751" s="227"/>
      <c r="I3751" s="227"/>
      <c r="J3751" s="227"/>
      <c r="K3751" s="227"/>
      <c r="L3751" s="228"/>
    </row>
    <row r="3752" spans="1:12">
      <c r="A3752" s="213" t="str">
        <f t="shared" ca="1" si="58"/>
        <v/>
      </c>
      <c r="C3752" s="223"/>
      <c r="D3752" s="224"/>
      <c r="E3752" s="224"/>
      <c r="F3752" s="225"/>
      <c r="G3752" s="226"/>
      <c r="H3752" s="227"/>
      <c r="I3752" s="227"/>
      <c r="J3752" s="227"/>
      <c r="K3752" s="227"/>
      <c r="L3752" s="228"/>
    </row>
    <row r="3753" spans="1:12">
      <c r="A3753" s="213" t="str">
        <f t="shared" ca="1" si="58"/>
        <v/>
      </c>
      <c r="C3753" s="223"/>
      <c r="D3753" s="224"/>
      <c r="E3753" s="224"/>
      <c r="F3753" s="225"/>
      <c r="G3753" s="226"/>
      <c r="H3753" s="227"/>
      <c r="I3753" s="227"/>
      <c r="J3753" s="227"/>
      <c r="K3753" s="227"/>
      <c r="L3753" s="228"/>
    </row>
    <row r="3754" spans="1:12">
      <c r="A3754" s="213" t="str">
        <f t="shared" ca="1" si="58"/>
        <v/>
      </c>
      <c r="C3754" s="223"/>
      <c r="D3754" s="224"/>
      <c r="E3754" s="224"/>
      <c r="F3754" s="225"/>
      <c r="G3754" s="226"/>
      <c r="H3754" s="227"/>
      <c r="I3754" s="227"/>
      <c r="J3754" s="227"/>
      <c r="K3754" s="227"/>
      <c r="L3754" s="228"/>
    </row>
    <row r="3755" spans="1:12">
      <c r="A3755" s="213" t="str">
        <f t="shared" ca="1" si="58"/>
        <v/>
      </c>
      <c r="C3755" s="223"/>
      <c r="D3755" s="224"/>
      <c r="E3755" s="224"/>
      <c r="F3755" s="225"/>
      <c r="G3755" s="226"/>
      <c r="H3755" s="227"/>
      <c r="I3755" s="227"/>
      <c r="J3755" s="227"/>
      <c r="K3755" s="227"/>
      <c r="L3755" s="228"/>
    </row>
    <row r="3756" spans="1:12">
      <c r="A3756" s="213" t="str">
        <f t="shared" ca="1" si="58"/>
        <v/>
      </c>
      <c r="C3756" s="223"/>
      <c r="D3756" s="224"/>
      <c r="E3756" s="224"/>
      <c r="F3756" s="225"/>
      <c r="G3756" s="226"/>
      <c r="H3756" s="227"/>
      <c r="I3756" s="227"/>
      <c r="J3756" s="227"/>
      <c r="K3756" s="227"/>
      <c r="L3756" s="228"/>
    </row>
    <row r="3757" spans="1:12">
      <c r="A3757" s="213" t="str">
        <f t="shared" ca="1" si="58"/>
        <v/>
      </c>
      <c r="C3757" s="223"/>
      <c r="D3757" s="224"/>
      <c r="E3757" s="224"/>
      <c r="F3757" s="225"/>
      <c r="G3757" s="226"/>
      <c r="H3757" s="227"/>
      <c r="I3757" s="227"/>
      <c r="J3757" s="227"/>
      <c r="K3757" s="227"/>
      <c r="L3757" s="228"/>
    </row>
    <row r="3758" spans="1:12">
      <c r="A3758" s="213" t="str">
        <f t="shared" ca="1" si="58"/>
        <v/>
      </c>
      <c r="C3758" s="223"/>
      <c r="D3758" s="224"/>
      <c r="E3758" s="224"/>
      <c r="F3758" s="225"/>
      <c r="G3758" s="226"/>
      <c r="H3758" s="227"/>
      <c r="I3758" s="227"/>
      <c r="J3758" s="227"/>
      <c r="K3758" s="227"/>
      <c r="L3758" s="228"/>
    </row>
    <row r="3759" spans="1:12">
      <c r="A3759" s="213" t="str">
        <f t="shared" ca="1" si="58"/>
        <v/>
      </c>
      <c r="C3759" s="223"/>
      <c r="D3759" s="224"/>
      <c r="E3759" s="224"/>
      <c r="F3759" s="225"/>
      <c r="G3759" s="226"/>
      <c r="H3759" s="227"/>
      <c r="I3759" s="227"/>
      <c r="J3759" s="227"/>
      <c r="K3759" s="227"/>
      <c r="L3759" s="228"/>
    </row>
    <row r="3760" spans="1:12">
      <c r="A3760" s="213" t="str">
        <f t="shared" ca="1" si="58"/>
        <v/>
      </c>
      <c r="C3760" s="223"/>
      <c r="D3760" s="224"/>
      <c r="E3760" s="224"/>
      <c r="F3760" s="225"/>
      <c r="G3760" s="226"/>
      <c r="H3760" s="227"/>
      <c r="I3760" s="227"/>
      <c r="J3760" s="227"/>
      <c r="K3760" s="227"/>
      <c r="L3760" s="228"/>
    </row>
    <row r="3761" spans="1:12">
      <c r="A3761" s="213" t="str">
        <f t="shared" ca="1" si="58"/>
        <v/>
      </c>
      <c r="C3761" s="223"/>
      <c r="D3761" s="224"/>
      <c r="E3761" s="224"/>
      <c r="F3761" s="225"/>
      <c r="G3761" s="226"/>
      <c r="H3761" s="227"/>
      <c r="I3761" s="227"/>
      <c r="J3761" s="227"/>
      <c r="K3761" s="227"/>
      <c r="L3761" s="228"/>
    </row>
    <row r="3762" spans="1:12">
      <c r="A3762" s="213" t="str">
        <f t="shared" ca="1" si="58"/>
        <v/>
      </c>
      <c r="C3762" s="223"/>
      <c r="D3762" s="224"/>
      <c r="E3762" s="224"/>
      <c r="F3762" s="225"/>
      <c r="G3762" s="226"/>
      <c r="H3762" s="227"/>
      <c r="I3762" s="227"/>
      <c r="J3762" s="227"/>
      <c r="K3762" s="227"/>
      <c r="L3762" s="228"/>
    </row>
    <row r="3763" spans="1:12">
      <c r="A3763" s="213" t="str">
        <f t="shared" ca="1" si="58"/>
        <v/>
      </c>
      <c r="C3763" s="223"/>
      <c r="D3763" s="224"/>
      <c r="E3763" s="224"/>
      <c r="F3763" s="225"/>
      <c r="G3763" s="226"/>
      <c r="H3763" s="227"/>
      <c r="I3763" s="227"/>
      <c r="J3763" s="227"/>
      <c r="K3763" s="227"/>
      <c r="L3763" s="228"/>
    </row>
    <row r="3764" spans="1:12">
      <c r="A3764" s="213" t="str">
        <f t="shared" ca="1" si="58"/>
        <v/>
      </c>
      <c r="C3764" s="223"/>
      <c r="D3764" s="224"/>
      <c r="E3764" s="224"/>
      <c r="F3764" s="225"/>
      <c r="G3764" s="226"/>
      <c r="H3764" s="227"/>
      <c r="I3764" s="227"/>
      <c r="J3764" s="227"/>
      <c r="K3764" s="227"/>
      <c r="L3764" s="228"/>
    </row>
    <row r="3765" spans="1:12">
      <c r="A3765" s="213" t="str">
        <f t="shared" ca="1" si="58"/>
        <v/>
      </c>
      <c r="C3765" s="223"/>
      <c r="D3765" s="224"/>
      <c r="E3765" s="224"/>
      <c r="F3765" s="225"/>
      <c r="G3765" s="226"/>
      <c r="H3765" s="227"/>
      <c r="I3765" s="227"/>
      <c r="J3765" s="227"/>
      <c r="K3765" s="227"/>
      <c r="L3765" s="228"/>
    </row>
    <row r="3766" spans="1:12">
      <c r="A3766" s="213" t="str">
        <f t="shared" ca="1" si="58"/>
        <v/>
      </c>
      <c r="C3766" s="223"/>
      <c r="D3766" s="224"/>
      <c r="E3766" s="224"/>
      <c r="F3766" s="225"/>
      <c r="G3766" s="226"/>
      <c r="H3766" s="227"/>
      <c r="I3766" s="227"/>
      <c r="J3766" s="227"/>
      <c r="K3766" s="227"/>
      <c r="L3766" s="228"/>
    </row>
    <row r="3767" spans="1:12">
      <c r="A3767" s="213" t="str">
        <f t="shared" ca="1" si="58"/>
        <v/>
      </c>
      <c r="C3767" s="223"/>
      <c r="D3767" s="224"/>
      <c r="E3767" s="224"/>
      <c r="F3767" s="225"/>
      <c r="G3767" s="226"/>
      <c r="H3767" s="227"/>
      <c r="I3767" s="227"/>
      <c r="J3767" s="227"/>
      <c r="K3767" s="227"/>
      <c r="L3767" s="228"/>
    </row>
    <row r="3768" spans="1:12">
      <c r="A3768" s="213" t="str">
        <f t="shared" ca="1" si="58"/>
        <v/>
      </c>
      <c r="C3768" s="223"/>
      <c r="D3768" s="224"/>
      <c r="E3768" s="224"/>
      <c r="F3768" s="225"/>
      <c r="G3768" s="226"/>
      <c r="H3768" s="227"/>
      <c r="I3768" s="227"/>
      <c r="J3768" s="227"/>
      <c r="K3768" s="227"/>
      <c r="L3768" s="228"/>
    </row>
    <row r="3769" spans="1:12">
      <c r="A3769" s="213" t="str">
        <f t="shared" ca="1" si="58"/>
        <v/>
      </c>
      <c r="C3769" s="223"/>
      <c r="D3769" s="224"/>
      <c r="E3769" s="224"/>
      <c r="F3769" s="225"/>
      <c r="G3769" s="226"/>
      <c r="H3769" s="227"/>
      <c r="I3769" s="227"/>
      <c r="J3769" s="227"/>
      <c r="K3769" s="227"/>
      <c r="L3769" s="228"/>
    </row>
    <row r="3770" spans="1:12">
      <c r="A3770" s="213" t="str">
        <f t="shared" ca="1" si="58"/>
        <v/>
      </c>
      <c r="C3770" s="223"/>
      <c r="D3770" s="224"/>
      <c r="E3770" s="224"/>
      <c r="F3770" s="225"/>
      <c r="G3770" s="226"/>
      <c r="H3770" s="227"/>
      <c r="I3770" s="227"/>
      <c r="J3770" s="227"/>
      <c r="K3770" s="227"/>
      <c r="L3770" s="228"/>
    </row>
    <row r="3771" spans="1:12">
      <c r="A3771" s="213" t="str">
        <f t="shared" ca="1" si="58"/>
        <v/>
      </c>
      <c r="C3771" s="223"/>
      <c r="D3771" s="224"/>
      <c r="E3771" s="224"/>
      <c r="F3771" s="225"/>
      <c r="G3771" s="226"/>
      <c r="H3771" s="227"/>
      <c r="I3771" s="227"/>
      <c r="J3771" s="227"/>
      <c r="K3771" s="227"/>
      <c r="L3771" s="228"/>
    </row>
    <row r="3772" spans="1:12">
      <c r="A3772" s="213" t="str">
        <f t="shared" ca="1" si="58"/>
        <v/>
      </c>
      <c r="C3772" s="223"/>
      <c r="D3772" s="224"/>
      <c r="E3772" s="224"/>
      <c r="F3772" s="225"/>
      <c r="G3772" s="226"/>
      <c r="H3772" s="227"/>
      <c r="I3772" s="227"/>
      <c r="J3772" s="227"/>
      <c r="K3772" s="227"/>
      <c r="L3772" s="228"/>
    </row>
    <row r="3773" spans="1:12">
      <c r="A3773" s="213" t="str">
        <f t="shared" ca="1" si="58"/>
        <v/>
      </c>
      <c r="C3773" s="223"/>
      <c r="D3773" s="224"/>
      <c r="E3773" s="224"/>
      <c r="F3773" s="225"/>
      <c r="G3773" s="226"/>
      <c r="H3773" s="227"/>
      <c r="I3773" s="227"/>
      <c r="J3773" s="227"/>
      <c r="K3773" s="227"/>
      <c r="L3773" s="228"/>
    </row>
    <row r="3774" spans="1:12">
      <c r="A3774" s="213" t="str">
        <f t="shared" ca="1" si="58"/>
        <v/>
      </c>
      <c r="C3774" s="223"/>
      <c r="D3774" s="224"/>
      <c r="E3774" s="224"/>
      <c r="F3774" s="225"/>
      <c r="G3774" s="226"/>
      <c r="H3774" s="227"/>
      <c r="I3774" s="227"/>
      <c r="J3774" s="227"/>
      <c r="K3774" s="227"/>
      <c r="L3774" s="228"/>
    </row>
    <row r="3775" spans="1:12">
      <c r="A3775" s="213" t="str">
        <f t="shared" ca="1" si="58"/>
        <v/>
      </c>
      <c r="C3775" s="223"/>
      <c r="D3775" s="224"/>
      <c r="E3775" s="224"/>
      <c r="F3775" s="225"/>
      <c r="G3775" s="226"/>
      <c r="H3775" s="227"/>
      <c r="I3775" s="227"/>
      <c r="J3775" s="227"/>
      <c r="K3775" s="227"/>
      <c r="L3775" s="228"/>
    </row>
    <row r="3776" spans="1:12">
      <c r="A3776" s="213" t="str">
        <f t="shared" ca="1" si="58"/>
        <v/>
      </c>
      <c r="C3776" s="223"/>
      <c r="D3776" s="224"/>
      <c r="E3776" s="224"/>
      <c r="F3776" s="225"/>
      <c r="G3776" s="226"/>
      <c r="H3776" s="227"/>
      <c r="I3776" s="227"/>
      <c r="J3776" s="227"/>
      <c r="K3776" s="227"/>
      <c r="L3776" s="228"/>
    </row>
    <row r="3777" spans="1:12">
      <c r="A3777" s="213" t="str">
        <f t="shared" ca="1" si="58"/>
        <v/>
      </c>
      <c r="C3777" s="223"/>
      <c r="D3777" s="224"/>
      <c r="E3777" s="224"/>
      <c r="F3777" s="225"/>
      <c r="G3777" s="226"/>
      <c r="H3777" s="227"/>
      <c r="I3777" s="227"/>
      <c r="J3777" s="227"/>
      <c r="K3777" s="227"/>
      <c r="L3777" s="228"/>
    </row>
    <row r="3778" spans="1:12">
      <c r="A3778" s="213" t="str">
        <f t="shared" ca="1" si="58"/>
        <v/>
      </c>
      <c r="C3778" s="223"/>
      <c r="D3778" s="224"/>
      <c r="E3778" s="224"/>
      <c r="F3778" s="225"/>
      <c r="G3778" s="226"/>
      <c r="H3778" s="227"/>
      <c r="I3778" s="227"/>
      <c r="J3778" s="227"/>
      <c r="K3778" s="227"/>
      <c r="L3778" s="228"/>
    </row>
    <row r="3779" spans="1:12">
      <c r="A3779" s="213" t="str">
        <f t="shared" ca="1" si="58"/>
        <v/>
      </c>
      <c r="C3779" s="223"/>
      <c r="D3779" s="224"/>
      <c r="E3779" s="224"/>
      <c r="F3779" s="225"/>
      <c r="G3779" s="226"/>
      <c r="H3779" s="227"/>
      <c r="I3779" s="227"/>
      <c r="J3779" s="227"/>
      <c r="K3779" s="227"/>
      <c r="L3779" s="228"/>
    </row>
    <row r="3780" spans="1:12">
      <c r="A3780" s="213" t="str">
        <f t="shared" ref="A3780:A3843" ca="1" si="59">IF(INDIRECT(ADDRESS(ROW(A3780),3))="","",IF(INDIRECT(ADDRESS(ROW(A3780),3))=INDIRECT(ADDRESS(ROW(A3780)-1,3)),A3779,A3779+1))</f>
        <v/>
      </c>
      <c r="C3780" s="223"/>
      <c r="D3780" s="224"/>
      <c r="E3780" s="224"/>
      <c r="F3780" s="225"/>
      <c r="G3780" s="226"/>
      <c r="H3780" s="227"/>
      <c r="I3780" s="227"/>
      <c r="J3780" s="227"/>
      <c r="K3780" s="227"/>
      <c r="L3780" s="228"/>
    </row>
    <row r="3781" spans="1:12">
      <c r="A3781" s="213" t="str">
        <f t="shared" ca="1" si="59"/>
        <v/>
      </c>
      <c r="C3781" s="223"/>
      <c r="D3781" s="224"/>
      <c r="E3781" s="224"/>
      <c r="F3781" s="225"/>
      <c r="G3781" s="226"/>
      <c r="H3781" s="227"/>
      <c r="I3781" s="227"/>
      <c r="J3781" s="227"/>
      <c r="K3781" s="227"/>
      <c r="L3781" s="228"/>
    </row>
    <row r="3782" spans="1:12">
      <c r="A3782" s="213" t="str">
        <f t="shared" ca="1" si="59"/>
        <v/>
      </c>
      <c r="C3782" s="223"/>
      <c r="D3782" s="224"/>
      <c r="E3782" s="224"/>
      <c r="F3782" s="225"/>
      <c r="G3782" s="226"/>
      <c r="H3782" s="227"/>
      <c r="I3782" s="227"/>
      <c r="J3782" s="227"/>
      <c r="K3782" s="227"/>
      <c r="L3782" s="228"/>
    </row>
    <row r="3783" spans="1:12">
      <c r="A3783" s="213" t="str">
        <f t="shared" ca="1" si="59"/>
        <v/>
      </c>
      <c r="C3783" s="223"/>
      <c r="D3783" s="224"/>
      <c r="E3783" s="224"/>
      <c r="F3783" s="225"/>
      <c r="G3783" s="226"/>
      <c r="H3783" s="227"/>
      <c r="I3783" s="227"/>
      <c r="J3783" s="227"/>
      <c r="K3783" s="227"/>
      <c r="L3783" s="228"/>
    </row>
    <row r="3784" spans="1:12">
      <c r="A3784" s="213" t="str">
        <f t="shared" ca="1" si="59"/>
        <v/>
      </c>
      <c r="C3784" s="223"/>
      <c r="D3784" s="224"/>
      <c r="E3784" s="224"/>
      <c r="F3784" s="225"/>
      <c r="G3784" s="226"/>
      <c r="H3784" s="227"/>
      <c r="I3784" s="227"/>
      <c r="J3784" s="227"/>
      <c r="K3784" s="227"/>
      <c r="L3784" s="228"/>
    </row>
    <row r="3785" spans="1:12">
      <c r="A3785" s="213" t="str">
        <f t="shared" ca="1" si="59"/>
        <v/>
      </c>
      <c r="C3785" s="223"/>
      <c r="D3785" s="224"/>
      <c r="E3785" s="224"/>
      <c r="F3785" s="225"/>
      <c r="G3785" s="226"/>
      <c r="H3785" s="227"/>
      <c r="I3785" s="227"/>
      <c r="J3785" s="227"/>
      <c r="K3785" s="227"/>
      <c r="L3785" s="228"/>
    </row>
    <row r="3786" spans="1:12">
      <c r="A3786" s="213" t="str">
        <f t="shared" ca="1" si="59"/>
        <v/>
      </c>
      <c r="C3786" s="223"/>
      <c r="D3786" s="224"/>
      <c r="E3786" s="224"/>
      <c r="F3786" s="225"/>
      <c r="G3786" s="226"/>
      <c r="H3786" s="227"/>
      <c r="I3786" s="227"/>
      <c r="J3786" s="227"/>
      <c r="K3786" s="227"/>
      <c r="L3786" s="228"/>
    </row>
    <row r="3787" spans="1:12">
      <c r="A3787" s="213" t="str">
        <f t="shared" ca="1" si="59"/>
        <v/>
      </c>
      <c r="C3787" s="223"/>
      <c r="D3787" s="224"/>
      <c r="E3787" s="224"/>
      <c r="F3787" s="225"/>
      <c r="G3787" s="226"/>
      <c r="H3787" s="227"/>
      <c r="I3787" s="227"/>
      <c r="J3787" s="227"/>
      <c r="K3787" s="227"/>
      <c r="L3787" s="228"/>
    </row>
    <row r="3788" spans="1:12">
      <c r="A3788" s="213" t="str">
        <f t="shared" ca="1" si="59"/>
        <v/>
      </c>
      <c r="C3788" s="223"/>
      <c r="D3788" s="224"/>
      <c r="E3788" s="224"/>
      <c r="F3788" s="225"/>
      <c r="G3788" s="226"/>
      <c r="H3788" s="227"/>
      <c r="I3788" s="227"/>
      <c r="J3788" s="227"/>
      <c r="K3788" s="227"/>
      <c r="L3788" s="228"/>
    </row>
    <row r="3789" spans="1:12">
      <c r="A3789" s="213" t="str">
        <f t="shared" ca="1" si="59"/>
        <v/>
      </c>
      <c r="C3789" s="223"/>
      <c r="D3789" s="224"/>
      <c r="E3789" s="224"/>
      <c r="F3789" s="225"/>
      <c r="G3789" s="226"/>
      <c r="H3789" s="227"/>
      <c r="I3789" s="227"/>
      <c r="J3789" s="227"/>
      <c r="K3789" s="227"/>
      <c r="L3789" s="228"/>
    </row>
    <row r="3790" spans="1:12">
      <c r="A3790" s="213" t="str">
        <f t="shared" ca="1" si="59"/>
        <v/>
      </c>
      <c r="C3790" s="223"/>
      <c r="D3790" s="224"/>
      <c r="E3790" s="224"/>
      <c r="F3790" s="225"/>
      <c r="G3790" s="226"/>
      <c r="H3790" s="227"/>
      <c r="I3790" s="227"/>
      <c r="J3790" s="227"/>
      <c r="K3790" s="227"/>
      <c r="L3790" s="228"/>
    </row>
    <row r="3791" spans="1:12">
      <c r="A3791" s="213" t="str">
        <f t="shared" ca="1" si="59"/>
        <v/>
      </c>
      <c r="C3791" s="223"/>
      <c r="D3791" s="224"/>
      <c r="E3791" s="224"/>
      <c r="F3791" s="225"/>
      <c r="G3791" s="226"/>
      <c r="H3791" s="227"/>
      <c r="I3791" s="227"/>
      <c r="J3791" s="227"/>
      <c r="K3791" s="227"/>
      <c r="L3791" s="228"/>
    </row>
    <row r="3792" spans="1:12">
      <c r="A3792" s="213" t="str">
        <f t="shared" ca="1" si="59"/>
        <v/>
      </c>
      <c r="C3792" s="223"/>
      <c r="D3792" s="224"/>
      <c r="E3792" s="224"/>
      <c r="F3792" s="225"/>
      <c r="G3792" s="226"/>
      <c r="H3792" s="227"/>
      <c r="I3792" s="227"/>
      <c r="J3792" s="227"/>
      <c r="K3792" s="227"/>
      <c r="L3792" s="228"/>
    </row>
    <row r="3793" spans="1:12">
      <c r="A3793" s="213" t="str">
        <f t="shared" ca="1" si="59"/>
        <v/>
      </c>
      <c r="C3793" s="223"/>
      <c r="D3793" s="224"/>
      <c r="E3793" s="224"/>
      <c r="F3793" s="225"/>
      <c r="G3793" s="226"/>
      <c r="H3793" s="227"/>
      <c r="I3793" s="227"/>
      <c r="J3793" s="227"/>
      <c r="K3793" s="227"/>
      <c r="L3793" s="228"/>
    </row>
    <row r="3794" spans="1:12">
      <c r="A3794" s="213" t="str">
        <f t="shared" ca="1" si="59"/>
        <v/>
      </c>
      <c r="C3794" s="223"/>
      <c r="D3794" s="224"/>
      <c r="E3794" s="224"/>
      <c r="F3794" s="225"/>
      <c r="G3794" s="226"/>
      <c r="H3794" s="227"/>
      <c r="I3794" s="227"/>
      <c r="J3794" s="227"/>
      <c r="K3794" s="227"/>
      <c r="L3794" s="228"/>
    </row>
    <row r="3795" spans="1:12">
      <c r="A3795" s="213" t="str">
        <f t="shared" ca="1" si="59"/>
        <v/>
      </c>
      <c r="C3795" s="223"/>
      <c r="D3795" s="224"/>
      <c r="E3795" s="224"/>
      <c r="F3795" s="225"/>
      <c r="G3795" s="226"/>
      <c r="H3795" s="227"/>
      <c r="I3795" s="227"/>
      <c r="J3795" s="227"/>
      <c r="K3795" s="227"/>
      <c r="L3795" s="228"/>
    </row>
    <row r="3796" spans="1:12">
      <c r="A3796" s="213" t="str">
        <f t="shared" ca="1" si="59"/>
        <v/>
      </c>
      <c r="C3796" s="223"/>
      <c r="D3796" s="224"/>
      <c r="E3796" s="224"/>
      <c r="F3796" s="225"/>
      <c r="G3796" s="226"/>
      <c r="H3796" s="227"/>
      <c r="I3796" s="227"/>
      <c r="J3796" s="227"/>
      <c r="K3796" s="227"/>
      <c r="L3796" s="228"/>
    </row>
    <row r="3797" spans="1:12">
      <c r="A3797" s="213" t="str">
        <f t="shared" ca="1" si="59"/>
        <v/>
      </c>
      <c r="C3797" s="223"/>
      <c r="D3797" s="224"/>
      <c r="E3797" s="224"/>
      <c r="F3797" s="225"/>
      <c r="G3797" s="226"/>
      <c r="H3797" s="227"/>
      <c r="I3797" s="227"/>
      <c r="J3797" s="227"/>
      <c r="K3797" s="227"/>
      <c r="L3797" s="228"/>
    </row>
    <row r="3798" spans="1:12">
      <c r="A3798" s="213" t="str">
        <f t="shared" ca="1" si="59"/>
        <v/>
      </c>
      <c r="C3798" s="223"/>
      <c r="D3798" s="224"/>
      <c r="E3798" s="224"/>
      <c r="F3798" s="225"/>
      <c r="G3798" s="226"/>
      <c r="H3798" s="227"/>
      <c r="I3798" s="227"/>
      <c r="J3798" s="227"/>
      <c r="K3798" s="227"/>
      <c r="L3798" s="228"/>
    </row>
    <row r="3799" spans="1:12">
      <c r="A3799" s="213" t="str">
        <f t="shared" ca="1" si="59"/>
        <v/>
      </c>
      <c r="C3799" s="223"/>
      <c r="D3799" s="224"/>
      <c r="E3799" s="224"/>
      <c r="F3799" s="225"/>
      <c r="G3799" s="226"/>
      <c r="H3799" s="227"/>
      <c r="I3799" s="227"/>
      <c r="J3799" s="227"/>
      <c r="K3799" s="227"/>
      <c r="L3799" s="228"/>
    </row>
    <row r="3800" spans="1:12">
      <c r="A3800" s="213" t="str">
        <f t="shared" ca="1" si="59"/>
        <v/>
      </c>
      <c r="C3800" s="223"/>
      <c r="D3800" s="224"/>
      <c r="E3800" s="224"/>
      <c r="F3800" s="225"/>
      <c r="G3800" s="226"/>
      <c r="H3800" s="227"/>
      <c r="I3800" s="227"/>
      <c r="J3800" s="227"/>
      <c r="K3800" s="227"/>
      <c r="L3800" s="228"/>
    </row>
    <row r="3801" spans="1:12">
      <c r="A3801" s="213" t="str">
        <f t="shared" ca="1" si="59"/>
        <v/>
      </c>
      <c r="C3801" s="223"/>
      <c r="D3801" s="224"/>
      <c r="E3801" s="224"/>
      <c r="F3801" s="225"/>
      <c r="G3801" s="226"/>
      <c r="H3801" s="227"/>
      <c r="I3801" s="227"/>
      <c r="J3801" s="227"/>
      <c r="K3801" s="227"/>
      <c r="L3801" s="228"/>
    </row>
    <row r="3802" spans="1:12">
      <c r="A3802" s="213" t="str">
        <f t="shared" ca="1" si="59"/>
        <v/>
      </c>
      <c r="C3802" s="223"/>
      <c r="D3802" s="224"/>
      <c r="E3802" s="224"/>
      <c r="F3802" s="225"/>
      <c r="G3802" s="226"/>
      <c r="H3802" s="227"/>
      <c r="I3802" s="227"/>
      <c r="J3802" s="227"/>
      <c r="K3802" s="227"/>
      <c r="L3802" s="228"/>
    </row>
    <row r="3803" spans="1:12">
      <c r="A3803" s="213" t="str">
        <f t="shared" ca="1" si="59"/>
        <v/>
      </c>
      <c r="C3803" s="223"/>
      <c r="D3803" s="224"/>
      <c r="E3803" s="224"/>
      <c r="F3803" s="225"/>
      <c r="G3803" s="226"/>
      <c r="H3803" s="227"/>
      <c r="I3803" s="227"/>
      <c r="J3803" s="227"/>
      <c r="K3803" s="227"/>
      <c r="L3803" s="228"/>
    </row>
    <row r="3804" spans="1:12">
      <c r="A3804" s="213" t="str">
        <f t="shared" ca="1" si="59"/>
        <v/>
      </c>
      <c r="C3804" s="223"/>
      <c r="D3804" s="224"/>
      <c r="E3804" s="224"/>
      <c r="F3804" s="225"/>
      <c r="G3804" s="226"/>
      <c r="H3804" s="227"/>
      <c r="I3804" s="227"/>
      <c r="J3804" s="227"/>
      <c r="K3804" s="227"/>
      <c r="L3804" s="228"/>
    </row>
    <row r="3805" spans="1:12">
      <c r="A3805" s="213" t="str">
        <f t="shared" ca="1" si="59"/>
        <v/>
      </c>
      <c r="C3805" s="223"/>
      <c r="D3805" s="224"/>
      <c r="E3805" s="224"/>
      <c r="F3805" s="225"/>
      <c r="G3805" s="226"/>
      <c r="H3805" s="227"/>
      <c r="I3805" s="227"/>
      <c r="J3805" s="227"/>
      <c r="K3805" s="227"/>
      <c r="L3805" s="228"/>
    </row>
    <row r="3806" spans="1:12">
      <c r="A3806" s="213" t="str">
        <f t="shared" ca="1" si="59"/>
        <v/>
      </c>
      <c r="C3806" s="223"/>
      <c r="D3806" s="224"/>
      <c r="E3806" s="224"/>
      <c r="F3806" s="225"/>
      <c r="G3806" s="226"/>
      <c r="H3806" s="227"/>
      <c r="I3806" s="227"/>
      <c r="J3806" s="227"/>
      <c r="K3806" s="227"/>
      <c r="L3806" s="228"/>
    </row>
    <row r="3807" spans="1:12">
      <c r="A3807" s="213" t="str">
        <f t="shared" ca="1" si="59"/>
        <v/>
      </c>
      <c r="C3807" s="223"/>
      <c r="D3807" s="224"/>
      <c r="E3807" s="224"/>
      <c r="F3807" s="225"/>
      <c r="G3807" s="226"/>
      <c r="H3807" s="227"/>
      <c r="I3807" s="227"/>
      <c r="J3807" s="227"/>
      <c r="K3807" s="227"/>
      <c r="L3807" s="228"/>
    </row>
    <row r="3808" spans="1:12">
      <c r="A3808" s="213" t="str">
        <f t="shared" ca="1" si="59"/>
        <v/>
      </c>
      <c r="C3808" s="223"/>
      <c r="D3808" s="224"/>
      <c r="E3808" s="224"/>
      <c r="F3808" s="225"/>
      <c r="G3808" s="226"/>
      <c r="H3808" s="227"/>
      <c r="I3808" s="227"/>
      <c r="J3808" s="227"/>
      <c r="K3808" s="227"/>
      <c r="L3808" s="228"/>
    </row>
    <row r="3809" spans="1:12">
      <c r="A3809" s="213" t="str">
        <f t="shared" ca="1" si="59"/>
        <v/>
      </c>
      <c r="C3809" s="223"/>
      <c r="D3809" s="224"/>
      <c r="E3809" s="224"/>
      <c r="F3809" s="225"/>
      <c r="G3809" s="226"/>
      <c r="H3809" s="227"/>
      <c r="I3809" s="227"/>
      <c r="J3809" s="227"/>
      <c r="K3809" s="227"/>
      <c r="L3809" s="228"/>
    </row>
    <row r="3810" spans="1:12">
      <c r="A3810" s="213" t="str">
        <f t="shared" ca="1" si="59"/>
        <v/>
      </c>
      <c r="C3810" s="223"/>
      <c r="D3810" s="224"/>
      <c r="E3810" s="224"/>
      <c r="F3810" s="225"/>
      <c r="G3810" s="226"/>
      <c r="H3810" s="227"/>
      <c r="I3810" s="227"/>
      <c r="J3810" s="227"/>
      <c r="K3810" s="227"/>
      <c r="L3810" s="228"/>
    </row>
    <row r="3811" spans="1:12">
      <c r="A3811" s="213" t="str">
        <f t="shared" ca="1" si="59"/>
        <v/>
      </c>
      <c r="C3811" s="223"/>
      <c r="D3811" s="224"/>
      <c r="E3811" s="224"/>
      <c r="F3811" s="225"/>
      <c r="G3811" s="226"/>
      <c r="H3811" s="227"/>
      <c r="I3811" s="227"/>
      <c r="J3811" s="227"/>
      <c r="K3811" s="227"/>
      <c r="L3811" s="228"/>
    </row>
    <row r="3812" spans="1:12">
      <c r="A3812" s="213" t="str">
        <f t="shared" ca="1" si="59"/>
        <v/>
      </c>
      <c r="C3812" s="223"/>
      <c r="D3812" s="224"/>
      <c r="E3812" s="224"/>
      <c r="F3812" s="225"/>
      <c r="G3812" s="226"/>
      <c r="H3812" s="227"/>
      <c r="I3812" s="227"/>
      <c r="J3812" s="227"/>
      <c r="K3812" s="227"/>
      <c r="L3812" s="228"/>
    </row>
    <row r="3813" spans="1:12">
      <c r="A3813" s="213" t="str">
        <f t="shared" ca="1" si="59"/>
        <v/>
      </c>
      <c r="C3813" s="223"/>
      <c r="D3813" s="224"/>
      <c r="E3813" s="224"/>
      <c r="F3813" s="225"/>
      <c r="G3813" s="226"/>
      <c r="H3813" s="227"/>
      <c r="I3813" s="227"/>
      <c r="J3813" s="227"/>
      <c r="K3813" s="227"/>
      <c r="L3813" s="228"/>
    </row>
    <row r="3814" spans="1:12">
      <c r="A3814" s="213" t="str">
        <f t="shared" ca="1" si="59"/>
        <v/>
      </c>
      <c r="C3814" s="223"/>
      <c r="D3814" s="224"/>
      <c r="E3814" s="224"/>
      <c r="F3814" s="225"/>
      <c r="G3814" s="226"/>
      <c r="H3814" s="227"/>
      <c r="I3814" s="227"/>
      <c r="J3814" s="227"/>
      <c r="K3814" s="227"/>
      <c r="L3814" s="228"/>
    </row>
    <row r="3815" spans="1:12">
      <c r="A3815" s="213" t="str">
        <f t="shared" ca="1" si="59"/>
        <v/>
      </c>
      <c r="C3815" s="223"/>
      <c r="D3815" s="224"/>
      <c r="E3815" s="224"/>
      <c r="F3815" s="225"/>
      <c r="G3815" s="226"/>
      <c r="H3815" s="227"/>
      <c r="I3815" s="227"/>
      <c r="J3815" s="227"/>
      <c r="K3815" s="227"/>
      <c r="L3815" s="228"/>
    </row>
    <row r="3816" spans="1:12">
      <c r="A3816" s="213" t="str">
        <f t="shared" ca="1" si="59"/>
        <v/>
      </c>
      <c r="C3816" s="223"/>
      <c r="D3816" s="224"/>
      <c r="E3816" s="224"/>
      <c r="F3816" s="225"/>
      <c r="G3816" s="226"/>
      <c r="H3816" s="227"/>
      <c r="I3816" s="227"/>
      <c r="J3816" s="227"/>
      <c r="K3816" s="227"/>
      <c r="L3816" s="228"/>
    </row>
    <row r="3817" spans="1:12">
      <c r="A3817" s="213" t="str">
        <f t="shared" ca="1" si="59"/>
        <v/>
      </c>
      <c r="C3817" s="223"/>
      <c r="D3817" s="224"/>
      <c r="E3817" s="224"/>
      <c r="F3817" s="225"/>
      <c r="G3817" s="226"/>
      <c r="H3817" s="227"/>
      <c r="I3817" s="227"/>
      <c r="J3817" s="227"/>
      <c r="K3817" s="227"/>
      <c r="L3817" s="228"/>
    </row>
    <row r="3818" spans="1:12">
      <c r="A3818" s="213" t="str">
        <f t="shared" ca="1" si="59"/>
        <v/>
      </c>
      <c r="C3818" s="223"/>
      <c r="D3818" s="224"/>
      <c r="E3818" s="224"/>
      <c r="F3818" s="225"/>
      <c r="G3818" s="226"/>
      <c r="H3818" s="227"/>
      <c r="I3818" s="227"/>
      <c r="J3818" s="227"/>
      <c r="K3818" s="227"/>
      <c r="L3818" s="228"/>
    </row>
    <row r="3819" spans="1:12">
      <c r="A3819" s="213" t="str">
        <f t="shared" ca="1" si="59"/>
        <v/>
      </c>
      <c r="C3819" s="223"/>
      <c r="D3819" s="224"/>
      <c r="E3819" s="224"/>
      <c r="F3819" s="225"/>
      <c r="G3819" s="226"/>
      <c r="H3819" s="227"/>
      <c r="I3819" s="227"/>
      <c r="J3819" s="227"/>
      <c r="K3819" s="227"/>
      <c r="L3819" s="228"/>
    </row>
    <row r="3820" spans="1:12">
      <c r="A3820" s="213" t="str">
        <f t="shared" ca="1" si="59"/>
        <v/>
      </c>
      <c r="C3820" s="223"/>
      <c r="D3820" s="224"/>
      <c r="E3820" s="224"/>
      <c r="F3820" s="225"/>
      <c r="G3820" s="226"/>
      <c r="H3820" s="227"/>
      <c r="I3820" s="227"/>
      <c r="J3820" s="227"/>
      <c r="K3820" s="227"/>
      <c r="L3820" s="228"/>
    </row>
    <row r="3821" spans="1:12">
      <c r="A3821" s="213" t="str">
        <f t="shared" ca="1" si="59"/>
        <v/>
      </c>
      <c r="C3821" s="223"/>
      <c r="D3821" s="224"/>
      <c r="E3821" s="224"/>
      <c r="F3821" s="225"/>
      <c r="G3821" s="226"/>
      <c r="H3821" s="227"/>
      <c r="I3821" s="227"/>
      <c r="J3821" s="227"/>
      <c r="K3821" s="227"/>
      <c r="L3821" s="228"/>
    </row>
    <row r="3822" spans="1:12">
      <c r="A3822" s="213" t="str">
        <f t="shared" ca="1" si="59"/>
        <v/>
      </c>
      <c r="C3822" s="223"/>
      <c r="D3822" s="224"/>
      <c r="E3822" s="224"/>
      <c r="F3822" s="225"/>
      <c r="G3822" s="226"/>
      <c r="H3822" s="227"/>
      <c r="I3822" s="227"/>
      <c r="J3822" s="227"/>
      <c r="K3822" s="227"/>
      <c r="L3822" s="228"/>
    </row>
    <row r="3823" spans="1:12">
      <c r="A3823" s="213" t="str">
        <f t="shared" ca="1" si="59"/>
        <v/>
      </c>
      <c r="C3823" s="223"/>
      <c r="D3823" s="224"/>
      <c r="E3823" s="224"/>
      <c r="F3823" s="225"/>
      <c r="G3823" s="226"/>
      <c r="H3823" s="227"/>
      <c r="I3823" s="227"/>
      <c r="J3823" s="227"/>
      <c r="K3823" s="227"/>
      <c r="L3823" s="228"/>
    </row>
    <row r="3824" spans="1:12">
      <c r="A3824" s="213" t="str">
        <f t="shared" ca="1" si="59"/>
        <v/>
      </c>
      <c r="C3824" s="223"/>
      <c r="D3824" s="224"/>
      <c r="E3824" s="224"/>
      <c r="F3824" s="225"/>
      <c r="G3824" s="226"/>
      <c r="H3824" s="227"/>
      <c r="I3824" s="227"/>
      <c r="J3824" s="227"/>
      <c r="K3824" s="227"/>
      <c r="L3824" s="228"/>
    </row>
    <row r="3825" spans="1:12">
      <c r="A3825" s="213" t="str">
        <f t="shared" ca="1" si="59"/>
        <v/>
      </c>
      <c r="C3825" s="223"/>
      <c r="D3825" s="224"/>
      <c r="E3825" s="224"/>
      <c r="F3825" s="225"/>
      <c r="G3825" s="226"/>
      <c r="H3825" s="227"/>
      <c r="I3825" s="227"/>
      <c r="J3825" s="227"/>
      <c r="K3825" s="227"/>
      <c r="L3825" s="228"/>
    </row>
    <row r="3826" spans="1:12">
      <c r="A3826" s="213" t="str">
        <f t="shared" ca="1" si="59"/>
        <v/>
      </c>
      <c r="C3826" s="223"/>
      <c r="D3826" s="224"/>
      <c r="E3826" s="224"/>
      <c r="F3826" s="225"/>
      <c r="G3826" s="226"/>
      <c r="H3826" s="227"/>
      <c r="I3826" s="227"/>
      <c r="J3826" s="227"/>
      <c r="K3826" s="227"/>
      <c r="L3826" s="228"/>
    </row>
    <row r="3827" spans="1:12">
      <c r="A3827" s="213" t="str">
        <f t="shared" ca="1" si="59"/>
        <v/>
      </c>
      <c r="C3827" s="223"/>
      <c r="D3827" s="224"/>
      <c r="E3827" s="224"/>
      <c r="F3827" s="225"/>
      <c r="G3827" s="226"/>
      <c r="H3827" s="227"/>
      <c r="I3827" s="227"/>
      <c r="J3827" s="227"/>
      <c r="K3827" s="227"/>
      <c r="L3827" s="228"/>
    </row>
    <row r="3828" spans="1:12">
      <c r="A3828" s="213" t="str">
        <f t="shared" ca="1" si="59"/>
        <v/>
      </c>
      <c r="C3828" s="223"/>
      <c r="D3828" s="224"/>
      <c r="E3828" s="224"/>
      <c r="F3828" s="225"/>
      <c r="G3828" s="226"/>
      <c r="H3828" s="227"/>
      <c r="I3828" s="227"/>
      <c r="J3828" s="227"/>
      <c r="K3828" s="227"/>
      <c r="L3828" s="228"/>
    </row>
    <row r="3829" spans="1:12">
      <c r="A3829" s="213" t="str">
        <f t="shared" ca="1" si="59"/>
        <v/>
      </c>
      <c r="C3829" s="223"/>
      <c r="D3829" s="224"/>
      <c r="E3829" s="224"/>
      <c r="F3829" s="225"/>
      <c r="G3829" s="226"/>
      <c r="H3829" s="227"/>
      <c r="I3829" s="227"/>
      <c r="J3829" s="227"/>
      <c r="K3829" s="227"/>
      <c r="L3829" s="228"/>
    </row>
    <row r="3830" spans="1:12">
      <c r="A3830" s="213" t="str">
        <f t="shared" ca="1" si="59"/>
        <v/>
      </c>
      <c r="C3830" s="223"/>
      <c r="D3830" s="224"/>
      <c r="E3830" s="224"/>
      <c r="F3830" s="225"/>
      <c r="G3830" s="226"/>
      <c r="H3830" s="227"/>
      <c r="I3830" s="227"/>
      <c r="J3830" s="227"/>
      <c r="K3830" s="227"/>
      <c r="L3830" s="228"/>
    </row>
    <row r="3831" spans="1:12">
      <c r="A3831" s="213" t="str">
        <f t="shared" ca="1" si="59"/>
        <v/>
      </c>
      <c r="C3831" s="223"/>
      <c r="D3831" s="224"/>
      <c r="E3831" s="224"/>
      <c r="F3831" s="225"/>
      <c r="G3831" s="226"/>
      <c r="H3831" s="227"/>
      <c r="I3831" s="227"/>
      <c r="J3831" s="227"/>
      <c r="K3831" s="227"/>
      <c r="L3831" s="228"/>
    </row>
    <row r="3832" spans="1:12">
      <c r="A3832" s="213" t="str">
        <f t="shared" ca="1" si="59"/>
        <v/>
      </c>
      <c r="C3832" s="223"/>
      <c r="D3832" s="224"/>
      <c r="E3832" s="224"/>
      <c r="F3832" s="225"/>
      <c r="G3832" s="226"/>
      <c r="H3832" s="227"/>
      <c r="I3832" s="227"/>
      <c r="J3832" s="227"/>
      <c r="K3832" s="227"/>
      <c r="L3832" s="228"/>
    </row>
    <row r="3833" spans="1:12">
      <c r="A3833" s="213" t="str">
        <f t="shared" ca="1" si="59"/>
        <v/>
      </c>
      <c r="C3833" s="223"/>
      <c r="D3833" s="224"/>
      <c r="E3833" s="224"/>
      <c r="F3833" s="225"/>
      <c r="G3833" s="226"/>
      <c r="H3833" s="227"/>
      <c r="I3833" s="227"/>
      <c r="J3833" s="227"/>
      <c r="K3833" s="227"/>
      <c r="L3833" s="228"/>
    </row>
    <row r="3834" spans="1:12">
      <c r="A3834" s="213" t="str">
        <f t="shared" ca="1" si="59"/>
        <v/>
      </c>
      <c r="C3834" s="223"/>
      <c r="D3834" s="224"/>
      <c r="E3834" s="224"/>
      <c r="F3834" s="225"/>
      <c r="G3834" s="226"/>
      <c r="H3834" s="227"/>
      <c r="I3834" s="227"/>
      <c r="J3834" s="227"/>
      <c r="K3834" s="227"/>
      <c r="L3834" s="228"/>
    </row>
    <row r="3835" spans="1:12">
      <c r="A3835" s="213" t="str">
        <f t="shared" ca="1" si="59"/>
        <v/>
      </c>
      <c r="C3835" s="223"/>
      <c r="D3835" s="224"/>
      <c r="E3835" s="224"/>
      <c r="F3835" s="225"/>
      <c r="G3835" s="226"/>
      <c r="H3835" s="227"/>
      <c r="I3835" s="227"/>
      <c r="J3835" s="227"/>
      <c r="K3835" s="227"/>
      <c r="L3835" s="228"/>
    </row>
    <row r="3836" spans="1:12">
      <c r="A3836" s="213" t="str">
        <f t="shared" ca="1" si="59"/>
        <v/>
      </c>
      <c r="C3836" s="223"/>
      <c r="D3836" s="224"/>
      <c r="E3836" s="224"/>
      <c r="F3836" s="225"/>
      <c r="G3836" s="226"/>
      <c r="H3836" s="227"/>
      <c r="I3836" s="227"/>
      <c r="J3836" s="227"/>
      <c r="K3836" s="227"/>
      <c r="L3836" s="228"/>
    </row>
    <row r="3837" spans="1:12">
      <c r="A3837" s="213" t="str">
        <f t="shared" ca="1" si="59"/>
        <v/>
      </c>
      <c r="C3837" s="223"/>
      <c r="D3837" s="224"/>
      <c r="E3837" s="224"/>
      <c r="F3837" s="225"/>
      <c r="G3837" s="226"/>
      <c r="H3837" s="227"/>
      <c r="I3837" s="227"/>
      <c r="J3837" s="227"/>
      <c r="K3837" s="227"/>
      <c r="L3837" s="228"/>
    </row>
    <row r="3838" spans="1:12">
      <c r="A3838" s="213" t="str">
        <f t="shared" ca="1" si="59"/>
        <v/>
      </c>
      <c r="C3838" s="223"/>
      <c r="D3838" s="224"/>
      <c r="E3838" s="224"/>
      <c r="F3838" s="225"/>
      <c r="G3838" s="226"/>
      <c r="H3838" s="227"/>
      <c r="I3838" s="227"/>
      <c r="J3838" s="227"/>
      <c r="K3838" s="227"/>
      <c r="L3838" s="228"/>
    </row>
    <row r="3839" spans="1:12">
      <c r="A3839" s="213" t="str">
        <f t="shared" ca="1" si="59"/>
        <v/>
      </c>
      <c r="C3839" s="223"/>
      <c r="D3839" s="224"/>
      <c r="E3839" s="224"/>
      <c r="F3839" s="225"/>
      <c r="G3839" s="226"/>
      <c r="H3839" s="227"/>
      <c r="I3839" s="227"/>
      <c r="J3839" s="227"/>
      <c r="K3839" s="227"/>
      <c r="L3839" s="228"/>
    </row>
    <row r="3840" spans="1:12">
      <c r="A3840" s="213" t="str">
        <f t="shared" ca="1" si="59"/>
        <v/>
      </c>
      <c r="C3840" s="223"/>
      <c r="D3840" s="224"/>
      <c r="E3840" s="224"/>
      <c r="F3840" s="225"/>
      <c r="G3840" s="226"/>
      <c r="H3840" s="227"/>
      <c r="I3840" s="227"/>
      <c r="J3840" s="227"/>
      <c r="K3840" s="227"/>
      <c r="L3840" s="228"/>
    </row>
    <row r="3841" spans="1:12">
      <c r="A3841" s="213" t="str">
        <f t="shared" ca="1" si="59"/>
        <v/>
      </c>
      <c r="C3841" s="223"/>
      <c r="D3841" s="224"/>
      <c r="E3841" s="224"/>
      <c r="F3841" s="225"/>
      <c r="G3841" s="226"/>
      <c r="H3841" s="227"/>
      <c r="I3841" s="227"/>
      <c r="J3841" s="227"/>
      <c r="K3841" s="227"/>
      <c r="L3841" s="228"/>
    </row>
    <row r="3842" spans="1:12">
      <c r="A3842" s="213" t="str">
        <f t="shared" ca="1" si="59"/>
        <v/>
      </c>
      <c r="C3842" s="223"/>
      <c r="D3842" s="224"/>
      <c r="E3842" s="224"/>
      <c r="F3842" s="225"/>
      <c r="G3842" s="226"/>
      <c r="H3842" s="227"/>
      <c r="I3842" s="227"/>
      <c r="J3842" s="227"/>
      <c r="K3842" s="227"/>
      <c r="L3842" s="228"/>
    </row>
    <row r="3843" spans="1:12">
      <c r="A3843" s="213" t="str">
        <f t="shared" ca="1" si="59"/>
        <v/>
      </c>
      <c r="C3843" s="223"/>
      <c r="D3843" s="224"/>
      <c r="E3843" s="224"/>
      <c r="F3843" s="225"/>
      <c r="G3843" s="226"/>
      <c r="H3843" s="227"/>
      <c r="I3843" s="227"/>
      <c r="J3843" s="227"/>
      <c r="K3843" s="227"/>
      <c r="L3843" s="228"/>
    </row>
    <row r="3844" spans="1:12">
      <c r="A3844" s="213" t="str">
        <f t="shared" ref="A3844:A3907" ca="1" si="60">IF(INDIRECT(ADDRESS(ROW(A3844),3))="","",IF(INDIRECT(ADDRESS(ROW(A3844),3))=INDIRECT(ADDRESS(ROW(A3844)-1,3)),A3843,A3843+1))</f>
        <v/>
      </c>
      <c r="C3844" s="223"/>
      <c r="D3844" s="224"/>
      <c r="E3844" s="224"/>
      <c r="F3844" s="225"/>
      <c r="G3844" s="226"/>
      <c r="H3844" s="227"/>
      <c r="I3844" s="227"/>
      <c r="J3844" s="227"/>
      <c r="K3844" s="227"/>
      <c r="L3844" s="228"/>
    </row>
    <row r="3845" spans="1:12">
      <c r="A3845" s="213" t="str">
        <f t="shared" ca="1" si="60"/>
        <v/>
      </c>
      <c r="C3845" s="223"/>
      <c r="D3845" s="224"/>
      <c r="E3845" s="224"/>
      <c r="F3845" s="225"/>
      <c r="G3845" s="226"/>
      <c r="H3845" s="227"/>
      <c r="I3845" s="227"/>
      <c r="J3845" s="227"/>
      <c r="K3845" s="227"/>
      <c r="L3845" s="228"/>
    </row>
    <row r="3846" spans="1:12">
      <c r="A3846" s="213" t="str">
        <f t="shared" ca="1" si="60"/>
        <v/>
      </c>
      <c r="C3846" s="223"/>
      <c r="D3846" s="224"/>
      <c r="E3846" s="224"/>
      <c r="F3846" s="225"/>
      <c r="G3846" s="226"/>
      <c r="H3846" s="227"/>
      <c r="I3846" s="227"/>
      <c r="J3846" s="227"/>
      <c r="K3846" s="227"/>
      <c r="L3846" s="228"/>
    </row>
    <row r="3847" spans="1:12">
      <c r="A3847" s="213" t="str">
        <f t="shared" ca="1" si="60"/>
        <v/>
      </c>
      <c r="C3847" s="223"/>
      <c r="D3847" s="224"/>
      <c r="E3847" s="224"/>
      <c r="F3847" s="225"/>
      <c r="G3847" s="226"/>
      <c r="H3847" s="227"/>
      <c r="I3847" s="227"/>
      <c r="J3847" s="227"/>
      <c r="K3847" s="227"/>
      <c r="L3847" s="228"/>
    </row>
    <row r="3848" spans="1:12">
      <c r="A3848" s="213" t="str">
        <f t="shared" ca="1" si="60"/>
        <v/>
      </c>
      <c r="C3848" s="223"/>
      <c r="D3848" s="224"/>
      <c r="E3848" s="224"/>
      <c r="F3848" s="225"/>
      <c r="G3848" s="226"/>
      <c r="H3848" s="227"/>
      <c r="I3848" s="227"/>
      <c r="J3848" s="227"/>
      <c r="K3848" s="227"/>
      <c r="L3848" s="228"/>
    </row>
    <row r="3849" spans="1:12">
      <c r="A3849" s="213" t="str">
        <f t="shared" ca="1" si="60"/>
        <v/>
      </c>
      <c r="C3849" s="223"/>
      <c r="D3849" s="224"/>
      <c r="E3849" s="224"/>
      <c r="F3849" s="225"/>
      <c r="G3849" s="226"/>
      <c r="H3849" s="227"/>
      <c r="I3849" s="227"/>
      <c r="J3849" s="227"/>
      <c r="K3849" s="227"/>
      <c r="L3849" s="228"/>
    </row>
    <row r="3850" spans="1:12">
      <c r="A3850" s="213" t="str">
        <f t="shared" ca="1" si="60"/>
        <v/>
      </c>
      <c r="C3850" s="223"/>
      <c r="D3850" s="224"/>
      <c r="E3850" s="224"/>
      <c r="F3850" s="225"/>
      <c r="G3850" s="226"/>
      <c r="H3850" s="227"/>
      <c r="I3850" s="227"/>
      <c r="J3850" s="227"/>
      <c r="K3850" s="227"/>
      <c r="L3850" s="228"/>
    </row>
    <row r="3851" spans="1:12">
      <c r="A3851" s="213" t="str">
        <f t="shared" ca="1" si="60"/>
        <v/>
      </c>
      <c r="C3851" s="223"/>
      <c r="D3851" s="224"/>
      <c r="E3851" s="224"/>
      <c r="F3851" s="225"/>
      <c r="G3851" s="226"/>
      <c r="H3851" s="227"/>
      <c r="I3851" s="227"/>
      <c r="J3851" s="227"/>
      <c r="K3851" s="227"/>
      <c r="L3851" s="228"/>
    </row>
    <row r="3852" spans="1:12">
      <c r="A3852" s="213" t="str">
        <f t="shared" ca="1" si="60"/>
        <v/>
      </c>
      <c r="C3852" s="223"/>
      <c r="D3852" s="224"/>
      <c r="E3852" s="224"/>
      <c r="F3852" s="225"/>
      <c r="G3852" s="226"/>
      <c r="H3852" s="227"/>
      <c r="I3852" s="227"/>
      <c r="J3852" s="227"/>
      <c r="K3852" s="227"/>
      <c r="L3852" s="228"/>
    </row>
    <row r="3853" spans="1:12">
      <c r="A3853" s="213" t="str">
        <f t="shared" ca="1" si="60"/>
        <v/>
      </c>
      <c r="C3853" s="223"/>
      <c r="D3853" s="224"/>
      <c r="E3853" s="224"/>
      <c r="F3853" s="225"/>
      <c r="G3853" s="226"/>
      <c r="H3853" s="227"/>
      <c r="I3853" s="227"/>
      <c r="J3853" s="227"/>
      <c r="K3853" s="227"/>
      <c r="L3853" s="228"/>
    </row>
    <row r="3854" spans="1:12">
      <c r="A3854" s="213" t="str">
        <f t="shared" ca="1" si="60"/>
        <v/>
      </c>
      <c r="C3854" s="223"/>
      <c r="D3854" s="224"/>
      <c r="E3854" s="224"/>
      <c r="F3854" s="225"/>
      <c r="G3854" s="226"/>
      <c r="H3854" s="227"/>
      <c r="I3854" s="227"/>
      <c r="J3854" s="227"/>
      <c r="K3854" s="227"/>
      <c r="L3854" s="228"/>
    </row>
    <row r="3855" spans="1:12">
      <c r="A3855" s="213" t="str">
        <f t="shared" ca="1" si="60"/>
        <v/>
      </c>
      <c r="C3855" s="223"/>
      <c r="D3855" s="224"/>
      <c r="E3855" s="224"/>
      <c r="F3855" s="225"/>
      <c r="G3855" s="226"/>
      <c r="H3855" s="227"/>
      <c r="I3855" s="227"/>
      <c r="J3855" s="227"/>
      <c r="K3855" s="227"/>
      <c r="L3855" s="228"/>
    </row>
    <row r="3856" spans="1:12">
      <c r="A3856" s="213" t="str">
        <f t="shared" ca="1" si="60"/>
        <v/>
      </c>
      <c r="C3856" s="223"/>
      <c r="D3856" s="224"/>
      <c r="E3856" s="224"/>
      <c r="F3856" s="225"/>
      <c r="G3856" s="226"/>
      <c r="H3856" s="227"/>
      <c r="I3856" s="227"/>
      <c r="J3856" s="227"/>
      <c r="K3856" s="227"/>
      <c r="L3856" s="228"/>
    </row>
    <row r="3857" spans="1:12">
      <c r="A3857" s="213" t="str">
        <f t="shared" ca="1" si="60"/>
        <v/>
      </c>
      <c r="C3857" s="223"/>
      <c r="D3857" s="224"/>
      <c r="E3857" s="224"/>
      <c r="F3857" s="225"/>
      <c r="G3857" s="226"/>
      <c r="H3857" s="227"/>
      <c r="I3857" s="227"/>
      <c r="J3857" s="227"/>
      <c r="K3857" s="227"/>
      <c r="L3857" s="228"/>
    </row>
    <row r="3858" spans="1:12">
      <c r="A3858" s="213" t="str">
        <f t="shared" ca="1" si="60"/>
        <v/>
      </c>
      <c r="C3858" s="223"/>
      <c r="D3858" s="224"/>
      <c r="E3858" s="224"/>
      <c r="F3858" s="225"/>
      <c r="G3858" s="226"/>
      <c r="H3858" s="227"/>
      <c r="I3858" s="227"/>
      <c r="J3858" s="227"/>
      <c r="K3858" s="227"/>
      <c r="L3858" s="228"/>
    </row>
    <row r="3859" spans="1:12">
      <c r="A3859" s="213" t="str">
        <f t="shared" ca="1" si="60"/>
        <v/>
      </c>
      <c r="C3859" s="223"/>
      <c r="D3859" s="224"/>
      <c r="E3859" s="224"/>
      <c r="F3859" s="225"/>
      <c r="G3859" s="226"/>
      <c r="H3859" s="227"/>
      <c r="I3859" s="227"/>
      <c r="J3859" s="227"/>
      <c r="K3859" s="227"/>
      <c r="L3859" s="228"/>
    </row>
    <row r="3860" spans="1:12">
      <c r="A3860" s="213" t="str">
        <f t="shared" ca="1" si="60"/>
        <v/>
      </c>
      <c r="C3860" s="223"/>
      <c r="D3860" s="224"/>
      <c r="E3860" s="224"/>
      <c r="F3860" s="225"/>
      <c r="G3860" s="226"/>
      <c r="H3860" s="227"/>
      <c r="I3860" s="227"/>
      <c r="J3860" s="227"/>
      <c r="K3860" s="227"/>
      <c r="L3860" s="228"/>
    </row>
    <row r="3861" spans="1:12">
      <c r="A3861" s="213" t="str">
        <f t="shared" ca="1" si="60"/>
        <v/>
      </c>
      <c r="C3861" s="223"/>
      <c r="D3861" s="224"/>
      <c r="E3861" s="224"/>
      <c r="F3861" s="225"/>
      <c r="G3861" s="226"/>
      <c r="H3861" s="227"/>
      <c r="I3861" s="227"/>
      <c r="J3861" s="227"/>
      <c r="K3861" s="227"/>
      <c r="L3861" s="228"/>
    </row>
    <row r="3862" spans="1:12">
      <c r="A3862" s="213" t="str">
        <f t="shared" ca="1" si="60"/>
        <v/>
      </c>
      <c r="C3862" s="223"/>
      <c r="D3862" s="224"/>
      <c r="E3862" s="224"/>
      <c r="F3862" s="225"/>
      <c r="G3862" s="226"/>
      <c r="H3862" s="227"/>
      <c r="I3862" s="227"/>
      <c r="J3862" s="227"/>
      <c r="K3862" s="227"/>
      <c r="L3862" s="228"/>
    </row>
    <row r="3863" spans="1:12">
      <c r="A3863" s="213" t="str">
        <f t="shared" ca="1" si="60"/>
        <v/>
      </c>
      <c r="C3863" s="223"/>
      <c r="D3863" s="224"/>
      <c r="E3863" s="224"/>
      <c r="F3863" s="225"/>
      <c r="G3863" s="226"/>
      <c r="H3863" s="227"/>
      <c r="I3863" s="227"/>
      <c r="J3863" s="227"/>
      <c r="K3863" s="227"/>
      <c r="L3863" s="228"/>
    </row>
    <row r="3864" spans="1:12">
      <c r="A3864" s="213" t="str">
        <f t="shared" ca="1" si="60"/>
        <v/>
      </c>
      <c r="C3864" s="223"/>
      <c r="D3864" s="224"/>
      <c r="E3864" s="224"/>
      <c r="F3864" s="225"/>
      <c r="G3864" s="226"/>
      <c r="H3864" s="227"/>
      <c r="I3864" s="227"/>
      <c r="J3864" s="227"/>
      <c r="K3864" s="227"/>
      <c r="L3864" s="228"/>
    </row>
    <row r="3865" spans="1:12">
      <c r="A3865" s="213" t="str">
        <f t="shared" ca="1" si="60"/>
        <v/>
      </c>
      <c r="C3865" s="223"/>
      <c r="D3865" s="224"/>
      <c r="E3865" s="224"/>
      <c r="F3865" s="225"/>
      <c r="G3865" s="226"/>
      <c r="H3865" s="227"/>
      <c r="I3865" s="227"/>
      <c r="J3865" s="227"/>
      <c r="K3865" s="227"/>
      <c r="L3865" s="228"/>
    </row>
    <row r="3866" spans="1:12">
      <c r="A3866" s="213" t="str">
        <f t="shared" ca="1" si="60"/>
        <v/>
      </c>
      <c r="C3866" s="223"/>
      <c r="D3866" s="224"/>
      <c r="E3866" s="224"/>
      <c r="F3866" s="225"/>
      <c r="G3866" s="226"/>
      <c r="H3866" s="227"/>
      <c r="I3866" s="227"/>
      <c r="J3866" s="227"/>
      <c r="K3866" s="227"/>
      <c r="L3866" s="228"/>
    </row>
    <row r="3867" spans="1:12">
      <c r="A3867" s="213" t="str">
        <f t="shared" ca="1" si="60"/>
        <v/>
      </c>
      <c r="C3867" s="223"/>
      <c r="D3867" s="224"/>
      <c r="E3867" s="224"/>
      <c r="F3867" s="225"/>
      <c r="G3867" s="226"/>
      <c r="H3867" s="227"/>
      <c r="I3867" s="227"/>
      <c r="J3867" s="227"/>
      <c r="K3867" s="227"/>
      <c r="L3867" s="228"/>
    </row>
    <row r="3868" spans="1:12">
      <c r="A3868" s="213" t="str">
        <f t="shared" ca="1" si="60"/>
        <v/>
      </c>
      <c r="C3868" s="223"/>
      <c r="D3868" s="224"/>
      <c r="E3868" s="224"/>
      <c r="F3868" s="225"/>
      <c r="G3868" s="226"/>
      <c r="H3868" s="227"/>
      <c r="I3868" s="227"/>
      <c r="J3868" s="227"/>
      <c r="K3868" s="227"/>
      <c r="L3868" s="228"/>
    </row>
    <row r="3869" spans="1:12">
      <c r="A3869" s="213" t="str">
        <f t="shared" ca="1" si="60"/>
        <v/>
      </c>
      <c r="C3869" s="223"/>
      <c r="D3869" s="224"/>
      <c r="E3869" s="224"/>
      <c r="F3869" s="225"/>
      <c r="G3869" s="226"/>
      <c r="H3869" s="227"/>
      <c r="I3869" s="227"/>
      <c r="J3869" s="227"/>
      <c r="K3869" s="227"/>
      <c r="L3869" s="228"/>
    </row>
    <row r="3870" spans="1:12">
      <c r="A3870" s="213" t="str">
        <f t="shared" ca="1" si="60"/>
        <v/>
      </c>
      <c r="C3870" s="223"/>
      <c r="D3870" s="224"/>
      <c r="E3870" s="224"/>
      <c r="F3870" s="225"/>
      <c r="G3870" s="226"/>
      <c r="H3870" s="227"/>
      <c r="I3870" s="227"/>
      <c r="J3870" s="227"/>
      <c r="K3870" s="227"/>
      <c r="L3870" s="228"/>
    </row>
    <row r="3871" spans="1:12">
      <c r="A3871" s="213" t="str">
        <f t="shared" ca="1" si="60"/>
        <v/>
      </c>
      <c r="C3871" s="223"/>
      <c r="D3871" s="224"/>
      <c r="E3871" s="224"/>
      <c r="F3871" s="225"/>
      <c r="G3871" s="226"/>
      <c r="H3871" s="227"/>
      <c r="I3871" s="227"/>
      <c r="J3871" s="227"/>
      <c r="K3871" s="227"/>
      <c r="L3871" s="228"/>
    </row>
    <row r="3872" spans="1:12">
      <c r="A3872" s="213" t="str">
        <f t="shared" ca="1" si="60"/>
        <v/>
      </c>
      <c r="C3872" s="223"/>
      <c r="D3872" s="224"/>
      <c r="E3872" s="224"/>
      <c r="F3872" s="225"/>
      <c r="G3872" s="226"/>
      <c r="H3872" s="227"/>
      <c r="I3872" s="227"/>
      <c r="J3872" s="227"/>
      <c r="K3872" s="227"/>
      <c r="L3872" s="228"/>
    </row>
    <row r="3873" spans="1:12">
      <c r="A3873" s="213" t="str">
        <f t="shared" ca="1" si="60"/>
        <v/>
      </c>
      <c r="C3873" s="223"/>
      <c r="D3873" s="224"/>
      <c r="E3873" s="224"/>
      <c r="F3873" s="225"/>
      <c r="G3873" s="226"/>
      <c r="H3873" s="227"/>
      <c r="I3873" s="227"/>
      <c r="J3873" s="227"/>
      <c r="K3873" s="227"/>
      <c r="L3873" s="228"/>
    </row>
    <row r="3874" spans="1:12">
      <c r="A3874" s="213" t="str">
        <f t="shared" ca="1" si="60"/>
        <v/>
      </c>
      <c r="C3874" s="223"/>
      <c r="D3874" s="224"/>
      <c r="E3874" s="224"/>
      <c r="F3874" s="225"/>
      <c r="G3874" s="226"/>
      <c r="H3874" s="227"/>
      <c r="I3874" s="227"/>
      <c r="J3874" s="227"/>
      <c r="K3874" s="227"/>
      <c r="L3874" s="228"/>
    </row>
    <row r="3875" spans="1:12">
      <c r="A3875" s="213" t="str">
        <f t="shared" ca="1" si="60"/>
        <v/>
      </c>
      <c r="C3875" s="223"/>
      <c r="D3875" s="224"/>
      <c r="E3875" s="224"/>
      <c r="F3875" s="225"/>
      <c r="G3875" s="226"/>
      <c r="H3875" s="227"/>
      <c r="I3875" s="227"/>
      <c r="J3875" s="227"/>
      <c r="K3875" s="227"/>
      <c r="L3875" s="228"/>
    </row>
    <row r="3876" spans="1:12">
      <c r="A3876" s="213" t="str">
        <f t="shared" ca="1" si="60"/>
        <v/>
      </c>
      <c r="C3876" s="223"/>
      <c r="D3876" s="224"/>
      <c r="E3876" s="224"/>
      <c r="F3876" s="225"/>
      <c r="G3876" s="226"/>
      <c r="H3876" s="227"/>
      <c r="I3876" s="227"/>
      <c r="J3876" s="227"/>
      <c r="K3876" s="227"/>
      <c r="L3876" s="228"/>
    </row>
    <row r="3877" spans="1:12">
      <c r="A3877" s="213" t="str">
        <f t="shared" ca="1" si="60"/>
        <v/>
      </c>
      <c r="C3877" s="223"/>
      <c r="D3877" s="224"/>
      <c r="E3877" s="224"/>
      <c r="F3877" s="225"/>
      <c r="G3877" s="226"/>
      <c r="H3877" s="227"/>
      <c r="I3877" s="227"/>
      <c r="J3877" s="227"/>
      <c r="K3877" s="227"/>
      <c r="L3877" s="228"/>
    </row>
    <row r="3878" spans="1:12">
      <c r="A3878" s="213" t="str">
        <f t="shared" ca="1" si="60"/>
        <v/>
      </c>
      <c r="C3878" s="223"/>
      <c r="D3878" s="224"/>
      <c r="E3878" s="224"/>
      <c r="F3878" s="225"/>
      <c r="G3878" s="226"/>
      <c r="H3878" s="227"/>
      <c r="I3878" s="227"/>
      <c r="J3878" s="227"/>
      <c r="K3878" s="227"/>
      <c r="L3878" s="228"/>
    </row>
    <row r="3879" spans="1:12">
      <c r="A3879" s="213" t="str">
        <f t="shared" ca="1" si="60"/>
        <v/>
      </c>
      <c r="C3879" s="223"/>
      <c r="D3879" s="224"/>
      <c r="E3879" s="224"/>
      <c r="F3879" s="225"/>
      <c r="G3879" s="226"/>
      <c r="H3879" s="227"/>
      <c r="I3879" s="227"/>
      <c r="J3879" s="227"/>
      <c r="K3879" s="227"/>
      <c r="L3879" s="228"/>
    </row>
    <row r="3880" spans="1:12">
      <c r="A3880" s="213" t="str">
        <f t="shared" ca="1" si="60"/>
        <v/>
      </c>
      <c r="C3880" s="223"/>
      <c r="D3880" s="224"/>
      <c r="E3880" s="224"/>
      <c r="F3880" s="225"/>
      <c r="G3880" s="226"/>
      <c r="H3880" s="227"/>
      <c r="I3880" s="227"/>
      <c r="J3880" s="227"/>
      <c r="K3880" s="227"/>
      <c r="L3880" s="228"/>
    </row>
    <row r="3881" spans="1:12">
      <c r="A3881" s="213" t="str">
        <f t="shared" ca="1" si="60"/>
        <v/>
      </c>
      <c r="C3881" s="223"/>
      <c r="D3881" s="224"/>
      <c r="E3881" s="224"/>
      <c r="F3881" s="225"/>
      <c r="G3881" s="226"/>
      <c r="H3881" s="227"/>
      <c r="I3881" s="227"/>
      <c r="J3881" s="227"/>
      <c r="K3881" s="227"/>
      <c r="L3881" s="228"/>
    </row>
    <row r="3882" spans="1:12">
      <c r="A3882" s="213" t="str">
        <f t="shared" ca="1" si="60"/>
        <v/>
      </c>
      <c r="C3882" s="223"/>
      <c r="D3882" s="224"/>
      <c r="E3882" s="224"/>
      <c r="F3882" s="225"/>
      <c r="G3882" s="226"/>
      <c r="H3882" s="227"/>
      <c r="I3882" s="227"/>
      <c r="J3882" s="227"/>
      <c r="K3882" s="227"/>
      <c r="L3882" s="228"/>
    </row>
    <row r="3883" spans="1:12">
      <c r="A3883" s="213" t="str">
        <f t="shared" ca="1" si="60"/>
        <v/>
      </c>
      <c r="C3883" s="223"/>
      <c r="D3883" s="224"/>
      <c r="E3883" s="224"/>
      <c r="F3883" s="225"/>
      <c r="G3883" s="226"/>
      <c r="H3883" s="227"/>
      <c r="I3883" s="227"/>
      <c r="J3883" s="227"/>
      <c r="K3883" s="227"/>
      <c r="L3883" s="228"/>
    </row>
    <row r="3884" spans="1:12">
      <c r="A3884" s="213" t="str">
        <f t="shared" ca="1" si="60"/>
        <v/>
      </c>
      <c r="C3884" s="223"/>
      <c r="D3884" s="224"/>
      <c r="E3884" s="224"/>
      <c r="F3884" s="225"/>
      <c r="G3884" s="226"/>
      <c r="H3884" s="227"/>
      <c r="I3884" s="227"/>
      <c r="J3884" s="227"/>
      <c r="K3884" s="227"/>
      <c r="L3884" s="228"/>
    </row>
    <row r="3885" spans="1:12">
      <c r="A3885" s="213" t="str">
        <f t="shared" ca="1" si="60"/>
        <v/>
      </c>
      <c r="C3885" s="223"/>
      <c r="D3885" s="224"/>
      <c r="E3885" s="224"/>
      <c r="F3885" s="225"/>
      <c r="G3885" s="226"/>
      <c r="H3885" s="227"/>
      <c r="I3885" s="227"/>
      <c r="J3885" s="227"/>
      <c r="K3885" s="227"/>
      <c r="L3885" s="228"/>
    </row>
    <row r="3886" spans="1:12">
      <c r="A3886" s="213" t="str">
        <f t="shared" ca="1" si="60"/>
        <v/>
      </c>
      <c r="C3886" s="223"/>
      <c r="D3886" s="224"/>
      <c r="E3886" s="224"/>
      <c r="F3886" s="225"/>
      <c r="G3886" s="226"/>
      <c r="H3886" s="227"/>
      <c r="I3886" s="227"/>
      <c r="J3886" s="227"/>
      <c r="K3886" s="227"/>
      <c r="L3886" s="228"/>
    </row>
    <row r="3887" spans="1:12">
      <c r="A3887" s="213" t="str">
        <f t="shared" ca="1" si="60"/>
        <v/>
      </c>
      <c r="C3887" s="223"/>
      <c r="D3887" s="224"/>
      <c r="E3887" s="224"/>
      <c r="F3887" s="225"/>
      <c r="G3887" s="226"/>
      <c r="H3887" s="227"/>
      <c r="I3887" s="227"/>
      <c r="J3887" s="227"/>
      <c r="K3887" s="227"/>
      <c r="L3887" s="228"/>
    </row>
    <row r="3888" spans="1:12">
      <c r="A3888" s="213" t="str">
        <f t="shared" ca="1" si="60"/>
        <v/>
      </c>
      <c r="C3888" s="223"/>
      <c r="D3888" s="224"/>
      <c r="E3888" s="224"/>
      <c r="F3888" s="225"/>
      <c r="G3888" s="226"/>
      <c r="H3888" s="227"/>
      <c r="I3888" s="227"/>
      <c r="J3888" s="227"/>
      <c r="K3888" s="227"/>
      <c r="L3888" s="228"/>
    </row>
    <row r="3889" spans="1:12">
      <c r="A3889" s="213" t="str">
        <f t="shared" ca="1" si="60"/>
        <v/>
      </c>
      <c r="C3889" s="223"/>
      <c r="D3889" s="224"/>
      <c r="E3889" s="224"/>
      <c r="F3889" s="225"/>
      <c r="G3889" s="226"/>
      <c r="H3889" s="227"/>
      <c r="I3889" s="227"/>
      <c r="J3889" s="227"/>
      <c r="K3889" s="227"/>
      <c r="L3889" s="228"/>
    </row>
    <row r="3890" spans="1:12">
      <c r="A3890" s="213" t="str">
        <f t="shared" ca="1" si="60"/>
        <v/>
      </c>
      <c r="C3890" s="223"/>
      <c r="D3890" s="224"/>
      <c r="E3890" s="224"/>
      <c r="F3890" s="225"/>
      <c r="G3890" s="226"/>
      <c r="H3890" s="227"/>
      <c r="I3890" s="227"/>
      <c r="J3890" s="227"/>
      <c r="K3890" s="227"/>
      <c r="L3890" s="228"/>
    </row>
    <row r="3891" spans="1:12">
      <c r="A3891" s="213" t="str">
        <f t="shared" ca="1" si="60"/>
        <v/>
      </c>
      <c r="C3891" s="223"/>
      <c r="D3891" s="224"/>
      <c r="E3891" s="224"/>
      <c r="F3891" s="225"/>
      <c r="G3891" s="226"/>
      <c r="H3891" s="227"/>
      <c r="I3891" s="227"/>
      <c r="J3891" s="227"/>
      <c r="K3891" s="227"/>
      <c r="L3891" s="228"/>
    </row>
    <row r="3892" spans="1:12">
      <c r="A3892" s="213" t="str">
        <f t="shared" ca="1" si="60"/>
        <v/>
      </c>
      <c r="C3892" s="223"/>
      <c r="D3892" s="224"/>
      <c r="E3892" s="224"/>
      <c r="F3892" s="225"/>
      <c r="G3892" s="226"/>
      <c r="H3892" s="227"/>
      <c r="I3892" s="227"/>
      <c r="J3892" s="227"/>
      <c r="K3892" s="227"/>
      <c r="L3892" s="228"/>
    </row>
    <row r="3893" spans="1:12">
      <c r="A3893" s="213" t="str">
        <f t="shared" ca="1" si="60"/>
        <v/>
      </c>
      <c r="C3893" s="223"/>
      <c r="D3893" s="224"/>
      <c r="E3893" s="224"/>
      <c r="F3893" s="225"/>
      <c r="G3893" s="226"/>
      <c r="H3893" s="227"/>
      <c r="I3893" s="227"/>
      <c r="J3893" s="227"/>
      <c r="K3893" s="227"/>
      <c r="L3893" s="228"/>
    </row>
    <row r="3894" spans="1:12">
      <c r="A3894" s="213" t="str">
        <f t="shared" ca="1" si="60"/>
        <v/>
      </c>
      <c r="C3894" s="223"/>
      <c r="D3894" s="224"/>
      <c r="E3894" s="224"/>
      <c r="F3894" s="225"/>
      <c r="G3894" s="226"/>
      <c r="H3894" s="227"/>
      <c r="I3894" s="227"/>
      <c r="J3894" s="227"/>
      <c r="K3894" s="227"/>
      <c r="L3894" s="228"/>
    </row>
    <row r="3895" spans="1:12">
      <c r="A3895" s="213" t="str">
        <f t="shared" ca="1" si="60"/>
        <v/>
      </c>
      <c r="C3895" s="223"/>
      <c r="D3895" s="224"/>
      <c r="E3895" s="224"/>
      <c r="F3895" s="225"/>
      <c r="G3895" s="226"/>
      <c r="H3895" s="227"/>
      <c r="I3895" s="227"/>
      <c r="J3895" s="227"/>
      <c r="K3895" s="227"/>
      <c r="L3895" s="228"/>
    </row>
    <row r="3896" spans="1:12">
      <c r="A3896" s="213" t="str">
        <f t="shared" ca="1" si="60"/>
        <v/>
      </c>
      <c r="C3896" s="223"/>
      <c r="D3896" s="224"/>
      <c r="E3896" s="224"/>
      <c r="F3896" s="225"/>
      <c r="G3896" s="226"/>
      <c r="H3896" s="227"/>
      <c r="I3896" s="227"/>
      <c r="J3896" s="227"/>
      <c r="K3896" s="227"/>
      <c r="L3896" s="228"/>
    </row>
    <row r="3897" spans="1:12">
      <c r="A3897" s="213" t="str">
        <f t="shared" ca="1" si="60"/>
        <v/>
      </c>
      <c r="C3897" s="223"/>
      <c r="D3897" s="224"/>
      <c r="E3897" s="224"/>
      <c r="F3897" s="225"/>
      <c r="G3897" s="226"/>
      <c r="H3897" s="227"/>
      <c r="I3897" s="227"/>
      <c r="J3897" s="227"/>
      <c r="K3897" s="227"/>
      <c r="L3897" s="228"/>
    </row>
    <row r="3898" spans="1:12">
      <c r="A3898" s="213" t="str">
        <f t="shared" ca="1" si="60"/>
        <v/>
      </c>
      <c r="C3898" s="223"/>
      <c r="D3898" s="224"/>
      <c r="E3898" s="224"/>
      <c r="F3898" s="225"/>
      <c r="G3898" s="226"/>
      <c r="H3898" s="227"/>
      <c r="I3898" s="227"/>
      <c r="J3898" s="227"/>
      <c r="K3898" s="227"/>
      <c r="L3898" s="228"/>
    </row>
    <row r="3899" spans="1:12">
      <c r="A3899" s="213" t="str">
        <f t="shared" ca="1" si="60"/>
        <v/>
      </c>
      <c r="C3899" s="223"/>
      <c r="D3899" s="224"/>
      <c r="E3899" s="224"/>
      <c r="F3899" s="225"/>
      <c r="G3899" s="226"/>
      <c r="H3899" s="227"/>
      <c r="I3899" s="227"/>
      <c r="J3899" s="227"/>
      <c r="K3899" s="227"/>
      <c r="L3899" s="228"/>
    </row>
    <row r="3900" spans="1:12">
      <c r="A3900" s="213" t="str">
        <f t="shared" ca="1" si="60"/>
        <v/>
      </c>
      <c r="C3900" s="223"/>
      <c r="D3900" s="224"/>
      <c r="E3900" s="224"/>
      <c r="F3900" s="225"/>
      <c r="G3900" s="226"/>
      <c r="H3900" s="227"/>
      <c r="I3900" s="227"/>
      <c r="J3900" s="227"/>
      <c r="K3900" s="227"/>
      <c r="L3900" s="228"/>
    </row>
    <row r="3901" spans="1:12">
      <c r="A3901" s="213" t="str">
        <f t="shared" ca="1" si="60"/>
        <v/>
      </c>
      <c r="C3901" s="223"/>
      <c r="D3901" s="224"/>
      <c r="E3901" s="224"/>
      <c r="F3901" s="225"/>
      <c r="G3901" s="226"/>
      <c r="H3901" s="227"/>
      <c r="I3901" s="227"/>
      <c r="J3901" s="227"/>
      <c r="K3901" s="227"/>
      <c r="L3901" s="228"/>
    </row>
    <row r="3902" spans="1:12">
      <c r="A3902" s="213" t="str">
        <f t="shared" ca="1" si="60"/>
        <v/>
      </c>
      <c r="C3902" s="223"/>
      <c r="D3902" s="224"/>
      <c r="E3902" s="224"/>
      <c r="F3902" s="225"/>
      <c r="G3902" s="226"/>
      <c r="H3902" s="227"/>
      <c r="I3902" s="227"/>
      <c r="J3902" s="227"/>
      <c r="K3902" s="227"/>
      <c r="L3902" s="228"/>
    </row>
    <row r="3903" spans="1:12">
      <c r="A3903" s="213" t="str">
        <f t="shared" ca="1" si="60"/>
        <v/>
      </c>
      <c r="C3903" s="223"/>
      <c r="D3903" s="224"/>
      <c r="E3903" s="224"/>
      <c r="F3903" s="225"/>
      <c r="G3903" s="226"/>
      <c r="H3903" s="227"/>
      <c r="I3903" s="227"/>
      <c r="J3903" s="227"/>
      <c r="K3903" s="227"/>
      <c r="L3903" s="228"/>
    </row>
    <row r="3904" spans="1:12">
      <c r="A3904" s="213" t="str">
        <f t="shared" ca="1" si="60"/>
        <v/>
      </c>
      <c r="C3904" s="223"/>
      <c r="D3904" s="224"/>
      <c r="E3904" s="224"/>
      <c r="F3904" s="225"/>
      <c r="G3904" s="226"/>
      <c r="H3904" s="227"/>
      <c r="I3904" s="227"/>
      <c r="J3904" s="227"/>
      <c r="K3904" s="227"/>
      <c r="L3904" s="228"/>
    </row>
    <row r="3905" spans="1:12">
      <c r="A3905" s="213" t="str">
        <f t="shared" ca="1" si="60"/>
        <v/>
      </c>
      <c r="C3905" s="223"/>
      <c r="D3905" s="224"/>
      <c r="E3905" s="224"/>
      <c r="F3905" s="225"/>
      <c r="G3905" s="226"/>
      <c r="H3905" s="227"/>
      <c r="I3905" s="227"/>
      <c r="J3905" s="227"/>
      <c r="K3905" s="227"/>
      <c r="L3905" s="228"/>
    </row>
    <row r="3906" spans="1:12">
      <c r="A3906" s="213" t="str">
        <f t="shared" ca="1" si="60"/>
        <v/>
      </c>
      <c r="C3906" s="223"/>
      <c r="D3906" s="224"/>
      <c r="E3906" s="224"/>
      <c r="F3906" s="225"/>
      <c r="G3906" s="226"/>
      <c r="H3906" s="227"/>
      <c r="I3906" s="227"/>
      <c r="J3906" s="227"/>
      <c r="K3906" s="227"/>
      <c r="L3906" s="228"/>
    </row>
    <row r="3907" spans="1:12">
      <c r="A3907" s="213" t="str">
        <f t="shared" ca="1" si="60"/>
        <v/>
      </c>
      <c r="C3907" s="223"/>
      <c r="D3907" s="224"/>
      <c r="E3907" s="224"/>
      <c r="F3907" s="225"/>
      <c r="G3907" s="226"/>
      <c r="H3907" s="227"/>
      <c r="I3907" s="227"/>
      <c r="J3907" s="227"/>
      <c r="K3907" s="227"/>
      <c r="L3907" s="228"/>
    </row>
    <row r="3908" spans="1:12">
      <c r="A3908" s="213" t="str">
        <f t="shared" ref="A3908:A3971" ca="1" si="61">IF(INDIRECT(ADDRESS(ROW(A3908),3))="","",IF(INDIRECT(ADDRESS(ROW(A3908),3))=INDIRECT(ADDRESS(ROW(A3908)-1,3)),A3907,A3907+1))</f>
        <v/>
      </c>
      <c r="C3908" s="223"/>
      <c r="D3908" s="224"/>
      <c r="E3908" s="224"/>
      <c r="F3908" s="225"/>
      <c r="G3908" s="226"/>
      <c r="H3908" s="227"/>
      <c r="I3908" s="227"/>
      <c r="J3908" s="227"/>
      <c r="K3908" s="227"/>
      <c r="L3908" s="228"/>
    </row>
    <row r="3909" spans="1:12">
      <c r="A3909" s="213" t="str">
        <f t="shared" ca="1" si="61"/>
        <v/>
      </c>
      <c r="C3909" s="223"/>
      <c r="D3909" s="224"/>
      <c r="E3909" s="224"/>
      <c r="F3909" s="225"/>
      <c r="G3909" s="226"/>
      <c r="H3909" s="227"/>
      <c r="I3909" s="227"/>
      <c r="J3909" s="227"/>
      <c r="K3909" s="227"/>
      <c r="L3909" s="228"/>
    </row>
    <row r="3910" spans="1:12">
      <c r="A3910" s="213" t="str">
        <f t="shared" ca="1" si="61"/>
        <v/>
      </c>
      <c r="C3910" s="223"/>
      <c r="D3910" s="224"/>
      <c r="E3910" s="224"/>
      <c r="F3910" s="225"/>
      <c r="G3910" s="226"/>
      <c r="H3910" s="227"/>
      <c r="I3910" s="227"/>
      <c r="J3910" s="227"/>
      <c r="K3910" s="227"/>
      <c r="L3910" s="228"/>
    </row>
    <row r="3911" spans="1:12">
      <c r="A3911" s="213" t="str">
        <f t="shared" ca="1" si="61"/>
        <v/>
      </c>
      <c r="C3911" s="223"/>
      <c r="D3911" s="224"/>
      <c r="E3911" s="224"/>
      <c r="F3911" s="225"/>
      <c r="G3911" s="226"/>
      <c r="H3911" s="227"/>
      <c r="I3911" s="227"/>
      <c r="J3911" s="227"/>
      <c r="K3911" s="227"/>
      <c r="L3911" s="228"/>
    </row>
    <row r="3912" spans="1:12">
      <c r="A3912" s="213" t="str">
        <f t="shared" ca="1" si="61"/>
        <v/>
      </c>
      <c r="C3912" s="223"/>
      <c r="D3912" s="224"/>
      <c r="E3912" s="224"/>
      <c r="F3912" s="225"/>
      <c r="G3912" s="226"/>
      <c r="H3912" s="227"/>
      <c r="I3912" s="227"/>
      <c r="J3912" s="227"/>
      <c r="K3912" s="227"/>
      <c r="L3912" s="228"/>
    </row>
    <row r="3913" spans="1:12">
      <c r="A3913" s="213" t="str">
        <f t="shared" ca="1" si="61"/>
        <v/>
      </c>
      <c r="C3913" s="223"/>
      <c r="D3913" s="224"/>
      <c r="E3913" s="224"/>
      <c r="F3913" s="225"/>
      <c r="G3913" s="226"/>
      <c r="H3913" s="227"/>
      <c r="I3913" s="227"/>
      <c r="J3913" s="227"/>
      <c r="K3913" s="227"/>
      <c r="L3913" s="228"/>
    </row>
    <row r="3914" spans="1:12">
      <c r="A3914" s="213" t="str">
        <f t="shared" ca="1" si="61"/>
        <v/>
      </c>
      <c r="C3914" s="223"/>
      <c r="D3914" s="224"/>
      <c r="E3914" s="224"/>
      <c r="F3914" s="225"/>
      <c r="G3914" s="226"/>
      <c r="H3914" s="227"/>
      <c r="I3914" s="227"/>
      <c r="J3914" s="227"/>
      <c r="K3914" s="227"/>
      <c r="L3914" s="228"/>
    </row>
    <row r="3915" spans="1:12">
      <c r="A3915" s="213" t="str">
        <f t="shared" ca="1" si="61"/>
        <v/>
      </c>
      <c r="C3915" s="223"/>
      <c r="D3915" s="224"/>
      <c r="E3915" s="224"/>
      <c r="F3915" s="225"/>
      <c r="G3915" s="226"/>
      <c r="H3915" s="227"/>
      <c r="I3915" s="227"/>
      <c r="J3915" s="227"/>
      <c r="K3915" s="227"/>
      <c r="L3915" s="228"/>
    </row>
    <row r="3916" spans="1:12">
      <c r="A3916" s="213" t="str">
        <f t="shared" ca="1" si="61"/>
        <v/>
      </c>
      <c r="C3916" s="223"/>
      <c r="D3916" s="224"/>
      <c r="E3916" s="224"/>
      <c r="F3916" s="225"/>
      <c r="G3916" s="226"/>
      <c r="H3916" s="227"/>
      <c r="I3916" s="227"/>
      <c r="J3916" s="227"/>
      <c r="K3916" s="227"/>
      <c r="L3916" s="228"/>
    </row>
    <row r="3917" spans="1:12">
      <c r="A3917" s="213" t="str">
        <f t="shared" ca="1" si="61"/>
        <v/>
      </c>
      <c r="C3917" s="223"/>
      <c r="D3917" s="224"/>
      <c r="E3917" s="224"/>
      <c r="F3917" s="225"/>
      <c r="G3917" s="226"/>
      <c r="H3917" s="227"/>
      <c r="I3917" s="227"/>
      <c r="J3917" s="227"/>
      <c r="K3917" s="227"/>
      <c r="L3917" s="228"/>
    </row>
    <row r="3918" spans="1:12">
      <c r="A3918" s="213" t="str">
        <f t="shared" ca="1" si="61"/>
        <v/>
      </c>
      <c r="C3918" s="223"/>
      <c r="D3918" s="224"/>
      <c r="E3918" s="224"/>
      <c r="F3918" s="225"/>
      <c r="G3918" s="226"/>
      <c r="H3918" s="227"/>
      <c r="I3918" s="227"/>
      <c r="J3918" s="227"/>
      <c r="K3918" s="227"/>
      <c r="L3918" s="228"/>
    </row>
    <row r="3919" spans="1:12">
      <c r="A3919" s="213" t="str">
        <f t="shared" ca="1" si="61"/>
        <v/>
      </c>
      <c r="C3919" s="223"/>
      <c r="D3919" s="224"/>
      <c r="E3919" s="224"/>
      <c r="F3919" s="225"/>
      <c r="G3919" s="226"/>
      <c r="H3919" s="227"/>
      <c r="I3919" s="227"/>
      <c r="J3919" s="227"/>
      <c r="K3919" s="227"/>
      <c r="L3919" s="228"/>
    </row>
    <row r="3920" spans="1:12">
      <c r="A3920" s="213" t="str">
        <f t="shared" ca="1" si="61"/>
        <v/>
      </c>
      <c r="C3920" s="223"/>
      <c r="D3920" s="224"/>
      <c r="E3920" s="224"/>
      <c r="F3920" s="225"/>
      <c r="G3920" s="226"/>
      <c r="H3920" s="227"/>
      <c r="I3920" s="227"/>
      <c r="J3920" s="227"/>
      <c r="K3920" s="227"/>
      <c r="L3920" s="228"/>
    </row>
    <row r="3921" spans="1:12">
      <c r="A3921" s="213" t="str">
        <f t="shared" ca="1" si="61"/>
        <v/>
      </c>
      <c r="C3921" s="223"/>
      <c r="D3921" s="224"/>
      <c r="E3921" s="224"/>
      <c r="F3921" s="225"/>
      <c r="G3921" s="226"/>
      <c r="H3921" s="227"/>
      <c r="I3921" s="227"/>
      <c r="J3921" s="227"/>
      <c r="K3921" s="227"/>
      <c r="L3921" s="228"/>
    </row>
    <row r="3922" spans="1:12">
      <c r="A3922" s="213" t="str">
        <f t="shared" ca="1" si="61"/>
        <v/>
      </c>
      <c r="C3922" s="223"/>
      <c r="D3922" s="224"/>
      <c r="E3922" s="224"/>
      <c r="F3922" s="225"/>
      <c r="G3922" s="226"/>
      <c r="H3922" s="227"/>
      <c r="I3922" s="227"/>
      <c r="J3922" s="227"/>
      <c r="K3922" s="227"/>
      <c r="L3922" s="228"/>
    </row>
    <row r="3923" spans="1:12">
      <c r="A3923" s="213" t="str">
        <f t="shared" ca="1" si="61"/>
        <v/>
      </c>
      <c r="C3923" s="223"/>
      <c r="D3923" s="224"/>
      <c r="E3923" s="224"/>
      <c r="F3923" s="225"/>
      <c r="G3923" s="226"/>
      <c r="H3923" s="227"/>
      <c r="I3923" s="227"/>
      <c r="J3923" s="227"/>
      <c r="K3923" s="227"/>
      <c r="L3923" s="228"/>
    </row>
    <row r="3924" spans="1:12">
      <c r="A3924" s="213" t="str">
        <f t="shared" ca="1" si="61"/>
        <v/>
      </c>
      <c r="C3924" s="223"/>
      <c r="D3924" s="224"/>
      <c r="E3924" s="224"/>
      <c r="F3924" s="225"/>
      <c r="G3924" s="226"/>
      <c r="H3924" s="227"/>
      <c r="I3924" s="227"/>
      <c r="J3924" s="227"/>
      <c r="K3924" s="227"/>
      <c r="L3924" s="228"/>
    </row>
    <row r="3925" spans="1:12">
      <c r="A3925" s="213" t="str">
        <f t="shared" ca="1" si="61"/>
        <v/>
      </c>
      <c r="C3925" s="223"/>
      <c r="D3925" s="224"/>
      <c r="E3925" s="224"/>
      <c r="F3925" s="225"/>
      <c r="G3925" s="226"/>
      <c r="H3925" s="227"/>
      <c r="I3925" s="227"/>
      <c r="J3925" s="227"/>
      <c r="K3925" s="227"/>
      <c r="L3925" s="228"/>
    </row>
    <row r="3926" spans="1:12">
      <c r="A3926" s="213" t="str">
        <f t="shared" ca="1" si="61"/>
        <v/>
      </c>
      <c r="C3926" s="223"/>
      <c r="D3926" s="224"/>
      <c r="E3926" s="224"/>
      <c r="F3926" s="225"/>
      <c r="G3926" s="226"/>
      <c r="H3926" s="227"/>
      <c r="I3926" s="227"/>
      <c r="J3926" s="227"/>
      <c r="K3926" s="227"/>
      <c r="L3926" s="228"/>
    </row>
    <row r="3927" spans="1:12">
      <c r="A3927" s="213" t="str">
        <f t="shared" ca="1" si="61"/>
        <v/>
      </c>
      <c r="C3927" s="223"/>
      <c r="D3927" s="224"/>
      <c r="E3927" s="224"/>
      <c r="F3927" s="225"/>
      <c r="G3927" s="226"/>
      <c r="H3927" s="227"/>
      <c r="I3927" s="227"/>
      <c r="J3927" s="227"/>
      <c r="K3927" s="227"/>
      <c r="L3927" s="228"/>
    </row>
    <row r="3928" spans="1:12">
      <c r="A3928" s="213" t="str">
        <f t="shared" ca="1" si="61"/>
        <v/>
      </c>
      <c r="C3928" s="223"/>
      <c r="D3928" s="224"/>
      <c r="E3928" s="224"/>
      <c r="F3928" s="225"/>
      <c r="G3928" s="226"/>
      <c r="H3928" s="227"/>
      <c r="I3928" s="227"/>
      <c r="J3928" s="227"/>
      <c r="K3928" s="227"/>
      <c r="L3928" s="228"/>
    </row>
    <row r="3929" spans="1:12">
      <c r="A3929" s="213" t="str">
        <f t="shared" ca="1" si="61"/>
        <v/>
      </c>
      <c r="C3929" s="223"/>
      <c r="D3929" s="224"/>
      <c r="E3929" s="224"/>
      <c r="F3929" s="225"/>
      <c r="G3929" s="226"/>
      <c r="H3929" s="227"/>
      <c r="I3929" s="227"/>
      <c r="J3929" s="227"/>
      <c r="K3929" s="227"/>
      <c r="L3929" s="228"/>
    </row>
    <row r="3930" spans="1:12">
      <c r="A3930" s="213" t="str">
        <f t="shared" ca="1" si="61"/>
        <v/>
      </c>
      <c r="C3930" s="223"/>
      <c r="D3930" s="224"/>
      <c r="E3930" s="224"/>
      <c r="F3930" s="225"/>
      <c r="G3930" s="226"/>
      <c r="H3930" s="227"/>
      <c r="I3930" s="227"/>
      <c r="J3930" s="227"/>
      <c r="K3930" s="227"/>
      <c r="L3930" s="228"/>
    </row>
    <row r="3931" spans="1:12">
      <c r="A3931" s="213" t="str">
        <f t="shared" ca="1" si="61"/>
        <v/>
      </c>
      <c r="C3931" s="223"/>
      <c r="D3931" s="224"/>
      <c r="E3931" s="224"/>
      <c r="F3931" s="225"/>
      <c r="G3931" s="226"/>
      <c r="H3931" s="227"/>
      <c r="I3931" s="227"/>
      <c r="J3931" s="227"/>
      <c r="K3931" s="227"/>
      <c r="L3931" s="228"/>
    </row>
    <row r="3932" spans="1:12">
      <c r="A3932" s="213" t="str">
        <f t="shared" ca="1" si="61"/>
        <v/>
      </c>
      <c r="C3932" s="223"/>
      <c r="D3932" s="224"/>
      <c r="E3932" s="224"/>
      <c r="F3932" s="225"/>
      <c r="G3932" s="226"/>
      <c r="H3932" s="227"/>
      <c r="I3932" s="227"/>
      <c r="J3932" s="227"/>
      <c r="K3932" s="227"/>
      <c r="L3932" s="228"/>
    </row>
    <row r="3933" spans="1:12">
      <c r="A3933" s="213" t="str">
        <f t="shared" ca="1" si="61"/>
        <v/>
      </c>
      <c r="C3933" s="223"/>
      <c r="D3933" s="224"/>
      <c r="E3933" s="224"/>
      <c r="F3933" s="225"/>
      <c r="G3933" s="226"/>
      <c r="H3933" s="227"/>
      <c r="I3933" s="227"/>
      <c r="J3933" s="227"/>
      <c r="K3933" s="227"/>
      <c r="L3933" s="228"/>
    </row>
    <row r="3934" spans="1:12">
      <c r="A3934" s="213" t="str">
        <f t="shared" ca="1" si="61"/>
        <v/>
      </c>
      <c r="C3934" s="223"/>
      <c r="D3934" s="224"/>
      <c r="E3934" s="224"/>
      <c r="F3934" s="225"/>
      <c r="G3934" s="226"/>
      <c r="H3934" s="227"/>
      <c r="I3934" s="227"/>
      <c r="J3934" s="227"/>
      <c r="K3934" s="227"/>
      <c r="L3934" s="228"/>
    </row>
    <row r="3935" spans="1:12">
      <c r="A3935" s="213" t="str">
        <f t="shared" ca="1" si="61"/>
        <v/>
      </c>
      <c r="C3935" s="223"/>
      <c r="D3935" s="224"/>
      <c r="E3935" s="224"/>
      <c r="F3935" s="225"/>
      <c r="G3935" s="226"/>
      <c r="H3935" s="227"/>
      <c r="I3935" s="227"/>
      <c r="J3935" s="227"/>
      <c r="K3935" s="227"/>
      <c r="L3935" s="228"/>
    </row>
    <row r="3936" spans="1:12">
      <c r="A3936" s="213" t="str">
        <f t="shared" ca="1" si="61"/>
        <v/>
      </c>
      <c r="C3936" s="223"/>
      <c r="D3936" s="224"/>
      <c r="E3936" s="224"/>
      <c r="F3936" s="225"/>
      <c r="G3936" s="226"/>
      <c r="H3936" s="227"/>
      <c r="I3936" s="227"/>
      <c r="J3936" s="227"/>
      <c r="K3936" s="227"/>
      <c r="L3936" s="228"/>
    </row>
    <row r="3937" spans="1:12">
      <c r="A3937" s="213" t="str">
        <f t="shared" ca="1" si="61"/>
        <v/>
      </c>
      <c r="C3937" s="223"/>
      <c r="D3937" s="224"/>
      <c r="E3937" s="224"/>
      <c r="F3937" s="225"/>
      <c r="G3937" s="226"/>
      <c r="H3937" s="227"/>
      <c r="I3937" s="227"/>
      <c r="J3937" s="227"/>
      <c r="K3937" s="227"/>
      <c r="L3937" s="228"/>
    </row>
    <row r="3938" spans="1:12">
      <c r="A3938" s="213" t="str">
        <f t="shared" ca="1" si="61"/>
        <v/>
      </c>
      <c r="C3938" s="223"/>
      <c r="D3938" s="224"/>
      <c r="E3938" s="224"/>
      <c r="F3938" s="225"/>
      <c r="G3938" s="226"/>
      <c r="H3938" s="227"/>
      <c r="I3938" s="227"/>
      <c r="J3938" s="227"/>
      <c r="K3938" s="227"/>
      <c r="L3938" s="228"/>
    </row>
    <row r="3939" spans="1:12">
      <c r="A3939" s="213" t="str">
        <f t="shared" ca="1" si="61"/>
        <v/>
      </c>
      <c r="C3939" s="223"/>
      <c r="D3939" s="224"/>
      <c r="E3939" s="224"/>
      <c r="F3939" s="225"/>
      <c r="G3939" s="226"/>
      <c r="H3939" s="227"/>
      <c r="I3939" s="227"/>
      <c r="J3939" s="227"/>
      <c r="K3939" s="227"/>
      <c r="L3939" s="228"/>
    </row>
    <row r="3940" spans="1:12">
      <c r="A3940" s="213" t="str">
        <f t="shared" ca="1" si="61"/>
        <v/>
      </c>
      <c r="C3940" s="223"/>
      <c r="D3940" s="224"/>
      <c r="E3940" s="224"/>
      <c r="F3940" s="225"/>
      <c r="G3940" s="226"/>
      <c r="H3940" s="227"/>
      <c r="I3940" s="227"/>
      <c r="J3940" s="227"/>
      <c r="K3940" s="227"/>
      <c r="L3940" s="228"/>
    </row>
    <row r="3941" spans="1:12">
      <c r="A3941" s="213" t="str">
        <f t="shared" ca="1" si="61"/>
        <v/>
      </c>
      <c r="C3941" s="223"/>
      <c r="D3941" s="224"/>
      <c r="E3941" s="224"/>
      <c r="F3941" s="225"/>
      <c r="G3941" s="226"/>
      <c r="H3941" s="227"/>
      <c r="I3941" s="227"/>
      <c r="J3941" s="227"/>
      <c r="K3941" s="227"/>
      <c r="L3941" s="228"/>
    </row>
    <row r="3942" spans="1:12">
      <c r="A3942" s="213" t="str">
        <f t="shared" ca="1" si="61"/>
        <v/>
      </c>
      <c r="C3942" s="223"/>
      <c r="D3942" s="224"/>
      <c r="E3942" s="224"/>
      <c r="F3942" s="225"/>
      <c r="G3942" s="226"/>
      <c r="H3942" s="227"/>
      <c r="I3942" s="227"/>
      <c r="J3942" s="227"/>
      <c r="K3942" s="227"/>
      <c r="L3942" s="228"/>
    </row>
    <row r="3943" spans="1:12">
      <c r="A3943" s="213" t="str">
        <f t="shared" ca="1" si="61"/>
        <v/>
      </c>
      <c r="C3943" s="223"/>
      <c r="D3943" s="224"/>
      <c r="E3943" s="224"/>
      <c r="F3943" s="225"/>
      <c r="G3943" s="226"/>
      <c r="H3943" s="227"/>
      <c r="I3943" s="227"/>
      <c r="J3943" s="227"/>
      <c r="K3943" s="227"/>
      <c r="L3943" s="228"/>
    </row>
    <row r="3944" spans="1:12">
      <c r="A3944" s="213" t="str">
        <f t="shared" ca="1" si="61"/>
        <v/>
      </c>
      <c r="C3944" s="223"/>
      <c r="D3944" s="224"/>
      <c r="E3944" s="224"/>
      <c r="F3944" s="225"/>
      <c r="G3944" s="226"/>
      <c r="H3944" s="227"/>
      <c r="I3944" s="227"/>
      <c r="J3944" s="227"/>
      <c r="K3944" s="227"/>
      <c r="L3944" s="228"/>
    </row>
    <row r="3945" spans="1:12">
      <c r="A3945" s="213" t="str">
        <f t="shared" ca="1" si="61"/>
        <v/>
      </c>
      <c r="C3945" s="223"/>
      <c r="D3945" s="224"/>
      <c r="E3945" s="224"/>
      <c r="F3945" s="225"/>
      <c r="G3945" s="226"/>
      <c r="H3945" s="227"/>
      <c r="I3945" s="227"/>
      <c r="J3945" s="227"/>
      <c r="K3945" s="227"/>
      <c r="L3945" s="228"/>
    </row>
    <row r="3946" spans="1:12">
      <c r="A3946" s="213" t="str">
        <f t="shared" ca="1" si="61"/>
        <v/>
      </c>
      <c r="C3946" s="223"/>
      <c r="D3946" s="224"/>
      <c r="E3946" s="224"/>
      <c r="F3946" s="225"/>
      <c r="G3946" s="226"/>
      <c r="H3946" s="227"/>
      <c r="I3946" s="227"/>
      <c r="J3946" s="227"/>
      <c r="K3946" s="227"/>
      <c r="L3946" s="228"/>
    </row>
    <row r="3947" spans="1:12">
      <c r="A3947" s="213" t="str">
        <f t="shared" ca="1" si="61"/>
        <v/>
      </c>
      <c r="C3947" s="223"/>
      <c r="D3947" s="224"/>
      <c r="E3947" s="224"/>
      <c r="F3947" s="225"/>
      <c r="G3947" s="226"/>
      <c r="H3947" s="227"/>
      <c r="I3947" s="227"/>
      <c r="J3947" s="227"/>
      <c r="K3947" s="227"/>
      <c r="L3947" s="228"/>
    </row>
    <row r="3948" spans="1:12">
      <c r="A3948" s="213" t="str">
        <f t="shared" ca="1" si="61"/>
        <v/>
      </c>
      <c r="C3948" s="223"/>
      <c r="D3948" s="224"/>
      <c r="E3948" s="224"/>
      <c r="F3948" s="225"/>
      <c r="G3948" s="226"/>
      <c r="H3948" s="227"/>
      <c r="I3948" s="227"/>
      <c r="J3948" s="227"/>
      <c r="K3948" s="227"/>
      <c r="L3948" s="228"/>
    </row>
    <row r="3949" spans="1:12">
      <c r="A3949" s="213" t="str">
        <f t="shared" ca="1" si="61"/>
        <v/>
      </c>
      <c r="C3949" s="223"/>
      <c r="D3949" s="224"/>
      <c r="E3949" s="224"/>
      <c r="F3949" s="225"/>
      <c r="G3949" s="226"/>
      <c r="H3949" s="227"/>
      <c r="I3949" s="227"/>
      <c r="J3949" s="227"/>
      <c r="K3949" s="227"/>
      <c r="L3949" s="228"/>
    </row>
    <row r="3950" spans="1:12">
      <c r="A3950" s="213" t="str">
        <f t="shared" ca="1" si="61"/>
        <v/>
      </c>
      <c r="C3950" s="223"/>
      <c r="D3950" s="224"/>
      <c r="E3950" s="224"/>
      <c r="F3950" s="225"/>
      <c r="G3950" s="226"/>
      <c r="H3950" s="227"/>
      <c r="I3950" s="227"/>
      <c r="J3950" s="227"/>
      <c r="K3950" s="227"/>
      <c r="L3950" s="228"/>
    </row>
    <row r="3951" spans="1:12">
      <c r="A3951" s="213" t="str">
        <f t="shared" ca="1" si="61"/>
        <v/>
      </c>
      <c r="C3951" s="223"/>
      <c r="D3951" s="224"/>
      <c r="E3951" s="224"/>
      <c r="F3951" s="225"/>
      <c r="G3951" s="226"/>
      <c r="H3951" s="227"/>
      <c r="I3951" s="227"/>
      <c r="J3951" s="227"/>
      <c r="K3951" s="227"/>
      <c r="L3951" s="228"/>
    </row>
    <row r="3952" spans="1:12">
      <c r="A3952" s="213" t="str">
        <f t="shared" ca="1" si="61"/>
        <v/>
      </c>
      <c r="C3952" s="223"/>
      <c r="D3952" s="224"/>
      <c r="E3952" s="224"/>
      <c r="F3952" s="225"/>
      <c r="G3952" s="226"/>
      <c r="H3952" s="227"/>
      <c r="I3952" s="227"/>
      <c r="J3952" s="227"/>
      <c r="K3952" s="227"/>
      <c r="L3952" s="228"/>
    </row>
    <row r="3953" spans="1:12">
      <c r="A3953" s="213" t="str">
        <f t="shared" ca="1" si="61"/>
        <v/>
      </c>
      <c r="C3953" s="223"/>
      <c r="D3953" s="224"/>
      <c r="E3953" s="224"/>
      <c r="F3953" s="225"/>
      <c r="G3953" s="226"/>
      <c r="H3953" s="227"/>
      <c r="I3953" s="227"/>
      <c r="J3953" s="227"/>
      <c r="K3953" s="227"/>
      <c r="L3953" s="228"/>
    </row>
    <row r="3954" spans="1:12">
      <c r="A3954" s="213" t="str">
        <f t="shared" ca="1" si="61"/>
        <v/>
      </c>
      <c r="C3954" s="223"/>
      <c r="D3954" s="224"/>
      <c r="E3954" s="224"/>
      <c r="F3954" s="225"/>
      <c r="G3954" s="226"/>
      <c r="H3954" s="227"/>
      <c r="I3954" s="227"/>
      <c r="J3954" s="227"/>
      <c r="K3954" s="227"/>
      <c r="L3954" s="228"/>
    </row>
    <row r="3955" spans="1:12">
      <c r="A3955" s="213" t="str">
        <f t="shared" ca="1" si="61"/>
        <v/>
      </c>
      <c r="C3955" s="223"/>
      <c r="D3955" s="224"/>
      <c r="E3955" s="224"/>
      <c r="F3955" s="225"/>
      <c r="G3955" s="226"/>
      <c r="H3955" s="227"/>
      <c r="I3955" s="227"/>
      <c r="J3955" s="227"/>
      <c r="K3955" s="227"/>
      <c r="L3955" s="228"/>
    </row>
    <row r="3956" spans="1:12">
      <c r="A3956" s="213" t="str">
        <f t="shared" ca="1" si="61"/>
        <v/>
      </c>
      <c r="C3956" s="223"/>
      <c r="D3956" s="224"/>
      <c r="E3956" s="224"/>
      <c r="F3956" s="225"/>
      <c r="G3956" s="226"/>
      <c r="H3956" s="227"/>
      <c r="I3956" s="227"/>
      <c r="J3956" s="227"/>
      <c r="K3956" s="227"/>
      <c r="L3956" s="228"/>
    </row>
    <row r="3957" spans="1:12">
      <c r="A3957" s="213" t="str">
        <f t="shared" ca="1" si="61"/>
        <v/>
      </c>
      <c r="C3957" s="223"/>
      <c r="D3957" s="224"/>
      <c r="E3957" s="224"/>
      <c r="F3957" s="225"/>
      <c r="G3957" s="226"/>
      <c r="H3957" s="227"/>
      <c r="I3957" s="227"/>
      <c r="J3957" s="227"/>
      <c r="K3957" s="227"/>
      <c r="L3957" s="228"/>
    </row>
    <row r="3958" spans="1:12">
      <c r="A3958" s="213" t="str">
        <f t="shared" ca="1" si="61"/>
        <v/>
      </c>
      <c r="C3958" s="223"/>
      <c r="D3958" s="224"/>
      <c r="E3958" s="224"/>
      <c r="F3958" s="225"/>
      <c r="G3958" s="226"/>
      <c r="H3958" s="227"/>
      <c r="I3958" s="227"/>
      <c r="J3958" s="227"/>
      <c r="K3958" s="227"/>
      <c r="L3958" s="228"/>
    </row>
    <row r="3959" spans="1:12">
      <c r="A3959" s="213" t="str">
        <f t="shared" ca="1" si="61"/>
        <v/>
      </c>
      <c r="C3959" s="223"/>
      <c r="D3959" s="224"/>
      <c r="E3959" s="224"/>
      <c r="F3959" s="225"/>
      <c r="G3959" s="226"/>
      <c r="H3959" s="227"/>
      <c r="I3959" s="227"/>
      <c r="J3959" s="227"/>
      <c r="K3959" s="227"/>
      <c r="L3959" s="228"/>
    </row>
    <row r="3960" spans="1:12">
      <c r="A3960" s="213" t="str">
        <f t="shared" ca="1" si="61"/>
        <v/>
      </c>
      <c r="C3960" s="223"/>
      <c r="D3960" s="224"/>
      <c r="E3960" s="224"/>
      <c r="F3960" s="225"/>
      <c r="G3960" s="226"/>
      <c r="H3960" s="227"/>
      <c r="I3960" s="227"/>
      <c r="J3960" s="227"/>
      <c r="K3960" s="227"/>
      <c r="L3960" s="228"/>
    </row>
    <row r="3961" spans="1:12">
      <c r="A3961" s="213" t="str">
        <f t="shared" ca="1" si="61"/>
        <v/>
      </c>
      <c r="C3961" s="223"/>
      <c r="D3961" s="224"/>
      <c r="E3961" s="224"/>
      <c r="F3961" s="225"/>
      <c r="G3961" s="226"/>
      <c r="H3961" s="227"/>
      <c r="I3961" s="227"/>
      <c r="J3961" s="227"/>
      <c r="K3961" s="227"/>
      <c r="L3961" s="228"/>
    </row>
    <row r="3962" spans="1:12">
      <c r="A3962" s="213" t="str">
        <f t="shared" ca="1" si="61"/>
        <v/>
      </c>
      <c r="C3962" s="223"/>
      <c r="D3962" s="224"/>
      <c r="E3962" s="224"/>
      <c r="F3962" s="225"/>
      <c r="G3962" s="226"/>
      <c r="H3962" s="227"/>
      <c r="I3962" s="227"/>
      <c r="J3962" s="227"/>
      <c r="K3962" s="227"/>
      <c r="L3962" s="228"/>
    </row>
    <row r="3963" spans="1:12">
      <c r="A3963" s="213" t="str">
        <f t="shared" ca="1" si="61"/>
        <v/>
      </c>
      <c r="C3963" s="223"/>
      <c r="D3963" s="224"/>
      <c r="E3963" s="224"/>
      <c r="F3963" s="225"/>
      <c r="G3963" s="226"/>
      <c r="H3963" s="227"/>
      <c r="I3963" s="227"/>
      <c r="J3963" s="227"/>
      <c r="K3963" s="227"/>
      <c r="L3963" s="228"/>
    </row>
    <row r="3964" spans="1:12">
      <c r="A3964" s="213" t="str">
        <f t="shared" ca="1" si="61"/>
        <v/>
      </c>
      <c r="C3964" s="223"/>
      <c r="D3964" s="224"/>
      <c r="E3964" s="224"/>
      <c r="F3964" s="225"/>
      <c r="G3964" s="226"/>
      <c r="H3964" s="227"/>
      <c r="I3964" s="227"/>
      <c r="J3964" s="227"/>
      <c r="K3964" s="227"/>
      <c r="L3964" s="228"/>
    </row>
    <row r="3965" spans="1:12">
      <c r="A3965" s="213" t="str">
        <f t="shared" ca="1" si="61"/>
        <v/>
      </c>
      <c r="C3965" s="223"/>
      <c r="D3965" s="224"/>
      <c r="E3965" s="224"/>
      <c r="F3965" s="225"/>
      <c r="G3965" s="226"/>
      <c r="H3965" s="227"/>
      <c r="I3965" s="227"/>
      <c r="J3965" s="227"/>
      <c r="K3965" s="227"/>
      <c r="L3965" s="228"/>
    </row>
    <row r="3966" spans="1:12">
      <c r="A3966" s="213" t="str">
        <f t="shared" ca="1" si="61"/>
        <v/>
      </c>
      <c r="C3966" s="223"/>
      <c r="D3966" s="224"/>
      <c r="E3966" s="224"/>
      <c r="F3966" s="225"/>
      <c r="G3966" s="226"/>
      <c r="H3966" s="227"/>
      <c r="I3966" s="227"/>
      <c r="J3966" s="227"/>
      <c r="K3966" s="227"/>
      <c r="L3966" s="228"/>
    </row>
    <row r="3967" spans="1:12">
      <c r="A3967" s="213" t="str">
        <f t="shared" ca="1" si="61"/>
        <v/>
      </c>
      <c r="C3967" s="223"/>
      <c r="D3967" s="224"/>
      <c r="E3967" s="224"/>
      <c r="F3967" s="225"/>
      <c r="G3967" s="226"/>
      <c r="H3967" s="227"/>
      <c r="I3967" s="227"/>
      <c r="J3967" s="227"/>
      <c r="K3967" s="227"/>
      <c r="L3967" s="228"/>
    </row>
    <row r="3968" spans="1:12">
      <c r="A3968" s="213" t="str">
        <f t="shared" ca="1" si="61"/>
        <v/>
      </c>
      <c r="C3968" s="223"/>
      <c r="D3968" s="224"/>
      <c r="E3968" s="224"/>
      <c r="F3968" s="225"/>
      <c r="G3968" s="226"/>
      <c r="H3968" s="227"/>
      <c r="I3968" s="227"/>
      <c r="J3968" s="227"/>
      <c r="K3968" s="227"/>
      <c r="L3968" s="228"/>
    </row>
    <row r="3969" spans="1:12">
      <c r="A3969" s="213" t="str">
        <f t="shared" ca="1" si="61"/>
        <v/>
      </c>
      <c r="C3969" s="223"/>
      <c r="D3969" s="224"/>
      <c r="E3969" s="224"/>
      <c r="F3969" s="225"/>
      <c r="G3969" s="226"/>
      <c r="H3969" s="227"/>
      <c r="I3969" s="227"/>
      <c r="J3969" s="227"/>
      <c r="K3969" s="227"/>
      <c r="L3969" s="228"/>
    </row>
    <row r="3970" spans="1:12">
      <c r="A3970" s="213" t="str">
        <f t="shared" ca="1" si="61"/>
        <v/>
      </c>
      <c r="C3970" s="223"/>
      <c r="D3970" s="224"/>
      <c r="E3970" s="224"/>
      <c r="F3970" s="225"/>
      <c r="G3970" s="226"/>
      <c r="H3970" s="227"/>
      <c r="I3970" s="227"/>
      <c r="J3970" s="227"/>
      <c r="K3970" s="227"/>
      <c r="L3970" s="228"/>
    </row>
    <row r="3971" spans="1:12">
      <c r="A3971" s="213" t="str">
        <f t="shared" ca="1" si="61"/>
        <v/>
      </c>
      <c r="C3971" s="223"/>
      <c r="D3971" s="224"/>
      <c r="E3971" s="224"/>
      <c r="F3971" s="225"/>
      <c r="G3971" s="226"/>
      <c r="H3971" s="227"/>
      <c r="I3971" s="227"/>
      <c r="J3971" s="227"/>
      <c r="K3971" s="227"/>
      <c r="L3971" s="228"/>
    </row>
    <row r="3972" spans="1:12">
      <c r="A3972" s="213" t="str">
        <f t="shared" ref="A3972:A4035" ca="1" si="62">IF(INDIRECT(ADDRESS(ROW(A3972),3))="","",IF(INDIRECT(ADDRESS(ROW(A3972),3))=INDIRECT(ADDRESS(ROW(A3972)-1,3)),A3971,A3971+1))</f>
        <v/>
      </c>
      <c r="C3972" s="223"/>
      <c r="D3972" s="224"/>
      <c r="E3972" s="224"/>
      <c r="F3972" s="225"/>
      <c r="G3972" s="226"/>
      <c r="H3972" s="227"/>
      <c r="I3972" s="227"/>
      <c r="J3972" s="227"/>
      <c r="K3972" s="227"/>
      <c r="L3972" s="228"/>
    </row>
    <row r="3973" spans="1:12">
      <c r="A3973" s="213" t="str">
        <f t="shared" ca="1" si="62"/>
        <v/>
      </c>
      <c r="C3973" s="223"/>
      <c r="D3973" s="224"/>
      <c r="E3973" s="224"/>
      <c r="F3973" s="225"/>
      <c r="G3973" s="226"/>
      <c r="H3973" s="227"/>
      <c r="I3973" s="227"/>
      <c r="J3973" s="227"/>
      <c r="K3973" s="227"/>
      <c r="L3973" s="228"/>
    </row>
    <row r="3974" spans="1:12">
      <c r="A3974" s="213" t="str">
        <f t="shared" ca="1" si="62"/>
        <v/>
      </c>
      <c r="C3974" s="223"/>
      <c r="D3974" s="224"/>
      <c r="E3974" s="224"/>
      <c r="F3974" s="225"/>
      <c r="G3974" s="226"/>
      <c r="H3974" s="227"/>
      <c r="I3974" s="227"/>
      <c r="J3974" s="227"/>
      <c r="K3974" s="227"/>
      <c r="L3974" s="228"/>
    </row>
    <row r="3975" spans="1:12">
      <c r="A3975" s="213" t="str">
        <f t="shared" ca="1" si="62"/>
        <v/>
      </c>
      <c r="C3975" s="223"/>
      <c r="D3975" s="224"/>
      <c r="E3975" s="224"/>
      <c r="F3975" s="225"/>
      <c r="G3975" s="226"/>
      <c r="H3975" s="227"/>
      <c r="I3975" s="227"/>
      <c r="J3975" s="227"/>
      <c r="K3975" s="227"/>
      <c r="L3975" s="228"/>
    </row>
    <row r="3976" spans="1:12">
      <c r="A3976" s="213" t="str">
        <f t="shared" ca="1" si="62"/>
        <v/>
      </c>
      <c r="C3976" s="223"/>
      <c r="D3976" s="224"/>
      <c r="E3976" s="224"/>
      <c r="F3976" s="225"/>
      <c r="G3976" s="226"/>
      <c r="H3976" s="227"/>
      <c r="I3976" s="227"/>
      <c r="J3976" s="227"/>
      <c r="K3976" s="227"/>
      <c r="L3976" s="228"/>
    </row>
    <row r="3977" spans="1:12">
      <c r="A3977" s="213" t="str">
        <f t="shared" ca="1" si="62"/>
        <v/>
      </c>
      <c r="C3977" s="223"/>
      <c r="D3977" s="224"/>
      <c r="E3977" s="224"/>
      <c r="F3977" s="225"/>
      <c r="G3977" s="226"/>
      <c r="H3977" s="227"/>
      <c r="I3977" s="227"/>
      <c r="J3977" s="227"/>
      <c r="K3977" s="227"/>
      <c r="L3977" s="228"/>
    </row>
    <row r="3978" spans="1:12">
      <c r="A3978" s="213" t="str">
        <f t="shared" ca="1" si="62"/>
        <v/>
      </c>
      <c r="C3978" s="223"/>
      <c r="D3978" s="224"/>
      <c r="E3978" s="224"/>
      <c r="F3978" s="225"/>
      <c r="G3978" s="226"/>
      <c r="H3978" s="227"/>
      <c r="I3978" s="227"/>
      <c r="J3978" s="227"/>
      <c r="K3978" s="227"/>
      <c r="L3978" s="228"/>
    </row>
    <row r="3979" spans="1:12">
      <c r="A3979" s="213" t="str">
        <f t="shared" ca="1" si="62"/>
        <v/>
      </c>
      <c r="C3979" s="223"/>
      <c r="D3979" s="224"/>
      <c r="E3979" s="224"/>
      <c r="F3979" s="225"/>
      <c r="G3979" s="226"/>
      <c r="H3979" s="227"/>
      <c r="I3979" s="227"/>
      <c r="J3979" s="227"/>
      <c r="K3979" s="227"/>
      <c r="L3979" s="228"/>
    </row>
    <row r="3980" spans="1:12">
      <c r="A3980" s="213" t="str">
        <f t="shared" ca="1" si="62"/>
        <v/>
      </c>
      <c r="C3980" s="223"/>
      <c r="D3980" s="224"/>
      <c r="E3980" s="224"/>
      <c r="F3980" s="225"/>
      <c r="G3980" s="226"/>
      <c r="H3980" s="227"/>
      <c r="I3980" s="227"/>
      <c r="J3980" s="227"/>
      <c r="K3980" s="227"/>
      <c r="L3980" s="228"/>
    </row>
    <row r="3981" spans="1:12">
      <c r="A3981" s="213" t="str">
        <f t="shared" ca="1" si="62"/>
        <v/>
      </c>
      <c r="C3981" s="223"/>
      <c r="D3981" s="224"/>
      <c r="E3981" s="224"/>
      <c r="F3981" s="225"/>
      <c r="G3981" s="226"/>
      <c r="H3981" s="227"/>
      <c r="I3981" s="227"/>
      <c r="J3981" s="227"/>
      <c r="K3981" s="227"/>
      <c r="L3981" s="228"/>
    </row>
    <row r="3982" spans="1:12">
      <c r="A3982" s="213" t="str">
        <f t="shared" ca="1" si="62"/>
        <v/>
      </c>
      <c r="C3982" s="223"/>
      <c r="D3982" s="224"/>
      <c r="E3982" s="224"/>
      <c r="F3982" s="225"/>
      <c r="G3982" s="226"/>
      <c r="H3982" s="227"/>
      <c r="I3982" s="227"/>
      <c r="J3982" s="227"/>
      <c r="K3982" s="227"/>
      <c r="L3982" s="228"/>
    </row>
    <row r="3983" spans="1:12">
      <c r="A3983" s="213" t="str">
        <f t="shared" ca="1" si="62"/>
        <v/>
      </c>
      <c r="C3983" s="223"/>
      <c r="D3983" s="224"/>
      <c r="E3983" s="224"/>
      <c r="F3983" s="225"/>
      <c r="G3983" s="226"/>
      <c r="H3983" s="227"/>
      <c r="I3983" s="227"/>
      <c r="J3983" s="227"/>
      <c r="K3983" s="227"/>
      <c r="L3983" s="228"/>
    </row>
    <row r="3984" spans="1:12">
      <c r="A3984" s="213" t="str">
        <f t="shared" ca="1" si="62"/>
        <v/>
      </c>
      <c r="C3984" s="223"/>
      <c r="D3984" s="224"/>
      <c r="E3984" s="224"/>
      <c r="F3984" s="225"/>
      <c r="G3984" s="226"/>
      <c r="H3984" s="227"/>
      <c r="I3984" s="227"/>
      <c r="J3984" s="227"/>
      <c r="K3984" s="227"/>
      <c r="L3984" s="228"/>
    </row>
    <row r="3985" spans="1:12">
      <c r="A3985" s="213" t="str">
        <f t="shared" ca="1" si="62"/>
        <v/>
      </c>
      <c r="C3985" s="223"/>
      <c r="D3985" s="224"/>
      <c r="E3985" s="224"/>
      <c r="F3985" s="225"/>
      <c r="G3985" s="226"/>
      <c r="H3985" s="227"/>
      <c r="I3985" s="227"/>
      <c r="J3985" s="227"/>
      <c r="K3985" s="227"/>
      <c r="L3985" s="228"/>
    </row>
    <row r="3986" spans="1:12">
      <c r="A3986" s="213" t="str">
        <f t="shared" ca="1" si="62"/>
        <v/>
      </c>
      <c r="C3986" s="223"/>
      <c r="D3986" s="224"/>
      <c r="E3986" s="224"/>
      <c r="F3986" s="225"/>
      <c r="G3986" s="226"/>
      <c r="H3986" s="227"/>
      <c r="I3986" s="227"/>
      <c r="J3986" s="227"/>
      <c r="K3986" s="227"/>
      <c r="L3986" s="228"/>
    </row>
    <row r="3987" spans="1:12">
      <c r="A3987" s="213" t="str">
        <f t="shared" ca="1" si="62"/>
        <v/>
      </c>
      <c r="C3987" s="223"/>
      <c r="D3987" s="224"/>
      <c r="E3987" s="224"/>
      <c r="F3987" s="225"/>
      <c r="G3987" s="226"/>
      <c r="H3987" s="227"/>
      <c r="I3987" s="227"/>
      <c r="J3987" s="227"/>
      <c r="K3987" s="227"/>
      <c r="L3987" s="228"/>
    </row>
    <row r="3988" spans="1:12">
      <c r="A3988" s="213" t="str">
        <f t="shared" ca="1" si="62"/>
        <v/>
      </c>
      <c r="C3988" s="223"/>
      <c r="D3988" s="224"/>
      <c r="E3988" s="224"/>
      <c r="F3988" s="225"/>
      <c r="G3988" s="226"/>
      <c r="H3988" s="227"/>
      <c r="I3988" s="227"/>
      <c r="J3988" s="227"/>
      <c r="K3988" s="227"/>
      <c r="L3988" s="228"/>
    </row>
    <row r="3989" spans="1:12">
      <c r="A3989" s="213" t="str">
        <f t="shared" ca="1" si="62"/>
        <v/>
      </c>
      <c r="C3989" s="223"/>
      <c r="D3989" s="224"/>
      <c r="E3989" s="224"/>
      <c r="F3989" s="225"/>
      <c r="G3989" s="226"/>
      <c r="H3989" s="227"/>
      <c r="I3989" s="227"/>
      <c r="J3989" s="227"/>
      <c r="K3989" s="227"/>
      <c r="L3989" s="228"/>
    </row>
    <row r="3990" spans="1:12">
      <c r="A3990" s="213" t="str">
        <f t="shared" ca="1" si="62"/>
        <v/>
      </c>
      <c r="C3990" s="223"/>
      <c r="D3990" s="224"/>
      <c r="E3990" s="224"/>
      <c r="F3990" s="225"/>
      <c r="G3990" s="226"/>
      <c r="H3990" s="227"/>
      <c r="I3990" s="227"/>
      <c r="J3990" s="227"/>
      <c r="K3990" s="227"/>
      <c r="L3990" s="228"/>
    </row>
    <row r="3991" spans="1:12">
      <c r="A3991" s="213" t="str">
        <f t="shared" ca="1" si="62"/>
        <v/>
      </c>
      <c r="C3991" s="223"/>
      <c r="D3991" s="224"/>
      <c r="E3991" s="224"/>
      <c r="F3991" s="225"/>
      <c r="G3991" s="226"/>
      <c r="H3991" s="227"/>
      <c r="I3991" s="227"/>
      <c r="J3991" s="227"/>
      <c r="K3991" s="227"/>
      <c r="L3991" s="228"/>
    </row>
    <row r="3992" spans="1:12">
      <c r="A3992" s="213" t="str">
        <f t="shared" ca="1" si="62"/>
        <v/>
      </c>
      <c r="C3992" s="223"/>
      <c r="D3992" s="224"/>
      <c r="E3992" s="224"/>
      <c r="F3992" s="225"/>
      <c r="G3992" s="226"/>
      <c r="H3992" s="227"/>
      <c r="I3992" s="227"/>
      <c r="J3992" s="227"/>
      <c r="K3992" s="227"/>
      <c r="L3992" s="228"/>
    </row>
    <row r="3993" spans="1:12">
      <c r="A3993" s="213" t="str">
        <f t="shared" ca="1" si="62"/>
        <v/>
      </c>
      <c r="C3993" s="223"/>
      <c r="D3993" s="224"/>
      <c r="E3993" s="224"/>
      <c r="F3993" s="225"/>
      <c r="G3993" s="226"/>
      <c r="H3993" s="227"/>
      <c r="I3993" s="227"/>
      <c r="J3993" s="227"/>
      <c r="K3993" s="227"/>
      <c r="L3993" s="228"/>
    </row>
    <row r="3994" spans="1:12">
      <c r="A3994" s="213" t="str">
        <f t="shared" ca="1" si="62"/>
        <v/>
      </c>
      <c r="C3994" s="223"/>
      <c r="D3994" s="224"/>
      <c r="E3994" s="224"/>
      <c r="F3994" s="225"/>
      <c r="G3994" s="226"/>
      <c r="H3994" s="227"/>
      <c r="I3994" s="227"/>
      <c r="J3994" s="227"/>
      <c r="K3994" s="227"/>
      <c r="L3994" s="228"/>
    </row>
    <row r="3995" spans="1:12">
      <c r="A3995" s="213" t="str">
        <f t="shared" ca="1" si="62"/>
        <v/>
      </c>
      <c r="C3995" s="223"/>
      <c r="D3995" s="224"/>
      <c r="E3995" s="224"/>
      <c r="F3995" s="225"/>
      <c r="G3995" s="226"/>
      <c r="H3995" s="227"/>
      <c r="I3995" s="227"/>
      <c r="J3995" s="227"/>
      <c r="K3995" s="227"/>
      <c r="L3995" s="228"/>
    </row>
    <row r="3996" spans="1:12">
      <c r="A3996" s="213" t="str">
        <f t="shared" ca="1" si="62"/>
        <v/>
      </c>
      <c r="C3996" s="223"/>
      <c r="D3996" s="224"/>
      <c r="E3996" s="224"/>
      <c r="F3996" s="225"/>
      <c r="G3996" s="226"/>
      <c r="H3996" s="227"/>
      <c r="I3996" s="227"/>
      <c r="J3996" s="227"/>
      <c r="K3996" s="227"/>
      <c r="L3996" s="228"/>
    </row>
    <row r="3997" spans="1:12">
      <c r="A3997" s="213" t="str">
        <f t="shared" ca="1" si="62"/>
        <v/>
      </c>
      <c r="C3997" s="223"/>
      <c r="D3997" s="224"/>
      <c r="E3997" s="224"/>
      <c r="F3997" s="225"/>
      <c r="G3997" s="226"/>
      <c r="H3997" s="227"/>
      <c r="I3997" s="227"/>
      <c r="J3997" s="227"/>
      <c r="K3997" s="227"/>
      <c r="L3997" s="228"/>
    </row>
    <row r="3998" spans="1:12">
      <c r="A3998" s="213" t="str">
        <f t="shared" ca="1" si="62"/>
        <v/>
      </c>
      <c r="C3998" s="223"/>
      <c r="D3998" s="224"/>
      <c r="E3998" s="224"/>
      <c r="F3998" s="225"/>
      <c r="G3998" s="226"/>
      <c r="H3998" s="227"/>
      <c r="I3998" s="227"/>
      <c r="J3998" s="227"/>
      <c r="K3998" s="227"/>
      <c r="L3998" s="228"/>
    </row>
    <row r="3999" spans="1:12">
      <c r="A3999" s="213" t="str">
        <f t="shared" ca="1" si="62"/>
        <v/>
      </c>
      <c r="C3999" s="223"/>
      <c r="D3999" s="224"/>
      <c r="E3999" s="224"/>
      <c r="F3999" s="225"/>
      <c r="G3999" s="226"/>
      <c r="H3999" s="227"/>
      <c r="I3999" s="227"/>
      <c r="J3999" s="227"/>
      <c r="K3999" s="227"/>
      <c r="L3999" s="228"/>
    </row>
    <row r="4000" spans="1:12">
      <c r="A4000" s="213" t="str">
        <f t="shared" ca="1" si="62"/>
        <v/>
      </c>
      <c r="C4000" s="223"/>
      <c r="D4000" s="224"/>
      <c r="E4000" s="224"/>
      <c r="F4000" s="225"/>
      <c r="G4000" s="226"/>
      <c r="H4000" s="227"/>
      <c r="I4000" s="227"/>
      <c r="J4000" s="227"/>
      <c r="K4000" s="227"/>
      <c r="L4000" s="228"/>
    </row>
    <row r="4001" spans="1:12">
      <c r="A4001" s="213" t="str">
        <f t="shared" ca="1" si="62"/>
        <v/>
      </c>
      <c r="C4001" s="223"/>
      <c r="D4001" s="224"/>
      <c r="E4001" s="224"/>
      <c r="F4001" s="225"/>
      <c r="G4001" s="226"/>
      <c r="H4001" s="227"/>
      <c r="I4001" s="227"/>
      <c r="J4001" s="227"/>
      <c r="K4001" s="227"/>
      <c r="L4001" s="228"/>
    </row>
    <row r="4002" spans="1:12">
      <c r="A4002" s="213" t="str">
        <f t="shared" ca="1" si="62"/>
        <v/>
      </c>
      <c r="C4002" s="223"/>
      <c r="D4002" s="224"/>
      <c r="E4002" s="224"/>
      <c r="F4002" s="225"/>
      <c r="G4002" s="226"/>
      <c r="H4002" s="227"/>
      <c r="I4002" s="227"/>
      <c r="J4002" s="227"/>
      <c r="K4002" s="227"/>
      <c r="L4002" s="228"/>
    </row>
    <row r="4003" spans="1:12">
      <c r="A4003" s="213" t="str">
        <f t="shared" ca="1" si="62"/>
        <v/>
      </c>
      <c r="C4003" s="223"/>
      <c r="D4003" s="224"/>
      <c r="E4003" s="224"/>
      <c r="F4003" s="225"/>
      <c r="G4003" s="226"/>
      <c r="H4003" s="227"/>
      <c r="I4003" s="227"/>
      <c r="J4003" s="227"/>
      <c r="K4003" s="227"/>
      <c r="L4003" s="228"/>
    </row>
    <row r="4004" spans="1:12">
      <c r="A4004" s="213" t="str">
        <f t="shared" ca="1" si="62"/>
        <v/>
      </c>
      <c r="C4004" s="223"/>
      <c r="D4004" s="224"/>
      <c r="E4004" s="224"/>
      <c r="F4004" s="225"/>
      <c r="G4004" s="226"/>
      <c r="H4004" s="227"/>
      <c r="I4004" s="227"/>
      <c r="J4004" s="227"/>
      <c r="K4004" s="227"/>
      <c r="L4004" s="228"/>
    </row>
    <row r="4005" spans="1:12">
      <c r="A4005" s="213" t="str">
        <f t="shared" ca="1" si="62"/>
        <v/>
      </c>
      <c r="C4005" s="223"/>
      <c r="D4005" s="224"/>
      <c r="E4005" s="224"/>
      <c r="F4005" s="225"/>
      <c r="G4005" s="226"/>
      <c r="H4005" s="227"/>
      <c r="I4005" s="227"/>
      <c r="J4005" s="227"/>
      <c r="K4005" s="227"/>
      <c r="L4005" s="228"/>
    </row>
    <row r="4006" spans="1:12">
      <c r="A4006" s="213" t="str">
        <f t="shared" ca="1" si="62"/>
        <v/>
      </c>
      <c r="C4006" s="223"/>
      <c r="D4006" s="224"/>
      <c r="E4006" s="224"/>
      <c r="F4006" s="225"/>
      <c r="G4006" s="226"/>
      <c r="H4006" s="227"/>
      <c r="I4006" s="227"/>
      <c r="J4006" s="227"/>
      <c r="K4006" s="227"/>
      <c r="L4006" s="228"/>
    </row>
    <row r="4007" spans="1:12">
      <c r="A4007" s="213" t="str">
        <f t="shared" ca="1" si="62"/>
        <v/>
      </c>
      <c r="C4007" s="223"/>
      <c r="D4007" s="224"/>
      <c r="E4007" s="224"/>
      <c r="F4007" s="225"/>
      <c r="G4007" s="226"/>
      <c r="H4007" s="227"/>
      <c r="I4007" s="227"/>
      <c r="J4007" s="227"/>
      <c r="K4007" s="227"/>
      <c r="L4007" s="228"/>
    </row>
    <row r="4008" spans="1:12">
      <c r="A4008" s="213" t="str">
        <f t="shared" ca="1" si="62"/>
        <v/>
      </c>
      <c r="C4008" s="223"/>
      <c r="D4008" s="224"/>
      <c r="E4008" s="224"/>
      <c r="F4008" s="225"/>
      <c r="G4008" s="226"/>
      <c r="H4008" s="227"/>
      <c r="I4008" s="227"/>
      <c r="J4008" s="227"/>
      <c r="K4008" s="227"/>
      <c r="L4008" s="228"/>
    </row>
    <row r="4009" spans="1:12">
      <c r="A4009" s="213" t="str">
        <f t="shared" ca="1" si="62"/>
        <v/>
      </c>
      <c r="C4009" s="223"/>
      <c r="D4009" s="224"/>
      <c r="E4009" s="224"/>
      <c r="F4009" s="225"/>
      <c r="G4009" s="226"/>
      <c r="H4009" s="227"/>
      <c r="I4009" s="227"/>
      <c r="J4009" s="227"/>
      <c r="K4009" s="227"/>
      <c r="L4009" s="228"/>
    </row>
    <row r="4010" spans="1:12">
      <c r="A4010" s="213" t="str">
        <f t="shared" ca="1" si="62"/>
        <v/>
      </c>
      <c r="C4010" s="223"/>
      <c r="D4010" s="224"/>
      <c r="E4010" s="224"/>
      <c r="F4010" s="225"/>
      <c r="G4010" s="226"/>
      <c r="H4010" s="227"/>
      <c r="I4010" s="227"/>
      <c r="J4010" s="227"/>
      <c r="K4010" s="227"/>
      <c r="L4010" s="228"/>
    </row>
    <row r="4011" spans="1:12">
      <c r="A4011" s="213" t="str">
        <f t="shared" ca="1" si="62"/>
        <v/>
      </c>
      <c r="C4011" s="223"/>
      <c r="D4011" s="224"/>
      <c r="E4011" s="224"/>
      <c r="F4011" s="225"/>
      <c r="G4011" s="226"/>
      <c r="H4011" s="227"/>
      <c r="I4011" s="227"/>
      <c r="J4011" s="227"/>
      <c r="K4011" s="227"/>
      <c r="L4011" s="228"/>
    </row>
    <row r="4012" spans="1:12">
      <c r="A4012" s="213" t="str">
        <f t="shared" ca="1" si="62"/>
        <v/>
      </c>
      <c r="C4012" s="223"/>
      <c r="D4012" s="224"/>
      <c r="E4012" s="224"/>
      <c r="F4012" s="225"/>
      <c r="G4012" s="226"/>
      <c r="H4012" s="227"/>
      <c r="I4012" s="227"/>
      <c r="J4012" s="227"/>
      <c r="K4012" s="227"/>
      <c r="L4012" s="228"/>
    </row>
    <row r="4013" spans="1:12">
      <c r="A4013" s="213" t="str">
        <f t="shared" ca="1" si="62"/>
        <v/>
      </c>
      <c r="C4013" s="223"/>
      <c r="D4013" s="224"/>
      <c r="E4013" s="224"/>
      <c r="F4013" s="225"/>
      <c r="G4013" s="226"/>
      <c r="H4013" s="227"/>
      <c r="I4013" s="227"/>
      <c r="J4013" s="227"/>
      <c r="K4013" s="227"/>
      <c r="L4013" s="228"/>
    </row>
    <row r="4014" spans="1:12">
      <c r="A4014" s="213" t="str">
        <f t="shared" ca="1" si="62"/>
        <v/>
      </c>
      <c r="C4014" s="223"/>
      <c r="D4014" s="224"/>
      <c r="E4014" s="224"/>
      <c r="F4014" s="225"/>
      <c r="G4014" s="226"/>
      <c r="H4014" s="227"/>
      <c r="I4014" s="227"/>
      <c r="J4014" s="227"/>
      <c r="K4014" s="227"/>
      <c r="L4014" s="228"/>
    </row>
    <row r="4015" spans="1:12">
      <c r="A4015" s="213" t="str">
        <f t="shared" ca="1" si="62"/>
        <v/>
      </c>
      <c r="C4015" s="223"/>
      <c r="D4015" s="224"/>
      <c r="E4015" s="224"/>
      <c r="F4015" s="225"/>
      <c r="G4015" s="226"/>
      <c r="H4015" s="227"/>
      <c r="I4015" s="227"/>
      <c r="J4015" s="227"/>
      <c r="K4015" s="227"/>
      <c r="L4015" s="228"/>
    </row>
    <row r="4016" spans="1:12">
      <c r="A4016" s="213" t="str">
        <f t="shared" ca="1" si="62"/>
        <v/>
      </c>
      <c r="C4016" s="223"/>
      <c r="D4016" s="224"/>
      <c r="E4016" s="224"/>
      <c r="F4016" s="225"/>
      <c r="G4016" s="226"/>
      <c r="H4016" s="227"/>
      <c r="I4016" s="227"/>
      <c r="J4016" s="227"/>
      <c r="K4016" s="227"/>
      <c r="L4016" s="228"/>
    </row>
    <row r="4017" spans="1:12">
      <c r="A4017" s="213" t="str">
        <f t="shared" ca="1" si="62"/>
        <v/>
      </c>
      <c r="C4017" s="223"/>
      <c r="D4017" s="224"/>
      <c r="E4017" s="224"/>
      <c r="F4017" s="225"/>
      <c r="G4017" s="226"/>
      <c r="H4017" s="227"/>
      <c r="I4017" s="227"/>
      <c r="J4017" s="227"/>
      <c r="K4017" s="227"/>
      <c r="L4017" s="228"/>
    </row>
    <row r="4018" spans="1:12">
      <c r="A4018" s="213" t="str">
        <f t="shared" ca="1" si="62"/>
        <v/>
      </c>
      <c r="C4018" s="223"/>
      <c r="D4018" s="224"/>
      <c r="E4018" s="224"/>
      <c r="F4018" s="225"/>
      <c r="G4018" s="226"/>
      <c r="H4018" s="227"/>
      <c r="I4018" s="227"/>
      <c r="J4018" s="227"/>
      <c r="K4018" s="227"/>
      <c r="L4018" s="228"/>
    </row>
    <row r="4019" spans="1:12">
      <c r="A4019" s="213" t="str">
        <f t="shared" ca="1" si="62"/>
        <v/>
      </c>
      <c r="C4019" s="223"/>
      <c r="D4019" s="224"/>
      <c r="E4019" s="224"/>
      <c r="F4019" s="225"/>
      <c r="G4019" s="226"/>
      <c r="H4019" s="227"/>
      <c r="I4019" s="227"/>
      <c r="J4019" s="227"/>
      <c r="K4019" s="227"/>
      <c r="L4019" s="228"/>
    </row>
    <row r="4020" spans="1:12">
      <c r="A4020" s="213" t="str">
        <f t="shared" ca="1" si="62"/>
        <v/>
      </c>
      <c r="C4020" s="223"/>
      <c r="D4020" s="224"/>
      <c r="E4020" s="224"/>
      <c r="F4020" s="225"/>
      <c r="G4020" s="226"/>
      <c r="H4020" s="227"/>
      <c r="I4020" s="227"/>
      <c r="J4020" s="227"/>
      <c r="K4020" s="227"/>
      <c r="L4020" s="228"/>
    </row>
    <row r="4021" spans="1:12">
      <c r="A4021" s="213" t="str">
        <f t="shared" ca="1" si="62"/>
        <v/>
      </c>
      <c r="C4021" s="223"/>
      <c r="D4021" s="224"/>
      <c r="E4021" s="224"/>
      <c r="F4021" s="225"/>
      <c r="G4021" s="226"/>
      <c r="H4021" s="227"/>
      <c r="I4021" s="227"/>
      <c r="J4021" s="227"/>
      <c r="K4021" s="227"/>
      <c r="L4021" s="228"/>
    </row>
    <row r="4022" spans="1:12">
      <c r="A4022" s="213" t="str">
        <f t="shared" ca="1" si="62"/>
        <v/>
      </c>
      <c r="C4022" s="223"/>
      <c r="D4022" s="224"/>
      <c r="E4022" s="224"/>
      <c r="F4022" s="225"/>
      <c r="G4022" s="226"/>
      <c r="H4022" s="227"/>
      <c r="I4022" s="227"/>
      <c r="J4022" s="227"/>
      <c r="K4022" s="227"/>
      <c r="L4022" s="228"/>
    </row>
    <row r="4023" spans="1:12">
      <c r="A4023" s="213" t="str">
        <f t="shared" ca="1" si="62"/>
        <v/>
      </c>
      <c r="C4023" s="223"/>
      <c r="D4023" s="224"/>
      <c r="E4023" s="224"/>
      <c r="F4023" s="225"/>
      <c r="G4023" s="226"/>
      <c r="H4023" s="227"/>
      <c r="I4023" s="227"/>
      <c r="J4023" s="227"/>
      <c r="K4023" s="227"/>
      <c r="L4023" s="228"/>
    </row>
    <row r="4024" spans="1:12">
      <c r="A4024" s="213" t="str">
        <f t="shared" ca="1" si="62"/>
        <v/>
      </c>
      <c r="C4024" s="223"/>
      <c r="D4024" s="224"/>
      <c r="E4024" s="224"/>
      <c r="F4024" s="225"/>
      <c r="G4024" s="226"/>
      <c r="H4024" s="227"/>
      <c r="I4024" s="227"/>
      <c r="J4024" s="227"/>
      <c r="K4024" s="227"/>
      <c r="L4024" s="228"/>
    </row>
    <row r="4025" spans="1:12">
      <c r="A4025" s="213" t="str">
        <f t="shared" ca="1" si="62"/>
        <v/>
      </c>
      <c r="C4025" s="223"/>
      <c r="D4025" s="224"/>
      <c r="E4025" s="224"/>
      <c r="F4025" s="225"/>
      <c r="G4025" s="226"/>
      <c r="H4025" s="227"/>
      <c r="I4025" s="227"/>
      <c r="J4025" s="227"/>
      <c r="K4025" s="227"/>
      <c r="L4025" s="228"/>
    </row>
    <row r="4026" spans="1:12">
      <c r="A4026" s="213" t="str">
        <f t="shared" ca="1" si="62"/>
        <v/>
      </c>
      <c r="C4026" s="223"/>
      <c r="D4026" s="224"/>
      <c r="E4026" s="224"/>
      <c r="F4026" s="225"/>
      <c r="G4026" s="226"/>
      <c r="H4026" s="227"/>
      <c r="I4026" s="227"/>
      <c r="J4026" s="227"/>
      <c r="K4026" s="227"/>
      <c r="L4026" s="228"/>
    </row>
    <row r="4027" spans="1:12">
      <c r="A4027" s="213" t="str">
        <f t="shared" ca="1" si="62"/>
        <v/>
      </c>
      <c r="C4027" s="223"/>
      <c r="D4027" s="224"/>
      <c r="E4027" s="224"/>
      <c r="F4027" s="225"/>
      <c r="G4027" s="226"/>
      <c r="H4027" s="227"/>
      <c r="I4027" s="227"/>
      <c r="J4027" s="227"/>
      <c r="K4027" s="227"/>
      <c r="L4027" s="228"/>
    </row>
    <row r="4028" spans="1:12">
      <c r="A4028" s="213" t="str">
        <f t="shared" ca="1" si="62"/>
        <v/>
      </c>
      <c r="C4028" s="223"/>
      <c r="D4028" s="224"/>
      <c r="E4028" s="224"/>
      <c r="F4028" s="225"/>
      <c r="G4028" s="226"/>
      <c r="H4028" s="227"/>
      <c r="I4028" s="227"/>
      <c r="J4028" s="227"/>
      <c r="K4028" s="227"/>
      <c r="L4028" s="228"/>
    </row>
    <row r="4029" spans="1:12">
      <c r="A4029" s="213" t="str">
        <f t="shared" ca="1" si="62"/>
        <v/>
      </c>
      <c r="C4029" s="223"/>
      <c r="D4029" s="224"/>
      <c r="E4029" s="224"/>
      <c r="F4029" s="225"/>
      <c r="G4029" s="226"/>
      <c r="H4029" s="227"/>
      <c r="I4029" s="227"/>
      <c r="J4029" s="227"/>
      <c r="K4029" s="227"/>
      <c r="L4029" s="228"/>
    </row>
    <row r="4030" spans="1:12">
      <c r="A4030" s="213" t="str">
        <f t="shared" ca="1" si="62"/>
        <v/>
      </c>
      <c r="C4030" s="223"/>
      <c r="D4030" s="224"/>
      <c r="E4030" s="224"/>
      <c r="F4030" s="225"/>
      <c r="G4030" s="226"/>
      <c r="H4030" s="227"/>
      <c r="I4030" s="227"/>
      <c r="J4030" s="227"/>
      <c r="K4030" s="227"/>
      <c r="L4030" s="228"/>
    </row>
    <row r="4031" spans="1:12">
      <c r="A4031" s="213" t="str">
        <f t="shared" ca="1" si="62"/>
        <v/>
      </c>
      <c r="C4031" s="223"/>
      <c r="D4031" s="224"/>
      <c r="E4031" s="224"/>
      <c r="F4031" s="225"/>
      <c r="G4031" s="226"/>
      <c r="H4031" s="227"/>
      <c r="I4031" s="227"/>
      <c r="J4031" s="227"/>
      <c r="K4031" s="227"/>
      <c r="L4031" s="228"/>
    </row>
    <row r="4032" spans="1:12">
      <c r="A4032" s="213" t="str">
        <f t="shared" ca="1" si="62"/>
        <v/>
      </c>
      <c r="C4032" s="223"/>
      <c r="D4032" s="224"/>
      <c r="E4032" s="224"/>
      <c r="F4032" s="225"/>
      <c r="G4032" s="226"/>
      <c r="H4032" s="227"/>
      <c r="I4032" s="227"/>
      <c r="J4032" s="227"/>
      <c r="K4032" s="227"/>
      <c r="L4032" s="228"/>
    </row>
    <row r="4033" spans="1:12">
      <c r="A4033" s="213" t="str">
        <f t="shared" ca="1" si="62"/>
        <v/>
      </c>
      <c r="C4033" s="223"/>
      <c r="D4033" s="224"/>
      <c r="E4033" s="224"/>
      <c r="F4033" s="225"/>
      <c r="G4033" s="226"/>
      <c r="H4033" s="227"/>
      <c r="I4033" s="227"/>
      <c r="J4033" s="227"/>
      <c r="K4033" s="227"/>
      <c r="L4033" s="228"/>
    </row>
    <row r="4034" spans="1:12">
      <c r="A4034" s="213" t="str">
        <f t="shared" ca="1" si="62"/>
        <v/>
      </c>
      <c r="C4034" s="223"/>
      <c r="D4034" s="224"/>
      <c r="E4034" s="224"/>
      <c r="F4034" s="225"/>
      <c r="G4034" s="226"/>
      <c r="H4034" s="227"/>
      <c r="I4034" s="227"/>
      <c r="J4034" s="227"/>
      <c r="K4034" s="227"/>
      <c r="L4034" s="228"/>
    </row>
    <row r="4035" spans="1:12">
      <c r="A4035" s="213" t="str">
        <f t="shared" ca="1" si="62"/>
        <v/>
      </c>
      <c r="C4035" s="223"/>
      <c r="D4035" s="224"/>
      <c r="E4035" s="224"/>
      <c r="F4035" s="225"/>
      <c r="G4035" s="226"/>
      <c r="H4035" s="227"/>
      <c r="I4035" s="227"/>
      <c r="J4035" s="227"/>
      <c r="K4035" s="227"/>
      <c r="L4035" s="228"/>
    </row>
    <row r="4036" spans="1:12">
      <c r="A4036" s="213" t="str">
        <f t="shared" ref="A4036:A4099" ca="1" si="63">IF(INDIRECT(ADDRESS(ROW(A4036),3))="","",IF(INDIRECT(ADDRESS(ROW(A4036),3))=INDIRECT(ADDRESS(ROW(A4036)-1,3)),A4035,A4035+1))</f>
        <v/>
      </c>
      <c r="C4036" s="223"/>
      <c r="D4036" s="224"/>
      <c r="E4036" s="224"/>
      <c r="F4036" s="225"/>
      <c r="G4036" s="226"/>
      <c r="H4036" s="227"/>
      <c r="I4036" s="227"/>
      <c r="J4036" s="227"/>
      <c r="K4036" s="227"/>
      <c r="L4036" s="228"/>
    </row>
    <row r="4037" spans="1:12">
      <c r="A4037" s="213" t="str">
        <f t="shared" ca="1" si="63"/>
        <v/>
      </c>
      <c r="C4037" s="223"/>
      <c r="D4037" s="224"/>
      <c r="E4037" s="224"/>
      <c r="F4037" s="225"/>
      <c r="G4037" s="226"/>
      <c r="H4037" s="227"/>
      <c r="I4037" s="227"/>
      <c r="J4037" s="227"/>
      <c r="K4037" s="227"/>
      <c r="L4037" s="228"/>
    </row>
    <row r="4038" spans="1:12">
      <c r="A4038" s="213" t="str">
        <f t="shared" ca="1" si="63"/>
        <v/>
      </c>
      <c r="C4038" s="223"/>
      <c r="D4038" s="224"/>
      <c r="E4038" s="224"/>
      <c r="F4038" s="225"/>
      <c r="G4038" s="226"/>
      <c r="H4038" s="227"/>
      <c r="I4038" s="227"/>
      <c r="J4038" s="227"/>
      <c r="K4038" s="227"/>
      <c r="L4038" s="228"/>
    </row>
    <row r="4039" spans="1:12">
      <c r="A4039" s="213" t="str">
        <f t="shared" ca="1" si="63"/>
        <v/>
      </c>
      <c r="C4039" s="223"/>
      <c r="D4039" s="224"/>
      <c r="E4039" s="224"/>
      <c r="F4039" s="225"/>
      <c r="G4039" s="226"/>
      <c r="H4039" s="227"/>
      <c r="I4039" s="227"/>
      <c r="J4039" s="227"/>
      <c r="K4039" s="227"/>
      <c r="L4039" s="228"/>
    </row>
    <row r="4040" spans="1:12">
      <c r="A4040" s="213" t="str">
        <f t="shared" ca="1" si="63"/>
        <v/>
      </c>
      <c r="C4040" s="223"/>
      <c r="D4040" s="224"/>
      <c r="E4040" s="224"/>
      <c r="F4040" s="225"/>
      <c r="G4040" s="226"/>
      <c r="H4040" s="227"/>
      <c r="I4040" s="227"/>
      <c r="J4040" s="227"/>
      <c r="K4040" s="227"/>
      <c r="L4040" s="228"/>
    </row>
    <row r="4041" spans="1:12">
      <c r="A4041" s="213" t="str">
        <f t="shared" ca="1" si="63"/>
        <v/>
      </c>
      <c r="C4041" s="223"/>
      <c r="D4041" s="224"/>
      <c r="E4041" s="224"/>
      <c r="F4041" s="225"/>
      <c r="G4041" s="226"/>
      <c r="H4041" s="227"/>
      <c r="I4041" s="227"/>
      <c r="J4041" s="227"/>
      <c r="K4041" s="227"/>
      <c r="L4041" s="228"/>
    </row>
    <row r="4042" spans="1:12">
      <c r="A4042" s="213" t="str">
        <f t="shared" ca="1" si="63"/>
        <v/>
      </c>
      <c r="C4042" s="223"/>
      <c r="D4042" s="224"/>
      <c r="E4042" s="224"/>
      <c r="F4042" s="225"/>
      <c r="G4042" s="226"/>
      <c r="H4042" s="227"/>
      <c r="I4042" s="227"/>
      <c r="J4042" s="227"/>
      <c r="K4042" s="227"/>
      <c r="L4042" s="228"/>
    </row>
    <row r="4043" spans="1:12">
      <c r="A4043" s="213" t="str">
        <f t="shared" ca="1" si="63"/>
        <v/>
      </c>
      <c r="C4043" s="223"/>
      <c r="D4043" s="224"/>
      <c r="E4043" s="224"/>
      <c r="F4043" s="225"/>
      <c r="G4043" s="226"/>
      <c r="H4043" s="227"/>
      <c r="I4043" s="227"/>
      <c r="J4043" s="227"/>
      <c r="K4043" s="227"/>
      <c r="L4043" s="228"/>
    </row>
    <row r="4044" spans="1:12">
      <c r="A4044" s="213" t="str">
        <f t="shared" ca="1" si="63"/>
        <v/>
      </c>
      <c r="C4044" s="223"/>
      <c r="D4044" s="224"/>
      <c r="E4044" s="224"/>
      <c r="F4044" s="225"/>
      <c r="G4044" s="226"/>
      <c r="H4044" s="227"/>
      <c r="I4044" s="227"/>
      <c r="J4044" s="227"/>
      <c r="K4044" s="227"/>
      <c r="L4044" s="228"/>
    </row>
    <row r="4045" spans="1:12">
      <c r="A4045" s="213" t="str">
        <f t="shared" ca="1" si="63"/>
        <v/>
      </c>
      <c r="C4045" s="223"/>
      <c r="D4045" s="224"/>
      <c r="E4045" s="224"/>
      <c r="F4045" s="225"/>
      <c r="G4045" s="226"/>
      <c r="H4045" s="227"/>
      <c r="I4045" s="227"/>
      <c r="J4045" s="227"/>
      <c r="K4045" s="227"/>
      <c r="L4045" s="228"/>
    </row>
    <row r="4046" spans="1:12">
      <c r="A4046" s="213" t="str">
        <f t="shared" ca="1" si="63"/>
        <v/>
      </c>
      <c r="C4046" s="223"/>
      <c r="D4046" s="224"/>
      <c r="E4046" s="224"/>
      <c r="F4046" s="225"/>
      <c r="G4046" s="226"/>
      <c r="H4046" s="227"/>
      <c r="I4046" s="227"/>
      <c r="J4046" s="227"/>
      <c r="K4046" s="227"/>
      <c r="L4046" s="228"/>
    </row>
    <row r="4047" spans="1:12">
      <c r="A4047" s="213" t="str">
        <f t="shared" ca="1" si="63"/>
        <v/>
      </c>
      <c r="C4047" s="223"/>
      <c r="D4047" s="224"/>
      <c r="E4047" s="224"/>
      <c r="F4047" s="225"/>
      <c r="G4047" s="226"/>
      <c r="H4047" s="227"/>
      <c r="I4047" s="227"/>
      <c r="J4047" s="227"/>
      <c r="K4047" s="227"/>
      <c r="L4047" s="228"/>
    </row>
    <row r="4048" spans="1:12">
      <c r="A4048" s="213" t="str">
        <f t="shared" ca="1" si="63"/>
        <v/>
      </c>
      <c r="C4048" s="223"/>
      <c r="D4048" s="224"/>
      <c r="E4048" s="224"/>
      <c r="F4048" s="225"/>
      <c r="G4048" s="226"/>
      <c r="H4048" s="227"/>
      <c r="I4048" s="227"/>
      <c r="J4048" s="227"/>
      <c r="K4048" s="227"/>
      <c r="L4048" s="228"/>
    </row>
    <row r="4049" spans="1:12">
      <c r="A4049" s="213" t="str">
        <f t="shared" ca="1" si="63"/>
        <v/>
      </c>
      <c r="C4049" s="223"/>
      <c r="D4049" s="224"/>
      <c r="E4049" s="224"/>
      <c r="F4049" s="225"/>
      <c r="G4049" s="226"/>
      <c r="H4049" s="227"/>
      <c r="I4049" s="227"/>
      <c r="J4049" s="227"/>
      <c r="K4049" s="227"/>
      <c r="L4049" s="228"/>
    </row>
    <row r="4050" spans="1:12">
      <c r="A4050" s="213" t="str">
        <f t="shared" ca="1" si="63"/>
        <v/>
      </c>
      <c r="C4050" s="223"/>
      <c r="D4050" s="224"/>
      <c r="E4050" s="224"/>
      <c r="F4050" s="225"/>
      <c r="G4050" s="226"/>
      <c r="H4050" s="227"/>
      <c r="I4050" s="227"/>
      <c r="J4050" s="227"/>
      <c r="K4050" s="227"/>
      <c r="L4050" s="228"/>
    </row>
    <row r="4051" spans="1:12">
      <c r="A4051" s="213" t="str">
        <f t="shared" ca="1" si="63"/>
        <v/>
      </c>
      <c r="C4051" s="223"/>
      <c r="D4051" s="224"/>
      <c r="E4051" s="224"/>
      <c r="F4051" s="225"/>
      <c r="G4051" s="226"/>
      <c r="H4051" s="227"/>
      <c r="I4051" s="227"/>
      <c r="J4051" s="227"/>
      <c r="K4051" s="227"/>
      <c r="L4051" s="228"/>
    </row>
    <row r="4052" spans="1:12">
      <c r="A4052" s="213" t="str">
        <f t="shared" ca="1" si="63"/>
        <v/>
      </c>
      <c r="C4052" s="223"/>
      <c r="D4052" s="224"/>
      <c r="E4052" s="224"/>
      <c r="F4052" s="225"/>
      <c r="G4052" s="226"/>
      <c r="H4052" s="227"/>
      <c r="I4052" s="227"/>
      <c r="J4052" s="227"/>
      <c r="K4052" s="227"/>
      <c r="L4052" s="228"/>
    </row>
    <row r="4053" spans="1:12">
      <c r="A4053" s="213" t="str">
        <f t="shared" ca="1" si="63"/>
        <v/>
      </c>
      <c r="C4053" s="223"/>
      <c r="D4053" s="224"/>
      <c r="E4053" s="224"/>
      <c r="F4053" s="225"/>
      <c r="G4053" s="226"/>
      <c r="H4053" s="227"/>
      <c r="I4053" s="227"/>
      <c r="J4053" s="227"/>
      <c r="K4053" s="227"/>
      <c r="L4053" s="228"/>
    </row>
    <row r="4054" spans="1:12">
      <c r="A4054" s="213" t="str">
        <f t="shared" ca="1" si="63"/>
        <v/>
      </c>
      <c r="C4054" s="223"/>
      <c r="D4054" s="224"/>
      <c r="E4054" s="224"/>
      <c r="F4054" s="225"/>
      <c r="G4054" s="226"/>
      <c r="H4054" s="227"/>
      <c r="I4054" s="227"/>
      <c r="J4054" s="227"/>
      <c r="K4054" s="227"/>
      <c r="L4054" s="228"/>
    </row>
    <row r="4055" spans="1:12">
      <c r="A4055" s="213" t="str">
        <f t="shared" ca="1" si="63"/>
        <v/>
      </c>
      <c r="C4055" s="223"/>
      <c r="D4055" s="224"/>
      <c r="E4055" s="224"/>
      <c r="F4055" s="225"/>
      <c r="G4055" s="226"/>
      <c r="H4055" s="227"/>
      <c r="I4055" s="227"/>
      <c r="J4055" s="227"/>
      <c r="K4055" s="227"/>
      <c r="L4055" s="228"/>
    </row>
    <row r="4056" spans="1:12">
      <c r="A4056" s="213" t="str">
        <f t="shared" ca="1" si="63"/>
        <v/>
      </c>
      <c r="C4056" s="223"/>
      <c r="D4056" s="224"/>
      <c r="E4056" s="224"/>
      <c r="F4056" s="225"/>
      <c r="G4056" s="226"/>
      <c r="H4056" s="227"/>
      <c r="I4056" s="227"/>
      <c r="J4056" s="227"/>
      <c r="K4056" s="227"/>
      <c r="L4056" s="228"/>
    </row>
    <row r="4057" spans="1:12">
      <c r="A4057" s="213" t="str">
        <f t="shared" ca="1" si="63"/>
        <v/>
      </c>
      <c r="C4057" s="223"/>
      <c r="D4057" s="224"/>
      <c r="E4057" s="224"/>
      <c r="F4057" s="225"/>
      <c r="G4057" s="226"/>
      <c r="H4057" s="227"/>
      <c r="I4057" s="227"/>
      <c r="J4057" s="227"/>
      <c r="K4057" s="227"/>
      <c r="L4057" s="228"/>
    </row>
    <row r="4058" spans="1:12">
      <c r="A4058" s="213" t="str">
        <f t="shared" ca="1" si="63"/>
        <v/>
      </c>
      <c r="C4058" s="223"/>
      <c r="D4058" s="224"/>
      <c r="E4058" s="224"/>
      <c r="F4058" s="225"/>
      <c r="G4058" s="226"/>
      <c r="H4058" s="227"/>
      <c r="I4058" s="227"/>
      <c r="J4058" s="227"/>
      <c r="K4058" s="227"/>
      <c r="L4058" s="228"/>
    </row>
    <row r="4059" spans="1:12">
      <c r="A4059" s="213" t="str">
        <f t="shared" ca="1" si="63"/>
        <v/>
      </c>
      <c r="C4059" s="223"/>
      <c r="D4059" s="224"/>
      <c r="E4059" s="224"/>
      <c r="F4059" s="225"/>
      <c r="G4059" s="226"/>
      <c r="H4059" s="227"/>
      <c r="I4059" s="227"/>
      <c r="J4059" s="227"/>
      <c r="K4059" s="227"/>
      <c r="L4059" s="228"/>
    </row>
    <row r="4060" spans="1:12">
      <c r="A4060" s="213" t="str">
        <f t="shared" ca="1" si="63"/>
        <v/>
      </c>
      <c r="C4060" s="223"/>
      <c r="D4060" s="224"/>
      <c r="E4060" s="224"/>
      <c r="F4060" s="225"/>
      <c r="G4060" s="226"/>
      <c r="H4060" s="227"/>
      <c r="I4060" s="227"/>
      <c r="J4060" s="227"/>
      <c r="K4060" s="227"/>
      <c r="L4060" s="228"/>
    </row>
    <row r="4061" spans="1:12">
      <c r="A4061" s="213" t="str">
        <f t="shared" ca="1" si="63"/>
        <v/>
      </c>
      <c r="C4061" s="223"/>
      <c r="D4061" s="224"/>
      <c r="E4061" s="224"/>
      <c r="F4061" s="225"/>
      <c r="G4061" s="226"/>
      <c r="H4061" s="227"/>
      <c r="I4061" s="227"/>
      <c r="J4061" s="227"/>
      <c r="K4061" s="227"/>
      <c r="L4061" s="228"/>
    </row>
    <row r="4062" spans="1:12">
      <c r="A4062" s="213" t="str">
        <f t="shared" ca="1" si="63"/>
        <v/>
      </c>
      <c r="C4062" s="223"/>
      <c r="D4062" s="224"/>
      <c r="E4062" s="224"/>
      <c r="F4062" s="225"/>
      <c r="G4062" s="226"/>
      <c r="H4062" s="227"/>
      <c r="I4062" s="227"/>
      <c r="J4062" s="227"/>
      <c r="K4062" s="227"/>
      <c r="L4062" s="228"/>
    </row>
    <row r="4063" spans="1:12">
      <c r="A4063" s="213" t="str">
        <f t="shared" ca="1" si="63"/>
        <v/>
      </c>
      <c r="C4063" s="223"/>
      <c r="D4063" s="224"/>
      <c r="E4063" s="224"/>
      <c r="F4063" s="225"/>
      <c r="G4063" s="226"/>
      <c r="H4063" s="227"/>
      <c r="I4063" s="227"/>
      <c r="J4063" s="227"/>
      <c r="K4063" s="227"/>
      <c r="L4063" s="228"/>
    </row>
    <row r="4064" spans="1:12">
      <c r="A4064" s="213" t="str">
        <f t="shared" ca="1" si="63"/>
        <v/>
      </c>
      <c r="C4064" s="223"/>
      <c r="D4064" s="224"/>
      <c r="E4064" s="224"/>
      <c r="F4064" s="225"/>
      <c r="G4064" s="226"/>
      <c r="H4064" s="227"/>
      <c r="I4064" s="227"/>
      <c r="J4064" s="227"/>
      <c r="K4064" s="227"/>
      <c r="L4064" s="228"/>
    </row>
    <row r="4065" spans="1:12">
      <c r="A4065" s="213" t="str">
        <f t="shared" ca="1" si="63"/>
        <v/>
      </c>
      <c r="C4065" s="223"/>
      <c r="D4065" s="224"/>
      <c r="E4065" s="224"/>
      <c r="F4065" s="225"/>
      <c r="G4065" s="226"/>
      <c r="H4065" s="227"/>
      <c r="I4065" s="227"/>
      <c r="J4065" s="227"/>
      <c r="K4065" s="227"/>
      <c r="L4065" s="228"/>
    </row>
    <row r="4066" spans="1:12">
      <c r="A4066" s="213" t="str">
        <f t="shared" ca="1" si="63"/>
        <v/>
      </c>
      <c r="C4066" s="223"/>
      <c r="D4066" s="224"/>
      <c r="E4066" s="224"/>
      <c r="F4066" s="225"/>
      <c r="G4066" s="226"/>
      <c r="H4066" s="227"/>
      <c r="I4066" s="227"/>
      <c r="J4066" s="227"/>
      <c r="K4066" s="227"/>
      <c r="L4066" s="228"/>
    </row>
    <row r="4067" spans="1:12">
      <c r="A4067" s="213" t="str">
        <f t="shared" ca="1" si="63"/>
        <v/>
      </c>
      <c r="C4067" s="223"/>
      <c r="D4067" s="224"/>
      <c r="E4067" s="224"/>
      <c r="F4067" s="225"/>
      <c r="G4067" s="226"/>
      <c r="H4067" s="227"/>
      <c r="I4067" s="227"/>
      <c r="J4067" s="227"/>
      <c r="K4067" s="227"/>
      <c r="L4067" s="228"/>
    </row>
    <row r="4068" spans="1:12">
      <c r="A4068" s="213" t="str">
        <f t="shared" ca="1" si="63"/>
        <v/>
      </c>
      <c r="C4068" s="223"/>
      <c r="D4068" s="224"/>
      <c r="E4068" s="224"/>
      <c r="F4068" s="225"/>
      <c r="G4068" s="226"/>
      <c r="H4068" s="227"/>
      <c r="I4068" s="227"/>
      <c r="J4068" s="227"/>
      <c r="K4068" s="227"/>
      <c r="L4068" s="228"/>
    </row>
    <row r="4069" spans="1:12">
      <c r="A4069" s="213" t="str">
        <f t="shared" ca="1" si="63"/>
        <v/>
      </c>
      <c r="C4069" s="223"/>
      <c r="D4069" s="224"/>
      <c r="E4069" s="224"/>
      <c r="F4069" s="225"/>
      <c r="G4069" s="226"/>
      <c r="H4069" s="227"/>
      <c r="I4069" s="227"/>
      <c r="J4069" s="227"/>
      <c r="K4069" s="227"/>
      <c r="L4069" s="228"/>
    </row>
    <row r="4070" spans="1:12">
      <c r="A4070" s="213" t="str">
        <f t="shared" ca="1" si="63"/>
        <v/>
      </c>
      <c r="C4070" s="223"/>
      <c r="D4070" s="224"/>
      <c r="E4070" s="224"/>
      <c r="F4070" s="225"/>
      <c r="G4070" s="226"/>
      <c r="H4070" s="227"/>
      <c r="I4070" s="227"/>
      <c r="J4070" s="227"/>
      <c r="K4070" s="227"/>
      <c r="L4070" s="228"/>
    </row>
    <row r="4071" spans="1:12">
      <c r="A4071" s="213" t="str">
        <f t="shared" ca="1" si="63"/>
        <v/>
      </c>
      <c r="C4071" s="223"/>
      <c r="D4071" s="224"/>
      <c r="E4071" s="224"/>
      <c r="F4071" s="225"/>
      <c r="G4071" s="226"/>
      <c r="H4071" s="227"/>
      <c r="I4071" s="227"/>
      <c r="J4071" s="227"/>
      <c r="K4071" s="227"/>
      <c r="L4071" s="228"/>
    </row>
    <row r="4072" spans="1:12">
      <c r="A4072" s="213" t="str">
        <f t="shared" ca="1" si="63"/>
        <v/>
      </c>
      <c r="C4072" s="223"/>
      <c r="D4072" s="224"/>
      <c r="E4072" s="224"/>
      <c r="F4072" s="225"/>
      <c r="G4072" s="226"/>
      <c r="H4072" s="227"/>
      <c r="I4072" s="227"/>
      <c r="J4072" s="227"/>
      <c r="K4072" s="227"/>
      <c r="L4072" s="228"/>
    </row>
    <row r="4073" spans="1:12">
      <c r="A4073" s="213" t="str">
        <f t="shared" ca="1" si="63"/>
        <v/>
      </c>
      <c r="C4073" s="223"/>
      <c r="D4073" s="224"/>
      <c r="E4073" s="224"/>
      <c r="F4073" s="225"/>
      <c r="G4073" s="226"/>
      <c r="H4073" s="227"/>
      <c r="I4073" s="227"/>
      <c r="J4073" s="227"/>
      <c r="K4073" s="227"/>
      <c r="L4073" s="228"/>
    </row>
    <row r="4074" spans="1:12">
      <c r="A4074" s="213" t="str">
        <f t="shared" ca="1" si="63"/>
        <v/>
      </c>
      <c r="C4074" s="223"/>
      <c r="D4074" s="224"/>
      <c r="E4074" s="224"/>
      <c r="F4074" s="225"/>
      <c r="G4074" s="226"/>
      <c r="H4074" s="227"/>
      <c r="I4074" s="227"/>
      <c r="J4074" s="227"/>
      <c r="K4074" s="227"/>
      <c r="L4074" s="228"/>
    </row>
    <row r="4075" spans="1:12">
      <c r="A4075" s="213" t="str">
        <f t="shared" ca="1" si="63"/>
        <v/>
      </c>
      <c r="C4075" s="223"/>
      <c r="D4075" s="224"/>
      <c r="E4075" s="224"/>
      <c r="F4075" s="225"/>
      <c r="G4075" s="226"/>
      <c r="H4075" s="227"/>
      <c r="I4075" s="227"/>
      <c r="J4075" s="227"/>
      <c r="K4075" s="227"/>
      <c r="L4075" s="228"/>
    </row>
    <row r="4076" spans="1:12">
      <c r="A4076" s="213" t="str">
        <f t="shared" ca="1" si="63"/>
        <v/>
      </c>
      <c r="C4076" s="223"/>
      <c r="D4076" s="224"/>
      <c r="E4076" s="224"/>
      <c r="F4076" s="225"/>
      <c r="G4076" s="226"/>
      <c r="H4076" s="227"/>
      <c r="I4076" s="227"/>
      <c r="J4076" s="227"/>
      <c r="K4076" s="227"/>
      <c r="L4076" s="228"/>
    </row>
    <row r="4077" spans="1:12">
      <c r="A4077" s="213" t="str">
        <f t="shared" ca="1" si="63"/>
        <v/>
      </c>
      <c r="C4077" s="223"/>
      <c r="D4077" s="224"/>
      <c r="E4077" s="224"/>
      <c r="F4077" s="225"/>
      <c r="G4077" s="226"/>
      <c r="H4077" s="227"/>
      <c r="I4077" s="227"/>
      <c r="J4077" s="227"/>
      <c r="K4077" s="227"/>
      <c r="L4077" s="228"/>
    </row>
    <row r="4078" spans="1:12">
      <c r="A4078" s="213" t="str">
        <f t="shared" ca="1" si="63"/>
        <v/>
      </c>
      <c r="C4078" s="223"/>
      <c r="D4078" s="224"/>
      <c r="E4078" s="224"/>
      <c r="F4078" s="225"/>
      <c r="G4078" s="226"/>
      <c r="H4078" s="227"/>
      <c r="I4078" s="227"/>
      <c r="J4078" s="227"/>
      <c r="K4078" s="227"/>
      <c r="L4078" s="228"/>
    </row>
    <row r="4079" spans="1:12">
      <c r="A4079" s="213" t="str">
        <f t="shared" ca="1" si="63"/>
        <v/>
      </c>
      <c r="C4079" s="223"/>
      <c r="D4079" s="224"/>
      <c r="E4079" s="224"/>
      <c r="F4079" s="225"/>
      <c r="G4079" s="226"/>
      <c r="H4079" s="227"/>
      <c r="I4079" s="227"/>
      <c r="J4079" s="227"/>
      <c r="K4079" s="227"/>
      <c r="L4079" s="228"/>
    </row>
    <row r="4080" spans="1:12">
      <c r="A4080" s="213" t="str">
        <f t="shared" ca="1" si="63"/>
        <v/>
      </c>
      <c r="C4080" s="223"/>
      <c r="D4080" s="224"/>
      <c r="E4080" s="224"/>
      <c r="F4080" s="225"/>
      <c r="G4080" s="226"/>
      <c r="H4080" s="227"/>
      <c r="I4080" s="227"/>
      <c r="J4080" s="227"/>
      <c r="K4080" s="227"/>
      <c r="L4080" s="228"/>
    </row>
    <row r="4081" spans="1:12">
      <c r="A4081" s="213" t="str">
        <f t="shared" ca="1" si="63"/>
        <v/>
      </c>
      <c r="C4081" s="223"/>
      <c r="D4081" s="224"/>
      <c r="E4081" s="224"/>
      <c r="F4081" s="225"/>
      <c r="G4081" s="226"/>
      <c r="H4081" s="227"/>
      <c r="I4081" s="227"/>
      <c r="J4081" s="227"/>
      <c r="K4081" s="227"/>
      <c r="L4081" s="228"/>
    </row>
    <row r="4082" spans="1:12">
      <c r="A4082" s="213" t="str">
        <f t="shared" ca="1" si="63"/>
        <v/>
      </c>
      <c r="C4082" s="223"/>
      <c r="D4082" s="224"/>
      <c r="E4082" s="224"/>
      <c r="F4082" s="225"/>
      <c r="G4082" s="226"/>
      <c r="H4082" s="227"/>
      <c r="I4082" s="227"/>
      <c r="J4082" s="227"/>
      <c r="K4082" s="227"/>
      <c r="L4082" s="228"/>
    </row>
    <row r="4083" spans="1:12">
      <c r="A4083" s="213" t="str">
        <f t="shared" ca="1" si="63"/>
        <v/>
      </c>
      <c r="C4083" s="223"/>
      <c r="D4083" s="224"/>
      <c r="E4083" s="224"/>
      <c r="F4083" s="225"/>
      <c r="G4083" s="226"/>
      <c r="H4083" s="227"/>
      <c r="I4083" s="227"/>
      <c r="J4083" s="227"/>
      <c r="K4083" s="227"/>
      <c r="L4083" s="228"/>
    </row>
    <row r="4084" spans="1:12">
      <c r="A4084" s="213" t="str">
        <f t="shared" ca="1" si="63"/>
        <v/>
      </c>
      <c r="C4084" s="223"/>
      <c r="D4084" s="224"/>
      <c r="E4084" s="224"/>
      <c r="F4084" s="225"/>
      <c r="G4084" s="226"/>
      <c r="H4084" s="227"/>
      <c r="I4084" s="227"/>
      <c r="J4084" s="227"/>
      <c r="K4084" s="227"/>
      <c r="L4084" s="228"/>
    </row>
    <row r="4085" spans="1:12">
      <c r="A4085" s="213" t="str">
        <f t="shared" ca="1" si="63"/>
        <v/>
      </c>
      <c r="C4085" s="223"/>
      <c r="D4085" s="224"/>
      <c r="E4085" s="224"/>
      <c r="F4085" s="225"/>
      <c r="G4085" s="226"/>
      <c r="H4085" s="227"/>
      <c r="I4085" s="227"/>
      <c r="J4085" s="227"/>
      <c r="K4085" s="227"/>
      <c r="L4085" s="228"/>
    </row>
    <row r="4086" spans="1:12">
      <c r="A4086" s="213" t="str">
        <f t="shared" ca="1" si="63"/>
        <v/>
      </c>
      <c r="C4086" s="223"/>
      <c r="D4086" s="224"/>
      <c r="E4086" s="224"/>
      <c r="F4086" s="225"/>
      <c r="G4086" s="226"/>
      <c r="H4086" s="227"/>
      <c r="I4086" s="227"/>
      <c r="J4086" s="227"/>
      <c r="K4086" s="227"/>
      <c r="L4086" s="228"/>
    </row>
    <row r="4087" spans="1:12">
      <c r="A4087" s="213" t="str">
        <f t="shared" ca="1" si="63"/>
        <v/>
      </c>
      <c r="C4087" s="223"/>
      <c r="D4087" s="224"/>
      <c r="E4087" s="224"/>
      <c r="F4087" s="225"/>
      <c r="G4087" s="226"/>
      <c r="H4087" s="227"/>
      <c r="I4087" s="227"/>
      <c r="J4087" s="227"/>
      <c r="K4087" s="227"/>
      <c r="L4087" s="228"/>
    </row>
    <row r="4088" spans="1:12">
      <c r="A4088" s="213" t="str">
        <f t="shared" ca="1" si="63"/>
        <v/>
      </c>
      <c r="C4088" s="223"/>
      <c r="D4088" s="224"/>
      <c r="E4088" s="224"/>
      <c r="F4088" s="225"/>
      <c r="G4088" s="226"/>
      <c r="H4088" s="227"/>
      <c r="I4088" s="227"/>
      <c r="J4088" s="227"/>
      <c r="K4088" s="227"/>
      <c r="L4088" s="228"/>
    </row>
    <row r="4089" spans="1:12">
      <c r="A4089" s="213" t="str">
        <f t="shared" ca="1" si="63"/>
        <v/>
      </c>
      <c r="C4089" s="223"/>
      <c r="D4089" s="224"/>
      <c r="E4089" s="224"/>
      <c r="F4089" s="225"/>
      <c r="G4089" s="226"/>
      <c r="H4089" s="227"/>
      <c r="I4089" s="227"/>
      <c r="J4089" s="227"/>
      <c r="K4089" s="227"/>
      <c r="L4089" s="228"/>
    </row>
    <row r="4090" spans="1:12">
      <c r="A4090" s="213" t="str">
        <f t="shared" ca="1" si="63"/>
        <v/>
      </c>
      <c r="C4090" s="223"/>
      <c r="D4090" s="224"/>
      <c r="E4090" s="224"/>
      <c r="F4090" s="225"/>
      <c r="G4090" s="226"/>
      <c r="H4090" s="227"/>
      <c r="I4090" s="227"/>
      <c r="J4090" s="227"/>
      <c r="K4090" s="227"/>
      <c r="L4090" s="228"/>
    </row>
    <row r="4091" spans="1:12">
      <c r="A4091" s="213" t="str">
        <f t="shared" ca="1" si="63"/>
        <v/>
      </c>
      <c r="C4091" s="223"/>
      <c r="D4091" s="224"/>
      <c r="E4091" s="224"/>
      <c r="F4091" s="225"/>
      <c r="G4091" s="226"/>
      <c r="H4091" s="227"/>
      <c r="I4091" s="227"/>
      <c r="J4091" s="227"/>
      <c r="K4091" s="227"/>
      <c r="L4091" s="228"/>
    </row>
    <row r="4092" spans="1:12">
      <c r="A4092" s="213" t="str">
        <f t="shared" ca="1" si="63"/>
        <v/>
      </c>
      <c r="C4092" s="223"/>
      <c r="D4092" s="224"/>
      <c r="E4092" s="224"/>
      <c r="F4092" s="225"/>
      <c r="G4092" s="226"/>
      <c r="H4092" s="227"/>
      <c r="I4092" s="227"/>
      <c r="J4092" s="227"/>
      <c r="K4092" s="227"/>
      <c r="L4092" s="228"/>
    </row>
    <row r="4093" spans="1:12">
      <c r="A4093" s="213" t="str">
        <f t="shared" ca="1" si="63"/>
        <v/>
      </c>
      <c r="C4093" s="223"/>
      <c r="D4093" s="224"/>
      <c r="E4093" s="224"/>
      <c r="F4093" s="225"/>
      <c r="G4093" s="226"/>
      <c r="H4093" s="227"/>
      <c r="I4093" s="227"/>
      <c r="J4093" s="227"/>
      <c r="K4093" s="227"/>
      <c r="L4093" s="228"/>
    </row>
    <row r="4094" spans="1:12">
      <c r="A4094" s="213" t="str">
        <f t="shared" ca="1" si="63"/>
        <v/>
      </c>
      <c r="C4094" s="223"/>
      <c r="D4094" s="224"/>
      <c r="E4094" s="224"/>
      <c r="F4094" s="225"/>
      <c r="G4094" s="226"/>
      <c r="H4094" s="227"/>
      <c r="I4094" s="227"/>
      <c r="J4094" s="227"/>
      <c r="K4094" s="227"/>
      <c r="L4094" s="228"/>
    </row>
    <row r="4095" spans="1:12">
      <c r="A4095" s="213" t="str">
        <f t="shared" ca="1" si="63"/>
        <v/>
      </c>
      <c r="C4095" s="223"/>
      <c r="D4095" s="224"/>
      <c r="E4095" s="224"/>
      <c r="F4095" s="225"/>
      <c r="G4095" s="226"/>
      <c r="H4095" s="227"/>
      <c r="I4095" s="227"/>
      <c r="J4095" s="227"/>
      <c r="K4095" s="227"/>
      <c r="L4095" s="228"/>
    </row>
    <row r="4096" spans="1:12">
      <c r="A4096" s="213" t="str">
        <f t="shared" ca="1" si="63"/>
        <v/>
      </c>
      <c r="C4096" s="223"/>
      <c r="D4096" s="224"/>
      <c r="E4096" s="224"/>
      <c r="F4096" s="225"/>
      <c r="G4096" s="226"/>
      <c r="H4096" s="227"/>
      <c r="I4096" s="227"/>
      <c r="J4096" s="227"/>
      <c r="K4096" s="227"/>
      <c r="L4096" s="228"/>
    </row>
    <row r="4097" spans="1:12">
      <c r="A4097" s="213" t="str">
        <f t="shared" ca="1" si="63"/>
        <v/>
      </c>
      <c r="C4097" s="223"/>
      <c r="D4097" s="224"/>
      <c r="E4097" s="224"/>
      <c r="F4097" s="225"/>
      <c r="G4097" s="226"/>
      <c r="H4097" s="227"/>
      <c r="I4097" s="227"/>
      <c r="J4097" s="227"/>
      <c r="K4097" s="227"/>
      <c r="L4097" s="228"/>
    </row>
    <row r="4098" spans="1:12">
      <c r="A4098" s="213" t="str">
        <f t="shared" ca="1" si="63"/>
        <v/>
      </c>
      <c r="C4098" s="223"/>
      <c r="D4098" s="224"/>
      <c r="E4098" s="224"/>
      <c r="F4098" s="225"/>
      <c r="G4098" s="226"/>
      <c r="H4098" s="227"/>
      <c r="I4098" s="227"/>
      <c r="J4098" s="227"/>
      <c r="K4098" s="227"/>
      <c r="L4098" s="228"/>
    </row>
    <row r="4099" spans="1:12">
      <c r="A4099" s="213" t="str">
        <f t="shared" ca="1" si="63"/>
        <v/>
      </c>
      <c r="C4099" s="223"/>
      <c r="D4099" s="224"/>
      <c r="E4099" s="224"/>
      <c r="F4099" s="225"/>
      <c r="G4099" s="226"/>
      <c r="H4099" s="227"/>
      <c r="I4099" s="227"/>
      <c r="J4099" s="227"/>
      <c r="K4099" s="227"/>
      <c r="L4099" s="228"/>
    </row>
    <row r="4100" spans="1:12">
      <c r="A4100" s="213" t="str">
        <f t="shared" ref="A4100:A4163" ca="1" si="64">IF(INDIRECT(ADDRESS(ROW(A4100),3))="","",IF(INDIRECT(ADDRESS(ROW(A4100),3))=INDIRECT(ADDRESS(ROW(A4100)-1,3)),A4099,A4099+1))</f>
        <v/>
      </c>
      <c r="C4100" s="223"/>
      <c r="D4100" s="224"/>
      <c r="E4100" s="224"/>
      <c r="F4100" s="225"/>
      <c r="G4100" s="226"/>
      <c r="H4100" s="227"/>
      <c r="I4100" s="227"/>
      <c r="J4100" s="227"/>
      <c r="K4100" s="227"/>
      <c r="L4100" s="228"/>
    </row>
    <row r="4101" spans="1:12">
      <c r="A4101" s="213" t="str">
        <f t="shared" ca="1" si="64"/>
        <v/>
      </c>
      <c r="C4101" s="223"/>
      <c r="D4101" s="224"/>
      <c r="E4101" s="224"/>
      <c r="F4101" s="225"/>
      <c r="G4101" s="226"/>
      <c r="H4101" s="227"/>
      <c r="I4101" s="227"/>
      <c r="J4101" s="227"/>
      <c r="K4101" s="227"/>
      <c r="L4101" s="228"/>
    </row>
    <row r="4102" spans="1:12">
      <c r="A4102" s="213" t="str">
        <f t="shared" ca="1" si="64"/>
        <v/>
      </c>
      <c r="C4102" s="223"/>
      <c r="D4102" s="224"/>
      <c r="E4102" s="224"/>
      <c r="F4102" s="225"/>
      <c r="G4102" s="226"/>
      <c r="H4102" s="227"/>
      <c r="I4102" s="227"/>
      <c r="J4102" s="227"/>
      <c r="K4102" s="227"/>
      <c r="L4102" s="228"/>
    </row>
    <row r="4103" spans="1:12">
      <c r="A4103" s="213" t="str">
        <f t="shared" ca="1" si="64"/>
        <v/>
      </c>
      <c r="C4103" s="223"/>
      <c r="D4103" s="224"/>
      <c r="E4103" s="224"/>
      <c r="F4103" s="225"/>
      <c r="G4103" s="226"/>
      <c r="H4103" s="227"/>
      <c r="I4103" s="227"/>
      <c r="J4103" s="227"/>
      <c r="K4103" s="227"/>
      <c r="L4103" s="228"/>
    </row>
    <row r="4104" spans="1:12">
      <c r="A4104" s="213" t="str">
        <f t="shared" ca="1" si="64"/>
        <v/>
      </c>
      <c r="C4104" s="223"/>
      <c r="D4104" s="224"/>
      <c r="E4104" s="224"/>
      <c r="F4104" s="225"/>
      <c r="G4104" s="226"/>
      <c r="H4104" s="227"/>
      <c r="I4104" s="227"/>
      <c r="J4104" s="227"/>
      <c r="K4104" s="227"/>
      <c r="L4104" s="228"/>
    </row>
    <row r="4105" spans="1:12">
      <c r="A4105" s="213" t="str">
        <f t="shared" ca="1" si="64"/>
        <v/>
      </c>
      <c r="C4105" s="223"/>
      <c r="D4105" s="224"/>
      <c r="E4105" s="224"/>
      <c r="F4105" s="225"/>
      <c r="G4105" s="226"/>
      <c r="H4105" s="227"/>
      <c r="I4105" s="227"/>
      <c r="J4105" s="227"/>
      <c r="K4105" s="227"/>
      <c r="L4105" s="228"/>
    </row>
    <row r="4106" spans="1:12">
      <c r="A4106" s="213" t="str">
        <f t="shared" ca="1" si="64"/>
        <v/>
      </c>
      <c r="C4106" s="223"/>
      <c r="D4106" s="224"/>
      <c r="E4106" s="224"/>
      <c r="F4106" s="225"/>
      <c r="G4106" s="226"/>
      <c r="H4106" s="227"/>
      <c r="I4106" s="227"/>
      <c r="J4106" s="227"/>
      <c r="K4106" s="227"/>
      <c r="L4106" s="228"/>
    </row>
    <row r="4107" spans="1:12">
      <c r="A4107" s="213" t="str">
        <f t="shared" ca="1" si="64"/>
        <v/>
      </c>
      <c r="C4107" s="223"/>
      <c r="D4107" s="224"/>
      <c r="E4107" s="224"/>
      <c r="F4107" s="225"/>
      <c r="G4107" s="226"/>
      <c r="H4107" s="227"/>
      <c r="I4107" s="227"/>
      <c r="J4107" s="227"/>
      <c r="K4107" s="227"/>
      <c r="L4107" s="228"/>
    </row>
    <row r="4108" spans="1:12">
      <c r="A4108" s="213" t="str">
        <f t="shared" ca="1" si="64"/>
        <v/>
      </c>
      <c r="C4108" s="223"/>
      <c r="D4108" s="224"/>
      <c r="E4108" s="224"/>
      <c r="F4108" s="225"/>
      <c r="G4108" s="226"/>
      <c r="H4108" s="227"/>
      <c r="I4108" s="227"/>
      <c r="J4108" s="227"/>
      <c r="K4108" s="227"/>
      <c r="L4108" s="228"/>
    </row>
    <row r="4109" spans="1:12">
      <c r="A4109" s="213" t="str">
        <f t="shared" ca="1" si="64"/>
        <v/>
      </c>
      <c r="C4109" s="223"/>
      <c r="D4109" s="224"/>
      <c r="E4109" s="224"/>
      <c r="F4109" s="225"/>
      <c r="G4109" s="226"/>
      <c r="H4109" s="227"/>
      <c r="I4109" s="227"/>
      <c r="J4109" s="227"/>
      <c r="K4109" s="227"/>
      <c r="L4109" s="228"/>
    </row>
    <row r="4110" spans="1:12">
      <c r="A4110" s="213" t="str">
        <f t="shared" ca="1" si="64"/>
        <v/>
      </c>
      <c r="C4110" s="223"/>
      <c r="D4110" s="224"/>
      <c r="E4110" s="224"/>
      <c r="F4110" s="225"/>
      <c r="G4110" s="226"/>
      <c r="H4110" s="227"/>
      <c r="I4110" s="227"/>
      <c r="J4110" s="227"/>
      <c r="K4110" s="227"/>
      <c r="L4110" s="228"/>
    </row>
    <row r="4111" spans="1:12">
      <c r="A4111" s="213" t="str">
        <f t="shared" ca="1" si="64"/>
        <v/>
      </c>
      <c r="C4111" s="223"/>
      <c r="D4111" s="224"/>
      <c r="E4111" s="224"/>
      <c r="F4111" s="225"/>
      <c r="G4111" s="226"/>
      <c r="H4111" s="227"/>
      <c r="I4111" s="227"/>
      <c r="J4111" s="227"/>
      <c r="K4111" s="227"/>
      <c r="L4111" s="228"/>
    </row>
    <row r="4112" spans="1:12">
      <c r="A4112" s="213" t="str">
        <f t="shared" ca="1" si="64"/>
        <v/>
      </c>
      <c r="C4112" s="223"/>
      <c r="D4112" s="224"/>
      <c r="E4112" s="224"/>
      <c r="F4112" s="225"/>
      <c r="G4112" s="226"/>
      <c r="H4112" s="227"/>
      <c r="I4112" s="227"/>
      <c r="J4112" s="227"/>
      <c r="K4112" s="227"/>
      <c r="L4112" s="228"/>
    </row>
    <row r="4113" spans="1:12">
      <c r="A4113" s="213" t="str">
        <f t="shared" ca="1" si="64"/>
        <v/>
      </c>
      <c r="C4113" s="223"/>
      <c r="D4113" s="224"/>
      <c r="E4113" s="224"/>
      <c r="F4113" s="225"/>
      <c r="G4113" s="226"/>
      <c r="H4113" s="227"/>
      <c r="I4113" s="227"/>
      <c r="J4113" s="227"/>
      <c r="K4113" s="227"/>
      <c r="L4113" s="228"/>
    </row>
    <row r="4114" spans="1:12">
      <c r="A4114" s="213" t="str">
        <f t="shared" ca="1" si="64"/>
        <v/>
      </c>
      <c r="C4114" s="223"/>
      <c r="D4114" s="224"/>
      <c r="E4114" s="224"/>
      <c r="F4114" s="225"/>
      <c r="G4114" s="226"/>
      <c r="H4114" s="227"/>
      <c r="I4114" s="227"/>
      <c r="J4114" s="227"/>
      <c r="K4114" s="227"/>
      <c r="L4114" s="228"/>
    </row>
    <row r="4115" spans="1:12">
      <c r="A4115" s="213" t="str">
        <f t="shared" ca="1" si="64"/>
        <v/>
      </c>
      <c r="C4115" s="223"/>
      <c r="D4115" s="224"/>
      <c r="E4115" s="224"/>
      <c r="F4115" s="225"/>
      <c r="G4115" s="226"/>
      <c r="H4115" s="227"/>
      <c r="I4115" s="227"/>
      <c r="J4115" s="227"/>
      <c r="K4115" s="227"/>
      <c r="L4115" s="228"/>
    </row>
    <row r="4116" spans="1:12">
      <c r="A4116" s="213" t="str">
        <f t="shared" ca="1" si="64"/>
        <v/>
      </c>
      <c r="C4116" s="223"/>
      <c r="D4116" s="224"/>
      <c r="E4116" s="224"/>
      <c r="F4116" s="225"/>
      <c r="G4116" s="226"/>
      <c r="H4116" s="227"/>
      <c r="I4116" s="227"/>
      <c r="J4116" s="227"/>
      <c r="K4116" s="227"/>
      <c r="L4116" s="228"/>
    </row>
    <row r="4117" spans="1:12">
      <c r="A4117" s="213" t="str">
        <f t="shared" ca="1" si="64"/>
        <v/>
      </c>
      <c r="C4117" s="223"/>
      <c r="D4117" s="224"/>
      <c r="E4117" s="224"/>
      <c r="F4117" s="225"/>
      <c r="G4117" s="226"/>
      <c r="H4117" s="227"/>
      <c r="I4117" s="227"/>
      <c r="J4117" s="227"/>
      <c r="K4117" s="227"/>
      <c r="L4117" s="228"/>
    </row>
    <row r="4118" spans="1:12">
      <c r="A4118" s="213" t="str">
        <f t="shared" ca="1" si="64"/>
        <v/>
      </c>
      <c r="C4118" s="223"/>
      <c r="D4118" s="224"/>
      <c r="E4118" s="224"/>
      <c r="F4118" s="225"/>
      <c r="G4118" s="226"/>
      <c r="H4118" s="227"/>
      <c r="I4118" s="227"/>
      <c r="J4118" s="227"/>
      <c r="K4118" s="227"/>
      <c r="L4118" s="228"/>
    </row>
    <row r="4119" spans="1:12">
      <c r="A4119" s="213" t="str">
        <f t="shared" ca="1" si="64"/>
        <v/>
      </c>
      <c r="C4119" s="223"/>
      <c r="D4119" s="224"/>
      <c r="E4119" s="224"/>
      <c r="F4119" s="225"/>
      <c r="G4119" s="226"/>
      <c r="H4119" s="227"/>
      <c r="I4119" s="227"/>
      <c r="J4119" s="227"/>
      <c r="K4119" s="227"/>
      <c r="L4119" s="228"/>
    </row>
    <row r="4120" spans="1:12">
      <c r="A4120" s="213" t="str">
        <f t="shared" ca="1" si="64"/>
        <v/>
      </c>
      <c r="C4120" s="223"/>
      <c r="D4120" s="224"/>
      <c r="E4120" s="224"/>
      <c r="F4120" s="225"/>
      <c r="G4120" s="226"/>
      <c r="H4120" s="227"/>
      <c r="I4120" s="227"/>
      <c r="J4120" s="227"/>
      <c r="K4120" s="227"/>
      <c r="L4120" s="228"/>
    </row>
    <row r="4121" spans="1:12">
      <c r="A4121" s="213" t="str">
        <f t="shared" ca="1" si="64"/>
        <v/>
      </c>
      <c r="C4121" s="223"/>
      <c r="D4121" s="224"/>
      <c r="E4121" s="224"/>
      <c r="F4121" s="225"/>
      <c r="G4121" s="226"/>
      <c r="H4121" s="227"/>
      <c r="I4121" s="227"/>
      <c r="J4121" s="227"/>
      <c r="K4121" s="227"/>
      <c r="L4121" s="228"/>
    </row>
    <row r="4122" spans="1:12">
      <c r="A4122" s="213" t="str">
        <f t="shared" ca="1" si="64"/>
        <v/>
      </c>
      <c r="C4122" s="223"/>
      <c r="D4122" s="224"/>
      <c r="E4122" s="224"/>
      <c r="F4122" s="225"/>
      <c r="G4122" s="226"/>
      <c r="H4122" s="227"/>
      <c r="I4122" s="227"/>
      <c r="J4122" s="227"/>
      <c r="K4122" s="227"/>
      <c r="L4122" s="228"/>
    </row>
    <row r="4123" spans="1:12">
      <c r="A4123" s="213" t="str">
        <f t="shared" ca="1" si="64"/>
        <v/>
      </c>
      <c r="C4123" s="223"/>
      <c r="D4123" s="224"/>
      <c r="E4123" s="224"/>
      <c r="F4123" s="225"/>
      <c r="G4123" s="226"/>
      <c r="H4123" s="227"/>
      <c r="I4123" s="227"/>
      <c r="J4123" s="227"/>
      <c r="K4123" s="227"/>
      <c r="L4123" s="228"/>
    </row>
    <row r="4124" spans="1:12">
      <c r="A4124" s="213" t="str">
        <f t="shared" ca="1" si="64"/>
        <v/>
      </c>
      <c r="C4124" s="223"/>
      <c r="D4124" s="224"/>
      <c r="E4124" s="224"/>
      <c r="F4124" s="225"/>
      <c r="G4124" s="226"/>
      <c r="H4124" s="227"/>
      <c r="I4124" s="227"/>
      <c r="J4124" s="227"/>
      <c r="K4124" s="227"/>
      <c r="L4124" s="228"/>
    </row>
    <row r="4125" spans="1:12">
      <c r="A4125" s="213" t="str">
        <f t="shared" ca="1" si="64"/>
        <v/>
      </c>
      <c r="C4125" s="223"/>
      <c r="D4125" s="224"/>
      <c r="E4125" s="224"/>
      <c r="F4125" s="225"/>
      <c r="G4125" s="226"/>
      <c r="H4125" s="227"/>
      <c r="I4125" s="227"/>
      <c r="J4125" s="227"/>
      <c r="K4125" s="227"/>
      <c r="L4125" s="228"/>
    </row>
    <row r="4126" spans="1:12">
      <c r="A4126" s="213" t="str">
        <f t="shared" ca="1" si="64"/>
        <v/>
      </c>
      <c r="C4126" s="223"/>
      <c r="D4126" s="224"/>
      <c r="E4126" s="224"/>
      <c r="F4126" s="225"/>
      <c r="G4126" s="226"/>
      <c r="H4126" s="227"/>
      <c r="I4126" s="227"/>
      <c r="J4126" s="227"/>
      <c r="K4126" s="227"/>
      <c r="L4126" s="228"/>
    </row>
    <row r="4127" spans="1:12">
      <c r="A4127" s="213" t="str">
        <f t="shared" ca="1" si="64"/>
        <v/>
      </c>
      <c r="C4127" s="223"/>
      <c r="D4127" s="224"/>
      <c r="E4127" s="224"/>
      <c r="F4127" s="225"/>
      <c r="G4127" s="226"/>
      <c r="H4127" s="227"/>
      <c r="I4127" s="227"/>
      <c r="J4127" s="227"/>
      <c r="K4127" s="227"/>
      <c r="L4127" s="228"/>
    </row>
    <row r="4128" spans="1:12">
      <c r="A4128" s="213" t="str">
        <f t="shared" ca="1" si="64"/>
        <v/>
      </c>
      <c r="C4128" s="223"/>
      <c r="D4128" s="224"/>
      <c r="E4128" s="224"/>
      <c r="F4128" s="225"/>
      <c r="G4128" s="226"/>
      <c r="H4128" s="227"/>
      <c r="I4128" s="227"/>
      <c r="J4128" s="227"/>
      <c r="K4128" s="227"/>
      <c r="L4128" s="228"/>
    </row>
    <row r="4129" spans="1:12">
      <c r="A4129" s="213" t="str">
        <f t="shared" ca="1" si="64"/>
        <v/>
      </c>
      <c r="C4129" s="223"/>
      <c r="D4129" s="224"/>
      <c r="E4129" s="224"/>
      <c r="F4129" s="225"/>
      <c r="G4129" s="226"/>
      <c r="H4129" s="227"/>
      <c r="I4129" s="227"/>
      <c r="J4129" s="227"/>
      <c r="K4129" s="227"/>
      <c r="L4129" s="228"/>
    </row>
    <row r="4130" spans="1:12">
      <c r="A4130" s="213" t="str">
        <f t="shared" ca="1" si="64"/>
        <v/>
      </c>
      <c r="C4130" s="223"/>
      <c r="D4130" s="224"/>
      <c r="E4130" s="224"/>
      <c r="F4130" s="225"/>
      <c r="G4130" s="226"/>
      <c r="H4130" s="227"/>
      <c r="I4130" s="227"/>
      <c r="J4130" s="227"/>
      <c r="K4130" s="227"/>
      <c r="L4130" s="228"/>
    </row>
    <row r="4131" spans="1:12">
      <c r="A4131" s="213" t="str">
        <f t="shared" ca="1" si="64"/>
        <v/>
      </c>
      <c r="C4131" s="223"/>
      <c r="D4131" s="224"/>
      <c r="E4131" s="224"/>
      <c r="F4131" s="225"/>
      <c r="G4131" s="226"/>
      <c r="H4131" s="227"/>
      <c r="I4131" s="227"/>
      <c r="J4131" s="227"/>
      <c r="K4131" s="227"/>
      <c r="L4131" s="228"/>
    </row>
    <row r="4132" spans="1:12">
      <c r="A4132" s="213" t="str">
        <f t="shared" ca="1" si="64"/>
        <v/>
      </c>
      <c r="C4132" s="223"/>
      <c r="D4132" s="224"/>
      <c r="E4132" s="224"/>
      <c r="F4132" s="225"/>
      <c r="G4132" s="226"/>
      <c r="H4132" s="227"/>
      <c r="I4132" s="227"/>
      <c r="J4132" s="227"/>
      <c r="K4132" s="227"/>
      <c r="L4132" s="228"/>
    </row>
    <row r="4133" spans="1:12">
      <c r="A4133" s="213" t="str">
        <f t="shared" ca="1" si="64"/>
        <v/>
      </c>
      <c r="C4133" s="223"/>
      <c r="D4133" s="224"/>
      <c r="E4133" s="224"/>
      <c r="F4133" s="225"/>
      <c r="G4133" s="226"/>
      <c r="H4133" s="227"/>
      <c r="I4133" s="227"/>
      <c r="J4133" s="227"/>
      <c r="K4133" s="227"/>
      <c r="L4133" s="228"/>
    </row>
    <row r="4134" spans="1:12">
      <c r="A4134" s="213" t="str">
        <f t="shared" ca="1" si="64"/>
        <v/>
      </c>
      <c r="C4134" s="223"/>
      <c r="D4134" s="224"/>
      <c r="E4134" s="224"/>
      <c r="F4134" s="225"/>
      <c r="G4134" s="226"/>
      <c r="H4134" s="227"/>
      <c r="I4134" s="227"/>
      <c r="J4134" s="227"/>
      <c r="K4134" s="227"/>
      <c r="L4134" s="228"/>
    </row>
    <row r="4135" spans="1:12">
      <c r="A4135" s="213" t="str">
        <f t="shared" ca="1" si="64"/>
        <v/>
      </c>
      <c r="C4135" s="223"/>
      <c r="D4135" s="224"/>
      <c r="E4135" s="224"/>
      <c r="F4135" s="225"/>
      <c r="G4135" s="226"/>
      <c r="H4135" s="227"/>
      <c r="I4135" s="227"/>
      <c r="J4135" s="227"/>
      <c r="K4135" s="227"/>
      <c r="L4135" s="228"/>
    </row>
    <row r="4136" spans="1:12">
      <c r="A4136" s="213" t="str">
        <f t="shared" ca="1" si="64"/>
        <v/>
      </c>
      <c r="C4136" s="223"/>
      <c r="D4136" s="224"/>
      <c r="E4136" s="224"/>
      <c r="F4136" s="225"/>
      <c r="G4136" s="226"/>
      <c r="H4136" s="227"/>
      <c r="I4136" s="227"/>
      <c r="J4136" s="227"/>
      <c r="K4136" s="227"/>
      <c r="L4136" s="228"/>
    </row>
    <row r="4137" spans="1:12">
      <c r="A4137" s="213" t="str">
        <f t="shared" ca="1" si="64"/>
        <v/>
      </c>
      <c r="C4137" s="223"/>
      <c r="D4137" s="224"/>
      <c r="E4137" s="224"/>
      <c r="F4137" s="225"/>
      <c r="G4137" s="226"/>
      <c r="H4137" s="227"/>
      <c r="I4137" s="227"/>
      <c r="J4137" s="227"/>
      <c r="K4137" s="227"/>
      <c r="L4137" s="228"/>
    </row>
    <row r="4138" spans="1:12">
      <c r="A4138" s="213" t="str">
        <f t="shared" ca="1" si="64"/>
        <v/>
      </c>
      <c r="C4138" s="223"/>
      <c r="D4138" s="224"/>
      <c r="E4138" s="224"/>
      <c r="F4138" s="225"/>
      <c r="G4138" s="226"/>
      <c r="H4138" s="227"/>
      <c r="I4138" s="227"/>
      <c r="J4138" s="227"/>
      <c r="K4138" s="227"/>
      <c r="L4138" s="228"/>
    </row>
    <row r="4139" spans="1:12">
      <c r="A4139" s="213" t="str">
        <f t="shared" ca="1" si="64"/>
        <v/>
      </c>
      <c r="C4139" s="223"/>
      <c r="D4139" s="224"/>
      <c r="E4139" s="224"/>
      <c r="F4139" s="225"/>
      <c r="G4139" s="226"/>
      <c r="H4139" s="227"/>
      <c r="I4139" s="227"/>
      <c r="J4139" s="227"/>
      <c r="K4139" s="227"/>
      <c r="L4139" s="228"/>
    </row>
    <row r="4140" spans="1:12">
      <c r="A4140" s="213" t="str">
        <f t="shared" ca="1" si="64"/>
        <v/>
      </c>
      <c r="C4140" s="223"/>
      <c r="D4140" s="224"/>
      <c r="E4140" s="224"/>
      <c r="F4140" s="225"/>
      <c r="G4140" s="226"/>
      <c r="H4140" s="227"/>
      <c r="I4140" s="227"/>
      <c r="J4140" s="227"/>
      <c r="K4140" s="227"/>
      <c r="L4140" s="228"/>
    </row>
    <row r="4141" spans="1:12">
      <c r="A4141" s="213" t="str">
        <f t="shared" ca="1" si="64"/>
        <v/>
      </c>
      <c r="C4141" s="223"/>
      <c r="D4141" s="224"/>
      <c r="E4141" s="224"/>
      <c r="F4141" s="225"/>
      <c r="G4141" s="226"/>
      <c r="H4141" s="227"/>
      <c r="I4141" s="227"/>
      <c r="J4141" s="227"/>
      <c r="K4141" s="227"/>
      <c r="L4141" s="228"/>
    </row>
    <row r="4142" spans="1:12">
      <c r="A4142" s="213" t="str">
        <f t="shared" ca="1" si="64"/>
        <v/>
      </c>
      <c r="C4142" s="223"/>
      <c r="D4142" s="224"/>
      <c r="E4142" s="224"/>
      <c r="F4142" s="225"/>
      <c r="G4142" s="226"/>
      <c r="H4142" s="227"/>
      <c r="I4142" s="227"/>
      <c r="J4142" s="227"/>
      <c r="K4142" s="227"/>
      <c r="L4142" s="228"/>
    </row>
    <row r="4143" spans="1:12">
      <c r="A4143" s="213" t="str">
        <f t="shared" ca="1" si="64"/>
        <v/>
      </c>
      <c r="C4143" s="223"/>
      <c r="D4143" s="224"/>
      <c r="E4143" s="224"/>
      <c r="F4143" s="225"/>
      <c r="G4143" s="226"/>
      <c r="H4143" s="227"/>
      <c r="I4143" s="227"/>
      <c r="J4143" s="227"/>
      <c r="K4143" s="227"/>
      <c r="L4143" s="228"/>
    </row>
    <row r="4144" spans="1:12">
      <c r="A4144" s="213" t="str">
        <f t="shared" ca="1" si="64"/>
        <v/>
      </c>
      <c r="C4144" s="223"/>
      <c r="D4144" s="224"/>
      <c r="E4144" s="224"/>
      <c r="F4144" s="225"/>
      <c r="G4144" s="226"/>
      <c r="H4144" s="227"/>
      <c r="I4144" s="227"/>
      <c r="J4144" s="227"/>
      <c r="K4144" s="227"/>
      <c r="L4144" s="228"/>
    </row>
    <row r="4145" spans="1:12">
      <c r="A4145" s="213" t="str">
        <f t="shared" ca="1" si="64"/>
        <v/>
      </c>
      <c r="C4145" s="223"/>
      <c r="D4145" s="224"/>
      <c r="E4145" s="224"/>
      <c r="F4145" s="225"/>
      <c r="G4145" s="226"/>
      <c r="H4145" s="227"/>
      <c r="I4145" s="227"/>
      <c r="J4145" s="227"/>
      <c r="K4145" s="227"/>
      <c r="L4145" s="228"/>
    </row>
    <row r="4146" spans="1:12">
      <c r="A4146" s="213" t="str">
        <f t="shared" ca="1" si="64"/>
        <v/>
      </c>
      <c r="C4146" s="223"/>
      <c r="D4146" s="224"/>
      <c r="E4146" s="224"/>
      <c r="F4146" s="225"/>
      <c r="G4146" s="226"/>
      <c r="H4146" s="227"/>
      <c r="I4146" s="227"/>
      <c r="J4146" s="227"/>
      <c r="K4146" s="227"/>
      <c r="L4146" s="228"/>
    </row>
    <row r="4147" spans="1:12">
      <c r="A4147" s="213" t="str">
        <f t="shared" ca="1" si="64"/>
        <v/>
      </c>
      <c r="C4147" s="223"/>
      <c r="D4147" s="224"/>
      <c r="E4147" s="224"/>
      <c r="F4147" s="225"/>
      <c r="G4147" s="226"/>
      <c r="H4147" s="227"/>
      <c r="I4147" s="227"/>
      <c r="J4147" s="227"/>
      <c r="K4147" s="227"/>
      <c r="L4147" s="228"/>
    </row>
    <row r="4148" spans="1:12">
      <c r="A4148" s="213" t="str">
        <f t="shared" ca="1" si="64"/>
        <v/>
      </c>
      <c r="C4148" s="223"/>
      <c r="D4148" s="224"/>
      <c r="E4148" s="224"/>
      <c r="F4148" s="225"/>
      <c r="G4148" s="226"/>
      <c r="H4148" s="227"/>
      <c r="I4148" s="227"/>
      <c r="J4148" s="227"/>
      <c r="K4148" s="227"/>
      <c r="L4148" s="228"/>
    </row>
    <row r="4149" spans="1:12">
      <c r="A4149" s="213" t="str">
        <f t="shared" ca="1" si="64"/>
        <v/>
      </c>
      <c r="C4149" s="223"/>
      <c r="D4149" s="224"/>
      <c r="E4149" s="224"/>
      <c r="F4149" s="225"/>
      <c r="G4149" s="226"/>
      <c r="H4149" s="227"/>
      <c r="I4149" s="227"/>
      <c r="J4149" s="227"/>
      <c r="K4149" s="227"/>
      <c r="L4149" s="228"/>
    </row>
    <row r="4150" spans="1:12">
      <c r="A4150" s="213" t="str">
        <f t="shared" ca="1" si="64"/>
        <v/>
      </c>
      <c r="C4150" s="223"/>
      <c r="D4150" s="224"/>
      <c r="E4150" s="224"/>
      <c r="F4150" s="225"/>
      <c r="G4150" s="226"/>
      <c r="H4150" s="227"/>
      <c r="I4150" s="227"/>
      <c r="J4150" s="227"/>
      <c r="K4150" s="227"/>
      <c r="L4150" s="228"/>
    </row>
    <row r="4151" spans="1:12">
      <c r="A4151" s="213" t="str">
        <f t="shared" ca="1" si="64"/>
        <v/>
      </c>
      <c r="C4151" s="223"/>
      <c r="D4151" s="224"/>
      <c r="E4151" s="224"/>
      <c r="F4151" s="225"/>
      <c r="G4151" s="226"/>
      <c r="H4151" s="227"/>
      <c r="I4151" s="227"/>
      <c r="J4151" s="227"/>
      <c r="K4151" s="227"/>
      <c r="L4151" s="228"/>
    </row>
    <row r="4152" spans="1:12">
      <c r="A4152" s="213" t="str">
        <f t="shared" ca="1" si="64"/>
        <v/>
      </c>
      <c r="C4152" s="223"/>
      <c r="D4152" s="224"/>
      <c r="E4152" s="224"/>
      <c r="F4152" s="225"/>
      <c r="G4152" s="226"/>
      <c r="H4152" s="227"/>
      <c r="I4152" s="227"/>
      <c r="J4152" s="227"/>
      <c r="K4152" s="227"/>
      <c r="L4152" s="228"/>
    </row>
    <row r="4153" spans="1:12">
      <c r="A4153" s="213" t="str">
        <f t="shared" ca="1" si="64"/>
        <v/>
      </c>
      <c r="C4153" s="223"/>
      <c r="D4153" s="224"/>
      <c r="E4153" s="224"/>
      <c r="F4153" s="225"/>
      <c r="G4153" s="226"/>
      <c r="H4153" s="227"/>
      <c r="I4153" s="227"/>
      <c r="J4153" s="227"/>
      <c r="K4153" s="227"/>
      <c r="L4153" s="228"/>
    </row>
    <row r="4154" spans="1:12">
      <c r="A4154" s="213" t="str">
        <f t="shared" ca="1" si="64"/>
        <v/>
      </c>
      <c r="C4154" s="223"/>
      <c r="D4154" s="224"/>
      <c r="E4154" s="224"/>
      <c r="F4154" s="225"/>
      <c r="G4154" s="226"/>
      <c r="H4154" s="227"/>
      <c r="I4154" s="227"/>
      <c r="J4154" s="227"/>
      <c r="K4154" s="227"/>
      <c r="L4154" s="228"/>
    </row>
    <row r="4155" spans="1:12">
      <c r="A4155" s="213" t="str">
        <f t="shared" ca="1" si="64"/>
        <v/>
      </c>
      <c r="C4155" s="223"/>
      <c r="D4155" s="224"/>
      <c r="E4155" s="224"/>
      <c r="F4155" s="225"/>
      <c r="G4155" s="226"/>
      <c r="H4155" s="227"/>
      <c r="I4155" s="227"/>
      <c r="J4155" s="227"/>
      <c r="K4155" s="227"/>
      <c r="L4155" s="228"/>
    </row>
    <row r="4156" spans="1:12">
      <c r="A4156" s="213" t="str">
        <f t="shared" ca="1" si="64"/>
        <v/>
      </c>
      <c r="C4156" s="223"/>
      <c r="D4156" s="224"/>
      <c r="E4156" s="224"/>
      <c r="F4156" s="225"/>
      <c r="G4156" s="226"/>
      <c r="H4156" s="227"/>
      <c r="I4156" s="227"/>
      <c r="J4156" s="227"/>
      <c r="K4156" s="227"/>
      <c r="L4156" s="228"/>
    </row>
    <row r="4157" spans="1:12">
      <c r="A4157" s="213" t="str">
        <f t="shared" ca="1" si="64"/>
        <v/>
      </c>
      <c r="C4157" s="223"/>
      <c r="D4157" s="224"/>
      <c r="E4157" s="224"/>
      <c r="F4157" s="225"/>
      <c r="G4157" s="226"/>
      <c r="H4157" s="227"/>
      <c r="I4157" s="227"/>
      <c r="J4157" s="227"/>
      <c r="K4157" s="227"/>
      <c r="L4157" s="228"/>
    </row>
    <row r="4158" spans="1:12">
      <c r="A4158" s="213" t="str">
        <f t="shared" ca="1" si="64"/>
        <v/>
      </c>
      <c r="C4158" s="223"/>
      <c r="D4158" s="224"/>
      <c r="E4158" s="224"/>
      <c r="F4158" s="225"/>
      <c r="G4158" s="226"/>
      <c r="H4158" s="227"/>
      <c r="I4158" s="227"/>
      <c r="J4158" s="227"/>
      <c r="K4158" s="227"/>
      <c r="L4158" s="228"/>
    </row>
    <row r="4159" spans="1:12">
      <c r="A4159" s="213" t="str">
        <f t="shared" ca="1" si="64"/>
        <v/>
      </c>
      <c r="C4159" s="223"/>
      <c r="D4159" s="224"/>
      <c r="E4159" s="224"/>
      <c r="F4159" s="225"/>
      <c r="G4159" s="226"/>
      <c r="H4159" s="227"/>
      <c r="I4159" s="227"/>
      <c r="J4159" s="227"/>
      <c r="K4159" s="227"/>
      <c r="L4159" s="228"/>
    </row>
    <row r="4160" spans="1:12">
      <c r="A4160" s="213" t="str">
        <f t="shared" ca="1" si="64"/>
        <v/>
      </c>
      <c r="C4160" s="223"/>
      <c r="D4160" s="224"/>
      <c r="E4160" s="224"/>
      <c r="F4160" s="225"/>
      <c r="G4160" s="226"/>
      <c r="H4160" s="227"/>
      <c r="I4160" s="227"/>
      <c r="J4160" s="227"/>
      <c r="K4160" s="227"/>
      <c r="L4160" s="228"/>
    </row>
    <row r="4161" spans="1:12">
      <c r="A4161" s="213" t="str">
        <f t="shared" ca="1" si="64"/>
        <v/>
      </c>
      <c r="C4161" s="223"/>
      <c r="D4161" s="224"/>
      <c r="E4161" s="224"/>
      <c r="F4161" s="225"/>
      <c r="G4161" s="226"/>
      <c r="H4161" s="227"/>
      <c r="I4161" s="227"/>
      <c r="J4161" s="227"/>
      <c r="K4161" s="227"/>
      <c r="L4161" s="228"/>
    </row>
    <row r="4162" spans="1:12">
      <c r="A4162" s="213" t="str">
        <f t="shared" ca="1" si="64"/>
        <v/>
      </c>
      <c r="C4162" s="223"/>
      <c r="D4162" s="224"/>
      <c r="E4162" s="224"/>
      <c r="F4162" s="225"/>
      <c r="G4162" s="226"/>
      <c r="H4162" s="227"/>
      <c r="I4162" s="227"/>
      <c r="J4162" s="227"/>
      <c r="K4162" s="227"/>
      <c r="L4162" s="228"/>
    </row>
    <row r="4163" spans="1:12">
      <c r="A4163" s="213" t="str">
        <f t="shared" ca="1" si="64"/>
        <v/>
      </c>
      <c r="C4163" s="223"/>
      <c r="D4163" s="224"/>
      <c r="E4163" s="224"/>
      <c r="F4163" s="225"/>
      <c r="G4163" s="226"/>
      <c r="H4163" s="227"/>
      <c r="I4163" s="227"/>
      <c r="J4163" s="227"/>
      <c r="K4163" s="227"/>
      <c r="L4163" s="228"/>
    </row>
    <row r="4164" spans="1:12">
      <c r="A4164" s="213" t="str">
        <f t="shared" ref="A4164:A4227" ca="1" si="65">IF(INDIRECT(ADDRESS(ROW(A4164),3))="","",IF(INDIRECT(ADDRESS(ROW(A4164),3))=INDIRECT(ADDRESS(ROW(A4164)-1,3)),A4163,A4163+1))</f>
        <v/>
      </c>
      <c r="C4164" s="223"/>
      <c r="D4164" s="224"/>
      <c r="E4164" s="224"/>
      <c r="F4164" s="225"/>
      <c r="G4164" s="226"/>
      <c r="H4164" s="227"/>
      <c r="I4164" s="227"/>
      <c r="J4164" s="227"/>
      <c r="K4164" s="227"/>
      <c r="L4164" s="228"/>
    </row>
    <row r="4165" spans="1:12">
      <c r="A4165" s="213" t="str">
        <f t="shared" ca="1" si="65"/>
        <v/>
      </c>
      <c r="C4165" s="223"/>
      <c r="D4165" s="224"/>
      <c r="E4165" s="224"/>
      <c r="F4165" s="225"/>
      <c r="G4165" s="226"/>
      <c r="H4165" s="227"/>
      <c r="I4165" s="227"/>
      <c r="J4165" s="227"/>
      <c r="K4165" s="227"/>
      <c r="L4165" s="228"/>
    </row>
    <row r="4166" spans="1:12">
      <c r="A4166" s="213" t="str">
        <f t="shared" ca="1" si="65"/>
        <v/>
      </c>
      <c r="C4166" s="223"/>
      <c r="D4166" s="224"/>
      <c r="E4166" s="224"/>
      <c r="F4166" s="225"/>
      <c r="G4166" s="226"/>
      <c r="H4166" s="227"/>
      <c r="I4166" s="227"/>
      <c r="J4166" s="227"/>
      <c r="K4166" s="227"/>
      <c r="L4166" s="228"/>
    </row>
    <row r="4167" spans="1:12">
      <c r="A4167" s="213" t="str">
        <f t="shared" ca="1" si="65"/>
        <v/>
      </c>
      <c r="C4167" s="223"/>
      <c r="D4167" s="224"/>
      <c r="E4167" s="224"/>
      <c r="F4167" s="225"/>
      <c r="G4167" s="226"/>
      <c r="H4167" s="227"/>
      <c r="I4167" s="227"/>
      <c r="J4167" s="227"/>
      <c r="K4167" s="227"/>
      <c r="L4167" s="228"/>
    </row>
    <row r="4168" spans="1:12">
      <c r="A4168" s="213" t="str">
        <f t="shared" ca="1" si="65"/>
        <v/>
      </c>
      <c r="C4168" s="223"/>
      <c r="D4168" s="224"/>
      <c r="E4168" s="224"/>
      <c r="F4168" s="225"/>
      <c r="G4168" s="226"/>
      <c r="H4168" s="227"/>
      <c r="I4168" s="227"/>
      <c r="J4168" s="227"/>
      <c r="K4168" s="227"/>
      <c r="L4168" s="228"/>
    </row>
    <row r="4169" spans="1:12">
      <c r="A4169" s="213" t="str">
        <f t="shared" ca="1" si="65"/>
        <v/>
      </c>
      <c r="C4169" s="223"/>
      <c r="D4169" s="224"/>
      <c r="E4169" s="224"/>
      <c r="F4169" s="225"/>
      <c r="G4169" s="226"/>
      <c r="H4169" s="227"/>
      <c r="I4169" s="227"/>
      <c r="J4169" s="227"/>
      <c r="K4169" s="227"/>
      <c r="L4169" s="228"/>
    </row>
    <row r="4170" spans="1:12">
      <c r="A4170" s="213" t="str">
        <f t="shared" ca="1" si="65"/>
        <v/>
      </c>
      <c r="C4170" s="223"/>
      <c r="D4170" s="224"/>
      <c r="E4170" s="224"/>
      <c r="F4170" s="225"/>
      <c r="G4170" s="226"/>
      <c r="H4170" s="227"/>
      <c r="I4170" s="227"/>
      <c r="J4170" s="227"/>
      <c r="K4170" s="227"/>
      <c r="L4170" s="228"/>
    </row>
    <row r="4171" spans="1:12">
      <c r="A4171" s="213" t="str">
        <f t="shared" ca="1" si="65"/>
        <v/>
      </c>
      <c r="C4171" s="223"/>
      <c r="D4171" s="224"/>
      <c r="E4171" s="224"/>
      <c r="F4171" s="225"/>
      <c r="G4171" s="226"/>
      <c r="H4171" s="227"/>
      <c r="I4171" s="227"/>
      <c r="J4171" s="227"/>
      <c r="K4171" s="227"/>
      <c r="L4171" s="228"/>
    </row>
    <row r="4172" spans="1:12">
      <c r="A4172" s="213" t="str">
        <f t="shared" ca="1" si="65"/>
        <v/>
      </c>
      <c r="C4172" s="223"/>
      <c r="D4172" s="224"/>
      <c r="E4172" s="224"/>
      <c r="F4172" s="225"/>
      <c r="G4172" s="226"/>
      <c r="H4172" s="227"/>
      <c r="I4172" s="227"/>
      <c r="J4172" s="227"/>
      <c r="K4172" s="227"/>
      <c r="L4172" s="228"/>
    </row>
    <row r="4173" spans="1:12">
      <c r="A4173" s="213" t="str">
        <f t="shared" ca="1" si="65"/>
        <v/>
      </c>
      <c r="C4173" s="223"/>
      <c r="D4173" s="224"/>
      <c r="E4173" s="224"/>
      <c r="F4173" s="225"/>
      <c r="G4173" s="226"/>
      <c r="H4173" s="227"/>
      <c r="I4173" s="227"/>
      <c r="J4173" s="227"/>
      <c r="K4173" s="227"/>
      <c r="L4173" s="228"/>
    </row>
    <row r="4174" spans="1:12">
      <c r="A4174" s="213" t="str">
        <f t="shared" ca="1" si="65"/>
        <v/>
      </c>
      <c r="C4174" s="223"/>
      <c r="D4174" s="224"/>
      <c r="E4174" s="224"/>
      <c r="F4174" s="225"/>
      <c r="G4174" s="226"/>
      <c r="H4174" s="227"/>
      <c r="I4174" s="227"/>
      <c r="J4174" s="227"/>
      <c r="K4174" s="227"/>
      <c r="L4174" s="228"/>
    </row>
    <row r="4175" spans="1:12">
      <c r="A4175" s="213" t="str">
        <f t="shared" ca="1" si="65"/>
        <v/>
      </c>
      <c r="C4175" s="223"/>
      <c r="D4175" s="224"/>
      <c r="E4175" s="224"/>
      <c r="F4175" s="225"/>
      <c r="G4175" s="226"/>
      <c r="H4175" s="227"/>
      <c r="I4175" s="227"/>
      <c r="J4175" s="227"/>
      <c r="K4175" s="227"/>
      <c r="L4175" s="228"/>
    </row>
    <row r="4176" spans="1:12">
      <c r="A4176" s="213" t="str">
        <f t="shared" ca="1" si="65"/>
        <v/>
      </c>
      <c r="C4176" s="223"/>
      <c r="D4176" s="224"/>
      <c r="E4176" s="224"/>
      <c r="F4176" s="225"/>
      <c r="G4176" s="226"/>
      <c r="H4176" s="227"/>
      <c r="I4176" s="227"/>
      <c r="J4176" s="227"/>
      <c r="K4176" s="227"/>
      <c r="L4176" s="228"/>
    </row>
    <row r="4177" spans="1:12">
      <c r="A4177" s="213" t="str">
        <f t="shared" ca="1" si="65"/>
        <v/>
      </c>
      <c r="C4177" s="223"/>
      <c r="D4177" s="224"/>
      <c r="E4177" s="224"/>
      <c r="F4177" s="225"/>
      <c r="G4177" s="226"/>
      <c r="H4177" s="227"/>
      <c r="I4177" s="227"/>
      <c r="J4177" s="227"/>
      <c r="K4177" s="227"/>
      <c r="L4177" s="228"/>
    </row>
    <row r="4178" spans="1:12">
      <c r="A4178" s="213" t="str">
        <f t="shared" ca="1" si="65"/>
        <v/>
      </c>
      <c r="C4178" s="223"/>
      <c r="D4178" s="224"/>
      <c r="E4178" s="224"/>
      <c r="F4178" s="225"/>
      <c r="G4178" s="226"/>
      <c r="H4178" s="227"/>
      <c r="I4178" s="227"/>
      <c r="J4178" s="227"/>
      <c r="K4178" s="227"/>
      <c r="L4178" s="228"/>
    </row>
    <row r="4179" spans="1:12">
      <c r="A4179" s="213" t="str">
        <f t="shared" ca="1" si="65"/>
        <v/>
      </c>
      <c r="C4179" s="223"/>
      <c r="D4179" s="224"/>
      <c r="E4179" s="224"/>
      <c r="F4179" s="225"/>
      <c r="G4179" s="226"/>
      <c r="H4179" s="227"/>
      <c r="I4179" s="227"/>
      <c r="J4179" s="227"/>
      <c r="K4179" s="227"/>
      <c r="L4179" s="228"/>
    </row>
    <row r="4180" spans="1:12">
      <c r="A4180" s="213" t="str">
        <f t="shared" ca="1" si="65"/>
        <v/>
      </c>
      <c r="C4180" s="223"/>
      <c r="D4180" s="224"/>
      <c r="E4180" s="224"/>
      <c r="F4180" s="225"/>
      <c r="G4180" s="226"/>
      <c r="H4180" s="227"/>
      <c r="I4180" s="227"/>
      <c r="J4180" s="227"/>
      <c r="K4180" s="227"/>
      <c r="L4180" s="228"/>
    </row>
    <row r="4181" spans="1:12">
      <c r="A4181" s="213" t="str">
        <f t="shared" ca="1" si="65"/>
        <v/>
      </c>
      <c r="C4181" s="223"/>
      <c r="D4181" s="224"/>
      <c r="E4181" s="224"/>
      <c r="F4181" s="225"/>
      <c r="G4181" s="226"/>
      <c r="H4181" s="227"/>
      <c r="I4181" s="227"/>
      <c r="J4181" s="227"/>
      <c r="K4181" s="227"/>
      <c r="L4181" s="228"/>
    </row>
    <row r="4182" spans="1:12">
      <c r="A4182" s="213" t="str">
        <f t="shared" ca="1" si="65"/>
        <v/>
      </c>
      <c r="C4182" s="223"/>
      <c r="D4182" s="224"/>
      <c r="E4182" s="224"/>
      <c r="F4182" s="225"/>
      <c r="G4182" s="226"/>
      <c r="H4182" s="227"/>
      <c r="I4182" s="227"/>
      <c r="J4182" s="227"/>
      <c r="K4182" s="227"/>
      <c r="L4182" s="228"/>
    </row>
    <row r="4183" spans="1:12">
      <c r="A4183" s="213" t="str">
        <f t="shared" ca="1" si="65"/>
        <v/>
      </c>
      <c r="C4183" s="223"/>
      <c r="D4183" s="224"/>
      <c r="E4183" s="224"/>
      <c r="F4183" s="225"/>
      <c r="G4183" s="226"/>
      <c r="H4183" s="227"/>
      <c r="I4183" s="227"/>
      <c r="J4183" s="227"/>
      <c r="K4183" s="227"/>
      <c r="L4183" s="228"/>
    </row>
    <row r="4184" spans="1:12">
      <c r="A4184" s="213" t="str">
        <f t="shared" ca="1" si="65"/>
        <v/>
      </c>
      <c r="C4184" s="223"/>
      <c r="D4184" s="224"/>
      <c r="E4184" s="224"/>
      <c r="F4184" s="225"/>
      <c r="G4184" s="226"/>
      <c r="H4184" s="227"/>
      <c r="I4184" s="227"/>
      <c r="J4184" s="227"/>
      <c r="K4184" s="227"/>
      <c r="L4184" s="228"/>
    </row>
    <row r="4185" spans="1:12">
      <c r="A4185" s="213" t="str">
        <f t="shared" ca="1" si="65"/>
        <v/>
      </c>
      <c r="C4185" s="223"/>
      <c r="D4185" s="224"/>
      <c r="E4185" s="224"/>
      <c r="F4185" s="225"/>
      <c r="G4185" s="226"/>
      <c r="H4185" s="227"/>
      <c r="I4185" s="227"/>
      <c r="J4185" s="227"/>
      <c r="K4185" s="227"/>
      <c r="L4185" s="228"/>
    </row>
    <row r="4186" spans="1:12">
      <c r="A4186" s="213" t="str">
        <f t="shared" ca="1" si="65"/>
        <v/>
      </c>
      <c r="C4186" s="223"/>
      <c r="D4186" s="224"/>
      <c r="E4186" s="224"/>
      <c r="F4186" s="225"/>
      <c r="G4186" s="226"/>
      <c r="H4186" s="227"/>
      <c r="I4186" s="227"/>
      <c r="J4186" s="227"/>
      <c r="K4186" s="227"/>
      <c r="L4186" s="228"/>
    </row>
    <row r="4187" spans="1:12">
      <c r="A4187" s="213" t="str">
        <f t="shared" ca="1" si="65"/>
        <v/>
      </c>
      <c r="C4187" s="223"/>
      <c r="D4187" s="224"/>
      <c r="E4187" s="224"/>
      <c r="F4187" s="225"/>
      <c r="G4187" s="226"/>
      <c r="H4187" s="227"/>
      <c r="I4187" s="227"/>
      <c r="J4187" s="227"/>
      <c r="K4187" s="227"/>
      <c r="L4187" s="228"/>
    </row>
    <row r="4188" spans="1:12">
      <c r="A4188" s="213" t="str">
        <f t="shared" ca="1" si="65"/>
        <v/>
      </c>
      <c r="C4188" s="223"/>
      <c r="D4188" s="224"/>
      <c r="E4188" s="224"/>
      <c r="F4188" s="225"/>
      <c r="G4188" s="226"/>
      <c r="H4188" s="227"/>
      <c r="I4188" s="227"/>
      <c r="J4188" s="227"/>
      <c r="K4188" s="227"/>
      <c r="L4188" s="228"/>
    </row>
    <row r="4189" spans="1:12">
      <c r="A4189" s="213" t="str">
        <f t="shared" ca="1" si="65"/>
        <v/>
      </c>
      <c r="C4189" s="223"/>
      <c r="D4189" s="224"/>
      <c r="E4189" s="224"/>
      <c r="F4189" s="225"/>
      <c r="G4189" s="226"/>
      <c r="H4189" s="227"/>
      <c r="I4189" s="227"/>
      <c r="J4189" s="227"/>
      <c r="K4189" s="227"/>
      <c r="L4189" s="228"/>
    </row>
    <row r="4190" spans="1:12">
      <c r="A4190" s="213" t="str">
        <f t="shared" ca="1" si="65"/>
        <v/>
      </c>
      <c r="C4190" s="223"/>
      <c r="D4190" s="224"/>
      <c r="E4190" s="224"/>
      <c r="F4190" s="225"/>
      <c r="G4190" s="226"/>
      <c r="H4190" s="227"/>
      <c r="I4190" s="227"/>
      <c r="J4190" s="227"/>
      <c r="K4190" s="227"/>
      <c r="L4190" s="228"/>
    </row>
    <row r="4191" spans="1:12">
      <c r="A4191" s="213" t="str">
        <f t="shared" ca="1" si="65"/>
        <v/>
      </c>
      <c r="C4191" s="223"/>
      <c r="D4191" s="224"/>
      <c r="E4191" s="224"/>
      <c r="F4191" s="225"/>
      <c r="G4191" s="226"/>
      <c r="H4191" s="227"/>
      <c r="I4191" s="227"/>
      <c r="J4191" s="227"/>
      <c r="K4191" s="227"/>
      <c r="L4191" s="228"/>
    </row>
    <row r="4192" spans="1:12">
      <c r="A4192" s="213" t="str">
        <f t="shared" ca="1" si="65"/>
        <v/>
      </c>
      <c r="C4192" s="223"/>
      <c r="D4192" s="224"/>
      <c r="E4192" s="224"/>
      <c r="F4192" s="225"/>
      <c r="G4192" s="226"/>
      <c r="H4192" s="227"/>
      <c r="I4192" s="227"/>
      <c r="J4192" s="227"/>
      <c r="K4192" s="227"/>
      <c r="L4192" s="228"/>
    </row>
    <row r="4193" spans="1:12">
      <c r="A4193" s="213" t="str">
        <f t="shared" ca="1" si="65"/>
        <v/>
      </c>
      <c r="C4193" s="223"/>
      <c r="D4193" s="224"/>
      <c r="E4193" s="224"/>
      <c r="F4193" s="225"/>
      <c r="G4193" s="226"/>
      <c r="H4193" s="227"/>
      <c r="I4193" s="227"/>
      <c r="J4193" s="227"/>
      <c r="K4193" s="227"/>
      <c r="L4193" s="228"/>
    </row>
    <row r="4194" spans="1:12">
      <c r="A4194" s="213" t="str">
        <f t="shared" ca="1" si="65"/>
        <v/>
      </c>
      <c r="C4194" s="223"/>
      <c r="D4194" s="224"/>
      <c r="E4194" s="224"/>
      <c r="F4194" s="225"/>
      <c r="G4194" s="226"/>
      <c r="H4194" s="227"/>
      <c r="I4194" s="227"/>
      <c r="J4194" s="227"/>
      <c r="K4194" s="227"/>
      <c r="L4194" s="228"/>
    </row>
    <row r="4195" spans="1:12">
      <c r="A4195" s="213" t="str">
        <f t="shared" ca="1" si="65"/>
        <v/>
      </c>
      <c r="C4195" s="223"/>
      <c r="D4195" s="224"/>
      <c r="E4195" s="224"/>
      <c r="F4195" s="225"/>
      <c r="G4195" s="226"/>
      <c r="H4195" s="227"/>
      <c r="I4195" s="227"/>
      <c r="J4195" s="227"/>
      <c r="K4195" s="227"/>
      <c r="L4195" s="228"/>
    </row>
    <row r="4196" spans="1:12">
      <c r="A4196" s="213" t="str">
        <f t="shared" ca="1" si="65"/>
        <v/>
      </c>
      <c r="C4196" s="223"/>
      <c r="D4196" s="224"/>
      <c r="E4196" s="224"/>
      <c r="F4196" s="225"/>
      <c r="G4196" s="226"/>
      <c r="H4196" s="227"/>
      <c r="I4196" s="227"/>
      <c r="J4196" s="227"/>
      <c r="K4196" s="227"/>
      <c r="L4196" s="228"/>
    </row>
    <row r="4197" spans="1:12">
      <c r="A4197" s="213" t="str">
        <f t="shared" ca="1" si="65"/>
        <v/>
      </c>
      <c r="C4197" s="223"/>
      <c r="D4197" s="224"/>
      <c r="E4197" s="224"/>
      <c r="F4197" s="225"/>
      <c r="G4197" s="226"/>
      <c r="H4197" s="227"/>
      <c r="I4197" s="227"/>
      <c r="J4197" s="227"/>
      <c r="K4197" s="227"/>
      <c r="L4197" s="228"/>
    </row>
    <row r="4198" spans="1:12">
      <c r="A4198" s="213" t="str">
        <f t="shared" ca="1" si="65"/>
        <v/>
      </c>
      <c r="C4198" s="223"/>
      <c r="D4198" s="224"/>
      <c r="E4198" s="224"/>
      <c r="F4198" s="225"/>
      <c r="G4198" s="226"/>
      <c r="H4198" s="227"/>
      <c r="I4198" s="227"/>
      <c r="J4198" s="227"/>
      <c r="K4198" s="227"/>
      <c r="L4198" s="228"/>
    </row>
    <row r="4199" spans="1:12">
      <c r="A4199" s="213" t="str">
        <f t="shared" ca="1" si="65"/>
        <v/>
      </c>
      <c r="C4199" s="223"/>
      <c r="D4199" s="224"/>
      <c r="E4199" s="224"/>
      <c r="F4199" s="225"/>
      <c r="G4199" s="226"/>
      <c r="H4199" s="227"/>
      <c r="I4199" s="227"/>
      <c r="J4199" s="227"/>
      <c r="K4199" s="227"/>
      <c r="L4199" s="228"/>
    </row>
    <row r="4200" spans="1:12">
      <c r="A4200" s="213" t="str">
        <f t="shared" ca="1" si="65"/>
        <v/>
      </c>
      <c r="C4200" s="223"/>
      <c r="D4200" s="224"/>
      <c r="E4200" s="224"/>
      <c r="F4200" s="225"/>
      <c r="G4200" s="226"/>
      <c r="H4200" s="227"/>
      <c r="I4200" s="227"/>
      <c r="J4200" s="227"/>
      <c r="K4200" s="227"/>
      <c r="L4200" s="228"/>
    </row>
    <row r="4201" spans="1:12">
      <c r="A4201" s="213" t="str">
        <f t="shared" ca="1" si="65"/>
        <v/>
      </c>
      <c r="C4201" s="223"/>
      <c r="D4201" s="224"/>
      <c r="E4201" s="224"/>
      <c r="F4201" s="225"/>
      <c r="G4201" s="226"/>
      <c r="H4201" s="227"/>
      <c r="I4201" s="227"/>
      <c r="J4201" s="227"/>
      <c r="K4201" s="227"/>
      <c r="L4201" s="228"/>
    </row>
    <row r="4202" spans="1:12">
      <c r="A4202" s="213" t="str">
        <f t="shared" ca="1" si="65"/>
        <v/>
      </c>
      <c r="C4202" s="223"/>
      <c r="D4202" s="224"/>
      <c r="E4202" s="224"/>
      <c r="F4202" s="225"/>
      <c r="G4202" s="226"/>
      <c r="H4202" s="227"/>
      <c r="I4202" s="227"/>
      <c r="J4202" s="227"/>
      <c r="K4202" s="227"/>
      <c r="L4202" s="228"/>
    </row>
    <row r="4203" spans="1:12">
      <c r="A4203" s="213" t="str">
        <f t="shared" ca="1" si="65"/>
        <v/>
      </c>
      <c r="C4203" s="223"/>
      <c r="D4203" s="224"/>
      <c r="E4203" s="224"/>
      <c r="F4203" s="225"/>
      <c r="G4203" s="226"/>
      <c r="H4203" s="227"/>
      <c r="I4203" s="227"/>
      <c r="J4203" s="227"/>
      <c r="K4203" s="227"/>
      <c r="L4203" s="228"/>
    </row>
    <row r="4204" spans="1:12">
      <c r="A4204" s="213" t="str">
        <f t="shared" ca="1" si="65"/>
        <v/>
      </c>
      <c r="C4204" s="223"/>
      <c r="D4204" s="224"/>
      <c r="E4204" s="224"/>
      <c r="F4204" s="225"/>
      <c r="G4204" s="226"/>
      <c r="H4204" s="227"/>
      <c r="I4204" s="227"/>
      <c r="J4204" s="227"/>
      <c r="K4204" s="227"/>
      <c r="L4204" s="228"/>
    </row>
    <row r="4205" spans="1:12">
      <c r="A4205" s="213" t="str">
        <f t="shared" ca="1" si="65"/>
        <v/>
      </c>
      <c r="C4205" s="223"/>
      <c r="D4205" s="224"/>
      <c r="E4205" s="224"/>
      <c r="F4205" s="225"/>
      <c r="G4205" s="226"/>
      <c r="H4205" s="227"/>
      <c r="I4205" s="227"/>
      <c r="J4205" s="227"/>
      <c r="K4205" s="227"/>
      <c r="L4205" s="228"/>
    </row>
    <row r="4206" spans="1:12">
      <c r="A4206" s="213" t="str">
        <f t="shared" ca="1" si="65"/>
        <v/>
      </c>
      <c r="C4206" s="223"/>
      <c r="D4206" s="224"/>
      <c r="E4206" s="224"/>
      <c r="F4206" s="225"/>
      <c r="G4206" s="226"/>
      <c r="H4206" s="227"/>
      <c r="I4206" s="227"/>
      <c r="J4206" s="227"/>
      <c r="K4206" s="227"/>
      <c r="L4206" s="228"/>
    </row>
    <row r="4207" spans="1:12">
      <c r="A4207" s="213" t="str">
        <f t="shared" ca="1" si="65"/>
        <v/>
      </c>
      <c r="C4207" s="223"/>
      <c r="D4207" s="224"/>
      <c r="E4207" s="224"/>
      <c r="F4207" s="225"/>
      <c r="G4207" s="226"/>
      <c r="H4207" s="227"/>
      <c r="I4207" s="227"/>
      <c r="J4207" s="227"/>
      <c r="K4207" s="227"/>
      <c r="L4207" s="228"/>
    </row>
    <row r="4208" spans="1:12">
      <c r="A4208" s="213" t="str">
        <f t="shared" ca="1" si="65"/>
        <v/>
      </c>
      <c r="C4208" s="223"/>
      <c r="D4208" s="224"/>
      <c r="E4208" s="224"/>
      <c r="F4208" s="225"/>
      <c r="G4208" s="226"/>
      <c r="H4208" s="227"/>
      <c r="I4208" s="227"/>
      <c r="J4208" s="227"/>
      <c r="K4208" s="227"/>
      <c r="L4208" s="228"/>
    </row>
    <row r="4209" spans="1:12">
      <c r="A4209" s="213" t="str">
        <f t="shared" ca="1" si="65"/>
        <v/>
      </c>
      <c r="C4209" s="223"/>
      <c r="D4209" s="224"/>
      <c r="E4209" s="224"/>
      <c r="F4209" s="225"/>
      <c r="G4209" s="226"/>
      <c r="H4209" s="227"/>
      <c r="I4209" s="227"/>
      <c r="J4209" s="227"/>
      <c r="K4209" s="227"/>
      <c r="L4209" s="228"/>
    </row>
    <row r="4210" spans="1:12">
      <c r="A4210" s="213" t="str">
        <f t="shared" ca="1" si="65"/>
        <v/>
      </c>
      <c r="C4210" s="223"/>
      <c r="D4210" s="224"/>
      <c r="E4210" s="224"/>
      <c r="F4210" s="225"/>
      <c r="G4210" s="226"/>
      <c r="H4210" s="227"/>
      <c r="I4210" s="227"/>
      <c r="J4210" s="227"/>
      <c r="K4210" s="227"/>
      <c r="L4210" s="228"/>
    </row>
    <row r="4211" spans="1:12">
      <c r="A4211" s="213" t="str">
        <f t="shared" ca="1" si="65"/>
        <v/>
      </c>
      <c r="C4211" s="223"/>
      <c r="D4211" s="224"/>
      <c r="E4211" s="224"/>
      <c r="F4211" s="225"/>
      <c r="G4211" s="226"/>
      <c r="H4211" s="227"/>
      <c r="I4211" s="227"/>
      <c r="J4211" s="227"/>
      <c r="K4211" s="227"/>
      <c r="L4211" s="228"/>
    </row>
    <row r="4212" spans="1:12">
      <c r="A4212" s="213" t="str">
        <f t="shared" ca="1" si="65"/>
        <v/>
      </c>
      <c r="C4212" s="223"/>
      <c r="D4212" s="224"/>
      <c r="E4212" s="224"/>
      <c r="F4212" s="225"/>
      <c r="G4212" s="226"/>
      <c r="H4212" s="227"/>
      <c r="I4212" s="227"/>
      <c r="J4212" s="227"/>
      <c r="K4212" s="227"/>
      <c r="L4212" s="228"/>
    </row>
    <row r="4213" spans="1:12">
      <c r="A4213" s="213" t="str">
        <f t="shared" ca="1" si="65"/>
        <v/>
      </c>
      <c r="C4213" s="223"/>
      <c r="D4213" s="224"/>
      <c r="E4213" s="224"/>
      <c r="F4213" s="225"/>
      <c r="G4213" s="226"/>
      <c r="H4213" s="227"/>
      <c r="I4213" s="227"/>
      <c r="J4213" s="227"/>
      <c r="K4213" s="227"/>
      <c r="L4213" s="228"/>
    </row>
    <row r="4214" spans="1:12">
      <c r="A4214" s="213" t="str">
        <f t="shared" ca="1" si="65"/>
        <v/>
      </c>
      <c r="C4214" s="223"/>
      <c r="D4214" s="224"/>
      <c r="E4214" s="224"/>
      <c r="F4214" s="225"/>
      <c r="G4214" s="226"/>
      <c r="H4214" s="227"/>
      <c r="I4214" s="227"/>
      <c r="J4214" s="227"/>
      <c r="K4214" s="227"/>
      <c r="L4214" s="228"/>
    </row>
    <row r="4215" spans="1:12">
      <c r="A4215" s="213" t="str">
        <f t="shared" ca="1" si="65"/>
        <v/>
      </c>
      <c r="C4215" s="223"/>
      <c r="D4215" s="224"/>
      <c r="E4215" s="224"/>
      <c r="F4215" s="225"/>
      <c r="G4215" s="226"/>
      <c r="H4215" s="227"/>
      <c r="I4215" s="227"/>
      <c r="J4215" s="227"/>
      <c r="K4215" s="227"/>
      <c r="L4215" s="228"/>
    </row>
    <row r="4216" spans="1:12">
      <c r="A4216" s="213" t="str">
        <f t="shared" ca="1" si="65"/>
        <v/>
      </c>
      <c r="C4216" s="223"/>
      <c r="D4216" s="224"/>
      <c r="E4216" s="224"/>
      <c r="F4216" s="225"/>
      <c r="G4216" s="226"/>
      <c r="H4216" s="227"/>
      <c r="I4216" s="227"/>
      <c r="J4216" s="227"/>
      <c r="K4216" s="227"/>
      <c r="L4216" s="228"/>
    </row>
    <row r="4217" spans="1:12">
      <c r="A4217" s="213" t="str">
        <f t="shared" ca="1" si="65"/>
        <v/>
      </c>
      <c r="C4217" s="223"/>
      <c r="D4217" s="224"/>
      <c r="E4217" s="224"/>
      <c r="F4217" s="225"/>
      <c r="G4217" s="226"/>
      <c r="H4217" s="227"/>
      <c r="I4217" s="227"/>
      <c r="J4217" s="227"/>
      <c r="K4217" s="227"/>
      <c r="L4217" s="228"/>
    </row>
    <row r="4218" spans="1:12">
      <c r="A4218" s="213" t="str">
        <f t="shared" ca="1" si="65"/>
        <v/>
      </c>
      <c r="C4218" s="223"/>
      <c r="D4218" s="224"/>
      <c r="E4218" s="224"/>
      <c r="F4218" s="225"/>
      <c r="G4218" s="226"/>
      <c r="H4218" s="227"/>
      <c r="I4218" s="227"/>
      <c r="J4218" s="227"/>
      <c r="K4218" s="227"/>
      <c r="L4218" s="228"/>
    </row>
    <row r="4219" spans="1:12">
      <c r="A4219" s="213" t="str">
        <f t="shared" ca="1" si="65"/>
        <v/>
      </c>
      <c r="C4219" s="223"/>
      <c r="D4219" s="224"/>
      <c r="E4219" s="224"/>
      <c r="F4219" s="225"/>
      <c r="G4219" s="226"/>
      <c r="H4219" s="227"/>
      <c r="I4219" s="227"/>
      <c r="J4219" s="227"/>
      <c r="K4219" s="227"/>
      <c r="L4219" s="228"/>
    </row>
    <row r="4220" spans="1:12">
      <c r="A4220" s="213" t="str">
        <f t="shared" ca="1" si="65"/>
        <v/>
      </c>
      <c r="C4220" s="223"/>
      <c r="D4220" s="224"/>
      <c r="E4220" s="224"/>
      <c r="F4220" s="225"/>
      <c r="G4220" s="226"/>
      <c r="H4220" s="227"/>
      <c r="I4220" s="227"/>
      <c r="J4220" s="227"/>
      <c r="K4220" s="227"/>
      <c r="L4220" s="228"/>
    </row>
    <row r="4221" spans="1:12">
      <c r="A4221" s="213" t="str">
        <f t="shared" ca="1" si="65"/>
        <v/>
      </c>
      <c r="C4221" s="223"/>
      <c r="D4221" s="224"/>
      <c r="E4221" s="224"/>
      <c r="F4221" s="225"/>
      <c r="G4221" s="226"/>
      <c r="H4221" s="227"/>
      <c r="I4221" s="227"/>
      <c r="J4221" s="227"/>
      <c r="K4221" s="227"/>
      <c r="L4221" s="228"/>
    </row>
    <row r="4222" spans="1:12">
      <c r="A4222" s="213" t="str">
        <f t="shared" ca="1" si="65"/>
        <v/>
      </c>
      <c r="C4222" s="223"/>
      <c r="D4222" s="224"/>
      <c r="E4222" s="224"/>
      <c r="F4222" s="225"/>
      <c r="G4222" s="226"/>
      <c r="H4222" s="227"/>
      <c r="I4222" s="227"/>
      <c r="J4222" s="227"/>
      <c r="K4222" s="227"/>
      <c r="L4222" s="228"/>
    </row>
    <row r="4223" spans="1:12">
      <c r="A4223" s="213" t="str">
        <f t="shared" ca="1" si="65"/>
        <v/>
      </c>
      <c r="C4223" s="223"/>
      <c r="D4223" s="224"/>
      <c r="E4223" s="224"/>
      <c r="F4223" s="225"/>
      <c r="G4223" s="226"/>
      <c r="H4223" s="227"/>
      <c r="I4223" s="227"/>
      <c r="J4223" s="227"/>
      <c r="K4223" s="227"/>
      <c r="L4223" s="228"/>
    </row>
    <row r="4224" spans="1:12">
      <c r="A4224" s="213" t="str">
        <f t="shared" ca="1" si="65"/>
        <v/>
      </c>
      <c r="C4224" s="223"/>
      <c r="D4224" s="224"/>
      <c r="E4224" s="224"/>
      <c r="F4224" s="225"/>
      <c r="G4224" s="226"/>
      <c r="H4224" s="227"/>
      <c r="I4224" s="227"/>
      <c r="J4224" s="227"/>
      <c r="K4224" s="227"/>
      <c r="L4224" s="228"/>
    </row>
    <row r="4225" spans="1:12">
      <c r="A4225" s="213" t="str">
        <f t="shared" ca="1" si="65"/>
        <v/>
      </c>
      <c r="C4225" s="223"/>
      <c r="D4225" s="224"/>
      <c r="E4225" s="224"/>
      <c r="F4225" s="225"/>
      <c r="G4225" s="226"/>
      <c r="H4225" s="227"/>
      <c r="I4225" s="227"/>
      <c r="J4225" s="227"/>
      <c r="K4225" s="227"/>
      <c r="L4225" s="228"/>
    </row>
    <row r="4226" spans="1:12">
      <c r="A4226" s="213" t="str">
        <f t="shared" ca="1" si="65"/>
        <v/>
      </c>
      <c r="C4226" s="223"/>
      <c r="D4226" s="224"/>
      <c r="E4226" s="224"/>
      <c r="F4226" s="225"/>
      <c r="G4226" s="226"/>
      <c r="H4226" s="227"/>
      <c r="I4226" s="227"/>
      <c r="J4226" s="227"/>
      <c r="K4226" s="227"/>
      <c r="L4226" s="228"/>
    </row>
    <row r="4227" spans="1:12">
      <c r="A4227" s="213" t="str">
        <f t="shared" ca="1" si="65"/>
        <v/>
      </c>
      <c r="C4227" s="223"/>
      <c r="D4227" s="224"/>
      <c r="E4227" s="224"/>
      <c r="F4227" s="225"/>
      <c r="G4227" s="226"/>
      <c r="H4227" s="227"/>
      <c r="I4227" s="227"/>
      <c r="J4227" s="227"/>
      <c r="K4227" s="227"/>
      <c r="L4227" s="228"/>
    </row>
    <row r="4228" spans="1:12">
      <c r="A4228" s="213" t="str">
        <f t="shared" ref="A4228:A4291" ca="1" si="66">IF(INDIRECT(ADDRESS(ROW(A4228),3))="","",IF(INDIRECT(ADDRESS(ROW(A4228),3))=INDIRECT(ADDRESS(ROW(A4228)-1,3)),A4227,A4227+1))</f>
        <v/>
      </c>
      <c r="C4228" s="223"/>
      <c r="D4228" s="224"/>
      <c r="E4228" s="224"/>
      <c r="F4228" s="225"/>
      <c r="G4228" s="226"/>
      <c r="H4228" s="227"/>
      <c r="I4228" s="227"/>
      <c r="J4228" s="227"/>
      <c r="K4228" s="227"/>
      <c r="L4228" s="228"/>
    </row>
    <row r="4229" spans="1:12">
      <c r="A4229" s="213" t="str">
        <f t="shared" ca="1" si="66"/>
        <v/>
      </c>
      <c r="C4229" s="223"/>
      <c r="D4229" s="224"/>
      <c r="E4229" s="224"/>
      <c r="F4229" s="225"/>
      <c r="G4229" s="226"/>
      <c r="H4229" s="227"/>
      <c r="I4229" s="227"/>
      <c r="J4229" s="227"/>
      <c r="K4229" s="227"/>
      <c r="L4229" s="228"/>
    </row>
    <row r="4230" spans="1:12">
      <c r="A4230" s="213" t="str">
        <f t="shared" ca="1" si="66"/>
        <v/>
      </c>
      <c r="C4230" s="223"/>
      <c r="D4230" s="224"/>
      <c r="E4230" s="224"/>
      <c r="F4230" s="225"/>
      <c r="G4230" s="226"/>
      <c r="H4230" s="227"/>
      <c r="I4230" s="227"/>
      <c r="J4230" s="227"/>
      <c r="K4230" s="227"/>
      <c r="L4230" s="228"/>
    </row>
    <row r="4231" spans="1:12">
      <c r="A4231" s="213" t="str">
        <f t="shared" ca="1" si="66"/>
        <v/>
      </c>
      <c r="C4231" s="223"/>
      <c r="D4231" s="224"/>
      <c r="E4231" s="224"/>
      <c r="F4231" s="225"/>
      <c r="G4231" s="226"/>
      <c r="H4231" s="227"/>
      <c r="I4231" s="227"/>
      <c r="J4231" s="227"/>
      <c r="K4231" s="227"/>
      <c r="L4231" s="228"/>
    </row>
    <row r="4232" spans="1:12">
      <c r="A4232" s="213" t="str">
        <f t="shared" ca="1" si="66"/>
        <v/>
      </c>
      <c r="C4232" s="223"/>
      <c r="D4232" s="224"/>
      <c r="E4232" s="224"/>
      <c r="F4232" s="225"/>
      <c r="G4232" s="226"/>
      <c r="H4232" s="227"/>
      <c r="I4232" s="227"/>
      <c r="J4232" s="227"/>
      <c r="K4232" s="227"/>
      <c r="L4232" s="228"/>
    </row>
    <row r="4233" spans="1:12">
      <c r="A4233" s="213" t="str">
        <f t="shared" ca="1" si="66"/>
        <v/>
      </c>
      <c r="C4233" s="223"/>
      <c r="D4233" s="224"/>
      <c r="E4233" s="224"/>
      <c r="F4233" s="225"/>
      <c r="G4233" s="226"/>
      <c r="H4233" s="227"/>
      <c r="I4233" s="227"/>
      <c r="J4233" s="227"/>
      <c r="K4233" s="227"/>
      <c r="L4233" s="228"/>
    </row>
    <row r="4234" spans="1:12">
      <c r="A4234" s="213" t="str">
        <f t="shared" ca="1" si="66"/>
        <v/>
      </c>
      <c r="C4234" s="223"/>
      <c r="D4234" s="224"/>
      <c r="E4234" s="224"/>
      <c r="F4234" s="225"/>
      <c r="G4234" s="226"/>
      <c r="H4234" s="227"/>
      <c r="I4234" s="227"/>
      <c r="J4234" s="227"/>
      <c r="K4234" s="227"/>
      <c r="L4234" s="228"/>
    </row>
    <row r="4235" spans="1:12">
      <c r="A4235" s="213" t="str">
        <f t="shared" ca="1" si="66"/>
        <v/>
      </c>
      <c r="C4235" s="223"/>
      <c r="D4235" s="224"/>
      <c r="E4235" s="224"/>
      <c r="F4235" s="225"/>
      <c r="G4235" s="226"/>
      <c r="H4235" s="227"/>
      <c r="I4235" s="227"/>
      <c r="J4235" s="227"/>
      <c r="K4235" s="227"/>
      <c r="L4235" s="228"/>
    </row>
    <row r="4236" spans="1:12">
      <c r="A4236" s="213" t="str">
        <f t="shared" ca="1" si="66"/>
        <v/>
      </c>
      <c r="C4236" s="223"/>
      <c r="D4236" s="224"/>
      <c r="E4236" s="224"/>
      <c r="F4236" s="225"/>
      <c r="G4236" s="226"/>
      <c r="H4236" s="227"/>
      <c r="I4236" s="227"/>
      <c r="J4236" s="227"/>
      <c r="K4236" s="227"/>
      <c r="L4236" s="228"/>
    </row>
    <row r="4237" spans="1:12">
      <c r="A4237" s="213" t="str">
        <f t="shared" ca="1" si="66"/>
        <v/>
      </c>
      <c r="C4237" s="223"/>
      <c r="D4237" s="224"/>
      <c r="E4237" s="224"/>
      <c r="F4237" s="225"/>
      <c r="G4237" s="226"/>
      <c r="H4237" s="227"/>
      <c r="I4237" s="227"/>
      <c r="J4237" s="227"/>
      <c r="K4237" s="227"/>
      <c r="L4237" s="228"/>
    </row>
    <row r="4238" spans="1:12">
      <c r="A4238" s="213" t="str">
        <f t="shared" ca="1" si="66"/>
        <v/>
      </c>
      <c r="C4238" s="223"/>
      <c r="D4238" s="224"/>
      <c r="E4238" s="224"/>
      <c r="F4238" s="225"/>
      <c r="G4238" s="226"/>
      <c r="H4238" s="227"/>
      <c r="I4238" s="227"/>
      <c r="J4238" s="227"/>
      <c r="K4238" s="227"/>
      <c r="L4238" s="228"/>
    </row>
    <row r="4239" spans="1:12">
      <c r="A4239" s="213" t="str">
        <f t="shared" ca="1" si="66"/>
        <v/>
      </c>
      <c r="C4239" s="223"/>
      <c r="D4239" s="224"/>
      <c r="E4239" s="224"/>
      <c r="F4239" s="225"/>
      <c r="G4239" s="226"/>
      <c r="H4239" s="227"/>
      <c r="I4239" s="227"/>
      <c r="J4239" s="227"/>
      <c r="K4239" s="227"/>
      <c r="L4239" s="228"/>
    </row>
    <row r="4240" spans="1:12">
      <c r="A4240" s="213" t="str">
        <f t="shared" ca="1" si="66"/>
        <v/>
      </c>
      <c r="C4240" s="223"/>
      <c r="D4240" s="224"/>
      <c r="E4240" s="224"/>
      <c r="F4240" s="225"/>
      <c r="G4240" s="226"/>
      <c r="H4240" s="227"/>
      <c r="I4240" s="227"/>
      <c r="J4240" s="227"/>
      <c r="K4240" s="227"/>
      <c r="L4240" s="228"/>
    </row>
    <row r="4241" spans="1:12">
      <c r="A4241" s="213" t="str">
        <f t="shared" ca="1" si="66"/>
        <v/>
      </c>
      <c r="C4241" s="223"/>
      <c r="D4241" s="224"/>
      <c r="E4241" s="224"/>
      <c r="F4241" s="225"/>
      <c r="G4241" s="226"/>
      <c r="H4241" s="227"/>
      <c r="I4241" s="227"/>
      <c r="J4241" s="227"/>
      <c r="K4241" s="227"/>
      <c r="L4241" s="228"/>
    </row>
    <row r="4242" spans="1:12">
      <c r="A4242" s="213" t="str">
        <f t="shared" ca="1" si="66"/>
        <v/>
      </c>
      <c r="C4242" s="223"/>
      <c r="D4242" s="224"/>
      <c r="E4242" s="224"/>
      <c r="F4242" s="225"/>
      <c r="G4242" s="226"/>
      <c r="H4242" s="227"/>
      <c r="I4242" s="227"/>
      <c r="J4242" s="227"/>
      <c r="K4242" s="227"/>
      <c r="L4242" s="228"/>
    </row>
    <row r="4243" spans="1:12">
      <c r="A4243" s="213" t="str">
        <f t="shared" ca="1" si="66"/>
        <v/>
      </c>
      <c r="C4243" s="223"/>
      <c r="D4243" s="224"/>
      <c r="E4243" s="224"/>
      <c r="F4243" s="225"/>
      <c r="G4243" s="226"/>
      <c r="H4243" s="227"/>
      <c r="I4243" s="227"/>
      <c r="J4243" s="227"/>
      <c r="K4243" s="227"/>
      <c r="L4243" s="228"/>
    </row>
    <row r="4244" spans="1:12">
      <c r="A4244" s="213" t="str">
        <f t="shared" ca="1" si="66"/>
        <v/>
      </c>
      <c r="C4244" s="223"/>
      <c r="D4244" s="224"/>
      <c r="E4244" s="224"/>
      <c r="F4244" s="225"/>
      <c r="G4244" s="226"/>
      <c r="H4244" s="227"/>
      <c r="I4244" s="227"/>
      <c r="J4244" s="227"/>
      <c r="K4244" s="227"/>
      <c r="L4244" s="228"/>
    </row>
    <row r="4245" spans="1:12">
      <c r="A4245" s="213" t="str">
        <f t="shared" ca="1" si="66"/>
        <v/>
      </c>
      <c r="C4245" s="223"/>
      <c r="D4245" s="224"/>
      <c r="E4245" s="224"/>
      <c r="F4245" s="225"/>
      <c r="G4245" s="226"/>
      <c r="H4245" s="227"/>
      <c r="I4245" s="227"/>
      <c r="J4245" s="227"/>
      <c r="K4245" s="227"/>
      <c r="L4245" s="228"/>
    </row>
    <row r="4246" spans="1:12">
      <c r="A4246" s="213" t="str">
        <f t="shared" ca="1" si="66"/>
        <v/>
      </c>
      <c r="C4246" s="223"/>
      <c r="D4246" s="224"/>
      <c r="E4246" s="224"/>
      <c r="F4246" s="225"/>
      <c r="G4246" s="226"/>
      <c r="H4246" s="227"/>
      <c r="I4246" s="227"/>
      <c r="J4246" s="227"/>
      <c r="K4246" s="227"/>
      <c r="L4246" s="228"/>
    </row>
    <row r="4247" spans="1:12">
      <c r="A4247" s="213" t="str">
        <f t="shared" ca="1" si="66"/>
        <v/>
      </c>
      <c r="C4247" s="223"/>
      <c r="D4247" s="224"/>
      <c r="E4247" s="224"/>
      <c r="F4247" s="225"/>
      <c r="G4247" s="226"/>
      <c r="H4247" s="227"/>
      <c r="I4247" s="227"/>
      <c r="J4247" s="227"/>
      <c r="K4247" s="227"/>
      <c r="L4247" s="228"/>
    </row>
    <row r="4248" spans="1:12">
      <c r="A4248" s="213" t="str">
        <f t="shared" ca="1" si="66"/>
        <v/>
      </c>
      <c r="C4248" s="223"/>
      <c r="D4248" s="224"/>
      <c r="E4248" s="224"/>
      <c r="F4248" s="225"/>
      <c r="G4248" s="226"/>
      <c r="H4248" s="227"/>
      <c r="I4248" s="227"/>
      <c r="J4248" s="227"/>
      <c r="K4248" s="227"/>
      <c r="L4248" s="228"/>
    </row>
    <row r="4249" spans="1:12">
      <c r="A4249" s="213" t="str">
        <f t="shared" ca="1" si="66"/>
        <v/>
      </c>
      <c r="C4249" s="223"/>
      <c r="D4249" s="224"/>
      <c r="E4249" s="224"/>
      <c r="F4249" s="225"/>
      <c r="G4249" s="226"/>
      <c r="H4249" s="227"/>
      <c r="I4249" s="227"/>
      <c r="J4249" s="227"/>
      <c r="K4249" s="227"/>
      <c r="L4249" s="228"/>
    </row>
    <row r="4250" spans="1:12">
      <c r="A4250" s="213" t="str">
        <f t="shared" ca="1" si="66"/>
        <v/>
      </c>
      <c r="C4250" s="223"/>
      <c r="D4250" s="224"/>
      <c r="E4250" s="224"/>
      <c r="F4250" s="225"/>
      <c r="G4250" s="226"/>
      <c r="H4250" s="227"/>
      <c r="I4250" s="227"/>
      <c r="J4250" s="227"/>
      <c r="K4250" s="227"/>
      <c r="L4250" s="228"/>
    </row>
    <row r="4251" spans="1:12">
      <c r="A4251" s="213" t="str">
        <f t="shared" ca="1" si="66"/>
        <v/>
      </c>
      <c r="C4251" s="223"/>
      <c r="D4251" s="224"/>
      <c r="E4251" s="224"/>
      <c r="F4251" s="225"/>
      <c r="G4251" s="226"/>
      <c r="H4251" s="227"/>
      <c r="I4251" s="227"/>
      <c r="J4251" s="227"/>
      <c r="K4251" s="227"/>
      <c r="L4251" s="228"/>
    </row>
    <row r="4252" spans="1:12">
      <c r="A4252" s="213" t="str">
        <f t="shared" ca="1" si="66"/>
        <v/>
      </c>
      <c r="C4252" s="223"/>
      <c r="D4252" s="224"/>
      <c r="E4252" s="224"/>
      <c r="F4252" s="225"/>
      <c r="G4252" s="226"/>
      <c r="H4252" s="227"/>
      <c r="I4252" s="227"/>
      <c r="J4252" s="227"/>
      <c r="K4252" s="227"/>
      <c r="L4252" s="228"/>
    </row>
    <row r="4253" spans="1:12">
      <c r="A4253" s="213" t="str">
        <f t="shared" ca="1" si="66"/>
        <v/>
      </c>
      <c r="C4253" s="223"/>
      <c r="D4253" s="224"/>
      <c r="E4253" s="224"/>
      <c r="F4253" s="225"/>
      <c r="G4253" s="226"/>
      <c r="H4253" s="227"/>
      <c r="I4253" s="227"/>
      <c r="J4253" s="227"/>
      <c r="K4253" s="227"/>
      <c r="L4253" s="228"/>
    </row>
    <row r="4254" spans="1:12">
      <c r="A4254" s="213" t="str">
        <f t="shared" ca="1" si="66"/>
        <v/>
      </c>
      <c r="C4254" s="223"/>
      <c r="D4254" s="224"/>
      <c r="E4254" s="224"/>
      <c r="F4254" s="225"/>
      <c r="G4254" s="226"/>
      <c r="H4254" s="227"/>
      <c r="I4254" s="227"/>
      <c r="J4254" s="227"/>
      <c r="K4254" s="227"/>
      <c r="L4254" s="228"/>
    </row>
    <row r="4255" spans="1:12">
      <c r="A4255" s="213" t="str">
        <f t="shared" ca="1" si="66"/>
        <v/>
      </c>
      <c r="C4255" s="223"/>
      <c r="D4255" s="224"/>
      <c r="E4255" s="224"/>
      <c r="F4255" s="225"/>
      <c r="G4255" s="226"/>
      <c r="H4255" s="227"/>
      <c r="I4255" s="227"/>
      <c r="J4255" s="227"/>
      <c r="K4255" s="227"/>
      <c r="L4255" s="228"/>
    </row>
    <row r="4256" spans="1:12">
      <c r="A4256" s="213" t="str">
        <f t="shared" ca="1" si="66"/>
        <v/>
      </c>
      <c r="C4256" s="223"/>
      <c r="D4256" s="224"/>
      <c r="E4256" s="224"/>
      <c r="F4256" s="225"/>
      <c r="G4256" s="226"/>
      <c r="H4256" s="227"/>
      <c r="I4256" s="227"/>
      <c r="J4256" s="227"/>
      <c r="K4256" s="227"/>
      <c r="L4256" s="228"/>
    </row>
    <row r="4257" spans="1:12">
      <c r="A4257" s="213" t="str">
        <f t="shared" ca="1" si="66"/>
        <v/>
      </c>
      <c r="C4257" s="223"/>
      <c r="D4257" s="224"/>
      <c r="E4257" s="224"/>
      <c r="F4257" s="225"/>
      <c r="G4257" s="226"/>
      <c r="H4257" s="227"/>
      <c r="I4257" s="227"/>
      <c r="J4257" s="227"/>
      <c r="K4257" s="227"/>
      <c r="L4257" s="228"/>
    </row>
    <row r="4258" spans="1:12">
      <c r="A4258" s="213" t="str">
        <f t="shared" ca="1" si="66"/>
        <v/>
      </c>
      <c r="C4258" s="223"/>
      <c r="D4258" s="224"/>
      <c r="E4258" s="224"/>
      <c r="F4258" s="225"/>
      <c r="G4258" s="226"/>
      <c r="H4258" s="227"/>
      <c r="I4258" s="227"/>
      <c r="J4258" s="227"/>
      <c r="K4258" s="227"/>
      <c r="L4258" s="228"/>
    </row>
    <row r="4259" spans="1:12">
      <c r="A4259" s="213" t="str">
        <f t="shared" ca="1" si="66"/>
        <v/>
      </c>
      <c r="C4259" s="223"/>
      <c r="D4259" s="224"/>
      <c r="E4259" s="224"/>
      <c r="F4259" s="225"/>
      <c r="G4259" s="226"/>
      <c r="H4259" s="227"/>
      <c r="I4259" s="227"/>
      <c r="J4259" s="227"/>
      <c r="K4259" s="227"/>
      <c r="L4259" s="228"/>
    </row>
    <row r="4260" spans="1:12">
      <c r="A4260" s="213" t="str">
        <f t="shared" ca="1" si="66"/>
        <v/>
      </c>
      <c r="C4260" s="223"/>
      <c r="D4260" s="224"/>
      <c r="E4260" s="224"/>
      <c r="F4260" s="225"/>
      <c r="G4260" s="226"/>
      <c r="H4260" s="227"/>
      <c r="I4260" s="227"/>
      <c r="J4260" s="227"/>
      <c r="K4260" s="227"/>
      <c r="L4260" s="228"/>
    </row>
    <row r="4261" spans="1:12">
      <c r="A4261" s="213" t="str">
        <f t="shared" ca="1" si="66"/>
        <v/>
      </c>
      <c r="C4261" s="223"/>
      <c r="D4261" s="224"/>
      <c r="E4261" s="224"/>
      <c r="F4261" s="225"/>
      <c r="G4261" s="226"/>
      <c r="H4261" s="227"/>
      <c r="I4261" s="227"/>
      <c r="J4261" s="227"/>
      <c r="K4261" s="227"/>
      <c r="L4261" s="228"/>
    </row>
    <row r="4262" spans="1:12">
      <c r="A4262" s="213" t="str">
        <f t="shared" ca="1" si="66"/>
        <v/>
      </c>
      <c r="C4262" s="223"/>
      <c r="D4262" s="224"/>
      <c r="E4262" s="224"/>
      <c r="F4262" s="225"/>
      <c r="G4262" s="226"/>
      <c r="H4262" s="227"/>
      <c r="I4262" s="227"/>
      <c r="J4262" s="227"/>
      <c r="K4262" s="227"/>
      <c r="L4262" s="228"/>
    </row>
    <row r="4263" spans="1:12">
      <c r="A4263" s="213" t="str">
        <f t="shared" ca="1" si="66"/>
        <v/>
      </c>
      <c r="C4263" s="223"/>
      <c r="D4263" s="224"/>
      <c r="E4263" s="224"/>
      <c r="F4263" s="225"/>
      <c r="G4263" s="226"/>
      <c r="H4263" s="227"/>
      <c r="I4263" s="227"/>
      <c r="J4263" s="227"/>
      <c r="K4263" s="227"/>
      <c r="L4263" s="228"/>
    </row>
    <row r="4264" spans="1:12">
      <c r="A4264" s="213" t="str">
        <f t="shared" ca="1" si="66"/>
        <v/>
      </c>
      <c r="C4264" s="223"/>
      <c r="D4264" s="224"/>
      <c r="E4264" s="224"/>
      <c r="F4264" s="225"/>
      <c r="G4264" s="226"/>
      <c r="H4264" s="227"/>
      <c r="I4264" s="227"/>
      <c r="J4264" s="227"/>
      <c r="K4264" s="227"/>
      <c r="L4264" s="228"/>
    </row>
    <row r="4265" spans="1:12">
      <c r="A4265" s="213" t="str">
        <f t="shared" ca="1" si="66"/>
        <v/>
      </c>
      <c r="C4265" s="223"/>
      <c r="D4265" s="224"/>
      <c r="E4265" s="224"/>
      <c r="F4265" s="225"/>
      <c r="G4265" s="226"/>
      <c r="H4265" s="227"/>
      <c r="I4265" s="227"/>
      <c r="J4265" s="227"/>
      <c r="K4265" s="227"/>
      <c r="L4265" s="228"/>
    </row>
    <row r="4266" spans="1:12">
      <c r="A4266" s="213" t="str">
        <f t="shared" ca="1" si="66"/>
        <v/>
      </c>
      <c r="C4266" s="223"/>
      <c r="D4266" s="224"/>
      <c r="E4266" s="224"/>
      <c r="F4266" s="225"/>
      <c r="G4266" s="226"/>
      <c r="H4266" s="227"/>
      <c r="I4266" s="227"/>
      <c r="J4266" s="227"/>
      <c r="K4266" s="227"/>
      <c r="L4266" s="228"/>
    </row>
    <row r="4267" spans="1:12">
      <c r="A4267" s="213" t="str">
        <f t="shared" ca="1" si="66"/>
        <v/>
      </c>
      <c r="C4267" s="223"/>
      <c r="D4267" s="224"/>
      <c r="E4267" s="224"/>
      <c r="F4267" s="225"/>
      <c r="G4267" s="226"/>
      <c r="H4267" s="227"/>
      <c r="I4267" s="227"/>
      <c r="J4267" s="227"/>
      <c r="K4267" s="227"/>
      <c r="L4267" s="228"/>
    </row>
    <row r="4268" spans="1:12">
      <c r="A4268" s="213" t="str">
        <f t="shared" ca="1" si="66"/>
        <v/>
      </c>
      <c r="C4268" s="223"/>
      <c r="D4268" s="224"/>
      <c r="E4268" s="224"/>
      <c r="F4268" s="225"/>
      <c r="G4268" s="226"/>
      <c r="H4268" s="227"/>
      <c r="I4268" s="227"/>
      <c r="J4268" s="227"/>
      <c r="K4268" s="227"/>
      <c r="L4268" s="228"/>
    </row>
    <row r="4269" spans="1:12">
      <c r="A4269" s="213" t="str">
        <f t="shared" ca="1" si="66"/>
        <v/>
      </c>
      <c r="C4269" s="223"/>
      <c r="D4269" s="224"/>
      <c r="E4269" s="224"/>
      <c r="F4269" s="225"/>
      <c r="G4269" s="226"/>
      <c r="H4269" s="227"/>
      <c r="I4269" s="227"/>
      <c r="J4269" s="227"/>
      <c r="K4269" s="227"/>
      <c r="L4269" s="228"/>
    </row>
    <row r="4270" spans="1:12">
      <c r="A4270" s="213" t="str">
        <f t="shared" ca="1" si="66"/>
        <v/>
      </c>
      <c r="C4270" s="223"/>
      <c r="D4270" s="224"/>
      <c r="E4270" s="224"/>
      <c r="F4270" s="225"/>
      <c r="G4270" s="226"/>
      <c r="H4270" s="227"/>
      <c r="I4270" s="227"/>
      <c r="J4270" s="227"/>
      <c r="K4270" s="227"/>
      <c r="L4270" s="228"/>
    </row>
    <row r="4271" spans="1:12">
      <c r="A4271" s="213" t="str">
        <f t="shared" ca="1" si="66"/>
        <v/>
      </c>
      <c r="C4271" s="223"/>
      <c r="D4271" s="224"/>
      <c r="E4271" s="224"/>
      <c r="F4271" s="225"/>
      <c r="G4271" s="226"/>
      <c r="H4271" s="227"/>
      <c r="I4271" s="227"/>
      <c r="J4271" s="227"/>
      <c r="K4271" s="227"/>
      <c r="L4271" s="228"/>
    </row>
    <row r="4272" spans="1:12">
      <c r="A4272" s="213" t="str">
        <f t="shared" ca="1" si="66"/>
        <v/>
      </c>
      <c r="C4272" s="223"/>
      <c r="D4272" s="224"/>
      <c r="E4272" s="224"/>
      <c r="F4272" s="225"/>
      <c r="G4272" s="226"/>
      <c r="H4272" s="227"/>
      <c r="I4272" s="227"/>
      <c r="J4272" s="227"/>
      <c r="K4272" s="227"/>
      <c r="L4272" s="228"/>
    </row>
    <row r="4273" spans="1:12">
      <c r="A4273" s="213" t="str">
        <f t="shared" ca="1" si="66"/>
        <v/>
      </c>
      <c r="C4273" s="223"/>
      <c r="D4273" s="224"/>
      <c r="E4273" s="224"/>
      <c r="F4273" s="225"/>
      <c r="G4273" s="226"/>
      <c r="H4273" s="227"/>
      <c r="I4273" s="227"/>
      <c r="J4273" s="227"/>
      <c r="K4273" s="227"/>
      <c r="L4273" s="228"/>
    </row>
    <row r="4274" spans="1:12">
      <c r="A4274" s="213" t="str">
        <f t="shared" ca="1" si="66"/>
        <v/>
      </c>
      <c r="C4274" s="223"/>
      <c r="D4274" s="224"/>
      <c r="E4274" s="224"/>
      <c r="F4274" s="225"/>
      <c r="G4274" s="226"/>
      <c r="H4274" s="227"/>
      <c r="I4274" s="227"/>
      <c r="J4274" s="227"/>
      <c r="K4274" s="227"/>
      <c r="L4274" s="228"/>
    </row>
    <row r="4275" spans="1:12">
      <c r="A4275" s="213" t="str">
        <f t="shared" ca="1" si="66"/>
        <v/>
      </c>
      <c r="C4275" s="223"/>
      <c r="D4275" s="224"/>
      <c r="E4275" s="224"/>
      <c r="F4275" s="225"/>
      <c r="G4275" s="226"/>
      <c r="H4275" s="227"/>
      <c r="I4275" s="227"/>
      <c r="J4275" s="227"/>
      <c r="K4275" s="227"/>
      <c r="L4275" s="228"/>
    </row>
    <row r="4276" spans="1:12">
      <c r="A4276" s="213" t="str">
        <f t="shared" ca="1" si="66"/>
        <v/>
      </c>
      <c r="C4276" s="223"/>
      <c r="D4276" s="224"/>
      <c r="E4276" s="224"/>
      <c r="F4276" s="225"/>
      <c r="G4276" s="226"/>
      <c r="H4276" s="227"/>
      <c r="I4276" s="227"/>
      <c r="J4276" s="227"/>
      <c r="K4276" s="227"/>
      <c r="L4276" s="228"/>
    </row>
    <row r="4277" spans="1:12">
      <c r="A4277" s="213" t="str">
        <f t="shared" ca="1" si="66"/>
        <v/>
      </c>
      <c r="C4277" s="223"/>
      <c r="D4277" s="224"/>
      <c r="E4277" s="224"/>
      <c r="F4277" s="225"/>
      <c r="G4277" s="226"/>
      <c r="H4277" s="227"/>
      <c r="I4277" s="227"/>
      <c r="J4277" s="227"/>
      <c r="K4277" s="227"/>
      <c r="L4277" s="228"/>
    </row>
    <row r="4278" spans="1:12">
      <c r="A4278" s="213" t="str">
        <f t="shared" ca="1" si="66"/>
        <v/>
      </c>
      <c r="C4278" s="223"/>
      <c r="D4278" s="224"/>
      <c r="E4278" s="224"/>
      <c r="F4278" s="225"/>
      <c r="G4278" s="226"/>
      <c r="H4278" s="227"/>
      <c r="I4278" s="227"/>
      <c r="J4278" s="227"/>
      <c r="K4278" s="227"/>
      <c r="L4278" s="228"/>
    </row>
    <row r="4279" spans="1:12">
      <c r="A4279" s="213" t="str">
        <f t="shared" ca="1" si="66"/>
        <v/>
      </c>
      <c r="C4279" s="223"/>
      <c r="D4279" s="224"/>
      <c r="E4279" s="224"/>
      <c r="F4279" s="225"/>
      <c r="G4279" s="226"/>
      <c r="H4279" s="227"/>
      <c r="I4279" s="227"/>
      <c r="J4279" s="227"/>
      <c r="K4279" s="227"/>
      <c r="L4279" s="228"/>
    </row>
    <row r="4280" spans="1:12">
      <c r="A4280" s="213" t="str">
        <f t="shared" ca="1" si="66"/>
        <v/>
      </c>
      <c r="C4280" s="223"/>
      <c r="D4280" s="224"/>
      <c r="E4280" s="224"/>
      <c r="F4280" s="225"/>
      <c r="G4280" s="226"/>
      <c r="H4280" s="227"/>
      <c r="I4280" s="227"/>
      <c r="J4280" s="227"/>
      <c r="K4280" s="227"/>
      <c r="L4280" s="228"/>
    </row>
    <row r="4281" spans="1:12">
      <c r="A4281" s="213" t="str">
        <f t="shared" ca="1" si="66"/>
        <v/>
      </c>
      <c r="C4281" s="223"/>
      <c r="D4281" s="224"/>
      <c r="E4281" s="224"/>
      <c r="F4281" s="225"/>
      <c r="G4281" s="226"/>
      <c r="H4281" s="227"/>
      <c r="I4281" s="227"/>
      <c r="J4281" s="227"/>
      <c r="K4281" s="227"/>
      <c r="L4281" s="228"/>
    </row>
    <row r="4282" spans="1:12">
      <c r="A4282" s="213" t="str">
        <f t="shared" ca="1" si="66"/>
        <v/>
      </c>
      <c r="C4282" s="223"/>
      <c r="D4282" s="224"/>
      <c r="E4282" s="224"/>
      <c r="F4282" s="225"/>
      <c r="G4282" s="226"/>
      <c r="H4282" s="227"/>
      <c r="I4282" s="227"/>
      <c r="J4282" s="227"/>
      <c r="K4282" s="227"/>
      <c r="L4282" s="228"/>
    </row>
    <row r="4283" spans="1:12">
      <c r="A4283" s="213" t="str">
        <f t="shared" ca="1" si="66"/>
        <v/>
      </c>
      <c r="C4283" s="223"/>
      <c r="D4283" s="224"/>
      <c r="E4283" s="224"/>
      <c r="F4283" s="225"/>
      <c r="G4283" s="226"/>
      <c r="H4283" s="227"/>
      <c r="I4283" s="227"/>
      <c r="J4283" s="227"/>
      <c r="K4283" s="227"/>
      <c r="L4283" s="228"/>
    </row>
    <row r="4284" spans="1:12">
      <c r="A4284" s="213" t="str">
        <f t="shared" ca="1" si="66"/>
        <v/>
      </c>
      <c r="C4284" s="223"/>
      <c r="D4284" s="224"/>
      <c r="E4284" s="224"/>
      <c r="F4284" s="225"/>
      <c r="G4284" s="226"/>
      <c r="H4284" s="227"/>
      <c r="I4284" s="227"/>
      <c r="J4284" s="227"/>
      <c r="K4284" s="227"/>
      <c r="L4284" s="228"/>
    </row>
    <row r="4285" spans="1:12">
      <c r="A4285" s="213" t="str">
        <f t="shared" ca="1" si="66"/>
        <v/>
      </c>
      <c r="C4285" s="223"/>
      <c r="D4285" s="224"/>
      <c r="E4285" s="224"/>
      <c r="F4285" s="225"/>
      <c r="G4285" s="226"/>
      <c r="H4285" s="227"/>
      <c r="I4285" s="227"/>
      <c r="J4285" s="227"/>
      <c r="K4285" s="227"/>
      <c r="L4285" s="228"/>
    </row>
    <row r="4286" spans="1:12">
      <c r="A4286" s="213" t="str">
        <f t="shared" ca="1" si="66"/>
        <v/>
      </c>
      <c r="C4286" s="223"/>
      <c r="D4286" s="224"/>
      <c r="E4286" s="224"/>
      <c r="F4286" s="225"/>
      <c r="G4286" s="226"/>
      <c r="H4286" s="227"/>
      <c r="I4286" s="227"/>
      <c r="J4286" s="227"/>
      <c r="K4286" s="227"/>
      <c r="L4286" s="228"/>
    </row>
    <row r="4287" spans="1:12">
      <c r="A4287" s="213" t="str">
        <f t="shared" ca="1" si="66"/>
        <v/>
      </c>
      <c r="C4287" s="223"/>
      <c r="D4287" s="224"/>
      <c r="E4287" s="224"/>
      <c r="F4287" s="225"/>
      <c r="G4287" s="226"/>
      <c r="H4287" s="227"/>
      <c r="I4287" s="227"/>
      <c r="J4287" s="227"/>
      <c r="K4287" s="227"/>
      <c r="L4287" s="228"/>
    </row>
    <row r="4288" spans="1:12">
      <c r="A4288" s="213" t="str">
        <f t="shared" ca="1" si="66"/>
        <v/>
      </c>
      <c r="C4288" s="223"/>
      <c r="D4288" s="224"/>
      <c r="E4288" s="224"/>
      <c r="F4288" s="225"/>
      <c r="G4288" s="226"/>
      <c r="H4288" s="227"/>
      <c r="I4288" s="227"/>
      <c r="J4288" s="227"/>
      <c r="K4288" s="227"/>
      <c r="L4288" s="228"/>
    </row>
    <row r="4289" spans="1:12">
      <c r="A4289" s="213" t="str">
        <f t="shared" ca="1" si="66"/>
        <v/>
      </c>
      <c r="C4289" s="223"/>
      <c r="D4289" s="224"/>
      <c r="E4289" s="224"/>
      <c r="F4289" s="225"/>
      <c r="G4289" s="226"/>
      <c r="H4289" s="227"/>
      <c r="I4289" s="227"/>
      <c r="J4289" s="227"/>
      <c r="K4289" s="227"/>
      <c r="L4289" s="228"/>
    </row>
    <row r="4290" spans="1:12">
      <c r="A4290" s="213" t="str">
        <f t="shared" ca="1" si="66"/>
        <v/>
      </c>
      <c r="C4290" s="223"/>
      <c r="D4290" s="224"/>
      <c r="E4290" s="224"/>
      <c r="F4290" s="225"/>
      <c r="G4290" s="226"/>
      <c r="H4290" s="227"/>
      <c r="I4290" s="227"/>
      <c r="J4290" s="227"/>
      <c r="K4290" s="227"/>
      <c r="L4290" s="228"/>
    </row>
    <row r="4291" spans="1:12">
      <c r="A4291" s="213" t="str">
        <f t="shared" ca="1" si="66"/>
        <v/>
      </c>
      <c r="C4291" s="223"/>
      <c r="D4291" s="224"/>
      <c r="E4291" s="224"/>
      <c r="F4291" s="225"/>
      <c r="G4291" s="226"/>
      <c r="H4291" s="227"/>
      <c r="I4291" s="227"/>
      <c r="J4291" s="227"/>
      <c r="K4291" s="227"/>
      <c r="L4291" s="228"/>
    </row>
    <row r="4292" spans="1:12">
      <c r="A4292" s="213" t="str">
        <f t="shared" ref="A4292:A4355" ca="1" si="67">IF(INDIRECT(ADDRESS(ROW(A4292),3))="","",IF(INDIRECT(ADDRESS(ROW(A4292),3))=INDIRECT(ADDRESS(ROW(A4292)-1,3)),A4291,A4291+1))</f>
        <v/>
      </c>
      <c r="C4292" s="223"/>
      <c r="D4292" s="224"/>
      <c r="E4292" s="224"/>
      <c r="F4292" s="225"/>
      <c r="G4292" s="226"/>
      <c r="H4292" s="227"/>
      <c r="I4292" s="227"/>
      <c r="J4292" s="227"/>
      <c r="K4292" s="227"/>
      <c r="L4292" s="228"/>
    </row>
    <row r="4293" spans="1:12">
      <c r="A4293" s="213" t="str">
        <f t="shared" ca="1" si="67"/>
        <v/>
      </c>
      <c r="C4293" s="223"/>
      <c r="D4293" s="224"/>
      <c r="E4293" s="224"/>
      <c r="F4293" s="225"/>
      <c r="G4293" s="226"/>
      <c r="H4293" s="227"/>
      <c r="I4293" s="227"/>
      <c r="J4293" s="227"/>
      <c r="K4293" s="227"/>
      <c r="L4293" s="228"/>
    </row>
    <row r="4294" spans="1:12">
      <c r="A4294" s="213" t="str">
        <f t="shared" ca="1" si="67"/>
        <v/>
      </c>
      <c r="C4294" s="223"/>
      <c r="D4294" s="224"/>
      <c r="E4294" s="224"/>
      <c r="F4294" s="225"/>
      <c r="G4294" s="226"/>
      <c r="H4294" s="227"/>
      <c r="I4294" s="227"/>
      <c r="J4294" s="227"/>
      <c r="K4294" s="227"/>
      <c r="L4294" s="228"/>
    </row>
    <row r="4295" spans="1:12">
      <c r="A4295" s="213" t="str">
        <f t="shared" ca="1" si="67"/>
        <v/>
      </c>
      <c r="C4295" s="223"/>
      <c r="D4295" s="224"/>
      <c r="E4295" s="224"/>
      <c r="F4295" s="225"/>
      <c r="G4295" s="226"/>
      <c r="H4295" s="227"/>
      <c r="I4295" s="227"/>
      <c r="J4295" s="227"/>
      <c r="K4295" s="227"/>
      <c r="L4295" s="228"/>
    </row>
    <row r="4296" spans="1:12">
      <c r="A4296" s="213" t="str">
        <f t="shared" ca="1" si="67"/>
        <v/>
      </c>
      <c r="C4296" s="223"/>
      <c r="D4296" s="224"/>
      <c r="E4296" s="224"/>
      <c r="F4296" s="225"/>
      <c r="G4296" s="226"/>
      <c r="H4296" s="227"/>
      <c r="I4296" s="227"/>
      <c r="J4296" s="227"/>
      <c r="K4296" s="227"/>
      <c r="L4296" s="228"/>
    </row>
    <row r="4297" spans="1:12">
      <c r="A4297" s="213" t="str">
        <f t="shared" ca="1" si="67"/>
        <v/>
      </c>
      <c r="C4297" s="223"/>
      <c r="D4297" s="224"/>
      <c r="E4297" s="224"/>
      <c r="F4297" s="225"/>
      <c r="G4297" s="226"/>
      <c r="H4297" s="227"/>
      <c r="I4297" s="227"/>
      <c r="J4297" s="227"/>
      <c r="K4297" s="227"/>
      <c r="L4297" s="228"/>
    </row>
    <row r="4298" spans="1:12">
      <c r="A4298" s="213" t="str">
        <f t="shared" ca="1" si="67"/>
        <v/>
      </c>
      <c r="C4298" s="223"/>
      <c r="D4298" s="224"/>
      <c r="E4298" s="224"/>
      <c r="F4298" s="225"/>
      <c r="G4298" s="226"/>
      <c r="H4298" s="227"/>
      <c r="I4298" s="227"/>
      <c r="J4298" s="227"/>
      <c r="K4298" s="227"/>
      <c r="L4298" s="228"/>
    </row>
    <row r="4299" spans="1:12">
      <c r="A4299" s="213" t="str">
        <f t="shared" ca="1" si="67"/>
        <v/>
      </c>
      <c r="C4299" s="223"/>
      <c r="D4299" s="224"/>
      <c r="E4299" s="224"/>
      <c r="F4299" s="225"/>
      <c r="G4299" s="226"/>
      <c r="H4299" s="227"/>
      <c r="I4299" s="227"/>
      <c r="J4299" s="227"/>
      <c r="K4299" s="227"/>
      <c r="L4299" s="228"/>
    </row>
    <row r="4300" spans="1:12">
      <c r="A4300" s="213" t="str">
        <f t="shared" ca="1" si="67"/>
        <v/>
      </c>
      <c r="C4300" s="223"/>
      <c r="D4300" s="224"/>
      <c r="E4300" s="224"/>
      <c r="F4300" s="225"/>
      <c r="G4300" s="226"/>
      <c r="H4300" s="227"/>
      <c r="I4300" s="227"/>
      <c r="J4300" s="227"/>
      <c r="K4300" s="227"/>
      <c r="L4300" s="228"/>
    </row>
    <row r="4301" spans="1:12">
      <c r="A4301" s="213" t="str">
        <f t="shared" ca="1" si="67"/>
        <v/>
      </c>
      <c r="C4301" s="223"/>
      <c r="D4301" s="224"/>
      <c r="E4301" s="224"/>
      <c r="F4301" s="225"/>
      <c r="G4301" s="226"/>
      <c r="H4301" s="227"/>
      <c r="I4301" s="227"/>
      <c r="J4301" s="227"/>
      <c r="K4301" s="227"/>
      <c r="L4301" s="228"/>
    </row>
    <row r="4302" spans="1:12">
      <c r="A4302" s="213" t="str">
        <f t="shared" ca="1" si="67"/>
        <v/>
      </c>
      <c r="C4302" s="223"/>
      <c r="D4302" s="224"/>
      <c r="E4302" s="224"/>
      <c r="F4302" s="225"/>
      <c r="G4302" s="226"/>
      <c r="H4302" s="227"/>
      <c r="I4302" s="227"/>
      <c r="J4302" s="227"/>
      <c r="K4302" s="227"/>
      <c r="L4302" s="228"/>
    </row>
    <row r="4303" spans="1:12">
      <c r="A4303" s="213" t="str">
        <f t="shared" ca="1" si="67"/>
        <v/>
      </c>
      <c r="C4303" s="223"/>
      <c r="D4303" s="224"/>
      <c r="E4303" s="224"/>
      <c r="F4303" s="225"/>
      <c r="G4303" s="226"/>
      <c r="H4303" s="227"/>
      <c r="I4303" s="227"/>
      <c r="J4303" s="227"/>
      <c r="K4303" s="227"/>
      <c r="L4303" s="228"/>
    </row>
    <row r="4304" spans="1:12">
      <c r="A4304" s="213" t="str">
        <f t="shared" ca="1" si="67"/>
        <v/>
      </c>
      <c r="C4304" s="223"/>
      <c r="D4304" s="224"/>
      <c r="E4304" s="224"/>
      <c r="F4304" s="225"/>
      <c r="G4304" s="226"/>
      <c r="H4304" s="227"/>
      <c r="I4304" s="227"/>
      <c r="J4304" s="227"/>
      <c r="K4304" s="227"/>
      <c r="L4304" s="228"/>
    </row>
    <row r="4305" spans="1:12">
      <c r="A4305" s="213" t="str">
        <f t="shared" ca="1" si="67"/>
        <v/>
      </c>
      <c r="C4305" s="223"/>
      <c r="D4305" s="224"/>
      <c r="E4305" s="224"/>
      <c r="F4305" s="225"/>
      <c r="G4305" s="226"/>
      <c r="H4305" s="227"/>
      <c r="I4305" s="227"/>
      <c r="J4305" s="227"/>
      <c r="K4305" s="227"/>
      <c r="L4305" s="228"/>
    </row>
    <row r="4306" spans="1:12">
      <c r="A4306" s="213" t="str">
        <f t="shared" ca="1" si="67"/>
        <v/>
      </c>
      <c r="C4306" s="223"/>
      <c r="D4306" s="224"/>
      <c r="E4306" s="224"/>
      <c r="F4306" s="225"/>
      <c r="G4306" s="226"/>
      <c r="H4306" s="227"/>
      <c r="I4306" s="227"/>
      <c r="J4306" s="227"/>
      <c r="K4306" s="227"/>
      <c r="L4306" s="228"/>
    </row>
    <row r="4307" spans="1:12">
      <c r="A4307" s="213" t="str">
        <f t="shared" ca="1" si="67"/>
        <v/>
      </c>
      <c r="C4307" s="223"/>
      <c r="D4307" s="224"/>
      <c r="E4307" s="224"/>
      <c r="F4307" s="225"/>
      <c r="G4307" s="226"/>
      <c r="H4307" s="227"/>
      <c r="I4307" s="227"/>
      <c r="J4307" s="227"/>
      <c r="K4307" s="227"/>
      <c r="L4307" s="228"/>
    </row>
    <row r="4308" spans="1:12">
      <c r="A4308" s="213" t="str">
        <f t="shared" ca="1" si="67"/>
        <v/>
      </c>
      <c r="C4308" s="223"/>
      <c r="D4308" s="224"/>
      <c r="E4308" s="224"/>
      <c r="F4308" s="225"/>
      <c r="G4308" s="226"/>
      <c r="H4308" s="227"/>
      <c r="I4308" s="227"/>
      <c r="J4308" s="227"/>
      <c r="K4308" s="227"/>
      <c r="L4308" s="228"/>
    </row>
    <row r="4309" spans="1:12">
      <c r="A4309" s="213" t="str">
        <f t="shared" ca="1" si="67"/>
        <v/>
      </c>
      <c r="C4309" s="223"/>
      <c r="D4309" s="224"/>
      <c r="E4309" s="224"/>
      <c r="F4309" s="225"/>
      <c r="G4309" s="226"/>
      <c r="H4309" s="227"/>
      <c r="I4309" s="227"/>
      <c r="J4309" s="227"/>
      <c r="K4309" s="227"/>
      <c r="L4309" s="228"/>
    </row>
    <row r="4310" spans="1:12">
      <c r="A4310" s="213" t="str">
        <f t="shared" ca="1" si="67"/>
        <v/>
      </c>
      <c r="C4310" s="223"/>
      <c r="D4310" s="224"/>
      <c r="E4310" s="224"/>
      <c r="F4310" s="225"/>
      <c r="G4310" s="226"/>
      <c r="H4310" s="227"/>
      <c r="I4310" s="227"/>
      <c r="J4310" s="227"/>
      <c r="K4310" s="227"/>
      <c r="L4310" s="228"/>
    </row>
    <row r="4311" spans="1:12">
      <c r="A4311" s="213" t="str">
        <f t="shared" ca="1" si="67"/>
        <v/>
      </c>
      <c r="C4311" s="223"/>
      <c r="D4311" s="224"/>
      <c r="E4311" s="224"/>
      <c r="F4311" s="225"/>
      <c r="G4311" s="226"/>
      <c r="H4311" s="227"/>
      <c r="I4311" s="227"/>
      <c r="J4311" s="227"/>
      <c r="K4311" s="227"/>
      <c r="L4311" s="228"/>
    </row>
    <row r="4312" spans="1:12">
      <c r="A4312" s="213" t="str">
        <f t="shared" ca="1" si="67"/>
        <v/>
      </c>
      <c r="C4312" s="223"/>
      <c r="D4312" s="224"/>
      <c r="E4312" s="224"/>
      <c r="F4312" s="225"/>
      <c r="G4312" s="226"/>
      <c r="H4312" s="227"/>
      <c r="I4312" s="227"/>
      <c r="J4312" s="227"/>
      <c r="K4312" s="227"/>
      <c r="L4312" s="228"/>
    </row>
    <row r="4313" spans="1:12">
      <c r="A4313" s="213" t="str">
        <f t="shared" ca="1" si="67"/>
        <v/>
      </c>
      <c r="C4313" s="223"/>
      <c r="D4313" s="224"/>
      <c r="E4313" s="224"/>
      <c r="F4313" s="225"/>
      <c r="G4313" s="226"/>
      <c r="H4313" s="227"/>
      <c r="I4313" s="227"/>
      <c r="J4313" s="227"/>
      <c r="K4313" s="227"/>
      <c r="L4313" s="228"/>
    </row>
    <row r="4314" spans="1:12">
      <c r="A4314" s="213" t="str">
        <f t="shared" ca="1" si="67"/>
        <v/>
      </c>
      <c r="C4314" s="223"/>
      <c r="D4314" s="224"/>
      <c r="E4314" s="224"/>
      <c r="F4314" s="225"/>
      <c r="G4314" s="226"/>
      <c r="H4314" s="227"/>
      <c r="I4314" s="227"/>
      <c r="J4314" s="227"/>
      <c r="K4314" s="227"/>
      <c r="L4314" s="228"/>
    </row>
    <row r="4315" spans="1:12">
      <c r="A4315" s="213" t="str">
        <f t="shared" ca="1" si="67"/>
        <v/>
      </c>
      <c r="C4315" s="223"/>
      <c r="D4315" s="224"/>
      <c r="E4315" s="224"/>
      <c r="F4315" s="225"/>
      <c r="G4315" s="226"/>
      <c r="H4315" s="227"/>
      <c r="I4315" s="227"/>
      <c r="J4315" s="227"/>
      <c r="K4315" s="227"/>
      <c r="L4315" s="228"/>
    </row>
    <row r="4316" spans="1:12">
      <c r="A4316" s="213" t="str">
        <f t="shared" ca="1" si="67"/>
        <v/>
      </c>
      <c r="C4316" s="223"/>
      <c r="D4316" s="224"/>
      <c r="E4316" s="224"/>
      <c r="F4316" s="225"/>
      <c r="G4316" s="226"/>
      <c r="H4316" s="227"/>
      <c r="I4316" s="227"/>
      <c r="J4316" s="227"/>
      <c r="K4316" s="227"/>
      <c r="L4316" s="228"/>
    </row>
    <row r="4317" spans="1:12">
      <c r="A4317" s="213" t="str">
        <f t="shared" ca="1" si="67"/>
        <v/>
      </c>
      <c r="C4317" s="223"/>
      <c r="D4317" s="224"/>
      <c r="E4317" s="224"/>
      <c r="F4317" s="225"/>
      <c r="G4317" s="226"/>
      <c r="H4317" s="227"/>
      <c r="I4317" s="227"/>
      <c r="J4317" s="227"/>
      <c r="K4317" s="227"/>
      <c r="L4317" s="228"/>
    </row>
    <row r="4318" spans="1:12">
      <c r="A4318" s="213" t="str">
        <f t="shared" ca="1" si="67"/>
        <v/>
      </c>
      <c r="C4318" s="223"/>
      <c r="D4318" s="224"/>
      <c r="E4318" s="224"/>
      <c r="F4318" s="225"/>
      <c r="G4318" s="226"/>
      <c r="H4318" s="227"/>
      <c r="I4318" s="227"/>
      <c r="J4318" s="227"/>
      <c r="K4318" s="227"/>
      <c r="L4318" s="228"/>
    </row>
    <row r="4319" spans="1:12">
      <c r="A4319" s="213" t="str">
        <f t="shared" ca="1" si="67"/>
        <v/>
      </c>
      <c r="C4319" s="223"/>
      <c r="D4319" s="224"/>
      <c r="E4319" s="224"/>
      <c r="F4319" s="225"/>
      <c r="G4319" s="226"/>
      <c r="H4319" s="227"/>
      <c r="I4319" s="227"/>
      <c r="J4319" s="227"/>
      <c r="K4319" s="227"/>
      <c r="L4319" s="228"/>
    </row>
    <row r="4320" spans="1:12">
      <c r="A4320" s="213" t="str">
        <f t="shared" ca="1" si="67"/>
        <v/>
      </c>
      <c r="C4320" s="223"/>
      <c r="D4320" s="224"/>
      <c r="E4320" s="224"/>
      <c r="F4320" s="225"/>
      <c r="G4320" s="226"/>
      <c r="H4320" s="227"/>
      <c r="I4320" s="227"/>
      <c r="J4320" s="227"/>
      <c r="K4320" s="227"/>
      <c r="L4320" s="228"/>
    </row>
    <row r="4321" spans="1:12">
      <c r="A4321" s="213" t="str">
        <f t="shared" ca="1" si="67"/>
        <v/>
      </c>
      <c r="C4321" s="223"/>
      <c r="D4321" s="224"/>
      <c r="E4321" s="224"/>
      <c r="F4321" s="225"/>
      <c r="G4321" s="226"/>
      <c r="H4321" s="227"/>
      <c r="I4321" s="227"/>
      <c r="J4321" s="227"/>
      <c r="K4321" s="227"/>
      <c r="L4321" s="228"/>
    </row>
    <row r="4322" spans="1:12">
      <c r="A4322" s="213" t="str">
        <f t="shared" ca="1" si="67"/>
        <v/>
      </c>
      <c r="C4322" s="223"/>
      <c r="D4322" s="224"/>
      <c r="E4322" s="224"/>
      <c r="F4322" s="225"/>
      <c r="G4322" s="226"/>
      <c r="H4322" s="227"/>
      <c r="I4322" s="227"/>
      <c r="J4322" s="227"/>
      <c r="K4322" s="227"/>
      <c r="L4322" s="228"/>
    </row>
    <row r="4323" spans="1:12">
      <c r="A4323" s="213" t="str">
        <f t="shared" ca="1" si="67"/>
        <v/>
      </c>
      <c r="C4323" s="223"/>
      <c r="D4323" s="224"/>
      <c r="E4323" s="224"/>
      <c r="F4323" s="225"/>
      <c r="G4323" s="226"/>
      <c r="H4323" s="227"/>
      <c r="I4323" s="227"/>
      <c r="J4323" s="227"/>
      <c r="K4323" s="227"/>
      <c r="L4323" s="228"/>
    </row>
    <row r="4324" spans="1:12">
      <c r="A4324" s="213" t="str">
        <f t="shared" ca="1" si="67"/>
        <v/>
      </c>
      <c r="C4324" s="223"/>
      <c r="D4324" s="224"/>
      <c r="E4324" s="224"/>
      <c r="F4324" s="225"/>
      <c r="G4324" s="226"/>
      <c r="H4324" s="227"/>
      <c r="I4324" s="227"/>
      <c r="J4324" s="227"/>
      <c r="K4324" s="227"/>
      <c r="L4324" s="228"/>
    </row>
    <row r="4325" spans="1:12">
      <c r="A4325" s="213" t="str">
        <f t="shared" ca="1" si="67"/>
        <v/>
      </c>
      <c r="C4325" s="223"/>
      <c r="D4325" s="224"/>
      <c r="E4325" s="224"/>
      <c r="F4325" s="225"/>
      <c r="G4325" s="226"/>
      <c r="H4325" s="227"/>
      <c r="I4325" s="227"/>
      <c r="J4325" s="227"/>
      <c r="K4325" s="227"/>
      <c r="L4325" s="228"/>
    </row>
    <row r="4326" spans="1:12">
      <c r="A4326" s="213" t="str">
        <f t="shared" ca="1" si="67"/>
        <v/>
      </c>
      <c r="C4326" s="223"/>
      <c r="D4326" s="224"/>
      <c r="E4326" s="224"/>
      <c r="F4326" s="225"/>
      <c r="G4326" s="226"/>
      <c r="H4326" s="227"/>
      <c r="I4326" s="227"/>
      <c r="J4326" s="227"/>
      <c r="K4326" s="227"/>
      <c r="L4326" s="228"/>
    </row>
    <row r="4327" spans="1:12">
      <c r="A4327" s="213" t="str">
        <f t="shared" ca="1" si="67"/>
        <v/>
      </c>
      <c r="C4327" s="223"/>
      <c r="D4327" s="224"/>
      <c r="E4327" s="224"/>
      <c r="F4327" s="225"/>
      <c r="G4327" s="226"/>
      <c r="H4327" s="227"/>
      <c r="I4327" s="227"/>
      <c r="J4327" s="227"/>
      <c r="K4327" s="227"/>
      <c r="L4327" s="228"/>
    </row>
    <row r="4328" spans="1:12">
      <c r="A4328" s="213" t="str">
        <f t="shared" ca="1" si="67"/>
        <v/>
      </c>
      <c r="C4328" s="223"/>
      <c r="D4328" s="224"/>
      <c r="E4328" s="224"/>
      <c r="F4328" s="225"/>
      <c r="G4328" s="226"/>
      <c r="H4328" s="227"/>
      <c r="I4328" s="227"/>
      <c r="J4328" s="227"/>
      <c r="K4328" s="227"/>
      <c r="L4328" s="228"/>
    </row>
    <row r="4329" spans="1:12">
      <c r="A4329" s="213" t="str">
        <f t="shared" ca="1" si="67"/>
        <v/>
      </c>
      <c r="C4329" s="223"/>
      <c r="D4329" s="224"/>
      <c r="E4329" s="224"/>
      <c r="F4329" s="225"/>
      <c r="G4329" s="226"/>
      <c r="H4329" s="227"/>
      <c r="I4329" s="227"/>
      <c r="J4329" s="227"/>
      <c r="K4329" s="227"/>
      <c r="L4329" s="228"/>
    </row>
    <row r="4330" spans="1:12">
      <c r="A4330" s="213" t="str">
        <f t="shared" ca="1" si="67"/>
        <v/>
      </c>
      <c r="C4330" s="223"/>
      <c r="D4330" s="224"/>
      <c r="E4330" s="224"/>
      <c r="F4330" s="225"/>
      <c r="G4330" s="226"/>
      <c r="H4330" s="227"/>
      <c r="I4330" s="227"/>
      <c r="J4330" s="227"/>
      <c r="K4330" s="227"/>
      <c r="L4330" s="228"/>
    </row>
    <row r="4331" spans="1:12">
      <c r="A4331" s="213" t="str">
        <f t="shared" ca="1" si="67"/>
        <v/>
      </c>
      <c r="C4331" s="223"/>
      <c r="D4331" s="224"/>
      <c r="E4331" s="224"/>
      <c r="F4331" s="225"/>
      <c r="G4331" s="226"/>
      <c r="H4331" s="227"/>
      <c r="I4331" s="227"/>
      <c r="J4331" s="227"/>
      <c r="K4331" s="227"/>
      <c r="L4331" s="228"/>
    </row>
    <row r="4332" spans="1:12">
      <c r="A4332" s="213" t="str">
        <f t="shared" ca="1" si="67"/>
        <v/>
      </c>
      <c r="C4332" s="223"/>
      <c r="D4332" s="224"/>
      <c r="E4332" s="224"/>
      <c r="F4332" s="225"/>
      <c r="G4332" s="226"/>
      <c r="H4332" s="227"/>
      <c r="I4332" s="227"/>
      <c r="J4332" s="227"/>
      <c r="K4332" s="227"/>
      <c r="L4332" s="228"/>
    </row>
    <row r="4333" spans="1:12">
      <c r="A4333" s="213" t="str">
        <f t="shared" ca="1" si="67"/>
        <v/>
      </c>
      <c r="C4333" s="223"/>
      <c r="D4333" s="224"/>
      <c r="E4333" s="224"/>
      <c r="F4333" s="225"/>
      <c r="G4333" s="226"/>
      <c r="H4333" s="227"/>
      <c r="I4333" s="227"/>
      <c r="J4333" s="227"/>
      <c r="K4333" s="227"/>
      <c r="L4333" s="228"/>
    </row>
    <row r="4334" spans="1:12">
      <c r="A4334" s="213" t="str">
        <f t="shared" ca="1" si="67"/>
        <v/>
      </c>
      <c r="C4334" s="223"/>
      <c r="D4334" s="224"/>
      <c r="E4334" s="224"/>
      <c r="F4334" s="225"/>
      <c r="G4334" s="226"/>
      <c r="H4334" s="227"/>
      <c r="I4334" s="227"/>
      <c r="J4334" s="227"/>
      <c r="K4334" s="227"/>
      <c r="L4334" s="228"/>
    </row>
    <row r="4335" spans="1:12">
      <c r="A4335" s="213" t="str">
        <f t="shared" ca="1" si="67"/>
        <v/>
      </c>
      <c r="C4335" s="223"/>
      <c r="D4335" s="224"/>
      <c r="E4335" s="224"/>
      <c r="F4335" s="225"/>
      <c r="G4335" s="226"/>
      <c r="H4335" s="227"/>
      <c r="I4335" s="227"/>
      <c r="J4335" s="227"/>
      <c r="K4335" s="227"/>
      <c r="L4335" s="228"/>
    </row>
    <row r="4336" spans="1:12">
      <c r="A4336" s="213" t="str">
        <f t="shared" ca="1" si="67"/>
        <v/>
      </c>
      <c r="C4336" s="223"/>
      <c r="D4336" s="224"/>
      <c r="E4336" s="224"/>
      <c r="F4336" s="225"/>
      <c r="G4336" s="226"/>
      <c r="H4336" s="227"/>
      <c r="I4336" s="227"/>
      <c r="J4336" s="227"/>
      <c r="K4336" s="227"/>
      <c r="L4336" s="228"/>
    </row>
    <row r="4337" spans="1:12">
      <c r="A4337" s="213" t="str">
        <f t="shared" ca="1" si="67"/>
        <v/>
      </c>
      <c r="C4337" s="223"/>
      <c r="D4337" s="224"/>
      <c r="E4337" s="224"/>
      <c r="F4337" s="225"/>
      <c r="G4337" s="226"/>
      <c r="H4337" s="227"/>
      <c r="I4337" s="227"/>
      <c r="J4337" s="227"/>
      <c r="K4337" s="227"/>
      <c r="L4337" s="228"/>
    </row>
    <row r="4338" spans="1:12">
      <c r="A4338" s="213" t="str">
        <f t="shared" ca="1" si="67"/>
        <v/>
      </c>
      <c r="C4338" s="223"/>
      <c r="D4338" s="224"/>
      <c r="E4338" s="224"/>
      <c r="F4338" s="225"/>
      <c r="G4338" s="226"/>
      <c r="H4338" s="227"/>
      <c r="I4338" s="227"/>
      <c r="J4338" s="227"/>
      <c r="K4338" s="227"/>
      <c r="L4338" s="228"/>
    </row>
    <row r="4339" spans="1:12">
      <c r="A4339" s="213" t="str">
        <f t="shared" ca="1" si="67"/>
        <v/>
      </c>
      <c r="C4339" s="223"/>
      <c r="D4339" s="224"/>
      <c r="E4339" s="224"/>
      <c r="F4339" s="225"/>
      <c r="G4339" s="226"/>
      <c r="H4339" s="227"/>
      <c r="I4339" s="227"/>
      <c r="J4339" s="227"/>
      <c r="K4339" s="227"/>
      <c r="L4339" s="228"/>
    </row>
    <row r="4340" spans="1:12">
      <c r="A4340" s="213" t="str">
        <f t="shared" ca="1" si="67"/>
        <v/>
      </c>
      <c r="C4340" s="223"/>
      <c r="D4340" s="224"/>
      <c r="E4340" s="224"/>
      <c r="F4340" s="225"/>
      <c r="G4340" s="226"/>
      <c r="H4340" s="227"/>
      <c r="I4340" s="227"/>
      <c r="J4340" s="227"/>
      <c r="K4340" s="227"/>
      <c r="L4340" s="228"/>
    </row>
    <row r="4341" spans="1:12">
      <c r="A4341" s="213" t="str">
        <f t="shared" ca="1" si="67"/>
        <v/>
      </c>
      <c r="C4341" s="223"/>
      <c r="D4341" s="224"/>
      <c r="E4341" s="224"/>
      <c r="F4341" s="225"/>
      <c r="G4341" s="226"/>
      <c r="H4341" s="227"/>
      <c r="I4341" s="227"/>
      <c r="J4341" s="227"/>
      <c r="K4341" s="227"/>
      <c r="L4341" s="228"/>
    </row>
    <row r="4342" spans="1:12">
      <c r="A4342" s="213" t="str">
        <f t="shared" ca="1" si="67"/>
        <v/>
      </c>
      <c r="C4342" s="223"/>
      <c r="D4342" s="224"/>
      <c r="E4342" s="224"/>
      <c r="F4342" s="225"/>
      <c r="G4342" s="226"/>
      <c r="H4342" s="227"/>
      <c r="I4342" s="227"/>
      <c r="J4342" s="227"/>
      <c r="K4342" s="227"/>
      <c r="L4342" s="228"/>
    </row>
    <row r="4343" spans="1:12">
      <c r="A4343" s="213" t="str">
        <f t="shared" ca="1" si="67"/>
        <v/>
      </c>
      <c r="C4343" s="223"/>
      <c r="D4343" s="224"/>
      <c r="E4343" s="224"/>
      <c r="F4343" s="225"/>
      <c r="G4343" s="226"/>
      <c r="H4343" s="227"/>
      <c r="I4343" s="227"/>
      <c r="J4343" s="227"/>
      <c r="K4343" s="227"/>
      <c r="L4343" s="228"/>
    </row>
    <row r="4344" spans="1:12">
      <c r="A4344" s="213" t="str">
        <f t="shared" ca="1" si="67"/>
        <v/>
      </c>
      <c r="C4344" s="223"/>
      <c r="D4344" s="224"/>
      <c r="E4344" s="224"/>
      <c r="F4344" s="225"/>
      <c r="G4344" s="226"/>
      <c r="H4344" s="227"/>
      <c r="I4344" s="227"/>
      <c r="J4344" s="227"/>
      <c r="K4344" s="227"/>
      <c r="L4344" s="228"/>
    </row>
    <row r="4345" spans="1:12">
      <c r="A4345" s="213" t="str">
        <f t="shared" ca="1" si="67"/>
        <v/>
      </c>
      <c r="C4345" s="223"/>
      <c r="D4345" s="224"/>
      <c r="E4345" s="224"/>
      <c r="F4345" s="225"/>
      <c r="G4345" s="226"/>
      <c r="H4345" s="227"/>
      <c r="I4345" s="227"/>
      <c r="J4345" s="227"/>
      <c r="K4345" s="227"/>
      <c r="L4345" s="228"/>
    </row>
    <row r="4346" spans="1:12">
      <c r="A4346" s="213" t="str">
        <f t="shared" ca="1" si="67"/>
        <v/>
      </c>
      <c r="C4346" s="223"/>
      <c r="D4346" s="224"/>
      <c r="E4346" s="224"/>
      <c r="F4346" s="225"/>
      <c r="G4346" s="226"/>
      <c r="H4346" s="227"/>
      <c r="I4346" s="227"/>
      <c r="J4346" s="227"/>
      <c r="K4346" s="227"/>
      <c r="L4346" s="228"/>
    </row>
    <row r="4347" spans="1:12">
      <c r="A4347" s="213" t="str">
        <f t="shared" ca="1" si="67"/>
        <v/>
      </c>
      <c r="C4347" s="223"/>
      <c r="D4347" s="224"/>
      <c r="E4347" s="224"/>
      <c r="F4347" s="225"/>
      <c r="G4347" s="226"/>
      <c r="H4347" s="227"/>
      <c r="I4347" s="227"/>
      <c r="J4347" s="227"/>
      <c r="K4347" s="227"/>
      <c r="L4347" s="228"/>
    </row>
    <row r="4348" spans="1:12">
      <c r="A4348" s="213" t="str">
        <f t="shared" ca="1" si="67"/>
        <v/>
      </c>
      <c r="C4348" s="223"/>
      <c r="D4348" s="224"/>
      <c r="E4348" s="224"/>
      <c r="F4348" s="225"/>
      <c r="G4348" s="226"/>
      <c r="H4348" s="227"/>
      <c r="I4348" s="227"/>
      <c r="J4348" s="227"/>
      <c r="K4348" s="227"/>
      <c r="L4348" s="228"/>
    </row>
    <row r="4349" spans="1:12">
      <c r="A4349" s="213" t="str">
        <f t="shared" ca="1" si="67"/>
        <v/>
      </c>
      <c r="C4349" s="223"/>
      <c r="D4349" s="224"/>
      <c r="E4349" s="224"/>
      <c r="F4349" s="225"/>
      <c r="G4349" s="226"/>
      <c r="H4349" s="227"/>
      <c r="I4349" s="227"/>
      <c r="J4349" s="227"/>
      <c r="K4349" s="227"/>
      <c r="L4349" s="228"/>
    </row>
    <row r="4350" spans="1:12">
      <c r="A4350" s="213" t="str">
        <f t="shared" ca="1" si="67"/>
        <v/>
      </c>
      <c r="C4350" s="223"/>
      <c r="D4350" s="224"/>
      <c r="E4350" s="224"/>
      <c r="F4350" s="225"/>
      <c r="G4350" s="226"/>
      <c r="H4350" s="227"/>
      <c r="I4350" s="227"/>
      <c r="J4350" s="227"/>
      <c r="K4350" s="227"/>
      <c r="L4350" s="228"/>
    </row>
    <row r="4351" spans="1:12">
      <c r="A4351" s="213" t="str">
        <f t="shared" ca="1" si="67"/>
        <v/>
      </c>
      <c r="C4351" s="223"/>
      <c r="D4351" s="224"/>
      <c r="E4351" s="224"/>
      <c r="F4351" s="225"/>
      <c r="G4351" s="226"/>
      <c r="H4351" s="227"/>
      <c r="I4351" s="227"/>
      <c r="J4351" s="227"/>
      <c r="K4351" s="227"/>
      <c r="L4351" s="228"/>
    </row>
    <row r="4352" spans="1:12">
      <c r="A4352" s="213" t="str">
        <f t="shared" ca="1" si="67"/>
        <v/>
      </c>
      <c r="C4352" s="223"/>
      <c r="D4352" s="224"/>
      <c r="E4352" s="224"/>
      <c r="F4352" s="225"/>
      <c r="G4352" s="226"/>
      <c r="H4352" s="227"/>
      <c r="I4352" s="227"/>
      <c r="J4352" s="227"/>
      <c r="K4352" s="227"/>
      <c r="L4352" s="228"/>
    </row>
    <row r="4353" spans="1:12">
      <c r="A4353" s="213" t="str">
        <f t="shared" ca="1" si="67"/>
        <v/>
      </c>
      <c r="C4353" s="223"/>
      <c r="D4353" s="224"/>
      <c r="E4353" s="224"/>
      <c r="F4353" s="225"/>
      <c r="G4353" s="226"/>
      <c r="H4353" s="227"/>
      <c r="I4353" s="227"/>
      <c r="J4353" s="227"/>
      <c r="K4353" s="227"/>
      <c r="L4353" s="228"/>
    </row>
    <row r="4354" spans="1:12">
      <c r="A4354" s="213" t="str">
        <f t="shared" ca="1" si="67"/>
        <v/>
      </c>
      <c r="C4354" s="223"/>
      <c r="D4354" s="224"/>
      <c r="E4354" s="224"/>
      <c r="F4354" s="225"/>
      <c r="G4354" s="226"/>
      <c r="H4354" s="227"/>
      <c r="I4354" s="227"/>
      <c r="J4354" s="227"/>
      <c r="K4354" s="227"/>
      <c r="L4354" s="228"/>
    </row>
    <row r="4355" spans="1:12">
      <c r="A4355" s="213" t="str">
        <f t="shared" ca="1" si="67"/>
        <v/>
      </c>
      <c r="C4355" s="223"/>
      <c r="D4355" s="224"/>
      <c r="E4355" s="224"/>
      <c r="F4355" s="225"/>
      <c r="G4355" s="226"/>
      <c r="H4355" s="227"/>
      <c r="I4355" s="227"/>
      <c r="J4355" s="227"/>
      <c r="K4355" s="227"/>
      <c r="L4355" s="228"/>
    </row>
    <row r="4356" spans="1:12">
      <c r="A4356" s="213" t="str">
        <f t="shared" ref="A4356:A4419" ca="1" si="68">IF(INDIRECT(ADDRESS(ROW(A4356),3))="","",IF(INDIRECT(ADDRESS(ROW(A4356),3))=INDIRECT(ADDRESS(ROW(A4356)-1,3)),A4355,A4355+1))</f>
        <v/>
      </c>
      <c r="C4356" s="223"/>
      <c r="D4356" s="224"/>
      <c r="E4356" s="224"/>
      <c r="F4356" s="225"/>
      <c r="G4356" s="226"/>
      <c r="H4356" s="227"/>
      <c r="I4356" s="227"/>
      <c r="J4356" s="227"/>
      <c r="K4356" s="227"/>
      <c r="L4356" s="228"/>
    </row>
    <row r="4357" spans="1:12">
      <c r="A4357" s="213" t="str">
        <f t="shared" ca="1" si="68"/>
        <v/>
      </c>
      <c r="C4357" s="223"/>
      <c r="D4357" s="224"/>
      <c r="E4357" s="224"/>
      <c r="F4357" s="225"/>
      <c r="G4357" s="226"/>
      <c r="H4357" s="227"/>
      <c r="I4357" s="227"/>
      <c r="J4357" s="227"/>
      <c r="K4357" s="227"/>
      <c r="L4357" s="228"/>
    </row>
    <row r="4358" spans="1:12">
      <c r="A4358" s="213" t="str">
        <f t="shared" ca="1" si="68"/>
        <v/>
      </c>
      <c r="C4358" s="223"/>
      <c r="D4358" s="224"/>
      <c r="E4358" s="224"/>
      <c r="F4358" s="225"/>
      <c r="G4358" s="226"/>
      <c r="H4358" s="227"/>
      <c r="I4358" s="227"/>
      <c r="J4358" s="227"/>
      <c r="K4358" s="227"/>
      <c r="L4358" s="228"/>
    </row>
    <row r="4359" spans="1:12">
      <c r="A4359" s="213" t="str">
        <f t="shared" ca="1" si="68"/>
        <v/>
      </c>
      <c r="C4359" s="223"/>
      <c r="D4359" s="224"/>
      <c r="E4359" s="224"/>
      <c r="F4359" s="225"/>
      <c r="G4359" s="226"/>
      <c r="H4359" s="227"/>
      <c r="I4359" s="227"/>
      <c r="J4359" s="227"/>
      <c r="K4359" s="227"/>
      <c r="L4359" s="228"/>
    </row>
    <row r="4360" spans="1:12">
      <c r="A4360" s="213" t="str">
        <f t="shared" ca="1" si="68"/>
        <v/>
      </c>
      <c r="C4360" s="223"/>
      <c r="D4360" s="224"/>
      <c r="E4360" s="224"/>
      <c r="F4360" s="225"/>
      <c r="G4360" s="226"/>
      <c r="H4360" s="227"/>
      <c r="I4360" s="227"/>
      <c r="J4360" s="227"/>
      <c r="K4360" s="227"/>
      <c r="L4360" s="228"/>
    </row>
    <row r="4361" spans="1:12">
      <c r="A4361" s="213" t="str">
        <f t="shared" ca="1" si="68"/>
        <v/>
      </c>
      <c r="C4361" s="223"/>
      <c r="D4361" s="224"/>
      <c r="E4361" s="224"/>
      <c r="F4361" s="225"/>
      <c r="G4361" s="226"/>
      <c r="H4361" s="227"/>
      <c r="I4361" s="227"/>
      <c r="J4361" s="227"/>
      <c r="K4361" s="227"/>
      <c r="L4361" s="228"/>
    </row>
    <row r="4362" spans="1:12">
      <c r="A4362" s="213" t="str">
        <f t="shared" ca="1" si="68"/>
        <v/>
      </c>
      <c r="C4362" s="223"/>
      <c r="D4362" s="224"/>
      <c r="E4362" s="224"/>
      <c r="F4362" s="225"/>
      <c r="G4362" s="226"/>
      <c r="H4362" s="227"/>
      <c r="I4362" s="227"/>
      <c r="J4362" s="227"/>
      <c r="K4362" s="227"/>
      <c r="L4362" s="228"/>
    </row>
    <row r="4363" spans="1:12">
      <c r="A4363" s="213" t="str">
        <f t="shared" ca="1" si="68"/>
        <v/>
      </c>
      <c r="C4363" s="223"/>
      <c r="D4363" s="224"/>
      <c r="E4363" s="224"/>
      <c r="F4363" s="225"/>
      <c r="G4363" s="226"/>
      <c r="H4363" s="227"/>
      <c r="I4363" s="227"/>
      <c r="J4363" s="227"/>
      <c r="K4363" s="227"/>
      <c r="L4363" s="228"/>
    </row>
    <row r="4364" spans="1:12">
      <c r="A4364" s="213" t="str">
        <f t="shared" ca="1" si="68"/>
        <v/>
      </c>
      <c r="C4364" s="223"/>
      <c r="D4364" s="224"/>
      <c r="E4364" s="224"/>
      <c r="F4364" s="225"/>
      <c r="G4364" s="226"/>
      <c r="H4364" s="227"/>
      <c r="I4364" s="227"/>
      <c r="J4364" s="227"/>
      <c r="K4364" s="227"/>
      <c r="L4364" s="228"/>
    </row>
    <row r="4365" spans="1:12">
      <c r="A4365" s="213" t="str">
        <f t="shared" ca="1" si="68"/>
        <v/>
      </c>
      <c r="C4365" s="223"/>
      <c r="D4365" s="224"/>
      <c r="E4365" s="224"/>
      <c r="F4365" s="225"/>
      <c r="G4365" s="226"/>
      <c r="H4365" s="227"/>
      <c r="I4365" s="227"/>
      <c r="J4365" s="227"/>
      <c r="K4365" s="227"/>
      <c r="L4365" s="228"/>
    </row>
    <row r="4366" spans="1:12">
      <c r="A4366" s="213" t="str">
        <f t="shared" ca="1" si="68"/>
        <v/>
      </c>
      <c r="C4366" s="223"/>
      <c r="D4366" s="224"/>
      <c r="E4366" s="224"/>
      <c r="F4366" s="225"/>
      <c r="G4366" s="226"/>
      <c r="H4366" s="227"/>
      <c r="I4366" s="227"/>
      <c r="J4366" s="227"/>
      <c r="K4366" s="227"/>
      <c r="L4366" s="228"/>
    </row>
    <row r="4367" spans="1:12">
      <c r="A4367" s="213" t="str">
        <f t="shared" ca="1" si="68"/>
        <v/>
      </c>
      <c r="C4367" s="223"/>
      <c r="D4367" s="224"/>
      <c r="E4367" s="224"/>
      <c r="F4367" s="225"/>
      <c r="G4367" s="226"/>
      <c r="H4367" s="227"/>
      <c r="I4367" s="227"/>
      <c r="J4367" s="227"/>
      <c r="K4367" s="227"/>
      <c r="L4367" s="228"/>
    </row>
    <row r="4368" spans="1:12">
      <c r="A4368" s="213" t="str">
        <f t="shared" ca="1" si="68"/>
        <v/>
      </c>
      <c r="C4368" s="223"/>
      <c r="D4368" s="224"/>
      <c r="E4368" s="224"/>
      <c r="F4368" s="225"/>
      <c r="G4368" s="226"/>
      <c r="H4368" s="227"/>
      <c r="I4368" s="227"/>
      <c r="J4368" s="227"/>
      <c r="K4368" s="227"/>
      <c r="L4368" s="228"/>
    </row>
    <row r="4369" spans="1:12">
      <c r="A4369" s="213" t="str">
        <f t="shared" ca="1" si="68"/>
        <v/>
      </c>
      <c r="C4369" s="223"/>
      <c r="D4369" s="224"/>
      <c r="E4369" s="224"/>
      <c r="F4369" s="225"/>
      <c r="G4369" s="226"/>
      <c r="H4369" s="227"/>
      <c r="I4369" s="227"/>
      <c r="J4369" s="227"/>
      <c r="K4369" s="227"/>
      <c r="L4369" s="228"/>
    </row>
    <row r="4370" spans="1:12">
      <c r="A4370" s="213" t="str">
        <f t="shared" ca="1" si="68"/>
        <v/>
      </c>
      <c r="C4370" s="223"/>
      <c r="D4370" s="224"/>
      <c r="E4370" s="224"/>
      <c r="F4370" s="225"/>
      <c r="G4370" s="226"/>
      <c r="H4370" s="227"/>
      <c r="I4370" s="227"/>
      <c r="J4370" s="227"/>
      <c r="K4370" s="227"/>
      <c r="L4370" s="228"/>
    </row>
    <row r="4371" spans="1:12">
      <c r="A4371" s="213" t="str">
        <f t="shared" ca="1" si="68"/>
        <v/>
      </c>
      <c r="C4371" s="223"/>
      <c r="D4371" s="224"/>
      <c r="E4371" s="224"/>
      <c r="F4371" s="225"/>
      <c r="G4371" s="226"/>
      <c r="H4371" s="227"/>
      <c r="I4371" s="227"/>
      <c r="J4371" s="227"/>
      <c r="K4371" s="227"/>
      <c r="L4371" s="228"/>
    </row>
    <row r="4372" spans="1:12">
      <c r="A4372" s="213" t="str">
        <f t="shared" ca="1" si="68"/>
        <v/>
      </c>
      <c r="C4372" s="223"/>
      <c r="D4372" s="224"/>
      <c r="E4372" s="224"/>
      <c r="F4372" s="225"/>
      <c r="G4372" s="226"/>
      <c r="H4372" s="227"/>
      <c r="I4372" s="227"/>
      <c r="J4372" s="227"/>
      <c r="K4372" s="227"/>
      <c r="L4372" s="228"/>
    </row>
    <row r="4373" spans="1:12">
      <c r="A4373" s="213" t="str">
        <f t="shared" ca="1" si="68"/>
        <v/>
      </c>
      <c r="C4373" s="223"/>
      <c r="D4373" s="224"/>
      <c r="E4373" s="224"/>
      <c r="F4373" s="225"/>
      <c r="G4373" s="226"/>
      <c r="H4373" s="227"/>
      <c r="I4373" s="227"/>
      <c r="J4373" s="227"/>
      <c r="K4373" s="227"/>
      <c r="L4373" s="228"/>
    </row>
    <row r="4374" spans="1:12">
      <c r="A4374" s="213" t="str">
        <f t="shared" ca="1" si="68"/>
        <v/>
      </c>
      <c r="C4374" s="223"/>
      <c r="D4374" s="224"/>
      <c r="E4374" s="224"/>
      <c r="F4374" s="225"/>
      <c r="G4374" s="226"/>
      <c r="H4374" s="227"/>
      <c r="I4374" s="227"/>
      <c r="J4374" s="227"/>
      <c r="K4374" s="227"/>
      <c r="L4374" s="228"/>
    </row>
    <row r="4375" spans="1:12">
      <c r="A4375" s="213" t="str">
        <f t="shared" ca="1" si="68"/>
        <v/>
      </c>
      <c r="C4375" s="223"/>
      <c r="D4375" s="224"/>
      <c r="E4375" s="224"/>
      <c r="F4375" s="225"/>
      <c r="G4375" s="226"/>
      <c r="H4375" s="227"/>
      <c r="I4375" s="227"/>
      <c r="J4375" s="227"/>
      <c r="K4375" s="227"/>
      <c r="L4375" s="228"/>
    </row>
    <row r="4376" spans="1:12">
      <c r="A4376" s="213" t="str">
        <f t="shared" ca="1" si="68"/>
        <v/>
      </c>
      <c r="C4376" s="223"/>
      <c r="D4376" s="224"/>
      <c r="E4376" s="224"/>
      <c r="F4376" s="225"/>
      <c r="G4376" s="226"/>
      <c r="H4376" s="227"/>
      <c r="I4376" s="227"/>
      <c r="J4376" s="227"/>
      <c r="K4376" s="227"/>
      <c r="L4376" s="228"/>
    </row>
    <row r="4377" spans="1:12">
      <c r="A4377" s="213" t="str">
        <f t="shared" ca="1" si="68"/>
        <v/>
      </c>
      <c r="C4377" s="223"/>
      <c r="D4377" s="224"/>
      <c r="E4377" s="224"/>
      <c r="F4377" s="225"/>
      <c r="G4377" s="226"/>
      <c r="H4377" s="227"/>
      <c r="I4377" s="227"/>
      <c r="J4377" s="227"/>
      <c r="K4377" s="227"/>
      <c r="L4377" s="228"/>
    </row>
    <row r="4378" spans="1:12">
      <c r="A4378" s="213" t="str">
        <f t="shared" ca="1" si="68"/>
        <v/>
      </c>
      <c r="C4378" s="223"/>
      <c r="D4378" s="224"/>
      <c r="E4378" s="224"/>
      <c r="F4378" s="225"/>
      <c r="G4378" s="226"/>
      <c r="H4378" s="227"/>
      <c r="I4378" s="227"/>
      <c r="J4378" s="227"/>
      <c r="K4378" s="227"/>
      <c r="L4378" s="228"/>
    </row>
    <row r="4379" spans="1:12">
      <c r="A4379" s="213" t="str">
        <f t="shared" ca="1" si="68"/>
        <v/>
      </c>
      <c r="C4379" s="223"/>
      <c r="D4379" s="224"/>
      <c r="E4379" s="224"/>
      <c r="F4379" s="225"/>
      <c r="G4379" s="226"/>
      <c r="H4379" s="227"/>
      <c r="I4379" s="227"/>
      <c r="J4379" s="227"/>
      <c r="K4379" s="227"/>
      <c r="L4379" s="228"/>
    </row>
    <row r="4380" spans="1:12">
      <c r="A4380" s="213" t="str">
        <f t="shared" ca="1" si="68"/>
        <v/>
      </c>
      <c r="C4380" s="223"/>
      <c r="D4380" s="224"/>
      <c r="E4380" s="224"/>
      <c r="F4380" s="225"/>
      <c r="G4380" s="226"/>
      <c r="H4380" s="227"/>
      <c r="I4380" s="227"/>
      <c r="J4380" s="227"/>
      <c r="K4380" s="227"/>
      <c r="L4380" s="228"/>
    </row>
    <row r="4381" spans="1:12">
      <c r="A4381" s="213" t="str">
        <f t="shared" ca="1" si="68"/>
        <v/>
      </c>
      <c r="C4381" s="223"/>
      <c r="D4381" s="224"/>
      <c r="E4381" s="224"/>
      <c r="F4381" s="225"/>
      <c r="G4381" s="226"/>
      <c r="H4381" s="227"/>
      <c r="I4381" s="227"/>
      <c r="J4381" s="227"/>
      <c r="K4381" s="227"/>
      <c r="L4381" s="228"/>
    </row>
    <row r="4382" spans="1:12">
      <c r="A4382" s="213" t="str">
        <f t="shared" ca="1" si="68"/>
        <v/>
      </c>
      <c r="C4382" s="223"/>
      <c r="D4382" s="224"/>
      <c r="E4382" s="224"/>
      <c r="F4382" s="225"/>
      <c r="G4382" s="226"/>
      <c r="H4382" s="227"/>
      <c r="I4382" s="227"/>
      <c r="J4382" s="227"/>
      <c r="K4382" s="227"/>
      <c r="L4382" s="228"/>
    </row>
    <row r="4383" spans="1:12">
      <c r="A4383" s="213" t="str">
        <f t="shared" ca="1" si="68"/>
        <v/>
      </c>
      <c r="C4383" s="223"/>
      <c r="D4383" s="224"/>
      <c r="E4383" s="224"/>
      <c r="F4383" s="225"/>
      <c r="G4383" s="226"/>
      <c r="H4383" s="227"/>
      <c r="I4383" s="227"/>
      <c r="J4383" s="227"/>
      <c r="K4383" s="227"/>
      <c r="L4383" s="228"/>
    </row>
    <row r="4384" spans="1:12">
      <c r="A4384" s="213" t="str">
        <f t="shared" ca="1" si="68"/>
        <v/>
      </c>
      <c r="C4384" s="223"/>
      <c r="D4384" s="224"/>
      <c r="E4384" s="224"/>
      <c r="F4384" s="225"/>
      <c r="G4384" s="226"/>
      <c r="H4384" s="227"/>
      <c r="I4384" s="227"/>
      <c r="J4384" s="227"/>
      <c r="K4384" s="227"/>
      <c r="L4384" s="228"/>
    </row>
    <row r="4385" spans="1:12">
      <c r="A4385" s="213" t="str">
        <f t="shared" ca="1" si="68"/>
        <v/>
      </c>
      <c r="C4385" s="223"/>
      <c r="D4385" s="224"/>
      <c r="E4385" s="224"/>
      <c r="F4385" s="225"/>
      <c r="G4385" s="226"/>
      <c r="H4385" s="227"/>
      <c r="I4385" s="227"/>
      <c r="J4385" s="227"/>
      <c r="K4385" s="227"/>
      <c r="L4385" s="228"/>
    </row>
    <row r="4386" spans="1:12">
      <c r="A4386" s="213" t="str">
        <f t="shared" ca="1" si="68"/>
        <v/>
      </c>
      <c r="C4386" s="223"/>
      <c r="D4386" s="224"/>
      <c r="E4386" s="224"/>
      <c r="F4386" s="225"/>
      <c r="G4386" s="226"/>
      <c r="H4386" s="227"/>
      <c r="I4386" s="227"/>
      <c r="J4386" s="227"/>
      <c r="K4386" s="227"/>
      <c r="L4386" s="228"/>
    </row>
    <row r="4387" spans="1:12">
      <c r="A4387" s="213" t="str">
        <f t="shared" ca="1" si="68"/>
        <v/>
      </c>
      <c r="C4387" s="223"/>
      <c r="D4387" s="224"/>
      <c r="E4387" s="224"/>
      <c r="F4387" s="225"/>
      <c r="G4387" s="226"/>
      <c r="H4387" s="227"/>
      <c r="I4387" s="227"/>
      <c r="J4387" s="227"/>
      <c r="K4387" s="227"/>
      <c r="L4387" s="228"/>
    </row>
    <row r="4388" spans="1:12">
      <c r="A4388" s="213" t="str">
        <f t="shared" ca="1" si="68"/>
        <v/>
      </c>
      <c r="C4388" s="223"/>
      <c r="D4388" s="224"/>
      <c r="E4388" s="224"/>
      <c r="F4388" s="225"/>
      <c r="G4388" s="226"/>
      <c r="H4388" s="227"/>
      <c r="I4388" s="227"/>
      <c r="J4388" s="227"/>
      <c r="K4388" s="227"/>
      <c r="L4388" s="228"/>
    </row>
    <row r="4389" spans="1:12">
      <c r="A4389" s="213" t="str">
        <f t="shared" ca="1" si="68"/>
        <v/>
      </c>
      <c r="C4389" s="223"/>
      <c r="D4389" s="224"/>
      <c r="E4389" s="224"/>
      <c r="F4389" s="225"/>
      <c r="G4389" s="226"/>
      <c r="H4389" s="227"/>
      <c r="I4389" s="227"/>
      <c r="J4389" s="227"/>
      <c r="K4389" s="227"/>
      <c r="L4389" s="228"/>
    </row>
    <row r="4390" spans="1:12">
      <c r="A4390" s="213" t="str">
        <f t="shared" ca="1" si="68"/>
        <v/>
      </c>
      <c r="C4390" s="223"/>
      <c r="D4390" s="224"/>
      <c r="E4390" s="224"/>
      <c r="F4390" s="225"/>
      <c r="G4390" s="226"/>
      <c r="H4390" s="227"/>
      <c r="I4390" s="227"/>
      <c r="J4390" s="227"/>
      <c r="K4390" s="227"/>
      <c r="L4390" s="228"/>
    </row>
    <row r="4391" spans="1:12">
      <c r="A4391" s="213" t="str">
        <f t="shared" ca="1" si="68"/>
        <v/>
      </c>
      <c r="C4391" s="223"/>
      <c r="D4391" s="224"/>
      <c r="E4391" s="224"/>
      <c r="F4391" s="225"/>
      <c r="G4391" s="226"/>
      <c r="H4391" s="227"/>
      <c r="I4391" s="227"/>
      <c r="J4391" s="227"/>
      <c r="K4391" s="227"/>
      <c r="L4391" s="228"/>
    </row>
    <row r="4392" spans="1:12">
      <c r="A4392" s="213" t="str">
        <f t="shared" ca="1" si="68"/>
        <v/>
      </c>
      <c r="C4392" s="223"/>
      <c r="D4392" s="224"/>
      <c r="E4392" s="224"/>
      <c r="F4392" s="225"/>
      <c r="G4392" s="226"/>
      <c r="H4392" s="227"/>
      <c r="I4392" s="227"/>
      <c r="J4392" s="227"/>
      <c r="K4392" s="227"/>
      <c r="L4392" s="228"/>
    </row>
    <row r="4393" spans="1:12">
      <c r="A4393" s="213" t="str">
        <f t="shared" ca="1" si="68"/>
        <v/>
      </c>
      <c r="C4393" s="223"/>
      <c r="D4393" s="224"/>
      <c r="E4393" s="224"/>
      <c r="F4393" s="225"/>
      <c r="G4393" s="226"/>
      <c r="H4393" s="227"/>
      <c r="I4393" s="227"/>
      <c r="J4393" s="227"/>
      <c r="K4393" s="227"/>
      <c r="L4393" s="228"/>
    </row>
    <row r="4394" spans="1:12">
      <c r="A4394" s="213" t="str">
        <f t="shared" ca="1" si="68"/>
        <v/>
      </c>
      <c r="C4394" s="223"/>
      <c r="D4394" s="224"/>
      <c r="E4394" s="224"/>
      <c r="F4394" s="225"/>
      <c r="G4394" s="226"/>
      <c r="H4394" s="227"/>
      <c r="I4394" s="227"/>
      <c r="J4394" s="227"/>
      <c r="K4394" s="227"/>
      <c r="L4394" s="228"/>
    </row>
    <row r="4395" spans="1:12">
      <c r="A4395" s="213" t="str">
        <f t="shared" ca="1" si="68"/>
        <v/>
      </c>
      <c r="C4395" s="223"/>
      <c r="D4395" s="224"/>
      <c r="E4395" s="224"/>
      <c r="F4395" s="225"/>
      <c r="G4395" s="226"/>
      <c r="H4395" s="227"/>
      <c r="I4395" s="227"/>
      <c r="J4395" s="227"/>
      <c r="K4395" s="227"/>
      <c r="L4395" s="228"/>
    </row>
    <row r="4396" spans="1:12">
      <c r="A4396" s="213" t="str">
        <f t="shared" ca="1" si="68"/>
        <v/>
      </c>
      <c r="C4396" s="223"/>
      <c r="D4396" s="224"/>
      <c r="E4396" s="224"/>
      <c r="F4396" s="225"/>
      <c r="G4396" s="226"/>
      <c r="H4396" s="227"/>
      <c r="I4396" s="227"/>
      <c r="J4396" s="227"/>
      <c r="K4396" s="227"/>
      <c r="L4396" s="228"/>
    </row>
    <row r="4397" spans="1:12">
      <c r="A4397" s="213" t="str">
        <f t="shared" ca="1" si="68"/>
        <v/>
      </c>
      <c r="C4397" s="223"/>
      <c r="D4397" s="224"/>
      <c r="E4397" s="224"/>
      <c r="F4397" s="225"/>
      <c r="G4397" s="226"/>
      <c r="H4397" s="227"/>
      <c r="I4397" s="227"/>
      <c r="J4397" s="227"/>
      <c r="K4397" s="227"/>
      <c r="L4397" s="228"/>
    </row>
    <row r="4398" spans="1:12">
      <c r="A4398" s="213" t="str">
        <f t="shared" ca="1" si="68"/>
        <v/>
      </c>
      <c r="C4398" s="223"/>
      <c r="D4398" s="224"/>
      <c r="E4398" s="224"/>
      <c r="F4398" s="225"/>
      <c r="G4398" s="226"/>
      <c r="H4398" s="227"/>
      <c r="I4398" s="227"/>
      <c r="J4398" s="227"/>
      <c r="K4398" s="227"/>
      <c r="L4398" s="228"/>
    </row>
    <row r="4399" spans="1:12">
      <c r="A4399" s="213" t="str">
        <f t="shared" ca="1" si="68"/>
        <v/>
      </c>
      <c r="C4399" s="223"/>
      <c r="D4399" s="224"/>
      <c r="E4399" s="224"/>
      <c r="F4399" s="225"/>
      <c r="G4399" s="226"/>
      <c r="H4399" s="227"/>
      <c r="I4399" s="227"/>
      <c r="J4399" s="227"/>
      <c r="K4399" s="227"/>
      <c r="L4399" s="228"/>
    </row>
    <row r="4400" spans="1:12">
      <c r="A4400" s="213" t="str">
        <f t="shared" ca="1" si="68"/>
        <v/>
      </c>
      <c r="C4400" s="223"/>
      <c r="D4400" s="224"/>
      <c r="E4400" s="224"/>
      <c r="F4400" s="225"/>
      <c r="G4400" s="226"/>
      <c r="H4400" s="227"/>
      <c r="I4400" s="227"/>
      <c r="J4400" s="227"/>
      <c r="K4400" s="227"/>
      <c r="L4400" s="228"/>
    </row>
    <row r="4401" spans="1:12">
      <c r="A4401" s="213" t="str">
        <f t="shared" ca="1" si="68"/>
        <v/>
      </c>
      <c r="C4401" s="223"/>
      <c r="D4401" s="224"/>
      <c r="E4401" s="224"/>
      <c r="F4401" s="225"/>
      <c r="G4401" s="226"/>
      <c r="H4401" s="227"/>
      <c r="I4401" s="227"/>
      <c r="J4401" s="227"/>
      <c r="K4401" s="227"/>
      <c r="L4401" s="228"/>
    </row>
    <row r="4402" spans="1:12">
      <c r="A4402" s="213" t="str">
        <f t="shared" ca="1" si="68"/>
        <v/>
      </c>
      <c r="C4402" s="223"/>
      <c r="D4402" s="224"/>
      <c r="E4402" s="224"/>
      <c r="F4402" s="225"/>
      <c r="G4402" s="226"/>
      <c r="H4402" s="227"/>
      <c r="I4402" s="227"/>
      <c r="J4402" s="227"/>
      <c r="K4402" s="227"/>
      <c r="L4402" s="228"/>
    </row>
    <row r="4403" spans="1:12">
      <c r="A4403" s="213" t="str">
        <f t="shared" ca="1" si="68"/>
        <v/>
      </c>
      <c r="C4403" s="223"/>
      <c r="D4403" s="224"/>
      <c r="E4403" s="224"/>
      <c r="F4403" s="225"/>
      <c r="G4403" s="226"/>
      <c r="H4403" s="227"/>
      <c r="I4403" s="227"/>
      <c r="J4403" s="227"/>
      <c r="K4403" s="227"/>
      <c r="L4403" s="228"/>
    </row>
    <row r="4404" spans="1:12">
      <c r="A4404" s="213" t="str">
        <f t="shared" ca="1" si="68"/>
        <v/>
      </c>
      <c r="C4404" s="223"/>
      <c r="D4404" s="224"/>
      <c r="E4404" s="224"/>
      <c r="F4404" s="225"/>
      <c r="G4404" s="226"/>
      <c r="H4404" s="227"/>
      <c r="I4404" s="227"/>
      <c r="J4404" s="227"/>
      <c r="K4404" s="227"/>
      <c r="L4404" s="228"/>
    </row>
    <row r="4405" spans="1:12">
      <c r="A4405" s="213" t="str">
        <f t="shared" ca="1" si="68"/>
        <v/>
      </c>
      <c r="C4405" s="223"/>
      <c r="D4405" s="224"/>
      <c r="E4405" s="224"/>
      <c r="F4405" s="225"/>
      <c r="G4405" s="226"/>
      <c r="H4405" s="227"/>
      <c r="I4405" s="227"/>
      <c r="J4405" s="227"/>
      <c r="K4405" s="227"/>
      <c r="L4405" s="228"/>
    </row>
    <row r="4406" spans="1:12">
      <c r="A4406" s="213" t="str">
        <f t="shared" ca="1" si="68"/>
        <v/>
      </c>
      <c r="C4406" s="223"/>
      <c r="D4406" s="224"/>
      <c r="E4406" s="224"/>
      <c r="F4406" s="225"/>
      <c r="G4406" s="226"/>
      <c r="H4406" s="227"/>
      <c r="I4406" s="227"/>
      <c r="J4406" s="227"/>
      <c r="K4406" s="227"/>
      <c r="L4406" s="228"/>
    </row>
    <row r="4407" spans="1:12">
      <c r="A4407" s="213" t="str">
        <f t="shared" ca="1" si="68"/>
        <v/>
      </c>
      <c r="C4407" s="223"/>
      <c r="D4407" s="224"/>
      <c r="E4407" s="224"/>
      <c r="F4407" s="225"/>
      <c r="G4407" s="226"/>
      <c r="H4407" s="227"/>
      <c r="I4407" s="227"/>
      <c r="J4407" s="227"/>
      <c r="K4407" s="227"/>
      <c r="L4407" s="228"/>
    </row>
    <row r="4408" spans="1:12">
      <c r="A4408" s="213" t="str">
        <f t="shared" ca="1" si="68"/>
        <v/>
      </c>
      <c r="C4408" s="223"/>
      <c r="D4408" s="224"/>
      <c r="E4408" s="224"/>
      <c r="F4408" s="225"/>
      <c r="G4408" s="226"/>
      <c r="H4408" s="227"/>
      <c r="I4408" s="227"/>
      <c r="J4408" s="227"/>
      <c r="K4408" s="227"/>
      <c r="L4408" s="228"/>
    </row>
    <row r="4409" spans="1:12">
      <c r="A4409" s="213" t="str">
        <f t="shared" ca="1" si="68"/>
        <v/>
      </c>
      <c r="C4409" s="223"/>
      <c r="D4409" s="224"/>
      <c r="E4409" s="224"/>
      <c r="F4409" s="225"/>
      <c r="G4409" s="226"/>
      <c r="H4409" s="227"/>
      <c r="I4409" s="227"/>
      <c r="J4409" s="227"/>
      <c r="K4409" s="227"/>
      <c r="L4409" s="228"/>
    </row>
    <row r="4410" spans="1:12">
      <c r="A4410" s="213" t="str">
        <f t="shared" ca="1" si="68"/>
        <v/>
      </c>
      <c r="C4410" s="223"/>
      <c r="D4410" s="224"/>
      <c r="E4410" s="224"/>
      <c r="F4410" s="225"/>
      <c r="G4410" s="226"/>
      <c r="H4410" s="227"/>
      <c r="I4410" s="227"/>
      <c r="J4410" s="227"/>
      <c r="K4410" s="227"/>
      <c r="L4410" s="228"/>
    </row>
    <row r="4411" spans="1:12">
      <c r="A4411" s="213" t="str">
        <f t="shared" ca="1" si="68"/>
        <v/>
      </c>
      <c r="C4411" s="223"/>
      <c r="D4411" s="224"/>
      <c r="E4411" s="224"/>
      <c r="F4411" s="225"/>
      <c r="G4411" s="226"/>
      <c r="H4411" s="227"/>
      <c r="I4411" s="227"/>
      <c r="J4411" s="227"/>
      <c r="K4411" s="227"/>
      <c r="L4411" s="228"/>
    </row>
    <row r="4412" spans="1:12">
      <c r="A4412" s="213" t="str">
        <f t="shared" ca="1" si="68"/>
        <v/>
      </c>
      <c r="C4412" s="223"/>
      <c r="D4412" s="224"/>
      <c r="E4412" s="224"/>
      <c r="F4412" s="225"/>
      <c r="G4412" s="226"/>
      <c r="H4412" s="227"/>
      <c r="I4412" s="227"/>
      <c r="J4412" s="227"/>
      <c r="K4412" s="227"/>
      <c r="L4412" s="228"/>
    </row>
    <row r="4413" spans="1:12">
      <c r="A4413" s="213" t="str">
        <f t="shared" ca="1" si="68"/>
        <v/>
      </c>
      <c r="C4413" s="223"/>
      <c r="D4413" s="224"/>
      <c r="E4413" s="224"/>
      <c r="F4413" s="225"/>
      <c r="G4413" s="226"/>
      <c r="H4413" s="227"/>
      <c r="I4413" s="227"/>
      <c r="J4413" s="227"/>
      <c r="K4413" s="227"/>
      <c r="L4413" s="228"/>
    </row>
    <row r="4414" spans="1:12">
      <c r="A4414" s="213" t="str">
        <f t="shared" ca="1" si="68"/>
        <v/>
      </c>
      <c r="C4414" s="223"/>
      <c r="D4414" s="224"/>
      <c r="E4414" s="224"/>
      <c r="F4414" s="225"/>
      <c r="G4414" s="226"/>
      <c r="H4414" s="227"/>
      <c r="I4414" s="227"/>
      <c r="J4414" s="227"/>
      <c r="K4414" s="227"/>
      <c r="L4414" s="228"/>
    </row>
    <row r="4415" spans="1:12">
      <c r="A4415" s="213" t="str">
        <f t="shared" ca="1" si="68"/>
        <v/>
      </c>
      <c r="C4415" s="223"/>
      <c r="D4415" s="224"/>
      <c r="E4415" s="224"/>
      <c r="F4415" s="225"/>
      <c r="G4415" s="226"/>
      <c r="H4415" s="227"/>
      <c r="I4415" s="227"/>
      <c r="J4415" s="227"/>
      <c r="K4415" s="227"/>
      <c r="L4415" s="228"/>
    </row>
    <row r="4416" spans="1:12">
      <c r="A4416" s="213" t="str">
        <f t="shared" ca="1" si="68"/>
        <v/>
      </c>
      <c r="C4416" s="223"/>
      <c r="D4416" s="224"/>
      <c r="E4416" s="224"/>
      <c r="F4416" s="225"/>
      <c r="G4416" s="226"/>
      <c r="H4416" s="227"/>
      <c r="I4416" s="227"/>
      <c r="J4416" s="227"/>
      <c r="K4416" s="227"/>
      <c r="L4416" s="228"/>
    </row>
    <row r="4417" spans="1:12">
      <c r="A4417" s="213" t="str">
        <f t="shared" ca="1" si="68"/>
        <v/>
      </c>
      <c r="C4417" s="223"/>
      <c r="D4417" s="224"/>
      <c r="E4417" s="224"/>
      <c r="F4417" s="225"/>
      <c r="G4417" s="226"/>
      <c r="H4417" s="227"/>
      <c r="I4417" s="227"/>
      <c r="J4417" s="227"/>
      <c r="K4417" s="227"/>
      <c r="L4417" s="228"/>
    </row>
    <row r="4418" spans="1:12">
      <c r="A4418" s="213" t="str">
        <f t="shared" ca="1" si="68"/>
        <v/>
      </c>
      <c r="C4418" s="223"/>
      <c r="D4418" s="224"/>
      <c r="E4418" s="224"/>
      <c r="F4418" s="225"/>
      <c r="G4418" s="226"/>
      <c r="H4418" s="227"/>
      <c r="I4418" s="227"/>
      <c r="J4418" s="227"/>
      <c r="K4418" s="227"/>
      <c r="L4418" s="228"/>
    </row>
    <row r="4419" spans="1:12">
      <c r="A4419" s="213" t="str">
        <f t="shared" ca="1" si="68"/>
        <v/>
      </c>
      <c r="C4419" s="223"/>
      <c r="D4419" s="224"/>
      <c r="E4419" s="224"/>
      <c r="F4419" s="225"/>
      <c r="G4419" s="226"/>
      <c r="H4419" s="227"/>
      <c r="I4419" s="227"/>
      <c r="J4419" s="227"/>
      <c r="K4419" s="227"/>
      <c r="L4419" s="228"/>
    </row>
    <row r="4420" spans="1:12">
      <c r="A4420" s="213" t="str">
        <f t="shared" ref="A4420:A4483" ca="1" si="69">IF(INDIRECT(ADDRESS(ROW(A4420),3))="","",IF(INDIRECT(ADDRESS(ROW(A4420),3))=INDIRECT(ADDRESS(ROW(A4420)-1,3)),A4419,A4419+1))</f>
        <v/>
      </c>
      <c r="C4420" s="223"/>
      <c r="D4420" s="224"/>
      <c r="E4420" s="224"/>
      <c r="F4420" s="225"/>
      <c r="G4420" s="226"/>
      <c r="H4420" s="227"/>
      <c r="I4420" s="227"/>
      <c r="J4420" s="227"/>
      <c r="K4420" s="227"/>
      <c r="L4420" s="228"/>
    </row>
    <row r="4421" spans="1:12">
      <c r="A4421" s="213" t="str">
        <f t="shared" ca="1" si="69"/>
        <v/>
      </c>
      <c r="C4421" s="223"/>
      <c r="D4421" s="224"/>
      <c r="E4421" s="224"/>
      <c r="F4421" s="225"/>
      <c r="G4421" s="226"/>
      <c r="H4421" s="227"/>
      <c r="I4421" s="227"/>
      <c r="J4421" s="227"/>
      <c r="K4421" s="227"/>
      <c r="L4421" s="228"/>
    </row>
    <row r="4422" spans="1:12">
      <c r="A4422" s="213" t="str">
        <f t="shared" ca="1" si="69"/>
        <v/>
      </c>
      <c r="C4422" s="223"/>
      <c r="D4422" s="224"/>
      <c r="E4422" s="224"/>
      <c r="F4422" s="225"/>
      <c r="G4422" s="226"/>
      <c r="H4422" s="227"/>
      <c r="I4422" s="227"/>
      <c r="J4422" s="227"/>
      <c r="K4422" s="227"/>
      <c r="L4422" s="228"/>
    </row>
    <row r="4423" spans="1:12">
      <c r="A4423" s="213" t="str">
        <f t="shared" ca="1" si="69"/>
        <v/>
      </c>
      <c r="C4423" s="223"/>
      <c r="D4423" s="224"/>
      <c r="E4423" s="224"/>
      <c r="F4423" s="225"/>
      <c r="G4423" s="226"/>
      <c r="H4423" s="227"/>
      <c r="I4423" s="227"/>
      <c r="J4423" s="227"/>
      <c r="K4423" s="227"/>
      <c r="L4423" s="228"/>
    </row>
    <row r="4424" spans="1:12">
      <c r="A4424" s="213" t="str">
        <f t="shared" ca="1" si="69"/>
        <v/>
      </c>
      <c r="C4424" s="223"/>
      <c r="D4424" s="224"/>
      <c r="E4424" s="224"/>
      <c r="F4424" s="225"/>
      <c r="G4424" s="226"/>
      <c r="H4424" s="227"/>
      <c r="I4424" s="227"/>
      <c r="J4424" s="227"/>
      <c r="K4424" s="227"/>
      <c r="L4424" s="228"/>
    </row>
    <row r="4425" spans="1:12">
      <c r="A4425" s="213" t="str">
        <f t="shared" ca="1" si="69"/>
        <v/>
      </c>
      <c r="C4425" s="223"/>
      <c r="D4425" s="224"/>
      <c r="E4425" s="224"/>
      <c r="F4425" s="225"/>
      <c r="G4425" s="226"/>
      <c r="H4425" s="227"/>
      <c r="I4425" s="227"/>
      <c r="J4425" s="227"/>
      <c r="K4425" s="227"/>
      <c r="L4425" s="228"/>
    </row>
    <row r="4426" spans="1:12">
      <c r="A4426" s="213" t="str">
        <f t="shared" ca="1" si="69"/>
        <v/>
      </c>
      <c r="C4426" s="223"/>
      <c r="D4426" s="224"/>
      <c r="E4426" s="224"/>
      <c r="F4426" s="225"/>
      <c r="G4426" s="226"/>
      <c r="H4426" s="227"/>
      <c r="I4426" s="227"/>
      <c r="J4426" s="227"/>
      <c r="K4426" s="227"/>
      <c r="L4426" s="228"/>
    </row>
    <row r="4427" spans="1:12">
      <c r="A4427" s="213" t="str">
        <f t="shared" ca="1" si="69"/>
        <v/>
      </c>
      <c r="C4427" s="223"/>
      <c r="D4427" s="224"/>
      <c r="E4427" s="224"/>
      <c r="F4427" s="225"/>
      <c r="G4427" s="226"/>
      <c r="H4427" s="227"/>
      <c r="I4427" s="227"/>
      <c r="J4427" s="227"/>
      <c r="K4427" s="227"/>
      <c r="L4427" s="228"/>
    </row>
    <row r="4428" spans="1:12">
      <c r="A4428" s="213" t="str">
        <f t="shared" ca="1" si="69"/>
        <v/>
      </c>
      <c r="C4428" s="223"/>
      <c r="D4428" s="224"/>
      <c r="E4428" s="224"/>
      <c r="F4428" s="225"/>
      <c r="G4428" s="226"/>
      <c r="H4428" s="227"/>
      <c r="I4428" s="227"/>
      <c r="J4428" s="227"/>
      <c r="K4428" s="227"/>
      <c r="L4428" s="228"/>
    </row>
    <row r="4429" spans="1:12">
      <c r="A4429" s="213" t="str">
        <f t="shared" ca="1" si="69"/>
        <v/>
      </c>
      <c r="C4429" s="223"/>
      <c r="D4429" s="224"/>
      <c r="E4429" s="224"/>
      <c r="F4429" s="225"/>
      <c r="G4429" s="226"/>
      <c r="H4429" s="227"/>
      <c r="I4429" s="227"/>
      <c r="J4429" s="227"/>
      <c r="K4429" s="227"/>
      <c r="L4429" s="228"/>
    </row>
    <row r="4430" spans="1:12">
      <c r="A4430" s="213" t="str">
        <f t="shared" ca="1" si="69"/>
        <v/>
      </c>
      <c r="C4430" s="223"/>
      <c r="D4430" s="224"/>
      <c r="E4430" s="224"/>
      <c r="F4430" s="225"/>
      <c r="G4430" s="226"/>
      <c r="H4430" s="227"/>
      <c r="I4430" s="227"/>
      <c r="J4430" s="227"/>
      <c r="K4430" s="227"/>
      <c r="L4430" s="228"/>
    </row>
    <row r="4431" spans="1:12">
      <c r="A4431" s="213" t="str">
        <f t="shared" ca="1" si="69"/>
        <v/>
      </c>
      <c r="C4431" s="223"/>
      <c r="D4431" s="224"/>
      <c r="E4431" s="224"/>
      <c r="F4431" s="225"/>
      <c r="G4431" s="226"/>
      <c r="H4431" s="227"/>
      <c r="I4431" s="227"/>
      <c r="J4431" s="227"/>
      <c r="K4431" s="227"/>
      <c r="L4431" s="228"/>
    </row>
    <row r="4432" spans="1:12">
      <c r="A4432" s="213" t="str">
        <f t="shared" ca="1" si="69"/>
        <v/>
      </c>
      <c r="C4432" s="223"/>
      <c r="D4432" s="224"/>
      <c r="E4432" s="224"/>
      <c r="F4432" s="225"/>
      <c r="G4432" s="226"/>
      <c r="H4432" s="227"/>
      <c r="I4432" s="227"/>
      <c r="J4432" s="227"/>
      <c r="K4432" s="227"/>
      <c r="L4432" s="228"/>
    </row>
    <row r="4433" spans="1:12">
      <c r="A4433" s="213" t="str">
        <f t="shared" ca="1" si="69"/>
        <v/>
      </c>
      <c r="C4433" s="223"/>
      <c r="D4433" s="224"/>
      <c r="E4433" s="224"/>
      <c r="F4433" s="225"/>
      <c r="G4433" s="226"/>
      <c r="H4433" s="227"/>
      <c r="I4433" s="227"/>
      <c r="J4433" s="227"/>
      <c r="K4433" s="227"/>
      <c r="L4433" s="228"/>
    </row>
    <row r="4434" spans="1:12">
      <c r="A4434" s="213" t="str">
        <f t="shared" ca="1" si="69"/>
        <v/>
      </c>
      <c r="C4434" s="223"/>
      <c r="D4434" s="224"/>
      <c r="E4434" s="224"/>
      <c r="F4434" s="225"/>
      <c r="G4434" s="226"/>
      <c r="H4434" s="227"/>
      <c r="I4434" s="227"/>
      <c r="J4434" s="227"/>
      <c r="K4434" s="227"/>
      <c r="L4434" s="228"/>
    </row>
    <row r="4435" spans="1:12">
      <c r="A4435" s="213" t="str">
        <f t="shared" ca="1" si="69"/>
        <v/>
      </c>
      <c r="C4435" s="223"/>
      <c r="D4435" s="224"/>
      <c r="E4435" s="224"/>
      <c r="F4435" s="225"/>
      <c r="G4435" s="226"/>
      <c r="H4435" s="227"/>
      <c r="I4435" s="227"/>
      <c r="J4435" s="227"/>
      <c r="K4435" s="227"/>
      <c r="L4435" s="228"/>
    </row>
    <row r="4436" spans="1:12">
      <c r="A4436" s="213" t="str">
        <f t="shared" ca="1" si="69"/>
        <v/>
      </c>
      <c r="C4436" s="223"/>
      <c r="D4436" s="224"/>
      <c r="E4436" s="224"/>
      <c r="F4436" s="225"/>
      <c r="G4436" s="226"/>
      <c r="H4436" s="227"/>
      <c r="I4436" s="227"/>
      <c r="J4436" s="227"/>
      <c r="K4436" s="227"/>
      <c r="L4436" s="228"/>
    </row>
    <row r="4437" spans="1:12">
      <c r="A4437" s="213" t="str">
        <f t="shared" ca="1" si="69"/>
        <v/>
      </c>
      <c r="C4437" s="223"/>
      <c r="D4437" s="224"/>
      <c r="E4437" s="224"/>
      <c r="F4437" s="225"/>
      <c r="G4437" s="226"/>
      <c r="H4437" s="227"/>
      <c r="I4437" s="227"/>
      <c r="J4437" s="227"/>
      <c r="K4437" s="227"/>
      <c r="L4437" s="228"/>
    </row>
    <row r="4438" spans="1:12">
      <c r="A4438" s="213" t="str">
        <f t="shared" ca="1" si="69"/>
        <v/>
      </c>
      <c r="C4438" s="223"/>
      <c r="D4438" s="224"/>
      <c r="E4438" s="224"/>
      <c r="F4438" s="225"/>
      <c r="G4438" s="226"/>
      <c r="H4438" s="227"/>
      <c r="I4438" s="227"/>
      <c r="J4438" s="227"/>
      <c r="K4438" s="227"/>
      <c r="L4438" s="228"/>
    </row>
    <row r="4439" spans="1:12">
      <c r="A4439" s="213" t="str">
        <f t="shared" ca="1" si="69"/>
        <v/>
      </c>
      <c r="C4439" s="223"/>
      <c r="D4439" s="224"/>
      <c r="E4439" s="224"/>
      <c r="F4439" s="225"/>
      <c r="G4439" s="226"/>
      <c r="H4439" s="227"/>
      <c r="I4439" s="227"/>
      <c r="J4439" s="227"/>
      <c r="K4439" s="227"/>
      <c r="L4439" s="228"/>
    </row>
    <row r="4440" spans="1:12">
      <c r="A4440" s="213" t="str">
        <f t="shared" ca="1" si="69"/>
        <v/>
      </c>
      <c r="C4440" s="223"/>
      <c r="D4440" s="224"/>
      <c r="E4440" s="224"/>
      <c r="F4440" s="225"/>
      <c r="G4440" s="226"/>
      <c r="H4440" s="227"/>
      <c r="I4440" s="227"/>
      <c r="J4440" s="227"/>
      <c r="K4440" s="227"/>
      <c r="L4440" s="228"/>
    </row>
    <row r="4441" spans="1:12">
      <c r="A4441" s="213" t="str">
        <f t="shared" ca="1" si="69"/>
        <v/>
      </c>
      <c r="C4441" s="223"/>
      <c r="D4441" s="224"/>
      <c r="E4441" s="224"/>
      <c r="F4441" s="225"/>
      <c r="G4441" s="226"/>
      <c r="H4441" s="227"/>
      <c r="I4441" s="227"/>
      <c r="J4441" s="227"/>
      <c r="K4441" s="227"/>
      <c r="L4441" s="228"/>
    </row>
    <row r="4442" spans="1:12">
      <c r="A4442" s="213" t="str">
        <f t="shared" ca="1" si="69"/>
        <v/>
      </c>
      <c r="C4442" s="223"/>
      <c r="D4442" s="224"/>
      <c r="E4442" s="224"/>
      <c r="F4442" s="225"/>
      <c r="G4442" s="226"/>
      <c r="H4442" s="227"/>
      <c r="I4442" s="227"/>
      <c r="J4442" s="227"/>
      <c r="K4442" s="227"/>
      <c r="L4442" s="228"/>
    </row>
    <row r="4443" spans="1:12">
      <c r="A4443" s="213" t="str">
        <f t="shared" ca="1" si="69"/>
        <v/>
      </c>
      <c r="C4443" s="223"/>
      <c r="D4443" s="224"/>
      <c r="E4443" s="224"/>
      <c r="F4443" s="225"/>
      <c r="G4443" s="226"/>
      <c r="H4443" s="227"/>
      <c r="I4443" s="227"/>
      <c r="J4443" s="227"/>
      <c r="K4443" s="227"/>
      <c r="L4443" s="228"/>
    </row>
    <row r="4444" spans="1:12">
      <c r="A4444" s="213" t="str">
        <f t="shared" ca="1" si="69"/>
        <v/>
      </c>
      <c r="C4444" s="223"/>
      <c r="D4444" s="224"/>
      <c r="E4444" s="224"/>
      <c r="F4444" s="225"/>
      <c r="G4444" s="226"/>
      <c r="H4444" s="227"/>
      <c r="I4444" s="227"/>
      <c r="J4444" s="227"/>
      <c r="K4444" s="227"/>
      <c r="L4444" s="228"/>
    </row>
    <row r="4445" spans="1:12">
      <c r="A4445" s="213" t="str">
        <f t="shared" ca="1" si="69"/>
        <v/>
      </c>
      <c r="C4445" s="223"/>
      <c r="D4445" s="224"/>
      <c r="E4445" s="224"/>
      <c r="F4445" s="225"/>
      <c r="G4445" s="226"/>
      <c r="H4445" s="227"/>
      <c r="I4445" s="227"/>
      <c r="J4445" s="227"/>
      <c r="K4445" s="227"/>
      <c r="L4445" s="228"/>
    </row>
    <row r="4446" spans="1:12">
      <c r="A4446" s="213" t="str">
        <f t="shared" ca="1" si="69"/>
        <v/>
      </c>
      <c r="C4446" s="223"/>
      <c r="D4446" s="224"/>
      <c r="E4446" s="224"/>
      <c r="F4446" s="225"/>
      <c r="G4446" s="226"/>
      <c r="H4446" s="227"/>
      <c r="I4446" s="227"/>
      <c r="J4446" s="227"/>
      <c r="K4446" s="227"/>
      <c r="L4446" s="228"/>
    </row>
    <row r="4447" spans="1:12">
      <c r="A4447" s="213" t="str">
        <f t="shared" ca="1" si="69"/>
        <v/>
      </c>
      <c r="C4447" s="223"/>
      <c r="D4447" s="224"/>
      <c r="E4447" s="224"/>
      <c r="F4447" s="225"/>
      <c r="G4447" s="226"/>
      <c r="H4447" s="227"/>
      <c r="I4447" s="227"/>
      <c r="J4447" s="227"/>
      <c r="K4447" s="227"/>
      <c r="L4447" s="228"/>
    </row>
    <row r="4448" spans="1:12">
      <c r="A4448" s="213" t="str">
        <f t="shared" ca="1" si="69"/>
        <v/>
      </c>
      <c r="C4448" s="223"/>
      <c r="D4448" s="224"/>
      <c r="E4448" s="224"/>
      <c r="F4448" s="225"/>
      <c r="G4448" s="226"/>
      <c r="H4448" s="227"/>
      <c r="I4448" s="227"/>
      <c r="J4448" s="227"/>
      <c r="K4448" s="227"/>
      <c r="L4448" s="228"/>
    </row>
    <row r="4449" spans="1:12">
      <c r="A4449" s="213" t="str">
        <f t="shared" ca="1" si="69"/>
        <v/>
      </c>
      <c r="C4449" s="223"/>
      <c r="D4449" s="224"/>
      <c r="E4449" s="224"/>
      <c r="F4449" s="225"/>
      <c r="G4449" s="226"/>
      <c r="H4449" s="227"/>
      <c r="I4449" s="227"/>
      <c r="J4449" s="227"/>
      <c r="K4449" s="227"/>
      <c r="L4449" s="228"/>
    </row>
    <row r="4450" spans="1:12">
      <c r="A4450" s="213" t="str">
        <f t="shared" ca="1" si="69"/>
        <v/>
      </c>
      <c r="C4450" s="223"/>
      <c r="D4450" s="224"/>
      <c r="E4450" s="224"/>
      <c r="F4450" s="225"/>
      <c r="G4450" s="226"/>
      <c r="H4450" s="227"/>
      <c r="I4450" s="227"/>
      <c r="J4450" s="227"/>
      <c r="K4450" s="227"/>
      <c r="L4450" s="228"/>
    </row>
    <row r="4451" spans="1:12">
      <c r="A4451" s="213" t="str">
        <f t="shared" ca="1" si="69"/>
        <v/>
      </c>
      <c r="C4451" s="223"/>
      <c r="D4451" s="224"/>
      <c r="E4451" s="224"/>
      <c r="F4451" s="225"/>
      <c r="G4451" s="226"/>
      <c r="H4451" s="227"/>
      <c r="I4451" s="227"/>
      <c r="J4451" s="227"/>
      <c r="K4451" s="227"/>
      <c r="L4451" s="228"/>
    </row>
    <row r="4452" spans="1:12">
      <c r="A4452" s="213" t="str">
        <f t="shared" ca="1" si="69"/>
        <v/>
      </c>
      <c r="C4452" s="223"/>
      <c r="D4452" s="224"/>
      <c r="E4452" s="224"/>
      <c r="F4452" s="225"/>
      <c r="G4452" s="226"/>
      <c r="H4452" s="227"/>
      <c r="I4452" s="227"/>
      <c r="J4452" s="227"/>
      <c r="K4452" s="227"/>
      <c r="L4452" s="228"/>
    </row>
    <row r="4453" spans="1:12">
      <c r="A4453" s="213" t="str">
        <f t="shared" ca="1" si="69"/>
        <v/>
      </c>
      <c r="C4453" s="223"/>
      <c r="D4453" s="224"/>
      <c r="E4453" s="224"/>
      <c r="F4453" s="225"/>
      <c r="G4453" s="226"/>
      <c r="H4453" s="227"/>
      <c r="I4453" s="227"/>
      <c r="J4453" s="227"/>
      <c r="K4453" s="227"/>
      <c r="L4453" s="228"/>
    </row>
    <row r="4454" spans="1:12">
      <c r="A4454" s="213" t="str">
        <f t="shared" ca="1" si="69"/>
        <v/>
      </c>
      <c r="C4454" s="223"/>
      <c r="D4454" s="224"/>
      <c r="E4454" s="224"/>
      <c r="F4454" s="225"/>
      <c r="G4454" s="226"/>
      <c r="H4454" s="227"/>
      <c r="I4454" s="227"/>
      <c r="J4454" s="227"/>
      <c r="K4454" s="227"/>
      <c r="L4454" s="228"/>
    </row>
    <row r="4455" spans="1:12">
      <c r="A4455" s="213" t="str">
        <f t="shared" ca="1" si="69"/>
        <v/>
      </c>
      <c r="C4455" s="223"/>
      <c r="D4455" s="224"/>
      <c r="E4455" s="224"/>
      <c r="F4455" s="225"/>
      <c r="G4455" s="226"/>
      <c r="H4455" s="227"/>
      <c r="I4455" s="227"/>
      <c r="J4455" s="227"/>
      <c r="K4455" s="227"/>
      <c r="L4455" s="228"/>
    </row>
    <row r="4456" spans="1:12">
      <c r="A4456" s="213" t="str">
        <f t="shared" ca="1" si="69"/>
        <v/>
      </c>
      <c r="C4456" s="223"/>
      <c r="D4456" s="224"/>
      <c r="E4456" s="224"/>
      <c r="F4456" s="225"/>
      <c r="G4456" s="226"/>
      <c r="H4456" s="227"/>
      <c r="I4456" s="227"/>
      <c r="J4456" s="227"/>
      <c r="K4456" s="227"/>
      <c r="L4456" s="228"/>
    </row>
    <row r="4457" spans="1:12">
      <c r="A4457" s="213" t="str">
        <f t="shared" ca="1" si="69"/>
        <v/>
      </c>
      <c r="C4457" s="223"/>
      <c r="D4457" s="224"/>
      <c r="E4457" s="224"/>
      <c r="F4457" s="225"/>
      <c r="G4457" s="226"/>
      <c r="H4457" s="227"/>
      <c r="I4457" s="227"/>
      <c r="J4457" s="227"/>
      <c r="K4457" s="227"/>
      <c r="L4457" s="228"/>
    </row>
    <row r="4458" spans="1:12">
      <c r="A4458" s="213" t="str">
        <f t="shared" ca="1" si="69"/>
        <v/>
      </c>
      <c r="C4458" s="223"/>
      <c r="D4458" s="224"/>
      <c r="E4458" s="224"/>
      <c r="F4458" s="225"/>
      <c r="G4458" s="226"/>
      <c r="H4458" s="227"/>
      <c r="I4458" s="227"/>
      <c r="J4458" s="227"/>
      <c r="K4458" s="227"/>
      <c r="L4458" s="228"/>
    </row>
    <row r="4459" spans="1:12">
      <c r="A4459" s="213" t="str">
        <f t="shared" ca="1" si="69"/>
        <v/>
      </c>
      <c r="C4459" s="223"/>
      <c r="D4459" s="224"/>
      <c r="E4459" s="224"/>
      <c r="F4459" s="225"/>
      <c r="G4459" s="226"/>
      <c r="H4459" s="227"/>
      <c r="I4459" s="227"/>
      <c r="J4459" s="227"/>
      <c r="K4459" s="227"/>
      <c r="L4459" s="228"/>
    </row>
    <row r="4460" spans="1:12">
      <c r="A4460" s="213" t="str">
        <f t="shared" ca="1" si="69"/>
        <v/>
      </c>
      <c r="C4460" s="223"/>
      <c r="D4460" s="224"/>
      <c r="E4460" s="224"/>
      <c r="F4460" s="225"/>
      <c r="G4460" s="226"/>
      <c r="H4460" s="227"/>
      <c r="I4460" s="227"/>
      <c r="J4460" s="227"/>
      <c r="K4460" s="227"/>
      <c r="L4460" s="228"/>
    </row>
    <row r="4461" spans="1:12">
      <c r="A4461" s="213" t="str">
        <f t="shared" ca="1" si="69"/>
        <v/>
      </c>
      <c r="C4461" s="223"/>
      <c r="D4461" s="224"/>
      <c r="E4461" s="224"/>
      <c r="F4461" s="225"/>
      <c r="G4461" s="226"/>
      <c r="H4461" s="227"/>
      <c r="I4461" s="227"/>
      <c r="J4461" s="227"/>
      <c r="K4461" s="227"/>
      <c r="L4461" s="228"/>
    </row>
    <row r="4462" spans="1:12">
      <c r="A4462" s="213" t="str">
        <f t="shared" ca="1" si="69"/>
        <v/>
      </c>
      <c r="C4462" s="223"/>
      <c r="D4462" s="224"/>
      <c r="E4462" s="224"/>
      <c r="F4462" s="225"/>
      <c r="G4462" s="226"/>
      <c r="H4462" s="227"/>
      <c r="I4462" s="227"/>
      <c r="J4462" s="227"/>
      <c r="K4462" s="227"/>
      <c r="L4462" s="228"/>
    </row>
    <row r="4463" spans="1:12">
      <c r="A4463" s="213" t="str">
        <f t="shared" ca="1" si="69"/>
        <v/>
      </c>
      <c r="C4463" s="223"/>
      <c r="D4463" s="224"/>
      <c r="E4463" s="224"/>
      <c r="F4463" s="225"/>
      <c r="G4463" s="226"/>
      <c r="H4463" s="227"/>
      <c r="I4463" s="227"/>
      <c r="J4463" s="227"/>
      <c r="K4463" s="227"/>
      <c r="L4463" s="228"/>
    </row>
    <row r="4464" spans="1:12">
      <c r="A4464" s="213" t="str">
        <f t="shared" ca="1" si="69"/>
        <v/>
      </c>
      <c r="C4464" s="223"/>
      <c r="D4464" s="224"/>
      <c r="E4464" s="224"/>
      <c r="F4464" s="225"/>
      <c r="G4464" s="226"/>
      <c r="H4464" s="227"/>
      <c r="I4464" s="227"/>
      <c r="J4464" s="227"/>
      <c r="K4464" s="227"/>
      <c r="L4464" s="228"/>
    </row>
    <row r="4465" spans="1:12">
      <c r="A4465" s="213" t="str">
        <f t="shared" ca="1" si="69"/>
        <v/>
      </c>
      <c r="C4465" s="223"/>
      <c r="D4465" s="224"/>
      <c r="E4465" s="224"/>
      <c r="F4465" s="225"/>
      <c r="G4465" s="226"/>
      <c r="H4465" s="227"/>
      <c r="I4465" s="227"/>
      <c r="J4465" s="227"/>
      <c r="K4465" s="227"/>
      <c r="L4465" s="228"/>
    </row>
    <row r="4466" spans="1:12">
      <c r="A4466" s="213" t="str">
        <f t="shared" ca="1" si="69"/>
        <v/>
      </c>
      <c r="C4466" s="223"/>
      <c r="D4466" s="224"/>
      <c r="E4466" s="224"/>
      <c r="F4466" s="225"/>
      <c r="G4466" s="226"/>
      <c r="H4466" s="227"/>
      <c r="I4466" s="227"/>
      <c r="J4466" s="227"/>
      <c r="K4466" s="227"/>
      <c r="L4466" s="228"/>
    </row>
    <row r="4467" spans="1:12">
      <c r="A4467" s="213" t="str">
        <f t="shared" ca="1" si="69"/>
        <v/>
      </c>
      <c r="C4467" s="223"/>
      <c r="D4467" s="224"/>
      <c r="E4467" s="224"/>
      <c r="F4467" s="225"/>
      <c r="G4467" s="226"/>
      <c r="H4467" s="227"/>
      <c r="I4467" s="227"/>
      <c r="J4467" s="227"/>
      <c r="K4467" s="227"/>
      <c r="L4467" s="228"/>
    </row>
    <row r="4468" spans="1:12">
      <c r="A4468" s="213" t="str">
        <f t="shared" ca="1" si="69"/>
        <v/>
      </c>
      <c r="C4468" s="223"/>
      <c r="D4468" s="224"/>
      <c r="E4468" s="224"/>
      <c r="F4468" s="225"/>
      <c r="G4468" s="226"/>
      <c r="H4468" s="227"/>
      <c r="I4468" s="227"/>
      <c r="J4468" s="227"/>
      <c r="K4468" s="227"/>
      <c r="L4468" s="228"/>
    </row>
    <row r="4469" spans="1:12">
      <c r="A4469" s="213" t="str">
        <f t="shared" ca="1" si="69"/>
        <v/>
      </c>
      <c r="C4469" s="223"/>
      <c r="D4469" s="224"/>
      <c r="E4469" s="224"/>
      <c r="F4469" s="225"/>
      <c r="G4469" s="226"/>
      <c r="H4469" s="227"/>
      <c r="I4469" s="227"/>
      <c r="J4469" s="227"/>
      <c r="K4469" s="227"/>
      <c r="L4469" s="228"/>
    </row>
    <row r="4470" spans="1:12">
      <c r="A4470" s="213" t="str">
        <f t="shared" ca="1" si="69"/>
        <v/>
      </c>
      <c r="C4470" s="223"/>
      <c r="D4470" s="224"/>
      <c r="E4470" s="224"/>
      <c r="F4470" s="225"/>
      <c r="G4470" s="226"/>
      <c r="H4470" s="227"/>
      <c r="I4470" s="227"/>
      <c r="J4470" s="227"/>
      <c r="K4470" s="227"/>
      <c r="L4470" s="228"/>
    </row>
    <row r="4471" spans="1:12">
      <c r="A4471" s="213" t="str">
        <f t="shared" ca="1" si="69"/>
        <v/>
      </c>
      <c r="C4471" s="223"/>
      <c r="D4471" s="224"/>
      <c r="E4471" s="224"/>
      <c r="F4471" s="225"/>
      <c r="G4471" s="226"/>
      <c r="H4471" s="227"/>
      <c r="I4471" s="227"/>
      <c r="J4471" s="227"/>
      <c r="K4471" s="227"/>
      <c r="L4471" s="228"/>
    </row>
    <row r="4472" spans="1:12">
      <c r="A4472" s="213" t="str">
        <f t="shared" ca="1" si="69"/>
        <v/>
      </c>
      <c r="C4472" s="223"/>
      <c r="D4472" s="224"/>
      <c r="E4472" s="224"/>
      <c r="F4472" s="225"/>
      <c r="G4472" s="226"/>
      <c r="H4472" s="227"/>
      <c r="I4472" s="227"/>
      <c r="J4472" s="227"/>
      <c r="K4472" s="227"/>
      <c r="L4472" s="228"/>
    </row>
    <row r="4473" spans="1:12">
      <c r="A4473" s="213" t="str">
        <f t="shared" ca="1" si="69"/>
        <v/>
      </c>
      <c r="C4473" s="223"/>
      <c r="D4473" s="224"/>
      <c r="E4473" s="224"/>
      <c r="F4473" s="225"/>
      <c r="G4473" s="226"/>
      <c r="H4473" s="227"/>
      <c r="I4473" s="227"/>
      <c r="J4473" s="227"/>
      <c r="K4473" s="227"/>
      <c r="L4473" s="228"/>
    </row>
    <row r="4474" spans="1:12">
      <c r="A4474" s="213" t="str">
        <f t="shared" ca="1" si="69"/>
        <v/>
      </c>
      <c r="C4474" s="223"/>
      <c r="D4474" s="224"/>
      <c r="E4474" s="224"/>
      <c r="F4474" s="225"/>
      <c r="G4474" s="226"/>
      <c r="H4474" s="227"/>
      <c r="I4474" s="227"/>
      <c r="J4474" s="227"/>
      <c r="K4474" s="227"/>
      <c r="L4474" s="228"/>
    </row>
    <row r="4475" spans="1:12">
      <c r="A4475" s="213" t="str">
        <f t="shared" ca="1" si="69"/>
        <v/>
      </c>
      <c r="C4475" s="223"/>
      <c r="D4475" s="224"/>
      <c r="E4475" s="224"/>
      <c r="F4475" s="225"/>
      <c r="G4475" s="226"/>
      <c r="H4475" s="227"/>
      <c r="I4475" s="227"/>
      <c r="J4475" s="227"/>
      <c r="K4475" s="227"/>
      <c r="L4475" s="228"/>
    </row>
    <row r="4476" spans="1:12">
      <c r="A4476" s="213" t="str">
        <f t="shared" ca="1" si="69"/>
        <v/>
      </c>
      <c r="C4476" s="223"/>
      <c r="D4476" s="224"/>
      <c r="E4476" s="224"/>
      <c r="F4476" s="225"/>
      <c r="G4476" s="226"/>
      <c r="H4476" s="227"/>
      <c r="I4476" s="227"/>
      <c r="J4476" s="227"/>
      <c r="K4476" s="227"/>
      <c r="L4476" s="228"/>
    </row>
    <row r="4477" spans="1:12">
      <c r="A4477" s="213" t="str">
        <f t="shared" ca="1" si="69"/>
        <v/>
      </c>
      <c r="C4477" s="223"/>
      <c r="D4477" s="224"/>
      <c r="E4477" s="224"/>
      <c r="F4477" s="225"/>
      <c r="G4477" s="226"/>
      <c r="H4477" s="227"/>
      <c r="I4477" s="227"/>
      <c r="J4477" s="227"/>
      <c r="K4477" s="227"/>
      <c r="L4477" s="228"/>
    </row>
    <row r="4478" spans="1:12">
      <c r="A4478" s="213" t="str">
        <f t="shared" ca="1" si="69"/>
        <v/>
      </c>
      <c r="C4478" s="223"/>
      <c r="D4478" s="224"/>
      <c r="E4478" s="224"/>
      <c r="F4478" s="225"/>
      <c r="G4478" s="226"/>
      <c r="H4478" s="227"/>
      <c r="I4478" s="227"/>
      <c r="J4478" s="227"/>
      <c r="K4478" s="227"/>
      <c r="L4478" s="228"/>
    </row>
    <row r="4479" spans="1:12">
      <c r="A4479" s="213" t="str">
        <f t="shared" ca="1" si="69"/>
        <v/>
      </c>
      <c r="C4479" s="223"/>
      <c r="D4479" s="224"/>
      <c r="E4479" s="224"/>
      <c r="F4479" s="225"/>
      <c r="G4479" s="226"/>
      <c r="H4479" s="227"/>
      <c r="I4479" s="227"/>
      <c r="J4479" s="227"/>
      <c r="K4479" s="227"/>
      <c r="L4479" s="228"/>
    </row>
    <row r="4480" spans="1:12">
      <c r="A4480" s="213" t="str">
        <f t="shared" ca="1" si="69"/>
        <v/>
      </c>
      <c r="C4480" s="223"/>
      <c r="D4480" s="224"/>
      <c r="E4480" s="224"/>
      <c r="F4480" s="225"/>
      <c r="G4480" s="226"/>
      <c r="H4480" s="227"/>
      <c r="I4480" s="227"/>
      <c r="J4480" s="227"/>
      <c r="K4480" s="227"/>
      <c r="L4480" s="228"/>
    </row>
    <row r="4481" spans="1:12">
      <c r="A4481" s="213" t="str">
        <f t="shared" ca="1" si="69"/>
        <v/>
      </c>
      <c r="C4481" s="223"/>
      <c r="D4481" s="224"/>
      <c r="E4481" s="224"/>
      <c r="F4481" s="225"/>
      <c r="G4481" s="226"/>
      <c r="H4481" s="227"/>
      <c r="I4481" s="227"/>
      <c r="J4481" s="227"/>
      <c r="K4481" s="227"/>
      <c r="L4481" s="228"/>
    </row>
    <row r="4482" spans="1:12">
      <c r="A4482" s="213" t="str">
        <f t="shared" ca="1" si="69"/>
        <v/>
      </c>
      <c r="C4482" s="223"/>
      <c r="D4482" s="224"/>
      <c r="E4482" s="224"/>
      <c r="F4482" s="225"/>
      <c r="G4482" s="226"/>
      <c r="H4482" s="227"/>
      <c r="I4482" s="227"/>
      <c r="J4482" s="227"/>
      <c r="K4482" s="227"/>
      <c r="L4482" s="228"/>
    </row>
    <row r="4483" spans="1:12">
      <c r="A4483" s="213" t="str">
        <f t="shared" ca="1" si="69"/>
        <v/>
      </c>
      <c r="C4483" s="223"/>
      <c r="D4483" s="224"/>
      <c r="E4483" s="224"/>
      <c r="F4483" s="225"/>
      <c r="G4483" s="226"/>
      <c r="H4483" s="227"/>
      <c r="I4483" s="227"/>
      <c r="J4483" s="227"/>
      <c r="K4483" s="227"/>
      <c r="L4483" s="228"/>
    </row>
    <row r="4484" spans="1:12">
      <c r="A4484" s="213" t="str">
        <f t="shared" ref="A4484:A4547" ca="1" si="70">IF(INDIRECT(ADDRESS(ROW(A4484),3))="","",IF(INDIRECT(ADDRESS(ROW(A4484),3))=INDIRECT(ADDRESS(ROW(A4484)-1,3)),A4483,A4483+1))</f>
        <v/>
      </c>
      <c r="C4484" s="223"/>
      <c r="D4484" s="224"/>
      <c r="E4484" s="224"/>
      <c r="F4484" s="225"/>
      <c r="G4484" s="226"/>
      <c r="H4484" s="227"/>
      <c r="I4484" s="227"/>
      <c r="J4484" s="227"/>
      <c r="K4484" s="227"/>
      <c r="L4484" s="228"/>
    </row>
    <row r="4485" spans="1:12">
      <c r="A4485" s="213" t="str">
        <f t="shared" ca="1" si="70"/>
        <v/>
      </c>
      <c r="C4485" s="223"/>
      <c r="D4485" s="224"/>
      <c r="E4485" s="224"/>
      <c r="F4485" s="225"/>
      <c r="G4485" s="226"/>
      <c r="H4485" s="227"/>
      <c r="I4485" s="227"/>
      <c r="J4485" s="227"/>
      <c r="K4485" s="227"/>
      <c r="L4485" s="228"/>
    </row>
    <row r="4486" spans="1:12">
      <c r="A4486" s="213" t="str">
        <f t="shared" ca="1" si="70"/>
        <v/>
      </c>
      <c r="C4486" s="223"/>
      <c r="D4486" s="224"/>
      <c r="E4486" s="224"/>
      <c r="F4486" s="225"/>
      <c r="G4486" s="226"/>
      <c r="H4486" s="227"/>
      <c r="I4486" s="227"/>
      <c r="J4486" s="227"/>
      <c r="K4486" s="227"/>
      <c r="L4486" s="228"/>
    </row>
    <row r="4487" spans="1:12">
      <c r="A4487" s="213" t="str">
        <f t="shared" ca="1" si="70"/>
        <v/>
      </c>
      <c r="C4487" s="223"/>
      <c r="D4487" s="224"/>
      <c r="E4487" s="224"/>
      <c r="F4487" s="225"/>
      <c r="G4487" s="226"/>
      <c r="H4487" s="227"/>
      <c r="I4487" s="227"/>
      <c r="J4487" s="227"/>
      <c r="K4487" s="227"/>
      <c r="L4487" s="228"/>
    </row>
    <row r="4488" spans="1:12">
      <c r="A4488" s="213" t="str">
        <f t="shared" ca="1" si="70"/>
        <v/>
      </c>
      <c r="C4488" s="223"/>
      <c r="D4488" s="224"/>
      <c r="E4488" s="224"/>
      <c r="F4488" s="225"/>
      <c r="G4488" s="226"/>
      <c r="H4488" s="227"/>
      <c r="I4488" s="227"/>
      <c r="J4488" s="227"/>
      <c r="K4488" s="227"/>
      <c r="L4488" s="228"/>
    </row>
    <row r="4489" spans="1:12">
      <c r="A4489" s="213" t="str">
        <f t="shared" ca="1" si="70"/>
        <v/>
      </c>
      <c r="C4489" s="223"/>
      <c r="D4489" s="224"/>
      <c r="E4489" s="224"/>
      <c r="F4489" s="225"/>
      <c r="G4489" s="226"/>
      <c r="H4489" s="227"/>
      <c r="I4489" s="227"/>
      <c r="J4489" s="227"/>
      <c r="K4489" s="227"/>
      <c r="L4489" s="228"/>
    </row>
    <row r="4490" spans="1:12">
      <c r="A4490" s="213" t="str">
        <f t="shared" ca="1" si="70"/>
        <v/>
      </c>
      <c r="C4490" s="223"/>
      <c r="D4490" s="224"/>
      <c r="E4490" s="224"/>
      <c r="F4490" s="225"/>
      <c r="G4490" s="226"/>
      <c r="H4490" s="227"/>
      <c r="I4490" s="227"/>
      <c r="J4490" s="227"/>
      <c r="K4490" s="227"/>
      <c r="L4490" s="228"/>
    </row>
    <row r="4491" spans="1:12">
      <c r="A4491" s="213" t="str">
        <f t="shared" ca="1" si="70"/>
        <v/>
      </c>
      <c r="C4491" s="223"/>
      <c r="D4491" s="224"/>
      <c r="E4491" s="224"/>
      <c r="F4491" s="225"/>
      <c r="G4491" s="226"/>
      <c r="H4491" s="227"/>
      <c r="I4491" s="227"/>
      <c r="J4491" s="227"/>
      <c r="K4491" s="227"/>
      <c r="L4491" s="228"/>
    </row>
    <row r="4492" spans="1:12">
      <c r="A4492" s="213" t="str">
        <f t="shared" ca="1" si="70"/>
        <v/>
      </c>
      <c r="C4492" s="223"/>
      <c r="D4492" s="224"/>
      <c r="E4492" s="224"/>
      <c r="F4492" s="225"/>
      <c r="G4492" s="226"/>
      <c r="H4492" s="227"/>
      <c r="I4492" s="227"/>
      <c r="J4492" s="227"/>
      <c r="K4492" s="227"/>
      <c r="L4492" s="228"/>
    </row>
    <row r="4493" spans="1:12">
      <c r="A4493" s="213" t="str">
        <f t="shared" ca="1" si="70"/>
        <v/>
      </c>
      <c r="C4493" s="223"/>
      <c r="D4493" s="224"/>
      <c r="E4493" s="224"/>
      <c r="F4493" s="225"/>
      <c r="G4493" s="226"/>
      <c r="H4493" s="227"/>
      <c r="I4493" s="227"/>
      <c r="J4493" s="227"/>
      <c r="K4493" s="227"/>
      <c r="L4493" s="228"/>
    </row>
    <row r="4494" spans="1:12">
      <c r="A4494" s="213" t="str">
        <f t="shared" ca="1" si="70"/>
        <v/>
      </c>
      <c r="C4494" s="223"/>
      <c r="D4494" s="224"/>
      <c r="E4494" s="224"/>
      <c r="F4494" s="225"/>
      <c r="G4494" s="226"/>
      <c r="H4494" s="227"/>
      <c r="I4494" s="227"/>
      <c r="J4494" s="227"/>
      <c r="K4494" s="227"/>
      <c r="L4494" s="228"/>
    </row>
    <row r="4495" spans="1:12">
      <c r="A4495" s="213" t="str">
        <f t="shared" ca="1" si="70"/>
        <v/>
      </c>
      <c r="C4495" s="223"/>
      <c r="D4495" s="224"/>
      <c r="E4495" s="224"/>
      <c r="F4495" s="225"/>
      <c r="G4495" s="226"/>
      <c r="H4495" s="227"/>
      <c r="I4495" s="227"/>
      <c r="J4495" s="227"/>
      <c r="K4495" s="227"/>
      <c r="L4495" s="228"/>
    </row>
    <row r="4496" spans="1:12">
      <c r="A4496" s="213" t="str">
        <f t="shared" ca="1" si="70"/>
        <v/>
      </c>
      <c r="C4496" s="223"/>
      <c r="D4496" s="224"/>
      <c r="E4496" s="224"/>
      <c r="F4496" s="225"/>
      <c r="G4496" s="226"/>
      <c r="H4496" s="227"/>
      <c r="I4496" s="227"/>
      <c r="J4496" s="227"/>
      <c r="K4496" s="227"/>
      <c r="L4496" s="228"/>
    </row>
    <row r="4497" spans="1:12">
      <c r="A4497" s="213" t="str">
        <f t="shared" ca="1" si="70"/>
        <v/>
      </c>
      <c r="C4497" s="223"/>
      <c r="D4497" s="224"/>
      <c r="E4497" s="224"/>
      <c r="F4497" s="225"/>
      <c r="G4497" s="226"/>
      <c r="H4497" s="227"/>
      <c r="I4497" s="227"/>
      <c r="J4497" s="227"/>
      <c r="K4497" s="227"/>
      <c r="L4497" s="228"/>
    </row>
    <row r="4498" spans="1:12">
      <c r="A4498" s="213" t="str">
        <f t="shared" ca="1" si="70"/>
        <v/>
      </c>
      <c r="C4498" s="223"/>
      <c r="D4498" s="224"/>
      <c r="E4498" s="224"/>
      <c r="F4498" s="225"/>
      <c r="G4498" s="226"/>
      <c r="H4498" s="227"/>
      <c r="I4498" s="227"/>
      <c r="J4498" s="227"/>
      <c r="K4498" s="227"/>
      <c r="L4498" s="228"/>
    </row>
    <row r="4499" spans="1:12">
      <c r="A4499" s="213" t="str">
        <f t="shared" ca="1" si="70"/>
        <v/>
      </c>
      <c r="C4499" s="223"/>
      <c r="D4499" s="224"/>
      <c r="E4499" s="224"/>
      <c r="F4499" s="225"/>
      <c r="G4499" s="226"/>
      <c r="H4499" s="227"/>
      <c r="I4499" s="227"/>
      <c r="J4499" s="227"/>
      <c r="K4499" s="227"/>
      <c r="L4499" s="228"/>
    </row>
    <row r="4500" spans="1:12">
      <c r="A4500" s="213" t="str">
        <f t="shared" ca="1" si="70"/>
        <v/>
      </c>
      <c r="C4500" s="223"/>
      <c r="D4500" s="224"/>
      <c r="E4500" s="224"/>
      <c r="F4500" s="225"/>
      <c r="G4500" s="226"/>
      <c r="H4500" s="227"/>
      <c r="I4500" s="227"/>
      <c r="J4500" s="227"/>
      <c r="K4500" s="227"/>
      <c r="L4500" s="228"/>
    </row>
    <row r="4501" spans="1:12">
      <c r="A4501" s="213" t="str">
        <f t="shared" ca="1" si="70"/>
        <v/>
      </c>
      <c r="C4501" s="223"/>
      <c r="D4501" s="224"/>
      <c r="E4501" s="224"/>
      <c r="F4501" s="225"/>
      <c r="G4501" s="226"/>
      <c r="H4501" s="227"/>
      <c r="I4501" s="227"/>
      <c r="J4501" s="227"/>
      <c r="K4501" s="227"/>
      <c r="L4501" s="228"/>
    </row>
    <row r="4502" spans="1:12">
      <c r="A4502" s="213" t="str">
        <f t="shared" ca="1" si="70"/>
        <v/>
      </c>
      <c r="C4502" s="223"/>
      <c r="D4502" s="224"/>
      <c r="E4502" s="224"/>
      <c r="F4502" s="225"/>
      <c r="G4502" s="226"/>
      <c r="H4502" s="227"/>
      <c r="I4502" s="227"/>
      <c r="J4502" s="227"/>
      <c r="K4502" s="227"/>
      <c r="L4502" s="228"/>
    </row>
    <row r="4503" spans="1:12">
      <c r="A4503" s="213" t="str">
        <f t="shared" ca="1" si="70"/>
        <v/>
      </c>
      <c r="C4503" s="223"/>
      <c r="D4503" s="224"/>
      <c r="E4503" s="224"/>
      <c r="F4503" s="225"/>
      <c r="G4503" s="226"/>
      <c r="H4503" s="227"/>
      <c r="I4503" s="227"/>
      <c r="J4503" s="227"/>
      <c r="K4503" s="227"/>
      <c r="L4503" s="228"/>
    </row>
    <row r="4504" spans="1:12">
      <c r="A4504" s="213" t="str">
        <f t="shared" ca="1" si="70"/>
        <v/>
      </c>
      <c r="C4504" s="223"/>
      <c r="D4504" s="224"/>
      <c r="E4504" s="224"/>
      <c r="F4504" s="225"/>
      <c r="G4504" s="226"/>
      <c r="H4504" s="227"/>
      <c r="I4504" s="227"/>
      <c r="J4504" s="227"/>
      <c r="K4504" s="227"/>
      <c r="L4504" s="228"/>
    </row>
    <row r="4505" spans="1:12">
      <c r="A4505" s="213" t="str">
        <f t="shared" ca="1" si="70"/>
        <v/>
      </c>
      <c r="C4505" s="223"/>
      <c r="D4505" s="224"/>
      <c r="E4505" s="224"/>
      <c r="F4505" s="225"/>
      <c r="G4505" s="226"/>
      <c r="H4505" s="227"/>
      <c r="I4505" s="227"/>
      <c r="J4505" s="227"/>
      <c r="K4505" s="227"/>
      <c r="L4505" s="228"/>
    </row>
    <row r="4506" spans="1:12">
      <c r="A4506" s="213" t="str">
        <f t="shared" ca="1" si="70"/>
        <v/>
      </c>
      <c r="C4506" s="223"/>
      <c r="D4506" s="224"/>
      <c r="E4506" s="224"/>
      <c r="F4506" s="225"/>
      <c r="G4506" s="226"/>
      <c r="H4506" s="227"/>
      <c r="I4506" s="227"/>
      <c r="J4506" s="227"/>
      <c r="K4506" s="227"/>
      <c r="L4506" s="228"/>
    </row>
    <row r="4507" spans="1:12">
      <c r="A4507" s="213" t="str">
        <f t="shared" ca="1" si="70"/>
        <v/>
      </c>
      <c r="C4507" s="223"/>
      <c r="D4507" s="224"/>
      <c r="E4507" s="224"/>
      <c r="F4507" s="225"/>
      <c r="G4507" s="226"/>
      <c r="H4507" s="227"/>
      <c r="I4507" s="227"/>
      <c r="J4507" s="227"/>
      <c r="K4507" s="227"/>
      <c r="L4507" s="228"/>
    </row>
    <row r="4508" spans="1:12">
      <c r="A4508" s="213" t="str">
        <f t="shared" ca="1" si="70"/>
        <v/>
      </c>
      <c r="C4508" s="223"/>
      <c r="D4508" s="224"/>
      <c r="E4508" s="224"/>
      <c r="F4508" s="225"/>
      <c r="G4508" s="226"/>
      <c r="H4508" s="227"/>
      <c r="I4508" s="227"/>
      <c r="J4508" s="227"/>
      <c r="K4508" s="227"/>
      <c r="L4508" s="228"/>
    </row>
    <row r="4509" spans="1:12">
      <c r="A4509" s="213" t="str">
        <f t="shared" ca="1" si="70"/>
        <v/>
      </c>
      <c r="C4509" s="223"/>
      <c r="D4509" s="224"/>
      <c r="E4509" s="224"/>
      <c r="F4509" s="225"/>
      <c r="G4509" s="226"/>
      <c r="H4509" s="227"/>
      <c r="I4509" s="227"/>
      <c r="J4509" s="227"/>
      <c r="K4509" s="227"/>
      <c r="L4509" s="228"/>
    </row>
    <row r="4510" spans="1:12">
      <c r="A4510" s="213" t="str">
        <f t="shared" ca="1" si="70"/>
        <v/>
      </c>
      <c r="C4510" s="223"/>
      <c r="D4510" s="224"/>
      <c r="E4510" s="224"/>
      <c r="F4510" s="225"/>
      <c r="G4510" s="226"/>
      <c r="H4510" s="227"/>
      <c r="I4510" s="227"/>
      <c r="J4510" s="227"/>
      <c r="K4510" s="227"/>
      <c r="L4510" s="228"/>
    </row>
    <row r="4511" spans="1:12">
      <c r="A4511" s="213" t="str">
        <f t="shared" ca="1" si="70"/>
        <v/>
      </c>
      <c r="C4511" s="223"/>
      <c r="D4511" s="224"/>
      <c r="E4511" s="224"/>
      <c r="F4511" s="225"/>
      <c r="G4511" s="226"/>
      <c r="H4511" s="227"/>
      <c r="I4511" s="227"/>
      <c r="J4511" s="227"/>
      <c r="K4511" s="227"/>
      <c r="L4511" s="228"/>
    </row>
    <row r="4512" spans="1:12">
      <c r="A4512" s="213" t="str">
        <f t="shared" ca="1" si="70"/>
        <v/>
      </c>
      <c r="C4512" s="223"/>
      <c r="D4512" s="224"/>
      <c r="E4512" s="224"/>
      <c r="F4512" s="225"/>
      <c r="G4512" s="226"/>
      <c r="H4512" s="227"/>
      <c r="I4512" s="227"/>
      <c r="J4512" s="227"/>
      <c r="K4512" s="227"/>
      <c r="L4512" s="228"/>
    </row>
    <row r="4513" spans="1:12">
      <c r="A4513" s="213" t="str">
        <f t="shared" ca="1" si="70"/>
        <v/>
      </c>
      <c r="C4513" s="223"/>
      <c r="D4513" s="224"/>
      <c r="E4513" s="224"/>
      <c r="F4513" s="225"/>
      <c r="G4513" s="226"/>
      <c r="H4513" s="227"/>
      <c r="I4513" s="227"/>
      <c r="J4513" s="227"/>
      <c r="K4513" s="227"/>
      <c r="L4513" s="228"/>
    </row>
    <row r="4514" spans="1:12">
      <c r="A4514" s="213" t="str">
        <f t="shared" ca="1" si="70"/>
        <v/>
      </c>
      <c r="C4514" s="223"/>
      <c r="D4514" s="224"/>
      <c r="E4514" s="224"/>
      <c r="F4514" s="225"/>
      <c r="G4514" s="226"/>
      <c r="H4514" s="227"/>
      <c r="I4514" s="227"/>
      <c r="J4514" s="227"/>
      <c r="K4514" s="227"/>
      <c r="L4514" s="228"/>
    </row>
    <row r="4515" spans="1:12">
      <c r="A4515" s="213" t="str">
        <f t="shared" ca="1" si="70"/>
        <v/>
      </c>
      <c r="C4515" s="223"/>
      <c r="D4515" s="224"/>
      <c r="E4515" s="224"/>
      <c r="F4515" s="225"/>
      <c r="G4515" s="226"/>
      <c r="H4515" s="227"/>
      <c r="I4515" s="227"/>
      <c r="J4515" s="227"/>
      <c r="K4515" s="227"/>
      <c r="L4515" s="228"/>
    </row>
    <row r="4516" spans="1:12">
      <c r="A4516" s="213" t="str">
        <f t="shared" ca="1" si="70"/>
        <v/>
      </c>
      <c r="C4516" s="223"/>
      <c r="D4516" s="224"/>
      <c r="E4516" s="224"/>
      <c r="F4516" s="225"/>
      <c r="G4516" s="226"/>
      <c r="H4516" s="227"/>
      <c r="I4516" s="227"/>
      <c r="J4516" s="227"/>
      <c r="K4516" s="227"/>
      <c r="L4516" s="228"/>
    </row>
    <row r="4517" spans="1:12">
      <c r="A4517" s="213" t="str">
        <f t="shared" ca="1" si="70"/>
        <v/>
      </c>
      <c r="C4517" s="223"/>
      <c r="D4517" s="224"/>
      <c r="E4517" s="224"/>
      <c r="F4517" s="225"/>
      <c r="G4517" s="226"/>
      <c r="H4517" s="227"/>
      <c r="I4517" s="227"/>
      <c r="J4517" s="227"/>
      <c r="K4517" s="227"/>
      <c r="L4517" s="228"/>
    </row>
    <row r="4518" spans="1:12">
      <c r="A4518" s="213" t="str">
        <f t="shared" ca="1" si="70"/>
        <v/>
      </c>
      <c r="C4518" s="223"/>
      <c r="D4518" s="224"/>
      <c r="E4518" s="224"/>
      <c r="F4518" s="225"/>
      <c r="G4518" s="226"/>
      <c r="H4518" s="227"/>
      <c r="I4518" s="227"/>
      <c r="J4518" s="227"/>
      <c r="K4518" s="227"/>
      <c r="L4518" s="228"/>
    </row>
    <row r="4519" spans="1:12">
      <c r="A4519" s="213" t="str">
        <f t="shared" ca="1" si="70"/>
        <v/>
      </c>
      <c r="C4519" s="223"/>
      <c r="D4519" s="224"/>
      <c r="E4519" s="224"/>
      <c r="F4519" s="225"/>
      <c r="G4519" s="226"/>
      <c r="H4519" s="227"/>
      <c r="I4519" s="227"/>
      <c r="J4519" s="227"/>
      <c r="K4519" s="227"/>
      <c r="L4519" s="228"/>
    </row>
    <row r="4520" spans="1:12">
      <c r="A4520" s="213" t="str">
        <f t="shared" ca="1" si="70"/>
        <v/>
      </c>
      <c r="C4520" s="223"/>
      <c r="D4520" s="224"/>
      <c r="E4520" s="224"/>
      <c r="F4520" s="225"/>
      <c r="G4520" s="226"/>
      <c r="H4520" s="227"/>
      <c r="I4520" s="227"/>
      <c r="J4520" s="227"/>
      <c r="K4520" s="227"/>
      <c r="L4520" s="228"/>
    </row>
    <row r="4521" spans="1:12">
      <c r="A4521" s="213" t="str">
        <f t="shared" ca="1" si="70"/>
        <v/>
      </c>
      <c r="C4521" s="223"/>
      <c r="D4521" s="224"/>
      <c r="E4521" s="224"/>
      <c r="F4521" s="225"/>
      <c r="G4521" s="226"/>
      <c r="H4521" s="227"/>
      <c r="I4521" s="227"/>
      <c r="J4521" s="227"/>
      <c r="K4521" s="227"/>
      <c r="L4521" s="228"/>
    </row>
    <row r="4522" spans="1:12">
      <c r="A4522" s="213" t="str">
        <f t="shared" ca="1" si="70"/>
        <v/>
      </c>
      <c r="C4522" s="223"/>
      <c r="D4522" s="224"/>
      <c r="E4522" s="224"/>
      <c r="F4522" s="225"/>
      <c r="G4522" s="226"/>
      <c r="H4522" s="227"/>
      <c r="I4522" s="227"/>
      <c r="J4522" s="227"/>
      <c r="K4522" s="227"/>
      <c r="L4522" s="228"/>
    </row>
    <row r="4523" spans="1:12">
      <c r="A4523" s="213" t="str">
        <f t="shared" ca="1" si="70"/>
        <v/>
      </c>
      <c r="C4523" s="223"/>
      <c r="D4523" s="224"/>
      <c r="E4523" s="224"/>
      <c r="F4523" s="225"/>
      <c r="G4523" s="226"/>
      <c r="H4523" s="227"/>
      <c r="I4523" s="227"/>
      <c r="J4523" s="227"/>
      <c r="K4523" s="227"/>
      <c r="L4523" s="228"/>
    </row>
    <row r="4524" spans="1:12">
      <c r="A4524" s="213" t="str">
        <f t="shared" ca="1" si="70"/>
        <v/>
      </c>
      <c r="C4524" s="223"/>
      <c r="D4524" s="224"/>
      <c r="E4524" s="224"/>
      <c r="F4524" s="225"/>
      <c r="G4524" s="226"/>
      <c r="H4524" s="227"/>
      <c r="I4524" s="227"/>
      <c r="J4524" s="227"/>
      <c r="K4524" s="227"/>
      <c r="L4524" s="228"/>
    </row>
    <row r="4525" spans="1:12">
      <c r="A4525" s="213" t="str">
        <f t="shared" ca="1" si="70"/>
        <v/>
      </c>
      <c r="C4525" s="223"/>
      <c r="D4525" s="224"/>
      <c r="E4525" s="224"/>
      <c r="F4525" s="225"/>
      <c r="G4525" s="226"/>
      <c r="H4525" s="227"/>
      <c r="I4525" s="227"/>
      <c r="J4525" s="227"/>
      <c r="K4525" s="227"/>
      <c r="L4525" s="228"/>
    </row>
    <row r="4526" spans="1:12">
      <c r="A4526" s="213" t="str">
        <f t="shared" ca="1" si="70"/>
        <v/>
      </c>
      <c r="C4526" s="223"/>
      <c r="D4526" s="224"/>
      <c r="E4526" s="224"/>
      <c r="F4526" s="225"/>
      <c r="G4526" s="226"/>
      <c r="H4526" s="227"/>
      <c r="I4526" s="227"/>
      <c r="J4526" s="227"/>
      <c r="K4526" s="227"/>
      <c r="L4526" s="228"/>
    </row>
    <row r="4527" spans="1:12">
      <c r="A4527" s="213" t="str">
        <f t="shared" ca="1" si="70"/>
        <v/>
      </c>
      <c r="C4527" s="223"/>
      <c r="D4527" s="224"/>
      <c r="E4527" s="224"/>
      <c r="F4527" s="225"/>
      <c r="G4527" s="226"/>
      <c r="H4527" s="227"/>
      <c r="I4527" s="227"/>
      <c r="J4527" s="227"/>
      <c r="K4527" s="227"/>
      <c r="L4527" s="228"/>
    </row>
    <row r="4528" spans="1:12">
      <c r="A4528" s="213" t="str">
        <f t="shared" ca="1" si="70"/>
        <v/>
      </c>
      <c r="C4528" s="223"/>
      <c r="D4528" s="224"/>
      <c r="E4528" s="224"/>
      <c r="F4528" s="225"/>
      <c r="G4528" s="226"/>
      <c r="H4528" s="227"/>
      <c r="I4528" s="227"/>
      <c r="J4528" s="227"/>
      <c r="K4528" s="227"/>
      <c r="L4528" s="228"/>
    </row>
    <row r="4529" spans="1:12">
      <c r="A4529" s="213" t="str">
        <f t="shared" ca="1" si="70"/>
        <v/>
      </c>
      <c r="C4529" s="223"/>
      <c r="D4529" s="224"/>
      <c r="E4529" s="224"/>
      <c r="F4529" s="225"/>
      <c r="G4529" s="226"/>
      <c r="H4529" s="227"/>
      <c r="I4529" s="227"/>
      <c r="J4529" s="227"/>
      <c r="K4529" s="227"/>
      <c r="L4529" s="228"/>
    </row>
    <row r="4530" spans="1:12">
      <c r="A4530" s="213" t="str">
        <f t="shared" ca="1" si="70"/>
        <v/>
      </c>
      <c r="C4530" s="223"/>
      <c r="D4530" s="224"/>
      <c r="E4530" s="224"/>
      <c r="F4530" s="225"/>
      <c r="G4530" s="226"/>
      <c r="H4530" s="227"/>
      <c r="I4530" s="227"/>
      <c r="J4530" s="227"/>
      <c r="K4530" s="227"/>
      <c r="L4530" s="228"/>
    </row>
    <row r="4531" spans="1:12">
      <c r="A4531" s="213" t="str">
        <f t="shared" ca="1" si="70"/>
        <v/>
      </c>
      <c r="C4531" s="223"/>
      <c r="D4531" s="224"/>
      <c r="E4531" s="224"/>
      <c r="F4531" s="225"/>
      <c r="G4531" s="226"/>
      <c r="H4531" s="227"/>
      <c r="I4531" s="227"/>
      <c r="J4531" s="227"/>
      <c r="K4531" s="227"/>
      <c r="L4531" s="228"/>
    </row>
    <row r="4532" spans="1:12">
      <c r="A4532" s="213" t="str">
        <f t="shared" ca="1" si="70"/>
        <v/>
      </c>
      <c r="C4532" s="223"/>
      <c r="D4532" s="224"/>
      <c r="E4532" s="224"/>
      <c r="F4532" s="225"/>
      <c r="G4532" s="226"/>
      <c r="H4532" s="227"/>
      <c r="I4532" s="227"/>
      <c r="J4532" s="227"/>
      <c r="K4532" s="227"/>
      <c r="L4532" s="228"/>
    </row>
    <row r="4533" spans="1:12">
      <c r="A4533" s="213" t="str">
        <f t="shared" ca="1" si="70"/>
        <v/>
      </c>
      <c r="C4533" s="223"/>
      <c r="D4533" s="224"/>
      <c r="E4533" s="224"/>
      <c r="F4533" s="225"/>
      <c r="G4533" s="226"/>
      <c r="H4533" s="227"/>
      <c r="I4533" s="227"/>
      <c r="J4533" s="227"/>
      <c r="K4533" s="227"/>
      <c r="L4533" s="228"/>
    </row>
    <row r="4534" spans="1:12">
      <c r="A4534" s="213" t="str">
        <f t="shared" ca="1" si="70"/>
        <v/>
      </c>
      <c r="C4534" s="223"/>
      <c r="D4534" s="224"/>
      <c r="E4534" s="224"/>
      <c r="F4534" s="225"/>
      <c r="G4534" s="226"/>
      <c r="H4534" s="227"/>
      <c r="I4534" s="227"/>
      <c r="J4534" s="227"/>
      <c r="K4534" s="227"/>
      <c r="L4534" s="228"/>
    </row>
    <row r="4535" spans="1:12">
      <c r="A4535" s="213" t="str">
        <f t="shared" ca="1" si="70"/>
        <v/>
      </c>
      <c r="C4535" s="223"/>
      <c r="D4535" s="224"/>
      <c r="E4535" s="224"/>
      <c r="F4535" s="225"/>
      <c r="G4535" s="226"/>
      <c r="H4535" s="227"/>
      <c r="I4535" s="227"/>
      <c r="J4535" s="227"/>
      <c r="K4535" s="227"/>
      <c r="L4535" s="228"/>
    </row>
    <row r="4536" spans="1:12">
      <c r="A4536" s="213" t="str">
        <f t="shared" ca="1" si="70"/>
        <v/>
      </c>
      <c r="C4536" s="223"/>
      <c r="D4536" s="224"/>
      <c r="E4536" s="224"/>
      <c r="F4536" s="225"/>
      <c r="G4536" s="226"/>
      <c r="H4536" s="227"/>
      <c r="I4536" s="227"/>
      <c r="J4536" s="227"/>
      <c r="K4536" s="227"/>
      <c r="L4536" s="228"/>
    </row>
    <row r="4537" spans="1:12">
      <c r="A4537" s="213" t="str">
        <f t="shared" ca="1" si="70"/>
        <v/>
      </c>
      <c r="C4537" s="223"/>
      <c r="D4537" s="224"/>
      <c r="E4537" s="224"/>
      <c r="F4537" s="225"/>
      <c r="G4537" s="226"/>
      <c r="H4537" s="227"/>
      <c r="I4537" s="227"/>
      <c r="J4537" s="227"/>
      <c r="K4537" s="227"/>
      <c r="L4537" s="228"/>
    </row>
    <row r="4538" spans="1:12">
      <c r="A4538" s="213" t="str">
        <f t="shared" ca="1" si="70"/>
        <v/>
      </c>
      <c r="C4538" s="223"/>
      <c r="D4538" s="224"/>
      <c r="E4538" s="224"/>
      <c r="F4538" s="225"/>
      <c r="G4538" s="226"/>
      <c r="H4538" s="227"/>
      <c r="I4538" s="227"/>
      <c r="J4538" s="227"/>
      <c r="K4538" s="227"/>
      <c r="L4538" s="228"/>
    </row>
    <row r="4539" spans="1:12">
      <c r="A4539" s="213" t="str">
        <f t="shared" ca="1" si="70"/>
        <v/>
      </c>
      <c r="C4539" s="223"/>
      <c r="D4539" s="224"/>
      <c r="E4539" s="224"/>
      <c r="F4539" s="225"/>
      <c r="G4539" s="226"/>
      <c r="H4539" s="227"/>
      <c r="I4539" s="227"/>
      <c r="J4539" s="227"/>
      <c r="K4539" s="227"/>
      <c r="L4539" s="228"/>
    </row>
    <row r="4540" spans="1:12">
      <c r="A4540" s="213" t="str">
        <f t="shared" ca="1" si="70"/>
        <v/>
      </c>
      <c r="C4540" s="223"/>
      <c r="D4540" s="224"/>
      <c r="E4540" s="224"/>
      <c r="F4540" s="225"/>
      <c r="G4540" s="226"/>
      <c r="H4540" s="227"/>
      <c r="I4540" s="227"/>
      <c r="J4540" s="227"/>
      <c r="K4540" s="227"/>
      <c r="L4540" s="228"/>
    </row>
    <row r="4541" spans="1:12">
      <c r="A4541" s="213" t="str">
        <f t="shared" ca="1" si="70"/>
        <v/>
      </c>
      <c r="C4541" s="223"/>
      <c r="D4541" s="224"/>
      <c r="E4541" s="224"/>
      <c r="F4541" s="225"/>
      <c r="G4541" s="226"/>
      <c r="H4541" s="227"/>
      <c r="I4541" s="227"/>
      <c r="J4541" s="227"/>
      <c r="K4541" s="227"/>
      <c r="L4541" s="228"/>
    </row>
    <row r="4542" spans="1:12">
      <c r="A4542" s="213" t="str">
        <f t="shared" ca="1" si="70"/>
        <v/>
      </c>
      <c r="C4542" s="223"/>
      <c r="D4542" s="224"/>
      <c r="E4542" s="224"/>
      <c r="F4542" s="225"/>
      <c r="G4542" s="226"/>
      <c r="H4542" s="227"/>
      <c r="I4542" s="227"/>
      <c r="J4542" s="227"/>
      <c r="K4542" s="227"/>
      <c r="L4542" s="228"/>
    </row>
    <row r="4543" spans="1:12">
      <c r="A4543" s="213" t="str">
        <f t="shared" ca="1" si="70"/>
        <v/>
      </c>
      <c r="C4543" s="223"/>
      <c r="D4543" s="224"/>
      <c r="E4543" s="224"/>
      <c r="F4543" s="225"/>
      <c r="G4543" s="226"/>
      <c r="H4543" s="227"/>
      <c r="I4543" s="227"/>
      <c r="J4543" s="227"/>
      <c r="K4543" s="227"/>
      <c r="L4543" s="228"/>
    </row>
    <row r="4544" spans="1:12">
      <c r="A4544" s="213" t="str">
        <f t="shared" ca="1" si="70"/>
        <v/>
      </c>
      <c r="C4544" s="223"/>
      <c r="D4544" s="224"/>
      <c r="E4544" s="224"/>
      <c r="F4544" s="225"/>
      <c r="G4544" s="226"/>
      <c r="H4544" s="227"/>
      <c r="I4544" s="227"/>
      <c r="J4544" s="227"/>
      <c r="K4544" s="227"/>
      <c r="L4544" s="228"/>
    </row>
    <row r="4545" spans="1:12">
      <c r="A4545" s="213" t="str">
        <f t="shared" ca="1" si="70"/>
        <v/>
      </c>
      <c r="C4545" s="223"/>
      <c r="D4545" s="224"/>
      <c r="E4545" s="224"/>
      <c r="F4545" s="225"/>
      <c r="G4545" s="226"/>
      <c r="H4545" s="227"/>
      <c r="I4545" s="227"/>
      <c r="J4545" s="227"/>
      <c r="K4545" s="227"/>
      <c r="L4545" s="228"/>
    </row>
    <row r="4546" spans="1:12">
      <c r="A4546" s="213" t="str">
        <f t="shared" ca="1" si="70"/>
        <v/>
      </c>
      <c r="C4546" s="223"/>
      <c r="D4546" s="224"/>
      <c r="E4546" s="224"/>
      <c r="F4546" s="225"/>
      <c r="G4546" s="226"/>
      <c r="H4546" s="227"/>
      <c r="I4546" s="227"/>
      <c r="J4546" s="227"/>
      <c r="K4546" s="227"/>
      <c r="L4546" s="228"/>
    </row>
    <row r="4547" spans="1:12">
      <c r="A4547" s="213" t="str">
        <f t="shared" ca="1" si="70"/>
        <v/>
      </c>
      <c r="C4547" s="223"/>
      <c r="D4547" s="224"/>
      <c r="E4547" s="224"/>
      <c r="F4547" s="225"/>
      <c r="G4547" s="226"/>
      <c r="H4547" s="227"/>
      <c r="I4547" s="227"/>
      <c r="J4547" s="227"/>
      <c r="K4547" s="227"/>
      <c r="L4547" s="228"/>
    </row>
    <row r="4548" spans="1:12">
      <c r="A4548" s="213" t="str">
        <f t="shared" ref="A4548:A4611" ca="1" si="71">IF(INDIRECT(ADDRESS(ROW(A4548),3))="","",IF(INDIRECT(ADDRESS(ROW(A4548),3))=INDIRECT(ADDRESS(ROW(A4548)-1,3)),A4547,A4547+1))</f>
        <v/>
      </c>
      <c r="C4548" s="223"/>
      <c r="D4548" s="224"/>
      <c r="E4548" s="224"/>
      <c r="F4548" s="225"/>
      <c r="G4548" s="226"/>
      <c r="H4548" s="227"/>
      <c r="I4548" s="227"/>
      <c r="J4548" s="227"/>
      <c r="K4548" s="227"/>
      <c r="L4548" s="228"/>
    </row>
    <row r="4549" spans="1:12">
      <c r="A4549" s="213" t="str">
        <f t="shared" ca="1" si="71"/>
        <v/>
      </c>
      <c r="C4549" s="223"/>
      <c r="D4549" s="224"/>
      <c r="E4549" s="224"/>
      <c r="F4549" s="225"/>
      <c r="G4549" s="226"/>
      <c r="H4549" s="227"/>
      <c r="I4549" s="227"/>
      <c r="J4549" s="227"/>
      <c r="K4549" s="227"/>
      <c r="L4549" s="228"/>
    </row>
    <row r="4550" spans="1:12">
      <c r="A4550" s="213" t="str">
        <f t="shared" ca="1" si="71"/>
        <v/>
      </c>
      <c r="C4550" s="223"/>
      <c r="D4550" s="224"/>
      <c r="E4550" s="224"/>
      <c r="F4550" s="225"/>
      <c r="G4550" s="226"/>
      <c r="H4550" s="227"/>
      <c r="I4550" s="227"/>
      <c r="J4550" s="227"/>
      <c r="K4550" s="227"/>
      <c r="L4550" s="228"/>
    </row>
    <row r="4551" spans="1:12">
      <c r="A4551" s="213" t="str">
        <f t="shared" ca="1" si="71"/>
        <v/>
      </c>
      <c r="C4551" s="223"/>
      <c r="D4551" s="224"/>
      <c r="E4551" s="224"/>
      <c r="F4551" s="225"/>
      <c r="G4551" s="226"/>
      <c r="H4551" s="227"/>
      <c r="I4551" s="227"/>
      <c r="J4551" s="227"/>
      <c r="K4551" s="227"/>
      <c r="L4551" s="228"/>
    </row>
    <row r="4552" spans="1:12">
      <c r="A4552" s="213" t="str">
        <f t="shared" ca="1" si="71"/>
        <v/>
      </c>
      <c r="C4552" s="223"/>
      <c r="D4552" s="224"/>
      <c r="E4552" s="224"/>
      <c r="F4552" s="225"/>
      <c r="G4552" s="226"/>
      <c r="H4552" s="227"/>
      <c r="I4552" s="227"/>
      <c r="J4552" s="227"/>
      <c r="K4552" s="227"/>
      <c r="L4552" s="228"/>
    </row>
    <row r="4553" spans="1:12">
      <c r="A4553" s="213" t="str">
        <f t="shared" ca="1" si="71"/>
        <v/>
      </c>
      <c r="C4553" s="223"/>
      <c r="D4553" s="224"/>
      <c r="E4553" s="224"/>
      <c r="F4553" s="225"/>
      <c r="G4553" s="226"/>
      <c r="H4553" s="227"/>
      <c r="I4553" s="227"/>
      <c r="J4553" s="227"/>
      <c r="K4553" s="227"/>
      <c r="L4553" s="228"/>
    </row>
    <row r="4554" spans="1:12">
      <c r="A4554" s="213" t="str">
        <f t="shared" ca="1" si="71"/>
        <v/>
      </c>
      <c r="C4554" s="223"/>
      <c r="D4554" s="224"/>
      <c r="E4554" s="224"/>
      <c r="F4554" s="225"/>
      <c r="G4554" s="226"/>
      <c r="H4554" s="227"/>
      <c r="I4554" s="227"/>
      <c r="J4554" s="227"/>
      <c r="K4554" s="227"/>
      <c r="L4554" s="228"/>
    </row>
    <row r="4555" spans="1:12">
      <c r="A4555" s="213" t="str">
        <f t="shared" ca="1" si="71"/>
        <v/>
      </c>
      <c r="C4555" s="223"/>
      <c r="D4555" s="224"/>
      <c r="E4555" s="224"/>
      <c r="F4555" s="225"/>
      <c r="G4555" s="226"/>
      <c r="H4555" s="227"/>
      <c r="I4555" s="227"/>
      <c r="J4555" s="227"/>
      <c r="K4555" s="227"/>
      <c r="L4555" s="228"/>
    </row>
    <row r="4556" spans="1:12">
      <c r="A4556" s="213" t="str">
        <f t="shared" ca="1" si="71"/>
        <v/>
      </c>
      <c r="C4556" s="223"/>
      <c r="D4556" s="224"/>
      <c r="E4556" s="224"/>
      <c r="F4556" s="225"/>
      <c r="G4556" s="226"/>
      <c r="H4556" s="227"/>
      <c r="I4556" s="227"/>
      <c r="J4556" s="227"/>
      <c r="K4556" s="227"/>
      <c r="L4556" s="228"/>
    </row>
    <row r="4557" spans="1:12">
      <c r="A4557" s="213" t="str">
        <f t="shared" ca="1" si="71"/>
        <v/>
      </c>
      <c r="C4557" s="223"/>
      <c r="D4557" s="224"/>
      <c r="E4557" s="224"/>
      <c r="F4557" s="225"/>
      <c r="G4557" s="226"/>
      <c r="H4557" s="227"/>
      <c r="I4557" s="227"/>
      <c r="J4557" s="227"/>
      <c r="K4557" s="227"/>
      <c r="L4557" s="228"/>
    </row>
    <row r="4558" spans="1:12">
      <c r="A4558" s="213" t="str">
        <f t="shared" ca="1" si="71"/>
        <v/>
      </c>
      <c r="C4558" s="223"/>
      <c r="D4558" s="224"/>
      <c r="E4558" s="224"/>
      <c r="F4558" s="225"/>
      <c r="G4558" s="226"/>
      <c r="H4558" s="227"/>
      <c r="I4558" s="227"/>
      <c r="J4558" s="227"/>
      <c r="K4558" s="227"/>
      <c r="L4558" s="228"/>
    </row>
    <row r="4559" spans="1:12">
      <c r="A4559" s="213" t="str">
        <f t="shared" ca="1" si="71"/>
        <v/>
      </c>
      <c r="C4559" s="223"/>
      <c r="D4559" s="224"/>
      <c r="E4559" s="224"/>
      <c r="F4559" s="225"/>
      <c r="G4559" s="226"/>
      <c r="H4559" s="227"/>
      <c r="I4559" s="227"/>
      <c r="J4559" s="227"/>
      <c r="K4559" s="227"/>
      <c r="L4559" s="228"/>
    </row>
    <row r="4560" spans="1:12">
      <c r="A4560" s="213" t="str">
        <f t="shared" ca="1" si="71"/>
        <v/>
      </c>
      <c r="C4560" s="223"/>
      <c r="D4560" s="224"/>
      <c r="E4560" s="224"/>
      <c r="F4560" s="225"/>
      <c r="G4560" s="226"/>
      <c r="H4560" s="227"/>
      <c r="I4560" s="227"/>
      <c r="J4560" s="227"/>
      <c r="K4560" s="227"/>
      <c r="L4560" s="228"/>
    </row>
    <row r="4561" spans="1:12">
      <c r="A4561" s="213" t="str">
        <f t="shared" ca="1" si="71"/>
        <v/>
      </c>
      <c r="C4561" s="223"/>
      <c r="D4561" s="224"/>
      <c r="E4561" s="224"/>
      <c r="F4561" s="225"/>
      <c r="G4561" s="226"/>
      <c r="H4561" s="227"/>
      <c r="I4561" s="227"/>
      <c r="J4561" s="227"/>
      <c r="K4561" s="227"/>
      <c r="L4561" s="228"/>
    </row>
    <row r="4562" spans="1:12">
      <c r="A4562" s="213" t="str">
        <f t="shared" ca="1" si="71"/>
        <v/>
      </c>
      <c r="C4562" s="223"/>
      <c r="D4562" s="224"/>
      <c r="E4562" s="224"/>
      <c r="F4562" s="225"/>
      <c r="G4562" s="226"/>
      <c r="H4562" s="227"/>
      <c r="I4562" s="227"/>
      <c r="J4562" s="227"/>
      <c r="K4562" s="227"/>
      <c r="L4562" s="228"/>
    </row>
    <row r="4563" spans="1:12">
      <c r="A4563" s="213" t="str">
        <f t="shared" ca="1" si="71"/>
        <v/>
      </c>
      <c r="C4563" s="223"/>
      <c r="D4563" s="224"/>
      <c r="E4563" s="224"/>
      <c r="F4563" s="225"/>
      <c r="G4563" s="226"/>
      <c r="H4563" s="227"/>
      <c r="I4563" s="227"/>
      <c r="J4563" s="227"/>
      <c r="K4563" s="227"/>
      <c r="L4563" s="228"/>
    </row>
    <row r="4564" spans="1:12">
      <c r="A4564" s="213" t="str">
        <f t="shared" ca="1" si="71"/>
        <v/>
      </c>
      <c r="C4564" s="223"/>
      <c r="D4564" s="224"/>
      <c r="E4564" s="224"/>
      <c r="F4564" s="225"/>
      <c r="G4564" s="226"/>
      <c r="H4564" s="227"/>
      <c r="I4564" s="227"/>
      <c r="J4564" s="227"/>
      <c r="K4564" s="227"/>
      <c r="L4564" s="228"/>
    </row>
    <row r="4565" spans="1:12">
      <c r="A4565" s="213" t="str">
        <f t="shared" ca="1" si="71"/>
        <v/>
      </c>
      <c r="C4565" s="223"/>
      <c r="D4565" s="224"/>
      <c r="E4565" s="224"/>
      <c r="F4565" s="225"/>
      <c r="G4565" s="226"/>
      <c r="H4565" s="227"/>
      <c r="I4565" s="227"/>
      <c r="J4565" s="227"/>
      <c r="K4565" s="227"/>
      <c r="L4565" s="228"/>
    </row>
    <row r="4566" spans="1:12">
      <c r="A4566" s="213" t="str">
        <f t="shared" ca="1" si="71"/>
        <v/>
      </c>
      <c r="C4566" s="223"/>
      <c r="D4566" s="224"/>
      <c r="E4566" s="224"/>
      <c r="F4566" s="225"/>
      <c r="G4566" s="226"/>
      <c r="H4566" s="227"/>
      <c r="I4566" s="227"/>
      <c r="J4566" s="227"/>
      <c r="K4566" s="227"/>
      <c r="L4566" s="228"/>
    </row>
    <row r="4567" spans="1:12">
      <c r="A4567" s="213" t="str">
        <f t="shared" ca="1" si="71"/>
        <v/>
      </c>
      <c r="C4567" s="223"/>
      <c r="D4567" s="224"/>
      <c r="E4567" s="224"/>
      <c r="F4567" s="225"/>
      <c r="G4567" s="226"/>
      <c r="H4567" s="227"/>
      <c r="I4567" s="227"/>
      <c r="J4567" s="227"/>
      <c r="K4567" s="227"/>
      <c r="L4567" s="228"/>
    </row>
    <row r="4568" spans="1:12">
      <c r="A4568" s="213" t="str">
        <f t="shared" ca="1" si="71"/>
        <v/>
      </c>
      <c r="C4568" s="223"/>
      <c r="D4568" s="224"/>
      <c r="E4568" s="224"/>
      <c r="F4568" s="225"/>
      <c r="G4568" s="226"/>
      <c r="H4568" s="227"/>
      <c r="I4568" s="227"/>
      <c r="J4568" s="227"/>
      <c r="K4568" s="227"/>
      <c r="L4568" s="228"/>
    </row>
    <row r="4569" spans="1:12">
      <c r="A4569" s="213" t="str">
        <f t="shared" ca="1" si="71"/>
        <v/>
      </c>
      <c r="C4569" s="223"/>
      <c r="D4569" s="224"/>
      <c r="E4569" s="224"/>
      <c r="F4569" s="225"/>
      <c r="G4569" s="226"/>
      <c r="H4569" s="227"/>
      <c r="I4569" s="227"/>
      <c r="J4569" s="227"/>
      <c r="K4569" s="227"/>
      <c r="L4569" s="228"/>
    </row>
    <row r="4570" spans="1:12">
      <c r="A4570" s="213" t="str">
        <f t="shared" ca="1" si="71"/>
        <v/>
      </c>
      <c r="C4570" s="223"/>
      <c r="D4570" s="224"/>
      <c r="E4570" s="224"/>
      <c r="F4570" s="225"/>
      <c r="G4570" s="226"/>
      <c r="H4570" s="227"/>
      <c r="I4570" s="227"/>
      <c r="J4570" s="227"/>
      <c r="K4570" s="227"/>
      <c r="L4570" s="228"/>
    </row>
    <row r="4571" spans="1:12">
      <c r="A4571" s="213" t="str">
        <f t="shared" ca="1" si="71"/>
        <v/>
      </c>
      <c r="C4571" s="223"/>
      <c r="D4571" s="224"/>
      <c r="E4571" s="224"/>
      <c r="F4571" s="225"/>
      <c r="G4571" s="226"/>
      <c r="H4571" s="227"/>
      <c r="I4571" s="227"/>
      <c r="J4571" s="227"/>
      <c r="K4571" s="227"/>
      <c r="L4571" s="228"/>
    </row>
    <row r="4572" spans="1:12">
      <c r="A4572" s="213" t="str">
        <f t="shared" ca="1" si="71"/>
        <v/>
      </c>
      <c r="C4572" s="223"/>
      <c r="D4572" s="224"/>
      <c r="E4572" s="224"/>
      <c r="F4572" s="225"/>
      <c r="G4572" s="226"/>
      <c r="H4572" s="227"/>
      <c r="I4572" s="227"/>
      <c r="J4572" s="227"/>
      <c r="K4572" s="227"/>
      <c r="L4572" s="228"/>
    </row>
    <row r="4573" spans="1:12">
      <c r="A4573" s="213" t="str">
        <f t="shared" ca="1" si="71"/>
        <v/>
      </c>
      <c r="C4573" s="223"/>
      <c r="D4573" s="224"/>
      <c r="E4573" s="224"/>
      <c r="F4573" s="225"/>
      <c r="G4573" s="226"/>
      <c r="H4573" s="227"/>
      <c r="I4573" s="227"/>
      <c r="J4573" s="227"/>
      <c r="K4573" s="227"/>
      <c r="L4573" s="228"/>
    </row>
    <row r="4574" spans="1:12">
      <c r="A4574" s="213" t="str">
        <f t="shared" ca="1" si="71"/>
        <v/>
      </c>
      <c r="C4574" s="223"/>
      <c r="D4574" s="224"/>
      <c r="E4574" s="224"/>
      <c r="F4574" s="225"/>
      <c r="G4574" s="226"/>
      <c r="H4574" s="227"/>
      <c r="I4574" s="227"/>
      <c r="J4574" s="227"/>
      <c r="K4574" s="227"/>
      <c r="L4574" s="228"/>
    </row>
    <row r="4575" spans="1:12">
      <c r="A4575" s="213" t="str">
        <f t="shared" ca="1" si="71"/>
        <v/>
      </c>
      <c r="C4575" s="223"/>
      <c r="D4575" s="224"/>
      <c r="E4575" s="224"/>
      <c r="F4575" s="225"/>
      <c r="G4575" s="226"/>
      <c r="H4575" s="227"/>
      <c r="I4575" s="227"/>
      <c r="J4575" s="227"/>
      <c r="K4575" s="227"/>
      <c r="L4575" s="228"/>
    </row>
    <row r="4576" spans="1:12">
      <c r="A4576" s="213" t="str">
        <f t="shared" ca="1" si="71"/>
        <v/>
      </c>
      <c r="C4576" s="223"/>
      <c r="D4576" s="224"/>
      <c r="E4576" s="224"/>
      <c r="F4576" s="225"/>
      <c r="G4576" s="226"/>
      <c r="H4576" s="227"/>
      <c r="I4576" s="227"/>
      <c r="J4576" s="227"/>
      <c r="K4576" s="227"/>
      <c r="L4576" s="228"/>
    </row>
    <row r="4577" spans="1:12">
      <c r="A4577" s="213" t="str">
        <f t="shared" ca="1" si="71"/>
        <v/>
      </c>
      <c r="C4577" s="223"/>
      <c r="D4577" s="224"/>
      <c r="E4577" s="224"/>
      <c r="F4577" s="225"/>
      <c r="G4577" s="226"/>
      <c r="H4577" s="227"/>
      <c r="I4577" s="227"/>
      <c r="J4577" s="227"/>
      <c r="K4577" s="227"/>
      <c r="L4577" s="228"/>
    </row>
    <row r="4578" spans="1:12">
      <c r="A4578" s="213" t="str">
        <f t="shared" ca="1" si="71"/>
        <v/>
      </c>
      <c r="C4578" s="223"/>
      <c r="D4578" s="224"/>
      <c r="E4578" s="224"/>
      <c r="F4578" s="225"/>
      <c r="G4578" s="226"/>
      <c r="H4578" s="227"/>
      <c r="I4578" s="227"/>
      <c r="J4578" s="227"/>
      <c r="K4578" s="227"/>
      <c r="L4578" s="228"/>
    </row>
    <row r="4579" spans="1:12">
      <c r="A4579" s="213" t="str">
        <f t="shared" ca="1" si="71"/>
        <v/>
      </c>
      <c r="C4579" s="223"/>
      <c r="D4579" s="224"/>
      <c r="E4579" s="224"/>
      <c r="F4579" s="225"/>
      <c r="G4579" s="226"/>
      <c r="H4579" s="227"/>
      <c r="I4579" s="227"/>
      <c r="J4579" s="227"/>
      <c r="K4579" s="227"/>
      <c r="L4579" s="228"/>
    </row>
    <row r="4580" spans="1:12">
      <c r="A4580" s="213" t="str">
        <f t="shared" ca="1" si="71"/>
        <v/>
      </c>
      <c r="C4580" s="223"/>
      <c r="D4580" s="224"/>
      <c r="E4580" s="224"/>
      <c r="F4580" s="225"/>
      <c r="G4580" s="226"/>
      <c r="H4580" s="227"/>
      <c r="I4580" s="227"/>
      <c r="J4580" s="227"/>
      <c r="K4580" s="227"/>
      <c r="L4580" s="228"/>
    </row>
    <row r="4581" spans="1:12">
      <c r="A4581" s="213" t="str">
        <f t="shared" ca="1" si="71"/>
        <v/>
      </c>
      <c r="C4581" s="223"/>
      <c r="D4581" s="224"/>
      <c r="E4581" s="224"/>
      <c r="F4581" s="225"/>
      <c r="G4581" s="226"/>
      <c r="H4581" s="227"/>
      <c r="I4581" s="227"/>
      <c r="J4581" s="227"/>
      <c r="K4581" s="227"/>
      <c r="L4581" s="228"/>
    </row>
    <row r="4582" spans="1:12">
      <c r="A4582" s="213" t="str">
        <f t="shared" ca="1" si="71"/>
        <v/>
      </c>
      <c r="C4582" s="223"/>
      <c r="D4582" s="224"/>
      <c r="E4582" s="224"/>
      <c r="F4582" s="225"/>
      <c r="G4582" s="226"/>
      <c r="H4582" s="227"/>
      <c r="I4582" s="227"/>
      <c r="J4582" s="227"/>
      <c r="K4582" s="227"/>
      <c r="L4582" s="228"/>
    </row>
    <row r="4583" spans="1:12">
      <c r="A4583" s="213" t="str">
        <f t="shared" ca="1" si="71"/>
        <v/>
      </c>
      <c r="C4583" s="223"/>
      <c r="D4583" s="224"/>
      <c r="E4583" s="224"/>
      <c r="F4583" s="225"/>
      <c r="G4583" s="226"/>
      <c r="H4583" s="227"/>
      <c r="I4583" s="227"/>
      <c r="J4583" s="227"/>
      <c r="K4583" s="227"/>
      <c r="L4583" s="228"/>
    </row>
    <row r="4584" spans="1:12">
      <c r="A4584" s="213" t="str">
        <f t="shared" ca="1" si="71"/>
        <v/>
      </c>
      <c r="C4584" s="223"/>
      <c r="D4584" s="224"/>
      <c r="E4584" s="224"/>
      <c r="F4584" s="225"/>
      <c r="G4584" s="226"/>
      <c r="H4584" s="227"/>
      <c r="I4584" s="227"/>
      <c r="J4584" s="227"/>
      <c r="K4584" s="227"/>
      <c r="L4584" s="228"/>
    </row>
    <row r="4585" spans="1:12">
      <c r="A4585" s="213" t="str">
        <f t="shared" ca="1" si="71"/>
        <v/>
      </c>
      <c r="C4585" s="223"/>
      <c r="D4585" s="224"/>
      <c r="E4585" s="224"/>
      <c r="F4585" s="225"/>
      <c r="G4585" s="226"/>
      <c r="H4585" s="227"/>
      <c r="I4585" s="227"/>
      <c r="J4585" s="227"/>
      <c r="K4585" s="227"/>
      <c r="L4585" s="228"/>
    </row>
    <row r="4586" spans="1:12">
      <c r="A4586" s="213" t="str">
        <f t="shared" ca="1" si="71"/>
        <v/>
      </c>
      <c r="C4586" s="223"/>
      <c r="D4586" s="224"/>
      <c r="E4586" s="224"/>
      <c r="F4586" s="225"/>
      <c r="G4586" s="226"/>
      <c r="H4586" s="227"/>
      <c r="I4586" s="227"/>
      <c r="J4586" s="227"/>
      <c r="K4586" s="227"/>
      <c r="L4586" s="228"/>
    </row>
    <row r="4587" spans="1:12">
      <c r="A4587" s="213" t="str">
        <f t="shared" ca="1" si="71"/>
        <v/>
      </c>
      <c r="C4587" s="223"/>
      <c r="D4587" s="224"/>
      <c r="E4587" s="224"/>
      <c r="F4587" s="225"/>
      <c r="G4587" s="226"/>
      <c r="H4587" s="227"/>
      <c r="I4587" s="227"/>
      <c r="J4587" s="227"/>
      <c r="K4587" s="227"/>
      <c r="L4587" s="228"/>
    </row>
    <row r="4588" spans="1:12">
      <c r="A4588" s="213" t="str">
        <f t="shared" ca="1" si="71"/>
        <v/>
      </c>
      <c r="C4588" s="223"/>
      <c r="D4588" s="224"/>
      <c r="E4588" s="224"/>
      <c r="F4588" s="225"/>
      <c r="G4588" s="226"/>
      <c r="H4588" s="227"/>
      <c r="I4588" s="227"/>
      <c r="J4588" s="227"/>
      <c r="K4588" s="227"/>
      <c r="L4588" s="228"/>
    </row>
    <row r="4589" spans="1:12">
      <c r="A4589" s="213" t="str">
        <f t="shared" ca="1" si="71"/>
        <v/>
      </c>
      <c r="C4589" s="223"/>
      <c r="D4589" s="224"/>
      <c r="E4589" s="224"/>
      <c r="F4589" s="225"/>
      <c r="G4589" s="226"/>
      <c r="H4589" s="227"/>
      <c r="I4589" s="227"/>
      <c r="J4589" s="227"/>
      <c r="K4589" s="227"/>
      <c r="L4589" s="228"/>
    </row>
    <row r="4590" spans="1:12">
      <c r="A4590" s="213" t="str">
        <f t="shared" ca="1" si="71"/>
        <v/>
      </c>
      <c r="C4590" s="223"/>
      <c r="D4590" s="224"/>
      <c r="E4590" s="224"/>
      <c r="F4590" s="225"/>
      <c r="G4590" s="226"/>
      <c r="H4590" s="227"/>
      <c r="I4590" s="227"/>
      <c r="J4590" s="227"/>
      <c r="K4590" s="227"/>
      <c r="L4590" s="228"/>
    </row>
    <row r="4591" spans="1:12">
      <c r="A4591" s="213" t="str">
        <f t="shared" ca="1" si="71"/>
        <v/>
      </c>
      <c r="C4591" s="223"/>
      <c r="D4591" s="224"/>
      <c r="E4591" s="224"/>
      <c r="F4591" s="225"/>
      <c r="G4591" s="226"/>
      <c r="H4591" s="227"/>
      <c r="I4591" s="227"/>
      <c r="J4591" s="227"/>
      <c r="K4591" s="227"/>
      <c r="L4591" s="228"/>
    </row>
    <row r="4592" spans="1:12">
      <c r="A4592" s="213" t="str">
        <f t="shared" ca="1" si="71"/>
        <v/>
      </c>
      <c r="C4592" s="223"/>
      <c r="D4592" s="224"/>
      <c r="E4592" s="224"/>
      <c r="F4592" s="225"/>
      <c r="G4592" s="226"/>
      <c r="H4592" s="227"/>
      <c r="I4592" s="227"/>
      <c r="J4592" s="227"/>
      <c r="K4592" s="227"/>
      <c r="L4592" s="228"/>
    </row>
    <row r="4593" spans="1:12">
      <c r="A4593" s="213" t="str">
        <f t="shared" ca="1" si="71"/>
        <v/>
      </c>
      <c r="C4593" s="223"/>
      <c r="D4593" s="224"/>
      <c r="E4593" s="224"/>
      <c r="F4593" s="225"/>
      <c r="G4593" s="226"/>
      <c r="H4593" s="227"/>
      <c r="I4593" s="227"/>
      <c r="J4593" s="227"/>
      <c r="K4593" s="227"/>
      <c r="L4593" s="228"/>
    </row>
    <row r="4594" spans="1:12">
      <c r="A4594" s="213" t="str">
        <f t="shared" ca="1" si="71"/>
        <v/>
      </c>
      <c r="C4594" s="223"/>
      <c r="D4594" s="224"/>
      <c r="E4594" s="224"/>
      <c r="F4594" s="225"/>
      <c r="G4594" s="226"/>
      <c r="H4594" s="227"/>
      <c r="I4594" s="227"/>
      <c r="J4594" s="227"/>
      <c r="K4594" s="227"/>
      <c r="L4594" s="228"/>
    </row>
    <row r="4595" spans="1:12">
      <c r="A4595" s="213" t="str">
        <f t="shared" ca="1" si="71"/>
        <v/>
      </c>
      <c r="C4595" s="223"/>
      <c r="D4595" s="224"/>
      <c r="E4595" s="224"/>
      <c r="F4595" s="225"/>
      <c r="G4595" s="226"/>
      <c r="H4595" s="227"/>
      <c r="I4595" s="227"/>
      <c r="J4595" s="227"/>
      <c r="K4595" s="227"/>
      <c r="L4595" s="228"/>
    </row>
    <row r="4596" spans="1:12">
      <c r="A4596" s="213" t="str">
        <f t="shared" ca="1" si="71"/>
        <v/>
      </c>
      <c r="C4596" s="223"/>
      <c r="D4596" s="224"/>
      <c r="E4596" s="224"/>
      <c r="F4596" s="225"/>
      <c r="G4596" s="226"/>
      <c r="H4596" s="227"/>
      <c r="I4596" s="227"/>
      <c r="J4596" s="227"/>
      <c r="K4596" s="227"/>
      <c r="L4596" s="228"/>
    </row>
    <row r="4597" spans="1:12">
      <c r="A4597" s="213" t="str">
        <f t="shared" ca="1" si="71"/>
        <v/>
      </c>
      <c r="C4597" s="223"/>
      <c r="D4597" s="224"/>
      <c r="E4597" s="224"/>
      <c r="F4597" s="225"/>
      <c r="G4597" s="226"/>
      <c r="H4597" s="227"/>
      <c r="I4597" s="227"/>
      <c r="J4597" s="227"/>
      <c r="K4597" s="227"/>
      <c r="L4597" s="228"/>
    </row>
    <row r="4598" spans="1:12">
      <c r="A4598" s="213" t="str">
        <f t="shared" ca="1" si="71"/>
        <v/>
      </c>
      <c r="C4598" s="223"/>
      <c r="D4598" s="224"/>
      <c r="E4598" s="224"/>
      <c r="F4598" s="225"/>
      <c r="G4598" s="226"/>
      <c r="H4598" s="227"/>
      <c r="I4598" s="227"/>
      <c r="J4598" s="227"/>
      <c r="K4598" s="227"/>
      <c r="L4598" s="228"/>
    </row>
    <row r="4599" spans="1:12">
      <c r="A4599" s="213" t="str">
        <f t="shared" ca="1" si="71"/>
        <v/>
      </c>
      <c r="C4599" s="223"/>
      <c r="D4599" s="224"/>
      <c r="E4599" s="224"/>
      <c r="F4599" s="225"/>
      <c r="G4599" s="226"/>
      <c r="H4599" s="227"/>
      <c r="I4599" s="227"/>
      <c r="J4599" s="227"/>
      <c r="K4599" s="227"/>
      <c r="L4599" s="228"/>
    </row>
    <row r="4600" spans="1:12">
      <c r="A4600" s="213" t="str">
        <f t="shared" ca="1" si="71"/>
        <v/>
      </c>
      <c r="C4600" s="223"/>
      <c r="D4600" s="224"/>
      <c r="E4600" s="224"/>
      <c r="F4600" s="225"/>
      <c r="G4600" s="226"/>
      <c r="H4600" s="227"/>
      <c r="I4600" s="227"/>
      <c r="J4600" s="227"/>
      <c r="K4600" s="227"/>
      <c r="L4600" s="228"/>
    </row>
    <row r="4601" spans="1:12">
      <c r="A4601" s="213" t="str">
        <f t="shared" ca="1" si="71"/>
        <v/>
      </c>
      <c r="C4601" s="223"/>
      <c r="D4601" s="224"/>
      <c r="E4601" s="224"/>
      <c r="F4601" s="225"/>
      <c r="G4601" s="226"/>
      <c r="H4601" s="227"/>
      <c r="I4601" s="227"/>
      <c r="J4601" s="227"/>
      <c r="K4601" s="227"/>
      <c r="L4601" s="228"/>
    </row>
    <row r="4602" spans="1:12">
      <c r="A4602" s="213" t="str">
        <f t="shared" ca="1" si="71"/>
        <v/>
      </c>
      <c r="C4602" s="223"/>
      <c r="D4602" s="224"/>
      <c r="E4602" s="224"/>
      <c r="F4602" s="225"/>
      <c r="G4602" s="226"/>
      <c r="H4602" s="227"/>
      <c r="I4602" s="227"/>
      <c r="J4602" s="227"/>
      <c r="K4602" s="227"/>
      <c r="L4602" s="228"/>
    </row>
    <row r="4603" spans="1:12">
      <c r="A4603" s="213" t="str">
        <f t="shared" ca="1" si="71"/>
        <v/>
      </c>
      <c r="C4603" s="223"/>
      <c r="D4603" s="224"/>
      <c r="E4603" s="224"/>
      <c r="F4603" s="225"/>
      <c r="G4603" s="226"/>
      <c r="H4603" s="227"/>
      <c r="I4603" s="227"/>
      <c r="J4603" s="227"/>
      <c r="K4603" s="227"/>
      <c r="L4603" s="228"/>
    </row>
    <row r="4604" spans="1:12">
      <c r="A4604" s="213" t="str">
        <f t="shared" ca="1" si="71"/>
        <v/>
      </c>
      <c r="C4604" s="223"/>
      <c r="D4604" s="224"/>
      <c r="E4604" s="224"/>
      <c r="F4604" s="225"/>
      <c r="G4604" s="226"/>
      <c r="H4604" s="227"/>
      <c r="I4604" s="227"/>
      <c r="J4604" s="227"/>
      <c r="K4604" s="227"/>
      <c r="L4604" s="228"/>
    </row>
    <row r="4605" spans="1:12">
      <c r="A4605" s="213" t="str">
        <f t="shared" ca="1" si="71"/>
        <v/>
      </c>
      <c r="C4605" s="223"/>
      <c r="D4605" s="224"/>
      <c r="E4605" s="224"/>
      <c r="F4605" s="225"/>
      <c r="G4605" s="226"/>
      <c r="H4605" s="227"/>
      <c r="I4605" s="227"/>
      <c r="J4605" s="227"/>
      <c r="K4605" s="227"/>
      <c r="L4605" s="228"/>
    </row>
    <row r="4606" spans="1:12">
      <c r="A4606" s="213" t="str">
        <f t="shared" ca="1" si="71"/>
        <v/>
      </c>
      <c r="C4606" s="223"/>
      <c r="D4606" s="224"/>
      <c r="E4606" s="224"/>
      <c r="F4606" s="225"/>
      <c r="G4606" s="226"/>
      <c r="H4606" s="227"/>
      <c r="I4606" s="227"/>
      <c r="J4606" s="227"/>
      <c r="K4606" s="227"/>
      <c r="L4606" s="228"/>
    </row>
    <row r="4607" spans="1:12">
      <c r="A4607" s="213" t="str">
        <f t="shared" ca="1" si="71"/>
        <v/>
      </c>
      <c r="C4607" s="223"/>
      <c r="D4607" s="224"/>
      <c r="E4607" s="224"/>
      <c r="F4607" s="225"/>
      <c r="G4607" s="226"/>
      <c r="H4607" s="227"/>
      <c r="I4607" s="227"/>
      <c r="J4607" s="227"/>
      <c r="K4607" s="227"/>
      <c r="L4607" s="228"/>
    </row>
    <row r="4608" spans="1:12">
      <c r="A4608" s="213" t="str">
        <f t="shared" ca="1" si="71"/>
        <v/>
      </c>
      <c r="C4608" s="223"/>
      <c r="D4608" s="224"/>
      <c r="E4608" s="224"/>
      <c r="F4608" s="225"/>
      <c r="G4608" s="226"/>
      <c r="H4608" s="227"/>
      <c r="I4608" s="227"/>
      <c r="J4608" s="227"/>
      <c r="K4608" s="227"/>
      <c r="L4608" s="228"/>
    </row>
    <row r="4609" spans="1:12">
      <c r="A4609" s="213" t="str">
        <f t="shared" ca="1" si="71"/>
        <v/>
      </c>
      <c r="C4609" s="223"/>
      <c r="D4609" s="224"/>
      <c r="E4609" s="224"/>
      <c r="F4609" s="225"/>
      <c r="G4609" s="226"/>
      <c r="H4609" s="227"/>
      <c r="I4609" s="227"/>
      <c r="J4609" s="227"/>
      <c r="K4609" s="227"/>
      <c r="L4609" s="228"/>
    </row>
    <row r="4610" spans="1:12">
      <c r="A4610" s="213" t="str">
        <f t="shared" ca="1" si="71"/>
        <v/>
      </c>
      <c r="C4610" s="223"/>
      <c r="D4610" s="224"/>
      <c r="E4610" s="224"/>
      <c r="F4610" s="225"/>
      <c r="G4610" s="226"/>
      <c r="H4610" s="227"/>
      <c r="I4610" s="227"/>
      <c r="J4610" s="227"/>
      <c r="K4610" s="227"/>
      <c r="L4610" s="228"/>
    </row>
    <row r="4611" spans="1:12">
      <c r="A4611" s="213" t="str">
        <f t="shared" ca="1" si="71"/>
        <v/>
      </c>
      <c r="C4611" s="223"/>
      <c r="D4611" s="224"/>
      <c r="E4611" s="224"/>
      <c r="F4611" s="225"/>
      <c r="G4611" s="226"/>
      <c r="H4611" s="227"/>
      <c r="I4611" s="227"/>
      <c r="J4611" s="227"/>
      <c r="K4611" s="227"/>
      <c r="L4611" s="228"/>
    </row>
    <row r="4612" spans="1:12">
      <c r="A4612" s="213" t="str">
        <f t="shared" ref="A4612:A4675" ca="1" si="72">IF(INDIRECT(ADDRESS(ROW(A4612),3))="","",IF(INDIRECT(ADDRESS(ROW(A4612),3))=INDIRECT(ADDRESS(ROW(A4612)-1,3)),A4611,A4611+1))</f>
        <v/>
      </c>
      <c r="C4612" s="223"/>
      <c r="D4612" s="224"/>
      <c r="E4612" s="224"/>
      <c r="F4612" s="225"/>
      <c r="G4612" s="226"/>
      <c r="H4612" s="227"/>
      <c r="I4612" s="227"/>
      <c r="J4612" s="227"/>
      <c r="K4612" s="227"/>
      <c r="L4612" s="228"/>
    </row>
    <row r="4613" spans="1:12">
      <c r="A4613" s="213" t="str">
        <f t="shared" ca="1" si="72"/>
        <v/>
      </c>
      <c r="C4613" s="223"/>
      <c r="D4613" s="224"/>
      <c r="E4613" s="224"/>
      <c r="F4613" s="225"/>
      <c r="G4613" s="226"/>
      <c r="H4613" s="227"/>
      <c r="I4613" s="227"/>
      <c r="J4613" s="227"/>
      <c r="K4613" s="227"/>
      <c r="L4613" s="228"/>
    </row>
    <row r="4614" spans="1:12">
      <c r="A4614" s="213" t="str">
        <f t="shared" ca="1" si="72"/>
        <v/>
      </c>
      <c r="C4614" s="223"/>
      <c r="D4614" s="224"/>
      <c r="E4614" s="224"/>
      <c r="F4614" s="225"/>
      <c r="G4614" s="226"/>
      <c r="H4614" s="227"/>
      <c r="I4614" s="227"/>
      <c r="J4614" s="227"/>
      <c r="K4614" s="227"/>
      <c r="L4614" s="228"/>
    </row>
    <row r="4615" spans="1:12">
      <c r="A4615" s="213" t="str">
        <f t="shared" ca="1" si="72"/>
        <v/>
      </c>
      <c r="C4615" s="223"/>
      <c r="D4615" s="224"/>
      <c r="E4615" s="224"/>
      <c r="F4615" s="225"/>
      <c r="G4615" s="226"/>
      <c r="H4615" s="227"/>
      <c r="I4615" s="227"/>
      <c r="J4615" s="227"/>
      <c r="K4615" s="227"/>
      <c r="L4615" s="228"/>
    </row>
    <row r="4616" spans="1:12">
      <c r="A4616" s="213" t="str">
        <f t="shared" ca="1" si="72"/>
        <v/>
      </c>
      <c r="C4616" s="223"/>
      <c r="D4616" s="224"/>
      <c r="E4616" s="224"/>
      <c r="F4616" s="225"/>
      <c r="G4616" s="226"/>
      <c r="H4616" s="227"/>
      <c r="I4616" s="227"/>
      <c r="J4616" s="227"/>
      <c r="K4616" s="227"/>
      <c r="L4616" s="228"/>
    </row>
    <row r="4617" spans="1:12">
      <c r="A4617" s="213" t="str">
        <f t="shared" ca="1" si="72"/>
        <v/>
      </c>
      <c r="C4617" s="223"/>
      <c r="D4617" s="224"/>
      <c r="E4617" s="224"/>
      <c r="F4617" s="225"/>
      <c r="G4617" s="226"/>
      <c r="H4617" s="227"/>
      <c r="I4617" s="227"/>
      <c r="J4617" s="227"/>
      <c r="K4617" s="227"/>
      <c r="L4617" s="228"/>
    </row>
    <row r="4618" spans="1:12">
      <c r="A4618" s="213" t="str">
        <f t="shared" ca="1" si="72"/>
        <v/>
      </c>
      <c r="C4618" s="223"/>
      <c r="D4618" s="224"/>
      <c r="E4618" s="224"/>
      <c r="F4618" s="225"/>
      <c r="G4618" s="226"/>
      <c r="H4618" s="227"/>
      <c r="I4618" s="227"/>
      <c r="J4618" s="227"/>
      <c r="K4618" s="227"/>
      <c r="L4618" s="228"/>
    </row>
    <row r="4619" spans="1:12">
      <c r="A4619" s="213" t="str">
        <f t="shared" ca="1" si="72"/>
        <v/>
      </c>
      <c r="C4619" s="223"/>
      <c r="D4619" s="224"/>
      <c r="E4619" s="224"/>
      <c r="F4619" s="225"/>
      <c r="G4619" s="226"/>
      <c r="H4619" s="227"/>
      <c r="I4619" s="227"/>
      <c r="J4619" s="227"/>
      <c r="K4619" s="227"/>
      <c r="L4619" s="228"/>
    </row>
    <row r="4620" spans="1:12">
      <c r="A4620" s="213" t="str">
        <f t="shared" ca="1" si="72"/>
        <v/>
      </c>
      <c r="C4620" s="223"/>
      <c r="D4620" s="224"/>
      <c r="E4620" s="224"/>
      <c r="F4620" s="225"/>
      <c r="G4620" s="226"/>
      <c r="H4620" s="227"/>
      <c r="I4620" s="227"/>
      <c r="J4620" s="227"/>
      <c r="K4620" s="227"/>
      <c r="L4620" s="228"/>
    </row>
    <row r="4621" spans="1:12">
      <c r="A4621" s="213" t="str">
        <f t="shared" ca="1" si="72"/>
        <v/>
      </c>
      <c r="C4621" s="223"/>
      <c r="D4621" s="224"/>
      <c r="E4621" s="224"/>
      <c r="F4621" s="225"/>
      <c r="G4621" s="226"/>
      <c r="H4621" s="227"/>
      <c r="I4621" s="227"/>
      <c r="J4621" s="227"/>
      <c r="K4621" s="227"/>
      <c r="L4621" s="228"/>
    </row>
    <row r="4622" spans="1:12">
      <c r="A4622" s="213" t="str">
        <f t="shared" ca="1" si="72"/>
        <v/>
      </c>
      <c r="C4622" s="223"/>
      <c r="D4622" s="224"/>
      <c r="E4622" s="224"/>
      <c r="F4622" s="225"/>
      <c r="G4622" s="226"/>
      <c r="H4622" s="227"/>
      <c r="I4622" s="227"/>
      <c r="J4622" s="227"/>
      <c r="K4622" s="227"/>
      <c r="L4622" s="228"/>
    </row>
    <row r="4623" spans="1:12">
      <c r="A4623" s="213" t="str">
        <f t="shared" ca="1" si="72"/>
        <v/>
      </c>
      <c r="C4623" s="223"/>
      <c r="D4623" s="224"/>
      <c r="E4623" s="224"/>
      <c r="F4623" s="225"/>
      <c r="G4623" s="226"/>
      <c r="H4623" s="227"/>
      <c r="I4623" s="227"/>
      <c r="J4623" s="227"/>
      <c r="K4623" s="227"/>
      <c r="L4623" s="228"/>
    </row>
    <row r="4624" spans="1:12">
      <c r="A4624" s="213" t="str">
        <f t="shared" ca="1" si="72"/>
        <v/>
      </c>
      <c r="C4624" s="223"/>
      <c r="D4624" s="224"/>
      <c r="E4624" s="224"/>
      <c r="F4624" s="225"/>
      <c r="G4624" s="226"/>
      <c r="H4624" s="227"/>
      <c r="I4624" s="227"/>
      <c r="J4624" s="227"/>
      <c r="K4624" s="227"/>
      <c r="L4624" s="228"/>
    </row>
    <row r="4625" spans="1:12">
      <c r="A4625" s="213" t="str">
        <f t="shared" ca="1" si="72"/>
        <v/>
      </c>
      <c r="C4625" s="223"/>
      <c r="D4625" s="224"/>
      <c r="E4625" s="224"/>
      <c r="F4625" s="225"/>
      <c r="G4625" s="226"/>
      <c r="H4625" s="227"/>
      <c r="I4625" s="227"/>
      <c r="J4625" s="227"/>
      <c r="K4625" s="227"/>
      <c r="L4625" s="228"/>
    </row>
    <row r="4626" spans="1:12">
      <c r="A4626" s="213" t="str">
        <f t="shared" ca="1" si="72"/>
        <v/>
      </c>
      <c r="C4626" s="223"/>
      <c r="D4626" s="224"/>
      <c r="E4626" s="224"/>
      <c r="F4626" s="225"/>
      <c r="G4626" s="226"/>
      <c r="H4626" s="227"/>
      <c r="I4626" s="227"/>
      <c r="J4626" s="227"/>
      <c r="K4626" s="227"/>
      <c r="L4626" s="228"/>
    </row>
    <row r="4627" spans="1:12">
      <c r="A4627" s="213" t="str">
        <f t="shared" ca="1" si="72"/>
        <v/>
      </c>
      <c r="C4627" s="223"/>
      <c r="D4627" s="224"/>
      <c r="E4627" s="224"/>
      <c r="F4627" s="225"/>
      <c r="G4627" s="226"/>
      <c r="H4627" s="227"/>
      <c r="I4627" s="227"/>
      <c r="J4627" s="227"/>
      <c r="K4627" s="227"/>
      <c r="L4627" s="228"/>
    </row>
    <row r="4628" spans="1:12">
      <c r="A4628" s="213" t="str">
        <f t="shared" ca="1" si="72"/>
        <v/>
      </c>
      <c r="C4628" s="223"/>
      <c r="D4628" s="224"/>
      <c r="E4628" s="224"/>
      <c r="F4628" s="225"/>
      <c r="G4628" s="226"/>
      <c r="H4628" s="227"/>
      <c r="I4628" s="227"/>
      <c r="J4628" s="227"/>
      <c r="K4628" s="227"/>
      <c r="L4628" s="228"/>
    </row>
    <row r="4629" spans="1:12">
      <c r="A4629" s="213" t="str">
        <f t="shared" ca="1" si="72"/>
        <v/>
      </c>
      <c r="C4629" s="223"/>
      <c r="D4629" s="224"/>
      <c r="E4629" s="224"/>
      <c r="F4629" s="225"/>
      <c r="G4629" s="226"/>
      <c r="H4629" s="227"/>
      <c r="I4629" s="227"/>
      <c r="J4629" s="227"/>
      <c r="K4629" s="227"/>
      <c r="L4629" s="228"/>
    </row>
    <row r="4630" spans="1:12">
      <c r="A4630" s="213" t="str">
        <f t="shared" ca="1" si="72"/>
        <v/>
      </c>
      <c r="C4630" s="223"/>
      <c r="D4630" s="224"/>
      <c r="E4630" s="224"/>
      <c r="F4630" s="225"/>
      <c r="G4630" s="226"/>
      <c r="H4630" s="227"/>
      <c r="I4630" s="227"/>
      <c r="J4630" s="227"/>
      <c r="K4630" s="227"/>
      <c r="L4630" s="228"/>
    </row>
    <row r="4631" spans="1:12">
      <c r="A4631" s="213" t="str">
        <f t="shared" ca="1" si="72"/>
        <v/>
      </c>
      <c r="C4631" s="223"/>
      <c r="D4631" s="224"/>
      <c r="E4631" s="224"/>
      <c r="F4631" s="225"/>
      <c r="G4631" s="226"/>
      <c r="H4631" s="227"/>
      <c r="I4631" s="227"/>
      <c r="J4631" s="227"/>
      <c r="K4631" s="227"/>
      <c r="L4631" s="228"/>
    </row>
    <row r="4632" spans="1:12">
      <c r="A4632" s="213" t="str">
        <f t="shared" ca="1" si="72"/>
        <v/>
      </c>
      <c r="C4632" s="223"/>
      <c r="D4632" s="224"/>
      <c r="E4632" s="224"/>
      <c r="F4632" s="225"/>
      <c r="G4632" s="226"/>
      <c r="H4632" s="227"/>
      <c r="I4632" s="227"/>
      <c r="J4632" s="227"/>
      <c r="K4632" s="227"/>
      <c r="L4632" s="228"/>
    </row>
    <row r="4633" spans="1:12">
      <c r="A4633" s="213" t="str">
        <f t="shared" ca="1" si="72"/>
        <v/>
      </c>
      <c r="C4633" s="223"/>
      <c r="D4633" s="224"/>
      <c r="E4633" s="224"/>
      <c r="F4633" s="225"/>
      <c r="G4633" s="226"/>
      <c r="H4633" s="227"/>
      <c r="I4633" s="227"/>
      <c r="J4633" s="227"/>
      <c r="K4633" s="227"/>
      <c r="L4633" s="228"/>
    </row>
    <row r="4634" spans="1:12">
      <c r="A4634" s="213" t="str">
        <f t="shared" ca="1" si="72"/>
        <v/>
      </c>
      <c r="C4634" s="223"/>
      <c r="D4634" s="224"/>
      <c r="E4634" s="224"/>
      <c r="F4634" s="225"/>
      <c r="G4634" s="226"/>
      <c r="H4634" s="227"/>
      <c r="I4634" s="227"/>
      <c r="J4634" s="227"/>
      <c r="K4634" s="227"/>
      <c r="L4634" s="228"/>
    </row>
    <row r="4635" spans="1:12">
      <c r="A4635" s="213" t="str">
        <f t="shared" ca="1" si="72"/>
        <v/>
      </c>
      <c r="C4635" s="223"/>
      <c r="D4635" s="224"/>
      <c r="E4635" s="224"/>
      <c r="F4635" s="225"/>
      <c r="G4635" s="226"/>
      <c r="H4635" s="227"/>
      <c r="I4635" s="227"/>
      <c r="J4635" s="227"/>
      <c r="K4635" s="227"/>
      <c r="L4635" s="228"/>
    </row>
    <row r="4636" spans="1:12">
      <c r="A4636" s="213" t="str">
        <f t="shared" ca="1" si="72"/>
        <v/>
      </c>
      <c r="C4636" s="223"/>
      <c r="D4636" s="224"/>
      <c r="E4636" s="224"/>
      <c r="F4636" s="225"/>
      <c r="G4636" s="226"/>
      <c r="H4636" s="227"/>
      <c r="I4636" s="227"/>
      <c r="J4636" s="227"/>
      <c r="K4636" s="227"/>
      <c r="L4636" s="228"/>
    </row>
    <row r="4637" spans="1:12">
      <c r="A4637" s="213" t="str">
        <f t="shared" ca="1" si="72"/>
        <v/>
      </c>
      <c r="C4637" s="223"/>
      <c r="D4637" s="224"/>
      <c r="E4637" s="224"/>
      <c r="F4637" s="225"/>
      <c r="G4637" s="226"/>
      <c r="H4637" s="227"/>
      <c r="I4637" s="227"/>
      <c r="J4637" s="227"/>
      <c r="K4637" s="227"/>
      <c r="L4637" s="228"/>
    </row>
    <row r="4638" spans="1:12">
      <c r="A4638" s="213" t="str">
        <f t="shared" ca="1" si="72"/>
        <v/>
      </c>
      <c r="C4638" s="223"/>
      <c r="D4638" s="224"/>
      <c r="E4638" s="224"/>
      <c r="F4638" s="225"/>
      <c r="G4638" s="226"/>
      <c r="H4638" s="227"/>
      <c r="I4638" s="227"/>
      <c r="J4638" s="227"/>
      <c r="K4638" s="227"/>
      <c r="L4638" s="228"/>
    </row>
    <row r="4639" spans="1:12">
      <c r="A4639" s="213" t="str">
        <f t="shared" ca="1" si="72"/>
        <v/>
      </c>
      <c r="C4639" s="223"/>
      <c r="D4639" s="224"/>
      <c r="E4639" s="224"/>
      <c r="F4639" s="225"/>
      <c r="G4639" s="226"/>
      <c r="H4639" s="227"/>
      <c r="I4639" s="227"/>
      <c r="J4639" s="227"/>
      <c r="K4639" s="227"/>
      <c r="L4639" s="228"/>
    </row>
    <row r="4640" spans="1:12">
      <c r="A4640" s="213" t="str">
        <f t="shared" ca="1" si="72"/>
        <v/>
      </c>
      <c r="C4640" s="223"/>
      <c r="D4640" s="224"/>
      <c r="E4640" s="224"/>
      <c r="F4640" s="225"/>
      <c r="G4640" s="226"/>
      <c r="H4640" s="227"/>
      <c r="I4640" s="227"/>
      <c r="J4640" s="227"/>
      <c r="K4640" s="227"/>
      <c r="L4640" s="228"/>
    </row>
    <row r="4641" spans="1:12">
      <c r="A4641" s="213" t="str">
        <f t="shared" ca="1" si="72"/>
        <v/>
      </c>
      <c r="C4641" s="223"/>
      <c r="D4641" s="224"/>
      <c r="E4641" s="224"/>
      <c r="F4641" s="225"/>
      <c r="G4641" s="226"/>
      <c r="H4641" s="227"/>
      <c r="I4641" s="227"/>
      <c r="J4641" s="227"/>
      <c r="K4641" s="227"/>
      <c r="L4641" s="228"/>
    </row>
    <row r="4642" spans="1:12">
      <c r="A4642" s="213" t="str">
        <f t="shared" ca="1" si="72"/>
        <v/>
      </c>
      <c r="C4642" s="223"/>
      <c r="D4642" s="224"/>
      <c r="E4642" s="224"/>
      <c r="F4642" s="225"/>
      <c r="G4642" s="226"/>
      <c r="H4642" s="227"/>
      <c r="I4642" s="227"/>
      <c r="J4642" s="227"/>
      <c r="K4642" s="227"/>
      <c r="L4642" s="228"/>
    </row>
    <row r="4643" spans="1:12">
      <c r="A4643" s="213" t="str">
        <f t="shared" ca="1" si="72"/>
        <v/>
      </c>
      <c r="C4643" s="223"/>
      <c r="D4643" s="224"/>
      <c r="E4643" s="224"/>
      <c r="F4643" s="225"/>
      <c r="G4643" s="226"/>
      <c r="H4643" s="227"/>
      <c r="I4643" s="227"/>
      <c r="J4643" s="227"/>
      <c r="K4643" s="227"/>
      <c r="L4643" s="228"/>
    </row>
    <row r="4644" spans="1:12">
      <c r="A4644" s="213" t="str">
        <f t="shared" ca="1" si="72"/>
        <v/>
      </c>
      <c r="C4644" s="223"/>
      <c r="D4644" s="224"/>
      <c r="E4644" s="224"/>
      <c r="F4644" s="225"/>
      <c r="G4644" s="226"/>
      <c r="H4644" s="227"/>
      <c r="I4644" s="227"/>
      <c r="J4644" s="227"/>
      <c r="K4644" s="227"/>
      <c r="L4644" s="228"/>
    </row>
    <row r="4645" spans="1:12">
      <c r="A4645" s="213" t="str">
        <f t="shared" ca="1" si="72"/>
        <v/>
      </c>
      <c r="C4645" s="223"/>
      <c r="D4645" s="224"/>
      <c r="E4645" s="224"/>
      <c r="F4645" s="225"/>
      <c r="G4645" s="226"/>
      <c r="H4645" s="227"/>
      <c r="I4645" s="227"/>
      <c r="J4645" s="227"/>
      <c r="K4645" s="227"/>
      <c r="L4645" s="228"/>
    </row>
    <row r="4646" spans="1:12">
      <c r="A4646" s="213" t="str">
        <f t="shared" ca="1" si="72"/>
        <v/>
      </c>
      <c r="C4646" s="223"/>
      <c r="D4646" s="224"/>
      <c r="E4646" s="224"/>
      <c r="F4646" s="225"/>
      <c r="G4646" s="226"/>
      <c r="H4646" s="227"/>
      <c r="I4646" s="227"/>
      <c r="J4646" s="227"/>
      <c r="K4646" s="227"/>
      <c r="L4646" s="228"/>
    </row>
    <row r="4647" spans="1:12">
      <c r="A4647" s="213" t="str">
        <f t="shared" ca="1" si="72"/>
        <v/>
      </c>
      <c r="C4647" s="223"/>
      <c r="D4647" s="224"/>
      <c r="E4647" s="224"/>
      <c r="F4647" s="225"/>
      <c r="G4647" s="226"/>
      <c r="H4647" s="227"/>
      <c r="I4647" s="227"/>
      <c r="J4647" s="227"/>
      <c r="K4647" s="227"/>
      <c r="L4647" s="228"/>
    </row>
    <row r="4648" spans="1:12">
      <c r="A4648" s="213" t="str">
        <f t="shared" ca="1" si="72"/>
        <v/>
      </c>
      <c r="C4648" s="223"/>
      <c r="D4648" s="224"/>
      <c r="E4648" s="224"/>
      <c r="F4648" s="225"/>
      <c r="G4648" s="226"/>
      <c r="H4648" s="227"/>
      <c r="I4648" s="227"/>
      <c r="J4648" s="227"/>
      <c r="K4648" s="227"/>
      <c r="L4648" s="228"/>
    </row>
    <row r="4649" spans="1:12">
      <c r="A4649" s="213" t="str">
        <f t="shared" ca="1" si="72"/>
        <v/>
      </c>
      <c r="C4649" s="223"/>
      <c r="D4649" s="224"/>
      <c r="E4649" s="224"/>
      <c r="F4649" s="225"/>
      <c r="G4649" s="226"/>
      <c r="H4649" s="227"/>
      <c r="I4649" s="227"/>
      <c r="J4649" s="227"/>
      <c r="K4649" s="227"/>
      <c r="L4649" s="228"/>
    </row>
    <row r="4650" spans="1:12">
      <c r="A4650" s="213" t="str">
        <f t="shared" ca="1" si="72"/>
        <v/>
      </c>
      <c r="C4650" s="223"/>
      <c r="D4650" s="224"/>
      <c r="E4650" s="224"/>
      <c r="F4650" s="225"/>
      <c r="G4650" s="226"/>
      <c r="H4650" s="227"/>
      <c r="I4650" s="227"/>
      <c r="J4650" s="227"/>
      <c r="K4650" s="227"/>
      <c r="L4650" s="228"/>
    </row>
    <row r="4651" spans="1:12">
      <c r="A4651" s="213" t="str">
        <f t="shared" ca="1" si="72"/>
        <v/>
      </c>
      <c r="C4651" s="223"/>
      <c r="D4651" s="224"/>
      <c r="E4651" s="224"/>
      <c r="F4651" s="225"/>
      <c r="G4651" s="226"/>
      <c r="H4651" s="227"/>
      <c r="I4651" s="227"/>
      <c r="J4651" s="227"/>
      <c r="K4651" s="227"/>
      <c r="L4651" s="228"/>
    </row>
    <row r="4652" spans="1:12">
      <c r="A4652" s="213" t="str">
        <f t="shared" ca="1" si="72"/>
        <v/>
      </c>
      <c r="C4652" s="223"/>
      <c r="D4652" s="224"/>
      <c r="E4652" s="224"/>
      <c r="F4652" s="225"/>
      <c r="G4652" s="226"/>
      <c r="H4652" s="227"/>
      <c r="I4652" s="227"/>
      <c r="J4652" s="227"/>
      <c r="K4652" s="227"/>
      <c r="L4652" s="228"/>
    </row>
    <row r="4653" spans="1:12">
      <c r="A4653" s="213" t="str">
        <f t="shared" ca="1" si="72"/>
        <v/>
      </c>
      <c r="C4653" s="223"/>
      <c r="D4653" s="224"/>
      <c r="E4653" s="224"/>
      <c r="F4653" s="225"/>
      <c r="G4653" s="226"/>
      <c r="H4653" s="227"/>
      <c r="I4653" s="227"/>
      <c r="J4653" s="227"/>
      <c r="K4653" s="227"/>
      <c r="L4653" s="228"/>
    </row>
    <row r="4654" spans="1:12">
      <c r="A4654" s="213" t="str">
        <f t="shared" ca="1" si="72"/>
        <v/>
      </c>
      <c r="C4654" s="223"/>
      <c r="D4654" s="224"/>
      <c r="E4654" s="224"/>
      <c r="F4654" s="225"/>
      <c r="G4654" s="226"/>
      <c r="H4654" s="227"/>
      <c r="I4654" s="227"/>
      <c r="J4654" s="227"/>
      <c r="K4654" s="227"/>
      <c r="L4654" s="228"/>
    </row>
    <row r="4655" spans="1:12">
      <c r="A4655" s="213" t="str">
        <f t="shared" ca="1" si="72"/>
        <v/>
      </c>
      <c r="C4655" s="223"/>
      <c r="D4655" s="224"/>
      <c r="E4655" s="224"/>
      <c r="F4655" s="225"/>
      <c r="G4655" s="226"/>
      <c r="H4655" s="227"/>
      <c r="I4655" s="227"/>
      <c r="J4655" s="227"/>
      <c r="K4655" s="227"/>
      <c r="L4655" s="228"/>
    </row>
    <row r="4656" spans="1:12">
      <c r="A4656" s="213" t="str">
        <f t="shared" ca="1" si="72"/>
        <v/>
      </c>
      <c r="C4656" s="223"/>
      <c r="D4656" s="224"/>
      <c r="E4656" s="224"/>
      <c r="F4656" s="225"/>
      <c r="G4656" s="226"/>
      <c r="H4656" s="227"/>
      <c r="I4656" s="227"/>
      <c r="J4656" s="227"/>
      <c r="K4656" s="227"/>
      <c r="L4656" s="228"/>
    </row>
    <row r="4657" spans="1:12">
      <c r="A4657" s="213" t="str">
        <f t="shared" ca="1" si="72"/>
        <v/>
      </c>
      <c r="C4657" s="223"/>
      <c r="D4657" s="224"/>
      <c r="E4657" s="224"/>
      <c r="F4657" s="225"/>
      <c r="G4657" s="226"/>
      <c r="H4657" s="227"/>
      <c r="I4657" s="227"/>
      <c r="J4657" s="227"/>
      <c r="K4657" s="227"/>
      <c r="L4657" s="228"/>
    </row>
    <row r="4658" spans="1:12">
      <c r="A4658" s="213" t="str">
        <f t="shared" ca="1" si="72"/>
        <v/>
      </c>
      <c r="C4658" s="223"/>
      <c r="D4658" s="224"/>
      <c r="E4658" s="224"/>
      <c r="F4658" s="225"/>
      <c r="G4658" s="226"/>
      <c r="H4658" s="227"/>
      <c r="I4658" s="227"/>
      <c r="J4658" s="227"/>
      <c r="K4658" s="227"/>
      <c r="L4658" s="228"/>
    </row>
    <row r="4659" spans="1:12">
      <c r="A4659" s="213" t="str">
        <f t="shared" ca="1" si="72"/>
        <v/>
      </c>
      <c r="C4659" s="223"/>
      <c r="D4659" s="224"/>
      <c r="E4659" s="224"/>
      <c r="F4659" s="225"/>
      <c r="G4659" s="226"/>
      <c r="H4659" s="227"/>
      <c r="I4659" s="227"/>
      <c r="J4659" s="227"/>
      <c r="K4659" s="227"/>
      <c r="L4659" s="228"/>
    </row>
    <row r="4660" spans="1:12">
      <c r="A4660" s="213" t="str">
        <f t="shared" ca="1" si="72"/>
        <v/>
      </c>
      <c r="C4660" s="223"/>
      <c r="D4660" s="224"/>
      <c r="E4660" s="224"/>
      <c r="F4660" s="225"/>
      <c r="G4660" s="226"/>
      <c r="H4660" s="227"/>
      <c r="I4660" s="227"/>
      <c r="J4660" s="227"/>
      <c r="K4660" s="227"/>
      <c r="L4660" s="228"/>
    </row>
    <row r="4661" spans="1:12">
      <c r="A4661" s="213" t="str">
        <f t="shared" ca="1" si="72"/>
        <v/>
      </c>
      <c r="C4661" s="223"/>
      <c r="D4661" s="224"/>
      <c r="E4661" s="224"/>
      <c r="F4661" s="225"/>
      <c r="G4661" s="226"/>
      <c r="H4661" s="227"/>
      <c r="I4661" s="227"/>
      <c r="J4661" s="227"/>
      <c r="K4661" s="227"/>
      <c r="L4661" s="228"/>
    </row>
    <row r="4662" spans="1:12">
      <c r="A4662" s="213" t="str">
        <f t="shared" ca="1" si="72"/>
        <v/>
      </c>
      <c r="C4662" s="223"/>
      <c r="D4662" s="224"/>
      <c r="E4662" s="224"/>
      <c r="F4662" s="225"/>
      <c r="G4662" s="226"/>
      <c r="H4662" s="227"/>
      <c r="I4662" s="227"/>
      <c r="J4662" s="227"/>
      <c r="K4662" s="227"/>
      <c r="L4662" s="228"/>
    </row>
    <row r="4663" spans="1:12">
      <c r="A4663" s="213" t="str">
        <f t="shared" ca="1" si="72"/>
        <v/>
      </c>
      <c r="C4663" s="223"/>
      <c r="D4663" s="224"/>
      <c r="E4663" s="224"/>
      <c r="F4663" s="225"/>
      <c r="G4663" s="226"/>
      <c r="H4663" s="227"/>
      <c r="I4663" s="227"/>
      <c r="J4663" s="227"/>
      <c r="K4663" s="227"/>
      <c r="L4663" s="228"/>
    </row>
    <row r="4664" spans="1:12">
      <c r="A4664" s="213" t="str">
        <f t="shared" ca="1" si="72"/>
        <v/>
      </c>
      <c r="C4664" s="223"/>
      <c r="D4664" s="224"/>
      <c r="E4664" s="224"/>
      <c r="F4664" s="225"/>
      <c r="G4664" s="226"/>
      <c r="H4664" s="227"/>
      <c r="I4664" s="227"/>
      <c r="J4664" s="227"/>
      <c r="K4664" s="227"/>
      <c r="L4664" s="228"/>
    </row>
    <row r="4665" spans="1:12">
      <c r="A4665" s="213" t="str">
        <f t="shared" ca="1" si="72"/>
        <v/>
      </c>
      <c r="C4665" s="223"/>
      <c r="D4665" s="224"/>
      <c r="E4665" s="224"/>
      <c r="F4665" s="225"/>
      <c r="G4665" s="226"/>
      <c r="H4665" s="227"/>
      <c r="I4665" s="227"/>
      <c r="J4665" s="227"/>
      <c r="K4665" s="227"/>
      <c r="L4665" s="228"/>
    </row>
    <row r="4666" spans="1:12">
      <c r="A4666" s="213" t="str">
        <f t="shared" ca="1" si="72"/>
        <v/>
      </c>
      <c r="C4666" s="223"/>
      <c r="D4666" s="224"/>
      <c r="E4666" s="224"/>
      <c r="F4666" s="225"/>
      <c r="G4666" s="226"/>
      <c r="H4666" s="227"/>
      <c r="I4666" s="227"/>
      <c r="J4666" s="227"/>
      <c r="K4666" s="227"/>
      <c r="L4666" s="228"/>
    </row>
    <row r="4667" spans="1:12">
      <c r="A4667" s="213" t="str">
        <f t="shared" ca="1" si="72"/>
        <v/>
      </c>
      <c r="C4667" s="223"/>
      <c r="D4667" s="224"/>
      <c r="E4667" s="224"/>
      <c r="F4667" s="225"/>
      <c r="G4667" s="226"/>
      <c r="H4667" s="227"/>
      <c r="I4667" s="227"/>
      <c r="J4667" s="227"/>
      <c r="K4667" s="227"/>
      <c r="L4667" s="228"/>
    </row>
    <row r="4668" spans="1:12">
      <c r="A4668" s="213" t="str">
        <f t="shared" ca="1" si="72"/>
        <v/>
      </c>
      <c r="C4668" s="223"/>
      <c r="D4668" s="224"/>
      <c r="E4668" s="224"/>
      <c r="F4668" s="225"/>
      <c r="G4668" s="226"/>
      <c r="H4668" s="227"/>
      <c r="I4668" s="227"/>
      <c r="J4668" s="227"/>
      <c r="K4668" s="227"/>
      <c r="L4668" s="228"/>
    </row>
    <row r="4669" spans="1:12">
      <c r="A4669" s="213" t="str">
        <f t="shared" ca="1" si="72"/>
        <v/>
      </c>
      <c r="C4669" s="223"/>
      <c r="D4669" s="224"/>
      <c r="E4669" s="224"/>
      <c r="F4669" s="225"/>
      <c r="G4669" s="226"/>
      <c r="H4669" s="227"/>
      <c r="I4669" s="227"/>
      <c r="J4669" s="227"/>
      <c r="K4669" s="227"/>
      <c r="L4669" s="228"/>
    </row>
    <row r="4670" spans="1:12">
      <c r="A4670" s="213" t="str">
        <f t="shared" ca="1" si="72"/>
        <v/>
      </c>
      <c r="C4670" s="223"/>
      <c r="D4670" s="224"/>
      <c r="E4670" s="224"/>
      <c r="F4670" s="225"/>
      <c r="G4670" s="226"/>
      <c r="H4670" s="227"/>
      <c r="I4670" s="227"/>
      <c r="J4670" s="227"/>
      <c r="K4670" s="227"/>
      <c r="L4670" s="228"/>
    </row>
    <row r="4671" spans="1:12">
      <c r="A4671" s="213" t="str">
        <f t="shared" ca="1" si="72"/>
        <v/>
      </c>
      <c r="C4671" s="223"/>
      <c r="D4671" s="224"/>
      <c r="E4671" s="224"/>
      <c r="F4671" s="225"/>
      <c r="G4671" s="226"/>
      <c r="H4671" s="227"/>
      <c r="I4671" s="227"/>
      <c r="J4671" s="227"/>
      <c r="K4671" s="227"/>
      <c r="L4671" s="228"/>
    </row>
    <row r="4672" spans="1:12">
      <c r="A4672" s="213" t="str">
        <f t="shared" ca="1" si="72"/>
        <v/>
      </c>
      <c r="C4672" s="223"/>
      <c r="D4672" s="224"/>
      <c r="E4672" s="224"/>
      <c r="F4672" s="225"/>
      <c r="G4672" s="226"/>
      <c r="H4672" s="227"/>
      <c r="I4672" s="227"/>
      <c r="J4672" s="227"/>
      <c r="K4672" s="227"/>
      <c r="L4672" s="228"/>
    </row>
    <row r="4673" spans="1:12">
      <c r="A4673" s="213" t="str">
        <f t="shared" ca="1" si="72"/>
        <v/>
      </c>
      <c r="C4673" s="223"/>
      <c r="D4673" s="224"/>
      <c r="E4673" s="224"/>
      <c r="F4673" s="225"/>
      <c r="G4673" s="226"/>
      <c r="H4673" s="227"/>
      <c r="I4673" s="227"/>
      <c r="J4673" s="227"/>
      <c r="K4673" s="227"/>
      <c r="L4673" s="228"/>
    </row>
    <row r="4674" spans="1:12">
      <c r="A4674" s="213" t="str">
        <f t="shared" ca="1" si="72"/>
        <v/>
      </c>
      <c r="C4674" s="223"/>
      <c r="D4674" s="224"/>
      <c r="E4674" s="224"/>
      <c r="F4674" s="225"/>
      <c r="G4674" s="226"/>
      <c r="H4674" s="227"/>
      <c r="I4674" s="227"/>
      <c r="J4674" s="227"/>
      <c r="K4674" s="227"/>
      <c r="L4674" s="228"/>
    </row>
    <row r="4675" spans="1:12">
      <c r="A4675" s="213" t="str">
        <f t="shared" ca="1" si="72"/>
        <v/>
      </c>
      <c r="C4675" s="223"/>
      <c r="D4675" s="224"/>
      <c r="E4675" s="224"/>
      <c r="F4675" s="225"/>
      <c r="G4675" s="226"/>
      <c r="H4675" s="227"/>
      <c r="I4675" s="227"/>
      <c r="J4675" s="227"/>
      <c r="K4675" s="227"/>
      <c r="L4675" s="228"/>
    </row>
    <row r="4676" spans="1:12">
      <c r="A4676" s="213" t="str">
        <f t="shared" ref="A4676:A4739" ca="1" si="73">IF(INDIRECT(ADDRESS(ROW(A4676),3))="","",IF(INDIRECT(ADDRESS(ROW(A4676),3))=INDIRECT(ADDRESS(ROW(A4676)-1,3)),A4675,A4675+1))</f>
        <v/>
      </c>
      <c r="C4676" s="223"/>
      <c r="D4676" s="224"/>
      <c r="E4676" s="224"/>
      <c r="F4676" s="225"/>
      <c r="G4676" s="226"/>
      <c r="H4676" s="227"/>
      <c r="I4676" s="227"/>
      <c r="J4676" s="227"/>
      <c r="K4676" s="227"/>
      <c r="L4676" s="228"/>
    </row>
    <row r="4677" spans="1:12">
      <c r="A4677" s="213" t="str">
        <f t="shared" ca="1" si="73"/>
        <v/>
      </c>
      <c r="C4677" s="223"/>
      <c r="D4677" s="224"/>
      <c r="E4677" s="224"/>
      <c r="F4677" s="225"/>
      <c r="G4677" s="226"/>
      <c r="H4677" s="227"/>
      <c r="I4677" s="227"/>
      <c r="J4677" s="227"/>
      <c r="K4677" s="227"/>
      <c r="L4677" s="228"/>
    </row>
    <row r="4678" spans="1:12">
      <c r="A4678" s="213" t="str">
        <f t="shared" ca="1" si="73"/>
        <v/>
      </c>
      <c r="C4678" s="223"/>
      <c r="D4678" s="224"/>
      <c r="E4678" s="224"/>
      <c r="F4678" s="225"/>
      <c r="G4678" s="226"/>
      <c r="H4678" s="227"/>
      <c r="I4678" s="227"/>
      <c r="J4678" s="227"/>
      <c r="K4678" s="227"/>
      <c r="L4678" s="228"/>
    </row>
    <row r="4679" spans="1:12">
      <c r="A4679" s="213" t="str">
        <f t="shared" ca="1" si="73"/>
        <v/>
      </c>
      <c r="C4679" s="223"/>
      <c r="D4679" s="224"/>
      <c r="E4679" s="224"/>
      <c r="F4679" s="225"/>
      <c r="G4679" s="226"/>
      <c r="H4679" s="227"/>
      <c r="I4679" s="227"/>
      <c r="J4679" s="227"/>
      <c r="K4679" s="227"/>
      <c r="L4679" s="228"/>
    </row>
    <row r="4680" spans="1:12">
      <c r="A4680" s="213" t="str">
        <f t="shared" ca="1" si="73"/>
        <v/>
      </c>
      <c r="C4680" s="223"/>
      <c r="D4680" s="224"/>
      <c r="E4680" s="224"/>
      <c r="F4680" s="225"/>
      <c r="G4680" s="226"/>
      <c r="H4680" s="227"/>
      <c r="I4680" s="227"/>
      <c r="J4680" s="227"/>
      <c r="K4680" s="227"/>
      <c r="L4680" s="228"/>
    </row>
    <row r="4681" spans="1:12">
      <c r="A4681" s="213" t="str">
        <f t="shared" ca="1" si="73"/>
        <v/>
      </c>
      <c r="C4681" s="223"/>
      <c r="D4681" s="224"/>
      <c r="E4681" s="224"/>
      <c r="F4681" s="225"/>
      <c r="G4681" s="226"/>
      <c r="H4681" s="227"/>
      <c r="I4681" s="227"/>
      <c r="J4681" s="227"/>
      <c r="K4681" s="227"/>
      <c r="L4681" s="228"/>
    </row>
    <row r="4682" spans="1:12">
      <c r="A4682" s="213" t="str">
        <f t="shared" ca="1" si="73"/>
        <v/>
      </c>
      <c r="C4682" s="223"/>
      <c r="D4682" s="224"/>
      <c r="E4682" s="224"/>
      <c r="F4682" s="225"/>
      <c r="G4682" s="226"/>
      <c r="H4682" s="227"/>
      <c r="I4682" s="227"/>
      <c r="J4682" s="227"/>
      <c r="K4682" s="227"/>
      <c r="L4682" s="228"/>
    </row>
    <row r="4683" spans="1:12">
      <c r="A4683" s="213" t="str">
        <f t="shared" ca="1" si="73"/>
        <v/>
      </c>
      <c r="C4683" s="223"/>
      <c r="D4683" s="224"/>
      <c r="E4683" s="224"/>
      <c r="F4683" s="225"/>
      <c r="G4683" s="226"/>
      <c r="H4683" s="227"/>
      <c r="I4683" s="227"/>
      <c r="J4683" s="227"/>
      <c r="K4683" s="227"/>
      <c r="L4683" s="228"/>
    </row>
    <row r="4684" spans="1:12">
      <c r="A4684" s="213" t="str">
        <f t="shared" ca="1" si="73"/>
        <v/>
      </c>
      <c r="C4684" s="223"/>
      <c r="D4684" s="224"/>
      <c r="E4684" s="224"/>
      <c r="F4684" s="225"/>
      <c r="G4684" s="226"/>
      <c r="H4684" s="227"/>
      <c r="I4684" s="227"/>
      <c r="J4684" s="227"/>
      <c r="K4684" s="227"/>
      <c r="L4684" s="228"/>
    </row>
    <row r="4685" spans="1:12">
      <c r="A4685" s="213" t="str">
        <f t="shared" ca="1" si="73"/>
        <v/>
      </c>
      <c r="C4685" s="223"/>
      <c r="D4685" s="224"/>
      <c r="E4685" s="224"/>
      <c r="F4685" s="225"/>
      <c r="G4685" s="226"/>
      <c r="H4685" s="227"/>
      <c r="I4685" s="227"/>
      <c r="J4685" s="227"/>
      <c r="K4685" s="227"/>
      <c r="L4685" s="228"/>
    </row>
    <row r="4686" spans="1:12">
      <c r="A4686" s="213" t="str">
        <f t="shared" ca="1" si="73"/>
        <v/>
      </c>
      <c r="C4686" s="223"/>
      <c r="D4686" s="224"/>
      <c r="E4686" s="224"/>
      <c r="F4686" s="225"/>
      <c r="G4686" s="226"/>
      <c r="H4686" s="227"/>
      <c r="I4686" s="227"/>
      <c r="J4686" s="227"/>
      <c r="K4686" s="227"/>
      <c r="L4686" s="228"/>
    </row>
    <row r="4687" spans="1:12">
      <c r="A4687" s="213" t="str">
        <f t="shared" ca="1" si="73"/>
        <v/>
      </c>
      <c r="C4687" s="223"/>
      <c r="D4687" s="224"/>
      <c r="E4687" s="224"/>
      <c r="F4687" s="225"/>
      <c r="G4687" s="226"/>
      <c r="H4687" s="227"/>
      <c r="I4687" s="227"/>
      <c r="J4687" s="227"/>
      <c r="K4687" s="227"/>
      <c r="L4687" s="228"/>
    </row>
    <row r="4688" spans="1:12">
      <c r="A4688" s="213" t="str">
        <f t="shared" ca="1" si="73"/>
        <v/>
      </c>
      <c r="C4688" s="223"/>
      <c r="D4688" s="224"/>
      <c r="E4688" s="224"/>
      <c r="F4688" s="225"/>
      <c r="G4688" s="226"/>
      <c r="H4688" s="227"/>
      <c r="I4688" s="227"/>
      <c r="J4688" s="227"/>
      <c r="K4688" s="227"/>
      <c r="L4688" s="228"/>
    </row>
    <row r="4689" spans="1:12">
      <c r="A4689" s="213" t="str">
        <f t="shared" ca="1" si="73"/>
        <v/>
      </c>
      <c r="C4689" s="223"/>
      <c r="D4689" s="224"/>
      <c r="E4689" s="224"/>
      <c r="F4689" s="225"/>
      <c r="G4689" s="226"/>
      <c r="H4689" s="227"/>
      <c r="I4689" s="227"/>
      <c r="J4689" s="227"/>
      <c r="K4689" s="227"/>
      <c r="L4689" s="228"/>
    </row>
    <row r="4690" spans="1:12">
      <c r="A4690" s="213" t="str">
        <f t="shared" ca="1" si="73"/>
        <v/>
      </c>
      <c r="C4690" s="223"/>
      <c r="D4690" s="224"/>
      <c r="E4690" s="224"/>
      <c r="F4690" s="225"/>
      <c r="G4690" s="226"/>
      <c r="H4690" s="227"/>
      <c r="I4690" s="227"/>
      <c r="J4690" s="227"/>
      <c r="K4690" s="227"/>
      <c r="L4690" s="228"/>
    </row>
    <row r="4691" spans="1:12">
      <c r="A4691" s="213" t="str">
        <f t="shared" ca="1" si="73"/>
        <v/>
      </c>
      <c r="C4691" s="223"/>
      <c r="D4691" s="224"/>
      <c r="E4691" s="224"/>
      <c r="F4691" s="225"/>
      <c r="G4691" s="226"/>
      <c r="H4691" s="227"/>
      <c r="I4691" s="227"/>
      <c r="J4691" s="227"/>
      <c r="K4691" s="227"/>
      <c r="L4691" s="228"/>
    </row>
    <row r="4692" spans="1:12">
      <c r="A4692" s="213" t="str">
        <f t="shared" ca="1" si="73"/>
        <v/>
      </c>
      <c r="C4692" s="223"/>
      <c r="D4692" s="224"/>
      <c r="E4692" s="224"/>
      <c r="F4692" s="225"/>
      <c r="G4692" s="226"/>
      <c r="H4692" s="227"/>
      <c r="I4692" s="227"/>
      <c r="J4692" s="227"/>
      <c r="K4692" s="227"/>
      <c r="L4692" s="228"/>
    </row>
    <row r="4693" spans="1:12">
      <c r="A4693" s="213" t="str">
        <f t="shared" ca="1" si="73"/>
        <v/>
      </c>
      <c r="C4693" s="223"/>
      <c r="D4693" s="224"/>
      <c r="E4693" s="224"/>
      <c r="F4693" s="225"/>
      <c r="G4693" s="226"/>
      <c r="H4693" s="227"/>
      <c r="I4693" s="227"/>
      <c r="J4693" s="227"/>
      <c r="K4693" s="227"/>
      <c r="L4693" s="228"/>
    </row>
    <row r="4694" spans="1:12">
      <c r="A4694" s="213" t="str">
        <f t="shared" ca="1" si="73"/>
        <v/>
      </c>
      <c r="C4694" s="223"/>
      <c r="D4694" s="224"/>
      <c r="E4694" s="224"/>
      <c r="F4694" s="225"/>
      <c r="G4694" s="226"/>
      <c r="H4694" s="227"/>
      <c r="I4694" s="227"/>
      <c r="J4694" s="227"/>
      <c r="K4694" s="227"/>
      <c r="L4694" s="228"/>
    </row>
    <row r="4695" spans="1:12">
      <c r="A4695" s="213" t="str">
        <f t="shared" ca="1" si="73"/>
        <v/>
      </c>
      <c r="C4695" s="223"/>
      <c r="D4695" s="224"/>
      <c r="E4695" s="224"/>
      <c r="F4695" s="225"/>
      <c r="G4695" s="226"/>
      <c r="H4695" s="227"/>
      <c r="I4695" s="227"/>
      <c r="J4695" s="227"/>
      <c r="K4695" s="227"/>
      <c r="L4695" s="228"/>
    </row>
    <row r="4696" spans="1:12">
      <c r="A4696" s="213" t="str">
        <f t="shared" ca="1" si="73"/>
        <v/>
      </c>
      <c r="C4696" s="223"/>
      <c r="D4696" s="224"/>
      <c r="E4696" s="224"/>
      <c r="F4696" s="225"/>
      <c r="G4696" s="226"/>
      <c r="H4696" s="227"/>
      <c r="I4696" s="227"/>
      <c r="J4696" s="227"/>
      <c r="K4696" s="227"/>
      <c r="L4696" s="228"/>
    </row>
    <row r="4697" spans="1:12">
      <c r="A4697" s="213" t="str">
        <f t="shared" ca="1" si="73"/>
        <v/>
      </c>
      <c r="C4697" s="223"/>
      <c r="D4697" s="224"/>
      <c r="E4697" s="224"/>
      <c r="F4697" s="225"/>
      <c r="G4697" s="226"/>
      <c r="H4697" s="227"/>
      <c r="I4697" s="227"/>
      <c r="J4697" s="227"/>
      <c r="K4697" s="227"/>
      <c r="L4697" s="228"/>
    </row>
    <row r="4698" spans="1:12">
      <c r="A4698" s="213" t="str">
        <f t="shared" ca="1" si="73"/>
        <v/>
      </c>
      <c r="C4698" s="223"/>
      <c r="D4698" s="224"/>
      <c r="E4698" s="224"/>
      <c r="F4698" s="225"/>
      <c r="G4698" s="226"/>
      <c r="H4698" s="227"/>
      <c r="I4698" s="227"/>
      <c r="J4698" s="227"/>
      <c r="K4698" s="227"/>
      <c r="L4698" s="228"/>
    </row>
    <row r="4699" spans="1:12">
      <c r="A4699" s="213" t="str">
        <f t="shared" ca="1" si="73"/>
        <v/>
      </c>
      <c r="C4699" s="223"/>
      <c r="D4699" s="224"/>
      <c r="E4699" s="224"/>
      <c r="F4699" s="225"/>
      <c r="G4699" s="226"/>
      <c r="H4699" s="227"/>
      <c r="I4699" s="227"/>
      <c r="J4699" s="227"/>
      <c r="K4699" s="227"/>
      <c r="L4699" s="228"/>
    </row>
    <row r="4700" spans="1:12">
      <c r="A4700" s="213" t="str">
        <f t="shared" ca="1" si="73"/>
        <v/>
      </c>
      <c r="C4700" s="223"/>
      <c r="D4700" s="224"/>
      <c r="E4700" s="224"/>
      <c r="F4700" s="225"/>
      <c r="G4700" s="226"/>
      <c r="H4700" s="227"/>
      <c r="I4700" s="227"/>
      <c r="J4700" s="227"/>
      <c r="K4700" s="227"/>
      <c r="L4700" s="228"/>
    </row>
    <row r="4701" spans="1:12">
      <c r="A4701" s="213" t="str">
        <f t="shared" ca="1" si="73"/>
        <v/>
      </c>
      <c r="C4701" s="223"/>
      <c r="D4701" s="224"/>
      <c r="E4701" s="224"/>
      <c r="F4701" s="225"/>
      <c r="G4701" s="226"/>
      <c r="H4701" s="227"/>
      <c r="I4701" s="227"/>
      <c r="J4701" s="227"/>
      <c r="K4701" s="227"/>
      <c r="L4701" s="228"/>
    </row>
    <row r="4702" spans="1:12">
      <c r="A4702" s="213" t="str">
        <f t="shared" ca="1" si="73"/>
        <v/>
      </c>
      <c r="C4702" s="223"/>
      <c r="D4702" s="224"/>
      <c r="E4702" s="224"/>
      <c r="F4702" s="225"/>
      <c r="G4702" s="226"/>
      <c r="H4702" s="227"/>
      <c r="I4702" s="227"/>
      <c r="J4702" s="227"/>
      <c r="K4702" s="227"/>
      <c r="L4702" s="228"/>
    </row>
    <row r="4703" spans="1:12">
      <c r="A4703" s="213" t="str">
        <f t="shared" ca="1" si="73"/>
        <v/>
      </c>
      <c r="C4703" s="223"/>
      <c r="D4703" s="224"/>
      <c r="E4703" s="224"/>
      <c r="F4703" s="225"/>
      <c r="G4703" s="226"/>
      <c r="H4703" s="227"/>
      <c r="I4703" s="227"/>
      <c r="J4703" s="227"/>
      <c r="K4703" s="227"/>
      <c r="L4703" s="228"/>
    </row>
    <row r="4704" spans="1:12">
      <c r="A4704" s="213" t="str">
        <f t="shared" ca="1" si="73"/>
        <v/>
      </c>
      <c r="C4704" s="223"/>
      <c r="D4704" s="224"/>
      <c r="E4704" s="224"/>
      <c r="F4704" s="225"/>
      <c r="G4704" s="226"/>
      <c r="H4704" s="227"/>
      <c r="I4704" s="227"/>
      <c r="J4704" s="227"/>
      <c r="K4704" s="227"/>
      <c r="L4704" s="228"/>
    </row>
    <row r="4705" spans="1:12">
      <c r="A4705" s="213" t="str">
        <f t="shared" ca="1" si="73"/>
        <v/>
      </c>
      <c r="C4705" s="223"/>
      <c r="D4705" s="224"/>
      <c r="E4705" s="224"/>
      <c r="F4705" s="225"/>
      <c r="G4705" s="226"/>
      <c r="H4705" s="227"/>
      <c r="I4705" s="227"/>
      <c r="J4705" s="227"/>
      <c r="K4705" s="227"/>
      <c r="L4705" s="228"/>
    </row>
    <row r="4706" spans="1:12">
      <c r="A4706" s="213" t="str">
        <f t="shared" ca="1" si="73"/>
        <v/>
      </c>
      <c r="C4706" s="223"/>
      <c r="D4706" s="224"/>
      <c r="E4706" s="224"/>
      <c r="F4706" s="225"/>
      <c r="G4706" s="226"/>
      <c r="H4706" s="227"/>
      <c r="I4706" s="227"/>
      <c r="J4706" s="227"/>
      <c r="K4706" s="227"/>
      <c r="L4706" s="228"/>
    </row>
    <row r="4707" spans="1:12">
      <c r="A4707" s="213" t="str">
        <f t="shared" ca="1" si="73"/>
        <v/>
      </c>
      <c r="C4707" s="223"/>
      <c r="D4707" s="224"/>
      <c r="E4707" s="224"/>
      <c r="F4707" s="225"/>
      <c r="G4707" s="226"/>
      <c r="H4707" s="227"/>
      <c r="I4707" s="227"/>
      <c r="J4707" s="227"/>
      <c r="K4707" s="227"/>
      <c r="L4707" s="228"/>
    </row>
    <row r="4708" spans="1:12">
      <c r="A4708" s="213" t="str">
        <f t="shared" ca="1" si="73"/>
        <v/>
      </c>
      <c r="C4708" s="223"/>
      <c r="D4708" s="224"/>
      <c r="E4708" s="224"/>
      <c r="F4708" s="225"/>
      <c r="G4708" s="226"/>
      <c r="H4708" s="227"/>
      <c r="I4708" s="227"/>
      <c r="J4708" s="227"/>
      <c r="K4708" s="227"/>
      <c r="L4708" s="228"/>
    </row>
    <row r="4709" spans="1:12">
      <c r="A4709" s="213" t="str">
        <f t="shared" ca="1" si="73"/>
        <v/>
      </c>
      <c r="C4709" s="223"/>
      <c r="D4709" s="224"/>
      <c r="E4709" s="224"/>
      <c r="F4709" s="225"/>
      <c r="G4709" s="226"/>
      <c r="H4709" s="227"/>
      <c r="I4709" s="227"/>
      <c r="J4709" s="227"/>
      <c r="K4709" s="227"/>
      <c r="L4709" s="228"/>
    </row>
    <row r="4710" spans="1:12">
      <c r="A4710" s="213" t="str">
        <f t="shared" ca="1" si="73"/>
        <v/>
      </c>
      <c r="C4710" s="223"/>
      <c r="D4710" s="224"/>
      <c r="E4710" s="224"/>
      <c r="F4710" s="225"/>
      <c r="G4710" s="226"/>
      <c r="H4710" s="227"/>
      <c r="I4710" s="227"/>
      <c r="J4710" s="227"/>
      <c r="K4710" s="227"/>
      <c r="L4710" s="228"/>
    </row>
    <row r="4711" spans="1:12">
      <c r="A4711" s="213" t="str">
        <f t="shared" ca="1" si="73"/>
        <v/>
      </c>
      <c r="C4711" s="223"/>
      <c r="D4711" s="224"/>
      <c r="E4711" s="224"/>
      <c r="F4711" s="225"/>
      <c r="G4711" s="226"/>
      <c r="H4711" s="227"/>
      <c r="I4711" s="227"/>
      <c r="J4711" s="227"/>
      <c r="K4711" s="227"/>
      <c r="L4711" s="228"/>
    </row>
    <row r="4712" spans="1:12">
      <c r="A4712" s="213" t="str">
        <f t="shared" ca="1" si="73"/>
        <v/>
      </c>
      <c r="C4712" s="223"/>
      <c r="D4712" s="224"/>
      <c r="E4712" s="224"/>
      <c r="F4712" s="225"/>
      <c r="G4712" s="226"/>
      <c r="H4712" s="227"/>
      <c r="I4712" s="227"/>
      <c r="J4712" s="227"/>
      <c r="K4712" s="227"/>
      <c r="L4712" s="228"/>
    </row>
    <row r="4713" spans="1:12">
      <c r="A4713" s="213" t="str">
        <f t="shared" ca="1" si="73"/>
        <v/>
      </c>
      <c r="C4713" s="223"/>
      <c r="D4713" s="224"/>
      <c r="E4713" s="224"/>
      <c r="F4713" s="225"/>
      <c r="G4713" s="226"/>
      <c r="H4713" s="227"/>
      <c r="I4713" s="227"/>
      <c r="J4713" s="227"/>
      <c r="K4713" s="227"/>
      <c r="L4713" s="228"/>
    </row>
    <row r="4714" spans="1:12">
      <c r="A4714" s="213" t="str">
        <f t="shared" ca="1" si="73"/>
        <v/>
      </c>
      <c r="C4714" s="223"/>
      <c r="D4714" s="224"/>
      <c r="E4714" s="224"/>
      <c r="F4714" s="225"/>
      <c r="G4714" s="226"/>
      <c r="H4714" s="227"/>
      <c r="I4714" s="227"/>
      <c r="J4714" s="227"/>
      <c r="K4714" s="227"/>
      <c r="L4714" s="228"/>
    </row>
    <row r="4715" spans="1:12">
      <c r="A4715" s="213" t="str">
        <f t="shared" ca="1" si="73"/>
        <v/>
      </c>
      <c r="C4715" s="223"/>
      <c r="D4715" s="224"/>
      <c r="E4715" s="224"/>
      <c r="F4715" s="225"/>
      <c r="G4715" s="226"/>
      <c r="H4715" s="227"/>
      <c r="I4715" s="227"/>
      <c r="J4715" s="227"/>
      <c r="K4715" s="227"/>
      <c r="L4715" s="228"/>
    </row>
    <row r="4716" spans="1:12">
      <c r="A4716" s="213" t="str">
        <f t="shared" ca="1" si="73"/>
        <v/>
      </c>
      <c r="C4716" s="223"/>
      <c r="D4716" s="224"/>
      <c r="E4716" s="224"/>
      <c r="F4716" s="225"/>
      <c r="G4716" s="226"/>
      <c r="H4716" s="227"/>
      <c r="I4716" s="227"/>
      <c r="J4716" s="227"/>
      <c r="K4716" s="227"/>
      <c r="L4716" s="228"/>
    </row>
    <row r="4717" spans="1:12">
      <c r="A4717" s="213" t="str">
        <f t="shared" ca="1" si="73"/>
        <v/>
      </c>
      <c r="C4717" s="223"/>
      <c r="D4717" s="224"/>
      <c r="E4717" s="224"/>
      <c r="F4717" s="225"/>
      <c r="G4717" s="226"/>
      <c r="H4717" s="227"/>
      <c r="I4717" s="227"/>
      <c r="J4717" s="227"/>
      <c r="K4717" s="227"/>
      <c r="L4717" s="228"/>
    </row>
    <row r="4718" spans="1:12">
      <c r="A4718" s="213" t="str">
        <f t="shared" ca="1" si="73"/>
        <v/>
      </c>
      <c r="C4718" s="223"/>
      <c r="D4718" s="224"/>
      <c r="E4718" s="224"/>
      <c r="F4718" s="225"/>
      <c r="G4718" s="226"/>
      <c r="H4718" s="227"/>
      <c r="I4718" s="227"/>
      <c r="J4718" s="227"/>
      <c r="K4718" s="227"/>
      <c r="L4718" s="228"/>
    </row>
    <row r="4719" spans="1:12">
      <c r="A4719" s="213" t="str">
        <f t="shared" ca="1" si="73"/>
        <v/>
      </c>
      <c r="C4719" s="223"/>
      <c r="D4719" s="224"/>
      <c r="E4719" s="224"/>
      <c r="F4719" s="225"/>
      <c r="G4719" s="226"/>
      <c r="H4719" s="227"/>
      <c r="I4719" s="227"/>
      <c r="J4719" s="227"/>
      <c r="K4719" s="227"/>
      <c r="L4719" s="228"/>
    </row>
    <row r="4720" spans="1:12">
      <c r="A4720" s="213" t="str">
        <f t="shared" ca="1" si="73"/>
        <v/>
      </c>
      <c r="C4720" s="223"/>
      <c r="D4720" s="224"/>
      <c r="E4720" s="224"/>
      <c r="F4720" s="225"/>
      <c r="G4720" s="226"/>
      <c r="H4720" s="227"/>
      <c r="I4720" s="227"/>
      <c r="J4720" s="227"/>
      <c r="K4720" s="227"/>
      <c r="L4720" s="228"/>
    </row>
    <row r="4721" spans="1:12">
      <c r="A4721" s="213" t="str">
        <f t="shared" ca="1" si="73"/>
        <v/>
      </c>
      <c r="C4721" s="223"/>
      <c r="D4721" s="224"/>
      <c r="E4721" s="224"/>
      <c r="F4721" s="225"/>
      <c r="G4721" s="226"/>
      <c r="H4721" s="227"/>
      <c r="I4721" s="227"/>
      <c r="J4721" s="227"/>
      <c r="K4721" s="227"/>
      <c r="L4721" s="228"/>
    </row>
    <row r="4722" spans="1:12">
      <c r="A4722" s="213" t="str">
        <f t="shared" ca="1" si="73"/>
        <v/>
      </c>
      <c r="C4722" s="223"/>
      <c r="D4722" s="224"/>
      <c r="E4722" s="224"/>
      <c r="F4722" s="225"/>
      <c r="G4722" s="226"/>
      <c r="H4722" s="227"/>
      <c r="I4722" s="227"/>
      <c r="J4722" s="227"/>
      <c r="K4722" s="227"/>
      <c r="L4722" s="228"/>
    </row>
    <row r="4723" spans="1:12">
      <c r="A4723" s="213" t="str">
        <f t="shared" ca="1" si="73"/>
        <v/>
      </c>
      <c r="C4723" s="223"/>
      <c r="D4723" s="224"/>
      <c r="E4723" s="224"/>
      <c r="F4723" s="225"/>
      <c r="G4723" s="226"/>
      <c r="H4723" s="227"/>
      <c r="I4723" s="227"/>
      <c r="J4723" s="227"/>
      <c r="K4723" s="227"/>
      <c r="L4723" s="228"/>
    </row>
    <row r="4724" spans="1:12">
      <c r="A4724" s="213" t="str">
        <f t="shared" ca="1" si="73"/>
        <v/>
      </c>
      <c r="C4724" s="223"/>
      <c r="D4724" s="224"/>
      <c r="E4724" s="224"/>
      <c r="F4724" s="225"/>
      <c r="G4724" s="226"/>
      <c r="H4724" s="227"/>
      <c r="I4724" s="227"/>
      <c r="J4724" s="227"/>
      <c r="K4724" s="227"/>
      <c r="L4724" s="228"/>
    </row>
    <row r="4725" spans="1:12">
      <c r="A4725" s="213" t="str">
        <f t="shared" ca="1" si="73"/>
        <v/>
      </c>
      <c r="C4725" s="223"/>
      <c r="D4725" s="224"/>
      <c r="E4725" s="224"/>
      <c r="F4725" s="225"/>
      <c r="G4725" s="226"/>
      <c r="H4725" s="227"/>
      <c r="I4725" s="227"/>
      <c r="J4725" s="227"/>
      <c r="K4725" s="227"/>
      <c r="L4725" s="228"/>
    </row>
    <row r="4726" spans="1:12">
      <c r="A4726" s="213" t="str">
        <f t="shared" ca="1" si="73"/>
        <v/>
      </c>
      <c r="C4726" s="223"/>
      <c r="D4726" s="224"/>
      <c r="E4726" s="224"/>
      <c r="F4726" s="225"/>
      <c r="G4726" s="226"/>
      <c r="H4726" s="227"/>
      <c r="I4726" s="227"/>
      <c r="J4726" s="227"/>
      <c r="K4726" s="227"/>
      <c r="L4726" s="228"/>
    </row>
    <row r="4727" spans="1:12">
      <c r="A4727" s="213" t="str">
        <f t="shared" ca="1" si="73"/>
        <v/>
      </c>
      <c r="C4727" s="223"/>
      <c r="D4727" s="224"/>
      <c r="E4727" s="224"/>
      <c r="F4727" s="225"/>
      <c r="G4727" s="226"/>
      <c r="H4727" s="227"/>
      <c r="I4727" s="227"/>
      <c r="J4727" s="227"/>
      <c r="K4727" s="227"/>
      <c r="L4727" s="228"/>
    </row>
    <row r="4728" spans="1:12">
      <c r="A4728" s="213" t="str">
        <f t="shared" ca="1" si="73"/>
        <v/>
      </c>
      <c r="C4728" s="223"/>
      <c r="D4728" s="224"/>
      <c r="E4728" s="224"/>
      <c r="F4728" s="225"/>
      <c r="G4728" s="226"/>
      <c r="H4728" s="227"/>
      <c r="I4728" s="227"/>
      <c r="J4728" s="227"/>
      <c r="K4728" s="227"/>
      <c r="L4728" s="228"/>
    </row>
    <row r="4729" spans="1:12">
      <c r="A4729" s="213" t="str">
        <f t="shared" ca="1" si="73"/>
        <v/>
      </c>
      <c r="C4729" s="223"/>
      <c r="D4729" s="224"/>
      <c r="E4729" s="224"/>
      <c r="F4729" s="225"/>
      <c r="G4729" s="226"/>
      <c r="H4729" s="227"/>
      <c r="I4729" s="227"/>
      <c r="J4729" s="227"/>
      <c r="K4729" s="227"/>
      <c r="L4729" s="228"/>
    </row>
    <row r="4730" spans="1:12">
      <c r="A4730" s="213" t="str">
        <f t="shared" ca="1" si="73"/>
        <v/>
      </c>
      <c r="C4730" s="223"/>
      <c r="D4730" s="224"/>
      <c r="E4730" s="224"/>
      <c r="F4730" s="225"/>
      <c r="G4730" s="226"/>
      <c r="H4730" s="227"/>
      <c r="I4730" s="227"/>
      <c r="J4730" s="227"/>
      <c r="K4730" s="227"/>
      <c r="L4730" s="228"/>
    </row>
    <row r="4731" spans="1:12">
      <c r="A4731" s="213" t="str">
        <f t="shared" ca="1" si="73"/>
        <v/>
      </c>
      <c r="C4731" s="223"/>
      <c r="D4731" s="224"/>
      <c r="E4731" s="224"/>
      <c r="F4731" s="225"/>
      <c r="G4731" s="226"/>
      <c r="H4731" s="227"/>
      <c r="I4731" s="227"/>
      <c r="J4731" s="227"/>
      <c r="K4731" s="227"/>
      <c r="L4731" s="228"/>
    </row>
    <row r="4732" spans="1:12">
      <c r="A4732" s="213" t="str">
        <f t="shared" ca="1" si="73"/>
        <v/>
      </c>
      <c r="C4732" s="223"/>
      <c r="D4732" s="224"/>
      <c r="E4732" s="224"/>
      <c r="F4732" s="225"/>
      <c r="G4732" s="226"/>
      <c r="H4732" s="227"/>
      <c r="I4732" s="227"/>
      <c r="J4732" s="227"/>
      <c r="K4732" s="227"/>
      <c r="L4732" s="228"/>
    </row>
    <row r="4733" spans="1:12">
      <c r="A4733" s="213" t="str">
        <f t="shared" ca="1" si="73"/>
        <v/>
      </c>
      <c r="C4733" s="223"/>
      <c r="D4733" s="224"/>
      <c r="E4733" s="224"/>
      <c r="F4733" s="225"/>
      <c r="G4733" s="226"/>
      <c r="H4733" s="227"/>
      <c r="I4733" s="227"/>
      <c r="J4733" s="227"/>
      <c r="K4733" s="227"/>
      <c r="L4733" s="228"/>
    </row>
    <row r="4734" spans="1:12">
      <c r="A4734" s="213" t="str">
        <f t="shared" ca="1" si="73"/>
        <v/>
      </c>
      <c r="C4734" s="223"/>
      <c r="D4734" s="224"/>
      <c r="E4734" s="224"/>
      <c r="F4734" s="225"/>
      <c r="G4734" s="226"/>
      <c r="H4734" s="227"/>
      <c r="I4734" s="227"/>
      <c r="J4734" s="227"/>
      <c r="K4734" s="227"/>
      <c r="L4734" s="228"/>
    </row>
    <row r="4735" spans="1:12">
      <c r="A4735" s="213" t="str">
        <f t="shared" ca="1" si="73"/>
        <v/>
      </c>
      <c r="C4735" s="223"/>
      <c r="D4735" s="224"/>
      <c r="E4735" s="224"/>
      <c r="F4735" s="225"/>
      <c r="G4735" s="226"/>
      <c r="H4735" s="227"/>
      <c r="I4735" s="227"/>
      <c r="J4735" s="227"/>
      <c r="K4735" s="227"/>
      <c r="L4735" s="228"/>
    </row>
    <row r="4736" spans="1:12">
      <c r="A4736" s="213" t="str">
        <f t="shared" ca="1" si="73"/>
        <v/>
      </c>
      <c r="C4736" s="223"/>
      <c r="D4736" s="224"/>
      <c r="E4736" s="224"/>
      <c r="F4736" s="225"/>
      <c r="G4736" s="226"/>
      <c r="H4736" s="227"/>
      <c r="I4736" s="227"/>
      <c r="J4736" s="227"/>
      <c r="K4736" s="227"/>
      <c r="L4736" s="228"/>
    </row>
    <row r="4737" spans="1:12">
      <c r="A4737" s="213" t="str">
        <f t="shared" ca="1" si="73"/>
        <v/>
      </c>
      <c r="C4737" s="223"/>
      <c r="D4737" s="224"/>
      <c r="E4737" s="224"/>
      <c r="F4737" s="225"/>
      <c r="G4737" s="226"/>
      <c r="H4737" s="227"/>
      <c r="I4737" s="227"/>
      <c r="J4737" s="227"/>
      <c r="K4737" s="227"/>
      <c r="L4737" s="228"/>
    </row>
    <row r="4738" spans="1:12">
      <c r="A4738" s="213" t="str">
        <f t="shared" ca="1" si="73"/>
        <v/>
      </c>
      <c r="C4738" s="223"/>
      <c r="D4738" s="224"/>
      <c r="E4738" s="224"/>
      <c r="F4738" s="225"/>
      <c r="G4738" s="226"/>
      <c r="H4738" s="227"/>
      <c r="I4738" s="227"/>
      <c r="J4738" s="227"/>
      <c r="K4738" s="227"/>
      <c r="L4738" s="228"/>
    </row>
    <row r="4739" spans="1:12">
      <c r="A4739" s="213" t="str">
        <f t="shared" ca="1" si="73"/>
        <v/>
      </c>
      <c r="C4739" s="223"/>
      <c r="D4739" s="224"/>
      <c r="E4739" s="224"/>
      <c r="F4739" s="225"/>
      <c r="G4739" s="226"/>
      <c r="H4739" s="227"/>
      <c r="I4739" s="227"/>
      <c r="J4739" s="227"/>
      <c r="K4739" s="227"/>
      <c r="L4739" s="228"/>
    </row>
    <row r="4740" spans="1:12">
      <c r="A4740" s="213" t="str">
        <f t="shared" ref="A4740:A4803" ca="1" si="74">IF(INDIRECT(ADDRESS(ROW(A4740),3))="","",IF(INDIRECT(ADDRESS(ROW(A4740),3))=INDIRECT(ADDRESS(ROW(A4740)-1,3)),A4739,A4739+1))</f>
        <v/>
      </c>
      <c r="C4740" s="223"/>
      <c r="D4740" s="224"/>
      <c r="E4740" s="224"/>
      <c r="F4740" s="225"/>
      <c r="G4740" s="226"/>
      <c r="H4740" s="227"/>
      <c r="I4740" s="227"/>
      <c r="J4740" s="227"/>
      <c r="K4740" s="227"/>
      <c r="L4740" s="228"/>
    </row>
    <row r="4741" spans="1:12">
      <c r="A4741" s="213" t="str">
        <f t="shared" ca="1" si="74"/>
        <v/>
      </c>
      <c r="C4741" s="223"/>
      <c r="D4741" s="224"/>
      <c r="E4741" s="224"/>
      <c r="F4741" s="225"/>
      <c r="G4741" s="226"/>
      <c r="H4741" s="227"/>
      <c r="I4741" s="227"/>
      <c r="J4741" s="227"/>
      <c r="K4741" s="227"/>
      <c r="L4741" s="228"/>
    </row>
    <row r="4742" spans="1:12">
      <c r="A4742" s="213" t="str">
        <f t="shared" ca="1" si="74"/>
        <v/>
      </c>
      <c r="C4742" s="223"/>
      <c r="D4742" s="224"/>
      <c r="E4742" s="224"/>
      <c r="F4742" s="225"/>
      <c r="G4742" s="226"/>
      <c r="H4742" s="227"/>
      <c r="I4742" s="227"/>
      <c r="J4742" s="227"/>
      <c r="K4742" s="227"/>
      <c r="L4742" s="228"/>
    </row>
    <row r="4743" spans="1:12">
      <c r="A4743" s="213" t="str">
        <f t="shared" ca="1" si="74"/>
        <v/>
      </c>
      <c r="C4743" s="223"/>
      <c r="D4743" s="224"/>
      <c r="E4743" s="224"/>
      <c r="F4743" s="225"/>
      <c r="G4743" s="226"/>
      <c r="H4743" s="227"/>
      <c r="I4743" s="227"/>
      <c r="J4743" s="227"/>
      <c r="K4743" s="227"/>
      <c r="L4743" s="228"/>
    </row>
    <row r="4744" spans="1:12">
      <c r="A4744" s="213" t="str">
        <f t="shared" ca="1" si="74"/>
        <v/>
      </c>
      <c r="C4744" s="223"/>
      <c r="D4744" s="224"/>
      <c r="E4744" s="224"/>
      <c r="F4744" s="225"/>
      <c r="G4744" s="226"/>
      <c r="H4744" s="227"/>
      <c r="I4744" s="227"/>
      <c r="J4744" s="227"/>
      <c r="K4744" s="227"/>
      <c r="L4744" s="228"/>
    </row>
    <row r="4745" spans="1:12">
      <c r="A4745" s="213" t="str">
        <f t="shared" ca="1" si="74"/>
        <v/>
      </c>
      <c r="C4745" s="223"/>
      <c r="D4745" s="224"/>
      <c r="E4745" s="224"/>
      <c r="F4745" s="225"/>
      <c r="G4745" s="226"/>
      <c r="H4745" s="227"/>
      <c r="I4745" s="227"/>
      <c r="J4745" s="227"/>
      <c r="K4745" s="227"/>
      <c r="L4745" s="228"/>
    </row>
    <row r="4746" spans="1:12">
      <c r="A4746" s="213" t="str">
        <f t="shared" ca="1" si="74"/>
        <v/>
      </c>
      <c r="C4746" s="223"/>
      <c r="D4746" s="224"/>
      <c r="E4746" s="224"/>
      <c r="F4746" s="225"/>
      <c r="G4746" s="226"/>
      <c r="H4746" s="227"/>
      <c r="I4746" s="227"/>
      <c r="J4746" s="227"/>
      <c r="K4746" s="227"/>
      <c r="L4746" s="228"/>
    </row>
    <row r="4747" spans="1:12">
      <c r="A4747" s="213" t="str">
        <f t="shared" ca="1" si="74"/>
        <v/>
      </c>
      <c r="C4747" s="223"/>
      <c r="D4747" s="224"/>
      <c r="E4747" s="224"/>
      <c r="F4747" s="225"/>
      <c r="G4747" s="226"/>
      <c r="H4747" s="227"/>
      <c r="I4747" s="227"/>
      <c r="J4747" s="227"/>
      <c r="K4747" s="227"/>
      <c r="L4747" s="228"/>
    </row>
    <row r="4748" spans="1:12">
      <c r="A4748" s="213" t="str">
        <f t="shared" ca="1" si="74"/>
        <v/>
      </c>
      <c r="C4748" s="223"/>
      <c r="D4748" s="224"/>
      <c r="E4748" s="224"/>
      <c r="F4748" s="225"/>
      <c r="G4748" s="226"/>
      <c r="H4748" s="227"/>
      <c r="I4748" s="227"/>
      <c r="J4748" s="227"/>
      <c r="K4748" s="227"/>
      <c r="L4748" s="228"/>
    </row>
    <row r="4749" spans="1:12">
      <c r="A4749" s="213" t="str">
        <f t="shared" ca="1" si="74"/>
        <v/>
      </c>
      <c r="C4749" s="223"/>
      <c r="D4749" s="224"/>
      <c r="E4749" s="224"/>
      <c r="F4749" s="225"/>
      <c r="G4749" s="226"/>
      <c r="H4749" s="227"/>
      <c r="I4749" s="227"/>
      <c r="J4749" s="227"/>
      <c r="K4749" s="227"/>
      <c r="L4749" s="228"/>
    </row>
    <row r="4750" spans="1:12">
      <c r="A4750" s="213" t="str">
        <f t="shared" ca="1" si="74"/>
        <v/>
      </c>
      <c r="C4750" s="223"/>
      <c r="D4750" s="224"/>
      <c r="E4750" s="224"/>
      <c r="F4750" s="225"/>
      <c r="G4750" s="226"/>
      <c r="H4750" s="227"/>
      <c r="I4750" s="227"/>
      <c r="J4750" s="227"/>
      <c r="K4750" s="227"/>
      <c r="L4750" s="228"/>
    </row>
    <row r="4751" spans="1:12">
      <c r="A4751" s="213" t="str">
        <f t="shared" ca="1" si="74"/>
        <v/>
      </c>
      <c r="C4751" s="223"/>
      <c r="D4751" s="224"/>
      <c r="E4751" s="224"/>
      <c r="F4751" s="225"/>
      <c r="G4751" s="226"/>
      <c r="H4751" s="227"/>
      <c r="I4751" s="227"/>
      <c r="J4751" s="227"/>
      <c r="K4751" s="227"/>
      <c r="L4751" s="228"/>
    </row>
    <row r="4752" spans="1:12">
      <c r="A4752" s="213" t="str">
        <f t="shared" ca="1" si="74"/>
        <v/>
      </c>
      <c r="C4752" s="223"/>
      <c r="D4752" s="224"/>
      <c r="E4752" s="224"/>
      <c r="F4752" s="225"/>
      <c r="G4752" s="226"/>
      <c r="H4752" s="227"/>
      <c r="I4752" s="227"/>
      <c r="J4752" s="227"/>
      <c r="K4752" s="227"/>
      <c r="L4752" s="228"/>
    </row>
    <row r="4753" spans="1:12">
      <c r="A4753" s="213" t="str">
        <f t="shared" ca="1" si="74"/>
        <v/>
      </c>
      <c r="C4753" s="223"/>
      <c r="D4753" s="224"/>
      <c r="E4753" s="224"/>
      <c r="F4753" s="225"/>
      <c r="G4753" s="226"/>
      <c r="H4753" s="227"/>
      <c r="I4753" s="227"/>
      <c r="J4753" s="227"/>
      <c r="K4753" s="227"/>
      <c r="L4753" s="228"/>
    </row>
    <row r="4754" spans="1:12">
      <c r="A4754" s="213" t="str">
        <f t="shared" ca="1" si="74"/>
        <v/>
      </c>
      <c r="C4754" s="223"/>
      <c r="D4754" s="224"/>
      <c r="E4754" s="224"/>
      <c r="F4754" s="225"/>
      <c r="G4754" s="226"/>
      <c r="H4754" s="227"/>
      <c r="I4754" s="227"/>
      <c r="J4754" s="227"/>
      <c r="K4754" s="227"/>
      <c r="L4754" s="228"/>
    </row>
    <row r="4755" spans="1:12">
      <c r="A4755" s="213" t="str">
        <f t="shared" ca="1" si="74"/>
        <v/>
      </c>
      <c r="C4755" s="223"/>
      <c r="D4755" s="224"/>
      <c r="E4755" s="224"/>
      <c r="F4755" s="225"/>
      <c r="G4755" s="226"/>
      <c r="H4755" s="227"/>
      <c r="I4755" s="227"/>
      <c r="J4755" s="227"/>
      <c r="K4755" s="227"/>
      <c r="L4755" s="228"/>
    </row>
    <row r="4756" spans="1:12">
      <c r="A4756" s="213" t="str">
        <f t="shared" ca="1" si="74"/>
        <v/>
      </c>
      <c r="C4756" s="223"/>
      <c r="D4756" s="224"/>
      <c r="E4756" s="224"/>
      <c r="F4756" s="225"/>
      <c r="G4756" s="226"/>
      <c r="H4756" s="227"/>
      <c r="I4756" s="227"/>
      <c r="J4756" s="227"/>
      <c r="K4756" s="227"/>
      <c r="L4756" s="228"/>
    </row>
    <row r="4757" spans="1:12">
      <c r="A4757" s="213" t="str">
        <f t="shared" ca="1" si="74"/>
        <v/>
      </c>
      <c r="C4757" s="223"/>
      <c r="D4757" s="224"/>
      <c r="E4757" s="224"/>
      <c r="F4757" s="225"/>
      <c r="G4757" s="226"/>
      <c r="H4757" s="227"/>
      <c r="I4757" s="227"/>
      <c r="J4757" s="227"/>
      <c r="K4757" s="227"/>
      <c r="L4757" s="228"/>
    </row>
    <row r="4758" spans="1:12">
      <c r="A4758" s="213" t="str">
        <f t="shared" ca="1" si="74"/>
        <v/>
      </c>
      <c r="C4758" s="223"/>
      <c r="D4758" s="224"/>
      <c r="E4758" s="224"/>
      <c r="F4758" s="225"/>
      <c r="G4758" s="226"/>
      <c r="H4758" s="227"/>
      <c r="I4758" s="227"/>
      <c r="J4758" s="227"/>
      <c r="K4758" s="227"/>
      <c r="L4758" s="228"/>
    </row>
    <row r="4759" spans="1:12">
      <c r="A4759" s="213" t="str">
        <f t="shared" ca="1" si="74"/>
        <v/>
      </c>
      <c r="C4759" s="223"/>
      <c r="D4759" s="224"/>
      <c r="E4759" s="224"/>
      <c r="F4759" s="225"/>
      <c r="G4759" s="226"/>
      <c r="H4759" s="227"/>
      <c r="I4759" s="227"/>
      <c r="J4759" s="227"/>
      <c r="K4759" s="227"/>
      <c r="L4759" s="228"/>
    </row>
    <row r="4760" spans="1:12">
      <c r="A4760" s="213" t="str">
        <f t="shared" ca="1" si="74"/>
        <v/>
      </c>
      <c r="C4760" s="223"/>
      <c r="D4760" s="224"/>
      <c r="E4760" s="224"/>
      <c r="F4760" s="225"/>
      <c r="G4760" s="226"/>
      <c r="H4760" s="227"/>
      <c r="I4760" s="227"/>
      <c r="J4760" s="227"/>
      <c r="K4760" s="227"/>
      <c r="L4760" s="228"/>
    </row>
    <row r="4761" spans="1:12">
      <c r="A4761" s="213" t="str">
        <f t="shared" ca="1" si="74"/>
        <v/>
      </c>
      <c r="C4761" s="223"/>
      <c r="D4761" s="224"/>
      <c r="E4761" s="224"/>
      <c r="F4761" s="225"/>
      <c r="G4761" s="226"/>
      <c r="H4761" s="227"/>
      <c r="I4761" s="227"/>
      <c r="J4761" s="227"/>
      <c r="K4761" s="227"/>
      <c r="L4761" s="228"/>
    </row>
    <row r="4762" spans="1:12">
      <c r="A4762" s="213" t="str">
        <f t="shared" ca="1" si="74"/>
        <v/>
      </c>
      <c r="C4762" s="223"/>
      <c r="D4762" s="224"/>
      <c r="E4762" s="224"/>
      <c r="F4762" s="225"/>
      <c r="G4762" s="226"/>
      <c r="H4762" s="227"/>
      <c r="I4762" s="227"/>
      <c r="J4762" s="227"/>
      <c r="K4762" s="227"/>
      <c r="L4762" s="228"/>
    </row>
    <row r="4763" spans="1:12">
      <c r="A4763" s="213" t="str">
        <f t="shared" ca="1" si="74"/>
        <v/>
      </c>
      <c r="C4763" s="223"/>
      <c r="D4763" s="224"/>
      <c r="E4763" s="224"/>
      <c r="F4763" s="225"/>
      <c r="G4763" s="226"/>
      <c r="H4763" s="227"/>
      <c r="I4763" s="227"/>
      <c r="J4763" s="227"/>
      <c r="K4763" s="227"/>
      <c r="L4763" s="228"/>
    </row>
    <row r="4764" spans="1:12">
      <c r="A4764" s="213" t="str">
        <f t="shared" ca="1" si="74"/>
        <v/>
      </c>
      <c r="C4764" s="223"/>
      <c r="D4764" s="224"/>
      <c r="E4764" s="224"/>
      <c r="F4764" s="225"/>
      <c r="G4764" s="226"/>
      <c r="H4764" s="227"/>
      <c r="I4764" s="227"/>
      <c r="J4764" s="227"/>
      <c r="K4764" s="227"/>
      <c r="L4764" s="228"/>
    </row>
    <row r="4765" spans="1:12">
      <c r="A4765" s="213" t="str">
        <f t="shared" ca="1" si="74"/>
        <v/>
      </c>
      <c r="C4765" s="223"/>
      <c r="D4765" s="224"/>
      <c r="E4765" s="224"/>
      <c r="F4765" s="225"/>
      <c r="G4765" s="226"/>
      <c r="H4765" s="227"/>
      <c r="I4765" s="227"/>
      <c r="J4765" s="227"/>
      <c r="K4765" s="227"/>
      <c r="L4765" s="228"/>
    </row>
    <row r="4766" spans="1:12">
      <c r="A4766" s="213" t="str">
        <f t="shared" ca="1" si="74"/>
        <v/>
      </c>
      <c r="C4766" s="223"/>
      <c r="D4766" s="224"/>
      <c r="E4766" s="224"/>
      <c r="F4766" s="225"/>
      <c r="G4766" s="226"/>
      <c r="H4766" s="227"/>
      <c r="I4766" s="227"/>
      <c r="J4766" s="227"/>
      <c r="K4766" s="227"/>
      <c r="L4766" s="228"/>
    </row>
    <row r="4767" spans="1:12">
      <c r="A4767" s="213" t="str">
        <f t="shared" ca="1" si="74"/>
        <v/>
      </c>
      <c r="C4767" s="223"/>
      <c r="D4767" s="224"/>
      <c r="E4767" s="224"/>
      <c r="F4767" s="225"/>
      <c r="G4767" s="226"/>
      <c r="H4767" s="227"/>
      <c r="I4767" s="227"/>
      <c r="J4767" s="227"/>
      <c r="K4767" s="227"/>
      <c r="L4767" s="228"/>
    </row>
    <row r="4768" spans="1:12">
      <c r="A4768" s="213" t="str">
        <f t="shared" ca="1" si="74"/>
        <v/>
      </c>
      <c r="C4768" s="223"/>
      <c r="D4768" s="224"/>
      <c r="E4768" s="224"/>
      <c r="F4768" s="225"/>
      <c r="G4768" s="226"/>
      <c r="H4768" s="227"/>
      <c r="I4768" s="227"/>
      <c r="J4768" s="227"/>
      <c r="K4768" s="227"/>
      <c r="L4768" s="228"/>
    </row>
    <row r="4769" spans="1:12">
      <c r="A4769" s="213" t="str">
        <f t="shared" ca="1" si="74"/>
        <v/>
      </c>
      <c r="C4769" s="223"/>
      <c r="D4769" s="224"/>
      <c r="E4769" s="224"/>
      <c r="F4769" s="225"/>
      <c r="G4769" s="226"/>
      <c r="H4769" s="227"/>
      <c r="I4769" s="227"/>
      <c r="J4769" s="227"/>
      <c r="K4769" s="227"/>
      <c r="L4769" s="228"/>
    </row>
    <row r="4770" spans="1:12">
      <c r="A4770" s="213" t="str">
        <f t="shared" ca="1" si="74"/>
        <v/>
      </c>
      <c r="C4770" s="223"/>
      <c r="D4770" s="224"/>
      <c r="E4770" s="224"/>
      <c r="F4770" s="225"/>
      <c r="G4770" s="226"/>
      <c r="H4770" s="227"/>
      <c r="I4770" s="227"/>
      <c r="J4770" s="227"/>
      <c r="K4770" s="227"/>
      <c r="L4770" s="228"/>
    </row>
    <row r="4771" spans="1:12">
      <c r="A4771" s="213" t="str">
        <f t="shared" ca="1" si="74"/>
        <v/>
      </c>
      <c r="C4771" s="223"/>
      <c r="D4771" s="224"/>
      <c r="E4771" s="224"/>
      <c r="F4771" s="225"/>
      <c r="G4771" s="226"/>
      <c r="H4771" s="227"/>
      <c r="I4771" s="227"/>
      <c r="J4771" s="227"/>
      <c r="K4771" s="227"/>
      <c r="L4771" s="228"/>
    </row>
    <row r="4772" spans="1:12">
      <c r="A4772" s="213" t="str">
        <f t="shared" ca="1" si="74"/>
        <v/>
      </c>
      <c r="C4772" s="223"/>
      <c r="D4772" s="224"/>
      <c r="E4772" s="224"/>
      <c r="F4772" s="225"/>
      <c r="G4772" s="226"/>
      <c r="H4772" s="227"/>
      <c r="I4772" s="227"/>
      <c r="J4772" s="227"/>
      <c r="K4772" s="227"/>
      <c r="L4772" s="228"/>
    </row>
    <row r="4773" spans="1:12">
      <c r="A4773" s="213" t="str">
        <f t="shared" ca="1" si="74"/>
        <v/>
      </c>
      <c r="C4773" s="223"/>
      <c r="D4773" s="224"/>
      <c r="E4773" s="224"/>
      <c r="F4773" s="225"/>
      <c r="G4773" s="226"/>
      <c r="H4773" s="227"/>
      <c r="I4773" s="227"/>
      <c r="J4773" s="227"/>
      <c r="K4773" s="227"/>
      <c r="L4773" s="228"/>
    </row>
    <row r="4774" spans="1:12">
      <c r="A4774" s="213" t="str">
        <f t="shared" ca="1" si="74"/>
        <v/>
      </c>
      <c r="C4774" s="223"/>
      <c r="D4774" s="224"/>
      <c r="E4774" s="224"/>
      <c r="F4774" s="225"/>
      <c r="G4774" s="226"/>
      <c r="H4774" s="227"/>
      <c r="I4774" s="227"/>
      <c r="J4774" s="227"/>
      <c r="K4774" s="227"/>
      <c r="L4774" s="228"/>
    </row>
    <row r="4775" spans="1:12">
      <c r="A4775" s="213" t="str">
        <f t="shared" ca="1" si="74"/>
        <v/>
      </c>
      <c r="C4775" s="223"/>
      <c r="D4775" s="224"/>
      <c r="E4775" s="224"/>
      <c r="F4775" s="225"/>
      <c r="G4775" s="226"/>
      <c r="H4775" s="227"/>
      <c r="I4775" s="227"/>
      <c r="J4775" s="227"/>
      <c r="K4775" s="227"/>
      <c r="L4775" s="228"/>
    </row>
    <row r="4776" spans="1:12">
      <c r="A4776" s="213" t="str">
        <f t="shared" ca="1" si="74"/>
        <v/>
      </c>
      <c r="C4776" s="223"/>
      <c r="D4776" s="224"/>
      <c r="E4776" s="224"/>
      <c r="F4776" s="225"/>
      <c r="G4776" s="226"/>
      <c r="H4776" s="227"/>
      <c r="I4776" s="227"/>
      <c r="J4776" s="227"/>
      <c r="K4776" s="227"/>
      <c r="L4776" s="228"/>
    </row>
    <row r="4777" spans="1:12">
      <c r="A4777" s="213" t="str">
        <f t="shared" ca="1" si="74"/>
        <v/>
      </c>
      <c r="C4777" s="223"/>
      <c r="D4777" s="224"/>
      <c r="E4777" s="224"/>
      <c r="F4777" s="225"/>
      <c r="G4777" s="226"/>
      <c r="H4777" s="227"/>
      <c r="I4777" s="227"/>
      <c r="J4777" s="227"/>
      <c r="K4777" s="227"/>
      <c r="L4777" s="228"/>
    </row>
    <row r="4778" spans="1:12">
      <c r="A4778" s="213" t="str">
        <f t="shared" ca="1" si="74"/>
        <v/>
      </c>
      <c r="C4778" s="223"/>
      <c r="D4778" s="224"/>
      <c r="E4778" s="224"/>
      <c r="F4778" s="225"/>
      <c r="G4778" s="226"/>
      <c r="H4778" s="227"/>
      <c r="I4778" s="227"/>
      <c r="J4778" s="227"/>
      <c r="K4778" s="227"/>
      <c r="L4778" s="228"/>
    </row>
    <row r="4779" spans="1:12">
      <c r="A4779" s="213" t="str">
        <f t="shared" ca="1" si="74"/>
        <v/>
      </c>
      <c r="C4779" s="223"/>
      <c r="D4779" s="224"/>
      <c r="E4779" s="224"/>
      <c r="F4779" s="225"/>
      <c r="G4779" s="226"/>
      <c r="H4779" s="227"/>
      <c r="I4779" s="227"/>
      <c r="J4779" s="227"/>
      <c r="K4779" s="227"/>
      <c r="L4779" s="228"/>
    </row>
    <row r="4780" spans="1:12">
      <c r="A4780" s="213" t="str">
        <f t="shared" ca="1" si="74"/>
        <v/>
      </c>
      <c r="C4780" s="223"/>
      <c r="D4780" s="224"/>
      <c r="E4780" s="224"/>
      <c r="F4780" s="225"/>
      <c r="G4780" s="226"/>
      <c r="H4780" s="227"/>
      <c r="I4780" s="227"/>
      <c r="J4780" s="227"/>
      <c r="K4780" s="227"/>
      <c r="L4780" s="228"/>
    </row>
    <row r="4781" spans="1:12">
      <c r="A4781" s="213" t="str">
        <f t="shared" ca="1" si="74"/>
        <v/>
      </c>
      <c r="C4781" s="223"/>
      <c r="D4781" s="224"/>
      <c r="E4781" s="224"/>
      <c r="F4781" s="225"/>
      <c r="G4781" s="226"/>
      <c r="H4781" s="227"/>
      <c r="I4781" s="227"/>
      <c r="J4781" s="227"/>
      <c r="K4781" s="227"/>
      <c r="L4781" s="228"/>
    </row>
    <row r="4782" spans="1:12">
      <c r="A4782" s="213" t="str">
        <f t="shared" ca="1" si="74"/>
        <v/>
      </c>
      <c r="C4782" s="223"/>
      <c r="D4782" s="224"/>
      <c r="E4782" s="224"/>
      <c r="F4782" s="225"/>
      <c r="G4782" s="226"/>
      <c r="H4782" s="227"/>
      <c r="I4782" s="227"/>
      <c r="J4782" s="227"/>
      <c r="K4782" s="227"/>
      <c r="L4782" s="228"/>
    </row>
    <row r="4783" spans="1:12">
      <c r="A4783" s="213" t="str">
        <f t="shared" ca="1" si="74"/>
        <v/>
      </c>
      <c r="C4783" s="223"/>
      <c r="D4783" s="224"/>
      <c r="E4783" s="224"/>
      <c r="F4783" s="225"/>
      <c r="G4783" s="226"/>
      <c r="H4783" s="227"/>
      <c r="I4783" s="227"/>
      <c r="J4783" s="227"/>
      <c r="K4783" s="227"/>
      <c r="L4783" s="228"/>
    </row>
    <row r="4784" spans="1:12">
      <c r="A4784" s="213" t="str">
        <f t="shared" ca="1" si="74"/>
        <v/>
      </c>
      <c r="C4784" s="223"/>
      <c r="D4784" s="224"/>
      <c r="E4784" s="224"/>
      <c r="F4784" s="225"/>
      <c r="G4784" s="226"/>
      <c r="H4784" s="227"/>
      <c r="I4784" s="227"/>
      <c r="J4784" s="227"/>
      <c r="K4784" s="227"/>
      <c r="L4784" s="228"/>
    </row>
    <row r="4785" spans="1:12">
      <c r="A4785" s="213" t="str">
        <f t="shared" ca="1" si="74"/>
        <v/>
      </c>
      <c r="C4785" s="223"/>
      <c r="D4785" s="224"/>
      <c r="E4785" s="224"/>
      <c r="F4785" s="225"/>
      <c r="G4785" s="226"/>
      <c r="H4785" s="227"/>
      <c r="I4785" s="227"/>
      <c r="J4785" s="227"/>
      <c r="K4785" s="227"/>
      <c r="L4785" s="228"/>
    </row>
    <row r="4786" spans="1:12">
      <c r="A4786" s="213" t="str">
        <f t="shared" ca="1" si="74"/>
        <v/>
      </c>
      <c r="C4786" s="223"/>
      <c r="D4786" s="224"/>
      <c r="E4786" s="224"/>
      <c r="F4786" s="225"/>
      <c r="G4786" s="226"/>
      <c r="H4786" s="227"/>
      <c r="I4786" s="227"/>
      <c r="J4786" s="227"/>
      <c r="K4786" s="227"/>
      <c r="L4786" s="228"/>
    </row>
    <row r="4787" spans="1:12">
      <c r="A4787" s="213" t="str">
        <f t="shared" ca="1" si="74"/>
        <v/>
      </c>
      <c r="C4787" s="223"/>
      <c r="D4787" s="224"/>
      <c r="E4787" s="224"/>
      <c r="F4787" s="225"/>
      <c r="G4787" s="226"/>
      <c r="H4787" s="227"/>
      <c r="I4787" s="227"/>
      <c r="J4787" s="227"/>
      <c r="K4787" s="227"/>
      <c r="L4787" s="228"/>
    </row>
    <row r="4788" spans="1:12">
      <c r="A4788" s="213" t="str">
        <f t="shared" ca="1" si="74"/>
        <v/>
      </c>
      <c r="C4788" s="223"/>
      <c r="D4788" s="224"/>
      <c r="E4788" s="224"/>
      <c r="F4788" s="225"/>
      <c r="G4788" s="226"/>
      <c r="H4788" s="227"/>
      <c r="I4788" s="227"/>
      <c r="J4788" s="227"/>
      <c r="K4788" s="227"/>
      <c r="L4788" s="228"/>
    </row>
    <row r="4789" spans="1:12">
      <c r="A4789" s="213" t="str">
        <f t="shared" ca="1" si="74"/>
        <v/>
      </c>
      <c r="C4789" s="223"/>
      <c r="D4789" s="224"/>
      <c r="E4789" s="224"/>
      <c r="F4789" s="225"/>
      <c r="G4789" s="226"/>
      <c r="H4789" s="227"/>
      <c r="I4789" s="227"/>
      <c r="J4789" s="227"/>
      <c r="K4789" s="227"/>
      <c r="L4789" s="228"/>
    </row>
    <row r="4790" spans="1:12">
      <c r="A4790" s="213" t="str">
        <f t="shared" ca="1" si="74"/>
        <v/>
      </c>
      <c r="C4790" s="223"/>
      <c r="D4790" s="224"/>
      <c r="E4790" s="224"/>
      <c r="F4790" s="225"/>
      <c r="G4790" s="226"/>
      <c r="H4790" s="227"/>
      <c r="I4790" s="227"/>
      <c r="J4790" s="227"/>
      <c r="K4790" s="227"/>
      <c r="L4790" s="228"/>
    </row>
    <row r="4791" spans="1:12">
      <c r="A4791" s="213" t="str">
        <f t="shared" ca="1" si="74"/>
        <v/>
      </c>
      <c r="C4791" s="223"/>
      <c r="D4791" s="224"/>
      <c r="E4791" s="224"/>
      <c r="F4791" s="225"/>
      <c r="G4791" s="226"/>
      <c r="H4791" s="227"/>
      <c r="I4791" s="227"/>
      <c r="J4791" s="227"/>
      <c r="K4791" s="227"/>
      <c r="L4791" s="228"/>
    </row>
    <row r="4792" spans="1:12">
      <c r="A4792" s="213" t="str">
        <f t="shared" ca="1" si="74"/>
        <v/>
      </c>
      <c r="C4792" s="223"/>
      <c r="D4792" s="224"/>
      <c r="E4792" s="224"/>
      <c r="F4792" s="225"/>
      <c r="G4792" s="226"/>
      <c r="H4792" s="227"/>
      <c r="I4792" s="227"/>
      <c r="J4792" s="227"/>
      <c r="K4792" s="227"/>
      <c r="L4792" s="228"/>
    </row>
    <row r="4793" spans="1:12">
      <c r="A4793" s="213" t="str">
        <f t="shared" ca="1" si="74"/>
        <v/>
      </c>
      <c r="C4793" s="223"/>
      <c r="D4793" s="224"/>
      <c r="E4793" s="224"/>
      <c r="F4793" s="225"/>
      <c r="G4793" s="226"/>
      <c r="H4793" s="227"/>
      <c r="I4793" s="227"/>
      <c r="J4793" s="227"/>
      <c r="K4793" s="227"/>
      <c r="L4793" s="228"/>
    </row>
    <row r="4794" spans="1:12">
      <c r="A4794" s="213" t="str">
        <f t="shared" ca="1" si="74"/>
        <v/>
      </c>
      <c r="C4794" s="223"/>
      <c r="D4794" s="224"/>
      <c r="E4794" s="224"/>
      <c r="F4794" s="225"/>
      <c r="G4794" s="226"/>
      <c r="H4794" s="227"/>
      <c r="I4794" s="227"/>
      <c r="J4794" s="227"/>
      <c r="K4794" s="227"/>
      <c r="L4794" s="228"/>
    </row>
    <row r="4795" spans="1:12">
      <c r="A4795" s="213" t="str">
        <f t="shared" ca="1" si="74"/>
        <v/>
      </c>
      <c r="C4795" s="223"/>
      <c r="D4795" s="224"/>
      <c r="E4795" s="224"/>
      <c r="F4795" s="225"/>
      <c r="G4795" s="226"/>
      <c r="H4795" s="227"/>
      <c r="I4795" s="227"/>
      <c r="J4795" s="227"/>
      <c r="K4795" s="227"/>
      <c r="L4795" s="228"/>
    </row>
    <row r="4796" spans="1:12">
      <c r="A4796" s="213" t="str">
        <f t="shared" ca="1" si="74"/>
        <v/>
      </c>
      <c r="C4796" s="223"/>
      <c r="D4796" s="224"/>
      <c r="E4796" s="224"/>
      <c r="F4796" s="225"/>
      <c r="G4796" s="226"/>
      <c r="H4796" s="227"/>
      <c r="I4796" s="227"/>
      <c r="J4796" s="227"/>
      <c r="K4796" s="227"/>
      <c r="L4796" s="228"/>
    </row>
    <row r="4797" spans="1:12">
      <c r="A4797" s="213" t="str">
        <f t="shared" ca="1" si="74"/>
        <v/>
      </c>
      <c r="C4797" s="223"/>
      <c r="D4797" s="224"/>
      <c r="E4797" s="224"/>
      <c r="F4797" s="225"/>
      <c r="G4797" s="226"/>
      <c r="H4797" s="227"/>
      <c r="I4797" s="227"/>
      <c r="J4797" s="227"/>
      <c r="K4797" s="227"/>
      <c r="L4797" s="228"/>
    </row>
    <row r="4798" spans="1:12">
      <c r="A4798" s="213" t="str">
        <f t="shared" ca="1" si="74"/>
        <v/>
      </c>
      <c r="C4798" s="223"/>
      <c r="D4798" s="224"/>
      <c r="E4798" s="224"/>
      <c r="F4798" s="225"/>
      <c r="G4798" s="226"/>
      <c r="H4798" s="227"/>
      <c r="I4798" s="227"/>
      <c r="J4798" s="227"/>
      <c r="K4798" s="227"/>
      <c r="L4798" s="228"/>
    </row>
    <row r="4799" spans="1:12">
      <c r="A4799" s="213" t="str">
        <f t="shared" ca="1" si="74"/>
        <v/>
      </c>
      <c r="C4799" s="223"/>
      <c r="D4799" s="224"/>
      <c r="E4799" s="224"/>
      <c r="F4799" s="225"/>
      <c r="G4799" s="226"/>
      <c r="H4799" s="227"/>
      <c r="I4799" s="227"/>
      <c r="J4799" s="227"/>
      <c r="K4799" s="227"/>
      <c r="L4799" s="228"/>
    </row>
    <row r="4800" spans="1:12">
      <c r="A4800" s="213" t="str">
        <f t="shared" ca="1" si="74"/>
        <v/>
      </c>
      <c r="C4800" s="223"/>
      <c r="D4800" s="224"/>
      <c r="E4800" s="224"/>
      <c r="F4800" s="225"/>
      <c r="G4800" s="226"/>
      <c r="H4800" s="227"/>
      <c r="I4800" s="227"/>
      <c r="J4800" s="227"/>
      <c r="K4800" s="227"/>
      <c r="L4800" s="228"/>
    </row>
    <row r="4801" spans="1:12">
      <c r="A4801" s="213" t="str">
        <f t="shared" ca="1" si="74"/>
        <v/>
      </c>
      <c r="C4801" s="223"/>
      <c r="D4801" s="224"/>
      <c r="E4801" s="224"/>
      <c r="F4801" s="225"/>
      <c r="G4801" s="226"/>
      <c r="H4801" s="227"/>
      <c r="I4801" s="227"/>
      <c r="J4801" s="227"/>
      <c r="K4801" s="227"/>
      <c r="L4801" s="228"/>
    </row>
    <row r="4802" spans="1:12">
      <c r="A4802" s="213" t="str">
        <f t="shared" ca="1" si="74"/>
        <v/>
      </c>
      <c r="C4802" s="223"/>
      <c r="D4802" s="224"/>
      <c r="E4802" s="224"/>
      <c r="F4802" s="225"/>
      <c r="G4802" s="226"/>
      <c r="H4802" s="227"/>
      <c r="I4802" s="227"/>
      <c r="J4802" s="227"/>
      <c r="K4802" s="227"/>
      <c r="L4802" s="228"/>
    </row>
    <row r="4803" spans="1:12">
      <c r="A4803" s="213" t="str">
        <f t="shared" ca="1" si="74"/>
        <v/>
      </c>
      <c r="C4803" s="223"/>
      <c r="D4803" s="224"/>
      <c r="E4803" s="224"/>
      <c r="F4803" s="225"/>
      <c r="G4803" s="226"/>
      <c r="H4803" s="227"/>
      <c r="I4803" s="227"/>
      <c r="J4803" s="227"/>
      <c r="K4803" s="227"/>
      <c r="L4803" s="228"/>
    </row>
    <row r="4804" spans="1:12">
      <c r="A4804" s="213" t="str">
        <f t="shared" ref="A4804:A4867" ca="1" si="75">IF(INDIRECT(ADDRESS(ROW(A4804),3))="","",IF(INDIRECT(ADDRESS(ROW(A4804),3))=INDIRECT(ADDRESS(ROW(A4804)-1,3)),A4803,A4803+1))</f>
        <v/>
      </c>
      <c r="C4804" s="223"/>
      <c r="D4804" s="224"/>
      <c r="E4804" s="224"/>
      <c r="F4804" s="225"/>
      <c r="G4804" s="226"/>
      <c r="H4804" s="227"/>
      <c r="I4804" s="227"/>
      <c r="J4804" s="227"/>
      <c r="K4804" s="227"/>
      <c r="L4804" s="228"/>
    </row>
    <row r="4805" spans="1:12">
      <c r="A4805" s="213" t="str">
        <f t="shared" ca="1" si="75"/>
        <v/>
      </c>
      <c r="C4805" s="223"/>
      <c r="D4805" s="224"/>
      <c r="E4805" s="224"/>
      <c r="F4805" s="225"/>
      <c r="G4805" s="226"/>
      <c r="H4805" s="227"/>
      <c r="I4805" s="227"/>
      <c r="J4805" s="227"/>
      <c r="K4805" s="227"/>
      <c r="L4805" s="228"/>
    </row>
    <row r="4806" spans="1:12">
      <c r="A4806" s="213" t="str">
        <f t="shared" ca="1" si="75"/>
        <v/>
      </c>
      <c r="C4806" s="223"/>
      <c r="D4806" s="224"/>
      <c r="E4806" s="224"/>
      <c r="F4806" s="225"/>
      <c r="G4806" s="226"/>
      <c r="H4806" s="227"/>
      <c r="I4806" s="227"/>
      <c r="J4806" s="227"/>
      <c r="K4806" s="227"/>
      <c r="L4806" s="228"/>
    </row>
    <row r="4807" spans="1:12">
      <c r="A4807" s="213" t="str">
        <f t="shared" ca="1" si="75"/>
        <v/>
      </c>
      <c r="C4807" s="223"/>
      <c r="D4807" s="224"/>
      <c r="E4807" s="224"/>
      <c r="F4807" s="225"/>
      <c r="G4807" s="226"/>
      <c r="H4807" s="227"/>
      <c r="I4807" s="227"/>
      <c r="J4807" s="227"/>
      <c r="K4807" s="227"/>
      <c r="L4807" s="228"/>
    </row>
    <row r="4808" spans="1:12">
      <c r="A4808" s="213" t="str">
        <f t="shared" ca="1" si="75"/>
        <v/>
      </c>
      <c r="C4808" s="223"/>
      <c r="D4808" s="224"/>
      <c r="E4808" s="224"/>
      <c r="F4808" s="225"/>
      <c r="G4808" s="226"/>
      <c r="H4808" s="227"/>
      <c r="I4808" s="227"/>
      <c r="J4808" s="227"/>
      <c r="K4808" s="227"/>
      <c r="L4808" s="228"/>
    </row>
    <row r="4809" spans="1:12">
      <c r="A4809" s="213" t="str">
        <f t="shared" ca="1" si="75"/>
        <v/>
      </c>
      <c r="C4809" s="223"/>
      <c r="D4809" s="224"/>
      <c r="E4809" s="224"/>
      <c r="F4809" s="225"/>
      <c r="G4809" s="226"/>
      <c r="H4809" s="227"/>
      <c r="I4809" s="227"/>
      <c r="J4809" s="227"/>
      <c r="K4809" s="227"/>
      <c r="L4809" s="228"/>
    </row>
    <row r="4810" spans="1:12">
      <c r="A4810" s="213" t="str">
        <f t="shared" ca="1" si="75"/>
        <v/>
      </c>
      <c r="C4810" s="223"/>
      <c r="D4810" s="224"/>
      <c r="E4810" s="224"/>
      <c r="F4810" s="225"/>
      <c r="G4810" s="226"/>
      <c r="H4810" s="227"/>
      <c r="I4810" s="227"/>
      <c r="J4810" s="227"/>
      <c r="K4810" s="227"/>
      <c r="L4810" s="228"/>
    </row>
    <row r="4811" spans="1:12">
      <c r="A4811" s="213" t="str">
        <f t="shared" ca="1" si="75"/>
        <v/>
      </c>
      <c r="C4811" s="223"/>
      <c r="D4811" s="224"/>
      <c r="E4811" s="224"/>
      <c r="F4811" s="225"/>
      <c r="G4811" s="226"/>
      <c r="H4811" s="227"/>
      <c r="I4811" s="227"/>
      <c r="J4811" s="227"/>
      <c r="K4811" s="227"/>
      <c r="L4811" s="228"/>
    </row>
    <row r="4812" spans="1:12">
      <c r="A4812" s="213" t="str">
        <f t="shared" ca="1" si="75"/>
        <v/>
      </c>
      <c r="C4812" s="223"/>
      <c r="D4812" s="224"/>
      <c r="E4812" s="224"/>
      <c r="F4812" s="225"/>
      <c r="G4812" s="226"/>
      <c r="H4812" s="227"/>
      <c r="I4812" s="227"/>
      <c r="J4812" s="227"/>
      <c r="K4812" s="227"/>
      <c r="L4812" s="228"/>
    </row>
    <row r="4813" spans="1:12">
      <c r="A4813" s="213" t="str">
        <f t="shared" ca="1" si="75"/>
        <v/>
      </c>
      <c r="C4813" s="223"/>
      <c r="D4813" s="224"/>
      <c r="E4813" s="224"/>
      <c r="F4813" s="225"/>
      <c r="G4813" s="226"/>
      <c r="H4813" s="227"/>
      <c r="I4813" s="227"/>
      <c r="J4813" s="227"/>
      <c r="K4813" s="227"/>
      <c r="L4813" s="228"/>
    </row>
    <row r="4814" spans="1:12">
      <c r="A4814" s="213" t="str">
        <f t="shared" ca="1" si="75"/>
        <v/>
      </c>
      <c r="C4814" s="223"/>
      <c r="D4814" s="224"/>
      <c r="E4814" s="224"/>
      <c r="F4814" s="225"/>
      <c r="G4814" s="226"/>
      <c r="H4814" s="227"/>
      <c r="I4814" s="227"/>
      <c r="J4814" s="227"/>
      <c r="K4814" s="227"/>
      <c r="L4814" s="228"/>
    </row>
    <row r="4815" spans="1:12">
      <c r="A4815" s="213" t="str">
        <f t="shared" ca="1" si="75"/>
        <v/>
      </c>
      <c r="C4815" s="223"/>
      <c r="D4815" s="224"/>
      <c r="E4815" s="224"/>
      <c r="F4815" s="225"/>
      <c r="G4815" s="226"/>
      <c r="H4815" s="227"/>
      <c r="I4815" s="227"/>
      <c r="J4815" s="227"/>
      <c r="K4815" s="227"/>
      <c r="L4815" s="228"/>
    </row>
    <row r="4816" spans="1:12">
      <c r="A4816" s="213" t="str">
        <f t="shared" ca="1" si="75"/>
        <v/>
      </c>
      <c r="C4816" s="223"/>
      <c r="D4816" s="224"/>
      <c r="E4816" s="224"/>
      <c r="F4816" s="225"/>
      <c r="G4816" s="226"/>
      <c r="H4816" s="227"/>
      <c r="I4816" s="227"/>
      <c r="J4816" s="227"/>
      <c r="K4816" s="227"/>
      <c r="L4816" s="228"/>
    </row>
    <row r="4817" spans="1:12">
      <c r="A4817" s="213" t="str">
        <f t="shared" ca="1" si="75"/>
        <v/>
      </c>
      <c r="C4817" s="223"/>
      <c r="D4817" s="224"/>
      <c r="E4817" s="224"/>
      <c r="F4817" s="225"/>
      <c r="G4817" s="226"/>
      <c r="H4817" s="227"/>
      <c r="I4817" s="227"/>
      <c r="J4817" s="227"/>
      <c r="K4817" s="227"/>
      <c r="L4817" s="228"/>
    </row>
    <row r="4818" spans="1:12">
      <c r="A4818" s="213" t="str">
        <f t="shared" ca="1" si="75"/>
        <v/>
      </c>
      <c r="C4818" s="223"/>
      <c r="D4818" s="224"/>
      <c r="E4818" s="224"/>
      <c r="F4818" s="225"/>
      <c r="G4818" s="226"/>
      <c r="H4818" s="227"/>
      <c r="I4818" s="227"/>
      <c r="J4818" s="227"/>
      <c r="K4818" s="227"/>
      <c r="L4818" s="228"/>
    </row>
    <row r="4819" spans="1:12">
      <c r="A4819" s="213" t="str">
        <f t="shared" ca="1" si="75"/>
        <v/>
      </c>
      <c r="C4819" s="223"/>
      <c r="D4819" s="224"/>
      <c r="E4819" s="224"/>
      <c r="F4819" s="225"/>
      <c r="G4819" s="226"/>
      <c r="H4819" s="227"/>
      <c r="I4819" s="227"/>
      <c r="J4819" s="227"/>
      <c r="K4819" s="227"/>
      <c r="L4819" s="228"/>
    </row>
    <row r="4820" spans="1:12">
      <c r="A4820" s="213" t="str">
        <f t="shared" ca="1" si="75"/>
        <v/>
      </c>
      <c r="C4820" s="223"/>
      <c r="D4820" s="224"/>
      <c r="E4820" s="224"/>
      <c r="F4820" s="225"/>
      <c r="G4820" s="226"/>
      <c r="H4820" s="227"/>
      <c r="I4820" s="227"/>
      <c r="J4820" s="227"/>
      <c r="K4820" s="227"/>
      <c r="L4820" s="228"/>
    </row>
    <row r="4821" spans="1:12">
      <c r="A4821" s="213" t="str">
        <f t="shared" ca="1" si="75"/>
        <v/>
      </c>
      <c r="C4821" s="223"/>
      <c r="D4821" s="224"/>
      <c r="E4821" s="224"/>
      <c r="F4821" s="225"/>
      <c r="G4821" s="226"/>
      <c r="H4821" s="227"/>
      <c r="I4821" s="227"/>
      <c r="J4821" s="227"/>
      <c r="K4821" s="227"/>
      <c r="L4821" s="228"/>
    </row>
    <row r="4822" spans="1:12">
      <c r="A4822" s="213" t="str">
        <f t="shared" ca="1" si="75"/>
        <v/>
      </c>
      <c r="C4822" s="223"/>
      <c r="D4822" s="224"/>
      <c r="E4822" s="224"/>
      <c r="F4822" s="225"/>
      <c r="G4822" s="226"/>
      <c r="H4822" s="227"/>
      <c r="I4822" s="227"/>
      <c r="J4822" s="227"/>
      <c r="K4822" s="227"/>
      <c r="L4822" s="228"/>
    </row>
    <row r="4823" spans="1:12">
      <c r="A4823" s="213" t="str">
        <f t="shared" ca="1" si="75"/>
        <v/>
      </c>
      <c r="C4823" s="223"/>
      <c r="D4823" s="224"/>
      <c r="E4823" s="224"/>
      <c r="F4823" s="225"/>
      <c r="G4823" s="226"/>
      <c r="H4823" s="227"/>
      <c r="I4823" s="227"/>
      <c r="J4823" s="227"/>
      <c r="K4823" s="227"/>
      <c r="L4823" s="228"/>
    </row>
    <row r="4824" spans="1:12">
      <c r="A4824" s="213" t="str">
        <f t="shared" ca="1" si="75"/>
        <v/>
      </c>
      <c r="C4824" s="223"/>
      <c r="D4824" s="224"/>
      <c r="E4824" s="224"/>
      <c r="F4824" s="225"/>
      <c r="G4824" s="226"/>
      <c r="H4824" s="227"/>
      <c r="I4824" s="227"/>
      <c r="J4824" s="227"/>
      <c r="K4824" s="227"/>
      <c r="L4824" s="228"/>
    </row>
    <row r="4825" spans="1:12">
      <c r="A4825" s="213" t="str">
        <f t="shared" ca="1" si="75"/>
        <v/>
      </c>
      <c r="C4825" s="223"/>
      <c r="D4825" s="224"/>
      <c r="E4825" s="224"/>
      <c r="F4825" s="225"/>
      <c r="G4825" s="226"/>
      <c r="H4825" s="227"/>
      <c r="I4825" s="227"/>
      <c r="J4825" s="227"/>
      <c r="K4825" s="227"/>
      <c r="L4825" s="228"/>
    </row>
    <row r="4826" spans="1:12">
      <c r="A4826" s="213" t="str">
        <f t="shared" ca="1" si="75"/>
        <v/>
      </c>
      <c r="C4826" s="223"/>
      <c r="D4826" s="224"/>
      <c r="E4826" s="224"/>
      <c r="F4826" s="225"/>
      <c r="G4826" s="226"/>
      <c r="H4826" s="227"/>
      <c r="I4826" s="227"/>
      <c r="J4826" s="227"/>
      <c r="K4826" s="227"/>
      <c r="L4826" s="228"/>
    </row>
    <row r="4827" spans="1:12">
      <c r="A4827" s="213" t="str">
        <f t="shared" ca="1" si="75"/>
        <v/>
      </c>
      <c r="C4827" s="223"/>
      <c r="D4827" s="224"/>
      <c r="E4827" s="224"/>
      <c r="F4827" s="225"/>
      <c r="G4827" s="226"/>
      <c r="H4827" s="227"/>
      <c r="I4827" s="227"/>
      <c r="J4827" s="227"/>
      <c r="K4827" s="227"/>
      <c r="L4827" s="228"/>
    </row>
    <row r="4828" spans="1:12">
      <c r="A4828" s="213" t="str">
        <f t="shared" ca="1" si="75"/>
        <v/>
      </c>
      <c r="C4828" s="223"/>
      <c r="D4828" s="224"/>
      <c r="E4828" s="224"/>
      <c r="F4828" s="225"/>
      <c r="G4828" s="226"/>
      <c r="H4828" s="227"/>
      <c r="I4828" s="227"/>
      <c r="J4828" s="227"/>
      <c r="K4828" s="227"/>
      <c r="L4828" s="228"/>
    </row>
    <row r="4829" spans="1:12">
      <c r="A4829" s="213" t="str">
        <f t="shared" ca="1" si="75"/>
        <v/>
      </c>
      <c r="C4829" s="223"/>
      <c r="D4829" s="224"/>
      <c r="E4829" s="224"/>
      <c r="F4829" s="225"/>
      <c r="G4829" s="226"/>
      <c r="H4829" s="227"/>
      <c r="I4829" s="227"/>
      <c r="J4829" s="227"/>
      <c r="K4829" s="227"/>
      <c r="L4829" s="228"/>
    </row>
    <row r="4830" spans="1:12">
      <c r="A4830" s="213" t="str">
        <f t="shared" ca="1" si="75"/>
        <v/>
      </c>
      <c r="C4830" s="223"/>
      <c r="D4830" s="224"/>
      <c r="E4830" s="224"/>
      <c r="F4830" s="225"/>
      <c r="G4830" s="226"/>
      <c r="H4830" s="227"/>
      <c r="I4830" s="227"/>
      <c r="J4830" s="227"/>
      <c r="K4830" s="227"/>
      <c r="L4830" s="228"/>
    </row>
    <row r="4831" spans="1:12">
      <c r="A4831" s="213" t="str">
        <f t="shared" ca="1" si="75"/>
        <v/>
      </c>
      <c r="C4831" s="223"/>
      <c r="D4831" s="224"/>
      <c r="E4831" s="224"/>
      <c r="F4831" s="225"/>
      <c r="G4831" s="226"/>
      <c r="H4831" s="227"/>
      <c r="I4831" s="227"/>
      <c r="J4831" s="227"/>
      <c r="K4831" s="227"/>
      <c r="L4831" s="228"/>
    </row>
    <row r="4832" spans="1:12">
      <c r="A4832" s="213" t="str">
        <f t="shared" ca="1" si="75"/>
        <v/>
      </c>
      <c r="C4832" s="223"/>
      <c r="D4832" s="224"/>
      <c r="E4832" s="224"/>
      <c r="F4832" s="225"/>
      <c r="G4832" s="226"/>
      <c r="H4832" s="227"/>
      <c r="I4832" s="227"/>
      <c r="J4832" s="227"/>
      <c r="K4832" s="227"/>
      <c r="L4832" s="228"/>
    </row>
    <row r="4833" spans="1:12">
      <c r="A4833" s="213" t="str">
        <f t="shared" ca="1" si="75"/>
        <v/>
      </c>
      <c r="C4833" s="223"/>
      <c r="D4833" s="224"/>
      <c r="E4833" s="224"/>
      <c r="F4833" s="225"/>
      <c r="G4833" s="226"/>
      <c r="H4833" s="227"/>
      <c r="I4833" s="227"/>
      <c r="J4833" s="227"/>
      <c r="K4833" s="227"/>
      <c r="L4833" s="228"/>
    </row>
    <row r="4834" spans="1:12">
      <c r="A4834" s="213" t="str">
        <f t="shared" ca="1" si="75"/>
        <v/>
      </c>
      <c r="C4834" s="223"/>
      <c r="D4834" s="224"/>
      <c r="E4834" s="224"/>
      <c r="F4834" s="225"/>
      <c r="G4834" s="226"/>
      <c r="H4834" s="227"/>
      <c r="I4834" s="227"/>
      <c r="J4834" s="227"/>
      <c r="K4834" s="227"/>
      <c r="L4834" s="228"/>
    </row>
    <row r="4835" spans="1:12">
      <c r="A4835" s="213" t="str">
        <f t="shared" ca="1" si="75"/>
        <v/>
      </c>
      <c r="C4835" s="223"/>
      <c r="D4835" s="224"/>
      <c r="E4835" s="224"/>
      <c r="F4835" s="225"/>
      <c r="G4835" s="226"/>
      <c r="H4835" s="227"/>
      <c r="I4835" s="227"/>
      <c r="J4835" s="227"/>
      <c r="K4835" s="227"/>
      <c r="L4835" s="228"/>
    </row>
    <row r="4836" spans="1:12">
      <c r="A4836" s="213" t="str">
        <f t="shared" ca="1" si="75"/>
        <v/>
      </c>
      <c r="C4836" s="223"/>
      <c r="D4836" s="224"/>
      <c r="E4836" s="224"/>
      <c r="F4836" s="225"/>
      <c r="G4836" s="226"/>
      <c r="H4836" s="227"/>
      <c r="I4836" s="227"/>
      <c r="J4836" s="227"/>
      <c r="K4836" s="227"/>
      <c r="L4836" s="228"/>
    </row>
    <row r="4837" spans="1:12">
      <c r="A4837" s="213" t="str">
        <f t="shared" ca="1" si="75"/>
        <v/>
      </c>
      <c r="C4837" s="223"/>
      <c r="D4837" s="224"/>
      <c r="E4837" s="224"/>
      <c r="F4837" s="225"/>
      <c r="G4837" s="226"/>
      <c r="H4837" s="227"/>
      <c r="I4837" s="227"/>
      <c r="J4837" s="227"/>
      <c r="K4837" s="227"/>
      <c r="L4837" s="228"/>
    </row>
    <row r="4838" spans="1:12">
      <c r="A4838" s="213" t="str">
        <f t="shared" ca="1" si="75"/>
        <v/>
      </c>
      <c r="C4838" s="223"/>
      <c r="D4838" s="224"/>
      <c r="E4838" s="224"/>
      <c r="F4838" s="225"/>
      <c r="G4838" s="226"/>
      <c r="H4838" s="227"/>
      <c r="I4838" s="227"/>
      <c r="J4838" s="227"/>
      <c r="K4838" s="227"/>
      <c r="L4838" s="228"/>
    </row>
    <row r="4839" spans="1:12">
      <c r="A4839" s="213" t="str">
        <f t="shared" ca="1" si="75"/>
        <v/>
      </c>
      <c r="C4839" s="223"/>
      <c r="D4839" s="224"/>
      <c r="E4839" s="224"/>
      <c r="F4839" s="225"/>
      <c r="G4839" s="226"/>
      <c r="H4839" s="227"/>
      <c r="I4839" s="227"/>
      <c r="J4839" s="227"/>
      <c r="K4839" s="227"/>
      <c r="L4839" s="228"/>
    </row>
    <row r="4840" spans="1:12">
      <c r="A4840" s="213" t="str">
        <f t="shared" ca="1" si="75"/>
        <v/>
      </c>
      <c r="C4840" s="223"/>
      <c r="D4840" s="224"/>
      <c r="E4840" s="224"/>
      <c r="F4840" s="225"/>
      <c r="G4840" s="226"/>
      <c r="H4840" s="227"/>
      <c r="I4840" s="227"/>
      <c r="J4840" s="227"/>
      <c r="K4840" s="227"/>
      <c r="L4840" s="228"/>
    </row>
    <row r="4841" spans="1:12">
      <c r="A4841" s="213" t="str">
        <f t="shared" ca="1" si="75"/>
        <v/>
      </c>
      <c r="C4841" s="223"/>
      <c r="D4841" s="224"/>
      <c r="E4841" s="224"/>
      <c r="F4841" s="225"/>
      <c r="G4841" s="226"/>
      <c r="H4841" s="227"/>
      <c r="I4841" s="227"/>
      <c r="J4841" s="227"/>
      <c r="K4841" s="227"/>
      <c r="L4841" s="228"/>
    </row>
    <row r="4842" spans="1:12">
      <c r="A4842" s="213" t="str">
        <f t="shared" ca="1" si="75"/>
        <v/>
      </c>
      <c r="C4842" s="223"/>
      <c r="D4842" s="224"/>
      <c r="E4842" s="224"/>
      <c r="F4842" s="225"/>
      <c r="G4842" s="226"/>
      <c r="H4842" s="227"/>
      <c r="I4842" s="227"/>
      <c r="J4842" s="227"/>
      <c r="K4842" s="227"/>
      <c r="L4842" s="228"/>
    </row>
    <row r="4843" spans="1:12">
      <c r="A4843" s="213" t="str">
        <f t="shared" ca="1" si="75"/>
        <v/>
      </c>
      <c r="C4843" s="223"/>
      <c r="D4843" s="224"/>
      <c r="E4843" s="224"/>
      <c r="F4843" s="225"/>
      <c r="G4843" s="226"/>
      <c r="H4843" s="227"/>
      <c r="I4843" s="227"/>
      <c r="J4843" s="227"/>
      <c r="K4843" s="227"/>
      <c r="L4843" s="228"/>
    </row>
    <row r="4844" spans="1:12">
      <c r="A4844" s="213" t="str">
        <f t="shared" ca="1" si="75"/>
        <v/>
      </c>
      <c r="C4844" s="223"/>
      <c r="D4844" s="224"/>
      <c r="E4844" s="224"/>
      <c r="F4844" s="225"/>
      <c r="G4844" s="226"/>
      <c r="H4844" s="227"/>
      <c r="I4844" s="227"/>
      <c r="J4844" s="227"/>
      <c r="K4844" s="227"/>
      <c r="L4844" s="228"/>
    </row>
    <row r="4845" spans="1:12">
      <c r="A4845" s="213" t="str">
        <f t="shared" ca="1" si="75"/>
        <v/>
      </c>
      <c r="C4845" s="223"/>
      <c r="D4845" s="224"/>
      <c r="E4845" s="224"/>
      <c r="F4845" s="225"/>
      <c r="G4845" s="226"/>
      <c r="H4845" s="227"/>
      <c r="I4845" s="227"/>
      <c r="J4845" s="227"/>
      <c r="K4845" s="227"/>
      <c r="L4845" s="228"/>
    </row>
    <row r="4846" spans="1:12">
      <c r="A4846" s="213" t="str">
        <f t="shared" ca="1" si="75"/>
        <v/>
      </c>
      <c r="C4846" s="223"/>
      <c r="D4846" s="224"/>
      <c r="E4846" s="224"/>
      <c r="F4846" s="225"/>
      <c r="G4846" s="226"/>
      <c r="H4846" s="227"/>
      <c r="I4846" s="227"/>
      <c r="J4846" s="227"/>
      <c r="K4846" s="227"/>
      <c r="L4846" s="228"/>
    </row>
    <row r="4847" spans="1:12">
      <c r="A4847" s="213" t="str">
        <f t="shared" ca="1" si="75"/>
        <v/>
      </c>
      <c r="C4847" s="223"/>
      <c r="D4847" s="224"/>
      <c r="E4847" s="224"/>
      <c r="F4847" s="225"/>
      <c r="G4847" s="226"/>
      <c r="H4847" s="227"/>
      <c r="I4847" s="227"/>
      <c r="J4847" s="227"/>
      <c r="K4847" s="227"/>
      <c r="L4847" s="228"/>
    </row>
    <row r="4848" spans="1:12">
      <c r="A4848" s="213" t="str">
        <f t="shared" ca="1" si="75"/>
        <v/>
      </c>
      <c r="C4848" s="223"/>
      <c r="D4848" s="224"/>
      <c r="E4848" s="224"/>
      <c r="F4848" s="225"/>
      <c r="G4848" s="226"/>
      <c r="H4848" s="227"/>
      <c r="I4848" s="227"/>
      <c r="J4848" s="227"/>
      <c r="K4848" s="227"/>
      <c r="L4848" s="228"/>
    </row>
    <row r="4849" spans="1:12">
      <c r="A4849" s="213" t="str">
        <f t="shared" ca="1" si="75"/>
        <v/>
      </c>
      <c r="C4849" s="223"/>
      <c r="D4849" s="224"/>
      <c r="E4849" s="224"/>
      <c r="F4849" s="225"/>
      <c r="G4849" s="226"/>
      <c r="H4849" s="227"/>
      <c r="I4849" s="227"/>
      <c r="J4849" s="227"/>
      <c r="K4849" s="227"/>
      <c r="L4849" s="228"/>
    </row>
    <row r="4850" spans="1:12">
      <c r="A4850" s="213" t="str">
        <f t="shared" ca="1" si="75"/>
        <v/>
      </c>
      <c r="C4850" s="223"/>
      <c r="D4850" s="224"/>
      <c r="E4850" s="224"/>
      <c r="F4850" s="225"/>
      <c r="G4850" s="226"/>
      <c r="H4850" s="227"/>
      <c r="I4850" s="227"/>
      <c r="J4850" s="227"/>
      <c r="K4850" s="227"/>
      <c r="L4850" s="228"/>
    </row>
    <row r="4851" spans="1:12">
      <c r="A4851" s="213" t="str">
        <f t="shared" ca="1" si="75"/>
        <v/>
      </c>
      <c r="C4851" s="223"/>
      <c r="D4851" s="224"/>
      <c r="E4851" s="224"/>
      <c r="F4851" s="225"/>
      <c r="G4851" s="226"/>
      <c r="H4851" s="227"/>
      <c r="I4851" s="227"/>
      <c r="J4851" s="227"/>
      <c r="K4851" s="227"/>
      <c r="L4851" s="228"/>
    </row>
    <row r="4852" spans="1:12">
      <c r="A4852" s="213" t="str">
        <f t="shared" ca="1" si="75"/>
        <v/>
      </c>
      <c r="C4852" s="223"/>
      <c r="D4852" s="224"/>
      <c r="E4852" s="224"/>
      <c r="F4852" s="225"/>
      <c r="G4852" s="226"/>
      <c r="H4852" s="227"/>
      <c r="I4852" s="227"/>
      <c r="J4852" s="227"/>
      <c r="K4852" s="227"/>
      <c r="L4852" s="228"/>
    </row>
    <row r="4853" spans="1:12">
      <c r="A4853" s="213" t="str">
        <f t="shared" ca="1" si="75"/>
        <v/>
      </c>
      <c r="C4853" s="223"/>
      <c r="D4853" s="224"/>
      <c r="E4853" s="224"/>
      <c r="F4853" s="225"/>
      <c r="G4853" s="226"/>
      <c r="H4853" s="227"/>
      <c r="I4853" s="227"/>
      <c r="J4853" s="227"/>
      <c r="K4853" s="227"/>
      <c r="L4853" s="228"/>
    </row>
    <row r="4854" spans="1:12">
      <c r="A4854" s="213" t="str">
        <f t="shared" ca="1" si="75"/>
        <v/>
      </c>
      <c r="C4854" s="223"/>
      <c r="D4854" s="224"/>
      <c r="E4854" s="224"/>
      <c r="F4854" s="225"/>
      <c r="G4854" s="226"/>
      <c r="H4854" s="227"/>
      <c r="I4854" s="227"/>
      <c r="J4854" s="227"/>
      <c r="K4854" s="227"/>
      <c r="L4854" s="228"/>
    </row>
    <row r="4855" spans="1:12">
      <c r="A4855" s="213" t="str">
        <f t="shared" ca="1" si="75"/>
        <v/>
      </c>
      <c r="C4855" s="223"/>
      <c r="D4855" s="224"/>
      <c r="E4855" s="224"/>
      <c r="F4855" s="225"/>
      <c r="G4855" s="226"/>
      <c r="H4855" s="227"/>
      <c r="I4855" s="227"/>
      <c r="J4855" s="227"/>
      <c r="K4855" s="227"/>
      <c r="L4855" s="228"/>
    </row>
    <row r="4856" spans="1:12">
      <c r="A4856" s="213" t="str">
        <f t="shared" ca="1" si="75"/>
        <v/>
      </c>
      <c r="C4856" s="223"/>
      <c r="D4856" s="224"/>
      <c r="E4856" s="224"/>
      <c r="F4856" s="225"/>
      <c r="G4856" s="226"/>
      <c r="H4856" s="227"/>
      <c r="I4856" s="227"/>
      <c r="J4856" s="227"/>
      <c r="K4856" s="227"/>
      <c r="L4856" s="228"/>
    </row>
    <row r="4857" spans="1:12">
      <c r="A4857" s="213" t="str">
        <f t="shared" ca="1" si="75"/>
        <v/>
      </c>
      <c r="C4857" s="223"/>
      <c r="D4857" s="224"/>
      <c r="E4857" s="224"/>
      <c r="F4857" s="225"/>
      <c r="G4857" s="226"/>
      <c r="H4857" s="227"/>
      <c r="I4857" s="227"/>
      <c r="J4857" s="227"/>
      <c r="K4857" s="227"/>
      <c r="L4857" s="228"/>
    </row>
    <row r="4858" spans="1:12">
      <c r="A4858" s="213" t="str">
        <f t="shared" ca="1" si="75"/>
        <v/>
      </c>
      <c r="C4858" s="223"/>
      <c r="D4858" s="224"/>
      <c r="E4858" s="224"/>
      <c r="F4858" s="225"/>
      <c r="G4858" s="226"/>
      <c r="H4858" s="227"/>
      <c r="I4858" s="227"/>
      <c r="J4858" s="227"/>
      <c r="K4858" s="227"/>
      <c r="L4858" s="228"/>
    </row>
    <row r="4859" spans="1:12">
      <c r="A4859" s="213" t="str">
        <f t="shared" ca="1" si="75"/>
        <v/>
      </c>
      <c r="C4859" s="223"/>
      <c r="D4859" s="224"/>
      <c r="E4859" s="224"/>
      <c r="F4859" s="225"/>
      <c r="G4859" s="226"/>
      <c r="H4859" s="227"/>
      <c r="I4859" s="227"/>
      <c r="J4859" s="227"/>
      <c r="K4859" s="227"/>
      <c r="L4859" s="228"/>
    </row>
    <row r="4860" spans="1:12">
      <c r="A4860" s="213" t="str">
        <f t="shared" ca="1" si="75"/>
        <v/>
      </c>
      <c r="C4860" s="223"/>
      <c r="D4860" s="224"/>
      <c r="E4860" s="224"/>
      <c r="F4860" s="225"/>
      <c r="G4860" s="226"/>
      <c r="H4860" s="227"/>
      <c r="I4860" s="227"/>
      <c r="J4860" s="227"/>
      <c r="K4860" s="227"/>
      <c r="L4860" s="228"/>
    </row>
    <row r="4861" spans="1:12">
      <c r="A4861" s="213" t="str">
        <f t="shared" ca="1" si="75"/>
        <v/>
      </c>
      <c r="C4861" s="223"/>
      <c r="D4861" s="224"/>
      <c r="E4861" s="224"/>
      <c r="F4861" s="225"/>
      <c r="G4861" s="226"/>
      <c r="H4861" s="227"/>
      <c r="I4861" s="227"/>
      <c r="J4861" s="227"/>
      <c r="K4861" s="227"/>
      <c r="L4861" s="228"/>
    </row>
    <row r="4862" spans="1:12">
      <c r="A4862" s="213" t="str">
        <f t="shared" ca="1" si="75"/>
        <v/>
      </c>
      <c r="C4862" s="223"/>
      <c r="D4862" s="224"/>
      <c r="E4862" s="224"/>
      <c r="F4862" s="225"/>
      <c r="G4862" s="226"/>
      <c r="H4862" s="227"/>
      <c r="I4862" s="227"/>
      <c r="J4862" s="227"/>
      <c r="K4862" s="227"/>
      <c r="L4862" s="228"/>
    </row>
    <row r="4863" spans="1:12">
      <c r="A4863" s="213" t="str">
        <f t="shared" ca="1" si="75"/>
        <v/>
      </c>
      <c r="C4863" s="223"/>
      <c r="D4863" s="224"/>
      <c r="E4863" s="224"/>
      <c r="F4863" s="225"/>
      <c r="G4863" s="226"/>
      <c r="H4863" s="227"/>
      <c r="I4863" s="227"/>
      <c r="J4863" s="227"/>
      <c r="K4863" s="227"/>
      <c r="L4863" s="228"/>
    </row>
    <row r="4864" spans="1:12">
      <c r="A4864" s="213" t="str">
        <f t="shared" ca="1" si="75"/>
        <v/>
      </c>
      <c r="C4864" s="223"/>
      <c r="D4864" s="224"/>
      <c r="E4864" s="224"/>
      <c r="F4864" s="225"/>
      <c r="G4864" s="226"/>
      <c r="H4864" s="227"/>
      <c r="I4864" s="227"/>
      <c r="J4864" s="227"/>
      <c r="K4864" s="227"/>
      <c r="L4864" s="228"/>
    </row>
    <row r="4865" spans="1:12">
      <c r="A4865" s="213" t="str">
        <f t="shared" ca="1" si="75"/>
        <v/>
      </c>
      <c r="C4865" s="223"/>
      <c r="D4865" s="224"/>
      <c r="E4865" s="224"/>
      <c r="F4865" s="225"/>
      <c r="G4865" s="226"/>
      <c r="H4865" s="227"/>
      <c r="I4865" s="227"/>
      <c r="J4865" s="227"/>
      <c r="K4865" s="227"/>
      <c r="L4865" s="228"/>
    </row>
    <row r="4866" spans="1:12">
      <c r="A4866" s="213" t="str">
        <f t="shared" ca="1" si="75"/>
        <v/>
      </c>
      <c r="C4866" s="223"/>
      <c r="D4866" s="224"/>
      <c r="E4866" s="224"/>
      <c r="F4866" s="225"/>
      <c r="G4866" s="226"/>
      <c r="H4866" s="227"/>
      <c r="I4866" s="227"/>
      <c r="J4866" s="227"/>
      <c r="K4866" s="227"/>
      <c r="L4866" s="228"/>
    </row>
    <row r="4867" spans="1:12">
      <c r="A4867" s="213" t="str">
        <f t="shared" ca="1" si="75"/>
        <v/>
      </c>
      <c r="C4867" s="223"/>
      <c r="D4867" s="224"/>
      <c r="E4867" s="224"/>
      <c r="F4867" s="225"/>
      <c r="G4867" s="226"/>
      <c r="H4867" s="227"/>
      <c r="I4867" s="227"/>
      <c r="J4867" s="227"/>
      <c r="K4867" s="227"/>
      <c r="L4867" s="228"/>
    </row>
    <row r="4868" spans="1:12">
      <c r="A4868" s="213" t="str">
        <f t="shared" ref="A4868:A4931" ca="1" si="76">IF(INDIRECT(ADDRESS(ROW(A4868),3))="","",IF(INDIRECT(ADDRESS(ROW(A4868),3))=INDIRECT(ADDRESS(ROW(A4868)-1,3)),A4867,A4867+1))</f>
        <v/>
      </c>
      <c r="C4868" s="223"/>
      <c r="D4868" s="224"/>
      <c r="E4868" s="224"/>
      <c r="F4868" s="225"/>
      <c r="G4868" s="226"/>
      <c r="H4868" s="227"/>
      <c r="I4868" s="227"/>
      <c r="J4868" s="227"/>
      <c r="K4868" s="227"/>
      <c r="L4868" s="228"/>
    </row>
    <row r="4869" spans="1:12">
      <c r="A4869" s="213" t="str">
        <f t="shared" ca="1" si="76"/>
        <v/>
      </c>
      <c r="C4869" s="223"/>
      <c r="D4869" s="224"/>
      <c r="E4869" s="224"/>
      <c r="F4869" s="225"/>
      <c r="G4869" s="226"/>
      <c r="H4869" s="227"/>
      <c r="I4869" s="227"/>
      <c r="J4869" s="227"/>
      <c r="K4869" s="227"/>
      <c r="L4869" s="228"/>
    </row>
    <row r="4870" spans="1:12">
      <c r="A4870" s="213" t="str">
        <f t="shared" ca="1" si="76"/>
        <v/>
      </c>
      <c r="C4870" s="223"/>
      <c r="D4870" s="224"/>
      <c r="E4870" s="224"/>
      <c r="F4870" s="225"/>
      <c r="G4870" s="226"/>
      <c r="H4870" s="227"/>
      <c r="I4870" s="227"/>
      <c r="J4870" s="227"/>
      <c r="K4870" s="227"/>
      <c r="L4870" s="228"/>
    </row>
    <row r="4871" spans="1:12">
      <c r="A4871" s="213" t="str">
        <f t="shared" ca="1" si="76"/>
        <v/>
      </c>
      <c r="C4871" s="223"/>
      <c r="D4871" s="224"/>
      <c r="E4871" s="224"/>
      <c r="F4871" s="225"/>
      <c r="G4871" s="226"/>
      <c r="H4871" s="227"/>
      <c r="I4871" s="227"/>
      <c r="J4871" s="227"/>
      <c r="K4871" s="227"/>
      <c r="L4871" s="228"/>
    </row>
    <row r="4872" spans="1:12">
      <c r="A4872" s="213" t="str">
        <f t="shared" ca="1" si="76"/>
        <v/>
      </c>
      <c r="C4872" s="223"/>
      <c r="D4872" s="224"/>
      <c r="E4872" s="224"/>
      <c r="F4872" s="225"/>
      <c r="G4872" s="226"/>
      <c r="H4872" s="227"/>
      <c r="I4872" s="227"/>
      <c r="J4872" s="227"/>
      <c r="K4872" s="227"/>
      <c r="L4872" s="228"/>
    </row>
    <row r="4873" spans="1:12">
      <c r="A4873" s="213" t="str">
        <f t="shared" ca="1" si="76"/>
        <v/>
      </c>
      <c r="C4873" s="223"/>
      <c r="D4873" s="224"/>
      <c r="E4873" s="224"/>
      <c r="F4873" s="225"/>
      <c r="G4873" s="226"/>
      <c r="H4873" s="227"/>
      <c r="I4873" s="227"/>
      <c r="J4873" s="227"/>
      <c r="K4873" s="227"/>
      <c r="L4873" s="228"/>
    </row>
    <row r="4874" spans="1:12">
      <c r="A4874" s="213" t="str">
        <f t="shared" ca="1" si="76"/>
        <v/>
      </c>
      <c r="C4874" s="223"/>
      <c r="D4874" s="224"/>
      <c r="E4874" s="224"/>
      <c r="F4874" s="225"/>
      <c r="G4874" s="226"/>
      <c r="H4874" s="227"/>
      <c r="I4874" s="227"/>
      <c r="J4874" s="227"/>
      <c r="K4874" s="227"/>
      <c r="L4874" s="228"/>
    </row>
    <row r="4875" spans="1:12">
      <c r="A4875" s="213" t="str">
        <f t="shared" ca="1" si="76"/>
        <v/>
      </c>
      <c r="C4875" s="223"/>
      <c r="D4875" s="224"/>
      <c r="E4875" s="224"/>
      <c r="F4875" s="225"/>
      <c r="G4875" s="226"/>
      <c r="H4875" s="227"/>
      <c r="I4875" s="227"/>
      <c r="J4875" s="227"/>
      <c r="K4875" s="227"/>
      <c r="L4875" s="228"/>
    </row>
    <row r="4876" spans="1:12">
      <c r="A4876" s="213" t="str">
        <f t="shared" ca="1" si="76"/>
        <v/>
      </c>
      <c r="C4876" s="223"/>
      <c r="D4876" s="224"/>
      <c r="E4876" s="224"/>
      <c r="F4876" s="225"/>
      <c r="G4876" s="226"/>
      <c r="H4876" s="227"/>
      <c r="I4876" s="227"/>
      <c r="J4876" s="227"/>
      <c r="K4876" s="227"/>
      <c r="L4876" s="228"/>
    </row>
    <row r="4877" spans="1:12">
      <c r="A4877" s="213" t="str">
        <f t="shared" ca="1" si="76"/>
        <v/>
      </c>
      <c r="C4877" s="223"/>
      <c r="D4877" s="224"/>
      <c r="E4877" s="224"/>
      <c r="F4877" s="225"/>
      <c r="G4877" s="226"/>
      <c r="H4877" s="227"/>
      <c r="I4877" s="227"/>
      <c r="J4877" s="227"/>
      <c r="K4877" s="227"/>
      <c r="L4877" s="228"/>
    </row>
    <row r="4878" spans="1:12">
      <c r="A4878" s="213" t="str">
        <f t="shared" ca="1" si="76"/>
        <v/>
      </c>
      <c r="C4878" s="223"/>
      <c r="D4878" s="224"/>
      <c r="E4878" s="224"/>
      <c r="F4878" s="225"/>
      <c r="G4878" s="226"/>
      <c r="H4878" s="227"/>
      <c r="I4878" s="227"/>
      <c r="J4878" s="227"/>
      <c r="K4878" s="227"/>
      <c r="L4878" s="228"/>
    </row>
    <row r="4879" spans="1:12">
      <c r="A4879" s="213" t="str">
        <f t="shared" ca="1" si="76"/>
        <v/>
      </c>
      <c r="C4879" s="223"/>
      <c r="D4879" s="224"/>
      <c r="E4879" s="224"/>
      <c r="F4879" s="225"/>
      <c r="G4879" s="226"/>
      <c r="H4879" s="227"/>
      <c r="I4879" s="227"/>
      <c r="J4879" s="227"/>
      <c r="K4879" s="227"/>
      <c r="L4879" s="228"/>
    </row>
    <row r="4880" spans="1:12">
      <c r="A4880" s="213" t="str">
        <f t="shared" ca="1" si="76"/>
        <v/>
      </c>
      <c r="C4880" s="223"/>
      <c r="D4880" s="224"/>
      <c r="E4880" s="224"/>
      <c r="F4880" s="225"/>
      <c r="G4880" s="226"/>
      <c r="H4880" s="227"/>
      <c r="I4880" s="227"/>
      <c r="J4880" s="227"/>
      <c r="K4880" s="227"/>
      <c r="L4880" s="228"/>
    </row>
    <row r="4881" spans="1:12">
      <c r="A4881" s="213" t="str">
        <f t="shared" ca="1" si="76"/>
        <v/>
      </c>
      <c r="C4881" s="223"/>
      <c r="D4881" s="224"/>
      <c r="E4881" s="224"/>
      <c r="F4881" s="225"/>
      <c r="G4881" s="226"/>
      <c r="H4881" s="227"/>
      <c r="I4881" s="227"/>
      <c r="J4881" s="227"/>
      <c r="K4881" s="227"/>
      <c r="L4881" s="228"/>
    </row>
    <row r="4882" spans="1:12">
      <c r="A4882" s="213" t="str">
        <f t="shared" ca="1" si="76"/>
        <v/>
      </c>
      <c r="C4882" s="223"/>
      <c r="D4882" s="224"/>
      <c r="E4882" s="224"/>
      <c r="F4882" s="225"/>
      <c r="G4882" s="226"/>
      <c r="H4882" s="227"/>
      <c r="I4882" s="227"/>
      <c r="J4882" s="227"/>
      <c r="K4882" s="227"/>
      <c r="L4882" s="228"/>
    </row>
    <row r="4883" spans="1:12">
      <c r="A4883" s="213" t="str">
        <f t="shared" ca="1" si="76"/>
        <v/>
      </c>
      <c r="C4883" s="223"/>
      <c r="D4883" s="224"/>
      <c r="E4883" s="224"/>
      <c r="F4883" s="225"/>
      <c r="G4883" s="226"/>
      <c r="H4883" s="227"/>
      <c r="I4883" s="227"/>
      <c r="J4883" s="227"/>
      <c r="K4883" s="227"/>
      <c r="L4883" s="228"/>
    </row>
    <row r="4884" spans="1:12">
      <c r="A4884" s="213" t="str">
        <f t="shared" ca="1" si="76"/>
        <v/>
      </c>
      <c r="C4884" s="223"/>
      <c r="D4884" s="224"/>
      <c r="E4884" s="224"/>
      <c r="F4884" s="225"/>
      <c r="G4884" s="226"/>
      <c r="H4884" s="227"/>
      <c r="I4884" s="227"/>
      <c r="J4884" s="227"/>
      <c r="K4884" s="227"/>
      <c r="L4884" s="228"/>
    </row>
    <row r="4885" spans="1:12">
      <c r="A4885" s="213" t="str">
        <f t="shared" ca="1" si="76"/>
        <v/>
      </c>
      <c r="C4885" s="223"/>
      <c r="D4885" s="224"/>
      <c r="E4885" s="224"/>
      <c r="F4885" s="225"/>
      <c r="G4885" s="226"/>
      <c r="H4885" s="227"/>
      <c r="I4885" s="227"/>
      <c r="J4885" s="227"/>
      <c r="K4885" s="227"/>
      <c r="L4885" s="228"/>
    </row>
    <row r="4886" spans="1:12">
      <c r="A4886" s="213" t="str">
        <f t="shared" ca="1" si="76"/>
        <v/>
      </c>
      <c r="C4886" s="223"/>
      <c r="D4886" s="224"/>
      <c r="E4886" s="224"/>
      <c r="F4886" s="225"/>
      <c r="G4886" s="226"/>
      <c r="H4886" s="227"/>
      <c r="I4886" s="227"/>
      <c r="J4886" s="227"/>
      <c r="K4886" s="227"/>
      <c r="L4886" s="228"/>
    </row>
    <row r="4887" spans="1:12">
      <c r="A4887" s="213" t="str">
        <f t="shared" ca="1" si="76"/>
        <v/>
      </c>
      <c r="C4887" s="223"/>
      <c r="D4887" s="224"/>
      <c r="E4887" s="224"/>
      <c r="F4887" s="225"/>
      <c r="G4887" s="226"/>
      <c r="H4887" s="227"/>
      <c r="I4887" s="227"/>
      <c r="J4887" s="227"/>
      <c r="K4887" s="227"/>
      <c r="L4887" s="228"/>
    </row>
    <row r="4888" spans="1:12">
      <c r="A4888" s="213" t="str">
        <f t="shared" ca="1" si="76"/>
        <v/>
      </c>
      <c r="C4888" s="223"/>
      <c r="D4888" s="224"/>
      <c r="E4888" s="224"/>
      <c r="F4888" s="225"/>
      <c r="G4888" s="226"/>
      <c r="H4888" s="227"/>
      <c r="I4888" s="227"/>
      <c r="J4888" s="227"/>
      <c r="K4888" s="227"/>
      <c r="L4888" s="228"/>
    </row>
    <row r="4889" spans="1:12">
      <c r="A4889" s="213" t="str">
        <f t="shared" ca="1" si="76"/>
        <v/>
      </c>
      <c r="C4889" s="223"/>
      <c r="D4889" s="224"/>
      <c r="E4889" s="224"/>
      <c r="F4889" s="225"/>
      <c r="G4889" s="226"/>
      <c r="H4889" s="227"/>
      <c r="I4889" s="227"/>
      <c r="J4889" s="227"/>
      <c r="K4889" s="227"/>
      <c r="L4889" s="228"/>
    </row>
    <row r="4890" spans="1:12">
      <c r="A4890" s="213" t="str">
        <f t="shared" ca="1" si="76"/>
        <v/>
      </c>
      <c r="C4890" s="223"/>
      <c r="D4890" s="224"/>
      <c r="E4890" s="224"/>
      <c r="F4890" s="225"/>
      <c r="G4890" s="226"/>
      <c r="H4890" s="227"/>
      <c r="I4890" s="227"/>
      <c r="J4890" s="227"/>
      <c r="K4890" s="227"/>
      <c r="L4890" s="228"/>
    </row>
    <row r="4891" spans="1:12">
      <c r="A4891" s="213" t="str">
        <f t="shared" ca="1" si="76"/>
        <v/>
      </c>
      <c r="C4891" s="223"/>
      <c r="D4891" s="224"/>
      <c r="E4891" s="224"/>
      <c r="F4891" s="225"/>
      <c r="G4891" s="226"/>
      <c r="H4891" s="227"/>
      <c r="I4891" s="227"/>
      <c r="J4891" s="227"/>
      <c r="K4891" s="227"/>
      <c r="L4891" s="228"/>
    </row>
    <row r="4892" spans="1:12">
      <c r="A4892" s="213" t="str">
        <f t="shared" ca="1" si="76"/>
        <v/>
      </c>
      <c r="C4892" s="223"/>
      <c r="D4892" s="224"/>
      <c r="E4892" s="224"/>
      <c r="F4892" s="225"/>
      <c r="G4892" s="226"/>
      <c r="H4892" s="227"/>
      <c r="I4892" s="227"/>
      <c r="J4892" s="227"/>
      <c r="K4892" s="227"/>
      <c r="L4892" s="228"/>
    </row>
    <row r="4893" spans="1:12">
      <c r="A4893" s="213" t="str">
        <f t="shared" ca="1" si="76"/>
        <v/>
      </c>
      <c r="C4893" s="223"/>
      <c r="D4893" s="224"/>
      <c r="E4893" s="224"/>
      <c r="F4893" s="225"/>
      <c r="G4893" s="226"/>
      <c r="H4893" s="227"/>
      <c r="I4893" s="227"/>
      <c r="J4893" s="227"/>
      <c r="K4893" s="227"/>
      <c r="L4893" s="228"/>
    </row>
    <row r="4894" spans="1:12">
      <c r="A4894" s="213" t="str">
        <f t="shared" ca="1" si="76"/>
        <v/>
      </c>
      <c r="C4894" s="223"/>
      <c r="D4894" s="224"/>
      <c r="E4894" s="224"/>
      <c r="F4894" s="225"/>
      <c r="G4894" s="226"/>
      <c r="H4894" s="227"/>
      <c r="I4894" s="227"/>
      <c r="J4894" s="227"/>
      <c r="K4894" s="227"/>
      <c r="L4894" s="228"/>
    </row>
    <row r="4895" spans="1:12">
      <c r="A4895" s="213" t="str">
        <f t="shared" ca="1" si="76"/>
        <v/>
      </c>
      <c r="C4895" s="223"/>
      <c r="D4895" s="224"/>
      <c r="E4895" s="224"/>
      <c r="F4895" s="225"/>
      <c r="G4895" s="226"/>
      <c r="H4895" s="227"/>
      <c r="I4895" s="227"/>
      <c r="J4895" s="227"/>
      <c r="K4895" s="227"/>
      <c r="L4895" s="228"/>
    </row>
    <row r="4896" spans="1:12">
      <c r="A4896" s="213" t="str">
        <f t="shared" ca="1" si="76"/>
        <v/>
      </c>
      <c r="C4896" s="223"/>
      <c r="D4896" s="224"/>
      <c r="E4896" s="224"/>
      <c r="F4896" s="225"/>
      <c r="G4896" s="226"/>
      <c r="H4896" s="227"/>
      <c r="I4896" s="227"/>
      <c r="J4896" s="227"/>
      <c r="K4896" s="227"/>
      <c r="L4896" s="228"/>
    </row>
    <row r="4897" spans="1:12">
      <c r="A4897" s="213" t="str">
        <f t="shared" ca="1" si="76"/>
        <v/>
      </c>
      <c r="C4897" s="223"/>
      <c r="D4897" s="224"/>
      <c r="E4897" s="224"/>
      <c r="F4897" s="225"/>
      <c r="G4897" s="226"/>
      <c r="H4897" s="227"/>
      <c r="I4897" s="227"/>
      <c r="J4897" s="227"/>
      <c r="K4897" s="227"/>
      <c r="L4897" s="228"/>
    </row>
    <row r="4898" spans="1:12">
      <c r="A4898" s="213" t="str">
        <f t="shared" ca="1" si="76"/>
        <v/>
      </c>
      <c r="C4898" s="223"/>
      <c r="D4898" s="224"/>
      <c r="E4898" s="224"/>
      <c r="F4898" s="225"/>
      <c r="G4898" s="226"/>
      <c r="H4898" s="227"/>
      <c r="I4898" s="227"/>
      <c r="J4898" s="227"/>
      <c r="K4898" s="227"/>
      <c r="L4898" s="228"/>
    </row>
    <row r="4899" spans="1:12">
      <c r="A4899" s="213" t="str">
        <f t="shared" ca="1" si="76"/>
        <v/>
      </c>
      <c r="C4899" s="223"/>
      <c r="D4899" s="224"/>
      <c r="E4899" s="224"/>
      <c r="F4899" s="225"/>
      <c r="G4899" s="226"/>
      <c r="H4899" s="227"/>
      <c r="I4899" s="227"/>
      <c r="J4899" s="227"/>
      <c r="K4899" s="227"/>
      <c r="L4899" s="228"/>
    </row>
    <row r="4900" spans="1:12">
      <c r="A4900" s="213" t="str">
        <f t="shared" ca="1" si="76"/>
        <v/>
      </c>
      <c r="C4900" s="223"/>
      <c r="D4900" s="224"/>
      <c r="E4900" s="224"/>
      <c r="F4900" s="225"/>
      <c r="G4900" s="226"/>
      <c r="H4900" s="227"/>
      <c r="I4900" s="227"/>
      <c r="J4900" s="227"/>
      <c r="K4900" s="227"/>
      <c r="L4900" s="228"/>
    </row>
    <row r="4901" spans="1:12">
      <c r="A4901" s="213" t="str">
        <f t="shared" ca="1" si="76"/>
        <v/>
      </c>
      <c r="C4901" s="223"/>
      <c r="D4901" s="224"/>
      <c r="E4901" s="224"/>
      <c r="F4901" s="225"/>
      <c r="G4901" s="226"/>
      <c r="H4901" s="227"/>
      <c r="I4901" s="227"/>
      <c r="J4901" s="227"/>
      <c r="K4901" s="227"/>
      <c r="L4901" s="228"/>
    </row>
    <row r="4902" spans="1:12">
      <c r="A4902" s="213" t="str">
        <f t="shared" ca="1" si="76"/>
        <v/>
      </c>
      <c r="C4902" s="223"/>
      <c r="D4902" s="224"/>
      <c r="E4902" s="224"/>
      <c r="F4902" s="225"/>
      <c r="G4902" s="226"/>
      <c r="H4902" s="227"/>
      <c r="I4902" s="227"/>
      <c r="J4902" s="227"/>
      <c r="K4902" s="227"/>
      <c r="L4902" s="228"/>
    </row>
    <row r="4903" spans="1:12">
      <c r="A4903" s="213" t="str">
        <f t="shared" ca="1" si="76"/>
        <v/>
      </c>
      <c r="C4903" s="223"/>
      <c r="D4903" s="224"/>
      <c r="E4903" s="224"/>
      <c r="F4903" s="225"/>
      <c r="G4903" s="226"/>
      <c r="H4903" s="227"/>
      <c r="I4903" s="227"/>
      <c r="J4903" s="227"/>
      <c r="K4903" s="227"/>
      <c r="L4903" s="228"/>
    </row>
    <row r="4904" spans="1:12">
      <c r="A4904" s="213" t="str">
        <f t="shared" ca="1" si="76"/>
        <v/>
      </c>
      <c r="C4904" s="223"/>
      <c r="D4904" s="224"/>
      <c r="E4904" s="224"/>
      <c r="F4904" s="225"/>
      <c r="G4904" s="226"/>
      <c r="H4904" s="227"/>
      <c r="I4904" s="227"/>
      <c r="J4904" s="227"/>
      <c r="K4904" s="227"/>
      <c r="L4904" s="228"/>
    </row>
    <row r="4905" spans="1:12">
      <c r="A4905" s="213" t="str">
        <f t="shared" ca="1" si="76"/>
        <v/>
      </c>
      <c r="C4905" s="223"/>
      <c r="D4905" s="224"/>
      <c r="E4905" s="224"/>
      <c r="F4905" s="225"/>
      <c r="G4905" s="226"/>
      <c r="H4905" s="227"/>
      <c r="I4905" s="227"/>
      <c r="J4905" s="227"/>
      <c r="K4905" s="227"/>
      <c r="L4905" s="228"/>
    </row>
    <row r="4906" spans="1:12">
      <c r="A4906" s="213" t="str">
        <f t="shared" ca="1" si="76"/>
        <v/>
      </c>
      <c r="C4906" s="223"/>
      <c r="D4906" s="224"/>
      <c r="E4906" s="224"/>
      <c r="F4906" s="225"/>
      <c r="G4906" s="226"/>
      <c r="H4906" s="227"/>
      <c r="I4906" s="227"/>
      <c r="J4906" s="227"/>
      <c r="K4906" s="227"/>
      <c r="L4906" s="228"/>
    </row>
    <row r="4907" spans="1:12">
      <c r="A4907" s="213" t="str">
        <f t="shared" ca="1" si="76"/>
        <v/>
      </c>
      <c r="C4907" s="223"/>
      <c r="D4907" s="224"/>
      <c r="E4907" s="224"/>
      <c r="F4907" s="225"/>
      <c r="G4907" s="226"/>
      <c r="H4907" s="227"/>
      <c r="I4907" s="227"/>
      <c r="J4907" s="227"/>
      <c r="K4907" s="227"/>
      <c r="L4907" s="228"/>
    </row>
    <row r="4908" spans="1:12">
      <c r="A4908" s="213" t="str">
        <f t="shared" ca="1" si="76"/>
        <v/>
      </c>
      <c r="C4908" s="223"/>
      <c r="D4908" s="224"/>
      <c r="E4908" s="224"/>
      <c r="F4908" s="225"/>
      <c r="G4908" s="226"/>
      <c r="H4908" s="227"/>
      <c r="I4908" s="227"/>
      <c r="J4908" s="227"/>
      <c r="K4908" s="227"/>
      <c r="L4908" s="228"/>
    </row>
    <row r="4909" spans="1:12">
      <c r="A4909" s="213" t="str">
        <f t="shared" ca="1" si="76"/>
        <v/>
      </c>
      <c r="C4909" s="223"/>
      <c r="D4909" s="224"/>
      <c r="E4909" s="224"/>
      <c r="F4909" s="225"/>
      <c r="G4909" s="226"/>
      <c r="H4909" s="227"/>
      <c r="I4909" s="227"/>
      <c r="J4909" s="227"/>
      <c r="K4909" s="227"/>
      <c r="L4909" s="228"/>
    </row>
    <row r="4910" spans="1:12">
      <c r="A4910" s="213" t="str">
        <f t="shared" ca="1" si="76"/>
        <v/>
      </c>
      <c r="C4910" s="223"/>
      <c r="D4910" s="224"/>
      <c r="E4910" s="224"/>
      <c r="F4910" s="225"/>
      <c r="G4910" s="226"/>
      <c r="H4910" s="227"/>
      <c r="I4910" s="227"/>
      <c r="J4910" s="227"/>
      <c r="K4910" s="227"/>
      <c r="L4910" s="228"/>
    </row>
    <row r="4911" spans="1:12">
      <c r="A4911" s="213" t="str">
        <f t="shared" ca="1" si="76"/>
        <v/>
      </c>
      <c r="C4911" s="223"/>
      <c r="D4911" s="224"/>
      <c r="E4911" s="224"/>
      <c r="F4911" s="225"/>
      <c r="G4911" s="226"/>
      <c r="H4911" s="227"/>
      <c r="I4911" s="227"/>
      <c r="J4911" s="227"/>
      <c r="K4911" s="227"/>
      <c r="L4911" s="228"/>
    </row>
    <row r="4912" spans="1:12">
      <c r="A4912" s="213" t="str">
        <f t="shared" ca="1" si="76"/>
        <v/>
      </c>
      <c r="C4912" s="223"/>
      <c r="D4912" s="224"/>
      <c r="E4912" s="224"/>
      <c r="F4912" s="225"/>
      <c r="G4912" s="226"/>
      <c r="H4912" s="227"/>
      <c r="I4912" s="227"/>
      <c r="J4912" s="227"/>
      <c r="K4912" s="227"/>
      <c r="L4912" s="228"/>
    </row>
    <row r="4913" spans="1:12">
      <c r="A4913" s="213" t="str">
        <f t="shared" ca="1" si="76"/>
        <v/>
      </c>
      <c r="C4913" s="223"/>
      <c r="D4913" s="224"/>
      <c r="E4913" s="224"/>
      <c r="F4913" s="225"/>
      <c r="G4913" s="226"/>
      <c r="H4913" s="227"/>
      <c r="I4913" s="227"/>
      <c r="J4913" s="227"/>
      <c r="K4913" s="227"/>
      <c r="L4913" s="228"/>
    </row>
    <row r="4914" spans="1:12">
      <c r="A4914" s="213" t="str">
        <f t="shared" ca="1" si="76"/>
        <v/>
      </c>
      <c r="C4914" s="223"/>
      <c r="D4914" s="224"/>
      <c r="E4914" s="224"/>
      <c r="F4914" s="225"/>
      <c r="G4914" s="226"/>
      <c r="H4914" s="227"/>
      <c r="I4914" s="227"/>
      <c r="J4914" s="227"/>
      <c r="K4914" s="227"/>
      <c r="L4914" s="228"/>
    </row>
    <row r="4915" spans="1:12">
      <c r="A4915" s="213" t="str">
        <f t="shared" ca="1" si="76"/>
        <v/>
      </c>
      <c r="C4915" s="223"/>
      <c r="D4915" s="224"/>
      <c r="E4915" s="224"/>
      <c r="F4915" s="225"/>
      <c r="G4915" s="226"/>
      <c r="H4915" s="227"/>
      <c r="I4915" s="227"/>
      <c r="J4915" s="227"/>
      <c r="K4915" s="227"/>
      <c r="L4915" s="228"/>
    </row>
    <row r="4916" spans="1:12">
      <c r="A4916" s="213" t="str">
        <f t="shared" ca="1" si="76"/>
        <v/>
      </c>
      <c r="C4916" s="223"/>
      <c r="D4916" s="224"/>
      <c r="E4916" s="224"/>
      <c r="F4916" s="225"/>
      <c r="G4916" s="226"/>
      <c r="H4916" s="227"/>
      <c r="I4916" s="227"/>
      <c r="J4916" s="227"/>
      <c r="K4916" s="227"/>
      <c r="L4916" s="228"/>
    </row>
    <row r="4917" spans="1:12">
      <c r="A4917" s="213" t="str">
        <f t="shared" ca="1" si="76"/>
        <v/>
      </c>
      <c r="C4917" s="223"/>
      <c r="D4917" s="224"/>
      <c r="E4917" s="224"/>
      <c r="F4917" s="225"/>
      <c r="G4917" s="226"/>
      <c r="H4917" s="227"/>
      <c r="I4917" s="227"/>
      <c r="J4917" s="227"/>
      <c r="K4917" s="227"/>
      <c r="L4917" s="228"/>
    </row>
    <row r="4918" spans="1:12">
      <c r="A4918" s="213" t="str">
        <f t="shared" ca="1" si="76"/>
        <v/>
      </c>
      <c r="C4918" s="223"/>
      <c r="D4918" s="224"/>
      <c r="E4918" s="224"/>
      <c r="F4918" s="225"/>
      <c r="G4918" s="226"/>
      <c r="H4918" s="227"/>
      <c r="I4918" s="227"/>
      <c r="J4918" s="227"/>
      <c r="K4918" s="227"/>
      <c r="L4918" s="228"/>
    </row>
    <row r="4919" spans="1:12">
      <c r="A4919" s="213" t="str">
        <f t="shared" ca="1" si="76"/>
        <v/>
      </c>
      <c r="C4919" s="223"/>
      <c r="D4919" s="224"/>
      <c r="E4919" s="224"/>
      <c r="F4919" s="225"/>
      <c r="G4919" s="226"/>
      <c r="H4919" s="227"/>
      <c r="I4919" s="227"/>
      <c r="J4919" s="227"/>
      <c r="K4919" s="227"/>
      <c r="L4919" s="228"/>
    </row>
    <row r="4920" spans="1:12">
      <c r="A4920" s="213" t="str">
        <f t="shared" ca="1" si="76"/>
        <v/>
      </c>
      <c r="C4920" s="223"/>
      <c r="D4920" s="224"/>
      <c r="E4920" s="224"/>
      <c r="F4920" s="225"/>
      <c r="G4920" s="226"/>
      <c r="H4920" s="227"/>
      <c r="I4920" s="227"/>
      <c r="J4920" s="227"/>
      <c r="K4920" s="227"/>
      <c r="L4920" s="228"/>
    </row>
    <row r="4921" spans="1:12">
      <c r="A4921" s="213" t="str">
        <f t="shared" ca="1" si="76"/>
        <v/>
      </c>
      <c r="C4921" s="223"/>
      <c r="D4921" s="224"/>
      <c r="E4921" s="224"/>
      <c r="F4921" s="225"/>
      <c r="G4921" s="226"/>
      <c r="H4921" s="227"/>
      <c r="I4921" s="227"/>
      <c r="J4921" s="227"/>
      <c r="K4921" s="227"/>
      <c r="L4921" s="228"/>
    </row>
    <row r="4922" spans="1:12">
      <c r="A4922" s="213" t="str">
        <f t="shared" ca="1" si="76"/>
        <v/>
      </c>
      <c r="C4922" s="223"/>
      <c r="D4922" s="224"/>
      <c r="E4922" s="224"/>
      <c r="F4922" s="225"/>
      <c r="G4922" s="226"/>
      <c r="H4922" s="227"/>
      <c r="I4922" s="227"/>
      <c r="J4922" s="227"/>
      <c r="K4922" s="227"/>
      <c r="L4922" s="228"/>
    </row>
    <row r="4923" spans="1:12">
      <c r="A4923" s="213" t="str">
        <f t="shared" ca="1" si="76"/>
        <v/>
      </c>
      <c r="C4923" s="223"/>
      <c r="D4923" s="224"/>
      <c r="E4923" s="224"/>
      <c r="F4923" s="225"/>
      <c r="G4923" s="226"/>
      <c r="H4923" s="227"/>
      <c r="I4923" s="227"/>
      <c r="J4923" s="227"/>
      <c r="K4923" s="227"/>
      <c r="L4923" s="228"/>
    </row>
    <row r="4924" spans="1:12">
      <c r="A4924" s="213" t="str">
        <f t="shared" ca="1" si="76"/>
        <v/>
      </c>
      <c r="C4924" s="223"/>
      <c r="D4924" s="224"/>
      <c r="E4924" s="224"/>
      <c r="F4924" s="225"/>
      <c r="G4924" s="226"/>
      <c r="H4924" s="227"/>
      <c r="I4924" s="227"/>
      <c r="J4924" s="227"/>
      <c r="K4924" s="227"/>
      <c r="L4924" s="228"/>
    </row>
    <row r="4925" spans="1:12">
      <c r="A4925" s="213" t="str">
        <f t="shared" ca="1" si="76"/>
        <v/>
      </c>
      <c r="C4925" s="223"/>
      <c r="D4925" s="224"/>
      <c r="E4925" s="224"/>
      <c r="F4925" s="225"/>
      <c r="G4925" s="226"/>
      <c r="H4925" s="227"/>
      <c r="I4925" s="227"/>
      <c r="J4925" s="227"/>
      <c r="K4925" s="227"/>
      <c r="L4925" s="228"/>
    </row>
    <row r="4926" spans="1:12">
      <c r="A4926" s="213" t="str">
        <f t="shared" ca="1" si="76"/>
        <v/>
      </c>
      <c r="C4926" s="223"/>
      <c r="D4926" s="224"/>
      <c r="E4926" s="224"/>
      <c r="F4926" s="225"/>
      <c r="G4926" s="226"/>
      <c r="H4926" s="227"/>
      <c r="I4926" s="227"/>
      <c r="J4926" s="227"/>
      <c r="K4926" s="227"/>
      <c r="L4926" s="228"/>
    </row>
    <row r="4927" spans="1:12">
      <c r="A4927" s="213" t="str">
        <f t="shared" ca="1" si="76"/>
        <v/>
      </c>
      <c r="C4927" s="223"/>
      <c r="D4927" s="224"/>
      <c r="E4927" s="224"/>
      <c r="F4927" s="225"/>
      <c r="G4927" s="226"/>
      <c r="H4927" s="227"/>
      <c r="I4927" s="227"/>
      <c r="J4927" s="227"/>
      <c r="K4927" s="227"/>
      <c r="L4927" s="228"/>
    </row>
    <row r="4928" spans="1:12">
      <c r="A4928" s="213" t="str">
        <f t="shared" ca="1" si="76"/>
        <v/>
      </c>
      <c r="C4928" s="223"/>
      <c r="D4928" s="224"/>
      <c r="E4928" s="224"/>
      <c r="F4928" s="225"/>
      <c r="G4928" s="226"/>
      <c r="H4928" s="227"/>
      <c r="I4928" s="227"/>
      <c r="J4928" s="227"/>
      <c r="K4928" s="227"/>
      <c r="L4928" s="228"/>
    </row>
    <row r="4929" spans="1:12">
      <c r="A4929" s="213" t="str">
        <f t="shared" ca="1" si="76"/>
        <v/>
      </c>
      <c r="C4929" s="223"/>
      <c r="D4929" s="224"/>
      <c r="E4929" s="224"/>
      <c r="F4929" s="225"/>
      <c r="G4929" s="226"/>
      <c r="H4929" s="227"/>
      <c r="I4929" s="227"/>
      <c r="J4929" s="227"/>
      <c r="K4929" s="227"/>
      <c r="L4929" s="228"/>
    </row>
    <row r="4930" spans="1:12">
      <c r="A4930" s="213" t="str">
        <f t="shared" ca="1" si="76"/>
        <v/>
      </c>
      <c r="C4930" s="223"/>
      <c r="D4930" s="224"/>
      <c r="E4930" s="224"/>
      <c r="F4930" s="225"/>
      <c r="G4930" s="226"/>
      <c r="H4930" s="227"/>
      <c r="I4930" s="227"/>
      <c r="J4930" s="227"/>
      <c r="K4930" s="227"/>
      <c r="L4930" s="228"/>
    </row>
    <row r="4931" spans="1:12">
      <c r="A4931" s="213" t="str">
        <f t="shared" ca="1" si="76"/>
        <v/>
      </c>
      <c r="C4931" s="223"/>
      <c r="D4931" s="224"/>
      <c r="E4931" s="224"/>
      <c r="F4931" s="225"/>
      <c r="G4931" s="226"/>
      <c r="H4931" s="227"/>
      <c r="I4931" s="227"/>
      <c r="J4931" s="227"/>
      <c r="K4931" s="227"/>
      <c r="L4931" s="228"/>
    </row>
    <row r="4932" spans="1:12">
      <c r="A4932" s="213" t="str">
        <f t="shared" ref="A4932:A4995" ca="1" si="77">IF(INDIRECT(ADDRESS(ROW(A4932),3))="","",IF(INDIRECT(ADDRESS(ROW(A4932),3))=INDIRECT(ADDRESS(ROW(A4932)-1,3)),A4931,A4931+1))</f>
        <v/>
      </c>
      <c r="C4932" s="223"/>
      <c r="D4932" s="224"/>
      <c r="E4932" s="224"/>
      <c r="F4932" s="225"/>
      <c r="G4932" s="226"/>
      <c r="H4932" s="227"/>
      <c r="I4932" s="227"/>
      <c r="J4932" s="227"/>
      <c r="K4932" s="227"/>
      <c r="L4932" s="228"/>
    </row>
    <row r="4933" spans="1:12">
      <c r="A4933" s="213" t="str">
        <f t="shared" ca="1" si="77"/>
        <v/>
      </c>
      <c r="C4933" s="223"/>
      <c r="D4933" s="224"/>
      <c r="E4933" s="224"/>
      <c r="F4933" s="225"/>
      <c r="G4933" s="226"/>
      <c r="H4933" s="227"/>
      <c r="I4933" s="227"/>
      <c r="J4933" s="227"/>
      <c r="K4933" s="227"/>
      <c r="L4933" s="228"/>
    </row>
    <row r="4934" spans="1:12">
      <c r="A4934" s="213" t="str">
        <f t="shared" ca="1" si="77"/>
        <v/>
      </c>
      <c r="C4934" s="223"/>
      <c r="D4934" s="224"/>
      <c r="E4934" s="224"/>
      <c r="F4934" s="225"/>
      <c r="G4934" s="226"/>
      <c r="H4934" s="227"/>
      <c r="I4934" s="227"/>
      <c r="J4934" s="227"/>
      <c r="K4934" s="227"/>
      <c r="L4934" s="228"/>
    </row>
    <row r="4935" spans="1:12">
      <c r="A4935" s="213" t="str">
        <f t="shared" ca="1" si="77"/>
        <v/>
      </c>
      <c r="C4935" s="223"/>
      <c r="D4935" s="224"/>
      <c r="E4935" s="224"/>
      <c r="F4935" s="225"/>
      <c r="G4935" s="226"/>
      <c r="H4935" s="227"/>
      <c r="I4935" s="227"/>
      <c r="J4935" s="227"/>
      <c r="K4935" s="227"/>
      <c r="L4935" s="228"/>
    </row>
    <row r="4936" spans="1:12">
      <c r="A4936" s="213" t="str">
        <f t="shared" ca="1" si="77"/>
        <v/>
      </c>
      <c r="C4936" s="223"/>
      <c r="D4936" s="224"/>
      <c r="E4936" s="224"/>
      <c r="F4936" s="225"/>
      <c r="G4936" s="226"/>
      <c r="H4936" s="227"/>
      <c r="I4936" s="227"/>
      <c r="J4936" s="227"/>
      <c r="K4936" s="227"/>
      <c r="L4936" s="228"/>
    </row>
    <row r="4937" spans="1:12">
      <c r="A4937" s="213" t="str">
        <f t="shared" ca="1" si="77"/>
        <v/>
      </c>
      <c r="C4937" s="223"/>
      <c r="D4937" s="224"/>
      <c r="E4937" s="224"/>
      <c r="F4937" s="225"/>
      <c r="G4937" s="226"/>
      <c r="H4937" s="227"/>
      <c r="I4937" s="227"/>
      <c r="J4937" s="227"/>
      <c r="K4937" s="227"/>
      <c r="L4937" s="228"/>
    </row>
    <row r="4938" spans="1:12">
      <c r="A4938" s="213" t="str">
        <f t="shared" ca="1" si="77"/>
        <v/>
      </c>
      <c r="C4938" s="223"/>
      <c r="D4938" s="224"/>
      <c r="E4938" s="224"/>
      <c r="F4938" s="225"/>
      <c r="G4938" s="226"/>
      <c r="H4938" s="227"/>
      <c r="I4938" s="227"/>
      <c r="J4938" s="227"/>
      <c r="K4938" s="227"/>
      <c r="L4938" s="228"/>
    </row>
    <row r="4939" spans="1:12">
      <c r="A4939" s="213" t="str">
        <f t="shared" ca="1" si="77"/>
        <v/>
      </c>
      <c r="C4939" s="223"/>
      <c r="D4939" s="224"/>
      <c r="E4939" s="224"/>
      <c r="F4939" s="225"/>
      <c r="G4939" s="226"/>
      <c r="H4939" s="227"/>
      <c r="I4939" s="227"/>
      <c r="J4939" s="227"/>
      <c r="K4939" s="227"/>
      <c r="L4939" s="228"/>
    </row>
    <row r="4940" spans="1:12">
      <c r="A4940" s="213" t="str">
        <f t="shared" ca="1" si="77"/>
        <v/>
      </c>
      <c r="C4940" s="223"/>
      <c r="D4940" s="224"/>
      <c r="E4940" s="224"/>
      <c r="F4940" s="225"/>
      <c r="G4940" s="226"/>
      <c r="H4940" s="227"/>
      <c r="I4940" s="227"/>
      <c r="J4940" s="227"/>
      <c r="K4940" s="227"/>
      <c r="L4940" s="228"/>
    </row>
    <row r="4941" spans="1:12">
      <c r="A4941" s="213" t="str">
        <f t="shared" ca="1" si="77"/>
        <v/>
      </c>
      <c r="C4941" s="223"/>
      <c r="D4941" s="224"/>
      <c r="E4941" s="224"/>
      <c r="F4941" s="225"/>
      <c r="G4941" s="226"/>
      <c r="H4941" s="227"/>
      <c r="I4941" s="227"/>
      <c r="J4941" s="227"/>
      <c r="K4941" s="227"/>
      <c r="L4941" s="228"/>
    </row>
    <row r="4942" spans="1:12">
      <c r="A4942" s="213" t="str">
        <f t="shared" ca="1" si="77"/>
        <v/>
      </c>
      <c r="C4942" s="223"/>
      <c r="D4942" s="224"/>
      <c r="E4942" s="224"/>
      <c r="F4942" s="225"/>
      <c r="G4942" s="226"/>
      <c r="H4942" s="227"/>
      <c r="I4942" s="227"/>
      <c r="J4942" s="227"/>
      <c r="K4942" s="227"/>
      <c r="L4942" s="228"/>
    </row>
    <row r="4943" spans="1:12">
      <c r="A4943" s="213" t="str">
        <f t="shared" ca="1" si="77"/>
        <v/>
      </c>
      <c r="C4943" s="223"/>
      <c r="D4943" s="224"/>
      <c r="E4943" s="224"/>
      <c r="F4943" s="225"/>
      <c r="G4943" s="226"/>
      <c r="H4943" s="227"/>
      <c r="I4943" s="227"/>
      <c r="J4943" s="227"/>
      <c r="K4943" s="227"/>
      <c r="L4943" s="228"/>
    </row>
    <row r="4944" spans="1:12">
      <c r="A4944" s="213" t="str">
        <f t="shared" ca="1" si="77"/>
        <v/>
      </c>
      <c r="C4944" s="223"/>
      <c r="D4944" s="224"/>
      <c r="E4944" s="224"/>
      <c r="F4944" s="225"/>
      <c r="G4944" s="226"/>
      <c r="H4944" s="227"/>
      <c r="I4944" s="227"/>
      <c r="J4944" s="227"/>
      <c r="K4944" s="227"/>
      <c r="L4944" s="228"/>
    </row>
    <row r="4945" spans="1:12">
      <c r="A4945" s="213" t="str">
        <f t="shared" ca="1" si="77"/>
        <v/>
      </c>
      <c r="C4945" s="223"/>
      <c r="D4945" s="224"/>
      <c r="E4945" s="224"/>
      <c r="F4945" s="225"/>
      <c r="G4945" s="226"/>
      <c r="H4945" s="227"/>
      <c r="I4945" s="227"/>
      <c r="J4945" s="227"/>
      <c r="K4945" s="227"/>
      <c r="L4945" s="228"/>
    </row>
    <row r="4946" spans="1:12">
      <c r="A4946" s="213" t="str">
        <f t="shared" ca="1" si="77"/>
        <v/>
      </c>
      <c r="C4946" s="223"/>
      <c r="D4946" s="224"/>
      <c r="E4946" s="224"/>
      <c r="F4946" s="225"/>
      <c r="G4946" s="226"/>
      <c r="H4946" s="227"/>
      <c r="I4946" s="227"/>
      <c r="J4946" s="227"/>
      <c r="K4946" s="227"/>
      <c r="L4946" s="228"/>
    </row>
    <row r="4947" spans="1:12">
      <c r="A4947" s="213" t="str">
        <f t="shared" ca="1" si="77"/>
        <v/>
      </c>
      <c r="C4947" s="223"/>
      <c r="D4947" s="224"/>
      <c r="E4947" s="224"/>
      <c r="F4947" s="225"/>
      <c r="G4947" s="226"/>
      <c r="H4947" s="227"/>
      <c r="I4947" s="227"/>
      <c r="J4947" s="227"/>
      <c r="K4947" s="227"/>
      <c r="L4947" s="228"/>
    </row>
    <row r="4948" spans="1:12">
      <c r="A4948" s="213" t="str">
        <f t="shared" ca="1" si="77"/>
        <v/>
      </c>
      <c r="C4948" s="223"/>
      <c r="D4948" s="224"/>
      <c r="E4948" s="224"/>
      <c r="F4948" s="225"/>
      <c r="G4948" s="226"/>
      <c r="H4948" s="227"/>
      <c r="I4948" s="227"/>
      <c r="J4948" s="227"/>
      <c r="K4948" s="227"/>
      <c r="L4948" s="228"/>
    </row>
    <row r="4949" spans="1:12">
      <c r="A4949" s="213" t="str">
        <f t="shared" ca="1" si="77"/>
        <v/>
      </c>
      <c r="C4949" s="223"/>
      <c r="D4949" s="224"/>
      <c r="E4949" s="224"/>
      <c r="F4949" s="225"/>
      <c r="G4949" s="226"/>
      <c r="H4949" s="227"/>
      <c r="I4949" s="227"/>
      <c r="J4949" s="227"/>
      <c r="K4949" s="227"/>
      <c r="L4949" s="228"/>
    </row>
    <row r="4950" spans="1:12">
      <c r="A4950" s="213" t="str">
        <f t="shared" ca="1" si="77"/>
        <v/>
      </c>
      <c r="C4950" s="223"/>
      <c r="D4950" s="224"/>
      <c r="E4950" s="224"/>
      <c r="F4950" s="225"/>
      <c r="G4950" s="226"/>
      <c r="H4950" s="227"/>
      <c r="I4950" s="227"/>
      <c r="J4950" s="227"/>
      <c r="K4950" s="227"/>
      <c r="L4950" s="228"/>
    </row>
    <row r="4951" spans="1:12">
      <c r="A4951" s="213" t="str">
        <f t="shared" ca="1" si="77"/>
        <v/>
      </c>
      <c r="C4951" s="223"/>
      <c r="D4951" s="224"/>
      <c r="E4951" s="224"/>
      <c r="F4951" s="225"/>
      <c r="G4951" s="226"/>
      <c r="H4951" s="227"/>
      <c r="I4951" s="227"/>
      <c r="J4951" s="227"/>
      <c r="K4951" s="227"/>
      <c r="L4951" s="228"/>
    </row>
    <row r="4952" spans="1:12">
      <c r="A4952" s="213" t="str">
        <f t="shared" ca="1" si="77"/>
        <v/>
      </c>
      <c r="C4952" s="223"/>
      <c r="D4952" s="224"/>
      <c r="E4952" s="224"/>
      <c r="F4952" s="225"/>
      <c r="G4952" s="226"/>
      <c r="H4952" s="227"/>
      <c r="I4952" s="227"/>
      <c r="J4952" s="227"/>
      <c r="K4952" s="227"/>
      <c r="L4952" s="228"/>
    </row>
    <row r="4953" spans="1:12">
      <c r="A4953" s="213" t="str">
        <f t="shared" ca="1" si="77"/>
        <v/>
      </c>
      <c r="C4953" s="223"/>
      <c r="D4953" s="224"/>
      <c r="E4953" s="224"/>
      <c r="F4953" s="225"/>
      <c r="G4953" s="226"/>
      <c r="H4953" s="227"/>
      <c r="I4953" s="227"/>
      <c r="J4953" s="227"/>
      <c r="K4953" s="227"/>
      <c r="L4953" s="228"/>
    </row>
    <row r="4954" spans="1:12">
      <c r="A4954" s="213" t="str">
        <f t="shared" ca="1" si="77"/>
        <v/>
      </c>
      <c r="C4954" s="223"/>
      <c r="D4954" s="224"/>
      <c r="E4954" s="224"/>
      <c r="F4954" s="225"/>
      <c r="G4954" s="226"/>
      <c r="H4954" s="227"/>
      <c r="I4954" s="227"/>
      <c r="J4954" s="227"/>
      <c r="K4954" s="227"/>
      <c r="L4954" s="228"/>
    </row>
    <row r="4955" spans="1:12">
      <c r="A4955" s="213" t="str">
        <f t="shared" ca="1" si="77"/>
        <v/>
      </c>
      <c r="C4955" s="223"/>
      <c r="D4955" s="224"/>
      <c r="E4955" s="224"/>
      <c r="F4955" s="225"/>
      <c r="G4955" s="226"/>
      <c r="H4955" s="227"/>
      <c r="I4955" s="227"/>
      <c r="J4955" s="227"/>
      <c r="K4955" s="227"/>
      <c r="L4955" s="228"/>
    </row>
    <row r="4956" spans="1:12">
      <c r="A4956" s="213" t="str">
        <f t="shared" ca="1" si="77"/>
        <v/>
      </c>
      <c r="C4956" s="223"/>
      <c r="D4956" s="224"/>
      <c r="E4956" s="224"/>
      <c r="F4956" s="225"/>
      <c r="G4956" s="226"/>
      <c r="H4956" s="227"/>
      <c r="I4956" s="227"/>
      <c r="J4956" s="227"/>
      <c r="K4956" s="227"/>
      <c r="L4956" s="228"/>
    </row>
    <row r="4957" spans="1:12">
      <c r="A4957" s="213" t="str">
        <f t="shared" ca="1" si="77"/>
        <v/>
      </c>
      <c r="C4957" s="223"/>
      <c r="D4957" s="224"/>
      <c r="E4957" s="224"/>
      <c r="F4957" s="225"/>
      <c r="G4957" s="226"/>
      <c r="H4957" s="227"/>
      <c r="I4957" s="227"/>
      <c r="J4957" s="227"/>
      <c r="K4957" s="227"/>
      <c r="L4957" s="228"/>
    </row>
    <row r="4958" spans="1:12">
      <c r="A4958" s="213" t="str">
        <f t="shared" ca="1" si="77"/>
        <v/>
      </c>
      <c r="C4958" s="223"/>
      <c r="D4958" s="224"/>
      <c r="E4958" s="224"/>
      <c r="F4958" s="225"/>
      <c r="G4958" s="226"/>
      <c r="H4958" s="227"/>
      <c r="I4958" s="227"/>
      <c r="J4958" s="227"/>
      <c r="K4958" s="227"/>
      <c r="L4958" s="228"/>
    </row>
    <row r="4959" spans="1:12">
      <c r="A4959" s="213" t="str">
        <f t="shared" ca="1" si="77"/>
        <v/>
      </c>
      <c r="C4959" s="223"/>
      <c r="D4959" s="224"/>
      <c r="E4959" s="224"/>
      <c r="F4959" s="225"/>
      <c r="G4959" s="226"/>
      <c r="H4959" s="227"/>
      <c r="I4959" s="227"/>
      <c r="J4959" s="227"/>
      <c r="K4959" s="227"/>
      <c r="L4959" s="228"/>
    </row>
    <row r="4960" spans="1:12">
      <c r="A4960" s="213" t="str">
        <f t="shared" ca="1" si="77"/>
        <v/>
      </c>
      <c r="C4960" s="223"/>
      <c r="D4960" s="224"/>
      <c r="E4960" s="224"/>
      <c r="F4960" s="225"/>
      <c r="G4960" s="226"/>
      <c r="H4960" s="227"/>
      <c r="I4960" s="227"/>
      <c r="J4960" s="227"/>
      <c r="K4960" s="227"/>
      <c r="L4960" s="228"/>
    </row>
    <row r="4961" spans="1:12">
      <c r="A4961" s="213" t="str">
        <f t="shared" ca="1" si="77"/>
        <v/>
      </c>
      <c r="C4961" s="223"/>
      <c r="D4961" s="224"/>
      <c r="E4961" s="224"/>
      <c r="F4961" s="225"/>
      <c r="G4961" s="226"/>
      <c r="H4961" s="227"/>
      <c r="I4961" s="227"/>
      <c r="J4961" s="227"/>
      <c r="K4961" s="227"/>
      <c r="L4961" s="228"/>
    </row>
    <row r="4962" spans="1:12">
      <c r="A4962" s="213" t="str">
        <f t="shared" ca="1" si="77"/>
        <v/>
      </c>
      <c r="C4962" s="223"/>
      <c r="D4962" s="224"/>
      <c r="E4962" s="224"/>
      <c r="F4962" s="225"/>
      <c r="G4962" s="226"/>
      <c r="H4962" s="227"/>
      <c r="I4962" s="227"/>
      <c r="J4962" s="227"/>
      <c r="K4962" s="227"/>
      <c r="L4962" s="228"/>
    </row>
    <row r="4963" spans="1:12">
      <c r="A4963" s="213" t="str">
        <f t="shared" ca="1" si="77"/>
        <v/>
      </c>
      <c r="C4963" s="223"/>
      <c r="D4963" s="224"/>
      <c r="E4963" s="224"/>
      <c r="F4963" s="225"/>
      <c r="G4963" s="226"/>
      <c r="H4963" s="227"/>
      <c r="I4963" s="227"/>
      <c r="J4963" s="227"/>
      <c r="K4963" s="227"/>
      <c r="L4963" s="228"/>
    </row>
    <row r="4964" spans="1:12">
      <c r="A4964" s="213" t="str">
        <f t="shared" ca="1" si="77"/>
        <v/>
      </c>
      <c r="C4964" s="223"/>
      <c r="D4964" s="224"/>
      <c r="E4964" s="224"/>
      <c r="F4964" s="225"/>
      <c r="G4964" s="226"/>
      <c r="H4964" s="227"/>
      <c r="I4964" s="227"/>
      <c r="J4964" s="227"/>
      <c r="K4964" s="227"/>
      <c r="L4964" s="228"/>
    </row>
    <row r="4965" spans="1:12">
      <c r="A4965" s="213" t="str">
        <f t="shared" ca="1" si="77"/>
        <v/>
      </c>
      <c r="C4965" s="223"/>
      <c r="D4965" s="224"/>
      <c r="E4965" s="224"/>
      <c r="F4965" s="225"/>
      <c r="G4965" s="226"/>
      <c r="H4965" s="227"/>
      <c r="I4965" s="227"/>
      <c r="J4965" s="227"/>
      <c r="K4965" s="227"/>
      <c r="L4965" s="228"/>
    </row>
    <row r="4966" spans="1:12">
      <c r="A4966" s="213" t="str">
        <f t="shared" ca="1" si="77"/>
        <v/>
      </c>
      <c r="C4966" s="223"/>
      <c r="D4966" s="224"/>
      <c r="E4966" s="224"/>
      <c r="F4966" s="225"/>
      <c r="G4966" s="226"/>
      <c r="H4966" s="227"/>
      <c r="I4966" s="227"/>
      <c r="J4966" s="227"/>
      <c r="K4966" s="227"/>
      <c r="L4966" s="228"/>
    </row>
    <row r="4967" spans="1:12">
      <c r="A4967" s="213" t="str">
        <f t="shared" ca="1" si="77"/>
        <v/>
      </c>
      <c r="C4967" s="223"/>
      <c r="D4967" s="224"/>
      <c r="E4967" s="224"/>
      <c r="F4967" s="225"/>
      <c r="G4967" s="226"/>
      <c r="H4967" s="227"/>
      <c r="I4967" s="227"/>
      <c r="J4967" s="227"/>
      <c r="K4967" s="227"/>
      <c r="L4967" s="228"/>
    </row>
    <row r="4968" spans="1:12">
      <c r="A4968" s="213" t="str">
        <f t="shared" ca="1" si="77"/>
        <v/>
      </c>
      <c r="C4968" s="223"/>
      <c r="D4968" s="224"/>
      <c r="E4968" s="224"/>
      <c r="F4968" s="225"/>
      <c r="G4968" s="226"/>
      <c r="H4968" s="227"/>
      <c r="I4968" s="227"/>
      <c r="J4968" s="227"/>
      <c r="K4968" s="227"/>
      <c r="L4968" s="228"/>
    </row>
    <row r="4969" spans="1:12">
      <c r="A4969" s="213" t="str">
        <f t="shared" ca="1" si="77"/>
        <v/>
      </c>
      <c r="C4969" s="223"/>
      <c r="D4969" s="224"/>
      <c r="E4969" s="224"/>
      <c r="F4969" s="225"/>
      <c r="G4969" s="226"/>
      <c r="H4969" s="227"/>
      <c r="I4969" s="227"/>
      <c r="J4969" s="227"/>
      <c r="K4969" s="227"/>
      <c r="L4969" s="228"/>
    </row>
    <row r="4970" spans="1:12">
      <c r="A4970" s="213" t="str">
        <f t="shared" ca="1" si="77"/>
        <v/>
      </c>
      <c r="C4970" s="223"/>
      <c r="D4970" s="224"/>
      <c r="E4970" s="224"/>
      <c r="F4970" s="225"/>
      <c r="G4970" s="226"/>
      <c r="H4970" s="227"/>
      <c r="I4970" s="227"/>
      <c r="J4970" s="227"/>
      <c r="K4970" s="227"/>
      <c r="L4970" s="228"/>
    </row>
    <row r="4971" spans="1:12">
      <c r="A4971" s="213" t="str">
        <f t="shared" ca="1" si="77"/>
        <v/>
      </c>
      <c r="C4971" s="223"/>
      <c r="D4971" s="224"/>
      <c r="E4971" s="224"/>
      <c r="F4971" s="225"/>
      <c r="G4971" s="226"/>
      <c r="H4971" s="227"/>
      <c r="I4971" s="227"/>
      <c r="J4971" s="227"/>
      <c r="K4971" s="227"/>
      <c r="L4971" s="228"/>
    </row>
    <row r="4972" spans="1:12">
      <c r="A4972" s="213" t="str">
        <f t="shared" ca="1" si="77"/>
        <v/>
      </c>
      <c r="C4972" s="223"/>
      <c r="D4972" s="224"/>
      <c r="E4972" s="224"/>
      <c r="F4972" s="225"/>
      <c r="G4972" s="226"/>
      <c r="H4972" s="227"/>
      <c r="I4972" s="227"/>
      <c r="J4972" s="227"/>
      <c r="K4972" s="227"/>
      <c r="L4972" s="228"/>
    </row>
    <row r="4973" spans="1:12">
      <c r="A4973" s="213" t="str">
        <f t="shared" ca="1" si="77"/>
        <v/>
      </c>
      <c r="C4973" s="223"/>
      <c r="D4973" s="224"/>
      <c r="E4973" s="224"/>
      <c r="F4973" s="225"/>
      <c r="G4973" s="226"/>
      <c r="H4973" s="227"/>
      <c r="I4973" s="227"/>
      <c r="J4973" s="227"/>
      <c r="K4973" s="227"/>
      <c r="L4973" s="228"/>
    </row>
    <row r="4974" spans="1:12">
      <c r="A4974" s="213" t="str">
        <f t="shared" ca="1" si="77"/>
        <v/>
      </c>
      <c r="C4974" s="223"/>
      <c r="D4974" s="224"/>
      <c r="E4974" s="224"/>
      <c r="F4974" s="225"/>
      <c r="G4974" s="226"/>
      <c r="H4974" s="227"/>
      <c r="I4974" s="227"/>
      <c r="J4974" s="227"/>
      <c r="K4974" s="227"/>
      <c r="L4974" s="228"/>
    </row>
    <row r="4975" spans="1:12">
      <c r="A4975" s="213" t="str">
        <f t="shared" ca="1" si="77"/>
        <v/>
      </c>
      <c r="C4975" s="223"/>
      <c r="D4975" s="224"/>
      <c r="E4975" s="224"/>
      <c r="F4975" s="225"/>
      <c r="G4975" s="226"/>
      <c r="H4975" s="227"/>
      <c r="I4975" s="227"/>
      <c r="J4975" s="227"/>
      <c r="K4975" s="227"/>
      <c r="L4975" s="228"/>
    </row>
    <row r="4976" spans="1:12">
      <c r="A4976" s="213" t="str">
        <f t="shared" ca="1" si="77"/>
        <v/>
      </c>
      <c r="C4976" s="223"/>
      <c r="D4976" s="224"/>
      <c r="E4976" s="224"/>
      <c r="F4976" s="225"/>
      <c r="G4976" s="226"/>
      <c r="H4976" s="227"/>
      <c r="I4976" s="227"/>
      <c r="J4976" s="227"/>
      <c r="K4976" s="227"/>
      <c r="L4976" s="228"/>
    </row>
    <row r="4977" spans="1:12">
      <c r="A4977" s="213" t="str">
        <f t="shared" ca="1" si="77"/>
        <v/>
      </c>
      <c r="C4977" s="223"/>
      <c r="D4977" s="224"/>
      <c r="E4977" s="224"/>
      <c r="F4977" s="225"/>
      <c r="G4977" s="226"/>
      <c r="H4977" s="227"/>
      <c r="I4977" s="227"/>
      <c r="J4977" s="227"/>
      <c r="K4977" s="227"/>
      <c r="L4977" s="228"/>
    </row>
    <row r="4978" spans="1:12">
      <c r="A4978" s="213" t="str">
        <f t="shared" ca="1" si="77"/>
        <v/>
      </c>
      <c r="C4978" s="223"/>
      <c r="D4978" s="224"/>
      <c r="E4978" s="224"/>
      <c r="F4978" s="225"/>
      <c r="G4978" s="226"/>
      <c r="H4978" s="227"/>
      <c r="I4978" s="227"/>
      <c r="J4978" s="227"/>
      <c r="K4978" s="227"/>
      <c r="L4978" s="228"/>
    </row>
    <row r="4979" spans="1:12">
      <c r="A4979" s="213" t="str">
        <f t="shared" ca="1" si="77"/>
        <v/>
      </c>
      <c r="C4979" s="223"/>
      <c r="D4979" s="224"/>
      <c r="E4979" s="224"/>
      <c r="F4979" s="225"/>
      <c r="G4979" s="226"/>
      <c r="H4979" s="227"/>
      <c r="I4979" s="227"/>
      <c r="J4979" s="227"/>
      <c r="K4979" s="227"/>
      <c r="L4979" s="228"/>
    </row>
    <row r="4980" spans="1:12">
      <c r="A4980" s="213" t="str">
        <f t="shared" ca="1" si="77"/>
        <v/>
      </c>
      <c r="C4980" s="223"/>
      <c r="D4980" s="224"/>
      <c r="E4980" s="224"/>
      <c r="F4980" s="225"/>
      <c r="G4980" s="226"/>
      <c r="H4980" s="227"/>
      <c r="I4980" s="227"/>
      <c r="J4980" s="227"/>
      <c r="K4980" s="227"/>
      <c r="L4980" s="228"/>
    </row>
    <row r="4981" spans="1:12">
      <c r="A4981" s="213" t="str">
        <f t="shared" ca="1" si="77"/>
        <v/>
      </c>
      <c r="C4981" s="223"/>
      <c r="D4981" s="224"/>
      <c r="E4981" s="224"/>
      <c r="F4981" s="225"/>
      <c r="G4981" s="226"/>
      <c r="H4981" s="227"/>
      <c r="I4981" s="227"/>
      <c r="J4981" s="227"/>
      <c r="K4981" s="227"/>
      <c r="L4981" s="228"/>
    </row>
    <row r="4982" spans="1:12">
      <c r="A4982" s="213" t="str">
        <f t="shared" ca="1" si="77"/>
        <v/>
      </c>
      <c r="C4982" s="223"/>
      <c r="D4982" s="224"/>
      <c r="E4982" s="224"/>
      <c r="F4982" s="225"/>
      <c r="G4982" s="226"/>
      <c r="H4982" s="227"/>
      <c r="I4982" s="227"/>
      <c r="J4982" s="227"/>
      <c r="K4982" s="227"/>
      <c r="L4982" s="228"/>
    </row>
    <row r="4983" spans="1:12">
      <c r="A4983" s="213" t="str">
        <f t="shared" ca="1" si="77"/>
        <v/>
      </c>
      <c r="C4983" s="223"/>
      <c r="D4983" s="224"/>
      <c r="E4983" s="224"/>
      <c r="F4983" s="225"/>
      <c r="G4983" s="226"/>
      <c r="H4983" s="227"/>
      <c r="I4983" s="227"/>
      <c r="J4983" s="227"/>
      <c r="K4983" s="227"/>
      <c r="L4983" s="228"/>
    </row>
    <row r="4984" spans="1:12">
      <c r="A4984" s="213" t="str">
        <f t="shared" ca="1" si="77"/>
        <v/>
      </c>
      <c r="C4984" s="223"/>
      <c r="D4984" s="224"/>
      <c r="E4984" s="224"/>
      <c r="F4984" s="225"/>
      <c r="G4984" s="226"/>
      <c r="H4984" s="227"/>
      <c r="I4984" s="227"/>
      <c r="J4984" s="227"/>
      <c r="K4984" s="227"/>
      <c r="L4984" s="228"/>
    </row>
    <row r="4985" spans="1:12">
      <c r="A4985" s="213" t="str">
        <f t="shared" ca="1" si="77"/>
        <v/>
      </c>
      <c r="C4985" s="223"/>
      <c r="D4985" s="224"/>
      <c r="E4985" s="224"/>
      <c r="F4985" s="225"/>
      <c r="G4985" s="226"/>
      <c r="H4985" s="227"/>
      <c r="I4985" s="227"/>
      <c r="J4985" s="227"/>
      <c r="K4985" s="227"/>
      <c r="L4985" s="228"/>
    </row>
    <row r="4986" spans="1:12">
      <c r="A4986" s="213" t="str">
        <f t="shared" ca="1" si="77"/>
        <v/>
      </c>
      <c r="C4986" s="223"/>
      <c r="D4986" s="224"/>
      <c r="E4986" s="224"/>
      <c r="F4986" s="225"/>
      <c r="G4986" s="226"/>
      <c r="H4986" s="227"/>
      <c r="I4986" s="227"/>
      <c r="J4986" s="227"/>
      <c r="K4986" s="227"/>
      <c r="L4986" s="228"/>
    </row>
    <row r="4987" spans="1:12">
      <c r="A4987" s="213" t="str">
        <f t="shared" ca="1" si="77"/>
        <v/>
      </c>
      <c r="C4987" s="223"/>
      <c r="D4987" s="224"/>
      <c r="E4987" s="224"/>
      <c r="F4987" s="225"/>
      <c r="G4987" s="226"/>
      <c r="H4987" s="227"/>
      <c r="I4987" s="227"/>
      <c r="J4987" s="227"/>
      <c r="K4987" s="227"/>
      <c r="L4987" s="228"/>
    </row>
    <row r="4988" spans="1:12">
      <c r="A4988" s="213" t="str">
        <f t="shared" ca="1" si="77"/>
        <v/>
      </c>
      <c r="C4988" s="223"/>
      <c r="D4988" s="224"/>
      <c r="E4988" s="224"/>
      <c r="F4988" s="225"/>
      <c r="G4988" s="226"/>
      <c r="H4988" s="227"/>
      <c r="I4988" s="227"/>
      <c r="J4988" s="227"/>
      <c r="K4988" s="227"/>
      <c r="L4988" s="228"/>
    </row>
    <row r="4989" spans="1:12">
      <c r="A4989" s="213" t="str">
        <f t="shared" ca="1" si="77"/>
        <v/>
      </c>
      <c r="C4989" s="223"/>
      <c r="D4989" s="224"/>
      <c r="E4989" s="224"/>
      <c r="F4989" s="225"/>
      <c r="G4989" s="226"/>
      <c r="H4989" s="227"/>
      <c r="I4989" s="227"/>
      <c r="J4989" s="227"/>
      <c r="K4989" s="227"/>
      <c r="L4989" s="228"/>
    </row>
    <row r="4990" spans="1:12">
      <c r="A4990" s="213" t="str">
        <f t="shared" ca="1" si="77"/>
        <v/>
      </c>
      <c r="C4990" s="223"/>
      <c r="D4990" s="224"/>
      <c r="E4990" s="224"/>
      <c r="F4990" s="225"/>
      <c r="G4990" s="226"/>
      <c r="H4990" s="227"/>
      <c r="I4990" s="227"/>
      <c r="J4990" s="227"/>
      <c r="K4990" s="227"/>
      <c r="L4990" s="228"/>
    </row>
    <row r="4991" spans="1:12">
      <c r="A4991" s="213" t="str">
        <f t="shared" ca="1" si="77"/>
        <v/>
      </c>
      <c r="C4991" s="223"/>
      <c r="D4991" s="224"/>
      <c r="E4991" s="224"/>
      <c r="F4991" s="225"/>
      <c r="G4991" s="226"/>
      <c r="H4991" s="227"/>
      <c r="I4991" s="227"/>
      <c r="J4991" s="227"/>
      <c r="K4991" s="227"/>
      <c r="L4991" s="228"/>
    </row>
    <row r="4992" spans="1:12">
      <c r="A4992" s="213" t="str">
        <f t="shared" ca="1" si="77"/>
        <v/>
      </c>
      <c r="C4992" s="223"/>
      <c r="D4992" s="224"/>
      <c r="E4992" s="224"/>
      <c r="F4992" s="225"/>
      <c r="G4992" s="226"/>
      <c r="H4992" s="227"/>
      <c r="I4992" s="227"/>
      <c r="J4992" s="227"/>
      <c r="K4992" s="227"/>
      <c r="L4992" s="228"/>
    </row>
    <row r="4993" spans="1:12">
      <c r="A4993" s="213" t="str">
        <f t="shared" ca="1" si="77"/>
        <v/>
      </c>
      <c r="C4993" s="223"/>
      <c r="D4993" s="224"/>
      <c r="E4993" s="224"/>
      <c r="F4993" s="225"/>
      <c r="G4993" s="226"/>
      <c r="H4993" s="227"/>
      <c r="I4993" s="227"/>
      <c r="J4993" s="227"/>
      <c r="K4993" s="227"/>
      <c r="L4993" s="228"/>
    </row>
    <row r="4994" spans="1:12">
      <c r="A4994" s="213" t="str">
        <f t="shared" ca="1" si="77"/>
        <v/>
      </c>
      <c r="C4994" s="223"/>
      <c r="D4994" s="224"/>
      <c r="E4994" s="224"/>
      <c r="F4994" s="225"/>
      <c r="G4994" s="226"/>
      <c r="H4994" s="227"/>
      <c r="I4994" s="227"/>
      <c r="J4994" s="227"/>
      <c r="K4994" s="227"/>
      <c r="L4994" s="228"/>
    </row>
    <row r="4995" spans="1:12">
      <c r="A4995" s="213" t="str">
        <f t="shared" ca="1" si="77"/>
        <v/>
      </c>
      <c r="C4995" s="223"/>
      <c r="D4995" s="224"/>
      <c r="E4995" s="224"/>
      <c r="F4995" s="225"/>
      <c r="G4995" s="226"/>
      <c r="H4995" s="227"/>
      <c r="I4995" s="227"/>
      <c r="J4995" s="227"/>
      <c r="K4995" s="227"/>
      <c r="L4995" s="228"/>
    </row>
    <row r="4996" spans="1:12">
      <c r="A4996" s="213" t="str">
        <f t="shared" ref="A4996:A5059" ca="1" si="78">IF(INDIRECT(ADDRESS(ROW(A4996),3))="","",IF(INDIRECT(ADDRESS(ROW(A4996),3))=INDIRECT(ADDRESS(ROW(A4996)-1,3)),A4995,A4995+1))</f>
        <v/>
      </c>
      <c r="C4996" s="223"/>
      <c r="D4996" s="224"/>
      <c r="E4996" s="224"/>
      <c r="F4996" s="225"/>
      <c r="G4996" s="226"/>
      <c r="H4996" s="227"/>
      <c r="I4996" s="227"/>
      <c r="J4996" s="227"/>
      <c r="K4996" s="227"/>
      <c r="L4996" s="228"/>
    </row>
    <row r="4997" spans="1:12">
      <c r="A4997" s="213" t="str">
        <f t="shared" ca="1" si="78"/>
        <v/>
      </c>
      <c r="C4997" s="223"/>
      <c r="D4997" s="224"/>
      <c r="E4997" s="224"/>
      <c r="F4997" s="225"/>
      <c r="G4997" s="226"/>
      <c r="H4997" s="227"/>
      <c r="I4997" s="227"/>
      <c r="J4997" s="227"/>
      <c r="K4997" s="227"/>
      <c r="L4997" s="228"/>
    </row>
    <row r="4998" spans="1:12">
      <c r="A4998" s="213" t="str">
        <f t="shared" ca="1" si="78"/>
        <v/>
      </c>
      <c r="C4998" s="223"/>
      <c r="D4998" s="224"/>
      <c r="E4998" s="224"/>
      <c r="F4998" s="225"/>
      <c r="G4998" s="226"/>
      <c r="H4998" s="227"/>
      <c r="I4998" s="227"/>
      <c r="J4998" s="227"/>
      <c r="K4998" s="227"/>
      <c r="L4998" s="228"/>
    </row>
    <row r="4999" spans="1:12">
      <c r="A4999" s="213" t="str">
        <f t="shared" ca="1" si="78"/>
        <v/>
      </c>
      <c r="C4999" s="223"/>
      <c r="D4999" s="224"/>
      <c r="E4999" s="224"/>
      <c r="F4999" s="225"/>
      <c r="G4999" s="226"/>
      <c r="H4999" s="227"/>
      <c r="I4999" s="227"/>
      <c r="J4999" s="227"/>
      <c r="K4999" s="227"/>
      <c r="L4999" s="228"/>
    </row>
    <row r="5000" spans="1:12">
      <c r="A5000" s="213" t="str">
        <f t="shared" ca="1" si="78"/>
        <v/>
      </c>
      <c r="C5000" s="223"/>
      <c r="D5000" s="224"/>
      <c r="E5000" s="224"/>
      <c r="F5000" s="225"/>
      <c r="G5000" s="226"/>
      <c r="H5000" s="227"/>
      <c r="I5000" s="227"/>
      <c r="J5000" s="227"/>
      <c r="K5000" s="227"/>
      <c r="L5000" s="228"/>
    </row>
    <row r="5001" spans="1:12">
      <c r="A5001" s="213" t="str">
        <f t="shared" ca="1" si="78"/>
        <v/>
      </c>
      <c r="C5001" s="223"/>
      <c r="D5001" s="224"/>
      <c r="E5001" s="224"/>
      <c r="F5001" s="225"/>
      <c r="G5001" s="226"/>
      <c r="H5001" s="227"/>
      <c r="I5001" s="227"/>
      <c r="J5001" s="227"/>
      <c r="K5001" s="227"/>
      <c r="L5001" s="228"/>
    </row>
    <row r="5002" spans="1:12">
      <c r="A5002" s="213" t="str">
        <f t="shared" ca="1" si="78"/>
        <v/>
      </c>
      <c r="C5002" s="223"/>
      <c r="D5002" s="224"/>
      <c r="E5002" s="224"/>
      <c r="F5002" s="225"/>
      <c r="G5002" s="226"/>
      <c r="H5002" s="227"/>
      <c r="I5002" s="227"/>
      <c r="J5002" s="227"/>
      <c r="K5002" s="227"/>
      <c r="L5002" s="228"/>
    </row>
    <row r="5003" spans="1:12">
      <c r="A5003" s="213" t="str">
        <f t="shared" ca="1" si="78"/>
        <v/>
      </c>
      <c r="C5003" s="223"/>
      <c r="D5003" s="224"/>
      <c r="E5003" s="224"/>
      <c r="F5003" s="225"/>
      <c r="G5003" s="226"/>
      <c r="H5003" s="227"/>
      <c r="I5003" s="227"/>
      <c r="J5003" s="227"/>
      <c r="K5003" s="227"/>
      <c r="L5003" s="228"/>
    </row>
    <row r="5004" spans="1:12">
      <c r="A5004" s="213" t="str">
        <f t="shared" ca="1" si="78"/>
        <v/>
      </c>
      <c r="C5004" s="223"/>
      <c r="D5004" s="224"/>
      <c r="E5004" s="224"/>
      <c r="F5004" s="225"/>
      <c r="G5004" s="226"/>
      <c r="H5004" s="227"/>
      <c r="I5004" s="227"/>
      <c r="J5004" s="227"/>
      <c r="K5004" s="227"/>
      <c r="L5004" s="228"/>
    </row>
    <row r="5005" spans="1:12">
      <c r="A5005" s="213" t="str">
        <f t="shared" ca="1" si="78"/>
        <v/>
      </c>
      <c r="C5005" s="223"/>
      <c r="D5005" s="224"/>
      <c r="E5005" s="224"/>
      <c r="F5005" s="225"/>
      <c r="G5005" s="226"/>
      <c r="H5005" s="227"/>
      <c r="I5005" s="227"/>
      <c r="J5005" s="227"/>
      <c r="K5005" s="227"/>
      <c r="L5005" s="228"/>
    </row>
    <row r="5006" spans="1:12">
      <c r="A5006" s="213" t="str">
        <f t="shared" ca="1" si="78"/>
        <v/>
      </c>
      <c r="C5006" s="223"/>
      <c r="D5006" s="224"/>
      <c r="E5006" s="224"/>
      <c r="F5006" s="225"/>
      <c r="G5006" s="226"/>
      <c r="H5006" s="227"/>
      <c r="I5006" s="227"/>
      <c r="J5006" s="227"/>
      <c r="K5006" s="227"/>
      <c r="L5006" s="228"/>
    </row>
    <row r="5007" spans="1:12">
      <c r="A5007" s="213" t="str">
        <f t="shared" ca="1" si="78"/>
        <v/>
      </c>
      <c r="C5007" s="223"/>
      <c r="D5007" s="224"/>
      <c r="E5007" s="224"/>
      <c r="F5007" s="225"/>
      <c r="G5007" s="226"/>
      <c r="H5007" s="227"/>
      <c r="I5007" s="227"/>
      <c r="J5007" s="227"/>
      <c r="K5007" s="227"/>
      <c r="L5007" s="228"/>
    </row>
    <row r="5008" spans="1:12">
      <c r="A5008" s="213" t="str">
        <f t="shared" ca="1" si="78"/>
        <v/>
      </c>
      <c r="C5008" s="223"/>
      <c r="D5008" s="224"/>
      <c r="E5008" s="224"/>
      <c r="F5008" s="225"/>
      <c r="G5008" s="226"/>
      <c r="H5008" s="227"/>
      <c r="I5008" s="227"/>
      <c r="J5008" s="227"/>
      <c r="K5008" s="227"/>
      <c r="L5008" s="228"/>
    </row>
    <row r="5009" spans="1:12">
      <c r="A5009" s="213" t="str">
        <f t="shared" ca="1" si="78"/>
        <v/>
      </c>
      <c r="C5009" s="223"/>
      <c r="D5009" s="224"/>
      <c r="E5009" s="224"/>
      <c r="F5009" s="225"/>
      <c r="G5009" s="226"/>
      <c r="H5009" s="227"/>
      <c r="I5009" s="227"/>
      <c r="J5009" s="227"/>
      <c r="K5009" s="227"/>
      <c r="L5009" s="228"/>
    </row>
    <row r="5010" spans="1:12">
      <c r="A5010" s="213" t="str">
        <f t="shared" ca="1" si="78"/>
        <v/>
      </c>
      <c r="C5010" s="223"/>
      <c r="D5010" s="224"/>
      <c r="E5010" s="224"/>
      <c r="F5010" s="225"/>
      <c r="G5010" s="226"/>
      <c r="H5010" s="227"/>
      <c r="I5010" s="227"/>
      <c r="J5010" s="227"/>
      <c r="K5010" s="227"/>
      <c r="L5010" s="228"/>
    </row>
    <row r="5011" spans="1:12">
      <c r="A5011" s="213" t="str">
        <f t="shared" ca="1" si="78"/>
        <v/>
      </c>
      <c r="C5011" s="223"/>
      <c r="D5011" s="224"/>
      <c r="E5011" s="224"/>
      <c r="F5011" s="225"/>
      <c r="G5011" s="226"/>
      <c r="H5011" s="227"/>
      <c r="I5011" s="227"/>
      <c r="J5011" s="227"/>
      <c r="K5011" s="227"/>
      <c r="L5011" s="228"/>
    </row>
    <row r="5012" spans="1:12">
      <c r="A5012" s="213" t="str">
        <f t="shared" ca="1" si="78"/>
        <v/>
      </c>
      <c r="C5012" s="223"/>
      <c r="D5012" s="224"/>
      <c r="E5012" s="224"/>
      <c r="F5012" s="225"/>
      <c r="G5012" s="226"/>
      <c r="H5012" s="227"/>
      <c r="I5012" s="227"/>
      <c r="J5012" s="227"/>
      <c r="K5012" s="227"/>
      <c r="L5012" s="228"/>
    </row>
    <row r="5013" spans="1:12">
      <c r="A5013" s="213" t="str">
        <f t="shared" ca="1" si="78"/>
        <v/>
      </c>
      <c r="C5013" s="223"/>
      <c r="D5013" s="224"/>
      <c r="E5013" s="224"/>
      <c r="F5013" s="225"/>
      <c r="G5013" s="226"/>
      <c r="H5013" s="227"/>
      <c r="I5013" s="227"/>
      <c r="J5013" s="227"/>
      <c r="K5013" s="227"/>
      <c r="L5013" s="228"/>
    </row>
    <row r="5014" spans="1:12">
      <c r="A5014" s="213" t="str">
        <f t="shared" ca="1" si="78"/>
        <v/>
      </c>
      <c r="C5014" s="223"/>
      <c r="D5014" s="224"/>
      <c r="E5014" s="224"/>
      <c r="F5014" s="225"/>
      <c r="G5014" s="226"/>
      <c r="H5014" s="227"/>
      <c r="I5014" s="227"/>
      <c r="J5014" s="227"/>
      <c r="K5014" s="227"/>
      <c r="L5014" s="228"/>
    </row>
    <row r="5015" spans="1:12">
      <c r="A5015" s="213" t="str">
        <f t="shared" ca="1" si="78"/>
        <v/>
      </c>
      <c r="C5015" s="223"/>
      <c r="D5015" s="224"/>
      <c r="E5015" s="224"/>
      <c r="F5015" s="225"/>
      <c r="G5015" s="226"/>
      <c r="H5015" s="227"/>
      <c r="I5015" s="227"/>
      <c r="J5015" s="227"/>
      <c r="K5015" s="227"/>
      <c r="L5015" s="228"/>
    </row>
    <row r="5016" spans="1:12">
      <c r="A5016" s="213" t="str">
        <f t="shared" ca="1" si="78"/>
        <v/>
      </c>
      <c r="C5016" s="223"/>
      <c r="D5016" s="224"/>
      <c r="E5016" s="224"/>
      <c r="F5016" s="225"/>
      <c r="G5016" s="226"/>
      <c r="H5016" s="227"/>
      <c r="I5016" s="227"/>
      <c r="J5016" s="227"/>
      <c r="K5016" s="227"/>
      <c r="L5016" s="228"/>
    </row>
    <row r="5017" spans="1:12">
      <c r="A5017" s="213" t="str">
        <f t="shared" ca="1" si="78"/>
        <v/>
      </c>
      <c r="C5017" s="223"/>
      <c r="D5017" s="224"/>
      <c r="E5017" s="224"/>
      <c r="F5017" s="225"/>
      <c r="G5017" s="226"/>
      <c r="H5017" s="227"/>
      <c r="I5017" s="227"/>
      <c r="J5017" s="227"/>
      <c r="K5017" s="227"/>
      <c r="L5017" s="228"/>
    </row>
    <row r="5018" spans="1:12">
      <c r="A5018" s="213" t="str">
        <f t="shared" ca="1" si="78"/>
        <v/>
      </c>
      <c r="C5018" s="223"/>
      <c r="D5018" s="224"/>
      <c r="E5018" s="224"/>
      <c r="F5018" s="225"/>
      <c r="G5018" s="226"/>
      <c r="H5018" s="227"/>
      <c r="I5018" s="227"/>
      <c r="J5018" s="227"/>
      <c r="K5018" s="227"/>
      <c r="L5018" s="228"/>
    </row>
    <row r="5019" spans="1:12">
      <c r="A5019" s="213" t="str">
        <f t="shared" ca="1" si="78"/>
        <v/>
      </c>
      <c r="C5019" s="223"/>
      <c r="D5019" s="224"/>
      <c r="E5019" s="224"/>
      <c r="F5019" s="225"/>
      <c r="G5019" s="226"/>
      <c r="H5019" s="227"/>
      <c r="I5019" s="227"/>
      <c r="J5019" s="227"/>
      <c r="K5019" s="227"/>
      <c r="L5019" s="228"/>
    </row>
    <row r="5020" spans="1:12">
      <c r="A5020" s="213" t="str">
        <f t="shared" ca="1" si="78"/>
        <v/>
      </c>
      <c r="C5020" s="223"/>
      <c r="D5020" s="224"/>
      <c r="E5020" s="224"/>
      <c r="F5020" s="225"/>
      <c r="G5020" s="226"/>
      <c r="H5020" s="227"/>
      <c r="I5020" s="227"/>
      <c r="J5020" s="227"/>
      <c r="K5020" s="227"/>
      <c r="L5020" s="228"/>
    </row>
    <row r="5021" spans="1:12">
      <c r="A5021" s="213" t="str">
        <f t="shared" ca="1" si="78"/>
        <v/>
      </c>
      <c r="C5021" s="223"/>
      <c r="D5021" s="224"/>
      <c r="E5021" s="224"/>
      <c r="F5021" s="225"/>
      <c r="G5021" s="226"/>
      <c r="H5021" s="227"/>
      <c r="I5021" s="227"/>
      <c r="J5021" s="227"/>
      <c r="K5021" s="227"/>
      <c r="L5021" s="228"/>
    </row>
    <row r="5022" spans="1:12">
      <c r="A5022" s="213" t="str">
        <f t="shared" ca="1" si="78"/>
        <v/>
      </c>
      <c r="C5022" s="223"/>
      <c r="D5022" s="224"/>
      <c r="E5022" s="224"/>
      <c r="F5022" s="225"/>
      <c r="G5022" s="226"/>
      <c r="H5022" s="227"/>
      <c r="I5022" s="227"/>
      <c r="J5022" s="227"/>
      <c r="K5022" s="227"/>
      <c r="L5022" s="228"/>
    </row>
    <row r="5023" spans="1:12">
      <c r="A5023" s="213" t="str">
        <f t="shared" ca="1" si="78"/>
        <v/>
      </c>
      <c r="C5023" s="223"/>
      <c r="D5023" s="224"/>
      <c r="E5023" s="224"/>
      <c r="F5023" s="225"/>
      <c r="G5023" s="226"/>
      <c r="H5023" s="227"/>
      <c r="I5023" s="227"/>
      <c r="J5023" s="227"/>
      <c r="K5023" s="227"/>
      <c r="L5023" s="228"/>
    </row>
    <row r="5024" spans="1:12">
      <c r="A5024" s="213" t="str">
        <f t="shared" ca="1" si="78"/>
        <v/>
      </c>
      <c r="C5024" s="223"/>
      <c r="D5024" s="224"/>
      <c r="E5024" s="224"/>
      <c r="F5024" s="225"/>
      <c r="G5024" s="226"/>
      <c r="H5024" s="227"/>
      <c r="I5024" s="227"/>
      <c r="J5024" s="227"/>
      <c r="K5024" s="227"/>
      <c r="L5024" s="228"/>
    </row>
    <row r="5025" spans="1:12">
      <c r="A5025" s="213" t="str">
        <f t="shared" ca="1" si="78"/>
        <v/>
      </c>
      <c r="C5025" s="223"/>
      <c r="D5025" s="224"/>
      <c r="E5025" s="224"/>
      <c r="F5025" s="225"/>
      <c r="G5025" s="226"/>
      <c r="H5025" s="227"/>
      <c r="I5025" s="227"/>
      <c r="J5025" s="227"/>
      <c r="K5025" s="227"/>
      <c r="L5025" s="228"/>
    </row>
    <row r="5026" spans="1:12">
      <c r="A5026" s="213" t="str">
        <f t="shared" ca="1" si="78"/>
        <v/>
      </c>
      <c r="C5026" s="223"/>
      <c r="D5026" s="224"/>
      <c r="E5026" s="224"/>
      <c r="F5026" s="225"/>
      <c r="G5026" s="226"/>
      <c r="H5026" s="227"/>
      <c r="I5026" s="227"/>
      <c r="J5026" s="227"/>
      <c r="K5026" s="227"/>
      <c r="L5026" s="228"/>
    </row>
    <row r="5027" spans="1:12">
      <c r="A5027" s="213" t="str">
        <f t="shared" ca="1" si="78"/>
        <v/>
      </c>
      <c r="C5027" s="223"/>
      <c r="D5027" s="224"/>
      <c r="E5027" s="224"/>
      <c r="F5027" s="225"/>
      <c r="G5027" s="226"/>
      <c r="H5027" s="227"/>
      <c r="I5027" s="227"/>
      <c r="J5027" s="227"/>
      <c r="K5027" s="227"/>
      <c r="L5027" s="228"/>
    </row>
    <row r="5028" spans="1:12">
      <c r="A5028" s="213" t="str">
        <f t="shared" ca="1" si="78"/>
        <v/>
      </c>
      <c r="C5028" s="223"/>
      <c r="D5028" s="224"/>
      <c r="E5028" s="224"/>
      <c r="F5028" s="225"/>
      <c r="G5028" s="226"/>
      <c r="H5028" s="227"/>
      <c r="I5028" s="227"/>
      <c r="J5028" s="227"/>
      <c r="K5028" s="227"/>
      <c r="L5028" s="228"/>
    </row>
    <row r="5029" spans="1:12">
      <c r="A5029" s="213" t="str">
        <f t="shared" ca="1" si="78"/>
        <v/>
      </c>
      <c r="C5029" s="223"/>
      <c r="D5029" s="224"/>
      <c r="E5029" s="224"/>
      <c r="F5029" s="225"/>
      <c r="G5029" s="226"/>
      <c r="H5029" s="227"/>
      <c r="I5029" s="227"/>
      <c r="J5029" s="227"/>
      <c r="K5029" s="227"/>
      <c r="L5029" s="228"/>
    </row>
    <row r="5030" spans="1:12">
      <c r="A5030" s="213" t="str">
        <f t="shared" ca="1" si="78"/>
        <v/>
      </c>
      <c r="C5030" s="223"/>
      <c r="D5030" s="224"/>
      <c r="E5030" s="224"/>
      <c r="F5030" s="225"/>
      <c r="G5030" s="226"/>
      <c r="H5030" s="227"/>
      <c r="I5030" s="227"/>
      <c r="J5030" s="227"/>
      <c r="K5030" s="227"/>
      <c r="L5030" s="228"/>
    </row>
    <row r="5031" spans="1:12">
      <c r="A5031" s="213" t="str">
        <f t="shared" ca="1" si="78"/>
        <v/>
      </c>
      <c r="C5031" s="223"/>
      <c r="D5031" s="224"/>
      <c r="E5031" s="224"/>
      <c r="F5031" s="225"/>
      <c r="G5031" s="226"/>
      <c r="H5031" s="227"/>
      <c r="I5031" s="227"/>
      <c r="J5031" s="227"/>
      <c r="K5031" s="227"/>
      <c r="L5031" s="228"/>
    </row>
    <row r="5032" spans="1:12">
      <c r="A5032" s="213" t="str">
        <f t="shared" ca="1" si="78"/>
        <v/>
      </c>
      <c r="C5032" s="223"/>
      <c r="D5032" s="224"/>
      <c r="E5032" s="224"/>
      <c r="F5032" s="225"/>
      <c r="G5032" s="226"/>
      <c r="H5032" s="227"/>
      <c r="I5032" s="227"/>
      <c r="J5032" s="227"/>
      <c r="K5032" s="227"/>
      <c r="L5032" s="228"/>
    </row>
    <row r="5033" spans="1:12">
      <c r="A5033" s="213" t="str">
        <f t="shared" ca="1" si="78"/>
        <v/>
      </c>
      <c r="C5033" s="223"/>
      <c r="D5033" s="224"/>
      <c r="E5033" s="224"/>
      <c r="F5033" s="225"/>
      <c r="G5033" s="226"/>
      <c r="H5033" s="227"/>
      <c r="I5033" s="227"/>
      <c r="J5033" s="227"/>
      <c r="K5033" s="227"/>
      <c r="L5033" s="228"/>
    </row>
    <row r="5034" spans="1:12">
      <c r="A5034" s="213" t="str">
        <f t="shared" ca="1" si="78"/>
        <v/>
      </c>
      <c r="C5034" s="223"/>
      <c r="D5034" s="224"/>
      <c r="E5034" s="224"/>
      <c r="F5034" s="225"/>
      <c r="G5034" s="226"/>
      <c r="H5034" s="227"/>
      <c r="I5034" s="227"/>
      <c r="J5034" s="227"/>
      <c r="K5034" s="227"/>
      <c r="L5034" s="228"/>
    </row>
    <row r="5035" spans="1:12">
      <c r="A5035" s="213" t="str">
        <f t="shared" ca="1" si="78"/>
        <v/>
      </c>
      <c r="C5035" s="223"/>
      <c r="D5035" s="224"/>
      <c r="E5035" s="224"/>
      <c r="F5035" s="225"/>
      <c r="G5035" s="226"/>
      <c r="H5035" s="227"/>
      <c r="I5035" s="227"/>
      <c r="J5035" s="227"/>
      <c r="K5035" s="227"/>
      <c r="L5035" s="228"/>
    </row>
    <row r="5036" spans="1:12">
      <c r="A5036" s="213" t="str">
        <f t="shared" ca="1" si="78"/>
        <v/>
      </c>
      <c r="C5036" s="223"/>
      <c r="D5036" s="224"/>
      <c r="E5036" s="224"/>
      <c r="F5036" s="225"/>
      <c r="G5036" s="226"/>
      <c r="H5036" s="227"/>
      <c r="I5036" s="227"/>
      <c r="J5036" s="227"/>
      <c r="K5036" s="227"/>
      <c r="L5036" s="228"/>
    </row>
    <row r="5037" spans="1:12">
      <c r="A5037" s="213" t="str">
        <f t="shared" ca="1" si="78"/>
        <v/>
      </c>
      <c r="C5037" s="223"/>
      <c r="D5037" s="224"/>
      <c r="E5037" s="224"/>
      <c r="F5037" s="225"/>
      <c r="G5037" s="226"/>
      <c r="H5037" s="227"/>
      <c r="I5037" s="227"/>
      <c r="J5037" s="227"/>
      <c r="K5037" s="227"/>
      <c r="L5037" s="228"/>
    </row>
    <row r="5038" spans="1:12">
      <c r="A5038" s="213" t="str">
        <f t="shared" ca="1" si="78"/>
        <v/>
      </c>
      <c r="C5038" s="223"/>
      <c r="D5038" s="224"/>
      <c r="E5038" s="224"/>
      <c r="F5038" s="225"/>
      <c r="G5038" s="226"/>
      <c r="H5038" s="227"/>
      <c r="I5038" s="227"/>
      <c r="J5038" s="227"/>
      <c r="K5038" s="227"/>
      <c r="L5038" s="228"/>
    </row>
    <row r="5039" spans="1:12">
      <c r="A5039" s="213" t="str">
        <f t="shared" ca="1" si="78"/>
        <v/>
      </c>
      <c r="C5039" s="223"/>
      <c r="D5039" s="224"/>
      <c r="E5039" s="224"/>
      <c r="F5039" s="225"/>
      <c r="G5039" s="226"/>
      <c r="H5039" s="227"/>
      <c r="I5039" s="227"/>
      <c r="J5039" s="227"/>
      <c r="K5039" s="227"/>
      <c r="L5039" s="228"/>
    </row>
    <row r="5040" spans="1:12">
      <c r="A5040" s="213" t="str">
        <f t="shared" ca="1" si="78"/>
        <v/>
      </c>
      <c r="C5040" s="223"/>
      <c r="D5040" s="224"/>
      <c r="E5040" s="224"/>
      <c r="F5040" s="225"/>
      <c r="G5040" s="226"/>
      <c r="H5040" s="227"/>
      <c r="I5040" s="227"/>
      <c r="J5040" s="227"/>
      <c r="K5040" s="227"/>
      <c r="L5040" s="228"/>
    </row>
    <row r="5041" spans="1:12">
      <c r="A5041" s="213" t="str">
        <f t="shared" ca="1" si="78"/>
        <v/>
      </c>
      <c r="C5041" s="223"/>
      <c r="D5041" s="224"/>
      <c r="E5041" s="224"/>
      <c r="F5041" s="225"/>
      <c r="G5041" s="226"/>
      <c r="H5041" s="227"/>
      <c r="I5041" s="227"/>
      <c r="J5041" s="227"/>
      <c r="K5041" s="227"/>
      <c r="L5041" s="228"/>
    </row>
    <row r="5042" spans="1:12">
      <c r="A5042" s="213" t="str">
        <f t="shared" ca="1" si="78"/>
        <v/>
      </c>
      <c r="C5042" s="223"/>
      <c r="D5042" s="224"/>
      <c r="E5042" s="224"/>
      <c r="F5042" s="225"/>
      <c r="G5042" s="226"/>
      <c r="H5042" s="227"/>
      <c r="I5042" s="227"/>
      <c r="J5042" s="227"/>
      <c r="K5042" s="227"/>
      <c r="L5042" s="228"/>
    </row>
    <row r="5043" spans="1:12">
      <c r="A5043" s="213" t="str">
        <f t="shared" ca="1" si="78"/>
        <v/>
      </c>
      <c r="C5043" s="223"/>
      <c r="D5043" s="224"/>
      <c r="E5043" s="224"/>
      <c r="F5043" s="225"/>
      <c r="G5043" s="226"/>
      <c r="H5043" s="227"/>
      <c r="I5043" s="227"/>
      <c r="J5043" s="227"/>
      <c r="K5043" s="227"/>
      <c r="L5043" s="228"/>
    </row>
    <row r="5044" spans="1:12">
      <c r="A5044" s="213" t="str">
        <f t="shared" ca="1" si="78"/>
        <v/>
      </c>
      <c r="C5044" s="223"/>
      <c r="D5044" s="224"/>
      <c r="E5044" s="224"/>
      <c r="F5044" s="225"/>
      <c r="G5044" s="226"/>
      <c r="H5044" s="227"/>
      <c r="I5044" s="227"/>
      <c r="J5044" s="227"/>
      <c r="K5044" s="227"/>
      <c r="L5044" s="228"/>
    </row>
    <row r="5045" spans="1:12">
      <c r="A5045" s="213" t="str">
        <f t="shared" ca="1" si="78"/>
        <v/>
      </c>
      <c r="C5045" s="223"/>
      <c r="D5045" s="224"/>
      <c r="E5045" s="224"/>
      <c r="F5045" s="225"/>
      <c r="G5045" s="226"/>
      <c r="H5045" s="227"/>
      <c r="I5045" s="227"/>
      <c r="J5045" s="227"/>
      <c r="K5045" s="227"/>
      <c r="L5045" s="228"/>
    </row>
    <row r="5046" spans="1:12">
      <c r="A5046" s="213" t="str">
        <f t="shared" ca="1" si="78"/>
        <v/>
      </c>
      <c r="C5046" s="223"/>
      <c r="D5046" s="224"/>
      <c r="E5046" s="224"/>
      <c r="F5046" s="225"/>
      <c r="G5046" s="226"/>
      <c r="H5046" s="227"/>
      <c r="I5046" s="227"/>
      <c r="J5046" s="227"/>
      <c r="K5046" s="227"/>
      <c r="L5046" s="228"/>
    </row>
    <row r="5047" spans="1:12">
      <c r="A5047" s="213" t="str">
        <f t="shared" ca="1" si="78"/>
        <v/>
      </c>
      <c r="C5047" s="223"/>
      <c r="D5047" s="224"/>
      <c r="E5047" s="224"/>
      <c r="F5047" s="225"/>
      <c r="G5047" s="226"/>
      <c r="H5047" s="227"/>
      <c r="I5047" s="227"/>
      <c r="J5047" s="227"/>
      <c r="K5047" s="227"/>
      <c r="L5047" s="228"/>
    </row>
    <row r="5048" spans="1:12">
      <c r="A5048" s="213" t="str">
        <f t="shared" ca="1" si="78"/>
        <v/>
      </c>
      <c r="C5048" s="223"/>
      <c r="D5048" s="224"/>
      <c r="E5048" s="224"/>
      <c r="F5048" s="225"/>
      <c r="G5048" s="226"/>
      <c r="H5048" s="227"/>
      <c r="I5048" s="227"/>
      <c r="J5048" s="227"/>
      <c r="K5048" s="227"/>
      <c r="L5048" s="228"/>
    </row>
    <row r="5049" spans="1:12">
      <c r="A5049" s="213" t="str">
        <f t="shared" ca="1" si="78"/>
        <v/>
      </c>
      <c r="C5049" s="223"/>
      <c r="D5049" s="224"/>
      <c r="E5049" s="224"/>
      <c r="F5049" s="225"/>
      <c r="G5049" s="226"/>
      <c r="H5049" s="227"/>
      <c r="I5049" s="227"/>
      <c r="J5049" s="227"/>
      <c r="K5049" s="227"/>
      <c r="L5049" s="228"/>
    </row>
    <row r="5050" spans="1:12">
      <c r="A5050" s="213" t="str">
        <f t="shared" ca="1" si="78"/>
        <v/>
      </c>
      <c r="C5050" s="223"/>
      <c r="D5050" s="224"/>
      <c r="E5050" s="224"/>
      <c r="F5050" s="225"/>
      <c r="G5050" s="226"/>
      <c r="H5050" s="227"/>
      <c r="I5050" s="227"/>
      <c r="J5050" s="227"/>
      <c r="K5050" s="227"/>
      <c r="L5050" s="228"/>
    </row>
    <row r="5051" spans="1:12">
      <c r="A5051" s="213" t="str">
        <f t="shared" ca="1" si="78"/>
        <v/>
      </c>
      <c r="C5051" s="223"/>
      <c r="D5051" s="224"/>
      <c r="E5051" s="224"/>
      <c r="F5051" s="225"/>
      <c r="G5051" s="226"/>
      <c r="H5051" s="227"/>
      <c r="I5051" s="227"/>
      <c r="J5051" s="227"/>
      <c r="K5051" s="227"/>
      <c r="L5051" s="228"/>
    </row>
    <row r="5052" spans="1:12">
      <c r="A5052" s="213" t="str">
        <f t="shared" ca="1" si="78"/>
        <v/>
      </c>
      <c r="C5052" s="223"/>
      <c r="D5052" s="224"/>
      <c r="E5052" s="224"/>
      <c r="F5052" s="225"/>
      <c r="G5052" s="226"/>
      <c r="H5052" s="227"/>
      <c r="I5052" s="227"/>
      <c r="J5052" s="227"/>
      <c r="K5052" s="227"/>
      <c r="L5052" s="228"/>
    </row>
    <row r="5053" spans="1:12">
      <c r="A5053" s="213" t="str">
        <f t="shared" ca="1" si="78"/>
        <v/>
      </c>
      <c r="C5053" s="223"/>
      <c r="D5053" s="224"/>
      <c r="E5053" s="224"/>
      <c r="F5053" s="225"/>
      <c r="G5053" s="226"/>
      <c r="H5053" s="227"/>
      <c r="I5053" s="227"/>
      <c r="J5053" s="227"/>
      <c r="K5053" s="227"/>
      <c r="L5053" s="228"/>
    </row>
    <row r="5054" spans="1:12">
      <c r="A5054" s="213" t="str">
        <f t="shared" ca="1" si="78"/>
        <v/>
      </c>
      <c r="C5054" s="223"/>
      <c r="D5054" s="224"/>
      <c r="E5054" s="224"/>
      <c r="F5054" s="225"/>
      <c r="G5054" s="226"/>
      <c r="H5054" s="227"/>
      <c r="I5054" s="227"/>
      <c r="J5054" s="227"/>
      <c r="K5054" s="227"/>
      <c r="L5054" s="228"/>
    </row>
    <row r="5055" spans="1:12">
      <c r="A5055" s="213" t="str">
        <f t="shared" ca="1" si="78"/>
        <v/>
      </c>
      <c r="C5055" s="223"/>
      <c r="D5055" s="224"/>
      <c r="E5055" s="224"/>
      <c r="F5055" s="225"/>
      <c r="G5055" s="226"/>
      <c r="H5055" s="227"/>
      <c r="I5055" s="227"/>
      <c r="J5055" s="227"/>
      <c r="K5055" s="227"/>
      <c r="L5055" s="228"/>
    </row>
    <row r="5056" spans="1:12">
      <c r="A5056" s="213" t="str">
        <f t="shared" ca="1" si="78"/>
        <v/>
      </c>
      <c r="C5056" s="223"/>
      <c r="D5056" s="224"/>
      <c r="E5056" s="224"/>
      <c r="F5056" s="225"/>
      <c r="G5056" s="226"/>
      <c r="H5056" s="227"/>
      <c r="I5056" s="227"/>
      <c r="J5056" s="227"/>
      <c r="K5056" s="227"/>
      <c r="L5056" s="228"/>
    </row>
    <row r="5057" spans="1:12">
      <c r="A5057" s="213" t="str">
        <f t="shared" ca="1" si="78"/>
        <v/>
      </c>
      <c r="C5057" s="223"/>
      <c r="D5057" s="224"/>
      <c r="E5057" s="224"/>
      <c r="F5057" s="225"/>
      <c r="G5057" s="226"/>
      <c r="H5057" s="227"/>
      <c r="I5057" s="227"/>
      <c r="J5057" s="227"/>
      <c r="K5057" s="227"/>
      <c r="L5057" s="228"/>
    </row>
    <row r="5058" spans="1:12">
      <c r="A5058" s="213" t="str">
        <f t="shared" ca="1" si="78"/>
        <v/>
      </c>
      <c r="C5058" s="223"/>
      <c r="D5058" s="224"/>
      <c r="E5058" s="224"/>
      <c r="F5058" s="225"/>
      <c r="G5058" s="226"/>
      <c r="H5058" s="227"/>
      <c r="I5058" s="227"/>
      <c r="J5058" s="227"/>
      <c r="K5058" s="227"/>
      <c r="L5058" s="228"/>
    </row>
    <row r="5059" spans="1:12">
      <c r="A5059" s="213" t="str">
        <f t="shared" ca="1" si="78"/>
        <v/>
      </c>
      <c r="C5059" s="223"/>
      <c r="D5059" s="224"/>
      <c r="E5059" s="224"/>
      <c r="F5059" s="225"/>
      <c r="G5059" s="226"/>
      <c r="H5059" s="227"/>
      <c r="I5059" s="227"/>
      <c r="J5059" s="227"/>
      <c r="K5059" s="227"/>
      <c r="L5059" s="228"/>
    </row>
    <row r="5060" spans="1:12">
      <c r="A5060" s="213" t="str">
        <f t="shared" ref="A5060:A5123" ca="1" si="79">IF(INDIRECT(ADDRESS(ROW(A5060),3))="","",IF(INDIRECT(ADDRESS(ROW(A5060),3))=INDIRECT(ADDRESS(ROW(A5060)-1,3)),A5059,A5059+1))</f>
        <v/>
      </c>
      <c r="C5060" s="223"/>
      <c r="D5060" s="224"/>
      <c r="E5060" s="224"/>
      <c r="F5060" s="225"/>
      <c r="G5060" s="226"/>
      <c r="H5060" s="227"/>
      <c r="I5060" s="227"/>
      <c r="J5060" s="227"/>
      <c r="K5060" s="227"/>
      <c r="L5060" s="228"/>
    </row>
    <row r="5061" spans="1:12">
      <c r="A5061" s="213" t="str">
        <f t="shared" ca="1" si="79"/>
        <v/>
      </c>
      <c r="C5061" s="223"/>
      <c r="D5061" s="224"/>
      <c r="E5061" s="224"/>
      <c r="F5061" s="225"/>
      <c r="G5061" s="226"/>
      <c r="H5061" s="227"/>
      <c r="I5061" s="227"/>
      <c r="J5061" s="227"/>
      <c r="K5061" s="227"/>
      <c r="L5061" s="228"/>
    </row>
    <row r="5062" spans="1:12">
      <c r="A5062" s="213" t="str">
        <f t="shared" ca="1" si="79"/>
        <v/>
      </c>
      <c r="C5062" s="223"/>
      <c r="D5062" s="224"/>
      <c r="E5062" s="224"/>
      <c r="F5062" s="225"/>
      <c r="G5062" s="226"/>
      <c r="H5062" s="227"/>
      <c r="I5062" s="227"/>
      <c r="J5062" s="227"/>
      <c r="K5062" s="227"/>
      <c r="L5062" s="228"/>
    </row>
    <row r="5063" spans="1:12">
      <c r="A5063" s="213" t="str">
        <f t="shared" ca="1" si="79"/>
        <v/>
      </c>
      <c r="C5063" s="223"/>
      <c r="D5063" s="224"/>
      <c r="E5063" s="224"/>
      <c r="F5063" s="225"/>
      <c r="G5063" s="226"/>
      <c r="H5063" s="227"/>
      <c r="I5063" s="227"/>
      <c r="J5063" s="227"/>
      <c r="K5063" s="227"/>
      <c r="L5063" s="228"/>
    </row>
    <row r="5064" spans="1:12">
      <c r="A5064" s="213" t="str">
        <f t="shared" ca="1" si="79"/>
        <v/>
      </c>
      <c r="C5064" s="223"/>
      <c r="D5064" s="224"/>
      <c r="E5064" s="224"/>
      <c r="F5064" s="225"/>
      <c r="G5064" s="226"/>
      <c r="H5064" s="227"/>
      <c r="I5064" s="227"/>
      <c r="J5064" s="227"/>
      <c r="K5064" s="227"/>
      <c r="L5064" s="228"/>
    </row>
    <row r="5065" spans="1:12">
      <c r="A5065" s="213" t="str">
        <f t="shared" ca="1" si="79"/>
        <v/>
      </c>
      <c r="C5065" s="223"/>
      <c r="D5065" s="224"/>
      <c r="E5065" s="224"/>
      <c r="F5065" s="225"/>
      <c r="G5065" s="226"/>
      <c r="H5065" s="227"/>
      <c r="I5065" s="227"/>
      <c r="J5065" s="227"/>
      <c r="K5065" s="227"/>
      <c r="L5065" s="228"/>
    </row>
    <row r="5066" spans="1:12">
      <c r="A5066" s="213" t="str">
        <f t="shared" ca="1" si="79"/>
        <v/>
      </c>
      <c r="C5066" s="223"/>
      <c r="D5066" s="224"/>
      <c r="E5066" s="224"/>
      <c r="F5066" s="225"/>
      <c r="G5066" s="226"/>
      <c r="H5066" s="227"/>
      <c r="I5066" s="227"/>
      <c r="J5066" s="227"/>
      <c r="K5066" s="227"/>
      <c r="L5066" s="228"/>
    </row>
    <row r="5067" spans="1:12">
      <c r="A5067" s="213" t="str">
        <f t="shared" ca="1" si="79"/>
        <v/>
      </c>
      <c r="C5067" s="223"/>
      <c r="D5067" s="224"/>
      <c r="E5067" s="224"/>
      <c r="F5067" s="225"/>
      <c r="G5067" s="226"/>
      <c r="H5067" s="227"/>
      <c r="I5067" s="227"/>
      <c r="J5067" s="227"/>
      <c r="K5067" s="227"/>
      <c r="L5067" s="228"/>
    </row>
    <row r="5068" spans="1:12">
      <c r="A5068" s="213" t="str">
        <f t="shared" ca="1" si="79"/>
        <v/>
      </c>
      <c r="C5068" s="223"/>
      <c r="D5068" s="224"/>
      <c r="E5068" s="224"/>
      <c r="F5068" s="225"/>
      <c r="G5068" s="226"/>
      <c r="H5068" s="227"/>
      <c r="I5068" s="227"/>
      <c r="J5068" s="227"/>
      <c r="K5068" s="227"/>
      <c r="L5068" s="228"/>
    </row>
    <row r="5069" spans="1:12">
      <c r="A5069" s="213" t="str">
        <f t="shared" ca="1" si="79"/>
        <v/>
      </c>
      <c r="C5069" s="223"/>
      <c r="D5069" s="224"/>
      <c r="E5069" s="224"/>
      <c r="F5069" s="225"/>
      <c r="G5069" s="226"/>
      <c r="H5069" s="227"/>
      <c r="I5069" s="227"/>
      <c r="J5069" s="227"/>
      <c r="K5069" s="227"/>
      <c r="L5069" s="228"/>
    </row>
    <row r="5070" spans="1:12">
      <c r="A5070" s="213" t="str">
        <f t="shared" ca="1" si="79"/>
        <v/>
      </c>
      <c r="C5070" s="223"/>
      <c r="D5070" s="224"/>
      <c r="E5070" s="224"/>
      <c r="F5070" s="225"/>
      <c r="G5070" s="226"/>
      <c r="H5070" s="227"/>
      <c r="I5070" s="227"/>
      <c r="J5070" s="227"/>
      <c r="K5070" s="227"/>
      <c r="L5070" s="228"/>
    </row>
    <row r="5071" spans="1:12">
      <c r="A5071" s="213" t="str">
        <f t="shared" ca="1" si="79"/>
        <v/>
      </c>
      <c r="C5071" s="223"/>
      <c r="D5071" s="224"/>
      <c r="E5071" s="224"/>
      <c r="F5071" s="225"/>
      <c r="G5071" s="226"/>
      <c r="H5071" s="227"/>
      <c r="I5071" s="227"/>
      <c r="J5071" s="227"/>
      <c r="K5071" s="227"/>
      <c r="L5071" s="228"/>
    </row>
    <row r="5072" spans="1:12">
      <c r="A5072" s="213" t="str">
        <f t="shared" ca="1" si="79"/>
        <v/>
      </c>
      <c r="C5072" s="223"/>
      <c r="D5072" s="224"/>
      <c r="E5072" s="224"/>
      <c r="F5072" s="225"/>
      <c r="G5072" s="226"/>
      <c r="H5072" s="227"/>
      <c r="I5072" s="227"/>
      <c r="J5072" s="227"/>
      <c r="K5072" s="227"/>
      <c r="L5072" s="228"/>
    </row>
    <row r="5073" spans="1:12">
      <c r="A5073" s="213" t="str">
        <f t="shared" ca="1" si="79"/>
        <v/>
      </c>
      <c r="C5073" s="223"/>
      <c r="D5073" s="224"/>
      <c r="E5073" s="224"/>
      <c r="F5073" s="225"/>
      <c r="G5073" s="226"/>
      <c r="H5073" s="227"/>
      <c r="I5073" s="227"/>
      <c r="J5073" s="227"/>
      <c r="K5073" s="227"/>
      <c r="L5073" s="228"/>
    </row>
    <row r="5074" spans="1:12">
      <c r="A5074" s="213" t="str">
        <f t="shared" ca="1" si="79"/>
        <v/>
      </c>
      <c r="C5074" s="223"/>
      <c r="D5074" s="224"/>
      <c r="E5074" s="224"/>
      <c r="F5074" s="225"/>
      <c r="G5074" s="226"/>
      <c r="H5074" s="227"/>
      <c r="I5074" s="227"/>
      <c r="J5074" s="227"/>
      <c r="K5074" s="227"/>
      <c r="L5074" s="228"/>
    </row>
    <row r="5075" spans="1:12">
      <c r="A5075" s="213" t="str">
        <f t="shared" ca="1" si="79"/>
        <v/>
      </c>
      <c r="C5075" s="223"/>
      <c r="D5075" s="224"/>
      <c r="E5075" s="224"/>
      <c r="F5075" s="225"/>
      <c r="G5075" s="226"/>
      <c r="H5075" s="227"/>
      <c r="I5075" s="227"/>
      <c r="J5075" s="227"/>
      <c r="K5075" s="227"/>
      <c r="L5075" s="228"/>
    </row>
    <row r="5076" spans="1:12">
      <c r="A5076" s="213" t="str">
        <f t="shared" ca="1" si="79"/>
        <v/>
      </c>
      <c r="C5076" s="223"/>
      <c r="D5076" s="224"/>
      <c r="E5076" s="224"/>
      <c r="F5076" s="225"/>
      <c r="G5076" s="226"/>
      <c r="H5076" s="227"/>
      <c r="I5076" s="227"/>
      <c r="J5076" s="227"/>
      <c r="K5076" s="227"/>
      <c r="L5076" s="228"/>
    </row>
    <row r="5077" spans="1:12">
      <c r="A5077" s="213" t="str">
        <f t="shared" ca="1" si="79"/>
        <v/>
      </c>
      <c r="C5077" s="223"/>
      <c r="D5077" s="224"/>
      <c r="E5077" s="224"/>
      <c r="F5077" s="225"/>
      <c r="G5077" s="226"/>
      <c r="H5077" s="227"/>
      <c r="I5077" s="227"/>
      <c r="J5077" s="227"/>
      <c r="K5077" s="227"/>
      <c r="L5077" s="228"/>
    </row>
    <row r="5078" spans="1:12">
      <c r="A5078" s="213" t="str">
        <f t="shared" ca="1" si="79"/>
        <v/>
      </c>
      <c r="C5078" s="223"/>
      <c r="D5078" s="224"/>
      <c r="E5078" s="224"/>
      <c r="F5078" s="225"/>
      <c r="G5078" s="226"/>
      <c r="H5078" s="227"/>
      <c r="I5078" s="227"/>
      <c r="J5078" s="227"/>
      <c r="K5078" s="227"/>
      <c r="L5078" s="228"/>
    </row>
    <row r="5079" spans="1:12">
      <c r="A5079" s="213" t="str">
        <f t="shared" ca="1" si="79"/>
        <v/>
      </c>
      <c r="C5079" s="223"/>
      <c r="D5079" s="224"/>
      <c r="E5079" s="224"/>
      <c r="F5079" s="225"/>
      <c r="G5079" s="226"/>
      <c r="H5079" s="227"/>
      <c r="I5079" s="227"/>
      <c r="J5079" s="227"/>
      <c r="K5079" s="227"/>
      <c r="L5079" s="228"/>
    </row>
    <row r="5080" spans="1:12">
      <c r="A5080" s="213" t="str">
        <f t="shared" ca="1" si="79"/>
        <v/>
      </c>
      <c r="C5080" s="223"/>
      <c r="D5080" s="224"/>
      <c r="E5080" s="224"/>
      <c r="F5080" s="225"/>
      <c r="G5080" s="226"/>
      <c r="H5080" s="227"/>
      <c r="I5080" s="227"/>
      <c r="J5080" s="227"/>
      <c r="K5080" s="227"/>
      <c r="L5080" s="228"/>
    </row>
    <row r="5081" spans="1:12">
      <c r="A5081" s="213" t="str">
        <f t="shared" ca="1" si="79"/>
        <v/>
      </c>
      <c r="C5081" s="223"/>
      <c r="D5081" s="224"/>
      <c r="E5081" s="224"/>
      <c r="F5081" s="225"/>
      <c r="G5081" s="226"/>
      <c r="H5081" s="227"/>
      <c r="I5081" s="227"/>
      <c r="J5081" s="227"/>
      <c r="K5081" s="227"/>
      <c r="L5081" s="228"/>
    </row>
    <row r="5082" spans="1:12">
      <c r="A5082" s="213" t="str">
        <f t="shared" ca="1" si="79"/>
        <v/>
      </c>
      <c r="C5082" s="223"/>
      <c r="D5082" s="224"/>
      <c r="E5082" s="224"/>
      <c r="F5082" s="225"/>
      <c r="G5082" s="226"/>
      <c r="H5082" s="227"/>
      <c r="I5082" s="227"/>
      <c r="J5082" s="227"/>
      <c r="K5082" s="227"/>
      <c r="L5082" s="228"/>
    </row>
    <row r="5083" spans="1:12">
      <c r="A5083" s="213" t="str">
        <f t="shared" ca="1" si="79"/>
        <v/>
      </c>
      <c r="C5083" s="223"/>
      <c r="D5083" s="224"/>
      <c r="E5083" s="224"/>
      <c r="F5083" s="225"/>
      <c r="G5083" s="226"/>
      <c r="H5083" s="227"/>
      <c r="I5083" s="227"/>
      <c r="J5083" s="227"/>
      <c r="K5083" s="227"/>
      <c r="L5083" s="228"/>
    </row>
    <row r="5084" spans="1:12">
      <c r="A5084" s="213" t="str">
        <f t="shared" ca="1" si="79"/>
        <v/>
      </c>
      <c r="C5084" s="223"/>
      <c r="D5084" s="224"/>
      <c r="E5084" s="224"/>
      <c r="F5084" s="225"/>
      <c r="G5084" s="226"/>
      <c r="H5084" s="227"/>
      <c r="I5084" s="227"/>
      <c r="J5084" s="227"/>
      <c r="K5084" s="227"/>
      <c r="L5084" s="228"/>
    </row>
    <row r="5085" spans="1:12">
      <c r="A5085" s="213" t="str">
        <f t="shared" ca="1" si="79"/>
        <v/>
      </c>
      <c r="C5085" s="223"/>
      <c r="D5085" s="224"/>
      <c r="E5085" s="224"/>
      <c r="F5085" s="225"/>
      <c r="G5085" s="226"/>
      <c r="H5085" s="227"/>
      <c r="I5085" s="227"/>
      <c r="J5085" s="227"/>
      <c r="K5085" s="227"/>
      <c r="L5085" s="228"/>
    </row>
    <row r="5086" spans="1:12">
      <c r="A5086" s="213" t="str">
        <f t="shared" ca="1" si="79"/>
        <v/>
      </c>
      <c r="C5086" s="223"/>
      <c r="D5086" s="224"/>
      <c r="E5086" s="224"/>
      <c r="F5086" s="225"/>
      <c r="G5086" s="226"/>
      <c r="H5086" s="227"/>
      <c r="I5086" s="227"/>
      <c r="J5086" s="227"/>
      <c r="K5086" s="227"/>
      <c r="L5086" s="228"/>
    </row>
    <row r="5087" spans="1:12">
      <c r="A5087" s="213" t="str">
        <f t="shared" ca="1" si="79"/>
        <v/>
      </c>
      <c r="C5087" s="223"/>
      <c r="D5087" s="224"/>
      <c r="E5087" s="224"/>
      <c r="F5087" s="225"/>
      <c r="G5087" s="226"/>
      <c r="H5087" s="227"/>
      <c r="I5087" s="227"/>
      <c r="J5087" s="227"/>
      <c r="K5087" s="227"/>
      <c r="L5087" s="228"/>
    </row>
    <row r="5088" spans="1:12">
      <c r="A5088" s="213" t="str">
        <f t="shared" ca="1" si="79"/>
        <v/>
      </c>
      <c r="C5088" s="223"/>
      <c r="D5088" s="224"/>
      <c r="E5088" s="224"/>
      <c r="F5088" s="225"/>
      <c r="G5088" s="226"/>
      <c r="H5088" s="227"/>
      <c r="I5088" s="227"/>
      <c r="J5088" s="227"/>
      <c r="K5088" s="227"/>
      <c r="L5088" s="228"/>
    </row>
    <row r="5089" spans="1:12">
      <c r="A5089" s="213" t="str">
        <f t="shared" ca="1" si="79"/>
        <v/>
      </c>
      <c r="C5089" s="223"/>
      <c r="D5089" s="224"/>
      <c r="E5089" s="224"/>
      <c r="F5089" s="225"/>
      <c r="G5089" s="226"/>
      <c r="H5089" s="227"/>
      <c r="I5089" s="227"/>
      <c r="J5089" s="227"/>
      <c r="K5089" s="227"/>
      <c r="L5089" s="228"/>
    </row>
    <row r="5090" spans="1:12">
      <c r="A5090" s="213" t="str">
        <f t="shared" ca="1" si="79"/>
        <v/>
      </c>
      <c r="C5090" s="223"/>
      <c r="D5090" s="224"/>
      <c r="E5090" s="224"/>
      <c r="F5090" s="225"/>
      <c r="G5090" s="226"/>
      <c r="H5090" s="227"/>
      <c r="I5090" s="227"/>
      <c r="J5090" s="227"/>
      <c r="K5090" s="227"/>
      <c r="L5090" s="228"/>
    </row>
    <row r="5091" spans="1:12">
      <c r="A5091" s="213" t="str">
        <f t="shared" ca="1" si="79"/>
        <v/>
      </c>
      <c r="C5091" s="223"/>
      <c r="D5091" s="224"/>
      <c r="E5091" s="224"/>
      <c r="F5091" s="225"/>
      <c r="G5091" s="226"/>
      <c r="H5091" s="227"/>
      <c r="I5091" s="227"/>
      <c r="J5091" s="227"/>
      <c r="K5091" s="227"/>
      <c r="L5091" s="228"/>
    </row>
    <row r="5092" spans="1:12">
      <c r="A5092" s="213" t="str">
        <f t="shared" ca="1" si="79"/>
        <v/>
      </c>
      <c r="C5092" s="223"/>
      <c r="D5092" s="224"/>
      <c r="E5092" s="224"/>
      <c r="F5092" s="225"/>
      <c r="G5092" s="226"/>
      <c r="H5092" s="227"/>
      <c r="I5092" s="227"/>
      <c r="J5092" s="227"/>
      <c r="K5092" s="227"/>
      <c r="L5092" s="228"/>
    </row>
    <row r="5093" spans="1:12">
      <c r="A5093" s="213" t="str">
        <f t="shared" ca="1" si="79"/>
        <v/>
      </c>
      <c r="C5093" s="223"/>
      <c r="D5093" s="224"/>
      <c r="E5093" s="224"/>
      <c r="F5093" s="225"/>
      <c r="G5093" s="226"/>
      <c r="H5093" s="227"/>
      <c r="I5093" s="227"/>
      <c r="J5093" s="227"/>
      <c r="K5093" s="227"/>
      <c r="L5093" s="228"/>
    </row>
    <row r="5094" spans="1:12">
      <c r="A5094" s="213" t="str">
        <f t="shared" ca="1" si="79"/>
        <v/>
      </c>
      <c r="C5094" s="223"/>
      <c r="D5094" s="224"/>
      <c r="E5094" s="224"/>
      <c r="F5094" s="225"/>
      <c r="G5094" s="226"/>
      <c r="H5094" s="227"/>
      <c r="I5094" s="227"/>
      <c r="J5094" s="227"/>
      <c r="K5094" s="227"/>
      <c r="L5094" s="228"/>
    </row>
    <row r="5095" spans="1:12">
      <c r="A5095" s="213" t="str">
        <f t="shared" ca="1" si="79"/>
        <v/>
      </c>
      <c r="C5095" s="223"/>
      <c r="D5095" s="224"/>
      <c r="E5095" s="224"/>
      <c r="F5095" s="225"/>
      <c r="G5095" s="226"/>
      <c r="H5095" s="227"/>
      <c r="I5095" s="227"/>
      <c r="J5095" s="227"/>
      <c r="K5095" s="227"/>
      <c r="L5095" s="228"/>
    </row>
    <row r="5096" spans="1:12">
      <c r="A5096" s="213" t="str">
        <f t="shared" ca="1" si="79"/>
        <v/>
      </c>
      <c r="C5096" s="223"/>
      <c r="D5096" s="224"/>
      <c r="E5096" s="224"/>
      <c r="F5096" s="225"/>
      <c r="G5096" s="226"/>
      <c r="H5096" s="227"/>
      <c r="I5096" s="227"/>
      <c r="J5096" s="227"/>
      <c r="K5096" s="227"/>
      <c r="L5096" s="228"/>
    </row>
    <row r="5097" spans="1:12">
      <c r="A5097" s="213" t="str">
        <f t="shared" ca="1" si="79"/>
        <v/>
      </c>
      <c r="C5097" s="223"/>
      <c r="D5097" s="224"/>
      <c r="E5097" s="224"/>
      <c r="F5097" s="225"/>
      <c r="G5097" s="226"/>
      <c r="H5097" s="227"/>
      <c r="I5097" s="227"/>
      <c r="J5097" s="227"/>
      <c r="K5097" s="227"/>
      <c r="L5097" s="228"/>
    </row>
    <row r="5098" spans="1:12">
      <c r="A5098" s="213" t="str">
        <f t="shared" ca="1" si="79"/>
        <v/>
      </c>
      <c r="C5098" s="223"/>
      <c r="D5098" s="224"/>
      <c r="E5098" s="224"/>
      <c r="F5098" s="225"/>
      <c r="G5098" s="226"/>
      <c r="H5098" s="227"/>
      <c r="I5098" s="227"/>
      <c r="J5098" s="227"/>
      <c r="K5098" s="227"/>
      <c r="L5098" s="228"/>
    </row>
    <row r="5099" spans="1:12">
      <c r="A5099" s="213" t="str">
        <f t="shared" ca="1" si="79"/>
        <v/>
      </c>
      <c r="C5099" s="223"/>
      <c r="D5099" s="224"/>
      <c r="E5099" s="224"/>
      <c r="F5099" s="225"/>
      <c r="G5099" s="226"/>
      <c r="H5099" s="227"/>
      <c r="I5099" s="227"/>
      <c r="J5099" s="227"/>
      <c r="K5099" s="227"/>
      <c r="L5099" s="228"/>
    </row>
    <row r="5100" spans="1:12">
      <c r="A5100" s="213" t="str">
        <f t="shared" ca="1" si="79"/>
        <v/>
      </c>
      <c r="C5100" s="223"/>
      <c r="D5100" s="224"/>
      <c r="E5100" s="224"/>
      <c r="F5100" s="225"/>
      <c r="G5100" s="226"/>
      <c r="H5100" s="227"/>
      <c r="I5100" s="227"/>
      <c r="J5100" s="227"/>
      <c r="K5100" s="227"/>
      <c r="L5100" s="228"/>
    </row>
    <row r="5101" spans="1:12">
      <c r="A5101" s="213" t="str">
        <f t="shared" ca="1" si="79"/>
        <v/>
      </c>
      <c r="C5101" s="223"/>
      <c r="D5101" s="224"/>
      <c r="E5101" s="224"/>
      <c r="F5101" s="225"/>
      <c r="G5101" s="226"/>
      <c r="H5101" s="227"/>
      <c r="I5101" s="227"/>
      <c r="J5101" s="227"/>
      <c r="K5101" s="227"/>
      <c r="L5101" s="228"/>
    </row>
    <row r="5102" spans="1:12">
      <c r="A5102" s="213" t="str">
        <f t="shared" ca="1" si="79"/>
        <v/>
      </c>
      <c r="C5102" s="223"/>
      <c r="D5102" s="224"/>
      <c r="E5102" s="224"/>
      <c r="F5102" s="225"/>
      <c r="G5102" s="226"/>
      <c r="H5102" s="227"/>
      <c r="I5102" s="227"/>
      <c r="J5102" s="227"/>
      <c r="K5102" s="227"/>
      <c r="L5102" s="228"/>
    </row>
    <row r="5103" spans="1:12">
      <c r="A5103" s="213" t="str">
        <f t="shared" ca="1" si="79"/>
        <v/>
      </c>
      <c r="C5103" s="223"/>
      <c r="D5103" s="224"/>
      <c r="E5103" s="224"/>
      <c r="F5103" s="225"/>
      <c r="G5103" s="226"/>
      <c r="H5103" s="227"/>
      <c r="I5103" s="227"/>
      <c r="J5103" s="227"/>
      <c r="K5103" s="227"/>
      <c r="L5103" s="228"/>
    </row>
    <row r="5104" spans="1:12">
      <c r="A5104" s="213" t="str">
        <f t="shared" ca="1" si="79"/>
        <v/>
      </c>
      <c r="C5104" s="223"/>
      <c r="D5104" s="224"/>
      <c r="E5104" s="224"/>
      <c r="F5104" s="225"/>
      <c r="G5104" s="226"/>
      <c r="H5104" s="227"/>
      <c r="I5104" s="227"/>
      <c r="J5104" s="227"/>
      <c r="K5104" s="227"/>
      <c r="L5104" s="228"/>
    </row>
    <row r="5105" spans="1:12">
      <c r="A5105" s="213" t="str">
        <f t="shared" ca="1" si="79"/>
        <v/>
      </c>
      <c r="C5105" s="223"/>
      <c r="D5105" s="224"/>
      <c r="E5105" s="224"/>
      <c r="F5105" s="225"/>
      <c r="G5105" s="226"/>
      <c r="H5105" s="227"/>
      <c r="I5105" s="227"/>
      <c r="J5105" s="227"/>
      <c r="K5105" s="227"/>
      <c r="L5105" s="228"/>
    </row>
    <row r="5106" spans="1:12">
      <c r="A5106" s="213" t="str">
        <f t="shared" ca="1" si="79"/>
        <v/>
      </c>
      <c r="C5106" s="223"/>
      <c r="D5106" s="224"/>
      <c r="E5106" s="224"/>
      <c r="F5106" s="225"/>
      <c r="G5106" s="226"/>
      <c r="H5106" s="227"/>
      <c r="I5106" s="227"/>
      <c r="J5106" s="227"/>
      <c r="K5106" s="227"/>
      <c r="L5106" s="228"/>
    </row>
    <row r="5107" spans="1:12">
      <c r="A5107" s="213" t="str">
        <f t="shared" ca="1" si="79"/>
        <v/>
      </c>
      <c r="C5107" s="223"/>
      <c r="D5107" s="224"/>
      <c r="E5107" s="224"/>
      <c r="F5107" s="225"/>
      <c r="G5107" s="226"/>
      <c r="H5107" s="227"/>
      <c r="I5107" s="227"/>
      <c r="J5107" s="227"/>
      <c r="K5107" s="227"/>
      <c r="L5107" s="228"/>
    </row>
    <row r="5108" spans="1:12">
      <c r="A5108" s="213" t="str">
        <f t="shared" ca="1" si="79"/>
        <v/>
      </c>
      <c r="C5108" s="223"/>
      <c r="D5108" s="224"/>
      <c r="E5108" s="224"/>
      <c r="F5108" s="225"/>
      <c r="G5108" s="226"/>
      <c r="H5108" s="227"/>
      <c r="I5108" s="227"/>
      <c r="J5108" s="227"/>
      <c r="K5108" s="227"/>
      <c r="L5108" s="228"/>
    </row>
    <row r="5109" spans="1:12">
      <c r="A5109" s="213" t="str">
        <f t="shared" ca="1" si="79"/>
        <v/>
      </c>
      <c r="C5109" s="223"/>
      <c r="D5109" s="224"/>
      <c r="E5109" s="224"/>
      <c r="F5109" s="225"/>
      <c r="G5109" s="226"/>
      <c r="H5109" s="227"/>
      <c r="I5109" s="227"/>
      <c r="J5109" s="227"/>
      <c r="K5109" s="227"/>
      <c r="L5109" s="228"/>
    </row>
    <row r="5110" spans="1:12">
      <c r="A5110" s="213" t="str">
        <f t="shared" ca="1" si="79"/>
        <v/>
      </c>
      <c r="C5110" s="223"/>
      <c r="D5110" s="224"/>
      <c r="E5110" s="224"/>
      <c r="F5110" s="225"/>
      <c r="G5110" s="226"/>
      <c r="H5110" s="227"/>
      <c r="I5110" s="227"/>
      <c r="J5110" s="227"/>
      <c r="K5110" s="227"/>
      <c r="L5110" s="228"/>
    </row>
    <row r="5111" spans="1:12">
      <c r="A5111" s="213" t="str">
        <f t="shared" ca="1" si="79"/>
        <v/>
      </c>
      <c r="C5111" s="223"/>
      <c r="D5111" s="224"/>
      <c r="E5111" s="224"/>
      <c r="F5111" s="225"/>
      <c r="G5111" s="226"/>
      <c r="H5111" s="227"/>
      <c r="I5111" s="227"/>
      <c r="J5111" s="227"/>
      <c r="K5111" s="227"/>
      <c r="L5111" s="228"/>
    </row>
    <row r="5112" spans="1:12">
      <c r="A5112" s="213" t="str">
        <f t="shared" ca="1" si="79"/>
        <v/>
      </c>
      <c r="C5112" s="223"/>
      <c r="D5112" s="224"/>
      <c r="E5112" s="224"/>
      <c r="F5112" s="225"/>
      <c r="G5112" s="226"/>
      <c r="H5112" s="227"/>
      <c r="I5112" s="227"/>
      <c r="J5112" s="227"/>
      <c r="K5112" s="227"/>
      <c r="L5112" s="228"/>
    </row>
    <row r="5113" spans="1:12">
      <c r="A5113" s="213" t="str">
        <f t="shared" ca="1" si="79"/>
        <v/>
      </c>
      <c r="C5113" s="223"/>
      <c r="D5113" s="224"/>
      <c r="E5113" s="224"/>
      <c r="F5113" s="225"/>
      <c r="G5113" s="226"/>
      <c r="H5113" s="227"/>
      <c r="I5113" s="227"/>
      <c r="J5113" s="227"/>
      <c r="K5113" s="227"/>
      <c r="L5113" s="228"/>
    </row>
    <row r="5114" spans="1:12">
      <c r="A5114" s="213" t="str">
        <f t="shared" ca="1" si="79"/>
        <v/>
      </c>
      <c r="C5114" s="223"/>
      <c r="D5114" s="224"/>
      <c r="E5114" s="224"/>
      <c r="F5114" s="225"/>
      <c r="G5114" s="226"/>
      <c r="H5114" s="227"/>
      <c r="I5114" s="227"/>
      <c r="J5114" s="227"/>
      <c r="K5114" s="227"/>
      <c r="L5114" s="228"/>
    </row>
    <row r="5115" spans="1:12">
      <c r="A5115" s="213" t="str">
        <f t="shared" ca="1" si="79"/>
        <v/>
      </c>
      <c r="C5115" s="223"/>
      <c r="D5115" s="224"/>
      <c r="E5115" s="224"/>
      <c r="F5115" s="225"/>
      <c r="G5115" s="226"/>
      <c r="H5115" s="227"/>
      <c r="I5115" s="227"/>
      <c r="J5115" s="227"/>
      <c r="K5115" s="227"/>
      <c r="L5115" s="228"/>
    </row>
    <row r="5116" spans="1:12">
      <c r="A5116" s="213" t="str">
        <f t="shared" ca="1" si="79"/>
        <v/>
      </c>
      <c r="C5116" s="223"/>
      <c r="D5116" s="224"/>
      <c r="E5116" s="224"/>
      <c r="F5116" s="225"/>
      <c r="G5116" s="226"/>
      <c r="H5116" s="227"/>
      <c r="I5116" s="227"/>
      <c r="J5116" s="227"/>
      <c r="K5116" s="227"/>
      <c r="L5116" s="228"/>
    </row>
    <row r="5117" spans="1:12">
      <c r="A5117" s="213" t="str">
        <f t="shared" ca="1" si="79"/>
        <v/>
      </c>
      <c r="C5117" s="223"/>
      <c r="D5117" s="224"/>
      <c r="E5117" s="224"/>
      <c r="F5117" s="225"/>
      <c r="G5117" s="226"/>
      <c r="H5117" s="227"/>
      <c r="I5117" s="227"/>
      <c r="J5117" s="227"/>
      <c r="K5117" s="227"/>
      <c r="L5117" s="228"/>
    </row>
    <row r="5118" spans="1:12">
      <c r="A5118" s="213" t="str">
        <f t="shared" ca="1" si="79"/>
        <v/>
      </c>
      <c r="C5118" s="223"/>
      <c r="D5118" s="224"/>
      <c r="E5118" s="224"/>
      <c r="F5118" s="225"/>
      <c r="G5118" s="226"/>
      <c r="H5118" s="227"/>
      <c r="I5118" s="227"/>
      <c r="J5118" s="227"/>
      <c r="K5118" s="227"/>
      <c r="L5118" s="228"/>
    </row>
    <row r="5119" spans="1:12">
      <c r="A5119" s="213" t="str">
        <f t="shared" ca="1" si="79"/>
        <v/>
      </c>
      <c r="C5119" s="223"/>
      <c r="D5119" s="224"/>
      <c r="E5119" s="224"/>
      <c r="F5119" s="225"/>
      <c r="G5119" s="226"/>
      <c r="H5119" s="227"/>
      <c r="I5119" s="227"/>
      <c r="J5119" s="227"/>
      <c r="K5119" s="227"/>
      <c r="L5119" s="228"/>
    </row>
    <row r="5120" spans="1:12">
      <c r="A5120" s="213" t="str">
        <f t="shared" ca="1" si="79"/>
        <v/>
      </c>
      <c r="C5120" s="223"/>
      <c r="D5120" s="224"/>
      <c r="E5120" s="224"/>
      <c r="F5120" s="225"/>
      <c r="G5120" s="226"/>
      <c r="H5120" s="227"/>
      <c r="I5120" s="227"/>
      <c r="J5120" s="227"/>
      <c r="K5120" s="227"/>
      <c r="L5120" s="228"/>
    </row>
    <row r="5121" spans="1:12">
      <c r="A5121" s="213" t="str">
        <f t="shared" ca="1" si="79"/>
        <v/>
      </c>
      <c r="C5121" s="223"/>
      <c r="D5121" s="224"/>
      <c r="E5121" s="224"/>
      <c r="F5121" s="225"/>
      <c r="G5121" s="226"/>
      <c r="H5121" s="227"/>
      <c r="I5121" s="227"/>
      <c r="J5121" s="227"/>
      <c r="K5121" s="227"/>
      <c r="L5121" s="228"/>
    </row>
    <row r="5122" spans="1:12">
      <c r="A5122" s="213" t="str">
        <f t="shared" ca="1" si="79"/>
        <v/>
      </c>
      <c r="C5122" s="223"/>
      <c r="D5122" s="224"/>
      <c r="E5122" s="224"/>
      <c r="F5122" s="225"/>
      <c r="G5122" s="226"/>
      <c r="H5122" s="227"/>
      <c r="I5122" s="227"/>
      <c r="J5122" s="227"/>
      <c r="K5122" s="227"/>
      <c r="L5122" s="228"/>
    </row>
    <row r="5123" spans="1:12">
      <c r="A5123" s="213" t="str">
        <f t="shared" ca="1" si="79"/>
        <v/>
      </c>
      <c r="C5123" s="223"/>
      <c r="D5123" s="224"/>
      <c r="E5123" s="224"/>
      <c r="F5123" s="225"/>
      <c r="G5123" s="226"/>
      <c r="H5123" s="227"/>
      <c r="I5123" s="227"/>
      <c r="J5123" s="227"/>
      <c r="K5123" s="227"/>
      <c r="L5123" s="228"/>
    </row>
    <row r="5124" spans="1:12">
      <c r="A5124" s="213" t="str">
        <f t="shared" ref="A5124:A5187" ca="1" si="80">IF(INDIRECT(ADDRESS(ROW(A5124),3))="","",IF(INDIRECT(ADDRESS(ROW(A5124),3))=INDIRECT(ADDRESS(ROW(A5124)-1,3)),A5123,A5123+1))</f>
        <v/>
      </c>
      <c r="C5124" s="223"/>
      <c r="D5124" s="224"/>
      <c r="E5124" s="224"/>
      <c r="F5124" s="225"/>
      <c r="G5124" s="226"/>
      <c r="H5124" s="227"/>
      <c r="I5124" s="227"/>
      <c r="J5124" s="227"/>
      <c r="K5124" s="227"/>
      <c r="L5124" s="228"/>
    </row>
    <row r="5125" spans="1:12">
      <c r="A5125" s="213" t="str">
        <f t="shared" ca="1" si="80"/>
        <v/>
      </c>
      <c r="C5125" s="223"/>
      <c r="D5125" s="224"/>
      <c r="E5125" s="224"/>
      <c r="F5125" s="225"/>
      <c r="G5125" s="226"/>
      <c r="H5125" s="227"/>
      <c r="I5125" s="227"/>
      <c r="J5125" s="227"/>
      <c r="K5125" s="227"/>
      <c r="L5125" s="228"/>
    </row>
    <row r="5126" spans="1:12">
      <c r="A5126" s="213" t="str">
        <f t="shared" ca="1" si="80"/>
        <v/>
      </c>
      <c r="C5126" s="223"/>
      <c r="D5126" s="224"/>
      <c r="E5126" s="224"/>
      <c r="F5126" s="225"/>
      <c r="G5126" s="226"/>
      <c r="H5126" s="227"/>
      <c r="I5126" s="227"/>
      <c r="J5126" s="227"/>
      <c r="K5126" s="227"/>
      <c r="L5126" s="228"/>
    </row>
    <row r="5127" spans="1:12">
      <c r="A5127" s="213" t="str">
        <f t="shared" ca="1" si="80"/>
        <v/>
      </c>
      <c r="C5127" s="223"/>
      <c r="D5127" s="224"/>
      <c r="E5127" s="224"/>
      <c r="F5127" s="225"/>
      <c r="G5127" s="226"/>
      <c r="H5127" s="227"/>
      <c r="I5127" s="227"/>
      <c r="J5127" s="227"/>
      <c r="K5127" s="227"/>
      <c r="L5127" s="228"/>
    </row>
    <row r="5128" spans="1:12">
      <c r="A5128" s="213" t="str">
        <f t="shared" ca="1" si="80"/>
        <v/>
      </c>
      <c r="C5128" s="223"/>
      <c r="D5128" s="224"/>
      <c r="E5128" s="224"/>
      <c r="F5128" s="225"/>
      <c r="G5128" s="226"/>
      <c r="H5128" s="227"/>
      <c r="I5128" s="227"/>
      <c r="J5128" s="227"/>
      <c r="K5128" s="227"/>
      <c r="L5128" s="228"/>
    </row>
    <row r="5129" spans="1:12">
      <c r="A5129" s="213" t="str">
        <f t="shared" ca="1" si="80"/>
        <v/>
      </c>
      <c r="C5129" s="223"/>
      <c r="D5129" s="224"/>
      <c r="E5129" s="224"/>
      <c r="F5129" s="225"/>
      <c r="G5129" s="226"/>
      <c r="H5129" s="227"/>
      <c r="I5129" s="227"/>
      <c r="J5129" s="227"/>
      <c r="K5129" s="227"/>
      <c r="L5129" s="228"/>
    </row>
    <row r="5130" spans="1:12">
      <c r="A5130" s="213" t="str">
        <f t="shared" ca="1" si="80"/>
        <v/>
      </c>
      <c r="C5130" s="223"/>
      <c r="D5130" s="224"/>
      <c r="E5130" s="224"/>
      <c r="F5130" s="225"/>
      <c r="G5130" s="226"/>
      <c r="H5130" s="227"/>
      <c r="I5130" s="227"/>
      <c r="J5130" s="227"/>
      <c r="K5130" s="227"/>
      <c r="L5130" s="228"/>
    </row>
    <row r="5131" spans="1:12">
      <c r="A5131" s="213" t="str">
        <f t="shared" ca="1" si="80"/>
        <v/>
      </c>
      <c r="C5131" s="223"/>
      <c r="D5131" s="224"/>
      <c r="E5131" s="224"/>
      <c r="F5131" s="225"/>
      <c r="G5131" s="226"/>
      <c r="H5131" s="227"/>
      <c r="I5131" s="227"/>
      <c r="J5131" s="227"/>
      <c r="K5131" s="227"/>
      <c r="L5131" s="228"/>
    </row>
    <row r="5132" spans="1:12">
      <c r="A5132" s="213" t="str">
        <f t="shared" ca="1" si="80"/>
        <v/>
      </c>
      <c r="C5132" s="223"/>
      <c r="D5132" s="224"/>
      <c r="E5132" s="224"/>
      <c r="F5132" s="225"/>
      <c r="G5132" s="226"/>
      <c r="H5132" s="227"/>
      <c r="I5132" s="227"/>
      <c r="J5132" s="227"/>
      <c r="K5132" s="227"/>
      <c r="L5132" s="228"/>
    </row>
    <row r="5133" spans="1:12">
      <c r="A5133" s="213" t="str">
        <f t="shared" ca="1" si="80"/>
        <v/>
      </c>
      <c r="C5133" s="223"/>
      <c r="D5133" s="224"/>
      <c r="E5133" s="224"/>
      <c r="F5133" s="225"/>
      <c r="G5133" s="226"/>
      <c r="H5133" s="227"/>
      <c r="I5133" s="227"/>
      <c r="J5133" s="227"/>
      <c r="K5133" s="227"/>
      <c r="L5133" s="228"/>
    </row>
    <row r="5134" spans="1:12">
      <c r="A5134" s="213" t="str">
        <f t="shared" ca="1" si="80"/>
        <v/>
      </c>
      <c r="C5134" s="223"/>
      <c r="D5134" s="224"/>
      <c r="E5134" s="224"/>
      <c r="F5134" s="225"/>
      <c r="G5134" s="226"/>
      <c r="H5134" s="227"/>
      <c r="I5134" s="227"/>
      <c r="J5134" s="227"/>
      <c r="K5134" s="227"/>
      <c r="L5134" s="228"/>
    </row>
    <row r="5135" spans="1:12">
      <c r="A5135" s="213" t="str">
        <f t="shared" ca="1" si="80"/>
        <v/>
      </c>
      <c r="C5135" s="223"/>
      <c r="D5135" s="224"/>
      <c r="E5135" s="224"/>
      <c r="F5135" s="225"/>
      <c r="G5135" s="226"/>
      <c r="H5135" s="227"/>
      <c r="I5135" s="227"/>
      <c r="J5135" s="227"/>
      <c r="K5135" s="227"/>
      <c r="L5135" s="228"/>
    </row>
    <row r="5136" spans="1:12">
      <c r="A5136" s="213" t="str">
        <f t="shared" ca="1" si="80"/>
        <v/>
      </c>
      <c r="C5136" s="223"/>
      <c r="D5136" s="224"/>
      <c r="E5136" s="224"/>
      <c r="F5136" s="225"/>
      <c r="G5136" s="226"/>
      <c r="H5136" s="227"/>
      <c r="I5136" s="227"/>
      <c r="J5136" s="227"/>
      <c r="K5136" s="227"/>
      <c r="L5136" s="228"/>
    </row>
    <row r="5137" spans="1:12">
      <c r="A5137" s="213" t="str">
        <f t="shared" ca="1" si="80"/>
        <v/>
      </c>
      <c r="C5137" s="223"/>
      <c r="D5137" s="224"/>
      <c r="E5137" s="224"/>
      <c r="F5137" s="225"/>
      <c r="G5137" s="226"/>
      <c r="H5137" s="227"/>
      <c r="I5137" s="227"/>
      <c r="J5137" s="227"/>
      <c r="K5137" s="227"/>
      <c r="L5137" s="228"/>
    </row>
    <row r="5138" spans="1:12">
      <c r="A5138" s="213" t="str">
        <f t="shared" ca="1" si="80"/>
        <v/>
      </c>
      <c r="C5138" s="223"/>
      <c r="D5138" s="224"/>
      <c r="E5138" s="224"/>
      <c r="F5138" s="225"/>
      <c r="G5138" s="226"/>
      <c r="H5138" s="227"/>
      <c r="I5138" s="227"/>
      <c r="J5138" s="227"/>
      <c r="K5138" s="227"/>
      <c r="L5138" s="228"/>
    </row>
    <row r="5139" spans="1:12">
      <c r="A5139" s="213" t="str">
        <f t="shared" ca="1" si="80"/>
        <v/>
      </c>
      <c r="C5139" s="223"/>
      <c r="D5139" s="224"/>
      <c r="E5139" s="224"/>
      <c r="F5139" s="225"/>
      <c r="G5139" s="226"/>
      <c r="H5139" s="227"/>
      <c r="I5139" s="227"/>
      <c r="J5139" s="227"/>
      <c r="K5139" s="227"/>
      <c r="L5139" s="228"/>
    </row>
    <row r="5140" spans="1:12">
      <c r="A5140" s="213" t="str">
        <f t="shared" ca="1" si="80"/>
        <v/>
      </c>
      <c r="C5140" s="223"/>
      <c r="D5140" s="224"/>
      <c r="E5140" s="224"/>
      <c r="F5140" s="225"/>
      <c r="G5140" s="226"/>
      <c r="H5140" s="227"/>
      <c r="I5140" s="227"/>
      <c r="J5140" s="227"/>
      <c r="K5140" s="227"/>
      <c r="L5140" s="228"/>
    </row>
    <row r="5141" spans="1:12">
      <c r="A5141" s="213" t="str">
        <f t="shared" ca="1" si="80"/>
        <v/>
      </c>
      <c r="C5141" s="223"/>
      <c r="D5141" s="224"/>
      <c r="E5141" s="224"/>
      <c r="F5141" s="225"/>
      <c r="G5141" s="226"/>
      <c r="H5141" s="227"/>
      <c r="I5141" s="227"/>
      <c r="J5141" s="227"/>
      <c r="K5141" s="227"/>
      <c r="L5141" s="228"/>
    </row>
    <row r="5142" spans="1:12">
      <c r="A5142" s="213" t="str">
        <f t="shared" ca="1" si="80"/>
        <v/>
      </c>
      <c r="C5142" s="223"/>
      <c r="D5142" s="224"/>
      <c r="E5142" s="224"/>
      <c r="F5142" s="225"/>
      <c r="G5142" s="226"/>
      <c r="H5142" s="227"/>
      <c r="I5142" s="227"/>
      <c r="J5142" s="227"/>
      <c r="K5142" s="227"/>
      <c r="L5142" s="228"/>
    </row>
    <row r="5143" spans="1:12">
      <c r="A5143" s="213" t="str">
        <f t="shared" ca="1" si="80"/>
        <v/>
      </c>
      <c r="C5143" s="223"/>
      <c r="D5143" s="224"/>
      <c r="E5143" s="224"/>
      <c r="F5143" s="225"/>
      <c r="G5143" s="226"/>
      <c r="H5143" s="227"/>
      <c r="I5143" s="227"/>
      <c r="J5143" s="227"/>
      <c r="K5143" s="227"/>
      <c r="L5143" s="228"/>
    </row>
    <row r="5144" spans="1:12">
      <c r="A5144" s="213" t="str">
        <f t="shared" ca="1" si="80"/>
        <v/>
      </c>
      <c r="C5144" s="223"/>
      <c r="D5144" s="224"/>
      <c r="E5144" s="224"/>
      <c r="F5144" s="225"/>
      <c r="G5144" s="226"/>
      <c r="H5144" s="227"/>
      <c r="I5144" s="227"/>
      <c r="J5144" s="227"/>
      <c r="K5144" s="227"/>
      <c r="L5144" s="228"/>
    </row>
    <row r="5145" spans="1:12">
      <c r="A5145" s="213" t="str">
        <f t="shared" ca="1" si="80"/>
        <v/>
      </c>
      <c r="C5145" s="223"/>
      <c r="D5145" s="224"/>
      <c r="E5145" s="224"/>
      <c r="F5145" s="225"/>
      <c r="G5145" s="226"/>
      <c r="H5145" s="227"/>
      <c r="I5145" s="227"/>
      <c r="J5145" s="227"/>
      <c r="K5145" s="227"/>
      <c r="L5145" s="228"/>
    </row>
    <row r="5146" spans="1:12">
      <c r="A5146" s="213" t="str">
        <f t="shared" ca="1" si="80"/>
        <v/>
      </c>
      <c r="C5146" s="223"/>
      <c r="D5146" s="224"/>
      <c r="E5146" s="224"/>
      <c r="F5146" s="225"/>
      <c r="G5146" s="226"/>
      <c r="H5146" s="227"/>
      <c r="I5146" s="227"/>
      <c r="J5146" s="227"/>
      <c r="K5146" s="227"/>
      <c r="L5146" s="228"/>
    </row>
    <row r="5147" spans="1:12">
      <c r="A5147" s="213" t="str">
        <f t="shared" ca="1" si="80"/>
        <v/>
      </c>
      <c r="C5147" s="223"/>
      <c r="D5147" s="224"/>
      <c r="E5147" s="224"/>
      <c r="F5147" s="225"/>
      <c r="G5147" s="226"/>
      <c r="H5147" s="227"/>
      <c r="I5147" s="227"/>
      <c r="J5147" s="227"/>
      <c r="K5147" s="227"/>
      <c r="L5147" s="228"/>
    </row>
    <row r="5148" spans="1:12">
      <c r="A5148" s="213" t="str">
        <f t="shared" ca="1" si="80"/>
        <v/>
      </c>
      <c r="C5148" s="223"/>
      <c r="D5148" s="224"/>
      <c r="E5148" s="224"/>
      <c r="F5148" s="225"/>
      <c r="G5148" s="226"/>
      <c r="H5148" s="227"/>
      <c r="I5148" s="227"/>
      <c r="J5148" s="227"/>
      <c r="K5148" s="227"/>
      <c r="L5148" s="228"/>
    </row>
    <row r="5149" spans="1:12">
      <c r="A5149" s="213" t="str">
        <f t="shared" ca="1" si="80"/>
        <v/>
      </c>
      <c r="C5149" s="223"/>
      <c r="D5149" s="224"/>
      <c r="E5149" s="224"/>
      <c r="F5149" s="225"/>
      <c r="G5149" s="226"/>
      <c r="H5149" s="227"/>
      <c r="I5149" s="227"/>
      <c r="J5149" s="227"/>
      <c r="K5149" s="227"/>
      <c r="L5149" s="228"/>
    </row>
    <row r="5150" spans="1:12">
      <c r="A5150" s="213" t="str">
        <f t="shared" ca="1" si="80"/>
        <v/>
      </c>
      <c r="C5150" s="223"/>
      <c r="D5150" s="224"/>
      <c r="E5150" s="224"/>
      <c r="F5150" s="225"/>
      <c r="G5150" s="226"/>
      <c r="H5150" s="227"/>
      <c r="I5150" s="227"/>
      <c r="J5150" s="227"/>
      <c r="K5150" s="227"/>
      <c r="L5150" s="228"/>
    </row>
    <row r="5151" spans="1:12">
      <c r="A5151" s="213" t="str">
        <f t="shared" ca="1" si="80"/>
        <v/>
      </c>
      <c r="C5151" s="223"/>
      <c r="D5151" s="224"/>
      <c r="E5151" s="224"/>
      <c r="F5151" s="225"/>
      <c r="G5151" s="226"/>
      <c r="H5151" s="227"/>
      <c r="I5151" s="227"/>
      <c r="J5151" s="227"/>
      <c r="K5151" s="227"/>
      <c r="L5151" s="228"/>
    </row>
    <row r="5152" spans="1:12">
      <c r="A5152" s="213" t="str">
        <f t="shared" ca="1" si="80"/>
        <v/>
      </c>
      <c r="C5152" s="223"/>
      <c r="D5152" s="224"/>
      <c r="E5152" s="224"/>
      <c r="F5152" s="225"/>
      <c r="G5152" s="226"/>
      <c r="H5152" s="227"/>
      <c r="I5152" s="227"/>
      <c r="J5152" s="227"/>
      <c r="K5152" s="227"/>
      <c r="L5152" s="228"/>
    </row>
    <row r="5153" spans="1:12">
      <c r="A5153" s="213" t="str">
        <f t="shared" ca="1" si="80"/>
        <v/>
      </c>
      <c r="C5153" s="223"/>
      <c r="D5153" s="224"/>
      <c r="E5153" s="224"/>
      <c r="F5153" s="225"/>
      <c r="G5153" s="226"/>
      <c r="H5153" s="227"/>
      <c r="I5153" s="227"/>
      <c r="J5153" s="227"/>
      <c r="K5153" s="227"/>
      <c r="L5153" s="228"/>
    </row>
    <row r="5154" spans="1:12">
      <c r="A5154" s="213" t="str">
        <f t="shared" ca="1" si="80"/>
        <v/>
      </c>
      <c r="C5154" s="223"/>
      <c r="D5154" s="224"/>
      <c r="E5154" s="224"/>
      <c r="F5154" s="225"/>
      <c r="G5154" s="226"/>
      <c r="H5154" s="227"/>
      <c r="I5154" s="227"/>
      <c r="J5154" s="227"/>
      <c r="K5154" s="227"/>
      <c r="L5154" s="228"/>
    </row>
    <row r="5155" spans="1:12">
      <c r="A5155" s="213" t="str">
        <f t="shared" ca="1" si="80"/>
        <v/>
      </c>
      <c r="C5155" s="223"/>
      <c r="D5155" s="224"/>
      <c r="E5155" s="224"/>
      <c r="F5155" s="225"/>
      <c r="G5155" s="226"/>
      <c r="H5155" s="227"/>
      <c r="I5155" s="227"/>
      <c r="J5155" s="227"/>
      <c r="K5155" s="227"/>
      <c r="L5155" s="228"/>
    </row>
    <row r="5156" spans="1:12">
      <c r="A5156" s="213" t="str">
        <f t="shared" ca="1" si="80"/>
        <v/>
      </c>
      <c r="C5156" s="223"/>
      <c r="D5156" s="224"/>
      <c r="E5156" s="224"/>
      <c r="F5156" s="225"/>
      <c r="G5156" s="226"/>
      <c r="H5156" s="227"/>
      <c r="I5156" s="227"/>
      <c r="J5156" s="227"/>
      <c r="K5156" s="227"/>
      <c r="L5156" s="228"/>
    </row>
    <row r="5157" spans="1:12">
      <c r="A5157" s="213" t="str">
        <f t="shared" ca="1" si="80"/>
        <v/>
      </c>
      <c r="C5157" s="223"/>
      <c r="D5157" s="224"/>
      <c r="E5157" s="224"/>
      <c r="F5157" s="225"/>
      <c r="G5157" s="226"/>
      <c r="H5157" s="227"/>
      <c r="I5157" s="227"/>
      <c r="J5157" s="227"/>
      <c r="K5157" s="227"/>
      <c r="L5157" s="228"/>
    </row>
    <row r="5158" spans="1:12">
      <c r="A5158" s="213" t="str">
        <f t="shared" ca="1" si="80"/>
        <v/>
      </c>
      <c r="C5158" s="223"/>
      <c r="D5158" s="224"/>
      <c r="E5158" s="224"/>
      <c r="F5158" s="225"/>
      <c r="G5158" s="226"/>
      <c r="H5158" s="227"/>
      <c r="I5158" s="227"/>
      <c r="J5158" s="227"/>
      <c r="K5158" s="227"/>
      <c r="L5158" s="228"/>
    </row>
    <row r="5159" spans="1:12">
      <c r="A5159" s="213" t="str">
        <f t="shared" ca="1" si="80"/>
        <v/>
      </c>
      <c r="C5159" s="223"/>
      <c r="D5159" s="224"/>
      <c r="E5159" s="224"/>
      <c r="F5159" s="225"/>
      <c r="G5159" s="226"/>
      <c r="H5159" s="227"/>
      <c r="I5159" s="227"/>
      <c r="J5159" s="227"/>
      <c r="K5159" s="227"/>
      <c r="L5159" s="228"/>
    </row>
    <row r="5160" spans="1:12">
      <c r="A5160" s="213" t="str">
        <f t="shared" ca="1" si="80"/>
        <v/>
      </c>
      <c r="C5160" s="223"/>
      <c r="D5160" s="224"/>
      <c r="E5160" s="224"/>
      <c r="F5160" s="225"/>
      <c r="G5160" s="226"/>
      <c r="H5160" s="227"/>
      <c r="I5160" s="227"/>
      <c r="J5160" s="227"/>
      <c r="K5160" s="227"/>
      <c r="L5160" s="228"/>
    </row>
    <row r="5161" spans="1:12">
      <c r="A5161" s="213" t="str">
        <f t="shared" ca="1" si="80"/>
        <v/>
      </c>
      <c r="C5161" s="223"/>
      <c r="D5161" s="224"/>
      <c r="E5161" s="224"/>
      <c r="F5161" s="225"/>
      <c r="G5161" s="226"/>
      <c r="H5161" s="227"/>
      <c r="I5161" s="227"/>
      <c r="J5161" s="227"/>
      <c r="K5161" s="227"/>
      <c r="L5161" s="228"/>
    </row>
    <row r="5162" spans="1:12">
      <c r="A5162" s="213" t="str">
        <f t="shared" ca="1" si="80"/>
        <v/>
      </c>
      <c r="C5162" s="223"/>
      <c r="D5162" s="224"/>
      <c r="E5162" s="224"/>
      <c r="F5162" s="225"/>
      <c r="G5162" s="226"/>
      <c r="H5162" s="227"/>
      <c r="I5162" s="227"/>
      <c r="J5162" s="227"/>
      <c r="K5162" s="227"/>
      <c r="L5162" s="228"/>
    </row>
    <row r="5163" spans="1:12">
      <c r="A5163" s="213" t="str">
        <f t="shared" ca="1" si="80"/>
        <v/>
      </c>
      <c r="C5163" s="223"/>
      <c r="D5163" s="224"/>
      <c r="E5163" s="224"/>
      <c r="F5163" s="225"/>
      <c r="G5163" s="226"/>
      <c r="H5163" s="227"/>
      <c r="I5163" s="227"/>
      <c r="J5163" s="227"/>
      <c r="K5163" s="227"/>
      <c r="L5163" s="228"/>
    </row>
    <row r="5164" spans="1:12">
      <c r="A5164" s="213" t="str">
        <f t="shared" ca="1" si="80"/>
        <v/>
      </c>
      <c r="C5164" s="223"/>
      <c r="D5164" s="224"/>
      <c r="E5164" s="224"/>
      <c r="F5164" s="225"/>
      <c r="G5164" s="226"/>
      <c r="H5164" s="227"/>
      <c r="I5164" s="227"/>
      <c r="J5164" s="227"/>
      <c r="K5164" s="227"/>
      <c r="L5164" s="228"/>
    </row>
    <row r="5165" spans="1:12">
      <c r="A5165" s="213" t="str">
        <f t="shared" ca="1" si="80"/>
        <v/>
      </c>
      <c r="C5165" s="223"/>
      <c r="D5165" s="224"/>
      <c r="E5165" s="224"/>
      <c r="F5165" s="225"/>
      <c r="G5165" s="226"/>
      <c r="H5165" s="227"/>
      <c r="I5165" s="227"/>
      <c r="J5165" s="227"/>
      <c r="K5165" s="227"/>
      <c r="L5165" s="228"/>
    </row>
    <row r="5166" spans="1:12">
      <c r="A5166" s="213" t="str">
        <f t="shared" ca="1" si="80"/>
        <v/>
      </c>
      <c r="C5166" s="223"/>
      <c r="D5166" s="224"/>
      <c r="E5166" s="224"/>
      <c r="F5166" s="225"/>
      <c r="G5166" s="226"/>
      <c r="H5166" s="227"/>
      <c r="I5166" s="227"/>
      <c r="J5166" s="227"/>
      <c r="K5166" s="227"/>
      <c r="L5166" s="228"/>
    </row>
    <row r="5167" spans="1:12">
      <c r="A5167" s="213" t="str">
        <f t="shared" ca="1" si="80"/>
        <v/>
      </c>
      <c r="C5167" s="223"/>
      <c r="D5167" s="224"/>
      <c r="E5167" s="224"/>
      <c r="F5167" s="225"/>
      <c r="G5167" s="226"/>
      <c r="H5167" s="227"/>
      <c r="I5167" s="227"/>
      <c r="J5167" s="227"/>
      <c r="K5167" s="227"/>
      <c r="L5167" s="228"/>
    </row>
    <row r="5168" spans="1:12">
      <c r="A5168" s="213" t="str">
        <f t="shared" ca="1" si="80"/>
        <v/>
      </c>
      <c r="C5168" s="223"/>
      <c r="D5168" s="224"/>
      <c r="E5168" s="224"/>
      <c r="F5168" s="225"/>
      <c r="G5168" s="226"/>
      <c r="H5168" s="227"/>
      <c r="I5168" s="227"/>
      <c r="J5168" s="227"/>
      <c r="K5168" s="227"/>
      <c r="L5168" s="228"/>
    </row>
    <row r="5169" spans="1:12">
      <c r="A5169" s="213" t="str">
        <f t="shared" ca="1" si="80"/>
        <v/>
      </c>
      <c r="C5169" s="223"/>
      <c r="D5169" s="224"/>
      <c r="E5169" s="224"/>
      <c r="F5169" s="225"/>
      <c r="G5169" s="226"/>
      <c r="H5169" s="227"/>
      <c r="I5169" s="227"/>
      <c r="J5169" s="227"/>
      <c r="K5169" s="227"/>
      <c r="L5169" s="228"/>
    </row>
    <row r="5170" spans="1:12">
      <c r="A5170" s="213" t="str">
        <f t="shared" ca="1" si="80"/>
        <v/>
      </c>
      <c r="C5170" s="223"/>
      <c r="D5170" s="224"/>
      <c r="E5170" s="224"/>
      <c r="F5170" s="225"/>
      <c r="G5170" s="226"/>
      <c r="H5170" s="227"/>
      <c r="I5170" s="227"/>
      <c r="J5170" s="227"/>
      <c r="K5170" s="227"/>
      <c r="L5170" s="228"/>
    </row>
    <row r="5171" spans="1:12">
      <c r="A5171" s="213" t="str">
        <f t="shared" ca="1" si="80"/>
        <v/>
      </c>
      <c r="C5171" s="223"/>
      <c r="D5171" s="224"/>
      <c r="E5171" s="224"/>
      <c r="F5171" s="225"/>
      <c r="G5171" s="226"/>
      <c r="H5171" s="227"/>
      <c r="I5171" s="227"/>
      <c r="J5171" s="227"/>
      <c r="K5171" s="227"/>
      <c r="L5171" s="228"/>
    </row>
    <row r="5172" spans="1:12">
      <c r="A5172" s="213" t="str">
        <f t="shared" ca="1" si="80"/>
        <v/>
      </c>
      <c r="C5172" s="223"/>
      <c r="D5172" s="224"/>
      <c r="E5172" s="224"/>
      <c r="F5172" s="225"/>
      <c r="G5172" s="226"/>
      <c r="H5172" s="227"/>
      <c r="I5172" s="227"/>
      <c r="J5172" s="227"/>
      <c r="K5172" s="227"/>
      <c r="L5172" s="228"/>
    </row>
    <row r="5173" spans="1:12">
      <c r="A5173" s="213" t="str">
        <f t="shared" ca="1" si="80"/>
        <v/>
      </c>
      <c r="C5173" s="223"/>
      <c r="D5173" s="224"/>
      <c r="E5173" s="224"/>
      <c r="F5173" s="225"/>
      <c r="G5173" s="226"/>
      <c r="H5173" s="227"/>
      <c r="I5173" s="227"/>
      <c r="J5173" s="227"/>
      <c r="K5173" s="227"/>
      <c r="L5173" s="228"/>
    </row>
    <row r="5174" spans="1:12">
      <c r="A5174" s="213" t="str">
        <f t="shared" ca="1" si="80"/>
        <v/>
      </c>
      <c r="C5174" s="223"/>
      <c r="D5174" s="224"/>
      <c r="E5174" s="224"/>
      <c r="F5174" s="225"/>
      <c r="G5174" s="226"/>
      <c r="H5174" s="227"/>
      <c r="I5174" s="227"/>
      <c r="J5174" s="227"/>
      <c r="K5174" s="227"/>
      <c r="L5174" s="228"/>
    </row>
    <row r="5175" spans="1:12">
      <c r="A5175" s="213" t="str">
        <f t="shared" ca="1" si="80"/>
        <v/>
      </c>
      <c r="C5175" s="223"/>
      <c r="D5175" s="224"/>
      <c r="E5175" s="224"/>
      <c r="F5175" s="225"/>
      <c r="G5175" s="226"/>
      <c r="H5175" s="227"/>
      <c r="I5175" s="227"/>
      <c r="J5175" s="227"/>
      <c r="K5175" s="227"/>
      <c r="L5175" s="228"/>
    </row>
    <row r="5176" spans="1:12">
      <c r="A5176" s="213" t="str">
        <f t="shared" ca="1" si="80"/>
        <v/>
      </c>
      <c r="C5176" s="223"/>
      <c r="D5176" s="224"/>
      <c r="E5176" s="224"/>
      <c r="F5176" s="225"/>
      <c r="G5176" s="226"/>
      <c r="H5176" s="227"/>
      <c r="I5176" s="227"/>
      <c r="J5176" s="227"/>
      <c r="K5176" s="227"/>
      <c r="L5176" s="228"/>
    </row>
    <row r="5177" spans="1:12">
      <c r="A5177" s="213" t="str">
        <f t="shared" ca="1" si="80"/>
        <v/>
      </c>
      <c r="C5177" s="223"/>
      <c r="D5177" s="224"/>
      <c r="E5177" s="224"/>
      <c r="F5177" s="225"/>
      <c r="G5177" s="226"/>
      <c r="H5177" s="227"/>
      <c r="I5177" s="227"/>
      <c r="J5177" s="227"/>
      <c r="K5177" s="227"/>
      <c r="L5177" s="228"/>
    </row>
    <row r="5178" spans="1:12">
      <c r="A5178" s="213" t="str">
        <f t="shared" ca="1" si="80"/>
        <v/>
      </c>
      <c r="C5178" s="223"/>
      <c r="D5178" s="224"/>
      <c r="E5178" s="224"/>
      <c r="F5178" s="225"/>
      <c r="G5178" s="226"/>
      <c r="H5178" s="227"/>
      <c r="I5178" s="227"/>
      <c r="J5178" s="227"/>
      <c r="K5178" s="227"/>
      <c r="L5178" s="228"/>
    </row>
    <row r="5179" spans="1:12">
      <c r="A5179" s="213" t="str">
        <f t="shared" ca="1" si="80"/>
        <v/>
      </c>
      <c r="C5179" s="223"/>
      <c r="D5179" s="224"/>
      <c r="E5179" s="224"/>
      <c r="F5179" s="225"/>
      <c r="G5179" s="226"/>
      <c r="H5179" s="227"/>
      <c r="I5179" s="227"/>
      <c r="J5179" s="227"/>
      <c r="K5179" s="227"/>
      <c r="L5179" s="228"/>
    </row>
    <row r="5180" spans="1:12">
      <c r="A5180" s="213" t="str">
        <f t="shared" ca="1" si="80"/>
        <v/>
      </c>
      <c r="C5180" s="223"/>
      <c r="D5180" s="224"/>
      <c r="E5180" s="224"/>
      <c r="F5180" s="225"/>
      <c r="G5180" s="226"/>
      <c r="H5180" s="227"/>
      <c r="I5180" s="227"/>
      <c r="J5180" s="227"/>
      <c r="K5180" s="227"/>
      <c r="L5180" s="228"/>
    </row>
    <row r="5181" spans="1:12">
      <c r="A5181" s="213" t="str">
        <f t="shared" ca="1" si="80"/>
        <v/>
      </c>
      <c r="C5181" s="223"/>
      <c r="D5181" s="224"/>
      <c r="E5181" s="224"/>
      <c r="F5181" s="225"/>
      <c r="G5181" s="226"/>
      <c r="H5181" s="227"/>
      <c r="I5181" s="227"/>
      <c r="J5181" s="227"/>
      <c r="K5181" s="227"/>
      <c r="L5181" s="228"/>
    </row>
    <row r="5182" spans="1:12">
      <c r="A5182" s="213" t="str">
        <f t="shared" ca="1" si="80"/>
        <v/>
      </c>
      <c r="C5182" s="223"/>
      <c r="D5182" s="224"/>
      <c r="E5182" s="224"/>
      <c r="F5182" s="225"/>
      <c r="G5182" s="226"/>
      <c r="H5182" s="227"/>
      <c r="I5182" s="227"/>
      <c r="J5182" s="227"/>
      <c r="K5182" s="227"/>
      <c r="L5182" s="228"/>
    </row>
    <row r="5183" spans="1:12">
      <c r="A5183" s="213" t="str">
        <f t="shared" ca="1" si="80"/>
        <v/>
      </c>
      <c r="C5183" s="223"/>
      <c r="D5183" s="224"/>
      <c r="E5183" s="224"/>
      <c r="F5183" s="225"/>
      <c r="G5183" s="226"/>
      <c r="H5183" s="227"/>
      <c r="I5183" s="227"/>
      <c r="J5183" s="227"/>
      <c r="K5183" s="227"/>
      <c r="L5183" s="228"/>
    </row>
    <row r="5184" spans="1:12">
      <c r="A5184" s="213" t="str">
        <f t="shared" ca="1" si="80"/>
        <v/>
      </c>
      <c r="C5184" s="223"/>
      <c r="D5184" s="224"/>
      <c r="E5184" s="224"/>
      <c r="F5184" s="225"/>
      <c r="G5184" s="226"/>
      <c r="H5184" s="227"/>
      <c r="I5184" s="227"/>
      <c r="J5184" s="227"/>
      <c r="K5184" s="227"/>
      <c r="L5184" s="228"/>
    </row>
    <row r="5185" spans="1:12">
      <c r="A5185" s="213" t="str">
        <f t="shared" ca="1" si="80"/>
        <v/>
      </c>
      <c r="C5185" s="223"/>
      <c r="D5185" s="224"/>
      <c r="E5185" s="224"/>
      <c r="F5185" s="225"/>
      <c r="G5185" s="226"/>
      <c r="H5185" s="227"/>
      <c r="I5185" s="227"/>
      <c r="J5185" s="227"/>
      <c r="K5185" s="227"/>
      <c r="L5185" s="228"/>
    </row>
    <row r="5186" spans="1:12">
      <c r="A5186" s="213" t="str">
        <f t="shared" ca="1" si="80"/>
        <v/>
      </c>
      <c r="C5186" s="223"/>
      <c r="D5186" s="224"/>
      <c r="E5186" s="224"/>
      <c r="F5186" s="225"/>
      <c r="G5186" s="226"/>
      <c r="H5186" s="227"/>
      <c r="I5186" s="227"/>
      <c r="J5186" s="227"/>
      <c r="K5186" s="227"/>
      <c r="L5186" s="228"/>
    </row>
    <row r="5187" spans="1:12">
      <c r="A5187" s="213" t="str">
        <f t="shared" ca="1" si="80"/>
        <v/>
      </c>
      <c r="C5187" s="223"/>
      <c r="D5187" s="224"/>
      <c r="E5187" s="224"/>
      <c r="F5187" s="225"/>
      <c r="G5187" s="226"/>
      <c r="H5187" s="227"/>
      <c r="I5187" s="227"/>
      <c r="J5187" s="227"/>
      <c r="K5187" s="227"/>
      <c r="L5187" s="228"/>
    </row>
    <row r="5188" spans="1:12">
      <c r="A5188" s="213" t="str">
        <f t="shared" ref="A5188:A5251" ca="1" si="81">IF(INDIRECT(ADDRESS(ROW(A5188),3))="","",IF(INDIRECT(ADDRESS(ROW(A5188),3))=INDIRECT(ADDRESS(ROW(A5188)-1,3)),A5187,A5187+1))</f>
        <v/>
      </c>
      <c r="C5188" s="223"/>
      <c r="D5188" s="224"/>
      <c r="E5188" s="224"/>
      <c r="F5188" s="225"/>
      <c r="G5188" s="226"/>
      <c r="H5188" s="227"/>
      <c r="I5188" s="227"/>
      <c r="J5188" s="227"/>
      <c r="K5188" s="227"/>
      <c r="L5188" s="228"/>
    </row>
    <row r="5189" spans="1:12">
      <c r="A5189" s="213" t="str">
        <f t="shared" ca="1" si="81"/>
        <v/>
      </c>
      <c r="C5189" s="223"/>
      <c r="D5189" s="224"/>
      <c r="E5189" s="224"/>
      <c r="F5189" s="225"/>
      <c r="G5189" s="226"/>
      <c r="H5189" s="227"/>
      <c r="I5189" s="227"/>
      <c r="J5189" s="227"/>
      <c r="K5189" s="227"/>
      <c r="L5189" s="228"/>
    </row>
    <row r="5190" spans="1:12">
      <c r="A5190" s="213" t="str">
        <f t="shared" ca="1" si="81"/>
        <v/>
      </c>
      <c r="C5190" s="223"/>
      <c r="D5190" s="224"/>
      <c r="E5190" s="224"/>
      <c r="F5190" s="225"/>
      <c r="G5190" s="226"/>
      <c r="H5190" s="227"/>
      <c r="I5190" s="227"/>
      <c r="J5190" s="227"/>
      <c r="K5190" s="227"/>
      <c r="L5190" s="228"/>
    </row>
    <row r="5191" spans="1:12">
      <c r="A5191" s="213" t="str">
        <f t="shared" ca="1" si="81"/>
        <v/>
      </c>
      <c r="C5191" s="223"/>
      <c r="D5191" s="224"/>
      <c r="E5191" s="224"/>
      <c r="F5191" s="225"/>
      <c r="G5191" s="226"/>
      <c r="H5191" s="227"/>
      <c r="I5191" s="227"/>
      <c r="J5191" s="227"/>
      <c r="K5191" s="227"/>
      <c r="L5191" s="228"/>
    </row>
    <row r="5192" spans="1:12">
      <c r="A5192" s="213" t="str">
        <f t="shared" ca="1" si="81"/>
        <v/>
      </c>
      <c r="C5192" s="223"/>
      <c r="D5192" s="224"/>
      <c r="E5192" s="224"/>
      <c r="F5192" s="225"/>
      <c r="G5192" s="226"/>
      <c r="H5192" s="227"/>
      <c r="I5192" s="227"/>
      <c r="J5192" s="227"/>
      <c r="K5192" s="227"/>
      <c r="L5192" s="228"/>
    </row>
    <row r="5193" spans="1:12">
      <c r="A5193" s="213" t="str">
        <f t="shared" ca="1" si="81"/>
        <v/>
      </c>
      <c r="C5193" s="223"/>
      <c r="D5193" s="224"/>
      <c r="E5193" s="224"/>
      <c r="F5193" s="225"/>
      <c r="G5193" s="226"/>
      <c r="H5193" s="227"/>
      <c r="I5193" s="227"/>
      <c r="J5193" s="227"/>
      <c r="K5193" s="227"/>
      <c r="L5193" s="228"/>
    </row>
    <row r="5194" spans="1:12">
      <c r="A5194" s="213" t="str">
        <f t="shared" ca="1" si="81"/>
        <v/>
      </c>
      <c r="C5194" s="223"/>
      <c r="D5194" s="224"/>
      <c r="E5194" s="224"/>
      <c r="F5194" s="225"/>
      <c r="G5194" s="226"/>
      <c r="H5194" s="227"/>
      <c r="I5194" s="227"/>
      <c r="J5194" s="227"/>
      <c r="K5194" s="227"/>
      <c r="L5194" s="228"/>
    </row>
    <row r="5195" spans="1:12">
      <c r="A5195" s="213" t="str">
        <f t="shared" ca="1" si="81"/>
        <v/>
      </c>
      <c r="C5195" s="223"/>
      <c r="D5195" s="224"/>
      <c r="E5195" s="224"/>
      <c r="F5195" s="225"/>
      <c r="G5195" s="226"/>
      <c r="H5195" s="227"/>
      <c r="I5195" s="227"/>
      <c r="J5195" s="227"/>
      <c r="K5195" s="227"/>
      <c r="L5195" s="228"/>
    </row>
    <row r="5196" spans="1:12">
      <c r="A5196" s="213" t="str">
        <f t="shared" ca="1" si="81"/>
        <v/>
      </c>
      <c r="C5196" s="223"/>
      <c r="D5196" s="224"/>
      <c r="E5196" s="224"/>
      <c r="F5196" s="225"/>
      <c r="G5196" s="226"/>
      <c r="H5196" s="227"/>
      <c r="I5196" s="227"/>
      <c r="J5196" s="227"/>
      <c r="K5196" s="227"/>
      <c r="L5196" s="228"/>
    </row>
    <row r="5197" spans="1:12">
      <c r="A5197" s="213" t="str">
        <f t="shared" ca="1" si="81"/>
        <v/>
      </c>
      <c r="C5197" s="223"/>
      <c r="D5197" s="224"/>
      <c r="E5197" s="224"/>
      <c r="F5197" s="225"/>
      <c r="G5197" s="226"/>
      <c r="H5197" s="227"/>
      <c r="I5197" s="227"/>
      <c r="J5197" s="227"/>
      <c r="K5197" s="227"/>
      <c r="L5197" s="228"/>
    </row>
    <row r="5198" spans="1:12">
      <c r="A5198" s="213" t="str">
        <f t="shared" ca="1" si="81"/>
        <v/>
      </c>
      <c r="C5198" s="223"/>
      <c r="D5198" s="224"/>
      <c r="E5198" s="224"/>
      <c r="F5198" s="225"/>
      <c r="G5198" s="226"/>
      <c r="H5198" s="227"/>
      <c r="I5198" s="227"/>
      <c r="J5198" s="227"/>
      <c r="K5198" s="227"/>
      <c r="L5198" s="228"/>
    </row>
    <row r="5199" spans="1:12">
      <c r="A5199" s="213" t="str">
        <f t="shared" ca="1" si="81"/>
        <v/>
      </c>
      <c r="C5199" s="223"/>
      <c r="D5199" s="224"/>
      <c r="E5199" s="224"/>
      <c r="F5199" s="225"/>
      <c r="G5199" s="226"/>
      <c r="H5199" s="227"/>
      <c r="I5199" s="227"/>
      <c r="J5199" s="227"/>
      <c r="K5199" s="227"/>
      <c r="L5199" s="228"/>
    </row>
    <row r="5200" spans="1:12">
      <c r="A5200" s="213" t="str">
        <f t="shared" ca="1" si="81"/>
        <v/>
      </c>
      <c r="C5200" s="223"/>
      <c r="D5200" s="224"/>
      <c r="E5200" s="224"/>
      <c r="F5200" s="225"/>
      <c r="G5200" s="226"/>
      <c r="H5200" s="227"/>
      <c r="I5200" s="227"/>
      <c r="J5200" s="227"/>
      <c r="K5200" s="227"/>
      <c r="L5200" s="228"/>
    </row>
    <row r="5201" spans="1:12">
      <c r="A5201" s="213" t="str">
        <f t="shared" ca="1" si="81"/>
        <v/>
      </c>
      <c r="C5201" s="223"/>
      <c r="D5201" s="224"/>
      <c r="E5201" s="224"/>
      <c r="F5201" s="225"/>
      <c r="G5201" s="226"/>
      <c r="H5201" s="227"/>
      <c r="I5201" s="227"/>
      <c r="J5201" s="227"/>
      <c r="K5201" s="227"/>
      <c r="L5201" s="228"/>
    </row>
    <row r="5202" spans="1:12">
      <c r="A5202" s="213" t="str">
        <f t="shared" ca="1" si="81"/>
        <v/>
      </c>
      <c r="C5202" s="223"/>
      <c r="D5202" s="224"/>
      <c r="E5202" s="224"/>
      <c r="F5202" s="225"/>
      <c r="G5202" s="226"/>
      <c r="H5202" s="227"/>
      <c r="I5202" s="227"/>
      <c r="J5202" s="227"/>
      <c r="K5202" s="227"/>
      <c r="L5202" s="228"/>
    </row>
    <row r="5203" spans="1:12">
      <c r="A5203" s="213" t="str">
        <f t="shared" ca="1" si="81"/>
        <v/>
      </c>
      <c r="C5203" s="223"/>
      <c r="D5203" s="224"/>
      <c r="E5203" s="224"/>
      <c r="F5203" s="225"/>
      <c r="G5203" s="226"/>
      <c r="H5203" s="227"/>
      <c r="I5203" s="227"/>
      <c r="J5203" s="227"/>
      <c r="K5203" s="227"/>
      <c r="L5203" s="228"/>
    </row>
    <row r="5204" spans="1:12">
      <c r="A5204" s="213" t="str">
        <f t="shared" ca="1" si="81"/>
        <v/>
      </c>
      <c r="C5204" s="223"/>
      <c r="D5204" s="224"/>
      <c r="E5204" s="224"/>
      <c r="F5204" s="225"/>
      <c r="G5204" s="226"/>
      <c r="H5204" s="227"/>
      <c r="I5204" s="227"/>
      <c r="J5204" s="227"/>
      <c r="K5204" s="227"/>
      <c r="L5204" s="228"/>
    </row>
    <row r="5205" spans="1:12">
      <c r="A5205" s="213" t="str">
        <f t="shared" ca="1" si="81"/>
        <v/>
      </c>
      <c r="C5205" s="223"/>
      <c r="D5205" s="224"/>
      <c r="E5205" s="224"/>
      <c r="F5205" s="225"/>
      <c r="G5205" s="226"/>
      <c r="H5205" s="227"/>
      <c r="I5205" s="227"/>
      <c r="J5205" s="227"/>
      <c r="K5205" s="227"/>
      <c r="L5205" s="228"/>
    </row>
    <row r="5206" spans="1:12">
      <c r="A5206" s="213" t="str">
        <f t="shared" ca="1" si="81"/>
        <v/>
      </c>
      <c r="C5206" s="223"/>
      <c r="D5206" s="224"/>
      <c r="E5206" s="224"/>
      <c r="F5206" s="225"/>
      <c r="G5206" s="226"/>
      <c r="H5206" s="227"/>
      <c r="I5206" s="227"/>
      <c r="J5206" s="227"/>
      <c r="K5206" s="227"/>
      <c r="L5206" s="228"/>
    </row>
    <row r="5207" spans="1:12">
      <c r="A5207" s="213" t="str">
        <f t="shared" ca="1" si="81"/>
        <v/>
      </c>
      <c r="C5207" s="223"/>
      <c r="D5207" s="224"/>
      <c r="E5207" s="224"/>
      <c r="F5207" s="225"/>
      <c r="G5207" s="226"/>
      <c r="H5207" s="227"/>
      <c r="I5207" s="227"/>
      <c r="J5207" s="227"/>
      <c r="K5207" s="227"/>
      <c r="L5207" s="228"/>
    </row>
    <row r="5208" spans="1:12">
      <c r="A5208" s="213" t="str">
        <f t="shared" ca="1" si="81"/>
        <v/>
      </c>
      <c r="C5208" s="223"/>
      <c r="D5208" s="224"/>
      <c r="E5208" s="224"/>
      <c r="F5208" s="225"/>
      <c r="G5208" s="226"/>
      <c r="H5208" s="227"/>
      <c r="I5208" s="227"/>
      <c r="J5208" s="227"/>
      <c r="K5208" s="227"/>
      <c r="L5208" s="228"/>
    </row>
    <row r="5209" spans="1:12">
      <c r="A5209" s="213" t="str">
        <f t="shared" ca="1" si="81"/>
        <v/>
      </c>
      <c r="C5209" s="223"/>
      <c r="D5209" s="224"/>
      <c r="E5209" s="224"/>
      <c r="F5209" s="225"/>
      <c r="G5209" s="226"/>
      <c r="H5209" s="227"/>
      <c r="I5209" s="227"/>
      <c r="J5209" s="227"/>
      <c r="K5209" s="227"/>
      <c r="L5209" s="228"/>
    </row>
    <row r="5210" spans="1:12">
      <c r="A5210" s="213" t="str">
        <f t="shared" ca="1" si="81"/>
        <v/>
      </c>
      <c r="C5210" s="223"/>
      <c r="D5210" s="224"/>
      <c r="E5210" s="224"/>
      <c r="F5210" s="225"/>
      <c r="G5210" s="226"/>
      <c r="H5210" s="227"/>
      <c r="I5210" s="227"/>
      <c r="J5210" s="227"/>
      <c r="K5210" s="227"/>
      <c r="L5210" s="228"/>
    </row>
    <row r="5211" spans="1:12">
      <c r="A5211" s="213" t="str">
        <f t="shared" ca="1" si="81"/>
        <v/>
      </c>
      <c r="C5211" s="223"/>
      <c r="D5211" s="224"/>
      <c r="E5211" s="224"/>
      <c r="F5211" s="225"/>
      <c r="G5211" s="226"/>
      <c r="H5211" s="227"/>
      <c r="I5211" s="227"/>
      <c r="J5211" s="227"/>
      <c r="K5211" s="227"/>
      <c r="L5211" s="228"/>
    </row>
    <row r="5212" spans="1:12">
      <c r="A5212" s="213" t="str">
        <f t="shared" ca="1" si="81"/>
        <v/>
      </c>
      <c r="C5212" s="223"/>
      <c r="D5212" s="224"/>
      <c r="E5212" s="224"/>
      <c r="F5212" s="225"/>
      <c r="G5212" s="226"/>
      <c r="H5212" s="227"/>
      <c r="I5212" s="227"/>
      <c r="J5212" s="227"/>
      <c r="K5212" s="227"/>
      <c r="L5212" s="228"/>
    </row>
    <row r="5213" spans="1:12">
      <c r="A5213" s="213" t="str">
        <f t="shared" ca="1" si="81"/>
        <v/>
      </c>
      <c r="C5213" s="223"/>
      <c r="D5213" s="224"/>
      <c r="E5213" s="224"/>
      <c r="F5213" s="225"/>
      <c r="G5213" s="226"/>
      <c r="H5213" s="227"/>
      <c r="I5213" s="227"/>
      <c r="J5213" s="227"/>
      <c r="K5213" s="227"/>
      <c r="L5213" s="228"/>
    </row>
    <row r="5214" spans="1:12">
      <c r="A5214" s="213" t="str">
        <f t="shared" ca="1" si="81"/>
        <v/>
      </c>
      <c r="C5214" s="223"/>
      <c r="D5214" s="224"/>
      <c r="E5214" s="224"/>
      <c r="F5214" s="225"/>
      <c r="G5214" s="226"/>
      <c r="H5214" s="227"/>
      <c r="I5214" s="227"/>
      <c r="J5214" s="227"/>
      <c r="K5214" s="227"/>
      <c r="L5214" s="228"/>
    </row>
    <row r="5215" spans="1:12">
      <c r="A5215" s="213" t="str">
        <f t="shared" ca="1" si="81"/>
        <v/>
      </c>
      <c r="C5215" s="223"/>
      <c r="D5215" s="224"/>
      <c r="E5215" s="224"/>
      <c r="F5215" s="225"/>
      <c r="G5215" s="226"/>
      <c r="H5215" s="227"/>
      <c r="I5215" s="227"/>
      <c r="J5215" s="227"/>
      <c r="K5215" s="227"/>
      <c r="L5215" s="228"/>
    </row>
    <row r="5216" spans="1:12">
      <c r="A5216" s="213" t="str">
        <f t="shared" ca="1" si="81"/>
        <v/>
      </c>
      <c r="C5216" s="223"/>
      <c r="D5216" s="224"/>
      <c r="E5216" s="224"/>
      <c r="F5216" s="225"/>
      <c r="G5216" s="226"/>
      <c r="H5216" s="227"/>
      <c r="I5216" s="227"/>
      <c r="J5216" s="227"/>
      <c r="K5216" s="227"/>
      <c r="L5216" s="228"/>
    </row>
    <row r="5217" spans="1:12">
      <c r="A5217" s="213" t="str">
        <f t="shared" ca="1" si="81"/>
        <v/>
      </c>
      <c r="C5217" s="223"/>
      <c r="D5217" s="224"/>
      <c r="E5217" s="224"/>
      <c r="F5217" s="225"/>
      <c r="G5217" s="226"/>
      <c r="H5217" s="227"/>
      <c r="I5217" s="227"/>
      <c r="J5217" s="227"/>
      <c r="K5217" s="227"/>
      <c r="L5217" s="228"/>
    </row>
    <row r="5218" spans="1:12">
      <c r="A5218" s="213" t="str">
        <f t="shared" ca="1" si="81"/>
        <v/>
      </c>
      <c r="C5218" s="223"/>
      <c r="D5218" s="224"/>
      <c r="E5218" s="224"/>
      <c r="F5218" s="225"/>
      <c r="G5218" s="226"/>
      <c r="H5218" s="227"/>
      <c r="I5218" s="227"/>
      <c r="J5218" s="227"/>
      <c r="K5218" s="227"/>
      <c r="L5218" s="228"/>
    </row>
    <row r="5219" spans="1:12">
      <c r="A5219" s="213" t="str">
        <f t="shared" ca="1" si="81"/>
        <v/>
      </c>
      <c r="C5219" s="223"/>
      <c r="D5219" s="224"/>
      <c r="E5219" s="224"/>
      <c r="F5219" s="225"/>
      <c r="G5219" s="226"/>
      <c r="H5219" s="227"/>
      <c r="I5219" s="227"/>
      <c r="J5219" s="227"/>
      <c r="K5219" s="227"/>
      <c r="L5219" s="228"/>
    </row>
    <row r="5220" spans="1:12">
      <c r="A5220" s="213" t="str">
        <f t="shared" ca="1" si="81"/>
        <v/>
      </c>
      <c r="C5220" s="223"/>
      <c r="D5220" s="224"/>
      <c r="E5220" s="224"/>
      <c r="F5220" s="225"/>
      <c r="G5220" s="226"/>
      <c r="H5220" s="227"/>
      <c r="I5220" s="227"/>
      <c r="J5220" s="227"/>
      <c r="K5220" s="227"/>
      <c r="L5220" s="228"/>
    </row>
    <row r="5221" spans="1:12">
      <c r="A5221" s="213" t="str">
        <f t="shared" ca="1" si="81"/>
        <v/>
      </c>
      <c r="C5221" s="223"/>
      <c r="D5221" s="224"/>
      <c r="E5221" s="224"/>
      <c r="F5221" s="225"/>
      <c r="G5221" s="226"/>
      <c r="H5221" s="227"/>
      <c r="I5221" s="227"/>
      <c r="J5221" s="227"/>
      <c r="K5221" s="227"/>
      <c r="L5221" s="228"/>
    </row>
    <row r="5222" spans="1:12">
      <c r="A5222" s="213" t="str">
        <f t="shared" ca="1" si="81"/>
        <v/>
      </c>
      <c r="C5222" s="223"/>
      <c r="D5222" s="224"/>
      <c r="E5222" s="224"/>
      <c r="F5222" s="225"/>
      <c r="G5222" s="226"/>
      <c r="H5222" s="227"/>
      <c r="I5222" s="227"/>
      <c r="J5222" s="227"/>
      <c r="K5222" s="227"/>
      <c r="L5222" s="228"/>
    </row>
    <row r="5223" spans="1:12">
      <c r="A5223" s="213" t="str">
        <f t="shared" ca="1" si="81"/>
        <v/>
      </c>
      <c r="C5223" s="223"/>
      <c r="D5223" s="224"/>
      <c r="E5223" s="224"/>
      <c r="F5223" s="225"/>
      <c r="G5223" s="226"/>
      <c r="H5223" s="227"/>
      <c r="I5223" s="227"/>
      <c r="J5223" s="227"/>
      <c r="K5223" s="227"/>
      <c r="L5223" s="228"/>
    </row>
    <row r="5224" spans="1:12">
      <c r="A5224" s="213" t="str">
        <f t="shared" ca="1" si="81"/>
        <v/>
      </c>
      <c r="C5224" s="223"/>
      <c r="D5224" s="224"/>
      <c r="E5224" s="224"/>
      <c r="F5224" s="225"/>
      <c r="G5224" s="226"/>
      <c r="H5224" s="227"/>
      <c r="I5224" s="227"/>
      <c r="J5224" s="227"/>
      <c r="K5224" s="227"/>
      <c r="L5224" s="228"/>
    </row>
    <row r="5225" spans="1:12">
      <c r="A5225" s="213" t="str">
        <f t="shared" ca="1" si="81"/>
        <v/>
      </c>
      <c r="C5225" s="223"/>
      <c r="D5225" s="224"/>
      <c r="E5225" s="224"/>
      <c r="F5225" s="225"/>
      <c r="G5225" s="226"/>
      <c r="H5225" s="227"/>
      <c r="I5225" s="227"/>
      <c r="J5225" s="227"/>
      <c r="K5225" s="227"/>
      <c r="L5225" s="228"/>
    </row>
    <row r="5226" spans="1:12">
      <c r="A5226" s="213" t="str">
        <f t="shared" ca="1" si="81"/>
        <v/>
      </c>
      <c r="C5226" s="223"/>
      <c r="D5226" s="224"/>
      <c r="E5226" s="224"/>
      <c r="F5226" s="225"/>
      <c r="G5226" s="226"/>
      <c r="H5226" s="227"/>
      <c r="I5226" s="227"/>
      <c r="J5226" s="227"/>
      <c r="K5226" s="227"/>
      <c r="L5226" s="228"/>
    </row>
    <row r="5227" spans="1:12">
      <c r="A5227" s="213" t="str">
        <f t="shared" ca="1" si="81"/>
        <v/>
      </c>
      <c r="C5227" s="223"/>
      <c r="D5227" s="224"/>
      <c r="E5227" s="224"/>
      <c r="F5227" s="225"/>
      <c r="G5227" s="226"/>
      <c r="H5227" s="227"/>
      <c r="I5227" s="227"/>
      <c r="J5227" s="227"/>
      <c r="K5227" s="227"/>
      <c r="L5227" s="228"/>
    </row>
    <row r="5228" spans="1:12">
      <c r="A5228" s="213" t="str">
        <f t="shared" ca="1" si="81"/>
        <v/>
      </c>
      <c r="C5228" s="223"/>
      <c r="D5228" s="224"/>
      <c r="E5228" s="224"/>
      <c r="F5228" s="225"/>
      <c r="G5228" s="226"/>
      <c r="H5228" s="227"/>
      <c r="I5228" s="227"/>
      <c r="J5228" s="227"/>
      <c r="K5228" s="227"/>
      <c r="L5228" s="228"/>
    </row>
    <row r="5229" spans="1:12">
      <c r="A5229" s="213" t="str">
        <f t="shared" ca="1" si="81"/>
        <v/>
      </c>
      <c r="C5229" s="223"/>
      <c r="D5229" s="224"/>
      <c r="E5229" s="224"/>
      <c r="F5229" s="225"/>
      <c r="G5229" s="226"/>
      <c r="H5229" s="227"/>
      <c r="I5229" s="227"/>
      <c r="J5229" s="227"/>
      <c r="K5229" s="227"/>
      <c r="L5229" s="228"/>
    </row>
    <row r="5230" spans="1:12">
      <c r="A5230" s="213" t="str">
        <f t="shared" ca="1" si="81"/>
        <v/>
      </c>
      <c r="C5230" s="223"/>
      <c r="D5230" s="224"/>
      <c r="E5230" s="224"/>
      <c r="F5230" s="225"/>
      <c r="G5230" s="226"/>
      <c r="H5230" s="227"/>
      <c r="I5230" s="227"/>
      <c r="J5230" s="227"/>
      <c r="K5230" s="227"/>
      <c r="L5230" s="228"/>
    </row>
    <row r="5231" spans="1:12">
      <c r="A5231" s="213" t="str">
        <f t="shared" ca="1" si="81"/>
        <v/>
      </c>
      <c r="C5231" s="223"/>
      <c r="D5231" s="224"/>
      <c r="E5231" s="224"/>
      <c r="F5231" s="225"/>
      <c r="G5231" s="226"/>
      <c r="H5231" s="227"/>
      <c r="I5231" s="227"/>
      <c r="J5231" s="227"/>
      <c r="K5231" s="227"/>
      <c r="L5231" s="228"/>
    </row>
    <row r="5232" spans="1:12">
      <c r="A5232" s="213" t="str">
        <f t="shared" ca="1" si="81"/>
        <v/>
      </c>
      <c r="C5232" s="223"/>
      <c r="D5232" s="224"/>
      <c r="E5232" s="224"/>
      <c r="F5232" s="225"/>
      <c r="G5232" s="226"/>
      <c r="H5232" s="227"/>
      <c r="I5232" s="227"/>
      <c r="J5232" s="227"/>
      <c r="K5232" s="227"/>
      <c r="L5232" s="228"/>
    </row>
    <row r="5233" spans="1:12">
      <c r="A5233" s="213" t="str">
        <f t="shared" ca="1" si="81"/>
        <v/>
      </c>
      <c r="C5233" s="223"/>
      <c r="D5233" s="224"/>
      <c r="E5233" s="224"/>
      <c r="F5233" s="225"/>
      <c r="G5233" s="226"/>
      <c r="H5233" s="227"/>
      <c r="I5233" s="227"/>
      <c r="J5233" s="227"/>
      <c r="K5233" s="227"/>
      <c r="L5233" s="228"/>
    </row>
    <row r="5234" spans="1:12">
      <c r="A5234" s="213" t="str">
        <f t="shared" ca="1" si="81"/>
        <v/>
      </c>
      <c r="C5234" s="223"/>
      <c r="D5234" s="224"/>
      <c r="E5234" s="224"/>
      <c r="F5234" s="225"/>
      <c r="G5234" s="226"/>
      <c r="H5234" s="227"/>
      <c r="I5234" s="227"/>
      <c r="J5234" s="227"/>
      <c r="K5234" s="227"/>
      <c r="L5234" s="228"/>
    </row>
    <row r="5235" spans="1:12">
      <c r="A5235" s="213" t="str">
        <f t="shared" ca="1" si="81"/>
        <v/>
      </c>
      <c r="C5235" s="223"/>
      <c r="D5235" s="224"/>
      <c r="E5235" s="224"/>
      <c r="F5235" s="225"/>
      <c r="G5235" s="226"/>
      <c r="H5235" s="227"/>
      <c r="I5235" s="227"/>
      <c r="J5235" s="227"/>
      <c r="K5235" s="227"/>
      <c r="L5235" s="228"/>
    </row>
    <row r="5236" spans="1:12">
      <c r="A5236" s="213" t="str">
        <f t="shared" ca="1" si="81"/>
        <v/>
      </c>
      <c r="C5236" s="223"/>
      <c r="D5236" s="224"/>
      <c r="E5236" s="224"/>
      <c r="F5236" s="225"/>
      <c r="G5236" s="226"/>
      <c r="H5236" s="227"/>
      <c r="I5236" s="227"/>
      <c r="J5236" s="227"/>
      <c r="K5236" s="227"/>
      <c r="L5236" s="228"/>
    </row>
    <row r="5237" spans="1:12">
      <c r="A5237" s="213" t="str">
        <f t="shared" ca="1" si="81"/>
        <v/>
      </c>
      <c r="C5237" s="223"/>
      <c r="D5237" s="224"/>
      <c r="E5237" s="224"/>
      <c r="F5237" s="225"/>
      <c r="G5237" s="226"/>
      <c r="H5237" s="227"/>
      <c r="I5237" s="227"/>
      <c r="J5237" s="227"/>
      <c r="K5237" s="227"/>
      <c r="L5237" s="228"/>
    </row>
    <row r="5238" spans="1:12">
      <c r="A5238" s="213" t="str">
        <f t="shared" ca="1" si="81"/>
        <v/>
      </c>
      <c r="C5238" s="223"/>
      <c r="D5238" s="224"/>
      <c r="E5238" s="224"/>
      <c r="F5238" s="225"/>
      <c r="G5238" s="226"/>
      <c r="H5238" s="227"/>
      <c r="I5238" s="227"/>
      <c r="J5238" s="227"/>
      <c r="K5238" s="227"/>
      <c r="L5238" s="228"/>
    </row>
    <row r="5239" spans="1:12">
      <c r="A5239" s="213" t="str">
        <f t="shared" ca="1" si="81"/>
        <v/>
      </c>
      <c r="C5239" s="223"/>
      <c r="D5239" s="224"/>
      <c r="E5239" s="224"/>
      <c r="F5239" s="225"/>
      <c r="G5239" s="226"/>
      <c r="H5239" s="227"/>
      <c r="I5239" s="227"/>
      <c r="J5239" s="227"/>
      <c r="K5239" s="227"/>
      <c r="L5239" s="228"/>
    </row>
    <row r="5240" spans="1:12">
      <c r="A5240" s="213" t="str">
        <f t="shared" ca="1" si="81"/>
        <v/>
      </c>
      <c r="C5240" s="223"/>
      <c r="D5240" s="224"/>
      <c r="E5240" s="224"/>
      <c r="F5240" s="225"/>
      <c r="G5240" s="226"/>
      <c r="H5240" s="227"/>
      <c r="I5240" s="227"/>
      <c r="J5240" s="227"/>
      <c r="K5240" s="227"/>
      <c r="L5240" s="228"/>
    </row>
    <row r="5241" spans="1:12">
      <c r="A5241" s="213" t="str">
        <f t="shared" ca="1" si="81"/>
        <v/>
      </c>
      <c r="C5241" s="223"/>
      <c r="D5241" s="224"/>
      <c r="E5241" s="224"/>
      <c r="F5241" s="225"/>
      <c r="G5241" s="226"/>
      <c r="H5241" s="227"/>
      <c r="I5241" s="227"/>
      <c r="J5241" s="227"/>
      <c r="K5241" s="227"/>
      <c r="L5241" s="228"/>
    </row>
    <row r="5242" spans="1:12">
      <c r="A5242" s="213" t="str">
        <f t="shared" ca="1" si="81"/>
        <v/>
      </c>
      <c r="C5242" s="223"/>
      <c r="D5242" s="224"/>
      <c r="E5242" s="224"/>
      <c r="F5242" s="225"/>
      <c r="G5242" s="226"/>
      <c r="H5242" s="227"/>
      <c r="I5242" s="227"/>
      <c r="J5242" s="227"/>
      <c r="K5242" s="227"/>
      <c r="L5242" s="228"/>
    </row>
    <row r="5243" spans="1:12">
      <c r="A5243" s="213" t="str">
        <f t="shared" ca="1" si="81"/>
        <v/>
      </c>
      <c r="C5243" s="223"/>
      <c r="D5243" s="224"/>
      <c r="E5243" s="224"/>
      <c r="F5243" s="225"/>
      <c r="G5243" s="226"/>
      <c r="H5243" s="227"/>
      <c r="I5243" s="227"/>
      <c r="J5243" s="227"/>
      <c r="K5243" s="227"/>
      <c r="L5243" s="228"/>
    </row>
    <row r="5244" spans="1:12">
      <c r="A5244" s="213" t="str">
        <f t="shared" ca="1" si="81"/>
        <v/>
      </c>
      <c r="C5244" s="223"/>
      <c r="D5244" s="224"/>
      <c r="E5244" s="224"/>
      <c r="F5244" s="225"/>
      <c r="G5244" s="226"/>
      <c r="H5244" s="227"/>
      <c r="I5244" s="227"/>
      <c r="J5244" s="227"/>
      <c r="K5244" s="227"/>
      <c r="L5244" s="228"/>
    </row>
    <row r="5245" spans="1:12">
      <c r="A5245" s="213" t="str">
        <f t="shared" ca="1" si="81"/>
        <v/>
      </c>
      <c r="C5245" s="223"/>
      <c r="D5245" s="224"/>
      <c r="E5245" s="224"/>
      <c r="F5245" s="225"/>
      <c r="G5245" s="226"/>
      <c r="H5245" s="227"/>
      <c r="I5245" s="227"/>
      <c r="J5245" s="227"/>
      <c r="K5245" s="227"/>
      <c r="L5245" s="228"/>
    </row>
    <row r="5246" spans="1:12">
      <c r="A5246" s="213" t="str">
        <f t="shared" ca="1" si="81"/>
        <v/>
      </c>
      <c r="C5246" s="223"/>
      <c r="D5246" s="224"/>
      <c r="E5246" s="224"/>
      <c r="F5246" s="225"/>
      <c r="G5246" s="226"/>
      <c r="H5246" s="227"/>
      <c r="I5246" s="227"/>
      <c r="J5246" s="227"/>
      <c r="K5246" s="227"/>
      <c r="L5246" s="228"/>
    </row>
    <row r="5247" spans="1:12">
      <c r="A5247" s="213" t="str">
        <f t="shared" ca="1" si="81"/>
        <v/>
      </c>
      <c r="C5247" s="223"/>
      <c r="D5247" s="224"/>
      <c r="E5247" s="224"/>
      <c r="F5247" s="225"/>
      <c r="G5247" s="226"/>
      <c r="H5247" s="227"/>
      <c r="I5247" s="227"/>
      <c r="J5247" s="227"/>
      <c r="K5247" s="227"/>
      <c r="L5247" s="228"/>
    </row>
    <row r="5248" spans="1:12">
      <c r="A5248" s="213" t="str">
        <f t="shared" ca="1" si="81"/>
        <v/>
      </c>
      <c r="C5248" s="223"/>
      <c r="D5248" s="224"/>
      <c r="E5248" s="224"/>
      <c r="F5248" s="225"/>
      <c r="G5248" s="226"/>
      <c r="H5248" s="227"/>
      <c r="I5248" s="227"/>
      <c r="J5248" s="227"/>
      <c r="K5248" s="227"/>
      <c r="L5248" s="228"/>
    </row>
    <row r="5249" spans="1:12">
      <c r="A5249" s="213" t="str">
        <f t="shared" ca="1" si="81"/>
        <v/>
      </c>
      <c r="C5249" s="223"/>
      <c r="D5249" s="224"/>
      <c r="E5249" s="224"/>
      <c r="F5249" s="225"/>
      <c r="G5249" s="226"/>
      <c r="H5249" s="227"/>
      <c r="I5249" s="227"/>
      <c r="J5249" s="227"/>
      <c r="K5249" s="227"/>
      <c r="L5249" s="228"/>
    </row>
    <row r="5250" spans="1:12">
      <c r="A5250" s="213" t="str">
        <f t="shared" ca="1" si="81"/>
        <v/>
      </c>
      <c r="C5250" s="223"/>
      <c r="D5250" s="224"/>
      <c r="E5250" s="224"/>
      <c r="F5250" s="225"/>
      <c r="G5250" s="226"/>
      <c r="H5250" s="227"/>
      <c r="I5250" s="227"/>
      <c r="J5250" s="227"/>
      <c r="K5250" s="227"/>
      <c r="L5250" s="228"/>
    </row>
    <row r="5251" spans="1:12">
      <c r="A5251" s="213" t="str">
        <f t="shared" ca="1" si="81"/>
        <v/>
      </c>
      <c r="C5251" s="223"/>
      <c r="D5251" s="224"/>
      <c r="E5251" s="224"/>
      <c r="F5251" s="225"/>
      <c r="G5251" s="226"/>
      <c r="H5251" s="227"/>
      <c r="I5251" s="227"/>
      <c r="J5251" s="227"/>
      <c r="K5251" s="227"/>
      <c r="L5251" s="228"/>
    </row>
    <row r="5252" spans="1:12">
      <c r="A5252" s="213" t="str">
        <f t="shared" ref="A5252:A5315" ca="1" si="82">IF(INDIRECT(ADDRESS(ROW(A5252),3))="","",IF(INDIRECT(ADDRESS(ROW(A5252),3))=INDIRECT(ADDRESS(ROW(A5252)-1,3)),A5251,A5251+1))</f>
        <v/>
      </c>
      <c r="C5252" s="223"/>
      <c r="D5252" s="224"/>
      <c r="E5252" s="224"/>
      <c r="F5252" s="225"/>
      <c r="G5252" s="226"/>
      <c r="H5252" s="227"/>
      <c r="I5252" s="227"/>
      <c r="J5252" s="227"/>
      <c r="K5252" s="227"/>
      <c r="L5252" s="228"/>
    </row>
    <row r="5253" spans="1:12">
      <c r="A5253" s="213" t="str">
        <f t="shared" ca="1" si="82"/>
        <v/>
      </c>
      <c r="C5253" s="223"/>
      <c r="D5253" s="224"/>
      <c r="E5253" s="224"/>
      <c r="F5253" s="225"/>
      <c r="G5253" s="226"/>
      <c r="H5253" s="227"/>
      <c r="I5253" s="227"/>
      <c r="J5253" s="227"/>
      <c r="K5253" s="227"/>
      <c r="L5253" s="228"/>
    </row>
    <row r="5254" spans="1:12">
      <c r="A5254" s="213" t="str">
        <f t="shared" ca="1" si="82"/>
        <v/>
      </c>
      <c r="C5254" s="223"/>
      <c r="D5254" s="224"/>
      <c r="E5254" s="224"/>
      <c r="F5254" s="225"/>
      <c r="G5254" s="226"/>
      <c r="H5254" s="227"/>
      <c r="I5254" s="227"/>
      <c r="J5254" s="227"/>
      <c r="K5254" s="227"/>
      <c r="L5254" s="228"/>
    </row>
    <row r="5255" spans="1:12">
      <c r="A5255" s="213" t="str">
        <f t="shared" ca="1" si="82"/>
        <v/>
      </c>
      <c r="C5255" s="223"/>
      <c r="D5255" s="224"/>
      <c r="E5255" s="224"/>
      <c r="F5255" s="225"/>
      <c r="G5255" s="226"/>
      <c r="H5255" s="227"/>
      <c r="I5255" s="227"/>
      <c r="J5255" s="227"/>
      <c r="K5255" s="227"/>
      <c r="L5255" s="228"/>
    </row>
    <row r="5256" spans="1:12">
      <c r="A5256" s="213" t="str">
        <f t="shared" ca="1" si="82"/>
        <v/>
      </c>
      <c r="C5256" s="223"/>
      <c r="D5256" s="224"/>
      <c r="E5256" s="224"/>
      <c r="F5256" s="225"/>
      <c r="G5256" s="226"/>
      <c r="H5256" s="227"/>
      <c r="I5256" s="227"/>
      <c r="J5256" s="227"/>
      <c r="K5256" s="227"/>
      <c r="L5256" s="228"/>
    </row>
    <row r="5257" spans="1:12">
      <c r="A5257" s="213" t="str">
        <f t="shared" ca="1" si="82"/>
        <v/>
      </c>
      <c r="C5257" s="223"/>
      <c r="D5257" s="224"/>
      <c r="E5257" s="224"/>
      <c r="F5257" s="225"/>
      <c r="G5257" s="226"/>
      <c r="H5257" s="227"/>
      <c r="I5257" s="227"/>
      <c r="J5257" s="227"/>
      <c r="K5257" s="227"/>
      <c r="L5257" s="228"/>
    </row>
    <row r="5258" spans="1:12">
      <c r="A5258" s="213" t="str">
        <f t="shared" ca="1" si="82"/>
        <v/>
      </c>
      <c r="C5258" s="223"/>
      <c r="D5258" s="224"/>
      <c r="E5258" s="224"/>
      <c r="F5258" s="225"/>
      <c r="G5258" s="226"/>
      <c r="H5258" s="227"/>
      <c r="I5258" s="227"/>
      <c r="J5258" s="227"/>
      <c r="K5258" s="227"/>
      <c r="L5258" s="228"/>
    </row>
    <row r="5259" spans="1:12">
      <c r="A5259" s="213" t="str">
        <f t="shared" ca="1" si="82"/>
        <v/>
      </c>
      <c r="C5259" s="223"/>
      <c r="D5259" s="224"/>
      <c r="E5259" s="224"/>
      <c r="F5259" s="225"/>
      <c r="G5259" s="226"/>
      <c r="H5259" s="227"/>
      <c r="I5259" s="227"/>
      <c r="J5259" s="227"/>
      <c r="K5259" s="227"/>
      <c r="L5259" s="228"/>
    </row>
    <row r="5260" spans="1:12">
      <c r="A5260" s="213" t="str">
        <f t="shared" ca="1" si="82"/>
        <v/>
      </c>
      <c r="C5260" s="223"/>
      <c r="D5260" s="224"/>
      <c r="E5260" s="224"/>
      <c r="F5260" s="225"/>
      <c r="G5260" s="226"/>
      <c r="H5260" s="227"/>
      <c r="I5260" s="227"/>
      <c r="J5260" s="227"/>
      <c r="K5260" s="227"/>
      <c r="L5260" s="228"/>
    </row>
    <row r="5261" spans="1:12">
      <c r="A5261" s="213" t="str">
        <f t="shared" ca="1" si="82"/>
        <v/>
      </c>
      <c r="C5261" s="223"/>
      <c r="D5261" s="224"/>
      <c r="E5261" s="224"/>
      <c r="F5261" s="225"/>
      <c r="G5261" s="226"/>
      <c r="H5261" s="227"/>
      <c r="I5261" s="227"/>
      <c r="J5261" s="227"/>
      <c r="K5261" s="227"/>
      <c r="L5261" s="228"/>
    </row>
    <row r="5262" spans="1:12">
      <c r="A5262" s="213" t="str">
        <f t="shared" ca="1" si="82"/>
        <v/>
      </c>
      <c r="C5262" s="223"/>
      <c r="D5262" s="224"/>
      <c r="E5262" s="224"/>
      <c r="F5262" s="225"/>
      <c r="G5262" s="226"/>
      <c r="H5262" s="227"/>
      <c r="I5262" s="227"/>
      <c r="J5262" s="227"/>
      <c r="K5262" s="227"/>
      <c r="L5262" s="228"/>
    </row>
    <row r="5263" spans="1:12">
      <c r="A5263" s="213" t="str">
        <f t="shared" ca="1" si="82"/>
        <v/>
      </c>
      <c r="C5263" s="223"/>
      <c r="D5263" s="224"/>
      <c r="E5263" s="224"/>
      <c r="F5263" s="225"/>
      <c r="G5263" s="226"/>
      <c r="H5263" s="227"/>
      <c r="I5263" s="227"/>
      <c r="J5263" s="227"/>
      <c r="K5263" s="227"/>
      <c r="L5263" s="228"/>
    </row>
    <row r="5264" spans="1:12">
      <c r="A5264" s="213" t="str">
        <f t="shared" ca="1" si="82"/>
        <v/>
      </c>
      <c r="C5264" s="223"/>
      <c r="D5264" s="224"/>
      <c r="E5264" s="224"/>
      <c r="F5264" s="225"/>
      <c r="G5264" s="226"/>
      <c r="H5264" s="227"/>
      <c r="I5264" s="227"/>
      <c r="J5264" s="227"/>
      <c r="K5264" s="227"/>
      <c r="L5264" s="228"/>
    </row>
    <row r="5265" spans="1:12">
      <c r="A5265" s="213" t="str">
        <f t="shared" ca="1" si="82"/>
        <v/>
      </c>
      <c r="C5265" s="223"/>
      <c r="D5265" s="224"/>
      <c r="E5265" s="224"/>
      <c r="F5265" s="225"/>
      <c r="G5265" s="226"/>
      <c r="H5265" s="227"/>
      <c r="I5265" s="227"/>
      <c r="J5265" s="227"/>
      <c r="K5265" s="227"/>
      <c r="L5265" s="228"/>
    </row>
    <row r="5266" spans="1:12">
      <c r="A5266" s="213" t="str">
        <f t="shared" ca="1" si="82"/>
        <v/>
      </c>
      <c r="C5266" s="223"/>
      <c r="D5266" s="224"/>
      <c r="E5266" s="224"/>
      <c r="F5266" s="225"/>
      <c r="G5266" s="226"/>
      <c r="H5266" s="227"/>
      <c r="I5266" s="227"/>
      <c r="J5266" s="227"/>
      <c r="K5266" s="227"/>
      <c r="L5266" s="228"/>
    </row>
    <row r="5267" spans="1:12">
      <c r="A5267" s="213" t="str">
        <f t="shared" ca="1" si="82"/>
        <v/>
      </c>
      <c r="C5267" s="223"/>
      <c r="D5267" s="224"/>
      <c r="E5267" s="224"/>
      <c r="F5267" s="225"/>
      <c r="G5267" s="226"/>
      <c r="H5267" s="227"/>
      <c r="I5267" s="227"/>
      <c r="J5267" s="227"/>
      <c r="K5267" s="227"/>
      <c r="L5267" s="228"/>
    </row>
    <row r="5268" spans="1:12">
      <c r="A5268" s="213" t="str">
        <f t="shared" ca="1" si="82"/>
        <v/>
      </c>
      <c r="C5268" s="223"/>
      <c r="D5268" s="224"/>
      <c r="E5268" s="224"/>
      <c r="F5268" s="225"/>
      <c r="G5268" s="226"/>
      <c r="H5268" s="227"/>
      <c r="I5268" s="227"/>
      <c r="J5268" s="227"/>
      <c r="K5268" s="227"/>
      <c r="L5268" s="228"/>
    </row>
    <row r="5269" spans="1:12">
      <c r="A5269" s="213" t="str">
        <f t="shared" ca="1" si="82"/>
        <v/>
      </c>
      <c r="C5269" s="223"/>
      <c r="D5269" s="224"/>
      <c r="E5269" s="224"/>
      <c r="F5269" s="225"/>
      <c r="G5269" s="226"/>
      <c r="H5269" s="227"/>
      <c r="I5269" s="227"/>
      <c r="J5269" s="227"/>
      <c r="K5269" s="227"/>
      <c r="L5269" s="228"/>
    </row>
    <row r="5270" spans="1:12">
      <c r="A5270" s="213" t="str">
        <f t="shared" ca="1" si="82"/>
        <v/>
      </c>
      <c r="C5270" s="223"/>
      <c r="D5270" s="224"/>
      <c r="E5270" s="224"/>
      <c r="F5270" s="225"/>
      <c r="G5270" s="226"/>
      <c r="H5270" s="227"/>
      <c r="I5270" s="227"/>
      <c r="J5270" s="227"/>
      <c r="K5270" s="227"/>
      <c r="L5270" s="228"/>
    </row>
    <row r="5271" spans="1:12">
      <c r="A5271" s="213" t="str">
        <f t="shared" ca="1" si="82"/>
        <v/>
      </c>
      <c r="C5271" s="223"/>
      <c r="D5271" s="224"/>
      <c r="E5271" s="224"/>
      <c r="F5271" s="225"/>
      <c r="G5271" s="226"/>
      <c r="H5271" s="227"/>
      <c r="I5271" s="227"/>
      <c r="J5271" s="227"/>
      <c r="K5271" s="227"/>
      <c r="L5271" s="228"/>
    </row>
    <row r="5272" spans="1:12">
      <c r="A5272" s="213" t="str">
        <f t="shared" ca="1" si="82"/>
        <v/>
      </c>
      <c r="C5272" s="223"/>
      <c r="D5272" s="224"/>
      <c r="E5272" s="224"/>
      <c r="F5272" s="225"/>
      <c r="G5272" s="226"/>
      <c r="H5272" s="227"/>
      <c r="I5272" s="227"/>
      <c r="J5272" s="227"/>
      <c r="K5272" s="227"/>
      <c r="L5272" s="228"/>
    </row>
    <row r="5273" spans="1:12">
      <c r="A5273" s="213" t="str">
        <f t="shared" ca="1" si="82"/>
        <v/>
      </c>
      <c r="C5273" s="223"/>
      <c r="D5273" s="224"/>
      <c r="E5273" s="224"/>
      <c r="F5273" s="225"/>
      <c r="G5273" s="226"/>
      <c r="H5273" s="227"/>
      <c r="I5273" s="227"/>
      <c r="J5273" s="227"/>
      <c r="K5273" s="227"/>
      <c r="L5273" s="228"/>
    </row>
    <row r="5274" spans="1:12">
      <c r="A5274" s="213" t="str">
        <f t="shared" ca="1" si="82"/>
        <v/>
      </c>
      <c r="C5274" s="223"/>
      <c r="D5274" s="224"/>
      <c r="E5274" s="224"/>
      <c r="F5274" s="225"/>
      <c r="G5274" s="226"/>
      <c r="H5274" s="227"/>
      <c r="I5274" s="227"/>
      <c r="J5274" s="227"/>
      <c r="K5274" s="227"/>
      <c r="L5274" s="228"/>
    </row>
    <row r="5275" spans="1:12">
      <c r="A5275" s="213" t="str">
        <f t="shared" ca="1" si="82"/>
        <v/>
      </c>
      <c r="C5275" s="223"/>
      <c r="D5275" s="224"/>
      <c r="E5275" s="224"/>
      <c r="F5275" s="225"/>
      <c r="G5275" s="226"/>
      <c r="H5275" s="227"/>
      <c r="I5275" s="227"/>
      <c r="J5275" s="227"/>
      <c r="K5275" s="227"/>
      <c r="L5275" s="228"/>
    </row>
    <row r="5276" spans="1:12">
      <c r="A5276" s="213" t="str">
        <f t="shared" ca="1" si="82"/>
        <v/>
      </c>
      <c r="C5276" s="223"/>
      <c r="D5276" s="224"/>
      <c r="E5276" s="224"/>
      <c r="F5276" s="225"/>
      <c r="G5276" s="226"/>
      <c r="H5276" s="227"/>
      <c r="I5276" s="227"/>
      <c r="J5276" s="227"/>
      <c r="K5276" s="227"/>
      <c r="L5276" s="228"/>
    </row>
    <row r="5277" spans="1:12">
      <c r="A5277" s="213" t="str">
        <f t="shared" ca="1" si="82"/>
        <v/>
      </c>
      <c r="C5277" s="223"/>
      <c r="D5277" s="224"/>
      <c r="E5277" s="224"/>
      <c r="F5277" s="225"/>
      <c r="G5277" s="226"/>
      <c r="H5277" s="227"/>
      <c r="I5277" s="227"/>
      <c r="J5277" s="227"/>
      <c r="K5277" s="227"/>
      <c r="L5277" s="228"/>
    </row>
    <row r="5278" spans="1:12">
      <c r="A5278" s="213" t="str">
        <f t="shared" ca="1" si="82"/>
        <v/>
      </c>
      <c r="C5278" s="223"/>
      <c r="D5278" s="224"/>
      <c r="E5278" s="224"/>
      <c r="F5278" s="225"/>
      <c r="G5278" s="226"/>
      <c r="H5278" s="227"/>
      <c r="I5278" s="227"/>
      <c r="J5278" s="227"/>
      <c r="K5278" s="227"/>
      <c r="L5278" s="228"/>
    </row>
    <row r="5279" spans="1:12">
      <c r="A5279" s="213" t="str">
        <f t="shared" ca="1" si="82"/>
        <v/>
      </c>
      <c r="C5279" s="223"/>
      <c r="D5279" s="224"/>
      <c r="E5279" s="224"/>
      <c r="F5279" s="225"/>
      <c r="G5279" s="226"/>
      <c r="H5279" s="227"/>
      <c r="I5279" s="227"/>
      <c r="J5279" s="227"/>
      <c r="K5279" s="227"/>
      <c r="L5279" s="228"/>
    </row>
    <row r="5280" spans="1:12">
      <c r="A5280" s="213" t="str">
        <f t="shared" ca="1" si="82"/>
        <v/>
      </c>
      <c r="C5280" s="223"/>
      <c r="D5280" s="224"/>
      <c r="E5280" s="224"/>
      <c r="F5280" s="225"/>
      <c r="G5280" s="226"/>
      <c r="H5280" s="227"/>
      <c r="I5280" s="227"/>
      <c r="J5280" s="227"/>
      <c r="K5280" s="227"/>
      <c r="L5280" s="228"/>
    </row>
    <row r="5281" spans="1:12">
      <c r="A5281" s="213" t="str">
        <f t="shared" ca="1" si="82"/>
        <v/>
      </c>
      <c r="C5281" s="223"/>
      <c r="D5281" s="224"/>
      <c r="E5281" s="224"/>
      <c r="F5281" s="225"/>
      <c r="G5281" s="226"/>
      <c r="H5281" s="227"/>
      <c r="I5281" s="227"/>
      <c r="J5281" s="227"/>
      <c r="K5281" s="227"/>
      <c r="L5281" s="228"/>
    </row>
    <row r="5282" spans="1:12">
      <c r="A5282" s="213" t="str">
        <f t="shared" ca="1" si="82"/>
        <v/>
      </c>
      <c r="C5282" s="223"/>
      <c r="D5282" s="224"/>
      <c r="E5282" s="224"/>
      <c r="F5282" s="225"/>
      <c r="G5282" s="226"/>
      <c r="H5282" s="227"/>
      <c r="I5282" s="227"/>
      <c r="J5282" s="227"/>
      <c r="K5282" s="227"/>
      <c r="L5282" s="228"/>
    </row>
    <row r="5283" spans="1:12">
      <c r="A5283" s="213" t="str">
        <f t="shared" ca="1" si="82"/>
        <v/>
      </c>
      <c r="C5283" s="223"/>
      <c r="D5283" s="224"/>
      <c r="E5283" s="224"/>
      <c r="F5283" s="225"/>
      <c r="G5283" s="226"/>
      <c r="H5283" s="227"/>
      <c r="I5283" s="227"/>
      <c r="J5283" s="227"/>
      <c r="K5283" s="227"/>
      <c r="L5283" s="228"/>
    </row>
    <row r="5284" spans="1:12">
      <c r="A5284" s="213" t="str">
        <f t="shared" ca="1" si="82"/>
        <v/>
      </c>
      <c r="C5284" s="223"/>
      <c r="D5284" s="224"/>
      <c r="E5284" s="224"/>
      <c r="F5284" s="225"/>
      <c r="G5284" s="226"/>
      <c r="H5284" s="227"/>
      <c r="I5284" s="227"/>
      <c r="J5284" s="227"/>
      <c r="K5284" s="227"/>
      <c r="L5284" s="228"/>
    </row>
    <row r="5285" spans="1:12">
      <c r="A5285" s="213" t="str">
        <f t="shared" ca="1" si="82"/>
        <v/>
      </c>
      <c r="C5285" s="223"/>
      <c r="D5285" s="224"/>
      <c r="E5285" s="224"/>
      <c r="F5285" s="225"/>
      <c r="G5285" s="226"/>
      <c r="H5285" s="227"/>
      <c r="I5285" s="227"/>
      <c r="J5285" s="227"/>
      <c r="K5285" s="227"/>
      <c r="L5285" s="228"/>
    </row>
    <row r="5286" spans="1:12">
      <c r="A5286" s="213" t="str">
        <f t="shared" ca="1" si="82"/>
        <v/>
      </c>
      <c r="C5286" s="223"/>
      <c r="D5286" s="224"/>
      <c r="E5286" s="224"/>
      <c r="F5286" s="225"/>
      <c r="G5286" s="226"/>
      <c r="H5286" s="227"/>
      <c r="I5286" s="227"/>
      <c r="J5286" s="227"/>
      <c r="K5286" s="227"/>
      <c r="L5286" s="228"/>
    </row>
    <row r="5287" spans="1:12">
      <c r="A5287" s="213" t="str">
        <f t="shared" ca="1" si="82"/>
        <v/>
      </c>
      <c r="C5287" s="223"/>
      <c r="D5287" s="224"/>
      <c r="E5287" s="224"/>
      <c r="F5287" s="225"/>
      <c r="G5287" s="226"/>
      <c r="H5287" s="227"/>
      <c r="I5287" s="227"/>
      <c r="J5287" s="227"/>
      <c r="K5287" s="227"/>
      <c r="L5287" s="228"/>
    </row>
    <row r="5288" spans="1:12">
      <c r="A5288" s="213" t="str">
        <f t="shared" ca="1" si="82"/>
        <v/>
      </c>
      <c r="C5288" s="223"/>
      <c r="D5288" s="224"/>
      <c r="E5288" s="224"/>
      <c r="F5288" s="225"/>
      <c r="G5288" s="226"/>
      <c r="H5288" s="227"/>
      <c r="I5288" s="227"/>
      <c r="J5288" s="227"/>
      <c r="K5288" s="227"/>
      <c r="L5288" s="228"/>
    </row>
    <row r="5289" spans="1:12">
      <c r="A5289" s="213" t="str">
        <f t="shared" ca="1" si="82"/>
        <v/>
      </c>
      <c r="C5289" s="223"/>
      <c r="D5289" s="224"/>
      <c r="E5289" s="224"/>
      <c r="F5289" s="225"/>
      <c r="G5289" s="226"/>
      <c r="H5289" s="227"/>
      <c r="I5289" s="227"/>
      <c r="J5289" s="227"/>
      <c r="K5289" s="227"/>
      <c r="L5289" s="228"/>
    </row>
    <row r="5290" spans="1:12">
      <c r="A5290" s="213" t="str">
        <f t="shared" ca="1" si="82"/>
        <v/>
      </c>
      <c r="C5290" s="223"/>
      <c r="D5290" s="224"/>
      <c r="E5290" s="224"/>
      <c r="F5290" s="225"/>
      <c r="G5290" s="226"/>
      <c r="H5290" s="227"/>
      <c r="I5290" s="227"/>
      <c r="J5290" s="227"/>
      <c r="K5290" s="227"/>
      <c r="L5290" s="228"/>
    </row>
    <row r="5291" spans="1:12">
      <c r="A5291" s="213" t="str">
        <f t="shared" ca="1" si="82"/>
        <v/>
      </c>
      <c r="C5291" s="223"/>
      <c r="D5291" s="224"/>
      <c r="E5291" s="224"/>
      <c r="F5291" s="225"/>
      <c r="G5291" s="226"/>
      <c r="H5291" s="227"/>
      <c r="I5291" s="227"/>
      <c r="J5291" s="227"/>
      <c r="K5291" s="227"/>
      <c r="L5291" s="228"/>
    </row>
    <row r="5292" spans="1:12">
      <c r="A5292" s="213" t="str">
        <f t="shared" ca="1" si="82"/>
        <v/>
      </c>
      <c r="C5292" s="223"/>
      <c r="D5292" s="224"/>
      <c r="E5292" s="224"/>
      <c r="F5292" s="225"/>
      <c r="G5292" s="226"/>
      <c r="H5292" s="227"/>
      <c r="I5292" s="227"/>
      <c r="J5292" s="227"/>
      <c r="K5292" s="227"/>
      <c r="L5292" s="228"/>
    </row>
    <row r="5293" spans="1:12">
      <c r="A5293" s="213" t="str">
        <f t="shared" ca="1" si="82"/>
        <v/>
      </c>
      <c r="C5293" s="223"/>
      <c r="D5293" s="224"/>
      <c r="E5293" s="224"/>
      <c r="F5293" s="225"/>
      <c r="G5293" s="226"/>
      <c r="H5293" s="227"/>
      <c r="I5293" s="227"/>
      <c r="J5293" s="227"/>
      <c r="K5293" s="227"/>
      <c r="L5293" s="228"/>
    </row>
    <row r="5294" spans="1:12">
      <c r="A5294" s="213" t="str">
        <f t="shared" ca="1" si="82"/>
        <v/>
      </c>
      <c r="C5294" s="223"/>
      <c r="D5294" s="224"/>
      <c r="E5294" s="224"/>
      <c r="F5294" s="225"/>
      <c r="G5294" s="226"/>
      <c r="H5294" s="227"/>
      <c r="I5294" s="227"/>
      <c r="J5294" s="227"/>
      <c r="K5294" s="227"/>
      <c r="L5294" s="228"/>
    </row>
    <row r="5295" spans="1:12">
      <c r="A5295" s="213" t="str">
        <f t="shared" ca="1" si="82"/>
        <v/>
      </c>
      <c r="C5295" s="223"/>
      <c r="D5295" s="224"/>
      <c r="E5295" s="224"/>
      <c r="F5295" s="225"/>
      <c r="G5295" s="226"/>
      <c r="H5295" s="227"/>
      <c r="I5295" s="227"/>
      <c r="J5295" s="227"/>
      <c r="K5295" s="227"/>
      <c r="L5295" s="228"/>
    </row>
    <row r="5296" spans="1:12">
      <c r="A5296" s="213" t="str">
        <f t="shared" ca="1" si="82"/>
        <v/>
      </c>
      <c r="C5296" s="223"/>
      <c r="D5296" s="224"/>
      <c r="E5296" s="224"/>
      <c r="F5296" s="225"/>
      <c r="G5296" s="226"/>
      <c r="H5296" s="227"/>
      <c r="I5296" s="227"/>
      <c r="J5296" s="227"/>
      <c r="K5296" s="227"/>
      <c r="L5296" s="228"/>
    </row>
    <row r="5297" spans="1:12">
      <c r="A5297" s="213" t="str">
        <f t="shared" ca="1" si="82"/>
        <v/>
      </c>
      <c r="C5297" s="223"/>
      <c r="D5297" s="224"/>
      <c r="E5297" s="224"/>
      <c r="F5297" s="225"/>
      <c r="G5297" s="226"/>
      <c r="H5297" s="227"/>
      <c r="I5297" s="227"/>
      <c r="J5297" s="227"/>
      <c r="K5297" s="227"/>
      <c r="L5297" s="228"/>
    </row>
    <row r="5298" spans="1:12">
      <c r="A5298" s="213" t="str">
        <f t="shared" ca="1" si="82"/>
        <v/>
      </c>
      <c r="C5298" s="223"/>
      <c r="D5298" s="224"/>
      <c r="E5298" s="224"/>
      <c r="F5298" s="225"/>
      <c r="G5298" s="226"/>
      <c r="H5298" s="227"/>
      <c r="I5298" s="227"/>
      <c r="J5298" s="227"/>
      <c r="K5298" s="227"/>
      <c r="L5298" s="228"/>
    </row>
    <row r="5299" spans="1:12">
      <c r="A5299" s="213" t="str">
        <f t="shared" ca="1" si="82"/>
        <v/>
      </c>
      <c r="C5299" s="223"/>
      <c r="D5299" s="224"/>
      <c r="E5299" s="224"/>
      <c r="F5299" s="225"/>
      <c r="G5299" s="226"/>
      <c r="H5299" s="227"/>
      <c r="I5299" s="227"/>
      <c r="J5299" s="227"/>
      <c r="K5299" s="227"/>
      <c r="L5299" s="228"/>
    </row>
    <row r="5300" spans="1:12">
      <c r="A5300" s="213" t="str">
        <f t="shared" ca="1" si="82"/>
        <v/>
      </c>
      <c r="C5300" s="223"/>
      <c r="D5300" s="224"/>
      <c r="E5300" s="224"/>
      <c r="F5300" s="225"/>
      <c r="G5300" s="226"/>
      <c r="H5300" s="227"/>
      <c r="I5300" s="227"/>
      <c r="J5300" s="227"/>
      <c r="K5300" s="227"/>
      <c r="L5300" s="228"/>
    </row>
    <row r="5301" spans="1:12">
      <c r="A5301" s="213" t="str">
        <f t="shared" ca="1" si="82"/>
        <v/>
      </c>
      <c r="C5301" s="223"/>
      <c r="D5301" s="224"/>
      <c r="E5301" s="224"/>
      <c r="F5301" s="225"/>
      <c r="G5301" s="226"/>
      <c r="H5301" s="227"/>
      <c r="I5301" s="227"/>
      <c r="J5301" s="227"/>
      <c r="K5301" s="227"/>
      <c r="L5301" s="228"/>
    </row>
    <row r="5302" spans="1:12">
      <c r="A5302" s="213" t="str">
        <f t="shared" ca="1" si="82"/>
        <v/>
      </c>
      <c r="C5302" s="223"/>
      <c r="D5302" s="224"/>
      <c r="E5302" s="224"/>
      <c r="F5302" s="225"/>
      <c r="G5302" s="226"/>
      <c r="H5302" s="227"/>
      <c r="I5302" s="227"/>
      <c r="J5302" s="227"/>
      <c r="K5302" s="227"/>
      <c r="L5302" s="228"/>
    </row>
    <row r="5303" spans="1:12">
      <c r="A5303" s="213" t="str">
        <f t="shared" ca="1" si="82"/>
        <v/>
      </c>
      <c r="C5303" s="223"/>
      <c r="D5303" s="224"/>
      <c r="E5303" s="224"/>
      <c r="F5303" s="225"/>
      <c r="G5303" s="226"/>
      <c r="H5303" s="227"/>
      <c r="I5303" s="227"/>
      <c r="J5303" s="227"/>
      <c r="K5303" s="227"/>
      <c r="L5303" s="228"/>
    </row>
    <row r="5304" spans="1:12">
      <c r="A5304" s="213" t="str">
        <f t="shared" ca="1" si="82"/>
        <v/>
      </c>
      <c r="C5304" s="223"/>
      <c r="D5304" s="224"/>
      <c r="E5304" s="224"/>
      <c r="F5304" s="225"/>
      <c r="G5304" s="226"/>
      <c r="H5304" s="227"/>
      <c r="I5304" s="227"/>
      <c r="J5304" s="227"/>
      <c r="K5304" s="227"/>
      <c r="L5304" s="228"/>
    </row>
    <row r="5305" spans="1:12">
      <c r="A5305" s="213" t="str">
        <f t="shared" ca="1" si="82"/>
        <v/>
      </c>
      <c r="C5305" s="223"/>
      <c r="D5305" s="224"/>
      <c r="E5305" s="224"/>
      <c r="F5305" s="225"/>
      <c r="G5305" s="226"/>
      <c r="H5305" s="227"/>
      <c r="I5305" s="227"/>
      <c r="J5305" s="227"/>
      <c r="K5305" s="227"/>
      <c r="L5305" s="228"/>
    </row>
    <row r="5306" spans="1:12">
      <c r="A5306" s="213" t="str">
        <f t="shared" ca="1" si="82"/>
        <v/>
      </c>
      <c r="C5306" s="223"/>
      <c r="D5306" s="224"/>
      <c r="E5306" s="224"/>
      <c r="F5306" s="225"/>
      <c r="G5306" s="226"/>
      <c r="H5306" s="227"/>
      <c r="I5306" s="227"/>
      <c r="J5306" s="227"/>
      <c r="K5306" s="227"/>
      <c r="L5306" s="228"/>
    </row>
    <row r="5307" spans="1:12">
      <c r="A5307" s="213" t="str">
        <f t="shared" ca="1" si="82"/>
        <v/>
      </c>
      <c r="C5307" s="223"/>
      <c r="D5307" s="224"/>
      <c r="E5307" s="224"/>
      <c r="F5307" s="225"/>
      <c r="G5307" s="226"/>
      <c r="H5307" s="227"/>
      <c r="I5307" s="227"/>
      <c r="J5307" s="227"/>
      <c r="K5307" s="227"/>
      <c r="L5307" s="228"/>
    </row>
    <row r="5308" spans="1:12">
      <c r="A5308" s="213" t="str">
        <f t="shared" ca="1" si="82"/>
        <v/>
      </c>
      <c r="C5308" s="223"/>
      <c r="D5308" s="224"/>
      <c r="E5308" s="224"/>
      <c r="F5308" s="225"/>
      <c r="G5308" s="226"/>
      <c r="H5308" s="227"/>
      <c r="I5308" s="227"/>
      <c r="J5308" s="227"/>
      <c r="K5308" s="227"/>
      <c r="L5308" s="228"/>
    </row>
    <row r="5309" spans="1:12">
      <c r="A5309" s="213" t="str">
        <f t="shared" ca="1" si="82"/>
        <v/>
      </c>
      <c r="C5309" s="223"/>
      <c r="D5309" s="224"/>
      <c r="E5309" s="224"/>
      <c r="F5309" s="225"/>
      <c r="G5309" s="226"/>
      <c r="H5309" s="227"/>
      <c r="I5309" s="227"/>
      <c r="J5309" s="227"/>
      <c r="K5309" s="227"/>
      <c r="L5309" s="228"/>
    </row>
    <row r="5310" spans="1:12">
      <c r="A5310" s="213" t="str">
        <f t="shared" ca="1" si="82"/>
        <v/>
      </c>
      <c r="C5310" s="223"/>
      <c r="D5310" s="224"/>
      <c r="E5310" s="224"/>
      <c r="F5310" s="225"/>
      <c r="G5310" s="226"/>
      <c r="H5310" s="227"/>
      <c r="I5310" s="227"/>
      <c r="J5310" s="227"/>
      <c r="K5310" s="227"/>
      <c r="L5310" s="228"/>
    </row>
    <row r="5311" spans="1:12">
      <c r="A5311" s="213" t="str">
        <f t="shared" ca="1" si="82"/>
        <v/>
      </c>
      <c r="C5311" s="223"/>
      <c r="D5311" s="224"/>
      <c r="E5311" s="224"/>
      <c r="F5311" s="225"/>
      <c r="G5311" s="226"/>
      <c r="H5311" s="227"/>
      <c r="I5311" s="227"/>
      <c r="J5311" s="227"/>
      <c r="K5311" s="227"/>
      <c r="L5311" s="228"/>
    </row>
    <row r="5312" spans="1:12">
      <c r="A5312" s="213" t="str">
        <f t="shared" ca="1" si="82"/>
        <v/>
      </c>
      <c r="C5312" s="223"/>
      <c r="D5312" s="224"/>
      <c r="E5312" s="224"/>
      <c r="F5312" s="225"/>
      <c r="G5312" s="226"/>
      <c r="H5312" s="227"/>
      <c r="I5312" s="227"/>
      <c r="J5312" s="227"/>
      <c r="K5312" s="227"/>
      <c r="L5312" s="228"/>
    </row>
    <row r="5313" spans="1:12">
      <c r="A5313" s="213" t="str">
        <f t="shared" ca="1" si="82"/>
        <v/>
      </c>
      <c r="C5313" s="223"/>
      <c r="D5313" s="224"/>
      <c r="E5313" s="224"/>
      <c r="F5313" s="225"/>
      <c r="G5313" s="226"/>
      <c r="H5313" s="227"/>
      <c r="I5313" s="227"/>
      <c r="J5313" s="227"/>
      <c r="K5313" s="227"/>
      <c r="L5313" s="228"/>
    </row>
    <row r="5314" spans="1:12">
      <c r="A5314" s="213" t="str">
        <f t="shared" ca="1" si="82"/>
        <v/>
      </c>
      <c r="C5314" s="223"/>
      <c r="D5314" s="224"/>
      <c r="E5314" s="224"/>
      <c r="F5314" s="225"/>
      <c r="G5314" s="226"/>
      <c r="H5314" s="227"/>
      <c r="I5314" s="227"/>
      <c r="J5314" s="227"/>
      <c r="K5314" s="227"/>
      <c r="L5314" s="228"/>
    </row>
    <row r="5315" spans="1:12">
      <c r="A5315" s="213" t="str">
        <f t="shared" ca="1" si="82"/>
        <v/>
      </c>
      <c r="C5315" s="223"/>
      <c r="D5315" s="224"/>
      <c r="E5315" s="224"/>
      <c r="F5315" s="225"/>
      <c r="G5315" s="226"/>
      <c r="H5315" s="227"/>
      <c r="I5315" s="227"/>
      <c r="J5315" s="227"/>
      <c r="K5315" s="227"/>
      <c r="L5315" s="228"/>
    </row>
    <row r="5316" spans="1:12">
      <c r="A5316" s="213" t="str">
        <f t="shared" ref="A5316:A5379" ca="1" si="83">IF(INDIRECT(ADDRESS(ROW(A5316),3))="","",IF(INDIRECT(ADDRESS(ROW(A5316),3))=INDIRECT(ADDRESS(ROW(A5316)-1,3)),A5315,A5315+1))</f>
        <v/>
      </c>
      <c r="C5316" s="223"/>
      <c r="D5316" s="224"/>
      <c r="E5316" s="224"/>
      <c r="F5316" s="225"/>
      <c r="G5316" s="226"/>
      <c r="H5316" s="227"/>
      <c r="I5316" s="227"/>
      <c r="J5316" s="227"/>
      <c r="K5316" s="227"/>
      <c r="L5316" s="228"/>
    </row>
    <row r="5317" spans="1:12">
      <c r="A5317" s="213" t="str">
        <f t="shared" ca="1" si="83"/>
        <v/>
      </c>
      <c r="C5317" s="223"/>
      <c r="D5317" s="224"/>
      <c r="E5317" s="224"/>
      <c r="F5317" s="225"/>
      <c r="G5317" s="226"/>
      <c r="H5317" s="227"/>
      <c r="I5317" s="227"/>
      <c r="J5317" s="227"/>
      <c r="K5317" s="227"/>
      <c r="L5317" s="228"/>
    </row>
    <row r="5318" spans="1:12">
      <c r="A5318" s="213" t="str">
        <f t="shared" ca="1" si="83"/>
        <v/>
      </c>
      <c r="C5318" s="223"/>
      <c r="D5318" s="224"/>
      <c r="E5318" s="224"/>
      <c r="F5318" s="225"/>
      <c r="G5318" s="226"/>
      <c r="H5318" s="227"/>
      <c r="I5318" s="227"/>
      <c r="J5318" s="227"/>
      <c r="K5318" s="227"/>
      <c r="L5318" s="228"/>
    </row>
    <row r="5319" spans="1:12">
      <c r="A5319" s="213" t="str">
        <f t="shared" ca="1" si="83"/>
        <v/>
      </c>
      <c r="C5319" s="223"/>
      <c r="D5319" s="224"/>
      <c r="E5319" s="224"/>
      <c r="F5319" s="225"/>
      <c r="G5319" s="226"/>
      <c r="H5319" s="227"/>
      <c r="I5319" s="227"/>
      <c r="J5319" s="227"/>
      <c r="K5319" s="227"/>
      <c r="L5319" s="228"/>
    </row>
    <row r="5320" spans="1:12">
      <c r="A5320" s="213" t="str">
        <f t="shared" ca="1" si="83"/>
        <v/>
      </c>
      <c r="C5320" s="223"/>
      <c r="D5320" s="224"/>
      <c r="E5320" s="224"/>
      <c r="F5320" s="225"/>
      <c r="G5320" s="226"/>
      <c r="H5320" s="227"/>
      <c r="I5320" s="227"/>
      <c r="J5320" s="227"/>
      <c r="K5320" s="227"/>
      <c r="L5320" s="228"/>
    </row>
    <row r="5321" spans="1:12">
      <c r="A5321" s="213" t="str">
        <f t="shared" ca="1" si="83"/>
        <v/>
      </c>
      <c r="C5321" s="223"/>
      <c r="D5321" s="224"/>
      <c r="E5321" s="224"/>
      <c r="F5321" s="225"/>
      <c r="G5321" s="226"/>
      <c r="H5321" s="227"/>
      <c r="I5321" s="227"/>
      <c r="J5321" s="227"/>
      <c r="K5321" s="227"/>
      <c r="L5321" s="228"/>
    </row>
    <row r="5322" spans="1:12">
      <c r="A5322" s="213" t="str">
        <f t="shared" ca="1" si="83"/>
        <v/>
      </c>
      <c r="C5322" s="223"/>
      <c r="D5322" s="224"/>
      <c r="E5322" s="224"/>
      <c r="F5322" s="225"/>
      <c r="G5322" s="226"/>
      <c r="H5322" s="227"/>
      <c r="I5322" s="227"/>
      <c r="J5322" s="227"/>
      <c r="K5322" s="227"/>
      <c r="L5322" s="228"/>
    </row>
    <row r="5323" spans="1:12">
      <c r="A5323" s="213" t="str">
        <f t="shared" ca="1" si="83"/>
        <v/>
      </c>
      <c r="C5323" s="223"/>
      <c r="D5323" s="224"/>
      <c r="E5323" s="224"/>
      <c r="F5323" s="225"/>
      <c r="G5323" s="226"/>
      <c r="H5323" s="227"/>
      <c r="I5323" s="227"/>
      <c r="J5323" s="227"/>
      <c r="K5323" s="227"/>
      <c r="L5323" s="228"/>
    </row>
    <row r="5324" spans="1:12">
      <c r="A5324" s="213" t="str">
        <f t="shared" ca="1" si="83"/>
        <v/>
      </c>
      <c r="C5324" s="223"/>
      <c r="D5324" s="224"/>
      <c r="E5324" s="224"/>
      <c r="F5324" s="225"/>
      <c r="G5324" s="226"/>
      <c r="H5324" s="227"/>
      <c r="I5324" s="227"/>
      <c r="J5324" s="227"/>
      <c r="K5324" s="227"/>
      <c r="L5324" s="228"/>
    </row>
    <row r="5325" spans="1:12">
      <c r="A5325" s="213" t="str">
        <f t="shared" ca="1" si="83"/>
        <v/>
      </c>
      <c r="C5325" s="223"/>
      <c r="D5325" s="224"/>
      <c r="E5325" s="224"/>
      <c r="F5325" s="225"/>
      <c r="G5325" s="226"/>
      <c r="H5325" s="227"/>
      <c r="I5325" s="227"/>
      <c r="J5325" s="227"/>
      <c r="K5325" s="227"/>
      <c r="L5325" s="228"/>
    </row>
    <row r="5326" spans="1:12">
      <c r="A5326" s="213" t="str">
        <f t="shared" ca="1" si="83"/>
        <v/>
      </c>
      <c r="C5326" s="223"/>
      <c r="D5326" s="224"/>
      <c r="E5326" s="224"/>
      <c r="F5326" s="225"/>
      <c r="G5326" s="226"/>
      <c r="H5326" s="227"/>
      <c r="I5326" s="227"/>
      <c r="J5326" s="227"/>
      <c r="K5326" s="227"/>
      <c r="L5326" s="228"/>
    </row>
    <row r="5327" spans="1:12">
      <c r="A5327" s="213" t="str">
        <f t="shared" ca="1" si="83"/>
        <v/>
      </c>
      <c r="C5327" s="223"/>
      <c r="D5327" s="224"/>
      <c r="E5327" s="224"/>
      <c r="F5327" s="225"/>
      <c r="G5327" s="226"/>
      <c r="H5327" s="227"/>
      <c r="I5327" s="227"/>
      <c r="J5327" s="227"/>
      <c r="K5327" s="227"/>
      <c r="L5327" s="228"/>
    </row>
    <row r="5328" spans="1:12">
      <c r="A5328" s="213" t="str">
        <f t="shared" ca="1" si="83"/>
        <v/>
      </c>
      <c r="C5328" s="223"/>
      <c r="D5328" s="224"/>
      <c r="E5328" s="224"/>
      <c r="F5328" s="225"/>
      <c r="G5328" s="226"/>
      <c r="H5328" s="227"/>
      <c r="I5328" s="227"/>
      <c r="J5328" s="227"/>
      <c r="K5328" s="227"/>
      <c r="L5328" s="228"/>
    </row>
    <row r="5329" spans="1:12">
      <c r="A5329" s="213" t="str">
        <f t="shared" ca="1" si="83"/>
        <v/>
      </c>
      <c r="C5329" s="223"/>
      <c r="D5329" s="224"/>
      <c r="E5329" s="224"/>
      <c r="F5329" s="225"/>
      <c r="G5329" s="226"/>
      <c r="H5329" s="227"/>
      <c r="I5329" s="227"/>
      <c r="J5329" s="227"/>
      <c r="K5329" s="227"/>
      <c r="L5329" s="228"/>
    </row>
    <row r="5330" spans="1:12">
      <c r="A5330" s="213" t="str">
        <f t="shared" ca="1" si="83"/>
        <v/>
      </c>
      <c r="C5330" s="223"/>
      <c r="D5330" s="224"/>
      <c r="E5330" s="224"/>
      <c r="F5330" s="225"/>
      <c r="G5330" s="226"/>
      <c r="H5330" s="227"/>
      <c r="I5330" s="227"/>
      <c r="J5330" s="227"/>
      <c r="K5330" s="227"/>
      <c r="L5330" s="228"/>
    </row>
    <row r="5331" spans="1:12">
      <c r="A5331" s="213" t="str">
        <f t="shared" ca="1" si="83"/>
        <v/>
      </c>
      <c r="C5331" s="223"/>
      <c r="D5331" s="224"/>
      <c r="E5331" s="224"/>
      <c r="F5331" s="225"/>
      <c r="G5331" s="226"/>
      <c r="H5331" s="227"/>
      <c r="I5331" s="227"/>
      <c r="J5331" s="227"/>
      <c r="K5331" s="227"/>
      <c r="L5331" s="228"/>
    </row>
    <row r="5332" spans="1:12">
      <c r="A5332" s="213" t="str">
        <f t="shared" ca="1" si="83"/>
        <v/>
      </c>
      <c r="C5332" s="223"/>
      <c r="D5332" s="224"/>
      <c r="E5332" s="224"/>
      <c r="F5332" s="225"/>
      <c r="G5332" s="226"/>
      <c r="H5332" s="227"/>
      <c r="I5332" s="227"/>
      <c r="J5332" s="227"/>
      <c r="K5332" s="227"/>
      <c r="L5332" s="228"/>
    </row>
    <row r="5333" spans="1:12">
      <c r="A5333" s="213" t="str">
        <f t="shared" ca="1" si="83"/>
        <v/>
      </c>
      <c r="C5333" s="223"/>
      <c r="D5333" s="224"/>
      <c r="E5333" s="224"/>
      <c r="F5333" s="225"/>
      <c r="G5333" s="226"/>
      <c r="H5333" s="227"/>
      <c r="I5333" s="227"/>
      <c r="J5333" s="227"/>
      <c r="K5333" s="227"/>
      <c r="L5333" s="228"/>
    </row>
    <row r="5334" spans="1:12">
      <c r="A5334" s="213" t="str">
        <f t="shared" ca="1" si="83"/>
        <v/>
      </c>
      <c r="C5334" s="223"/>
      <c r="D5334" s="224"/>
      <c r="E5334" s="224"/>
      <c r="F5334" s="225"/>
      <c r="G5334" s="226"/>
      <c r="H5334" s="227"/>
      <c r="I5334" s="227"/>
      <c r="J5334" s="227"/>
      <c r="K5334" s="227"/>
      <c r="L5334" s="228"/>
    </row>
    <row r="5335" spans="1:12">
      <c r="A5335" s="213" t="str">
        <f t="shared" ca="1" si="83"/>
        <v/>
      </c>
      <c r="C5335" s="223"/>
      <c r="D5335" s="224"/>
      <c r="E5335" s="224"/>
      <c r="F5335" s="225"/>
      <c r="G5335" s="226"/>
      <c r="H5335" s="227"/>
      <c r="I5335" s="227"/>
      <c r="J5335" s="227"/>
      <c r="K5335" s="227"/>
      <c r="L5335" s="228"/>
    </row>
    <row r="5336" spans="1:12">
      <c r="A5336" s="213" t="str">
        <f t="shared" ca="1" si="83"/>
        <v/>
      </c>
      <c r="C5336" s="223"/>
      <c r="D5336" s="224"/>
      <c r="E5336" s="224"/>
      <c r="F5336" s="225"/>
      <c r="G5336" s="226"/>
      <c r="H5336" s="227"/>
      <c r="I5336" s="227"/>
      <c r="J5336" s="227"/>
      <c r="K5336" s="227"/>
      <c r="L5336" s="228"/>
    </row>
    <row r="5337" spans="1:12">
      <c r="A5337" s="213" t="str">
        <f t="shared" ca="1" si="83"/>
        <v/>
      </c>
      <c r="C5337" s="223"/>
      <c r="D5337" s="224"/>
      <c r="E5337" s="224"/>
      <c r="F5337" s="225"/>
      <c r="G5337" s="226"/>
      <c r="H5337" s="227"/>
      <c r="I5337" s="227"/>
      <c r="J5337" s="227"/>
      <c r="K5337" s="227"/>
      <c r="L5337" s="228"/>
    </row>
    <row r="5338" spans="1:12">
      <c r="A5338" s="213" t="str">
        <f t="shared" ca="1" si="83"/>
        <v/>
      </c>
      <c r="C5338" s="223"/>
      <c r="D5338" s="224"/>
      <c r="E5338" s="224"/>
      <c r="F5338" s="225"/>
      <c r="G5338" s="226"/>
      <c r="H5338" s="227"/>
      <c r="I5338" s="227"/>
      <c r="J5338" s="227"/>
      <c r="K5338" s="227"/>
      <c r="L5338" s="228"/>
    </row>
    <row r="5339" spans="1:12">
      <c r="A5339" s="213" t="str">
        <f t="shared" ca="1" si="83"/>
        <v/>
      </c>
      <c r="C5339" s="223"/>
      <c r="D5339" s="224"/>
      <c r="E5339" s="224"/>
      <c r="F5339" s="225"/>
      <c r="G5339" s="226"/>
      <c r="H5339" s="227"/>
      <c r="I5339" s="227"/>
      <c r="J5339" s="227"/>
      <c r="K5339" s="227"/>
      <c r="L5339" s="228"/>
    </row>
    <row r="5340" spans="1:12">
      <c r="A5340" s="213" t="str">
        <f t="shared" ca="1" si="83"/>
        <v/>
      </c>
      <c r="C5340" s="223"/>
      <c r="D5340" s="224"/>
      <c r="E5340" s="224"/>
      <c r="F5340" s="225"/>
      <c r="G5340" s="226"/>
      <c r="H5340" s="227"/>
      <c r="I5340" s="227"/>
      <c r="J5340" s="227"/>
      <c r="K5340" s="227"/>
      <c r="L5340" s="228"/>
    </row>
    <row r="5341" spans="1:12">
      <c r="A5341" s="213" t="str">
        <f t="shared" ca="1" si="83"/>
        <v/>
      </c>
      <c r="C5341" s="223"/>
      <c r="D5341" s="224"/>
      <c r="E5341" s="224"/>
      <c r="F5341" s="225"/>
      <c r="G5341" s="226"/>
      <c r="H5341" s="227"/>
      <c r="I5341" s="227"/>
      <c r="J5341" s="227"/>
      <c r="K5341" s="227"/>
      <c r="L5341" s="228"/>
    </row>
    <row r="5342" spans="1:12">
      <c r="A5342" s="213" t="str">
        <f t="shared" ca="1" si="83"/>
        <v/>
      </c>
      <c r="C5342" s="223"/>
      <c r="D5342" s="224"/>
      <c r="E5342" s="224"/>
      <c r="F5342" s="225"/>
      <c r="G5342" s="226"/>
      <c r="H5342" s="227"/>
      <c r="I5342" s="227"/>
      <c r="J5342" s="227"/>
      <c r="K5342" s="227"/>
      <c r="L5342" s="228"/>
    </row>
    <row r="5343" spans="1:12">
      <c r="A5343" s="213" t="str">
        <f t="shared" ca="1" si="83"/>
        <v/>
      </c>
      <c r="C5343" s="223"/>
      <c r="D5343" s="224"/>
      <c r="E5343" s="224"/>
      <c r="F5343" s="225"/>
      <c r="G5343" s="226"/>
      <c r="H5343" s="227"/>
      <c r="I5343" s="227"/>
      <c r="J5343" s="227"/>
      <c r="K5343" s="227"/>
      <c r="L5343" s="228"/>
    </row>
    <row r="5344" spans="1:12">
      <c r="A5344" s="213" t="str">
        <f t="shared" ca="1" si="83"/>
        <v/>
      </c>
      <c r="C5344" s="223"/>
      <c r="D5344" s="224"/>
      <c r="E5344" s="224"/>
      <c r="F5344" s="225"/>
      <c r="G5344" s="226"/>
      <c r="H5344" s="227"/>
      <c r="I5344" s="227"/>
      <c r="J5344" s="227"/>
      <c r="K5344" s="227"/>
      <c r="L5344" s="228"/>
    </row>
    <row r="5345" spans="1:12">
      <c r="A5345" s="213" t="str">
        <f t="shared" ca="1" si="83"/>
        <v/>
      </c>
      <c r="C5345" s="223"/>
      <c r="D5345" s="224"/>
      <c r="E5345" s="224"/>
      <c r="F5345" s="225"/>
      <c r="G5345" s="226"/>
      <c r="H5345" s="227"/>
      <c r="I5345" s="227"/>
      <c r="J5345" s="227"/>
      <c r="K5345" s="227"/>
      <c r="L5345" s="228"/>
    </row>
    <row r="5346" spans="1:12">
      <c r="A5346" s="213" t="str">
        <f t="shared" ca="1" si="83"/>
        <v/>
      </c>
      <c r="C5346" s="223"/>
      <c r="D5346" s="224"/>
      <c r="E5346" s="224"/>
      <c r="F5346" s="225"/>
      <c r="G5346" s="226"/>
      <c r="H5346" s="227"/>
      <c r="I5346" s="227"/>
      <c r="J5346" s="227"/>
      <c r="K5346" s="227"/>
      <c r="L5346" s="228"/>
    </row>
    <row r="5347" spans="1:12">
      <c r="A5347" s="213" t="str">
        <f t="shared" ca="1" si="83"/>
        <v/>
      </c>
      <c r="C5347" s="223"/>
      <c r="D5347" s="224"/>
      <c r="E5347" s="224"/>
      <c r="F5347" s="225"/>
      <c r="G5347" s="226"/>
      <c r="H5347" s="227"/>
      <c r="I5347" s="227"/>
      <c r="J5347" s="227"/>
      <c r="K5347" s="227"/>
      <c r="L5347" s="228"/>
    </row>
    <row r="5348" spans="1:12">
      <c r="A5348" s="213" t="str">
        <f t="shared" ca="1" si="83"/>
        <v/>
      </c>
      <c r="C5348" s="223"/>
      <c r="D5348" s="224"/>
      <c r="E5348" s="224"/>
      <c r="F5348" s="225"/>
      <c r="G5348" s="226"/>
      <c r="H5348" s="227"/>
      <c r="I5348" s="227"/>
      <c r="J5348" s="227"/>
      <c r="K5348" s="227"/>
      <c r="L5348" s="228"/>
    </row>
    <row r="5349" spans="1:12">
      <c r="A5349" s="213" t="str">
        <f t="shared" ca="1" si="83"/>
        <v/>
      </c>
      <c r="C5349" s="223"/>
      <c r="D5349" s="224"/>
      <c r="E5349" s="224"/>
      <c r="F5349" s="225"/>
      <c r="G5349" s="226"/>
      <c r="H5349" s="227"/>
      <c r="I5349" s="227"/>
      <c r="J5349" s="227"/>
      <c r="K5349" s="227"/>
      <c r="L5349" s="228"/>
    </row>
    <row r="5350" spans="1:12">
      <c r="A5350" s="213" t="str">
        <f t="shared" ca="1" si="83"/>
        <v/>
      </c>
      <c r="C5350" s="223"/>
      <c r="D5350" s="224"/>
      <c r="E5350" s="224"/>
      <c r="F5350" s="225"/>
      <c r="G5350" s="226"/>
      <c r="H5350" s="227"/>
      <c r="I5350" s="227"/>
      <c r="J5350" s="227"/>
      <c r="K5350" s="227"/>
      <c r="L5350" s="228"/>
    </row>
    <row r="5351" spans="1:12">
      <c r="A5351" s="213" t="str">
        <f t="shared" ca="1" si="83"/>
        <v/>
      </c>
      <c r="C5351" s="223"/>
      <c r="D5351" s="224"/>
      <c r="E5351" s="224"/>
      <c r="F5351" s="225"/>
      <c r="G5351" s="226"/>
      <c r="H5351" s="227"/>
      <c r="I5351" s="227"/>
      <c r="J5351" s="227"/>
      <c r="K5351" s="227"/>
      <c r="L5351" s="228"/>
    </row>
    <row r="5352" spans="1:12">
      <c r="A5352" s="213" t="str">
        <f t="shared" ca="1" si="83"/>
        <v/>
      </c>
      <c r="C5352" s="223"/>
      <c r="D5352" s="224"/>
      <c r="E5352" s="224"/>
      <c r="F5352" s="225"/>
      <c r="G5352" s="226"/>
      <c r="H5352" s="227"/>
      <c r="I5352" s="227"/>
      <c r="J5352" s="227"/>
      <c r="K5352" s="227"/>
      <c r="L5352" s="228"/>
    </row>
    <row r="5353" spans="1:12">
      <c r="A5353" s="213" t="str">
        <f t="shared" ca="1" si="83"/>
        <v/>
      </c>
      <c r="C5353" s="223"/>
      <c r="D5353" s="224"/>
      <c r="E5353" s="224"/>
      <c r="F5353" s="225"/>
      <c r="G5353" s="226"/>
      <c r="H5353" s="227"/>
      <c r="I5353" s="227"/>
      <c r="J5353" s="227"/>
      <c r="K5353" s="227"/>
      <c r="L5353" s="228"/>
    </row>
    <row r="5354" spans="1:12">
      <c r="A5354" s="213" t="str">
        <f t="shared" ca="1" si="83"/>
        <v/>
      </c>
      <c r="C5354" s="223"/>
      <c r="D5354" s="224"/>
      <c r="E5354" s="224"/>
      <c r="F5354" s="225"/>
      <c r="G5354" s="226"/>
      <c r="H5354" s="227"/>
      <c r="I5354" s="227"/>
      <c r="J5354" s="227"/>
      <c r="K5354" s="227"/>
      <c r="L5354" s="228"/>
    </row>
    <row r="5355" spans="1:12">
      <c r="A5355" s="213" t="str">
        <f t="shared" ca="1" si="83"/>
        <v/>
      </c>
      <c r="C5355" s="223"/>
      <c r="D5355" s="224"/>
      <c r="E5355" s="224"/>
      <c r="F5355" s="225"/>
      <c r="G5355" s="226"/>
      <c r="H5355" s="227"/>
      <c r="I5355" s="227"/>
      <c r="J5355" s="227"/>
      <c r="K5355" s="227"/>
      <c r="L5355" s="228"/>
    </row>
    <row r="5356" spans="1:12">
      <c r="A5356" s="213" t="str">
        <f t="shared" ca="1" si="83"/>
        <v/>
      </c>
      <c r="C5356" s="223"/>
      <c r="D5356" s="224"/>
      <c r="E5356" s="224"/>
      <c r="F5356" s="225"/>
      <c r="G5356" s="226"/>
      <c r="H5356" s="227"/>
      <c r="I5356" s="227"/>
      <c r="J5356" s="227"/>
      <c r="K5356" s="227"/>
      <c r="L5356" s="228"/>
    </row>
    <row r="5357" spans="1:12">
      <c r="A5357" s="213" t="str">
        <f t="shared" ca="1" si="83"/>
        <v/>
      </c>
      <c r="C5357" s="223"/>
      <c r="D5357" s="224"/>
      <c r="E5357" s="224"/>
      <c r="F5357" s="225"/>
      <c r="G5357" s="226"/>
      <c r="H5357" s="227"/>
      <c r="I5357" s="227"/>
      <c r="J5357" s="227"/>
      <c r="K5357" s="227"/>
      <c r="L5357" s="228"/>
    </row>
    <row r="5358" spans="1:12">
      <c r="A5358" s="213" t="str">
        <f t="shared" ca="1" si="83"/>
        <v/>
      </c>
      <c r="C5358" s="223"/>
      <c r="D5358" s="224"/>
      <c r="E5358" s="224"/>
      <c r="F5358" s="225"/>
      <c r="G5358" s="226"/>
      <c r="H5358" s="227"/>
      <c r="I5358" s="227"/>
      <c r="J5358" s="227"/>
      <c r="K5358" s="227"/>
      <c r="L5358" s="228"/>
    </row>
    <row r="5359" spans="1:12">
      <c r="A5359" s="213" t="str">
        <f t="shared" ca="1" si="83"/>
        <v/>
      </c>
      <c r="C5359" s="223"/>
      <c r="D5359" s="224"/>
      <c r="E5359" s="224"/>
      <c r="F5359" s="225"/>
      <c r="G5359" s="226"/>
      <c r="H5359" s="227"/>
      <c r="I5359" s="227"/>
      <c r="J5359" s="227"/>
      <c r="K5359" s="227"/>
      <c r="L5359" s="228"/>
    </row>
    <row r="5360" spans="1:12">
      <c r="A5360" s="213" t="str">
        <f t="shared" ca="1" si="83"/>
        <v/>
      </c>
      <c r="C5360" s="223"/>
      <c r="D5360" s="224"/>
      <c r="E5360" s="224"/>
      <c r="F5360" s="225"/>
      <c r="G5360" s="226"/>
      <c r="H5360" s="227"/>
      <c r="I5360" s="227"/>
      <c r="J5360" s="227"/>
      <c r="K5360" s="227"/>
      <c r="L5360" s="228"/>
    </row>
    <row r="5361" spans="1:12">
      <c r="A5361" s="213" t="str">
        <f t="shared" ca="1" si="83"/>
        <v/>
      </c>
      <c r="C5361" s="223"/>
      <c r="D5361" s="224"/>
      <c r="E5361" s="224"/>
      <c r="F5361" s="225"/>
      <c r="G5361" s="226"/>
      <c r="H5361" s="227"/>
      <c r="I5361" s="227"/>
      <c r="J5361" s="227"/>
      <c r="K5361" s="227"/>
      <c r="L5361" s="228"/>
    </row>
    <row r="5362" spans="1:12">
      <c r="A5362" s="213" t="str">
        <f t="shared" ca="1" si="83"/>
        <v/>
      </c>
      <c r="C5362" s="223"/>
      <c r="D5362" s="224"/>
      <c r="E5362" s="224"/>
      <c r="F5362" s="225"/>
      <c r="G5362" s="226"/>
      <c r="H5362" s="227"/>
      <c r="I5362" s="227"/>
      <c r="J5362" s="227"/>
      <c r="K5362" s="227"/>
      <c r="L5362" s="228"/>
    </row>
    <row r="5363" spans="1:12">
      <c r="A5363" s="213" t="str">
        <f t="shared" ca="1" si="83"/>
        <v/>
      </c>
      <c r="C5363" s="223"/>
      <c r="D5363" s="224"/>
      <c r="E5363" s="224"/>
      <c r="F5363" s="225"/>
      <c r="G5363" s="226"/>
      <c r="H5363" s="227"/>
      <c r="I5363" s="227"/>
      <c r="J5363" s="227"/>
      <c r="K5363" s="227"/>
      <c r="L5363" s="228"/>
    </row>
    <row r="5364" spans="1:12">
      <c r="A5364" s="213" t="str">
        <f t="shared" ca="1" si="83"/>
        <v/>
      </c>
      <c r="C5364" s="223"/>
      <c r="D5364" s="224"/>
      <c r="E5364" s="224"/>
      <c r="F5364" s="225"/>
      <c r="G5364" s="226"/>
      <c r="H5364" s="227"/>
      <c r="I5364" s="227"/>
      <c r="J5364" s="227"/>
      <c r="K5364" s="227"/>
      <c r="L5364" s="228"/>
    </row>
    <row r="5365" spans="1:12">
      <c r="A5365" s="213" t="str">
        <f t="shared" ca="1" si="83"/>
        <v/>
      </c>
      <c r="C5365" s="223"/>
      <c r="D5365" s="224"/>
      <c r="E5365" s="224"/>
      <c r="F5365" s="225"/>
      <c r="G5365" s="226"/>
      <c r="H5365" s="227"/>
      <c r="I5365" s="227"/>
      <c r="J5365" s="227"/>
      <c r="K5365" s="227"/>
      <c r="L5365" s="228"/>
    </row>
    <row r="5366" spans="1:12">
      <c r="A5366" s="213" t="str">
        <f t="shared" ca="1" si="83"/>
        <v/>
      </c>
      <c r="C5366" s="223"/>
      <c r="D5366" s="224"/>
      <c r="E5366" s="224"/>
      <c r="F5366" s="225"/>
      <c r="G5366" s="226"/>
      <c r="H5366" s="227"/>
      <c r="I5366" s="227"/>
      <c r="J5366" s="227"/>
      <c r="K5366" s="227"/>
      <c r="L5366" s="228"/>
    </row>
    <row r="5367" spans="1:12">
      <c r="A5367" s="213" t="str">
        <f t="shared" ca="1" si="83"/>
        <v/>
      </c>
      <c r="C5367" s="223"/>
      <c r="D5367" s="224"/>
      <c r="E5367" s="224"/>
      <c r="F5367" s="225"/>
      <c r="G5367" s="226"/>
      <c r="H5367" s="227"/>
      <c r="I5367" s="227"/>
      <c r="J5367" s="227"/>
      <c r="K5367" s="227"/>
      <c r="L5367" s="228"/>
    </row>
    <row r="5368" spans="1:12">
      <c r="A5368" s="213" t="str">
        <f t="shared" ca="1" si="83"/>
        <v/>
      </c>
      <c r="C5368" s="223"/>
      <c r="D5368" s="224"/>
      <c r="E5368" s="224"/>
      <c r="F5368" s="225"/>
      <c r="G5368" s="226"/>
      <c r="H5368" s="227"/>
      <c r="I5368" s="227"/>
      <c r="J5368" s="227"/>
      <c r="K5368" s="227"/>
      <c r="L5368" s="228"/>
    </row>
    <row r="5369" spans="1:12">
      <c r="A5369" s="213" t="str">
        <f t="shared" ca="1" si="83"/>
        <v/>
      </c>
      <c r="C5369" s="223"/>
      <c r="D5369" s="224"/>
      <c r="E5369" s="224"/>
      <c r="F5369" s="225"/>
      <c r="G5369" s="226"/>
      <c r="H5369" s="227"/>
      <c r="I5369" s="227"/>
      <c r="J5369" s="227"/>
      <c r="K5369" s="227"/>
      <c r="L5369" s="228"/>
    </row>
    <row r="5370" spans="1:12">
      <c r="A5370" s="213" t="str">
        <f t="shared" ca="1" si="83"/>
        <v/>
      </c>
      <c r="C5370" s="223"/>
      <c r="D5370" s="224"/>
      <c r="E5370" s="224"/>
      <c r="F5370" s="225"/>
      <c r="G5370" s="226"/>
      <c r="H5370" s="227"/>
      <c r="I5370" s="227"/>
      <c r="J5370" s="227"/>
      <c r="K5370" s="227"/>
      <c r="L5370" s="228"/>
    </row>
    <row r="5371" spans="1:12">
      <c r="A5371" s="213" t="str">
        <f t="shared" ca="1" si="83"/>
        <v/>
      </c>
      <c r="C5371" s="223"/>
      <c r="D5371" s="224"/>
      <c r="E5371" s="224"/>
      <c r="F5371" s="225"/>
      <c r="G5371" s="226"/>
      <c r="H5371" s="227"/>
      <c r="I5371" s="227"/>
      <c r="J5371" s="227"/>
      <c r="K5371" s="227"/>
      <c r="L5371" s="228"/>
    </row>
    <row r="5372" spans="1:12">
      <c r="A5372" s="213" t="str">
        <f t="shared" ca="1" si="83"/>
        <v/>
      </c>
      <c r="C5372" s="223"/>
      <c r="D5372" s="224"/>
      <c r="E5372" s="224"/>
      <c r="F5372" s="225"/>
      <c r="G5372" s="226"/>
      <c r="H5372" s="227"/>
      <c r="I5372" s="227"/>
      <c r="J5372" s="227"/>
      <c r="K5372" s="227"/>
      <c r="L5372" s="228"/>
    </row>
    <row r="5373" spans="1:12">
      <c r="A5373" s="213" t="str">
        <f t="shared" ca="1" si="83"/>
        <v/>
      </c>
      <c r="C5373" s="223"/>
      <c r="D5373" s="224"/>
      <c r="E5373" s="224"/>
      <c r="F5373" s="225"/>
      <c r="G5373" s="226"/>
      <c r="H5373" s="227"/>
      <c r="I5373" s="227"/>
      <c r="J5373" s="227"/>
      <c r="K5373" s="227"/>
      <c r="L5373" s="228"/>
    </row>
    <row r="5374" spans="1:12">
      <c r="A5374" s="213" t="str">
        <f t="shared" ca="1" si="83"/>
        <v/>
      </c>
      <c r="C5374" s="223"/>
      <c r="D5374" s="224"/>
      <c r="E5374" s="224"/>
      <c r="F5374" s="225"/>
      <c r="G5374" s="226"/>
      <c r="H5374" s="227"/>
      <c r="I5374" s="227"/>
      <c r="J5374" s="227"/>
      <c r="K5374" s="227"/>
      <c r="L5374" s="228"/>
    </row>
    <row r="5375" spans="1:12">
      <c r="A5375" s="213" t="str">
        <f t="shared" ca="1" si="83"/>
        <v/>
      </c>
      <c r="C5375" s="223"/>
      <c r="D5375" s="224"/>
      <c r="E5375" s="224"/>
      <c r="F5375" s="225"/>
      <c r="G5375" s="226"/>
      <c r="H5375" s="227"/>
      <c r="I5375" s="227"/>
      <c r="J5375" s="227"/>
      <c r="K5375" s="227"/>
      <c r="L5375" s="228"/>
    </row>
    <row r="5376" spans="1:12">
      <c r="A5376" s="213" t="str">
        <f t="shared" ca="1" si="83"/>
        <v/>
      </c>
      <c r="C5376" s="223"/>
      <c r="D5376" s="224"/>
      <c r="E5376" s="224"/>
      <c r="F5376" s="225"/>
      <c r="G5376" s="226"/>
      <c r="H5376" s="227"/>
      <c r="I5376" s="227"/>
      <c r="J5376" s="227"/>
      <c r="K5376" s="227"/>
      <c r="L5376" s="228"/>
    </row>
    <row r="5377" spans="1:12">
      <c r="A5377" s="213" t="str">
        <f t="shared" ca="1" si="83"/>
        <v/>
      </c>
      <c r="C5377" s="223"/>
      <c r="D5377" s="224"/>
      <c r="E5377" s="224"/>
      <c r="F5377" s="225"/>
      <c r="G5377" s="226"/>
      <c r="H5377" s="227"/>
      <c r="I5377" s="227"/>
      <c r="J5377" s="227"/>
      <c r="K5377" s="227"/>
      <c r="L5377" s="228"/>
    </row>
    <row r="5378" spans="1:12">
      <c r="A5378" s="213" t="str">
        <f t="shared" ca="1" si="83"/>
        <v/>
      </c>
      <c r="C5378" s="223"/>
      <c r="D5378" s="224"/>
      <c r="E5378" s="224"/>
      <c r="F5378" s="225"/>
      <c r="G5378" s="226"/>
      <c r="H5378" s="227"/>
      <c r="I5378" s="227"/>
      <c r="J5378" s="227"/>
      <c r="K5378" s="227"/>
      <c r="L5378" s="228"/>
    </row>
    <row r="5379" spans="1:12">
      <c r="A5379" s="213" t="str">
        <f t="shared" ca="1" si="83"/>
        <v/>
      </c>
      <c r="C5379" s="223"/>
      <c r="D5379" s="224"/>
      <c r="E5379" s="224"/>
      <c r="F5379" s="225"/>
      <c r="G5379" s="226"/>
      <c r="H5379" s="227"/>
      <c r="I5379" s="227"/>
      <c r="J5379" s="227"/>
      <c r="K5379" s="227"/>
      <c r="L5379" s="228"/>
    </row>
    <row r="5380" spans="1:12">
      <c r="A5380" s="213" t="str">
        <f t="shared" ref="A5380:A5443" ca="1" si="84">IF(INDIRECT(ADDRESS(ROW(A5380),3))="","",IF(INDIRECT(ADDRESS(ROW(A5380),3))=INDIRECT(ADDRESS(ROW(A5380)-1,3)),A5379,A5379+1))</f>
        <v/>
      </c>
      <c r="C5380" s="223"/>
      <c r="D5380" s="224"/>
      <c r="E5380" s="224"/>
      <c r="F5380" s="225"/>
      <c r="G5380" s="226"/>
      <c r="H5380" s="227"/>
      <c r="I5380" s="227"/>
      <c r="J5380" s="227"/>
      <c r="K5380" s="227"/>
      <c r="L5380" s="228"/>
    </row>
    <row r="5381" spans="1:12">
      <c r="A5381" s="213" t="str">
        <f t="shared" ca="1" si="84"/>
        <v/>
      </c>
      <c r="C5381" s="223"/>
      <c r="D5381" s="224"/>
      <c r="E5381" s="224"/>
      <c r="F5381" s="225"/>
      <c r="G5381" s="226"/>
      <c r="H5381" s="227"/>
      <c r="I5381" s="227"/>
      <c r="J5381" s="227"/>
      <c r="K5381" s="227"/>
      <c r="L5381" s="228"/>
    </row>
    <row r="5382" spans="1:12">
      <c r="A5382" s="213" t="str">
        <f t="shared" ca="1" si="84"/>
        <v/>
      </c>
      <c r="C5382" s="223"/>
      <c r="D5382" s="224"/>
      <c r="E5382" s="224"/>
      <c r="F5382" s="225"/>
      <c r="G5382" s="226"/>
      <c r="H5382" s="227"/>
      <c r="I5382" s="227"/>
      <c r="J5382" s="227"/>
      <c r="K5382" s="227"/>
      <c r="L5382" s="228"/>
    </row>
    <row r="5383" spans="1:12">
      <c r="A5383" s="213" t="str">
        <f t="shared" ca="1" si="84"/>
        <v/>
      </c>
      <c r="C5383" s="223"/>
      <c r="D5383" s="224"/>
      <c r="E5383" s="224"/>
      <c r="F5383" s="225"/>
      <c r="G5383" s="226"/>
      <c r="H5383" s="227"/>
      <c r="I5383" s="227"/>
      <c r="J5383" s="227"/>
      <c r="K5383" s="227"/>
      <c r="L5383" s="228"/>
    </row>
    <row r="5384" spans="1:12">
      <c r="A5384" s="213" t="str">
        <f t="shared" ca="1" si="84"/>
        <v/>
      </c>
      <c r="C5384" s="223"/>
      <c r="D5384" s="224"/>
      <c r="E5384" s="224"/>
      <c r="F5384" s="225"/>
      <c r="G5384" s="226"/>
      <c r="H5384" s="227"/>
      <c r="I5384" s="227"/>
      <c r="J5384" s="227"/>
      <c r="K5384" s="227"/>
      <c r="L5384" s="228"/>
    </row>
    <row r="5385" spans="1:12">
      <c r="A5385" s="213" t="str">
        <f t="shared" ca="1" si="84"/>
        <v/>
      </c>
      <c r="C5385" s="223"/>
      <c r="D5385" s="224"/>
      <c r="E5385" s="224"/>
      <c r="F5385" s="225"/>
      <c r="G5385" s="226"/>
      <c r="H5385" s="227"/>
      <c r="I5385" s="227"/>
      <c r="J5385" s="227"/>
      <c r="K5385" s="227"/>
      <c r="L5385" s="228"/>
    </row>
    <row r="5386" spans="1:12">
      <c r="A5386" s="213" t="str">
        <f t="shared" ca="1" si="84"/>
        <v/>
      </c>
      <c r="C5386" s="223"/>
      <c r="D5386" s="224"/>
      <c r="E5386" s="224"/>
      <c r="F5386" s="225"/>
      <c r="G5386" s="226"/>
      <c r="H5386" s="227"/>
      <c r="I5386" s="227"/>
      <c r="J5386" s="227"/>
      <c r="K5386" s="227"/>
      <c r="L5386" s="228"/>
    </row>
    <row r="5387" spans="1:12">
      <c r="A5387" s="213" t="str">
        <f t="shared" ca="1" si="84"/>
        <v/>
      </c>
      <c r="C5387" s="223"/>
      <c r="D5387" s="224"/>
      <c r="E5387" s="224"/>
      <c r="F5387" s="225"/>
      <c r="G5387" s="226"/>
      <c r="H5387" s="227"/>
      <c r="I5387" s="227"/>
      <c r="J5387" s="227"/>
      <c r="K5387" s="227"/>
      <c r="L5387" s="228"/>
    </row>
    <row r="5388" spans="1:12">
      <c r="A5388" s="213" t="str">
        <f t="shared" ca="1" si="84"/>
        <v/>
      </c>
      <c r="C5388" s="223"/>
      <c r="D5388" s="224"/>
      <c r="E5388" s="224"/>
      <c r="F5388" s="225"/>
      <c r="G5388" s="226"/>
      <c r="H5388" s="227"/>
      <c r="I5388" s="227"/>
      <c r="J5388" s="227"/>
      <c r="K5388" s="227"/>
      <c r="L5388" s="228"/>
    </row>
    <row r="5389" spans="1:12">
      <c r="A5389" s="213" t="str">
        <f t="shared" ca="1" si="84"/>
        <v/>
      </c>
      <c r="C5389" s="223"/>
      <c r="D5389" s="224"/>
      <c r="E5389" s="224"/>
      <c r="F5389" s="225"/>
      <c r="G5389" s="226"/>
      <c r="H5389" s="227"/>
      <c r="I5389" s="227"/>
      <c r="J5389" s="227"/>
      <c r="K5389" s="227"/>
      <c r="L5389" s="228"/>
    </row>
    <row r="5390" spans="1:12">
      <c r="A5390" s="213" t="str">
        <f t="shared" ca="1" si="84"/>
        <v/>
      </c>
      <c r="C5390" s="223"/>
      <c r="D5390" s="224"/>
      <c r="E5390" s="224"/>
      <c r="F5390" s="225"/>
      <c r="G5390" s="226"/>
      <c r="H5390" s="227"/>
      <c r="I5390" s="227"/>
      <c r="J5390" s="227"/>
      <c r="K5390" s="227"/>
      <c r="L5390" s="228"/>
    </row>
    <row r="5391" spans="1:12">
      <c r="A5391" s="213" t="str">
        <f t="shared" ca="1" si="84"/>
        <v/>
      </c>
      <c r="C5391" s="223"/>
      <c r="D5391" s="224"/>
      <c r="E5391" s="224"/>
      <c r="F5391" s="225"/>
      <c r="G5391" s="226"/>
      <c r="H5391" s="227"/>
      <c r="I5391" s="227"/>
      <c r="J5391" s="227"/>
      <c r="K5391" s="227"/>
      <c r="L5391" s="228"/>
    </row>
    <row r="5392" spans="1:12">
      <c r="A5392" s="213" t="str">
        <f t="shared" ca="1" si="84"/>
        <v/>
      </c>
      <c r="C5392" s="223"/>
      <c r="D5392" s="224"/>
      <c r="E5392" s="224"/>
      <c r="F5392" s="225"/>
      <c r="G5392" s="226"/>
      <c r="H5392" s="227"/>
      <c r="I5392" s="227"/>
      <c r="J5392" s="227"/>
      <c r="K5392" s="227"/>
      <c r="L5392" s="228"/>
    </row>
    <row r="5393" spans="1:12">
      <c r="A5393" s="213" t="str">
        <f t="shared" ca="1" si="84"/>
        <v/>
      </c>
      <c r="C5393" s="223"/>
      <c r="D5393" s="224"/>
      <c r="E5393" s="224"/>
      <c r="F5393" s="225"/>
      <c r="G5393" s="226"/>
      <c r="H5393" s="227"/>
      <c r="I5393" s="227"/>
      <c r="J5393" s="227"/>
      <c r="K5393" s="227"/>
      <c r="L5393" s="228"/>
    </row>
    <row r="5394" spans="1:12">
      <c r="A5394" s="213" t="str">
        <f t="shared" ca="1" si="84"/>
        <v/>
      </c>
      <c r="C5394" s="223"/>
      <c r="D5394" s="224"/>
      <c r="E5394" s="224"/>
      <c r="F5394" s="225"/>
      <c r="G5394" s="226"/>
      <c r="H5394" s="227"/>
      <c r="I5394" s="227"/>
      <c r="J5394" s="227"/>
      <c r="K5394" s="227"/>
      <c r="L5394" s="228"/>
    </row>
    <row r="5395" spans="1:12">
      <c r="A5395" s="213" t="str">
        <f t="shared" ca="1" si="84"/>
        <v/>
      </c>
      <c r="C5395" s="223"/>
      <c r="D5395" s="224"/>
      <c r="E5395" s="224"/>
      <c r="F5395" s="225"/>
      <c r="G5395" s="226"/>
      <c r="H5395" s="227"/>
      <c r="I5395" s="227"/>
      <c r="J5395" s="227"/>
      <c r="K5395" s="227"/>
      <c r="L5395" s="228"/>
    </row>
    <row r="5396" spans="1:12">
      <c r="A5396" s="213" t="str">
        <f t="shared" ca="1" si="84"/>
        <v/>
      </c>
      <c r="C5396" s="223"/>
      <c r="D5396" s="224"/>
      <c r="E5396" s="224"/>
      <c r="F5396" s="225"/>
      <c r="G5396" s="226"/>
      <c r="H5396" s="227"/>
      <c r="I5396" s="227"/>
      <c r="J5396" s="227"/>
      <c r="K5396" s="227"/>
      <c r="L5396" s="228"/>
    </row>
    <row r="5397" spans="1:12">
      <c r="A5397" s="213" t="str">
        <f t="shared" ca="1" si="84"/>
        <v/>
      </c>
      <c r="C5397" s="223"/>
      <c r="D5397" s="224"/>
      <c r="E5397" s="224"/>
      <c r="F5397" s="225"/>
      <c r="G5397" s="226"/>
      <c r="H5397" s="227"/>
      <c r="I5397" s="227"/>
      <c r="J5397" s="227"/>
      <c r="K5397" s="227"/>
      <c r="L5397" s="228"/>
    </row>
    <row r="5398" spans="1:12">
      <c r="A5398" s="213" t="str">
        <f t="shared" ca="1" si="84"/>
        <v/>
      </c>
      <c r="C5398" s="223"/>
      <c r="D5398" s="224"/>
      <c r="E5398" s="224"/>
      <c r="F5398" s="225"/>
      <c r="G5398" s="226"/>
      <c r="H5398" s="227"/>
      <c r="I5398" s="227"/>
      <c r="J5398" s="227"/>
      <c r="K5398" s="227"/>
      <c r="L5398" s="228"/>
    </row>
    <row r="5399" spans="1:12">
      <c r="A5399" s="213" t="str">
        <f t="shared" ca="1" si="84"/>
        <v/>
      </c>
      <c r="C5399" s="223"/>
      <c r="D5399" s="224"/>
      <c r="E5399" s="224"/>
      <c r="F5399" s="225"/>
      <c r="G5399" s="226"/>
      <c r="H5399" s="227"/>
      <c r="I5399" s="227"/>
      <c r="J5399" s="227"/>
      <c r="K5399" s="227"/>
      <c r="L5399" s="228"/>
    </row>
    <row r="5400" spans="1:12">
      <c r="A5400" s="213" t="str">
        <f t="shared" ca="1" si="84"/>
        <v/>
      </c>
      <c r="C5400" s="223"/>
      <c r="D5400" s="224"/>
      <c r="E5400" s="224"/>
      <c r="F5400" s="225"/>
      <c r="G5400" s="226"/>
      <c r="H5400" s="227"/>
      <c r="I5400" s="227"/>
      <c r="J5400" s="227"/>
      <c r="K5400" s="227"/>
      <c r="L5400" s="228"/>
    </row>
    <row r="5401" spans="1:12">
      <c r="A5401" s="213" t="str">
        <f t="shared" ca="1" si="84"/>
        <v/>
      </c>
      <c r="C5401" s="223"/>
      <c r="D5401" s="224"/>
      <c r="E5401" s="224"/>
      <c r="F5401" s="225"/>
      <c r="G5401" s="226"/>
      <c r="H5401" s="227"/>
      <c r="I5401" s="227"/>
      <c r="J5401" s="227"/>
      <c r="K5401" s="227"/>
      <c r="L5401" s="228"/>
    </row>
    <row r="5402" spans="1:12">
      <c r="A5402" s="213" t="str">
        <f t="shared" ca="1" si="84"/>
        <v/>
      </c>
      <c r="C5402" s="223"/>
      <c r="D5402" s="224"/>
      <c r="E5402" s="224"/>
      <c r="F5402" s="225"/>
      <c r="G5402" s="226"/>
      <c r="H5402" s="227"/>
      <c r="I5402" s="227"/>
      <c r="J5402" s="227"/>
      <c r="K5402" s="227"/>
      <c r="L5402" s="228"/>
    </row>
    <row r="5403" spans="1:12">
      <c r="A5403" s="213" t="str">
        <f t="shared" ca="1" si="84"/>
        <v/>
      </c>
      <c r="C5403" s="223"/>
      <c r="D5403" s="224"/>
      <c r="E5403" s="224"/>
      <c r="F5403" s="225"/>
      <c r="G5403" s="226"/>
      <c r="H5403" s="227"/>
      <c r="I5403" s="227"/>
      <c r="J5403" s="227"/>
      <c r="K5403" s="227"/>
      <c r="L5403" s="228"/>
    </row>
    <row r="5404" spans="1:12">
      <c r="A5404" s="213" t="str">
        <f t="shared" ca="1" si="84"/>
        <v/>
      </c>
      <c r="C5404" s="223"/>
      <c r="D5404" s="224"/>
      <c r="E5404" s="224"/>
      <c r="F5404" s="225"/>
      <c r="G5404" s="226"/>
      <c r="H5404" s="227"/>
      <c r="I5404" s="227"/>
      <c r="J5404" s="227"/>
      <c r="K5404" s="227"/>
      <c r="L5404" s="228"/>
    </row>
    <row r="5405" spans="1:12">
      <c r="A5405" s="213" t="str">
        <f t="shared" ca="1" si="84"/>
        <v/>
      </c>
      <c r="C5405" s="223"/>
      <c r="D5405" s="224"/>
      <c r="E5405" s="224"/>
      <c r="F5405" s="225"/>
      <c r="G5405" s="226"/>
      <c r="H5405" s="227"/>
      <c r="I5405" s="227"/>
      <c r="J5405" s="227"/>
      <c r="K5405" s="227"/>
      <c r="L5405" s="228"/>
    </row>
    <row r="5406" spans="1:12">
      <c r="A5406" s="213" t="str">
        <f t="shared" ca="1" si="84"/>
        <v/>
      </c>
      <c r="C5406" s="223"/>
      <c r="D5406" s="224"/>
      <c r="E5406" s="224"/>
      <c r="F5406" s="225"/>
      <c r="G5406" s="226"/>
      <c r="H5406" s="227"/>
      <c r="I5406" s="227"/>
      <c r="J5406" s="227"/>
      <c r="K5406" s="227"/>
      <c r="L5406" s="228"/>
    </row>
    <row r="5407" spans="1:12">
      <c r="A5407" s="213" t="str">
        <f t="shared" ca="1" si="84"/>
        <v/>
      </c>
      <c r="C5407" s="223"/>
      <c r="D5407" s="224"/>
      <c r="E5407" s="224"/>
      <c r="F5407" s="225"/>
      <c r="G5407" s="226"/>
      <c r="H5407" s="227"/>
      <c r="I5407" s="227"/>
      <c r="J5407" s="227"/>
      <c r="K5407" s="227"/>
      <c r="L5407" s="228"/>
    </row>
    <row r="5408" spans="1:12">
      <c r="A5408" s="213" t="str">
        <f t="shared" ca="1" si="84"/>
        <v/>
      </c>
      <c r="C5408" s="223"/>
      <c r="D5408" s="224"/>
      <c r="E5408" s="224"/>
      <c r="F5408" s="225"/>
      <c r="G5408" s="226"/>
      <c r="H5408" s="227"/>
      <c r="I5408" s="227"/>
      <c r="J5408" s="227"/>
      <c r="K5408" s="227"/>
      <c r="L5408" s="228"/>
    </row>
    <row r="5409" spans="1:12">
      <c r="A5409" s="213" t="str">
        <f t="shared" ca="1" si="84"/>
        <v/>
      </c>
      <c r="C5409" s="223"/>
      <c r="D5409" s="224"/>
      <c r="E5409" s="224"/>
      <c r="F5409" s="225"/>
      <c r="G5409" s="226"/>
      <c r="H5409" s="227"/>
      <c r="I5409" s="227"/>
      <c r="J5409" s="227"/>
      <c r="K5409" s="227"/>
      <c r="L5409" s="228"/>
    </row>
    <row r="5410" spans="1:12">
      <c r="A5410" s="213" t="str">
        <f t="shared" ca="1" si="84"/>
        <v/>
      </c>
      <c r="C5410" s="223"/>
      <c r="D5410" s="224"/>
      <c r="E5410" s="224"/>
      <c r="F5410" s="225"/>
      <c r="G5410" s="226"/>
      <c r="H5410" s="227"/>
      <c r="I5410" s="227"/>
      <c r="J5410" s="227"/>
      <c r="K5410" s="227"/>
      <c r="L5410" s="228"/>
    </row>
    <row r="5411" spans="1:12">
      <c r="A5411" s="213" t="str">
        <f t="shared" ca="1" si="84"/>
        <v/>
      </c>
      <c r="C5411" s="223"/>
      <c r="D5411" s="224"/>
      <c r="E5411" s="224"/>
      <c r="F5411" s="225"/>
      <c r="G5411" s="226"/>
      <c r="H5411" s="227"/>
      <c r="I5411" s="227"/>
      <c r="J5411" s="227"/>
      <c r="K5411" s="227"/>
      <c r="L5411" s="228"/>
    </row>
    <row r="5412" spans="1:12">
      <c r="A5412" s="213" t="str">
        <f t="shared" ca="1" si="84"/>
        <v/>
      </c>
      <c r="C5412" s="223"/>
      <c r="D5412" s="224"/>
      <c r="E5412" s="224"/>
      <c r="F5412" s="225"/>
      <c r="G5412" s="226"/>
      <c r="H5412" s="227"/>
      <c r="I5412" s="227"/>
      <c r="J5412" s="227"/>
      <c r="K5412" s="227"/>
      <c r="L5412" s="228"/>
    </row>
    <row r="5413" spans="1:12">
      <c r="A5413" s="213" t="str">
        <f t="shared" ca="1" si="84"/>
        <v/>
      </c>
      <c r="C5413" s="223"/>
      <c r="D5413" s="224"/>
      <c r="E5413" s="224"/>
      <c r="F5413" s="225"/>
      <c r="G5413" s="226"/>
      <c r="H5413" s="227"/>
      <c r="I5413" s="227"/>
      <c r="J5413" s="227"/>
      <c r="K5413" s="227"/>
      <c r="L5413" s="228"/>
    </row>
    <row r="5414" spans="1:12">
      <c r="A5414" s="213" t="str">
        <f t="shared" ca="1" si="84"/>
        <v/>
      </c>
      <c r="C5414" s="223"/>
      <c r="D5414" s="224"/>
      <c r="E5414" s="224"/>
      <c r="F5414" s="225"/>
      <c r="G5414" s="226"/>
      <c r="H5414" s="227"/>
      <c r="I5414" s="227"/>
      <c r="J5414" s="227"/>
      <c r="K5414" s="227"/>
      <c r="L5414" s="228"/>
    </row>
    <row r="5415" spans="1:12">
      <c r="A5415" s="213" t="str">
        <f t="shared" ca="1" si="84"/>
        <v/>
      </c>
      <c r="C5415" s="223"/>
      <c r="D5415" s="224"/>
      <c r="E5415" s="224"/>
      <c r="F5415" s="225"/>
      <c r="G5415" s="226"/>
      <c r="H5415" s="227"/>
      <c r="I5415" s="227"/>
      <c r="J5415" s="227"/>
      <c r="K5415" s="227"/>
      <c r="L5415" s="228"/>
    </row>
    <row r="5416" spans="1:12">
      <c r="A5416" s="213" t="str">
        <f t="shared" ca="1" si="84"/>
        <v/>
      </c>
      <c r="C5416" s="223"/>
      <c r="D5416" s="224"/>
      <c r="E5416" s="224"/>
      <c r="F5416" s="225"/>
      <c r="G5416" s="226"/>
      <c r="H5416" s="227"/>
      <c r="I5416" s="227"/>
      <c r="J5416" s="227"/>
      <c r="K5416" s="227"/>
      <c r="L5416" s="228"/>
    </row>
    <row r="5417" spans="1:12">
      <c r="A5417" s="213" t="str">
        <f t="shared" ca="1" si="84"/>
        <v/>
      </c>
      <c r="C5417" s="223"/>
      <c r="D5417" s="224"/>
      <c r="E5417" s="224"/>
      <c r="F5417" s="225"/>
      <c r="G5417" s="226"/>
      <c r="H5417" s="227"/>
      <c r="I5417" s="227"/>
      <c r="J5417" s="227"/>
      <c r="K5417" s="227"/>
      <c r="L5417" s="228"/>
    </row>
    <row r="5418" spans="1:12">
      <c r="A5418" s="213" t="str">
        <f t="shared" ca="1" si="84"/>
        <v/>
      </c>
      <c r="C5418" s="223"/>
      <c r="D5418" s="224"/>
      <c r="E5418" s="224"/>
      <c r="F5418" s="225"/>
      <c r="G5418" s="226"/>
      <c r="H5418" s="227"/>
      <c r="I5418" s="227"/>
      <c r="J5418" s="227"/>
      <c r="K5418" s="227"/>
      <c r="L5418" s="228"/>
    </row>
    <row r="5419" spans="1:12">
      <c r="A5419" s="213" t="str">
        <f t="shared" ca="1" si="84"/>
        <v/>
      </c>
      <c r="C5419" s="223"/>
      <c r="D5419" s="224"/>
      <c r="E5419" s="224"/>
      <c r="F5419" s="225"/>
      <c r="G5419" s="226"/>
      <c r="H5419" s="227"/>
      <c r="I5419" s="227"/>
      <c r="J5419" s="227"/>
      <c r="K5419" s="227"/>
      <c r="L5419" s="228"/>
    </row>
    <row r="5420" spans="1:12">
      <c r="A5420" s="213" t="str">
        <f t="shared" ca="1" si="84"/>
        <v/>
      </c>
      <c r="C5420" s="223"/>
      <c r="D5420" s="224"/>
      <c r="E5420" s="224"/>
      <c r="F5420" s="225"/>
      <c r="G5420" s="226"/>
      <c r="H5420" s="227"/>
      <c r="I5420" s="227"/>
      <c r="J5420" s="227"/>
      <c r="K5420" s="227"/>
      <c r="L5420" s="228"/>
    </row>
    <row r="5421" spans="1:12">
      <c r="A5421" s="213" t="str">
        <f t="shared" ca="1" si="84"/>
        <v/>
      </c>
      <c r="C5421" s="223"/>
      <c r="D5421" s="224"/>
      <c r="E5421" s="224"/>
      <c r="F5421" s="225"/>
      <c r="G5421" s="226"/>
      <c r="H5421" s="227"/>
      <c r="I5421" s="227"/>
      <c r="J5421" s="227"/>
      <c r="K5421" s="227"/>
      <c r="L5421" s="228"/>
    </row>
    <row r="5422" spans="1:12">
      <c r="A5422" s="213" t="str">
        <f t="shared" ca="1" si="84"/>
        <v/>
      </c>
      <c r="C5422" s="223"/>
      <c r="D5422" s="224"/>
      <c r="E5422" s="224"/>
      <c r="F5422" s="225"/>
      <c r="G5422" s="226"/>
      <c r="H5422" s="227"/>
      <c r="I5422" s="227"/>
      <c r="J5422" s="227"/>
      <c r="K5422" s="227"/>
      <c r="L5422" s="228"/>
    </row>
    <row r="5423" spans="1:12">
      <c r="A5423" s="213" t="str">
        <f t="shared" ca="1" si="84"/>
        <v/>
      </c>
      <c r="C5423" s="223"/>
      <c r="D5423" s="224"/>
      <c r="E5423" s="224"/>
      <c r="F5423" s="225"/>
      <c r="G5423" s="226"/>
      <c r="H5423" s="227"/>
      <c r="I5423" s="227"/>
      <c r="J5423" s="227"/>
      <c r="K5423" s="227"/>
      <c r="L5423" s="228"/>
    </row>
    <row r="5424" spans="1:12">
      <c r="A5424" s="213" t="str">
        <f t="shared" ca="1" si="84"/>
        <v/>
      </c>
      <c r="C5424" s="223"/>
      <c r="D5424" s="224"/>
      <c r="E5424" s="224"/>
      <c r="F5424" s="225"/>
      <c r="G5424" s="226"/>
      <c r="H5424" s="227"/>
      <c r="I5424" s="227"/>
      <c r="J5424" s="227"/>
      <c r="K5424" s="227"/>
      <c r="L5424" s="228"/>
    </row>
    <row r="5425" spans="1:12">
      <c r="A5425" s="213" t="str">
        <f t="shared" ca="1" si="84"/>
        <v/>
      </c>
      <c r="C5425" s="223"/>
      <c r="D5425" s="224"/>
      <c r="E5425" s="224"/>
      <c r="F5425" s="225"/>
      <c r="G5425" s="226"/>
      <c r="H5425" s="227"/>
      <c r="I5425" s="227"/>
      <c r="J5425" s="227"/>
      <c r="K5425" s="227"/>
      <c r="L5425" s="228"/>
    </row>
    <row r="5426" spans="1:12">
      <c r="A5426" s="213" t="str">
        <f t="shared" ca="1" si="84"/>
        <v/>
      </c>
      <c r="C5426" s="223"/>
      <c r="D5426" s="224"/>
      <c r="E5426" s="224"/>
      <c r="F5426" s="225"/>
      <c r="G5426" s="226"/>
      <c r="H5426" s="227"/>
      <c r="I5426" s="227"/>
      <c r="J5426" s="227"/>
      <c r="K5426" s="227"/>
      <c r="L5426" s="228"/>
    </row>
    <row r="5427" spans="1:12">
      <c r="A5427" s="213" t="str">
        <f t="shared" ca="1" si="84"/>
        <v/>
      </c>
      <c r="C5427" s="223"/>
      <c r="D5427" s="224"/>
      <c r="E5427" s="224"/>
      <c r="F5427" s="225"/>
      <c r="G5427" s="226"/>
      <c r="H5427" s="227"/>
      <c r="I5427" s="227"/>
      <c r="J5427" s="227"/>
      <c r="K5427" s="227"/>
      <c r="L5427" s="228"/>
    </row>
    <row r="5428" spans="1:12">
      <c r="A5428" s="213" t="str">
        <f t="shared" ca="1" si="84"/>
        <v/>
      </c>
      <c r="C5428" s="223"/>
      <c r="D5428" s="224"/>
      <c r="E5428" s="224"/>
      <c r="F5428" s="225"/>
      <c r="G5428" s="226"/>
      <c r="H5428" s="227"/>
      <c r="I5428" s="227"/>
      <c r="J5428" s="227"/>
      <c r="K5428" s="227"/>
      <c r="L5428" s="228"/>
    </row>
    <row r="5429" spans="1:12">
      <c r="A5429" s="213" t="str">
        <f t="shared" ca="1" si="84"/>
        <v/>
      </c>
      <c r="C5429" s="223"/>
      <c r="D5429" s="224"/>
      <c r="E5429" s="224"/>
      <c r="F5429" s="225"/>
      <c r="G5429" s="226"/>
      <c r="H5429" s="227"/>
      <c r="I5429" s="227"/>
      <c r="J5429" s="227"/>
      <c r="K5429" s="227"/>
      <c r="L5429" s="228"/>
    </row>
    <row r="5430" spans="1:12">
      <c r="A5430" s="213" t="str">
        <f t="shared" ca="1" si="84"/>
        <v/>
      </c>
      <c r="C5430" s="223"/>
      <c r="D5430" s="224"/>
      <c r="E5430" s="224"/>
      <c r="F5430" s="225"/>
      <c r="G5430" s="226"/>
      <c r="H5430" s="227"/>
      <c r="I5430" s="227"/>
      <c r="J5430" s="227"/>
      <c r="K5430" s="227"/>
      <c r="L5430" s="228"/>
    </row>
    <row r="5431" spans="1:12">
      <c r="A5431" s="213" t="str">
        <f t="shared" ca="1" si="84"/>
        <v/>
      </c>
      <c r="C5431" s="223"/>
      <c r="D5431" s="224"/>
      <c r="E5431" s="224"/>
      <c r="F5431" s="225"/>
      <c r="G5431" s="226"/>
      <c r="H5431" s="227"/>
      <c r="I5431" s="227"/>
      <c r="J5431" s="227"/>
      <c r="K5431" s="227"/>
      <c r="L5431" s="228"/>
    </row>
    <row r="5432" spans="1:12">
      <c r="A5432" s="213" t="str">
        <f t="shared" ca="1" si="84"/>
        <v/>
      </c>
      <c r="C5432" s="223"/>
      <c r="D5432" s="224"/>
      <c r="E5432" s="224"/>
      <c r="F5432" s="225"/>
      <c r="G5432" s="226"/>
      <c r="H5432" s="227"/>
      <c r="I5432" s="227"/>
      <c r="J5432" s="227"/>
      <c r="K5432" s="227"/>
      <c r="L5432" s="228"/>
    </row>
    <row r="5433" spans="1:12">
      <c r="A5433" s="213" t="str">
        <f t="shared" ca="1" si="84"/>
        <v/>
      </c>
      <c r="C5433" s="223"/>
      <c r="D5433" s="224"/>
      <c r="E5433" s="224"/>
      <c r="F5433" s="225"/>
      <c r="G5433" s="226"/>
      <c r="H5433" s="227"/>
      <c r="I5433" s="227"/>
      <c r="J5433" s="227"/>
      <c r="K5433" s="227"/>
      <c r="L5433" s="228"/>
    </row>
    <row r="5434" spans="1:12">
      <c r="A5434" s="213" t="str">
        <f t="shared" ca="1" si="84"/>
        <v/>
      </c>
      <c r="C5434" s="223"/>
      <c r="D5434" s="224"/>
      <c r="E5434" s="224"/>
      <c r="F5434" s="225"/>
      <c r="G5434" s="226"/>
      <c r="H5434" s="227"/>
      <c r="I5434" s="227"/>
      <c r="J5434" s="227"/>
      <c r="K5434" s="227"/>
      <c r="L5434" s="228"/>
    </row>
    <row r="5435" spans="1:12">
      <c r="A5435" s="213" t="str">
        <f t="shared" ca="1" si="84"/>
        <v/>
      </c>
      <c r="C5435" s="223"/>
      <c r="D5435" s="224"/>
      <c r="E5435" s="224"/>
      <c r="F5435" s="225"/>
      <c r="G5435" s="226"/>
      <c r="H5435" s="227"/>
      <c r="I5435" s="227"/>
      <c r="J5435" s="227"/>
      <c r="K5435" s="227"/>
      <c r="L5435" s="228"/>
    </row>
    <row r="5436" spans="1:12">
      <c r="A5436" s="213" t="str">
        <f t="shared" ca="1" si="84"/>
        <v/>
      </c>
      <c r="C5436" s="223"/>
      <c r="D5436" s="224"/>
      <c r="E5436" s="224"/>
      <c r="F5436" s="225"/>
      <c r="G5436" s="226"/>
      <c r="H5436" s="227"/>
      <c r="I5436" s="227"/>
      <c r="J5436" s="227"/>
      <c r="K5436" s="227"/>
      <c r="L5436" s="228"/>
    </row>
    <row r="5437" spans="1:12">
      <c r="A5437" s="213" t="str">
        <f t="shared" ca="1" si="84"/>
        <v/>
      </c>
      <c r="C5437" s="223"/>
      <c r="D5437" s="224"/>
      <c r="E5437" s="224"/>
      <c r="F5437" s="225"/>
      <c r="G5437" s="226"/>
      <c r="H5437" s="227"/>
      <c r="I5437" s="227"/>
      <c r="J5437" s="227"/>
      <c r="K5437" s="227"/>
      <c r="L5437" s="228"/>
    </row>
    <row r="5438" spans="1:12">
      <c r="A5438" s="213" t="str">
        <f t="shared" ca="1" si="84"/>
        <v/>
      </c>
      <c r="C5438" s="223"/>
      <c r="D5438" s="224"/>
      <c r="E5438" s="224"/>
      <c r="F5438" s="225"/>
      <c r="G5438" s="226"/>
      <c r="H5438" s="227"/>
      <c r="I5438" s="227"/>
      <c r="J5438" s="227"/>
      <c r="K5438" s="227"/>
      <c r="L5438" s="228"/>
    </row>
    <row r="5439" spans="1:12">
      <c r="A5439" s="213" t="str">
        <f t="shared" ca="1" si="84"/>
        <v/>
      </c>
      <c r="C5439" s="223"/>
      <c r="D5439" s="224"/>
      <c r="E5439" s="224"/>
      <c r="F5439" s="225"/>
      <c r="G5439" s="226"/>
      <c r="H5439" s="227"/>
      <c r="I5439" s="227"/>
      <c r="J5439" s="227"/>
      <c r="K5439" s="227"/>
      <c r="L5439" s="228"/>
    </row>
    <row r="5440" spans="1:12">
      <c r="A5440" s="213" t="str">
        <f t="shared" ca="1" si="84"/>
        <v/>
      </c>
      <c r="C5440" s="223"/>
      <c r="D5440" s="224"/>
      <c r="E5440" s="224"/>
      <c r="F5440" s="225"/>
      <c r="G5440" s="226"/>
      <c r="H5440" s="227"/>
      <c r="I5440" s="227"/>
      <c r="J5440" s="227"/>
      <c r="K5440" s="227"/>
      <c r="L5440" s="228"/>
    </row>
    <row r="5441" spans="1:12">
      <c r="A5441" s="213" t="str">
        <f t="shared" ca="1" si="84"/>
        <v/>
      </c>
      <c r="C5441" s="223"/>
      <c r="D5441" s="224"/>
      <c r="E5441" s="224"/>
      <c r="F5441" s="225"/>
      <c r="G5441" s="226"/>
      <c r="H5441" s="227"/>
      <c r="I5441" s="227"/>
      <c r="J5441" s="227"/>
      <c r="K5441" s="227"/>
      <c r="L5441" s="228"/>
    </row>
    <row r="5442" spans="1:12">
      <c r="A5442" s="213" t="str">
        <f t="shared" ca="1" si="84"/>
        <v/>
      </c>
      <c r="C5442" s="223"/>
      <c r="D5442" s="224"/>
      <c r="E5442" s="224"/>
      <c r="F5442" s="225"/>
      <c r="G5442" s="226"/>
      <c r="H5442" s="227"/>
      <c r="I5442" s="227"/>
      <c r="J5442" s="227"/>
      <c r="K5442" s="227"/>
      <c r="L5442" s="228"/>
    </row>
    <row r="5443" spans="1:12">
      <c r="A5443" s="213" t="str">
        <f t="shared" ca="1" si="84"/>
        <v/>
      </c>
      <c r="C5443" s="223"/>
      <c r="D5443" s="224"/>
      <c r="E5443" s="224"/>
      <c r="F5443" s="225"/>
      <c r="G5443" s="226"/>
      <c r="H5443" s="227"/>
      <c r="I5443" s="227"/>
      <c r="J5443" s="227"/>
      <c r="K5443" s="227"/>
      <c r="L5443" s="228"/>
    </row>
    <row r="5444" spans="1:12">
      <c r="A5444" s="213" t="str">
        <f t="shared" ref="A5444:A5507" ca="1" si="85">IF(INDIRECT(ADDRESS(ROW(A5444),3))="","",IF(INDIRECT(ADDRESS(ROW(A5444),3))=INDIRECT(ADDRESS(ROW(A5444)-1,3)),A5443,A5443+1))</f>
        <v/>
      </c>
      <c r="C5444" s="223"/>
      <c r="D5444" s="224"/>
      <c r="E5444" s="224"/>
      <c r="F5444" s="225"/>
      <c r="G5444" s="226"/>
      <c r="H5444" s="227"/>
      <c r="I5444" s="227"/>
      <c r="J5444" s="227"/>
      <c r="K5444" s="227"/>
      <c r="L5444" s="228"/>
    </row>
    <row r="5445" spans="1:12">
      <c r="A5445" s="213" t="str">
        <f t="shared" ca="1" si="85"/>
        <v/>
      </c>
      <c r="C5445" s="223"/>
      <c r="D5445" s="224"/>
      <c r="E5445" s="224"/>
      <c r="F5445" s="225"/>
      <c r="G5445" s="226"/>
      <c r="H5445" s="227"/>
      <c r="I5445" s="227"/>
      <c r="J5445" s="227"/>
      <c r="K5445" s="227"/>
      <c r="L5445" s="228"/>
    </row>
    <row r="5446" spans="1:12">
      <c r="A5446" s="213" t="str">
        <f t="shared" ca="1" si="85"/>
        <v/>
      </c>
      <c r="C5446" s="223"/>
      <c r="D5446" s="224"/>
      <c r="E5446" s="224"/>
      <c r="F5446" s="225"/>
      <c r="G5446" s="226"/>
      <c r="H5446" s="227"/>
      <c r="I5446" s="227"/>
      <c r="J5446" s="227"/>
      <c r="K5446" s="227"/>
      <c r="L5446" s="228"/>
    </row>
    <row r="5447" spans="1:12">
      <c r="A5447" s="213" t="str">
        <f t="shared" ca="1" si="85"/>
        <v/>
      </c>
      <c r="C5447" s="223"/>
      <c r="D5447" s="224"/>
      <c r="E5447" s="224"/>
      <c r="F5447" s="225"/>
      <c r="G5447" s="226"/>
      <c r="H5447" s="227"/>
      <c r="I5447" s="227"/>
      <c r="J5447" s="227"/>
      <c r="K5447" s="227"/>
      <c r="L5447" s="228"/>
    </row>
    <row r="5448" spans="1:12">
      <c r="A5448" s="213" t="str">
        <f t="shared" ca="1" si="85"/>
        <v/>
      </c>
      <c r="C5448" s="223"/>
      <c r="D5448" s="224"/>
      <c r="E5448" s="224"/>
      <c r="F5448" s="225"/>
      <c r="G5448" s="226"/>
      <c r="H5448" s="227"/>
      <c r="I5448" s="227"/>
      <c r="J5448" s="227"/>
      <c r="K5448" s="227"/>
      <c r="L5448" s="228"/>
    </row>
    <row r="5449" spans="1:12">
      <c r="A5449" s="213" t="str">
        <f t="shared" ca="1" si="85"/>
        <v/>
      </c>
      <c r="C5449" s="223"/>
      <c r="D5449" s="224"/>
      <c r="E5449" s="224"/>
      <c r="F5449" s="225"/>
      <c r="G5449" s="226"/>
      <c r="H5449" s="227"/>
      <c r="I5449" s="227"/>
      <c r="J5449" s="227"/>
      <c r="K5449" s="227"/>
      <c r="L5449" s="228"/>
    </row>
    <row r="5450" spans="1:12">
      <c r="A5450" s="213" t="str">
        <f t="shared" ca="1" si="85"/>
        <v/>
      </c>
      <c r="C5450" s="223"/>
      <c r="D5450" s="224"/>
      <c r="E5450" s="224"/>
      <c r="F5450" s="225"/>
      <c r="G5450" s="226"/>
      <c r="H5450" s="227"/>
      <c r="I5450" s="227"/>
      <c r="J5450" s="227"/>
      <c r="K5450" s="227"/>
      <c r="L5450" s="228"/>
    </row>
    <row r="5451" spans="1:12">
      <c r="A5451" s="213" t="str">
        <f t="shared" ca="1" si="85"/>
        <v/>
      </c>
      <c r="C5451" s="223"/>
      <c r="D5451" s="224"/>
      <c r="E5451" s="224"/>
      <c r="F5451" s="225"/>
      <c r="G5451" s="226"/>
      <c r="H5451" s="227"/>
      <c r="I5451" s="227"/>
      <c r="J5451" s="227"/>
      <c r="K5451" s="227"/>
      <c r="L5451" s="228"/>
    </row>
    <row r="5452" spans="1:12">
      <c r="A5452" s="213" t="str">
        <f t="shared" ca="1" si="85"/>
        <v/>
      </c>
      <c r="C5452" s="223"/>
      <c r="D5452" s="224"/>
      <c r="E5452" s="224"/>
      <c r="F5452" s="225"/>
      <c r="G5452" s="226"/>
      <c r="H5452" s="227"/>
      <c r="I5452" s="227"/>
      <c r="J5452" s="227"/>
      <c r="K5452" s="227"/>
      <c r="L5452" s="228"/>
    </row>
    <row r="5453" spans="1:12">
      <c r="A5453" s="213" t="str">
        <f t="shared" ca="1" si="85"/>
        <v/>
      </c>
      <c r="C5453" s="223"/>
      <c r="D5453" s="224"/>
      <c r="E5453" s="224"/>
      <c r="F5453" s="225"/>
      <c r="G5453" s="226"/>
      <c r="H5453" s="227"/>
      <c r="I5453" s="227"/>
      <c r="J5453" s="227"/>
      <c r="K5453" s="227"/>
      <c r="L5453" s="228"/>
    </row>
    <row r="5454" spans="1:12">
      <c r="A5454" s="213" t="str">
        <f t="shared" ca="1" si="85"/>
        <v/>
      </c>
      <c r="C5454" s="223"/>
      <c r="D5454" s="224"/>
      <c r="E5454" s="224"/>
      <c r="F5454" s="225"/>
      <c r="G5454" s="226"/>
      <c r="H5454" s="227"/>
      <c r="I5454" s="227"/>
      <c r="J5454" s="227"/>
      <c r="K5454" s="227"/>
      <c r="L5454" s="228"/>
    </row>
    <row r="5455" spans="1:12">
      <c r="A5455" s="213" t="str">
        <f t="shared" ca="1" si="85"/>
        <v/>
      </c>
      <c r="C5455" s="223"/>
      <c r="D5455" s="224"/>
      <c r="E5455" s="224"/>
      <c r="F5455" s="225"/>
      <c r="G5455" s="226"/>
      <c r="H5455" s="227"/>
      <c r="I5455" s="227"/>
      <c r="J5455" s="227"/>
      <c r="K5455" s="227"/>
      <c r="L5455" s="228"/>
    </row>
    <row r="5456" spans="1:12">
      <c r="A5456" s="213" t="str">
        <f t="shared" ca="1" si="85"/>
        <v/>
      </c>
      <c r="C5456" s="223"/>
      <c r="D5456" s="224"/>
      <c r="E5456" s="224"/>
      <c r="F5456" s="225"/>
      <c r="G5456" s="226"/>
      <c r="H5456" s="227"/>
      <c r="I5456" s="227"/>
      <c r="J5456" s="227"/>
      <c r="K5456" s="227"/>
      <c r="L5456" s="228"/>
    </row>
    <row r="5457" spans="1:12">
      <c r="A5457" s="213" t="str">
        <f t="shared" ca="1" si="85"/>
        <v/>
      </c>
      <c r="C5457" s="223"/>
      <c r="D5457" s="224"/>
      <c r="E5457" s="224"/>
      <c r="F5457" s="225"/>
      <c r="G5457" s="226"/>
      <c r="H5457" s="227"/>
      <c r="I5457" s="227"/>
      <c r="J5457" s="227"/>
      <c r="K5457" s="227"/>
      <c r="L5457" s="228"/>
    </row>
    <row r="5458" spans="1:12">
      <c r="A5458" s="213" t="str">
        <f t="shared" ca="1" si="85"/>
        <v/>
      </c>
      <c r="C5458" s="223"/>
      <c r="D5458" s="224"/>
      <c r="E5458" s="224"/>
      <c r="F5458" s="225"/>
      <c r="G5458" s="226"/>
      <c r="H5458" s="227"/>
      <c r="I5458" s="227"/>
      <c r="J5458" s="227"/>
      <c r="K5458" s="227"/>
      <c r="L5458" s="228"/>
    </row>
    <row r="5459" spans="1:12">
      <c r="A5459" s="213" t="str">
        <f t="shared" ca="1" si="85"/>
        <v/>
      </c>
      <c r="C5459" s="223"/>
      <c r="D5459" s="224"/>
      <c r="E5459" s="224"/>
      <c r="F5459" s="225"/>
      <c r="G5459" s="226"/>
      <c r="H5459" s="227"/>
      <c r="I5459" s="227"/>
      <c r="J5459" s="227"/>
      <c r="K5459" s="227"/>
      <c r="L5459" s="228"/>
    </row>
    <row r="5460" spans="1:12">
      <c r="A5460" s="213" t="str">
        <f t="shared" ca="1" si="85"/>
        <v/>
      </c>
      <c r="C5460" s="223"/>
      <c r="D5460" s="224"/>
      <c r="E5460" s="224"/>
      <c r="F5460" s="225"/>
      <c r="G5460" s="226"/>
      <c r="H5460" s="227"/>
      <c r="I5460" s="227"/>
      <c r="J5460" s="227"/>
      <c r="K5460" s="227"/>
      <c r="L5460" s="228"/>
    </row>
    <row r="5461" spans="1:12">
      <c r="A5461" s="213" t="str">
        <f t="shared" ca="1" si="85"/>
        <v/>
      </c>
      <c r="C5461" s="223"/>
      <c r="D5461" s="224"/>
      <c r="E5461" s="224"/>
      <c r="F5461" s="225"/>
      <c r="G5461" s="226"/>
      <c r="H5461" s="227"/>
      <c r="I5461" s="227"/>
      <c r="J5461" s="227"/>
      <c r="K5461" s="227"/>
      <c r="L5461" s="228"/>
    </row>
    <row r="5462" spans="1:12">
      <c r="A5462" s="213" t="str">
        <f t="shared" ca="1" si="85"/>
        <v/>
      </c>
      <c r="C5462" s="223"/>
      <c r="D5462" s="224"/>
      <c r="E5462" s="224"/>
      <c r="F5462" s="225"/>
      <c r="G5462" s="226"/>
      <c r="H5462" s="227"/>
      <c r="I5462" s="227"/>
      <c r="J5462" s="227"/>
      <c r="K5462" s="227"/>
      <c r="L5462" s="228"/>
    </row>
    <row r="5463" spans="1:12">
      <c r="A5463" s="213" t="str">
        <f t="shared" ca="1" si="85"/>
        <v/>
      </c>
      <c r="C5463" s="223"/>
      <c r="D5463" s="224"/>
      <c r="E5463" s="224"/>
      <c r="F5463" s="225"/>
      <c r="G5463" s="226"/>
      <c r="H5463" s="227"/>
      <c r="I5463" s="227"/>
      <c r="J5463" s="227"/>
      <c r="K5463" s="227"/>
      <c r="L5463" s="228"/>
    </row>
    <row r="5464" spans="1:12">
      <c r="A5464" s="213" t="str">
        <f t="shared" ca="1" si="85"/>
        <v/>
      </c>
      <c r="C5464" s="223"/>
      <c r="D5464" s="224"/>
      <c r="E5464" s="224"/>
      <c r="F5464" s="225"/>
      <c r="G5464" s="226"/>
      <c r="H5464" s="227"/>
      <c r="I5464" s="227"/>
      <c r="J5464" s="227"/>
      <c r="K5464" s="227"/>
      <c r="L5464" s="228"/>
    </row>
    <row r="5465" spans="1:12">
      <c r="A5465" s="213" t="str">
        <f t="shared" ca="1" si="85"/>
        <v/>
      </c>
      <c r="C5465" s="223"/>
      <c r="D5465" s="224"/>
      <c r="E5465" s="224"/>
      <c r="F5465" s="225"/>
      <c r="G5465" s="226"/>
      <c r="H5465" s="227"/>
      <c r="I5465" s="227"/>
      <c r="J5465" s="227"/>
      <c r="K5465" s="227"/>
      <c r="L5465" s="228"/>
    </row>
    <row r="5466" spans="1:12">
      <c r="A5466" s="213" t="str">
        <f t="shared" ca="1" si="85"/>
        <v/>
      </c>
      <c r="C5466" s="223"/>
      <c r="D5466" s="224"/>
      <c r="E5466" s="224"/>
      <c r="F5466" s="225"/>
      <c r="G5466" s="226"/>
      <c r="H5466" s="227"/>
      <c r="I5466" s="227"/>
      <c r="J5466" s="227"/>
      <c r="K5466" s="227"/>
      <c r="L5466" s="228"/>
    </row>
    <row r="5467" spans="1:12">
      <c r="A5467" s="213" t="str">
        <f t="shared" ca="1" si="85"/>
        <v/>
      </c>
      <c r="C5467" s="223"/>
      <c r="D5467" s="224"/>
      <c r="E5467" s="224"/>
      <c r="F5467" s="225"/>
      <c r="G5467" s="226"/>
      <c r="H5467" s="227"/>
      <c r="I5467" s="227"/>
      <c r="J5467" s="227"/>
      <c r="K5467" s="227"/>
      <c r="L5467" s="228"/>
    </row>
    <row r="5468" spans="1:12">
      <c r="A5468" s="213" t="str">
        <f t="shared" ca="1" si="85"/>
        <v/>
      </c>
      <c r="C5468" s="223"/>
      <c r="D5468" s="224"/>
      <c r="E5468" s="224"/>
      <c r="F5468" s="225"/>
      <c r="G5468" s="226"/>
      <c r="H5468" s="227"/>
      <c r="I5468" s="227"/>
      <c r="J5468" s="227"/>
      <c r="K5468" s="227"/>
      <c r="L5468" s="228"/>
    </row>
    <row r="5469" spans="1:12">
      <c r="A5469" s="213" t="str">
        <f t="shared" ca="1" si="85"/>
        <v/>
      </c>
      <c r="C5469" s="223"/>
      <c r="D5469" s="224"/>
      <c r="E5469" s="224"/>
      <c r="F5469" s="225"/>
      <c r="G5469" s="226"/>
      <c r="H5469" s="227"/>
      <c r="I5469" s="227"/>
      <c r="J5469" s="227"/>
      <c r="K5469" s="227"/>
      <c r="L5469" s="228"/>
    </row>
    <row r="5470" spans="1:12">
      <c r="A5470" s="213" t="str">
        <f t="shared" ca="1" si="85"/>
        <v/>
      </c>
      <c r="C5470" s="223"/>
      <c r="D5470" s="224"/>
      <c r="E5470" s="224"/>
      <c r="F5470" s="225"/>
      <c r="G5470" s="226"/>
      <c r="H5470" s="227"/>
      <c r="I5470" s="227"/>
      <c r="J5470" s="227"/>
      <c r="K5470" s="227"/>
      <c r="L5470" s="228"/>
    </row>
    <row r="5471" spans="1:12">
      <c r="A5471" s="213" t="str">
        <f t="shared" ca="1" si="85"/>
        <v/>
      </c>
      <c r="C5471" s="223"/>
      <c r="D5471" s="224"/>
      <c r="E5471" s="224"/>
      <c r="F5471" s="225"/>
      <c r="G5471" s="226"/>
      <c r="H5471" s="227"/>
      <c r="I5471" s="227"/>
      <c r="J5471" s="227"/>
      <c r="K5471" s="227"/>
      <c r="L5471" s="228"/>
    </row>
    <row r="5472" spans="1:12">
      <c r="A5472" s="213" t="str">
        <f t="shared" ca="1" si="85"/>
        <v/>
      </c>
      <c r="C5472" s="223"/>
      <c r="D5472" s="224"/>
      <c r="E5472" s="224"/>
      <c r="F5472" s="225"/>
      <c r="G5472" s="226"/>
      <c r="H5472" s="227"/>
      <c r="I5472" s="227"/>
      <c r="J5472" s="227"/>
      <c r="K5472" s="227"/>
      <c r="L5472" s="228"/>
    </row>
    <row r="5473" spans="1:12">
      <c r="A5473" s="213" t="str">
        <f t="shared" ca="1" si="85"/>
        <v/>
      </c>
      <c r="C5473" s="223"/>
      <c r="D5473" s="224"/>
      <c r="E5473" s="224"/>
      <c r="F5473" s="225"/>
      <c r="G5473" s="226"/>
      <c r="H5473" s="227"/>
      <c r="I5473" s="227"/>
      <c r="J5473" s="227"/>
      <c r="K5473" s="227"/>
      <c r="L5473" s="228"/>
    </row>
    <row r="5474" spans="1:12">
      <c r="A5474" s="213" t="str">
        <f t="shared" ca="1" si="85"/>
        <v/>
      </c>
      <c r="C5474" s="223"/>
      <c r="D5474" s="224"/>
      <c r="E5474" s="224"/>
      <c r="F5474" s="225"/>
      <c r="G5474" s="226"/>
      <c r="H5474" s="227"/>
      <c r="I5474" s="227"/>
      <c r="J5474" s="227"/>
      <c r="K5474" s="227"/>
      <c r="L5474" s="228"/>
    </row>
    <row r="5475" spans="1:12">
      <c r="A5475" s="213" t="str">
        <f t="shared" ca="1" si="85"/>
        <v/>
      </c>
      <c r="C5475" s="223"/>
      <c r="D5475" s="224"/>
      <c r="E5475" s="224"/>
      <c r="F5475" s="225"/>
      <c r="G5475" s="226"/>
      <c r="H5475" s="227"/>
      <c r="I5475" s="227"/>
      <c r="J5475" s="227"/>
      <c r="K5475" s="227"/>
      <c r="L5475" s="228"/>
    </row>
    <row r="5476" spans="1:12">
      <c r="A5476" s="213" t="str">
        <f t="shared" ca="1" si="85"/>
        <v/>
      </c>
      <c r="C5476" s="223"/>
      <c r="D5476" s="224"/>
      <c r="E5476" s="224"/>
      <c r="F5476" s="225"/>
      <c r="G5476" s="226"/>
      <c r="H5476" s="227"/>
      <c r="I5476" s="227"/>
      <c r="J5476" s="227"/>
      <c r="K5476" s="227"/>
      <c r="L5476" s="228"/>
    </row>
    <row r="5477" spans="1:12">
      <c r="A5477" s="213" t="str">
        <f t="shared" ca="1" si="85"/>
        <v/>
      </c>
      <c r="C5477" s="223"/>
      <c r="D5477" s="224"/>
      <c r="E5477" s="224"/>
      <c r="F5477" s="225"/>
      <c r="G5477" s="226"/>
      <c r="H5477" s="227"/>
      <c r="I5477" s="227"/>
      <c r="J5477" s="227"/>
      <c r="K5477" s="227"/>
      <c r="L5477" s="228"/>
    </row>
    <row r="5478" spans="1:12">
      <c r="A5478" s="213" t="str">
        <f t="shared" ca="1" si="85"/>
        <v/>
      </c>
      <c r="C5478" s="223"/>
      <c r="D5478" s="224"/>
      <c r="E5478" s="224"/>
      <c r="F5478" s="225"/>
      <c r="G5478" s="226"/>
      <c r="H5478" s="227"/>
      <c r="I5478" s="227"/>
      <c r="J5478" s="227"/>
      <c r="K5478" s="227"/>
      <c r="L5478" s="228"/>
    </row>
    <row r="5479" spans="1:12">
      <c r="A5479" s="213" t="str">
        <f t="shared" ca="1" si="85"/>
        <v/>
      </c>
      <c r="C5479" s="223"/>
      <c r="D5479" s="224"/>
      <c r="E5479" s="224"/>
      <c r="F5479" s="225"/>
      <c r="G5479" s="226"/>
      <c r="H5479" s="227"/>
      <c r="I5479" s="227"/>
      <c r="J5479" s="227"/>
      <c r="K5479" s="227"/>
      <c r="L5479" s="228"/>
    </row>
    <row r="5480" spans="1:12">
      <c r="A5480" s="213" t="str">
        <f t="shared" ca="1" si="85"/>
        <v/>
      </c>
      <c r="C5480" s="223"/>
      <c r="D5480" s="224"/>
      <c r="E5480" s="224"/>
      <c r="F5480" s="225"/>
      <c r="G5480" s="226"/>
      <c r="H5480" s="227"/>
      <c r="I5480" s="227"/>
      <c r="J5480" s="227"/>
      <c r="K5480" s="227"/>
      <c r="L5480" s="228"/>
    </row>
    <row r="5481" spans="1:12">
      <c r="A5481" s="213" t="str">
        <f t="shared" ca="1" si="85"/>
        <v/>
      </c>
      <c r="C5481" s="223"/>
      <c r="D5481" s="224"/>
      <c r="E5481" s="224"/>
      <c r="F5481" s="225"/>
      <c r="G5481" s="226"/>
      <c r="H5481" s="227"/>
      <c r="I5481" s="227"/>
      <c r="J5481" s="227"/>
      <c r="K5481" s="227"/>
      <c r="L5481" s="228"/>
    </row>
    <row r="5482" spans="1:12">
      <c r="A5482" s="213" t="str">
        <f t="shared" ca="1" si="85"/>
        <v/>
      </c>
      <c r="C5482" s="223"/>
      <c r="D5482" s="224"/>
      <c r="E5482" s="224"/>
      <c r="F5482" s="225"/>
      <c r="G5482" s="226"/>
      <c r="H5482" s="227"/>
      <c r="I5482" s="227"/>
      <c r="J5482" s="227"/>
      <c r="K5482" s="227"/>
      <c r="L5482" s="228"/>
    </row>
    <row r="5483" spans="1:12">
      <c r="A5483" s="213" t="str">
        <f t="shared" ca="1" si="85"/>
        <v/>
      </c>
      <c r="C5483" s="223"/>
      <c r="D5483" s="224"/>
      <c r="E5483" s="224"/>
      <c r="F5483" s="225"/>
      <c r="G5483" s="226"/>
      <c r="H5483" s="227"/>
      <c r="I5483" s="227"/>
      <c r="J5483" s="227"/>
      <c r="K5483" s="227"/>
      <c r="L5483" s="228"/>
    </row>
    <row r="5484" spans="1:12">
      <c r="A5484" s="213" t="str">
        <f t="shared" ca="1" si="85"/>
        <v/>
      </c>
      <c r="C5484" s="223"/>
      <c r="D5484" s="224"/>
      <c r="E5484" s="224"/>
      <c r="F5484" s="225"/>
      <c r="G5484" s="226"/>
      <c r="H5484" s="227"/>
      <c r="I5484" s="227"/>
      <c r="J5484" s="227"/>
      <c r="K5484" s="227"/>
      <c r="L5484" s="228"/>
    </row>
    <row r="5485" spans="1:12">
      <c r="A5485" s="213" t="str">
        <f t="shared" ca="1" si="85"/>
        <v/>
      </c>
      <c r="C5485" s="223"/>
      <c r="D5485" s="224"/>
      <c r="E5485" s="224"/>
      <c r="F5485" s="225"/>
      <c r="G5485" s="226"/>
      <c r="H5485" s="227"/>
      <c r="I5485" s="227"/>
      <c r="J5485" s="227"/>
      <c r="K5485" s="227"/>
      <c r="L5485" s="228"/>
    </row>
    <row r="5486" spans="1:12">
      <c r="A5486" s="213" t="str">
        <f t="shared" ca="1" si="85"/>
        <v/>
      </c>
      <c r="C5486" s="223"/>
      <c r="D5486" s="224"/>
      <c r="E5486" s="224"/>
      <c r="F5486" s="225"/>
      <c r="G5486" s="226"/>
      <c r="H5486" s="227"/>
      <c r="I5486" s="227"/>
      <c r="J5486" s="227"/>
      <c r="K5486" s="227"/>
      <c r="L5486" s="228"/>
    </row>
    <row r="5487" spans="1:12">
      <c r="A5487" s="213" t="str">
        <f t="shared" ca="1" si="85"/>
        <v/>
      </c>
      <c r="C5487" s="223"/>
      <c r="D5487" s="224"/>
      <c r="E5487" s="224"/>
      <c r="F5487" s="225"/>
      <c r="G5487" s="226"/>
      <c r="H5487" s="227"/>
      <c r="I5487" s="227"/>
      <c r="J5487" s="227"/>
      <c r="K5487" s="227"/>
      <c r="L5487" s="228"/>
    </row>
    <row r="5488" spans="1:12">
      <c r="A5488" s="213" t="str">
        <f t="shared" ca="1" si="85"/>
        <v/>
      </c>
      <c r="C5488" s="223"/>
      <c r="D5488" s="224"/>
      <c r="E5488" s="224"/>
      <c r="F5488" s="225"/>
      <c r="G5488" s="226"/>
      <c r="H5488" s="227"/>
      <c r="I5488" s="227"/>
      <c r="J5488" s="227"/>
      <c r="K5488" s="227"/>
      <c r="L5488" s="228"/>
    </row>
    <row r="5489" spans="1:12">
      <c r="A5489" s="213" t="str">
        <f t="shared" ca="1" si="85"/>
        <v/>
      </c>
      <c r="C5489" s="223"/>
      <c r="D5489" s="224"/>
      <c r="E5489" s="224"/>
      <c r="F5489" s="225"/>
      <c r="G5489" s="226"/>
      <c r="H5489" s="227"/>
      <c r="I5489" s="227"/>
      <c r="J5489" s="227"/>
      <c r="K5489" s="227"/>
      <c r="L5489" s="228"/>
    </row>
    <row r="5490" spans="1:12">
      <c r="A5490" s="213" t="str">
        <f t="shared" ca="1" si="85"/>
        <v/>
      </c>
      <c r="C5490" s="223"/>
      <c r="D5490" s="224"/>
      <c r="E5490" s="224"/>
      <c r="F5490" s="225"/>
      <c r="G5490" s="226"/>
      <c r="H5490" s="227"/>
      <c r="I5490" s="227"/>
      <c r="J5490" s="227"/>
      <c r="K5490" s="227"/>
      <c r="L5490" s="228"/>
    </row>
    <row r="5491" spans="1:12">
      <c r="A5491" s="213" t="str">
        <f t="shared" ca="1" si="85"/>
        <v/>
      </c>
      <c r="C5491" s="223"/>
      <c r="D5491" s="224"/>
      <c r="E5491" s="224"/>
      <c r="F5491" s="225"/>
      <c r="G5491" s="226"/>
      <c r="H5491" s="227"/>
      <c r="I5491" s="227"/>
      <c r="J5491" s="227"/>
      <c r="K5491" s="227"/>
      <c r="L5491" s="228"/>
    </row>
    <row r="5492" spans="1:12">
      <c r="A5492" s="213" t="str">
        <f t="shared" ca="1" si="85"/>
        <v/>
      </c>
      <c r="C5492" s="223"/>
      <c r="D5492" s="224"/>
      <c r="E5492" s="224"/>
      <c r="F5492" s="225"/>
      <c r="G5492" s="226"/>
      <c r="H5492" s="227"/>
      <c r="I5492" s="227"/>
      <c r="J5492" s="227"/>
      <c r="K5492" s="227"/>
      <c r="L5492" s="228"/>
    </row>
    <row r="5493" spans="1:12">
      <c r="A5493" s="213" t="str">
        <f t="shared" ca="1" si="85"/>
        <v/>
      </c>
      <c r="C5493" s="223"/>
      <c r="D5493" s="224"/>
      <c r="E5493" s="224"/>
      <c r="F5493" s="225"/>
      <c r="G5493" s="226"/>
      <c r="H5493" s="227"/>
      <c r="I5493" s="227"/>
      <c r="J5493" s="227"/>
      <c r="K5493" s="227"/>
      <c r="L5493" s="228"/>
    </row>
    <row r="5494" spans="1:12">
      <c r="A5494" s="213" t="str">
        <f t="shared" ca="1" si="85"/>
        <v/>
      </c>
      <c r="C5494" s="223"/>
      <c r="D5494" s="224"/>
      <c r="E5494" s="224"/>
      <c r="F5494" s="225"/>
      <c r="G5494" s="226"/>
      <c r="H5494" s="227"/>
      <c r="I5494" s="227"/>
      <c r="J5494" s="227"/>
      <c r="K5494" s="227"/>
      <c r="L5494" s="228"/>
    </row>
    <row r="5495" spans="1:12">
      <c r="A5495" s="213" t="str">
        <f t="shared" ca="1" si="85"/>
        <v/>
      </c>
      <c r="C5495" s="223"/>
      <c r="D5495" s="224"/>
      <c r="E5495" s="224"/>
      <c r="F5495" s="225"/>
      <c r="G5495" s="226"/>
      <c r="H5495" s="227"/>
      <c r="I5495" s="227"/>
      <c r="J5495" s="227"/>
      <c r="K5495" s="227"/>
      <c r="L5495" s="228"/>
    </row>
    <row r="5496" spans="1:12">
      <c r="A5496" s="213" t="str">
        <f t="shared" ca="1" si="85"/>
        <v/>
      </c>
      <c r="C5496" s="223"/>
      <c r="D5496" s="224"/>
      <c r="E5496" s="224"/>
      <c r="F5496" s="225"/>
      <c r="G5496" s="226"/>
      <c r="H5496" s="227"/>
      <c r="I5496" s="227"/>
      <c r="J5496" s="227"/>
      <c r="K5496" s="227"/>
      <c r="L5496" s="228"/>
    </row>
    <row r="5497" spans="1:12">
      <c r="A5497" s="213" t="str">
        <f t="shared" ca="1" si="85"/>
        <v/>
      </c>
      <c r="C5497" s="223"/>
      <c r="D5497" s="224"/>
      <c r="E5497" s="224"/>
      <c r="F5497" s="225"/>
      <c r="G5497" s="226"/>
      <c r="H5497" s="227"/>
      <c r="I5497" s="227"/>
      <c r="J5497" s="227"/>
      <c r="K5497" s="227"/>
      <c r="L5497" s="228"/>
    </row>
    <row r="5498" spans="1:12">
      <c r="A5498" s="213" t="str">
        <f t="shared" ca="1" si="85"/>
        <v/>
      </c>
      <c r="C5498" s="223"/>
      <c r="D5498" s="224"/>
      <c r="E5498" s="224"/>
      <c r="F5498" s="225"/>
      <c r="G5498" s="226"/>
      <c r="H5498" s="227"/>
      <c r="I5498" s="227"/>
      <c r="J5498" s="227"/>
      <c r="K5498" s="227"/>
      <c r="L5498" s="228"/>
    </row>
    <row r="5499" spans="1:12">
      <c r="A5499" s="213" t="str">
        <f t="shared" ca="1" si="85"/>
        <v/>
      </c>
      <c r="C5499" s="223"/>
      <c r="D5499" s="224"/>
      <c r="E5499" s="224"/>
      <c r="F5499" s="225"/>
      <c r="G5499" s="226"/>
      <c r="H5499" s="227"/>
      <c r="I5499" s="227"/>
      <c r="J5499" s="227"/>
      <c r="K5499" s="227"/>
      <c r="L5499" s="228"/>
    </row>
    <row r="5500" spans="1:12">
      <c r="A5500" s="213" t="str">
        <f t="shared" ca="1" si="85"/>
        <v/>
      </c>
      <c r="C5500" s="223"/>
      <c r="D5500" s="224"/>
      <c r="E5500" s="224"/>
      <c r="F5500" s="225"/>
      <c r="G5500" s="226"/>
      <c r="H5500" s="227"/>
      <c r="I5500" s="227"/>
      <c r="J5500" s="227"/>
      <c r="K5500" s="227"/>
      <c r="L5500" s="228"/>
    </row>
    <row r="5501" spans="1:12">
      <c r="A5501" s="213" t="str">
        <f t="shared" ca="1" si="85"/>
        <v/>
      </c>
      <c r="C5501" s="223"/>
      <c r="D5501" s="224"/>
      <c r="E5501" s="224"/>
      <c r="F5501" s="225"/>
      <c r="G5501" s="226"/>
      <c r="H5501" s="227"/>
      <c r="I5501" s="227"/>
      <c r="J5501" s="227"/>
      <c r="K5501" s="227"/>
      <c r="L5501" s="228"/>
    </row>
    <row r="5502" spans="1:12">
      <c r="A5502" s="213" t="str">
        <f t="shared" ca="1" si="85"/>
        <v/>
      </c>
      <c r="C5502" s="223"/>
      <c r="D5502" s="224"/>
      <c r="E5502" s="224"/>
      <c r="F5502" s="225"/>
      <c r="G5502" s="226"/>
      <c r="H5502" s="227"/>
      <c r="I5502" s="227"/>
      <c r="J5502" s="227"/>
      <c r="K5502" s="227"/>
      <c r="L5502" s="228"/>
    </row>
    <row r="5503" spans="1:12">
      <c r="A5503" s="213" t="str">
        <f t="shared" ca="1" si="85"/>
        <v/>
      </c>
      <c r="C5503" s="223"/>
      <c r="D5503" s="224"/>
      <c r="E5503" s="224"/>
      <c r="F5503" s="225"/>
      <c r="G5503" s="226"/>
      <c r="H5503" s="227"/>
      <c r="I5503" s="227"/>
      <c r="J5503" s="227"/>
      <c r="K5503" s="227"/>
      <c r="L5503" s="228"/>
    </row>
    <row r="5504" spans="1:12">
      <c r="A5504" s="213" t="str">
        <f t="shared" ca="1" si="85"/>
        <v/>
      </c>
      <c r="C5504" s="223"/>
      <c r="D5504" s="224"/>
      <c r="E5504" s="224"/>
      <c r="F5504" s="225"/>
      <c r="G5504" s="226"/>
      <c r="H5504" s="227"/>
      <c r="I5504" s="227"/>
      <c r="J5504" s="227"/>
      <c r="K5504" s="227"/>
      <c r="L5504" s="228"/>
    </row>
    <row r="5505" spans="1:12">
      <c r="A5505" s="213" t="str">
        <f t="shared" ca="1" si="85"/>
        <v/>
      </c>
      <c r="C5505" s="223"/>
      <c r="D5505" s="224"/>
      <c r="E5505" s="224"/>
      <c r="F5505" s="225"/>
      <c r="G5505" s="226"/>
      <c r="H5505" s="227"/>
      <c r="I5505" s="227"/>
      <c r="J5505" s="227"/>
      <c r="K5505" s="227"/>
      <c r="L5505" s="228"/>
    </row>
    <row r="5506" spans="1:12">
      <c r="A5506" s="213" t="str">
        <f t="shared" ca="1" si="85"/>
        <v/>
      </c>
      <c r="C5506" s="223"/>
      <c r="D5506" s="224"/>
      <c r="E5506" s="224"/>
      <c r="F5506" s="225"/>
      <c r="G5506" s="226"/>
      <c r="H5506" s="227"/>
      <c r="I5506" s="227"/>
      <c r="J5506" s="227"/>
      <c r="K5506" s="227"/>
      <c r="L5506" s="228"/>
    </row>
    <row r="5507" spans="1:12">
      <c r="A5507" s="213" t="str">
        <f t="shared" ca="1" si="85"/>
        <v/>
      </c>
      <c r="C5507" s="223"/>
      <c r="D5507" s="224"/>
      <c r="E5507" s="224"/>
      <c r="F5507" s="225"/>
      <c r="G5507" s="226"/>
      <c r="H5507" s="227"/>
      <c r="I5507" s="227"/>
      <c r="J5507" s="227"/>
      <c r="K5507" s="227"/>
      <c r="L5507" s="228"/>
    </row>
    <row r="5508" spans="1:12">
      <c r="A5508" s="213" t="str">
        <f t="shared" ref="A5508:A5571" ca="1" si="86">IF(INDIRECT(ADDRESS(ROW(A5508),3))="","",IF(INDIRECT(ADDRESS(ROW(A5508),3))=INDIRECT(ADDRESS(ROW(A5508)-1,3)),A5507,A5507+1))</f>
        <v/>
      </c>
      <c r="C5508" s="223"/>
      <c r="D5508" s="224"/>
      <c r="E5508" s="224"/>
      <c r="F5508" s="225"/>
      <c r="G5508" s="226"/>
      <c r="H5508" s="227"/>
      <c r="I5508" s="227"/>
      <c r="J5508" s="227"/>
      <c r="K5508" s="227"/>
      <c r="L5508" s="228"/>
    </row>
    <row r="5509" spans="1:12">
      <c r="A5509" s="213" t="str">
        <f t="shared" ca="1" si="86"/>
        <v/>
      </c>
      <c r="C5509" s="223"/>
      <c r="D5509" s="224"/>
      <c r="E5509" s="224"/>
      <c r="F5509" s="225"/>
      <c r="G5509" s="226"/>
      <c r="H5509" s="227"/>
      <c r="I5509" s="227"/>
      <c r="J5509" s="227"/>
      <c r="K5509" s="227"/>
      <c r="L5509" s="228"/>
    </row>
    <row r="5510" spans="1:12">
      <c r="A5510" s="213" t="str">
        <f t="shared" ca="1" si="86"/>
        <v/>
      </c>
      <c r="C5510" s="223"/>
      <c r="D5510" s="224"/>
      <c r="E5510" s="224"/>
      <c r="F5510" s="225"/>
      <c r="G5510" s="226"/>
      <c r="H5510" s="227"/>
      <c r="I5510" s="227"/>
      <c r="J5510" s="227"/>
      <c r="K5510" s="227"/>
      <c r="L5510" s="228"/>
    </row>
    <row r="5511" spans="1:12">
      <c r="A5511" s="213" t="str">
        <f t="shared" ca="1" si="86"/>
        <v/>
      </c>
      <c r="C5511" s="223"/>
      <c r="D5511" s="224"/>
      <c r="E5511" s="224"/>
      <c r="F5511" s="225"/>
      <c r="G5511" s="226"/>
      <c r="H5511" s="227"/>
      <c r="I5511" s="227"/>
      <c r="J5511" s="227"/>
      <c r="K5511" s="227"/>
      <c r="L5511" s="228"/>
    </row>
    <row r="5512" spans="1:12">
      <c r="A5512" s="213" t="str">
        <f t="shared" ca="1" si="86"/>
        <v/>
      </c>
      <c r="C5512" s="223"/>
      <c r="D5512" s="224"/>
      <c r="E5512" s="224"/>
      <c r="F5512" s="225"/>
      <c r="G5512" s="226"/>
      <c r="H5512" s="227"/>
      <c r="I5512" s="227"/>
      <c r="J5512" s="227"/>
      <c r="K5512" s="227"/>
      <c r="L5512" s="228"/>
    </row>
    <row r="5513" spans="1:12">
      <c r="A5513" s="213" t="str">
        <f t="shared" ca="1" si="86"/>
        <v/>
      </c>
      <c r="C5513" s="223"/>
      <c r="D5513" s="224"/>
      <c r="E5513" s="224"/>
      <c r="F5513" s="225"/>
      <c r="G5513" s="226"/>
      <c r="H5513" s="227"/>
      <c r="I5513" s="227"/>
      <c r="J5513" s="227"/>
      <c r="K5513" s="227"/>
      <c r="L5513" s="228"/>
    </row>
    <row r="5514" spans="1:12">
      <c r="A5514" s="213" t="str">
        <f t="shared" ca="1" si="86"/>
        <v/>
      </c>
      <c r="C5514" s="223"/>
      <c r="D5514" s="224"/>
      <c r="E5514" s="224"/>
      <c r="F5514" s="225"/>
      <c r="G5514" s="226"/>
      <c r="H5514" s="227"/>
      <c r="I5514" s="227"/>
      <c r="J5514" s="227"/>
      <c r="K5514" s="227"/>
      <c r="L5514" s="228"/>
    </row>
    <row r="5515" spans="1:12">
      <c r="A5515" s="213" t="str">
        <f t="shared" ca="1" si="86"/>
        <v/>
      </c>
      <c r="C5515" s="223"/>
      <c r="D5515" s="224"/>
      <c r="E5515" s="224"/>
      <c r="F5515" s="225"/>
      <c r="G5515" s="226"/>
      <c r="H5515" s="227"/>
      <c r="I5515" s="227"/>
      <c r="J5515" s="227"/>
      <c r="K5515" s="227"/>
      <c r="L5515" s="228"/>
    </row>
    <row r="5516" spans="1:12">
      <c r="A5516" s="213" t="str">
        <f t="shared" ca="1" si="86"/>
        <v/>
      </c>
      <c r="C5516" s="223"/>
      <c r="D5516" s="224"/>
      <c r="E5516" s="224"/>
      <c r="F5516" s="225"/>
      <c r="G5516" s="226"/>
      <c r="H5516" s="227"/>
      <c r="I5516" s="227"/>
      <c r="J5516" s="227"/>
      <c r="K5516" s="227"/>
      <c r="L5516" s="228"/>
    </row>
    <row r="5517" spans="1:12">
      <c r="A5517" s="213" t="str">
        <f t="shared" ca="1" si="86"/>
        <v/>
      </c>
      <c r="C5517" s="223"/>
      <c r="D5517" s="224"/>
      <c r="E5517" s="224"/>
      <c r="F5517" s="225"/>
      <c r="G5517" s="226"/>
      <c r="H5517" s="227"/>
      <c r="I5517" s="227"/>
      <c r="J5517" s="227"/>
      <c r="K5517" s="227"/>
      <c r="L5517" s="228"/>
    </row>
    <row r="5518" spans="1:12">
      <c r="A5518" s="213" t="str">
        <f t="shared" ca="1" si="86"/>
        <v/>
      </c>
      <c r="C5518" s="223"/>
      <c r="D5518" s="224"/>
      <c r="E5518" s="224"/>
      <c r="F5518" s="225"/>
      <c r="G5518" s="226"/>
      <c r="H5518" s="227"/>
      <c r="I5518" s="227"/>
      <c r="J5518" s="227"/>
      <c r="K5518" s="227"/>
      <c r="L5518" s="228"/>
    </row>
    <row r="5519" spans="1:12">
      <c r="A5519" s="213" t="str">
        <f t="shared" ca="1" si="86"/>
        <v/>
      </c>
      <c r="C5519" s="223"/>
      <c r="D5519" s="224"/>
      <c r="E5519" s="224"/>
      <c r="F5519" s="225"/>
      <c r="G5519" s="226"/>
      <c r="H5519" s="227"/>
      <c r="I5519" s="227"/>
      <c r="J5519" s="227"/>
      <c r="K5519" s="227"/>
      <c r="L5519" s="228"/>
    </row>
    <row r="5520" spans="1:12">
      <c r="A5520" s="213" t="str">
        <f t="shared" ca="1" si="86"/>
        <v/>
      </c>
      <c r="C5520" s="223"/>
      <c r="D5520" s="224"/>
      <c r="E5520" s="224"/>
      <c r="F5520" s="225"/>
      <c r="G5520" s="226"/>
      <c r="H5520" s="227"/>
      <c r="I5520" s="227"/>
      <c r="J5520" s="227"/>
      <c r="K5520" s="227"/>
      <c r="L5520" s="228"/>
    </row>
    <row r="5521" spans="1:12">
      <c r="A5521" s="213" t="str">
        <f t="shared" ca="1" si="86"/>
        <v/>
      </c>
      <c r="C5521" s="223"/>
      <c r="D5521" s="224"/>
      <c r="E5521" s="224"/>
      <c r="F5521" s="225"/>
      <c r="G5521" s="226"/>
      <c r="H5521" s="227"/>
      <c r="I5521" s="227"/>
      <c r="J5521" s="227"/>
      <c r="K5521" s="227"/>
      <c r="L5521" s="228"/>
    </row>
    <row r="5522" spans="1:12">
      <c r="A5522" s="213" t="str">
        <f t="shared" ca="1" si="86"/>
        <v/>
      </c>
      <c r="C5522" s="223"/>
      <c r="D5522" s="224"/>
      <c r="E5522" s="224"/>
      <c r="F5522" s="225"/>
      <c r="G5522" s="226"/>
      <c r="H5522" s="227"/>
      <c r="I5522" s="227"/>
      <c r="J5522" s="227"/>
      <c r="K5522" s="227"/>
      <c r="L5522" s="228"/>
    </row>
    <row r="5523" spans="1:12">
      <c r="A5523" s="213" t="str">
        <f t="shared" ca="1" si="86"/>
        <v/>
      </c>
      <c r="C5523" s="223"/>
      <c r="D5523" s="224"/>
      <c r="E5523" s="224"/>
      <c r="F5523" s="225"/>
      <c r="G5523" s="226"/>
      <c r="H5523" s="227"/>
      <c r="I5523" s="227"/>
      <c r="J5523" s="227"/>
      <c r="K5523" s="227"/>
      <c r="L5523" s="228"/>
    </row>
    <row r="5524" spans="1:12">
      <c r="A5524" s="213" t="str">
        <f t="shared" ca="1" si="86"/>
        <v/>
      </c>
      <c r="C5524" s="223"/>
      <c r="D5524" s="224"/>
      <c r="E5524" s="224"/>
      <c r="F5524" s="225"/>
      <c r="G5524" s="226"/>
      <c r="H5524" s="227"/>
      <c r="I5524" s="227"/>
      <c r="J5524" s="227"/>
      <c r="K5524" s="227"/>
      <c r="L5524" s="228"/>
    </row>
    <row r="5525" spans="1:12">
      <c r="A5525" s="213" t="str">
        <f t="shared" ca="1" si="86"/>
        <v/>
      </c>
      <c r="C5525" s="223"/>
      <c r="D5525" s="224"/>
      <c r="E5525" s="224"/>
      <c r="F5525" s="225"/>
      <c r="G5525" s="226"/>
      <c r="H5525" s="227"/>
      <c r="I5525" s="227"/>
      <c r="J5525" s="227"/>
      <c r="K5525" s="227"/>
      <c r="L5525" s="228"/>
    </row>
    <row r="5526" spans="1:12">
      <c r="A5526" s="213" t="str">
        <f t="shared" ca="1" si="86"/>
        <v/>
      </c>
      <c r="C5526" s="223"/>
      <c r="D5526" s="224"/>
      <c r="E5526" s="224"/>
      <c r="F5526" s="225"/>
      <c r="G5526" s="226"/>
      <c r="H5526" s="227"/>
      <c r="I5526" s="227"/>
      <c r="J5526" s="227"/>
      <c r="K5526" s="227"/>
      <c r="L5526" s="228"/>
    </row>
    <row r="5527" spans="1:12">
      <c r="A5527" s="213" t="str">
        <f t="shared" ca="1" si="86"/>
        <v/>
      </c>
      <c r="C5527" s="223"/>
      <c r="D5527" s="224"/>
      <c r="E5527" s="224"/>
      <c r="F5527" s="225"/>
      <c r="G5527" s="226"/>
      <c r="H5527" s="227"/>
      <c r="I5527" s="227"/>
      <c r="J5527" s="227"/>
      <c r="K5527" s="227"/>
      <c r="L5527" s="228"/>
    </row>
    <row r="5528" spans="1:12">
      <c r="A5528" s="213" t="str">
        <f t="shared" ca="1" si="86"/>
        <v/>
      </c>
      <c r="C5528" s="223"/>
      <c r="D5528" s="224"/>
      <c r="E5528" s="224"/>
      <c r="F5528" s="225"/>
      <c r="G5528" s="226"/>
      <c r="H5528" s="227"/>
      <c r="I5528" s="227"/>
      <c r="J5528" s="227"/>
      <c r="K5528" s="227"/>
      <c r="L5528" s="228"/>
    </row>
    <row r="5529" spans="1:12">
      <c r="A5529" s="213" t="str">
        <f t="shared" ca="1" si="86"/>
        <v/>
      </c>
      <c r="C5529" s="223"/>
      <c r="D5529" s="224"/>
      <c r="E5529" s="224"/>
      <c r="F5529" s="225"/>
      <c r="G5529" s="226"/>
      <c r="H5529" s="227"/>
      <c r="I5529" s="227"/>
      <c r="J5529" s="227"/>
      <c r="K5529" s="227"/>
      <c r="L5529" s="228"/>
    </row>
    <row r="5530" spans="1:12">
      <c r="A5530" s="213" t="str">
        <f t="shared" ca="1" si="86"/>
        <v/>
      </c>
      <c r="C5530" s="223"/>
      <c r="D5530" s="224"/>
      <c r="E5530" s="224"/>
      <c r="F5530" s="225"/>
      <c r="G5530" s="226"/>
      <c r="H5530" s="227"/>
      <c r="I5530" s="227"/>
      <c r="J5530" s="227"/>
      <c r="K5530" s="227"/>
      <c r="L5530" s="228"/>
    </row>
    <row r="5531" spans="1:12">
      <c r="A5531" s="213" t="str">
        <f t="shared" ca="1" si="86"/>
        <v/>
      </c>
      <c r="C5531" s="223"/>
      <c r="D5531" s="224"/>
      <c r="E5531" s="224"/>
      <c r="F5531" s="225"/>
      <c r="G5531" s="226"/>
      <c r="H5531" s="227"/>
      <c r="I5531" s="227"/>
      <c r="J5531" s="227"/>
      <c r="K5531" s="227"/>
      <c r="L5531" s="228"/>
    </row>
    <row r="5532" spans="1:12">
      <c r="A5532" s="213" t="str">
        <f t="shared" ca="1" si="86"/>
        <v/>
      </c>
      <c r="C5532" s="223"/>
      <c r="D5532" s="224"/>
      <c r="E5532" s="224"/>
      <c r="F5532" s="225"/>
      <c r="G5532" s="226"/>
      <c r="H5532" s="227"/>
      <c r="I5532" s="227"/>
      <c r="J5532" s="227"/>
      <c r="K5532" s="227"/>
      <c r="L5532" s="228"/>
    </row>
    <row r="5533" spans="1:12">
      <c r="A5533" s="213" t="str">
        <f t="shared" ca="1" si="86"/>
        <v/>
      </c>
      <c r="C5533" s="223"/>
      <c r="D5533" s="224"/>
      <c r="E5533" s="224"/>
      <c r="F5533" s="225"/>
      <c r="G5533" s="226"/>
      <c r="H5533" s="227"/>
      <c r="I5533" s="227"/>
      <c r="J5533" s="227"/>
      <c r="K5533" s="227"/>
      <c r="L5533" s="228"/>
    </row>
    <row r="5534" spans="1:12">
      <c r="A5534" s="213" t="str">
        <f t="shared" ca="1" si="86"/>
        <v/>
      </c>
      <c r="C5534" s="223"/>
      <c r="D5534" s="224"/>
      <c r="E5534" s="224"/>
      <c r="F5534" s="225"/>
      <c r="G5534" s="226"/>
      <c r="H5534" s="227"/>
      <c r="I5534" s="227"/>
      <c r="J5534" s="227"/>
      <c r="K5534" s="227"/>
      <c r="L5534" s="228"/>
    </row>
    <row r="5535" spans="1:12">
      <c r="A5535" s="213" t="str">
        <f t="shared" ca="1" si="86"/>
        <v/>
      </c>
      <c r="C5535" s="223"/>
      <c r="D5535" s="224"/>
      <c r="E5535" s="224"/>
      <c r="F5535" s="225"/>
      <c r="G5535" s="226"/>
      <c r="H5535" s="227"/>
      <c r="I5535" s="227"/>
      <c r="J5535" s="227"/>
      <c r="K5535" s="227"/>
      <c r="L5535" s="228"/>
    </row>
    <row r="5536" spans="1:12">
      <c r="A5536" s="213" t="str">
        <f t="shared" ca="1" si="86"/>
        <v/>
      </c>
      <c r="C5536" s="223"/>
      <c r="D5536" s="224"/>
      <c r="E5536" s="224"/>
      <c r="F5536" s="225"/>
      <c r="G5536" s="226"/>
      <c r="H5536" s="227"/>
      <c r="I5536" s="227"/>
      <c r="J5536" s="227"/>
      <c r="K5536" s="227"/>
      <c r="L5536" s="228"/>
    </row>
    <row r="5537" spans="1:12">
      <c r="A5537" s="213" t="str">
        <f t="shared" ca="1" si="86"/>
        <v/>
      </c>
      <c r="C5537" s="223"/>
      <c r="D5537" s="224"/>
      <c r="E5537" s="224"/>
      <c r="F5537" s="225"/>
      <c r="G5537" s="226"/>
      <c r="H5537" s="227"/>
      <c r="I5537" s="227"/>
      <c r="J5537" s="227"/>
      <c r="K5537" s="227"/>
      <c r="L5537" s="228"/>
    </row>
    <row r="5538" spans="1:12">
      <c r="A5538" s="213" t="str">
        <f t="shared" ca="1" si="86"/>
        <v/>
      </c>
      <c r="C5538" s="223"/>
      <c r="D5538" s="224"/>
      <c r="E5538" s="224"/>
      <c r="F5538" s="225"/>
      <c r="G5538" s="226"/>
      <c r="H5538" s="227"/>
      <c r="I5538" s="227"/>
      <c r="J5538" s="227"/>
      <c r="K5538" s="227"/>
      <c r="L5538" s="228"/>
    </row>
    <row r="5539" spans="1:12">
      <c r="A5539" s="213" t="str">
        <f t="shared" ca="1" si="86"/>
        <v/>
      </c>
      <c r="C5539" s="223"/>
      <c r="D5539" s="224"/>
      <c r="E5539" s="224"/>
      <c r="F5539" s="225"/>
      <c r="G5539" s="226"/>
      <c r="H5539" s="227"/>
      <c r="I5539" s="227"/>
      <c r="J5539" s="227"/>
      <c r="K5539" s="227"/>
      <c r="L5539" s="228"/>
    </row>
    <row r="5540" spans="1:12">
      <c r="A5540" s="213" t="str">
        <f t="shared" ca="1" si="86"/>
        <v/>
      </c>
      <c r="C5540" s="223"/>
      <c r="D5540" s="224"/>
      <c r="E5540" s="224"/>
      <c r="F5540" s="225"/>
      <c r="G5540" s="226"/>
      <c r="H5540" s="227"/>
      <c r="I5540" s="227"/>
      <c r="J5540" s="227"/>
      <c r="K5540" s="227"/>
      <c r="L5540" s="228"/>
    </row>
    <row r="5541" spans="1:12">
      <c r="A5541" s="213" t="str">
        <f t="shared" ca="1" si="86"/>
        <v/>
      </c>
      <c r="C5541" s="223"/>
      <c r="D5541" s="224"/>
      <c r="E5541" s="224"/>
      <c r="F5541" s="225"/>
      <c r="G5541" s="226"/>
      <c r="H5541" s="227"/>
      <c r="I5541" s="227"/>
      <c r="J5541" s="227"/>
      <c r="K5541" s="227"/>
      <c r="L5541" s="228"/>
    </row>
    <row r="5542" spans="1:12">
      <c r="A5542" s="213" t="str">
        <f t="shared" ca="1" si="86"/>
        <v/>
      </c>
      <c r="C5542" s="223"/>
      <c r="D5542" s="224"/>
      <c r="E5542" s="224"/>
      <c r="F5542" s="225"/>
      <c r="G5542" s="226"/>
      <c r="H5542" s="227"/>
      <c r="I5542" s="227"/>
      <c r="J5542" s="227"/>
      <c r="K5542" s="227"/>
      <c r="L5542" s="228"/>
    </row>
    <row r="5543" spans="1:12">
      <c r="A5543" s="213" t="str">
        <f t="shared" ca="1" si="86"/>
        <v/>
      </c>
      <c r="C5543" s="223"/>
      <c r="D5543" s="224"/>
      <c r="E5543" s="224"/>
      <c r="F5543" s="225"/>
      <c r="G5543" s="226"/>
      <c r="H5543" s="227"/>
      <c r="I5543" s="227"/>
      <c r="J5543" s="227"/>
      <c r="K5543" s="227"/>
      <c r="L5543" s="228"/>
    </row>
    <row r="5544" spans="1:12">
      <c r="A5544" s="213" t="str">
        <f t="shared" ca="1" si="86"/>
        <v/>
      </c>
      <c r="C5544" s="223"/>
      <c r="D5544" s="224"/>
      <c r="E5544" s="224"/>
      <c r="F5544" s="225"/>
      <c r="G5544" s="226"/>
      <c r="H5544" s="227"/>
      <c r="I5544" s="227"/>
      <c r="J5544" s="227"/>
      <c r="K5544" s="227"/>
      <c r="L5544" s="228"/>
    </row>
    <row r="5545" spans="1:12">
      <c r="A5545" s="213" t="str">
        <f t="shared" ca="1" si="86"/>
        <v/>
      </c>
      <c r="C5545" s="223"/>
      <c r="D5545" s="224"/>
      <c r="E5545" s="224"/>
      <c r="F5545" s="225"/>
      <c r="G5545" s="226"/>
      <c r="H5545" s="227"/>
      <c r="I5545" s="227"/>
      <c r="J5545" s="227"/>
      <c r="K5545" s="227"/>
      <c r="L5545" s="228"/>
    </row>
    <row r="5546" spans="1:12">
      <c r="A5546" s="213" t="str">
        <f t="shared" ca="1" si="86"/>
        <v/>
      </c>
      <c r="C5546" s="223"/>
      <c r="D5546" s="224"/>
      <c r="E5546" s="224"/>
      <c r="F5546" s="225"/>
      <c r="G5546" s="226"/>
      <c r="H5546" s="227"/>
      <c r="I5546" s="227"/>
      <c r="J5546" s="227"/>
      <c r="K5546" s="227"/>
      <c r="L5546" s="228"/>
    </row>
    <row r="5547" spans="1:12">
      <c r="A5547" s="213" t="str">
        <f t="shared" ca="1" si="86"/>
        <v/>
      </c>
      <c r="C5547" s="223"/>
      <c r="D5547" s="224"/>
      <c r="E5547" s="224"/>
      <c r="F5547" s="225"/>
      <c r="G5547" s="226"/>
      <c r="H5547" s="227"/>
      <c r="I5547" s="227"/>
      <c r="J5547" s="227"/>
      <c r="K5547" s="227"/>
      <c r="L5547" s="228"/>
    </row>
    <row r="5548" spans="1:12">
      <c r="A5548" s="213" t="str">
        <f t="shared" ca="1" si="86"/>
        <v/>
      </c>
      <c r="C5548" s="223"/>
      <c r="D5548" s="224"/>
      <c r="E5548" s="224"/>
      <c r="F5548" s="225"/>
      <c r="G5548" s="226"/>
      <c r="H5548" s="227"/>
      <c r="I5548" s="227"/>
      <c r="J5548" s="227"/>
      <c r="K5548" s="227"/>
      <c r="L5548" s="228"/>
    </row>
    <row r="5549" spans="1:12">
      <c r="A5549" s="213" t="str">
        <f t="shared" ca="1" si="86"/>
        <v/>
      </c>
      <c r="C5549" s="223"/>
      <c r="D5549" s="224"/>
      <c r="E5549" s="224"/>
      <c r="F5549" s="225"/>
      <c r="G5549" s="226"/>
      <c r="H5549" s="227"/>
      <c r="I5549" s="227"/>
      <c r="J5549" s="227"/>
      <c r="K5549" s="227"/>
      <c r="L5549" s="228"/>
    </row>
    <row r="5550" spans="1:12">
      <c r="A5550" s="213" t="str">
        <f t="shared" ca="1" si="86"/>
        <v/>
      </c>
      <c r="C5550" s="223"/>
      <c r="D5550" s="224"/>
      <c r="E5550" s="224"/>
      <c r="F5550" s="225"/>
      <c r="G5550" s="226"/>
      <c r="H5550" s="227"/>
      <c r="I5550" s="227"/>
      <c r="J5550" s="227"/>
      <c r="K5550" s="227"/>
      <c r="L5550" s="228"/>
    </row>
    <row r="5551" spans="1:12">
      <c r="A5551" s="213" t="str">
        <f t="shared" ca="1" si="86"/>
        <v/>
      </c>
      <c r="C5551" s="223"/>
      <c r="D5551" s="224"/>
      <c r="E5551" s="224"/>
      <c r="F5551" s="225"/>
      <c r="G5551" s="226"/>
      <c r="H5551" s="227"/>
      <c r="I5551" s="227"/>
      <c r="J5551" s="227"/>
      <c r="K5551" s="227"/>
      <c r="L5551" s="228"/>
    </row>
    <row r="5552" spans="1:12">
      <c r="A5552" s="213" t="str">
        <f t="shared" ca="1" si="86"/>
        <v/>
      </c>
      <c r="C5552" s="223"/>
      <c r="D5552" s="224"/>
      <c r="E5552" s="224"/>
      <c r="F5552" s="225"/>
      <c r="G5552" s="226"/>
      <c r="H5552" s="227"/>
      <c r="I5552" s="227"/>
      <c r="J5552" s="227"/>
      <c r="K5552" s="227"/>
      <c r="L5552" s="228"/>
    </row>
    <row r="5553" spans="1:12">
      <c r="A5553" s="213" t="str">
        <f t="shared" ca="1" si="86"/>
        <v/>
      </c>
      <c r="C5553" s="223"/>
      <c r="D5553" s="224"/>
      <c r="E5553" s="224"/>
      <c r="F5553" s="225"/>
      <c r="G5553" s="226"/>
      <c r="H5553" s="227"/>
      <c r="I5553" s="227"/>
      <c r="J5553" s="227"/>
      <c r="K5553" s="227"/>
      <c r="L5553" s="228"/>
    </row>
    <row r="5554" spans="1:12">
      <c r="A5554" s="213" t="str">
        <f t="shared" ca="1" si="86"/>
        <v/>
      </c>
      <c r="C5554" s="223"/>
      <c r="D5554" s="224"/>
      <c r="E5554" s="224"/>
      <c r="F5554" s="225"/>
      <c r="G5554" s="226"/>
      <c r="H5554" s="227"/>
      <c r="I5554" s="227"/>
      <c r="J5554" s="227"/>
      <c r="K5554" s="227"/>
      <c r="L5554" s="228"/>
    </row>
    <row r="5555" spans="1:12">
      <c r="A5555" s="213" t="str">
        <f t="shared" ca="1" si="86"/>
        <v/>
      </c>
      <c r="C5555" s="223"/>
      <c r="D5555" s="224"/>
      <c r="E5555" s="224"/>
      <c r="F5555" s="225"/>
      <c r="G5555" s="226"/>
      <c r="H5555" s="227"/>
      <c r="I5555" s="227"/>
      <c r="J5555" s="227"/>
      <c r="K5555" s="227"/>
      <c r="L5555" s="228"/>
    </row>
    <row r="5556" spans="1:12">
      <c r="A5556" s="213" t="str">
        <f t="shared" ca="1" si="86"/>
        <v/>
      </c>
      <c r="C5556" s="223"/>
      <c r="D5556" s="224"/>
      <c r="E5556" s="224"/>
      <c r="F5556" s="225"/>
      <c r="G5556" s="226"/>
      <c r="H5556" s="227"/>
      <c r="I5556" s="227"/>
      <c r="J5556" s="227"/>
      <c r="K5556" s="227"/>
      <c r="L5556" s="228"/>
    </row>
    <row r="5557" spans="1:12">
      <c r="A5557" s="213" t="str">
        <f t="shared" ca="1" si="86"/>
        <v/>
      </c>
      <c r="C5557" s="223"/>
      <c r="D5557" s="224"/>
      <c r="E5557" s="224"/>
      <c r="F5557" s="225"/>
      <c r="G5557" s="226"/>
      <c r="H5557" s="227"/>
      <c r="I5557" s="227"/>
      <c r="J5557" s="227"/>
      <c r="K5557" s="227"/>
      <c r="L5557" s="228"/>
    </row>
    <row r="5558" spans="1:12">
      <c r="A5558" s="213" t="str">
        <f t="shared" ca="1" si="86"/>
        <v/>
      </c>
      <c r="C5558" s="223"/>
      <c r="D5558" s="224"/>
      <c r="E5558" s="224"/>
      <c r="F5558" s="225"/>
      <c r="G5558" s="226"/>
      <c r="H5558" s="227"/>
      <c r="I5558" s="227"/>
      <c r="J5558" s="227"/>
      <c r="K5558" s="227"/>
      <c r="L5558" s="228"/>
    </row>
    <row r="5559" spans="1:12">
      <c r="A5559" s="213" t="str">
        <f t="shared" ca="1" si="86"/>
        <v/>
      </c>
      <c r="C5559" s="223"/>
      <c r="D5559" s="224"/>
      <c r="E5559" s="224"/>
      <c r="F5559" s="225"/>
      <c r="G5559" s="226"/>
      <c r="H5559" s="227"/>
      <c r="I5559" s="227"/>
      <c r="J5559" s="227"/>
      <c r="K5559" s="227"/>
      <c r="L5559" s="228"/>
    </row>
    <row r="5560" spans="1:12">
      <c r="A5560" s="213" t="str">
        <f t="shared" ca="1" si="86"/>
        <v/>
      </c>
      <c r="C5560" s="223"/>
      <c r="D5560" s="224"/>
      <c r="E5560" s="224"/>
      <c r="F5560" s="225"/>
      <c r="G5560" s="226"/>
      <c r="H5560" s="227"/>
      <c r="I5560" s="227"/>
      <c r="J5560" s="227"/>
      <c r="K5560" s="227"/>
      <c r="L5560" s="228"/>
    </row>
    <row r="5561" spans="1:12">
      <c r="A5561" s="213" t="str">
        <f t="shared" ca="1" si="86"/>
        <v/>
      </c>
      <c r="C5561" s="223"/>
      <c r="D5561" s="224"/>
      <c r="E5561" s="224"/>
      <c r="F5561" s="225"/>
      <c r="G5561" s="226"/>
      <c r="H5561" s="227"/>
      <c r="I5561" s="227"/>
      <c r="J5561" s="227"/>
      <c r="K5561" s="227"/>
      <c r="L5561" s="228"/>
    </row>
    <row r="5562" spans="1:12">
      <c r="A5562" s="213" t="str">
        <f t="shared" ca="1" si="86"/>
        <v/>
      </c>
      <c r="C5562" s="223"/>
      <c r="D5562" s="224"/>
      <c r="E5562" s="224"/>
      <c r="F5562" s="225"/>
      <c r="G5562" s="226"/>
      <c r="H5562" s="227"/>
      <c r="I5562" s="227"/>
      <c r="J5562" s="227"/>
      <c r="K5562" s="227"/>
      <c r="L5562" s="228"/>
    </row>
    <row r="5563" spans="1:12">
      <c r="A5563" s="213" t="str">
        <f t="shared" ca="1" si="86"/>
        <v/>
      </c>
      <c r="C5563" s="223"/>
      <c r="D5563" s="224"/>
      <c r="E5563" s="224"/>
      <c r="F5563" s="225"/>
      <c r="G5563" s="226"/>
      <c r="H5563" s="227"/>
      <c r="I5563" s="227"/>
      <c r="J5563" s="227"/>
      <c r="K5563" s="227"/>
      <c r="L5563" s="228"/>
    </row>
    <row r="5564" spans="1:12">
      <c r="A5564" s="213" t="str">
        <f t="shared" ca="1" si="86"/>
        <v/>
      </c>
      <c r="C5564" s="223"/>
      <c r="D5564" s="224"/>
      <c r="E5564" s="224"/>
      <c r="F5564" s="225"/>
      <c r="G5564" s="226"/>
      <c r="H5564" s="227"/>
      <c r="I5564" s="227"/>
      <c r="J5564" s="227"/>
      <c r="K5564" s="227"/>
      <c r="L5564" s="228"/>
    </row>
    <row r="5565" spans="1:12">
      <c r="A5565" s="213" t="str">
        <f t="shared" ca="1" si="86"/>
        <v/>
      </c>
      <c r="C5565" s="223"/>
      <c r="D5565" s="224"/>
      <c r="E5565" s="224"/>
      <c r="F5565" s="225"/>
      <c r="G5565" s="226"/>
      <c r="H5565" s="227"/>
      <c r="I5565" s="227"/>
      <c r="J5565" s="227"/>
      <c r="K5565" s="227"/>
      <c r="L5565" s="228"/>
    </row>
    <row r="5566" spans="1:12">
      <c r="A5566" s="213" t="str">
        <f t="shared" ca="1" si="86"/>
        <v/>
      </c>
      <c r="C5566" s="223"/>
      <c r="D5566" s="224"/>
      <c r="E5566" s="224"/>
      <c r="F5566" s="225"/>
      <c r="G5566" s="226"/>
      <c r="H5566" s="227"/>
      <c r="I5566" s="227"/>
      <c r="J5566" s="227"/>
      <c r="K5566" s="227"/>
      <c r="L5566" s="228"/>
    </row>
    <row r="5567" spans="1:12">
      <c r="A5567" s="213" t="str">
        <f t="shared" ca="1" si="86"/>
        <v/>
      </c>
      <c r="C5567" s="223"/>
      <c r="D5567" s="224"/>
      <c r="E5567" s="224"/>
      <c r="F5567" s="225"/>
      <c r="G5567" s="226"/>
      <c r="H5567" s="227"/>
      <c r="I5567" s="227"/>
      <c r="J5567" s="227"/>
      <c r="K5567" s="227"/>
      <c r="L5567" s="228"/>
    </row>
    <row r="5568" spans="1:12">
      <c r="A5568" s="213" t="str">
        <f t="shared" ca="1" si="86"/>
        <v/>
      </c>
      <c r="C5568" s="223"/>
      <c r="D5568" s="224"/>
      <c r="E5568" s="224"/>
      <c r="F5568" s="225"/>
      <c r="G5568" s="226"/>
      <c r="H5568" s="227"/>
      <c r="I5568" s="227"/>
      <c r="J5568" s="227"/>
      <c r="K5568" s="227"/>
      <c r="L5568" s="228"/>
    </row>
    <row r="5569" spans="1:12">
      <c r="A5569" s="213" t="str">
        <f t="shared" ca="1" si="86"/>
        <v/>
      </c>
      <c r="C5569" s="223"/>
      <c r="D5569" s="224"/>
      <c r="E5569" s="224"/>
      <c r="F5569" s="225"/>
      <c r="G5569" s="226"/>
      <c r="H5569" s="227"/>
      <c r="I5569" s="227"/>
      <c r="J5569" s="227"/>
      <c r="K5569" s="227"/>
      <c r="L5569" s="228"/>
    </row>
    <row r="5570" spans="1:12">
      <c r="A5570" s="213" t="str">
        <f t="shared" ca="1" si="86"/>
        <v/>
      </c>
      <c r="C5570" s="223"/>
      <c r="D5570" s="224"/>
      <c r="E5570" s="224"/>
      <c r="F5570" s="225"/>
      <c r="G5570" s="226"/>
      <c r="H5570" s="227"/>
      <c r="I5570" s="227"/>
      <c r="J5570" s="227"/>
      <c r="K5570" s="227"/>
      <c r="L5570" s="228"/>
    </row>
    <row r="5571" spans="1:12">
      <c r="A5571" s="213" t="str">
        <f t="shared" ca="1" si="86"/>
        <v/>
      </c>
      <c r="C5571" s="223"/>
      <c r="D5571" s="224"/>
      <c r="E5571" s="224"/>
      <c r="F5571" s="225"/>
      <c r="G5571" s="226"/>
      <c r="H5571" s="227"/>
      <c r="I5571" s="227"/>
      <c r="J5571" s="227"/>
      <c r="K5571" s="227"/>
      <c r="L5571" s="228"/>
    </row>
    <row r="5572" spans="1:12">
      <c r="A5572" s="213" t="str">
        <f t="shared" ref="A5572:A5635" ca="1" si="87">IF(INDIRECT(ADDRESS(ROW(A5572),3))="","",IF(INDIRECT(ADDRESS(ROW(A5572),3))=INDIRECT(ADDRESS(ROW(A5572)-1,3)),A5571,A5571+1))</f>
        <v/>
      </c>
      <c r="C5572" s="223"/>
      <c r="D5572" s="224"/>
      <c r="E5572" s="224"/>
      <c r="F5572" s="225"/>
      <c r="G5572" s="226"/>
      <c r="H5572" s="227"/>
      <c r="I5572" s="227"/>
      <c r="J5572" s="227"/>
      <c r="K5572" s="227"/>
      <c r="L5572" s="228"/>
    </row>
    <row r="5573" spans="1:12">
      <c r="A5573" s="213" t="str">
        <f t="shared" ca="1" si="87"/>
        <v/>
      </c>
      <c r="C5573" s="223"/>
      <c r="D5573" s="224"/>
      <c r="E5573" s="224"/>
      <c r="F5573" s="225"/>
      <c r="G5573" s="226"/>
      <c r="H5573" s="227"/>
      <c r="I5573" s="227"/>
      <c r="J5573" s="227"/>
      <c r="K5573" s="227"/>
      <c r="L5573" s="228"/>
    </row>
    <row r="5574" spans="1:12">
      <c r="A5574" s="213" t="str">
        <f t="shared" ca="1" si="87"/>
        <v/>
      </c>
      <c r="C5574" s="223"/>
      <c r="D5574" s="224"/>
      <c r="E5574" s="224"/>
      <c r="F5574" s="225"/>
      <c r="G5574" s="226"/>
      <c r="H5574" s="227"/>
      <c r="I5574" s="227"/>
      <c r="J5574" s="227"/>
      <c r="K5574" s="227"/>
      <c r="L5574" s="228"/>
    </row>
    <row r="5575" spans="1:12">
      <c r="A5575" s="213" t="str">
        <f t="shared" ca="1" si="87"/>
        <v/>
      </c>
      <c r="C5575" s="223"/>
      <c r="D5575" s="224"/>
      <c r="E5575" s="224"/>
      <c r="F5575" s="225"/>
      <c r="G5575" s="226"/>
      <c r="H5575" s="227"/>
      <c r="I5575" s="227"/>
      <c r="J5575" s="227"/>
      <c r="K5575" s="227"/>
      <c r="L5575" s="228"/>
    </row>
    <row r="5576" spans="1:12">
      <c r="A5576" s="213" t="str">
        <f t="shared" ca="1" si="87"/>
        <v/>
      </c>
      <c r="C5576" s="223"/>
      <c r="D5576" s="224"/>
      <c r="E5576" s="224"/>
      <c r="F5576" s="225"/>
      <c r="G5576" s="226"/>
      <c r="H5576" s="227"/>
      <c r="I5576" s="227"/>
      <c r="J5576" s="227"/>
      <c r="K5576" s="227"/>
      <c r="L5576" s="228"/>
    </row>
    <row r="5577" spans="1:12">
      <c r="A5577" s="213" t="str">
        <f t="shared" ca="1" si="87"/>
        <v/>
      </c>
      <c r="C5577" s="223"/>
      <c r="D5577" s="224"/>
      <c r="E5577" s="224"/>
      <c r="F5577" s="225"/>
      <c r="G5577" s="226"/>
      <c r="H5577" s="227"/>
      <c r="I5577" s="227"/>
      <c r="J5577" s="227"/>
      <c r="K5577" s="227"/>
      <c r="L5577" s="228"/>
    </row>
    <row r="5578" spans="1:12">
      <c r="A5578" s="213" t="str">
        <f t="shared" ca="1" si="87"/>
        <v/>
      </c>
      <c r="C5578" s="223"/>
      <c r="D5578" s="224"/>
      <c r="E5578" s="224"/>
      <c r="F5578" s="225"/>
      <c r="G5578" s="226"/>
      <c r="H5578" s="227"/>
      <c r="I5578" s="227"/>
      <c r="J5578" s="227"/>
      <c r="K5578" s="227"/>
      <c r="L5578" s="228"/>
    </row>
    <row r="5579" spans="1:12">
      <c r="A5579" s="213" t="str">
        <f t="shared" ca="1" si="87"/>
        <v/>
      </c>
      <c r="C5579" s="223"/>
      <c r="D5579" s="224"/>
      <c r="E5579" s="224"/>
      <c r="F5579" s="225"/>
      <c r="G5579" s="226"/>
      <c r="H5579" s="227"/>
      <c r="I5579" s="227"/>
      <c r="J5579" s="227"/>
      <c r="K5579" s="227"/>
      <c r="L5579" s="228"/>
    </row>
    <row r="5580" spans="1:12">
      <c r="A5580" s="213" t="str">
        <f t="shared" ca="1" si="87"/>
        <v/>
      </c>
      <c r="C5580" s="223"/>
      <c r="D5580" s="224"/>
      <c r="E5580" s="224"/>
      <c r="F5580" s="225"/>
      <c r="G5580" s="226"/>
      <c r="H5580" s="227"/>
      <c r="I5580" s="227"/>
      <c r="J5580" s="227"/>
      <c r="K5580" s="227"/>
      <c r="L5580" s="228"/>
    </row>
    <row r="5581" spans="1:12">
      <c r="A5581" s="213" t="str">
        <f t="shared" ca="1" si="87"/>
        <v/>
      </c>
      <c r="C5581" s="223"/>
      <c r="D5581" s="224"/>
      <c r="E5581" s="224"/>
      <c r="F5581" s="225"/>
      <c r="G5581" s="226"/>
      <c r="H5581" s="227"/>
      <c r="I5581" s="227"/>
      <c r="J5581" s="227"/>
      <c r="K5581" s="227"/>
      <c r="L5581" s="228"/>
    </row>
    <row r="5582" spans="1:12">
      <c r="A5582" s="213" t="str">
        <f t="shared" ca="1" si="87"/>
        <v/>
      </c>
      <c r="C5582" s="223"/>
      <c r="D5582" s="224"/>
      <c r="E5582" s="224"/>
      <c r="F5582" s="225"/>
      <c r="G5582" s="226"/>
      <c r="H5582" s="227"/>
      <c r="I5582" s="227"/>
      <c r="J5582" s="227"/>
      <c r="K5582" s="227"/>
      <c r="L5582" s="228"/>
    </row>
    <row r="5583" spans="1:12">
      <c r="A5583" s="213" t="str">
        <f t="shared" ca="1" si="87"/>
        <v/>
      </c>
      <c r="C5583" s="223"/>
      <c r="D5583" s="224"/>
      <c r="E5583" s="224"/>
      <c r="F5583" s="225"/>
      <c r="G5583" s="226"/>
      <c r="H5583" s="227"/>
      <c r="I5583" s="227"/>
      <c r="J5583" s="227"/>
      <c r="K5583" s="227"/>
      <c r="L5583" s="228"/>
    </row>
    <row r="5584" spans="1:12">
      <c r="A5584" s="213" t="str">
        <f t="shared" ca="1" si="87"/>
        <v/>
      </c>
      <c r="C5584" s="223"/>
      <c r="D5584" s="224"/>
      <c r="E5584" s="224"/>
      <c r="F5584" s="225"/>
      <c r="G5584" s="226"/>
      <c r="H5584" s="227"/>
      <c r="I5584" s="227"/>
      <c r="J5584" s="227"/>
      <c r="K5584" s="227"/>
      <c r="L5584" s="228"/>
    </row>
    <row r="5585" spans="1:12">
      <c r="A5585" s="213" t="str">
        <f t="shared" ca="1" si="87"/>
        <v/>
      </c>
      <c r="C5585" s="223"/>
      <c r="D5585" s="224"/>
      <c r="E5585" s="224"/>
      <c r="F5585" s="225"/>
      <c r="G5585" s="226"/>
      <c r="H5585" s="227"/>
      <c r="I5585" s="227"/>
      <c r="J5585" s="227"/>
      <c r="K5585" s="227"/>
      <c r="L5585" s="228"/>
    </row>
    <row r="5586" spans="1:12">
      <c r="A5586" s="213" t="str">
        <f t="shared" ca="1" si="87"/>
        <v/>
      </c>
      <c r="C5586" s="223"/>
      <c r="D5586" s="224"/>
      <c r="E5586" s="224"/>
      <c r="F5586" s="225"/>
      <c r="G5586" s="226"/>
      <c r="H5586" s="227"/>
      <c r="I5586" s="227"/>
      <c r="J5586" s="227"/>
      <c r="K5586" s="227"/>
      <c r="L5586" s="228"/>
    </row>
    <row r="5587" spans="1:12">
      <c r="A5587" s="213" t="str">
        <f t="shared" ca="1" si="87"/>
        <v/>
      </c>
      <c r="C5587" s="223"/>
      <c r="D5587" s="224"/>
      <c r="E5587" s="224"/>
      <c r="F5587" s="225"/>
      <c r="G5587" s="226"/>
      <c r="H5587" s="227"/>
      <c r="I5587" s="227"/>
      <c r="J5587" s="227"/>
      <c r="K5587" s="227"/>
      <c r="L5587" s="228"/>
    </row>
    <row r="5588" spans="1:12">
      <c r="A5588" s="213" t="str">
        <f t="shared" ca="1" si="87"/>
        <v/>
      </c>
      <c r="C5588" s="223"/>
      <c r="D5588" s="224"/>
      <c r="E5588" s="224"/>
      <c r="F5588" s="225"/>
      <c r="G5588" s="226"/>
      <c r="H5588" s="227"/>
      <c r="I5588" s="227"/>
      <c r="J5588" s="227"/>
      <c r="K5588" s="227"/>
      <c r="L5588" s="228"/>
    </row>
    <row r="5589" spans="1:12">
      <c r="A5589" s="213" t="str">
        <f t="shared" ca="1" si="87"/>
        <v/>
      </c>
      <c r="C5589" s="223"/>
      <c r="D5589" s="224"/>
      <c r="E5589" s="224"/>
      <c r="F5589" s="225"/>
      <c r="G5589" s="226"/>
      <c r="H5589" s="227"/>
      <c r="I5589" s="227"/>
      <c r="J5589" s="227"/>
      <c r="K5589" s="227"/>
      <c r="L5589" s="228"/>
    </row>
    <row r="5590" spans="1:12">
      <c r="A5590" s="213" t="str">
        <f t="shared" ca="1" si="87"/>
        <v/>
      </c>
      <c r="C5590" s="223"/>
      <c r="D5590" s="224"/>
      <c r="E5590" s="224"/>
      <c r="F5590" s="225"/>
      <c r="G5590" s="226"/>
      <c r="H5590" s="227"/>
      <c r="I5590" s="227"/>
      <c r="J5590" s="227"/>
      <c r="K5590" s="227"/>
      <c r="L5590" s="228"/>
    </row>
    <row r="5591" spans="1:12">
      <c r="A5591" s="213" t="str">
        <f t="shared" ca="1" si="87"/>
        <v/>
      </c>
      <c r="C5591" s="223"/>
      <c r="D5591" s="224"/>
      <c r="E5591" s="224"/>
      <c r="F5591" s="225"/>
      <c r="G5591" s="226"/>
      <c r="H5591" s="227"/>
      <c r="I5591" s="227"/>
      <c r="J5591" s="227"/>
      <c r="K5591" s="227"/>
      <c r="L5591" s="228"/>
    </row>
    <row r="5592" spans="1:12">
      <c r="A5592" s="213" t="str">
        <f t="shared" ca="1" si="87"/>
        <v/>
      </c>
      <c r="C5592" s="223"/>
      <c r="D5592" s="224"/>
      <c r="E5592" s="224"/>
      <c r="F5592" s="225"/>
      <c r="G5592" s="226"/>
      <c r="H5592" s="227"/>
      <c r="I5592" s="227"/>
      <c r="J5592" s="227"/>
      <c r="K5592" s="227"/>
      <c r="L5592" s="228"/>
    </row>
    <row r="5593" spans="1:12">
      <c r="A5593" s="213" t="str">
        <f t="shared" ca="1" si="87"/>
        <v/>
      </c>
      <c r="C5593" s="223"/>
      <c r="D5593" s="224"/>
      <c r="E5593" s="224"/>
      <c r="F5593" s="225"/>
      <c r="G5593" s="226"/>
      <c r="H5593" s="227"/>
      <c r="I5593" s="227"/>
      <c r="J5593" s="227"/>
      <c r="K5593" s="227"/>
      <c r="L5593" s="228"/>
    </row>
    <row r="5594" spans="1:12">
      <c r="A5594" s="213" t="str">
        <f t="shared" ca="1" si="87"/>
        <v/>
      </c>
      <c r="C5594" s="223"/>
      <c r="D5594" s="224"/>
      <c r="E5594" s="224"/>
      <c r="F5594" s="225"/>
      <c r="G5594" s="226"/>
      <c r="H5594" s="227"/>
      <c r="I5594" s="227"/>
      <c r="J5594" s="227"/>
      <c r="K5594" s="227"/>
      <c r="L5594" s="228"/>
    </row>
    <row r="5595" spans="1:12">
      <c r="A5595" s="213" t="str">
        <f t="shared" ca="1" si="87"/>
        <v/>
      </c>
      <c r="C5595" s="223"/>
      <c r="D5595" s="224"/>
      <c r="E5595" s="224"/>
      <c r="F5595" s="225"/>
      <c r="G5595" s="226"/>
      <c r="H5595" s="227"/>
      <c r="I5595" s="227"/>
      <c r="J5595" s="227"/>
      <c r="K5595" s="227"/>
      <c r="L5595" s="228"/>
    </row>
    <row r="5596" spans="1:12">
      <c r="A5596" s="213" t="str">
        <f t="shared" ca="1" si="87"/>
        <v/>
      </c>
      <c r="C5596" s="223"/>
      <c r="D5596" s="224"/>
      <c r="E5596" s="224"/>
      <c r="F5596" s="225"/>
      <c r="G5596" s="226"/>
      <c r="H5596" s="227"/>
      <c r="I5596" s="227"/>
      <c r="J5596" s="227"/>
      <c r="K5596" s="227"/>
      <c r="L5596" s="228"/>
    </row>
    <row r="5597" spans="1:12">
      <c r="A5597" s="213" t="str">
        <f t="shared" ca="1" si="87"/>
        <v/>
      </c>
      <c r="C5597" s="223"/>
      <c r="D5597" s="224"/>
      <c r="E5597" s="224"/>
      <c r="F5597" s="225"/>
      <c r="G5597" s="226"/>
      <c r="H5597" s="227"/>
      <c r="I5597" s="227"/>
      <c r="J5597" s="227"/>
      <c r="K5597" s="227"/>
      <c r="L5597" s="228"/>
    </row>
    <row r="5598" spans="1:12">
      <c r="A5598" s="213" t="str">
        <f t="shared" ca="1" si="87"/>
        <v/>
      </c>
      <c r="C5598" s="223"/>
      <c r="D5598" s="224"/>
      <c r="E5598" s="224"/>
      <c r="F5598" s="225"/>
      <c r="G5598" s="226"/>
      <c r="H5598" s="227"/>
      <c r="I5598" s="227"/>
      <c r="J5598" s="227"/>
      <c r="K5598" s="227"/>
      <c r="L5598" s="228"/>
    </row>
    <row r="5599" spans="1:12">
      <c r="A5599" s="213" t="str">
        <f t="shared" ca="1" si="87"/>
        <v/>
      </c>
      <c r="C5599" s="223"/>
      <c r="D5599" s="224"/>
      <c r="E5599" s="224"/>
      <c r="F5599" s="225"/>
      <c r="G5599" s="226"/>
      <c r="H5599" s="227"/>
      <c r="I5599" s="227"/>
      <c r="J5599" s="227"/>
      <c r="K5599" s="227"/>
      <c r="L5599" s="228"/>
    </row>
    <row r="5600" spans="1:12">
      <c r="A5600" s="213" t="str">
        <f t="shared" ca="1" si="87"/>
        <v/>
      </c>
      <c r="C5600" s="223"/>
      <c r="D5600" s="224"/>
      <c r="E5600" s="224"/>
      <c r="F5600" s="225"/>
      <c r="G5600" s="226"/>
      <c r="H5600" s="227"/>
      <c r="I5600" s="227"/>
      <c r="J5600" s="227"/>
      <c r="K5600" s="227"/>
      <c r="L5600" s="228"/>
    </row>
    <row r="5601" spans="1:12">
      <c r="A5601" s="213" t="str">
        <f t="shared" ca="1" si="87"/>
        <v/>
      </c>
      <c r="C5601" s="223"/>
      <c r="D5601" s="224"/>
      <c r="E5601" s="224"/>
      <c r="F5601" s="225"/>
      <c r="G5601" s="226"/>
      <c r="H5601" s="227"/>
      <c r="I5601" s="227"/>
      <c r="J5601" s="227"/>
      <c r="K5601" s="227"/>
      <c r="L5601" s="228"/>
    </row>
    <row r="5602" spans="1:12">
      <c r="A5602" s="213" t="str">
        <f t="shared" ca="1" si="87"/>
        <v/>
      </c>
      <c r="C5602" s="223"/>
      <c r="D5602" s="224"/>
      <c r="E5602" s="224"/>
      <c r="F5602" s="225"/>
      <c r="G5602" s="226"/>
      <c r="H5602" s="227"/>
      <c r="I5602" s="227"/>
      <c r="J5602" s="227"/>
      <c r="K5602" s="227"/>
      <c r="L5602" s="228"/>
    </row>
    <row r="5603" spans="1:12">
      <c r="A5603" s="213" t="str">
        <f t="shared" ca="1" si="87"/>
        <v/>
      </c>
      <c r="C5603" s="223"/>
      <c r="D5603" s="224"/>
      <c r="E5603" s="224"/>
      <c r="F5603" s="225"/>
      <c r="G5603" s="226"/>
      <c r="H5603" s="227"/>
      <c r="I5603" s="227"/>
      <c r="J5603" s="227"/>
      <c r="K5603" s="227"/>
      <c r="L5603" s="228"/>
    </row>
    <row r="5604" spans="1:12">
      <c r="A5604" s="213" t="str">
        <f t="shared" ca="1" si="87"/>
        <v/>
      </c>
      <c r="C5604" s="223"/>
      <c r="D5604" s="224"/>
      <c r="E5604" s="224"/>
      <c r="F5604" s="225"/>
      <c r="G5604" s="226"/>
      <c r="H5604" s="227"/>
      <c r="I5604" s="227"/>
      <c r="J5604" s="227"/>
      <c r="K5604" s="227"/>
      <c r="L5604" s="228"/>
    </row>
    <row r="5605" spans="1:12">
      <c r="A5605" s="213" t="str">
        <f t="shared" ca="1" si="87"/>
        <v/>
      </c>
      <c r="C5605" s="223"/>
      <c r="D5605" s="224"/>
      <c r="E5605" s="224"/>
      <c r="F5605" s="225"/>
      <c r="G5605" s="226"/>
      <c r="H5605" s="227"/>
      <c r="I5605" s="227"/>
      <c r="J5605" s="227"/>
      <c r="K5605" s="227"/>
      <c r="L5605" s="228"/>
    </row>
    <row r="5606" spans="1:12">
      <c r="A5606" s="213" t="str">
        <f t="shared" ca="1" si="87"/>
        <v/>
      </c>
      <c r="C5606" s="223"/>
      <c r="D5606" s="224"/>
      <c r="E5606" s="224"/>
      <c r="F5606" s="225"/>
      <c r="G5606" s="226"/>
      <c r="H5606" s="227"/>
      <c r="I5606" s="227"/>
      <c r="J5606" s="227"/>
      <c r="K5606" s="227"/>
      <c r="L5606" s="228"/>
    </row>
    <row r="5607" spans="1:12">
      <c r="A5607" s="213" t="str">
        <f t="shared" ca="1" si="87"/>
        <v/>
      </c>
      <c r="C5607" s="223"/>
      <c r="D5607" s="224"/>
      <c r="E5607" s="224"/>
      <c r="F5607" s="225"/>
      <c r="G5607" s="226"/>
      <c r="H5607" s="227"/>
      <c r="I5607" s="227"/>
      <c r="J5607" s="227"/>
      <c r="K5607" s="227"/>
      <c r="L5607" s="228"/>
    </row>
    <row r="5608" spans="1:12">
      <c r="A5608" s="213" t="str">
        <f t="shared" ca="1" si="87"/>
        <v/>
      </c>
      <c r="C5608" s="223"/>
      <c r="D5608" s="224"/>
      <c r="E5608" s="224"/>
      <c r="F5608" s="225"/>
      <c r="G5608" s="226"/>
      <c r="H5608" s="227"/>
      <c r="I5608" s="227"/>
      <c r="J5608" s="227"/>
      <c r="K5608" s="227"/>
      <c r="L5608" s="228"/>
    </row>
    <row r="5609" spans="1:12">
      <c r="A5609" s="213" t="str">
        <f t="shared" ca="1" si="87"/>
        <v/>
      </c>
      <c r="C5609" s="223"/>
      <c r="D5609" s="224"/>
      <c r="E5609" s="224"/>
      <c r="F5609" s="225"/>
      <c r="G5609" s="226"/>
      <c r="H5609" s="227"/>
      <c r="I5609" s="227"/>
      <c r="J5609" s="227"/>
      <c r="K5609" s="227"/>
      <c r="L5609" s="228"/>
    </row>
    <row r="5610" spans="1:12">
      <c r="A5610" s="213" t="str">
        <f t="shared" ca="1" si="87"/>
        <v/>
      </c>
      <c r="C5610" s="223"/>
      <c r="D5610" s="224"/>
      <c r="E5610" s="224"/>
      <c r="F5610" s="225"/>
      <c r="G5610" s="226"/>
      <c r="H5610" s="227"/>
      <c r="I5610" s="227"/>
      <c r="J5610" s="227"/>
      <c r="K5610" s="227"/>
      <c r="L5610" s="228"/>
    </row>
    <row r="5611" spans="1:12">
      <c r="A5611" s="213" t="str">
        <f t="shared" ca="1" si="87"/>
        <v/>
      </c>
      <c r="C5611" s="223"/>
      <c r="D5611" s="224"/>
      <c r="E5611" s="224"/>
      <c r="F5611" s="225"/>
      <c r="G5611" s="226"/>
      <c r="H5611" s="227"/>
      <c r="I5611" s="227"/>
      <c r="J5611" s="227"/>
      <c r="K5611" s="227"/>
      <c r="L5611" s="228"/>
    </row>
    <row r="5612" spans="1:12">
      <c r="A5612" s="213" t="str">
        <f t="shared" ca="1" si="87"/>
        <v/>
      </c>
      <c r="C5612" s="223"/>
      <c r="D5612" s="224"/>
      <c r="E5612" s="224"/>
      <c r="F5612" s="225"/>
      <c r="G5612" s="226"/>
      <c r="H5612" s="227"/>
      <c r="I5612" s="227"/>
      <c r="J5612" s="227"/>
      <c r="K5612" s="227"/>
      <c r="L5612" s="228"/>
    </row>
    <row r="5613" spans="1:12">
      <c r="A5613" s="213" t="str">
        <f t="shared" ca="1" si="87"/>
        <v/>
      </c>
      <c r="C5613" s="223"/>
      <c r="D5613" s="224"/>
      <c r="E5613" s="224"/>
      <c r="F5613" s="225"/>
      <c r="G5613" s="226"/>
      <c r="H5613" s="227"/>
      <c r="I5613" s="227"/>
      <c r="J5613" s="227"/>
      <c r="K5613" s="227"/>
      <c r="L5613" s="228"/>
    </row>
    <row r="5614" spans="1:12">
      <c r="A5614" s="213" t="str">
        <f t="shared" ca="1" si="87"/>
        <v/>
      </c>
      <c r="C5614" s="223"/>
      <c r="D5614" s="224"/>
      <c r="E5614" s="224"/>
      <c r="F5614" s="225"/>
      <c r="G5614" s="226"/>
      <c r="H5614" s="227"/>
      <c r="I5614" s="227"/>
      <c r="J5614" s="227"/>
      <c r="K5614" s="227"/>
      <c r="L5614" s="228"/>
    </row>
    <row r="5615" spans="1:12">
      <c r="A5615" s="213" t="str">
        <f t="shared" ca="1" si="87"/>
        <v/>
      </c>
      <c r="C5615" s="223"/>
      <c r="D5615" s="224"/>
      <c r="E5615" s="224"/>
      <c r="F5615" s="225"/>
      <c r="G5615" s="226"/>
      <c r="H5615" s="227"/>
      <c r="I5615" s="227"/>
      <c r="J5615" s="227"/>
      <c r="K5615" s="227"/>
      <c r="L5615" s="228"/>
    </row>
    <row r="5616" spans="1:12">
      <c r="A5616" s="213" t="str">
        <f t="shared" ca="1" si="87"/>
        <v/>
      </c>
      <c r="C5616" s="223"/>
      <c r="D5616" s="224"/>
      <c r="E5616" s="224"/>
      <c r="F5616" s="225"/>
      <c r="G5616" s="226"/>
      <c r="H5616" s="227"/>
      <c r="I5616" s="227"/>
      <c r="J5616" s="227"/>
      <c r="K5616" s="227"/>
      <c r="L5616" s="228"/>
    </row>
    <row r="5617" spans="1:12">
      <c r="A5617" s="213" t="str">
        <f t="shared" ca="1" si="87"/>
        <v/>
      </c>
      <c r="C5617" s="223"/>
      <c r="D5617" s="224"/>
      <c r="E5617" s="224"/>
      <c r="F5617" s="225"/>
      <c r="G5617" s="226"/>
      <c r="H5617" s="227"/>
      <c r="I5617" s="227"/>
      <c r="J5617" s="227"/>
      <c r="K5617" s="227"/>
      <c r="L5617" s="228"/>
    </row>
    <row r="5618" spans="1:12">
      <c r="A5618" s="213" t="str">
        <f t="shared" ca="1" si="87"/>
        <v/>
      </c>
      <c r="C5618" s="223"/>
      <c r="D5618" s="224"/>
      <c r="E5618" s="224"/>
      <c r="F5618" s="225"/>
      <c r="G5618" s="226"/>
      <c r="H5618" s="227"/>
      <c r="I5618" s="227"/>
      <c r="J5618" s="227"/>
      <c r="K5618" s="227"/>
      <c r="L5618" s="228"/>
    </row>
    <row r="5619" spans="1:12">
      <c r="A5619" s="213" t="str">
        <f t="shared" ca="1" si="87"/>
        <v/>
      </c>
      <c r="C5619" s="223"/>
      <c r="D5619" s="224"/>
      <c r="E5619" s="224"/>
      <c r="F5619" s="225"/>
      <c r="G5619" s="226"/>
      <c r="H5619" s="227"/>
      <c r="I5619" s="227"/>
      <c r="J5619" s="227"/>
      <c r="K5619" s="227"/>
      <c r="L5619" s="228"/>
    </row>
    <row r="5620" spans="1:12">
      <c r="A5620" s="213" t="str">
        <f t="shared" ca="1" si="87"/>
        <v/>
      </c>
      <c r="C5620" s="223"/>
      <c r="D5620" s="224"/>
      <c r="E5620" s="224"/>
      <c r="F5620" s="225"/>
      <c r="G5620" s="226"/>
      <c r="H5620" s="227"/>
      <c r="I5620" s="227"/>
      <c r="J5620" s="227"/>
      <c r="K5620" s="227"/>
      <c r="L5620" s="228"/>
    </row>
    <row r="5621" spans="1:12">
      <c r="A5621" s="213" t="str">
        <f t="shared" ca="1" si="87"/>
        <v/>
      </c>
      <c r="C5621" s="223"/>
      <c r="D5621" s="224"/>
      <c r="E5621" s="224"/>
      <c r="F5621" s="225"/>
      <c r="G5621" s="226"/>
      <c r="H5621" s="227"/>
      <c r="I5621" s="227"/>
      <c r="J5621" s="227"/>
      <c r="K5621" s="227"/>
      <c r="L5621" s="228"/>
    </row>
    <row r="5622" spans="1:12">
      <c r="A5622" s="213" t="str">
        <f t="shared" ca="1" si="87"/>
        <v/>
      </c>
      <c r="C5622" s="223"/>
      <c r="D5622" s="224"/>
      <c r="E5622" s="224"/>
      <c r="F5622" s="225"/>
      <c r="G5622" s="226"/>
      <c r="H5622" s="227"/>
      <c r="I5622" s="227"/>
      <c r="J5622" s="227"/>
      <c r="K5622" s="227"/>
      <c r="L5622" s="228"/>
    </row>
    <row r="5623" spans="1:12">
      <c r="A5623" s="213" t="str">
        <f t="shared" ca="1" si="87"/>
        <v/>
      </c>
      <c r="C5623" s="223"/>
      <c r="D5623" s="224"/>
      <c r="E5623" s="224"/>
      <c r="F5623" s="225"/>
      <c r="G5623" s="226"/>
      <c r="H5623" s="227"/>
      <c r="I5623" s="227"/>
      <c r="J5623" s="227"/>
      <c r="K5623" s="227"/>
      <c r="L5623" s="228"/>
    </row>
    <row r="5624" spans="1:12">
      <c r="A5624" s="213" t="str">
        <f t="shared" ca="1" si="87"/>
        <v/>
      </c>
      <c r="C5624" s="223"/>
      <c r="D5624" s="224"/>
      <c r="E5624" s="224"/>
      <c r="F5624" s="225"/>
      <c r="G5624" s="226"/>
      <c r="H5624" s="227"/>
      <c r="I5624" s="227"/>
      <c r="J5624" s="227"/>
      <c r="K5624" s="227"/>
      <c r="L5624" s="228"/>
    </row>
    <row r="5625" spans="1:12">
      <c r="A5625" s="213" t="str">
        <f t="shared" ca="1" si="87"/>
        <v/>
      </c>
      <c r="C5625" s="223"/>
      <c r="D5625" s="224"/>
      <c r="E5625" s="224"/>
      <c r="F5625" s="225"/>
      <c r="G5625" s="226"/>
      <c r="H5625" s="227"/>
      <c r="I5625" s="227"/>
      <c r="J5625" s="227"/>
      <c r="K5625" s="227"/>
      <c r="L5625" s="228"/>
    </row>
    <row r="5626" spans="1:12">
      <c r="A5626" s="213" t="str">
        <f t="shared" ca="1" si="87"/>
        <v/>
      </c>
      <c r="C5626" s="223"/>
      <c r="D5626" s="224"/>
      <c r="E5626" s="224"/>
      <c r="F5626" s="225"/>
      <c r="G5626" s="226"/>
      <c r="H5626" s="227"/>
      <c r="I5626" s="227"/>
      <c r="J5626" s="227"/>
      <c r="K5626" s="227"/>
      <c r="L5626" s="228"/>
    </row>
    <row r="5627" spans="1:12">
      <c r="A5627" s="213" t="str">
        <f t="shared" ca="1" si="87"/>
        <v/>
      </c>
      <c r="C5627" s="223"/>
      <c r="D5627" s="224"/>
      <c r="E5627" s="224"/>
      <c r="F5627" s="225"/>
      <c r="G5627" s="226"/>
      <c r="H5627" s="227"/>
      <c r="I5627" s="227"/>
      <c r="J5627" s="227"/>
      <c r="K5627" s="227"/>
      <c r="L5627" s="228"/>
    </row>
    <row r="5628" spans="1:12">
      <c r="A5628" s="213" t="str">
        <f t="shared" ca="1" si="87"/>
        <v/>
      </c>
      <c r="C5628" s="223"/>
      <c r="D5628" s="224"/>
      <c r="E5628" s="224"/>
      <c r="F5628" s="225"/>
      <c r="G5628" s="226"/>
      <c r="H5628" s="227"/>
      <c r="I5628" s="227"/>
      <c r="J5628" s="227"/>
      <c r="K5628" s="227"/>
      <c r="L5628" s="228"/>
    </row>
    <row r="5629" spans="1:12">
      <c r="A5629" s="213" t="str">
        <f t="shared" ca="1" si="87"/>
        <v/>
      </c>
      <c r="C5629" s="223"/>
      <c r="D5629" s="224"/>
      <c r="E5629" s="224"/>
      <c r="F5629" s="225"/>
      <c r="G5629" s="226"/>
      <c r="H5629" s="227"/>
      <c r="I5629" s="227"/>
      <c r="J5629" s="227"/>
      <c r="K5629" s="227"/>
      <c r="L5629" s="228"/>
    </row>
    <row r="5630" spans="1:12">
      <c r="A5630" s="213" t="str">
        <f t="shared" ca="1" si="87"/>
        <v/>
      </c>
      <c r="C5630" s="223"/>
      <c r="D5630" s="224"/>
      <c r="E5630" s="224"/>
      <c r="F5630" s="225"/>
      <c r="G5630" s="226"/>
      <c r="H5630" s="227"/>
      <c r="I5630" s="227"/>
      <c r="J5630" s="227"/>
      <c r="K5630" s="227"/>
      <c r="L5630" s="228"/>
    </row>
    <row r="5631" spans="1:12">
      <c r="A5631" s="213" t="str">
        <f t="shared" ca="1" si="87"/>
        <v/>
      </c>
      <c r="C5631" s="223"/>
      <c r="D5631" s="224"/>
      <c r="E5631" s="224"/>
      <c r="F5631" s="225"/>
      <c r="G5631" s="226"/>
      <c r="H5631" s="227"/>
      <c r="I5631" s="227"/>
      <c r="J5631" s="227"/>
      <c r="K5631" s="227"/>
      <c r="L5631" s="228"/>
    </row>
    <row r="5632" spans="1:12">
      <c r="A5632" s="213" t="str">
        <f t="shared" ca="1" si="87"/>
        <v/>
      </c>
      <c r="C5632" s="223"/>
      <c r="D5632" s="224"/>
      <c r="E5632" s="224"/>
      <c r="F5632" s="225"/>
      <c r="G5632" s="226"/>
      <c r="H5632" s="227"/>
      <c r="I5632" s="227"/>
      <c r="J5632" s="227"/>
      <c r="K5632" s="227"/>
      <c r="L5632" s="228"/>
    </row>
    <row r="5633" spans="1:12">
      <c r="A5633" s="213" t="str">
        <f t="shared" ca="1" si="87"/>
        <v/>
      </c>
      <c r="C5633" s="223"/>
      <c r="D5633" s="224"/>
      <c r="E5633" s="224"/>
      <c r="F5633" s="225"/>
      <c r="G5633" s="226"/>
      <c r="H5633" s="227"/>
      <c r="I5633" s="227"/>
      <c r="J5633" s="227"/>
      <c r="K5633" s="227"/>
      <c r="L5633" s="228"/>
    </row>
    <row r="5634" spans="1:12">
      <c r="A5634" s="213" t="str">
        <f t="shared" ca="1" si="87"/>
        <v/>
      </c>
      <c r="C5634" s="223"/>
      <c r="D5634" s="224"/>
      <c r="E5634" s="224"/>
      <c r="F5634" s="225"/>
      <c r="G5634" s="226"/>
      <c r="H5634" s="227"/>
      <c r="I5634" s="227"/>
      <c r="J5634" s="227"/>
      <c r="K5634" s="227"/>
      <c r="L5634" s="228"/>
    </row>
    <row r="5635" spans="1:12">
      <c r="A5635" s="213" t="str">
        <f t="shared" ca="1" si="87"/>
        <v/>
      </c>
      <c r="C5635" s="223"/>
      <c r="D5635" s="224"/>
      <c r="E5635" s="224"/>
      <c r="F5635" s="225"/>
      <c r="G5635" s="226"/>
      <c r="H5635" s="227"/>
      <c r="I5635" s="227"/>
      <c r="J5635" s="227"/>
      <c r="K5635" s="227"/>
      <c r="L5635" s="228"/>
    </row>
    <row r="5636" spans="1:12">
      <c r="A5636" s="213" t="str">
        <f t="shared" ref="A5636:A5699" ca="1" si="88">IF(INDIRECT(ADDRESS(ROW(A5636),3))="","",IF(INDIRECT(ADDRESS(ROW(A5636),3))=INDIRECT(ADDRESS(ROW(A5636)-1,3)),A5635,A5635+1))</f>
        <v/>
      </c>
      <c r="C5636" s="223"/>
      <c r="D5636" s="224"/>
      <c r="E5636" s="224"/>
      <c r="F5636" s="225"/>
      <c r="G5636" s="226"/>
      <c r="H5636" s="227"/>
      <c r="I5636" s="227"/>
      <c r="J5636" s="227"/>
      <c r="K5636" s="227"/>
      <c r="L5636" s="228"/>
    </row>
    <row r="5637" spans="1:12">
      <c r="A5637" s="213" t="str">
        <f t="shared" ca="1" si="88"/>
        <v/>
      </c>
      <c r="C5637" s="223"/>
      <c r="D5637" s="224"/>
      <c r="E5637" s="224"/>
      <c r="F5637" s="225"/>
      <c r="G5637" s="226"/>
      <c r="H5637" s="227"/>
      <c r="I5637" s="227"/>
      <c r="J5637" s="227"/>
      <c r="K5637" s="227"/>
      <c r="L5637" s="228"/>
    </row>
    <row r="5638" spans="1:12">
      <c r="A5638" s="213" t="str">
        <f t="shared" ca="1" si="88"/>
        <v/>
      </c>
      <c r="C5638" s="223"/>
      <c r="D5638" s="224"/>
      <c r="E5638" s="224"/>
      <c r="F5638" s="225"/>
      <c r="G5638" s="226"/>
      <c r="H5638" s="227"/>
      <c r="I5638" s="227"/>
      <c r="J5638" s="227"/>
      <c r="K5638" s="227"/>
      <c r="L5638" s="228"/>
    </row>
    <row r="5639" spans="1:12">
      <c r="A5639" s="213" t="str">
        <f t="shared" ca="1" si="88"/>
        <v/>
      </c>
      <c r="C5639" s="223"/>
      <c r="D5639" s="224"/>
      <c r="E5639" s="224"/>
      <c r="F5639" s="225"/>
      <c r="G5639" s="226"/>
      <c r="H5639" s="227"/>
      <c r="I5639" s="227"/>
      <c r="J5639" s="227"/>
      <c r="K5639" s="227"/>
      <c r="L5639" s="228"/>
    </row>
    <row r="5640" spans="1:12">
      <c r="A5640" s="213" t="str">
        <f t="shared" ca="1" si="88"/>
        <v/>
      </c>
      <c r="C5640" s="223"/>
      <c r="D5640" s="224"/>
      <c r="E5640" s="224"/>
      <c r="F5640" s="225"/>
      <c r="G5640" s="226"/>
      <c r="H5640" s="227"/>
      <c r="I5640" s="227"/>
      <c r="J5640" s="227"/>
      <c r="K5640" s="227"/>
      <c r="L5640" s="228"/>
    </row>
    <row r="5641" spans="1:12">
      <c r="A5641" s="213" t="str">
        <f t="shared" ca="1" si="88"/>
        <v/>
      </c>
      <c r="C5641" s="223"/>
      <c r="D5641" s="224"/>
      <c r="E5641" s="224"/>
      <c r="F5641" s="225"/>
      <c r="G5641" s="226"/>
      <c r="H5641" s="227"/>
      <c r="I5641" s="227"/>
      <c r="J5641" s="227"/>
      <c r="K5641" s="227"/>
      <c r="L5641" s="228"/>
    </row>
    <row r="5642" spans="1:12">
      <c r="A5642" s="213" t="str">
        <f t="shared" ca="1" si="88"/>
        <v/>
      </c>
      <c r="C5642" s="223"/>
      <c r="D5642" s="224"/>
      <c r="E5642" s="224"/>
      <c r="F5642" s="225"/>
      <c r="G5642" s="226"/>
      <c r="H5642" s="227"/>
      <c r="I5642" s="227"/>
      <c r="J5642" s="227"/>
      <c r="K5642" s="227"/>
      <c r="L5642" s="228"/>
    </row>
    <row r="5643" spans="1:12">
      <c r="A5643" s="213" t="str">
        <f t="shared" ca="1" si="88"/>
        <v/>
      </c>
      <c r="C5643" s="223"/>
      <c r="D5643" s="224"/>
      <c r="E5643" s="224"/>
      <c r="F5643" s="225"/>
      <c r="G5643" s="226"/>
      <c r="H5643" s="227"/>
      <c r="I5643" s="227"/>
      <c r="J5643" s="227"/>
      <c r="K5643" s="227"/>
      <c r="L5643" s="228"/>
    </row>
    <row r="5644" spans="1:12">
      <c r="A5644" s="213" t="str">
        <f t="shared" ca="1" si="88"/>
        <v/>
      </c>
      <c r="C5644" s="223"/>
      <c r="D5644" s="224"/>
      <c r="E5644" s="224"/>
      <c r="F5644" s="225"/>
      <c r="G5644" s="226"/>
      <c r="H5644" s="227"/>
      <c r="I5644" s="227"/>
      <c r="J5644" s="227"/>
      <c r="K5644" s="227"/>
      <c r="L5644" s="228"/>
    </row>
    <row r="5645" spans="1:12">
      <c r="A5645" s="213" t="str">
        <f t="shared" ca="1" si="88"/>
        <v/>
      </c>
      <c r="C5645" s="223"/>
      <c r="D5645" s="224"/>
      <c r="E5645" s="224"/>
      <c r="F5645" s="225"/>
      <c r="G5645" s="226"/>
      <c r="H5645" s="227"/>
      <c r="I5645" s="227"/>
      <c r="J5645" s="227"/>
      <c r="K5645" s="227"/>
      <c r="L5645" s="228"/>
    </row>
    <row r="5646" spans="1:12">
      <c r="A5646" s="213" t="str">
        <f t="shared" ca="1" si="88"/>
        <v/>
      </c>
      <c r="C5646" s="223"/>
      <c r="D5646" s="224"/>
      <c r="E5646" s="224"/>
      <c r="F5646" s="225"/>
      <c r="G5646" s="226"/>
      <c r="H5646" s="227"/>
      <c r="I5646" s="227"/>
      <c r="J5646" s="227"/>
      <c r="K5646" s="227"/>
      <c r="L5646" s="228"/>
    </row>
    <row r="5647" spans="1:12">
      <c r="A5647" s="213" t="str">
        <f t="shared" ca="1" si="88"/>
        <v/>
      </c>
      <c r="C5647" s="223"/>
      <c r="D5647" s="224"/>
      <c r="E5647" s="224"/>
      <c r="F5647" s="225"/>
      <c r="G5647" s="226"/>
      <c r="H5647" s="227"/>
      <c r="I5647" s="227"/>
      <c r="J5647" s="227"/>
      <c r="K5647" s="227"/>
      <c r="L5647" s="228"/>
    </row>
    <row r="5648" spans="1:12">
      <c r="A5648" s="213" t="str">
        <f t="shared" ca="1" si="88"/>
        <v/>
      </c>
      <c r="C5648" s="223"/>
      <c r="D5648" s="224"/>
      <c r="E5648" s="224"/>
      <c r="F5648" s="225"/>
      <c r="G5648" s="226"/>
      <c r="H5648" s="227"/>
      <c r="I5648" s="227"/>
      <c r="J5648" s="227"/>
      <c r="K5648" s="227"/>
      <c r="L5648" s="228"/>
    </row>
    <row r="5649" spans="1:12">
      <c r="A5649" s="213" t="str">
        <f t="shared" ca="1" si="88"/>
        <v/>
      </c>
      <c r="C5649" s="223"/>
      <c r="D5649" s="224"/>
      <c r="E5649" s="224"/>
      <c r="F5649" s="225"/>
      <c r="G5649" s="226"/>
      <c r="H5649" s="227"/>
      <c r="I5649" s="227"/>
      <c r="J5649" s="227"/>
      <c r="K5649" s="227"/>
      <c r="L5649" s="228"/>
    </row>
    <row r="5650" spans="1:12">
      <c r="A5650" s="213" t="str">
        <f t="shared" ca="1" si="88"/>
        <v/>
      </c>
      <c r="C5650" s="223"/>
      <c r="D5650" s="224"/>
      <c r="E5650" s="224"/>
      <c r="F5650" s="225"/>
      <c r="G5650" s="226"/>
      <c r="H5650" s="227"/>
      <c r="I5650" s="227"/>
      <c r="J5650" s="227"/>
      <c r="K5650" s="227"/>
      <c r="L5650" s="228"/>
    </row>
    <row r="5651" spans="1:12">
      <c r="A5651" s="213" t="str">
        <f t="shared" ca="1" si="88"/>
        <v/>
      </c>
      <c r="C5651" s="223"/>
      <c r="D5651" s="224"/>
      <c r="E5651" s="224"/>
      <c r="F5651" s="225"/>
      <c r="G5651" s="226"/>
      <c r="H5651" s="227"/>
      <c r="I5651" s="227"/>
      <c r="J5651" s="227"/>
      <c r="K5651" s="227"/>
      <c r="L5651" s="228"/>
    </row>
    <row r="5652" spans="1:12">
      <c r="A5652" s="213" t="str">
        <f t="shared" ca="1" si="88"/>
        <v/>
      </c>
      <c r="C5652" s="223"/>
      <c r="D5652" s="224"/>
      <c r="E5652" s="224"/>
      <c r="F5652" s="225"/>
      <c r="G5652" s="226"/>
      <c r="H5652" s="227"/>
      <c r="I5652" s="227"/>
      <c r="J5652" s="227"/>
      <c r="K5652" s="227"/>
      <c r="L5652" s="228"/>
    </row>
    <row r="5653" spans="1:12">
      <c r="A5653" s="213" t="str">
        <f t="shared" ca="1" si="88"/>
        <v/>
      </c>
      <c r="C5653" s="223"/>
      <c r="D5653" s="224"/>
      <c r="E5653" s="224"/>
      <c r="F5653" s="225"/>
      <c r="G5653" s="226"/>
      <c r="H5653" s="227"/>
      <c r="I5653" s="227"/>
      <c r="J5653" s="227"/>
      <c r="K5653" s="227"/>
      <c r="L5653" s="228"/>
    </row>
    <row r="5654" spans="1:12">
      <c r="A5654" s="213" t="str">
        <f t="shared" ca="1" si="88"/>
        <v/>
      </c>
      <c r="C5654" s="223"/>
      <c r="D5654" s="224"/>
      <c r="E5654" s="224"/>
      <c r="F5654" s="225"/>
      <c r="G5654" s="226"/>
      <c r="H5654" s="227"/>
      <c r="I5654" s="227"/>
      <c r="J5654" s="227"/>
      <c r="K5654" s="227"/>
      <c r="L5654" s="228"/>
    </row>
    <row r="5655" spans="1:12">
      <c r="A5655" s="213" t="str">
        <f t="shared" ca="1" si="88"/>
        <v/>
      </c>
      <c r="C5655" s="223"/>
      <c r="D5655" s="224"/>
      <c r="E5655" s="224"/>
      <c r="F5655" s="225"/>
      <c r="G5655" s="226"/>
      <c r="H5655" s="227"/>
      <c r="I5655" s="227"/>
      <c r="J5655" s="227"/>
      <c r="K5655" s="227"/>
      <c r="L5655" s="228"/>
    </row>
    <row r="5656" spans="1:12">
      <c r="A5656" s="213" t="str">
        <f t="shared" ca="1" si="88"/>
        <v/>
      </c>
      <c r="C5656" s="223"/>
      <c r="D5656" s="224"/>
      <c r="E5656" s="224"/>
      <c r="F5656" s="225"/>
      <c r="G5656" s="226"/>
      <c r="H5656" s="227"/>
      <c r="I5656" s="227"/>
      <c r="J5656" s="227"/>
      <c r="K5656" s="227"/>
      <c r="L5656" s="228"/>
    </row>
    <row r="5657" spans="1:12">
      <c r="A5657" s="213" t="str">
        <f t="shared" ca="1" si="88"/>
        <v/>
      </c>
      <c r="C5657" s="223"/>
      <c r="D5657" s="224"/>
      <c r="E5657" s="224"/>
      <c r="F5657" s="225"/>
      <c r="G5657" s="226"/>
      <c r="H5657" s="227"/>
      <c r="I5657" s="227"/>
      <c r="J5657" s="227"/>
      <c r="K5657" s="227"/>
      <c r="L5657" s="228"/>
    </row>
    <row r="5658" spans="1:12">
      <c r="A5658" s="213" t="str">
        <f t="shared" ca="1" si="88"/>
        <v/>
      </c>
      <c r="C5658" s="223"/>
      <c r="D5658" s="224"/>
      <c r="E5658" s="224"/>
      <c r="F5658" s="225"/>
      <c r="G5658" s="226"/>
      <c r="H5658" s="227"/>
      <c r="I5658" s="227"/>
      <c r="J5658" s="227"/>
      <c r="K5658" s="227"/>
      <c r="L5658" s="228"/>
    </row>
    <row r="5659" spans="1:12">
      <c r="A5659" s="213" t="str">
        <f t="shared" ca="1" si="88"/>
        <v/>
      </c>
      <c r="C5659" s="223"/>
      <c r="D5659" s="224"/>
      <c r="E5659" s="224"/>
      <c r="F5659" s="225"/>
      <c r="G5659" s="226"/>
      <c r="H5659" s="227"/>
      <c r="I5659" s="227"/>
      <c r="J5659" s="227"/>
      <c r="K5659" s="227"/>
      <c r="L5659" s="228"/>
    </row>
    <row r="5660" spans="1:12">
      <c r="A5660" s="213" t="str">
        <f t="shared" ca="1" si="88"/>
        <v/>
      </c>
      <c r="C5660" s="223"/>
      <c r="D5660" s="224"/>
      <c r="E5660" s="224"/>
      <c r="F5660" s="225"/>
      <c r="G5660" s="226"/>
      <c r="H5660" s="227"/>
      <c r="I5660" s="227"/>
      <c r="J5660" s="227"/>
      <c r="K5660" s="227"/>
      <c r="L5660" s="228"/>
    </row>
    <row r="5661" spans="1:12">
      <c r="A5661" s="213" t="str">
        <f t="shared" ca="1" si="88"/>
        <v/>
      </c>
      <c r="C5661" s="223"/>
      <c r="D5661" s="224"/>
      <c r="E5661" s="224"/>
      <c r="F5661" s="225"/>
      <c r="G5661" s="226"/>
      <c r="H5661" s="227"/>
      <c r="I5661" s="227"/>
      <c r="J5661" s="227"/>
      <c r="K5661" s="227"/>
      <c r="L5661" s="228"/>
    </row>
    <row r="5662" spans="1:12">
      <c r="A5662" s="213" t="str">
        <f t="shared" ca="1" si="88"/>
        <v/>
      </c>
      <c r="C5662" s="223"/>
      <c r="D5662" s="224"/>
      <c r="E5662" s="224"/>
      <c r="F5662" s="225"/>
      <c r="G5662" s="226"/>
      <c r="H5662" s="227"/>
      <c r="I5662" s="227"/>
      <c r="J5662" s="227"/>
      <c r="K5662" s="227"/>
      <c r="L5662" s="228"/>
    </row>
    <row r="5663" spans="1:12">
      <c r="A5663" s="213" t="str">
        <f t="shared" ca="1" si="88"/>
        <v/>
      </c>
      <c r="C5663" s="223"/>
      <c r="D5663" s="224"/>
      <c r="E5663" s="224"/>
      <c r="F5663" s="225"/>
      <c r="G5663" s="226"/>
      <c r="H5663" s="227"/>
      <c r="I5663" s="227"/>
      <c r="J5663" s="227"/>
      <c r="K5663" s="227"/>
      <c r="L5663" s="228"/>
    </row>
    <row r="5664" spans="1:12">
      <c r="A5664" s="213" t="str">
        <f t="shared" ca="1" si="88"/>
        <v/>
      </c>
      <c r="C5664" s="223"/>
      <c r="D5664" s="224"/>
      <c r="E5664" s="224"/>
      <c r="F5664" s="225"/>
      <c r="G5664" s="226"/>
      <c r="H5664" s="227"/>
      <c r="I5664" s="227"/>
      <c r="J5664" s="227"/>
      <c r="K5664" s="227"/>
      <c r="L5664" s="228"/>
    </row>
    <row r="5665" spans="1:12">
      <c r="A5665" s="213" t="str">
        <f t="shared" ca="1" si="88"/>
        <v/>
      </c>
      <c r="C5665" s="223"/>
      <c r="D5665" s="224"/>
      <c r="E5665" s="224"/>
      <c r="F5665" s="225"/>
      <c r="G5665" s="226"/>
      <c r="H5665" s="227"/>
      <c r="I5665" s="227"/>
      <c r="J5665" s="227"/>
      <c r="K5665" s="227"/>
      <c r="L5665" s="228"/>
    </row>
    <row r="5666" spans="1:12">
      <c r="A5666" s="213" t="str">
        <f t="shared" ca="1" si="88"/>
        <v/>
      </c>
      <c r="C5666" s="223"/>
      <c r="D5666" s="224"/>
      <c r="E5666" s="224"/>
      <c r="F5666" s="225"/>
      <c r="G5666" s="226"/>
      <c r="H5666" s="227"/>
      <c r="I5666" s="227"/>
      <c r="J5666" s="227"/>
      <c r="K5666" s="227"/>
      <c r="L5666" s="228"/>
    </row>
    <row r="5667" spans="1:12">
      <c r="A5667" s="213" t="str">
        <f t="shared" ca="1" si="88"/>
        <v/>
      </c>
      <c r="C5667" s="223"/>
      <c r="D5667" s="224"/>
      <c r="E5667" s="224"/>
      <c r="F5667" s="225"/>
      <c r="G5667" s="226"/>
      <c r="H5667" s="227"/>
      <c r="I5667" s="227"/>
      <c r="J5667" s="227"/>
      <c r="K5667" s="227"/>
      <c r="L5667" s="228"/>
    </row>
    <row r="5668" spans="1:12">
      <c r="A5668" s="213" t="str">
        <f t="shared" ca="1" si="88"/>
        <v/>
      </c>
      <c r="C5668" s="223"/>
      <c r="D5668" s="224"/>
      <c r="E5668" s="224"/>
      <c r="F5668" s="225"/>
      <c r="G5668" s="226"/>
      <c r="H5668" s="227"/>
      <c r="I5668" s="227"/>
      <c r="J5668" s="227"/>
      <c r="K5668" s="227"/>
      <c r="L5668" s="228"/>
    </row>
    <row r="5669" spans="1:12">
      <c r="A5669" s="213" t="str">
        <f t="shared" ca="1" si="88"/>
        <v/>
      </c>
      <c r="C5669" s="223"/>
      <c r="D5669" s="224"/>
      <c r="E5669" s="224"/>
      <c r="F5669" s="225"/>
      <c r="G5669" s="226"/>
      <c r="H5669" s="227"/>
      <c r="I5669" s="227"/>
      <c r="J5669" s="227"/>
      <c r="K5669" s="227"/>
      <c r="L5669" s="228"/>
    </row>
    <row r="5670" spans="1:12">
      <c r="A5670" s="213" t="str">
        <f t="shared" ca="1" si="88"/>
        <v/>
      </c>
      <c r="C5670" s="223"/>
      <c r="D5670" s="224"/>
      <c r="E5670" s="224"/>
      <c r="F5670" s="225"/>
      <c r="G5670" s="226"/>
      <c r="H5670" s="227"/>
      <c r="I5670" s="227"/>
      <c r="J5670" s="227"/>
      <c r="K5670" s="227"/>
      <c r="L5670" s="228"/>
    </row>
    <row r="5671" spans="1:12">
      <c r="A5671" s="213" t="str">
        <f t="shared" ca="1" si="88"/>
        <v/>
      </c>
      <c r="C5671" s="223"/>
      <c r="D5671" s="224"/>
      <c r="E5671" s="224"/>
      <c r="F5671" s="225"/>
      <c r="G5671" s="226"/>
      <c r="H5671" s="227"/>
      <c r="I5671" s="227"/>
      <c r="J5671" s="227"/>
      <c r="K5671" s="227"/>
      <c r="L5671" s="228"/>
    </row>
    <row r="5672" spans="1:12">
      <c r="A5672" s="213" t="str">
        <f t="shared" ca="1" si="88"/>
        <v/>
      </c>
      <c r="C5672" s="223"/>
      <c r="D5672" s="224"/>
      <c r="E5672" s="224"/>
      <c r="F5672" s="225"/>
      <c r="G5672" s="226"/>
      <c r="H5672" s="227"/>
      <c r="I5672" s="227"/>
      <c r="J5672" s="227"/>
      <c r="K5672" s="227"/>
      <c r="L5672" s="228"/>
    </row>
    <row r="5673" spans="1:12">
      <c r="A5673" s="213" t="str">
        <f t="shared" ca="1" si="88"/>
        <v/>
      </c>
      <c r="C5673" s="223"/>
      <c r="D5673" s="224"/>
      <c r="E5673" s="224"/>
      <c r="F5673" s="225"/>
      <c r="G5673" s="226"/>
      <c r="H5673" s="227"/>
      <c r="I5673" s="227"/>
      <c r="J5673" s="227"/>
      <c r="K5673" s="227"/>
      <c r="L5673" s="228"/>
    </row>
    <row r="5674" spans="1:12">
      <c r="A5674" s="213" t="str">
        <f t="shared" ca="1" si="88"/>
        <v/>
      </c>
      <c r="C5674" s="223"/>
      <c r="D5674" s="224"/>
      <c r="E5674" s="224"/>
      <c r="F5674" s="225"/>
      <c r="G5674" s="226"/>
      <c r="H5674" s="227"/>
      <c r="I5674" s="227"/>
      <c r="J5674" s="227"/>
      <c r="K5674" s="227"/>
      <c r="L5674" s="228"/>
    </row>
    <row r="5675" spans="1:12">
      <c r="A5675" s="213" t="str">
        <f t="shared" ca="1" si="88"/>
        <v/>
      </c>
      <c r="C5675" s="223"/>
      <c r="D5675" s="224"/>
      <c r="E5675" s="224"/>
      <c r="F5675" s="225"/>
      <c r="G5675" s="226"/>
      <c r="H5675" s="227"/>
      <c r="I5675" s="227"/>
      <c r="J5675" s="227"/>
      <c r="K5675" s="227"/>
      <c r="L5675" s="228"/>
    </row>
    <row r="5676" spans="1:12">
      <c r="A5676" s="213" t="str">
        <f t="shared" ca="1" si="88"/>
        <v/>
      </c>
      <c r="C5676" s="223"/>
      <c r="D5676" s="224"/>
      <c r="E5676" s="224"/>
      <c r="F5676" s="225"/>
      <c r="G5676" s="226"/>
      <c r="H5676" s="227"/>
      <c r="I5676" s="227"/>
      <c r="J5676" s="227"/>
      <c r="K5676" s="227"/>
      <c r="L5676" s="228"/>
    </row>
    <row r="5677" spans="1:12">
      <c r="A5677" s="213" t="str">
        <f t="shared" ca="1" si="88"/>
        <v/>
      </c>
      <c r="C5677" s="223"/>
      <c r="D5677" s="224"/>
      <c r="E5677" s="224"/>
      <c r="F5677" s="225"/>
      <c r="G5677" s="226"/>
      <c r="H5677" s="227"/>
      <c r="I5677" s="227"/>
      <c r="J5677" s="227"/>
      <c r="K5677" s="227"/>
      <c r="L5677" s="228"/>
    </row>
    <row r="5678" spans="1:12">
      <c r="A5678" s="213" t="str">
        <f t="shared" ca="1" si="88"/>
        <v/>
      </c>
      <c r="C5678" s="223"/>
      <c r="D5678" s="224"/>
      <c r="E5678" s="224"/>
      <c r="F5678" s="225"/>
      <c r="G5678" s="226"/>
      <c r="H5678" s="227"/>
      <c r="I5678" s="227"/>
      <c r="J5678" s="227"/>
      <c r="K5678" s="227"/>
      <c r="L5678" s="228"/>
    </row>
    <row r="5679" spans="1:12">
      <c r="A5679" s="213" t="str">
        <f t="shared" ca="1" si="88"/>
        <v/>
      </c>
      <c r="C5679" s="223"/>
      <c r="D5679" s="224"/>
      <c r="E5679" s="224"/>
      <c r="F5679" s="225"/>
      <c r="G5679" s="226"/>
      <c r="H5679" s="227"/>
      <c r="I5679" s="227"/>
      <c r="J5679" s="227"/>
      <c r="K5679" s="227"/>
      <c r="L5679" s="228"/>
    </row>
    <row r="5680" spans="1:12">
      <c r="A5680" s="213" t="str">
        <f t="shared" ca="1" si="88"/>
        <v/>
      </c>
      <c r="C5680" s="223"/>
      <c r="D5680" s="224"/>
      <c r="E5680" s="224"/>
      <c r="F5680" s="225"/>
      <c r="G5680" s="226"/>
      <c r="H5680" s="227"/>
      <c r="I5680" s="227"/>
      <c r="J5680" s="227"/>
      <c r="K5680" s="227"/>
      <c r="L5680" s="228"/>
    </row>
    <row r="5681" spans="1:12">
      <c r="A5681" s="213" t="str">
        <f t="shared" ca="1" si="88"/>
        <v/>
      </c>
      <c r="C5681" s="223"/>
      <c r="D5681" s="224"/>
      <c r="E5681" s="224"/>
      <c r="F5681" s="225"/>
      <c r="G5681" s="226"/>
      <c r="H5681" s="227"/>
      <c r="I5681" s="227"/>
      <c r="J5681" s="227"/>
      <c r="K5681" s="227"/>
      <c r="L5681" s="228"/>
    </row>
    <row r="5682" spans="1:12">
      <c r="A5682" s="213" t="str">
        <f t="shared" ca="1" si="88"/>
        <v/>
      </c>
      <c r="C5682" s="223"/>
      <c r="D5682" s="224"/>
      <c r="E5682" s="224"/>
      <c r="F5682" s="225"/>
      <c r="G5682" s="226"/>
      <c r="H5682" s="227"/>
      <c r="I5682" s="227"/>
      <c r="J5682" s="227"/>
      <c r="K5682" s="227"/>
      <c r="L5682" s="228"/>
    </row>
    <row r="5683" spans="1:12">
      <c r="A5683" s="213" t="str">
        <f t="shared" ca="1" si="88"/>
        <v/>
      </c>
      <c r="C5683" s="223"/>
      <c r="D5683" s="224"/>
      <c r="E5683" s="224"/>
      <c r="F5683" s="225"/>
      <c r="G5683" s="226"/>
      <c r="H5683" s="227"/>
      <c r="I5683" s="227"/>
      <c r="J5683" s="227"/>
      <c r="K5683" s="227"/>
      <c r="L5683" s="228"/>
    </row>
    <row r="5684" spans="1:12">
      <c r="A5684" s="213" t="str">
        <f t="shared" ca="1" si="88"/>
        <v/>
      </c>
      <c r="C5684" s="223"/>
      <c r="D5684" s="224"/>
      <c r="E5684" s="224"/>
      <c r="F5684" s="225"/>
      <c r="G5684" s="226"/>
      <c r="H5684" s="227"/>
      <c r="I5684" s="227"/>
      <c r="J5684" s="227"/>
      <c r="K5684" s="227"/>
      <c r="L5684" s="228"/>
    </row>
    <row r="5685" spans="1:12">
      <c r="A5685" s="213" t="str">
        <f t="shared" ca="1" si="88"/>
        <v/>
      </c>
      <c r="C5685" s="223"/>
      <c r="D5685" s="224"/>
      <c r="E5685" s="224"/>
      <c r="F5685" s="225"/>
      <c r="G5685" s="226"/>
      <c r="H5685" s="227"/>
      <c r="I5685" s="227"/>
      <c r="J5685" s="227"/>
      <c r="K5685" s="227"/>
      <c r="L5685" s="228"/>
    </row>
    <row r="5686" spans="1:12">
      <c r="A5686" s="213" t="str">
        <f t="shared" ca="1" si="88"/>
        <v/>
      </c>
      <c r="C5686" s="223"/>
      <c r="D5686" s="224"/>
      <c r="E5686" s="224"/>
      <c r="F5686" s="225"/>
      <c r="G5686" s="226"/>
      <c r="H5686" s="227"/>
      <c r="I5686" s="227"/>
      <c r="J5686" s="227"/>
      <c r="K5686" s="227"/>
      <c r="L5686" s="228"/>
    </row>
    <row r="5687" spans="1:12">
      <c r="A5687" s="213" t="str">
        <f t="shared" ca="1" si="88"/>
        <v/>
      </c>
      <c r="C5687" s="223"/>
      <c r="D5687" s="224"/>
      <c r="E5687" s="224"/>
      <c r="F5687" s="225"/>
      <c r="G5687" s="226"/>
      <c r="H5687" s="227"/>
      <c r="I5687" s="227"/>
      <c r="J5687" s="227"/>
      <c r="K5687" s="227"/>
      <c r="L5687" s="228"/>
    </row>
    <row r="5688" spans="1:12">
      <c r="A5688" s="213" t="str">
        <f t="shared" ca="1" si="88"/>
        <v/>
      </c>
      <c r="C5688" s="223"/>
      <c r="D5688" s="224"/>
      <c r="E5688" s="224"/>
      <c r="F5688" s="225"/>
      <c r="G5688" s="226"/>
      <c r="H5688" s="227"/>
      <c r="I5688" s="227"/>
      <c r="J5688" s="227"/>
      <c r="K5688" s="227"/>
      <c r="L5688" s="228"/>
    </row>
    <row r="5689" spans="1:12">
      <c r="A5689" s="213" t="str">
        <f t="shared" ca="1" si="88"/>
        <v/>
      </c>
      <c r="C5689" s="223"/>
      <c r="D5689" s="224"/>
      <c r="E5689" s="224"/>
      <c r="F5689" s="225"/>
      <c r="G5689" s="226"/>
      <c r="H5689" s="227"/>
      <c r="I5689" s="227"/>
      <c r="J5689" s="227"/>
      <c r="K5689" s="227"/>
      <c r="L5689" s="228"/>
    </row>
    <row r="5690" spans="1:12">
      <c r="A5690" s="213" t="str">
        <f t="shared" ca="1" si="88"/>
        <v/>
      </c>
      <c r="C5690" s="223"/>
      <c r="D5690" s="224"/>
      <c r="E5690" s="224"/>
      <c r="F5690" s="225"/>
      <c r="G5690" s="226"/>
      <c r="H5690" s="227"/>
      <c r="I5690" s="227"/>
      <c r="J5690" s="227"/>
      <c r="K5690" s="227"/>
      <c r="L5690" s="228"/>
    </row>
    <row r="5691" spans="1:12">
      <c r="A5691" s="213" t="str">
        <f t="shared" ca="1" si="88"/>
        <v/>
      </c>
      <c r="C5691" s="223"/>
      <c r="D5691" s="224"/>
      <c r="E5691" s="224"/>
      <c r="F5691" s="225"/>
      <c r="G5691" s="226"/>
      <c r="H5691" s="227"/>
      <c r="I5691" s="227"/>
      <c r="J5691" s="227"/>
      <c r="K5691" s="227"/>
      <c r="L5691" s="228"/>
    </row>
    <row r="5692" spans="1:12">
      <c r="A5692" s="213" t="str">
        <f t="shared" ca="1" si="88"/>
        <v/>
      </c>
      <c r="C5692" s="223"/>
      <c r="D5692" s="224"/>
      <c r="E5692" s="224"/>
      <c r="F5692" s="225"/>
      <c r="G5692" s="226"/>
      <c r="H5692" s="227"/>
      <c r="I5692" s="227"/>
      <c r="J5692" s="227"/>
      <c r="K5692" s="227"/>
      <c r="L5692" s="228"/>
    </row>
    <row r="5693" spans="1:12">
      <c r="A5693" s="213" t="str">
        <f t="shared" ca="1" si="88"/>
        <v/>
      </c>
      <c r="C5693" s="223"/>
      <c r="D5693" s="224"/>
      <c r="E5693" s="224"/>
      <c r="F5693" s="225"/>
      <c r="G5693" s="226"/>
      <c r="H5693" s="227"/>
      <c r="I5693" s="227"/>
      <c r="J5693" s="227"/>
      <c r="K5693" s="227"/>
      <c r="L5693" s="228"/>
    </row>
    <row r="5694" spans="1:12">
      <c r="A5694" s="213" t="str">
        <f t="shared" ca="1" si="88"/>
        <v/>
      </c>
      <c r="C5694" s="223"/>
      <c r="D5694" s="224"/>
      <c r="E5694" s="224"/>
      <c r="F5694" s="225"/>
      <c r="G5694" s="226"/>
      <c r="H5694" s="227"/>
      <c r="I5694" s="227"/>
      <c r="J5694" s="227"/>
      <c r="K5694" s="227"/>
      <c r="L5694" s="228"/>
    </row>
    <row r="5695" spans="1:12">
      <c r="A5695" s="213" t="str">
        <f t="shared" ca="1" si="88"/>
        <v/>
      </c>
      <c r="C5695" s="223"/>
      <c r="D5695" s="224"/>
      <c r="E5695" s="224"/>
      <c r="F5695" s="225"/>
      <c r="G5695" s="226"/>
      <c r="H5695" s="227"/>
      <c r="I5695" s="227"/>
      <c r="J5695" s="227"/>
      <c r="K5695" s="227"/>
      <c r="L5695" s="228"/>
    </row>
    <row r="5696" spans="1:12">
      <c r="A5696" s="213" t="str">
        <f t="shared" ca="1" si="88"/>
        <v/>
      </c>
      <c r="C5696" s="223"/>
      <c r="D5696" s="224"/>
      <c r="E5696" s="224"/>
      <c r="F5696" s="225"/>
      <c r="G5696" s="226"/>
      <c r="H5696" s="227"/>
      <c r="I5696" s="227"/>
      <c r="J5696" s="227"/>
      <c r="K5696" s="227"/>
      <c r="L5696" s="228"/>
    </row>
    <row r="5697" spans="1:12">
      <c r="A5697" s="213" t="str">
        <f t="shared" ca="1" si="88"/>
        <v/>
      </c>
      <c r="C5697" s="223"/>
      <c r="D5697" s="224"/>
      <c r="E5697" s="224"/>
      <c r="F5697" s="225"/>
      <c r="G5697" s="226"/>
      <c r="H5697" s="227"/>
      <c r="I5697" s="227"/>
      <c r="J5697" s="227"/>
      <c r="K5697" s="227"/>
      <c r="L5697" s="228"/>
    </row>
    <row r="5698" spans="1:12">
      <c r="A5698" s="213" t="str">
        <f t="shared" ca="1" si="88"/>
        <v/>
      </c>
      <c r="C5698" s="223"/>
      <c r="D5698" s="224"/>
      <c r="E5698" s="224"/>
      <c r="F5698" s="225"/>
      <c r="G5698" s="226"/>
      <c r="H5698" s="227"/>
      <c r="I5698" s="227"/>
      <c r="J5698" s="227"/>
      <c r="K5698" s="227"/>
      <c r="L5698" s="228"/>
    </row>
    <row r="5699" spans="1:12">
      <c r="A5699" s="213" t="str">
        <f t="shared" ca="1" si="88"/>
        <v/>
      </c>
      <c r="C5699" s="223"/>
      <c r="D5699" s="224"/>
      <c r="E5699" s="224"/>
      <c r="F5699" s="225"/>
      <c r="G5699" s="226"/>
      <c r="H5699" s="227"/>
      <c r="I5699" s="227"/>
      <c r="J5699" s="227"/>
      <c r="K5699" s="227"/>
      <c r="L5699" s="228"/>
    </row>
    <row r="5700" spans="1:12">
      <c r="A5700" s="213" t="str">
        <f t="shared" ref="A5700:A5763" ca="1" si="89">IF(INDIRECT(ADDRESS(ROW(A5700),3))="","",IF(INDIRECT(ADDRESS(ROW(A5700),3))=INDIRECT(ADDRESS(ROW(A5700)-1,3)),A5699,A5699+1))</f>
        <v/>
      </c>
      <c r="C5700" s="223"/>
      <c r="D5700" s="224"/>
      <c r="E5700" s="224"/>
      <c r="F5700" s="225"/>
      <c r="G5700" s="226"/>
      <c r="H5700" s="227"/>
      <c r="I5700" s="227"/>
      <c r="J5700" s="227"/>
      <c r="K5700" s="227"/>
      <c r="L5700" s="228"/>
    </row>
    <row r="5701" spans="1:12">
      <c r="A5701" s="213" t="str">
        <f t="shared" ca="1" si="89"/>
        <v/>
      </c>
      <c r="C5701" s="223"/>
      <c r="D5701" s="224"/>
      <c r="E5701" s="224"/>
      <c r="F5701" s="225"/>
      <c r="G5701" s="226"/>
      <c r="H5701" s="227"/>
      <c r="I5701" s="227"/>
      <c r="J5701" s="227"/>
      <c r="K5701" s="227"/>
      <c r="L5701" s="228"/>
    </row>
    <row r="5702" spans="1:12">
      <c r="A5702" s="213" t="str">
        <f t="shared" ca="1" si="89"/>
        <v/>
      </c>
      <c r="C5702" s="223"/>
      <c r="D5702" s="224"/>
      <c r="E5702" s="224"/>
      <c r="F5702" s="225"/>
      <c r="G5702" s="226"/>
      <c r="H5702" s="227"/>
      <c r="I5702" s="227"/>
      <c r="J5702" s="227"/>
      <c r="K5702" s="227"/>
      <c r="L5702" s="228"/>
    </row>
    <row r="5703" spans="1:12">
      <c r="A5703" s="213" t="str">
        <f t="shared" ca="1" si="89"/>
        <v/>
      </c>
      <c r="C5703" s="223"/>
      <c r="D5703" s="224"/>
      <c r="E5703" s="224"/>
      <c r="F5703" s="225"/>
      <c r="G5703" s="226"/>
      <c r="H5703" s="227"/>
      <c r="I5703" s="227"/>
      <c r="J5703" s="227"/>
      <c r="K5703" s="227"/>
      <c r="L5703" s="228"/>
    </row>
    <row r="5704" spans="1:12">
      <c r="A5704" s="213" t="str">
        <f t="shared" ca="1" si="89"/>
        <v/>
      </c>
      <c r="C5704" s="223"/>
      <c r="D5704" s="224"/>
      <c r="E5704" s="224"/>
      <c r="F5704" s="225"/>
      <c r="G5704" s="226"/>
      <c r="H5704" s="227"/>
      <c r="I5704" s="227"/>
      <c r="J5704" s="227"/>
      <c r="K5704" s="227"/>
      <c r="L5704" s="228"/>
    </row>
    <row r="5705" spans="1:12">
      <c r="A5705" s="213" t="str">
        <f t="shared" ca="1" si="89"/>
        <v/>
      </c>
      <c r="C5705" s="223"/>
      <c r="D5705" s="224"/>
      <c r="E5705" s="224"/>
      <c r="F5705" s="225"/>
      <c r="G5705" s="226"/>
      <c r="H5705" s="227"/>
      <c r="I5705" s="227"/>
      <c r="J5705" s="227"/>
      <c r="K5705" s="227"/>
      <c r="L5705" s="228"/>
    </row>
    <row r="5706" spans="1:12">
      <c r="A5706" s="213" t="str">
        <f t="shared" ca="1" si="89"/>
        <v/>
      </c>
      <c r="C5706" s="223"/>
      <c r="D5706" s="224"/>
      <c r="E5706" s="224"/>
      <c r="F5706" s="225"/>
      <c r="G5706" s="226"/>
      <c r="H5706" s="227"/>
      <c r="I5706" s="227"/>
      <c r="J5706" s="227"/>
      <c r="K5706" s="227"/>
      <c r="L5706" s="228"/>
    </row>
    <row r="5707" spans="1:12">
      <c r="A5707" s="213" t="str">
        <f t="shared" ca="1" si="89"/>
        <v/>
      </c>
      <c r="C5707" s="223"/>
      <c r="D5707" s="224"/>
      <c r="E5707" s="224"/>
      <c r="F5707" s="225"/>
      <c r="G5707" s="226"/>
      <c r="H5707" s="227"/>
      <c r="I5707" s="227"/>
      <c r="J5707" s="227"/>
      <c r="K5707" s="227"/>
      <c r="L5707" s="228"/>
    </row>
    <row r="5708" spans="1:12">
      <c r="A5708" s="213" t="str">
        <f t="shared" ca="1" si="89"/>
        <v/>
      </c>
      <c r="C5708" s="223"/>
      <c r="D5708" s="224"/>
      <c r="E5708" s="224"/>
      <c r="F5708" s="225"/>
      <c r="G5708" s="226"/>
      <c r="H5708" s="227"/>
      <c r="I5708" s="227"/>
      <c r="J5708" s="227"/>
      <c r="K5708" s="227"/>
      <c r="L5708" s="228"/>
    </row>
    <row r="5709" spans="1:12">
      <c r="A5709" s="213" t="str">
        <f t="shared" ca="1" si="89"/>
        <v/>
      </c>
      <c r="C5709" s="223"/>
      <c r="D5709" s="224"/>
      <c r="E5709" s="224"/>
      <c r="F5709" s="225"/>
      <c r="G5709" s="226"/>
      <c r="H5709" s="227"/>
      <c r="I5709" s="227"/>
      <c r="J5709" s="227"/>
      <c r="K5709" s="227"/>
      <c r="L5709" s="228"/>
    </row>
    <row r="5710" spans="1:12">
      <c r="A5710" s="213" t="str">
        <f t="shared" ca="1" si="89"/>
        <v/>
      </c>
      <c r="C5710" s="223"/>
      <c r="D5710" s="224"/>
      <c r="E5710" s="224"/>
      <c r="F5710" s="225"/>
      <c r="G5710" s="226"/>
      <c r="H5710" s="227"/>
      <c r="I5710" s="227"/>
      <c r="J5710" s="227"/>
      <c r="K5710" s="227"/>
      <c r="L5710" s="228"/>
    </row>
    <row r="5711" spans="1:12">
      <c r="A5711" s="213" t="str">
        <f t="shared" ca="1" si="89"/>
        <v/>
      </c>
      <c r="C5711" s="223"/>
      <c r="D5711" s="224"/>
      <c r="E5711" s="224"/>
      <c r="F5711" s="225"/>
      <c r="G5711" s="226"/>
      <c r="H5711" s="227"/>
      <c r="I5711" s="227"/>
      <c r="J5711" s="227"/>
      <c r="K5711" s="227"/>
      <c r="L5711" s="228"/>
    </row>
    <row r="5712" spans="1:12">
      <c r="A5712" s="213" t="str">
        <f t="shared" ca="1" si="89"/>
        <v/>
      </c>
      <c r="C5712" s="223"/>
      <c r="D5712" s="224"/>
      <c r="E5712" s="224"/>
      <c r="F5712" s="225"/>
      <c r="G5712" s="226"/>
      <c r="H5712" s="227"/>
      <c r="I5712" s="227"/>
      <c r="J5712" s="227"/>
      <c r="K5712" s="227"/>
      <c r="L5712" s="228"/>
    </row>
    <row r="5713" spans="1:12">
      <c r="A5713" s="213" t="str">
        <f t="shared" ca="1" si="89"/>
        <v/>
      </c>
      <c r="C5713" s="223"/>
      <c r="D5713" s="224"/>
      <c r="E5713" s="224"/>
      <c r="F5713" s="225"/>
      <c r="G5713" s="226"/>
      <c r="H5713" s="227"/>
      <c r="I5713" s="227"/>
      <c r="J5713" s="227"/>
      <c r="K5713" s="227"/>
      <c r="L5713" s="228"/>
    </row>
    <row r="5714" spans="1:12">
      <c r="A5714" s="213" t="str">
        <f t="shared" ca="1" si="89"/>
        <v/>
      </c>
      <c r="C5714" s="223"/>
      <c r="D5714" s="224"/>
      <c r="E5714" s="224"/>
      <c r="F5714" s="225"/>
      <c r="G5714" s="226"/>
      <c r="H5714" s="227"/>
      <c r="I5714" s="227"/>
      <c r="J5714" s="227"/>
      <c r="K5714" s="227"/>
      <c r="L5714" s="228"/>
    </row>
    <row r="5715" spans="1:12">
      <c r="A5715" s="213" t="str">
        <f t="shared" ca="1" si="89"/>
        <v/>
      </c>
      <c r="C5715" s="223"/>
      <c r="D5715" s="224"/>
      <c r="E5715" s="224"/>
      <c r="F5715" s="225"/>
      <c r="G5715" s="226"/>
      <c r="H5715" s="227"/>
      <c r="I5715" s="227"/>
      <c r="J5715" s="227"/>
      <c r="K5715" s="227"/>
      <c r="L5715" s="228"/>
    </row>
    <row r="5716" spans="1:12">
      <c r="A5716" s="213" t="str">
        <f t="shared" ca="1" si="89"/>
        <v/>
      </c>
      <c r="C5716" s="223"/>
      <c r="D5716" s="224"/>
      <c r="E5716" s="224"/>
      <c r="F5716" s="225"/>
      <c r="G5716" s="226"/>
      <c r="H5716" s="227"/>
      <c r="I5716" s="227"/>
      <c r="J5716" s="227"/>
      <c r="K5716" s="227"/>
      <c r="L5716" s="228"/>
    </row>
    <row r="5717" spans="1:12">
      <c r="A5717" s="213" t="str">
        <f t="shared" ca="1" si="89"/>
        <v/>
      </c>
      <c r="C5717" s="223"/>
      <c r="D5717" s="224"/>
      <c r="E5717" s="224"/>
      <c r="F5717" s="225"/>
      <c r="G5717" s="226"/>
      <c r="H5717" s="227"/>
      <c r="I5717" s="227"/>
      <c r="J5717" s="227"/>
      <c r="K5717" s="227"/>
      <c r="L5717" s="228"/>
    </row>
    <row r="5718" spans="1:12">
      <c r="A5718" s="213" t="str">
        <f t="shared" ca="1" si="89"/>
        <v/>
      </c>
      <c r="C5718" s="223"/>
      <c r="D5718" s="224"/>
      <c r="E5718" s="224"/>
      <c r="F5718" s="225"/>
      <c r="G5718" s="226"/>
      <c r="H5718" s="227"/>
      <c r="I5718" s="227"/>
      <c r="J5718" s="227"/>
      <c r="K5718" s="227"/>
      <c r="L5718" s="228"/>
    </row>
    <row r="5719" spans="1:12">
      <c r="A5719" s="213" t="str">
        <f t="shared" ca="1" si="89"/>
        <v/>
      </c>
      <c r="C5719" s="223"/>
      <c r="D5719" s="224"/>
      <c r="E5719" s="224"/>
      <c r="F5719" s="225"/>
      <c r="G5719" s="226"/>
      <c r="H5719" s="227"/>
      <c r="I5719" s="227"/>
      <c r="J5719" s="227"/>
      <c r="K5719" s="227"/>
      <c r="L5719" s="228"/>
    </row>
    <row r="5720" spans="1:12">
      <c r="A5720" s="213" t="str">
        <f t="shared" ca="1" si="89"/>
        <v/>
      </c>
      <c r="C5720" s="223"/>
      <c r="D5720" s="224"/>
      <c r="E5720" s="224"/>
      <c r="F5720" s="225"/>
      <c r="G5720" s="226"/>
      <c r="H5720" s="227"/>
      <c r="I5720" s="227"/>
      <c r="J5720" s="227"/>
      <c r="K5720" s="227"/>
      <c r="L5720" s="228"/>
    </row>
    <row r="5721" spans="1:12">
      <c r="A5721" s="213" t="str">
        <f t="shared" ca="1" si="89"/>
        <v/>
      </c>
      <c r="C5721" s="223"/>
      <c r="D5721" s="224"/>
      <c r="E5721" s="224"/>
      <c r="F5721" s="225"/>
      <c r="G5721" s="226"/>
      <c r="H5721" s="227"/>
      <c r="I5721" s="227"/>
      <c r="J5721" s="227"/>
      <c r="K5721" s="227"/>
      <c r="L5721" s="228"/>
    </row>
    <row r="5722" spans="1:12">
      <c r="A5722" s="213" t="str">
        <f t="shared" ca="1" si="89"/>
        <v/>
      </c>
      <c r="C5722" s="223"/>
      <c r="D5722" s="224"/>
      <c r="E5722" s="224"/>
      <c r="F5722" s="225"/>
      <c r="G5722" s="226"/>
      <c r="H5722" s="227"/>
      <c r="I5722" s="227"/>
      <c r="J5722" s="227"/>
      <c r="K5722" s="227"/>
      <c r="L5722" s="228"/>
    </row>
    <row r="5723" spans="1:12">
      <c r="A5723" s="213" t="str">
        <f t="shared" ca="1" si="89"/>
        <v/>
      </c>
      <c r="C5723" s="223"/>
      <c r="D5723" s="224"/>
      <c r="E5723" s="224"/>
      <c r="F5723" s="225"/>
      <c r="G5723" s="226"/>
      <c r="H5723" s="227"/>
      <c r="I5723" s="227"/>
      <c r="J5723" s="227"/>
      <c r="K5723" s="227"/>
      <c r="L5723" s="228"/>
    </row>
    <row r="5724" spans="1:12">
      <c r="A5724" s="213" t="str">
        <f t="shared" ca="1" si="89"/>
        <v/>
      </c>
      <c r="C5724" s="223"/>
      <c r="D5724" s="224"/>
      <c r="E5724" s="224"/>
      <c r="F5724" s="225"/>
      <c r="G5724" s="226"/>
      <c r="H5724" s="227"/>
      <c r="I5724" s="227"/>
      <c r="J5724" s="227"/>
      <c r="K5724" s="227"/>
      <c r="L5724" s="228"/>
    </row>
    <row r="5725" spans="1:12">
      <c r="A5725" s="213" t="str">
        <f t="shared" ca="1" si="89"/>
        <v/>
      </c>
      <c r="C5725" s="223"/>
      <c r="D5725" s="224"/>
      <c r="E5725" s="224"/>
      <c r="F5725" s="225"/>
      <c r="G5725" s="226"/>
      <c r="H5725" s="227"/>
      <c r="I5725" s="227"/>
      <c r="J5725" s="227"/>
      <c r="K5725" s="227"/>
      <c r="L5725" s="228"/>
    </row>
    <row r="5726" spans="1:12">
      <c r="A5726" s="213" t="str">
        <f t="shared" ca="1" si="89"/>
        <v/>
      </c>
      <c r="C5726" s="223"/>
      <c r="D5726" s="224"/>
      <c r="E5726" s="224"/>
      <c r="F5726" s="225"/>
      <c r="G5726" s="226"/>
      <c r="H5726" s="227"/>
      <c r="I5726" s="227"/>
      <c r="J5726" s="227"/>
      <c r="K5726" s="227"/>
      <c r="L5726" s="228"/>
    </row>
    <row r="5727" spans="1:12">
      <c r="A5727" s="213" t="str">
        <f t="shared" ca="1" si="89"/>
        <v/>
      </c>
      <c r="C5727" s="223"/>
      <c r="D5727" s="224"/>
      <c r="E5727" s="224"/>
      <c r="F5727" s="225"/>
      <c r="G5727" s="226"/>
      <c r="H5727" s="227"/>
      <c r="I5727" s="227"/>
      <c r="J5727" s="227"/>
      <c r="K5727" s="227"/>
      <c r="L5727" s="228"/>
    </row>
    <row r="5728" spans="1:12">
      <c r="A5728" s="213" t="str">
        <f t="shared" ca="1" si="89"/>
        <v/>
      </c>
      <c r="C5728" s="223"/>
      <c r="D5728" s="224"/>
      <c r="E5728" s="224"/>
      <c r="F5728" s="225"/>
      <c r="G5728" s="226"/>
      <c r="H5728" s="227"/>
      <c r="I5728" s="227"/>
      <c r="J5728" s="227"/>
      <c r="K5728" s="227"/>
      <c r="L5728" s="228"/>
    </row>
    <row r="5729" spans="1:12">
      <c r="A5729" s="213" t="str">
        <f t="shared" ca="1" si="89"/>
        <v/>
      </c>
      <c r="C5729" s="223"/>
      <c r="D5729" s="224"/>
      <c r="E5729" s="224"/>
      <c r="F5729" s="225"/>
      <c r="G5729" s="226"/>
      <c r="H5729" s="227"/>
      <c r="I5729" s="227"/>
      <c r="J5729" s="227"/>
      <c r="K5729" s="227"/>
      <c r="L5729" s="228"/>
    </row>
    <row r="5730" spans="1:12">
      <c r="A5730" s="213" t="str">
        <f t="shared" ca="1" si="89"/>
        <v/>
      </c>
      <c r="C5730" s="223"/>
      <c r="D5730" s="224"/>
      <c r="E5730" s="224"/>
      <c r="F5730" s="225"/>
      <c r="G5730" s="226"/>
      <c r="H5730" s="227"/>
      <c r="I5730" s="227"/>
      <c r="J5730" s="227"/>
      <c r="K5730" s="227"/>
      <c r="L5730" s="228"/>
    </row>
    <row r="5731" spans="1:12">
      <c r="A5731" s="213" t="str">
        <f t="shared" ca="1" si="89"/>
        <v/>
      </c>
      <c r="C5731" s="223"/>
      <c r="D5731" s="224"/>
      <c r="E5731" s="224"/>
      <c r="F5731" s="225"/>
      <c r="G5731" s="226"/>
      <c r="H5731" s="227"/>
      <c r="I5731" s="227"/>
      <c r="J5731" s="227"/>
      <c r="K5731" s="227"/>
      <c r="L5731" s="228"/>
    </row>
    <row r="5732" spans="1:12">
      <c r="A5732" s="213" t="str">
        <f t="shared" ca="1" si="89"/>
        <v/>
      </c>
      <c r="C5732" s="223"/>
      <c r="D5732" s="224"/>
      <c r="E5732" s="224"/>
      <c r="F5732" s="225"/>
      <c r="G5732" s="226"/>
      <c r="H5732" s="227"/>
      <c r="I5732" s="227"/>
      <c r="J5732" s="227"/>
      <c r="K5732" s="227"/>
      <c r="L5732" s="228"/>
    </row>
    <row r="5733" spans="1:12">
      <c r="A5733" s="213" t="str">
        <f t="shared" ca="1" si="89"/>
        <v/>
      </c>
      <c r="C5733" s="223"/>
      <c r="D5733" s="224"/>
      <c r="E5733" s="224"/>
      <c r="F5733" s="225"/>
      <c r="G5733" s="226"/>
      <c r="H5733" s="227"/>
      <c r="I5733" s="227"/>
      <c r="J5733" s="227"/>
      <c r="K5733" s="227"/>
      <c r="L5733" s="228"/>
    </row>
    <row r="5734" spans="1:12">
      <c r="A5734" s="213" t="str">
        <f t="shared" ca="1" si="89"/>
        <v/>
      </c>
      <c r="C5734" s="223"/>
      <c r="D5734" s="224"/>
      <c r="E5734" s="224"/>
      <c r="F5734" s="225"/>
      <c r="G5734" s="226"/>
      <c r="H5734" s="227"/>
      <c r="I5734" s="227"/>
      <c r="J5734" s="227"/>
      <c r="K5734" s="227"/>
      <c r="L5734" s="228"/>
    </row>
    <row r="5735" spans="1:12">
      <c r="A5735" s="213" t="str">
        <f t="shared" ca="1" si="89"/>
        <v/>
      </c>
      <c r="C5735" s="223"/>
      <c r="D5735" s="224"/>
      <c r="E5735" s="224"/>
      <c r="F5735" s="225"/>
      <c r="G5735" s="226"/>
      <c r="H5735" s="227"/>
      <c r="I5735" s="227"/>
      <c r="J5735" s="227"/>
      <c r="K5735" s="227"/>
      <c r="L5735" s="228"/>
    </row>
    <row r="5736" spans="1:12">
      <c r="A5736" s="213" t="str">
        <f t="shared" ca="1" si="89"/>
        <v/>
      </c>
      <c r="C5736" s="223"/>
      <c r="D5736" s="224"/>
      <c r="E5736" s="224"/>
      <c r="F5736" s="225"/>
      <c r="G5736" s="226"/>
      <c r="H5736" s="227"/>
      <c r="I5736" s="227"/>
      <c r="J5736" s="227"/>
      <c r="K5736" s="227"/>
      <c r="L5736" s="228"/>
    </row>
    <row r="5737" spans="1:12">
      <c r="A5737" s="213" t="str">
        <f t="shared" ca="1" si="89"/>
        <v/>
      </c>
      <c r="C5737" s="223"/>
      <c r="D5737" s="224"/>
      <c r="E5737" s="224"/>
      <c r="F5737" s="225"/>
      <c r="G5737" s="226"/>
      <c r="H5737" s="227"/>
      <c r="I5737" s="227"/>
      <c r="J5737" s="227"/>
      <c r="K5737" s="227"/>
      <c r="L5737" s="228"/>
    </row>
    <row r="5738" spans="1:12">
      <c r="A5738" s="213" t="str">
        <f t="shared" ca="1" si="89"/>
        <v/>
      </c>
      <c r="C5738" s="223"/>
      <c r="D5738" s="224"/>
      <c r="E5738" s="224"/>
      <c r="F5738" s="225"/>
      <c r="G5738" s="226"/>
      <c r="H5738" s="227"/>
      <c r="I5738" s="227"/>
      <c r="J5738" s="227"/>
      <c r="K5738" s="227"/>
      <c r="L5738" s="228"/>
    </row>
    <row r="5739" spans="1:12">
      <c r="A5739" s="213" t="str">
        <f t="shared" ca="1" si="89"/>
        <v/>
      </c>
      <c r="C5739" s="223"/>
      <c r="D5739" s="224"/>
      <c r="E5739" s="224"/>
      <c r="F5739" s="225"/>
      <c r="G5739" s="226"/>
      <c r="H5739" s="227"/>
      <c r="I5739" s="227"/>
      <c r="J5739" s="227"/>
      <c r="K5739" s="227"/>
      <c r="L5739" s="228"/>
    </row>
    <row r="5740" spans="1:12">
      <c r="A5740" s="213" t="str">
        <f t="shared" ca="1" si="89"/>
        <v/>
      </c>
      <c r="C5740" s="223"/>
      <c r="D5740" s="224"/>
      <c r="E5740" s="224"/>
      <c r="F5740" s="225"/>
      <c r="G5740" s="226"/>
      <c r="H5740" s="227"/>
      <c r="I5740" s="227"/>
      <c r="J5740" s="227"/>
      <c r="K5740" s="227"/>
      <c r="L5740" s="228"/>
    </row>
    <row r="5741" spans="1:12">
      <c r="A5741" s="213" t="str">
        <f t="shared" ca="1" si="89"/>
        <v/>
      </c>
      <c r="C5741" s="223"/>
      <c r="D5741" s="224"/>
      <c r="E5741" s="224"/>
      <c r="F5741" s="225"/>
      <c r="G5741" s="226"/>
      <c r="H5741" s="227"/>
      <c r="I5741" s="227"/>
      <c r="J5741" s="227"/>
      <c r="K5741" s="227"/>
      <c r="L5741" s="228"/>
    </row>
    <row r="5742" spans="1:12">
      <c r="A5742" s="213" t="str">
        <f t="shared" ca="1" si="89"/>
        <v/>
      </c>
      <c r="C5742" s="223"/>
      <c r="D5742" s="224"/>
      <c r="E5742" s="224"/>
      <c r="F5742" s="225"/>
      <c r="G5742" s="226"/>
      <c r="H5742" s="227"/>
      <c r="I5742" s="227"/>
      <c r="J5742" s="227"/>
      <c r="K5742" s="227"/>
      <c r="L5742" s="228"/>
    </row>
    <row r="5743" spans="1:12">
      <c r="A5743" s="213" t="str">
        <f t="shared" ca="1" si="89"/>
        <v/>
      </c>
      <c r="C5743" s="223"/>
      <c r="D5743" s="224"/>
      <c r="E5743" s="224"/>
      <c r="F5743" s="225"/>
      <c r="G5743" s="226"/>
      <c r="H5743" s="227"/>
      <c r="I5743" s="227"/>
      <c r="J5743" s="227"/>
      <c r="K5743" s="227"/>
      <c r="L5743" s="228"/>
    </row>
    <row r="5744" spans="1:12">
      <c r="A5744" s="213" t="str">
        <f t="shared" ca="1" si="89"/>
        <v/>
      </c>
      <c r="C5744" s="223"/>
      <c r="D5744" s="224"/>
      <c r="E5744" s="224"/>
      <c r="F5744" s="225"/>
      <c r="G5744" s="226"/>
      <c r="H5744" s="227"/>
      <c r="I5744" s="227"/>
      <c r="J5744" s="227"/>
      <c r="K5744" s="227"/>
      <c r="L5744" s="228"/>
    </row>
    <row r="5745" spans="1:12">
      <c r="A5745" s="213" t="str">
        <f t="shared" ca="1" si="89"/>
        <v/>
      </c>
      <c r="C5745" s="223"/>
      <c r="D5745" s="224"/>
      <c r="E5745" s="224"/>
      <c r="F5745" s="225"/>
      <c r="G5745" s="226"/>
      <c r="H5745" s="227"/>
      <c r="I5745" s="227"/>
      <c r="J5745" s="227"/>
      <c r="K5745" s="227"/>
      <c r="L5745" s="228"/>
    </row>
    <row r="5746" spans="1:12">
      <c r="A5746" s="213" t="str">
        <f t="shared" ca="1" si="89"/>
        <v/>
      </c>
      <c r="C5746" s="223"/>
      <c r="D5746" s="224"/>
      <c r="E5746" s="224"/>
      <c r="F5746" s="225"/>
      <c r="G5746" s="226"/>
      <c r="H5746" s="227"/>
      <c r="I5746" s="227"/>
      <c r="J5746" s="227"/>
      <c r="K5746" s="227"/>
      <c r="L5746" s="228"/>
    </row>
    <row r="5747" spans="1:12">
      <c r="A5747" s="213" t="str">
        <f t="shared" ca="1" si="89"/>
        <v/>
      </c>
      <c r="C5747" s="223"/>
      <c r="D5747" s="224"/>
      <c r="E5747" s="224"/>
      <c r="F5747" s="225"/>
      <c r="G5747" s="226"/>
      <c r="H5747" s="227"/>
      <c r="I5747" s="227"/>
      <c r="J5747" s="227"/>
      <c r="K5747" s="227"/>
      <c r="L5747" s="228"/>
    </row>
    <row r="5748" spans="1:12">
      <c r="A5748" s="213" t="str">
        <f t="shared" ca="1" si="89"/>
        <v/>
      </c>
      <c r="C5748" s="223"/>
      <c r="D5748" s="224"/>
      <c r="E5748" s="224"/>
      <c r="F5748" s="225"/>
      <c r="G5748" s="226"/>
      <c r="H5748" s="227"/>
      <c r="I5748" s="227"/>
      <c r="J5748" s="227"/>
      <c r="K5748" s="227"/>
      <c r="L5748" s="228"/>
    </row>
    <row r="5749" spans="1:12">
      <c r="A5749" s="213" t="str">
        <f t="shared" ca="1" si="89"/>
        <v/>
      </c>
      <c r="C5749" s="223"/>
      <c r="D5749" s="224"/>
      <c r="E5749" s="224"/>
      <c r="F5749" s="225"/>
      <c r="G5749" s="226"/>
      <c r="H5749" s="227"/>
      <c r="I5749" s="227"/>
      <c r="J5749" s="227"/>
      <c r="K5749" s="227"/>
      <c r="L5749" s="228"/>
    </row>
    <row r="5750" spans="1:12">
      <c r="A5750" s="213" t="str">
        <f t="shared" ca="1" si="89"/>
        <v/>
      </c>
      <c r="C5750" s="223"/>
      <c r="D5750" s="224"/>
      <c r="E5750" s="224"/>
      <c r="F5750" s="225"/>
      <c r="G5750" s="226"/>
      <c r="H5750" s="227"/>
      <c r="I5750" s="227"/>
      <c r="J5750" s="227"/>
      <c r="K5750" s="227"/>
      <c r="L5750" s="228"/>
    </row>
    <row r="5751" spans="1:12">
      <c r="A5751" s="213" t="str">
        <f t="shared" ca="1" si="89"/>
        <v/>
      </c>
      <c r="C5751" s="223"/>
      <c r="D5751" s="224"/>
      <c r="E5751" s="224"/>
      <c r="F5751" s="225"/>
      <c r="G5751" s="226"/>
      <c r="H5751" s="227"/>
      <c r="I5751" s="227"/>
      <c r="J5751" s="227"/>
      <c r="K5751" s="227"/>
      <c r="L5751" s="228"/>
    </row>
    <row r="5752" spans="1:12">
      <c r="A5752" s="213" t="str">
        <f t="shared" ca="1" si="89"/>
        <v/>
      </c>
      <c r="C5752" s="223"/>
      <c r="D5752" s="224"/>
      <c r="E5752" s="224"/>
      <c r="F5752" s="225"/>
      <c r="G5752" s="226"/>
      <c r="H5752" s="227"/>
      <c r="I5752" s="227"/>
      <c r="J5752" s="227"/>
      <c r="K5752" s="227"/>
      <c r="L5752" s="228"/>
    </row>
    <row r="5753" spans="1:12">
      <c r="A5753" s="213" t="str">
        <f t="shared" ca="1" si="89"/>
        <v/>
      </c>
      <c r="C5753" s="223"/>
      <c r="D5753" s="224"/>
      <c r="E5753" s="224"/>
      <c r="F5753" s="225"/>
      <c r="G5753" s="226"/>
      <c r="H5753" s="227"/>
      <c r="I5753" s="227"/>
      <c r="J5753" s="227"/>
      <c r="K5753" s="227"/>
      <c r="L5753" s="228"/>
    </row>
    <row r="5754" spans="1:12">
      <c r="A5754" s="213" t="str">
        <f t="shared" ca="1" si="89"/>
        <v/>
      </c>
      <c r="C5754" s="223"/>
      <c r="D5754" s="224"/>
      <c r="E5754" s="224"/>
      <c r="F5754" s="225"/>
      <c r="G5754" s="226"/>
      <c r="H5754" s="227"/>
      <c r="I5754" s="227"/>
      <c r="J5754" s="227"/>
      <c r="K5754" s="227"/>
      <c r="L5754" s="228"/>
    </row>
    <row r="5755" spans="1:12">
      <c r="A5755" s="213" t="str">
        <f t="shared" ca="1" si="89"/>
        <v/>
      </c>
      <c r="C5755" s="223"/>
      <c r="D5755" s="224"/>
      <c r="E5755" s="224"/>
      <c r="F5755" s="225"/>
      <c r="G5755" s="226"/>
      <c r="H5755" s="227"/>
      <c r="I5755" s="227"/>
      <c r="J5755" s="227"/>
      <c r="K5755" s="227"/>
      <c r="L5755" s="228"/>
    </row>
    <row r="5756" spans="1:12">
      <c r="A5756" s="213" t="str">
        <f t="shared" ca="1" si="89"/>
        <v/>
      </c>
      <c r="C5756" s="223"/>
      <c r="D5756" s="224"/>
      <c r="E5756" s="224"/>
      <c r="F5756" s="225"/>
      <c r="G5756" s="226"/>
      <c r="H5756" s="227"/>
      <c r="I5756" s="227"/>
      <c r="J5756" s="227"/>
      <c r="K5756" s="227"/>
      <c r="L5756" s="228"/>
    </row>
    <row r="5757" spans="1:12">
      <c r="A5757" s="213" t="str">
        <f t="shared" ca="1" si="89"/>
        <v/>
      </c>
      <c r="C5757" s="223"/>
      <c r="D5757" s="224"/>
      <c r="E5757" s="224"/>
      <c r="F5757" s="225"/>
      <c r="G5757" s="226"/>
      <c r="H5757" s="227"/>
      <c r="I5757" s="227"/>
      <c r="J5757" s="227"/>
      <c r="K5757" s="227"/>
      <c r="L5757" s="228"/>
    </row>
    <row r="5758" spans="1:12">
      <c r="A5758" s="213" t="str">
        <f t="shared" ca="1" si="89"/>
        <v/>
      </c>
      <c r="C5758" s="223"/>
      <c r="D5758" s="224"/>
      <c r="E5758" s="224"/>
      <c r="F5758" s="225"/>
      <c r="G5758" s="226"/>
      <c r="H5758" s="227"/>
      <c r="I5758" s="227"/>
      <c r="J5758" s="227"/>
      <c r="K5758" s="227"/>
      <c r="L5758" s="228"/>
    </row>
    <row r="5759" spans="1:12">
      <c r="A5759" s="213" t="str">
        <f t="shared" ca="1" si="89"/>
        <v/>
      </c>
      <c r="C5759" s="223"/>
      <c r="D5759" s="224"/>
      <c r="E5759" s="224"/>
      <c r="F5759" s="225"/>
      <c r="G5759" s="226"/>
      <c r="H5759" s="227"/>
      <c r="I5759" s="227"/>
      <c r="J5759" s="227"/>
      <c r="K5759" s="227"/>
      <c r="L5759" s="228"/>
    </row>
    <row r="5760" spans="1:12">
      <c r="A5760" s="213" t="str">
        <f t="shared" ca="1" si="89"/>
        <v/>
      </c>
      <c r="C5760" s="223"/>
      <c r="D5760" s="224"/>
      <c r="E5760" s="224"/>
      <c r="F5760" s="225"/>
      <c r="G5760" s="226"/>
      <c r="H5760" s="227"/>
      <c r="I5760" s="227"/>
      <c r="J5760" s="227"/>
      <c r="K5760" s="227"/>
      <c r="L5760" s="228"/>
    </row>
    <row r="5761" spans="1:12">
      <c r="A5761" s="213" t="str">
        <f t="shared" ca="1" si="89"/>
        <v/>
      </c>
      <c r="C5761" s="223"/>
      <c r="D5761" s="224"/>
      <c r="E5761" s="224"/>
      <c r="F5761" s="225"/>
      <c r="G5761" s="226"/>
      <c r="H5761" s="227"/>
      <c r="I5761" s="227"/>
      <c r="J5761" s="227"/>
      <c r="K5761" s="227"/>
      <c r="L5761" s="228"/>
    </row>
    <row r="5762" spans="1:12">
      <c r="A5762" s="213" t="str">
        <f t="shared" ca="1" si="89"/>
        <v/>
      </c>
      <c r="C5762" s="223"/>
      <c r="D5762" s="224"/>
      <c r="E5762" s="224"/>
      <c r="F5762" s="225"/>
      <c r="G5762" s="226"/>
      <c r="H5762" s="227"/>
      <c r="I5762" s="227"/>
      <c r="J5762" s="227"/>
      <c r="K5762" s="227"/>
      <c r="L5762" s="228"/>
    </row>
    <row r="5763" spans="1:12">
      <c r="A5763" s="213" t="str">
        <f t="shared" ca="1" si="89"/>
        <v/>
      </c>
      <c r="C5763" s="223"/>
      <c r="D5763" s="224"/>
      <c r="E5763" s="224"/>
      <c r="F5763" s="225"/>
      <c r="G5763" s="226"/>
      <c r="H5763" s="227"/>
      <c r="I5763" s="227"/>
      <c r="J5763" s="227"/>
      <c r="K5763" s="227"/>
      <c r="L5763" s="228"/>
    </row>
    <row r="5764" spans="1:12">
      <c r="A5764" s="213" t="str">
        <f t="shared" ref="A5764:A5827" ca="1" si="90">IF(INDIRECT(ADDRESS(ROW(A5764),3))="","",IF(INDIRECT(ADDRESS(ROW(A5764),3))=INDIRECT(ADDRESS(ROW(A5764)-1,3)),A5763,A5763+1))</f>
        <v/>
      </c>
      <c r="C5764" s="223"/>
      <c r="D5764" s="224"/>
      <c r="E5764" s="224"/>
      <c r="F5764" s="225"/>
      <c r="G5764" s="226"/>
      <c r="H5764" s="227"/>
      <c r="I5764" s="227"/>
      <c r="J5764" s="227"/>
      <c r="K5764" s="227"/>
      <c r="L5764" s="228"/>
    </row>
    <row r="5765" spans="1:12">
      <c r="A5765" s="213" t="str">
        <f t="shared" ca="1" si="90"/>
        <v/>
      </c>
      <c r="C5765" s="223"/>
      <c r="D5765" s="224"/>
      <c r="E5765" s="224"/>
      <c r="F5765" s="225"/>
      <c r="G5765" s="226"/>
      <c r="H5765" s="227"/>
      <c r="I5765" s="227"/>
      <c r="J5765" s="227"/>
      <c r="K5765" s="227"/>
      <c r="L5765" s="228"/>
    </row>
    <row r="5766" spans="1:12">
      <c r="A5766" s="213" t="str">
        <f t="shared" ca="1" si="90"/>
        <v/>
      </c>
      <c r="C5766" s="223"/>
      <c r="D5766" s="224"/>
      <c r="E5766" s="224"/>
      <c r="F5766" s="225"/>
      <c r="G5766" s="226"/>
      <c r="H5766" s="227"/>
      <c r="I5766" s="227"/>
      <c r="J5766" s="227"/>
      <c r="K5766" s="227"/>
      <c r="L5766" s="228"/>
    </row>
    <row r="5767" spans="1:12">
      <c r="A5767" s="213" t="str">
        <f t="shared" ca="1" si="90"/>
        <v/>
      </c>
      <c r="C5767" s="223"/>
      <c r="D5767" s="224"/>
      <c r="E5767" s="224"/>
      <c r="F5767" s="225"/>
      <c r="G5767" s="226"/>
      <c r="H5767" s="227"/>
      <c r="I5767" s="227"/>
      <c r="J5767" s="227"/>
      <c r="K5767" s="227"/>
      <c r="L5767" s="228"/>
    </row>
    <row r="5768" spans="1:12">
      <c r="A5768" s="213" t="str">
        <f t="shared" ca="1" si="90"/>
        <v/>
      </c>
      <c r="C5768" s="223"/>
      <c r="D5768" s="224"/>
      <c r="E5768" s="224"/>
      <c r="F5768" s="225"/>
      <c r="G5768" s="226"/>
      <c r="H5768" s="227"/>
      <c r="I5768" s="227"/>
      <c r="J5768" s="227"/>
      <c r="K5768" s="227"/>
      <c r="L5768" s="228"/>
    </row>
    <row r="5769" spans="1:12">
      <c r="A5769" s="213" t="str">
        <f t="shared" ca="1" si="90"/>
        <v/>
      </c>
      <c r="C5769" s="223"/>
      <c r="D5769" s="224"/>
      <c r="E5769" s="224"/>
      <c r="F5769" s="225"/>
      <c r="G5769" s="226"/>
      <c r="H5769" s="227"/>
      <c r="I5769" s="227"/>
      <c r="J5769" s="227"/>
      <c r="K5769" s="227"/>
      <c r="L5769" s="228"/>
    </row>
    <row r="5770" spans="1:12">
      <c r="A5770" s="213" t="str">
        <f t="shared" ca="1" si="90"/>
        <v/>
      </c>
      <c r="C5770" s="223"/>
      <c r="D5770" s="224"/>
      <c r="E5770" s="224"/>
      <c r="F5770" s="225"/>
      <c r="G5770" s="226"/>
      <c r="H5770" s="227"/>
      <c r="I5770" s="227"/>
      <c r="J5770" s="227"/>
      <c r="K5770" s="227"/>
      <c r="L5770" s="228"/>
    </row>
    <row r="5771" spans="1:12">
      <c r="A5771" s="213" t="str">
        <f t="shared" ca="1" si="90"/>
        <v/>
      </c>
      <c r="C5771" s="223"/>
      <c r="D5771" s="224"/>
      <c r="E5771" s="224"/>
      <c r="F5771" s="225"/>
      <c r="G5771" s="226"/>
      <c r="H5771" s="227"/>
      <c r="I5771" s="227"/>
      <c r="J5771" s="227"/>
      <c r="K5771" s="227"/>
      <c r="L5771" s="228"/>
    </row>
    <row r="5772" spans="1:12">
      <c r="A5772" s="213" t="str">
        <f t="shared" ca="1" si="90"/>
        <v/>
      </c>
      <c r="C5772" s="223"/>
      <c r="D5772" s="224"/>
      <c r="E5772" s="224"/>
      <c r="F5772" s="225"/>
      <c r="G5772" s="226"/>
      <c r="H5772" s="227"/>
      <c r="I5772" s="227"/>
      <c r="J5772" s="227"/>
      <c r="K5772" s="227"/>
      <c r="L5772" s="228"/>
    </row>
    <row r="5773" spans="1:12">
      <c r="A5773" s="213" t="str">
        <f t="shared" ca="1" si="90"/>
        <v/>
      </c>
      <c r="C5773" s="223"/>
      <c r="D5773" s="224"/>
      <c r="E5773" s="224"/>
      <c r="F5773" s="225"/>
      <c r="G5773" s="226"/>
      <c r="H5773" s="227"/>
      <c r="I5773" s="227"/>
      <c r="J5773" s="227"/>
      <c r="K5773" s="227"/>
      <c r="L5773" s="228"/>
    </row>
    <row r="5774" spans="1:12">
      <c r="A5774" s="213" t="str">
        <f t="shared" ca="1" si="90"/>
        <v/>
      </c>
      <c r="C5774" s="223"/>
      <c r="D5774" s="224"/>
      <c r="E5774" s="224"/>
      <c r="F5774" s="225"/>
      <c r="G5774" s="226"/>
      <c r="H5774" s="227"/>
      <c r="I5774" s="227"/>
      <c r="J5774" s="227"/>
      <c r="K5774" s="227"/>
      <c r="L5774" s="228"/>
    </row>
    <row r="5775" spans="1:12">
      <c r="A5775" s="213" t="str">
        <f t="shared" ca="1" si="90"/>
        <v/>
      </c>
      <c r="C5775" s="223"/>
      <c r="D5775" s="224"/>
      <c r="E5775" s="224"/>
      <c r="F5775" s="225"/>
      <c r="G5775" s="226"/>
      <c r="H5775" s="227"/>
      <c r="I5775" s="227"/>
      <c r="J5775" s="227"/>
      <c r="K5775" s="227"/>
      <c r="L5775" s="228"/>
    </row>
    <row r="5776" spans="1:12">
      <c r="A5776" s="213" t="str">
        <f t="shared" ca="1" si="90"/>
        <v/>
      </c>
      <c r="C5776" s="223"/>
      <c r="D5776" s="224"/>
      <c r="E5776" s="224"/>
      <c r="F5776" s="225"/>
      <c r="G5776" s="226"/>
      <c r="H5776" s="227"/>
      <c r="I5776" s="227"/>
      <c r="J5776" s="227"/>
      <c r="K5776" s="227"/>
      <c r="L5776" s="228"/>
    </row>
    <row r="5777" spans="1:12">
      <c r="A5777" s="213" t="str">
        <f t="shared" ca="1" si="90"/>
        <v/>
      </c>
      <c r="C5777" s="223"/>
      <c r="D5777" s="224"/>
      <c r="E5777" s="224"/>
      <c r="F5777" s="225"/>
      <c r="G5777" s="226"/>
      <c r="H5777" s="227"/>
      <c r="I5777" s="227"/>
      <c r="J5777" s="227"/>
      <c r="K5777" s="227"/>
      <c r="L5777" s="228"/>
    </row>
    <row r="5778" spans="1:12">
      <c r="A5778" s="213" t="str">
        <f t="shared" ca="1" si="90"/>
        <v/>
      </c>
      <c r="C5778" s="223"/>
      <c r="D5778" s="224"/>
      <c r="E5778" s="224"/>
      <c r="F5778" s="225"/>
      <c r="G5778" s="226"/>
      <c r="H5778" s="227"/>
      <c r="I5778" s="227"/>
      <c r="J5778" s="227"/>
      <c r="K5778" s="227"/>
      <c r="L5778" s="228"/>
    </row>
    <row r="5779" spans="1:12">
      <c r="A5779" s="213" t="str">
        <f t="shared" ca="1" si="90"/>
        <v/>
      </c>
      <c r="C5779" s="223"/>
      <c r="D5779" s="224"/>
      <c r="E5779" s="224"/>
      <c r="F5779" s="225"/>
      <c r="G5779" s="226"/>
      <c r="H5779" s="227"/>
      <c r="I5779" s="227"/>
      <c r="J5779" s="227"/>
      <c r="K5779" s="227"/>
      <c r="L5779" s="228"/>
    </row>
    <row r="5780" spans="1:12">
      <c r="A5780" s="213" t="str">
        <f t="shared" ca="1" si="90"/>
        <v/>
      </c>
      <c r="C5780" s="223"/>
      <c r="D5780" s="224"/>
      <c r="E5780" s="224"/>
      <c r="F5780" s="225"/>
      <c r="G5780" s="226"/>
      <c r="H5780" s="227"/>
      <c r="I5780" s="227"/>
      <c r="J5780" s="227"/>
      <c r="K5780" s="227"/>
      <c r="L5780" s="228"/>
    </row>
    <row r="5781" spans="1:12">
      <c r="A5781" s="213" t="str">
        <f t="shared" ca="1" si="90"/>
        <v/>
      </c>
      <c r="C5781" s="223"/>
      <c r="D5781" s="224"/>
      <c r="E5781" s="224"/>
      <c r="F5781" s="225"/>
      <c r="G5781" s="226"/>
      <c r="H5781" s="227"/>
      <c r="I5781" s="227"/>
      <c r="J5781" s="227"/>
      <c r="K5781" s="227"/>
      <c r="L5781" s="228"/>
    </row>
    <row r="5782" spans="1:12">
      <c r="A5782" s="213" t="str">
        <f t="shared" ca="1" si="90"/>
        <v/>
      </c>
      <c r="C5782" s="223"/>
      <c r="D5782" s="224"/>
      <c r="E5782" s="224"/>
      <c r="F5782" s="225"/>
      <c r="G5782" s="226"/>
      <c r="H5782" s="227"/>
      <c r="I5782" s="227"/>
      <c r="J5782" s="227"/>
      <c r="K5782" s="227"/>
      <c r="L5782" s="228"/>
    </row>
    <row r="5783" spans="1:12">
      <c r="A5783" s="213" t="str">
        <f t="shared" ca="1" si="90"/>
        <v/>
      </c>
      <c r="C5783" s="223"/>
      <c r="D5783" s="224"/>
      <c r="E5783" s="224"/>
      <c r="F5783" s="225"/>
      <c r="G5783" s="226"/>
      <c r="H5783" s="227"/>
      <c r="I5783" s="227"/>
      <c r="J5783" s="227"/>
      <c r="K5783" s="227"/>
      <c r="L5783" s="228"/>
    </row>
    <row r="5784" spans="1:12">
      <c r="A5784" s="213" t="str">
        <f t="shared" ca="1" si="90"/>
        <v/>
      </c>
      <c r="C5784" s="223"/>
      <c r="D5784" s="224"/>
      <c r="E5784" s="224"/>
      <c r="F5784" s="225"/>
      <c r="G5784" s="226"/>
      <c r="H5784" s="227"/>
      <c r="I5784" s="227"/>
      <c r="J5784" s="227"/>
      <c r="K5784" s="227"/>
      <c r="L5784" s="228"/>
    </row>
    <row r="5785" spans="1:12">
      <c r="A5785" s="213" t="str">
        <f t="shared" ca="1" si="90"/>
        <v/>
      </c>
      <c r="C5785" s="223"/>
      <c r="D5785" s="224"/>
      <c r="E5785" s="224"/>
      <c r="F5785" s="225"/>
      <c r="G5785" s="226"/>
      <c r="H5785" s="227"/>
      <c r="I5785" s="227"/>
      <c r="J5785" s="227"/>
      <c r="K5785" s="227"/>
      <c r="L5785" s="228"/>
    </row>
    <row r="5786" spans="1:12">
      <c r="A5786" s="213" t="str">
        <f t="shared" ca="1" si="90"/>
        <v/>
      </c>
      <c r="C5786" s="223"/>
      <c r="D5786" s="224"/>
      <c r="E5786" s="224"/>
      <c r="F5786" s="225"/>
      <c r="G5786" s="226"/>
      <c r="H5786" s="227"/>
      <c r="I5786" s="227"/>
      <c r="J5786" s="227"/>
      <c r="K5786" s="227"/>
      <c r="L5786" s="228"/>
    </row>
    <row r="5787" spans="1:12">
      <c r="A5787" s="213" t="str">
        <f t="shared" ca="1" si="90"/>
        <v/>
      </c>
      <c r="C5787" s="223"/>
      <c r="D5787" s="224"/>
      <c r="E5787" s="224"/>
      <c r="F5787" s="225"/>
      <c r="G5787" s="226"/>
      <c r="H5787" s="227"/>
      <c r="I5787" s="227"/>
      <c r="J5787" s="227"/>
      <c r="K5787" s="227"/>
      <c r="L5787" s="228"/>
    </row>
    <row r="5788" spans="1:12">
      <c r="A5788" s="213" t="str">
        <f t="shared" ca="1" si="90"/>
        <v/>
      </c>
      <c r="C5788" s="223"/>
      <c r="D5788" s="224"/>
      <c r="E5788" s="224"/>
      <c r="F5788" s="225"/>
      <c r="G5788" s="226"/>
      <c r="H5788" s="227"/>
      <c r="I5788" s="227"/>
      <c r="J5788" s="227"/>
      <c r="K5788" s="227"/>
      <c r="L5788" s="228"/>
    </row>
    <row r="5789" spans="1:12">
      <c r="A5789" s="213" t="str">
        <f t="shared" ca="1" si="90"/>
        <v/>
      </c>
      <c r="C5789" s="223"/>
      <c r="D5789" s="224"/>
      <c r="E5789" s="224"/>
      <c r="F5789" s="225"/>
      <c r="G5789" s="226"/>
      <c r="H5789" s="227"/>
      <c r="I5789" s="227"/>
      <c r="J5789" s="227"/>
      <c r="K5789" s="227"/>
      <c r="L5789" s="228"/>
    </row>
    <row r="5790" spans="1:12">
      <c r="A5790" s="213" t="str">
        <f t="shared" ca="1" si="90"/>
        <v/>
      </c>
      <c r="C5790" s="223"/>
      <c r="D5790" s="224"/>
      <c r="E5790" s="224"/>
      <c r="F5790" s="225"/>
      <c r="G5790" s="226"/>
      <c r="H5790" s="227"/>
      <c r="I5790" s="227"/>
      <c r="J5790" s="227"/>
      <c r="K5790" s="227"/>
      <c r="L5790" s="228"/>
    </row>
    <row r="5791" spans="1:12">
      <c r="A5791" s="213" t="str">
        <f t="shared" ca="1" si="90"/>
        <v/>
      </c>
      <c r="C5791" s="223"/>
      <c r="D5791" s="224"/>
      <c r="E5791" s="224"/>
      <c r="F5791" s="225"/>
      <c r="G5791" s="226"/>
      <c r="H5791" s="227"/>
      <c r="I5791" s="227"/>
      <c r="J5791" s="227"/>
      <c r="K5791" s="227"/>
      <c r="L5791" s="228"/>
    </row>
    <row r="5792" spans="1:12">
      <c r="A5792" s="213" t="str">
        <f t="shared" ca="1" si="90"/>
        <v/>
      </c>
      <c r="C5792" s="223"/>
      <c r="D5792" s="224"/>
      <c r="E5792" s="224"/>
      <c r="F5792" s="225"/>
      <c r="G5792" s="226"/>
      <c r="H5792" s="227"/>
      <c r="I5792" s="227"/>
      <c r="J5792" s="227"/>
      <c r="K5792" s="227"/>
      <c r="L5792" s="228"/>
    </row>
    <row r="5793" spans="1:12">
      <c r="A5793" s="213" t="str">
        <f t="shared" ca="1" si="90"/>
        <v/>
      </c>
      <c r="C5793" s="223"/>
      <c r="D5793" s="224"/>
      <c r="E5793" s="224"/>
      <c r="F5793" s="225"/>
      <c r="G5793" s="226"/>
      <c r="H5793" s="227"/>
      <c r="I5793" s="227"/>
      <c r="J5793" s="227"/>
      <c r="K5793" s="227"/>
      <c r="L5793" s="228"/>
    </row>
    <row r="5794" spans="1:12">
      <c r="A5794" s="213" t="str">
        <f t="shared" ca="1" si="90"/>
        <v/>
      </c>
      <c r="C5794" s="223"/>
      <c r="D5794" s="224"/>
      <c r="E5794" s="224"/>
      <c r="F5794" s="225"/>
      <c r="G5794" s="226"/>
      <c r="H5794" s="227"/>
      <c r="I5794" s="227"/>
      <c r="J5794" s="227"/>
      <c r="K5794" s="227"/>
      <c r="L5794" s="228"/>
    </row>
    <row r="5795" spans="1:12">
      <c r="A5795" s="213" t="str">
        <f t="shared" ca="1" si="90"/>
        <v/>
      </c>
      <c r="C5795" s="223"/>
      <c r="D5795" s="224"/>
      <c r="E5795" s="224"/>
      <c r="F5795" s="225"/>
      <c r="G5795" s="226"/>
      <c r="H5795" s="227"/>
      <c r="I5795" s="227"/>
      <c r="J5795" s="227"/>
      <c r="K5795" s="227"/>
      <c r="L5795" s="228"/>
    </row>
    <row r="5796" spans="1:12">
      <c r="A5796" s="213" t="str">
        <f t="shared" ca="1" si="90"/>
        <v/>
      </c>
      <c r="C5796" s="223"/>
      <c r="D5796" s="224"/>
      <c r="E5796" s="224"/>
      <c r="F5796" s="225"/>
      <c r="G5796" s="226"/>
      <c r="H5796" s="227"/>
      <c r="I5796" s="227"/>
      <c r="J5796" s="227"/>
      <c r="K5796" s="227"/>
      <c r="L5796" s="228"/>
    </row>
    <row r="5797" spans="1:12">
      <c r="A5797" s="213" t="str">
        <f t="shared" ca="1" si="90"/>
        <v/>
      </c>
      <c r="C5797" s="223"/>
      <c r="D5797" s="224"/>
      <c r="E5797" s="224"/>
      <c r="F5797" s="225"/>
      <c r="G5797" s="226"/>
      <c r="H5797" s="227"/>
      <c r="I5797" s="227"/>
      <c r="J5797" s="227"/>
      <c r="K5797" s="227"/>
      <c r="L5797" s="228"/>
    </row>
    <row r="5798" spans="1:12">
      <c r="A5798" s="213" t="str">
        <f t="shared" ca="1" si="90"/>
        <v/>
      </c>
      <c r="C5798" s="223"/>
      <c r="D5798" s="224"/>
      <c r="E5798" s="224"/>
      <c r="F5798" s="225"/>
      <c r="G5798" s="226"/>
      <c r="H5798" s="227"/>
      <c r="I5798" s="227"/>
      <c r="J5798" s="227"/>
      <c r="K5798" s="227"/>
      <c r="L5798" s="228"/>
    </row>
    <row r="5799" spans="1:12">
      <c r="A5799" s="213" t="str">
        <f t="shared" ca="1" si="90"/>
        <v/>
      </c>
      <c r="C5799" s="223"/>
      <c r="D5799" s="224"/>
      <c r="E5799" s="224"/>
      <c r="F5799" s="225"/>
      <c r="G5799" s="226"/>
      <c r="H5799" s="227"/>
      <c r="I5799" s="227"/>
      <c r="J5799" s="227"/>
      <c r="K5799" s="227"/>
      <c r="L5799" s="228"/>
    </row>
    <row r="5800" spans="1:12">
      <c r="A5800" s="213" t="str">
        <f t="shared" ca="1" si="90"/>
        <v/>
      </c>
      <c r="C5800" s="223"/>
      <c r="D5800" s="224"/>
      <c r="E5800" s="224"/>
      <c r="F5800" s="225"/>
      <c r="G5800" s="226"/>
      <c r="H5800" s="227"/>
      <c r="I5800" s="227"/>
      <c r="J5800" s="227"/>
      <c r="K5800" s="227"/>
      <c r="L5800" s="228"/>
    </row>
    <row r="5801" spans="1:12">
      <c r="A5801" s="213" t="str">
        <f t="shared" ca="1" si="90"/>
        <v/>
      </c>
      <c r="C5801" s="223"/>
      <c r="D5801" s="224"/>
      <c r="E5801" s="224"/>
      <c r="F5801" s="225"/>
      <c r="G5801" s="226"/>
      <c r="H5801" s="227"/>
      <c r="I5801" s="227"/>
      <c r="J5801" s="227"/>
      <c r="K5801" s="227"/>
      <c r="L5801" s="228"/>
    </row>
    <row r="5802" spans="1:12">
      <c r="A5802" s="213" t="str">
        <f t="shared" ca="1" si="90"/>
        <v/>
      </c>
      <c r="C5802" s="223"/>
      <c r="D5802" s="224"/>
      <c r="E5802" s="224"/>
      <c r="F5802" s="225"/>
      <c r="G5802" s="226"/>
      <c r="H5802" s="227"/>
      <c r="I5802" s="227"/>
      <c r="J5802" s="227"/>
      <c r="K5802" s="227"/>
      <c r="L5802" s="228"/>
    </row>
    <row r="5803" spans="1:12">
      <c r="A5803" s="213" t="str">
        <f t="shared" ca="1" si="90"/>
        <v/>
      </c>
      <c r="C5803" s="223"/>
      <c r="D5803" s="224"/>
      <c r="E5803" s="224"/>
      <c r="F5803" s="225"/>
      <c r="G5803" s="226"/>
      <c r="H5803" s="227"/>
      <c r="I5803" s="227"/>
      <c r="J5803" s="227"/>
      <c r="K5803" s="227"/>
      <c r="L5803" s="228"/>
    </row>
    <row r="5804" spans="1:12">
      <c r="A5804" s="213" t="str">
        <f t="shared" ca="1" si="90"/>
        <v/>
      </c>
      <c r="C5804" s="223"/>
      <c r="D5804" s="224"/>
      <c r="E5804" s="224"/>
      <c r="F5804" s="225"/>
      <c r="G5804" s="226"/>
      <c r="H5804" s="227"/>
      <c r="I5804" s="227"/>
      <c r="J5804" s="227"/>
      <c r="K5804" s="227"/>
      <c r="L5804" s="228"/>
    </row>
    <row r="5805" spans="1:12">
      <c r="A5805" s="213" t="str">
        <f t="shared" ca="1" si="90"/>
        <v/>
      </c>
      <c r="C5805" s="223"/>
      <c r="D5805" s="224"/>
      <c r="E5805" s="224"/>
      <c r="F5805" s="225"/>
      <c r="G5805" s="226"/>
      <c r="H5805" s="227"/>
      <c r="I5805" s="227"/>
      <c r="J5805" s="227"/>
      <c r="K5805" s="227"/>
      <c r="L5805" s="228"/>
    </row>
    <row r="5806" spans="1:12">
      <c r="A5806" s="213" t="str">
        <f t="shared" ca="1" si="90"/>
        <v/>
      </c>
      <c r="C5806" s="223"/>
      <c r="D5806" s="224"/>
      <c r="E5806" s="224"/>
      <c r="F5806" s="225"/>
      <c r="G5806" s="226"/>
      <c r="H5806" s="227"/>
      <c r="I5806" s="227"/>
      <c r="J5806" s="227"/>
      <c r="K5806" s="227"/>
      <c r="L5806" s="228"/>
    </row>
    <row r="5807" spans="1:12">
      <c r="A5807" s="213" t="str">
        <f t="shared" ca="1" si="90"/>
        <v/>
      </c>
      <c r="C5807" s="223"/>
      <c r="D5807" s="224"/>
      <c r="E5807" s="224"/>
      <c r="F5807" s="225"/>
      <c r="G5807" s="226"/>
      <c r="H5807" s="227"/>
      <c r="I5807" s="227"/>
      <c r="J5807" s="227"/>
      <c r="K5807" s="227"/>
      <c r="L5807" s="228"/>
    </row>
    <row r="5808" spans="1:12">
      <c r="A5808" s="213" t="str">
        <f t="shared" ca="1" si="90"/>
        <v/>
      </c>
      <c r="C5808" s="223"/>
      <c r="D5808" s="224"/>
      <c r="E5808" s="224"/>
      <c r="F5808" s="225"/>
      <c r="G5808" s="226"/>
      <c r="H5808" s="227"/>
      <c r="I5808" s="227"/>
      <c r="J5808" s="227"/>
      <c r="K5808" s="227"/>
      <c r="L5808" s="228"/>
    </row>
    <row r="5809" spans="1:12">
      <c r="A5809" s="213" t="str">
        <f t="shared" ca="1" si="90"/>
        <v/>
      </c>
      <c r="C5809" s="223"/>
      <c r="D5809" s="224"/>
      <c r="E5809" s="224"/>
      <c r="F5809" s="225"/>
      <c r="G5809" s="226"/>
      <c r="H5809" s="227"/>
      <c r="I5809" s="227"/>
      <c r="J5809" s="227"/>
      <c r="K5809" s="227"/>
      <c r="L5809" s="228"/>
    </row>
    <row r="5810" spans="1:12">
      <c r="A5810" s="213" t="str">
        <f t="shared" ca="1" si="90"/>
        <v/>
      </c>
      <c r="C5810" s="223"/>
      <c r="D5810" s="224"/>
      <c r="E5810" s="224"/>
      <c r="F5810" s="225"/>
      <c r="G5810" s="226"/>
      <c r="H5810" s="227"/>
      <c r="I5810" s="227"/>
      <c r="J5810" s="227"/>
      <c r="K5810" s="227"/>
      <c r="L5810" s="228"/>
    </row>
    <row r="5811" spans="1:12">
      <c r="A5811" s="213" t="str">
        <f t="shared" ca="1" si="90"/>
        <v/>
      </c>
      <c r="C5811" s="223"/>
      <c r="D5811" s="224"/>
      <c r="E5811" s="224"/>
      <c r="F5811" s="225"/>
      <c r="G5811" s="226"/>
      <c r="H5811" s="227"/>
      <c r="I5811" s="227"/>
      <c r="J5811" s="227"/>
      <c r="K5811" s="227"/>
      <c r="L5811" s="228"/>
    </row>
    <row r="5812" spans="1:12">
      <c r="A5812" s="213" t="str">
        <f t="shared" ca="1" si="90"/>
        <v/>
      </c>
      <c r="C5812" s="223"/>
      <c r="D5812" s="224"/>
      <c r="E5812" s="224"/>
      <c r="F5812" s="225"/>
      <c r="G5812" s="226"/>
      <c r="H5812" s="227"/>
      <c r="I5812" s="227"/>
      <c r="J5812" s="227"/>
      <c r="K5812" s="227"/>
      <c r="L5812" s="228"/>
    </row>
    <row r="5813" spans="1:12">
      <c r="A5813" s="213" t="str">
        <f t="shared" ca="1" si="90"/>
        <v/>
      </c>
      <c r="C5813" s="223"/>
      <c r="D5813" s="224"/>
      <c r="E5813" s="224"/>
      <c r="F5813" s="225"/>
      <c r="G5813" s="226"/>
      <c r="H5813" s="227"/>
      <c r="I5813" s="227"/>
      <c r="J5813" s="227"/>
      <c r="K5813" s="227"/>
      <c r="L5813" s="228"/>
    </row>
    <row r="5814" spans="1:12">
      <c r="A5814" s="213" t="str">
        <f t="shared" ca="1" si="90"/>
        <v/>
      </c>
      <c r="C5814" s="223"/>
      <c r="D5814" s="224"/>
      <c r="E5814" s="224"/>
      <c r="F5814" s="225"/>
      <c r="G5814" s="226"/>
      <c r="H5814" s="227"/>
      <c r="I5814" s="227"/>
      <c r="J5814" s="227"/>
      <c r="K5814" s="227"/>
      <c r="L5814" s="228"/>
    </row>
    <row r="5815" spans="1:12">
      <c r="A5815" s="213" t="str">
        <f t="shared" ca="1" si="90"/>
        <v/>
      </c>
      <c r="C5815" s="223"/>
      <c r="D5815" s="224"/>
      <c r="E5815" s="224"/>
      <c r="F5815" s="225"/>
      <c r="G5815" s="226"/>
      <c r="H5815" s="227"/>
      <c r="I5815" s="227"/>
      <c r="J5815" s="227"/>
      <c r="K5815" s="227"/>
      <c r="L5815" s="228"/>
    </row>
    <row r="5816" spans="1:12">
      <c r="A5816" s="213" t="str">
        <f t="shared" ca="1" si="90"/>
        <v/>
      </c>
      <c r="C5816" s="223"/>
      <c r="D5816" s="224"/>
      <c r="E5816" s="224"/>
      <c r="F5816" s="225"/>
      <c r="G5816" s="226"/>
      <c r="H5816" s="227"/>
      <c r="I5816" s="227"/>
      <c r="J5816" s="227"/>
      <c r="K5816" s="227"/>
      <c r="L5816" s="228"/>
    </row>
    <row r="5817" spans="1:12">
      <c r="A5817" s="213" t="str">
        <f t="shared" ca="1" si="90"/>
        <v/>
      </c>
      <c r="C5817" s="223"/>
      <c r="D5817" s="224"/>
      <c r="E5817" s="224"/>
      <c r="F5817" s="225"/>
      <c r="G5817" s="226"/>
      <c r="H5817" s="227"/>
      <c r="I5817" s="227"/>
      <c r="J5817" s="227"/>
      <c r="K5817" s="227"/>
      <c r="L5817" s="228"/>
    </row>
    <row r="5818" spans="1:12">
      <c r="A5818" s="213" t="str">
        <f t="shared" ca="1" si="90"/>
        <v/>
      </c>
      <c r="C5818" s="223"/>
      <c r="D5818" s="224"/>
      <c r="E5818" s="224"/>
      <c r="F5818" s="225"/>
      <c r="G5818" s="226"/>
      <c r="H5818" s="227"/>
      <c r="I5818" s="227"/>
      <c r="J5818" s="227"/>
      <c r="K5818" s="227"/>
      <c r="L5818" s="228"/>
    </row>
    <row r="5819" spans="1:12">
      <c r="A5819" s="213" t="str">
        <f t="shared" ca="1" si="90"/>
        <v/>
      </c>
      <c r="C5819" s="223"/>
      <c r="D5819" s="224"/>
      <c r="E5819" s="224"/>
      <c r="F5819" s="225"/>
      <c r="G5819" s="226"/>
      <c r="H5819" s="227"/>
      <c r="I5819" s="227"/>
      <c r="J5819" s="227"/>
      <c r="K5819" s="227"/>
      <c r="L5819" s="228"/>
    </row>
    <row r="5820" spans="1:12">
      <c r="A5820" s="213" t="str">
        <f t="shared" ca="1" si="90"/>
        <v/>
      </c>
      <c r="C5820" s="223"/>
      <c r="D5820" s="224"/>
      <c r="E5820" s="224"/>
      <c r="F5820" s="225"/>
      <c r="G5820" s="226"/>
      <c r="H5820" s="227"/>
      <c r="I5820" s="227"/>
      <c r="J5820" s="227"/>
      <c r="K5820" s="227"/>
      <c r="L5820" s="228"/>
    </row>
    <row r="5821" spans="1:12">
      <c r="A5821" s="213" t="str">
        <f t="shared" ca="1" si="90"/>
        <v/>
      </c>
      <c r="C5821" s="223"/>
      <c r="D5821" s="224"/>
      <c r="E5821" s="224"/>
      <c r="F5821" s="225"/>
      <c r="G5821" s="226"/>
      <c r="H5821" s="227"/>
      <c r="I5821" s="227"/>
      <c r="J5821" s="227"/>
      <c r="K5821" s="227"/>
      <c r="L5821" s="228"/>
    </row>
    <row r="5822" spans="1:12">
      <c r="A5822" s="213" t="str">
        <f t="shared" ca="1" si="90"/>
        <v/>
      </c>
      <c r="C5822" s="223"/>
      <c r="D5822" s="224"/>
      <c r="E5822" s="224"/>
      <c r="F5822" s="225"/>
      <c r="G5822" s="226"/>
      <c r="H5822" s="227"/>
      <c r="I5822" s="227"/>
      <c r="J5822" s="227"/>
      <c r="K5822" s="227"/>
      <c r="L5822" s="228"/>
    </row>
    <row r="5823" spans="1:12">
      <c r="A5823" s="213" t="str">
        <f t="shared" ca="1" si="90"/>
        <v/>
      </c>
      <c r="C5823" s="223"/>
      <c r="D5823" s="224"/>
      <c r="E5823" s="224"/>
      <c r="F5823" s="225"/>
      <c r="G5823" s="226"/>
      <c r="H5823" s="227"/>
      <c r="I5823" s="227"/>
      <c r="J5823" s="227"/>
      <c r="K5823" s="227"/>
      <c r="L5823" s="228"/>
    </row>
    <row r="5824" spans="1:12">
      <c r="A5824" s="213" t="str">
        <f t="shared" ca="1" si="90"/>
        <v/>
      </c>
      <c r="C5824" s="223"/>
      <c r="D5824" s="224"/>
      <c r="E5824" s="224"/>
      <c r="F5824" s="225"/>
      <c r="G5824" s="226"/>
      <c r="H5824" s="227"/>
      <c r="I5824" s="227"/>
      <c r="J5824" s="227"/>
      <c r="K5824" s="227"/>
      <c r="L5824" s="228"/>
    </row>
    <row r="5825" spans="1:12">
      <c r="A5825" s="213" t="str">
        <f t="shared" ca="1" si="90"/>
        <v/>
      </c>
      <c r="C5825" s="223"/>
      <c r="D5825" s="224"/>
      <c r="E5825" s="224"/>
      <c r="F5825" s="225"/>
      <c r="G5825" s="226"/>
      <c r="H5825" s="227"/>
      <c r="I5825" s="227"/>
      <c r="J5825" s="227"/>
      <c r="K5825" s="227"/>
      <c r="L5825" s="228"/>
    </row>
    <row r="5826" spans="1:12">
      <c r="A5826" s="213" t="str">
        <f t="shared" ca="1" si="90"/>
        <v/>
      </c>
      <c r="C5826" s="223"/>
      <c r="D5826" s="224"/>
      <c r="E5826" s="224"/>
      <c r="F5826" s="225"/>
      <c r="G5826" s="226"/>
      <c r="H5826" s="227"/>
      <c r="I5826" s="227"/>
      <c r="J5826" s="227"/>
      <c r="K5826" s="227"/>
      <c r="L5826" s="228"/>
    </row>
    <row r="5827" spans="1:12">
      <c r="A5827" s="213" t="str">
        <f t="shared" ca="1" si="90"/>
        <v/>
      </c>
      <c r="C5827" s="223"/>
      <c r="D5827" s="224"/>
      <c r="E5827" s="224"/>
      <c r="F5827" s="225"/>
      <c r="G5827" s="226"/>
      <c r="H5827" s="227"/>
      <c r="I5827" s="227"/>
      <c r="J5827" s="227"/>
      <c r="K5827" s="227"/>
      <c r="L5827" s="228"/>
    </row>
    <row r="5828" spans="1:12">
      <c r="A5828" s="213" t="str">
        <f t="shared" ref="A5828:A5891" ca="1" si="91">IF(INDIRECT(ADDRESS(ROW(A5828),3))="","",IF(INDIRECT(ADDRESS(ROW(A5828),3))=INDIRECT(ADDRESS(ROW(A5828)-1,3)),A5827,A5827+1))</f>
        <v/>
      </c>
      <c r="C5828" s="223"/>
      <c r="D5828" s="224"/>
      <c r="E5828" s="224"/>
      <c r="F5828" s="225"/>
      <c r="G5828" s="226"/>
      <c r="H5828" s="227"/>
      <c r="I5828" s="227"/>
      <c r="J5828" s="227"/>
      <c r="K5828" s="227"/>
      <c r="L5828" s="228"/>
    </row>
    <row r="5829" spans="1:12">
      <c r="A5829" s="213" t="str">
        <f t="shared" ca="1" si="91"/>
        <v/>
      </c>
      <c r="C5829" s="223"/>
      <c r="D5829" s="224"/>
      <c r="E5829" s="224"/>
      <c r="F5829" s="225"/>
      <c r="G5829" s="226"/>
      <c r="H5829" s="227"/>
      <c r="I5829" s="227"/>
      <c r="J5829" s="227"/>
      <c r="K5829" s="227"/>
      <c r="L5829" s="228"/>
    </row>
    <row r="5830" spans="1:12">
      <c r="A5830" s="213" t="str">
        <f t="shared" ca="1" si="91"/>
        <v/>
      </c>
      <c r="C5830" s="223"/>
      <c r="D5830" s="224"/>
      <c r="E5830" s="224"/>
      <c r="F5830" s="225"/>
      <c r="G5830" s="226"/>
      <c r="H5830" s="227"/>
      <c r="I5830" s="227"/>
      <c r="J5830" s="227"/>
      <c r="K5830" s="227"/>
      <c r="L5830" s="228"/>
    </row>
    <row r="5831" spans="1:12">
      <c r="A5831" s="213" t="str">
        <f t="shared" ca="1" si="91"/>
        <v/>
      </c>
      <c r="C5831" s="223"/>
      <c r="D5831" s="224"/>
      <c r="E5831" s="224"/>
      <c r="F5831" s="225"/>
      <c r="G5831" s="226"/>
      <c r="H5831" s="227"/>
      <c r="I5831" s="227"/>
      <c r="J5831" s="227"/>
      <c r="K5831" s="227"/>
      <c r="L5831" s="228"/>
    </row>
    <row r="5832" spans="1:12">
      <c r="A5832" s="213" t="str">
        <f t="shared" ca="1" si="91"/>
        <v/>
      </c>
      <c r="C5832" s="223"/>
      <c r="D5832" s="224"/>
      <c r="E5832" s="224"/>
      <c r="F5832" s="225"/>
      <c r="G5832" s="226"/>
      <c r="H5832" s="227"/>
      <c r="I5832" s="227"/>
      <c r="J5832" s="227"/>
      <c r="K5832" s="227"/>
      <c r="L5832" s="228"/>
    </row>
    <row r="5833" spans="1:12">
      <c r="A5833" s="213" t="str">
        <f t="shared" ca="1" si="91"/>
        <v/>
      </c>
      <c r="C5833" s="223"/>
      <c r="D5833" s="224"/>
      <c r="E5833" s="224"/>
      <c r="F5833" s="225"/>
      <c r="G5833" s="226"/>
      <c r="H5833" s="227"/>
      <c r="I5833" s="227"/>
      <c r="J5833" s="227"/>
      <c r="K5833" s="227"/>
      <c r="L5833" s="228"/>
    </row>
    <row r="5834" spans="1:12">
      <c r="A5834" s="213" t="str">
        <f t="shared" ca="1" si="91"/>
        <v/>
      </c>
      <c r="C5834" s="223"/>
      <c r="D5834" s="224"/>
      <c r="E5834" s="224"/>
      <c r="F5834" s="225"/>
      <c r="G5834" s="226"/>
      <c r="H5834" s="227"/>
      <c r="I5834" s="227"/>
      <c r="J5834" s="227"/>
      <c r="K5834" s="227"/>
      <c r="L5834" s="228"/>
    </row>
    <row r="5835" spans="1:12">
      <c r="A5835" s="213" t="str">
        <f t="shared" ca="1" si="91"/>
        <v/>
      </c>
      <c r="C5835" s="223"/>
      <c r="D5835" s="224"/>
      <c r="E5835" s="224"/>
      <c r="F5835" s="225"/>
      <c r="G5835" s="226"/>
      <c r="H5835" s="227"/>
      <c r="I5835" s="227"/>
      <c r="J5835" s="227"/>
      <c r="K5835" s="227"/>
      <c r="L5835" s="228"/>
    </row>
    <row r="5836" spans="1:12">
      <c r="A5836" s="213" t="str">
        <f t="shared" ca="1" si="91"/>
        <v/>
      </c>
      <c r="C5836" s="223"/>
      <c r="D5836" s="224"/>
      <c r="E5836" s="224"/>
      <c r="F5836" s="225"/>
      <c r="G5836" s="226"/>
      <c r="H5836" s="227"/>
      <c r="I5836" s="227"/>
      <c r="J5836" s="227"/>
      <c r="K5836" s="227"/>
      <c r="L5836" s="228"/>
    </row>
    <row r="5837" spans="1:12">
      <c r="A5837" s="213" t="str">
        <f t="shared" ca="1" si="91"/>
        <v/>
      </c>
      <c r="C5837" s="223"/>
      <c r="D5837" s="224"/>
      <c r="E5837" s="224"/>
      <c r="F5837" s="225"/>
      <c r="G5837" s="226"/>
      <c r="H5837" s="227"/>
      <c r="I5837" s="227"/>
      <c r="J5837" s="227"/>
      <c r="K5837" s="227"/>
      <c r="L5837" s="228"/>
    </row>
    <row r="5838" spans="1:12">
      <c r="A5838" s="213" t="str">
        <f t="shared" ca="1" si="91"/>
        <v/>
      </c>
      <c r="C5838" s="223"/>
      <c r="D5838" s="224"/>
      <c r="E5838" s="224"/>
      <c r="F5838" s="225"/>
      <c r="G5838" s="226"/>
      <c r="H5838" s="227"/>
      <c r="I5838" s="227"/>
      <c r="J5838" s="227"/>
      <c r="K5838" s="227"/>
      <c r="L5838" s="228"/>
    </row>
    <row r="5839" spans="1:12">
      <c r="A5839" s="213" t="str">
        <f t="shared" ca="1" si="91"/>
        <v/>
      </c>
      <c r="C5839" s="223"/>
      <c r="D5839" s="224"/>
      <c r="E5839" s="224"/>
      <c r="F5839" s="225"/>
      <c r="G5839" s="226"/>
      <c r="H5839" s="227"/>
      <c r="I5839" s="227"/>
      <c r="J5839" s="227"/>
      <c r="K5839" s="227"/>
      <c r="L5839" s="228"/>
    </row>
    <row r="5840" spans="1:12">
      <c r="A5840" s="213" t="str">
        <f t="shared" ca="1" si="91"/>
        <v/>
      </c>
      <c r="C5840" s="223"/>
      <c r="D5840" s="224"/>
      <c r="E5840" s="224"/>
      <c r="F5840" s="225"/>
      <c r="G5840" s="226"/>
      <c r="H5840" s="227"/>
      <c r="I5840" s="227"/>
      <c r="J5840" s="227"/>
      <c r="K5840" s="227"/>
      <c r="L5840" s="228"/>
    </row>
    <row r="5841" spans="1:12">
      <c r="A5841" s="213" t="str">
        <f t="shared" ca="1" si="91"/>
        <v/>
      </c>
      <c r="C5841" s="223"/>
      <c r="D5841" s="224"/>
      <c r="E5841" s="224"/>
      <c r="F5841" s="225"/>
      <c r="G5841" s="226"/>
      <c r="H5841" s="227"/>
      <c r="I5841" s="227"/>
      <c r="J5841" s="227"/>
      <c r="K5841" s="227"/>
      <c r="L5841" s="228"/>
    </row>
    <row r="5842" spans="1:12">
      <c r="A5842" s="213" t="str">
        <f t="shared" ca="1" si="91"/>
        <v/>
      </c>
      <c r="C5842" s="223"/>
      <c r="D5842" s="224"/>
      <c r="E5842" s="224"/>
      <c r="F5842" s="225"/>
      <c r="G5842" s="226"/>
      <c r="H5842" s="227"/>
      <c r="I5842" s="227"/>
      <c r="J5842" s="227"/>
      <c r="K5842" s="227"/>
      <c r="L5842" s="228"/>
    </row>
    <row r="5843" spans="1:12">
      <c r="A5843" s="213" t="str">
        <f t="shared" ca="1" si="91"/>
        <v/>
      </c>
      <c r="C5843" s="223"/>
      <c r="D5843" s="224"/>
      <c r="E5843" s="224"/>
      <c r="F5843" s="225"/>
      <c r="G5843" s="226"/>
      <c r="H5843" s="227"/>
      <c r="I5843" s="227"/>
      <c r="J5843" s="227"/>
      <c r="K5843" s="227"/>
      <c r="L5843" s="228"/>
    </row>
    <row r="5844" spans="1:12">
      <c r="A5844" s="213" t="str">
        <f t="shared" ca="1" si="91"/>
        <v/>
      </c>
      <c r="C5844" s="223"/>
      <c r="D5844" s="224"/>
      <c r="E5844" s="224"/>
      <c r="F5844" s="225"/>
      <c r="G5844" s="226"/>
      <c r="H5844" s="227"/>
      <c r="I5844" s="227"/>
      <c r="J5844" s="227"/>
      <c r="K5844" s="227"/>
      <c r="L5844" s="228"/>
    </row>
    <row r="5845" spans="1:12">
      <c r="A5845" s="213" t="str">
        <f t="shared" ca="1" si="91"/>
        <v/>
      </c>
      <c r="C5845" s="223"/>
      <c r="D5845" s="224"/>
      <c r="E5845" s="224"/>
      <c r="F5845" s="225"/>
      <c r="G5845" s="226"/>
      <c r="H5845" s="227"/>
      <c r="I5845" s="227"/>
      <c r="J5845" s="227"/>
      <c r="K5845" s="227"/>
      <c r="L5845" s="228"/>
    </row>
    <row r="5846" spans="1:12">
      <c r="A5846" s="213" t="str">
        <f t="shared" ca="1" si="91"/>
        <v/>
      </c>
      <c r="C5846" s="223"/>
      <c r="D5846" s="224"/>
      <c r="E5846" s="224"/>
      <c r="F5846" s="225"/>
      <c r="G5846" s="226"/>
      <c r="H5846" s="227"/>
      <c r="I5846" s="227"/>
      <c r="J5846" s="227"/>
      <c r="K5846" s="227"/>
      <c r="L5846" s="228"/>
    </row>
    <row r="5847" spans="1:12">
      <c r="A5847" s="213" t="str">
        <f t="shared" ca="1" si="91"/>
        <v/>
      </c>
      <c r="C5847" s="223"/>
      <c r="D5847" s="224"/>
      <c r="E5847" s="224"/>
      <c r="F5847" s="225"/>
      <c r="G5847" s="226"/>
      <c r="H5847" s="227"/>
      <c r="I5847" s="227"/>
      <c r="J5847" s="227"/>
      <c r="K5847" s="227"/>
      <c r="L5847" s="228"/>
    </row>
    <row r="5848" spans="1:12">
      <c r="A5848" s="213" t="str">
        <f t="shared" ca="1" si="91"/>
        <v/>
      </c>
      <c r="C5848" s="223"/>
      <c r="D5848" s="224"/>
      <c r="E5848" s="224"/>
      <c r="F5848" s="225"/>
      <c r="G5848" s="226"/>
      <c r="H5848" s="227"/>
      <c r="I5848" s="227"/>
      <c r="J5848" s="227"/>
      <c r="K5848" s="227"/>
      <c r="L5848" s="228"/>
    </row>
    <row r="5849" spans="1:12">
      <c r="A5849" s="213" t="str">
        <f t="shared" ca="1" si="91"/>
        <v/>
      </c>
      <c r="C5849" s="223"/>
      <c r="D5849" s="224"/>
      <c r="E5849" s="224"/>
      <c r="F5849" s="225"/>
      <c r="G5849" s="226"/>
      <c r="H5849" s="227"/>
      <c r="I5849" s="227"/>
      <c r="J5849" s="227"/>
      <c r="K5849" s="227"/>
      <c r="L5849" s="228"/>
    </row>
    <row r="5850" spans="1:12">
      <c r="A5850" s="213" t="str">
        <f t="shared" ca="1" si="91"/>
        <v/>
      </c>
      <c r="C5850" s="223"/>
      <c r="D5850" s="224"/>
      <c r="E5850" s="224"/>
      <c r="F5850" s="225"/>
      <c r="G5850" s="226"/>
      <c r="H5850" s="227"/>
      <c r="I5850" s="227"/>
      <c r="J5850" s="227"/>
      <c r="K5850" s="227"/>
      <c r="L5850" s="228"/>
    </row>
    <row r="5851" spans="1:12">
      <c r="A5851" s="213" t="str">
        <f t="shared" ca="1" si="91"/>
        <v/>
      </c>
      <c r="C5851" s="223"/>
      <c r="D5851" s="224"/>
      <c r="E5851" s="224"/>
      <c r="F5851" s="225"/>
      <c r="G5851" s="226"/>
      <c r="H5851" s="227"/>
      <c r="I5851" s="227"/>
      <c r="J5851" s="227"/>
      <c r="K5851" s="227"/>
      <c r="L5851" s="228"/>
    </row>
    <row r="5852" spans="1:12">
      <c r="A5852" s="213" t="str">
        <f t="shared" ca="1" si="91"/>
        <v/>
      </c>
      <c r="C5852" s="223"/>
      <c r="D5852" s="224"/>
      <c r="E5852" s="224"/>
      <c r="F5852" s="225"/>
      <c r="G5852" s="226"/>
      <c r="H5852" s="227"/>
      <c r="I5852" s="227"/>
      <c r="J5852" s="227"/>
      <c r="K5852" s="227"/>
      <c r="L5852" s="228"/>
    </row>
    <row r="5853" spans="1:12">
      <c r="A5853" s="213" t="str">
        <f t="shared" ca="1" si="91"/>
        <v/>
      </c>
      <c r="C5853" s="223"/>
      <c r="D5853" s="224"/>
      <c r="E5853" s="224"/>
      <c r="F5853" s="225"/>
      <c r="G5853" s="226"/>
      <c r="H5853" s="227"/>
      <c r="I5853" s="227"/>
      <c r="J5853" s="227"/>
      <c r="K5853" s="227"/>
      <c r="L5853" s="228"/>
    </row>
    <row r="5854" spans="1:12">
      <c r="A5854" s="213" t="str">
        <f t="shared" ca="1" si="91"/>
        <v/>
      </c>
      <c r="C5854" s="223"/>
      <c r="D5854" s="224"/>
      <c r="E5854" s="224"/>
      <c r="F5854" s="225"/>
      <c r="G5854" s="226"/>
      <c r="H5854" s="227"/>
      <c r="I5854" s="227"/>
      <c r="J5854" s="227"/>
      <c r="K5854" s="227"/>
      <c r="L5854" s="228"/>
    </row>
    <row r="5855" spans="1:12">
      <c r="A5855" s="213" t="str">
        <f t="shared" ca="1" si="91"/>
        <v/>
      </c>
      <c r="C5855" s="223"/>
      <c r="D5855" s="224"/>
      <c r="E5855" s="224"/>
      <c r="F5855" s="225"/>
      <c r="G5855" s="226"/>
      <c r="H5855" s="227"/>
      <c r="I5855" s="227"/>
      <c r="J5855" s="227"/>
      <c r="K5855" s="227"/>
      <c r="L5855" s="228"/>
    </row>
    <row r="5856" spans="1:12">
      <c r="A5856" s="213" t="str">
        <f t="shared" ca="1" si="91"/>
        <v/>
      </c>
      <c r="C5856" s="223"/>
      <c r="D5856" s="224"/>
      <c r="E5856" s="224"/>
      <c r="F5856" s="225"/>
      <c r="G5856" s="226"/>
      <c r="H5856" s="227"/>
      <c r="I5856" s="227"/>
      <c r="J5856" s="227"/>
      <c r="K5856" s="227"/>
      <c r="L5856" s="228"/>
    </row>
    <row r="5857" spans="1:12">
      <c r="A5857" s="213" t="str">
        <f t="shared" ca="1" si="91"/>
        <v/>
      </c>
      <c r="C5857" s="223"/>
      <c r="D5857" s="224"/>
      <c r="E5857" s="224"/>
      <c r="F5857" s="225"/>
      <c r="G5857" s="226"/>
      <c r="H5857" s="227"/>
      <c r="I5857" s="227"/>
      <c r="J5857" s="227"/>
      <c r="K5857" s="227"/>
      <c r="L5857" s="228"/>
    </row>
    <row r="5858" spans="1:12">
      <c r="A5858" s="213" t="str">
        <f t="shared" ca="1" si="91"/>
        <v/>
      </c>
      <c r="C5858" s="223"/>
      <c r="D5858" s="224"/>
      <c r="E5858" s="224"/>
      <c r="F5858" s="225"/>
      <c r="G5858" s="226"/>
      <c r="H5858" s="227"/>
      <c r="I5858" s="227"/>
      <c r="J5858" s="227"/>
      <c r="K5858" s="227"/>
      <c r="L5858" s="228"/>
    </row>
    <row r="5859" spans="1:12">
      <c r="A5859" s="213" t="str">
        <f t="shared" ca="1" si="91"/>
        <v/>
      </c>
      <c r="C5859" s="223"/>
      <c r="D5859" s="224"/>
      <c r="E5859" s="224"/>
      <c r="F5859" s="225"/>
      <c r="G5859" s="226"/>
      <c r="H5859" s="227"/>
      <c r="I5859" s="227"/>
      <c r="J5859" s="227"/>
      <c r="K5859" s="227"/>
      <c r="L5859" s="228"/>
    </row>
    <row r="5860" spans="1:12">
      <c r="A5860" s="213" t="str">
        <f t="shared" ca="1" si="91"/>
        <v/>
      </c>
      <c r="C5860" s="223"/>
      <c r="D5860" s="224"/>
      <c r="E5860" s="224"/>
      <c r="F5860" s="225"/>
      <c r="G5860" s="226"/>
      <c r="H5860" s="227"/>
      <c r="I5860" s="227"/>
      <c r="J5860" s="227"/>
      <c r="K5860" s="227"/>
      <c r="L5860" s="228"/>
    </row>
    <row r="5861" spans="1:12">
      <c r="A5861" s="213" t="str">
        <f t="shared" ca="1" si="91"/>
        <v/>
      </c>
      <c r="C5861" s="223"/>
      <c r="D5861" s="224"/>
      <c r="E5861" s="224"/>
      <c r="F5861" s="225"/>
      <c r="G5861" s="226"/>
      <c r="H5861" s="227"/>
      <c r="I5861" s="227"/>
      <c r="J5861" s="227"/>
      <c r="K5861" s="227"/>
      <c r="L5861" s="228"/>
    </row>
    <row r="5862" spans="1:12">
      <c r="A5862" s="213" t="str">
        <f t="shared" ca="1" si="91"/>
        <v/>
      </c>
      <c r="C5862" s="223"/>
      <c r="D5862" s="224"/>
      <c r="E5862" s="224"/>
      <c r="F5862" s="225"/>
      <c r="G5862" s="226"/>
      <c r="H5862" s="227"/>
      <c r="I5862" s="227"/>
      <c r="J5862" s="227"/>
      <c r="K5862" s="227"/>
      <c r="L5862" s="228"/>
    </row>
    <row r="5863" spans="1:12">
      <c r="A5863" s="213" t="str">
        <f t="shared" ca="1" si="91"/>
        <v/>
      </c>
      <c r="C5863" s="223"/>
      <c r="D5863" s="224"/>
      <c r="E5863" s="224"/>
      <c r="F5863" s="225"/>
      <c r="G5863" s="226"/>
      <c r="H5863" s="227"/>
      <c r="I5863" s="227"/>
      <c r="J5863" s="227"/>
      <c r="K5863" s="227"/>
      <c r="L5863" s="228"/>
    </row>
    <row r="5864" spans="1:12">
      <c r="A5864" s="213" t="str">
        <f t="shared" ca="1" si="91"/>
        <v/>
      </c>
      <c r="C5864" s="223"/>
      <c r="D5864" s="224"/>
      <c r="E5864" s="224"/>
      <c r="F5864" s="225"/>
      <c r="G5864" s="226"/>
      <c r="H5864" s="227"/>
      <c r="I5864" s="227"/>
      <c r="J5864" s="227"/>
      <c r="K5864" s="227"/>
      <c r="L5864" s="228"/>
    </row>
    <row r="5865" spans="1:12">
      <c r="A5865" s="213" t="str">
        <f t="shared" ca="1" si="91"/>
        <v/>
      </c>
      <c r="C5865" s="223"/>
      <c r="D5865" s="224"/>
      <c r="E5865" s="224"/>
      <c r="F5865" s="225"/>
      <c r="G5865" s="226"/>
      <c r="H5865" s="227"/>
      <c r="I5865" s="227"/>
      <c r="J5865" s="227"/>
      <c r="K5865" s="227"/>
      <c r="L5865" s="228"/>
    </row>
    <row r="5866" spans="1:12">
      <c r="A5866" s="213" t="str">
        <f t="shared" ca="1" si="91"/>
        <v/>
      </c>
      <c r="C5866" s="223"/>
      <c r="D5866" s="224"/>
      <c r="E5866" s="224"/>
      <c r="F5866" s="225"/>
      <c r="G5866" s="226"/>
      <c r="H5866" s="227"/>
      <c r="I5866" s="227"/>
      <c r="J5866" s="227"/>
      <c r="K5866" s="227"/>
      <c r="L5866" s="228"/>
    </row>
    <row r="5867" spans="1:12">
      <c r="A5867" s="213" t="str">
        <f t="shared" ca="1" si="91"/>
        <v/>
      </c>
      <c r="C5867" s="223"/>
      <c r="D5867" s="224"/>
      <c r="E5867" s="224"/>
      <c r="F5867" s="225"/>
      <c r="G5867" s="226"/>
      <c r="H5867" s="227"/>
      <c r="I5867" s="227"/>
      <c r="J5867" s="227"/>
      <c r="K5867" s="227"/>
      <c r="L5867" s="228"/>
    </row>
    <row r="5868" spans="1:12">
      <c r="A5868" s="213" t="str">
        <f t="shared" ca="1" si="91"/>
        <v/>
      </c>
      <c r="C5868" s="223"/>
      <c r="D5868" s="224"/>
      <c r="E5868" s="224"/>
      <c r="F5868" s="225"/>
      <c r="G5868" s="226"/>
      <c r="H5868" s="227"/>
      <c r="I5868" s="227"/>
      <c r="J5868" s="227"/>
      <c r="K5868" s="227"/>
      <c r="L5868" s="228"/>
    </row>
    <row r="5869" spans="1:12">
      <c r="A5869" s="213" t="str">
        <f t="shared" ca="1" si="91"/>
        <v/>
      </c>
      <c r="C5869" s="223"/>
      <c r="D5869" s="224"/>
      <c r="E5869" s="224"/>
      <c r="F5869" s="225"/>
      <c r="G5869" s="226"/>
      <c r="H5869" s="227"/>
      <c r="I5869" s="227"/>
      <c r="J5869" s="227"/>
      <c r="K5869" s="227"/>
      <c r="L5869" s="228"/>
    </row>
    <row r="5870" spans="1:12">
      <c r="A5870" s="213" t="str">
        <f t="shared" ca="1" si="91"/>
        <v/>
      </c>
      <c r="C5870" s="223"/>
      <c r="D5870" s="224"/>
      <c r="E5870" s="224"/>
      <c r="F5870" s="225"/>
      <c r="G5870" s="226"/>
      <c r="H5870" s="227"/>
      <c r="I5870" s="227"/>
      <c r="J5870" s="227"/>
      <c r="K5870" s="227"/>
      <c r="L5870" s="228"/>
    </row>
    <row r="5871" spans="1:12">
      <c r="A5871" s="213" t="str">
        <f t="shared" ca="1" si="91"/>
        <v/>
      </c>
      <c r="C5871" s="223"/>
      <c r="D5871" s="224"/>
      <c r="E5871" s="224"/>
      <c r="F5871" s="225"/>
      <c r="G5871" s="226"/>
      <c r="H5871" s="227"/>
      <c r="I5871" s="227"/>
      <c r="J5871" s="227"/>
      <c r="K5871" s="227"/>
      <c r="L5871" s="228"/>
    </row>
    <row r="5872" spans="1:12">
      <c r="A5872" s="213" t="str">
        <f t="shared" ca="1" si="91"/>
        <v/>
      </c>
      <c r="C5872" s="223"/>
      <c r="D5872" s="224"/>
      <c r="E5872" s="224"/>
      <c r="F5872" s="225"/>
      <c r="G5872" s="226"/>
      <c r="H5872" s="227"/>
      <c r="I5872" s="227"/>
      <c r="J5872" s="227"/>
      <c r="K5872" s="227"/>
      <c r="L5872" s="228"/>
    </row>
    <row r="5873" spans="1:12">
      <c r="A5873" s="213" t="str">
        <f t="shared" ca="1" si="91"/>
        <v/>
      </c>
      <c r="C5873" s="223"/>
      <c r="D5873" s="224"/>
      <c r="E5873" s="224"/>
      <c r="F5873" s="225"/>
      <c r="G5873" s="226"/>
      <c r="H5873" s="227"/>
      <c r="I5873" s="227"/>
      <c r="J5873" s="227"/>
      <c r="K5873" s="227"/>
      <c r="L5873" s="228"/>
    </row>
    <row r="5874" spans="1:12">
      <c r="A5874" s="213" t="str">
        <f t="shared" ca="1" si="91"/>
        <v/>
      </c>
      <c r="C5874" s="223"/>
      <c r="D5874" s="224"/>
      <c r="E5874" s="224"/>
      <c r="F5874" s="225"/>
      <c r="G5874" s="226"/>
      <c r="H5874" s="227"/>
      <c r="I5874" s="227"/>
      <c r="J5874" s="227"/>
      <c r="K5874" s="227"/>
      <c r="L5874" s="228"/>
    </row>
    <row r="5875" spans="1:12">
      <c r="A5875" s="213" t="str">
        <f t="shared" ca="1" si="91"/>
        <v/>
      </c>
      <c r="C5875" s="223"/>
      <c r="D5875" s="224"/>
      <c r="E5875" s="224"/>
      <c r="F5875" s="225"/>
      <c r="G5875" s="226"/>
      <c r="H5875" s="227"/>
      <c r="I5875" s="227"/>
      <c r="J5875" s="227"/>
      <c r="K5875" s="227"/>
      <c r="L5875" s="228"/>
    </row>
    <row r="5876" spans="1:12">
      <c r="A5876" s="213" t="str">
        <f t="shared" ca="1" si="91"/>
        <v/>
      </c>
      <c r="C5876" s="223"/>
      <c r="D5876" s="224"/>
      <c r="E5876" s="224"/>
      <c r="F5876" s="225"/>
      <c r="G5876" s="226"/>
      <c r="H5876" s="227"/>
      <c r="I5876" s="227"/>
      <c r="J5876" s="227"/>
      <c r="K5876" s="227"/>
      <c r="L5876" s="228"/>
    </row>
    <row r="5877" spans="1:12">
      <c r="A5877" s="213" t="str">
        <f t="shared" ca="1" si="91"/>
        <v/>
      </c>
      <c r="C5877" s="223"/>
      <c r="D5877" s="224"/>
      <c r="E5877" s="224"/>
      <c r="F5877" s="225"/>
      <c r="G5877" s="226"/>
      <c r="H5877" s="227"/>
      <c r="I5877" s="227"/>
      <c r="J5877" s="227"/>
      <c r="K5877" s="227"/>
      <c r="L5877" s="228"/>
    </row>
    <row r="5878" spans="1:12">
      <c r="A5878" s="213" t="str">
        <f t="shared" ca="1" si="91"/>
        <v/>
      </c>
      <c r="C5878" s="223"/>
      <c r="D5878" s="224"/>
      <c r="E5878" s="224"/>
      <c r="F5878" s="225"/>
      <c r="G5878" s="226"/>
      <c r="H5878" s="227"/>
      <c r="I5878" s="227"/>
      <c r="J5878" s="227"/>
      <c r="K5878" s="227"/>
      <c r="L5878" s="228"/>
    </row>
    <row r="5879" spans="1:12">
      <c r="A5879" s="213" t="str">
        <f t="shared" ca="1" si="91"/>
        <v/>
      </c>
      <c r="C5879" s="223"/>
      <c r="D5879" s="224"/>
      <c r="E5879" s="224"/>
      <c r="F5879" s="225"/>
      <c r="G5879" s="226"/>
      <c r="H5879" s="227"/>
      <c r="I5879" s="227"/>
      <c r="J5879" s="227"/>
      <c r="K5879" s="227"/>
      <c r="L5879" s="228"/>
    </row>
    <row r="5880" spans="1:12">
      <c r="A5880" s="213" t="str">
        <f t="shared" ca="1" si="91"/>
        <v/>
      </c>
      <c r="C5880" s="223"/>
      <c r="D5880" s="224"/>
      <c r="E5880" s="224"/>
      <c r="F5880" s="225"/>
      <c r="G5880" s="226"/>
      <c r="H5880" s="227"/>
      <c r="I5880" s="227"/>
      <c r="J5880" s="227"/>
      <c r="K5880" s="227"/>
      <c r="L5880" s="228"/>
    </row>
    <row r="5881" spans="1:12">
      <c r="A5881" s="213" t="str">
        <f t="shared" ca="1" si="91"/>
        <v/>
      </c>
      <c r="C5881" s="223"/>
      <c r="D5881" s="224"/>
      <c r="E5881" s="224"/>
      <c r="F5881" s="225"/>
      <c r="G5881" s="226"/>
      <c r="H5881" s="227"/>
      <c r="I5881" s="227"/>
      <c r="J5881" s="227"/>
      <c r="K5881" s="227"/>
      <c r="L5881" s="228"/>
    </row>
    <row r="5882" spans="1:12">
      <c r="A5882" s="213" t="str">
        <f t="shared" ca="1" si="91"/>
        <v/>
      </c>
      <c r="C5882" s="223"/>
      <c r="D5882" s="224"/>
      <c r="E5882" s="224"/>
      <c r="F5882" s="225"/>
      <c r="G5882" s="226"/>
      <c r="H5882" s="227"/>
      <c r="I5882" s="227"/>
      <c r="J5882" s="227"/>
      <c r="K5882" s="227"/>
      <c r="L5882" s="228"/>
    </row>
    <row r="5883" spans="1:12">
      <c r="A5883" s="213" t="str">
        <f t="shared" ca="1" si="91"/>
        <v/>
      </c>
      <c r="C5883" s="223"/>
      <c r="D5883" s="224"/>
      <c r="E5883" s="224"/>
      <c r="F5883" s="225"/>
      <c r="G5883" s="226"/>
      <c r="H5883" s="227"/>
      <c r="I5883" s="227"/>
      <c r="J5883" s="227"/>
      <c r="K5883" s="227"/>
      <c r="L5883" s="228"/>
    </row>
    <row r="5884" spans="1:12">
      <c r="A5884" s="213" t="str">
        <f t="shared" ca="1" si="91"/>
        <v/>
      </c>
      <c r="C5884" s="223"/>
      <c r="D5884" s="224"/>
      <c r="E5884" s="224"/>
      <c r="F5884" s="225"/>
      <c r="G5884" s="226"/>
      <c r="H5884" s="227"/>
      <c r="I5884" s="227"/>
      <c r="J5884" s="227"/>
      <c r="K5884" s="227"/>
      <c r="L5884" s="228"/>
    </row>
    <row r="5885" spans="1:12">
      <c r="A5885" s="213" t="str">
        <f t="shared" ca="1" si="91"/>
        <v/>
      </c>
      <c r="C5885" s="223"/>
      <c r="D5885" s="224"/>
      <c r="E5885" s="224"/>
      <c r="F5885" s="225"/>
      <c r="G5885" s="226"/>
      <c r="H5885" s="227"/>
      <c r="I5885" s="227"/>
      <c r="J5885" s="227"/>
      <c r="K5885" s="227"/>
      <c r="L5885" s="228"/>
    </row>
    <row r="5886" spans="1:12">
      <c r="A5886" s="213" t="str">
        <f t="shared" ca="1" si="91"/>
        <v/>
      </c>
      <c r="C5886" s="223"/>
      <c r="D5886" s="224"/>
      <c r="E5886" s="224"/>
      <c r="F5886" s="225"/>
      <c r="G5886" s="226"/>
      <c r="H5886" s="227"/>
      <c r="I5886" s="227"/>
      <c r="J5886" s="227"/>
      <c r="K5886" s="227"/>
      <c r="L5886" s="228"/>
    </row>
    <row r="5887" spans="1:12">
      <c r="A5887" s="213" t="str">
        <f t="shared" ca="1" si="91"/>
        <v/>
      </c>
      <c r="C5887" s="223"/>
      <c r="D5887" s="224"/>
      <c r="E5887" s="224"/>
      <c r="F5887" s="225"/>
      <c r="G5887" s="226"/>
      <c r="H5887" s="227"/>
      <c r="I5887" s="227"/>
      <c r="J5887" s="227"/>
      <c r="K5887" s="227"/>
      <c r="L5887" s="228"/>
    </row>
    <row r="5888" spans="1:12">
      <c r="A5888" s="213" t="str">
        <f t="shared" ca="1" si="91"/>
        <v/>
      </c>
      <c r="C5888" s="223"/>
      <c r="D5888" s="224"/>
      <c r="E5888" s="224"/>
      <c r="F5888" s="225"/>
      <c r="G5888" s="226"/>
      <c r="H5888" s="227"/>
      <c r="I5888" s="227"/>
      <c r="J5888" s="227"/>
      <c r="K5888" s="227"/>
      <c r="L5888" s="228"/>
    </row>
    <row r="5889" spans="1:12">
      <c r="A5889" s="213" t="str">
        <f t="shared" ca="1" si="91"/>
        <v/>
      </c>
      <c r="C5889" s="223"/>
      <c r="D5889" s="224"/>
      <c r="E5889" s="224"/>
      <c r="F5889" s="225"/>
      <c r="G5889" s="226"/>
      <c r="H5889" s="227"/>
      <c r="I5889" s="227"/>
      <c r="J5889" s="227"/>
      <c r="K5889" s="227"/>
      <c r="L5889" s="228"/>
    </row>
    <row r="5890" spans="1:12">
      <c r="A5890" s="213" t="str">
        <f t="shared" ca="1" si="91"/>
        <v/>
      </c>
      <c r="C5890" s="223"/>
      <c r="D5890" s="224"/>
      <c r="E5890" s="224"/>
      <c r="F5890" s="225"/>
      <c r="G5890" s="226"/>
      <c r="H5890" s="227"/>
      <c r="I5890" s="227"/>
      <c r="J5890" s="227"/>
      <c r="K5890" s="227"/>
      <c r="L5890" s="228"/>
    </row>
    <row r="5891" spans="1:12">
      <c r="A5891" s="213" t="str">
        <f t="shared" ca="1" si="91"/>
        <v/>
      </c>
      <c r="C5891" s="223"/>
      <c r="D5891" s="224"/>
      <c r="E5891" s="224"/>
      <c r="F5891" s="225"/>
      <c r="G5891" s="226"/>
      <c r="H5891" s="227"/>
      <c r="I5891" s="227"/>
      <c r="J5891" s="227"/>
      <c r="K5891" s="227"/>
      <c r="L5891" s="228"/>
    </row>
    <row r="5892" spans="1:12">
      <c r="A5892" s="213" t="str">
        <f t="shared" ref="A5892:A5955" ca="1" si="92">IF(INDIRECT(ADDRESS(ROW(A5892),3))="","",IF(INDIRECT(ADDRESS(ROW(A5892),3))=INDIRECT(ADDRESS(ROW(A5892)-1,3)),A5891,A5891+1))</f>
        <v/>
      </c>
      <c r="C5892" s="223"/>
      <c r="D5892" s="224"/>
      <c r="E5892" s="224"/>
      <c r="F5892" s="225"/>
      <c r="G5892" s="226"/>
      <c r="H5892" s="227"/>
      <c r="I5892" s="227"/>
      <c r="J5892" s="227"/>
      <c r="K5892" s="227"/>
      <c r="L5892" s="228"/>
    </row>
    <row r="5893" spans="1:12">
      <c r="A5893" s="213" t="str">
        <f t="shared" ca="1" si="92"/>
        <v/>
      </c>
      <c r="C5893" s="223"/>
      <c r="D5893" s="224"/>
      <c r="E5893" s="224"/>
      <c r="F5893" s="225"/>
      <c r="G5893" s="226"/>
      <c r="H5893" s="227"/>
      <c r="I5893" s="227"/>
      <c r="J5893" s="227"/>
      <c r="K5893" s="227"/>
      <c r="L5893" s="228"/>
    </row>
    <row r="5894" spans="1:12">
      <c r="A5894" s="213" t="str">
        <f t="shared" ca="1" si="92"/>
        <v/>
      </c>
      <c r="C5894" s="223"/>
      <c r="D5894" s="224"/>
      <c r="E5894" s="224"/>
      <c r="F5894" s="225"/>
      <c r="G5894" s="226"/>
      <c r="H5894" s="227"/>
      <c r="I5894" s="227"/>
      <c r="J5894" s="227"/>
      <c r="K5894" s="227"/>
      <c r="L5894" s="228"/>
    </row>
    <row r="5895" spans="1:12">
      <c r="A5895" s="213" t="str">
        <f t="shared" ca="1" si="92"/>
        <v/>
      </c>
      <c r="C5895" s="223"/>
      <c r="D5895" s="224"/>
      <c r="E5895" s="224"/>
      <c r="F5895" s="225"/>
      <c r="G5895" s="226"/>
      <c r="H5895" s="227"/>
      <c r="I5895" s="227"/>
      <c r="J5895" s="227"/>
      <c r="K5895" s="227"/>
      <c r="L5895" s="228"/>
    </row>
    <row r="5896" spans="1:12">
      <c r="A5896" s="213" t="str">
        <f t="shared" ca="1" si="92"/>
        <v/>
      </c>
      <c r="C5896" s="223"/>
      <c r="D5896" s="224"/>
      <c r="E5896" s="224"/>
      <c r="F5896" s="225"/>
      <c r="G5896" s="226"/>
      <c r="H5896" s="227"/>
      <c r="I5896" s="227"/>
      <c r="J5896" s="227"/>
      <c r="K5896" s="227"/>
      <c r="L5896" s="228"/>
    </row>
    <row r="5897" spans="1:12">
      <c r="A5897" s="213" t="str">
        <f t="shared" ca="1" si="92"/>
        <v/>
      </c>
      <c r="C5897" s="223"/>
      <c r="D5897" s="224"/>
      <c r="E5897" s="224"/>
      <c r="F5897" s="225"/>
      <c r="G5897" s="226"/>
      <c r="H5897" s="227"/>
      <c r="I5897" s="227"/>
      <c r="J5897" s="227"/>
      <c r="K5897" s="227"/>
      <c r="L5897" s="228"/>
    </row>
    <row r="5898" spans="1:12">
      <c r="A5898" s="213" t="str">
        <f t="shared" ca="1" si="92"/>
        <v/>
      </c>
      <c r="C5898" s="223"/>
      <c r="D5898" s="224"/>
      <c r="E5898" s="224"/>
      <c r="F5898" s="225"/>
      <c r="G5898" s="226"/>
      <c r="H5898" s="227"/>
      <c r="I5898" s="227"/>
      <c r="J5898" s="227"/>
      <c r="K5898" s="227"/>
      <c r="L5898" s="228"/>
    </row>
    <row r="5899" spans="1:12">
      <c r="A5899" s="213" t="str">
        <f t="shared" ca="1" si="92"/>
        <v/>
      </c>
      <c r="C5899" s="223"/>
      <c r="D5899" s="224"/>
      <c r="E5899" s="224"/>
      <c r="F5899" s="225"/>
      <c r="G5899" s="226"/>
      <c r="H5899" s="227"/>
      <c r="I5899" s="227"/>
      <c r="J5899" s="227"/>
      <c r="K5899" s="227"/>
      <c r="L5899" s="228"/>
    </row>
    <row r="5900" spans="1:12">
      <c r="A5900" s="213" t="str">
        <f t="shared" ca="1" si="92"/>
        <v/>
      </c>
      <c r="C5900" s="223"/>
      <c r="D5900" s="224"/>
      <c r="E5900" s="224"/>
      <c r="F5900" s="225"/>
      <c r="G5900" s="226"/>
      <c r="H5900" s="227"/>
      <c r="I5900" s="227"/>
      <c r="J5900" s="227"/>
      <c r="K5900" s="227"/>
      <c r="L5900" s="228"/>
    </row>
    <row r="5901" spans="1:12">
      <c r="A5901" s="213" t="str">
        <f t="shared" ca="1" si="92"/>
        <v/>
      </c>
      <c r="C5901" s="223"/>
      <c r="D5901" s="224"/>
      <c r="E5901" s="224"/>
      <c r="F5901" s="225"/>
      <c r="G5901" s="226"/>
      <c r="H5901" s="227"/>
      <c r="I5901" s="227"/>
      <c r="J5901" s="227"/>
      <c r="K5901" s="227"/>
      <c r="L5901" s="228"/>
    </row>
    <row r="5902" spans="1:12">
      <c r="A5902" s="213" t="str">
        <f t="shared" ca="1" si="92"/>
        <v/>
      </c>
      <c r="C5902" s="223"/>
      <c r="D5902" s="224"/>
      <c r="E5902" s="224"/>
      <c r="F5902" s="225"/>
      <c r="G5902" s="226"/>
      <c r="H5902" s="227"/>
      <c r="I5902" s="227"/>
      <c r="J5902" s="227"/>
      <c r="K5902" s="227"/>
      <c r="L5902" s="228"/>
    </row>
    <row r="5903" spans="1:12">
      <c r="A5903" s="213" t="str">
        <f t="shared" ca="1" si="92"/>
        <v/>
      </c>
      <c r="C5903" s="223"/>
      <c r="D5903" s="224"/>
      <c r="E5903" s="224"/>
      <c r="F5903" s="225"/>
      <c r="G5903" s="226"/>
      <c r="H5903" s="227"/>
      <c r="I5903" s="227"/>
      <c r="J5903" s="227"/>
      <c r="K5903" s="227"/>
      <c r="L5903" s="228"/>
    </row>
    <row r="5904" spans="1:12">
      <c r="A5904" s="213" t="str">
        <f t="shared" ca="1" si="92"/>
        <v/>
      </c>
      <c r="C5904" s="223"/>
      <c r="D5904" s="224"/>
      <c r="E5904" s="224"/>
      <c r="F5904" s="225"/>
      <c r="G5904" s="226"/>
      <c r="H5904" s="227"/>
      <c r="I5904" s="227"/>
      <c r="J5904" s="227"/>
      <c r="K5904" s="227"/>
      <c r="L5904" s="228"/>
    </row>
    <row r="5905" spans="1:12">
      <c r="A5905" s="213" t="str">
        <f t="shared" ca="1" si="92"/>
        <v/>
      </c>
      <c r="C5905" s="223"/>
      <c r="D5905" s="224"/>
      <c r="E5905" s="224"/>
      <c r="F5905" s="225"/>
      <c r="G5905" s="226"/>
      <c r="H5905" s="227"/>
      <c r="I5905" s="227"/>
      <c r="J5905" s="227"/>
      <c r="K5905" s="227"/>
      <c r="L5905" s="228"/>
    </row>
    <row r="5906" spans="1:12">
      <c r="A5906" s="213" t="str">
        <f t="shared" ca="1" si="92"/>
        <v/>
      </c>
      <c r="C5906" s="223"/>
      <c r="D5906" s="224"/>
      <c r="E5906" s="224"/>
      <c r="F5906" s="225"/>
      <c r="G5906" s="226"/>
      <c r="H5906" s="227"/>
      <c r="I5906" s="227"/>
      <c r="J5906" s="227"/>
      <c r="K5906" s="227"/>
      <c r="L5906" s="228"/>
    </row>
    <row r="5907" spans="1:12">
      <c r="A5907" s="213" t="str">
        <f t="shared" ca="1" si="92"/>
        <v/>
      </c>
      <c r="C5907" s="223"/>
      <c r="D5907" s="224"/>
      <c r="E5907" s="224"/>
      <c r="F5907" s="225"/>
      <c r="G5907" s="226"/>
      <c r="H5907" s="227"/>
      <c r="I5907" s="227"/>
      <c r="J5907" s="227"/>
      <c r="K5907" s="227"/>
      <c r="L5907" s="228"/>
    </row>
    <row r="5908" spans="1:12">
      <c r="A5908" s="213" t="str">
        <f t="shared" ca="1" si="92"/>
        <v/>
      </c>
      <c r="C5908" s="223"/>
      <c r="D5908" s="224"/>
      <c r="E5908" s="224"/>
      <c r="F5908" s="225"/>
      <c r="G5908" s="226"/>
      <c r="H5908" s="227"/>
      <c r="I5908" s="227"/>
      <c r="J5908" s="227"/>
      <c r="K5908" s="227"/>
      <c r="L5908" s="228"/>
    </row>
    <row r="5909" spans="1:12">
      <c r="A5909" s="213" t="str">
        <f t="shared" ca="1" si="92"/>
        <v/>
      </c>
      <c r="C5909" s="223"/>
      <c r="D5909" s="224"/>
      <c r="E5909" s="224"/>
      <c r="F5909" s="225"/>
      <c r="G5909" s="226"/>
      <c r="H5909" s="227"/>
      <c r="I5909" s="227"/>
      <c r="J5909" s="227"/>
      <c r="K5909" s="227"/>
      <c r="L5909" s="228"/>
    </row>
    <row r="5910" spans="1:12">
      <c r="A5910" s="213" t="str">
        <f t="shared" ca="1" si="92"/>
        <v/>
      </c>
      <c r="C5910" s="223"/>
      <c r="D5910" s="224"/>
      <c r="E5910" s="224"/>
      <c r="F5910" s="225"/>
      <c r="G5910" s="226"/>
      <c r="H5910" s="227"/>
      <c r="I5910" s="227"/>
      <c r="J5910" s="227"/>
      <c r="K5910" s="227"/>
      <c r="L5910" s="228"/>
    </row>
    <row r="5911" spans="1:12">
      <c r="A5911" s="213" t="str">
        <f t="shared" ca="1" si="92"/>
        <v/>
      </c>
      <c r="C5911" s="223"/>
      <c r="D5911" s="224"/>
      <c r="E5911" s="224"/>
      <c r="F5911" s="225"/>
      <c r="G5911" s="226"/>
      <c r="H5911" s="227"/>
      <c r="I5911" s="227"/>
      <c r="J5911" s="227"/>
      <c r="K5911" s="227"/>
      <c r="L5911" s="228"/>
    </row>
    <row r="5912" spans="1:12">
      <c r="A5912" s="213" t="str">
        <f t="shared" ca="1" si="92"/>
        <v/>
      </c>
      <c r="C5912" s="223"/>
      <c r="D5912" s="224"/>
      <c r="E5912" s="224"/>
      <c r="F5912" s="225"/>
      <c r="G5912" s="226"/>
      <c r="H5912" s="227"/>
      <c r="I5912" s="227"/>
      <c r="J5912" s="227"/>
      <c r="K5912" s="227"/>
      <c r="L5912" s="228"/>
    </row>
    <row r="5913" spans="1:12">
      <c r="A5913" s="213" t="str">
        <f t="shared" ca="1" si="92"/>
        <v/>
      </c>
      <c r="C5913" s="223"/>
      <c r="D5913" s="224"/>
      <c r="E5913" s="224"/>
      <c r="F5913" s="225"/>
      <c r="G5913" s="226"/>
      <c r="H5913" s="227"/>
      <c r="I5913" s="227"/>
      <c r="J5913" s="227"/>
      <c r="K5913" s="227"/>
      <c r="L5913" s="228"/>
    </row>
    <row r="5914" spans="1:12">
      <c r="A5914" s="213" t="str">
        <f t="shared" ca="1" si="92"/>
        <v/>
      </c>
      <c r="C5914" s="223"/>
      <c r="D5914" s="224"/>
      <c r="E5914" s="224"/>
      <c r="F5914" s="225"/>
      <c r="G5914" s="226"/>
      <c r="H5914" s="227"/>
      <c r="I5914" s="227"/>
      <c r="J5914" s="227"/>
      <c r="K5914" s="227"/>
      <c r="L5914" s="228"/>
    </row>
    <row r="5915" spans="1:12">
      <c r="A5915" s="213" t="str">
        <f t="shared" ca="1" si="92"/>
        <v/>
      </c>
      <c r="C5915" s="223"/>
      <c r="D5915" s="224"/>
      <c r="E5915" s="224"/>
      <c r="F5915" s="225"/>
      <c r="G5915" s="226"/>
      <c r="H5915" s="227"/>
      <c r="I5915" s="227"/>
      <c r="J5915" s="227"/>
      <c r="K5915" s="227"/>
      <c r="L5915" s="228"/>
    </row>
    <row r="5916" spans="1:12">
      <c r="A5916" s="213" t="str">
        <f t="shared" ca="1" si="92"/>
        <v/>
      </c>
      <c r="C5916" s="223"/>
      <c r="D5916" s="224"/>
      <c r="E5916" s="224"/>
      <c r="F5916" s="225"/>
      <c r="G5916" s="226"/>
      <c r="H5916" s="227"/>
      <c r="I5916" s="227"/>
      <c r="J5916" s="227"/>
      <c r="K5916" s="227"/>
      <c r="L5916" s="228"/>
    </row>
    <row r="5917" spans="1:12">
      <c r="A5917" s="213" t="str">
        <f t="shared" ca="1" si="92"/>
        <v/>
      </c>
      <c r="C5917" s="223"/>
      <c r="D5917" s="224"/>
      <c r="E5917" s="224"/>
      <c r="F5917" s="225"/>
      <c r="G5917" s="226"/>
      <c r="H5917" s="227"/>
      <c r="I5917" s="227"/>
      <c r="J5917" s="227"/>
      <c r="K5917" s="227"/>
      <c r="L5917" s="228"/>
    </row>
    <row r="5918" spans="1:12">
      <c r="A5918" s="213" t="str">
        <f t="shared" ca="1" si="92"/>
        <v/>
      </c>
      <c r="C5918" s="223"/>
      <c r="D5918" s="224"/>
      <c r="E5918" s="224"/>
      <c r="F5918" s="225"/>
      <c r="G5918" s="226"/>
      <c r="H5918" s="227"/>
      <c r="I5918" s="227"/>
      <c r="J5918" s="227"/>
      <c r="K5918" s="227"/>
      <c r="L5918" s="228"/>
    </row>
    <row r="5919" spans="1:12">
      <c r="A5919" s="213" t="str">
        <f t="shared" ca="1" si="92"/>
        <v/>
      </c>
      <c r="C5919" s="223"/>
      <c r="D5919" s="224"/>
      <c r="E5919" s="224"/>
      <c r="F5919" s="225"/>
      <c r="G5919" s="226"/>
      <c r="H5919" s="227"/>
      <c r="I5919" s="227"/>
      <c r="J5919" s="227"/>
      <c r="K5919" s="227"/>
      <c r="L5919" s="228"/>
    </row>
    <row r="5920" spans="1:12">
      <c r="A5920" s="213" t="str">
        <f t="shared" ca="1" si="92"/>
        <v/>
      </c>
      <c r="C5920" s="223"/>
      <c r="D5920" s="224"/>
      <c r="E5920" s="224"/>
      <c r="F5920" s="225"/>
      <c r="G5920" s="226"/>
      <c r="H5920" s="227"/>
      <c r="I5920" s="227"/>
      <c r="J5920" s="227"/>
      <c r="K5920" s="227"/>
      <c r="L5920" s="228"/>
    </row>
    <row r="5921" spans="1:12">
      <c r="A5921" s="213" t="str">
        <f t="shared" ca="1" si="92"/>
        <v/>
      </c>
      <c r="C5921" s="223"/>
      <c r="D5921" s="224"/>
      <c r="E5921" s="224"/>
      <c r="F5921" s="225"/>
      <c r="G5921" s="226"/>
      <c r="H5921" s="227"/>
      <c r="I5921" s="227"/>
      <c r="J5921" s="227"/>
      <c r="K5921" s="227"/>
      <c r="L5921" s="228"/>
    </row>
    <row r="5922" spans="1:12">
      <c r="A5922" s="213" t="str">
        <f t="shared" ca="1" si="92"/>
        <v/>
      </c>
      <c r="C5922" s="223"/>
      <c r="D5922" s="224"/>
      <c r="E5922" s="224"/>
      <c r="F5922" s="225"/>
      <c r="G5922" s="226"/>
      <c r="H5922" s="227"/>
      <c r="I5922" s="227"/>
      <c r="J5922" s="227"/>
      <c r="K5922" s="227"/>
      <c r="L5922" s="228"/>
    </row>
    <row r="5923" spans="1:12">
      <c r="A5923" s="213" t="str">
        <f t="shared" ca="1" si="92"/>
        <v/>
      </c>
      <c r="C5923" s="223"/>
      <c r="D5923" s="224"/>
      <c r="E5923" s="224"/>
      <c r="F5923" s="225"/>
      <c r="G5923" s="226"/>
      <c r="H5923" s="227"/>
      <c r="I5923" s="227"/>
      <c r="J5923" s="227"/>
      <c r="K5923" s="227"/>
      <c r="L5923" s="228"/>
    </row>
    <row r="5924" spans="1:12">
      <c r="A5924" s="213" t="str">
        <f t="shared" ca="1" si="92"/>
        <v/>
      </c>
      <c r="C5924" s="223"/>
      <c r="D5924" s="224"/>
      <c r="E5924" s="224"/>
      <c r="F5924" s="225"/>
      <c r="G5924" s="226"/>
      <c r="H5924" s="227"/>
      <c r="I5924" s="227"/>
      <c r="J5924" s="227"/>
      <c r="K5924" s="227"/>
      <c r="L5924" s="228"/>
    </row>
    <row r="5925" spans="1:12">
      <c r="A5925" s="213" t="str">
        <f t="shared" ca="1" si="92"/>
        <v/>
      </c>
      <c r="C5925" s="223"/>
      <c r="D5925" s="224"/>
      <c r="E5925" s="224"/>
      <c r="F5925" s="225"/>
      <c r="G5925" s="226"/>
      <c r="H5925" s="227"/>
      <c r="I5925" s="227"/>
      <c r="J5925" s="227"/>
      <c r="K5925" s="227"/>
      <c r="L5925" s="228"/>
    </row>
    <row r="5926" spans="1:12">
      <c r="A5926" s="213" t="str">
        <f t="shared" ca="1" si="92"/>
        <v/>
      </c>
      <c r="C5926" s="223"/>
      <c r="D5926" s="224"/>
      <c r="E5926" s="224"/>
      <c r="F5926" s="225"/>
      <c r="G5926" s="226"/>
      <c r="H5926" s="227"/>
      <c r="I5926" s="227"/>
      <c r="J5926" s="227"/>
      <c r="K5926" s="227"/>
      <c r="L5926" s="228"/>
    </row>
    <row r="5927" spans="1:12">
      <c r="A5927" s="213" t="str">
        <f t="shared" ca="1" si="92"/>
        <v/>
      </c>
      <c r="C5927" s="223"/>
      <c r="D5927" s="224"/>
      <c r="E5927" s="224"/>
      <c r="F5927" s="225"/>
      <c r="G5927" s="226"/>
      <c r="H5927" s="227"/>
      <c r="I5927" s="227"/>
      <c r="J5927" s="227"/>
      <c r="K5927" s="227"/>
      <c r="L5927" s="228"/>
    </row>
    <row r="5928" spans="1:12">
      <c r="A5928" s="213" t="str">
        <f t="shared" ca="1" si="92"/>
        <v/>
      </c>
      <c r="C5928" s="223"/>
      <c r="D5928" s="224"/>
      <c r="E5928" s="224"/>
      <c r="F5928" s="225"/>
      <c r="G5928" s="226"/>
      <c r="H5928" s="227"/>
      <c r="I5928" s="227"/>
      <c r="J5928" s="227"/>
      <c r="K5928" s="227"/>
      <c r="L5928" s="228"/>
    </row>
    <row r="5929" spans="1:12">
      <c r="A5929" s="213" t="str">
        <f t="shared" ca="1" si="92"/>
        <v/>
      </c>
      <c r="C5929" s="223"/>
      <c r="D5929" s="224"/>
      <c r="E5929" s="224"/>
      <c r="F5929" s="225"/>
      <c r="G5929" s="226"/>
      <c r="H5929" s="227"/>
      <c r="I5929" s="227"/>
      <c r="J5929" s="227"/>
      <c r="K5929" s="227"/>
      <c r="L5929" s="228"/>
    </row>
    <row r="5930" spans="1:12">
      <c r="A5930" s="213" t="str">
        <f t="shared" ca="1" si="92"/>
        <v/>
      </c>
      <c r="C5930" s="223"/>
      <c r="D5930" s="224"/>
      <c r="E5930" s="224"/>
      <c r="F5930" s="225"/>
      <c r="G5930" s="226"/>
      <c r="H5930" s="227"/>
      <c r="I5930" s="227"/>
      <c r="J5930" s="227"/>
      <c r="K5930" s="227"/>
      <c r="L5930" s="228"/>
    </row>
    <row r="5931" spans="1:12">
      <c r="A5931" s="213" t="str">
        <f t="shared" ca="1" si="92"/>
        <v/>
      </c>
      <c r="C5931" s="223"/>
      <c r="D5931" s="224"/>
      <c r="E5931" s="224"/>
      <c r="F5931" s="225"/>
      <c r="G5931" s="226"/>
      <c r="H5931" s="227"/>
      <c r="I5931" s="227"/>
      <c r="J5931" s="227"/>
      <c r="K5931" s="227"/>
      <c r="L5931" s="228"/>
    </row>
    <row r="5932" spans="1:12">
      <c r="A5932" s="213" t="str">
        <f t="shared" ca="1" si="92"/>
        <v/>
      </c>
      <c r="C5932" s="223"/>
      <c r="D5932" s="224"/>
      <c r="E5932" s="224"/>
      <c r="F5932" s="225"/>
      <c r="G5932" s="226"/>
      <c r="H5932" s="227"/>
      <c r="I5932" s="227"/>
      <c r="J5932" s="227"/>
      <c r="K5932" s="227"/>
      <c r="L5932" s="228"/>
    </row>
    <row r="5933" spans="1:12">
      <c r="A5933" s="213" t="str">
        <f t="shared" ca="1" si="92"/>
        <v/>
      </c>
      <c r="C5933" s="223"/>
      <c r="D5933" s="224"/>
      <c r="E5933" s="224"/>
      <c r="F5933" s="225"/>
      <c r="G5933" s="226"/>
      <c r="H5933" s="227"/>
      <c r="I5933" s="227"/>
      <c r="J5933" s="227"/>
      <c r="K5933" s="227"/>
      <c r="L5933" s="228"/>
    </row>
    <row r="5934" spans="1:12">
      <c r="A5934" s="213" t="str">
        <f t="shared" ca="1" si="92"/>
        <v/>
      </c>
      <c r="C5934" s="223"/>
      <c r="D5934" s="224"/>
      <c r="E5934" s="224"/>
      <c r="F5934" s="225"/>
      <c r="G5934" s="226"/>
      <c r="H5934" s="227"/>
      <c r="I5934" s="227"/>
      <c r="J5934" s="227"/>
      <c r="K5934" s="227"/>
      <c r="L5934" s="228"/>
    </row>
    <row r="5935" spans="1:12">
      <c r="A5935" s="213" t="str">
        <f t="shared" ca="1" si="92"/>
        <v/>
      </c>
      <c r="C5935" s="223"/>
      <c r="D5935" s="224"/>
      <c r="E5935" s="224"/>
      <c r="F5935" s="225"/>
      <c r="G5935" s="226"/>
      <c r="H5935" s="227"/>
      <c r="I5935" s="227"/>
      <c r="J5935" s="227"/>
      <c r="K5935" s="227"/>
      <c r="L5935" s="228"/>
    </row>
    <row r="5936" spans="1:12">
      <c r="A5936" s="213" t="str">
        <f t="shared" ca="1" si="92"/>
        <v/>
      </c>
      <c r="C5936" s="223"/>
      <c r="D5936" s="224"/>
      <c r="E5936" s="224"/>
      <c r="F5936" s="225"/>
      <c r="G5936" s="226"/>
      <c r="H5936" s="227"/>
      <c r="I5936" s="227"/>
      <c r="J5936" s="227"/>
      <c r="K5936" s="227"/>
      <c r="L5936" s="228"/>
    </row>
    <row r="5937" spans="1:12">
      <c r="A5937" s="213" t="str">
        <f t="shared" ca="1" si="92"/>
        <v/>
      </c>
      <c r="C5937" s="223"/>
      <c r="D5937" s="224"/>
      <c r="E5937" s="224"/>
      <c r="F5937" s="225"/>
      <c r="G5937" s="226"/>
      <c r="H5937" s="227"/>
      <c r="I5937" s="227"/>
      <c r="J5937" s="227"/>
      <c r="K5937" s="227"/>
      <c r="L5937" s="228"/>
    </row>
    <row r="5938" spans="1:12">
      <c r="A5938" s="213" t="str">
        <f t="shared" ca="1" si="92"/>
        <v/>
      </c>
      <c r="C5938" s="223"/>
      <c r="D5938" s="224"/>
      <c r="E5938" s="224"/>
      <c r="F5938" s="225"/>
      <c r="G5938" s="226"/>
      <c r="H5938" s="227"/>
      <c r="I5938" s="227"/>
      <c r="J5938" s="227"/>
      <c r="K5938" s="227"/>
      <c r="L5938" s="228"/>
    </row>
    <row r="5939" spans="1:12">
      <c r="A5939" s="213" t="str">
        <f t="shared" ca="1" si="92"/>
        <v/>
      </c>
      <c r="C5939" s="223"/>
      <c r="D5939" s="224"/>
      <c r="E5939" s="224"/>
      <c r="F5939" s="225"/>
      <c r="G5939" s="226"/>
      <c r="H5939" s="227"/>
      <c r="I5939" s="227"/>
      <c r="J5939" s="227"/>
      <c r="K5939" s="227"/>
      <c r="L5939" s="228"/>
    </row>
    <row r="5940" spans="1:12">
      <c r="A5940" s="213" t="str">
        <f t="shared" ca="1" si="92"/>
        <v/>
      </c>
      <c r="C5940" s="223"/>
      <c r="D5940" s="224"/>
      <c r="E5940" s="224"/>
      <c r="F5940" s="225"/>
      <c r="G5940" s="226"/>
      <c r="H5940" s="227"/>
      <c r="I5940" s="227"/>
      <c r="J5940" s="227"/>
      <c r="K5940" s="227"/>
      <c r="L5940" s="228"/>
    </row>
    <row r="5941" spans="1:12">
      <c r="A5941" s="213" t="str">
        <f t="shared" ca="1" si="92"/>
        <v/>
      </c>
      <c r="C5941" s="223"/>
      <c r="D5941" s="224"/>
      <c r="E5941" s="224"/>
      <c r="F5941" s="225"/>
      <c r="G5941" s="226"/>
      <c r="H5941" s="227"/>
      <c r="I5941" s="227"/>
      <c r="J5941" s="227"/>
      <c r="K5941" s="227"/>
      <c r="L5941" s="228"/>
    </row>
    <row r="5942" spans="1:12">
      <c r="A5942" s="213" t="str">
        <f t="shared" ca="1" si="92"/>
        <v/>
      </c>
      <c r="C5942" s="223"/>
      <c r="D5942" s="224"/>
      <c r="E5942" s="224"/>
      <c r="F5942" s="225"/>
      <c r="G5942" s="226"/>
      <c r="H5942" s="227"/>
      <c r="I5942" s="227"/>
      <c r="J5942" s="227"/>
      <c r="K5942" s="227"/>
      <c r="L5942" s="228"/>
    </row>
    <row r="5943" spans="1:12">
      <c r="A5943" s="213" t="str">
        <f t="shared" ca="1" si="92"/>
        <v/>
      </c>
      <c r="C5943" s="223"/>
      <c r="D5943" s="224"/>
      <c r="E5943" s="224"/>
      <c r="F5943" s="225"/>
      <c r="G5943" s="226"/>
      <c r="H5943" s="227"/>
      <c r="I5943" s="227"/>
      <c r="J5943" s="227"/>
      <c r="K5943" s="227"/>
      <c r="L5943" s="228"/>
    </row>
    <row r="5944" spans="1:12">
      <c r="A5944" s="213" t="str">
        <f t="shared" ca="1" si="92"/>
        <v/>
      </c>
      <c r="C5944" s="223"/>
      <c r="D5944" s="224"/>
      <c r="E5944" s="224"/>
      <c r="F5944" s="225"/>
      <c r="G5944" s="226"/>
      <c r="H5944" s="227"/>
      <c r="I5944" s="227"/>
      <c r="J5944" s="227"/>
      <c r="K5944" s="227"/>
      <c r="L5944" s="228"/>
    </row>
    <row r="5945" spans="1:12">
      <c r="A5945" s="213" t="str">
        <f t="shared" ca="1" si="92"/>
        <v/>
      </c>
      <c r="C5945" s="223"/>
      <c r="D5945" s="224"/>
      <c r="E5945" s="224"/>
      <c r="F5945" s="225"/>
      <c r="G5945" s="226"/>
      <c r="H5945" s="227"/>
      <c r="I5945" s="227"/>
      <c r="J5945" s="227"/>
      <c r="K5945" s="227"/>
      <c r="L5945" s="228"/>
    </row>
    <row r="5946" spans="1:12">
      <c r="A5946" s="213" t="str">
        <f t="shared" ca="1" si="92"/>
        <v/>
      </c>
      <c r="C5946" s="223"/>
      <c r="D5946" s="224"/>
      <c r="E5946" s="224"/>
      <c r="F5946" s="225"/>
      <c r="G5946" s="226"/>
      <c r="H5946" s="227"/>
      <c r="I5946" s="227"/>
      <c r="J5946" s="227"/>
      <c r="K5946" s="227"/>
      <c r="L5946" s="228"/>
    </row>
    <row r="5947" spans="1:12">
      <c r="A5947" s="213" t="str">
        <f t="shared" ca="1" si="92"/>
        <v/>
      </c>
      <c r="C5947" s="223"/>
      <c r="D5947" s="224"/>
      <c r="E5947" s="224"/>
      <c r="F5947" s="225"/>
      <c r="G5947" s="226"/>
      <c r="H5947" s="227"/>
      <c r="I5947" s="227"/>
      <c r="J5947" s="227"/>
      <c r="K5947" s="227"/>
      <c r="L5947" s="228"/>
    </row>
    <row r="5948" spans="1:12">
      <c r="A5948" s="213" t="str">
        <f t="shared" ca="1" si="92"/>
        <v/>
      </c>
      <c r="C5948" s="223"/>
      <c r="D5948" s="224"/>
      <c r="E5948" s="224"/>
      <c r="F5948" s="225"/>
      <c r="G5948" s="226"/>
      <c r="H5948" s="227"/>
      <c r="I5948" s="227"/>
      <c r="J5948" s="227"/>
      <c r="K5948" s="227"/>
      <c r="L5948" s="228"/>
    </row>
    <row r="5949" spans="1:12">
      <c r="A5949" s="213" t="str">
        <f t="shared" ca="1" si="92"/>
        <v/>
      </c>
      <c r="C5949" s="223"/>
      <c r="D5949" s="224"/>
      <c r="E5949" s="224"/>
      <c r="F5949" s="225"/>
      <c r="G5949" s="226"/>
      <c r="H5949" s="227"/>
      <c r="I5949" s="227"/>
      <c r="J5949" s="227"/>
      <c r="K5949" s="227"/>
      <c r="L5949" s="228"/>
    </row>
    <row r="5950" spans="1:12">
      <c r="A5950" s="213" t="str">
        <f t="shared" ca="1" si="92"/>
        <v/>
      </c>
      <c r="C5950" s="223"/>
      <c r="D5950" s="224"/>
      <c r="E5950" s="224"/>
      <c r="F5950" s="225"/>
      <c r="G5950" s="226"/>
      <c r="H5950" s="227"/>
      <c r="I5950" s="227"/>
      <c r="J5950" s="227"/>
      <c r="K5950" s="227"/>
      <c r="L5950" s="228"/>
    </row>
    <row r="5951" spans="1:12">
      <c r="A5951" s="213" t="str">
        <f t="shared" ca="1" si="92"/>
        <v/>
      </c>
      <c r="C5951" s="223"/>
      <c r="D5951" s="224"/>
      <c r="E5951" s="224"/>
      <c r="F5951" s="225"/>
      <c r="G5951" s="226"/>
      <c r="H5951" s="227"/>
      <c r="I5951" s="227"/>
      <c r="J5951" s="227"/>
      <c r="K5951" s="227"/>
      <c r="L5951" s="228"/>
    </row>
    <row r="5952" spans="1:12">
      <c r="A5952" s="213" t="str">
        <f t="shared" ca="1" si="92"/>
        <v/>
      </c>
      <c r="C5952" s="223"/>
      <c r="D5952" s="224"/>
      <c r="E5952" s="224"/>
      <c r="F5952" s="225"/>
      <c r="G5952" s="226"/>
      <c r="H5952" s="227"/>
      <c r="I5952" s="227"/>
      <c r="J5952" s="227"/>
      <c r="K5952" s="227"/>
      <c r="L5952" s="228"/>
    </row>
    <row r="5953" spans="1:12">
      <c r="A5953" s="213" t="str">
        <f t="shared" ca="1" si="92"/>
        <v/>
      </c>
      <c r="C5953" s="223"/>
      <c r="D5953" s="224"/>
      <c r="E5953" s="224"/>
      <c r="F5953" s="225"/>
      <c r="G5953" s="226"/>
      <c r="H5953" s="227"/>
      <c r="I5953" s="227"/>
      <c r="J5953" s="227"/>
      <c r="K5953" s="227"/>
      <c r="L5953" s="228"/>
    </row>
    <row r="5954" spans="1:12">
      <c r="A5954" s="213" t="str">
        <f t="shared" ca="1" si="92"/>
        <v/>
      </c>
      <c r="C5954" s="223"/>
      <c r="D5954" s="224"/>
      <c r="E5954" s="224"/>
      <c r="F5954" s="225"/>
      <c r="G5954" s="226"/>
      <c r="H5954" s="227"/>
      <c r="I5954" s="227"/>
      <c r="J5954" s="227"/>
      <c r="K5954" s="227"/>
      <c r="L5954" s="228"/>
    </row>
    <row r="5955" spans="1:12">
      <c r="A5955" s="213" t="str">
        <f t="shared" ca="1" si="92"/>
        <v/>
      </c>
      <c r="C5955" s="223"/>
      <c r="D5955" s="224"/>
      <c r="E5955" s="224"/>
      <c r="F5955" s="225"/>
      <c r="G5955" s="226"/>
      <c r="H5955" s="227"/>
      <c r="I5955" s="227"/>
      <c r="J5955" s="227"/>
      <c r="K5955" s="227"/>
      <c r="L5955" s="228"/>
    </row>
    <row r="5956" spans="1:12">
      <c r="A5956" s="213" t="str">
        <f t="shared" ref="A5956:A6019" ca="1" si="93">IF(INDIRECT(ADDRESS(ROW(A5956),3))="","",IF(INDIRECT(ADDRESS(ROW(A5956),3))=INDIRECT(ADDRESS(ROW(A5956)-1,3)),A5955,A5955+1))</f>
        <v/>
      </c>
      <c r="C5956" s="223"/>
      <c r="D5956" s="224"/>
      <c r="E5956" s="224"/>
      <c r="F5956" s="225"/>
      <c r="G5956" s="226"/>
      <c r="H5956" s="227"/>
      <c r="I5956" s="227"/>
      <c r="J5956" s="227"/>
      <c r="K5956" s="227"/>
      <c r="L5956" s="228"/>
    </row>
    <row r="5957" spans="1:12">
      <c r="A5957" s="213" t="str">
        <f t="shared" ca="1" si="93"/>
        <v/>
      </c>
      <c r="C5957" s="223"/>
      <c r="D5957" s="224"/>
      <c r="E5957" s="224"/>
      <c r="F5957" s="225"/>
      <c r="G5957" s="226"/>
      <c r="H5957" s="227"/>
      <c r="I5957" s="227"/>
      <c r="J5957" s="227"/>
      <c r="K5957" s="227"/>
      <c r="L5957" s="228"/>
    </row>
    <row r="5958" spans="1:12">
      <c r="A5958" s="213" t="str">
        <f t="shared" ca="1" si="93"/>
        <v/>
      </c>
      <c r="C5958" s="223"/>
      <c r="D5958" s="224"/>
      <c r="E5958" s="224"/>
      <c r="F5958" s="225"/>
      <c r="G5958" s="226"/>
      <c r="H5958" s="227"/>
      <c r="I5958" s="227"/>
      <c r="J5958" s="227"/>
      <c r="K5958" s="227"/>
      <c r="L5958" s="228"/>
    </row>
    <row r="5959" spans="1:12">
      <c r="A5959" s="213" t="str">
        <f t="shared" ca="1" si="93"/>
        <v/>
      </c>
      <c r="C5959" s="223"/>
      <c r="D5959" s="224"/>
      <c r="E5959" s="224"/>
      <c r="F5959" s="225"/>
      <c r="G5959" s="226"/>
      <c r="H5959" s="227"/>
      <c r="I5959" s="227"/>
      <c r="J5959" s="227"/>
      <c r="K5959" s="227"/>
      <c r="L5959" s="228"/>
    </row>
    <row r="5960" spans="1:12">
      <c r="A5960" s="213" t="str">
        <f t="shared" ca="1" si="93"/>
        <v/>
      </c>
      <c r="C5960" s="223"/>
      <c r="D5960" s="224"/>
      <c r="E5960" s="224"/>
      <c r="F5960" s="225"/>
      <c r="G5960" s="226"/>
      <c r="H5960" s="227"/>
      <c r="I5960" s="227"/>
      <c r="J5960" s="227"/>
      <c r="K5960" s="227"/>
      <c r="L5960" s="228"/>
    </row>
    <row r="5961" spans="1:12">
      <c r="A5961" s="213" t="str">
        <f t="shared" ca="1" si="93"/>
        <v/>
      </c>
      <c r="C5961" s="223"/>
      <c r="D5961" s="224"/>
      <c r="E5961" s="224"/>
      <c r="F5961" s="225"/>
      <c r="G5961" s="226"/>
      <c r="H5961" s="227"/>
      <c r="I5961" s="227"/>
      <c r="J5961" s="227"/>
      <c r="K5961" s="227"/>
      <c r="L5961" s="228"/>
    </row>
    <row r="5962" spans="1:12">
      <c r="A5962" s="213" t="str">
        <f t="shared" ca="1" si="93"/>
        <v/>
      </c>
      <c r="C5962" s="223"/>
      <c r="D5962" s="224"/>
      <c r="E5962" s="224"/>
      <c r="F5962" s="225"/>
      <c r="G5962" s="226"/>
      <c r="H5962" s="227"/>
      <c r="I5962" s="227"/>
      <c r="J5962" s="227"/>
      <c r="K5962" s="227"/>
      <c r="L5962" s="228"/>
    </row>
    <row r="5963" spans="1:12">
      <c r="A5963" s="213" t="str">
        <f t="shared" ca="1" si="93"/>
        <v/>
      </c>
      <c r="C5963" s="223"/>
      <c r="D5963" s="224"/>
      <c r="E5963" s="224"/>
      <c r="F5963" s="225"/>
      <c r="G5963" s="226"/>
      <c r="H5963" s="227"/>
      <c r="I5963" s="227"/>
      <c r="J5963" s="227"/>
      <c r="K5963" s="227"/>
      <c r="L5963" s="228"/>
    </row>
    <row r="5964" spans="1:12">
      <c r="A5964" s="213" t="str">
        <f t="shared" ca="1" si="93"/>
        <v/>
      </c>
      <c r="C5964" s="223"/>
      <c r="D5964" s="224"/>
      <c r="E5964" s="224"/>
      <c r="F5964" s="225"/>
      <c r="G5964" s="226"/>
      <c r="H5964" s="227"/>
      <c r="I5964" s="227"/>
      <c r="J5964" s="227"/>
      <c r="K5964" s="227"/>
      <c r="L5964" s="228"/>
    </row>
    <row r="5965" spans="1:12">
      <c r="A5965" s="213" t="str">
        <f t="shared" ca="1" si="93"/>
        <v/>
      </c>
      <c r="C5965" s="223"/>
      <c r="D5965" s="224"/>
      <c r="E5965" s="224"/>
      <c r="F5965" s="225"/>
      <c r="G5965" s="226"/>
      <c r="H5965" s="227"/>
      <c r="I5965" s="227"/>
      <c r="J5965" s="227"/>
      <c r="K5965" s="227"/>
      <c r="L5965" s="228"/>
    </row>
    <row r="5966" spans="1:12">
      <c r="A5966" s="213" t="str">
        <f t="shared" ca="1" si="93"/>
        <v/>
      </c>
      <c r="C5966" s="223"/>
      <c r="D5966" s="224"/>
      <c r="E5966" s="224"/>
      <c r="F5966" s="225"/>
      <c r="G5966" s="226"/>
      <c r="H5966" s="227"/>
      <c r="I5966" s="227"/>
      <c r="J5966" s="227"/>
      <c r="K5966" s="227"/>
      <c r="L5966" s="228"/>
    </row>
    <row r="5967" spans="1:12">
      <c r="A5967" s="213" t="str">
        <f t="shared" ca="1" si="93"/>
        <v/>
      </c>
      <c r="C5967" s="223"/>
      <c r="D5967" s="224"/>
      <c r="E5967" s="224"/>
      <c r="F5967" s="225"/>
      <c r="G5967" s="226"/>
      <c r="H5967" s="227"/>
      <c r="I5967" s="227"/>
      <c r="J5967" s="227"/>
      <c r="K5967" s="227"/>
      <c r="L5967" s="228"/>
    </row>
    <row r="5968" spans="1:12">
      <c r="A5968" s="213" t="str">
        <f t="shared" ca="1" si="93"/>
        <v/>
      </c>
      <c r="C5968" s="223"/>
      <c r="D5968" s="224"/>
      <c r="E5968" s="224"/>
      <c r="F5968" s="225"/>
      <c r="G5968" s="226"/>
      <c r="H5968" s="227"/>
      <c r="I5968" s="227"/>
      <c r="J5968" s="227"/>
      <c r="K5968" s="227"/>
      <c r="L5968" s="228"/>
    </row>
    <row r="5969" spans="1:12">
      <c r="A5969" s="213" t="str">
        <f t="shared" ca="1" si="93"/>
        <v/>
      </c>
      <c r="C5969" s="223"/>
      <c r="D5969" s="224"/>
      <c r="E5969" s="224"/>
      <c r="F5969" s="225"/>
      <c r="G5969" s="226"/>
      <c r="H5969" s="227"/>
      <c r="I5969" s="227"/>
      <c r="J5969" s="227"/>
      <c r="K5969" s="227"/>
      <c r="L5969" s="228"/>
    </row>
    <row r="5970" spans="1:12">
      <c r="A5970" s="213" t="str">
        <f t="shared" ca="1" si="93"/>
        <v/>
      </c>
      <c r="C5970" s="223"/>
      <c r="D5970" s="224"/>
      <c r="E5970" s="224"/>
      <c r="F5970" s="225"/>
      <c r="G5970" s="226"/>
      <c r="H5970" s="227"/>
      <c r="I5970" s="227"/>
      <c r="J5970" s="227"/>
      <c r="K5970" s="227"/>
      <c r="L5970" s="228"/>
    </row>
    <row r="5971" spans="1:12">
      <c r="A5971" s="213" t="str">
        <f t="shared" ca="1" si="93"/>
        <v/>
      </c>
      <c r="C5971" s="223"/>
      <c r="D5971" s="224"/>
      <c r="E5971" s="224"/>
      <c r="F5971" s="225"/>
      <c r="G5971" s="226"/>
      <c r="H5971" s="227"/>
      <c r="I5971" s="227"/>
      <c r="J5971" s="227"/>
      <c r="K5971" s="227"/>
      <c r="L5971" s="228"/>
    </row>
    <row r="5972" spans="1:12">
      <c r="A5972" s="213" t="str">
        <f t="shared" ca="1" si="93"/>
        <v/>
      </c>
      <c r="C5972" s="223"/>
      <c r="D5972" s="224"/>
      <c r="E5972" s="224"/>
      <c r="F5972" s="225"/>
      <c r="G5972" s="226"/>
      <c r="H5972" s="227"/>
      <c r="I5972" s="227"/>
      <c r="J5972" s="227"/>
      <c r="K5972" s="227"/>
      <c r="L5972" s="228"/>
    </row>
    <row r="5973" spans="1:12">
      <c r="A5973" s="213" t="str">
        <f t="shared" ca="1" si="93"/>
        <v/>
      </c>
      <c r="C5973" s="223"/>
      <c r="D5973" s="224"/>
      <c r="E5973" s="224"/>
      <c r="F5973" s="225"/>
      <c r="G5973" s="226"/>
      <c r="H5973" s="227"/>
      <c r="I5973" s="227"/>
      <c r="J5973" s="227"/>
      <c r="K5973" s="227"/>
      <c r="L5973" s="228"/>
    </row>
    <row r="5974" spans="1:12">
      <c r="A5974" s="213" t="str">
        <f t="shared" ca="1" si="93"/>
        <v/>
      </c>
      <c r="C5974" s="223"/>
      <c r="D5974" s="224"/>
      <c r="E5974" s="224"/>
      <c r="F5974" s="225"/>
      <c r="G5974" s="226"/>
      <c r="H5974" s="227"/>
      <c r="I5974" s="227"/>
      <c r="J5974" s="227"/>
      <c r="K5974" s="227"/>
      <c r="L5974" s="228"/>
    </row>
    <row r="5975" spans="1:12">
      <c r="A5975" s="213" t="str">
        <f t="shared" ca="1" si="93"/>
        <v/>
      </c>
      <c r="C5975" s="223"/>
      <c r="D5975" s="224"/>
      <c r="E5975" s="224"/>
      <c r="F5975" s="225"/>
      <c r="G5975" s="226"/>
      <c r="H5975" s="227"/>
      <c r="I5975" s="227"/>
      <c r="J5975" s="227"/>
      <c r="K5975" s="227"/>
      <c r="L5975" s="228"/>
    </row>
    <row r="5976" spans="1:12">
      <c r="A5976" s="213" t="str">
        <f t="shared" ca="1" si="93"/>
        <v/>
      </c>
      <c r="C5976" s="223"/>
      <c r="D5976" s="224"/>
      <c r="E5976" s="224"/>
      <c r="F5976" s="225"/>
      <c r="G5976" s="226"/>
      <c r="H5976" s="227"/>
      <c r="I5976" s="227"/>
      <c r="J5976" s="227"/>
      <c r="K5976" s="227"/>
      <c r="L5976" s="228"/>
    </row>
    <row r="5977" spans="1:12">
      <c r="A5977" s="213" t="str">
        <f t="shared" ca="1" si="93"/>
        <v/>
      </c>
      <c r="C5977" s="223"/>
      <c r="D5977" s="224"/>
      <c r="E5977" s="224"/>
      <c r="F5977" s="225"/>
      <c r="G5977" s="226"/>
      <c r="H5977" s="227"/>
      <c r="I5977" s="227"/>
      <c r="J5977" s="227"/>
      <c r="K5977" s="227"/>
      <c r="L5977" s="228"/>
    </row>
    <row r="5978" spans="1:12">
      <c r="A5978" s="213" t="str">
        <f t="shared" ca="1" si="93"/>
        <v/>
      </c>
      <c r="C5978" s="223"/>
      <c r="D5978" s="224"/>
      <c r="E5978" s="224"/>
      <c r="F5978" s="225"/>
      <c r="G5978" s="226"/>
      <c r="H5978" s="227"/>
      <c r="I5978" s="227"/>
      <c r="J5978" s="227"/>
      <c r="K5978" s="227"/>
      <c r="L5978" s="228"/>
    </row>
    <row r="5979" spans="1:12">
      <c r="A5979" s="213" t="str">
        <f t="shared" ca="1" si="93"/>
        <v/>
      </c>
      <c r="C5979" s="223"/>
      <c r="D5979" s="224"/>
      <c r="E5979" s="224"/>
      <c r="F5979" s="225"/>
      <c r="G5979" s="226"/>
      <c r="H5979" s="227"/>
      <c r="I5979" s="227"/>
      <c r="J5979" s="227"/>
      <c r="K5979" s="227"/>
      <c r="L5979" s="228"/>
    </row>
    <row r="5980" spans="1:12">
      <c r="A5980" s="213" t="str">
        <f t="shared" ca="1" si="93"/>
        <v/>
      </c>
      <c r="C5980" s="223"/>
      <c r="D5980" s="224"/>
      <c r="E5980" s="224"/>
      <c r="F5980" s="225"/>
      <c r="G5980" s="226"/>
      <c r="H5980" s="227"/>
      <c r="I5980" s="227"/>
      <c r="J5980" s="227"/>
      <c r="K5980" s="227"/>
      <c r="L5980" s="228"/>
    </row>
    <row r="5981" spans="1:12">
      <c r="A5981" s="213" t="str">
        <f t="shared" ca="1" si="93"/>
        <v/>
      </c>
      <c r="C5981" s="223"/>
      <c r="D5981" s="224"/>
      <c r="E5981" s="224"/>
      <c r="F5981" s="225"/>
      <c r="G5981" s="226"/>
      <c r="H5981" s="227"/>
      <c r="I5981" s="227"/>
      <c r="J5981" s="227"/>
      <c r="K5981" s="227"/>
      <c r="L5981" s="228"/>
    </row>
    <row r="5982" spans="1:12">
      <c r="A5982" s="213" t="str">
        <f t="shared" ca="1" si="93"/>
        <v/>
      </c>
      <c r="C5982" s="223"/>
      <c r="D5982" s="224"/>
      <c r="E5982" s="224"/>
      <c r="F5982" s="225"/>
      <c r="G5982" s="226"/>
      <c r="H5982" s="227"/>
      <c r="I5982" s="227"/>
      <c r="J5982" s="227"/>
      <c r="K5982" s="227"/>
      <c r="L5982" s="228"/>
    </row>
    <row r="5983" spans="1:12">
      <c r="A5983" s="213" t="str">
        <f t="shared" ca="1" si="93"/>
        <v/>
      </c>
      <c r="C5983" s="223"/>
      <c r="D5983" s="224"/>
      <c r="E5983" s="224"/>
      <c r="F5983" s="225"/>
      <c r="G5983" s="226"/>
      <c r="H5983" s="227"/>
      <c r="I5983" s="227"/>
      <c r="J5983" s="227"/>
      <c r="K5983" s="227"/>
      <c r="L5983" s="228"/>
    </row>
    <row r="5984" spans="1:12">
      <c r="A5984" s="213" t="str">
        <f t="shared" ca="1" si="93"/>
        <v/>
      </c>
      <c r="C5984" s="223"/>
      <c r="D5984" s="224"/>
      <c r="E5984" s="224"/>
      <c r="F5984" s="225"/>
      <c r="G5984" s="226"/>
      <c r="H5984" s="227"/>
      <c r="I5984" s="227"/>
      <c r="J5984" s="227"/>
      <c r="K5984" s="227"/>
      <c r="L5984" s="228"/>
    </row>
    <row r="5985" spans="1:12">
      <c r="A5985" s="213" t="str">
        <f t="shared" ca="1" si="93"/>
        <v/>
      </c>
      <c r="C5985" s="223"/>
      <c r="D5985" s="224"/>
      <c r="E5985" s="224"/>
      <c r="F5985" s="225"/>
      <c r="G5985" s="226"/>
      <c r="H5985" s="227"/>
      <c r="I5985" s="227"/>
      <c r="J5985" s="227"/>
      <c r="K5985" s="227"/>
      <c r="L5985" s="228"/>
    </row>
    <row r="5986" spans="1:12">
      <c r="A5986" s="213" t="str">
        <f t="shared" ca="1" si="93"/>
        <v/>
      </c>
      <c r="C5986" s="223"/>
      <c r="D5986" s="224"/>
      <c r="E5986" s="224"/>
      <c r="F5986" s="225"/>
      <c r="G5986" s="226"/>
      <c r="H5986" s="227"/>
      <c r="I5986" s="227"/>
      <c r="J5986" s="227"/>
      <c r="K5986" s="227"/>
      <c r="L5986" s="228"/>
    </row>
    <row r="5987" spans="1:12">
      <c r="A5987" s="213" t="str">
        <f t="shared" ca="1" si="93"/>
        <v/>
      </c>
      <c r="C5987" s="223"/>
      <c r="D5987" s="224"/>
      <c r="E5987" s="224"/>
      <c r="F5987" s="225"/>
      <c r="G5987" s="226"/>
      <c r="H5987" s="227"/>
      <c r="I5987" s="227"/>
      <c r="J5987" s="227"/>
      <c r="K5987" s="227"/>
      <c r="L5987" s="228"/>
    </row>
    <row r="5988" spans="1:12">
      <c r="A5988" s="213" t="str">
        <f t="shared" ca="1" si="93"/>
        <v/>
      </c>
      <c r="C5988" s="223"/>
      <c r="D5988" s="224"/>
      <c r="E5988" s="224"/>
      <c r="F5988" s="225"/>
      <c r="G5988" s="226"/>
      <c r="H5988" s="227"/>
      <c r="I5988" s="227"/>
      <c r="J5988" s="227"/>
      <c r="K5988" s="227"/>
      <c r="L5988" s="228"/>
    </row>
    <row r="5989" spans="1:12">
      <c r="A5989" s="213" t="str">
        <f t="shared" ca="1" si="93"/>
        <v/>
      </c>
      <c r="C5989" s="223"/>
      <c r="D5989" s="224"/>
      <c r="E5989" s="224"/>
      <c r="F5989" s="225"/>
      <c r="G5989" s="226"/>
      <c r="H5989" s="227"/>
      <c r="I5989" s="227"/>
      <c r="J5989" s="227"/>
      <c r="K5989" s="227"/>
      <c r="L5989" s="228"/>
    </row>
    <row r="5990" spans="1:12">
      <c r="A5990" s="213" t="str">
        <f t="shared" ca="1" si="93"/>
        <v/>
      </c>
      <c r="C5990" s="223"/>
      <c r="D5990" s="224"/>
      <c r="E5990" s="224"/>
      <c r="F5990" s="225"/>
      <c r="G5990" s="226"/>
      <c r="H5990" s="227"/>
      <c r="I5990" s="227"/>
      <c r="J5990" s="227"/>
      <c r="K5990" s="227"/>
      <c r="L5990" s="228"/>
    </row>
    <row r="5991" spans="1:12">
      <c r="A5991" s="213" t="str">
        <f t="shared" ca="1" si="93"/>
        <v/>
      </c>
      <c r="C5991" s="223"/>
      <c r="D5991" s="224"/>
      <c r="E5991" s="224"/>
      <c r="F5991" s="225"/>
      <c r="G5991" s="226"/>
      <c r="H5991" s="227"/>
      <c r="I5991" s="227"/>
      <c r="J5991" s="227"/>
      <c r="K5991" s="227"/>
      <c r="L5991" s="228"/>
    </row>
    <row r="5992" spans="1:12">
      <c r="A5992" s="213" t="str">
        <f t="shared" ca="1" si="93"/>
        <v/>
      </c>
      <c r="C5992" s="223"/>
      <c r="D5992" s="224"/>
      <c r="E5992" s="224"/>
      <c r="F5992" s="225"/>
      <c r="G5992" s="226"/>
      <c r="H5992" s="227"/>
      <c r="I5992" s="227"/>
      <c r="J5992" s="227"/>
      <c r="K5992" s="227"/>
      <c r="L5992" s="228"/>
    </row>
    <row r="5993" spans="1:12">
      <c r="A5993" s="213" t="str">
        <f t="shared" ca="1" si="93"/>
        <v/>
      </c>
      <c r="C5993" s="223"/>
      <c r="D5993" s="224"/>
      <c r="E5993" s="224"/>
      <c r="F5993" s="225"/>
      <c r="G5993" s="226"/>
      <c r="H5993" s="227"/>
      <c r="I5993" s="227"/>
      <c r="J5993" s="227"/>
      <c r="K5993" s="227"/>
      <c r="L5993" s="228"/>
    </row>
    <row r="5994" spans="1:12">
      <c r="A5994" s="213" t="str">
        <f t="shared" ca="1" si="93"/>
        <v/>
      </c>
      <c r="C5994" s="223"/>
      <c r="D5994" s="224"/>
      <c r="E5994" s="224"/>
      <c r="F5994" s="225"/>
      <c r="G5994" s="226"/>
      <c r="H5994" s="227"/>
      <c r="I5994" s="227"/>
      <c r="J5994" s="227"/>
      <c r="K5994" s="227"/>
      <c r="L5994" s="228"/>
    </row>
    <row r="5995" spans="1:12">
      <c r="A5995" s="213" t="str">
        <f t="shared" ca="1" si="93"/>
        <v/>
      </c>
      <c r="C5995" s="223"/>
      <c r="D5995" s="224"/>
      <c r="E5995" s="224"/>
      <c r="F5995" s="225"/>
      <c r="G5995" s="226"/>
      <c r="H5995" s="227"/>
      <c r="I5995" s="227"/>
      <c r="J5995" s="227"/>
      <c r="K5995" s="227"/>
      <c r="L5995" s="228"/>
    </row>
    <row r="5996" spans="1:12">
      <c r="A5996" s="213" t="str">
        <f t="shared" ca="1" si="93"/>
        <v/>
      </c>
      <c r="C5996" s="223"/>
      <c r="D5996" s="224"/>
      <c r="E5996" s="224"/>
      <c r="F5996" s="225"/>
      <c r="G5996" s="226"/>
      <c r="H5996" s="227"/>
      <c r="I5996" s="227"/>
      <c r="J5996" s="227"/>
      <c r="K5996" s="227"/>
      <c r="L5996" s="228"/>
    </row>
    <row r="5997" spans="1:12">
      <c r="A5997" s="213" t="str">
        <f t="shared" ca="1" si="93"/>
        <v/>
      </c>
      <c r="C5997" s="223"/>
      <c r="D5997" s="224"/>
      <c r="E5997" s="224"/>
      <c r="F5997" s="225"/>
      <c r="G5997" s="226"/>
      <c r="H5997" s="227"/>
      <c r="I5997" s="227"/>
      <c r="J5997" s="227"/>
      <c r="K5997" s="227"/>
      <c r="L5997" s="228"/>
    </row>
    <row r="5998" spans="1:12">
      <c r="A5998" s="213" t="str">
        <f t="shared" ca="1" si="93"/>
        <v/>
      </c>
      <c r="C5998" s="223"/>
      <c r="D5998" s="224"/>
      <c r="E5998" s="224"/>
      <c r="F5998" s="225"/>
      <c r="G5998" s="226"/>
      <c r="H5998" s="227"/>
      <c r="I5998" s="227"/>
      <c r="J5998" s="227"/>
      <c r="K5998" s="227"/>
      <c r="L5998" s="228"/>
    </row>
    <row r="5999" spans="1:12">
      <c r="A5999" s="213" t="str">
        <f t="shared" ca="1" si="93"/>
        <v/>
      </c>
      <c r="C5999" s="223"/>
      <c r="D5999" s="224"/>
      <c r="E5999" s="224"/>
      <c r="F5999" s="225"/>
      <c r="G5999" s="226"/>
      <c r="H5999" s="227"/>
      <c r="I5999" s="227"/>
      <c r="J5999" s="227"/>
      <c r="K5999" s="227"/>
      <c r="L5999" s="228"/>
    </row>
    <row r="6000" spans="1:12">
      <c r="A6000" s="213" t="str">
        <f t="shared" ca="1" si="93"/>
        <v/>
      </c>
      <c r="C6000" s="223"/>
      <c r="D6000" s="224"/>
      <c r="E6000" s="224"/>
      <c r="F6000" s="225"/>
      <c r="G6000" s="226"/>
      <c r="H6000" s="227"/>
      <c r="I6000" s="227"/>
      <c r="J6000" s="227"/>
      <c r="K6000" s="227"/>
      <c r="L6000" s="228"/>
    </row>
    <row r="6001" spans="1:12">
      <c r="A6001" s="213" t="str">
        <f t="shared" ca="1" si="93"/>
        <v/>
      </c>
      <c r="C6001" s="223"/>
      <c r="D6001" s="224"/>
      <c r="E6001" s="224"/>
      <c r="F6001" s="225"/>
      <c r="G6001" s="226"/>
      <c r="H6001" s="227"/>
      <c r="I6001" s="227"/>
      <c r="J6001" s="227"/>
      <c r="K6001" s="227"/>
      <c r="L6001" s="228"/>
    </row>
    <row r="6002" spans="1:12">
      <c r="A6002" s="213" t="str">
        <f t="shared" ca="1" si="93"/>
        <v/>
      </c>
      <c r="C6002" s="223"/>
      <c r="D6002" s="224"/>
      <c r="E6002" s="224"/>
      <c r="F6002" s="225"/>
      <c r="G6002" s="226"/>
      <c r="H6002" s="227"/>
      <c r="I6002" s="227"/>
      <c r="J6002" s="227"/>
      <c r="K6002" s="227"/>
      <c r="L6002" s="228"/>
    </row>
    <row r="6003" spans="1:12">
      <c r="A6003" s="213" t="str">
        <f t="shared" ca="1" si="93"/>
        <v/>
      </c>
      <c r="C6003" s="223"/>
      <c r="D6003" s="224"/>
      <c r="E6003" s="224"/>
      <c r="F6003" s="225"/>
      <c r="G6003" s="226"/>
      <c r="H6003" s="227"/>
      <c r="I6003" s="227"/>
      <c r="J6003" s="227"/>
      <c r="K6003" s="227"/>
      <c r="L6003" s="228"/>
    </row>
    <row r="6004" spans="1:12">
      <c r="A6004" s="213" t="str">
        <f t="shared" ca="1" si="93"/>
        <v/>
      </c>
      <c r="C6004" s="223"/>
      <c r="D6004" s="224"/>
      <c r="E6004" s="224"/>
      <c r="F6004" s="225"/>
      <c r="G6004" s="226"/>
      <c r="H6004" s="227"/>
      <c r="I6004" s="227"/>
      <c r="J6004" s="227"/>
      <c r="K6004" s="227"/>
      <c r="L6004" s="228"/>
    </row>
    <row r="6005" spans="1:12">
      <c r="A6005" s="213" t="str">
        <f t="shared" ca="1" si="93"/>
        <v/>
      </c>
      <c r="C6005" s="223"/>
      <c r="D6005" s="224"/>
      <c r="E6005" s="224"/>
      <c r="F6005" s="225"/>
      <c r="G6005" s="226"/>
      <c r="H6005" s="227"/>
      <c r="I6005" s="227"/>
      <c r="J6005" s="227"/>
      <c r="K6005" s="227"/>
      <c r="L6005" s="228"/>
    </row>
    <row r="6006" spans="1:12">
      <c r="A6006" s="213" t="str">
        <f t="shared" ca="1" si="93"/>
        <v/>
      </c>
      <c r="C6006" s="223"/>
      <c r="D6006" s="224"/>
      <c r="E6006" s="224"/>
      <c r="F6006" s="225"/>
      <c r="G6006" s="226"/>
      <c r="H6006" s="227"/>
      <c r="I6006" s="227"/>
      <c r="J6006" s="227"/>
      <c r="K6006" s="227"/>
      <c r="L6006" s="228"/>
    </row>
    <row r="6007" spans="1:12">
      <c r="A6007" s="213" t="str">
        <f t="shared" ca="1" si="93"/>
        <v/>
      </c>
      <c r="C6007" s="223"/>
      <c r="D6007" s="224"/>
      <c r="E6007" s="224"/>
      <c r="F6007" s="225"/>
      <c r="G6007" s="226"/>
      <c r="H6007" s="227"/>
      <c r="I6007" s="227"/>
      <c r="J6007" s="227"/>
      <c r="K6007" s="227"/>
      <c r="L6007" s="228"/>
    </row>
    <row r="6008" spans="1:12">
      <c r="A6008" s="213" t="str">
        <f t="shared" ca="1" si="93"/>
        <v/>
      </c>
      <c r="C6008" s="223"/>
      <c r="D6008" s="224"/>
      <c r="E6008" s="224"/>
      <c r="F6008" s="225"/>
      <c r="G6008" s="226"/>
      <c r="H6008" s="227"/>
      <c r="I6008" s="227"/>
      <c r="J6008" s="227"/>
      <c r="K6008" s="227"/>
      <c r="L6008" s="228"/>
    </row>
    <row r="6009" spans="1:12">
      <c r="A6009" s="213" t="str">
        <f t="shared" ca="1" si="93"/>
        <v/>
      </c>
      <c r="C6009" s="223"/>
      <c r="D6009" s="224"/>
      <c r="E6009" s="224"/>
      <c r="F6009" s="225"/>
      <c r="G6009" s="226"/>
      <c r="H6009" s="227"/>
      <c r="I6009" s="227"/>
      <c r="J6009" s="227"/>
      <c r="K6009" s="227"/>
      <c r="L6009" s="228"/>
    </row>
    <row r="6010" spans="1:12">
      <c r="A6010" s="213" t="str">
        <f t="shared" ca="1" si="93"/>
        <v/>
      </c>
      <c r="C6010" s="223"/>
      <c r="D6010" s="224"/>
      <c r="E6010" s="224"/>
      <c r="F6010" s="225"/>
      <c r="G6010" s="226"/>
      <c r="H6010" s="227"/>
      <c r="I6010" s="227"/>
      <c r="J6010" s="227"/>
      <c r="K6010" s="227"/>
      <c r="L6010" s="228"/>
    </row>
    <row r="6011" spans="1:12">
      <c r="A6011" s="213" t="str">
        <f t="shared" ca="1" si="93"/>
        <v/>
      </c>
      <c r="C6011" s="223"/>
      <c r="D6011" s="224"/>
      <c r="E6011" s="224"/>
      <c r="F6011" s="225"/>
      <c r="G6011" s="226"/>
      <c r="H6011" s="227"/>
      <c r="I6011" s="227"/>
      <c r="J6011" s="227"/>
      <c r="K6011" s="227"/>
      <c r="L6011" s="228"/>
    </row>
    <row r="6012" spans="1:12">
      <c r="A6012" s="213" t="str">
        <f t="shared" ca="1" si="93"/>
        <v/>
      </c>
      <c r="C6012" s="223"/>
      <c r="D6012" s="224"/>
      <c r="E6012" s="224"/>
      <c r="F6012" s="225"/>
      <c r="G6012" s="226"/>
      <c r="H6012" s="227"/>
      <c r="I6012" s="227"/>
      <c r="J6012" s="227"/>
      <c r="K6012" s="227"/>
      <c r="L6012" s="228"/>
    </row>
    <row r="6013" spans="1:12">
      <c r="A6013" s="213" t="str">
        <f t="shared" ca="1" si="93"/>
        <v/>
      </c>
      <c r="C6013" s="223"/>
      <c r="D6013" s="224"/>
      <c r="E6013" s="224"/>
      <c r="F6013" s="225"/>
      <c r="G6013" s="226"/>
      <c r="H6013" s="227"/>
      <c r="I6013" s="227"/>
      <c r="J6013" s="227"/>
      <c r="K6013" s="227"/>
      <c r="L6013" s="228"/>
    </row>
    <row r="6014" spans="1:12">
      <c r="A6014" s="213" t="str">
        <f t="shared" ca="1" si="93"/>
        <v/>
      </c>
      <c r="C6014" s="223"/>
      <c r="D6014" s="224"/>
      <c r="E6014" s="224"/>
      <c r="F6014" s="225"/>
      <c r="G6014" s="226"/>
      <c r="H6014" s="227"/>
      <c r="I6014" s="227"/>
      <c r="J6014" s="227"/>
      <c r="K6014" s="227"/>
      <c r="L6014" s="228"/>
    </row>
    <row r="6015" spans="1:12">
      <c r="A6015" s="213" t="str">
        <f t="shared" ca="1" si="93"/>
        <v/>
      </c>
      <c r="C6015" s="223"/>
      <c r="D6015" s="224"/>
      <c r="E6015" s="224"/>
      <c r="F6015" s="225"/>
      <c r="G6015" s="226"/>
      <c r="H6015" s="227"/>
      <c r="I6015" s="227"/>
      <c r="J6015" s="227"/>
      <c r="K6015" s="227"/>
      <c r="L6015" s="228"/>
    </row>
    <row r="6016" spans="1:12">
      <c r="A6016" s="213" t="str">
        <f t="shared" ca="1" si="93"/>
        <v/>
      </c>
      <c r="C6016" s="223"/>
      <c r="D6016" s="224"/>
      <c r="E6016" s="224"/>
      <c r="F6016" s="225"/>
      <c r="G6016" s="226"/>
      <c r="H6016" s="227"/>
      <c r="I6016" s="227"/>
      <c r="J6016" s="227"/>
      <c r="K6016" s="227"/>
      <c r="L6016" s="228"/>
    </row>
    <row r="6017" spans="1:12">
      <c r="A6017" s="213" t="str">
        <f t="shared" ca="1" si="93"/>
        <v/>
      </c>
      <c r="C6017" s="223"/>
      <c r="D6017" s="224"/>
      <c r="E6017" s="224"/>
      <c r="F6017" s="225"/>
      <c r="G6017" s="226"/>
      <c r="H6017" s="227"/>
      <c r="I6017" s="227"/>
      <c r="J6017" s="227"/>
      <c r="K6017" s="227"/>
      <c r="L6017" s="228"/>
    </row>
    <row r="6018" spans="1:12">
      <c r="A6018" s="213" t="str">
        <f t="shared" ca="1" si="93"/>
        <v/>
      </c>
      <c r="C6018" s="223"/>
      <c r="D6018" s="224"/>
      <c r="E6018" s="224"/>
      <c r="F6018" s="225"/>
      <c r="G6018" s="226"/>
      <c r="H6018" s="227"/>
      <c r="I6018" s="227"/>
      <c r="J6018" s="227"/>
      <c r="K6018" s="227"/>
      <c r="L6018" s="228"/>
    </row>
    <row r="6019" spans="1:12">
      <c r="A6019" s="213" t="str">
        <f t="shared" ca="1" si="93"/>
        <v/>
      </c>
      <c r="C6019" s="223"/>
      <c r="D6019" s="224"/>
      <c r="E6019" s="224"/>
      <c r="F6019" s="225"/>
      <c r="G6019" s="226"/>
      <c r="H6019" s="227"/>
      <c r="I6019" s="227"/>
      <c r="J6019" s="227"/>
      <c r="K6019" s="227"/>
      <c r="L6019" s="228"/>
    </row>
    <row r="6020" spans="1:12">
      <c r="A6020" s="213" t="str">
        <f t="shared" ref="A6020:A6083" ca="1" si="94">IF(INDIRECT(ADDRESS(ROW(A6020),3))="","",IF(INDIRECT(ADDRESS(ROW(A6020),3))=INDIRECT(ADDRESS(ROW(A6020)-1,3)),A6019,A6019+1))</f>
        <v/>
      </c>
      <c r="C6020" s="223"/>
      <c r="D6020" s="224"/>
      <c r="E6020" s="224"/>
      <c r="F6020" s="225"/>
      <c r="G6020" s="226"/>
      <c r="H6020" s="227"/>
      <c r="I6020" s="227"/>
      <c r="J6020" s="227"/>
      <c r="K6020" s="227"/>
      <c r="L6020" s="228"/>
    </row>
    <row r="6021" spans="1:12">
      <c r="A6021" s="213" t="str">
        <f t="shared" ca="1" si="94"/>
        <v/>
      </c>
      <c r="C6021" s="223"/>
      <c r="D6021" s="224"/>
      <c r="E6021" s="224"/>
      <c r="F6021" s="225"/>
      <c r="G6021" s="226"/>
      <c r="H6021" s="227"/>
      <c r="I6021" s="227"/>
      <c r="J6021" s="227"/>
      <c r="K6021" s="227"/>
      <c r="L6021" s="228"/>
    </row>
    <row r="6022" spans="1:12">
      <c r="A6022" s="213" t="str">
        <f t="shared" ca="1" si="94"/>
        <v/>
      </c>
      <c r="C6022" s="223"/>
      <c r="D6022" s="224"/>
      <c r="E6022" s="224"/>
      <c r="F6022" s="225"/>
      <c r="G6022" s="226"/>
      <c r="H6022" s="227"/>
      <c r="I6022" s="227"/>
      <c r="J6022" s="227"/>
      <c r="K6022" s="227"/>
      <c r="L6022" s="228"/>
    </row>
    <row r="6023" spans="1:12">
      <c r="A6023" s="213" t="str">
        <f t="shared" ca="1" si="94"/>
        <v/>
      </c>
      <c r="C6023" s="223"/>
      <c r="D6023" s="224"/>
      <c r="E6023" s="224"/>
      <c r="F6023" s="225"/>
      <c r="G6023" s="226"/>
      <c r="H6023" s="227"/>
      <c r="I6023" s="227"/>
      <c r="J6023" s="227"/>
      <c r="K6023" s="227"/>
      <c r="L6023" s="228"/>
    </row>
    <row r="6024" spans="1:12">
      <c r="A6024" s="213" t="str">
        <f t="shared" ca="1" si="94"/>
        <v/>
      </c>
      <c r="C6024" s="223"/>
      <c r="D6024" s="224"/>
      <c r="E6024" s="224"/>
      <c r="F6024" s="225"/>
      <c r="G6024" s="226"/>
      <c r="H6024" s="227"/>
      <c r="I6024" s="227"/>
      <c r="J6024" s="227"/>
      <c r="K6024" s="227"/>
      <c r="L6024" s="228"/>
    </row>
    <row r="6025" spans="1:12">
      <c r="A6025" s="213" t="str">
        <f t="shared" ca="1" si="94"/>
        <v/>
      </c>
      <c r="C6025" s="223"/>
      <c r="D6025" s="224"/>
      <c r="E6025" s="224"/>
      <c r="F6025" s="225"/>
      <c r="G6025" s="226"/>
      <c r="H6025" s="227"/>
      <c r="I6025" s="227"/>
      <c r="J6025" s="227"/>
      <c r="K6025" s="227"/>
      <c r="L6025" s="228"/>
    </row>
    <row r="6026" spans="1:12">
      <c r="A6026" s="213" t="str">
        <f t="shared" ca="1" si="94"/>
        <v/>
      </c>
      <c r="C6026" s="223"/>
      <c r="D6026" s="224"/>
      <c r="E6026" s="224"/>
      <c r="F6026" s="225"/>
      <c r="G6026" s="226"/>
      <c r="H6026" s="227"/>
      <c r="I6026" s="227"/>
      <c r="J6026" s="227"/>
      <c r="K6026" s="227"/>
      <c r="L6026" s="228"/>
    </row>
    <row r="6027" spans="1:12">
      <c r="A6027" s="213" t="str">
        <f t="shared" ca="1" si="94"/>
        <v/>
      </c>
      <c r="C6027" s="223"/>
      <c r="D6027" s="224"/>
      <c r="E6027" s="224"/>
      <c r="F6027" s="225"/>
      <c r="G6027" s="226"/>
      <c r="H6027" s="227"/>
      <c r="I6027" s="227"/>
      <c r="J6027" s="227"/>
      <c r="K6027" s="227"/>
      <c r="L6027" s="228"/>
    </row>
    <row r="6028" spans="1:12">
      <c r="A6028" s="213" t="str">
        <f t="shared" ca="1" si="94"/>
        <v/>
      </c>
      <c r="C6028" s="223"/>
      <c r="D6028" s="224"/>
      <c r="E6028" s="224"/>
      <c r="F6028" s="225"/>
      <c r="G6028" s="226"/>
      <c r="H6028" s="227"/>
      <c r="I6028" s="227"/>
      <c r="J6028" s="227"/>
      <c r="K6028" s="227"/>
      <c r="L6028" s="228"/>
    </row>
    <row r="6029" spans="1:12">
      <c r="A6029" s="213" t="str">
        <f t="shared" ca="1" si="94"/>
        <v/>
      </c>
      <c r="C6029" s="223"/>
      <c r="D6029" s="224"/>
      <c r="E6029" s="224"/>
      <c r="F6029" s="225"/>
      <c r="G6029" s="226"/>
      <c r="H6029" s="227"/>
      <c r="I6029" s="227"/>
      <c r="J6029" s="227"/>
      <c r="K6029" s="227"/>
      <c r="L6029" s="228"/>
    </row>
    <row r="6030" spans="1:12">
      <c r="A6030" s="213" t="str">
        <f t="shared" ca="1" si="94"/>
        <v/>
      </c>
      <c r="C6030" s="223"/>
      <c r="D6030" s="224"/>
      <c r="E6030" s="224"/>
      <c r="F6030" s="225"/>
      <c r="G6030" s="226"/>
      <c r="H6030" s="227"/>
      <c r="I6030" s="227"/>
      <c r="J6030" s="227"/>
      <c r="K6030" s="227"/>
      <c r="L6030" s="228"/>
    </row>
    <row r="6031" spans="1:12">
      <c r="A6031" s="213" t="str">
        <f t="shared" ca="1" si="94"/>
        <v/>
      </c>
      <c r="C6031" s="223"/>
      <c r="D6031" s="224"/>
      <c r="E6031" s="224"/>
      <c r="F6031" s="225"/>
      <c r="G6031" s="226"/>
      <c r="H6031" s="227"/>
      <c r="I6031" s="227"/>
      <c r="J6031" s="227"/>
      <c r="K6031" s="227"/>
      <c r="L6031" s="228"/>
    </row>
    <row r="6032" spans="1:12">
      <c r="A6032" s="213" t="str">
        <f t="shared" ca="1" si="94"/>
        <v/>
      </c>
      <c r="C6032" s="223"/>
      <c r="D6032" s="224"/>
      <c r="E6032" s="224"/>
      <c r="F6032" s="225"/>
      <c r="G6032" s="226"/>
      <c r="H6032" s="227"/>
      <c r="I6032" s="227"/>
      <c r="J6032" s="227"/>
      <c r="K6032" s="227"/>
      <c r="L6032" s="228"/>
    </row>
    <row r="6033" spans="1:12">
      <c r="A6033" s="213" t="str">
        <f t="shared" ca="1" si="94"/>
        <v/>
      </c>
      <c r="C6033" s="223"/>
      <c r="D6033" s="224"/>
      <c r="E6033" s="224"/>
      <c r="F6033" s="225"/>
      <c r="G6033" s="226"/>
      <c r="H6033" s="227"/>
      <c r="I6033" s="227"/>
      <c r="J6033" s="227"/>
      <c r="K6033" s="227"/>
      <c r="L6033" s="228"/>
    </row>
    <row r="6034" spans="1:12">
      <c r="A6034" s="213" t="str">
        <f t="shared" ca="1" si="94"/>
        <v/>
      </c>
      <c r="C6034" s="223"/>
      <c r="D6034" s="224"/>
      <c r="E6034" s="224"/>
      <c r="F6034" s="225"/>
      <c r="G6034" s="226"/>
      <c r="H6034" s="227"/>
      <c r="I6034" s="227"/>
      <c r="J6034" s="227"/>
      <c r="K6034" s="227"/>
      <c r="L6034" s="228"/>
    </row>
    <row r="6035" spans="1:12">
      <c r="A6035" s="213" t="str">
        <f t="shared" ca="1" si="94"/>
        <v/>
      </c>
      <c r="C6035" s="223"/>
      <c r="D6035" s="224"/>
      <c r="E6035" s="224"/>
      <c r="F6035" s="225"/>
      <c r="G6035" s="226"/>
      <c r="H6035" s="227"/>
      <c r="I6035" s="227"/>
      <c r="J6035" s="227"/>
      <c r="K6035" s="227"/>
      <c r="L6035" s="228"/>
    </row>
    <row r="6036" spans="1:12">
      <c r="A6036" s="213" t="str">
        <f t="shared" ca="1" si="94"/>
        <v/>
      </c>
      <c r="C6036" s="223"/>
      <c r="D6036" s="224"/>
      <c r="E6036" s="224"/>
      <c r="F6036" s="225"/>
      <c r="G6036" s="226"/>
      <c r="H6036" s="227"/>
      <c r="I6036" s="227"/>
      <c r="J6036" s="227"/>
      <c r="K6036" s="227"/>
      <c r="L6036" s="228"/>
    </row>
    <row r="6037" spans="1:12">
      <c r="A6037" s="213" t="str">
        <f t="shared" ca="1" si="94"/>
        <v/>
      </c>
      <c r="C6037" s="223"/>
      <c r="D6037" s="224"/>
      <c r="E6037" s="224"/>
      <c r="F6037" s="225"/>
      <c r="G6037" s="226"/>
      <c r="H6037" s="227"/>
      <c r="I6037" s="227"/>
      <c r="J6037" s="227"/>
      <c r="K6037" s="227"/>
      <c r="L6037" s="228"/>
    </row>
    <row r="6038" spans="1:12">
      <c r="A6038" s="213" t="str">
        <f t="shared" ca="1" si="94"/>
        <v/>
      </c>
      <c r="C6038" s="223"/>
      <c r="D6038" s="224"/>
      <c r="E6038" s="224"/>
      <c r="F6038" s="225"/>
      <c r="G6038" s="226"/>
      <c r="H6038" s="227"/>
      <c r="I6038" s="227"/>
      <c r="J6038" s="227"/>
      <c r="K6038" s="227"/>
      <c r="L6038" s="228"/>
    </row>
    <row r="6039" spans="1:12">
      <c r="A6039" s="213" t="str">
        <f t="shared" ca="1" si="94"/>
        <v/>
      </c>
      <c r="C6039" s="223"/>
      <c r="D6039" s="224"/>
      <c r="E6039" s="224"/>
      <c r="F6039" s="225"/>
      <c r="G6039" s="226"/>
      <c r="H6039" s="227"/>
      <c r="I6039" s="227"/>
      <c r="J6039" s="227"/>
      <c r="K6039" s="227"/>
      <c r="L6039" s="228"/>
    </row>
    <row r="6040" spans="1:12">
      <c r="A6040" s="213" t="str">
        <f t="shared" ca="1" si="94"/>
        <v/>
      </c>
      <c r="C6040" s="223"/>
      <c r="D6040" s="224"/>
      <c r="E6040" s="224"/>
      <c r="F6040" s="225"/>
      <c r="G6040" s="226"/>
      <c r="H6040" s="227"/>
      <c r="I6040" s="227"/>
      <c r="J6040" s="227"/>
      <c r="K6040" s="227"/>
      <c r="L6040" s="228"/>
    </row>
    <row r="6041" spans="1:12">
      <c r="A6041" s="213" t="str">
        <f t="shared" ca="1" si="94"/>
        <v/>
      </c>
      <c r="C6041" s="223"/>
      <c r="D6041" s="224"/>
      <c r="E6041" s="224"/>
      <c r="F6041" s="225"/>
      <c r="G6041" s="226"/>
      <c r="H6041" s="227"/>
      <c r="I6041" s="227"/>
      <c r="J6041" s="227"/>
      <c r="K6041" s="227"/>
      <c r="L6041" s="228"/>
    </row>
    <row r="6042" spans="1:12">
      <c r="A6042" s="213" t="str">
        <f t="shared" ca="1" si="94"/>
        <v/>
      </c>
      <c r="C6042" s="223"/>
      <c r="D6042" s="224"/>
      <c r="E6042" s="224"/>
      <c r="F6042" s="225"/>
      <c r="G6042" s="226"/>
      <c r="H6042" s="227"/>
      <c r="I6042" s="227"/>
      <c r="J6042" s="227"/>
      <c r="K6042" s="227"/>
      <c r="L6042" s="228"/>
    </row>
    <row r="6043" spans="1:12">
      <c r="A6043" s="213" t="str">
        <f t="shared" ca="1" si="94"/>
        <v/>
      </c>
      <c r="C6043" s="223"/>
      <c r="D6043" s="224"/>
      <c r="E6043" s="224"/>
      <c r="F6043" s="225"/>
      <c r="G6043" s="226"/>
      <c r="H6043" s="227"/>
      <c r="I6043" s="227"/>
      <c r="J6043" s="227"/>
      <c r="K6043" s="227"/>
      <c r="L6043" s="228"/>
    </row>
    <row r="6044" spans="1:12">
      <c r="A6044" s="213" t="str">
        <f t="shared" ca="1" si="94"/>
        <v/>
      </c>
      <c r="C6044" s="223"/>
      <c r="D6044" s="224"/>
      <c r="E6044" s="224"/>
      <c r="F6044" s="225"/>
      <c r="G6044" s="226"/>
      <c r="H6044" s="227"/>
      <c r="I6044" s="227"/>
      <c r="J6044" s="227"/>
      <c r="K6044" s="227"/>
      <c r="L6044" s="228"/>
    </row>
    <row r="6045" spans="1:12">
      <c r="A6045" s="213" t="str">
        <f t="shared" ca="1" si="94"/>
        <v/>
      </c>
      <c r="C6045" s="223"/>
      <c r="D6045" s="224"/>
      <c r="E6045" s="224"/>
      <c r="F6045" s="225"/>
      <c r="G6045" s="226"/>
      <c r="H6045" s="227"/>
      <c r="I6045" s="227"/>
      <c r="J6045" s="227"/>
      <c r="K6045" s="227"/>
      <c r="L6045" s="228"/>
    </row>
    <row r="6046" spans="1:12">
      <c r="A6046" s="213" t="str">
        <f t="shared" ca="1" si="94"/>
        <v/>
      </c>
      <c r="C6046" s="223"/>
      <c r="D6046" s="224"/>
      <c r="E6046" s="224"/>
      <c r="F6046" s="225"/>
      <c r="G6046" s="226"/>
      <c r="H6046" s="227"/>
      <c r="I6046" s="227"/>
      <c r="J6046" s="227"/>
      <c r="K6046" s="227"/>
      <c r="L6046" s="228"/>
    </row>
    <row r="6047" spans="1:12">
      <c r="A6047" s="213" t="str">
        <f t="shared" ca="1" si="94"/>
        <v/>
      </c>
      <c r="C6047" s="223"/>
      <c r="D6047" s="224"/>
      <c r="E6047" s="224"/>
      <c r="F6047" s="225"/>
      <c r="G6047" s="226"/>
      <c r="H6047" s="227"/>
      <c r="I6047" s="227"/>
      <c r="J6047" s="227"/>
      <c r="K6047" s="227"/>
      <c r="L6047" s="228"/>
    </row>
    <row r="6048" spans="1:12">
      <c r="A6048" s="213" t="str">
        <f t="shared" ca="1" si="94"/>
        <v/>
      </c>
      <c r="C6048" s="223"/>
      <c r="D6048" s="224"/>
      <c r="E6048" s="224"/>
      <c r="F6048" s="225"/>
      <c r="G6048" s="226"/>
      <c r="H6048" s="227"/>
      <c r="I6048" s="227"/>
      <c r="J6048" s="227"/>
      <c r="K6048" s="227"/>
      <c r="L6048" s="228"/>
    </row>
    <row r="6049" spans="1:12">
      <c r="A6049" s="213" t="str">
        <f t="shared" ca="1" si="94"/>
        <v/>
      </c>
      <c r="C6049" s="223"/>
      <c r="D6049" s="224"/>
      <c r="E6049" s="224"/>
      <c r="F6049" s="225"/>
      <c r="G6049" s="226"/>
      <c r="H6049" s="227"/>
      <c r="I6049" s="227"/>
      <c r="J6049" s="227"/>
      <c r="K6049" s="227"/>
      <c r="L6049" s="228"/>
    </row>
    <row r="6050" spans="1:12">
      <c r="A6050" s="213" t="str">
        <f t="shared" ca="1" si="94"/>
        <v/>
      </c>
      <c r="C6050" s="223"/>
      <c r="D6050" s="224"/>
      <c r="E6050" s="224"/>
      <c r="F6050" s="225"/>
      <c r="G6050" s="226"/>
      <c r="H6050" s="227"/>
      <c r="I6050" s="227"/>
      <c r="J6050" s="227"/>
      <c r="K6050" s="227"/>
      <c r="L6050" s="228"/>
    </row>
    <row r="6051" spans="1:12">
      <c r="A6051" s="213" t="str">
        <f t="shared" ca="1" si="94"/>
        <v/>
      </c>
      <c r="C6051" s="223"/>
      <c r="D6051" s="224"/>
      <c r="E6051" s="224"/>
      <c r="F6051" s="225"/>
      <c r="G6051" s="226"/>
      <c r="H6051" s="227"/>
      <c r="I6051" s="227"/>
      <c r="J6051" s="227"/>
      <c r="K6051" s="227"/>
      <c r="L6051" s="228"/>
    </row>
    <row r="6052" spans="1:12">
      <c r="A6052" s="213" t="str">
        <f t="shared" ca="1" si="94"/>
        <v/>
      </c>
      <c r="C6052" s="223"/>
      <c r="D6052" s="224"/>
      <c r="E6052" s="224"/>
      <c r="F6052" s="225"/>
      <c r="G6052" s="226"/>
      <c r="H6052" s="227"/>
      <c r="I6052" s="227"/>
      <c r="J6052" s="227"/>
      <c r="K6052" s="227"/>
      <c r="L6052" s="228"/>
    </row>
    <row r="6053" spans="1:12">
      <c r="A6053" s="213" t="str">
        <f t="shared" ca="1" si="94"/>
        <v/>
      </c>
      <c r="C6053" s="223"/>
      <c r="D6053" s="224"/>
      <c r="E6053" s="224"/>
      <c r="F6053" s="225"/>
      <c r="G6053" s="226"/>
      <c r="H6053" s="227"/>
      <c r="I6053" s="227"/>
      <c r="J6053" s="227"/>
      <c r="K6053" s="227"/>
      <c r="L6053" s="228"/>
    </row>
    <row r="6054" spans="1:12">
      <c r="A6054" s="213" t="str">
        <f t="shared" ca="1" si="94"/>
        <v/>
      </c>
      <c r="C6054" s="223"/>
      <c r="D6054" s="224"/>
      <c r="E6054" s="224"/>
      <c r="F6054" s="225"/>
      <c r="G6054" s="226"/>
      <c r="H6054" s="227"/>
      <c r="I6054" s="227"/>
      <c r="J6054" s="227"/>
      <c r="K6054" s="227"/>
      <c r="L6054" s="228"/>
    </row>
    <row r="6055" spans="1:12">
      <c r="A6055" s="213" t="str">
        <f t="shared" ca="1" si="94"/>
        <v/>
      </c>
      <c r="C6055" s="223"/>
      <c r="D6055" s="224"/>
      <c r="E6055" s="224"/>
      <c r="F6055" s="225"/>
      <c r="G6055" s="226"/>
      <c r="H6055" s="227"/>
      <c r="I6055" s="227"/>
      <c r="J6055" s="227"/>
      <c r="K6055" s="227"/>
      <c r="L6055" s="228"/>
    </row>
    <row r="6056" spans="1:12">
      <c r="A6056" s="213" t="str">
        <f t="shared" ca="1" si="94"/>
        <v/>
      </c>
      <c r="C6056" s="223"/>
      <c r="D6056" s="224"/>
      <c r="E6056" s="224"/>
      <c r="F6056" s="225"/>
      <c r="G6056" s="226"/>
      <c r="H6056" s="227"/>
      <c r="I6056" s="227"/>
      <c r="J6056" s="227"/>
      <c r="K6056" s="227"/>
      <c r="L6056" s="228"/>
    </row>
    <row r="6057" spans="1:12">
      <c r="A6057" s="213" t="str">
        <f t="shared" ca="1" si="94"/>
        <v/>
      </c>
      <c r="C6057" s="223"/>
      <c r="D6057" s="224"/>
      <c r="E6057" s="224"/>
      <c r="F6057" s="225"/>
      <c r="G6057" s="226"/>
      <c r="H6057" s="227"/>
      <c r="I6057" s="227"/>
      <c r="J6057" s="227"/>
      <c r="K6057" s="227"/>
      <c r="L6057" s="228"/>
    </row>
    <row r="6058" spans="1:12">
      <c r="A6058" s="213" t="str">
        <f t="shared" ca="1" si="94"/>
        <v/>
      </c>
      <c r="C6058" s="223"/>
      <c r="D6058" s="224"/>
      <c r="E6058" s="224"/>
      <c r="F6058" s="225"/>
      <c r="G6058" s="226"/>
      <c r="H6058" s="227"/>
      <c r="I6058" s="227"/>
      <c r="J6058" s="227"/>
      <c r="K6058" s="227"/>
      <c r="L6058" s="228"/>
    </row>
    <row r="6059" spans="1:12">
      <c r="A6059" s="213" t="str">
        <f t="shared" ca="1" si="94"/>
        <v/>
      </c>
      <c r="C6059" s="223"/>
      <c r="D6059" s="224"/>
      <c r="E6059" s="224"/>
      <c r="F6059" s="225"/>
      <c r="G6059" s="226"/>
      <c r="H6059" s="227"/>
      <c r="I6059" s="227"/>
      <c r="J6059" s="227"/>
      <c r="K6059" s="227"/>
      <c r="L6059" s="228"/>
    </row>
    <row r="6060" spans="1:12">
      <c r="A6060" s="213" t="str">
        <f t="shared" ca="1" si="94"/>
        <v/>
      </c>
      <c r="C6060" s="223"/>
      <c r="D6060" s="224"/>
      <c r="E6060" s="224"/>
      <c r="F6060" s="225"/>
      <c r="G6060" s="226"/>
      <c r="H6060" s="227"/>
      <c r="I6060" s="227"/>
      <c r="J6060" s="227"/>
      <c r="K6060" s="227"/>
      <c r="L6060" s="228"/>
    </row>
    <row r="6061" spans="1:12">
      <c r="A6061" s="213" t="str">
        <f t="shared" ca="1" si="94"/>
        <v/>
      </c>
      <c r="C6061" s="223"/>
      <c r="D6061" s="224"/>
      <c r="E6061" s="224"/>
      <c r="F6061" s="225"/>
      <c r="G6061" s="226"/>
      <c r="H6061" s="227"/>
      <c r="I6061" s="227"/>
      <c r="J6061" s="227"/>
      <c r="K6061" s="227"/>
      <c r="L6061" s="228"/>
    </row>
    <row r="6062" spans="1:12">
      <c r="A6062" s="213" t="str">
        <f t="shared" ca="1" si="94"/>
        <v/>
      </c>
      <c r="C6062" s="223"/>
      <c r="D6062" s="224"/>
      <c r="E6062" s="224"/>
      <c r="F6062" s="225"/>
      <c r="G6062" s="226"/>
      <c r="H6062" s="227"/>
      <c r="I6062" s="227"/>
      <c r="J6062" s="227"/>
      <c r="K6062" s="227"/>
      <c r="L6062" s="228"/>
    </row>
    <row r="6063" spans="1:12">
      <c r="A6063" s="213" t="str">
        <f t="shared" ca="1" si="94"/>
        <v/>
      </c>
      <c r="C6063" s="223"/>
      <c r="D6063" s="224"/>
      <c r="E6063" s="224"/>
      <c r="F6063" s="225"/>
      <c r="G6063" s="226"/>
      <c r="H6063" s="227"/>
      <c r="I6063" s="227"/>
      <c r="J6063" s="227"/>
      <c r="K6063" s="227"/>
      <c r="L6063" s="228"/>
    </row>
    <row r="6064" spans="1:12">
      <c r="A6064" s="213" t="str">
        <f t="shared" ca="1" si="94"/>
        <v/>
      </c>
      <c r="C6064" s="223"/>
      <c r="D6064" s="224"/>
      <c r="E6064" s="224"/>
      <c r="F6064" s="225"/>
      <c r="G6064" s="226"/>
      <c r="H6064" s="227"/>
      <c r="I6064" s="227"/>
      <c r="J6064" s="227"/>
      <c r="K6064" s="227"/>
      <c r="L6064" s="228"/>
    </row>
    <row r="6065" spans="1:12">
      <c r="A6065" s="213" t="str">
        <f t="shared" ca="1" si="94"/>
        <v/>
      </c>
      <c r="C6065" s="223"/>
      <c r="D6065" s="224"/>
      <c r="E6065" s="224"/>
      <c r="F6065" s="225"/>
      <c r="G6065" s="226"/>
      <c r="H6065" s="227"/>
      <c r="I6065" s="227"/>
      <c r="J6065" s="227"/>
      <c r="K6065" s="227"/>
      <c r="L6065" s="228"/>
    </row>
    <row r="6066" spans="1:12">
      <c r="A6066" s="213" t="str">
        <f t="shared" ca="1" si="94"/>
        <v/>
      </c>
      <c r="C6066" s="223"/>
      <c r="D6066" s="224"/>
      <c r="E6066" s="224"/>
      <c r="F6066" s="225"/>
      <c r="G6066" s="226"/>
      <c r="H6066" s="227"/>
      <c r="I6066" s="227"/>
      <c r="J6066" s="227"/>
      <c r="K6066" s="227"/>
      <c r="L6066" s="228"/>
    </row>
    <row r="6067" spans="1:12">
      <c r="A6067" s="213" t="str">
        <f t="shared" ca="1" si="94"/>
        <v/>
      </c>
      <c r="C6067" s="223"/>
      <c r="D6067" s="224"/>
      <c r="E6067" s="224"/>
      <c r="F6067" s="225"/>
      <c r="G6067" s="226"/>
      <c r="H6067" s="227"/>
      <c r="I6067" s="227"/>
      <c r="J6067" s="227"/>
      <c r="K6067" s="227"/>
      <c r="L6067" s="228"/>
    </row>
    <row r="6068" spans="1:12">
      <c r="A6068" s="213" t="str">
        <f t="shared" ca="1" si="94"/>
        <v/>
      </c>
      <c r="C6068" s="223"/>
      <c r="D6068" s="224"/>
      <c r="E6068" s="224"/>
      <c r="F6068" s="225"/>
      <c r="G6068" s="226"/>
      <c r="H6068" s="227"/>
      <c r="I6068" s="227"/>
      <c r="J6068" s="227"/>
      <c r="K6068" s="227"/>
      <c r="L6068" s="228"/>
    </row>
    <row r="6069" spans="1:12">
      <c r="A6069" s="213" t="str">
        <f t="shared" ca="1" si="94"/>
        <v/>
      </c>
      <c r="C6069" s="223"/>
      <c r="D6069" s="224"/>
      <c r="E6069" s="224"/>
      <c r="F6069" s="225"/>
      <c r="G6069" s="226"/>
      <c r="H6069" s="227"/>
      <c r="I6069" s="227"/>
      <c r="J6069" s="227"/>
      <c r="K6069" s="227"/>
      <c r="L6069" s="228"/>
    </row>
    <row r="6070" spans="1:12">
      <c r="A6070" s="213" t="str">
        <f t="shared" ca="1" si="94"/>
        <v/>
      </c>
      <c r="C6070" s="223"/>
      <c r="D6070" s="224"/>
      <c r="E6070" s="224"/>
      <c r="F6070" s="225"/>
      <c r="G6070" s="226"/>
      <c r="H6070" s="227"/>
      <c r="I6070" s="227"/>
      <c r="J6070" s="227"/>
      <c r="K6070" s="227"/>
      <c r="L6070" s="228"/>
    </row>
    <row r="6071" spans="1:12">
      <c r="A6071" s="213" t="str">
        <f t="shared" ca="1" si="94"/>
        <v/>
      </c>
      <c r="C6071" s="223"/>
      <c r="D6071" s="224"/>
      <c r="E6071" s="224"/>
      <c r="F6071" s="225"/>
      <c r="G6071" s="226"/>
      <c r="H6071" s="227"/>
      <c r="I6071" s="227"/>
      <c r="J6071" s="227"/>
      <c r="K6071" s="227"/>
      <c r="L6071" s="228"/>
    </row>
    <row r="6072" spans="1:12">
      <c r="A6072" s="213" t="str">
        <f t="shared" ca="1" si="94"/>
        <v/>
      </c>
      <c r="C6072" s="223"/>
      <c r="D6072" s="224"/>
      <c r="E6072" s="224"/>
      <c r="F6072" s="225"/>
      <c r="G6072" s="226"/>
      <c r="H6072" s="227"/>
      <c r="I6072" s="227"/>
      <c r="J6072" s="227"/>
      <c r="K6072" s="227"/>
      <c r="L6072" s="228"/>
    </row>
    <row r="6073" spans="1:12">
      <c r="A6073" s="213" t="str">
        <f t="shared" ca="1" si="94"/>
        <v/>
      </c>
      <c r="C6073" s="223"/>
      <c r="D6073" s="224"/>
      <c r="E6073" s="224"/>
      <c r="F6073" s="225"/>
      <c r="G6073" s="226"/>
      <c r="H6073" s="227"/>
      <c r="I6073" s="227"/>
      <c r="J6073" s="227"/>
      <c r="K6073" s="227"/>
      <c r="L6073" s="228"/>
    </row>
    <row r="6074" spans="1:12">
      <c r="A6074" s="213" t="str">
        <f t="shared" ca="1" si="94"/>
        <v/>
      </c>
      <c r="C6074" s="223"/>
      <c r="D6074" s="224"/>
      <c r="E6074" s="224"/>
      <c r="F6074" s="225"/>
      <c r="G6074" s="226"/>
      <c r="H6074" s="227"/>
      <c r="I6074" s="227"/>
      <c r="J6074" s="227"/>
      <c r="K6074" s="227"/>
      <c r="L6074" s="228"/>
    </row>
    <row r="6075" spans="1:12">
      <c r="A6075" s="213" t="str">
        <f t="shared" ca="1" si="94"/>
        <v/>
      </c>
      <c r="C6075" s="223"/>
      <c r="D6075" s="224"/>
      <c r="E6075" s="224"/>
      <c r="F6075" s="225"/>
      <c r="G6075" s="226"/>
      <c r="H6075" s="227"/>
      <c r="I6075" s="227"/>
      <c r="J6075" s="227"/>
      <c r="K6075" s="227"/>
      <c r="L6075" s="228"/>
    </row>
    <row r="6076" spans="1:12">
      <c r="A6076" s="213" t="str">
        <f t="shared" ca="1" si="94"/>
        <v/>
      </c>
      <c r="C6076" s="223"/>
      <c r="D6076" s="224"/>
      <c r="E6076" s="224"/>
      <c r="F6076" s="225"/>
      <c r="G6076" s="226"/>
      <c r="H6076" s="227"/>
      <c r="I6076" s="227"/>
      <c r="J6076" s="227"/>
      <c r="K6076" s="227"/>
      <c r="L6076" s="228"/>
    </row>
    <row r="6077" spans="1:12">
      <c r="A6077" s="213" t="str">
        <f t="shared" ca="1" si="94"/>
        <v/>
      </c>
      <c r="C6077" s="223"/>
      <c r="D6077" s="224"/>
      <c r="E6077" s="224"/>
      <c r="F6077" s="225"/>
      <c r="G6077" s="226"/>
      <c r="H6077" s="227"/>
      <c r="I6077" s="227"/>
      <c r="J6077" s="227"/>
      <c r="K6077" s="227"/>
      <c r="L6077" s="228"/>
    </row>
    <row r="6078" spans="1:12">
      <c r="A6078" s="213" t="str">
        <f t="shared" ca="1" si="94"/>
        <v/>
      </c>
      <c r="C6078" s="223"/>
      <c r="D6078" s="224"/>
      <c r="E6078" s="224"/>
      <c r="F6078" s="225"/>
      <c r="G6078" s="226"/>
      <c r="H6078" s="227"/>
      <c r="I6078" s="227"/>
      <c r="J6078" s="227"/>
      <c r="K6078" s="227"/>
      <c r="L6078" s="228"/>
    </row>
    <row r="6079" spans="1:12">
      <c r="A6079" s="213" t="str">
        <f t="shared" ca="1" si="94"/>
        <v/>
      </c>
      <c r="C6079" s="223"/>
      <c r="D6079" s="224"/>
      <c r="E6079" s="224"/>
      <c r="F6079" s="225"/>
      <c r="G6079" s="226"/>
      <c r="H6079" s="227"/>
      <c r="I6079" s="227"/>
      <c r="J6079" s="227"/>
      <c r="K6079" s="227"/>
      <c r="L6079" s="228"/>
    </row>
    <row r="6080" spans="1:12">
      <c r="A6080" s="213" t="str">
        <f t="shared" ca="1" si="94"/>
        <v/>
      </c>
      <c r="C6080" s="223"/>
      <c r="D6080" s="224"/>
      <c r="E6080" s="224"/>
      <c r="F6080" s="225"/>
      <c r="G6080" s="226"/>
      <c r="H6080" s="227"/>
      <c r="I6080" s="227"/>
      <c r="J6080" s="227"/>
      <c r="K6080" s="227"/>
      <c r="L6080" s="228"/>
    </row>
    <row r="6081" spans="1:12">
      <c r="A6081" s="213" t="str">
        <f t="shared" ca="1" si="94"/>
        <v/>
      </c>
      <c r="C6081" s="223"/>
      <c r="D6081" s="224"/>
      <c r="E6081" s="224"/>
      <c r="F6081" s="225"/>
      <c r="G6081" s="226"/>
      <c r="H6081" s="227"/>
      <c r="I6081" s="227"/>
      <c r="J6081" s="227"/>
      <c r="K6081" s="227"/>
      <c r="L6081" s="228"/>
    </row>
    <row r="6082" spans="1:12">
      <c r="A6082" s="213" t="str">
        <f t="shared" ca="1" si="94"/>
        <v/>
      </c>
      <c r="C6082" s="223"/>
      <c r="D6082" s="224"/>
      <c r="E6082" s="224"/>
      <c r="F6082" s="225"/>
      <c r="G6082" s="226"/>
      <c r="H6082" s="227"/>
      <c r="I6082" s="227"/>
      <c r="J6082" s="227"/>
      <c r="K6082" s="227"/>
      <c r="L6082" s="228"/>
    </row>
    <row r="6083" spans="1:12">
      <c r="A6083" s="213" t="str">
        <f t="shared" ca="1" si="94"/>
        <v/>
      </c>
      <c r="C6083" s="223"/>
      <c r="D6083" s="224"/>
      <c r="E6083" s="224"/>
      <c r="F6083" s="225"/>
      <c r="G6083" s="226"/>
      <c r="H6083" s="227"/>
      <c r="I6083" s="227"/>
      <c r="J6083" s="227"/>
      <c r="K6083" s="227"/>
      <c r="L6083" s="228"/>
    </row>
    <row r="6084" spans="1:12">
      <c r="A6084" s="213" t="str">
        <f t="shared" ref="A6084:A6147" ca="1" si="95">IF(INDIRECT(ADDRESS(ROW(A6084),3))="","",IF(INDIRECT(ADDRESS(ROW(A6084),3))=INDIRECT(ADDRESS(ROW(A6084)-1,3)),A6083,A6083+1))</f>
        <v/>
      </c>
      <c r="C6084" s="223"/>
      <c r="D6084" s="224"/>
      <c r="E6084" s="224"/>
      <c r="F6084" s="225"/>
      <c r="G6084" s="226"/>
      <c r="H6084" s="227"/>
      <c r="I6084" s="227"/>
      <c r="J6084" s="227"/>
      <c r="K6084" s="227"/>
      <c r="L6084" s="228"/>
    </row>
    <row r="6085" spans="1:12">
      <c r="A6085" s="213" t="str">
        <f t="shared" ca="1" si="95"/>
        <v/>
      </c>
      <c r="C6085" s="223"/>
      <c r="D6085" s="224"/>
      <c r="E6085" s="224"/>
      <c r="F6085" s="225"/>
      <c r="G6085" s="226"/>
      <c r="H6085" s="227"/>
      <c r="I6085" s="227"/>
      <c r="J6085" s="227"/>
      <c r="K6085" s="227"/>
      <c r="L6085" s="228"/>
    </row>
    <row r="6086" spans="1:12">
      <c r="A6086" s="213" t="str">
        <f t="shared" ca="1" si="95"/>
        <v/>
      </c>
      <c r="C6086" s="223"/>
      <c r="D6086" s="224"/>
      <c r="E6086" s="224"/>
      <c r="F6086" s="225"/>
      <c r="G6086" s="226"/>
      <c r="H6086" s="227"/>
      <c r="I6086" s="227"/>
      <c r="J6086" s="227"/>
      <c r="K6086" s="227"/>
      <c r="L6086" s="228"/>
    </row>
    <row r="6087" spans="1:12">
      <c r="A6087" s="213" t="str">
        <f t="shared" ca="1" si="95"/>
        <v/>
      </c>
      <c r="C6087" s="223"/>
      <c r="D6087" s="224"/>
      <c r="E6087" s="224"/>
      <c r="F6087" s="225"/>
      <c r="G6087" s="226"/>
      <c r="H6087" s="227"/>
      <c r="I6087" s="227"/>
      <c r="J6087" s="227"/>
      <c r="K6087" s="227"/>
      <c r="L6087" s="228"/>
    </row>
    <row r="6088" spans="1:12">
      <c r="A6088" s="213" t="str">
        <f t="shared" ca="1" si="95"/>
        <v/>
      </c>
      <c r="C6088" s="223"/>
      <c r="D6088" s="224"/>
      <c r="E6088" s="224"/>
      <c r="F6088" s="225"/>
      <c r="G6088" s="226"/>
      <c r="H6088" s="227"/>
      <c r="I6088" s="227"/>
      <c r="J6088" s="227"/>
      <c r="K6088" s="227"/>
      <c r="L6088" s="228"/>
    </row>
    <row r="6089" spans="1:12">
      <c r="A6089" s="213" t="str">
        <f t="shared" ca="1" si="95"/>
        <v/>
      </c>
      <c r="C6089" s="223"/>
      <c r="D6089" s="224"/>
      <c r="E6089" s="224"/>
      <c r="F6089" s="225"/>
      <c r="G6089" s="226"/>
      <c r="H6089" s="227"/>
      <c r="I6089" s="227"/>
      <c r="J6089" s="227"/>
      <c r="K6089" s="227"/>
      <c r="L6089" s="228"/>
    </row>
    <row r="6090" spans="1:12">
      <c r="A6090" s="213" t="str">
        <f t="shared" ca="1" si="95"/>
        <v/>
      </c>
      <c r="C6090" s="223"/>
      <c r="D6090" s="224"/>
      <c r="E6090" s="224"/>
      <c r="F6090" s="225"/>
      <c r="G6090" s="226"/>
      <c r="H6090" s="227"/>
      <c r="I6090" s="227"/>
      <c r="J6090" s="227"/>
      <c r="K6090" s="227"/>
      <c r="L6090" s="228"/>
    </row>
    <row r="6091" spans="1:12">
      <c r="A6091" s="213" t="str">
        <f t="shared" ca="1" si="95"/>
        <v/>
      </c>
      <c r="C6091" s="223"/>
      <c r="D6091" s="224"/>
      <c r="E6091" s="224"/>
      <c r="F6091" s="225"/>
      <c r="G6091" s="226"/>
      <c r="H6091" s="227"/>
      <c r="I6091" s="227"/>
      <c r="J6091" s="227"/>
      <c r="K6091" s="227"/>
      <c r="L6091" s="228"/>
    </row>
    <row r="6092" spans="1:12">
      <c r="A6092" s="213" t="str">
        <f t="shared" ca="1" si="95"/>
        <v/>
      </c>
      <c r="C6092" s="223"/>
      <c r="D6092" s="224"/>
      <c r="E6092" s="224"/>
      <c r="F6092" s="225"/>
      <c r="G6092" s="226"/>
      <c r="H6092" s="227"/>
      <c r="I6092" s="227"/>
      <c r="J6092" s="227"/>
      <c r="K6092" s="227"/>
      <c r="L6092" s="228"/>
    </row>
    <row r="6093" spans="1:12">
      <c r="A6093" s="213" t="str">
        <f t="shared" ca="1" si="95"/>
        <v/>
      </c>
      <c r="C6093" s="223"/>
      <c r="D6093" s="224"/>
      <c r="E6093" s="224"/>
      <c r="F6093" s="225"/>
      <c r="G6093" s="226"/>
      <c r="H6093" s="227"/>
      <c r="I6093" s="227"/>
      <c r="J6093" s="227"/>
      <c r="K6093" s="227"/>
      <c r="L6093" s="228"/>
    </row>
    <row r="6094" spans="1:12">
      <c r="A6094" s="213" t="str">
        <f t="shared" ca="1" si="95"/>
        <v/>
      </c>
      <c r="C6094" s="223"/>
      <c r="D6094" s="224"/>
      <c r="E6094" s="224"/>
      <c r="F6094" s="225"/>
      <c r="G6094" s="226"/>
      <c r="H6094" s="227"/>
      <c r="I6094" s="227"/>
      <c r="J6094" s="227"/>
      <c r="K6094" s="227"/>
      <c r="L6094" s="228"/>
    </row>
    <row r="6095" spans="1:12">
      <c r="A6095" s="213" t="str">
        <f t="shared" ca="1" si="95"/>
        <v/>
      </c>
      <c r="C6095" s="223"/>
      <c r="D6095" s="224"/>
      <c r="E6095" s="224"/>
      <c r="F6095" s="225"/>
      <c r="G6095" s="226"/>
      <c r="H6095" s="227"/>
      <c r="I6095" s="227"/>
      <c r="J6095" s="227"/>
      <c r="K6095" s="227"/>
      <c r="L6095" s="228"/>
    </row>
    <row r="6096" spans="1:12">
      <c r="A6096" s="213" t="str">
        <f t="shared" ca="1" si="95"/>
        <v/>
      </c>
      <c r="C6096" s="223"/>
      <c r="D6096" s="224"/>
      <c r="E6096" s="224"/>
      <c r="F6096" s="225"/>
      <c r="G6096" s="226"/>
      <c r="H6096" s="227"/>
      <c r="I6096" s="227"/>
      <c r="J6096" s="227"/>
      <c r="K6096" s="227"/>
      <c r="L6096" s="228"/>
    </row>
    <row r="6097" spans="1:12">
      <c r="A6097" s="213" t="str">
        <f t="shared" ca="1" si="95"/>
        <v/>
      </c>
      <c r="C6097" s="223"/>
      <c r="D6097" s="224"/>
      <c r="E6097" s="224"/>
      <c r="F6097" s="225"/>
      <c r="G6097" s="226"/>
      <c r="H6097" s="227"/>
      <c r="I6097" s="227"/>
      <c r="J6097" s="227"/>
      <c r="K6097" s="227"/>
      <c r="L6097" s="228"/>
    </row>
    <row r="6098" spans="1:12">
      <c r="A6098" s="213" t="str">
        <f t="shared" ca="1" si="95"/>
        <v/>
      </c>
      <c r="C6098" s="223"/>
      <c r="D6098" s="224"/>
      <c r="E6098" s="224"/>
      <c r="F6098" s="225"/>
      <c r="G6098" s="226"/>
      <c r="H6098" s="227"/>
      <c r="I6098" s="227"/>
      <c r="J6098" s="227"/>
      <c r="K6098" s="227"/>
      <c r="L6098" s="228"/>
    </row>
    <row r="6099" spans="1:12">
      <c r="A6099" s="213" t="str">
        <f t="shared" ca="1" si="95"/>
        <v/>
      </c>
      <c r="C6099" s="223"/>
      <c r="D6099" s="224"/>
      <c r="E6099" s="224"/>
      <c r="F6099" s="225"/>
      <c r="G6099" s="226"/>
      <c r="H6099" s="227"/>
      <c r="I6099" s="227"/>
      <c r="J6099" s="227"/>
      <c r="K6099" s="227"/>
      <c r="L6099" s="228"/>
    </row>
    <row r="6100" spans="1:12">
      <c r="A6100" s="213" t="str">
        <f t="shared" ca="1" si="95"/>
        <v/>
      </c>
      <c r="C6100" s="223"/>
      <c r="D6100" s="224"/>
      <c r="E6100" s="224"/>
      <c r="F6100" s="225"/>
      <c r="G6100" s="226"/>
      <c r="H6100" s="227"/>
      <c r="I6100" s="227"/>
      <c r="J6100" s="227"/>
      <c r="K6100" s="227"/>
      <c r="L6100" s="228"/>
    </row>
    <row r="6101" spans="1:12">
      <c r="A6101" s="213" t="str">
        <f t="shared" ca="1" si="95"/>
        <v/>
      </c>
      <c r="C6101" s="223"/>
      <c r="D6101" s="224"/>
      <c r="E6101" s="224"/>
      <c r="F6101" s="225"/>
      <c r="G6101" s="226"/>
      <c r="H6101" s="227"/>
      <c r="I6101" s="227"/>
      <c r="J6101" s="227"/>
      <c r="K6101" s="227"/>
      <c r="L6101" s="228"/>
    </row>
    <row r="6102" spans="1:12">
      <c r="A6102" s="213" t="str">
        <f t="shared" ca="1" si="95"/>
        <v/>
      </c>
      <c r="C6102" s="223"/>
      <c r="D6102" s="224"/>
      <c r="E6102" s="224"/>
      <c r="F6102" s="225"/>
      <c r="G6102" s="226"/>
      <c r="H6102" s="227"/>
      <c r="I6102" s="227"/>
      <c r="J6102" s="227"/>
      <c r="K6102" s="227"/>
      <c r="L6102" s="228"/>
    </row>
    <row r="6103" spans="1:12">
      <c r="A6103" s="213" t="str">
        <f t="shared" ca="1" si="95"/>
        <v/>
      </c>
      <c r="C6103" s="223"/>
      <c r="D6103" s="224"/>
      <c r="E6103" s="224"/>
      <c r="F6103" s="225"/>
      <c r="G6103" s="226"/>
      <c r="H6103" s="227"/>
      <c r="I6103" s="227"/>
      <c r="J6103" s="227"/>
      <c r="K6103" s="227"/>
      <c r="L6103" s="228"/>
    </row>
    <row r="6104" spans="1:12">
      <c r="A6104" s="213" t="str">
        <f t="shared" ca="1" si="95"/>
        <v/>
      </c>
      <c r="C6104" s="223"/>
      <c r="D6104" s="224"/>
      <c r="E6104" s="224"/>
      <c r="F6104" s="225"/>
      <c r="G6104" s="226"/>
      <c r="H6104" s="227"/>
      <c r="I6104" s="227"/>
      <c r="J6104" s="227"/>
      <c r="K6104" s="227"/>
      <c r="L6104" s="228"/>
    </row>
    <row r="6105" spans="1:12">
      <c r="A6105" s="213" t="str">
        <f t="shared" ca="1" si="95"/>
        <v/>
      </c>
      <c r="C6105" s="223"/>
      <c r="D6105" s="224"/>
      <c r="E6105" s="224"/>
      <c r="F6105" s="225"/>
      <c r="G6105" s="226"/>
      <c r="H6105" s="227"/>
      <c r="I6105" s="227"/>
      <c r="J6105" s="227"/>
      <c r="K6105" s="227"/>
      <c r="L6105" s="228"/>
    </row>
    <row r="6106" spans="1:12">
      <c r="A6106" s="213" t="str">
        <f t="shared" ca="1" si="95"/>
        <v/>
      </c>
      <c r="C6106" s="223"/>
      <c r="D6106" s="224"/>
      <c r="E6106" s="224"/>
      <c r="F6106" s="225"/>
      <c r="G6106" s="226"/>
      <c r="H6106" s="227"/>
      <c r="I6106" s="227"/>
      <c r="J6106" s="227"/>
      <c r="K6106" s="227"/>
      <c r="L6106" s="228"/>
    </row>
    <row r="6107" spans="1:12">
      <c r="A6107" s="213" t="str">
        <f t="shared" ca="1" si="95"/>
        <v/>
      </c>
      <c r="C6107" s="223"/>
      <c r="D6107" s="224"/>
      <c r="E6107" s="224"/>
      <c r="F6107" s="225"/>
      <c r="G6107" s="226"/>
      <c r="H6107" s="227"/>
      <c r="I6107" s="227"/>
      <c r="J6107" s="227"/>
      <c r="K6107" s="227"/>
      <c r="L6107" s="228"/>
    </row>
    <row r="6108" spans="1:12">
      <c r="A6108" s="213" t="str">
        <f t="shared" ca="1" si="95"/>
        <v/>
      </c>
      <c r="C6108" s="223"/>
      <c r="D6108" s="224"/>
      <c r="E6108" s="224"/>
      <c r="F6108" s="225"/>
      <c r="G6108" s="226"/>
      <c r="H6108" s="227"/>
      <c r="I6108" s="227"/>
      <c r="J6108" s="227"/>
      <c r="K6108" s="227"/>
      <c r="L6108" s="228"/>
    </row>
    <row r="6109" spans="1:12">
      <c r="A6109" s="213" t="str">
        <f t="shared" ca="1" si="95"/>
        <v/>
      </c>
      <c r="C6109" s="223"/>
      <c r="D6109" s="224"/>
      <c r="E6109" s="224"/>
      <c r="F6109" s="225"/>
      <c r="G6109" s="226"/>
      <c r="H6109" s="227"/>
      <c r="I6109" s="227"/>
      <c r="J6109" s="227"/>
      <c r="K6109" s="227"/>
      <c r="L6109" s="228"/>
    </row>
    <row r="6110" spans="1:12">
      <c r="A6110" s="213" t="str">
        <f t="shared" ca="1" si="95"/>
        <v/>
      </c>
      <c r="C6110" s="223"/>
      <c r="D6110" s="224"/>
      <c r="E6110" s="224"/>
      <c r="F6110" s="225"/>
      <c r="G6110" s="226"/>
      <c r="H6110" s="227"/>
      <c r="I6110" s="227"/>
      <c r="J6110" s="227"/>
      <c r="K6110" s="227"/>
      <c r="L6110" s="228"/>
    </row>
    <row r="6111" spans="1:12">
      <c r="A6111" s="213" t="str">
        <f t="shared" ca="1" si="95"/>
        <v/>
      </c>
      <c r="C6111" s="223"/>
      <c r="D6111" s="224"/>
      <c r="E6111" s="224"/>
      <c r="F6111" s="225"/>
      <c r="G6111" s="226"/>
      <c r="H6111" s="227"/>
      <c r="I6111" s="227"/>
      <c r="J6111" s="227"/>
      <c r="K6111" s="227"/>
      <c r="L6111" s="228"/>
    </row>
    <row r="6112" spans="1:12">
      <c r="A6112" s="213" t="str">
        <f t="shared" ca="1" si="95"/>
        <v/>
      </c>
      <c r="C6112" s="223"/>
      <c r="D6112" s="224"/>
      <c r="E6112" s="224"/>
      <c r="F6112" s="225"/>
      <c r="G6112" s="226"/>
      <c r="H6112" s="227"/>
      <c r="I6112" s="227"/>
      <c r="J6112" s="227"/>
      <c r="K6112" s="227"/>
      <c r="L6112" s="228"/>
    </row>
    <row r="6113" spans="1:12">
      <c r="A6113" s="213" t="str">
        <f t="shared" ca="1" si="95"/>
        <v/>
      </c>
      <c r="C6113" s="223"/>
      <c r="D6113" s="224"/>
      <c r="E6113" s="224"/>
      <c r="F6113" s="225"/>
      <c r="G6113" s="226"/>
      <c r="H6113" s="227"/>
      <c r="I6113" s="227"/>
      <c r="J6113" s="227"/>
      <c r="K6113" s="227"/>
      <c r="L6113" s="228"/>
    </row>
    <row r="6114" spans="1:12">
      <c r="A6114" s="213" t="str">
        <f t="shared" ca="1" si="95"/>
        <v/>
      </c>
      <c r="C6114" s="223"/>
      <c r="D6114" s="224"/>
      <c r="E6114" s="224"/>
      <c r="F6114" s="225"/>
      <c r="G6114" s="226"/>
      <c r="H6114" s="227"/>
      <c r="I6114" s="227"/>
      <c r="J6114" s="227"/>
      <c r="K6114" s="227"/>
      <c r="L6114" s="228"/>
    </row>
    <row r="6115" spans="1:12">
      <c r="A6115" s="213" t="str">
        <f t="shared" ca="1" si="95"/>
        <v/>
      </c>
      <c r="C6115" s="223"/>
      <c r="D6115" s="224"/>
      <c r="E6115" s="224"/>
      <c r="F6115" s="225"/>
      <c r="G6115" s="226"/>
      <c r="H6115" s="227"/>
      <c r="I6115" s="227"/>
      <c r="J6115" s="227"/>
      <c r="K6115" s="227"/>
      <c r="L6115" s="228"/>
    </row>
    <row r="6116" spans="1:12">
      <c r="A6116" s="213" t="str">
        <f t="shared" ca="1" si="95"/>
        <v/>
      </c>
      <c r="C6116" s="223"/>
      <c r="D6116" s="224"/>
      <c r="E6116" s="224"/>
      <c r="F6116" s="225"/>
      <c r="G6116" s="226"/>
      <c r="H6116" s="227"/>
      <c r="I6116" s="227"/>
      <c r="J6116" s="227"/>
      <c r="K6116" s="227"/>
      <c r="L6116" s="228"/>
    </row>
    <row r="6117" spans="1:12">
      <c r="A6117" s="213" t="str">
        <f t="shared" ca="1" si="95"/>
        <v/>
      </c>
      <c r="C6117" s="223"/>
      <c r="D6117" s="224"/>
      <c r="E6117" s="224"/>
      <c r="F6117" s="225"/>
      <c r="G6117" s="226"/>
      <c r="H6117" s="227"/>
      <c r="I6117" s="227"/>
      <c r="J6117" s="227"/>
      <c r="K6117" s="227"/>
      <c r="L6117" s="228"/>
    </row>
    <row r="6118" spans="1:12">
      <c r="A6118" s="213" t="str">
        <f t="shared" ca="1" si="95"/>
        <v/>
      </c>
      <c r="C6118" s="223"/>
      <c r="D6118" s="224"/>
      <c r="E6118" s="224"/>
      <c r="F6118" s="225"/>
      <c r="G6118" s="226"/>
      <c r="H6118" s="227"/>
      <c r="I6118" s="227"/>
      <c r="J6118" s="227"/>
      <c r="K6118" s="227"/>
      <c r="L6118" s="228"/>
    </row>
    <row r="6119" spans="1:12">
      <c r="A6119" s="213" t="str">
        <f t="shared" ca="1" si="95"/>
        <v/>
      </c>
      <c r="C6119" s="223"/>
      <c r="D6119" s="224"/>
      <c r="E6119" s="224"/>
      <c r="F6119" s="225"/>
      <c r="G6119" s="226"/>
      <c r="H6119" s="227"/>
      <c r="I6119" s="227"/>
      <c r="J6119" s="227"/>
      <c r="K6119" s="227"/>
      <c r="L6119" s="228"/>
    </row>
    <row r="6120" spans="1:12">
      <c r="A6120" s="213" t="str">
        <f t="shared" ca="1" si="95"/>
        <v/>
      </c>
      <c r="C6120" s="223"/>
      <c r="D6120" s="224"/>
      <c r="E6120" s="224"/>
      <c r="F6120" s="225"/>
      <c r="G6120" s="226"/>
      <c r="H6120" s="227"/>
      <c r="I6120" s="227"/>
      <c r="J6120" s="227"/>
      <c r="K6120" s="227"/>
      <c r="L6120" s="228"/>
    </row>
    <row r="6121" spans="1:12">
      <c r="A6121" s="213" t="str">
        <f t="shared" ca="1" si="95"/>
        <v/>
      </c>
      <c r="C6121" s="223"/>
      <c r="D6121" s="224"/>
      <c r="E6121" s="224"/>
      <c r="F6121" s="225"/>
      <c r="G6121" s="226"/>
      <c r="H6121" s="227"/>
      <c r="I6121" s="227"/>
      <c r="J6121" s="227"/>
      <c r="K6121" s="227"/>
      <c r="L6121" s="228"/>
    </row>
    <row r="6122" spans="1:12">
      <c r="A6122" s="213" t="str">
        <f t="shared" ca="1" si="95"/>
        <v/>
      </c>
      <c r="C6122" s="223"/>
      <c r="D6122" s="224"/>
      <c r="E6122" s="224"/>
      <c r="F6122" s="225"/>
      <c r="G6122" s="226"/>
      <c r="H6122" s="227"/>
      <c r="I6122" s="227"/>
      <c r="J6122" s="227"/>
      <c r="K6122" s="227"/>
      <c r="L6122" s="228"/>
    </row>
    <row r="6123" spans="1:12">
      <c r="A6123" s="213" t="str">
        <f t="shared" ca="1" si="95"/>
        <v/>
      </c>
      <c r="C6123" s="223"/>
      <c r="D6123" s="224"/>
      <c r="E6123" s="224"/>
      <c r="F6123" s="225"/>
      <c r="G6123" s="226"/>
      <c r="H6123" s="227"/>
      <c r="I6123" s="227"/>
      <c r="J6123" s="227"/>
      <c r="K6123" s="227"/>
      <c r="L6123" s="228"/>
    </row>
    <row r="6124" spans="1:12">
      <c r="A6124" s="213" t="str">
        <f t="shared" ca="1" si="95"/>
        <v/>
      </c>
      <c r="C6124" s="223"/>
      <c r="D6124" s="224"/>
      <c r="E6124" s="224"/>
      <c r="F6124" s="225"/>
      <c r="G6124" s="226"/>
      <c r="H6124" s="227"/>
      <c r="I6124" s="227"/>
      <c r="J6124" s="227"/>
      <c r="K6124" s="227"/>
      <c r="L6124" s="228"/>
    </row>
    <row r="6125" spans="1:12">
      <c r="A6125" s="213" t="str">
        <f t="shared" ca="1" si="95"/>
        <v/>
      </c>
      <c r="C6125" s="223"/>
      <c r="D6125" s="224"/>
      <c r="E6125" s="224"/>
      <c r="F6125" s="225"/>
      <c r="G6125" s="226"/>
      <c r="H6125" s="227"/>
      <c r="I6125" s="227"/>
      <c r="J6125" s="227"/>
      <c r="K6125" s="227"/>
      <c r="L6125" s="228"/>
    </row>
    <row r="6126" spans="1:12">
      <c r="A6126" s="213" t="str">
        <f t="shared" ca="1" si="95"/>
        <v/>
      </c>
      <c r="C6126" s="223"/>
      <c r="D6126" s="224"/>
      <c r="E6126" s="224"/>
      <c r="F6126" s="225"/>
      <c r="G6126" s="226"/>
      <c r="H6126" s="227"/>
      <c r="I6126" s="227"/>
      <c r="J6126" s="227"/>
      <c r="K6126" s="227"/>
      <c r="L6126" s="228"/>
    </row>
    <row r="6127" spans="1:12">
      <c r="A6127" s="213" t="str">
        <f t="shared" ca="1" si="95"/>
        <v/>
      </c>
      <c r="C6127" s="223"/>
      <c r="D6127" s="224"/>
      <c r="E6127" s="224"/>
      <c r="F6127" s="225"/>
      <c r="G6127" s="226"/>
      <c r="H6127" s="227"/>
      <c r="I6127" s="227"/>
      <c r="J6127" s="227"/>
      <c r="K6127" s="227"/>
      <c r="L6127" s="228"/>
    </row>
    <row r="6128" spans="1:12">
      <c r="A6128" s="213" t="str">
        <f t="shared" ca="1" si="95"/>
        <v/>
      </c>
      <c r="C6128" s="223"/>
      <c r="D6128" s="224"/>
      <c r="E6128" s="224"/>
      <c r="F6128" s="225"/>
      <c r="G6128" s="226"/>
      <c r="H6128" s="227"/>
      <c r="I6128" s="227"/>
      <c r="J6128" s="227"/>
      <c r="K6128" s="227"/>
      <c r="L6128" s="228"/>
    </row>
    <row r="6129" spans="1:12">
      <c r="A6129" s="213" t="str">
        <f t="shared" ca="1" si="95"/>
        <v/>
      </c>
      <c r="C6129" s="223"/>
      <c r="D6129" s="224"/>
      <c r="E6129" s="224"/>
      <c r="F6129" s="225"/>
      <c r="G6129" s="226"/>
      <c r="H6129" s="227"/>
      <c r="I6129" s="227"/>
      <c r="J6129" s="227"/>
      <c r="K6129" s="227"/>
      <c r="L6129" s="228"/>
    </row>
    <row r="6130" spans="1:12">
      <c r="A6130" s="213" t="str">
        <f t="shared" ca="1" si="95"/>
        <v/>
      </c>
      <c r="C6130" s="223"/>
      <c r="D6130" s="224"/>
      <c r="E6130" s="224"/>
      <c r="F6130" s="225"/>
      <c r="G6130" s="226"/>
      <c r="H6130" s="227"/>
      <c r="I6130" s="227"/>
      <c r="J6130" s="227"/>
      <c r="K6130" s="227"/>
      <c r="L6130" s="228"/>
    </row>
    <row r="6131" spans="1:12">
      <c r="A6131" s="213" t="str">
        <f t="shared" ca="1" si="95"/>
        <v/>
      </c>
      <c r="C6131" s="223"/>
      <c r="D6131" s="224"/>
      <c r="E6131" s="224"/>
      <c r="F6131" s="225"/>
      <c r="G6131" s="226"/>
      <c r="H6131" s="227"/>
      <c r="I6131" s="227"/>
      <c r="J6131" s="227"/>
      <c r="K6131" s="227"/>
      <c r="L6131" s="228"/>
    </row>
    <row r="6132" spans="1:12">
      <c r="A6132" s="213" t="str">
        <f t="shared" ca="1" si="95"/>
        <v/>
      </c>
      <c r="C6132" s="223"/>
      <c r="D6132" s="224"/>
      <c r="E6132" s="224"/>
      <c r="F6132" s="225"/>
      <c r="G6132" s="226"/>
      <c r="H6132" s="227"/>
      <c r="I6132" s="227"/>
      <c r="J6132" s="227"/>
      <c r="K6132" s="227"/>
      <c r="L6132" s="228"/>
    </row>
    <row r="6133" spans="1:12">
      <c r="A6133" s="213" t="str">
        <f t="shared" ca="1" si="95"/>
        <v/>
      </c>
      <c r="C6133" s="223"/>
      <c r="D6133" s="224"/>
      <c r="E6133" s="224"/>
      <c r="F6133" s="225"/>
      <c r="G6133" s="226"/>
      <c r="H6133" s="227"/>
      <c r="I6133" s="227"/>
      <c r="J6133" s="227"/>
      <c r="K6133" s="227"/>
      <c r="L6133" s="228"/>
    </row>
    <row r="6134" spans="1:12">
      <c r="A6134" s="213" t="str">
        <f t="shared" ca="1" si="95"/>
        <v/>
      </c>
      <c r="C6134" s="223"/>
      <c r="D6134" s="224"/>
      <c r="E6134" s="224"/>
      <c r="F6134" s="225"/>
      <c r="G6134" s="226"/>
      <c r="H6134" s="227"/>
      <c r="I6134" s="227"/>
      <c r="J6134" s="227"/>
      <c r="K6134" s="227"/>
      <c r="L6134" s="228"/>
    </row>
    <row r="6135" spans="1:12">
      <c r="A6135" s="213" t="str">
        <f t="shared" ca="1" si="95"/>
        <v/>
      </c>
      <c r="C6135" s="223"/>
      <c r="D6135" s="224"/>
      <c r="E6135" s="224"/>
      <c r="F6135" s="225"/>
      <c r="G6135" s="226"/>
      <c r="H6135" s="227"/>
      <c r="I6135" s="227"/>
      <c r="J6135" s="227"/>
      <c r="K6135" s="227"/>
      <c r="L6135" s="228"/>
    </row>
    <row r="6136" spans="1:12">
      <c r="A6136" s="213" t="str">
        <f t="shared" ca="1" si="95"/>
        <v/>
      </c>
      <c r="C6136" s="223"/>
      <c r="D6136" s="224"/>
      <c r="E6136" s="224"/>
      <c r="F6136" s="225"/>
      <c r="G6136" s="226"/>
      <c r="H6136" s="227"/>
      <c r="I6136" s="227"/>
      <c r="J6136" s="227"/>
      <c r="K6136" s="227"/>
      <c r="L6136" s="228"/>
    </row>
    <row r="6137" spans="1:12">
      <c r="A6137" s="213" t="str">
        <f t="shared" ca="1" si="95"/>
        <v/>
      </c>
      <c r="C6137" s="223"/>
      <c r="D6137" s="224"/>
      <c r="E6137" s="224"/>
      <c r="F6137" s="225"/>
      <c r="G6137" s="226"/>
      <c r="H6137" s="227"/>
      <c r="I6137" s="227"/>
      <c r="J6137" s="227"/>
      <c r="K6137" s="227"/>
      <c r="L6137" s="228"/>
    </row>
    <row r="6138" spans="1:12">
      <c r="A6138" s="213" t="str">
        <f t="shared" ca="1" si="95"/>
        <v/>
      </c>
      <c r="C6138" s="223"/>
      <c r="D6138" s="224"/>
      <c r="E6138" s="224"/>
      <c r="F6138" s="225"/>
      <c r="G6138" s="226"/>
      <c r="H6138" s="227"/>
      <c r="I6138" s="227"/>
      <c r="J6138" s="227"/>
      <c r="K6138" s="227"/>
      <c r="L6138" s="228"/>
    </row>
    <row r="6139" spans="1:12">
      <c r="A6139" s="213" t="str">
        <f t="shared" ca="1" si="95"/>
        <v/>
      </c>
      <c r="C6139" s="223"/>
      <c r="D6139" s="224"/>
      <c r="E6139" s="224"/>
      <c r="F6139" s="225"/>
      <c r="G6139" s="226"/>
      <c r="H6139" s="227"/>
      <c r="I6139" s="227"/>
      <c r="J6139" s="227"/>
      <c r="K6139" s="227"/>
      <c r="L6139" s="228"/>
    </row>
    <row r="6140" spans="1:12">
      <c r="A6140" s="213" t="str">
        <f t="shared" ca="1" si="95"/>
        <v/>
      </c>
      <c r="C6140" s="223"/>
      <c r="D6140" s="224"/>
      <c r="E6140" s="224"/>
      <c r="F6140" s="225"/>
      <c r="G6140" s="226"/>
      <c r="H6140" s="227"/>
      <c r="I6140" s="227"/>
      <c r="J6140" s="227"/>
      <c r="K6140" s="227"/>
      <c r="L6140" s="228"/>
    </row>
    <row r="6141" spans="1:12">
      <c r="A6141" s="213" t="str">
        <f t="shared" ca="1" si="95"/>
        <v/>
      </c>
      <c r="C6141" s="223"/>
      <c r="D6141" s="224"/>
      <c r="E6141" s="224"/>
      <c r="F6141" s="225"/>
      <c r="G6141" s="226"/>
      <c r="H6141" s="227"/>
      <c r="I6141" s="227"/>
      <c r="J6141" s="227"/>
      <c r="K6141" s="227"/>
      <c r="L6141" s="228"/>
    </row>
    <row r="6142" spans="1:12">
      <c r="A6142" s="213" t="str">
        <f t="shared" ca="1" si="95"/>
        <v/>
      </c>
      <c r="C6142" s="223"/>
      <c r="D6142" s="224"/>
      <c r="E6142" s="224"/>
      <c r="F6142" s="225"/>
      <c r="G6142" s="226"/>
      <c r="H6142" s="227"/>
      <c r="I6142" s="227"/>
      <c r="J6142" s="227"/>
      <c r="K6142" s="227"/>
      <c r="L6142" s="228"/>
    </row>
    <row r="6143" spans="1:12">
      <c r="A6143" s="213" t="str">
        <f t="shared" ca="1" si="95"/>
        <v/>
      </c>
      <c r="C6143" s="223"/>
      <c r="D6143" s="224"/>
      <c r="E6143" s="224"/>
      <c r="F6143" s="225"/>
      <c r="G6143" s="226"/>
      <c r="H6143" s="227"/>
      <c r="I6143" s="227"/>
      <c r="J6143" s="227"/>
      <c r="K6143" s="227"/>
      <c r="L6143" s="228"/>
    </row>
    <row r="6144" spans="1:12">
      <c r="A6144" s="213" t="str">
        <f t="shared" ca="1" si="95"/>
        <v/>
      </c>
      <c r="C6144" s="223"/>
      <c r="D6144" s="224"/>
      <c r="E6144" s="224"/>
      <c r="F6144" s="225"/>
      <c r="G6144" s="226"/>
      <c r="H6144" s="227"/>
      <c r="I6144" s="227"/>
      <c r="J6144" s="227"/>
      <c r="K6144" s="227"/>
      <c r="L6144" s="228"/>
    </row>
    <row r="6145" spans="1:12">
      <c r="A6145" s="213" t="str">
        <f t="shared" ca="1" si="95"/>
        <v/>
      </c>
      <c r="C6145" s="223"/>
      <c r="D6145" s="224"/>
      <c r="E6145" s="224"/>
      <c r="F6145" s="225"/>
      <c r="G6145" s="226"/>
      <c r="H6145" s="227"/>
      <c r="I6145" s="227"/>
      <c r="J6145" s="227"/>
      <c r="K6145" s="227"/>
      <c r="L6145" s="228"/>
    </row>
    <row r="6146" spans="1:12">
      <c r="A6146" s="213" t="str">
        <f t="shared" ca="1" si="95"/>
        <v/>
      </c>
      <c r="C6146" s="223"/>
      <c r="D6146" s="224"/>
      <c r="E6146" s="224"/>
      <c r="F6146" s="225"/>
      <c r="G6146" s="226"/>
      <c r="H6146" s="227"/>
      <c r="I6146" s="227"/>
      <c r="J6146" s="227"/>
      <c r="K6146" s="227"/>
      <c r="L6146" s="228"/>
    </row>
    <row r="6147" spans="1:12">
      <c r="A6147" s="213" t="str">
        <f t="shared" ca="1" si="95"/>
        <v/>
      </c>
      <c r="C6147" s="223"/>
      <c r="D6147" s="224"/>
      <c r="E6147" s="224"/>
      <c r="F6147" s="225"/>
      <c r="G6147" s="226"/>
      <c r="H6147" s="227"/>
      <c r="I6147" s="227"/>
      <c r="J6147" s="227"/>
      <c r="K6147" s="227"/>
      <c r="L6147" s="228"/>
    </row>
    <row r="6148" spans="1:12">
      <c r="A6148" s="213" t="str">
        <f t="shared" ref="A6148:A6211" ca="1" si="96">IF(INDIRECT(ADDRESS(ROW(A6148),3))="","",IF(INDIRECT(ADDRESS(ROW(A6148),3))=INDIRECT(ADDRESS(ROW(A6148)-1,3)),A6147,A6147+1))</f>
        <v/>
      </c>
      <c r="C6148" s="223"/>
      <c r="D6148" s="224"/>
      <c r="E6148" s="224"/>
      <c r="F6148" s="225"/>
      <c r="G6148" s="226"/>
      <c r="H6148" s="227"/>
      <c r="I6148" s="227"/>
      <c r="J6148" s="227"/>
      <c r="K6148" s="227"/>
      <c r="L6148" s="228"/>
    </row>
    <row r="6149" spans="1:12">
      <c r="A6149" s="213" t="str">
        <f t="shared" ca="1" si="96"/>
        <v/>
      </c>
      <c r="C6149" s="223"/>
      <c r="D6149" s="224"/>
      <c r="E6149" s="224"/>
      <c r="F6149" s="225"/>
      <c r="G6149" s="226"/>
      <c r="H6149" s="227"/>
      <c r="I6149" s="227"/>
      <c r="J6149" s="227"/>
      <c r="K6149" s="227"/>
      <c r="L6149" s="228"/>
    </row>
    <row r="6150" spans="1:12">
      <c r="A6150" s="213" t="str">
        <f t="shared" ca="1" si="96"/>
        <v/>
      </c>
      <c r="C6150" s="223"/>
      <c r="D6150" s="224"/>
      <c r="E6150" s="224"/>
      <c r="F6150" s="225"/>
      <c r="G6150" s="226"/>
      <c r="H6150" s="227"/>
      <c r="I6150" s="227"/>
      <c r="J6150" s="227"/>
      <c r="K6150" s="227"/>
      <c r="L6150" s="228"/>
    </row>
    <row r="6151" spans="1:12">
      <c r="A6151" s="213" t="str">
        <f t="shared" ca="1" si="96"/>
        <v/>
      </c>
      <c r="C6151" s="223"/>
      <c r="D6151" s="224"/>
      <c r="E6151" s="224"/>
      <c r="F6151" s="225"/>
      <c r="G6151" s="226"/>
      <c r="H6151" s="227"/>
      <c r="I6151" s="227"/>
      <c r="J6151" s="227"/>
      <c r="K6151" s="227"/>
      <c r="L6151" s="228"/>
    </row>
    <row r="6152" spans="1:12">
      <c r="A6152" s="213" t="str">
        <f t="shared" ca="1" si="96"/>
        <v/>
      </c>
      <c r="C6152" s="223"/>
      <c r="D6152" s="224"/>
      <c r="E6152" s="224"/>
      <c r="F6152" s="225"/>
      <c r="G6152" s="226"/>
      <c r="H6152" s="227"/>
      <c r="I6152" s="227"/>
      <c r="J6152" s="227"/>
      <c r="K6152" s="227"/>
      <c r="L6152" s="228"/>
    </row>
    <row r="6153" spans="1:12">
      <c r="A6153" s="213" t="str">
        <f t="shared" ca="1" si="96"/>
        <v/>
      </c>
      <c r="C6153" s="223"/>
      <c r="D6153" s="224"/>
      <c r="E6153" s="224"/>
      <c r="F6153" s="225"/>
      <c r="G6153" s="226"/>
      <c r="H6153" s="227"/>
      <c r="I6153" s="227"/>
      <c r="J6153" s="227"/>
      <c r="K6153" s="227"/>
      <c r="L6153" s="228"/>
    </row>
    <row r="6154" spans="1:12">
      <c r="A6154" s="213" t="str">
        <f t="shared" ca="1" si="96"/>
        <v/>
      </c>
      <c r="C6154" s="223"/>
      <c r="D6154" s="224"/>
      <c r="E6154" s="224"/>
      <c r="F6154" s="225"/>
      <c r="G6154" s="226"/>
      <c r="H6154" s="227"/>
      <c r="I6154" s="227"/>
      <c r="J6154" s="227"/>
      <c r="K6154" s="227"/>
      <c r="L6154" s="228"/>
    </row>
    <row r="6155" spans="1:12">
      <c r="A6155" s="213" t="str">
        <f t="shared" ca="1" si="96"/>
        <v/>
      </c>
      <c r="C6155" s="223"/>
      <c r="D6155" s="224"/>
      <c r="E6155" s="224"/>
      <c r="F6155" s="225"/>
      <c r="G6155" s="226"/>
      <c r="H6155" s="227"/>
      <c r="I6155" s="227"/>
      <c r="J6155" s="227"/>
      <c r="K6155" s="227"/>
      <c r="L6155" s="228"/>
    </row>
    <row r="6156" spans="1:12">
      <c r="A6156" s="213" t="str">
        <f t="shared" ca="1" si="96"/>
        <v/>
      </c>
      <c r="C6156" s="223"/>
      <c r="D6156" s="224"/>
      <c r="E6156" s="224"/>
      <c r="F6156" s="225"/>
      <c r="G6156" s="226"/>
      <c r="H6156" s="227"/>
      <c r="I6156" s="227"/>
      <c r="J6156" s="227"/>
      <c r="K6156" s="227"/>
      <c r="L6156" s="228"/>
    </row>
    <row r="6157" spans="1:12">
      <c r="A6157" s="213" t="str">
        <f t="shared" ca="1" si="96"/>
        <v/>
      </c>
      <c r="C6157" s="223"/>
      <c r="D6157" s="224"/>
      <c r="E6157" s="224"/>
      <c r="F6157" s="225"/>
      <c r="G6157" s="226"/>
      <c r="H6157" s="227"/>
      <c r="I6157" s="227"/>
      <c r="J6157" s="227"/>
      <c r="K6157" s="227"/>
      <c r="L6157" s="228"/>
    </row>
    <row r="6158" spans="1:12">
      <c r="A6158" s="213" t="str">
        <f t="shared" ca="1" si="96"/>
        <v/>
      </c>
      <c r="C6158" s="223"/>
      <c r="D6158" s="224"/>
      <c r="E6158" s="224"/>
      <c r="F6158" s="225"/>
      <c r="G6158" s="226"/>
      <c r="H6158" s="227"/>
      <c r="I6158" s="227"/>
      <c r="J6158" s="227"/>
      <c r="K6158" s="227"/>
      <c r="L6158" s="228"/>
    </row>
    <row r="6159" spans="1:12">
      <c r="A6159" s="213" t="str">
        <f t="shared" ca="1" si="96"/>
        <v/>
      </c>
      <c r="C6159" s="223"/>
      <c r="D6159" s="224"/>
      <c r="E6159" s="224"/>
      <c r="F6159" s="225"/>
      <c r="G6159" s="226"/>
      <c r="H6159" s="227"/>
      <c r="I6159" s="227"/>
      <c r="J6159" s="227"/>
      <c r="K6159" s="227"/>
      <c r="L6159" s="228"/>
    </row>
    <row r="6160" spans="1:12">
      <c r="A6160" s="213" t="str">
        <f t="shared" ca="1" si="96"/>
        <v/>
      </c>
      <c r="C6160" s="223"/>
      <c r="D6160" s="224"/>
      <c r="E6160" s="224"/>
      <c r="F6160" s="225"/>
      <c r="G6160" s="226"/>
      <c r="H6160" s="227"/>
      <c r="I6160" s="227"/>
      <c r="J6160" s="227"/>
      <c r="K6160" s="227"/>
      <c r="L6160" s="228"/>
    </row>
    <row r="6161" spans="1:12">
      <c r="A6161" s="213" t="str">
        <f t="shared" ca="1" si="96"/>
        <v/>
      </c>
      <c r="C6161" s="223"/>
      <c r="D6161" s="224"/>
      <c r="E6161" s="224"/>
      <c r="F6161" s="225"/>
      <c r="G6161" s="226"/>
      <c r="H6161" s="227"/>
      <c r="I6161" s="227"/>
      <c r="J6161" s="227"/>
      <c r="K6161" s="227"/>
      <c r="L6161" s="228"/>
    </row>
    <row r="6162" spans="1:12">
      <c r="A6162" s="213" t="str">
        <f t="shared" ca="1" si="96"/>
        <v/>
      </c>
      <c r="C6162" s="223"/>
      <c r="D6162" s="224"/>
      <c r="E6162" s="224"/>
      <c r="F6162" s="225"/>
      <c r="G6162" s="226"/>
      <c r="H6162" s="227"/>
      <c r="I6162" s="227"/>
      <c r="J6162" s="227"/>
      <c r="K6162" s="227"/>
      <c r="L6162" s="228"/>
    </row>
    <row r="6163" spans="1:12">
      <c r="A6163" s="213" t="str">
        <f t="shared" ca="1" si="96"/>
        <v/>
      </c>
      <c r="C6163" s="223"/>
      <c r="D6163" s="224"/>
      <c r="E6163" s="224"/>
      <c r="F6163" s="225"/>
      <c r="G6163" s="226"/>
      <c r="H6163" s="227"/>
      <c r="I6163" s="227"/>
      <c r="J6163" s="227"/>
      <c r="K6163" s="227"/>
      <c r="L6163" s="228"/>
    </row>
    <row r="6164" spans="1:12">
      <c r="A6164" s="213" t="str">
        <f t="shared" ca="1" si="96"/>
        <v/>
      </c>
      <c r="C6164" s="223"/>
      <c r="D6164" s="224"/>
      <c r="E6164" s="224"/>
      <c r="F6164" s="225"/>
      <c r="G6164" s="226"/>
      <c r="H6164" s="227"/>
      <c r="I6164" s="227"/>
      <c r="J6164" s="227"/>
      <c r="K6164" s="227"/>
      <c r="L6164" s="228"/>
    </row>
    <row r="6165" spans="1:12">
      <c r="A6165" s="213" t="str">
        <f t="shared" ca="1" si="96"/>
        <v/>
      </c>
      <c r="C6165" s="223"/>
      <c r="D6165" s="224"/>
      <c r="E6165" s="224"/>
      <c r="F6165" s="225"/>
      <c r="G6165" s="226"/>
      <c r="H6165" s="227"/>
      <c r="I6165" s="227"/>
      <c r="J6165" s="227"/>
      <c r="K6165" s="227"/>
      <c r="L6165" s="228"/>
    </row>
    <row r="6166" spans="1:12">
      <c r="A6166" s="213" t="str">
        <f t="shared" ca="1" si="96"/>
        <v/>
      </c>
      <c r="C6166" s="223"/>
      <c r="D6166" s="224"/>
      <c r="E6166" s="224"/>
      <c r="F6166" s="225"/>
      <c r="G6166" s="226"/>
      <c r="H6166" s="227"/>
      <c r="I6166" s="227"/>
      <c r="J6166" s="227"/>
      <c r="K6166" s="227"/>
      <c r="L6166" s="228"/>
    </row>
    <row r="6167" spans="1:12">
      <c r="A6167" s="213" t="str">
        <f t="shared" ca="1" si="96"/>
        <v/>
      </c>
      <c r="C6167" s="223"/>
      <c r="D6167" s="224"/>
      <c r="E6167" s="224"/>
      <c r="F6167" s="225"/>
      <c r="G6167" s="226"/>
      <c r="H6167" s="227"/>
      <c r="I6167" s="227"/>
      <c r="J6167" s="227"/>
      <c r="K6167" s="227"/>
      <c r="L6167" s="228"/>
    </row>
    <row r="6168" spans="1:12">
      <c r="A6168" s="213" t="str">
        <f t="shared" ca="1" si="96"/>
        <v/>
      </c>
      <c r="C6168" s="223"/>
      <c r="D6168" s="224"/>
      <c r="E6168" s="224"/>
      <c r="F6168" s="225"/>
      <c r="G6168" s="226"/>
      <c r="H6168" s="227"/>
      <c r="I6168" s="227"/>
      <c r="J6168" s="227"/>
      <c r="K6168" s="227"/>
      <c r="L6168" s="228"/>
    </row>
    <row r="6169" spans="1:12">
      <c r="A6169" s="213" t="str">
        <f t="shared" ca="1" si="96"/>
        <v/>
      </c>
      <c r="C6169" s="223"/>
      <c r="D6169" s="224"/>
      <c r="E6169" s="224"/>
      <c r="F6169" s="225"/>
      <c r="G6169" s="226"/>
      <c r="H6169" s="227"/>
      <c r="I6169" s="227"/>
      <c r="J6169" s="227"/>
      <c r="K6169" s="227"/>
      <c r="L6169" s="228"/>
    </row>
    <row r="6170" spans="1:12">
      <c r="A6170" s="213" t="str">
        <f t="shared" ca="1" si="96"/>
        <v/>
      </c>
      <c r="C6170" s="223"/>
      <c r="D6170" s="224"/>
      <c r="E6170" s="224"/>
      <c r="F6170" s="225"/>
      <c r="G6170" s="226"/>
      <c r="H6170" s="227"/>
      <c r="I6170" s="227"/>
      <c r="J6170" s="227"/>
      <c r="K6170" s="227"/>
      <c r="L6170" s="228"/>
    </row>
    <row r="6171" spans="1:12">
      <c r="A6171" s="213" t="str">
        <f t="shared" ca="1" si="96"/>
        <v/>
      </c>
      <c r="C6171" s="223"/>
      <c r="D6171" s="224"/>
      <c r="E6171" s="224"/>
      <c r="F6171" s="225"/>
      <c r="G6171" s="226"/>
      <c r="H6171" s="227"/>
      <c r="I6171" s="227"/>
      <c r="J6171" s="227"/>
      <c r="K6171" s="227"/>
      <c r="L6171" s="228"/>
    </row>
    <row r="6172" spans="1:12">
      <c r="A6172" s="213" t="str">
        <f t="shared" ca="1" si="96"/>
        <v/>
      </c>
      <c r="C6172" s="223"/>
      <c r="D6172" s="224"/>
      <c r="E6172" s="224"/>
      <c r="F6172" s="225"/>
      <c r="G6172" s="226"/>
      <c r="H6172" s="227"/>
      <c r="I6172" s="227"/>
      <c r="J6172" s="227"/>
      <c r="K6172" s="227"/>
      <c r="L6172" s="228"/>
    </row>
    <row r="6173" spans="1:12">
      <c r="A6173" s="213" t="str">
        <f t="shared" ca="1" si="96"/>
        <v/>
      </c>
      <c r="C6173" s="223"/>
      <c r="D6173" s="224"/>
      <c r="E6173" s="224"/>
      <c r="F6173" s="225"/>
      <c r="G6173" s="226"/>
      <c r="H6173" s="227"/>
      <c r="I6173" s="227"/>
      <c r="J6173" s="227"/>
      <c r="K6173" s="227"/>
      <c r="L6173" s="228"/>
    </row>
    <row r="6174" spans="1:12">
      <c r="A6174" s="213" t="str">
        <f t="shared" ca="1" si="96"/>
        <v/>
      </c>
      <c r="C6174" s="223"/>
      <c r="D6174" s="224"/>
      <c r="E6174" s="224"/>
      <c r="F6174" s="225"/>
      <c r="G6174" s="226"/>
      <c r="H6174" s="227"/>
      <c r="I6174" s="227"/>
      <c r="J6174" s="227"/>
      <c r="K6174" s="227"/>
      <c r="L6174" s="228"/>
    </row>
    <row r="6175" spans="1:12">
      <c r="A6175" s="213" t="str">
        <f t="shared" ca="1" si="96"/>
        <v/>
      </c>
      <c r="C6175" s="223"/>
      <c r="D6175" s="224"/>
      <c r="E6175" s="224"/>
      <c r="F6175" s="225"/>
      <c r="G6175" s="226"/>
      <c r="H6175" s="227"/>
      <c r="I6175" s="227"/>
      <c r="J6175" s="227"/>
      <c r="K6175" s="227"/>
      <c r="L6175" s="228"/>
    </row>
    <row r="6176" spans="1:12">
      <c r="A6176" s="213" t="str">
        <f t="shared" ca="1" si="96"/>
        <v/>
      </c>
      <c r="C6176" s="223"/>
      <c r="D6176" s="224"/>
      <c r="E6176" s="224"/>
      <c r="F6176" s="225"/>
      <c r="G6176" s="226"/>
      <c r="H6176" s="227"/>
      <c r="I6176" s="227"/>
      <c r="J6176" s="227"/>
      <c r="K6176" s="227"/>
      <c r="L6176" s="228"/>
    </row>
    <row r="6177" spans="1:12">
      <c r="A6177" s="213" t="str">
        <f t="shared" ca="1" si="96"/>
        <v/>
      </c>
      <c r="C6177" s="223"/>
      <c r="D6177" s="224"/>
      <c r="E6177" s="224"/>
      <c r="F6177" s="225"/>
      <c r="G6177" s="226"/>
      <c r="H6177" s="227"/>
      <c r="I6177" s="227"/>
      <c r="J6177" s="227"/>
      <c r="K6177" s="227"/>
      <c r="L6177" s="228"/>
    </row>
    <row r="6178" spans="1:12">
      <c r="A6178" s="213" t="str">
        <f t="shared" ca="1" si="96"/>
        <v/>
      </c>
      <c r="C6178" s="223"/>
      <c r="D6178" s="224"/>
      <c r="E6178" s="224"/>
      <c r="F6178" s="225"/>
      <c r="G6178" s="226"/>
      <c r="H6178" s="227"/>
      <c r="I6178" s="227"/>
      <c r="J6178" s="227"/>
      <c r="K6178" s="227"/>
      <c r="L6178" s="228"/>
    </row>
    <row r="6179" spans="1:12">
      <c r="A6179" s="213" t="str">
        <f t="shared" ca="1" si="96"/>
        <v/>
      </c>
      <c r="C6179" s="223"/>
      <c r="D6179" s="224"/>
      <c r="E6179" s="224"/>
      <c r="F6179" s="225"/>
      <c r="G6179" s="226"/>
      <c r="H6179" s="227"/>
      <c r="I6179" s="227"/>
      <c r="J6179" s="227"/>
      <c r="K6179" s="227"/>
      <c r="L6179" s="228"/>
    </row>
    <row r="6180" spans="1:12">
      <c r="A6180" s="213" t="str">
        <f t="shared" ca="1" si="96"/>
        <v/>
      </c>
      <c r="C6180" s="223"/>
      <c r="D6180" s="224"/>
      <c r="E6180" s="224"/>
      <c r="F6180" s="225"/>
      <c r="G6180" s="226"/>
      <c r="H6180" s="227"/>
      <c r="I6180" s="227"/>
      <c r="J6180" s="227"/>
      <c r="K6180" s="227"/>
      <c r="L6180" s="228"/>
    </row>
    <row r="6181" spans="1:12">
      <c r="A6181" s="213" t="str">
        <f t="shared" ca="1" si="96"/>
        <v/>
      </c>
      <c r="C6181" s="223"/>
      <c r="D6181" s="224"/>
      <c r="E6181" s="224"/>
      <c r="F6181" s="225"/>
      <c r="G6181" s="226"/>
      <c r="H6181" s="227"/>
      <c r="I6181" s="227"/>
      <c r="J6181" s="227"/>
      <c r="K6181" s="227"/>
      <c r="L6181" s="228"/>
    </row>
    <row r="6182" spans="1:12">
      <c r="A6182" s="213" t="str">
        <f t="shared" ca="1" si="96"/>
        <v/>
      </c>
      <c r="C6182" s="223"/>
      <c r="D6182" s="224"/>
      <c r="E6182" s="224"/>
      <c r="F6182" s="225"/>
      <c r="G6182" s="226"/>
      <c r="H6182" s="227"/>
      <c r="I6182" s="227"/>
      <c r="J6182" s="227"/>
      <c r="K6182" s="227"/>
      <c r="L6182" s="228"/>
    </row>
    <row r="6183" spans="1:12">
      <c r="A6183" s="213" t="str">
        <f t="shared" ca="1" si="96"/>
        <v/>
      </c>
      <c r="C6183" s="223"/>
      <c r="D6183" s="224"/>
      <c r="E6183" s="224"/>
      <c r="F6183" s="225"/>
      <c r="G6183" s="226"/>
      <c r="H6183" s="227"/>
      <c r="I6183" s="227"/>
      <c r="J6183" s="227"/>
      <c r="K6183" s="227"/>
      <c r="L6183" s="228"/>
    </row>
    <row r="6184" spans="1:12">
      <c r="A6184" s="213" t="str">
        <f t="shared" ca="1" si="96"/>
        <v/>
      </c>
      <c r="C6184" s="223"/>
      <c r="D6184" s="224"/>
      <c r="E6184" s="224"/>
      <c r="F6184" s="225"/>
      <c r="G6184" s="226"/>
      <c r="H6184" s="227"/>
      <c r="I6184" s="227"/>
      <c r="J6184" s="227"/>
      <c r="K6184" s="227"/>
      <c r="L6184" s="228"/>
    </row>
    <row r="6185" spans="1:12">
      <c r="A6185" s="213" t="str">
        <f t="shared" ca="1" si="96"/>
        <v/>
      </c>
      <c r="C6185" s="223"/>
      <c r="D6185" s="224"/>
      <c r="E6185" s="224"/>
      <c r="F6185" s="225"/>
      <c r="G6185" s="226"/>
      <c r="H6185" s="227"/>
      <c r="I6185" s="227"/>
      <c r="J6185" s="227"/>
      <c r="K6185" s="227"/>
      <c r="L6185" s="228"/>
    </row>
    <row r="6186" spans="1:12">
      <c r="A6186" s="213" t="str">
        <f t="shared" ca="1" si="96"/>
        <v/>
      </c>
      <c r="C6186" s="223"/>
      <c r="D6186" s="224"/>
      <c r="E6186" s="224"/>
      <c r="F6186" s="225"/>
      <c r="G6186" s="226"/>
      <c r="H6186" s="227"/>
      <c r="I6186" s="227"/>
      <c r="J6186" s="227"/>
      <c r="K6186" s="227"/>
      <c r="L6186" s="228"/>
    </row>
    <row r="6187" spans="1:12">
      <c r="A6187" s="213" t="str">
        <f t="shared" ca="1" si="96"/>
        <v/>
      </c>
      <c r="C6187" s="223"/>
      <c r="D6187" s="224"/>
      <c r="E6187" s="224"/>
      <c r="F6187" s="225"/>
      <c r="G6187" s="226"/>
      <c r="H6187" s="227"/>
      <c r="I6187" s="227"/>
      <c r="J6187" s="227"/>
      <c r="K6187" s="227"/>
      <c r="L6187" s="228"/>
    </row>
    <row r="6188" spans="1:12">
      <c r="A6188" s="213" t="str">
        <f t="shared" ca="1" si="96"/>
        <v/>
      </c>
      <c r="C6188" s="223"/>
      <c r="D6188" s="224"/>
      <c r="E6188" s="224"/>
      <c r="F6188" s="225"/>
      <c r="G6188" s="226"/>
      <c r="H6188" s="227"/>
      <c r="I6188" s="227"/>
      <c r="J6188" s="227"/>
      <c r="K6188" s="227"/>
      <c r="L6188" s="228"/>
    </row>
    <row r="6189" spans="1:12">
      <c r="A6189" s="213" t="str">
        <f t="shared" ca="1" si="96"/>
        <v/>
      </c>
      <c r="C6189" s="223"/>
      <c r="D6189" s="224"/>
      <c r="E6189" s="224"/>
      <c r="F6189" s="225"/>
      <c r="G6189" s="226"/>
      <c r="H6189" s="227"/>
      <c r="I6189" s="227"/>
      <c r="J6189" s="227"/>
      <c r="K6189" s="227"/>
      <c r="L6189" s="228"/>
    </row>
    <row r="6190" spans="1:12">
      <c r="A6190" s="213" t="str">
        <f t="shared" ca="1" si="96"/>
        <v/>
      </c>
      <c r="C6190" s="223"/>
      <c r="D6190" s="224"/>
      <c r="E6190" s="224"/>
      <c r="F6190" s="225"/>
      <c r="G6190" s="226"/>
      <c r="H6190" s="227"/>
      <c r="I6190" s="227"/>
      <c r="J6190" s="227"/>
      <c r="K6190" s="227"/>
      <c r="L6190" s="228"/>
    </row>
    <row r="6191" spans="1:12">
      <c r="A6191" s="213" t="str">
        <f t="shared" ca="1" si="96"/>
        <v/>
      </c>
      <c r="C6191" s="223"/>
      <c r="D6191" s="224"/>
      <c r="E6191" s="224"/>
      <c r="F6191" s="225"/>
      <c r="G6191" s="226"/>
      <c r="H6191" s="227"/>
      <c r="I6191" s="227"/>
      <c r="J6191" s="227"/>
      <c r="K6191" s="227"/>
      <c r="L6191" s="228"/>
    </row>
    <row r="6192" spans="1:12">
      <c r="A6192" s="213" t="str">
        <f t="shared" ca="1" si="96"/>
        <v/>
      </c>
      <c r="C6192" s="223"/>
      <c r="D6192" s="224"/>
      <c r="E6192" s="224"/>
      <c r="F6192" s="225"/>
      <c r="G6192" s="226"/>
      <c r="H6192" s="227"/>
      <c r="I6192" s="227"/>
      <c r="J6192" s="227"/>
      <c r="K6192" s="227"/>
      <c r="L6192" s="228"/>
    </row>
    <row r="6193" spans="1:12">
      <c r="A6193" s="213" t="str">
        <f t="shared" ca="1" si="96"/>
        <v/>
      </c>
      <c r="C6193" s="223"/>
      <c r="D6193" s="224"/>
      <c r="E6193" s="224"/>
      <c r="F6193" s="225"/>
      <c r="G6193" s="226"/>
      <c r="H6193" s="227"/>
      <c r="I6193" s="227"/>
      <c r="J6193" s="227"/>
      <c r="K6193" s="227"/>
      <c r="L6193" s="228"/>
    </row>
    <row r="6194" spans="1:12">
      <c r="A6194" s="213" t="str">
        <f t="shared" ca="1" si="96"/>
        <v/>
      </c>
      <c r="C6194" s="223"/>
      <c r="D6194" s="224"/>
      <c r="E6194" s="224"/>
      <c r="F6194" s="225"/>
      <c r="G6194" s="226"/>
      <c r="H6194" s="227"/>
      <c r="I6194" s="227"/>
      <c r="J6194" s="227"/>
      <c r="K6194" s="227"/>
      <c r="L6194" s="228"/>
    </row>
    <row r="6195" spans="1:12">
      <c r="A6195" s="213" t="str">
        <f t="shared" ca="1" si="96"/>
        <v/>
      </c>
      <c r="C6195" s="223"/>
      <c r="D6195" s="224"/>
      <c r="E6195" s="224"/>
      <c r="F6195" s="225"/>
      <c r="G6195" s="226"/>
      <c r="H6195" s="227"/>
      <c r="I6195" s="227"/>
      <c r="J6195" s="227"/>
      <c r="K6195" s="227"/>
      <c r="L6195" s="228"/>
    </row>
    <row r="6196" spans="1:12">
      <c r="A6196" s="213" t="str">
        <f t="shared" ca="1" si="96"/>
        <v/>
      </c>
      <c r="C6196" s="223"/>
      <c r="D6196" s="224"/>
      <c r="E6196" s="224"/>
      <c r="F6196" s="225"/>
      <c r="G6196" s="226"/>
      <c r="H6196" s="227"/>
      <c r="I6196" s="227"/>
      <c r="J6196" s="227"/>
      <c r="K6196" s="227"/>
      <c r="L6196" s="228"/>
    </row>
    <row r="6197" spans="1:12">
      <c r="A6197" s="213" t="str">
        <f t="shared" ca="1" si="96"/>
        <v/>
      </c>
      <c r="C6197" s="223"/>
      <c r="D6197" s="224"/>
      <c r="E6197" s="224"/>
      <c r="F6197" s="225"/>
      <c r="G6197" s="226"/>
      <c r="H6197" s="227"/>
      <c r="I6197" s="227"/>
      <c r="J6197" s="227"/>
      <c r="K6197" s="227"/>
      <c r="L6197" s="228"/>
    </row>
    <row r="6198" spans="1:12">
      <c r="A6198" s="213" t="str">
        <f t="shared" ca="1" si="96"/>
        <v/>
      </c>
      <c r="C6198" s="223"/>
      <c r="D6198" s="224"/>
      <c r="E6198" s="224"/>
      <c r="F6198" s="225"/>
      <c r="G6198" s="226"/>
      <c r="H6198" s="227"/>
      <c r="I6198" s="227"/>
      <c r="J6198" s="227"/>
      <c r="K6198" s="227"/>
      <c r="L6198" s="228"/>
    </row>
    <row r="6199" spans="1:12">
      <c r="A6199" s="213" t="str">
        <f t="shared" ca="1" si="96"/>
        <v/>
      </c>
      <c r="C6199" s="223"/>
      <c r="D6199" s="224"/>
      <c r="E6199" s="224"/>
      <c r="F6199" s="225"/>
      <c r="G6199" s="226"/>
      <c r="H6199" s="227"/>
      <c r="I6199" s="227"/>
      <c r="J6199" s="227"/>
      <c r="K6199" s="227"/>
      <c r="L6199" s="228"/>
    </row>
    <row r="6200" spans="1:12">
      <c r="A6200" s="213" t="str">
        <f t="shared" ca="1" si="96"/>
        <v/>
      </c>
      <c r="C6200" s="223"/>
      <c r="D6200" s="224"/>
      <c r="E6200" s="224"/>
      <c r="F6200" s="225"/>
      <c r="G6200" s="226"/>
      <c r="H6200" s="227"/>
      <c r="I6200" s="227"/>
      <c r="J6200" s="227"/>
      <c r="K6200" s="227"/>
      <c r="L6200" s="228"/>
    </row>
    <row r="6201" spans="1:12">
      <c r="A6201" s="213" t="str">
        <f t="shared" ca="1" si="96"/>
        <v/>
      </c>
      <c r="C6201" s="223"/>
      <c r="D6201" s="224"/>
      <c r="E6201" s="224"/>
      <c r="F6201" s="225"/>
      <c r="G6201" s="226"/>
      <c r="H6201" s="227"/>
      <c r="I6201" s="227"/>
      <c r="J6201" s="227"/>
      <c r="K6201" s="227"/>
      <c r="L6201" s="228"/>
    </row>
    <row r="6202" spans="1:12">
      <c r="A6202" s="213" t="str">
        <f t="shared" ca="1" si="96"/>
        <v/>
      </c>
      <c r="C6202" s="223"/>
      <c r="D6202" s="224"/>
      <c r="E6202" s="224"/>
      <c r="F6202" s="225"/>
      <c r="G6202" s="226"/>
      <c r="H6202" s="227"/>
      <c r="I6202" s="227"/>
      <c r="J6202" s="227"/>
      <c r="K6202" s="227"/>
      <c r="L6202" s="228"/>
    </row>
    <row r="6203" spans="1:12">
      <c r="A6203" s="213" t="str">
        <f t="shared" ca="1" si="96"/>
        <v/>
      </c>
      <c r="C6203" s="223"/>
      <c r="D6203" s="224"/>
      <c r="E6203" s="224"/>
      <c r="F6203" s="225"/>
      <c r="G6203" s="226"/>
      <c r="H6203" s="227"/>
      <c r="I6203" s="227"/>
      <c r="J6203" s="227"/>
      <c r="K6203" s="227"/>
      <c r="L6203" s="228"/>
    </row>
    <row r="6204" spans="1:12">
      <c r="A6204" s="213" t="str">
        <f t="shared" ca="1" si="96"/>
        <v/>
      </c>
      <c r="C6204" s="223"/>
      <c r="D6204" s="224"/>
      <c r="E6204" s="224"/>
      <c r="F6204" s="225"/>
      <c r="G6204" s="226"/>
      <c r="H6204" s="227"/>
      <c r="I6204" s="227"/>
      <c r="J6204" s="227"/>
      <c r="K6204" s="227"/>
      <c r="L6204" s="228"/>
    </row>
    <row r="6205" spans="1:12">
      <c r="A6205" s="213" t="str">
        <f t="shared" ca="1" si="96"/>
        <v/>
      </c>
      <c r="C6205" s="223"/>
      <c r="D6205" s="224"/>
      <c r="E6205" s="224"/>
      <c r="F6205" s="225"/>
      <c r="G6205" s="226"/>
      <c r="H6205" s="227"/>
      <c r="I6205" s="227"/>
      <c r="J6205" s="227"/>
      <c r="K6205" s="227"/>
      <c r="L6205" s="228"/>
    </row>
    <row r="6206" spans="1:12">
      <c r="A6206" s="213" t="str">
        <f t="shared" ca="1" si="96"/>
        <v/>
      </c>
      <c r="C6206" s="223"/>
      <c r="D6206" s="224"/>
      <c r="E6206" s="224"/>
      <c r="F6206" s="225"/>
      <c r="G6206" s="226"/>
      <c r="H6206" s="227"/>
      <c r="I6206" s="227"/>
      <c r="J6206" s="227"/>
      <c r="K6206" s="227"/>
      <c r="L6206" s="228"/>
    </row>
    <row r="6207" spans="1:12">
      <c r="A6207" s="213" t="str">
        <f t="shared" ca="1" si="96"/>
        <v/>
      </c>
      <c r="C6207" s="223"/>
      <c r="D6207" s="224"/>
      <c r="E6207" s="224"/>
      <c r="F6207" s="225"/>
      <c r="G6207" s="226"/>
      <c r="H6207" s="227"/>
      <c r="I6207" s="227"/>
      <c r="J6207" s="227"/>
      <c r="K6207" s="227"/>
      <c r="L6207" s="228"/>
    </row>
    <row r="6208" spans="1:12">
      <c r="A6208" s="213" t="str">
        <f t="shared" ca="1" si="96"/>
        <v/>
      </c>
      <c r="C6208" s="223"/>
      <c r="D6208" s="224"/>
      <c r="E6208" s="224"/>
      <c r="F6208" s="225"/>
      <c r="G6208" s="226"/>
      <c r="H6208" s="227"/>
      <c r="I6208" s="227"/>
      <c r="J6208" s="227"/>
      <c r="K6208" s="227"/>
      <c r="L6208" s="228"/>
    </row>
    <row r="6209" spans="1:12">
      <c r="A6209" s="213" t="str">
        <f t="shared" ca="1" si="96"/>
        <v/>
      </c>
      <c r="C6209" s="223"/>
      <c r="D6209" s="224"/>
      <c r="E6209" s="224"/>
      <c r="F6209" s="225"/>
      <c r="G6209" s="226"/>
      <c r="H6209" s="227"/>
      <c r="I6209" s="227"/>
      <c r="J6209" s="227"/>
      <c r="K6209" s="227"/>
      <c r="L6209" s="228"/>
    </row>
    <row r="6210" spans="1:12">
      <c r="A6210" s="213" t="str">
        <f t="shared" ca="1" si="96"/>
        <v/>
      </c>
      <c r="C6210" s="223"/>
      <c r="D6210" s="224"/>
      <c r="E6210" s="224"/>
      <c r="F6210" s="225"/>
      <c r="G6210" s="226"/>
      <c r="H6210" s="227"/>
      <c r="I6210" s="227"/>
      <c r="J6210" s="227"/>
      <c r="K6210" s="227"/>
      <c r="L6210" s="228"/>
    </row>
    <row r="6211" spans="1:12">
      <c r="A6211" s="213" t="str">
        <f t="shared" ca="1" si="96"/>
        <v/>
      </c>
      <c r="C6211" s="223"/>
      <c r="D6211" s="224"/>
      <c r="E6211" s="224"/>
      <c r="F6211" s="225"/>
      <c r="G6211" s="226"/>
      <c r="H6211" s="227"/>
      <c r="I6211" s="227"/>
      <c r="J6211" s="227"/>
      <c r="K6211" s="227"/>
      <c r="L6211" s="228"/>
    </row>
    <row r="6212" spans="1:12">
      <c r="A6212" s="213" t="str">
        <f t="shared" ref="A6212:A6275" ca="1" si="97">IF(INDIRECT(ADDRESS(ROW(A6212),3))="","",IF(INDIRECT(ADDRESS(ROW(A6212),3))=INDIRECT(ADDRESS(ROW(A6212)-1,3)),A6211,A6211+1))</f>
        <v/>
      </c>
      <c r="C6212" s="223"/>
      <c r="D6212" s="224"/>
      <c r="E6212" s="224"/>
      <c r="F6212" s="225"/>
      <c r="G6212" s="226"/>
      <c r="H6212" s="227"/>
      <c r="I6212" s="227"/>
      <c r="J6212" s="227"/>
      <c r="K6212" s="227"/>
      <c r="L6212" s="228"/>
    </row>
    <row r="6213" spans="1:12">
      <c r="A6213" s="213" t="str">
        <f t="shared" ca="1" si="97"/>
        <v/>
      </c>
      <c r="C6213" s="223"/>
      <c r="D6213" s="224"/>
      <c r="E6213" s="224"/>
      <c r="F6213" s="225"/>
      <c r="G6213" s="226"/>
      <c r="H6213" s="227"/>
      <c r="I6213" s="227"/>
      <c r="J6213" s="227"/>
      <c r="K6213" s="227"/>
      <c r="L6213" s="228"/>
    </row>
    <row r="6214" spans="1:12">
      <c r="A6214" s="213" t="str">
        <f t="shared" ca="1" si="97"/>
        <v/>
      </c>
      <c r="C6214" s="223"/>
      <c r="D6214" s="224"/>
      <c r="E6214" s="224"/>
      <c r="F6214" s="225"/>
      <c r="G6214" s="226"/>
      <c r="H6214" s="227"/>
      <c r="I6214" s="227"/>
      <c r="J6214" s="227"/>
      <c r="K6214" s="227"/>
      <c r="L6214" s="228"/>
    </row>
    <row r="6215" spans="1:12">
      <c r="A6215" s="213" t="str">
        <f t="shared" ca="1" si="97"/>
        <v/>
      </c>
      <c r="C6215" s="223"/>
      <c r="D6215" s="224"/>
      <c r="E6215" s="224"/>
      <c r="F6215" s="225"/>
      <c r="G6215" s="226"/>
      <c r="H6215" s="227"/>
      <c r="I6215" s="227"/>
      <c r="J6215" s="227"/>
      <c r="K6215" s="227"/>
      <c r="L6215" s="228"/>
    </row>
    <row r="6216" spans="1:12">
      <c r="A6216" s="213" t="str">
        <f t="shared" ca="1" si="97"/>
        <v/>
      </c>
      <c r="C6216" s="223"/>
      <c r="D6216" s="224"/>
      <c r="E6216" s="224"/>
      <c r="F6216" s="225"/>
      <c r="G6216" s="226"/>
      <c r="H6216" s="227"/>
      <c r="I6216" s="227"/>
      <c r="J6216" s="227"/>
      <c r="K6216" s="227"/>
      <c r="L6216" s="228"/>
    </row>
    <row r="6217" spans="1:12">
      <c r="A6217" s="213" t="str">
        <f t="shared" ca="1" si="97"/>
        <v/>
      </c>
      <c r="C6217" s="223"/>
      <c r="D6217" s="224"/>
      <c r="E6217" s="224"/>
      <c r="F6217" s="225"/>
      <c r="G6217" s="226"/>
      <c r="H6217" s="227"/>
      <c r="I6217" s="227"/>
      <c r="J6217" s="227"/>
      <c r="K6217" s="227"/>
      <c r="L6217" s="228"/>
    </row>
    <row r="6218" spans="1:12">
      <c r="A6218" s="213" t="str">
        <f t="shared" ca="1" si="97"/>
        <v/>
      </c>
      <c r="C6218" s="223"/>
      <c r="D6218" s="224"/>
      <c r="E6218" s="224"/>
      <c r="F6218" s="225"/>
      <c r="G6218" s="226"/>
      <c r="H6218" s="227"/>
      <c r="I6218" s="227"/>
      <c r="J6218" s="227"/>
      <c r="K6218" s="227"/>
      <c r="L6218" s="228"/>
    </row>
    <row r="6219" spans="1:12">
      <c r="A6219" s="213" t="str">
        <f t="shared" ca="1" si="97"/>
        <v/>
      </c>
      <c r="C6219" s="223"/>
      <c r="D6219" s="224"/>
      <c r="E6219" s="224"/>
      <c r="F6219" s="225"/>
      <c r="G6219" s="226"/>
      <c r="H6219" s="227"/>
      <c r="I6219" s="227"/>
      <c r="J6219" s="227"/>
      <c r="K6219" s="227"/>
      <c r="L6219" s="228"/>
    </row>
    <row r="6220" spans="1:12">
      <c r="A6220" s="213" t="str">
        <f t="shared" ca="1" si="97"/>
        <v/>
      </c>
      <c r="C6220" s="223"/>
      <c r="D6220" s="224"/>
      <c r="E6220" s="224"/>
      <c r="F6220" s="225"/>
      <c r="G6220" s="226"/>
      <c r="H6220" s="227"/>
      <c r="I6220" s="227"/>
      <c r="J6220" s="227"/>
      <c r="K6220" s="227"/>
      <c r="L6220" s="228"/>
    </row>
    <row r="6221" spans="1:12">
      <c r="A6221" s="213" t="str">
        <f t="shared" ca="1" si="97"/>
        <v/>
      </c>
      <c r="C6221" s="223"/>
      <c r="D6221" s="224"/>
      <c r="E6221" s="224"/>
      <c r="F6221" s="225"/>
      <c r="G6221" s="226"/>
      <c r="H6221" s="227"/>
      <c r="I6221" s="227"/>
      <c r="J6221" s="227"/>
      <c r="K6221" s="227"/>
      <c r="L6221" s="228"/>
    </row>
    <row r="6222" spans="1:12">
      <c r="A6222" s="213" t="str">
        <f t="shared" ca="1" si="97"/>
        <v/>
      </c>
      <c r="C6222" s="223"/>
      <c r="D6222" s="224"/>
      <c r="E6222" s="224"/>
      <c r="F6222" s="225"/>
      <c r="G6222" s="226"/>
      <c r="H6222" s="227"/>
      <c r="I6222" s="227"/>
      <c r="J6222" s="227"/>
      <c r="K6222" s="227"/>
      <c r="L6222" s="228"/>
    </row>
    <row r="6223" spans="1:12">
      <c r="A6223" s="213" t="str">
        <f t="shared" ca="1" si="97"/>
        <v/>
      </c>
      <c r="C6223" s="223"/>
      <c r="D6223" s="224"/>
      <c r="E6223" s="224"/>
      <c r="F6223" s="225"/>
      <c r="G6223" s="226"/>
      <c r="H6223" s="227"/>
      <c r="I6223" s="227"/>
      <c r="J6223" s="227"/>
      <c r="K6223" s="227"/>
      <c r="L6223" s="228"/>
    </row>
    <row r="6224" spans="1:12">
      <c r="A6224" s="213" t="str">
        <f t="shared" ca="1" si="97"/>
        <v/>
      </c>
      <c r="C6224" s="223"/>
      <c r="D6224" s="224"/>
      <c r="E6224" s="224"/>
      <c r="F6224" s="225"/>
      <c r="G6224" s="226"/>
      <c r="H6224" s="227"/>
      <c r="I6224" s="227"/>
      <c r="J6224" s="227"/>
      <c r="K6224" s="227"/>
      <c r="L6224" s="228"/>
    </row>
    <row r="6225" spans="1:12">
      <c r="A6225" s="213" t="str">
        <f t="shared" ca="1" si="97"/>
        <v/>
      </c>
      <c r="C6225" s="223"/>
      <c r="D6225" s="224"/>
      <c r="E6225" s="224"/>
      <c r="F6225" s="225"/>
      <c r="G6225" s="226"/>
      <c r="H6225" s="227"/>
      <c r="I6225" s="227"/>
      <c r="J6225" s="227"/>
      <c r="K6225" s="227"/>
      <c r="L6225" s="228"/>
    </row>
    <row r="6226" spans="1:12">
      <c r="A6226" s="213" t="str">
        <f t="shared" ca="1" si="97"/>
        <v/>
      </c>
      <c r="C6226" s="223"/>
      <c r="D6226" s="224"/>
      <c r="E6226" s="224"/>
      <c r="F6226" s="225"/>
      <c r="G6226" s="226"/>
      <c r="H6226" s="227"/>
      <c r="I6226" s="227"/>
      <c r="J6226" s="227"/>
      <c r="K6226" s="227"/>
      <c r="L6226" s="228"/>
    </row>
    <row r="6227" spans="1:12">
      <c r="A6227" s="213" t="str">
        <f t="shared" ca="1" si="97"/>
        <v/>
      </c>
      <c r="C6227" s="223"/>
      <c r="D6227" s="224"/>
      <c r="E6227" s="224"/>
      <c r="F6227" s="225"/>
      <c r="G6227" s="226"/>
      <c r="H6227" s="227"/>
      <c r="I6227" s="227"/>
      <c r="J6227" s="227"/>
      <c r="K6227" s="227"/>
      <c r="L6227" s="228"/>
    </row>
    <row r="6228" spans="1:12">
      <c r="A6228" s="213" t="str">
        <f t="shared" ca="1" si="97"/>
        <v/>
      </c>
      <c r="C6228" s="223"/>
      <c r="D6228" s="224"/>
      <c r="E6228" s="224"/>
      <c r="F6228" s="225"/>
      <c r="G6228" s="226"/>
      <c r="H6228" s="227"/>
      <c r="I6228" s="227"/>
      <c r="J6228" s="227"/>
      <c r="K6228" s="227"/>
      <c r="L6228" s="228"/>
    </row>
    <row r="6229" spans="1:12">
      <c r="A6229" s="213" t="str">
        <f t="shared" ca="1" si="97"/>
        <v/>
      </c>
      <c r="C6229" s="223"/>
      <c r="D6229" s="224"/>
      <c r="E6229" s="224"/>
      <c r="F6229" s="225"/>
      <c r="G6229" s="226"/>
      <c r="H6229" s="227"/>
      <c r="I6229" s="227"/>
      <c r="J6229" s="227"/>
      <c r="K6229" s="227"/>
      <c r="L6229" s="228"/>
    </row>
    <row r="6230" spans="1:12">
      <c r="A6230" s="213" t="str">
        <f t="shared" ca="1" si="97"/>
        <v/>
      </c>
      <c r="C6230" s="223"/>
      <c r="D6230" s="224"/>
      <c r="E6230" s="224"/>
      <c r="F6230" s="225"/>
      <c r="G6230" s="226"/>
      <c r="H6230" s="227"/>
      <c r="I6230" s="227"/>
      <c r="J6230" s="227"/>
      <c r="K6230" s="227"/>
      <c r="L6230" s="228"/>
    </row>
    <row r="6231" spans="1:12">
      <c r="A6231" s="213" t="str">
        <f t="shared" ca="1" si="97"/>
        <v/>
      </c>
      <c r="C6231" s="223"/>
      <c r="D6231" s="224"/>
      <c r="E6231" s="224"/>
      <c r="F6231" s="225"/>
      <c r="G6231" s="226"/>
      <c r="H6231" s="227"/>
      <c r="I6231" s="227"/>
      <c r="J6231" s="227"/>
      <c r="K6231" s="227"/>
      <c r="L6231" s="228"/>
    </row>
    <row r="6232" spans="1:12">
      <c r="A6232" s="213" t="str">
        <f t="shared" ca="1" si="97"/>
        <v/>
      </c>
      <c r="C6232" s="223"/>
      <c r="D6232" s="224"/>
      <c r="E6232" s="224"/>
      <c r="F6232" s="225"/>
      <c r="G6232" s="226"/>
      <c r="H6232" s="227"/>
      <c r="I6232" s="227"/>
      <c r="J6232" s="227"/>
      <c r="K6232" s="227"/>
      <c r="L6232" s="228"/>
    </row>
    <row r="6233" spans="1:12">
      <c r="A6233" s="213" t="str">
        <f t="shared" ca="1" si="97"/>
        <v/>
      </c>
      <c r="C6233" s="223"/>
      <c r="D6233" s="224"/>
      <c r="E6233" s="224"/>
      <c r="F6233" s="225"/>
      <c r="G6233" s="226"/>
      <c r="H6233" s="227"/>
      <c r="I6233" s="227"/>
      <c r="J6233" s="227"/>
      <c r="K6233" s="227"/>
      <c r="L6233" s="228"/>
    </row>
    <row r="6234" spans="1:12">
      <c r="A6234" s="213" t="str">
        <f t="shared" ca="1" si="97"/>
        <v/>
      </c>
      <c r="C6234" s="223"/>
      <c r="D6234" s="224"/>
      <c r="E6234" s="224"/>
      <c r="F6234" s="225"/>
      <c r="G6234" s="226"/>
      <c r="H6234" s="227"/>
      <c r="I6234" s="227"/>
      <c r="J6234" s="227"/>
      <c r="K6234" s="227"/>
      <c r="L6234" s="228"/>
    </row>
    <row r="6235" spans="1:12">
      <c r="A6235" s="213" t="str">
        <f t="shared" ca="1" si="97"/>
        <v/>
      </c>
      <c r="C6235" s="223"/>
      <c r="D6235" s="224"/>
      <c r="E6235" s="224"/>
      <c r="F6235" s="225"/>
      <c r="G6235" s="226"/>
      <c r="H6235" s="227"/>
      <c r="I6235" s="227"/>
      <c r="J6235" s="227"/>
      <c r="K6235" s="227"/>
      <c r="L6235" s="228"/>
    </row>
    <row r="6236" spans="1:12">
      <c r="A6236" s="213" t="str">
        <f t="shared" ca="1" si="97"/>
        <v/>
      </c>
      <c r="C6236" s="223"/>
      <c r="D6236" s="224"/>
      <c r="E6236" s="224"/>
      <c r="F6236" s="225"/>
      <c r="G6236" s="226"/>
      <c r="H6236" s="227"/>
      <c r="I6236" s="227"/>
      <c r="J6236" s="227"/>
      <c r="K6236" s="227"/>
      <c r="L6236" s="228"/>
    </row>
    <row r="6237" spans="1:12">
      <c r="A6237" s="213" t="str">
        <f t="shared" ca="1" si="97"/>
        <v/>
      </c>
      <c r="C6237" s="223"/>
      <c r="D6237" s="224"/>
      <c r="E6237" s="224"/>
      <c r="F6237" s="225"/>
      <c r="G6237" s="226"/>
      <c r="H6237" s="227"/>
      <c r="I6237" s="227"/>
      <c r="J6237" s="227"/>
      <c r="K6237" s="227"/>
      <c r="L6237" s="228"/>
    </row>
    <row r="6238" spans="1:12">
      <c r="A6238" s="213" t="str">
        <f t="shared" ca="1" si="97"/>
        <v/>
      </c>
      <c r="C6238" s="223"/>
      <c r="D6238" s="224"/>
      <c r="E6238" s="224"/>
      <c r="F6238" s="225"/>
      <c r="G6238" s="226"/>
      <c r="H6238" s="227"/>
      <c r="I6238" s="227"/>
      <c r="J6238" s="227"/>
      <c r="K6238" s="227"/>
      <c r="L6238" s="228"/>
    </row>
    <row r="6239" spans="1:12">
      <c r="A6239" s="213" t="str">
        <f t="shared" ca="1" si="97"/>
        <v/>
      </c>
      <c r="C6239" s="223"/>
      <c r="D6239" s="224"/>
      <c r="E6239" s="224"/>
      <c r="F6239" s="225"/>
      <c r="G6239" s="226"/>
      <c r="H6239" s="227"/>
      <c r="I6239" s="227"/>
      <c r="J6239" s="227"/>
      <c r="K6239" s="227"/>
      <c r="L6239" s="228"/>
    </row>
    <row r="6240" spans="1:12">
      <c r="A6240" s="213" t="str">
        <f t="shared" ca="1" si="97"/>
        <v/>
      </c>
      <c r="C6240" s="223"/>
      <c r="D6240" s="224"/>
      <c r="E6240" s="224"/>
      <c r="F6240" s="225"/>
      <c r="G6240" s="226"/>
      <c r="H6240" s="227"/>
      <c r="I6240" s="227"/>
      <c r="J6240" s="227"/>
      <c r="K6240" s="227"/>
      <c r="L6240" s="228"/>
    </row>
    <row r="6241" spans="1:12">
      <c r="A6241" s="213" t="str">
        <f t="shared" ca="1" si="97"/>
        <v/>
      </c>
      <c r="C6241" s="223"/>
      <c r="D6241" s="224"/>
      <c r="E6241" s="224"/>
      <c r="F6241" s="225"/>
      <c r="G6241" s="226"/>
      <c r="H6241" s="227"/>
      <c r="I6241" s="227"/>
      <c r="J6241" s="227"/>
      <c r="K6241" s="227"/>
      <c r="L6241" s="228"/>
    </row>
    <row r="6242" spans="1:12">
      <c r="A6242" s="213" t="str">
        <f t="shared" ca="1" si="97"/>
        <v/>
      </c>
      <c r="C6242" s="223"/>
      <c r="D6242" s="224"/>
      <c r="E6242" s="224"/>
      <c r="F6242" s="225"/>
      <c r="G6242" s="226"/>
      <c r="H6242" s="227"/>
      <c r="I6242" s="227"/>
      <c r="J6242" s="227"/>
      <c r="K6242" s="227"/>
      <c r="L6242" s="228"/>
    </row>
    <row r="6243" spans="1:12">
      <c r="A6243" s="213" t="str">
        <f t="shared" ca="1" si="97"/>
        <v/>
      </c>
      <c r="C6243" s="223"/>
      <c r="D6243" s="224"/>
      <c r="E6243" s="224"/>
      <c r="F6243" s="225"/>
      <c r="G6243" s="226"/>
      <c r="H6243" s="227"/>
      <c r="I6243" s="227"/>
      <c r="J6243" s="227"/>
      <c r="K6243" s="227"/>
      <c r="L6243" s="228"/>
    </row>
    <row r="6244" spans="1:12">
      <c r="A6244" s="213" t="str">
        <f t="shared" ca="1" si="97"/>
        <v/>
      </c>
      <c r="C6244" s="223"/>
      <c r="D6244" s="224"/>
      <c r="E6244" s="224"/>
      <c r="F6244" s="225"/>
      <c r="G6244" s="226"/>
      <c r="H6244" s="227"/>
      <c r="I6244" s="227"/>
      <c r="J6244" s="227"/>
      <c r="K6244" s="227"/>
      <c r="L6244" s="228"/>
    </row>
    <row r="6245" spans="1:12">
      <c r="A6245" s="213" t="str">
        <f t="shared" ca="1" si="97"/>
        <v/>
      </c>
      <c r="C6245" s="223"/>
      <c r="D6245" s="224"/>
      <c r="E6245" s="224"/>
      <c r="F6245" s="225"/>
      <c r="G6245" s="226"/>
      <c r="H6245" s="227"/>
      <c r="I6245" s="227"/>
      <c r="J6245" s="227"/>
      <c r="K6245" s="227"/>
      <c r="L6245" s="228"/>
    </row>
    <row r="6246" spans="1:12">
      <c r="A6246" s="213" t="str">
        <f t="shared" ca="1" si="97"/>
        <v/>
      </c>
      <c r="C6246" s="223"/>
      <c r="D6246" s="224"/>
      <c r="E6246" s="224"/>
      <c r="F6246" s="225"/>
      <c r="G6246" s="226"/>
      <c r="H6246" s="227"/>
      <c r="I6246" s="227"/>
      <c r="J6246" s="227"/>
      <c r="K6246" s="227"/>
      <c r="L6246" s="228"/>
    </row>
    <row r="6247" spans="1:12">
      <c r="A6247" s="213" t="str">
        <f t="shared" ca="1" si="97"/>
        <v/>
      </c>
      <c r="C6247" s="223"/>
      <c r="D6247" s="224"/>
      <c r="E6247" s="224"/>
      <c r="F6247" s="225"/>
      <c r="G6247" s="226"/>
      <c r="H6247" s="227"/>
      <c r="I6247" s="227"/>
      <c r="J6247" s="227"/>
      <c r="K6247" s="227"/>
      <c r="L6247" s="228"/>
    </row>
    <row r="6248" spans="1:12">
      <c r="A6248" s="213" t="str">
        <f t="shared" ca="1" si="97"/>
        <v/>
      </c>
      <c r="C6248" s="223"/>
      <c r="D6248" s="224"/>
      <c r="E6248" s="224"/>
      <c r="F6248" s="225"/>
      <c r="G6248" s="226"/>
      <c r="H6248" s="227"/>
      <c r="I6248" s="227"/>
      <c r="J6248" s="227"/>
      <c r="K6248" s="227"/>
      <c r="L6248" s="228"/>
    </row>
    <row r="6249" spans="1:12">
      <c r="A6249" s="213" t="str">
        <f t="shared" ca="1" si="97"/>
        <v/>
      </c>
      <c r="C6249" s="223"/>
      <c r="D6249" s="224"/>
      <c r="E6249" s="224"/>
      <c r="F6249" s="225"/>
      <c r="G6249" s="226"/>
      <c r="H6249" s="227"/>
      <c r="I6249" s="227"/>
      <c r="J6249" s="227"/>
      <c r="K6249" s="227"/>
      <c r="L6249" s="228"/>
    </row>
    <row r="6250" spans="1:12">
      <c r="A6250" s="213" t="str">
        <f t="shared" ca="1" si="97"/>
        <v/>
      </c>
      <c r="C6250" s="223"/>
      <c r="D6250" s="224"/>
      <c r="E6250" s="224"/>
      <c r="F6250" s="225"/>
      <c r="G6250" s="226"/>
      <c r="H6250" s="227"/>
      <c r="I6250" s="227"/>
      <c r="J6250" s="227"/>
      <c r="K6250" s="227"/>
      <c r="L6250" s="228"/>
    </row>
    <row r="6251" spans="1:12">
      <c r="A6251" s="213" t="str">
        <f t="shared" ca="1" si="97"/>
        <v/>
      </c>
      <c r="C6251" s="223"/>
      <c r="D6251" s="224"/>
      <c r="E6251" s="224"/>
      <c r="F6251" s="225"/>
      <c r="G6251" s="226"/>
      <c r="H6251" s="227"/>
      <c r="I6251" s="227"/>
      <c r="J6251" s="227"/>
      <c r="K6251" s="227"/>
      <c r="L6251" s="228"/>
    </row>
    <row r="6252" spans="1:12">
      <c r="A6252" s="213" t="str">
        <f t="shared" ca="1" si="97"/>
        <v/>
      </c>
      <c r="C6252" s="223"/>
      <c r="D6252" s="224"/>
      <c r="E6252" s="224"/>
      <c r="F6252" s="225"/>
      <c r="G6252" s="226"/>
      <c r="H6252" s="227"/>
      <c r="I6252" s="227"/>
      <c r="J6252" s="227"/>
      <c r="K6252" s="227"/>
      <c r="L6252" s="228"/>
    </row>
    <row r="6253" spans="1:12">
      <c r="A6253" s="213" t="str">
        <f t="shared" ca="1" si="97"/>
        <v/>
      </c>
      <c r="C6253" s="223"/>
      <c r="D6253" s="224"/>
      <c r="E6253" s="224"/>
      <c r="F6253" s="225"/>
      <c r="G6253" s="226"/>
      <c r="H6253" s="227"/>
      <c r="I6253" s="227"/>
      <c r="J6253" s="227"/>
      <c r="K6253" s="227"/>
      <c r="L6253" s="228"/>
    </row>
    <row r="6254" spans="1:12">
      <c r="A6254" s="213" t="str">
        <f t="shared" ca="1" si="97"/>
        <v/>
      </c>
      <c r="C6254" s="223"/>
      <c r="D6254" s="224"/>
      <c r="E6254" s="224"/>
      <c r="F6254" s="225"/>
      <c r="G6254" s="226"/>
      <c r="H6254" s="227"/>
      <c r="I6254" s="227"/>
      <c r="J6254" s="227"/>
      <c r="K6254" s="227"/>
      <c r="L6254" s="228"/>
    </row>
    <row r="6255" spans="1:12">
      <c r="A6255" s="213" t="str">
        <f t="shared" ca="1" si="97"/>
        <v/>
      </c>
      <c r="C6255" s="223"/>
      <c r="D6255" s="224"/>
      <c r="E6255" s="224"/>
      <c r="F6255" s="225"/>
      <c r="G6255" s="226"/>
      <c r="H6255" s="227"/>
      <c r="I6255" s="227"/>
      <c r="J6255" s="227"/>
      <c r="K6255" s="227"/>
      <c r="L6255" s="228"/>
    </row>
    <row r="6256" spans="1:12">
      <c r="A6256" s="213" t="str">
        <f t="shared" ca="1" si="97"/>
        <v/>
      </c>
      <c r="C6256" s="223"/>
      <c r="D6256" s="224"/>
      <c r="E6256" s="224"/>
      <c r="F6256" s="225"/>
      <c r="G6256" s="226"/>
      <c r="H6256" s="227"/>
      <c r="I6256" s="227"/>
      <c r="J6256" s="227"/>
      <c r="K6256" s="227"/>
      <c r="L6256" s="228"/>
    </row>
    <row r="6257" spans="1:12">
      <c r="A6257" s="213" t="str">
        <f t="shared" ca="1" si="97"/>
        <v/>
      </c>
      <c r="C6257" s="223"/>
      <c r="D6257" s="224"/>
      <c r="E6257" s="224"/>
      <c r="F6257" s="225"/>
      <c r="G6257" s="226"/>
      <c r="H6257" s="227"/>
      <c r="I6257" s="227"/>
      <c r="J6257" s="227"/>
      <c r="K6257" s="227"/>
      <c r="L6257" s="228"/>
    </row>
    <row r="6258" spans="1:12">
      <c r="A6258" s="213" t="str">
        <f t="shared" ca="1" si="97"/>
        <v/>
      </c>
      <c r="C6258" s="223"/>
      <c r="D6258" s="224"/>
      <c r="E6258" s="224"/>
      <c r="F6258" s="225"/>
      <c r="G6258" s="226"/>
      <c r="H6258" s="227"/>
      <c r="I6258" s="227"/>
      <c r="J6258" s="227"/>
      <c r="K6258" s="227"/>
      <c r="L6258" s="228"/>
    </row>
    <row r="6259" spans="1:12">
      <c r="A6259" s="213" t="str">
        <f t="shared" ca="1" si="97"/>
        <v/>
      </c>
      <c r="C6259" s="223"/>
      <c r="D6259" s="224"/>
      <c r="E6259" s="224"/>
      <c r="F6259" s="225"/>
      <c r="G6259" s="226"/>
      <c r="H6259" s="227"/>
      <c r="I6259" s="227"/>
      <c r="J6259" s="227"/>
      <c r="K6259" s="227"/>
      <c r="L6259" s="228"/>
    </row>
    <row r="6260" spans="1:12">
      <c r="A6260" s="213" t="str">
        <f t="shared" ca="1" si="97"/>
        <v/>
      </c>
      <c r="C6260" s="223"/>
      <c r="D6260" s="224"/>
      <c r="E6260" s="224"/>
      <c r="F6260" s="225"/>
      <c r="G6260" s="226"/>
      <c r="H6260" s="227"/>
      <c r="I6260" s="227"/>
      <c r="J6260" s="227"/>
      <c r="K6260" s="227"/>
      <c r="L6260" s="228"/>
    </row>
    <row r="6261" spans="1:12">
      <c r="A6261" s="213" t="str">
        <f t="shared" ca="1" si="97"/>
        <v/>
      </c>
      <c r="C6261" s="223"/>
      <c r="D6261" s="224"/>
      <c r="E6261" s="224"/>
      <c r="F6261" s="225"/>
      <c r="G6261" s="226"/>
      <c r="H6261" s="227"/>
      <c r="I6261" s="227"/>
      <c r="J6261" s="227"/>
      <c r="K6261" s="227"/>
      <c r="L6261" s="228"/>
    </row>
    <row r="6262" spans="1:12">
      <c r="A6262" s="213" t="str">
        <f t="shared" ca="1" si="97"/>
        <v/>
      </c>
      <c r="C6262" s="223"/>
      <c r="D6262" s="224"/>
      <c r="E6262" s="224"/>
      <c r="F6262" s="225"/>
      <c r="G6262" s="226"/>
      <c r="H6262" s="227"/>
      <c r="I6262" s="227"/>
      <c r="J6262" s="227"/>
      <c r="K6262" s="227"/>
      <c r="L6262" s="228"/>
    </row>
    <row r="6263" spans="1:12">
      <c r="A6263" s="213" t="str">
        <f t="shared" ca="1" si="97"/>
        <v/>
      </c>
      <c r="C6263" s="223"/>
      <c r="D6263" s="224"/>
      <c r="E6263" s="224"/>
      <c r="F6263" s="225"/>
      <c r="G6263" s="226"/>
      <c r="H6263" s="227"/>
      <c r="I6263" s="227"/>
      <c r="J6263" s="227"/>
      <c r="K6263" s="227"/>
      <c r="L6263" s="228"/>
    </row>
    <row r="6264" spans="1:12">
      <c r="A6264" s="213" t="str">
        <f t="shared" ca="1" si="97"/>
        <v/>
      </c>
      <c r="C6264" s="223"/>
      <c r="D6264" s="224"/>
      <c r="E6264" s="224"/>
      <c r="F6264" s="225"/>
      <c r="G6264" s="226"/>
      <c r="H6264" s="227"/>
      <c r="I6264" s="227"/>
      <c r="J6264" s="227"/>
      <c r="K6264" s="227"/>
      <c r="L6264" s="228"/>
    </row>
    <row r="6265" spans="1:12">
      <c r="A6265" s="213" t="str">
        <f t="shared" ca="1" si="97"/>
        <v/>
      </c>
      <c r="C6265" s="223"/>
      <c r="D6265" s="224"/>
      <c r="E6265" s="224"/>
      <c r="F6265" s="225"/>
      <c r="G6265" s="226"/>
      <c r="H6265" s="227"/>
      <c r="I6265" s="227"/>
      <c r="J6265" s="227"/>
      <c r="K6265" s="227"/>
      <c r="L6265" s="228"/>
    </row>
    <row r="6266" spans="1:12">
      <c r="A6266" s="213" t="str">
        <f t="shared" ca="1" si="97"/>
        <v/>
      </c>
      <c r="C6266" s="223"/>
      <c r="D6266" s="224"/>
      <c r="E6266" s="224"/>
      <c r="F6266" s="225"/>
      <c r="G6266" s="226"/>
      <c r="H6266" s="227"/>
      <c r="I6266" s="227"/>
      <c r="J6266" s="227"/>
      <c r="K6266" s="227"/>
      <c r="L6266" s="228"/>
    </row>
    <row r="6267" spans="1:12">
      <c r="A6267" s="213" t="str">
        <f t="shared" ca="1" si="97"/>
        <v/>
      </c>
      <c r="C6267" s="223"/>
      <c r="D6267" s="224"/>
      <c r="E6267" s="224"/>
      <c r="F6267" s="225"/>
      <c r="G6267" s="226"/>
      <c r="H6267" s="227"/>
      <c r="I6267" s="227"/>
      <c r="J6267" s="227"/>
      <c r="K6267" s="227"/>
      <c r="L6267" s="228"/>
    </row>
    <row r="6268" spans="1:12">
      <c r="A6268" s="213" t="str">
        <f t="shared" ca="1" si="97"/>
        <v/>
      </c>
      <c r="C6268" s="223"/>
      <c r="D6268" s="224"/>
      <c r="E6268" s="224"/>
      <c r="F6268" s="225"/>
      <c r="G6268" s="226"/>
      <c r="H6268" s="227"/>
      <c r="I6268" s="227"/>
      <c r="J6268" s="227"/>
      <c r="K6268" s="227"/>
      <c r="L6268" s="228"/>
    </row>
    <row r="6269" spans="1:12">
      <c r="A6269" s="213" t="str">
        <f t="shared" ca="1" si="97"/>
        <v/>
      </c>
      <c r="C6269" s="223"/>
      <c r="D6269" s="224"/>
      <c r="E6269" s="224"/>
      <c r="F6269" s="225"/>
      <c r="G6269" s="226"/>
      <c r="H6269" s="227"/>
      <c r="I6269" s="227"/>
      <c r="J6269" s="227"/>
      <c r="K6269" s="227"/>
      <c r="L6269" s="228"/>
    </row>
    <row r="6270" spans="1:12">
      <c r="A6270" s="213" t="str">
        <f t="shared" ca="1" si="97"/>
        <v/>
      </c>
      <c r="C6270" s="223"/>
      <c r="D6270" s="224"/>
      <c r="E6270" s="224"/>
      <c r="F6270" s="225"/>
      <c r="G6270" s="226"/>
      <c r="H6270" s="227"/>
      <c r="I6270" s="227"/>
      <c r="J6270" s="227"/>
      <c r="K6270" s="227"/>
      <c r="L6270" s="228"/>
    </row>
    <row r="6271" spans="1:12">
      <c r="A6271" s="213" t="str">
        <f t="shared" ca="1" si="97"/>
        <v/>
      </c>
      <c r="C6271" s="223"/>
      <c r="D6271" s="224"/>
      <c r="E6271" s="224"/>
      <c r="F6271" s="225"/>
      <c r="G6271" s="226"/>
      <c r="H6271" s="227"/>
      <c r="I6271" s="227"/>
      <c r="J6271" s="227"/>
      <c r="K6271" s="227"/>
      <c r="L6271" s="228"/>
    </row>
    <row r="6272" spans="1:12">
      <c r="A6272" s="213" t="str">
        <f t="shared" ca="1" si="97"/>
        <v/>
      </c>
      <c r="C6272" s="223"/>
      <c r="D6272" s="224"/>
      <c r="E6272" s="224"/>
      <c r="F6272" s="225"/>
      <c r="G6272" s="226"/>
      <c r="H6272" s="227"/>
      <c r="I6272" s="227"/>
      <c r="J6272" s="227"/>
      <c r="K6272" s="227"/>
      <c r="L6272" s="228"/>
    </row>
    <row r="6273" spans="1:12">
      <c r="A6273" s="213" t="str">
        <f t="shared" ca="1" si="97"/>
        <v/>
      </c>
      <c r="C6273" s="223"/>
      <c r="D6273" s="224"/>
      <c r="E6273" s="224"/>
      <c r="F6273" s="225"/>
      <c r="G6273" s="226"/>
      <c r="H6273" s="227"/>
      <c r="I6273" s="227"/>
      <c r="J6273" s="227"/>
      <c r="K6273" s="227"/>
      <c r="L6273" s="228"/>
    </row>
    <row r="6274" spans="1:12">
      <c r="A6274" s="213" t="str">
        <f t="shared" ca="1" si="97"/>
        <v/>
      </c>
      <c r="C6274" s="223"/>
      <c r="D6274" s="224"/>
      <c r="E6274" s="224"/>
      <c r="F6274" s="225"/>
      <c r="G6274" s="226"/>
      <c r="H6274" s="227"/>
      <c r="I6274" s="227"/>
      <c r="J6274" s="227"/>
      <c r="K6274" s="227"/>
      <c r="L6274" s="228"/>
    </row>
    <row r="6275" spans="1:12">
      <c r="A6275" s="213" t="str">
        <f t="shared" ca="1" si="97"/>
        <v/>
      </c>
      <c r="C6275" s="223"/>
      <c r="D6275" s="224"/>
      <c r="E6275" s="224"/>
      <c r="F6275" s="225"/>
      <c r="G6275" s="226"/>
      <c r="H6275" s="227"/>
      <c r="I6275" s="227"/>
      <c r="J6275" s="227"/>
      <c r="K6275" s="227"/>
      <c r="L6275" s="228"/>
    </row>
    <row r="6276" spans="1:12">
      <c r="A6276" s="213" t="str">
        <f t="shared" ref="A6276:A6339" ca="1" si="98">IF(INDIRECT(ADDRESS(ROW(A6276),3))="","",IF(INDIRECT(ADDRESS(ROW(A6276),3))=INDIRECT(ADDRESS(ROW(A6276)-1,3)),A6275,A6275+1))</f>
        <v/>
      </c>
      <c r="C6276" s="223"/>
      <c r="D6276" s="224"/>
      <c r="E6276" s="224"/>
      <c r="F6276" s="225"/>
      <c r="G6276" s="226"/>
      <c r="H6276" s="227"/>
      <c r="I6276" s="227"/>
      <c r="J6276" s="227"/>
      <c r="K6276" s="227"/>
      <c r="L6276" s="228"/>
    </row>
    <row r="6277" spans="1:12">
      <c r="A6277" s="213" t="str">
        <f t="shared" ca="1" si="98"/>
        <v/>
      </c>
      <c r="C6277" s="223"/>
      <c r="D6277" s="224"/>
      <c r="E6277" s="224"/>
      <c r="F6277" s="225"/>
      <c r="G6277" s="226"/>
      <c r="H6277" s="227"/>
      <c r="I6277" s="227"/>
      <c r="J6277" s="227"/>
      <c r="K6277" s="227"/>
      <c r="L6277" s="228"/>
    </row>
    <row r="6278" spans="1:12">
      <c r="A6278" s="213" t="str">
        <f t="shared" ca="1" si="98"/>
        <v/>
      </c>
      <c r="C6278" s="223"/>
      <c r="D6278" s="224"/>
      <c r="E6278" s="224"/>
      <c r="F6278" s="225"/>
      <c r="G6278" s="226"/>
      <c r="H6278" s="227"/>
      <c r="I6278" s="227"/>
      <c r="J6278" s="227"/>
      <c r="K6278" s="227"/>
      <c r="L6278" s="228"/>
    </row>
    <row r="6279" spans="1:12">
      <c r="A6279" s="213" t="str">
        <f t="shared" ca="1" si="98"/>
        <v/>
      </c>
      <c r="C6279" s="223"/>
      <c r="D6279" s="224"/>
      <c r="E6279" s="224"/>
      <c r="F6279" s="225"/>
      <c r="G6279" s="226"/>
      <c r="H6279" s="227"/>
      <c r="I6279" s="227"/>
      <c r="J6279" s="227"/>
      <c r="K6279" s="227"/>
      <c r="L6279" s="228"/>
    </row>
    <row r="6280" spans="1:12">
      <c r="A6280" s="213" t="str">
        <f t="shared" ca="1" si="98"/>
        <v/>
      </c>
      <c r="C6280" s="223"/>
      <c r="D6280" s="224"/>
      <c r="E6280" s="224"/>
      <c r="F6280" s="225"/>
      <c r="G6280" s="226"/>
      <c r="H6280" s="227"/>
      <c r="I6280" s="227"/>
      <c r="J6280" s="227"/>
      <c r="K6280" s="227"/>
      <c r="L6280" s="228"/>
    </row>
    <row r="6281" spans="1:12">
      <c r="A6281" s="213" t="str">
        <f t="shared" ca="1" si="98"/>
        <v/>
      </c>
      <c r="C6281" s="223"/>
      <c r="D6281" s="224"/>
      <c r="E6281" s="224"/>
      <c r="F6281" s="225"/>
      <c r="G6281" s="226"/>
      <c r="H6281" s="227"/>
      <c r="I6281" s="227"/>
      <c r="J6281" s="227"/>
      <c r="K6281" s="227"/>
      <c r="L6281" s="228"/>
    </row>
    <row r="6282" spans="1:12">
      <c r="A6282" s="213" t="str">
        <f t="shared" ca="1" si="98"/>
        <v/>
      </c>
      <c r="C6282" s="223"/>
      <c r="D6282" s="224"/>
      <c r="E6282" s="224"/>
      <c r="F6282" s="225"/>
      <c r="G6282" s="226"/>
      <c r="H6282" s="227"/>
      <c r="I6282" s="227"/>
      <c r="J6282" s="227"/>
      <c r="K6282" s="227"/>
      <c r="L6282" s="228"/>
    </row>
    <row r="6283" spans="1:12">
      <c r="A6283" s="213" t="str">
        <f t="shared" ca="1" si="98"/>
        <v/>
      </c>
      <c r="C6283" s="223"/>
      <c r="D6283" s="224"/>
      <c r="E6283" s="224"/>
      <c r="F6283" s="225"/>
      <c r="G6283" s="226"/>
      <c r="H6283" s="227"/>
      <c r="I6283" s="227"/>
      <c r="J6283" s="227"/>
      <c r="K6283" s="227"/>
      <c r="L6283" s="228"/>
    </row>
    <row r="6284" spans="1:12">
      <c r="A6284" s="213" t="str">
        <f t="shared" ca="1" si="98"/>
        <v/>
      </c>
      <c r="C6284" s="223"/>
      <c r="D6284" s="224"/>
      <c r="E6284" s="224"/>
      <c r="F6284" s="225"/>
      <c r="G6284" s="226"/>
      <c r="H6284" s="227"/>
      <c r="I6284" s="227"/>
      <c r="J6284" s="227"/>
      <c r="K6284" s="227"/>
      <c r="L6284" s="228"/>
    </row>
    <row r="6285" spans="1:12">
      <c r="A6285" s="213" t="str">
        <f t="shared" ca="1" si="98"/>
        <v/>
      </c>
      <c r="C6285" s="223"/>
      <c r="D6285" s="224"/>
      <c r="E6285" s="224"/>
      <c r="F6285" s="225"/>
      <c r="G6285" s="226"/>
      <c r="H6285" s="227"/>
      <c r="I6285" s="227"/>
      <c r="J6285" s="227"/>
      <c r="K6285" s="227"/>
      <c r="L6285" s="228"/>
    </row>
    <row r="6286" spans="1:12">
      <c r="A6286" s="213" t="str">
        <f t="shared" ca="1" si="98"/>
        <v/>
      </c>
      <c r="C6286" s="223"/>
      <c r="D6286" s="224"/>
      <c r="E6286" s="224"/>
      <c r="F6286" s="225"/>
      <c r="G6286" s="226"/>
      <c r="H6286" s="227"/>
      <c r="I6286" s="227"/>
      <c r="J6286" s="227"/>
      <c r="K6286" s="227"/>
      <c r="L6286" s="228"/>
    </row>
    <row r="6287" spans="1:12">
      <c r="A6287" s="213" t="str">
        <f t="shared" ca="1" si="98"/>
        <v/>
      </c>
      <c r="C6287" s="223"/>
      <c r="D6287" s="224"/>
      <c r="E6287" s="224"/>
      <c r="F6287" s="225"/>
      <c r="G6287" s="226"/>
      <c r="H6287" s="227"/>
      <c r="I6287" s="227"/>
      <c r="J6287" s="227"/>
      <c r="K6287" s="227"/>
      <c r="L6287" s="228"/>
    </row>
    <row r="6288" spans="1:12">
      <c r="A6288" s="213" t="str">
        <f t="shared" ca="1" si="98"/>
        <v/>
      </c>
      <c r="C6288" s="223"/>
      <c r="D6288" s="224"/>
      <c r="E6288" s="224"/>
      <c r="F6288" s="225"/>
      <c r="G6288" s="226"/>
      <c r="H6288" s="227"/>
      <c r="I6288" s="227"/>
      <c r="J6288" s="227"/>
      <c r="K6288" s="227"/>
      <c r="L6288" s="228"/>
    </row>
    <row r="6289" spans="1:12">
      <c r="A6289" s="213" t="str">
        <f t="shared" ca="1" si="98"/>
        <v/>
      </c>
      <c r="C6289" s="223"/>
      <c r="D6289" s="224"/>
      <c r="E6289" s="224"/>
      <c r="F6289" s="225"/>
      <c r="G6289" s="226"/>
      <c r="H6289" s="227"/>
      <c r="I6289" s="227"/>
      <c r="J6289" s="227"/>
      <c r="K6289" s="227"/>
      <c r="L6289" s="228"/>
    </row>
    <row r="6290" spans="1:12">
      <c r="A6290" s="213" t="str">
        <f t="shared" ca="1" si="98"/>
        <v/>
      </c>
      <c r="C6290" s="223"/>
      <c r="D6290" s="224"/>
      <c r="E6290" s="224"/>
      <c r="F6290" s="225"/>
      <c r="G6290" s="226"/>
      <c r="H6290" s="227"/>
      <c r="I6290" s="227"/>
      <c r="J6290" s="227"/>
      <c r="K6290" s="227"/>
      <c r="L6290" s="228"/>
    </row>
    <row r="6291" spans="1:12">
      <c r="A6291" s="213" t="str">
        <f t="shared" ca="1" si="98"/>
        <v/>
      </c>
      <c r="C6291" s="223"/>
      <c r="D6291" s="224"/>
      <c r="E6291" s="224"/>
      <c r="F6291" s="225"/>
      <c r="G6291" s="226"/>
      <c r="H6291" s="227"/>
      <c r="I6291" s="227"/>
      <c r="J6291" s="227"/>
      <c r="K6291" s="227"/>
      <c r="L6291" s="228"/>
    </row>
    <row r="6292" spans="1:12">
      <c r="A6292" s="213" t="str">
        <f t="shared" ca="1" si="98"/>
        <v/>
      </c>
      <c r="C6292" s="223"/>
      <c r="D6292" s="224"/>
      <c r="E6292" s="224"/>
      <c r="F6292" s="225"/>
      <c r="G6292" s="226"/>
      <c r="H6292" s="227"/>
      <c r="I6292" s="227"/>
      <c r="J6292" s="227"/>
      <c r="K6292" s="227"/>
      <c r="L6292" s="228"/>
    </row>
    <row r="6293" spans="1:12">
      <c r="A6293" s="213" t="str">
        <f t="shared" ca="1" si="98"/>
        <v/>
      </c>
      <c r="C6293" s="223"/>
      <c r="D6293" s="224"/>
      <c r="E6293" s="224"/>
      <c r="F6293" s="225"/>
      <c r="G6293" s="226"/>
      <c r="H6293" s="227"/>
      <c r="I6293" s="227"/>
      <c r="J6293" s="227"/>
      <c r="K6293" s="227"/>
      <c r="L6293" s="228"/>
    </row>
    <row r="6294" spans="1:12">
      <c r="A6294" s="213" t="str">
        <f t="shared" ca="1" si="98"/>
        <v/>
      </c>
      <c r="C6294" s="223"/>
      <c r="D6294" s="224"/>
      <c r="E6294" s="224"/>
      <c r="F6294" s="225"/>
      <c r="G6294" s="226"/>
      <c r="H6294" s="227"/>
      <c r="I6294" s="227"/>
      <c r="J6294" s="227"/>
      <c r="K6294" s="227"/>
      <c r="L6294" s="228"/>
    </row>
    <row r="6295" spans="1:12">
      <c r="A6295" s="213" t="str">
        <f t="shared" ca="1" si="98"/>
        <v/>
      </c>
      <c r="C6295" s="223"/>
      <c r="D6295" s="224"/>
      <c r="E6295" s="224"/>
      <c r="F6295" s="225"/>
      <c r="G6295" s="226"/>
      <c r="H6295" s="227"/>
      <c r="I6295" s="227"/>
      <c r="J6295" s="227"/>
      <c r="K6295" s="227"/>
      <c r="L6295" s="228"/>
    </row>
    <row r="6296" spans="1:12">
      <c r="A6296" s="213" t="str">
        <f t="shared" ca="1" si="98"/>
        <v/>
      </c>
      <c r="C6296" s="223"/>
      <c r="D6296" s="224"/>
      <c r="E6296" s="224"/>
      <c r="F6296" s="225"/>
      <c r="G6296" s="226"/>
      <c r="H6296" s="227"/>
      <c r="I6296" s="227"/>
      <c r="J6296" s="227"/>
      <c r="K6296" s="227"/>
      <c r="L6296" s="228"/>
    </row>
    <row r="6297" spans="1:12">
      <c r="A6297" s="213" t="str">
        <f t="shared" ca="1" si="98"/>
        <v/>
      </c>
      <c r="C6297" s="223"/>
      <c r="D6297" s="224"/>
      <c r="E6297" s="224"/>
      <c r="F6297" s="225"/>
      <c r="G6297" s="226"/>
      <c r="H6297" s="227"/>
      <c r="I6297" s="227"/>
      <c r="J6297" s="227"/>
      <c r="K6297" s="227"/>
      <c r="L6297" s="228"/>
    </row>
    <row r="6298" spans="1:12">
      <c r="A6298" s="213" t="str">
        <f t="shared" ca="1" si="98"/>
        <v/>
      </c>
      <c r="C6298" s="223"/>
      <c r="D6298" s="224"/>
      <c r="E6298" s="224"/>
      <c r="F6298" s="225"/>
      <c r="G6298" s="226"/>
      <c r="H6298" s="227"/>
      <c r="I6298" s="227"/>
      <c r="J6298" s="227"/>
      <c r="K6298" s="227"/>
      <c r="L6298" s="228"/>
    </row>
    <row r="6299" spans="1:12">
      <c r="A6299" s="213" t="str">
        <f t="shared" ca="1" si="98"/>
        <v/>
      </c>
      <c r="C6299" s="223"/>
      <c r="D6299" s="224"/>
      <c r="E6299" s="224"/>
      <c r="F6299" s="225"/>
      <c r="G6299" s="226"/>
      <c r="H6299" s="227"/>
      <c r="I6299" s="227"/>
      <c r="J6299" s="227"/>
      <c r="K6299" s="227"/>
      <c r="L6299" s="228"/>
    </row>
    <row r="6300" spans="1:12">
      <c r="A6300" s="213" t="str">
        <f t="shared" ca="1" si="98"/>
        <v/>
      </c>
      <c r="C6300" s="223"/>
      <c r="D6300" s="224"/>
      <c r="E6300" s="224"/>
      <c r="F6300" s="225"/>
      <c r="G6300" s="226"/>
      <c r="H6300" s="227"/>
      <c r="I6300" s="227"/>
      <c r="J6300" s="227"/>
      <c r="K6300" s="227"/>
      <c r="L6300" s="228"/>
    </row>
    <row r="6301" spans="1:12">
      <c r="A6301" s="213" t="str">
        <f t="shared" ca="1" si="98"/>
        <v/>
      </c>
      <c r="C6301" s="223"/>
      <c r="D6301" s="224"/>
      <c r="E6301" s="224"/>
      <c r="F6301" s="225"/>
      <c r="G6301" s="226"/>
      <c r="H6301" s="227"/>
      <c r="I6301" s="227"/>
      <c r="J6301" s="227"/>
      <c r="K6301" s="227"/>
      <c r="L6301" s="228"/>
    </row>
    <row r="6302" spans="1:12">
      <c r="A6302" s="213" t="str">
        <f t="shared" ca="1" si="98"/>
        <v/>
      </c>
      <c r="C6302" s="223"/>
      <c r="D6302" s="224"/>
      <c r="E6302" s="224"/>
      <c r="F6302" s="225"/>
      <c r="G6302" s="226"/>
      <c r="H6302" s="227"/>
      <c r="I6302" s="227"/>
      <c r="J6302" s="227"/>
      <c r="K6302" s="227"/>
      <c r="L6302" s="228"/>
    </row>
    <row r="6303" spans="1:12">
      <c r="A6303" s="213" t="str">
        <f t="shared" ca="1" si="98"/>
        <v/>
      </c>
      <c r="C6303" s="223"/>
      <c r="D6303" s="224"/>
      <c r="E6303" s="224"/>
      <c r="F6303" s="225"/>
      <c r="G6303" s="226"/>
      <c r="H6303" s="227"/>
      <c r="I6303" s="227"/>
      <c r="J6303" s="227"/>
      <c r="K6303" s="227"/>
      <c r="L6303" s="228"/>
    </row>
    <row r="6304" spans="1:12">
      <c r="A6304" s="213" t="str">
        <f t="shared" ca="1" si="98"/>
        <v/>
      </c>
      <c r="C6304" s="223"/>
      <c r="D6304" s="224"/>
      <c r="E6304" s="224"/>
      <c r="F6304" s="225"/>
      <c r="G6304" s="226"/>
      <c r="H6304" s="227"/>
      <c r="I6304" s="227"/>
      <c r="J6304" s="227"/>
      <c r="K6304" s="227"/>
      <c r="L6304" s="228"/>
    </row>
    <row r="6305" spans="1:12">
      <c r="A6305" s="213" t="str">
        <f t="shared" ca="1" si="98"/>
        <v/>
      </c>
      <c r="C6305" s="223"/>
      <c r="D6305" s="224"/>
      <c r="E6305" s="224"/>
      <c r="F6305" s="225"/>
      <c r="G6305" s="226"/>
      <c r="H6305" s="227"/>
      <c r="I6305" s="227"/>
      <c r="J6305" s="227"/>
      <c r="K6305" s="227"/>
      <c r="L6305" s="228"/>
    </row>
    <row r="6306" spans="1:12">
      <c r="A6306" s="213" t="str">
        <f t="shared" ca="1" si="98"/>
        <v/>
      </c>
      <c r="C6306" s="223"/>
      <c r="D6306" s="224"/>
      <c r="E6306" s="224"/>
      <c r="F6306" s="225"/>
      <c r="G6306" s="226"/>
      <c r="H6306" s="227"/>
      <c r="I6306" s="227"/>
      <c r="J6306" s="227"/>
      <c r="K6306" s="227"/>
      <c r="L6306" s="228"/>
    </row>
    <row r="6307" spans="1:12">
      <c r="A6307" s="213" t="str">
        <f t="shared" ca="1" si="98"/>
        <v/>
      </c>
      <c r="C6307" s="223"/>
      <c r="D6307" s="224"/>
      <c r="E6307" s="224"/>
      <c r="F6307" s="225"/>
      <c r="G6307" s="226"/>
      <c r="H6307" s="227"/>
      <c r="I6307" s="227"/>
      <c r="J6307" s="227"/>
      <c r="K6307" s="227"/>
      <c r="L6307" s="228"/>
    </row>
    <row r="6308" spans="1:12">
      <c r="A6308" s="213" t="str">
        <f t="shared" ca="1" si="98"/>
        <v/>
      </c>
      <c r="C6308" s="223"/>
      <c r="D6308" s="224"/>
      <c r="E6308" s="224"/>
      <c r="F6308" s="225"/>
      <c r="G6308" s="226"/>
      <c r="H6308" s="227"/>
      <c r="I6308" s="227"/>
      <c r="J6308" s="227"/>
      <c r="K6308" s="227"/>
      <c r="L6308" s="228"/>
    </row>
    <row r="6309" spans="1:12">
      <c r="A6309" s="213" t="str">
        <f t="shared" ca="1" si="98"/>
        <v/>
      </c>
      <c r="C6309" s="223"/>
      <c r="D6309" s="224"/>
      <c r="E6309" s="224"/>
      <c r="F6309" s="225"/>
      <c r="G6309" s="226"/>
      <c r="H6309" s="227"/>
      <c r="I6309" s="227"/>
      <c r="J6309" s="227"/>
      <c r="K6309" s="227"/>
      <c r="L6309" s="228"/>
    </row>
    <row r="6310" spans="1:12">
      <c r="A6310" s="213" t="str">
        <f t="shared" ca="1" si="98"/>
        <v/>
      </c>
      <c r="C6310" s="223"/>
      <c r="D6310" s="224"/>
      <c r="E6310" s="224"/>
      <c r="F6310" s="225"/>
      <c r="G6310" s="226"/>
      <c r="H6310" s="227"/>
      <c r="I6310" s="227"/>
      <c r="J6310" s="227"/>
      <c r="K6310" s="227"/>
      <c r="L6310" s="228"/>
    </row>
    <row r="6311" spans="1:12">
      <c r="A6311" s="213" t="str">
        <f t="shared" ca="1" si="98"/>
        <v/>
      </c>
      <c r="C6311" s="223"/>
      <c r="D6311" s="224"/>
      <c r="E6311" s="224"/>
      <c r="F6311" s="225"/>
      <c r="G6311" s="226"/>
      <c r="H6311" s="227"/>
      <c r="I6311" s="227"/>
      <c r="J6311" s="227"/>
      <c r="K6311" s="227"/>
      <c r="L6311" s="228"/>
    </row>
    <row r="6312" spans="1:12">
      <c r="A6312" s="213" t="str">
        <f t="shared" ca="1" si="98"/>
        <v/>
      </c>
      <c r="C6312" s="223"/>
      <c r="D6312" s="224"/>
      <c r="E6312" s="224"/>
      <c r="F6312" s="225"/>
      <c r="G6312" s="226"/>
      <c r="H6312" s="227"/>
      <c r="I6312" s="227"/>
      <c r="J6312" s="227"/>
      <c r="K6312" s="227"/>
      <c r="L6312" s="228"/>
    </row>
    <row r="6313" spans="1:12">
      <c r="A6313" s="213" t="str">
        <f t="shared" ca="1" si="98"/>
        <v/>
      </c>
      <c r="C6313" s="223"/>
      <c r="D6313" s="224"/>
      <c r="E6313" s="224"/>
      <c r="F6313" s="225"/>
      <c r="G6313" s="226"/>
      <c r="H6313" s="227"/>
      <c r="I6313" s="227"/>
      <c r="J6313" s="227"/>
      <c r="K6313" s="227"/>
      <c r="L6313" s="228"/>
    </row>
    <row r="6314" spans="1:12">
      <c r="A6314" s="213" t="str">
        <f t="shared" ca="1" si="98"/>
        <v/>
      </c>
      <c r="C6314" s="223"/>
      <c r="D6314" s="224"/>
      <c r="E6314" s="224"/>
      <c r="F6314" s="225"/>
      <c r="G6314" s="226"/>
      <c r="H6314" s="227"/>
      <c r="I6314" s="227"/>
      <c r="J6314" s="227"/>
      <c r="K6314" s="227"/>
      <c r="L6314" s="228"/>
    </row>
    <row r="6315" spans="1:12">
      <c r="A6315" s="213" t="str">
        <f t="shared" ca="1" si="98"/>
        <v/>
      </c>
      <c r="C6315" s="223"/>
      <c r="D6315" s="224"/>
      <c r="E6315" s="224"/>
      <c r="F6315" s="225"/>
      <c r="G6315" s="226"/>
      <c r="H6315" s="227"/>
      <c r="I6315" s="227"/>
      <c r="J6315" s="227"/>
      <c r="K6315" s="227"/>
      <c r="L6315" s="228"/>
    </row>
    <row r="6316" spans="1:12">
      <c r="A6316" s="213" t="str">
        <f t="shared" ca="1" si="98"/>
        <v/>
      </c>
      <c r="C6316" s="223"/>
      <c r="D6316" s="224"/>
      <c r="E6316" s="224"/>
      <c r="F6316" s="225"/>
      <c r="G6316" s="226"/>
      <c r="H6316" s="227"/>
      <c r="I6316" s="227"/>
      <c r="J6316" s="227"/>
      <c r="K6316" s="227"/>
      <c r="L6316" s="228"/>
    </row>
    <row r="6317" spans="1:12">
      <c r="A6317" s="213" t="str">
        <f t="shared" ca="1" si="98"/>
        <v/>
      </c>
      <c r="C6317" s="223"/>
      <c r="D6317" s="224"/>
      <c r="E6317" s="224"/>
      <c r="F6317" s="225"/>
      <c r="G6317" s="226"/>
      <c r="H6317" s="227"/>
      <c r="I6317" s="227"/>
      <c r="J6317" s="227"/>
      <c r="K6317" s="227"/>
      <c r="L6317" s="228"/>
    </row>
    <row r="6318" spans="1:12">
      <c r="A6318" s="213" t="str">
        <f t="shared" ca="1" si="98"/>
        <v/>
      </c>
      <c r="C6318" s="223"/>
      <c r="D6318" s="224"/>
      <c r="E6318" s="224"/>
      <c r="F6318" s="225"/>
      <c r="G6318" s="226"/>
      <c r="H6318" s="227"/>
      <c r="I6318" s="227"/>
      <c r="J6318" s="227"/>
      <c r="K6318" s="227"/>
      <c r="L6318" s="228"/>
    </row>
    <row r="6319" spans="1:12">
      <c r="A6319" s="213" t="str">
        <f t="shared" ca="1" si="98"/>
        <v/>
      </c>
      <c r="C6319" s="223"/>
      <c r="D6319" s="224"/>
      <c r="E6319" s="224"/>
      <c r="F6319" s="225"/>
      <c r="G6319" s="226"/>
      <c r="H6319" s="227"/>
      <c r="I6319" s="227"/>
      <c r="J6319" s="227"/>
      <c r="K6319" s="227"/>
      <c r="L6319" s="228"/>
    </row>
    <row r="6320" spans="1:12">
      <c r="A6320" s="213" t="str">
        <f t="shared" ca="1" si="98"/>
        <v/>
      </c>
      <c r="C6320" s="223"/>
      <c r="D6320" s="224"/>
      <c r="E6320" s="224"/>
      <c r="F6320" s="225"/>
      <c r="G6320" s="226"/>
      <c r="H6320" s="227"/>
      <c r="I6320" s="227"/>
      <c r="J6320" s="227"/>
      <c r="K6320" s="227"/>
      <c r="L6320" s="228"/>
    </row>
    <row r="6321" spans="1:12">
      <c r="A6321" s="213" t="str">
        <f t="shared" ca="1" si="98"/>
        <v/>
      </c>
      <c r="C6321" s="223"/>
      <c r="D6321" s="224"/>
      <c r="E6321" s="224"/>
      <c r="F6321" s="225"/>
      <c r="G6321" s="226"/>
      <c r="H6321" s="227"/>
      <c r="I6321" s="227"/>
      <c r="J6321" s="227"/>
      <c r="K6321" s="227"/>
      <c r="L6321" s="228"/>
    </row>
    <row r="6322" spans="1:12">
      <c r="A6322" s="213" t="str">
        <f t="shared" ca="1" si="98"/>
        <v/>
      </c>
      <c r="C6322" s="223"/>
      <c r="D6322" s="224"/>
      <c r="E6322" s="224"/>
      <c r="F6322" s="225"/>
      <c r="G6322" s="226"/>
      <c r="H6322" s="227"/>
      <c r="I6322" s="227"/>
      <c r="J6322" s="227"/>
      <c r="K6322" s="227"/>
      <c r="L6322" s="228"/>
    </row>
    <row r="6323" spans="1:12">
      <c r="A6323" s="213" t="str">
        <f t="shared" ca="1" si="98"/>
        <v/>
      </c>
      <c r="C6323" s="223"/>
      <c r="D6323" s="224"/>
      <c r="E6323" s="224"/>
      <c r="F6323" s="225"/>
      <c r="G6323" s="226"/>
      <c r="H6323" s="227"/>
      <c r="I6323" s="227"/>
      <c r="J6323" s="227"/>
      <c r="K6323" s="227"/>
      <c r="L6323" s="228"/>
    </row>
    <row r="6324" spans="1:12">
      <c r="A6324" s="213" t="str">
        <f t="shared" ca="1" si="98"/>
        <v/>
      </c>
      <c r="C6324" s="223"/>
      <c r="D6324" s="224"/>
      <c r="E6324" s="224"/>
      <c r="F6324" s="225"/>
      <c r="G6324" s="226"/>
      <c r="H6324" s="227"/>
      <c r="I6324" s="227"/>
      <c r="J6324" s="227"/>
      <c r="K6324" s="227"/>
      <c r="L6324" s="228"/>
    </row>
    <row r="6325" spans="1:12">
      <c r="A6325" s="213" t="str">
        <f t="shared" ca="1" si="98"/>
        <v/>
      </c>
      <c r="C6325" s="223"/>
      <c r="D6325" s="224"/>
      <c r="E6325" s="224"/>
      <c r="F6325" s="225"/>
      <c r="G6325" s="226"/>
      <c r="H6325" s="227"/>
      <c r="I6325" s="227"/>
      <c r="J6325" s="227"/>
      <c r="K6325" s="227"/>
      <c r="L6325" s="228"/>
    </row>
    <row r="6326" spans="1:12">
      <c r="A6326" s="213" t="str">
        <f t="shared" ca="1" si="98"/>
        <v/>
      </c>
      <c r="C6326" s="223"/>
      <c r="D6326" s="224"/>
      <c r="E6326" s="224"/>
      <c r="F6326" s="225"/>
      <c r="G6326" s="226"/>
      <c r="H6326" s="227"/>
      <c r="I6326" s="227"/>
      <c r="J6326" s="227"/>
      <c r="K6326" s="227"/>
      <c r="L6326" s="228"/>
    </row>
    <row r="6327" spans="1:12">
      <c r="A6327" s="213" t="str">
        <f t="shared" ca="1" si="98"/>
        <v/>
      </c>
      <c r="C6327" s="223"/>
      <c r="D6327" s="224"/>
      <c r="E6327" s="224"/>
      <c r="F6327" s="225"/>
      <c r="G6327" s="226"/>
      <c r="H6327" s="227"/>
      <c r="I6327" s="227"/>
      <c r="J6327" s="227"/>
      <c r="K6327" s="227"/>
      <c r="L6327" s="228"/>
    </row>
    <row r="6328" spans="1:12">
      <c r="A6328" s="213" t="str">
        <f t="shared" ca="1" si="98"/>
        <v/>
      </c>
      <c r="C6328" s="223"/>
      <c r="D6328" s="224"/>
      <c r="E6328" s="224"/>
      <c r="F6328" s="225"/>
      <c r="G6328" s="226"/>
      <c r="H6328" s="227"/>
      <c r="I6328" s="227"/>
      <c r="J6328" s="227"/>
      <c r="K6328" s="227"/>
      <c r="L6328" s="228"/>
    </row>
    <row r="6329" spans="1:12">
      <c r="A6329" s="213" t="str">
        <f t="shared" ca="1" si="98"/>
        <v/>
      </c>
      <c r="C6329" s="223"/>
      <c r="D6329" s="224"/>
      <c r="E6329" s="224"/>
      <c r="F6329" s="225"/>
      <c r="G6329" s="226"/>
      <c r="H6329" s="227"/>
      <c r="I6329" s="227"/>
      <c r="J6329" s="227"/>
      <c r="K6329" s="227"/>
      <c r="L6329" s="228"/>
    </row>
    <row r="6330" spans="1:12">
      <c r="A6330" s="213" t="str">
        <f t="shared" ca="1" si="98"/>
        <v/>
      </c>
      <c r="C6330" s="223"/>
      <c r="D6330" s="224"/>
      <c r="E6330" s="224"/>
      <c r="F6330" s="225"/>
      <c r="G6330" s="226"/>
      <c r="H6330" s="227"/>
      <c r="I6330" s="227"/>
      <c r="J6330" s="227"/>
      <c r="K6330" s="227"/>
      <c r="L6330" s="228"/>
    </row>
    <row r="6331" spans="1:12">
      <c r="A6331" s="213" t="str">
        <f t="shared" ca="1" si="98"/>
        <v/>
      </c>
      <c r="C6331" s="223"/>
      <c r="D6331" s="224"/>
      <c r="E6331" s="224"/>
      <c r="F6331" s="225"/>
      <c r="G6331" s="226"/>
      <c r="H6331" s="227"/>
      <c r="I6331" s="227"/>
      <c r="J6331" s="227"/>
      <c r="K6331" s="227"/>
      <c r="L6331" s="228"/>
    </row>
    <row r="6332" spans="1:12">
      <c r="A6332" s="213" t="str">
        <f t="shared" ca="1" si="98"/>
        <v/>
      </c>
      <c r="C6332" s="223"/>
      <c r="D6332" s="224"/>
      <c r="E6332" s="224"/>
      <c r="F6332" s="225"/>
      <c r="G6332" s="226"/>
      <c r="H6332" s="227"/>
      <c r="I6332" s="227"/>
      <c r="J6332" s="227"/>
      <c r="K6332" s="227"/>
      <c r="L6332" s="228"/>
    </row>
    <row r="6333" spans="1:12">
      <c r="A6333" s="213" t="str">
        <f t="shared" ca="1" si="98"/>
        <v/>
      </c>
      <c r="C6333" s="223"/>
      <c r="D6333" s="224"/>
      <c r="E6333" s="224"/>
      <c r="F6333" s="225"/>
      <c r="G6333" s="226"/>
      <c r="H6333" s="227"/>
      <c r="I6333" s="227"/>
      <c r="J6333" s="227"/>
      <c r="K6333" s="227"/>
      <c r="L6333" s="228"/>
    </row>
    <row r="6334" spans="1:12">
      <c r="A6334" s="213" t="str">
        <f t="shared" ca="1" si="98"/>
        <v/>
      </c>
      <c r="C6334" s="223"/>
      <c r="D6334" s="224"/>
      <c r="E6334" s="224"/>
      <c r="F6334" s="225"/>
      <c r="G6334" s="226"/>
      <c r="H6334" s="227"/>
      <c r="I6334" s="227"/>
      <c r="J6334" s="227"/>
      <c r="K6334" s="227"/>
      <c r="L6334" s="228"/>
    </row>
    <row r="6335" spans="1:12">
      <c r="A6335" s="213" t="str">
        <f t="shared" ca="1" si="98"/>
        <v/>
      </c>
      <c r="C6335" s="223"/>
      <c r="D6335" s="224"/>
      <c r="E6335" s="224"/>
      <c r="F6335" s="225"/>
      <c r="G6335" s="226"/>
      <c r="H6335" s="227"/>
      <c r="I6335" s="227"/>
      <c r="J6335" s="227"/>
      <c r="K6335" s="227"/>
      <c r="L6335" s="228"/>
    </row>
    <row r="6336" spans="1:12">
      <c r="A6336" s="213" t="str">
        <f t="shared" ca="1" si="98"/>
        <v/>
      </c>
      <c r="C6336" s="223"/>
      <c r="D6336" s="224"/>
      <c r="E6336" s="224"/>
      <c r="F6336" s="225"/>
      <c r="G6336" s="226"/>
      <c r="H6336" s="227"/>
      <c r="I6336" s="227"/>
      <c r="J6336" s="227"/>
      <c r="K6336" s="227"/>
      <c r="L6336" s="228"/>
    </row>
    <row r="6337" spans="1:12">
      <c r="A6337" s="213" t="str">
        <f t="shared" ca="1" si="98"/>
        <v/>
      </c>
      <c r="C6337" s="223"/>
      <c r="D6337" s="224"/>
      <c r="E6337" s="224"/>
      <c r="F6337" s="225"/>
      <c r="G6337" s="226"/>
      <c r="H6337" s="227"/>
      <c r="I6337" s="227"/>
      <c r="J6337" s="227"/>
      <c r="K6337" s="227"/>
      <c r="L6337" s="228"/>
    </row>
    <row r="6338" spans="1:12">
      <c r="A6338" s="213" t="str">
        <f t="shared" ca="1" si="98"/>
        <v/>
      </c>
      <c r="C6338" s="223"/>
      <c r="D6338" s="224"/>
      <c r="E6338" s="224"/>
      <c r="F6338" s="225"/>
      <c r="G6338" s="226"/>
      <c r="H6338" s="227"/>
      <c r="I6338" s="227"/>
      <c r="J6338" s="227"/>
      <c r="K6338" s="227"/>
      <c r="L6338" s="228"/>
    </row>
    <row r="6339" spans="1:12">
      <c r="A6339" s="213" t="str">
        <f t="shared" ca="1" si="98"/>
        <v/>
      </c>
      <c r="C6339" s="223"/>
      <c r="D6339" s="224"/>
      <c r="E6339" s="224"/>
      <c r="F6339" s="225"/>
      <c r="G6339" s="226"/>
      <c r="H6339" s="227"/>
      <c r="I6339" s="227"/>
      <c r="J6339" s="227"/>
      <c r="K6339" s="227"/>
      <c r="L6339" s="228"/>
    </row>
    <row r="6340" spans="1:12">
      <c r="A6340" s="213" t="str">
        <f t="shared" ref="A6340:A6403" ca="1" si="99">IF(INDIRECT(ADDRESS(ROW(A6340),3))="","",IF(INDIRECT(ADDRESS(ROW(A6340),3))=INDIRECT(ADDRESS(ROW(A6340)-1,3)),A6339,A6339+1))</f>
        <v/>
      </c>
      <c r="C6340" s="223"/>
      <c r="D6340" s="224"/>
      <c r="E6340" s="224"/>
      <c r="F6340" s="225"/>
      <c r="G6340" s="226"/>
      <c r="H6340" s="227"/>
      <c r="I6340" s="227"/>
      <c r="J6340" s="227"/>
      <c r="K6340" s="227"/>
      <c r="L6340" s="228"/>
    </row>
    <row r="6341" spans="1:12">
      <c r="A6341" s="213" t="str">
        <f t="shared" ca="1" si="99"/>
        <v/>
      </c>
      <c r="C6341" s="223"/>
      <c r="D6341" s="224"/>
      <c r="E6341" s="224"/>
      <c r="F6341" s="225"/>
      <c r="G6341" s="226"/>
      <c r="H6341" s="227"/>
      <c r="I6341" s="227"/>
      <c r="J6341" s="227"/>
      <c r="K6341" s="227"/>
      <c r="L6341" s="228"/>
    </row>
    <row r="6342" spans="1:12">
      <c r="A6342" s="213" t="str">
        <f t="shared" ca="1" si="99"/>
        <v/>
      </c>
      <c r="C6342" s="223"/>
      <c r="D6342" s="224"/>
      <c r="E6342" s="224"/>
      <c r="F6342" s="225"/>
      <c r="G6342" s="226"/>
      <c r="H6342" s="227"/>
      <c r="I6342" s="227"/>
      <c r="J6342" s="227"/>
      <c r="K6342" s="227"/>
      <c r="L6342" s="228"/>
    </row>
    <row r="6343" spans="1:12">
      <c r="A6343" s="213" t="str">
        <f t="shared" ca="1" si="99"/>
        <v/>
      </c>
      <c r="C6343" s="223"/>
      <c r="D6343" s="224"/>
      <c r="E6343" s="224"/>
      <c r="F6343" s="225"/>
      <c r="G6343" s="226"/>
      <c r="H6343" s="227"/>
      <c r="I6343" s="227"/>
      <c r="J6343" s="227"/>
      <c r="K6343" s="227"/>
      <c r="L6343" s="228"/>
    </row>
    <row r="6344" spans="1:12">
      <c r="A6344" s="213" t="str">
        <f t="shared" ca="1" si="99"/>
        <v/>
      </c>
      <c r="C6344" s="223"/>
      <c r="D6344" s="224"/>
      <c r="E6344" s="224"/>
      <c r="F6344" s="225"/>
      <c r="G6344" s="226"/>
      <c r="H6344" s="227"/>
      <c r="I6344" s="227"/>
      <c r="J6344" s="227"/>
      <c r="K6344" s="227"/>
      <c r="L6344" s="228"/>
    </row>
    <row r="6345" spans="1:12">
      <c r="A6345" s="213" t="str">
        <f t="shared" ca="1" si="99"/>
        <v/>
      </c>
      <c r="C6345" s="223"/>
      <c r="D6345" s="224"/>
      <c r="E6345" s="224"/>
      <c r="F6345" s="225"/>
      <c r="G6345" s="226"/>
      <c r="H6345" s="227"/>
      <c r="I6345" s="227"/>
      <c r="J6345" s="227"/>
      <c r="K6345" s="227"/>
      <c r="L6345" s="228"/>
    </row>
    <row r="6346" spans="1:12">
      <c r="A6346" s="213" t="str">
        <f t="shared" ca="1" si="99"/>
        <v/>
      </c>
      <c r="C6346" s="223"/>
      <c r="D6346" s="224"/>
      <c r="E6346" s="224"/>
      <c r="F6346" s="225"/>
      <c r="G6346" s="226"/>
      <c r="H6346" s="227"/>
      <c r="I6346" s="227"/>
      <c r="J6346" s="227"/>
      <c r="K6346" s="227"/>
      <c r="L6346" s="228"/>
    </row>
    <row r="6347" spans="1:12">
      <c r="A6347" s="213" t="str">
        <f t="shared" ca="1" si="99"/>
        <v/>
      </c>
      <c r="C6347" s="223"/>
      <c r="D6347" s="224"/>
      <c r="E6347" s="224"/>
      <c r="F6347" s="225"/>
      <c r="G6347" s="226"/>
      <c r="H6347" s="227"/>
      <c r="I6347" s="227"/>
      <c r="J6347" s="227"/>
      <c r="K6347" s="227"/>
      <c r="L6347" s="228"/>
    </row>
    <row r="6348" spans="1:12">
      <c r="A6348" s="213" t="str">
        <f t="shared" ca="1" si="99"/>
        <v/>
      </c>
      <c r="C6348" s="223"/>
      <c r="D6348" s="224"/>
      <c r="E6348" s="224"/>
      <c r="F6348" s="225"/>
      <c r="G6348" s="226"/>
      <c r="H6348" s="227"/>
      <c r="I6348" s="227"/>
      <c r="J6348" s="227"/>
      <c r="K6348" s="227"/>
      <c r="L6348" s="228"/>
    </row>
    <row r="6349" spans="1:12">
      <c r="A6349" s="213" t="str">
        <f t="shared" ca="1" si="99"/>
        <v/>
      </c>
      <c r="C6349" s="223"/>
      <c r="D6349" s="224"/>
      <c r="E6349" s="224"/>
      <c r="F6349" s="225"/>
      <c r="G6349" s="226"/>
      <c r="H6349" s="227"/>
      <c r="I6349" s="227"/>
      <c r="J6349" s="227"/>
      <c r="K6349" s="227"/>
      <c r="L6349" s="228"/>
    </row>
    <row r="6350" spans="1:12">
      <c r="A6350" s="213" t="str">
        <f t="shared" ca="1" si="99"/>
        <v/>
      </c>
      <c r="C6350" s="223"/>
      <c r="D6350" s="224"/>
      <c r="E6350" s="224"/>
      <c r="F6350" s="225"/>
      <c r="G6350" s="226"/>
      <c r="H6350" s="227"/>
      <c r="I6350" s="227"/>
      <c r="J6350" s="227"/>
      <c r="K6350" s="227"/>
      <c r="L6350" s="228"/>
    </row>
    <row r="6351" spans="1:12">
      <c r="A6351" s="213" t="str">
        <f t="shared" ca="1" si="99"/>
        <v/>
      </c>
      <c r="C6351" s="223"/>
      <c r="D6351" s="224"/>
      <c r="E6351" s="224"/>
      <c r="F6351" s="225"/>
      <c r="G6351" s="226"/>
      <c r="H6351" s="227"/>
      <c r="I6351" s="227"/>
      <c r="J6351" s="227"/>
      <c r="K6351" s="227"/>
      <c r="L6351" s="228"/>
    </row>
    <row r="6352" spans="1:12">
      <c r="A6352" s="213" t="str">
        <f t="shared" ca="1" si="99"/>
        <v/>
      </c>
      <c r="C6352" s="223"/>
      <c r="D6352" s="224"/>
      <c r="E6352" s="224"/>
      <c r="F6352" s="225"/>
      <c r="G6352" s="226"/>
      <c r="H6352" s="227"/>
      <c r="I6352" s="227"/>
      <c r="J6352" s="227"/>
      <c r="K6352" s="227"/>
      <c r="L6352" s="228"/>
    </row>
    <row r="6353" spans="1:12">
      <c r="A6353" s="213" t="str">
        <f t="shared" ca="1" si="99"/>
        <v/>
      </c>
      <c r="C6353" s="223"/>
      <c r="D6353" s="224"/>
      <c r="E6353" s="224"/>
      <c r="F6353" s="225"/>
      <c r="G6353" s="226"/>
      <c r="H6353" s="227"/>
      <c r="I6353" s="227"/>
      <c r="J6353" s="227"/>
      <c r="K6353" s="227"/>
      <c r="L6353" s="228"/>
    </row>
    <row r="6354" spans="1:12">
      <c r="A6354" s="213" t="str">
        <f t="shared" ca="1" si="99"/>
        <v/>
      </c>
      <c r="C6354" s="223"/>
      <c r="D6354" s="224"/>
      <c r="E6354" s="224"/>
      <c r="F6354" s="225"/>
      <c r="G6354" s="226"/>
      <c r="H6354" s="227"/>
      <c r="I6354" s="227"/>
      <c r="J6354" s="227"/>
      <c r="K6354" s="227"/>
      <c r="L6354" s="228"/>
    </row>
    <row r="6355" spans="1:12">
      <c r="A6355" s="213" t="str">
        <f t="shared" ca="1" si="99"/>
        <v/>
      </c>
      <c r="C6355" s="223"/>
      <c r="D6355" s="224"/>
      <c r="E6355" s="224"/>
      <c r="F6355" s="225"/>
      <c r="G6355" s="226"/>
      <c r="H6355" s="227"/>
      <c r="I6355" s="227"/>
      <c r="J6355" s="227"/>
      <c r="K6355" s="227"/>
      <c r="L6355" s="228"/>
    </row>
    <row r="6356" spans="1:12">
      <c r="A6356" s="213" t="str">
        <f t="shared" ca="1" si="99"/>
        <v/>
      </c>
      <c r="C6356" s="223"/>
      <c r="D6356" s="224"/>
      <c r="E6356" s="224"/>
      <c r="F6356" s="225"/>
      <c r="G6356" s="226"/>
      <c r="H6356" s="227"/>
      <c r="I6356" s="227"/>
      <c r="J6356" s="227"/>
      <c r="K6356" s="227"/>
      <c r="L6356" s="228"/>
    </row>
    <row r="6357" spans="1:12">
      <c r="A6357" s="213" t="str">
        <f t="shared" ca="1" si="99"/>
        <v/>
      </c>
      <c r="C6357" s="223"/>
      <c r="D6357" s="224"/>
      <c r="E6357" s="224"/>
      <c r="F6357" s="225"/>
      <c r="G6357" s="226"/>
      <c r="H6357" s="227"/>
      <c r="I6357" s="227"/>
      <c r="J6357" s="227"/>
      <c r="K6357" s="227"/>
      <c r="L6357" s="228"/>
    </row>
    <row r="6358" spans="1:12">
      <c r="A6358" s="213" t="str">
        <f t="shared" ca="1" si="99"/>
        <v/>
      </c>
      <c r="C6358" s="223"/>
      <c r="D6358" s="224"/>
      <c r="E6358" s="224"/>
      <c r="F6358" s="225"/>
      <c r="G6358" s="226"/>
      <c r="H6358" s="227"/>
      <c r="I6358" s="227"/>
      <c r="J6358" s="227"/>
      <c r="K6358" s="227"/>
      <c r="L6358" s="228"/>
    </row>
    <row r="6359" spans="1:12">
      <c r="A6359" s="213" t="str">
        <f t="shared" ca="1" si="99"/>
        <v/>
      </c>
      <c r="C6359" s="223"/>
      <c r="D6359" s="224"/>
      <c r="E6359" s="224"/>
      <c r="F6359" s="225"/>
      <c r="G6359" s="226"/>
      <c r="H6359" s="227"/>
      <c r="I6359" s="227"/>
      <c r="J6359" s="227"/>
      <c r="K6359" s="227"/>
      <c r="L6359" s="228"/>
    </row>
    <row r="6360" spans="1:12">
      <c r="A6360" s="213" t="str">
        <f t="shared" ca="1" si="99"/>
        <v/>
      </c>
      <c r="C6360" s="223"/>
      <c r="D6360" s="224"/>
      <c r="E6360" s="224"/>
      <c r="F6360" s="225"/>
      <c r="G6360" s="226"/>
      <c r="H6360" s="227"/>
      <c r="I6360" s="227"/>
      <c r="J6360" s="227"/>
      <c r="K6360" s="227"/>
      <c r="L6360" s="228"/>
    </row>
    <row r="6361" spans="1:12">
      <c r="A6361" s="213" t="str">
        <f t="shared" ca="1" si="99"/>
        <v/>
      </c>
      <c r="C6361" s="223"/>
      <c r="D6361" s="224"/>
      <c r="E6361" s="224"/>
      <c r="F6361" s="225"/>
      <c r="G6361" s="226"/>
      <c r="H6361" s="227"/>
      <c r="I6361" s="227"/>
      <c r="J6361" s="227"/>
      <c r="K6361" s="227"/>
      <c r="L6361" s="228"/>
    </row>
    <row r="6362" spans="1:12">
      <c r="A6362" s="213" t="str">
        <f t="shared" ca="1" si="99"/>
        <v/>
      </c>
      <c r="C6362" s="223"/>
      <c r="D6362" s="224"/>
      <c r="E6362" s="224"/>
      <c r="F6362" s="225"/>
      <c r="G6362" s="226"/>
      <c r="H6362" s="227"/>
      <c r="I6362" s="227"/>
      <c r="J6362" s="227"/>
      <c r="K6362" s="227"/>
      <c r="L6362" s="228"/>
    </row>
    <row r="6363" spans="1:12">
      <c r="A6363" s="213" t="str">
        <f t="shared" ca="1" si="99"/>
        <v/>
      </c>
      <c r="C6363" s="223"/>
      <c r="D6363" s="224"/>
      <c r="E6363" s="224"/>
      <c r="F6363" s="225"/>
      <c r="G6363" s="226"/>
      <c r="H6363" s="227"/>
      <c r="I6363" s="227"/>
      <c r="J6363" s="227"/>
      <c r="K6363" s="227"/>
      <c r="L6363" s="228"/>
    </row>
    <row r="6364" spans="1:12">
      <c r="A6364" s="213" t="str">
        <f t="shared" ca="1" si="99"/>
        <v/>
      </c>
      <c r="C6364" s="223"/>
      <c r="D6364" s="224"/>
      <c r="E6364" s="224"/>
      <c r="F6364" s="225"/>
      <c r="G6364" s="226"/>
      <c r="H6364" s="227"/>
      <c r="I6364" s="227"/>
      <c r="J6364" s="227"/>
      <c r="K6364" s="227"/>
      <c r="L6364" s="228"/>
    </row>
    <row r="6365" spans="1:12">
      <c r="A6365" s="213" t="str">
        <f t="shared" ca="1" si="99"/>
        <v/>
      </c>
      <c r="C6365" s="223"/>
      <c r="D6365" s="224"/>
      <c r="E6365" s="224"/>
      <c r="F6365" s="225"/>
      <c r="G6365" s="226"/>
      <c r="H6365" s="227"/>
      <c r="I6365" s="227"/>
      <c r="J6365" s="227"/>
      <c r="K6365" s="227"/>
      <c r="L6365" s="228"/>
    </row>
    <row r="6366" spans="1:12">
      <c r="A6366" s="213" t="str">
        <f t="shared" ca="1" si="99"/>
        <v/>
      </c>
      <c r="C6366" s="223"/>
      <c r="D6366" s="224"/>
      <c r="E6366" s="224"/>
      <c r="F6366" s="225"/>
      <c r="G6366" s="226"/>
      <c r="H6366" s="227"/>
      <c r="I6366" s="227"/>
      <c r="J6366" s="227"/>
      <c r="K6366" s="227"/>
      <c r="L6366" s="228"/>
    </row>
    <row r="6367" spans="1:12">
      <c r="A6367" s="213" t="str">
        <f t="shared" ca="1" si="99"/>
        <v/>
      </c>
      <c r="C6367" s="223"/>
      <c r="D6367" s="224"/>
      <c r="E6367" s="224"/>
      <c r="F6367" s="225"/>
      <c r="G6367" s="226"/>
      <c r="H6367" s="227"/>
      <c r="I6367" s="227"/>
      <c r="J6367" s="227"/>
      <c r="K6367" s="227"/>
      <c r="L6367" s="228"/>
    </row>
    <row r="6368" spans="1:12">
      <c r="A6368" s="213" t="str">
        <f t="shared" ca="1" si="99"/>
        <v/>
      </c>
      <c r="C6368" s="223"/>
      <c r="D6368" s="224"/>
      <c r="E6368" s="224"/>
      <c r="F6368" s="225"/>
      <c r="G6368" s="226"/>
      <c r="H6368" s="227"/>
      <c r="I6368" s="227"/>
      <c r="J6368" s="227"/>
      <c r="K6368" s="227"/>
      <c r="L6368" s="228"/>
    </row>
    <row r="6369" spans="1:12">
      <c r="A6369" s="213" t="str">
        <f t="shared" ca="1" si="99"/>
        <v/>
      </c>
      <c r="C6369" s="223"/>
      <c r="D6369" s="224"/>
      <c r="E6369" s="224"/>
      <c r="F6369" s="225"/>
      <c r="G6369" s="226"/>
      <c r="H6369" s="227"/>
      <c r="I6369" s="227"/>
      <c r="J6369" s="227"/>
      <c r="K6369" s="227"/>
      <c r="L6369" s="228"/>
    </row>
    <row r="6370" spans="1:12">
      <c r="A6370" s="213" t="str">
        <f t="shared" ca="1" si="99"/>
        <v/>
      </c>
      <c r="C6370" s="223"/>
      <c r="D6370" s="224"/>
      <c r="E6370" s="224"/>
      <c r="F6370" s="225"/>
      <c r="G6370" s="226"/>
      <c r="H6370" s="227"/>
      <c r="I6370" s="227"/>
      <c r="J6370" s="227"/>
      <c r="K6370" s="227"/>
      <c r="L6370" s="228"/>
    </row>
    <row r="6371" spans="1:12">
      <c r="A6371" s="213" t="str">
        <f t="shared" ca="1" si="99"/>
        <v/>
      </c>
      <c r="C6371" s="223"/>
      <c r="D6371" s="224"/>
      <c r="E6371" s="224"/>
      <c r="F6371" s="225"/>
      <c r="G6371" s="226"/>
      <c r="H6371" s="227"/>
      <c r="I6371" s="227"/>
      <c r="J6371" s="227"/>
      <c r="K6371" s="227"/>
      <c r="L6371" s="228"/>
    </row>
    <row r="6372" spans="1:12">
      <c r="A6372" s="213" t="str">
        <f t="shared" ca="1" si="99"/>
        <v/>
      </c>
      <c r="C6372" s="223"/>
      <c r="D6372" s="224"/>
      <c r="E6372" s="224"/>
      <c r="F6372" s="225"/>
      <c r="G6372" s="226"/>
      <c r="H6372" s="227"/>
      <c r="I6372" s="227"/>
      <c r="J6372" s="227"/>
      <c r="K6372" s="227"/>
      <c r="L6372" s="228"/>
    </row>
    <row r="6373" spans="1:12">
      <c r="A6373" s="213" t="str">
        <f t="shared" ca="1" si="99"/>
        <v/>
      </c>
      <c r="C6373" s="223"/>
      <c r="D6373" s="224"/>
      <c r="E6373" s="224"/>
      <c r="F6373" s="225"/>
      <c r="G6373" s="226"/>
      <c r="H6373" s="227"/>
      <c r="I6373" s="227"/>
      <c r="J6373" s="227"/>
      <c r="K6373" s="227"/>
      <c r="L6373" s="228"/>
    </row>
    <row r="6374" spans="1:12">
      <c r="A6374" s="213" t="str">
        <f t="shared" ca="1" si="99"/>
        <v/>
      </c>
      <c r="C6374" s="223"/>
      <c r="D6374" s="224"/>
      <c r="E6374" s="224"/>
      <c r="F6374" s="225"/>
      <c r="G6374" s="226"/>
      <c r="H6374" s="227"/>
      <c r="I6374" s="227"/>
      <c r="J6374" s="227"/>
      <c r="K6374" s="227"/>
      <c r="L6374" s="228"/>
    </row>
    <row r="6375" spans="1:12">
      <c r="A6375" s="213" t="str">
        <f t="shared" ca="1" si="99"/>
        <v/>
      </c>
      <c r="C6375" s="223"/>
      <c r="D6375" s="224"/>
      <c r="E6375" s="224"/>
      <c r="F6375" s="225"/>
      <c r="G6375" s="226"/>
      <c r="H6375" s="227"/>
      <c r="I6375" s="227"/>
      <c r="J6375" s="227"/>
      <c r="K6375" s="227"/>
      <c r="L6375" s="228"/>
    </row>
    <row r="6376" spans="1:12">
      <c r="A6376" s="213" t="str">
        <f t="shared" ca="1" si="99"/>
        <v/>
      </c>
      <c r="C6376" s="223"/>
      <c r="D6376" s="224"/>
      <c r="E6376" s="224"/>
      <c r="F6376" s="225"/>
      <c r="G6376" s="226"/>
      <c r="H6376" s="227"/>
      <c r="I6376" s="227"/>
      <c r="J6376" s="227"/>
      <c r="K6376" s="227"/>
      <c r="L6376" s="228"/>
    </row>
    <row r="6377" spans="1:12">
      <c r="A6377" s="213" t="str">
        <f t="shared" ca="1" si="99"/>
        <v/>
      </c>
      <c r="C6377" s="223"/>
      <c r="D6377" s="224"/>
      <c r="E6377" s="224"/>
      <c r="F6377" s="225"/>
      <c r="G6377" s="226"/>
      <c r="H6377" s="227"/>
      <c r="I6377" s="227"/>
      <c r="J6377" s="227"/>
      <c r="K6377" s="227"/>
      <c r="L6377" s="228"/>
    </row>
    <row r="6378" spans="1:12">
      <c r="A6378" s="213" t="str">
        <f t="shared" ca="1" si="99"/>
        <v/>
      </c>
      <c r="C6378" s="223"/>
      <c r="D6378" s="224"/>
      <c r="E6378" s="224"/>
      <c r="F6378" s="225"/>
      <c r="G6378" s="226"/>
      <c r="H6378" s="227"/>
      <c r="I6378" s="227"/>
      <c r="J6378" s="227"/>
      <c r="K6378" s="227"/>
      <c r="L6378" s="228"/>
    </row>
    <row r="6379" spans="1:12">
      <c r="A6379" s="213" t="str">
        <f t="shared" ca="1" si="99"/>
        <v/>
      </c>
      <c r="C6379" s="223"/>
      <c r="D6379" s="224"/>
      <c r="E6379" s="224"/>
      <c r="F6379" s="225"/>
      <c r="G6379" s="226"/>
      <c r="H6379" s="227"/>
      <c r="I6379" s="227"/>
      <c r="J6379" s="227"/>
      <c r="K6379" s="227"/>
      <c r="L6379" s="228"/>
    </row>
    <row r="6380" spans="1:12">
      <c r="A6380" s="213" t="str">
        <f t="shared" ca="1" si="99"/>
        <v/>
      </c>
      <c r="C6380" s="223"/>
      <c r="D6380" s="224"/>
      <c r="E6380" s="224"/>
      <c r="F6380" s="225"/>
      <c r="G6380" s="226"/>
      <c r="H6380" s="227"/>
      <c r="I6380" s="227"/>
      <c r="J6380" s="227"/>
      <c r="K6380" s="227"/>
      <c r="L6380" s="228"/>
    </row>
    <row r="6381" spans="1:12">
      <c r="A6381" s="213" t="str">
        <f t="shared" ca="1" si="99"/>
        <v/>
      </c>
      <c r="C6381" s="223"/>
      <c r="D6381" s="224"/>
      <c r="E6381" s="224"/>
      <c r="F6381" s="225"/>
      <c r="G6381" s="226"/>
      <c r="H6381" s="227"/>
      <c r="I6381" s="227"/>
      <c r="J6381" s="227"/>
      <c r="K6381" s="227"/>
      <c r="L6381" s="228"/>
    </row>
    <row r="6382" spans="1:12">
      <c r="A6382" s="213" t="str">
        <f t="shared" ca="1" si="99"/>
        <v/>
      </c>
      <c r="C6382" s="223"/>
      <c r="D6382" s="224"/>
      <c r="E6382" s="224"/>
      <c r="F6382" s="225"/>
      <c r="G6382" s="226"/>
      <c r="H6382" s="227"/>
      <c r="I6382" s="227"/>
      <c r="J6382" s="227"/>
      <c r="K6382" s="227"/>
      <c r="L6382" s="228"/>
    </row>
    <row r="6383" spans="1:12">
      <c r="A6383" s="213" t="str">
        <f t="shared" ca="1" si="99"/>
        <v/>
      </c>
      <c r="C6383" s="223"/>
      <c r="D6383" s="224"/>
      <c r="E6383" s="224"/>
      <c r="F6383" s="225"/>
      <c r="G6383" s="226"/>
      <c r="H6383" s="227"/>
      <c r="I6383" s="227"/>
      <c r="J6383" s="227"/>
      <c r="K6383" s="227"/>
      <c r="L6383" s="228"/>
    </row>
    <row r="6384" spans="1:12">
      <c r="A6384" s="213" t="str">
        <f t="shared" ca="1" si="99"/>
        <v/>
      </c>
      <c r="C6384" s="223"/>
      <c r="D6384" s="224"/>
      <c r="E6384" s="224"/>
      <c r="F6384" s="225"/>
      <c r="G6384" s="226"/>
      <c r="H6384" s="227"/>
      <c r="I6384" s="227"/>
      <c r="J6384" s="227"/>
      <c r="K6384" s="227"/>
      <c r="L6384" s="228"/>
    </row>
    <row r="6385" spans="1:12">
      <c r="A6385" s="213" t="str">
        <f t="shared" ca="1" si="99"/>
        <v/>
      </c>
      <c r="C6385" s="223"/>
      <c r="D6385" s="224"/>
      <c r="E6385" s="224"/>
      <c r="F6385" s="225"/>
      <c r="G6385" s="226"/>
      <c r="H6385" s="227"/>
      <c r="I6385" s="227"/>
      <c r="J6385" s="227"/>
      <c r="K6385" s="227"/>
      <c r="L6385" s="228"/>
    </row>
    <row r="6386" spans="1:12">
      <c r="A6386" s="213" t="str">
        <f t="shared" ca="1" si="99"/>
        <v/>
      </c>
      <c r="C6386" s="223"/>
      <c r="D6386" s="224"/>
      <c r="E6386" s="224"/>
      <c r="F6386" s="225"/>
      <c r="G6386" s="226"/>
      <c r="H6386" s="227"/>
      <c r="I6386" s="227"/>
      <c r="J6386" s="227"/>
      <c r="K6386" s="227"/>
      <c r="L6386" s="228"/>
    </row>
    <row r="6387" spans="1:12">
      <c r="A6387" s="213" t="str">
        <f t="shared" ca="1" si="99"/>
        <v/>
      </c>
      <c r="C6387" s="223"/>
      <c r="D6387" s="224"/>
      <c r="E6387" s="224"/>
      <c r="F6387" s="225"/>
      <c r="G6387" s="226"/>
      <c r="H6387" s="227"/>
      <c r="I6387" s="227"/>
      <c r="J6387" s="227"/>
      <c r="K6387" s="227"/>
      <c r="L6387" s="228"/>
    </row>
    <row r="6388" spans="1:12">
      <c r="A6388" s="213" t="str">
        <f t="shared" ca="1" si="99"/>
        <v/>
      </c>
      <c r="C6388" s="223"/>
      <c r="D6388" s="224"/>
      <c r="E6388" s="224"/>
      <c r="F6388" s="225"/>
      <c r="G6388" s="226"/>
      <c r="H6388" s="227"/>
      <c r="I6388" s="227"/>
      <c r="J6388" s="227"/>
      <c r="K6388" s="227"/>
      <c r="L6388" s="228"/>
    </row>
    <row r="6389" spans="1:12">
      <c r="A6389" s="213" t="str">
        <f t="shared" ca="1" si="99"/>
        <v/>
      </c>
      <c r="C6389" s="223"/>
      <c r="D6389" s="224"/>
      <c r="E6389" s="224"/>
      <c r="F6389" s="225"/>
      <c r="G6389" s="226"/>
      <c r="H6389" s="227"/>
      <c r="I6389" s="227"/>
      <c r="J6389" s="227"/>
      <c r="K6389" s="227"/>
      <c r="L6389" s="228"/>
    </row>
    <row r="6390" spans="1:12">
      <c r="A6390" s="213" t="str">
        <f t="shared" ca="1" si="99"/>
        <v/>
      </c>
      <c r="C6390" s="223"/>
      <c r="D6390" s="224"/>
      <c r="E6390" s="224"/>
      <c r="F6390" s="225"/>
      <c r="G6390" s="226"/>
      <c r="H6390" s="227"/>
      <c r="I6390" s="227"/>
      <c r="J6390" s="227"/>
      <c r="K6390" s="227"/>
      <c r="L6390" s="228"/>
    </row>
    <row r="6391" spans="1:12">
      <c r="A6391" s="213" t="str">
        <f t="shared" ca="1" si="99"/>
        <v/>
      </c>
      <c r="C6391" s="223"/>
      <c r="D6391" s="224"/>
      <c r="E6391" s="224"/>
      <c r="F6391" s="225"/>
      <c r="G6391" s="226"/>
      <c r="H6391" s="227"/>
      <c r="I6391" s="227"/>
      <c r="J6391" s="227"/>
      <c r="K6391" s="227"/>
      <c r="L6391" s="228"/>
    </row>
    <row r="6392" spans="1:12">
      <c r="A6392" s="213" t="str">
        <f t="shared" ca="1" si="99"/>
        <v/>
      </c>
      <c r="C6392" s="223"/>
      <c r="D6392" s="224"/>
      <c r="E6392" s="224"/>
      <c r="F6392" s="225"/>
      <c r="G6392" s="226"/>
      <c r="H6392" s="227"/>
      <c r="I6392" s="227"/>
      <c r="J6392" s="227"/>
      <c r="K6392" s="227"/>
      <c r="L6392" s="228"/>
    </row>
    <row r="6393" spans="1:12">
      <c r="A6393" s="213" t="str">
        <f t="shared" ca="1" si="99"/>
        <v/>
      </c>
      <c r="C6393" s="223"/>
      <c r="D6393" s="224"/>
      <c r="E6393" s="224"/>
      <c r="F6393" s="225"/>
      <c r="G6393" s="226"/>
      <c r="H6393" s="227"/>
      <c r="I6393" s="227"/>
      <c r="J6393" s="227"/>
      <c r="K6393" s="227"/>
      <c r="L6393" s="228"/>
    </row>
    <row r="6394" spans="1:12">
      <c r="A6394" s="213" t="str">
        <f t="shared" ca="1" si="99"/>
        <v/>
      </c>
      <c r="C6394" s="223"/>
      <c r="D6394" s="224"/>
      <c r="E6394" s="224"/>
      <c r="F6394" s="225"/>
      <c r="G6394" s="226"/>
      <c r="H6394" s="227"/>
      <c r="I6394" s="227"/>
      <c r="J6394" s="227"/>
      <c r="K6394" s="227"/>
      <c r="L6394" s="228"/>
    </row>
    <row r="6395" spans="1:12">
      <c r="A6395" s="213" t="str">
        <f t="shared" ca="1" si="99"/>
        <v/>
      </c>
      <c r="C6395" s="223"/>
      <c r="D6395" s="224"/>
      <c r="E6395" s="224"/>
      <c r="F6395" s="225"/>
      <c r="G6395" s="226"/>
      <c r="H6395" s="227"/>
      <c r="I6395" s="227"/>
      <c r="J6395" s="227"/>
      <c r="K6395" s="227"/>
      <c r="L6395" s="228"/>
    </row>
    <row r="6396" spans="1:12">
      <c r="A6396" s="213" t="str">
        <f t="shared" ca="1" si="99"/>
        <v/>
      </c>
      <c r="C6396" s="223"/>
      <c r="D6396" s="224"/>
      <c r="E6396" s="224"/>
      <c r="F6396" s="225"/>
      <c r="G6396" s="226"/>
      <c r="H6396" s="227"/>
      <c r="I6396" s="227"/>
      <c r="J6396" s="227"/>
      <c r="K6396" s="227"/>
      <c r="L6396" s="228"/>
    </row>
    <row r="6397" spans="1:12">
      <c r="A6397" s="213" t="str">
        <f t="shared" ca="1" si="99"/>
        <v/>
      </c>
      <c r="C6397" s="223"/>
      <c r="D6397" s="224"/>
      <c r="E6397" s="224"/>
      <c r="F6397" s="225"/>
      <c r="G6397" s="226"/>
      <c r="H6397" s="227"/>
      <c r="I6397" s="227"/>
      <c r="J6397" s="227"/>
      <c r="K6397" s="227"/>
      <c r="L6397" s="228"/>
    </row>
    <row r="6398" spans="1:12">
      <c r="A6398" s="213" t="str">
        <f t="shared" ca="1" si="99"/>
        <v/>
      </c>
      <c r="C6398" s="223"/>
      <c r="D6398" s="224"/>
      <c r="E6398" s="224"/>
      <c r="F6398" s="225"/>
      <c r="G6398" s="226"/>
      <c r="H6398" s="227"/>
      <c r="I6398" s="227"/>
      <c r="J6398" s="227"/>
      <c r="K6398" s="227"/>
      <c r="L6398" s="228"/>
    </row>
    <row r="6399" spans="1:12">
      <c r="A6399" s="213" t="str">
        <f t="shared" ca="1" si="99"/>
        <v/>
      </c>
      <c r="C6399" s="223"/>
      <c r="D6399" s="224"/>
      <c r="E6399" s="224"/>
      <c r="F6399" s="225"/>
      <c r="G6399" s="226"/>
      <c r="H6399" s="227"/>
      <c r="I6399" s="227"/>
      <c r="J6399" s="227"/>
      <c r="K6399" s="227"/>
      <c r="L6399" s="228"/>
    </row>
    <row r="6400" spans="1:12">
      <c r="A6400" s="213" t="str">
        <f t="shared" ca="1" si="99"/>
        <v/>
      </c>
      <c r="C6400" s="223"/>
      <c r="D6400" s="224"/>
      <c r="E6400" s="224"/>
      <c r="F6400" s="225"/>
      <c r="G6400" s="226"/>
      <c r="H6400" s="227"/>
      <c r="I6400" s="227"/>
      <c r="J6400" s="227"/>
      <c r="K6400" s="227"/>
      <c r="L6400" s="228"/>
    </row>
    <row r="6401" spans="1:12">
      <c r="A6401" s="213" t="str">
        <f t="shared" ca="1" si="99"/>
        <v/>
      </c>
      <c r="C6401" s="223"/>
      <c r="D6401" s="224"/>
      <c r="E6401" s="224"/>
      <c r="F6401" s="225"/>
      <c r="G6401" s="226"/>
      <c r="H6401" s="227"/>
      <c r="I6401" s="227"/>
      <c r="J6401" s="227"/>
      <c r="K6401" s="227"/>
      <c r="L6401" s="228"/>
    </row>
    <row r="6402" spans="1:12">
      <c r="A6402" s="213" t="str">
        <f t="shared" ca="1" si="99"/>
        <v/>
      </c>
      <c r="C6402" s="223"/>
      <c r="D6402" s="224"/>
      <c r="E6402" s="224"/>
      <c r="F6402" s="225"/>
      <c r="G6402" s="226"/>
      <c r="H6402" s="227"/>
      <c r="I6402" s="227"/>
      <c r="J6402" s="227"/>
      <c r="K6402" s="227"/>
      <c r="L6402" s="228"/>
    </row>
    <row r="6403" spans="1:12">
      <c r="A6403" s="213" t="str">
        <f t="shared" ca="1" si="99"/>
        <v/>
      </c>
      <c r="C6403" s="223"/>
      <c r="D6403" s="224"/>
      <c r="E6403" s="224"/>
      <c r="F6403" s="225"/>
      <c r="G6403" s="226"/>
      <c r="H6403" s="227"/>
      <c r="I6403" s="227"/>
      <c r="J6403" s="227"/>
      <c r="K6403" s="227"/>
      <c r="L6403" s="228"/>
    </row>
    <row r="6404" spans="1:12">
      <c r="A6404" s="213" t="str">
        <f t="shared" ref="A6404:A6467" ca="1" si="100">IF(INDIRECT(ADDRESS(ROW(A6404),3))="","",IF(INDIRECT(ADDRESS(ROW(A6404),3))=INDIRECT(ADDRESS(ROW(A6404)-1,3)),A6403,A6403+1))</f>
        <v/>
      </c>
      <c r="C6404" s="223"/>
      <c r="D6404" s="224"/>
      <c r="E6404" s="224"/>
      <c r="F6404" s="225"/>
      <c r="G6404" s="226"/>
      <c r="H6404" s="227"/>
      <c r="I6404" s="227"/>
      <c r="J6404" s="227"/>
      <c r="K6404" s="227"/>
      <c r="L6404" s="228"/>
    </row>
    <row r="6405" spans="1:12">
      <c r="A6405" s="213" t="str">
        <f t="shared" ca="1" si="100"/>
        <v/>
      </c>
      <c r="C6405" s="223"/>
      <c r="D6405" s="224"/>
      <c r="E6405" s="224"/>
      <c r="F6405" s="225"/>
      <c r="G6405" s="226"/>
      <c r="H6405" s="227"/>
      <c r="I6405" s="227"/>
      <c r="J6405" s="227"/>
      <c r="K6405" s="227"/>
      <c r="L6405" s="228"/>
    </row>
    <row r="6406" spans="1:12">
      <c r="A6406" s="213" t="str">
        <f t="shared" ca="1" si="100"/>
        <v/>
      </c>
      <c r="C6406" s="223"/>
      <c r="D6406" s="224"/>
      <c r="E6406" s="224"/>
      <c r="F6406" s="225"/>
      <c r="G6406" s="226"/>
      <c r="H6406" s="227"/>
      <c r="I6406" s="227"/>
      <c r="J6406" s="227"/>
      <c r="K6406" s="227"/>
      <c r="L6406" s="228"/>
    </row>
    <row r="6407" spans="1:12">
      <c r="A6407" s="213" t="str">
        <f t="shared" ca="1" si="100"/>
        <v/>
      </c>
      <c r="C6407" s="223"/>
      <c r="D6407" s="224"/>
      <c r="E6407" s="224"/>
      <c r="F6407" s="225"/>
      <c r="G6407" s="226"/>
      <c r="H6407" s="227"/>
      <c r="I6407" s="227"/>
      <c r="J6407" s="227"/>
      <c r="K6407" s="227"/>
      <c r="L6407" s="228"/>
    </row>
    <row r="6408" spans="1:12">
      <c r="A6408" s="213" t="str">
        <f t="shared" ca="1" si="100"/>
        <v/>
      </c>
      <c r="C6408" s="223"/>
      <c r="D6408" s="224"/>
      <c r="E6408" s="224"/>
      <c r="F6408" s="225"/>
      <c r="G6408" s="226"/>
      <c r="H6408" s="227"/>
      <c r="I6408" s="227"/>
      <c r="J6408" s="227"/>
      <c r="K6408" s="227"/>
      <c r="L6408" s="228"/>
    </row>
    <row r="6409" spans="1:12">
      <c r="A6409" s="213" t="str">
        <f t="shared" ca="1" si="100"/>
        <v/>
      </c>
      <c r="C6409" s="223"/>
      <c r="D6409" s="224"/>
      <c r="E6409" s="224"/>
      <c r="F6409" s="225"/>
      <c r="G6409" s="226"/>
      <c r="H6409" s="227"/>
      <c r="I6409" s="227"/>
      <c r="J6409" s="227"/>
      <c r="K6409" s="227"/>
      <c r="L6409" s="228"/>
    </row>
    <row r="6410" spans="1:12">
      <c r="A6410" s="213" t="str">
        <f t="shared" ca="1" si="100"/>
        <v/>
      </c>
      <c r="C6410" s="223"/>
      <c r="D6410" s="224"/>
      <c r="E6410" s="224"/>
      <c r="F6410" s="225"/>
      <c r="G6410" s="226"/>
      <c r="H6410" s="227"/>
      <c r="I6410" s="227"/>
      <c r="J6410" s="227"/>
      <c r="K6410" s="227"/>
      <c r="L6410" s="228"/>
    </row>
    <row r="6411" spans="1:12">
      <c r="A6411" s="213" t="str">
        <f t="shared" ca="1" si="100"/>
        <v/>
      </c>
      <c r="C6411" s="223"/>
      <c r="D6411" s="224"/>
      <c r="E6411" s="224"/>
      <c r="F6411" s="225"/>
      <c r="G6411" s="226"/>
      <c r="H6411" s="227"/>
      <c r="I6411" s="227"/>
      <c r="J6411" s="227"/>
      <c r="K6411" s="227"/>
      <c r="L6411" s="228"/>
    </row>
    <row r="6412" spans="1:12">
      <c r="A6412" s="213" t="str">
        <f t="shared" ca="1" si="100"/>
        <v/>
      </c>
      <c r="C6412" s="223"/>
      <c r="D6412" s="224"/>
      <c r="E6412" s="224"/>
      <c r="F6412" s="225"/>
      <c r="G6412" s="226"/>
      <c r="H6412" s="227"/>
      <c r="I6412" s="227"/>
      <c r="J6412" s="227"/>
      <c r="K6412" s="227"/>
      <c r="L6412" s="228"/>
    </row>
    <row r="6413" spans="1:12">
      <c r="A6413" s="213" t="str">
        <f t="shared" ca="1" si="100"/>
        <v/>
      </c>
      <c r="C6413" s="223"/>
      <c r="D6413" s="224"/>
      <c r="E6413" s="224"/>
      <c r="F6413" s="225"/>
      <c r="G6413" s="226"/>
      <c r="H6413" s="227"/>
      <c r="I6413" s="227"/>
      <c r="J6413" s="227"/>
      <c r="K6413" s="227"/>
      <c r="L6413" s="228"/>
    </row>
    <row r="6414" spans="1:12">
      <c r="A6414" s="213" t="str">
        <f t="shared" ca="1" si="100"/>
        <v/>
      </c>
      <c r="C6414" s="223"/>
      <c r="D6414" s="224"/>
      <c r="E6414" s="224"/>
      <c r="F6414" s="225"/>
      <c r="G6414" s="226"/>
      <c r="H6414" s="227"/>
      <c r="I6414" s="227"/>
      <c r="J6414" s="227"/>
      <c r="K6414" s="227"/>
      <c r="L6414" s="228"/>
    </row>
    <row r="6415" spans="1:12">
      <c r="A6415" s="213" t="str">
        <f t="shared" ca="1" si="100"/>
        <v/>
      </c>
      <c r="C6415" s="223"/>
      <c r="D6415" s="224"/>
      <c r="E6415" s="224"/>
      <c r="F6415" s="225"/>
      <c r="G6415" s="226"/>
      <c r="H6415" s="227"/>
      <c r="I6415" s="227"/>
      <c r="J6415" s="227"/>
      <c r="K6415" s="227"/>
      <c r="L6415" s="228"/>
    </row>
    <row r="6416" spans="1:12">
      <c r="A6416" s="213" t="str">
        <f t="shared" ca="1" si="100"/>
        <v/>
      </c>
      <c r="C6416" s="223"/>
      <c r="D6416" s="224"/>
      <c r="E6416" s="224"/>
      <c r="F6416" s="225"/>
      <c r="G6416" s="226"/>
      <c r="H6416" s="227"/>
      <c r="I6416" s="227"/>
      <c r="J6416" s="227"/>
      <c r="K6416" s="227"/>
      <c r="L6416" s="228"/>
    </row>
    <row r="6417" spans="1:12">
      <c r="A6417" s="213" t="str">
        <f t="shared" ca="1" si="100"/>
        <v/>
      </c>
      <c r="C6417" s="223"/>
      <c r="D6417" s="224"/>
      <c r="E6417" s="224"/>
      <c r="F6417" s="225"/>
      <c r="G6417" s="226"/>
      <c r="H6417" s="227"/>
      <c r="I6417" s="227"/>
      <c r="J6417" s="227"/>
      <c r="K6417" s="227"/>
      <c r="L6417" s="228"/>
    </row>
    <row r="6418" spans="1:12">
      <c r="A6418" s="213" t="str">
        <f t="shared" ca="1" si="100"/>
        <v/>
      </c>
      <c r="C6418" s="223"/>
      <c r="D6418" s="224"/>
      <c r="E6418" s="224"/>
      <c r="F6418" s="225"/>
      <c r="G6418" s="226"/>
      <c r="H6418" s="227"/>
      <c r="I6418" s="227"/>
      <c r="J6418" s="227"/>
      <c r="K6418" s="227"/>
      <c r="L6418" s="228"/>
    </row>
    <row r="6419" spans="1:12">
      <c r="A6419" s="213" t="str">
        <f t="shared" ca="1" si="100"/>
        <v/>
      </c>
      <c r="C6419" s="223"/>
      <c r="D6419" s="224"/>
      <c r="E6419" s="224"/>
      <c r="F6419" s="225"/>
      <c r="G6419" s="226"/>
      <c r="H6419" s="227"/>
      <c r="I6419" s="227"/>
      <c r="J6419" s="227"/>
      <c r="K6419" s="227"/>
      <c r="L6419" s="228"/>
    </row>
    <row r="6420" spans="1:12">
      <c r="A6420" s="213" t="str">
        <f t="shared" ca="1" si="100"/>
        <v/>
      </c>
      <c r="C6420" s="223"/>
      <c r="D6420" s="224"/>
      <c r="E6420" s="224"/>
      <c r="F6420" s="225"/>
      <c r="G6420" s="226"/>
      <c r="H6420" s="227"/>
      <c r="I6420" s="227"/>
      <c r="J6420" s="227"/>
      <c r="K6420" s="227"/>
      <c r="L6420" s="228"/>
    </row>
    <row r="6421" spans="1:12">
      <c r="A6421" s="213" t="str">
        <f t="shared" ca="1" si="100"/>
        <v/>
      </c>
      <c r="C6421" s="223"/>
      <c r="D6421" s="224"/>
      <c r="E6421" s="224"/>
      <c r="F6421" s="225"/>
      <c r="G6421" s="226"/>
      <c r="H6421" s="227"/>
      <c r="I6421" s="227"/>
      <c r="J6421" s="227"/>
      <c r="K6421" s="227"/>
      <c r="L6421" s="228"/>
    </row>
    <row r="6422" spans="1:12">
      <c r="A6422" s="213" t="str">
        <f t="shared" ca="1" si="100"/>
        <v/>
      </c>
      <c r="C6422" s="223"/>
      <c r="D6422" s="224"/>
      <c r="E6422" s="224"/>
      <c r="F6422" s="225"/>
      <c r="G6422" s="226"/>
      <c r="H6422" s="227"/>
      <c r="I6422" s="227"/>
      <c r="J6422" s="227"/>
      <c r="K6422" s="227"/>
      <c r="L6422" s="228"/>
    </row>
    <row r="6423" spans="1:12">
      <c r="A6423" s="213" t="str">
        <f t="shared" ca="1" si="100"/>
        <v/>
      </c>
      <c r="C6423" s="223"/>
      <c r="D6423" s="224"/>
      <c r="E6423" s="224"/>
      <c r="F6423" s="225"/>
      <c r="G6423" s="226"/>
      <c r="H6423" s="227"/>
      <c r="I6423" s="227"/>
      <c r="J6423" s="227"/>
      <c r="K6423" s="227"/>
      <c r="L6423" s="228"/>
    </row>
    <row r="6424" spans="1:12">
      <c r="A6424" s="213" t="str">
        <f t="shared" ca="1" si="100"/>
        <v/>
      </c>
      <c r="C6424" s="223"/>
      <c r="D6424" s="224"/>
      <c r="E6424" s="224"/>
      <c r="F6424" s="225"/>
      <c r="G6424" s="226"/>
      <c r="H6424" s="227"/>
      <c r="I6424" s="227"/>
      <c r="J6424" s="227"/>
      <c r="K6424" s="227"/>
      <c r="L6424" s="228"/>
    </row>
    <row r="6425" spans="1:12">
      <c r="A6425" s="213" t="str">
        <f t="shared" ca="1" si="100"/>
        <v/>
      </c>
      <c r="C6425" s="223"/>
      <c r="D6425" s="224"/>
      <c r="E6425" s="224"/>
      <c r="F6425" s="225"/>
      <c r="G6425" s="226"/>
      <c r="H6425" s="227"/>
      <c r="I6425" s="227"/>
      <c r="J6425" s="227"/>
      <c r="K6425" s="227"/>
      <c r="L6425" s="228"/>
    </row>
    <row r="6426" spans="1:12">
      <c r="A6426" s="213" t="str">
        <f t="shared" ca="1" si="100"/>
        <v/>
      </c>
      <c r="C6426" s="223"/>
      <c r="D6426" s="224"/>
      <c r="E6426" s="224"/>
      <c r="F6426" s="225"/>
      <c r="G6426" s="226"/>
      <c r="H6426" s="227"/>
      <c r="I6426" s="227"/>
      <c r="J6426" s="227"/>
      <c r="K6426" s="227"/>
      <c r="L6426" s="228"/>
    </row>
    <row r="6427" spans="1:12">
      <c r="A6427" s="213" t="str">
        <f t="shared" ca="1" si="100"/>
        <v/>
      </c>
      <c r="C6427" s="223"/>
      <c r="D6427" s="224"/>
      <c r="E6427" s="224"/>
      <c r="F6427" s="225"/>
      <c r="G6427" s="226"/>
      <c r="H6427" s="227"/>
      <c r="I6427" s="227"/>
      <c r="J6427" s="227"/>
      <c r="K6427" s="227"/>
      <c r="L6427" s="228"/>
    </row>
    <row r="6428" spans="1:12">
      <c r="A6428" s="213" t="str">
        <f t="shared" ca="1" si="100"/>
        <v/>
      </c>
      <c r="C6428" s="223"/>
      <c r="D6428" s="224"/>
      <c r="E6428" s="224"/>
      <c r="F6428" s="225"/>
      <c r="G6428" s="226"/>
      <c r="H6428" s="227"/>
      <c r="I6428" s="227"/>
      <c r="J6428" s="227"/>
      <c r="K6428" s="227"/>
      <c r="L6428" s="228"/>
    </row>
    <row r="6429" spans="1:12">
      <c r="A6429" s="213" t="str">
        <f t="shared" ca="1" si="100"/>
        <v/>
      </c>
      <c r="C6429" s="223"/>
      <c r="D6429" s="224"/>
      <c r="E6429" s="224"/>
      <c r="F6429" s="225"/>
      <c r="G6429" s="226"/>
      <c r="H6429" s="227"/>
      <c r="I6429" s="227"/>
      <c r="J6429" s="227"/>
      <c r="K6429" s="227"/>
      <c r="L6429" s="228"/>
    </row>
    <row r="6430" spans="1:12">
      <c r="A6430" s="213" t="str">
        <f t="shared" ca="1" si="100"/>
        <v/>
      </c>
      <c r="C6430" s="223"/>
      <c r="D6430" s="224"/>
      <c r="E6430" s="224"/>
      <c r="F6430" s="225"/>
      <c r="G6430" s="226"/>
      <c r="H6430" s="227"/>
      <c r="I6430" s="227"/>
      <c r="J6430" s="227"/>
      <c r="K6430" s="227"/>
      <c r="L6430" s="228"/>
    </row>
    <row r="6431" spans="1:12">
      <c r="A6431" s="213" t="str">
        <f t="shared" ca="1" si="100"/>
        <v/>
      </c>
      <c r="C6431" s="223"/>
      <c r="D6431" s="224"/>
      <c r="E6431" s="224"/>
      <c r="F6431" s="225"/>
      <c r="G6431" s="226"/>
      <c r="H6431" s="227"/>
      <c r="I6431" s="227"/>
      <c r="J6431" s="227"/>
      <c r="K6431" s="227"/>
      <c r="L6431" s="228"/>
    </row>
    <row r="6432" spans="1:12">
      <c r="A6432" s="213" t="str">
        <f t="shared" ca="1" si="100"/>
        <v/>
      </c>
      <c r="C6432" s="223"/>
      <c r="D6432" s="224"/>
      <c r="E6432" s="224"/>
      <c r="F6432" s="225"/>
      <c r="G6432" s="226"/>
      <c r="H6432" s="227"/>
      <c r="I6432" s="227"/>
      <c r="J6432" s="227"/>
      <c r="K6432" s="227"/>
      <c r="L6432" s="228"/>
    </row>
    <row r="6433" spans="1:12">
      <c r="A6433" s="213" t="str">
        <f t="shared" ca="1" si="100"/>
        <v/>
      </c>
      <c r="C6433" s="223"/>
      <c r="D6433" s="224"/>
      <c r="E6433" s="224"/>
      <c r="F6433" s="225"/>
      <c r="G6433" s="226"/>
      <c r="H6433" s="227"/>
      <c r="I6433" s="227"/>
      <c r="J6433" s="227"/>
      <c r="K6433" s="227"/>
      <c r="L6433" s="228"/>
    </row>
    <row r="6434" spans="1:12">
      <c r="A6434" s="213" t="str">
        <f t="shared" ca="1" si="100"/>
        <v/>
      </c>
      <c r="C6434" s="223"/>
      <c r="D6434" s="224"/>
      <c r="E6434" s="224"/>
      <c r="F6434" s="225"/>
      <c r="G6434" s="226"/>
      <c r="H6434" s="227"/>
      <c r="I6434" s="227"/>
      <c r="J6434" s="227"/>
      <c r="K6434" s="227"/>
      <c r="L6434" s="228"/>
    </row>
    <row r="6435" spans="1:12">
      <c r="A6435" s="213" t="str">
        <f t="shared" ca="1" si="100"/>
        <v/>
      </c>
      <c r="C6435" s="223"/>
      <c r="D6435" s="224"/>
      <c r="E6435" s="224"/>
      <c r="F6435" s="225"/>
      <c r="G6435" s="226"/>
      <c r="H6435" s="227"/>
      <c r="I6435" s="227"/>
      <c r="J6435" s="227"/>
      <c r="K6435" s="227"/>
      <c r="L6435" s="228"/>
    </row>
    <row r="6436" spans="1:12">
      <c r="A6436" s="213" t="str">
        <f t="shared" ca="1" si="100"/>
        <v/>
      </c>
      <c r="C6436" s="223"/>
      <c r="D6436" s="224"/>
      <c r="E6436" s="224"/>
      <c r="F6436" s="225"/>
      <c r="G6436" s="226"/>
      <c r="H6436" s="227"/>
      <c r="I6436" s="227"/>
      <c r="J6436" s="227"/>
      <c r="K6436" s="227"/>
      <c r="L6436" s="228"/>
    </row>
    <row r="6437" spans="1:12">
      <c r="A6437" s="213" t="str">
        <f t="shared" ca="1" si="100"/>
        <v/>
      </c>
      <c r="C6437" s="223"/>
      <c r="D6437" s="224"/>
      <c r="E6437" s="224"/>
      <c r="F6437" s="225"/>
      <c r="G6437" s="226"/>
      <c r="H6437" s="227"/>
      <c r="I6437" s="227"/>
      <c r="J6437" s="227"/>
      <c r="K6437" s="227"/>
      <c r="L6437" s="228"/>
    </row>
    <row r="6438" spans="1:12">
      <c r="A6438" s="213" t="str">
        <f t="shared" ca="1" si="100"/>
        <v/>
      </c>
      <c r="C6438" s="223"/>
      <c r="D6438" s="224"/>
      <c r="E6438" s="224"/>
      <c r="F6438" s="225"/>
      <c r="G6438" s="226"/>
      <c r="H6438" s="227"/>
      <c r="I6438" s="227"/>
      <c r="J6438" s="227"/>
      <c r="K6438" s="227"/>
      <c r="L6438" s="228"/>
    </row>
    <row r="6439" spans="1:12">
      <c r="A6439" s="213" t="str">
        <f t="shared" ca="1" si="100"/>
        <v/>
      </c>
      <c r="C6439" s="223"/>
      <c r="D6439" s="224"/>
      <c r="E6439" s="224"/>
      <c r="F6439" s="225"/>
      <c r="G6439" s="226"/>
      <c r="H6439" s="227"/>
      <c r="I6439" s="227"/>
      <c r="J6439" s="227"/>
      <c r="K6439" s="227"/>
      <c r="L6439" s="228"/>
    </row>
    <row r="6440" spans="1:12">
      <c r="A6440" s="213" t="str">
        <f t="shared" ca="1" si="100"/>
        <v/>
      </c>
      <c r="C6440" s="223"/>
      <c r="D6440" s="224"/>
      <c r="E6440" s="224"/>
      <c r="F6440" s="225"/>
      <c r="G6440" s="226"/>
      <c r="H6440" s="227"/>
      <c r="I6440" s="227"/>
      <c r="J6440" s="227"/>
      <c r="K6440" s="227"/>
      <c r="L6440" s="228"/>
    </row>
    <row r="6441" spans="1:12">
      <c r="A6441" s="213" t="str">
        <f t="shared" ca="1" si="100"/>
        <v/>
      </c>
      <c r="C6441" s="223"/>
      <c r="D6441" s="224"/>
      <c r="E6441" s="224"/>
      <c r="F6441" s="225"/>
      <c r="G6441" s="226"/>
      <c r="H6441" s="227"/>
      <c r="I6441" s="227"/>
      <c r="J6441" s="227"/>
      <c r="K6441" s="227"/>
      <c r="L6441" s="228"/>
    </row>
    <row r="6442" spans="1:12">
      <c r="A6442" s="213" t="str">
        <f t="shared" ca="1" si="100"/>
        <v/>
      </c>
      <c r="C6442" s="223"/>
      <c r="D6442" s="224"/>
      <c r="E6442" s="224"/>
      <c r="F6442" s="225"/>
      <c r="G6442" s="226"/>
      <c r="H6442" s="227"/>
      <c r="I6442" s="227"/>
      <c r="J6442" s="227"/>
      <c r="K6442" s="227"/>
      <c r="L6442" s="228"/>
    </row>
    <row r="6443" spans="1:12">
      <c r="A6443" s="213" t="str">
        <f t="shared" ca="1" si="100"/>
        <v/>
      </c>
      <c r="C6443" s="223"/>
      <c r="D6443" s="224"/>
      <c r="E6443" s="224"/>
      <c r="F6443" s="225"/>
      <c r="G6443" s="226"/>
      <c r="H6443" s="227"/>
      <c r="I6443" s="227"/>
      <c r="J6443" s="227"/>
      <c r="K6443" s="227"/>
      <c r="L6443" s="228"/>
    </row>
    <row r="6444" spans="1:12">
      <c r="A6444" s="213" t="str">
        <f t="shared" ca="1" si="100"/>
        <v/>
      </c>
      <c r="C6444" s="223"/>
      <c r="D6444" s="224"/>
      <c r="E6444" s="224"/>
      <c r="F6444" s="225"/>
      <c r="G6444" s="226"/>
      <c r="H6444" s="227"/>
      <c r="I6444" s="227"/>
      <c r="J6444" s="227"/>
      <c r="K6444" s="227"/>
      <c r="L6444" s="228"/>
    </row>
    <row r="6445" spans="1:12">
      <c r="A6445" s="213" t="str">
        <f t="shared" ca="1" si="100"/>
        <v/>
      </c>
      <c r="C6445" s="223"/>
      <c r="D6445" s="224"/>
      <c r="E6445" s="224"/>
      <c r="F6445" s="225"/>
      <c r="G6445" s="226"/>
      <c r="H6445" s="227"/>
      <c r="I6445" s="227"/>
      <c r="J6445" s="227"/>
      <c r="K6445" s="227"/>
      <c r="L6445" s="228"/>
    </row>
    <row r="6446" spans="1:12">
      <c r="A6446" s="213" t="str">
        <f t="shared" ca="1" si="100"/>
        <v/>
      </c>
      <c r="C6446" s="223"/>
      <c r="D6446" s="224"/>
      <c r="E6446" s="224"/>
      <c r="F6446" s="225"/>
      <c r="G6446" s="226"/>
      <c r="H6446" s="227"/>
      <c r="I6446" s="227"/>
      <c r="J6446" s="227"/>
      <c r="K6446" s="227"/>
      <c r="L6446" s="228"/>
    </row>
    <row r="6447" spans="1:12">
      <c r="A6447" s="213" t="str">
        <f t="shared" ca="1" si="100"/>
        <v/>
      </c>
      <c r="C6447" s="223"/>
      <c r="D6447" s="224"/>
      <c r="E6447" s="224"/>
      <c r="F6447" s="225"/>
      <c r="G6447" s="226"/>
      <c r="H6447" s="227"/>
      <c r="I6447" s="227"/>
      <c r="J6447" s="227"/>
      <c r="K6447" s="227"/>
      <c r="L6447" s="228"/>
    </row>
    <row r="6448" spans="1:12">
      <c r="A6448" s="213" t="str">
        <f t="shared" ca="1" si="100"/>
        <v/>
      </c>
      <c r="C6448" s="223"/>
      <c r="D6448" s="224"/>
      <c r="E6448" s="224"/>
      <c r="F6448" s="225"/>
      <c r="G6448" s="226"/>
      <c r="H6448" s="227"/>
      <c r="I6448" s="227"/>
      <c r="J6448" s="227"/>
      <c r="K6448" s="227"/>
      <c r="L6448" s="228"/>
    </row>
    <row r="6449" spans="1:12">
      <c r="A6449" s="213" t="str">
        <f t="shared" ca="1" si="100"/>
        <v/>
      </c>
      <c r="C6449" s="223"/>
      <c r="D6449" s="224"/>
      <c r="E6449" s="224"/>
      <c r="F6449" s="225"/>
      <c r="G6449" s="226"/>
      <c r="H6449" s="227"/>
      <c r="I6449" s="227"/>
      <c r="J6449" s="227"/>
      <c r="K6449" s="227"/>
      <c r="L6449" s="228"/>
    </row>
    <row r="6450" spans="1:12">
      <c r="A6450" s="213" t="str">
        <f t="shared" ca="1" si="100"/>
        <v/>
      </c>
      <c r="C6450" s="223"/>
      <c r="D6450" s="224"/>
      <c r="E6450" s="224"/>
      <c r="F6450" s="225"/>
      <c r="G6450" s="226"/>
      <c r="H6450" s="227"/>
      <c r="I6450" s="227"/>
      <c r="J6450" s="227"/>
      <c r="K6450" s="227"/>
      <c r="L6450" s="228"/>
    </row>
    <row r="6451" spans="1:12">
      <c r="A6451" s="213" t="str">
        <f t="shared" ca="1" si="100"/>
        <v/>
      </c>
      <c r="C6451" s="223"/>
      <c r="D6451" s="224"/>
      <c r="E6451" s="224"/>
      <c r="F6451" s="225"/>
      <c r="G6451" s="226"/>
      <c r="H6451" s="227"/>
      <c r="I6451" s="227"/>
      <c r="J6451" s="227"/>
      <c r="K6451" s="227"/>
      <c r="L6451" s="228"/>
    </row>
    <row r="6452" spans="1:12">
      <c r="A6452" s="213" t="str">
        <f t="shared" ca="1" si="100"/>
        <v/>
      </c>
      <c r="C6452" s="223"/>
      <c r="D6452" s="224"/>
      <c r="E6452" s="224"/>
      <c r="F6452" s="225"/>
      <c r="G6452" s="226"/>
      <c r="H6452" s="227"/>
      <c r="I6452" s="227"/>
      <c r="J6452" s="227"/>
      <c r="K6452" s="227"/>
      <c r="L6452" s="228"/>
    </row>
    <row r="6453" spans="1:12">
      <c r="A6453" s="213" t="str">
        <f t="shared" ca="1" si="100"/>
        <v/>
      </c>
      <c r="C6453" s="223"/>
      <c r="D6453" s="224"/>
      <c r="E6453" s="224"/>
      <c r="F6453" s="225"/>
      <c r="G6453" s="226"/>
      <c r="H6453" s="227"/>
      <c r="I6453" s="227"/>
      <c r="J6453" s="227"/>
      <c r="K6453" s="227"/>
      <c r="L6453" s="228"/>
    </row>
    <row r="6454" spans="1:12">
      <c r="A6454" s="213" t="str">
        <f t="shared" ca="1" si="100"/>
        <v/>
      </c>
      <c r="C6454" s="223"/>
      <c r="D6454" s="224"/>
      <c r="E6454" s="224"/>
      <c r="F6454" s="225"/>
      <c r="G6454" s="226"/>
      <c r="H6454" s="227"/>
      <c r="I6454" s="227"/>
      <c r="J6454" s="227"/>
      <c r="K6454" s="227"/>
      <c r="L6454" s="228"/>
    </row>
    <row r="6455" spans="1:12">
      <c r="A6455" s="213" t="str">
        <f t="shared" ca="1" si="100"/>
        <v/>
      </c>
      <c r="C6455" s="223"/>
      <c r="D6455" s="224"/>
      <c r="E6455" s="224"/>
      <c r="F6455" s="225"/>
      <c r="G6455" s="226"/>
      <c r="H6455" s="227"/>
      <c r="I6455" s="227"/>
      <c r="J6455" s="227"/>
      <c r="K6455" s="227"/>
      <c r="L6455" s="228"/>
    </row>
    <row r="6456" spans="1:12">
      <c r="A6456" s="213" t="str">
        <f t="shared" ca="1" si="100"/>
        <v/>
      </c>
      <c r="C6456" s="223"/>
      <c r="D6456" s="224"/>
      <c r="E6456" s="224"/>
      <c r="F6456" s="225"/>
      <c r="G6456" s="226"/>
      <c r="H6456" s="227"/>
      <c r="I6456" s="227"/>
      <c r="J6456" s="227"/>
      <c r="K6456" s="227"/>
      <c r="L6456" s="228"/>
    </row>
    <row r="6457" spans="1:12">
      <c r="A6457" s="213" t="str">
        <f t="shared" ca="1" si="100"/>
        <v/>
      </c>
      <c r="C6457" s="223"/>
      <c r="D6457" s="224"/>
      <c r="E6457" s="224"/>
      <c r="F6457" s="225"/>
      <c r="G6457" s="226"/>
      <c r="H6457" s="227"/>
      <c r="I6457" s="227"/>
      <c r="J6457" s="227"/>
      <c r="K6457" s="227"/>
      <c r="L6457" s="228"/>
    </row>
    <row r="6458" spans="1:12">
      <c r="A6458" s="213" t="str">
        <f t="shared" ca="1" si="100"/>
        <v/>
      </c>
      <c r="C6458" s="223"/>
      <c r="D6458" s="224"/>
      <c r="E6458" s="224"/>
      <c r="F6458" s="225"/>
      <c r="G6458" s="226"/>
      <c r="H6458" s="227"/>
      <c r="I6458" s="227"/>
      <c r="J6458" s="227"/>
      <c r="K6458" s="227"/>
      <c r="L6458" s="228"/>
    </row>
    <row r="6459" spans="1:12">
      <c r="A6459" s="213" t="str">
        <f t="shared" ca="1" si="100"/>
        <v/>
      </c>
      <c r="C6459" s="223"/>
      <c r="D6459" s="224"/>
      <c r="E6459" s="224"/>
      <c r="F6459" s="225"/>
      <c r="G6459" s="226"/>
      <c r="H6459" s="227"/>
      <c r="I6459" s="227"/>
      <c r="J6459" s="227"/>
      <c r="K6459" s="227"/>
      <c r="L6459" s="228"/>
    </row>
    <row r="6460" spans="1:12">
      <c r="A6460" s="213" t="str">
        <f t="shared" ca="1" si="100"/>
        <v/>
      </c>
      <c r="C6460" s="223"/>
      <c r="D6460" s="224"/>
      <c r="E6460" s="224"/>
      <c r="F6460" s="225"/>
      <c r="G6460" s="226"/>
      <c r="H6460" s="227"/>
      <c r="I6460" s="227"/>
      <c r="J6460" s="227"/>
      <c r="K6460" s="227"/>
      <c r="L6460" s="228"/>
    </row>
    <row r="6461" spans="1:12">
      <c r="A6461" s="213" t="str">
        <f t="shared" ca="1" si="100"/>
        <v/>
      </c>
      <c r="C6461" s="223"/>
      <c r="D6461" s="224"/>
      <c r="E6461" s="224"/>
      <c r="F6461" s="225"/>
      <c r="G6461" s="226"/>
      <c r="H6461" s="227"/>
      <c r="I6461" s="227"/>
      <c r="J6461" s="227"/>
      <c r="K6461" s="227"/>
      <c r="L6461" s="228"/>
    </row>
    <row r="6462" spans="1:12">
      <c r="A6462" s="213" t="str">
        <f t="shared" ca="1" si="100"/>
        <v/>
      </c>
      <c r="C6462" s="223"/>
      <c r="D6462" s="224"/>
      <c r="E6462" s="224"/>
      <c r="F6462" s="225"/>
      <c r="G6462" s="226"/>
      <c r="H6462" s="227"/>
      <c r="I6462" s="227"/>
      <c r="J6462" s="227"/>
      <c r="K6462" s="227"/>
      <c r="L6462" s="228"/>
    </row>
    <row r="6463" spans="1:12">
      <c r="A6463" s="213" t="str">
        <f t="shared" ca="1" si="100"/>
        <v/>
      </c>
      <c r="C6463" s="223"/>
      <c r="D6463" s="224"/>
      <c r="E6463" s="224"/>
      <c r="F6463" s="225"/>
      <c r="G6463" s="226"/>
      <c r="H6463" s="227"/>
      <c r="I6463" s="227"/>
      <c r="J6463" s="227"/>
      <c r="K6463" s="227"/>
      <c r="L6463" s="228"/>
    </row>
    <row r="6464" spans="1:12">
      <c r="A6464" s="213" t="str">
        <f t="shared" ca="1" si="100"/>
        <v/>
      </c>
      <c r="C6464" s="223"/>
      <c r="D6464" s="224"/>
      <c r="E6464" s="224"/>
      <c r="F6464" s="225"/>
      <c r="G6464" s="226"/>
      <c r="H6464" s="227"/>
      <c r="I6464" s="227"/>
      <c r="J6464" s="227"/>
      <c r="K6464" s="227"/>
      <c r="L6464" s="228"/>
    </row>
    <row r="6465" spans="1:12">
      <c r="A6465" s="213" t="str">
        <f t="shared" ca="1" si="100"/>
        <v/>
      </c>
      <c r="C6465" s="223"/>
      <c r="D6465" s="224"/>
      <c r="E6465" s="224"/>
      <c r="F6465" s="225"/>
      <c r="G6465" s="226"/>
      <c r="H6465" s="227"/>
      <c r="I6465" s="227"/>
      <c r="J6465" s="227"/>
      <c r="K6465" s="227"/>
      <c r="L6465" s="228"/>
    </row>
    <row r="6466" spans="1:12">
      <c r="A6466" s="213" t="str">
        <f t="shared" ca="1" si="100"/>
        <v/>
      </c>
      <c r="C6466" s="223"/>
      <c r="D6466" s="224"/>
      <c r="E6466" s="224"/>
      <c r="F6466" s="225"/>
      <c r="G6466" s="226"/>
      <c r="H6466" s="227"/>
      <c r="I6466" s="227"/>
      <c r="J6466" s="227"/>
      <c r="K6466" s="227"/>
      <c r="L6466" s="228"/>
    </row>
    <row r="6467" spans="1:12">
      <c r="A6467" s="213" t="str">
        <f t="shared" ca="1" si="100"/>
        <v/>
      </c>
      <c r="C6467" s="223"/>
      <c r="D6467" s="224"/>
      <c r="E6467" s="224"/>
      <c r="F6467" s="225"/>
      <c r="G6467" s="226"/>
      <c r="H6467" s="227"/>
      <c r="I6467" s="227"/>
      <c r="J6467" s="227"/>
      <c r="K6467" s="227"/>
      <c r="L6467" s="228"/>
    </row>
    <row r="6468" spans="1:12">
      <c r="A6468" s="213" t="str">
        <f t="shared" ref="A6468:A6531" ca="1" si="101">IF(INDIRECT(ADDRESS(ROW(A6468),3))="","",IF(INDIRECT(ADDRESS(ROW(A6468),3))=INDIRECT(ADDRESS(ROW(A6468)-1,3)),A6467,A6467+1))</f>
        <v/>
      </c>
      <c r="C6468" s="223"/>
      <c r="D6468" s="224"/>
      <c r="E6468" s="224"/>
      <c r="F6468" s="225"/>
      <c r="G6468" s="226"/>
      <c r="H6468" s="227"/>
      <c r="I6468" s="227"/>
      <c r="J6468" s="227"/>
      <c r="K6468" s="227"/>
      <c r="L6468" s="228"/>
    </row>
    <row r="6469" spans="1:12">
      <c r="A6469" s="213" t="str">
        <f t="shared" ca="1" si="101"/>
        <v/>
      </c>
      <c r="C6469" s="223"/>
      <c r="D6469" s="224"/>
      <c r="E6469" s="224"/>
      <c r="F6469" s="225"/>
      <c r="G6469" s="226"/>
      <c r="H6469" s="227"/>
      <c r="I6469" s="227"/>
      <c r="J6469" s="227"/>
      <c r="K6469" s="227"/>
      <c r="L6469" s="228"/>
    </row>
    <row r="6470" spans="1:12">
      <c r="A6470" s="213" t="str">
        <f t="shared" ca="1" si="101"/>
        <v/>
      </c>
      <c r="C6470" s="223"/>
      <c r="D6470" s="224"/>
      <c r="E6470" s="224"/>
      <c r="F6470" s="225"/>
      <c r="G6470" s="226"/>
      <c r="H6470" s="227"/>
      <c r="I6470" s="227"/>
      <c r="J6470" s="227"/>
      <c r="K6470" s="227"/>
      <c r="L6470" s="228"/>
    </row>
    <row r="6471" spans="1:12">
      <c r="A6471" s="213" t="str">
        <f t="shared" ca="1" si="101"/>
        <v/>
      </c>
      <c r="C6471" s="223"/>
      <c r="D6471" s="224"/>
      <c r="E6471" s="224"/>
      <c r="F6471" s="225"/>
      <c r="G6471" s="226"/>
      <c r="H6471" s="227"/>
      <c r="I6471" s="227"/>
      <c r="J6471" s="227"/>
      <c r="K6471" s="227"/>
      <c r="L6471" s="228"/>
    </row>
    <row r="6472" spans="1:12">
      <c r="A6472" s="213" t="str">
        <f t="shared" ca="1" si="101"/>
        <v/>
      </c>
      <c r="C6472" s="223"/>
      <c r="D6472" s="224"/>
      <c r="E6472" s="224"/>
      <c r="F6472" s="225"/>
      <c r="G6472" s="226"/>
      <c r="H6472" s="227"/>
      <c r="I6472" s="227"/>
      <c r="J6472" s="227"/>
      <c r="K6472" s="227"/>
      <c r="L6472" s="228"/>
    </row>
    <row r="6473" spans="1:12">
      <c r="A6473" s="213" t="str">
        <f t="shared" ca="1" si="101"/>
        <v/>
      </c>
      <c r="C6473" s="223"/>
      <c r="D6473" s="224"/>
      <c r="E6473" s="224"/>
      <c r="F6473" s="225"/>
      <c r="G6473" s="226"/>
      <c r="H6473" s="227"/>
      <c r="I6473" s="227"/>
      <c r="J6473" s="227"/>
      <c r="K6473" s="227"/>
      <c r="L6473" s="228"/>
    </row>
    <row r="6474" spans="1:12">
      <c r="A6474" s="213" t="str">
        <f t="shared" ca="1" si="101"/>
        <v/>
      </c>
      <c r="C6474" s="223"/>
      <c r="D6474" s="224"/>
      <c r="E6474" s="224"/>
      <c r="F6474" s="225"/>
      <c r="G6474" s="226"/>
      <c r="H6474" s="227"/>
      <c r="I6474" s="227"/>
      <c r="J6474" s="227"/>
      <c r="K6474" s="227"/>
      <c r="L6474" s="228"/>
    </row>
    <row r="6475" spans="1:12">
      <c r="A6475" s="213" t="str">
        <f t="shared" ca="1" si="101"/>
        <v/>
      </c>
      <c r="C6475" s="223"/>
      <c r="D6475" s="224"/>
      <c r="E6475" s="224"/>
      <c r="F6475" s="225"/>
      <c r="G6475" s="226"/>
      <c r="H6475" s="227"/>
      <c r="I6475" s="227"/>
      <c r="J6475" s="227"/>
      <c r="K6475" s="227"/>
      <c r="L6475" s="228"/>
    </row>
    <row r="6476" spans="1:12">
      <c r="A6476" s="213" t="str">
        <f t="shared" ca="1" si="101"/>
        <v/>
      </c>
      <c r="C6476" s="223"/>
      <c r="D6476" s="224"/>
      <c r="E6476" s="224"/>
      <c r="F6476" s="225"/>
      <c r="G6476" s="226"/>
      <c r="H6476" s="227"/>
      <c r="I6476" s="227"/>
      <c r="J6476" s="227"/>
      <c r="K6476" s="227"/>
      <c r="L6476" s="228"/>
    </row>
    <row r="6477" spans="1:12">
      <c r="A6477" s="213" t="str">
        <f t="shared" ca="1" si="101"/>
        <v/>
      </c>
      <c r="C6477" s="223"/>
      <c r="D6477" s="224"/>
      <c r="E6477" s="224"/>
      <c r="F6477" s="225"/>
      <c r="G6477" s="226"/>
      <c r="H6477" s="227"/>
      <c r="I6477" s="227"/>
      <c r="J6477" s="227"/>
      <c r="K6477" s="227"/>
      <c r="L6477" s="228"/>
    </row>
    <row r="6478" spans="1:12">
      <c r="A6478" s="213" t="str">
        <f t="shared" ca="1" si="101"/>
        <v/>
      </c>
      <c r="C6478" s="223"/>
      <c r="D6478" s="224"/>
      <c r="E6478" s="224"/>
      <c r="F6478" s="225"/>
      <c r="G6478" s="226"/>
      <c r="H6478" s="227"/>
      <c r="I6478" s="227"/>
      <c r="J6478" s="227"/>
      <c r="K6478" s="227"/>
      <c r="L6478" s="228"/>
    </row>
    <row r="6479" spans="1:12">
      <c r="A6479" s="213" t="str">
        <f t="shared" ca="1" si="101"/>
        <v/>
      </c>
      <c r="C6479" s="223"/>
      <c r="D6479" s="224"/>
      <c r="E6479" s="224"/>
      <c r="F6479" s="225"/>
      <c r="G6479" s="226"/>
      <c r="H6479" s="227"/>
      <c r="I6479" s="227"/>
      <c r="J6479" s="227"/>
      <c r="K6479" s="227"/>
      <c r="L6479" s="228"/>
    </row>
    <row r="6480" spans="1:12">
      <c r="A6480" s="213" t="str">
        <f t="shared" ca="1" si="101"/>
        <v/>
      </c>
      <c r="C6480" s="223"/>
      <c r="D6480" s="224"/>
      <c r="E6480" s="224"/>
      <c r="F6480" s="225"/>
      <c r="G6480" s="226"/>
      <c r="H6480" s="227"/>
      <c r="I6480" s="227"/>
      <c r="J6480" s="227"/>
      <c r="K6480" s="227"/>
      <c r="L6480" s="228"/>
    </row>
    <row r="6481" spans="1:12">
      <c r="A6481" s="213" t="str">
        <f t="shared" ca="1" si="101"/>
        <v/>
      </c>
      <c r="C6481" s="223"/>
      <c r="D6481" s="224"/>
      <c r="E6481" s="224"/>
      <c r="F6481" s="225"/>
      <c r="G6481" s="226"/>
      <c r="H6481" s="227"/>
      <c r="I6481" s="227"/>
      <c r="J6481" s="227"/>
      <c r="K6481" s="227"/>
      <c r="L6481" s="228"/>
    </row>
    <row r="6482" spans="1:12">
      <c r="A6482" s="213" t="str">
        <f t="shared" ca="1" si="101"/>
        <v/>
      </c>
      <c r="C6482" s="223"/>
      <c r="D6482" s="224"/>
      <c r="E6482" s="224"/>
      <c r="F6482" s="225"/>
      <c r="G6482" s="226"/>
      <c r="H6482" s="227"/>
      <c r="I6482" s="227"/>
      <c r="J6482" s="227"/>
      <c r="K6482" s="227"/>
      <c r="L6482" s="228"/>
    </row>
    <row r="6483" spans="1:12">
      <c r="A6483" s="213" t="str">
        <f t="shared" ca="1" si="101"/>
        <v/>
      </c>
      <c r="C6483" s="223"/>
      <c r="D6483" s="224"/>
      <c r="E6483" s="224"/>
      <c r="F6483" s="225"/>
      <c r="G6483" s="226"/>
      <c r="H6483" s="227"/>
      <c r="I6483" s="227"/>
      <c r="J6483" s="227"/>
      <c r="K6483" s="227"/>
      <c r="L6483" s="228"/>
    </row>
    <row r="6484" spans="1:12">
      <c r="A6484" s="213" t="str">
        <f t="shared" ca="1" si="101"/>
        <v/>
      </c>
      <c r="C6484" s="223"/>
      <c r="D6484" s="224"/>
      <c r="E6484" s="224"/>
      <c r="F6484" s="225"/>
      <c r="G6484" s="226"/>
      <c r="H6484" s="227"/>
      <c r="I6484" s="227"/>
      <c r="J6484" s="227"/>
      <c r="K6484" s="227"/>
      <c r="L6484" s="228"/>
    </row>
    <row r="6485" spans="1:12">
      <c r="A6485" s="213" t="str">
        <f t="shared" ca="1" si="101"/>
        <v/>
      </c>
      <c r="C6485" s="223"/>
      <c r="D6485" s="224"/>
      <c r="E6485" s="224"/>
      <c r="F6485" s="225"/>
      <c r="G6485" s="226"/>
      <c r="H6485" s="227"/>
      <c r="I6485" s="227"/>
      <c r="J6485" s="227"/>
      <c r="K6485" s="227"/>
      <c r="L6485" s="228"/>
    </row>
    <row r="6486" spans="1:12">
      <c r="A6486" s="213" t="str">
        <f t="shared" ca="1" si="101"/>
        <v/>
      </c>
      <c r="C6486" s="223"/>
      <c r="D6486" s="224"/>
      <c r="E6486" s="224"/>
      <c r="F6486" s="225"/>
      <c r="G6486" s="226"/>
      <c r="H6486" s="227"/>
      <c r="I6486" s="227"/>
      <c r="J6486" s="227"/>
      <c r="K6486" s="227"/>
      <c r="L6486" s="228"/>
    </row>
    <row r="6487" spans="1:12">
      <c r="A6487" s="213" t="str">
        <f t="shared" ca="1" si="101"/>
        <v/>
      </c>
      <c r="C6487" s="223"/>
      <c r="D6487" s="224"/>
      <c r="E6487" s="224"/>
      <c r="F6487" s="225"/>
      <c r="G6487" s="226"/>
      <c r="H6487" s="227"/>
      <c r="I6487" s="227"/>
      <c r="J6487" s="227"/>
      <c r="K6487" s="227"/>
      <c r="L6487" s="228"/>
    </row>
    <row r="6488" spans="1:12">
      <c r="A6488" s="213" t="str">
        <f t="shared" ca="1" si="101"/>
        <v/>
      </c>
      <c r="C6488" s="223"/>
      <c r="D6488" s="224"/>
      <c r="E6488" s="224"/>
      <c r="F6488" s="225"/>
      <c r="G6488" s="226"/>
      <c r="H6488" s="227"/>
      <c r="I6488" s="227"/>
      <c r="J6488" s="227"/>
      <c r="K6488" s="227"/>
      <c r="L6488" s="228"/>
    </row>
    <row r="6489" spans="1:12">
      <c r="A6489" s="213" t="str">
        <f t="shared" ca="1" si="101"/>
        <v/>
      </c>
      <c r="C6489" s="223"/>
      <c r="D6489" s="224"/>
      <c r="E6489" s="224"/>
      <c r="F6489" s="225"/>
      <c r="G6489" s="226"/>
      <c r="H6489" s="227"/>
      <c r="I6489" s="227"/>
      <c r="J6489" s="227"/>
      <c r="K6489" s="227"/>
      <c r="L6489" s="228"/>
    </row>
    <row r="6490" spans="1:12">
      <c r="A6490" s="213" t="str">
        <f t="shared" ca="1" si="101"/>
        <v/>
      </c>
      <c r="C6490" s="223"/>
      <c r="D6490" s="224"/>
      <c r="E6490" s="224"/>
      <c r="F6490" s="225"/>
      <c r="G6490" s="226"/>
      <c r="H6490" s="227"/>
      <c r="I6490" s="227"/>
      <c r="J6490" s="227"/>
      <c r="K6490" s="227"/>
      <c r="L6490" s="228"/>
    </row>
    <row r="6491" spans="1:12">
      <c r="A6491" s="213" t="str">
        <f t="shared" ca="1" si="101"/>
        <v/>
      </c>
      <c r="C6491" s="223"/>
      <c r="D6491" s="224"/>
      <c r="E6491" s="224"/>
      <c r="F6491" s="225"/>
      <c r="G6491" s="226"/>
      <c r="H6491" s="227"/>
      <c r="I6491" s="227"/>
      <c r="J6491" s="227"/>
      <c r="K6491" s="227"/>
      <c r="L6491" s="228"/>
    </row>
    <row r="6492" spans="1:12">
      <c r="A6492" s="213" t="str">
        <f t="shared" ca="1" si="101"/>
        <v/>
      </c>
      <c r="C6492" s="223"/>
      <c r="D6492" s="224"/>
      <c r="E6492" s="224"/>
      <c r="F6492" s="225"/>
      <c r="G6492" s="226"/>
      <c r="H6492" s="227"/>
      <c r="I6492" s="227"/>
      <c r="J6492" s="227"/>
      <c r="K6492" s="227"/>
      <c r="L6492" s="228"/>
    </row>
    <row r="6493" spans="1:12">
      <c r="A6493" s="213" t="str">
        <f t="shared" ca="1" si="101"/>
        <v/>
      </c>
      <c r="C6493" s="223"/>
      <c r="D6493" s="224"/>
      <c r="E6493" s="224"/>
      <c r="F6493" s="225"/>
      <c r="G6493" s="226"/>
      <c r="H6493" s="227"/>
      <c r="I6493" s="227"/>
      <c r="J6493" s="227"/>
      <c r="K6493" s="227"/>
      <c r="L6493" s="228"/>
    </row>
    <row r="6494" spans="1:12">
      <c r="A6494" s="213" t="str">
        <f t="shared" ca="1" si="101"/>
        <v/>
      </c>
      <c r="C6494" s="223"/>
      <c r="D6494" s="224"/>
      <c r="E6494" s="224"/>
      <c r="F6494" s="225"/>
      <c r="G6494" s="226"/>
      <c r="H6494" s="227"/>
      <c r="I6494" s="227"/>
      <c r="J6494" s="227"/>
      <c r="K6494" s="227"/>
      <c r="L6494" s="228"/>
    </row>
    <row r="6495" spans="1:12">
      <c r="A6495" s="213" t="str">
        <f t="shared" ca="1" si="101"/>
        <v/>
      </c>
      <c r="C6495" s="223"/>
      <c r="D6495" s="224"/>
      <c r="E6495" s="224"/>
      <c r="F6495" s="225"/>
      <c r="G6495" s="226"/>
      <c r="H6495" s="227"/>
      <c r="I6495" s="227"/>
      <c r="J6495" s="227"/>
      <c r="K6495" s="227"/>
      <c r="L6495" s="228"/>
    </row>
    <row r="6496" spans="1:12">
      <c r="A6496" s="213" t="str">
        <f t="shared" ca="1" si="101"/>
        <v/>
      </c>
      <c r="C6496" s="223"/>
      <c r="D6496" s="224"/>
      <c r="E6496" s="224"/>
      <c r="F6496" s="225"/>
      <c r="G6496" s="226"/>
      <c r="H6496" s="227"/>
      <c r="I6496" s="227"/>
      <c r="J6496" s="227"/>
      <c r="K6496" s="227"/>
      <c r="L6496" s="228"/>
    </row>
    <row r="6497" spans="1:12">
      <c r="A6497" s="213" t="str">
        <f t="shared" ca="1" si="101"/>
        <v/>
      </c>
      <c r="C6497" s="223"/>
      <c r="D6497" s="224"/>
      <c r="E6497" s="224"/>
      <c r="F6497" s="225"/>
      <c r="G6497" s="226"/>
      <c r="H6497" s="227"/>
      <c r="I6497" s="227"/>
      <c r="J6497" s="227"/>
      <c r="K6497" s="227"/>
      <c r="L6497" s="228"/>
    </row>
    <row r="6498" spans="1:12">
      <c r="A6498" s="213" t="str">
        <f t="shared" ca="1" si="101"/>
        <v/>
      </c>
      <c r="C6498" s="223"/>
      <c r="D6498" s="224"/>
      <c r="E6498" s="224"/>
      <c r="F6498" s="225"/>
      <c r="G6498" s="226"/>
      <c r="H6498" s="227"/>
      <c r="I6498" s="227"/>
      <c r="J6498" s="227"/>
      <c r="K6498" s="227"/>
      <c r="L6498" s="228"/>
    </row>
    <row r="6499" spans="1:12">
      <c r="A6499" s="213" t="str">
        <f t="shared" ca="1" si="101"/>
        <v/>
      </c>
      <c r="C6499" s="223"/>
      <c r="D6499" s="224"/>
      <c r="E6499" s="224"/>
      <c r="F6499" s="225"/>
      <c r="G6499" s="226"/>
      <c r="H6499" s="227"/>
      <c r="I6499" s="227"/>
      <c r="J6499" s="227"/>
      <c r="K6499" s="227"/>
      <c r="L6499" s="228"/>
    </row>
    <row r="6500" spans="1:12">
      <c r="A6500" s="213" t="str">
        <f t="shared" ca="1" si="101"/>
        <v/>
      </c>
      <c r="C6500" s="223"/>
      <c r="D6500" s="224"/>
      <c r="E6500" s="224"/>
      <c r="F6500" s="225"/>
      <c r="G6500" s="226"/>
      <c r="H6500" s="227"/>
      <c r="I6500" s="227"/>
      <c r="J6500" s="227"/>
      <c r="K6500" s="227"/>
      <c r="L6500" s="228"/>
    </row>
    <row r="6501" spans="1:12">
      <c r="A6501" s="213" t="str">
        <f t="shared" ca="1" si="101"/>
        <v/>
      </c>
      <c r="C6501" s="223"/>
      <c r="D6501" s="224"/>
      <c r="E6501" s="224"/>
      <c r="F6501" s="225"/>
      <c r="G6501" s="226"/>
      <c r="H6501" s="227"/>
      <c r="I6501" s="227"/>
      <c r="J6501" s="227"/>
      <c r="K6501" s="227"/>
      <c r="L6501" s="228"/>
    </row>
    <row r="6502" spans="1:12">
      <c r="A6502" s="213" t="str">
        <f t="shared" ca="1" si="101"/>
        <v/>
      </c>
      <c r="C6502" s="223"/>
      <c r="D6502" s="224"/>
      <c r="E6502" s="224"/>
      <c r="F6502" s="225"/>
      <c r="G6502" s="226"/>
      <c r="H6502" s="227"/>
      <c r="I6502" s="227"/>
      <c r="J6502" s="227"/>
      <c r="K6502" s="227"/>
      <c r="L6502" s="228"/>
    </row>
    <row r="6503" spans="1:12">
      <c r="A6503" s="213" t="str">
        <f t="shared" ca="1" si="101"/>
        <v/>
      </c>
      <c r="C6503" s="223"/>
      <c r="D6503" s="224"/>
      <c r="E6503" s="224"/>
      <c r="F6503" s="225"/>
      <c r="G6503" s="226"/>
      <c r="H6503" s="227"/>
      <c r="I6503" s="227"/>
      <c r="J6503" s="227"/>
      <c r="K6503" s="227"/>
      <c r="L6503" s="228"/>
    </row>
    <row r="6504" spans="1:12">
      <c r="A6504" s="213" t="str">
        <f t="shared" ca="1" si="101"/>
        <v/>
      </c>
      <c r="C6504" s="223"/>
      <c r="D6504" s="224"/>
      <c r="E6504" s="224"/>
      <c r="F6504" s="225"/>
      <c r="G6504" s="226"/>
      <c r="H6504" s="227"/>
      <c r="I6504" s="227"/>
      <c r="J6504" s="227"/>
      <c r="K6504" s="227"/>
      <c r="L6504" s="228"/>
    </row>
    <row r="6505" spans="1:12">
      <c r="A6505" s="213" t="str">
        <f t="shared" ca="1" si="101"/>
        <v/>
      </c>
      <c r="C6505" s="223"/>
      <c r="D6505" s="224"/>
      <c r="E6505" s="224"/>
      <c r="F6505" s="225"/>
      <c r="G6505" s="226"/>
      <c r="H6505" s="227"/>
      <c r="I6505" s="227"/>
      <c r="J6505" s="227"/>
      <c r="K6505" s="227"/>
      <c r="L6505" s="228"/>
    </row>
    <row r="6506" spans="1:12">
      <c r="A6506" s="213" t="str">
        <f t="shared" ca="1" si="101"/>
        <v/>
      </c>
      <c r="C6506" s="223"/>
      <c r="D6506" s="224"/>
      <c r="E6506" s="224"/>
      <c r="F6506" s="225"/>
      <c r="G6506" s="226"/>
      <c r="H6506" s="227"/>
      <c r="I6506" s="227"/>
      <c r="J6506" s="227"/>
      <c r="K6506" s="227"/>
      <c r="L6506" s="228"/>
    </row>
    <row r="6507" spans="1:12">
      <c r="A6507" s="213" t="str">
        <f t="shared" ca="1" si="101"/>
        <v/>
      </c>
      <c r="C6507" s="223"/>
      <c r="D6507" s="224"/>
      <c r="E6507" s="224"/>
      <c r="F6507" s="225"/>
      <c r="G6507" s="226"/>
      <c r="H6507" s="227"/>
      <c r="I6507" s="227"/>
      <c r="J6507" s="227"/>
      <c r="K6507" s="227"/>
      <c r="L6507" s="228"/>
    </row>
    <row r="6508" spans="1:12">
      <c r="A6508" s="213" t="str">
        <f t="shared" ca="1" si="101"/>
        <v/>
      </c>
      <c r="C6508" s="223"/>
      <c r="D6508" s="224"/>
      <c r="E6508" s="224"/>
      <c r="F6508" s="225"/>
      <c r="G6508" s="226"/>
      <c r="H6508" s="227"/>
      <c r="I6508" s="227"/>
      <c r="J6508" s="227"/>
      <c r="K6508" s="227"/>
      <c r="L6508" s="228"/>
    </row>
    <row r="6509" spans="1:12">
      <c r="A6509" s="213" t="str">
        <f t="shared" ca="1" si="101"/>
        <v/>
      </c>
      <c r="C6509" s="223"/>
      <c r="D6509" s="224"/>
      <c r="E6509" s="224"/>
      <c r="F6509" s="225"/>
      <c r="G6509" s="226"/>
      <c r="H6509" s="227"/>
      <c r="I6509" s="227"/>
      <c r="J6509" s="227"/>
      <c r="K6509" s="227"/>
      <c r="L6509" s="228"/>
    </row>
    <row r="6510" spans="1:12">
      <c r="A6510" s="213" t="str">
        <f t="shared" ca="1" si="101"/>
        <v/>
      </c>
      <c r="C6510" s="223"/>
      <c r="D6510" s="224"/>
      <c r="E6510" s="224"/>
      <c r="F6510" s="225"/>
      <c r="G6510" s="226"/>
      <c r="H6510" s="227"/>
      <c r="I6510" s="227"/>
      <c r="J6510" s="227"/>
      <c r="K6510" s="227"/>
      <c r="L6510" s="228"/>
    </row>
    <row r="6511" spans="1:12">
      <c r="A6511" s="213" t="str">
        <f t="shared" ca="1" si="101"/>
        <v/>
      </c>
      <c r="C6511" s="223"/>
      <c r="D6511" s="224"/>
      <c r="E6511" s="224"/>
      <c r="F6511" s="225"/>
      <c r="G6511" s="226"/>
      <c r="H6511" s="227"/>
      <c r="I6511" s="227"/>
      <c r="J6511" s="227"/>
      <c r="K6511" s="227"/>
      <c r="L6511" s="228"/>
    </row>
    <row r="6512" spans="1:12">
      <c r="A6512" s="213" t="str">
        <f t="shared" ca="1" si="101"/>
        <v/>
      </c>
      <c r="C6512" s="223"/>
      <c r="D6512" s="224"/>
      <c r="E6512" s="224"/>
      <c r="F6512" s="225"/>
      <c r="G6512" s="226"/>
      <c r="H6512" s="227"/>
      <c r="I6512" s="227"/>
      <c r="J6512" s="227"/>
      <c r="K6512" s="227"/>
      <c r="L6512" s="228"/>
    </row>
    <row r="6513" spans="1:12">
      <c r="A6513" s="213" t="str">
        <f t="shared" ca="1" si="101"/>
        <v/>
      </c>
      <c r="C6513" s="223"/>
      <c r="D6513" s="224"/>
      <c r="E6513" s="224"/>
      <c r="F6513" s="225"/>
      <c r="G6513" s="226"/>
      <c r="H6513" s="227"/>
      <c r="I6513" s="227"/>
      <c r="J6513" s="227"/>
      <c r="K6513" s="227"/>
      <c r="L6513" s="228"/>
    </row>
    <row r="6514" spans="1:12">
      <c r="A6514" s="213" t="str">
        <f t="shared" ca="1" si="101"/>
        <v/>
      </c>
      <c r="C6514" s="223"/>
      <c r="D6514" s="224"/>
      <c r="E6514" s="224"/>
      <c r="F6514" s="225"/>
      <c r="G6514" s="226"/>
      <c r="H6514" s="227"/>
      <c r="I6514" s="227"/>
      <c r="J6514" s="227"/>
      <c r="K6514" s="227"/>
      <c r="L6514" s="228"/>
    </row>
    <row r="6515" spans="1:12">
      <c r="A6515" s="213" t="str">
        <f t="shared" ca="1" si="101"/>
        <v/>
      </c>
      <c r="C6515" s="223"/>
      <c r="D6515" s="224"/>
      <c r="E6515" s="224"/>
      <c r="F6515" s="225"/>
      <c r="G6515" s="226"/>
      <c r="H6515" s="227"/>
      <c r="I6515" s="227"/>
      <c r="J6515" s="227"/>
      <c r="K6515" s="227"/>
      <c r="L6515" s="228"/>
    </row>
    <row r="6516" spans="1:12">
      <c r="A6516" s="213" t="str">
        <f t="shared" ca="1" si="101"/>
        <v/>
      </c>
      <c r="C6516" s="223"/>
      <c r="D6516" s="224"/>
      <c r="E6516" s="224"/>
      <c r="F6516" s="225"/>
      <c r="G6516" s="226"/>
      <c r="H6516" s="227"/>
      <c r="I6516" s="227"/>
      <c r="J6516" s="227"/>
      <c r="K6516" s="227"/>
      <c r="L6516" s="228"/>
    </row>
    <row r="6517" spans="1:12">
      <c r="A6517" s="213" t="str">
        <f t="shared" ca="1" si="101"/>
        <v/>
      </c>
      <c r="C6517" s="223"/>
      <c r="D6517" s="224"/>
      <c r="E6517" s="224"/>
      <c r="F6517" s="225"/>
      <c r="G6517" s="226"/>
      <c r="H6517" s="227"/>
      <c r="I6517" s="227"/>
      <c r="J6517" s="227"/>
      <c r="K6517" s="227"/>
      <c r="L6517" s="228"/>
    </row>
    <row r="6518" spans="1:12">
      <c r="A6518" s="213" t="str">
        <f t="shared" ca="1" si="101"/>
        <v/>
      </c>
      <c r="C6518" s="223"/>
      <c r="D6518" s="224"/>
      <c r="E6518" s="224"/>
      <c r="F6518" s="225"/>
      <c r="G6518" s="226"/>
      <c r="H6518" s="227"/>
      <c r="I6518" s="227"/>
      <c r="J6518" s="227"/>
      <c r="K6518" s="227"/>
      <c r="L6518" s="228"/>
    </row>
    <row r="6519" spans="1:12">
      <c r="A6519" s="213" t="str">
        <f t="shared" ca="1" si="101"/>
        <v/>
      </c>
      <c r="C6519" s="223"/>
      <c r="D6519" s="224"/>
      <c r="E6519" s="224"/>
      <c r="F6519" s="225"/>
      <c r="G6519" s="226"/>
      <c r="H6519" s="227"/>
      <c r="I6519" s="227"/>
      <c r="J6519" s="227"/>
      <c r="K6519" s="227"/>
      <c r="L6519" s="228"/>
    </row>
    <row r="6520" spans="1:12">
      <c r="A6520" s="213" t="str">
        <f t="shared" ca="1" si="101"/>
        <v/>
      </c>
      <c r="C6520" s="223"/>
      <c r="D6520" s="224"/>
      <c r="E6520" s="224"/>
      <c r="F6520" s="225"/>
      <c r="G6520" s="226"/>
      <c r="H6520" s="227"/>
      <c r="I6520" s="227"/>
      <c r="J6520" s="227"/>
      <c r="K6520" s="227"/>
      <c r="L6520" s="228"/>
    </row>
    <row r="6521" spans="1:12">
      <c r="A6521" s="213" t="str">
        <f t="shared" ca="1" si="101"/>
        <v/>
      </c>
      <c r="C6521" s="223"/>
      <c r="D6521" s="224"/>
      <c r="E6521" s="224"/>
      <c r="F6521" s="225"/>
      <c r="G6521" s="226"/>
      <c r="H6521" s="227"/>
      <c r="I6521" s="227"/>
      <c r="J6521" s="227"/>
      <c r="K6521" s="227"/>
      <c r="L6521" s="228"/>
    </row>
    <row r="6522" spans="1:12">
      <c r="A6522" s="213" t="str">
        <f t="shared" ca="1" si="101"/>
        <v/>
      </c>
      <c r="C6522" s="223"/>
      <c r="D6522" s="224"/>
      <c r="E6522" s="224"/>
      <c r="F6522" s="225"/>
      <c r="G6522" s="226"/>
      <c r="H6522" s="227"/>
      <c r="I6522" s="227"/>
      <c r="J6522" s="227"/>
      <c r="K6522" s="227"/>
      <c r="L6522" s="228"/>
    </row>
    <row r="6523" spans="1:12">
      <c r="A6523" s="213" t="str">
        <f t="shared" ca="1" si="101"/>
        <v/>
      </c>
      <c r="C6523" s="223"/>
      <c r="D6523" s="224"/>
      <c r="E6523" s="224"/>
      <c r="F6523" s="225"/>
      <c r="G6523" s="226"/>
      <c r="H6523" s="227"/>
      <c r="I6523" s="227"/>
      <c r="J6523" s="227"/>
      <c r="K6523" s="227"/>
      <c r="L6523" s="228"/>
    </row>
    <row r="6524" spans="1:12">
      <c r="A6524" s="213" t="str">
        <f t="shared" ca="1" si="101"/>
        <v/>
      </c>
      <c r="C6524" s="223"/>
      <c r="D6524" s="224"/>
      <c r="E6524" s="224"/>
      <c r="F6524" s="225"/>
      <c r="G6524" s="226"/>
      <c r="H6524" s="227"/>
      <c r="I6524" s="227"/>
      <c r="J6524" s="227"/>
      <c r="K6524" s="227"/>
      <c r="L6524" s="228"/>
    </row>
    <row r="6525" spans="1:12">
      <c r="A6525" s="213" t="str">
        <f t="shared" ca="1" si="101"/>
        <v/>
      </c>
      <c r="C6525" s="223"/>
      <c r="D6525" s="224"/>
      <c r="E6525" s="224"/>
      <c r="F6525" s="225"/>
      <c r="G6525" s="226"/>
      <c r="H6525" s="227"/>
      <c r="I6525" s="227"/>
      <c r="J6525" s="227"/>
      <c r="K6525" s="227"/>
      <c r="L6525" s="228"/>
    </row>
    <row r="6526" spans="1:12">
      <c r="A6526" s="213" t="str">
        <f t="shared" ca="1" si="101"/>
        <v/>
      </c>
      <c r="C6526" s="223"/>
      <c r="D6526" s="224"/>
      <c r="E6526" s="224"/>
      <c r="F6526" s="225"/>
      <c r="G6526" s="226"/>
      <c r="H6526" s="227"/>
      <c r="I6526" s="227"/>
      <c r="J6526" s="227"/>
      <c r="K6526" s="227"/>
      <c r="L6526" s="228"/>
    </row>
    <row r="6527" spans="1:12">
      <c r="A6527" s="213" t="str">
        <f t="shared" ca="1" si="101"/>
        <v/>
      </c>
      <c r="C6527" s="223"/>
      <c r="D6527" s="224"/>
      <c r="E6527" s="224"/>
      <c r="F6527" s="225"/>
      <c r="G6527" s="226"/>
      <c r="H6527" s="227"/>
      <c r="I6527" s="227"/>
      <c r="J6527" s="227"/>
      <c r="K6527" s="227"/>
      <c r="L6527" s="228"/>
    </row>
    <row r="6528" spans="1:12">
      <c r="A6528" s="213" t="str">
        <f t="shared" ca="1" si="101"/>
        <v/>
      </c>
      <c r="C6528" s="223"/>
      <c r="D6528" s="224"/>
      <c r="E6528" s="224"/>
      <c r="F6528" s="225"/>
      <c r="G6528" s="226"/>
      <c r="H6528" s="227"/>
      <c r="I6528" s="227"/>
      <c r="J6528" s="227"/>
      <c r="K6528" s="227"/>
      <c r="L6528" s="228"/>
    </row>
    <row r="6529" spans="1:12">
      <c r="A6529" s="213" t="str">
        <f t="shared" ca="1" si="101"/>
        <v/>
      </c>
      <c r="C6529" s="223"/>
      <c r="D6529" s="224"/>
      <c r="E6529" s="224"/>
      <c r="F6529" s="225"/>
      <c r="G6529" s="226"/>
      <c r="H6529" s="227"/>
      <c r="I6529" s="227"/>
      <c r="J6529" s="227"/>
      <c r="K6529" s="227"/>
      <c r="L6529" s="228"/>
    </row>
    <row r="6530" spans="1:12">
      <c r="A6530" s="213" t="str">
        <f t="shared" ca="1" si="101"/>
        <v/>
      </c>
      <c r="C6530" s="223"/>
      <c r="D6530" s="224"/>
      <c r="E6530" s="224"/>
      <c r="F6530" s="225"/>
      <c r="G6530" s="226"/>
      <c r="H6530" s="227"/>
      <c r="I6530" s="227"/>
      <c r="J6530" s="227"/>
      <c r="K6530" s="227"/>
      <c r="L6530" s="228"/>
    </row>
    <row r="6531" spans="1:12">
      <c r="A6531" s="213" t="str">
        <f t="shared" ca="1" si="101"/>
        <v/>
      </c>
      <c r="C6531" s="223"/>
      <c r="D6531" s="224"/>
      <c r="E6531" s="224"/>
      <c r="F6531" s="225"/>
      <c r="G6531" s="226"/>
      <c r="H6531" s="227"/>
      <c r="I6531" s="227"/>
      <c r="J6531" s="227"/>
      <c r="K6531" s="227"/>
      <c r="L6531" s="228"/>
    </row>
    <row r="6532" spans="1:12">
      <c r="A6532" s="213" t="str">
        <f t="shared" ref="A6532:A6595" ca="1" si="102">IF(INDIRECT(ADDRESS(ROW(A6532),3))="","",IF(INDIRECT(ADDRESS(ROW(A6532),3))=INDIRECT(ADDRESS(ROW(A6532)-1,3)),A6531,A6531+1))</f>
        <v/>
      </c>
      <c r="C6532" s="223"/>
      <c r="D6532" s="224"/>
      <c r="E6532" s="224"/>
      <c r="F6532" s="225"/>
      <c r="G6532" s="226"/>
      <c r="H6532" s="227"/>
      <c r="I6532" s="227"/>
      <c r="J6532" s="227"/>
      <c r="K6532" s="227"/>
      <c r="L6532" s="228"/>
    </row>
    <row r="6533" spans="1:12">
      <c r="A6533" s="213" t="str">
        <f t="shared" ca="1" si="102"/>
        <v/>
      </c>
      <c r="C6533" s="223"/>
      <c r="D6533" s="224"/>
      <c r="E6533" s="224"/>
      <c r="F6533" s="225"/>
      <c r="G6533" s="226"/>
      <c r="H6533" s="227"/>
      <c r="I6533" s="227"/>
      <c r="J6533" s="227"/>
      <c r="K6533" s="227"/>
      <c r="L6533" s="228"/>
    </row>
    <row r="6534" spans="1:12">
      <c r="A6534" s="213" t="str">
        <f t="shared" ca="1" si="102"/>
        <v/>
      </c>
      <c r="C6534" s="223"/>
      <c r="D6534" s="224"/>
      <c r="E6534" s="224"/>
      <c r="F6534" s="225"/>
      <c r="G6534" s="226"/>
      <c r="H6534" s="227"/>
      <c r="I6534" s="227"/>
      <c r="J6534" s="227"/>
      <c r="K6534" s="227"/>
      <c r="L6534" s="228"/>
    </row>
    <row r="6535" spans="1:12">
      <c r="A6535" s="213" t="str">
        <f t="shared" ca="1" si="102"/>
        <v/>
      </c>
      <c r="C6535" s="223"/>
      <c r="D6535" s="224"/>
      <c r="E6535" s="224"/>
      <c r="F6535" s="225"/>
      <c r="G6535" s="226"/>
      <c r="H6535" s="227"/>
      <c r="I6535" s="227"/>
      <c r="J6535" s="227"/>
      <c r="K6535" s="227"/>
      <c r="L6535" s="228"/>
    </row>
    <row r="6536" spans="1:12">
      <c r="A6536" s="213" t="str">
        <f t="shared" ca="1" si="102"/>
        <v/>
      </c>
      <c r="C6536" s="223"/>
      <c r="D6536" s="224"/>
      <c r="E6536" s="224"/>
      <c r="F6536" s="225"/>
      <c r="G6536" s="226"/>
      <c r="H6536" s="227"/>
      <c r="I6536" s="227"/>
      <c r="J6536" s="227"/>
      <c r="K6536" s="227"/>
      <c r="L6536" s="228"/>
    </row>
    <row r="6537" spans="1:12">
      <c r="A6537" s="213" t="str">
        <f t="shared" ca="1" si="102"/>
        <v/>
      </c>
      <c r="C6537" s="223"/>
      <c r="D6537" s="224"/>
      <c r="E6537" s="224"/>
      <c r="F6537" s="225"/>
      <c r="G6537" s="226"/>
      <c r="H6537" s="227"/>
      <c r="I6537" s="227"/>
      <c r="J6537" s="227"/>
      <c r="K6537" s="227"/>
      <c r="L6537" s="228"/>
    </row>
    <row r="6538" spans="1:12">
      <c r="A6538" s="213" t="str">
        <f t="shared" ca="1" si="102"/>
        <v/>
      </c>
      <c r="C6538" s="223"/>
      <c r="D6538" s="224"/>
      <c r="E6538" s="224"/>
      <c r="F6538" s="225"/>
      <c r="G6538" s="226"/>
      <c r="H6538" s="227"/>
      <c r="I6538" s="227"/>
      <c r="J6538" s="227"/>
      <c r="K6538" s="227"/>
      <c r="L6538" s="228"/>
    </row>
    <row r="6539" spans="1:12">
      <c r="A6539" s="213" t="str">
        <f t="shared" ca="1" si="102"/>
        <v/>
      </c>
      <c r="C6539" s="223"/>
      <c r="D6539" s="224"/>
      <c r="E6539" s="224"/>
      <c r="F6539" s="225"/>
      <c r="G6539" s="226"/>
      <c r="H6539" s="227"/>
      <c r="I6539" s="227"/>
      <c r="J6539" s="227"/>
      <c r="K6539" s="227"/>
      <c r="L6539" s="228"/>
    </row>
    <row r="6540" spans="1:12">
      <c r="A6540" s="213" t="str">
        <f t="shared" ca="1" si="102"/>
        <v/>
      </c>
      <c r="C6540" s="223"/>
      <c r="D6540" s="224"/>
      <c r="E6540" s="224"/>
      <c r="F6540" s="225"/>
      <c r="G6540" s="226"/>
      <c r="H6540" s="227"/>
      <c r="I6540" s="227"/>
      <c r="J6540" s="227"/>
      <c r="K6540" s="227"/>
      <c r="L6540" s="228"/>
    </row>
    <row r="6541" spans="1:12">
      <c r="A6541" s="213" t="str">
        <f t="shared" ca="1" si="102"/>
        <v/>
      </c>
      <c r="C6541" s="223"/>
      <c r="D6541" s="224"/>
      <c r="E6541" s="224"/>
      <c r="F6541" s="225"/>
      <c r="G6541" s="226"/>
      <c r="H6541" s="227"/>
      <c r="I6541" s="227"/>
      <c r="J6541" s="227"/>
      <c r="K6541" s="227"/>
      <c r="L6541" s="228"/>
    </row>
    <row r="6542" spans="1:12">
      <c r="A6542" s="213" t="str">
        <f t="shared" ca="1" si="102"/>
        <v/>
      </c>
      <c r="C6542" s="223"/>
      <c r="D6542" s="224"/>
      <c r="E6542" s="224"/>
      <c r="F6542" s="225"/>
      <c r="G6542" s="226"/>
      <c r="H6542" s="227"/>
      <c r="I6542" s="227"/>
      <c r="J6542" s="227"/>
      <c r="K6542" s="227"/>
      <c r="L6542" s="228"/>
    </row>
    <row r="6543" spans="1:12">
      <c r="A6543" s="213" t="str">
        <f t="shared" ca="1" si="102"/>
        <v/>
      </c>
      <c r="C6543" s="223"/>
      <c r="D6543" s="224"/>
      <c r="E6543" s="224"/>
      <c r="F6543" s="225"/>
      <c r="G6543" s="226"/>
      <c r="H6543" s="227"/>
      <c r="I6543" s="227"/>
      <c r="J6543" s="227"/>
      <c r="K6543" s="227"/>
      <c r="L6543" s="228"/>
    </row>
    <row r="6544" spans="1:12">
      <c r="A6544" s="213" t="str">
        <f t="shared" ca="1" si="102"/>
        <v/>
      </c>
      <c r="C6544" s="223"/>
      <c r="D6544" s="224"/>
      <c r="E6544" s="224"/>
      <c r="F6544" s="225"/>
      <c r="G6544" s="226"/>
      <c r="H6544" s="227"/>
      <c r="I6544" s="227"/>
      <c r="J6544" s="227"/>
      <c r="K6544" s="227"/>
      <c r="L6544" s="228"/>
    </row>
    <row r="6545" spans="1:12">
      <c r="A6545" s="213" t="str">
        <f t="shared" ca="1" si="102"/>
        <v/>
      </c>
      <c r="C6545" s="223"/>
      <c r="D6545" s="224"/>
      <c r="E6545" s="224"/>
      <c r="F6545" s="225"/>
      <c r="G6545" s="226"/>
      <c r="H6545" s="227"/>
      <c r="I6545" s="227"/>
      <c r="J6545" s="227"/>
      <c r="K6545" s="227"/>
      <c r="L6545" s="228"/>
    </row>
    <row r="6546" spans="1:12">
      <c r="A6546" s="213" t="str">
        <f t="shared" ca="1" si="102"/>
        <v/>
      </c>
      <c r="C6546" s="223"/>
      <c r="D6546" s="224"/>
      <c r="E6546" s="224"/>
      <c r="F6546" s="225"/>
      <c r="G6546" s="226"/>
      <c r="H6546" s="227"/>
      <c r="I6546" s="227"/>
      <c r="J6546" s="227"/>
      <c r="K6546" s="227"/>
      <c r="L6546" s="228"/>
    </row>
    <row r="6547" spans="1:12">
      <c r="A6547" s="213" t="str">
        <f t="shared" ca="1" si="102"/>
        <v/>
      </c>
      <c r="C6547" s="223"/>
      <c r="D6547" s="224"/>
      <c r="E6547" s="224"/>
      <c r="F6547" s="225"/>
      <c r="G6547" s="226"/>
      <c r="H6547" s="227"/>
      <c r="I6547" s="227"/>
      <c r="J6547" s="227"/>
      <c r="K6547" s="227"/>
      <c r="L6547" s="228"/>
    </row>
    <row r="6548" spans="1:12">
      <c r="A6548" s="213" t="str">
        <f t="shared" ca="1" si="102"/>
        <v/>
      </c>
      <c r="C6548" s="223"/>
      <c r="D6548" s="224"/>
      <c r="E6548" s="224"/>
      <c r="F6548" s="225"/>
      <c r="G6548" s="226"/>
      <c r="H6548" s="227"/>
      <c r="I6548" s="227"/>
      <c r="J6548" s="227"/>
      <c r="K6548" s="227"/>
      <c r="L6548" s="228"/>
    </row>
    <row r="6549" spans="1:12">
      <c r="A6549" s="213" t="str">
        <f t="shared" ca="1" si="102"/>
        <v/>
      </c>
      <c r="C6549" s="223"/>
      <c r="D6549" s="224"/>
      <c r="E6549" s="224"/>
      <c r="F6549" s="225"/>
      <c r="G6549" s="226"/>
      <c r="H6549" s="227"/>
      <c r="I6549" s="227"/>
      <c r="J6549" s="227"/>
      <c r="K6549" s="227"/>
      <c r="L6549" s="228"/>
    </row>
    <row r="6550" spans="1:12">
      <c r="A6550" s="213" t="str">
        <f t="shared" ca="1" si="102"/>
        <v/>
      </c>
      <c r="C6550" s="223"/>
      <c r="D6550" s="224"/>
      <c r="E6550" s="224"/>
      <c r="F6550" s="225"/>
      <c r="G6550" s="226"/>
      <c r="H6550" s="227"/>
      <c r="I6550" s="227"/>
      <c r="J6550" s="227"/>
      <c r="K6550" s="227"/>
      <c r="L6550" s="228"/>
    </row>
    <row r="6551" spans="1:12">
      <c r="A6551" s="213" t="str">
        <f t="shared" ca="1" si="102"/>
        <v/>
      </c>
      <c r="C6551" s="223"/>
      <c r="D6551" s="224"/>
      <c r="E6551" s="224"/>
      <c r="F6551" s="225"/>
      <c r="G6551" s="226"/>
      <c r="H6551" s="227"/>
      <c r="I6551" s="227"/>
      <c r="J6551" s="227"/>
      <c r="K6551" s="227"/>
      <c r="L6551" s="228"/>
    </row>
    <row r="6552" spans="1:12">
      <c r="A6552" s="213" t="str">
        <f t="shared" ca="1" si="102"/>
        <v/>
      </c>
      <c r="C6552" s="223"/>
      <c r="D6552" s="224"/>
      <c r="E6552" s="224"/>
      <c r="F6552" s="225"/>
      <c r="G6552" s="226"/>
      <c r="H6552" s="227"/>
      <c r="I6552" s="227"/>
      <c r="J6552" s="227"/>
      <c r="K6552" s="227"/>
      <c r="L6552" s="228"/>
    </row>
    <row r="6553" spans="1:12">
      <c r="A6553" s="213" t="str">
        <f t="shared" ca="1" si="102"/>
        <v/>
      </c>
      <c r="C6553" s="223"/>
      <c r="D6553" s="224"/>
      <c r="E6553" s="224"/>
      <c r="F6553" s="225"/>
      <c r="G6553" s="226"/>
      <c r="H6553" s="227"/>
      <c r="I6553" s="227"/>
      <c r="J6553" s="227"/>
      <c r="K6553" s="227"/>
      <c r="L6553" s="228"/>
    </row>
    <row r="6554" spans="1:12">
      <c r="A6554" s="213" t="str">
        <f t="shared" ca="1" si="102"/>
        <v/>
      </c>
      <c r="C6554" s="223"/>
      <c r="D6554" s="224"/>
      <c r="E6554" s="224"/>
      <c r="F6554" s="225"/>
      <c r="G6554" s="226"/>
      <c r="H6554" s="227"/>
      <c r="I6554" s="227"/>
      <c r="J6554" s="227"/>
      <c r="K6554" s="227"/>
      <c r="L6554" s="228"/>
    </row>
    <row r="6555" spans="1:12">
      <c r="A6555" s="213" t="str">
        <f t="shared" ca="1" si="102"/>
        <v/>
      </c>
      <c r="C6555" s="223"/>
      <c r="D6555" s="224"/>
      <c r="E6555" s="224"/>
      <c r="F6555" s="225"/>
      <c r="G6555" s="226"/>
      <c r="H6555" s="227"/>
      <c r="I6555" s="227"/>
      <c r="J6555" s="227"/>
      <c r="K6555" s="227"/>
      <c r="L6555" s="228"/>
    </row>
    <row r="6556" spans="1:12">
      <c r="A6556" s="213" t="str">
        <f t="shared" ca="1" si="102"/>
        <v/>
      </c>
      <c r="C6556" s="223"/>
      <c r="D6556" s="224"/>
      <c r="E6556" s="224"/>
      <c r="F6556" s="225"/>
      <c r="G6556" s="226"/>
      <c r="H6556" s="227"/>
      <c r="I6556" s="227"/>
      <c r="J6556" s="227"/>
      <c r="K6556" s="227"/>
      <c r="L6556" s="228"/>
    </row>
    <row r="6557" spans="1:12">
      <c r="A6557" s="213" t="str">
        <f t="shared" ca="1" si="102"/>
        <v/>
      </c>
      <c r="C6557" s="223"/>
      <c r="D6557" s="224"/>
      <c r="E6557" s="224"/>
      <c r="F6557" s="225"/>
      <c r="G6557" s="226"/>
      <c r="H6557" s="227"/>
      <c r="I6557" s="227"/>
      <c r="J6557" s="227"/>
      <c r="K6557" s="227"/>
      <c r="L6557" s="228"/>
    </row>
    <row r="6558" spans="1:12">
      <c r="A6558" s="213" t="str">
        <f t="shared" ca="1" si="102"/>
        <v/>
      </c>
      <c r="C6558" s="223"/>
      <c r="D6558" s="224"/>
      <c r="E6558" s="224"/>
      <c r="F6558" s="225"/>
      <c r="G6558" s="226"/>
      <c r="H6558" s="227"/>
      <c r="I6558" s="227"/>
      <c r="J6558" s="227"/>
      <c r="K6558" s="227"/>
      <c r="L6558" s="228"/>
    </row>
    <row r="6559" spans="1:12">
      <c r="A6559" s="213" t="str">
        <f t="shared" ca="1" si="102"/>
        <v/>
      </c>
      <c r="C6559" s="223"/>
      <c r="D6559" s="224"/>
      <c r="E6559" s="224"/>
      <c r="F6559" s="225"/>
      <c r="G6559" s="226"/>
      <c r="H6559" s="227"/>
      <c r="I6559" s="227"/>
      <c r="J6559" s="227"/>
      <c r="K6559" s="227"/>
      <c r="L6559" s="228"/>
    </row>
    <row r="6560" spans="1:12">
      <c r="A6560" s="213" t="str">
        <f t="shared" ca="1" si="102"/>
        <v/>
      </c>
      <c r="C6560" s="223"/>
      <c r="D6560" s="224"/>
      <c r="E6560" s="224"/>
      <c r="F6560" s="225"/>
      <c r="G6560" s="226"/>
      <c r="H6560" s="227"/>
      <c r="I6560" s="227"/>
      <c r="J6560" s="227"/>
      <c r="K6560" s="227"/>
      <c r="L6560" s="228"/>
    </row>
    <row r="6561" spans="1:12">
      <c r="A6561" s="213" t="str">
        <f t="shared" ca="1" si="102"/>
        <v/>
      </c>
      <c r="C6561" s="223"/>
      <c r="D6561" s="224"/>
      <c r="E6561" s="224"/>
      <c r="F6561" s="225"/>
      <c r="G6561" s="226"/>
      <c r="H6561" s="227"/>
      <c r="I6561" s="227"/>
      <c r="J6561" s="227"/>
      <c r="K6561" s="227"/>
      <c r="L6561" s="228"/>
    </row>
    <row r="6562" spans="1:12">
      <c r="A6562" s="213" t="str">
        <f t="shared" ca="1" si="102"/>
        <v/>
      </c>
      <c r="C6562" s="223"/>
      <c r="D6562" s="224"/>
      <c r="E6562" s="224"/>
      <c r="F6562" s="225"/>
      <c r="G6562" s="226"/>
      <c r="H6562" s="227"/>
      <c r="I6562" s="227"/>
      <c r="J6562" s="227"/>
      <c r="K6562" s="227"/>
      <c r="L6562" s="228"/>
    </row>
    <row r="6563" spans="1:12">
      <c r="A6563" s="213" t="str">
        <f t="shared" ca="1" si="102"/>
        <v/>
      </c>
      <c r="C6563" s="223"/>
      <c r="D6563" s="224"/>
      <c r="E6563" s="224"/>
      <c r="F6563" s="225"/>
      <c r="G6563" s="226"/>
      <c r="H6563" s="227"/>
      <c r="I6563" s="227"/>
      <c r="J6563" s="227"/>
      <c r="K6563" s="227"/>
      <c r="L6563" s="228"/>
    </row>
    <row r="6564" spans="1:12">
      <c r="A6564" s="213" t="str">
        <f t="shared" ca="1" si="102"/>
        <v/>
      </c>
      <c r="C6564" s="223"/>
      <c r="D6564" s="224"/>
      <c r="E6564" s="224"/>
      <c r="F6564" s="225"/>
      <c r="G6564" s="226"/>
      <c r="H6564" s="227"/>
      <c r="I6564" s="227"/>
      <c r="J6564" s="227"/>
      <c r="K6564" s="227"/>
      <c r="L6564" s="228"/>
    </row>
    <row r="6565" spans="1:12">
      <c r="A6565" s="213" t="str">
        <f t="shared" ca="1" si="102"/>
        <v/>
      </c>
      <c r="C6565" s="223"/>
      <c r="D6565" s="224"/>
      <c r="E6565" s="224"/>
      <c r="F6565" s="225"/>
      <c r="G6565" s="226"/>
      <c r="H6565" s="227"/>
      <c r="I6565" s="227"/>
      <c r="J6565" s="227"/>
      <c r="K6565" s="227"/>
      <c r="L6565" s="228"/>
    </row>
    <row r="6566" spans="1:12">
      <c r="A6566" s="213" t="str">
        <f t="shared" ca="1" si="102"/>
        <v/>
      </c>
      <c r="C6566" s="223"/>
      <c r="D6566" s="224"/>
      <c r="E6566" s="224"/>
      <c r="F6566" s="225"/>
      <c r="G6566" s="226"/>
      <c r="H6566" s="227"/>
      <c r="I6566" s="227"/>
      <c r="J6566" s="227"/>
      <c r="K6566" s="227"/>
      <c r="L6566" s="228"/>
    </row>
    <row r="6567" spans="1:12">
      <c r="A6567" s="213" t="str">
        <f t="shared" ca="1" si="102"/>
        <v/>
      </c>
      <c r="C6567" s="223"/>
      <c r="D6567" s="224"/>
      <c r="E6567" s="224"/>
      <c r="F6567" s="225"/>
      <c r="G6567" s="226"/>
      <c r="H6567" s="227"/>
      <c r="I6567" s="227"/>
      <c r="J6567" s="227"/>
      <c r="K6567" s="227"/>
      <c r="L6567" s="228"/>
    </row>
    <row r="6568" spans="1:12">
      <c r="A6568" s="213" t="str">
        <f t="shared" ca="1" si="102"/>
        <v/>
      </c>
      <c r="C6568" s="223"/>
      <c r="D6568" s="224"/>
      <c r="E6568" s="224"/>
      <c r="F6568" s="225"/>
      <c r="G6568" s="226"/>
      <c r="H6568" s="227"/>
      <c r="I6568" s="227"/>
      <c r="J6568" s="227"/>
      <c r="K6568" s="227"/>
      <c r="L6568" s="228"/>
    </row>
    <row r="6569" spans="1:12">
      <c r="A6569" s="213" t="str">
        <f t="shared" ca="1" si="102"/>
        <v/>
      </c>
      <c r="C6569" s="223"/>
      <c r="D6569" s="224"/>
      <c r="E6569" s="224"/>
      <c r="F6569" s="225"/>
      <c r="G6569" s="226"/>
      <c r="H6569" s="227"/>
      <c r="I6569" s="227"/>
      <c r="J6569" s="227"/>
      <c r="K6569" s="227"/>
      <c r="L6569" s="228"/>
    </row>
    <row r="6570" spans="1:12">
      <c r="A6570" s="213" t="str">
        <f t="shared" ca="1" si="102"/>
        <v/>
      </c>
      <c r="C6570" s="223"/>
      <c r="D6570" s="224"/>
      <c r="E6570" s="224"/>
      <c r="F6570" s="225"/>
      <c r="G6570" s="226"/>
      <c r="H6570" s="227"/>
      <c r="I6570" s="227"/>
      <c r="J6570" s="227"/>
      <c r="K6570" s="227"/>
      <c r="L6570" s="228"/>
    </row>
    <row r="6571" spans="1:12">
      <c r="A6571" s="213" t="str">
        <f t="shared" ca="1" si="102"/>
        <v/>
      </c>
      <c r="C6571" s="223"/>
      <c r="D6571" s="224"/>
      <c r="E6571" s="224"/>
      <c r="F6571" s="225"/>
      <c r="G6571" s="226"/>
      <c r="H6571" s="227"/>
      <c r="I6571" s="227"/>
      <c r="J6571" s="227"/>
      <c r="K6571" s="227"/>
      <c r="L6571" s="228"/>
    </row>
    <row r="6572" spans="1:12">
      <c r="A6572" s="213" t="str">
        <f t="shared" ca="1" si="102"/>
        <v/>
      </c>
      <c r="C6572" s="223"/>
      <c r="D6572" s="224"/>
      <c r="E6572" s="224"/>
      <c r="F6572" s="225"/>
      <c r="G6572" s="226"/>
      <c r="H6572" s="227"/>
      <c r="I6572" s="227"/>
      <c r="J6572" s="227"/>
      <c r="K6572" s="227"/>
      <c r="L6572" s="228"/>
    </row>
    <row r="6573" spans="1:12">
      <c r="A6573" s="213" t="str">
        <f t="shared" ca="1" si="102"/>
        <v/>
      </c>
      <c r="C6573" s="223"/>
      <c r="D6573" s="224"/>
      <c r="E6573" s="224"/>
      <c r="F6573" s="225"/>
      <c r="G6573" s="226"/>
      <c r="H6573" s="227"/>
      <c r="I6573" s="227"/>
      <c r="J6573" s="227"/>
      <c r="K6573" s="227"/>
      <c r="L6573" s="228"/>
    </row>
    <row r="6574" spans="1:12">
      <c r="A6574" s="213" t="str">
        <f t="shared" ca="1" si="102"/>
        <v/>
      </c>
      <c r="C6574" s="223"/>
      <c r="D6574" s="224"/>
      <c r="E6574" s="224"/>
      <c r="F6574" s="225"/>
      <c r="G6574" s="226"/>
      <c r="H6574" s="227"/>
      <c r="I6574" s="227"/>
      <c r="J6574" s="227"/>
      <c r="K6574" s="227"/>
      <c r="L6574" s="228"/>
    </row>
    <row r="6575" spans="1:12">
      <c r="A6575" s="213" t="str">
        <f t="shared" ca="1" si="102"/>
        <v/>
      </c>
      <c r="C6575" s="223"/>
      <c r="D6575" s="224"/>
      <c r="E6575" s="224"/>
      <c r="F6575" s="225"/>
      <c r="G6575" s="226"/>
      <c r="H6575" s="227"/>
      <c r="I6575" s="227"/>
      <c r="J6575" s="227"/>
      <c r="K6575" s="227"/>
      <c r="L6575" s="228"/>
    </row>
    <row r="6576" spans="1:12">
      <c r="A6576" s="213" t="str">
        <f t="shared" ca="1" si="102"/>
        <v/>
      </c>
      <c r="C6576" s="223"/>
      <c r="D6576" s="224"/>
      <c r="E6576" s="224"/>
      <c r="F6576" s="225"/>
      <c r="G6576" s="226"/>
      <c r="H6576" s="227"/>
      <c r="I6576" s="227"/>
      <c r="J6576" s="227"/>
      <c r="K6576" s="227"/>
      <c r="L6576" s="228"/>
    </row>
    <row r="6577" spans="1:12">
      <c r="A6577" s="213" t="str">
        <f t="shared" ca="1" si="102"/>
        <v/>
      </c>
      <c r="C6577" s="223"/>
      <c r="D6577" s="224"/>
      <c r="E6577" s="224"/>
      <c r="F6577" s="225"/>
      <c r="G6577" s="226"/>
      <c r="H6577" s="227"/>
      <c r="I6577" s="227"/>
      <c r="J6577" s="227"/>
      <c r="K6577" s="227"/>
      <c r="L6577" s="228"/>
    </row>
    <row r="6578" spans="1:12">
      <c r="A6578" s="213" t="str">
        <f t="shared" ca="1" si="102"/>
        <v/>
      </c>
      <c r="C6578" s="223"/>
      <c r="D6578" s="224"/>
      <c r="E6578" s="224"/>
      <c r="F6578" s="225"/>
      <c r="G6578" s="226"/>
      <c r="H6578" s="227"/>
      <c r="I6578" s="227"/>
      <c r="J6578" s="227"/>
      <c r="K6578" s="227"/>
      <c r="L6578" s="228"/>
    </row>
    <row r="6579" spans="1:12">
      <c r="A6579" s="213" t="str">
        <f t="shared" ca="1" si="102"/>
        <v/>
      </c>
      <c r="C6579" s="223"/>
      <c r="D6579" s="224"/>
      <c r="E6579" s="224"/>
      <c r="F6579" s="225"/>
      <c r="G6579" s="226"/>
      <c r="H6579" s="227"/>
      <c r="I6579" s="227"/>
      <c r="J6579" s="227"/>
      <c r="K6579" s="227"/>
      <c r="L6579" s="228"/>
    </row>
    <row r="6580" spans="1:12">
      <c r="A6580" s="213" t="str">
        <f t="shared" ca="1" si="102"/>
        <v/>
      </c>
      <c r="C6580" s="223"/>
      <c r="D6580" s="224"/>
      <c r="E6580" s="224"/>
      <c r="F6580" s="225"/>
      <c r="G6580" s="226"/>
      <c r="H6580" s="227"/>
      <c r="I6580" s="227"/>
      <c r="J6580" s="227"/>
      <c r="K6580" s="227"/>
      <c r="L6580" s="228"/>
    </row>
    <row r="6581" spans="1:12">
      <c r="A6581" s="213" t="str">
        <f t="shared" ca="1" si="102"/>
        <v/>
      </c>
      <c r="C6581" s="223"/>
      <c r="D6581" s="224"/>
      <c r="E6581" s="224"/>
      <c r="F6581" s="225"/>
      <c r="G6581" s="226"/>
      <c r="H6581" s="227"/>
      <c r="I6581" s="227"/>
      <c r="J6581" s="227"/>
      <c r="K6581" s="227"/>
      <c r="L6581" s="228"/>
    </row>
    <row r="6582" spans="1:12">
      <c r="A6582" s="213" t="str">
        <f t="shared" ca="1" si="102"/>
        <v/>
      </c>
      <c r="C6582" s="223"/>
      <c r="D6582" s="224"/>
      <c r="E6582" s="224"/>
      <c r="F6582" s="225"/>
      <c r="G6582" s="226"/>
      <c r="H6582" s="227"/>
      <c r="I6582" s="227"/>
      <c r="J6582" s="227"/>
      <c r="K6582" s="227"/>
      <c r="L6582" s="228"/>
    </row>
    <row r="6583" spans="1:12">
      <c r="A6583" s="213" t="str">
        <f t="shared" ca="1" si="102"/>
        <v/>
      </c>
      <c r="C6583" s="223"/>
      <c r="D6583" s="224"/>
      <c r="E6583" s="224"/>
      <c r="F6583" s="225"/>
      <c r="G6583" s="226"/>
      <c r="H6583" s="227"/>
      <c r="I6583" s="227"/>
      <c r="J6583" s="227"/>
      <c r="K6583" s="227"/>
      <c r="L6583" s="228"/>
    </row>
    <row r="6584" spans="1:12">
      <c r="A6584" s="213" t="str">
        <f t="shared" ca="1" si="102"/>
        <v/>
      </c>
      <c r="C6584" s="223"/>
      <c r="D6584" s="224"/>
      <c r="E6584" s="224"/>
      <c r="F6584" s="225"/>
      <c r="G6584" s="226"/>
      <c r="H6584" s="227"/>
      <c r="I6584" s="227"/>
      <c r="J6584" s="227"/>
      <c r="K6584" s="227"/>
      <c r="L6584" s="228"/>
    </row>
    <row r="6585" spans="1:12">
      <c r="A6585" s="213" t="str">
        <f t="shared" ca="1" si="102"/>
        <v/>
      </c>
      <c r="C6585" s="223"/>
      <c r="D6585" s="224"/>
      <c r="E6585" s="224"/>
      <c r="F6585" s="225"/>
      <c r="G6585" s="226"/>
      <c r="H6585" s="227"/>
      <c r="I6585" s="227"/>
      <c r="J6585" s="227"/>
      <c r="K6585" s="227"/>
      <c r="L6585" s="228"/>
    </row>
    <row r="6586" spans="1:12">
      <c r="A6586" s="213" t="str">
        <f t="shared" ca="1" si="102"/>
        <v/>
      </c>
      <c r="C6586" s="223"/>
      <c r="D6586" s="224"/>
      <c r="E6586" s="224"/>
      <c r="F6586" s="225"/>
      <c r="G6586" s="226"/>
      <c r="H6586" s="227"/>
      <c r="I6586" s="227"/>
      <c r="J6586" s="227"/>
      <c r="K6586" s="227"/>
      <c r="L6586" s="228"/>
    </row>
    <row r="6587" spans="1:12">
      <c r="A6587" s="213" t="str">
        <f t="shared" ca="1" si="102"/>
        <v/>
      </c>
      <c r="C6587" s="223"/>
      <c r="D6587" s="224"/>
      <c r="E6587" s="224"/>
      <c r="F6587" s="225"/>
      <c r="G6587" s="226"/>
      <c r="H6587" s="227"/>
      <c r="I6587" s="227"/>
      <c r="J6587" s="227"/>
      <c r="K6587" s="227"/>
      <c r="L6587" s="228"/>
    </row>
    <row r="6588" spans="1:12">
      <c r="A6588" s="213" t="str">
        <f t="shared" ca="1" si="102"/>
        <v/>
      </c>
      <c r="C6588" s="223"/>
      <c r="D6588" s="224"/>
      <c r="E6588" s="224"/>
      <c r="F6588" s="225"/>
      <c r="G6588" s="226"/>
      <c r="H6588" s="227"/>
      <c r="I6588" s="227"/>
      <c r="J6588" s="227"/>
      <c r="K6588" s="227"/>
      <c r="L6588" s="228"/>
    </row>
    <row r="6589" spans="1:12">
      <c r="A6589" s="213" t="str">
        <f t="shared" ca="1" si="102"/>
        <v/>
      </c>
      <c r="C6589" s="223"/>
      <c r="D6589" s="224"/>
      <c r="E6589" s="224"/>
      <c r="F6589" s="225"/>
      <c r="G6589" s="226"/>
      <c r="H6589" s="227"/>
      <c r="I6589" s="227"/>
      <c r="J6589" s="227"/>
      <c r="K6589" s="227"/>
      <c r="L6589" s="228"/>
    </row>
    <row r="6590" spans="1:12">
      <c r="A6590" s="213" t="str">
        <f t="shared" ca="1" si="102"/>
        <v/>
      </c>
      <c r="C6590" s="223"/>
      <c r="D6590" s="224"/>
      <c r="E6590" s="224"/>
      <c r="F6590" s="225"/>
      <c r="G6590" s="226"/>
      <c r="H6590" s="227"/>
      <c r="I6590" s="227"/>
      <c r="J6590" s="227"/>
      <c r="K6590" s="227"/>
      <c r="L6590" s="228"/>
    </row>
    <row r="6591" spans="1:12">
      <c r="A6591" s="213" t="str">
        <f t="shared" ca="1" si="102"/>
        <v/>
      </c>
      <c r="C6591" s="223"/>
      <c r="D6591" s="224"/>
      <c r="E6591" s="224"/>
      <c r="F6591" s="225"/>
      <c r="G6591" s="226"/>
      <c r="H6591" s="227"/>
      <c r="I6591" s="227"/>
      <c r="J6591" s="227"/>
      <c r="K6591" s="227"/>
      <c r="L6591" s="228"/>
    </row>
    <row r="6592" spans="1:12">
      <c r="A6592" s="213" t="str">
        <f t="shared" ca="1" si="102"/>
        <v/>
      </c>
      <c r="C6592" s="223"/>
      <c r="D6592" s="224"/>
      <c r="E6592" s="224"/>
      <c r="F6592" s="225"/>
      <c r="G6592" s="226"/>
      <c r="H6592" s="227"/>
      <c r="I6592" s="227"/>
      <c r="J6592" s="227"/>
      <c r="K6592" s="227"/>
      <c r="L6592" s="228"/>
    </row>
    <row r="6593" spans="1:12">
      <c r="A6593" s="213" t="str">
        <f t="shared" ca="1" si="102"/>
        <v/>
      </c>
      <c r="C6593" s="223"/>
      <c r="D6593" s="224"/>
      <c r="E6593" s="224"/>
      <c r="F6593" s="225"/>
      <c r="G6593" s="226"/>
      <c r="H6593" s="227"/>
      <c r="I6593" s="227"/>
      <c r="J6593" s="227"/>
      <c r="K6593" s="227"/>
      <c r="L6593" s="228"/>
    </row>
    <row r="6594" spans="1:12">
      <c r="A6594" s="213" t="str">
        <f t="shared" ca="1" si="102"/>
        <v/>
      </c>
      <c r="C6594" s="223"/>
      <c r="D6594" s="224"/>
      <c r="E6594" s="224"/>
      <c r="F6594" s="225"/>
      <c r="G6594" s="226"/>
      <c r="H6594" s="227"/>
      <c r="I6594" s="227"/>
      <c r="J6594" s="227"/>
      <c r="K6594" s="227"/>
      <c r="L6594" s="228"/>
    </row>
    <row r="6595" spans="1:12">
      <c r="A6595" s="213" t="str">
        <f t="shared" ca="1" si="102"/>
        <v/>
      </c>
      <c r="C6595" s="223"/>
      <c r="D6595" s="224"/>
      <c r="E6595" s="224"/>
      <c r="F6595" s="225"/>
      <c r="G6595" s="226"/>
      <c r="H6595" s="227"/>
      <c r="I6595" s="227"/>
      <c r="J6595" s="227"/>
      <c r="K6595" s="227"/>
      <c r="L6595" s="228"/>
    </row>
    <row r="6596" spans="1:12">
      <c r="A6596" s="213" t="str">
        <f t="shared" ref="A6596:A6659" ca="1" si="103">IF(INDIRECT(ADDRESS(ROW(A6596),3))="","",IF(INDIRECT(ADDRESS(ROW(A6596),3))=INDIRECT(ADDRESS(ROW(A6596)-1,3)),A6595,A6595+1))</f>
        <v/>
      </c>
      <c r="C6596" s="223"/>
      <c r="D6596" s="224"/>
      <c r="E6596" s="224"/>
      <c r="F6596" s="225"/>
      <c r="G6596" s="226"/>
      <c r="H6596" s="227"/>
      <c r="I6596" s="227"/>
      <c r="J6596" s="227"/>
      <c r="K6596" s="227"/>
      <c r="L6596" s="228"/>
    </row>
    <row r="6597" spans="1:12">
      <c r="A6597" s="213" t="str">
        <f t="shared" ca="1" si="103"/>
        <v/>
      </c>
      <c r="C6597" s="223"/>
      <c r="D6597" s="224"/>
      <c r="E6597" s="224"/>
      <c r="F6597" s="225"/>
      <c r="G6597" s="226"/>
      <c r="H6597" s="227"/>
      <c r="I6597" s="227"/>
      <c r="J6597" s="227"/>
      <c r="K6597" s="227"/>
      <c r="L6597" s="228"/>
    </row>
    <row r="6598" spans="1:12">
      <c r="A6598" s="213" t="str">
        <f t="shared" ca="1" si="103"/>
        <v/>
      </c>
      <c r="C6598" s="223"/>
      <c r="D6598" s="224"/>
      <c r="E6598" s="224"/>
      <c r="F6598" s="225"/>
      <c r="G6598" s="226"/>
      <c r="H6598" s="227"/>
      <c r="I6598" s="227"/>
      <c r="J6598" s="227"/>
      <c r="K6598" s="227"/>
      <c r="L6598" s="228"/>
    </row>
    <row r="6599" spans="1:12">
      <c r="A6599" s="213" t="str">
        <f t="shared" ca="1" si="103"/>
        <v/>
      </c>
      <c r="C6599" s="223"/>
      <c r="D6599" s="224"/>
      <c r="E6599" s="224"/>
      <c r="F6599" s="225"/>
      <c r="G6599" s="226"/>
      <c r="H6599" s="227"/>
      <c r="I6599" s="227"/>
      <c r="J6599" s="227"/>
      <c r="K6599" s="227"/>
      <c r="L6599" s="228"/>
    </row>
    <row r="6600" spans="1:12">
      <c r="A6600" s="213" t="str">
        <f t="shared" ca="1" si="103"/>
        <v/>
      </c>
      <c r="C6600" s="223"/>
      <c r="D6600" s="224"/>
      <c r="E6600" s="224"/>
      <c r="F6600" s="225"/>
      <c r="G6600" s="226"/>
      <c r="H6600" s="227"/>
      <c r="I6600" s="227"/>
      <c r="J6600" s="227"/>
      <c r="K6600" s="227"/>
      <c r="L6600" s="228"/>
    </row>
    <row r="6601" spans="1:12">
      <c r="A6601" s="213" t="str">
        <f t="shared" ca="1" si="103"/>
        <v/>
      </c>
      <c r="C6601" s="223"/>
      <c r="D6601" s="224"/>
      <c r="E6601" s="224"/>
      <c r="F6601" s="225"/>
      <c r="G6601" s="226"/>
      <c r="H6601" s="227"/>
      <c r="I6601" s="227"/>
      <c r="J6601" s="227"/>
      <c r="K6601" s="227"/>
      <c r="L6601" s="228"/>
    </row>
    <row r="6602" spans="1:12">
      <c r="A6602" s="213" t="str">
        <f t="shared" ca="1" si="103"/>
        <v/>
      </c>
      <c r="C6602" s="223"/>
      <c r="D6602" s="224"/>
      <c r="E6602" s="224"/>
      <c r="F6602" s="225"/>
      <c r="G6602" s="226"/>
      <c r="H6602" s="227"/>
      <c r="I6602" s="227"/>
      <c r="J6602" s="227"/>
      <c r="K6602" s="227"/>
      <c r="L6602" s="228"/>
    </row>
    <row r="6603" spans="1:12">
      <c r="A6603" s="213" t="str">
        <f t="shared" ca="1" si="103"/>
        <v/>
      </c>
      <c r="C6603" s="223"/>
      <c r="D6603" s="224"/>
      <c r="E6603" s="224"/>
      <c r="F6603" s="225"/>
      <c r="G6603" s="226"/>
      <c r="H6603" s="227"/>
      <c r="I6603" s="227"/>
      <c r="J6603" s="227"/>
      <c r="K6603" s="227"/>
      <c r="L6603" s="228"/>
    </row>
    <row r="6604" spans="1:12">
      <c r="A6604" s="213" t="str">
        <f t="shared" ca="1" si="103"/>
        <v/>
      </c>
      <c r="C6604" s="223"/>
      <c r="D6604" s="224"/>
      <c r="E6604" s="224"/>
      <c r="F6604" s="225"/>
      <c r="G6604" s="226"/>
      <c r="H6604" s="227"/>
      <c r="I6604" s="227"/>
      <c r="J6604" s="227"/>
      <c r="K6604" s="227"/>
      <c r="L6604" s="228"/>
    </row>
    <row r="6605" spans="1:12">
      <c r="A6605" s="213" t="str">
        <f t="shared" ca="1" si="103"/>
        <v/>
      </c>
      <c r="C6605" s="223"/>
      <c r="D6605" s="224"/>
      <c r="E6605" s="224"/>
      <c r="F6605" s="225"/>
      <c r="G6605" s="226"/>
      <c r="H6605" s="227"/>
      <c r="I6605" s="227"/>
      <c r="J6605" s="227"/>
      <c r="K6605" s="227"/>
      <c r="L6605" s="228"/>
    </row>
    <row r="6606" spans="1:12">
      <c r="A6606" s="213" t="str">
        <f t="shared" ca="1" si="103"/>
        <v/>
      </c>
      <c r="C6606" s="223"/>
      <c r="D6606" s="224"/>
      <c r="E6606" s="224"/>
      <c r="F6606" s="225"/>
      <c r="G6606" s="226"/>
      <c r="H6606" s="227"/>
      <c r="I6606" s="227"/>
      <c r="J6606" s="227"/>
      <c r="K6606" s="227"/>
      <c r="L6606" s="228"/>
    </row>
    <row r="6607" spans="1:12">
      <c r="A6607" s="213" t="str">
        <f t="shared" ca="1" si="103"/>
        <v/>
      </c>
      <c r="C6607" s="223"/>
      <c r="D6607" s="224"/>
      <c r="E6607" s="224"/>
      <c r="F6607" s="225"/>
      <c r="G6607" s="226"/>
      <c r="H6607" s="227"/>
      <c r="I6607" s="227"/>
      <c r="J6607" s="227"/>
      <c r="K6607" s="227"/>
      <c r="L6607" s="228"/>
    </row>
    <row r="6608" spans="1:12">
      <c r="A6608" s="213" t="str">
        <f t="shared" ca="1" si="103"/>
        <v/>
      </c>
      <c r="C6608" s="223"/>
      <c r="D6608" s="224"/>
      <c r="E6608" s="224"/>
      <c r="F6608" s="225"/>
      <c r="G6608" s="226"/>
      <c r="H6608" s="227"/>
      <c r="I6608" s="227"/>
      <c r="J6608" s="227"/>
      <c r="K6608" s="227"/>
      <c r="L6608" s="228"/>
    </row>
    <row r="6609" spans="1:12">
      <c r="A6609" s="213" t="str">
        <f t="shared" ca="1" si="103"/>
        <v/>
      </c>
      <c r="C6609" s="223"/>
      <c r="D6609" s="224"/>
      <c r="E6609" s="224"/>
      <c r="F6609" s="225"/>
      <c r="G6609" s="226"/>
      <c r="H6609" s="227"/>
      <c r="I6609" s="227"/>
      <c r="J6609" s="227"/>
      <c r="K6609" s="227"/>
      <c r="L6609" s="228"/>
    </row>
    <row r="6610" spans="1:12">
      <c r="A6610" s="213" t="str">
        <f t="shared" ca="1" si="103"/>
        <v/>
      </c>
      <c r="C6610" s="223"/>
      <c r="D6610" s="224"/>
      <c r="E6610" s="224"/>
      <c r="F6610" s="225"/>
      <c r="G6610" s="226"/>
      <c r="H6610" s="227"/>
      <c r="I6610" s="227"/>
      <c r="J6610" s="227"/>
      <c r="K6610" s="227"/>
      <c r="L6610" s="228"/>
    </row>
    <row r="6611" spans="1:12">
      <c r="A6611" s="213" t="str">
        <f t="shared" ca="1" si="103"/>
        <v/>
      </c>
      <c r="C6611" s="223"/>
      <c r="D6611" s="224"/>
      <c r="E6611" s="224"/>
      <c r="F6611" s="225"/>
      <c r="G6611" s="226"/>
      <c r="H6611" s="227"/>
      <c r="I6611" s="227"/>
      <c r="J6611" s="227"/>
      <c r="K6611" s="227"/>
      <c r="L6611" s="228"/>
    </row>
    <row r="6612" spans="1:12">
      <c r="A6612" s="213" t="str">
        <f t="shared" ca="1" si="103"/>
        <v/>
      </c>
      <c r="C6612" s="223"/>
      <c r="D6612" s="224"/>
      <c r="E6612" s="224"/>
      <c r="F6612" s="225"/>
      <c r="G6612" s="226"/>
      <c r="H6612" s="227"/>
      <c r="I6612" s="227"/>
      <c r="J6612" s="227"/>
      <c r="K6612" s="227"/>
      <c r="L6612" s="228"/>
    </row>
    <row r="6613" spans="1:12">
      <c r="A6613" s="213" t="str">
        <f t="shared" ca="1" si="103"/>
        <v/>
      </c>
      <c r="C6613" s="223"/>
      <c r="D6613" s="224"/>
      <c r="E6613" s="224"/>
      <c r="F6613" s="225"/>
      <c r="G6613" s="226"/>
      <c r="H6613" s="227"/>
      <c r="I6613" s="227"/>
      <c r="J6613" s="227"/>
      <c r="K6613" s="227"/>
      <c r="L6613" s="228"/>
    </row>
    <row r="6614" spans="1:12">
      <c r="A6614" s="213" t="str">
        <f t="shared" ca="1" si="103"/>
        <v/>
      </c>
      <c r="C6614" s="223"/>
      <c r="D6614" s="224"/>
      <c r="E6614" s="224"/>
      <c r="F6614" s="225"/>
      <c r="G6614" s="226"/>
      <c r="H6614" s="227"/>
      <c r="I6614" s="227"/>
      <c r="J6614" s="227"/>
      <c r="K6614" s="227"/>
      <c r="L6614" s="228"/>
    </row>
    <row r="6615" spans="1:12">
      <c r="A6615" s="213" t="str">
        <f t="shared" ca="1" si="103"/>
        <v/>
      </c>
      <c r="C6615" s="223"/>
      <c r="D6615" s="224"/>
      <c r="E6615" s="224"/>
      <c r="F6615" s="225"/>
      <c r="G6615" s="226"/>
      <c r="H6615" s="227"/>
      <c r="I6615" s="227"/>
      <c r="J6615" s="227"/>
      <c r="K6615" s="227"/>
      <c r="L6615" s="228"/>
    </row>
    <row r="6616" spans="1:12">
      <c r="A6616" s="213" t="str">
        <f t="shared" ca="1" si="103"/>
        <v/>
      </c>
      <c r="C6616" s="223"/>
      <c r="D6616" s="224"/>
      <c r="E6616" s="224"/>
      <c r="F6616" s="225"/>
      <c r="G6616" s="226"/>
      <c r="H6616" s="227"/>
      <c r="I6616" s="227"/>
      <c r="J6616" s="227"/>
      <c r="K6616" s="227"/>
      <c r="L6616" s="228"/>
    </row>
    <row r="6617" spans="1:12">
      <c r="A6617" s="213" t="str">
        <f t="shared" ca="1" si="103"/>
        <v/>
      </c>
      <c r="C6617" s="223"/>
      <c r="D6617" s="224"/>
      <c r="E6617" s="224"/>
      <c r="F6617" s="225"/>
      <c r="G6617" s="226"/>
      <c r="H6617" s="227"/>
      <c r="I6617" s="227"/>
      <c r="J6617" s="227"/>
      <c r="K6617" s="227"/>
      <c r="L6617" s="228"/>
    </row>
    <row r="6618" spans="1:12">
      <c r="A6618" s="213" t="str">
        <f t="shared" ca="1" si="103"/>
        <v/>
      </c>
      <c r="C6618" s="223"/>
      <c r="D6618" s="224"/>
      <c r="E6618" s="224"/>
      <c r="F6618" s="225"/>
      <c r="G6618" s="226"/>
      <c r="H6618" s="227"/>
      <c r="I6618" s="227"/>
      <c r="J6618" s="227"/>
      <c r="K6618" s="227"/>
      <c r="L6618" s="228"/>
    </row>
    <row r="6619" spans="1:12">
      <c r="A6619" s="213" t="str">
        <f t="shared" ca="1" si="103"/>
        <v/>
      </c>
      <c r="C6619" s="223"/>
      <c r="D6619" s="224"/>
      <c r="E6619" s="224"/>
      <c r="F6619" s="225"/>
      <c r="G6619" s="226"/>
      <c r="H6619" s="227"/>
      <c r="I6619" s="227"/>
      <c r="J6619" s="227"/>
      <c r="K6619" s="227"/>
      <c r="L6619" s="228"/>
    </row>
    <row r="6620" spans="1:12">
      <c r="A6620" s="213" t="str">
        <f t="shared" ca="1" si="103"/>
        <v/>
      </c>
      <c r="C6620" s="223"/>
      <c r="D6620" s="224"/>
      <c r="E6620" s="224"/>
      <c r="F6620" s="225"/>
      <c r="G6620" s="226"/>
      <c r="H6620" s="227"/>
      <c r="I6620" s="227"/>
      <c r="J6620" s="227"/>
      <c r="K6620" s="227"/>
      <c r="L6620" s="228"/>
    </row>
    <row r="6621" spans="1:12">
      <c r="A6621" s="213" t="str">
        <f t="shared" ca="1" si="103"/>
        <v/>
      </c>
      <c r="C6621" s="223"/>
      <c r="D6621" s="224"/>
      <c r="E6621" s="224"/>
      <c r="F6621" s="225"/>
      <c r="G6621" s="226"/>
      <c r="H6621" s="227"/>
      <c r="I6621" s="227"/>
      <c r="J6621" s="227"/>
      <c r="K6621" s="227"/>
      <c r="L6621" s="228"/>
    </row>
    <row r="6622" spans="1:12">
      <c r="A6622" s="213" t="str">
        <f t="shared" ca="1" si="103"/>
        <v/>
      </c>
      <c r="C6622" s="223"/>
      <c r="D6622" s="224"/>
      <c r="E6622" s="224"/>
      <c r="F6622" s="225"/>
      <c r="G6622" s="226"/>
      <c r="H6622" s="227"/>
      <c r="I6622" s="227"/>
      <c r="J6622" s="227"/>
      <c r="K6622" s="227"/>
      <c r="L6622" s="228"/>
    </row>
    <row r="6623" spans="1:12">
      <c r="A6623" s="213" t="str">
        <f t="shared" ca="1" si="103"/>
        <v/>
      </c>
      <c r="C6623" s="223"/>
      <c r="D6623" s="224"/>
      <c r="E6623" s="224"/>
      <c r="F6623" s="225"/>
      <c r="G6623" s="226"/>
      <c r="H6623" s="227"/>
      <c r="I6623" s="227"/>
      <c r="J6623" s="227"/>
      <c r="K6623" s="227"/>
      <c r="L6623" s="228"/>
    </row>
    <row r="6624" spans="1:12">
      <c r="A6624" s="213" t="str">
        <f t="shared" ca="1" si="103"/>
        <v/>
      </c>
      <c r="C6624" s="223"/>
      <c r="D6624" s="224"/>
      <c r="E6624" s="224"/>
      <c r="F6624" s="225"/>
      <c r="G6624" s="226"/>
      <c r="H6624" s="227"/>
      <c r="I6624" s="227"/>
      <c r="J6624" s="227"/>
      <c r="K6624" s="227"/>
      <c r="L6624" s="228"/>
    </row>
    <row r="6625" spans="1:12">
      <c r="A6625" s="213" t="str">
        <f t="shared" ca="1" si="103"/>
        <v/>
      </c>
      <c r="C6625" s="223"/>
      <c r="D6625" s="224"/>
      <c r="E6625" s="224"/>
      <c r="F6625" s="225"/>
      <c r="G6625" s="226"/>
      <c r="H6625" s="227"/>
      <c r="I6625" s="227"/>
      <c r="J6625" s="227"/>
      <c r="K6625" s="227"/>
      <c r="L6625" s="228"/>
    </row>
    <row r="6626" spans="1:12">
      <c r="A6626" s="213" t="str">
        <f t="shared" ca="1" si="103"/>
        <v/>
      </c>
      <c r="C6626" s="223"/>
      <c r="D6626" s="224"/>
      <c r="E6626" s="224"/>
      <c r="F6626" s="225"/>
      <c r="G6626" s="226"/>
      <c r="H6626" s="227"/>
      <c r="I6626" s="227"/>
      <c r="J6626" s="227"/>
      <c r="K6626" s="227"/>
      <c r="L6626" s="228"/>
    </row>
    <row r="6627" spans="1:12">
      <c r="A6627" s="213" t="str">
        <f t="shared" ca="1" si="103"/>
        <v/>
      </c>
      <c r="C6627" s="223"/>
      <c r="D6627" s="224"/>
      <c r="E6627" s="224"/>
      <c r="F6627" s="225"/>
      <c r="G6627" s="226"/>
      <c r="H6627" s="227"/>
      <c r="I6627" s="227"/>
      <c r="J6627" s="227"/>
      <c r="K6627" s="227"/>
      <c r="L6627" s="228"/>
    </row>
    <row r="6628" spans="1:12">
      <c r="A6628" s="213" t="str">
        <f t="shared" ca="1" si="103"/>
        <v/>
      </c>
      <c r="C6628" s="223"/>
      <c r="D6628" s="224"/>
      <c r="E6628" s="224"/>
      <c r="F6628" s="225"/>
      <c r="G6628" s="226"/>
      <c r="H6628" s="227"/>
      <c r="I6628" s="227"/>
      <c r="J6628" s="227"/>
      <c r="K6628" s="227"/>
      <c r="L6628" s="228"/>
    </row>
    <row r="6629" spans="1:12">
      <c r="A6629" s="213" t="str">
        <f t="shared" ca="1" si="103"/>
        <v/>
      </c>
      <c r="C6629" s="223"/>
      <c r="D6629" s="224"/>
      <c r="E6629" s="224"/>
      <c r="F6629" s="225"/>
      <c r="G6629" s="226"/>
      <c r="H6629" s="227"/>
      <c r="I6629" s="227"/>
      <c r="J6629" s="227"/>
      <c r="K6629" s="227"/>
      <c r="L6629" s="228"/>
    </row>
    <row r="6630" spans="1:12">
      <c r="A6630" s="213" t="str">
        <f t="shared" ca="1" si="103"/>
        <v/>
      </c>
      <c r="C6630" s="223"/>
      <c r="D6630" s="224"/>
      <c r="E6630" s="224"/>
      <c r="F6630" s="225"/>
      <c r="G6630" s="226"/>
      <c r="H6630" s="227"/>
      <c r="I6630" s="227"/>
      <c r="J6630" s="227"/>
      <c r="K6630" s="227"/>
      <c r="L6630" s="228"/>
    </row>
    <row r="6631" spans="1:12">
      <c r="A6631" s="213" t="str">
        <f t="shared" ca="1" si="103"/>
        <v/>
      </c>
      <c r="C6631" s="223"/>
      <c r="D6631" s="224"/>
      <c r="E6631" s="224"/>
      <c r="F6631" s="225"/>
      <c r="G6631" s="226"/>
      <c r="H6631" s="227"/>
      <c r="I6631" s="227"/>
      <c r="J6631" s="227"/>
      <c r="K6631" s="227"/>
      <c r="L6631" s="228"/>
    </row>
    <row r="6632" spans="1:12">
      <c r="A6632" s="213" t="str">
        <f t="shared" ca="1" si="103"/>
        <v/>
      </c>
      <c r="C6632" s="223"/>
      <c r="D6632" s="224"/>
      <c r="E6632" s="224"/>
      <c r="F6632" s="225"/>
      <c r="G6632" s="226"/>
      <c r="H6632" s="227"/>
      <c r="I6632" s="227"/>
      <c r="J6632" s="227"/>
      <c r="K6632" s="227"/>
      <c r="L6632" s="228"/>
    </row>
    <row r="6633" spans="1:12">
      <c r="A6633" s="213" t="str">
        <f t="shared" ca="1" si="103"/>
        <v/>
      </c>
      <c r="C6633" s="223"/>
      <c r="D6633" s="224"/>
      <c r="E6633" s="224"/>
      <c r="F6633" s="225"/>
      <c r="G6633" s="226"/>
      <c r="H6633" s="227"/>
      <c r="I6633" s="227"/>
      <c r="J6633" s="227"/>
      <c r="K6633" s="227"/>
      <c r="L6633" s="228"/>
    </row>
    <row r="6634" spans="1:12">
      <c r="A6634" s="213" t="str">
        <f t="shared" ca="1" si="103"/>
        <v/>
      </c>
      <c r="C6634" s="223"/>
      <c r="D6634" s="224"/>
      <c r="E6634" s="224"/>
      <c r="F6634" s="225"/>
      <c r="G6634" s="226"/>
      <c r="H6634" s="227"/>
      <c r="I6634" s="227"/>
      <c r="J6634" s="227"/>
      <c r="K6634" s="227"/>
      <c r="L6634" s="228"/>
    </row>
    <row r="6635" spans="1:12">
      <c r="A6635" s="213" t="str">
        <f t="shared" ca="1" si="103"/>
        <v/>
      </c>
      <c r="C6635" s="223"/>
      <c r="D6635" s="224"/>
      <c r="E6635" s="224"/>
      <c r="F6635" s="225"/>
      <c r="G6635" s="226"/>
      <c r="H6635" s="227"/>
      <c r="I6635" s="227"/>
      <c r="J6635" s="227"/>
      <c r="K6635" s="227"/>
      <c r="L6635" s="228"/>
    </row>
    <row r="6636" spans="1:12">
      <c r="A6636" s="213" t="str">
        <f t="shared" ca="1" si="103"/>
        <v/>
      </c>
      <c r="C6636" s="223"/>
      <c r="D6636" s="224"/>
      <c r="E6636" s="224"/>
      <c r="F6636" s="225"/>
      <c r="G6636" s="226"/>
      <c r="H6636" s="227"/>
      <c r="I6636" s="227"/>
      <c r="J6636" s="227"/>
      <c r="K6636" s="227"/>
      <c r="L6636" s="228"/>
    </row>
    <row r="6637" spans="1:12">
      <c r="A6637" s="213" t="str">
        <f t="shared" ca="1" si="103"/>
        <v/>
      </c>
      <c r="C6637" s="223"/>
      <c r="D6637" s="224"/>
      <c r="E6637" s="224"/>
      <c r="F6637" s="225"/>
      <c r="G6637" s="226"/>
      <c r="H6637" s="227"/>
      <c r="I6637" s="227"/>
      <c r="J6637" s="227"/>
      <c r="K6637" s="227"/>
      <c r="L6637" s="228"/>
    </row>
    <row r="6638" spans="1:12">
      <c r="A6638" s="213" t="str">
        <f t="shared" ca="1" si="103"/>
        <v/>
      </c>
      <c r="C6638" s="223"/>
      <c r="D6638" s="224"/>
      <c r="E6638" s="224"/>
      <c r="F6638" s="225"/>
      <c r="G6638" s="226"/>
      <c r="H6638" s="227"/>
      <c r="I6638" s="227"/>
      <c r="J6638" s="227"/>
      <c r="K6638" s="227"/>
      <c r="L6638" s="228"/>
    </row>
    <row r="6639" spans="1:12">
      <c r="A6639" s="213" t="str">
        <f t="shared" ca="1" si="103"/>
        <v/>
      </c>
      <c r="C6639" s="223"/>
      <c r="D6639" s="224"/>
      <c r="E6639" s="224"/>
      <c r="F6639" s="225"/>
      <c r="G6639" s="226"/>
      <c r="H6639" s="227"/>
      <c r="I6639" s="227"/>
      <c r="J6639" s="227"/>
      <c r="K6639" s="227"/>
      <c r="L6639" s="228"/>
    </row>
    <row r="6640" spans="1:12">
      <c r="A6640" s="213" t="str">
        <f t="shared" ca="1" si="103"/>
        <v/>
      </c>
      <c r="C6640" s="223"/>
      <c r="D6640" s="224"/>
      <c r="E6640" s="224"/>
      <c r="F6640" s="225"/>
      <c r="G6640" s="226"/>
      <c r="H6640" s="227"/>
      <c r="I6640" s="227"/>
      <c r="J6640" s="227"/>
      <c r="K6640" s="227"/>
      <c r="L6640" s="228"/>
    </row>
    <row r="6641" spans="1:12">
      <c r="A6641" s="213" t="str">
        <f t="shared" ca="1" si="103"/>
        <v/>
      </c>
      <c r="C6641" s="223"/>
      <c r="D6641" s="224"/>
      <c r="E6641" s="224"/>
      <c r="F6641" s="225"/>
      <c r="G6641" s="226"/>
      <c r="H6641" s="227"/>
      <c r="I6641" s="227"/>
      <c r="J6641" s="227"/>
      <c r="K6641" s="227"/>
      <c r="L6641" s="228"/>
    </row>
    <row r="6642" spans="1:12">
      <c r="A6642" s="213" t="str">
        <f t="shared" ca="1" si="103"/>
        <v/>
      </c>
      <c r="C6642" s="223"/>
      <c r="D6642" s="224"/>
      <c r="E6642" s="224"/>
      <c r="F6642" s="225"/>
      <c r="G6642" s="226"/>
      <c r="H6642" s="227"/>
      <c r="I6642" s="227"/>
      <c r="J6642" s="227"/>
      <c r="K6642" s="227"/>
      <c r="L6642" s="228"/>
    </row>
    <row r="6643" spans="1:12">
      <c r="A6643" s="213" t="str">
        <f t="shared" ca="1" si="103"/>
        <v/>
      </c>
      <c r="C6643" s="223"/>
      <c r="D6643" s="224"/>
      <c r="E6643" s="224"/>
      <c r="F6643" s="225"/>
      <c r="G6643" s="226"/>
      <c r="H6643" s="227"/>
      <c r="I6643" s="227"/>
      <c r="J6643" s="227"/>
      <c r="K6643" s="227"/>
      <c r="L6643" s="228"/>
    </row>
    <row r="6644" spans="1:12">
      <c r="A6644" s="213" t="str">
        <f t="shared" ca="1" si="103"/>
        <v/>
      </c>
      <c r="C6644" s="223"/>
      <c r="D6644" s="224"/>
      <c r="E6644" s="224"/>
      <c r="F6644" s="225"/>
      <c r="G6644" s="226"/>
      <c r="H6644" s="227"/>
      <c r="I6644" s="227"/>
      <c r="J6644" s="227"/>
      <c r="K6644" s="227"/>
      <c r="L6644" s="228"/>
    </row>
    <row r="6645" spans="1:12">
      <c r="A6645" s="213" t="str">
        <f t="shared" ca="1" si="103"/>
        <v/>
      </c>
      <c r="C6645" s="223"/>
      <c r="D6645" s="224"/>
      <c r="E6645" s="224"/>
      <c r="F6645" s="225"/>
      <c r="G6645" s="226"/>
      <c r="H6645" s="227"/>
      <c r="I6645" s="227"/>
      <c r="J6645" s="227"/>
      <c r="K6645" s="227"/>
      <c r="L6645" s="228"/>
    </row>
    <row r="6646" spans="1:12">
      <c r="A6646" s="213" t="str">
        <f t="shared" ca="1" si="103"/>
        <v/>
      </c>
      <c r="C6646" s="223"/>
      <c r="D6646" s="224"/>
      <c r="E6646" s="224"/>
      <c r="F6646" s="225"/>
      <c r="G6646" s="226"/>
      <c r="H6646" s="227"/>
      <c r="I6646" s="227"/>
      <c r="J6646" s="227"/>
      <c r="K6646" s="227"/>
      <c r="L6646" s="228"/>
    </row>
    <row r="6647" spans="1:12">
      <c r="A6647" s="213" t="str">
        <f t="shared" ca="1" si="103"/>
        <v/>
      </c>
      <c r="C6647" s="223"/>
      <c r="D6647" s="224"/>
      <c r="E6647" s="224"/>
      <c r="F6647" s="225"/>
      <c r="G6647" s="226"/>
      <c r="H6647" s="227"/>
      <c r="I6647" s="227"/>
      <c r="J6647" s="227"/>
      <c r="K6647" s="227"/>
      <c r="L6647" s="228"/>
    </row>
    <row r="6648" spans="1:12">
      <c r="A6648" s="213" t="str">
        <f t="shared" ca="1" si="103"/>
        <v/>
      </c>
      <c r="C6648" s="223"/>
      <c r="D6648" s="224"/>
      <c r="E6648" s="224"/>
      <c r="F6648" s="225"/>
      <c r="G6648" s="226"/>
      <c r="H6648" s="227"/>
      <c r="I6648" s="227"/>
      <c r="J6648" s="227"/>
      <c r="K6648" s="227"/>
      <c r="L6648" s="228"/>
    </row>
    <row r="6649" spans="1:12">
      <c r="A6649" s="213" t="str">
        <f t="shared" ca="1" si="103"/>
        <v/>
      </c>
      <c r="C6649" s="223"/>
      <c r="D6649" s="224"/>
      <c r="E6649" s="224"/>
      <c r="F6649" s="225"/>
      <c r="G6649" s="226"/>
      <c r="H6649" s="227"/>
      <c r="I6649" s="227"/>
      <c r="J6649" s="227"/>
      <c r="K6649" s="227"/>
      <c r="L6649" s="228"/>
    </row>
    <row r="6650" spans="1:12">
      <c r="A6650" s="213" t="str">
        <f t="shared" ca="1" si="103"/>
        <v/>
      </c>
      <c r="C6650" s="223"/>
      <c r="D6650" s="224"/>
      <c r="E6650" s="224"/>
      <c r="F6650" s="225"/>
      <c r="G6650" s="226"/>
      <c r="H6650" s="227"/>
      <c r="I6650" s="227"/>
      <c r="J6650" s="227"/>
      <c r="K6650" s="227"/>
      <c r="L6650" s="228"/>
    </row>
    <row r="6651" spans="1:12">
      <c r="A6651" s="213" t="str">
        <f t="shared" ca="1" si="103"/>
        <v/>
      </c>
      <c r="C6651" s="223"/>
      <c r="D6651" s="224"/>
      <c r="E6651" s="224"/>
      <c r="F6651" s="225"/>
      <c r="G6651" s="226"/>
      <c r="H6651" s="227"/>
      <c r="I6651" s="227"/>
      <c r="J6651" s="227"/>
      <c r="K6651" s="227"/>
      <c r="L6651" s="228"/>
    </row>
    <row r="6652" spans="1:12">
      <c r="A6652" s="213" t="str">
        <f t="shared" ca="1" si="103"/>
        <v/>
      </c>
      <c r="C6652" s="223"/>
      <c r="D6652" s="224"/>
      <c r="E6652" s="224"/>
      <c r="F6652" s="225"/>
      <c r="G6652" s="226"/>
      <c r="H6652" s="227"/>
      <c r="I6652" s="227"/>
      <c r="J6652" s="227"/>
      <c r="K6652" s="227"/>
      <c r="L6652" s="228"/>
    </row>
    <row r="6653" spans="1:12">
      <c r="A6653" s="213" t="str">
        <f t="shared" ca="1" si="103"/>
        <v/>
      </c>
      <c r="C6653" s="223"/>
      <c r="D6653" s="224"/>
      <c r="E6653" s="224"/>
      <c r="F6653" s="225"/>
      <c r="G6653" s="226"/>
      <c r="H6653" s="227"/>
      <c r="I6653" s="227"/>
      <c r="J6653" s="227"/>
      <c r="K6653" s="227"/>
      <c r="L6653" s="228"/>
    </row>
    <row r="6654" spans="1:12">
      <c r="A6654" s="213" t="str">
        <f t="shared" ca="1" si="103"/>
        <v/>
      </c>
      <c r="C6654" s="223"/>
      <c r="D6654" s="224"/>
      <c r="E6654" s="224"/>
      <c r="F6654" s="225"/>
      <c r="G6654" s="226"/>
      <c r="H6654" s="227"/>
      <c r="I6654" s="227"/>
      <c r="J6654" s="227"/>
      <c r="K6654" s="227"/>
      <c r="L6654" s="228"/>
    </row>
    <row r="6655" spans="1:12">
      <c r="A6655" s="213" t="str">
        <f t="shared" ca="1" si="103"/>
        <v/>
      </c>
      <c r="C6655" s="223"/>
      <c r="D6655" s="224"/>
      <c r="E6655" s="224"/>
      <c r="F6655" s="225"/>
      <c r="G6655" s="226"/>
      <c r="H6655" s="227"/>
      <c r="I6655" s="227"/>
      <c r="J6655" s="227"/>
      <c r="K6655" s="227"/>
      <c r="L6655" s="228"/>
    </row>
    <row r="6656" spans="1:12">
      <c r="A6656" s="213" t="str">
        <f t="shared" ca="1" si="103"/>
        <v/>
      </c>
      <c r="C6656" s="223"/>
      <c r="D6656" s="224"/>
      <c r="E6656" s="224"/>
      <c r="F6656" s="225"/>
      <c r="G6656" s="226"/>
      <c r="H6656" s="227"/>
      <c r="I6656" s="227"/>
      <c r="J6656" s="227"/>
      <c r="K6656" s="227"/>
      <c r="L6656" s="228"/>
    </row>
    <row r="6657" spans="1:12">
      <c r="A6657" s="213" t="str">
        <f t="shared" ca="1" si="103"/>
        <v/>
      </c>
      <c r="C6657" s="223"/>
      <c r="D6657" s="224"/>
      <c r="E6657" s="224"/>
      <c r="F6657" s="225"/>
      <c r="G6657" s="226"/>
      <c r="H6657" s="227"/>
      <c r="I6657" s="227"/>
      <c r="J6657" s="227"/>
      <c r="K6657" s="227"/>
      <c r="L6657" s="228"/>
    </row>
    <row r="6658" spans="1:12">
      <c r="A6658" s="213" t="str">
        <f t="shared" ca="1" si="103"/>
        <v/>
      </c>
      <c r="C6658" s="223"/>
      <c r="D6658" s="224"/>
      <c r="E6658" s="224"/>
      <c r="F6658" s="225"/>
      <c r="G6658" s="226"/>
      <c r="H6658" s="227"/>
      <c r="I6658" s="227"/>
      <c r="J6658" s="227"/>
      <c r="K6658" s="227"/>
      <c r="L6658" s="228"/>
    </row>
    <row r="6659" spans="1:12">
      <c r="A6659" s="213" t="str">
        <f t="shared" ca="1" si="103"/>
        <v/>
      </c>
      <c r="C6659" s="223"/>
      <c r="D6659" s="224"/>
      <c r="E6659" s="224"/>
      <c r="F6659" s="225"/>
      <c r="G6659" s="226"/>
      <c r="H6659" s="227"/>
      <c r="I6659" s="227"/>
      <c r="J6659" s="227"/>
      <c r="K6659" s="227"/>
      <c r="L6659" s="228"/>
    </row>
    <row r="6660" spans="1:12">
      <c r="A6660" s="213" t="str">
        <f t="shared" ref="A6660:A6723" ca="1" si="104">IF(INDIRECT(ADDRESS(ROW(A6660),3))="","",IF(INDIRECT(ADDRESS(ROW(A6660),3))=INDIRECT(ADDRESS(ROW(A6660)-1,3)),A6659,A6659+1))</f>
        <v/>
      </c>
      <c r="C6660" s="223"/>
      <c r="D6660" s="224"/>
      <c r="E6660" s="224"/>
      <c r="F6660" s="225"/>
      <c r="G6660" s="226"/>
      <c r="H6660" s="227"/>
      <c r="I6660" s="227"/>
      <c r="J6660" s="227"/>
      <c r="K6660" s="227"/>
      <c r="L6660" s="228"/>
    </row>
    <row r="6661" spans="1:12">
      <c r="A6661" s="213" t="str">
        <f t="shared" ca="1" si="104"/>
        <v/>
      </c>
      <c r="C6661" s="223"/>
      <c r="D6661" s="224"/>
      <c r="E6661" s="224"/>
      <c r="F6661" s="225"/>
      <c r="G6661" s="226"/>
      <c r="H6661" s="227"/>
      <c r="I6661" s="227"/>
      <c r="J6661" s="227"/>
      <c r="K6661" s="227"/>
      <c r="L6661" s="228"/>
    </row>
    <row r="6662" spans="1:12">
      <c r="A6662" s="213" t="str">
        <f t="shared" ca="1" si="104"/>
        <v/>
      </c>
      <c r="C6662" s="223"/>
      <c r="D6662" s="224"/>
      <c r="E6662" s="224"/>
      <c r="F6662" s="225"/>
      <c r="G6662" s="226"/>
      <c r="H6662" s="227"/>
      <c r="I6662" s="227"/>
      <c r="J6662" s="227"/>
      <c r="K6662" s="227"/>
      <c r="L6662" s="228"/>
    </row>
    <row r="6663" spans="1:12">
      <c r="A6663" s="213" t="str">
        <f t="shared" ca="1" si="104"/>
        <v/>
      </c>
      <c r="C6663" s="223"/>
      <c r="D6663" s="224"/>
      <c r="E6663" s="224"/>
      <c r="F6663" s="225"/>
      <c r="G6663" s="226"/>
      <c r="H6663" s="227"/>
      <c r="I6663" s="227"/>
      <c r="J6663" s="227"/>
      <c r="K6663" s="227"/>
      <c r="L6663" s="228"/>
    </row>
    <row r="6664" spans="1:12">
      <c r="A6664" s="213" t="str">
        <f t="shared" ca="1" si="104"/>
        <v/>
      </c>
      <c r="C6664" s="223"/>
      <c r="D6664" s="224"/>
      <c r="E6664" s="224"/>
      <c r="F6664" s="225"/>
      <c r="G6664" s="226"/>
      <c r="H6664" s="227"/>
      <c r="I6664" s="227"/>
      <c r="J6664" s="227"/>
      <c r="K6664" s="227"/>
      <c r="L6664" s="228"/>
    </row>
    <row r="6665" spans="1:12">
      <c r="A6665" s="213" t="str">
        <f t="shared" ca="1" si="104"/>
        <v/>
      </c>
      <c r="C6665" s="223"/>
      <c r="D6665" s="224"/>
      <c r="E6665" s="224"/>
      <c r="F6665" s="225"/>
      <c r="G6665" s="226"/>
      <c r="H6665" s="227"/>
      <c r="I6665" s="227"/>
      <c r="J6665" s="227"/>
      <c r="K6665" s="227"/>
      <c r="L6665" s="228"/>
    </row>
    <row r="6666" spans="1:12">
      <c r="A6666" s="213" t="str">
        <f t="shared" ca="1" si="104"/>
        <v/>
      </c>
      <c r="C6666" s="223"/>
      <c r="D6666" s="224"/>
      <c r="E6666" s="224"/>
      <c r="F6666" s="225"/>
      <c r="G6666" s="226"/>
      <c r="H6666" s="227"/>
      <c r="I6666" s="227"/>
      <c r="J6666" s="227"/>
      <c r="K6666" s="227"/>
      <c r="L6666" s="228"/>
    </row>
    <row r="6667" spans="1:12">
      <c r="A6667" s="213" t="str">
        <f t="shared" ca="1" si="104"/>
        <v/>
      </c>
      <c r="C6667" s="223"/>
      <c r="D6667" s="224"/>
      <c r="E6667" s="224"/>
      <c r="F6667" s="225"/>
      <c r="G6667" s="226"/>
      <c r="H6667" s="227"/>
      <c r="I6667" s="227"/>
      <c r="J6667" s="227"/>
      <c r="K6667" s="227"/>
      <c r="L6667" s="228"/>
    </row>
    <row r="6668" spans="1:12">
      <c r="A6668" s="213" t="str">
        <f t="shared" ca="1" si="104"/>
        <v/>
      </c>
      <c r="C6668" s="223"/>
      <c r="D6668" s="224"/>
      <c r="E6668" s="224"/>
      <c r="F6668" s="225"/>
      <c r="G6668" s="226"/>
      <c r="H6668" s="227"/>
      <c r="I6668" s="227"/>
      <c r="J6668" s="227"/>
      <c r="K6668" s="227"/>
      <c r="L6668" s="228"/>
    </row>
    <row r="6669" spans="1:12">
      <c r="A6669" s="213" t="str">
        <f t="shared" ca="1" si="104"/>
        <v/>
      </c>
      <c r="C6669" s="223"/>
      <c r="D6669" s="224"/>
      <c r="E6669" s="224"/>
      <c r="F6669" s="225"/>
      <c r="G6669" s="226"/>
      <c r="H6669" s="227"/>
      <c r="I6669" s="227"/>
      <c r="J6669" s="227"/>
      <c r="K6669" s="227"/>
      <c r="L6669" s="228"/>
    </row>
    <row r="6670" spans="1:12">
      <c r="A6670" s="213" t="str">
        <f t="shared" ca="1" si="104"/>
        <v/>
      </c>
      <c r="C6670" s="223"/>
      <c r="D6670" s="224"/>
      <c r="E6670" s="224"/>
      <c r="F6670" s="225"/>
      <c r="G6670" s="226"/>
      <c r="H6670" s="227"/>
      <c r="I6670" s="227"/>
      <c r="J6670" s="227"/>
      <c r="K6670" s="227"/>
      <c r="L6670" s="228"/>
    </row>
    <row r="6671" spans="1:12">
      <c r="A6671" s="213" t="str">
        <f t="shared" ca="1" si="104"/>
        <v/>
      </c>
      <c r="C6671" s="223"/>
      <c r="D6671" s="224"/>
      <c r="E6671" s="224"/>
      <c r="F6671" s="225"/>
      <c r="G6671" s="226"/>
      <c r="H6671" s="227"/>
      <c r="I6671" s="227"/>
      <c r="J6671" s="227"/>
      <c r="K6671" s="227"/>
      <c r="L6671" s="228"/>
    </row>
    <row r="6672" spans="1:12">
      <c r="A6672" s="213" t="str">
        <f t="shared" ca="1" si="104"/>
        <v/>
      </c>
      <c r="C6672" s="223"/>
      <c r="D6672" s="224"/>
      <c r="E6672" s="224"/>
      <c r="F6672" s="225"/>
      <c r="G6672" s="226"/>
      <c r="H6672" s="227"/>
      <c r="I6672" s="227"/>
      <c r="J6672" s="227"/>
      <c r="K6672" s="227"/>
      <c r="L6672" s="228"/>
    </row>
    <row r="6673" spans="1:12">
      <c r="A6673" s="213" t="str">
        <f t="shared" ca="1" si="104"/>
        <v/>
      </c>
      <c r="C6673" s="223"/>
      <c r="D6673" s="224"/>
      <c r="E6673" s="224"/>
      <c r="F6673" s="225"/>
      <c r="G6673" s="226"/>
      <c r="H6673" s="227"/>
      <c r="I6673" s="227"/>
      <c r="J6673" s="227"/>
      <c r="K6673" s="227"/>
      <c r="L6673" s="228"/>
    </row>
    <row r="6674" spans="1:12">
      <c r="A6674" s="213" t="str">
        <f t="shared" ca="1" si="104"/>
        <v/>
      </c>
      <c r="C6674" s="223"/>
      <c r="D6674" s="224"/>
      <c r="E6674" s="224"/>
      <c r="F6674" s="225"/>
      <c r="G6674" s="226"/>
      <c r="H6674" s="227"/>
      <c r="I6674" s="227"/>
      <c r="J6674" s="227"/>
      <c r="K6674" s="227"/>
      <c r="L6674" s="228"/>
    </row>
    <row r="6675" spans="1:12">
      <c r="A6675" s="213" t="str">
        <f t="shared" ca="1" si="104"/>
        <v/>
      </c>
      <c r="C6675" s="223"/>
      <c r="D6675" s="224"/>
      <c r="E6675" s="224"/>
      <c r="F6675" s="225"/>
      <c r="G6675" s="226"/>
      <c r="H6675" s="227"/>
      <c r="I6675" s="227"/>
      <c r="J6675" s="227"/>
      <c r="K6675" s="227"/>
      <c r="L6675" s="228"/>
    </row>
    <row r="6676" spans="1:12">
      <c r="A6676" s="213" t="str">
        <f t="shared" ca="1" si="104"/>
        <v/>
      </c>
      <c r="C6676" s="223"/>
      <c r="D6676" s="224"/>
      <c r="E6676" s="224"/>
      <c r="F6676" s="225"/>
      <c r="G6676" s="226"/>
      <c r="H6676" s="227"/>
      <c r="I6676" s="227"/>
      <c r="J6676" s="227"/>
      <c r="K6676" s="227"/>
      <c r="L6676" s="228"/>
    </row>
    <row r="6677" spans="1:12">
      <c r="A6677" s="213" t="str">
        <f t="shared" ca="1" si="104"/>
        <v/>
      </c>
      <c r="C6677" s="223"/>
      <c r="D6677" s="224"/>
      <c r="E6677" s="224"/>
      <c r="F6677" s="225"/>
      <c r="G6677" s="226"/>
      <c r="H6677" s="227"/>
      <c r="I6677" s="227"/>
      <c r="J6677" s="227"/>
      <c r="K6677" s="227"/>
      <c r="L6677" s="228"/>
    </row>
    <row r="6678" spans="1:12">
      <c r="A6678" s="213" t="str">
        <f t="shared" ca="1" si="104"/>
        <v/>
      </c>
      <c r="C6678" s="223"/>
      <c r="D6678" s="224"/>
      <c r="E6678" s="224"/>
      <c r="F6678" s="225"/>
      <c r="G6678" s="226"/>
      <c r="H6678" s="227"/>
      <c r="I6678" s="227"/>
      <c r="J6678" s="227"/>
      <c r="K6678" s="227"/>
      <c r="L6678" s="228"/>
    </row>
    <row r="6679" spans="1:12">
      <c r="A6679" s="213" t="str">
        <f t="shared" ca="1" si="104"/>
        <v/>
      </c>
      <c r="C6679" s="223"/>
      <c r="D6679" s="224"/>
      <c r="E6679" s="224"/>
      <c r="F6679" s="225"/>
      <c r="G6679" s="226"/>
      <c r="H6679" s="227"/>
      <c r="I6679" s="227"/>
      <c r="J6679" s="227"/>
      <c r="K6679" s="227"/>
      <c r="L6679" s="228"/>
    </row>
    <row r="6680" spans="1:12">
      <c r="A6680" s="213" t="str">
        <f t="shared" ca="1" si="104"/>
        <v/>
      </c>
      <c r="C6680" s="223"/>
      <c r="D6680" s="224"/>
      <c r="E6680" s="224"/>
      <c r="F6680" s="225"/>
      <c r="G6680" s="226"/>
      <c r="H6680" s="227"/>
      <c r="I6680" s="227"/>
      <c r="J6680" s="227"/>
      <c r="K6680" s="227"/>
      <c r="L6680" s="228"/>
    </row>
    <row r="6681" spans="1:12">
      <c r="A6681" s="213" t="str">
        <f t="shared" ca="1" si="104"/>
        <v/>
      </c>
      <c r="C6681" s="223"/>
      <c r="D6681" s="224"/>
      <c r="E6681" s="224"/>
      <c r="F6681" s="225"/>
      <c r="G6681" s="226"/>
      <c r="H6681" s="227"/>
      <c r="I6681" s="227"/>
      <c r="J6681" s="227"/>
      <c r="K6681" s="227"/>
      <c r="L6681" s="228"/>
    </row>
    <row r="6682" spans="1:12">
      <c r="A6682" s="213" t="str">
        <f t="shared" ca="1" si="104"/>
        <v/>
      </c>
      <c r="C6682" s="223"/>
      <c r="D6682" s="224"/>
      <c r="E6682" s="224"/>
      <c r="F6682" s="225"/>
      <c r="G6682" s="226"/>
      <c r="H6682" s="227"/>
      <c r="I6682" s="227"/>
      <c r="J6682" s="227"/>
      <c r="K6682" s="227"/>
      <c r="L6682" s="228"/>
    </row>
    <row r="6683" spans="1:12">
      <c r="A6683" s="213" t="str">
        <f t="shared" ca="1" si="104"/>
        <v/>
      </c>
      <c r="C6683" s="223"/>
      <c r="D6683" s="224"/>
      <c r="E6683" s="224"/>
      <c r="F6683" s="225"/>
      <c r="G6683" s="226"/>
      <c r="H6683" s="227"/>
      <c r="I6683" s="227"/>
      <c r="J6683" s="227"/>
      <c r="K6683" s="227"/>
      <c r="L6683" s="228"/>
    </row>
    <row r="6684" spans="1:12">
      <c r="A6684" s="213" t="str">
        <f t="shared" ca="1" si="104"/>
        <v/>
      </c>
      <c r="C6684" s="223"/>
      <c r="D6684" s="224"/>
      <c r="E6684" s="224"/>
      <c r="F6684" s="225"/>
      <c r="G6684" s="226"/>
      <c r="H6684" s="227"/>
      <c r="I6684" s="227"/>
      <c r="J6684" s="227"/>
      <c r="K6684" s="227"/>
      <c r="L6684" s="228"/>
    </row>
    <row r="6685" spans="1:12">
      <c r="A6685" s="213" t="str">
        <f t="shared" ca="1" si="104"/>
        <v/>
      </c>
      <c r="C6685" s="223"/>
      <c r="D6685" s="224"/>
      <c r="E6685" s="224"/>
      <c r="F6685" s="225"/>
      <c r="G6685" s="226"/>
      <c r="H6685" s="227"/>
      <c r="I6685" s="227"/>
      <c r="J6685" s="227"/>
      <c r="K6685" s="227"/>
      <c r="L6685" s="228"/>
    </row>
    <row r="6686" spans="1:12">
      <c r="A6686" s="213" t="str">
        <f t="shared" ca="1" si="104"/>
        <v/>
      </c>
      <c r="C6686" s="223"/>
      <c r="D6686" s="224"/>
      <c r="E6686" s="224"/>
      <c r="F6686" s="225"/>
      <c r="G6686" s="226"/>
      <c r="H6686" s="227"/>
      <c r="I6686" s="227"/>
      <c r="J6686" s="227"/>
      <c r="K6686" s="227"/>
      <c r="L6686" s="228"/>
    </row>
    <row r="6687" spans="1:12">
      <c r="A6687" s="213" t="str">
        <f t="shared" ca="1" si="104"/>
        <v/>
      </c>
      <c r="C6687" s="223"/>
      <c r="D6687" s="224"/>
      <c r="E6687" s="224"/>
      <c r="F6687" s="225"/>
      <c r="G6687" s="226"/>
      <c r="H6687" s="227"/>
      <c r="I6687" s="227"/>
      <c r="J6687" s="227"/>
      <c r="K6687" s="227"/>
      <c r="L6687" s="228"/>
    </row>
    <row r="6688" spans="1:12">
      <c r="A6688" s="213" t="str">
        <f t="shared" ca="1" si="104"/>
        <v/>
      </c>
      <c r="C6688" s="223"/>
      <c r="D6688" s="224"/>
      <c r="E6688" s="224"/>
      <c r="F6688" s="225"/>
      <c r="G6688" s="226"/>
      <c r="H6688" s="227"/>
      <c r="I6688" s="227"/>
      <c r="J6688" s="227"/>
      <c r="K6688" s="227"/>
      <c r="L6688" s="228"/>
    </row>
    <row r="6689" spans="1:12">
      <c r="A6689" s="213" t="str">
        <f t="shared" ca="1" si="104"/>
        <v/>
      </c>
      <c r="C6689" s="223"/>
      <c r="D6689" s="224"/>
      <c r="E6689" s="224"/>
      <c r="F6689" s="225"/>
      <c r="G6689" s="226"/>
      <c r="H6689" s="227"/>
      <c r="I6689" s="227"/>
      <c r="J6689" s="227"/>
      <c r="K6689" s="227"/>
      <c r="L6689" s="228"/>
    </row>
    <row r="6690" spans="1:12">
      <c r="A6690" s="213" t="str">
        <f t="shared" ca="1" si="104"/>
        <v/>
      </c>
      <c r="C6690" s="223"/>
      <c r="D6690" s="224"/>
      <c r="E6690" s="224"/>
      <c r="F6690" s="225"/>
      <c r="G6690" s="226"/>
      <c r="H6690" s="227"/>
      <c r="I6690" s="227"/>
      <c r="J6690" s="227"/>
      <c r="K6690" s="227"/>
      <c r="L6690" s="228"/>
    </row>
    <row r="6691" spans="1:12">
      <c r="A6691" s="213" t="str">
        <f t="shared" ca="1" si="104"/>
        <v/>
      </c>
      <c r="C6691" s="223"/>
      <c r="D6691" s="224"/>
      <c r="E6691" s="224"/>
      <c r="F6691" s="225"/>
      <c r="G6691" s="226"/>
      <c r="H6691" s="227"/>
      <c r="I6691" s="227"/>
      <c r="J6691" s="227"/>
      <c r="K6691" s="227"/>
      <c r="L6691" s="228"/>
    </row>
    <row r="6692" spans="1:12">
      <c r="A6692" s="213" t="str">
        <f t="shared" ca="1" si="104"/>
        <v/>
      </c>
      <c r="C6692" s="223"/>
      <c r="D6692" s="224"/>
      <c r="E6692" s="224"/>
      <c r="F6692" s="225"/>
      <c r="G6692" s="226"/>
      <c r="H6692" s="227"/>
      <c r="I6692" s="227"/>
      <c r="J6692" s="227"/>
      <c r="K6692" s="227"/>
      <c r="L6692" s="228"/>
    </row>
    <row r="6693" spans="1:12">
      <c r="A6693" s="213" t="str">
        <f t="shared" ca="1" si="104"/>
        <v/>
      </c>
      <c r="C6693" s="223"/>
      <c r="D6693" s="224"/>
      <c r="E6693" s="224"/>
      <c r="F6693" s="225"/>
      <c r="G6693" s="226"/>
      <c r="H6693" s="227"/>
      <c r="I6693" s="227"/>
      <c r="J6693" s="227"/>
      <c r="K6693" s="227"/>
      <c r="L6693" s="228"/>
    </row>
    <row r="6694" spans="1:12">
      <c r="A6694" s="213" t="str">
        <f t="shared" ca="1" si="104"/>
        <v/>
      </c>
      <c r="C6694" s="223"/>
      <c r="D6694" s="224"/>
      <c r="E6694" s="224"/>
      <c r="F6694" s="225"/>
      <c r="G6694" s="226"/>
      <c r="H6694" s="227"/>
      <c r="I6694" s="227"/>
      <c r="J6694" s="227"/>
      <c r="K6694" s="227"/>
      <c r="L6694" s="228"/>
    </row>
    <row r="6695" spans="1:12">
      <c r="A6695" s="213" t="str">
        <f t="shared" ca="1" si="104"/>
        <v/>
      </c>
      <c r="C6695" s="223"/>
      <c r="D6695" s="224"/>
      <c r="E6695" s="224"/>
      <c r="F6695" s="225"/>
      <c r="G6695" s="226"/>
      <c r="H6695" s="227"/>
      <c r="I6695" s="227"/>
      <c r="J6695" s="227"/>
      <c r="K6695" s="227"/>
      <c r="L6695" s="228"/>
    </row>
    <row r="6696" spans="1:12">
      <c r="A6696" s="213" t="str">
        <f t="shared" ca="1" si="104"/>
        <v/>
      </c>
      <c r="C6696" s="223"/>
      <c r="D6696" s="224"/>
      <c r="E6696" s="224"/>
      <c r="F6696" s="225"/>
      <c r="G6696" s="226"/>
      <c r="H6696" s="227"/>
      <c r="I6696" s="227"/>
      <c r="J6696" s="227"/>
      <c r="K6696" s="227"/>
      <c r="L6696" s="228"/>
    </row>
    <row r="6697" spans="1:12">
      <c r="A6697" s="213" t="str">
        <f t="shared" ca="1" si="104"/>
        <v/>
      </c>
      <c r="C6697" s="223"/>
      <c r="D6697" s="224"/>
      <c r="E6697" s="224"/>
      <c r="F6697" s="225"/>
      <c r="G6697" s="226"/>
      <c r="H6697" s="227"/>
      <c r="I6697" s="227"/>
      <c r="J6697" s="227"/>
      <c r="K6697" s="227"/>
      <c r="L6697" s="228"/>
    </row>
    <row r="6698" spans="1:12">
      <c r="A6698" s="213" t="str">
        <f t="shared" ca="1" si="104"/>
        <v/>
      </c>
      <c r="C6698" s="223"/>
      <c r="D6698" s="224"/>
      <c r="E6698" s="224"/>
      <c r="F6698" s="225"/>
      <c r="G6698" s="226"/>
      <c r="H6698" s="227"/>
      <c r="I6698" s="227"/>
      <c r="J6698" s="227"/>
      <c r="K6698" s="227"/>
      <c r="L6698" s="228"/>
    </row>
    <row r="6699" spans="1:12">
      <c r="A6699" s="213" t="str">
        <f t="shared" ca="1" si="104"/>
        <v/>
      </c>
      <c r="C6699" s="223"/>
      <c r="D6699" s="224"/>
      <c r="E6699" s="224"/>
      <c r="F6699" s="225"/>
      <c r="G6699" s="226"/>
      <c r="H6699" s="227"/>
      <c r="I6699" s="227"/>
      <c r="J6699" s="227"/>
      <c r="K6699" s="227"/>
      <c r="L6699" s="228"/>
    </row>
    <row r="6700" spans="1:12">
      <c r="A6700" s="213" t="str">
        <f t="shared" ca="1" si="104"/>
        <v/>
      </c>
      <c r="C6700" s="223"/>
      <c r="D6700" s="224"/>
      <c r="E6700" s="224"/>
      <c r="F6700" s="225"/>
      <c r="G6700" s="226"/>
      <c r="H6700" s="227"/>
      <c r="I6700" s="227"/>
      <c r="J6700" s="227"/>
      <c r="K6700" s="227"/>
      <c r="L6700" s="228"/>
    </row>
    <row r="6701" spans="1:12">
      <c r="A6701" s="213" t="str">
        <f t="shared" ca="1" si="104"/>
        <v/>
      </c>
      <c r="C6701" s="223"/>
      <c r="D6701" s="224"/>
      <c r="E6701" s="224"/>
      <c r="F6701" s="225"/>
      <c r="G6701" s="226"/>
      <c r="H6701" s="227"/>
      <c r="I6701" s="227"/>
      <c r="J6701" s="227"/>
      <c r="K6701" s="227"/>
      <c r="L6701" s="228"/>
    </row>
    <row r="6702" spans="1:12">
      <c r="A6702" s="213" t="str">
        <f t="shared" ca="1" si="104"/>
        <v/>
      </c>
      <c r="C6702" s="223"/>
      <c r="D6702" s="224"/>
      <c r="E6702" s="224"/>
      <c r="F6702" s="225"/>
      <c r="G6702" s="226"/>
      <c r="H6702" s="227"/>
      <c r="I6702" s="227"/>
      <c r="J6702" s="227"/>
      <c r="K6702" s="227"/>
      <c r="L6702" s="228"/>
    </row>
    <row r="6703" spans="1:12">
      <c r="A6703" s="213" t="str">
        <f t="shared" ca="1" si="104"/>
        <v/>
      </c>
      <c r="C6703" s="223"/>
      <c r="D6703" s="224"/>
      <c r="E6703" s="224"/>
      <c r="F6703" s="225"/>
      <c r="G6703" s="226"/>
      <c r="H6703" s="227"/>
      <c r="I6703" s="227"/>
      <c r="J6703" s="227"/>
      <c r="K6703" s="227"/>
      <c r="L6703" s="228"/>
    </row>
    <row r="6704" spans="1:12">
      <c r="A6704" s="213" t="str">
        <f t="shared" ca="1" si="104"/>
        <v/>
      </c>
      <c r="C6704" s="223"/>
      <c r="D6704" s="224"/>
      <c r="E6704" s="224"/>
      <c r="F6704" s="225"/>
      <c r="G6704" s="226"/>
      <c r="H6704" s="227"/>
      <c r="I6704" s="227"/>
      <c r="J6704" s="227"/>
      <c r="K6704" s="227"/>
      <c r="L6704" s="228"/>
    </row>
    <row r="6705" spans="1:12">
      <c r="A6705" s="213" t="str">
        <f t="shared" ca="1" si="104"/>
        <v/>
      </c>
      <c r="C6705" s="223"/>
      <c r="D6705" s="224"/>
      <c r="E6705" s="224"/>
      <c r="F6705" s="225"/>
      <c r="G6705" s="226"/>
      <c r="H6705" s="227"/>
      <c r="I6705" s="227"/>
      <c r="J6705" s="227"/>
      <c r="K6705" s="227"/>
      <c r="L6705" s="228"/>
    </row>
    <row r="6706" spans="1:12">
      <c r="A6706" s="213" t="str">
        <f t="shared" ca="1" si="104"/>
        <v/>
      </c>
      <c r="C6706" s="223"/>
      <c r="D6706" s="224"/>
      <c r="E6706" s="224"/>
      <c r="F6706" s="225"/>
      <c r="G6706" s="226"/>
      <c r="H6706" s="227"/>
      <c r="I6706" s="227"/>
      <c r="J6706" s="227"/>
      <c r="K6706" s="227"/>
      <c r="L6706" s="228"/>
    </row>
    <row r="6707" spans="1:12">
      <c r="A6707" s="213" t="str">
        <f t="shared" ca="1" si="104"/>
        <v/>
      </c>
      <c r="C6707" s="223"/>
      <c r="D6707" s="224"/>
      <c r="E6707" s="224"/>
      <c r="F6707" s="225"/>
      <c r="G6707" s="226"/>
      <c r="H6707" s="227"/>
      <c r="I6707" s="227"/>
      <c r="J6707" s="227"/>
      <c r="K6707" s="227"/>
      <c r="L6707" s="228"/>
    </row>
    <row r="6708" spans="1:12">
      <c r="A6708" s="213" t="str">
        <f t="shared" ca="1" si="104"/>
        <v/>
      </c>
      <c r="C6708" s="223"/>
      <c r="D6708" s="224"/>
      <c r="E6708" s="224"/>
      <c r="F6708" s="225"/>
      <c r="G6708" s="226"/>
      <c r="H6708" s="227"/>
      <c r="I6708" s="227"/>
      <c r="J6708" s="227"/>
      <c r="K6708" s="227"/>
      <c r="L6708" s="228"/>
    </row>
    <row r="6709" spans="1:12">
      <c r="A6709" s="213" t="str">
        <f t="shared" ca="1" si="104"/>
        <v/>
      </c>
      <c r="C6709" s="223"/>
      <c r="D6709" s="224"/>
      <c r="E6709" s="224"/>
      <c r="F6709" s="225"/>
      <c r="G6709" s="226"/>
      <c r="H6709" s="227"/>
      <c r="I6709" s="227"/>
      <c r="J6709" s="227"/>
      <c r="K6709" s="227"/>
      <c r="L6709" s="228"/>
    </row>
    <row r="6710" spans="1:12">
      <c r="A6710" s="213" t="str">
        <f t="shared" ca="1" si="104"/>
        <v/>
      </c>
      <c r="C6710" s="223"/>
      <c r="D6710" s="224"/>
      <c r="E6710" s="224"/>
      <c r="F6710" s="225"/>
      <c r="G6710" s="226"/>
      <c r="H6710" s="227"/>
      <c r="I6710" s="227"/>
      <c r="J6710" s="227"/>
      <c r="K6710" s="227"/>
      <c r="L6710" s="228"/>
    </row>
    <row r="6711" spans="1:12">
      <c r="A6711" s="213" t="str">
        <f t="shared" ca="1" si="104"/>
        <v/>
      </c>
      <c r="C6711" s="223"/>
      <c r="D6711" s="224"/>
      <c r="E6711" s="224"/>
      <c r="F6711" s="225"/>
      <c r="G6711" s="226"/>
      <c r="H6711" s="227"/>
      <c r="I6711" s="227"/>
      <c r="J6711" s="227"/>
      <c r="K6711" s="227"/>
      <c r="L6711" s="228"/>
    </row>
    <row r="6712" spans="1:12">
      <c r="A6712" s="213" t="str">
        <f t="shared" ca="1" si="104"/>
        <v/>
      </c>
      <c r="C6712" s="223"/>
      <c r="D6712" s="224"/>
      <c r="E6712" s="224"/>
      <c r="F6712" s="225"/>
      <c r="G6712" s="226"/>
      <c r="H6712" s="227"/>
      <c r="I6712" s="227"/>
      <c r="J6712" s="227"/>
      <c r="K6712" s="227"/>
      <c r="L6712" s="228"/>
    </row>
    <row r="6713" spans="1:12">
      <c r="A6713" s="213" t="str">
        <f t="shared" ca="1" si="104"/>
        <v/>
      </c>
      <c r="C6713" s="223"/>
      <c r="D6713" s="224"/>
      <c r="E6713" s="224"/>
      <c r="F6713" s="225"/>
      <c r="G6713" s="226"/>
      <c r="H6713" s="227"/>
      <c r="I6713" s="227"/>
      <c r="J6713" s="227"/>
      <c r="K6713" s="227"/>
      <c r="L6713" s="228"/>
    </row>
    <row r="6714" spans="1:12">
      <c r="A6714" s="213" t="str">
        <f t="shared" ca="1" si="104"/>
        <v/>
      </c>
      <c r="C6714" s="223"/>
      <c r="D6714" s="224"/>
      <c r="E6714" s="224"/>
      <c r="F6714" s="225"/>
      <c r="G6714" s="226"/>
      <c r="H6714" s="227"/>
      <c r="I6714" s="227"/>
      <c r="J6714" s="227"/>
      <c r="K6714" s="227"/>
      <c r="L6714" s="228"/>
    </row>
    <row r="6715" spans="1:12">
      <c r="A6715" s="213" t="str">
        <f t="shared" ca="1" si="104"/>
        <v/>
      </c>
      <c r="C6715" s="223"/>
      <c r="D6715" s="224"/>
      <c r="E6715" s="224"/>
      <c r="F6715" s="225"/>
      <c r="G6715" s="226"/>
      <c r="H6715" s="227"/>
      <c r="I6715" s="227"/>
      <c r="J6715" s="227"/>
      <c r="K6715" s="227"/>
      <c r="L6715" s="228"/>
    </row>
    <row r="6716" spans="1:12">
      <c r="A6716" s="213" t="str">
        <f t="shared" ca="1" si="104"/>
        <v/>
      </c>
      <c r="C6716" s="223"/>
      <c r="D6716" s="224"/>
      <c r="E6716" s="224"/>
      <c r="F6716" s="225"/>
      <c r="G6716" s="226"/>
      <c r="H6716" s="227"/>
      <c r="I6716" s="227"/>
      <c r="J6716" s="227"/>
      <c r="K6716" s="227"/>
      <c r="L6716" s="228"/>
    </row>
    <row r="6717" spans="1:12">
      <c r="A6717" s="213" t="str">
        <f t="shared" ca="1" si="104"/>
        <v/>
      </c>
      <c r="C6717" s="223"/>
      <c r="D6717" s="224"/>
      <c r="E6717" s="224"/>
      <c r="F6717" s="225"/>
      <c r="G6717" s="226"/>
      <c r="H6717" s="227"/>
      <c r="I6717" s="227"/>
      <c r="J6717" s="227"/>
      <c r="K6717" s="227"/>
      <c r="L6717" s="228"/>
    </row>
    <row r="6718" spans="1:12">
      <c r="A6718" s="213" t="str">
        <f t="shared" ca="1" si="104"/>
        <v/>
      </c>
      <c r="C6718" s="223"/>
      <c r="D6718" s="224"/>
      <c r="E6718" s="224"/>
      <c r="F6718" s="225"/>
      <c r="G6718" s="226"/>
      <c r="H6718" s="227"/>
      <c r="I6718" s="227"/>
      <c r="J6718" s="227"/>
      <c r="K6718" s="227"/>
      <c r="L6718" s="228"/>
    </row>
    <row r="6719" spans="1:12">
      <c r="A6719" s="213" t="str">
        <f t="shared" ca="1" si="104"/>
        <v/>
      </c>
      <c r="C6719" s="223"/>
      <c r="D6719" s="224"/>
      <c r="E6719" s="224"/>
      <c r="F6719" s="225"/>
      <c r="G6719" s="226"/>
      <c r="H6719" s="227"/>
      <c r="I6719" s="227"/>
      <c r="J6719" s="227"/>
      <c r="K6719" s="227"/>
      <c r="L6719" s="228"/>
    </row>
    <row r="6720" spans="1:12">
      <c r="A6720" s="213" t="str">
        <f t="shared" ca="1" si="104"/>
        <v/>
      </c>
      <c r="C6720" s="223"/>
      <c r="D6720" s="224"/>
      <c r="E6720" s="224"/>
      <c r="F6720" s="225"/>
      <c r="G6720" s="226"/>
      <c r="H6720" s="227"/>
      <c r="I6720" s="227"/>
      <c r="J6720" s="227"/>
      <c r="K6720" s="227"/>
      <c r="L6720" s="228"/>
    </row>
    <row r="6721" spans="1:12">
      <c r="A6721" s="213" t="str">
        <f t="shared" ca="1" si="104"/>
        <v/>
      </c>
      <c r="C6721" s="223"/>
      <c r="D6721" s="224"/>
      <c r="E6721" s="224"/>
      <c r="F6721" s="225"/>
      <c r="G6721" s="226"/>
      <c r="H6721" s="227"/>
      <c r="I6721" s="227"/>
      <c r="J6721" s="227"/>
      <c r="K6721" s="227"/>
      <c r="L6721" s="228"/>
    </row>
    <row r="6722" spans="1:12">
      <c r="A6722" s="213" t="str">
        <f t="shared" ca="1" si="104"/>
        <v/>
      </c>
      <c r="C6722" s="223"/>
      <c r="D6722" s="224"/>
      <c r="E6722" s="224"/>
      <c r="F6722" s="225"/>
      <c r="G6722" s="226"/>
      <c r="H6722" s="227"/>
      <c r="I6722" s="227"/>
      <c r="J6722" s="227"/>
      <c r="K6722" s="227"/>
      <c r="L6722" s="228"/>
    </row>
    <row r="6723" spans="1:12">
      <c r="A6723" s="213" t="str">
        <f t="shared" ca="1" si="104"/>
        <v/>
      </c>
      <c r="C6723" s="223"/>
      <c r="D6723" s="224"/>
      <c r="E6723" s="224"/>
      <c r="F6723" s="225"/>
      <c r="G6723" s="226"/>
      <c r="H6723" s="227"/>
      <c r="I6723" s="227"/>
      <c r="J6723" s="227"/>
      <c r="K6723" s="227"/>
      <c r="L6723" s="228"/>
    </row>
    <row r="6724" spans="1:12">
      <c r="A6724" s="213" t="str">
        <f t="shared" ref="A6724:A6787" ca="1" si="105">IF(INDIRECT(ADDRESS(ROW(A6724),3))="","",IF(INDIRECT(ADDRESS(ROW(A6724),3))=INDIRECT(ADDRESS(ROW(A6724)-1,3)),A6723,A6723+1))</f>
        <v/>
      </c>
      <c r="C6724" s="223"/>
      <c r="D6724" s="224"/>
      <c r="E6724" s="224"/>
      <c r="F6724" s="225"/>
      <c r="G6724" s="226"/>
      <c r="H6724" s="227"/>
      <c r="I6724" s="227"/>
      <c r="J6724" s="227"/>
      <c r="K6724" s="227"/>
      <c r="L6724" s="228"/>
    </row>
    <row r="6725" spans="1:12">
      <c r="A6725" s="213" t="str">
        <f t="shared" ca="1" si="105"/>
        <v/>
      </c>
      <c r="C6725" s="223"/>
      <c r="D6725" s="224"/>
      <c r="E6725" s="224"/>
      <c r="F6725" s="225"/>
      <c r="G6725" s="226"/>
      <c r="H6725" s="227"/>
      <c r="I6725" s="227"/>
      <c r="J6725" s="227"/>
      <c r="K6725" s="227"/>
      <c r="L6725" s="228"/>
    </row>
    <row r="6726" spans="1:12">
      <c r="A6726" s="213" t="str">
        <f t="shared" ca="1" si="105"/>
        <v/>
      </c>
      <c r="C6726" s="223"/>
      <c r="D6726" s="224"/>
      <c r="E6726" s="224"/>
      <c r="F6726" s="225"/>
      <c r="G6726" s="226"/>
      <c r="H6726" s="227"/>
      <c r="I6726" s="227"/>
      <c r="J6726" s="227"/>
      <c r="K6726" s="227"/>
      <c r="L6726" s="228"/>
    </row>
    <row r="6727" spans="1:12">
      <c r="A6727" s="213" t="str">
        <f t="shared" ca="1" si="105"/>
        <v/>
      </c>
      <c r="C6727" s="223"/>
      <c r="D6727" s="224"/>
      <c r="E6727" s="224"/>
      <c r="F6727" s="225"/>
      <c r="G6727" s="226"/>
      <c r="H6727" s="227"/>
      <c r="I6727" s="227"/>
      <c r="J6727" s="227"/>
      <c r="K6727" s="227"/>
      <c r="L6727" s="228"/>
    </row>
    <row r="6728" spans="1:12">
      <c r="A6728" s="213" t="str">
        <f t="shared" ca="1" si="105"/>
        <v/>
      </c>
      <c r="C6728" s="223"/>
      <c r="D6728" s="224"/>
      <c r="E6728" s="224"/>
      <c r="F6728" s="225"/>
      <c r="G6728" s="226"/>
      <c r="H6728" s="227"/>
      <c r="I6728" s="227"/>
      <c r="J6728" s="227"/>
      <c r="K6728" s="227"/>
      <c r="L6728" s="228"/>
    </row>
    <row r="6729" spans="1:12">
      <c r="A6729" s="213" t="str">
        <f t="shared" ca="1" si="105"/>
        <v/>
      </c>
      <c r="C6729" s="223"/>
      <c r="D6729" s="224"/>
      <c r="E6729" s="224"/>
      <c r="F6729" s="225"/>
      <c r="G6729" s="226"/>
      <c r="H6729" s="227"/>
      <c r="I6729" s="227"/>
      <c r="J6729" s="227"/>
      <c r="K6729" s="227"/>
      <c r="L6729" s="228"/>
    </row>
    <row r="6730" spans="1:12">
      <c r="A6730" s="213" t="str">
        <f t="shared" ca="1" si="105"/>
        <v/>
      </c>
      <c r="C6730" s="223"/>
      <c r="D6730" s="224"/>
      <c r="E6730" s="224"/>
      <c r="F6730" s="225"/>
      <c r="G6730" s="226"/>
      <c r="H6730" s="227"/>
      <c r="I6730" s="227"/>
      <c r="J6730" s="227"/>
      <c r="K6730" s="227"/>
      <c r="L6730" s="228"/>
    </row>
    <row r="6731" spans="1:12">
      <c r="A6731" s="213" t="str">
        <f t="shared" ca="1" si="105"/>
        <v/>
      </c>
      <c r="C6731" s="223"/>
      <c r="D6731" s="224"/>
      <c r="E6731" s="224"/>
      <c r="F6731" s="225"/>
      <c r="G6731" s="226"/>
      <c r="H6731" s="227"/>
      <c r="I6731" s="227"/>
      <c r="J6731" s="227"/>
      <c r="K6731" s="227"/>
      <c r="L6731" s="228"/>
    </row>
    <row r="6732" spans="1:12">
      <c r="A6732" s="213" t="str">
        <f t="shared" ca="1" si="105"/>
        <v/>
      </c>
      <c r="C6732" s="223"/>
      <c r="D6732" s="224"/>
      <c r="E6732" s="224"/>
      <c r="F6732" s="225"/>
      <c r="G6732" s="226"/>
      <c r="H6732" s="227"/>
      <c r="I6732" s="227"/>
      <c r="J6732" s="227"/>
      <c r="K6732" s="227"/>
      <c r="L6732" s="228"/>
    </row>
    <row r="6733" spans="1:12">
      <c r="A6733" s="213" t="str">
        <f t="shared" ca="1" si="105"/>
        <v/>
      </c>
      <c r="C6733" s="223"/>
      <c r="D6733" s="224"/>
      <c r="E6733" s="224"/>
      <c r="F6733" s="225"/>
      <c r="G6733" s="226"/>
      <c r="H6733" s="227"/>
      <c r="I6733" s="227"/>
      <c r="J6733" s="227"/>
      <c r="K6733" s="227"/>
      <c r="L6733" s="228"/>
    </row>
    <row r="6734" spans="1:12">
      <c r="A6734" s="213" t="str">
        <f t="shared" ca="1" si="105"/>
        <v/>
      </c>
      <c r="C6734" s="223"/>
      <c r="D6734" s="224"/>
      <c r="E6734" s="224"/>
      <c r="F6734" s="225"/>
      <c r="G6734" s="226"/>
      <c r="H6734" s="227"/>
      <c r="I6734" s="227"/>
      <c r="J6734" s="227"/>
      <c r="K6734" s="227"/>
      <c r="L6734" s="228"/>
    </row>
    <row r="6735" spans="1:12">
      <c r="A6735" s="213" t="str">
        <f t="shared" ca="1" si="105"/>
        <v/>
      </c>
      <c r="C6735" s="223"/>
      <c r="D6735" s="224"/>
      <c r="E6735" s="224"/>
      <c r="F6735" s="225"/>
      <c r="G6735" s="226"/>
      <c r="H6735" s="227"/>
      <c r="I6735" s="227"/>
      <c r="J6735" s="227"/>
      <c r="K6735" s="227"/>
      <c r="L6735" s="228"/>
    </row>
    <row r="6736" spans="1:12">
      <c r="A6736" s="213" t="str">
        <f t="shared" ca="1" si="105"/>
        <v/>
      </c>
      <c r="C6736" s="223"/>
      <c r="D6736" s="224"/>
      <c r="E6736" s="224"/>
      <c r="F6736" s="225"/>
      <c r="G6736" s="226"/>
      <c r="H6736" s="227"/>
      <c r="I6736" s="227"/>
      <c r="J6736" s="227"/>
      <c r="K6736" s="227"/>
      <c r="L6736" s="228"/>
    </row>
    <row r="6737" spans="1:12">
      <c r="A6737" s="213" t="str">
        <f t="shared" ca="1" si="105"/>
        <v/>
      </c>
      <c r="C6737" s="223"/>
      <c r="D6737" s="224"/>
      <c r="E6737" s="224"/>
      <c r="F6737" s="225"/>
      <c r="G6737" s="226"/>
      <c r="H6737" s="227"/>
      <c r="I6737" s="227"/>
      <c r="J6737" s="227"/>
      <c r="K6737" s="227"/>
      <c r="L6737" s="228"/>
    </row>
    <row r="6738" spans="1:12">
      <c r="A6738" s="213" t="str">
        <f t="shared" ca="1" si="105"/>
        <v/>
      </c>
      <c r="C6738" s="223"/>
      <c r="D6738" s="224"/>
      <c r="E6738" s="224"/>
      <c r="F6738" s="225"/>
      <c r="G6738" s="226"/>
      <c r="H6738" s="227"/>
      <c r="I6738" s="227"/>
      <c r="J6738" s="227"/>
      <c r="K6738" s="227"/>
      <c r="L6738" s="228"/>
    </row>
    <row r="6739" spans="1:12">
      <c r="A6739" s="213" t="str">
        <f t="shared" ca="1" si="105"/>
        <v/>
      </c>
      <c r="C6739" s="223"/>
      <c r="D6739" s="224"/>
      <c r="E6739" s="224"/>
      <c r="F6739" s="225"/>
      <c r="G6739" s="226"/>
      <c r="H6739" s="227"/>
      <c r="I6739" s="227"/>
      <c r="J6739" s="227"/>
      <c r="K6739" s="227"/>
      <c r="L6739" s="228"/>
    </row>
    <row r="6740" spans="1:12">
      <c r="A6740" s="213" t="str">
        <f t="shared" ca="1" si="105"/>
        <v/>
      </c>
      <c r="C6740" s="223"/>
      <c r="D6740" s="224"/>
      <c r="E6740" s="224"/>
      <c r="F6740" s="225"/>
      <c r="G6740" s="226"/>
      <c r="H6740" s="227"/>
      <c r="I6740" s="227"/>
      <c r="J6740" s="227"/>
      <c r="K6740" s="227"/>
      <c r="L6740" s="228"/>
    </row>
    <row r="6741" spans="1:12">
      <c r="A6741" s="213" t="str">
        <f t="shared" ca="1" si="105"/>
        <v/>
      </c>
      <c r="C6741" s="223"/>
      <c r="D6741" s="224"/>
      <c r="E6741" s="224"/>
      <c r="F6741" s="225"/>
      <c r="G6741" s="226"/>
      <c r="H6741" s="227"/>
      <c r="I6741" s="227"/>
      <c r="J6741" s="227"/>
      <c r="K6741" s="227"/>
      <c r="L6741" s="228"/>
    </row>
    <row r="6742" spans="1:12">
      <c r="A6742" s="213" t="str">
        <f t="shared" ca="1" si="105"/>
        <v/>
      </c>
      <c r="C6742" s="223"/>
      <c r="D6742" s="224"/>
      <c r="E6742" s="224"/>
      <c r="F6742" s="225"/>
      <c r="G6742" s="226"/>
      <c r="H6742" s="227"/>
      <c r="I6742" s="227"/>
      <c r="J6742" s="227"/>
      <c r="K6742" s="227"/>
      <c r="L6742" s="228"/>
    </row>
    <row r="6743" spans="1:12">
      <c r="A6743" s="213" t="str">
        <f t="shared" ca="1" si="105"/>
        <v/>
      </c>
      <c r="C6743" s="223"/>
      <c r="D6743" s="224"/>
      <c r="E6743" s="224"/>
      <c r="F6743" s="225"/>
      <c r="G6743" s="226"/>
      <c r="H6743" s="227"/>
      <c r="I6743" s="227"/>
      <c r="J6743" s="227"/>
      <c r="K6743" s="227"/>
      <c r="L6743" s="228"/>
    </row>
    <row r="6744" spans="1:12">
      <c r="A6744" s="213" t="str">
        <f t="shared" ca="1" si="105"/>
        <v/>
      </c>
      <c r="C6744" s="223"/>
      <c r="D6744" s="224"/>
      <c r="E6744" s="224"/>
      <c r="F6744" s="225"/>
      <c r="G6744" s="226"/>
      <c r="H6744" s="227"/>
      <c r="I6744" s="227"/>
      <c r="J6744" s="227"/>
      <c r="K6744" s="227"/>
      <c r="L6744" s="228"/>
    </row>
    <row r="6745" spans="1:12">
      <c r="A6745" s="213" t="str">
        <f t="shared" ca="1" si="105"/>
        <v/>
      </c>
      <c r="C6745" s="223"/>
      <c r="D6745" s="224"/>
      <c r="E6745" s="224"/>
      <c r="F6745" s="225"/>
      <c r="G6745" s="226"/>
      <c r="H6745" s="227"/>
      <c r="I6745" s="227"/>
      <c r="J6745" s="227"/>
      <c r="K6745" s="227"/>
      <c r="L6745" s="228"/>
    </row>
    <row r="6746" spans="1:12">
      <c r="A6746" s="213" t="str">
        <f t="shared" ca="1" si="105"/>
        <v/>
      </c>
      <c r="C6746" s="223"/>
      <c r="D6746" s="224"/>
      <c r="E6746" s="224"/>
      <c r="F6746" s="225"/>
      <c r="G6746" s="226"/>
      <c r="H6746" s="227"/>
      <c r="I6746" s="227"/>
      <c r="J6746" s="227"/>
      <c r="K6746" s="227"/>
      <c r="L6746" s="228"/>
    </row>
    <row r="6747" spans="1:12">
      <c r="A6747" s="213" t="str">
        <f t="shared" ca="1" si="105"/>
        <v/>
      </c>
      <c r="C6747" s="223"/>
      <c r="D6747" s="224"/>
      <c r="E6747" s="224"/>
      <c r="F6747" s="225"/>
      <c r="G6747" s="226"/>
      <c r="H6747" s="227"/>
      <c r="I6747" s="227"/>
      <c r="J6747" s="227"/>
      <c r="K6747" s="227"/>
      <c r="L6747" s="228"/>
    </row>
    <row r="6748" spans="1:12">
      <c r="A6748" s="213" t="str">
        <f t="shared" ca="1" si="105"/>
        <v/>
      </c>
      <c r="C6748" s="223"/>
      <c r="D6748" s="224"/>
      <c r="E6748" s="224"/>
      <c r="F6748" s="225"/>
      <c r="G6748" s="226"/>
      <c r="H6748" s="227"/>
      <c r="I6748" s="227"/>
      <c r="J6748" s="227"/>
      <c r="K6748" s="227"/>
      <c r="L6748" s="228"/>
    </row>
    <row r="6749" spans="1:12">
      <c r="A6749" s="213" t="str">
        <f t="shared" ca="1" si="105"/>
        <v/>
      </c>
      <c r="C6749" s="223"/>
      <c r="D6749" s="224"/>
      <c r="E6749" s="224"/>
      <c r="F6749" s="225"/>
      <c r="G6749" s="226"/>
      <c r="H6749" s="227"/>
      <c r="I6749" s="227"/>
      <c r="J6749" s="227"/>
      <c r="K6749" s="227"/>
      <c r="L6749" s="228"/>
    </row>
    <row r="6750" spans="1:12">
      <c r="A6750" s="213" t="str">
        <f t="shared" ca="1" si="105"/>
        <v/>
      </c>
      <c r="C6750" s="223"/>
      <c r="D6750" s="224"/>
      <c r="E6750" s="224"/>
      <c r="F6750" s="225"/>
      <c r="G6750" s="226"/>
      <c r="H6750" s="227"/>
      <c r="I6750" s="227"/>
      <c r="J6750" s="227"/>
      <c r="K6750" s="227"/>
      <c r="L6750" s="228"/>
    </row>
    <row r="6751" spans="1:12">
      <c r="A6751" s="213" t="str">
        <f t="shared" ca="1" si="105"/>
        <v/>
      </c>
      <c r="C6751" s="223"/>
      <c r="D6751" s="224"/>
      <c r="E6751" s="224"/>
      <c r="F6751" s="225"/>
      <c r="G6751" s="226"/>
      <c r="H6751" s="227"/>
      <c r="I6751" s="227"/>
      <c r="J6751" s="227"/>
      <c r="K6751" s="227"/>
      <c r="L6751" s="228"/>
    </row>
    <row r="6752" spans="1:12">
      <c r="A6752" s="213" t="str">
        <f t="shared" ca="1" si="105"/>
        <v/>
      </c>
      <c r="C6752" s="223"/>
      <c r="D6752" s="224"/>
      <c r="E6752" s="224"/>
      <c r="F6752" s="225"/>
      <c r="G6752" s="226"/>
      <c r="H6752" s="227"/>
      <c r="I6752" s="227"/>
      <c r="J6752" s="227"/>
      <c r="K6752" s="227"/>
      <c r="L6752" s="228"/>
    </row>
    <row r="6753" spans="1:12">
      <c r="A6753" s="213" t="str">
        <f t="shared" ca="1" si="105"/>
        <v/>
      </c>
      <c r="C6753" s="223"/>
      <c r="D6753" s="224"/>
      <c r="E6753" s="224"/>
      <c r="F6753" s="225"/>
      <c r="G6753" s="226"/>
      <c r="H6753" s="227"/>
      <c r="I6753" s="227"/>
      <c r="J6753" s="227"/>
      <c r="K6753" s="227"/>
      <c r="L6753" s="228"/>
    </row>
    <row r="6754" spans="1:12">
      <c r="A6754" s="213" t="str">
        <f t="shared" ca="1" si="105"/>
        <v/>
      </c>
      <c r="C6754" s="223"/>
      <c r="D6754" s="224"/>
      <c r="E6754" s="224"/>
      <c r="F6754" s="225"/>
      <c r="G6754" s="226"/>
      <c r="H6754" s="227"/>
      <c r="I6754" s="227"/>
      <c r="J6754" s="227"/>
      <c r="K6754" s="227"/>
      <c r="L6754" s="228"/>
    </row>
    <row r="6755" spans="1:12">
      <c r="A6755" s="213" t="str">
        <f t="shared" ca="1" si="105"/>
        <v/>
      </c>
      <c r="C6755" s="223"/>
      <c r="D6755" s="224"/>
      <c r="E6755" s="224"/>
      <c r="F6755" s="225"/>
      <c r="G6755" s="226"/>
      <c r="H6755" s="227"/>
      <c r="I6755" s="227"/>
      <c r="J6755" s="227"/>
      <c r="K6755" s="227"/>
      <c r="L6755" s="228"/>
    </row>
    <row r="6756" spans="1:12">
      <c r="A6756" s="213" t="str">
        <f t="shared" ca="1" si="105"/>
        <v/>
      </c>
      <c r="C6756" s="223"/>
      <c r="D6756" s="224"/>
      <c r="E6756" s="224"/>
      <c r="F6756" s="225"/>
      <c r="G6756" s="226"/>
      <c r="H6756" s="227"/>
      <c r="I6756" s="227"/>
      <c r="J6756" s="227"/>
      <c r="K6756" s="227"/>
      <c r="L6756" s="228"/>
    </row>
    <row r="6757" spans="1:12">
      <c r="A6757" s="213" t="str">
        <f t="shared" ca="1" si="105"/>
        <v/>
      </c>
      <c r="C6757" s="223"/>
      <c r="D6757" s="224"/>
      <c r="E6757" s="224"/>
      <c r="F6757" s="225"/>
      <c r="G6757" s="226"/>
      <c r="H6757" s="227"/>
      <c r="I6757" s="227"/>
      <c r="J6757" s="227"/>
      <c r="K6757" s="227"/>
      <c r="L6757" s="228"/>
    </row>
    <row r="6758" spans="1:12">
      <c r="A6758" s="213" t="str">
        <f t="shared" ca="1" si="105"/>
        <v/>
      </c>
      <c r="C6758" s="223"/>
      <c r="D6758" s="224"/>
      <c r="E6758" s="224"/>
      <c r="F6758" s="225"/>
      <c r="G6758" s="226"/>
      <c r="H6758" s="227"/>
      <c r="I6758" s="227"/>
      <c r="J6758" s="227"/>
      <c r="K6758" s="227"/>
      <c r="L6758" s="228"/>
    </row>
    <row r="6759" spans="1:12">
      <c r="A6759" s="213" t="str">
        <f t="shared" ca="1" si="105"/>
        <v/>
      </c>
      <c r="C6759" s="223"/>
      <c r="D6759" s="224"/>
      <c r="E6759" s="224"/>
      <c r="F6759" s="225"/>
      <c r="G6759" s="226"/>
      <c r="H6759" s="227"/>
      <c r="I6759" s="227"/>
      <c r="J6759" s="227"/>
      <c r="K6759" s="227"/>
      <c r="L6759" s="228"/>
    </row>
    <row r="6760" spans="1:12">
      <c r="A6760" s="213" t="str">
        <f t="shared" ca="1" si="105"/>
        <v/>
      </c>
      <c r="C6760" s="223"/>
      <c r="D6760" s="224"/>
      <c r="E6760" s="224"/>
      <c r="F6760" s="225"/>
      <c r="G6760" s="226"/>
      <c r="H6760" s="227"/>
      <c r="I6760" s="227"/>
      <c r="J6760" s="227"/>
      <c r="K6760" s="227"/>
      <c r="L6760" s="228"/>
    </row>
    <row r="6761" spans="1:12">
      <c r="A6761" s="213" t="str">
        <f t="shared" ca="1" si="105"/>
        <v/>
      </c>
      <c r="C6761" s="223"/>
      <c r="D6761" s="224"/>
      <c r="E6761" s="224"/>
      <c r="F6761" s="225"/>
      <c r="G6761" s="226"/>
      <c r="H6761" s="227"/>
      <c r="I6761" s="227"/>
      <c r="J6761" s="227"/>
      <c r="K6761" s="227"/>
      <c r="L6761" s="228"/>
    </row>
    <row r="6762" spans="1:12">
      <c r="A6762" s="213" t="str">
        <f t="shared" ca="1" si="105"/>
        <v/>
      </c>
      <c r="C6762" s="223"/>
      <c r="D6762" s="224"/>
      <c r="E6762" s="224"/>
      <c r="F6762" s="225"/>
      <c r="G6762" s="226"/>
      <c r="H6762" s="227"/>
      <c r="I6762" s="227"/>
      <c r="J6762" s="227"/>
      <c r="K6762" s="227"/>
      <c r="L6762" s="228"/>
    </row>
    <row r="6763" spans="1:12">
      <c r="A6763" s="213" t="str">
        <f t="shared" ca="1" si="105"/>
        <v/>
      </c>
      <c r="C6763" s="223"/>
      <c r="D6763" s="224"/>
      <c r="E6763" s="224"/>
      <c r="F6763" s="225"/>
      <c r="G6763" s="226"/>
      <c r="H6763" s="227"/>
      <c r="I6763" s="227"/>
      <c r="J6763" s="227"/>
      <c r="K6763" s="227"/>
      <c r="L6763" s="228"/>
    </row>
    <row r="6764" spans="1:12">
      <c r="A6764" s="213" t="str">
        <f t="shared" ca="1" si="105"/>
        <v/>
      </c>
      <c r="C6764" s="223"/>
      <c r="D6764" s="224"/>
      <c r="E6764" s="224"/>
      <c r="F6764" s="225"/>
      <c r="G6764" s="226"/>
      <c r="H6764" s="227"/>
      <c r="I6764" s="227"/>
      <c r="J6764" s="227"/>
      <c r="K6764" s="227"/>
      <c r="L6764" s="228"/>
    </row>
    <row r="6765" spans="1:12">
      <c r="A6765" s="213" t="str">
        <f t="shared" ca="1" si="105"/>
        <v/>
      </c>
      <c r="C6765" s="223"/>
      <c r="D6765" s="224"/>
      <c r="E6765" s="224"/>
      <c r="F6765" s="225"/>
      <c r="G6765" s="226"/>
      <c r="H6765" s="227"/>
      <c r="I6765" s="227"/>
      <c r="J6765" s="227"/>
      <c r="K6765" s="227"/>
      <c r="L6765" s="228"/>
    </row>
    <row r="6766" spans="1:12">
      <c r="A6766" s="213" t="str">
        <f t="shared" ca="1" si="105"/>
        <v/>
      </c>
      <c r="C6766" s="223"/>
      <c r="D6766" s="224"/>
      <c r="E6766" s="224"/>
      <c r="F6766" s="225"/>
      <c r="G6766" s="226"/>
      <c r="H6766" s="227"/>
      <c r="I6766" s="227"/>
      <c r="J6766" s="227"/>
      <c r="K6766" s="227"/>
      <c r="L6766" s="228"/>
    </row>
    <row r="6767" spans="1:12">
      <c r="A6767" s="213" t="str">
        <f t="shared" ca="1" si="105"/>
        <v/>
      </c>
      <c r="C6767" s="223"/>
      <c r="D6767" s="224"/>
      <c r="E6767" s="224"/>
      <c r="F6767" s="225"/>
      <c r="G6767" s="226"/>
      <c r="H6767" s="227"/>
      <c r="I6767" s="227"/>
      <c r="J6767" s="227"/>
      <c r="K6767" s="227"/>
      <c r="L6767" s="228"/>
    </row>
    <row r="6768" spans="1:12">
      <c r="A6768" s="213" t="str">
        <f t="shared" ca="1" si="105"/>
        <v/>
      </c>
      <c r="C6768" s="223"/>
      <c r="D6768" s="224"/>
      <c r="E6768" s="224"/>
      <c r="F6768" s="225"/>
      <c r="G6768" s="226"/>
      <c r="H6768" s="227"/>
      <c r="I6768" s="227"/>
      <c r="J6768" s="227"/>
      <c r="K6768" s="227"/>
      <c r="L6768" s="228"/>
    </row>
    <row r="6769" spans="1:12">
      <c r="A6769" s="213" t="str">
        <f t="shared" ca="1" si="105"/>
        <v/>
      </c>
      <c r="C6769" s="223"/>
      <c r="D6769" s="224"/>
      <c r="E6769" s="224"/>
      <c r="F6769" s="225"/>
      <c r="G6769" s="226"/>
      <c r="H6769" s="227"/>
      <c r="I6769" s="227"/>
      <c r="J6769" s="227"/>
      <c r="K6769" s="227"/>
      <c r="L6769" s="228"/>
    </row>
    <row r="6770" spans="1:12">
      <c r="A6770" s="213" t="str">
        <f t="shared" ca="1" si="105"/>
        <v/>
      </c>
      <c r="C6770" s="223"/>
      <c r="D6770" s="224"/>
      <c r="E6770" s="224"/>
      <c r="F6770" s="225"/>
      <c r="G6770" s="226"/>
      <c r="H6770" s="227"/>
      <c r="I6770" s="227"/>
      <c r="J6770" s="227"/>
      <c r="K6770" s="227"/>
      <c r="L6770" s="228"/>
    </row>
    <row r="6771" spans="1:12">
      <c r="A6771" s="213" t="str">
        <f t="shared" ca="1" si="105"/>
        <v/>
      </c>
      <c r="C6771" s="223"/>
      <c r="D6771" s="224"/>
      <c r="E6771" s="224"/>
      <c r="F6771" s="225"/>
      <c r="G6771" s="226"/>
      <c r="H6771" s="227"/>
      <c r="I6771" s="227"/>
      <c r="J6771" s="227"/>
      <c r="K6771" s="227"/>
      <c r="L6771" s="228"/>
    </row>
    <row r="6772" spans="1:12">
      <c r="A6772" s="213" t="str">
        <f t="shared" ca="1" si="105"/>
        <v/>
      </c>
      <c r="C6772" s="223"/>
      <c r="D6772" s="224"/>
      <c r="E6772" s="224"/>
      <c r="F6772" s="225"/>
      <c r="G6772" s="226"/>
      <c r="H6772" s="227"/>
      <c r="I6772" s="227"/>
      <c r="J6772" s="227"/>
      <c r="K6772" s="227"/>
      <c r="L6772" s="228"/>
    </row>
    <row r="6773" spans="1:12">
      <c r="A6773" s="213" t="str">
        <f t="shared" ca="1" si="105"/>
        <v/>
      </c>
      <c r="C6773" s="223"/>
      <c r="D6773" s="224"/>
      <c r="E6773" s="224"/>
      <c r="F6773" s="225"/>
      <c r="G6773" s="226"/>
      <c r="H6773" s="227"/>
      <c r="I6773" s="227"/>
      <c r="J6773" s="227"/>
      <c r="K6773" s="227"/>
      <c r="L6773" s="228"/>
    </row>
    <row r="6774" spans="1:12">
      <c r="A6774" s="213" t="str">
        <f t="shared" ca="1" si="105"/>
        <v/>
      </c>
      <c r="C6774" s="223"/>
      <c r="D6774" s="224"/>
      <c r="E6774" s="224"/>
      <c r="F6774" s="225"/>
      <c r="G6774" s="226"/>
      <c r="H6774" s="227"/>
      <c r="I6774" s="227"/>
      <c r="J6774" s="227"/>
      <c r="K6774" s="227"/>
      <c r="L6774" s="228"/>
    </row>
    <row r="6775" spans="1:12">
      <c r="A6775" s="213" t="str">
        <f t="shared" ca="1" si="105"/>
        <v/>
      </c>
      <c r="C6775" s="223"/>
      <c r="D6775" s="224"/>
      <c r="E6775" s="224"/>
      <c r="F6775" s="225"/>
      <c r="G6775" s="226"/>
      <c r="H6775" s="227"/>
      <c r="I6775" s="227"/>
      <c r="J6775" s="227"/>
      <c r="K6775" s="227"/>
      <c r="L6775" s="228"/>
    </row>
    <row r="6776" spans="1:12">
      <c r="A6776" s="213" t="str">
        <f t="shared" ca="1" si="105"/>
        <v/>
      </c>
      <c r="C6776" s="223"/>
      <c r="D6776" s="224"/>
      <c r="E6776" s="224"/>
      <c r="F6776" s="225"/>
      <c r="G6776" s="226"/>
      <c r="H6776" s="227"/>
      <c r="I6776" s="227"/>
      <c r="J6776" s="227"/>
      <c r="K6776" s="227"/>
      <c r="L6776" s="228"/>
    </row>
    <row r="6777" spans="1:12">
      <c r="A6777" s="213" t="str">
        <f t="shared" ca="1" si="105"/>
        <v/>
      </c>
      <c r="C6777" s="223"/>
      <c r="D6777" s="224"/>
      <c r="E6777" s="224"/>
      <c r="F6777" s="225"/>
      <c r="G6777" s="226"/>
      <c r="H6777" s="227"/>
      <c r="I6777" s="227"/>
      <c r="J6777" s="227"/>
      <c r="K6777" s="227"/>
      <c r="L6777" s="228"/>
    </row>
    <row r="6778" spans="1:12">
      <c r="A6778" s="213" t="str">
        <f t="shared" ca="1" si="105"/>
        <v/>
      </c>
      <c r="C6778" s="223"/>
      <c r="D6778" s="224"/>
      <c r="E6778" s="224"/>
      <c r="F6778" s="225"/>
      <c r="G6778" s="226"/>
      <c r="H6778" s="227"/>
      <c r="I6778" s="227"/>
      <c r="J6778" s="227"/>
      <c r="K6778" s="227"/>
      <c r="L6778" s="228"/>
    </row>
    <row r="6779" spans="1:12">
      <c r="A6779" s="213" t="str">
        <f t="shared" ca="1" si="105"/>
        <v/>
      </c>
      <c r="C6779" s="223"/>
      <c r="D6779" s="224"/>
      <c r="E6779" s="224"/>
      <c r="F6779" s="225"/>
      <c r="G6779" s="226"/>
      <c r="H6779" s="227"/>
      <c r="I6779" s="227"/>
      <c r="J6779" s="227"/>
      <c r="K6779" s="227"/>
      <c r="L6779" s="228"/>
    </row>
    <row r="6780" spans="1:12">
      <c r="A6780" s="213" t="str">
        <f t="shared" ca="1" si="105"/>
        <v/>
      </c>
      <c r="C6780" s="223"/>
      <c r="D6780" s="224"/>
      <c r="E6780" s="224"/>
      <c r="F6780" s="225"/>
      <c r="G6780" s="226"/>
      <c r="H6780" s="227"/>
      <c r="I6780" s="227"/>
      <c r="J6780" s="227"/>
      <c r="K6780" s="227"/>
      <c r="L6780" s="228"/>
    </row>
    <row r="6781" spans="1:12">
      <c r="A6781" s="213" t="str">
        <f t="shared" ca="1" si="105"/>
        <v/>
      </c>
      <c r="C6781" s="223"/>
      <c r="D6781" s="224"/>
      <c r="E6781" s="224"/>
      <c r="F6781" s="225"/>
      <c r="G6781" s="226"/>
      <c r="H6781" s="227"/>
      <c r="I6781" s="227"/>
      <c r="J6781" s="227"/>
      <c r="K6781" s="227"/>
      <c r="L6781" s="228"/>
    </row>
    <row r="6782" spans="1:12">
      <c r="A6782" s="213" t="str">
        <f t="shared" ca="1" si="105"/>
        <v/>
      </c>
      <c r="C6782" s="223"/>
      <c r="D6782" s="224"/>
      <c r="E6782" s="224"/>
      <c r="F6782" s="225"/>
      <c r="G6782" s="226"/>
      <c r="H6782" s="227"/>
      <c r="I6782" s="227"/>
      <c r="J6782" s="227"/>
      <c r="K6782" s="227"/>
      <c r="L6782" s="228"/>
    </row>
    <row r="6783" spans="1:12">
      <c r="A6783" s="213" t="str">
        <f t="shared" ca="1" si="105"/>
        <v/>
      </c>
      <c r="C6783" s="223"/>
      <c r="D6783" s="224"/>
      <c r="E6783" s="224"/>
      <c r="F6783" s="225"/>
      <c r="G6783" s="226"/>
      <c r="H6783" s="227"/>
      <c r="I6783" s="227"/>
      <c r="J6783" s="227"/>
      <c r="K6783" s="227"/>
      <c r="L6783" s="228"/>
    </row>
    <row r="6784" spans="1:12">
      <c r="A6784" s="213" t="str">
        <f t="shared" ca="1" si="105"/>
        <v/>
      </c>
      <c r="C6784" s="223"/>
      <c r="D6784" s="224"/>
      <c r="E6784" s="224"/>
      <c r="F6784" s="225"/>
      <c r="G6784" s="226"/>
      <c r="H6784" s="227"/>
      <c r="I6784" s="227"/>
      <c r="J6784" s="227"/>
      <c r="K6784" s="227"/>
      <c r="L6784" s="228"/>
    </row>
    <row r="6785" spans="1:12">
      <c r="A6785" s="213" t="str">
        <f t="shared" ca="1" si="105"/>
        <v/>
      </c>
      <c r="C6785" s="223"/>
      <c r="D6785" s="224"/>
      <c r="E6785" s="224"/>
      <c r="F6785" s="225"/>
      <c r="G6785" s="226"/>
      <c r="H6785" s="227"/>
      <c r="I6785" s="227"/>
      <c r="J6785" s="227"/>
      <c r="K6785" s="227"/>
      <c r="L6785" s="228"/>
    </row>
    <row r="6786" spans="1:12">
      <c r="A6786" s="213" t="str">
        <f t="shared" ca="1" si="105"/>
        <v/>
      </c>
      <c r="C6786" s="223"/>
      <c r="D6786" s="224"/>
      <c r="E6786" s="224"/>
      <c r="F6786" s="225"/>
      <c r="G6786" s="226"/>
      <c r="H6786" s="227"/>
      <c r="I6786" s="227"/>
      <c r="J6786" s="227"/>
      <c r="K6786" s="227"/>
      <c r="L6786" s="228"/>
    </row>
    <row r="6787" spans="1:12">
      <c r="A6787" s="213" t="str">
        <f t="shared" ca="1" si="105"/>
        <v/>
      </c>
      <c r="C6787" s="223"/>
      <c r="D6787" s="224"/>
      <c r="E6787" s="224"/>
      <c r="F6787" s="225"/>
      <c r="G6787" s="226"/>
      <c r="H6787" s="227"/>
      <c r="I6787" s="227"/>
      <c r="J6787" s="227"/>
      <c r="K6787" s="227"/>
      <c r="L6787" s="228"/>
    </row>
    <row r="6788" spans="1:12">
      <c r="A6788" s="213" t="str">
        <f t="shared" ref="A6788:A6851" ca="1" si="106">IF(INDIRECT(ADDRESS(ROW(A6788),3))="","",IF(INDIRECT(ADDRESS(ROW(A6788),3))=INDIRECT(ADDRESS(ROW(A6788)-1,3)),A6787,A6787+1))</f>
        <v/>
      </c>
      <c r="C6788" s="223"/>
      <c r="D6788" s="224"/>
      <c r="E6788" s="224"/>
      <c r="F6788" s="225"/>
      <c r="G6788" s="226"/>
      <c r="H6788" s="227"/>
      <c r="I6788" s="227"/>
      <c r="J6788" s="227"/>
      <c r="K6788" s="227"/>
      <c r="L6788" s="228"/>
    </row>
    <row r="6789" spans="1:12">
      <c r="A6789" s="213" t="str">
        <f t="shared" ca="1" si="106"/>
        <v/>
      </c>
      <c r="C6789" s="223"/>
      <c r="D6789" s="224"/>
      <c r="E6789" s="224"/>
      <c r="F6789" s="225"/>
      <c r="G6789" s="226"/>
      <c r="H6789" s="227"/>
      <c r="I6789" s="227"/>
      <c r="J6789" s="227"/>
      <c r="K6789" s="227"/>
      <c r="L6789" s="228"/>
    </row>
    <row r="6790" spans="1:12">
      <c r="A6790" s="213" t="str">
        <f t="shared" ca="1" si="106"/>
        <v/>
      </c>
      <c r="C6790" s="223"/>
      <c r="D6790" s="224"/>
      <c r="E6790" s="224"/>
      <c r="F6790" s="225"/>
      <c r="G6790" s="226"/>
      <c r="H6790" s="227"/>
      <c r="I6790" s="227"/>
      <c r="J6790" s="227"/>
      <c r="K6790" s="227"/>
      <c r="L6790" s="228"/>
    </row>
    <row r="6791" spans="1:12">
      <c r="A6791" s="213" t="str">
        <f t="shared" ca="1" si="106"/>
        <v/>
      </c>
      <c r="C6791" s="223"/>
      <c r="D6791" s="224"/>
      <c r="E6791" s="224"/>
      <c r="F6791" s="225"/>
      <c r="G6791" s="226"/>
      <c r="H6791" s="227"/>
      <c r="I6791" s="227"/>
      <c r="J6791" s="227"/>
      <c r="K6791" s="227"/>
      <c r="L6791" s="228"/>
    </row>
    <row r="6792" spans="1:12">
      <c r="A6792" s="213" t="str">
        <f t="shared" ca="1" si="106"/>
        <v/>
      </c>
      <c r="C6792" s="223"/>
      <c r="D6792" s="224"/>
      <c r="E6792" s="224"/>
      <c r="F6792" s="225"/>
      <c r="G6792" s="226"/>
      <c r="H6792" s="227"/>
      <c r="I6792" s="227"/>
      <c r="J6792" s="227"/>
      <c r="K6792" s="227"/>
      <c r="L6792" s="228"/>
    </row>
    <row r="6793" spans="1:12">
      <c r="A6793" s="213" t="str">
        <f t="shared" ca="1" si="106"/>
        <v/>
      </c>
      <c r="C6793" s="223"/>
      <c r="D6793" s="224"/>
      <c r="E6793" s="224"/>
      <c r="F6793" s="225"/>
      <c r="G6793" s="226"/>
      <c r="H6793" s="227"/>
      <c r="I6793" s="227"/>
      <c r="J6793" s="227"/>
      <c r="K6793" s="227"/>
      <c r="L6793" s="228"/>
    </row>
    <row r="6794" spans="1:12">
      <c r="A6794" s="213" t="str">
        <f t="shared" ca="1" si="106"/>
        <v/>
      </c>
      <c r="C6794" s="223"/>
      <c r="D6794" s="224"/>
      <c r="E6794" s="224"/>
      <c r="F6794" s="225"/>
      <c r="G6794" s="226"/>
      <c r="H6794" s="227"/>
      <c r="I6794" s="227"/>
      <c r="J6794" s="227"/>
      <c r="K6794" s="227"/>
      <c r="L6794" s="228"/>
    </row>
    <row r="6795" spans="1:12">
      <c r="A6795" s="213" t="str">
        <f t="shared" ca="1" si="106"/>
        <v/>
      </c>
      <c r="C6795" s="223"/>
      <c r="D6795" s="224"/>
      <c r="E6795" s="224"/>
      <c r="F6795" s="225"/>
      <c r="G6795" s="226"/>
      <c r="H6795" s="227"/>
      <c r="I6795" s="227"/>
      <c r="J6795" s="227"/>
      <c r="K6795" s="227"/>
      <c r="L6795" s="228"/>
    </row>
    <row r="6796" spans="1:12">
      <c r="A6796" s="213" t="str">
        <f t="shared" ca="1" si="106"/>
        <v/>
      </c>
      <c r="C6796" s="223"/>
      <c r="D6796" s="224"/>
      <c r="E6796" s="224"/>
      <c r="F6796" s="225"/>
      <c r="G6796" s="226"/>
      <c r="H6796" s="227"/>
      <c r="I6796" s="227"/>
      <c r="J6796" s="227"/>
      <c r="K6796" s="227"/>
      <c r="L6796" s="228"/>
    </row>
    <row r="6797" spans="1:12">
      <c r="A6797" s="213" t="str">
        <f t="shared" ca="1" si="106"/>
        <v/>
      </c>
      <c r="C6797" s="223"/>
      <c r="D6797" s="224"/>
      <c r="E6797" s="224"/>
      <c r="F6797" s="225"/>
      <c r="G6797" s="226"/>
      <c r="H6797" s="227"/>
      <c r="I6797" s="227"/>
      <c r="J6797" s="227"/>
      <c r="K6797" s="227"/>
      <c r="L6797" s="228"/>
    </row>
    <row r="6798" spans="1:12">
      <c r="A6798" s="213" t="str">
        <f t="shared" ca="1" si="106"/>
        <v/>
      </c>
      <c r="C6798" s="223"/>
      <c r="D6798" s="224"/>
      <c r="E6798" s="224"/>
      <c r="F6798" s="225"/>
      <c r="G6798" s="226"/>
      <c r="H6798" s="227"/>
      <c r="I6798" s="227"/>
      <c r="J6798" s="227"/>
      <c r="K6798" s="227"/>
      <c r="L6798" s="228"/>
    </row>
    <row r="6799" spans="1:12">
      <c r="A6799" s="213" t="str">
        <f t="shared" ca="1" si="106"/>
        <v/>
      </c>
      <c r="C6799" s="223"/>
      <c r="D6799" s="224"/>
      <c r="E6799" s="224"/>
      <c r="F6799" s="225"/>
      <c r="G6799" s="226"/>
      <c r="H6799" s="227"/>
      <c r="I6799" s="227"/>
      <c r="J6799" s="227"/>
      <c r="K6799" s="227"/>
      <c r="L6799" s="228"/>
    </row>
    <row r="6800" spans="1:12">
      <c r="A6800" s="213" t="str">
        <f t="shared" ca="1" si="106"/>
        <v/>
      </c>
      <c r="C6800" s="223"/>
      <c r="D6800" s="224"/>
      <c r="E6800" s="224"/>
      <c r="F6800" s="225"/>
      <c r="G6800" s="226"/>
      <c r="H6800" s="227"/>
      <c r="I6800" s="227"/>
      <c r="J6800" s="227"/>
      <c r="K6800" s="227"/>
      <c r="L6800" s="228"/>
    </row>
    <row r="6801" spans="1:12">
      <c r="A6801" s="213" t="str">
        <f t="shared" ca="1" si="106"/>
        <v/>
      </c>
      <c r="C6801" s="223"/>
      <c r="D6801" s="224"/>
      <c r="E6801" s="224"/>
      <c r="F6801" s="225"/>
      <c r="G6801" s="226"/>
      <c r="H6801" s="227"/>
      <c r="I6801" s="227"/>
      <c r="J6801" s="227"/>
      <c r="K6801" s="227"/>
      <c r="L6801" s="228"/>
    </row>
    <row r="6802" spans="1:12">
      <c r="A6802" s="213" t="str">
        <f t="shared" ca="1" si="106"/>
        <v/>
      </c>
      <c r="C6802" s="223"/>
      <c r="D6802" s="224"/>
      <c r="E6802" s="224"/>
      <c r="F6802" s="225"/>
      <c r="G6802" s="226"/>
      <c r="H6802" s="227"/>
      <c r="I6802" s="227"/>
      <c r="J6802" s="227"/>
      <c r="K6802" s="227"/>
      <c r="L6802" s="228"/>
    </row>
    <row r="6803" spans="1:12">
      <c r="A6803" s="213" t="str">
        <f t="shared" ca="1" si="106"/>
        <v/>
      </c>
      <c r="C6803" s="223"/>
      <c r="D6803" s="224"/>
      <c r="E6803" s="224"/>
      <c r="F6803" s="225"/>
      <c r="G6803" s="226"/>
      <c r="H6803" s="227"/>
      <c r="I6803" s="227"/>
      <c r="J6803" s="227"/>
      <c r="K6803" s="227"/>
      <c r="L6803" s="228"/>
    </row>
    <row r="6804" spans="1:12">
      <c r="A6804" s="213" t="str">
        <f t="shared" ca="1" si="106"/>
        <v/>
      </c>
      <c r="C6804" s="223"/>
      <c r="D6804" s="224"/>
      <c r="E6804" s="224"/>
      <c r="F6804" s="225"/>
      <c r="G6804" s="226"/>
      <c r="H6804" s="227"/>
      <c r="I6804" s="227"/>
      <c r="J6804" s="227"/>
      <c r="K6804" s="227"/>
      <c r="L6804" s="228"/>
    </row>
    <row r="6805" spans="1:12">
      <c r="A6805" s="213" t="str">
        <f t="shared" ca="1" si="106"/>
        <v/>
      </c>
      <c r="C6805" s="223"/>
      <c r="D6805" s="224"/>
      <c r="E6805" s="224"/>
      <c r="F6805" s="225"/>
      <c r="G6805" s="226"/>
      <c r="H6805" s="227"/>
      <c r="I6805" s="227"/>
      <c r="J6805" s="227"/>
      <c r="K6805" s="227"/>
      <c r="L6805" s="228"/>
    </row>
    <row r="6806" spans="1:12">
      <c r="A6806" s="213" t="str">
        <f t="shared" ca="1" si="106"/>
        <v/>
      </c>
      <c r="C6806" s="223"/>
      <c r="D6806" s="224"/>
      <c r="E6806" s="224"/>
      <c r="F6806" s="225"/>
      <c r="G6806" s="226"/>
      <c r="H6806" s="227"/>
      <c r="I6806" s="227"/>
      <c r="J6806" s="227"/>
      <c r="K6806" s="227"/>
      <c r="L6806" s="228"/>
    </row>
    <row r="6807" spans="1:12">
      <c r="A6807" s="213" t="str">
        <f t="shared" ca="1" si="106"/>
        <v/>
      </c>
      <c r="C6807" s="223"/>
      <c r="D6807" s="224"/>
      <c r="E6807" s="224"/>
      <c r="F6807" s="225"/>
      <c r="G6807" s="226"/>
      <c r="H6807" s="227"/>
      <c r="I6807" s="227"/>
      <c r="J6807" s="227"/>
      <c r="K6807" s="227"/>
      <c r="L6807" s="228"/>
    </row>
    <row r="6808" spans="1:12">
      <c r="A6808" s="213" t="str">
        <f t="shared" ca="1" si="106"/>
        <v/>
      </c>
      <c r="C6808" s="223"/>
      <c r="D6808" s="224"/>
      <c r="E6808" s="224"/>
      <c r="F6808" s="225"/>
      <c r="G6808" s="226"/>
      <c r="H6808" s="227"/>
      <c r="I6808" s="227"/>
      <c r="J6808" s="227"/>
      <c r="K6808" s="227"/>
      <c r="L6808" s="228"/>
    </row>
    <row r="6809" spans="1:12">
      <c r="A6809" s="213" t="str">
        <f t="shared" ca="1" si="106"/>
        <v/>
      </c>
      <c r="C6809" s="223"/>
      <c r="D6809" s="224"/>
      <c r="E6809" s="224"/>
      <c r="F6809" s="225"/>
      <c r="G6809" s="226"/>
      <c r="H6809" s="227"/>
      <c r="I6809" s="227"/>
      <c r="J6809" s="227"/>
      <c r="K6809" s="227"/>
      <c r="L6809" s="228"/>
    </row>
    <row r="6810" spans="1:12">
      <c r="A6810" s="213" t="str">
        <f t="shared" ca="1" si="106"/>
        <v/>
      </c>
      <c r="C6810" s="223"/>
      <c r="D6810" s="224"/>
      <c r="E6810" s="224"/>
      <c r="F6810" s="225"/>
      <c r="G6810" s="226"/>
      <c r="H6810" s="227"/>
      <c r="I6810" s="227"/>
      <c r="J6810" s="227"/>
      <c r="K6810" s="227"/>
      <c r="L6810" s="228"/>
    </row>
    <row r="6811" spans="1:12">
      <c r="A6811" s="213" t="str">
        <f t="shared" ca="1" si="106"/>
        <v/>
      </c>
      <c r="C6811" s="223"/>
      <c r="D6811" s="224"/>
      <c r="E6811" s="224"/>
      <c r="F6811" s="225"/>
      <c r="G6811" s="226"/>
      <c r="H6811" s="227"/>
      <c r="I6811" s="227"/>
      <c r="J6811" s="227"/>
      <c r="K6811" s="227"/>
      <c r="L6811" s="228"/>
    </row>
    <row r="6812" spans="1:12">
      <c r="A6812" s="213" t="str">
        <f t="shared" ca="1" si="106"/>
        <v/>
      </c>
      <c r="C6812" s="223"/>
      <c r="D6812" s="224"/>
      <c r="E6812" s="224"/>
      <c r="F6812" s="225"/>
      <c r="G6812" s="226"/>
      <c r="H6812" s="227"/>
      <c r="I6812" s="227"/>
      <c r="J6812" s="227"/>
      <c r="K6812" s="227"/>
      <c r="L6812" s="228"/>
    </row>
    <row r="6813" spans="1:12">
      <c r="A6813" s="213" t="str">
        <f t="shared" ca="1" si="106"/>
        <v/>
      </c>
      <c r="C6813" s="223"/>
      <c r="D6813" s="224"/>
      <c r="E6813" s="224"/>
      <c r="F6813" s="225"/>
      <c r="G6813" s="226"/>
      <c r="H6813" s="227"/>
      <c r="I6813" s="227"/>
      <c r="J6813" s="227"/>
      <c r="K6813" s="227"/>
      <c r="L6813" s="228"/>
    </row>
    <row r="6814" spans="1:12">
      <c r="A6814" s="213" t="str">
        <f t="shared" ca="1" si="106"/>
        <v/>
      </c>
      <c r="C6814" s="223"/>
      <c r="D6814" s="224"/>
      <c r="E6814" s="224"/>
      <c r="F6814" s="225"/>
      <c r="G6814" s="226"/>
      <c r="H6814" s="227"/>
      <c r="I6814" s="227"/>
      <c r="J6814" s="227"/>
      <c r="K6814" s="227"/>
      <c r="L6814" s="228"/>
    </row>
    <row r="6815" spans="1:12">
      <c r="A6815" s="213" t="str">
        <f t="shared" ca="1" si="106"/>
        <v/>
      </c>
      <c r="C6815" s="223"/>
      <c r="D6815" s="224"/>
      <c r="E6815" s="224"/>
      <c r="F6815" s="225"/>
      <c r="G6815" s="226"/>
      <c r="H6815" s="227"/>
      <c r="I6815" s="227"/>
      <c r="J6815" s="227"/>
      <c r="K6815" s="227"/>
      <c r="L6815" s="228"/>
    </row>
    <row r="6816" spans="1:12">
      <c r="A6816" s="213" t="str">
        <f t="shared" ca="1" si="106"/>
        <v/>
      </c>
      <c r="C6816" s="223"/>
      <c r="D6816" s="224"/>
      <c r="E6816" s="224"/>
      <c r="F6816" s="225"/>
      <c r="G6816" s="226"/>
      <c r="H6816" s="227"/>
      <c r="I6816" s="227"/>
      <c r="J6816" s="227"/>
      <c r="K6816" s="227"/>
      <c r="L6816" s="228"/>
    </row>
    <row r="6817" spans="1:12">
      <c r="A6817" s="213" t="str">
        <f t="shared" ca="1" si="106"/>
        <v/>
      </c>
      <c r="C6817" s="223"/>
      <c r="D6817" s="224"/>
      <c r="E6817" s="224"/>
      <c r="F6817" s="225"/>
      <c r="G6817" s="226"/>
      <c r="H6817" s="227"/>
      <c r="I6817" s="227"/>
      <c r="J6817" s="227"/>
      <c r="K6817" s="227"/>
      <c r="L6817" s="228"/>
    </row>
    <row r="6818" spans="1:12">
      <c r="A6818" s="213" t="str">
        <f t="shared" ca="1" si="106"/>
        <v/>
      </c>
      <c r="C6818" s="223"/>
      <c r="D6818" s="224"/>
      <c r="E6818" s="224"/>
      <c r="F6818" s="225"/>
      <c r="G6818" s="226"/>
      <c r="H6818" s="227"/>
      <c r="I6818" s="227"/>
      <c r="J6818" s="227"/>
      <c r="K6818" s="227"/>
      <c r="L6818" s="228"/>
    </row>
    <row r="6819" spans="1:12">
      <c r="A6819" s="213" t="str">
        <f t="shared" ca="1" si="106"/>
        <v/>
      </c>
      <c r="C6819" s="223"/>
      <c r="D6819" s="224"/>
      <c r="E6819" s="224"/>
      <c r="F6819" s="225"/>
      <c r="G6819" s="226"/>
      <c r="H6819" s="227"/>
      <c r="I6819" s="227"/>
      <c r="J6819" s="227"/>
      <c r="K6819" s="227"/>
      <c r="L6819" s="228"/>
    </row>
    <row r="6820" spans="1:12">
      <c r="A6820" s="213" t="str">
        <f t="shared" ca="1" si="106"/>
        <v/>
      </c>
      <c r="C6820" s="223"/>
      <c r="D6820" s="224"/>
      <c r="E6820" s="224"/>
      <c r="F6820" s="225"/>
      <c r="G6820" s="226"/>
      <c r="H6820" s="227"/>
      <c r="I6820" s="227"/>
      <c r="J6820" s="227"/>
      <c r="K6820" s="227"/>
      <c r="L6820" s="228"/>
    </row>
    <row r="6821" spans="1:12">
      <c r="A6821" s="213" t="str">
        <f t="shared" ca="1" si="106"/>
        <v/>
      </c>
      <c r="C6821" s="223"/>
      <c r="D6821" s="224"/>
      <c r="E6821" s="224"/>
      <c r="F6821" s="225"/>
      <c r="G6821" s="226"/>
      <c r="H6821" s="227"/>
      <c r="I6821" s="227"/>
      <c r="J6821" s="227"/>
      <c r="K6821" s="227"/>
      <c r="L6821" s="228"/>
    </row>
    <row r="6822" spans="1:12">
      <c r="A6822" s="213" t="str">
        <f t="shared" ca="1" si="106"/>
        <v/>
      </c>
      <c r="C6822" s="223"/>
      <c r="D6822" s="224"/>
      <c r="E6822" s="224"/>
      <c r="F6822" s="225"/>
      <c r="G6822" s="226"/>
      <c r="H6822" s="227"/>
      <c r="I6822" s="227"/>
      <c r="J6822" s="227"/>
      <c r="K6822" s="227"/>
      <c r="L6822" s="228"/>
    </row>
    <row r="6823" spans="1:12">
      <c r="A6823" s="213" t="str">
        <f t="shared" ca="1" si="106"/>
        <v/>
      </c>
      <c r="C6823" s="223"/>
      <c r="D6823" s="224"/>
      <c r="E6823" s="224"/>
      <c r="F6823" s="225"/>
      <c r="G6823" s="226"/>
      <c r="H6823" s="227"/>
      <c r="I6823" s="227"/>
      <c r="J6823" s="227"/>
      <c r="K6823" s="227"/>
      <c r="L6823" s="228"/>
    </row>
    <row r="6824" spans="1:12">
      <c r="A6824" s="213" t="str">
        <f t="shared" ca="1" si="106"/>
        <v/>
      </c>
      <c r="C6824" s="223"/>
      <c r="D6824" s="224"/>
      <c r="E6824" s="224"/>
      <c r="F6824" s="225"/>
      <c r="G6824" s="226"/>
      <c r="H6824" s="227"/>
      <c r="I6824" s="227"/>
      <c r="J6824" s="227"/>
      <c r="K6824" s="227"/>
      <c r="L6824" s="228"/>
    </row>
    <row r="6825" spans="1:12">
      <c r="A6825" s="213" t="str">
        <f t="shared" ca="1" si="106"/>
        <v/>
      </c>
      <c r="C6825" s="223"/>
      <c r="D6825" s="224"/>
      <c r="E6825" s="224"/>
      <c r="F6825" s="225"/>
      <c r="G6825" s="226"/>
      <c r="H6825" s="227"/>
      <c r="I6825" s="227"/>
      <c r="J6825" s="227"/>
      <c r="K6825" s="227"/>
      <c r="L6825" s="228"/>
    </row>
    <row r="6826" spans="1:12">
      <c r="A6826" s="213" t="str">
        <f t="shared" ca="1" si="106"/>
        <v/>
      </c>
      <c r="C6826" s="223"/>
      <c r="D6826" s="224"/>
      <c r="E6826" s="224"/>
      <c r="F6826" s="225"/>
      <c r="G6826" s="226"/>
      <c r="H6826" s="227"/>
      <c r="I6826" s="227"/>
      <c r="J6826" s="227"/>
      <c r="K6826" s="227"/>
      <c r="L6826" s="228"/>
    </row>
    <row r="6827" spans="1:12">
      <c r="A6827" s="213" t="str">
        <f t="shared" ca="1" si="106"/>
        <v/>
      </c>
      <c r="C6827" s="223"/>
      <c r="D6827" s="224"/>
      <c r="E6827" s="224"/>
      <c r="F6827" s="225"/>
      <c r="G6827" s="226"/>
      <c r="H6827" s="227"/>
      <c r="I6827" s="227"/>
      <c r="J6827" s="227"/>
      <c r="K6827" s="227"/>
      <c r="L6827" s="228"/>
    </row>
    <row r="6828" spans="1:12">
      <c r="A6828" s="213" t="str">
        <f t="shared" ca="1" si="106"/>
        <v/>
      </c>
      <c r="C6828" s="223"/>
      <c r="D6828" s="224"/>
      <c r="E6828" s="224"/>
      <c r="F6828" s="225"/>
      <c r="G6828" s="226"/>
      <c r="H6828" s="227"/>
      <c r="I6828" s="227"/>
      <c r="J6828" s="227"/>
      <c r="K6828" s="227"/>
      <c r="L6828" s="228"/>
    </row>
    <row r="6829" spans="1:12">
      <c r="A6829" s="213" t="str">
        <f t="shared" ca="1" si="106"/>
        <v/>
      </c>
      <c r="C6829" s="223"/>
      <c r="D6829" s="224"/>
      <c r="E6829" s="224"/>
      <c r="F6829" s="225"/>
      <c r="G6829" s="226"/>
      <c r="H6829" s="227"/>
      <c r="I6829" s="227"/>
      <c r="J6829" s="227"/>
      <c r="K6829" s="227"/>
      <c r="L6829" s="228"/>
    </row>
    <row r="6830" spans="1:12">
      <c r="A6830" s="213" t="str">
        <f t="shared" ca="1" si="106"/>
        <v/>
      </c>
      <c r="C6830" s="223"/>
      <c r="D6830" s="224"/>
      <c r="E6830" s="224"/>
      <c r="F6830" s="225"/>
      <c r="G6830" s="226"/>
      <c r="H6830" s="227"/>
      <c r="I6830" s="227"/>
      <c r="J6830" s="227"/>
      <c r="K6830" s="227"/>
      <c r="L6830" s="228"/>
    </row>
    <row r="6831" spans="1:12">
      <c r="A6831" s="213" t="str">
        <f t="shared" ca="1" si="106"/>
        <v/>
      </c>
      <c r="C6831" s="223"/>
      <c r="D6831" s="224"/>
      <c r="E6831" s="224"/>
      <c r="F6831" s="225"/>
      <c r="G6831" s="226"/>
      <c r="H6831" s="227"/>
      <c r="I6831" s="227"/>
      <c r="J6831" s="227"/>
      <c r="K6831" s="227"/>
      <c r="L6831" s="228"/>
    </row>
    <row r="6832" spans="1:12">
      <c r="A6832" s="213" t="str">
        <f t="shared" ca="1" si="106"/>
        <v/>
      </c>
      <c r="C6832" s="223"/>
      <c r="D6832" s="224"/>
      <c r="E6832" s="224"/>
      <c r="F6832" s="225"/>
      <c r="G6832" s="226"/>
      <c r="H6832" s="227"/>
      <c r="I6832" s="227"/>
      <c r="J6832" s="227"/>
      <c r="K6832" s="227"/>
      <c r="L6832" s="228"/>
    </row>
    <row r="6833" spans="1:12">
      <c r="A6833" s="213" t="str">
        <f t="shared" ca="1" si="106"/>
        <v/>
      </c>
      <c r="C6833" s="223"/>
      <c r="D6833" s="224"/>
      <c r="E6833" s="224"/>
      <c r="F6833" s="225"/>
      <c r="G6833" s="226"/>
      <c r="H6833" s="227"/>
      <c r="I6833" s="227"/>
      <c r="J6833" s="227"/>
      <c r="K6833" s="227"/>
      <c r="L6833" s="228"/>
    </row>
    <row r="6834" spans="1:12">
      <c r="A6834" s="213" t="str">
        <f t="shared" ca="1" si="106"/>
        <v/>
      </c>
      <c r="C6834" s="223"/>
      <c r="D6834" s="224"/>
      <c r="E6834" s="224"/>
      <c r="F6834" s="225"/>
      <c r="G6834" s="226"/>
      <c r="H6834" s="227"/>
      <c r="I6834" s="227"/>
      <c r="J6834" s="227"/>
      <c r="K6834" s="227"/>
      <c r="L6834" s="228"/>
    </row>
    <row r="6835" spans="1:12">
      <c r="A6835" s="213" t="str">
        <f t="shared" ca="1" si="106"/>
        <v/>
      </c>
      <c r="C6835" s="223"/>
      <c r="D6835" s="224"/>
      <c r="E6835" s="224"/>
      <c r="F6835" s="225"/>
      <c r="G6835" s="226"/>
      <c r="H6835" s="227"/>
      <c r="I6835" s="227"/>
      <c r="J6835" s="227"/>
      <c r="K6835" s="227"/>
      <c r="L6835" s="228"/>
    </row>
    <row r="6836" spans="1:12">
      <c r="A6836" s="213" t="str">
        <f t="shared" ca="1" si="106"/>
        <v/>
      </c>
      <c r="C6836" s="223"/>
      <c r="D6836" s="224"/>
      <c r="E6836" s="224"/>
      <c r="F6836" s="225"/>
      <c r="G6836" s="226"/>
      <c r="H6836" s="227"/>
      <c r="I6836" s="227"/>
      <c r="J6836" s="227"/>
      <c r="K6836" s="227"/>
      <c r="L6836" s="228"/>
    </row>
    <row r="6837" spans="1:12">
      <c r="A6837" s="213" t="str">
        <f t="shared" ca="1" si="106"/>
        <v/>
      </c>
      <c r="C6837" s="223"/>
      <c r="D6837" s="224"/>
      <c r="E6837" s="224"/>
      <c r="F6837" s="225"/>
      <c r="G6837" s="226"/>
      <c r="H6837" s="227"/>
      <c r="I6837" s="227"/>
      <c r="J6837" s="227"/>
      <c r="K6837" s="227"/>
      <c r="L6837" s="228"/>
    </row>
    <row r="6838" spans="1:12">
      <c r="A6838" s="213" t="str">
        <f t="shared" ca="1" si="106"/>
        <v/>
      </c>
      <c r="C6838" s="223"/>
      <c r="D6838" s="224"/>
      <c r="E6838" s="224"/>
      <c r="F6838" s="225"/>
      <c r="G6838" s="226"/>
      <c r="H6838" s="227"/>
      <c r="I6838" s="227"/>
      <c r="J6838" s="227"/>
      <c r="K6838" s="227"/>
      <c r="L6838" s="228"/>
    </row>
    <row r="6839" spans="1:12">
      <c r="A6839" s="213" t="str">
        <f t="shared" ca="1" si="106"/>
        <v/>
      </c>
      <c r="C6839" s="223"/>
      <c r="D6839" s="224"/>
      <c r="E6839" s="224"/>
      <c r="F6839" s="225"/>
      <c r="G6839" s="226"/>
      <c r="H6839" s="227"/>
      <c r="I6839" s="227"/>
      <c r="J6839" s="227"/>
      <c r="K6839" s="227"/>
      <c r="L6839" s="228"/>
    </row>
    <row r="6840" spans="1:12">
      <c r="A6840" s="213" t="str">
        <f t="shared" ca="1" si="106"/>
        <v/>
      </c>
      <c r="C6840" s="223"/>
      <c r="D6840" s="224"/>
      <c r="E6840" s="224"/>
      <c r="F6840" s="225"/>
      <c r="G6840" s="226"/>
      <c r="H6840" s="227"/>
      <c r="I6840" s="227"/>
      <c r="J6840" s="227"/>
      <c r="K6840" s="227"/>
      <c r="L6840" s="228"/>
    </row>
    <row r="6841" spans="1:12">
      <c r="A6841" s="213" t="str">
        <f t="shared" ca="1" si="106"/>
        <v/>
      </c>
      <c r="C6841" s="223"/>
      <c r="D6841" s="224"/>
      <c r="E6841" s="224"/>
      <c r="F6841" s="225"/>
      <c r="G6841" s="226"/>
      <c r="H6841" s="227"/>
      <c r="I6841" s="227"/>
      <c r="J6841" s="227"/>
      <c r="K6841" s="227"/>
      <c r="L6841" s="228"/>
    </row>
    <row r="6842" spans="1:12">
      <c r="A6842" s="213" t="str">
        <f t="shared" ca="1" si="106"/>
        <v/>
      </c>
      <c r="C6842" s="223"/>
      <c r="D6842" s="224"/>
      <c r="E6842" s="224"/>
      <c r="F6842" s="225"/>
      <c r="G6842" s="226"/>
      <c r="H6842" s="227"/>
      <c r="I6842" s="227"/>
      <c r="J6842" s="227"/>
      <c r="K6842" s="227"/>
      <c r="L6842" s="228"/>
    </row>
    <row r="6843" spans="1:12">
      <c r="A6843" s="213" t="str">
        <f t="shared" ca="1" si="106"/>
        <v/>
      </c>
      <c r="C6843" s="223"/>
      <c r="D6843" s="224"/>
      <c r="E6843" s="224"/>
      <c r="F6843" s="225"/>
      <c r="G6843" s="226"/>
      <c r="H6843" s="227"/>
      <c r="I6843" s="227"/>
      <c r="J6843" s="227"/>
      <c r="K6843" s="227"/>
      <c r="L6843" s="228"/>
    </row>
    <row r="6844" spans="1:12">
      <c r="A6844" s="213" t="str">
        <f t="shared" ca="1" si="106"/>
        <v/>
      </c>
      <c r="C6844" s="223"/>
      <c r="D6844" s="224"/>
      <c r="E6844" s="224"/>
      <c r="F6844" s="225"/>
      <c r="G6844" s="226"/>
      <c r="H6844" s="227"/>
      <c r="I6844" s="227"/>
      <c r="J6844" s="227"/>
      <c r="K6844" s="227"/>
      <c r="L6844" s="228"/>
    </row>
    <row r="6845" spans="1:12">
      <c r="A6845" s="213" t="str">
        <f t="shared" ca="1" si="106"/>
        <v/>
      </c>
      <c r="C6845" s="223"/>
      <c r="D6845" s="224"/>
      <c r="E6845" s="224"/>
      <c r="F6845" s="225"/>
      <c r="G6845" s="226"/>
      <c r="H6845" s="227"/>
      <c r="I6845" s="227"/>
      <c r="J6845" s="227"/>
      <c r="K6845" s="227"/>
      <c r="L6845" s="228"/>
    </row>
    <row r="6846" spans="1:12">
      <c r="A6846" s="213" t="str">
        <f t="shared" ca="1" si="106"/>
        <v/>
      </c>
      <c r="C6846" s="223"/>
      <c r="D6846" s="224"/>
      <c r="E6846" s="224"/>
      <c r="F6846" s="225"/>
      <c r="G6846" s="226"/>
      <c r="H6846" s="227"/>
      <c r="I6846" s="227"/>
      <c r="J6846" s="227"/>
      <c r="K6846" s="227"/>
      <c r="L6846" s="228"/>
    </row>
    <row r="6847" spans="1:12">
      <c r="A6847" s="213" t="str">
        <f t="shared" ca="1" si="106"/>
        <v/>
      </c>
      <c r="C6847" s="223"/>
      <c r="D6847" s="224"/>
      <c r="E6847" s="224"/>
      <c r="F6847" s="225"/>
      <c r="G6847" s="226"/>
      <c r="H6847" s="227"/>
      <c r="I6847" s="227"/>
      <c r="J6847" s="227"/>
      <c r="K6847" s="227"/>
      <c r="L6847" s="228"/>
    </row>
    <row r="6848" spans="1:12">
      <c r="A6848" s="213" t="str">
        <f t="shared" ca="1" si="106"/>
        <v/>
      </c>
      <c r="C6848" s="223"/>
      <c r="D6848" s="224"/>
      <c r="E6848" s="224"/>
      <c r="F6848" s="225"/>
      <c r="G6848" s="226"/>
      <c r="H6848" s="227"/>
      <c r="I6848" s="227"/>
      <c r="J6848" s="227"/>
      <c r="K6848" s="227"/>
      <c r="L6848" s="228"/>
    </row>
    <row r="6849" spans="1:12">
      <c r="A6849" s="213" t="str">
        <f t="shared" ca="1" si="106"/>
        <v/>
      </c>
      <c r="C6849" s="223"/>
      <c r="D6849" s="224"/>
      <c r="E6849" s="224"/>
      <c r="F6849" s="225"/>
      <c r="G6849" s="226"/>
      <c r="H6849" s="227"/>
      <c r="I6849" s="227"/>
      <c r="J6849" s="227"/>
      <c r="K6849" s="227"/>
      <c r="L6849" s="228"/>
    </row>
    <row r="6850" spans="1:12">
      <c r="A6850" s="213" t="str">
        <f t="shared" ca="1" si="106"/>
        <v/>
      </c>
      <c r="C6850" s="223"/>
      <c r="D6850" s="224"/>
      <c r="E6850" s="224"/>
      <c r="F6850" s="225"/>
      <c r="G6850" s="226"/>
      <c r="H6850" s="227"/>
      <c r="I6850" s="227"/>
      <c r="J6850" s="227"/>
      <c r="K6850" s="227"/>
      <c r="L6850" s="228"/>
    </row>
    <row r="6851" spans="1:12">
      <c r="A6851" s="213" t="str">
        <f t="shared" ca="1" si="106"/>
        <v/>
      </c>
      <c r="C6851" s="223"/>
      <c r="D6851" s="224"/>
      <c r="E6851" s="224"/>
      <c r="F6851" s="225"/>
      <c r="G6851" s="226"/>
      <c r="H6851" s="227"/>
      <c r="I6851" s="227"/>
      <c r="J6851" s="227"/>
      <c r="K6851" s="227"/>
      <c r="L6851" s="228"/>
    </row>
    <row r="6852" spans="1:12">
      <c r="A6852" s="213" t="str">
        <f t="shared" ref="A6852:A6915" ca="1" si="107">IF(INDIRECT(ADDRESS(ROW(A6852),3))="","",IF(INDIRECT(ADDRESS(ROW(A6852),3))=INDIRECT(ADDRESS(ROW(A6852)-1,3)),A6851,A6851+1))</f>
        <v/>
      </c>
      <c r="C6852" s="223"/>
      <c r="D6852" s="224"/>
      <c r="E6852" s="224"/>
      <c r="F6852" s="225"/>
      <c r="G6852" s="226"/>
      <c r="H6852" s="227"/>
      <c r="I6852" s="227"/>
      <c r="J6852" s="227"/>
      <c r="K6852" s="227"/>
      <c r="L6852" s="228"/>
    </row>
    <row r="6853" spans="1:12">
      <c r="A6853" s="213" t="str">
        <f t="shared" ca="1" si="107"/>
        <v/>
      </c>
      <c r="C6853" s="223"/>
      <c r="D6853" s="224"/>
      <c r="E6853" s="224"/>
      <c r="F6853" s="225"/>
      <c r="G6853" s="226"/>
      <c r="H6853" s="227"/>
      <c r="I6853" s="227"/>
      <c r="J6853" s="227"/>
      <c r="K6853" s="227"/>
      <c r="L6853" s="228"/>
    </row>
    <row r="6854" spans="1:12">
      <c r="A6854" s="213" t="str">
        <f t="shared" ca="1" si="107"/>
        <v/>
      </c>
      <c r="C6854" s="223"/>
      <c r="D6854" s="224"/>
      <c r="E6854" s="224"/>
      <c r="F6854" s="225"/>
      <c r="G6854" s="226"/>
      <c r="H6854" s="227"/>
      <c r="I6854" s="227"/>
      <c r="J6854" s="227"/>
      <c r="K6854" s="227"/>
      <c r="L6854" s="228"/>
    </row>
    <row r="6855" spans="1:12">
      <c r="A6855" s="213" t="str">
        <f t="shared" ca="1" si="107"/>
        <v/>
      </c>
      <c r="C6855" s="223"/>
      <c r="D6855" s="224"/>
      <c r="E6855" s="224"/>
      <c r="F6855" s="225"/>
      <c r="G6855" s="226"/>
      <c r="H6855" s="227"/>
      <c r="I6855" s="227"/>
      <c r="J6855" s="227"/>
      <c r="K6855" s="227"/>
      <c r="L6855" s="228"/>
    </row>
    <row r="6856" spans="1:12">
      <c r="A6856" s="213" t="str">
        <f t="shared" ca="1" si="107"/>
        <v/>
      </c>
      <c r="C6856" s="223"/>
      <c r="D6856" s="224"/>
      <c r="E6856" s="224"/>
      <c r="F6856" s="225"/>
      <c r="G6856" s="226"/>
      <c r="H6856" s="227"/>
      <c r="I6856" s="227"/>
      <c r="J6856" s="227"/>
      <c r="K6856" s="227"/>
      <c r="L6856" s="228"/>
    </row>
    <row r="6857" spans="1:12">
      <c r="A6857" s="213" t="str">
        <f t="shared" ca="1" si="107"/>
        <v/>
      </c>
      <c r="C6857" s="223"/>
      <c r="D6857" s="224"/>
      <c r="E6857" s="224"/>
      <c r="F6857" s="225"/>
      <c r="G6857" s="226"/>
      <c r="H6857" s="227"/>
      <c r="I6857" s="227"/>
      <c r="J6857" s="227"/>
      <c r="K6857" s="227"/>
      <c r="L6857" s="228"/>
    </row>
    <row r="6858" spans="1:12">
      <c r="A6858" s="213" t="str">
        <f t="shared" ca="1" si="107"/>
        <v/>
      </c>
      <c r="C6858" s="223"/>
      <c r="D6858" s="224"/>
      <c r="E6858" s="224"/>
      <c r="F6858" s="225"/>
      <c r="G6858" s="226"/>
      <c r="H6858" s="227"/>
      <c r="I6858" s="227"/>
      <c r="J6858" s="227"/>
      <c r="K6858" s="227"/>
      <c r="L6858" s="228"/>
    </row>
    <row r="6859" spans="1:12">
      <c r="A6859" s="213" t="str">
        <f t="shared" ca="1" si="107"/>
        <v/>
      </c>
      <c r="C6859" s="223"/>
      <c r="D6859" s="224"/>
      <c r="E6859" s="224"/>
      <c r="F6859" s="225"/>
      <c r="G6859" s="226"/>
      <c r="H6859" s="227"/>
      <c r="I6859" s="227"/>
      <c r="J6859" s="227"/>
      <c r="K6859" s="227"/>
      <c r="L6859" s="228"/>
    </row>
    <row r="6860" spans="1:12">
      <c r="A6860" s="213" t="str">
        <f t="shared" ca="1" si="107"/>
        <v/>
      </c>
      <c r="C6860" s="223"/>
      <c r="D6860" s="224"/>
      <c r="E6860" s="224"/>
      <c r="F6860" s="225"/>
      <c r="G6860" s="226"/>
      <c r="H6860" s="227"/>
      <c r="I6860" s="227"/>
      <c r="J6860" s="227"/>
      <c r="K6860" s="227"/>
      <c r="L6860" s="228"/>
    </row>
    <row r="6861" spans="1:12">
      <c r="A6861" s="213" t="str">
        <f t="shared" ca="1" si="107"/>
        <v/>
      </c>
      <c r="C6861" s="223"/>
      <c r="D6861" s="224"/>
      <c r="E6861" s="224"/>
      <c r="F6861" s="225"/>
      <c r="G6861" s="226"/>
      <c r="H6861" s="227"/>
      <c r="I6861" s="227"/>
      <c r="J6861" s="227"/>
      <c r="K6861" s="227"/>
      <c r="L6861" s="228"/>
    </row>
    <row r="6862" spans="1:12">
      <c r="A6862" s="213" t="str">
        <f t="shared" ca="1" si="107"/>
        <v/>
      </c>
      <c r="C6862" s="223"/>
      <c r="D6862" s="224"/>
      <c r="E6862" s="224"/>
      <c r="F6862" s="225"/>
      <c r="G6862" s="226"/>
      <c r="H6862" s="227"/>
      <c r="I6862" s="227"/>
      <c r="J6862" s="227"/>
      <c r="K6862" s="227"/>
      <c r="L6862" s="228"/>
    </row>
    <row r="6863" spans="1:12">
      <c r="A6863" s="213" t="str">
        <f t="shared" ca="1" si="107"/>
        <v/>
      </c>
      <c r="C6863" s="223"/>
      <c r="D6863" s="224"/>
      <c r="E6863" s="224"/>
      <c r="F6863" s="225"/>
      <c r="G6863" s="226"/>
      <c r="H6863" s="227"/>
      <c r="I6863" s="227"/>
      <c r="J6863" s="227"/>
      <c r="K6863" s="227"/>
      <c r="L6863" s="228"/>
    </row>
    <row r="6864" spans="1:12">
      <c r="A6864" s="213" t="str">
        <f t="shared" ca="1" si="107"/>
        <v/>
      </c>
      <c r="C6864" s="223"/>
      <c r="D6864" s="224"/>
      <c r="E6864" s="224"/>
      <c r="F6864" s="225"/>
      <c r="G6864" s="226"/>
      <c r="H6864" s="227"/>
      <c r="I6864" s="227"/>
      <c r="J6864" s="227"/>
      <c r="K6864" s="227"/>
      <c r="L6864" s="228"/>
    </row>
    <row r="6865" spans="1:12">
      <c r="A6865" s="213" t="str">
        <f t="shared" ca="1" si="107"/>
        <v/>
      </c>
      <c r="C6865" s="223"/>
      <c r="D6865" s="224"/>
      <c r="E6865" s="224"/>
      <c r="F6865" s="225"/>
      <c r="G6865" s="226"/>
      <c r="H6865" s="227"/>
      <c r="I6865" s="227"/>
      <c r="J6865" s="227"/>
      <c r="K6865" s="227"/>
      <c r="L6865" s="228"/>
    </row>
    <row r="6866" spans="1:12">
      <c r="A6866" s="213" t="str">
        <f t="shared" ca="1" si="107"/>
        <v/>
      </c>
      <c r="C6866" s="223"/>
      <c r="D6866" s="224"/>
      <c r="E6866" s="224"/>
      <c r="F6866" s="225"/>
      <c r="G6866" s="226"/>
      <c r="H6866" s="227"/>
      <c r="I6866" s="227"/>
      <c r="J6866" s="227"/>
      <c r="K6866" s="227"/>
      <c r="L6866" s="228"/>
    </row>
    <row r="6867" spans="1:12">
      <c r="A6867" s="213" t="str">
        <f t="shared" ca="1" si="107"/>
        <v/>
      </c>
      <c r="C6867" s="223"/>
      <c r="D6867" s="224"/>
      <c r="E6867" s="224"/>
      <c r="F6867" s="225"/>
      <c r="G6867" s="226"/>
      <c r="H6867" s="227"/>
      <c r="I6867" s="227"/>
      <c r="J6867" s="227"/>
      <c r="K6867" s="227"/>
      <c r="L6867" s="228"/>
    </row>
    <row r="6868" spans="1:12">
      <c r="A6868" s="213" t="str">
        <f t="shared" ca="1" si="107"/>
        <v/>
      </c>
      <c r="C6868" s="223"/>
      <c r="D6868" s="224"/>
      <c r="E6868" s="224"/>
      <c r="F6868" s="225"/>
      <c r="G6868" s="226"/>
      <c r="H6868" s="227"/>
      <c r="I6868" s="227"/>
      <c r="J6868" s="227"/>
      <c r="K6868" s="227"/>
      <c r="L6868" s="228"/>
    </row>
    <row r="6869" spans="1:12">
      <c r="A6869" s="213" t="str">
        <f t="shared" ca="1" si="107"/>
        <v/>
      </c>
      <c r="C6869" s="223"/>
      <c r="D6869" s="224"/>
      <c r="E6869" s="224"/>
      <c r="F6869" s="225"/>
      <c r="G6869" s="226"/>
      <c r="H6869" s="227"/>
      <c r="I6869" s="227"/>
      <c r="J6869" s="227"/>
      <c r="K6869" s="227"/>
      <c r="L6869" s="228"/>
    </row>
    <row r="6870" spans="1:12">
      <c r="A6870" s="213" t="str">
        <f t="shared" ca="1" si="107"/>
        <v/>
      </c>
      <c r="C6870" s="223"/>
      <c r="D6870" s="224"/>
      <c r="E6870" s="224"/>
      <c r="F6870" s="225"/>
      <c r="G6870" s="226"/>
      <c r="H6870" s="227"/>
      <c r="I6870" s="227"/>
      <c r="J6870" s="227"/>
      <c r="K6870" s="227"/>
      <c r="L6870" s="228"/>
    </row>
    <row r="6871" spans="1:12">
      <c r="A6871" s="213" t="str">
        <f t="shared" ca="1" si="107"/>
        <v/>
      </c>
      <c r="C6871" s="223"/>
      <c r="D6871" s="224"/>
      <c r="E6871" s="224"/>
      <c r="F6871" s="225"/>
      <c r="G6871" s="226"/>
      <c r="H6871" s="227"/>
      <c r="I6871" s="227"/>
      <c r="J6871" s="227"/>
      <c r="K6871" s="227"/>
      <c r="L6871" s="228"/>
    </row>
    <row r="6872" spans="1:12">
      <c r="A6872" s="213" t="str">
        <f t="shared" ca="1" si="107"/>
        <v/>
      </c>
      <c r="C6872" s="223"/>
      <c r="D6872" s="224"/>
      <c r="E6872" s="224"/>
      <c r="F6872" s="225"/>
      <c r="G6872" s="226"/>
      <c r="H6872" s="227"/>
      <c r="I6872" s="227"/>
      <c r="J6872" s="227"/>
      <c r="K6872" s="227"/>
      <c r="L6872" s="228"/>
    </row>
    <row r="6873" spans="1:12">
      <c r="A6873" s="213" t="str">
        <f t="shared" ca="1" si="107"/>
        <v/>
      </c>
      <c r="C6873" s="223"/>
      <c r="D6873" s="224"/>
      <c r="E6873" s="224"/>
      <c r="F6873" s="225"/>
      <c r="G6873" s="226"/>
      <c r="H6873" s="227"/>
      <c r="I6873" s="227"/>
      <c r="J6873" s="227"/>
      <c r="K6873" s="227"/>
      <c r="L6873" s="228"/>
    </row>
    <row r="6874" spans="1:12">
      <c r="A6874" s="213" t="str">
        <f t="shared" ca="1" si="107"/>
        <v/>
      </c>
      <c r="C6874" s="223"/>
      <c r="D6874" s="224"/>
      <c r="E6874" s="224"/>
      <c r="F6874" s="225"/>
      <c r="G6874" s="226"/>
      <c r="H6874" s="227"/>
      <c r="I6874" s="227"/>
      <c r="J6874" s="227"/>
      <c r="K6874" s="227"/>
      <c r="L6874" s="228"/>
    </row>
    <row r="6875" spans="1:12">
      <c r="A6875" s="213" t="str">
        <f t="shared" ca="1" si="107"/>
        <v/>
      </c>
      <c r="C6875" s="223"/>
      <c r="D6875" s="224"/>
      <c r="E6875" s="224"/>
      <c r="F6875" s="225"/>
      <c r="G6875" s="226"/>
      <c r="H6875" s="227"/>
      <c r="I6875" s="227"/>
      <c r="J6875" s="227"/>
      <c r="K6875" s="227"/>
      <c r="L6875" s="228"/>
    </row>
    <row r="6876" spans="1:12">
      <c r="A6876" s="213" t="str">
        <f t="shared" ca="1" si="107"/>
        <v/>
      </c>
      <c r="C6876" s="223"/>
      <c r="D6876" s="224"/>
      <c r="E6876" s="224"/>
      <c r="F6876" s="225"/>
      <c r="G6876" s="226"/>
      <c r="H6876" s="227"/>
      <c r="I6876" s="227"/>
      <c r="J6876" s="227"/>
      <c r="K6876" s="227"/>
      <c r="L6876" s="228"/>
    </row>
    <row r="6877" spans="1:12">
      <c r="A6877" s="213" t="str">
        <f t="shared" ca="1" si="107"/>
        <v/>
      </c>
      <c r="C6877" s="223"/>
      <c r="D6877" s="224"/>
      <c r="E6877" s="224"/>
      <c r="F6877" s="225"/>
      <c r="G6877" s="226"/>
      <c r="H6877" s="227"/>
      <c r="I6877" s="227"/>
      <c r="J6877" s="227"/>
      <c r="K6877" s="227"/>
      <c r="L6877" s="228"/>
    </row>
    <row r="6878" spans="1:12">
      <c r="A6878" s="213" t="str">
        <f t="shared" ca="1" si="107"/>
        <v/>
      </c>
      <c r="C6878" s="223"/>
      <c r="D6878" s="224"/>
      <c r="E6878" s="224"/>
      <c r="F6878" s="225"/>
      <c r="G6878" s="226"/>
      <c r="H6878" s="227"/>
      <c r="I6878" s="227"/>
      <c r="J6878" s="227"/>
      <c r="K6878" s="227"/>
      <c r="L6878" s="228"/>
    </row>
    <row r="6879" spans="1:12">
      <c r="A6879" s="213" t="str">
        <f t="shared" ca="1" si="107"/>
        <v/>
      </c>
      <c r="C6879" s="223"/>
      <c r="D6879" s="224"/>
      <c r="E6879" s="224"/>
      <c r="F6879" s="225"/>
      <c r="G6879" s="226"/>
      <c r="H6879" s="227"/>
      <c r="I6879" s="227"/>
      <c r="J6879" s="227"/>
      <c r="K6879" s="227"/>
      <c r="L6879" s="228"/>
    </row>
    <row r="6880" spans="1:12">
      <c r="A6880" s="213" t="str">
        <f t="shared" ca="1" si="107"/>
        <v/>
      </c>
      <c r="C6880" s="223"/>
      <c r="D6880" s="224"/>
      <c r="E6880" s="224"/>
      <c r="F6880" s="225"/>
      <c r="G6880" s="226"/>
      <c r="H6880" s="227"/>
      <c r="I6880" s="227"/>
      <c r="J6880" s="227"/>
      <c r="K6880" s="227"/>
      <c r="L6880" s="228"/>
    </row>
    <row r="6881" spans="1:12">
      <c r="A6881" s="213" t="str">
        <f t="shared" ca="1" si="107"/>
        <v/>
      </c>
      <c r="C6881" s="223"/>
      <c r="D6881" s="224"/>
      <c r="E6881" s="224"/>
      <c r="F6881" s="225"/>
      <c r="G6881" s="226"/>
      <c r="H6881" s="227"/>
      <c r="I6881" s="227"/>
      <c r="J6881" s="227"/>
      <c r="K6881" s="227"/>
      <c r="L6881" s="228"/>
    </row>
    <row r="6882" spans="1:12">
      <c r="A6882" s="213" t="str">
        <f t="shared" ca="1" si="107"/>
        <v/>
      </c>
      <c r="C6882" s="223"/>
      <c r="D6882" s="224"/>
      <c r="E6882" s="224"/>
      <c r="F6882" s="225"/>
      <c r="G6882" s="226"/>
      <c r="H6882" s="227"/>
      <c r="I6882" s="227"/>
      <c r="J6882" s="227"/>
      <c r="K6882" s="227"/>
      <c r="L6882" s="228"/>
    </row>
    <row r="6883" spans="1:12">
      <c r="A6883" s="213" t="str">
        <f t="shared" ca="1" si="107"/>
        <v/>
      </c>
      <c r="C6883" s="223"/>
      <c r="D6883" s="224"/>
      <c r="E6883" s="224"/>
      <c r="F6883" s="225"/>
      <c r="G6883" s="226"/>
      <c r="H6883" s="227"/>
      <c r="I6883" s="227"/>
      <c r="J6883" s="227"/>
      <c r="K6883" s="227"/>
      <c r="L6883" s="228"/>
    </row>
    <row r="6884" spans="1:12">
      <c r="A6884" s="213" t="str">
        <f t="shared" ca="1" si="107"/>
        <v/>
      </c>
      <c r="C6884" s="223"/>
      <c r="D6884" s="224"/>
      <c r="E6884" s="224"/>
      <c r="F6884" s="225"/>
      <c r="G6884" s="226"/>
      <c r="H6884" s="227"/>
      <c r="I6884" s="227"/>
      <c r="J6884" s="227"/>
      <c r="K6884" s="227"/>
      <c r="L6884" s="228"/>
    </row>
    <row r="6885" spans="1:12">
      <c r="A6885" s="213" t="str">
        <f t="shared" ca="1" si="107"/>
        <v/>
      </c>
      <c r="C6885" s="223"/>
      <c r="D6885" s="224"/>
      <c r="E6885" s="224"/>
      <c r="F6885" s="225"/>
      <c r="G6885" s="226"/>
      <c r="H6885" s="227"/>
      <c r="I6885" s="227"/>
      <c r="J6885" s="227"/>
      <c r="K6885" s="227"/>
      <c r="L6885" s="228"/>
    </row>
    <row r="6886" spans="1:12">
      <c r="A6886" s="213" t="str">
        <f t="shared" ca="1" si="107"/>
        <v/>
      </c>
      <c r="C6886" s="223"/>
      <c r="D6886" s="224"/>
      <c r="E6886" s="224"/>
      <c r="F6886" s="225"/>
      <c r="G6886" s="226"/>
      <c r="H6886" s="227"/>
      <c r="I6886" s="227"/>
      <c r="J6886" s="227"/>
      <c r="K6886" s="227"/>
      <c r="L6886" s="228"/>
    </row>
    <row r="6887" spans="1:12">
      <c r="A6887" s="213" t="str">
        <f t="shared" ca="1" si="107"/>
        <v/>
      </c>
      <c r="C6887" s="223"/>
      <c r="D6887" s="224"/>
      <c r="E6887" s="224"/>
      <c r="F6887" s="225"/>
      <c r="G6887" s="226"/>
      <c r="H6887" s="227"/>
      <c r="I6887" s="227"/>
      <c r="J6887" s="227"/>
      <c r="K6887" s="227"/>
      <c r="L6887" s="228"/>
    </row>
    <row r="6888" spans="1:12">
      <c r="A6888" s="213" t="str">
        <f t="shared" ca="1" si="107"/>
        <v/>
      </c>
      <c r="C6888" s="223"/>
      <c r="D6888" s="224"/>
      <c r="E6888" s="224"/>
      <c r="F6888" s="225"/>
      <c r="G6888" s="226"/>
      <c r="H6888" s="227"/>
      <c r="I6888" s="227"/>
      <c r="J6888" s="227"/>
      <c r="K6888" s="227"/>
      <c r="L6888" s="228"/>
    </row>
    <row r="6889" spans="1:12">
      <c r="A6889" s="213" t="str">
        <f t="shared" ca="1" si="107"/>
        <v/>
      </c>
      <c r="C6889" s="223"/>
      <c r="D6889" s="224"/>
      <c r="E6889" s="224"/>
      <c r="F6889" s="225"/>
      <c r="G6889" s="226"/>
      <c r="H6889" s="227"/>
      <c r="I6889" s="227"/>
      <c r="J6889" s="227"/>
      <c r="K6889" s="227"/>
      <c r="L6889" s="228"/>
    </row>
    <row r="6890" spans="1:12">
      <c r="A6890" s="213" t="str">
        <f t="shared" ca="1" si="107"/>
        <v/>
      </c>
      <c r="C6890" s="223"/>
      <c r="D6890" s="224"/>
      <c r="E6890" s="224"/>
      <c r="F6890" s="225"/>
      <c r="G6890" s="226"/>
      <c r="H6890" s="227"/>
      <c r="I6890" s="227"/>
      <c r="J6890" s="227"/>
      <c r="K6890" s="227"/>
      <c r="L6890" s="228"/>
    </row>
    <row r="6891" spans="1:12">
      <c r="A6891" s="213" t="str">
        <f t="shared" ca="1" si="107"/>
        <v/>
      </c>
      <c r="C6891" s="223"/>
      <c r="D6891" s="224"/>
      <c r="E6891" s="224"/>
      <c r="F6891" s="225"/>
      <c r="G6891" s="226"/>
      <c r="H6891" s="227"/>
      <c r="I6891" s="227"/>
      <c r="J6891" s="227"/>
      <c r="K6891" s="227"/>
      <c r="L6891" s="228"/>
    </row>
    <row r="6892" spans="1:12">
      <c r="A6892" s="213" t="str">
        <f t="shared" ca="1" si="107"/>
        <v/>
      </c>
      <c r="C6892" s="223"/>
      <c r="D6892" s="224"/>
      <c r="E6892" s="224"/>
      <c r="F6892" s="225"/>
      <c r="G6892" s="226"/>
      <c r="H6892" s="227"/>
      <c r="I6892" s="227"/>
      <c r="J6892" s="227"/>
      <c r="K6892" s="227"/>
      <c r="L6892" s="228"/>
    </row>
    <row r="6893" spans="1:12">
      <c r="A6893" s="213" t="str">
        <f t="shared" ca="1" si="107"/>
        <v/>
      </c>
      <c r="C6893" s="223"/>
      <c r="D6893" s="224"/>
      <c r="E6893" s="224"/>
      <c r="F6893" s="225"/>
      <c r="G6893" s="226"/>
      <c r="H6893" s="227"/>
      <c r="I6893" s="227"/>
      <c r="J6893" s="227"/>
      <c r="K6893" s="227"/>
      <c r="L6893" s="228"/>
    </row>
    <row r="6894" spans="1:12">
      <c r="A6894" s="213" t="str">
        <f t="shared" ca="1" si="107"/>
        <v/>
      </c>
      <c r="C6894" s="223"/>
      <c r="D6894" s="224"/>
      <c r="E6894" s="224"/>
      <c r="F6894" s="225"/>
      <c r="G6894" s="226"/>
      <c r="H6894" s="227"/>
      <c r="I6894" s="227"/>
      <c r="J6894" s="227"/>
      <c r="K6894" s="227"/>
      <c r="L6894" s="228"/>
    </row>
    <row r="6895" spans="1:12">
      <c r="A6895" s="213" t="str">
        <f t="shared" ca="1" si="107"/>
        <v/>
      </c>
      <c r="C6895" s="223"/>
      <c r="D6895" s="224"/>
      <c r="E6895" s="224"/>
      <c r="F6895" s="225"/>
      <c r="G6895" s="226"/>
      <c r="H6895" s="227"/>
      <c r="I6895" s="227"/>
      <c r="J6895" s="227"/>
      <c r="K6895" s="227"/>
      <c r="L6895" s="228"/>
    </row>
    <row r="6896" spans="1:12">
      <c r="A6896" s="213" t="str">
        <f t="shared" ca="1" si="107"/>
        <v/>
      </c>
      <c r="C6896" s="223"/>
      <c r="D6896" s="224"/>
      <c r="E6896" s="224"/>
      <c r="F6896" s="225"/>
      <c r="G6896" s="226"/>
      <c r="H6896" s="227"/>
      <c r="I6896" s="227"/>
      <c r="J6896" s="227"/>
      <c r="K6896" s="227"/>
      <c r="L6896" s="228"/>
    </row>
    <row r="6897" spans="1:12">
      <c r="A6897" s="213" t="str">
        <f t="shared" ca="1" si="107"/>
        <v/>
      </c>
      <c r="C6897" s="223"/>
      <c r="D6897" s="224"/>
      <c r="E6897" s="224"/>
      <c r="F6897" s="225"/>
      <c r="G6897" s="226"/>
      <c r="H6897" s="227"/>
      <c r="I6897" s="227"/>
      <c r="J6897" s="227"/>
      <c r="K6897" s="227"/>
      <c r="L6897" s="228"/>
    </row>
    <row r="6898" spans="1:12">
      <c r="A6898" s="213" t="str">
        <f t="shared" ca="1" si="107"/>
        <v/>
      </c>
      <c r="C6898" s="223"/>
      <c r="D6898" s="224"/>
      <c r="E6898" s="224"/>
      <c r="F6898" s="225"/>
      <c r="G6898" s="226"/>
      <c r="H6898" s="227"/>
      <c r="I6898" s="227"/>
      <c r="J6898" s="227"/>
      <c r="K6898" s="227"/>
      <c r="L6898" s="228"/>
    </row>
    <row r="6899" spans="1:12">
      <c r="A6899" s="213" t="str">
        <f t="shared" ca="1" si="107"/>
        <v/>
      </c>
      <c r="C6899" s="223"/>
      <c r="D6899" s="224"/>
      <c r="E6899" s="224"/>
      <c r="F6899" s="225"/>
      <c r="G6899" s="226"/>
      <c r="H6899" s="227"/>
      <c r="I6899" s="227"/>
      <c r="J6899" s="227"/>
      <c r="K6899" s="227"/>
      <c r="L6899" s="228"/>
    </row>
    <row r="6900" spans="1:12">
      <c r="A6900" s="213" t="str">
        <f t="shared" ca="1" si="107"/>
        <v/>
      </c>
      <c r="C6900" s="223"/>
      <c r="D6900" s="224"/>
      <c r="E6900" s="224"/>
      <c r="F6900" s="225"/>
      <c r="G6900" s="226"/>
      <c r="H6900" s="227"/>
      <c r="I6900" s="227"/>
      <c r="J6900" s="227"/>
      <c r="K6900" s="227"/>
      <c r="L6900" s="228"/>
    </row>
    <row r="6901" spans="1:12">
      <c r="A6901" s="213" t="str">
        <f t="shared" ca="1" si="107"/>
        <v/>
      </c>
      <c r="C6901" s="223"/>
      <c r="D6901" s="224"/>
      <c r="E6901" s="224"/>
      <c r="F6901" s="225"/>
      <c r="G6901" s="226"/>
      <c r="H6901" s="227"/>
      <c r="I6901" s="227"/>
      <c r="J6901" s="227"/>
      <c r="K6901" s="227"/>
      <c r="L6901" s="228"/>
    </row>
    <row r="6902" spans="1:12">
      <c r="A6902" s="213" t="str">
        <f t="shared" ca="1" si="107"/>
        <v/>
      </c>
      <c r="C6902" s="223"/>
      <c r="D6902" s="224"/>
      <c r="E6902" s="224"/>
      <c r="F6902" s="225"/>
      <c r="G6902" s="226"/>
      <c r="H6902" s="227"/>
      <c r="I6902" s="227"/>
      <c r="J6902" s="227"/>
      <c r="K6902" s="227"/>
      <c r="L6902" s="228"/>
    </row>
    <row r="6903" spans="1:12">
      <c r="A6903" s="213" t="str">
        <f t="shared" ca="1" si="107"/>
        <v/>
      </c>
      <c r="C6903" s="223"/>
      <c r="D6903" s="224"/>
      <c r="E6903" s="224"/>
      <c r="F6903" s="225"/>
      <c r="G6903" s="226"/>
      <c r="H6903" s="227"/>
      <c r="I6903" s="227"/>
      <c r="J6903" s="227"/>
      <c r="K6903" s="227"/>
      <c r="L6903" s="228"/>
    </row>
    <row r="6904" spans="1:12">
      <c r="A6904" s="213" t="str">
        <f t="shared" ca="1" si="107"/>
        <v/>
      </c>
      <c r="C6904" s="223"/>
      <c r="D6904" s="224"/>
      <c r="E6904" s="224"/>
      <c r="F6904" s="225"/>
      <c r="G6904" s="226"/>
      <c r="H6904" s="227"/>
      <c r="I6904" s="227"/>
      <c r="J6904" s="227"/>
      <c r="K6904" s="227"/>
      <c r="L6904" s="228"/>
    </row>
    <row r="6905" spans="1:12">
      <c r="A6905" s="213" t="str">
        <f t="shared" ca="1" si="107"/>
        <v/>
      </c>
      <c r="C6905" s="223"/>
      <c r="D6905" s="224"/>
      <c r="E6905" s="224"/>
      <c r="F6905" s="225"/>
      <c r="G6905" s="226"/>
      <c r="H6905" s="227"/>
      <c r="I6905" s="227"/>
      <c r="J6905" s="227"/>
      <c r="K6905" s="227"/>
      <c r="L6905" s="228"/>
    </row>
    <row r="6906" spans="1:12">
      <c r="A6906" s="213" t="str">
        <f t="shared" ca="1" si="107"/>
        <v/>
      </c>
      <c r="C6906" s="223"/>
      <c r="D6906" s="224"/>
      <c r="E6906" s="224"/>
      <c r="F6906" s="225"/>
      <c r="G6906" s="226"/>
      <c r="H6906" s="227"/>
      <c r="I6906" s="227"/>
      <c r="J6906" s="227"/>
      <c r="K6906" s="227"/>
      <c r="L6906" s="228"/>
    </row>
    <row r="6907" spans="1:12">
      <c r="A6907" s="213" t="str">
        <f t="shared" ca="1" si="107"/>
        <v/>
      </c>
      <c r="C6907" s="223"/>
      <c r="D6907" s="224"/>
      <c r="E6907" s="224"/>
      <c r="F6907" s="225"/>
      <c r="G6907" s="226"/>
      <c r="H6907" s="227"/>
      <c r="I6907" s="227"/>
      <c r="J6907" s="227"/>
      <c r="K6907" s="227"/>
      <c r="L6907" s="228"/>
    </row>
    <row r="6908" spans="1:12">
      <c r="A6908" s="213" t="str">
        <f t="shared" ca="1" si="107"/>
        <v/>
      </c>
      <c r="C6908" s="223"/>
      <c r="D6908" s="224"/>
      <c r="E6908" s="224"/>
      <c r="F6908" s="225"/>
      <c r="G6908" s="226"/>
      <c r="H6908" s="227"/>
      <c r="I6908" s="227"/>
      <c r="J6908" s="227"/>
      <c r="K6908" s="227"/>
      <c r="L6908" s="228"/>
    </row>
    <row r="6909" spans="1:12">
      <c r="A6909" s="213" t="str">
        <f t="shared" ca="1" si="107"/>
        <v/>
      </c>
      <c r="C6909" s="223"/>
      <c r="D6909" s="224"/>
      <c r="E6909" s="224"/>
      <c r="F6909" s="225"/>
      <c r="G6909" s="226"/>
      <c r="H6909" s="227"/>
      <c r="I6909" s="227"/>
      <c r="J6909" s="227"/>
      <c r="K6909" s="227"/>
      <c r="L6909" s="228"/>
    </row>
    <row r="6910" spans="1:12">
      <c r="A6910" s="213" t="str">
        <f t="shared" ca="1" si="107"/>
        <v/>
      </c>
      <c r="C6910" s="223"/>
      <c r="D6910" s="224"/>
      <c r="E6910" s="224"/>
      <c r="F6910" s="225"/>
      <c r="G6910" s="226"/>
      <c r="H6910" s="227"/>
      <c r="I6910" s="227"/>
      <c r="J6910" s="227"/>
      <c r="K6910" s="227"/>
      <c r="L6910" s="228"/>
    </row>
    <row r="6911" spans="1:12">
      <c r="A6911" s="213" t="str">
        <f t="shared" ca="1" si="107"/>
        <v/>
      </c>
      <c r="C6911" s="223"/>
      <c r="D6911" s="224"/>
      <c r="E6911" s="224"/>
      <c r="F6911" s="225"/>
      <c r="G6911" s="226"/>
      <c r="H6911" s="227"/>
      <c r="I6911" s="227"/>
      <c r="J6911" s="227"/>
      <c r="K6911" s="227"/>
      <c r="L6911" s="228"/>
    </row>
    <row r="6912" spans="1:12">
      <c r="A6912" s="213" t="str">
        <f t="shared" ca="1" si="107"/>
        <v/>
      </c>
      <c r="C6912" s="223"/>
      <c r="D6912" s="224"/>
      <c r="E6912" s="224"/>
      <c r="F6912" s="225"/>
      <c r="G6912" s="226"/>
      <c r="H6912" s="227"/>
      <c r="I6912" s="227"/>
      <c r="J6912" s="227"/>
      <c r="K6912" s="227"/>
      <c r="L6912" s="228"/>
    </row>
    <row r="6913" spans="1:12">
      <c r="A6913" s="213" t="str">
        <f t="shared" ca="1" si="107"/>
        <v/>
      </c>
      <c r="C6913" s="223"/>
      <c r="D6913" s="224"/>
      <c r="E6913" s="224"/>
      <c r="F6913" s="225"/>
      <c r="G6913" s="226"/>
      <c r="H6913" s="227"/>
      <c r="I6913" s="227"/>
      <c r="J6913" s="227"/>
      <c r="K6913" s="227"/>
      <c r="L6913" s="228"/>
    </row>
    <row r="6914" spans="1:12">
      <c r="A6914" s="213" t="str">
        <f t="shared" ca="1" si="107"/>
        <v/>
      </c>
      <c r="C6914" s="223"/>
      <c r="D6914" s="224"/>
      <c r="E6914" s="224"/>
      <c r="F6914" s="225"/>
      <c r="G6914" s="226"/>
      <c r="H6914" s="227"/>
      <c r="I6914" s="227"/>
      <c r="J6914" s="227"/>
      <c r="K6914" s="227"/>
      <c r="L6914" s="228"/>
    </row>
    <row r="6915" spans="1:12">
      <c r="A6915" s="213" t="str">
        <f t="shared" ca="1" si="107"/>
        <v/>
      </c>
      <c r="C6915" s="223"/>
      <c r="D6915" s="224"/>
      <c r="E6915" s="224"/>
      <c r="F6915" s="225"/>
      <c r="G6915" s="226"/>
      <c r="H6915" s="227"/>
      <c r="I6915" s="227"/>
      <c r="J6915" s="227"/>
      <c r="K6915" s="227"/>
      <c r="L6915" s="228"/>
    </row>
    <row r="6916" spans="1:12">
      <c r="A6916" s="213" t="str">
        <f t="shared" ref="A6916:A6979" ca="1" si="108">IF(INDIRECT(ADDRESS(ROW(A6916),3))="","",IF(INDIRECT(ADDRESS(ROW(A6916),3))=INDIRECT(ADDRESS(ROW(A6916)-1,3)),A6915,A6915+1))</f>
        <v/>
      </c>
      <c r="C6916" s="223"/>
      <c r="D6916" s="224"/>
      <c r="E6916" s="224"/>
      <c r="F6916" s="225"/>
      <c r="G6916" s="226"/>
      <c r="H6916" s="227"/>
      <c r="I6916" s="227"/>
      <c r="J6916" s="227"/>
      <c r="K6916" s="227"/>
      <c r="L6916" s="228"/>
    </row>
    <row r="6917" spans="1:12">
      <c r="A6917" s="213" t="str">
        <f t="shared" ca="1" si="108"/>
        <v/>
      </c>
      <c r="C6917" s="223"/>
      <c r="D6917" s="224"/>
      <c r="E6917" s="224"/>
      <c r="F6917" s="225"/>
      <c r="G6917" s="226"/>
      <c r="H6917" s="227"/>
      <c r="I6917" s="227"/>
      <c r="J6917" s="227"/>
      <c r="K6917" s="227"/>
      <c r="L6917" s="228"/>
    </row>
    <row r="6918" spans="1:12">
      <c r="A6918" s="213" t="str">
        <f t="shared" ca="1" si="108"/>
        <v/>
      </c>
      <c r="C6918" s="223"/>
      <c r="D6918" s="224"/>
      <c r="E6918" s="224"/>
      <c r="F6918" s="225"/>
      <c r="G6918" s="226"/>
      <c r="H6918" s="227"/>
      <c r="I6918" s="227"/>
      <c r="J6918" s="227"/>
      <c r="K6918" s="227"/>
      <c r="L6918" s="228"/>
    </row>
    <row r="6919" spans="1:12">
      <c r="A6919" s="213" t="str">
        <f t="shared" ca="1" si="108"/>
        <v/>
      </c>
      <c r="C6919" s="223"/>
      <c r="D6919" s="224"/>
      <c r="E6919" s="224"/>
      <c r="F6919" s="225"/>
      <c r="G6919" s="226"/>
      <c r="H6919" s="227"/>
      <c r="I6919" s="227"/>
      <c r="J6919" s="227"/>
      <c r="K6919" s="227"/>
      <c r="L6919" s="228"/>
    </row>
    <row r="6920" spans="1:12">
      <c r="A6920" s="213" t="str">
        <f t="shared" ca="1" si="108"/>
        <v/>
      </c>
      <c r="C6920" s="223"/>
      <c r="D6920" s="224"/>
      <c r="E6920" s="224"/>
      <c r="F6920" s="225"/>
      <c r="G6920" s="226"/>
      <c r="H6920" s="227"/>
      <c r="I6920" s="227"/>
      <c r="J6920" s="227"/>
      <c r="K6920" s="227"/>
      <c r="L6920" s="228"/>
    </row>
    <row r="6921" spans="1:12">
      <c r="A6921" s="213" t="str">
        <f t="shared" ca="1" si="108"/>
        <v/>
      </c>
      <c r="C6921" s="223"/>
      <c r="D6921" s="224"/>
      <c r="E6921" s="224"/>
      <c r="F6921" s="225"/>
      <c r="G6921" s="226"/>
      <c r="H6921" s="227"/>
      <c r="I6921" s="227"/>
      <c r="J6921" s="227"/>
      <c r="K6921" s="227"/>
      <c r="L6921" s="228"/>
    </row>
    <row r="6922" spans="1:12">
      <c r="A6922" s="213" t="str">
        <f t="shared" ca="1" si="108"/>
        <v/>
      </c>
      <c r="C6922" s="223"/>
      <c r="D6922" s="224"/>
      <c r="E6922" s="224"/>
      <c r="F6922" s="225"/>
      <c r="G6922" s="226"/>
      <c r="H6922" s="227"/>
      <c r="I6922" s="227"/>
      <c r="J6922" s="227"/>
      <c r="K6922" s="227"/>
      <c r="L6922" s="228"/>
    </row>
    <row r="6923" spans="1:12">
      <c r="A6923" s="213" t="str">
        <f t="shared" ca="1" si="108"/>
        <v/>
      </c>
      <c r="C6923" s="223"/>
      <c r="D6923" s="224"/>
      <c r="E6923" s="224"/>
      <c r="F6923" s="225"/>
      <c r="G6923" s="226"/>
      <c r="H6923" s="227"/>
      <c r="I6923" s="227"/>
      <c r="J6923" s="227"/>
      <c r="K6923" s="227"/>
      <c r="L6923" s="228"/>
    </row>
    <row r="6924" spans="1:12">
      <c r="A6924" s="213" t="str">
        <f t="shared" ca="1" si="108"/>
        <v/>
      </c>
      <c r="C6924" s="223"/>
      <c r="D6924" s="224"/>
      <c r="E6924" s="224"/>
      <c r="F6924" s="225"/>
      <c r="G6924" s="226"/>
      <c r="H6924" s="227"/>
      <c r="I6924" s="227"/>
      <c r="J6924" s="227"/>
      <c r="K6924" s="227"/>
      <c r="L6924" s="228"/>
    </row>
    <row r="6925" spans="1:12">
      <c r="A6925" s="213" t="str">
        <f t="shared" ca="1" si="108"/>
        <v/>
      </c>
      <c r="C6925" s="223"/>
      <c r="D6925" s="224"/>
      <c r="E6925" s="224"/>
      <c r="F6925" s="225"/>
      <c r="G6925" s="226"/>
      <c r="H6925" s="227"/>
      <c r="I6925" s="227"/>
      <c r="J6925" s="227"/>
      <c r="K6925" s="227"/>
      <c r="L6925" s="228"/>
    </row>
    <row r="6926" spans="1:12">
      <c r="A6926" s="213" t="str">
        <f t="shared" ca="1" si="108"/>
        <v/>
      </c>
      <c r="C6926" s="223"/>
      <c r="D6926" s="224"/>
      <c r="E6926" s="224"/>
      <c r="F6926" s="225"/>
      <c r="G6926" s="226"/>
      <c r="H6926" s="227"/>
      <c r="I6926" s="227"/>
      <c r="J6926" s="227"/>
      <c r="K6926" s="227"/>
      <c r="L6926" s="228"/>
    </row>
    <row r="6927" spans="1:12">
      <c r="A6927" s="213" t="str">
        <f t="shared" ca="1" si="108"/>
        <v/>
      </c>
      <c r="C6927" s="223"/>
      <c r="D6927" s="224"/>
      <c r="E6927" s="224"/>
      <c r="F6927" s="225"/>
      <c r="G6927" s="226"/>
      <c r="H6927" s="227"/>
      <c r="I6927" s="227"/>
      <c r="J6927" s="227"/>
      <c r="K6927" s="227"/>
      <c r="L6927" s="228"/>
    </row>
    <row r="6928" spans="1:12">
      <c r="A6928" s="213" t="str">
        <f t="shared" ca="1" si="108"/>
        <v/>
      </c>
      <c r="C6928" s="223"/>
      <c r="D6928" s="224"/>
      <c r="E6928" s="224"/>
      <c r="F6928" s="225"/>
      <c r="G6928" s="226"/>
      <c r="H6928" s="227"/>
      <c r="I6928" s="227"/>
      <c r="J6928" s="227"/>
      <c r="K6928" s="227"/>
      <c r="L6928" s="228"/>
    </row>
    <row r="6929" spans="1:12">
      <c r="A6929" s="213" t="str">
        <f t="shared" ca="1" si="108"/>
        <v/>
      </c>
      <c r="C6929" s="223"/>
      <c r="D6929" s="224"/>
      <c r="E6929" s="224"/>
      <c r="F6929" s="225"/>
      <c r="G6929" s="226"/>
      <c r="H6929" s="227"/>
      <c r="I6929" s="227"/>
      <c r="J6929" s="227"/>
      <c r="K6929" s="227"/>
      <c r="L6929" s="228"/>
    </row>
    <row r="6930" spans="1:12">
      <c r="A6930" s="213" t="str">
        <f t="shared" ca="1" si="108"/>
        <v/>
      </c>
      <c r="C6930" s="223"/>
      <c r="D6930" s="224"/>
      <c r="E6930" s="224"/>
      <c r="F6930" s="225"/>
      <c r="G6930" s="226"/>
      <c r="H6930" s="227"/>
      <c r="I6930" s="227"/>
      <c r="J6930" s="227"/>
      <c r="K6930" s="227"/>
      <c r="L6930" s="228"/>
    </row>
    <row r="6931" spans="1:12">
      <c r="A6931" s="213" t="str">
        <f t="shared" ca="1" si="108"/>
        <v/>
      </c>
      <c r="C6931" s="223"/>
      <c r="D6931" s="224"/>
      <c r="E6931" s="224"/>
      <c r="F6931" s="225"/>
      <c r="G6931" s="226"/>
      <c r="H6931" s="227"/>
      <c r="I6931" s="227"/>
      <c r="J6931" s="227"/>
      <c r="K6931" s="227"/>
      <c r="L6931" s="228"/>
    </row>
    <row r="6932" spans="1:12">
      <c r="A6932" s="213" t="str">
        <f t="shared" ca="1" si="108"/>
        <v/>
      </c>
      <c r="C6932" s="223"/>
      <c r="D6932" s="224"/>
      <c r="E6932" s="224"/>
      <c r="F6932" s="225"/>
      <c r="G6932" s="226"/>
      <c r="H6932" s="227"/>
      <c r="I6932" s="227"/>
      <c r="J6932" s="227"/>
      <c r="K6932" s="227"/>
      <c r="L6932" s="228"/>
    </row>
    <row r="6933" spans="1:12">
      <c r="A6933" s="213" t="str">
        <f t="shared" ca="1" si="108"/>
        <v/>
      </c>
      <c r="C6933" s="223"/>
      <c r="D6933" s="224"/>
      <c r="E6933" s="224"/>
      <c r="F6933" s="225"/>
      <c r="G6933" s="226"/>
      <c r="H6933" s="227"/>
      <c r="I6933" s="227"/>
      <c r="J6933" s="227"/>
      <c r="K6933" s="227"/>
      <c r="L6933" s="228"/>
    </row>
    <row r="6934" spans="1:12">
      <c r="A6934" s="213" t="str">
        <f t="shared" ca="1" si="108"/>
        <v/>
      </c>
      <c r="C6934" s="223"/>
      <c r="D6934" s="224"/>
      <c r="E6934" s="224"/>
      <c r="F6934" s="225"/>
      <c r="G6934" s="226"/>
      <c r="H6934" s="227"/>
      <c r="I6934" s="227"/>
      <c r="J6934" s="227"/>
      <c r="K6934" s="227"/>
      <c r="L6934" s="228"/>
    </row>
    <row r="6935" spans="1:12">
      <c r="A6935" s="213" t="str">
        <f t="shared" ca="1" si="108"/>
        <v/>
      </c>
      <c r="C6935" s="223"/>
      <c r="D6935" s="224"/>
      <c r="E6935" s="224"/>
      <c r="F6935" s="225"/>
      <c r="G6935" s="226"/>
      <c r="H6935" s="227"/>
      <c r="I6935" s="227"/>
      <c r="J6935" s="227"/>
      <c r="K6935" s="227"/>
      <c r="L6935" s="228"/>
    </row>
    <row r="6936" spans="1:12">
      <c r="A6936" s="213" t="str">
        <f t="shared" ca="1" si="108"/>
        <v/>
      </c>
      <c r="C6936" s="223"/>
      <c r="D6936" s="224"/>
      <c r="E6936" s="224"/>
      <c r="F6936" s="225"/>
      <c r="G6936" s="226"/>
      <c r="H6936" s="227"/>
      <c r="I6936" s="227"/>
      <c r="J6936" s="227"/>
      <c r="K6936" s="227"/>
      <c r="L6936" s="228"/>
    </row>
    <row r="6937" spans="1:12">
      <c r="A6937" s="213" t="str">
        <f t="shared" ca="1" si="108"/>
        <v/>
      </c>
      <c r="C6937" s="223"/>
      <c r="D6937" s="224"/>
      <c r="E6937" s="224"/>
      <c r="F6937" s="225"/>
      <c r="G6937" s="226"/>
      <c r="H6937" s="227"/>
      <c r="I6937" s="227"/>
      <c r="J6937" s="227"/>
      <c r="K6937" s="227"/>
      <c r="L6937" s="228"/>
    </row>
    <row r="6938" spans="1:12">
      <c r="A6938" s="213" t="str">
        <f t="shared" ca="1" si="108"/>
        <v/>
      </c>
      <c r="C6938" s="223"/>
      <c r="D6938" s="224"/>
      <c r="E6938" s="224"/>
      <c r="F6938" s="225"/>
      <c r="G6938" s="226"/>
      <c r="H6938" s="227"/>
      <c r="I6938" s="227"/>
      <c r="J6938" s="227"/>
      <c r="K6938" s="227"/>
      <c r="L6938" s="228"/>
    </row>
    <row r="6939" spans="1:12">
      <c r="A6939" s="213" t="str">
        <f t="shared" ca="1" si="108"/>
        <v/>
      </c>
      <c r="C6939" s="223"/>
      <c r="D6939" s="224"/>
      <c r="E6939" s="224"/>
      <c r="F6939" s="225"/>
      <c r="G6939" s="226"/>
      <c r="H6939" s="227"/>
      <c r="I6939" s="227"/>
      <c r="J6939" s="227"/>
      <c r="K6939" s="227"/>
      <c r="L6939" s="228"/>
    </row>
    <row r="6940" spans="1:12">
      <c r="A6940" s="213" t="str">
        <f t="shared" ca="1" si="108"/>
        <v/>
      </c>
      <c r="C6940" s="223"/>
      <c r="D6940" s="224"/>
      <c r="E6940" s="224"/>
      <c r="F6940" s="225"/>
      <c r="G6940" s="226"/>
      <c r="H6940" s="227"/>
      <c r="I6940" s="227"/>
      <c r="J6940" s="227"/>
      <c r="K6940" s="227"/>
      <c r="L6940" s="228"/>
    </row>
    <row r="6941" spans="1:12">
      <c r="A6941" s="213" t="str">
        <f t="shared" ca="1" si="108"/>
        <v/>
      </c>
      <c r="C6941" s="223"/>
      <c r="D6941" s="224"/>
      <c r="E6941" s="224"/>
      <c r="F6941" s="225"/>
      <c r="G6941" s="226"/>
      <c r="H6941" s="227"/>
      <c r="I6941" s="227"/>
      <c r="J6941" s="227"/>
      <c r="K6941" s="227"/>
      <c r="L6941" s="228"/>
    </row>
    <row r="6942" spans="1:12">
      <c r="A6942" s="213" t="str">
        <f t="shared" ca="1" si="108"/>
        <v/>
      </c>
      <c r="C6942" s="223"/>
      <c r="D6942" s="224"/>
      <c r="E6942" s="224"/>
      <c r="F6942" s="225"/>
      <c r="G6942" s="226"/>
      <c r="H6942" s="227"/>
      <c r="I6942" s="227"/>
      <c r="J6942" s="227"/>
      <c r="K6942" s="227"/>
      <c r="L6942" s="228"/>
    </row>
    <row r="6943" spans="1:12">
      <c r="A6943" s="213" t="str">
        <f t="shared" ca="1" si="108"/>
        <v/>
      </c>
      <c r="C6943" s="223"/>
      <c r="D6943" s="224"/>
      <c r="E6943" s="224"/>
      <c r="F6943" s="225"/>
      <c r="G6943" s="226"/>
      <c r="H6943" s="227"/>
      <c r="I6943" s="227"/>
      <c r="J6943" s="227"/>
      <c r="K6943" s="227"/>
      <c r="L6943" s="228"/>
    </row>
    <row r="6944" spans="1:12">
      <c r="A6944" s="213" t="str">
        <f t="shared" ca="1" si="108"/>
        <v/>
      </c>
      <c r="C6944" s="223"/>
      <c r="D6944" s="224"/>
      <c r="E6944" s="224"/>
      <c r="F6944" s="225"/>
      <c r="G6944" s="226"/>
      <c r="H6944" s="227"/>
      <c r="I6944" s="227"/>
      <c r="J6944" s="227"/>
      <c r="K6944" s="227"/>
      <c r="L6944" s="228"/>
    </row>
    <row r="6945" spans="1:12">
      <c r="A6945" s="213" t="str">
        <f t="shared" ca="1" si="108"/>
        <v/>
      </c>
      <c r="C6945" s="223"/>
      <c r="D6945" s="224"/>
      <c r="E6945" s="224"/>
      <c r="F6945" s="225"/>
      <c r="G6945" s="226"/>
      <c r="H6945" s="227"/>
      <c r="I6945" s="227"/>
      <c r="J6945" s="227"/>
      <c r="K6945" s="227"/>
      <c r="L6945" s="228"/>
    </row>
    <row r="6946" spans="1:12">
      <c r="A6946" s="213" t="str">
        <f t="shared" ca="1" si="108"/>
        <v/>
      </c>
      <c r="C6946" s="223"/>
      <c r="D6946" s="224"/>
      <c r="E6946" s="224"/>
      <c r="F6946" s="225"/>
      <c r="G6946" s="226"/>
      <c r="H6946" s="227"/>
      <c r="I6946" s="227"/>
      <c r="J6946" s="227"/>
      <c r="K6946" s="227"/>
      <c r="L6946" s="228"/>
    </row>
    <row r="6947" spans="1:12">
      <c r="A6947" s="213" t="str">
        <f t="shared" ca="1" si="108"/>
        <v/>
      </c>
      <c r="C6947" s="223"/>
      <c r="D6947" s="224"/>
      <c r="E6947" s="224"/>
      <c r="F6947" s="225"/>
      <c r="G6947" s="226"/>
      <c r="H6947" s="227"/>
      <c r="I6947" s="227"/>
      <c r="J6947" s="227"/>
      <c r="K6947" s="227"/>
      <c r="L6947" s="228"/>
    </row>
    <row r="6948" spans="1:12">
      <c r="A6948" s="213" t="str">
        <f t="shared" ca="1" si="108"/>
        <v/>
      </c>
      <c r="C6948" s="223"/>
      <c r="D6948" s="224"/>
      <c r="E6948" s="224"/>
      <c r="F6948" s="225"/>
      <c r="G6948" s="226"/>
      <c r="H6948" s="227"/>
      <c r="I6948" s="227"/>
      <c r="J6948" s="227"/>
      <c r="K6948" s="227"/>
      <c r="L6948" s="228"/>
    </row>
    <row r="6949" spans="1:12">
      <c r="A6949" s="213" t="str">
        <f t="shared" ca="1" si="108"/>
        <v/>
      </c>
      <c r="C6949" s="223"/>
      <c r="D6949" s="224"/>
      <c r="E6949" s="224"/>
      <c r="F6949" s="225"/>
      <c r="G6949" s="226"/>
      <c r="H6949" s="227"/>
      <c r="I6949" s="227"/>
      <c r="J6949" s="227"/>
      <c r="K6949" s="227"/>
      <c r="L6949" s="228"/>
    </row>
    <row r="6950" spans="1:12">
      <c r="A6950" s="213" t="str">
        <f t="shared" ca="1" si="108"/>
        <v/>
      </c>
      <c r="C6950" s="223"/>
      <c r="D6950" s="224"/>
      <c r="E6950" s="224"/>
      <c r="F6950" s="225"/>
      <c r="G6950" s="226"/>
      <c r="H6950" s="227"/>
      <c r="I6950" s="227"/>
      <c r="J6950" s="227"/>
      <c r="K6950" s="227"/>
      <c r="L6950" s="228"/>
    </row>
    <row r="6951" spans="1:12">
      <c r="A6951" s="213" t="str">
        <f t="shared" ca="1" si="108"/>
        <v/>
      </c>
      <c r="C6951" s="223"/>
      <c r="D6951" s="224"/>
      <c r="E6951" s="224"/>
      <c r="F6951" s="225"/>
      <c r="G6951" s="226"/>
      <c r="H6951" s="227"/>
      <c r="I6951" s="227"/>
      <c r="J6951" s="227"/>
      <c r="K6951" s="227"/>
      <c r="L6951" s="228"/>
    </row>
    <row r="6952" spans="1:12">
      <c r="A6952" s="213" t="str">
        <f t="shared" ca="1" si="108"/>
        <v/>
      </c>
      <c r="C6952" s="223"/>
      <c r="D6952" s="224"/>
      <c r="E6952" s="224"/>
      <c r="F6952" s="225"/>
      <c r="G6952" s="226"/>
      <c r="H6952" s="227"/>
      <c r="I6952" s="227"/>
      <c r="J6952" s="227"/>
      <c r="K6952" s="227"/>
      <c r="L6952" s="228"/>
    </row>
    <row r="6953" spans="1:12">
      <c r="A6953" s="213" t="str">
        <f t="shared" ca="1" si="108"/>
        <v/>
      </c>
      <c r="C6953" s="223"/>
      <c r="D6953" s="224"/>
      <c r="E6953" s="224"/>
      <c r="F6953" s="225"/>
      <c r="G6953" s="226"/>
      <c r="H6953" s="227"/>
      <c r="I6953" s="227"/>
      <c r="J6953" s="227"/>
      <c r="K6953" s="227"/>
      <c r="L6953" s="228"/>
    </row>
    <row r="6954" spans="1:12">
      <c r="A6954" s="213" t="str">
        <f t="shared" ca="1" si="108"/>
        <v/>
      </c>
      <c r="C6954" s="223"/>
      <c r="D6954" s="224"/>
      <c r="E6954" s="224"/>
      <c r="F6954" s="225"/>
      <c r="G6954" s="226"/>
      <c r="H6954" s="227"/>
      <c r="I6954" s="227"/>
      <c r="J6954" s="227"/>
      <c r="K6954" s="227"/>
      <c r="L6954" s="228"/>
    </row>
    <row r="6955" spans="1:12">
      <c r="A6955" s="213" t="str">
        <f t="shared" ca="1" si="108"/>
        <v/>
      </c>
      <c r="C6955" s="223"/>
      <c r="D6955" s="224"/>
      <c r="E6955" s="224"/>
      <c r="F6955" s="225"/>
      <c r="G6955" s="226"/>
      <c r="H6955" s="227"/>
      <c r="I6955" s="227"/>
      <c r="J6955" s="227"/>
      <c r="K6955" s="227"/>
      <c r="L6955" s="228"/>
    </row>
    <row r="6956" spans="1:12">
      <c r="A6956" s="213" t="str">
        <f t="shared" ca="1" si="108"/>
        <v/>
      </c>
      <c r="C6956" s="223"/>
      <c r="D6956" s="224"/>
      <c r="E6956" s="224"/>
      <c r="F6956" s="225"/>
      <c r="G6956" s="226"/>
      <c r="H6956" s="227"/>
      <c r="I6956" s="227"/>
      <c r="J6956" s="227"/>
      <c r="K6956" s="227"/>
      <c r="L6956" s="228"/>
    </row>
    <row r="6957" spans="1:12">
      <c r="A6957" s="213" t="str">
        <f t="shared" ca="1" si="108"/>
        <v/>
      </c>
      <c r="C6957" s="223"/>
      <c r="D6957" s="224"/>
      <c r="E6957" s="224"/>
      <c r="F6957" s="225"/>
      <c r="G6957" s="226"/>
      <c r="H6957" s="227"/>
      <c r="I6957" s="227"/>
      <c r="J6957" s="227"/>
      <c r="K6957" s="227"/>
      <c r="L6957" s="228"/>
    </row>
    <row r="6958" spans="1:12">
      <c r="A6958" s="213" t="str">
        <f t="shared" ca="1" si="108"/>
        <v/>
      </c>
      <c r="C6958" s="223"/>
      <c r="D6958" s="224"/>
      <c r="E6958" s="224"/>
      <c r="F6958" s="225"/>
      <c r="G6958" s="226"/>
      <c r="H6958" s="227"/>
      <c r="I6958" s="227"/>
      <c r="J6958" s="227"/>
      <c r="K6958" s="227"/>
      <c r="L6958" s="228"/>
    </row>
    <row r="6959" spans="1:12">
      <c r="A6959" s="213" t="str">
        <f t="shared" ca="1" si="108"/>
        <v/>
      </c>
      <c r="C6959" s="223"/>
      <c r="D6959" s="224"/>
      <c r="E6959" s="224"/>
      <c r="F6959" s="225"/>
      <c r="G6959" s="226"/>
      <c r="H6959" s="227"/>
      <c r="I6959" s="227"/>
      <c r="J6959" s="227"/>
      <c r="K6959" s="227"/>
      <c r="L6959" s="228"/>
    </row>
    <row r="6960" spans="1:12">
      <c r="A6960" s="213" t="str">
        <f t="shared" ca="1" si="108"/>
        <v/>
      </c>
      <c r="C6960" s="223"/>
      <c r="D6960" s="224"/>
      <c r="E6960" s="224"/>
      <c r="F6960" s="225"/>
      <c r="G6960" s="226"/>
      <c r="H6960" s="227"/>
      <c r="I6960" s="227"/>
      <c r="J6960" s="227"/>
      <c r="K6960" s="227"/>
      <c r="L6960" s="228"/>
    </row>
    <row r="6961" spans="1:12">
      <c r="A6961" s="213" t="str">
        <f t="shared" ca="1" si="108"/>
        <v/>
      </c>
      <c r="C6961" s="223"/>
      <c r="D6961" s="224"/>
      <c r="E6961" s="224"/>
      <c r="F6961" s="225"/>
      <c r="G6961" s="226"/>
      <c r="H6961" s="227"/>
      <c r="I6961" s="227"/>
      <c r="J6961" s="227"/>
      <c r="K6961" s="227"/>
      <c r="L6961" s="228"/>
    </row>
    <row r="6962" spans="1:12">
      <c r="A6962" s="213" t="str">
        <f t="shared" ca="1" si="108"/>
        <v/>
      </c>
      <c r="C6962" s="223"/>
      <c r="D6962" s="224"/>
      <c r="E6962" s="224"/>
      <c r="F6962" s="225"/>
      <c r="G6962" s="226"/>
      <c r="H6962" s="227"/>
      <c r="I6962" s="227"/>
      <c r="J6962" s="227"/>
      <c r="K6962" s="227"/>
      <c r="L6962" s="228"/>
    </row>
    <row r="6963" spans="1:12">
      <c r="A6963" s="213" t="str">
        <f t="shared" ca="1" si="108"/>
        <v/>
      </c>
      <c r="C6963" s="223"/>
      <c r="D6963" s="224"/>
      <c r="E6963" s="224"/>
      <c r="F6963" s="225"/>
      <c r="G6963" s="226"/>
      <c r="H6963" s="227"/>
      <c r="I6963" s="227"/>
      <c r="J6963" s="227"/>
      <c r="K6963" s="227"/>
      <c r="L6963" s="228"/>
    </row>
    <row r="6964" spans="1:12">
      <c r="A6964" s="213" t="str">
        <f t="shared" ca="1" si="108"/>
        <v/>
      </c>
      <c r="C6964" s="223"/>
      <c r="D6964" s="224"/>
      <c r="E6964" s="224"/>
      <c r="F6964" s="225"/>
      <c r="G6964" s="226"/>
      <c r="H6964" s="227"/>
      <c r="I6964" s="227"/>
      <c r="J6964" s="227"/>
      <c r="K6964" s="227"/>
      <c r="L6964" s="228"/>
    </row>
    <row r="6965" spans="1:12">
      <c r="A6965" s="213" t="str">
        <f t="shared" ca="1" si="108"/>
        <v/>
      </c>
      <c r="C6965" s="223"/>
      <c r="D6965" s="224"/>
      <c r="E6965" s="224"/>
      <c r="F6965" s="225"/>
      <c r="G6965" s="226"/>
      <c r="H6965" s="227"/>
      <c r="I6965" s="227"/>
      <c r="J6965" s="227"/>
      <c r="K6965" s="227"/>
      <c r="L6965" s="228"/>
    </row>
    <row r="6966" spans="1:12">
      <c r="A6966" s="213" t="str">
        <f t="shared" ca="1" si="108"/>
        <v/>
      </c>
      <c r="C6966" s="223"/>
      <c r="D6966" s="224"/>
      <c r="E6966" s="224"/>
      <c r="F6966" s="225"/>
      <c r="G6966" s="226"/>
      <c r="H6966" s="227"/>
      <c r="I6966" s="227"/>
      <c r="J6966" s="227"/>
      <c r="K6966" s="227"/>
      <c r="L6966" s="228"/>
    </row>
    <row r="6967" spans="1:12">
      <c r="A6967" s="213" t="str">
        <f t="shared" ca="1" si="108"/>
        <v/>
      </c>
      <c r="C6967" s="223"/>
      <c r="D6967" s="224"/>
      <c r="E6967" s="224"/>
      <c r="F6967" s="225"/>
      <c r="G6967" s="226"/>
      <c r="H6967" s="227"/>
      <c r="I6967" s="227"/>
      <c r="J6967" s="227"/>
      <c r="K6967" s="227"/>
      <c r="L6967" s="228"/>
    </row>
    <row r="6968" spans="1:12">
      <c r="A6968" s="213" t="str">
        <f t="shared" ca="1" si="108"/>
        <v/>
      </c>
      <c r="C6968" s="223"/>
      <c r="D6968" s="224"/>
      <c r="E6968" s="224"/>
      <c r="F6968" s="225"/>
      <c r="G6968" s="226"/>
      <c r="H6968" s="227"/>
      <c r="I6968" s="227"/>
      <c r="J6968" s="227"/>
      <c r="K6968" s="227"/>
      <c r="L6968" s="228"/>
    </row>
    <row r="6969" spans="1:12">
      <c r="A6969" s="213" t="str">
        <f t="shared" ca="1" si="108"/>
        <v/>
      </c>
      <c r="C6969" s="223"/>
      <c r="D6969" s="224"/>
      <c r="E6969" s="224"/>
      <c r="F6969" s="225"/>
      <c r="G6969" s="226"/>
      <c r="H6969" s="227"/>
      <c r="I6969" s="227"/>
      <c r="J6969" s="227"/>
      <c r="K6969" s="227"/>
      <c r="L6969" s="228"/>
    </row>
    <row r="6970" spans="1:12">
      <c r="A6970" s="213" t="str">
        <f t="shared" ca="1" si="108"/>
        <v/>
      </c>
      <c r="C6970" s="223"/>
      <c r="D6970" s="224"/>
      <c r="E6970" s="224"/>
      <c r="F6970" s="225"/>
      <c r="G6970" s="226"/>
      <c r="H6970" s="227"/>
      <c r="I6970" s="227"/>
      <c r="J6970" s="227"/>
      <c r="K6970" s="227"/>
      <c r="L6970" s="228"/>
    </row>
    <row r="6971" spans="1:12">
      <c r="A6971" s="213" t="str">
        <f t="shared" ca="1" si="108"/>
        <v/>
      </c>
      <c r="C6971" s="223"/>
      <c r="D6971" s="224"/>
      <c r="E6971" s="224"/>
      <c r="F6971" s="225"/>
      <c r="G6971" s="226"/>
      <c r="H6971" s="227"/>
      <c r="I6971" s="227"/>
      <c r="J6971" s="227"/>
      <c r="K6971" s="227"/>
      <c r="L6971" s="228"/>
    </row>
    <row r="6972" spans="1:12">
      <c r="A6972" s="213" t="str">
        <f t="shared" ca="1" si="108"/>
        <v/>
      </c>
      <c r="C6972" s="223"/>
      <c r="D6972" s="224"/>
      <c r="E6972" s="224"/>
      <c r="F6972" s="225"/>
      <c r="G6972" s="226"/>
      <c r="H6972" s="227"/>
      <c r="I6972" s="227"/>
      <c r="J6972" s="227"/>
      <c r="K6972" s="227"/>
      <c r="L6972" s="228"/>
    </row>
    <row r="6973" spans="1:12">
      <c r="A6973" s="213" t="str">
        <f t="shared" ca="1" si="108"/>
        <v/>
      </c>
      <c r="C6973" s="223"/>
      <c r="D6973" s="224"/>
      <c r="E6973" s="224"/>
      <c r="F6973" s="225"/>
      <c r="G6973" s="226"/>
      <c r="H6973" s="227"/>
      <c r="I6973" s="227"/>
      <c r="J6973" s="227"/>
      <c r="K6973" s="227"/>
      <c r="L6973" s="228"/>
    </row>
    <row r="6974" spans="1:12">
      <c r="A6974" s="213" t="str">
        <f t="shared" ca="1" si="108"/>
        <v/>
      </c>
      <c r="C6974" s="223"/>
      <c r="D6974" s="224"/>
      <c r="E6974" s="224"/>
      <c r="F6974" s="225"/>
      <c r="G6974" s="226"/>
      <c r="H6974" s="227"/>
      <c r="I6974" s="227"/>
      <c r="J6974" s="227"/>
      <c r="K6974" s="227"/>
      <c r="L6974" s="228"/>
    </row>
    <row r="6975" spans="1:12">
      <c r="A6975" s="213" t="str">
        <f t="shared" ca="1" si="108"/>
        <v/>
      </c>
      <c r="C6975" s="223"/>
      <c r="D6975" s="224"/>
      <c r="E6975" s="224"/>
      <c r="F6975" s="225"/>
      <c r="G6975" s="226"/>
      <c r="H6975" s="227"/>
      <c r="I6975" s="227"/>
      <c r="J6975" s="227"/>
      <c r="K6975" s="227"/>
      <c r="L6975" s="228"/>
    </row>
    <row r="6976" spans="1:12">
      <c r="A6976" s="213" t="str">
        <f t="shared" ca="1" si="108"/>
        <v/>
      </c>
      <c r="C6976" s="223"/>
      <c r="D6976" s="224"/>
      <c r="E6976" s="224"/>
      <c r="F6976" s="225"/>
      <c r="G6976" s="226"/>
      <c r="H6976" s="227"/>
      <c r="I6976" s="227"/>
      <c r="J6976" s="227"/>
      <c r="K6976" s="227"/>
      <c r="L6976" s="228"/>
    </row>
    <row r="6977" spans="1:12">
      <c r="A6977" s="213" t="str">
        <f t="shared" ca="1" si="108"/>
        <v/>
      </c>
      <c r="C6977" s="223"/>
      <c r="D6977" s="224"/>
      <c r="E6977" s="224"/>
      <c r="F6977" s="225"/>
      <c r="G6977" s="226"/>
      <c r="H6977" s="227"/>
      <c r="I6977" s="227"/>
      <c r="J6977" s="227"/>
      <c r="K6977" s="227"/>
      <c r="L6977" s="228"/>
    </row>
    <row r="6978" spans="1:12">
      <c r="A6978" s="213" t="str">
        <f t="shared" ca="1" si="108"/>
        <v/>
      </c>
      <c r="C6978" s="223"/>
      <c r="D6978" s="224"/>
      <c r="E6978" s="224"/>
      <c r="F6978" s="225"/>
      <c r="G6978" s="226"/>
      <c r="H6978" s="227"/>
      <c r="I6978" s="227"/>
      <c r="J6978" s="227"/>
      <c r="K6978" s="227"/>
      <c r="L6978" s="228"/>
    </row>
    <row r="6979" spans="1:12">
      <c r="A6979" s="213" t="str">
        <f t="shared" ca="1" si="108"/>
        <v/>
      </c>
      <c r="C6979" s="223"/>
      <c r="D6979" s="224"/>
      <c r="E6979" s="224"/>
      <c r="F6979" s="225"/>
      <c r="G6979" s="226"/>
      <c r="H6979" s="227"/>
      <c r="I6979" s="227"/>
      <c r="J6979" s="227"/>
      <c r="K6979" s="227"/>
      <c r="L6979" s="228"/>
    </row>
    <row r="6980" spans="1:12">
      <c r="A6980" s="213" t="str">
        <f t="shared" ref="A6980:A7043" ca="1" si="109">IF(INDIRECT(ADDRESS(ROW(A6980),3))="","",IF(INDIRECT(ADDRESS(ROW(A6980),3))=INDIRECT(ADDRESS(ROW(A6980)-1,3)),A6979,A6979+1))</f>
        <v/>
      </c>
      <c r="C6980" s="223"/>
      <c r="D6980" s="224"/>
      <c r="E6980" s="224"/>
      <c r="F6980" s="225"/>
      <c r="G6980" s="226"/>
      <c r="H6980" s="227"/>
      <c r="I6980" s="227"/>
      <c r="J6980" s="227"/>
      <c r="K6980" s="227"/>
      <c r="L6980" s="228"/>
    </row>
    <row r="6981" spans="1:12">
      <c r="A6981" s="213" t="str">
        <f t="shared" ca="1" si="109"/>
        <v/>
      </c>
      <c r="C6981" s="223"/>
      <c r="D6981" s="224"/>
      <c r="E6981" s="224"/>
      <c r="F6981" s="225"/>
      <c r="G6981" s="226"/>
      <c r="H6981" s="227"/>
      <c r="I6981" s="227"/>
      <c r="J6981" s="227"/>
      <c r="K6981" s="227"/>
      <c r="L6981" s="228"/>
    </row>
    <row r="6982" spans="1:12">
      <c r="A6982" s="213" t="str">
        <f t="shared" ca="1" si="109"/>
        <v/>
      </c>
      <c r="C6982" s="223"/>
      <c r="D6982" s="224"/>
      <c r="E6982" s="224"/>
      <c r="F6982" s="225"/>
      <c r="G6982" s="226"/>
      <c r="H6982" s="227"/>
      <c r="I6982" s="227"/>
      <c r="J6982" s="227"/>
      <c r="K6982" s="227"/>
      <c r="L6982" s="228"/>
    </row>
    <row r="6983" spans="1:12">
      <c r="A6983" s="213" t="str">
        <f t="shared" ca="1" si="109"/>
        <v/>
      </c>
      <c r="C6983" s="223"/>
      <c r="D6983" s="224"/>
      <c r="E6983" s="224"/>
      <c r="F6983" s="225"/>
      <c r="G6983" s="226"/>
      <c r="H6983" s="227"/>
      <c r="I6983" s="227"/>
      <c r="J6983" s="227"/>
      <c r="K6983" s="227"/>
      <c r="L6983" s="228"/>
    </row>
    <row r="6984" spans="1:12">
      <c r="A6984" s="213" t="str">
        <f t="shared" ca="1" si="109"/>
        <v/>
      </c>
      <c r="C6984" s="223"/>
      <c r="D6984" s="224"/>
      <c r="E6984" s="224"/>
      <c r="F6984" s="225"/>
      <c r="G6984" s="226"/>
      <c r="H6984" s="227"/>
      <c r="I6984" s="227"/>
      <c r="J6984" s="227"/>
      <c r="K6984" s="227"/>
      <c r="L6984" s="228"/>
    </row>
    <row r="6985" spans="1:12">
      <c r="A6985" s="213" t="str">
        <f t="shared" ca="1" si="109"/>
        <v/>
      </c>
      <c r="C6985" s="223"/>
      <c r="D6985" s="224"/>
      <c r="E6985" s="224"/>
      <c r="F6985" s="225"/>
      <c r="G6985" s="226"/>
      <c r="H6985" s="227"/>
      <c r="I6985" s="227"/>
      <c r="J6985" s="227"/>
      <c r="K6985" s="227"/>
      <c r="L6985" s="228"/>
    </row>
    <row r="6986" spans="1:12">
      <c r="A6986" s="213" t="str">
        <f t="shared" ca="1" si="109"/>
        <v/>
      </c>
      <c r="C6986" s="223"/>
      <c r="D6986" s="224"/>
      <c r="E6986" s="224"/>
      <c r="F6986" s="225"/>
      <c r="G6986" s="226"/>
      <c r="H6986" s="227"/>
      <c r="I6986" s="227"/>
      <c r="J6986" s="227"/>
      <c r="K6986" s="227"/>
      <c r="L6986" s="228"/>
    </row>
    <row r="6987" spans="1:12">
      <c r="A6987" s="213" t="str">
        <f t="shared" ca="1" si="109"/>
        <v/>
      </c>
      <c r="C6987" s="223"/>
      <c r="D6987" s="224"/>
      <c r="E6987" s="224"/>
      <c r="F6987" s="225"/>
      <c r="G6987" s="226"/>
      <c r="H6987" s="227"/>
      <c r="I6987" s="227"/>
      <c r="J6987" s="227"/>
      <c r="K6987" s="227"/>
      <c r="L6987" s="228"/>
    </row>
    <row r="6988" spans="1:12">
      <c r="A6988" s="213" t="str">
        <f t="shared" ca="1" si="109"/>
        <v/>
      </c>
      <c r="C6988" s="223"/>
      <c r="D6988" s="224"/>
      <c r="E6988" s="224"/>
      <c r="F6988" s="225"/>
      <c r="G6988" s="226"/>
      <c r="H6988" s="227"/>
      <c r="I6988" s="227"/>
      <c r="J6988" s="227"/>
      <c r="K6988" s="227"/>
      <c r="L6988" s="228"/>
    </row>
    <row r="6989" spans="1:12">
      <c r="A6989" s="213" t="str">
        <f t="shared" ca="1" si="109"/>
        <v/>
      </c>
      <c r="C6989" s="223"/>
      <c r="D6989" s="224"/>
      <c r="E6989" s="224"/>
      <c r="F6989" s="225"/>
      <c r="G6989" s="226"/>
      <c r="H6989" s="227"/>
      <c r="I6989" s="227"/>
      <c r="J6989" s="227"/>
      <c r="K6989" s="227"/>
      <c r="L6989" s="228"/>
    </row>
    <row r="6990" spans="1:12">
      <c r="A6990" s="213" t="str">
        <f t="shared" ca="1" si="109"/>
        <v/>
      </c>
      <c r="C6990" s="223"/>
      <c r="D6990" s="224"/>
      <c r="E6990" s="224"/>
      <c r="F6990" s="225"/>
      <c r="G6990" s="226"/>
      <c r="H6990" s="227"/>
      <c r="I6990" s="227"/>
      <c r="J6990" s="227"/>
      <c r="K6990" s="227"/>
      <c r="L6990" s="228"/>
    </row>
    <row r="6991" spans="1:12">
      <c r="A6991" s="213" t="str">
        <f t="shared" ca="1" si="109"/>
        <v/>
      </c>
      <c r="C6991" s="223"/>
      <c r="D6991" s="224"/>
      <c r="E6991" s="224"/>
      <c r="F6991" s="225"/>
      <c r="G6991" s="226"/>
      <c r="H6991" s="227"/>
      <c r="I6991" s="227"/>
      <c r="J6991" s="227"/>
      <c r="K6991" s="227"/>
      <c r="L6991" s="228"/>
    </row>
    <row r="6992" spans="1:12">
      <c r="A6992" s="213" t="str">
        <f t="shared" ca="1" si="109"/>
        <v/>
      </c>
      <c r="C6992" s="223"/>
      <c r="D6992" s="224"/>
      <c r="E6992" s="224"/>
      <c r="F6992" s="225"/>
      <c r="G6992" s="226"/>
      <c r="H6992" s="227"/>
      <c r="I6992" s="227"/>
      <c r="J6992" s="227"/>
      <c r="K6992" s="227"/>
      <c r="L6992" s="228"/>
    </row>
    <row r="6993" spans="1:12">
      <c r="A6993" s="213" t="str">
        <f t="shared" ca="1" si="109"/>
        <v/>
      </c>
      <c r="C6993" s="223"/>
      <c r="D6993" s="224"/>
      <c r="E6993" s="224"/>
      <c r="F6993" s="225"/>
      <c r="G6993" s="226"/>
      <c r="H6993" s="227"/>
      <c r="I6993" s="227"/>
      <c r="J6993" s="227"/>
      <c r="K6993" s="227"/>
      <c r="L6993" s="228"/>
    </row>
    <row r="6994" spans="1:12">
      <c r="A6994" s="213" t="str">
        <f t="shared" ca="1" si="109"/>
        <v/>
      </c>
      <c r="C6994" s="223"/>
      <c r="D6994" s="224"/>
      <c r="E6994" s="224"/>
      <c r="F6994" s="225"/>
      <c r="G6994" s="226"/>
      <c r="H6994" s="227"/>
      <c r="I6994" s="227"/>
      <c r="J6994" s="227"/>
      <c r="K6994" s="227"/>
      <c r="L6994" s="228"/>
    </row>
    <row r="6995" spans="1:12">
      <c r="A6995" s="213" t="str">
        <f t="shared" ca="1" si="109"/>
        <v/>
      </c>
      <c r="C6995" s="223"/>
      <c r="D6995" s="224"/>
      <c r="E6995" s="224"/>
      <c r="F6995" s="225"/>
      <c r="G6995" s="226"/>
      <c r="H6995" s="227"/>
      <c r="I6995" s="227"/>
      <c r="J6995" s="227"/>
      <c r="K6995" s="227"/>
      <c r="L6995" s="228"/>
    </row>
    <row r="6996" spans="1:12">
      <c r="A6996" s="213" t="str">
        <f t="shared" ca="1" si="109"/>
        <v/>
      </c>
      <c r="C6996" s="223"/>
      <c r="D6996" s="224"/>
      <c r="E6996" s="224"/>
      <c r="F6996" s="225"/>
      <c r="G6996" s="226"/>
      <c r="H6996" s="227"/>
      <c r="I6996" s="227"/>
      <c r="J6996" s="227"/>
      <c r="K6996" s="227"/>
      <c r="L6996" s="228"/>
    </row>
    <row r="6997" spans="1:12">
      <c r="A6997" s="213" t="str">
        <f t="shared" ca="1" si="109"/>
        <v/>
      </c>
      <c r="C6997" s="223"/>
      <c r="D6997" s="224"/>
      <c r="E6997" s="224"/>
      <c r="F6997" s="225"/>
      <c r="G6997" s="226"/>
      <c r="H6997" s="227"/>
      <c r="I6997" s="227"/>
      <c r="J6997" s="227"/>
      <c r="K6997" s="227"/>
      <c r="L6997" s="228"/>
    </row>
    <row r="6998" spans="1:12">
      <c r="A6998" s="213" t="str">
        <f t="shared" ca="1" si="109"/>
        <v/>
      </c>
      <c r="C6998" s="223"/>
      <c r="D6998" s="224"/>
      <c r="E6998" s="224"/>
      <c r="F6998" s="225"/>
      <c r="G6998" s="226"/>
      <c r="H6998" s="227"/>
      <c r="I6998" s="227"/>
      <c r="J6998" s="227"/>
      <c r="K6998" s="227"/>
      <c r="L6998" s="228"/>
    </row>
    <row r="6999" spans="1:12">
      <c r="A6999" s="213" t="str">
        <f t="shared" ca="1" si="109"/>
        <v/>
      </c>
      <c r="C6999" s="223"/>
      <c r="D6999" s="224"/>
      <c r="E6999" s="224"/>
      <c r="F6999" s="225"/>
      <c r="G6999" s="226"/>
      <c r="H6999" s="227"/>
      <c r="I6999" s="227"/>
      <c r="J6999" s="227"/>
      <c r="K6999" s="227"/>
      <c r="L6999" s="228"/>
    </row>
    <row r="7000" spans="1:12">
      <c r="A7000" s="213" t="str">
        <f t="shared" ca="1" si="109"/>
        <v/>
      </c>
      <c r="C7000" s="223"/>
      <c r="D7000" s="224"/>
      <c r="E7000" s="224"/>
      <c r="F7000" s="225"/>
      <c r="G7000" s="226"/>
      <c r="H7000" s="227"/>
      <c r="I7000" s="227"/>
      <c r="J7000" s="227"/>
      <c r="K7000" s="227"/>
      <c r="L7000" s="228"/>
    </row>
    <row r="7001" spans="1:12">
      <c r="A7001" s="213" t="str">
        <f t="shared" ca="1" si="109"/>
        <v/>
      </c>
      <c r="C7001" s="223"/>
      <c r="D7001" s="224"/>
      <c r="E7001" s="224"/>
      <c r="F7001" s="225"/>
      <c r="G7001" s="226"/>
      <c r="H7001" s="227"/>
      <c r="I7001" s="227"/>
      <c r="J7001" s="227"/>
      <c r="K7001" s="227"/>
      <c r="L7001" s="228"/>
    </row>
    <row r="7002" spans="1:12">
      <c r="A7002" s="213" t="str">
        <f t="shared" ca="1" si="109"/>
        <v/>
      </c>
      <c r="C7002" s="223"/>
      <c r="D7002" s="224"/>
      <c r="E7002" s="224"/>
      <c r="F7002" s="225"/>
      <c r="G7002" s="226"/>
      <c r="H7002" s="227"/>
      <c r="I7002" s="227"/>
      <c r="J7002" s="227"/>
      <c r="K7002" s="227"/>
      <c r="L7002" s="228"/>
    </row>
    <row r="7003" spans="1:12">
      <c r="A7003" s="213" t="str">
        <f t="shared" ca="1" si="109"/>
        <v/>
      </c>
      <c r="C7003" s="223"/>
      <c r="D7003" s="224"/>
      <c r="E7003" s="224"/>
      <c r="F7003" s="225"/>
      <c r="G7003" s="226"/>
      <c r="H7003" s="227"/>
      <c r="I7003" s="227"/>
      <c r="J7003" s="227"/>
      <c r="K7003" s="227"/>
      <c r="L7003" s="228"/>
    </row>
    <row r="7004" spans="1:12">
      <c r="A7004" s="213" t="str">
        <f t="shared" ca="1" si="109"/>
        <v/>
      </c>
      <c r="C7004" s="223"/>
      <c r="D7004" s="224"/>
      <c r="E7004" s="224"/>
      <c r="F7004" s="225"/>
      <c r="G7004" s="226"/>
      <c r="H7004" s="227"/>
      <c r="I7004" s="227"/>
      <c r="J7004" s="227"/>
      <c r="K7004" s="227"/>
      <c r="L7004" s="228"/>
    </row>
    <row r="7005" spans="1:12">
      <c r="A7005" s="213" t="str">
        <f t="shared" ca="1" si="109"/>
        <v/>
      </c>
      <c r="C7005" s="223"/>
      <c r="D7005" s="224"/>
      <c r="E7005" s="224"/>
      <c r="F7005" s="225"/>
      <c r="G7005" s="226"/>
      <c r="H7005" s="227"/>
      <c r="I7005" s="227"/>
      <c r="J7005" s="227"/>
      <c r="K7005" s="227"/>
      <c r="L7005" s="228"/>
    </row>
    <row r="7006" spans="1:12">
      <c r="A7006" s="213" t="str">
        <f t="shared" ca="1" si="109"/>
        <v/>
      </c>
      <c r="C7006" s="223"/>
      <c r="D7006" s="224"/>
      <c r="E7006" s="224"/>
      <c r="F7006" s="225"/>
      <c r="G7006" s="226"/>
      <c r="H7006" s="227"/>
      <c r="I7006" s="227"/>
      <c r="J7006" s="227"/>
      <c r="K7006" s="227"/>
      <c r="L7006" s="228"/>
    </row>
    <row r="7007" spans="1:12">
      <c r="A7007" s="213" t="str">
        <f t="shared" ca="1" si="109"/>
        <v/>
      </c>
      <c r="C7007" s="223"/>
      <c r="D7007" s="224"/>
      <c r="E7007" s="224"/>
      <c r="F7007" s="225"/>
      <c r="G7007" s="226"/>
      <c r="H7007" s="227"/>
      <c r="I7007" s="227"/>
      <c r="J7007" s="227"/>
      <c r="K7007" s="227"/>
      <c r="L7007" s="228"/>
    </row>
    <row r="7008" spans="1:12">
      <c r="A7008" s="213" t="str">
        <f t="shared" ca="1" si="109"/>
        <v/>
      </c>
      <c r="C7008" s="223"/>
      <c r="D7008" s="224"/>
      <c r="E7008" s="224"/>
      <c r="F7008" s="225"/>
      <c r="G7008" s="226"/>
      <c r="H7008" s="227"/>
      <c r="I7008" s="227"/>
      <c r="J7008" s="227"/>
      <c r="K7008" s="227"/>
      <c r="L7008" s="228"/>
    </row>
    <row r="7009" spans="1:12">
      <c r="A7009" s="213" t="str">
        <f t="shared" ca="1" si="109"/>
        <v/>
      </c>
      <c r="C7009" s="223"/>
      <c r="D7009" s="224"/>
      <c r="E7009" s="224"/>
      <c r="F7009" s="225"/>
      <c r="G7009" s="226"/>
      <c r="H7009" s="227"/>
      <c r="I7009" s="227"/>
      <c r="J7009" s="227"/>
      <c r="K7009" s="227"/>
      <c r="L7009" s="228"/>
    </row>
    <row r="7010" spans="1:12">
      <c r="A7010" s="213" t="str">
        <f t="shared" ca="1" si="109"/>
        <v/>
      </c>
      <c r="C7010" s="223"/>
      <c r="D7010" s="224"/>
      <c r="E7010" s="224"/>
      <c r="F7010" s="225"/>
      <c r="G7010" s="226"/>
      <c r="H7010" s="227"/>
      <c r="I7010" s="227"/>
      <c r="J7010" s="227"/>
      <c r="K7010" s="227"/>
      <c r="L7010" s="228"/>
    </row>
    <row r="7011" spans="1:12">
      <c r="A7011" s="213" t="str">
        <f t="shared" ca="1" si="109"/>
        <v/>
      </c>
      <c r="C7011" s="223"/>
      <c r="D7011" s="224"/>
      <c r="E7011" s="224"/>
      <c r="F7011" s="225"/>
      <c r="G7011" s="226"/>
      <c r="H7011" s="227"/>
      <c r="I7011" s="227"/>
      <c r="J7011" s="227"/>
      <c r="K7011" s="227"/>
      <c r="L7011" s="228"/>
    </row>
    <row r="7012" spans="1:12">
      <c r="A7012" s="213" t="str">
        <f t="shared" ca="1" si="109"/>
        <v/>
      </c>
      <c r="C7012" s="223"/>
      <c r="D7012" s="224"/>
      <c r="E7012" s="224"/>
      <c r="F7012" s="225"/>
      <c r="G7012" s="226"/>
      <c r="H7012" s="227"/>
      <c r="I7012" s="227"/>
      <c r="J7012" s="227"/>
      <c r="K7012" s="227"/>
      <c r="L7012" s="228"/>
    </row>
    <row r="7013" spans="1:12">
      <c r="A7013" s="213" t="str">
        <f t="shared" ca="1" si="109"/>
        <v/>
      </c>
      <c r="C7013" s="223"/>
      <c r="D7013" s="224"/>
      <c r="E7013" s="224"/>
      <c r="F7013" s="225"/>
      <c r="G7013" s="226"/>
      <c r="H7013" s="227"/>
      <c r="I7013" s="227"/>
      <c r="J7013" s="227"/>
      <c r="K7013" s="227"/>
      <c r="L7013" s="228"/>
    </row>
    <row r="7014" spans="1:12">
      <c r="A7014" s="213" t="str">
        <f t="shared" ca="1" si="109"/>
        <v/>
      </c>
      <c r="C7014" s="223"/>
      <c r="D7014" s="224"/>
      <c r="E7014" s="224"/>
      <c r="F7014" s="225"/>
      <c r="G7014" s="226"/>
      <c r="H7014" s="227"/>
      <c r="I7014" s="227"/>
      <c r="J7014" s="227"/>
      <c r="K7014" s="227"/>
      <c r="L7014" s="228"/>
    </row>
    <row r="7015" spans="1:12">
      <c r="A7015" s="213" t="str">
        <f t="shared" ca="1" si="109"/>
        <v/>
      </c>
      <c r="C7015" s="223"/>
      <c r="D7015" s="224"/>
      <c r="E7015" s="224"/>
      <c r="F7015" s="225"/>
      <c r="G7015" s="226"/>
      <c r="H7015" s="227"/>
      <c r="I7015" s="227"/>
      <c r="J7015" s="227"/>
      <c r="K7015" s="227"/>
      <c r="L7015" s="228"/>
    </row>
    <row r="7016" spans="1:12">
      <c r="A7016" s="213" t="str">
        <f t="shared" ca="1" si="109"/>
        <v/>
      </c>
      <c r="C7016" s="223"/>
      <c r="D7016" s="224"/>
      <c r="E7016" s="224"/>
      <c r="F7016" s="225"/>
      <c r="G7016" s="226"/>
      <c r="H7016" s="227"/>
      <c r="I7016" s="227"/>
      <c r="J7016" s="227"/>
      <c r="K7016" s="227"/>
      <c r="L7016" s="228"/>
    </row>
    <row r="7017" spans="1:12">
      <c r="A7017" s="213" t="str">
        <f t="shared" ca="1" si="109"/>
        <v/>
      </c>
      <c r="C7017" s="223"/>
      <c r="D7017" s="224"/>
      <c r="E7017" s="224"/>
      <c r="F7017" s="225"/>
      <c r="G7017" s="226"/>
      <c r="H7017" s="227"/>
      <c r="I7017" s="227"/>
      <c r="J7017" s="227"/>
      <c r="K7017" s="227"/>
      <c r="L7017" s="228"/>
    </row>
    <row r="7018" spans="1:12">
      <c r="A7018" s="213" t="str">
        <f t="shared" ca="1" si="109"/>
        <v/>
      </c>
      <c r="C7018" s="223"/>
      <c r="D7018" s="224"/>
      <c r="E7018" s="224"/>
      <c r="F7018" s="225"/>
      <c r="G7018" s="226"/>
      <c r="H7018" s="227"/>
      <c r="I7018" s="227"/>
      <c r="J7018" s="227"/>
      <c r="K7018" s="227"/>
      <c r="L7018" s="228"/>
    </row>
    <row r="7019" spans="1:12">
      <c r="A7019" s="213" t="str">
        <f t="shared" ca="1" si="109"/>
        <v/>
      </c>
      <c r="C7019" s="223"/>
      <c r="D7019" s="224"/>
      <c r="E7019" s="224"/>
      <c r="F7019" s="225"/>
      <c r="G7019" s="226"/>
      <c r="H7019" s="227"/>
      <c r="I7019" s="227"/>
      <c r="J7019" s="227"/>
      <c r="K7019" s="227"/>
      <c r="L7019" s="228"/>
    </row>
    <row r="7020" spans="1:12">
      <c r="A7020" s="213" t="str">
        <f t="shared" ca="1" si="109"/>
        <v/>
      </c>
      <c r="C7020" s="223"/>
      <c r="D7020" s="224"/>
      <c r="E7020" s="224"/>
      <c r="F7020" s="225"/>
      <c r="G7020" s="226"/>
      <c r="H7020" s="227"/>
      <c r="I7020" s="227"/>
      <c r="J7020" s="227"/>
      <c r="K7020" s="227"/>
      <c r="L7020" s="228"/>
    </row>
    <row r="7021" spans="1:12">
      <c r="A7021" s="213" t="str">
        <f t="shared" ca="1" si="109"/>
        <v/>
      </c>
      <c r="C7021" s="223"/>
      <c r="D7021" s="224"/>
      <c r="E7021" s="224"/>
      <c r="F7021" s="225"/>
      <c r="G7021" s="226"/>
      <c r="H7021" s="227"/>
      <c r="I7021" s="227"/>
      <c r="J7021" s="227"/>
      <c r="K7021" s="227"/>
      <c r="L7021" s="228"/>
    </row>
    <row r="7022" spans="1:12">
      <c r="A7022" s="213" t="str">
        <f t="shared" ca="1" si="109"/>
        <v/>
      </c>
      <c r="C7022" s="223"/>
      <c r="D7022" s="224"/>
      <c r="E7022" s="224"/>
      <c r="F7022" s="225"/>
      <c r="G7022" s="226"/>
      <c r="H7022" s="227"/>
      <c r="I7022" s="227"/>
      <c r="J7022" s="227"/>
      <c r="K7022" s="227"/>
      <c r="L7022" s="228"/>
    </row>
    <row r="7023" spans="1:12">
      <c r="A7023" s="213" t="str">
        <f t="shared" ca="1" si="109"/>
        <v/>
      </c>
      <c r="C7023" s="223"/>
      <c r="D7023" s="224"/>
      <c r="E7023" s="224"/>
      <c r="F7023" s="225"/>
      <c r="G7023" s="226"/>
      <c r="H7023" s="227"/>
      <c r="I7023" s="227"/>
      <c r="J7023" s="227"/>
      <c r="K7023" s="227"/>
      <c r="L7023" s="228"/>
    </row>
    <row r="7024" spans="1:12">
      <c r="A7024" s="213" t="str">
        <f t="shared" ca="1" si="109"/>
        <v/>
      </c>
      <c r="C7024" s="223"/>
      <c r="D7024" s="224"/>
      <c r="E7024" s="224"/>
      <c r="F7024" s="225"/>
      <c r="G7024" s="226"/>
      <c r="H7024" s="227"/>
      <c r="I7024" s="227"/>
      <c r="J7024" s="227"/>
      <c r="K7024" s="227"/>
      <c r="L7024" s="228"/>
    </row>
    <row r="7025" spans="1:12">
      <c r="A7025" s="213" t="str">
        <f t="shared" ca="1" si="109"/>
        <v/>
      </c>
      <c r="C7025" s="223"/>
      <c r="D7025" s="224"/>
      <c r="E7025" s="224"/>
      <c r="F7025" s="225"/>
      <c r="G7025" s="226"/>
      <c r="H7025" s="227"/>
      <c r="I7025" s="227"/>
      <c r="J7025" s="227"/>
      <c r="K7025" s="227"/>
      <c r="L7025" s="228"/>
    </row>
    <row r="7026" spans="1:12">
      <c r="A7026" s="213" t="str">
        <f t="shared" ca="1" si="109"/>
        <v/>
      </c>
      <c r="C7026" s="223"/>
      <c r="D7026" s="224"/>
      <c r="E7026" s="224"/>
      <c r="F7026" s="225"/>
      <c r="G7026" s="226"/>
      <c r="H7026" s="227"/>
      <c r="I7026" s="227"/>
      <c r="J7026" s="227"/>
      <c r="K7026" s="227"/>
      <c r="L7026" s="228"/>
    </row>
    <row r="7027" spans="1:12">
      <c r="A7027" s="213" t="str">
        <f t="shared" ca="1" si="109"/>
        <v/>
      </c>
      <c r="C7027" s="223"/>
      <c r="D7027" s="224"/>
      <c r="E7027" s="224"/>
      <c r="F7027" s="225"/>
      <c r="G7027" s="226"/>
      <c r="H7027" s="227"/>
      <c r="I7027" s="227"/>
      <c r="J7027" s="227"/>
      <c r="K7027" s="227"/>
      <c r="L7027" s="228"/>
    </row>
    <row r="7028" spans="1:12">
      <c r="A7028" s="213" t="str">
        <f t="shared" ca="1" si="109"/>
        <v/>
      </c>
      <c r="C7028" s="223"/>
      <c r="D7028" s="224"/>
      <c r="E7028" s="224"/>
      <c r="F7028" s="225"/>
      <c r="G7028" s="226"/>
      <c r="H7028" s="227"/>
      <c r="I7028" s="227"/>
      <c r="J7028" s="227"/>
      <c r="K7028" s="227"/>
      <c r="L7028" s="228"/>
    </row>
    <row r="7029" spans="1:12">
      <c r="A7029" s="213" t="str">
        <f t="shared" ca="1" si="109"/>
        <v/>
      </c>
      <c r="C7029" s="223"/>
      <c r="D7029" s="224"/>
      <c r="E7029" s="224"/>
      <c r="F7029" s="225"/>
      <c r="G7029" s="226"/>
      <c r="H7029" s="227"/>
      <c r="I7029" s="227"/>
      <c r="J7029" s="227"/>
      <c r="K7029" s="227"/>
      <c r="L7029" s="228"/>
    </row>
    <row r="7030" spans="1:12">
      <c r="A7030" s="213" t="str">
        <f t="shared" ca="1" si="109"/>
        <v/>
      </c>
      <c r="C7030" s="223"/>
      <c r="D7030" s="224"/>
      <c r="E7030" s="224"/>
      <c r="F7030" s="225"/>
      <c r="G7030" s="226"/>
      <c r="H7030" s="227"/>
      <c r="I7030" s="227"/>
      <c r="J7030" s="227"/>
      <c r="K7030" s="227"/>
      <c r="L7030" s="228"/>
    </row>
    <row r="7031" spans="1:12">
      <c r="A7031" s="213" t="str">
        <f t="shared" ca="1" si="109"/>
        <v/>
      </c>
      <c r="C7031" s="223"/>
      <c r="D7031" s="224"/>
      <c r="E7031" s="224"/>
      <c r="F7031" s="225"/>
      <c r="G7031" s="226"/>
      <c r="H7031" s="227"/>
      <c r="I7031" s="227"/>
      <c r="J7031" s="227"/>
      <c r="K7031" s="227"/>
      <c r="L7031" s="228"/>
    </row>
    <row r="7032" spans="1:12">
      <c r="A7032" s="213" t="str">
        <f t="shared" ca="1" si="109"/>
        <v/>
      </c>
      <c r="C7032" s="223"/>
      <c r="D7032" s="224"/>
      <c r="E7032" s="224"/>
      <c r="F7032" s="225"/>
      <c r="G7032" s="226"/>
      <c r="H7032" s="227"/>
      <c r="I7032" s="227"/>
      <c r="J7032" s="227"/>
      <c r="K7032" s="227"/>
      <c r="L7032" s="228"/>
    </row>
    <row r="7033" spans="1:12">
      <c r="A7033" s="213" t="str">
        <f t="shared" ca="1" si="109"/>
        <v/>
      </c>
      <c r="C7033" s="223"/>
      <c r="D7033" s="224"/>
      <c r="E7033" s="224"/>
      <c r="F7033" s="225"/>
      <c r="G7033" s="226"/>
      <c r="H7033" s="227"/>
      <c r="I7033" s="227"/>
      <c r="J7033" s="227"/>
      <c r="K7033" s="227"/>
      <c r="L7033" s="228"/>
    </row>
    <row r="7034" spans="1:12">
      <c r="A7034" s="213" t="str">
        <f t="shared" ca="1" si="109"/>
        <v/>
      </c>
      <c r="C7034" s="223"/>
      <c r="D7034" s="224"/>
      <c r="E7034" s="224"/>
      <c r="F7034" s="225"/>
      <c r="G7034" s="226"/>
      <c r="H7034" s="227"/>
      <c r="I7034" s="227"/>
      <c r="J7034" s="227"/>
      <c r="K7034" s="227"/>
      <c r="L7034" s="228"/>
    </row>
    <row r="7035" spans="1:12">
      <c r="A7035" s="213" t="str">
        <f t="shared" ca="1" si="109"/>
        <v/>
      </c>
      <c r="C7035" s="223"/>
      <c r="D7035" s="224"/>
      <c r="E7035" s="224"/>
      <c r="F7035" s="225"/>
      <c r="G7035" s="226"/>
      <c r="H7035" s="227"/>
      <c r="I7035" s="227"/>
      <c r="J7035" s="227"/>
      <c r="K7035" s="227"/>
      <c r="L7035" s="228"/>
    </row>
    <row r="7036" spans="1:12">
      <c r="A7036" s="213" t="str">
        <f t="shared" ca="1" si="109"/>
        <v/>
      </c>
      <c r="C7036" s="223"/>
      <c r="D7036" s="224"/>
      <c r="E7036" s="224"/>
      <c r="F7036" s="225"/>
      <c r="G7036" s="226"/>
      <c r="H7036" s="227"/>
      <c r="I7036" s="227"/>
      <c r="J7036" s="227"/>
      <c r="K7036" s="227"/>
      <c r="L7036" s="228"/>
    </row>
    <row r="7037" spans="1:12">
      <c r="A7037" s="213" t="str">
        <f t="shared" ca="1" si="109"/>
        <v/>
      </c>
      <c r="C7037" s="223"/>
      <c r="D7037" s="224"/>
      <c r="E7037" s="224"/>
      <c r="F7037" s="225"/>
      <c r="G7037" s="226"/>
      <c r="H7037" s="227"/>
      <c r="I7037" s="227"/>
      <c r="J7037" s="227"/>
      <c r="K7037" s="227"/>
      <c r="L7037" s="228"/>
    </row>
    <row r="7038" spans="1:12">
      <c r="A7038" s="213" t="str">
        <f t="shared" ca="1" si="109"/>
        <v/>
      </c>
      <c r="C7038" s="223"/>
      <c r="D7038" s="224"/>
      <c r="E7038" s="224"/>
      <c r="F7038" s="225"/>
      <c r="G7038" s="226"/>
      <c r="H7038" s="227"/>
      <c r="I7038" s="227"/>
      <c r="J7038" s="227"/>
      <c r="K7038" s="227"/>
      <c r="L7038" s="228"/>
    </row>
    <row r="7039" spans="1:12">
      <c r="A7039" s="213" t="str">
        <f t="shared" ca="1" si="109"/>
        <v/>
      </c>
      <c r="C7039" s="223"/>
      <c r="D7039" s="224"/>
      <c r="E7039" s="224"/>
      <c r="F7039" s="225"/>
      <c r="G7039" s="226"/>
      <c r="H7039" s="227"/>
      <c r="I7039" s="227"/>
      <c r="J7039" s="227"/>
      <c r="K7039" s="227"/>
      <c r="L7039" s="228"/>
    </row>
    <row r="7040" spans="1:12">
      <c r="A7040" s="213" t="str">
        <f t="shared" ca="1" si="109"/>
        <v/>
      </c>
      <c r="C7040" s="223"/>
      <c r="D7040" s="224"/>
      <c r="E7040" s="224"/>
      <c r="F7040" s="225"/>
      <c r="G7040" s="226"/>
      <c r="H7040" s="227"/>
      <c r="I7040" s="227"/>
      <c r="J7040" s="227"/>
      <c r="K7040" s="227"/>
      <c r="L7040" s="228"/>
    </row>
    <row r="7041" spans="1:12">
      <c r="A7041" s="213" t="str">
        <f t="shared" ca="1" si="109"/>
        <v/>
      </c>
      <c r="C7041" s="223"/>
      <c r="D7041" s="224"/>
      <c r="E7041" s="224"/>
      <c r="F7041" s="225"/>
      <c r="G7041" s="226"/>
      <c r="H7041" s="227"/>
      <c r="I7041" s="227"/>
      <c r="J7041" s="227"/>
      <c r="K7041" s="227"/>
      <c r="L7041" s="228"/>
    </row>
    <row r="7042" spans="1:12">
      <c r="A7042" s="213" t="str">
        <f t="shared" ca="1" si="109"/>
        <v/>
      </c>
      <c r="C7042" s="223"/>
      <c r="D7042" s="224"/>
      <c r="E7042" s="224"/>
      <c r="F7042" s="225"/>
      <c r="G7042" s="226"/>
      <c r="H7042" s="227"/>
      <c r="I7042" s="227"/>
      <c r="J7042" s="227"/>
      <c r="K7042" s="227"/>
      <c r="L7042" s="228"/>
    </row>
    <row r="7043" spans="1:12">
      <c r="A7043" s="213" t="str">
        <f t="shared" ca="1" si="109"/>
        <v/>
      </c>
      <c r="C7043" s="223"/>
      <c r="D7043" s="224"/>
      <c r="E7043" s="224"/>
      <c r="F7043" s="225"/>
      <c r="G7043" s="226"/>
      <c r="H7043" s="227"/>
      <c r="I7043" s="227"/>
      <c r="J7043" s="227"/>
      <c r="K7043" s="227"/>
      <c r="L7043" s="228"/>
    </row>
    <row r="7044" spans="1:12">
      <c r="A7044" s="213" t="str">
        <f t="shared" ref="A7044:A7107" ca="1" si="110">IF(INDIRECT(ADDRESS(ROW(A7044),3))="","",IF(INDIRECT(ADDRESS(ROW(A7044),3))=INDIRECT(ADDRESS(ROW(A7044)-1,3)),A7043,A7043+1))</f>
        <v/>
      </c>
      <c r="C7044" s="223"/>
      <c r="D7044" s="224"/>
      <c r="E7044" s="224"/>
      <c r="F7044" s="225"/>
      <c r="G7044" s="226"/>
      <c r="H7044" s="227"/>
      <c r="I7044" s="227"/>
      <c r="J7044" s="227"/>
      <c r="K7044" s="227"/>
      <c r="L7044" s="228"/>
    </row>
    <row r="7045" spans="1:12">
      <c r="A7045" s="213" t="str">
        <f t="shared" ca="1" si="110"/>
        <v/>
      </c>
      <c r="C7045" s="223"/>
      <c r="D7045" s="224"/>
      <c r="E7045" s="224"/>
      <c r="F7045" s="225"/>
      <c r="G7045" s="226"/>
      <c r="H7045" s="227"/>
      <c r="I7045" s="227"/>
      <c r="J7045" s="227"/>
      <c r="K7045" s="227"/>
      <c r="L7045" s="228"/>
    </row>
    <row r="7046" spans="1:12">
      <c r="A7046" s="213" t="str">
        <f t="shared" ca="1" si="110"/>
        <v/>
      </c>
      <c r="C7046" s="223"/>
      <c r="D7046" s="224"/>
      <c r="E7046" s="224"/>
      <c r="F7046" s="225"/>
      <c r="G7046" s="226"/>
      <c r="H7046" s="227"/>
      <c r="I7046" s="227"/>
      <c r="J7046" s="227"/>
      <c r="K7046" s="227"/>
      <c r="L7046" s="228"/>
    </row>
    <row r="7047" spans="1:12">
      <c r="A7047" s="213" t="str">
        <f t="shared" ca="1" si="110"/>
        <v/>
      </c>
      <c r="C7047" s="223"/>
      <c r="D7047" s="224"/>
      <c r="E7047" s="224"/>
      <c r="F7047" s="225"/>
      <c r="G7047" s="226"/>
      <c r="H7047" s="227"/>
      <c r="I7047" s="227"/>
      <c r="J7047" s="227"/>
      <c r="K7047" s="227"/>
      <c r="L7047" s="228"/>
    </row>
    <row r="7048" spans="1:12">
      <c r="A7048" s="213" t="str">
        <f t="shared" ca="1" si="110"/>
        <v/>
      </c>
      <c r="C7048" s="223"/>
      <c r="D7048" s="224"/>
      <c r="E7048" s="224"/>
      <c r="F7048" s="225"/>
      <c r="G7048" s="226"/>
      <c r="H7048" s="227"/>
      <c r="I7048" s="227"/>
      <c r="J7048" s="227"/>
      <c r="K7048" s="227"/>
      <c r="L7048" s="228"/>
    </row>
    <row r="7049" spans="1:12">
      <c r="A7049" s="213" t="str">
        <f t="shared" ca="1" si="110"/>
        <v/>
      </c>
      <c r="C7049" s="223"/>
      <c r="D7049" s="224"/>
      <c r="E7049" s="224"/>
      <c r="F7049" s="225"/>
      <c r="G7049" s="226"/>
      <c r="H7049" s="227"/>
      <c r="I7049" s="227"/>
      <c r="J7049" s="227"/>
      <c r="K7049" s="227"/>
      <c r="L7049" s="228"/>
    </row>
    <row r="7050" spans="1:12">
      <c r="A7050" s="213" t="str">
        <f t="shared" ca="1" si="110"/>
        <v/>
      </c>
      <c r="C7050" s="223"/>
      <c r="D7050" s="224"/>
      <c r="E7050" s="224"/>
      <c r="F7050" s="225"/>
      <c r="G7050" s="226"/>
      <c r="H7050" s="227"/>
      <c r="I7050" s="227"/>
      <c r="J7050" s="227"/>
      <c r="K7050" s="227"/>
      <c r="L7050" s="228"/>
    </row>
    <row r="7051" spans="1:12">
      <c r="A7051" s="213" t="str">
        <f t="shared" ca="1" si="110"/>
        <v/>
      </c>
      <c r="C7051" s="223"/>
      <c r="D7051" s="224"/>
      <c r="E7051" s="224"/>
      <c r="F7051" s="225"/>
      <c r="G7051" s="226"/>
      <c r="H7051" s="227"/>
      <c r="I7051" s="227"/>
      <c r="J7051" s="227"/>
      <c r="K7051" s="227"/>
      <c r="L7051" s="228"/>
    </row>
    <row r="7052" spans="1:12">
      <c r="A7052" s="213" t="str">
        <f t="shared" ca="1" si="110"/>
        <v/>
      </c>
      <c r="C7052" s="223"/>
      <c r="D7052" s="224"/>
      <c r="E7052" s="224"/>
      <c r="F7052" s="225"/>
      <c r="G7052" s="226"/>
      <c r="H7052" s="227"/>
      <c r="I7052" s="227"/>
      <c r="J7052" s="227"/>
      <c r="K7052" s="227"/>
      <c r="L7052" s="228"/>
    </row>
    <row r="7053" spans="1:12">
      <c r="A7053" s="213" t="str">
        <f t="shared" ca="1" si="110"/>
        <v/>
      </c>
      <c r="C7053" s="223"/>
      <c r="D7053" s="224"/>
      <c r="E7053" s="224"/>
      <c r="F7053" s="225"/>
      <c r="G7053" s="226"/>
      <c r="H7053" s="227"/>
      <c r="I7053" s="227"/>
      <c r="J7053" s="227"/>
      <c r="K7053" s="227"/>
      <c r="L7053" s="228"/>
    </row>
    <row r="7054" spans="1:12">
      <c r="A7054" s="213" t="str">
        <f t="shared" ca="1" si="110"/>
        <v/>
      </c>
      <c r="C7054" s="223"/>
      <c r="D7054" s="224"/>
      <c r="E7054" s="224"/>
      <c r="F7054" s="225"/>
      <c r="G7054" s="226"/>
      <c r="H7054" s="227"/>
      <c r="I7054" s="227"/>
      <c r="J7054" s="227"/>
      <c r="K7054" s="227"/>
      <c r="L7054" s="228"/>
    </row>
    <row r="7055" spans="1:12">
      <c r="A7055" s="213" t="str">
        <f t="shared" ca="1" si="110"/>
        <v/>
      </c>
      <c r="C7055" s="223"/>
      <c r="D7055" s="224"/>
      <c r="E7055" s="224"/>
      <c r="F7055" s="225"/>
      <c r="G7055" s="226"/>
      <c r="H7055" s="227"/>
      <c r="I7055" s="227"/>
      <c r="J7055" s="227"/>
      <c r="K7055" s="227"/>
      <c r="L7055" s="228"/>
    </row>
    <row r="7056" spans="1:12">
      <c r="A7056" s="213" t="str">
        <f t="shared" ca="1" si="110"/>
        <v/>
      </c>
      <c r="C7056" s="223"/>
      <c r="D7056" s="224"/>
      <c r="E7056" s="224"/>
      <c r="F7056" s="225"/>
      <c r="G7056" s="226"/>
      <c r="H7056" s="227"/>
      <c r="I7056" s="227"/>
      <c r="J7056" s="227"/>
      <c r="K7056" s="227"/>
      <c r="L7056" s="228"/>
    </row>
    <row r="7057" spans="1:12">
      <c r="A7057" s="213" t="str">
        <f t="shared" ca="1" si="110"/>
        <v/>
      </c>
      <c r="C7057" s="223"/>
      <c r="D7057" s="224"/>
      <c r="E7057" s="224"/>
      <c r="F7057" s="225"/>
      <c r="G7057" s="226"/>
      <c r="H7057" s="227"/>
      <c r="I7057" s="227"/>
      <c r="J7057" s="227"/>
      <c r="K7057" s="227"/>
      <c r="L7057" s="228"/>
    </row>
    <row r="7058" spans="1:12">
      <c r="A7058" s="213" t="str">
        <f t="shared" ca="1" si="110"/>
        <v/>
      </c>
      <c r="C7058" s="223"/>
      <c r="D7058" s="224"/>
      <c r="E7058" s="224"/>
      <c r="F7058" s="225"/>
      <c r="G7058" s="226"/>
      <c r="H7058" s="227"/>
      <c r="I7058" s="227"/>
      <c r="J7058" s="227"/>
      <c r="K7058" s="227"/>
      <c r="L7058" s="228"/>
    </row>
    <row r="7059" spans="1:12">
      <c r="A7059" s="213" t="str">
        <f t="shared" ca="1" si="110"/>
        <v/>
      </c>
      <c r="C7059" s="223"/>
      <c r="D7059" s="224"/>
      <c r="E7059" s="224"/>
      <c r="F7059" s="225"/>
      <c r="G7059" s="226"/>
      <c r="H7059" s="227"/>
      <c r="I7059" s="227"/>
      <c r="J7059" s="227"/>
      <c r="K7059" s="227"/>
      <c r="L7059" s="228"/>
    </row>
    <row r="7060" spans="1:12">
      <c r="A7060" s="213" t="str">
        <f t="shared" ca="1" si="110"/>
        <v/>
      </c>
      <c r="C7060" s="223"/>
      <c r="D7060" s="224"/>
      <c r="E7060" s="224"/>
      <c r="F7060" s="225"/>
      <c r="G7060" s="226"/>
      <c r="H7060" s="227"/>
      <c r="I7060" s="227"/>
      <c r="J7060" s="227"/>
      <c r="K7060" s="227"/>
      <c r="L7060" s="228"/>
    </row>
    <row r="7061" spans="1:12">
      <c r="A7061" s="213" t="str">
        <f t="shared" ca="1" si="110"/>
        <v/>
      </c>
      <c r="C7061" s="223"/>
      <c r="D7061" s="224"/>
      <c r="E7061" s="224"/>
      <c r="F7061" s="225"/>
      <c r="G7061" s="226"/>
      <c r="H7061" s="227"/>
      <c r="I7061" s="227"/>
      <c r="J7061" s="227"/>
      <c r="K7061" s="227"/>
      <c r="L7061" s="228"/>
    </row>
    <row r="7062" spans="1:12">
      <c r="A7062" s="213" t="str">
        <f t="shared" ca="1" si="110"/>
        <v/>
      </c>
      <c r="C7062" s="223"/>
      <c r="D7062" s="224"/>
      <c r="E7062" s="224"/>
      <c r="F7062" s="225"/>
      <c r="G7062" s="226"/>
      <c r="H7062" s="227"/>
      <c r="I7062" s="227"/>
      <c r="J7062" s="227"/>
      <c r="K7062" s="227"/>
      <c r="L7062" s="228"/>
    </row>
    <row r="7063" spans="1:12">
      <c r="A7063" s="213" t="str">
        <f t="shared" ca="1" si="110"/>
        <v/>
      </c>
      <c r="C7063" s="223"/>
      <c r="D7063" s="224"/>
      <c r="E7063" s="224"/>
      <c r="F7063" s="225"/>
      <c r="G7063" s="226"/>
      <c r="H7063" s="227"/>
      <c r="I7063" s="227"/>
      <c r="J7063" s="227"/>
      <c r="K7063" s="227"/>
      <c r="L7063" s="228"/>
    </row>
    <row r="7064" spans="1:12">
      <c r="A7064" s="213" t="str">
        <f t="shared" ca="1" si="110"/>
        <v/>
      </c>
      <c r="C7064" s="223"/>
      <c r="D7064" s="224"/>
      <c r="E7064" s="224"/>
      <c r="F7064" s="225"/>
      <c r="G7064" s="226"/>
      <c r="H7064" s="227"/>
      <c r="I7064" s="227"/>
      <c r="J7064" s="227"/>
      <c r="K7064" s="227"/>
      <c r="L7064" s="228"/>
    </row>
    <row r="7065" spans="1:12">
      <c r="A7065" s="213" t="str">
        <f t="shared" ca="1" si="110"/>
        <v/>
      </c>
      <c r="C7065" s="223"/>
      <c r="D7065" s="224"/>
      <c r="E7065" s="224"/>
      <c r="F7065" s="225"/>
      <c r="G7065" s="226"/>
      <c r="H7065" s="227"/>
      <c r="I7065" s="227"/>
      <c r="J7065" s="227"/>
      <c r="K7065" s="227"/>
      <c r="L7065" s="228"/>
    </row>
    <row r="7066" spans="1:12">
      <c r="A7066" s="213" t="str">
        <f t="shared" ca="1" si="110"/>
        <v/>
      </c>
      <c r="C7066" s="223"/>
      <c r="D7066" s="224"/>
      <c r="E7066" s="224"/>
      <c r="F7066" s="225"/>
      <c r="G7066" s="226"/>
      <c r="H7066" s="227"/>
      <c r="I7066" s="227"/>
      <c r="J7066" s="227"/>
      <c r="K7066" s="227"/>
      <c r="L7066" s="228"/>
    </row>
    <row r="7067" spans="1:12">
      <c r="A7067" s="213" t="str">
        <f t="shared" ca="1" si="110"/>
        <v/>
      </c>
      <c r="C7067" s="223"/>
      <c r="D7067" s="224"/>
      <c r="E7067" s="224"/>
      <c r="F7067" s="225"/>
      <c r="G7067" s="226"/>
      <c r="H7067" s="227"/>
      <c r="I7067" s="227"/>
      <c r="J7067" s="227"/>
      <c r="K7067" s="227"/>
      <c r="L7067" s="228"/>
    </row>
    <row r="7068" spans="1:12">
      <c r="A7068" s="213" t="str">
        <f t="shared" ca="1" si="110"/>
        <v/>
      </c>
      <c r="C7068" s="223"/>
      <c r="D7068" s="224"/>
      <c r="E7068" s="224"/>
      <c r="F7068" s="225"/>
      <c r="G7068" s="226"/>
      <c r="H7068" s="227"/>
      <c r="I7068" s="227"/>
      <c r="J7068" s="227"/>
      <c r="K7068" s="227"/>
      <c r="L7068" s="228"/>
    </row>
    <row r="7069" spans="1:12">
      <c r="A7069" s="213" t="str">
        <f t="shared" ca="1" si="110"/>
        <v/>
      </c>
      <c r="C7069" s="223"/>
      <c r="D7069" s="224"/>
      <c r="E7069" s="224"/>
      <c r="F7069" s="225"/>
      <c r="G7069" s="226"/>
      <c r="H7069" s="227"/>
      <c r="I7069" s="227"/>
      <c r="J7069" s="227"/>
      <c r="K7069" s="227"/>
      <c r="L7069" s="228"/>
    </row>
    <row r="7070" spans="1:12">
      <c r="A7070" s="213" t="str">
        <f t="shared" ca="1" si="110"/>
        <v/>
      </c>
      <c r="C7070" s="223"/>
      <c r="D7070" s="224"/>
      <c r="E7070" s="224"/>
      <c r="F7070" s="225"/>
      <c r="G7070" s="226"/>
      <c r="H7070" s="227"/>
      <c r="I7070" s="227"/>
      <c r="J7070" s="227"/>
      <c r="K7070" s="227"/>
      <c r="L7070" s="228"/>
    </row>
    <row r="7071" spans="1:12">
      <c r="A7071" s="213" t="str">
        <f t="shared" ca="1" si="110"/>
        <v/>
      </c>
      <c r="C7071" s="223"/>
      <c r="D7071" s="224"/>
      <c r="E7071" s="224"/>
      <c r="F7071" s="225"/>
      <c r="G7071" s="226"/>
      <c r="H7071" s="227"/>
      <c r="I7071" s="227"/>
      <c r="J7071" s="227"/>
      <c r="K7071" s="227"/>
      <c r="L7071" s="228"/>
    </row>
    <row r="7072" spans="1:12">
      <c r="A7072" s="213" t="str">
        <f t="shared" ca="1" si="110"/>
        <v/>
      </c>
      <c r="C7072" s="223"/>
      <c r="D7072" s="224"/>
      <c r="E7072" s="224"/>
      <c r="F7072" s="225"/>
      <c r="G7072" s="226"/>
      <c r="H7072" s="227"/>
      <c r="I7072" s="227"/>
      <c r="J7072" s="227"/>
      <c r="K7072" s="227"/>
      <c r="L7072" s="228"/>
    </row>
    <row r="7073" spans="1:12">
      <c r="A7073" s="213" t="str">
        <f t="shared" ca="1" si="110"/>
        <v/>
      </c>
      <c r="C7073" s="223"/>
      <c r="D7073" s="224"/>
      <c r="E7073" s="224"/>
      <c r="F7073" s="225"/>
      <c r="G7073" s="226"/>
      <c r="H7073" s="227"/>
      <c r="I7073" s="227"/>
      <c r="J7073" s="227"/>
      <c r="K7073" s="227"/>
      <c r="L7073" s="228"/>
    </row>
    <row r="7074" spans="1:12">
      <c r="A7074" s="213" t="str">
        <f t="shared" ca="1" si="110"/>
        <v/>
      </c>
      <c r="C7074" s="223"/>
      <c r="D7074" s="224"/>
      <c r="E7074" s="224"/>
      <c r="F7074" s="225"/>
      <c r="G7074" s="226"/>
      <c r="H7074" s="227"/>
      <c r="I7074" s="227"/>
      <c r="J7074" s="227"/>
      <c r="K7074" s="227"/>
      <c r="L7074" s="228"/>
    </row>
    <row r="7075" spans="1:12">
      <c r="A7075" s="213" t="str">
        <f t="shared" ca="1" si="110"/>
        <v/>
      </c>
      <c r="C7075" s="223"/>
      <c r="D7075" s="224"/>
      <c r="E7075" s="224"/>
      <c r="F7075" s="225"/>
      <c r="G7075" s="226"/>
      <c r="H7075" s="227"/>
      <c r="I7075" s="227"/>
      <c r="J7075" s="227"/>
      <c r="K7075" s="227"/>
      <c r="L7075" s="228"/>
    </row>
    <row r="7076" spans="1:12">
      <c r="A7076" s="213" t="str">
        <f t="shared" ca="1" si="110"/>
        <v/>
      </c>
      <c r="C7076" s="223"/>
      <c r="D7076" s="224"/>
      <c r="E7076" s="224"/>
      <c r="F7076" s="225"/>
      <c r="G7076" s="226"/>
      <c r="H7076" s="227"/>
      <c r="I7076" s="227"/>
      <c r="J7076" s="227"/>
      <c r="K7076" s="227"/>
      <c r="L7076" s="228"/>
    </row>
    <row r="7077" spans="1:12">
      <c r="A7077" s="213" t="str">
        <f t="shared" ca="1" si="110"/>
        <v/>
      </c>
      <c r="C7077" s="223"/>
      <c r="D7077" s="224"/>
      <c r="E7077" s="224"/>
      <c r="F7077" s="225"/>
      <c r="G7077" s="226"/>
      <c r="H7077" s="227"/>
      <c r="I7077" s="227"/>
      <c r="J7077" s="227"/>
      <c r="K7077" s="227"/>
      <c r="L7077" s="228"/>
    </row>
    <row r="7078" spans="1:12">
      <c r="A7078" s="213" t="str">
        <f t="shared" ca="1" si="110"/>
        <v/>
      </c>
      <c r="C7078" s="223"/>
      <c r="D7078" s="224"/>
      <c r="E7078" s="224"/>
      <c r="F7078" s="225"/>
      <c r="G7078" s="226"/>
      <c r="H7078" s="227"/>
      <c r="I7078" s="227"/>
      <c r="J7078" s="227"/>
      <c r="K7078" s="227"/>
      <c r="L7078" s="228"/>
    </row>
    <row r="7079" spans="1:12">
      <c r="A7079" s="213" t="str">
        <f t="shared" ca="1" si="110"/>
        <v/>
      </c>
      <c r="C7079" s="223"/>
      <c r="D7079" s="224"/>
      <c r="E7079" s="224"/>
      <c r="F7079" s="225"/>
      <c r="G7079" s="226"/>
      <c r="H7079" s="227"/>
      <c r="I7079" s="227"/>
      <c r="J7079" s="227"/>
      <c r="K7079" s="227"/>
      <c r="L7079" s="228"/>
    </row>
    <row r="7080" spans="1:12">
      <c r="A7080" s="213" t="str">
        <f t="shared" ca="1" si="110"/>
        <v/>
      </c>
      <c r="C7080" s="223"/>
      <c r="D7080" s="224"/>
      <c r="E7080" s="224"/>
      <c r="F7080" s="225"/>
      <c r="G7080" s="226"/>
      <c r="H7080" s="227"/>
      <c r="I7080" s="227"/>
      <c r="J7080" s="227"/>
      <c r="K7080" s="227"/>
      <c r="L7080" s="228"/>
    </row>
    <row r="7081" spans="1:12">
      <c r="A7081" s="213" t="str">
        <f t="shared" ca="1" si="110"/>
        <v/>
      </c>
      <c r="C7081" s="223"/>
      <c r="D7081" s="224"/>
      <c r="E7081" s="224"/>
      <c r="F7081" s="225"/>
      <c r="G7081" s="226"/>
      <c r="H7081" s="227"/>
      <c r="I7081" s="227"/>
      <c r="J7081" s="227"/>
      <c r="K7081" s="227"/>
      <c r="L7081" s="228"/>
    </row>
    <row r="7082" spans="1:12">
      <c r="A7082" s="213" t="str">
        <f t="shared" ca="1" si="110"/>
        <v/>
      </c>
      <c r="C7082" s="223"/>
      <c r="D7082" s="224"/>
      <c r="E7082" s="224"/>
      <c r="F7082" s="225"/>
      <c r="G7082" s="226"/>
      <c r="H7082" s="227"/>
      <c r="I7082" s="227"/>
      <c r="J7082" s="227"/>
      <c r="K7082" s="227"/>
      <c r="L7082" s="228"/>
    </row>
    <row r="7083" spans="1:12">
      <c r="A7083" s="213" t="str">
        <f t="shared" ca="1" si="110"/>
        <v/>
      </c>
      <c r="C7083" s="223"/>
      <c r="D7083" s="224"/>
      <c r="E7083" s="224"/>
      <c r="F7083" s="225"/>
      <c r="G7083" s="226"/>
      <c r="H7083" s="227"/>
      <c r="I7083" s="227"/>
      <c r="J7083" s="227"/>
      <c r="K7083" s="227"/>
      <c r="L7083" s="228"/>
    </row>
    <row r="7084" spans="1:12">
      <c r="A7084" s="213" t="str">
        <f t="shared" ca="1" si="110"/>
        <v/>
      </c>
      <c r="C7084" s="223"/>
      <c r="D7084" s="224"/>
      <c r="E7084" s="224"/>
      <c r="F7084" s="225"/>
      <c r="G7084" s="226"/>
      <c r="H7084" s="227"/>
      <c r="I7084" s="227"/>
      <c r="J7084" s="227"/>
      <c r="K7084" s="227"/>
      <c r="L7084" s="228"/>
    </row>
    <row r="7085" spans="1:12">
      <c r="A7085" s="213" t="str">
        <f t="shared" ca="1" si="110"/>
        <v/>
      </c>
      <c r="C7085" s="223"/>
      <c r="D7085" s="224"/>
      <c r="E7085" s="224"/>
      <c r="F7085" s="225"/>
      <c r="G7085" s="226"/>
      <c r="H7085" s="227"/>
      <c r="I7085" s="227"/>
      <c r="J7085" s="227"/>
      <c r="K7085" s="227"/>
      <c r="L7085" s="228"/>
    </row>
    <row r="7086" spans="1:12">
      <c r="A7086" s="213" t="str">
        <f t="shared" ca="1" si="110"/>
        <v/>
      </c>
      <c r="C7086" s="223"/>
      <c r="D7086" s="224"/>
      <c r="E7086" s="224"/>
      <c r="F7086" s="225"/>
      <c r="G7086" s="226"/>
      <c r="H7086" s="227"/>
      <c r="I7086" s="227"/>
      <c r="J7086" s="227"/>
      <c r="K7086" s="227"/>
      <c r="L7086" s="228"/>
    </row>
    <row r="7087" spans="1:12">
      <c r="A7087" s="213" t="str">
        <f t="shared" ca="1" si="110"/>
        <v/>
      </c>
      <c r="C7087" s="223"/>
      <c r="D7087" s="224"/>
      <c r="E7087" s="224"/>
      <c r="F7087" s="225"/>
      <c r="G7087" s="226"/>
      <c r="H7087" s="227"/>
      <c r="I7087" s="227"/>
      <c r="J7087" s="227"/>
      <c r="K7087" s="227"/>
      <c r="L7087" s="228"/>
    </row>
    <row r="7088" spans="1:12">
      <c r="A7088" s="213" t="str">
        <f t="shared" ca="1" si="110"/>
        <v/>
      </c>
      <c r="C7088" s="223"/>
      <c r="D7088" s="224"/>
      <c r="E7088" s="224"/>
      <c r="F7088" s="225"/>
      <c r="G7088" s="226"/>
      <c r="H7088" s="227"/>
      <c r="I7088" s="227"/>
      <c r="J7088" s="227"/>
      <c r="K7088" s="227"/>
      <c r="L7088" s="228"/>
    </row>
    <row r="7089" spans="1:12">
      <c r="A7089" s="213" t="str">
        <f t="shared" ca="1" si="110"/>
        <v/>
      </c>
      <c r="C7089" s="223"/>
      <c r="D7089" s="224"/>
      <c r="E7089" s="224"/>
      <c r="F7089" s="225"/>
      <c r="G7089" s="226"/>
      <c r="H7089" s="227"/>
      <c r="I7089" s="227"/>
      <c r="J7089" s="227"/>
      <c r="K7089" s="227"/>
      <c r="L7089" s="228"/>
    </row>
    <row r="7090" spans="1:12">
      <c r="A7090" s="213" t="str">
        <f t="shared" ca="1" si="110"/>
        <v/>
      </c>
      <c r="C7090" s="223"/>
      <c r="D7090" s="224"/>
      <c r="E7090" s="224"/>
      <c r="F7090" s="225"/>
      <c r="G7090" s="226"/>
      <c r="H7090" s="227"/>
      <c r="I7090" s="227"/>
      <c r="J7090" s="227"/>
      <c r="K7090" s="227"/>
      <c r="L7090" s="228"/>
    </row>
    <row r="7091" spans="1:12">
      <c r="A7091" s="213" t="str">
        <f t="shared" ca="1" si="110"/>
        <v/>
      </c>
      <c r="C7091" s="223"/>
      <c r="D7091" s="224"/>
      <c r="E7091" s="224"/>
      <c r="F7091" s="225"/>
      <c r="G7091" s="226"/>
      <c r="H7091" s="227"/>
      <c r="I7091" s="227"/>
      <c r="J7091" s="227"/>
      <c r="K7091" s="227"/>
      <c r="L7091" s="228"/>
    </row>
    <row r="7092" spans="1:12">
      <c r="A7092" s="213" t="str">
        <f t="shared" ca="1" si="110"/>
        <v/>
      </c>
      <c r="C7092" s="223"/>
      <c r="D7092" s="224"/>
      <c r="E7092" s="224"/>
      <c r="F7092" s="225"/>
      <c r="G7092" s="226"/>
      <c r="H7092" s="227"/>
      <c r="I7092" s="227"/>
      <c r="J7092" s="227"/>
      <c r="K7092" s="227"/>
      <c r="L7092" s="228"/>
    </row>
    <row r="7093" spans="1:12">
      <c r="A7093" s="213" t="str">
        <f t="shared" ca="1" si="110"/>
        <v/>
      </c>
      <c r="C7093" s="223"/>
      <c r="D7093" s="224"/>
      <c r="E7093" s="224"/>
      <c r="F7093" s="225"/>
      <c r="G7093" s="226"/>
      <c r="H7093" s="227"/>
      <c r="I7093" s="227"/>
      <c r="J7093" s="227"/>
      <c r="K7093" s="227"/>
      <c r="L7093" s="228"/>
    </row>
    <row r="7094" spans="1:12">
      <c r="A7094" s="213" t="str">
        <f t="shared" ca="1" si="110"/>
        <v/>
      </c>
      <c r="C7094" s="223"/>
      <c r="D7094" s="224"/>
      <c r="E7094" s="224"/>
      <c r="F7094" s="225"/>
      <c r="G7094" s="226"/>
      <c r="H7094" s="227"/>
      <c r="I7094" s="227"/>
      <c r="J7094" s="227"/>
      <c r="K7094" s="227"/>
      <c r="L7094" s="228"/>
    </row>
    <row r="7095" spans="1:12">
      <c r="A7095" s="213" t="str">
        <f t="shared" ca="1" si="110"/>
        <v/>
      </c>
      <c r="C7095" s="223"/>
      <c r="D7095" s="224"/>
      <c r="E7095" s="224"/>
      <c r="F7095" s="225"/>
      <c r="G7095" s="226"/>
      <c r="H7095" s="227"/>
      <c r="I7095" s="227"/>
      <c r="J7095" s="227"/>
      <c r="K7095" s="227"/>
      <c r="L7095" s="228"/>
    </row>
    <row r="7096" spans="1:12">
      <c r="A7096" s="213" t="str">
        <f t="shared" ca="1" si="110"/>
        <v/>
      </c>
      <c r="C7096" s="223"/>
      <c r="D7096" s="224"/>
      <c r="E7096" s="224"/>
      <c r="F7096" s="225"/>
      <c r="G7096" s="226"/>
      <c r="H7096" s="227"/>
      <c r="I7096" s="227"/>
      <c r="J7096" s="227"/>
      <c r="K7096" s="227"/>
      <c r="L7096" s="228"/>
    </row>
    <row r="7097" spans="1:12">
      <c r="A7097" s="213" t="str">
        <f t="shared" ca="1" si="110"/>
        <v/>
      </c>
      <c r="C7097" s="223"/>
      <c r="D7097" s="224"/>
      <c r="E7097" s="224"/>
      <c r="F7097" s="225"/>
      <c r="G7097" s="226"/>
      <c r="H7097" s="227"/>
      <c r="I7097" s="227"/>
      <c r="J7097" s="227"/>
      <c r="K7097" s="227"/>
      <c r="L7097" s="228"/>
    </row>
    <row r="7098" spans="1:12">
      <c r="A7098" s="213" t="str">
        <f t="shared" ca="1" si="110"/>
        <v/>
      </c>
      <c r="C7098" s="223"/>
      <c r="D7098" s="224"/>
      <c r="E7098" s="224"/>
      <c r="F7098" s="225"/>
      <c r="G7098" s="226"/>
      <c r="H7098" s="227"/>
      <c r="I7098" s="227"/>
      <c r="J7098" s="227"/>
      <c r="K7098" s="227"/>
      <c r="L7098" s="228"/>
    </row>
    <row r="7099" spans="1:12">
      <c r="A7099" s="213" t="str">
        <f t="shared" ca="1" si="110"/>
        <v/>
      </c>
      <c r="C7099" s="223"/>
      <c r="D7099" s="224"/>
      <c r="E7099" s="224"/>
      <c r="F7099" s="225"/>
      <c r="G7099" s="226"/>
      <c r="H7099" s="227"/>
      <c r="I7099" s="227"/>
      <c r="J7099" s="227"/>
      <c r="K7099" s="227"/>
      <c r="L7099" s="228"/>
    </row>
    <row r="7100" spans="1:12">
      <c r="A7100" s="213" t="str">
        <f t="shared" ca="1" si="110"/>
        <v/>
      </c>
      <c r="C7100" s="223"/>
      <c r="D7100" s="224"/>
      <c r="E7100" s="224"/>
      <c r="F7100" s="225"/>
      <c r="G7100" s="226"/>
      <c r="H7100" s="227"/>
      <c r="I7100" s="227"/>
      <c r="J7100" s="227"/>
      <c r="K7100" s="227"/>
      <c r="L7100" s="228"/>
    </row>
    <row r="7101" spans="1:12">
      <c r="A7101" s="213" t="str">
        <f t="shared" ca="1" si="110"/>
        <v/>
      </c>
      <c r="C7101" s="223"/>
      <c r="D7101" s="224"/>
      <c r="E7101" s="224"/>
      <c r="F7101" s="225"/>
      <c r="G7101" s="226"/>
      <c r="H7101" s="227"/>
      <c r="I7101" s="227"/>
      <c r="J7101" s="227"/>
      <c r="K7101" s="227"/>
      <c r="L7101" s="228"/>
    </row>
    <row r="7102" spans="1:12">
      <c r="A7102" s="213" t="str">
        <f t="shared" ca="1" si="110"/>
        <v/>
      </c>
      <c r="C7102" s="223"/>
      <c r="D7102" s="224"/>
      <c r="E7102" s="224"/>
      <c r="F7102" s="225"/>
      <c r="G7102" s="226"/>
      <c r="H7102" s="227"/>
      <c r="I7102" s="227"/>
      <c r="J7102" s="227"/>
      <c r="K7102" s="227"/>
      <c r="L7102" s="228"/>
    </row>
    <row r="7103" spans="1:12">
      <c r="A7103" s="213" t="str">
        <f t="shared" ca="1" si="110"/>
        <v/>
      </c>
      <c r="C7103" s="223"/>
      <c r="D7103" s="224"/>
      <c r="E7103" s="224"/>
      <c r="F7103" s="225"/>
      <c r="G7103" s="226"/>
      <c r="H7103" s="227"/>
      <c r="I7103" s="227"/>
      <c r="J7103" s="227"/>
      <c r="K7103" s="227"/>
      <c r="L7103" s="228"/>
    </row>
    <row r="7104" spans="1:12">
      <c r="A7104" s="213" t="str">
        <f t="shared" ca="1" si="110"/>
        <v/>
      </c>
      <c r="C7104" s="223"/>
      <c r="D7104" s="224"/>
      <c r="E7104" s="224"/>
      <c r="F7104" s="225"/>
      <c r="G7104" s="226"/>
      <c r="H7104" s="227"/>
      <c r="I7104" s="227"/>
      <c r="J7104" s="227"/>
      <c r="K7104" s="227"/>
      <c r="L7104" s="228"/>
    </row>
    <row r="7105" spans="1:12">
      <c r="A7105" s="213" t="str">
        <f t="shared" ca="1" si="110"/>
        <v/>
      </c>
      <c r="C7105" s="223"/>
      <c r="D7105" s="224"/>
      <c r="E7105" s="224"/>
      <c r="F7105" s="225"/>
      <c r="G7105" s="226"/>
      <c r="H7105" s="227"/>
      <c r="I7105" s="227"/>
      <c r="J7105" s="227"/>
      <c r="K7105" s="227"/>
      <c r="L7105" s="228"/>
    </row>
    <row r="7106" spans="1:12">
      <c r="A7106" s="213" t="str">
        <f t="shared" ca="1" si="110"/>
        <v/>
      </c>
      <c r="C7106" s="223"/>
      <c r="D7106" s="224"/>
      <c r="E7106" s="224"/>
      <c r="F7106" s="225"/>
      <c r="G7106" s="226"/>
      <c r="H7106" s="227"/>
      <c r="I7106" s="227"/>
      <c r="J7106" s="227"/>
      <c r="K7106" s="227"/>
      <c r="L7106" s="228"/>
    </row>
    <row r="7107" spans="1:12">
      <c r="A7107" s="213" t="str">
        <f t="shared" ca="1" si="110"/>
        <v/>
      </c>
      <c r="C7107" s="223"/>
      <c r="D7107" s="224"/>
      <c r="E7107" s="224"/>
      <c r="F7107" s="225"/>
      <c r="G7107" s="226"/>
      <c r="H7107" s="227"/>
      <c r="I7107" s="227"/>
      <c r="J7107" s="227"/>
      <c r="K7107" s="227"/>
      <c r="L7107" s="228"/>
    </row>
    <row r="7108" spans="1:12">
      <c r="A7108" s="213" t="str">
        <f t="shared" ref="A7108:A7171" ca="1" si="111">IF(INDIRECT(ADDRESS(ROW(A7108),3))="","",IF(INDIRECT(ADDRESS(ROW(A7108),3))=INDIRECT(ADDRESS(ROW(A7108)-1,3)),A7107,A7107+1))</f>
        <v/>
      </c>
      <c r="C7108" s="223"/>
      <c r="D7108" s="224"/>
      <c r="E7108" s="224"/>
      <c r="F7108" s="225"/>
      <c r="G7108" s="226"/>
      <c r="H7108" s="227"/>
      <c r="I7108" s="227"/>
      <c r="J7108" s="227"/>
      <c r="K7108" s="227"/>
      <c r="L7108" s="228"/>
    </row>
    <row r="7109" spans="1:12">
      <c r="A7109" s="213" t="str">
        <f t="shared" ca="1" si="111"/>
        <v/>
      </c>
      <c r="C7109" s="223"/>
      <c r="D7109" s="224"/>
      <c r="E7109" s="224"/>
      <c r="F7109" s="225"/>
      <c r="G7109" s="226"/>
      <c r="H7109" s="227"/>
      <c r="I7109" s="227"/>
      <c r="J7109" s="227"/>
      <c r="K7109" s="227"/>
      <c r="L7109" s="228"/>
    </row>
    <row r="7110" spans="1:12">
      <c r="A7110" s="213" t="str">
        <f t="shared" ca="1" si="111"/>
        <v/>
      </c>
      <c r="C7110" s="223"/>
      <c r="D7110" s="224"/>
      <c r="E7110" s="224"/>
      <c r="F7110" s="225"/>
      <c r="G7110" s="226"/>
      <c r="H7110" s="227"/>
      <c r="I7110" s="227"/>
      <c r="J7110" s="227"/>
      <c r="K7110" s="227"/>
      <c r="L7110" s="228"/>
    </row>
    <row r="7111" spans="1:12">
      <c r="A7111" s="213" t="str">
        <f t="shared" ca="1" si="111"/>
        <v/>
      </c>
      <c r="C7111" s="223"/>
      <c r="D7111" s="224"/>
      <c r="E7111" s="224"/>
      <c r="F7111" s="225"/>
      <c r="G7111" s="226"/>
      <c r="H7111" s="227"/>
      <c r="I7111" s="227"/>
      <c r="J7111" s="227"/>
      <c r="K7111" s="227"/>
      <c r="L7111" s="228"/>
    </row>
    <row r="7112" spans="1:12">
      <c r="A7112" s="213" t="str">
        <f t="shared" ca="1" si="111"/>
        <v/>
      </c>
      <c r="C7112" s="223"/>
      <c r="D7112" s="224"/>
      <c r="E7112" s="224"/>
      <c r="F7112" s="225"/>
      <c r="G7112" s="226"/>
      <c r="H7112" s="227"/>
      <c r="I7112" s="227"/>
      <c r="J7112" s="227"/>
      <c r="K7112" s="227"/>
      <c r="L7112" s="228"/>
    </row>
    <row r="7113" spans="1:12">
      <c r="A7113" s="213" t="str">
        <f t="shared" ca="1" si="111"/>
        <v/>
      </c>
      <c r="C7113" s="223"/>
      <c r="D7113" s="224"/>
      <c r="E7113" s="224"/>
      <c r="F7113" s="225"/>
      <c r="G7113" s="226"/>
      <c r="H7113" s="227"/>
      <c r="I7113" s="227"/>
      <c r="J7113" s="227"/>
      <c r="K7113" s="227"/>
      <c r="L7113" s="228"/>
    </row>
    <row r="7114" spans="1:12">
      <c r="A7114" s="213" t="str">
        <f t="shared" ca="1" si="111"/>
        <v/>
      </c>
      <c r="C7114" s="223"/>
      <c r="D7114" s="224"/>
      <c r="E7114" s="224"/>
      <c r="F7114" s="225"/>
      <c r="G7114" s="226"/>
      <c r="H7114" s="227"/>
      <c r="I7114" s="227"/>
      <c r="J7114" s="227"/>
      <c r="K7114" s="227"/>
      <c r="L7114" s="228"/>
    </row>
    <row r="7115" spans="1:12">
      <c r="A7115" s="213" t="str">
        <f t="shared" ca="1" si="111"/>
        <v/>
      </c>
      <c r="C7115" s="223"/>
      <c r="D7115" s="224"/>
      <c r="E7115" s="224"/>
      <c r="F7115" s="225"/>
      <c r="G7115" s="226"/>
      <c r="H7115" s="227"/>
      <c r="I7115" s="227"/>
      <c r="J7115" s="227"/>
      <c r="K7115" s="227"/>
      <c r="L7115" s="228"/>
    </row>
    <row r="7116" spans="1:12">
      <c r="A7116" s="213" t="str">
        <f t="shared" ca="1" si="111"/>
        <v/>
      </c>
      <c r="C7116" s="223"/>
      <c r="D7116" s="224"/>
      <c r="E7116" s="224"/>
      <c r="F7116" s="225"/>
      <c r="G7116" s="226"/>
      <c r="H7116" s="227"/>
      <c r="I7116" s="227"/>
      <c r="J7116" s="227"/>
      <c r="K7116" s="227"/>
      <c r="L7116" s="228"/>
    </row>
    <row r="7117" spans="1:12">
      <c r="A7117" s="213" t="str">
        <f t="shared" ca="1" si="111"/>
        <v/>
      </c>
      <c r="C7117" s="223"/>
      <c r="D7117" s="224"/>
      <c r="E7117" s="224"/>
      <c r="F7117" s="225"/>
      <c r="G7117" s="226"/>
      <c r="H7117" s="227"/>
      <c r="I7117" s="227"/>
      <c r="J7117" s="227"/>
      <c r="K7117" s="227"/>
      <c r="L7117" s="228"/>
    </row>
    <row r="7118" spans="1:12">
      <c r="A7118" s="213" t="str">
        <f t="shared" ca="1" si="111"/>
        <v/>
      </c>
      <c r="C7118" s="223"/>
      <c r="D7118" s="224"/>
      <c r="E7118" s="224"/>
      <c r="F7118" s="225"/>
      <c r="G7118" s="226"/>
      <c r="H7118" s="227"/>
      <c r="I7118" s="227"/>
      <c r="J7118" s="227"/>
      <c r="K7118" s="227"/>
      <c r="L7118" s="228"/>
    </row>
    <row r="7119" spans="1:12">
      <c r="A7119" s="213" t="str">
        <f t="shared" ca="1" si="111"/>
        <v/>
      </c>
      <c r="C7119" s="223"/>
      <c r="D7119" s="224"/>
      <c r="E7119" s="224"/>
      <c r="F7119" s="225"/>
      <c r="G7119" s="226"/>
      <c r="H7119" s="227"/>
      <c r="I7119" s="227"/>
      <c r="J7119" s="227"/>
      <c r="K7119" s="227"/>
      <c r="L7119" s="228"/>
    </row>
    <row r="7120" spans="1:12">
      <c r="A7120" s="213" t="str">
        <f t="shared" ca="1" si="111"/>
        <v/>
      </c>
      <c r="C7120" s="223"/>
      <c r="D7120" s="224"/>
      <c r="E7120" s="224"/>
      <c r="F7120" s="225"/>
      <c r="G7120" s="226"/>
      <c r="H7120" s="227"/>
      <c r="I7120" s="227"/>
      <c r="J7120" s="227"/>
      <c r="K7120" s="227"/>
      <c r="L7120" s="228"/>
    </row>
    <row r="7121" spans="1:12">
      <c r="A7121" s="213" t="str">
        <f t="shared" ca="1" si="111"/>
        <v/>
      </c>
      <c r="C7121" s="223"/>
      <c r="D7121" s="224"/>
      <c r="E7121" s="224"/>
      <c r="F7121" s="225"/>
      <c r="G7121" s="226"/>
      <c r="H7121" s="227"/>
      <c r="I7121" s="227"/>
      <c r="J7121" s="227"/>
      <c r="K7121" s="227"/>
      <c r="L7121" s="228"/>
    </row>
    <row r="7122" spans="1:12">
      <c r="A7122" s="213" t="str">
        <f t="shared" ca="1" si="111"/>
        <v/>
      </c>
      <c r="C7122" s="223"/>
      <c r="D7122" s="224"/>
      <c r="E7122" s="224"/>
      <c r="F7122" s="225"/>
      <c r="G7122" s="226"/>
      <c r="H7122" s="227"/>
      <c r="I7122" s="227"/>
      <c r="J7122" s="227"/>
      <c r="K7122" s="227"/>
      <c r="L7122" s="228"/>
    </row>
    <row r="7123" spans="1:12">
      <c r="A7123" s="213" t="str">
        <f t="shared" ca="1" si="111"/>
        <v/>
      </c>
      <c r="C7123" s="223"/>
      <c r="D7123" s="224"/>
      <c r="E7123" s="224"/>
      <c r="F7123" s="225"/>
      <c r="G7123" s="226"/>
      <c r="H7123" s="227"/>
      <c r="I7123" s="227"/>
      <c r="J7123" s="227"/>
      <c r="K7123" s="227"/>
      <c r="L7123" s="228"/>
    </row>
    <row r="7124" spans="1:12">
      <c r="A7124" s="213" t="str">
        <f t="shared" ca="1" si="111"/>
        <v/>
      </c>
      <c r="C7124" s="223"/>
      <c r="D7124" s="224"/>
      <c r="E7124" s="224"/>
      <c r="F7124" s="225"/>
      <c r="G7124" s="226"/>
      <c r="H7124" s="227"/>
      <c r="I7124" s="227"/>
      <c r="J7124" s="227"/>
      <c r="K7124" s="227"/>
      <c r="L7124" s="228"/>
    </row>
    <row r="7125" spans="1:12">
      <c r="A7125" s="213" t="str">
        <f t="shared" ca="1" si="111"/>
        <v/>
      </c>
      <c r="C7125" s="223"/>
      <c r="D7125" s="224"/>
      <c r="E7125" s="224"/>
      <c r="F7125" s="225"/>
      <c r="G7125" s="226"/>
      <c r="H7125" s="227"/>
      <c r="I7125" s="227"/>
      <c r="J7125" s="227"/>
      <c r="K7125" s="227"/>
      <c r="L7125" s="228"/>
    </row>
    <row r="7126" spans="1:12">
      <c r="A7126" s="213" t="str">
        <f t="shared" ca="1" si="111"/>
        <v/>
      </c>
      <c r="C7126" s="223"/>
      <c r="D7126" s="224"/>
      <c r="E7126" s="224"/>
      <c r="F7126" s="225"/>
      <c r="G7126" s="226"/>
      <c r="H7126" s="227"/>
      <c r="I7126" s="227"/>
      <c r="J7126" s="227"/>
      <c r="K7126" s="227"/>
      <c r="L7126" s="228"/>
    </row>
    <row r="7127" spans="1:12">
      <c r="A7127" s="213" t="str">
        <f t="shared" ca="1" si="111"/>
        <v/>
      </c>
      <c r="C7127" s="223"/>
      <c r="D7127" s="224"/>
      <c r="E7127" s="224"/>
      <c r="F7127" s="225"/>
      <c r="G7127" s="226"/>
      <c r="H7127" s="227"/>
      <c r="I7127" s="227"/>
      <c r="J7127" s="227"/>
      <c r="K7127" s="227"/>
      <c r="L7127" s="228"/>
    </row>
    <row r="7128" spans="1:12">
      <c r="A7128" s="213" t="str">
        <f t="shared" ca="1" si="111"/>
        <v/>
      </c>
      <c r="C7128" s="223"/>
      <c r="D7128" s="224"/>
      <c r="E7128" s="224"/>
      <c r="F7128" s="225"/>
      <c r="G7128" s="226"/>
      <c r="H7128" s="227"/>
      <c r="I7128" s="227"/>
      <c r="J7128" s="227"/>
      <c r="K7128" s="227"/>
      <c r="L7128" s="228"/>
    </row>
    <row r="7129" spans="1:12">
      <c r="A7129" s="213" t="str">
        <f t="shared" ca="1" si="111"/>
        <v/>
      </c>
      <c r="C7129" s="223"/>
      <c r="D7129" s="224"/>
      <c r="E7129" s="224"/>
      <c r="F7129" s="225"/>
      <c r="G7129" s="226"/>
      <c r="H7129" s="227"/>
      <c r="I7129" s="227"/>
      <c r="J7129" s="227"/>
      <c r="K7129" s="227"/>
      <c r="L7129" s="228"/>
    </row>
    <row r="7130" spans="1:12">
      <c r="A7130" s="213" t="str">
        <f t="shared" ca="1" si="111"/>
        <v/>
      </c>
      <c r="C7130" s="223"/>
      <c r="D7130" s="224"/>
      <c r="E7130" s="224"/>
      <c r="F7130" s="225"/>
      <c r="G7130" s="226"/>
      <c r="H7130" s="227"/>
      <c r="I7130" s="227"/>
      <c r="J7130" s="227"/>
      <c r="K7130" s="227"/>
      <c r="L7130" s="228"/>
    </row>
    <row r="7131" spans="1:12">
      <c r="A7131" s="213" t="str">
        <f t="shared" ca="1" si="111"/>
        <v/>
      </c>
      <c r="C7131" s="223"/>
      <c r="D7131" s="224"/>
      <c r="E7131" s="224"/>
      <c r="F7131" s="225"/>
      <c r="G7131" s="226"/>
      <c r="H7131" s="227"/>
      <c r="I7131" s="227"/>
      <c r="J7131" s="227"/>
      <c r="K7131" s="227"/>
      <c r="L7131" s="228"/>
    </row>
    <row r="7132" spans="1:12">
      <c r="A7132" s="213" t="str">
        <f t="shared" ca="1" si="111"/>
        <v/>
      </c>
      <c r="C7132" s="223"/>
      <c r="D7132" s="224"/>
      <c r="E7132" s="224"/>
      <c r="F7132" s="225"/>
      <c r="G7132" s="226"/>
      <c r="H7132" s="227"/>
      <c r="I7132" s="227"/>
      <c r="J7132" s="227"/>
      <c r="K7132" s="227"/>
      <c r="L7132" s="228"/>
    </row>
    <row r="7133" spans="1:12">
      <c r="A7133" s="213" t="str">
        <f t="shared" ca="1" si="111"/>
        <v/>
      </c>
      <c r="C7133" s="223"/>
      <c r="D7133" s="224"/>
      <c r="E7133" s="224"/>
      <c r="F7133" s="225"/>
      <c r="G7133" s="226"/>
      <c r="H7133" s="227"/>
      <c r="I7133" s="227"/>
      <c r="J7133" s="227"/>
      <c r="K7133" s="227"/>
      <c r="L7133" s="228"/>
    </row>
    <row r="7134" spans="1:12">
      <c r="A7134" s="213" t="str">
        <f t="shared" ca="1" si="111"/>
        <v/>
      </c>
      <c r="C7134" s="223"/>
      <c r="D7134" s="224"/>
      <c r="E7134" s="224"/>
      <c r="F7134" s="225"/>
      <c r="G7134" s="226"/>
      <c r="H7134" s="227"/>
      <c r="I7134" s="227"/>
      <c r="J7134" s="227"/>
      <c r="K7134" s="227"/>
      <c r="L7134" s="228"/>
    </row>
    <row r="7135" spans="1:12">
      <c r="A7135" s="213" t="str">
        <f t="shared" ca="1" si="111"/>
        <v/>
      </c>
      <c r="C7135" s="223"/>
      <c r="D7135" s="224"/>
      <c r="E7135" s="224"/>
      <c r="F7135" s="225"/>
      <c r="G7135" s="226"/>
      <c r="H7135" s="227"/>
      <c r="I7135" s="227"/>
      <c r="J7135" s="227"/>
      <c r="K7135" s="227"/>
      <c r="L7135" s="228"/>
    </row>
    <row r="7136" spans="1:12">
      <c r="A7136" s="213" t="str">
        <f t="shared" ca="1" si="111"/>
        <v/>
      </c>
      <c r="C7136" s="223"/>
      <c r="D7136" s="224"/>
      <c r="E7136" s="224"/>
      <c r="F7136" s="225"/>
      <c r="G7136" s="226"/>
      <c r="H7136" s="227"/>
      <c r="I7136" s="227"/>
      <c r="J7136" s="227"/>
      <c r="K7136" s="227"/>
      <c r="L7136" s="228"/>
    </row>
    <row r="7137" spans="1:12">
      <c r="A7137" s="213" t="str">
        <f t="shared" ca="1" si="111"/>
        <v/>
      </c>
      <c r="C7137" s="223"/>
      <c r="D7137" s="224"/>
      <c r="E7137" s="224"/>
      <c r="F7137" s="225"/>
      <c r="G7137" s="226"/>
      <c r="H7137" s="227"/>
      <c r="I7137" s="227"/>
      <c r="J7137" s="227"/>
      <c r="K7137" s="227"/>
      <c r="L7137" s="228"/>
    </row>
    <row r="7138" spans="1:12">
      <c r="A7138" s="213" t="str">
        <f t="shared" ca="1" si="111"/>
        <v/>
      </c>
      <c r="C7138" s="223"/>
      <c r="D7138" s="224"/>
      <c r="E7138" s="224"/>
      <c r="F7138" s="225"/>
      <c r="G7138" s="226"/>
      <c r="H7138" s="227"/>
      <c r="I7138" s="227"/>
      <c r="J7138" s="227"/>
      <c r="K7138" s="227"/>
      <c r="L7138" s="228"/>
    </row>
    <row r="7139" spans="1:12">
      <c r="A7139" s="213" t="str">
        <f t="shared" ca="1" si="111"/>
        <v/>
      </c>
      <c r="C7139" s="223"/>
      <c r="D7139" s="224"/>
      <c r="E7139" s="224"/>
      <c r="F7139" s="225"/>
      <c r="G7139" s="226"/>
      <c r="H7139" s="227"/>
      <c r="I7139" s="227"/>
      <c r="J7139" s="227"/>
      <c r="K7139" s="227"/>
      <c r="L7139" s="228"/>
    </row>
    <row r="7140" spans="1:12">
      <c r="A7140" s="213" t="str">
        <f t="shared" ca="1" si="111"/>
        <v/>
      </c>
      <c r="C7140" s="223"/>
      <c r="D7140" s="224"/>
      <c r="E7140" s="224"/>
      <c r="F7140" s="225"/>
      <c r="G7140" s="226"/>
      <c r="H7140" s="227"/>
      <c r="I7140" s="227"/>
      <c r="J7140" s="227"/>
      <c r="K7140" s="227"/>
      <c r="L7140" s="228"/>
    </row>
    <row r="7141" spans="1:12">
      <c r="A7141" s="213" t="str">
        <f t="shared" ca="1" si="111"/>
        <v/>
      </c>
      <c r="C7141" s="223"/>
      <c r="D7141" s="224"/>
      <c r="E7141" s="224"/>
      <c r="F7141" s="225"/>
      <c r="G7141" s="226"/>
      <c r="H7141" s="227"/>
      <c r="I7141" s="227"/>
      <c r="J7141" s="227"/>
      <c r="K7141" s="227"/>
      <c r="L7141" s="228"/>
    </row>
    <row r="7142" spans="1:12">
      <c r="A7142" s="213" t="str">
        <f t="shared" ca="1" si="111"/>
        <v/>
      </c>
      <c r="C7142" s="223"/>
      <c r="D7142" s="224"/>
      <c r="E7142" s="224"/>
      <c r="F7142" s="225"/>
      <c r="G7142" s="226"/>
      <c r="H7142" s="227"/>
      <c r="I7142" s="227"/>
      <c r="J7142" s="227"/>
      <c r="K7142" s="227"/>
      <c r="L7142" s="228"/>
    </row>
    <row r="7143" spans="1:12">
      <c r="A7143" s="213" t="str">
        <f t="shared" ca="1" si="111"/>
        <v/>
      </c>
      <c r="C7143" s="223"/>
      <c r="D7143" s="224"/>
      <c r="E7143" s="224"/>
      <c r="F7143" s="225"/>
      <c r="G7143" s="226"/>
      <c r="H7143" s="227"/>
      <c r="I7143" s="227"/>
      <c r="J7143" s="227"/>
      <c r="K7143" s="227"/>
      <c r="L7143" s="228"/>
    </row>
    <row r="7144" spans="1:12">
      <c r="A7144" s="213" t="str">
        <f t="shared" ca="1" si="111"/>
        <v/>
      </c>
      <c r="C7144" s="223"/>
      <c r="D7144" s="224"/>
      <c r="E7144" s="224"/>
      <c r="F7144" s="225"/>
      <c r="G7144" s="226"/>
      <c r="H7144" s="227"/>
      <c r="I7144" s="227"/>
      <c r="J7144" s="227"/>
      <c r="K7144" s="227"/>
      <c r="L7144" s="228"/>
    </row>
    <row r="7145" spans="1:12">
      <c r="A7145" s="213" t="str">
        <f t="shared" ca="1" si="111"/>
        <v/>
      </c>
      <c r="C7145" s="223"/>
      <c r="D7145" s="224"/>
      <c r="E7145" s="224"/>
      <c r="F7145" s="225"/>
      <c r="G7145" s="226"/>
      <c r="H7145" s="227"/>
      <c r="I7145" s="227"/>
      <c r="J7145" s="227"/>
      <c r="K7145" s="227"/>
      <c r="L7145" s="228"/>
    </row>
    <row r="7146" spans="1:12">
      <c r="A7146" s="213" t="str">
        <f t="shared" ca="1" si="111"/>
        <v/>
      </c>
      <c r="C7146" s="223"/>
      <c r="D7146" s="224"/>
      <c r="E7146" s="224"/>
      <c r="F7146" s="225"/>
      <c r="G7146" s="226"/>
      <c r="H7146" s="227"/>
      <c r="I7146" s="227"/>
      <c r="J7146" s="227"/>
      <c r="K7146" s="227"/>
      <c r="L7146" s="228"/>
    </row>
    <row r="7147" spans="1:12">
      <c r="A7147" s="213" t="str">
        <f t="shared" ca="1" si="111"/>
        <v/>
      </c>
      <c r="C7147" s="223"/>
      <c r="D7147" s="224"/>
      <c r="E7147" s="224"/>
      <c r="F7147" s="225"/>
      <c r="G7147" s="226"/>
      <c r="H7147" s="227"/>
      <c r="I7147" s="227"/>
      <c r="J7147" s="227"/>
      <c r="K7147" s="227"/>
      <c r="L7147" s="228"/>
    </row>
    <row r="7148" spans="1:12">
      <c r="A7148" s="213" t="str">
        <f t="shared" ca="1" si="111"/>
        <v/>
      </c>
      <c r="C7148" s="223"/>
      <c r="D7148" s="224"/>
      <c r="E7148" s="224"/>
      <c r="F7148" s="225"/>
      <c r="G7148" s="226"/>
      <c r="H7148" s="227"/>
      <c r="I7148" s="227"/>
      <c r="J7148" s="227"/>
      <c r="K7148" s="227"/>
      <c r="L7148" s="228"/>
    </row>
    <row r="7149" spans="1:12">
      <c r="A7149" s="213" t="str">
        <f t="shared" ca="1" si="111"/>
        <v/>
      </c>
      <c r="C7149" s="223"/>
      <c r="D7149" s="224"/>
      <c r="E7149" s="224"/>
      <c r="F7149" s="225"/>
      <c r="G7149" s="226"/>
      <c r="H7149" s="227"/>
      <c r="I7149" s="227"/>
      <c r="J7149" s="227"/>
      <c r="K7149" s="227"/>
      <c r="L7149" s="228"/>
    </row>
    <row r="7150" spans="1:12">
      <c r="A7150" s="213" t="str">
        <f t="shared" ca="1" si="111"/>
        <v/>
      </c>
      <c r="C7150" s="223"/>
      <c r="D7150" s="224"/>
      <c r="E7150" s="224"/>
      <c r="F7150" s="225"/>
      <c r="G7150" s="226"/>
      <c r="H7150" s="227"/>
      <c r="I7150" s="227"/>
      <c r="J7150" s="227"/>
      <c r="K7150" s="227"/>
      <c r="L7150" s="228"/>
    </row>
    <row r="7151" spans="1:12">
      <c r="A7151" s="213" t="str">
        <f t="shared" ca="1" si="111"/>
        <v/>
      </c>
      <c r="C7151" s="223"/>
      <c r="D7151" s="224"/>
      <c r="E7151" s="224"/>
      <c r="F7151" s="225"/>
      <c r="G7151" s="226"/>
      <c r="H7151" s="227"/>
      <c r="I7151" s="227"/>
      <c r="J7151" s="227"/>
      <c r="K7151" s="227"/>
      <c r="L7151" s="228"/>
    </row>
    <row r="7152" spans="1:12">
      <c r="A7152" s="213" t="str">
        <f t="shared" ca="1" si="111"/>
        <v/>
      </c>
      <c r="C7152" s="223"/>
      <c r="D7152" s="224"/>
      <c r="E7152" s="224"/>
      <c r="F7152" s="225"/>
      <c r="G7152" s="226"/>
      <c r="H7152" s="227"/>
      <c r="I7152" s="227"/>
      <c r="J7152" s="227"/>
      <c r="K7152" s="227"/>
      <c r="L7152" s="228"/>
    </row>
    <row r="7153" spans="1:12">
      <c r="A7153" s="213" t="str">
        <f t="shared" ca="1" si="111"/>
        <v/>
      </c>
      <c r="C7153" s="223"/>
      <c r="D7153" s="224"/>
      <c r="E7153" s="224"/>
      <c r="F7153" s="225"/>
      <c r="G7153" s="226"/>
      <c r="H7153" s="227"/>
      <c r="I7153" s="227"/>
      <c r="J7153" s="227"/>
      <c r="K7153" s="227"/>
      <c r="L7153" s="228"/>
    </row>
    <row r="7154" spans="1:12">
      <c r="A7154" s="213" t="str">
        <f t="shared" ca="1" si="111"/>
        <v/>
      </c>
      <c r="C7154" s="223"/>
      <c r="D7154" s="224"/>
      <c r="E7154" s="224"/>
      <c r="F7154" s="225"/>
      <c r="G7154" s="226"/>
      <c r="H7154" s="227"/>
      <c r="I7154" s="227"/>
      <c r="J7154" s="227"/>
      <c r="K7154" s="227"/>
      <c r="L7154" s="228"/>
    </row>
    <row r="7155" spans="1:12">
      <c r="A7155" s="213" t="str">
        <f t="shared" ca="1" si="111"/>
        <v/>
      </c>
      <c r="C7155" s="223"/>
      <c r="D7155" s="224"/>
      <c r="E7155" s="224"/>
      <c r="F7155" s="225"/>
      <c r="G7155" s="226"/>
      <c r="H7155" s="227"/>
      <c r="I7155" s="227"/>
      <c r="J7155" s="227"/>
      <c r="K7155" s="227"/>
      <c r="L7155" s="228"/>
    </row>
    <row r="7156" spans="1:12">
      <c r="A7156" s="213" t="str">
        <f t="shared" ca="1" si="111"/>
        <v/>
      </c>
      <c r="C7156" s="223"/>
      <c r="D7156" s="224"/>
      <c r="E7156" s="224"/>
      <c r="F7156" s="225"/>
      <c r="G7156" s="226"/>
      <c r="H7156" s="227"/>
      <c r="I7156" s="227"/>
      <c r="J7156" s="227"/>
      <c r="K7156" s="227"/>
      <c r="L7156" s="228"/>
    </row>
    <row r="7157" spans="1:12">
      <c r="A7157" s="213" t="str">
        <f t="shared" ca="1" si="111"/>
        <v/>
      </c>
      <c r="C7157" s="223"/>
      <c r="D7157" s="224"/>
      <c r="E7157" s="224"/>
      <c r="F7157" s="225"/>
      <c r="G7157" s="226"/>
      <c r="H7157" s="227"/>
      <c r="I7157" s="227"/>
      <c r="J7157" s="227"/>
      <c r="K7157" s="227"/>
      <c r="L7157" s="228"/>
    </row>
    <row r="7158" spans="1:12">
      <c r="A7158" s="213" t="str">
        <f t="shared" ca="1" si="111"/>
        <v/>
      </c>
      <c r="C7158" s="223"/>
      <c r="D7158" s="224"/>
      <c r="E7158" s="224"/>
      <c r="F7158" s="225"/>
      <c r="G7158" s="226"/>
      <c r="H7158" s="227"/>
      <c r="I7158" s="227"/>
      <c r="J7158" s="227"/>
      <c r="K7158" s="227"/>
      <c r="L7158" s="228"/>
    </row>
    <row r="7159" spans="1:12">
      <c r="A7159" s="213" t="str">
        <f t="shared" ca="1" si="111"/>
        <v/>
      </c>
      <c r="C7159" s="223"/>
      <c r="D7159" s="224"/>
      <c r="E7159" s="224"/>
      <c r="F7159" s="225"/>
      <c r="G7159" s="226"/>
      <c r="H7159" s="227"/>
      <c r="I7159" s="227"/>
      <c r="J7159" s="227"/>
      <c r="K7159" s="227"/>
      <c r="L7159" s="228"/>
    </row>
    <row r="7160" spans="1:12">
      <c r="A7160" s="213" t="str">
        <f t="shared" ca="1" si="111"/>
        <v/>
      </c>
      <c r="C7160" s="223"/>
      <c r="D7160" s="224"/>
      <c r="E7160" s="224"/>
      <c r="F7160" s="225"/>
      <c r="G7160" s="226"/>
      <c r="H7160" s="227"/>
      <c r="I7160" s="227"/>
      <c r="J7160" s="227"/>
      <c r="K7160" s="227"/>
      <c r="L7160" s="228"/>
    </row>
    <row r="7161" spans="1:12">
      <c r="A7161" s="213" t="str">
        <f t="shared" ca="1" si="111"/>
        <v/>
      </c>
      <c r="C7161" s="223"/>
      <c r="D7161" s="224"/>
      <c r="E7161" s="224"/>
      <c r="F7161" s="225"/>
      <c r="G7161" s="226"/>
      <c r="H7161" s="227"/>
      <c r="I7161" s="227"/>
      <c r="J7161" s="227"/>
      <c r="K7161" s="227"/>
      <c r="L7161" s="228"/>
    </row>
    <row r="7162" spans="1:12">
      <c r="A7162" s="213" t="str">
        <f t="shared" ca="1" si="111"/>
        <v/>
      </c>
      <c r="C7162" s="223"/>
      <c r="D7162" s="224"/>
      <c r="E7162" s="224"/>
      <c r="F7162" s="225"/>
      <c r="G7162" s="226"/>
      <c r="H7162" s="227"/>
      <c r="I7162" s="227"/>
      <c r="J7162" s="227"/>
      <c r="K7162" s="227"/>
      <c r="L7162" s="228"/>
    </row>
    <row r="7163" spans="1:12">
      <c r="A7163" s="213" t="str">
        <f t="shared" ca="1" si="111"/>
        <v/>
      </c>
      <c r="C7163" s="223"/>
      <c r="D7163" s="224"/>
      <c r="E7163" s="224"/>
      <c r="F7163" s="225"/>
      <c r="G7163" s="226"/>
      <c r="H7163" s="227"/>
      <c r="I7163" s="227"/>
      <c r="J7163" s="227"/>
      <c r="K7163" s="227"/>
      <c r="L7163" s="228"/>
    </row>
    <row r="7164" spans="1:12">
      <c r="A7164" s="213" t="str">
        <f t="shared" ca="1" si="111"/>
        <v/>
      </c>
      <c r="C7164" s="223"/>
      <c r="D7164" s="224"/>
      <c r="E7164" s="224"/>
      <c r="F7164" s="225"/>
      <c r="G7164" s="226"/>
      <c r="H7164" s="227"/>
      <c r="I7164" s="227"/>
      <c r="J7164" s="227"/>
      <c r="K7164" s="227"/>
      <c r="L7164" s="228"/>
    </row>
    <row r="7165" spans="1:12">
      <c r="A7165" s="213" t="str">
        <f t="shared" ca="1" si="111"/>
        <v/>
      </c>
      <c r="C7165" s="223"/>
      <c r="D7165" s="224"/>
      <c r="E7165" s="224"/>
      <c r="F7165" s="225"/>
      <c r="G7165" s="226"/>
      <c r="H7165" s="227"/>
      <c r="I7165" s="227"/>
      <c r="J7165" s="227"/>
      <c r="K7165" s="227"/>
      <c r="L7165" s="228"/>
    </row>
    <row r="7166" spans="1:12">
      <c r="A7166" s="213" t="str">
        <f t="shared" ca="1" si="111"/>
        <v/>
      </c>
      <c r="C7166" s="223"/>
      <c r="D7166" s="224"/>
      <c r="E7166" s="224"/>
      <c r="F7166" s="225"/>
      <c r="G7166" s="226"/>
      <c r="H7166" s="227"/>
      <c r="I7166" s="227"/>
      <c r="J7166" s="227"/>
      <c r="K7166" s="227"/>
      <c r="L7166" s="228"/>
    </row>
    <row r="7167" spans="1:12">
      <c r="A7167" s="213" t="str">
        <f t="shared" ca="1" si="111"/>
        <v/>
      </c>
      <c r="C7167" s="223"/>
      <c r="D7167" s="224"/>
      <c r="E7167" s="224"/>
      <c r="F7167" s="225"/>
      <c r="G7167" s="226"/>
      <c r="H7167" s="227"/>
      <c r="I7167" s="227"/>
      <c r="J7167" s="227"/>
      <c r="K7167" s="227"/>
      <c r="L7167" s="228"/>
    </row>
    <row r="7168" spans="1:12">
      <c r="A7168" s="213" t="str">
        <f t="shared" ca="1" si="111"/>
        <v/>
      </c>
      <c r="C7168" s="223"/>
      <c r="D7168" s="224"/>
      <c r="E7168" s="224"/>
      <c r="F7168" s="225"/>
      <c r="G7168" s="226"/>
      <c r="H7168" s="227"/>
      <c r="I7168" s="227"/>
      <c r="J7168" s="227"/>
      <c r="K7168" s="227"/>
      <c r="L7168" s="228"/>
    </row>
    <row r="7169" spans="1:12">
      <c r="A7169" s="213" t="str">
        <f t="shared" ca="1" si="111"/>
        <v/>
      </c>
      <c r="C7169" s="223"/>
      <c r="D7169" s="224"/>
      <c r="E7169" s="224"/>
      <c r="F7169" s="225"/>
      <c r="G7169" s="226"/>
      <c r="H7169" s="227"/>
      <c r="I7169" s="227"/>
      <c r="J7169" s="227"/>
      <c r="K7169" s="227"/>
      <c r="L7169" s="228"/>
    </row>
    <row r="7170" spans="1:12">
      <c r="A7170" s="213" t="str">
        <f t="shared" ca="1" si="111"/>
        <v/>
      </c>
      <c r="C7170" s="223"/>
      <c r="D7170" s="224"/>
      <c r="E7170" s="224"/>
      <c r="F7170" s="225"/>
      <c r="G7170" s="226"/>
      <c r="H7170" s="227"/>
      <c r="I7170" s="227"/>
      <c r="J7170" s="227"/>
      <c r="K7170" s="227"/>
      <c r="L7170" s="228"/>
    </row>
    <row r="7171" spans="1:12">
      <c r="A7171" s="213" t="str">
        <f t="shared" ca="1" si="111"/>
        <v/>
      </c>
      <c r="C7171" s="223"/>
      <c r="D7171" s="224"/>
      <c r="E7171" s="224"/>
      <c r="F7171" s="225"/>
      <c r="G7171" s="226"/>
      <c r="H7171" s="227"/>
      <c r="I7171" s="227"/>
      <c r="J7171" s="227"/>
      <c r="K7171" s="227"/>
      <c r="L7171" s="228"/>
    </row>
    <row r="7172" spans="1:12">
      <c r="A7172" s="213" t="str">
        <f t="shared" ref="A7172:A7235" ca="1" si="112">IF(INDIRECT(ADDRESS(ROW(A7172),3))="","",IF(INDIRECT(ADDRESS(ROW(A7172),3))=INDIRECT(ADDRESS(ROW(A7172)-1,3)),A7171,A7171+1))</f>
        <v/>
      </c>
      <c r="C7172" s="223"/>
      <c r="D7172" s="224"/>
      <c r="E7172" s="224"/>
      <c r="F7172" s="225"/>
      <c r="G7172" s="226"/>
      <c r="H7172" s="227"/>
      <c r="I7172" s="227"/>
      <c r="J7172" s="227"/>
      <c r="K7172" s="227"/>
      <c r="L7172" s="228"/>
    </row>
    <row r="7173" spans="1:12">
      <c r="A7173" s="213" t="str">
        <f t="shared" ca="1" si="112"/>
        <v/>
      </c>
      <c r="C7173" s="223"/>
      <c r="D7173" s="224"/>
      <c r="E7173" s="224"/>
      <c r="F7173" s="225"/>
      <c r="G7173" s="226"/>
      <c r="H7173" s="227"/>
      <c r="I7173" s="227"/>
      <c r="J7173" s="227"/>
      <c r="K7173" s="227"/>
      <c r="L7173" s="228"/>
    </row>
    <row r="7174" spans="1:12">
      <c r="A7174" s="213" t="str">
        <f t="shared" ca="1" si="112"/>
        <v/>
      </c>
      <c r="C7174" s="223"/>
      <c r="D7174" s="224"/>
      <c r="E7174" s="224"/>
      <c r="F7174" s="225"/>
      <c r="G7174" s="226"/>
      <c r="H7174" s="227"/>
      <c r="I7174" s="227"/>
      <c r="J7174" s="227"/>
      <c r="K7174" s="227"/>
      <c r="L7174" s="228"/>
    </row>
    <row r="7175" spans="1:12">
      <c r="A7175" s="213" t="str">
        <f t="shared" ca="1" si="112"/>
        <v/>
      </c>
      <c r="C7175" s="223"/>
      <c r="D7175" s="224"/>
      <c r="E7175" s="224"/>
      <c r="F7175" s="225"/>
      <c r="G7175" s="226"/>
      <c r="H7175" s="227"/>
      <c r="I7175" s="227"/>
      <c r="J7175" s="227"/>
      <c r="K7175" s="227"/>
      <c r="L7175" s="228"/>
    </row>
    <row r="7176" spans="1:12">
      <c r="A7176" s="213" t="str">
        <f t="shared" ca="1" si="112"/>
        <v/>
      </c>
      <c r="C7176" s="223"/>
      <c r="D7176" s="224"/>
      <c r="E7176" s="224"/>
      <c r="F7176" s="225"/>
      <c r="G7176" s="226"/>
      <c r="H7176" s="227"/>
      <c r="I7176" s="227"/>
      <c r="J7176" s="227"/>
      <c r="K7176" s="227"/>
      <c r="L7176" s="228"/>
    </row>
    <row r="7177" spans="1:12">
      <c r="A7177" s="213" t="str">
        <f t="shared" ca="1" si="112"/>
        <v/>
      </c>
      <c r="C7177" s="223"/>
      <c r="D7177" s="224"/>
      <c r="E7177" s="224"/>
      <c r="F7177" s="225"/>
      <c r="G7177" s="226"/>
      <c r="H7177" s="227"/>
      <c r="I7177" s="227"/>
      <c r="J7177" s="227"/>
      <c r="K7177" s="227"/>
      <c r="L7177" s="228"/>
    </row>
    <row r="7178" spans="1:12">
      <c r="A7178" s="213" t="str">
        <f t="shared" ca="1" si="112"/>
        <v/>
      </c>
      <c r="C7178" s="223"/>
      <c r="D7178" s="224"/>
      <c r="E7178" s="224"/>
      <c r="F7178" s="225"/>
      <c r="G7178" s="226"/>
      <c r="H7178" s="227"/>
      <c r="I7178" s="227"/>
      <c r="J7178" s="227"/>
      <c r="K7178" s="227"/>
      <c r="L7178" s="228"/>
    </row>
    <row r="7179" spans="1:12">
      <c r="A7179" s="213" t="str">
        <f t="shared" ca="1" si="112"/>
        <v/>
      </c>
      <c r="C7179" s="223"/>
      <c r="D7179" s="224"/>
      <c r="E7179" s="224"/>
      <c r="F7179" s="225"/>
      <c r="G7179" s="226"/>
      <c r="H7179" s="227"/>
      <c r="I7179" s="227"/>
      <c r="J7179" s="227"/>
      <c r="K7179" s="227"/>
      <c r="L7179" s="228"/>
    </row>
    <row r="7180" spans="1:12">
      <c r="A7180" s="213" t="str">
        <f t="shared" ca="1" si="112"/>
        <v/>
      </c>
      <c r="C7180" s="223"/>
      <c r="D7180" s="224"/>
      <c r="E7180" s="224"/>
      <c r="F7180" s="225"/>
      <c r="G7180" s="226"/>
      <c r="H7180" s="227"/>
      <c r="I7180" s="227"/>
      <c r="J7180" s="227"/>
      <c r="K7180" s="227"/>
      <c r="L7180" s="228"/>
    </row>
    <row r="7181" spans="1:12">
      <c r="A7181" s="213" t="str">
        <f t="shared" ca="1" si="112"/>
        <v/>
      </c>
      <c r="C7181" s="223"/>
      <c r="D7181" s="224"/>
      <c r="E7181" s="224"/>
      <c r="F7181" s="225"/>
      <c r="G7181" s="226"/>
      <c r="H7181" s="227"/>
      <c r="I7181" s="227"/>
      <c r="J7181" s="227"/>
      <c r="K7181" s="227"/>
      <c r="L7181" s="228"/>
    </row>
    <row r="7182" spans="1:12">
      <c r="A7182" s="213" t="str">
        <f t="shared" ca="1" si="112"/>
        <v/>
      </c>
      <c r="C7182" s="223"/>
      <c r="D7182" s="224"/>
      <c r="E7182" s="224"/>
      <c r="F7182" s="225"/>
      <c r="G7182" s="226"/>
      <c r="H7182" s="227"/>
      <c r="I7182" s="227"/>
      <c r="J7182" s="227"/>
      <c r="K7182" s="227"/>
      <c r="L7182" s="228"/>
    </row>
    <row r="7183" spans="1:12">
      <c r="A7183" s="213" t="str">
        <f t="shared" ca="1" si="112"/>
        <v/>
      </c>
      <c r="C7183" s="223"/>
      <c r="D7183" s="224"/>
      <c r="E7183" s="224"/>
      <c r="F7183" s="225"/>
      <c r="G7183" s="226"/>
      <c r="H7183" s="227"/>
      <c r="I7183" s="227"/>
      <c r="J7183" s="227"/>
      <c r="K7183" s="227"/>
      <c r="L7183" s="228"/>
    </row>
    <row r="7184" spans="1:12">
      <c r="A7184" s="213" t="str">
        <f t="shared" ca="1" si="112"/>
        <v/>
      </c>
      <c r="C7184" s="223"/>
      <c r="D7184" s="224"/>
      <c r="E7184" s="224"/>
      <c r="F7184" s="225"/>
      <c r="G7184" s="226"/>
      <c r="H7184" s="227"/>
      <c r="I7184" s="227"/>
      <c r="J7184" s="227"/>
      <c r="K7184" s="227"/>
      <c r="L7184" s="228"/>
    </row>
    <row r="7185" spans="1:12">
      <c r="A7185" s="213" t="str">
        <f t="shared" ca="1" si="112"/>
        <v/>
      </c>
      <c r="C7185" s="223"/>
      <c r="D7185" s="224"/>
      <c r="E7185" s="224"/>
      <c r="F7185" s="225"/>
      <c r="G7185" s="226"/>
      <c r="H7185" s="227"/>
      <c r="I7185" s="227"/>
      <c r="J7185" s="227"/>
      <c r="K7185" s="227"/>
      <c r="L7185" s="228"/>
    </row>
    <row r="7186" spans="1:12">
      <c r="A7186" s="213" t="str">
        <f t="shared" ca="1" si="112"/>
        <v/>
      </c>
      <c r="C7186" s="223"/>
      <c r="D7186" s="224"/>
      <c r="E7186" s="224"/>
      <c r="F7186" s="225"/>
      <c r="G7186" s="226"/>
      <c r="H7186" s="227"/>
      <c r="I7186" s="227"/>
      <c r="J7186" s="227"/>
      <c r="K7186" s="227"/>
      <c r="L7186" s="228"/>
    </row>
    <row r="7187" spans="1:12">
      <c r="A7187" s="213" t="str">
        <f t="shared" ca="1" si="112"/>
        <v/>
      </c>
      <c r="C7187" s="223"/>
      <c r="D7187" s="224"/>
      <c r="E7187" s="224"/>
      <c r="F7187" s="225"/>
      <c r="G7187" s="226"/>
      <c r="H7187" s="227"/>
      <c r="I7187" s="227"/>
      <c r="J7187" s="227"/>
      <c r="K7187" s="227"/>
      <c r="L7187" s="228"/>
    </row>
    <row r="7188" spans="1:12">
      <c r="A7188" s="213" t="str">
        <f t="shared" ca="1" si="112"/>
        <v/>
      </c>
      <c r="C7188" s="223"/>
      <c r="D7188" s="224"/>
      <c r="E7188" s="224"/>
      <c r="F7188" s="225"/>
      <c r="G7188" s="226"/>
      <c r="H7188" s="227"/>
      <c r="I7188" s="227"/>
      <c r="J7188" s="227"/>
      <c r="K7188" s="227"/>
      <c r="L7188" s="228"/>
    </row>
    <row r="7189" spans="1:12">
      <c r="A7189" s="213" t="str">
        <f t="shared" ca="1" si="112"/>
        <v/>
      </c>
      <c r="C7189" s="223"/>
      <c r="D7189" s="224"/>
      <c r="E7189" s="224"/>
      <c r="F7189" s="225"/>
      <c r="G7189" s="226"/>
      <c r="H7189" s="227"/>
      <c r="I7189" s="227"/>
      <c r="J7189" s="227"/>
      <c r="K7189" s="227"/>
      <c r="L7189" s="228"/>
    </row>
    <row r="7190" spans="1:12">
      <c r="A7190" s="213" t="str">
        <f t="shared" ca="1" si="112"/>
        <v/>
      </c>
      <c r="C7190" s="223"/>
      <c r="D7190" s="224"/>
      <c r="E7190" s="224"/>
      <c r="F7190" s="225"/>
      <c r="G7190" s="226"/>
      <c r="H7190" s="227"/>
      <c r="I7190" s="227"/>
      <c r="J7190" s="227"/>
      <c r="K7190" s="227"/>
      <c r="L7190" s="228"/>
    </row>
    <row r="7191" spans="1:12">
      <c r="A7191" s="213" t="str">
        <f t="shared" ca="1" si="112"/>
        <v/>
      </c>
      <c r="C7191" s="223"/>
      <c r="D7191" s="224"/>
      <c r="E7191" s="224"/>
      <c r="F7191" s="225"/>
      <c r="G7191" s="226"/>
      <c r="H7191" s="227"/>
      <c r="I7191" s="227"/>
      <c r="J7191" s="227"/>
      <c r="K7191" s="227"/>
      <c r="L7191" s="228"/>
    </row>
    <row r="7192" spans="1:12">
      <c r="A7192" s="213" t="str">
        <f t="shared" ca="1" si="112"/>
        <v/>
      </c>
      <c r="C7192" s="223"/>
      <c r="D7192" s="224"/>
      <c r="E7192" s="224"/>
      <c r="F7192" s="225"/>
      <c r="G7192" s="226"/>
      <c r="H7192" s="227"/>
      <c r="I7192" s="227"/>
      <c r="J7192" s="227"/>
      <c r="K7192" s="227"/>
      <c r="L7192" s="228"/>
    </row>
    <row r="7193" spans="1:12">
      <c r="A7193" s="213" t="str">
        <f t="shared" ca="1" si="112"/>
        <v/>
      </c>
      <c r="C7193" s="223"/>
      <c r="D7193" s="224"/>
      <c r="E7193" s="224"/>
      <c r="F7193" s="225"/>
      <c r="G7193" s="226"/>
      <c r="H7193" s="227"/>
      <c r="I7193" s="227"/>
      <c r="J7193" s="227"/>
      <c r="K7193" s="227"/>
      <c r="L7193" s="228"/>
    </row>
    <row r="7194" spans="1:12">
      <c r="A7194" s="213" t="str">
        <f t="shared" ca="1" si="112"/>
        <v/>
      </c>
      <c r="C7194" s="223"/>
      <c r="D7194" s="224"/>
      <c r="E7194" s="224"/>
      <c r="F7194" s="225"/>
      <c r="G7194" s="226"/>
      <c r="H7194" s="227"/>
      <c r="I7194" s="227"/>
      <c r="J7194" s="227"/>
      <c r="K7194" s="227"/>
      <c r="L7194" s="228"/>
    </row>
    <row r="7195" spans="1:12">
      <c r="A7195" s="213" t="str">
        <f t="shared" ca="1" si="112"/>
        <v/>
      </c>
      <c r="C7195" s="223"/>
      <c r="D7195" s="224"/>
      <c r="E7195" s="224"/>
      <c r="F7195" s="225"/>
      <c r="G7195" s="226"/>
      <c r="H7195" s="227"/>
      <c r="I7195" s="227"/>
      <c r="J7195" s="227"/>
      <c r="K7195" s="227"/>
      <c r="L7195" s="228"/>
    </row>
    <row r="7196" spans="1:12">
      <c r="A7196" s="213" t="str">
        <f t="shared" ca="1" si="112"/>
        <v/>
      </c>
      <c r="C7196" s="223"/>
      <c r="D7196" s="224"/>
      <c r="E7196" s="224"/>
      <c r="F7196" s="225"/>
      <c r="G7196" s="226"/>
      <c r="H7196" s="227"/>
      <c r="I7196" s="227"/>
      <c r="J7196" s="227"/>
      <c r="K7196" s="227"/>
      <c r="L7196" s="228"/>
    </row>
    <row r="7197" spans="1:12">
      <c r="A7197" s="213" t="str">
        <f t="shared" ca="1" si="112"/>
        <v/>
      </c>
      <c r="C7197" s="223"/>
      <c r="D7197" s="224"/>
      <c r="E7197" s="224"/>
      <c r="F7197" s="225"/>
      <c r="G7197" s="226"/>
      <c r="H7197" s="227"/>
      <c r="I7197" s="227"/>
      <c r="J7197" s="227"/>
      <c r="K7197" s="227"/>
      <c r="L7197" s="228"/>
    </row>
    <row r="7198" spans="1:12">
      <c r="A7198" s="213" t="str">
        <f t="shared" ca="1" si="112"/>
        <v/>
      </c>
      <c r="C7198" s="223"/>
      <c r="D7198" s="224"/>
      <c r="E7198" s="224"/>
      <c r="F7198" s="225"/>
      <c r="G7198" s="226"/>
      <c r="H7198" s="227"/>
      <c r="I7198" s="227"/>
      <c r="J7198" s="227"/>
      <c r="K7198" s="227"/>
      <c r="L7198" s="228"/>
    </row>
    <row r="7199" spans="1:12">
      <c r="A7199" s="213" t="str">
        <f t="shared" ca="1" si="112"/>
        <v/>
      </c>
      <c r="C7199" s="223"/>
      <c r="D7199" s="224"/>
      <c r="E7199" s="224"/>
      <c r="F7199" s="225"/>
      <c r="G7199" s="226"/>
      <c r="H7199" s="227"/>
      <c r="I7199" s="227"/>
      <c r="J7199" s="227"/>
      <c r="K7199" s="227"/>
      <c r="L7199" s="228"/>
    </row>
    <row r="7200" spans="1:12">
      <c r="A7200" s="213" t="str">
        <f t="shared" ca="1" si="112"/>
        <v/>
      </c>
      <c r="C7200" s="223"/>
      <c r="D7200" s="224"/>
      <c r="E7200" s="224"/>
      <c r="F7200" s="225"/>
      <c r="G7200" s="226"/>
      <c r="H7200" s="227"/>
      <c r="I7200" s="227"/>
      <c r="J7200" s="227"/>
      <c r="K7200" s="227"/>
      <c r="L7200" s="228"/>
    </row>
    <row r="7201" spans="1:12">
      <c r="A7201" s="213" t="str">
        <f t="shared" ca="1" si="112"/>
        <v/>
      </c>
      <c r="C7201" s="223"/>
      <c r="D7201" s="224"/>
      <c r="E7201" s="224"/>
      <c r="F7201" s="225"/>
      <c r="G7201" s="226"/>
      <c r="H7201" s="227"/>
      <c r="I7201" s="227"/>
      <c r="J7201" s="227"/>
      <c r="K7201" s="227"/>
      <c r="L7201" s="228"/>
    </row>
    <row r="7202" spans="1:12">
      <c r="A7202" s="213" t="str">
        <f t="shared" ca="1" si="112"/>
        <v/>
      </c>
      <c r="C7202" s="223"/>
      <c r="D7202" s="224"/>
      <c r="E7202" s="224"/>
      <c r="F7202" s="225"/>
      <c r="G7202" s="226"/>
      <c r="H7202" s="227"/>
      <c r="I7202" s="227"/>
      <c r="J7202" s="227"/>
      <c r="K7202" s="227"/>
      <c r="L7202" s="228"/>
    </row>
    <row r="7203" spans="1:12">
      <c r="A7203" s="213" t="str">
        <f t="shared" ca="1" si="112"/>
        <v/>
      </c>
      <c r="C7203" s="223"/>
      <c r="D7203" s="224"/>
      <c r="E7203" s="224"/>
      <c r="F7203" s="225"/>
      <c r="G7203" s="226"/>
      <c r="H7203" s="227"/>
      <c r="I7203" s="227"/>
      <c r="J7203" s="227"/>
      <c r="K7203" s="227"/>
      <c r="L7203" s="228"/>
    </row>
    <row r="7204" spans="1:12">
      <c r="A7204" s="213" t="str">
        <f t="shared" ca="1" si="112"/>
        <v/>
      </c>
      <c r="C7204" s="223"/>
      <c r="D7204" s="224"/>
      <c r="E7204" s="224"/>
      <c r="F7204" s="225"/>
      <c r="G7204" s="226"/>
      <c r="H7204" s="227"/>
      <c r="I7204" s="227"/>
      <c r="J7204" s="227"/>
      <c r="K7204" s="227"/>
      <c r="L7204" s="228"/>
    </row>
    <row r="7205" spans="1:12">
      <c r="A7205" s="213" t="str">
        <f t="shared" ca="1" si="112"/>
        <v/>
      </c>
      <c r="C7205" s="223"/>
      <c r="D7205" s="224"/>
      <c r="E7205" s="224"/>
      <c r="F7205" s="225"/>
      <c r="G7205" s="226"/>
      <c r="H7205" s="227"/>
      <c r="I7205" s="227"/>
      <c r="J7205" s="227"/>
      <c r="K7205" s="227"/>
      <c r="L7205" s="228"/>
    </row>
    <row r="7206" spans="1:12">
      <c r="A7206" s="213" t="str">
        <f t="shared" ca="1" si="112"/>
        <v/>
      </c>
      <c r="C7206" s="223"/>
      <c r="D7206" s="224"/>
      <c r="E7206" s="224"/>
      <c r="F7206" s="225"/>
      <c r="G7206" s="226"/>
      <c r="H7206" s="227"/>
      <c r="I7206" s="227"/>
      <c r="J7206" s="227"/>
      <c r="K7206" s="227"/>
      <c r="L7206" s="228"/>
    </row>
    <row r="7207" spans="1:12">
      <c r="A7207" s="213" t="str">
        <f t="shared" ca="1" si="112"/>
        <v/>
      </c>
      <c r="C7207" s="223"/>
      <c r="D7207" s="224"/>
      <c r="E7207" s="224"/>
      <c r="F7207" s="225"/>
      <c r="G7207" s="226"/>
      <c r="H7207" s="227"/>
      <c r="I7207" s="227"/>
      <c r="J7207" s="227"/>
      <c r="K7207" s="227"/>
      <c r="L7207" s="228"/>
    </row>
    <row r="7208" spans="1:12">
      <c r="A7208" s="213" t="str">
        <f t="shared" ca="1" si="112"/>
        <v/>
      </c>
      <c r="C7208" s="223"/>
      <c r="D7208" s="224"/>
      <c r="E7208" s="224"/>
      <c r="F7208" s="225"/>
      <c r="G7208" s="226"/>
      <c r="H7208" s="227"/>
      <c r="I7208" s="227"/>
      <c r="J7208" s="227"/>
      <c r="K7208" s="227"/>
      <c r="L7208" s="228"/>
    </row>
    <row r="7209" spans="1:12">
      <c r="A7209" s="213" t="str">
        <f t="shared" ca="1" si="112"/>
        <v/>
      </c>
      <c r="C7209" s="223"/>
      <c r="D7209" s="224"/>
      <c r="E7209" s="224"/>
      <c r="F7209" s="225"/>
      <c r="G7209" s="226"/>
      <c r="H7209" s="227"/>
      <c r="I7209" s="227"/>
      <c r="J7209" s="227"/>
      <c r="K7209" s="227"/>
      <c r="L7209" s="228"/>
    </row>
    <row r="7210" spans="1:12">
      <c r="A7210" s="213" t="str">
        <f t="shared" ca="1" si="112"/>
        <v/>
      </c>
      <c r="C7210" s="223"/>
      <c r="D7210" s="224"/>
      <c r="E7210" s="224"/>
      <c r="F7210" s="225"/>
      <c r="G7210" s="226"/>
      <c r="H7210" s="227"/>
      <c r="I7210" s="227"/>
      <c r="J7210" s="227"/>
      <c r="K7210" s="227"/>
      <c r="L7210" s="228"/>
    </row>
    <row r="7211" spans="1:12">
      <c r="A7211" s="213" t="str">
        <f t="shared" ca="1" si="112"/>
        <v/>
      </c>
      <c r="C7211" s="223"/>
      <c r="D7211" s="224"/>
      <c r="E7211" s="224"/>
      <c r="F7211" s="225"/>
      <c r="G7211" s="226"/>
      <c r="H7211" s="227"/>
      <c r="I7211" s="227"/>
      <c r="J7211" s="227"/>
      <c r="K7211" s="227"/>
      <c r="L7211" s="228"/>
    </row>
    <row r="7212" spans="1:12">
      <c r="A7212" s="213" t="str">
        <f t="shared" ca="1" si="112"/>
        <v/>
      </c>
      <c r="C7212" s="223"/>
      <c r="D7212" s="224"/>
      <c r="E7212" s="224"/>
      <c r="F7212" s="225"/>
      <c r="G7212" s="226"/>
      <c r="H7212" s="227"/>
      <c r="I7212" s="227"/>
      <c r="J7212" s="227"/>
      <c r="K7212" s="227"/>
      <c r="L7212" s="228"/>
    </row>
    <row r="7213" spans="1:12">
      <c r="A7213" s="213" t="str">
        <f t="shared" ca="1" si="112"/>
        <v/>
      </c>
      <c r="C7213" s="223"/>
      <c r="D7213" s="224"/>
      <c r="E7213" s="224"/>
      <c r="F7213" s="225"/>
      <c r="G7213" s="226"/>
      <c r="H7213" s="227"/>
      <c r="I7213" s="227"/>
      <c r="J7213" s="227"/>
      <c r="K7213" s="227"/>
      <c r="L7213" s="228"/>
    </row>
    <row r="7214" spans="1:12">
      <c r="A7214" s="213" t="str">
        <f t="shared" ca="1" si="112"/>
        <v/>
      </c>
      <c r="C7214" s="223"/>
      <c r="D7214" s="224"/>
      <c r="E7214" s="224"/>
      <c r="F7214" s="225"/>
      <c r="G7214" s="226"/>
      <c r="H7214" s="227"/>
      <c r="I7214" s="227"/>
      <c r="J7214" s="227"/>
      <c r="K7214" s="227"/>
      <c r="L7214" s="228"/>
    </row>
    <row r="7215" spans="1:12">
      <c r="A7215" s="213" t="str">
        <f t="shared" ca="1" si="112"/>
        <v/>
      </c>
      <c r="C7215" s="223"/>
      <c r="D7215" s="224"/>
      <c r="E7215" s="224"/>
      <c r="F7215" s="225"/>
      <c r="G7215" s="226"/>
      <c r="H7215" s="227"/>
      <c r="I7215" s="227"/>
      <c r="J7215" s="227"/>
      <c r="K7215" s="227"/>
      <c r="L7215" s="228"/>
    </row>
    <row r="7216" spans="1:12">
      <c r="A7216" s="213" t="str">
        <f t="shared" ca="1" si="112"/>
        <v/>
      </c>
      <c r="C7216" s="223"/>
      <c r="D7216" s="224"/>
      <c r="E7216" s="224"/>
      <c r="F7216" s="225"/>
      <c r="G7216" s="226"/>
      <c r="H7216" s="227"/>
      <c r="I7216" s="227"/>
      <c r="J7216" s="227"/>
      <c r="K7216" s="227"/>
      <c r="L7216" s="228"/>
    </row>
    <row r="7217" spans="1:12">
      <c r="A7217" s="213" t="str">
        <f t="shared" ca="1" si="112"/>
        <v/>
      </c>
      <c r="C7217" s="223"/>
      <c r="D7217" s="224"/>
      <c r="E7217" s="224"/>
      <c r="F7217" s="225"/>
      <c r="G7217" s="226"/>
      <c r="H7217" s="227"/>
      <c r="I7217" s="227"/>
      <c r="J7217" s="227"/>
      <c r="K7217" s="227"/>
      <c r="L7217" s="228"/>
    </row>
    <row r="7218" spans="1:12">
      <c r="A7218" s="213" t="str">
        <f t="shared" ca="1" si="112"/>
        <v/>
      </c>
      <c r="C7218" s="223"/>
      <c r="D7218" s="224"/>
      <c r="E7218" s="224"/>
      <c r="F7218" s="225"/>
      <c r="G7218" s="226"/>
      <c r="H7218" s="227"/>
      <c r="I7218" s="227"/>
      <c r="J7218" s="227"/>
      <c r="K7218" s="227"/>
      <c r="L7218" s="228"/>
    </row>
    <row r="7219" spans="1:12">
      <c r="A7219" s="213" t="str">
        <f t="shared" ca="1" si="112"/>
        <v/>
      </c>
      <c r="C7219" s="223"/>
      <c r="D7219" s="224"/>
      <c r="E7219" s="224"/>
      <c r="F7219" s="225"/>
      <c r="G7219" s="226"/>
      <c r="H7219" s="227"/>
      <c r="I7219" s="227"/>
      <c r="J7219" s="227"/>
      <c r="K7219" s="227"/>
      <c r="L7219" s="228"/>
    </row>
    <row r="7220" spans="1:12">
      <c r="A7220" s="213" t="str">
        <f t="shared" ca="1" si="112"/>
        <v/>
      </c>
      <c r="C7220" s="223"/>
      <c r="D7220" s="224"/>
      <c r="E7220" s="224"/>
      <c r="F7220" s="225"/>
      <c r="G7220" s="226"/>
      <c r="H7220" s="227"/>
      <c r="I7220" s="227"/>
      <c r="J7220" s="227"/>
      <c r="K7220" s="227"/>
      <c r="L7220" s="228"/>
    </row>
    <row r="7221" spans="1:12">
      <c r="A7221" s="213" t="str">
        <f t="shared" ca="1" si="112"/>
        <v/>
      </c>
      <c r="C7221" s="223"/>
      <c r="D7221" s="224"/>
      <c r="E7221" s="224"/>
      <c r="F7221" s="225"/>
      <c r="G7221" s="226"/>
      <c r="H7221" s="227"/>
      <c r="I7221" s="227"/>
      <c r="J7221" s="227"/>
      <c r="K7221" s="227"/>
      <c r="L7221" s="228"/>
    </row>
    <row r="7222" spans="1:12">
      <c r="A7222" s="213" t="str">
        <f t="shared" ca="1" si="112"/>
        <v/>
      </c>
      <c r="C7222" s="223"/>
      <c r="D7222" s="224"/>
      <c r="E7222" s="224"/>
      <c r="F7222" s="225"/>
      <c r="G7222" s="226"/>
      <c r="H7222" s="227"/>
      <c r="I7222" s="227"/>
      <c r="J7222" s="227"/>
      <c r="K7222" s="227"/>
      <c r="L7222" s="228"/>
    </row>
    <row r="7223" spans="1:12">
      <c r="A7223" s="213" t="str">
        <f t="shared" ca="1" si="112"/>
        <v/>
      </c>
      <c r="C7223" s="223"/>
      <c r="D7223" s="224"/>
      <c r="E7223" s="224"/>
      <c r="F7223" s="225"/>
      <c r="G7223" s="226"/>
      <c r="H7223" s="227"/>
      <c r="I7223" s="227"/>
      <c r="J7223" s="227"/>
      <c r="K7223" s="227"/>
      <c r="L7223" s="228"/>
    </row>
    <row r="7224" spans="1:12">
      <c r="A7224" s="213" t="str">
        <f t="shared" ca="1" si="112"/>
        <v/>
      </c>
      <c r="C7224" s="223"/>
      <c r="D7224" s="224"/>
      <c r="E7224" s="224"/>
      <c r="F7224" s="225"/>
      <c r="G7224" s="226"/>
      <c r="H7224" s="227"/>
      <c r="I7224" s="227"/>
      <c r="J7224" s="227"/>
      <c r="K7224" s="227"/>
      <c r="L7224" s="228"/>
    </row>
    <row r="7225" spans="1:12">
      <c r="A7225" s="213" t="str">
        <f t="shared" ca="1" si="112"/>
        <v/>
      </c>
      <c r="C7225" s="223"/>
      <c r="D7225" s="224"/>
      <c r="E7225" s="224"/>
      <c r="F7225" s="225"/>
      <c r="G7225" s="226"/>
      <c r="H7225" s="227"/>
      <c r="I7225" s="227"/>
      <c r="J7225" s="227"/>
      <c r="K7225" s="227"/>
      <c r="L7225" s="228"/>
    </row>
    <row r="7226" spans="1:12">
      <c r="A7226" s="213" t="str">
        <f t="shared" ca="1" si="112"/>
        <v/>
      </c>
      <c r="C7226" s="223"/>
      <c r="D7226" s="224"/>
      <c r="E7226" s="224"/>
      <c r="F7226" s="225"/>
      <c r="G7226" s="226"/>
      <c r="H7226" s="227"/>
      <c r="I7226" s="227"/>
      <c r="J7226" s="227"/>
      <c r="K7226" s="227"/>
      <c r="L7226" s="228"/>
    </row>
    <row r="7227" spans="1:12">
      <c r="A7227" s="213" t="str">
        <f t="shared" ca="1" si="112"/>
        <v/>
      </c>
      <c r="C7227" s="223"/>
      <c r="D7227" s="224"/>
      <c r="E7227" s="224"/>
      <c r="F7227" s="225"/>
      <c r="G7227" s="226"/>
      <c r="H7227" s="227"/>
      <c r="I7227" s="227"/>
      <c r="J7227" s="227"/>
      <c r="K7227" s="227"/>
      <c r="L7227" s="228"/>
    </row>
    <row r="7228" spans="1:12">
      <c r="A7228" s="213" t="str">
        <f t="shared" ca="1" si="112"/>
        <v/>
      </c>
      <c r="C7228" s="223"/>
      <c r="D7228" s="224"/>
      <c r="E7228" s="224"/>
      <c r="F7228" s="225"/>
      <c r="G7228" s="226"/>
      <c r="H7228" s="227"/>
      <c r="I7228" s="227"/>
      <c r="J7228" s="227"/>
      <c r="K7228" s="227"/>
      <c r="L7228" s="228"/>
    </row>
    <row r="7229" spans="1:12">
      <c r="A7229" s="213" t="str">
        <f t="shared" ca="1" si="112"/>
        <v/>
      </c>
      <c r="C7229" s="223"/>
      <c r="D7229" s="224"/>
      <c r="E7229" s="224"/>
      <c r="F7229" s="225"/>
      <c r="G7229" s="226"/>
      <c r="H7229" s="227"/>
      <c r="I7229" s="227"/>
      <c r="J7229" s="227"/>
      <c r="K7229" s="227"/>
      <c r="L7229" s="228"/>
    </row>
    <row r="7230" spans="1:12">
      <c r="A7230" s="213" t="str">
        <f t="shared" ca="1" si="112"/>
        <v/>
      </c>
      <c r="C7230" s="223"/>
      <c r="D7230" s="224"/>
      <c r="E7230" s="224"/>
      <c r="F7230" s="225"/>
      <c r="G7230" s="226"/>
      <c r="H7230" s="227"/>
      <c r="I7230" s="227"/>
      <c r="J7230" s="227"/>
      <c r="K7230" s="227"/>
      <c r="L7230" s="228"/>
    </row>
    <row r="7231" spans="1:12">
      <c r="A7231" s="213" t="str">
        <f t="shared" ca="1" si="112"/>
        <v/>
      </c>
      <c r="C7231" s="223"/>
      <c r="D7231" s="224"/>
      <c r="E7231" s="224"/>
      <c r="F7231" s="225"/>
      <c r="G7231" s="226"/>
      <c r="H7231" s="227"/>
      <c r="I7231" s="227"/>
      <c r="J7231" s="227"/>
      <c r="K7231" s="227"/>
      <c r="L7231" s="228"/>
    </row>
    <row r="7232" spans="1:12">
      <c r="A7232" s="213" t="str">
        <f t="shared" ca="1" si="112"/>
        <v/>
      </c>
      <c r="C7232" s="223"/>
      <c r="D7232" s="224"/>
      <c r="E7232" s="224"/>
      <c r="F7232" s="225"/>
      <c r="G7232" s="226"/>
      <c r="H7232" s="227"/>
      <c r="I7232" s="227"/>
      <c r="J7232" s="227"/>
      <c r="K7232" s="227"/>
      <c r="L7232" s="228"/>
    </row>
    <row r="7233" spans="1:12">
      <c r="A7233" s="213" t="str">
        <f t="shared" ca="1" si="112"/>
        <v/>
      </c>
      <c r="C7233" s="223"/>
      <c r="D7233" s="224"/>
      <c r="E7233" s="224"/>
      <c r="F7233" s="225"/>
      <c r="G7233" s="226"/>
      <c r="H7233" s="227"/>
      <c r="I7233" s="227"/>
      <c r="J7233" s="227"/>
      <c r="K7233" s="227"/>
      <c r="L7233" s="228"/>
    </row>
    <row r="7234" spans="1:12">
      <c r="A7234" s="213" t="str">
        <f t="shared" ca="1" si="112"/>
        <v/>
      </c>
      <c r="C7234" s="223"/>
      <c r="D7234" s="224"/>
      <c r="E7234" s="224"/>
      <c r="F7234" s="225"/>
      <c r="G7234" s="226"/>
      <c r="H7234" s="227"/>
      <c r="I7234" s="227"/>
      <c r="J7234" s="227"/>
      <c r="K7234" s="227"/>
      <c r="L7234" s="228"/>
    </row>
    <row r="7235" spans="1:12">
      <c r="A7235" s="213" t="str">
        <f t="shared" ca="1" si="112"/>
        <v/>
      </c>
      <c r="C7235" s="223"/>
      <c r="D7235" s="224"/>
      <c r="E7235" s="224"/>
      <c r="F7235" s="225"/>
      <c r="G7235" s="226"/>
      <c r="H7235" s="227"/>
      <c r="I7235" s="227"/>
      <c r="J7235" s="227"/>
      <c r="K7235" s="227"/>
      <c r="L7235" s="228"/>
    </row>
    <row r="7236" spans="1:12">
      <c r="A7236" s="213" t="str">
        <f t="shared" ref="A7236:A7299" ca="1" si="113">IF(INDIRECT(ADDRESS(ROW(A7236),3))="","",IF(INDIRECT(ADDRESS(ROW(A7236),3))=INDIRECT(ADDRESS(ROW(A7236)-1,3)),A7235,A7235+1))</f>
        <v/>
      </c>
      <c r="C7236" s="223"/>
      <c r="D7236" s="224"/>
      <c r="E7236" s="224"/>
      <c r="F7236" s="225"/>
      <c r="G7236" s="226"/>
      <c r="H7236" s="227"/>
      <c r="I7236" s="227"/>
      <c r="J7236" s="227"/>
      <c r="K7236" s="227"/>
      <c r="L7236" s="228"/>
    </row>
    <row r="7237" spans="1:12">
      <c r="A7237" s="213" t="str">
        <f t="shared" ca="1" si="113"/>
        <v/>
      </c>
      <c r="C7237" s="223"/>
      <c r="D7237" s="224"/>
      <c r="E7237" s="224"/>
      <c r="F7237" s="225"/>
      <c r="G7237" s="226"/>
      <c r="H7237" s="227"/>
      <c r="I7237" s="227"/>
      <c r="J7237" s="227"/>
      <c r="K7237" s="227"/>
      <c r="L7237" s="228"/>
    </row>
    <row r="7238" spans="1:12">
      <c r="A7238" s="213" t="str">
        <f t="shared" ca="1" si="113"/>
        <v/>
      </c>
      <c r="C7238" s="223"/>
      <c r="D7238" s="224"/>
      <c r="E7238" s="224"/>
      <c r="F7238" s="225"/>
      <c r="G7238" s="226"/>
      <c r="H7238" s="227"/>
      <c r="I7238" s="227"/>
      <c r="J7238" s="227"/>
      <c r="K7238" s="227"/>
      <c r="L7238" s="228"/>
    </row>
    <row r="7239" spans="1:12">
      <c r="A7239" s="213" t="str">
        <f t="shared" ca="1" si="113"/>
        <v/>
      </c>
      <c r="C7239" s="223"/>
      <c r="D7239" s="224"/>
      <c r="E7239" s="224"/>
      <c r="F7239" s="225"/>
      <c r="G7239" s="226"/>
      <c r="H7239" s="227"/>
      <c r="I7239" s="227"/>
      <c r="J7239" s="227"/>
      <c r="K7239" s="227"/>
      <c r="L7239" s="228"/>
    </row>
    <row r="7240" spans="1:12">
      <c r="A7240" s="213" t="str">
        <f t="shared" ca="1" si="113"/>
        <v/>
      </c>
      <c r="C7240" s="223"/>
      <c r="D7240" s="224"/>
      <c r="E7240" s="224"/>
      <c r="F7240" s="225"/>
      <c r="G7240" s="226"/>
      <c r="H7240" s="227"/>
      <c r="I7240" s="227"/>
      <c r="J7240" s="227"/>
      <c r="K7240" s="227"/>
      <c r="L7240" s="228"/>
    </row>
    <row r="7241" spans="1:12">
      <c r="A7241" s="213" t="str">
        <f t="shared" ca="1" si="113"/>
        <v/>
      </c>
      <c r="C7241" s="223"/>
      <c r="D7241" s="224"/>
      <c r="E7241" s="224"/>
      <c r="F7241" s="225"/>
      <c r="G7241" s="226"/>
      <c r="H7241" s="227"/>
      <c r="I7241" s="227"/>
      <c r="J7241" s="227"/>
      <c r="K7241" s="227"/>
      <c r="L7241" s="228"/>
    </row>
    <row r="7242" spans="1:12">
      <c r="A7242" s="213" t="str">
        <f t="shared" ca="1" si="113"/>
        <v/>
      </c>
      <c r="C7242" s="223"/>
      <c r="D7242" s="224"/>
      <c r="E7242" s="224"/>
      <c r="F7242" s="225"/>
      <c r="G7242" s="226"/>
      <c r="H7242" s="227"/>
      <c r="I7242" s="227"/>
      <c r="J7242" s="227"/>
      <c r="K7242" s="227"/>
      <c r="L7242" s="228"/>
    </row>
    <row r="7243" spans="1:12">
      <c r="A7243" s="213" t="str">
        <f t="shared" ca="1" si="113"/>
        <v/>
      </c>
      <c r="C7243" s="223"/>
      <c r="D7243" s="224"/>
      <c r="E7243" s="224"/>
      <c r="F7243" s="225"/>
      <c r="G7243" s="226"/>
      <c r="H7243" s="227"/>
      <c r="I7243" s="227"/>
      <c r="J7243" s="227"/>
      <c r="K7243" s="227"/>
      <c r="L7243" s="228"/>
    </row>
    <row r="7244" spans="1:12">
      <c r="A7244" s="213" t="str">
        <f t="shared" ca="1" si="113"/>
        <v/>
      </c>
      <c r="C7244" s="223"/>
      <c r="D7244" s="224"/>
      <c r="E7244" s="224"/>
      <c r="F7244" s="225"/>
      <c r="G7244" s="226"/>
      <c r="H7244" s="227"/>
      <c r="I7244" s="227"/>
      <c r="J7244" s="227"/>
      <c r="K7244" s="227"/>
      <c r="L7244" s="228"/>
    </row>
    <row r="7245" spans="1:12">
      <c r="A7245" s="213" t="str">
        <f t="shared" ca="1" si="113"/>
        <v/>
      </c>
      <c r="C7245" s="223"/>
      <c r="D7245" s="224"/>
      <c r="E7245" s="224"/>
      <c r="F7245" s="225"/>
      <c r="G7245" s="226"/>
      <c r="H7245" s="227"/>
      <c r="I7245" s="227"/>
      <c r="J7245" s="227"/>
      <c r="K7245" s="227"/>
      <c r="L7245" s="228"/>
    </row>
    <row r="7246" spans="1:12">
      <c r="A7246" s="213" t="str">
        <f t="shared" ca="1" si="113"/>
        <v/>
      </c>
      <c r="C7246" s="223"/>
      <c r="D7246" s="224"/>
      <c r="E7246" s="224"/>
      <c r="F7246" s="225"/>
      <c r="G7246" s="226"/>
      <c r="H7246" s="227"/>
      <c r="I7246" s="227"/>
      <c r="J7246" s="227"/>
      <c r="K7246" s="227"/>
      <c r="L7246" s="228"/>
    </row>
    <row r="7247" spans="1:12">
      <c r="A7247" s="213" t="str">
        <f t="shared" ca="1" si="113"/>
        <v/>
      </c>
      <c r="C7247" s="223"/>
      <c r="D7247" s="224"/>
      <c r="E7247" s="224"/>
      <c r="F7247" s="225"/>
      <c r="G7247" s="226"/>
      <c r="H7247" s="227"/>
      <c r="I7247" s="227"/>
      <c r="J7247" s="227"/>
      <c r="K7247" s="227"/>
      <c r="L7247" s="228"/>
    </row>
    <row r="7248" spans="1:12">
      <c r="A7248" s="213" t="str">
        <f t="shared" ca="1" si="113"/>
        <v/>
      </c>
      <c r="C7248" s="223"/>
      <c r="D7248" s="224"/>
      <c r="E7248" s="224"/>
      <c r="F7248" s="225"/>
      <c r="G7248" s="226"/>
      <c r="H7248" s="227"/>
      <c r="I7248" s="227"/>
      <c r="J7248" s="227"/>
      <c r="K7248" s="227"/>
      <c r="L7248" s="228"/>
    </row>
    <row r="7249" spans="1:12">
      <c r="A7249" s="213" t="str">
        <f t="shared" ca="1" si="113"/>
        <v/>
      </c>
      <c r="C7249" s="223"/>
      <c r="D7249" s="224"/>
      <c r="E7249" s="224"/>
      <c r="F7249" s="225"/>
      <c r="G7249" s="226"/>
      <c r="H7249" s="227"/>
      <c r="I7249" s="227"/>
      <c r="J7249" s="227"/>
      <c r="K7249" s="227"/>
      <c r="L7249" s="228"/>
    </row>
    <row r="7250" spans="1:12">
      <c r="A7250" s="213" t="str">
        <f t="shared" ca="1" si="113"/>
        <v/>
      </c>
      <c r="C7250" s="223"/>
      <c r="D7250" s="224"/>
      <c r="E7250" s="224"/>
      <c r="F7250" s="225"/>
      <c r="G7250" s="226"/>
      <c r="H7250" s="227"/>
      <c r="I7250" s="227"/>
      <c r="J7250" s="227"/>
      <c r="K7250" s="227"/>
      <c r="L7250" s="228"/>
    </row>
    <row r="7251" spans="1:12">
      <c r="A7251" s="213" t="str">
        <f t="shared" ca="1" si="113"/>
        <v/>
      </c>
      <c r="C7251" s="223"/>
      <c r="D7251" s="224"/>
      <c r="E7251" s="224"/>
      <c r="F7251" s="225"/>
      <c r="G7251" s="226"/>
      <c r="H7251" s="227"/>
      <c r="I7251" s="227"/>
      <c r="J7251" s="227"/>
      <c r="K7251" s="227"/>
      <c r="L7251" s="228"/>
    </row>
    <row r="7252" spans="1:12">
      <c r="A7252" s="213" t="str">
        <f t="shared" ca="1" si="113"/>
        <v/>
      </c>
      <c r="C7252" s="223"/>
      <c r="D7252" s="224"/>
      <c r="E7252" s="224"/>
      <c r="F7252" s="225"/>
      <c r="G7252" s="226"/>
      <c r="H7252" s="227"/>
      <c r="I7252" s="227"/>
      <c r="J7252" s="227"/>
      <c r="K7252" s="227"/>
      <c r="L7252" s="228"/>
    </row>
    <row r="7253" spans="1:12">
      <c r="A7253" s="213" t="str">
        <f t="shared" ca="1" si="113"/>
        <v/>
      </c>
      <c r="C7253" s="223"/>
      <c r="D7253" s="224"/>
      <c r="E7253" s="224"/>
      <c r="F7253" s="225"/>
      <c r="G7253" s="226"/>
      <c r="H7253" s="227"/>
      <c r="I7253" s="227"/>
      <c r="J7253" s="227"/>
      <c r="K7253" s="227"/>
      <c r="L7253" s="228"/>
    </row>
    <row r="7254" spans="1:12">
      <c r="A7254" s="213" t="str">
        <f t="shared" ca="1" si="113"/>
        <v/>
      </c>
      <c r="C7254" s="223"/>
      <c r="D7254" s="224"/>
      <c r="E7254" s="224"/>
      <c r="F7254" s="225"/>
      <c r="G7254" s="226"/>
      <c r="H7254" s="227"/>
      <c r="I7254" s="227"/>
      <c r="J7254" s="227"/>
      <c r="K7254" s="227"/>
      <c r="L7254" s="228"/>
    </row>
    <row r="7255" spans="1:12">
      <c r="A7255" s="213" t="str">
        <f t="shared" ca="1" si="113"/>
        <v/>
      </c>
      <c r="C7255" s="223"/>
      <c r="D7255" s="224"/>
      <c r="E7255" s="224"/>
      <c r="F7255" s="225"/>
      <c r="G7255" s="226"/>
      <c r="H7255" s="227"/>
      <c r="I7255" s="227"/>
      <c r="J7255" s="227"/>
      <c r="K7255" s="227"/>
      <c r="L7255" s="228"/>
    </row>
    <row r="7256" spans="1:12">
      <c r="A7256" s="213" t="str">
        <f t="shared" ca="1" si="113"/>
        <v/>
      </c>
      <c r="C7256" s="223"/>
      <c r="D7256" s="224"/>
      <c r="E7256" s="224"/>
      <c r="F7256" s="225"/>
      <c r="G7256" s="226"/>
      <c r="H7256" s="227"/>
      <c r="I7256" s="227"/>
      <c r="J7256" s="227"/>
      <c r="K7256" s="227"/>
      <c r="L7256" s="228"/>
    </row>
    <row r="7257" spans="1:12">
      <c r="A7257" s="213" t="str">
        <f t="shared" ca="1" si="113"/>
        <v/>
      </c>
      <c r="C7257" s="223"/>
      <c r="D7257" s="224"/>
      <c r="E7257" s="224"/>
      <c r="F7257" s="225"/>
      <c r="G7257" s="226"/>
      <c r="H7257" s="227"/>
      <c r="I7257" s="227"/>
      <c r="J7257" s="227"/>
      <c r="K7257" s="227"/>
      <c r="L7257" s="228"/>
    </row>
    <row r="7258" spans="1:12">
      <c r="A7258" s="213" t="str">
        <f t="shared" ca="1" si="113"/>
        <v/>
      </c>
      <c r="C7258" s="223"/>
      <c r="D7258" s="224"/>
      <c r="E7258" s="224"/>
      <c r="F7258" s="225"/>
      <c r="G7258" s="226"/>
      <c r="H7258" s="227"/>
      <c r="I7258" s="227"/>
      <c r="J7258" s="227"/>
      <c r="K7258" s="227"/>
      <c r="L7258" s="228"/>
    </row>
    <row r="7259" spans="1:12">
      <c r="A7259" s="213" t="str">
        <f t="shared" ca="1" si="113"/>
        <v/>
      </c>
      <c r="C7259" s="223"/>
      <c r="D7259" s="224"/>
      <c r="E7259" s="224"/>
      <c r="F7259" s="225"/>
      <c r="G7259" s="226"/>
      <c r="H7259" s="227"/>
      <c r="I7259" s="227"/>
      <c r="J7259" s="227"/>
      <c r="K7259" s="227"/>
      <c r="L7259" s="228"/>
    </row>
    <row r="7260" spans="1:12">
      <c r="A7260" s="213" t="str">
        <f t="shared" ca="1" si="113"/>
        <v/>
      </c>
      <c r="C7260" s="223"/>
      <c r="D7260" s="224"/>
      <c r="E7260" s="224"/>
      <c r="F7260" s="225"/>
      <c r="G7260" s="226"/>
      <c r="H7260" s="227"/>
      <c r="I7260" s="227"/>
      <c r="J7260" s="227"/>
      <c r="K7260" s="227"/>
      <c r="L7260" s="228"/>
    </row>
    <row r="7261" spans="1:12">
      <c r="A7261" s="213" t="str">
        <f t="shared" ca="1" si="113"/>
        <v/>
      </c>
      <c r="C7261" s="223"/>
      <c r="D7261" s="224"/>
      <c r="E7261" s="224"/>
      <c r="F7261" s="225"/>
      <c r="G7261" s="226"/>
      <c r="H7261" s="227"/>
      <c r="I7261" s="227"/>
      <c r="J7261" s="227"/>
      <c r="K7261" s="227"/>
      <c r="L7261" s="228"/>
    </row>
    <row r="7262" spans="1:12">
      <c r="A7262" s="213" t="str">
        <f t="shared" ca="1" si="113"/>
        <v/>
      </c>
      <c r="C7262" s="223"/>
      <c r="D7262" s="224"/>
      <c r="E7262" s="224"/>
      <c r="F7262" s="225"/>
      <c r="G7262" s="226"/>
      <c r="H7262" s="227"/>
      <c r="I7262" s="227"/>
      <c r="J7262" s="227"/>
      <c r="K7262" s="227"/>
      <c r="L7262" s="228"/>
    </row>
    <row r="7263" spans="1:12">
      <c r="A7263" s="213" t="str">
        <f t="shared" ca="1" si="113"/>
        <v/>
      </c>
      <c r="C7263" s="223"/>
      <c r="D7263" s="224"/>
      <c r="E7263" s="224"/>
      <c r="F7263" s="225"/>
      <c r="G7263" s="226"/>
      <c r="H7263" s="227"/>
      <c r="I7263" s="227"/>
      <c r="J7263" s="227"/>
      <c r="K7263" s="227"/>
      <c r="L7263" s="228"/>
    </row>
    <row r="7264" spans="1:12">
      <c r="A7264" s="213" t="str">
        <f t="shared" ca="1" si="113"/>
        <v/>
      </c>
      <c r="C7264" s="223"/>
      <c r="D7264" s="224"/>
      <c r="E7264" s="224"/>
      <c r="F7264" s="225"/>
      <c r="G7264" s="226"/>
      <c r="H7264" s="227"/>
      <c r="I7264" s="227"/>
      <c r="J7264" s="227"/>
      <c r="K7264" s="227"/>
      <c r="L7264" s="228"/>
    </row>
    <row r="7265" spans="1:12">
      <c r="A7265" s="213" t="str">
        <f t="shared" ca="1" si="113"/>
        <v/>
      </c>
      <c r="C7265" s="223"/>
      <c r="D7265" s="224"/>
      <c r="E7265" s="224"/>
      <c r="F7265" s="225"/>
      <c r="G7265" s="226"/>
      <c r="H7265" s="227"/>
      <c r="I7265" s="227"/>
      <c r="J7265" s="227"/>
      <c r="K7265" s="227"/>
      <c r="L7265" s="228"/>
    </row>
    <row r="7266" spans="1:12">
      <c r="A7266" s="213" t="str">
        <f t="shared" ca="1" si="113"/>
        <v/>
      </c>
      <c r="C7266" s="223"/>
      <c r="D7266" s="224"/>
      <c r="E7266" s="224"/>
      <c r="F7266" s="225"/>
      <c r="G7266" s="226"/>
      <c r="H7266" s="227"/>
      <c r="I7266" s="227"/>
      <c r="J7266" s="227"/>
      <c r="K7266" s="227"/>
      <c r="L7266" s="228"/>
    </row>
    <row r="7267" spans="1:12">
      <c r="A7267" s="213" t="str">
        <f t="shared" ca="1" si="113"/>
        <v/>
      </c>
      <c r="C7267" s="223"/>
      <c r="D7267" s="224"/>
      <c r="E7267" s="224"/>
      <c r="F7267" s="225"/>
      <c r="G7267" s="226"/>
      <c r="H7267" s="227"/>
      <c r="I7267" s="227"/>
      <c r="J7267" s="227"/>
      <c r="K7267" s="227"/>
      <c r="L7267" s="228"/>
    </row>
    <row r="7268" spans="1:12">
      <c r="A7268" s="213" t="str">
        <f t="shared" ca="1" si="113"/>
        <v/>
      </c>
      <c r="C7268" s="223"/>
      <c r="D7268" s="224"/>
      <c r="E7268" s="224"/>
      <c r="F7268" s="225"/>
      <c r="G7268" s="226"/>
      <c r="H7268" s="227"/>
      <c r="I7268" s="227"/>
      <c r="J7268" s="227"/>
      <c r="K7268" s="227"/>
      <c r="L7268" s="228"/>
    </row>
    <row r="7269" spans="1:12">
      <c r="A7269" s="213" t="str">
        <f t="shared" ca="1" si="113"/>
        <v/>
      </c>
      <c r="C7269" s="223"/>
      <c r="D7269" s="224"/>
      <c r="E7269" s="224"/>
      <c r="F7269" s="225"/>
      <c r="G7269" s="226"/>
      <c r="H7269" s="227"/>
      <c r="I7269" s="227"/>
      <c r="J7269" s="227"/>
      <c r="K7269" s="227"/>
      <c r="L7269" s="228"/>
    </row>
    <row r="7270" spans="1:12">
      <c r="A7270" s="213" t="str">
        <f t="shared" ca="1" si="113"/>
        <v/>
      </c>
      <c r="C7270" s="223"/>
      <c r="D7270" s="224"/>
      <c r="E7270" s="224"/>
      <c r="F7270" s="225"/>
      <c r="G7270" s="226"/>
      <c r="H7270" s="227"/>
      <c r="I7270" s="227"/>
      <c r="J7270" s="227"/>
      <c r="K7270" s="227"/>
      <c r="L7270" s="228"/>
    </row>
    <row r="7271" spans="1:12">
      <c r="A7271" s="213" t="str">
        <f t="shared" ca="1" si="113"/>
        <v/>
      </c>
      <c r="C7271" s="223"/>
      <c r="D7271" s="224"/>
      <c r="E7271" s="224"/>
      <c r="F7271" s="225"/>
      <c r="G7271" s="226"/>
      <c r="H7271" s="227"/>
      <c r="I7271" s="227"/>
      <c r="J7271" s="227"/>
      <c r="K7271" s="227"/>
      <c r="L7271" s="228"/>
    </row>
    <row r="7272" spans="1:12">
      <c r="A7272" s="213" t="str">
        <f t="shared" ca="1" si="113"/>
        <v/>
      </c>
      <c r="C7272" s="223"/>
      <c r="D7272" s="224"/>
      <c r="E7272" s="224"/>
      <c r="F7272" s="225"/>
      <c r="G7272" s="226"/>
      <c r="H7272" s="227"/>
      <c r="I7272" s="227"/>
      <c r="J7272" s="227"/>
      <c r="K7272" s="227"/>
      <c r="L7272" s="228"/>
    </row>
    <row r="7273" spans="1:12">
      <c r="A7273" s="213" t="str">
        <f t="shared" ca="1" si="113"/>
        <v/>
      </c>
      <c r="C7273" s="223"/>
      <c r="D7273" s="224"/>
      <c r="E7273" s="224"/>
      <c r="F7273" s="225"/>
      <c r="G7273" s="226"/>
      <c r="H7273" s="227"/>
      <c r="I7273" s="227"/>
      <c r="J7273" s="227"/>
      <c r="K7273" s="227"/>
      <c r="L7273" s="228"/>
    </row>
    <row r="7274" spans="1:12">
      <c r="A7274" s="213" t="str">
        <f t="shared" ca="1" si="113"/>
        <v/>
      </c>
      <c r="C7274" s="223"/>
      <c r="D7274" s="224"/>
      <c r="E7274" s="224"/>
      <c r="F7274" s="225"/>
      <c r="G7274" s="226"/>
      <c r="H7274" s="227"/>
      <c r="I7274" s="227"/>
      <c r="J7274" s="227"/>
      <c r="K7274" s="227"/>
      <c r="L7274" s="228"/>
    </row>
    <row r="7275" spans="1:12">
      <c r="A7275" s="213" t="str">
        <f t="shared" ca="1" si="113"/>
        <v/>
      </c>
      <c r="C7275" s="223"/>
      <c r="D7275" s="224"/>
      <c r="E7275" s="224"/>
      <c r="F7275" s="225"/>
      <c r="G7275" s="226"/>
      <c r="H7275" s="227"/>
      <c r="I7275" s="227"/>
      <c r="J7275" s="227"/>
      <c r="K7275" s="227"/>
      <c r="L7275" s="228"/>
    </row>
    <row r="7276" spans="1:12">
      <c r="A7276" s="213" t="str">
        <f t="shared" ca="1" si="113"/>
        <v/>
      </c>
      <c r="C7276" s="223"/>
      <c r="D7276" s="224"/>
      <c r="E7276" s="224"/>
      <c r="F7276" s="225"/>
      <c r="G7276" s="226"/>
      <c r="H7276" s="227"/>
      <c r="I7276" s="227"/>
      <c r="J7276" s="227"/>
      <c r="K7276" s="227"/>
      <c r="L7276" s="228"/>
    </row>
    <row r="7277" spans="1:12">
      <c r="A7277" s="213" t="str">
        <f t="shared" ca="1" si="113"/>
        <v/>
      </c>
      <c r="C7277" s="223"/>
      <c r="D7277" s="224"/>
      <c r="E7277" s="224"/>
      <c r="F7277" s="225"/>
      <c r="G7277" s="226"/>
      <c r="H7277" s="227"/>
      <c r="I7277" s="227"/>
      <c r="J7277" s="227"/>
      <c r="K7277" s="227"/>
      <c r="L7277" s="228"/>
    </row>
    <row r="7278" spans="1:12">
      <c r="A7278" s="213" t="str">
        <f t="shared" ca="1" si="113"/>
        <v/>
      </c>
      <c r="C7278" s="223"/>
      <c r="D7278" s="224"/>
      <c r="E7278" s="224"/>
      <c r="F7278" s="225"/>
      <c r="G7278" s="226"/>
      <c r="H7278" s="227"/>
      <c r="I7278" s="227"/>
      <c r="J7278" s="227"/>
      <c r="K7278" s="227"/>
      <c r="L7278" s="228"/>
    </row>
    <row r="7279" spans="1:12">
      <c r="A7279" s="213" t="str">
        <f t="shared" ca="1" si="113"/>
        <v/>
      </c>
      <c r="C7279" s="223"/>
      <c r="D7279" s="224"/>
      <c r="E7279" s="224"/>
      <c r="F7279" s="225"/>
      <c r="G7279" s="226"/>
      <c r="H7279" s="227"/>
      <c r="I7279" s="227"/>
      <c r="J7279" s="227"/>
      <c r="K7279" s="227"/>
      <c r="L7279" s="228"/>
    </row>
    <row r="7280" spans="1:12">
      <c r="A7280" s="213" t="str">
        <f t="shared" ca="1" si="113"/>
        <v/>
      </c>
      <c r="C7280" s="223"/>
      <c r="D7280" s="224"/>
      <c r="E7280" s="224"/>
      <c r="F7280" s="225"/>
      <c r="G7280" s="226"/>
      <c r="H7280" s="227"/>
      <c r="I7280" s="227"/>
      <c r="J7280" s="227"/>
      <c r="K7280" s="227"/>
      <c r="L7280" s="228"/>
    </row>
    <row r="7281" spans="1:12">
      <c r="A7281" s="213" t="str">
        <f t="shared" ca="1" si="113"/>
        <v/>
      </c>
      <c r="C7281" s="223"/>
      <c r="D7281" s="224"/>
      <c r="E7281" s="224"/>
      <c r="F7281" s="225"/>
      <c r="G7281" s="226"/>
      <c r="H7281" s="227"/>
      <c r="I7281" s="227"/>
      <c r="J7281" s="227"/>
      <c r="K7281" s="227"/>
      <c r="L7281" s="228"/>
    </row>
    <row r="7282" spans="1:12">
      <c r="A7282" s="213" t="str">
        <f t="shared" ca="1" si="113"/>
        <v/>
      </c>
      <c r="C7282" s="223"/>
      <c r="D7282" s="224"/>
      <c r="E7282" s="224"/>
      <c r="F7282" s="225"/>
      <c r="G7282" s="226"/>
      <c r="H7282" s="227"/>
      <c r="I7282" s="227"/>
      <c r="J7282" s="227"/>
      <c r="K7282" s="227"/>
      <c r="L7282" s="228"/>
    </row>
    <row r="7283" spans="1:12">
      <c r="A7283" s="213" t="str">
        <f t="shared" ca="1" si="113"/>
        <v/>
      </c>
      <c r="C7283" s="223"/>
      <c r="D7283" s="224"/>
      <c r="E7283" s="224"/>
      <c r="F7283" s="225"/>
      <c r="G7283" s="226"/>
      <c r="H7283" s="227"/>
      <c r="I7283" s="227"/>
      <c r="J7283" s="227"/>
      <c r="K7283" s="227"/>
      <c r="L7283" s="228"/>
    </row>
    <row r="7284" spans="1:12">
      <c r="A7284" s="213" t="str">
        <f t="shared" ca="1" si="113"/>
        <v/>
      </c>
      <c r="C7284" s="223"/>
      <c r="D7284" s="224"/>
      <c r="E7284" s="224"/>
      <c r="F7284" s="225"/>
      <c r="G7284" s="226"/>
      <c r="H7284" s="227"/>
      <c r="I7284" s="227"/>
      <c r="J7284" s="227"/>
      <c r="K7284" s="227"/>
      <c r="L7284" s="228"/>
    </row>
    <row r="7285" spans="1:12">
      <c r="A7285" s="213" t="str">
        <f t="shared" ca="1" si="113"/>
        <v/>
      </c>
      <c r="C7285" s="223"/>
      <c r="D7285" s="224"/>
      <c r="E7285" s="224"/>
      <c r="F7285" s="225"/>
      <c r="G7285" s="226"/>
      <c r="H7285" s="227"/>
      <c r="I7285" s="227"/>
      <c r="J7285" s="227"/>
      <c r="K7285" s="227"/>
      <c r="L7285" s="228"/>
    </row>
    <row r="7286" spans="1:12">
      <c r="A7286" s="213" t="str">
        <f t="shared" ca="1" si="113"/>
        <v/>
      </c>
      <c r="C7286" s="223"/>
      <c r="D7286" s="224"/>
      <c r="E7286" s="224"/>
      <c r="F7286" s="225"/>
      <c r="G7286" s="226"/>
      <c r="H7286" s="227"/>
      <c r="I7286" s="227"/>
      <c r="J7286" s="227"/>
      <c r="K7286" s="227"/>
      <c r="L7286" s="228"/>
    </row>
    <row r="7287" spans="1:12">
      <c r="A7287" s="213" t="str">
        <f t="shared" ca="1" si="113"/>
        <v/>
      </c>
      <c r="C7287" s="223"/>
      <c r="D7287" s="224"/>
      <c r="E7287" s="224"/>
      <c r="F7287" s="225"/>
      <c r="G7287" s="226"/>
      <c r="H7287" s="227"/>
      <c r="I7287" s="227"/>
      <c r="J7287" s="227"/>
      <c r="K7287" s="227"/>
      <c r="L7287" s="228"/>
    </row>
    <row r="7288" spans="1:12">
      <c r="A7288" s="213" t="str">
        <f t="shared" ca="1" si="113"/>
        <v/>
      </c>
      <c r="C7288" s="223"/>
      <c r="D7288" s="224"/>
      <c r="E7288" s="224"/>
      <c r="F7288" s="225"/>
      <c r="G7288" s="226"/>
      <c r="H7288" s="227"/>
      <c r="I7288" s="227"/>
      <c r="J7288" s="227"/>
      <c r="K7288" s="227"/>
      <c r="L7288" s="228"/>
    </row>
    <row r="7289" spans="1:12">
      <c r="A7289" s="213" t="str">
        <f t="shared" ca="1" si="113"/>
        <v/>
      </c>
      <c r="C7289" s="223"/>
      <c r="D7289" s="224"/>
      <c r="E7289" s="224"/>
      <c r="F7289" s="225"/>
      <c r="G7289" s="226"/>
      <c r="H7289" s="227"/>
      <c r="I7289" s="227"/>
      <c r="J7289" s="227"/>
      <c r="K7289" s="227"/>
      <c r="L7289" s="228"/>
    </row>
    <row r="7290" spans="1:12">
      <c r="A7290" s="213" t="str">
        <f t="shared" ca="1" si="113"/>
        <v/>
      </c>
      <c r="C7290" s="223"/>
      <c r="D7290" s="224"/>
      <c r="E7290" s="224"/>
      <c r="F7290" s="225"/>
      <c r="G7290" s="226"/>
      <c r="H7290" s="227"/>
      <c r="I7290" s="227"/>
      <c r="J7290" s="227"/>
      <c r="K7290" s="227"/>
      <c r="L7290" s="228"/>
    </row>
    <row r="7291" spans="1:12">
      <c r="A7291" s="213" t="str">
        <f t="shared" ca="1" si="113"/>
        <v/>
      </c>
      <c r="C7291" s="223"/>
      <c r="D7291" s="224"/>
      <c r="E7291" s="224"/>
      <c r="F7291" s="225"/>
      <c r="G7291" s="226"/>
      <c r="H7291" s="227"/>
      <c r="I7291" s="227"/>
      <c r="J7291" s="227"/>
      <c r="K7291" s="227"/>
      <c r="L7291" s="228"/>
    </row>
    <row r="7292" spans="1:12">
      <c r="A7292" s="213" t="str">
        <f t="shared" ca="1" si="113"/>
        <v/>
      </c>
      <c r="C7292" s="223"/>
      <c r="D7292" s="224"/>
      <c r="E7292" s="224"/>
      <c r="F7292" s="225"/>
      <c r="G7292" s="226"/>
      <c r="H7292" s="227"/>
      <c r="I7292" s="227"/>
      <c r="J7292" s="227"/>
      <c r="K7292" s="227"/>
      <c r="L7292" s="228"/>
    </row>
    <row r="7293" spans="1:12">
      <c r="A7293" s="213" t="str">
        <f t="shared" ca="1" si="113"/>
        <v/>
      </c>
      <c r="C7293" s="223"/>
      <c r="D7293" s="224"/>
      <c r="E7293" s="224"/>
      <c r="F7293" s="225"/>
      <c r="G7293" s="226"/>
      <c r="H7293" s="227"/>
      <c r="I7293" s="227"/>
      <c r="J7293" s="227"/>
      <c r="K7293" s="227"/>
      <c r="L7293" s="228"/>
    </row>
    <row r="7294" spans="1:12">
      <c r="A7294" s="213" t="str">
        <f t="shared" ca="1" si="113"/>
        <v/>
      </c>
      <c r="C7294" s="223"/>
      <c r="D7294" s="224"/>
      <c r="E7294" s="224"/>
      <c r="F7294" s="225"/>
      <c r="G7294" s="226"/>
      <c r="H7294" s="227"/>
      <c r="I7294" s="227"/>
      <c r="J7294" s="227"/>
      <c r="K7294" s="227"/>
      <c r="L7294" s="228"/>
    </row>
    <row r="7295" spans="1:12">
      <c r="A7295" s="213" t="str">
        <f t="shared" ca="1" si="113"/>
        <v/>
      </c>
      <c r="C7295" s="223"/>
      <c r="D7295" s="224"/>
      <c r="E7295" s="224"/>
      <c r="F7295" s="225"/>
      <c r="G7295" s="226"/>
      <c r="H7295" s="227"/>
      <c r="I7295" s="227"/>
      <c r="J7295" s="227"/>
      <c r="K7295" s="227"/>
      <c r="L7295" s="228"/>
    </row>
    <row r="7296" spans="1:12">
      <c r="A7296" s="213" t="str">
        <f t="shared" ca="1" si="113"/>
        <v/>
      </c>
      <c r="C7296" s="223"/>
      <c r="D7296" s="224"/>
      <c r="E7296" s="224"/>
      <c r="F7296" s="225"/>
      <c r="G7296" s="226"/>
      <c r="H7296" s="227"/>
      <c r="I7296" s="227"/>
      <c r="J7296" s="227"/>
      <c r="K7296" s="227"/>
      <c r="L7296" s="228"/>
    </row>
    <row r="7297" spans="1:12">
      <c r="A7297" s="213" t="str">
        <f t="shared" ca="1" si="113"/>
        <v/>
      </c>
      <c r="C7297" s="223"/>
      <c r="D7297" s="224"/>
      <c r="E7297" s="224"/>
      <c r="F7297" s="225"/>
      <c r="G7297" s="226"/>
      <c r="H7297" s="227"/>
      <c r="I7297" s="227"/>
      <c r="J7297" s="227"/>
      <c r="K7297" s="227"/>
      <c r="L7297" s="228"/>
    </row>
    <row r="7298" spans="1:12">
      <c r="A7298" s="213" t="str">
        <f t="shared" ca="1" si="113"/>
        <v/>
      </c>
      <c r="C7298" s="223"/>
      <c r="D7298" s="224"/>
      <c r="E7298" s="224"/>
      <c r="F7298" s="225"/>
      <c r="G7298" s="226"/>
      <c r="H7298" s="227"/>
      <c r="I7298" s="227"/>
      <c r="J7298" s="227"/>
      <c r="K7298" s="227"/>
      <c r="L7298" s="228"/>
    </row>
    <row r="7299" spans="1:12">
      <c r="A7299" s="213" t="str">
        <f t="shared" ca="1" si="113"/>
        <v/>
      </c>
      <c r="C7299" s="223"/>
      <c r="D7299" s="224"/>
      <c r="E7299" s="224"/>
      <c r="F7299" s="225"/>
      <c r="G7299" s="226"/>
      <c r="H7299" s="227"/>
      <c r="I7299" s="227"/>
      <c r="J7299" s="227"/>
      <c r="K7299" s="227"/>
      <c r="L7299" s="228"/>
    </row>
    <row r="7300" spans="1:12">
      <c r="A7300" s="213" t="str">
        <f t="shared" ref="A7300:A7363" ca="1" si="114">IF(INDIRECT(ADDRESS(ROW(A7300),3))="","",IF(INDIRECT(ADDRESS(ROW(A7300),3))=INDIRECT(ADDRESS(ROW(A7300)-1,3)),A7299,A7299+1))</f>
        <v/>
      </c>
      <c r="C7300" s="223"/>
      <c r="D7300" s="224"/>
      <c r="E7300" s="224"/>
      <c r="F7300" s="225"/>
      <c r="G7300" s="226"/>
      <c r="H7300" s="227"/>
      <c r="I7300" s="227"/>
      <c r="J7300" s="227"/>
      <c r="K7300" s="227"/>
      <c r="L7300" s="228"/>
    </row>
    <row r="7301" spans="1:12">
      <c r="A7301" s="213" t="str">
        <f t="shared" ca="1" si="114"/>
        <v/>
      </c>
      <c r="C7301" s="223"/>
      <c r="D7301" s="224"/>
      <c r="E7301" s="224"/>
      <c r="F7301" s="225"/>
      <c r="G7301" s="226"/>
      <c r="H7301" s="227"/>
      <c r="I7301" s="227"/>
      <c r="J7301" s="227"/>
      <c r="K7301" s="227"/>
      <c r="L7301" s="228"/>
    </row>
    <row r="7302" spans="1:12">
      <c r="A7302" s="213" t="str">
        <f t="shared" ca="1" si="114"/>
        <v/>
      </c>
      <c r="C7302" s="223"/>
      <c r="D7302" s="224"/>
      <c r="E7302" s="224"/>
      <c r="F7302" s="225"/>
      <c r="G7302" s="226"/>
      <c r="H7302" s="227"/>
      <c r="I7302" s="227"/>
      <c r="J7302" s="227"/>
      <c r="K7302" s="227"/>
      <c r="L7302" s="228"/>
    </row>
    <row r="7303" spans="1:12">
      <c r="A7303" s="213" t="str">
        <f t="shared" ca="1" si="114"/>
        <v/>
      </c>
      <c r="C7303" s="223"/>
      <c r="D7303" s="224"/>
      <c r="E7303" s="224"/>
      <c r="F7303" s="225"/>
      <c r="G7303" s="226"/>
      <c r="H7303" s="227"/>
      <c r="I7303" s="227"/>
      <c r="J7303" s="227"/>
      <c r="K7303" s="227"/>
      <c r="L7303" s="228"/>
    </row>
    <row r="7304" spans="1:12">
      <c r="A7304" s="213" t="str">
        <f t="shared" ca="1" si="114"/>
        <v/>
      </c>
      <c r="C7304" s="223"/>
      <c r="D7304" s="224"/>
      <c r="E7304" s="224"/>
      <c r="F7304" s="225"/>
      <c r="G7304" s="226"/>
      <c r="H7304" s="227"/>
      <c r="I7304" s="227"/>
      <c r="J7304" s="227"/>
      <c r="K7304" s="227"/>
      <c r="L7304" s="228"/>
    </row>
    <row r="7305" spans="1:12">
      <c r="A7305" s="213" t="str">
        <f t="shared" ca="1" si="114"/>
        <v/>
      </c>
      <c r="C7305" s="223"/>
      <c r="D7305" s="224"/>
      <c r="E7305" s="224"/>
      <c r="F7305" s="225"/>
      <c r="G7305" s="226"/>
      <c r="H7305" s="227"/>
      <c r="I7305" s="227"/>
      <c r="J7305" s="227"/>
      <c r="K7305" s="227"/>
      <c r="L7305" s="228"/>
    </row>
    <row r="7306" spans="1:12">
      <c r="A7306" s="213" t="str">
        <f t="shared" ca="1" si="114"/>
        <v/>
      </c>
      <c r="C7306" s="223"/>
      <c r="D7306" s="224"/>
      <c r="E7306" s="224"/>
      <c r="F7306" s="225"/>
      <c r="G7306" s="226"/>
      <c r="H7306" s="227"/>
      <c r="I7306" s="227"/>
      <c r="J7306" s="227"/>
      <c r="K7306" s="227"/>
      <c r="L7306" s="228"/>
    </row>
    <row r="7307" spans="1:12">
      <c r="A7307" s="213" t="str">
        <f t="shared" ca="1" si="114"/>
        <v/>
      </c>
      <c r="C7307" s="223"/>
      <c r="D7307" s="224"/>
      <c r="E7307" s="224"/>
      <c r="F7307" s="225"/>
      <c r="G7307" s="226"/>
      <c r="H7307" s="227"/>
      <c r="I7307" s="227"/>
      <c r="J7307" s="227"/>
      <c r="K7307" s="227"/>
      <c r="L7307" s="228"/>
    </row>
    <row r="7308" spans="1:12">
      <c r="A7308" s="213" t="str">
        <f t="shared" ca="1" si="114"/>
        <v/>
      </c>
      <c r="C7308" s="223"/>
      <c r="D7308" s="224"/>
      <c r="E7308" s="224"/>
      <c r="F7308" s="225"/>
      <c r="G7308" s="226"/>
      <c r="H7308" s="227"/>
      <c r="I7308" s="227"/>
      <c r="J7308" s="227"/>
      <c r="K7308" s="227"/>
      <c r="L7308" s="228"/>
    </row>
    <row r="7309" spans="1:12">
      <c r="A7309" s="213" t="str">
        <f t="shared" ca="1" si="114"/>
        <v/>
      </c>
      <c r="C7309" s="223"/>
      <c r="D7309" s="224"/>
      <c r="E7309" s="224"/>
      <c r="F7309" s="225"/>
      <c r="G7309" s="226"/>
      <c r="H7309" s="227"/>
      <c r="I7309" s="227"/>
      <c r="J7309" s="227"/>
      <c r="K7309" s="227"/>
      <c r="L7309" s="228"/>
    </row>
    <row r="7310" spans="1:12">
      <c r="A7310" s="213" t="str">
        <f t="shared" ca="1" si="114"/>
        <v/>
      </c>
      <c r="C7310" s="223"/>
      <c r="D7310" s="224"/>
      <c r="E7310" s="224"/>
      <c r="F7310" s="225"/>
      <c r="G7310" s="226"/>
      <c r="H7310" s="227"/>
      <c r="I7310" s="227"/>
      <c r="J7310" s="227"/>
      <c r="K7310" s="227"/>
      <c r="L7310" s="228"/>
    </row>
    <row r="7311" spans="1:12">
      <c r="A7311" s="213" t="str">
        <f t="shared" ca="1" si="114"/>
        <v/>
      </c>
      <c r="C7311" s="223"/>
      <c r="D7311" s="224"/>
      <c r="E7311" s="224"/>
      <c r="F7311" s="225"/>
      <c r="G7311" s="226"/>
      <c r="H7311" s="227"/>
      <c r="I7311" s="227"/>
      <c r="J7311" s="227"/>
      <c r="K7311" s="227"/>
      <c r="L7311" s="228"/>
    </row>
    <row r="7312" spans="1:12">
      <c r="A7312" s="213" t="str">
        <f t="shared" ca="1" si="114"/>
        <v/>
      </c>
      <c r="C7312" s="223"/>
      <c r="D7312" s="224"/>
      <c r="E7312" s="224"/>
      <c r="F7312" s="225"/>
      <c r="G7312" s="226"/>
      <c r="H7312" s="227"/>
      <c r="I7312" s="227"/>
      <c r="J7312" s="227"/>
      <c r="K7312" s="227"/>
      <c r="L7312" s="228"/>
    </row>
    <row r="7313" spans="1:12">
      <c r="A7313" s="213" t="str">
        <f t="shared" ca="1" si="114"/>
        <v/>
      </c>
      <c r="C7313" s="223"/>
      <c r="D7313" s="224"/>
      <c r="E7313" s="224"/>
      <c r="F7313" s="225"/>
      <c r="G7313" s="226"/>
      <c r="H7313" s="227"/>
      <c r="I7313" s="227"/>
      <c r="J7313" s="227"/>
      <c r="K7313" s="227"/>
      <c r="L7313" s="228"/>
    </row>
    <row r="7314" spans="1:12">
      <c r="A7314" s="213" t="str">
        <f t="shared" ca="1" si="114"/>
        <v/>
      </c>
      <c r="C7314" s="223"/>
      <c r="D7314" s="224"/>
      <c r="E7314" s="224"/>
      <c r="F7314" s="225"/>
      <c r="G7314" s="226"/>
      <c r="H7314" s="227"/>
      <c r="I7314" s="227"/>
      <c r="J7314" s="227"/>
      <c r="K7314" s="227"/>
      <c r="L7314" s="228"/>
    </row>
    <row r="7315" spans="1:12">
      <c r="A7315" s="213" t="str">
        <f t="shared" ca="1" si="114"/>
        <v/>
      </c>
      <c r="C7315" s="223"/>
      <c r="D7315" s="224"/>
      <c r="E7315" s="224"/>
      <c r="F7315" s="225"/>
      <c r="G7315" s="226"/>
      <c r="H7315" s="227"/>
      <c r="I7315" s="227"/>
      <c r="J7315" s="227"/>
      <c r="K7315" s="227"/>
      <c r="L7315" s="228"/>
    </row>
    <row r="7316" spans="1:12">
      <c r="A7316" s="213" t="str">
        <f t="shared" ca="1" si="114"/>
        <v/>
      </c>
      <c r="C7316" s="223"/>
      <c r="D7316" s="224"/>
      <c r="E7316" s="224"/>
      <c r="F7316" s="225"/>
      <c r="G7316" s="226"/>
      <c r="H7316" s="227"/>
      <c r="I7316" s="227"/>
      <c r="J7316" s="227"/>
      <c r="K7316" s="227"/>
      <c r="L7316" s="228"/>
    </row>
    <row r="7317" spans="1:12">
      <c r="A7317" s="213" t="str">
        <f t="shared" ca="1" si="114"/>
        <v/>
      </c>
      <c r="C7317" s="223"/>
      <c r="D7317" s="224"/>
      <c r="E7317" s="224"/>
      <c r="F7317" s="225"/>
      <c r="G7317" s="226"/>
      <c r="H7317" s="227"/>
      <c r="I7317" s="227"/>
      <c r="J7317" s="227"/>
      <c r="K7317" s="227"/>
      <c r="L7317" s="228"/>
    </row>
    <row r="7318" spans="1:12">
      <c r="A7318" s="213" t="str">
        <f t="shared" ca="1" si="114"/>
        <v/>
      </c>
      <c r="C7318" s="223"/>
      <c r="D7318" s="224"/>
      <c r="E7318" s="224"/>
      <c r="F7318" s="225"/>
      <c r="G7318" s="226"/>
      <c r="H7318" s="227"/>
      <c r="I7318" s="227"/>
      <c r="J7318" s="227"/>
      <c r="K7318" s="227"/>
      <c r="L7318" s="228"/>
    </row>
    <row r="7319" spans="1:12">
      <c r="A7319" s="213" t="str">
        <f t="shared" ca="1" si="114"/>
        <v/>
      </c>
      <c r="C7319" s="223"/>
      <c r="D7319" s="224"/>
      <c r="E7319" s="224"/>
      <c r="F7319" s="225"/>
      <c r="G7319" s="226"/>
      <c r="H7319" s="227"/>
      <c r="I7319" s="227"/>
      <c r="J7319" s="227"/>
      <c r="K7319" s="227"/>
      <c r="L7319" s="228"/>
    </row>
    <row r="7320" spans="1:12">
      <c r="A7320" s="213" t="str">
        <f t="shared" ca="1" si="114"/>
        <v/>
      </c>
      <c r="C7320" s="223"/>
      <c r="D7320" s="224"/>
      <c r="E7320" s="224"/>
      <c r="F7320" s="225"/>
      <c r="G7320" s="226"/>
      <c r="H7320" s="227"/>
      <c r="I7320" s="227"/>
      <c r="J7320" s="227"/>
      <c r="K7320" s="227"/>
      <c r="L7320" s="228"/>
    </row>
    <row r="7321" spans="1:12">
      <c r="A7321" s="213" t="str">
        <f t="shared" ca="1" si="114"/>
        <v/>
      </c>
      <c r="C7321" s="223"/>
      <c r="D7321" s="224"/>
      <c r="E7321" s="224"/>
      <c r="F7321" s="225"/>
      <c r="G7321" s="226"/>
      <c r="H7321" s="227"/>
      <c r="I7321" s="227"/>
      <c r="J7321" s="227"/>
      <c r="K7321" s="227"/>
      <c r="L7321" s="228"/>
    </row>
    <row r="7322" spans="1:12">
      <c r="A7322" s="213" t="str">
        <f t="shared" ca="1" si="114"/>
        <v/>
      </c>
      <c r="C7322" s="223"/>
      <c r="D7322" s="224"/>
      <c r="E7322" s="224"/>
      <c r="F7322" s="225"/>
      <c r="G7322" s="226"/>
      <c r="H7322" s="227"/>
      <c r="I7322" s="227"/>
      <c r="J7322" s="227"/>
      <c r="K7322" s="227"/>
      <c r="L7322" s="228"/>
    </row>
    <row r="7323" spans="1:12">
      <c r="A7323" s="213" t="str">
        <f t="shared" ca="1" si="114"/>
        <v/>
      </c>
      <c r="C7323" s="223"/>
      <c r="D7323" s="224"/>
      <c r="E7323" s="224"/>
      <c r="F7323" s="225"/>
      <c r="G7323" s="226"/>
      <c r="H7323" s="227"/>
      <c r="I7323" s="227"/>
      <c r="J7323" s="227"/>
      <c r="K7323" s="227"/>
      <c r="L7323" s="228"/>
    </row>
    <row r="7324" spans="1:12">
      <c r="A7324" s="213" t="str">
        <f t="shared" ca="1" si="114"/>
        <v/>
      </c>
      <c r="C7324" s="223"/>
      <c r="D7324" s="224"/>
      <c r="E7324" s="224"/>
      <c r="F7324" s="225"/>
      <c r="G7324" s="226"/>
      <c r="H7324" s="227"/>
      <c r="I7324" s="227"/>
      <c r="J7324" s="227"/>
      <c r="K7324" s="227"/>
      <c r="L7324" s="228"/>
    </row>
    <row r="7325" spans="1:12">
      <c r="A7325" s="213" t="str">
        <f t="shared" ca="1" si="114"/>
        <v/>
      </c>
      <c r="C7325" s="223"/>
      <c r="D7325" s="224"/>
      <c r="E7325" s="224"/>
      <c r="F7325" s="225"/>
      <c r="G7325" s="226"/>
      <c r="H7325" s="227"/>
      <c r="I7325" s="227"/>
      <c r="J7325" s="227"/>
      <c r="K7325" s="227"/>
      <c r="L7325" s="228"/>
    </row>
    <row r="7326" spans="1:12">
      <c r="A7326" s="213" t="str">
        <f t="shared" ca="1" si="114"/>
        <v/>
      </c>
      <c r="C7326" s="223"/>
      <c r="D7326" s="224"/>
      <c r="E7326" s="224"/>
      <c r="F7326" s="225"/>
      <c r="G7326" s="226"/>
      <c r="H7326" s="227"/>
      <c r="I7326" s="227"/>
      <c r="J7326" s="227"/>
      <c r="K7326" s="227"/>
      <c r="L7326" s="228"/>
    </row>
    <row r="7327" spans="1:12">
      <c r="A7327" s="213" t="str">
        <f t="shared" ca="1" si="114"/>
        <v/>
      </c>
      <c r="C7327" s="223"/>
      <c r="D7327" s="224"/>
      <c r="E7327" s="224"/>
      <c r="F7327" s="225"/>
      <c r="G7327" s="226"/>
      <c r="H7327" s="227"/>
      <c r="I7327" s="227"/>
      <c r="J7327" s="227"/>
      <c r="K7327" s="227"/>
      <c r="L7327" s="228"/>
    </row>
    <row r="7328" spans="1:12">
      <c r="A7328" s="213" t="str">
        <f t="shared" ca="1" si="114"/>
        <v/>
      </c>
      <c r="C7328" s="223"/>
      <c r="D7328" s="224"/>
      <c r="E7328" s="224"/>
      <c r="F7328" s="225"/>
      <c r="G7328" s="226"/>
      <c r="H7328" s="227"/>
      <c r="I7328" s="227"/>
      <c r="J7328" s="227"/>
      <c r="K7328" s="227"/>
      <c r="L7328" s="228"/>
    </row>
    <row r="7329" spans="1:12">
      <c r="A7329" s="213" t="str">
        <f t="shared" ca="1" si="114"/>
        <v/>
      </c>
      <c r="C7329" s="223"/>
      <c r="D7329" s="224"/>
      <c r="E7329" s="224"/>
      <c r="F7329" s="225"/>
      <c r="G7329" s="226"/>
      <c r="H7329" s="227"/>
      <c r="I7329" s="227"/>
      <c r="J7329" s="227"/>
      <c r="K7329" s="227"/>
      <c r="L7329" s="228"/>
    </row>
    <row r="7330" spans="1:12">
      <c r="A7330" s="213" t="str">
        <f t="shared" ca="1" si="114"/>
        <v/>
      </c>
      <c r="C7330" s="223"/>
      <c r="D7330" s="224"/>
      <c r="E7330" s="224"/>
      <c r="F7330" s="225"/>
      <c r="G7330" s="226"/>
      <c r="H7330" s="227"/>
      <c r="I7330" s="227"/>
      <c r="J7330" s="227"/>
      <c r="K7330" s="227"/>
      <c r="L7330" s="228"/>
    </row>
    <row r="7331" spans="1:12">
      <c r="A7331" s="213" t="str">
        <f t="shared" ca="1" si="114"/>
        <v/>
      </c>
      <c r="C7331" s="223"/>
      <c r="D7331" s="224"/>
      <c r="E7331" s="224"/>
      <c r="F7331" s="225"/>
      <c r="G7331" s="226"/>
      <c r="H7331" s="227"/>
      <c r="I7331" s="227"/>
      <c r="J7331" s="227"/>
      <c r="K7331" s="227"/>
      <c r="L7331" s="228"/>
    </row>
    <row r="7332" spans="1:12">
      <c r="A7332" s="213" t="str">
        <f t="shared" ca="1" si="114"/>
        <v/>
      </c>
      <c r="C7332" s="223"/>
      <c r="D7332" s="224"/>
      <c r="E7332" s="224"/>
      <c r="F7332" s="225"/>
      <c r="G7332" s="226"/>
      <c r="H7332" s="227"/>
      <c r="I7332" s="227"/>
      <c r="J7332" s="227"/>
      <c r="K7332" s="227"/>
      <c r="L7332" s="228"/>
    </row>
    <row r="7333" spans="1:12">
      <c r="A7333" s="213" t="str">
        <f t="shared" ca="1" si="114"/>
        <v/>
      </c>
      <c r="C7333" s="223"/>
      <c r="D7333" s="224"/>
      <c r="E7333" s="224"/>
      <c r="F7333" s="225"/>
      <c r="G7333" s="226"/>
      <c r="H7333" s="227"/>
      <c r="I7333" s="227"/>
      <c r="J7333" s="227"/>
      <c r="K7333" s="227"/>
      <c r="L7333" s="228"/>
    </row>
    <row r="7334" spans="1:12">
      <c r="A7334" s="213" t="str">
        <f t="shared" ca="1" si="114"/>
        <v/>
      </c>
      <c r="C7334" s="223"/>
      <c r="D7334" s="224"/>
      <c r="E7334" s="224"/>
      <c r="F7334" s="225"/>
      <c r="G7334" s="226"/>
      <c r="H7334" s="227"/>
      <c r="I7334" s="227"/>
      <c r="J7334" s="227"/>
      <c r="K7334" s="227"/>
      <c r="L7334" s="228"/>
    </row>
    <row r="7335" spans="1:12">
      <c r="A7335" s="213" t="str">
        <f t="shared" ca="1" si="114"/>
        <v/>
      </c>
      <c r="C7335" s="223"/>
      <c r="D7335" s="224"/>
      <c r="E7335" s="224"/>
      <c r="F7335" s="225"/>
      <c r="G7335" s="226"/>
      <c r="H7335" s="227"/>
      <c r="I7335" s="227"/>
      <c r="J7335" s="227"/>
      <c r="K7335" s="227"/>
      <c r="L7335" s="228"/>
    </row>
    <row r="7336" spans="1:12">
      <c r="A7336" s="213" t="str">
        <f t="shared" ca="1" si="114"/>
        <v/>
      </c>
      <c r="C7336" s="223"/>
      <c r="D7336" s="224"/>
      <c r="E7336" s="224"/>
      <c r="F7336" s="225"/>
      <c r="G7336" s="226"/>
      <c r="H7336" s="227"/>
      <c r="I7336" s="227"/>
      <c r="J7336" s="227"/>
      <c r="K7336" s="227"/>
      <c r="L7336" s="228"/>
    </row>
    <row r="7337" spans="1:12">
      <c r="A7337" s="213" t="str">
        <f t="shared" ca="1" si="114"/>
        <v/>
      </c>
      <c r="C7337" s="223"/>
      <c r="D7337" s="224"/>
      <c r="E7337" s="224"/>
      <c r="F7337" s="225"/>
      <c r="G7337" s="226"/>
      <c r="H7337" s="227"/>
      <c r="I7337" s="227"/>
      <c r="J7337" s="227"/>
      <c r="K7337" s="227"/>
      <c r="L7337" s="228"/>
    </row>
    <row r="7338" spans="1:12">
      <c r="A7338" s="213" t="str">
        <f t="shared" ca="1" si="114"/>
        <v/>
      </c>
      <c r="C7338" s="223"/>
      <c r="D7338" s="224"/>
      <c r="E7338" s="224"/>
      <c r="F7338" s="225"/>
      <c r="G7338" s="226"/>
      <c r="H7338" s="227"/>
      <c r="I7338" s="227"/>
      <c r="J7338" s="227"/>
      <c r="K7338" s="227"/>
      <c r="L7338" s="228"/>
    </row>
    <row r="7339" spans="1:12">
      <c r="A7339" s="213" t="str">
        <f t="shared" ca="1" si="114"/>
        <v/>
      </c>
      <c r="C7339" s="223"/>
      <c r="D7339" s="224"/>
      <c r="E7339" s="224"/>
      <c r="F7339" s="225"/>
      <c r="G7339" s="226"/>
      <c r="H7339" s="227"/>
      <c r="I7339" s="227"/>
      <c r="J7339" s="227"/>
      <c r="K7339" s="227"/>
      <c r="L7339" s="228"/>
    </row>
    <row r="7340" spans="1:12">
      <c r="A7340" s="213" t="str">
        <f t="shared" ca="1" si="114"/>
        <v/>
      </c>
      <c r="C7340" s="223"/>
      <c r="D7340" s="224"/>
      <c r="E7340" s="224"/>
      <c r="F7340" s="225"/>
      <c r="G7340" s="226"/>
      <c r="H7340" s="227"/>
      <c r="I7340" s="227"/>
      <c r="J7340" s="227"/>
      <c r="K7340" s="227"/>
      <c r="L7340" s="228"/>
    </row>
    <row r="7341" spans="1:12">
      <c r="A7341" s="213" t="str">
        <f t="shared" ca="1" si="114"/>
        <v/>
      </c>
      <c r="C7341" s="223"/>
      <c r="D7341" s="224"/>
      <c r="E7341" s="224"/>
      <c r="F7341" s="225"/>
      <c r="G7341" s="226"/>
      <c r="H7341" s="227"/>
      <c r="I7341" s="227"/>
      <c r="J7341" s="227"/>
      <c r="K7341" s="227"/>
      <c r="L7341" s="228"/>
    </row>
    <row r="7342" spans="1:12">
      <c r="A7342" s="213" t="str">
        <f t="shared" ca="1" si="114"/>
        <v/>
      </c>
      <c r="C7342" s="223"/>
      <c r="D7342" s="224"/>
      <c r="E7342" s="224"/>
      <c r="F7342" s="225"/>
      <c r="G7342" s="226"/>
      <c r="H7342" s="227"/>
      <c r="I7342" s="227"/>
      <c r="J7342" s="227"/>
      <c r="K7342" s="227"/>
      <c r="L7342" s="228"/>
    </row>
    <row r="7343" spans="1:12">
      <c r="A7343" s="213" t="str">
        <f t="shared" ca="1" si="114"/>
        <v/>
      </c>
      <c r="C7343" s="223"/>
      <c r="D7343" s="224"/>
      <c r="E7343" s="224"/>
      <c r="F7343" s="225"/>
      <c r="G7343" s="226"/>
      <c r="H7343" s="227"/>
      <c r="I7343" s="227"/>
      <c r="J7343" s="227"/>
      <c r="K7343" s="227"/>
      <c r="L7343" s="228"/>
    </row>
    <row r="7344" spans="1:12">
      <c r="A7344" s="213" t="str">
        <f t="shared" ca="1" si="114"/>
        <v/>
      </c>
      <c r="C7344" s="223"/>
      <c r="D7344" s="224"/>
      <c r="E7344" s="224"/>
      <c r="F7344" s="225"/>
      <c r="G7344" s="226"/>
      <c r="H7344" s="227"/>
      <c r="I7344" s="227"/>
      <c r="J7344" s="227"/>
      <c r="K7344" s="227"/>
      <c r="L7344" s="228"/>
    </row>
    <row r="7345" spans="1:12">
      <c r="A7345" s="213" t="str">
        <f t="shared" ca="1" si="114"/>
        <v/>
      </c>
      <c r="C7345" s="223"/>
      <c r="D7345" s="224"/>
      <c r="E7345" s="224"/>
      <c r="F7345" s="225"/>
      <c r="G7345" s="226"/>
      <c r="H7345" s="227"/>
      <c r="I7345" s="227"/>
      <c r="J7345" s="227"/>
      <c r="K7345" s="227"/>
      <c r="L7345" s="228"/>
    </row>
    <row r="7346" spans="1:12">
      <c r="A7346" s="213" t="str">
        <f t="shared" ca="1" si="114"/>
        <v/>
      </c>
      <c r="C7346" s="223"/>
      <c r="D7346" s="224"/>
      <c r="E7346" s="224"/>
      <c r="F7346" s="225"/>
      <c r="G7346" s="226"/>
      <c r="H7346" s="227"/>
      <c r="I7346" s="227"/>
      <c r="J7346" s="227"/>
      <c r="K7346" s="227"/>
      <c r="L7346" s="228"/>
    </row>
    <row r="7347" spans="1:12">
      <c r="A7347" s="213" t="str">
        <f t="shared" ca="1" si="114"/>
        <v/>
      </c>
      <c r="C7347" s="223"/>
      <c r="D7347" s="224"/>
      <c r="E7347" s="224"/>
      <c r="F7347" s="225"/>
      <c r="G7347" s="226"/>
      <c r="H7347" s="227"/>
      <c r="I7347" s="227"/>
      <c r="J7347" s="227"/>
      <c r="K7347" s="227"/>
      <c r="L7347" s="228"/>
    </row>
    <row r="7348" spans="1:12">
      <c r="A7348" s="213" t="str">
        <f t="shared" ca="1" si="114"/>
        <v/>
      </c>
      <c r="C7348" s="223"/>
      <c r="D7348" s="224"/>
      <c r="E7348" s="224"/>
      <c r="F7348" s="225"/>
      <c r="G7348" s="226"/>
      <c r="H7348" s="227"/>
      <c r="I7348" s="227"/>
      <c r="J7348" s="227"/>
      <c r="K7348" s="227"/>
      <c r="L7348" s="228"/>
    </row>
    <row r="7349" spans="1:12">
      <c r="A7349" s="213" t="str">
        <f t="shared" ca="1" si="114"/>
        <v/>
      </c>
      <c r="C7349" s="223"/>
      <c r="D7349" s="224"/>
      <c r="E7349" s="224"/>
      <c r="F7349" s="225"/>
      <c r="G7349" s="226"/>
      <c r="H7349" s="227"/>
      <c r="I7349" s="227"/>
      <c r="J7349" s="227"/>
      <c r="K7349" s="227"/>
      <c r="L7349" s="228"/>
    </row>
    <row r="7350" spans="1:12">
      <c r="A7350" s="213" t="str">
        <f t="shared" ca="1" si="114"/>
        <v/>
      </c>
      <c r="C7350" s="223"/>
      <c r="D7350" s="224"/>
      <c r="E7350" s="224"/>
      <c r="F7350" s="225"/>
      <c r="G7350" s="226"/>
      <c r="H7350" s="227"/>
      <c r="I7350" s="227"/>
      <c r="J7350" s="227"/>
      <c r="K7350" s="227"/>
      <c r="L7350" s="228"/>
    </row>
    <row r="7351" spans="1:12">
      <c r="A7351" s="213" t="str">
        <f t="shared" ca="1" si="114"/>
        <v/>
      </c>
      <c r="C7351" s="223"/>
      <c r="D7351" s="224"/>
      <c r="E7351" s="224"/>
      <c r="F7351" s="225"/>
      <c r="G7351" s="226"/>
      <c r="H7351" s="227"/>
      <c r="I7351" s="227"/>
      <c r="J7351" s="227"/>
      <c r="K7351" s="227"/>
      <c r="L7351" s="228"/>
    </row>
    <row r="7352" spans="1:12">
      <c r="A7352" s="213" t="str">
        <f t="shared" ca="1" si="114"/>
        <v/>
      </c>
      <c r="C7352" s="223"/>
      <c r="D7352" s="224"/>
      <c r="E7352" s="224"/>
      <c r="F7352" s="225"/>
      <c r="G7352" s="226"/>
      <c r="H7352" s="227"/>
      <c r="I7352" s="227"/>
      <c r="J7352" s="227"/>
      <c r="K7352" s="227"/>
      <c r="L7352" s="228"/>
    </row>
    <row r="7353" spans="1:12">
      <c r="A7353" s="213" t="str">
        <f t="shared" ca="1" si="114"/>
        <v/>
      </c>
      <c r="C7353" s="223"/>
      <c r="D7353" s="224"/>
      <c r="E7353" s="224"/>
      <c r="F7353" s="225"/>
      <c r="G7353" s="226"/>
      <c r="H7353" s="227"/>
      <c r="I7353" s="227"/>
      <c r="J7353" s="227"/>
      <c r="K7353" s="227"/>
      <c r="L7353" s="228"/>
    </row>
    <row r="7354" spans="1:12">
      <c r="A7354" s="213" t="str">
        <f t="shared" ca="1" si="114"/>
        <v/>
      </c>
      <c r="C7354" s="223"/>
      <c r="D7354" s="224"/>
      <c r="E7354" s="224"/>
      <c r="F7354" s="225"/>
      <c r="G7354" s="226"/>
      <c r="H7354" s="227"/>
      <c r="I7354" s="227"/>
      <c r="J7354" s="227"/>
      <c r="K7354" s="227"/>
      <c r="L7354" s="228"/>
    </row>
    <row r="7355" spans="1:12">
      <c r="A7355" s="213" t="str">
        <f t="shared" ca="1" si="114"/>
        <v/>
      </c>
      <c r="C7355" s="223"/>
      <c r="D7355" s="224"/>
      <c r="E7355" s="224"/>
      <c r="F7355" s="225"/>
      <c r="G7355" s="226"/>
      <c r="H7355" s="227"/>
      <c r="I7355" s="227"/>
      <c r="J7355" s="227"/>
      <c r="K7355" s="227"/>
      <c r="L7355" s="228"/>
    </row>
    <row r="7356" spans="1:12">
      <c r="A7356" s="213" t="str">
        <f t="shared" ca="1" si="114"/>
        <v/>
      </c>
      <c r="C7356" s="223"/>
      <c r="D7356" s="224"/>
      <c r="E7356" s="224"/>
      <c r="F7356" s="225"/>
      <c r="G7356" s="226"/>
      <c r="H7356" s="227"/>
      <c r="I7356" s="227"/>
      <c r="J7356" s="227"/>
      <c r="K7356" s="227"/>
      <c r="L7356" s="228"/>
    </row>
    <row r="7357" spans="1:12">
      <c r="A7357" s="213" t="str">
        <f t="shared" ca="1" si="114"/>
        <v/>
      </c>
      <c r="C7357" s="223"/>
      <c r="D7357" s="224"/>
      <c r="E7357" s="224"/>
      <c r="F7357" s="225"/>
      <c r="G7357" s="226"/>
      <c r="H7357" s="227"/>
      <c r="I7357" s="227"/>
      <c r="J7357" s="227"/>
      <c r="K7357" s="227"/>
      <c r="L7357" s="228"/>
    </row>
    <row r="7358" spans="1:12">
      <c r="A7358" s="213" t="str">
        <f t="shared" ca="1" si="114"/>
        <v/>
      </c>
      <c r="C7358" s="223"/>
      <c r="D7358" s="224"/>
      <c r="E7358" s="224"/>
      <c r="F7358" s="225"/>
      <c r="G7358" s="226"/>
      <c r="H7358" s="227"/>
      <c r="I7358" s="227"/>
      <c r="J7358" s="227"/>
      <c r="K7358" s="227"/>
      <c r="L7358" s="228"/>
    </row>
    <row r="7359" spans="1:12">
      <c r="A7359" s="213" t="str">
        <f t="shared" ca="1" si="114"/>
        <v/>
      </c>
      <c r="C7359" s="223"/>
      <c r="D7359" s="224"/>
      <c r="E7359" s="224"/>
      <c r="F7359" s="225"/>
      <c r="G7359" s="226"/>
      <c r="H7359" s="227"/>
      <c r="I7359" s="227"/>
      <c r="J7359" s="227"/>
      <c r="K7359" s="227"/>
      <c r="L7359" s="228"/>
    </row>
    <row r="7360" spans="1:12">
      <c r="A7360" s="213" t="str">
        <f t="shared" ca="1" si="114"/>
        <v/>
      </c>
      <c r="C7360" s="223"/>
      <c r="D7360" s="224"/>
      <c r="E7360" s="224"/>
      <c r="F7360" s="225"/>
      <c r="G7360" s="226"/>
      <c r="H7360" s="227"/>
      <c r="I7360" s="227"/>
      <c r="J7360" s="227"/>
      <c r="K7360" s="227"/>
      <c r="L7360" s="228"/>
    </row>
    <row r="7361" spans="1:12">
      <c r="A7361" s="213" t="str">
        <f t="shared" ca="1" si="114"/>
        <v/>
      </c>
      <c r="C7361" s="223"/>
      <c r="D7361" s="224"/>
      <c r="E7361" s="224"/>
      <c r="F7361" s="225"/>
      <c r="G7361" s="226"/>
      <c r="H7361" s="227"/>
      <c r="I7361" s="227"/>
      <c r="J7361" s="227"/>
      <c r="K7361" s="227"/>
      <c r="L7361" s="228"/>
    </row>
    <row r="7362" spans="1:12">
      <c r="A7362" s="213" t="str">
        <f t="shared" ca="1" si="114"/>
        <v/>
      </c>
      <c r="C7362" s="223"/>
      <c r="D7362" s="224"/>
      <c r="E7362" s="224"/>
      <c r="F7362" s="225"/>
      <c r="G7362" s="226"/>
      <c r="H7362" s="227"/>
      <c r="I7362" s="227"/>
      <c r="J7362" s="227"/>
      <c r="K7362" s="227"/>
      <c r="L7362" s="228"/>
    </row>
    <row r="7363" spans="1:12">
      <c r="A7363" s="213" t="str">
        <f t="shared" ca="1" si="114"/>
        <v/>
      </c>
      <c r="C7363" s="223"/>
      <c r="D7363" s="224"/>
      <c r="E7363" s="224"/>
      <c r="F7363" s="225"/>
      <c r="G7363" s="226"/>
      <c r="H7363" s="227"/>
      <c r="I7363" s="227"/>
      <c r="J7363" s="227"/>
      <c r="K7363" s="227"/>
      <c r="L7363" s="228"/>
    </row>
    <row r="7364" spans="1:12">
      <c r="A7364" s="213" t="str">
        <f t="shared" ref="A7364:A7427" ca="1" si="115">IF(INDIRECT(ADDRESS(ROW(A7364),3))="","",IF(INDIRECT(ADDRESS(ROW(A7364),3))=INDIRECT(ADDRESS(ROW(A7364)-1,3)),A7363,A7363+1))</f>
        <v/>
      </c>
      <c r="C7364" s="223"/>
      <c r="D7364" s="224"/>
      <c r="E7364" s="224"/>
      <c r="F7364" s="225"/>
      <c r="G7364" s="226"/>
      <c r="H7364" s="227"/>
      <c r="I7364" s="227"/>
      <c r="J7364" s="227"/>
      <c r="K7364" s="227"/>
      <c r="L7364" s="228"/>
    </row>
    <row r="7365" spans="1:12">
      <c r="A7365" s="213" t="str">
        <f t="shared" ca="1" si="115"/>
        <v/>
      </c>
      <c r="C7365" s="223"/>
      <c r="D7365" s="224"/>
      <c r="E7365" s="224"/>
      <c r="F7365" s="225"/>
      <c r="G7365" s="226"/>
      <c r="H7365" s="227"/>
      <c r="I7365" s="227"/>
      <c r="J7365" s="227"/>
      <c r="K7365" s="227"/>
      <c r="L7365" s="228"/>
    </row>
    <row r="7366" spans="1:12">
      <c r="A7366" s="213" t="str">
        <f t="shared" ca="1" si="115"/>
        <v/>
      </c>
      <c r="C7366" s="223"/>
      <c r="D7366" s="224"/>
      <c r="E7366" s="224"/>
      <c r="F7366" s="225"/>
      <c r="G7366" s="226"/>
      <c r="H7366" s="227"/>
      <c r="I7366" s="227"/>
      <c r="J7366" s="227"/>
      <c r="K7366" s="227"/>
      <c r="L7366" s="228"/>
    </row>
    <row r="7367" spans="1:12">
      <c r="A7367" s="213" t="str">
        <f t="shared" ca="1" si="115"/>
        <v/>
      </c>
      <c r="C7367" s="223"/>
      <c r="D7367" s="224"/>
      <c r="E7367" s="224"/>
      <c r="F7367" s="225"/>
      <c r="G7367" s="226"/>
      <c r="H7367" s="227"/>
      <c r="I7367" s="227"/>
      <c r="J7367" s="227"/>
      <c r="K7367" s="227"/>
      <c r="L7367" s="228"/>
    </row>
    <row r="7368" spans="1:12">
      <c r="A7368" s="213" t="str">
        <f t="shared" ca="1" si="115"/>
        <v/>
      </c>
      <c r="C7368" s="223"/>
      <c r="D7368" s="224"/>
      <c r="E7368" s="224"/>
      <c r="F7368" s="225"/>
      <c r="G7368" s="226"/>
      <c r="H7368" s="227"/>
      <c r="I7368" s="227"/>
      <c r="J7368" s="227"/>
      <c r="K7368" s="227"/>
      <c r="L7368" s="228"/>
    </row>
    <row r="7369" spans="1:12">
      <c r="A7369" s="213" t="str">
        <f t="shared" ca="1" si="115"/>
        <v/>
      </c>
      <c r="C7369" s="223"/>
      <c r="D7369" s="224"/>
      <c r="E7369" s="224"/>
      <c r="F7369" s="225"/>
      <c r="G7369" s="226"/>
      <c r="H7369" s="227"/>
      <c r="I7369" s="227"/>
      <c r="J7369" s="227"/>
      <c r="K7369" s="227"/>
      <c r="L7369" s="228"/>
    </row>
    <row r="7370" spans="1:12">
      <c r="A7370" s="213" t="str">
        <f t="shared" ca="1" si="115"/>
        <v/>
      </c>
      <c r="C7370" s="223"/>
      <c r="D7370" s="224"/>
      <c r="E7370" s="224"/>
      <c r="F7370" s="225"/>
      <c r="G7370" s="226"/>
      <c r="H7370" s="227"/>
      <c r="I7370" s="227"/>
      <c r="J7370" s="227"/>
      <c r="K7370" s="227"/>
      <c r="L7370" s="228"/>
    </row>
    <row r="7371" spans="1:12">
      <c r="A7371" s="213" t="str">
        <f t="shared" ca="1" si="115"/>
        <v/>
      </c>
      <c r="C7371" s="223"/>
      <c r="D7371" s="224"/>
      <c r="E7371" s="224"/>
      <c r="F7371" s="225"/>
      <c r="G7371" s="226"/>
      <c r="H7371" s="227"/>
      <c r="I7371" s="227"/>
      <c r="J7371" s="227"/>
      <c r="K7371" s="227"/>
      <c r="L7371" s="228"/>
    </row>
    <row r="7372" spans="1:12">
      <c r="A7372" s="213" t="str">
        <f t="shared" ca="1" si="115"/>
        <v/>
      </c>
      <c r="C7372" s="223"/>
      <c r="D7372" s="224"/>
      <c r="E7372" s="224"/>
      <c r="F7372" s="225"/>
      <c r="G7372" s="226"/>
      <c r="H7372" s="227"/>
      <c r="I7372" s="227"/>
      <c r="J7372" s="227"/>
      <c r="K7372" s="227"/>
      <c r="L7372" s="228"/>
    </row>
    <row r="7373" spans="1:12">
      <c r="A7373" s="213" t="str">
        <f t="shared" ca="1" si="115"/>
        <v/>
      </c>
      <c r="C7373" s="223"/>
      <c r="D7373" s="224"/>
      <c r="E7373" s="224"/>
      <c r="F7373" s="225"/>
      <c r="G7373" s="226"/>
      <c r="H7373" s="227"/>
      <c r="I7373" s="227"/>
      <c r="J7373" s="227"/>
      <c r="K7373" s="227"/>
      <c r="L7373" s="228"/>
    </row>
    <row r="7374" spans="1:12">
      <c r="A7374" s="213" t="str">
        <f t="shared" ca="1" si="115"/>
        <v/>
      </c>
      <c r="C7374" s="223"/>
      <c r="D7374" s="224"/>
      <c r="E7374" s="224"/>
      <c r="F7374" s="225"/>
      <c r="G7374" s="226"/>
      <c r="H7374" s="227"/>
      <c r="I7374" s="227"/>
      <c r="J7374" s="227"/>
      <c r="K7374" s="227"/>
      <c r="L7374" s="228"/>
    </row>
    <row r="7375" spans="1:12">
      <c r="A7375" s="213" t="str">
        <f t="shared" ca="1" si="115"/>
        <v/>
      </c>
      <c r="C7375" s="223"/>
      <c r="D7375" s="224"/>
      <c r="E7375" s="224"/>
      <c r="F7375" s="225"/>
      <c r="G7375" s="226"/>
      <c r="H7375" s="227"/>
      <c r="I7375" s="227"/>
      <c r="J7375" s="227"/>
      <c r="K7375" s="227"/>
      <c r="L7375" s="228"/>
    </row>
    <row r="7376" spans="1:12">
      <c r="A7376" s="213" t="str">
        <f t="shared" ca="1" si="115"/>
        <v/>
      </c>
      <c r="C7376" s="223"/>
      <c r="D7376" s="224"/>
      <c r="E7376" s="224"/>
      <c r="F7376" s="225"/>
      <c r="G7376" s="226"/>
      <c r="H7376" s="227"/>
      <c r="I7376" s="227"/>
      <c r="J7376" s="227"/>
      <c r="K7376" s="227"/>
      <c r="L7376" s="228"/>
    </row>
    <row r="7377" spans="1:12">
      <c r="A7377" s="213" t="str">
        <f t="shared" ca="1" si="115"/>
        <v/>
      </c>
      <c r="C7377" s="223"/>
      <c r="D7377" s="224"/>
      <c r="E7377" s="224"/>
      <c r="F7377" s="225"/>
      <c r="G7377" s="226"/>
      <c r="H7377" s="227"/>
      <c r="I7377" s="227"/>
      <c r="J7377" s="227"/>
      <c r="K7377" s="227"/>
      <c r="L7377" s="228"/>
    </row>
    <row r="7378" spans="1:12">
      <c r="A7378" s="213" t="str">
        <f t="shared" ca="1" si="115"/>
        <v/>
      </c>
      <c r="C7378" s="223"/>
      <c r="D7378" s="224"/>
      <c r="E7378" s="224"/>
      <c r="F7378" s="225"/>
      <c r="G7378" s="226"/>
      <c r="H7378" s="227"/>
      <c r="I7378" s="227"/>
      <c r="J7378" s="227"/>
      <c r="K7378" s="227"/>
      <c r="L7378" s="228"/>
    </row>
    <row r="7379" spans="1:12">
      <c r="A7379" s="213" t="str">
        <f t="shared" ca="1" si="115"/>
        <v/>
      </c>
      <c r="C7379" s="223"/>
      <c r="D7379" s="224"/>
      <c r="E7379" s="224"/>
      <c r="F7379" s="225"/>
      <c r="G7379" s="226"/>
      <c r="H7379" s="227"/>
      <c r="I7379" s="227"/>
      <c r="J7379" s="227"/>
      <c r="K7379" s="227"/>
      <c r="L7379" s="228"/>
    </row>
    <row r="7380" spans="1:12">
      <c r="A7380" s="213" t="str">
        <f t="shared" ca="1" si="115"/>
        <v/>
      </c>
      <c r="C7380" s="223"/>
      <c r="D7380" s="224"/>
      <c r="E7380" s="224"/>
      <c r="F7380" s="225"/>
      <c r="G7380" s="226"/>
      <c r="H7380" s="227"/>
      <c r="I7380" s="227"/>
      <c r="J7380" s="227"/>
      <c r="K7380" s="227"/>
      <c r="L7380" s="228"/>
    </row>
    <row r="7381" spans="1:12">
      <c r="A7381" s="213" t="str">
        <f t="shared" ca="1" si="115"/>
        <v/>
      </c>
      <c r="C7381" s="223"/>
      <c r="D7381" s="224"/>
      <c r="E7381" s="224"/>
      <c r="F7381" s="225"/>
      <c r="G7381" s="226"/>
      <c r="H7381" s="227"/>
      <c r="I7381" s="227"/>
      <c r="J7381" s="227"/>
      <c r="K7381" s="227"/>
      <c r="L7381" s="228"/>
    </row>
    <row r="7382" spans="1:12">
      <c r="A7382" s="213" t="str">
        <f t="shared" ca="1" si="115"/>
        <v/>
      </c>
      <c r="C7382" s="223"/>
      <c r="D7382" s="224"/>
      <c r="E7382" s="224"/>
      <c r="F7382" s="225"/>
      <c r="G7382" s="226"/>
      <c r="H7382" s="227"/>
      <c r="I7382" s="227"/>
      <c r="J7382" s="227"/>
      <c r="K7382" s="227"/>
      <c r="L7382" s="228"/>
    </row>
    <row r="7383" spans="1:12">
      <c r="A7383" s="213" t="str">
        <f t="shared" ca="1" si="115"/>
        <v/>
      </c>
      <c r="C7383" s="223"/>
      <c r="D7383" s="224"/>
      <c r="E7383" s="224"/>
      <c r="F7383" s="225"/>
      <c r="G7383" s="226"/>
      <c r="H7383" s="227"/>
      <c r="I7383" s="227"/>
      <c r="J7383" s="227"/>
      <c r="K7383" s="227"/>
      <c r="L7383" s="228"/>
    </row>
    <row r="7384" spans="1:12">
      <c r="A7384" s="213" t="str">
        <f t="shared" ca="1" si="115"/>
        <v/>
      </c>
      <c r="C7384" s="223"/>
      <c r="D7384" s="224"/>
      <c r="E7384" s="224"/>
      <c r="F7384" s="225"/>
      <c r="G7384" s="226"/>
      <c r="H7384" s="227"/>
      <c r="I7384" s="227"/>
      <c r="J7384" s="227"/>
      <c r="K7384" s="227"/>
      <c r="L7384" s="228"/>
    </row>
    <row r="7385" spans="1:12">
      <c r="A7385" s="213" t="str">
        <f t="shared" ca="1" si="115"/>
        <v/>
      </c>
      <c r="C7385" s="223"/>
      <c r="D7385" s="224"/>
      <c r="E7385" s="224"/>
      <c r="F7385" s="225"/>
      <c r="G7385" s="226"/>
      <c r="H7385" s="227"/>
      <c r="I7385" s="227"/>
      <c r="J7385" s="227"/>
      <c r="K7385" s="227"/>
      <c r="L7385" s="228"/>
    </row>
    <row r="7386" spans="1:12">
      <c r="A7386" s="213" t="str">
        <f t="shared" ca="1" si="115"/>
        <v/>
      </c>
      <c r="C7386" s="223"/>
      <c r="D7386" s="224"/>
      <c r="E7386" s="224"/>
      <c r="F7386" s="225"/>
      <c r="G7386" s="226"/>
      <c r="H7386" s="227"/>
      <c r="I7386" s="227"/>
      <c r="J7386" s="227"/>
      <c r="K7386" s="227"/>
      <c r="L7386" s="228"/>
    </row>
    <row r="7387" spans="1:12">
      <c r="A7387" s="213" t="str">
        <f t="shared" ca="1" si="115"/>
        <v/>
      </c>
      <c r="C7387" s="223"/>
      <c r="D7387" s="224"/>
      <c r="E7387" s="224"/>
      <c r="F7387" s="225"/>
      <c r="G7387" s="226"/>
      <c r="H7387" s="227"/>
      <c r="I7387" s="227"/>
      <c r="J7387" s="227"/>
      <c r="K7387" s="227"/>
      <c r="L7387" s="228"/>
    </row>
    <row r="7388" spans="1:12">
      <c r="A7388" s="213" t="str">
        <f t="shared" ca="1" si="115"/>
        <v/>
      </c>
      <c r="C7388" s="223"/>
      <c r="D7388" s="224"/>
      <c r="E7388" s="224"/>
      <c r="F7388" s="225"/>
      <c r="G7388" s="226"/>
      <c r="H7388" s="227"/>
      <c r="I7388" s="227"/>
      <c r="J7388" s="227"/>
      <c r="K7388" s="227"/>
      <c r="L7388" s="228"/>
    </row>
    <row r="7389" spans="1:12">
      <c r="A7389" s="213" t="str">
        <f t="shared" ca="1" si="115"/>
        <v/>
      </c>
      <c r="C7389" s="223"/>
      <c r="D7389" s="224"/>
      <c r="E7389" s="224"/>
      <c r="F7389" s="225"/>
      <c r="G7389" s="226"/>
      <c r="H7389" s="227"/>
      <c r="I7389" s="227"/>
      <c r="J7389" s="227"/>
      <c r="K7389" s="227"/>
      <c r="L7389" s="228"/>
    </row>
    <row r="7390" spans="1:12">
      <c r="A7390" s="213" t="str">
        <f t="shared" ca="1" si="115"/>
        <v/>
      </c>
      <c r="C7390" s="223"/>
      <c r="D7390" s="224"/>
      <c r="E7390" s="224"/>
      <c r="F7390" s="225"/>
      <c r="G7390" s="226"/>
      <c r="H7390" s="227"/>
      <c r="I7390" s="227"/>
      <c r="J7390" s="227"/>
      <c r="K7390" s="227"/>
      <c r="L7390" s="228"/>
    </row>
    <row r="7391" spans="1:12">
      <c r="A7391" s="213" t="str">
        <f t="shared" ca="1" si="115"/>
        <v/>
      </c>
      <c r="C7391" s="223"/>
      <c r="D7391" s="224"/>
      <c r="E7391" s="224"/>
      <c r="F7391" s="225"/>
      <c r="G7391" s="226"/>
      <c r="H7391" s="227"/>
      <c r="I7391" s="227"/>
      <c r="J7391" s="227"/>
      <c r="K7391" s="227"/>
      <c r="L7391" s="228"/>
    </row>
    <row r="7392" spans="1:12">
      <c r="A7392" s="213" t="str">
        <f t="shared" ca="1" si="115"/>
        <v/>
      </c>
      <c r="C7392" s="223"/>
      <c r="D7392" s="224"/>
      <c r="E7392" s="224"/>
      <c r="F7392" s="225"/>
      <c r="G7392" s="226"/>
      <c r="H7392" s="227"/>
      <c r="I7392" s="227"/>
      <c r="J7392" s="227"/>
      <c r="K7392" s="227"/>
      <c r="L7392" s="228"/>
    </row>
    <row r="7393" spans="1:12">
      <c r="A7393" s="213" t="str">
        <f t="shared" ca="1" si="115"/>
        <v/>
      </c>
      <c r="C7393" s="223"/>
      <c r="D7393" s="224"/>
      <c r="E7393" s="224"/>
      <c r="F7393" s="225"/>
      <c r="G7393" s="226"/>
      <c r="H7393" s="227"/>
      <c r="I7393" s="227"/>
      <c r="J7393" s="227"/>
      <c r="K7393" s="227"/>
      <c r="L7393" s="228"/>
    </row>
    <row r="7394" spans="1:12">
      <c r="A7394" s="213" t="str">
        <f t="shared" ca="1" si="115"/>
        <v/>
      </c>
      <c r="C7394" s="223"/>
      <c r="D7394" s="224"/>
      <c r="E7394" s="224"/>
      <c r="F7394" s="225"/>
      <c r="G7394" s="226"/>
      <c r="H7394" s="227"/>
      <c r="I7394" s="227"/>
      <c r="J7394" s="227"/>
      <c r="K7394" s="227"/>
      <c r="L7394" s="228"/>
    </row>
    <row r="7395" spans="1:12">
      <c r="A7395" s="213" t="str">
        <f t="shared" ca="1" si="115"/>
        <v/>
      </c>
      <c r="C7395" s="223"/>
      <c r="D7395" s="224"/>
      <c r="E7395" s="224"/>
      <c r="F7395" s="225"/>
      <c r="G7395" s="226"/>
      <c r="H7395" s="227"/>
      <c r="I7395" s="227"/>
      <c r="J7395" s="227"/>
      <c r="K7395" s="227"/>
      <c r="L7395" s="228"/>
    </row>
    <row r="7396" spans="1:12">
      <c r="A7396" s="213" t="str">
        <f t="shared" ca="1" si="115"/>
        <v/>
      </c>
      <c r="C7396" s="223"/>
      <c r="D7396" s="224"/>
      <c r="E7396" s="224"/>
      <c r="F7396" s="225"/>
      <c r="G7396" s="226"/>
      <c r="H7396" s="227"/>
      <c r="I7396" s="227"/>
      <c r="J7396" s="227"/>
      <c r="K7396" s="227"/>
      <c r="L7396" s="228"/>
    </row>
    <row r="7397" spans="1:12">
      <c r="A7397" s="213" t="str">
        <f t="shared" ca="1" si="115"/>
        <v/>
      </c>
      <c r="C7397" s="223"/>
      <c r="D7397" s="224"/>
      <c r="E7397" s="224"/>
      <c r="F7397" s="225"/>
      <c r="G7397" s="226"/>
      <c r="H7397" s="227"/>
      <c r="I7397" s="227"/>
      <c r="J7397" s="227"/>
      <c r="K7397" s="227"/>
      <c r="L7397" s="228"/>
    </row>
    <row r="7398" spans="1:12">
      <c r="A7398" s="213" t="str">
        <f t="shared" ca="1" si="115"/>
        <v/>
      </c>
      <c r="C7398" s="223"/>
      <c r="D7398" s="224"/>
      <c r="E7398" s="224"/>
      <c r="F7398" s="225"/>
      <c r="G7398" s="226"/>
      <c r="H7398" s="227"/>
      <c r="I7398" s="227"/>
      <c r="J7398" s="227"/>
      <c r="K7398" s="227"/>
      <c r="L7398" s="228"/>
    </row>
    <row r="7399" spans="1:12">
      <c r="A7399" s="213" t="str">
        <f t="shared" ca="1" si="115"/>
        <v/>
      </c>
      <c r="C7399" s="223"/>
      <c r="D7399" s="224"/>
      <c r="E7399" s="224"/>
      <c r="F7399" s="225"/>
      <c r="G7399" s="226"/>
      <c r="H7399" s="227"/>
      <c r="I7399" s="227"/>
      <c r="J7399" s="227"/>
      <c r="K7399" s="227"/>
      <c r="L7399" s="228"/>
    </row>
    <row r="7400" spans="1:12">
      <c r="A7400" s="213" t="str">
        <f t="shared" ca="1" si="115"/>
        <v/>
      </c>
      <c r="C7400" s="223"/>
      <c r="D7400" s="224"/>
      <c r="E7400" s="224"/>
      <c r="F7400" s="225"/>
      <c r="G7400" s="226"/>
      <c r="H7400" s="227"/>
      <c r="I7400" s="227"/>
      <c r="J7400" s="227"/>
      <c r="K7400" s="227"/>
      <c r="L7400" s="228"/>
    </row>
    <row r="7401" spans="1:12">
      <c r="A7401" s="213" t="str">
        <f t="shared" ca="1" si="115"/>
        <v/>
      </c>
      <c r="C7401" s="223"/>
      <c r="D7401" s="224"/>
      <c r="E7401" s="224"/>
      <c r="F7401" s="225"/>
      <c r="G7401" s="226"/>
      <c r="H7401" s="227"/>
      <c r="I7401" s="227"/>
      <c r="J7401" s="227"/>
      <c r="K7401" s="227"/>
      <c r="L7401" s="228"/>
    </row>
    <row r="7402" spans="1:12">
      <c r="A7402" s="213" t="str">
        <f t="shared" ca="1" si="115"/>
        <v/>
      </c>
      <c r="C7402" s="223"/>
      <c r="D7402" s="224"/>
      <c r="E7402" s="224"/>
      <c r="F7402" s="225"/>
      <c r="G7402" s="226"/>
      <c r="H7402" s="227"/>
      <c r="I7402" s="227"/>
      <c r="J7402" s="227"/>
      <c r="K7402" s="227"/>
      <c r="L7402" s="228"/>
    </row>
    <row r="7403" spans="1:12">
      <c r="A7403" s="213" t="str">
        <f t="shared" ca="1" si="115"/>
        <v/>
      </c>
      <c r="C7403" s="223"/>
      <c r="D7403" s="224"/>
      <c r="E7403" s="224"/>
      <c r="F7403" s="225"/>
      <c r="G7403" s="226"/>
      <c r="H7403" s="227"/>
      <c r="I7403" s="227"/>
      <c r="J7403" s="227"/>
      <c r="K7403" s="227"/>
      <c r="L7403" s="228"/>
    </row>
    <row r="7404" spans="1:12">
      <c r="A7404" s="213" t="str">
        <f t="shared" ca="1" si="115"/>
        <v/>
      </c>
      <c r="C7404" s="223"/>
      <c r="D7404" s="224"/>
      <c r="E7404" s="224"/>
      <c r="F7404" s="225"/>
      <c r="G7404" s="226"/>
      <c r="H7404" s="227"/>
      <c r="I7404" s="227"/>
      <c r="J7404" s="227"/>
      <c r="K7404" s="227"/>
      <c r="L7404" s="228"/>
    </row>
    <row r="7405" spans="1:12">
      <c r="A7405" s="213" t="str">
        <f t="shared" ca="1" si="115"/>
        <v/>
      </c>
      <c r="C7405" s="223"/>
      <c r="D7405" s="224"/>
      <c r="E7405" s="224"/>
      <c r="F7405" s="225"/>
      <c r="G7405" s="226"/>
      <c r="H7405" s="227"/>
      <c r="I7405" s="227"/>
      <c r="J7405" s="227"/>
      <c r="K7405" s="227"/>
      <c r="L7405" s="228"/>
    </row>
    <row r="7406" spans="1:12">
      <c r="A7406" s="213" t="str">
        <f t="shared" ca="1" si="115"/>
        <v/>
      </c>
      <c r="C7406" s="223"/>
      <c r="D7406" s="224"/>
      <c r="E7406" s="224"/>
      <c r="F7406" s="225"/>
      <c r="G7406" s="226"/>
      <c r="H7406" s="227"/>
      <c r="I7406" s="227"/>
      <c r="J7406" s="227"/>
      <c r="K7406" s="227"/>
      <c r="L7406" s="228"/>
    </row>
    <row r="7407" spans="1:12">
      <c r="A7407" s="213" t="str">
        <f t="shared" ca="1" si="115"/>
        <v/>
      </c>
      <c r="C7407" s="223"/>
      <c r="D7407" s="224"/>
      <c r="E7407" s="224"/>
      <c r="F7407" s="225"/>
      <c r="G7407" s="226"/>
      <c r="H7407" s="227"/>
      <c r="I7407" s="227"/>
      <c r="J7407" s="227"/>
      <c r="K7407" s="227"/>
      <c r="L7407" s="228"/>
    </row>
    <row r="7408" spans="1:12">
      <c r="A7408" s="213" t="str">
        <f t="shared" ca="1" si="115"/>
        <v/>
      </c>
      <c r="C7408" s="223"/>
      <c r="D7408" s="224"/>
      <c r="E7408" s="224"/>
      <c r="F7408" s="225"/>
      <c r="G7408" s="226"/>
      <c r="H7408" s="227"/>
      <c r="I7408" s="227"/>
      <c r="J7408" s="227"/>
      <c r="K7408" s="227"/>
      <c r="L7408" s="228"/>
    </row>
    <row r="7409" spans="1:12">
      <c r="A7409" s="213" t="str">
        <f t="shared" ca="1" si="115"/>
        <v/>
      </c>
      <c r="C7409" s="223"/>
      <c r="D7409" s="224"/>
      <c r="E7409" s="224"/>
      <c r="F7409" s="225"/>
      <c r="G7409" s="226"/>
      <c r="H7409" s="227"/>
      <c r="I7409" s="227"/>
      <c r="J7409" s="227"/>
      <c r="K7409" s="227"/>
      <c r="L7409" s="228"/>
    </row>
    <row r="7410" spans="1:12">
      <c r="A7410" s="213" t="str">
        <f t="shared" ca="1" si="115"/>
        <v/>
      </c>
      <c r="C7410" s="223"/>
      <c r="D7410" s="224"/>
      <c r="E7410" s="224"/>
      <c r="F7410" s="225"/>
      <c r="G7410" s="226"/>
      <c r="H7410" s="227"/>
      <c r="I7410" s="227"/>
      <c r="J7410" s="227"/>
      <c r="K7410" s="227"/>
      <c r="L7410" s="228"/>
    </row>
    <row r="7411" spans="1:12">
      <c r="A7411" s="213" t="str">
        <f t="shared" ca="1" si="115"/>
        <v/>
      </c>
      <c r="C7411" s="223"/>
      <c r="D7411" s="224"/>
      <c r="E7411" s="224"/>
      <c r="F7411" s="225"/>
      <c r="G7411" s="226"/>
      <c r="H7411" s="227"/>
      <c r="I7411" s="227"/>
      <c r="J7411" s="227"/>
      <c r="K7411" s="227"/>
      <c r="L7411" s="228"/>
    </row>
    <row r="7412" spans="1:12">
      <c r="A7412" s="213" t="str">
        <f t="shared" ca="1" si="115"/>
        <v/>
      </c>
      <c r="C7412" s="223"/>
      <c r="D7412" s="224"/>
      <c r="E7412" s="224"/>
      <c r="F7412" s="225"/>
      <c r="G7412" s="226"/>
      <c r="H7412" s="227"/>
      <c r="I7412" s="227"/>
      <c r="J7412" s="227"/>
      <c r="K7412" s="227"/>
      <c r="L7412" s="228"/>
    </row>
    <row r="7413" spans="1:12">
      <c r="A7413" s="213" t="str">
        <f t="shared" ca="1" si="115"/>
        <v/>
      </c>
      <c r="C7413" s="223"/>
      <c r="D7413" s="224"/>
      <c r="E7413" s="224"/>
      <c r="F7413" s="225"/>
      <c r="G7413" s="226"/>
      <c r="H7413" s="227"/>
      <c r="I7413" s="227"/>
      <c r="J7413" s="227"/>
      <c r="K7413" s="227"/>
      <c r="L7413" s="228"/>
    </row>
    <row r="7414" spans="1:12">
      <c r="A7414" s="213" t="str">
        <f t="shared" ca="1" si="115"/>
        <v/>
      </c>
      <c r="C7414" s="223"/>
      <c r="D7414" s="224"/>
      <c r="E7414" s="224"/>
      <c r="F7414" s="225"/>
      <c r="G7414" s="226"/>
      <c r="H7414" s="227"/>
      <c r="I7414" s="227"/>
      <c r="J7414" s="227"/>
      <c r="K7414" s="227"/>
      <c r="L7414" s="228"/>
    </row>
    <row r="7415" spans="1:12">
      <c r="A7415" s="213" t="str">
        <f t="shared" ca="1" si="115"/>
        <v/>
      </c>
      <c r="C7415" s="223"/>
      <c r="D7415" s="224"/>
      <c r="E7415" s="224"/>
      <c r="F7415" s="225"/>
      <c r="G7415" s="226"/>
      <c r="H7415" s="227"/>
      <c r="I7415" s="227"/>
      <c r="J7415" s="227"/>
      <c r="K7415" s="227"/>
      <c r="L7415" s="228"/>
    </row>
    <row r="7416" spans="1:12">
      <c r="A7416" s="213" t="str">
        <f t="shared" ca="1" si="115"/>
        <v/>
      </c>
      <c r="C7416" s="223"/>
      <c r="D7416" s="224"/>
      <c r="E7416" s="224"/>
      <c r="F7416" s="225"/>
      <c r="G7416" s="226"/>
      <c r="H7416" s="227"/>
      <c r="I7416" s="227"/>
      <c r="J7416" s="227"/>
      <c r="K7416" s="227"/>
      <c r="L7416" s="228"/>
    </row>
    <row r="7417" spans="1:12">
      <c r="A7417" s="213" t="str">
        <f t="shared" ca="1" si="115"/>
        <v/>
      </c>
      <c r="C7417" s="223"/>
      <c r="D7417" s="224"/>
      <c r="E7417" s="224"/>
      <c r="F7417" s="225"/>
      <c r="G7417" s="226"/>
      <c r="H7417" s="227"/>
      <c r="I7417" s="227"/>
      <c r="J7417" s="227"/>
      <c r="K7417" s="227"/>
      <c r="L7417" s="228"/>
    </row>
    <row r="7418" spans="1:12">
      <c r="A7418" s="213" t="str">
        <f t="shared" ca="1" si="115"/>
        <v/>
      </c>
      <c r="C7418" s="223"/>
      <c r="D7418" s="224"/>
      <c r="E7418" s="224"/>
      <c r="F7418" s="225"/>
      <c r="G7418" s="226"/>
      <c r="H7418" s="227"/>
      <c r="I7418" s="227"/>
      <c r="J7418" s="227"/>
      <c r="K7418" s="227"/>
      <c r="L7418" s="228"/>
    </row>
    <row r="7419" spans="1:12">
      <c r="A7419" s="213" t="str">
        <f t="shared" ca="1" si="115"/>
        <v/>
      </c>
      <c r="C7419" s="223"/>
      <c r="D7419" s="224"/>
      <c r="E7419" s="224"/>
      <c r="F7419" s="225"/>
      <c r="G7419" s="226"/>
      <c r="H7419" s="227"/>
      <c r="I7419" s="227"/>
      <c r="J7419" s="227"/>
      <c r="K7419" s="227"/>
      <c r="L7419" s="228"/>
    </row>
    <row r="7420" spans="1:12">
      <c r="A7420" s="213" t="str">
        <f t="shared" ca="1" si="115"/>
        <v/>
      </c>
      <c r="C7420" s="223"/>
      <c r="D7420" s="224"/>
      <c r="E7420" s="224"/>
      <c r="F7420" s="225"/>
      <c r="G7420" s="226"/>
      <c r="H7420" s="227"/>
      <c r="I7420" s="227"/>
      <c r="J7420" s="227"/>
      <c r="K7420" s="227"/>
      <c r="L7420" s="228"/>
    </row>
    <row r="7421" spans="1:12">
      <c r="A7421" s="213" t="str">
        <f t="shared" ca="1" si="115"/>
        <v/>
      </c>
      <c r="C7421" s="223"/>
      <c r="D7421" s="224"/>
      <c r="E7421" s="224"/>
      <c r="F7421" s="225"/>
      <c r="G7421" s="226"/>
      <c r="H7421" s="227"/>
      <c r="I7421" s="227"/>
      <c r="J7421" s="227"/>
      <c r="K7421" s="227"/>
      <c r="L7421" s="228"/>
    </row>
    <row r="7422" spans="1:12">
      <c r="A7422" s="213" t="str">
        <f t="shared" ca="1" si="115"/>
        <v/>
      </c>
      <c r="C7422" s="223"/>
      <c r="D7422" s="224"/>
      <c r="E7422" s="224"/>
      <c r="F7422" s="225"/>
      <c r="G7422" s="226"/>
      <c r="H7422" s="227"/>
      <c r="I7422" s="227"/>
      <c r="J7422" s="227"/>
      <c r="K7422" s="227"/>
      <c r="L7422" s="228"/>
    </row>
    <row r="7423" spans="1:12">
      <c r="A7423" s="213" t="str">
        <f t="shared" ca="1" si="115"/>
        <v/>
      </c>
      <c r="C7423" s="223"/>
      <c r="D7423" s="224"/>
      <c r="E7423" s="224"/>
      <c r="F7423" s="225"/>
      <c r="G7423" s="226"/>
      <c r="H7423" s="227"/>
      <c r="I7423" s="227"/>
      <c r="J7423" s="227"/>
      <c r="K7423" s="227"/>
      <c r="L7423" s="228"/>
    </row>
    <row r="7424" spans="1:12">
      <c r="A7424" s="213" t="str">
        <f t="shared" ca="1" si="115"/>
        <v/>
      </c>
      <c r="C7424" s="223"/>
      <c r="D7424" s="224"/>
      <c r="E7424" s="224"/>
      <c r="F7424" s="225"/>
      <c r="G7424" s="226"/>
      <c r="H7424" s="227"/>
      <c r="I7424" s="227"/>
      <c r="J7424" s="227"/>
      <c r="K7424" s="227"/>
      <c r="L7424" s="228"/>
    </row>
    <row r="7425" spans="1:12">
      <c r="A7425" s="213" t="str">
        <f t="shared" ca="1" si="115"/>
        <v/>
      </c>
      <c r="C7425" s="223"/>
      <c r="D7425" s="224"/>
      <c r="E7425" s="224"/>
      <c r="F7425" s="225"/>
      <c r="G7425" s="226"/>
      <c r="H7425" s="227"/>
      <c r="I7425" s="227"/>
      <c r="J7425" s="227"/>
      <c r="K7425" s="227"/>
      <c r="L7425" s="228"/>
    </row>
    <row r="7426" spans="1:12">
      <c r="A7426" s="213" t="str">
        <f t="shared" ca="1" si="115"/>
        <v/>
      </c>
      <c r="C7426" s="223"/>
      <c r="D7426" s="224"/>
      <c r="E7426" s="224"/>
      <c r="F7426" s="225"/>
      <c r="G7426" s="226"/>
      <c r="H7426" s="227"/>
      <c r="I7426" s="227"/>
      <c r="J7426" s="227"/>
      <c r="K7426" s="227"/>
      <c r="L7426" s="228"/>
    </row>
    <row r="7427" spans="1:12">
      <c r="A7427" s="213" t="str">
        <f t="shared" ca="1" si="115"/>
        <v/>
      </c>
      <c r="C7427" s="223"/>
      <c r="D7427" s="224"/>
      <c r="E7427" s="224"/>
      <c r="F7427" s="225"/>
      <c r="G7427" s="226"/>
      <c r="H7427" s="227"/>
      <c r="I7427" s="227"/>
      <c r="J7427" s="227"/>
      <c r="K7427" s="227"/>
      <c r="L7427" s="228"/>
    </row>
    <row r="7428" spans="1:12">
      <c r="A7428" s="213" t="str">
        <f t="shared" ref="A7428:A7491" ca="1" si="116">IF(INDIRECT(ADDRESS(ROW(A7428),3))="","",IF(INDIRECT(ADDRESS(ROW(A7428),3))=INDIRECT(ADDRESS(ROW(A7428)-1,3)),A7427,A7427+1))</f>
        <v/>
      </c>
      <c r="C7428" s="223"/>
      <c r="D7428" s="224"/>
      <c r="E7428" s="224"/>
      <c r="F7428" s="225"/>
      <c r="G7428" s="226"/>
      <c r="H7428" s="227"/>
      <c r="I7428" s="227"/>
      <c r="J7428" s="227"/>
      <c r="K7428" s="227"/>
      <c r="L7428" s="228"/>
    </row>
    <row r="7429" spans="1:12">
      <c r="A7429" s="213" t="str">
        <f t="shared" ca="1" si="116"/>
        <v/>
      </c>
      <c r="C7429" s="223"/>
      <c r="D7429" s="224"/>
      <c r="E7429" s="224"/>
      <c r="F7429" s="225"/>
      <c r="G7429" s="226"/>
      <c r="H7429" s="227"/>
      <c r="I7429" s="227"/>
      <c r="J7429" s="227"/>
      <c r="K7429" s="227"/>
      <c r="L7429" s="228"/>
    </row>
    <row r="7430" spans="1:12">
      <c r="A7430" s="213" t="str">
        <f t="shared" ca="1" si="116"/>
        <v/>
      </c>
      <c r="C7430" s="223"/>
      <c r="D7430" s="224"/>
      <c r="E7430" s="224"/>
      <c r="F7430" s="225"/>
      <c r="G7430" s="226"/>
      <c r="H7430" s="227"/>
      <c r="I7430" s="227"/>
      <c r="J7430" s="227"/>
      <c r="K7430" s="227"/>
      <c r="L7430" s="228"/>
    </row>
    <row r="7431" spans="1:12">
      <c r="A7431" s="213" t="str">
        <f t="shared" ca="1" si="116"/>
        <v/>
      </c>
      <c r="C7431" s="223"/>
      <c r="D7431" s="224"/>
      <c r="E7431" s="224"/>
      <c r="F7431" s="225"/>
      <c r="G7431" s="226"/>
      <c r="H7431" s="227"/>
      <c r="I7431" s="227"/>
      <c r="J7431" s="227"/>
      <c r="K7431" s="227"/>
      <c r="L7431" s="228"/>
    </row>
    <row r="7432" spans="1:12">
      <c r="A7432" s="213" t="str">
        <f t="shared" ca="1" si="116"/>
        <v/>
      </c>
      <c r="C7432" s="223"/>
      <c r="D7432" s="224"/>
      <c r="E7432" s="224"/>
      <c r="F7432" s="225"/>
      <c r="G7432" s="226"/>
      <c r="H7432" s="227"/>
      <c r="I7432" s="227"/>
      <c r="J7432" s="227"/>
      <c r="K7432" s="227"/>
      <c r="L7432" s="228"/>
    </row>
    <row r="7433" spans="1:12">
      <c r="A7433" s="213" t="str">
        <f t="shared" ca="1" si="116"/>
        <v/>
      </c>
      <c r="C7433" s="223"/>
      <c r="D7433" s="224"/>
      <c r="E7433" s="224"/>
      <c r="F7433" s="225"/>
      <c r="G7433" s="226"/>
      <c r="H7433" s="227"/>
      <c r="I7433" s="227"/>
      <c r="J7433" s="227"/>
      <c r="K7433" s="227"/>
      <c r="L7433" s="228"/>
    </row>
    <row r="7434" spans="1:12">
      <c r="A7434" s="213" t="str">
        <f t="shared" ca="1" si="116"/>
        <v/>
      </c>
      <c r="C7434" s="223"/>
      <c r="D7434" s="224"/>
      <c r="E7434" s="224"/>
      <c r="F7434" s="225"/>
      <c r="G7434" s="226"/>
      <c r="H7434" s="227"/>
      <c r="I7434" s="227"/>
      <c r="J7434" s="227"/>
      <c r="K7434" s="227"/>
      <c r="L7434" s="228"/>
    </row>
    <row r="7435" spans="1:12">
      <c r="A7435" s="213" t="str">
        <f t="shared" ca="1" si="116"/>
        <v/>
      </c>
      <c r="C7435" s="223"/>
      <c r="D7435" s="224"/>
      <c r="E7435" s="224"/>
      <c r="F7435" s="225"/>
      <c r="G7435" s="226"/>
      <c r="H7435" s="227"/>
      <c r="I7435" s="227"/>
      <c r="J7435" s="227"/>
      <c r="K7435" s="227"/>
      <c r="L7435" s="228"/>
    </row>
    <row r="7436" spans="1:12">
      <c r="A7436" s="213" t="str">
        <f t="shared" ca="1" si="116"/>
        <v/>
      </c>
      <c r="C7436" s="223"/>
      <c r="D7436" s="224"/>
      <c r="E7436" s="224"/>
      <c r="F7436" s="225"/>
      <c r="G7436" s="226"/>
      <c r="H7436" s="227"/>
      <c r="I7436" s="227"/>
      <c r="J7436" s="227"/>
      <c r="K7436" s="227"/>
      <c r="L7436" s="228"/>
    </row>
    <row r="7437" spans="1:12">
      <c r="A7437" s="213" t="str">
        <f t="shared" ca="1" si="116"/>
        <v/>
      </c>
      <c r="C7437" s="223"/>
      <c r="D7437" s="224"/>
      <c r="E7437" s="224"/>
      <c r="F7437" s="225"/>
      <c r="G7437" s="226"/>
      <c r="H7437" s="227"/>
      <c r="I7437" s="227"/>
      <c r="J7437" s="227"/>
      <c r="K7437" s="227"/>
      <c r="L7437" s="228"/>
    </row>
    <row r="7438" spans="1:12">
      <c r="A7438" s="213" t="str">
        <f t="shared" ca="1" si="116"/>
        <v/>
      </c>
      <c r="C7438" s="223"/>
      <c r="D7438" s="224"/>
      <c r="E7438" s="224"/>
      <c r="F7438" s="225"/>
      <c r="G7438" s="226"/>
      <c r="H7438" s="227"/>
      <c r="I7438" s="227"/>
      <c r="J7438" s="227"/>
      <c r="K7438" s="227"/>
      <c r="L7438" s="228"/>
    </row>
    <row r="7439" spans="1:12">
      <c r="A7439" s="213" t="str">
        <f t="shared" ca="1" si="116"/>
        <v/>
      </c>
      <c r="C7439" s="223"/>
      <c r="D7439" s="224"/>
      <c r="E7439" s="224"/>
      <c r="F7439" s="225"/>
      <c r="G7439" s="226"/>
      <c r="H7439" s="227"/>
      <c r="I7439" s="227"/>
      <c r="J7439" s="227"/>
      <c r="K7439" s="227"/>
      <c r="L7439" s="228"/>
    </row>
    <row r="7440" spans="1:12">
      <c r="A7440" s="213" t="str">
        <f t="shared" ca="1" si="116"/>
        <v/>
      </c>
      <c r="C7440" s="223"/>
      <c r="D7440" s="224"/>
      <c r="E7440" s="224"/>
      <c r="F7440" s="225"/>
      <c r="G7440" s="226"/>
      <c r="H7440" s="227"/>
      <c r="I7440" s="227"/>
      <c r="J7440" s="227"/>
      <c r="K7440" s="227"/>
      <c r="L7440" s="228"/>
    </row>
    <row r="7441" spans="1:12">
      <c r="A7441" s="213" t="str">
        <f t="shared" ca="1" si="116"/>
        <v/>
      </c>
      <c r="C7441" s="223"/>
      <c r="D7441" s="224"/>
      <c r="E7441" s="224"/>
      <c r="F7441" s="225"/>
      <c r="G7441" s="226"/>
      <c r="H7441" s="227"/>
      <c r="I7441" s="227"/>
      <c r="J7441" s="227"/>
      <c r="K7441" s="227"/>
      <c r="L7441" s="228"/>
    </row>
    <row r="7442" spans="1:12">
      <c r="A7442" s="213" t="str">
        <f t="shared" ca="1" si="116"/>
        <v/>
      </c>
      <c r="C7442" s="223"/>
      <c r="D7442" s="224"/>
      <c r="E7442" s="224"/>
      <c r="F7442" s="225"/>
      <c r="G7442" s="226"/>
      <c r="H7442" s="227"/>
      <c r="I7442" s="227"/>
      <c r="J7442" s="227"/>
      <c r="K7442" s="227"/>
      <c r="L7442" s="228"/>
    </row>
    <row r="7443" spans="1:12">
      <c r="A7443" s="213" t="str">
        <f t="shared" ca="1" si="116"/>
        <v/>
      </c>
      <c r="C7443" s="223"/>
      <c r="D7443" s="224"/>
      <c r="E7443" s="224"/>
      <c r="F7443" s="225"/>
      <c r="G7443" s="226"/>
      <c r="H7443" s="227"/>
      <c r="I7443" s="227"/>
      <c r="J7443" s="227"/>
      <c r="K7443" s="227"/>
      <c r="L7443" s="228"/>
    </row>
    <row r="7444" spans="1:12">
      <c r="A7444" s="213" t="str">
        <f t="shared" ca="1" si="116"/>
        <v/>
      </c>
      <c r="C7444" s="223"/>
      <c r="D7444" s="224"/>
      <c r="E7444" s="224"/>
      <c r="F7444" s="225"/>
      <c r="G7444" s="226"/>
      <c r="H7444" s="227"/>
      <c r="I7444" s="227"/>
      <c r="J7444" s="227"/>
      <c r="K7444" s="227"/>
      <c r="L7444" s="228"/>
    </row>
    <row r="7445" spans="1:12">
      <c r="A7445" s="213" t="str">
        <f t="shared" ca="1" si="116"/>
        <v/>
      </c>
      <c r="C7445" s="223"/>
      <c r="D7445" s="224"/>
      <c r="E7445" s="224"/>
      <c r="F7445" s="225"/>
      <c r="G7445" s="226"/>
      <c r="H7445" s="227"/>
      <c r="I7445" s="227"/>
      <c r="J7445" s="227"/>
      <c r="K7445" s="227"/>
      <c r="L7445" s="228"/>
    </row>
    <row r="7446" spans="1:12">
      <c r="A7446" s="213" t="str">
        <f t="shared" ca="1" si="116"/>
        <v/>
      </c>
      <c r="C7446" s="223"/>
      <c r="D7446" s="224"/>
      <c r="E7446" s="224"/>
      <c r="F7446" s="225"/>
      <c r="G7446" s="226"/>
      <c r="H7446" s="227"/>
      <c r="I7446" s="227"/>
      <c r="J7446" s="227"/>
      <c r="K7446" s="227"/>
      <c r="L7446" s="228"/>
    </row>
    <row r="7447" spans="1:12">
      <c r="A7447" s="213" t="str">
        <f t="shared" ca="1" si="116"/>
        <v/>
      </c>
      <c r="C7447" s="223"/>
      <c r="D7447" s="224"/>
      <c r="E7447" s="224"/>
      <c r="F7447" s="225"/>
      <c r="G7447" s="226"/>
      <c r="H7447" s="227"/>
      <c r="I7447" s="227"/>
      <c r="J7447" s="227"/>
      <c r="K7447" s="227"/>
      <c r="L7447" s="228"/>
    </row>
    <row r="7448" spans="1:12">
      <c r="A7448" s="213" t="str">
        <f t="shared" ca="1" si="116"/>
        <v/>
      </c>
      <c r="C7448" s="223"/>
      <c r="D7448" s="224"/>
      <c r="E7448" s="224"/>
      <c r="F7448" s="225"/>
      <c r="G7448" s="226"/>
      <c r="H7448" s="227"/>
      <c r="I7448" s="227"/>
      <c r="J7448" s="227"/>
      <c r="K7448" s="227"/>
      <c r="L7448" s="228"/>
    </row>
    <row r="7449" spans="1:12">
      <c r="A7449" s="213" t="str">
        <f t="shared" ca="1" si="116"/>
        <v/>
      </c>
      <c r="C7449" s="223"/>
      <c r="D7449" s="224"/>
      <c r="E7449" s="224"/>
      <c r="F7449" s="225"/>
      <c r="G7449" s="226"/>
      <c r="H7449" s="227"/>
      <c r="I7449" s="227"/>
      <c r="J7449" s="227"/>
      <c r="K7449" s="227"/>
      <c r="L7449" s="228"/>
    </row>
    <row r="7450" spans="1:12">
      <c r="A7450" s="213" t="str">
        <f t="shared" ca="1" si="116"/>
        <v/>
      </c>
      <c r="C7450" s="223"/>
      <c r="D7450" s="224"/>
      <c r="E7450" s="224"/>
      <c r="F7450" s="225"/>
      <c r="G7450" s="226"/>
      <c r="H7450" s="227"/>
      <c r="I7450" s="227"/>
      <c r="J7450" s="227"/>
      <c r="K7450" s="227"/>
      <c r="L7450" s="228"/>
    </row>
    <row r="7451" spans="1:12">
      <c r="A7451" s="213" t="str">
        <f t="shared" ca="1" si="116"/>
        <v/>
      </c>
      <c r="C7451" s="223"/>
      <c r="D7451" s="224"/>
      <c r="E7451" s="224"/>
      <c r="F7451" s="225"/>
      <c r="G7451" s="226"/>
      <c r="H7451" s="227"/>
      <c r="I7451" s="227"/>
      <c r="J7451" s="227"/>
      <c r="K7451" s="227"/>
      <c r="L7451" s="228"/>
    </row>
    <row r="7452" spans="1:12">
      <c r="A7452" s="213" t="str">
        <f t="shared" ca="1" si="116"/>
        <v/>
      </c>
      <c r="C7452" s="223"/>
      <c r="D7452" s="224"/>
      <c r="E7452" s="224"/>
      <c r="F7452" s="225"/>
      <c r="G7452" s="226"/>
      <c r="H7452" s="227"/>
      <c r="I7452" s="227"/>
      <c r="J7452" s="227"/>
      <c r="K7452" s="227"/>
      <c r="L7452" s="228"/>
    </row>
    <row r="7453" spans="1:12">
      <c r="A7453" s="213" t="str">
        <f t="shared" ca="1" si="116"/>
        <v/>
      </c>
      <c r="C7453" s="223"/>
      <c r="D7453" s="224"/>
      <c r="E7453" s="224"/>
      <c r="F7453" s="225"/>
      <c r="G7453" s="226"/>
      <c r="H7453" s="227"/>
      <c r="I7453" s="227"/>
      <c r="J7453" s="227"/>
      <c r="K7453" s="227"/>
      <c r="L7453" s="228"/>
    </row>
    <row r="7454" spans="1:12">
      <c r="A7454" s="213" t="str">
        <f t="shared" ca="1" si="116"/>
        <v/>
      </c>
      <c r="C7454" s="223"/>
      <c r="D7454" s="224"/>
      <c r="E7454" s="224"/>
      <c r="F7454" s="225"/>
      <c r="G7454" s="226"/>
      <c r="H7454" s="227"/>
      <c r="I7454" s="227"/>
      <c r="J7454" s="227"/>
      <c r="K7454" s="227"/>
      <c r="L7454" s="228"/>
    </row>
    <row r="7455" spans="1:12">
      <c r="A7455" s="213" t="str">
        <f t="shared" ca="1" si="116"/>
        <v/>
      </c>
      <c r="C7455" s="223"/>
      <c r="D7455" s="224"/>
      <c r="E7455" s="224"/>
      <c r="F7455" s="225"/>
      <c r="G7455" s="226"/>
      <c r="H7455" s="227"/>
      <c r="I7455" s="227"/>
      <c r="J7455" s="227"/>
      <c r="K7455" s="227"/>
      <c r="L7455" s="228"/>
    </row>
    <row r="7456" spans="1:12">
      <c r="A7456" s="213" t="str">
        <f t="shared" ca="1" si="116"/>
        <v/>
      </c>
      <c r="C7456" s="223"/>
      <c r="D7456" s="224"/>
      <c r="E7456" s="224"/>
      <c r="F7456" s="225"/>
      <c r="G7456" s="226"/>
      <c r="H7456" s="227"/>
      <c r="I7456" s="227"/>
      <c r="J7456" s="227"/>
      <c r="K7456" s="227"/>
      <c r="L7456" s="228"/>
    </row>
    <row r="7457" spans="1:12">
      <c r="A7457" s="213" t="str">
        <f t="shared" ca="1" si="116"/>
        <v/>
      </c>
      <c r="C7457" s="223"/>
      <c r="D7457" s="224"/>
      <c r="E7457" s="224"/>
      <c r="F7457" s="225"/>
      <c r="G7457" s="226"/>
      <c r="H7457" s="227"/>
      <c r="I7457" s="227"/>
      <c r="J7457" s="227"/>
      <c r="K7457" s="227"/>
      <c r="L7457" s="228"/>
    </row>
    <row r="7458" spans="1:12">
      <c r="A7458" s="213" t="str">
        <f t="shared" ca="1" si="116"/>
        <v/>
      </c>
      <c r="C7458" s="223"/>
      <c r="D7458" s="224"/>
      <c r="E7458" s="224"/>
      <c r="F7458" s="225"/>
      <c r="G7458" s="226"/>
      <c r="H7458" s="227"/>
      <c r="I7458" s="227"/>
      <c r="J7458" s="227"/>
      <c r="K7458" s="227"/>
      <c r="L7458" s="228"/>
    </row>
    <row r="7459" spans="1:12">
      <c r="A7459" s="213" t="str">
        <f t="shared" ca="1" si="116"/>
        <v/>
      </c>
      <c r="C7459" s="223"/>
      <c r="D7459" s="224"/>
      <c r="E7459" s="224"/>
      <c r="F7459" s="225"/>
      <c r="G7459" s="226"/>
      <c r="H7459" s="227"/>
      <c r="I7459" s="227"/>
      <c r="J7459" s="227"/>
      <c r="K7459" s="227"/>
      <c r="L7459" s="228"/>
    </row>
    <row r="7460" spans="1:12">
      <c r="A7460" s="213" t="str">
        <f t="shared" ca="1" si="116"/>
        <v/>
      </c>
      <c r="C7460" s="223"/>
      <c r="D7460" s="224"/>
      <c r="E7460" s="224"/>
      <c r="F7460" s="225"/>
      <c r="G7460" s="226"/>
      <c r="H7460" s="227"/>
      <c r="I7460" s="227"/>
      <c r="J7460" s="227"/>
      <c r="K7460" s="227"/>
      <c r="L7460" s="228"/>
    </row>
    <row r="7461" spans="1:12">
      <c r="A7461" s="213" t="str">
        <f t="shared" ca="1" si="116"/>
        <v/>
      </c>
      <c r="C7461" s="223"/>
      <c r="D7461" s="224"/>
      <c r="E7461" s="224"/>
      <c r="F7461" s="225"/>
      <c r="G7461" s="226"/>
      <c r="H7461" s="227"/>
      <c r="I7461" s="227"/>
      <c r="J7461" s="227"/>
      <c r="K7461" s="227"/>
      <c r="L7461" s="228"/>
    </row>
    <row r="7462" spans="1:12">
      <c r="A7462" s="213" t="str">
        <f t="shared" ca="1" si="116"/>
        <v/>
      </c>
      <c r="C7462" s="223"/>
      <c r="D7462" s="224"/>
      <c r="E7462" s="224"/>
      <c r="F7462" s="225"/>
      <c r="G7462" s="226"/>
      <c r="H7462" s="227"/>
      <c r="I7462" s="227"/>
      <c r="J7462" s="227"/>
      <c r="K7462" s="227"/>
      <c r="L7462" s="228"/>
    </row>
    <row r="7463" spans="1:12">
      <c r="A7463" s="213" t="str">
        <f t="shared" ca="1" si="116"/>
        <v/>
      </c>
      <c r="C7463" s="223"/>
      <c r="D7463" s="224"/>
      <c r="E7463" s="224"/>
      <c r="F7463" s="225"/>
      <c r="G7463" s="226"/>
      <c r="H7463" s="227"/>
      <c r="I7463" s="227"/>
      <c r="J7463" s="227"/>
      <c r="K7463" s="227"/>
      <c r="L7463" s="228"/>
    </row>
    <row r="7464" spans="1:12">
      <c r="A7464" s="213" t="str">
        <f t="shared" ca="1" si="116"/>
        <v/>
      </c>
      <c r="C7464" s="223"/>
      <c r="D7464" s="224"/>
      <c r="E7464" s="224"/>
      <c r="F7464" s="225"/>
      <c r="G7464" s="226"/>
      <c r="H7464" s="227"/>
      <c r="I7464" s="227"/>
      <c r="J7464" s="227"/>
      <c r="K7464" s="227"/>
      <c r="L7464" s="228"/>
    </row>
    <row r="7465" spans="1:12">
      <c r="A7465" s="213" t="str">
        <f t="shared" ca="1" si="116"/>
        <v/>
      </c>
      <c r="C7465" s="223"/>
      <c r="D7465" s="224"/>
      <c r="E7465" s="224"/>
      <c r="F7465" s="225"/>
      <c r="G7465" s="226"/>
      <c r="H7465" s="227"/>
      <c r="I7465" s="227"/>
      <c r="J7465" s="227"/>
      <c r="K7465" s="227"/>
      <c r="L7465" s="228"/>
    </row>
    <row r="7466" spans="1:12">
      <c r="A7466" s="213" t="str">
        <f t="shared" ca="1" si="116"/>
        <v/>
      </c>
      <c r="C7466" s="223"/>
      <c r="D7466" s="224"/>
      <c r="E7466" s="224"/>
      <c r="F7466" s="225"/>
      <c r="G7466" s="226"/>
      <c r="H7466" s="227"/>
      <c r="I7466" s="227"/>
      <c r="J7466" s="227"/>
      <c r="K7466" s="227"/>
      <c r="L7466" s="228"/>
    </row>
    <row r="7467" spans="1:12">
      <c r="A7467" s="213" t="str">
        <f t="shared" ca="1" si="116"/>
        <v/>
      </c>
      <c r="C7467" s="223"/>
      <c r="D7467" s="224"/>
      <c r="E7467" s="224"/>
      <c r="F7467" s="225"/>
      <c r="G7467" s="226"/>
      <c r="H7467" s="227"/>
      <c r="I7467" s="227"/>
      <c r="J7467" s="227"/>
      <c r="K7467" s="227"/>
      <c r="L7467" s="228"/>
    </row>
    <row r="7468" spans="1:12">
      <c r="A7468" s="213" t="str">
        <f t="shared" ca="1" si="116"/>
        <v/>
      </c>
      <c r="C7468" s="223"/>
      <c r="D7468" s="224"/>
      <c r="E7468" s="224"/>
      <c r="F7468" s="225"/>
      <c r="G7468" s="226"/>
      <c r="H7468" s="227"/>
      <c r="I7468" s="227"/>
      <c r="J7468" s="227"/>
      <c r="K7468" s="227"/>
      <c r="L7468" s="228"/>
    </row>
    <row r="7469" spans="1:12">
      <c r="A7469" s="213" t="str">
        <f t="shared" ca="1" si="116"/>
        <v/>
      </c>
      <c r="C7469" s="223"/>
      <c r="D7469" s="224"/>
      <c r="E7469" s="224"/>
      <c r="F7469" s="225"/>
      <c r="G7469" s="226"/>
      <c r="H7469" s="227"/>
      <c r="I7469" s="227"/>
      <c r="J7469" s="227"/>
      <c r="K7469" s="227"/>
      <c r="L7469" s="228"/>
    </row>
    <row r="7470" spans="1:12">
      <c r="A7470" s="213" t="str">
        <f t="shared" ca="1" si="116"/>
        <v/>
      </c>
      <c r="C7470" s="223"/>
      <c r="D7470" s="224"/>
      <c r="E7470" s="224"/>
      <c r="F7470" s="225"/>
      <c r="G7470" s="226"/>
      <c r="H7470" s="227"/>
      <c r="I7470" s="227"/>
      <c r="J7470" s="227"/>
      <c r="K7470" s="227"/>
      <c r="L7470" s="228"/>
    </row>
    <row r="7471" spans="1:12">
      <c r="A7471" s="213" t="str">
        <f t="shared" ca="1" si="116"/>
        <v/>
      </c>
      <c r="C7471" s="223"/>
      <c r="D7471" s="224"/>
      <c r="E7471" s="224"/>
      <c r="F7471" s="225"/>
      <c r="G7471" s="226"/>
      <c r="H7471" s="227"/>
      <c r="I7471" s="227"/>
      <c r="J7471" s="227"/>
      <c r="K7471" s="227"/>
      <c r="L7471" s="228"/>
    </row>
    <row r="7472" spans="1:12">
      <c r="A7472" s="213" t="str">
        <f t="shared" ca="1" si="116"/>
        <v/>
      </c>
      <c r="C7472" s="223"/>
      <c r="D7472" s="224"/>
      <c r="E7472" s="224"/>
      <c r="F7472" s="225"/>
      <c r="G7472" s="226"/>
      <c r="H7472" s="227"/>
      <c r="I7472" s="227"/>
      <c r="J7472" s="227"/>
      <c r="K7472" s="227"/>
      <c r="L7472" s="228"/>
    </row>
    <row r="7473" spans="1:12">
      <c r="A7473" s="213" t="str">
        <f t="shared" ca="1" si="116"/>
        <v/>
      </c>
      <c r="C7473" s="223"/>
      <c r="D7473" s="224"/>
      <c r="E7473" s="224"/>
      <c r="F7473" s="225"/>
      <c r="G7473" s="226"/>
      <c r="H7473" s="227"/>
      <c r="I7473" s="227"/>
      <c r="J7473" s="227"/>
      <c r="K7473" s="227"/>
      <c r="L7473" s="228"/>
    </row>
    <row r="7474" spans="1:12">
      <c r="A7474" s="213" t="str">
        <f t="shared" ca="1" si="116"/>
        <v/>
      </c>
      <c r="C7474" s="223"/>
      <c r="D7474" s="224"/>
      <c r="E7474" s="224"/>
      <c r="F7474" s="225"/>
      <c r="G7474" s="226"/>
      <c r="H7474" s="227"/>
      <c r="I7474" s="227"/>
      <c r="J7474" s="227"/>
      <c r="K7474" s="227"/>
      <c r="L7474" s="228"/>
    </row>
    <row r="7475" spans="1:12">
      <c r="A7475" s="213" t="str">
        <f t="shared" ca="1" si="116"/>
        <v/>
      </c>
      <c r="C7475" s="223"/>
      <c r="D7475" s="224"/>
      <c r="E7475" s="224"/>
      <c r="F7475" s="225"/>
      <c r="G7475" s="226"/>
      <c r="H7475" s="227"/>
      <c r="I7475" s="227"/>
      <c r="J7475" s="227"/>
      <c r="K7475" s="227"/>
      <c r="L7475" s="228"/>
    </row>
    <row r="7476" spans="1:12">
      <c r="A7476" s="213" t="str">
        <f t="shared" ca="1" si="116"/>
        <v/>
      </c>
      <c r="C7476" s="223"/>
      <c r="D7476" s="224"/>
      <c r="E7476" s="224"/>
      <c r="F7476" s="225"/>
      <c r="G7476" s="226"/>
      <c r="H7476" s="227"/>
      <c r="I7476" s="227"/>
      <c r="J7476" s="227"/>
      <c r="K7476" s="227"/>
      <c r="L7476" s="228"/>
    </row>
    <row r="7477" spans="1:12">
      <c r="A7477" s="213" t="str">
        <f t="shared" ca="1" si="116"/>
        <v/>
      </c>
      <c r="C7477" s="223"/>
      <c r="D7477" s="224"/>
      <c r="E7477" s="224"/>
      <c r="F7477" s="225"/>
      <c r="G7477" s="226"/>
      <c r="H7477" s="227"/>
      <c r="I7477" s="227"/>
      <c r="J7477" s="227"/>
      <c r="K7477" s="227"/>
      <c r="L7477" s="228"/>
    </row>
    <row r="7478" spans="1:12">
      <c r="A7478" s="213" t="str">
        <f t="shared" ca="1" si="116"/>
        <v/>
      </c>
      <c r="C7478" s="223"/>
      <c r="D7478" s="224"/>
      <c r="E7478" s="224"/>
      <c r="F7478" s="225"/>
      <c r="G7478" s="226"/>
      <c r="H7478" s="227"/>
      <c r="I7478" s="227"/>
      <c r="J7478" s="227"/>
      <c r="K7478" s="227"/>
      <c r="L7478" s="228"/>
    </row>
    <row r="7479" spans="1:12">
      <c r="A7479" s="213" t="str">
        <f t="shared" ca="1" si="116"/>
        <v/>
      </c>
      <c r="C7479" s="223"/>
      <c r="D7479" s="224"/>
      <c r="E7479" s="224"/>
      <c r="F7479" s="225"/>
      <c r="G7479" s="226"/>
      <c r="H7479" s="227"/>
      <c r="I7479" s="227"/>
      <c r="J7479" s="227"/>
      <c r="K7479" s="227"/>
      <c r="L7479" s="228"/>
    </row>
    <row r="7480" spans="1:12">
      <c r="A7480" s="213" t="str">
        <f t="shared" ca="1" si="116"/>
        <v/>
      </c>
      <c r="C7480" s="223"/>
      <c r="D7480" s="224"/>
      <c r="E7480" s="224"/>
      <c r="F7480" s="225"/>
      <c r="G7480" s="226"/>
      <c r="H7480" s="227"/>
      <c r="I7480" s="227"/>
      <c r="J7480" s="227"/>
      <c r="K7480" s="227"/>
      <c r="L7480" s="228"/>
    </row>
    <row r="7481" spans="1:12">
      <c r="A7481" s="213" t="str">
        <f t="shared" ca="1" si="116"/>
        <v/>
      </c>
      <c r="C7481" s="223"/>
      <c r="D7481" s="224"/>
      <c r="E7481" s="224"/>
      <c r="F7481" s="225"/>
      <c r="G7481" s="226"/>
      <c r="H7481" s="227"/>
      <c r="I7481" s="227"/>
      <c r="J7481" s="227"/>
      <c r="K7481" s="227"/>
      <c r="L7481" s="228"/>
    </row>
    <row r="7482" spans="1:12">
      <c r="A7482" s="213" t="str">
        <f t="shared" ca="1" si="116"/>
        <v/>
      </c>
      <c r="C7482" s="223"/>
      <c r="D7482" s="224"/>
      <c r="E7482" s="224"/>
      <c r="F7482" s="225"/>
      <c r="G7482" s="226"/>
      <c r="H7482" s="227"/>
      <c r="I7482" s="227"/>
      <c r="J7482" s="227"/>
      <c r="K7482" s="227"/>
      <c r="L7482" s="228"/>
    </row>
    <row r="7483" spans="1:12">
      <c r="A7483" s="213" t="str">
        <f t="shared" ca="1" si="116"/>
        <v/>
      </c>
      <c r="C7483" s="223"/>
      <c r="D7483" s="224"/>
      <c r="E7483" s="224"/>
      <c r="F7483" s="225"/>
      <c r="G7483" s="226"/>
      <c r="H7483" s="227"/>
      <c r="I7483" s="227"/>
      <c r="J7483" s="227"/>
      <c r="K7483" s="227"/>
      <c r="L7483" s="228"/>
    </row>
    <row r="7484" spans="1:12">
      <c r="A7484" s="213" t="str">
        <f t="shared" ca="1" si="116"/>
        <v/>
      </c>
      <c r="C7484" s="223"/>
      <c r="D7484" s="224"/>
      <c r="E7484" s="224"/>
      <c r="F7484" s="225"/>
      <c r="G7484" s="226"/>
      <c r="H7484" s="227"/>
      <c r="I7484" s="227"/>
      <c r="J7484" s="227"/>
      <c r="K7484" s="227"/>
      <c r="L7484" s="228"/>
    </row>
    <row r="7485" spans="1:12">
      <c r="A7485" s="213" t="str">
        <f t="shared" ca="1" si="116"/>
        <v/>
      </c>
      <c r="C7485" s="223"/>
      <c r="D7485" s="224"/>
      <c r="E7485" s="224"/>
      <c r="F7485" s="225"/>
      <c r="G7485" s="226"/>
      <c r="H7485" s="227"/>
      <c r="I7485" s="227"/>
      <c r="J7485" s="227"/>
      <c r="K7485" s="227"/>
      <c r="L7485" s="228"/>
    </row>
    <row r="7486" spans="1:12">
      <c r="A7486" s="213" t="str">
        <f t="shared" ca="1" si="116"/>
        <v/>
      </c>
      <c r="C7486" s="223"/>
      <c r="D7486" s="224"/>
      <c r="E7486" s="224"/>
      <c r="F7486" s="225"/>
      <c r="G7486" s="226"/>
      <c r="H7486" s="227"/>
      <c r="I7486" s="227"/>
      <c r="J7486" s="227"/>
      <c r="K7486" s="227"/>
      <c r="L7486" s="228"/>
    </row>
    <row r="7487" spans="1:12">
      <c r="A7487" s="213" t="str">
        <f t="shared" ca="1" si="116"/>
        <v/>
      </c>
      <c r="C7487" s="223"/>
      <c r="D7487" s="224"/>
      <c r="E7487" s="224"/>
      <c r="F7487" s="225"/>
      <c r="G7487" s="226"/>
      <c r="H7487" s="227"/>
      <c r="I7487" s="227"/>
      <c r="J7487" s="227"/>
      <c r="K7487" s="227"/>
      <c r="L7487" s="228"/>
    </row>
    <row r="7488" spans="1:12">
      <c r="A7488" s="213" t="str">
        <f t="shared" ca="1" si="116"/>
        <v/>
      </c>
      <c r="C7488" s="223"/>
      <c r="D7488" s="224"/>
      <c r="E7488" s="224"/>
      <c r="F7488" s="225"/>
      <c r="G7488" s="226"/>
      <c r="H7488" s="227"/>
      <c r="I7488" s="227"/>
      <c r="J7488" s="227"/>
      <c r="K7488" s="227"/>
      <c r="L7488" s="228"/>
    </row>
    <row r="7489" spans="1:12">
      <c r="A7489" s="213" t="str">
        <f t="shared" ca="1" si="116"/>
        <v/>
      </c>
      <c r="C7489" s="223"/>
      <c r="D7489" s="224"/>
      <c r="E7489" s="224"/>
      <c r="F7489" s="225"/>
      <c r="G7489" s="226"/>
      <c r="H7489" s="227"/>
      <c r="I7489" s="227"/>
      <c r="J7489" s="227"/>
      <c r="K7489" s="227"/>
      <c r="L7489" s="228"/>
    </row>
    <row r="7490" spans="1:12">
      <c r="A7490" s="213" t="str">
        <f t="shared" ca="1" si="116"/>
        <v/>
      </c>
      <c r="C7490" s="223"/>
      <c r="D7490" s="224"/>
      <c r="E7490" s="224"/>
      <c r="F7490" s="225"/>
      <c r="G7490" s="226"/>
      <c r="H7490" s="227"/>
      <c r="I7490" s="227"/>
      <c r="J7490" s="227"/>
      <c r="K7490" s="227"/>
      <c r="L7490" s="228"/>
    </row>
    <row r="7491" spans="1:12">
      <c r="A7491" s="213" t="str">
        <f t="shared" ca="1" si="116"/>
        <v/>
      </c>
      <c r="C7491" s="223"/>
      <c r="D7491" s="224"/>
      <c r="E7491" s="224"/>
      <c r="F7491" s="225"/>
      <c r="G7491" s="226"/>
      <c r="H7491" s="227"/>
      <c r="I7491" s="227"/>
      <c r="J7491" s="227"/>
      <c r="K7491" s="227"/>
      <c r="L7491" s="228"/>
    </row>
    <row r="7492" spans="1:12">
      <c r="A7492" s="213" t="str">
        <f t="shared" ref="A7492:A7555" ca="1" si="117">IF(INDIRECT(ADDRESS(ROW(A7492),3))="","",IF(INDIRECT(ADDRESS(ROW(A7492),3))=INDIRECT(ADDRESS(ROW(A7492)-1,3)),A7491,A7491+1))</f>
        <v/>
      </c>
      <c r="C7492" s="223"/>
      <c r="D7492" s="224"/>
      <c r="E7492" s="224"/>
      <c r="F7492" s="225"/>
      <c r="G7492" s="226"/>
      <c r="H7492" s="227"/>
      <c r="I7492" s="227"/>
      <c r="J7492" s="227"/>
      <c r="K7492" s="227"/>
      <c r="L7492" s="228"/>
    </row>
    <row r="7493" spans="1:12">
      <c r="A7493" s="213" t="str">
        <f t="shared" ca="1" si="117"/>
        <v/>
      </c>
      <c r="C7493" s="223"/>
      <c r="D7493" s="224"/>
      <c r="E7493" s="224"/>
      <c r="F7493" s="225"/>
      <c r="G7493" s="226"/>
      <c r="H7493" s="227"/>
      <c r="I7493" s="227"/>
      <c r="J7493" s="227"/>
      <c r="K7493" s="227"/>
      <c r="L7493" s="228"/>
    </row>
    <row r="7494" spans="1:12">
      <c r="A7494" s="213" t="str">
        <f t="shared" ca="1" si="117"/>
        <v/>
      </c>
      <c r="C7494" s="223"/>
      <c r="D7494" s="224"/>
      <c r="E7494" s="224"/>
      <c r="F7494" s="225"/>
      <c r="G7494" s="226"/>
      <c r="H7494" s="227"/>
      <c r="I7494" s="227"/>
      <c r="J7494" s="227"/>
      <c r="K7494" s="227"/>
      <c r="L7494" s="228"/>
    </row>
    <row r="7495" spans="1:12">
      <c r="A7495" s="213" t="str">
        <f t="shared" ca="1" si="117"/>
        <v/>
      </c>
      <c r="C7495" s="223"/>
      <c r="D7495" s="224"/>
      <c r="E7495" s="224"/>
      <c r="F7495" s="225"/>
      <c r="G7495" s="226"/>
      <c r="H7495" s="227"/>
      <c r="I7495" s="227"/>
      <c r="J7495" s="227"/>
      <c r="K7495" s="227"/>
      <c r="L7495" s="228"/>
    </row>
    <row r="7496" spans="1:12">
      <c r="A7496" s="213" t="str">
        <f t="shared" ca="1" si="117"/>
        <v/>
      </c>
      <c r="C7496" s="223"/>
      <c r="D7496" s="224"/>
      <c r="E7496" s="224"/>
      <c r="F7496" s="225"/>
      <c r="G7496" s="226"/>
      <c r="H7496" s="227"/>
      <c r="I7496" s="227"/>
      <c r="J7496" s="227"/>
      <c r="K7496" s="227"/>
      <c r="L7496" s="228"/>
    </row>
    <row r="7497" spans="1:12">
      <c r="A7497" s="213" t="str">
        <f t="shared" ca="1" si="117"/>
        <v/>
      </c>
      <c r="C7497" s="223"/>
      <c r="D7497" s="224"/>
      <c r="E7497" s="224"/>
      <c r="F7497" s="225"/>
      <c r="G7497" s="226"/>
      <c r="H7497" s="227"/>
      <c r="I7497" s="227"/>
      <c r="J7497" s="227"/>
      <c r="K7497" s="227"/>
      <c r="L7497" s="228"/>
    </row>
    <row r="7498" spans="1:12">
      <c r="A7498" s="213" t="str">
        <f t="shared" ca="1" si="117"/>
        <v/>
      </c>
      <c r="C7498" s="223"/>
      <c r="D7498" s="224"/>
      <c r="E7498" s="224"/>
      <c r="F7498" s="225"/>
      <c r="G7498" s="226"/>
      <c r="H7498" s="227"/>
      <c r="I7498" s="227"/>
      <c r="J7498" s="227"/>
      <c r="K7498" s="227"/>
      <c r="L7498" s="228"/>
    </row>
    <row r="7499" spans="1:12">
      <c r="A7499" s="213" t="str">
        <f t="shared" ca="1" si="117"/>
        <v/>
      </c>
      <c r="C7499" s="223"/>
      <c r="D7499" s="224"/>
      <c r="E7499" s="224"/>
      <c r="F7499" s="225"/>
      <c r="G7499" s="226"/>
      <c r="H7499" s="227"/>
      <c r="I7499" s="227"/>
      <c r="J7499" s="227"/>
      <c r="K7499" s="227"/>
      <c r="L7499" s="228"/>
    </row>
    <row r="7500" spans="1:12">
      <c r="A7500" s="213" t="str">
        <f t="shared" ca="1" si="117"/>
        <v/>
      </c>
      <c r="C7500" s="223"/>
      <c r="D7500" s="224"/>
      <c r="E7500" s="224"/>
      <c r="F7500" s="225"/>
      <c r="G7500" s="226"/>
      <c r="H7500" s="227"/>
      <c r="I7500" s="227"/>
      <c r="J7500" s="227"/>
      <c r="K7500" s="227"/>
      <c r="L7500" s="228"/>
    </row>
    <row r="7501" spans="1:12">
      <c r="A7501" s="213" t="str">
        <f t="shared" ca="1" si="117"/>
        <v/>
      </c>
      <c r="C7501" s="223"/>
      <c r="D7501" s="224"/>
      <c r="E7501" s="224"/>
      <c r="F7501" s="225"/>
      <c r="G7501" s="226"/>
      <c r="H7501" s="227"/>
      <c r="I7501" s="227"/>
      <c r="J7501" s="227"/>
      <c r="K7501" s="227"/>
      <c r="L7501" s="228"/>
    </row>
    <row r="7502" spans="1:12">
      <c r="A7502" s="213" t="str">
        <f t="shared" ca="1" si="117"/>
        <v/>
      </c>
      <c r="C7502" s="223"/>
      <c r="D7502" s="224"/>
      <c r="E7502" s="224"/>
      <c r="F7502" s="225"/>
      <c r="G7502" s="226"/>
      <c r="H7502" s="227"/>
      <c r="I7502" s="227"/>
      <c r="J7502" s="227"/>
      <c r="K7502" s="227"/>
      <c r="L7502" s="228"/>
    </row>
    <row r="7503" spans="1:12">
      <c r="A7503" s="213" t="str">
        <f t="shared" ca="1" si="117"/>
        <v/>
      </c>
      <c r="C7503" s="223"/>
      <c r="D7503" s="224"/>
      <c r="E7503" s="224"/>
      <c r="F7503" s="225"/>
      <c r="G7503" s="226"/>
      <c r="H7503" s="227"/>
      <c r="I7503" s="227"/>
      <c r="J7503" s="227"/>
      <c r="K7503" s="227"/>
      <c r="L7503" s="228"/>
    </row>
    <row r="7504" spans="1:12">
      <c r="A7504" s="213" t="str">
        <f t="shared" ca="1" si="117"/>
        <v/>
      </c>
      <c r="C7504" s="223"/>
      <c r="D7504" s="224"/>
      <c r="E7504" s="224"/>
      <c r="F7504" s="225"/>
      <c r="G7504" s="226"/>
      <c r="H7504" s="227"/>
      <c r="I7504" s="227"/>
      <c r="J7504" s="227"/>
      <c r="K7504" s="227"/>
      <c r="L7504" s="228"/>
    </row>
    <row r="7505" spans="1:12">
      <c r="A7505" s="213" t="str">
        <f t="shared" ca="1" si="117"/>
        <v/>
      </c>
      <c r="C7505" s="223"/>
      <c r="D7505" s="224"/>
      <c r="E7505" s="224"/>
      <c r="F7505" s="225"/>
      <c r="G7505" s="226"/>
      <c r="H7505" s="227"/>
      <c r="I7505" s="227"/>
      <c r="J7505" s="227"/>
      <c r="K7505" s="227"/>
      <c r="L7505" s="228"/>
    </row>
    <row r="7506" spans="1:12">
      <c r="A7506" s="213" t="str">
        <f t="shared" ca="1" si="117"/>
        <v/>
      </c>
      <c r="C7506" s="223"/>
      <c r="D7506" s="224"/>
      <c r="E7506" s="224"/>
      <c r="F7506" s="225"/>
      <c r="G7506" s="226"/>
      <c r="H7506" s="227"/>
      <c r="I7506" s="227"/>
      <c r="J7506" s="227"/>
      <c r="K7506" s="227"/>
      <c r="L7506" s="228"/>
    </row>
    <row r="7507" spans="1:12">
      <c r="A7507" s="213" t="str">
        <f t="shared" ca="1" si="117"/>
        <v/>
      </c>
      <c r="C7507" s="223"/>
      <c r="D7507" s="224"/>
      <c r="E7507" s="224"/>
      <c r="F7507" s="225"/>
      <c r="G7507" s="226"/>
      <c r="H7507" s="227"/>
      <c r="I7507" s="227"/>
      <c r="J7507" s="227"/>
      <c r="K7507" s="227"/>
      <c r="L7507" s="228"/>
    </row>
    <row r="7508" spans="1:12">
      <c r="A7508" s="213" t="str">
        <f t="shared" ca="1" si="117"/>
        <v/>
      </c>
      <c r="C7508" s="223"/>
      <c r="D7508" s="224"/>
      <c r="E7508" s="224"/>
      <c r="F7508" s="225"/>
      <c r="G7508" s="226"/>
      <c r="H7508" s="227"/>
      <c r="I7508" s="227"/>
      <c r="J7508" s="227"/>
      <c r="K7508" s="227"/>
      <c r="L7508" s="228"/>
    </row>
    <row r="7509" spans="1:12">
      <c r="A7509" s="213" t="str">
        <f t="shared" ca="1" si="117"/>
        <v/>
      </c>
      <c r="C7509" s="223"/>
      <c r="D7509" s="224"/>
      <c r="E7509" s="224"/>
      <c r="F7509" s="225"/>
      <c r="G7509" s="226"/>
      <c r="H7509" s="227"/>
      <c r="I7509" s="227"/>
      <c r="J7509" s="227"/>
      <c r="K7509" s="227"/>
      <c r="L7509" s="228"/>
    </row>
    <row r="7510" spans="1:12">
      <c r="A7510" s="213" t="str">
        <f t="shared" ca="1" si="117"/>
        <v/>
      </c>
      <c r="C7510" s="223"/>
      <c r="D7510" s="224"/>
      <c r="E7510" s="224"/>
      <c r="F7510" s="225"/>
      <c r="G7510" s="226"/>
      <c r="H7510" s="227"/>
      <c r="I7510" s="227"/>
      <c r="J7510" s="227"/>
      <c r="K7510" s="227"/>
      <c r="L7510" s="228"/>
    </row>
    <row r="7511" spans="1:12">
      <c r="A7511" s="213" t="str">
        <f t="shared" ca="1" si="117"/>
        <v/>
      </c>
      <c r="C7511" s="223"/>
      <c r="D7511" s="224"/>
      <c r="E7511" s="224"/>
      <c r="F7511" s="225"/>
      <c r="G7511" s="226"/>
      <c r="H7511" s="227"/>
      <c r="I7511" s="227"/>
      <c r="J7511" s="227"/>
      <c r="K7511" s="227"/>
      <c r="L7511" s="228"/>
    </row>
    <row r="7512" spans="1:12">
      <c r="A7512" s="213" t="str">
        <f t="shared" ca="1" si="117"/>
        <v/>
      </c>
      <c r="C7512" s="223"/>
      <c r="D7512" s="224"/>
      <c r="E7512" s="224"/>
      <c r="F7512" s="225"/>
      <c r="G7512" s="226"/>
      <c r="H7512" s="227"/>
      <c r="I7512" s="227"/>
      <c r="J7512" s="227"/>
      <c r="K7512" s="227"/>
      <c r="L7512" s="228"/>
    </row>
    <row r="7513" spans="1:12">
      <c r="A7513" s="213" t="str">
        <f t="shared" ca="1" si="117"/>
        <v/>
      </c>
      <c r="C7513" s="223"/>
      <c r="D7513" s="224"/>
      <c r="E7513" s="224"/>
      <c r="F7513" s="225"/>
      <c r="G7513" s="226"/>
      <c r="H7513" s="227"/>
      <c r="I7513" s="227"/>
      <c r="J7513" s="227"/>
      <c r="K7513" s="227"/>
      <c r="L7513" s="228"/>
    </row>
    <row r="7514" spans="1:12">
      <c r="A7514" s="213" t="str">
        <f t="shared" ca="1" si="117"/>
        <v/>
      </c>
      <c r="C7514" s="223"/>
      <c r="D7514" s="224"/>
      <c r="E7514" s="224"/>
      <c r="F7514" s="225"/>
      <c r="G7514" s="226"/>
      <c r="H7514" s="227"/>
      <c r="I7514" s="227"/>
      <c r="J7514" s="227"/>
      <c r="K7514" s="227"/>
      <c r="L7514" s="228"/>
    </row>
    <row r="7515" spans="1:12">
      <c r="A7515" s="213" t="str">
        <f t="shared" ca="1" si="117"/>
        <v/>
      </c>
      <c r="C7515" s="223"/>
      <c r="D7515" s="224"/>
      <c r="E7515" s="224"/>
      <c r="F7515" s="225"/>
      <c r="G7515" s="226"/>
      <c r="H7515" s="227"/>
      <c r="I7515" s="227"/>
      <c r="J7515" s="227"/>
      <c r="K7515" s="227"/>
      <c r="L7515" s="228"/>
    </row>
    <row r="7516" spans="1:12">
      <c r="A7516" s="213" t="str">
        <f t="shared" ca="1" si="117"/>
        <v/>
      </c>
      <c r="C7516" s="223"/>
      <c r="D7516" s="224"/>
      <c r="E7516" s="224"/>
      <c r="F7516" s="225"/>
      <c r="G7516" s="226"/>
      <c r="H7516" s="227"/>
      <c r="I7516" s="227"/>
      <c r="J7516" s="227"/>
      <c r="K7516" s="227"/>
      <c r="L7516" s="228"/>
    </row>
    <row r="7517" spans="1:12">
      <c r="A7517" s="213" t="str">
        <f t="shared" ca="1" si="117"/>
        <v/>
      </c>
      <c r="C7517" s="223"/>
      <c r="D7517" s="224"/>
      <c r="E7517" s="224"/>
      <c r="F7517" s="225"/>
      <c r="G7517" s="226"/>
      <c r="H7517" s="227"/>
      <c r="I7517" s="227"/>
      <c r="J7517" s="227"/>
      <c r="K7517" s="227"/>
      <c r="L7517" s="228"/>
    </row>
    <row r="7518" spans="1:12">
      <c r="A7518" s="213" t="str">
        <f t="shared" ca="1" si="117"/>
        <v/>
      </c>
      <c r="C7518" s="223"/>
      <c r="D7518" s="224"/>
      <c r="E7518" s="224"/>
      <c r="F7518" s="225"/>
      <c r="G7518" s="226"/>
      <c r="H7518" s="227"/>
      <c r="I7518" s="227"/>
      <c r="J7518" s="227"/>
      <c r="K7518" s="227"/>
      <c r="L7518" s="228"/>
    </row>
    <row r="7519" spans="1:12">
      <c r="A7519" s="213" t="str">
        <f t="shared" ca="1" si="117"/>
        <v/>
      </c>
      <c r="C7519" s="223"/>
      <c r="D7519" s="224"/>
      <c r="E7519" s="224"/>
      <c r="F7519" s="225"/>
      <c r="G7519" s="226"/>
      <c r="H7519" s="227"/>
      <c r="I7519" s="227"/>
      <c r="J7519" s="227"/>
      <c r="K7519" s="227"/>
      <c r="L7519" s="228"/>
    </row>
    <row r="7520" spans="1:12">
      <c r="A7520" s="213" t="str">
        <f t="shared" ca="1" si="117"/>
        <v/>
      </c>
      <c r="C7520" s="223"/>
      <c r="D7520" s="224"/>
      <c r="E7520" s="224"/>
      <c r="F7520" s="225"/>
      <c r="G7520" s="226"/>
      <c r="H7520" s="227"/>
      <c r="I7520" s="227"/>
      <c r="J7520" s="227"/>
      <c r="K7520" s="227"/>
      <c r="L7520" s="228"/>
    </row>
    <row r="7521" spans="1:12">
      <c r="A7521" s="213" t="str">
        <f t="shared" ca="1" si="117"/>
        <v/>
      </c>
      <c r="C7521" s="223"/>
      <c r="D7521" s="224"/>
      <c r="E7521" s="224"/>
      <c r="F7521" s="225"/>
      <c r="G7521" s="226"/>
      <c r="H7521" s="227"/>
      <c r="I7521" s="227"/>
      <c r="J7521" s="227"/>
      <c r="K7521" s="227"/>
      <c r="L7521" s="228"/>
    </row>
    <row r="7522" spans="1:12">
      <c r="A7522" s="213" t="str">
        <f t="shared" ca="1" si="117"/>
        <v/>
      </c>
      <c r="C7522" s="223"/>
      <c r="D7522" s="224"/>
      <c r="E7522" s="224"/>
      <c r="F7522" s="225"/>
      <c r="G7522" s="226"/>
      <c r="H7522" s="227"/>
      <c r="I7522" s="227"/>
      <c r="J7522" s="227"/>
      <c r="K7522" s="227"/>
      <c r="L7522" s="228"/>
    </row>
    <row r="7523" spans="1:12">
      <c r="A7523" s="213" t="str">
        <f t="shared" ca="1" si="117"/>
        <v/>
      </c>
      <c r="C7523" s="223"/>
      <c r="D7523" s="224"/>
      <c r="E7523" s="224"/>
      <c r="F7523" s="225"/>
      <c r="G7523" s="226"/>
      <c r="H7523" s="227"/>
      <c r="I7523" s="227"/>
      <c r="J7523" s="227"/>
      <c r="K7523" s="227"/>
      <c r="L7523" s="228"/>
    </row>
    <row r="7524" spans="1:12">
      <c r="A7524" s="213" t="str">
        <f t="shared" ca="1" si="117"/>
        <v/>
      </c>
      <c r="C7524" s="223"/>
      <c r="D7524" s="224"/>
      <c r="E7524" s="224"/>
      <c r="F7524" s="225"/>
      <c r="G7524" s="226"/>
      <c r="H7524" s="227"/>
      <c r="I7524" s="227"/>
      <c r="J7524" s="227"/>
      <c r="K7524" s="227"/>
      <c r="L7524" s="228"/>
    </row>
    <row r="7525" spans="1:12">
      <c r="A7525" s="213" t="str">
        <f t="shared" ca="1" si="117"/>
        <v/>
      </c>
      <c r="C7525" s="223"/>
      <c r="D7525" s="224"/>
      <c r="E7525" s="224"/>
      <c r="F7525" s="225"/>
      <c r="G7525" s="226"/>
      <c r="H7525" s="227"/>
      <c r="I7525" s="227"/>
      <c r="J7525" s="227"/>
      <c r="K7525" s="227"/>
      <c r="L7525" s="228"/>
    </row>
    <row r="7526" spans="1:12">
      <c r="A7526" s="213" t="str">
        <f t="shared" ca="1" si="117"/>
        <v/>
      </c>
      <c r="C7526" s="223"/>
      <c r="D7526" s="224"/>
      <c r="E7526" s="224"/>
      <c r="F7526" s="225"/>
      <c r="G7526" s="226"/>
      <c r="H7526" s="227"/>
      <c r="I7526" s="227"/>
      <c r="J7526" s="227"/>
      <c r="K7526" s="227"/>
      <c r="L7526" s="228"/>
    </row>
    <row r="7527" spans="1:12">
      <c r="A7527" s="213" t="str">
        <f t="shared" ca="1" si="117"/>
        <v/>
      </c>
      <c r="C7527" s="223"/>
      <c r="D7527" s="224"/>
      <c r="E7527" s="224"/>
      <c r="F7527" s="225"/>
      <c r="G7527" s="226"/>
      <c r="H7527" s="227"/>
      <c r="I7527" s="227"/>
      <c r="J7527" s="227"/>
      <c r="K7527" s="227"/>
      <c r="L7527" s="228"/>
    </row>
    <row r="7528" spans="1:12">
      <c r="A7528" s="213" t="str">
        <f t="shared" ca="1" si="117"/>
        <v/>
      </c>
      <c r="C7528" s="223"/>
      <c r="D7528" s="224"/>
      <c r="E7528" s="224"/>
      <c r="F7528" s="225"/>
      <c r="G7528" s="226"/>
      <c r="H7528" s="227"/>
      <c r="I7528" s="227"/>
      <c r="J7528" s="227"/>
      <c r="K7528" s="227"/>
      <c r="L7528" s="228"/>
    </row>
    <row r="7529" spans="1:12">
      <c r="A7529" s="213" t="str">
        <f t="shared" ca="1" si="117"/>
        <v/>
      </c>
      <c r="C7529" s="223"/>
      <c r="D7529" s="224"/>
      <c r="E7529" s="224"/>
      <c r="F7529" s="225"/>
      <c r="G7529" s="226"/>
      <c r="H7529" s="227"/>
      <c r="I7529" s="227"/>
      <c r="J7529" s="227"/>
      <c r="K7529" s="227"/>
      <c r="L7529" s="228"/>
    </row>
    <row r="7530" spans="1:12">
      <c r="A7530" s="213" t="str">
        <f t="shared" ca="1" si="117"/>
        <v/>
      </c>
      <c r="C7530" s="223"/>
      <c r="D7530" s="224"/>
      <c r="E7530" s="224"/>
      <c r="F7530" s="225"/>
      <c r="G7530" s="226"/>
      <c r="H7530" s="227"/>
      <c r="I7530" s="227"/>
      <c r="J7530" s="227"/>
      <c r="K7530" s="227"/>
      <c r="L7530" s="228"/>
    </row>
    <row r="7531" spans="1:12">
      <c r="A7531" s="213" t="str">
        <f t="shared" ca="1" si="117"/>
        <v/>
      </c>
      <c r="C7531" s="223"/>
      <c r="D7531" s="224"/>
      <c r="E7531" s="224"/>
      <c r="F7531" s="225"/>
      <c r="G7531" s="226"/>
      <c r="H7531" s="227"/>
      <c r="I7531" s="227"/>
      <c r="J7531" s="227"/>
      <c r="K7531" s="227"/>
      <c r="L7531" s="228"/>
    </row>
    <row r="7532" spans="1:12">
      <c r="A7532" s="213" t="str">
        <f t="shared" ca="1" si="117"/>
        <v/>
      </c>
      <c r="C7532" s="223"/>
      <c r="D7532" s="224"/>
      <c r="E7532" s="224"/>
      <c r="F7532" s="225"/>
      <c r="G7532" s="226"/>
      <c r="H7532" s="227"/>
      <c r="I7532" s="227"/>
      <c r="J7532" s="227"/>
      <c r="K7532" s="227"/>
      <c r="L7532" s="228"/>
    </row>
    <row r="7533" spans="1:12">
      <c r="A7533" s="213" t="str">
        <f t="shared" ca="1" si="117"/>
        <v/>
      </c>
      <c r="C7533" s="223"/>
      <c r="D7533" s="224"/>
      <c r="E7533" s="224"/>
      <c r="F7533" s="225"/>
      <c r="G7533" s="226"/>
      <c r="H7533" s="227"/>
      <c r="I7533" s="227"/>
      <c r="J7533" s="227"/>
      <c r="K7533" s="227"/>
      <c r="L7533" s="228"/>
    </row>
    <row r="7534" spans="1:12">
      <c r="A7534" s="213" t="str">
        <f t="shared" ca="1" si="117"/>
        <v/>
      </c>
      <c r="C7534" s="223"/>
      <c r="D7534" s="224"/>
      <c r="E7534" s="224"/>
      <c r="F7534" s="225"/>
      <c r="G7534" s="226"/>
      <c r="H7534" s="227"/>
      <c r="I7534" s="227"/>
      <c r="J7534" s="227"/>
      <c r="K7534" s="227"/>
      <c r="L7534" s="228"/>
    </row>
    <row r="7535" spans="1:12">
      <c r="A7535" s="213" t="str">
        <f t="shared" ca="1" si="117"/>
        <v/>
      </c>
      <c r="C7535" s="223"/>
      <c r="D7535" s="224"/>
      <c r="E7535" s="224"/>
      <c r="F7535" s="225"/>
      <c r="G7535" s="226"/>
      <c r="H7535" s="227"/>
      <c r="I7535" s="227"/>
      <c r="J7535" s="227"/>
      <c r="K7535" s="227"/>
      <c r="L7535" s="228"/>
    </row>
    <row r="7536" spans="1:12">
      <c r="A7536" s="213" t="str">
        <f t="shared" ca="1" si="117"/>
        <v/>
      </c>
      <c r="C7536" s="223"/>
      <c r="D7536" s="224"/>
      <c r="E7536" s="224"/>
      <c r="F7536" s="225"/>
      <c r="G7536" s="226"/>
      <c r="H7536" s="227"/>
      <c r="I7536" s="227"/>
      <c r="J7536" s="227"/>
      <c r="K7536" s="227"/>
      <c r="L7536" s="228"/>
    </row>
    <row r="7537" spans="1:12">
      <c r="A7537" s="213" t="str">
        <f t="shared" ca="1" si="117"/>
        <v/>
      </c>
      <c r="C7537" s="223"/>
      <c r="D7537" s="224"/>
      <c r="E7537" s="224"/>
      <c r="F7537" s="225"/>
      <c r="G7537" s="226"/>
      <c r="H7537" s="227"/>
      <c r="I7537" s="227"/>
      <c r="J7537" s="227"/>
      <c r="K7537" s="227"/>
      <c r="L7537" s="228"/>
    </row>
    <row r="7538" spans="1:12">
      <c r="A7538" s="213" t="str">
        <f t="shared" ca="1" si="117"/>
        <v/>
      </c>
      <c r="C7538" s="223"/>
      <c r="D7538" s="224"/>
      <c r="E7538" s="224"/>
      <c r="F7538" s="225"/>
      <c r="G7538" s="226"/>
      <c r="H7538" s="227"/>
      <c r="I7538" s="227"/>
      <c r="J7538" s="227"/>
      <c r="K7538" s="227"/>
      <c r="L7538" s="228"/>
    </row>
    <row r="7539" spans="1:12">
      <c r="A7539" s="213" t="str">
        <f t="shared" ca="1" si="117"/>
        <v/>
      </c>
      <c r="C7539" s="223"/>
      <c r="D7539" s="224"/>
      <c r="E7539" s="224"/>
      <c r="F7539" s="225"/>
      <c r="G7539" s="226"/>
      <c r="H7539" s="227"/>
      <c r="I7539" s="227"/>
      <c r="J7539" s="227"/>
      <c r="K7539" s="227"/>
      <c r="L7539" s="228"/>
    </row>
    <row r="7540" spans="1:12">
      <c r="A7540" s="213" t="str">
        <f t="shared" ca="1" si="117"/>
        <v/>
      </c>
      <c r="C7540" s="223"/>
      <c r="D7540" s="224"/>
      <c r="E7540" s="224"/>
      <c r="F7540" s="225"/>
      <c r="G7540" s="226"/>
      <c r="H7540" s="227"/>
      <c r="I7540" s="227"/>
      <c r="J7540" s="227"/>
      <c r="K7540" s="227"/>
      <c r="L7540" s="228"/>
    </row>
    <row r="7541" spans="1:12">
      <c r="A7541" s="213" t="str">
        <f t="shared" ca="1" si="117"/>
        <v/>
      </c>
      <c r="C7541" s="223"/>
      <c r="D7541" s="224"/>
      <c r="E7541" s="224"/>
      <c r="F7541" s="225"/>
      <c r="G7541" s="226"/>
      <c r="H7541" s="227"/>
      <c r="I7541" s="227"/>
      <c r="J7541" s="227"/>
      <c r="K7541" s="227"/>
      <c r="L7541" s="228"/>
    </row>
    <row r="7542" spans="1:12">
      <c r="A7542" s="213" t="str">
        <f t="shared" ca="1" si="117"/>
        <v/>
      </c>
      <c r="C7542" s="223"/>
      <c r="D7542" s="224"/>
      <c r="E7542" s="224"/>
      <c r="F7542" s="225"/>
      <c r="G7542" s="226"/>
      <c r="H7542" s="227"/>
      <c r="I7542" s="227"/>
      <c r="J7542" s="227"/>
      <c r="K7542" s="227"/>
      <c r="L7542" s="228"/>
    </row>
    <row r="7543" spans="1:12">
      <c r="A7543" s="213" t="str">
        <f t="shared" ca="1" si="117"/>
        <v/>
      </c>
      <c r="C7543" s="223"/>
      <c r="D7543" s="224"/>
      <c r="E7543" s="224"/>
      <c r="F7543" s="225"/>
      <c r="G7543" s="226"/>
      <c r="H7543" s="227"/>
      <c r="I7543" s="227"/>
      <c r="J7543" s="227"/>
      <c r="K7543" s="227"/>
      <c r="L7543" s="228"/>
    </row>
    <row r="7544" spans="1:12">
      <c r="A7544" s="213" t="str">
        <f t="shared" ca="1" si="117"/>
        <v/>
      </c>
      <c r="C7544" s="223"/>
      <c r="D7544" s="224"/>
      <c r="E7544" s="224"/>
      <c r="F7544" s="225"/>
      <c r="G7544" s="226"/>
      <c r="H7544" s="227"/>
      <c r="I7544" s="227"/>
      <c r="J7544" s="227"/>
      <c r="K7544" s="227"/>
      <c r="L7544" s="228"/>
    </row>
    <row r="7545" spans="1:12">
      <c r="A7545" s="213" t="str">
        <f t="shared" ca="1" si="117"/>
        <v/>
      </c>
      <c r="C7545" s="223"/>
      <c r="D7545" s="224"/>
      <c r="E7545" s="224"/>
      <c r="F7545" s="225"/>
      <c r="G7545" s="226"/>
      <c r="H7545" s="227"/>
      <c r="I7545" s="227"/>
      <c r="J7545" s="227"/>
      <c r="K7545" s="227"/>
      <c r="L7545" s="228"/>
    </row>
    <row r="7546" spans="1:12">
      <c r="A7546" s="213" t="str">
        <f t="shared" ca="1" si="117"/>
        <v/>
      </c>
      <c r="C7546" s="223"/>
      <c r="D7546" s="224"/>
      <c r="E7546" s="224"/>
      <c r="F7546" s="225"/>
      <c r="G7546" s="226"/>
      <c r="H7546" s="227"/>
      <c r="I7546" s="227"/>
      <c r="J7546" s="227"/>
      <c r="K7546" s="227"/>
      <c r="L7546" s="228"/>
    </row>
    <row r="7547" spans="1:12">
      <c r="A7547" s="213" t="str">
        <f t="shared" ca="1" si="117"/>
        <v/>
      </c>
      <c r="C7547" s="223"/>
      <c r="D7547" s="224"/>
      <c r="E7547" s="224"/>
      <c r="F7547" s="225"/>
      <c r="G7547" s="226"/>
      <c r="H7547" s="227"/>
      <c r="I7547" s="227"/>
      <c r="J7547" s="227"/>
      <c r="K7547" s="227"/>
      <c r="L7547" s="228"/>
    </row>
    <row r="7548" spans="1:12">
      <c r="A7548" s="213" t="str">
        <f t="shared" ca="1" si="117"/>
        <v/>
      </c>
      <c r="C7548" s="223"/>
      <c r="D7548" s="224"/>
      <c r="E7548" s="224"/>
      <c r="F7548" s="225"/>
      <c r="G7548" s="226"/>
      <c r="H7548" s="227"/>
      <c r="I7548" s="227"/>
      <c r="J7548" s="227"/>
      <c r="K7548" s="227"/>
      <c r="L7548" s="228"/>
    </row>
    <row r="7549" spans="1:12">
      <c r="A7549" s="213" t="str">
        <f t="shared" ca="1" si="117"/>
        <v/>
      </c>
      <c r="C7549" s="223"/>
      <c r="D7549" s="224"/>
      <c r="E7549" s="224"/>
      <c r="F7549" s="225"/>
      <c r="G7549" s="226"/>
      <c r="H7549" s="227"/>
      <c r="I7549" s="227"/>
      <c r="J7549" s="227"/>
      <c r="K7549" s="227"/>
      <c r="L7549" s="228"/>
    </row>
    <row r="7550" spans="1:12">
      <c r="A7550" s="213" t="str">
        <f t="shared" ca="1" si="117"/>
        <v/>
      </c>
      <c r="C7550" s="223"/>
      <c r="D7550" s="224"/>
      <c r="E7550" s="224"/>
      <c r="F7550" s="225"/>
      <c r="G7550" s="226"/>
      <c r="H7550" s="227"/>
      <c r="I7550" s="227"/>
      <c r="J7550" s="227"/>
      <c r="K7550" s="227"/>
      <c r="L7550" s="228"/>
    </row>
    <row r="7551" spans="1:12">
      <c r="A7551" s="213" t="str">
        <f t="shared" ca="1" si="117"/>
        <v/>
      </c>
      <c r="C7551" s="223"/>
      <c r="D7551" s="224"/>
      <c r="E7551" s="224"/>
      <c r="F7551" s="225"/>
      <c r="G7551" s="226"/>
      <c r="H7551" s="227"/>
      <c r="I7551" s="227"/>
      <c r="J7551" s="227"/>
      <c r="K7551" s="227"/>
      <c r="L7551" s="228"/>
    </row>
    <row r="7552" spans="1:12">
      <c r="A7552" s="213" t="str">
        <f t="shared" ca="1" si="117"/>
        <v/>
      </c>
      <c r="C7552" s="223"/>
      <c r="D7552" s="224"/>
      <c r="E7552" s="224"/>
      <c r="F7552" s="225"/>
      <c r="G7552" s="226"/>
      <c r="H7552" s="227"/>
      <c r="I7552" s="227"/>
      <c r="J7552" s="227"/>
      <c r="K7552" s="227"/>
      <c r="L7552" s="228"/>
    </row>
    <row r="7553" spans="1:12">
      <c r="A7553" s="213" t="str">
        <f t="shared" ca="1" si="117"/>
        <v/>
      </c>
      <c r="C7553" s="223"/>
      <c r="D7553" s="224"/>
      <c r="E7553" s="224"/>
      <c r="F7553" s="225"/>
      <c r="G7553" s="226"/>
      <c r="H7553" s="227"/>
      <c r="I7553" s="227"/>
      <c r="J7553" s="227"/>
      <c r="K7553" s="227"/>
      <c r="L7553" s="228"/>
    </row>
    <row r="7554" spans="1:12">
      <c r="A7554" s="213" t="str">
        <f t="shared" ca="1" si="117"/>
        <v/>
      </c>
      <c r="C7554" s="223"/>
      <c r="D7554" s="224"/>
      <c r="E7554" s="224"/>
      <c r="F7554" s="225"/>
      <c r="G7554" s="226"/>
      <c r="H7554" s="227"/>
      <c r="I7554" s="227"/>
      <c r="J7554" s="227"/>
      <c r="K7554" s="227"/>
      <c r="L7554" s="228"/>
    </row>
    <row r="7555" spans="1:12">
      <c r="A7555" s="213" t="str">
        <f t="shared" ca="1" si="117"/>
        <v/>
      </c>
      <c r="C7555" s="223"/>
      <c r="D7555" s="224"/>
      <c r="E7555" s="224"/>
      <c r="F7555" s="225"/>
      <c r="G7555" s="226"/>
      <c r="H7555" s="227"/>
      <c r="I7555" s="227"/>
      <c r="J7555" s="227"/>
      <c r="K7555" s="227"/>
      <c r="L7555" s="228"/>
    </row>
    <row r="7556" spans="1:12">
      <c r="A7556" s="213" t="str">
        <f t="shared" ref="A7556:A7619" ca="1" si="118">IF(INDIRECT(ADDRESS(ROW(A7556),3))="","",IF(INDIRECT(ADDRESS(ROW(A7556),3))=INDIRECT(ADDRESS(ROW(A7556)-1,3)),A7555,A7555+1))</f>
        <v/>
      </c>
      <c r="C7556" s="223"/>
      <c r="D7556" s="224"/>
      <c r="E7556" s="224"/>
      <c r="F7556" s="225"/>
      <c r="G7556" s="226"/>
      <c r="H7556" s="227"/>
      <c r="I7556" s="227"/>
      <c r="J7556" s="227"/>
      <c r="K7556" s="227"/>
      <c r="L7556" s="228"/>
    </row>
    <row r="7557" spans="1:12">
      <c r="A7557" s="213" t="str">
        <f t="shared" ca="1" si="118"/>
        <v/>
      </c>
      <c r="C7557" s="223"/>
      <c r="D7557" s="224"/>
      <c r="E7557" s="224"/>
      <c r="F7557" s="225"/>
      <c r="G7557" s="226"/>
      <c r="H7557" s="227"/>
      <c r="I7557" s="227"/>
      <c r="J7557" s="227"/>
      <c r="K7557" s="227"/>
      <c r="L7557" s="228"/>
    </row>
    <row r="7558" spans="1:12">
      <c r="A7558" s="213" t="str">
        <f t="shared" ca="1" si="118"/>
        <v/>
      </c>
      <c r="C7558" s="223"/>
      <c r="D7558" s="224"/>
      <c r="E7558" s="224"/>
      <c r="F7558" s="225"/>
      <c r="G7558" s="226"/>
      <c r="H7558" s="227"/>
      <c r="I7558" s="227"/>
      <c r="J7558" s="227"/>
      <c r="K7558" s="227"/>
      <c r="L7558" s="228"/>
    </row>
    <row r="7559" spans="1:12">
      <c r="A7559" s="213" t="str">
        <f t="shared" ca="1" si="118"/>
        <v/>
      </c>
      <c r="C7559" s="223"/>
      <c r="D7559" s="224"/>
      <c r="E7559" s="224"/>
      <c r="F7559" s="225"/>
      <c r="G7559" s="226"/>
      <c r="H7559" s="227"/>
      <c r="I7559" s="227"/>
      <c r="J7559" s="227"/>
      <c r="K7559" s="227"/>
      <c r="L7559" s="228"/>
    </row>
    <row r="7560" spans="1:12">
      <c r="A7560" s="213" t="str">
        <f t="shared" ca="1" si="118"/>
        <v/>
      </c>
      <c r="C7560" s="223"/>
      <c r="D7560" s="224"/>
      <c r="E7560" s="224"/>
      <c r="F7560" s="225"/>
      <c r="G7560" s="226"/>
      <c r="H7560" s="227"/>
      <c r="I7560" s="227"/>
      <c r="J7560" s="227"/>
      <c r="K7560" s="227"/>
      <c r="L7560" s="228"/>
    </row>
    <row r="7561" spans="1:12">
      <c r="A7561" s="213" t="str">
        <f t="shared" ca="1" si="118"/>
        <v/>
      </c>
      <c r="C7561" s="223"/>
      <c r="D7561" s="224"/>
      <c r="E7561" s="224"/>
      <c r="F7561" s="225"/>
      <c r="G7561" s="226"/>
      <c r="H7561" s="227"/>
      <c r="I7561" s="227"/>
      <c r="J7561" s="227"/>
      <c r="K7561" s="227"/>
      <c r="L7561" s="228"/>
    </row>
    <row r="7562" spans="1:12">
      <c r="A7562" s="213" t="str">
        <f t="shared" ca="1" si="118"/>
        <v/>
      </c>
      <c r="C7562" s="223"/>
      <c r="D7562" s="224"/>
      <c r="E7562" s="224"/>
      <c r="F7562" s="225"/>
      <c r="G7562" s="226"/>
      <c r="H7562" s="227"/>
      <c r="I7562" s="227"/>
      <c r="J7562" s="227"/>
      <c r="K7562" s="227"/>
      <c r="L7562" s="228"/>
    </row>
    <row r="7563" spans="1:12">
      <c r="A7563" s="213" t="str">
        <f t="shared" ca="1" si="118"/>
        <v/>
      </c>
      <c r="C7563" s="223"/>
      <c r="D7563" s="224"/>
      <c r="E7563" s="224"/>
      <c r="F7563" s="225"/>
      <c r="G7563" s="226"/>
      <c r="H7563" s="227"/>
      <c r="I7563" s="227"/>
      <c r="J7563" s="227"/>
      <c r="K7563" s="227"/>
      <c r="L7563" s="228"/>
    </row>
    <row r="7564" spans="1:12">
      <c r="A7564" s="213" t="str">
        <f t="shared" ca="1" si="118"/>
        <v/>
      </c>
      <c r="C7564" s="223"/>
      <c r="D7564" s="224"/>
      <c r="E7564" s="224"/>
      <c r="F7564" s="225"/>
      <c r="G7564" s="226"/>
      <c r="H7564" s="227"/>
      <c r="I7564" s="227"/>
      <c r="J7564" s="227"/>
      <c r="K7564" s="227"/>
      <c r="L7564" s="228"/>
    </row>
    <row r="7565" spans="1:12">
      <c r="A7565" s="213" t="str">
        <f t="shared" ca="1" si="118"/>
        <v/>
      </c>
      <c r="C7565" s="223"/>
      <c r="D7565" s="224"/>
      <c r="E7565" s="224"/>
      <c r="F7565" s="225"/>
      <c r="G7565" s="226"/>
      <c r="H7565" s="227"/>
      <c r="I7565" s="227"/>
      <c r="J7565" s="227"/>
      <c r="K7565" s="227"/>
      <c r="L7565" s="228"/>
    </row>
    <row r="7566" spans="1:12">
      <c r="A7566" s="213" t="str">
        <f t="shared" ca="1" si="118"/>
        <v/>
      </c>
      <c r="C7566" s="223"/>
      <c r="D7566" s="224"/>
      <c r="E7566" s="224"/>
      <c r="F7566" s="225"/>
      <c r="G7566" s="226"/>
      <c r="H7566" s="227"/>
      <c r="I7566" s="227"/>
      <c r="J7566" s="227"/>
      <c r="K7566" s="227"/>
      <c r="L7566" s="228"/>
    </row>
    <row r="7567" spans="1:12">
      <c r="A7567" s="213" t="str">
        <f t="shared" ca="1" si="118"/>
        <v/>
      </c>
      <c r="C7567" s="223"/>
      <c r="D7567" s="224"/>
      <c r="E7567" s="224"/>
      <c r="F7567" s="225"/>
      <c r="G7567" s="226"/>
      <c r="H7567" s="227"/>
      <c r="I7567" s="227"/>
      <c r="J7567" s="227"/>
      <c r="K7567" s="227"/>
      <c r="L7567" s="228"/>
    </row>
    <row r="7568" spans="1:12">
      <c r="A7568" s="213" t="str">
        <f t="shared" ca="1" si="118"/>
        <v/>
      </c>
      <c r="C7568" s="223"/>
      <c r="D7568" s="224"/>
      <c r="E7568" s="224"/>
      <c r="F7568" s="225"/>
      <c r="G7568" s="226"/>
      <c r="H7568" s="227"/>
      <c r="I7568" s="227"/>
      <c r="J7568" s="227"/>
      <c r="K7568" s="227"/>
      <c r="L7568" s="228"/>
    </row>
    <row r="7569" spans="1:12">
      <c r="A7569" s="213" t="str">
        <f t="shared" ca="1" si="118"/>
        <v/>
      </c>
      <c r="C7569" s="223"/>
      <c r="D7569" s="224"/>
      <c r="E7569" s="224"/>
      <c r="F7569" s="225"/>
      <c r="G7569" s="226"/>
      <c r="H7569" s="227"/>
      <c r="I7569" s="227"/>
      <c r="J7569" s="227"/>
      <c r="K7569" s="227"/>
      <c r="L7569" s="228"/>
    </row>
    <row r="7570" spans="1:12">
      <c r="A7570" s="213" t="str">
        <f t="shared" ca="1" si="118"/>
        <v/>
      </c>
      <c r="C7570" s="223"/>
      <c r="D7570" s="224"/>
      <c r="E7570" s="224"/>
      <c r="F7570" s="225"/>
      <c r="G7570" s="226"/>
      <c r="H7570" s="227"/>
      <c r="I7570" s="227"/>
      <c r="J7570" s="227"/>
      <c r="K7570" s="227"/>
      <c r="L7570" s="228"/>
    </row>
    <row r="7571" spans="1:12">
      <c r="A7571" s="213" t="str">
        <f t="shared" ca="1" si="118"/>
        <v/>
      </c>
      <c r="C7571" s="223"/>
      <c r="D7571" s="224"/>
      <c r="E7571" s="224"/>
      <c r="F7571" s="225"/>
      <c r="G7571" s="226"/>
      <c r="H7571" s="227"/>
      <c r="I7571" s="227"/>
      <c r="J7571" s="227"/>
      <c r="K7571" s="227"/>
      <c r="L7571" s="228"/>
    </row>
    <row r="7572" spans="1:12">
      <c r="A7572" s="213" t="str">
        <f t="shared" ca="1" si="118"/>
        <v/>
      </c>
      <c r="C7572" s="223"/>
      <c r="D7572" s="224"/>
      <c r="E7572" s="224"/>
      <c r="F7572" s="225"/>
      <c r="G7572" s="226"/>
      <c r="H7572" s="227"/>
      <c r="I7572" s="227"/>
      <c r="J7572" s="227"/>
      <c r="K7572" s="227"/>
      <c r="L7572" s="228"/>
    </row>
    <row r="7573" spans="1:12">
      <c r="A7573" s="213" t="str">
        <f t="shared" ca="1" si="118"/>
        <v/>
      </c>
      <c r="C7573" s="223"/>
      <c r="D7573" s="224"/>
      <c r="E7573" s="224"/>
      <c r="F7573" s="225"/>
      <c r="G7573" s="226"/>
      <c r="H7573" s="227"/>
      <c r="I7573" s="227"/>
      <c r="J7573" s="227"/>
      <c r="K7573" s="227"/>
      <c r="L7573" s="228"/>
    </row>
    <row r="7574" spans="1:12">
      <c r="A7574" s="213" t="str">
        <f t="shared" ca="1" si="118"/>
        <v/>
      </c>
      <c r="C7574" s="223"/>
      <c r="D7574" s="224"/>
      <c r="E7574" s="224"/>
      <c r="F7574" s="225"/>
      <c r="G7574" s="226"/>
      <c r="H7574" s="227"/>
      <c r="I7574" s="227"/>
      <c r="J7574" s="227"/>
      <c r="K7574" s="227"/>
      <c r="L7574" s="228"/>
    </row>
    <row r="7575" spans="1:12">
      <c r="A7575" s="213" t="str">
        <f t="shared" ca="1" si="118"/>
        <v/>
      </c>
      <c r="C7575" s="223"/>
      <c r="D7575" s="224"/>
      <c r="E7575" s="224"/>
      <c r="F7575" s="225"/>
      <c r="G7575" s="226"/>
      <c r="H7575" s="227"/>
      <c r="I7575" s="227"/>
      <c r="J7575" s="227"/>
      <c r="K7575" s="227"/>
      <c r="L7575" s="228"/>
    </row>
    <row r="7576" spans="1:12">
      <c r="A7576" s="213" t="str">
        <f t="shared" ca="1" si="118"/>
        <v/>
      </c>
      <c r="C7576" s="223"/>
      <c r="D7576" s="224"/>
      <c r="E7576" s="224"/>
      <c r="F7576" s="225"/>
      <c r="G7576" s="226"/>
      <c r="H7576" s="227"/>
      <c r="I7576" s="227"/>
      <c r="J7576" s="227"/>
      <c r="K7576" s="227"/>
      <c r="L7576" s="228"/>
    </row>
    <row r="7577" spans="1:12">
      <c r="A7577" s="213" t="str">
        <f t="shared" ca="1" si="118"/>
        <v/>
      </c>
      <c r="C7577" s="223"/>
      <c r="D7577" s="224"/>
      <c r="E7577" s="224"/>
      <c r="F7577" s="225"/>
      <c r="G7577" s="226"/>
      <c r="H7577" s="227"/>
      <c r="I7577" s="227"/>
      <c r="J7577" s="227"/>
      <c r="K7577" s="227"/>
      <c r="L7577" s="228"/>
    </row>
    <row r="7578" spans="1:12">
      <c r="A7578" s="213" t="str">
        <f t="shared" ca="1" si="118"/>
        <v/>
      </c>
      <c r="C7578" s="223"/>
      <c r="D7578" s="224"/>
      <c r="E7578" s="224"/>
      <c r="F7578" s="225"/>
      <c r="G7578" s="226"/>
      <c r="H7578" s="227"/>
      <c r="I7578" s="227"/>
      <c r="J7578" s="227"/>
      <c r="K7578" s="227"/>
      <c r="L7578" s="228"/>
    </row>
    <row r="7579" spans="1:12">
      <c r="A7579" s="213" t="str">
        <f t="shared" ca="1" si="118"/>
        <v/>
      </c>
      <c r="C7579" s="223"/>
      <c r="D7579" s="224"/>
      <c r="E7579" s="224"/>
      <c r="F7579" s="225"/>
      <c r="G7579" s="226"/>
      <c r="H7579" s="227"/>
      <c r="I7579" s="227"/>
      <c r="J7579" s="227"/>
      <c r="K7579" s="227"/>
      <c r="L7579" s="228"/>
    </row>
    <row r="7580" spans="1:12">
      <c r="A7580" s="213" t="str">
        <f t="shared" ca="1" si="118"/>
        <v/>
      </c>
      <c r="C7580" s="223"/>
      <c r="D7580" s="224"/>
      <c r="E7580" s="224"/>
      <c r="F7580" s="225"/>
      <c r="G7580" s="226"/>
      <c r="H7580" s="227"/>
      <c r="I7580" s="227"/>
      <c r="J7580" s="227"/>
      <c r="K7580" s="227"/>
      <c r="L7580" s="228"/>
    </row>
    <row r="7581" spans="1:12">
      <c r="A7581" s="213" t="str">
        <f t="shared" ca="1" si="118"/>
        <v/>
      </c>
      <c r="C7581" s="223"/>
      <c r="D7581" s="224"/>
      <c r="E7581" s="224"/>
      <c r="F7581" s="225"/>
      <c r="G7581" s="226"/>
      <c r="H7581" s="227"/>
      <c r="I7581" s="227"/>
      <c r="J7581" s="227"/>
      <c r="K7581" s="227"/>
      <c r="L7581" s="228"/>
    </row>
    <row r="7582" spans="1:12">
      <c r="A7582" s="213" t="str">
        <f t="shared" ca="1" si="118"/>
        <v/>
      </c>
      <c r="C7582" s="223"/>
      <c r="D7582" s="224"/>
      <c r="E7582" s="224"/>
      <c r="F7582" s="225"/>
      <c r="G7582" s="226"/>
      <c r="H7582" s="227"/>
      <c r="I7582" s="227"/>
      <c r="J7582" s="227"/>
      <c r="K7582" s="227"/>
      <c r="L7582" s="228"/>
    </row>
    <row r="7583" spans="1:12">
      <c r="A7583" s="213" t="str">
        <f t="shared" ca="1" si="118"/>
        <v/>
      </c>
      <c r="C7583" s="223"/>
      <c r="D7583" s="224"/>
      <c r="E7583" s="224"/>
      <c r="F7583" s="225"/>
      <c r="G7583" s="226"/>
      <c r="H7583" s="227"/>
      <c r="I7583" s="227"/>
      <c r="J7583" s="227"/>
      <c r="K7583" s="227"/>
      <c r="L7583" s="228"/>
    </row>
    <row r="7584" spans="1:12">
      <c r="A7584" s="213" t="str">
        <f t="shared" ca="1" si="118"/>
        <v/>
      </c>
      <c r="C7584" s="223"/>
      <c r="D7584" s="224"/>
      <c r="E7584" s="224"/>
      <c r="F7584" s="225"/>
      <c r="G7584" s="226"/>
      <c r="H7584" s="227"/>
      <c r="I7584" s="227"/>
      <c r="J7584" s="227"/>
      <c r="K7584" s="227"/>
      <c r="L7584" s="228"/>
    </row>
    <row r="7585" spans="1:12">
      <c r="A7585" s="213" t="str">
        <f t="shared" ca="1" si="118"/>
        <v/>
      </c>
      <c r="C7585" s="223"/>
      <c r="D7585" s="224"/>
      <c r="E7585" s="224"/>
      <c r="F7585" s="225"/>
      <c r="G7585" s="226"/>
      <c r="H7585" s="227"/>
      <c r="I7585" s="227"/>
      <c r="J7585" s="227"/>
      <c r="K7585" s="227"/>
      <c r="L7585" s="228"/>
    </row>
    <row r="7586" spans="1:12">
      <c r="A7586" s="213" t="str">
        <f t="shared" ca="1" si="118"/>
        <v/>
      </c>
      <c r="C7586" s="223"/>
      <c r="D7586" s="224"/>
      <c r="E7586" s="224"/>
      <c r="F7586" s="225"/>
      <c r="G7586" s="226"/>
      <c r="H7586" s="227"/>
      <c r="I7586" s="227"/>
      <c r="J7586" s="227"/>
      <c r="K7586" s="227"/>
      <c r="L7586" s="228"/>
    </row>
    <row r="7587" spans="1:12">
      <c r="A7587" s="213" t="str">
        <f t="shared" ca="1" si="118"/>
        <v/>
      </c>
      <c r="C7587" s="223"/>
      <c r="D7587" s="224"/>
      <c r="E7587" s="224"/>
      <c r="F7587" s="225"/>
      <c r="G7587" s="226"/>
      <c r="H7587" s="227"/>
      <c r="I7587" s="227"/>
      <c r="J7587" s="227"/>
      <c r="K7587" s="227"/>
      <c r="L7587" s="228"/>
    </row>
    <row r="7588" spans="1:12">
      <c r="A7588" s="213" t="str">
        <f t="shared" ca="1" si="118"/>
        <v/>
      </c>
      <c r="C7588" s="223"/>
      <c r="D7588" s="224"/>
      <c r="E7588" s="224"/>
      <c r="F7588" s="225"/>
      <c r="G7588" s="226"/>
      <c r="H7588" s="227"/>
      <c r="I7588" s="227"/>
      <c r="J7588" s="227"/>
      <c r="K7588" s="227"/>
      <c r="L7588" s="228"/>
    </row>
    <row r="7589" spans="1:12">
      <c r="A7589" s="213" t="str">
        <f t="shared" ca="1" si="118"/>
        <v/>
      </c>
      <c r="C7589" s="223"/>
      <c r="D7589" s="224"/>
      <c r="E7589" s="224"/>
      <c r="F7589" s="225"/>
      <c r="G7589" s="226"/>
      <c r="H7589" s="227"/>
      <c r="I7589" s="227"/>
      <c r="J7589" s="227"/>
      <c r="K7589" s="227"/>
      <c r="L7589" s="228"/>
    </row>
    <row r="7590" spans="1:12">
      <c r="A7590" s="213" t="str">
        <f t="shared" ca="1" si="118"/>
        <v/>
      </c>
      <c r="C7590" s="223"/>
      <c r="D7590" s="224"/>
      <c r="E7590" s="224"/>
      <c r="F7590" s="225"/>
      <c r="G7590" s="226"/>
      <c r="H7590" s="227"/>
      <c r="I7590" s="227"/>
      <c r="J7590" s="227"/>
      <c r="K7590" s="227"/>
      <c r="L7590" s="228"/>
    </row>
    <row r="7591" spans="1:12">
      <c r="A7591" s="213" t="str">
        <f t="shared" ca="1" si="118"/>
        <v/>
      </c>
      <c r="C7591" s="223"/>
      <c r="D7591" s="224"/>
      <c r="E7591" s="224"/>
      <c r="F7591" s="225"/>
      <c r="G7591" s="226"/>
      <c r="H7591" s="227"/>
      <c r="I7591" s="227"/>
      <c r="J7591" s="227"/>
      <c r="K7591" s="227"/>
      <c r="L7591" s="228"/>
    </row>
    <row r="7592" spans="1:12">
      <c r="A7592" s="213" t="str">
        <f t="shared" ca="1" si="118"/>
        <v/>
      </c>
      <c r="C7592" s="223"/>
      <c r="D7592" s="224"/>
      <c r="E7592" s="224"/>
      <c r="F7592" s="225"/>
      <c r="G7592" s="226"/>
      <c r="H7592" s="227"/>
      <c r="I7592" s="227"/>
      <c r="J7592" s="227"/>
      <c r="K7592" s="227"/>
      <c r="L7592" s="228"/>
    </row>
    <row r="7593" spans="1:12">
      <c r="A7593" s="213" t="str">
        <f t="shared" ca="1" si="118"/>
        <v/>
      </c>
      <c r="C7593" s="223"/>
      <c r="D7593" s="224"/>
      <c r="E7593" s="224"/>
      <c r="F7593" s="225"/>
      <c r="G7593" s="226"/>
      <c r="H7593" s="227"/>
      <c r="I7593" s="227"/>
      <c r="J7593" s="227"/>
      <c r="K7593" s="227"/>
      <c r="L7593" s="228"/>
    </row>
    <row r="7594" spans="1:12">
      <c r="A7594" s="213" t="str">
        <f t="shared" ca="1" si="118"/>
        <v/>
      </c>
      <c r="C7594" s="223"/>
      <c r="D7594" s="224"/>
      <c r="E7594" s="224"/>
      <c r="F7594" s="225"/>
      <c r="G7594" s="226"/>
      <c r="H7594" s="227"/>
      <c r="I7594" s="227"/>
      <c r="J7594" s="227"/>
      <c r="K7594" s="227"/>
      <c r="L7594" s="228"/>
    </row>
    <row r="7595" spans="1:12">
      <c r="A7595" s="213" t="str">
        <f t="shared" ca="1" si="118"/>
        <v/>
      </c>
      <c r="C7595" s="223"/>
      <c r="D7595" s="224"/>
      <c r="E7595" s="224"/>
      <c r="F7595" s="225"/>
      <c r="G7595" s="226"/>
      <c r="H7595" s="227"/>
      <c r="I7595" s="227"/>
      <c r="J7595" s="227"/>
      <c r="K7595" s="227"/>
      <c r="L7595" s="228"/>
    </row>
    <row r="7596" spans="1:12">
      <c r="A7596" s="213" t="str">
        <f t="shared" ca="1" si="118"/>
        <v/>
      </c>
      <c r="C7596" s="223"/>
      <c r="D7596" s="224"/>
      <c r="E7596" s="224"/>
      <c r="F7596" s="225"/>
      <c r="G7596" s="226"/>
      <c r="H7596" s="227"/>
      <c r="I7596" s="227"/>
      <c r="J7596" s="227"/>
      <c r="K7596" s="227"/>
      <c r="L7596" s="228"/>
    </row>
    <row r="7597" spans="1:12">
      <c r="A7597" s="213" t="str">
        <f t="shared" ca="1" si="118"/>
        <v/>
      </c>
      <c r="C7597" s="223"/>
      <c r="D7597" s="224"/>
      <c r="E7597" s="224"/>
      <c r="F7597" s="225"/>
      <c r="G7597" s="226"/>
      <c r="H7597" s="227"/>
      <c r="I7597" s="227"/>
      <c r="J7597" s="227"/>
      <c r="K7597" s="227"/>
      <c r="L7597" s="228"/>
    </row>
    <row r="7598" spans="1:12">
      <c r="A7598" s="213" t="str">
        <f t="shared" ca="1" si="118"/>
        <v/>
      </c>
      <c r="C7598" s="223"/>
      <c r="D7598" s="224"/>
      <c r="E7598" s="224"/>
      <c r="F7598" s="225"/>
      <c r="G7598" s="226"/>
      <c r="H7598" s="227"/>
      <c r="I7598" s="227"/>
      <c r="J7598" s="227"/>
      <c r="K7598" s="227"/>
      <c r="L7598" s="228"/>
    </row>
    <row r="7599" spans="1:12">
      <c r="A7599" s="213" t="str">
        <f t="shared" ca="1" si="118"/>
        <v/>
      </c>
      <c r="C7599" s="223"/>
      <c r="D7599" s="224"/>
      <c r="E7599" s="224"/>
      <c r="F7599" s="225"/>
      <c r="G7599" s="226"/>
      <c r="H7599" s="227"/>
      <c r="I7599" s="227"/>
      <c r="J7599" s="227"/>
      <c r="K7599" s="227"/>
      <c r="L7599" s="228"/>
    </row>
    <row r="7600" spans="1:12">
      <c r="A7600" s="213" t="str">
        <f t="shared" ca="1" si="118"/>
        <v/>
      </c>
      <c r="C7600" s="223"/>
      <c r="D7600" s="224"/>
      <c r="E7600" s="224"/>
      <c r="F7600" s="225"/>
      <c r="G7600" s="226"/>
      <c r="H7600" s="227"/>
      <c r="I7600" s="227"/>
      <c r="J7600" s="227"/>
      <c r="K7600" s="227"/>
      <c r="L7600" s="228"/>
    </row>
    <row r="7601" spans="1:12">
      <c r="A7601" s="213" t="str">
        <f t="shared" ca="1" si="118"/>
        <v/>
      </c>
      <c r="C7601" s="223"/>
      <c r="D7601" s="224"/>
      <c r="E7601" s="224"/>
      <c r="F7601" s="225"/>
      <c r="G7601" s="226"/>
      <c r="H7601" s="227"/>
      <c r="I7601" s="227"/>
      <c r="J7601" s="227"/>
      <c r="K7601" s="227"/>
      <c r="L7601" s="228"/>
    </row>
    <row r="7602" spans="1:12">
      <c r="A7602" s="213" t="str">
        <f t="shared" ca="1" si="118"/>
        <v/>
      </c>
      <c r="C7602" s="223"/>
      <c r="D7602" s="224"/>
      <c r="E7602" s="224"/>
      <c r="F7602" s="225"/>
      <c r="G7602" s="226"/>
      <c r="H7602" s="227"/>
      <c r="I7602" s="227"/>
      <c r="J7602" s="227"/>
      <c r="K7602" s="227"/>
      <c r="L7602" s="228"/>
    </row>
    <row r="7603" spans="1:12">
      <c r="A7603" s="213" t="str">
        <f t="shared" ca="1" si="118"/>
        <v/>
      </c>
      <c r="C7603" s="223"/>
      <c r="D7603" s="224"/>
      <c r="E7603" s="224"/>
      <c r="F7603" s="225"/>
      <c r="G7603" s="226"/>
      <c r="H7603" s="227"/>
      <c r="I7603" s="227"/>
      <c r="J7603" s="227"/>
      <c r="K7603" s="227"/>
      <c r="L7603" s="228"/>
    </row>
    <row r="7604" spans="1:12">
      <c r="A7604" s="213" t="str">
        <f t="shared" ca="1" si="118"/>
        <v/>
      </c>
      <c r="C7604" s="223"/>
      <c r="D7604" s="224"/>
      <c r="E7604" s="224"/>
      <c r="F7604" s="225"/>
      <c r="G7604" s="226"/>
      <c r="H7604" s="227"/>
      <c r="I7604" s="227"/>
      <c r="J7604" s="227"/>
      <c r="K7604" s="227"/>
      <c r="L7604" s="228"/>
    </row>
    <row r="7605" spans="1:12">
      <c r="A7605" s="213" t="str">
        <f t="shared" ca="1" si="118"/>
        <v/>
      </c>
      <c r="C7605" s="223"/>
      <c r="D7605" s="224"/>
      <c r="E7605" s="224"/>
      <c r="F7605" s="225"/>
      <c r="G7605" s="226"/>
      <c r="H7605" s="227"/>
      <c r="I7605" s="227"/>
      <c r="J7605" s="227"/>
      <c r="K7605" s="227"/>
      <c r="L7605" s="228"/>
    </row>
    <row r="7606" spans="1:12">
      <c r="A7606" s="213" t="str">
        <f t="shared" ca="1" si="118"/>
        <v/>
      </c>
      <c r="C7606" s="223"/>
      <c r="D7606" s="224"/>
      <c r="E7606" s="224"/>
      <c r="F7606" s="225"/>
      <c r="G7606" s="226"/>
      <c r="H7606" s="227"/>
      <c r="I7606" s="227"/>
      <c r="J7606" s="227"/>
      <c r="K7606" s="227"/>
      <c r="L7606" s="228"/>
    </row>
    <row r="7607" spans="1:12">
      <c r="A7607" s="213" t="str">
        <f t="shared" ca="1" si="118"/>
        <v/>
      </c>
      <c r="C7607" s="223"/>
      <c r="D7607" s="224"/>
      <c r="E7607" s="224"/>
      <c r="F7607" s="225"/>
      <c r="G7607" s="226"/>
      <c r="H7607" s="227"/>
      <c r="I7607" s="227"/>
      <c r="J7607" s="227"/>
      <c r="K7607" s="227"/>
      <c r="L7607" s="228"/>
    </row>
    <row r="7608" spans="1:12">
      <c r="A7608" s="213" t="str">
        <f t="shared" ca="1" si="118"/>
        <v/>
      </c>
      <c r="C7608" s="223"/>
      <c r="D7608" s="224"/>
      <c r="E7608" s="224"/>
      <c r="F7608" s="225"/>
      <c r="G7608" s="226"/>
      <c r="H7608" s="227"/>
      <c r="I7608" s="227"/>
      <c r="J7608" s="227"/>
      <c r="K7608" s="227"/>
      <c r="L7608" s="228"/>
    </row>
    <row r="7609" spans="1:12">
      <c r="A7609" s="213" t="str">
        <f t="shared" ca="1" si="118"/>
        <v/>
      </c>
      <c r="C7609" s="223"/>
      <c r="D7609" s="224"/>
      <c r="E7609" s="224"/>
      <c r="F7609" s="225"/>
      <c r="G7609" s="226"/>
      <c r="H7609" s="227"/>
      <c r="I7609" s="227"/>
      <c r="J7609" s="227"/>
      <c r="K7609" s="227"/>
      <c r="L7609" s="228"/>
    </row>
    <row r="7610" spans="1:12">
      <c r="A7610" s="213" t="str">
        <f t="shared" ca="1" si="118"/>
        <v/>
      </c>
      <c r="C7610" s="223"/>
      <c r="D7610" s="224"/>
      <c r="E7610" s="224"/>
      <c r="F7610" s="225"/>
      <c r="G7610" s="226"/>
      <c r="H7610" s="227"/>
      <c r="I7610" s="227"/>
      <c r="J7610" s="227"/>
      <c r="K7610" s="227"/>
      <c r="L7610" s="228"/>
    </row>
    <row r="7611" spans="1:12">
      <c r="A7611" s="213" t="str">
        <f t="shared" ca="1" si="118"/>
        <v/>
      </c>
      <c r="C7611" s="223"/>
      <c r="D7611" s="224"/>
      <c r="E7611" s="224"/>
      <c r="F7611" s="225"/>
      <c r="G7611" s="226"/>
      <c r="H7611" s="227"/>
      <c r="I7611" s="227"/>
      <c r="J7611" s="227"/>
      <c r="K7611" s="227"/>
      <c r="L7611" s="228"/>
    </row>
    <row r="7612" spans="1:12">
      <c r="A7612" s="213" t="str">
        <f t="shared" ca="1" si="118"/>
        <v/>
      </c>
      <c r="C7612" s="223"/>
      <c r="D7612" s="224"/>
      <c r="E7612" s="224"/>
      <c r="F7612" s="225"/>
      <c r="G7612" s="226"/>
      <c r="H7612" s="227"/>
      <c r="I7612" s="227"/>
      <c r="J7612" s="227"/>
      <c r="K7612" s="227"/>
      <c r="L7612" s="228"/>
    </row>
    <row r="7613" spans="1:12">
      <c r="A7613" s="213" t="str">
        <f t="shared" ca="1" si="118"/>
        <v/>
      </c>
      <c r="C7613" s="223"/>
      <c r="D7613" s="224"/>
      <c r="E7613" s="224"/>
      <c r="F7613" s="225"/>
      <c r="G7613" s="226"/>
      <c r="H7613" s="227"/>
      <c r="I7613" s="227"/>
      <c r="J7613" s="227"/>
      <c r="K7613" s="227"/>
      <c r="L7613" s="228"/>
    </row>
    <row r="7614" spans="1:12">
      <c r="A7614" s="213" t="str">
        <f t="shared" ca="1" si="118"/>
        <v/>
      </c>
      <c r="C7614" s="223"/>
      <c r="D7614" s="224"/>
      <c r="E7614" s="224"/>
      <c r="F7614" s="225"/>
      <c r="G7614" s="226"/>
      <c r="H7614" s="227"/>
      <c r="I7614" s="227"/>
      <c r="J7614" s="227"/>
      <c r="K7614" s="227"/>
      <c r="L7614" s="228"/>
    </row>
    <row r="7615" spans="1:12">
      <c r="A7615" s="213" t="str">
        <f t="shared" ca="1" si="118"/>
        <v/>
      </c>
      <c r="C7615" s="223"/>
      <c r="D7615" s="224"/>
      <c r="E7615" s="224"/>
      <c r="F7615" s="225"/>
      <c r="G7615" s="226"/>
      <c r="H7615" s="227"/>
      <c r="I7615" s="227"/>
      <c r="J7615" s="227"/>
      <c r="K7615" s="227"/>
      <c r="L7615" s="228"/>
    </row>
    <row r="7616" spans="1:12">
      <c r="A7616" s="213" t="str">
        <f t="shared" ca="1" si="118"/>
        <v/>
      </c>
      <c r="C7616" s="223"/>
      <c r="D7616" s="224"/>
      <c r="E7616" s="224"/>
      <c r="F7616" s="225"/>
      <c r="G7616" s="226"/>
      <c r="H7616" s="227"/>
      <c r="I7616" s="227"/>
      <c r="J7616" s="227"/>
      <c r="K7616" s="227"/>
      <c r="L7616" s="228"/>
    </row>
    <row r="7617" spans="1:12">
      <c r="A7617" s="213" t="str">
        <f t="shared" ca="1" si="118"/>
        <v/>
      </c>
      <c r="C7617" s="223"/>
      <c r="D7617" s="224"/>
      <c r="E7617" s="224"/>
      <c r="F7617" s="225"/>
      <c r="G7617" s="226"/>
      <c r="H7617" s="227"/>
      <c r="I7617" s="227"/>
      <c r="J7617" s="227"/>
      <c r="K7617" s="227"/>
      <c r="L7617" s="228"/>
    </row>
    <row r="7618" spans="1:12">
      <c r="A7618" s="213" t="str">
        <f t="shared" ca="1" si="118"/>
        <v/>
      </c>
      <c r="C7618" s="223"/>
      <c r="D7618" s="224"/>
      <c r="E7618" s="224"/>
      <c r="F7618" s="225"/>
      <c r="G7618" s="226"/>
      <c r="H7618" s="227"/>
      <c r="I7618" s="227"/>
      <c r="J7618" s="227"/>
      <c r="K7618" s="227"/>
      <c r="L7618" s="228"/>
    </row>
    <row r="7619" spans="1:12">
      <c r="A7619" s="213" t="str">
        <f t="shared" ca="1" si="118"/>
        <v/>
      </c>
      <c r="C7619" s="223"/>
      <c r="D7619" s="224"/>
      <c r="E7619" s="224"/>
      <c r="F7619" s="225"/>
      <c r="G7619" s="226"/>
      <c r="H7619" s="227"/>
      <c r="I7619" s="227"/>
      <c r="J7619" s="227"/>
      <c r="K7619" s="227"/>
      <c r="L7619" s="228"/>
    </row>
    <row r="7620" spans="1:12">
      <c r="A7620" s="213" t="str">
        <f t="shared" ref="A7620:A7683" ca="1" si="119">IF(INDIRECT(ADDRESS(ROW(A7620),3))="","",IF(INDIRECT(ADDRESS(ROW(A7620),3))=INDIRECT(ADDRESS(ROW(A7620)-1,3)),A7619,A7619+1))</f>
        <v/>
      </c>
      <c r="C7620" s="223"/>
      <c r="D7620" s="224"/>
      <c r="E7620" s="224"/>
      <c r="F7620" s="225"/>
      <c r="G7620" s="226"/>
      <c r="H7620" s="227"/>
      <c r="I7620" s="227"/>
      <c r="J7620" s="227"/>
      <c r="K7620" s="227"/>
      <c r="L7620" s="228"/>
    </row>
    <row r="7621" spans="1:12">
      <c r="A7621" s="213" t="str">
        <f t="shared" ca="1" si="119"/>
        <v/>
      </c>
      <c r="C7621" s="223"/>
      <c r="D7621" s="224"/>
      <c r="E7621" s="224"/>
      <c r="F7621" s="225"/>
      <c r="G7621" s="226"/>
      <c r="H7621" s="227"/>
      <c r="I7621" s="227"/>
      <c r="J7621" s="227"/>
      <c r="K7621" s="227"/>
      <c r="L7621" s="228"/>
    </row>
    <row r="7622" spans="1:12">
      <c r="A7622" s="213" t="str">
        <f t="shared" ca="1" si="119"/>
        <v/>
      </c>
      <c r="C7622" s="223"/>
      <c r="D7622" s="224"/>
      <c r="E7622" s="224"/>
      <c r="F7622" s="225"/>
      <c r="G7622" s="226"/>
      <c r="H7622" s="227"/>
      <c r="I7622" s="227"/>
      <c r="J7622" s="227"/>
      <c r="K7622" s="227"/>
      <c r="L7622" s="228"/>
    </row>
    <row r="7623" spans="1:12">
      <c r="A7623" s="213" t="str">
        <f t="shared" ca="1" si="119"/>
        <v/>
      </c>
      <c r="C7623" s="223"/>
      <c r="D7623" s="224"/>
      <c r="E7623" s="224"/>
      <c r="F7623" s="225"/>
      <c r="G7623" s="226"/>
      <c r="H7623" s="227"/>
      <c r="I7623" s="227"/>
      <c r="J7623" s="227"/>
      <c r="K7623" s="227"/>
      <c r="L7623" s="228"/>
    </row>
    <row r="7624" spans="1:12">
      <c r="A7624" s="213" t="str">
        <f t="shared" ca="1" si="119"/>
        <v/>
      </c>
      <c r="C7624" s="223"/>
      <c r="D7624" s="224"/>
      <c r="E7624" s="224"/>
      <c r="F7624" s="225"/>
      <c r="G7624" s="226"/>
      <c r="H7624" s="227"/>
      <c r="I7624" s="227"/>
      <c r="J7624" s="227"/>
      <c r="K7624" s="227"/>
      <c r="L7624" s="228"/>
    </row>
    <row r="7625" spans="1:12">
      <c r="A7625" s="213" t="str">
        <f t="shared" ca="1" si="119"/>
        <v/>
      </c>
      <c r="C7625" s="223"/>
      <c r="D7625" s="224"/>
      <c r="E7625" s="224"/>
      <c r="F7625" s="225"/>
      <c r="G7625" s="226"/>
      <c r="H7625" s="227"/>
      <c r="I7625" s="227"/>
      <c r="J7625" s="227"/>
      <c r="K7625" s="227"/>
      <c r="L7625" s="228"/>
    </row>
    <row r="7626" spans="1:12">
      <c r="A7626" s="213" t="str">
        <f t="shared" ca="1" si="119"/>
        <v/>
      </c>
      <c r="C7626" s="223"/>
      <c r="D7626" s="224"/>
      <c r="E7626" s="224"/>
      <c r="F7626" s="225"/>
      <c r="G7626" s="226"/>
      <c r="H7626" s="227"/>
      <c r="I7626" s="227"/>
      <c r="J7626" s="227"/>
      <c r="K7626" s="227"/>
      <c r="L7626" s="228"/>
    </row>
    <row r="7627" spans="1:12">
      <c r="A7627" s="213" t="str">
        <f t="shared" ca="1" si="119"/>
        <v/>
      </c>
      <c r="C7627" s="223"/>
      <c r="D7627" s="224"/>
      <c r="E7627" s="224"/>
      <c r="F7627" s="225"/>
      <c r="G7627" s="226"/>
      <c r="H7627" s="227"/>
      <c r="I7627" s="227"/>
      <c r="J7627" s="227"/>
      <c r="K7627" s="227"/>
      <c r="L7627" s="228"/>
    </row>
    <row r="7628" spans="1:12">
      <c r="A7628" s="213" t="str">
        <f t="shared" ca="1" si="119"/>
        <v/>
      </c>
      <c r="C7628" s="223"/>
      <c r="D7628" s="224"/>
      <c r="E7628" s="224"/>
      <c r="F7628" s="225"/>
      <c r="G7628" s="226"/>
      <c r="H7628" s="227"/>
      <c r="I7628" s="227"/>
      <c r="J7628" s="227"/>
      <c r="K7628" s="227"/>
      <c r="L7628" s="228"/>
    </row>
    <row r="7629" spans="1:12">
      <c r="A7629" s="213" t="str">
        <f t="shared" ca="1" si="119"/>
        <v/>
      </c>
      <c r="C7629" s="223"/>
      <c r="D7629" s="224"/>
      <c r="E7629" s="224"/>
      <c r="F7629" s="225"/>
      <c r="G7629" s="226"/>
      <c r="H7629" s="227"/>
      <c r="I7629" s="227"/>
      <c r="J7629" s="227"/>
      <c r="K7629" s="227"/>
      <c r="L7629" s="228"/>
    </row>
    <row r="7630" spans="1:12">
      <c r="A7630" s="213" t="str">
        <f t="shared" ca="1" si="119"/>
        <v/>
      </c>
      <c r="C7630" s="223"/>
      <c r="D7630" s="224"/>
      <c r="E7630" s="224"/>
      <c r="F7630" s="225"/>
      <c r="G7630" s="226"/>
      <c r="H7630" s="227"/>
      <c r="I7630" s="227"/>
      <c r="J7630" s="227"/>
      <c r="K7630" s="227"/>
      <c r="L7630" s="228"/>
    </row>
    <row r="7631" spans="1:12">
      <c r="A7631" s="213" t="str">
        <f t="shared" ca="1" si="119"/>
        <v/>
      </c>
      <c r="C7631" s="223"/>
      <c r="D7631" s="224"/>
      <c r="E7631" s="224"/>
      <c r="F7631" s="225"/>
      <c r="G7631" s="226"/>
      <c r="H7631" s="227"/>
      <c r="I7631" s="227"/>
      <c r="J7631" s="227"/>
      <c r="K7631" s="227"/>
      <c r="L7631" s="228"/>
    </row>
    <row r="7632" spans="1:12">
      <c r="A7632" s="213" t="str">
        <f t="shared" ca="1" si="119"/>
        <v/>
      </c>
      <c r="C7632" s="223"/>
      <c r="D7632" s="224"/>
      <c r="E7632" s="224"/>
      <c r="F7632" s="225"/>
      <c r="G7632" s="226"/>
      <c r="H7632" s="227"/>
      <c r="I7632" s="227"/>
      <c r="J7632" s="227"/>
      <c r="K7632" s="227"/>
      <c r="L7632" s="228"/>
    </row>
    <row r="7633" spans="1:12">
      <c r="A7633" s="213" t="str">
        <f t="shared" ca="1" si="119"/>
        <v/>
      </c>
      <c r="C7633" s="223"/>
      <c r="D7633" s="224"/>
      <c r="E7633" s="224"/>
      <c r="F7633" s="225"/>
      <c r="G7633" s="226"/>
      <c r="H7633" s="227"/>
      <c r="I7633" s="227"/>
      <c r="J7633" s="227"/>
      <c r="K7633" s="227"/>
      <c r="L7633" s="228"/>
    </row>
    <row r="7634" spans="1:12">
      <c r="A7634" s="213" t="str">
        <f t="shared" ca="1" si="119"/>
        <v/>
      </c>
      <c r="C7634" s="223"/>
      <c r="D7634" s="224"/>
      <c r="E7634" s="224"/>
      <c r="F7634" s="225"/>
      <c r="G7634" s="226"/>
      <c r="H7634" s="227"/>
      <c r="I7634" s="227"/>
      <c r="J7634" s="227"/>
      <c r="K7634" s="227"/>
      <c r="L7634" s="228"/>
    </row>
    <row r="7635" spans="1:12">
      <c r="A7635" s="213" t="str">
        <f t="shared" ca="1" si="119"/>
        <v/>
      </c>
      <c r="C7635" s="223"/>
      <c r="D7635" s="224"/>
      <c r="E7635" s="224"/>
      <c r="F7635" s="225"/>
      <c r="G7635" s="226"/>
      <c r="H7635" s="227"/>
      <c r="I7635" s="227"/>
      <c r="J7635" s="227"/>
      <c r="K7635" s="227"/>
      <c r="L7635" s="228"/>
    </row>
    <row r="7636" spans="1:12">
      <c r="A7636" s="213" t="str">
        <f t="shared" ca="1" si="119"/>
        <v/>
      </c>
      <c r="C7636" s="223"/>
      <c r="D7636" s="224"/>
      <c r="E7636" s="224"/>
      <c r="F7636" s="225"/>
      <c r="G7636" s="226"/>
      <c r="H7636" s="227"/>
      <c r="I7636" s="227"/>
      <c r="J7636" s="227"/>
      <c r="K7636" s="227"/>
      <c r="L7636" s="228"/>
    </row>
    <row r="7637" spans="1:12">
      <c r="A7637" s="213" t="str">
        <f t="shared" ca="1" si="119"/>
        <v/>
      </c>
      <c r="C7637" s="223"/>
      <c r="D7637" s="224"/>
      <c r="E7637" s="224"/>
      <c r="F7637" s="225"/>
      <c r="G7637" s="226"/>
      <c r="H7637" s="227"/>
      <c r="I7637" s="227"/>
      <c r="J7637" s="227"/>
      <c r="K7637" s="227"/>
      <c r="L7637" s="228"/>
    </row>
    <row r="7638" spans="1:12">
      <c r="A7638" s="213" t="str">
        <f t="shared" ca="1" si="119"/>
        <v/>
      </c>
      <c r="C7638" s="223"/>
      <c r="D7638" s="224"/>
      <c r="E7638" s="224"/>
      <c r="F7638" s="225"/>
      <c r="G7638" s="226"/>
      <c r="H7638" s="227"/>
      <c r="I7638" s="227"/>
      <c r="J7638" s="227"/>
      <c r="K7638" s="227"/>
      <c r="L7638" s="228"/>
    </row>
    <row r="7639" spans="1:12">
      <c r="A7639" s="213" t="str">
        <f t="shared" ca="1" si="119"/>
        <v/>
      </c>
      <c r="C7639" s="223"/>
      <c r="D7639" s="224"/>
      <c r="E7639" s="224"/>
      <c r="F7639" s="225"/>
      <c r="G7639" s="226"/>
      <c r="H7639" s="227"/>
      <c r="I7639" s="227"/>
      <c r="J7639" s="227"/>
      <c r="K7639" s="227"/>
      <c r="L7639" s="228"/>
    </row>
    <row r="7640" spans="1:12">
      <c r="A7640" s="213" t="str">
        <f t="shared" ca="1" si="119"/>
        <v/>
      </c>
      <c r="C7640" s="223"/>
      <c r="D7640" s="224"/>
      <c r="E7640" s="224"/>
      <c r="F7640" s="225"/>
      <c r="G7640" s="226"/>
      <c r="H7640" s="227"/>
      <c r="I7640" s="227"/>
      <c r="J7640" s="227"/>
      <c r="K7640" s="227"/>
      <c r="L7640" s="228"/>
    </row>
    <row r="7641" spans="1:12">
      <c r="A7641" s="213" t="str">
        <f t="shared" ca="1" si="119"/>
        <v/>
      </c>
      <c r="C7641" s="223"/>
      <c r="D7641" s="224"/>
      <c r="E7641" s="224"/>
      <c r="F7641" s="225"/>
      <c r="G7641" s="226"/>
      <c r="H7641" s="227"/>
      <c r="I7641" s="227"/>
      <c r="J7641" s="227"/>
      <c r="K7641" s="227"/>
      <c r="L7641" s="228"/>
    </row>
    <row r="7642" spans="1:12">
      <c r="A7642" s="213" t="str">
        <f t="shared" ca="1" si="119"/>
        <v/>
      </c>
      <c r="C7642" s="223"/>
      <c r="D7642" s="224"/>
      <c r="E7642" s="224"/>
      <c r="F7642" s="225"/>
      <c r="G7642" s="226"/>
      <c r="H7642" s="227"/>
      <c r="I7642" s="227"/>
      <c r="J7642" s="227"/>
      <c r="K7642" s="227"/>
      <c r="L7642" s="228"/>
    </row>
    <row r="7643" spans="1:12">
      <c r="A7643" s="213" t="str">
        <f t="shared" ca="1" si="119"/>
        <v/>
      </c>
      <c r="C7643" s="223"/>
      <c r="D7643" s="224"/>
      <c r="E7643" s="224"/>
      <c r="F7643" s="225"/>
      <c r="G7643" s="226"/>
      <c r="H7643" s="227"/>
      <c r="I7643" s="227"/>
      <c r="J7643" s="227"/>
      <c r="K7643" s="227"/>
      <c r="L7643" s="228"/>
    </row>
    <row r="7644" spans="1:12">
      <c r="A7644" s="213" t="str">
        <f t="shared" ca="1" si="119"/>
        <v/>
      </c>
      <c r="C7644" s="223"/>
      <c r="D7644" s="224"/>
      <c r="E7644" s="224"/>
      <c r="F7644" s="225"/>
      <c r="G7644" s="226"/>
      <c r="H7644" s="227"/>
      <c r="I7644" s="227"/>
      <c r="J7644" s="227"/>
      <c r="K7644" s="227"/>
      <c r="L7644" s="228"/>
    </row>
    <row r="7645" spans="1:12">
      <c r="A7645" s="213" t="str">
        <f t="shared" ca="1" si="119"/>
        <v/>
      </c>
      <c r="C7645" s="223"/>
      <c r="D7645" s="224"/>
      <c r="E7645" s="224"/>
      <c r="F7645" s="225"/>
      <c r="G7645" s="226"/>
      <c r="H7645" s="227"/>
      <c r="I7645" s="227"/>
      <c r="J7645" s="227"/>
      <c r="K7645" s="227"/>
      <c r="L7645" s="228"/>
    </row>
    <row r="7646" spans="1:12">
      <c r="A7646" s="213" t="str">
        <f t="shared" ca="1" si="119"/>
        <v/>
      </c>
      <c r="C7646" s="223"/>
      <c r="D7646" s="224"/>
      <c r="E7646" s="224"/>
      <c r="F7646" s="225"/>
      <c r="G7646" s="226"/>
      <c r="H7646" s="227"/>
      <c r="I7646" s="227"/>
      <c r="J7646" s="227"/>
      <c r="K7646" s="227"/>
      <c r="L7646" s="228"/>
    </row>
    <row r="7647" spans="1:12">
      <c r="A7647" s="213" t="str">
        <f t="shared" ca="1" si="119"/>
        <v/>
      </c>
      <c r="C7647" s="223"/>
      <c r="D7647" s="224"/>
      <c r="E7647" s="224"/>
      <c r="F7647" s="225"/>
      <c r="G7647" s="226"/>
      <c r="H7647" s="227"/>
      <c r="I7647" s="227"/>
      <c r="J7647" s="227"/>
      <c r="K7647" s="227"/>
      <c r="L7647" s="228"/>
    </row>
    <row r="7648" spans="1:12">
      <c r="A7648" s="213" t="str">
        <f t="shared" ca="1" si="119"/>
        <v/>
      </c>
      <c r="C7648" s="223"/>
      <c r="D7648" s="224"/>
      <c r="E7648" s="224"/>
      <c r="F7648" s="225"/>
      <c r="G7648" s="226"/>
      <c r="H7648" s="227"/>
      <c r="I7648" s="227"/>
      <c r="J7648" s="227"/>
      <c r="K7648" s="227"/>
      <c r="L7648" s="228"/>
    </row>
    <row r="7649" spans="1:12">
      <c r="A7649" s="213" t="str">
        <f t="shared" ca="1" si="119"/>
        <v/>
      </c>
      <c r="C7649" s="223"/>
      <c r="D7649" s="224"/>
      <c r="E7649" s="224"/>
      <c r="F7649" s="225"/>
      <c r="G7649" s="226"/>
      <c r="H7649" s="227"/>
      <c r="I7649" s="227"/>
      <c r="J7649" s="227"/>
      <c r="K7649" s="227"/>
      <c r="L7649" s="228"/>
    </row>
    <row r="7650" spans="1:12">
      <c r="A7650" s="213" t="str">
        <f t="shared" ca="1" si="119"/>
        <v/>
      </c>
      <c r="C7650" s="223"/>
      <c r="D7650" s="224"/>
      <c r="E7650" s="224"/>
      <c r="F7650" s="225"/>
      <c r="G7650" s="226"/>
      <c r="H7650" s="227"/>
      <c r="I7650" s="227"/>
      <c r="J7650" s="227"/>
      <c r="K7650" s="227"/>
      <c r="L7650" s="228"/>
    </row>
    <row r="7651" spans="1:12">
      <c r="A7651" s="213" t="str">
        <f t="shared" ca="1" si="119"/>
        <v/>
      </c>
      <c r="C7651" s="223"/>
      <c r="D7651" s="224"/>
      <c r="E7651" s="224"/>
      <c r="F7651" s="225"/>
      <c r="G7651" s="226"/>
      <c r="H7651" s="227"/>
      <c r="I7651" s="227"/>
      <c r="J7651" s="227"/>
      <c r="K7651" s="227"/>
      <c r="L7651" s="228"/>
    </row>
    <row r="7652" spans="1:12">
      <c r="A7652" s="213" t="str">
        <f t="shared" ca="1" si="119"/>
        <v/>
      </c>
      <c r="C7652" s="223"/>
      <c r="D7652" s="224"/>
      <c r="E7652" s="224"/>
      <c r="F7652" s="225"/>
      <c r="G7652" s="226"/>
      <c r="H7652" s="227"/>
      <c r="I7652" s="227"/>
      <c r="J7652" s="227"/>
      <c r="K7652" s="227"/>
      <c r="L7652" s="228"/>
    </row>
    <row r="7653" spans="1:12">
      <c r="A7653" s="213" t="str">
        <f t="shared" ca="1" si="119"/>
        <v/>
      </c>
      <c r="C7653" s="223"/>
      <c r="D7653" s="224"/>
      <c r="E7653" s="224"/>
      <c r="F7653" s="225"/>
      <c r="G7653" s="226"/>
      <c r="H7653" s="227"/>
      <c r="I7653" s="227"/>
      <c r="J7653" s="227"/>
      <c r="K7653" s="227"/>
      <c r="L7653" s="228"/>
    </row>
    <row r="7654" spans="1:12">
      <c r="A7654" s="213" t="str">
        <f t="shared" ca="1" si="119"/>
        <v/>
      </c>
      <c r="C7654" s="223"/>
      <c r="D7654" s="224"/>
      <c r="E7654" s="224"/>
      <c r="F7654" s="225"/>
      <c r="G7654" s="226"/>
      <c r="H7654" s="227"/>
      <c r="I7654" s="227"/>
      <c r="J7654" s="227"/>
      <c r="K7654" s="227"/>
      <c r="L7654" s="228"/>
    </row>
    <row r="7655" spans="1:12">
      <c r="A7655" s="213" t="str">
        <f t="shared" ca="1" si="119"/>
        <v/>
      </c>
      <c r="C7655" s="223"/>
      <c r="D7655" s="224"/>
      <c r="E7655" s="224"/>
      <c r="F7655" s="225"/>
      <c r="G7655" s="226"/>
      <c r="H7655" s="227"/>
      <c r="I7655" s="227"/>
      <c r="J7655" s="227"/>
      <c r="K7655" s="227"/>
      <c r="L7655" s="228"/>
    </row>
    <row r="7656" spans="1:12">
      <c r="A7656" s="213" t="str">
        <f t="shared" ca="1" si="119"/>
        <v/>
      </c>
      <c r="C7656" s="223"/>
      <c r="D7656" s="224"/>
      <c r="E7656" s="224"/>
      <c r="F7656" s="225"/>
      <c r="G7656" s="226"/>
      <c r="H7656" s="227"/>
      <c r="I7656" s="227"/>
      <c r="J7656" s="227"/>
      <c r="K7656" s="227"/>
      <c r="L7656" s="228"/>
    </row>
    <row r="7657" spans="1:12">
      <c r="A7657" s="213" t="str">
        <f t="shared" ca="1" si="119"/>
        <v/>
      </c>
      <c r="C7657" s="223"/>
      <c r="D7657" s="224"/>
      <c r="E7657" s="224"/>
      <c r="F7657" s="225"/>
      <c r="G7657" s="226"/>
      <c r="H7657" s="227"/>
      <c r="I7657" s="227"/>
      <c r="J7657" s="227"/>
      <c r="K7657" s="227"/>
      <c r="L7657" s="228"/>
    </row>
    <row r="7658" spans="1:12">
      <c r="A7658" s="213" t="str">
        <f t="shared" ca="1" si="119"/>
        <v/>
      </c>
      <c r="C7658" s="223"/>
      <c r="D7658" s="224"/>
      <c r="E7658" s="224"/>
      <c r="F7658" s="225"/>
      <c r="G7658" s="226"/>
      <c r="H7658" s="227"/>
      <c r="I7658" s="227"/>
      <c r="J7658" s="227"/>
      <c r="K7658" s="227"/>
      <c r="L7658" s="228"/>
    </row>
    <row r="7659" spans="1:12">
      <c r="A7659" s="213" t="str">
        <f t="shared" ca="1" si="119"/>
        <v/>
      </c>
      <c r="C7659" s="223"/>
      <c r="D7659" s="224"/>
      <c r="E7659" s="224"/>
      <c r="F7659" s="225"/>
      <c r="G7659" s="226"/>
      <c r="H7659" s="227"/>
      <c r="I7659" s="227"/>
      <c r="J7659" s="227"/>
      <c r="K7659" s="227"/>
      <c r="L7659" s="228"/>
    </row>
    <row r="7660" spans="1:12">
      <c r="A7660" s="213" t="str">
        <f t="shared" ca="1" si="119"/>
        <v/>
      </c>
      <c r="C7660" s="223"/>
      <c r="D7660" s="224"/>
      <c r="E7660" s="224"/>
      <c r="F7660" s="225"/>
      <c r="G7660" s="226"/>
      <c r="H7660" s="227"/>
      <c r="I7660" s="227"/>
      <c r="J7660" s="227"/>
      <c r="K7660" s="227"/>
      <c r="L7660" s="228"/>
    </row>
    <row r="7661" spans="1:12">
      <c r="A7661" s="213" t="str">
        <f t="shared" ca="1" si="119"/>
        <v/>
      </c>
      <c r="C7661" s="223"/>
      <c r="D7661" s="224"/>
      <c r="E7661" s="224"/>
      <c r="F7661" s="225"/>
      <c r="G7661" s="226"/>
      <c r="H7661" s="227"/>
      <c r="I7661" s="227"/>
      <c r="J7661" s="227"/>
      <c r="K7661" s="227"/>
      <c r="L7661" s="228"/>
    </row>
    <row r="7662" spans="1:12">
      <c r="A7662" s="213" t="str">
        <f t="shared" ca="1" si="119"/>
        <v/>
      </c>
      <c r="C7662" s="223"/>
      <c r="D7662" s="224"/>
      <c r="E7662" s="224"/>
      <c r="F7662" s="225"/>
      <c r="G7662" s="226"/>
      <c r="H7662" s="227"/>
      <c r="I7662" s="227"/>
      <c r="J7662" s="227"/>
      <c r="K7662" s="227"/>
      <c r="L7662" s="228"/>
    </row>
    <row r="7663" spans="1:12">
      <c r="A7663" s="213" t="str">
        <f t="shared" ca="1" si="119"/>
        <v/>
      </c>
      <c r="C7663" s="223"/>
      <c r="D7663" s="224"/>
      <c r="E7663" s="224"/>
      <c r="F7663" s="225"/>
      <c r="G7663" s="226"/>
      <c r="H7663" s="227"/>
      <c r="I7663" s="227"/>
      <c r="J7663" s="227"/>
      <c r="K7663" s="227"/>
      <c r="L7663" s="228"/>
    </row>
    <row r="7664" spans="1:12">
      <c r="A7664" s="213" t="str">
        <f t="shared" ca="1" si="119"/>
        <v/>
      </c>
      <c r="C7664" s="223"/>
      <c r="D7664" s="224"/>
      <c r="E7664" s="224"/>
      <c r="F7664" s="225"/>
      <c r="G7664" s="226"/>
      <c r="H7664" s="227"/>
      <c r="I7664" s="227"/>
      <c r="J7664" s="227"/>
      <c r="K7664" s="227"/>
      <c r="L7664" s="228"/>
    </row>
    <row r="7665" spans="1:12">
      <c r="A7665" s="213" t="str">
        <f t="shared" ca="1" si="119"/>
        <v/>
      </c>
      <c r="C7665" s="223"/>
      <c r="D7665" s="224"/>
      <c r="E7665" s="224"/>
      <c r="F7665" s="225"/>
      <c r="G7665" s="226"/>
      <c r="H7665" s="227"/>
      <c r="I7665" s="227"/>
      <c r="J7665" s="227"/>
      <c r="K7665" s="227"/>
      <c r="L7665" s="228"/>
    </row>
    <row r="7666" spans="1:12">
      <c r="A7666" s="213" t="str">
        <f t="shared" ca="1" si="119"/>
        <v/>
      </c>
      <c r="C7666" s="223"/>
      <c r="D7666" s="224"/>
      <c r="E7666" s="224"/>
      <c r="F7666" s="225"/>
      <c r="G7666" s="226"/>
      <c r="H7666" s="227"/>
      <c r="I7666" s="227"/>
      <c r="J7666" s="227"/>
      <c r="K7666" s="227"/>
      <c r="L7666" s="228"/>
    </row>
    <row r="7667" spans="1:12">
      <c r="A7667" s="213" t="str">
        <f t="shared" ca="1" si="119"/>
        <v/>
      </c>
      <c r="C7667" s="223"/>
      <c r="D7667" s="224"/>
      <c r="E7667" s="224"/>
      <c r="F7667" s="225"/>
      <c r="G7667" s="226"/>
      <c r="H7667" s="227"/>
      <c r="I7667" s="227"/>
      <c r="J7667" s="227"/>
      <c r="K7667" s="227"/>
      <c r="L7667" s="228"/>
    </row>
    <row r="7668" spans="1:12">
      <c r="A7668" s="213" t="str">
        <f t="shared" ca="1" si="119"/>
        <v/>
      </c>
      <c r="C7668" s="223"/>
      <c r="D7668" s="224"/>
      <c r="E7668" s="224"/>
      <c r="F7668" s="225"/>
      <c r="G7668" s="226"/>
      <c r="H7668" s="227"/>
      <c r="I7668" s="227"/>
      <c r="J7668" s="227"/>
      <c r="K7668" s="227"/>
      <c r="L7668" s="228"/>
    </row>
    <row r="7669" spans="1:12">
      <c r="A7669" s="213" t="str">
        <f t="shared" ca="1" si="119"/>
        <v/>
      </c>
      <c r="C7669" s="223"/>
      <c r="D7669" s="224"/>
      <c r="E7669" s="224"/>
      <c r="F7669" s="225"/>
      <c r="G7669" s="226"/>
      <c r="H7669" s="227"/>
      <c r="I7669" s="227"/>
      <c r="J7669" s="227"/>
      <c r="K7669" s="227"/>
      <c r="L7669" s="228"/>
    </row>
    <row r="7670" spans="1:12">
      <c r="A7670" s="213" t="str">
        <f t="shared" ca="1" si="119"/>
        <v/>
      </c>
      <c r="C7670" s="223"/>
      <c r="D7670" s="224"/>
      <c r="E7670" s="224"/>
      <c r="F7670" s="225"/>
      <c r="G7670" s="226"/>
      <c r="H7670" s="227"/>
      <c r="I7670" s="227"/>
      <c r="J7670" s="227"/>
      <c r="K7670" s="227"/>
      <c r="L7670" s="228"/>
    </row>
    <row r="7671" spans="1:12">
      <c r="A7671" s="213" t="str">
        <f t="shared" ca="1" si="119"/>
        <v/>
      </c>
      <c r="C7671" s="223"/>
      <c r="D7671" s="224"/>
      <c r="E7671" s="224"/>
      <c r="F7671" s="225"/>
      <c r="G7671" s="226"/>
      <c r="H7671" s="227"/>
      <c r="I7671" s="227"/>
      <c r="J7671" s="227"/>
      <c r="K7671" s="227"/>
      <c r="L7671" s="228"/>
    </row>
    <row r="7672" spans="1:12">
      <c r="A7672" s="213" t="str">
        <f t="shared" ca="1" si="119"/>
        <v/>
      </c>
      <c r="C7672" s="223"/>
      <c r="D7672" s="224"/>
      <c r="E7672" s="224"/>
      <c r="F7672" s="225"/>
      <c r="G7672" s="226"/>
      <c r="H7672" s="227"/>
      <c r="I7672" s="227"/>
      <c r="J7672" s="227"/>
      <c r="K7672" s="227"/>
      <c r="L7672" s="228"/>
    </row>
    <row r="7673" spans="1:12">
      <c r="A7673" s="213" t="str">
        <f t="shared" ca="1" si="119"/>
        <v/>
      </c>
      <c r="C7673" s="223"/>
      <c r="D7673" s="224"/>
      <c r="E7673" s="224"/>
      <c r="F7673" s="225"/>
      <c r="G7673" s="226"/>
      <c r="H7673" s="227"/>
      <c r="I7673" s="227"/>
      <c r="J7673" s="227"/>
      <c r="K7673" s="227"/>
      <c r="L7673" s="228"/>
    </row>
    <row r="7674" spans="1:12">
      <c r="A7674" s="213" t="str">
        <f t="shared" ca="1" si="119"/>
        <v/>
      </c>
      <c r="C7674" s="223"/>
      <c r="D7674" s="224"/>
      <c r="E7674" s="224"/>
      <c r="F7674" s="225"/>
      <c r="G7674" s="226"/>
      <c r="H7674" s="227"/>
      <c r="I7674" s="227"/>
      <c r="J7674" s="227"/>
      <c r="K7674" s="227"/>
      <c r="L7674" s="228"/>
    </row>
    <row r="7675" spans="1:12">
      <c r="A7675" s="213" t="str">
        <f t="shared" ca="1" si="119"/>
        <v/>
      </c>
      <c r="C7675" s="223"/>
      <c r="D7675" s="224"/>
      <c r="E7675" s="224"/>
      <c r="F7675" s="225"/>
      <c r="G7675" s="226"/>
      <c r="H7675" s="227"/>
      <c r="I7675" s="227"/>
      <c r="J7675" s="227"/>
      <c r="K7675" s="227"/>
      <c r="L7675" s="228"/>
    </row>
    <row r="7676" spans="1:12">
      <c r="A7676" s="213" t="str">
        <f t="shared" ca="1" si="119"/>
        <v/>
      </c>
      <c r="C7676" s="223"/>
      <c r="D7676" s="224"/>
      <c r="E7676" s="224"/>
      <c r="F7676" s="225"/>
      <c r="G7676" s="226"/>
      <c r="H7676" s="227"/>
      <c r="I7676" s="227"/>
      <c r="J7676" s="227"/>
      <c r="K7676" s="227"/>
      <c r="L7676" s="228"/>
    </row>
    <row r="7677" spans="1:12">
      <c r="A7677" s="213" t="str">
        <f t="shared" ca="1" si="119"/>
        <v/>
      </c>
      <c r="C7677" s="223"/>
      <c r="D7677" s="224"/>
      <c r="E7677" s="224"/>
      <c r="F7677" s="225"/>
      <c r="G7677" s="226"/>
      <c r="H7677" s="227"/>
      <c r="I7677" s="227"/>
      <c r="J7677" s="227"/>
      <c r="K7677" s="227"/>
      <c r="L7677" s="228"/>
    </row>
    <row r="7678" spans="1:12">
      <c r="A7678" s="213" t="str">
        <f t="shared" ca="1" si="119"/>
        <v/>
      </c>
      <c r="C7678" s="223"/>
      <c r="D7678" s="224"/>
      <c r="E7678" s="224"/>
      <c r="F7678" s="225"/>
      <c r="G7678" s="226"/>
      <c r="H7678" s="227"/>
      <c r="I7678" s="227"/>
      <c r="J7678" s="227"/>
      <c r="K7678" s="227"/>
      <c r="L7678" s="228"/>
    </row>
    <row r="7679" spans="1:12">
      <c r="A7679" s="213" t="str">
        <f t="shared" ca="1" si="119"/>
        <v/>
      </c>
      <c r="C7679" s="223"/>
      <c r="D7679" s="224"/>
      <c r="E7679" s="224"/>
      <c r="F7679" s="225"/>
      <c r="G7679" s="226"/>
      <c r="H7679" s="227"/>
      <c r="I7679" s="227"/>
      <c r="J7679" s="227"/>
      <c r="K7679" s="227"/>
      <c r="L7679" s="228"/>
    </row>
    <row r="7680" spans="1:12">
      <c r="A7680" s="213" t="str">
        <f t="shared" ca="1" si="119"/>
        <v/>
      </c>
      <c r="C7680" s="223"/>
      <c r="D7680" s="224"/>
      <c r="E7680" s="224"/>
      <c r="F7680" s="225"/>
      <c r="G7680" s="226"/>
      <c r="H7680" s="227"/>
      <c r="I7680" s="227"/>
      <c r="J7680" s="227"/>
      <c r="K7680" s="227"/>
      <c r="L7680" s="228"/>
    </row>
    <row r="7681" spans="1:12">
      <c r="A7681" s="213" t="str">
        <f t="shared" ca="1" si="119"/>
        <v/>
      </c>
      <c r="C7681" s="223"/>
      <c r="D7681" s="224"/>
      <c r="E7681" s="224"/>
      <c r="F7681" s="225"/>
      <c r="G7681" s="226"/>
      <c r="H7681" s="227"/>
      <c r="I7681" s="227"/>
      <c r="J7681" s="227"/>
      <c r="K7681" s="227"/>
      <c r="L7681" s="228"/>
    </row>
    <row r="7682" spans="1:12">
      <c r="A7682" s="213" t="str">
        <f t="shared" ca="1" si="119"/>
        <v/>
      </c>
      <c r="C7682" s="223"/>
      <c r="D7682" s="224"/>
      <c r="E7682" s="224"/>
      <c r="F7682" s="225"/>
      <c r="G7682" s="226"/>
      <c r="H7682" s="227"/>
      <c r="I7682" s="227"/>
      <c r="J7682" s="227"/>
      <c r="K7682" s="227"/>
      <c r="L7682" s="228"/>
    </row>
    <row r="7683" spans="1:12">
      <c r="A7683" s="213" t="str">
        <f t="shared" ca="1" si="119"/>
        <v/>
      </c>
      <c r="C7683" s="223"/>
      <c r="D7683" s="224"/>
      <c r="E7683" s="224"/>
      <c r="F7683" s="225"/>
      <c r="G7683" s="226"/>
      <c r="H7683" s="227"/>
      <c r="I7683" s="227"/>
      <c r="J7683" s="227"/>
      <c r="K7683" s="227"/>
      <c r="L7683" s="228"/>
    </row>
    <row r="7684" spans="1:12">
      <c r="A7684" s="213" t="str">
        <f t="shared" ref="A7684:A7747" ca="1" si="120">IF(INDIRECT(ADDRESS(ROW(A7684),3))="","",IF(INDIRECT(ADDRESS(ROW(A7684),3))=INDIRECT(ADDRESS(ROW(A7684)-1,3)),A7683,A7683+1))</f>
        <v/>
      </c>
      <c r="C7684" s="223"/>
      <c r="D7684" s="224"/>
      <c r="E7684" s="224"/>
      <c r="F7684" s="225"/>
      <c r="G7684" s="226"/>
      <c r="H7684" s="227"/>
      <c r="I7684" s="227"/>
      <c r="J7684" s="227"/>
      <c r="K7684" s="227"/>
      <c r="L7684" s="228"/>
    </row>
    <row r="7685" spans="1:12">
      <c r="A7685" s="213" t="str">
        <f t="shared" ca="1" si="120"/>
        <v/>
      </c>
      <c r="C7685" s="223"/>
      <c r="D7685" s="224"/>
      <c r="E7685" s="224"/>
      <c r="F7685" s="225"/>
      <c r="G7685" s="226"/>
      <c r="H7685" s="227"/>
      <c r="I7685" s="227"/>
      <c r="J7685" s="227"/>
      <c r="K7685" s="227"/>
      <c r="L7685" s="228"/>
    </row>
    <row r="7686" spans="1:12">
      <c r="A7686" s="213" t="str">
        <f t="shared" ca="1" si="120"/>
        <v/>
      </c>
      <c r="C7686" s="223"/>
      <c r="D7686" s="224"/>
      <c r="E7686" s="224"/>
      <c r="F7686" s="225"/>
      <c r="G7686" s="226"/>
      <c r="H7686" s="227"/>
      <c r="I7686" s="227"/>
      <c r="J7686" s="227"/>
      <c r="K7686" s="227"/>
      <c r="L7686" s="228"/>
    </row>
    <row r="7687" spans="1:12">
      <c r="A7687" s="213" t="str">
        <f t="shared" ca="1" si="120"/>
        <v/>
      </c>
      <c r="C7687" s="223"/>
      <c r="D7687" s="224"/>
      <c r="E7687" s="224"/>
      <c r="F7687" s="225"/>
      <c r="G7687" s="226"/>
      <c r="H7687" s="227"/>
      <c r="I7687" s="227"/>
      <c r="J7687" s="227"/>
      <c r="K7687" s="227"/>
      <c r="L7687" s="228"/>
    </row>
    <row r="7688" spans="1:12">
      <c r="A7688" s="213" t="str">
        <f t="shared" ca="1" si="120"/>
        <v/>
      </c>
      <c r="C7688" s="223"/>
      <c r="D7688" s="224"/>
      <c r="E7688" s="224"/>
      <c r="F7688" s="225"/>
      <c r="G7688" s="226"/>
      <c r="H7688" s="227"/>
      <c r="I7688" s="227"/>
      <c r="J7688" s="227"/>
      <c r="K7688" s="227"/>
      <c r="L7688" s="228"/>
    </row>
    <row r="7689" spans="1:12">
      <c r="A7689" s="213" t="str">
        <f t="shared" ca="1" si="120"/>
        <v/>
      </c>
      <c r="C7689" s="223"/>
      <c r="D7689" s="224"/>
      <c r="E7689" s="224"/>
      <c r="F7689" s="225"/>
      <c r="G7689" s="226"/>
      <c r="H7689" s="227"/>
      <c r="I7689" s="227"/>
      <c r="J7689" s="227"/>
      <c r="K7689" s="227"/>
      <c r="L7689" s="228"/>
    </row>
    <row r="7690" spans="1:12">
      <c r="A7690" s="213" t="str">
        <f t="shared" ca="1" si="120"/>
        <v/>
      </c>
      <c r="C7690" s="223"/>
      <c r="D7690" s="224"/>
      <c r="E7690" s="224"/>
      <c r="F7690" s="225"/>
      <c r="G7690" s="226"/>
      <c r="H7690" s="227"/>
      <c r="I7690" s="227"/>
      <c r="J7690" s="227"/>
      <c r="K7690" s="227"/>
      <c r="L7690" s="228"/>
    </row>
    <row r="7691" spans="1:12">
      <c r="A7691" s="213" t="str">
        <f t="shared" ca="1" si="120"/>
        <v/>
      </c>
      <c r="C7691" s="223"/>
      <c r="D7691" s="224"/>
      <c r="E7691" s="224"/>
      <c r="F7691" s="225"/>
      <c r="G7691" s="226"/>
      <c r="H7691" s="227"/>
      <c r="I7691" s="227"/>
      <c r="J7691" s="227"/>
      <c r="K7691" s="227"/>
      <c r="L7691" s="228"/>
    </row>
    <row r="7692" spans="1:12">
      <c r="A7692" s="213" t="str">
        <f t="shared" ca="1" si="120"/>
        <v/>
      </c>
      <c r="C7692" s="223"/>
      <c r="D7692" s="224"/>
      <c r="E7692" s="224"/>
      <c r="F7692" s="225"/>
      <c r="G7692" s="226"/>
      <c r="H7692" s="227"/>
      <c r="I7692" s="227"/>
      <c r="J7692" s="227"/>
      <c r="K7692" s="227"/>
      <c r="L7692" s="228"/>
    </row>
    <row r="7693" spans="1:12">
      <c r="A7693" s="213" t="str">
        <f t="shared" ca="1" si="120"/>
        <v/>
      </c>
      <c r="C7693" s="223"/>
      <c r="D7693" s="224"/>
      <c r="E7693" s="224"/>
      <c r="F7693" s="225"/>
      <c r="G7693" s="226"/>
      <c r="H7693" s="227"/>
      <c r="I7693" s="227"/>
      <c r="J7693" s="227"/>
      <c r="K7693" s="227"/>
      <c r="L7693" s="228"/>
    </row>
    <row r="7694" spans="1:12">
      <c r="A7694" s="213" t="str">
        <f t="shared" ca="1" si="120"/>
        <v/>
      </c>
      <c r="C7694" s="223"/>
      <c r="D7694" s="224"/>
      <c r="E7694" s="224"/>
      <c r="F7694" s="225"/>
      <c r="G7694" s="226"/>
      <c r="H7694" s="227"/>
      <c r="I7694" s="227"/>
      <c r="J7694" s="227"/>
      <c r="K7694" s="227"/>
      <c r="L7694" s="228"/>
    </row>
    <row r="7695" spans="1:12">
      <c r="A7695" s="213" t="str">
        <f t="shared" ca="1" si="120"/>
        <v/>
      </c>
      <c r="C7695" s="223"/>
      <c r="D7695" s="224"/>
      <c r="E7695" s="224"/>
      <c r="F7695" s="225"/>
      <c r="G7695" s="226"/>
      <c r="H7695" s="227"/>
      <c r="I7695" s="227"/>
      <c r="J7695" s="227"/>
      <c r="K7695" s="227"/>
      <c r="L7695" s="228"/>
    </row>
    <row r="7696" spans="1:12">
      <c r="A7696" s="213" t="str">
        <f t="shared" ca="1" si="120"/>
        <v/>
      </c>
      <c r="C7696" s="223"/>
      <c r="D7696" s="224"/>
      <c r="E7696" s="224"/>
      <c r="F7696" s="225"/>
      <c r="G7696" s="226"/>
      <c r="H7696" s="227"/>
      <c r="I7696" s="227"/>
      <c r="J7696" s="227"/>
      <c r="K7696" s="227"/>
      <c r="L7696" s="228"/>
    </row>
    <row r="7697" spans="1:12">
      <c r="A7697" s="213" t="str">
        <f t="shared" ca="1" si="120"/>
        <v/>
      </c>
      <c r="C7697" s="223"/>
      <c r="D7697" s="224"/>
      <c r="E7697" s="224"/>
      <c r="F7697" s="225"/>
      <c r="G7697" s="226"/>
      <c r="H7697" s="227"/>
      <c r="I7697" s="227"/>
      <c r="J7697" s="227"/>
      <c r="K7697" s="227"/>
      <c r="L7697" s="228"/>
    </row>
    <row r="7698" spans="1:12">
      <c r="A7698" s="213" t="str">
        <f t="shared" ca="1" si="120"/>
        <v/>
      </c>
      <c r="C7698" s="223"/>
      <c r="D7698" s="224"/>
      <c r="E7698" s="224"/>
      <c r="F7698" s="225"/>
      <c r="G7698" s="226"/>
      <c r="H7698" s="227"/>
      <c r="I7698" s="227"/>
      <c r="J7698" s="227"/>
      <c r="K7698" s="227"/>
      <c r="L7698" s="228"/>
    </row>
    <row r="7699" spans="1:12">
      <c r="A7699" s="213" t="str">
        <f t="shared" ca="1" si="120"/>
        <v/>
      </c>
      <c r="C7699" s="223"/>
      <c r="D7699" s="224"/>
      <c r="E7699" s="224"/>
      <c r="F7699" s="225"/>
      <c r="G7699" s="226"/>
      <c r="H7699" s="227"/>
      <c r="I7699" s="227"/>
      <c r="J7699" s="227"/>
      <c r="K7699" s="227"/>
      <c r="L7699" s="228"/>
    </row>
    <row r="7700" spans="1:12">
      <c r="A7700" s="213" t="str">
        <f t="shared" ca="1" si="120"/>
        <v/>
      </c>
      <c r="C7700" s="223"/>
      <c r="D7700" s="224"/>
      <c r="E7700" s="224"/>
      <c r="F7700" s="225"/>
      <c r="G7700" s="226"/>
      <c r="H7700" s="227"/>
      <c r="I7700" s="227"/>
      <c r="J7700" s="227"/>
      <c r="K7700" s="227"/>
      <c r="L7700" s="228"/>
    </row>
    <row r="7701" spans="1:12">
      <c r="A7701" s="213" t="str">
        <f t="shared" ca="1" si="120"/>
        <v/>
      </c>
      <c r="C7701" s="223"/>
      <c r="D7701" s="224"/>
      <c r="E7701" s="224"/>
      <c r="F7701" s="225"/>
      <c r="G7701" s="226"/>
      <c r="H7701" s="227"/>
      <c r="I7701" s="227"/>
      <c r="J7701" s="227"/>
      <c r="K7701" s="227"/>
      <c r="L7701" s="228"/>
    </row>
    <row r="7702" spans="1:12">
      <c r="A7702" s="213" t="str">
        <f t="shared" ca="1" si="120"/>
        <v/>
      </c>
      <c r="C7702" s="223"/>
      <c r="D7702" s="224"/>
      <c r="E7702" s="224"/>
      <c r="F7702" s="225"/>
      <c r="G7702" s="226"/>
      <c r="H7702" s="227"/>
      <c r="I7702" s="227"/>
      <c r="J7702" s="227"/>
      <c r="K7702" s="227"/>
      <c r="L7702" s="228"/>
    </row>
    <row r="7703" spans="1:12">
      <c r="A7703" s="213" t="str">
        <f t="shared" ca="1" si="120"/>
        <v/>
      </c>
      <c r="C7703" s="223"/>
      <c r="D7703" s="224"/>
      <c r="E7703" s="224"/>
      <c r="F7703" s="225"/>
      <c r="G7703" s="226"/>
      <c r="H7703" s="227"/>
      <c r="I7703" s="227"/>
      <c r="J7703" s="227"/>
      <c r="K7703" s="227"/>
      <c r="L7703" s="228"/>
    </row>
    <row r="7704" spans="1:12">
      <c r="A7704" s="213" t="str">
        <f t="shared" ca="1" si="120"/>
        <v/>
      </c>
      <c r="C7704" s="223"/>
      <c r="D7704" s="224"/>
      <c r="E7704" s="224"/>
      <c r="F7704" s="225"/>
      <c r="G7704" s="226"/>
      <c r="H7704" s="227"/>
      <c r="I7704" s="227"/>
      <c r="J7704" s="227"/>
      <c r="K7704" s="227"/>
      <c r="L7704" s="228"/>
    </row>
    <row r="7705" spans="1:12">
      <c r="A7705" s="213" t="str">
        <f t="shared" ca="1" si="120"/>
        <v/>
      </c>
      <c r="C7705" s="223"/>
      <c r="D7705" s="224"/>
      <c r="E7705" s="224"/>
      <c r="F7705" s="225"/>
      <c r="G7705" s="226"/>
      <c r="H7705" s="227"/>
      <c r="I7705" s="227"/>
      <c r="J7705" s="227"/>
      <c r="K7705" s="227"/>
      <c r="L7705" s="228"/>
    </row>
    <row r="7706" spans="1:12">
      <c r="A7706" s="213" t="str">
        <f t="shared" ca="1" si="120"/>
        <v/>
      </c>
      <c r="C7706" s="223"/>
      <c r="D7706" s="224"/>
      <c r="E7706" s="224"/>
      <c r="F7706" s="225"/>
      <c r="G7706" s="226"/>
      <c r="H7706" s="227"/>
      <c r="I7706" s="227"/>
      <c r="J7706" s="227"/>
      <c r="K7706" s="227"/>
      <c r="L7706" s="228"/>
    </row>
    <row r="7707" spans="1:12">
      <c r="A7707" s="213" t="str">
        <f t="shared" ca="1" si="120"/>
        <v/>
      </c>
      <c r="C7707" s="223"/>
      <c r="D7707" s="224"/>
      <c r="E7707" s="224"/>
      <c r="F7707" s="225"/>
      <c r="G7707" s="226"/>
      <c r="H7707" s="227"/>
      <c r="I7707" s="227"/>
      <c r="J7707" s="227"/>
      <c r="K7707" s="227"/>
      <c r="L7707" s="228"/>
    </row>
    <row r="7708" spans="1:12">
      <c r="A7708" s="213" t="str">
        <f t="shared" ca="1" si="120"/>
        <v/>
      </c>
      <c r="C7708" s="223"/>
      <c r="D7708" s="224"/>
      <c r="E7708" s="224"/>
      <c r="F7708" s="225"/>
      <c r="G7708" s="226"/>
      <c r="H7708" s="227"/>
      <c r="I7708" s="227"/>
      <c r="J7708" s="227"/>
      <c r="K7708" s="227"/>
      <c r="L7708" s="228"/>
    </row>
    <row r="7709" spans="1:12">
      <c r="A7709" s="213" t="str">
        <f t="shared" ca="1" si="120"/>
        <v/>
      </c>
      <c r="C7709" s="223"/>
      <c r="D7709" s="224"/>
      <c r="E7709" s="224"/>
      <c r="F7709" s="225"/>
      <c r="G7709" s="226"/>
      <c r="H7709" s="227"/>
      <c r="I7709" s="227"/>
      <c r="J7709" s="227"/>
      <c r="K7709" s="227"/>
      <c r="L7709" s="228"/>
    </row>
    <row r="7710" spans="1:12">
      <c r="A7710" s="213" t="str">
        <f t="shared" ca="1" si="120"/>
        <v/>
      </c>
      <c r="C7710" s="223"/>
      <c r="D7710" s="224"/>
      <c r="E7710" s="224"/>
      <c r="F7710" s="225"/>
      <c r="G7710" s="226"/>
      <c r="H7710" s="227"/>
      <c r="I7710" s="227"/>
      <c r="J7710" s="227"/>
      <c r="K7710" s="227"/>
      <c r="L7710" s="228"/>
    </row>
    <row r="7711" spans="1:12">
      <c r="A7711" s="213" t="str">
        <f t="shared" ca="1" si="120"/>
        <v/>
      </c>
      <c r="C7711" s="223"/>
      <c r="D7711" s="224"/>
      <c r="E7711" s="224"/>
      <c r="F7711" s="225"/>
      <c r="G7711" s="226"/>
      <c r="H7711" s="227"/>
      <c r="I7711" s="227"/>
      <c r="J7711" s="227"/>
      <c r="K7711" s="227"/>
      <c r="L7711" s="228"/>
    </row>
    <row r="7712" spans="1:12">
      <c r="A7712" s="213" t="str">
        <f t="shared" ca="1" si="120"/>
        <v/>
      </c>
      <c r="C7712" s="223"/>
      <c r="D7712" s="224"/>
      <c r="E7712" s="224"/>
      <c r="F7712" s="225"/>
      <c r="G7712" s="226"/>
      <c r="H7712" s="227"/>
      <c r="I7712" s="227"/>
      <c r="J7712" s="227"/>
      <c r="K7712" s="227"/>
      <c r="L7712" s="228"/>
    </row>
    <row r="7713" spans="1:12">
      <c r="A7713" s="213" t="str">
        <f t="shared" ca="1" si="120"/>
        <v/>
      </c>
      <c r="C7713" s="223"/>
      <c r="D7713" s="224"/>
      <c r="E7713" s="224"/>
      <c r="F7713" s="225"/>
      <c r="G7713" s="226"/>
      <c r="H7713" s="227"/>
      <c r="I7713" s="227"/>
      <c r="J7713" s="227"/>
      <c r="K7713" s="227"/>
      <c r="L7713" s="228"/>
    </row>
    <row r="7714" spans="1:12">
      <c r="A7714" s="213" t="str">
        <f t="shared" ca="1" si="120"/>
        <v/>
      </c>
      <c r="C7714" s="223"/>
      <c r="D7714" s="224"/>
      <c r="E7714" s="224"/>
      <c r="F7714" s="225"/>
      <c r="G7714" s="226"/>
      <c r="H7714" s="227"/>
      <c r="I7714" s="227"/>
      <c r="J7714" s="227"/>
      <c r="K7714" s="227"/>
      <c r="L7714" s="228"/>
    </row>
    <row r="7715" spans="1:12">
      <c r="A7715" s="213" t="str">
        <f t="shared" ca="1" si="120"/>
        <v/>
      </c>
      <c r="C7715" s="223"/>
      <c r="D7715" s="224"/>
      <c r="E7715" s="224"/>
      <c r="F7715" s="225"/>
      <c r="G7715" s="226"/>
      <c r="H7715" s="227"/>
      <c r="I7715" s="227"/>
      <c r="J7715" s="227"/>
      <c r="K7715" s="227"/>
      <c r="L7715" s="228"/>
    </row>
    <row r="7716" spans="1:12">
      <c r="A7716" s="213" t="str">
        <f t="shared" ca="1" si="120"/>
        <v/>
      </c>
      <c r="C7716" s="223"/>
      <c r="D7716" s="224"/>
      <c r="E7716" s="224"/>
      <c r="F7716" s="225"/>
      <c r="G7716" s="226"/>
      <c r="H7716" s="227"/>
      <c r="I7716" s="227"/>
      <c r="J7716" s="227"/>
      <c r="K7716" s="227"/>
      <c r="L7716" s="228"/>
    </row>
    <row r="7717" spans="1:12">
      <c r="A7717" s="213" t="str">
        <f t="shared" ca="1" si="120"/>
        <v/>
      </c>
      <c r="C7717" s="223"/>
      <c r="D7717" s="224"/>
      <c r="E7717" s="224"/>
      <c r="F7717" s="225"/>
      <c r="G7717" s="226"/>
      <c r="H7717" s="227"/>
      <c r="I7717" s="227"/>
      <c r="J7717" s="227"/>
      <c r="K7717" s="227"/>
      <c r="L7717" s="228"/>
    </row>
    <row r="7718" spans="1:12">
      <c r="A7718" s="213" t="str">
        <f t="shared" ca="1" si="120"/>
        <v/>
      </c>
      <c r="C7718" s="223"/>
      <c r="D7718" s="224"/>
      <c r="E7718" s="224"/>
      <c r="F7718" s="225"/>
      <c r="G7718" s="226"/>
      <c r="H7718" s="227"/>
      <c r="I7718" s="227"/>
      <c r="J7718" s="227"/>
      <c r="K7718" s="227"/>
      <c r="L7718" s="228"/>
    </row>
    <row r="7719" spans="1:12">
      <c r="A7719" s="213" t="str">
        <f t="shared" ca="1" si="120"/>
        <v/>
      </c>
      <c r="C7719" s="223"/>
      <c r="D7719" s="224"/>
      <c r="E7719" s="224"/>
      <c r="F7719" s="225"/>
      <c r="G7719" s="226"/>
      <c r="H7719" s="227"/>
      <c r="I7719" s="227"/>
      <c r="J7719" s="227"/>
      <c r="K7719" s="227"/>
      <c r="L7719" s="228"/>
    </row>
    <row r="7720" spans="1:12">
      <c r="A7720" s="213" t="str">
        <f t="shared" ca="1" si="120"/>
        <v/>
      </c>
      <c r="C7720" s="223"/>
      <c r="D7720" s="224"/>
      <c r="E7720" s="224"/>
      <c r="F7720" s="225"/>
      <c r="G7720" s="226"/>
      <c r="H7720" s="227"/>
      <c r="I7720" s="227"/>
      <c r="J7720" s="227"/>
      <c r="K7720" s="227"/>
      <c r="L7720" s="228"/>
    </row>
    <row r="7721" spans="1:12">
      <c r="A7721" s="213" t="str">
        <f t="shared" ca="1" si="120"/>
        <v/>
      </c>
      <c r="C7721" s="223"/>
      <c r="D7721" s="224"/>
      <c r="E7721" s="224"/>
      <c r="F7721" s="225"/>
      <c r="G7721" s="226"/>
      <c r="H7721" s="227"/>
      <c r="I7721" s="227"/>
      <c r="J7721" s="227"/>
      <c r="K7721" s="227"/>
      <c r="L7721" s="228"/>
    </row>
    <row r="7722" spans="1:12">
      <c r="A7722" s="213" t="str">
        <f t="shared" ca="1" si="120"/>
        <v/>
      </c>
      <c r="C7722" s="223"/>
      <c r="D7722" s="224"/>
      <c r="E7722" s="224"/>
      <c r="F7722" s="225"/>
      <c r="G7722" s="226"/>
      <c r="H7722" s="227"/>
      <c r="I7722" s="227"/>
      <c r="J7722" s="227"/>
      <c r="K7722" s="227"/>
      <c r="L7722" s="228"/>
    </row>
    <row r="7723" spans="1:12">
      <c r="A7723" s="213" t="str">
        <f t="shared" ca="1" si="120"/>
        <v/>
      </c>
      <c r="C7723" s="223"/>
      <c r="D7723" s="224"/>
      <c r="E7723" s="224"/>
      <c r="F7723" s="225"/>
      <c r="G7723" s="226"/>
      <c r="H7723" s="227"/>
      <c r="I7723" s="227"/>
      <c r="J7723" s="227"/>
      <c r="K7723" s="227"/>
      <c r="L7723" s="228"/>
    </row>
    <row r="7724" spans="1:12">
      <c r="A7724" s="213" t="str">
        <f t="shared" ca="1" si="120"/>
        <v/>
      </c>
      <c r="C7724" s="223"/>
      <c r="D7724" s="224"/>
      <c r="E7724" s="224"/>
      <c r="F7724" s="225"/>
      <c r="G7724" s="226"/>
      <c r="H7724" s="227"/>
      <c r="I7724" s="227"/>
      <c r="J7724" s="227"/>
      <c r="K7724" s="227"/>
      <c r="L7724" s="228"/>
    </row>
    <row r="7725" spans="1:12">
      <c r="A7725" s="213" t="str">
        <f t="shared" ca="1" si="120"/>
        <v/>
      </c>
      <c r="C7725" s="223"/>
      <c r="D7725" s="224"/>
      <c r="E7725" s="224"/>
      <c r="F7725" s="225"/>
      <c r="G7725" s="226"/>
      <c r="H7725" s="227"/>
      <c r="I7725" s="227"/>
      <c r="J7725" s="227"/>
      <c r="K7725" s="227"/>
      <c r="L7725" s="228"/>
    </row>
    <row r="7726" spans="1:12">
      <c r="A7726" s="213" t="str">
        <f t="shared" ca="1" si="120"/>
        <v/>
      </c>
      <c r="C7726" s="223"/>
      <c r="D7726" s="224"/>
      <c r="E7726" s="224"/>
      <c r="F7726" s="225"/>
      <c r="G7726" s="226"/>
      <c r="H7726" s="227"/>
      <c r="I7726" s="227"/>
      <c r="J7726" s="227"/>
      <c r="K7726" s="227"/>
      <c r="L7726" s="228"/>
    </row>
    <row r="7727" spans="1:12">
      <c r="A7727" s="213" t="str">
        <f t="shared" ca="1" si="120"/>
        <v/>
      </c>
      <c r="C7727" s="223"/>
      <c r="D7727" s="224"/>
      <c r="E7727" s="224"/>
      <c r="F7727" s="225"/>
      <c r="G7727" s="226"/>
      <c r="H7727" s="227"/>
      <c r="I7727" s="227"/>
      <c r="J7727" s="227"/>
      <c r="K7727" s="227"/>
      <c r="L7727" s="228"/>
    </row>
    <row r="7728" spans="1:12">
      <c r="A7728" s="213" t="str">
        <f t="shared" ca="1" si="120"/>
        <v/>
      </c>
      <c r="C7728" s="223"/>
      <c r="D7728" s="224"/>
      <c r="E7728" s="224"/>
      <c r="F7728" s="225"/>
      <c r="G7728" s="226"/>
      <c r="H7728" s="227"/>
      <c r="I7728" s="227"/>
      <c r="J7728" s="227"/>
      <c r="K7728" s="227"/>
      <c r="L7728" s="228"/>
    </row>
    <row r="7729" spans="1:12">
      <c r="A7729" s="213" t="str">
        <f t="shared" ca="1" si="120"/>
        <v/>
      </c>
      <c r="C7729" s="223"/>
      <c r="D7729" s="224"/>
      <c r="E7729" s="224"/>
      <c r="F7729" s="225"/>
      <c r="G7729" s="226"/>
      <c r="H7729" s="227"/>
      <c r="I7729" s="227"/>
      <c r="J7729" s="227"/>
      <c r="K7729" s="227"/>
      <c r="L7729" s="228"/>
    </row>
    <row r="7730" spans="1:12">
      <c r="A7730" s="213" t="str">
        <f t="shared" ca="1" si="120"/>
        <v/>
      </c>
      <c r="C7730" s="223"/>
      <c r="D7730" s="224"/>
      <c r="E7730" s="224"/>
      <c r="F7730" s="225"/>
      <c r="G7730" s="226"/>
      <c r="H7730" s="227"/>
      <c r="I7730" s="227"/>
      <c r="J7730" s="227"/>
      <c r="K7730" s="227"/>
      <c r="L7730" s="228"/>
    </row>
    <row r="7731" spans="1:12">
      <c r="A7731" s="213" t="str">
        <f t="shared" ca="1" si="120"/>
        <v/>
      </c>
      <c r="C7731" s="223"/>
      <c r="D7731" s="224"/>
      <c r="E7731" s="224"/>
      <c r="F7731" s="225"/>
      <c r="G7731" s="226"/>
      <c r="H7731" s="227"/>
      <c r="I7731" s="227"/>
      <c r="J7731" s="227"/>
      <c r="K7731" s="227"/>
      <c r="L7731" s="228"/>
    </row>
    <row r="7732" spans="1:12">
      <c r="A7732" s="213" t="str">
        <f t="shared" ca="1" si="120"/>
        <v/>
      </c>
      <c r="C7732" s="223"/>
      <c r="D7732" s="224"/>
      <c r="E7732" s="224"/>
      <c r="F7732" s="225"/>
      <c r="G7732" s="226"/>
      <c r="H7732" s="227"/>
      <c r="I7732" s="227"/>
      <c r="J7732" s="227"/>
      <c r="K7732" s="227"/>
      <c r="L7732" s="228"/>
    </row>
    <row r="7733" spans="1:12">
      <c r="A7733" s="213" t="str">
        <f t="shared" ca="1" si="120"/>
        <v/>
      </c>
      <c r="C7733" s="223"/>
      <c r="D7733" s="224"/>
      <c r="E7733" s="224"/>
      <c r="F7733" s="225"/>
      <c r="G7733" s="226"/>
      <c r="H7733" s="227"/>
      <c r="I7733" s="227"/>
      <c r="J7733" s="227"/>
      <c r="K7733" s="227"/>
      <c r="L7733" s="228"/>
    </row>
    <row r="7734" spans="1:12">
      <c r="A7734" s="213" t="str">
        <f t="shared" ca="1" si="120"/>
        <v/>
      </c>
      <c r="C7734" s="223"/>
      <c r="D7734" s="224"/>
      <c r="E7734" s="224"/>
      <c r="F7734" s="225"/>
      <c r="G7734" s="226"/>
      <c r="H7734" s="227"/>
      <c r="I7734" s="227"/>
      <c r="J7734" s="227"/>
      <c r="K7734" s="227"/>
      <c r="L7734" s="228"/>
    </row>
    <row r="7735" spans="1:12">
      <c r="A7735" s="213" t="str">
        <f t="shared" ca="1" si="120"/>
        <v/>
      </c>
      <c r="C7735" s="223"/>
      <c r="D7735" s="224"/>
      <c r="E7735" s="224"/>
      <c r="F7735" s="225"/>
      <c r="G7735" s="226"/>
      <c r="H7735" s="227"/>
      <c r="I7735" s="227"/>
      <c r="J7735" s="227"/>
      <c r="K7735" s="227"/>
      <c r="L7735" s="228"/>
    </row>
    <row r="7736" spans="1:12">
      <c r="A7736" s="213" t="str">
        <f t="shared" ca="1" si="120"/>
        <v/>
      </c>
      <c r="C7736" s="223"/>
      <c r="D7736" s="224"/>
      <c r="E7736" s="224"/>
      <c r="F7736" s="225"/>
      <c r="G7736" s="226"/>
      <c r="H7736" s="227"/>
      <c r="I7736" s="227"/>
      <c r="J7736" s="227"/>
      <c r="K7736" s="227"/>
      <c r="L7736" s="228"/>
    </row>
    <row r="7737" spans="1:12">
      <c r="A7737" s="213" t="str">
        <f t="shared" ca="1" si="120"/>
        <v/>
      </c>
      <c r="C7737" s="223"/>
      <c r="D7737" s="224"/>
      <c r="E7737" s="224"/>
      <c r="F7737" s="225"/>
      <c r="G7737" s="226"/>
      <c r="H7737" s="227"/>
      <c r="I7737" s="227"/>
      <c r="J7737" s="227"/>
      <c r="K7737" s="227"/>
      <c r="L7737" s="228"/>
    </row>
    <row r="7738" spans="1:12">
      <c r="A7738" s="213" t="str">
        <f t="shared" ca="1" si="120"/>
        <v/>
      </c>
      <c r="C7738" s="223"/>
      <c r="D7738" s="224"/>
      <c r="E7738" s="224"/>
      <c r="F7738" s="225"/>
      <c r="G7738" s="226"/>
      <c r="H7738" s="227"/>
      <c r="I7738" s="227"/>
      <c r="J7738" s="227"/>
      <c r="K7738" s="227"/>
      <c r="L7738" s="228"/>
    </row>
    <row r="7739" spans="1:12">
      <c r="A7739" s="213" t="str">
        <f t="shared" ca="1" si="120"/>
        <v/>
      </c>
      <c r="C7739" s="223"/>
      <c r="D7739" s="224"/>
      <c r="E7739" s="224"/>
      <c r="F7739" s="225"/>
      <c r="G7739" s="226"/>
      <c r="H7739" s="227"/>
      <c r="I7739" s="227"/>
      <c r="J7739" s="227"/>
      <c r="K7739" s="227"/>
      <c r="L7739" s="228"/>
    </row>
    <row r="7740" spans="1:12">
      <c r="A7740" s="213" t="str">
        <f t="shared" ca="1" si="120"/>
        <v/>
      </c>
      <c r="C7740" s="223"/>
      <c r="D7740" s="224"/>
      <c r="E7740" s="224"/>
      <c r="F7740" s="225"/>
      <c r="G7740" s="226"/>
      <c r="H7740" s="227"/>
      <c r="I7740" s="227"/>
      <c r="J7740" s="227"/>
      <c r="K7740" s="227"/>
      <c r="L7740" s="228"/>
    </row>
    <row r="7741" spans="1:12">
      <c r="A7741" s="213" t="str">
        <f t="shared" ca="1" si="120"/>
        <v/>
      </c>
      <c r="C7741" s="223"/>
      <c r="D7741" s="224"/>
      <c r="E7741" s="224"/>
      <c r="F7741" s="225"/>
      <c r="G7741" s="226"/>
      <c r="H7741" s="227"/>
      <c r="I7741" s="227"/>
      <c r="J7741" s="227"/>
      <c r="K7741" s="227"/>
      <c r="L7741" s="228"/>
    </row>
    <row r="7742" spans="1:12">
      <c r="A7742" s="213" t="str">
        <f t="shared" ca="1" si="120"/>
        <v/>
      </c>
      <c r="C7742" s="223"/>
      <c r="D7742" s="224"/>
      <c r="E7742" s="224"/>
      <c r="F7742" s="225"/>
      <c r="G7742" s="226"/>
      <c r="H7742" s="227"/>
      <c r="I7742" s="227"/>
      <c r="J7742" s="227"/>
      <c r="K7742" s="227"/>
      <c r="L7742" s="228"/>
    </row>
    <row r="7743" spans="1:12">
      <c r="A7743" s="213" t="str">
        <f t="shared" ca="1" si="120"/>
        <v/>
      </c>
      <c r="C7743" s="223"/>
      <c r="D7743" s="224"/>
      <c r="E7743" s="224"/>
      <c r="F7743" s="225"/>
      <c r="G7743" s="226"/>
      <c r="H7743" s="227"/>
      <c r="I7743" s="227"/>
      <c r="J7743" s="227"/>
      <c r="K7743" s="227"/>
      <c r="L7743" s="228"/>
    </row>
    <row r="7744" spans="1:12">
      <c r="A7744" s="213" t="str">
        <f t="shared" ca="1" si="120"/>
        <v/>
      </c>
      <c r="C7744" s="223"/>
      <c r="D7744" s="224"/>
      <c r="E7744" s="224"/>
      <c r="F7744" s="225"/>
      <c r="G7744" s="226"/>
      <c r="H7744" s="227"/>
      <c r="I7744" s="227"/>
      <c r="J7744" s="227"/>
      <c r="K7744" s="227"/>
      <c r="L7744" s="228"/>
    </row>
    <row r="7745" spans="1:12">
      <c r="A7745" s="213" t="str">
        <f t="shared" ca="1" si="120"/>
        <v/>
      </c>
      <c r="C7745" s="223"/>
      <c r="D7745" s="224"/>
      <c r="E7745" s="224"/>
      <c r="F7745" s="225"/>
      <c r="G7745" s="226"/>
      <c r="H7745" s="227"/>
      <c r="I7745" s="227"/>
      <c r="J7745" s="227"/>
      <c r="K7745" s="227"/>
      <c r="L7745" s="228"/>
    </row>
    <row r="7746" spans="1:12">
      <c r="A7746" s="213" t="str">
        <f t="shared" ca="1" si="120"/>
        <v/>
      </c>
      <c r="C7746" s="223"/>
      <c r="D7746" s="224"/>
      <c r="E7746" s="224"/>
      <c r="F7746" s="225"/>
      <c r="G7746" s="226"/>
      <c r="H7746" s="227"/>
      <c r="I7746" s="227"/>
      <c r="J7746" s="227"/>
      <c r="K7746" s="227"/>
      <c r="L7746" s="228"/>
    </row>
    <row r="7747" spans="1:12">
      <c r="A7747" s="213" t="str">
        <f t="shared" ca="1" si="120"/>
        <v/>
      </c>
      <c r="C7747" s="223"/>
      <c r="D7747" s="224"/>
      <c r="E7747" s="224"/>
      <c r="F7747" s="225"/>
      <c r="G7747" s="226"/>
      <c r="H7747" s="227"/>
      <c r="I7747" s="227"/>
      <c r="J7747" s="227"/>
      <c r="K7747" s="227"/>
      <c r="L7747" s="228"/>
    </row>
    <row r="7748" spans="1:12">
      <c r="A7748" s="213" t="str">
        <f t="shared" ref="A7748:A7811" ca="1" si="121">IF(INDIRECT(ADDRESS(ROW(A7748),3))="","",IF(INDIRECT(ADDRESS(ROW(A7748),3))=INDIRECT(ADDRESS(ROW(A7748)-1,3)),A7747,A7747+1))</f>
        <v/>
      </c>
      <c r="C7748" s="223"/>
      <c r="D7748" s="224"/>
      <c r="E7748" s="224"/>
      <c r="F7748" s="225"/>
      <c r="G7748" s="226"/>
      <c r="H7748" s="227"/>
      <c r="I7748" s="227"/>
      <c r="J7748" s="227"/>
      <c r="K7748" s="227"/>
      <c r="L7748" s="228"/>
    </row>
    <row r="7749" spans="1:12">
      <c r="A7749" s="213" t="str">
        <f t="shared" ca="1" si="121"/>
        <v/>
      </c>
      <c r="C7749" s="223"/>
      <c r="D7749" s="224"/>
      <c r="E7749" s="224"/>
      <c r="F7749" s="225"/>
      <c r="G7749" s="226"/>
      <c r="H7749" s="227"/>
      <c r="I7749" s="227"/>
      <c r="J7749" s="227"/>
      <c r="K7749" s="227"/>
      <c r="L7749" s="228"/>
    </row>
    <row r="7750" spans="1:12">
      <c r="A7750" s="213" t="str">
        <f t="shared" ca="1" si="121"/>
        <v/>
      </c>
      <c r="C7750" s="223"/>
      <c r="D7750" s="224"/>
      <c r="E7750" s="224"/>
      <c r="F7750" s="225"/>
      <c r="G7750" s="226"/>
      <c r="H7750" s="227"/>
      <c r="I7750" s="227"/>
      <c r="J7750" s="227"/>
      <c r="K7750" s="227"/>
      <c r="L7750" s="228"/>
    </row>
    <row r="7751" spans="1:12">
      <c r="A7751" s="213" t="str">
        <f t="shared" ca="1" si="121"/>
        <v/>
      </c>
      <c r="C7751" s="223"/>
      <c r="D7751" s="224"/>
      <c r="E7751" s="224"/>
      <c r="F7751" s="225"/>
      <c r="G7751" s="226"/>
      <c r="H7751" s="227"/>
      <c r="I7751" s="227"/>
      <c r="J7751" s="227"/>
      <c r="K7751" s="227"/>
      <c r="L7751" s="228"/>
    </row>
    <row r="7752" spans="1:12">
      <c r="A7752" s="213" t="str">
        <f t="shared" ca="1" si="121"/>
        <v/>
      </c>
      <c r="C7752" s="223"/>
      <c r="D7752" s="224"/>
      <c r="E7752" s="224"/>
      <c r="F7752" s="225"/>
      <c r="G7752" s="226"/>
      <c r="H7752" s="227"/>
      <c r="I7752" s="227"/>
      <c r="J7752" s="227"/>
      <c r="K7752" s="227"/>
      <c r="L7752" s="228"/>
    </row>
    <row r="7753" spans="1:12">
      <c r="A7753" s="213" t="str">
        <f t="shared" ca="1" si="121"/>
        <v/>
      </c>
      <c r="C7753" s="223"/>
      <c r="D7753" s="224"/>
      <c r="E7753" s="224"/>
      <c r="F7753" s="225"/>
      <c r="G7753" s="226"/>
      <c r="H7753" s="227"/>
      <c r="I7753" s="227"/>
      <c r="J7753" s="227"/>
      <c r="K7753" s="227"/>
      <c r="L7753" s="228"/>
    </row>
    <row r="7754" spans="1:12">
      <c r="A7754" s="213" t="str">
        <f t="shared" ca="1" si="121"/>
        <v/>
      </c>
      <c r="C7754" s="223"/>
      <c r="D7754" s="224"/>
      <c r="E7754" s="224"/>
      <c r="F7754" s="225"/>
      <c r="G7754" s="226"/>
      <c r="H7754" s="227"/>
      <c r="I7754" s="227"/>
      <c r="J7754" s="227"/>
      <c r="K7754" s="227"/>
      <c r="L7754" s="228"/>
    </row>
    <row r="7755" spans="1:12">
      <c r="A7755" s="213" t="str">
        <f t="shared" ca="1" si="121"/>
        <v/>
      </c>
      <c r="C7755" s="223"/>
      <c r="D7755" s="224"/>
      <c r="E7755" s="224"/>
      <c r="F7755" s="225"/>
      <c r="G7755" s="226"/>
      <c r="H7755" s="227"/>
      <c r="I7755" s="227"/>
      <c r="J7755" s="227"/>
      <c r="K7755" s="227"/>
      <c r="L7755" s="228"/>
    </row>
    <row r="7756" spans="1:12">
      <c r="A7756" s="213" t="str">
        <f t="shared" ca="1" si="121"/>
        <v/>
      </c>
      <c r="C7756" s="223"/>
      <c r="D7756" s="224"/>
      <c r="E7756" s="224"/>
      <c r="F7756" s="225"/>
      <c r="G7756" s="226"/>
      <c r="H7756" s="227"/>
      <c r="I7756" s="227"/>
      <c r="J7756" s="227"/>
      <c r="K7756" s="227"/>
      <c r="L7756" s="228"/>
    </row>
    <row r="7757" spans="1:12">
      <c r="A7757" s="213" t="str">
        <f t="shared" ca="1" si="121"/>
        <v/>
      </c>
      <c r="C7757" s="223"/>
      <c r="D7757" s="224"/>
      <c r="E7757" s="224"/>
      <c r="F7757" s="225"/>
      <c r="G7757" s="226"/>
      <c r="H7757" s="227"/>
      <c r="I7757" s="227"/>
      <c r="J7757" s="227"/>
      <c r="K7757" s="227"/>
      <c r="L7757" s="228"/>
    </row>
    <row r="7758" spans="1:12">
      <c r="A7758" s="213" t="str">
        <f t="shared" ca="1" si="121"/>
        <v/>
      </c>
      <c r="C7758" s="223"/>
      <c r="D7758" s="224"/>
      <c r="E7758" s="224"/>
      <c r="F7758" s="225"/>
      <c r="G7758" s="226"/>
      <c r="H7758" s="227"/>
      <c r="I7758" s="227"/>
      <c r="J7758" s="227"/>
      <c r="K7758" s="227"/>
      <c r="L7758" s="228"/>
    </row>
    <row r="7759" spans="1:12">
      <c r="A7759" s="213" t="str">
        <f t="shared" ca="1" si="121"/>
        <v/>
      </c>
      <c r="C7759" s="223"/>
      <c r="D7759" s="224"/>
      <c r="E7759" s="224"/>
      <c r="F7759" s="225"/>
      <c r="G7759" s="226"/>
      <c r="H7759" s="227"/>
      <c r="I7759" s="227"/>
      <c r="J7759" s="227"/>
      <c r="K7759" s="227"/>
      <c r="L7759" s="228"/>
    </row>
    <row r="7760" spans="1:12">
      <c r="A7760" s="213" t="str">
        <f t="shared" ca="1" si="121"/>
        <v/>
      </c>
      <c r="C7760" s="223"/>
      <c r="D7760" s="224"/>
      <c r="E7760" s="224"/>
      <c r="F7760" s="225"/>
      <c r="G7760" s="226"/>
      <c r="H7760" s="227"/>
      <c r="I7760" s="227"/>
      <c r="J7760" s="227"/>
      <c r="K7760" s="227"/>
      <c r="L7760" s="228"/>
    </row>
    <row r="7761" spans="1:12">
      <c r="A7761" s="213" t="str">
        <f t="shared" ca="1" si="121"/>
        <v/>
      </c>
      <c r="C7761" s="223"/>
      <c r="D7761" s="224"/>
      <c r="E7761" s="224"/>
      <c r="F7761" s="225"/>
      <c r="G7761" s="226"/>
      <c r="H7761" s="227"/>
      <c r="I7761" s="227"/>
      <c r="J7761" s="227"/>
      <c r="K7761" s="227"/>
      <c r="L7761" s="228"/>
    </row>
    <row r="7762" spans="1:12">
      <c r="A7762" s="213" t="str">
        <f t="shared" ca="1" si="121"/>
        <v/>
      </c>
      <c r="C7762" s="223"/>
      <c r="D7762" s="224"/>
      <c r="E7762" s="224"/>
      <c r="F7762" s="225"/>
      <c r="G7762" s="226"/>
      <c r="H7762" s="227"/>
      <c r="I7762" s="227"/>
      <c r="J7762" s="227"/>
      <c r="K7762" s="227"/>
      <c r="L7762" s="228"/>
    </row>
    <row r="7763" spans="1:12">
      <c r="A7763" s="213" t="str">
        <f t="shared" ca="1" si="121"/>
        <v/>
      </c>
      <c r="C7763" s="223"/>
      <c r="D7763" s="224"/>
      <c r="E7763" s="224"/>
      <c r="F7763" s="225"/>
      <c r="G7763" s="226"/>
      <c r="H7763" s="227"/>
      <c r="I7763" s="227"/>
      <c r="J7763" s="227"/>
      <c r="K7763" s="227"/>
      <c r="L7763" s="228"/>
    </row>
    <row r="7764" spans="1:12">
      <c r="A7764" s="213" t="str">
        <f t="shared" ca="1" si="121"/>
        <v/>
      </c>
      <c r="C7764" s="223"/>
      <c r="D7764" s="224"/>
      <c r="E7764" s="224"/>
      <c r="F7764" s="225"/>
      <c r="G7764" s="226"/>
      <c r="H7764" s="227"/>
      <c r="I7764" s="227"/>
      <c r="J7764" s="227"/>
      <c r="K7764" s="227"/>
      <c r="L7764" s="228"/>
    </row>
    <row r="7765" spans="1:12">
      <c r="A7765" s="213" t="str">
        <f t="shared" ca="1" si="121"/>
        <v/>
      </c>
      <c r="C7765" s="223"/>
      <c r="D7765" s="224"/>
      <c r="E7765" s="224"/>
      <c r="F7765" s="225"/>
      <c r="G7765" s="226"/>
      <c r="H7765" s="227"/>
      <c r="I7765" s="227"/>
      <c r="J7765" s="227"/>
      <c r="K7765" s="227"/>
      <c r="L7765" s="228"/>
    </row>
    <row r="7766" spans="1:12">
      <c r="A7766" s="213" t="str">
        <f t="shared" ca="1" si="121"/>
        <v/>
      </c>
      <c r="C7766" s="223"/>
      <c r="D7766" s="224"/>
      <c r="E7766" s="224"/>
      <c r="F7766" s="225"/>
      <c r="G7766" s="226"/>
      <c r="H7766" s="227"/>
      <c r="I7766" s="227"/>
      <c r="J7766" s="227"/>
      <c r="K7766" s="227"/>
      <c r="L7766" s="228"/>
    </row>
    <row r="7767" spans="1:12">
      <c r="A7767" s="213" t="str">
        <f t="shared" ca="1" si="121"/>
        <v/>
      </c>
      <c r="C7767" s="223"/>
      <c r="D7767" s="224"/>
      <c r="E7767" s="224"/>
      <c r="F7767" s="225"/>
      <c r="G7767" s="226"/>
      <c r="H7767" s="227"/>
      <c r="I7767" s="227"/>
      <c r="J7767" s="227"/>
      <c r="K7767" s="227"/>
      <c r="L7767" s="228"/>
    </row>
    <row r="7768" spans="1:12">
      <c r="A7768" s="213" t="str">
        <f t="shared" ca="1" si="121"/>
        <v/>
      </c>
      <c r="C7768" s="223"/>
      <c r="D7768" s="224"/>
      <c r="E7768" s="224"/>
      <c r="F7768" s="225"/>
      <c r="G7768" s="226"/>
      <c r="H7768" s="227"/>
      <c r="I7768" s="227"/>
      <c r="J7768" s="227"/>
      <c r="K7768" s="227"/>
      <c r="L7768" s="228"/>
    </row>
    <row r="7769" spans="1:12">
      <c r="A7769" s="213" t="str">
        <f t="shared" ca="1" si="121"/>
        <v/>
      </c>
      <c r="C7769" s="223"/>
      <c r="D7769" s="224"/>
      <c r="E7769" s="224"/>
      <c r="F7769" s="225"/>
      <c r="G7769" s="226"/>
      <c r="H7769" s="227"/>
      <c r="I7769" s="227"/>
      <c r="J7769" s="227"/>
      <c r="K7769" s="227"/>
      <c r="L7769" s="228"/>
    </row>
    <row r="7770" spans="1:12">
      <c r="A7770" s="213" t="str">
        <f t="shared" ca="1" si="121"/>
        <v/>
      </c>
      <c r="C7770" s="223"/>
      <c r="D7770" s="224"/>
      <c r="E7770" s="224"/>
      <c r="F7770" s="225"/>
      <c r="G7770" s="226"/>
      <c r="H7770" s="227"/>
      <c r="I7770" s="227"/>
      <c r="J7770" s="227"/>
      <c r="K7770" s="227"/>
      <c r="L7770" s="228"/>
    </row>
    <row r="7771" spans="1:12">
      <c r="A7771" s="213" t="str">
        <f t="shared" ca="1" si="121"/>
        <v/>
      </c>
      <c r="C7771" s="223"/>
      <c r="D7771" s="224"/>
      <c r="E7771" s="224"/>
      <c r="F7771" s="225"/>
      <c r="G7771" s="226"/>
      <c r="H7771" s="227"/>
      <c r="I7771" s="227"/>
      <c r="J7771" s="227"/>
      <c r="K7771" s="227"/>
      <c r="L7771" s="228"/>
    </row>
    <row r="7772" spans="1:12">
      <c r="A7772" s="213" t="str">
        <f t="shared" ca="1" si="121"/>
        <v/>
      </c>
      <c r="C7772" s="223"/>
      <c r="D7772" s="224"/>
      <c r="E7772" s="224"/>
      <c r="F7772" s="225"/>
      <c r="G7772" s="226"/>
      <c r="H7772" s="227"/>
      <c r="I7772" s="227"/>
      <c r="J7772" s="227"/>
      <c r="K7772" s="227"/>
      <c r="L7772" s="228"/>
    </row>
    <row r="7773" spans="1:12">
      <c r="A7773" s="213" t="str">
        <f t="shared" ca="1" si="121"/>
        <v/>
      </c>
      <c r="C7773" s="223"/>
      <c r="D7773" s="224"/>
      <c r="E7773" s="224"/>
      <c r="F7773" s="225"/>
      <c r="G7773" s="226"/>
      <c r="H7773" s="227"/>
      <c r="I7773" s="227"/>
      <c r="J7773" s="227"/>
      <c r="K7773" s="227"/>
      <c r="L7773" s="228"/>
    </row>
    <row r="7774" spans="1:12">
      <c r="A7774" s="213" t="str">
        <f t="shared" ca="1" si="121"/>
        <v/>
      </c>
      <c r="C7774" s="223"/>
      <c r="D7774" s="224"/>
      <c r="E7774" s="224"/>
      <c r="F7774" s="225"/>
      <c r="G7774" s="226"/>
      <c r="H7774" s="227"/>
      <c r="I7774" s="227"/>
      <c r="J7774" s="227"/>
      <c r="K7774" s="227"/>
      <c r="L7774" s="228"/>
    </row>
    <row r="7775" spans="1:12">
      <c r="A7775" s="213" t="str">
        <f t="shared" ca="1" si="121"/>
        <v/>
      </c>
      <c r="C7775" s="223"/>
      <c r="D7775" s="224"/>
      <c r="E7775" s="224"/>
      <c r="F7775" s="225"/>
      <c r="G7775" s="226"/>
      <c r="H7775" s="227"/>
      <c r="I7775" s="227"/>
      <c r="J7775" s="227"/>
      <c r="K7775" s="227"/>
      <c r="L7775" s="228"/>
    </row>
    <row r="7776" spans="1:12">
      <c r="A7776" s="213" t="str">
        <f t="shared" ca="1" si="121"/>
        <v/>
      </c>
      <c r="C7776" s="223"/>
      <c r="D7776" s="224"/>
      <c r="E7776" s="224"/>
      <c r="F7776" s="225"/>
      <c r="G7776" s="226"/>
      <c r="H7776" s="227"/>
      <c r="I7776" s="227"/>
      <c r="J7776" s="227"/>
      <c r="K7776" s="227"/>
      <c r="L7776" s="228"/>
    </row>
    <row r="7777" spans="1:12">
      <c r="A7777" s="213" t="str">
        <f t="shared" ca="1" si="121"/>
        <v/>
      </c>
      <c r="C7777" s="223"/>
      <c r="D7777" s="224"/>
      <c r="E7777" s="224"/>
      <c r="F7777" s="225"/>
      <c r="G7777" s="226"/>
      <c r="H7777" s="227"/>
      <c r="I7777" s="227"/>
      <c r="J7777" s="227"/>
      <c r="K7777" s="227"/>
      <c r="L7777" s="228"/>
    </row>
    <row r="7778" spans="1:12">
      <c r="A7778" s="213" t="str">
        <f t="shared" ca="1" si="121"/>
        <v/>
      </c>
      <c r="C7778" s="223"/>
      <c r="D7778" s="224"/>
      <c r="E7778" s="224"/>
      <c r="F7778" s="225"/>
      <c r="G7778" s="226"/>
      <c r="H7778" s="227"/>
      <c r="I7778" s="227"/>
      <c r="J7778" s="227"/>
      <c r="K7778" s="227"/>
      <c r="L7778" s="228"/>
    </row>
    <row r="7779" spans="1:12">
      <c r="A7779" s="213" t="str">
        <f t="shared" ca="1" si="121"/>
        <v/>
      </c>
      <c r="C7779" s="223"/>
      <c r="D7779" s="224"/>
      <c r="E7779" s="224"/>
      <c r="F7779" s="225"/>
      <c r="G7779" s="226"/>
      <c r="H7779" s="227"/>
      <c r="I7779" s="227"/>
      <c r="J7779" s="227"/>
      <c r="K7779" s="227"/>
      <c r="L7779" s="228"/>
    </row>
    <row r="7780" spans="1:12">
      <c r="A7780" s="213" t="str">
        <f t="shared" ca="1" si="121"/>
        <v/>
      </c>
      <c r="C7780" s="223"/>
      <c r="D7780" s="224"/>
      <c r="E7780" s="224"/>
      <c r="F7780" s="225"/>
      <c r="G7780" s="226"/>
      <c r="H7780" s="227"/>
      <c r="I7780" s="227"/>
      <c r="J7780" s="227"/>
      <c r="K7780" s="227"/>
      <c r="L7780" s="228"/>
    </row>
    <row r="7781" spans="1:12">
      <c r="A7781" s="213" t="str">
        <f t="shared" ca="1" si="121"/>
        <v/>
      </c>
      <c r="C7781" s="223"/>
      <c r="D7781" s="224"/>
      <c r="E7781" s="224"/>
      <c r="F7781" s="225"/>
      <c r="G7781" s="226"/>
      <c r="H7781" s="227"/>
      <c r="I7781" s="227"/>
      <c r="J7781" s="227"/>
      <c r="K7781" s="227"/>
      <c r="L7781" s="228"/>
    </row>
    <row r="7782" spans="1:12">
      <c r="A7782" s="213" t="str">
        <f t="shared" ca="1" si="121"/>
        <v/>
      </c>
      <c r="C7782" s="223"/>
      <c r="D7782" s="224"/>
      <c r="E7782" s="224"/>
      <c r="F7782" s="225"/>
      <c r="G7782" s="226"/>
      <c r="H7782" s="227"/>
      <c r="I7782" s="227"/>
      <c r="J7782" s="227"/>
      <c r="K7782" s="227"/>
      <c r="L7782" s="228"/>
    </row>
    <row r="7783" spans="1:12">
      <c r="A7783" s="213" t="str">
        <f t="shared" ca="1" si="121"/>
        <v/>
      </c>
      <c r="C7783" s="223"/>
      <c r="D7783" s="224"/>
      <c r="E7783" s="224"/>
      <c r="F7783" s="225"/>
      <c r="G7783" s="226"/>
      <c r="H7783" s="227"/>
      <c r="I7783" s="227"/>
      <c r="J7783" s="227"/>
      <c r="K7783" s="227"/>
      <c r="L7783" s="228"/>
    </row>
    <row r="7784" spans="1:12">
      <c r="A7784" s="213" t="str">
        <f t="shared" ca="1" si="121"/>
        <v/>
      </c>
      <c r="C7784" s="223"/>
      <c r="D7784" s="224"/>
      <c r="E7784" s="224"/>
      <c r="F7784" s="225"/>
      <c r="G7784" s="226"/>
      <c r="H7784" s="227"/>
      <c r="I7784" s="227"/>
      <c r="J7784" s="227"/>
      <c r="K7784" s="227"/>
      <c r="L7784" s="228"/>
    </row>
    <row r="7785" spans="1:12">
      <c r="A7785" s="213" t="str">
        <f t="shared" ca="1" si="121"/>
        <v/>
      </c>
      <c r="C7785" s="223"/>
      <c r="D7785" s="224"/>
      <c r="E7785" s="224"/>
      <c r="F7785" s="225"/>
      <c r="G7785" s="226"/>
      <c r="H7785" s="227"/>
      <c r="I7785" s="227"/>
      <c r="J7785" s="227"/>
      <c r="K7785" s="227"/>
      <c r="L7785" s="228"/>
    </row>
    <row r="7786" spans="1:12">
      <c r="A7786" s="213" t="str">
        <f t="shared" ca="1" si="121"/>
        <v/>
      </c>
      <c r="C7786" s="223"/>
      <c r="D7786" s="224"/>
      <c r="E7786" s="224"/>
      <c r="F7786" s="225"/>
      <c r="G7786" s="226"/>
      <c r="H7786" s="227"/>
      <c r="I7786" s="227"/>
      <c r="J7786" s="227"/>
      <c r="K7786" s="227"/>
      <c r="L7786" s="228"/>
    </row>
    <row r="7787" spans="1:12">
      <c r="A7787" s="213" t="str">
        <f t="shared" ca="1" si="121"/>
        <v/>
      </c>
      <c r="C7787" s="223"/>
      <c r="D7787" s="224"/>
      <c r="E7787" s="224"/>
      <c r="F7787" s="225"/>
      <c r="G7787" s="226"/>
      <c r="H7787" s="227"/>
      <c r="I7787" s="227"/>
      <c r="J7787" s="227"/>
      <c r="K7787" s="227"/>
      <c r="L7787" s="228"/>
    </row>
    <row r="7788" spans="1:12">
      <c r="A7788" s="213" t="str">
        <f t="shared" ca="1" si="121"/>
        <v/>
      </c>
      <c r="C7788" s="223"/>
      <c r="D7788" s="224"/>
      <c r="E7788" s="224"/>
      <c r="F7788" s="225"/>
      <c r="G7788" s="226"/>
      <c r="H7788" s="227"/>
      <c r="I7788" s="227"/>
      <c r="J7788" s="227"/>
      <c r="K7788" s="227"/>
      <c r="L7788" s="228"/>
    </row>
    <row r="7789" spans="1:12">
      <c r="A7789" s="213" t="str">
        <f t="shared" ca="1" si="121"/>
        <v/>
      </c>
      <c r="C7789" s="223"/>
      <c r="D7789" s="224"/>
      <c r="E7789" s="224"/>
      <c r="F7789" s="225"/>
      <c r="G7789" s="226"/>
      <c r="H7789" s="227"/>
      <c r="I7789" s="227"/>
      <c r="J7789" s="227"/>
      <c r="K7789" s="227"/>
      <c r="L7789" s="228"/>
    </row>
    <row r="7790" spans="1:12">
      <c r="A7790" s="213" t="str">
        <f t="shared" ca="1" si="121"/>
        <v/>
      </c>
      <c r="C7790" s="223"/>
      <c r="D7790" s="224"/>
      <c r="E7790" s="224"/>
      <c r="F7790" s="225"/>
      <c r="G7790" s="226"/>
      <c r="H7790" s="227"/>
      <c r="I7790" s="227"/>
      <c r="J7790" s="227"/>
      <c r="K7790" s="227"/>
      <c r="L7790" s="228"/>
    </row>
    <row r="7791" spans="1:12">
      <c r="A7791" s="213" t="str">
        <f t="shared" ca="1" si="121"/>
        <v/>
      </c>
      <c r="C7791" s="223"/>
      <c r="D7791" s="224"/>
      <c r="E7791" s="224"/>
      <c r="F7791" s="225"/>
      <c r="G7791" s="226"/>
      <c r="H7791" s="227"/>
      <c r="I7791" s="227"/>
      <c r="J7791" s="227"/>
      <c r="K7791" s="227"/>
      <c r="L7791" s="228"/>
    </row>
    <row r="7792" spans="1:12">
      <c r="A7792" s="213" t="str">
        <f t="shared" ca="1" si="121"/>
        <v/>
      </c>
      <c r="C7792" s="223"/>
      <c r="D7792" s="224"/>
      <c r="E7792" s="224"/>
      <c r="F7792" s="225"/>
      <c r="G7792" s="226"/>
      <c r="H7792" s="227"/>
      <c r="I7792" s="227"/>
      <c r="J7792" s="227"/>
      <c r="K7792" s="227"/>
      <c r="L7792" s="228"/>
    </row>
    <row r="7793" spans="1:12">
      <c r="A7793" s="213" t="str">
        <f t="shared" ca="1" si="121"/>
        <v/>
      </c>
      <c r="C7793" s="223"/>
      <c r="D7793" s="224"/>
      <c r="E7793" s="224"/>
      <c r="F7793" s="225"/>
      <c r="G7793" s="226"/>
      <c r="H7793" s="227"/>
      <c r="I7793" s="227"/>
      <c r="J7793" s="227"/>
      <c r="K7793" s="227"/>
      <c r="L7793" s="228"/>
    </row>
    <row r="7794" spans="1:12">
      <c r="A7794" s="213" t="str">
        <f t="shared" ca="1" si="121"/>
        <v/>
      </c>
      <c r="C7794" s="223"/>
      <c r="D7794" s="224"/>
      <c r="E7794" s="224"/>
      <c r="F7794" s="225"/>
      <c r="G7794" s="226"/>
      <c r="H7794" s="227"/>
      <c r="I7794" s="227"/>
      <c r="J7794" s="227"/>
      <c r="K7794" s="227"/>
      <c r="L7794" s="228"/>
    </row>
    <row r="7795" spans="1:12">
      <c r="A7795" s="213" t="str">
        <f t="shared" ca="1" si="121"/>
        <v/>
      </c>
      <c r="C7795" s="223"/>
      <c r="D7795" s="224"/>
      <c r="E7795" s="224"/>
      <c r="F7795" s="225"/>
      <c r="G7795" s="226"/>
      <c r="H7795" s="227"/>
      <c r="I7795" s="227"/>
      <c r="J7795" s="227"/>
      <c r="K7795" s="227"/>
      <c r="L7795" s="228"/>
    </row>
    <row r="7796" spans="1:12">
      <c r="A7796" s="213" t="str">
        <f t="shared" ca="1" si="121"/>
        <v/>
      </c>
      <c r="C7796" s="223"/>
      <c r="D7796" s="224"/>
      <c r="E7796" s="224"/>
      <c r="F7796" s="225"/>
      <c r="G7796" s="226"/>
      <c r="H7796" s="227"/>
      <c r="I7796" s="227"/>
      <c r="J7796" s="227"/>
      <c r="K7796" s="227"/>
      <c r="L7796" s="228"/>
    </row>
    <row r="7797" spans="1:12">
      <c r="A7797" s="213" t="str">
        <f t="shared" ca="1" si="121"/>
        <v/>
      </c>
      <c r="C7797" s="223"/>
      <c r="D7797" s="224"/>
      <c r="E7797" s="224"/>
      <c r="F7797" s="225"/>
      <c r="G7797" s="226"/>
      <c r="H7797" s="227"/>
      <c r="I7797" s="227"/>
      <c r="J7797" s="227"/>
      <c r="K7797" s="227"/>
      <c r="L7797" s="228"/>
    </row>
    <row r="7798" spans="1:12">
      <c r="A7798" s="213" t="str">
        <f t="shared" ca="1" si="121"/>
        <v/>
      </c>
      <c r="C7798" s="223"/>
      <c r="D7798" s="224"/>
      <c r="E7798" s="224"/>
      <c r="F7798" s="225"/>
      <c r="G7798" s="226"/>
      <c r="H7798" s="227"/>
      <c r="I7798" s="227"/>
      <c r="J7798" s="227"/>
      <c r="K7798" s="227"/>
      <c r="L7798" s="228"/>
    </row>
    <row r="7799" spans="1:12">
      <c r="A7799" s="213" t="str">
        <f t="shared" ca="1" si="121"/>
        <v/>
      </c>
      <c r="C7799" s="223"/>
      <c r="D7799" s="224"/>
      <c r="E7799" s="224"/>
      <c r="F7799" s="225"/>
      <c r="G7799" s="226"/>
      <c r="H7799" s="227"/>
      <c r="I7799" s="227"/>
      <c r="J7799" s="227"/>
      <c r="K7799" s="227"/>
      <c r="L7799" s="228"/>
    </row>
    <row r="7800" spans="1:12">
      <c r="A7800" s="213" t="str">
        <f t="shared" ca="1" si="121"/>
        <v/>
      </c>
      <c r="C7800" s="223"/>
      <c r="D7800" s="224"/>
      <c r="E7800" s="224"/>
      <c r="F7800" s="225"/>
      <c r="G7800" s="226"/>
      <c r="H7800" s="227"/>
      <c r="I7800" s="227"/>
      <c r="J7800" s="227"/>
      <c r="K7800" s="227"/>
      <c r="L7800" s="228"/>
    </row>
    <row r="7801" spans="1:12">
      <c r="A7801" s="213" t="str">
        <f t="shared" ca="1" si="121"/>
        <v/>
      </c>
      <c r="C7801" s="223"/>
      <c r="D7801" s="224"/>
      <c r="E7801" s="224"/>
      <c r="F7801" s="225"/>
      <c r="G7801" s="226"/>
      <c r="H7801" s="227"/>
      <c r="I7801" s="227"/>
      <c r="J7801" s="227"/>
      <c r="K7801" s="227"/>
      <c r="L7801" s="228"/>
    </row>
    <row r="7802" spans="1:12">
      <c r="A7802" s="213" t="str">
        <f t="shared" ca="1" si="121"/>
        <v/>
      </c>
      <c r="C7802" s="223"/>
      <c r="D7802" s="224"/>
      <c r="E7802" s="224"/>
      <c r="F7802" s="225"/>
      <c r="G7802" s="226"/>
      <c r="H7802" s="227"/>
      <c r="I7802" s="227"/>
      <c r="J7802" s="227"/>
      <c r="K7802" s="227"/>
      <c r="L7802" s="228"/>
    </row>
    <row r="7803" spans="1:12">
      <c r="A7803" s="213" t="str">
        <f t="shared" ca="1" si="121"/>
        <v/>
      </c>
      <c r="C7803" s="223"/>
      <c r="D7803" s="224"/>
      <c r="E7803" s="224"/>
      <c r="F7803" s="225"/>
      <c r="G7803" s="226"/>
      <c r="H7803" s="227"/>
      <c r="I7803" s="227"/>
      <c r="J7803" s="227"/>
      <c r="K7803" s="227"/>
      <c r="L7803" s="228"/>
    </row>
    <row r="7804" spans="1:12">
      <c r="A7804" s="213" t="str">
        <f t="shared" ca="1" si="121"/>
        <v/>
      </c>
      <c r="C7804" s="223"/>
      <c r="D7804" s="224"/>
      <c r="E7804" s="224"/>
      <c r="F7804" s="225"/>
      <c r="G7804" s="226"/>
      <c r="H7804" s="227"/>
      <c r="I7804" s="227"/>
      <c r="J7804" s="227"/>
      <c r="K7804" s="227"/>
      <c r="L7804" s="228"/>
    </row>
    <row r="7805" spans="1:12">
      <c r="A7805" s="213" t="str">
        <f t="shared" ca="1" si="121"/>
        <v/>
      </c>
      <c r="C7805" s="223"/>
      <c r="D7805" s="224"/>
      <c r="E7805" s="224"/>
      <c r="F7805" s="225"/>
      <c r="G7805" s="226"/>
      <c r="H7805" s="227"/>
      <c r="I7805" s="227"/>
      <c r="J7805" s="227"/>
      <c r="K7805" s="227"/>
      <c r="L7805" s="228"/>
    </row>
    <row r="7806" spans="1:12">
      <c r="A7806" s="213" t="str">
        <f t="shared" ca="1" si="121"/>
        <v/>
      </c>
      <c r="C7806" s="223"/>
      <c r="D7806" s="224"/>
      <c r="E7806" s="224"/>
      <c r="F7806" s="225"/>
      <c r="G7806" s="226"/>
      <c r="H7806" s="227"/>
      <c r="I7806" s="227"/>
      <c r="J7806" s="227"/>
      <c r="K7806" s="227"/>
      <c r="L7806" s="228"/>
    </row>
    <row r="7807" spans="1:12">
      <c r="A7807" s="213" t="str">
        <f t="shared" ca="1" si="121"/>
        <v/>
      </c>
      <c r="C7807" s="223"/>
      <c r="D7807" s="224"/>
      <c r="E7807" s="224"/>
      <c r="F7807" s="225"/>
      <c r="G7807" s="226"/>
      <c r="H7807" s="227"/>
      <c r="I7807" s="227"/>
      <c r="J7807" s="227"/>
      <c r="K7807" s="227"/>
      <c r="L7807" s="228"/>
    </row>
    <row r="7808" spans="1:12">
      <c r="A7808" s="213" t="str">
        <f t="shared" ca="1" si="121"/>
        <v/>
      </c>
      <c r="C7808" s="223"/>
      <c r="D7808" s="224"/>
      <c r="E7808" s="224"/>
      <c r="F7808" s="225"/>
      <c r="G7808" s="226"/>
      <c r="H7808" s="227"/>
      <c r="I7808" s="227"/>
      <c r="J7808" s="227"/>
      <c r="K7808" s="227"/>
      <c r="L7808" s="228"/>
    </row>
    <row r="7809" spans="1:12">
      <c r="A7809" s="213" t="str">
        <f t="shared" ca="1" si="121"/>
        <v/>
      </c>
      <c r="C7809" s="223"/>
      <c r="D7809" s="224"/>
      <c r="E7809" s="224"/>
      <c r="F7809" s="225"/>
      <c r="G7809" s="226"/>
      <c r="H7809" s="227"/>
      <c r="I7809" s="227"/>
      <c r="J7809" s="227"/>
      <c r="K7809" s="227"/>
      <c r="L7809" s="228"/>
    </row>
    <row r="7810" spans="1:12">
      <c r="A7810" s="213" t="str">
        <f t="shared" ca="1" si="121"/>
        <v/>
      </c>
      <c r="C7810" s="223"/>
      <c r="D7810" s="224"/>
      <c r="E7810" s="224"/>
      <c r="F7810" s="225"/>
      <c r="G7810" s="226"/>
      <c r="H7810" s="227"/>
      <c r="I7810" s="227"/>
      <c r="J7810" s="227"/>
      <c r="K7810" s="227"/>
      <c r="L7810" s="228"/>
    </row>
    <row r="7811" spans="1:12">
      <c r="A7811" s="213" t="str">
        <f t="shared" ca="1" si="121"/>
        <v/>
      </c>
      <c r="C7811" s="223"/>
      <c r="D7811" s="224"/>
      <c r="E7811" s="224"/>
      <c r="F7811" s="225"/>
      <c r="G7811" s="226"/>
      <c r="H7811" s="227"/>
      <c r="I7811" s="227"/>
      <c r="J7811" s="227"/>
      <c r="K7811" s="227"/>
      <c r="L7811" s="228"/>
    </row>
    <row r="7812" spans="1:12">
      <c r="A7812" s="213" t="str">
        <f t="shared" ref="A7812:A7875" ca="1" si="122">IF(INDIRECT(ADDRESS(ROW(A7812),3))="","",IF(INDIRECT(ADDRESS(ROW(A7812),3))=INDIRECT(ADDRESS(ROW(A7812)-1,3)),A7811,A7811+1))</f>
        <v/>
      </c>
      <c r="C7812" s="223"/>
      <c r="D7812" s="224"/>
      <c r="E7812" s="224"/>
      <c r="F7812" s="225"/>
      <c r="G7812" s="226"/>
      <c r="H7812" s="227"/>
      <c r="I7812" s="227"/>
      <c r="J7812" s="227"/>
      <c r="K7812" s="227"/>
      <c r="L7812" s="228"/>
    </row>
    <row r="7813" spans="1:12">
      <c r="A7813" s="213" t="str">
        <f t="shared" ca="1" si="122"/>
        <v/>
      </c>
      <c r="C7813" s="223"/>
      <c r="D7813" s="224"/>
      <c r="E7813" s="224"/>
      <c r="F7813" s="225"/>
      <c r="G7813" s="226"/>
      <c r="H7813" s="227"/>
      <c r="I7813" s="227"/>
      <c r="J7813" s="227"/>
      <c r="K7813" s="227"/>
      <c r="L7813" s="228"/>
    </row>
    <row r="7814" spans="1:12">
      <c r="A7814" s="213" t="str">
        <f t="shared" ca="1" si="122"/>
        <v/>
      </c>
      <c r="C7814" s="223"/>
      <c r="D7814" s="224"/>
      <c r="E7814" s="224"/>
      <c r="F7814" s="225"/>
      <c r="G7814" s="226"/>
      <c r="H7814" s="227"/>
      <c r="I7814" s="227"/>
      <c r="J7814" s="227"/>
      <c r="K7814" s="227"/>
      <c r="L7814" s="228"/>
    </row>
    <row r="7815" spans="1:12">
      <c r="A7815" s="213" t="str">
        <f t="shared" ca="1" si="122"/>
        <v/>
      </c>
      <c r="C7815" s="223"/>
      <c r="D7815" s="224"/>
      <c r="E7815" s="224"/>
      <c r="F7815" s="225"/>
      <c r="G7815" s="226"/>
      <c r="H7815" s="227"/>
      <c r="I7815" s="227"/>
      <c r="J7815" s="227"/>
      <c r="K7815" s="227"/>
      <c r="L7815" s="228"/>
    </row>
    <row r="7816" spans="1:12">
      <c r="A7816" s="213" t="str">
        <f t="shared" ca="1" si="122"/>
        <v/>
      </c>
      <c r="C7816" s="223"/>
      <c r="D7816" s="224"/>
      <c r="E7816" s="224"/>
      <c r="F7816" s="225"/>
      <c r="G7816" s="226"/>
      <c r="H7816" s="227"/>
      <c r="I7816" s="227"/>
      <c r="J7816" s="227"/>
      <c r="K7816" s="227"/>
      <c r="L7816" s="228"/>
    </row>
    <row r="7817" spans="1:12">
      <c r="A7817" s="213" t="str">
        <f t="shared" ca="1" si="122"/>
        <v/>
      </c>
      <c r="C7817" s="223"/>
      <c r="D7817" s="224"/>
      <c r="E7817" s="224"/>
      <c r="F7817" s="225"/>
      <c r="G7817" s="226"/>
      <c r="H7817" s="227"/>
      <c r="I7817" s="227"/>
      <c r="J7817" s="227"/>
      <c r="K7817" s="227"/>
      <c r="L7817" s="228"/>
    </row>
    <row r="7818" spans="1:12">
      <c r="A7818" s="213" t="str">
        <f t="shared" ca="1" si="122"/>
        <v/>
      </c>
      <c r="C7818" s="223"/>
      <c r="D7818" s="224"/>
      <c r="E7818" s="224"/>
      <c r="F7818" s="225"/>
      <c r="G7818" s="226"/>
      <c r="H7818" s="227"/>
      <c r="I7818" s="227"/>
      <c r="J7818" s="227"/>
      <c r="K7818" s="227"/>
      <c r="L7818" s="228"/>
    </row>
    <row r="7819" spans="1:12">
      <c r="A7819" s="213" t="str">
        <f t="shared" ca="1" si="122"/>
        <v/>
      </c>
      <c r="C7819" s="223"/>
      <c r="D7819" s="224"/>
      <c r="E7819" s="224"/>
      <c r="F7819" s="225"/>
      <c r="G7819" s="226"/>
      <c r="H7819" s="227"/>
      <c r="I7819" s="227"/>
      <c r="J7819" s="227"/>
      <c r="K7819" s="227"/>
      <c r="L7819" s="228"/>
    </row>
    <row r="7820" spans="1:12">
      <c r="A7820" s="213" t="str">
        <f t="shared" ca="1" si="122"/>
        <v/>
      </c>
      <c r="C7820" s="223"/>
      <c r="D7820" s="224"/>
      <c r="E7820" s="224"/>
      <c r="F7820" s="225"/>
      <c r="G7820" s="226"/>
      <c r="H7820" s="227"/>
      <c r="I7820" s="227"/>
      <c r="J7820" s="227"/>
      <c r="K7820" s="227"/>
      <c r="L7820" s="228"/>
    </row>
    <row r="7821" spans="1:12">
      <c r="A7821" s="213" t="str">
        <f t="shared" ca="1" si="122"/>
        <v/>
      </c>
      <c r="C7821" s="223"/>
      <c r="D7821" s="224"/>
      <c r="E7821" s="224"/>
      <c r="F7821" s="225"/>
      <c r="G7821" s="226"/>
      <c r="H7821" s="227"/>
      <c r="I7821" s="227"/>
      <c r="J7821" s="227"/>
      <c r="K7821" s="227"/>
      <c r="L7821" s="228"/>
    </row>
    <row r="7822" spans="1:12">
      <c r="A7822" s="213" t="str">
        <f t="shared" ca="1" si="122"/>
        <v/>
      </c>
      <c r="C7822" s="223"/>
      <c r="D7822" s="224"/>
      <c r="E7822" s="224"/>
      <c r="F7822" s="225"/>
      <c r="G7822" s="226"/>
      <c r="H7822" s="227"/>
      <c r="I7822" s="227"/>
      <c r="J7822" s="227"/>
      <c r="K7822" s="227"/>
      <c r="L7822" s="228"/>
    </row>
    <row r="7823" spans="1:12">
      <c r="A7823" s="213" t="str">
        <f t="shared" ca="1" si="122"/>
        <v/>
      </c>
      <c r="C7823" s="223"/>
      <c r="D7823" s="224"/>
      <c r="E7823" s="224"/>
      <c r="F7823" s="225"/>
      <c r="G7823" s="226"/>
      <c r="H7823" s="227"/>
      <c r="I7823" s="227"/>
      <c r="J7823" s="227"/>
      <c r="K7823" s="227"/>
      <c r="L7823" s="228"/>
    </row>
    <row r="7824" spans="1:12">
      <c r="A7824" s="213" t="str">
        <f t="shared" ca="1" si="122"/>
        <v/>
      </c>
      <c r="C7824" s="223"/>
      <c r="D7824" s="224"/>
      <c r="E7824" s="224"/>
      <c r="F7824" s="225"/>
      <c r="G7824" s="226"/>
      <c r="H7824" s="227"/>
      <c r="I7824" s="227"/>
      <c r="J7824" s="227"/>
      <c r="K7824" s="227"/>
      <c r="L7824" s="228"/>
    </row>
    <row r="7825" spans="1:12">
      <c r="A7825" s="213" t="str">
        <f t="shared" ca="1" si="122"/>
        <v/>
      </c>
      <c r="C7825" s="223"/>
      <c r="D7825" s="224"/>
      <c r="E7825" s="224"/>
      <c r="F7825" s="225"/>
      <c r="G7825" s="226"/>
      <c r="H7825" s="227"/>
      <c r="I7825" s="227"/>
      <c r="J7825" s="227"/>
      <c r="K7825" s="227"/>
      <c r="L7825" s="228"/>
    </row>
    <row r="7826" spans="1:12">
      <c r="A7826" s="213" t="str">
        <f t="shared" ca="1" si="122"/>
        <v/>
      </c>
      <c r="C7826" s="223"/>
      <c r="D7826" s="224"/>
      <c r="E7826" s="224"/>
      <c r="F7826" s="225"/>
      <c r="G7826" s="226"/>
      <c r="H7826" s="227"/>
      <c r="I7826" s="227"/>
      <c r="J7826" s="227"/>
      <c r="K7826" s="227"/>
      <c r="L7826" s="228"/>
    </row>
    <row r="7827" spans="1:12">
      <c r="A7827" s="213" t="str">
        <f t="shared" ca="1" si="122"/>
        <v/>
      </c>
      <c r="C7827" s="223"/>
      <c r="D7827" s="224"/>
      <c r="E7827" s="224"/>
      <c r="F7827" s="225"/>
      <c r="G7827" s="226"/>
      <c r="H7827" s="227"/>
      <c r="I7827" s="227"/>
      <c r="J7827" s="227"/>
      <c r="K7827" s="227"/>
      <c r="L7827" s="228"/>
    </row>
    <row r="7828" spans="1:12">
      <c r="A7828" s="213" t="str">
        <f t="shared" ca="1" si="122"/>
        <v/>
      </c>
      <c r="C7828" s="223"/>
      <c r="D7828" s="224"/>
      <c r="E7828" s="224"/>
      <c r="F7828" s="225"/>
      <c r="G7828" s="226"/>
      <c r="H7828" s="227"/>
      <c r="I7828" s="227"/>
      <c r="J7828" s="227"/>
      <c r="K7828" s="227"/>
      <c r="L7828" s="228"/>
    </row>
    <row r="7829" spans="1:12">
      <c r="A7829" s="213" t="str">
        <f t="shared" ca="1" si="122"/>
        <v/>
      </c>
      <c r="C7829" s="223"/>
      <c r="D7829" s="224"/>
      <c r="E7829" s="224"/>
      <c r="F7829" s="225"/>
      <c r="G7829" s="226"/>
      <c r="H7829" s="227"/>
      <c r="I7829" s="227"/>
      <c r="J7829" s="227"/>
      <c r="K7829" s="227"/>
      <c r="L7829" s="228"/>
    </row>
    <row r="7830" spans="1:12">
      <c r="A7830" s="213" t="str">
        <f t="shared" ca="1" si="122"/>
        <v/>
      </c>
      <c r="C7830" s="223"/>
      <c r="D7830" s="224"/>
      <c r="E7830" s="224"/>
      <c r="F7830" s="225"/>
      <c r="G7830" s="226"/>
      <c r="H7830" s="227"/>
      <c r="I7830" s="227"/>
      <c r="J7830" s="227"/>
      <c r="K7830" s="227"/>
      <c r="L7830" s="228"/>
    </row>
    <row r="7831" spans="1:12">
      <c r="A7831" s="213" t="str">
        <f t="shared" ca="1" si="122"/>
        <v/>
      </c>
      <c r="C7831" s="223"/>
      <c r="D7831" s="224"/>
      <c r="E7831" s="224"/>
      <c r="F7831" s="225"/>
      <c r="G7831" s="226"/>
      <c r="H7831" s="227"/>
      <c r="I7831" s="227"/>
      <c r="J7831" s="227"/>
      <c r="K7831" s="227"/>
      <c r="L7831" s="228"/>
    </row>
    <row r="7832" spans="1:12">
      <c r="A7832" s="213" t="str">
        <f t="shared" ca="1" si="122"/>
        <v/>
      </c>
      <c r="C7832" s="223"/>
      <c r="D7832" s="224"/>
      <c r="E7832" s="224"/>
      <c r="F7832" s="225"/>
      <c r="G7832" s="226"/>
      <c r="H7832" s="227"/>
      <c r="I7832" s="227"/>
      <c r="J7832" s="227"/>
      <c r="K7832" s="227"/>
      <c r="L7832" s="228"/>
    </row>
    <row r="7833" spans="1:12">
      <c r="A7833" s="213" t="str">
        <f t="shared" ca="1" si="122"/>
        <v/>
      </c>
      <c r="C7833" s="223"/>
      <c r="D7833" s="224"/>
      <c r="E7833" s="224"/>
      <c r="F7833" s="225"/>
      <c r="G7833" s="226"/>
      <c r="H7833" s="227"/>
      <c r="I7833" s="227"/>
      <c r="J7833" s="227"/>
      <c r="K7833" s="227"/>
      <c r="L7833" s="228"/>
    </row>
    <row r="7834" spans="1:12">
      <c r="A7834" s="213" t="str">
        <f t="shared" ca="1" si="122"/>
        <v/>
      </c>
      <c r="C7834" s="223"/>
      <c r="D7834" s="224"/>
      <c r="E7834" s="224"/>
      <c r="F7834" s="225"/>
      <c r="G7834" s="226"/>
      <c r="H7834" s="227"/>
      <c r="I7834" s="227"/>
      <c r="J7834" s="227"/>
      <c r="K7834" s="227"/>
      <c r="L7834" s="228"/>
    </row>
    <row r="7835" spans="1:12">
      <c r="A7835" s="213" t="str">
        <f t="shared" ca="1" si="122"/>
        <v/>
      </c>
      <c r="C7835" s="223"/>
      <c r="D7835" s="224"/>
      <c r="E7835" s="224"/>
      <c r="F7835" s="225"/>
      <c r="G7835" s="226"/>
      <c r="H7835" s="227"/>
      <c r="I7835" s="227"/>
      <c r="J7835" s="227"/>
      <c r="K7835" s="227"/>
      <c r="L7835" s="228"/>
    </row>
    <row r="7836" spans="1:12">
      <c r="A7836" s="213" t="str">
        <f t="shared" ca="1" si="122"/>
        <v/>
      </c>
      <c r="C7836" s="223"/>
      <c r="D7836" s="224"/>
      <c r="E7836" s="224"/>
      <c r="F7836" s="225"/>
      <c r="G7836" s="226"/>
      <c r="H7836" s="227"/>
      <c r="I7836" s="227"/>
      <c r="J7836" s="227"/>
      <c r="K7836" s="227"/>
      <c r="L7836" s="228"/>
    </row>
    <row r="7837" spans="1:12">
      <c r="A7837" s="213" t="str">
        <f t="shared" ca="1" si="122"/>
        <v/>
      </c>
      <c r="C7837" s="223"/>
      <c r="D7837" s="224"/>
      <c r="E7837" s="224"/>
      <c r="F7837" s="225"/>
      <c r="G7837" s="226"/>
      <c r="H7837" s="227"/>
      <c r="I7837" s="227"/>
      <c r="J7837" s="227"/>
      <c r="K7837" s="227"/>
      <c r="L7837" s="228"/>
    </row>
    <row r="7838" spans="1:12">
      <c r="A7838" s="213" t="str">
        <f t="shared" ca="1" si="122"/>
        <v/>
      </c>
      <c r="C7838" s="223"/>
      <c r="D7838" s="224"/>
      <c r="E7838" s="224"/>
      <c r="F7838" s="225"/>
      <c r="G7838" s="226"/>
      <c r="H7838" s="227"/>
      <c r="I7838" s="227"/>
      <c r="J7838" s="227"/>
      <c r="K7838" s="227"/>
      <c r="L7838" s="228"/>
    </row>
    <row r="7839" spans="1:12">
      <c r="A7839" s="213" t="str">
        <f t="shared" ca="1" si="122"/>
        <v/>
      </c>
      <c r="C7839" s="223"/>
      <c r="D7839" s="224"/>
      <c r="E7839" s="224"/>
      <c r="F7839" s="225"/>
      <c r="G7839" s="226"/>
      <c r="H7839" s="227"/>
      <c r="I7839" s="227"/>
      <c r="J7839" s="227"/>
      <c r="K7839" s="227"/>
      <c r="L7839" s="228"/>
    </row>
    <row r="7840" spans="1:12">
      <c r="A7840" s="213" t="str">
        <f t="shared" ca="1" si="122"/>
        <v/>
      </c>
      <c r="C7840" s="223"/>
      <c r="D7840" s="224"/>
      <c r="E7840" s="224"/>
      <c r="F7840" s="225"/>
      <c r="G7840" s="226"/>
      <c r="H7840" s="227"/>
      <c r="I7840" s="227"/>
      <c r="J7840" s="227"/>
      <c r="K7840" s="227"/>
      <c r="L7840" s="228"/>
    </row>
    <row r="7841" spans="1:12">
      <c r="A7841" s="213" t="str">
        <f t="shared" ca="1" si="122"/>
        <v/>
      </c>
      <c r="C7841" s="223"/>
      <c r="D7841" s="224"/>
      <c r="E7841" s="224"/>
      <c r="F7841" s="225"/>
      <c r="G7841" s="226"/>
      <c r="H7841" s="227"/>
      <c r="I7841" s="227"/>
      <c r="J7841" s="227"/>
      <c r="K7841" s="227"/>
      <c r="L7841" s="228"/>
    </row>
    <row r="7842" spans="1:12">
      <c r="A7842" s="213" t="str">
        <f t="shared" ca="1" si="122"/>
        <v/>
      </c>
      <c r="C7842" s="223"/>
      <c r="D7842" s="224"/>
      <c r="E7842" s="224"/>
      <c r="F7842" s="225"/>
      <c r="G7842" s="226"/>
      <c r="H7842" s="227"/>
      <c r="I7842" s="227"/>
      <c r="J7842" s="227"/>
      <c r="K7842" s="227"/>
      <c r="L7842" s="228"/>
    </row>
    <row r="7843" spans="1:12">
      <c r="A7843" s="213" t="str">
        <f t="shared" ca="1" si="122"/>
        <v/>
      </c>
      <c r="C7843" s="223"/>
      <c r="D7843" s="224"/>
      <c r="E7843" s="224"/>
      <c r="F7843" s="225"/>
      <c r="G7843" s="226"/>
      <c r="H7843" s="227"/>
      <c r="I7843" s="227"/>
      <c r="J7843" s="227"/>
      <c r="K7843" s="227"/>
      <c r="L7843" s="228"/>
    </row>
    <row r="7844" spans="1:12">
      <c r="A7844" s="213" t="str">
        <f t="shared" ca="1" si="122"/>
        <v/>
      </c>
      <c r="C7844" s="223"/>
      <c r="D7844" s="224"/>
      <c r="E7844" s="224"/>
      <c r="F7844" s="225"/>
      <c r="G7844" s="226"/>
      <c r="H7844" s="227"/>
      <c r="I7844" s="227"/>
      <c r="J7844" s="227"/>
      <c r="K7844" s="227"/>
      <c r="L7844" s="228"/>
    </row>
    <row r="7845" spans="1:12">
      <c r="A7845" s="213" t="str">
        <f t="shared" ca="1" si="122"/>
        <v/>
      </c>
      <c r="C7845" s="223"/>
      <c r="D7845" s="224"/>
      <c r="E7845" s="224"/>
      <c r="F7845" s="225"/>
      <c r="G7845" s="226"/>
      <c r="H7845" s="227"/>
      <c r="I7845" s="227"/>
      <c r="J7845" s="227"/>
      <c r="K7845" s="227"/>
      <c r="L7845" s="228"/>
    </row>
    <row r="7846" spans="1:12">
      <c r="A7846" s="213" t="str">
        <f t="shared" ca="1" si="122"/>
        <v/>
      </c>
      <c r="C7846" s="223"/>
      <c r="D7846" s="224"/>
      <c r="E7846" s="224"/>
      <c r="F7846" s="225"/>
      <c r="G7846" s="226"/>
      <c r="H7846" s="227"/>
      <c r="I7846" s="227"/>
      <c r="J7846" s="227"/>
      <c r="K7846" s="227"/>
      <c r="L7846" s="228"/>
    </row>
    <row r="7847" spans="1:12">
      <c r="A7847" s="213" t="str">
        <f t="shared" ca="1" si="122"/>
        <v/>
      </c>
      <c r="C7847" s="223"/>
      <c r="D7847" s="224"/>
      <c r="E7847" s="224"/>
      <c r="F7847" s="225"/>
      <c r="G7847" s="226"/>
      <c r="H7847" s="227"/>
      <c r="I7847" s="227"/>
      <c r="J7847" s="227"/>
      <c r="K7847" s="227"/>
      <c r="L7847" s="228"/>
    </row>
    <row r="7848" spans="1:12">
      <c r="A7848" s="213" t="str">
        <f t="shared" ca="1" si="122"/>
        <v/>
      </c>
      <c r="C7848" s="223"/>
      <c r="D7848" s="224"/>
      <c r="E7848" s="224"/>
      <c r="F7848" s="225"/>
      <c r="G7848" s="226"/>
      <c r="H7848" s="227"/>
      <c r="I7848" s="227"/>
      <c r="J7848" s="227"/>
      <c r="K7848" s="227"/>
      <c r="L7848" s="228"/>
    </row>
    <row r="7849" spans="1:12">
      <c r="A7849" s="213" t="str">
        <f t="shared" ca="1" si="122"/>
        <v/>
      </c>
      <c r="C7849" s="223"/>
      <c r="D7849" s="224"/>
      <c r="E7849" s="224"/>
      <c r="F7849" s="225"/>
      <c r="G7849" s="226"/>
      <c r="H7849" s="227"/>
      <c r="I7849" s="227"/>
      <c r="J7849" s="227"/>
      <c r="K7849" s="227"/>
      <c r="L7849" s="228"/>
    </row>
    <row r="7850" spans="1:12">
      <c r="A7850" s="213" t="str">
        <f t="shared" ca="1" si="122"/>
        <v/>
      </c>
      <c r="C7850" s="223"/>
      <c r="D7850" s="224"/>
      <c r="E7850" s="224"/>
      <c r="F7850" s="225"/>
      <c r="G7850" s="226"/>
      <c r="H7850" s="227"/>
      <c r="I7850" s="227"/>
      <c r="J7850" s="227"/>
      <c r="K7850" s="227"/>
      <c r="L7850" s="228"/>
    </row>
    <row r="7851" spans="1:12">
      <c r="A7851" s="213" t="str">
        <f t="shared" ca="1" si="122"/>
        <v/>
      </c>
      <c r="C7851" s="223"/>
      <c r="D7851" s="224"/>
      <c r="E7851" s="224"/>
      <c r="F7851" s="225"/>
      <c r="G7851" s="226"/>
      <c r="H7851" s="227"/>
      <c r="I7851" s="227"/>
      <c r="J7851" s="227"/>
      <c r="K7851" s="227"/>
      <c r="L7851" s="228"/>
    </row>
    <row r="7852" spans="1:12">
      <c r="A7852" s="213" t="str">
        <f t="shared" ca="1" si="122"/>
        <v/>
      </c>
      <c r="C7852" s="223"/>
      <c r="D7852" s="224"/>
      <c r="E7852" s="224"/>
      <c r="F7852" s="225"/>
      <c r="G7852" s="226"/>
      <c r="H7852" s="227"/>
      <c r="I7852" s="227"/>
      <c r="J7852" s="227"/>
      <c r="K7852" s="227"/>
      <c r="L7852" s="228"/>
    </row>
    <row r="7853" spans="1:12">
      <c r="A7853" s="213" t="str">
        <f t="shared" ca="1" si="122"/>
        <v/>
      </c>
      <c r="C7853" s="223"/>
      <c r="D7853" s="224"/>
      <c r="E7853" s="224"/>
      <c r="F7853" s="225"/>
      <c r="G7853" s="226"/>
      <c r="H7853" s="227"/>
      <c r="I7853" s="227"/>
      <c r="J7853" s="227"/>
      <c r="K7853" s="227"/>
      <c r="L7853" s="228"/>
    </row>
    <row r="7854" spans="1:12">
      <c r="A7854" s="213" t="str">
        <f t="shared" ca="1" si="122"/>
        <v/>
      </c>
      <c r="C7854" s="223"/>
      <c r="D7854" s="224"/>
      <c r="E7854" s="224"/>
      <c r="F7854" s="225"/>
      <c r="G7854" s="226"/>
      <c r="H7854" s="227"/>
      <c r="I7854" s="227"/>
      <c r="J7854" s="227"/>
      <c r="K7854" s="227"/>
      <c r="L7854" s="228"/>
    </row>
    <row r="7855" spans="1:12">
      <c r="A7855" s="213" t="str">
        <f t="shared" ca="1" si="122"/>
        <v/>
      </c>
      <c r="C7855" s="223"/>
      <c r="D7855" s="224"/>
      <c r="E7855" s="224"/>
      <c r="F7855" s="225"/>
      <c r="G7855" s="226"/>
      <c r="H7855" s="227"/>
      <c r="I7855" s="227"/>
      <c r="J7855" s="227"/>
      <c r="K7855" s="227"/>
      <c r="L7855" s="228"/>
    </row>
    <row r="7856" spans="1:12">
      <c r="A7856" s="213" t="str">
        <f t="shared" ca="1" si="122"/>
        <v/>
      </c>
      <c r="C7856" s="223"/>
      <c r="D7856" s="224"/>
      <c r="E7856" s="224"/>
      <c r="F7856" s="225"/>
      <c r="G7856" s="226"/>
      <c r="H7856" s="227"/>
      <c r="I7856" s="227"/>
      <c r="J7856" s="227"/>
      <c r="K7856" s="227"/>
      <c r="L7856" s="228"/>
    </row>
    <row r="7857" spans="1:12">
      <c r="A7857" s="213" t="str">
        <f t="shared" ca="1" si="122"/>
        <v/>
      </c>
      <c r="C7857" s="223"/>
      <c r="D7857" s="224"/>
      <c r="E7857" s="224"/>
      <c r="F7857" s="225"/>
      <c r="G7857" s="226"/>
      <c r="H7857" s="227"/>
      <c r="I7857" s="227"/>
      <c r="J7857" s="227"/>
      <c r="K7857" s="227"/>
      <c r="L7857" s="228"/>
    </row>
    <row r="7858" spans="1:12">
      <c r="A7858" s="213" t="str">
        <f t="shared" ca="1" si="122"/>
        <v/>
      </c>
      <c r="C7858" s="223"/>
      <c r="D7858" s="224"/>
      <c r="E7858" s="224"/>
      <c r="F7858" s="225"/>
      <c r="G7858" s="226"/>
      <c r="H7858" s="227"/>
      <c r="I7858" s="227"/>
      <c r="J7858" s="227"/>
      <c r="K7858" s="227"/>
      <c r="L7858" s="228"/>
    </row>
    <row r="7859" spans="1:12">
      <c r="A7859" s="213" t="str">
        <f t="shared" ca="1" si="122"/>
        <v/>
      </c>
      <c r="C7859" s="223"/>
      <c r="D7859" s="224"/>
      <c r="E7859" s="224"/>
      <c r="F7859" s="225"/>
      <c r="G7859" s="226"/>
      <c r="H7859" s="227"/>
      <c r="I7859" s="227"/>
      <c r="J7859" s="227"/>
      <c r="K7859" s="227"/>
      <c r="L7859" s="228"/>
    </row>
    <row r="7860" spans="1:12">
      <c r="A7860" s="213" t="str">
        <f t="shared" ca="1" si="122"/>
        <v/>
      </c>
      <c r="C7860" s="223"/>
      <c r="D7860" s="224"/>
      <c r="E7860" s="224"/>
      <c r="F7860" s="225"/>
      <c r="G7860" s="226"/>
      <c r="H7860" s="227"/>
      <c r="I7860" s="227"/>
      <c r="J7860" s="227"/>
      <c r="K7860" s="227"/>
      <c r="L7860" s="228"/>
    </row>
    <row r="7861" spans="1:12">
      <c r="A7861" s="213" t="str">
        <f t="shared" ca="1" si="122"/>
        <v/>
      </c>
      <c r="C7861" s="223"/>
      <c r="D7861" s="224"/>
      <c r="E7861" s="224"/>
      <c r="F7861" s="225"/>
      <c r="G7861" s="226"/>
      <c r="H7861" s="227"/>
      <c r="I7861" s="227"/>
      <c r="J7861" s="227"/>
      <c r="K7861" s="227"/>
      <c r="L7861" s="228"/>
    </row>
    <row r="7862" spans="1:12">
      <c r="A7862" s="213" t="str">
        <f t="shared" ca="1" si="122"/>
        <v/>
      </c>
      <c r="C7862" s="223"/>
      <c r="D7862" s="224"/>
      <c r="E7862" s="224"/>
      <c r="F7862" s="225"/>
      <c r="G7862" s="226"/>
      <c r="H7862" s="227"/>
      <c r="I7862" s="227"/>
      <c r="J7862" s="227"/>
      <c r="K7862" s="227"/>
      <c r="L7862" s="228"/>
    </row>
    <row r="7863" spans="1:12">
      <c r="A7863" s="213" t="str">
        <f t="shared" ca="1" si="122"/>
        <v/>
      </c>
      <c r="C7863" s="223"/>
      <c r="D7863" s="224"/>
      <c r="E7863" s="224"/>
      <c r="F7863" s="225"/>
      <c r="G7863" s="226"/>
      <c r="H7863" s="227"/>
      <c r="I7863" s="227"/>
      <c r="J7863" s="227"/>
      <c r="K7863" s="227"/>
      <c r="L7863" s="228"/>
    </row>
    <row r="7864" spans="1:12">
      <c r="A7864" s="213" t="str">
        <f t="shared" ca="1" si="122"/>
        <v/>
      </c>
      <c r="C7864" s="223"/>
      <c r="D7864" s="224"/>
      <c r="E7864" s="224"/>
      <c r="F7864" s="225"/>
      <c r="G7864" s="226"/>
      <c r="H7864" s="227"/>
      <c r="I7864" s="227"/>
      <c r="J7864" s="227"/>
      <c r="K7864" s="227"/>
      <c r="L7864" s="228"/>
    </row>
    <row r="7865" spans="1:12">
      <c r="A7865" s="213" t="str">
        <f t="shared" ca="1" si="122"/>
        <v/>
      </c>
      <c r="C7865" s="223"/>
      <c r="D7865" s="224"/>
      <c r="E7865" s="224"/>
      <c r="F7865" s="225"/>
      <c r="G7865" s="226"/>
      <c r="H7865" s="227"/>
      <c r="I7865" s="227"/>
      <c r="J7865" s="227"/>
      <c r="K7865" s="227"/>
      <c r="L7865" s="228"/>
    </row>
    <row r="7866" spans="1:12">
      <c r="A7866" s="213" t="str">
        <f t="shared" ca="1" si="122"/>
        <v/>
      </c>
      <c r="C7866" s="223"/>
      <c r="D7866" s="224"/>
      <c r="E7866" s="224"/>
      <c r="F7866" s="225"/>
      <c r="G7866" s="226"/>
      <c r="H7866" s="227"/>
      <c r="I7866" s="227"/>
      <c r="J7866" s="227"/>
      <c r="K7866" s="227"/>
      <c r="L7866" s="228"/>
    </row>
    <row r="7867" spans="1:12">
      <c r="A7867" s="213" t="str">
        <f t="shared" ca="1" si="122"/>
        <v/>
      </c>
      <c r="C7867" s="223"/>
      <c r="D7867" s="224"/>
      <c r="E7867" s="224"/>
      <c r="F7867" s="225"/>
      <c r="G7867" s="226"/>
      <c r="H7867" s="227"/>
      <c r="I7867" s="227"/>
      <c r="J7867" s="227"/>
      <c r="K7867" s="227"/>
      <c r="L7867" s="228"/>
    </row>
    <row r="7868" spans="1:12">
      <c r="A7868" s="213" t="str">
        <f t="shared" ca="1" si="122"/>
        <v/>
      </c>
      <c r="C7868" s="223"/>
      <c r="D7868" s="224"/>
      <c r="E7868" s="224"/>
      <c r="F7868" s="225"/>
      <c r="G7868" s="226"/>
      <c r="H7868" s="227"/>
      <c r="I7868" s="227"/>
      <c r="J7868" s="227"/>
      <c r="K7868" s="227"/>
      <c r="L7868" s="228"/>
    </row>
    <row r="7869" spans="1:12">
      <c r="A7869" s="213" t="str">
        <f t="shared" ca="1" si="122"/>
        <v/>
      </c>
      <c r="C7869" s="223"/>
      <c r="D7869" s="224"/>
      <c r="E7869" s="224"/>
      <c r="F7869" s="225"/>
      <c r="G7869" s="226"/>
      <c r="H7869" s="227"/>
      <c r="I7869" s="227"/>
      <c r="J7869" s="227"/>
      <c r="K7869" s="227"/>
      <c r="L7869" s="228"/>
    </row>
    <row r="7870" spans="1:12">
      <c r="A7870" s="213" t="str">
        <f t="shared" ca="1" si="122"/>
        <v/>
      </c>
      <c r="C7870" s="223"/>
      <c r="D7870" s="224"/>
      <c r="E7870" s="224"/>
      <c r="F7870" s="225"/>
      <c r="G7870" s="226"/>
      <c r="H7870" s="227"/>
      <c r="I7870" s="227"/>
      <c r="J7870" s="227"/>
      <c r="K7870" s="227"/>
      <c r="L7870" s="228"/>
    </row>
    <row r="7871" spans="1:12">
      <c r="A7871" s="213" t="str">
        <f t="shared" ca="1" si="122"/>
        <v/>
      </c>
      <c r="C7871" s="223"/>
      <c r="D7871" s="224"/>
      <c r="E7871" s="224"/>
      <c r="F7871" s="225"/>
      <c r="G7871" s="226"/>
      <c r="H7871" s="227"/>
      <c r="I7871" s="227"/>
      <c r="J7871" s="227"/>
      <c r="K7871" s="227"/>
      <c r="L7871" s="228"/>
    </row>
    <row r="7872" spans="1:12">
      <c r="A7872" s="213" t="str">
        <f t="shared" ca="1" si="122"/>
        <v/>
      </c>
      <c r="C7872" s="223"/>
      <c r="D7872" s="224"/>
      <c r="E7872" s="224"/>
      <c r="F7872" s="225"/>
      <c r="G7872" s="226"/>
      <c r="H7872" s="227"/>
      <c r="I7872" s="227"/>
      <c r="J7872" s="227"/>
      <c r="K7872" s="227"/>
      <c r="L7872" s="228"/>
    </row>
    <row r="7873" spans="1:12">
      <c r="A7873" s="213" t="str">
        <f t="shared" ca="1" si="122"/>
        <v/>
      </c>
      <c r="C7873" s="223"/>
      <c r="D7873" s="224"/>
      <c r="E7873" s="224"/>
      <c r="F7873" s="225"/>
      <c r="G7873" s="226"/>
      <c r="H7873" s="227"/>
      <c r="I7873" s="227"/>
      <c r="J7873" s="227"/>
      <c r="K7873" s="227"/>
      <c r="L7873" s="228"/>
    </row>
    <row r="7874" spans="1:12">
      <c r="A7874" s="213" t="str">
        <f t="shared" ca="1" si="122"/>
        <v/>
      </c>
      <c r="C7874" s="223"/>
      <c r="D7874" s="224"/>
      <c r="E7874" s="224"/>
      <c r="F7874" s="225"/>
      <c r="G7874" s="226"/>
      <c r="H7874" s="227"/>
      <c r="I7874" s="227"/>
      <c r="J7874" s="227"/>
      <c r="K7874" s="227"/>
      <c r="L7874" s="228"/>
    </row>
    <row r="7875" spans="1:12">
      <c r="A7875" s="213" t="str">
        <f t="shared" ca="1" si="122"/>
        <v/>
      </c>
      <c r="C7875" s="223"/>
      <c r="D7875" s="224"/>
      <c r="E7875" s="224"/>
      <c r="F7875" s="225"/>
      <c r="G7875" s="226"/>
      <c r="H7875" s="227"/>
      <c r="I7875" s="227"/>
      <c r="J7875" s="227"/>
      <c r="K7875" s="227"/>
      <c r="L7875" s="228"/>
    </row>
    <row r="7876" spans="1:12">
      <c r="A7876" s="213" t="str">
        <f t="shared" ref="A7876:A7939" ca="1" si="123">IF(INDIRECT(ADDRESS(ROW(A7876),3))="","",IF(INDIRECT(ADDRESS(ROW(A7876),3))=INDIRECT(ADDRESS(ROW(A7876)-1,3)),A7875,A7875+1))</f>
        <v/>
      </c>
      <c r="C7876" s="223"/>
      <c r="D7876" s="224"/>
      <c r="E7876" s="224"/>
      <c r="F7876" s="225"/>
      <c r="G7876" s="226"/>
      <c r="H7876" s="227"/>
      <c r="I7876" s="227"/>
      <c r="J7876" s="227"/>
      <c r="K7876" s="227"/>
      <c r="L7876" s="228"/>
    </row>
    <row r="7877" spans="1:12">
      <c r="A7877" s="213" t="str">
        <f t="shared" ca="1" si="123"/>
        <v/>
      </c>
      <c r="C7877" s="223"/>
      <c r="D7877" s="224"/>
      <c r="E7877" s="224"/>
      <c r="F7877" s="225"/>
      <c r="G7877" s="226"/>
      <c r="H7877" s="227"/>
      <c r="I7877" s="227"/>
      <c r="J7877" s="227"/>
      <c r="K7877" s="227"/>
      <c r="L7877" s="228"/>
    </row>
    <row r="7878" spans="1:12">
      <c r="A7878" s="213" t="str">
        <f t="shared" ca="1" si="123"/>
        <v/>
      </c>
      <c r="C7878" s="223"/>
      <c r="D7878" s="224"/>
      <c r="E7878" s="224"/>
      <c r="F7878" s="225"/>
      <c r="G7878" s="226"/>
      <c r="H7878" s="227"/>
      <c r="I7878" s="227"/>
      <c r="J7878" s="227"/>
      <c r="K7878" s="227"/>
      <c r="L7878" s="228"/>
    </row>
    <row r="7879" spans="1:12">
      <c r="A7879" s="213" t="str">
        <f t="shared" ca="1" si="123"/>
        <v/>
      </c>
      <c r="C7879" s="223"/>
      <c r="D7879" s="224"/>
      <c r="E7879" s="224"/>
      <c r="F7879" s="225"/>
      <c r="G7879" s="226"/>
      <c r="H7879" s="227"/>
      <c r="I7879" s="227"/>
      <c r="J7879" s="227"/>
      <c r="K7879" s="227"/>
      <c r="L7879" s="228"/>
    </row>
    <row r="7880" spans="1:12">
      <c r="A7880" s="213" t="str">
        <f t="shared" ca="1" si="123"/>
        <v/>
      </c>
      <c r="C7880" s="223"/>
      <c r="D7880" s="224"/>
      <c r="E7880" s="224"/>
      <c r="F7880" s="225"/>
      <c r="G7880" s="226"/>
      <c r="H7880" s="227"/>
      <c r="I7880" s="227"/>
      <c r="J7880" s="227"/>
      <c r="K7880" s="227"/>
      <c r="L7880" s="228"/>
    </row>
    <row r="7881" spans="1:12">
      <c r="A7881" s="213" t="str">
        <f t="shared" ca="1" si="123"/>
        <v/>
      </c>
      <c r="C7881" s="223"/>
      <c r="D7881" s="224"/>
      <c r="E7881" s="224"/>
      <c r="F7881" s="225"/>
      <c r="G7881" s="226"/>
      <c r="H7881" s="227"/>
      <c r="I7881" s="227"/>
      <c r="J7881" s="227"/>
      <c r="K7881" s="227"/>
      <c r="L7881" s="228"/>
    </row>
    <row r="7882" spans="1:12">
      <c r="A7882" s="213" t="str">
        <f t="shared" ca="1" si="123"/>
        <v/>
      </c>
      <c r="C7882" s="223"/>
      <c r="D7882" s="224"/>
      <c r="E7882" s="224"/>
      <c r="F7882" s="225"/>
      <c r="G7882" s="226"/>
      <c r="H7882" s="227"/>
      <c r="I7882" s="227"/>
      <c r="J7882" s="227"/>
      <c r="K7882" s="227"/>
      <c r="L7882" s="228"/>
    </row>
    <row r="7883" spans="1:12">
      <c r="A7883" s="213" t="str">
        <f t="shared" ca="1" si="123"/>
        <v/>
      </c>
      <c r="C7883" s="223"/>
      <c r="D7883" s="224"/>
      <c r="E7883" s="224"/>
      <c r="F7883" s="225"/>
      <c r="G7883" s="226"/>
      <c r="H7883" s="227"/>
      <c r="I7883" s="227"/>
      <c r="J7883" s="227"/>
      <c r="K7883" s="227"/>
      <c r="L7883" s="228"/>
    </row>
    <row r="7884" spans="1:12">
      <c r="A7884" s="213" t="str">
        <f t="shared" ca="1" si="123"/>
        <v/>
      </c>
      <c r="C7884" s="223"/>
      <c r="D7884" s="224"/>
      <c r="E7884" s="224"/>
      <c r="F7884" s="225"/>
      <c r="G7884" s="226"/>
      <c r="H7884" s="227"/>
      <c r="I7884" s="227"/>
      <c r="J7884" s="227"/>
      <c r="K7884" s="227"/>
      <c r="L7884" s="228"/>
    </row>
    <row r="7885" spans="1:12">
      <c r="A7885" s="213" t="str">
        <f t="shared" ca="1" si="123"/>
        <v/>
      </c>
      <c r="C7885" s="223"/>
      <c r="D7885" s="224"/>
      <c r="E7885" s="224"/>
      <c r="F7885" s="225"/>
      <c r="G7885" s="226"/>
      <c r="H7885" s="227"/>
      <c r="I7885" s="227"/>
      <c r="J7885" s="227"/>
      <c r="K7885" s="227"/>
      <c r="L7885" s="228"/>
    </row>
    <row r="7886" spans="1:12">
      <c r="A7886" s="213" t="str">
        <f t="shared" ca="1" si="123"/>
        <v/>
      </c>
      <c r="C7886" s="223"/>
      <c r="D7886" s="224"/>
      <c r="E7886" s="224"/>
      <c r="F7886" s="225"/>
      <c r="G7886" s="226"/>
      <c r="H7886" s="227"/>
      <c r="I7886" s="227"/>
      <c r="J7886" s="227"/>
      <c r="K7886" s="227"/>
      <c r="L7886" s="228"/>
    </row>
    <row r="7887" spans="1:12">
      <c r="A7887" s="213" t="str">
        <f t="shared" ca="1" si="123"/>
        <v/>
      </c>
      <c r="C7887" s="223"/>
      <c r="D7887" s="224"/>
      <c r="E7887" s="224"/>
      <c r="F7887" s="225"/>
      <c r="G7887" s="226"/>
      <c r="H7887" s="227"/>
      <c r="I7887" s="227"/>
      <c r="J7887" s="227"/>
      <c r="K7887" s="227"/>
      <c r="L7887" s="228"/>
    </row>
    <row r="7888" spans="1:12">
      <c r="A7888" s="213" t="str">
        <f t="shared" ca="1" si="123"/>
        <v/>
      </c>
      <c r="C7888" s="223"/>
      <c r="D7888" s="224"/>
      <c r="E7888" s="224"/>
      <c r="F7888" s="225"/>
      <c r="G7888" s="226"/>
      <c r="H7888" s="227"/>
      <c r="I7888" s="227"/>
      <c r="J7888" s="227"/>
      <c r="K7888" s="227"/>
      <c r="L7888" s="228"/>
    </row>
    <row r="7889" spans="1:12">
      <c r="A7889" s="213" t="str">
        <f t="shared" ca="1" si="123"/>
        <v/>
      </c>
      <c r="C7889" s="223"/>
      <c r="D7889" s="224"/>
      <c r="E7889" s="224"/>
      <c r="F7889" s="225"/>
      <c r="G7889" s="226"/>
      <c r="H7889" s="227"/>
      <c r="I7889" s="227"/>
      <c r="J7889" s="227"/>
      <c r="K7889" s="227"/>
      <c r="L7889" s="228"/>
    </row>
    <row r="7890" spans="1:12">
      <c r="A7890" s="213" t="str">
        <f t="shared" ca="1" si="123"/>
        <v/>
      </c>
      <c r="C7890" s="223"/>
      <c r="D7890" s="224"/>
      <c r="E7890" s="224"/>
      <c r="F7890" s="225"/>
      <c r="G7890" s="226"/>
      <c r="H7890" s="227"/>
      <c r="I7890" s="227"/>
      <c r="J7890" s="227"/>
      <c r="K7890" s="227"/>
      <c r="L7890" s="228"/>
    </row>
    <row r="7891" spans="1:12">
      <c r="A7891" s="213" t="str">
        <f t="shared" ca="1" si="123"/>
        <v/>
      </c>
      <c r="C7891" s="223"/>
      <c r="D7891" s="224"/>
      <c r="E7891" s="224"/>
      <c r="F7891" s="225"/>
      <c r="G7891" s="226"/>
      <c r="H7891" s="227"/>
      <c r="I7891" s="227"/>
      <c r="J7891" s="227"/>
      <c r="K7891" s="227"/>
      <c r="L7891" s="228"/>
    </row>
    <row r="7892" spans="1:12">
      <c r="A7892" s="213" t="str">
        <f t="shared" ca="1" si="123"/>
        <v/>
      </c>
      <c r="C7892" s="223"/>
      <c r="D7892" s="224"/>
      <c r="E7892" s="224"/>
      <c r="F7892" s="225"/>
      <c r="G7892" s="226"/>
      <c r="H7892" s="227"/>
      <c r="I7892" s="227"/>
      <c r="J7892" s="227"/>
      <c r="K7892" s="227"/>
      <c r="L7892" s="228"/>
    </row>
    <row r="7893" spans="1:12">
      <c r="A7893" s="213" t="str">
        <f t="shared" ca="1" si="123"/>
        <v/>
      </c>
      <c r="C7893" s="223"/>
      <c r="D7893" s="224"/>
      <c r="E7893" s="224"/>
      <c r="F7893" s="225"/>
      <c r="G7893" s="226"/>
      <c r="H7893" s="227"/>
      <c r="I7893" s="227"/>
      <c r="J7893" s="227"/>
      <c r="K7893" s="227"/>
      <c r="L7893" s="228"/>
    </row>
    <row r="7894" spans="1:12">
      <c r="A7894" s="213" t="str">
        <f t="shared" ca="1" si="123"/>
        <v/>
      </c>
      <c r="C7894" s="223"/>
      <c r="D7894" s="224"/>
      <c r="E7894" s="224"/>
      <c r="F7894" s="225"/>
      <c r="G7894" s="226"/>
      <c r="H7894" s="227"/>
      <c r="I7894" s="227"/>
      <c r="J7894" s="227"/>
      <c r="K7894" s="227"/>
      <c r="L7894" s="228"/>
    </row>
    <row r="7895" spans="1:12">
      <c r="A7895" s="213" t="str">
        <f t="shared" ca="1" si="123"/>
        <v/>
      </c>
      <c r="C7895" s="223"/>
      <c r="D7895" s="224"/>
      <c r="E7895" s="224"/>
      <c r="F7895" s="225"/>
      <c r="G7895" s="226"/>
      <c r="H7895" s="227"/>
      <c r="I7895" s="227"/>
      <c r="J7895" s="227"/>
      <c r="K7895" s="227"/>
      <c r="L7895" s="228"/>
    </row>
    <row r="7896" spans="1:12">
      <c r="A7896" s="213" t="str">
        <f t="shared" ca="1" si="123"/>
        <v/>
      </c>
      <c r="C7896" s="223"/>
      <c r="D7896" s="224"/>
      <c r="E7896" s="224"/>
      <c r="F7896" s="225"/>
      <c r="G7896" s="226"/>
      <c r="H7896" s="227"/>
      <c r="I7896" s="227"/>
      <c r="J7896" s="227"/>
      <c r="K7896" s="227"/>
      <c r="L7896" s="228"/>
    </row>
    <row r="7897" spans="1:12">
      <c r="A7897" s="213" t="str">
        <f t="shared" ca="1" si="123"/>
        <v/>
      </c>
      <c r="C7897" s="223"/>
      <c r="D7897" s="224"/>
      <c r="E7897" s="224"/>
      <c r="F7897" s="225"/>
      <c r="G7897" s="226"/>
      <c r="H7897" s="227"/>
      <c r="I7897" s="227"/>
      <c r="J7897" s="227"/>
      <c r="K7897" s="227"/>
      <c r="L7897" s="228"/>
    </row>
    <row r="7898" spans="1:12">
      <c r="A7898" s="213" t="str">
        <f t="shared" ca="1" si="123"/>
        <v/>
      </c>
      <c r="C7898" s="223"/>
      <c r="D7898" s="224"/>
      <c r="E7898" s="224"/>
      <c r="F7898" s="225"/>
      <c r="G7898" s="226"/>
      <c r="H7898" s="227"/>
      <c r="I7898" s="227"/>
      <c r="J7898" s="227"/>
      <c r="K7898" s="227"/>
      <c r="L7898" s="228"/>
    </row>
    <row r="7899" spans="1:12">
      <c r="A7899" s="213" t="str">
        <f t="shared" ca="1" si="123"/>
        <v/>
      </c>
      <c r="C7899" s="223"/>
      <c r="D7899" s="224"/>
      <c r="E7899" s="224"/>
      <c r="F7899" s="225"/>
      <c r="G7899" s="226"/>
      <c r="H7899" s="227"/>
      <c r="I7899" s="227"/>
      <c r="J7899" s="227"/>
      <c r="K7899" s="227"/>
      <c r="L7899" s="228"/>
    </row>
    <row r="7900" spans="1:12">
      <c r="A7900" s="213" t="str">
        <f t="shared" ca="1" si="123"/>
        <v/>
      </c>
      <c r="C7900" s="223"/>
      <c r="D7900" s="224"/>
      <c r="E7900" s="224"/>
      <c r="F7900" s="225"/>
      <c r="G7900" s="226"/>
      <c r="H7900" s="227"/>
      <c r="I7900" s="227"/>
      <c r="J7900" s="227"/>
      <c r="K7900" s="227"/>
      <c r="L7900" s="228"/>
    </row>
    <row r="7901" spans="1:12">
      <c r="A7901" s="213" t="str">
        <f t="shared" ca="1" si="123"/>
        <v/>
      </c>
      <c r="C7901" s="223"/>
      <c r="D7901" s="224"/>
      <c r="E7901" s="224"/>
      <c r="F7901" s="225"/>
      <c r="G7901" s="226"/>
      <c r="H7901" s="227"/>
      <c r="I7901" s="227"/>
      <c r="J7901" s="227"/>
      <c r="K7901" s="227"/>
      <c r="L7901" s="228"/>
    </row>
    <row r="7902" spans="1:12">
      <c r="A7902" s="213" t="str">
        <f t="shared" ca="1" si="123"/>
        <v/>
      </c>
      <c r="C7902" s="223"/>
      <c r="D7902" s="224"/>
      <c r="E7902" s="224"/>
      <c r="F7902" s="225"/>
      <c r="G7902" s="226"/>
      <c r="H7902" s="227"/>
      <c r="I7902" s="227"/>
      <c r="J7902" s="227"/>
      <c r="K7902" s="227"/>
      <c r="L7902" s="228"/>
    </row>
    <row r="7903" spans="1:12">
      <c r="A7903" s="213" t="str">
        <f t="shared" ca="1" si="123"/>
        <v/>
      </c>
      <c r="C7903" s="223"/>
      <c r="D7903" s="224"/>
      <c r="E7903" s="224"/>
      <c r="F7903" s="225"/>
      <c r="G7903" s="226"/>
      <c r="H7903" s="227"/>
      <c r="I7903" s="227"/>
      <c r="J7903" s="227"/>
      <c r="K7903" s="227"/>
      <c r="L7903" s="228"/>
    </row>
    <row r="7904" spans="1:12">
      <c r="A7904" s="213" t="str">
        <f t="shared" ca="1" si="123"/>
        <v/>
      </c>
      <c r="C7904" s="223"/>
      <c r="D7904" s="224"/>
      <c r="E7904" s="224"/>
      <c r="F7904" s="225"/>
      <c r="G7904" s="226"/>
      <c r="H7904" s="227"/>
      <c r="I7904" s="227"/>
      <c r="J7904" s="227"/>
      <c r="K7904" s="227"/>
      <c r="L7904" s="228"/>
    </row>
    <row r="7905" spans="1:12">
      <c r="A7905" s="213" t="str">
        <f t="shared" ca="1" si="123"/>
        <v/>
      </c>
      <c r="C7905" s="223"/>
      <c r="D7905" s="224"/>
      <c r="E7905" s="224"/>
      <c r="F7905" s="225"/>
      <c r="G7905" s="226"/>
      <c r="H7905" s="227"/>
      <c r="I7905" s="227"/>
      <c r="J7905" s="227"/>
      <c r="K7905" s="227"/>
      <c r="L7905" s="228"/>
    </row>
    <row r="7906" spans="1:12">
      <c r="A7906" s="213" t="str">
        <f t="shared" ca="1" si="123"/>
        <v/>
      </c>
      <c r="C7906" s="223"/>
      <c r="D7906" s="224"/>
      <c r="E7906" s="224"/>
      <c r="F7906" s="225"/>
      <c r="G7906" s="226"/>
      <c r="H7906" s="227"/>
      <c r="I7906" s="227"/>
      <c r="J7906" s="227"/>
      <c r="K7906" s="227"/>
      <c r="L7906" s="228"/>
    </row>
    <row r="7907" spans="1:12">
      <c r="A7907" s="213" t="str">
        <f t="shared" ca="1" si="123"/>
        <v/>
      </c>
      <c r="C7907" s="223"/>
      <c r="D7907" s="224"/>
      <c r="E7907" s="224"/>
      <c r="F7907" s="225"/>
      <c r="G7907" s="226"/>
      <c r="H7907" s="227"/>
      <c r="I7907" s="227"/>
      <c r="J7907" s="227"/>
      <c r="K7907" s="227"/>
      <c r="L7907" s="228"/>
    </row>
    <row r="7908" spans="1:12">
      <c r="A7908" s="213" t="str">
        <f t="shared" ca="1" si="123"/>
        <v/>
      </c>
      <c r="C7908" s="223"/>
      <c r="D7908" s="224"/>
      <c r="E7908" s="224"/>
      <c r="F7908" s="225"/>
      <c r="G7908" s="226"/>
      <c r="H7908" s="227"/>
      <c r="I7908" s="227"/>
      <c r="J7908" s="227"/>
      <c r="K7908" s="227"/>
      <c r="L7908" s="228"/>
    </row>
    <row r="7909" spans="1:12">
      <c r="A7909" s="213" t="str">
        <f t="shared" ca="1" si="123"/>
        <v/>
      </c>
      <c r="C7909" s="223"/>
      <c r="D7909" s="224"/>
      <c r="E7909" s="224"/>
      <c r="F7909" s="225"/>
      <c r="G7909" s="226"/>
      <c r="H7909" s="227"/>
      <c r="I7909" s="227"/>
      <c r="J7909" s="227"/>
      <c r="K7909" s="227"/>
      <c r="L7909" s="228"/>
    </row>
    <row r="7910" spans="1:12">
      <c r="A7910" s="213" t="str">
        <f t="shared" ca="1" si="123"/>
        <v/>
      </c>
      <c r="C7910" s="223"/>
      <c r="D7910" s="224"/>
      <c r="E7910" s="224"/>
      <c r="F7910" s="225"/>
      <c r="G7910" s="226"/>
      <c r="H7910" s="227"/>
      <c r="I7910" s="227"/>
      <c r="J7910" s="227"/>
      <c r="K7910" s="227"/>
      <c r="L7910" s="228"/>
    </row>
    <row r="7911" spans="1:12">
      <c r="A7911" s="213" t="str">
        <f t="shared" ca="1" si="123"/>
        <v/>
      </c>
      <c r="C7911" s="223"/>
      <c r="D7911" s="224"/>
      <c r="E7911" s="224"/>
      <c r="F7911" s="225"/>
      <c r="G7911" s="226"/>
      <c r="H7911" s="227"/>
      <c r="I7911" s="227"/>
      <c r="J7911" s="227"/>
      <c r="K7911" s="227"/>
      <c r="L7911" s="228"/>
    </row>
    <row r="7912" spans="1:12">
      <c r="A7912" s="213" t="str">
        <f t="shared" ca="1" si="123"/>
        <v/>
      </c>
      <c r="C7912" s="223"/>
      <c r="D7912" s="224"/>
      <c r="E7912" s="224"/>
      <c r="F7912" s="225"/>
      <c r="G7912" s="226"/>
      <c r="H7912" s="227"/>
      <c r="I7912" s="227"/>
      <c r="J7912" s="227"/>
      <c r="K7912" s="227"/>
      <c r="L7912" s="228"/>
    </row>
    <row r="7913" spans="1:12">
      <c r="A7913" s="213" t="str">
        <f t="shared" ca="1" si="123"/>
        <v/>
      </c>
      <c r="C7913" s="223"/>
      <c r="D7913" s="224"/>
      <c r="E7913" s="224"/>
      <c r="F7913" s="225"/>
      <c r="G7913" s="226"/>
      <c r="H7913" s="227"/>
      <c r="I7913" s="227"/>
      <c r="J7913" s="227"/>
      <c r="K7913" s="227"/>
      <c r="L7913" s="228"/>
    </row>
    <row r="7914" spans="1:12">
      <c r="A7914" s="213" t="str">
        <f t="shared" ca="1" si="123"/>
        <v/>
      </c>
      <c r="C7914" s="223"/>
      <c r="D7914" s="224"/>
      <c r="E7914" s="224"/>
      <c r="F7914" s="225"/>
      <c r="G7914" s="226"/>
      <c r="H7914" s="227"/>
      <c r="I7914" s="227"/>
      <c r="J7914" s="227"/>
      <c r="K7914" s="227"/>
      <c r="L7914" s="228"/>
    </row>
    <row r="7915" spans="1:12">
      <c r="A7915" s="213" t="str">
        <f t="shared" ca="1" si="123"/>
        <v/>
      </c>
      <c r="C7915" s="223"/>
      <c r="D7915" s="224"/>
      <c r="E7915" s="224"/>
      <c r="F7915" s="225"/>
      <c r="G7915" s="226"/>
      <c r="H7915" s="227"/>
      <c r="I7915" s="227"/>
      <c r="J7915" s="227"/>
      <c r="K7915" s="227"/>
      <c r="L7915" s="228"/>
    </row>
    <row r="7916" spans="1:12">
      <c r="A7916" s="213" t="str">
        <f t="shared" ca="1" si="123"/>
        <v/>
      </c>
      <c r="C7916" s="223"/>
      <c r="D7916" s="224"/>
      <c r="E7916" s="224"/>
      <c r="F7916" s="225"/>
      <c r="G7916" s="226"/>
      <c r="H7916" s="227"/>
      <c r="I7916" s="227"/>
      <c r="J7916" s="227"/>
      <c r="K7916" s="227"/>
      <c r="L7916" s="228"/>
    </row>
    <row r="7917" spans="1:12">
      <c r="A7917" s="213" t="str">
        <f t="shared" ca="1" si="123"/>
        <v/>
      </c>
      <c r="C7917" s="223"/>
      <c r="D7917" s="224"/>
      <c r="E7917" s="224"/>
      <c r="F7917" s="225"/>
      <c r="G7917" s="226"/>
      <c r="H7917" s="227"/>
      <c r="I7917" s="227"/>
      <c r="J7917" s="227"/>
      <c r="K7917" s="227"/>
      <c r="L7917" s="228"/>
    </row>
    <row r="7918" spans="1:12">
      <c r="A7918" s="213" t="str">
        <f t="shared" ca="1" si="123"/>
        <v/>
      </c>
      <c r="C7918" s="223"/>
      <c r="D7918" s="224"/>
      <c r="E7918" s="224"/>
      <c r="F7918" s="225"/>
      <c r="G7918" s="226"/>
      <c r="H7918" s="227"/>
      <c r="I7918" s="227"/>
      <c r="J7918" s="227"/>
      <c r="K7918" s="227"/>
      <c r="L7918" s="228"/>
    </row>
    <row r="7919" spans="1:12">
      <c r="A7919" s="213" t="str">
        <f t="shared" ca="1" si="123"/>
        <v/>
      </c>
      <c r="C7919" s="223"/>
      <c r="D7919" s="224"/>
      <c r="E7919" s="224"/>
      <c r="F7919" s="225"/>
      <c r="G7919" s="226"/>
      <c r="H7919" s="227"/>
      <c r="I7919" s="227"/>
      <c r="J7919" s="227"/>
      <c r="K7919" s="227"/>
      <c r="L7919" s="228"/>
    </row>
    <row r="7920" spans="1:12">
      <c r="A7920" s="213" t="str">
        <f t="shared" ca="1" si="123"/>
        <v/>
      </c>
      <c r="C7920" s="223"/>
      <c r="D7920" s="224"/>
      <c r="E7920" s="224"/>
      <c r="F7920" s="225"/>
      <c r="G7920" s="226"/>
      <c r="H7920" s="227"/>
      <c r="I7920" s="227"/>
      <c r="J7920" s="227"/>
      <c r="K7920" s="227"/>
      <c r="L7920" s="228"/>
    </row>
    <row r="7921" spans="1:12">
      <c r="A7921" s="213" t="str">
        <f t="shared" ca="1" si="123"/>
        <v/>
      </c>
      <c r="C7921" s="223"/>
      <c r="D7921" s="224"/>
      <c r="E7921" s="224"/>
      <c r="F7921" s="225"/>
      <c r="G7921" s="226"/>
      <c r="H7921" s="227"/>
      <c r="I7921" s="227"/>
      <c r="J7921" s="227"/>
      <c r="K7921" s="227"/>
      <c r="L7921" s="228"/>
    </row>
    <row r="7922" spans="1:12">
      <c r="A7922" s="213" t="str">
        <f t="shared" ca="1" si="123"/>
        <v/>
      </c>
      <c r="C7922" s="223"/>
      <c r="D7922" s="224"/>
      <c r="E7922" s="224"/>
      <c r="F7922" s="225"/>
      <c r="G7922" s="226"/>
      <c r="H7922" s="227"/>
      <c r="I7922" s="227"/>
      <c r="J7922" s="227"/>
      <c r="K7922" s="227"/>
      <c r="L7922" s="228"/>
    </row>
    <row r="7923" spans="1:12">
      <c r="A7923" s="213" t="str">
        <f t="shared" ca="1" si="123"/>
        <v/>
      </c>
      <c r="C7923" s="223"/>
      <c r="D7923" s="224"/>
      <c r="E7923" s="224"/>
      <c r="F7923" s="225"/>
      <c r="G7923" s="226"/>
      <c r="H7923" s="227"/>
      <c r="I7923" s="227"/>
      <c r="J7923" s="227"/>
      <c r="K7923" s="227"/>
      <c r="L7923" s="228"/>
    </row>
    <row r="7924" spans="1:12">
      <c r="A7924" s="213" t="str">
        <f t="shared" ca="1" si="123"/>
        <v/>
      </c>
      <c r="C7924" s="223"/>
      <c r="D7924" s="224"/>
      <c r="E7924" s="224"/>
      <c r="F7924" s="225"/>
      <c r="G7924" s="226"/>
      <c r="H7924" s="227"/>
      <c r="I7924" s="227"/>
      <c r="J7924" s="227"/>
      <c r="K7924" s="227"/>
      <c r="L7924" s="228"/>
    </row>
    <row r="7925" spans="1:12">
      <c r="A7925" s="213" t="str">
        <f t="shared" ca="1" si="123"/>
        <v/>
      </c>
      <c r="C7925" s="223"/>
      <c r="D7925" s="224"/>
      <c r="E7925" s="224"/>
      <c r="F7925" s="225"/>
      <c r="G7925" s="226"/>
      <c r="H7925" s="227"/>
      <c r="I7925" s="227"/>
      <c r="J7925" s="227"/>
      <c r="K7925" s="227"/>
      <c r="L7925" s="228"/>
    </row>
    <row r="7926" spans="1:12">
      <c r="A7926" s="213" t="str">
        <f t="shared" ca="1" si="123"/>
        <v/>
      </c>
      <c r="C7926" s="223"/>
      <c r="D7926" s="224"/>
      <c r="E7926" s="224"/>
      <c r="F7926" s="225"/>
      <c r="G7926" s="226"/>
      <c r="H7926" s="227"/>
      <c r="I7926" s="227"/>
      <c r="J7926" s="227"/>
      <c r="K7926" s="227"/>
      <c r="L7926" s="228"/>
    </row>
    <row r="7927" spans="1:12">
      <c r="A7927" s="213" t="str">
        <f t="shared" ca="1" si="123"/>
        <v/>
      </c>
      <c r="C7927" s="223"/>
      <c r="D7927" s="224"/>
      <c r="E7927" s="224"/>
      <c r="F7927" s="225"/>
      <c r="G7927" s="226"/>
      <c r="H7927" s="227"/>
      <c r="I7927" s="227"/>
      <c r="J7927" s="227"/>
      <c r="K7927" s="227"/>
      <c r="L7927" s="228"/>
    </row>
    <row r="7928" spans="1:12">
      <c r="A7928" s="213" t="str">
        <f t="shared" ca="1" si="123"/>
        <v/>
      </c>
      <c r="C7928" s="223"/>
      <c r="D7928" s="224"/>
      <c r="E7928" s="224"/>
      <c r="F7928" s="225"/>
      <c r="G7928" s="226"/>
      <c r="H7928" s="227"/>
      <c r="I7928" s="227"/>
      <c r="J7928" s="227"/>
      <c r="K7928" s="227"/>
      <c r="L7928" s="228"/>
    </row>
    <row r="7929" spans="1:12">
      <c r="A7929" s="213" t="str">
        <f t="shared" ca="1" si="123"/>
        <v/>
      </c>
      <c r="C7929" s="223"/>
      <c r="D7929" s="224"/>
      <c r="E7929" s="224"/>
      <c r="F7929" s="225"/>
      <c r="G7929" s="226"/>
      <c r="H7929" s="227"/>
      <c r="I7929" s="227"/>
      <c r="J7929" s="227"/>
      <c r="K7929" s="227"/>
      <c r="L7929" s="228"/>
    </row>
    <row r="7930" spans="1:12">
      <c r="A7930" s="213" t="str">
        <f t="shared" ca="1" si="123"/>
        <v/>
      </c>
      <c r="C7930" s="223"/>
      <c r="D7930" s="224"/>
      <c r="E7930" s="224"/>
      <c r="F7930" s="225"/>
      <c r="G7930" s="226"/>
      <c r="H7930" s="227"/>
      <c r="I7930" s="227"/>
      <c r="J7930" s="227"/>
      <c r="K7930" s="227"/>
      <c r="L7930" s="228"/>
    </row>
    <row r="7931" spans="1:12">
      <c r="A7931" s="213" t="str">
        <f t="shared" ca="1" si="123"/>
        <v/>
      </c>
      <c r="C7931" s="223"/>
      <c r="D7931" s="224"/>
      <c r="E7931" s="224"/>
      <c r="F7931" s="225"/>
      <c r="G7931" s="226"/>
      <c r="H7931" s="227"/>
      <c r="I7931" s="227"/>
      <c r="J7931" s="227"/>
      <c r="K7931" s="227"/>
      <c r="L7931" s="228"/>
    </row>
    <row r="7932" spans="1:12">
      <c r="A7932" s="213" t="str">
        <f t="shared" ca="1" si="123"/>
        <v/>
      </c>
      <c r="C7932" s="223"/>
      <c r="D7932" s="224"/>
      <c r="E7932" s="224"/>
      <c r="F7932" s="225"/>
      <c r="G7932" s="226"/>
      <c r="H7932" s="227"/>
      <c r="I7932" s="227"/>
      <c r="J7932" s="227"/>
      <c r="K7932" s="227"/>
      <c r="L7932" s="228"/>
    </row>
    <row r="7933" spans="1:12">
      <c r="A7933" s="213" t="str">
        <f t="shared" ca="1" si="123"/>
        <v/>
      </c>
      <c r="C7933" s="223"/>
      <c r="D7933" s="224"/>
      <c r="E7933" s="224"/>
      <c r="F7933" s="225"/>
      <c r="G7933" s="226"/>
      <c r="H7933" s="227"/>
      <c r="I7933" s="227"/>
      <c r="J7933" s="227"/>
      <c r="K7933" s="227"/>
      <c r="L7933" s="228"/>
    </row>
    <row r="7934" spans="1:12">
      <c r="A7934" s="213" t="str">
        <f t="shared" ca="1" si="123"/>
        <v/>
      </c>
      <c r="C7934" s="223"/>
      <c r="D7934" s="224"/>
      <c r="E7934" s="224"/>
      <c r="F7934" s="225"/>
      <c r="G7934" s="226"/>
      <c r="H7934" s="227"/>
      <c r="I7934" s="227"/>
      <c r="J7934" s="227"/>
      <c r="K7934" s="227"/>
      <c r="L7934" s="228"/>
    </row>
    <row r="7935" spans="1:12">
      <c r="A7935" s="213" t="str">
        <f t="shared" ca="1" si="123"/>
        <v/>
      </c>
      <c r="C7935" s="223"/>
      <c r="D7935" s="224"/>
      <c r="E7935" s="224"/>
      <c r="F7935" s="225"/>
      <c r="G7935" s="226"/>
      <c r="H7935" s="227"/>
      <c r="I7935" s="227"/>
      <c r="J7935" s="227"/>
      <c r="K7935" s="227"/>
      <c r="L7935" s="228"/>
    </row>
    <row r="7936" spans="1:12">
      <c r="A7936" s="213" t="str">
        <f t="shared" ca="1" si="123"/>
        <v/>
      </c>
      <c r="C7936" s="223"/>
      <c r="D7936" s="224"/>
      <c r="E7936" s="224"/>
      <c r="F7936" s="225"/>
      <c r="G7936" s="226"/>
      <c r="H7936" s="227"/>
      <c r="I7936" s="227"/>
      <c r="J7936" s="227"/>
      <c r="K7936" s="227"/>
      <c r="L7936" s="228"/>
    </row>
    <row r="7937" spans="1:12">
      <c r="A7937" s="213" t="str">
        <f t="shared" ca="1" si="123"/>
        <v/>
      </c>
      <c r="C7937" s="223"/>
      <c r="D7937" s="224"/>
      <c r="E7937" s="224"/>
      <c r="F7937" s="225"/>
      <c r="G7937" s="226"/>
      <c r="H7937" s="227"/>
      <c r="I7937" s="227"/>
      <c r="J7937" s="227"/>
      <c r="K7937" s="227"/>
      <c r="L7937" s="228"/>
    </row>
    <row r="7938" spans="1:12">
      <c r="A7938" s="213" t="str">
        <f t="shared" ca="1" si="123"/>
        <v/>
      </c>
      <c r="C7938" s="223"/>
      <c r="D7938" s="224"/>
      <c r="E7938" s="224"/>
      <c r="F7938" s="225"/>
      <c r="G7938" s="226"/>
      <c r="H7938" s="227"/>
      <c r="I7938" s="227"/>
      <c r="J7938" s="227"/>
      <c r="K7938" s="227"/>
      <c r="L7938" s="228"/>
    </row>
    <row r="7939" spans="1:12">
      <c r="A7939" s="213" t="str">
        <f t="shared" ca="1" si="123"/>
        <v/>
      </c>
      <c r="C7939" s="223"/>
      <c r="D7939" s="224"/>
      <c r="E7939" s="224"/>
      <c r="F7939" s="225"/>
      <c r="G7939" s="226"/>
      <c r="H7939" s="227"/>
      <c r="I7939" s="227"/>
      <c r="J7939" s="227"/>
      <c r="K7939" s="227"/>
      <c r="L7939" s="228"/>
    </row>
    <row r="7940" spans="1:12">
      <c r="A7940" s="213" t="str">
        <f t="shared" ref="A7940:A8003" ca="1" si="124">IF(INDIRECT(ADDRESS(ROW(A7940),3))="","",IF(INDIRECT(ADDRESS(ROW(A7940),3))=INDIRECT(ADDRESS(ROW(A7940)-1,3)),A7939,A7939+1))</f>
        <v/>
      </c>
      <c r="C7940" s="223"/>
      <c r="D7940" s="224"/>
      <c r="E7940" s="224"/>
      <c r="F7940" s="225"/>
      <c r="G7940" s="226"/>
      <c r="H7940" s="227"/>
      <c r="I7940" s="227"/>
      <c r="J7940" s="227"/>
      <c r="K7940" s="227"/>
      <c r="L7940" s="228"/>
    </row>
    <row r="7941" spans="1:12">
      <c r="A7941" s="213" t="str">
        <f t="shared" ca="1" si="124"/>
        <v/>
      </c>
      <c r="C7941" s="223"/>
      <c r="D7941" s="224"/>
      <c r="E7941" s="224"/>
      <c r="F7941" s="225"/>
      <c r="G7941" s="226"/>
      <c r="H7941" s="227"/>
      <c r="I7941" s="227"/>
      <c r="J7941" s="227"/>
      <c r="K7941" s="227"/>
      <c r="L7941" s="228"/>
    </row>
    <row r="7942" spans="1:12">
      <c r="A7942" s="213" t="str">
        <f t="shared" ca="1" si="124"/>
        <v/>
      </c>
      <c r="C7942" s="223"/>
      <c r="D7942" s="224"/>
      <c r="E7942" s="224"/>
      <c r="F7942" s="225"/>
      <c r="G7942" s="226"/>
      <c r="H7942" s="227"/>
      <c r="I7942" s="227"/>
      <c r="J7942" s="227"/>
      <c r="K7942" s="227"/>
      <c r="L7942" s="228"/>
    </row>
    <row r="7943" spans="1:12">
      <c r="A7943" s="213" t="str">
        <f t="shared" ca="1" si="124"/>
        <v/>
      </c>
      <c r="C7943" s="223"/>
      <c r="D7943" s="224"/>
      <c r="E7943" s="224"/>
      <c r="F7943" s="225"/>
      <c r="G7943" s="226"/>
      <c r="H7943" s="227"/>
      <c r="I7943" s="227"/>
      <c r="J7943" s="227"/>
      <c r="K7943" s="227"/>
      <c r="L7943" s="228"/>
    </row>
    <row r="7944" spans="1:12">
      <c r="A7944" s="213" t="str">
        <f t="shared" ca="1" si="124"/>
        <v/>
      </c>
      <c r="C7944" s="223"/>
      <c r="D7944" s="224"/>
      <c r="E7944" s="224"/>
      <c r="F7944" s="225"/>
      <c r="G7944" s="226"/>
      <c r="H7944" s="227"/>
      <c r="I7944" s="227"/>
      <c r="J7944" s="227"/>
      <c r="K7944" s="227"/>
      <c r="L7944" s="228"/>
    </row>
    <row r="7945" spans="1:12">
      <c r="A7945" s="213" t="str">
        <f t="shared" ca="1" si="124"/>
        <v/>
      </c>
      <c r="C7945" s="223"/>
      <c r="D7945" s="224"/>
      <c r="E7945" s="224"/>
      <c r="F7945" s="225"/>
      <c r="G7945" s="226"/>
      <c r="H7945" s="227"/>
      <c r="I7945" s="227"/>
      <c r="J7945" s="227"/>
      <c r="K7945" s="227"/>
      <c r="L7945" s="228"/>
    </row>
    <row r="7946" spans="1:12">
      <c r="A7946" s="213" t="str">
        <f t="shared" ca="1" si="124"/>
        <v/>
      </c>
      <c r="C7946" s="223"/>
      <c r="D7946" s="224"/>
      <c r="E7946" s="224"/>
      <c r="F7946" s="225"/>
      <c r="G7946" s="226"/>
      <c r="H7946" s="227"/>
      <c r="I7946" s="227"/>
      <c r="J7946" s="227"/>
      <c r="K7946" s="227"/>
      <c r="L7946" s="228"/>
    </row>
    <row r="7947" spans="1:12">
      <c r="A7947" s="213" t="str">
        <f t="shared" ca="1" si="124"/>
        <v/>
      </c>
      <c r="C7947" s="223"/>
      <c r="D7947" s="224"/>
      <c r="E7947" s="224"/>
      <c r="F7947" s="225"/>
      <c r="G7947" s="226"/>
      <c r="H7947" s="227"/>
      <c r="I7947" s="227"/>
      <c r="J7947" s="227"/>
      <c r="K7947" s="227"/>
      <c r="L7947" s="228"/>
    </row>
    <row r="7948" spans="1:12">
      <c r="A7948" s="213" t="str">
        <f t="shared" ca="1" si="124"/>
        <v/>
      </c>
      <c r="C7948" s="223"/>
      <c r="D7948" s="224"/>
      <c r="E7948" s="224"/>
      <c r="F7948" s="225"/>
      <c r="G7948" s="226"/>
      <c r="H7948" s="227"/>
      <c r="I7948" s="227"/>
      <c r="J7948" s="227"/>
      <c r="K7948" s="227"/>
      <c r="L7948" s="228"/>
    </row>
    <row r="7949" spans="1:12">
      <c r="A7949" s="213" t="str">
        <f t="shared" ca="1" si="124"/>
        <v/>
      </c>
      <c r="C7949" s="223"/>
      <c r="D7949" s="224"/>
      <c r="E7949" s="224"/>
      <c r="F7949" s="225"/>
      <c r="G7949" s="226"/>
      <c r="H7949" s="227"/>
      <c r="I7949" s="227"/>
      <c r="J7949" s="227"/>
      <c r="K7949" s="227"/>
      <c r="L7949" s="228"/>
    </row>
    <row r="7950" spans="1:12">
      <c r="A7950" s="213" t="str">
        <f t="shared" ca="1" si="124"/>
        <v/>
      </c>
      <c r="C7950" s="223"/>
      <c r="D7950" s="224"/>
      <c r="E7950" s="224"/>
      <c r="F7950" s="225"/>
      <c r="G7950" s="226"/>
      <c r="H7950" s="227"/>
      <c r="I7950" s="227"/>
      <c r="J7950" s="227"/>
      <c r="K7950" s="227"/>
      <c r="L7950" s="228"/>
    </row>
    <row r="7951" spans="1:12">
      <c r="A7951" s="213" t="str">
        <f t="shared" ca="1" si="124"/>
        <v/>
      </c>
      <c r="C7951" s="223"/>
      <c r="D7951" s="224"/>
      <c r="E7951" s="224"/>
      <c r="F7951" s="225"/>
      <c r="G7951" s="226"/>
      <c r="H7951" s="227"/>
      <c r="I7951" s="227"/>
      <c r="J7951" s="227"/>
      <c r="K7951" s="227"/>
      <c r="L7951" s="228"/>
    </row>
    <row r="7952" spans="1:12">
      <c r="A7952" s="213" t="str">
        <f t="shared" ca="1" si="124"/>
        <v/>
      </c>
      <c r="C7952" s="223"/>
      <c r="D7952" s="224"/>
      <c r="E7952" s="224"/>
      <c r="F7952" s="225"/>
      <c r="G7952" s="226"/>
      <c r="H7952" s="227"/>
      <c r="I7952" s="227"/>
      <c r="J7952" s="227"/>
      <c r="K7952" s="227"/>
      <c r="L7952" s="228"/>
    </row>
    <row r="7953" spans="1:12">
      <c r="A7953" s="213" t="str">
        <f t="shared" ca="1" si="124"/>
        <v/>
      </c>
      <c r="C7953" s="223"/>
      <c r="D7953" s="224"/>
      <c r="E7953" s="224"/>
      <c r="F7953" s="225"/>
      <c r="G7953" s="226"/>
      <c r="H7953" s="227"/>
      <c r="I7953" s="227"/>
      <c r="J7953" s="227"/>
      <c r="K7953" s="227"/>
      <c r="L7953" s="228"/>
    </row>
    <row r="7954" spans="1:12">
      <c r="A7954" s="213" t="str">
        <f t="shared" ca="1" si="124"/>
        <v/>
      </c>
      <c r="C7954" s="223"/>
      <c r="D7954" s="224"/>
      <c r="E7954" s="224"/>
      <c r="F7954" s="225"/>
      <c r="G7954" s="226"/>
      <c r="H7954" s="227"/>
      <c r="I7954" s="227"/>
      <c r="J7954" s="227"/>
      <c r="K7954" s="227"/>
      <c r="L7954" s="228"/>
    </row>
    <row r="7955" spans="1:12">
      <c r="A7955" s="213" t="str">
        <f t="shared" ca="1" si="124"/>
        <v/>
      </c>
      <c r="C7955" s="223"/>
      <c r="D7955" s="224"/>
      <c r="E7955" s="224"/>
      <c r="F7955" s="225"/>
      <c r="G7955" s="226"/>
      <c r="H7955" s="227"/>
      <c r="I7955" s="227"/>
      <c r="J7955" s="227"/>
      <c r="K7955" s="227"/>
      <c r="L7955" s="228"/>
    </row>
    <row r="7956" spans="1:12">
      <c r="A7956" s="213" t="str">
        <f t="shared" ca="1" si="124"/>
        <v/>
      </c>
      <c r="C7956" s="223"/>
      <c r="D7956" s="224"/>
      <c r="E7956" s="224"/>
      <c r="F7956" s="225"/>
      <c r="G7956" s="226"/>
      <c r="H7956" s="227"/>
      <c r="I7956" s="227"/>
      <c r="J7956" s="227"/>
      <c r="K7956" s="227"/>
      <c r="L7956" s="228"/>
    </row>
    <row r="7957" spans="1:12">
      <c r="A7957" s="213" t="str">
        <f t="shared" ca="1" si="124"/>
        <v/>
      </c>
      <c r="C7957" s="223"/>
      <c r="D7957" s="224"/>
      <c r="E7957" s="224"/>
      <c r="F7957" s="225"/>
      <c r="G7957" s="226"/>
      <c r="H7957" s="227"/>
      <c r="I7957" s="227"/>
      <c r="J7957" s="227"/>
      <c r="K7957" s="227"/>
      <c r="L7957" s="228"/>
    </row>
    <row r="7958" spans="1:12">
      <c r="A7958" s="213" t="str">
        <f t="shared" ca="1" si="124"/>
        <v/>
      </c>
      <c r="C7958" s="223"/>
      <c r="D7958" s="224"/>
      <c r="E7958" s="224"/>
      <c r="F7958" s="225"/>
      <c r="G7958" s="226"/>
      <c r="H7958" s="227"/>
      <c r="I7958" s="227"/>
      <c r="J7958" s="227"/>
      <c r="K7958" s="227"/>
      <c r="L7958" s="228"/>
    </row>
    <row r="7959" spans="1:12">
      <c r="A7959" s="213" t="str">
        <f t="shared" ca="1" si="124"/>
        <v/>
      </c>
      <c r="C7959" s="223"/>
      <c r="D7959" s="224"/>
      <c r="E7959" s="224"/>
      <c r="F7959" s="225"/>
      <c r="G7959" s="226"/>
      <c r="H7959" s="227"/>
      <c r="I7959" s="227"/>
      <c r="J7959" s="227"/>
      <c r="K7959" s="227"/>
      <c r="L7959" s="228"/>
    </row>
    <row r="7960" spans="1:12">
      <c r="A7960" s="213" t="str">
        <f t="shared" ca="1" si="124"/>
        <v/>
      </c>
      <c r="C7960" s="223"/>
      <c r="D7960" s="224"/>
      <c r="E7960" s="224"/>
      <c r="F7960" s="225"/>
      <c r="G7960" s="226"/>
      <c r="H7960" s="227"/>
      <c r="I7960" s="227"/>
      <c r="J7960" s="227"/>
      <c r="K7960" s="227"/>
      <c r="L7960" s="228"/>
    </row>
    <row r="7961" spans="1:12">
      <c r="A7961" s="213" t="str">
        <f t="shared" ca="1" si="124"/>
        <v/>
      </c>
      <c r="C7961" s="223"/>
      <c r="D7961" s="224"/>
      <c r="E7961" s="224"/>
      <c r="F7961" s="225"/>
      <c r="G7961" s="226"/>
      <c r="H7961" s="227"/>
      <c r="I7961" s="227"/>
      <c r="J7961" s="227"/>
      <c r="K7961" s="227"/>
      <c r="L7961" s="228"/>
    </row>
    <row r="7962" spans="1:12">
      <c r="A7962" s="213" t="str">
        <f t="shared" ca="1" si="124"/>
        <v/>
      </c>
      <c r="C7962" s="223"/>
      <c r="D7962" s="224"/>
      <c r="E7962" s="224"/>
      <c r="F7962" s="225"/>
      <c r="G7962" s="226"/>
      <c r="H7962" s="227"/>
      <c r="I7962" s="227"/>
      <c r="J7962" s="227"/>
      <c r="K7962" s="227"/>
      <c r="L7962" s="228"/>
    </row>
    <row r="7963" spans="1:12">
      <c r="A7963" s="213" t="str">
        <f t="shared" ca="1" si="124"/>
        <v/>
      </c>
      <c r="C7963" s="223"/>
      <c r="D7963" s="224"/>
      <c r="E7963" s="224"/>
      <c r="F7963" s="225"/>
      <c r="G7963" s="226"/>
      <c r="H7963" s="227"/>
      <c r="I7963" s="227"/>
      <c r="J7963" s="227"/>
      <c r="K7963" s="227"/>
      <c r="L7963" s="228"/>
    </row>
    <row r="7964" spans="1:12">
      <c r="A7964" s="213" t="str">
        <f t="shared" ca="1" si="124"/>
        <v/>
      </c>
      <c r="C7964" s="223"/>
      <c r="D7964" s="224"/>
      <c r="E7964" s="224"/>
      <c r="F7964" s="225"/>
      <c r="G7964" s="226"/>
      <c r="H7964" s="227"/>
      <c r="I7964" s="227"/>
      <c r="J7964" s="227"/>
      <c r="K7964" s="227"/>
      <c r="L7964" s="228"/>
    </row>
    <row r="7965" spans="1:12">
      <c r="A7965" s="213" t="str">
        <f t="shared" ca="1" si="124"/>
        <v/>
      </c>
      <c r="C7965" s="223"/>
      <c r="D7965" s="224"/>
      <c r="E7965" s="224"/>
      <c r="F7965" s="225"/>
      <c r="G7965" s="226"/>
      <c r="H7965" s="227"/>
      <c r="I7965" s="227"/>
      <c r="J7965" s="227"/>
      <c r="K7965" s="227"/>
      <c r="L7965" s="228"/>
    </row>
    <row r="7966" spans="1:12">
      <c r="A7966" s="213" t="str">
        <f t="shared" ca="1" si="124"/>
        <v/>
      </c>
      <c r="C7966" s="223"/>
      <c r="D7966" s="224"/>
      <c r="E7966" s="224"/>
      <c r="F7966" s="225"/>
      <c r="G7966" s="226"/>
      <c r="H7966" s="227"/>
      <c r="I7966" s="227"/>
      <c r="J7966" s="227"/>
      <c r="K7966" s="227"/>
      <c r="L7966" s="228"/>
    </row>
    <row r="7967" spans="1:12">
      <c r="A7967" s="213" t="str">
        <f t="shared" ca="1" si="124"/>
        <v/>
      </c>
      <c r="C7967" s="223"/>
      <c r="D7967" s="224"/>
      <c r="E7967" s="224"/>
      <c r="F7967" s="225"/>
      <c r="G7967" s="226"/>
      <c r="H7967" s="227"/>
      <c r="I7967" s="227"/>
      <c r="J7967" s="227"/>
      <c r="K7967" s="227"/>
      <c r="L7967" s="228"/>
    </row>
    <row r="7968" spans="1:12">
      <c r="A7968" s="213" t="str">
        <f t="shared" ca="1" si="124"/>
        <v/>
      </c>
      <c r="C7968" s="223"/>
      <c r="D7968" s="224"/>
      <c r="E7968" s="224"/>
      <c r="F7968" s="225"/>
      <c r="G7968" s="226"/>
      <c r="H7968" s="227"/>
      <c r="I7968" s="227"/>
      <c r="J7968" s="227"/>
      <c r="K7968" s="227"/>
      <c r="L7968" s="228"/>
    </row>
    <row r="7969" spans="1:12">
      <c r="A7969" s="213" t="str">
        <f t="shared" ca="1" si="124"/>
        <v/>
      </c>
      <c r="C7969" s="223"/>
      <c r="D7969" s="224"/>
      <c r="E7969" s="224"/>
      <c r="F7969" s="225"/>
      <c r="G7969" s="226"/>
      <c r="H7969" s="227"/>
      <c r="I7969" s="227"/>
      <c r="J7969" s="227"/>
      <c r="K7969" s="227"/>
      <c r="L7969" s="228"/>
    </row>
    <row r="7970" spans="1:12">
      <c r="A7970" s="213" t="str">
        <f t="shared" ca="1" si="124"/>
        <v/>
      </c>
      <c r="C7970" s="223"/>
      <c r="D7970" s="224"/>
      <c r="E7970" s="224"/>
      <c r="F7970" s="225"/>
      <c r="G7970" s="226"/>
      <c r="H7970" s="227"/>
      <c r="I7970" s="227"/>
      <c r="J7970" s="227"/>
      <c r="K7970" s="227"/>
      <c r="L7970" s="228"/>
    </row>
    <row r="7971" spans="1:12">
      <c r="A7971" s="213" t="str">
        <f t="shared" ca="1" si="124"/>
        <v/>
      </c>
      <c r="C7971" s="223"/>
      <c r="D7971" s="224"/>
      <c r="E7971" s="224"/>
      <c r="F7971" s="225"/>
      <c r="G7971" s="226"/>
      <c r="H7971" s="227"/>
      <c r="I7971" s="227"/>
      <c r="J7971" s="227"/>
      <c r="K7971" s="227"/>
      <c r="L7971" s="228"/>
    </row>
    <row r="7972" spans="1:12">
      <c r="A7972" s="213" t="str">
        <f t="shared" ca="1" si="124"/>
        <v/>
      </c>
      <c r="C7972" s="223"/>
      <c r="D7972" s="224"/>
      <c r="E7972" s="224"/>
      <c r="F7972" s="225"/>
      <c r="G7972" s="226"/>
      <c r="H7972" s="227"/>
      <c r="I7972" s="227"/>
      <c r="J7972" s="227"/>
      <c r="K7972" s="227"/>
      <c r="L7972" s="228"/>
    </row>
    <row r="7973" spans="1:12">
      <c r="A7973" s="213" t="str">
        <f t="shared" ca="1" si="124"/>
        <v/>
      </c>
      <c r="C7973" s="223"/>
      <c r="D7973" s="224"/>
      <c r="E7973" s="224"/>
      <c r="F7973" s="225"/>
      <c r="G7973" s="226"/>
      <c r="H7973" s="227"/>
      <c r="I7973" s="227"/>
      <c r="J7973" s="227"/>
      <c r="K7973" s="227"/>
      <c r="L7973" s="228"/>
    </row>
    <row r="7974" spans="1:12">
      <c r="A7974" s="213" t="str">
        <f t="shared" ca="1" si="124"/>
        <v/>
      </c>
      <c r="C7974" s="223"/>
      <c r="D7974" s="224"/>
      <c r="E7974" s="224"/>
      <c r="F7974" s="225"/>
      <c r="G7974" s="226"/>
      <c r="H7974" s="227"/>
      <c r="I7974" s="227"/>
      <c r="J7974" s="227"/>
      <c r="K7974" s="227"/>
      <c r="L7974" s="228"/>
    </row>
    <row r="7975" spans="1:12">
      <c r="A7975" s="213" t="str">
        <f t="shared" ca="1" si="124"/>
        <v/>
      </c>
      <c r="C7975" s="223"/>
      <c r="D7975" s="224"/>
      <c r="E7975" s="224"/>
      <c r="F7975" s="225"/>
      <c r="G7975" s="226"/>
      <c r="H7975" s="227"/>
      <c r="I7975" s="227"/>
      <c r="J7975" s="227"/>
      <c r="K7975" s="227"/>
      <c r="L7975" s="228"/>
    </row>
    <row r="7976" spans="1:12">
      <c r="A7976" s="213" t="str">
        <f t="shared" ca="1" si="124"/>
        <v/>
      </c>
      <c r="C7976" s="223"/>
      <c r="D7976" s="224"/>
      <c r="E7976" s="224"/>
      <c r="F7976" s="225"/>
      <c r="G7976" s="226"/>
      <c r="H7976" s="227"/>
      <c r="I7976" s="227"/>
      <c r="J7976" s="227"/>
      <c r="K7976" s="227"/>
      <c r="L7976" s="228"/>
    </row>
    <row r="7977" spans="1:12">
      <c r="A7977" s="213" t="str">
        <f t="shared" ca="1" si="124"/>
        <v/>
      </c>
      <c r="C7977" s="223"/>
      <c r="D7977" s="224"/>
      <c r="E7977" s="224"/>
      <c r="F7977" s="225"/>
      <c r="G7977" s="226"/>
      <c r="H7977" s="227"/>
      <c r="I7977" s="227"/>
      <c r="J7977" s="227"/>
      <c r="K7977" s="227"/>
      <c r="L7977" s="228"/>
    </row>
    <row r="7978" spans="1:12">
      <c r="A7978" s="213" t="str">
        <f t="shared" ca="1" si="124"/>
        <v/>
      </c>
      <c r="C7978" s="223"/>
      <c r="D7978" s="224"/>
      <c r="E7978" s="224"/>
      <c r="F7978" s="225"/>
      <c r="G7978" s="226"/>
      <c r="H7978" s="227"/>
      <c r="I7978" s="227"/>
      <c r="J7978" s="227"/>
      <c r="K7978" s="227"/>
      <c r="L7978" s="228"/>
    </row>
    <row r="7979" spans="1:12">
      <c r="A7979" s="213" t="str">
        <f t="shared" ca="1" si="124"/>
        <v/>
      </c>
      <c r="C7979" s="223"/>
      <c r="D7979" s="224"/>
      <c r="E7979" s="224"/>
      <c r="F7979" s="225"/>
      <c r="G7979" s="226"/>
      <c r="H7979" s="227"/>
      <c r="I7979" s="227"/>
      <c r="J7979" s="227"/>
      <c r="K7979" s="227"/>
      <c r="L7979" s="228"/>
    </row>
    <row r="7980" spans="1:12">
      <c r="A7980" s="213" t="str">
        <f t="shared" ca="1" si="124"/>
        <v/>
      </c>
      <c r="C7980" s="223"/>
      <c r="D7980" s="224"/>
      <c r="E7980" s="224"/>
      <c r="F7980" s="225"/>
      <c r="G7980" s="226"/>
      <c r="H7980" s="227"/>
      <c r="I7980" s="227"/>
      <c r="J7980" s="227"/>
      <c r="K7980" s="227"/>
      <c r="L7980" s="228"/>
    </row>
    <row r="7981" spans="1:12">
      <c r="A7981" s="213" t="str">
        <f t="shared" ca="1" si="124"/>
        <v/>
      </c>
      <c r="C7981" s="223"/>
      <c r="D7981" s="224"/>
      <c r="E7981" s="224"/>
      <c r="F7981" s="225"/>
      <c r="G7981" s="226"/>
      <c r="H7981" s="227"/>
      <c r="I7981" s="227"/>
      <c r="J7981" s="227"/>
      <c r="K7981" s="227"/>
      <c r="L7981" s="228"/>
    </row>
    <row r="7982" spans="1:12">
      <c r="A7982" s="213" t="str">
        <f t="shared" ca="1" si="124"/>
        <v/>
      </c>
      <c r="C7982" s="223"/>
      <c r="D7982" s="224"/>
      <c r="E7982" s="224"/>
      <c r="F7982" s="225"/>
      <c r="G7982" s="226"/>
      <c r="H7982" s="227"/>
      <c r="I7982" s="227"/>
      <c r="J7982" s="227"/>
      <c r="K7982" s="227"/>
      <c r="L7982" s="228"/>
    </row>
    <row r="7983" spans="1:12">
      <c r="A7983" s="213" t="str">
        <f t="shared" ca="1" si="124"/>
        <v/>
      </c>
      <c r="C7983" s="223"/>
      <c r="D7983" s="224"/>
      <c r="E7983" s="224"/>
      <c r="F7983" s="225"/>
      <c r="G7983" s="226"/>
      <c r="H7983" s="227"/>
      <c r="I7983" s="227"/>
      <c r="J7983" s="227"/>
      <c r="K7983" s="227"/>
      <c r="L7983" s="228"/>
    </row>
    <row r="7984" spans="1:12">
      <c r="A7984" s="213" t="str">
        <f t="shared" ca="1" si="124"/>
        <v/>
      </c>
      <c r="C7984" s="223"/>
      <c r="D7984" s="224"/>
      <c r="E7984" s="224"/>
      <c r="F7984" s="225"/>
      <c r="G7984" s="226"/>
      <c r="H7984" s="227"/>
      <c r="I7984" s="227"/>
      <c r="J7984" s="227"/>
      <c r="K7984" s="227"/>
      <c r="L7984" s="228"/>
    </row>
    <row r="7985" spans="1:12">
      <c r="A7985" s="213" t="str">
        <f t="shared" ca="1" si="124"/>
        <v/>
      </c>
      <c r="C7985" s="223"/>
      <c r="D7985" s="224"/>
      <c r="E7985" s="224"/>
      <c r="F7985" s="225"/>
      <c r="G7985" s="226"/>
      <c r="H7985" s="227"/>
      <c r="I7985" s="227"/>
      <c r="J7985" s="227"/>
      <c r="K7985" s="227"/>
      <c r="L7985" s="228"/>
    </row>
    <row r="7986" spans="1:12">
      <c r="A7986" s="213" t="str">
        <f t="shared" ca="1" si="124"/>
        <v/>
      </c>
      <c r="C7986" s="223"/>
      <c r="D7986" s="224"/>
      <c r="E7986" s="224"/>
      <c r="F7986" s="225"/>
      <c r="G7986" s="226"/>
      <c r="H7986" s="227"/>
      <c r="I7986" s="227"/>
      <c r="J7986" s="227"/>
      <c r="K7986" s="227"/>
      <c r="L7986" s="228"/>
    </row>
    <row r="7987" spans="1:12">
      <c r="A7987" s="213" t="str">
        <f t="shared" ca="1" si="124"/>
        <v/>
      </c>
      <c r="C7987" s="223"/>
      <c r="D7987" s="224"/>
      <c r="E7987" s="224"/>
      <c r="F7987" s="225"/>
      <c r="G7987" s="226"/>
      <c r="H7987" s="227"/>
      <c r="I7987" s="227"/>
      <c r="J7987" s="227"/>
      <c r="K7987" s="227"/>
      <c r="L7987" s="228"/>
    </row>
    <row r="7988" spans="1:12">
      <c r="A7988" s="213" t="str">
        <f t="shared" ca="1" si="124"/>
        <v/>
      </c>
      <c r="C7988" s="223"/>
      <c r="D7988" s="224"/>
      <c r="E7988" s="224"/>
      <c r="F7988" s="225"/>
      <c r="G7988" s="226"/>
      <c r="H7988" s="227"/>
      <c r="I7988" s="227"/>
      <c r="J7988" s="227"/>
      <c r="K7988" s="227"/>
      <c r="L7988" s="228"/>
    </row>
    <row r="7989" spans="1:12">
      <c r="A7989" s="213" t="str">
        <f t="shared" ca="1" si="124"/>
        <v/>
      </c>
      <c r="C7989" s="223"/>
      <c r="D7989" s="224"/>
      <c r="E7989" s="224"/>
      <c r="F7989" s="225"/>
      <c r="G7989" s="226"/>
      <c r="H7989" s="227"/>
      <c r="I7989" s="227"/>
      <c r="J7989" s="227"/>
      <c r="K7989" s="227"/>
      <c r="L7989" s="228"/>
    </row>
    <row r="7990" spans="1:12">
      <c r="A7990" s="213" t="str">
        <f t="shared" ca="1" si="124"/>
        <v/>
      </c>
      <c r="C7990" s="223"/>
      <c r="D7990" s="224"/>
      <c r="E7990" s="224"/>
      <c r="F7990" s="225"/>
      <c r="G7990" s="226"/>
      <c r="H7990" s="227"/>
      <c r="I7990" s="227"/>
      <c r="J7990" s="227"/>
      <c r="K7990" s="227"/>
      <c r="L7990" s="228"/>
    </row>
    <row r="7991" spans="1:12">
      <c r="A7991" s="213" t="str">
        <f t="shared" ca="1" si="124"/>
        <v/>
      </c>
      <c r="C7991" s="223"/>
      <c r="D7991" s="224"/>
      <c r="E7991" s="224"/>
      <c r="F7991" s="225"/>
      <c r="G7991" s="226"/>
      <c r="H7991" s="227"/>
      <c r="I7991" s="227"/>
      <c r="J7991" s="227"/>
      <c r="K7991" s="227"/>
      <c r="L7991" s="228"/>
    </row>
    <row r="7992" spans="1:12">
      <c r="A7992" s="213" t="str">
        <f t="shared" ca="1" si="124"/>
        <v/>
      </c>
      <c r="C7992" s="223"/>
      <c r="D7992" s="224"/>
      <c r="E7992" s="224"/>
      <c r="F7992" s="225"/>
      <c r="G7992" s="226"/>
      <c r="H7992" s="227"/>
      <c r="I7992" s="227"/>
      <c r="J7992" s="227"/>
      <c r="K7992" s="227"/>
      <c r="L7992" s="228"/>
    </row>
    <row r="7993" spans="1:12">
      <c r="A7993" s="213" t="str">
        <f t="shared" ca="1" si="124"/>
        <v/>
      </c>
      <c r="C7993" s="223"/>
      <c r="D7993" s="224"/>
      <c r="E7993" s="224"/>
      <c r="F7993" s="225"/>
      <c r="G7993" s="226"/>
      <c r="H7993" s="227"/>
      <c r="I7993" s="227"/>
      <c r="J7993" s="227"/>
      <c r="K7993" s="227"/>
      <c r="L7993" s="228"/>
    </row>
    <row r="7994" spans="1:12">
      <c r="A7994" s="213" t="str">
        <f t="shared" ca="1" si="124"/>
        <v/>
      </c>
      <c r="C7994" s="223"/>
      <c r="D7994" s="224"/>
      <c r="E7994" s="224"/>
      <c r="F7994" s="225"/>
      <c r="G7994" s="226"/>
      <c r="H7994" s="227"/>
      <c r="I7994" s="227"/>
      <c r="J7994" s="227"/>
      <c r="K7994" s="227"/>
      <c r="L7994" s="228"/>
    </row>
    <row r="7995" spans="1:12">
      <c r="A7995" s="213" t="str">
        <f t="shared" ca="1" si="124"/>
        <v/>
      </c>
      <c r="C7995" s="223"/>
      <c r="D7995" s="224"/>
      <c r="E7995" s="224"/>
      <c r="F7995" s="225"/>
      <c r="G7995" s="226"/>
      <c r="H7995" s="227"/>
      <c r="I7995" s="227"/>
      <c r="J7995" s="227"/>
      <c r="K7995" s="227"/>
      <c r="L7995" s="228"/>
    </row>
    <row r="7996" spans="1:12">
      <c r="A7996" s="213" t="str">
        <f t="shared" ca="1" si="124"/>
        <v/>
      </c>
      <c r="C7996" s="223"/>
      <c r="D7996" s="224"/>
      <c r="E7996" s="224"/>
      <c r="F7996" s="225"/>
      <c r="G7996" s="226"/>
      <c r="H7996" s="227"/>
      <c r="I7996" s="227"/>
      <c r="J7996" s="227"/>
      <c r="K7996" s="227"/>
      <c r="L7996" s="228"/>
    </row>
    <row r="7997" spans="1:12">
      <c r="A7997" s="213" t="str">
        <f t="shared" ca="1" si="124"/>
        <v/>
      </c>
      <c r="C7997" s="223"/>
      <c r="D7997" s="224"/>
      <c r="E7997" s="224"/>
      <c r="F7997" s="225"/>
      <c r="G7997" s="226"/>
      <c r="H7997" s="227"/>
      <c r="I7997" s="227"/>
      <c r="J7997" s="227"/>
      <c r="K7997" s="227"/>
      <c r="L7997" s="228"/>
    </row>
    <row r="7998" spans="1:12">
      <c r="A7998" s="213" t="str">
        <f t="shared" ca="1" si="124"/>
        <v/>
      </c>
      <c r="C7998" s="223"/>
      <c r="D7998" s="224"/>
      <c r="E7998" s="224"/>
      <c r="F7998" s="225"/>
      <c r="G7998" s="226"/>
      <c r="H7998" s="227"/>
      <c r="I7998" s="227"/>
      <c r="J7998" s="227"/>
      <c r="K7998" s="227"/>
      <c r="L7998" s="228"/>
    </row>
    <row r="7999" spans="1:12">
      <c r="A7999" s="213" t="str">
        <f t="shared" ca="1" si="124"/>
        <v/>
      </c>
      <c r="C7999" s="223"/>
      <c r="D7999" s="224"/>
      <c r="E7999" s="224"/>
      <c r="F7999" s="225"/>
      <c r="G7999" s="226"/>
      <c r="H7999" s="227"/>
      <c r="I7999" s="227"/>
      <c r="J7999" s="227"/>
      <c r="K7999" s="227"/>
      <c r="L7999" s="228"/>
    </row>
    <row r="8000" spans="1:12">
      <c r="A8000" s="213" t="str">
        <f t="shared" ca="1" si="124"/>
        <v/>
      </c>
      <c r="C8000" s="223"/>
      <c r="D8000" s="224"/>
      <c r="E8000" s="224"/>
      <c r="F8000" s="225"/>
      <c r="G8000" s="226"/>
      <c r="H8000" s="227"/>
      <c r="I8000" s="227"/>
      <c r="J8000" s="227"/>
      <c r="K8000" s="227"/>
      <c r="L8000" s="228"/>
    </row>
    <row r="8001" spans="1:12">
      <c r="A8001" s="213" t="str">
        <f t="shared" ca="1" si="124"/>
        <v/>
      </c>
      <c r="C8001" s="223"/>
      <c r="D8001" s="224"/>
      <c r="E8001" s="224"/>
      <c r="F8001" s="225"/>
      <c r="G8001" s="226"/>
      <c r="H8001" s="227"/>
      <c r="I8001" s="227"/>
      <c r="J8001" s="227"/>
      <c r="K8001" s="227"/>
      <c r="L8001" s="228"/>
    </row>
    <row r="8002" spans="1:12">
      <c r="A8002" s="213" t="str">
        <f t="shared" ca="1" si="124"/>
        <v/>
      </c>
      <c r="C8002" s="223"/>
      <c r="D8002" s="224"/>
      <c r="E8002" s="224"/>
      <c r="F8002" s="225"/>
      <c r="G8002" s="226"/>
      <c r="H8002" s="227"/>
      <c r="I8002" s="227"/>
      <c r="J8002" s="227"/>
      <c r="K8002" s="227"/>
      <c r="L8002" s="228"/>
    </row>
    <row r="8003" spans="1:12">
      <c r="A8003" s="213" t="str">
        <f t="shared" ca="1" si="124"/>
        <v/>
      </c>
      <c r="C8003" s="223"/>
      <c r="D8003" s="224"/>
      <c r="E8003" s="224"/>
      <c r="F8003" s="225"/>
      <c r="G8003" s="226"/>
      <c r="H8003" s="227"/>
      <c r="I8003" s="227"/>
      <c r="J8003" s="227"/>
      <c r="K8003" s="227"/>
      <c r="L8003" s="228"/>
    </row>
    <row r="8004" spans="1:12">
      <c r="A8004" s="213" t="str">
        <f t="shared" ref="A8004:A8067" ca="1" si="125">IF(INDIRECT(ADDRESS(ROW(A8004),3))="","",IF(INDIRECT(ADDRESS(ROW(A8004),3))=INDIRECT(ADDRESS(ROW(A8004)-1,3)),A8003,A8003+1))</f>
        <v/>
      </c>
      <c r="C8004" s="223"/>
      <c r="D8004" s="224"/>
      <c r="E8004" s="224"/>
      <c r="F8004" s="225"/>
      <c r="G8004" s="226"/>
      <c r="H8004" s="227"/>
      <c r="I8004" s="227"/>
      <c r="J8004" s="227"/>
      <c r="K8004" s="227"/>
      <c r="L8004" s="228"/>
    </row>
    <row r="8005" spans="1:12">
      <c r="A8005" s="213" t="str">
        <f t="shared" ca="1" si="125"/>
        <v/>
      </c>
      <c r="C8005" s="223"/>
      <c r="D8005" s="224"/>
      <c r="E8005" s="224"/>
      <c r="F8005" s="225"/>
      <c r="G8005" s="226"/>
      <c r="H8005" s="227"/>
      <c r="I8005" s="227"/>
      <c r="J8005" s="227"/>
      <c r="K8005" s="227"/>
      <c r="L8005" s="228"/>
    </row>
    <row r="8006" spans="1:12">
      <c r="A8006" s="213" t="str">
        <f t="shared" ca="1" si="125"/>
        <v/>
      </c>
      <c r="C8006" s="223"/>
      <c r="D8006" s="224"/>
      <c r="E8006" s="224"/>
      <c r="F8006" s="225"/>
      <c r="G8006" s="226"/>
      <c r="H8006" s="227"/>
      <c r="I8006" s="227"/>
      <c r="J8006" s="227"/>
      <c r="K8006" s="227"/>
      <c r="L8006" s="228"/>
    </row>
    <row r="8007" spans="1:12">
      <c r="A8007" s="213" t="str">
        <f t="shared" ca="1" si="125"/>
        <v/>
      </c>
      <c r="C8007" s="223"/>
      <c r="D8007" s="224"/>
      <c r="E8007" s="224"/>
      <c r="F8007" s="225"/>
      <c r="G8007" s="226"/>
      <c r="H8007" s="227"/>
      <c r="I8007" s="227"/>
      <c r="J8007" s="227"/>
      <c r="K8007" s="227"/>
      <c r="L8007" s="228"/>
    </row>
    <row r="8008" spans="1:12">
      <c r="A8008" s="213" t="str">
        <f t="shared" ca="1" si="125"/>
        <v/>
      </c>
      <c r="C8008" s="223"/>
      <c r="D8008" s="224"/>
      <c r="E8008" s="224"/>
      <c r="F8008" s="225"/>
      <c r="G8008" s="226"/>
      <c r="H8008" s="227"/>
      <c r="I8008" s="227"/>
      <c r="J8008" s="227"/>
      <c r="K8008" s="227"/>
      <c r="L8008" s="228"/>
    </row>
    <row r="8009" spans="1:12">
      <c r="A8009" s="213" t="str">
        <f t="shared" ca="1" si="125"/>
        <v/>
      </c>
      <c r="C8009" s="223"/>
      <c r="D8009" s="224"/>
      <c r="E8009" s="224"/>
      <c r="F8009" s="225"/>
      <c r="G8009" s="226"/>
      <c r="H8009" s="227"/>
      <c r="I8009" s="227"/>
      <c r="J8009" s="227"/>
      <c r="K8009" s="227"/>
      <c r="L8009" s="228"/>
    </row>
    <row r="8010" spans="1:12">
      <c r="A8010" s="213" t="str">
        <f t="shared" ca="1" si="125"/>
        <v/>
      </c>
      <c r="C8010" s="223"/>
      <c r="D8010" s="224"/>
      <c r="E8010" s="224"/>
      <c r="F8010" s="225"/>
      <c r="G8010" s="226"/>
      <c r="H8010" s="227"/>
      <c r="I8010" s="227"/>
      <c r="J8010" s="227"/>
      <c r="K8010" s="227"/>
      <c r="L8010" s="228"/>
    </row>
    <row r="8011" spans="1:12">
      <c r="A8011" s="213" t="str">
        <f t="shared" ca="1" si="125"/>
        <v/>
      </c>
      <c r="C8011" s="223"/>
      <c r="D8011" s="224"/>
      <c r="E8011" s="224"/>
      <c r="F8011" s="225"/>
      <c r="G8011" s="226"/>
      <c r="H8011" s="227"/>
      <c r="I8011" s="227"/>
      <c r="J8011" s="227"/>
      <c r="K8011" s="227"/>
      <c r="L8011" s="228"/>
    </row>
    <row r="8012" spans="1:12">
      <c r="A8012" s="213" t="str">
        <f t="shared" ca="1" si="125"/>
        <v/>
      </c>
      <c r="C8012" s="223"/>
      <c r="D8012" s="224"/>
      <c r="E8012" s="224"/>
      <c r="F8012" s="225"/>
      <c r="G8012" s="226"/>
      <c r="H8012" s="227"/>
      <c r="I8012" s="227"/>
      <c r="J8012" s="227"/>
      <c r="K8012" s="227"/>
      <c r="L8012" s="228"/>
    </row>
    <row r="8013" spans="1:12">
      <c r="A8013" s="213" t="str">
        <f t="shared" ca="1" si="125"/>
        <v/>
      </c>
      <c r="C8013" s="223"/>
      <c r="D8013" s="224"/>
      <c r="E8013" s="224"/>
      <c r="F8013" s="225"/>
      <c r="G8013" s="226"/>
      <c r="H8013" s="227"/>
      <c r="I8013" s="227"/>
      <c r="J8013" s="227"/>
      <c r="K8013" s="227"/>
      <c r="L8013" s="228"/>
    </row>
    <row r="8014" spans="1:12">
      <c r="A8014" s="213" t="str">
        <f t="shared" ca="1" si="125"/>
        <v/>
      </c>
      <c r="C8014" s="223"/>
      <c r="D8014" s="224"/>
      <c r="E8014" s="224"/>
      <c r="F8014" s="225"/>
      <c r="G8014" s="226"/>
      <c r="H8014" s="227"/>
      <c r="I8014" s="227"/>
      <c r="J8014" s="227"/>
      <c r="K8014" s="227"/>
      <c r="L8014" s="228"/>
    </row>
    <row r="8015" spans="1:12">
      <c r="A8015" s="213" t="str">
        <f t="shared" ca="1" si="125"/>
        <v/>
      </c>
      <c r="C8015" s="223"/>
      <c r="D8015" s="224"/>
      <c r="E8015" s="224"/>
      <c r="F8015" s="225"/>
      <c r="G8015" s="226"/>
      <c r="H8015" s="227"/>
      <c r="I8015" s="227"/>
      <c r="J8015" s="227"/>
      <c r="K8015" s="227"/>
      <c r="L8015" s="228"/>
    </row>
    <row r="8016" spans="1:12">
      <c r="A8016" s="213" t="str">
        <f t="shared" ca="1" si="125"/>
        <v/>
      </c>
      <c r="C8016" s="223"/>
      <c r="D8016" s="224"/>
      <c r="E8016" s="224"/>
      <c r="F8016" s="225"/>
      <c r="G8016" s="226"/>
      <c r="H8016" s="227"/>
      <c r="I8016" s="227"/>
      <c r="J8016" s="227"/>
      <c r="K8016" s="227"/>
      <c r="L8016" s="228"/>
    </row>
    <row r="8017" spans="1:12">
      <c r="A8017" s="213" t="str">
        <f t="shared" ca="1" si="125"/>
        <v/>
      </c>
      <c r="C8017" s="223"/>
      <c r="D8017" s="224"/>
      <c r="E8017" s="224"/>
      <c r="F8017" s="225"/>
      <c r="G8017" s="226"/>
      <c r="H8017" s="227"/>
      <c r="I8017" s="227"/>
      <c r="J8017" s="227"/>
      <c r="K8017" s="227"/>
      <c r="L8017" s="228"/>
    </row>
    <row r="8018" spans="1:12">
      <c r="A8018" s="213" t="str">
        <f t="shared" ca="1" si="125"/>
        <v/>
      </c>
      <c r="C8018" s="223"/>
      <c r="D8018" s="224"/>
      <c r="E8018" s="224"/>
      <c r="F8018" s="225"/>
      <c r="G8018" s="226"/>
      <c r="H8018" s="227"/>
      <c r="I8018" s="227"/>
      <c r="J8018" s="227"/>
      <c r="K8018" s="227"/>
      <c r="L8018" s="228"/>
    </row>
    <row r="8019" spans="1:12">
      <c r="A8019" s="213" t="str">
        <f t="shared" ca="1" si="125"/>
        <v/>
      </c>
      <c r="C8019" s="223"/>
      <c r="D8019" s="224"/>
      <c r="E8019" s="224"/>
      <c r="F8019" s="225"/>
      <c r="G8019" s="226"/>
      <c r="H8019" s="227"/>
      <c r="I8019" s="227"/>
      <c r="J8019" s="227"/>
      <c r="K8019" s="227"/>
      <c r="L8019" s="228"/>
    </row>
    <row r="8020" spans="1:12">
      <c r="A8020" s="213" t="str">
        <f t="shared" ca="1" si="125"/>
        <v/>
      </c>
      <c r="C8020" s="223"/>
      <c r="D8020" s="224"/>
      <c r="E8020" s="224"/>
      <c r="F8020" s="225"/>
      <c r="G8020" s="226"/>
      <c r="H8020" s="227"/>
      <c r="I8020" s="227"/>
      <c r="J8020" s="227"/>
      <c r="K8020" s="227"/>
      <c r="L8020" s="228"/>
    </row>
    <row r="8021" spans="1:12">
      <c r="A8021" s="213" t="str">
        <f t="shared" ca="1" si="125"/>
        <v/>
      </c>
      <c r="C8021" s="223"/>
      <c r="D8021" s="224"/>
      <c r="E8021" s="224"/>
      <c r="F8021" s="225"/>
      <c r="G8021" s="226"/>
      <c r="H8021" s="227"/>
      <c r="I8021" s="227"/>
      <c r="J8021" s="227"/>
      <c r="K8021" s="227"/>
      <c r="L8021" s="228"/>
    </row>
    <row r="8022" spans="1:12">
      <c r="A8022" s="213" t="str">
        <f t="shared" ca="1" si="125"/>
        <v/>
      </c>
      <c r="C8022" s="223"/>
      <c r="D8022" s="224"/>
      <c r="E8022" s="224"/>
      <c r="F8022" s="225"/>
      <c r="G8022" s="226"/>
      <c r="H8022" s="227"/>
      <c r="I8022" s="227"/>
      <c r="J8022" s="227"/>
      <c r="K8022" s="227"/>
      <c r="L8022" s="228"/>
    </row>
    <row r="8023" spans="1:12">
      <c r="A8023" s="213" t="str">
        <f t="shared" ca="1" si="125"/>
        <v/>
      </c>
      <c r="C8023" s="223"/>
      <c r="D8023" s="224"/>
      <c r="E8023" s="224"/>
      <c r="F8023" s="225"/>
      <c r="G8023" s="226"/>
      <c r="H8023" s="227"/>
      <c r="I8023" s="227"/>
      <c r="J8023" s="227"/>
      <c r="K8023" s="227"/>
      <c r="L8023" s="228"/>
    </row>
    <row r="8024" spans="1:12">
      <c r="A8024" s="213" t="str">
        <f t="shared" ca="1" si="125"/>
        <v/>
      </c>
      <c r="C8024" s="223"/>
      <c r="D8024" s="224"/>
      <c r="E8024" s="224"/>
      <c r="F8024" s="225"/>
      <c r="G8024" s="226"/>
      <c r="H8024" s="227"/>
      <c r="I8024" s="227"/>
      <c r="J8024" s="227"/>
      <c r="K8024" s="227"/>
      <c r="L8024" s="228"/>
    </row>
    <row r="8025" spans="1:12">
      <c r="A8025" s="213" t="str">
        <f t="shared" ca="1" si="125"/>
        <v/>
      </c>
      <c r="C8025" s="223"/>
      <c r="D8025" s="224"/>
      <c r="E8025" s="224"/>
      <c r="F8025" s="225"/>
      <c r="G8025" s="226"/>
      <c r="H8025" s="227"/>
      <c r="I8025" s="227"/>
      <c r="J8025" s="227"/>
      <c r="K8025" s="227"/>
      <c r="L8025" s="228"/>
    </row>
    <row r="8026" spans="1:12">
      <c r="A8026" s="213" t="str">
        <f t="shared" ca="1" si="125"/>
        <v/>
      </c>
      <c r="C8026" s="223"/>
      <c r="D8026" s="224"/>
      <c r="E8026" s="224"/>
      <c r="F8026" s="225"/>
      <c r="G8026" s="226"/>
      <c r="H8026" s="227"/>
      <c r="I8026" s="227"/>
      <c r="J8026" s="227"/>
      <c r="K8026" s="227"/>
      <c r="L8026" s="228"/>
    </row>
    <row r="8027" spans="1:12">
      <c r="A8027" s="213" t="str">
        <f t="shared" ca="1" si="125"/>
        <v/>
      </c>
      <c r="C8027" s="223"/>
      <c r="D8027" s="224"/>
      <c r="E8027" s="224"/>
      <c r="F8027" s="225"/>
      <c r="G8027" s="226"/>
      <c r="H8027" s="227"/>
      <c r="I8027" s="227"/>
      <c r="J8027" s="227"/>
      <c r="K8027" s="227"/>
      <c r="L8027" s="228"/>
    </row>
    <row r="8028" spans="1:12">
      <c r="A8028" s="213" t="str">
        <f t="shared" ca="1" si="125"/>
        <v/>
      </c>
      <c r="C8028" s="223"/>
      <c r="D8028" s="224"/>
      <c r="E8028" s="224"/>
      <c r="F8028" s="225"/>
      <c r="G8028" s="226"/>
      <c r="H8028" s="227"/>
      <c r="I8028" s="227"/>
      <c r="J8028" s="227"/>
      <c r="K8028" s="227"/>
      <c r="L8028" s="228"/>
    </row>
    <row r="8029" spans="1:12">
      <c r="A8029" s="213" t="str">
        <f t="shared" ca="1" si="125"/>
        <v/>
      </c>
      <c r="C8029" s="223"/>
      <c r="D8029" s="224"/>
      <c r="E8029" s="224"/>
      <c r="F8029" s="225"/>
      <c r="G8029" s="226"/>
      <c r="H8029" s="227"/>
      <c r="I8029" s="227"/>
      <c r="J8029" s="227"/>
      <c r="K8029" s="227"/>
      <c r="L8029" s="228"/>
    </row>
    <row r="8030" spans="1:12">
      <c r="A8030" s="213" t="str">
        <f t="shared" ca="1" si="125"/>
        <v/>
      </c>
      <c r="C8030" s="223"/>
      <c r="D8030" s="224"/>
      <c r="E8030" s="224"/>
      <c r="F8030" s="225"/>
      <c r="G8030" s="226"/>
      <c r="H8030" s="227"/>
      <c r="I8030" s="227"/>
      <c r="J8030" s="227"/>
      <c r="K8030" s="227"/>
      <c r="L8030" s="228"/>
    </row>
    <row r="8031" spans="1:12">
      <c r="A8031" s="213" t="str">
        <f t="shared" ca="1" si="125"/>
        <v/>
      </c>
      <c r="C8031" s="223"/>
      <c r="D8031" s="224"/>
      <c r="E8031" s="224"/>
      <c r="F8031" s="225"/>
      <c r="G8031" s="226"/>
      <c r="H8031" s="227"/>
      <c r="I8031" s="227"/>
      <c r="J8031" s="227"/>
      <c r="K8031" s="227"/>
      <c r="L8031" s="228"/>
    </row>
    <row r="8032" spans="1:12">
      <c r="A8032" s="213" t="str">
        <f t="shared" ca="1" si="125"/>
        <v/>
      </c>
      <c r="C8032" s="223"/>
      <c r="D8032" s="224"/>
      <c r="E8032" s="224"/>
      <c r="F8032" s="225"/>
      <c r="G8032" s="226"/>
      <c r="H8032" s="227"/>
      <c r="I8032" s="227"/>
      <c r="J8032" s="227"/>
      <c r="K8032" s="227"/>
      <c r="L8032" s="228"/>
    </row>
    <row r="8033" spans="1:12">
      <c r="A8033" s="213" t="str">
        <f t="shared" ca="1" si="125"/>
        <v/>
      </c>
      <c r="C8033" s="223"/>
      <c r="D8033" s="224"/>
      <c r="E8033" s="224"/>
      <c r="F8033" s="225"/>
      <c r="G8033" s="226"/>
      <c r="H8033" s="227"/>
      <c r="I8033" s="227"/>
      <c r="J8033" s="227"/>
      <c r="K8033" s="227"/>
      <c r="L8033" s="228"/>
    </row>
    <row r="8034" spans="1:12">
      <c r="A8034" s="213" t="str">
        <f t="shared" ca="1" si="125"/>
        <v/>
      </c>
      <c r="C8034" s="223"/>
      <c r="D8034" s="224"/>
      <c r="E8034" s="224"/>
      <c r="F8034" s="225"/>
      <c r="G8034" s="226"/>
      <c r="H8034" s="227"/>
      <c r="I8034" s="227"/>
      <c r="J8034" s="227"/>
      <c r="K8034" s="227"/>
      <c r="L8034" s="228"/>
    </row>
    <row r="8035" spans="1:12">
      <c r="A8035" s="213" t="str">
        <f t="shared" ca="1" si="125"/>
        <v/>
      </c>
      <c r="C8035" s="223"/>
      <c r="D8035" s="224"/>
      <c r="E8035" s="224"/>
      <c r="F8035" s="225"/>
      <c r="G8035" s="226"/>
      <c r="H8035" s="227"/>
      <c r="I8035" s="227"/>
      <c r="J8035" s="227"/>
      <c r="K8035" s="227"/>
      <c r="L8035" s="228"/>
    </row>
    <row r="8036" spans="1:12">
      <c r="A8036" s="213" t="str">
        <f t="shared" ca="1" si="125"/>
        <v/>
      </c>
      <c r="C8036" s="223"/>
      <c r="D8036" s="224"/>
      <c r="E8036" s="224"/>
      <c r="F8036" s="225"/>
      <c r="G8036" s="226"/>
      <c r="H8036" s="227"/>
      <c r="I8036" s="227"/>
      <c r="J8036" s="227"/>
      <c r="K8036" s="227"/>
      <c r="L8036" s="228"/>
    </row>
    <row r="8037" spans="1:12">
      <c r="A8037" s="213" t="str">
        <f t="shared" ca="1" si="125"/>
        <v/>
      </c>
      <c r="C8037" s="223"/>
      <c r="D8037" s="224"/>
      <c r="E8037" s="224"/>
      <c r="F8037" s="225"/>
      <c r="G8037" s="226"/>
      <c r="H8037" s="227"/>
      <c r="I8037" s="227"/>
      <c r="J8037" s="227"/>
      <c r="K8037" s="227"/>
      <c r="L8037" s="228"/>
    </row>
    <row r="8038" spans="1:12">
      <c r="A8038" s="213" t="str">
        <f t="shared" ca="1" si="125"/>
        <v/>
      </c>
      <c r="C8038" s="223"/>
      <c r="D8038" s="224"/>
      <c r="E8038" s="224"/>
      <c r="F8038" s="225"/>
      <c r="G8038" s="226"/>
      <c r="H8038" s="227"/>
      <c r="I8038" s="227"/>
      <c r="J8038" s="227"/>
      <c r="K8038" s="227"/>
      <c r="L8038" s="228"/>
    </row>
    <row r="8039" spans="1:12">
      <c r="A8039" s="213" t="str">
        <f t="shared" ca="1" si="125"/>
        <v/>
      </c>
      <c r="C8039" s="223"/>
      <c r="D8039" s="224"/>
      <c r="E8039" s="224"/>
      <c r="F8039" s="225"/>
      <c r="G8039" s="226"/>
      <c r="H8039" s="227"/>
      <c r="I8039" s="227"/>
      <c r="J8039" s="227"/>
      <c r="K8039" s="227"/>
      <c r="L8039" s="228"/>
    </row>
    <row r="8040" spans="1:12">
      <c r="A8040" s="213" t="str">
        <f t="shared" ca="1" si="125"/>
        <v/>
      </c>
      <c r="C8040" s="223"/>
      <c r="D8040" s="224"/>
      <c r="E8040" s="224"/>
      <c r="F8040" s="225"/>
      <c r="G8040" s="226"/>
      <c r="H8040" s="227"/>
      <c r="I8040" s="227"/>
      <c r="J8040" s="227"/>
      <c r="K8040" s="227"/>
      <c r="L8040" s="228"/>
    </row>
    <row r="8041" spans="1:12">
      <c r="A8041" s="213" t="str">
        <f t="shared" ca="1" si="125"/>
        <v/>
      </c>
      <c r="C8041" s="223"/>
      <c r="D8041" s="224"/>
      <c r="E8041" s="224"/>
      <c r="F8041" s="225"/>
      <c r="G8041" s="226"/>
      <c r="H8041" s="227"/>
      <c r="I8041" s="227"/>
      <c r="J8041" s="227"/>
      <c r="K8041" s="227"/>
      <c r="L8041" s="228"/>
    </row>
    <row r="8042" spans="1:12">
      <c r="A8042" s="213" t="str">
        <f t="shared" ca="1" si="125"/>
        <v/>
      </c>
      <c r="C8042" s="223"/>
      <c r="D8042" s="224"/>
      <c r="E8042" s="224"/>
      <c r="F8042" s="225"/>
      <c r="G8042" s="226"/>
      <c r="H8042" s="227"/>
      <c r="I8042" s="227"/>
      <c r="J8042" s="227"/>
      <c r="K8042" s="227"/>
      <c r="L8042" s="228"/>
    </row>
    <row r="8043" spans="1:12">
      <c r="A8043" s="213" t="str">
        <f t="shared" ca="1" si="125"/>
        <v/>
      </c>
      <c r="C8043" s="223"/>
      <c r="D8043" s="224"/>
      <c r="E8043" s="224"/>
      <c r="F8043" s="225"/>
      <c r="G8043" s="226"/>
      <c r="H8043" s="227"/>
      <c r="I8043" s="227"/>
      <c r="J8043" s="227"/>
      <c r="K8043" s="227"/>
      <c r="L8043" s="228"/>
    </row>
    <row r="8044" spans="1:12">
      <c r="A8044" s="213" t="str">
        <f t="shared" ca="1" si="125"/>
        <v/>
      </c>
      <c r="C8044" s="223"/>
      <c r="D8044" s="224"/>
      <c r="E8044" s="224"/>
      <c r="F8044" s="225"/>
      <c r="G8044" s="226"/>
      <c r="H8044" s="227"/>
      <c r="I8044" s="227"/>
      <c r="J8044" s="227"/>
      <c r="K8044" s="227"/>
      <c r="L8044" s="228"/>
    </row>
    <row r="8045" spans="1:12">
      <c r="A8045" s="213" t="str">
        <f t="shared" ca="1" si="125"/>
        <v/>
      </c>
      <c r="C8045" s="223"/>
      <c r="D8045" s="224"/>
      <c r="E8045" s="224"/>
      <c r="F8045" s="225"/>
      <c r="G8045" s="226"/>
      <c r="H8045" s="227"/>
      <c r="I8045" s="227"/>
      <c r="J8045" s="227"/>
      <c r="K8045" s="227"/>
      <c r="L8045" s="228"/>
    </row>
    <row r="8046" spans="1:12">
      <c r="A8046" s="213" t="str">
        <f t="shared" ca="1" si="125"/>
        <v/>
      </c>
      <c r="C8046" s="223"/>
      <c r="D8046" s="224"/>
      <c r="E8046" s="224"/>
      <c r="F8046" s="225"/>
      <c r="G8046" s="226"/>
      <c r="H8046" s="227"/>
      <c r="I8046" s="227"/>
      <c r="J8046" s="227"/>
      <c r="K8046" s="227"/>
      <c r="L8046" s="228"/>
    </row>
    <row r="8047" spans="1:12">
      <c r="A8047" s="213" t="str">
        <f t="shared" ca="1" si="125"/>
        <v/>
      </c>
      <c r="C8047" s="223"/>
      <c r="D8047" s="224"/>
      <c r="E8047" s="224"/>
      <c r="F8047" s="225"/>
      <c r="G8047" s="226"/>
      <c r="H8047" s="227"/>
      <c r="I8047" s="227"/>
      <c r="J8047" s="227"/>
      <c r="K8047" s="227"/>
      <c r="L8047" s="228"/>
    </row>
    <row r="8048" spans="1:12">
      <c r="A8048" s="213" t="str">
        <f t="shared" ca="1" si="125"/>
        <v/>
      </c>
      <c r="C8048" s="223"/>
      <c r="D8048" s="224"/>
      <c r="E8048" s="224"/>
      <c r="F8048" s="225"/>
      <c r="G8048" s="226"/>
      <c r="H8048" s="227"/>
      <c r="I8048" s="227"/>
      <c r="J8048" s="227"/>
      <c r="K8048" s="227"/>
      <c r="L8048" s="228"/>
    </row>
    <row r="8049" spans="1:12">
      <c r="A8049" s="213" t="str">
        <f t="shared" ca="1" si="125"/>
        <v/>
      </c>
      <c r="C8049" s="223"/>
      <c r="D8049" s="224"/>
      <c r="E8049" s="224"/>
      <c r="F8049" s="225"/>
      <c r="G8049" s="226"/>
      <c r="H8049" s="227"/>
      <c r="I8049" s="227"/>
      <c r="J8049" s="227"/>
      <c r="K8049" s="227"/>
      <c r="L8049" s="228"/>
    </row>
    <row r="8050" spans="1:12">
      <c r="A8050" s="213" t="str">
        <f t="shared" ca="1" si="125"/>
        <v/>
      </c>
      <c r="C8050" s="223"/>
      <c r="D8050" s="224"/>
      <c r="E8050" s="224"/>
      <c r="F8050" s="225"/>
      <c r="G8050" s="226"/>
      <c r="H8050" s="227"/>
      <c r="I8050" s="227"/>
      <c r="J8050" s="227"/>
      <c r="K8050" s="227"/>
      <c r="L8050" s="228"/>
    </row>
    <row r="8051" spans="1:12">
      <c r="A8051" s="213" t="str">
        <f t="shared" ca="1" si="125"/>
        <v/>
      </c>
      <c r="C8051" s="223"/>
      <c r="D8051" s="224"/>
      <c r="E8051" s="224"/>
      <c r="F8051" s="225"/>
      <c r="G8051" s="226"/>
      <c r="H8051" s="227"/>
      <c r="I8051" s="227"/>
      <c r="J8051" s="227"/>
      <c r="K8051" s="227"/>
      <c r="L8051" s="228"/>
    </row>
    <row r="8052" spans="1:12">
      <c r="A8052" s="213" t="str">
        <f t="shared" ca="1" si="125"/>
        <v/>
      </c>
      <c r="C8052" s="223"/>
      <c r="D8052" s="224"/>
      <c r="E8052" s="224"/>
      <c r="F8052" s="225"/>
      <c r="G8052" s="226"/>
      <c r="H8052" s="227"/>
      <c r="I8052" s="227"/>
      <c r="J8052" s="227"/>
      <c r="K8052" s="227"/>
      <c r="L8052" s="228"/>
    </row>
    <row r="8053" spans="1:12">
      <c r="A8053" s="213" t="str">
        <f t="shared" ca="1" si="125"/>
        <v/>
      </c>
      <c r="C8053" s="223"/>
      <c r="D8053" s="224"/>
      <c r="E8053" s="224"/>
      <c r="F8053" s="225"/>
      <c r="G8053" s="226"/>
      <c r="H8053" s="227"/>
      <c r="I8053" s="227"/>
      <c r="J8053" s="227"/>
      <c r="K8053" s="227"/>
      <c r="L8053" s="228"/>
    </row>
    <row r="8054" spans="1:12">
      <c r="A8054" s="213" t="str">
        <f t="shared" ca="1" si="125"/>
        <v/>
      </c>
      <c r="C8054" s="223"/>
      <c r="D8054" s="224"/>
      <c r="E8054" s="224"/>
      <c r="F8054" s="225"/>
      <c r="G8054" s="226"/>
      <c r="H8054" s="227"/>
      <c r="I8054" s="227"/>
      <c r="J8054" s="227"/>
      <c r="K8054" s="227"/>
      <c r="L8054" s="228"/>
    </row>
    <row r="8055" spans="1:12">
      <c r="A8055" s="213" t="str">
        <f t="shared" ca="1" si="125"/>
        <v/>
      </c>
      <c r="C8055" s="223"/>
      <c r="D8055" s="224"/>
      <c r="E8055" s="224"/>
      <c r="F8055" s="225"/>
      <c r="G8055" s="226"/>
      <c r="H8055" s="227"/>
      <c r="I8055" s="227"/>
      <c r="J8055" s="227"/>
      <c r="K8055" s="227"/>
      <c r="L8055" s="228"/>
    </row>
    <row r="8056" spans="1:12">
      <c r="A8056" s="213" t="str">
        <f t="shared" ca="1" si="125"/>
        <v/>
      </c>
      <c r="C8056" s="223"/>
      <c r="D8056" s="224"/>
      <c r="E8056" s="224"/>
      <c r="F8056" s="225"/>
      <c r="G8056" s="226"/>
      <c r="H8056" s="227"/>
      <c r="I8056" s="227"/>
      <c r="J8056" s="227"/>
      <c r="K8056" s="227"/>
      <c r="L8056" s="228"/>
    </row>
    <row r="8057" spans="1:12">
      <c r="A8057" s="213" t="str">
        <f t="shared" ca="1" si="125"/>
        <v/>
      </c>
      <c r="C8057" s="223"/>
      <c r="D8057" s="224"/>
      <c r="E8057" s="224"/>
      <c r="F8057" s="225"/>
      <c r="G8057" s="226"/>
      <c r="H8057" s="227"/>
      <c r="I8057" s="227"/>
      <c r="J8057" s="227"/>
      <c r="K8057" s="227"/>
      <c r="L8057" s="228"/>
    </row>
    <row r="8058" spans="1:12">
      <c r="A8058" s="213" t="str">
        <f t="shared" ca="1" si="125"/>
        <v/>
      </c>
      <c r="C8058" s="223"/>
      <c r="D8058" s="224"/>
      <c r="E8058" s="224"/>
      <c r="F8058" s="225"/>
      <c r="G8058" s="226"/>
      <c r="H8058" s="227"/>
      <c r="I8058" s="227"/>
      <c r="J8058" s="227"/>
      <c r="K8058" s="227"/>
      <c r="L8058" s="228"/>
    </row>
    <row r="8059" spans="1:12">
      <c r="A8059" s="213" t="str">
        <f t="shared" ca="1" si="125"/>
        <v/>
      </c>
      <c r="C8059" s="223"/>
      <c r="D8059" s="224"/>
      <c r="E8059" s="224"/>
      <c r="F8059" s="225"/>
      <c r="G8059" s="226"/>
      <c r="H8059" s="227"/>
      <c r="I8059" s="227"/>
      <c r="J8059" s="227"/>
      <c r="K8059" s="227"/>
      <c r="L8059" s="228"/>
    </row>
    <row r="8060" spans="1:12">
      <c r="A8060" s="213" t="str">
        <f t="shared" ca="1" si="125"/>
        <v/>
      </c>
      <c r="C8060" s="223"/>
      <c r="D8060" s="224"/>
      <c r="E8060" s="224"/>
      <c r="F8060" s="225"/>
      <c r="G8060" s="226"/>
      <c r="H8060" s="227"/>
      <c r="I8060" s="227"/>
      <c r="J8060" s="227"/>
      <c r="K8060" s="227"/>
      <c r="L8060" s="228"/>
    </row>
    <row r="8061" spans="1:12">
      <c r="A8061" s="213" t="str">
        <f t="shared" ca="1" si="125"/>
        <v/>
      </c>
      <c r="C8061" s="223"/>
      <c r="D8061" s="224"/>
      <c r="E8061" s="224"/>
      <c r="F8061" s="225"/>
      <c r="G8061" s="226"/>
      <c r="H8061" s="227"/>
      <c r="I8061" s="227"/>
      <c r="J8061" s="227"/>
      <c r="K8061" s="227"/>
      <c r="L8061" s="228"/>
    </row>
    <row r="8062" spans="1:12">
      <c r="A8062" s="213" t="str">
        <f t="shared" ca="1" si="125"/>
        <v/>
      </c>
      <c r="C8062" s="223"/>
      <c r="D8062" s="224"/>
      <c r="E8062" s="224"/>
      <c r="F8062" s="225"/>
      <c r="G8062" s="226"/>
      <c r="H8062" s="227"/>
      <c r="I8062" s="227"/>
      <c r="J8062" s="227"/>
      <c r="K8062" s="227"/>
      <c r="L8062" s="228"/>
    </row>
    <row r="8063" spans="1:12">
      <c r="A8063" s="213" t="str">
        <f t="shared" ca="1" si="125"/>
        <v/>
      </c>
      <c r="C8063" s="223"/>
      <c r="D8063" s="224"/>
      <c r="E8063" s="224"/>
      <c r="F8063" s="225"/>
      <c r="G8063" s="226"/>
      <c r="H8063" s="227"/>
      <c r="I8063" s="227"/>
      <c r="J8063" s="227"/>
      <c r="K8063" s="227"/>
      <c r="L8063" s="228"/>
    </row>
    <row r="8064" spans="1:12">
      <c r="A8064" s="213" t="str">
        <f t="shared" ca="1" si="125"/>
        <v/>
      </c>
      <c r="C8064" s="223"/>
      <c r="D8064" s="224"/>
      <c r="E8064" s="224"/>
      <c r="F8064" s="225"/>
      <c r="G8064" s="226"/>
      <c r="H8064" s="227"/>
      <c r="I8064" s="227"/>
      <c r="J8064" s="227"/>
      <c r="K8064" s="227"/>
      <c r="L8064" s="228"/>
    </row>
    <row r="8065" spans="1:12">
      <c r="A8065" s="213" t="str">
        <f t="shared" ca="1" si="125"/>
        <v/>
      </c>
      <c r="C8065" s="223"/>
      <c r="D8065" s="224"/>
      <c r="E8065" s="224"/>
      <c r="F8065" s="225"/>
      <c r="G8065" s="226"/>
      <c r="H8065" s="227"/>
      <c r="I8065" s="227"/>
      <c r="J8065" s="227"/>
      <c r="K8065" s="227"/>
      <c r="L8065" s="228"/>
    </row>
    <row r="8066" spans="1:12">
      <c r="A8066" s="213" t="str">
        <f t="shared" ca="1" si="125"/>
        <v/>
      </c>
      <c r="C8066" s="223"/>
      <c r="D8066" s="224"/>
      <c r="E8066" s="224"/>
      <c r="F8066" s="225"/>
      <c r="G8066" s="226"/>
      <c r="H8066" s="227"/>
      <c r="I8066" s="227"/>
      <c r="J8066" s="227"/>
      <c r="K8066" s="227"/>
      <c r="L8066" s="228"/>
    </row>
    <row r="8067" spans="1:12">
      <c r="A8067" s="213" t="str">
        <f t="shared" ca="1" si="125"/>
        <v/>
      </c>
      <c r="C8067" s="223"/>
      <c r="D8067" s="224"/>
      <c r="E8067" s="224"/>
      <c r="F8067" s="225"/>
      <c r="G8067" s="226"/>
      <c r="H8067" s="227"/>
      <c r="I8067" s="227"/>
      <c r="J8067" s="227"/>
      <c r="K8067" s="227"/>
      <c r="L8067" s="228"/>
    </row>
    <row r="8068" spans="1:12">
      <c r="A8068" s="213" t="str">
        <f t="shared" ref="A8068:A8131" ca="1" si="126">IF(INDIRECT(ADDRESS(ROW(A8068),3))="","",IF(INDIRECT(ADDRESS(ROW(A8068),3))=INDIRECT(ADDRESS(ROW(A8068)-1,3)),A8067,A8067+1))</f>
        <v/>
      </c>
      <c r="C8068" s="223"/>
      <c r="D8068" s="224"/>
      <c r="E8068" s="224"/>
      <c r="F8068" s="225"/>
      <c r="G8068" s="226"/>
      <c r="H8068" s="227"/>
      <c r="I8068" s="227"/>
      <c r="J8068" s="227"/>
      <c r="K8068" s="227"/>
      <c r="L8068" s="228"/>
    </row>
    <row r="8069" spans="1:12">
      <c r="A8069" s="213" t="str">
        <f t="shared" ca="1" si="126"/>
        <v/>
      </c>
      <c r="C8069" s="223"/>
      <c r="D8069" s="224"/>
      <c r="E8069" s="224"/>
      <c r="F8069" s="225"/>
      <c r="G8069" s="226"/>
      <c r="H8069" s="227"/>
      <c r="I8069" s="227"/>
      <c r="J8069" s="227"/>
      <c r="K8069" s="227"/>
      <c r="L8069" s="228"/>
    </row>
    <row r="8070" spans="1:12">
      <c r="A8070" s="213" t="str">
        <f t="shared" ca="1" si="126"/>
        <v/>
      </c>
      <c r="C8070" s="223"/>
      <c r="D8070" s="224"/>
      <c r="E8070" s="224"/>
      <c r="F8070" s="225"/>
      <c r="G8070" s="226"/>
      <c r="H8070" s="227"/>
      <c r="I8070" s="227"/>
      <c r="J8070" s="227"/>
      <c r="K8070" s="227"/>
      <c r="L8070" s="228"/>
    </row>
    <row r="8071" spans="1:12">
      <c r="A8071" s="213" t="str">
        <f t="shared" ca="1" si="126"/>
        <v/>
      </c>
      <c r="C8071" s="223"/>
      <c r="D8071" s="224"/>
      <c r="E8071" s="224"/>
      <c r="F8071" s="225"/>
      <c r="G8071" s="226"/>
      <c r="H8071" s="227"/>
      <c r="I8071" s="227"/>
      <c r="J8071" s="227"/>
      <c r="K8071" s="227"/>
      <c r="L8071" s="228"/>
    </row>
    <row r="8072" spans="1:12">
      <c r="A8072" s="213" t="str">
        <f t="shared" ca="1" si="126"/>
        <v/>
      </c>
      <c r="C8072" s="223"/>
      <c r="D8072" s="224"/>
      <c r="E8072" s="224"/>
      <c r="F8072" s="225"/>
      <c r="G8072" s="226"/>
      <c r="H8072" s="227"/>
      <c r="I8072" s="227"/>
      <c r="J8072" s="227"/>
      <c r="K8072" s="227"/>
      <c r="L8072" s="228"/>
    </row>
    <row r="8073" spans="1:12">
      <c r="A8073" s="213" t="str">
        <f t="shared" ca="1" si="126"/>
        <v/>
      </c>
      <c r="C8073" s="223"/>
      <c r="D8073" s="224"/>
      <c r="E8073" s="224"/>
      <c r="F8073" s="225"/>
      <c r="G8073" s="226"/>
      <c r="H8073" s="227"/>
      <c r="I8073" s="227"/>
      <c r="J8073" s="227"/>
      <c r="K8073" s="227"/>
      <c r="L8073" s="228"/>
    </row>
    <row r="8074" spans="1:12">
      <c r="A8074" s="213" t="str">
        <f t="shared" ca="1" si="126"/>
        <v/>
      </c>
      <c r="C8074" s="223"/>
      <c r="D8074" s="224"/>
      <c r="E8074" s="224"/>
      <c r="F8074" s="225"/>
      <c r="G8074" s="226"/>
      <c r="H8074" s="227"/>
      <c r="I8074" s="227"/>
      <c r="J8074" s="227"/>
      <c r="K8074" s="227"/>
      <c r="L8074" s="228"/>
    </row>
    <row r="8075" spans="1:12">
      <c r="A8075" s="213" t="str">
        <f t="shared" ca="1" si="126"/>
        <v/>
      </c>
      <c r="C8075" s="223"/>
      <c r="D8075" s="224"/>
      <c r="E8075" s="224"/>
      <c r="F8075" s="225"/>
      <c r="G8075" s="226"/>
      <c r="H8075" s="227"/>
      <c r="I8075" s="227"/>
      <c r="J8075" s="227"/>
      <c r="K8075" s="227"/>
      <c r="L8075" s="228"/>
    </row>
    <row r="8076" spans="1:12">
      <c r="A8076" s="213" t="str">
        <f t="shared" ca="1" si="126"/>
        <v/>
      </c>
      <c r="C8076" s="223"/>
      <c r="D8076" s="224"/>
      <c r="E8076" s="224"/>
      <c r="F8076" s="225"/>
      <c r="G8076" s="226"/>
      <c r="H8076" s="227"/>
      <c r="I8076" s="227"/>
      <c r="J8076" s="227"/>
      <c r="K8076" s="227"/>
      <c r="L8076" s="228"/>
    </row>
    <row r="8077" spans="1:12">
      <c r="A8077" s="213" t="str">
        <f t="shared" ca="1" si="126"/>
        <v/>
      </c>
      <c r="C8077" s="223"/>
      <c r="D8077" s="224"/>
      <c r="E8077" s="224"/>
      <c r="F8077" s="225"/>
      <c r="G8077" s="226"/>
      <c r="H8077" s="227"/>
      <c r="I8077" s="227"/>
      <c r="J8077" s="227"/>
      <c r="K8077" s="227"/>
      <c r="L8077" s="228"/>
    </row>
    <row r="8078" spans="1:12">
      <c r="A8078" s="213" t="str">
        <f t="shared" ca="1" si="126"/>
        <v/>
      </c>
      <c r="C8078" s="223"/>
      <c r="D8078" s="224"/>
      <c r="E8078" s="224"/>
      <c r="F8078" s="225"/>
      <c r="G8078" s="226"/>
      <c r="H8078" s="227"/>
      <c r="I8078" s="227"/>
      <c r="J8078" s="227"/>
      <c r="K8078" s="227"/>
      <c r="L8078" s="228"/>
    </row>
    <row r="8079" spans="1:12">
      <c r="A8079" s="213" t="str">
        <f t="shared" ca="1" si="126"/>
        <v/>
      </c>
      <c r="C8079" s="223"/>
      <c r="D8079" s="224"/>
      <c r="E8079" s="224"/>
      <c r="F8079" s="225"/>
      <c r="G8079" s="226"/>
      <c r="H8079" s="227"/>
      <c r="I8079" s="227"/>
      <c r="J8079" s="227"/>
      <c r="K8079" s="227"/>
      <c r="L8079" s="228"/>
    </row>
    <row r="8080" spans="1:12">
      <c r="A8080" s="213" t="str">
        <f t="shared" ca="1" si="126"/>
        <v/>
      </c>
      <c r="C8080" s="223"/>
      <c r="D8080" s="224"/>
      <c r="E8080" s="224"/>
      <c r="F8080" s="225"/>
      <c r="G8080" s="226"/>
      <c r="H8080" s="227"/>
      <c r="I8080" s="227"/>
      <c r="J8080" s="227"/>
      <c r="K8080" s="227"/>
      <c r="L8080" s="228"/>
    </row>
    <row r="8081" spans="1:12">
      <c r="A8081" s="213" t="str">
        <f t="shared" ca="1" si="126"/>
        <v/>
      </c>
      <c r="C8081" s="223"/>
      <c r="D8081" s="224"/>
      <c r="E8081" s="224"/>
      <c r="F8081" s="225"/>
      <c r="G8081" s="226"/>
      <c r="H8081" s="227"/>
      <c r="I8081" s="227"/>
      <c r="J8081" s="227"/>
      <c r="K8081" s="227"/>
      <c r="L8081" s="228"/>
    </row>
    <row r="8082" spans="1:12">
      <c r="A8082" s="213" t="str">
        <f t="shared" ca="1" si="126"/>
        <v/>
      </c>
      <c r="C8082" s="223"/>
      <c r="D8082" s="224"/>
      <c r="E8082" s="224"/>
      <c r="F8082" s="225"/>
      <c r="G8082" s="226"/>
      <c r="H8082" s="227"/>
      <c r="I8082" s="227"/>
      <c r="J8082" s="227"/>
      <c r="K8082" s="227"/>
      <c r="L8082" s="228"/>
    </row>
    <row r="8083" spans="1:12">
      <c r="A8083" s="213" t="str">
        <f t="shared" ca="1" si="126"/>
        <v/>
      </c>
      <c r="C8083" s="223"/>
      <c r="D8083" s="224"/>
      <c r="E8083" s="224"/>
      <c r="F8083" s="225"/>
      <c r="G8083" s="226"/>
      <c r="H8083" s="227"/>
      <c r="I8083" s="227"/>
      <c r="J8083" s="227"/>
      <c r="K8083" s="227"/>
      <c r="L8083" s="228"/>
    </row>
    <row r="8084" spans="1:12">
      <c r="A8084" s="213" t="str">
        <f t="shared" ca="1" si="126"/>
        <v/>
      </c>
      <c r="C8084" s="223"/>
      <c r="D8084" s="224"/>
      <c r="E8084" s="224"/>
      <c r="F8084" s="225"/>
      <c r="G8084" s="226"/>
      <c r="H8084" s="227"/>
      <c r="I8084" s="227"/>
      <c r="J8084" s="227"/>
      <c r="K8084" s="227"/>
      <c r="L8084" s="228"/>
    </row>
    <row r="8085" spans="1:12">
      <c r="A8085" s="213" t="str">
        <f t="shared" ca="1" si="126"/>
        <v/>
      </c>
      <c r="C8085" s="223"/>
      <c r="D8085" s="224"/>
      <c r="E8085" s="224"/>
      <c r="F8085" s="225"/>
      <c r="G8085" s="226"/>
      <c r="H8085" s="227"/>
      <c r="I8085" s="227"/>
      <c r="J8085" s="227"/>
      <c r="K8085" s="227"/>
      <c r="L8085" s="228"/>
    </row>
    <row r="8086" spans="1:12">
      <c r="A8086" s="213" t="str">
        <f t="shared" ca="1" si="126"/>
        <v/>
      </c>
      <c r="C8086" s="223"/>
      <c r="D8086" s="224"/>
      <c r="E8086" s="224"/>
      <c r="F8086" s="225"/>
      <c r="G8086" s="226"/>
      <c r="H8086" s="227"/>
      <c r="I8086" s="227"/>
      <c r="J8086" s="227"/>
      <c r="K8086" s="227"/>
      <c r="L8086" s="228"/>
    </row>
    <row r="8087" spans="1:12">
      <c r="A8087" s="213" t="str">
        <f t="shared" ca="1" si="126"/>
        <v/>
      </c>
      <c r="C8087" s="223"/>
      <c r="D8087" s="224"/>
      <c r="E8087" s="224"/>
      <c r="F8087" s="225"/>
      <c r="G8087" s="226"/>
      <c r="H8087" s="227"/>
      <c r="I8087" s="227"/>
      <c r="J8087" s="227"/>
      <c r="K8087" s="227"/>
      <c r="L8087" s="228"/>
    </row>
    <row r="8088" spans="1:12">
      <c r="A8088" s="213" t="str">
        <f t="shared" ca="1" si="126"/>
        <v/>
      </c>
      <c r="C8088" s="223"/>
      <c r="D8088" s="224"/>
      <c r="E8088" s="224"/>
      <c r="F8088" s="225"/>
      <c r="G8088" s="226"/>
      <c r="H8088" s="227"/>
      <c r="I8088" s="227"/>
      <c r="J8088" s="227"/>
      <c r="K8088" s="227"/>
      <c r="L8088" s="228"/>
    </row>
    <row r="8089" spans="1:12">
      <c r="A8089" s="213" t="str">
        <f t="shared" ca="1" si="126"/>
        <v/>
      </c>
      <c r="C8089" s="223"/>
      <c r="D8089" s="224"/>
      <c r="E8089" s="224"/>
      <c r="F8089" s="225"/>
      <c r="G8089" s="226"/>
      <c r="H8089" s="227"/>
      <c r="I8089" s="227"/>
      <c r="J8089" s="227"/>
      <c r="K8089" s="227"/>
      <c r="L8089" s="228"/>
    </row>
    <row r="8090" spans="1:12">
      <c r="A8090" s="213" t="str">
        <f t="shared" ca="1" si="126"/>
        <v/>
      </c>
      <c r="C8090" s="223"/>
      <c r="D8090" s="224"/>
      <c r="E8090" s="224"/>
      <c r="F8090" s="225"/>
      <c r="G8090" s="226"/>
      <c r="H8090" s="227"/>
      <c r="I8090" s="227"/>
      <c r="J8090" s="227"/>
      <c r="K8090" s="227"/>
      <c r="L8090" s="228"/>
    </row>
    <row r="8091" spans="1:12">
      <c r="A8091" s="213" t="str">
        <f t="shared" ca="1" si="126"/>
        <v/>
      </c>
      <c r="C8091" s="223"/>
      <c r="D8091" s="224"/>
      <c r="E8091" s="224"/>
      <c r="F8091" s="225"/>
      <c r="G8091" s="226"/>
      <c r="H8091" s="227"/>
      <c r="I8091" s="227"/>
      <c r="J8091" s="227"/>
      <c r="K8091" s="227"/>
      <c r="L8091" s="228"/>
    </row>
    <row r="8092" spans="1:12">
      <c r="A8092" s="213" t="str">
        <f t="shared" ca="1" si="126"/>
        <v/>
      </c>
      <c r="C8092" s="223"/>
      <c r="D8092" s="224"/>
      <c r="E8092" s="224"/>
      <c r="F8092" s="225"/>
      <c r="G8092" s="226"/>
      <c r="H8092" s="227"/>
      <c r="I8092" s="227"/>
      <c r="J8092" s="227"/>
      <c r="K8092" s="227"/>
      <c r="L8092" s="228"/>
    </row>
    <row r="8093" spans="1:12">
      <c r="A8093" s="213" t="str">
        <f t="shared" ca="1" si="126"/>
        <v/>
      </c>
      <c r="C8093" s="223"/>
      <c r="D8093" s="224"/>
      <c r="E8093" s="224"/>
      <c r="F8093" s="225"/>
      <c r="G8093" s="226"/>
      <c r="H8093" s="227"/>
      <c r="I8093" s="227"/>
      <c r="J8093" s="227"/>
      <c r="K8093" s="227"/>
      <c r="L8093" s="228"/>
    </row>
    <row r="8094" spans="1:12">
      <c r="A8094" s="213" t="str">
        <f t="shared" ca="1" si="126"/>
        <v/>
      </c>
      <c r="C8094" s="223"/>
      <c r="D8094" s="224"/>
      <c r="E8094" s="224"/>
      <c r="F8094" s="225"/>
      <c r="G8094" s="226"/>
      <c r="H8094" s="227"/>
      <c r="I8094" s="227"/>
      <c r="J8094" s="227"/>
      <c r="K8094" s="227"/>
      <c r="L8094" s="228"/>
    </row>
    <row r="8095" spans="1:12">
      <c r="A8095" s="213" t="str">
        <f t="shared" ca="1" si="126"/>
        <v/>
      </c>
      <c r="C8095" s="223"/>
      <c r="D8095" s="224"/>
      <c r="E8095" s="224"/>
      <c r="F8095" s="225"/>
      <c r="G8095" s="226"/>
      <c r="H8095" s="227"/>
      <c r="I8095" s="227"/>
      <c r="J8095" s="227"/>
      <c r="K8095" s="227"/>
      <c r="L8095" s="228"/>
    </row>
    <row r="8096" spans="1:12">
      <c r="A8096" s="213" t="str">
        <f t="shared" ca="1" si="126"/>
        <v/>
      </c>
      <c r="C8096" s="223"/>
      <c r="D8096" s="224"/>
      <c r="E8096" s="224"/>
      <c r="F8096" s="225"/>
      <c r="G8096" s="226"/>
      <c r="H8096" s="227"/>
      <c r="I8096" s="227"/>
      <c r="J8096" s="227"/>
      <c r="K8096" s="227"/>
      <c r="L8096" s="228"/>
    </row>
    <row r="8097" spans="1:12">
      <c r="A8097" s="213" t="str">
        <f t="shared" ca="1" si="126"/>
        <v/>
      </c>
      <c r="C8097" s="223"/>
      <c r="D8097" s="224"/>
      <c r="E8097" s="224"/>
      <c r="F8097" s="225"/>
      <c r="G8097" s="226"/>
      <c r="H8097" s="227"/>
      <c r="I8097" s="227"/>
      <c r="J8097" s="227"/>
      <c r="K8097" s="227"/>
      <c r="L8097" s="228"/>
    </row>
    <row r="8098" spans="1:12">
      <c r="A8098" s="213" t="str">
        <f t="shared" ca="1" si="126"/>
        <v/>
      </c>
      <c r="C8098" s="223"/>
      <c r="D8098" s="224"/>
      <c r="E8098" s="224"/>
      <c r="F8098" s="225"/>
      <c r="G8098" s="226"/>
      <c r="H8098" s="227"/>
      <c r="I8098" s="227"/>
      <c r="J8098" s="227"/>
      <c r="K8098" s="227"/>
      <c r="L8098" s="228"/>
    </row>
    <row r="8099" spans="1:12">
      <c r="A8099" s="213" t="str">
        <f t="shared" ca="1" si="126"/>
        <v/>
      </c>
      <c r="C8099" s="223"/>
      <c r="D8099" s="224"/>
      <c r="E8099" s="224"/>
      <c r="F8099" s="225"/>
      <c r="G8099" s="226"/>
      <c r="H8099" s="227"/>
      <c r="I8099" s="227"/>
      <c r="J8099" s="227"/>
      <c r="K8099" s="227"/>
      <c r="L8099" s="228"/>
    </row>
    <row r="8100" spans="1:12">
      <c r="A8100" s="213" t="str">
        <f t="shared" ca="1" si="126"/>
        <v/>
      </c>
      <c r="C8100" s="223"/>
      <c r="D8100" s="224"/>
      <c r="E8100" s="224"/>
      <c r="F8100" s="225"/>
      <c r="G8100" s="226"/>
      <c r="H8100" s="227"/>
      <c r="I8100" s="227"/>
      <c r="J8100" s="227"/>
      <c r="K8100" s="227"/>
      <c r="L8100" s="228"/>
    </row>
    <row r="8101" spans="1:12">
      <c r="A8101" s="213" t="str">
        <f t="shared" ca="1" si="126"/>
        <v/>
      </c>
      <c r="C8101" s="223"/>
      <c r="D8101" s="224"/>
      <c r="E8101" s="224"/>
      <c r="F8101" s="225"/>
      <c r="G8101" s="226"/>
      <c r="H8101" s="227"/>
      <c r="I8101" s="227"/>
      <c r="J8101" s="227"/>
      <c r="K8101" s="227"/>
      <c r="L8101" s="228"/>
    </row>
    <row r="8102" spans="1:12">
      <c r="A8102" s="213" t="str">
        <f t="shared" ca="1" si="126"/>
        <v/>
      </c>
      <c r="C8102" s="223"/>
      <c r="D8102" s="224"/>
      <c r="E8102" s="224"/>
      <c r="F8102" s="225"/>
      <c r="G8102" s="226"/>
      <c r="H8102" s="227"/>
      <c r="I8102" s="227"/>
      <c r="J8102" s="227"/>
      <c r="K8102" s="227"/>
      <c r="L8102" s="228"/>
    </row>
    <row r="8103" spans="1:12">
      <c r="A8103" s="213" t="str">
        <f t="shared" ca="1" si="126"/>
        <v/>
      </c>
      <c r="C8103" s="223"/>
      <c r="D8103" s="224"/>
      <c r="E8103" s="224"/>
      <c r="F8103" s="225"/>
      <c r="G8103" s="226"/>
      <c r="H8103" s="227"/>
      <c r="I8103" s="227"/>
      <c r="J8103" s="227"/>
      <c r="K8103" s="227"/>
      <c r="L8103" s="228"/>
    </row>
    <row r="8104" spans="1:12">
      <c r="A8104" s="213" t="str">
        <f t="shared" ca="1" si="126"/>
        <v/>
      </c>
      <c r="C8104" s="223"/>
      <c r="D8104" s="224"/>
      <c r="E8104" s="224"/>
      <c r="F8104" s="225"/>
      <c r="G8104" s="226"/>
      <c r="H8104" s="227"/>
      <c r="I8104" s="227"/>
      <c r="J8104" s="227"/>
      <c r="K8104" s="227"/>
      <c r="L8104" s="228"/>
    </row>
    <row r="8105" spans="1:12">
      <c r="A8105" s="213" t="str">
        <f t="shared" ca="1" si="126"/>
        <v/>
      </c>
      <c r="C8105" s="223"/>
      <c r="D8105" s="224"/>
      <c r="E8105" s="224"/>
      <c r="F8105" s="225"/>
      <c r="G8105" s="226"/>
      <c r="H8105" s="227"/>
      <c r="I8105" s="227"/>
      <c r="J8105" s="227"/>
      <c r="K8105" s="227"/>
      <c r="L8105" s="228"/>
    </row>
    <row r="8106" spans="1:12">
      <c r="A8106" s="213" t="str">
        <f t="shared" ca="1" si="126"/>
        <v/>
      </c>
      <c r="C8106" s="223"/>
      <c r="D8106" s="224"/>
      <c r="E8106" s="224"/>
      <c r="F8106" s="225"/>
      <c r="G8106" s="226"/>
      <c r="H8106" s="227"/>
      <c r="I8106" s="227"/>
      <c r="J8106" s="227"/>
      <c r="K8106" s="227"/>
      <c r="L8106" s="228"/>
    </row>
    <row r="8107" spans="1:12">
      <c r="A8107" s="213" t="str">
        <f t="shared" ca="1" si="126"/>
        <v/>
      </c>
      <c r="C8107" s="223"/>
      <c r="D8107" s="224"/>
      <c r="E8107" s="224"/>
      <c r="F8107" s="225"/>
      <c r="G8107" s="226"/>
      <c r="H8107" s="227"/>
      <c r="I8107" s="227"/>
      <c r="J8107" s="227"/>
      <c r="K8107" s="227"/>
      <c r="L8107" s="228"/>
    </row>
    <row r="8108" spans="1:12">
      <c r="A8108" s="213" t="str">
        <f t="shared" ca="1" si="126"/>
        <v/>
      </c>
      <c r="C8108" s="223"/>
      <c r="D8108" s="224"/>
      <c r="E8108" s="224"/>
      <c r="F8108" s="225"/>
      <c r="G8108" s="226"/>
      <c r="H8108" s="227"/>
      <c r="I8108" s="227"/>
      <c r="J8108" s="227"/>
      <c r="K8108" s="227"/>
      <c r="L8108" s="228"/>
    </row>
    <row r="8109" spans="1:12">
      <c r="A8109" s="213" t="str">
        <f t="shared" ca="1" si="126"/>
        <v/>
      </c>
      <c r="C8109" s="223"/>
      <c r="D8109" s="224"/>
      <c r="E8109" s="224"/>
      <c r="F8109" s="225"/>
      <c r="G8109" s="226"/>
      <c r="H8109" s="227"/>
      <c r="I8109" s="227"/>
      <c r="J8109" s="227"/>
      <c r="K8109" s="227"/>
      <c r="L8109" s="228"/>
    </row>
    <row r="8110" spans="1:12">
      <c r="A8110" s="213" t="str">
        <f t="shared" ca="1" si="126"/>
        <v/>
      </c>
      <c r="C8110" s="223"/>
      <c r="D8110" s="224"/>
      <c r="E8110" s="224"/>
      <c r="F8110" s="225"/>
      <c r="G8110" s="226"/>
      <c r="H8110" s="227"/>
      <c r="I8110" s="227"/>
      <c r="J8110" s="227"/>
      <c r="K8110" s="227"/>
      <c r="L8110" s="228"/>
    </row>
    <row r="8111" spans="1:12">
      <c r="A8111" s="213" t="str">
        <f t="shared" ca="1" si="126"/>
        <v/>
      </c>
      <c r="C8111" s="223"/>
      <c r="D8111" s="224"/>
      <c r="E8111" s="224"/>
      <c r="F8111" s="225"/>
      <c r="G8111" s="226"/>
      <c r="H8111" s="227"/>
      <c r="I8111" s="227"/>
      <c r="J8111" s="227"/>
      <c r="K8111" s="227"/>
      <c r="L8111" s="228"/>
    </row>
    <row r="8112" spans="1:12">
      <c r="A8112" s="213" t="str">
        <f t="shared" ca="1" si="126"/>
        <v/>
      </c>
      <c r="C8112" s="223"/>
      <c r="D8112" s="224"/>
      <c r="E8112" s="224"/>
      <c r="F8112" s="225"/>
      <c r="G8112" s="226"/>
      <c r="H8112" s="227"/>
      <c r="I8112" s="227"/>
      <c r="J8112" s="227"/>
      <c r="K8112" s="227"/>
      <c r="L8112" s="228"/>
    </row>
    <row r="8113" spans="1:12">
      <c r="A8113" s="213" t="str">
        <f t="shared" ca="1" si="126"/>
        <v/>
      </c>
      <c r="C8113" s="223"/>
      <c r="D8113" s="224"/>
      <c r="E8113" s="224"/>
      <c r="F8113" s="225"/>
      <c r="G8113" s="226"/>
      <c r="H8113" s="227"/>
      <c r="I8113" s="227"/>
      <c r="J8113" s="227"/>
      <c r="K8113" s="227"/>
      <c r="L8113" s="228"/>
    </row>
    <row r="8114" spans="1:12">
      <c r="A8114" s="213" t="str">
        <f t="shared" ca="1" si="126"/>
        <v/>
      </c>
      <c r="C8114" s="223"/>
      <c r="D8114" s="224"/>
      <c r="E8114" s="224"/>
      <c r="F8114" s="225"/>
      <c r="G8114" s="226"/>
      <c r="H8114" s="227"/>
      <c r="I8114" s="227"/>
      <c r="J8114" s="227"/>
      <c r="K8114" s="227"/>
      <c r="L8114" s="228"/>
    </row>
    <row r="8115" spans="1:12">
      <c r="A8115" s="213" t="str">
        <f t="shared" ca="1" si="126"/>
        <v/>
      </c>
      <c r="C8115" s="223"/>
      <c r="D8115" s="224"/>
      <c r="E8115" s="224"/>
      <c r="F8115" s="225"/>
      <c r="G8115" s="226"/>
      <c r="H8115" s="227"/>
      <c r="I8115" s="227"/>
      <c r="J8115" s="227"/>
      <c r="K8115" s="227"/>
      <c r="L8115" s="228"/>
    </row>
    <row r="8116" spans="1:12">
      <c r="A8116" s="213" t="str">
        <f t="shared" ca="1" si="126"/>
        <v/>
      </c>
      <c r="C8116" s="223"/>
      <c r="D8116" s="224"/>
      <c r="E8116" s="224"/>
      <c r="F8116" s="225"/>
      <c r="G8116" s="226"/>
      <c r="H8116" s="227"/>
      <c r="I8116" s="227"/>
      <c r="J8116" s="227"/>
      <c r="K8116" s="227"/>
      <c r="L8116" s="228"/>
    </row>
    <row r="8117" spans="1:12">
      <c r="A8117" s="213" t="str">
        <f t="shared" ca="1" si="126"/>
        <v/>
      </c>
      <c r="C8117" s="223"/>
      <c r="D8117" s="224"/>
      <c r="E8117" s="224"/>
      <c r="F8117" s="225"/>
      <c r="G8117" s="226"/>
      <c r="H8117" s="227"/>
      <c r="I8117" s="227"/>
      <c r="J8117" s="227"/>
      <c r="K8117" s="227"/>
      <c r="L8117" s="228"/>
    </row>
    <row r="8118" spans="1:12">
      <c r="A8118" s="213" t="str">
        <f t="shared" ca="1" si="126"/>
        <v/>
      </c>
      <c r="C8118" s="223"/>
      <c r="D8118" s="224"/>
      <c r="E8118" s="224"/>
      <c r="F8118" s="225"/>
      <c r="G8118" s="226"/>
      <c r="H8118" s="227"/>
      <c r="I8118" s="227"/>
      <c r="J8118" s="227"/>
      <c r="K8118" s="227"/>
      <c r="L8118" s="228"/>
    </row>
    <row r="8119" spans="1:12">
      <c r="A8119" s="213" t="str">
        <f t="shared" ca="1" si="126"/>
        <v/>
      </c>
      <c r="C8119" s="223"/>
      <c r="D8119" s="224"/>
      <c r="E8119" s="224"/>
      <c r="F8119" s="225"/>
      <c r="G8119" s="226"/>
      <c r="H8119" s="227"/>
      <c r="I8119" s="227"/>
      <c r="J8119" s="227"/>
      <c r="K8119" s="227"/>
      <c r="L8119" s="228"/>
    </row>
    <row r="8120" spans="1:12">
      <c r="A8120" s="213" t="str">
        <f t="shared" ca="1" si="126"/>
        <v/>
      </c>
      <c r="C8120" s="223"/>
      <c r="D8120" s="224"/>
      <c r="E8120" s="224"/>
      <c r="F8120" s="225"/>
      <c r="G8120" s="226"/>
      <c r="H8120" s="227"/>
      <c r="I8120" s="227"/>
      <c r="J8120" s="227"/>
      <c r="K8120" s="227"/>
      <c r="L8120" s="228"/>
    </row>
    <row r="8121" spans="1:12">
      <c r="A8121" s="213" t="str">
        <f t="shared" ca="1" si="126"/>
        <v/>
      </c>
      <c r="C8121" s="223"/>
      <c r="D8121" s="224"/>
      <c r="E8121" s="224"/>
      <c r="F8121" s="225"/>
      <c r="G8121" s="226"/>
      <c r="H8121" s="227"/>
      <c r="I8121" s="227"/>
      <c r="J8121" s="227"/>
      <c r="K8121" s="227"/>
      <c r="L8121" s="228"/>
    </row>
    <row r="8122" spans="1:12">
      <c r="A8122" s="213" t="str">
        <f t="shared" ca="1" si="126"/>
        <v/>
      </c>
      <c r="C8122" s="223"/>
      <c r="D8122" s="224"/>
      <c r="E8122" s="224"/>
      <c r="F8122" s="225"/>
      <c r="G8122" s="226"/>
      <c r="H8122" s="227"/>
      <c r="I8122" s="227"/>
      <c r="J8122" s="227"/>
      <c r="K8122" s="227"/>
      <c r="L8122" s="228"/>
    </row>
    <row r="8123" spans="1:12">
      <c r="A8123" s="213" t="str">
        <f t="shared" ca="1" si="126"/>
        <v/>
      </c>
      <c r="C8123" s="223"/>
      <c r="D8123" s="224"/>
      <c r="E8123" s="224"/>
      <c r="F8123" s="225"/>
      <c r="G8123" s="226"/>
      <c r="H8123" s="227"/>
      <c r="I8123" s="227"/>
      <c r="J8123" s="227"/>
      <c r="K8123" s="227"/>
      <c r="L8123" s="228"/>
    </row>
    <row r="8124" spans="1:12">
      <c r="A8124" s="213" t="str">
        <f t="shared" ca="1" si="126"/>
        <v/>
      </c>
      <c r="C8124" s="223"/>
      <c r="D8124" s="224"/>
      <c r="E8124" s="224"/>
      <c r="F8124" s="225"/>
      <c r="G8124" s="226"/>
      <c r="H8124" s="227"/>
      <c r="I8124" s="227"/>
      <c r="J8124" s="227"/>
      <c r="K8124" s="227"/>
      <c r="L8124" s="228"/>
    </row>
    <row r="8125" spans="1:12">
      <c r="A8125" s="213" t="str">
        <f t="shared" ca="1" si="126"/>
        <v/>
      </c>
      <c r="C8125" s="223"/>
      <c r="D8125" s="224"/>
      <c r="E8125" s="224"/>
      <c r="F8125" s="225"/>
      <c r="G8125" s="226"/>
      <c r="H8125" s="227"/>
      <c r="I8125" s="227"/>
      <c r="J8125" s="227"/>
      <c r="K8125" s="227"/>
      <c r="L8125" s="228"/>
    </row>
    <row r="8126" spans="1:12">
      <c r="A8126" s="213" t="str">
        <f t="shared" ca="1" si="126"/>
        <v/>
      </c>
      <c r="C8126" s="223"/>
      <c r="D8126" s="224"/>
      <c r="E8126" s="224"/>
      <c r="F8126" s="225"/>
      <c r="G8126" s="226"/>
      <c r="H8126" s="227"/>
      <c r="I8126" s="227"/>
      <c r="J8126" s="227"/>
      <c r="K8126" s="227"/>
      <c r="L8126" s="228"/>
    </row>
    <row r="8127" spans="1:12">
      <c r="A8127" s="213" t="str">
        <f t="shared" ca="1" si="126"/>
        <v/>
      </c>
      <c r="C8127" s="223"/>
      <c r="D8127" s="224"/>
      <c r="E8127" s="224"/>
      <c r="F8127" s="225"/>
      <c r="G8127" s="226"/>
      <c r="H8127" s="227"/>
      <c r="I8127" s="227"/>
      <c r="J8127" s="227"/>
      <c r="K8127" s="227"/>
      <c r="L8127" s="228"/>
    </row>
    <row r="8128" spans="1:12">
      <c r="A8128" s="213" t="str">
        <f t="shared" ca="1" si="126"/>
        <v/>
      </c>
      <c r="C8128" s="223"/>
      <c r="D8128" s="224"/>
      <c r="E8128" s="224"/>
      <c r="F8128" s="225"/>
      <c r="G8128" s="226"/>
      <c r="H8128" s="227"/>
      <c r="I8128" s="227"/>
      <c r="J8128" s="227"/>
      <c r="K8128" s="227"/>
      <c r="L8128" s="228"/>
    </row>
    <row r="8129" spans="1:12">
      <c r="A8129" s="213" t="str">
        <f t="shared" ca="1" si="126"/>
        <v/>
      </c>
      <c r="C8129" s="223"/>
      <c r="D8129" s="224"/>
      <c r="E8129" s="224"/>
      <c r="F8129" s="225"/>
      <c r="G8129" s="226"/>
      <c r="H8129" s="227"/>
      <c r="I8129" s="227"/>
      <c r="J8129" s="227"/>
      <c r="K8129" s="227"/>
      <c r="L8129" s="228"/>
    </row>
    <row r="8130" spans="1:12">
      <c r="A8130" s="213" t="str">
        <f t="shared" ca="1" si="126"/>
        <v/>
      </c>
      <c r="C8130" s="223"/>
      <c r="D8130" s="224"/>
      <c r="E8130" s="224"/>
      <c r="F8130" s="225"/>
      <c r="G8130" s="226"/>
      <c r="H8130" s="227"/>
      <c r="I8130" s="227"/>
      <c r="J8130" s="227"/>
      <c r="K8130" s="227"/>
      <c r="L8130" s="228"/>
    </row>
    <row r="8131" spans="1:12">
      <c r="A8131" s="213" t="str">
        <f t="shared" ca="1" si="126"/>
        <v/>
      </c>
      <c r="C8131" s="223"/>
      <c r="D8131" s="224"/>
      <c r="E8131" s="224"/>
      <c r="F8131" s="225"/>
      <c r="G8131" s="226"/>
      <c r="H8131" s="227"/>
      <c r="I8131" s="227"/>
      <c r="J8131" s="227"/>
      <c r="K8131" s="227"/>
      <c r="L8131" s="228"/>
    </row>
    <row r="8132" spans="1:12">
      <c r="A8132" s="213" t="str">
        <f t="shared" ref="A8132:A8195" ca="1" si="127">IF(INDIRECT(ADDRESS(ROW(A8132),3))="","",IF(INDIRECT(ADDRESS(ROW(A8132),3))=INDIRECT(ADDRESS(ROW(A8132)-1,3)),A8131,A8131+1))</f>
        <v/>
      </c>
      <c r="C8132" s="223"/>
      <c r="D8132" s="224"/>
      <c r="E8132" s="224"/>
      <c r="F8132" s="225"/>
      <c r="G8132" s="226"/>
      <c r="H8132" s="227"/>
      <c r="I8132" s="227"/>
      <c r="J8132" s="227"/>
      <c r="K8132" s="227"/>
      <c r="L8132" s="228"/>
    </row>
    <row r="8133" spans="1:12">
      <c r="A8133" s="213" t="str">
        <f t="shared" ca="1" si="127"/>
        <v/>
      </c>
      <c r="C8133" s="223"/>
      <c r="D8133" s="224"/>
      <c r="E8133" s="224"/>
      <c r="F8133" s="225"/>
      <c r="G8133" s="226"/>
      <c r="H8133" s="227"/>
      <c r="I8133" s="227"/>
      <c r="J8133" s="227"/>
      <c r="K8133" s="227"/>
      <c r="L8133" s="228"/>
    </row>
    <row r="8134" spans="1:12">
      <c r="A8134" s="213" t="str">
        <f t="shared" ca="1" si="127"/>
        <v/>
      </c>
      <c r="C8134" s="223"/>
      <c r="D8134" s="224"/>
      <c r="E8134" s="224"/>
      <c r="F8134" s="225"/>
      <c r="G8134" s="226"/>
      <c r="H8134" s="227"/>
      <c r="I8134" s="227"/>
      <c r="J8134" s="227"/>
      <c r="K8134" s="227"/>
      <c r="L8134" s="228"/>
    </row>
    <row r="8135" spans="1:12">
      <c r="A8135" s="213" t="str">
        <f t="shared" ca="1" si="127"/>
        <v/>
      </c>
      <c r="C8135" s="223"/>
      <c r="D8135" s="224"/>
      <c r="E8135" s="224"/>
      <c r="F8135" s="225"/>
      <c r="G8135" s="226"/>
      <c r="H8135" s="227"/>
      <c r="I8135" s="227"/>
      <c r="J8135" s="227"/>
      <c r="K8135" s="227"/>
      <c r="L8135" s="228"/>
    </row>
    <row r="8136" spans="1:12">
      <c r="A8136" s="213" t="str">
        <f t="shared" ca="1" si="127"/>
        <v/>
      </c>
      <c r="C8136" s="223"/>
      <c r="D8136" s="224"/>
      <c r="E8136" s="224"/>
      <c r="F8136" s="225"/>
      <c r="G8136" s="226"/>
      <c r="H8136" s="227"/>
      <c r="I8136" s="227"/>
      <c r="J8136" s="227"/>
      <c r="K8136" s="227"/>
      <c r="L8136" s="228"/>
    </row>
    <row r="8137" spans="1:12">
      <c r="A8137" s="213" t="str">
        <f t="shared" ca="1" si="127"/>
        <v/>
      </c>
      <c r="C8137" s="223"/>
      <c r="D8137" s="224"/>
      <c r="E8137" s="224"/>
      <c r="F8137" s="225"/>
      <c r="G8137" s="226"/>
      <c r="H8137" s="227"/>
      <c r="I8137" s="227"/>
      <c r="J8137" s="227"/>
      <c r="K8137" s="227"/>
      <c r="L8137" s="228"/>
    </row>
    <row r="8138" spans="1:12">
      <c r="A8138" s="213" t="str">
        <f t="shared" ca="1" si="127"/>
        <v/>
      </c>
      <c r="C8138" s="223"/>
      <c r="D8138" s="224"/>
      <c r="E8138" s="224"/>
      <c r="F8138" s="225"/>
      <c r="G8138" s="226"/>
      <c r="H8138" s="227"/>
      <c r="I8138" s="227"/>
      <c r="J8138" s="227"/>
      <c r="K8138" s="227"/>
      <c r="L8138" s="228"/>
    </row>
    <row r="8139" spans="1:12">
      <c r="A8139" s="213" t="str">
        <f t="shared" ca="1" si="127"/>
        <v/>
      </c>
      <c r="C8139" s="223"/>
      <c r="D8139" s="224"/>
      <c r="E8139" s="224"/>
      <c r="F8139" s="225"/>
      <c r="G8139" s="226"/>
      <c r="H8139" s="227"/>
      <c r="I8139" s="227"/>
      <c r="J8139" s="227"/>
      <c r="K8139" s="227"/>
      <c r="L8139" s="228"/>
    </row>
    <row r="8140" spans="1:12">
      <c r="A8140" s="213" t="str">
        <f t="shared" ca="1" si="127"/>
        <v/>
      </c>
      <c r="C8140" s="223"/>
      <c r="D8140" s="224"/>
      <c r="E8140" s="224"/>
      <c r="F8140" s="225"/>
      <c r="G8140" s="226"/>
      <c r="H8140" s="227"/>
      <c r="I8140" s="227"/>
      <c r="J8140" s="227"/>
      <c r="K8140" s="227"/>
      <c r="L8140" s="228"/>
    </row>
    <row r="8141" spans="1:12">
      <c r="A8141" s="213" t="str">
        <f t="shared" ca="1" si="127"/>
        <v/>
      </c>
      <c r="C8141" s="223"/>
      <c r="D8141" s="224"/>
      <c r="E8141" s="224"/>
      <c r="F8141" s="225"/>
      <c r="G8141" s="226"/>
      <c r="H8141" s="227"/>
      <c r="I8141" s="227"/>
      <c r="J8141" s="227"/>
      <c r="K8141" s="227"/>
      <c r="L8141" s="228"/>
    </row>
    <row r="8142" spans="1:12">
      <c r="A8142" s="213" t="str">
        <f t="shared" ca="1" si="127"/>
        <v/>
      </c>
      <c r="C8142" s="223"/>
      <c r="D8142" s="224"/>
      <c r="E8142" s="224"/>
      <c r="F8142" s="225"/>
      <c r="G8142" s="226"/>
      <c r="H8142" s="227"/>
      <c r="I8142" s="227"/>
      <c r="J8142" s="227"/>
      <c r="K8142" s="227"/>
      <c r="L8142" s="228"/>
    </row>
    <row r="8143" spans="1:12">
      <c r="A8143" s="213" t="str">
        <f t="shared" ca="1" si="127"/>
        <v/>
      </c>
      <c r="C8143" s="223"/>
      <c r="D8143" s="224"/>
      <c r="E8143" s="224"/>
      <c r="F8143" s="225"/>
      <c r="G8143" s="226"/>
      <c r="H8143" s="227"/>
      <c r="I8143" s="227"/>
      <c r="J8143" s="227"/>
      <c r="K8143" s="227"/>
      <c r="L8143" s="228"/>
    </row>
    <row r="8144" spans="1:12">
      <c r="A8144" s="213" t="str">
        <f t="shared" ca="1" si="127"/>
        <v/>
      </c>
      <c r="C8144" s="223"/>
      <c r="D8144" s="224"/>
      <c r="E8144" s="224"/>
      <c r="F8144" s="225"/>
      <c r="G8144" s="226"/>
      <c r="H8144" s="227"/>
      <c r="I8144" s="227"/>
      <c r="J8144" s="227"/>
      <c r="K8144" s="227"/>
      <c r="L8144" s="228"/>
    </row>
    <row r="8145" spans="1:12">
      <c r="A8145" s="213" t="str">
        <f t="shared" ca="1" si="127"/>
        <v/>
      </c>
      <c r="C8145" s="223"/>
      <c r="D8145" s="224"/>
      <c r="E8145" s="224"/>
      <c r="F8145" s="225"/>
      <c r="G8145" s="226"/>
      <c r="H8145" s="227"/>
      <c r="I8145" s="227"/>
      <c r="J8145" s="227"/>
      <c r="K8145" s="227"/>
      <c r="L8145" s="228"/>
    </row>
    <row r="8146" spans="1:12">
      <c r="A8146" s="213" t="str">
        <f t="shared" ca="1" si="127"/>
        <v/>
      </c>
      <c r="C8146" s="223"/>
      <c r="D8146" s="224"/>
      <c r="E8146" s="224"/>
      <c r="F8146" s="225"/>
      <c r="G8146" s="226"/>
      <c r="H8146" s="227"/>
      <c r="I8146" s="227"/>
      <c r="J8146" s="227"/>
      <c r="K8146" s="227"/>
      <c r="L8146" s="228"/>
    </row>
    <row r="8147" spans="1:12">
      <c r="A8147" s="213" t="str">
        <f t="shared" ca="1" si="127"/>
        <v/>
      </c>
      <c r="C8147" s="223"/>
      <c r="D8147" s="224"/>
      <c r="E8147" s="224"/>
      <c r="F8147" s="225"/>
      <c r="G8147" s="226"/>
      <c r="H8147" s="227"/>
      <c r="I8147" s="227"/>
      <c r="J8147" s="227"/>
      <c r="K8147" s="227"/>
      <c r="L8147" s="228"/>
    </row>
    <row r="8148" spans="1:12">
      <c r="A8148" s="213" t="str">
        <f t="shared" ca="1" si="127"/>
        <v/>
      </c>
      <c r="C8148" s="223"/>
      <c r="D8148" s="224"/>
      <c r="E8148" s="224"/>
      <c r="F8148" s="225"/>
      <c r="G8148" s="226"/>
      <c r="H8148" s="227"/>
      <c r="I8148" s="227"/>
      <c r="J8148" s="227"/>
      <c r="K8148" s="227"/>
      <c r="L8148" s="228"/>
    </row>
    <row r="8149" spans="1:12">
      <c r="A8149" s="213" t="str">
        <f t="shared" ca="1" si="127"/>
        <v/>
      </c>
      <c r="C8149" s="223"/>
      <c r="D8149" s="224"/>
      <c r="E8149" s="224"/>
      <c r="F8149" s="225"/>
      <c r="G8149" s="226"/>
      <c r="H8149" s="227"/>
      <c r="I8149" s="227"/>
      <c r="J8149" s="227"/>
      <c r="K8149" s="227"/>
      <c r="L8149" s="228"/>
    </row>
    <row r="8150" spans="1:12">
      <c r="A8150" s="213" t="str">
        <f t="shared" ca="1" si="127"/>
        <v/>
      </c>
      <c r="C8150" s="223"/>
      <c r="D8150" s="224"/>
      <c r="E8150" s="224"/>
      <c r="F8150" s="225"/>
      <c r="G8150" s="226"/>
      <c r="H8150" s="227"/>
      <c r="I8150" s="227"/>
      <c r="J8150" s="227"/>
      <c r="K8150" s="227"/>
      <c r="L8150" s="228"/>
    </row>
    <row r="8151" spans="1:12">
      <c r="A8151" s="213" t="str">
        <f t="shared" ca="1" si="127"/>
        <v/>
      </c>
      <c r="C8151" s="223"/>
      <c r="D8151" s="224"/>
      <c r="E8151" s="224"/>
      <c r="F8151" s="225"/>
      <c r="G8151" s="226"/>
      <c r="H8151" s="227"/>
      <c r="I8151" s="227"/>
      <c r="J8151" s="227"/>
      <c r="K8151" s="227"/>
      <c r="L8151" s="228"/>
    </row>
    <row r="8152" spans="1:12">
      <c r="A8152" s="213" t="str">
        <f t="shared" ca="1" si="127"/>
        <v/>
      </c>
      <c r="C8152" s="223"/>
      <c r="D8152" s="224"/>
      <c r="E8152" s="224"/>
      <c r="F8152" s="225"/>
      <c r="G8152" s="226"/>
      <c r="H8152" s="227"/>
      <c r="I8152" s="227"/>
      <c r="J8152" s="227"/>
      <c r="K8152" s="227"/>
      <c r="L8152" s="228"/>
    </row>
    <row r="8153" spans="1:12">
      <c r="A8153" s="213" t="str">
        <f t="shared" ca="1" si="127"/>
        <v/>
      </c>
      <c r="C8153" s="223"/>
      <c r="D8153" s="224"/>
      <c r="E8153" s="224"/>
      <c r="F8153" s="225"/>
      <c r="G8153" s="226"/>
      <c r="H8153" s="227"/>
      <c r="I8153" s="227"/>
      <c r="J8153" s="227"/>
      <c r="K8153" s="227"/>
      <c r="L8153" s="228"/>
    </row>
    <row r="8154" spans="1:12">
      <c r="A8154" s="213" t="str">
        <f t="shared" ca="1" si="127"/>
        <v/>
      </c>
      <c r="C8154" s="223"/>
      <c r="D8154" s="224"/>
      <c r="E8154" s="224"/>
      <c r="F8154" s="225"/>
      <c r="G8154" s="226"/>
      <c r="H8154" s="227"/>
      <c r="I8154" s="227"/>
      <c r="J8154" s="227"/>
      <c r="K8154" s="227"/>
      <c r="L8154" s="228"/>
    </row>
    <row r="8155" spans="1:12">
      <c r="A8155" s="213" t="str">
        <f t="shared" ca="1" si="127"/>
        <v/>
      </c>
      <c r="C8155" s="223"/>
      <c r="D8155" s="224"/>
      <c r="E8155" s="224"/>
      <c r="F8155" s="225"/>
      <c r="G8155" s="226"/>
      <c r="H8155" s="227"/>
      <c r="I8155" s="227"/>
      <c r="J8155" s="227"/>
      <c r="K8155" s="227"/>
      <c r="L8155" s="228"/>
    </row>
    <row r="8156" spans="1:12">
      <c r="A8156" s="213" t="str">
        <f t="shared" ca="1" si="127"/>
        <v/>
      </c>
      <c r="C8156" s="223"/>
      <c r="D8156" s="224"/>
      <c r="E8156" s="224"/>
      <c r="F8156" s="225"/>
      <c r="G8156" s="226"/>
      <c r="H8156" s="227"/>
      <c r="I8156" s="227"/>
      <c r="J8156" s="227"/>
      <c r="K8156" s="227"/>
      <c r="L8156" s="228"/>
    </row>
    <row r="8157" spans="1:12">
      <c r="A8157" s="213" t="str">
        <f t="shared" ca="1" si="127"/>
        <v/>
      </c>
      <c r="C8157" s="223"/>
      <c r="D8157" s="224"/>
      <c r="E8157" s="224"/>
      <c r="F8157" s="225"/>
      <c r="G8157" s="226"/>
      <c r="H8157" s="227"/>
      <c r="I8157" s="227"/>
      <c r="J8157" s="227"/>
      <c r="K8157" s="227"/>
      <c r="L8157" s="228"/>
    </row>
    <row r="8158" spans="1:12">
      <c r="A8158" s="213" t="str">
        <f t="shared" ca="1" si="127"/>
        <v/>
      </c>
      <c r="C8158" s="223"/>
      <c r="D8158" s="224"/>
      <c r="E8158" s="224"/>
      <c r="F8158" s="225"/>
      <c r="G8158" s="226"/>
      <c r="H8158" s="227"/>
      <c r="I8158" s="227"/>
      <c r="J8158" s="227"/>
      <c r="K8158" s="227"/>
      <c r="L8158" s="228"/>
    </row>
    <row r="8159" spans="1:12">
      <c r="A8159" s="213" t="str">
        <f t="shared" ca="1" si="127"/>
        <v/>
      </c>
      <c r="C8159" s="223"/>
      <c r="D8159" s="224"/>
      <c r="E8159" s="224"/>
      <c r="F8159" s="225"/>
      <c r="G8159" s="226"/>
      <c r="H8159" s="227"/>
      <c r="I8159" s="227"/>
      <c r="J8159" s="227"/>
      <c r="K8159" s="227"/>
      <c r="L8159" s="228"/>
    </row>
    <row r="8160" spans="1:12">
      <c r="A8160" s="213" t="str">
        <f t="shared" ca="1" si="127"/>
        <v/>
      </c>
      <c r="C8160" s="223"/>
      <c r="D8160" s="224"/>
      <c r="E8160" s="224"/>
      <c r="F8160" s="225"/>
      <c r="G8160" s="226"/>
      <c r="H8160" s="227"/>
      <c r="I8160" s="227"/>
      <c r="J8160" s="227"/>
      <c r="K8160" s="227"/>
      <c r="L8160" s="228"/>
    </row>
    <row r="8161" spans="1:12">
      <c r="A8161" s="213" t="str">
        <f t="shared" ca="1" si="127"/>
        <v/>
      </c>
      <c r="C8161" s="223"/>
      <c r="D8161" s="224"/>
      <c r="E8161" s="224"/>
      <c r="F8161" s="225"/>
      <c r="G8161" s="226"/>
      <c r="H8161" s="227"/>
      <c r="I8161" s="227"/>
      <c r="J8161" s="227"/>
      <c r="K8161" s="227"/>
      <c r="L8161" s="228"/>
    </row>
    <row r="8162" spans="1:12">
      <c r="A8162" s="213" t="str">
        <f t="shared" ca="1" si="127"/>
        <v/>
      </c>
      <c r="C8162" s="223"/>
      <c r="D8162" s="224"/>
      <c r="E8162" s="224"/>
      <c r="F8162" s="225"/>
      <c r="G8162" s="226"/>
      <c r="H8162" s="227"/>
      <c r="I8162" s="227"/>
      <c r="J8162" s="227"/>
      <c r="K8162" s="227"/>
      <c r="L8162" s="228"/>
    </row>
    <row r="8163" spans="1:12">
      <c r="A8163" s="213" t="str">
        <f t="shared" ca="1" si="127"/>
        <v/>
      </c>
      <c r="C8163" s="223"/>
      <c r="D8163" s="224"/>
      <c r="E8163" s="224"/>
      <c r="F8163" s="225"/>
      <c r="G8163" s="226"/>
      <c r="H8163" s="227"/>
      <c r="I8163" s="227"/>
      <c r="J8163" s="227"/>
      <c r="K8163" s="227"/>
      <c r="L8163" s="228"/>
    </row>
    <row r="8164" spans="1:12">
      <c r="A8164" s="213" t="str">
        <f t="shared" ca="1" si="127"/>
        <v/>
      </c>
      <c r="C8164" s="223"/>
      <c r="D8164" s="224"/>
      <c r="E8164" s="224"/>
      <c r="F8164" s="225"/>
      <c r="G8164" s="226"/>
      <c r="H8164" s="227"/>
      <c r="I8164" s="227"/>
      <c r="J8164" s="227"/>
      <c r="K8164" s="227"/>
      <c r="L8164" s="228"/>
    </row>
    <row r="8165" spans="1:12">
      <c r="A8165" s="213" t="str">
        <f t="shared" ca="1" si="127"/>
        <v/>
      </c>
      <c r="C8165" s="223"/>
      <c r="D8165" s="224"/>
      <c r="E8165" s="224"/>
      <c r="F8165" s="225"/>
      <c r="G8165" s="226"/>
      <c r="H8165" s="227"/>
      <c r="I8165" s="227"/>
      <c r="J8165" s="227"/>
      <c r="K8165" s="227"/>
      <c r="L8165" s="228"/>
    </row>
    <row r="8166" spans="1:12">
      <c r="A8166" s="213" t="str">
        <f t="shared" ca="1" si="127"/>
        <v/>
      </c>
      <c r="C8166" s="223"/>
      <c r="D8166" s="224"/>
      <c r="E8166" s="224"/>
      <c r="F8166" s="225"/>
      <c r="G8166" s="226"/>
      <c r="H8166" s="227"/>
      <c r="I8166" s="227"/>
      <c r="J8166" s="227"/>
      <c r="K8166" s="227"/>
      <c r="L8166" s="228"/>
    </row>
    <row r="8167" spans="1:12">
      <c r="A8167" s="213" t="str">
        <f t="shared" ca="1" si="127"/>
        <v/>
      </c>
      <c r="C8167" s="223"/>
      <c r="D8167" s="224"/>
      <c r="E8167" s="224"/>
      <c r="F8167" s="225"/>
      <c r="G8167" s="226"/>
      <c r="H8167" s="227"/>
      <c r="I8167" s="227"/>
      <c r="J8167" s="227"/>
      <c r="K8167" s="227"/>
      <c r="L8167" s="228"/>
    </row>
    <row r="8168" spans="1:12">
      <c r="A8168" s="213" t="str">
        <f t="shared" ca="1" si="127"/>
        <v/>
      </c>
      <c r="C8168" s="223"/>
      <c r="D8168" s="224"/>
      <c r="E8168" s="224"/>
      <c r="F8168" s="225"/>
      <c r="G8168" s="226"/>
      <c r="H8168" s="227"/>
      <c r="I8168" s="227"/>
      <c r="J8168" s="227"/>
      <c r="K8168" s="227"/>
      <c r="L8168" s="228"/>
    </row>
    <row r="8169" spans="1:12">
      <c r="A8169" s="213" t="str">
        <f t="shared" ca="1" si="127"/>
        <v/>
      </c>
      <c r="C8169" s="223"/>
      <c r="D8169" s="224"/>
      <c r="E8169" s="224"/>
      <c r="F8169" s="225"/>
      <c r="G8169" s="226"/>
      <c r="H8169" s="227"/>
      <c r="I8169" s="227"/>
      <c r="J8169" s="227"/>
      <c r="K8169" s="227"/>
      <c r="L8169" s="228"/>
    </row>
    <row r="8170" spans="1:12">
      <c r="A8170" s="213" t="str">
        <f t="shared" ca="1" si="127"/>
        <v/>
      </c>
      <c r="C8170" s="223"/>
      <c r="D8170" s="224"/>
      <c r="E8170" s="224"/>
      <c r="F8170" s="225"/>
      <c r="G8170" s="226"/>
      <c r="H8170" s="227"/>
      <c r="I8170" s="227"/>
      <c r="J8170" s="227"/>
      <c r="K8170" s="227"/>
      <c r="L8170" s="228"/>
    </row>
    <row r="8171" spans="1:12">
      <c r="A8171" s="213" t="str">
        <f t="shared" ca="1" si="127"/>
        <v/>
      </c>
      <c r="C8171" s="223"/>
      <c r="D8171" s="224"/>
      <c r="E8171" s="224"/>
      <c r="F8171" s="225"/>
      <c r="G8171" s="226"/>
      <c r="H8171" s="227"/>
      <c r="I8171" s="227"/>
      <c r="J8171" s="227"/>
      <c r="K8171" s="227"/>
      <c r="L8171" s="228"/>
    </row>
    <row r="8172" spans="1:12">
      <c r="A8172" s="213" t="str">
        <f t="shared" ca="1" si="127"/>
        <v/>
      </c>
      <c r="C8172" s="223"/>
      <c r="D8172" s="224"/>
      <c r="E8172" s="224"/>
      <c r="F8172" s="225"/>
      <c r="G8172" s="226"/>
      <c r="H8172" s="227"/>
      <c r="I8172" s="227"/>
      <c r="J8172" s="227"/>
      <c r="K8172" s="227"/>
      <c r="L8172" s="228"/>
    </row>
    <row r="8173" spans="1:12">
      <c r="A8173" s="213" t="str">
        <f t="shared" ca="1" si="127"/>
        <v/>
      </c>
      <c r="C8173" s="223"/>
      <c r="D8173" s="224"/>
      <c r="E8173" s="224"/>
      <c r="F8173" s="225"/>
      <c r="G8173" s="226"/>
      <c r="H8173" s="227"/>
      <c r="I8173" s="227"/>
      <c r="J8173" s="227"/>
      <c r="K8173" s="227"/>
      <c r="L8173" s="228"/>
    </row>
    <row r="8174" spans="1:12">
      <c r="A8174" s="213" t="str">
        <f t="shared" ca="1" si="127"/>
        <v/>
      </c>
      <c r="C8174" s="223"/>
      <c r="D8174" s="224"/>
      <c r="E8174" s="224"/>
      <c r="F8174" s="225"/>
      <c r="G8174" s="226"/>
      <c r="H8174" s="227"/>
      <c r="I8174" s="227"/>
      <c r="J8174" s="227"/>
      <c r="K8174" s="227"/>
      <c r="L8174" s="228"/>
    </row>
    <row r="8175" spans="1:12">
      <c r="A8175" s="213" t="str">
        <f t="shared" ca="1" si="127"/>
        <v/>
      </c>
      <c r="C8175" s="223"/>
      <c r="D8175" s="224"/>
      <c r="E8175" s="224"/>
      <c r="F8175" s="225"/>
      <c r="G8175" s="226"/>
      <c r="H8175" s="227"/>
      <c r="I8175" s="227"/>
      <c r="J8175" s="227"/>
      <c r="K8175" s="227"/>
      <c r="L8175" s="228"/>
    </row>
    <row r="8176" spans="1:12">
      <c r="A8176" s="213" t="str">
        <f t="shared" ca="1" si="127"/>
        <v/>
      </c>
      <c r="C8176" s="223"/>
      <c r="D8176" s="224"/>
      <c r="E8176" s="224"/>
      <c r="F8176" s="225"/>
      <c r="G8176" s="226"/>
      <c r="H8176" s="227"/>
      <c r="I8176" s="227"/>
      <c r="J8176" s="227"/>
      <c r="K8176" s="227"/>
      <c r="L8176" s="228"/>
    </row>
    <row r="8177" spans="1:12">
      <c r="A8177" s="213" t="str">
        <f t="shared" ca="1" si="127"/>
        <v/>
      </c>
      <c r="C8177" s="223"/>
      <c r="D8177" s="224"/>
      <c r="E8177" s="224"/>
      <c r="F8177" s="225"/>
      <c r="G8177" s="226"/>
      <c r="H8177" s="227"/>
      <c r="I8177" s="227"/>
      <c r="J8177" s="227"/>
      <c r="K8177" s="227"/>
      <c r="L8177" s="228"/>
    </row>
    <row r="8178" spans="1:12">
      <c r="A8178" s="213" t="str">
        <f t="shared" ca="1" si="127"/>
        <v/>
      </c>
      <c r="C8178" s="223"/>
      <c r="D8178" s="224"/>
      <c r="E8178" s="224"/>
      <c r="F8178" s="225"/>
      <c r="G8178" s="226"/>
      <c r="H8178" s="227"/>
      <c r="I8178" s="227"/>
      <c r="J8178" s="227"/>
      <c r="K8178" s="227"/>
      <c r="L8178" s="228"/>
    </row>
    <row r="8179" spans="1:12">
      <c r="A8179" s="213" t="str">
        <f t="shared" ca="1" si="127"/>
        <v/>
      </c>
      <c r="C8179" s="223"/>
      <c r="D8179" s="224"/>
      <c r="E8179" s="224"/>
      <c r="F8179" s="225"/>
      <c r="G8179" s="226"/>
      <c r="H8179" s="227"/>
      <c r="I8179" s="227"/>
      <c r="J8179" s="227"/>
      <c r="K8179" s="227"/>
      <c r="L8179" s="228"/>
    </row>
    <row r="8180" spans="1:12">
      <c r="A8180" s="213" t="str">
        <f t="shared" ca="1" si="127"/>
        <v/>
      </c>
      <c r="C8180" s="223"/>
      <c r="D8180" s="224"/>
      <c r="E8180" s="224"/>
      <c r="F8180" s="225"/>
      <c r="G8180" s="226"/>
      <c r="H8180" s="227"/>
      <c r="I8180" s="227"/>
      <c r="J8180" s="227"/>
      <c r="K8180" s="227"/>
      <c r="L8180" s="228"/>
    </row>
    <row r="8181" spans="1:12">
      <c r="A8181" s="213" t="str">
        <f t="shared" ca="1" si="127"/>
        <v/>
      </c>
      <c r="C8181" s="223"/>
      <c r="D8181" s="224"/>
      <c r="E8181" s="224"/>
      <c r="F8181" s="225"/>
      <c r="G8181" s="226"/>
      <c r="H8181" s="227"/>
      <c r="I8181" s="227"/>
      <c r="J8181" s="227"/>
      <c r="K8181" s="227"/>
      <c r="L8181" s="228"/>
    </row>
    <row r="8182" spans="1:12">
      <c r="A8182" s="213" t="str">
        <f t="shared" ca="1" si="127"/>
        <v/>
      </c>
      <c r="C8182" s="223"/>
      <c r="D8182" s="224"/>
      <c r="E8182" s="224"/>
      <c r="F8182" s="225"/>
      <c r="G8182" s="226"/>
      <c r="H8182" s="227"/>
      <c r="I8182" s="227"/>
      <c r="J8182" s="227"/>
      <c r="K8182" s="227"/>
      <c r="L8182" s="228"/>
    </row>
    <row r="8183" spans="1:12">
      <c r="A8183" s="213" t="str">
        <f t="shared" ca="1" si="127"/>
        <v/>
      </c>
      <c r="C8183" s="223"/>
      <c r="D8183" s="224"/>
      <c r="E8183" s="224"/>
      <c r="F8183" s="225"/>
      <c r="G8183" s="226"/>
      <c r="H8183" s="227"/>
      <c r="I8183" s="227"/>
      <c r="J8183" s="227"/>
      <c r="K8183" s="227"/>
      <c r="L8183" s="228"/>
    </row>
    <row r="8184" spans="1:12">
      <c r="A8184" s="213" t="str">
        <f t="shared" ca="1" si="127"/>
        <v/>
      </c>
      <c r="C8184" s="223"/>
      <c r="D8184" s="224"/>
      <c r="E8184" s="224"/>
      <c r="F8184" s="225"/>
      <c r="G8184" s="226"/>
      <c r="H8184" s="227"/>
      <c r="I8184" s="227"/>
      <c r="J8184" s="227"/>
      <c r="K8184" s="227"/>
      <c r="L8184" s="228"/>
    </row>
    <row r="8185" spans="1:12">
      <c r="A8185" s="213" t="str">
        <f t="shared" ca="1" si="127"/>
        <v/>
      </c>
      <c r="C8185" s="223"/>
      <c r="D8185" s="224"/>
      <c r="E8185" s="224"/>
      <c r="F8185" s="225"/>
      <c r="G8185" s="226"/>
      <c r="H8185" s="227"/>
      <c r="I8185" s="227"/>
      <c r="J8185" s="227"/>
      <c r="K8185" s="227"/>
      <c r="L8185" s="228"/>
    </row>
    <row r="8186" spans="1:12">
      <c r="A8186" s="213" t="str">
        <f t="shared" ca="1" si="127"/>
        <v/>
      </c>
      <c r="C8186" s="223"/>
      <c r="D8186" s="224"/>
      <c r="E8186" s="224"/>
      <c r="F8186" s="225"/>
      <c r="G8186" s="226"/>
      <c r="H8186" s="227"/>
      <c r="I8186" s="227"/>
      <c r="J8186" s="227"/>
      <c r="K8186" s="227"/>
      <c r="L8186" s="228"/>
    </row>
    <row r="8187" spans="1:12">
      <c r="A8187" s="213" t="str">
        <f t="shared" ca="1" si="127"/>
        <v/>
      </c>
      <c r="C8187" s="223"/>
      <c r="D8187" s="224"/>
      <c r="E8187" s="224"/>
      <c r="F8187" s="225"/>
      <c r="G8187" s="226"/>
      <c r="H8187" s="227"/>
      <c r="I8187" s="227"/>
      <c r="J8187" s="227"/>
      <c r="K8187" s="227"/>
      <c r="L8187" s="228"/>
    </row>
    <row r="8188" spans="1:12">
      <c r="A8188" s="213" t="str">
        <f t="shared" ca="1" si="127"/>
        <v/>
      </c>
      <c r="C8188" s="223"/>
      <c r="D8188" s="224"/>
      <c r="E8188" s="224"/>
      <c r="F8188" s="225"/>
      <c r="G8188" s="226"/>
      <c r="H8188" s="227"/>
      <c r="I8188" s="227"/>
      <c r="J8188" s="227"/>
      <c r="K8188" s="227"/>
      <c r="L8188" s="228"/>
    </row>
    <row r="8189" spans="1:12">
      <c r="A8189" s="213" t="str">
        <f t="shared" ca="1" si="127"/>
        <v/>
      </c>
      <c r="C8189" s="223"/>
      <c r="D8189" s="224"/>
      <c r="E8189" s="224"/>
      <c r="F8189" s="225"/>
      <c r="G8189" s="226"/>
      <c r="H8189" s="227"/>
      <c r="I8189" s="227"/>
      <c r="J8189" s="227"/>
      <c r="K8189" s="227"/>
      <c r="L8189" s="228"/>
    </row>
    <row r="8190" spans="1:12">
      <c r="A8190" s="213" t="str">
        <f t="shared" ca="1" si="127"/>
        <v/>
      </c>
      <c r="C8190" s="223"/>
      <c r="D8190" s="224"/>
      <c r="E8190" s="224"/>
      <c r="F8190" s="225"/>
      <c r="G8190" s="226"/>
      <c r="H8190" s="227"/>
      <c r="I8190" s="227"/>
      <c r="J8190" s="227"/>
      <c r="K8190" s="227"/>
      <c r="L8190" s="228"/>
    </row>
    <row r="8191" spans="1:12">
      <c r="A8191" s="213" t="str">
        <f t="shared" ca="1" si="127"/>
        <v/>
      </c>
      <c r="C8191" s="223"/>
      <c r="D8191" s="224"/>
      <c r="E8191" s="224"/>
      <c r="F8191" s="225"/>
      <c r="G8191" s="226"/>
      <c r="H8191" s="227"/>
      <c r="I8191" s="227"/>
      <c r="J8191" s="227"/>
      <c r="K8191" s="227"/>
      <c r="L8191" s="228"/>
    </row>
    <row r="8192" spans="1:12">
      <c r="A8192" s="213" t="str">
        <f t="shared" ca="1" si="127"/>
        <v/>
      </c>
      <c r="C8192" s="223"/>
      <c r="D8192" s="224"/>
      <c r="E8192" s="224"/>
      <c r="F8192" s="225"/>
      <c r="G8192" s="226"/>
      <c r="H8192" s="227"/>
      <c r="I8192" s="227"/>
      <c r="J8192" s="227"/>
      <c r="K8192" s="227"/>
      <c r="L8192" s="228"/>
    </row>
    <row r="8193" spans="1:12">
      <c r="A8193" s="213" t="str">
        <f t="shared" ca="1" si="127"/>
        <v/>
      </c>
      <c r="C8193" s="223"/>
      <c r="D8193" s="224"/>
      <c r="E8193" s="224"/>
      <c r="F8193" s="225"/>
      <c r="G8193" s="226"/>
      <c r="H8193" s="227"/>
      <c r="I8193" s="227"/>
      <c r="J8193" s="227"/>
      <c r="K8193" s="227"/>
      <c r="L8193" s="228"/>
    </row>
    <row r="8194" spans="1:12">
      <c r="A8194" s="213" t="str">
        <f t="shared" ca="1" si="127"/>
        <v/>
      </c>
      <c r="C8194" s="223"/>
      <c r="D8194" s="224"/>
      <c r="E8194" s="224"/>
      <c r="F8194" s="225"/>
      <c r="G8194" s="226"/>
      <c r="H8194" s="227"/>
      <c r="I8194" s="227"/>
      <c r="J8194" s="227"/>
      <c r="K8194" s="227"/>
      <c r="L8194" s="228"/>
    </row>
    <row r="8195" spans="1:12">
      <c r="A8195" s="213" t="str">
        <f t="shared" ca="1" si="127"/>
        <v/>
      </c>
      <c r="C8195" s="223"/>
      <c r="D8195" s="224"/>
      <c r="E8195" s="224"/>
      <c r="F8195" s="225"/>
      <c r="G8195" s="226"/>
      <c r="H8195" s="227"/>
      <c r="I8195" s="227"/>
      <c r="J8195" s="227"/>
      <c r="K8195" s="227"/>
      <c r="L8195" s="228"/>
    </row>
    <row r="8196" spans="1:12">
      <c r="A8196" s="213" t="str">
        <f t="shared" ref="A8196:A8259" ca="1" si="128">IF(INDIRECT(ADDRESS(ROW(A8196),3))="","",IF(INDIRECT(ADDRESS(ROW(A8196),3))=INDIRECT(ADDRESS(ROW(A8196)-1,3)),A8195,A8195+1))</f>
        <v/>
      </c>
      <c r="C8196" s="223"/>
      <c r="D8196" s="224"/>
      <c r="E8196" s="224"/>
      <c r="F8196" s="225"/>
      <c r="G8196" s="226"/>
      <c r="H8196" s="227"/>
      <c r="I8196" s="227"/>
      <c r="J8196" s="227"/>
      <c r="K8196" s="227"/>
      <c r="L8196" s="228"/>
    </row>
    <row r="8197" spans="1:12">
      <c r="A8197" s="213" t="str">
        <f t="shared" ca="1" si="128"/>
        <v/>
      </c>
      <c r="C8197" s="223"/>
      <c r="D8197" s="224"/>
      <c r="E8197" s="224"/>
      <c r="F8197" s="225"/>
      <c r="G8197" s="226"/>
      <c r="H8197" s="227"/>
      <c r="I8197" s="227"/>
      <c r="J8197" s="227"/>
      <c r="K8197" s="227"/>
      <c r="L8197" s="228"/>
    </row>
    <row r="8198" spans="1:12">
      <c r="A8198" s="213" t="str">
        <f t="shared" ca="1" si="128"/>
        <v/>
      </c>
      <c r="C8198" s="223"/>
      <c r="D8198" s="224"/>
      <c r="E8198" s="224"/>
      <c r="F8198" s="225"/>
      <c r="G8198" s="226"/>
      <c r="H8198" s="227"/>
      <c r="I8198" s="227"/>
      <c r="J8198" s="227"/>
      <c r="K8198" s="227"/>
      <c r="L8198" s="228"/>
    </row>
    <row r="8199" spans="1:12">
      <c r="A8199" s="213" t="str">
        <f t="shared" ca="1" si="128"/>
        <v/>
      </c>
      <c r="C8199" s="223"/>
      <c r="D8199" s="224"/>
      <c r="E8199" s="224"/>
      <c r="F8199" s="225"/>
      <c r="G8199" s="226"/>
      <c r="H8199" s="227"/>
      <c r="I8199" s="227"/>
      <c r="J8199" s="227"/>
      <c r="K8199" s="227"/>
      <c r="L8199" s="228"/>
    </row>
    <row r="8200" spans="1:12">
      <c r="A8200" s="213" t="str">
        <f t="shared" ca="1" si="128"/>
        <v/>
      </c>
      <c r="C8200" s="223"/>
      <c r="D8200" s="224"/>
      <c r="E8200" s="224"/>
      <c r="F8200" s="225"/>
      <c r="G8200" s="226"/>
      <c r="H8200" s="227"/>
      <c r="I8200" s="227"/>
      <c r="J8200" s="227"/>
      <c r="K8200" s="227"/>
      <c r="L8200" s="228"/>
    </row>
    <row r="8201" spans="1:12">
      <c r="A8201" s="213" t="str">
        <f t="shared" ca="1" si="128"/>
        <v/>
      </c>
      <c r="C8201" s="223"/>
      <c r="D8201" s="224"/>
      <c r="E8201" s="224"/>
      <c r="F8201" s="225"/>
      <c r="G8201" s="226"/>
      <c r="H8201" s="227"/>
      <c r="I8201" s="227"/>
      <c r="J8201" s="227"/>
      <c r="K8201" s="227"/>
      <c r="L8201" s="228"/>
    </row>
    <row r="8202" spans="1:12">
      <c r="A8202" s="213" t="str">
        <f t="shared" ca="1" si="128"/>
        <v/>
      </c>
      <c r="C8202" s="223"/>
      <c r="D8202" s="224"/>
      <c r="E8202" s="224"/>
      <c r="F8202" s="225"/>
      <c r="G8202" s="226"/>
      <c r="H8202" s="227"/>
      <c r="I8202" s="227"/>
      <c r="J8202" s="227"/>
      <c r="K8202" s="227"/>
      <c r="L8202" s="228"/>
    </row>
    <row r="8203" spans="1:12">
      <c r="A8203" s="213" t="str">
        <f t="shared" ca="1" si="128"/>
        <v/>
      </c>
      <c r="C8203" s="223"/>
      <c r="D8203" s="224"/>
      <c r="E8203" s="224"/>
      <c r="F8203" s="225"/>
      <c r="G8203" s="226"/>
      <c r="H8203" s="227"/>
      <c r="I8203" s="227"/>
      <c r="J8203" s="227"/>
      <c r="K8203" s="227"/>
      <c r="L8203" s="228"/>
    </row>
    <row r="8204" spans="1:12">
      <c r="A8204" s="213" t="str">
        <f t="shared" ca="1" si="128"/>
        <v/>
      </c>
      <c r="C8204" s="223"/>
      <c r="D8204" s="224"/>
      <c r="E8204" s="224"/>
      <c r="F8204" s="225"/>
      <c r="G8204" s="226"/>
      <c r="H8204" s="227"/>
      <c r="I8204" s="227"/>
      <c r="J8204" s="227"/>
      <c r="K8204" s="227"/>
      <c r="L8204" s="228"/>
    </row>
    <row r="8205" spans="1:12">
      <c r="A8205" s="213" t="str">
        <f t="shared" ca="1" si="128"/>
        <v/>
      </c>
      <c r="C8205" s="223"/>
      <c r="D8205" s="224"/>
      <c r="E8205" s="224"/>
      <c r="F8205" s="225"/>
      <c r="G8205" s="226"/>
      <c r="H8205" s="227"/>
      <c r="I8205" s="227"/>
      <c r="J8205" s="227"/>
      <c r="K8205" s="227"/>
      <c r="L8205" s="228"/>
    </row>
    <row r="8206" spans="1:12">
      <c r="A8206" s="213" t="str">
        <f t="shared" ca="1" si="128"/>
        <v/>
      </c>
      <c r="C8206" s="223"/>
      <c r="D8206" s="224"/>
      <c r="E8206" s="224"/>
      <c r="F8206" s="225"/>
      <c r="G8206" s="226"/>
      <c r="H8206" s="227"/>
      <c r="I8206" s="227"/>
      <c r="J8206" s="227"/>
      <c r="K8206" s="227"/>
      <c r="L8206" s="228"/>
    </row>
    <row r="8207" spans="1:12">
      <c r="A8207" s="213" t="str">
        <f t="shared" ca="1" si="128"/>
        <v/>
      </c>
      <c r="C8207" s="223"/>
      <c r="D8207" s="224"/>
      <c r="E8207" s="224"/>
      <c r="F8207" s="225"/>
      <c r="G8207" s="226"/>
      <c r="H8207" s="227"/>
      <c r="I8207" s="227"/>
      <c r="J8207" s="227"/>
      <c r="K8207" s="227"/>
      <c r="L8207" s="228"/>
    </row>
    <row r="8208" spans="1:12">
      <c r="A8208" s="213" t="str">
        <f t="shared" ca="1" si="128"/>
        <v/>
      </c>
      <c r="C8208" s="223"/>
      <c r="D8208" s="224"/>
      <c r="E8208" s="224"/>
      <c r="F8208" s="225"/>
      <c r="G8208" s="226"/>
      <c r="H8208" s="227"/>
      <c r="I8208" s="227"/>
      <c r="J8208" s="227"/>
      <c r="K8208" s="227"/>
      <c r="L8208" s="228"/>
    </row>
    <row r="8209" spans="1:12">
      <c r="A8209" s="213" t="str">
        <f t="shared" ca="1" si="128"/>
        <v/>
      </c>
      <c r="C8209" s="223"/>
      <c r="D8209" s="224"/>
      <c r="E8209" s="224"/>
      <c r="F8209" s="225"/>
      <c r="G8209" s="226"/>
      <c r="H8209" s="227"/>
      <c r="I8209" s="227"/>
      <c r="J8209" s="227"/>
      <c r="K8209" s="227"/>
      <c r="L8209" s="228"/>
    </row>
    <row r="8210" spans="1:12">
      <c r="A8210" s="213" t="str">
        <f t="shared" ca="1" si="128"/>
        <v/>
      </c>
      <c r="C8210" s="223"/>
      <c r="D8210" s="224"/>
      <c r="E8210" s="224"/>
      <c r="F8210" s="225"/>
      <c r="G8210" s="226"/>
      <c r="H8210" s="227"/>
      <c r="I8210" s="227"/>
      <c r="J8210" s="227"/>
      <c r="K8210" s="227"/>
      <c r="L8210" s="228"/>
    </row>
    <row r="8211" spans="1:12">
      <c r="A8211" s="213" t="str">
        <f t="shared" ca="1" si="128"/>
        <v/>
      </c>
      <c r="C8211" s="223"/>
      <c r="D8211" s="224"/>
      <c r="E8211" s="224"/>
      <c r="F8211" s="225"/>
      <c r="G8211" s="226"/>
      <c r="H8211" s="227"/>
      <c r="I8211" s="227"/>
      <c r="J8211" s="227"/>
      <c r="K8211" s="227"/>
      <c r="L8211" s="228"/>
    </row>
    <row r="8212" spans="1:12">
      <c r="A8212" s="213" t="str">
        <f t="shared" ca="1" si="128"/>
        <v/>
      </c>
      <c r="C8212" s="223"/>
      <c r="D8212" s="224"/>
      <c r="E8212" s="224"/>
      <c r="F8212" s="225"/>
      <c r="G8212" s="226"/>
      <c r="H8212" s="227"/>
      <c r="I8212" s="227"/>
      <c r="J8212" s="227"/>
      <c r="K8212" s="227"/>
      <c r="L8212" s="228"/>
    </row>
    <row r="8213" spans="1:12">
      <c r="A8213" s="213" t="str">
        <f t="shared" ca="1" si="128"/>
        <v/>
      </c>
      <c r="C8213" s="223"/>
      <c r="D8213" s="224"/>
      <c r="E8213" s="224"/>
      <c r="F8213" s="225"/>
      <c r="G8213" s="226"/>
      <c r="H8213" s="227"/>
      <c r="I8213" s="227"/>
      <c r="J8213" s="227"/>
      <c r="K8213" s="227"/>
      <c r="L8213" s="228"/>
    </row>
    <row r="8214" spans="1:12">
      <c r="A8214" s="213" t="str">
        <f t="shared" ca="1" si="128"/>
        <v/>
      </c>
      <c r="C8214" s="223"/>
      <c r="D8214" s="224"/>
      <c r="E8214" s="224"/>
      <c r="F8214" s="225"/>
      <c r="G8214" s="226"/>
      <c r="H8214" s="227"/>
      <c r="I8214" s="227"/>
      <c r="J8214" s="227"/>
      <c r="K8214" s="227"/>
      <c r="L8214" s="228"/>
    </row>
    <row r="8215" spans="1:12">
      <c r="A8215" s="213" t="str">
        <f t="shared" ca="1" si="128"/>
        <v/>
      </c>
      <c r="C8215" s="223"/>
      <c r="D8215" s="224"/>
      <c r="E8215" s="224"/>
      <c r="F8215" s="225"/>
      <c r="G8215" s="226"/>
      <c r="H8215" s="227"/>
      <c r="I8215" s="227"/>
      <c r="J8215" s="227"/>
      <c r="K8215" s="227"/>
      <c r="L8215" s="228"/>
    </row>
    <row r="8216" spans="1:12">
      <c r="A8216" s="213" t="str">
        <f t="shared" ca="1" si="128"/>
        <v/>
      </c>
      <c r="C8216" s="223"/>
      <c r="D8216" s="224"/>
      <c r="E8216" s="224"/>
      <c r="F8216" s="225"/>
      <c r="G8216" s="226"/>
      <c r="H8216" s="227"/>
      <c r="I8216" s="227"/>
      <c r="J8216" s="227"/>
      <c r="K8216" s="227"/>
      <c r="L8216" s="228"/>
    </row>
    <row r="8217" spans="1:12">
      <c r="A8217" s="213" t="str">
        <f t="shared" ca="1" si="128"/>
        <v/>
      </c>
      <c r="C8217" s="223"/>
      <c r="D8217" s="224"/>
      <c r="E8217" s="224"/>
      <c r="F8217" s="225"/>
      <c r="G8217" s="226"/>
      <c r="H8217" s="227"/>
      <c r="I8217" s="227"/>
      <c r="J8217" s="227"/>
      <c r="K8217" s="227"/>
      <c r="L8217" s="228"/>
    </row>
    <row r="8218" spans="1:12">
      <c r="A8218" s="213" t="str">
        <f t="shared" ca="1" si="128"/>
        <v/>
      </c>
      <c r="C8218" s="223"/>
      <c r="D8218" s="224"/>
      <c r="E8218" s="224"/>
      <c r="F8218" s="225"/>
      <c r="G8218" s="226"/>
      <c r="H8218" s="227"/>
      <c r="I8218" s="227"/>
      <c r="J8218" s="227"/>
      <c r="K8218" s="227"/>
      <c r="L8218" s="228"/>
    </row>
    <row r="8219" spans="1:12">
      <c r="A8219" s="213" t="str">
        <f t="shared" ca="1" si="128"/>
        <v/>
      </c>
      <c r="C8219" s="223"/>
      <c r="D8219" s="224"/>
      <c r="E8219" s="224"/>
      <c r="F8219" s="225"/>
      <c r="G8219" s="226"/>
      <c r="H8219" s="227"/>
      <c r="I8219" s="227"/>
      <c r="J8219" s="227"/>
      <c r="K8219" s="227"/>
      <c r="L8219" s="228"/>
    </row>
    <row r="8220" spans="1:12">
      <c r="A8220" s="213" t="str">
        <f t="shared" ca="1" si="128"/>
        <v/>
      </c>
      <c r="C8220" s="223"/>
      <c r="D8220" s="224"/>
      <c r="E8220" s="224"/>
      <c r="F8220" s="225"/>
      <c r="G8220" s="226"/>
      <c r="H8220" s="227"/>
      <c r="I8220" s="227"/>
      <c r="J8220" s="227"/>
      <c r="K8220" s="227"/>
      <c r="L8220" s="228"/>
    </row>
    <row r="8221" spans="1:12">
      <c r="A8221" s="213" t="str">
        <f t="shared" ca="1" si="128"/>
        <v/>
      </c>
      <c r="C8221" s="223"/>
      <c r="D8221" s="224"/>
      <c r="E8221" s="224"/>
      <c r="F8221" s="225"/>
      <c r="G8221" s="226"/>
      <c r="H8221" s="227"/>
      <c r="I8221" s="227"/>
      <c r="J8221" s="227"/>
      <c r="K8221" s="227"/>
      <c r="L8221" s="228"/>
    </row>
    <row r="8222" spans="1:12">
      <c r="A8222" s="213" t="str">
        <f t="shared" ca="1" si="128"/>
        <v/>
      </c>
      <c r="C8222" s="223"/>
      <c r="D8222" s="224"/>
      <c r="E8222" s="224"/>
      <c r="F8222" s="225"/>
      <c r="G8222" s="226"/>
      <c r="H8222" s="227"/>
      <c r="I8222" s="227"/>
      <c r="J8222" s="227"/>
      <c r="K8222" s="227"/>
      <c r="L8222" s="228"/>
    </row>
    <row r="8223" spans="1:12">
      <c r="A8223" s="213" t="str">
        <f t="shared" ca="1" si="128"/>
        <v/>
      </c>
      <c r="C8223" s="223"/>
      <c r="D8223" s="224"/>
      <c r="E8223" s="224"/>
      <c r="F8223" s="225"/>
      <c r="G8223" s="226"/>
      <c r="H8223" s="227"/>
      <c r="I8223" s="227"/>
      <c r="J8223" s="227"/>
      <c r="K8223" s="227"/>
      <c r="L8223" s="228"/>
    </row>
    <row r="8224" spans="1:12">
      <c r="A8224" s="213" t="str">
        <f t="shared" ca="1" si="128"/>
        <v/>
      </c>
      <c r="C8224" s="223"/>
      <c r="D8224" s="224"/>
      <c r="E8224" s="224"/>
      <c r="F8224" s="225"/>
      <c r="G8224" s="226"/>
      <c r="H8224" s="227"/>
      <c r="I8224" s="227"/>
      <c r="J8224" s="227"/>
      <c r="K8224" s="227"/>
      <c r="L8224" s="228"/>
    </row>
    <row r="8225" spans="1:12">
      <c r="A8225" s="213" t="str">
        <f t="shared" ca="1" si="128"/>
        <v/>
      </c>
      <c r="C8225" s="223"/>
      <c r="D8225" s="224"/>
      <c r="E8225" s="224"/>
      <c r="F8225" s="225"/>
      <c r="G8225" s="226"/>
      <c r="H8225" s="227"/>
      <c r="I8225" s="227"/>
      <c r="J8225" s="227"/>
      <c r="K8225" s="227"/>
      <c r="L8225" s="228"/>
    </row>
    <row r="8226" spans="1:12">
      <c r="A8226" s="213" t="str">
        <f t="shared" ca="1" si="128"/>
        <v/>
      </c>
      <c r="C8226" s="223"/>
      <c r="D8226" s="224"/>
      <c r="E8226" s="224"/>
      <c r="F8226" s="225"/>
      <c r="G8226" s="226"/>
      <c r="H8226" s="227"/>
      <c r="I8226" s="227"/>
      <c r="J8226" s="227"/>
      <c r="K8226" s="227"/>
      <c r="L8226" s="228"/>
    </row>
    <row r="8227" spans="1:12">
      <c r="A8227" s="213" t="str">
        <f t="shared" ca="1" si="128"/>
        <v/>
      </c>
      <c r="C8227" s="223"/>
      <c r="D8227" s="224"/>
      <c r="E8227" s="224"/>
      <c r="F8227" s="225"/>
      <c r="G8227" s="226"/>
      <c r="H8227" s="227"/>
      <c r="I8227" s="227"/>
      <c r="J8227" s="227"/>
      <c r="K8227" s="227"/>
      <c r="L8227" s="228"/>
    </row>
    <row r="8228" spans="1:12">
      <c r="A8228" s="213" t="str">
        <f t="shared" ca="1" si="128"/>
        <v/>
      </c>
      <c r="C8228" s="223"/>
      <c r="D8228" s="224"/>
      <c r="E8228" s="224"/>
      <c r="F8228" s="225"/>
      <c r="G8228" s="226"/>
      <c r="H8228" s="227"/>
      <c r="I8228" s="227"/>
      <c r="J8228" s="227"/>
      <c r="K8228" s="227"/>
      <c r="L8228" s="228"/>
    </row>
    <row r="8229" spans="1:12">
      <c r="A8229" s="213" t="str">
        <f t="shared" ca="1" si="128"/>
        <v/>
      </c>
      <c r="C8229" s="223"/>
      <c r="D8229" s="224"/>
      <c r="E8229" s="224"/>
      <c r="F8229" s="225"/>
      <c r="G8229" s="226"/>
      <c r="H8229" s="227"/>
      <c r="I8229" s="227"/>
      <c r="J8229" s="227"/>
      <c r="K8229" s="227"/>
      <c r="L8229" s="228"/>
    </row>
    <row r="8230" spans="1:12">
      <c r="A8230" s="213" t="str">
        <f t="shared" ca="1" si="128"/>
        <v/>
      </c>
      <c r="C8230" s="223"/>
      <c r="D8230" s="224"/>
      <c r="E8230" s="224"/>
      <c r="F8230" s="225"/>
      <c r="G8230" s="226"/>
      <c r="H8230" s="227"/>
      <c r="I8230" s="227"/>
      <c r="J8230" s="227"/>
      <c r="K8230" s="227"/>
      <c r="L8230" s="228"/>
    </row>
    <row r="8231" spans="1:12">
      <c r="A8231" s="213" t="str">
        <f t="shared" ca="1" si="128"/>
        <v/>
      </c>
      <c r="C8231" s="223"/>
      <c r="D8231" s="224"/>
      <c r="E8231" s="224"/>
      <c r="F8231" s="225"/>
      <c r="G8231" s="226"/>
      <c r="H8231" s="227"/>
      <c r="I8231" s="227"/>
      <c r="J8231" s="227"/>
      <c r="K8231" s="227"/>
      <c r="L8231" s="228"/>
    </row>
    <row r="8232" spans="1:12">
      <c r="A8232" s="213" t="str">
        <f t="shared" ca="1" si="128"/>
        <v/>
      </c>
      <c r="C8232" s="223"/>
      <c r="D8232" s="224"/>
      <c r="E8232" s="224"/>
      <c r="F8232" s="225"/>
      <c r="G8232" s="226"/>
      <c r="H8232" s="227"/>
      <c r="I8232" s="227"/>
      <c r="J8232" s="227"/>
      <c r="K8232" s="227"/>
      <c r="L8232" s="228"/>
    </row>
    <row r="8233" spans="1:12">
      <c r="A8233" s="213" t="str">
        <f t="shared" ca="1" si="128"/>
        <v/>
      </c>
      <c r="C8233" s="223"/>
      <c r="D8233" s="224"/>
      <c r="E8233" s="224"/>
      <c r="F8233" s="225"/>
      <c r="G8233" s="226"/>
      <c r="H8233" s="227"/>
      <c r="I8233" s="227"/>
      <c r="J8233" s="227"/>
      <c r="K8233" s="227"/>
      <c r="L8233" s="228"/>
    </row>
    <row r="8234" spans="1:12">
      <c r="A8234" s="213" t="str">
        <f t="shared" ca="1" si="128"/>
        <v/>
      </c>
      <c r="C8234" s="223"/>
      <c r="D8234" s="224"/>
      <c r="E8234" s="224"/>
      <c r="F8234" s="225"/>
      <c r="G8234" s="226"/>
      <c r="H8234" s="227"/>
      <c r="I8234" s="227"/>
      <c r="J8234" s="227"/>
      <c r="K8234" s="227"/>
      <c r="L8234" s="228"/>
    </row>
    <row r="8235" spans="1:12">
      <c r="A8235" s="213" t="str">
        <f t="shared" ca="1" si="128"/>
        <v/>
      </c>
      <c r="C8235" s="223"/>
      <c r="D8235" s="224"/>
      <c r="E8235" s="224"/>
      <c r="F8235" s="225"/>
      <c r="G8235" s="226"/>
      <c r="H8235" s="227"/>
      <c r="I8235" s="227"/>
      <c r="J8235" s="227"/>
      <c r="K8235" s="227"/>
      <c r="L8235" s="228"/>
    </row>
    <row r="8236" spans="1:12">
      <c r="A8236" s="213" t="str">
        <f t="shared" ca="1" si="128"/>
        <v/>
      </c>
      <c r="C8236" s="223"/>
      <c r="D8236" s="224"/>
      <c r="E8236" s="224"/>
      <c r="F8236" s="225"/>
      <c r="G8236" s="226"/>
      <c r="H8236" s="227"/>
      <c r="I8236" s="227"/>
      <c r="J8236" s="227"/>
      <c r="K8236" s="227"/>
      <c r="L8236" s="228"/>
    </row>
    <row r="8237" spans="1:12">
      <c r="A8237" s="213" t="str">
        <f t="shared" ca="1" si="128"/>
        <v/>
      </c>
      <c r="C8237" s="223"/>
      <c r="D8237" s="224"/>
      <c r="E8237" s="224"/>
      <c r="F8237" s="225"/>
      <c r="G8237" s="226"/>
      <c r="H8237" s="227"/>
      <c r="I8237" s="227"/>
      <c r="J8237" s="227"/>
      <c r="K8237" s="227"/>
      <c r="L8237" s="228"/>
    </row>
    <row r="8238" spans="1:12">
      <c r="A8238" s="213" t="str">
        <f t="shared" ca="1" si="128"/>
        <v/>
      </c>
      <c r="C8238" s="223"/>
      <c r="D8238" s="224"/>
      <c r="E8238" s="224"/>
      <c r="F8238" s="225"/>
      <c r="G8238" s="226"/>
      <c r="H8238" s="227"/>
      <c r="I8238" s="227"/>
      <c r="J8238" s="227"/>
      <c r="K8238" s="227"/>
      <c r="L8238" s="228"/>
    </row>
    <row r="8239" spans="1:12">
      <c r="A8239" s="213" t="str">
        <f t="shared" ca="1" si="128"/>
        <v/>
      </c>
      <c r="C8239" s="223"/>
      <c r="D8239" s="224"/>
      <c r="E8239" s="224"/>
      <c r="F8239" s="225"/>
      <c r="G8239" s="226"/>
      <c r="H8239" s="227"/>
      <c r="I8239" s="227"/>
      <c r="J8239" s="227"/>
      <c r="K8239" s="227"/>
      <c r="L8239" s="228"/>
    </row>
    <row r="8240" spans="1:12">
      <c r="A8240" s="213" t="str">
        <f t="shared" ca="1" si="128"/>
        <v/>
      </c>
      <c r="C8240" s="223"/>
      <c r="D8240" s="224"/>
      <c r="E8240" s="224"/>
      <c r="F8240" s="225"/>
      <c r="G8240" s="226"/>
      <c r="H8240" s="227"/>
      <c r="I8240" s="227"/>
      <c r="J8240" s="227"/>
      <c r="K8240" s="227"/>
      <c r="L8240" s="228"/>
    </row>
    <row r="8241" spans="1:12">
      <c r="A8241" s="213" t="str">
        <f t="shared" ca="1" si="128"/>
        <v/>
      </c>
      <c r="C8241" s="223"/>
      <c r="D8241" s="224"/>
      <c r="E8241" s="224"/>
      <c r="F8241" s="225"/>
      <c r="G8241" s="226"/>
      <c r="H8241" s="227"/>
      <c r="I8241" s="227"/>
      <c r="J8241" s="227"/>
      <c r="K8241" s="227"/>
      <c r="L8241" s="228"/>
    </row>
    <row r="8242" spans="1:12">
      <c r="A8242" s="213" t="str">
        <f t="shared" ca="1" si="128"/>
        <v/>
      </c>
      <c r="C8242" s="223"/>
      <c r="D8242" s="224"/>
      <c r="E8242" s="224"/>
      <c r="F8242" s="225"/>
      <c r="G8242" s="226"/>
      <c r="H8242" s="227"/>
      <c r="I8242" s="227"/>
      <c r="J8242" s="227"/>
      <c r="K8242" s="227"/>
      <c r="L8242" s="228"/>
    </row>
    <row r="8243" spans="1:12">
      <c r="A8243" s="213" t="str">
        <f t="shared" ca="1" si="128"/>
        <v/>
      </c>
      <c r="C8243" s="223"/>
      <c r="D8243" s="224"/>
      <c r="E8243" s="224"/>
      <c r="F8243" s="225"/>
      <c r="G8243" s="226"/>
      <c r="H8243" s="227"/>
      <c r="I8243" s="227"/>
      <c r="J8243" s="227"/>
      <c r="K8243" s="227"/>
      <c r="L8243" s="228"/>
    </row>
    <row r="8244" spans="1:12">
      <c r="A8244" s="213" t="str">
        <f t="shared" ca="1" si="128"/>
        <v/>
      </c>
      <c r="C8244" s="223"/>
      <c r="D8244" s="224"/>
      <c r="E8244" s="224"/>
      <c r="F8244" s="225"/>
      <c r="G8244" s="226"/>
      <c r="H8244" s="227"/>
      <c r="I8244" s="227"/>
      <c r="J8244" s="227"/>
      <c r="K8244" s="227"/>
      <c r="L8244" s="228"/>
    </row>
    <row r="8245" spans="1:12">
      <c r="A8245" s="213" t="str">
        <f t="shared" ca="1" si="128"/>
        <v/>
      </c>
      <c r="C8245" s="223"/>
      <c r="D8245" s="224"/>
      <c r="E8245" s="224"/>
      <c r="F8245" s="225"/>
      <c r="G8245" s="226"/>
      <c r="H8245" s="227"/>
      <c r="I8245" s="227"/>
      <c r="J8245" s="227"/>
      <c r="K8245" s="227"/>
      <c r="L8245" s="228"/>
    </row>
    <row r="8246" spans="1:12">
      <c r="A8246" s="213" t="str">
        <f t="shared" ca="1" si="128"/>
        <v/>
      </c>
      <c r="C8246" s="223"/>
      <c r="D8246" s="224"/>
      <c r="E8246" s="224"/>
      <c r="F8246" s="225"/>
      <c r="G8246" s="226"/>
      <c r="H8246" s="227"/>
      <c r="I8246" s="227"/>
      <c r="J8246" s="227"/>
      <c r="K8246" s="227"/>
      <c r="L8246" s="228"/>
    </row>
    <row r="8247" spans="1:12">
      <c r="A8247" s="213" t="str">
        <f t="shared" ca="1" si="128"/>
        <v/>
      </c>
      <c r="C8247" s="223"/>
      <c r="D8247" s="224"/>
      <c r="E8247" s="224"/>
      <c r="F8247" s="225"/>
      <c r="G8247" s="226"/>
      <c r="H8247" s="227"/>
      <c r="I8247" s="227"/>
      <c r="J8247" s="227"/>
      <c r="K8247" s="227"/>
      <c r="L8247" s="228"/>
    </row>
    <row r="8248" spans="1:12">
      <c r="A8248" s="213" t="str">
        <f t="shared" ca="1" si="128"/>
        <v/>
      </c>
      <c r="C8248" s="223"/>
      <c r="D8248" s="224"/>
      <c r="E8248" s="224"/>
      <c r="F8248" s="225"/>
      <c r="G8248" s="226"/>
      <c r="H8248" s="227"/>
      <c r="I8248" s="227"/>
      <c r="J8248" s="227"/>
      <c r="K8248" s="227"/>
      <c r="L8248" s="228"/>
    </row>
    <row r="8249" spans="1:12">
      <c r="A8249" s="213" t="str">
        <f t="shared" ca="1" si="128"/>
        <v/>
      </c>
      <c r="C8249" s="223"/>
      <c r="D8249" s="224"/>
      <c r="E8249" s="224"/>
      <c r="F8249" s="225"/>
      <c r="G8249" s="226"/>
      <c r="H8249" s="227"/>
      <c r="I8249" s="227"/>
      <c r="J8249" s="227"/>
      <c r="K8249" s="227"/>
      <c r="L8249" s="228"/>
    </row>
    <row r="8250" spans="1:12">
      <c r="A8250" s="213" t="str">
        <f t="shared" ca="1" si="128"/>
        <v/>
      </c>
      <c r="C8250" s="223"/>
      <c r="D8250" s="224"/>
      <c r="E8250" s="224"/>
      <c r="F8250" s="225"/>
      <c r="G8250" s="226"/>
      <c r="H8250" s="227"/>
      <c r="I8250" s="227"/>
      <c r="J8250" s="227"/>
      <c r="K8250" s="227"/>
      <c r="L8250" s="228"/>
    </row>
    <row r="8251" spans="1:12">
      <c r="A8251" s="213" t="str">
        <f t="shared" ca="1" si="128"/>
        <v/>
      </c>
      <c r="C8251" s="223"/>
      <c r="D8251" s="224"/>
      <c r="E8251" s="224"/>
      <c r="F8251" s="225"/>
      <c r="G8251" s="226"/>
      <c r="H8251" s="227"/>
      <c r="I8251" s="227"/>
      <c r="J8251" s="227"/>
      <c r="K8251" s="227"/>
      <c r="L8251" s="228"/>
    </row>
    <row r="8252" spans="1:12">
      <c r="A8252" s="213" t="str">
        <f t="shared" ca="1" si="128"/>
        <v/>
      </c>
      <c r="C8252" s="223"/>
      <c r="D8252" s="224"/>
      <c r="E8252" s="224"/>
      <c r="F8252" s="225"/>
      <c r="G8252" s="226"/>
      <c r="H8252" s="227"/>
      <c r="I8252" s="227"/>
      <c r="J8252" s="227"/>
      <c r="K8252" s="227"/>
      <c r="L8252" s="228"/>
    </row>
    <row r="8253" spans="1:12">
      <c r="A8253" s="213" t="str">
        <f t="shared" ca="1" si="128"/>
        <v/>
      </c>
      <c r="C8253" s="223"/>
      <c r="D8253" s="224"/>
      <c r="E8253" s="224"/>
      <c r="F8253" s="225"/>
      <c r="G8253" s="226"/>
      <c r="H8253" s="227"/>
      <c r="I8253" s="227"/>
      <c r="J8253" s="227"/>
      <c r="K8253" s="227"/>
      <c r="L8253" s="228"/>
    </row>
    <row r="8254" spans="1:12">
      <c r="A8254" s="213" t="str">
        <f t="shared" ca="1" si="128"/>
        <v/>
      </c>
      <c r="C8254" s="223"/>
      <c r="D8254" s="224"/>
      <c r="E8254" s="224"/>
      <c r="F8254" s="225"/>
      <c r="G8254" s="226"/>
      <c r="H8254" s="227"/>
      <c r="I8254" s="227"/>
      <c r="J8254" s="227"/>
      <c r="K8254" s="227"/>
      <c r="L8254" s="228"/>
    </row>
    <row r="8255" spans="1:12">
      <c r="A8255" s="213" t="str">
        <f t="shared" ca="1" si="128"/>
        <v/>
      </c>
      <c r="C8255" s="223"/>
      <c r="D8255" s="224"/>
      <c r="E8255" s="224"/>
      <c r="F8255" s="225"/>
      <c r="G8255" s="226"/>
      <c r="H8255" s="227"/>
      <c r="I8255" s="227"/>
      <c r="J8255" s="227"/>
      <c r="K8255" s="227"/>
      <c r="L8255" s="228"/>
    </row>
    <row r="8256" spans="1:12">
      <c r="A8256" s="213" t="str">
        <f t="shared" ca="1" si="128"/>
        <v/>
      </c>
      <c r="C8256" s="223"/>
      <c r="D8256" s="224"/>
      <c r="E8256" s="224"/>
      <c r="F8256" s="225"/>
      <c r="G8256" s="226"/>
      <c r="H8256" s="227"/>
      <c r="I8256" s="227"/>
      <c r="J8256" s="227"/>
      <c r="K8256" s="227"/>
      <c r="L8256" s="228"/>
    </row>
    <row r="8257" spans="1:12">
      <c r="A8257" s="213" t="str">
        <f t="shared" ca="1" si="128"/>
        <v/>
      </c>
      <c r="C8257" s="223"/>
      <c r="D8257" s="224"/>
      <c r="E8257" s="224"/>
      <c r="F8257" s="225"/>
      <c r="G8257" s="226"/>
      <c r="H8257" s="227"/>
      <c r="I8257" s="227"/>
      <c r="J8257" s="227"/>
      <c r="K8257" s="227"/>
      <c r="L8257" s="228"/>
    </row>
    <row r="8258" spans="1:12">
      <c r="A8258" s="213" t="str">
        <f t="shared" ca="1" si="128"/>
        <v/>
      </c>
      <c r="C8258" s="223"/>
      <c r="D8258" s="224"/>
      <c r="E8258" s="224"/>
      <c r="F8258" s="225"/>
      <c r="G8258" s="226"/>
      <c r="H8258" s="227"/>
      <c r="I8258" s="227"/>
      <c r="J8258" s="227"/>
      <c r="K8258" s="227"/>
      <c r="L8258" s="228"/>
    </row>
    <row r="8259" spans="1:12">
      <c r="A8259" s="213" t="str">
        <f t="shared" ca="1" si="128"/>
        <v/>
      </c>
      <c r="C8259" s="223"/>
      <c r="D8259" s="224"/>
      <c r="E8259" s="224"/>
      <c r="F8259" s="225"/>
      <c r="G8259" s="226"/>
      <c r="H8259" s="227"/>
      <c r="I8259" s="227"/>
      <c r="J8259" s="227"/>
      <c r="K8259" s="227"/>
      <c r="L8259" s="228"/>
    </row>
    <row r="8260" spans="1:12">
      <c r="A8260" s="213" t="str">
        <f t="shared" ref="A8260:A8323" ca="1" si="129">IF(INDIRECT(ADDRESS(ROW(A8260),3))="","",IF(INDIRECT(ADDRESS(ROW(A8260),3))=INDIRECT(ADDRESS(ROW(A8260)-1,3)),A8259,A8259+1))</f>
        <v/>
      </c>
      <c r="C8260" s="223"/>
      <c r="D8260" s="224"/>
      <c r="E8260" s="224"/>
      <c r="F8260" s="225"/>
      <c r="G8260" s="226"/>
      <c r="H8260" s="227"/>
      <c r="I8260" s="227"/>
      <c r="J8260" s="227"/>
      <c r="K8260" s="227"/>
      <c r="L8260" s="228"/>
    </row>
    <row r="8261" spans="1:12">
      <c r="A8261" s="213" t="str">
        <f t="shared" ca="1" si="129"/>
        <v/>
      </c>
      <c r="C8261" s="223"/>
      <c r="D8261" s="224"/>
      <c r="E8261" s="224"/>
      <c r="F8261" s="225"/>
      <c r="G8261" s="226"/>
      <c r="H8261" s="227"/>
      <c r="I8261" s="227"/>
      <c r="J8261" s="227"/>
      <c r="K8261" s="227"/>
      <c r="L8261" s="228"/>
    </row>
    <row r="8262" spans="1:12">
      <c r="A8262" s="213" t="str">
        <f t="shared" ca="1" si="129"/>
        <v/>
      </c>
      <c r="C8262" s="223"/>
      <c r="D8262" s="224"/>
      <c r="E8262" s="224"/>
      <c r="F8262" s="225"/>
      <c r="G8262" s="226"/>
      <c r="H8262" s="227"/>
      <c r="I8262" s="227"/>
      <c r="J8262" s="227"/>
      <c r="K8262" s="227"/>
      <c r="L8262" s="228"/>
    </row>
    <row r="8263" spans="1:12">
      <c r="A8263" s="213" t="str">
        <f t="shared" ca="1" si="129"/>
        <v/>
      </c>
      <c r="C8263" s="223"/>
      <c r="D8263" s="224"/>
      <c r="E8263" s="224"/>
      <c r="F8263" s="225"/>
      <c r="G8263" s="226"/>
      <c r="H8263" s="227"/>
      <c r="I8263" s="227"/>
      <c r="J8263" s="227"/>
      <c r="K8263" s="227"/>
      <c r="L8263" s="228"/>
    </row>
    <row r="8264" spans="1:12">
      <c r="A8264" s="213" t="str">
        <f t="shared" ca="1" si="129"/>
        <v/>
      </c>
      <c r="C8264" s="223"/>
      <c r="D8264" s="224"/>
      <c r="E8264" s="224"/>
      <c r="F8264" s="225"/>
      <c r="G8264" s="226"/>
      <c r="H8264" s="227"/>
      <c r="I8264" s="227"/>
      <c r="J8264" s="227"/>
      <c r="K8264" s="227"/>
      <c r="L8264" s="228"/>
    </row>
    <row r="8265" spans="1:12">
      <c r="A8265" s="213" t="str">
        <f t="shared" ca="1" si="129"/>
        <v/>
      </c>
      <c r="C8265" s="223"/>
      <c r="D8265" s="224"/>
      <c r="E8265" s="224"/>
      <c r="F8265" s="225"/>
      <c r="G8265" s="226"/>
      <c r="H8265" s="227"/>
      <c r="I8265" s="227"/>
      <c r="J8265" s="227"/>
      <c r="K8265" s="227"/>
      <c r="L8265" s="228"/>
    </row>
    <row r="8266" spans="1:12">
      <c r="A8266" s="213" t="str">
        <f t="shared" ca="1" si="129"/>
        <v/>
      </c>
      <c r="C8266" s="223"/>
      <c r="D8266" s="224"/>
      <c r="E8266" s="224"/>
      <c r="F8266" s="225"/>
      <c r="G8266" s="226"/>
      <c r="H8266" s="227"/>
      <c r="I8266" s="227"/>
      <c r="J8266" s="227"/>
      <c r="K8266" s="227"/>
      <c r="L8266" s="228"/>
    </row>
    <row r="8267" spans="1:12">
      <c r="A8267" s="213" t="str">
        <f t="shared" ca="1" si="129"/>
        <v/>
      </c>
      <c r="C8267" s="223"/>
      <c r="D8267" s="224"/>
      <c r="E8267" s="224"/>
      <c r="F8267" s="225"/>
      <c r="G8267" s="226"/>
      <c r="H8267" s="227"/>
      <c r="I8267" s="227"/>
      <c r="J8267" s="227"/>
      <c r="K8267" s="227"/>
      <c r="L8267" s="228"/>
    </row>
    <row r="8268" spans="1:12">
      <c r="A8268" s="213" t="str">
        <f t="shared" ca="1" si="129"/>
        <v/>
      </c>
      <c r="C8268" s="223"/>
      <c r="D8268" s="224"/>
      <c r="E8268" s="224"/>
      <c r="F8268" s="225"/>
      <c r="G8268" s="226"/>
      <c r="H8268" s="227"/>
      <c r="I8268" s="227"/>
      <c r="J8268" s="227"/>
      <c r="K8268" s="227"/>
      <c r="L8268" s="228"/>
    </row>
    <row r="8269" spans="1:12">
      <c r="A8269" s="213" t="str">
        <f t="shared" ca="1" si="129"/>
        <v/>
      </c>
      <c r="C8269" s="223"/>
      <c r="D8269" s="224"/>
      <c r="E8269" s="224"/>
      <c r="F8269" s="225"/>
      <c r="G8269" s="226"/>
      <c r="H8269" s="227"/>
      <c r="I8269" s="227"/>
      <c r="J8269" s="227"/>
      <c r="K8269" s="227"/>
      <c r="L8269" s="228"/>
    </row>
    <row r="8270" spans="1:12">
      <c r="A8270" s="213" t="str">
        <f t="shared" ca="1" si="129"/>
        <v/>
      </c>
      <c r="C8270" s="223"/>
      <c r="D8270" s="224"/>
      <c r="E8270" s="224"/>
      <c r="F8270" s="225"/>
      <c r="G8270" s="226"/>
      <c r="H8270" s="227"/>
      <c r="I8270" s="227"/>
      <c r="J8270" s="227"/>
      <c r="K8270" s="227"/>
      <c r="L8270" s="228"/>
    </row>
    <row r="8271" spans="1:12">
      <c r="A8271" s="213" t="str">
        <f t="shared" ca="1" si="129"/>
        <v/>
      </c>
      <c r="C8271" s="223"/>
      <c r="D8271" s="224"/>
      <c r="E8271" s="224"/>
      <c r="F8271" s="225"/>
      <c r="G8271" s="226"/>
      <c r="H8271" s="227"/>
      <c r="I8271" s="227"/>
      <c r="J8271" s="227"/>
      <c r="K8271" s="227"/>
      <c r="L8271" s="228"/>
    </row>
    <row r="8272" spans="1:12">
      <c r="A8272" s="213" t="str">
        <f t="shared" ca="1" si="129"/>
        <v/>
      </c>
      <c r="C8272" s="223"/>
      <c r="D8272" s="224"/>
      <c r="E8272" s="224"/>
      <c r="F8272" s="225"/>
      <c r="G8272" s="226"/>
      <c r="H8272" s="227"/>
      <c r="I8272" s="227"/>
      <c r="J8272" s="227"/>
      <c r="K8272" s="227"/>
      <c r="L8272" s="228"/>
    </row>
    <row r="8273" spans="1:12">
      <c r="A8273" s="213" t="str">
        <f t="shared" ca="1" si="129"/>
        <v/>
      </c>
      <c r="C8273" s="223"/>
      <c r="D8273" s="224"/>
      <c r="E8273" s="224"/>
      <c r="F8273" s="225"/>
      <c r="G8273" s="226"/>
      <c r="H8273" s="227"/>
      <c r="I8273" s="227"/>
      <c r="J8273" s="227"/>
      <c r="K8273" s="227"/>
      <c r="L8273" s="228"/>
    </row>
    <row r="8274" spans="1:12">
      <c r="A8274" s="213" t="str">
        <f t="shared" ca="1" si="129"/>
        <v/>
      </c>
      <c r="C8274" s="223"/>
      <c r="D8274" s="224"/>
      <c r="E8274" s="224"/>
      <c r="F8274" s="225"/>
      <c r="G8274" s="226"/>
      <c r="H8274" s="227"/>
      <c r="I8274" s="227"/>
      <c r="J8274" s="227"/>
      <c r="K8274" s="227"/>
      <c r="L8274" s="228"/>
    </row>
    <row r="8275" spans="1:12">
      <c r="A8275" s="213" t="str">
        <f t="shared" ca="1" si="129"/>
        <v/>
      </c>
      <c r="C8275" s="223"/>
      <c r="D8275" s="224"/>
      <c r="E8275" s="224"/>
      <c r="F8275" s="225"/>
      <c r="G8275" s="226"/>
      <c r="H8275" s="227"/>
      <c r="I8275" s="227"/>
      <c r="J8275" s="227"/>
      <c r="K8275" s="227"/>
      <c r="L8275" s="228"/>
    </row>
    <row r="8276" spans="1:12">
      <c r="A8276" s="213" t="str">
        <f t="shared" ca="1" si="129"/>
        <v/>
      </c>
      <c r="C8276" s="223"/>
      <c r="D8276" s="224"/>
      <c r="E8276" s="224"/>
      <c r="F8276" s="225"/>
      <c r="G8276" s="226"/>
      <c r="H8276" s="227"/>
      <c r="I8276" s="227"/>
      <c r="J8276" s="227"/>
      <c r="K8276" s="227"/>
      <c r="L8276" s="228"/>
    </row>
    <row r="8277" spans="1:12">
      <c r="A8277" s="213" t="str">
        <f t="shared" ca="1" si="129"/>
        <v/>
      </c>
      <c r="C8277" s="223"/>
      <c r="D8277" s="224"/>
      <c r="E8277" s="224"/>
      <c r="F8277" s="225"/>
      <c r="G8277" s="226"/>
      <c r="H8277" s="227"/>
      <c r="I8277" s="227"/>
      <c r="J8277" s="227"/>
      <c r="K8277" s="227"/>
      <c r="L8277" s="228"/>
    </row>
    <row r="8278" spans="1:12">
      <c r="A8278" s="213" t="str">
        <f t="shared" ca="1" si="129"/>
        <v/>
      </c>
      <c r="C8278" s="223"/>
      <c r="D8278" s="224"/>
      <c r="E8278" s="224"/>
      <c r="F8278" s="225"/>
      <c r="G8278" s="226"/>
      <c r="H8278" s="227"/>
      <c r="I8278" s="227"/>
      <c r="J8278" s="227"/>
      <c r="K8278" s="227"/>
      <c r="L8278" s="228"/>
    </row>
    <row r="8279" spans="1:12">
      <c r="A8279" s="213" t="str">
        <f t="shared" ca="1" si="129"/>
        <v/>
      </c>
      <c r="C8279" s="223"/>
      <c r="D8279" s="224"/>
      <c r="E8279" s="224"/>
      <c r="F8279" s="225"/>
      <c r="G8279" s="226"/>
      <c r="H8279" s="227"/>
      <c r="I8279" s="227"/>
      <c r="J8279" s="227"/>
      <c r="K8279" s="227"/>
      <c r="L8279" s="228"/>
    </row>
    <row r="8280" spans="1:12">
      <c r="A8280" s="213" t="str">
        <f t="shared" ca="1" si="129"/>
        <v/>
      </c>
      <c r="C8280" s="223"/>
      <c r="D8280" s="224"/>
      <c r="E8280" s="224"/>
      <c r="F8280" s="225"/>
      <c r="G8280" s="226"/>
      <c r="H8280" s="227"/>
      <c r="I8280" s="227"/>
      <c r="J8280" s="227"/>
      <c r="K8280" s="227"/>
      <c r="L8280" s="228"/>
    </row>
    <row r="8281" spans="1:12">
      <c r="A8281" s="213" t="str">
        <f t="shared" ca="1" si="129"/>
        <v/>
      </c>
      <c r="C8281" s="223"/>
      <c r="D8281" s="224"/>
      <c r="E8281" s="224"/>
      <c r="F8281" s="225"/>
      <c r="G8281" s="226"/>
      <c r="H8281" s="227"/>
      <c r="I8281" s="227"/>
      <c r="J8281" s="227"/>
      <c r="K8281" s="227"/>
      <c r="L8281" s="228"/>
    </row>
    <row r="8282" spans="1:12">
      <c r="A8282" s="213" t="str">
        <f t="shared" ca="1" si="129"/>
        <v/>
      </c>
      <c r="C8282" s="223"/>
      <c r="D8282" s="224"/>
      <c r="E8282" s="224"/>
      <c r="F8282" s="225"/>
      <c r="G8282" s="226"/>
      <c r="H8282" s="227"/>
      <c r="I8282" s="227"/>
      <c r="J8282" s="227"/>
      <c r="K8282" s="227"/>
      <c r="L8282" s="228"/>
    </row>
    <row r="8283" spans="1:12">
      <c r="A8283" s="213" t="str">
        <f t="shared" ca="1" si="129"/>
        <v/>
      </c>
      <c r="C8283" s="223"/>
      <c r="D8283" s="224"/>
      <c r="E8283" s="224"/>
      <c r="F8283" s="225"/>
      <c r="G8283" s="226"/>
      <c r="H8283" s="227"/>
      <c r="I8283" s="227"/>
      <c r="J8283" s="227"/>
      <c r="K8283" s="227"/>
      <c r="L8283" s="228"/>
    </row>
    <row r="8284" spans="1:12">
      <c r="A8284" s="213" t="str">
        <f t="shared" ca="1" si="129"/>
        <v/>
      </c>
      <c r="C8284" s="223"/>
      <c r="D8284" s="224"/>
      <c r="E8284" s="224"/>
      <c r="F8284" s="225"/>
      <c r="G8284" s="226"/>
      <c r="H8284" s="227"/>
      <c r="I8284" s="227"/>
      <c r="J8284" s="227"/>
      <c r="K8284" s="227"/>
      <c r="L8284" s="228"/>
    </row>
    <row r="8285" spans="1:12">
      <c r="A8285" s="213" t="str">
        <f t="shared" ca="1" si="129"/>
        <v/>
      </c>
      <c r="C8285" s="223"/>
      <c r="D8285" s="224"/>
      <c r="E8285" s="224"/>
      <c r="F8285" s="225"/>
      <c r="G8285" s="226"/>
      <c r="H8285" s="227"/>
      <c r="I8285" s="227"/>
      <c r="J8285" s="227"/>
      <c r="K8285" s="227"/>
      <c r="L8285" s="228"/>
    </row>
    <row r="8286" spans="1:12">
      <c r="A8286" s="213" t="str">
        <f t="shared" ca="1" si="129"/>
        <v/>
      </c>
      <c r="C8286" s="223"/>
      <c r="D8286" s="224"/>
      <c r="E8286" s="224"/>
      <c r="F8286" s="225"/>
      <c r="G8286" s="226"/>
      <c r="H8286" s="227"/>
      <c r="I8286" s="227"/>
      <c r="J8286" s="227"/>
      <c r="K8286" s="227"/>
      <c r="L8286" s="228"/>
    </row>
    <row r="8287" spans="1:12">
      <c r="A8287" s="213" t="str">
        <f t="shared" ca="1" si="129"/>
        <v/>
      </c>
      <c r="C8287" s="223"/>
      <c r="D8287" s="224"/>
      <c r="E8287" s="224"/>
      <c r="F8287" s="225"/>
      <c r="G8287" s="226"/>
      <c r="H8287" s="227"/>
      <c r="I8287" s="227"/>
      <c r="J8287" s="227"/>
      <c r="K8287" s="227"/>
      <c r="L8287" s="228"/>
    </row>
    <row r="8288" spans="1:12">
      <c r="A8288" s="213" t="str">
        <f t="shared" ca="1" si="129"/>
        <v/>
      </c>
      <c r="C8288" s="223"/>
      <c r="D8288" s="224"/>
      <c r="E8288" s="224"/>
      <c r="F8288" s="225"/>
      <c r="G8288" s="226"/>
      <c r="H8288" s="227"/>
      <c r="I8288" s="227"/>
      <c r="J8288" s="227"/>
      <c r="K8288" s="227"/>
      <c r="L8288" s="228"/>
    </row>
    <row r="8289" spans="1:12">
      <c r="A8289" s="213" t="str">
        <f t="shared" ca="1" si="129"/>
        <v/>
      </c>
      <c r="C8289" s="223"/>
      <c r="D8289" s="224"/>
      <c r="E8289" s="224"/>
      <c r="F8289" s="225"/>
      <c r="G8289" s="226"/>
      <c r="H8289" s="227"/>
      <c r="I8289" s="227"/>
      <c r="J8289" s="227"/>
      <c r="K8289" s="227"/>
      <c r="L8289" s="228"/>
    </row>
    <row r="8290" spans="1:12">
      <c r="A8290" s="213" t="str">
        <f t="shared" ca="1" si="129"/>
        <v/>
      </c>
      <c r="C8290" s="223"/>
      <c r="D8290" s="224"/>
      <c r="E8290" s="224"/>
      <c r="F8290" s="225"/>
      <c r="G8290" s="226"/>
      <c r="H8290" s="227"/>
      <c r="I8290" s="227"/>
      <c r="J8290" s="227"/>
      <c r="K8290" s="227"/>
      <c r="L8290" s="228"/>
    </row>
    <row r="8291" spans="1:12">
      <c r="A8291" s="213" t="str">
        <f t="shared" ca="1" si="129"/>
        <v/>
      </c>
      <c r="C8291" s="223"/>
      <c r="D8291" s="224"/>
      <c r="E8291" s="224"/>
      <c r="F8291" s="225"/>
      <c r="G8291" s="226"/>
      <c r="H8291" s="227"/>
      <c r="I8291" s="227"/>
      <c r="J8291" s="227"/>
      <c r="K8291" s="227"/>
      <c r="L8291" s="228"/>
    </row>
    <row r="8292" spans="1:12">
      <c r="A8292" s="213" t="str">
        <f t="shared" ca="1" si="129"/>
        <v/>
      </c>
      <c r="C8292" s="223"/>
      <c r="D8292" s="224"/>
      <c r="E8292" s="224"/>
      <c r="F8292" s="225"/>
      <c r="G8292" s="226"/>
      <c r="H8292" s="227"/>
      <c r="I8292" s="227"/>
      <c r="J8292" s="227"/>
      <c r="K8292" s="227"/>
      <c r="L8292" s="228"/>
    </row>
    <row r="8293" spans="1:12">
      <c r="A8293" s="213" t="str">
        <f t="shared" ca="1" si="129"/>
        <v/>
      </c>
      <c r="C8293" s="223"/>
      <c r="D8293" s="224"/>
      <c r="E8293" s="224"/>
      <c r="F8293" s="225"/>
      <c r="G8293" s="226"/>
      <c r="H8293" s="227"/>
      <c r="I8293" s="227"/>
      <c r="J8293" s="227"/>
      <c r="K8293" s="227"/>
      <c r="L8293" s="228"/>
    </row>
    <row r="8294" spans="1:12">
      <c r="A8294" s="213" t="str">
        <f t="shared" ca="1" si="129"/>
        <v/>
      </c>
      <c r="C8294" s="223"/>
      <c r="D8294" s="224"/>
      <c r="E8294" s="224"/>
      <c r="F8294" s="225"/>
      <c r="G8294" s="226"/>
      <c r="H8294" s="227"/>
      <c r="I8294" s="227"/>
      <c r="J8294" s="227"/>
      <c r="K8294" s="227"/>
      <c r="L8294" s="228"/>
    </row>
    <row r="8295" spans="1:12">
      <c r="A8295" s="213" t="str">
        <f t="shared" ca="1" si="129"/>
        <v/>
      </c>
      <c r="C8295" s="223"/>
      <c r="D8295" s="224"/>
      <c r="E8295" s="224"/>
      <c r="F8295" s="225"/>
      <c r="G8295" s="226"/>
      <c r="H8295" s="227"/>
      <c r="I8295" s="227"/>
      <c r="J8295" s="227"/>
      <c r="K8295" s="227"/>
      <c r="L8295" s="228"/>
    </row>
    <row r="8296" spans="1:12">
      <c r="A8296" s="213" t="str">
        <f t="shared" ca="1" si="129"/>
        <v/>
      </c>
      <c r="C8296" s="223"/>
      <c r="D8296" s="224"/>
      <c r="E8296" s="224"/>
      <c r="F8296" s="225"/>
      <c r="G8296" s="226"/>
      <c r="H8296" s="227"/>
      <c r="I8296" s="227"/>
      <c r="J8296" s="227"/>
      <c r="K8296" s="227"/>
      <c r="L8296" s="228"/>
    </row>
    <row r="8297" spans="1:12">
      <c r="A8297" s="213" t="str">
        <f t="shared" ca="1" si="129"/>
        <v/>
      </c>
      <c r="C8297" s="223"/>
      <c r="D8297" s="224"/>
      <c r="E8297" s="224"/>
      <c r="F8297" s="225"/>
      <c r="G8297" s="226"/>
      <c r="H8297" s="227"/>
      <c r="I8297" s="227"/>
      <c r="J8297" s="227"/>
      <c r="K8297" s="227"/>
      <c r="L8297" s="228"/>
    </row>
    <row r="8298" spans="1:12">
      <c r="A8298" s="213" t="str">
        <f t="shared" ca="1" si="129"/>
        <v/>
      </c>
      <c r="C8298" s="223"/>
      <c r="D8298" s="224"/>
      <c r="E8298" s="224"/>
      <c r="F8298" s="225"/>
      <c r="G8298" s="226"/>
      <c r="H8298" s="227"/>
      <c r="I8298" s="227"/>
      <c r="J8298" s="227"/>
      <c r="K8298" s="227"/>
      <c r="L8298" s="228"/>
    </row>
    <row r="8299" spans="1:12">
      <c r="A8299" s="213" t="str">
        <f t="shared" ca="1" si="129"/>
        <v/>
      </c>
      <c r="C8299" s="223"/>
      <c r="D8299" s="224"/>
      <c r="E8299" s="224"/>
      <c r="F8299" s="225"/>
      <c r="G8299" s="226"/>
      <c r="H8299" s="227"/>
      <c r="I8299" s="227"/>
      <c r="J8299" s="227"/>
      <c r="K8299" s="227"/>
      <c r="L8299" s="228"/>
    </row>
    <row r="8300" spans="1:12">
      <c r="A8300" s="213" t="str">
        <f t="shared" ca="1" si="129"/>
        <v/>
      </c>
      <c r="C8300" s="223"/>
      <c r="D8300" s="224"/>
      <c r="E8300" s="224"/>
      <c r="F8300" s="225"/>
      <c r="G8300" s="226"/>
      <c r="H8300" s="227"/>
      <c r="I8300" s="227"/>
      <c r="J8300" s="227"/>
      <c r="K8300" s="227"/>
      <c r="L8300" s="228"/>
    </row>
    <row r="8301" spans="1:12">
      <c r="A8301" s="213" t="str">
        <f t="shared" ca="1" si="129"/>
        <v/>
      </c>
      <c r="C8301" s="223"/>
      <c r="D8301" s="224"/>
      <c r="E8301" s="224"/>
      <c r="F8301" s="225"/>
      <c r="G8301" s="226"/>
      <c r="H8301" s="227"/>
      <c r="I8301" s="227"/>
      <c r="J8301" s="227"/>
      <c r="K8301" s="227"/>
      <c r="L8301" s="228"/>
    </row>
    <row r="8302" spans="1:12">
      <c r="A8302" s="213" t="str">
        <f t="shared" ca="1" si="129"/>
        <v/>
      </c>
      <c r="C8302" s="223"/>
      <c r="D8302" s="224"/>
      <c r="E8302" s="224"/>
      <c r="F8302" s="225"/>
      <c r="G8302" s="226"/>
      <c r="H8302" s="227"/>
      <c r="I8302" s="227"/>
      <c r="J8302" s="227"/>
      <c r="K8302" s="227"/>
      <c r="L8302" s="228"/>
    </row>
    <row r="8303" spans="1:12">
      <c r="A8303" s="213" t="str">
        <f t="shared" ca="1" si="129"/>
        <v/>
      </c>
      <c r="C8303" s="223"/>
      <c r="D8303" s="224"/>
      <c r="E8303" s="224"/>
      <c r="F8303" s="225"/>
      <c r="G8303" s="226"/>
      <c r="H8303" s="227"/>
      <c r="I8303" s="227"/>
      <c r="J8303" s="227"/>
      <c r="K8303" s="227"/>
      <c r="L8303" s="228"/>
    </row>
    <row r="8304" spans="1:12">
      <c r="A8304" s="213" t="str">
        <f t="shared" ca="1" si="129"/>
        <v/>
      </c>
      <c r="C8304" s="223"/>
      <c r="D8304" s="224"/>
      <c r="E8304" s="224"/>
      <c r="F8304" s="225"/>
      <c r="G8304" s="226"/>
      <c r="H8304" s="227"/>
      <c r="I8304" s="227"/>
      <c r="J8304" s="227"/>
      <c r="K8304" s="227"/>
      <c r="L8304" s="228"/>
    </row>
    <row r="8305" spans="1:12">
      <c r="A8305" s="213" t="str">
        <f t="shared" ca="1" si="129"/>
        <v/>
      </c>
      <c r="C8305" s="223"/>
      <c r="D8305" s="224"/>
      <c r="E8305" s="224"/>
      <c r="F8305" s="225"/>
      <c r="G8305" s="226"/>
      <c r="H8305" s="227"/>
      <c r="I8305" s="227"/>
      <c r="J8305" s="227"/>
      <c r="K8305" s="227"/>
      <c r="L8305" s="228"/>
    </row>
    <row r="8306" spans="1:12">
      <c r="A8306" s="213" t="str">
        <f t="shared" ca="1" si="129"/>
        <v/>
      </c>
      <c r="C8306" s="223"/>
      <c r="D8306" s="224"/>
      <c r="E8306" s="224"/>
      <c r="F8306" s="225"/>
      <c r="G8306" s="226"/>
      <c r="H8306" s="227"/>
      <c r="I8306" s="227"/>
      <c r="J8306" s="227"/>
      <c r="K8306" s="227"/>
      <c r="L8306" s="228"/>
    </row>
    <row r="8307" spans="1:12">
      <c r="A8307" s="213" t="str">
        <f t="shared" ca="1" si="129"/>
        <v/>
      </c>
      <c r="C8307" s="223"/>
      <c r="D8307" s="224"/>
      <c r="E8307" s="224"/>
      <c r="F8307" s="225"/>
      <c r="G8307" s="226"/>
      <c r="H8307" s="227"/>
      <c r="I8307" s="227"/>
      <c r="J8307" s="227"/>
      <c r="K8307" s="227"/>
      <c r="L8307" s="228"/>
    </row>
    <row r="8308" spans="1:12">
      <c r="A8308" s="213" t="str">
        <f t="shared" ca="1" si="129"/>
        <v/>
      </c>
      <c r="C8308" s="223"/>
      <c r="D8308" s="224"/>
      <c r="E8308" s="224"/>
      <c r="F8308" s="225"/>
      <c r="G8308" s="226"/>
      <c r="H8308" s="227"/>
      <c r="I8308" s="227"/>
      <c r="J8308" s="227"/>
      <c r="K8308" s="227"/>
      <c r="L8308" s="228"/>
    </row>
    <row r="8309" spans="1:12">
      <c r="A8309" s="213" t="str">
        <f t="shared" ca="1" si="129"/>
        <v/>
      </c>
      <c r="C8309" s="223"/>
      <c r="D8309" s="224"/>
      <c r="E8309" s="224"/>
      <c r="F8309" s="225"/>
      <c r="G8309" s="226"/>
      <c r="H8309" s="227"/>
      <c r="I8309" s="227"/>
      <c r="J8309" s="227"/>
      <c r="K8309" s="227"/>
      <c r="L8309" s="228"/>
    </row>
    <row r="8310" spans="1:12">
      <c r="A8310" s="213" t="str">
        <f t="shared" ca="1" si="129"/>
        <v/>
      </c>
      <c r="C8310" s="223"/>
      <c r="D8310" s="224"/>
      <c r="E8310" s="224"/>
      <c r="F8310" s="225"/>
      <c r="G8310" s="226"/>
      <c r="H8310" s="227"/>
      <c r="I8310" s="227"/>
      <c r="J8310" s="227"/>
      <c r="K8310" s="227"/>
      <c r="L8310" s="228"/>
    </row>
    <row r="8311" spans="1:12">
      <c r="A8311" s="213" t="str">
        <f t="shared" ca="1" si="129"/>
        <v/>
      </c>
      <c r="C8311" s="223"/>
      <c r="D8311" s="224"/>
      <c r="E8311" s="224"/>
      <c r="F8311" s="225"/>
      <c r="G8311" s="226"/>
      <c r="H8311" s="227"/>
      <c r="I8311" s="227"/>
      <c r="J8311" s="227"/>
      <c r="K8311" s="227"/>
      <c r="L8311" s="228"/>
    </row>
    <row r="8312" spans="1:12">
      <c r="A8312" s="213" t="str">
        <f t="shared" ca="1" si="129"/>
        <v/>
      </c>
      <c r="C8312" s="223"/>
      <c r="D8312" s="224"/>
      <c r="E8312" s="224"/>
      <c r="F8312" s="225"/>
      <c r="G8312" s="226"/>
      <c r="H8312" s="227"/>
      <c r="I8312" s="227"/>
      <c r="J8312" s="227"/>
      <c r="K8312" s="227"/>
      <c r="L8312" s="228"/>
    </row>
    <row r="8313" spans="1:12">
      <c r="A8313" s="213" t="str">
        <f t="shared" ca="1" si="129"/>
        <v/>
      </c>
      <c r="C8313" s="223"/>
      <c r="D8313" s="224"/>
      <c r="E8313" s="224"/>
      <c r="F8313" s="225"/>
      <c r="G8313" s="226"/>
      <c r="H8313" s="227"/>
      <c r="I8313" s="227"/>
      <c r="J8313" s="227"/>
      <c r="K8313" s="227"/>
      <c r="L8313" s="228"/>
    </row>
    <row r="8314" spans="1:12">
      <c r="A8314" s="213" t="str">
        <f t="shared" ca="1" si="129"/>
        <v/>
      </c>
      <c r="C8314" s="223"/>
      <c r="D8314" s="224"/>
      <c r="E8314" s="224"/>
      <c r="F8314" s="225"/>
      <c r="G8314" s="226"/>
      <c r="H8314" s="227"/>
      <c r="I8314" s="227"/>
      <c r="J8314" s="227"/>
      <c r="K8314" s="227"/>
      <c r="L8314" s="228"/>
    </row>
    <row r="8315" spans="1:12">
      <c r="A8315" s="213" t="str">
        <f t="shared" ca="1" si="129"/>
        <v/>
      </c>
      <c r="C8315" s="223"/>
      <c r="D8315" s="224"/>
      <c r="E8315" s="224"/>
      <c r="F8315" s="225"/>
      <c r="G8315" s="226"/>
      <c r="H8315" s="227"/>
      <c r="I8315" s="227"/>
      <c r="J8315" s="227"/>
      <c r="K8315" s="227"/>
      <c r="L8315" s="228"/>
    </row>
    <row r="8316" spans="1:12">
      <c r="A8316" s="213" t="str">
        <f t="shared" ca="1" si="129"/>
        <v/>
      </c>
      <c r="C8316" s="223"/>
      <c r="D8316" s="224"/>
      <c r="E8316" s="224"/>
      <c r="F8316" s="225"/>
      <c r="G8316" s="226"/>
      <c r="H8316" s="227"/>
      <c r="I8316" s="227"/>
      <c r="J8316" s="227"/>
      <c r="K8316" s="227"/>
      <c r="L8316" s="228"/>
    </row>
    <row r="8317" spans="1:12">
      <c r="A8317" s="213" t="str">
        <f t="shared" ca="1" si="129"/>
        <v/>
      </c>
      <c r="C8317" s="223"/>
      <c r="D8317" s="224"/>
      <c r="E8317" s="224"/>
      <c r="F8317" s="225"/>
      <c r="G8317" s="226"/>
      <c r="H8317" s="227"/>
      <c r="I8317" s="227"/>
      <c r="J8317" s="227"/>
      <c r="K8317" s="227"/>
      <c r="L8317" s="228"/>
    </row>
    <row r="8318" spans="1:12">
      <c r="A8318" s="213" t="str">
        <f t="shared" ca="1" si="129"/>
        <v/>
      </c>
      <c r="C8318" s="223"/>
      <c r="D8318" s="224"/>
      <c r="E8318" s="224"/>
      <c r="F8318" s="225"/>
      <c r="G8318" s="226"/>
      <c r="H8318" s="227"/>
      <c r="I8318" s="227"/>
      <c r="J8318" s="227"/>
      <c r="K8318" s="227"/>
      <c r="L8318" s="228"/>
    </row>
    <row r="8319" spans="1:12">
      <c r="A8319" s="213" t="str">
        <f t="shared" ca="1" si="129"/>
        <v/>
      </c>
      <c r="C8319" s="223"/>
      <c r="D8319" s="224"/>
      <c r="E8319" s="224"/>
      <c r="F8319" s="225"/>
      <c r="G8319" s="226"/>
      <c r="H8319" s="227"/>
      <c r="I8319" s="227"/>
      <c r="J8319" s="227"/>
      <c r="K8319" s="227"/>
      <c r="L8319" s="228"/>
    </row>
    <row r="8320" spans="1:12">
      <c r="A8320" s="213" t="str">
        <f t="shared" ca="1" si="129"/>
        <v/>
      </c>
      <c r="C8320" s="223"/>
      <c r="D8320" s="224"/>
      <c r="E8320" s="224"/>
      <c r="F8320" s="225"/>
      <c r="G8320" s="226"/>
      <c r="H8320" s="227"/>
      <c r="I8320" s="227"/>
      <c r="J8320" s="227"/>
      <c r="K8320" s="227"/>
      <c r="L8320" s="228"/>
    </row>
    <row r="8321" spans="1:12">
      <c r="A8321" s="213" t="str">
        <f t="shared" ca="1" si="129"/>
        <v/>
      </c>
      <c r="C8321" s="223"/>
      <c r="D8321" s="224"/>
      <c r="E8321" s="224"/>
      <c r="F8321" s="225"/>
      <c r="G8321" s="226"/>
      <c r="H8321" s="227"/>
      <c r="I8321" s="227"/>
      <c r="J8321" s="227"/>
      <c r="K8321" s="227"/>
      <c r="L8321" s="228"/>
    </row>
    <row r="8322" spans="1:12">
      <c r="A8322" s="213" t="str">
        <f t="shared" ca="1" si="129"/>
        <v/>
      </c>
      <c r="C8322" s="223"/>
      <c r="D8322" s="224"/>
      <c r="E8322" s="224"/>
      <c r="F8322" s="225"/>
      <c r="G8322" s="226"/>
      <c r="H8322" s="227"/>
      <c r="I8322" s="227"/>
      <c r="J8322" s="227"/>
      <c r="K8322" s="227"/>
      <c r="L8322" s="228"/>
    </row>
    <row r="8323" spans="1:12">
      <c r="A8323" s="213" t="str">
        <f t="shared" ca="1" si="129"/>
        <v/>
      </c>
      <c r="C8323" s="223"/>
      <c r="D8323" s="224"/>
      <c r="E8323" s="224"/>
      <c r="F8323" s="225"/>
      <c r="G8323" s="226"/>
      <c r="H8323" s="227"/>
      <c r="I8323" s="227"/>
      <c r="J8323" s="227"/>
      <c r="K8323" s="227"/>
      <c r="L8323" s="228"/>
    </row>
    <row r="8324" spans="1:12">
      <c r="A8324" s="213" t="str">
        <f t="shared" ref="A8324:A8387" ca="1" si="130">IF(INDIRECT(ADDRESS(ROW(A8324),3))="","",IF(INDIRECT(ADDRESS(ROW(A8324),3))=INDIRECT(ADDRESS(ROW(A8324)-1,3)),A8323,A8323+1))</f>
        <v/>
      </c>
      <c r="C8324" s="223"/>
      <c r="D8324" s="224"/>
      <c r="E8324" s="224"/>
      <c r="F8324" s="225"/>
      <c r="G8324" s="226"/>
      <c r="H8324" s="227"/>
      <c r="I8324" s="227"/>
      <c r="J8324" s="227"/>
      <c r="K8324" s="227"/>
      <c r="L8324" s="228"/>
    </row>
    <row r="8325" spans="1:12">
      <c r="A8325" s="213" t="str">
        <f t="shared" ca="1" si="130"/>
        <v/>
      </c>
      <c r="C8325" s="223"/>
      <c r="D8325" s="224"/>
      <c r="E8325" s="224"/>
      <c r="F8325" s="225"/>
      <c r="G8325" s="226"/>
      <c r="H8325" s="227"/>
      <c r="I8325" s="227"/>
      <c r="J8325" s="227"/>
      <c r="K8325" s="227"/>
      <c r="L8325" s="228"/>
    </row>
    <row r="8326" spans="1:12">
      <c r="A8326" s="213" t="str">
        <f t="shared" ca="1" si="130"/>
        <v/>
      </c>
      <c r="C8326" s="223"/>
      <c r="D8326" s="224"/>
      <c r="E8326" s="224"/>
      <c r="F8326" s="225"/>
      <c r="G8326" s="226"/>
      <c r="H8326" s="227"/>
      <c r="I8326" s="227"/>
      <c r="J8326" s="227"/>
      <c r="K8326" s="227"/>
      <c r="L8326" s="228"/>
    </row>
    <row r="8327" spans="1:12">
      <c r="A8327" s="213" t="str">
        <f t="shared" ca="1" si="130"/>
        <v/>
      </c>
      <c r="C8327" s="223"/>
      <c r="D8327" s="224"/>
      <c r="E8327" s="224"/>
      <c r="F8327" s="225"/>
      <c r="G8327" s="226"/>
      <c r="H8327" s="227"/>
      <c r="I8327" s="227"/>
      <c r="J8327" s="227"/>
      <c r="K8327" s="227"/>
      <c r="L8327" s="228"/>
    </row>
    <row r="8328" spans="1:12">
      <c r="A8328" s="213" t="str">
        <f t="shared" ca="1" si="130"/>
        <v/>
      </c>
      <c r="C8328" s="223"/>
      <c r="D8328" s="224"/>
      <c r="E8328" s="224"/>
      <c r="F8328" s="225"/>
      <c r="G8328" s="226"/>
      <c r="H8328" s="227"/>
      <c r="I8328" s="227"/>
      <c r="J8328" s="227"/>
      <c r="K8328" s="227"/>
      <c r="L8328" s="228"/>
    </row>
    <row r="8329" spans="1:12">
      <c r="A8329" s="213" t="str">
        <f t="shared" ca="1" si="130"/>
        <v/>
      </c>
      <c r="C8329" s="223"/>
      <c r="D8329" s="224"/>
      <c r="E8329" s="224"/>
      <c r="F8329" s="225"/>
      <c r="G8329" s="226"/>
      <c r="H8329" s="227"/>
      <c r="I8329" s="227"/>
      <c r="J8329" s="227"/>
      <c r="K8329" s="227"/>
      <c r="L8329" s="228"/>
    </row>
    <row r="8330" spans="1:12">
      <c r="A8330" s="213" t="str">
        <f t="shared" ca="1" si="130"/>
        <v/>
      </c>
      <c r="C8330" s="223"/>
      <c r="D8330" s="224"/>
      <c r="E8330" s="224"/>
      <c r="F8330" s="225"/>
      <c r="G8330" s="226"/>
      <c r="H8330" s="227"/>
      <c r="I8330" s="227"/>
      <c r="J8330" s="227"/>
      <c r="K8330" s="227"/>
      <c r="L8330" s="228"/>
    </row>
    <row r="8331" spans="1:12">
      <c r="A8331" s="213" t="str">
        <f t="shared" ca="1" si="130"/>
        <v/>
      </c>
      <c r="C8331" s="223"/>
      <c r="D8331" s="224"/>
      <c r="E8331" s="224"/>
      <c r="F8331" s="225"/>
      <c r="G8331" s="226"/>
      <c r="H8331" s="227"/>
      <c r="I8331" s="227"/>
      <c r="J8331" s="227"/>
      <c r="K8331" s="227"/>
      <c r="L8331" s="228"/>
    </row>
    <row r="8332" spans="1:12">
      <c r="A8332" s="213" t="str">
        <f t="shared" ca="1" si="130"/>
        <v/>
      </c>
      <c r="C8332" s="223"/>
      <c r="D8332" s="224"/>
      <c r="E8332" s="224"/>
      <c r="F8332" s="225"/>
      <c r="G8332" s="226"/>
      <c r="H8332" s="227"/>
      <c r="I8332" s="227"/>
      <c r="J8332" s="227"/>
      <c r="K8332" s="227"/>
      <c r="L8332" s="228"/>
    </row>
    <row r="8333" spans="1:12">
      <c r="A8333" s="213" t="str">
        <f t="shared" ca="1" si="130"/>
        <v/>
      </c>
      <c r="C8333" s="223"/>
      <c r="D8333" s="224"/>
      <c r="E8333" s="224"/>
      <c r="F8333" s="225"/>
      <c r="G8333" s="226"/>
      <c r="H8333" s="227"/>
      <c r="I8333" s="227"/>
      <c r="J8333" s="227"/>
      <c r="K8333" s="227"/>
      <c r="L8333" s="228"/>
    </row>
    <row r="8334" spans="1:12">
      <c r="A8334" s="213" t="str">
        <f t="shared" ca="1" si="130"/>
        <v/>
      </c>
      <c r="C8334" s="223"/>
      <c r="D8334" s="224"/>
      <c r="E8334" s="224"/>
      <c r="F8334" s="225"/>
      <c r="G8334" s="226"/>
      <c r="H8334" s="227"/>
      <c r="I8334" s="227"/>
      <c r="J8334" s="227"/>
      <c r="K8334" s="227"/>
      <c r="L8334" s="228"/>
    </row>
    <row r="8335" spans="1:12">
      <c r="A8335" s="213" t="str">
        <f t="shared" ca="1" si="130"/>
        <v/>
      </c>
      <c r="C8335" s="223"/>
      <c r="D8335" s="224"/>
      <c r="E8335" s="224"/>
      <c r="F8335" s="225"/>
      <c r="G8335" s="226"/>
      <c r="H8335" s="227"/>
      <c r="I8335" s="227"/>
      <c r="J8335" s="227"/>
      <c r="K8335" s="227"/>
      <c r="L8335" s="228"/>
    </row>
    <row r="8336" spans="1:12">
      <c r="A8336" s="213" t="str">
        <f t="shared" ca="1" si="130"/>
        <v/>
      </c>
      <c r="C8336" s="223"/>
      <c r="D8336" s="224"/>
      <c r="E8336" s="224"/>
      <c r="F8336" s="225"/>
      <c r="G8336" s="226"/>
      <c r="H8336" s="227"/>
      <c r="I8336" s="227"/>
      <c r="J8336" s="227"/>
      <c r="K8336" s="227"/>
      <c r="L8336" s="228"/>
    </row>
    <row r="8337" spans="1:12">
      <c r="A8337" s="213" t="str">
        <f t="shared" ca="1" si="130"/>
        <v/>
      </c>
      <c r="C8337" s="223"/>
      <c r="D8337" s="224"/>
      <c r="E8337" s="224"/>
      <c r="F8337" s="225"/>
      <c r="G8337" s="226"/>
      <c r="H8337" s="227"/>
      <c r="I8337" s="227"/>
      <c r="J8337" s="227"/>
      <c r="K8337" s="227"/>
      <c r="L8337" s="228"/>
    </row>
    <row r="8338" spans="1:12">
      <c r="A8338" s="213" t="str">
        <f t="shared" ca="1" si="130"/>
        <v/>
      </c>
      <c r="C8338" s="223"/>
      <c r="D8338" s="224"/>
      <c r="E8338" s="224"/>
      <c r="F8338" s="225"/>
      <c r="G8338" s="226"/>
      <c r="H8338" s="227"/>
      <c r="I8338" s="227"/>
      <c r="J8338" s="227"/>
      <c r="K8338" s="227"/>
      <c r="L8338" s="228"/>
    </row>
    <row r="8339" spans="1:12">
      <c r="A8339" s="213" t="str">
        <f t="shared" ca="1" si="130"/>
        <v/>
      </c>
      <c r="C8339" s="223"/>
      <c r="D8339" s="224"/>
      <c r="E8339" s="224"/>
      <c r="F8339" s="225"/>
      <c r="G8339" s="226"/>
      <c r="H8339" s="227"/>
      <c r="I8339" s="227"/>
      <c r="J8339" s="227"/>
      <c r="K8339" s="227"/>
      <c r="L8339" s="228"/>
    </row>
    <row r="8340" spans="1:12">
      <c r="A8340" s="213" t="str">
        <f t="shared" ca="1" si="130"/>
        <v/>
      </c>
      <c r="C8340" s="223"/>
      <c r="D8340" s="224"/>
      <c r="E8340" s="224"/>
      <c r="F8340" s="225"/>
      <c r="G8340" s="226"/>
      <c r="H8340" s="227"/>
      <c r="I8340" s="227"/>
      <c r="J8340" s="227"/>
      <c r="K8340" s="227"/>
      <c r="L8340" s="228"/>
    </row>
    <row r="8341" spans="1:12">
      <c r="A8341" s="213" t="str">
        <f t="shared" ca="1" si="130"/>
        <v/>
      </c>
      <c r="C8341" s="223"/>
      <c r="D8341" s="224"/>
      <c r="E8341" s="224"/>
      <c r="F8341" s="225"/>
      <c r="G8341" s="226"/>
      <c r="H8341" s="227"/>
      <c r="I8341" s="227"/>
      <c r="J8341" s="227"/>
      <c r="K8341" s="227"/>
      <c r="L8341" s="228"/>
    </row>
    <row r="8342" spans="1:12">
      <c r="A8342" s="213" t="str">
        <f t="shared" ca="1" si="130"/>
        <v/>
      </c>
      <c r="C8342" s="223"/>
      <c r="D8342" s="224"/>
      <c r="E8342" s="224"/>
      <c r="F8342" s="225"/>
      <c r="G8342" s="226"/>
      <c r="H8342" s="227"/>
      <c r="I8342" s="227"/>
      <c r="J8342" s="227"/>
      <c r="K8342" s="227"/>
      <c r="L8342" s="228"/>
    </row>
    <row r="8343" spans="1:12">
      <c r="A8343" s="213" t="str">
        <f t="shared" ca="1" si="130"/>
        <v/>
      </c>
      <c r="C8343" s="223"/>
      <c r="D8343" s="224"/>
      <c r="E8343" s="224"/>
      <c r="F8343" s="225"/>
      <c r="G8343" s="226"/>
      <c r="H8343" s="227"/>
      <c r="I8343" s="227"/>
      <c r="J8343" s="227"/>
      <c r="K8343" s="227"/>
      <c r="L8343" s="228"/>
    </row>
    <row r="8344" spans="1:12">
      <c r="A8344" s="213" t="str">
        <f t="shared" ca="1" si="130"/>
        <v/>
      </c>
      <c r="C8344" s="223"/>
      <c r="D8344" s="224"/>
      <c r="E8344" s="224"/>
      <c r="F8344" s="225"/>
      <c r="G8344" s="226"/>
      <c r="H8344" s="227"/>
      <c r="I8344" s="227"/>
      <c r="J8344" s="227"/>
      <c r="K8344" s="227"/>
      <c r="L8344" s="228"/>
    </row>
    <row r="8345" spans="1:12">
      <c r="A8345" s="213" t="str">
        <f t="shared" ca="1" si="130"/>
        <v/>
      </c>
      <c r="C8345" s="223"/>
      <c r="D8345" s="224"/>
      <c r="E8345" s="224"/>
      <c r="F8345" s="225"/>
      <c r="G8345" s="226"/>
      <c r="H8345" s="227"/>
      <c r="I8345" s="227"/>
      <c r="J8345" s="227"/>
      <c r="K8345" s="227"/>
      <c r="L8345" s="228"/>
    </row>
    <row r="8346" spans="1:12">
      <c r="A8346" s="213" t="str">
        <f t="shared" ca="1" si="130"/>
        <v/>
      </c>
      <c r="C8346" s="223"/>
      <c r="D8346" s="224"/>
      <c r="E8346" s="224"/>
      <c r="F8346" s="225"/>
      <c r="G8346" s="226"/>
      <c r="H8346" s="227"/>
      <c r="I8346" s="227"/>
      <c r="J8346" s="227"/>
      <c r="K8346" s="227"/>
      <c r="L8346" s="228"/>
    </row>
    <row r="8347" spans="1:12">
      <c r="A8347" s="213" t="str">
        <f t="shared" ca="1" si="130"/>
        <v/>
      </c>
      <c r="C8347" s="223"/>
      <c r="D8347" s="224"/>
      <c r="E8347" s="224"/>
      <c r="F8347" s="225"/>
      <c r="G8347" s="226"/>
      <c r="H8347" s="227"/>
      <c r="I8347" s="227"/>
      <c r="J8347" s="227"/>
      <c r="K8347" s="227"/>
      <c r="L8347" s="228"/>
    </row>
    <row r="8348" spans="1:12">
      <c r="A8348" s="213" t="str">
        <f t="shared" ca="1" si="130"/>
        <v/>
      </c>
      <c r="C8348" s="223"/>
      <c r="D8348" s="224"/>
      <c r="E8348" s="224"/>
      <c r="F8348" s="225"/>
      <c r="G8348" s="226"/>
      <c r="H8348" s="227"/>
      <c r="I8348" s="227"/>
      <c r="J8348" s="227"/>
      <c r="K8348" s="227"/>
      <c r="L8348" s="228"/>
    </row>
    <row r="8349" spans="1:12">
      <c r="A8349" s="213" t="str">
        <f t="shared" ca="1" si="130"/>
        <v/>
      </c>
      <c r="C8349" s="223"/>
      <c r="D8349" s="224"/>
      <c r="E8349" s="224"/>
      <c r="F8349" s="225"/>
      <c r="G8349" s="226"/>
      <c r="H8349" s="227"/>
      <c r="I8349" s="227"/>
      <c r="J8349" s="227"/>
      <c r="K8349" s="227"/>
      <c r="L8349" s="228"/>
    </row>
    <row r="8350" spans="1:12">
      <c r="A8350" s="213" t="str">
        <f t="shared" ca="1" si="130"/>
        <v/>
      </c>
      <c r="C8350" s="223"/>
      <c r="D8350" s="224"/>
      <c r="E8350" s="224"/>
      <c r="F8350" s="225"/>
      <c r="G8350" s="226"/>
      <c r="H8350" s="227"/>
      <c r="I8350" s="227"/>
      <c r="J8350" s="227"/>
      <c r="K8350" s="227"/>
      <c r="L8350" s="228"/>
    </row>
    <row r="8351" spans="1:12">
      <c r="A8351" s="213" t="str">
        <f t="shared" ca="1" si="130"/>
        <v/>
      </c>
      <c r="C8351" s="223"/>
      <c r="D8351" s="224"/>
      <c r="E8351" s="224"/>
      <c r="F8351" s="225"/>
      <c r="G8351" s="226"/>
      <c r="H8351" s="227"/>
      <c r="I8351" s="227"/>
      <c r="J8351" s="227"/>
      <c r="K8351" s="227"/>
      <c r="L8351" s="228"/>
    </row>
    <row r="8352" spans="1:12">
      <c r="A8352" s="213" t="str">
        <f t="shared" ca="1" si="130"/>
        <v/>
      </c>
      <c r="C8352" s="223"/>
      <c r="D8352" s="224"/>
      <c r="E8352" s="224"/>
      <c r="F8352" s="225"/>
      <c r="G8352" s="226"/>
      <c r="H8352" s="227"/>
      <c r="I8352" s="227"/>
      <c r="J8352" s="227"/>
      <c r="K8352" s="227"/>
      <c r="L8352" s="228"/>
    </row>
    <row r="8353" spans="1:12">
      <c r="A8353" s="213" t="str">
        <f t="shared" ca="1" si="130"/>
        <v/>
      </c>
      <c r="C8353" s="223"/>
      <c r="D8353" s="224"/>
      <c r="E8353" s="224"/>
      <c r="F8353" s="225"/>
      <c r="G8353" s="226"/>
      <c r="H8353" s="227"/>
      <c r="I8353" s="227"/>
      <c r="J8353" s="227"/>
      <c r="K8353" s="227"/>
      <c r="L8353" s="228"/>
    </row>
    <row r="8354" spans="1:12">
      <c r="A8354" s="213" t="str">
        <f t="shared" ca="1" si="130"/>
        <v/>
      </c>
      <c r="C8354" s="223"/>
      <c r="D8354" s="224"/>
      <c r="E8354" s="224"/>
      <c r="F8354" s="225"/>
      <c r="G8354" s="226"/>
      <c r="H8354" s="227"/>
      <c r="I8354" s="227"/>
      <c r="J8354" s="227"/>
      <c r="K8354" s="227"/>
      <c r="L8354" s="228"/>
    </row>
    <row r="8355" spans="1:12">
      <c r="A8355" s="213" t="str">
        <f t="shared" ca="1" si="130"/>
        <v/>
      </c>
      <c r="C8355" s="223"/>
      <c r="D8355" s="224"/>
      <c r="E8355" s="224"/>
      <c r="F8355" s="225"/>
      <c r="G8355" s="226"/>
      <c r="H8355" s="227"/>
      <c r="I8355" s="227"/>
      <c r="J8355" s="227"/>
      <c r="K8355" s="227"/>
      <c r="L8355" s="228"/>
    </row>
    <row r="8356" spans="1:12">
      <c r="A8356" s="213" t="str">
        <f t="shared" ca="1" si="130"/>
        <v/>
      </c>
      <c r="C8356" s="223"/>
      <c r="D8356" s="224"/>
      <c r="E8356" s="224"/>
      <c r="F8356" s="225"/>
      <c r="G8356" s="226"/>
      <c r="H8356" s="227"/>
      <c r="I8356" s="227"/>
      <c r="J8356" s="227"/>
      <c r="K8356" s="227"/>
      <c r="L8356" s="228"/>
    </row>
    <row r="8357" spans="1:12">
      <c r="A8357" s="213" t="str">
        <f t="shared" ca="1" si="130"/>
        <v/>
      </c>
      <c r="C8357" s="223"/>
      <c r="D8357" s="224"/>
      <c r="E8357" s="224"/>
      <c r="F8357" s="225"/>
      <c r="G8357" s="226"/>
      <c r="H8357" s="227"/>
      <c r="I8357" s="227"/>
      <c r="J8357" s="227"/>
      <c r="K8357" s="227"/>
      <c r="L8357" s="228"/>
    </row>
    <row r="8358" spans="1:12">
      <c r="A8358" s="213" t="str">
        <f t="shared" ca="1" si="130"/>
        <v/>
      </c>
      <c r="C8358" s="223"/>
      <c r="D8358" s="224"/>
      <c r="E8358" s="224"/>
      <c r="F8358" s="225"/>
      <c r="G8358" s="226"/>
      <c r="H8358" s="227"/>
      <c r="I8358" s="227"/>
      <c r="J8358" s="227"/>
      <c r="K8358" s="227"/>
      <c r="L8358" s="228"/>
    </row>
    <row r="8359" spans="1:12">
      <c r="A8359" s="213" t="str">
        <f t="shared" ca="1" si="130"/>
        <v/>
      </c>
      <c r="C8359" s="223"/>
      <c r="D8359" s="224"/>
      <c r="E8359" s="224"/>
      <c r="F8359" s="225"/>
      <c r="G8359" s="226"/>
      <c r="H8359" s="227"/>
      <c r="I8359" s="227"/>
      <c r="J8359" s="227"/>
      <c r="K8359" s="227"/>
      <c r="L8359" s="228"/>
    </row>
    <row r="8360" spans="1:12">
      <c r="A8360" s="213" t="str">
        <f t="shared" ca="1" si="130"/>
        <v/>
      </c>
      <c r="C8360" s="223"/>
      <c r="D8360" s="224"/>
      <c r="E8360" s="224"/>
      <c r="F8360" s="225"/>
      <c r="G8360" s="226"/>
      <c r="H8360" s="227"/>
      <c r="I8360" s="227"/>
      <c r="J8360" s="227"/>
      <c r="K8360" s="227"/>
      <c r="L8360" s="228"/>
    </row>
    <row r="8361" spans="1:12">
      <c r="A8361" s="213" t="str">
        <f t="shared" ca="1" si="130"/>
        <v/>
      </c>
      <c r="C8361" s="223"/>
      <c r="D8361" s="224"/>
      <c r="E8361" s="224"/>
      <c r="F8361" s="225"/>
      <c r="G8361" s="226"/>
      <c r="H8361" s="227"/>
      <c r="I8361" s="227"/>
      <c r="J8361" s="227"/>
      <c r="K8361" s="227"/>
      <c r="L8361" s="228"/>
    </row>
    <row r="8362" spans="1:12">
      <c r="A8362" s="213" t="str">
        <f t="shared" ca="1" si="130"/>
        <v/>
      </c>
      <c r="C8362" s="223"/>
      <c r="D8362" s="224"/>
      <c r="E8362" s="224"/>
      <c r="F8362" s="225"/>
      <c r="G8362" s="226"/>
      <c r="H8362" s="227"/>
      <c r="I8362" s="227"/>
      <c r="J8362" s="227"/>
      <c r="K8362" s="227"/>
      <c r="L8362" s="228"/>
    </row>
    <row r="8363" spans="1:12">
      <c r="A8363" s="213" t="str">
        <f t="shared" ca="1" si="130"/>
        <v/>
      </c>
      <c r="C8363" s="223"/>
      <c r="D8363" s="224"/>
      <c r="E8363" s="224"/>
      <c r="F8363" s="225"/>
      <c r="G8363" s="226"/>
      <c r="H8363" s="227"/>
      <c r="I8363" s="227"/>
      <c r="J8363" s="227"/>
      <c r="K8363" s="227"/>
      <c r="L8363" s="228"/>
    </row>
    <row r="8364" spans="1:12">
      <c r="A8364" s="213" t="str">
        <f t="shared" ca="1" si="130"/>
        <v/>
      </c>
      <c r="C8364" s="223"/>
      <c r="D8364" s="224"/>
      <c r="E8364" s="224"/>
      <c r="F8364" s="225"/>
      <c r="G8364" s="226"/>
      <c r="H8364" s="227"/>
      <c r="I8364" s="227"/>
      <c r="J8364" s="227"/>
      <c r="K8364" s="227"/>
      <c r="L8364" s="228"/>
    </row>
    <row r="8365" spans="1:12">
      <c r="A8365" s="213" t="str">
        <f t="shared" ca="1" si="130"/>
        <v/>
      </c>
      <c r="C8365" s="223"/>
      <c r="D8365" s="224"/>
      <c r="E8365" s="224"/>
      <c r="F8365" s="225"/>
      <c r="G8365" s="226"/>
      <c r="H8365" s="227"/>
      <c r="I8365" s="227"/>
      <c r="J8365" s="227"/>
      <c r="K8365" s="227"/>
      <c r="L8365" s="228"/>
    </row>
    <row r="8366" spans="1:12">
      <c r="A8366" s="213" t="str">
        <f t="shared" ca="1" si="130"/>
        <v/>
      </c>
      <c r="C8366" s="223"/>
      <c r="D8366" s="224"/>
      <c r="E8366" s="224"/>
      <c r="F8366" s="225"/>
      <c r="G8366" s="226"/>
      <c r="H8366" s="227"/>
      <c r="I8366" s="227"/>
      <c r="J8366" s="227"/>
      <c r="K8366" s="227"/>
      <c r="L8366" s="228"/>
    </row>
    <row r="8367" spans="1:12">
      <c r="A8367" s="213" t="str">
        <f t="shared" ca="1" si="130"/>
        <v/>
      </c>
      <c r="C8367" s="223"/>
      <c r="D8367" s="224"/>
      <c r="E8367" s="224"/>
      <c r="F8367" s="225"/>
      <c r="G8367" s="226"/>
      <c r="H8367" s="227"/>
      <c r="I8367" s="227"/>
      <c r="J8367" s="227"/>
      <c r="K8367" s="227"/>
      <c r="L8367" s="228"/>
    </row>
    <row r="8368" spans="1:12">
      <c r="A8368" s="213" t="str">
        <f t="shared" ca="1" si="130"/>
        <v/>
      </c>
      <c r="C8368" s="223"/>
      <c r="D8368" s="224"/>
      <c r="E8368" s="224"/>
      <c r="F8368" s="225"/>
      <c r="G8368" s="226"/>
      <c r="H8368" s="227"/>
      <c r="I8368" s="227"/>
      <c r="J8368" s="227"/>
      <c r="K8368" s="227"/>
      <c r="L8368" s="228"/>
    </row>
    <row r="8369" spans="1:12">
      <c r="A8369" s="213" t="str">
        <f t="shared" ca="1" si="130"/>
        <v/>
      </c>
      <c r="C8369" s="223"/>
      <c r="D8369" s="224"/>
      <c r="E8369" s="224"/>
      <c r="F8369" s="225"/>
      <c r="G8369" s="226"/>
      <c r="H8369" s="227"/>
      <c r="I8369" s="227"/>
      <c r="J8369" s="227"/>
      <c r="K8369" s="227"/>
      <c r="L8369" s="228"/>
    </row>
    <row r="8370" spans="1:12">
      <c r="A8370" s="213" t="str">
        <f t="shared" ca="1" si="130"/>
        <v/>
      </c>
      <c r="C8370" s="223"/>
      <c r="D8370" s="224"/>
      <c r="E8370" s="224"/>
      <c r="F8370" s="225"/>
      <c r="G8370" s="226"/>
      <c r="H8370" s="227"/>
      <c r="I8370" s="227"/>
      <c r="J8370" s="227"/>
      <c r="K8370" s="227"/>
      <c r="L8370" s="228"/>
    </row>
    <row r="8371" spans="1:12">
      <c r="A8371" s="213" t="str">
        <f t="shared" ca="1" si="130"/>
        <v/>
      </c>
      <c r="C8371" s="223"/>
      <c r="D8371" s="224"/>
      <c r="E8371" s="224"/>
      <c r="F8371" s="225"/>
      <c r="G8371" s="226"/>
      <c r="H8371" s="227"/>
      <c r="I8371" s="227"/>
      <c r="J8371" s="227"/>
      <c r="K8371" s="227"/>
      <c r="L8371" s="228"/>
    </row>
    <row r="8372" spans="1:12">
      <c r="A8372" s="213" t="str">
        <f t="shared" ca="1" si="130"/>
        <v/>
      </c>
      <c r="C8372" s="223"/>
      <c r="D8372" s="224"/>
      <c r="E8372" s="224"/>
      <c r="F8372" s="225"/>
      <c r="G8372" s="226"/>
      <c r="H8372" s="227"/>
      <c r="I8372" s="227"/>
      <c r="J8372" s="227"/>
      <c r="K8372" s="227"/>
      <c r="L8372" s="228"/>
    </row>
    <row r="8373" spans="1:12">
      <c r="A8373" s="213" t="str">
        <f t="shared" ca="1" si="130"/>
        <v/>
      </c>
      <c r="C8373" s="223"/>
      <c r="D8373" s="224"/>
      <c r="E8373" s="224"/>
      <c r="F8373" s="225"/>
      <c r="G8373" s="226"/>
      <c r="H8373" s="227"/>
      <c r="I8373" s="227"/>
      <c r="J8373" s="227"/>
      <c r="K8373" s="227"/>
      <c r="L8373" s="228"/>
    </row>
    <row r="8374" spans="1:12">
      <c r="A8374" s="213" t="str">
        <f t="shared" ca="1" si="130"/>
        <v/>
      </c>
      <c r="C8374" s="223"/>
      <c r="D8374" s="224"/>
      <c r="E8374" s="224"/>
      <c r="F8374" s="225"/>
      <c r="G8374" s="226"/>
      <c r="H8374" s="227"/>
      <c r="I8374" s="227"/>
      <c r="J8374" s="227"/>
      <c r="K8374" s="227"/>
      <c r="L8374" s="228"/>
    </row>
    <row r="8375" spans="1:12">
      <c r="A8375" s="213" t="str">
        <f t="shared" ca="1" si="130"/>
        <v/>
      </c>
      <c r="C8375" s="223"/>
      <c r="D8375" s="224"/>
      <c r="E8375" s="224"/>
      <c r="F8375" s="225"/>
      <c r="G8375" s="226"/>
      <c r="H8375" s="227"/>
      <c r="I8375" s="227"/>
      <c r="J8375" s="227"/>
      <c r="K8375" s="227"/>
      <c r="L8375" s="228"/>
    </row>
    <row r="8376" spans="1:12">
      <c r="A8376" s="213" t="str">
        <f t="shared" ca="1" si="130"/>
        <v/>
      </c>
      <c r="C8376" s="223"/>
      <c r="D8376" s="224"/>
      <c r="E8376" s="224"/>
      <c r="F8376" s="225"/>
      <c r="G8376" s="226"/>
      <c r="H8376" s="227"/>
      <c r="I8376" s="227"/>
      <c r="J8376" s="227"/>
      <c r="K8376" s="227"/>
      <c r="L8376" s="228"/>
    </row>
    <row r="8377" spans="1:12">
      <c r="A8377" s="213" t="str">
        <f t="shared" ca="1" si="130"/>
        <v/>
      </c>
      <c r="C8377" s="223"/>
      <c r="D8377" s="224"/>
      <c r="E8377" s="224"/>
      <c r="F8377" s="225"/>
      <c r="G8377" s="226"/>
      <c r="H8377" s="227"/>
      <c r="I8377" s="227"/>
      <c r="J8377" s="227"/>
      <c r="K8377" s="227"/>
      <c r="L8377" s="228"/>
    </row>
    <row r="8378" spans="1:12">
      <c r="A8378" s="213" t="str">
        <f t="shared" ca="1" si="130"/>
        <v/>
      </c>
      <c r="C8378" s="223"/>
      <c r="D8378" s="224"/>
      <c r="E8378" s="224"/>
      <c r="F8378" s="225"/>
      <c r="G8378" s="226"/>
      <c r="H8378" s="227"/>
      <c r="I8378" s="227"/>
      <c r="J8378" s="227"/>
      <c r="K8378" s="227"/>
      <c r="L8378" s="228"/>
    </row>
    <row r="8379" spans="1:12">
      <c r="A8379" s="213" t="str">
        <f t="shared" ca="1" si="130"/>
        <v/>
      </c>
      <c r="C8379" s="223"/>
      <c r="D8379" s="224"/>
      <c r="E8379" s="224"/>
      <c r="F8379" s="225"/>
      <c r="G8379" s="226"/>
      <c r="H8379" s="227"/>
      <c r="I8379" s="227"/>
      <c r="J8379" s="227"/>
      <c r="K8379" s="227"/>
      <c r="L8379" s="228"/>
    </row>
    <row r="8380" spans="1:12">
      <c r="A8380" s="213" t="str">
        <f t="shared" ca="1" si="130"/>
        <v/>
      </c>
      <c r="C8380" s="223"/>
      <c r="D8380" s="224"/>
      <c r="E8380" s="224"/>
      <c r="F8380" s="225"/>
      <c r="G8380" s="226"/>
      <c r="H8380" s="227"/>
      <c r="I8380" s="227"/>
      <c r="J8380" s="227"/>
      <c r="K8380" s="227"/>
      <c r="L8380" s="228"/>
    </row>
    <row r="8381" spans="1:12">
      <c r="A8381" s="213" t="str">
        <f t="shared" ca="1" si="130"/>
        <v/>
      </c>
      <c r="C8381" s="223"/>
      <c r="D8381" s="224"/>
      <c r="E8381" s="224"/>
      <c r="F8381" s="225"/>
      <c r="G8381" s="226"/>
      <c r="H8381" s="227"/>
      <c r="I8381" s="227"/>
      <c r="J8381" s="227"/>
      <c r="K8381" s="227"/>
      <c r="L8381" s="228"/>
    </row>
    <row r="8382" spans="1:12">
      <c r="A8382" s="213" t="str">
        <f t="shared" ca="1" si="130"/>
        <v/>
      </c>
      <c r="C8382" s="223"/>
      <c r="D8382" s="224"/>
      <c r="E8382" s="224"/>
      <c r="F8382" s="225"/>
      <c r="G8382" s="226"/>
      <c r="H8382" s="227"/>
      <c r="I8382" s="227"/>
      <c r="J8382" s="227"/>
      <c r="K8382" s="227"/>
      <c r="L8382" s="228"/>
    </row>
    <row r="8383" spans="1:12">
      <c r="A8383" s="213" t="str">
        <f t="shared" ca="1" si="130"/>
        <v/>
      </c>
      <c r="C8383" s="223"/>
      <c r="D8383" s="224"/>
      <c r="E8383" s="224"/>
      <c r="F8383" s="225"/>
      <c r="G8383" s="226"/>
      <c r="H8383" s="227"/>
      <c r="I8383" s="227"/>
      <c r="J8383" s="227"/>
      <c r="K8383" s="227"/>
      <c r="L8383" s="228"/>
    </row>
    <row r="8384" spans="1:12">
      <c r="A8384" s="213" t="str">
        <f t="shared" ca="1" si="130"/>
        <v/>
      </c>
      <c r="C8384" s="223"/>
      <c r="D8384" s="224"/>
      <c r="E8384" s="224"/>
      <c r="F8384" s="225"/>
      <c r="G8384" s="226"/>
      <c r="H8384" s="227"/>
      <c r="I8384" s="227"/>
      <c r="J8384" s="227"/>
      <c r="K8384" s="227"/>
      <c r="L8384" s="228"/>
    </row>
    <row r="8385" spans="1:12">
      <c r="A8385" s="213" t="str">
        <f t="shared" ca="1" si="130"/>
        <v/>
      </c>
      <c r="C8385" s="223"/>
      <c r="D8385" s="224"/>
      <c r="E8385" s="224"/>
      <c r="F8385" s="225"/>
      <c r="G8385" s="226"/>
      <c r="H8385" s="227"/>
      <c r="I8385" s="227"/>
      <c r="J8385" s="227"/>
      <c r="K8385" s="227"/>
      <c r="L8385" s="228"/>
    </row>
    <row r="8386" spans="1:12">
      <c r="A8386" s="213" t="str">
        <f t="shared" ca="1" si="130"/>
        <v/>
      </c>
      <c r="C8386" s="223"/>
      <c r="D8386" s="224"/>
      <c r="E8386" s="224"/>
      <c r="F8386" s="225"/>
      <c r="G8386" s="226"/>
      <c r="H8386" s="227"/>
      <c r="I8386" s="227"/>
      <c r="J8386" s="227"/>
      <c r="K8386" s="227"/>
      <c r="L8386" s="228"/>
    </row>
    <row r="8387" spans="1:12">
      <c r="A8387" s="213" t="str">
        <f t="shared" ca="1" si="130"/>
        <v/>
      </c>
      <c r="C8387" s="223"/>
      <c r="D8387" s="224"/>
      <c r="E8387" s="224"/>
      <c r="F8387" s="225"/>
      <c r="G8387" s="226"/>
      <c r="H8387" s="227"/>
      <c r="I8387" s="227"/>
      <c r="J8387" s="227"/>
      <c r="K8387" s="227"/>
      <c r="L8387" s="228"/>
    </row>
    <row r="8388" spans="1:12">
      <c r="A8388" s="213" t="str">
        <f t="shared" ref="A8388:A8451" ca="1" si="131">IF(INDIRECT(ADDRESS(ROW(A8388),3))="","",IF(INDIRECT(ADDRESS(ROW(A8388),3))=INDIRECT(ADDRESS(ROW(A8388)-1,3)),A8387,A8387+1))</f>
        <v/>
      </c>
      <c r="C8388" s="223"/>
      <c r="D8388" s="224"/>
      <c r="E8388" s="224"/>
      <c r="F8388" s="225"/>
      <c r="G8388" s="226"/>
      <c r="H8388" s="227"/>
      <c r="I8388" s="227"/>
      <c r="J8388" s="227"/>
      <c r="K8388" s="227"/>
      <c r="L8388" s="228"/>
    </row>
    <row r="8389" spans="1:12">
      <c r="A8389" s="213" t="str">
        <f t="shared" ca="1" si="131"/>
        <v/>
      </c>
      <c r="C8389" s="223"/>
      <c r="D8389" s="224"/>
      <c r="E8389" s="224"/>
      <c r="F8389" s="225"/>
      <c r="G8389" s="226"/>
      <c r="H8389" s="227"/>
      <c r="I8389" s="227"/>
      <c r="J8389" s="227"/>
      <c r="K8389" s="227"/>
      <c r="L8389" s="228"/>
    </row>
    <row r="8390" spans="1:12">
      <c r="A8390" s="213" t="str">
        <f t="shared" ca="1" si="131"/>
        <v/>
      </c>
      <c r="C8390" s="223"/>
      <c r="D8390" s="224"/>
      <c r="E8390" s="224"/>
      <c r="F8390" s="225"/>
      <c r="G8390" s="226"/>
      <c r="H8390" s="227"/>
      <c r="I8390" s="227"/>
      <c r="J8390" s="227"/>
      <c r="K8390" s="227"/>
      <c r="L8390" s="228"/>
    </row>
    <row r="8391" spans="1:12">
      <c r="A8391" s="213" t="str">
        <f t="shared" ca="1" si="131"/>
        <v/>
      </c>
      <c r="C8391" s="223"/>
      <c r="D8391" s="224"/>
      <c r="E8391" s="224"/>
      <c r="F8391" s="225"/>
      <c r="G8391" s="226"/>
      <c r="H8391" s="227"/>
      <c r="I8391" s="227"/>
      <c r="J8391" s="227"/>
      <c r="K8391" s="227"/>
      <c r="L8391" s="228"/>
    </row>
    <row r="8392" spans="1:12">
      <c r="A8392" s="213" t="str">
        <f t="shared" ca="1" si="131"/>
        <v/>
      </c>
      <c r="C8392" s="223"/>
      <c r="D8392" s="224"/>
      <c r="E8392" s="224"/>
      <c r="F8392" s="225"/>
      <c r="G8392" s="226"/>
      <c r="H8392" s="227"/>
      <c r="I8392" s="227"/>
      <c r="J8392" s="227"/>
      <c r="K8392" s="227"/>
      <c r="L8392" s="228"/>
    </row>
    <row r="8393" spans="1:12">
      <c r="A8393" s="213" t="str">
        <f t="shared" ca="1" si="131"/>
        <v/>
      </c>
      <c r="C8393" s="223"/>
      <c r="D8393" s="224"/>
      <c r="E8393" s="224"/>
      <c r="F8393" s="225"/>
      <c r="G8393" s="226"/>
      <c r="H8393" s="227"/>
      <c r="I8393" s="227"/>
      <c r="J8393" s="227"/>
      <c r="K8393" s="227"/>
      <c r="L8393" s="228"/>
    </row>
    <row r="8394" spans="1:12">
      <c r="A8394" s="213" t="str">
        <f t="shared" ca="1" si="131"/>
        <v/>
      </c>
      <c r="C8394" s="223"/>
      <c r="D8394" s="224"/>
      <c r="E8394" s="224"/>
      <c r="F8394" s="225"/>
      <c r="G8394" s="226"/>
      <c r="H8394" s="227"/>
      <c r="I8394" s="227"/>
      <c r="J8394" s="227"/>
      <c r="K8394" s="227"/>
      <c r="L8394" s="228"/>
    </row>
    <row r="8395" spans="1:12">
      <c r="A8395" s="213" t="str">
        <f t="shared" ca="1" si="131"/>
        <v/>
      </c>
      <c r="C8395" s="223"/>
      <c r="D8395" s="224"/>
      <c r="E8395" s="224"/>
      <c r="F8395" s="225"/>
      <c r="G8395" s="226"/>
      <c r="H8395" s="227"/>
      <c r="I8395" s="227"/>
      <c r="J8395" s="227"/>
      <c r="K8395" s="227"/>
      <c r="L8395" s="228"/>
    </row>
    <row r="8396" spans="1:12">
      <c r="A8396" s="213" t="str">
        <f t="shared" ca="1" si="131"/>
        <v/>
      </c>
      <c r="C8396" s="223"/>
      <c r="D8396" s="224"/>
      <c r="E8396" s="224"/>
      <c r="F8396" s="225"/>
      <c r="G8396" s="226"/>
      <c r="H8396" s="227"/>
      <c r="I8396" s="227"/>
      <c r="J8396" s="227"/>
      <c r="K8396" s="227"/>
      <c r="L8396" s="228"/>
    </row>
    <row r="8397" spans="1:12">
      <c r="A8397" s="213" t="str">
        <f t="shared" ca="1" si="131"/>
        <v/>
      </c>
      <c r="C8397" s="223"/>
      <c r="D8397" s="224"/>
      <c r="E8397" s="224"/>
      <c r="F8397" s="225"/>
      <c r="G8397" s="226"/>
      <c r="H8397" s="227"/>
      <c r="I8397" s="227"/>
      <c r="J8397" s="227"/>
      <c r="K8397" s="227"/>
      <c r="L8397" s="228"/>
    </row>
    <row r="8398" spans="1:12">
      <c r="A8398" s="213" t="str">
        <f t="shared" ca="1" si="131"/>
        <v/>
      </c>
      <c r="C8398" s="223"/>
      <c r="D8398" s="224"/>
      <c r="E8398" s="224"/>
      <c r="F8398" s="225"/>
      <c r="G8398" s="226"/>
      <c r="H8398" s="227"/>
      <c r="I8398" s="227"/>
      <c r="J8398" s="227"/>
      <c r="K8398" s="227"/>
      <c r="L8398" s="228"/>
    </row>
    <row r="8399" spans="1:12">
      <c r="A8399" s="213" t="str">
        <f t="shared" ca="1" si="131"/>
        <v/>
      </c>
      <c r="C8399" s="223"/>
      <c r="D8399" s="224"/>
      <c r="E8399" s="224"/>
      <c r="F8399" s="225"/>
      <c r="G8399" s="226"/>
      <c r="H8399" s="227"/>
      <c r="I8399" s="227"/>
      <c r="J8399" s="227"/>
      <c r="K8399" s="227"/>
      <c r="L8399" s="228"/>
    </row>
    <row r="8400" spans="1:12">
      <c r="A8400" s="213" t="str">
        <f t="shared" ca="1" si="131"/>
        <v/>
      </c>
      <c r="C8400" s="223"/>
      <c r="D8400" s="224"/>
      <c r="E8400" s="224"/>
      <c r="F8400" s="225"/>
      <c r="G8400" s="226"/>
      <c r="H8400" s="227"/>
      <c r="I8400" s="227"/>
      <c r="J8400" s="227"/>
      <c r="K8400" s="227"/>
      <c r="L8400" s="228"/>
    </row>
    <row r="8401" spans="1:12">
      <c r="A8401" s="213" t="str">
        <f t="shared" ca="1" si="131"/>
        <v/>
      </c>
      <c r="C8401" s="223"/>
      <c r="D8401" s="224"/>
      <c r="E8401" s="224"/>
      <c r="F8401" s="225"/>
      <c r="G8401" s="226"/>
      <c r="H8401" s="227"/>
      <c r="I8401" s="227"/>
      <c r="J8401" s="227"/>
      <c r="K8401" s="227"/>
      <c r="L8401" s="228"/>
    </row>
    <row r="8402" spans="1:12">
      <c r="A8402" s="213" t="str">
        <f t="shared" ca="1" si="131"/>
        <v/>
      </c>
      <c r="C8402" s="223"/>
      <c r="D8402" s="224"/>
      <c r="E8402" s="224"/>
      <c r="F8402" s="225"/>
      <c r="G8402" s="226"/>
      <c r="H8402" s="227"/>
      <c r="I8402" s="227"/>
      <c r="J8402" s="227"/>
      <c r="K8402" s="227"/>
      <c r="L8402" s="228"/>
    </row>
    <row r="8403" spans="1:12">
      <c r="A8403" s="213" t="str">
        <f t="shared" ca="1" si="131"/>
        <v/>
      </c>
      <c r="C8403" s="223"/>
      <c r="D8403" s="224"/>
      <c r="E8403" s="224"/>
      <c r="F8403" s="225"/>
      <c r="G8403" s="226"/>
      <c r="H8403" s="227"/>
      <c r="I8403" s="227"/>
      <c r="J8403" s="227"/>
      <c r="K8403" s="227"/>
      <c r="L8403" s="228"/>
    </row>
    <row r="8404" spans="1:12">
      <c r="A8404" s="213" t="str">
        <f t="shared" ca="1" si="131"/>
        <v/>
      </c>
      <c r="C8404" s="223"/>
      <c r="D8404" s="224"/>
      <c r="E8404" s="224"/>
      <c r="F8404" s="225"/>
      <c r="G8404" s="226"/>
      <c r="H8404" s="227"/>
      <c r="I8404" s="227"/>
      <c r="J8404" s="227"/>
      <c r="K8404" s="227"/>
      <c r="L8404" s="228"/>
    </row>
    <row r="8405" spans="1:12">
      <c r="A8405" s="213" t="str">
        <f t="shared" ca="1" si="131"/>
        <v/>
      </c>
      <c r="C8405" s="223"/>
      <c r="D8405" s="224"/>
      <c r="E8405" s="224"/>
      <c r="F8405" s="225"/>
      <c r="G8405" s="226"/>
      <c r="H8405" s="227"/>
      <c r="I8405" s="227"/>
      <c r="J8405" s="227"/>
      <c r="K8405" s="227"/>
      <c r="L8405" s="228"/>
    </row>
    <row r="8406" spans="1:12">
      <c r="A8406" s="213" t="str">
        <f t="shared" ca="1" si="131"/>
        <v/>
      </c>
      <c r="C8406" s="223"/>
      <c r="D8406" s="224"/>
      <c r="E8406" s="224"/>
      <c r="F8406" s="225"/>
      <c r="G8406" s="226"/>
      <c r="H8406" s="227"/>
      <c r="I8406" s="227"/>
      <c r="J8406" s="227"/>
      <c r="K8406" s="227"/>
      <c r="L8406" s="228"/>
    </row>
    <row r="8407" spans="1:12">
      <c r="A8407" s="213" t="str">
        <f t="shared" ca="1" si="131"/>
        <v/>
      </c>
      <c r="C8407" s="223"/>
      <c r="D8407" s="224"/>
      <c r="E8407" s="224"/>
      <c r="F8407" s="225"/>
      <c r="G8407" s="226"/>
      <c r="H8407" s="227"/>
      <c r="I8407" s="227"/>
      <c r="J8407" s="227"/>
      <c r="K8407" s="227"/>
      <c r="L8407" s="228"/>
    </row>
    <row r="8408" spans="1:12">
      <c r="A8408" s="213" t="str">
        <f t="shared" ca="1" si="131"/>
        <v/>
      </c>
      <c r="C8408" s="223"/>
      <c r="D8408" s="224"/>
      <c r="E8408" s="224"/>
      <c r="F8408" s="225"/>
      <c r="G8408" s="226"/>
      <c r="H8408" s="227"/>
      <c r="I8408" s="227"/>
      <c r="J8408" s="227"/>
      <c r="K8408" s="227"/>
      <c r="L8408" s="228"/>
    </row>
    <row r="8409" spans="1:12">
      <c r="A8409" s="213" t="str">
        <f t="shared" ca="1" si="131"/>
        <v/>
      </c>
      <c r="C8409" s="223"/>
      <c r="D8409" s="224"/>
      <c r="E8409" s="224"/>
      <c r="F8409" s="225"/>
      <c r="G8409" s="226"/>
      <c r="H8409" s="227"/>
      <c r="I8409" s="227"/>
      <c r="J8409" s="227"/>
      <c r="K8409" s="227"/>
      <c r="L8409" s="228"/>
    </row>
    <row r="8410" spans="1:12">
      <c r="A8410" s="213" t="str">
        <f t="shared" ca="1" si="131"/>
        <v/>
      </c>
      <c r="C8410" s="223"/>
      <c r="D8410" s="224"/>
      <c r="E8410" s="224"/>
      <c r="F8410" s="225"/>
      <c r="G8410" s="226"/>
      <c r="H8410" s="227"/>
      <c r="I8410" s="227"/>
      <c r="J8410" s="227"/>
      <c r="K8410" s="227"/>
      <c r="L8410" s="228"/>
    </row>
    <row r="8411" spans="1:12">
      <c r="A8411" s="213" t="str">
        <f t="shared" ca="1" si="131"/>
        <v/>
      </c>
      <c r="C8411" s="223"/>
      <c r="D8411" s="224"/>
      <c r="E8411" s="224"/>
      <c r="F8411" s="225"/>
      <c r="G8411" s="226"/>
      <c r="H8411" s="227"/>
      <c r="I8411" s="227"/>
      <c r="J8411" s="227"/>
      <c r="K8411" s="227"/>
      <c r="L8411" s="228"/>
    </row>
    <row r="8412" spans="1:12">
      <c r="A8412" s="213" t="str">
        <f t="shared" ca="1" si="131"/>
        <v/>
      </c>
      <c r="C8412" s="223"/>
      <c r="D8412" s="224"/>
      <c r="E8412" s="224"/>
      <c r="F8412" s="225"/>
      <c r="G8412" s="226"/>
      <c r="H8412" s="227"/>
      <c r="I8412" s="227"/>
      <c r="J8412" s="227"/>
      <c r="K8412" s="227"/>
      <c r="L8412" s="228"/>
    </row>
    <row r="8413" spans="1:12">
      <c r="A8413" s="213" t="str">
        <f t="shared" ca="1" si="131"/>
        <v/>
      </c>
      <c r="C8413" s="223"/>
      <c r="D8413" s="224"/>
      <c r="E8413" s="224"/>
      <c r="F8413" s="225"/>
      <c r="G8413" s="226"/>
      <c r="H8413" s="227"/>
      <c r="I8413" s="227"/>
      <c r="J8413" s="227"/>
      <c r="K8413" s="227"/>
      <c r="L8413" s="228"/>
    </row>
    <row r="8414" spans="1:12">
      <c r="A8414" s="213" t="str">
        <f t="shared" ca="1" si="131"/>
        <v/>
      </c>
      <c r="C8414" s="223"/>
      <c r="D8414" s="224"/>
      <c r="E8414" s="224"/>
      <c r="F8414" s="225"/>
      <c r="G8414" s="226"/>
      <c r="H8414" s="227"/>
      <c r="I8414" s="227"/>
      <c r="J8414" s="227"/>
      <c r="K8414" s="227"/>
      <c r="L8414" s="228"/>
    </row>
    <row r="8415" spans="1:12">
      <c r="A8415" s="213" t="str">
        <f t="shared" ca="1" si="131"/>
        <v/>
      </c>
      <c r="C8415" s="223"/>
      <c r="D8415" s="224"/>
      <c r="E8415" s="224"/>
      <c r="F8415" s="225"/>
      <c r="G8415" s="226"/>
      <c r="H8415" s="227"/>
      <c r="I8415" s="227"/>
      <c r="J8415" s="227"/>
      <c r="K8415" s="227"/>
      <c r="L8415" s="228"/>
    </row>
    <row r="8416" spans="1:12">
      <c r="A8416" s="213" t="str">
        <f t="shared" ca="1" si="131"/>
        <v/>
      </c>
      <c r="C8416" s="223"/>
      <c r="D8416" s="224"/>
      <c r="E8416" s="224"/>
      <c r="F8416" s="225"/>
      <c r="G8416" s="226"/>
      <c r="H8416" s="227"/>
      <c r="I8416" s="227"/>
      <c r="J8416" s="227"/>
      <c r="K8416" s="227"/>
      <c r="L8416" s="228"/>
    </row>
    <row r="8417" spans="1:12">
      <c r="A8417" s="213" t="str">
        <f t="shared" ca="1" si="131"/>
        <v/>
      </c>
      <c r="C8417" s="223"/>
      <c r="D8417" s="224"/>
      <c r="E8417" s="224"/>
      <c r="F8417" s="225"/>
      <c r="G8417" s="226"/>
      <c r="H8417" s="227"/>
      <c r="I8417" s="227"/>
      <c r="J8417" s="227"/>
      <c r="K8417" s="227"/>
      <c r="L8417" s="228"/>
    </row>
    <row r="8418" spans="1:12">
      <c r="A8418" s="213" t="str">
        <f t="shared" ca="1" si="131"/>
        <v/>
      </c>
      <c r="C8418" s="223"/>
      <c r="D8418" s="224"/>
      <c r="E8418" s="224"/>
      <c r="F8418" s="225"/>
      <c r="G8418" s="226"/>
      <c r="H8418" s="227"/>
      <c r="I8418" s="227"/>
      <c r="J8418" s="227"/>
      <c r="K8418" s="227"/>
      <c r="L8418" s="228"/>
    </row>
    <row r="8419" spans="1:12">
      <c r="A8419" s="213" t="str">
        <f t="shared" ca="1" si="131"/>
        <v/>
      </c>
      <c r="C8419" s="223"/>
      <c r="D8419" s="224"/>
      <c r="E8419" s="224"/>
      <c r="F8419" s="225"/>
      <c r="G8419" s="226"/>
      <c r="H8419" s="227"/>
      <c r="I8419" s="227"/>
      <c r="J8419" s="227"/>
      <c r="K8419" s="227"/>
      <c r="L8419" s="228"/>
    </row>
    <row r="8420" spans="1:12">
      <c r="A8420" s="213" t="str">
        <f t="shared" ca="1" si="131"/>
        <v/>
      </c>
      <c r="C8420" s="223"/>
      <c r="D8420" s="224"/>
      <c r="E8420" s="224"/>
      <c r="F8420" s="225"/>
      <c r="G8420" s="226"/>
      <c r="H8420" s="227"/>
      <c r="I8420" s="227"/>
      <c r="J8420" s="227"/>
      <c r="K8420" s="227"/>
      <c r="L8420" s="228"/>
    </row>
    <row r="8421" spans="1:12">
      <c r="A8421" s="213" t="str">
        <f t="shared" ca="1" si="131"/>
        <v/>
      </c>
      <c r="C8421" s="223"/>
      <c r="D8421" s="224"/>
      <c r="E8421" s="224"/>
      <c r="F8421" s="225"/>
      <c r="G8421" s="226"/>
      <c r="H8421" s="227"/>
      <c r="I8421" s="227"/>
      <c r="J8421" s="227"/>
      <c r="K8421" s="227"/>
      <c r="L8421" s="228"/>
    </row>
    <row r="8422" spans="1:12">
      <c r="A8422" s="213" t="str">
        <f t="shared" ca="1" si="131"/>
        <v/>
      </c>
      <c r="C8422" s="223"/>
      <c r="D8422" s="224"/>
      <c r="E8422" s="224"/>
      <c r="F8422" s="225"/>
      <c r="G8422" s="226"/>
      <c r="H8422" s="227"/>
      <c r="I8422" s="227"/>
      <c r="J8422" s="227"/>
      <c r="K8422" s="227"/>
      <c r="L8422" s="228"/>
    </row>
    <row r="8423" spans="1:12">
      <c r="A8423" s="213" t="str">
        <f t="shared" ca="1" si="131"/>
        <v/>
      </c>
      <c r="C8423" s="223"/>
      <c r="D8423" s="224"/>
      <c r="E8423" s="224"/>
      <c r="F8423" s="225"/>
      <c r="G8423" s="226"/>
      <c r="H8423" s="227"/>
      <c r="I8423" s="227"/>
      <c r="J8423" s="227"/>
      <c r="K8423" s="227"/>
      <c r="L8423" s="228"/>
    </row>
    <row r="8424" spans="1:12">
      <c r="A8424" s="213" t="str">
        <f t="shared" ca="1" si="131"/>
        <v/>
      </c>
      <c r="C8424" s="223"/>
      <c r="D8424" s="224"/>
      <c r="E8424" s="224"/>
      <c r="F8424" s="225"/>
      <c r="G8424" s="226"/>
      <c r="H8424" s="227"/>
      <c r="I8424" s="227"/>
      <c r="J8424" s="227"/>
      <c r="K8424" s="227"/>
      <c r="L8424" s="228"/>
    </row>
    <row r="8425" spans="1:12">
      <c r="A8425" s="213" t="str">
        <f t="shared" ca="1" si="131"/>
        <v/>
      </c>
      <c r="C8425" s="223"/>
      <c r="D8425" s="224"/>
      <c r="E8425" s="224"/>
      <c r="F8425" s="225"/>
      <c r="G8425" s="226"/>
      <c r="H8425" s="227"/>
      <c r="I8425" s="227"/>
      <c r="J8425" s="227"/>
      <c r="K8425" s="227"/>
      <c r="L8425" s="228"/>
    </row>
    <row r="8426" spans="1:12">
      <c r="A8426" s="213" t="str">
        <f t="shared" ca="1" si="131"/>
        <v/>
      </c>
      <c r="C8426" s="223"/>
      <c r="D8426" s="224"/>
      <c r="E8426" s="224"/>
      <c r="F8426" s="225"/>
      <c r="G8426" s="226"/>
      <c r="H8426" s="227"/>
      <c r="I8426" s="227"/>
      <c r="J8426" s="227"/>
      <c r="K8426" s="227"/>
      <c r="L8426" s="228"/>
    </row>
    <row r="8427" spans="1:12">
      <c r="A8427" s="213" t="str">
        <f t="shared" ca="1" si="131"/>
        <v/>
      </c>
      <c r="C8427" s="223"/>
      <c r="D8427" s="224"/>
      <c r="E8427" s="224"/>
      <c r="F8427" s="225"/>
      <c r="G8427" s="226"/>
      <c r="H8427" s="227"/>
      <c r="I8427" s="227"/>
      <c r="J8427" s="227"/>
      <c r="K8427" s="227"/>
      <c r="L8427" s="228"/>
    </row>
    <row r="8428" spans="1:12">
      <c r="A8428" s="213" t="str">
        <f t="shared" ca="1" si="131"/>
        <v/>
      </c>
      <c r="C8428" s="223"/>
      <c r="D8428" s="224"/>
      <c r="E8428" s="224"/>
      <c r="F8428" s="225"/>
      <c r="G8428" s="226"/>
      <c r="H8428" s="227"/>
      <c r="I8428" s="227"/>
      <c r="J8428" s="227"/>
      <c r="K8428" s="227"/>
      <c r="L8428" s="228"/>
    </row>
    <row r="8429" spans="1:12">
      <c r="A8429" s="213" t="str">
        <f t="shared" ca="1" si="131"/>
        <v/>
      </c>
      <c r="C8429" s="223"/>
      <c r="D8429" s="224"/>
      <c r="E8429" s="224"/>
      <c r="F8429" s="225"/>
      <c r="G8429" s="226"/>
      <c r="H8429" s="227"/>
      <c r="I8429" s="227"/>
      <c r="J8429" s="227"/>
      <c r="K8429" s="227"/>
      <c r="L8429" s="228"/>
    </row>
    <row r="8430" spans="1:12">
      <c r="A8430" s="213" t="str">
        <f t="shared" ca="1" si="131"/>
        <v/>
      </c>
      <c r="C8430" s="223"/>
      <c r="D8430" s="224"/>
      <c r="E8430" s="224"/>
      <c r="F8430" s="225"/>
      <c r="G8430" s="226"/>
      <c r="H8430" s="227"/>
      <c r="I8430" s="227"/>
      <c r="J8430" s="227"/>
      <c r="K8430" s="227"/>
      <c r="L8430" s="228"/>
    </row>
    <row r="8431" spans="1:12">
      <c r="A8431" s="213" t="str">
        <f t="shared" ca="1" si="131"/>
        <v/>
      </c>
      <c r="C8431" s="223"/>
      <c r="D8431" s="224"/>
      <c r="E8431" s="224"/>
      <c r="F8431" s="225"/>
      <c r="G8431" s="226"/>
      <c r="H8431" s="227"/>
      <c r="I8431" s="227"/>
      <c r="J8431" s="227"/>
      <c r="K8431" s="227"/>
      <c r="L8431" s="228"/>
    </row>
    <row r="8432" spans="1:12">
      <c r="A8432" s="213" t="str">
        <f t="shared" ca="1" si="131"/>
        <v/>
      </c>
      <c r="C8432" s="223"/>
      <c r="D8432" s="224"/>
      <c r="E8432" s="224"/>
      <c r="F8432" s="225"/>
      <c r="G8432" s="226"/>
      <c r="H8432" s="227"/>
      <c r="I8432" s="227"/>
      <c r="J8432" s="227"/>
      <c r="K8432" s="227"/>
      <c r="L8432" s="228"/>
    </row>
    <row r="8433" spans="1:12">
      <c r="A8433" s="213" t="str">
        <f t="shared" ca="1" si="131"/>
        <v/>
      </c>
      <c r="C8433" s="223"/>
      <c r="D8433" s="224"/>
      <c r="E8433" s="224"/>
      <c r="F8433" s="225"/>
      <c r="G8433" s="226"/>
      <c r="H8433" s="227"/>
      <c r="I8433" s="227"/>
      <c r="J8433" s="227"/>
      <c r="K8433" s="227"/>
      <c r="L8433" s="228"/>
    </row>
    <row r="8434" spans="1:12">
      <c r="A8434" s="213" t="str">
        <f t="shared" ca="1" si="131"/>
        <v/>
      </c>
      <c r="C8434" s="223"/>
      <c r="D8434" s="224"/>
      <c r="E8434" s="224"/>
      <c r="F8434" s="225"/>
      <c r="G8434" s="226"/>
      <c r="H8434" s="227"/>
      <c r="I8434" s="227"/>
      <c r="J8434" s="227"/>
      <c r="K8434" s="227"/>
      <c r="L8434" s="228"/>
    </row>
    <row r="8435" spans="1:12">
      <c r="A8435" s="213" t="str">
        <f t="shared" ca="1" si="131"/>
        <v/>
      </c>
      <c r="C8435" s="223"/>
      <c r="D8435" s="224"/>
      <c r="E8435" s="224"/>
      <c r="F8435" s="225"/>
      <c r="G8435" s="226"/>
      <c r="H8435" s="227"/>
      <c r="I8435" s="227"/>
      <c r="J8435" s="227"/>
      <c r="K8435" s="227"/>
      <c r="L8435" s="228"/>
    </row>
    <row r="8436" spans="1:12">
      <c r="A8436" s="213" t="str">
        <f t="shared" ca="1" si="131"/>
        <v/>
      </c>
      <c r="C8436" s="223"/>
      <c r="D8436" s="224"/>
      <c r="E8436" s="224"/>
      <c r="F8436" s="225"/>
      <c r="G8436" s="226"/>
      <c r="H8436" s="227"/>
      <c r="I8436" s="227"/>
      <c r="J8436" s="227"/>
      <c r="K8436" s="227"/>
      <c r="L8436" s="228"/>
    </row>
    <row r="8437" spans="1:12">
      <c r="A8437" s="213" t="str">
        <f t="shared" ca="1" si="131"/>
        <v/>
      </c>
      <c r="C8437" s="223"/>
      <c r="D8437" s="224"/>
      <c r="E8437" s="224"/>
      <c r="F8437" s="225"/>
      <c r="G8437" s="226"/>
      <c r="H8437" s="227"/>
      <c r="I8437" s="227"/>
      <c r="J8437" s="227"/>
      <c r="K8437" s="227"/>
      <c r="L8437" s="228"/>
    </row>
    <row r="8438" spans="1:12">
      <c r="A8438" s="213" t="str">
        <f t="shared" ca="1" si="131"/>
        <v/>
      </c>
      <c r="C8438" s="223"/>
      <c r="D8438" s="224"/>
      <c r="E8438" s="224"/>
      <c r="F8438" s="225"/>
      <c r="G8438" s="226"/>
      <c r="H8438" s="227"/>
      <c r="I8438" s="227"/>
      <c r="J8438" s="227"/>
      <c r="K8438" s="227"/>
      <c r="L8438" s="228"/>
    </row>
    <row r="8439" spans="1:12">
      <c r="A8439" s="213" t="str">
        <f t="shared" ca="1" si="131"/>
        <v/>
      </c>
      <c r="C8439" s="223"/>
      <c r="D8439" s="224"/>
      <c r="E8439" s="224"/>
      <c r="F8439" s="225"/>
      <c r="G8439" s="226"/>
      <c r="H8439" s="227"/>
      <c r="I8439" s="227"/>
      <c r="J8439" s="227"/>
      <c r="K8439" s="227"/>
      <c r="L8439" s="228"/>
    </row>
    <row r="8440" spans="1:12">
      <c r="A8440" s="213" t="str">
        <f t="shared" ca="1" si="131"/>
        <v/>
      </c>
      <c r="C8440" s="223"/>
      <c r="D8440" s="224"/>
      <c r="E8440" s="224"/>
      <c r="F8440" s="225"/>
      <c r="G8440" s="226"/>
      <c r="H8440" s="227"/>
      <c r="I8440" s="227"/>
      <c r="J8440" s="227"/>
      <c r="K8440" s="227"/>
      <c r="L8440" s="228"/>
    </row>
    <row r="8441" spans="1:12">
      <c r="A8441" s="213" t="str">
        <f t="shared" ca="1" si="131"/>
        <v/>
      </c>
      <c r="C8441" s="223"/>
      <c r="D8441" s="224"/>
      <c r="E8441" s="224"/>
      <c r="F8441" s="225"/>
      <c r="G8441" s="226"/>
      <c r="H8441" s="227"/>
      <c r="I8441" s="227"/>
      <c r="J8441" s="227"/>
      <c r="K8441" s="227"/>
      <c r="L8441" s="228"/>
    </row>
    <row r="8442" spans="1:12">
      <c r="A8442" s="213" t="str">
        <f t="shared" ca="1" si="131"/>
        <v/>
      </c>
      <c r="C8442" s="223"/>
      <c r="D8442" s="224"/>
      <c r="E8442" s="224"/>
      <c r="F8442" s="225"/>
      <c r="G8442" s="226"/>
      <c r="H8442" s="227"/>
      <c r="I8442" s="227"/>
      <c r="J8442" s="227"/>
      <c r="K8442" s="227"/>
      <c r="L8442" s="228"/>
    </row>
    <row r="8443" spans="1:12">
      <c r="A8443" s="213" t="str">
        <f t="shared" ca="1" si="131"/>
        <v/>
      </c>
      <c r="C8443" s="223"/>
      <c r="D8443" s="224"/>
      <c r="E8443" s="224"/>
      <c r="F8443" s="225"/>
      <c r="G8443" s="226"/>
      <c r="H8443" s="227"/>
      <c r="I8443" s="227"/>
      <c r="J8443" s="227"/>
      <c r="K8443" s="227"/>
      <c r="L8443" s="228"/>
    </row>
    <row r="8444" spans="1:12">
      <c r="A8444" s="213" t="str">
        <f t="shared" ca="1" si="131"/>
        <v/>
      </c>
      <c r="C8444" s="223"/>
      <c r="D8444" s="224"/>
      <c r="E8444" s="224"/>
      <c r="F8444" s="225"/>
      <c r="G8444" s="226"/>
      <c r="H8444" s="227"/>
      <c r="I8444" s="227"/>
      <c r="J8444" s="227"/>
      <c r="K8444" s="227"/>
      <c r="L8444" s="228"/>
    </row>
    <row r="8445" spans="1:12">
      <c r="A8445" s="213" t="str">
        <f t="shared" ca="1" si="131"/>
        <v/>
      </c>
      <c r="C8445" s="223"/>
      <c r="D8445" s="224"/>
      <c r="E8445" s="224"/>
      <c r="F8445" s="225"/>
      <c r="G8445" s="226"/>
      <c r="H8445" s="227"/>
      <c r="I8445" s="227"/>
      <c r="J8445" s="227"/>
      <c r="K8445" s="227"/>
      <c r="L8445" s="228"/>
    </row>
    <row r="8446" spans="1:12">
      <c r="A8446" s="213" t="str">
        <f t="shared" ca="1" si="131"/>
        <v/>
      </c>
      <c r="C8446" s="223"/>
      <c r="D8446" s="224"/>
      <c r="E8446" s="224"/>
      <c r="F8446" s="225"/>
      <c r="G8446" s="226"/>
      <c r="H8446" s="227"/>
      <c r="I8446" s="227"/>
      <c r="J8446" s="227"/>
      <c r="K8446" s="227"/>
      <c r="L8446" s="228"/>
    </row>
    <row r="8447" spans="1:12">
      <c r="A8447" s="213" t="str">
        <f t="shared" ca="1" si="131"/>
        <v/>
      </c>
      <c r="C8447" s="223"/>
      <c r="D8447" s="224"/>
      <c r="E8447" s="224"/>
      <c r="F8447" s="225"/>
      <c r="G8447" s="226"/>
      <c r="H8447" s="227"/>
      <c r="I8447" s="227"/>
      <c r="J8447" s="227"/>
      <c r="K8447" s="227"/>
      <c r="L8447" s="228"/>
    </row>
    <row r="8448" spans="1:12">
      <c r="A8448" s="213" t="str">
        <f t="shared" ca="1" si="131"/>
        <v/>
      </c>
      <c r="C8448" s="223"/>
      <c r="D8448" s="224"/>
      <c r="E8448" s="224"/>
      <c r="F8448" s="225"/>
      <c r="G8448" s="226"/>
      <c r="H8448" s="227"/>
      <c r="I8448" s="227"/>
      <c r="J8448" s="227"/>
      <c r="K8448" s="227"/>
      <c r="L8448" s="228"/>
    </row>
    <row r="8449" spans="1:12">
      <c r="A8449" s="213" t="str">
        <f t="shared" ca="1" si="131"/>
        <v/>
      </c>
      <c r="C8449" s="223"/>
      <c r="D8449" s="224"/>
      <c r="E8449" s="224"/>
      <c r="F8449" s="225"/>
      <c r="G8449" s="226"/>
      <c r="H8449" s="227"/>
      <c r="I8449" s="227"/>
      <c r="J8449" s="227"/>
      <c r="K8449" s="227"/>
      <c r="L8449" s="228"/>
    </row>
    <row r="8450" spans="1:12">
      <c r="A8450" s="213" t="str">
        <f t="shared" ca="1" si="131"/>
        <v/>
      </c>
      <c r="C8450" s="223"/>
      <c r="D8450" s="224"/>
      <c r="E8450" s="224"/>
      <c r="F8450" s="225"/>
      <c r="G8450" s="226"/>
      <c r="H8450" s="227"/>
      <c r="I8450" s="227"/>
      <c r="J8450" s="227"/>
      <c r="K8450" s="227"/>
      <c r="L8450" s="228"/>
    </row>
    <row r="8451" spans="1:12">
      <c r="A8451" s="213" t="str">
        <f t="shared" ca="1" si="131"/>
        <v/>
      </c>
      <c r="C8451" s="223"/>
      <c r="D8451" s="224"/>
      <c r="E8451" s="224"/>
      <c r="F8451" s="225"/>
      <c r="G8451" s="226"/>
      <c r="H8451" s="227"/>
      <c r="I8451" s="227"/>
      <c r="J8451" s="227"/>
      <c r="K8451" s="227"/>
      <c r="L8451" s="228"/>
    </row>
    <row r="8452" spans="1:12">
      <c r="A8452" s="213" t="str">
        <f t="shared" ref="A8452:A8515" ca="1" si="132">IF(INDIRECT(ADDRESS(ROW(A8452),3))="","",IF(INDIRECT(ADDRESS(ROW(A8452),3))=INDIRECT(ADDRESS(ROW(A8452)-1,3)),A8451,A8451+1))</f>
        <v/>
      </c>
      <c r="C8452" s="223"/>
      <c r="D8452" s="224"/>
      <c r="E8452" s="224"/>
      <c r="F8452" s="225"/>
      <c r="G8452" s="226"/>
      <c r="H8452" s="227"/>
      <c r="I8452" s="227"/>
      <c r="J8452" s="227"/>
      <c r="K8452" s="227"/>
      <c r="L8452" s="228"/>
    </row>
    <row r="8453" spans="1:12">
      <c r="A8453" s="213" t="str">
        <f t="shared" ca="1" si="132"/>
        <v/>
      </c>
      <c r="C8453" s="223"/>
      <c r="D8453" s="224"/>
      <c r="E8453" s="224"/>
      <c r="F8453" s="225"/>
      <c r="G8453" s="226"/>
      <c r="H8453" s="227"/>
      <c r="I8453" s="227"/>
      <c r="J8453" s="227"/>
      <c r="K8453" s="227"/>
      <c r="L8453" s="228"/>
    </row>
    <row r="8454" spans="1:12">
      <c r="A8454" s="213" t="str">
        <f t="shared" ca="1" si="132"/>
        <v/>
      </c>
      <c r="C8454" s="223"/>
      <c r="D8454" s="224"/>
      <c r="E8454" s="224"/>
      <c r="F8454" s="225"/>
      <c r="G8454" s="226"/>
      <c r="H8454" s="227"/>
      <c r="I8454" s="227"/>
      <c r="J8454" s="227"/>
      <c r="K8454" s="227"/>
      <c r="L8454" s="228"/>
    </row>
    <row r="8455" spans="1:12">
      <c r="A8455" s="213" t="str">
        <f t="shared" ca="1" si="132"/>
        <v/>
      </c>
      <c r="C8455" s="223"/>
      <c r="D8455" s="224"/>
      <c r="E8455" s="224"/>
      <c r="F8455" s="225"/>
      <c r="G8455" s="226"/>
      <c r="H8455" s="227"/>
      <c r="I8455" s="227"/>
      <c r="J8455" s="227"/>
      <c r="K8455" s="227"/>
      <c r="L8455" s="228"/>
    </row>
    <row r="8456" spans="1:12">
      <c r="A8456" s="213" t="str">
        <f t="shared" ca="1" si="132"/>
        <v/>
      </c>
      <c r="C8456" s="223"/>
      <c r="D8456" s="224"/>
      <c r="E8456" s="224"/>
      <c r="F8456" s="225"/>
      <c r="G8456" s="226"/>
      <c r="H8456" s="227"/>
      <c r="I8456" s="227"/>
      <c r="J8456" s="227"/>
      <c r="K8456" s="227"/>
      <c r="L8456" s="228"/>
    </row>
    <row r="8457" spans="1:12">
      <c r="A8457" s="213" t="str">
        <f t="shared" ca="1" si="132"/>
        <v/>
      </c>
      <c r="C8457" s="223"/>
      <c r="D8457" s="224"/>
      <c r="E8457" s="224"/>
      <c r="F8457" s="225"/>
      <c r="G8457" s="226"/>
      <c r="H8457" s="227"/>
      <c r="I8457" s="227"/>
      <c r="J8457" s="227"/>
      <c r="K8457" s="227"/>
      <c r="L8457" s="228"/>
    </row>
    <row r="8458" spans="1:12">
      <c r="A8458" s="213" t="str">
        <f t="shared" ca="1" si="132"/>
        <v/>
      </c>
      <c r="C8458" s="223"/>
      <c r="D8458" s="224"/>
      <c r="E8458" s="224"/>
      <c r="F8458" s="225"/>
      <c r="G8458" s="226"/>
      <c r="H8458" s="227"/>
      <c r="I8458" s="227"/>
      <c r="J8458" s="227"/>
      <c r="K8458" s="227"/>
      <c r="L8458" s="228"/>
    </row>
    <row r="8459" spans="1:12">
      <c r="A8459" s="213" t="str">
        <f t="shared" ca="1" si="132"/>
        <v/>
      </c>
      <c r="C8459" s="223"/>
      <c r="D8459" s="224"/>
      <c r="E8459" s="224"/>
      <c r="F8459" s="225"/>
      <c r="G8459" s="226"/>
      <c r="H8459" s="227"/>
      <c r="I8459" s="227"/>
      <c r="J8459" s="227"/>
      <c r="K8459" s="227"/>
      <c r="L8459" s="228"/>
    </row>
    <row r="8460" spans="1:12">
      <c r="A8460" s="213" t="str">
        <f t="shared" ca="1" si="132"/>
        <v/>
      </c>
      <c r="C8460" s="223"/>
      <c r="D8460" s="224"/>
      <c r="E8460" s="224"/>
      <c r="F8460" s="225"/>
      <c r="G8460" s="226"/>
      <c r="H8460" s="227"/>
      <c r="I8460" s="227"/>
      <c r="J8460" s="227"/>
      <c r="K8460" s="227"/>
      <c r="L8460" s="228"/>
    </row>
    <row r="8461" spans="1:12">
      <c r="A8461" s="213" t="str">
        <f t="shared" ca="1" si="132"/>
        <v/>
      </c>
      <c r="C8461" s="223"/>
      <c r="D8461" s="224"/>
      <c r="E8461" s="224"/>
      <c r="F8461" s="225"/>
      <c r="G8461" s="226"/>
      <c r="H8461" s="227"/>
      <c r="I8461" s="227"/>
      <c r="J8461" s="227"/>
      <c r="K8461" s="227"/>
      <c r="L8461" s="228"/>
    </row>
    <row r="8462" spans="1:12">
      <c r="A8462" s="213" t="str">
        <f t="shared" ca="1" si="132"/>
        <v/>
      </c>
      <c r="C8462" s="223"/>
      <c r="D8462" s="224"/>
      <c r="E8462" s="224"/>
      <c r="F8462" s="225"/>
      <c r="G8462" s="226"/>
      <c r="H8462" s="227"/>
      <c r="I8462" s="227"/>
      <c r="J8462" s="227"/>
      <c r="K8462" s="227"/>
      <c r="L8462" s="228"/>
    </row>
    <row r="8463" spans="1:12">
      <c r="A8463" s="213" t="str">
        <f t="shared" ca="1" si="132"/>
        <v/>
      </c>
      <c r="C8463" s="223"/>
      <c r="D8463" s="224"/>
      <c r="E8463" s="224"/>
      <c r="F8463" s="225"/>
      <c r="G8463" s="226"/>
      <c r="H8463" s="227"/>
      <c r="I8463" s="227"/>
      <c r="J8463" s="227"/>
      <c r="K8463" s="227"/>
      <c r="L8463" s="228"/>
    </row>
    <row r="8464" spans="1:12">
      <c r="A8464" s="213" t="str">
        <f t="shared" ca="1" si="132"/>
        <v/>
      </c>
      <c r="C8464" s="223"/>
      <c r="D8464" s="224"/>
      <c r="E8464" s="224"/>
      <c r="F8464" s="225"/>
      <c r="G8464" s="226"/>
      <c r="H8464" s="227"/>
      <c r="I8464" s="227"/>
      <c r="J8464" s="227"/>
      <c r="K8464" s="227"/>
      <c r="L8464" s="228"/>
    </row>
    <row r="8465" spans="1:12">
      <c r="A8465" s="213" t="str">
        <f t="shared" ca="1" si="132"/>
        <v/>
      </c>
      <c r="C8465" s="223"/>
      <c r="D8465" s="224"/>
      <c r="E8465" s="224"/>
      <c r="F8465" s="225"/>
      <c r="G8465" s="226"/>
      <c r="H8465" s="227"/>
      <c r="I8465" s="227"/>
      <c r="J8465" s="227"/>
      <c r="K8465" s="227"/>
      <c r="L8465" s="228"/>
    </row>
    <row r="8466" spans="1:12">
      <c r="A8466" s="213" t="str">
        <f t="shared" ca="1" si="132"/>
        <v/>
      </c>
      <c r="C8466" s="223"/>
      <c r="D8466" s="224"/>
      <c r="E8466" s="224"/>
      <c r="F8466" s="225"/>
      <c r="G8466" s="226"/>
      <c r="H8466" s="227"/>
      <c r="I8466" s="227"/>
      <c r="J8466" s="227"/>
      <c r="K8466" s="227"/>
      <c r="L8466" s="228"/>
    </row>
    <row r="8467" spans="1:12">
      <c r="A8467" s="213" t="str">
        <f t="shared" ca="1" si="132"/>
        <v/>
      </c>
      <c r="C8467" s="223"/>
      <c r="D8467" s="224"/>
      <c r="E8467" s="224"/>
      <c r="F8467" s="225"/>
      <c r="G8467" s="226"/>
      <c r="H8467" s="227"/>
      <c r="I8467" s="227"/>
      <c r="J8467" s="227"/>
      <c r="K8467" s="227"/>
      <c r="L8467" s="228"/>
    </row>
    <row r="8468" spans="1:12">
      <c r="A8468" s="213" t="str">
        <f t="shared" ca="1" si="132"/>
        <v/>
      </c>
      <c r="C8468" s="223"/>
      <c r="D8468" s="224"/>
      <c r="E8468" s="224"/>
      <c r="F8468" s="225"/>
      <c r="G8468" s="226"/>
      <c r="H8468" s="227"/>
      <c r="I8468" s="227"/>
      <c r="J8468" s="227"/>
      <c r="K8468" s="227"/>
      <c r="L8468" s="228"/>
    </row>
    <row r="8469" spans="1:12">
      <c r="A8469" s="213" t="str">
        <f t="shared" ca="1" si="132"/>
        <v/>
      </c>
      <c r="C8469" s="223"/>
      <c r="D8469" s="224"/>
      <c r="E8469" s="224"/>
      <c r="F8469" s="225"/>
      <c r="G8469" s="226"/>
      <c r="H8469" s="227"/>
      <c r="I8469" s="227"/>
      <c r="J8469" s="227"/>
      <c r="K8469" s="227"/>
      <c r="L8469" s="228"/>
    </row>
    <row r="8470" spans="1:12">
      <c r="A8470" s="213" t="str">
        <f t="shared" ca="1" si="132"/>
        <v/>
      </c>
      <c r="C8470" s="223"/>
      <c r="D8470" s="224"/>
      <c r="E8470" s="224"/>
      <c r="F8470" s="225"/>
      <c r="G8470" s="226"/>
      <c r="H8470" s="227"/>
      <c r="I8470" s="227"/>
      <c r="J8470" s="227"/>
      <c r="K8470" s="227"/>
      <c r="L8470" s="228"/>
    </row>
    <row r="8471" spans="1:12">
      <c r="A8471" s="213" t="str">
        <f t="shared" ca="1" si="132"/>
        <v/>
      </c>
      <c r="C8471" s="223"/>
      <c r="D8471" s="224"/>
      <c r="E8471" s="224"/>
      <c r="F8471" s="225"/>
      <c r="G8471" s="226"/>
      <c r="H8471" s="227"/>
      <c r="I8471" s="227"/>
      <c r="J8471" s="227"/>
      <c r="K8471" s="227"/>
      <c r="L8471" s="228"/>
    </row>
    <row r="8472" spans="1:12">
      <c r="A8472" s="213" t="str">
        <f t="shared" ca="1" si="132"/>
        <v/>
      </c>
      <c r="C8472" s="223"/>
      <c r="D8472" s="224"/>
      <c r="E8472" s="224"/>
      <c r="F8472" s="225"/>
      <c r="G8472" s="226"/>
      <c r="H8472" s="227"/>
      <c r="I8472" s="227"/>
      <c r="J8472" s="227"/>
      <c r="K8472" s="227"/>
      <c r="L8472" s="228"/>
    </row>
    <row r="8473" spans="1:12">
      <c r="A8473" s="213" t="str">
        <f t="shared" ca="1" si="132"/>
        <v/>
      </c>
      <c r="C8473" s="223"/>
      <c r="D8473" s="224"/>
      <c r="E8473" s="224"/>
      <c r="F8473" s="225"/>
      <c r="G8473" s="226"/>
      <c r="H8473" s="227"/>
      <c r="I8473" s="227"/>
      <c r="J8473" s="227"/>
      <c r="K8473" s="227"/>
      <c r="L8473" s="228"/>
    </row>
    <row r="8474" spans="1:12">
      <c r="A8474" s="213" t="str">
        <f t="shared" ca="1" si="132"/>
        <v/>
      </c>
      <c r="C8474" s="223"/>
      <c r="D8474" s="224"/>
      <c r="E8474" s="224"/>
      <c r="F8474" s="225"/>
      <c r="G8474" s="226"/>
      <c r="H8474" s="227"/>
      <c r="I8474" s="227"/>
      <c r="J8474" s="227"/>
      <c r="K8474" s="227"/>
      <c r="L8474" s="228"/>
    </row>
    <row r="8475" spans="1:12">
      <c r="A8475" s="213" t="str">
        <f t="shared" ca="1" si="132"/>
        <v/>
      </c>
      <c r="C8475" s="223"/>
      <c r="D8475" s="224"/>
      <c r="E8475" s="224"/>
      <c r="F8475" s="225"/>
      <c r="G8475" s="226"/>
      <c r="H8475" s="227"/>
      <c r="I8475" s="227"/>
      <c r="J8475" s="227"/>
      <c r="K8475" s="227"/>
      <c r="L8475" s="228"/>
    </row>
    <row r="8476" spans="1:12">
      <c r="A8476" s="213" t="str">
        <f t="shared" ca="1" si="132"/>
        <v/>
      </c>
      <c r="C8476" s="223"/>
      <c r="D8476" s="224"/>
      <c r="E8476" s="224"/>
      <c r="F8476" s="225"/>
      <c r="G8476" s="226"/>
      <c r="H8476" s="227"/>
      <c r="I8476" s="227"/>
      <c r="J8476" s="227"/>
      <c r="K8476" s="227"/>
      <c r="L8476" s="228"/>
    </row>
    <row r="8477" spans="1:12">
      <c r="A8477" s="213" t="str">
        <f t="shared" ca="1" si="132"/>
        <v/>
      </c>
      <c r="C8477" s="223"/>
      <c r="D8477" s="224"/>
      <c r="E8477" s="224"/>
      <c r="F8477" s="225"/>
      <c r="G8477" s="226"/>
      <c r="H8477" s="227"/>
      <c r="I8477" s="227"/>
      <c r="J8477" s="227"/>
      <c r="K8477" s="227"/>
      <c r="L8477" s="228"/>
    </row>
    <row r="8478" spans="1:12">
      <c r="A8478" s="213" t="str">
        <f t="shared" ca="1" si="132"/>
        <v/>
      </c>
      <c r="C8478" s="223"/>
      <c r="D8478" s="224"/>
      <c r="E8478" s="224"/>
      <c r="F8478" s="225"/>
      <c r="G8478" s="226"/>
      <c r="H8478" s="227"/>
      <c r="I8478" s="227"/>
      <c r="J8478" s="227"/>
      <c r="K8478" s="227"/>
      <c r="L8478" s="228"/>
    </row>
    <row r="8479" spans="1:12">
      <c r="A8479" s="213" t="str">
        <f t="shared" ca="1" si="132"/>
        <v/>
      </c>
      <c r="C8479" s="223"/>
      <c r="D8479" s="224"/>
      <c r="E8479" s="224"/>
      <c r="F8479" s="225"/>
      <c r="G8479" s="226"/>
      <c r="H8479" s="227"/>
      <c r="I8479" s="227"/>
      <c r="J8479" s="227"/>
      <c r="K8479" s="227"/>
      <c r="L8479" s="228"/>
    </row>
    <row r="8480" spans="1:12">
      <c r="A8480" s="213" t="str">
        <f t="shared" ca="1" si="132"/>
        <v/>
      </c>
      <c r="C8480" s="223"/>
      <c r="D8480" s="224"/>
      <c r="E8480" s="224"/>
      <c r="F8480" s="225"/>
      <c r="G8480" s="226"/>
      <c r="H8480" s="227"/>
      <c r="I8480" s="227"/>
      <c r="J8480" s="227"/>
      <c r="K8480" s="227"/>
      <c r="L8480" s="228"/>
    </row>
    <row r="8481" spans="1:12">
      <c r="A8481" s="213" t="str">
        <f t="shared" ca="1" si="132"/>
        <v/>
      </c>
      <c r="C8481" s="223"/>
      <c r="D8481" s="224"/>
      <c r="E8481" s="224"/>
      <c r="F8481" s="225"/>
      <c r="G8481" s="226"/>
      <c r="H8481" s="227"/>
      <c r="I8481" s="227"/>
      <c r="J8481" s="227"/>
      <c r="K8481" s="227"/>
      <c r="L8481" s="228"/>
    </row>
    <row r="8482" spans="1:12">
      <c r="A8482" s="213" t="str">
        <f t="shared" ca="1" si="132"/>
        <v/>
      </c>
      <c r="C8482" s="223"/>
      <c r="D8482" s="224"/>
      <c r="E8482" s="224"/>
      <c r="F8482" s="225"/>
      <c r="G8482" s="226"/>
      <c r="H8482" s="227"/>
      <c r="I8482" s="227"/>
      <c r="J8482" s="227"/>
      <c r="K8482" s="227"/>
      <c r="L8482" s="228"/>
    </row>
    <row r="8483" spans="1:12">
      <c r="A8483" s="213" t="str">
        <f t="shared" ca="1" si="132"/>
        <v/>
      </c>
      <c r="C8483" s="223"/>
      <c r="D8483" s="224"/>
      <c r="E8483" s="224"/>
      <c r="F8483" s="225"/>
      <c r="G8483" s="226"/>
      <c r="H8483" s="227"/>
      <c r="I8483" s="227"/>
      <c r="J8483" s="227"/>
      <c r="K8483" s="227"/>
      <c r="L8483" s="228"/>
    </row>
    <row r="8484" spans="1:12">
      <c r="A8484" s="213" t="str">
        <f t="shared" ca="1" si="132"/>
        <v/>
      </c>
      <c r="C8484" s="223"/>
      <c r="D8484" s="224"/>
      <c r="E8484" s="224"/>
      <c r="F8484" s="225"/>
      <c r="G8484" s="226"/>
      <c r="H8484" s="227"/>
      <c r="I8484" s="227"/>
      <c r="J8484" s="227"/>
      <c r="K8484" s="227"/>
      <c r="L8484" s="228"/>
    </row>
    <row r="8485" spans="1:12">
      <c r="A8485" s="213" t="str">
        <f t="shared" ca="1" si="132"/>
        <v/>
      </c>
      <c r="C8485" s="223"/>
      <c r="D8485" s="224"/>
      <c r="E8485" s="224"/>
      <c r="F8485" s="225"/>
      <c r="G8485" s="226"/>
      <c r="H8485" s="227"/>
      <c r="I8485" s="227"/>
      <c r="J8485" s="227"/>
      <c r="K8485" s="227"/>
      <c r="L8485" s="228"/>
    </row>
    <row r="8486" spans="1:12">
      <c r="A8486" s="213" t="str">
        <f t="shared" ca="1" si="132"/>
        <v/>
      </c>
      <c r="C8486" s="223"/>
      <c r="D8486" s="224"/>
      <c r="E8486" s="224"/>
      <c r="F8486" s="225"/>
      <c r="G8486" s="226"/>
      <c r="H8486" s="227"/>
      <c r="I8486" s="227"/>
      <c r="J8486" s="227"/>
      <c r="K8486" s="227"/>
      <c r="L8486" s="228"/>
    </row>
    <row r="8487" spans="1:12">
      <c r="A8487" s="213" t="str">
        <f t="shared" ca="1" si="132"/>
        <v/>
      </c>
      <c r="C8487" s="223"/>
      <c r="D8487" s="224"/>
      <c r="E8487" s="224"/>
      <c r="F8487" s="225"/>
      <c r="G8487" s="226"/>
      <c r="H8487" s="227"/>
      <c r="I8487" s="227"/>
      <c r="J8487" s="227"/>
      <c r="K8487" s="227"/>
      <c r="L8487" s="228"/>
    </row>
    <row r="8488" spans="1:12">
      <c r="A8488" s="213" t="str">
        <f t="shared" ca="1" si="132"/>
        <v/>
      </c>
      <c r="C8488" s="223"/>
      <c r="D8488" s="224"/>
      <c r="E8488" s="224"/>
      <c r="F8488" s="225"/>
      <c r="G8488" s="226"/>
      <c r="H8488" s="227"/>
      <c r="I8488" s="227"/>
      <c r="J8488" s="227"/>
      <c r="K8488" s="227"/>
      <c r="L8488" s="228"/>
    </row>
    <row r="8489" spans="1:12">
      <c r="A8489" s="213" t="str">
        <f t="shared" ca="1" si="132"/>
        <v/>
      </c>
      <c r="C8489" s="223"/>
      <c r="D8489" s="224"/>
      <c r="E8489" s="224"/>
      <c r="F8489" s="225"/>
      <c r="G8489" s="226"/>
      <c r="H8489" s="227"/>
      <c r="I8489" s="227"/>
      <c r="J8489" s="227"/>
      <c r="K8489" s="227"/>
      <c r="L8489" s="228"/>
    </row>
    <row r="8490" spans="1:12">
      <c r="A8490" s="213" t="str">
        <f t="shared" ca="1" si="132"/>
        <v/>
      </c>
      <c r="C8490" s="223"/>
      <c r="D8490" s="224"/>
      <c r="E8490" s="224"/>
      <c r="F8490" s="225"/>
      <c r="G8490" s="226"/>
      <c r="H8490" s="227"/>
      <c r="I8490" s="227"/>
      <c r="J8490" s="227"/>
      <c r="K8490" s="227"/>
      <c r="L8490" s="228"/>
    </row>
    <row r="8491" spans="1:12">
      <c r="A8491" s="213" t="str">
        <f t="shared" ca="1" si="132"/>
        <v/>
      </c>
      <c r="C8491" s="223"/>
      <c r="D8491" s="224"/>
      <c r="E8491" s="224"/>
      <c r="F8491" s="225"/>
      <c r="G8491" s="226"/>
      <c r="H8491" s="227"/>
      <c r="I8491" s="227"/>
      <c r="J8491" s="227"/>
      <c r="K8491" s="227"/>
      <c r="L8491" s="228"/>
    </row>
    <row r="8492" spans="1:12">
      <c r="A8492" s="213" t="str">
        <f t="shared" ca="1" si="132"/>
        <v/>
      </c>
      <c r="C8492" s="223"/>
      <c r="D8492" s="224"/>
      <c r="E8492" s="224"/>
      <c r="F8492" s="225"/>
      <c r="G8492" s="226"/>
      <c r="H8492" s="227"/>
      <c r="I8492" s="227"/>
      <c r="J8492" s="227"/>
      <c r="K8492" s="227"/>
      <c r="L8492" s="228"/>
    </row>
    <row r="8493" spans="1:12">
      <c r="A8493" s="213" t="str">
        <f t="shared" ca="1" si="132"/>
        <v/>
      </c>
      <c r="C8493" s="223"/>
      <c r="D8493" s="224"/>
      <c r="E8493" s="224"/>
      <c r="F8493" s="225"/>
      <c r="G8493" s="226"/>
      <c r="H8493" s="227"/>
      <c r="I8493" s="227"/>
      <c r="J8493" s="227"/>
      <c r="K8493" s="227"/>
      <c r="L8493" s="228"/>
    </row>
    <row r="8494" spans="1:12">
      <c r="A8494" s="213" t="str">
        <f t="shared" ca="1" si="132"/>
        <v/>
      </c>
      <c r="C8494" s="223"/>
      <c r="D8494" s="224"/>
      <c r="E8494" s="224"/>
      <c r="F8494" s="225"/>
      <c r="G8494" s="226"/>
      <c r="H8494" s="227"/>
      <c r="I8494" s="227"/>
      <c r="J8494" s="227"/>
      <c r="K8494" s="227"/>
      <c r="L8494" s="228"/>
    </row>
    <row r="8495" spans="1:12">
      <c r="A8495" s="213" t="str">
        <f t="shared" ca="1" si="132"/>
        <v/>
      </c>
      <c r="C8495" s="223"/>
      <c r="D8495" s="224"/>
      <c r="E8495" s="224"/>
      <c r="F8495" s="225"/>
      <c r="G8495" s="226"/>
      <c r="H8495" s="227"/>
      <c r="I8495" s="227"/>
      <c r="J8495" s="227"/>
      <c r="K8495" s="227"/>
      <c r="L8495" s="228"/>
    </row>
    <row r="8496" spans="1:12">
      <c r="A8496" s="213" t="str">
        <f t="shared" ca="1" si="132"/>
        <v/>
      </c>
      <c r="C8496" s="223"/>
      <c r="D8496" s="224"/>
      <c r="E8496" s="224"/>
      <c r="F8496" s="225"/>
      <c r="G8496" s="226"/>
      <c r="H8496" s="227"/>
      <c r="I8496" s="227"/>
      <c r="J8496" s="227"/>
      <c r="K8496" s="227"/>
      <c r="L8496" s="228"/>
    </row>
    <row r="8497" spans="1:12">
      <c r="A8497" s="213" t="str">
        <f t="shared" ca="1" si="132"/>
        <v/>
      </c>
      <c r="C8497" s="223"/>
      <c r="D8497" s="224"/>
      <c r="E8497" s="224"/>
      <c r="F8497" s="225"/>
      <c r="G8497" s="226"/>
      <c r="H8497" s="227"/>
      <c r="I8497" s="227"/>
      <c r="J8497" s="227"/>
      <c r="K8497" s="227"/>
      <c r="L8497" s="228"/>
    </row>
    <row r="8498" spans="1:12">
      <c r="A8498" s="213" t="str">
        <f t="shared" ca="1" si="132"/>
        <v/>
      </c>
      <c r="C8498" s="223"/>
      <c r="D8498" s="224"/>
      <c r="E8498" s="224"/>
      <c r="F8498" s="225"/>
      <c r="G8498" s="226"/>
      <c r="H8498" s="227"/>
      <c r="I8498" s="227"/>
      <c r="J8498" s="227"/>
      <c r="K8498" s="227"/>
      <c r="L8498" s="228"/>
    </row>
    <row r="8499" spans="1:12">
      <c r="A8499" s="213" t="str">
        <f t="shared" ca="1" si="132"/>
        <v/>
      </c>
      <c r="C8499" s="223"/>
      <c r="D8499" s="224"/>
      <c r="E8499" s="224"/>
      <c r="F8499" s="225"/>
      <c r="G8499" s="226"/>
      <c r="H8499" s="227"/>
      <c r="I8499" s="227"/>
      <c r="J8499" s="227"/>
      <c r="K8499" s="227"/>
      <c r="L8499" s="228"/>
    </row>
    <row r="8500" spans="1:12">
      <c r="A8500" s="213" t="str">
        <f t="shared" ca="1" si="132"/>
        <v/>
      </c>
      <c r="C8500" s="223"/>
      <c r="D8500" s="224"/>
      <c r="E8500" s="224"/>
      <c r="F8500" s="225"/>
      <c r="G8500" s="226"/>
      <c r="H8500" s="227"/>
      <c r="I8500" s="227"/>
      <c r="J8500" s="227"/>
      <c r="K8500" s="227"/>
      <c r="L8500" s="228"/>
    </row>
    <row r="8501" spans="1:12">
      <c r="A8501" s="213" t="str">
        <f t="shared" ca="1" si="132"/>
        <v/>
      </c>
      <c r="C8501" s="223"/>
      <c r="D8501" s="224"/>
      <c r="E8501" s="224"/>
      <c r="F8501" s="225"/>
      <c r="G8501" s="226"/>
      <c r="H8501" s="227"/>
      <c r="I8501" s="227"/>
      <c r="J8501" s="227"/>
      <c r="K8501" s="227"/>
      <c r="L8501" s="228"/>
    </row>
    <row r="8502" spans="1:12">
      <c r="A8502" s="213" t="str">
        <f t="shared" ca="1" si="132"/>
        <v/>
      </c>
      <c r="C8502" s="223"/>
      <c r="D8502" s="224"/>
      <c r="E8502" s="224"/>
      <c r="F8502" s="225"/>
      <c r="G8502" s="226"/>
      <c r="H8502" s="227"/>
      <c r="I8502" s="227"/>
      <c r="J8502" s="227"/>
      <c r="K8502" s="227"/>
      <c r="L8502" s="228"/>
    </row>
    <row r="8503" spans="1:12">
      <c r="A8503" s="213" t="str">
        <f t="shared" ca="1" si="132"/>
        <v/>
      </c>
      <c r="C8503" s="223"/>
      <c r="D8503" s="224"/>
      <c r="E8503" s="224"/>
      <c r="F8503" s="225"/>
      <c r="G8503" s="226"/>
      <c r="H8503" s="227"/>
      <c r="I8503" s="227"/>
      <c r="J8503" s="227"/>
      <c r="K8503" s="227"/>
      <c r="L8503" s="228"/>
    </row>
    <row r="8504" spans="1:12">
      <c r="A8504" s="213" t="str">
        <f t="shared" ca="1" si="132"/>
        <v/>
      </c>
      <c r="C8504" s="223"/>
      <c r="D8504" s="224"/>
      <c r="E8504" s="224"/>
      <c r="F8504" s="225"/>
      <c r="G8504" s="226"/>
      <c r="H8504" s="227"/>
      <c r="I8504" s="227"/>
      <c r="J8504" s="227"/>
      <c r="K8504" s="227"/>
      <c r="L8504" s="228"/>
    </row>
    <row r="8505" spans="1:12">
      <c r="A8505" s="213" t="str">
        <f t="shared" ca="1" si="132"/>
        <v/>
      </c>
      <c r="C8505" s="223"/>
      <c r="D8505" s="224"/>
      <c r="E8505" s="224"/>
      <c r="F8505" s="225"/>
      <c r="G8505" s="226"/>
      <c r="H8505" s="227"/>
      <c r="I8505" s="227"/>
      <c r="J8505" s="227"/>
      <c r="K8505" s="227"/>
      <c r="L8505" s="228"/>
    </row>
    <row r="8506" spans="1:12">
      <c r="A8506" s="213" t="str">
        <f t="shared" ca="1" si="132"/>
        <v/>
      </c>
      <c r="C8506" s="223"/>
      <c r="D8506" s="224"/>
      <c r="E8506" s="224"/>
      <c r="F8506" s="225"/>
      <c r="G8506" s="226"/>
      <c r="H8506" s="227"/>
      <c r="I8506" s="227"/>
      <c r="J8506" s="227"/>
      <c r="K8506" s="227"/>
      <c r="L8506" s="228"/>
    </row>
    <row r="8507" spans="1:12">
      <c r="A8507" s="213" t="str">
        <f t="shared" ca="1" si="132"/>
        <v/>
      </c>
      <c r="C8507" s="223"/>
      <c r="D8507" s="224"/>
      <c r="E8507" s="224"/>
      <c r="F8507" s="225"/>
      <c r="G8507" s="226"/>
      <c r="H8507" s="227"/>
      <c r="I8507" s="227"/>
      <c r="J8507" s="227"/>
      <c r="K8507" s="227"/>
      <c r="L8507" s="228"/>
    </row>
    <row r="8508" spans="1:12">
      <c r="A8508" s="213" t="str">
        <f t="shared" ca="1" si="132"/>
        <v/>
      </c>
      <c r="C8508" s="223"/>
      <c r="D8508" s="224"/>
      <c r="E8508" s="224"/>
      <c r="F8508" s="225"/>
      <c r="G8508" s="226"/>
      <c r="H8508" s="227"/>
      <c r="I8508" s="227"/>
      <c r="J8508" s="227"/>
      <c r="K8508" s="227"/>
      <c r="L8508" s="228"/>
    </row>
    <row r="8509" spans="1:12">
      <c r="A8509" s="213" t="str">
        <f t="shared" ca="1" si="132"/>
        <v/>
      </c>
      <c r="C8509" s="223"/>
      <c r="D8509" s="224"/>
      <c r="E8509" s="224"/>
      <c r="F8509" s="225"/>
      <c r="G8509" s="226"/>
      <c r="H8509" s="227"/>
      <c r="I8509" s="227"/>
      <c r="J8509" s="227"/>
      <c r="K8509" s="227"/>
      <c r="L8509" s="228"/>
    </row>
    <row r="8510" spans="1:12">
      <c r="A8510" s="213" t="str">
        <f t="shared" ca="1" si="132"/>
        <v/>
      </c>
      <c r="C8510" s="223"/>
      <c r="D8510" s="224"/>
      <c r="E8510" s="224"/>
      <c r="F8510" s="225"/>
      <c r="G8510" s="226"/>
      <c r="H8510" s="227"/>
      <c r="I8510" s="227"/>
      <c r="J8510" s="227"/>
      <c r="K8510" s="227"/>
      <c r="L8510" s="228"/>
    </row>
    <row r="8511" spans="1:12">
      <c r="A8511" s="213" t="str">
        <f t="shared" ca="1" si="132"/>
        <v/>
      </c>
      <c r="C8511" s="223"/>
      <c r="D8511" s="224"/>
      <c r="E8511" s="224"/>
      <c r="F8511" s="225"/>
      <c r="G8511" s="226"/>
      <c r="H8511" s="227"/>
      <c r="I8511" s="227"/>
      <c r="J8511" s="227"/>
      <c r="K8511" s="227"/>
      <c r="L8511" s="228"/>
    </row>
    <row r="8512" spans="1:12">
      <c r="A8512" s="213" t="str">
        <f t="shared" ca="1" si="132"/>
        <v/>
      </c>
      <c r="C8512" s="223"/>
      <c r="D8512" s="224"/>
      <c r="E8512" s="224"/>
      <c r="F8512" s="225"/>
      <c r="G8512" s="226"/>
      <c r="H8512" s="227"/>
      <c r="I8512" s="227"/>
      <c r="J8512" s="227"/>
      <c r="K8512" s="227"/>
      <c r="L8512" s="228"/>
    </row>
    <row r="8513" spans="1:12">
      <c r="A8513" s="213" t="str">
        <f t="shared" ca="1" si="132"/>
        <v/>
      </c>
      <c r="C8513" s="223"/>
      <c r="D8513" s="224"/>
      <c r="E8513" s="224"/>
      <c r="F8513" s="225"/>
      <c r="G8513" s="226"/>
      <c r="H8513" s="227"/>
      <c r="I8513" s="227"/>
      <c r="J8513" s="227"/>
      <c r="K8513" s="227"/>
      <c r="L8513" s="228"/>
    </row>
    <row r="8514" spans="1:12">
      <c r="A8514" s="213" t="str">
        <f t="shared" ca="1" si="132"/>
        <v/>
      </c>
      <c r="C8514" s="223"/>
      <c r="D8514" s="224"/>
      <c r="E8514" s="224"/>
      <c r="F8514" s="225"/>
      <c r="G8514" s="226"/>
      <c r="H8514" s="227"/>
      <c r="I8514" s="227"/>
      <c r="J8514" s="227"/>
      <c r="K8514" s="227"/>
      <c r="L8514" s="228"/>
    </row>
    <row r="8515" spans="1:12">
      <c r="A8515" s="213" t="str">
        <f t="shared" ca="1" si="132"/>
        <v/>
      </c>
      <c r="C8515" s="223"/>
      <c r="D8515" s="224"/>
      <c r="E8515" s="224"/>
      <c r="F8515" s="225"/>
      <c r="G8515" s="226"/>
      <c r="H8515" s="227"/>
      <c r="I8515" s="227"/>
      <c r="J8515" s="227"/>
      <c r="K8515" s="227"/>
      <c r="L8515" s="228"/>
    </row>
    <row r="8516" spans="1:12">
      <c r="A8516" s="213" t="str">
        <f t="shared" ref="A8516:A8579" ca="1" si="133">IF(INDIRECT(ADDRESS(ROW(A8516),3))="","",IF(INDIRECT(ADDRESS(ROW(A8516),3))=INDIRECT(ADDRESS(ROW(A8516)-1,3)),A8515,A8515+1))</f>
        <v/>
      </c>
      <c r="C8516" s="223"/>
      <c r="D8516" s="224"/>
      <c r="E8516" s="224"/>
      <c r="F8516" s="225"/>
      <c r="G8516" s="226"/>
      <c r="H8516" s="227"/>
      <c r="I8516" s="227"/>
      <c r="J8516" s="227"/>
      <c r="K8516" s="227"/>
      <c r="L8516" s="228"/>
    </row>
    <row r="8517" spans="1:12">
      <c r="A8517" s="213" t="str">
        <f t="shared" ca="1" si="133"/>
        <v/>
      </c>
      <c r="C8517" s="223"/>
      <c r="D8517" s="224"/>
      <c r="E8517" s="224"/>
      <c r="F8517" s="225"/>
      <c r="G8517" s="226"/>
      <c r="H8517" s="227"/>
      <c r="I8517" s="227"/>
      <c r="J8517" s="227"/>
      <c r="K8517" s="227"/>
      <c r="L8517" s="228"/>
    </row>
    <row r="8518" spans="1:12">
      <c r="A8518" s="213" t="str">
        <f t="shared" ca="1" si="133"/>
        <v/>
      </c>
      <c r="C8518" s="223"/>
      <c r="D8518" s="224"/>
      <c r="E8518" s="224"/>
      <c r="F8518" s="225"/>
      <c r="G8518" s="226"/>
      <c r="H8518" s="227"/>
      <c r="I8518" s="227"/>
      <c r="J8518" s="227"/>
      <c r="K8518" s="227"/>
      <c r="L8518" s="228"/>
    </row>
    <row r="8519" spans="1:12">
      <c r="A8519" s="213" t="str">
        <f t="shared" ca="1" si="133"/>
        <v/>
      </c>
      <c r="C8519" s="223"/>
      <c r="D8519" s="224"/>
      <c r="E8519" s="224"/>
      <c r="F8519" s="225"/>
      <c r="G8519" s="226"/>
      <c r="H8519" s="227"/>
      <c r="I8519" s="227"/>
      <c r="J8519" s="227"/>
      <c r="K8519" s="227"/>
      <c r="L8519" s="228"/>
    </row>
    <row r="8520" spans="1:12">
      <c r="A8520" s="213" t="str">
        <f t="shared" ca="1" si="133"/>
        <v/>
      </c>
      <c r="C8520" s="223"/>
      <c r="D8520" s="224"/>
      <c r="E8520" s="224"/>
      <c r="F8520" s="225"/>
      <c r="G8520" s="226"/>
      <c r="H8520" s="227"/>
      <c r="I8520" s="227"/>
      <c r="J8520" s="227"/>
      <c r="K8520" s="227"/>
      <c r="L8520" s="228"/>
    </row>
    <row r="8521" spans="1:12">
      <c r="A8521" s="213" t="str">
        <f t="shared" ca="1" si="133"/>
        <v/>
      </c>
      <c r="C8521" s="223"/>
      <c r="D8521" s="224"/>
      <c r="E8521" s="224"/>
      <c r="F8521" s="225"/>
      <c r="G8521" s="226"/>
      <c r="H8521" s="227"/>
      <c r="I8521" s="227"/>
      <c r="J8521" s="227"/>
      <c r="K8521" s="227"/>
      <c r="L8521" s="228"/>
    </row>
    <row r="8522" spans="1:12">
      <c r="A8522" s="213" t="str">
        <f t="shared" ca="1" si="133"/>
        <v/>
      </c>
      <c r="C8522" s="223"/>
      <c r="D8522" s="224"/>
      <c r="E8522" s="224"/>
      <c r="F8522" s="225"/>
      <c r="G8522" s="226"/>
      <c r="H8522" s="227"/>
      <c r="I8522" s="227"/>
      <c r="J8522" s="227"/>
      <c r="K8522" s="227"/>
      <c r="L8522" s="228"/>
    </row>
    <row r="8523" spans="1:12">
      <c r="A8523" s="213" t="str">
        <f t="shared" ca="1" si="133"/>
        <v/>
      </c>
      <c r="C8523" s="223"/>
      <c r="D8523" s="224"/>
      <c r="E8523" s="224"/>
      <c r="F8523" s="225"/>
      <c r="G8523" s="226"/>
      <c r="H8523" s="227"/>
      <c r="I8523" s="227"/>
      <c r="J8523" s="227"/>
      <c r="K8523" s="227"/>
      <c r="L8523" s="228"/>
    </row>
    <row r="8524" spans="1:12">
      <c r="A8524" s="213" t="str">
        <f t="shared" ca="1" si="133"/>
        <v/>
      </c>
      <c r="C8524" s="223"/>
      <c r="D8524" s="224"/>
      <c r="E8524" s="224"/>
      <c r="F8524" s="225"/>
      <c r="G8524" s="226"/>
      <c r="H8524" s="227"/>
      <c r="I8524" s="227"/>
      <c r="J8524" s="227"/>
      <c r="K8524" s="227"/>
      <c r="L8524" s="228"/>
    </row>
    <row r="8525" spans="1:12">
      <c r="A8525" s="213" t="str">
        <f t="shared" ca="1" si="133"/>
        <v/>
      </c>
      <c r="C8525" s="223"/>
      <c r="D8525" s="224"/>
      <c r="E8525" s="224"/>
      <c r="F8525" s="225"/>
      <c r="G8525" s="226"/>
      <c r="H8525" s="227"/>
      <c r="I8525" s="227"/>
      <c r="J8525" s="227"/>
      <c r="K8525" s="227"/>
      <c r="L8525" s="228"/>
    </row>
    <row r="8526" spans="1:12">
      <c r="A8526" s="213" t="str">
        <f t="shared" ca="1" si="133"/>
        <v/>
      </c>
      <c r="C8526" s="223"/>
      <c r="D8526" s="224"/>
      <c r="E8526" s="224"/>
      <c r="F8526" s="225"/>
      <c r="G8526" s="226"/>
      <c r="H8526" s="227"/>
      <c r="I8526" s="227"/>
      <c r="J8526" s="227"/>
      <c r="K8526" s="227"/>
      <c r="L8526" s="228"/>
    </row>
    <row r="8527" spans="1:12">
      <c r="A8527" s="213" t="str">
        <f t="shared" ca="1" si="133"/>
        <v/>
      </c>
      <c r="C8527" s="223"/>
      <c r="D8527" s="224"/>
      <c r="E8527" s="224"/>
      <c r="F8527" s="225"/>
      <c r="G8527" s="226"/>
      <c r="H8527" s="227"/>
      <c r="I8527" s="227"/>
      <c r="J8527" s="227"/>
      <c r="K8527" s="227"/>
      <c r="L8527" s="228"/>
    </row>
    <row r="8528" spans="1:12">
      <c r="A8528" s="213" t="str">
        <f t="shared" ca="1" si="133"/>
        <v/>
      </c>
      <c r="C8528" s="223"/>
      <c r="D8528" s="224"/>
      <c r="E8528" s="224"/>
      <c r="F8528" s="225"/>
      <c r="G8528" s="226"/>
      <c r="H8528" s="227"/>
      <c r="I8528" s="227"/>
      <c r="J8528" s="227"/>
      <c r="K8528" s="227"/>
      <c r="L8528" s="228"/>
    </row>
    <row r="8529" spans="1:12">
      <c r="A8529" s="213" t="str">
        <f t="shared" ca="1" si="133"/>
        <v/>
      </c>
      <c r="C8529" s="223"/>
      <c r="D8529" s="224"/>
      <c r="E8529" s="224"/>
      <c r="F8529" s="225"/>
      <c r="G8529" s="226"/>
      <c r="H8529" s="227"/>
      <c r="I8529" s="227"/>
      <c r="J8529" s="227"/>
      <c r="K8529" s="227"/>
      <c r="L8529" s="228"/>
    </row>
    <row r="8530" spans="1:12">
      <c r="A8530" s="213" t="str">
        <f t="shared" ca="1" si="133"/>
        <v/>
      </c>
      <c r="C8530" s="223"/>
      <c r="D8530" s="224"/>
      <c r="E8530" s="224"/>
      <c r="F8530" s="225"/>
      <c r="G8530" s="226"/>
      <c r="H8530" s="227"/>
      <c r="I8530" s="227"/>
      <c r="J8530" s="227"/>
      <c r="K8530" s="227"/>
      <c r="L8530" s="228"/>
    </row>
    <row r="8531" spans="1:12">
      <c r="A8531" s="213" t="str">
        <f t="shared" ca="1" si="133"/>
        <v/>
      </c>
      <c r="C8531" s="223"/>
      <c r="D8531" s="224"/>
      <c r="E8531" s="224"/>
      <c r="F8531" s="225"/>
      <c r="G8531" s="226"/>
      <c r="H8531" s="227"/>
      <c r="I8531" s="227"/>
      <c r="J8531" s="227"/>
      <c r="K8531" s="227"/>
      <c r="L8531" s="228"/>
    </row>
    <row r="8532" spans="1:12">
      <c r="A8532" s="213" t="str">
        <f t="shared" ca="1" si="133"/>
        <v/>
      </c>
      <c r="C8532" s="223"/>
      <c r="D8532" s="224"/>
      <c r="E8532" s="224"/>
      <c r="F8532" s="225"/>
      <c r="G8532" s="226"/>
      <c r="H8532" s="227"/>
      <c r="I8532" s="227"/>
      <c r="J8532" s="227"/>
      <c r="K8532" s="227"/>
      <c r="L8532" s="228"/>
    </row>
    <row r="8533" spans="1:12">
      <c r="A8533" s="213" t="str">
        <f t="shared" ca="1" si="133"/>
        <v/>
      </c>
      <c r="C8533" s="223"/>
      <c r="D8533" s="224"/>
      <c r="E8533" s="224"/>
      <c r="F8533" s="225"/>
      <c r="G8533" s="226"/>
      <c r="H8533" s="227"/>
      <c r="I8533" s="227"/>
      <c r="J8533" s="227"/>
      <c r="K8533" s="227"/>
      <c r="L8533" s="228"/>
    </row>
    <row r="8534" spans="1:12">
      <c r="A8534" s="213" t="str">
        <f t="shared" ca="1" si="133"/>
        <v/>
      </c>
      <c r="C8534" s="223"/>
      <c r="D8534" s="224"/>
      <c r="E8534" s="224"/>
      <c r="F8534" s="225"/>
      <c r="G8534" s="226"/>
      <c r="H8534" s="227"/>
      <c r="I8534" s="227"/>
      <c r="J8534" s="227"/>
      <c r="K8534" s="227"/>
      <c r="L8534" s="228"/>
    </row>
    <row r="8535" spans="1:12">
      <c r="A8535" s="213" t="str">
        <f t="shared" ca="1" si="133"/>
        <v/>
      </c>
      <c r="C8535" s="223"/>
      <c r="D8535" s="224"/>
      <c r="E8535" s="224"/>
      <c r="F8535" s="225"/>
      <c r="G8535" s="226"/>
      <c r="H8535" s="227"/>
      <c r="I8535" s="227"/>
      <c r="J8535" s="227"/>
      <c r="K8535" s="227"/>
      <c r="L8535" s="228"/>
    </row>
    <row r="8536" spans="1:12">
      <c r="A8536" s="213" t="str">
        <f t="shared" ca="1" si="133"/>
        <v/>
      </c>
      <c r="C8536" s="223"/>
      <c r="D8536" s="224"/>
      <c r="E8536" s="224"/>
      <c r="F8536" s="225"/>
      <c r="G8536" s="226"/>
      <c r="H8536" s="227"/>
      <c r="I8536" s="227"/>
      <c r="J8536" s="227"/>
      <c r="K8536" s="227"/>
      <c r="L8536" s="228"/>
    </row>
    <row r="8537" spans="1:12">
      <c r="A8537" s="213" t="str">
        <f t="shared" ca="1" si="133"/>
        <v/>
      </c>
      <c r="C8537" s="223"/>
      <c r="D8537" s="224"/>
      <c r="E8537" s="224"/>
      <c r="F8537" s="225"/>
      <c r="G8537" s="226"/>
      <c r="H8537" s="227"/>
      <c r="I8537" s="227"/>
      <c r="J8537" s="227"/>
      <c r="K8537" s="227"/>
      <c r="L8537" s="228"/>
    </row>
    <row r="8538" spans="1:12">
      <c r="A8538" s="213" t="str">
        <f t="shared" ca="1" si="133"/>
        <v/>
      </c>
      <c r="C8538" s="223"/>
      <c r="D8538" s="224"/>
      <c r="E8538" s="224"/>
      <c r="F8538" s="225"/>
      <c r="G8538" s="226"/>
      <c r="H8538" s="227"/>
      <c r="I8538" s="227"/>
      <c r="J8538" s="227"/>
      <c r="K8538" s="227"/>
      <c r="L8538" s="228"/>
    </row>
    <row r="8539" spans="1:12">
      <c r="A8539" s="213" t="str">
        <f t="shared" ca="1" si="133"/>
        <v/>
      </c>
      <c r="C8539" s="223"/>
      <c r="D8539" s="224"/>
      <c r="E8539" s="224"/>
      <c r="F8539" s="225"/>
      <c r="G8539" s="226"/>
      <c r="H8539" s="227"/>
      <c r="I8539" s="227"/>
      <c r="J8539" s="227"/>
      <c r="K8539" s="227"/>
      <c r="L8539" s="228"/>
    </row>
    <row r="8540" spans="1:12">
      <c r="A8540" s="213" t="str">
        <f t="shared" ca="1" si="133"/>
        <v/>
      </c>
      <c r="C8540" s="223"/>
      <c r="D8540" s="224"/>
      <c r="E8540" s="224"/>
      <c r="F8540" s="225"/>
      <c r="G8540" s="226"/>
      <c r="H8540" s="227"/>
      <c r="I8540" s="227"/>
      <c r="J8540" s="227"/>
      <c r="K8540" s="227"/>
      <c r="L8540" s="228"/>
    </row>
    <row r="8541" spans="1:12">
      <c r="A8541" s="213" t="str">
        <f t="shared" ca="1" si="133"/>
        <v/>
      </c>
      <c r="C8541" s="223"/>
      <c r="D8541" s="224"/>
      <c r="E8541" s="224"/>
      <c r="F8541" s="225"/>
      <c r="G8541" s="226"/>
      <c r="H8541" s="227"/>
      <c r="I8541" s="227"/>
      <c r="J8541" s="227"/>
      <c r="K8541" s="227"/>
      <c r="L8541" s="228"/>
    </row>
    <row r="8542" spans="1:12">
      <c r="A8542" s="213" t="str">
        <f t="shared" ca="1" si="133"/>
        <v/>
      </c>
      <c r="C8542" s="223"/>
      <c r="D8542" s="224"/>
      <c r="E8542" s="224"/>
      <c r="F8542" s="225"/>
      <c r="G8542" s="226"/>
      <c r="H8542" s="227"/>
      <c r="I8542" s="227"/>
      <c r="J8542" s="227"/>
      <c r="K8542" s="227"/>
      <c r="L8542" s="228"/>
    </row>
    <row r="8543" spans="1:12">
      <c r="A8543" s="213" t="str">
        <f t="shared" ca="1" si="133"/>
        <v/>
      </c>
      <c r="C8543" s="223"/>
      <c r="D8543" s="224"/>
      <c r="E8543" s="224"/>
      <c r="F8543" s="225"/>
      <c r="G8543" s="226"/>
      <c r="H8543" s="227"/>
      <c r="I8543" s="227"/>
      <c r="J8543" s="227"/>
      <c r="K8543" s="227"/>
      <c r="L8543" s="228"/>
    </row>
    <row r="8544" spans="1:12">
      <c r="A8544" s="213" t="str">
        <f t="shared" ca="1" si="133"/>
        <v/>
      </c>
      <c r="C8544" s="223"/>
      <c r="D8544" s="224"/>
      <c r="E8544" s="224"/>
      <c r="F8544" s="225"/>
      <c r="G8544" s="226"/>
      <c r="H8544" s="227"/>
      <c r="I8544" s="227"/>
      <c r="J8544" s="227"/>
      <c r="K8544" s="227"/>
      <c r="L8544" s="228"/>
    </row>
    <row r="8545" spans="1:12">
      <c r="A8545" s="213" t="str">
        <f t="shared" ca="1" si="133"/>
        <v/>
      </c>
      <c r="C8545" s="223"/>
      <c r="D8545" s="224"/>
      <c r="E8545" s="224"/>
      <c r="F8545" s="225"/>
      <c r="G8545" s="226"/>
      <c r="H8545" s="227"/>
      <c r="I8545" s="227"/>
      <c r="J8545" s="227"/>
      <c r="K8545" s="227"/>
      <c r="L8545" s="228"/>
    </row>
    <row r="8546" spans="1:12">
      <c r="A8546" s="213" t="str">
        <f t="shared" ca="1" si="133"/>
        <v/>
      </c>
      <c r="C8546" s="223"/>
      <c r="D8546" s="224"/>
      <c r="E8546" s="224"/>
      <c r="F8546" s="225"/>
      <c r="G8546" s="226"/>
      <c r="H8546" s="227"/>
      <c r="I8546" s="227"/>
      <c r="J8546" s="227"/>
      <c r="K8546" s="227"/>
      <c r="L8546" s="228"/>
    </row>
    <row r="8547" spans="1:12">
      <c r="A8547" s="213" t="str">
        <f t="shared" ca="1" si="133"/>
        <v/>
      </c>
      <c r="C8547" s="223"/>
      <c r="D8547" s="224"/>
      <c r="E8547" s="224"/>
      <c r="F8547" s="225"/>
      <c r="G8547" s="226"/>
      <c r="H8547" s="227"/>
      <c r="I8547" s="227"/>
      <c r="J8547" s="227"/>
      <c r="K8547" s="227"/>
      <c r="L8547" s="228"/>
    </row>
    <row r="8548" spans="1:12">
      <c r="A8548" s="213" t="str">
        <f t="shared" ca="1" si="133"/>
        <v/>
      </c>
      <c r="C8548" s="223"/>
      <c r="D8548" s="224"/>
      <c r="E8548" s="224"/>
      <c r="F8548" s="225"/>
      <c r="G8548" s="226"/>
      <c r="H8548" s="227"/>
      <c r="I8548" s="227"/>
      <c r="J8548" s="227"/>
      <c r="K8548" s="227"/>
      <c r="L8548" s="228"/>
    </row>
    <row r="8549" spans="1:12">
      <c r="A8549" s="213" t="str">
        <f t="shared" ca="1" si="133"/>
        <v/>
      </c>
      <c r="C8549" s="223"/>
      <c r="D8549" s="224"/>
      <c r="E8549" s="224"/>
      <c r="F8549" s="225"/>
      <c r="G8549" s="226"/>
      <c r="H8549" s="227"/>
      <c r="I8549" s="227"/>
      <c r="J8549" s="227"/>
      <c r="K8549" s="227"/>
      <c r="L8549" s="228"/>
    </row>
    <row r="8550" spans="1:12">
      <c r="A8550" s="213" t="str">
        <f t="shared" ca="1" si="133"/>
        <v/>
      </c>
      <c r="C8550" s="223"/>
      <c r="D8550" s="224"/>
      <c r="E8550" s="224"/>
      <c r="F8550" s="225"/>
      <c r="G8550" s="226"/>
      <c r="H8550" s="227"/>
      <c r="I8550" s="227"/>
      <c r="J8550" s="227"/>
      <c r="K8550" s="227"/>
      <c r="L8550" s="228"/>
    </row>
    <row r="8551" spans="1:12">
      <c r="A8551" s="213" t="str">
        <f t="shared" ca="1" si="133"/>
        <v/>
      </c>
      <c r="C8551" s="223"/>
      <c r="D8551" s="224"/>
      <c r="E8551" s="224"/>
      <c r="F8551" s="225"/>
      <c r="G8551" s="226"/>
      <c r="H8551" s="227"/>
      <c r="I8551" s="227"/>
      <c r="J8551" s="227"/>
      <c r="K8551" s="227"/>
      <c r="L8551" s="228"/>
    </row>
    <row r="8552" spans="1:12">
      <c r="A8552" s="213" t="str">
        <f t="shared" ca="1" si="133"/>
        <v/>
      </c>
      <c r="C8552" s="223"/>
      <c r="D8552" s="224"/>
      <c r="E8552" s="224"/>
      <c r="F8552" s="225"/>
      <c r="G8552" s="226"/>
      <c r="H8552" s="227"/>
      <c r="I8552" s="227"/>
      <c r="J8552" s="227"/>
      <c r="K8552" s="227"/>
      <c r="L8552" s="228"/>
    </row>
    <row r="8553" spans="1:12">
      <c r="A8553" s="213" t="str">
        <f t="shared" ca="1" si="133"/>
        <v/>
      </c>
      <c r="C8553" s="223"/>
      <c r="D8553" s="224"/>
      <c r="E8553" s="224"/>
      <c r="F8553" s="225"/>
      <c r="G8553" s="226"/>
      <c r="H8553" s="227"/>
      <c r="I8553" s="227"/>
      <c r="J8553" s="227"/>
      <c r="K8553" s="227"/>
      <c r="L8553" s="228"/>
    </row>
    <row r="8554" spans="1:12">
      <c r="A8554" s="213" t="str">
        <f t="shared" ca="1" si="133"/>
        <v/>
      </c>
      <c r="C8554" s="223"/>
      <c r="D8554" s="224"/>
      <c r="E8554" s="224"/>
      <c r="F8554" s="225"/>
      <c r="G8554" s="226"/>
      <c r="H8554" s="227"/>
      <c r="I8554" s="227"/>
      <c r="J8554" s="227"/>
      <c r="K8554" s="227"/>
      <c r="L8554" s="228"/>
    </row>
    <row r="8555" spans="1:12">
      <c r="A8555" s="213" t="str">
        <f t="shared" ca="1" si="133"/>
        <v/>
      </c>
      <c r="C8555" s="223"/>
      <c r="D8555" s="224"/>
      <c r="E8555" s="224"/>
      <c r="F8555" s="225"/>
      <c r="G8555" s="226"/>
      <c r="H8555" s="227"/>
      <c r="I8555" s="227"/>
      <c r="J8555" s="227"/>
      <c r="K8555" s="227"/>
      <c r="L8555" s="228"/>
    </row>
    <row r="8556" spans="1:12">
      <c r="A8556" s="213" t="str">
        <f t="shared" ca="1" si="133"/>
        <v/>
      </c>
      <c r="C8556" s="223"/>
      <c r="D8556" s="224"/>
      <c r="E8556" s="224"/>
      <c r="F8556" s="225"/>
      <c r="G8556" s="226"/>
      <c r="H8556" s="227"/>
      <c r="I8556" s="227"/>
      <c r="J8556" s="227"/>
      <c r="K8556" s="227"/>
      <c r="L8556" s="228"/>
    </row>
    <row r="8557" spans="1:12">
      <c r="A8557" s="213" t="str">
        <f t="shared" ca="1" si="133"/>
        <v/>
      </c>
      <c r="C8557" s="223"/>
      <c r="D8557" s="224"/>
      <c r="E8557" s="224"/>
      <c r="F8557" s="225"/>
      <c r="G8557" s="226"/>
      <c r="H8557" s="227"/>
      <c r="I8557" s="227"/>
      <c r="J8557" s="227"/>
      <c r="K8557" s="227"/>
      <c r="L8557" s="228"/>
    </row>
    <row r="8558" spans="1:12">
      <c r="A8558" s="213" t="str">
        <f t="shared" ca="1" si="133"/>
        <v/>
      </c>
      <c r="C8558" s="223"/>
      <c r="D8558" s="224"/>
      <c r="E8558" s="224"/>
      <c r="F8558" s="225"/>
      <c r="G8558" s="226"/>
      <c r="H8558" s="227"/>
      <c r="I8558" s="227"/>
      <c r="J8558" s="227"/>
      <c r="K8558" s="227"/>
      <c r="L8558" s="228"/>
    </row>
    <row r="8559" spans="1:12">
      <c r="A8559" s="213" t="str">
        <f t="shared" ca="1" si="133"/>
        <v/>
      </c>
      <c r="C8559" s="223"/>
      <c r="D8559" s="224"/>
      <c r="E8559" s="224"/>
      <c r="F8559" s="225"/>
      <c r="G8559" s="226"/>
      <c r="H8559" s="227"/>
      <c r="I8559" s="227"/>
      <c r="J8559" s="227"/>
      <c r="K8559" s="227"/>
      <c r="L8559" s="228"/>
    </row>
    <row r="8560" spans="1:12">
      <c r="A8560" s="213" t="str">
        <f t="shared" ca="1" si="133"/>
        <v/>
      </c>
      <c r="C8560" s="223"/>
      <c r="D8560" s="224"/>
      <c r="E8560" s="224"/>
      <c r="F8560" s="225"/>
      <c r="G8560" s="226"/>
      <c r="H8560" s="227"/>
      <c r="I8560" s="227"/>
      <c r="J8560" s="227"/>
      <c r="K8560" s="227"/>
      <c r="L8560" s="228"/>
    </row>
    <row r="8561" spans="1:12">
      <c r="A8561" s="213" t="str">
        <f t="shared" ca="1" si="133"/>
        <v/>
      </c>
      <c r="C8561" s="223"/>
      <c r="D8561" s="224"/>
      <c r="E8561" s="224"/>
      <c r="F8561" s="225"/>
      <c r="G8561" s="226"/>
      <c r="H8561" s="227"/>
      <c r="I8561" s="227"/>
      <c r="J8561" s="227"/>
      <c r="K8561" s="227"/>
      <c r="L8561" s="228"/>
    </row>
    <row r="8562" spans="1:12">
      <c r="A8562" s="213" t="str">
        <f t="shared" ca="1" si="133"/>
        <v/>
      </c>
      <c r="C8562" s="223"/>
      <c r="D8562" s="224"/>
      <c r="E8562" s="224"/>
      <c r="F8562" s="225"/>
      <c r="G8562" s="226"/>
      <c r="H8562" s="227"/>
      <c r="I8562" s="227"/>
      <c r="J8562" s="227"/>
      <c r="K8562" s="227"/>
      <c r="L8562" s="228"/>
    </row>
    <row r="8563" spans="1:12">
      <c r="A8563" s="213" t="str">
        <f t="shared" ca="1" si="133"/>
        <v/>
      </c>
      <c r="C8563" s="223"/>
      <c r="D8563" s="224"/>
      <c r="E8563" s="224"/>
      <c r="F8563" s="225"/>
      <c r="G8563" s="226"/>
      <c r="H8563" s="227"/>
      <c r="I8563" s="227"/>
      <c r="J8563" s="227"/>
      <c r="K8563" s="227"/>
      <c r="L8563" s="228"/>
    </row>
    <row r="8564" spans="1:12">
      <c r="A8564" s="213" t="str">
        <f t="shared" ca="1" si="133"/>
        <v/>
      </c>
      <c r="C8564" s="223"/>
      <c r="D8564" s="224"/>
      <c r="E8564" s="224"/>
      <c r="F8564" s="225"/>
      <c r="G8564" s="226"/>
      <c r="H8564" s="227"/>
      <c r="I8564" s="227"/>
      <c r="J8564" s="227"/>
      <c r="K8564" s="227"/>
      <c r="L8564" s="228"/>
    </row>
    <row r="8565" spans="1:12">
      <c r="A8565" s="213" t="str">
        <f t="shared" ca="1" si="133"/>
        <v/>
      </c>
      <c r="C8565" s="223"/>
      <c r="D8565" s="224"/>
      <c r="E8565" s="224"/>
      <c r="F8565" s="225"/>
      <c r="G8565" s="226"/>
      <c r="H8565" s="227"/>
      <c r="I8565" s="227"/>
      <c r="J8565" s="227"/>
      <c r="K8565" s="227"/>
      <c r="L8565" s="228"/>
    </row>
    <row r="8566" spans="1:12">
      <c r="A8566" s="213" t="str">
        <f t="shared" ca="1" si="133"/>
        <v/>
      </c>
      <c r="C8566" s="223"/>
      <c r="D8566" s="224"/>
      <c r="E8566" s="224"/>
      <c r="F8566" s="225"/>
      <c r="G8566" s="226"/>
      <c r="H8566" s="227"/>
      <c r="I8566" s="227"/>
      <c r="J8566" s="227"/>
      <c r="K8566" s="227"/>
      <c r="L8566" s="228"/>
    </row>
    <row r="8567" spans="1:12">
      <c r="A8567" s="213" t="str">
        <f t="shared" ca="1" si="133"/>
        <v/>
      </c>
      <c r="C8567" s="223"/>
      <c r="D8567" s="224"/>
      <c r="E8567" s="224"/>
      <c r="F8567" s="225"/>
      <c r="G8567" s="226"/>
      <c r="H8567" s="227"/>
      <c r="I8567" s="227"/>
      <c r="J8567" s="227"/>
      <c r="K8567" s="227"/>
      <c r="L8567" s="228"/>
    </row>
    <row r="8568" spans="1:12">
      <c r="A8568" s="213" t="str">
        <f t="shared" ca="1" si="133"/>
        <v/>
      </c>
      <c r="C8568" s="223"/>
      <c r="D8568" s="224"/>
      <c r="E8568" s="224"/>
      <c r="F8568" s="225"/>
      <c r="G8568" s="226"/>
      <c r="H8568" s="227"/>
      <c r="I8568" s="227"/>
      <c r="J8568" s="227"/>
      <c r="K8568" s="227"/>
      <c r="L8568" s="228"/>
    </row>
    <row r="8569" spans="1:12">
      <c r="A8569" s="213" t="str">
        <f t="shared" ca="1" si="133"/>
        <v/>
      </c>
      <c r="C8569" s="223"/>
      <c r="D8569" s="224"/>
      <c r="E8569" s="224"/>
      <c r="F8569" s="225"/>
      <c r="G8569" s="226"/>
      <c r="H8569" s="227"/>
      <c r="I8569" s="227"/>
      <c r="J8569" s="227"/>
      <c r="K8569" s="227"/>
      <c r="L8569" s="228"/>
    </row>
    <row r="8570" spans="1:12">
      <c r="A8570" s="213" t="str">
        <f t="shared" ca="1" si="133"/>
        <v/>
      </c>
      <c r="C8570" s="223"/>
      <c r="D8570" s="224"/>
      <c r="E8570" s="224"/>
      <c r="F8570" s="225"/>
      <c r="G8570" s="226"/>
      <c r="H8570" s="227"/>
      <c r="I8570" s="227"/>
      <c r="J8570" s="227"/>
      <c r="K8570" s="227"/>
      <c r="L8570" s="228"/>
    </row>
    <row r="8571" spans="1:12">
      <c r="A8571" s="213" t="str">
        <f t="shared" ca="1" si="133"/>
        <v/>
      </c>
      <c r="C8571" s="223"/>
      <c r="D8571" s="224"/>
      <c r="E8571" s="224"/>
      <c r="F8571" s="225"/>
      <c r="G8571" s="226"/>
      <c r="H8571" s="227"/>
      <c r="I8571" s="227"/>
      <c r="J8571" s="227"/>
      <c r="K8571" s="227"/>
      <c r="L8571" s="228"/>
    </row>
    <row r="8572" spans="1:12">
      <c r="A8572" s="213" t="str">
        <f t="shared" ca="1" si="133"/>
        <v/>
      </c>
      <c r="C8572" s="223"/>
      <c r="D8572" s="224"/>
      <c r="E8572" s="224"/>
      <c r="F8572" s="225"/>
      <c r="G8572" s="226"/>
      <c r="H8572" s="227"/>
      <c r="I8572" s="227"/>
      <c r="J8572" s="227"/>
      <c r="K8572" s="227"/>
      <c r="L8572" s="228"/>
    </row>
    <row r="8573" spans="1:12">
      <c r="A8573" s="213" t="str">
        <f t="shared" ca="1" si="133"/>
        <v/>
      </c>
      <c r="C8573" s="223"/>
      <c r="D8573" s="224"/>
      <c r="E8573" s="224"/>
      <c r="F8573" s="225"/>
      <c r="G8573" s="226"/>
      <c r="H8573" s="227"/>
      <c r="I8573" s="227"/>
      <c r="J8573" s="227"/>
      <c r="K8573" s="227"/>
      <c r="L8573" s="228"/>
    </row>
    <row r="8574" spans="1:12">
      <c r="A8574" s="213" t="str">
        <f t="shared" ca="1" si="133"/>
        <v/>
      </c>
      <c r="C8574" s="223"/>
      <c r="D8574" s="224"/>
      <c r="E8574" s="224"/>
      <c r="F8574" s="225"/>
      <c r="G8574" s="226"/>
      <c r="H8574" s="227"/>
      <c r="I8574" s="227"/>
      <c r="J8574" s="227"/>
      <c r="K8574" s="227"/>
      <c r="L8574" s="228"/>
    </row>
    <row r="8575" spans="1:12">
      <c r="A8575" s="213" t="str">
        <f t="shared" ca="1" si="133"/>
        <v/>
      </c>
      <c r="C8575" s="223"/>
      <c r="D8575" s="224"/>
      <c r="E8575" s="224"/>
      <c r="F8575" s="225"/>
      <c r="G8575" s="226"/>
      <c r="H8575" s="227"/>
      <c r="I8575" s="227"/>
      <c r="J8575" s="227"/>
      <c r="K8575" s="227"/>
      <c r="L8575" s="228"/>
    </row>
    <row r="8576" spans="1:12">
      <c r="A8576" s="213" t="str">
        <f t="shared" ca="1" si="133"/>
        <v/>
      </c>
      <c r="C8576" s="223"/>
      <c r="D8576" s="224"/>
      <c r="E8576" s="224"/>
      <c r="F8576" s="225"/>
      <c r="G8576" s="226"/>
      <c r="H8576" s="227"/>
      <c r="I8576" s="227"/>
      <c r="J8576" s="227"/>
      <c r="K8576" s="227"/>
      <c r="L8576" s="228"/>
    </row>
    <row r="8577" spans="1:12">
      <c r="A8577" s="213" t="str">
        <f t="shared" ca="1" si="133"/>
        <v/>
      </c>
      <c r="C8577" s="223"/>
      <c r="D8577" s="224"/>
      <c r="E8577" s="224"/>
      <c r="F8577" s="225"/>
      <c r="G8577" s="226"/>
      <c r="H8577" s="227"/>
      <c r="I8577" s="227"/>
      <c r="J8577" s="227"/>
      <c r="K8577" s="227"/>
      <c r="L8577" s="228"/>
    </row>
    <row r="8578" spans="1:12">
      <c r="A8578" s="213" t="str">
        <f t="shared" ca="1" si="133"/>
        <v/>
      </c>
      <c r="C8578" s="223"/>
      <c r="D8578" s="224"/>
      <c r="E8578" s="224"/>
      <c r="F8578" s="225"/>
      <c r="G8578" s="226"/>
      <c r="H8578" s="227"/>
      <c r="I8578" s="227"/>
      <c r="J8578" s="227"/>
      <c r="K8578" s="227"/>
      <c r="L8578" s="228"/>
    </row>
    <row r="8579" spans="1:12">
      <c r="A8579" s="213" t="str">
        <f t="shared" ca="1" si="133"/>
        <v/>
      </c>
      <c r="C8579" s="223"/>
      <c r="D8579" s="224"/>
      <c r="E8579" s="224"/>
      <c r="F8579" s="225"/>
      <c r="G8579" s="226"/>
      <c r="H8579" s="227"/>
      <c r="I8579" s="227"/>
      <c r="J8579" s="227"/>
      <c r="K8579" s="227"/>
      <c r="L8579" s="228"/>
    </row>
    <row r="8580" spans="1:12">
      <c r="A8580" s="213" t="str">
        <f t="shared" ref="A8580:A8643" ca="1" si="134">IF(INDIRECT(ADDRESS(ROW(A8580),3))="","",IF(INDIRECT(ADDRESS(ROW(A8580),3))=INDIRECT(ADDRESS(ROW(A8580)-1,3)),A8579,A8579+1))</f>
        <v/>
      </c>
      <c r="C8580" s="223"/>
      <c r="D8580" s="224"/>
      <c r="E8580" s="224"/>
      <c r="F8580" s="225"/>
      <c r="G8580" s="226"/>
      <c r="H8580" s="227"/>
      <c r="I8580" s="227"/>
      <c r="J8580" s="227"/>
      <c r="K8580" s="227"/>
      <c r="L8580" s="228"/>
    </row>
    <row r="8581" spans="1:12">
      <c r="A8581" s="213" t="str">
        <f t="shared" ca="1" si="134"/>
        <v/>
      </c>
      <c r="C8581" s="223"/>
      <c r="D8581" s="224"/>
      <c r="E8581" s="224"/>
      <c r="F8581" s="225"/>
      <c r="G8581" s="226"/>
      <c r="H8581" s="227"/>
      <c r="I8581" s="227"/>
      <c r="J8581" s="227"/>
      <c r="K8581" s="227"/>
      <c r="L8581" s="228"/>
    </row>
    <row r="8582" spans="1:12">
      <c r="A8582" s="213" t="str">
        <f t="shared" ca="1" si="134"/>
        <v/>
      </c>
      <c r="C8582" s="223"/>
      <c r="D8582" s="224"/>
      <c r="E8582" s="224"/>
      <c r="F8582" s="225"/>
      <c r="G8582" s="226"/>
      <c r="H8582" s="227"/>
      <c r="I8582" s="227"/>
      <c r="J8582" s="227"/>
      <c r="K8582" s="227"/>
      <c r="L8582" s="228"/>
    </row>
    <row r="8583" spans="1:12">
      <c r="A8583" s="213" t="str">
        <f t="shared" ca="1" si="134"/>
        <v/>
      </c>
      <c r="C8583" s="223"/>
      <c r="D8583" s="224"/>
      <c r="E8583" s="224"/>
      <c r="F8583" s="225"/>
      <c r="G8583" s="226"/>
      <c r="H8583" s="227"/>
      <c r="I8583" s="227"/>
      <c r="J8583" s="227"/>
      <c r="K8583" s="227"/>
      <c r="L8583" s="228"/>
    </row>
    <row r="8584" spans="1:12">
      <c r="A8584" s="213" t="str">
        <f t="shared" ca="1" si="134"/>
        <v/>
      </c>
      <c r="C8584" s="223"/>
      <c r="D8584" s="224"/>
      <c r="E8584" s="224"/>
      <c r="F8584" s="225"/>
      <c r="G8584" s="226"/>
      <c r="H8584" s="227"/>
      <c r="I8584" s="227"/>
      <c r="J8584" s="227"/>
      <c r="K8584" s="227"/>
      <c r="L8584" s="228"/>
    </row>
    <row r="8585" spans="1:12">
      <c r="A8585" s="213" t="str">
        <f t="shared" ca="1" si="134"/>
        <v/>
      </c>
      <c r="C8585" s="223"/>
      <c r="D8585" s="224"/>
      <c r="E8585" s="224"/>
      <c r="F8585" s="225"/>
      <c r="G8585" s="226"/>
      <c r="H8585" s="227"/>
      <c r="I8585" s="227"/>
      <c r="J8585" s="227"/>
      <c r="K8585" s="227"/>
      <c r="L8585" s="228"/>
    </row>
    <row r="8586" spans="1:12">
      <c r="A8586" s="213" t="str">
        <f t="shared" ca="1" si="134"/>
        <v/>
      </c>
      <c r="C8586" s="223"/>
      <c r="D8586" s="224"/>
      <c r="E8586" s="224"/>
      <c r="F8586" s="225"/>
      <c r="G8586" s="226"/>
      <c r="H8586" s="227"/>
      <c r="I8586" s="227"/>
      <c r="J8586" s="227"/>
      <c r="K8586" s="227"/>
      <c r="L8586" s="228"/>
    </row>
    <row r="8587" spans="1:12">
      <c r="A8587" s="213" t="str">
        <f t="shared" ca="1" si="134"/>
        <v/>
      </c>
      <c r="C8587" s="223"/>
      <c r="D8587" s="224"/>
      <c r="E8587" s="224"/>
      <c r="F8587" s="225"/>
      <c r="G8587" s="226"/>
      <c r="H8587" s="227"/>
      <c r="I8587" s="227"/>
      <c r="J8587" s="227"/>
      <c r="K8587" s="227"/>
      <c r="L8587" s="228"/>
    </row>
    <row r="8588" spans="1:12">
      <c r="A8588" s="213" t="str">
        <f t="shared" ca="1" si="134"/>
        <v/>
      </c>
      <c r="C8588" s="223"/>
      <c r="D8588" s="224"/>
      <c r="E8588" s="224"/>
      <c r="F8588" s="225"/>
      <c r="G8588" s="226"/>
      <c r="H8588" s="227"/>
      <c r="I8588" s="227"/>
      <c r="J8588" s="227"/>
      <c r="K8588" s="227"/>
      <c r="L8588" s="228"/>
    </row>
    <row r="8589" spans="1:12">
      <c r="A8589" s="213" t="str">
        <f t="shared" ca="1" si="134"/>
        <v/>
      </c>
      <c r="C8589" s="223"/>
      <c r="D8589" s="224"/>
      <c r="E8589" s="224"/>
      <c r="F8589" s="225"/>
      <c r="G8589" s="226"/>
      <c r="H8589" s="227"/>
      <c r="I8589" s="227"/>
      <c r="J8589" s="227"/>
      <c r="K8589" s="227"/>
      <c r="L8589" s="228"/>
    </row>
    <row r="8590" spans="1:12">
      <c r="A8590" s="213" t="str">
        <f t="shared" ca="1" si="134"/>
        <v/>
      </c>
      <c r="C8590" s="223"/>
      <c r="D8590" s="224"/>
      <c r="E8590" s="224"/>
      <c r="F8590" s="225"/>
      <c r="G8590" s="226"/>
      <c r="H8590" s="227"/>
      <c r="I8590" s="227"/>
      <c r="J8590" s="227"/>
      <c r="K8590" s="227"/>
      <c r="L8590" s="228"/>
    </row>
    <row r="8591" spans="1:12">
      <c r="A8591" s="213" t="str">
        <f t="shared" ca="1" si="134"/>
        <v/>
      </c>
      <c r="C8591" s="223"/>
      <c r="D8591" s="224"/>
      <c r="E8591" s="224"/>
      <c r="F8591" s="225"/>
      <c r="G8591" s="226"/>
      <c r="H8591" s="227"/>
      <c r="I8591" s="227"/>
      <c r="J8591" s="227"/>
      <c r="K8591" s="227"/>
      <c r="L8591" s="228"/>
    </row>
    <row r="8592" spans="1:12">
      <c r="A8592" s="213" t="str">
        <f t="shared" ca="1" si="134"/>
        <v/>
      </c>
      <c r="C8592" s="223"/>
      <c r="D8592" s="224"/>
      <c r="E8592" s="224"/>
      <c r="F8592" s="225"/>
      <c r="G8592" s="226"/>
      <c r="H8592" s="227"/>
      <c r="I8592" s="227"/>
      <c r="J8592" s="227"/>
      <c r="K8592" s="227"/>
      <c r="L8592" s="228"/>
    </row>
    <row r="8593" spans="1:12">
      <c r="A8593" s="213" t="str">
        <f t="shared" ca="1" si="134"/>
        <v/>
      </c>
      <c r="C8593" s="223"/>
      <c r="D8593" s="224"/>
      <c r="E8593" s="224"/>
      <c r="F8593" s="225"/>
      <c r="G8593" s="226"/>
      <c r="H8593" s="227"/>
      <c r="I8593" s="227"/>
      <c r="J8593" s="227"/>
      <c r="K8593" s="227"/>
      <c r="L8593" s="228"/>
    </row>
    <row r="8594" spans="1:12">
      <c r="A8594" s="213" t="str">
        <f t="shared" ca="1" si="134"/>
        <v/>
      </c>
      <c r="C8594" s="223"/>
      <c r="D8594" s="224"/>
      <c r="E8594" s="224"/>
      <c r="F8594" s="225"/>
      <c r="G8594" s="226"/>
      <c r="H8594" s="227"/>
      <c r="I8594" s="227"/>
      <c r="J8594" s="227"/>
      <c r="K8594" s="227"/>
      <c r="L8594" s="228"/>
    </row>
    <row r="8595" spans="1:12">
      <c r="A8595" s="213" t="str">
        <f t="shared" ca="1" si="134"/>
        <v/>
      </c>
      <c r="C8595" s="223"/>
      <c r="D8595" s="224"/>
      <c r="E8595" s="224"/>
      <c r="F8595" s="225"/>
      <c r="G8595" s="226"/>
      <c r="H8595" s="227"/>
      <c r="I8595" s="227"/>
      <c r="J8595" s="227"/>
      <c r="K8595" s="227"/>
      <c r="L8595" s="228"/>
    </row>
    <row r="8596" spans="1:12">
      <c r="A8596" s="213" t="str">
        <f t="shared" ca="1" si="134"/>
        <v/>
      </c>
      <c r="C8596" s="223"/>
      <c r="D8596" s="224"/>
      <c r="E8596" s="224"/>
      <c r="F8596" s="225"/>
      <c r="G8596" s="226"/>
      <c r="H8596" s="227"/>
      <c r="I8596" s="227"/>
      <c r="J8596" s="227"/>
      <c r="K8596" s="227"/>
      <c r="L8596" s="228"/>
    </row>
    <row r="8597" spans="1:12">
      <c r="A8597" s="213" t="str">
        <f t="shared" ca="1" si="134"/>
        <v/>
      </c>
      <c r="C8597" s="223"/>
      <c r="D8597" s="224"/>
      <c r="E8597" s="224"/>
      <c r="F8597" s="225"/>
      <c r="G8597" s="226"/>
      <c r="H8597" s="227"/>
      <c r="I8597" s="227"/>
      <c r="J8597" s="227"/>
      <c r="K8597" s="227"/>
      <c r="L8597" s="228"/>
    </row>
    <row r="8598" spans="1:12">
      <c r="A8598" s="213" t="str">
        <f t="shared" ca="1" si="134"/>
        <v/>
      </c>
      <c r="C8598" s="223"/>
      <c r="D8598" s="224"/>
      <c r="E8598" s="224"/>
      <c r="F8598" s="225"/>
      <c r="G8598" s="226"/>
      <c r="H8598" s="227"/>
      <c r="I8598" s="227"/>
      <c r="J8598" s="227"/>
      <c r="K8598" s="227"/>
      <c r="L8598" s="228"/>
    </row>
    <row r="8599" spans="1:12">
      <c r="A8599" s="213" t="str">
        <f t="shared" ca="1" si="134"/>
        <v/>
      </c>
      <c r="C8599" s="223"/>
      <c r="D8599" s="224"/>
      <c r="E8599" s="224"/>
      <c r="F8599" s="225"/>
      <c r="G8599" s="226"/>
      <c r="H8599" s="227"/>
      <c r="I8599" s="227"/>
      <c r="J8599" s="227"/>
      <c r="K8599" s="227"/>
      <c r="L8599" s="228"/>
    </row>
    <row r="8600" spans="1:12">
      <c r="A8600" s="213" t="str">
        <f t="shared" ca="1" si="134"/>
        <v/>
      </c>
      <c r="C8600" s="223"/>
      <c r="D8600" s="224"/>
      <c r="E8600" s="224"/>
      <c r="F8600" s="225"/>
      <c r="G8600" s="226"/>
      <c r="H8600" s="227"/>
      <c r="I8600" s="227"/>
      <c r="J8600" s="227"/>
      <c r="K8600" s="227"/>
      <c r="L8600" s="228"/>
    </row>
    <row r="8601" spans="1:12">
      <c r="A8601" s="213" t="str">
        <f t="shared" ca="1" si="134"/>
        <v/>
      </c>
      <c r="C8601" s="223"/>
      <c r="D8601" s="224"/>
      <c r="E8601" s="224"/>
      <c r="F8601" s="225"/>
      <c r="G8601" s="226"/>
      <c r="H8601" s="227"/>
      <c r="I8601" s="227"/>
      <c r="J8601" s="227"/>
      <c r="K8601" s="227"/>
      <c r="L8601" s="228"/>
    </row>
    <row r="8602" spans="1:12">
      <c r="A8602" s="213" t="str">
        <f t="shared" ca="1" si="134"/>
        <v/>
      </c>
      <c r="C8602" s="223"/>
      <c r="D8602" s="224"/>
      <c r="E8602" s="224"/>
      <c r="F8602" s="225"/>
      <c r="G8602" s="226"/>
      <c r="H8602" s="227"/>
      <c r="I8602" s="227"/>
      <c r="J8602" s="227"/>
      <c r="K8602" s="227"/>
      <c r="L8602" s="228"/>
    </row>
    <row r="8603" spans="1:12">
      <c r="A8603" s="213" t="str">
        <f t="shared" ca="1" si="134"/>
        <v/>
      </c>
      <c r="C8603" s="223"/>
      <c r="D8603" s="224"/>
      <c r="E8603" s="224"/>
      <c r="F8603" s="225"/>
      <c r="G8603" s="226"/>
      <c r="H8603" s="227"/>
      <c r="I8603" s="227"/>
      <c r="J8603" s="227"/>
      <c r="K8603" s="227"/>
      <c r="L8603" s="228"/>
    </row>
    <row r="8604" spans="1:12">
      <c r="A8604" s="213" t="str">
        <f t="shared" ca="1" si="134"/>
        <v/>
      </c>
      <c r="C8604" s="223"/>
      <c r="D8604" s="224"/>
      <c r="E8604" s="224"/>
      <c r="F8604" s="225"/>
      <c r="G8604" s="226"/>
      <c r="H8604" s="227"/>
      <c r="I8604" s="227"/>
      <c r="J8604" s="227"/>
      <c r="K8604" s="227"/>
      <c r="L8604" s="228"/>
    </row>
    <row r="8605" spans="1:12">
      <c r="A8605" s="213" t="str">
        <f t="shared" ca="1" si="134"/>
        <v/>
      </c>
      <c r="C8605" s="223"/>
      <c r="D8605" s="224"/>
      <c r="E8605" s="224"/>
      <c r="F8605" s="225"/>
      <c r="G8605" s="226"/>
      <c r="H8605" s="227"/>
      <c r="I8605" s="227"/>
      <c r="J8605" s="227"/>
      <c r="K8605" s="227"/>
      <c r="L8605" s="228"/>
    </row>
    <row r="8606" spans="1:12">
      <c r="A8606" s="213" t="str">
        <f t="shared" ca="1" si="134"/>
        <v/>
      </c>
      <c r="C8606" s="223"/>
      <c r="D8606" s="224"/>
      <c r="E8606" s="224"/>
      <c r="F8606" s="225"/>
      <c r="G8606" s="226"/>
      <c r="H8606" s="227"/>
      <c r="I8606" s="227"/>
      <c r="J8606" s="227"/>
      <c r="K8606" s="227"/>
      <c r="L8606" s="228"/>
    </row>
    <row r="8607" spans="1:12">
      <c r="A8607" s="213" t="str">
        <f t="shared" ca="1" si="134"/>
        <v/>
      </c>
      <c r="C8607" s="223"/>
      <c r="D8607" s="224"/>
      <c r="E8607" s="224"/>
      <c r="F8607" s="225"/>
      <c r="G8607" s="226"/>
      <c r="H8607" s="227"/>
      <c r="I8607" s="227"/>
      <c r="J8607" s="227"/>
      <c r="K8607" s="227"/>
      <c r="L8607" s="228"/>
    </row>
    <row r="8608" spans="1:12">
      <c r="A8608" s="213" t="str">
        <f t="shared" ca="1" si="134"/>
        <v/>
      </c>
      <c r="C8608" s="223"/>
      <c r="D8608" s="224"/>
      <c r="E8608" s="224"/>
      <c r="F8608" s="225"/>
      <c r="G8608" s="226"/>
      <c r="H8608" s="227"/>
      <c r="I8608" s="227"/>
      <c r="J8608" s="227"/>
      <c r="K8608" s="227"/>
      <c r="L8608" s="228"/>
    </row>
    <row r="8609" spans="1:12">
      <c r="A8609" s="213" t="str">
        <f t="shared" ca="1" si="134"/>
        <v/>
      </c>
      <c r="C8609" s="223"/>
      <c r="D8609" s="224"/>
      <c r="E8609" s="224"/>
      <c r="F8609" s="225"/>
      <c r="G8609" s="226"/>
      <c r="H8609" s="227"/>
      <c r="I8609" s="227"/>
      <c r="J8609" s="227"/>
      <c r="K8609" s="227"/>
      <c r="L8609" s="228"/>
    </row>
    <row r="8610" spans="1:12">
      <c r="A8610" s="213" t="str">
        <f t="shared" ca="1" si="134"/>
        <v/>
      </c>
      <c r="C8610" s="223"/>
      <c r="D8610" s="224"/>
      <c r="E8610" s="224"/>
      <c r="F8610" s="225"/>
      <c r="G8610" s="226"/>
      <c r="H8610" s="227"/>
      <c r="I8610" s="227"/>
      <c r="J8610" s="227"/>
      <c r="K8610" s="227"/>
      <c r="L8610" s="228"/>
    </row>
    <row r="8611" spans="1:12">
      <c r="A8611" s="213" t="str">
        <f t="shared" ca="1" si="134"/>
        <v/>
      </c>
      <c r="C8611" s="223"/>
      <c r="D8611" s="224"/>
      <c r="E8611" s="224"/>
      <c r="F8611" s="225"/>
      <c r="G8611" s="226"/>
      <c r="H8611" s="227"/>
      <c r="I8611" s="227"/>
      <c r="J8611" s="227"/>
      <c r="K8611" s="227"/>
      <c r="L8611" s="228"/>
    </row>
    <row r="8612" spans="1:12">
      <c r="A8612" s="213" t="str">
        <f t="shared" ca="1" si="134"/>
        <v/>
      </c>
      <c r="C8612" s="223"/>
      <c r="D8612" s="224"/>
      <c r="E8612" s="224"/>
      <c r="F8612" s="225"/>
      <c r="G8612" s="226"/>
      <c r="H8612" s="227"/>
      <c r="I8612" s="227"/>
      <c r="J8612" s="227"/>
      <c r="K8612" s="227"/>
      <c r="L8612" s="228"/>
    </row>
    <row r="8613" spans="1:12">
      <c r="A8613" s="213" t="str">
        <f t="shared" ca="1" si="134"/>
        <v/>
      </c>
      <c r="C8613" s="223"/>
      <c r="D8613" s="224"/>
      <c r="E8613" s="224"/>
      <c r="F8613" s="225"/>
      <c r="G8613" s="226"/>
      <c r="H8613" s="227"/>
      <c r="I8613" s="227"/>
      <c r="J8613" s="227"/>
      <c r="K8613" s="227"/>
      <c r="L8613" s="228"/>
    </row>
    <row r="8614" spans="1:12">
      <c r="A8614" s="213" t="str">
        <f t="shared" ca="1" si="134"/>
        <v/>
      </c>
      <c r="C8614" s="223"/>
      <c r="D8614" s="224"/>
      <c r="E8614" s="224"/>
      <c r="F8614" s="225"/>
      <c r="G8614" s="226"/>
      <c r="H8614" s="227"/>
      <c r="I8614" s="227"/>
      <c r="J8614" s="227"/>
      <c r="K8614" s="227"/>
      <c r="L8614" s="228"/>
    </row>
    <row r="8615" spans="1:12">
      <c r="A8615" s="213" t="str">
        <f t="shared" ca="1" si="134"/>
        <v/>
      </c>
      <c r="C8615" s="223"/>
      <c r="D8615" s="224"/>
      <c r="E8615" s="224"/>
      <c r="F8615" s="225"/>
      <c r="G8615" s="226"/>
      <c r="H8615" s="227"/>
      <c r="I8615" s="227"/>
      <c r="J8615" s="227"/>
      <c r="K8615" s="227"/>
      <c r="L8615" s="228"/>
    </row>
    <row r="8616" spans="1:12">
      <c r="A8616" s="213" t="str">
        <f t="shared" ca="1" si="134"/>
        <v/>
      </c>
      <c r="C8616" s="223"/>
      <c r="D8616" s="224"/>
      <c r="E8616" s="224"/>
      <c r="F8616" s="225"/>
      <c r="G8616" s="226"/>
      <c r="H8616" s="227"/>
      <c r="I8616" s="227"/>
      <c r="J8616" s="227"/>
      <c r="K8616" s="227"/>
      <c r="L8616" s="228"/>
    </row>
    <row r="8617" spans="1:12">
      <c r="A8617" s="213" t="str">
        <f t="shared" ca="1" si="134"/>
        <v/>
      </c>
      <c r="C8617" s="223"/>
      <c r="D8617" s="224"/>
      <c r="E8617" s="224"/>
      <c r="F8617" s="225"/>
      <c r="G8617" s="226"/>
      <c r="H8617" s="227"/>
      <c r="I8617" s="227"/>
      <c r="J8617" s="227"/>
      <c r="K8617" s="227"/>
      <c r="L8617" s="228"/>
    </row>
    <row r="8618" spans="1:12">
      <c r="A8618" s="213" t="str">
        <f t="shared" ca="1" si="134"/>
        <v/>
      </c>
      <c r="C8618" s="223"/>
      <c r="D8618" s="224"/>
      <c r="E8618" s="224"/>
      <c r="F8618" s="225"/>
      <c r="G8618" s="226"/>
      <c r="H8618" s="227"/>
      <c r="I8618" s="227"/>
      <c r="J8618" s="227"/>
      <c r="K8618" s="227"/>
      <c r="L8618" s="228"/>
    </row>
    <row r="8619" spans="1:12">
      <c r="A8619" s="213" t="str">
        <f t="shared" ca="1" si="134"/>
        <v/>
      </c>
      <c r="C8619" s="223"/>
      <c r="D8619" s="224"/>
      <c r="E8619" s="224"/>
      <c r="F8619" s="225"/>
      <c r="G8619" s="226"/>
      <c r="H8619" s="227"/>
      <c r="I8619" s="227"/>
      <c r="J8619" s="227"/>
      <c r="K8619" s="227"/>
      <c r="L8619" s="228"/>
    </row>
    <row r="8620" spans="1:12">
      <c r="A8620" s="213" t="str">
        <f t="shared" ca="1" si="134"/>
        <v/>
      </c>
      <c r="C8620" s="223"/>
      <c r="D8620" s="224"/>
      <c r="E8620" s="224"/>
      <c r="F8620" s="225"/>
      <c r="G8620" s="226"/>
      <c r="H8620" s="227"/>
      <c r="I8620" s="227"/>
      <c r="J8620" s="227"/>
      <c r="K8620" s="227"/>
      <c r="L8620" s="228"/>
    </row>
    <row r="8621" spans="1:12">
      <c r="A8621" s="213" t="str">
        <f t="shared" ca="1" si="134"/>
        <v/>
      </c>
      <c r="C8621" s="223"/>
      <c r="D8621" s="224"/>
      <c r="E8621" s="224"/>
      <c r="F8621" s="225"/>
      <c r="G8621" s="226"/>
      <c r="H8621" s="227"/>
      <c r="I8621" s="227"/>
      <c r="J8621" s="227"/>
      <c r="K8621" s="227"/>
      <c r="L8621" s="228"/>
    </row>
    <row r="8622" spans="1:12">
      <c r="A8622" s="213" t="str">
        <f t="shared" ca="1" si="134"/>
        <v/>
      </c>
      <c r="C8622" s="223"/>
      <c r="D8622" s="224"/>
      <c r="E8622" s="224"/>
      <c r="F8622" s="225"/>
      <c r="G8622" s="226"/>
      <c r="H8622" s="227"/>
      <c r="I8622" s="227"/>
      <c r="J8622" s="227"/>
      <c r="K8622" s="227"/>
      <c r="L8622" s="228"/>
    </row>
    <row r="8623" spans="1:12">
      <c r="A8623" s="213" t="str">
        <f t="shared" ca="1" si="134"/>
        <v/>
      </c>
      <c r="C8623" s="223"/>
      <c r="D8623" s="224"/>
      <c r="E8623" s="224"/>
      <c r="F8623" s="225"/>
      <c r="G8623" s="226"/>
      <c r="H8623" s="227"/>
      <c r="I8623" s="227"/>
      <c r="J8623" s="227"/>
      <c r="K8623" s="227"/>
      <c r="L8623" s="228"/>
    </row>
    <row r="8624" spans="1:12">
      <c r="A8624" s="213" t="str">
        <f t="shared" ca="1" si="134"/>
        <v/>
      </c>
      <c r="C8624" s="223"/>
      <c r="D8624" s="224"/>
      <c r="E8624" s="224"/>
      <c r="F8624" s="225"/>
      <c r="G8624" s="226"/>
      <c r="H8624" s="227"/>
      <c r="I8624" s="227"/>
      <c r="J8624" s="227"/>
      <c r="K8624" s="227"/>
      <c r="L8624" s="228"/>
    </row>
    <row r="8625" spans="1:12">
      <c r="A8625" s="213" t="str">
        <f t="shared" ca="1" si="134"/>
        <v/>
      </c>
      <c r="C8625" s="223"/>
      <c r="D8625" s="224"/>
      <c r="E8625" s="224"/>
      <c r="F8625" s="225"/>
      <c r="G8625" s="226"/>
      <c r="H8625" s="227"/>
      <c r="I8625" s="227"/>
      <c r="J8625" s="227"/>
      <c r="K8625" s="227"/>
      <c r="L8625" s="228"/>
    </row>
    <row r="8626" spans="1:12">
      <c r="A8626" s="213" t="str">
        <f t="shared" ca="1" si="134"/>
        <v/>
      </c>
      <c r="C8626" s="223"/>
      <c r="D8626" s="224"/>
      <c r="E8626" s="224"/>
      <c r="F8626" s="225"/>
      <c r="G8626" s="226"/>
      <c r="H8626" s="227"/>
      <c r="I8626" s="227"/>
      <c r="J8626" s="227"/>
      <c r="K8626" s="227"/>
      <c r="L8626" s="228"/>
    </row>
    <row r="8627" spans="1:12">
      <c r="A8627" s="213" t="str">
        <f t="shared" ca="1" si="134"/>
        <v/>
      </c>
      <c r="C8627" s="223"/>
      <c r="D8627" s="224"/>
      <c r="E8627" s="224"/>
      <c r="F8627" s="225"/>
      <c r="G8627" s="226"/>
      <c r="H8627" s="227"/>
      <c r="I8627" s="227"/>
      <c r="J8627" s="227"/>
      <c r="K8627" s="227"/>
      <c r="L8627" s="228"/>
    </row>
    <row r="8628" spans="1:12">
      <c r="A8628" s="213" t="str">
        <f t="shared" ca="1" si="134"/>
        <v/>
      </c>
      <c r="C8628" s="223"/>
      <c r="D8628" s="224"/>
      <c r="E8628" s="224"/>
      <c r="F8628" s="225"/>
      <c r="G8628" s="226"/>
      <c r="H8628" s="227"/>
      <c r="I8628" s="227"/>
      <c r="J8628" s="227"/>
      <c r="K8628" s="227"/>
      <c r="L8628" s="228"/>
    </row>
    <row r="8629" spans="1:12">
      <c r="A8629" s="213" t="str">
        <f t="shared" ca="1" si="134"/>
        <v/>
      </c>
      <c r="C8629" s="223"/>
      <c r="D8629" s="224"/>
      <c r="E8629" s="224"/>
      <c r="F8629" s="225"/>
      <c r="G8629" s="226"/>
      <c r="H8629" s="227"/>
      <c r="I8629" s="227"/>
      <c r="J8629" s="227"/>
      <c r="K8629" s="227"/>
      <c r="L8629" s="228"/>
    </row>
    <row r="8630" spans="1:12">
      <c r="A8630" s="213" t="str">
        <f t="shared" ca="1" si="134"/>
        <v/>
      </c>
      <c r="C8630" s="223"/>
      <c r="D8630" s="224"/>
      <c r="E8630" s="224"/>
      <c r="F8630" s="225"/>
      <c r="G8630" s="226"/>
      <c r="H8630" s="227"/>
      <c r="I8630" s="227"/>
      <c r="J8630" s="227"/>
      <c r="K8630" s="227"/>
      <c r="L8630" s="228"/>
    </row>
    <row r="8631" spans="1:12">
      <c r="A8631" s="213" t="str">
        <f t="shared" ca="1" si="134"/>
        <v/>
      </c>
      <c r="C8631" s="223"/>
      <c r="D8631" s="224"/>
      <c r="E8631" s="224"/>
      <c r="F8631" s="225"/>
      <c r="G8631" s="226"/>
      <c r="H8631" s="227"/>
      <c r="I8631" s="227"/>
      <c r="J8631" s="227"/>
      <c r="K8631" s="227"/>
      <c r="L8631" s="228"/>
    </row>
    <row r="8632" spans="1:12">
      <c r="A8632" s="213" t="str">
        <f t="shared" ca="1" si="134"/>
        <v/>
      </c>
      <c r="C8632" s="223"/>
      <c r="D8632" s="224"/>
      <c r="E8632" s="224"/>
      <c r="F8632" s="225"/>
      <c r="G8632" s="226"/>
      <c r="H8632" s="227"/>
      <c r="I8632" s="227"/>
      <c r="J8632" s="227"/>
      <c r="K8632" s="227"/>
      <c r="L8632" s="228"/>
    </row>
    <row r="8633" spans="1:12">
      <c r="A8633" s="213" t="str">
        <f t="shared" ca="1" si="134"/>
        <v/>
      </c>
      <c r="C8633" s="223"/>
      <c r="D8633" s="224"/>
      <c r="E8633" s="224"/>
      <c r="F8633" s="225"/>
      <c r="G8633" s="226"/>
      <c r="H8633" s="227"/>
      <c r="I8633" s="227"/>
      <c r="J8633" s="227"/>
      <c r="K8633" s="227"/>
      <c r="L8633" s="228"/>
    </row>
    <row r="8634" spans="1:12">
      <c r="A8634" s="213" t="str">
        <f t="shared" ca="1" si="134"/>
        <v/>
      </c>
      <c r="C8634" s="223"/>
      <c r="D8634" s="224"/>
      <c r="E8634" s="224"/>
      <c r="F8634" s="225"/>
      <c r="G8634" s="226"/>
      <c r="H8634" s="227"/>
      <c r="I8634" s="227"/>
      <c r="J8634" s="227"/>
      <c r="K8634" s="227"/>
      <c r="L8634" s="228"/>
    </row>
    <row r="8635" spans="1:12">
      <c r="A8635" s="213" t="str">
        <f t="shared" ca="1" si="134"/>
        <v/>
      </c>
      <c r="C8635" s="223"/>
      <c r="D8635" s="224"/>
      <c r="E8635" s="224"/>
      <c r="F8635" s="225"/>
      <c r="G8635" s="226"/>
      <c r="H8635" s="227"/>
      <c r="I8635" s="227"/>
      <c r="J8635" s="227"/>
      <c r="K8635" s="227"/>
      <c r="L8635" s="228"/>
    </row>
    <row r="8636" spans="1:12">
      <c r="A8636" s="213" t="str">
        <f t="shared" ca="1" si="134"/>
        <v/>
      </c>
      <c r="C8636" s="223"/>
      <c r="D8636" s="224"/>
      <c r="E8636" s="224"/>
      <c r="F8636" s="225"/>
      <c r="G8636" s="226"/>
      <c r="H8636" s="227"/>
      <c r="I8636" s="227"/>
      <c r="J8636" s="227"/>
      <c r="K8636" s="227"/>
      <c r="L8636" s="228"/>
    </row>
    <row r="8637" spans="1:12">
      <c r="A8637" s="213" t="str">
        <f t="shared" ca="1" si="134"/>
        <v/>
      </c>
      <c r="C8637" s="223"/>
      <c r="D8637" s="224"/>
      <c r="E8637" s="224"/>
      <c r="F8637" s="225"/>
      <c r="G8637" s="226"/>
      <c r="H8637" s="227"/>
      <c r="I8637" s="227"/>
      <c r="J8637" s="227"/>
      <c r="K8637" s="227"/>
      <c r="L8637" s="228"/>
    </row>
    <row r="8638" spans="1:12">
      <c r="A8638" s="213" t="str">
        <f t="shared" ca="1" si="134"/>
        <v/>
      </c>
      <c r="C8638" s="223"/>
      <c r="D8638" s="224"/>
      <c r="E8638" s="224"/>
      <c r="F8638" s="225"/>
      <c r="G8638" s="226"/>
      <c r="H8638" s="227"/>
      <c r="I8638" s="227"/>
      <c r="J8638" s="227"/>
      <c r="K8638" s="227"/>
      <c r="L8638" s="228"/>
    </row>
    <row r="8639" spans="1:12">
      <c r="A8639" s="213" t="str">
        <f t="shared" ca="1" si="134"/>
        <v/>
      </c>
      <c r="C8639" s="223"/>
      <c r="D8639" s="224"/>
      <c r="E8639" s="224"/>
      <c r="F8639" s="225"/>
      <c r="G8639" s="226"/>
      <c r="H8639" s="227"/>
      <c r="I8639" s="227"/>
      <c r="J8639" s="227"/>
      <c r="K8639" s="227"/>
      <c r="L8639" s="228"/>
    </row>
    <row r="8640" spans="1:12">
      <c r="A8640" s="213" t="str">
        <f t="shared" ca="1" si="134"/>
        <v/>
      </c>
      <c r="C8640" s="223"/>
      <c r="D8640" s="224"/>
      <c r="E8640" s="224"/>
      <c r="F8640" s="225"/>
      <c r="G8640" s="226"/>
      <c r="H8640" s="227"/>
      <c r="I8640" s="227"/>
      <c r="J8640" s="227"/>
      <c r="K8640" s="227"/>
      <c r="L8640" s="228"/>
    </row>
    <row r="8641" spans="1:12">
      <c r="A8641" s="213" t="str">
        <f t="shared" ca="1" si="134"/>
        <v/>
      </c>
      <c r="C8641" s="223"/>
      <c r="D8641" s="224"/>
      <c r="E8641" s="224"/>
      <c r="F8641" s="225"/>
      <c r="G8641" s="226"/>
      <c r="H8641" s="227"/>
      <c r="I8641" s="227"/>
      <c r="J8641" s="227"/>
      <c r="K8641" s="227"/>
      <c r="L8641" s="228"/>
    </row>
    <row r="8642" spans="1:12">
      <c r="A8642" s="213" t="str">
        <f t="shared" ca="1" si="134"/>
        <v/>
      </c>
      <c r="C8642" s="223"/>
      <c r="D8642" s="224"/>
      <c r="E8642" s="224"/>
      <c r="F8642" s="225"/>
      <c r="G8642" s="226"/>
      <c r="H8642" s="227"/>
      <c r="I8642" s="227"/>
      <c r="J8642" s="227"/>
      <c r="K8642" s="227"/>
      <c r="L8642" s="228"/>
    </row>
    <row r="8643" spans="1:12">
      <c r="A8643" s="213" t="str">
        <f t="shared" ca="1" si="134"/>
        <v/>
      </c>
      <c r="C8643" s="223"/>
      <c r="D8643" s="224"/>
      <c r="E8643" s="224"/>
      <c r="F8643" s="225"/>
      <c r="G8643" s="226"/>
      <c r="H8643" s="227"/>
      <c r="I8643" s="227"/>
      <c r="J8643" s="227"/>
      <c r="K8643" s="227"/>
      <c r="L8643" s="228"/>
    </row>
    <row r="8644" spans="1:12">
      <c r="A8644" s="213" t="str">
        <f t="shared" ref="A8644:A8707" ca="1" si="135">IF(INDIRECT(ADDRESS(ROW(A8644),3))="","",IF(INDIRECT(ADDRESS(ROW(A8644),3))=INDIRECT(ADDRESS(ROW(A8644)-1,3)),A8643,A8643+1))</f>
        <v/>
      </c>
      <c r="C8644" s="223"/>
      <c r="D8644" s="224"/>
      <c r="E8644" s="224"/>
      <c r="F8644" s="225"/>
      <c r="G8644" s="226"/>
      <c r="H8644" s="227"/>
      <c r="I8644" s="227"/>
      <c r="J8644" s="227"/>
      <c r="K8644" s="227"/>
      <c r="L8644" s="228"/>
    </row>
    <row r="8645" spans="1:12">
      <c r="A8645" s="213" t="str">
        <f t="shared" ca="1" si="135"/>
        <v/>
      </c>
      <c r="C8645" s="223"/>
      <c r="D8645" s="224"/>
      <c r="E8645" s="224"/>
      <c r="F8645" s="225"/>
      <c r="G8645" s="226"/>
      <c r="H8645" s="227"/>
      <c r="I8645" s="227"/>
      <c r="J8645" s="227"/>
      <c r="K8645" s="227"/>
      <c r="L8645" s="228"/>
    </row>
    <row r="8646" spans="1:12">
      <c r="A8646" s="213" t="str">
        <f t="shared" ca="1" si="135"/>
        <v/>
      </c>
      <c r="C8646" s="223"/>
      <c r="D8646" s="224"/>
      <c r="E8646" s="224"/>
      <c r="F8646" s="225"/>
      <c r="G8646" s="226"/>
      <c r="H8646" s="227"/>
      <c r="I8646" s="227"/>
      <c r="J8646" s="227"/>
      <c r="K8646" s="227"/>
      <c r="L8646" s="228"/>
    </row>
    <row r="8647" spans="1:12">
      <c r="A8647" s="213" t="str">
        <f t="shared" ca="1" si="135"/>
        <v/>
      </c>
      <c r="C8647" s="223"/>
      <c r="D8647" s="224"/>
      <c r="E8647" s="224"/>
      <c r="F8647" s="225"/>
      <c r="G8647" s="226"/>
      <c r="H8647" s="227"/>
      <c r="I8647" s="227"/>
      <c r="J8647" s="227"/>
      <c r="K8647" s="227"/>
      <c r="L8647" s="228"/>
    </row>
    <row r="8648" spans="1:12">
      <c r="A8648" s="213" t="str">
        <f t="shared" ca="1" si="135"/>
        <v/>
      </c>
      <c r="C8648" s="223"/>
      <c r="D8648" s="224"/>
      <c r="E8648" s="224"/>
      <c r="F8648" s="225"/>
      <c r="G8648" s="226"/>
      <c r="H8648" s="227"/>
      <c r="I8648" s="227"/>
      <c r="J8648" s="227"/>
      <c r="K8648" s="227"/>
      <c r="L8648" s="228"/>
    </row>
    <row r="8649" spans="1:12">
      <c r="A8649" s="213" t="str">
        <f t="shared" ca="1" si="135"/>
        <v/>
      </c>
      <c r="C8649" s="223"/>
      <c r="D8649" s="224"/>
      <c r="E8649" s="224"/>
      <c r="F8649" s="225"/>
      <c r="G8649" s="226"/>
      <c r="H8649" s="227"/>
      <c r="I8649" s="227"/>
      <c r="J8649" s="227"/>
      <c r="K8649" s="227"/>
      <c r="L8649" s="228"/>
    </row>
    <row r="8650" spans="1:12">
      <c r="A8650" s="213" t="str">
        <f t="shared" ca="1" si="135"/>
        <v/>
      </c>
      <c r="C8650" s="223"/>
      <c r="D8650" s="224"/>
      <c r="E8650" s="224"/>
      <c r="F8650" s="225"/>
      <c r="G8650" s="226"/>
      <c r="H8650" s="227"/>
      <c r="I8650" s="227"/>
      <c r="J8650" s="227"/>
      <c r="K8650" s="227"/>
      <c r="L8650" s="228"/>
    </row>
    <row r="8651" spans="1:12">
      <c r="A8651" s="213" t="str">
        <f t="shared" ca="1" si="135"/>
        <v/>
      </c>
      <c r="C8651" s="223"/>
      <c r="D8651" s="224"/>
      <c r="E8651" s="224"/>
      <c r="F8651" s="225"/>
      <c r="G8651" s="226"/>
      <c r="H8651" s="227"/>
      <c r="I8651" s="227"/>
      <c r="J8651" s="227"/>
      <c r="K8651" s="227"/>
      <c r="L8651" s="228"/>
    </row>
    <row r="8652" spans="1:12">
      <c r="A8652" s="213" t="str">
        <f t="shared" ca="1" si="135"/>
        <v/>
      </c>
      <c r="C8652" s="223"/>
      <c r="D8652" s="224"/>
      <c r="E8652" s="224"/>
      <c r="F8652" s="225"/>
      <c r="G8652" s="226"/>
      <c r="H8652" s="227"/>
      <c r="I8652" s="227"/>
      <c r="J8652" s="227"/>
      <c r="K8652" s="227"/>
      <c r="L8652" s="228"/>
    </row>
    <row r="8653" spans="1:12">
      <c r="A8653" s="213" t="str">
        <f t="shared" ca="1" si="135"/>
        <v/>
      </c>
      <c r="C8653" s="223"/>
      <c r="D8653" s="224"/>
      <c r="E8653" s="224"/>
      <c r="F8653" s="225"/>
      <c r="G8653" s="226"/>
      <c r="H8653" s="227"/>
      <c r="I8653" s="227"/>
      <c r="J8653" s="227"/>
      <c r="K8653" s="227"/>
      <c r="L8653" s="228"/>
    </row>
    <row r="8654" spans="1:12">
      <c r="A8654" s="213" t="str">
        <f t="shared" ca="1" si="135"/>
        <v/>
      </c>
      <c r="C8654" s="223"/>
      <c r="D8654" s="224"/>
      <c r="E8654" s="224"/>
      <c r="F8654" s="225"/>
      <c r="G8654" s="226"/>
      <c r="H8654" s="227"/>
      <c r="I8654" s="227"/>
      <c r="J8654" s="227"/>
      <c r="K8654" s="227"/>
      <c r="L8654" s="228"/>
    </row>
    <row r="8655" spans="1:12">
      <c r="A8655" s="213" t="str">
        <f t="shared" ca="1" si="135"/>
        <v/>
      </c>
      <c r="C8655" s="223"/>
      <c r="D8655" s="224"/>
      <c r="E8655" s="224"/>
      <c r="F8655" s="225"/>
      <c r="G8655" s="226"/>
      <c r="H8655" s="227"/>
      <c r="I8655" s="227"/>
      <c r="J8655" s="227"/>
      <c r="K8655" s="227"/>
      <c r="L8655" s="228"/>
    </row>
    <row r="8656" spans="1:12">
      <c r="A8656" s="213" t="str">
        <f t="shared" ca="1" si="135"/>
        <v/>
      </c>
      <c r="C8656" s="223"/>
      <c r="D8656" s="224"/>
      <c r="E8656" s="224"/>
      <c r="F8656" s="225"/>
      <c r="G8656" s="226"/>
      <c r="H8656" s="227"/>
      <c r="I8656" s="227"/>
      <c r="J8656" s="227"/>
      <c r="K8656" s="227"/>
      <c r="L8656" s="228"/>
    </row>
    <row r="8657" spans="1:12">
      <c r="A8657" s="213" t="str">
        <f t="shared" ca="1" si="135"/>
        <v/>
      </c>
      <c r="C8657" s="223"/>
      <c r="D8657" s="224"/>
      <c r="E8657" s="224"/>
      <c r="F8657" s="225"/>
      <c r="G8657" s="226"/>
      <c r="H8657" s="227"/>
      <c r="I8657" s="227"/>
      <c r="J8657" s="227"/>
      <c r="K8657" s="227"/>
      <c r="L8657" s="228"/>
    </row>
    <row r="8658" spans="1:12">
      <c r="A8658" s="213" t="str">
        <f t="shared" ca="1" si="135"/>
        <v/>
      </c>
      <c r="C8658" s="223"/>
      <c r="D8658" s="224"/>
      <c r="E8658" s="224"/>
      <c r="F8658" s="225"/>
      <c r="G8658" s="226"/>
      <c r="H8658" s="227"/>
      <c r="I8658" s="227"/>
      <c r="J8658" s="227"/>
      <c r="K8658" s="227"/>
      <c r="L8658" s="228"/>
    </row>
    <row r="8659" spans="1:12">
      <c r="A8659" s="213" t="str">
        <f t="shared" ca="1" si="135"/>
        <v/>
      </c>
      <c r="C8659" s="223"/>
      <c r="D8659" s="224"/>
      <c r="E8659" s="224"/>
      <c r="F8659" s="225"/>
      <c r="G8659" s="226"/>
      <c r="H8659" s="227"/>
      <c r="I8659" s="227"/>
      <c r="J8659" s="227"/>
      <c r="K8659" s="227"/>
      <c r="L8659" s="228"/>
    </row>
    <row r="8660" spans="1:12">
      <c r="A8660" s="213" t="str">
        <f t="shared" ca="1" si="135"/>
        <v/>
      </c>
      <c r="C8660" s="223"/>
      <c r="D8660" s="224"/>
      <c r="E8660" s="224"/>
      <c r="F8660" s="225"/>
      <c r="G8660" s="226"/>
      <c r="H8660" s="227"/>
      <c r="I8660" s="227"/>
      <c r="J8660" s="227"/>
      <c r="K8660" s="227"/>
      <c r="L8660" s="228"/>
    </row>
    <row r="8661" spans="1:12">
      <c r="A8661" s="213" t="str">
        <f t="shared" ca="1" si="135"/>
        <v/>
      </c>
      <c r="C8661" s="223"/>
      <c r="D8661" s="224"/>
      <c r="E8661" s="224"/>
      <c r="F8661" s="225"/>
      <c r="G8661" s="226"/>
      <c r="H8661" s="227"/>
      <c r="I8661" s="227"/>
      <c r="J8661" s="227"/>
      <c r="K8661" s="227"/>
      <c r="L8661" s="228"/>
    </row>
    <row r="8662" spans="1:12">
      <c r="A8662" s="213" t="str">
        <f t="shared" ca="1" si="135"/>
        <v/>
      </c>
      <c r="C8662" s="223"/>
      <c r="D8662" s="224"/>
      <c r="E8662" s="224"/>
      <c r="F8662" s="225"/>
      <c r="G8662" s="226"/>
      <c r="H8662" s="227"/>
      <c r="I8662" s="227"/>
      <c r="J8662" s="227"/>
      <c r="K8662" s="227"/>
      <c r="L8662" s="228"/>
    </row>
    <row r="8663" spans="1:12">
      <c r="A8663" s="213" t="str">
        <f t="shared" ca="1" si="135"/>
        <v/>
      </c>
      <c r="C8663" s="223"/>
      <c r="D8663" s="224"/>
      <c r="E8663" s="224"/>
      <c r="F8663" s="225"/>
      <c r="G8663" s="226"/>
      <c r="H8663" s="227"/>
      <c r="I8663" s="227"/>
      <c r="J8663" s="227"/>
      <c r="K8663" s="227"/>
      <c r="L8663" s="228"/>
    </row>
    <row r="8664" spans="1:12">
      <c r="A8664" s="213" t="str">
        <f t="shared" ca="1" si="135"/>
        <v/>
      </c>
      <c r="C8664" s="223"/>
      <c r="D8664" s="224"/>
      <c r="E8664" s="224"/>
      <c r="F8664" s="225"/>
      <c r="G8664" s="226"/>
      <c r="H8664" s="227"/>
      <c r="I8664" s="227"/>
      <c r="J8664" s="227"/>
      <c r="K8664" s="227"/>
      <c r="L8664" s="228"/>
    </row>
    <row r="8665" spans="1:12">
      <c r="A8665" s="213" t="str">
        <f t="shared" ca="1" si="135"/>
        <v/>
      </c>
      <c r="C8665" s="223"/>
      <c r="D8665" s="224"/>
      <c r="E8665" s="224"/>
      <c r="F8665" s="225"/>
      <c r="G8665" s="226"/>
      <c r="H8665" s="227"/>
      <c r="I8665" s="227"/>
      <c r="J8665" s="227"/>
      <c r="K8665" s="227"/>
      <c r="L8665" s="228"/>
    </row>
    <row r="8666" spans="1:12">
      <c r="A8666" s="213" t="str">
        <f t="shared" ca="1" si="135"/>
        <v/>
      </c>
      <c r="C8666" s="223"/>
      <c r="D8666" s="224"/>
      <c r="E8666" s="224"/>
      <c r="F8666" s="225"/>
      <c r="G8666" s="226"/>
      <c r="H8666" s="227"/>
      <c r="I8666" s="227"/>
      <c r="J8666" s="227"/>
      <c r="K8666" s="227"/>
      <c r="L8666" s="228"/>
    </row>
    <row r="8667" spans="1:12">
      <c r="A8667" s="213" t="str">
        <f t="shared" ca="1" si="135"/>
        <v/>
      </c>
      <c r="C8667" s="223"/>
      <c r="D8667" s="224"/>
      <c r="E8667" s="224"/>
      <c r="F8667" s="225"/>
      <c r="G8667" s="226"/>
      <c r="H8667" s="227"/>
      <c r="I8667" s="227"/>
      <c r="J8667" s="227"/>
      <c r="K8667" s="227"/>
      <c r="L8667" s="228"/>
    </row>
    <row r="8668" spans="1:12">
      <c r="A8668" s="213" t="str">
        <f t="shared" ca="1" si="135"/>
        <v/>
      </c>
      <c r="C8668" s="223"/>
      <c r="D8668" s="224"/>
      <c r="E8668" s="224"/>
      <c r="F8668" s="225"/>
      <c r="G8668" s="226"/>
      <c r="H8668" s="227"/>
      <c r="I8668" s="227"/>
      <c r="J8668" s="227"/>
      <c r="K8668" s="227"/>
      <c r="L8668" s="228"/>
    </row>
    <row r="8669" spans="1:12">
      <c r="A8669" s="213" t="str">
        <f t="shared" ca="1" si="135"/>
        <v/>
      </c>
      <c r="C8669" s="223"/>
      <c r="D8669" s="224"/>
      <c r="E8669" s="224"/>
      <c r="F8669" s="225"/>
      <c r="G8669" s="226"/>
      <c r="H8669" s="227"/>
      <c r="I8669" s="227"/>
      <c r="J8669" s="227"/>
      <c r="K8669" s="227"/>
      <c r="L8669" s="228"/>
    </row>
    <row r="8670" spans="1:12">
      <c r="A8670" s="213" t="str">
        <f t="shared" ca="1" si="135"/>
        <v/>
      </c>
      <c r="C8670" s="223"/>
      <c r="D8670" s="224"/>
      <c r="E8670" s="224"/>
      <c r="F8670" s="225"/>
      <c r="G8670" s="226"/>
      <c r="H8670" s="227"/>
      <c r="I8670" s="227"/>
      <c r="J8670" s="227"/>
      <c r="K8670" s="227"/>
      <c r="L8670" s="228"/>
    </row>
    <row r="8671" spans="1:12">
      <c r="A8671" s="213" t="str">
        <f t="shared" ca="1" si="135"/>
        <v/>
      </c>
      <c r="C8671" s="223"/>
      <c r="D8671" s="224"/>
      <c r="E8671" s="224"/>
      <c r="F8671" s="225"/>
      <c r="G8671" s="226"/>
      <c r="H8671" s="227"/>
      <c r="I8671" s="227"/>
      <c r="J8671" s="227"/>
      <c r="K8671" s="227"/>
      <c r="L8671" s="228"/>
    </row>
    <row r="8672" spans="1:12">
      <c r="A8672" s="213" t="str">
        <f t="shared" ca="1" si="135"/>
        <v/>
      </c>
      <c r="C8672" s="223"/>
      <c r="D8672" s="224"/>
      <c r="E8672" s="224"/>
      <c r="F8672" s="225"/>
      <c r="G8672" s="226"/>
      <c r="H8672" s="227"/>
      <c r="I8672" s="227"/>
      <c r="J8672" s="227"/>
      <c r="K8672" s="227"/>
      <c r="L8672" s="228"/>
    </row>
    <row r="8673" spans="1:12">
      <c r="A8673" s="213" t="str">
        <f t="shared" ca="1" si="135"/>
        <v/>
      </c>
      <c r="C8673" s="223"/>
      <c r="D8673" s="224"/>
      <c r="E8673" s="224"/>
      <c r="F8673" s="225"/>
      <c r="G8673" s="226"/>
      <c r="H8673" s="227"/>
      <c r="I8673" s="227"/>
      <c r="J8673" s="227"/>
      <c r="K8673" s="227"/>
      <c r="L8673" s="228"/>
    </row>
    <row r="8674" spans="1:12">
      <c r="A8674" s="213" t="str">
        <f t="shared" ca="1" si="135"/>
        <v/>
      </c>
      <c r="C8674" s="223"/>
      <c r="D8674" s="224"/>
      <c r="E8674" s="224"/>
      <c r="F8674" s="225"/>
      <c r="G8674" s="226"/>
      <c r="H8674" s="227"/>
      <c r="I8674" s="227"/>
      <c r="J8674" s="227"/>
      <c r="K8674" s="227"/>
      <c r="L8674" s="228"/>
    </row>
    <row r="8675" spans="1:12">
      <c r="A8675" s="213" t="str">
        <f t="shared" ca="1" si="135"/>
        <v/>
      </c>
      <c r="C8675" s="223"/>
      <c r="D8675" s="224"/>
      <c r="E8675" s="224"/>
      <c r="F8675" s="225"/>
      <c r="G8675" s="226"/>
      <c r="H8675" s="227"/>
      <c r="I8675" s="227"/>
      <c r="J8675" s="227"/>
      <c r="K8675" s="227"/>
      <c r="L8675" s="228"/>
    </row>
    <row r="8676" spans="1:12">
      <c r="A8676" s="213" t="str">
        <f t="shared" ca="1" si="135"/>
        <v/>
      </c>
      <c r="C8676" s="223"/>
      <c r="D8676" s="224"/>
      <c r="E8676" s="224"/>
      <c r="F8676" s="225"/>
      <c r="G8676" s="226"/>
      <c r="H8676" s="227"/>
      <c r="I8676" s="227"/>
      <c r="J8676" s="227"/>
      <c r="K8676" s="227"/>
      <c r="L8676" s="228"/>
    </row>
    <row r="8677" spans="1:12">
      <c r="A8677" s="213" t="str">
        <f t="shared" ca="1" si="135"/>
        <v/>
      </c>
      <c r="C8677" s="223"/>
      <c r="D8677" s="224"/>
      <c r="E8677" s="224"/>
      <c r="F8677" s="225"/>
      <c r="G8677" s="226"/>
      <c r="H8677" s="227"/>
      <c r="I8677" s="227"/>
      <c r="J8677" s="227"/>
      <c r="K8677" s="227"/>
      <c r="L8677" s="228"/>
    </row>
    <row r="8678" spans="1:12">
      <c r="A8678" s="213" t="str">
        <f t="shared" ca="1" si="135"/>
        <v/>
      </c>
      <c r="C8678" s="223"/>
      <c r="D8678" s="224"/>
      <c r="E8678" s="224"/>
      <c r="F8678" s="225"/>
      <c r="G8678" s="226"/>
      <c r="H8678" s="227"/>
      <c r="I8678" s="227"/>
      <c r="J8678" s="227"/>
      <c r="K8678" s="227"/>
      <c r="L8678" s="228"/>
    </row>
    <row r="8679" spans="1:12">
      <c r="A8679" s="213" t="str">
        <f t="shared" ca="1" si="135"/>
        <v/>
      </c>
      <c r="C8679" s="223"/>
      <c r="D8679" s="224"/>
      <c r="E8679" s="224"/>
      <c r="F8679" s="225"/>
      <c r="G8679" s="226"/>
      <c r="H8679" s="227"/>
      <c r="I8679" s="227"/>
      <c r="J8679" s="227"/>
      <c r="K8679" s="227"/>
      <c r="L8679" s="228"/>
    </row>
    <row r="8680" spans="1:12">
      <c r="A8680" s="213" t="str">
        <f t="shared" ca="1" si="135"/>
        <v/>
      </c>
      <c r="C8680" s="223"/>
      <c r="D8680" s="224"/>
      <c r="E8680" s="224"/>
      <c r="F8680" s="225"/>
      <c r="G8680" s="226"/>
      <c r="H8680" s="227"/>
      <c r="I8680" s="227"/>
      <c r="J8680" s="227"/>
      <c r="K8680" s="227"/>
      <c r="L8680" s="228"/>
    </row>
    <row r="8681" spans="1:12">
      <c r="A8681" s="213" t="str">
        <f t="shared" ca="1" si="135"/>
        <v/>
      </c>
      <c r="C8681" s="223"/>
      <c r="D8681" s="224"/>
      <c r="E8681" s="224"/>
      <c r="F8681" s="225"/>
      <c r="G8681" s="226"/>
      <c r="H8681" s="227"/>
      <c r="I8681" s="227"/>
      <c r="J8681" s="227"/>
      <c r="K8681" s="227"/>
      <c r="L8681" s="228"/>
    </row>
    <row r="8682" spans="1:12">
      <c r="A8682" s="213" t="str">
        <f t="shared" ca="1" si="135"/>
        <v/>
      </c>
      <c r="C8682" s="223"/>
      <c r="D8682" s="224"/>
      <c r="E8682" s="224"/>
      <c r="F8682" s="225"/>
      <c r="G8682" s="226"/>
      <c r="H8682" s="227"/>
      <c r="I8682" s="227"/>
      <c r="J8682" s="227"/>
      <c r="K8682" s="227"/>
      <c r="L8682" s="228"/>
    </row>
    <row r="8683" spans="1:12">
      <c r="A8683" s="213" t="str">
        <f t="shared" ca="1" si="135"/>
        <v/>
      </c>
      <c r="C8683" s="223"/>
      <c r="D8683" s="224"/>
      <c r="E8683" s="224"/>
      <c r="F8683" s="225"/>
      <c r="G8683" s="226"/>
      <c r="H8683" s="227"/>
      <c r="I8683" s="227"/>
      <c r="J8683" s="227"/>
      <c r="K8683" s="227"/>
      <c r="L8683" s="228"/>
    </row>
    <row r="8684" spans="1:12">
      <c r="A8684" s="213" t="str">
        <f t="shared" ca="1" si="135"/>
        <v/>
      </c>
      <c r="C8684" s="223"/>
      <c r="D8684" s="224"/>
      <c r="E8684" s="224"/>
      <c r="F8684" s="225"/>
      <c r="G8684" s="226"/>
      <c r="H8684" s="227"/>
      <c r="I8684" s="227"/>
      <c r="J8684" s="227"/>
      <c r="K8684" s="227"/>
      <c r="L8684" s="228"/>
    </row>
    <row r="8685" spans="1:12">
      <c r="A8685" s="213" t="str">
        <f t="shared" ca="1" si="135"/>
        <v/>
      </c>
      <c r="C8685" s="223"/>
      <c r="D8685" s="224"/>
      <c r="E8685" s="224"/>
      <c r="F8685" s="225"/>
      <c r="G8685" s="226"/>
      <c r="H8685" s="227"/>
      <c r="I8685" s="227"/>
      <c r="J8685" s="227"/>
      <c r="K8685" s="227"/>
      <c r="L8685" s="228"/>
    </row>
    <row r="8686" spans="1:12">
      <c r="A8686" s="213" t="str">
        <f t="shared" ca="1" si="135"/>
        <v/>
      </c>
      <c r="C8686" s="223"/>
      <c r="D8686" s="224"/>
      <c r="E8686" s="224"/>
      <c r="F8686" s="225"/>
      <c r="G8686" s="226"/>
      <c r="H8686" s="227"/>
      <c r="I8686" s="227"/>
      <c r="J8686" s="227"/>
      <c r="K8686" s="227"/>
      <c r="L8686" s="228"/>
    </row>
    <row r="8687" spans="1:12">
      <c r="A8687" s="213" t="str">
        <f t="shared" ca="1" si="135"/>
        <v/>
      </c>
      <c r="C8687" s="223"/>
      <c r="D8687" s="224"/>
      <c r="E8687" s="224"/>
      <c r="F8687" s="225"/>
      <c r="G8687" s="226"/>
      <c r="H8687" s="227"/>
      <c r="I8687" s="227"/>
      <c r="J8687" s="227"/>
      <c r="K8687" s="227"/>
      <c r="L8687" s="228"/>
    </row>
    <row r="8688" spans="1:12">
      <c r="A8688" s="213" t="str">
        <f t="shared" ca="1" si="135"/>
        <v/>
      </c>
      <c r="C8688" s="223"/>
      <c r="D8688" s="224"/>
      <c r="E8688" s="224"/>
      <c r="F8688" s="225"/>
      <c r="G8688" s="226"/>
      <c r="H8688" s="227"/>
      <c r="I8688" s="227"/>
      <c r="J8688" s="227"/>
      <c r="K8688" s="227"/>
      <c r="L8688" s="228"/>
    </row>
    <row r="8689" spans="1:12">
      <c r="A8689" s="213" t="str">
        <f t="shared" ca="1" si="135"/>
        <v/>
      </c>
      <c r="C8689" s="223"/>
      <c r="D8689" s="224"/>
      <c r="E8689" s="224"/>
      <c r="F8689" s="225"/>
      <c r="G8689" s="226"/>
      <c r="H8689" s="227"/>
      <c r="I8689" s="227"/>
      <c r="J8689" s="227"/>
      <c r="K8689" s="227"/>
      <c r="L8689" s="228"/>
    </row>
    <row r="8690" spans="1:12">
      <c r="A8690" s="213" t="str">
        <f t="shared" ca="1" si="135"/>
        <v/>
      </c>
      <c r="C8690" s="223"/>
      <c r="D8690" s="224"/>
      <c r="E8690" s="224"/>
      <c r="F8690" s="225"/>
      <c r="G8690" s="226"/>
      <c r="H8690" s="227"/>
      <c r="I8690" s="227"/>
      <c r="J8690" s="227"/>
      <c r="K8690" s="227"/>
      <c r="L8690" s="228"/>
    </row>
    <row r="8691" spans="1:12">
      <c r="A8691" s="213" t="str">
        <f t="shared" ca="1" si="135"/>
        <v/>
      </c>
      <c r="C8691" s="223"/>
      <c r="D8691" s="224"/>
      <c r="E8691" s="224"/>
      <c r="F8691" s="225"/>
      <c r="G8691" s="226"/>
      <c r="H8691" s="227"/>
      <c r="I8691" s="227"/>
      <c r="J8691" s="227"/>
      <c r="K8691" s="227"/>
      <c r="L8691" s="228"/>
    </row>
    <row r="8692" spans="1:12">
      <c r="A8692" s="213" t="str">
        <f t="shared" ca="1" si="135"/>
        <v/>
      </c>
      <c r="C8692" s="223"/>
      <c r="D8692" s="224"/>
      <c r="E8692" s="224"/>
      <c r="F8692" s="225"/>
      <c r="G8692" s="226"/>
      <c r="H8692" s="227"/>
      <c r="I8692" s="227"/>
      <c r="J8692" s="227"/>
      <c r="K8692" s="227"/>
      <c r="L8692" s="228"/>
    </row>
    <row r="8693" spans="1:12">
      <c r="A8693" s="213" t="str">
        <f t="shared" ca="1" si="135"/>
        <v/>
      </c>
      <c r="C8693" s="223"/>
      <c r="D8693" s="224"/>
      <c r="E8693" s="224"/>
      <c r="F8693" s="225"/>
      <c r="G8693" s="226"/>
      <c r="H8693" s="227"/>
      <c r="I8693" s="227"/>
      <c r="J8693" s="227"/>
      <c r="K8693" s="227"/>
      <c r="L8693" s="228"/>
    </row>
    <row r="8694" spans="1:12">
      <c r="A8694" s="213" t="str">
        <f t="shared" ca="1" si="135"/>
        <v/>
      </c>
      <c r="C8694" s="223"/>
      <c r="D8694" s="224"/>
      <c r="E8694" s="224"/>
      <c r="F8694" s="225"/>
      <c r="G8694" s="226"/>
      <c r="H8694" s="227"/>
      <c r="I8694" s="227"/>
      <c r="J8694" s="227"/>
      <c r="K8694" s="227"/>
      <c r="L8694" s="228"/>
    </row>
    <row r="8695" spans="1:12">
      <c r="A8695" s="213" t="str">
        <f t="shared" ca="1" si="135"/>
        <v/>
      </c>
      <c r="C8695" s="223"/>
      <c r="D8695" s="224"/>
      <c r="E8695" s="224"/>
      <c r="F8695" s="225"/>
      <c r="G8695" s="226"/>
      <c r="H8695" s="227"/>
      <c r="I8695" s="227"/>
      <c r="J8695" s="227"/>
      <c r="K8695" s="227"/>
      <c r="L8695" s="228"/>
    </row>
    <row r="8696" spans="1:12">
      <c r="A8696" s="213" t="str">
        <f t="shared" ca="1" si="135"/>
        <v/>
      </c>
      <c r="C8696" s="223"/>
      <c r="D8696" s="224"/>
      <c r="E8696" s="224"/>
      <c r="F8696" s="225"/>
      <c r="G8696" s="226"/>
      <c r="H8696" s="227"/>
      <c r="I8696" s="227"/>
      <c r="J8696" s="227"/>
      <c r="K8696" s="227"/>
      <c r="L8696" s="228"/>
    </row>
    <row r="8697" spans="1:12">
      <c r="A8697" s="213" t="str">
        <f t="shared" ca="1" si="135"/>
        <v/>
      </c>
      <c r="C8697" s="223"/>
      <c r="D8697" s="224"/>
      <c r="E8697" s="224"/>
      <c r="F8697" s="225"/>
      <c r="G8697" s="226"/>
      <c r="H8697" s="227"/>
      <c r="I8697" s="227"/>
      <c r="J8697" s="227"/>
      <c r="K8697" s="227"/>
      <c r="L8697" s="228"/>
    </row>
    <row r="8698" spans="1:12">
      <c r="A8698" s="213" t="str">
        <f t="shared" ca="1" si="135"/>
        <v/>
      </c>
      <c r="C8698" s="223"/>
      <c r="D8698" s="224"/>
      <c r="E8698" s="224"/>
      <c r="F8698" s="225"/>
      <c r="G8698" s="226"/>
      <c r="H8698" s="227"/>
      <c r="I8698" s="227"/>
      <c r="J8698" s="227"/>
      <c r="K8698" s="227"/>
      <c r="L8698" s="228"/>
    </row>
    <row r="8699" spans="1:12">
      <c r="A8699" s="213" t="str">
        <f t="shared" ca="1" si="135"/>
        <v/>
      </c>
      <c r="C8699" s="223"/>
      <c r="D8699" s="224"/>
      <c r="E8699" s="224"/>
      <c r="F8699" s="225"/>
      <c r="G8699" s="226"/>
      <c r="H8699" s="227"/>
      <c r="I8699" s="227"/>
      <c r="J8699" s="227"/>
      <c r="K8699" s="227"/>
      <c r="L8699" s="228"/>
    </row>
    <row r="8700" spans="1:12">
      <c r="A8700" s="213" t="str">
        <f t="shared" ca="1" si="135"/>
        <v/>
      </c>
      <c r="C8700" s="223"/>
      <c r="D8700" s="224"/>
      <c r="E8700" s="224"/>
      <c r="F8700" s="225"/>
      <c r="G8700" s="226"/>
      <c r="H8700" s="227"/>
      <c r="I8700" s="227"/>
      <c r="J8700" s="227"/>
      <c r="K8700" s="227"/>
      <c r="L8700" s="228"/>
    </row>
    <row r="8701" spans="1:12">
      <c r="A8701" s="213" t="str">
        <f t="shared" ca="1" si="135"/>
        <v/>
      </c>
      <c r="C8701" s="223"/>
      <c r="D8701" s="224"/>
      <c r="E8701" s="224"/>
      <c r="F8701" s="225"/>
      <c r="G8701" s="226"/>
      <c r="H8701" s="227"/>
      <c r="I8701" s="227"/>
      <c r="J8701" s="227"/>
      <c r="K8701" s="227"/>
      <c r="L8701" s="228"/>
    </row>
    <row r="8702" spans="1:12">
      <c r="A8702" s="213" t="str">
        <f t="shared" ca="1" si="135"/>
        <v/>
      </c>
      <c r="C8702" s="223"/>
      <c r="D8702" s="224"/>
      <c r="E8702" s="224"/>
      <c r="F8702" s="225"/>
      <c r="G8702" s="226"/>
      <c r="H8702" s="227"/>
      <c r="I8702" s="227"/>
      <c r="J8702" s="227"/>
      <c r="K8702" s="227"/>
      <c r="L8702" s="228"/>
    </row>
    <row r="8703" spans="1:12">
      <c r="A8703" s="213" t="str">
        <f t="shared" ca="1" si="135"/>
        <v/>
      </c>
      <c r="C8703" s="223"/>
      <c r="D8703" s="224"/>
      <c r="E8703" s="224"/>
      <c r="F8703" s="225"/>
      <c r="G8703" s="226"/>
      <c r="H8703" s="227"/>
      <c r="I8703" s="227"/>
      <c r="J8703" s="227"/>
      <c r="K8703" s="227"/>
      <c r="L8703" s="228"/>
    </row>
    <row r="8704" spans="1:12">
      <c r="A8704" s="213" t="str">
        <f t="shared" ca="1" si="135"/>
        <v/>
      </c>
      <c r="C8704" s="223"/>
      <c r="D8704" s="224"/>
      <c r="E8704" s="224"/>
      <c r="F8704" s="225"/>
      <c r="G8704" s="226"/>
      <c r="H8704" s="227"/>
      <c r="I8704" s="227"/>
      <c r="J8704" s="227"/>
      <c r="K8704" s="227"/>
      <c r="L8704" s="228"/>
    </row>
    <row r="8705" spans="1:12">
      <c r="A8705" s="213" t="str">
        <f t="shared" ca="1" si="135"/>
        <v/>
      </c>
      <c r="C8705" s="223"/>
      <c r="D8705" s="224"/>
      <c r="E8705" s="224"/>
      <c r="F8705" s="225"/>
      <c r="G8705" s="226"/>
      <c r="H8705" s="227"/>
      <c r="I8705" s="227"/>
      <c r="J8705" s="227"/>
      <c r="K8705" s="227"/>
      <c r="L8705" s="228"/>
    </row>
    <row r="8706" spans="1:12">
      <c r="A8706" s="213" t="str">
        <f t="shared" ca="1" si="135"/>
        <v/>
      </c>
      <c r="C8706" s="223"/>
      <c r="D8706" s="224"/>
      <c r="E8706" s="224"/>
      <c r="F8706" s="225"/>
      <c r="G8706" s="226"/>
      <c r="H8706" s="227"/>
      <c r="I8706" s="227"/>
      <c r="J8706" s="227"/>
      <c r="K8706" s="227"/>
      <c r="L8706" s="228"/>
    </row>
    <row r="8707" spans="1:12">
      <c r="A8707" s="213" t="str">
        <f t="shared" ca="1" si="135"/>
        <v/>
      </c>
      <c r="C8707" s="223"/>
      <c r="D8707" s="224"/>
      <c r="E8707" s="224"/>
      <c r="F8707" s="225"/>
      <c r="G8707" s="226"/>
      <c r="H8707" s="227"/>
      <c r="I8707" s="227"/>
      <c r="J8707" s="227"/>
      <c r="K8707" s="227"/>
      <c r="L8707" s="228"/>
    </row>
    <row r="8708" spans="1:12">
      <c r="A8708" s="213" t="str">
        <f t="shared" ref="A8708:A8771" ca="1" si="136">IF(INDIRECT(ADDRESS(ROW(A8708),3))="","",IF(INDIRECT(ADDRESS(ROW(A8708),3))=INDIRECT(ADDRESS(ROW(A8708)-1,3)),A8707,A8707+1))</f>
        <v/>
      </c>
      <c r="C8708" s="223"/>
      <c r="D8708" s="224"/>
      <c r="E8708" s="224"/>
      <c r="F8708" s="225"/>
      <c r="G8708" s="226"/>
      <c r="H8708" s="227"/>
      <c r="I8708" s="227"/>
      <c r="J8708" s="227"/>
      <c r="K8708" s="227"/>
      <c r="L8708" s="228"/>
    </row>
    <row r="8709" spans="1:12">
      <c r="A8709" s="213" t="str">
        <f t="shared" ca="1" si="136"/>
        <v/>
      </c>
      <c r="C8709" s="223"/>
      <c r="D8709" s="224"/>
      <c r="E8709" s="224"/>
      <c r="F8709" s="225"/>
      <c r="G8709" s="226"/>
      <c r="H8709" s="227"/>
      <c r="I8709" s="227"/>
      <c r="J8709" s="227"/>
      <c r="K8709" s="227"/>
      <c r="L8709" s="228"/>
    </row>
    <row r="8710" spans="1:12">
      <c r="A8710" s="213" t="str">
        <f t="shared" ca="1" si="136"/>
        <v/>
      </c>
      <c r="C8710" s="223"/>
      <c r="D8710" s="224"/>
      <c r="E8710" s="224"/>
      <c r="F8710" s="225"/>
      <c r="G8710" s="226"/>
      <c r="H8710" s="227"/>
      <c r="I8710" s="227"/>
      <c r="J8710" s="227"/>
      <c r="K8710" s="227"/>
      <c r="L8710" s="228"/>
    </row>
    <row r="8711" spans="1:12">
      <c r="A8711" s="213" t="str">
        <f t="shared" ca="1" si="136"/>
        <v/>
      </c>
      <c r="C8711" s="223"/>
      <c r="D8711" s="224"/>
      <c r="E8711" s="224"/>
      <c r="F8711" s="225"/>
      <c r="G8711" s="226"/>
      <c r="H8711" s="227"/>
      <c r="I8711" s="227"/>
      <c r="J8711" s="227"/>
      <c r="K8711" s="227"/>
      <c r="L8711" s="228"/>
    </row>
    <row r="8712" spans="1:12">
      <c r="A8712" s="213" t="str">
        <f t="shared" ca="1" si="136"/>
        <v/>
      </c>
      <c r="C8712" s="223"/>
      <c r="D8712" s="224"/>
      <c r="E8712" s="224"/>
      <c r="F8712" s="225"/>
      <c r="G8712" s="226"/>
      <c r="H8712" s="227"/>
      <c r="I8712" s="227"/>
      <c r="J8712" s="227"/>
      <c r="K8712" s="227"/>
      <c r="L8712" s="228"/>
    </row>
    <row r="8713" spans="1:12">
      <c r="A8713" s="213" t="str">
        <f t="shared" ca="1" si="136"/>
        <v/>
      </c>
      <c r="C8713" s="223"/>
      <c r="D8713" s="224"/>
      <c r="E8713" s="224"/>
      <c r="F8713" s="225"/>
      <c r="G8713" s="226"/>
      <c r="H8713" s="227"/>
      <c r="I8713" s="227"/>
      <c r="J8713" s="227"/>
      <c r="K8713" s="227"/>
      <c r="L8713" s="228"/>
    </row>
    <row r="8714" spans="1:12">
      <c r="A8714" s="213" t="str">
        <f t="shared" ca="1" si="136"/>
        <v/>
      </c>
      <c r="C8714" s="223"/>
      <c r="D8714" s="224"/>
      <c r="E8714" s="224"/>
      <c r="F8714" s="225"/>
      <c r="G8714" s="226"/>
      <c r="H8714" s="227"/>
      <c r="I8714" s="227"/>
      <c r="J8714" s="227"/>
      <c r="K8714" s="227"/>
      <c r="L8714" s="228"/>
    </row>
    <row r="8715" spans="1:12">
      <c r="A8715" s="213" t="str">
        <f t="shared" ca="1" si="136"/>
        <v/>
      </c>
      <c r="C8715" s="223"/>
      <c r="D8715" s="224"/>
      <c r="E8715" s="224"/>
      <c r="F8715" s="225"/>
      <c r="G8715" s="226"/>
      <c r="H8715" s="227"/>
      <c r="I8715" s="227"/>
      <c r="J8715" s="227"/>
      <c r="K8715" s="227"/>
      <c r="L8715" s="228"/>
    </row>
    <row r="8716" spans="1:12">
      <c r="A8716" s="213" t="str">
        <f t="shared" ca="1" si="136"/>
        <v/>
      </c>
      <c r="C8716" s="223"/>
      <c r="D8716" s="224"/>
      <c r="E8716" s="224"/>
      <c r="F8716" s="225"/>
      <c r="G8716" s="226"/>
      <c r="H8716" s="227"/>
      <c r="I8716" s="227"/>
      <c r="J8716" s="227"/>
      <c r="K8716" s="227"/>
      <c r="L8716" s="228"/>
    </row>
    <row r="8717" spans="1:12">
      <c r="A8717" s="213" t="str">
        <f t="shared" ca="1" si="136"/>
        <v/>
      </c>
      <c r="C8717" s="223"/>
      <c r="D8717" s="224"/>
      <c r="E8717" s="224"/>
      <c r="F8717" s="225"/>
      <c r="G8717" s="226"/>
      <c r="H8717" s="227"/>
      <c r="I8717" s="227"/>
      <c r="J8717" s="227"/>
      <c r="K8717" s="227"/>
      <c r="L8717" s="228"/>
    </row>
    <row r="8718" spans="1:12">
      <c r="A8718" s="213" t="str">
        <f t="shared" ca="1" si="136"/>
        <v/>
      </c>
      <c r="C8718" s="223"/>
      <c r="D8718" s="224"/>
      <c r="E8718" s="224"/>
      <c r="F8718" s="225"/>
      <c r="G8718" s="226"/>
      <c r="H8718" s="227"/>
      <c r="I8718" s="227"/>
      <c r="J8718" s="227"/>
      <c r="K8718" s="227"/>
      <c r="L8718" s="228"/>
    </row>
    <row r="8719" spans="1:12">
      <c r="A8719" s="213" t="str">
        <f t="shared" ca="1" si="136"/>
        <v/>
      </c>
      <c r="C8719" s="223"/>
      <c r="D8719" s="224"/>
      <c r="E8719" s="224"/>
      <c r="F8719" s="225"/>
      <c r="G8719" s="226"/>
      <c r="H8719" s="227"/>
      <c r="I8719" s="227"/>
      <c r="J8719" s="227"/>
      <c r="K8719" s="227"/>
      <c r="L8719" s="228"/>
    </row>
    <row r="8720" spans="1:12">
      <c r="A8720" s="213" t="str">
        <f t="shared" ca="1" si="136"/>
        <v/>
      </c>
      <c r="C8720" s="223"/>
      <c r="D8720" s="224"/>
      <c r="E8720" s="224"/>
      <c r="F8720" s="225"/>
      <c r="G8720" s="226"/>
      <c r="H8720" s="227"/>
      <c r="I8720" s="227"/>
      <c r="J8720" s="227"/>
      <c r="K8720" s="227"/>
      <c r="L8720" s="228"/>
    </row>
    <row r="8721" spans="1:12">
      <c r="A8721" s="213" t="str">
        <f t="shared" ca="1" si="136"/>
        <v/>
      </c>
      <c r="C8721" s="223"/>
      <c r="D8721" s="224"/>
      <c r="E8721" s="224"/>
      <c r="F8721" s="225"/>
      <c r="G8721" s="226"/>
      <c r="H8721" s="227"/>
      <c r="I8721" s="227"/>
      <c r="J8721" s="227"/>
      <c r="K8721" s="227"/>
      <c r="L8721" s="228"/>
    </row>
    <row r="8722" spans="1:12">
      <c r="A8722" s="213" t="str">
        <f t="shared" ca="1" si="136"/>
        <v/>
      </c>
      <c r="C8722" s="223"/>
      <c r="D8722" s="224"/>
      <c r="E8722" s="224"/>
      <c r="F8722" s="225"/>
      <c r="G8722" s="226"/>
      <c r="H8722" s="227"/>
      <c r="I8722" s="227"/>
      <c r="J8722" s="227"/>
      <c r="K8722" s="227"/>
      <c r="L8722" s="228"/>
    </row>
    <row r="8723" spans="1:12">
      <c r="A8723" s="213" t="str">
        <f t="shared" ca="1" si="136"/>
        <v/>
      </c>
      <c r="C8723" s="223"/>
      <c r="D8723" s="224"/>
      <c r="E8723" s="224"/>
      <c r="F8723" s="225"/>
      <c r="G8723" s="226"/>
      <c r="H8723" s="227"/>
      <c r="I8723" s="227"/>
      <c r="J8723" s="227"/>
      <c r="K8723" s="227"/>
      <c r="L8723" s="228"/>
    </row>
    <row r="8724" spans="1:12">
      <c r="A8724" s="213" t="str">
        <f t="shared" ca="1" si="136"/>
        <v/>
      </c>
      <c r="C8724" s="223"/>
      <c r="D8724" s="224"/>
      <c r="E8724" s="224"/>
      <c r="F8724" s="225"/>
      <c r="G8724" s="226"/>
      <c r="H8724" s="227"/>
      <c r="I8724" s="227"/>
      <c r="J8724" s="227"/>
      <c r="K8724" s="227"/>
      <c r="L8724" s="228"/>
    </row>
    <row r="8725" spans="1:12">
      <c r="A8725" s="213" t="str">
        <f t="shared" ca="1" si="136"/>
        <v/>
      </c>
      <c r="C8725" s="223"/>
      <c r="D8725" s="224"/>
      <c r="E8725" s="224"/>
      <c r="F8725" s="225"/>
      <c r="G8725" s="226"/>
      <c r="H8725" s="227"/>
      <c r="I8725" s="227"/>
      <c r="J8725" s="227"/>
      <c r="K8725" s="227"/>
      <c r="L8725" s="228"/>
    </row>
    <row r="8726" spans="1:12">
      <c r="A8726" s="213" t="str">
        <f t="shared" ca="1" si="136"/>
        <v/>
      </c>
      <c r="C8726" s="223"/>
      <c r="D8726" s="224"/>
      <c r="E8726" s="224"/>
      <c r="F8726" s="225"/>
      <c r="G8726" s="226"/>
      <c r="H8726" s="227"/>
      <c r="I8726" s="227"/>
      <c r="J8726" s="227"/>
      <c r="K8726" s="227"/>
      <c r="L8726" s="228"/>
    </row>
    <row r="8727" spans="1:12">
      <c r="A8727" s="213" t="str">
        <f t="shared" ca="1" si="136"/>
        <v/>
      </c>
      <c r="C8727" s="223"/>
      <c r="D8727" s="224"/>
      <c r="E8727" s="224"/>
      <c r="F8727" s="225"/>
      <c r="G8727" s="226"/>
      <c r="H8727" s="227"/>
      <c r="I8727" s="227"/>
      <c r="J8727" s="227"/>
      <c r="K8727" s="227"/>
      <c r="L8727" s="228"/>
    </row>
    <row r="8728" spans="1:12">
      <c r="A8728" s="213" t="str">
        <f t="shared" ca="1" si="136"/>
        <v/>
      </c>
      <c r="C8728" s="223"/>
      <c r="D8728" s="224"/>
      <c r="E8728" s="224"/>
      <c r="F8728" s="225"/>
      <c r="G8728" s="226"/>
      <c r="H8728" s="227"/>
      <c r="I8728" s="227"/>
      <c r="J8728" s="227"/>
      <c r="K8728" s="227"/>
      <c r="L8728" s="228"/>
    </row>
    <row r="8729" spans="1:12">
      <c r="A8729" s="213" t="str">
        <f t="shared" ca="1" si="136"/>
        <v/>
      </c>
      <c r="C8729" s="223"/>
      <c r="D8729" s="224"/>
      <c r="E8729" s="224"/>
      <c r="F8729" s="225"/>
      <c r="G8729" s="226"/>
      <c r="H8729" s="227"/>
      <c r="I8729" s="227"/>
      <c r="J8729" s="227"/>
      <c r="K8729" s="227"/>
      <c r="L8729" s="228"/>
    </row>
    <row r="8730" spans="1:12">
      <c r="A8730" s="213" t="str">
        <f t="shared" ca="1" si="136"/>
        <v/>
      </c>
      <c r="C8730" s="223"/>
      <c r="D8730" s="224"/>
      <c r="E8730" s="224"/>
      <c r="F8730" s="225"/>
      <c r="G8730" s="226"/>
      <c r="H8730" s="227"/>
      <c r="I8730" s="227"/>
      <c r="J8730" s="227"/>
      <c r="K8730" s="227"/>
      <c r="L8730" s="228"/>
    </row>
    <row r="8731" spans="1:12">
      <c r="A8731" s="213" t="str">
        <f t="shared" ca="1" si="136"/>
        <v/>
      </c>
      <c r="C8731" s="223"/>
      <c r="D8731" s="224"/>
      <c r="E8731" s="224"/>
      <c r="F8731" s="225"/>
      <c r="G8731" s="226"/>
      <c r="H8731" s="227"/>
      <c r="I8731" s="227"/>
      <c r="J8731" s="227"/>
      <c r="K8731" s="227"/>
      <c r="L8731" s="228"/>
    </row>
    <row r="8732" spans="1:12">
      <c r="A8732" s="213" t="str">
        <f t="shared" ca="1" si="136"/>
        <v/>
      </c>
      <c r="C8732" s="223"/>
      <c r="D8732" s="224"/>
      <c r="E8732" s="224"/>
      <c r="F8732" s="225"/>
      <c r="G8732" s="226"/>
      <c r="H8732" s="227"/>
      <c r="I8732" s="227"/>
      <c r="J8732" s="227"/>
      <c r="K8732" s="227"/>
      <c r="L8732" s="228"/>
    </row>
    <row r="8733" spans="1:12">
      <c r="A8733" s="213" t="str">
        <f t="shared" ca="1" si="136"/>
        <v/>
      </c>
      <c r="C8733" s="223"/>
      <c r="D8733" s="224"/>
      <c r="E8733" s="224"/>
      <c r="F8733" s="225"/>
      <c r="G8733" s="226"/>
      <c r="H8733" s="227"/>
      <c r="I8733" s="227"/>
      <c r="J8733" s="227"/>
      <c r="K8733" s="227"/>
      <c r="L8733" s="228"/>
    </row>
    <row r="8734" spans="1:12">
      <c r="A8734" s="213" t="str">
        <f t="shared" ca="1" si="136"/>
        <v/>
      </c>
      <c r="C8734" s="223"/>
      <c r="D8734" s="224"/>
      <c r="E8734" s="224"/>
      <c r="F8734" s="225"/>
      <c r="G8734" s="226"/>
      <c r="H8734" s="227"/>
      <c r="I8734" s="227"/>
      <c r="J8734" s="227"/>
      <c r="K8734" s="227"/>
      <c r="L8734" s="228"/>
    </row>
    <row r="8735" spans="1:12">
      <c r="A8735" s="213" t="str">
        <f t="shared" ca="1" si="136"/>
        <v/>
      </c>
      <c r="C8735" s="223"/>
      <c r="D8735" s="224"/>
      <c r="E8735" s="224"/>
      <c r="F8735" s="225"/>
      <c r="G8735" s="226"/>
      <c r="H8735" s="227"/>
      <c r="I8735" s="227"/>
      <c r="J8735" s="227"/>
      <c r="K8735" s="227"/>
      <c r="L8735" s="228"/>
    </row>
    <row r="8736" spans="1:12">
      <c r="A8736" s="213" t="str">
        <f t="shared" ca="1" si="136"/>
        <v/>
      </c>
      <c r="C8736" s="223"/>
      <c r="D8736" s="224"/>
      <c r="E8736" s="224"/>
      <c r="F8736" s="225"/>
      <c r="G8736" s="226"/>
      <c r="H8736" s="227"/>
      <c r="I8736" s="227"/>
      <c r="J8736" s="227"/>
      <c r="K8736" s="227"/>
      <c r="L8736" s="228"/>
    </row>
    <row r="8737" spans="1:12">
      <c r="A8737" s="213" t="str">
        <f t="shared" ca="1" si="136"/>
        <v/>
      </c>
      <c r="C8737" s="223"/>
      <c r="D8737" s="224"/>
      <c r="E8737" s="224"/>
      <c r="F8737" s="225"/>
      <c r="G8737" s="226"/>
      <c r="H8737" s="227"/>
      <c r="I8737" s="227"/>
      <c r="J8737" s="227"/>
      <c r="K8737" s="227"/>
      <c r="L8737" s="228"/>
    </row>
    <row r="8738" spans="1:12">
      <c r="A8738" s="213" t="str">
        <f t="shared" ca="1" si="136"/>
        <v/>
      </c>
      <c r="C8738" s="223"/>
      <c r="D8738" s="224"/>
      <c r="E8738" s="224"/>
      <c r="F8738" s="225"/>
      <c r="G8738" s="226"/>
      <c r="H8738" s="227"/>
      <c r="I8738" s="227"/>
      <c r="J8738" s="227"/>
      <c r="K8738" s="227"/>
      <c r="L8738" s="228"/>
    </row>
    <row r="8739" spans="1:12">
      <c r="A8739" s="213" t="str">
        <f t="shared" ca="1" si="136"/>
        <v/>
      </c>
      <c r="C8739" s="223"/>
      <c r="D8739" s="224"/>
      <c r="E8739" s="224"/>
      <c r="F8739" s="225"/>
      <c r="G8739" s="226"/>
      <c r="H8739" s="227"/>
      <c r="I8739" s="227"/>
      <c r="J8739" s="227"/>
      <c r="K8739" s="227"/>
      <c r="L8739" s="228"/>
    </row>
    <row r="8740" spans="1:12">
      <c r="A8740" s="213" t="str">
        <f t="shared" ca="1" si="136"/>
        <v/>
      </c>
      <c r="C8740" s="223"/>
      <c r="D8740" s="224"/>
      <c r="E8740" s="224"/>
      <c r="F8740" s="225"/>
      <c r="G8740" s="226"/>
      <c r="H8740" s="227"/>
      <c r="I8740" s="227"/>
      <c r="J8740" s="227"/>
      <c r="K8740" s="227"/>
      <c r="L8740" s="228"/>
    </row>
    <row r="8741" spans="1:12">
      <c r="A8741" s="213" t="str">
        <f t="shared" ca="1" si="136"/>
        <v/>
      </c>
      <c r="C8741" s="223"/>
      <c r="D8741" s="224"/>
      <c r="E8741" s="224"/>
      <c r="F8741" s="225"/>
      <c r="G8741" s="226"/>
      <c r="H8741" s="227"/>
      <c r="I8741" s="227"/>
      <c r="J8741" s="227"/>
      <c r="K8741" s="227"/>
      <c r="L8741" s="228"/>
    </row>
    <row r="8742" spans="1:12">
      <c r="A8742" s="213" t="str">
        <f t="shared" ca="1" si="136"/>
        <v/>
      </c>
      <c r="C8742" s="223"/>
      <c r="D8742" s="224"/>
      <c r="E8742" s="224"/>
      <c r="F8742" s="225"/>
      <c r="G8742" s="226"/>
      <c r="H8742" s="227"/>
      <c r="I8742" s="227"/>
      <c r="J8742" s="227"/>
      <c r="K8742" s="227"/>
      <c r="L8742" s="228"/>
    </row>
    <row r="8743" spans="1:12">
      <c r="A8743" s="213" t="str">
        <f t="shared" ca="1" si="136"/>
        <v/>
      </c>
      <c r="C8743" s="223"/>
      <c r="D8743" s="224"/>
      <c r="E8743" s="224"/>
      <c r="F8743" s="225"/>
      <c r="G8743" s="226"/>
      <c r="H8743" s="227"/>
      <c r="I8743" s="227"/>
      <c r="J8743" s="227"/>
      <c r="K8743" s="227"/>
      <c r="L8743" s="228"/>
    </row>
    <row r="8744" spans="1:12">
      <c r="A8744" s="213" t="str">
        <f t="shared" ca="1" si="136"/>
        <v/>
      </c>
      <c r="C8744" s="223"/>
      <c r="D8744" s="224"/>
      <c r="E8744" s="224"/>
      <c r="F8744" s="225"/>
      <c r="G8744" s="226"/>
      <c r="H8744" s="227"/>
      <c r="I8744" s="227"/>
      <c r="J8744" s="227"/>
      <c r="K8744" s="227"/>
      <c r="L8744" s="228"/>
    </row>
    <row r="8745" spans="1:12">
      <c r="A8745" s="213" t="str">
        <f t="shared" ca="1" si="136"/>
        <v/>
      </c>
      <c r="C8745" s="223"/>
      <c r="D8745" s="224"/>
      <c r="E8745" s="224"/>
      <c r="F8745" s="225"/>
      <c r="G8745" s="226"/>
      <c r="H8745" s="227"/>
      <c r="I8745" s="227"/>
      <c r="J8745" s="227"/>
      <c r="K8745" s="227"/>
      <c r="L8745" s="228"/>
    </row>
    <row r="8746" spans="1:12">
      <c r="A8746" s="213" t="str">
        <f t="shared" ca="1" si="136"/>
        <v/>
      </c>
      <c r="C8746" s="223"/>
      <c r="D8746" s="224"/>
      <c r="E8746" s="224"/>
      <c r="F8746" s="225"/>
      <c r="G8746" s="226"/>
      <c r="H8746" s="227"/>
      <c r="I8746" s="227"/>
      <c r="J8746" s="227"/>
      <c r="K8746" s="227"/>
      <c r="L8746" s="228"/>
    </row>
    <row r="8747" spans="1:12">
      <c r="A8747" s="213" t="str">
        <f t="shared" ca="1" si="136"/>
        <v/>
      </c>
      <c r="C8747" s="223"/>
      <c r="D8747" s="224"/>
      <c r="E8747" s="224"/>
      <c r="F8747" s="225"/>
      <c r="G8747" s="226"/>
      <c r="H8747" s="227"/>
      <c r="I8747" s="227"/>
      <c r="J8747" s="227"/>
      <c r="K8747" s="227"/>
      <c r="L8747" s="228"/>
    </row>
    <row r="8748" spans="1:12">
      <c r="A8748" s="213" t="str">
        <f t="shared" ca="1" si="136"/>
        <v/>
      </c>
      <c r="C8748" s="223"/>
      <c r="D8748" s="224"/>
      <c r="E8748" s="224"/>
      <c r="F8748" s="225"/>
      <c r="G8748" s="226"/>
      <c r="H8748" s="227"/>
      <c r="I8748" s="227"/>
      <c r="J8748" s="227"/>
      <c r="K8748" s="227"/>
      <c r="L8748" s="228"/>
    </row>
    <row r="8749" spans="1:12">
      <c r="A8749" s="213" t="str">
        <f t="shared" ca="1" si="136"/>
        <v/>
      </c>
      <c r="C8749" s="223"/>
      <c r="D8749" s="224"/>
      <c r="E8749" s="224"/>
      <c r="F8749" s="225"/>
      <c r="G8749" s="226"/>
      <c r="H8749" s="227"/>
      <c r="I8749" s="227"/>
      <c r="J8749" s="227"/>
      <c r="K8749" s="227"/>
      <c r="L8749" s="228"/>
    </row>
    <row r="8750" spans="1:12">
      <c r="A8750" s="213" t="str">
        <f t="shared" ca="1" si="136"/>
        <v/>
      </c>
      <c r="C8750" s="223"/>
      <c r="D8750" s="224"/>
      <c r="E8750" s="224"/>
      <c r="F8750" s="225"/>
      <c r="G8750" s="226"/>
      <c r="H8750" s="227"/>
      <c r="I8750" s="227"/>
      <c r="J8750" s="227"/>
      <c r="K8750" s="227"/>
      <c r="L8750" s="228"/>
    </row>
    <row r="8751" spans="1:12">
      <c r="A8751" s="213" t="str">
        <f t="shared" ca="1" si="136"/>
        <v/>
      </c>
      <c r="C8751" s="223"/>
      <c r="D8751" s="224"/>
      <c r="E8751" s="224"/>
      <c r="F8751" s="225"/>
      <c r="G8751" s="226"/>
      <c r="H8751" s="227"/>
      <c r="I8751" s="227"/>
      <c r="J8751" s="227"/>
      <c r="K8751" s="227"/>
      <c r="L8751" s="228"/>
    </row>
    <row r="8752" spans="1:12">
      <c r="A8752" s="213" t="str">
        <f t="shared" ca="1" si="136"/>
        <v/>
      </c>
      <c r="C8752" s="223"/>
      <c r="D8752" s="224"/>
      <c r="E8752" s="224"/>
      <c r="F8752" s="225"/>
      <c r="G8752" s="226"/>
      <c r="H8752" s="227"/>
      <c r="I8752" s="227"/>
      <c r="J8752" s="227"/>
      <c r="K8752" s="227"/>
      <c r="L8752" s="228"/>
    </row>
    <row r="8753" spans="1:12">
      <c r="A8753" s="213" t="str">
        <f t="shared" ca="1" si="136"/>
        <v/>
      </c>
      <c r="C8753" s="223"/>
      <c r="D8753" s="224"/>
      <c r="E8753" s="224"/>
      <c r="F8753" s="225"/>
      <c r="G8753" s="226"/>
      <c r="H8753" s="227"/>
      <c r="I8753" s="227"/>
      <c r="J8753" s="227"/>
      <c r="K8753" s="227"/>
      <c r="L8753" s="228"/>
    </row>
    <row r="8754" spans="1:12">
      <c r="A8754" s="213" t="str">
        <f t="shared" ca="1" si="136"/>
        <v/>
      </c>
      <c r="C8754" s="223"/>
      <c r="D8754" s="224"/>
      <c r="E8754" s="224"/>
      <c r="F8754" s="225"/>
      <c r="G8754" s="226"/>
      <c r="H8754" s="227"/>
      <c r="I8754" s="227"/>
      <c r="J8754" s="227"/>
      <c r="K8754" s="227"/>
      <c r="L8754" s="228"/>
    </row>
    <row r="8755" spans="1:12">
      <c r="A8755" s="213" t="str">
        <f t="shared" ca="1" si="136"/>
        <v/>
      </c>
      <c r="C8755" s="223"/>
      <c r="D8755" s="224"/>
      <c r="E8755" s="224"/>
      <c r="F8755" s="225"/>
      <c r="G8755" s="226"/>
      <c r="H8755" s="227"/>
      <c r="I8755" s="227"/>
      <c r="J8755" s="227"/>
      <c r="K8755" s="227"/>
      <c r="L8755" s="228"/>
    </row>
    <row r="8756" spans="1:12">
      <c r="A8756" s="213" t="str">
        <f t="shared" ca="1" si="136"/>
        <v/>
      </c>
      <c r="C8756" s="223"/>
      <c r="D8756" s="224"/>
      <c r="E8756" s="224"/>
      <c r="F8756" s="225"/>
      <c r="G8756" s="226"/>
      <c r="H8756" s="227"/>
      <c r="I8756" s="227"/>
      <c r="J8756" s="227"/>
      <c r="K8756" s="227"/>
      <c r="L8756" s="228"/>
    </row>
    <row r="8757" spans="1:12">
      <c r="A8757" s="213" t="str">
        <f t="shared" ca="1" si="136"/>
        <v/>
      </c>
      <c r="C8757" s="223"/>
      <c r="D8757" s="224"/>
      <c r="E8757" s="224"/>
      <c r="F8757" s="225"/>
      <c r="G8757" s="226"/>
      <c r="H8757" s="227"/>
      <c r="I8757" s="227"/>
      <c r="J8757" s="227"/>
      <c r="K8757" s="227"/>
      <c r="L8757" s="228"/>
    </row>
    <row r="8758" spans="1:12">
      <c r="A8758" s="213" t="str">
        <f t="shared" ca="1" si="136"/>
        <v/>
      </c>
      <c r="C8758" s="223"/>
      <c r="D8758" s="224"/>
      <c r="E8758" s="224"/>
      <c r="F8758" s="225"/>
      <c r="G8758" s="226"/>
      <c r="H8758" s="227"/>
      <c r="I8758" s="227"/>
      <c r="J8758" s="227"/>
      <c r="K8758" s="227"/>
      <c r="L8758" s="228"/>
    </row>
    <row r="8759" spans="1:12">
      <c r="A8759" s="213" t="str">
        <f t="shared" ca="1" si="136"/>
        <v/>
      </c>
      <c r="C8759" s="223"/>
      <c r="D8759" s="224"/>
      <c r="E8759" s="224"/>
      <c r="F8759" s="225"/>
      <c r="G8759" s="226"/>
      <c r="H8759" s="227"/>
      <c r="I8759" s="227"/>
      <c r="J8759" s="227"/>
      <c r="K8759" s="227"/>
      <c r="L8759" s="228"/>
    </row>
    <row r="8760" spans="1:12">
      <c r="A8760" s="213" t="str">
        <f t="shared" ca="1" si="136"/>
        <v/>
      </c>
      <c r="C8760" s="223"/>
      <c r="D8760" s="224"/>
      <c r="E8760" s="224"/>
      <c r="F8760" s="225"/>
      <c r="G8760" s="226"/>
      <c r="H8760" s="227"/>
      <c r="I8760" s="227"/>
      <c r="J8760" s="227"/>
      <c r="K8760" s="227"/>
      <c r="L8760" s="228"/>
    </row>
    <row r="8761" spans="1:12">
      <c r="A8761" s="213" t="str">
        <f t="shared" ca="1" si="136"/>
        <v/>
      </c>
      <c r="C8761" s="223"/>
      <c r="D8761" s="224"/>
      <c r="E8761" s="224"/>
      <c r="F8761" s="225"/>
      <c r="G8761" s="226"/>
      <c r="H8761" s="227"/>
      <c r="I8761" s="227"/>
      <c r="J8761" s="227"/>
      <c r="K8761" s="227"/>
      <c r="L8761" s="228"/>
    </row>
    <row r="8762" spans="1:12">
      <c r="A8762" s="213" t="str">
        <f t="shared" ca="1" si="136"/>
        <v/>
      </c>
      <c r="C8762" s="223"/>
      <c r="D8762" s="224"/>
      <c r="E8762" s="224"/>
      <c r="F8762" s="225"/>
      <c r="G8762" s="226"/>
      <c r="H8762" s="227"/>
      <c r="I8762" s="227"/>
      <c r="J8762" s="227"/>
      <c r="K8762" s="227"/>
      <c r="L8762" s="228"/>
    </row>
    <row r="8763" spans="1:12">
      <c r="A8763" s="213" t="str">
        <f t="shared" ca="1" si="136"/>
        <v/>
      </c>
      <c r="C8763" s="223"/>
      <c r="D8763" s="224"/>
      <c r="E8763" s="224"/>
      <c r="F8763" s="225"/>
      <c r="G8763" s="226"/>
      <c r="H8763" s="227"/>
      <c r="I8763" s="227"/>
      <c r="J8763" s="227"/>
      <c r="K8763" s="227"/>
      <c r="L8763" s="228"/>
    </row>
    <row r="8764" spans="1:12">
      <c r="A8764" s="213" t="str">
        <f t="shared" ca="1" si="136"/>
        <v/>
      </c>
      <c r="C8764" s="223"/>
      <c r="D8764" s="224"/>
      <c r="E8764" s="224"/>
      <c r="F8764" s="225"/>
      <c r="G8764" s="226"/>
      <c r="H8764" s="227"/>
      <c r="I8764" s="227"/>
      <c r="J8764" s="227"/>
      <c r="K8764" s="227"/>
      <c r="L8764" s="228"/>
    </row>
    <row r="8765" spans="1:12">
      <c r="A8765" s="213" t="str">
        <f t="shared" ca="1" si="136"/>
        <v/>
      </c>
      <c r="C8765" s="223"/>
      <c r="D8765" s="224"/>
      <c r="E8765" s="224"/>
      <c r="F8765" s="225"/>
      <c r="G8765" s="226"/>
      <c r="H8765" s="227"/>
      <c r="I8765" s="227"/>
      <c r="J8765" s="227"/>
      <c r="K8765" s="227"/>
      <c r="L8765" s="228"/>
    </row>
    <row r="8766" spans="1:12">
      <c r="A8766" s="213" t="str">
        <f t="shared" ca="1" si="136"/>
        <v/>
      </c>
      <c r="C8766" s="223"/>
      <c r="D8766" s="224"/>
      <c r="E8766" s="224"/>
      <c r="F8766" s="225"/>
      <c r="G8766" s="226"/>
      <c r="H8766" s="227"/>
      <c r="I8766" s="227"/>
      <c r="J8766" s="227"/>
      <c r="K8766" s="227"/>
      <c r="L8766" s="228"/>
    </row>
    <row r="8767" spans="1:12">
      <c r="A8767" s="213" t="str">
        <f t="shared" ca="1" si="136"/>
        <v/>
      </c>
      <c r="C8767" s="223"/>
      <c r="D8767" s="224"/>
      <c r="E8767" s="224"/>
      <c r="F8767" s="225"/>
      <c r="G8767" s="226"/>
      <c r="H8767" s="227"/>
      <c r="I8767" s="227"/>
      <c r="J8767" s="227"/>
      <c r="K8767" s="227"/>
      <c r="L8767" s="228"/>
    </row>
    <row r="8768" spans="1:12">
      <c r="A8768" s="213" t="str">
        <f t="shared" ca="1" si="136"/>
        <v/>
      </c>
      <c r="C8768" s="223"/>
      <c r="D8768" s="224"/>
      <c r="E8768" s="224"/>
      <c r="F8768" s="225"/>
      <c r="G8768" s="226"/>
      <c r="H8768" s="227"/>
      <c r="I8768" s="227"/>
      <c r="J8768" s="227"/>
      <c r="K8768" s="227"/>
      <c r="L8768" s="228"/>
    </row>
    <row r="8769" spans="1:12">
      <c r="A8769" s="213" t="str">
        <f t="shared" ca="1" si="136"/>
        <v/>
      </c>
      <c r="C8769" s="223"/>
      <c r="D8769" s="224"/>
      <c r="E8769" s="224"/>
      <c r="F8769" s="225"/>
      <c r="G8769" s="226"/>
      <c r="H8769" s="227"/>
      <c r="I8769" s="227"/>
      <c r="J8769" s="227"/>
      <c r="K8769" s="227"/>
      <c r="L8769" s="228"/>
    </row>
    <row r="8770" spans="1:12">
      <c r="A8770" s="213" t="str">
        <f t="shared" ca="1" si="136"/>
        <v/>
      </c>
      <c r="C8770" s="223"/>
      <c r="D8770" s="224"/>
      <c r="E8770" s="224"/>
      <c r="F8770" s="225"/>
      <c r="G8770" s="226"/>
      <c r="H8770" s="227"/>
      <c r="I8770" s="227"/>
      <c r="J8770" s="227"/>
      <c r="K8770" s="227"/>
      <c r="L8770" s="228"/>
    </row>
    <row r="8771" spans="1:12">
      <c r="A8771" s="213" t="str">
        <f t="shared" ca="1" si="136"/>
        <v/>
      </c>
      <c r="C8771" s="223"/>
      <c r="D8771" s="224"/>
      <c r="E8771" s="224"/>
      <c r="F8771" s="225"/>
      <c r="G8771" s="226"/>
      <c r="H8771" s="227"/>
      <c r="I8771" s="227"/>
      <c r="J8771" s="227"/>
      <c r="K8771" s="227"/>
      <c r="L8771" s="228"/>
    </row>
    <row r="8772" spans="1:12">
      <c r="A8772" s="213" t="str">
        <f t="shared" ref="A8772:A8835" ca="1" si="137">IF(INDIRECT(ADDRESS(ROW(A8772),3))="","",IF(INDIRECT(ADDRESS(ROW(A8772),3))=INDIRECT(ADDRESS(ROW(A8772)-1,3)),A8771,A8771+1))</f>
        <v/>
      </c>
      <c r="C8772" s="223"/>
      <c r="D8772" s="224"/>
      <c r="E8772" s="224"/>
      <c r="F8772" s="225"/>
      <c r="G8772" s="226"/>
      <c r="H8772" s="227"/>
      <c r="I8772" s="227"/>
      <c r="J8772" s="227"/>
      <c r="K8772" s="227"/>
      <c r="L8772" s="228"/>
    </row>
    <row r="8773" spans="1:12">
      <c r="A8773" s="213" t="str">
        <f t="shared" ca="1" si="137"/>
        <v/>
      </c>
      <c r="C8773" s="223"/>
      <c r="D8773" s="224"/>
      <c r="E8773" s="224"/>
      <c r="F8773" s="225"/>
      <c r="G8773" s="226"/>
      <c r="H8773" s="227"/>
      <c r="I8773" s="227"/>
      <c r="J8773" s="227"/>
      <c r="K8773" s="227"/>
      <c r="L8773" s="228"/>
    </row>
    <row r="8774" spans="1:12">
      <c r="A8774" s="213" t="str">
        <f t="shared" ca="1" si="137"/>
        <v/>
      </c>
      <c r="C8774" s="223"/>
      <c r="D8774" s="224"/>
      <c r="E8774" s="224"/>
      <c r="F8774" s="225"/>
      <c r="G8774" s="226"/>
      <c r="H8774" s="227"/>
      <c r="I8774" s="227"/>
      <c r="J8774" s="227"/>
      <c r="K8774" s="227"/>
      <c r="L8774" s="228"/>
    </row>
    <row r="8775" spans="1:12">
      <c r="A8775" s="213" t="str">
        <f t="shared" ca="1" si="137"/>
        <v/>
      </c>
      <c r="C8775" s="223"/>
      <c r="D8775" s="224"/>
      <c r="E8775" s="224"/>
      <c r="F8775" s="225"/>
      <c r="G8775" s="226"/>
      <c r="H8775" s="227"/>
      <c r="I8775" s="227"/>
      <c r="J8775" s="227"/>
      <c r="K8775" s="227"/>
      <c r="L8775" s="228"/>
    </row>
    <row r="8776" spans="1:12">
      <c r="A8776" s="213" t="str">
        <f t="shared" ca="1" si="137"/>
        <v/>
      </c>
      <c r="C8776" s="223"/>
      <c r="D8776" s="224"/>
      <c r="E8776" s="224"/>
      <c r="F8776" s="225"/>
      <c r="G8776" s="226"/>
      <c r="H8776" s="227"/>
      <c r="I8776" s="227"/>
      <c r="J8776" s="227"/>
      <c r="K8776" s="227"/>
      <c r="L8776" s="228"/>
    </row>
    <row r="8777" spans="1:12">
      <c r="A8777" s="213" t="str">
        <f t="shared" ca="1" si="137"/>
        <v/>
      </c>
      <c r="C8777" s="223"/>
      <c r="D8777" s="224"/>
      <c r="E8777" s="224"/>
      <c r="F8777" s="225"/>
      <c r="G8777" s="226"/>
      <c r="H8777" s="227"/>
      <c r="I8777" s="227"/>
      <c r="J8777" s="227"/>
      <c r="K8777" s="227"/>
      <c r="L8777" s="228"/>
    </row>
    <row r="8778" spans="1:12">
      <c r="A8778" s="213" t="str">
        <f t="shared" ca="1" si="137"/>
        <v/>
      </c>
      <c r="C8778" s="223"/>
      <c r="D8778" s="224"/>
      <c r="E8778" s="224"/>
      <c r="F8778" s="225"/>
      <c r="G8778" s="226"/>
      <c r="H8778" s="227"/>
      <c r="I8778" s="227"/>
      <c r="J8778" s="227"/>
      <c r="K8778" s="227"/>
      <c r="L8778" s="228"/>
    </row>
    <row r="8779" spans="1:12">
      <c r="A8779" s="213" t="str">
        <f t="shared" ca="1" si="137"/>
        <v/>
      </c>
      <c r="C8779" s="223"/>
      <c r="D8779" s="224"/>
      <c r="E8779" s="224"/>
      <c r="F8779" s="225"/>
      <c r="G8779" s="226"/>
      <c r="H8779" s="227"/>
      <c r="I8779" s="227"/>
      <c r="J8779" s="227"/>
      <c r="K8779" s="227"/>
      <c r="L8779" s="228"/>
    </row>
    <row r="8780" spans="1:12">
      <c r="A8780" s="213" t="str">
        <f t="shared" ca="1" si="137"/>
        <v/>
      </c>
      <c r="C8780" s="223"/>
      <c r="D8780" s="224"/>
      <c r="E8780" s="224"/>
      <c r="F8780" s="225"/>
      <c r="G8780" s="226"/>
      <c r="H8780" s="227"/>
      <c r="I8780" s="227"/>
      <c r="J8780" s="227"/>
      <c r="K8780" s="227"/>
      <c r="L8780" s="228"/>
    </row>
    <row r="8781" spans="1:12">
      <c r="A8781" s="213" t="str">
        <f t="shared" ca="1" si="137"/>
        <v/>
      </c>
      <c r="C8781" s="223"/>
      <c r="D8781" s="224"/>
      <c r="E8781" s="224"/>
      <c r="F8781" s="225"/>
      <c r="G8781" s="226"/>
      <c r="H8781" s="227"/>
      <c r="I8781" s="227"/>
      <c r="J8781" s="227"/>
      <c r="K8781" s="227"/>
      <c r="L8781" s="228"/>
    </row>
    <row r="8782" spans="1:12">
      <c r="A8782" s="213" t="str">
        <f t="shared" ca="1" si="137"/>
        <v/>
      </c>
      <c r="C8782" s="223"/>
      <c r="D8782" s="224"/>
      <c r="E8782" s="224"/>
      <c r="F8782" s="225"/>
      <c r="G8782" s="226"/>
      <c r="H8782" s="227"/>
      <c r="I8782" s="227"/>
      <c r="J8782" s="227"/>
      <c r="K8782" s="227"/>
      <c r="L8782" s="228"/>
    </row>
    <row r="8783" spans="1:12">
      <c r="A8783" s="213" t="str">
        <f t="shared" ca="1" si="137"/>
        <v/>
      </c>
      <c r="C8783" s="223"/>
      <c r="D8783" s="224"/>
      <c r="E8783" s="224"/>
      <c r="F8783" s="225"/>
      <c r="G8783" s="226"/>
      <c r="H8783" s="227"/>
      <c r="I8783" s="227"/>
      <c r="J8783" s="227"/>
      <c r="K8783" s="227"/>
      <c r="L8783" s="228"/>
    </row>
    <row r="8784" spans="1:12">
      <c r="A8784" s="213" t="str">
        <f t="shared" ca="1" si="137"/>
        <v/>
      </c>
      <c r="C8784" s="223"/>
      <c r="D8784" s="224"/>
      <c r="E8784" s="224"/>
      <c r="F8784" s="225"/>
      <c r="G8784" s="226"/>
      <c r="H8784" s="227"/>
      <c r="I8784" s="227"/>
      <c r="J8784" s="227"/>
      <c r="K8784" s="227"/>
      <c r="L8784" s="228"/>
    </row>
    <row r="8785" spans="1:12">
      <c r="A8785" s="213" t="str">
        <f t="shared" ca="1" si="137"/>
        <v/>
      </c>
      <c r="C8785" s="223"/>
      <c r="D8785" s="224"/>
      <c r="E8785" s="224"/>
      <c r="F8785" s="225"/>
      <c r="G8785" s="226"/>
      <c r="H8785" s="227"/>
      <c r="I8785" s="227"/>
      <c r="J8785" s="227"/>
      <c r="K8785" s="227"/>
      <c r="L8785" s="228"/>
    </row>
    <row r="8786" spans="1:12">
      <c r="A8786" s="213" t="str">
        <f t="shared" ca="1" si="137"/>
        <v/>
      </c>
      <c r="C8786" s="223"/>
      <c r="D8786" s="224"/>
      <c r="E8786" s="224"/>
      <c r="F8786" s="225"/>
      <c r="G8786" s="226"/>
      <c r="H8786" s="227"/>
      <c r="I8786" s="227"/>
      <c r="J8786" s="227"/>
      <c r="K8786" s="227"/>
      <c r="L8786" s="228"/>
    </row>
    <row r="8787" spans="1:12">
      <c r="A8787" s="213" t="str">
        <f t="shared" ca="1" si="137"/>
        <v/>
      </c>
      <c r="C8787" s="223"/>
      <c r="D8787" s="224"/>
      <c r="E8787" s="224"/>
      <c r="F8787" s="225"/>
      <c r="G8787" s="226"/>
      <c r="H8787" s="227"/>
      <c r="I8787" s="227"/>
      <c r="J8787" s="227"/>
      <c r="K8787" s="227"/>
      <c r="L8787" s="228"/>
    </row>
    <row r="8788" spans="1:12">
      <c r="A8788" s="213" t="str">
        <f t="shared" ca="1" si="137"/>
        <v/>
      </c>
      <c r="C8788" s="223"/>
      <c r="D8788" s="224"/>
      <c r="E8788" s="224"/>
      <c r="F8788" s="225"/>
      <c r="G8788" s="226"/>
      <c r="H8788" s="227"/>
      <c r="I8788" s="227"/>
      <c r="J8788" s="227"/>
      <c r="K8788" s="227"/>
      <c r="L8788" s="228"/>
    </row>
    <row r="8789" spans="1:12">
      <c r="A8789" s="213" t="str">
        <f t="shared" ca="1" si="137"/>
        <v/>
      </c>
      <c r="C8789" s="223"/>
      <c r="D8789" s="224"/>
      <c r="E8789" s="224"/>
      <c r="F8789" s="225"/>
      <c r="G8789" s="226"/>
      <c r="H8789" s="227"/>
      <c r="I8789" s="227"/>
      <c r="J8789" s="227"/>
      <c r="K8789" s="227"/>
      <c r="L8789" s="228"/>
    </row>
    <row r="8790" spans="1:12">
      <c r="A8790" s="213" t="str">
        <f t="shared" ca="1" si="137"/>
        <v/>
      </c>
      <c r="C8790" s="223"/>
      <c r="D8790" s="224"/>
      <c r="E8790" s="224"/>
      <c r="F8790" s="225"/>
      <c r="G8790" s="226"/>
      <c r="H8790" s="227"/>
      <c r="I8790" s="227"/>
      <c r="J8790" s="227"/>
      <c r="K8790" s="227"/>
      <c r="L8790" s="228"/>
    </row>
    <row r="8791" spans="1:12">
      <c r="A8791" s="213" t="str">
        <f t="shared" ca="1" si="137"/>
        <v/>
      </c>
      <c r="C8791" s="223"/>
      <c r="D8791" s="224"/>
      <c r="E8791" s="224"/>
      <c r="F8791" s="225"/>
      <c r="G8791" s="226"/>
      <c r="H8791" s="227"/>
      <c r="I8791" s="227"/>
      <c r="J8791" s="227"/>
      <c r="K8791" s="227"/>
      <c r="L8791" s="228"/>
    </row>
    <row r="8792" spans="1:12">
      <c r="A8792" s="213" t="str">
        <f t="shared" ca="1" si="137"/>
        <v/>
      </c>
      <c r="C8792" s="223"/>
      <c r="D8792" s="224"/>
      <c r="E8792" s="224"/>
      <c r="F8792" s="225"/>
      <c r="G8792" s="226"/>
      <c r="H8792" s="227"/>
      <c r="I8792" s="227"/>
      <c r="J8792" s="227"/>
      <c r="K8792" s="227"/>
      <c r="L8792" s="228"/>
    </row>
    <row r="8793" spans="1:12">
      <c r="A8793" s="213" t="str">
        <f t="shared" ca="1" si="137"/>
        <v/>
      </c>
      <c r="C8793" s="223"/>
      <c r="D8793" s="224"/>
      <c r="E8793" s="224"/>
      <c r="F8793" s="225"/>
      <c r="G8793" s="226"/>
      <c r="H8793" s="227"/>
      <c r="I8793" s="227"/>
      <c r="J8793" s="227"/>
      <c r="K8793" s="227"/>
      <c r="L8793" s="228"/>
    </row>
    <row r="8794" spans="1:12">
      <c r="A8794" s="213" t="str">
        <f t="shared" ca="1" si="137"/>
        <v/>
      </c>
      <c r="C8794" s="223"/>
      <c r="D8794" s="224"/>
      <c r="E8794" s="224"/>
      <c r="F8794" s="225"/>
      <c r="G8794" s="226"/>
      <c r="H8794" s="227"/>
      <c r="I8794" s="227"/>
      <c r="J8794" s="227"/>
      <c r="K8794" s="227"/>
      <c r="L8794" s="228"/>
    </row>
    <row r="8795" spans="1:12">
      <c r="A8795" s="213" t="str">
        <f t="shared" ca="1" si="137"/>
        <v/>
      </c>
      <c r="C8795" s="223"/>
      <c r="D8795" s="224"/>
      <c r="E8795" s="224"/>
      <c r="F8795" s="225"/>
      <c r="G8795" s="226"/>
      <c r="H8795" s="227"/>
      <c r="I8795" s="227"/>
      <c r="J8795" s="227"/>
      <c r="K8795" s="227"/>
      <c r="L8795" s="228"/>
    </row>
    <row r="8796" spans="1:12">
      <c r="A8796" s="213" t="str">
        <f t="shared" ca="1" si="137"/>
        <v/>
      </c>
      <c r="C8796" s="223"/>
      <c r="D8796" s="224"/>
      <c r="E8796" s="224"/>
      <c r="F8796" s="225"/>
      <c r="G8796" s="226"/>
      <c r="H8796" s="227"/>
      <c r="I8796" s="227"/>
      <c r="J8796" s="227"/>
      <c r="K8796" s="227"/>
      <c r="L8796" s="228"/>
    </row>
    <row r="8797" spans="1:12">
      <c r="A8797" s="213" t="str">
        <f t="shared" ca="1" si="137"/>
        <v/>
      </c>
      <c r="C8797" s="223"/>
      <c r="D8797" s="224"/>
      <c r="E8797" s="224"/>
      <c r="F8797" s="225"/>
      <c r="G8797" s="226"/>
      <c r="H8797" s="227"/>
      <c r="I8797" s="227"/>
      <c r="J8797" s="227"/>
      <c r="K8797" s="227"/>
      <c r="L8797" s="228"/>
    </row>
    <row r="8798" spans="1:12">
      <c r="A8798" s="213" t="str">
        <f t="shared" ca="1" si="137"/>
        <v/>
      </c>
      <c r="C8798" s="223"/>
      <c r="D8798" s="224"/>
      <c r="E8798" s="224"/>
      <c r="F8798" s="225"/>
      <c r="G8798" s="226"/>
      <c r="H8798" s="227"/>
      <c r="I8798" s="227"/>
      <c r="J8798" s="227"/>
      <c r="K8798" s="227"/>
      <c r="L8798" s="228"/>
    </row>
    <row r="8799" spans="1:12">
      <c r="A8799" s="213" t="str">
        <f t="shared" ca="1" si="137"/>
        <v/>
      </c>
      <c r="C8799" s="223"/>
      <c r="D8799" s="224"/>
      <c r="E8799" s="224"/>
      <c r="F8799" s="225"/>
      <c r="G8799" s="226"/>
      <c r="H8799" s="227"/>
      <c r="I8799" s="227"/>
      <c r="J8799" s="227"/>
      <c r="K8799" s="227"/>
      <c r="L8799" s="228"/>
    </row>
    <row r="8800" spans="1:12">
      <c r="A8800" s="213" t="str">
        <f t="shared" ca="1" si="137"/>
        <v/>
      </c>
      <c r="C8800" s="223"/>
      <c r="D8800" s="224"/>
      <c r="E8800" s="224"/>
      <c r="F8800" s="225"/>
      <c r="G8800" s="226"/>
      <c r="H8800" s="227"/>
      <c r="I8800" s="227"/>
      <c r="J8800" s="227"/>
      <c r="K8800" s="227"/>
      <c r="L8800" s="228"/>
    </row>
    <row r="8801" spans="1:12">
      <c r="A8801" s="213" t="str">
        <f t="shared" ca="1" si="137"/>
        <v/>
      </c>
      <c r="C8801" s="223"/>
      <c r="D8801" s="224"/>
      <c r="E8801" s="224"/>
      <c r="F8801" s="225"/>
      <c r="G8801" s="226"/>
      <c r="H8801" s="227"/>
      <c r="I8801" s="227"/>
      <c r="J8801" s="227"/>
      <c r="K8801" s="227"/>
      <c r="L8801" s="228"/>
    </row>
    <row r="8802" spans="1:12">
      <c r="A8802" s="213" t="str">
        <f t="shared" ca="1" si="137"/>
        <v/>
      </c>
      <c r="C8802" s="223"/>
      <c r="D8802" s="224"/>
      <c r="E8802" s="224"/>
      <c r="F8802" s="225"/>
      <c r="G8802" s="226"/>
      <c r="H8802" s="227"/>
      <c r="I8802" s="227"/>
      <c r="J8802" s="227"/>
      <c r="K8802" s="227"/>
      <c r="L8802" s="228"/>
    </row>
    <row r="8803" spans="1:12">
      <c r="A8803" s="213" t="str">
        <f t="shared" ca="1" si="137"/>
        <v/>
      </c>
      <c r="C8803" s="223"/>
      <c r="D8803" s="224"/>
      <c r="E8803" s="224"/>
      <c r="F8803" s="225"/>
      <c r="G8803" s="226"/>
      <c r="H8803" s="227"/>
      <c r="I8803" s="227"/>
      <c r="J8803" s="227"/>
      <c r="K8803" s="227"/>
      <c r="L8803" s="228"/>
    </row>
    <row r="8804" spans="1:12">
      <c r="A8804" s="213" t="str">
        <f t="shared" ca="1" si="137"/>
        <v/>
      </c>
      <c r="C8804" s="223"/>
      <c r="D8804" s="224"/>
      <c r="E8804" s="224"/>
      <c r="F8804" s="225"/>
      <c r="G8804" s="226"/>
      <c r="H8804" s="227"/>
      <c r="I8804" s="227"/>
      <c r="J8804" s="227"/>
      <c r="K8804" s="227"/>
      <c r="L8804" s="228"/>
    </row>
    <row r="8805" spans="1:12">
      <c r="A8805" s="213" t="str">
        <f t="shared" ca="1" si="137"/>
        <v/>
      </c>
      <c r="C8805" s="223"/>
      <c r="D8805" s="224"/>
      <c r="E8805" s="224"/>
      <c r="F8805" s="225"/>
      <c r="G8805" s="226"/>
      <c r="H8805" s="227"/>
      <c r="I8805" s="227"/>
      <c r="J8805" s="227"/>
      <c r="K8805" s="227"/>
      <c r="L8805" s="228"/>
    </row>
    <row r="8806" spans="1:12">
      <c r="A8806" s="213" t="str">
        <f t="shared" ca="1" si="137"/>
        <v/>
      </c>
      <c r="C8806" s="223"/>
      <c r="D8806" s="224"/>
      <c r="E8806" s="224"/>
      <c r="F8806" s="225"/>
      <c r="G8806" s="226"/>
      <c r="H8806" s="227"/>
      <c r="I8806" s="227"/>
      <c r="J8806" s="227"/>
      <c r="K8806" s="227"/>
      <c r="L8806" s="228"/>
    </row>
    <row r="8807" spans="1:12">
      <c r="A8807" s="213" t="str">
        <f t="shared" ca="1" si="137"/>
        <v/>
      </c>
      <c r="C8807" s="223"/>
      <c r="D8807" s="224"/>
      <c r="E8807" s="224"/>
      <c r="F8807" s="225"/>
      <c r="G8807" s="226"/>
      <c r="H8807" s="227"/>
      <c r="I8807" s="227"/>
      <c r="J8807" s="227"/>
      <c r="K8807" s="227"/>
      <c r="L8807" s="228"/>
    </row>
    <row r="8808" spans="1:12">
      <c r="A8808" s="213" t="str">
        <f t="shared" ca="1" si="137"/>
        <v/>
      </c>
      <c r="C8808" s="223"/>
      <c r="D8808" s="224"/>
      <c r="E8808" s="224"/>
      <c r="F8808" s="225"/>
      <c r="G8808" s="226"/>
      <c r="H8808" s="227"/>
      <c r="I8808" s="227"/>
      <c r="J8808" s="227"/>
      <c r="K8808" s="227"/>
      <c r="L8808" s="228"/>
    </row>
    <row r="8809" spans="1:12">
      <c r="A8809" s="213" t="str">
        <f t="shared" ca="1" si="137"/>
        <v/>
      </c>
      <c r="C8809" s="223"/>
      <c r="D8809" s="224"/>
      <c r="E8809" s="224"/>
      <c r="F8809" s="225"/>
      <c r="G8809" s="226"/>
      <c r="H8809" s="227"/>
      <c r="I8809" s="227"/>
      <c r="J8809" s="227"/>
      <c r="K8809" s="227"/>
      <c r="L8809" s="228"/>
    </row>
    <row r="8810" spans="1:12">
      <c r="A8810" s="213" t="str">
        <f t="shared" ca="1" si="137"/>
        <v/>
      </c>
      <c r="C8810" s="223"/>
      <c r="D8810" s="224"/>
      <c r="E8810" s="224"/>
      <c r="F8810" s="225"/>
      <c r="G8810" s="226"/>
      <c r="H8810" s="227"/>
      <c r="I8810" s="227"/>
      <c r="J8810" s="227"/>
      <c r="K8810" s="227"/>
      <c r="L8810" s="228"/>
    </row>
    <row r="8811" spans="1:12">
      <c r="A8811" s="213" t="str">
        <f t="shared" ca="1" si="137"/>
        <v/>
      </c>
      <c r="C8811" s="223"/>
      <c r="D8811" s="224"/>
      <c r="E8811" s="224"/>
      <c r="F8811" s="225"/>
      <c r="G8811" s="226"/>
      <c r="H8811" s="227"/>
      <c r="I8811" s="227"/>
      <c r="J8811" s="227"/>
      <c r="K8811" s="227"/>
      <c r="L8811" s="228"/>
    </row>
    <row r="8812" spans="1:12">
      <c r="A8812" s="213" t="str">
        <f t="shared" ca="1" si="137"/>
        <v/>
      </c>
      <c r="C8812" s="223"/>
      <c r="D8812" s="224"/>
      <c r="E8812" s="224"/>
      <c r="F8812" s="225"/>
      <c r="G8812" s="226"/>
      <c r="H8812" s="227"/>
      <c r="I8812" s="227"/>
      <c r="J8812" s="227"/>
      <c r="K8812" s="227"/>
      <c r="L8812" s="228"/>
    </row>
    <row r="8813" spans="1:12">
      <c r="A8813" s="213" t="str">
        <f t="shared" ca="1" si="137"/>
        <v/>
      </c>
      <c r="C8813" s="223"/>
      <c r="D8813" s="224"/>
      <c r="E8813" s="224"/>
      <c r="F8813" s="225"/>
      <c r="G8813" s="226"/>
      <c r="H8813" s="227"/>
      <c r="I8813" s="227"/>
      <c r="J8813" s="227"/>
      <c r="K8813" s="227"/>
      <c r="L8813" s="228"/>
    </row>
    <row r="8814" spans="1:12">
      <c r="A8814" s="213" t="str">
        <f t="shared" ca="1" si="137"/>
        <v/>
      </c>
      <c r="C8814" s="223"/>
      <c r="D8814" s="224"/>
      <c r="E8814" s="224"/>
      <c r="F8814" s="225"/>
      <c r="G8814" s="226"/>
      <c r="H8814" s="227"/>
      <c r="I8814" s="227"/>
      <c r="J8814" s="227"/>
      <c r="K8814" s="227"/>
      <c r="L8814" s="228"/>
    </row>
    <row r="8815" spans="1:12">
      <c r="A8815" s="213" t="str">
        <f t="shared" ca="1" si="137"/>
        <v/>
      </c>
      <c r="C8815" s="223"/>
      <c r="D8815" s="224"/>
      <c r="E8815" s="224"/>
      <c r="F8815" s="225"/>
      <c r="G8815" s="226"/>
      <c r="H8815" s="227"/>
      <c r="I8815" s="227"/>
      <c r="J8815" s="227"/>
      <c r="K8815" s="227"/>
      <c r="L8815" s="228"/>
    </row>
    <row r="8816" spans="1:12">
      <c r="A8816" s="213" t="str">
        <f t="shared" ca="1" si="137"/>
        <v/>
      </c>
      <c r="C8816" s="223"/>
      <c r="D8816" s="224"/>
      <c r="E8816" s="224"/>
      <c r="F8816" s="225"/>
      <c r="G8816" s="226"/>
      <c r="H8816" s="227"/>
      <c r="I8816" s="227"/>
      <c r="J8816" s="227"/>
      <c r="K8816" s="227"/>
      <c r="L8816" s="228"/>
    </row>
    <row r="8817" spans="1:12">
      <c r="A8817" s="213" t="str">
        <f t="shared" ca="1" si="137"/>
        <v/>
      </c>
      <c r="C8817" s="223"/>
      <c r="D8817" s="224"/>
      <c r="E8817" s="224"/>
      <c r="F8817" s="225"/>
      <c r="G8817" s="226"/>
      <c r="H8817" s="227"/>
      <c r="I8817" s="227"/>
      <c r="J8817" s="227"/>
      <c r="K8817" s="227"/>
      <c r="L8817" s="228"/>
    </row>
    <row r="8818" spans="1:12">
      <c r="A8818" s="213" t="str">
        <f t="shared" ca="1" si="137"/>
        <v/>
      </c>
      <c r="C8818" s="223"/>
      <c r="D8818" s="224"/>
      <c r="E8818" s="224"/>
      <c r="F8818" s="225"/>
      <c r="G8818" s="226"/>
      <c r="H8818" s="227"/>
      <c r="I8818" s="227"/>
      <c r="J8818" s="227"/>
      <c r="K8818" s="227"/>
      <c r="L8818" s="228"/>
    </row>
    <row r="8819" spans="1:12">
      <c r="A8819" s="213" t="str">
        <f t="shared" ca="1" si="137"/>
        <v/>
      </c>
      <c r="C8819" s="223"/>
      <c r="D8819" s="224"/>
      <c r="E8819" s="224"/>
      <c r="F8819" s="225"/>
      <c r="G8819" s="226"/>
      <c r="H8819" s="227"/>
      <c r="I8819" s="227"/>
      <c r="J8819" s="227"/>
      <c r="K8819" s="227"/>
      <c r="L8819" s="228"/>
    </row>
    <row r="8820" spans="1:12">
      <c r="A8820" s="213" t="str">
        <f t="shared" ca="1" si="137"/>
        <v/>
      </c>
      <c r="C8820" s="223"/>
      <c r="D8820" s="224"/>
      <c r="E8820" s="224"/>
      <c r="F8820" s="225"/>
      <c r="G8820" s="226"/>
      <c r="H8820" s="227"/>
      <c r="I8820" s="227"/>
      <c r="J8820" s="227"/>
      <c r="K8820" s="227"/>
      <c r="L8820" s="228"/>
    </row>
    <row r="8821" spans="1:12">
      <c r="A8821" s="213" t="str">
        <f t="shared" ca="1" si="137"/>
        <v/>
      </c>
      <c r="C8821" s="223"/>
      <c r="D8821" s="224"/>
      <c r="E8821" s="224"/>
      <c r="F8821" s="225"/>
      <c r="G8821" s="226"/>
      <c r="H8821" s="227"/>
      <c r="I8821" s="227"/>
      <c r="J8821" s="227"/>
      <c r="K8821" s="227"/>
      <c r="L8821" s="228"/>
    </row>
    <row r="8822" spans="1:12">
      <c r="A8822" s="213" t="str">
        <f t="shared" ca="1" si="137"/>
        <v/>
      </c>
      <c r="C8822" s="223"/>
      <c r="D8822" s="224"/>
      <c r="E8822" s="224"/>
      <c r="F8822" s="225"/>
      <c r="G8822" s="226"/>
      <c r="H8822" s="227"/>
      <c r="I8822" s="227"/>
      <c r="J8822" s="227"/>
      <c r="K8822" s="227"/>
      <c r="L8822" s="228"/>
    </row>
    <row r="8823" spans="1:12">
      <c r="A8823" s="213" t="str">
        <f t="shared" ca="1" si="137"/>
        <v/>
      </c>
      <c r="C8823" s="223"/>
      <c r="D8823" s="224"/>
      <c r="E8823" s="224"/>
      <c r="F8823" s="225"/>
      <c r="G8823" s="226"/>
      <c r="H8823" s="227"/>
      <c r="I8823" s="227"/>
      <c r="J8823" s="227"/>
      <c r="K8823" s="227"/>
      <c r="L8823" s="228"/>
    </row>
    <row r="8824" spans="1:12">
      <c r="A8824" s="213" t="str">
        <f t="shared" ca="1" si="137"/>
        <v/>
      </c>
      <c r="C8824" s="223"/>
      <c r="D8824" s="224"/>
      <c r="E8824" s="224"/>
      <c r="F8824" s="225"/>
      <c r="G8824" s="226"/>
      <c r="H8824" s="227"/>
      <c r="I8824" s="227"/>
      <c r="J8824" s="227"/>
      <c r="K8824" s="227"/>
      <c r="L8824" s="228"/>
    </row>
    <row r="8825" spans="1:12">
      <c r="A8825" s="213" t="str">
        <f t="shared" ca="1" si="137"/>
        <v/>
      </c>
      <c r="C8825" s="223"/>
      <c r="D8825" s="224"/>
      <c r="E8825" s="224"/>
      <c r="F8825" s="225"/>
      <c r="G8825" s="226"/>
      <c r="H8825" s="227"/>
      <c r="I8825" s="227"/>
      <c r="J8825" s="227"/>
      <c r="K8825" s="227"/>
      <c r="L8825" s="228"/>
    </row>
    <row r="8826" spans="1:12">
      <c r="A8826" s="213" t="str">
        <f t="shared" ca="1" si="137"/>
        <v/>
      </c>
      <c r="C8826" s="223"/>
      <c r="D8826" s="224"/>
      <c r="E8826" s="224"/>
      <c r="F8826" s="225"/>
      <c r="G8826" s="226"/>
      <c r="H8826" s="227"/>
      <c r="I8826" s="227"/>
      <c r="J8826" s="227"/>
      <c r="K8826" s="227"/>
      <c r="L8826" s="228"/>
    </row>
    <row r="8827" spans="1:12">
      <c r="A8827" s="213" t="str">
        <f t="shared" ca="1" si="137"/>
        <v/>
      </c>
      <c r="C8827" s="223"/>
      <c r="D8827" s="224"/>
      <c r="E8827" s="224"/>
      <c r="F8827" s="225"/>
      <c r="G8827" s="226"/>
      <c r="H8827" s="227"/>
      <c r="I8827" s="227"/>
      <c r="J8827" s="227"/>
      <c r="K8827" s="227"/>
      <c r="L8827" s="228"/>
    </row>
    <row r="8828" spans="1:12">
      <c r="A8828" s="213" t="str">
        <f t="shared" ca="1" si="137"/>
        <v/>
      </c>
      <c r="C8828" s="223"/>
      <c r="D8828" s="224"/>
      <c r="E8828" s="224"/>
      <c r="F8828" s="225"/>
      <c r="G8828" s="226"/>
      <c r="H8828" s="227"/>
      <c r="I8828" s="227"/>
      <c r="J8828" s="227"/>
      <c r="K8828" s="227"/>
      <c r="L8828" s="228"/>
    </row>
    <row r="8829" spans="1:12">
      <c r="A8829" s="213" t="str">
        <f t="shared" ca="1" si="137"/>
        <v/>
      </c>
      <c r="C8829" s="223"/>
      <c r="D8829" s="224"/>
      <c r="E8829" s="224"/>
      <c r="F8829" s="225"/>
      <c r="G8829" s="226"/>
      <c r="H8829" s="227"/>
      <c r="I8829" s="227"/>
      <c r="J8829" s="227"/>
      <c r="K8829" s="227"/>
      <c r="L8829" s="228"/>
    </row>
    <row r="8830" spans="1:12">
      <c r="A8830" s="213" t="str">
        <f t="shared" ca="1" si="137"/>
        <v/>
      </c>
      <c r="C8830" s="223"/>
      <c r="D8830" s="224"/>
      <c r="E8830" s="224"/>
      <c r="F8830" s="225"/>
      <c r="G8830" s="226"/>
      <c r="H8830" s="227"/>
      <c r="I8830" s="227"/>
      <c r="J8830" s="227"/>
      <c r="K8830" s="227"/>
      <c r="L8830" s="228"/>
    </row>
    <row r="8831" spans="1:12">
      <c r="A8831" s="213" t="str">
        <f t="shared" ca="1" si="137"/>
        <v/>
      </c>
      <c r="C8831" s="223"/>
      <c r="D8831" s="224"/>
      <c r="E8831" s="224"/>
      <c r="F8831" s="225"/>
      <c r="G8831" s="226"/>
      <c r="H8831" s="227"/>
      <c r="I8831" s="227"/>
      <c r="J8831" s="227"/>
      <c r="K8831" s="227"/>
      <c r="L8831" s="228"/>
    </row>
    <row r="8832" spans="1:12">
      <c r="A8832" s="213" t="str">
        <f t="shared" ca="1" si="137"/>
        <v/>
      </c>
      <c r="C8832" s="223"/>
      <c r="D8832" s="224"/>
      <c r="E8832" s="224"/>
      <c r="F8832" s="225"/>
      <c r="G8832" s="226"/>
      <c r="H8832" s="227"/>
      <c r="I8832" s="227"/>
      <c r="J8832" s="227"/>
      <c r="K8832" s="227"/>
      <c r="L8832" s="228"/>
    </row>
    <row r="8833" spans="1:12">
      <c r="A8833" s="213" t="str">
        <f t="shared" ca="1" si="137"/>
        <v/>
      </c>
      <c r="C8833" s="223"/>
      <c r="D8833" s="224"/>
      <c r="E8833" s="224"/>
      <c r="F8833" s="225"/>
      <c r="G8833" s="226"/>
      <c r="H8833" s="227"/>
      <c r="I8833" s="227"/>
      <c r="J8833" s="227"/>
      <c r="K8833" s="227"/>
      <c r="L8833" s="228"/>
    </row>
    <row r="8834" spans="1:12">
      <c r="A8834" s="213" t="str">
        <f t="shared" ca="1" si="137"/>
        <v/>
      </c>
      <c r="C8834" s="223"/>
      <c r="D8834" s="224"/>
      <c r="E8834" s="224"/>
      <c r="F8834" s="225"/>
      <c r="G8834" s="226"/>
      <c r="H8834" s="227"/>
      <c r="I8834" s="227"/>
      <c r="J8834" s="227"/>
      <c r="K8834" s="227"/>
      <c r="L8834" s="228"/>
    </row>
    <row r="8835" spans="1:12">
      <c r="A8835" s="213" t="str">
        <f t="shared" ca="1" si="137"/>
        <v/>
      </c>
      <c r="C8835" s="223"/>
      <c r="D8835" s="224"/>
      <c r="E8835" s="224"/>
      <c r="F8835" s="225"/>
      <c r="G8835" s="226"/>
      <c r="H8835" s="227"/>
      <c r="I8835" s="227"/>
      <c r="J8835" s="227"/>
      <c r="K8835" s="227"/>
      <c r="L8835" s="228"/>
    </row>
    <row r="8836" spans="1:12">
      <c r="A8836" s="213" t="str">
        <f t="shared" ref="A8836:A8899" ca="1" si="138">IF(INDIRECT(ADDRESS(ROW(A8836),3))="","",IF(INDIRECT(ADDRESS(ROW(A8836),3))=INDIRECT(ADDRESS(ROW(A8836)-1,3)),A8835,A8835+1))</f>
        <v/>
      </c>
      <c r="C8836" s="223"/>
      <c r="D8836" s="224"/>
      <c r="E8836" s="224"/>
      <c r="F8836" s="225"/>
      <c r="G8836" s="226"/>
      <c r="H8836" s="227"/>
      <c r="I8836" s="227"/>
      <c r="J8836" s="227"/>
      <c r="K8836" s="227"/>
      <c r="L8836" s="228"/>
    </row>
    <row r="8837" spans="1:12">
      <c r="A8837" s="213" t="str">
        <f t="shared" ca="1" si="138"/>
        <v/>
      </c>
      <c r="C8837" s="223"/>
      <c r="D8837" s="224"/>
      <c r="E8837" s="224"/>
      <c r="F8837" s="225"/>
      <c r="G8837" s="226"/>
      <c r="H8837" s="227"/>
      <c r="I8837" s="227"/>
      <c r="J8837" s="227"/>
      <c r="K8837" s="227"/>
      <c r="L8837" s="228"/>
    </row>
    <row r="8838" spans="1:12">
      <c r="A8838" s="213" t="str">
        <f t="shared" ca="1" si="138"/>
        <v/>
      </c>
      <c r="C8838" s="223"/>
      <c r="D8838" s="224"/>
      <c r="E8838" s="224"/>
      <c r="F8838" s="225"/>
      <c r="G8838" s="226"/>
      <c r="H8838" s="227"/>
      <c r="I8838" s="227"/>
      <c r="J8838" s="227"/>
      <c r="K8838" s="227"/>
      <c r="L8838" s="228"/>
    </row>
    <row r="8839" spans="1:12">
      <c r="A8839" s="213" t="str">
        <f t="shared" ca="1" si="138"/>
        <v/>
      </c>
      <c r="C8839" s="223"/>
      <c r="D8839" s="224"/>
      <c r="E8839" s="224"/>
      <c r="F8839" s="225"/>
      <c r="G8839" s="226"/>
      <c r="H8839" s="227"/>
      <c r="I8839" s="227"/>
      <c r="J8839" s="227"/>
      <c r="K8839" s="227"/>
      <c r="L8839" s="228"/>
    </row>
    <row r="8840" spans="1:12">
      <c r="A8840" s="213" t="str">
        <f t="shared" ca="1" si="138"/>
        <v/>
      </c>
      <c r="C8840" s="223"/>
      <c r="D8840" s="224"/>
      <c r="E8840" s="224"/>
      <c r="F8840" s="225"/>
      <c r="G8840" s="226"/>
      <c r="H8840" s="227"/>
      <c r="I8840" s="227"/>
      <c r="J8840" s="227"/>
      <c r="K8840" s="227"/>
      <c r="L8840" s="228"/>
    </row>
    <row r="8841" spans="1:12">
      <c r="A8841" s="213" t="str">
        <f t="shared" ca="1" si="138"/>
        <v/>
      </c>
      <c r="C8841" s="223"/>
      <c r="D8841" s="224"/>
      <c r="E8841" s="224"/>
      <c r="F8841" s="225"/>
      <c r="G8841" s="226"/>
      <c r="H8841" s="227"/>
      <c r="I8841" s="227"/>
      <c r="J8841" s="227"/>
      <c r="K8841" s="227"/>
      <c r="L8841" s="228"/>
    </row>
    <row r="8842" spans="1:12">
      <c r="A8842" s="213" t="str">
        <f t="shared" ca="1" si="138"/>
        <v/>
      </c>
      <c r="C8842" s="223"/>
      <c r="D8842" s="224"/>
      <c r="E8842" s="224"/>
      <c r="F8842" s="225"/>
      <c r="G8842" s="226"/>
      <c r="H8842" s="227"/>
      <c r="I8842" s="227"/>
      <c r="J8842" s="227"/>
      <c r="K8842" s="227"/>
      <c r="L8842" s="228"/>
    </row>
    <row r="8843" spans="1:12">
      <c r="A8843" s="213" t="str">
        <f t="shared" ca="1" si="138"/>
        <v/>
      </c>
      <c r="C8843" s="223"/>
      <c r="D8843" s="224"/>
      <c r="E8843" s="224"/>
      <c r="F8843" s="225"/>
      <c r="G8843" s="226"/>
      <c r="H8843" s="227"/>
      <c r="I8843" s="227"/>
      <c r="J8843" s="227"/>
      <c r="K8843" s="227"/>
      <c r="L8843" s="228"/>
    </row>
    <row r="8844" spans="1:12">
      <c r="A8844" s="213" t="str">
        <f t="shared" ca="1" si="138"/>
        <v/>
      </c>
      <c r="C8844" s="223"/>
      <c r="D8844" s="224"/>
      <c r="E8844" s="224"/>
      <c r="F8844" s="225"/>
      <c r="G8844" s="226"/>
      <c r="H8844" s="227"/>
      <c r="I8844" s="227"/>
      <c r="J8844" s="227"/>
      <c r="K8844" s="227"/>
      <c r="L8844" s="228"/>
    </row>
    <row r="8845" spans="1:12">
      <c r="A8845" s="213" t="str">
        <f t="shared" ca="1" si="138"/>
        <v/>
      </c>
      <c r="C8845" s="223"/>
      <c r="D8845" s="224"/>
      <c r="E8845" s="224"/>
      <c r="F8845" s="225"/>
      <c r="G8845" s="226"/>
      <c r="H8845" s="227"/>
      <c r="I8845" s="227"/>
      <c r="J8845" s="227"/>
      <c r="K8845" s="227"/>
      <c r="L8845" s="228"/>
    </row>
    <row r="8846" spans="1:12">
      <c r="A8846" s="213" t="str">
        <f t="shared" ca="1" si="138"/>
        <v/>
      </c>
      <c r="C8846" s="223"/>
      <c r="D8846" s="224"/>
      <c r="E8846" s="224"/>
      <c r="F8846" s="225"/>
      <c r="G8846" s="226"/>
      <c r="H8846" s="227"/>
      <c r="I8846" s="227"/>
      <c r="J8846" s="227"/>
      <c r="K8846" s="227"/>
      <c r="L8846" s="228"/>
    </row>
    <row r="8847" spans="1:12">
      <c r="A8847" s="213" t="str">
        <f t="shared" ca="1" si="138"/>
        <v/>
      </c>
      <c r="C8847" s="223"/>
      <c r="D8847" s="224"/>
      <c r="E8847" s="224"/>
      <c r="F8847" s="225"/>
      <c r="G8847" s="226"/>
      <c r="H8847" s="227"/>
      <c r="I8847" s="227"/>
      <c r="J8847" s="227"/>
      <c r="K8847" s="227"/>
      <c r="L8847" s="228"/>
    </row>
    <row r="8848" spans="1:12">
      <c r="A8848" s="213" t="str">
        <f t="shared" ca="1" si="138"/>
        <v/>
      </c>
      <c r="C8848" s="223"/>
      <c r="D8848" s="224"/>
      <c r="E8848" s="224"/>
      <c r="F8848" s="225"/>
      <c r="G8848" s="226"/>
      <c r="H8848" s="227"/>
      <c r="I8848" s="227"/>
      <c r="J8848" s="227"/>
      <c r="K8848" s="227"/>
      <c r="L8848" s="228"/>
    </row>
    <row r="8849" spans="1:12">
      <c r="A8849" s="213" t="str">
        <f t="shared" ca="1" si="138"/>
        <v/>
      </c>
      <c r="C8849" s="223"/>
      <c r="D8849" s="224"/>
      <c r="E8849" s="224"/>
      <c r="F8849" s="225"/>
      <c r="G8849" s="226"/>
      <c r="H8849" s="227"/>
      <c r="I8849" s="227"/>
      <c r="J8849" s="227"/>
      <c r="K8849" s="227"/>
      <c r="L8849" s="228"/>
    </row>
    <row r="8850" spans="1:12">
      <c r="A8850" s="213" t="str">
        <f t="shared" ca="1" si="138"/>
        <v/>
      </c>
      <c r="C8850" s="223"/>
      <c r="D8850" s="224"/>
      <c r="E8850" s="224"/>
      <c r="F8850" s="225"/>
      <c r="G8850" s="226"/>
      <c r="H8850" s="227"/>
      <c r="I8850" s="227"/>
      <c r="J8850" s="227"/>
      <c r="K8850" s="227"/>
      <c r="L8850" s="228"/>
    </row>
    <row r="8851" spans="1:12">
      <c r="A8851" s="213" t="str">
        <f t="shared" ca="1" si="138"/>
        <v/>
      </c>
      <c r="C8851" s="223"/>
      <c r="D8851" s="224"/>
      <c r="E8851" s="224"/>
      <c r="F8851" s="225"/>
      <c r="G8851" s="226"/>
      <c r="H8851" s="227"/>
      <c r="I8851" s="227"/>
      <c r="J8851" s="227"/>
      <c r="K8851" s="227"/>
      <c r="L8851" s="228"/>
    </row>
    <row r="8852" spans="1:12">
      <c r="A8852" s="213" t="str">
        <f t="shared" ca="1" si="138"/>
        <v/>
      </c>
      <c r="C8852" s="223"/>
      <c r="D8852" s="224"/>
      <c r="E8852" s="224"/>
      <c r="F8852" s="225"/>
      <c r="G8852" s="226"/>
      <c r="H8852" s="227"/>
      <c r="I8852" s="227"/>
      <c r="J8852" s="227"/>
      <c r="K8852" s="227"/>
      <c r="L8852" s="228"/>
    </row>
    <row r="8853" spans="1:12">
      <c r="A8853" s="213" t="str">
        <f t="shared" ca="1" si="138"/>
        <v/>
      </c>
      <c r="C8853" s="223"/>
      <c r="D8853" s="224"/>
      <c r="E8853" s="224"/>
      <c r="F8853" s="225"/>
      <c r="G8853" s="226"/>
      <c r="H8853" s="227"/>
      <c r="I8853" s="227"/>
      <c r="J8853" s="227"/>
      <c r="K8853" s="227"/>
      <c r="L8853" s="228"/>
    </row>
    <row r="8854" spans="1:12">
      <c r="A8854" s="213" t="str">
        <f t="shared" ca="1" si="138"/>
        <v/>
      </c>
      <c r="C8854" s="223"/>
      <c r="D8854" s="224"/>
      <c r="E8854" s="224"/>
      <c r="F8854" s="225"/>
      <c r="G8854" s="226"/>
      <c r="H8854" s="227"/>
      <c r="I8854" s="227"/>
      <c r="J8854" s="227"/>
      <c r="K8854" s="227"/>
      <c r="L8854" s="228"/>
    </row>
    <row r="8855" spans="1:12">
      <c r="A8855" s="213" t="str">
        <f t="shared" ca="1" si="138"/>
        <v/>
      </c>
      <c r="C8855" s="223"/>
      <c r="D8855" s="224"/>
      <c r="E8855" s="224"/>
      <c r="F8855" s="225"/>
      <c r="G8855" s="226"/>
      <c r="H8855" s="227"/>
      <c r="I8855" s="227"/>
      <c r="J8855" s="227"/>
      <c r="K8855" s="227"/>
      <c r="L8855" s="228"/>
    </row>
    <row r="8856" spans="1:12">
      <c r="A8856" s="213" t="str">
        <f t="shared" ca="1" si="138"/>
        <v/>
      </c>
      <c r="C8856" s="223"/>
      <c r="D8856" s="224"/>
      <c r="E8856" s="224"/>
      <c r="F8856" s="225"/>
      <c r="G8856" s="226"/>
      <c r="H8856" s="227"/>
      <c r="I8856" s="227"/>
      <c r="J8856" s="227"/>
      <c r="K8856" s="227"/>
      <c r="L8856" s="228"/>
    </row>
    <row r="8857" spans="1:12">
      <c r="A8857" s="213" t="str">
        <f t="shared" ca="1" si="138"/>
        <v/>
      </c>
      <c r="C8857" s="223"/>
      <c r="D8857" s="224"/>
      <c r="E8857" s="224"/>
      <c r="F8857" s="225"/>
      <c r="G8857" s="226"/>
      <c r="H8857" s="227"/>
      <c r="I8857" s="227"/>
      <c r="J8857" s="227"/>
      <c r="K8857" s="227"/>
      <c r="L8857" s="228"/>
    </row>
    <row r="8858" spans="1:12">
      <c r="A8858" s="213" t="str">
        <f t="shared" ca="1" si="138"/>
        <v/>
      </c>
      <c r="C8858" s="223"/>
      <c r="D8858" s="224"/>
      <c r="E8858" s="224"/>
      <c r="F8858" s="225"/>
      <c r="G8858" s="226"/>
      <c r="H8858" s="227"/>
      <c r="I8858" s="227"/>
      <c r="J8858" s="227"/>
      <c r="K8858" s="227"/>
      <c r="L8858" s="228"/>
    </row>
    <row r="8859" spans="1:12">
      <c r="A8859" s="213" t="str">
        <f t="shared" ca="1" si="138"/>
        <v/>
      </c>
      <c r="C8859" s="223"/>
      <c r="D8859" s="224"/>
      <c r="E8859" s="224"/>
      <c r="F8859" s="225"/>
      <c r="G8859" s="226"/>
      <c r="H8859" s="227"/>
      <c r="I8859" s="227"/>
      <c r="J8859" s="227"/>
      <c r="K8859" s="227"/>
      <c r="L8859" s="228"/>
    </row>
    <row r="8860" spans="1:12">
      <c r="A8860" s="213" t="str">
        <f t="shared" ca="1" si="138"/>
        <v/>
      </c>
      <c r="C8860" s="223"/>
      <c r="D8860" s="224"/>
      <c r="E8860" s="224"/>
      <c r="F8860" s="225"/>
      <c r="G8860" s="226"/>
      <c r="H8860" s="227"/>
      <c r="I8860" s="227"/>
      <c r="J8860" s="227"/>
      <c r="K8860" s="227"/>
      <c r="L8860" s="228"/>
    </row>
    <row r="8861" spans="1:12">
      <c r="A8861" s="213" t="str">
        <f t="shared" ca="1" si="138"/>
        <v/>
      </c>
      <c r="C8861" s="223"/>
      <c r="D8861" s="224"/>
      <c r="E8861" s="224"/>
      <c r="F8861" s="225"/>
      <c r="G8861" s="226"/>
      <c r="H8861" s="227"/>
      <c r="I8861" s="227"/>
      <c r="J8861" s="227"/>
      <c r="K8861" s="227"/>
      <c r="L8861" s="228"/>
    </row>
    <row r="8862" spans="1:12">
      <c r="A8862" s="213" t="str">
        <f t="shared" ca="1" si="138"/>
        <v/>
      </c>
      <c r="C8862" s="223"/>
      <c r="D8862" s="224"/>
      <c r="E8862" s="224"/>
      <c r="F8862" s="225"/>
      <c r="G8862" s="226"/>
      <c r="H8862" s="227"/>
      <c r="I8862" s="227"/>
      <c r="J8862" s="227"/>
      <c r="K8862" s="227"/>
      <c r="L8862" s="228"/>
    </row>
    <row r="8863" spans="1:12">
      <c r="A8863" s="213" t="str">
        <f t="shared" ca="1" si="138"/>
        <v/>
      </c>
      <c r="C8863" s="223"/>
      <c r="D8863" s="224"/>
      <c r="E8863" s="224"/>
      <c r="F8863" s="225"/>
      <c r="G8863" s="226"/>
      <c r="H8863" s="227"/>
      <c r="I8863" s="227"/>
      <c r="J8863" s="227"/>
      <c r="K8863" s="227"/>
      <c r="L8863" s="228"/>
    </row>
    <row r="8864" spans="1:12">
      <c r="A8864" s="213" t="str">
        <f t="shared" ca="1" si="138"/>
        <v/>
      </c>
      <c r="C8864" s="223"/>
      <c r="D8864" s="224"/>
      <c r="E8864" s="224"/>
      <c r="F8864" s="225"/>
      <c r="G8864" s="226"/>
      <c r="H8864" s="227"/>
      <c r="I8864" s="227"/>
      <c r="J8864" s="227"/>
      <c r="K8864" s="227"/>
      <c r="L8864" s="228"/>
    </row>
    <row r="8865" spans="1:12">
      <c r="A8865" s="213" t="str">
        <f t="shared" ca="1" si="138"/>
        <v/>
      </c>
      <c r="C8865" s="223"/>
      <c r="D8865" s="224"/>
      <c r="E8865" s="224"/>
      <c r="F8865" s="225"/>
      <c r="G8865" s="226"/>
      <c r="H8865" s="227"/>
      <c r="I8865" s="227"/>
      <c r="J8865" s="227"/>
      <c r="K8865" s="227"/>
      <c r="L8865" s="228"/>
    </row>
    <row r="8866" spans="1:12">
      <c r="A8866" s="213" t="str">
        <f t="shared" ca="1" si="138"/>
        <v/>
      </c>
      <c r="C8866" s="223"/>
      <c r="D8866" s="224"/>
      <c r="E8866" s="224"/>
      <c r="F8866" s="225"/>
      <c r="G8866" s="226"/>
      <c r="H8866" s="227"/>
      <c r="I8866" s="227"/>
      <c r="J8866" s="227"/>
      <c r="K8866" s="227"/>
      <c r="L8866" s="228"/>
    </row>
    <row r="8867" spans="1:12">
      <c r="A8867" s="213" t="str">
        <f t="shared" ca="1" si="138"/>
        <v/>
      </c>
      <c r="C8867" s="223"/>
      <c r="D8867" s="224"/>
      <c r="E8867" s="224"/>
      <c r="F8867" s="225"/>
      <c r="G8867" s="226"/>
      <c r="H8867" s="227"/>
      <c r="I8867" s="227"/>
      <c r="J8867" s="227"/>
      <c r="K8867" s="227"/>
      <c r="L8867" s="228"/>
    </row>
    <row r="8868" spans="1:12">
      <c r="A8868" s="213" t="str">
        <f t="shared" ca="1" si="138"/>
        <v/>
      </c>
      <c r="C8868" s="223"/>
      <c r="D8868" s="224"/>
      <c r="E8868" s="224"/>
      <c r="F8868" s="225"/>
      <c r="G8868" s="226"/>
      <c r="H8868" s="227"/>
      <c r="I8868" s="227"/>
      <c r="J8868" s="227"/>
      <c r="K8868" s="227"/>
      <c r="L8868" s="228"/>
    </row>
    <row r="8869" spans="1:12">
      <c r="A8869" s="213" t="str">
        <f t="shared" ca="1" si="138"/>
        <v/>
      </c>
      <c r="C8869" s="223"/>
      <c r="D8869" s="224"/>
      <c r="E8869" s="224"/>
      <c r="F8869" s="225"/>
      <c r="G8869" s="226"/>
      <c r="H8869" s="227"/>
      <c r="I8869" s="227"/>
      <c r="J8869" s="227"/>
      <c r="K8869" s="227"/>
      <c r="L8869" s="228"/>
    </row>
    <row r="8870" spans="1:12">
      <c r="A8870" s="213" t="str">
        <f t="shared" ca="1" si="138"/>
        <v/>
      </c>
      <c r="C8870" s="223"/>
      <c r="D8870" s="224"/>
      <c r="E8870" s="224"/>
      <c r="F8870" s="225"/>
      <c r="G8870" s="226"/>
      <c r="H8870" s="227"/>
      <c r="I8870" s="227"/>
      <c r="J8870" s="227"/>
      <c r="K8870" s="227"/>
      <c r="L8870" s="228"/>
    </row>
    <row r="8871" spans="1:12">
      <c r="A8871" s="213" t="str">
        <f t="shared" ca="1" si="138"/>
        <v/>
      </c>
      <c r="C8871" s="223"/>
      <c r="D8871" s="224"/>
      <c r="E8871" s="224"/>
      <c r="F8871" s="225"/>
      <c r="G8871" s="226"/>
      <c r="H8871" s="227"/>
      <c r="I8871" s="227"/>
      <c r="J8871" s="227"/>
      <c r="K8871" s="227"/>
      <c r="L8871" s="228"/>
    </row>
    <row r="8872" spans="1:12">
      <c r="A8872" s="213" t="str">
        <f t="shared" ca="1" si="138"/>
        <v/>
      </c>
      <c r="C8872" s="223"/>
      <c r="D8872" s="224"/>
      <c r="E8872" s="224"/>
      <c r="F8872" s="225"/>
      <c r="G8872" s="226"/>
      <c r="H8872" s="227"/>
      <c r="I8872" s="227"/>
      <c r="J8872" s="227"/>
      <c r="K8872" s="227"/>
      <c r="L8872" s="228"/>
    </row>
    <row r="8873" spans="1:12">
      <c r="A8873" s="213" t="str">
        <f t="shared" ca="1" si="138"/>
        <v/>
      </c>
      <c r="C8873" s="223"/>
      <c r="D8873" s="224"/>
      <c r="E8873" s="224"/>
      <c r="F8873" s="225"/>
      <c r="G8873" s="226"/>
      <c r="H8873" s="227"/>
      <c r="I8873" s="227"/>
      <c r="J8873" s="227"/>
      <c r="K8873" s="227"/>
      <c r="L8873" s="228"/>
    </row>
    <row r="8874" spans="1:12">
      <c r="A8874" s="213" t="str">
        <f t="shared" ca="1" si="138"/>
        <v/>
      </c>
      <c r="C8874" s="223"/>
      <c r="D8874" s="224"/>
      <c r="E8874" s="224"/>
      <c r="F8874" s="225"/>
      <c r="G8874" s="226"/>
      <c r="H8874" s="227"/>
      <c r="I8874" s="227"/>
      <c r="J8874" s="227"/>
      <c r="K8874" s="227"/>
      <c r="L8874" s="228"/>
    </row>
    <row r="8875" spans="1:12">
      <c r="A8875" s="213" t="str">
        <f t="shared" ca="1" si="138"/>
        <v/>
      </c>
      <c r="C8875" s="223"/>
      <c r="D8875" s="224"/>
      <c r="E8875" s="224"/>
      <c r="F8875" s="225"/>
      <c r="G8875" s="226"/>
      <c r="H8875" s="227"/>
      <c r="I8875" s="227"/>
      <c r="J8875" s="227"/>
      <c r="K8875" s="227"/>
      <c r="L8875" s="228"/>
    </row>
    <row r="8876" spans="1:12">
      <c r="A8876" s="213" t="str">
        <f t="shared" ca="1" si="138"/>
        <v/>
      </c>
      <c r="C8876" s="223"/>
      <c r="D8876" s="224"/>
      <c r="E8876" s="224"/>
      <c r="F8876" s="225"/>
      <c r="G8876" s="226"/>
      <c r="H8876" s="227"/>
      <c r="I8876" s="227"/>
      <c r="J8876" s="227"/>
      <c r="K8876" s="227"/>
      <c r="L8876" s="228"/>
    </row>
    <row r="8877" spans="1:12">
      <c r="A8877" s="213" t="str">
        <f t="shared" ca="1" si="138"/>
        <v/>
      </c>
      <c r="C8877" s="223"/>
      <c r="D8877" s="224"/>
      <c r="E8877" s="224"/>
      <c r="F8877" s="225"/>
      <c r="G8877" s="226"/>
      <c r="H8877" s="227"/>
      <c r="I8877" s="227"/>
      <c r="J8877" s="227"/>
      <c r="K8877" s="227"/>
      <c r="L8877" s="228"/>
    </row>
    <row r="8878" spans="1:12">
      <c r="A8878" s="213" t="str">
        <f t="shared" ca="1" si="138"/>
        <v/>
      </c>
      <c r="C8878" s="223"/>
      <c r="D8878" s="224"/>
      <c r="E8878" s="224"/>
      <c r="F8878" s="225"/>
      <c r="G8878" s="226"/>
      <c r="H8878" s="227"/>
      <c r="I8878" s="227"/>
      <c r="J8878" s="227"/>
      <c r="K8878" s="227"/>
      <c r="L8878" s="228"/>
    </row>
    <row r="8879" spans="1:12">
      <c r="A8879" s="213" t="str">
        <f t="shared" ca="1" si="138"/>
        <v/>
      </c>
      <c r="C8879" s="223"/>
      <c r="D8879" s="224"/>
      <c r="E8879" s="224"/>
      <c r="F8879" s="225"/>
      <c r="G8879" s="226"/>
      <c r="H8879" s="227"/>
      <c r="I8879" s="227"/>
      <c r="J8879" s="227"/>
      <c r="K8879" s="227"/>
      <c r="L8879" s="228"/>
    </row>
    <row r="8880" spans="1:12">
      <c r="A8880" s="213" t="str">
        <f t="shared" ca="1" si="138"/>
        <v/>
      </c>
      <c r="C8880" s="223"/>
      <c r="D8880" s="224"/>
      <c r="E8880" s="224"/>
      <c r="F8880" s="225"/>
      <c r="G8880" s="226"/>
      <c r="H8880" s="227"/>
      <c r="I8880" s="227"/>
      <c r="J8880" s="227"/>
      <c r="K8880" s="227"/>
      <c r="L8880" s="228"/>
    </row>
    <row r="8881" spans="1:12">
      <c r="A8881" s="213" t="str">
        <f t="shared" ca="1" si="138"/>
        <v/>
      </c>
      <c r="C8881" s="223"/>
      <c r="D8881" s="224"/>
      <c r="E8881" s="224"/>
      <c r="F8881" s="225"/>
      <c r="G8881" s="226"/>
      <c r="H8881" s="227"/>
      <c r="I8881" s="227"/>
      <c r="J8881" s="227"/>
      <c r="K8881" s="227"/>
      <c r="L8881" s="228"/>
    </row>
    <row r="8882" spans="1:12">
      <c r="A8882" s="213" t="str">
        <f t="shared" ca="1" si="138"/>
        <v/>
      </c>
      <c r="C8882" s="223"/>
      <c r="D8882" s="224"/>
      <c r="E8882" s="224"/>
      <c r="F8882" s="225"/>
      <c r="G8882" s="226"/>
      <c r="H8882" s="227"/>
      <c r="I8882" s="227"/>
      <c r="J8882" s="227"/>
      <c r="K8882" s="227"/>
      <c r="L8882" s="228"/>
    </row>
    <row r="8883" spans="1:12">
      <c r="A8883" s="213" t="str">
        <f t="shared" ca="1" si="138"/>
        <v/>
      </c>
      <c r="C8883" s="223"/>
      <c r="D8883" s="224"/>
      <c r="E8883" s="224"/>
      <c r="F8883" s="225"/>
      <c r="G8883" s="226"/>
      <c r="H8883" s="227"/>
      <c r="I8883" s="227"/>
      <c r="J8883" s="227"/>
      <c r="K8883" s="227"/>
      <c r="L8883" s="228"/>
    </row>
    <row r="8884" spans="1:12">
      <c r="A8884" s="213" t="str">
        <f t="shared" ca="1" si="138"/>
        <v/>
      </c>
      <c r="C8884" s="223"/>
      <c r="D8884" s="224"/>
      <c r="E8884" s="224"/>
      <c r="F8884" s="225"/>
      <c r="G8884" s="226"/>
      <c r="H8884" s="227"/>
      <c r="I8884" s="227"/>
      <c r="J8884" s="227"/>
      <c r="K8884" s="227"/>
      <c r="L8884" s="228"/>
    </row>
    <row r="8885" spans="1:12">
      <c r="A8885" s="213" t="str">
        <f t="shared" ca="1" si="138"/>
        <v/>
      </c>
      <c r="C8885" s="223"/>
      <c r="D8885" s="224"/>
      <c r="E8885" s="224"/>
      <c r="F8885" s="225"/>
      <c r="G8885" s="226"/>
      <c r="H8885" s="227"/>
      <c r="I8885" s="227"/>
      <c r="J8885" s="227"/>
      <c r="K8885" s="227"/>
      <c r="L8885" s="228"/>
    </row>
    <row r="8886" spans="1:12">
      <c r="A8886" s="213" t="str">
        <f t="shared" ca="1" si="138"/>
        <v/>
      </c>
      <c r="C8886" s="223"/>
      <c r="D8886" s="224"/>
      <c r="E8886" s="224"/>
      <c r="F8886" s="225"/>
      <c r="G8886" s="226"/>
      <c r="H8886" s="227"/>
      <c r="I8886" s="227"/>
      <c r="J8886" s="227"/>
      <c r="K8886" s="227"/>
      <c r="L8886" s="228"/>
    </row>
    <row r="8887" spans="1:12">
      <c r="A8887" s="213" t="str">
        <f t="shared" ca="1" si="138"/>
        <v/>
      </c>
      <c r="C8887" s="223"/>
      <c r="D8887" s="224"/>
      <c r="E8887" s="224"/>
      <c r="F8887" s="225"/>
      <c r="G8887" s="226"/>
      <c r="H8887" s="227"/>
      <c r="I8887" s="227"/>
      <c r="J8887" s="227"/>
      <c r="K8887" s="227"/>
      <c r="L8887" s="228"/>
    </row>
    <row r="8888" spans="1:12">
      <c r="A8888" s="213" t="str">
        <f t="shared" ca="1" si="138"/>
        <v/>
      </c>
      <c r="C8888" s="223"/>
      <c r="D8888" s="224"/>
      <c r="E8888" s="224"/>
      <c r="F8888" s="225"/>
      <c r="G8888" s="226"/>
      <c r="H8888" s="227"/>
      <c r="I8888" s="227"/>
      <c r="J8888" s="227"/>
      <c r="K8888" s="227"/>
      <c r="L8888" s="228"/>
    </row>
    <row r="8889" spans="1:12">
      <c r="A8889" s="213" t="str">
        <f t="shared" ca="1" si="138"/>
        <v/>
      </c>
      <c r="C8889" s="223"/>
      <c r="D8889" s="224"/>
      <c r="E8889" s="224"/>
      <c r="F8889" s="225"/>
      <c r="G8889" s="226"/>
      <c r="H8889" s="227"/>
      <c r="I8889" s="227"/>
      <c r="J8889" s="227"/>
      <c r="K8889" s="227"/>
      <c r="L8889" s="228"/>
    </row>
    <row r="8890" spans="1:12">
      <c r="A8890" s="213" t="str">
        <f t="shared" ca="1" si="138"/>
        <v/>
      </c>
      <c r="C8890" s="223"/>
      <c r="D8890" s="224"/>
      <c r="E8890" s="224"/>
      <c r="F8890" s="225"/>
      <c r="G8890" s="226"/>
      <c r="H8890" s="227"/>
      <c r="I8890" s="227"/>
      <c r="J8890" s="227"/>
      <c r="K8890" s="227"/>
      <c r="L8890" s="228"/>
    </row>
    <row r="8891" spans="1:12">
      <c r="A8891" s="213" t="str">
        <f t="shared" ca="1" si="138"/>
        <v/>
      </c>
      <c r="C8891" s="223"/>
      <c r="D8891" s="224"/>
      <c r="E8891" s="224"/>
      <c r="F8891" s="225"/>
      <c r="G8891" s="226"/>
      <c r="H8891" s="227"/>
      <c r="I8891" s="227"/>
      <c r="J8891" s="227"/>
      <c r="K8891" s="227"/>
      <c r="L8891" s="228"/>
    </row>
    <row r="8892" spans="1:12">
      <c r="A8892" s="213" t="str">
        <f t="shared" ca="1" si="138"/>
        <v/>
      </c>
      <c r="C8892" s="223"/>
      <c r="D8892" s="224"/>
      <c r="E8892" s="224"/>
      <c r="F8892" s="225"/>
      <c r="G8892" s="226"/>
      <c r="H8892" s="227"/>
      <c r="I8892" s="227"/>
      <c r="J8892" s="227"/>
      <c r="K8892" s="227"/>
      <c r="L8892" s="228"/>
    </row>
    <row r="8893" spans="1:12">
      <c r="A8893" s="213" t="str">
        <f t="shared" ca="1" si="138"/>
        <v/>
      </c>
      <c r="C8893" s="223"/>
      <c r="D8893" s="224"/>
      <c r="E8893" s="224"/>
      <c r="F8893" s="225"/>
      <c r="G8893" s="226"/>
      <c r="H8893" s="227"/>
      <c r="I8893" s="227"/>
      <c r="J8893" s="227"/>
      <c r="K8893" s="227"/>
      <c r="L8893" s="228"/>
    </row>
    <row r="8894" spans="1:12">
      <c r="A8894" s="213" t="str">
        <f t="shared" ca="1" si="138"/>
        <v/>
      </c>
      <c r="C8894" s="223"/>
      <c r="D8894" s="224"/>
      <c r="E8894" s="224"/>
      <c r="F8894" s="225"/>
      <c r="G8894" s="226"/>
      <c r="H8894" s="227"/>
      <c r="I8894" s="227"/>
      <c r="J8894" s="227"/>
      <c r="K8894" s="227"/>
      <c r="L8894" s="228"/>
    </row>
    <row r="8895" spans="1:12">
      <c r="A8895" s="213" t="str">
        <f t="shared" ca="1" si="138"/>
        <v/>
      </c>
      <c r="C8895" s="223"/>
      <c r="D8895" s="224"/>
      <c r="E8895" s="224"/>
      <c r="F8895" s="225"/>
      <c r="G8895" s="226"/>
      <c r="H8895" s="227"/>
      <c r="I8895" s="227"/>
      <c r="J8895" s="227"/>
      <c r="K8895" s="227"/>
      <c r="L8895" s="228"/>
    </row>
    <row r="8896" spans="1:12">
      <c r="A8896" s="213" t="str">
        <f t="shared" ca="1" si="138"/>
        <v/>
      </c>
      <c r="C8896" s="223"/>
      <c r="D8896" s="224"/>
      <c r="E8896" s="224"/>
      <c r="F8896" s="225"/>
      <c r="G8896" s="226"/>
      <c r="H8896" s="227"/>
      <c r="I8896" s="227"/>
      <c r="J8896" s="227"/>
      <c r="K8896" s="227"/>
      <c r="L8896" s="228"/>
    </row>
    <row r="8897" spans="1:12">
      <c r="A8897" s="213" t="str">
        <f t="shared" ca="1" si="138"/>
        <v/>
      </c>
      <c r="C8897" s="223"/>
      <c r="D8897" s="224"/>
      <c r="E8897" s="224"/>
      <c r="F8897" s="225"/>
      <c r="G8897" s="226"/>
      <c r="H8897" s="227"/>
      <c r="I8897" s="227"/>
      <c r="J8897" s="227"/>
      <c r="K8897" s="227"/>
      <c r="L8897" s="228"/>
    </row>
    <row r="8898" spans="1:12">
      <c r="A8898" s="213" t="str">
        <f t="shared" ca="1" si="138"/>
        <v/>
      </c>
      <c r="C8898" s="223"/>
      <c r="D8898" s="224"/>
      <c r="E8898" s="224"/>
      <c r="F8898" s="225"/>
      <c r="G8898" s="226"/>
      <c r="H8898" s="227"/>
      <c r="I8898" s="227"/>
      <c r="J8898" s="227"/>
      <c r="K8898" s="227"/>
      <c r="L8898" s="228"/>
    </row>
    <row r="8899" spans="1:12">
      <c r="A8899" s="213" t="str">
        <f t="shared" ca="1" si="138"/>
        <v/>
      </c>
      <c r="C8899" s="223"/>
      <c r="D8899" s="224"/>
      <c r="E8899" s="224"/>
      <c r="F8899" s="225"/>
      <c r="G8899" s="226"/>
      <c r="H8899" s="227"/>
      <c r="I8899" s="227"/>
      <c r="J8899" s="227"/>
      <c r="K8899" s="227"/>
      <c r="L8899" s="228"/>
    </row>
    <row r="8900" spans="1:12">
      <c r="A8900" s="213" t="str">
        <f t="shared" ref="A8900:A8963" ca="1" si="139">IF(INDIRECT(ADDRESS(ROW(A8900),3))="","",IF(INDIRECT(ADDRESS(ROW(A8900),3))=INDIRECT(ADDRESS(ROW(A8900)-1,3)),A8899,A8899+1))</f>
        <v/>
      </c>
      <c r="C8900" s="223"/>
      <c r="D8900" s="224"/>
      <c r="E8900" s="224"/>
      <c r="F8900" s="225"/>
      <c r="G8900" s="226"/>
      <c r="H8900" s="227"/>
      <c r="I8900" s="227"/>
      <c r="J8900" s="227"/>
      <c r="K8900" s="227"/>
      <c r="L8900" s="228"/>
    </row>
    <row r="8901" spans="1:12">
      <c r="A8901" s="213" t="str">
        <f t="shared" ca="1" si="139"/>
        <v/>
      </c>
      <c r="C8901" s="223"/>
      <c r="D8901" s="224"/>
      <c r="E8901" s="224"/>
      <c r="F8901" s="225"/>
      <c r="G8901" s="226"/>
      <c r="H8901" s="227"/>
      <c r="I8901" s="227"/>
      <c r="J8901" s="227"/>
      <c r="K8901" s="227"/>
      <c r="L8901" s="228"/>
    </row>
    <row r="8902" spans="1:12">
      <c r="A8902" s="213" t="str">
        <f t="shared" ca="1" si="139"/>
        <v/>
      </c>
      <c r="C8902" s="223"/>
      <c r="D8902" s="224"/>
      <c r="E8902" s="224"/>
      <c r="F8902" s="225"/>
      <c r="G8902" s="226"/>
      <c r="H8902" s="227"/>
      <c r="I8902" s="227"/>
      <c r="J8902" s="227"/>
      <c r="K8902" s="227"/>
      <c r="L8902" s="228"/>
    </row>
    <row r="8903" spans="1:12">
      <c r="A8903" s="213" t="str">
        <f t="shared" ca="1" si="139"/>
        <v/>
      </c>
      <c r="C8903" s="223"/>
      <c r="D8903" s="224"/>
      <c r="E8903" s="224"/>
      <c r="F8903" s="225"/>
      <c r="G8903" s="226"/>
      <c r="H8903" s="227"/>
      <c r="I8903" s="227"/>
      <c r="J8903" s="227"/>
      <c r="K8903" s="227"/>
      <c r="L8903" s="228"/>
    </row>
    <row r="8904" spans="1:12">
      <c r="A8904" s="213" t="str">
        <f t="shared" ca="1" si="139"/>
        <v/>
      </c>
      <c r="C8904" s="223"/>
      <c r="D8904" s="224"/>
      <c r="E8904" s="224"/>
      <c r="F8904" s="225"/>
      <c r="G8904" s="226"/>
      <c r="H8904" s="227"/>
      <c r="I8904" s="227"/>
      <c r="J8904" s="227"/>
      <c r="K8904" s="227"/>
      <c r="L8904" s="228"/>
    </row>
    <row r="8905" spans="1:12">
      <c r="A8905" s="213" t="str">
        <f t="shared" ca="1" si="139"/>
        <v/>
      </c>
      <c r="C8905" s="223"/>
      <c r="D8905" s="224"/>
      <c r="E8905" s="224"/>
      <c r="F8905" s="225"/>
      <c r="G8905" s="226"/>
      <c r="H8905" s="227"/>
      <c r="I8905" s="227"/>
      <c r="J8905" s="227"/>
      <c r="K8905" s="227"/>
      <c r="L8905" s="228"/>
    </row>
    <row r="8906" spans="1:12">
      <c r="A8906" s="213" t="str">
        <f t="shared" ca="1" si="139"/>
        <v/>
      </c>
      <c r="C8906" s="223"/>
      <c r="D8906" s="224"/>
      <c r="E8906" s="224"/>
      <c r="F8906" s="225"/>
      <c r="G8906" s="226"/>
      <c r="H8906" s="227"/>
      <c r="I8906" s="227"/>
      <c r="J8906" s="227"/>
      <c r="K8906" s="227"/>
      <c r="L8906" s="228"/>
    </row>
    <row r="8907" spans="1:12">
      <c r="A8907" s="213" t="str">
        <f t="shared" ca="1" si="139"/>
        <v/>
      </c>
      <c r="C8907" s="223"/>
      <c r="D8907" s="224"/>
      <c r="E8907" s="224"/>
      <c r="F8907" s="225"/>
      <c r="G8907" s="226"/>
      <c r="H8907" s="227"/>
      <c r="I8907" s="227"/>
      <c r="J8907" s="227"/>
      <c r="K8907" s="227"/>
      <c r="L8907" s="228"/>
    </row>
    <row r="8908" spans="1:12">
      <c r="A8908" s="213" t="str">
        <f t="shared" ca="1" si="139"/>
        <v/>
      </c>
      <c r="C8908" s="223"/>
      <c r="D8908" s="224"/>
      <c r="E8908" s="224"/>
      <c r="F8908" s="225"/>
      <c r="G8908" s="226"/>
      <c r="H8908" s="227"/>
      <c r="I8908" s="227"/>
      <c r="J8908" s="227"/>
      <c r="K8908" s="227"/>
      <c r="L8908" s="228"/>
    </row>
    <row r="8909" spans="1:12">
      <c r="A8909" s="213" t="str">
        <f t="shared" ca="1" si="139"/>
        <v/>
      </c>
      <c r="C8909" s="223"/>
      <c r="D8909" s="224"/>
      <c r="E8909" s="224"/>
      <c r="F8909" s="225"/>
      <c r="G8909" s="226"/>
      <c r="H8909" s="227"/>
      <c r="I8909" s="227"/>
      <c r="J8909" s="227"/>
      <c r="K8909" s="227"/>
      <c r="L8909" s="228"/>
    </row>
    <row r="8910" spans="1:12">
      <c r="A8910" s="213" t="str">
        <f t="shared" ca="1" si="139"/>
        <v/>
      </c>
      <c r="C8910" s="223"/>
      <c r="D8910" s="224"/>
      <c r="E8910" s="224"/>
      <c r="F8910" s="225"/>
      <c r="G8910" s="226"/>
      <c r="H8910" s="227"/>
      <c r="I8910" s="227"/>
      <c r="J8910" s="227"/>
      <c r="K8910" s="227"/>
      <c r="L8910" s="228"/>
    </row>
    <row r="8911" spans="1:12">
      <c r="A8911" s="213" t="str">
        <f t="shared" ca="1" si="139"/>
        <v/>
      </c>
      <c r="C8911" s="223"/>
      <c r="D8911" s="224"/>
      <c r="E8911" s="224"/>
      <c r="F8911" s="225"/>
      <c r="G8911" s="226"/>
      <c r="H8911" s="227"/>
      <c r="I8911" s="227"/>
      <c r="J8911" s="227"/>
      <c r="K8911" s="227"/>
      <c r="L8911" s="228"/>
    </row>
    <row r="8912" spans="1:12">
      <c r="A8912" s="213" t="str">
        <f t="shared" ca="1" si="139"/>
        <v/>
      </c>
      <c r="C8912" s="223"/>
      <c r="D8912" s="224"/>
      <c r="E8912" s="224"/>
      <c r="F8912" s="225"/>
      <c r="G8912" s="226"/>
      <c r="H8912" s="227"/>
      <c r="I8912" s="227"/>
      <c r="J8912" s="227"/>
      <c r="K8912" s="227"/>
      <c r="L8912" s="228"/>
    </row>
    <row r="8913" spans="1:12">
      <c r="A8913" s="213" t="str">
        <f t="shared" ca="1" si="139"/>
        <v/>
      </c>
      <c r="C8913" s="223"/>
      <c r="D8913" s="224"/>
      <c r="E8913" s="224"/>
      <c r="F8913" s="225"/>
      <c r="G8913" s="226"/>
      <c r="H8913" s="227"/>
      <c r="I8913" s="227"/>
      <c r="J8913" s="227"/>
      <c r="K8913" s="227"/>
      <c r="L8913" s="228"/>
    </row>
    <row r="8914" spans="1:12">
      <c r="A8914" s="213" t="str">
        <f t="shared" ca="1" si="139"/>
        <v/>
      </c>
      <c r="C8914" s="223"/>
      <c r="D8914" s="224"/>
      <c r="E8914" s="224"/>
      <c r="F8914" s="225"/>
      <c r="G8914" s="226"/>
      <c r="H8914" s="227"/>
      <c r="I8914" s="227"/>
      <c r="J8914" s="227"/>
      <c r="K8914" s="227"/>
      <c r="L8914" s="228"/>
    </row>
    <row r="8915" spans="1:12">
      <c r="A8915" s="213" t="str">
        <f t="shared" ca="1" si="139"/>
        <v/>
      </c>
      <c r="C8915" s="223"/>
      <c r="D8915" s="224"/>
      <c r="E8915" s="224"/>
      <c r="F8915" s="225"/>
      <c r="G8915" s="226"/>
      <c r="H8915" s="227"/>
      <c r="I8915" s="227"/>
      <c r="J8915" s="227"/>
      <c r="K8915" s="227"/>
      <c r="L8915" s="228"/>
    </row>
    <row r="8916" spans="1:12">
      <c r="A8916" s="213" t="str">
        <f t="shared" ca="1" si="139"/>
        <v/>
      </c>
      <c r="C8916" s="223"/>
      <c r="D8916" s="224"/>
      <c r="E8916" s="224"/>
      <c r="F8916" s="225"/>
      <c r="G8916" s="226"/>
      <c r="H8916" s="227"/>
      <c r="I8916" s="227"/>
      <c r="J8916" s="227"/>
      <c r="K8916" s="227"/>
      <c r="L8916" s="228"/>
    </row>
    <row r="8917" spans="1:12">
      <c r="A8917" s="213" t="str">
        <f t="shared" ca="1" si="139"/>
        <v/>
      </c>
      <c r="C8917" s="223"/>
      <c r="D8917" s="224"/>
      <c r="E8917" s="224"/>
      <c r="F8917" s="225"/>
      <c r="G8917" s="226"/>
      <c r="H8917" s="227"/>
      <c r="I8917" s="227"/>
      <c r="J8917" s="227"/>
      <c r="K8917" s="227"/>
      <c r="L8917" s="228"/>
    </row>
    <row r="8918" spans="1:12">
      <c r="A8918" s="213" t="str">
        <f t="shared" ca="1" si="139"/>
        <v/>
      </c>
      <c r="C8918" s="223"/>
      <c r="D8918" s="224"/>
      <c r="E8918" s="224"/>
      <c r="F8918" s="225"/>
      <c r="G8918" s="226"/>
      <c r="H8918" s="227"/>
      <c r="I8918" s="227"/>
      <c r="J8918" s="227"/>
      <c r="K8918" s="227"/>
      <c r="L8918" s="228"/>
    </row>
    <row r="8919" spans="1:12">
      <c r="A8919" s="213" t="str">
        <f t="shared" ca="1" si="139"/>
        <v/>
      </c>
      <c r="C8919" s="223"/>
      <c r="D8919" s="224"/>
      <c r="E8919" s="224"/>
      <c r="F8919" s="225"/>
      <c r="G8919" s="226"/>
      <c r="H8919" s="227"/>
      <c r="I8919" s="227"/>
      <c r="J8919" s="227"/>
      <c r="K8919" s="227"/>
      <c r="L8919" s="228"/>
    </row>
    <row r="8920" spans="1:12">
      <c r="A8920" s="213" t="str">
        <f t="shared" ca="1" si="139"/>
        <v/>
      </c>
      <c r="C8920" s="223"/>
      <c r="D8920" s="224"/>
      <c r="E8920" s="224"/>
      <c r="F8920" s="225"/>
      <c r="G8920" s="226"/>
      <c r="H8920" s="227"/>
      <c r="I8920" s="227"/>
      <c r="J8920" s="227"/>
      <c r="K8920" s="227"/>
      <c r="L8920" s="228"/>
    </row>
    <row r="8921" spans="1:12">
      <c r="A8921" s="213" t="str">
        <f t="shared" ca="1" si="139"/>
        <v/>
      </c>
      <c r="C8921" s="223"/>
      <c r="D8921" s="224"/>
      <c r="E8921" s="224"/>
      <c r="F8921" s="225"/>
      <c r="G8921" s="226"/>
      <c r="H8921" s="227"/>
      <c r="I8921" s="227"/>
      <c r="J8921" s="227"/>
      <c r="K8921" s="227"/>
      <c r="L8921" s="228"/>
    </row>
    <row r="8922" spans="1:12">
      <c r="A8922" s="213" t="str">
        <f t="shared" ca="1" si="139"/>
        <v/>
      </c>
      <c r="C8922" s="223"/>
      <c r="D8922" s="224"/>
      <c r="E8922" s="224"/>
      <c r="F8922" s="225"/>
      <c r="G8922" s="226"/>
      <c r="H8922" s="227"/>
      <c r="I8922" s="227"/>
      <c r="J8922" s="227"/>
      <c r="K8922" s="227"/>
      <c r="L8922" s="228"/>
    </row>
    <row r="8923" spans="1:12">
      <c r="A8923" s="213" t="str">
        <f t="shared" ca="1" si="139"/>
        <v/>
      </c>
      <c r="C8923" s="223"/>
      <c r="D8923" s="224"/>
      <c r="E8923" s="224"/>
      <c r="F8923" s="225"/>
      <c r="G8923" s="226"/>
      <c r="H8923" s="227"/>
      <c r="I8923" s="227"/>
      <c r="J8923" s="227"/>
      <c r="K8923" s="227"/>
      <c r="L8923" s="228"/>
    </row>
    <row r="8924" spans="1:12">
      <c r="A8924" s="213" t="str">
        <f t="shared" ca="1" si="139"/>
        <v/>
      </c>
      <c r="C8924" s="223"/>
      <c r="D8924" s="224"/>
      <c r="E8924" s="224"/>
      <c r="F8924" s="225"/>
      <c r="G8924" s="226"/>
      <c r="H8924" s="227"/>
      <c r="I8924" s="227"/>
      <c r="J8924" s="227"/>
      <c r="K8924" s="227"/>
      <c r="L8924" s="228"/>
    </row>
    <row r="8925" spans="1:12">
      <c r="A8925" s="213" t="str">
        <f t="shared" ca="1" si="139"/>
        <v/>
      </c>
      <c r="C8925" s="223"/>
      <c r="D8925" s="224"/>
      <c r="E8925" s="224"/>
      <c r="F8925" s="225"/>
      <c r="G8925" s="226"/>
      <c r="H8925" s="227"/>
      <c r="I8925" s="227"/>
      <c r="J8925" s="227"/>
      <c r="K8925" s="227"/>
      <c r="L8925" s="228"/>
    </row>
    <row r="8926" spans="1:12">
      <c r="A8926" s="213" t="str">
        <f t="shared" ca="1" si="139"/>
        <v/>
      </c>
      <c r="C8926" s="223"/>
      <c r="D8926" s="224"/>
      <c r="E8926" s="224"/>
      <c r="F8926" s="225"/>
      <c r="G8926" s="226"/>
      <c r="H8926" s="227"/>
      <c r="I8926" s="227"/>
      <c r="J8926" s="227"/>
      <c r="K8926" s="227"/>
      <c r="L8926" s="228"/>
    </row>
    <row r="8927" spans="1:12">
      <c r="A8927" s="213" t="str">
        <f t="shared" ca="1" si="139"/>
        <v/>
      </c>
      <c r="C8927" s="223"/>
      <c r="D8927" s="224"/>
      <c r="E8927" s="224"/>
      <c r="F8927" s="225"/>
      <c r="G8927" s="226"/>
      <c r="H8927" s="227"/>
      <c r="I8927" s="227"/>
      <c r="J8927" s="227"/>
      <c r="K8927" s="227"/>
      <c r="L8927" s="228"/>
    </row>
    <row r="8928" spans="1:12">
      <c r="A8928" s="213" t="str">
        <f t="shared" ca="1" si="139"/>
        <v/>
      </c>
      <c r="C8928" s="223"/>
      <c r="D8928" s="224"/>
      <c r="E8928" s="224"/>
      <c r="F8928" s="225"/>
      <c r="G8928" s="226"/>
      <c r="H8928" s="227"/>
      <c r="I8928" s="227"/>
      <c r="J8928" s="227"/>
      <c r="K8928" s="227"/>
      <c r="L8928" s="228"/>
    </row>
    <row r="8929" spans="1:12">
      <c r="A8929" s="213" t="str">
        <f t="shared" ca="1" si="139"/>
        <v/>
      </c>
      <c r="C8929" s="223"/>
      <c r="D8929" s="224"/>
      <c r="E8929" s="224"/>
      <c r="F8929" s="225"/>
      <c r="G8929" s="226"/>
      <c r="H8929" s="227"/>
      <c r="I8929" s="227"/>
      <c r="J8929" s="227"/>
      <c r="K8929" s="227"/>
      <c r="L8929" s="228"/>
    </row>
    <row r="8930" spans="1:12">
      <c r="A8930" s="213" t="str">
        <f t="shared" ca="1" si="139"/>
        <v/>
      </c>
      <c r="C8930" s="223"/>
      <c r="D8930" s="224"/>
      <c r="E8930" s="224"/>
      <c r="F8930" s="225"/>
      <c r="G8930" s="226"/>
      <c r="H8930" s="227"/>
      <c r="I8930" s="227"/>
      <c r="J8930" s="227"/>
      <c r="K8930" s="227"/>
      <c r="L8930" s="228"/>
    </row>
    <row r="8931" spans="1:12">
      <c r="A8931" s="213" t="str">
        <f t="shared" ca="1" si="139"/>
        <v/>
      </c>
      <c r="C8931" s="223"/>
      <c r="D8931" s="224"/>
      <c r="E8931" s="224"/>
      <c r="F8931" s="225"/>
      <c r="G8931" s="226"/>
      <c r="H8931" s="227"/>
      <c r="I8931" s="227"/>
      <c r="J8931" s="227"/>
      <c r="K8931" s="227"/>
      <c r="L8931" s="228"/>
    </row>
    <row r="8932" spans="1:12">
      <c r="A8932" s="213" t="str">
        <f t="shared" ca="1" si="139"/>
        <v/>
      </c>
      <c r="C8932" s="223"/>
      <c r="D8932" s="224"/>
      <c r="E8932" s="224"/>
      <c r="F8932" s="225"/>
      <c r="G8932" s="226"/>
      <c r="H8932" s="227"/>
      <c r="I8932" s="227"/>
      <c r="J8932" s="227"/>
      <c r="K8932" s="227"/>
      <c r="L8932" s="228"/>
    </row>
    <row r="8933" spans="1:12">
      <c r="A8933" s="213" t="str">
        <f t="shared" ca="1" si="139"/>
        <v/>
      </c>
      <c r="C8933" s="223"/>
      <c r="D8933" s="224"/>
      <c r="E8933" s="224"/>
      <c r="F8933" s="225"/>
      <c r="G8933" s="226"/>
      <c r="H8933" s="227"/>
      <c r="I8933" s="227"/>
      <c r="J8933" s="227"/>
      <c r="K8933" s="227"/>
      <c r="L8933" s="228"/>
    </row>
    <row r="8934" spans="1:12">
      <c r="A8934" s="213" t="str">
        <f t="shared" ca="1" si="139"/>
        <v/>
      </c>
      <c r="C8934" s="223"/>
      <c r="D8934" s="224"/>
      <c r="E8934" s="224"/>
      <c r="F8934" s="225"/>
      <c r="G8934" s="226"/>
      <c r="H8934" s="227"/>
      <c r="I8934" s="227"/>
      <c r="J8934" s="227"/>
      <c r="K8934" s="227"/>
      <c r="L8934" s="228"/>
    </row>
    <row r="8935" spans="1:12">
      <c r="A8935" s="213" t="str">
        <f t="shared" ca="1" si="139"/>
        <v/>
      </c>
      <c r="C8935" s="223"/>
      <c r="D8935" s="224"/>
      <c r="E8935" s="224"/>
      <c r="F8935" s="225"/>
      <c r="G8935" s="226"/>
      <c r="H8935" s="227"/>
      <c r="I8935" s="227"/>
      <c r="J8935" s="227"/>
      <c r="K8935" s="227"/>
      <c r="L8935" s="228"/>
    </row>
    <row r="8936" spans="1:12">
      <c r="A8936" s="213" t="str">
        <f t="shared" ca="1" si="139"/>
        <v/>
      </c>
      <c r="C8936" s="223"/>
      <c r="D8936" s="224"/>
      <c r="E8936" s="224"/>
      <c r="F8936" s="225"/>
      <c r="G8936" s="226"/>
      <c r="H8936" s="227"/>
      <c r="I8936" s="227"/>
      <c r="J8936" s="227"/>
      <c r="K8936" s="227"/>
      <c r="L8936" s="228"/>
    </row>
    <row r="8937" spans="1:12">
      <c r="A8937" s="213" t="str">
        <f t="shared" ca="1" si="139"/>
        <v/>
      </c>
      <c r="C8937" s="223"/>
      <c r="D8937" s="224"/>
      <c r="E8937" s="224"/>
      <c r="F8937" s="225"/>
      <c r="G8937" s="226"/>
      <c r="H8937" s="227"/>
      <c r="I8937" s="227"/>
      <c r="J8937" s="227"/>
      <c r="K8937" s="227"/>
      <c r="L8937" s="228"/>
    </row>
    <row r="8938" spans="1:12">
      <c r="A8938" s="213" t="str">
        <f t="shared" ca="1" si="139"/>
        <v/>
      </c>
      <c r="C8938" s="223"/>
      <c r="D8938" s="224"/>
      <c r="E8938" s="224"/>
      <c r="F8938" s="225"/>
      <c r="G8938" s="226"/>
      <c r="H8938" s="227"/>
      <c r="I8938" s="227"/>
      <c r="J8938" s="227"/>
      <c r="K8938" s="227"/>
      <c r="L8938" s="228"/>
    </row>
    <row r="8939" spans="1:12">
      <c r="A8939" s="213" t="str">
        <f t="shared" ca="1" si="139"/>
        <v/>
      </c>
      <c r="C8939" s="223"/>
      <c r="D8939" s="224"/>
      <c r="E8939" s="224"/>
      <c r="F8939" s="225"/>
      <c r="G8939" s="226"/>
      <c r="H8939" s="227"/>
      <c r="I8939" s="227"/>
      <c r="J8939" s="227"/>
      <c r="K8939" s="227"/>
      <c r="L8939" s="228"/>
    </row>
    <row r="8940" spans="1:12">
      <c r="A8940" s="213" t="str">
        <f t="shared" ca="1" si="139"/>
        <v/>
      </c>
      <c r="C8940" s="223"/>
      <c r="D8940" s="224"/>
      <c r="E8940" s="224"/>
      <c r="F8940" s="225"/>
      <c r="G8940" s="226"/>
      <c r="H8940" s="227"/>
      <c r="I8940" s="227"/>
      <c r="J8940" s="227"/>
      <c r="K8940" s="227"/>
      <c r="L8940" s="228"/>
    </row>
    <row r="8941" spans="1:12">
      <c r="A8941" s="213" t="str">
        <f t="shared" ca="1" si="139"/>
        <v/>
      </c>
      <c r="C8941" s="223"/>
      <c r="D8941" s="224"/>
      <c r="E8941" s="224"/>
      <c r="F8941" s="225"/>
      <c r="G8941" s="226"/>
      <c r="H8941" s="227"/>
      <c r="I8941" s="227"/>
      <c r="J8941" s="227"/>
      <c r="K8941" s="227"/>
      <c r="L8941" s="228"/>
    </row>
    <row r="8942" spans="1:12">
      <c r="A8942" s="213" t="str">
        <f t="shared" ca="1" si="139"/>
        <v/>
      </c>
      <c r="C8942" s="223"/>
      <c r="D8942" s="224"/>
      <c r="E8942" s="224"/>
      <c r="F8942" s="225"/>
      <c r="G8942" s="226"/>
      <c r="H8942" s="227"/>
      <c r="I8942" s="227"/>
      <c r="J8942" s="227"/>
      <c r="K8942" s="227"/>
      <c r="L8942" s="228"/>
    </row>
    <row r="8943" spans="1:12">
      <c r="A8943" s="213" t="str">
        <f t="shared" ca="1" si="139"/>
        <v/>
      </c>
      <c r="C8943" s="223"/>
      <c r="D8943" s="224"/>
      <c r="E8943" s="224"/>
      <c r="F8943" s="225"/>
      <c r="G8943" s="226"/>
      <c r="H8943" s="227"/>
      <c r="I8943" s="227"/>
      <c r="J8943" s="227"/>
      <c r="K8943" s="227"/>
      <c r="L8943" s="228"/>
    </row>
    <row r="8944" spans="1:12">
      <c r="A8944" s="213" t="str">
        <f t="shared" ca="1" si="139"/>
        <v/>
      </c>
      <c r="C8944" s="223"/>
      <c r="D8944" s="224"/>
      <c r="E8944" s="224"/>
      <c r="F8944" s="225"/>
      <c r="G8944" s="226"/>
      <c r="H8944" s="227"/>
      <c r="I8944" s="227"/>
      <c r="J8944" s="227"/>
      <c r="K8944" s="227"/>
      <c r="L8944" s="228"/>
    </row>
    <row r="8945" spans="1:12">
      <c r="A8945" s="213" t="str">
        <f t="shared" ca="1" si="139"/>
        <v/>
      </c>
      <c r="C8945" s="223"/>
      <c r="D8945" s="224"/>
      <c r="E8945" s="224"/>
      <c r="F8945" s="225"/>
      <c r="G8945" s="226"/>
      <c r="H8945" s="227"/>
      <c r="I8945" s="227"/>
      <c r="J8945" s="227"/>
      <c r="K8945" s="227"/>
      <c r="L8945" s="228"/>
    </row>
    <row r="8946" spans="1:12">
      <c r="A8946" s="213" t="str">
        <f t="shared" ca="1" si="139"/>
        <v/>
      </c>
      <c r="C8946" s="223"/>
      <c r="D8946" s="224"/>
      <c r="E8946" s="224"/>
      <c r="F8946" s="225"/>
      <c r="G8946" s="226"/>
      <c r="H8946" s="227"/>
      <c r="I8946" s="227"/>
      <c r="J8946" s="227"/>
      <c r="K8946" s="227"/>
      <c r="L8946" s="228"/>
    </row>
    <row r="8947" spans="1:12">
      <c r="A8947" s="213" t="str">
        <f t="shared" ca="1" si="139"/>
        <v/>
      </c>
      <c r="C8947" s="223"/>
      <c r="D8947" s="224"/>
      <c r="E8947" s="224"/>
      <c r="F8947" s="225"/>
      <c r="G8947" s="226"/>
      <c r="H8947" s="227"/>
      <c r="I8947" s="227"/>
      <c r="J8947" s="227"/>
      <c r="K8947" s="227"/>
      <c r="L8947" s="228"/>
    </row>
    <row r="8948" spans="1:12">
      <c r="A8948" s="213" t="str">
        <f t="shared" ca="1" si="139"/>
        <v/>
      </c>
      <c r="C8948" s="223"/>
      <c r="D8948" s="224"/>
      <c r="E8948" s="224"/>
      <c r="F8948" s="225"/>
      <c r="G8948" s="226"/>
      <c r="H8948" s="227"/>
      <c r="I8948" s="227"/>
      <c r="J8948" s="227"/>
      <c r="K8948" s="227"/>
      <c r="L8948" s="228"/>
    </row>
    <row r="8949" spans="1:12">
      <c r="A8949" s="213" t="str">
        <f t="shared" ca="1" si="139"/>
        <v/>
      </c>
      <c r="C8949" s="223"/>
      <c r="D8949" s="224"/>
      <c r="E8949" s="224"/>
      <c r="F8949" s="225"/>
      <c r="G8949" s="226"/>
      <c r="H8949" s="227"/>
      <c r="I8949" s="227"/>
      <c r="J8949" s="227"/>
      <c r="K8949" s="227"/>
      <c r="L8949" s="228"/>
    </row>
    <row r="8950" spans="1:12">
      <c r="A8950" s="213" t="str">
        <f t="shared" ca="1" si="139"/>
        <v/>
      </c>
      <c r="C8950" s="223"/>
      <c r="D8950" s="224"/>
      <c r="E8950" s="224"/>
      <c r="F8950" s="225"/>
      <c r="G8950" s="226"/>
      <c r="H8950" s="227"/>
      <c r="I8950" s="227"/>
      <c r="J8950" s="227"/>
      <c r="K8950" s="227"/>
      <c r="L8950" s="228"/>
    </row>
    <row r="8951" spans="1:12">
      <c r="A8951" s="213" t="str">
        <f t="shared" ca="1" si="139"/>
        <v/>
      </c>
      <c r="C8951" s="223"/>
      <c r="D8951" s="224"/>
      <c r="E8951" s="224"/>
      <c r="F8951" s="225"/>
      <c r="G8951" s="226"/>
      <c r="H8951" s="227"/>
      <c r="I8951" s="227"/>
      <c r="J8951" s="227"/>
      <c r="K8951" s="227"/>
      <c r="L8951" s="228"/>
    </row>
    <row r="8952" spans="1:12">
      <c r="A8952" s="213" t="str">
        <f t="shared" ca="1" si="139"/>
        <v/>
      </c>
      <c r="C8952" s="223"/>
      <c r="D8952" s="224"/>
      <c r="E8952" s="224"/>
      <c r="F8952" s="225"/>
      <c r="G8952" s="226"/>
      <c r="H8952" s="227"/>
      <c r="I8952" s="227"/>
      <c r="J8952" s="227"/>
      <c r="K8952" s="227"/>
      <c r="L8952" s="228"/>
    </row>
    <row r="8953" spans="1:12">
      <c r="A8953" s="213" t="str">
        <f t="shared" ca="1" si="139"/>
        <v/>
      </c>
      <c r="C8953" s="223"/>
      <c r="D8953" s="224"/>
      <c r="E8953" s="224"/>
      <c r="F8953" s="225"/>
      <c r="G8953" s="226"/>
      <c r="H8953" s="227"/>
      <c r="I8953" s="227"/>
      <c r="J8953" s="227"/>
      <c r="K8953" s="227"/>
      <c r="L8953" s="228"/>
    </row>
    <row r="8954" spans="1:12">
      <c r="A8954" s="213" t="str">
        <f t="shared" ca="1" si="139"/>
        <v/>
      </c>
      <c r="C8954" s="223"/>
      <c r="D8954" s="224"/>
      <c r="E8954" s="224"/>
      <c r="F8954" s="225"/>
      <c r="G8954" s="226"/>
      <c r="H8954" s="227"/>
      <c r="I8954" s="227"/>
      <c r="J8954" s="227"/>
      <c r="K8954" s="227"/>
      <c r="L8954" s="228"/>
    </row>
    <row r="8955" spans="1:12">
      <c r="A8955" s="213" t="str">
        <f t="shared" ca="1" si="139"/>
        <v/>
      </c>
      <c r="C8955" s="223"/>
      <c r="D8955" s="224"/>
      <c r="E8955" s="224"/>
      <c r="F8955" s="225"/>
      <c r="G8955" s="226"/>
      <c r="H8955" s="227"/>
      <c r="I8955" s="227"/>
      <c r="J8955" s="227"/>
      <c r="K8955" s="227"/>
      <c r="L8955" s="228"/>
    </row>
    <row r="8956" spans="1:12">
      <c r="A8956" s="213" t="str">
        <f t="shared" ca="1" si="139"/>
        <v/>
      </c>
      <c r="C8956" s="223"/>
      <c r="D8956" s="224"/>
      <c r="E8956" s="224"/>
      <c r="F8956" s="225"/>
      <c r="G8956" s="226"/>
      <c r="H8956" s="227"/>
      <c r="I8956" s="227"/>
      <c r="J8956" s="227"/>
      <c r="K8956" s="227"/>
      <c r="L8956" s="228"/>
    </row>
    <row r="8957" spans="1:12">
      <c r="A8957" s="213" t="str">
        <f t="shared" ca="1" si="139"/>
        <v/>
      </c>
      <c r="C8957" s="223"/>
      <c r="D8957" s="224"/>
      <c r="E8957" s="224"/>
      <c r="F8957" s="225"/>
      <c r="G8957" s="226"/>
      <c r="H8957" s="227"/>
      <c r="I8957" s="227"/>
      <c r="J8957" s="227"/>
      <c r="K8957" s="227"/>
      <c r="L8957" s="228"/>
    </row>
    <row r="8958" spans="1:12">
      <c r="A8958" s="213" t="str">
        <f t="shared" ca="1" si="139"/>
        <v/>
      </c>
      <c r="C8958" s="223"/>
      <c r="D8958" s="224"/>
      <c r="E8958" s="224"/>
      <c r="F8958" s="225"/>
      <c r="G8958" s="226"/>
      <c r="H8958" s="227"/>
      <c r="I8958" s="227"/>
      <c r="J8958" s="227"/>
      <c r="K8958" s="227"/>
      <c r="L8958" s="228"/>
    </row>
    <row r="8959" spans="1:12">
      <c r="A8959" s="213" t="str">
        <f t="shared" ca="1" si="139"/>
        <v/>
      </c>
      <c r="C8959" s="223"/>
      <c r="D8959" s="224"/>
      <c r="E8959" s="224"/>
      <c r="F8959" s="225"/>
      <c r="G8959" s="226"/>
      <c r="H8959" s="227"/>
      <c r="I8959" s="227"/>
      <c r="J8959" s="227"/>
      <c r="K8959" s="227"/>
      <c r="L8959" s="228"/>
    </row>
    <row r="8960" spans="1:12">
      <c r="A8960" s="213" t="str">
        <f t="shared" ca="1" si="139"/>
        <v/>
      </c>
      <c r="C8960" s="223"/>
      <c r="D8960" s="224"/>
      <c r="E8960" s="224"/>
      <c r="F8960" s="225"/>
      <c r="G8960" s="226"/>
      <c r="H8960" s="227"/>
      <c r="I8960" s="227"/>
      <c r="J8960" s="227"/>
      <c r="K8960" s="227"/>
      <c r="L8960" s="228"/>
    </row>
    <row r="8961" spans="1:12">
      <c r="A8961" s="213" t="str">
        <f t="shared" ca="1" si="139"/>
        <v/>
      </c>
      <c r="C8961" s="223"/>
      <c r="D8961" s="224"/>
      <c r="E8961" s="224"/>
      <c r="F8961" s="225"/>
      <c r="G8961" s="226"/>
      <c r="H8961" s="227"/>
      <c r="I8961" s="227"/>
      <c r="J8961" s="227"/>
      <c r="K8961" s="227"/>
      <c r="L8961" s="228"/>
    </row>
    <row r="8962" spans="1:12">
      <c r="A8962" s="213" t="str">
        <f t="shared" ca="1" si="139"/>
        <v/>
      </c>
      <c r="C8962" s="223"/>
      <c r="D8962" s="224"/>
      <c r="E8962" s="224"/>
      <c r="F8962" s="225"/>
      <c r="G8962" s="226"/>
      <c r="H8962" s="227"/>
      <c r="I8962" s="227"/>
      <c r="J8962" s="227"/>
      <c r="K8962" s="227"/>
      <c r="L8962" s="228"/>
    </row>
    <row r="8963" spans="1:12">
      <c r="A8963" s="213" t="str">
        <f t="shared" ca="1" si="139"/>
        <v/>
      </c>
      <c r="C8963" s="223"/>
      <c r="D8963" s="224"/>
      <c r="E8963" s="224"/>
      <c r="F8963" s="225"/>
      <c r="G8963" s="226"/>
      <c r="H8963" s="227"/>
      <c r="I8963" s="227"/>
      <c r="J8963" s="227"/>
      <c r="K8963" s="227"/>
      <c r="L8963" s="228"/>
    </row>
    <row r="8964" spans="1:12">
      <c r="A8964" s="213" t="str">
        <f t="shared" ref="A8964:A9027" ca="1" si="140">IF(INDIRECT(ADDRESS(ROW(A8964),3))="","",IF(INDIRECT(ADDRESS(ROW(A8964),3))=INDIRECT(ADDRESS(ROW(A8964)-1,3)),A8963,A8963+1))</f>
        <v/>
      </c>
      <c r="C8964" s="223"/>
      <c r="D8964" s="224"/>
      <c r="E8964" s="224"/>
      <c r="F8964" s="225"/>
      <c r="G8964" s="226"/>
      <c r="H8964" s="227"/>
      <c r="I8964" s="227"/>
      <c r="J8964" s="227"/>
      <c r="K8964" s="227"/>
      <c r="L8964" s="228"/>
    </row>
    <row r="8965" spans="1:12">
      <c r="A8965" s="213" t="str">
        <f t="shared" ca="1" si="140"/>
        <v/>
      </c>
      <c r="C8965" s="223"/>
      <c r="D8965" s="224"/>
      <c r="E8965" s="224"/>
      <c r="F8965" s="225"/>
      <c r="G8965" s="226"/>
      <c r="H8965" s="227"/>
      <c r="I8965" s="227"/>
      <c r="J8965" s="227"/>
      <c r="K8965" s="227"/>
      <c r="L8965" s="228"/>
    </row>
    <row r="8966" spans="1:12">
      <c r="A8966" s="213" t="str">
        <f t="shared" ca="1" si="140"/>
        <v/>
      </c>
      <c r="C8966" s="223"/>
      <c r="D8966" s="224"/>
      <c r="E8966" s="224"/>
      <c r="F8966" s="225"/>
      <c r="G8966" s="226"/>
      <c r="H8966" s="227"/>
      <c r="I8966" s="227"/>
      <c r="J8966" s="227"/>
      <c r="K8966" s="227"/>
      <c r="L8966" s="228"/>
    </row>
    <row r="8967" spans="1:12">
      <c r="A8967" s="213" t="str">
        <f t="shared" ca="1" si="140"/>
        <v/>
      </c>
      <c r="C8967" s="223"/>
      <c r="D8967" s="224"/>
      <c r="E8967" s="224"/>
      <c r="F8967" s="225"/>
      <c r="G8967" s="226"/>
      <c r="H8967" s="227"/>
      <c r="I8967" s="227"/>
      <c r="J8967" s="227"/>
      <c r="K8967" s="227"/>
      <c r="L8967" s="228"/>
    </row>
    <row r="8968" spans="1:12">
      <c r="A8968" s="213" t="str">
        <f t="shared" ca="1" si="140"/>
        <v/>
      </c>
      <c r="C8968" s="223"/>
      <c r="D8968" s="224"/>
      <c r="E8968" s="224"/>
      <c r="F8968" s="225"/>
      <c r="G8968" s="226"/>
      <c r="H8968" s="227"/>
      <c r="I8968" s="227"/>
      <c r="J8968" s="227"/>
      <c r="K8968" s="227"/>
      <c r="L8968" s="228"/>
    </row>
    <row r="8969" spans="1:12">
      <c r="A8969" s="213" t="str">
        <f t="shared" ca="1" si="140"/>
        <v/>
      </c>
      <c r="C8969" s="223"/>
      <c r="D8969" s="224"/>
      <c r="E8969" s="224"/>
      <c r="F8969" s="225"/>
      <c r="G8969" s="226"/>
      <c r="H8969" s="227"/>
      <c r="I8969" s="227"/>
      <c r="J8969" s="227"/>
      <c r="K8969" s="227"/>
      <c r="L8969" s="228"/>
    </row>
    <row r="8970" spans="1:12">
      <c r="A8970" s="213" t="str">
        <f t="shared" ca="1" si="140"/>
        <v/>
      </c>
      <c r="C8970" s="223"/>
      <c r="D8970" s="224"/>
      <c r="E8970" s="224"/>
      <c r="F8970" s="225"/>
      <c r="G8970" s="226"/>
      <c r="H8970" s="227"/>
      <c r="I8970" s="227"/>
      <c r="J8970" s="227"/>
      <c r="K8970" s="227"/>
      <c r="L8970" s="228"/>
    </row>
    <row r="8971" spans="1:12">
      <c r="A8971" s="213" t="str">
        <f t="shared" ca="1" si="140"/>
        <v/>
      </c>
      <c r="C8971" s="223"/>
      <c r="D8971" s="224"/>
      <c r="E8971" s="224"/>
      <c r="F8971" s="225"/>
      <c r="G8971" s="226"/>
      <c r="H8971" s="227"/>
      <c r="I8971" s="227"/>
      <c r="J8971" s="227"/>
      <c r="K8971" s="227"/>
      <c r="L8971" s="228"/>
    </row>
    <row r="8972" spans="1:12">
      <c r="A8972" s="213" t="str">
        <f t="shared" ca="1" si="140"/>
        <v/>
      </c>
      <c r="C8972" s="223"/>
      <c r="D8972" s="224"/>
      <c r="E8972" s="224"/>
      <c r="F8972" s="225"/>
      <c r="G8972" s="226"/>
      <c r="H8972" s="227"/>
      <c r="I8972" s="227"/>
      <c r="J8972" s="227"/>
      <c r="K8972" s="227"/>
      <c r="L8972" s="228"/>
    </row>
    <row r="8973" spans="1:12">
      <c r="A8973" s="213" t="str">
        <f t="shared" ca="1" si="140"/>
        <v/>
      </c>
      <c r="C8973" s="223"/>
      <c r="D8973" s="224"/>
      <c r="E8973" s="224"/>
      <c r="F8973" s="225"/>
      <c r="G8973" s="226"/>
      <c r="H8973" s="227"/>
      <c r="I8973" s="227"/>
      <c r="J8973" s="227"/>
      <c r="K8973" s="227"/>
      <c r="L8973" s="228"/>
    </row>
    <row r="8974" spans="1:12">
      <c r="A8974" s="213" t="str">
        <f t="shared" ca="1" si="140"/>
        <v/>
      </c>
      <c r="C8974" s="223"/>
      <c r="D8974" s="224"/>
      <c r="E8974" s="224"/>
      <c r="F8974" s="225"/>
      <c r="G8974" s="226"/>
      <c r="H8974" s="227"/>
      <c r="I8974" s="227"/>
      <c r="J8974" s="227"/>
      <c r="K8974" s="227"/>
      <c r="L8974" s="228"/>
    </row>
    <row r="8975" spans="1:12">
      <c r="A8975" s="213" t="str">
        <f t="shared" ca="1" si="140"/>
        <v/>
      </c>
      <c r="C8975" s="223"/>
      <c r="D8975" s="224"/>
      <c r="E8975" s="224"/>
      <c r="F8975" s="225"/>
      <c r="G8975" s="226"/>
      <c r="H8975" s="227"/>
      <c r="I8975" s="227"/>
      <c r="J8975" s="227"/>
      <c r="K8975" s="227"/>
      <c r="L8975" s="228"/>
    </row>
    <row r="8976" spans="1:12">
      <c r="A8976" s="213" t="str">
        <f t="shared" ca="1" si="140"/>
        <v/>
      </c>
      <c r="C8976" s="223"/>
      <c r="D8976" s="224"/>
      <c r="E8976" s="224"/>
      <c r="F8976" s="225"/>
      <c r="G8976" s="226"/>
      <c r="H8976" s="227"/>
      <c r="I8976" s="227"/>
      <c r="J8976" s="227"/>
      <c r="K8976" s="227"/>
      <c r="L8976" s="228"/>
    </row>
    <row r="8977" spans="1:12">
      <c r="A8977" s="213" t="str">
        <f t="shared" ca="1" si="140"/>
        <v/>
      </c>
      <c r="C8977" s="223"/>
      <c r="D8977" s="224"/>
      <c r="E8977" s="224"/>
      <c r="F8977" s="225"/>
      <c r="G8977" s="226"/>
      <c r="H8977" s="227"/>
      <c r="I8977" s="227"/>
      <c r="J8977" s="227"/>
      <c r="K8977" s="227"/>
      <c r="L8977" s="228"/>
    </row>
    <row r="8978" spans="1:12">
      <c r="A8978" s="213" t="str">
        <f t="shared" ca="1" si="140"/>
        <v/>
      </c>
      <c r="C8978" s="223"/>
      <c r="D8978" s="224"/>
      <c r="E8978" s="224"/>
      <c r="F8978" s="225"/>
      <c r="G8978" s="226"/>
      <c r="H8978" s="227"/>
      <c r="I8978" s="227"/>
      <c r="J8978" s="227"/>
      <c r="K8978" s="227"/>
      <c r="L8978" s="228"/>
    </row>
    <row r="8979" spans="1:12">
      <c r="A8979" s="213" t="str">
        <f t="shared" ca="1" si="140"/>
        <v/>
      </c>
      <c r="C8979" s="223"/>
      <c r="D8979" s="224"/>
      <c r="E8979" s="224"/>
      <c r="F8979" s="225"/>
      <c r="G8979" s="226"/>
      <c r="H8979" s="227"/>
      <c r="I8979" s="227"/>
      <c r="J8979" s="227"/>
      <c r="K8979" s="227"/>
      <c r="L8979" s="228"/>
    </row>
    <row r="8980" spans="1:12">
      <c r="A8980" s="213" t="str">
        <f t="shared" ca="1" si="140"/>
        <v/>
      </c>
      <c r="C8980" s="223"/>
      <c r="D8980" s="224"/>
      <c r="E8980" s="224"/>
      <c r="F8980" s="225"/>
      <c r="G8980" s="226"/>
      <c r="H8980" s="227"/>
      <c r="I8980" s="227"/>
      <c r="J8980" s="227"/>
      <c r="K8980" s="227"/>
      <c r="L8980" s="228"/>
    </row>
    <row r="8981" spans="1:12">
      <c r="A8981" s="213" t="str">
        <f t="shared" ca="1" si="140"/>
        <v/>
      </c>
      <c r="C8981" s="223"/>
      <c r="D8981" s="224"/>
      <c r="E8981" s="224"/>
      <c r="F8981" s="225"/>
      <c r="G8981" s="226"/>
      <c r="H8981" s="227"/>
      <c r="I8981" s="227"/>
      <c r="J8981" s="227"/>
      <c r="K8981" s="227"/>
      <c r="L8981" s="228"/>
    </row>
    <row r="8982" spans="1:12">
      <c r="A8982" s="213" t="str">
        <f t="shared" ca="1" si="140"/>
        <v/>
      </c>
      <c r="C8982" s="223"/>
      <c r="D8982" s="224"/>
      <c r="E8982" s="224"/>
      <c r="F8982" s="225"/>
      <c r="G8982" s="226"/>
      <c r="H8982" s="227"/>
      <c r="I8982" s="227"/>
      <c r="J8982" s="227"/>
      <c r="K8982" s="227"/>
      <c r="L8982" s="228"/>
    </row>
    <row r="8983" spans="1:12">
      <c r="A8983" s="213" t="str">
        <f t="shared" ca="1" si="140"/>
        <v/>
      </c>
      <c r="C8983" s="223"/>
      <c r="D8983" s="224"/>
      <c r="E8983" s="224"/>
      <c r="F8983" s="225"/>
      <c r="G8983" s="226"/>
      <c r="H8983" s="227"/>
      <c r="I8983" s="227"/>
      <c r="J8983" s="227"/>
      <c r="K8983" s="227"/>
      <c r="L8983" s="228"/>
    </row>
    <row r="8984" spans="1:12">
      <c r="A8984" s="213" t="str">
        <f t="shared" ca="1" si="140"/>
        <v/>
      </c>
      <c r="C8984" s="223"/>
      <c r="D8984" s="224"/>
      <c r="E8984" s="224"/>
      <c r="F8984" s="225"/>
      <c r="G8984" s="226"/>
      <c r="H8984" s="227"/>
      <c r="I8984" s="227"/>
      <c r="J8984" s="227"/>
      <c r="K8984" s="227"/>
      <c r="L8984" s="228"/>
    </row>
    <row r="8985" spans="1:12">
      <c r="A8985" s="213" t="str">
        <f t="shared" ca="1" si="140"/>
        <v/>
      </c>
      <c r="C8985" s="223"/>
      <c r="D8985" s="224"/>
      <c r="E8985" s="224"/>
      <c r="F8985" s="225"/>
      <c r="G8985" s="226"/>
      <c r="H8985" s="227"/>
      <c r="I8985" s="227"/>
      <c r="J8985" s="227"/>
      <c r="K8985" s="227"/>
      <c r="L8985" s="228"/>
    </row>
    <row r="8986" spans="1:12">
      <c r="A8986" s="213" t="str">
        <f t="shared" ca="1" si="140"/>
        <v/>
      </c>
      <c r="C8986" s="223"/>
      <c r="D8986" s="224"/>
      <c r="E8986" s="224"/>
      <c r="F8986" s="225"/>
      <c r="G8986" s="226"/>
      <c r="H8986" s="227"/>
      <c r="I8986" s="227"/>
      <c r="J8986" s="227"/>
      <c r="K8986" s="227"/>
      <c r="L8986" s="228"/>
    </row>
    <row r="8987" spans="1:12">
      <c r="A8987" s="213" t="str">
        <f t="shared" ca="1" si="140"/>
        <v/>
      </c>
      <c r="C8987" s="223"/>
      <c r="D8987" s="224"/>
      <c r="E8987" s="224"/>
      <c r="F8987" s="225"/>
      <c r="G8987" s="226"/>
      <c r="H8987" s="227"/>
      <c r="I8987" s="227"/>
      <c r="J8987" s="227"/>
      <c r="K8987" s="227"/>
      <c r="L8987" s="228"/>
    </row>
    <row r="8988" spans="1:12">
      <c r="A8988" s="213" t="str">
        <f t="shared" ca="1" si="140"/>
        <v/>
      </c>
      <c r="C8988" s="223"/>
      <c r="D8988" s="224"/>
      <c r="E8988" s="224"/>
      <c r="F8988" s="225"/>
      <c r="G8988" s="226"/>
      <c r="H8988" s="227"/>
      <c r="I8988" s="227"/>
      <c r="J8988" s="227"/>
      <c r="K8988" s="227"/>
      <c r="L8988" s="228"/>
    </row>
    <row r="8989" spans="1:12">
      <c r="A8989" s="213" t="str">
        <f t="shared" ca="1" si="140"/>
        <v/>
      </c>
      <c r="C8989" s="223"/>
      <c r="D8989" s="224"/>
      <c r="E8989" s="224"/>
      <c r="F8989" s="225"/>
      <c r="G8989" s="226"/>
      <c r="H8989" s="227"/>
      <c r="I8989" s="227"/>
      <c r="J8989" s="227"/>
      <c r="K8989" s="227"/>
      <c r="L8989" s="228"/>
    </row>
    <row r="8990" spans="1:12">
      <c r="A8990" s="213" t="str">
        <f t="shared" ca="1" si="140"/>
        <v/>
      </c>
      <c r="C8990" s="223"/>
      <c r="D8990" s="224"/>
      <c r="E8990" s="224"/>
      <c r="F8990" s="225"/>
      <c r="G8990" s="226"/>
      <c r="H8990" s="227"/>
      <c r="I8990" s="227"/>
      <c r="J8990" s="227"/>
      <c r="K8990" s="227"/>
      <c r="L8990" s="228"/>
    </row>
    <row r="8991" spans="1:12">
      <c r="A8991" s="213" t="str">
        <f t="shared" ca="1" si="140"/>
        <v/>
      </c>
      <c r="C8991" s="223"/>
      <c r="D8991" s="224"/>
      <c r="E8991" s="224"/>
      <c r="F8991" s="225"/>
      <c r="G8991" s="226"/>
      <c r="H8991" s="227"/>
      <c r="I8991" s="227"/>
      <c r="J8991" s="227"/>
      <c r="K8991" s="227"/>
      <c r="L8991" s="228"/>
    </row>
    <row r="8992" spans="1:12">
      <c r="A8992" s="213" t="str">
        <f t="shared" ca="1" si="140"/>
        <v/>
      </c>
      <c r="C8992" s="223"/>
      <c r="D8992" s="224"/>
      <c r="E8992" s="224"/>
      <c r="F8992" s="225"/>
      <c r="G8992" s="226"/>
      <c r="H8992" s="227"/>
      <c r="I8992" s="227"/>
      <c r="J8992" s="227"/>
      <c r="K8992" s="227"/>
      <c r="L8992" s="228"/>
    </row>
    <row r="8993" spans="1:12">
      <c r="A8993" s="213" t="str">
        <f t="shared" ca="1" si="140"/>
        <v/>
      </c>
      <c r="C8993" s="223"/>
      <c r="D8993" s="224"/>
      <c r="E8993" s="224"/>
      <c r="F8993" s="225"/>
      <c r="G8993" s="226"/>
      <c r="H8993" s="227"/>
      <c r="I8993" s="227"/>
      <c r="J8993" s="227"/>
      <c r="K8993" s="227"/>
      <c r="L8993" s="228"/>
    </row>
    <row r="8994" spans="1:12">
      <c r="A8994" s="213" t="str">
        <f t="shared" ca="1" si="140"/>
        <v/>
      </c>
      <c r="C8994" s="223"/>
      <c r="D8994" s="224"/>
      <c r="E8994" s="224"/>
      <c r="F8994" s="225"/>
      <c r="G8994" s="226"/>
      <c r="H8994" s="227"/>
      <c r="I8994" s="227"/>
      <c r="J8994" s="227"/>
      <c r="K8994" s="227"/>
      <c r="L8994" s="228"/>
    </row>
    <row r="8995" spans="1:12">
      <c r="A8995" s="213" t="str">
        <f t="shared" ca="1" si="140"/>
        <v/>
      </c>
      <c r="C8995" s="223"/>
      <c r="D8995" s="224"/>
      <c r="E8995" s="224"/>
      <c r="F8995" s="225"/>
      <c r="G8995" s="226"/>
      <c r="H8995" s="227"/>
      <c r="I8995" s="227"/>
      <c r="J8995" s="227"/>
      <c r="K8995" s="227"/>
      <c r="L8995" s="228"/>
    </row>
    <row r="8996" spans="1:12">
      <c r="A8996" s="213" t="str">
        <f t="shared" ca="1" si="140"/>
        <v/>
      </c>
      <c r="C8996" s="223"/>
      <c r="D8996" s="224"/>
      <c r="E8996" s="224"/>
      <c r="F8996" s="225"/>
      <c r="G8996" s="226"/>
      <c r="H8996" s="227"/>
      <c r="I8996" s="227"/>
      <c r="J8996" s="227"/>
      <c r="K8996" s="227"/>
      <c r="L8996" s="228"/>
    </row>
    <row r="8997" spans="1:12">
      <c r="A8997" s="213" t="str">
        <f t="shared" ca="1" si="140"/>
        <v/>
      </c>
      <c r="C8997" s="223"/>
      <c r="D8997" s="224"/>
      <c r="E8997" s="224"/>
      <c r="F8997" s="225"/>
      <c r="G8997" s="226"/>
      <c r="H8997" s="227"/>
      <c r="I8997" s="227"/>
      <c r="J8997" s="227"/>
      <c r="K8997" s="227"/>
      <c r="L8997" s="228"/>
    </row>
    <row r="8998" spans="1:12">
      <c r="A8998" s="213" t="str">
        <f t="shared" ca="1" si="140"/>
        <v/>
      </c>
      <c r="C8998" s="223"/>
      <c r="D8998" s="224"/>
      <c r="E8998" s="224"/>
      <c r="F8998" s="225"/>
      <c r="G8998" s="226"/>
      <c r="H8998" s="227"/>
      <c r="I8998" s="227"/>
      <c r="J8998" s="227"/>
      <c r="K8998" s="227"/>
      <c r="L8998" s="228"/>
    </row>
    <row r="8999" spans="1:12">
      <c r="A8999" s="213" t="str">
        <f t="shared" ca="1" si="140"/>
        <v/>
      </c>
      <c r="C8999" s="223"/>
      <c r="D8999" s="224"/>
      <c r="E8999" s="224"/>
      <c r="F8999" s="225"/>
      <c r="G8999" s="226"/>
      <c r="H8999" s="227"/>
      <c r="I8999" s="227"/>
      <c r="J8999" s="227"/>
      <c r="K8999" s="227"/>
      <c r="L8999" s="228"/>
    </row>
    <row r="9000" spans="1:12">
      <c r="A9000" s="213" t="str">
        <f t="shared" ca="1" si="140"/>
        <v/>
      </c>
      <c r="C9000" s="223"/>
      <c r="D9000" s="224"/>
      <c r="E9000" s="224"/>
      <c r="F9000" s="225"/>
      <c r="G9000" s="226"/>
      <c r="H9000" s="227"/>
      <c r="I9000" s="227"/>
      <c r="J9000" s="227"/>
      <c r="K9000" s="227"/>
      <c r="L9000" s="228"/>
    </row>
    <row r="9001" spans="1:12">
      <c r="A9001" s="213" t="str">
        <f t="shared" ca="1" si="140"/>
        <v/>
      </c>
      <c r="C9001" s="223"/>
      <c r="D9001" s="224"/>
      <c r="E9001" s="224"/>
      <c r="F9001" s="225"/>
      <c r="G9001" s="226"/>
      <c r="H9001" s="227"/>
      <c r="I9001" s="227"/>
      <c r="J9001" s="227"/>
      <c r="K9001" s="227"/>
      <c r="L9001" s="228"/>
    </row>
    <row r="9002" spans="1:12">
      <c r="A9002" s="213" t="str">
        <f t="shared" ca="1" si="140"/>
        <v/>
      </c>
      <c r="C9002" s="223"/>
      <c r="D9002" s="224"/>
      <c r="E9002" s="224"/>
      <c r="F9002" s="225"/>
      <c r="G9002" s="226"/>
      <c r="H9002" s="227"/>
      <c r="I9002" s="227"/>
      <c r="J9002" s="227"/>
      <c r="K9002" s="227"/>
      <c r="L9002" s="228"/>
    </row>
    <row r="9003" spans="1:12">
      <c r="A9003" s="213" t="str">
        <f t="shared" ca="1" si="140"/>
        <v/>
      </c>
      <c r="C9003" s="223"/>
      <c r="D9003" s="224"/>
      <c r="E9003" s="224"/>
      <c r="F9003" s="225"/>
      <c r="G9003" s="226"/>
      <c r="H9003" s="227"/>
      <c r="I9003" s="227"/>
      <c r="J9003" s="227"/>
      <c r="K9003" s="227"/>
      <c r="L9003" s="228"/>
    </row>
    <row r="9004" spans="1:12">
      <c r="A9004" s="213" t="str">
        <f t="shared" ca="1" si="140"/>
        <v/>
      </c>
      <c r="C9004" s="223"/>
      <c r="D9004" s="224"/>
      <c r="E9004" s="224"/>
      <c r="F9004" s="225"/>
      <c r="G9004" s="226"/>
      <c r="H9004" s="227"/>
      <c r="I9004" s="227"/>
      <c r="J9004" s="227"/>
      <c r="K9004" s="227"/>
      <c r="L9004" s="228"/>
    </row>
    <row r="9005" spans="1:12">
      <c r="A9005" s="213" t="str">
        <f t="shared" ca="1" si="140"/>
        <v/>
      </c>
      <c r="C9005" s="223"/>
      <c r="D9005" s="224"/>
      <c r="E9005" s="224"/>
      <c r="F9005" s="225"/>
      <c r="G9005" s="226"/>
      <c r="H9005" s="227"/>
      <c r="I9005" s="227"/>
      <c r="J9005" s="227"/>
      <c r="K9005" s="227"/>
      <c r="L9005" s="228"/>
    </row>
    <row r="9006" spans="1:12">
      <c r="A9006" s="213" t="str">
        <f t="shared" ca="1" si="140"/>
        <v/>
      </c>
      <c r="C9006" s="223"/>
      <c r="D9006" s="224"/>
      <c r="E9006" s="224"/>
      <c r="F9006" s="225"/>
      <c r="G9006" s="226"/>
      <c r="H9006" s="227"/>
      <c r="I9006" s="227"/>
      <c r="J9006" s="227"/>
      <c r="K9006" s="227"/>
      <c r="L9006" s="228"/>
    </row>
    <row r="9007" spans="1:12">
      <c r="A9007" s="213" t="str">
        <f t="shared" ca="1" si="140"/>
        <v/>
      </c>
      <c r="C9007" s="223"/>
      <c r="D9007" s="224"/>
      <c r="E9007" s="224"/>
      <c r="F9007" s="225"/>
      <c r="G9007" s="226"/>
      <c r="H9007" s="227"/>
      <c r="I9007" s="227"/>
      <c r="J9007" s="227"/>
      <c r="K9007" s="227"/>
      <c r="L9007" s="228"/>
    </row>
    <row r="9008" spans="1:12">
      <c r="A9008" s="213" t="str">
        <f t="shared" ca="1" si="140"/>
        <v/>
      </c>
      <c r="C9008" s="223"/>
      <c r="D9008" s="224"/>
      <c r="E9008" s="224"/>
      <c r="F9008" s="225"/>
      <c r="G9008" s="226"/>
      <c r="H9008" s="227"/>
      <c r="I9008" s="227"/>
      <c r="J9008" s="227"/>
      <c r="K9008" s="227"/>
      <c r="L9008" s="228"/>
    </row>
    <row r="9009" spans="1:12">
      <c r="A9009" s="213" t="str">
        <f t="shared" ca="1" si="140"/>
        <v/>
      </c>
      <c r="C9009" s="223"/>
      <c r="D9009" s="224"/>
      <c r="E9009" s="224"/>
      <c r="F9009" s="225"/>
      <c r="G9009" s="226"/>
      <c r="H9009" s="227"/>
      <c r="I9009" s="227"/>
      <c r="J9009" s="227"/>
      <c r="K9009" s="227"/>
      <c r="L9009" s="228"/>
    </row>
    <row r="9010" spans="1:12">
      <c r="A9010" s="213" t="str">
        <f t="shared" ca="1" si="140"/>
        <v/>
      </c>
      <c r="C9010" s="223"/>
      <c r="D9010" s="224"/>
      <c r="E9010" s="224"/>
      <c r="F9010" s="225"/>
      <c r="G9010" s="226"/>
      <c r="H9010" s="227"/>
      <c r="I9010" s="227"/>
      <c r="J9010" s="227"/>
      <c r="K9010" s="227"/>
      <c r="L9010" s="228"/>
    </row>
    <row r="9011" spans="1:12">
      <c r="A9011" s="213" t="str">
        <f t="shared" ca="1" si="140"/>
        <v/>
      </c>
      <c r="C9011" s="223"/>
      <c r="D9011" s="224"/>
      <c r="E9011" s="224"/>
      <c r="F9011" s="225"/>
      <c r="G9011" s="226"/>
      <c r="H9011" s="227"/>
      <c r="I9011" s="227"/>
      <c r="J9011" s="227"/>
      <c r="K9011" s="227"/>
      <c r="L9011" s="228"/>
    </row>
    <row r="9012" spans="1:12">
      <c r="A9012" s="213" t="str">
        <f t="shared" ca="1" si="140"/>
        <v/>
      </c>
      <c r="C9012" s="223"/>
      <c r="D9012" s="224"/>
      <c r="E9012" s="224"/>
      <c r="F9012" s="225"/>
      <c r="G9012" s="226"/>
      <c r="H9012" s="227"/>
      <c r="I9012" s="227"/>
      <c r="J9012" s="227"/>
      <c r="K9012" s="227"/>
      <c r="L9012" s="228"/>
    </row>
    <row r="9013" spans="1:12">
      <c r="A9013" s="213" t="str">
        <f t="shared" ca="1" si="140"/>
        <v/>
      </c>
      <c r="C9013" s="223"/>
      <c r="D9013" s="224"/>
      <c r="E9013" s="224"/>
      <c r="F9013" s="225"/>
      <c r="G9013" s="226"/>
      <c r="H9013" s="227"/>
      <c r="I9013" s="227"/>
      <c r="J9013" s="227"/>
      <c r="K9013" s="227"/>
      <c r="L9013" s="228"/>
    </row>
    <row r="9014" spans="1:12">
      <c r="A9014" s="213" t="str">
        <f t="shared" ca="1" si="140"/>
        <v/>
      </c>
      <c r="C9014" s="223"/>
      <c r="D9014" s="224"/>
      <c r="E9014" s="224"/>
      <c r="F9014" s="225"/>
      <c r="G9014" s="226"/>
      <c r="H9014" s="227"/>
      <c r="I9014" s="227"/>
      <c r="J9014" s="227"/>
      <c r="K9014" s="227"/>
      <c r="L9014" s="228"/>
    </row>
    <row r="9015" spans="1:12">
      <c r="A9015" s="213" t="str">
        <f t="shared" ca="1" si="140"/>
        <v/>
      </c>
      <c r="C9015" s="223"/>
      <c r="D9015" s="224"/>
      <c r="E9015" s="224"/>
      <c r="F9015" s="225"/>
      <c r="G9015" s="226"/>
      <c r="H9015" s="227"/>
      <c r="I9015" s="227"/>
      <c r="J9015" s="227"/>
      <c r="K9015" s="227"/>
      <c r="L9015" s="228"/>
    </row>
    <row r="9016" spans="1:12">
      <c r="A9016" s="213" t="str">
        <f t="shared" ca="1" si="140"/>
        <v/>
      </c>
      <c r="C9016" s="223"/>
      <c r="D9016" s="224"/>
      <c r="E9016" s="224"/>
      <c r="F9016" s="225"/>
      <c r="G9016" s="226"/>
      <c r="H9016" s="227"/>
      <c r="I9016" s="227"/>
      <c r="J9016" s="227"/>
      <c r="K9016" s="227"/>
      <c r="L9016" s="228"/>
    </row>
    <row r="9017" spans="1:12">
      <c r="A9017" s="213" t="str">
        <f t="shared" ca="1" si="140"/>
        <v/>
      </c>
      <c r="C9017" s="223"/>
      <c r="D9017" s="224"/>
      <c r="E9017" s="224"/>
      <c r="F9017" s="225"/>
      <c r="G9017" s="226"/>
      <c r="H9017" s="227"/>
      <c r="I9017" s="227"/>
      <c r="J9017" s="227"/>
      <c r="K9017" s="227"/>
      <c r="L9017" s="228"/>
    </row>
    <row r="9018" spans="1:12">
      <c r="A9018" s="213" t="str">
        <f t="shared" ca="1" si="140"/>
        <v/>
      </c>
      <c r="C9018" s="223"/>
      <c r="D9018" s="224"/>
      <c r="E9018" s="224"/>
      <c r="F9018" s="225"/>
      <c r="G9018" s="226"/>
      <c r="H9018" s="227"/>
      <c r="I9018" s="227"/>
      <c r="J9018" s="227"/>
      <c r="K9018" s="227"/>
      <c r="L9018" s="228"/>
    </row>
    <row r="9019" spans="1:12">
      <c r="A9019" s="213" t="str">
        <f t="shared" ca="1" si="140"/>
        <v/>
      </c>
      <c r="C9019" s="223"/>
      <c r="D9019" s="224"/>
      <c r="E9019" s="224"/>
      <c r="F9019" s="225"/>
      <c r="G9019" s="226"/>
      <c r="H9019" s="227"/>
      <c r="I9019" s="227"/>
      <c r="J9019" s="227"/>
      <c r="K9019" s="227"/>
      <c r="L9019" s="228"/>
    </row>
    <row r="9020" spans="1:12">
      <c r="A9020" s="213" t="str">
        <f t="shared" ca="1" si="140"/>
        <v/>
      </c>
      <c r="C9020" s="223"/>
      <c r="D9020" s="224"/>
      <c r="E9020" s="224"/>
      <c r="F9020" s="225"/>
      <c r="G9020" s="226"/>
      <c r="H9020" s="227"/>
      <c r="I9020" s="227"/>
      <c r="J9020" s="227"/>
      <c r="K9020" s="227"/>
      <c r="L9020" s="228"/>
    </row>
    <row r="9021" spans="1:12">
      <c r="A9021" s="213" t="str">
        <f t="shared" ca="1" si="140"/>
        <v/>
      </c>
      <c r="C9021" s="223"/>
      <c r="D9021" s="224"/>
      <c r="E9021" s="224"/>
      <c r="F9021" s="225"/>
      <c r="G9021" s="226"/>
      <c r="H9021" s="227"/>
      <c r="I9021" s="227"/>
      <c r="J9021" s="227"/>
      <c r="K9021" s="227"/>
      <c r="L9021" s="228"/>
    </row>
    <row r="9022" spans="1:12">
      <c r="A9022" s="213" t="str">
        <f t="shared" ca="1" si="140"/>
        <v/>
      </c>
      <c r="C9022" s="223"/>
      <c r="D9022" s="224"/>
      <c r="E9022" s="224"/>
      <c r="F9022" s="225"/>
      <c r="G9022" s="226"/>
      <c r="H9022" s="227"/>
      <c r="I9022" s="227"/>
      <c r="J9022" s="227"/>
      <c r="K9022" s="227"/>
      <c r="L9022" s="228"/>
    </row>
    <row r="9023" spans="1:12">
      <c r="A9023" s="213" t="str">
        <f t="shared" ca="1" si="140"/>
        <v/>
      </c>
      <c r="C9023" s="223"/>
      <c r="D9023" s="224"/>
      <c r="E9023" s="224"/>
      <c r="F9023" s="225"/>
      <c r="G9023" s="226"/>
      <c r="H9023" s="227"/>
      <c r="I9023" s="227"/>
      <c r="J9023" s="227"/>
      <c r="K9023" s="227"/>
      <c r="L9023" s="228"/>
    </row>
    <row r="9024" spans="1:12">
      <c r="A9024" s="213" t="str">
        <f t="shared" ca="1" si="140"/>
        <v/>
      </c>
      <c r="C9024" s="223"/>
      <c r="D9024" s="224"/>
      <c r="E9024" s="224"/>
      <c r="F9024" s="225"/>
      <c r="G9024" s="226"/>
      <c r="H9024" s="227"/>
      <c r="I9024" s="227"/>
      <c r="J9024" s="227"/>
      <c r="K9024" s="227"/>
      <c r="L9024" s="228"/>
    </row>
    <row r="9025" spans="1:12">
      <c r="A9025" s="213" t="str">
        <f t="shared" ca="1" si="140"/>
        <v/>
      </c>
      <c r="C9025" s="223"/>
      <c r="D9025" s="224"/>
      <c r="E9025" s="224"/>
      <c r="F9025" s="225"/>
      <c r="G9025" s="226"/>
      <c r="H9025" s="227"/>
      <c r="I9025" s="227"/>
      <c r="J9025" s="227"/>
      <c r="K9025" s="227"/>
      <c r="L9025" s="228"/>
    </row>
    <row r="9026" spans="1:12">
      <c r="A9026" s="213" t="str">
        <f t="shared" ca="1" si="140"/>
        <v/>
      </c>
      <c r="C9026" s="223"/>
      <c r="D9026" s="224"/>
      <c r="E9026" s="224"/>
      <c r="F9026" s="225"/>
      <c r="G9026" s="226"/>
      <c r="H9026" s="227"/>
      <c r="I9026" s="227"/>
      <c r="J9026" s="227"/>
      <c r="K9026" s="227"/>
      <c r="L9026" s="228"/>
    </row>
    <row r="9027" spans="1:12">
      <c r="A9027" s="213" t="str">
        <f t="shared" ca="1" si="140"/>
        <v/>
      </c>
      <c r="C9027" s="223"/>
      <c r="D9027" s="224"/>
      <c r="E9027" s="224"/>
      <c r="F9027" s="225"/>
      <c r="G9027" s="226"/>
      <c r="H9027" s="227"/>
      <c r="I9027" s="227"/>
      <c r="J9027" s="227"/>
      <c r="K9027" s="227"/>
      <c r="L9027" s="228"/>
    </row>
    <row r="9028" spans="1:12">
      <c r="A9028" s="213" t="str">
        <f t="shared" ref="A9028:A9091" ca="1" si="141">IF(INDIRECT(ADDRESS(ROW(A9028),3))="","",IF(INDIRECT(ADDRESS(ROW(A9028),3))=INDIRECT(ADDRESS(ROW(A9028)-1,3)),A9027,A9027+1))</f>
        <v/>
      </c>
      <c r="C9028" s="223"/>
      <c r="D9028" s="224"/>
      <c r="E9028" s="224"/>
      <c r="F9028" s="225"/>
      <c r="G9028" s="226"/>
      <c r="H9028" s="227"/>
      <c r="I9028" s="227"/>
      <c r="J9028" s="227"/>
      <c r="K9028" s="227"/>
      <c r="L9028" s="228"/>
    </row>
    <row r="9029" spans="1:12">
      <c r="A9029" s="213" t="str">
        <f t="shared" ca="1" si="141"/>
        <v/>
      </c>
      <c r="C9029" s="223"/>
      <c r="D9029" s="224"/>
      <c r="E9029" s="224"/>
      <c r="F9029" s="225"/>
      <c r="G9029" s="226"/>
      <c r="H9029" s="227"/>
      <c r="I9029" s="227"/>
      <c r="J9029" s="227"/>
      <c r="K9029" s="227"/>
      <c r="L9029" s="228"/>
    </row>
    <row r="9030" spans="1:12">
      <c r="A9030" s="213" t="str">
        <f t="shared" ca="1" si="141"/>
        <v/>
      </c>
      <c r="C9030" s="223"/>
      <c r="D9030" s="224"/>
      <c r="E9030" s="224"/>
      <c r="F9030" s="225"/>
      <c r="G9030" s="226"/>
      <c r="H9030" s="227"/>
      <c r="I9030" s="227"/>
      <c r="J9030" s="227"/>
      <c r="K9030" s="227"/>
      <c r="L9030" s="228"/>
    </row>
    <row r="9031" spans="1:12">
      <c r="A9031" s="213" t="str">
        <f t="shared" ca="1" si="141"/>
        <v/>
      </c>
      <c r="C9031" s="223"/>
      <c r="D9031" s="224"/>
      <c r="E9031" s="224"/>
      <c r="F9031" s="225"/>
      <c r="G9031" s="226"/>
      <c r="H9031" s="227"/>
      <c r="I9031" s="227"/>
      <c r="J9031" s="227"/>
      <c r="K9031" s="227"/>
      <c r="L9031" s="228"/>
    </row>
    <row r="9032" spans="1:12">
      <c r="A9032" s="213" t="str">
        <f t="shared" ca="1" si="141"/>
        <v/>
      </c>
      <c r="C9032" s="223"/>
      <c r="D9032" s="224"/>
      <c r="E9032" s="224"/>
      <c r="F9032" s="225"/>
      <c r="G9032" s="226"/>
      <c r="H9032" s="227"/>
      <c r="I9032" s="227"/>
      <c r="J9032" s="227"/>
      <c r="K9032" s="227"/>
      <c r="L9032" s="228"/>
    </row>
    <row r="9033" spans="1:12">
      <c r="A9033" s="213" t="str">
        <f t="shared" ca="1" si="141"/>
        <v/>
      </c>
      <c r="C9033" s="223"/>
      <c r="D9033" s="224"/>
      <c r="E9033" s="224"/>
      <c r="F9033" s="225"/>
      <c r="G9033" s="226"/>
      <c r="H9033" s="227"/>
      <c r="I9033" s="227"/>
      <c r="J9033" s="227"/>
      <c r="K9033" s="227"/>
      <c r="L9033" s="228"/>
    </row>
    <row r="9034" spans="1:12">
      <c r="A9034" s="213" t="str">
        <f t="shared" ca="1" si="141"/>
        <v/>
      </c>
      <c r="C9034" s="223"/>
      <c r="D9034" s="224"/>
      <c r="E9034" s="224"/>
      <c r="F9034" s="225"/>
      <c r="G9034" s="226"/>
      <c r="H9034" s="227"/>
      <c r="I9034" s="227"/>
      <c r="J9034" s="227"/>
      <c r="K9034" s="227"/>
      <c r="L9034" s="228"/>
    </row>
    <row r="9035" spans="1:12">
      <c r="A9035" s="213" t="str">
        <f t="shared" ca="1" si="141"/>
        <v/>
      </c>
      <c r="C9035" s="223"/>
      <c r="D9035" s="224"/>
      <c r="E9035" s="224"/>
      <c r="F9035" s="225"/>
      <c r="G9035" s="226"/>
      <c r="H9035" s="227"/>
      <c r="I9035" s="227"/>
      <c r="J9035" s="227"/>
      <c r="K9035" s="227"/>
      <c r="L9035" s="228"/>
    </row>
    <row r="9036" spans="1:12">
      <c r="A9036" s="213" t="str">
        <f t="shared" ca="1" si="141"/>
        <v/>
      </c>
      <c r="C9036" s="223"/>
      <c r="D9036" s="224"/>
      <c r="E9036" s="224"/>
      <c r="F9036" s="225"/>
      <c r="G9036" s="226"/>
      <c r="H9036" s="227"/>
      <c r="I9036" s="227"/>
      <c r="J9036" s="227"/>
      <c r="K9036" s="227"/>
      <c r="L9036" s="228"/>
    </row>
    <row r="9037" spans="1:12">
      <c r="A9037" s="213" t="str">
        <f t="shared" ca="1" si="141"/>
        <v/>
      </c>
      <c r="C9037" s="223"/>
      <c r="D9037" s="224"/>
      <c r="E9037" s="224"/>
      <c r="F9037" s="225"/>
      <c r="G9037" s="226"/>
      <c r="H9037" s="227"/>
      <c r="I9037" s="227"/>
      <c r="J9037" s="227"/>
      <c r="K9037" s="227"/>
      <c r="L9037" s="228"/>
    </row>
    <row r="9038" spans="1:12">
      <c r="A9038" s="213" t="str">
        <f t="shared" ca="1" si="141"/>
        <v/>
      </c>
      <c r="C9038" s="223"/>
      <c r="D9038" s="224"/>
      <c r="E9038" s="224"/>
      <c r="F9038" s="225"/>
      <c r="G9038" s="226"/>
      <c r="H9038" s="227"/>
      <c r="I9038" s="227"/>
      <c r="J9038" s="227"/>
      <c r="K9038" s="227"/>
      <c r="L9038" s="228"/>
    </row>
    <row r="9039" spans="1:12">
      <c r="A9039" s="213" t="str">
        <f t="shared" ca="1" si="141"/>
        <v/>
      </c>
      <c r="C9039" s="223"/>
      <c r="D9039" s="224"/>
      <c r="E9039" s="224"/>
      <c r="F9039" s="225"/>
      <c r="G9039" s="226"/>
      <c r="H9039" s="227"/>
      <c r="I9039" s="227"/>
      <c r="J9039" s="227"/>
      <c r="K9039" s="227"/>
      <c r="L9039" s="228"/>
    </row>
    <row r="9040" spans="1:12">
      <c r="A9040" s="213" t="str">
        <f t="shared" ca="1" si="141"/>
        <v/>
      </c>
      <c r="C9040" s="223"/>
      <c r="D9040" s="224"/>
      <c r="E9040" s="224"/>
      <c r="F9040" s="225"/>
      <c r="G9040" s="226"/>
      <c r="H9040" s="227"/>
      <c r="I9040" s="227"/>
      <c r="J9040" s="227"/>
      <c r="K9040" s="227"/>
      <c r="L9040" s="228"/>
    </row>
    <row r="9041" spans="1:12">
      <c r="A9041" s="213" t="str">
        <f t="shared" ca="1" si="141"/>
        <v/>
      </c>
      <c r="C9041" s="223"/>
      <c r="D9041" s="224"/>
      <c r="E9041" s="224"/>
      <c r="F9041" s="225"/>
      <c r="G9041" s="226"/>
      <c r="H9041" s="227"/>
      <c r="I9041" s="227"/>
      <c r="J9041" s="227"/>
      <c r="K9041" s="227"/>
      <c r="L9041" s="228"/>
    </row>
    <row r="9042" spans="1:12">
      <c r="A9042" s="213" t="str">
        <f t="shared" ca="1" si="141"/>
        <v/>
      </c>
      <c r="C9042" s="223"/>
      <c r="D9042" s="224"/>
      <c r="E9042" s="224"/>
      <c r="F9042" s="225"/>
      <c r="G9042" s="226"/>
      <c r="H9042" s="227"/>
      <c r="I9042" s="227"/>
      <c r="J9042" s="227"/>
      <c r="K9042" s="227"/>
      <c r="L9042" s="228"/>
    </row>
    <row r="9043" spans="1:12">
      <c r="A9043" s="213" t="str">
        <f t="shared" ca="1" si="141"/>
        <v/>
      </c>
      <c r="C9043" s="223"/>
      <c r="D9043" s="224"/>
      <c r="E9043" s="224"/>
      <c r="F9043" s="225"/>
      <c r="G9043" s="226"/>
      <c r="H9043" s="227"/>
      <c r="I9043" s="227"/>
      <c r="J9043" s="227"/>
      <c r="K9043" s="227"/>
      <c r="L9043" s="228"/>
    </row>
    <row r="9044" spans="1:12">
      <c r="A9044" s="213" t="str">
        <f t="shared" ca="1" si="141"/>
        <v/>
      </c>
      <c r="C9044" s="223"/>
      <c r="D9044" s="224"/>
      <c r="E9044" s="224"/>
      <c r="F9044" s="225"/>
      <c r="G9044" s="226"/>
      <c r="H9044" s="227"/>
      <c r="I9044" s="227"/>
      <c r="J9044" s="227"/>
      <c r="K9044" s="227"/>
      <c r="L9044" s="228"/>
    </row>
    <row r="9045" spans="1:12">
      <c r="A9045" s="213" t="str">
        <f t="shared" ca="1" si="141"/>
        <v/>
      </c>
      <c r="C9045" s="223"/>
      <c r="D9045" s="224"/>
      <c r="E9045" s="224"/>
      <c r="F9045" s="225"/>
      <c r="G9045" s="226"/>
      <c r="H9045" s="227"/>
      <c r="I9045" s="227"/>
      <c r="J9045" s="227"/>
      <c r="K9045" s="227"/>
      <c r="L9045" s="228"/>
    </row>
    <row r="9046" spans="1:12">
      <c r="A9046" s="213" t="str">
        <f t="shared" ca="1" si="141"/>
        <v/>
      </c>
      <c r="C9046" s="223"/>
      <c r="D9046" s="224"/>
      <c r="E9046" s="224"/>
      <c r="F9046" s="225"/>
      <c r="G9046" s="226"/>
      <c r="H9046" s="227"/>
      <c r="I9046" s="227"/>
      <c r="J9046" s="227"/>
      <c r="K9046" s="227"/>
      <c r="L9046" s="228"/>
    </row>
    <row r="9047" spans="1:12">
      <c r="A9047" s="213" t="str">
        <f t="shared" ca="1" si="141"/>
        <v/>
      </c>
      <c r="C9047" s="223"/>
      <c r="D9047" s="224"/>
      <c r="E9047" s="224"/>
      <c r="F9047" s="225"/>
      <c r="G9047" s="226"/>
      <c r="H9047" s="227"/>
      <c r="I9047" s="227"/>
      <c r="J9047" s="227"/>
      <c r="K9047" s="227"/>
      <c r="L9047" s="228"/>
    </row>
    <row r="9048" spans="1:12">
      <c r="A9048" s="213" t="str">
        <f t="shared" ca="1" si="141"/>
        <v/>
      </c>
      <c r="C9048" s="223"/>
      <c r="D9048" s="224"/>
      <c r="E9048" s="224"/>
      <c r="F9048" s="225"/>
      <c r="G9048" s="226"/>
      <c r="H9048" s="227"/>
      <c r="I9048" s="227"/>
      <c r="J9048" s="227"/>
      <c r="K9048" s="227"/>
      <c r="L9048" s="228"/>
    </row>
    <row r="9049" spans="1:12">
      <c r="A9049" s="213" t="str">
        <f t="shared" ca="1" si="141"/>
        <v/>
      </c>
      <c r="C9049" s="223"/>
      <c r="D9049" s="224"/>
      <c r="E9049" s="224"/>
      <c r="F9049" s="225"/>
      <c r="G9049" s="226"/>
      <c r="H9049" s="227"/>
      <c r="I9049" s="227"/>
      <c r="J9049" s="227"/>
      <c r="K9049" s="227"/>
      <c r="L9049" s="228"/>
    </row>
    <row r="9050" spans="1:12">
      <c r="A9050" s="213" t="str">
        <f t="shared" ca="1" si="141"/>
        <v/>
      </c>
      <c r="C9050" s="223"/>
      <c r="D9050" s="224"/>
      <c r="E9050" s="224"/>
      <c r="F9050" s="225"/>
      <c r="G9050" s="226"/>
      <c r="H9050" s="227"/>
      <c r="I9050" s="227"/>
      <c r="J9050" s="227"/>
      <c r="K9050" s="227"/>
      <c r="L9050" s="228"/>
    </row>
    <row r="9051" spans="1:12">
      <c r="A9051" s="213" t="str">
        <f t="shared" ca="1" si="141"/>
        <v/>
      </c>
      <c r="C9051" s="223"/>
      <c r="D9051" s="224"/>
      <c r="E9051" s="224"/>
      <c r="F9051" s="225"/>
      <c r="G9051" s="226"/>
      <c r="H9051" s="227"/>
      <c r="I9051" s="227"/>
      <c r="J9051" s="227"/>
      <c r="K9051" s="227"/>
      <c r="L9051" s="228"/>
    </row>
    <row r="9052" spans="1:12">
      <c r="A9052" s="213" t="str">
        <f t="shared" ca="1" si="141"/>
        <v/>
      </c>
      <c r="C9052" s="223"/>
      <c r="D9052" s="224"/>
      <c r="E9052" s="224"/>
      <c r="F9052" s="225"/>
      <c r="G9052" s="226"/>
      <c r="H9052" s="227"/>
      <c r="I9052" s="227"/>
      <c r="J9052" s="227"/>
      <c r="K9052" s="227"/>
      <c r="L9052" s="228"/>
    </row>
    <row r="9053" spans="1:12">
      <c r="A9053" s="213" t="str">
        <f t="shared" ca="1" si="141"/>
        <v/>
      </c>
      <c r="C9053" s="223"/>
      <c r="D9053" s="224"/>
      <c r="E9053" s="224"/>
      <c r="F9053" s="225"/>
      <c r="G9053" s="226"/>
      <c r="H9053" s="227"/>
      <c r="I9053" s="227"/>
      <c r="J9053" s="227"/>
      <c r="K9053" s="227"/>
      <c r="L9053" s="228"/>
    </row>
    <row r="9054" spans="1:12">
      <c r="A9054" s="213" t="str">
        <f t="shared" ca="1" si="141"/>
        <v/>
      </c>
      <c r="C9054" s="223"/>
      <c r="D9054" s="224"/>
      <c r="E9054" s="224"/>
      <c r="F9054" s="225"/>
      <c r="G9054" s="226"/>
      <c r="H9054" s="227"/>
      <c r="I9054" s="227"/>
      <c r="J9054" s="227"/>
      <c r="K9054" s="227"/>
      <c r="L9054" s="228"/>
    </row>
    <row r="9055" spans="1:12">
      <c r="A9055" s="213" t="str">
        <f t="shared" ca="1" si="141"/>
        <v/>
      </c>
      <c r="C9055" s="223"/>
      <c r="D9055" s="224"/>
      <c r="E9055" s="224"/>
      <c r="F9055" s="225"/>
      <c r="G9055" s="226"/>
      <c r="H9055" s="227"/>
      <c r="I9055" s="227"/>
      <c r="J9055" s="227"/>
      <c r="K9055" s="227"/>
      <c r="L9055" s="228"/>
    </row>
    <row r="9056" spans="1:12">
      <c r="A9056" s="213" t="str">
        <f t="shared" ca="1" si="141"/>
        <v/>
      </c>
      <c r="C9056" s="223"/>
      <c r="D9056" s="224"/>
      <c r="E9056" s="224"/>
      <c r="F9056" s="225"/>
      <c r="G9056" s="226"/>
      <c r="H9056" s="227"/>
      <c r="I9056" s="227"/>
      <c r="J9056" s="227"/>
      <c r="K9056" s="227"/>
      <c r="L9056" s="228"/>
    </row>
    <row r="9057" spans="1:12">
      <c r="A9057" s="213" t="str">
        <f t="shared" ca="1" si="141"/>
        <v/>
      </c>
      <c r="C9057" s="223"/>
      <c r="D9057" s="224"/>
      <c r="E9057" s="224"/>
      <c r="F9057" s="225"/>
      <c r="G9057" s="226"/>
      <c r="H9057" s="227"/>
      <c r="I9057" s="227"/>
      <c r="J9057" s="227"/>
      <c r="K9057" s="227"/>
      <c r="L9057" s="228"/>
    </row>
    <row r="9058" spans="1:12">
      <c r="A9058" s="213" t="str">
        <f t="shared" ca="1" si="141"/>
        <v/>
      </c>
      <c r="C9058" s="223"/>
      <c r="D9058" s="224"/>
      <c r="E9058" s="224"/>
      <c r="F9058" s="225"/>
      <c r="G9058" s="226"/>
      <c r="H9058" s="227"/>
      <c r="I9058" s="227"/>
      <c r="J9058" s="227"/>
      <c r="K9058" s="227"/>
      <c r="L9058" s="228"/>
    </row>
    <row r="9059" spans="1:12">
      <c r="A9059" s="213" t="str">
        <f t="shared" ca="1" si="141"/>
        <v/>
      </c>
      <c r="C9059" s="223"/>
      <c r="D9059" s="224"/>
      <c r="E9059" s="224"/>
      <c r="F9059" s="225"/>
      <c r="G9059" s="226"/>
      <c r="H9059" s="227"/>
      <c r="I9059" s="227"/>
      <c r="J9059" s="227"/>
      <c r="K9059" s="227"/>
      <c r="L9059" s="228"/>
    </row>
    <row r="9060" spans="1:12">
      <c r="A9060" s="213" t="str">
        <f t="shared" ca="1" si="141"/>
        <v/>
      </c>
      <c r="C9060" s="223"/>
      <c r="D9060" s="224"/>
      <c r="E9060" s="224"/>
      <c r="F9060" s="225"/>
      <c r="G9060" s="226"/>
      <c r="H9060" s="227"/>
      <c r="I9060" s="227"/>
      <c r="J9060" s="227"/>
      <c r="K9060" s="227"/>
      <c r="L9060" s="228"/>
    </row>
    <row r="9061" spans="1:12">
      <c r="A9061" s="213" t="str">
        <f t="shared" ca="1" si="141"/>
        <v/>
      </c>
      <c r="C9061" s="223"/>
      <c r="D9061" s="224"/>
      <c r="E9061" s="224"/>
      <c r="F9061" s="225"/>
      <c r="G9061" s="226"/>
      <c r="H9061" s="227"/>
      <c r="I9061" s="227"/>
      <c r="J9061" s="227"/>
      <c r="K9061" s="227"/>
      <c r="L9061" s="228"/>
    </row>
    <row r="9062" spans="1:12">
      <c r="A9062" s="213" t="str">
        <f t="shared" ca="1" si="141"/>
        <v/>
      </c>
      <c r="C9062" s="223"/>
      <c r="D9062" s="224"/>
      <c r="E9062" s="224"/>
      <c r="F9062" s="225"/>
      <c r="G9062" s="226"/>
      <c r="H9062" s="227"/>
      <c r="I9062" s="227"/>
      <c r="J9062" s="227"/>
      <c r="K9062" s="227"/>
      <c r="L9062" s="228"/>
    </row>
    <row r="9063" spans="1:12">
      <c r="A9063" s="213" t="str">
        <f t="shared" ca="1" si="141"/>
        <v/>
      </c>
      <c r="C9063" s="223"/>
      <c r="D9063" s="224"/>
      <c r="E9063" s="224"/>
      <c r="F9063" s="225"/>
      <c r="G9063" s="226"/>
      <c r="H9063" s="227"/>
      <c r="I9063" s="227"/>
      <c r="J9063" s="227"/>
      <c r="K9063" s="227"/>
      <c r="L9063" s="228"/>
    </row>
    <row r="9064" spans="1:12">
      <c r="A9064" s="213" t="str">
        <f t="shared" ca="1" si="141"/>
        <v/>
      </c>
      <c r="C9064" s="223"/>
      <c r="D9064" s="224"/>
      <c r="E9064" s="224"/>
      <c r="F9064" s="225"/>
      <c r="G9064" s="226"/>
      <c r="H9064" s="227"/>
      <c r="I9064" s="227"/>
      <c r="J9064" s="227"/>
      <c r="K9064" s="227"/>
      <c r="L9064" s="228"/>
    </row>
    <row r="9065" spans="1:12">
      <c r="A9065" s="213" t="str">
        <f t="shared" ca="1" si="141"/>
        <v/>
      </c>
      <c r="C9065" s="223"/>
      <c r="D9065" s="224"/>
      <c r="E9065" s="224"/>
      <c r="F9065" s="225"/>
      <c r="G9065" s="226"/>
      <c r="H9065" s="227"/>
      <c r="I9065" s="227"/>
      <c r="J9065" s="227"/>
      <c r="K9065" s="227"/>
      <c r="L9065" s="228"/>
    </row>
    <row r="9066" spans="1:12">
      <c r="A9066" s="213" t="str">
        <f t="shared" ca="1" si="141"/>
        <v/>
      </c>
      <c r="C9066" s="223"/>
      <c r="D9066" s="224"/>
      <c r="E9066" s="224"/>
      <c r="F9066" s="225"/>
      <c r="G9066" s="226"/>
      <c r="H9066" s="227"/>
      <c r="I9066" s="227"/>
      <c r="J9066" s="227"/>
      <c r="K9066" s="227"/>
      <c r="L9066" s="228"/>
    </row>
    <row r="9067" spans="1:12">
      <c r="A9067" s="213" t="str">
        <f t="shared" ca="1" si="141"/>
        <v/>
      </c>
      <c r="C9067" s="223"/>
      <c r="D9067" s="224"/>
      <c r="E9067" s="224"/>
      <c r="F9067" s="225"/>
      <c r="G9067" s="226"/>
      <c r="H9067" s="227"/>
      <c r="I9067" s="227"/>
      <c r="J9067" s="227"/>
      <c r="K9067" s="227"/>
      <c r="L9067" s="228"/>
    </row>
    <row r="9068" spans="1:12">
      <c r="A9068" s="213" t="str">
        <f t="shared" ca="1" si="141"/>
        <v/>
      </c>
      <c r="C9068" s="223"/>
      <c r="D9068" s="224"/>
      <c r="E9068" s="224"/>
      <c r="F9068" s="225"/>
      <c r="G9068" s="226"/>
      <c r="H9068" s="227"/>
      <c r="I9068" s="227"/>
      <c r="J9068" s="227"/>
      <c r="K9068" s="227"/>
      <c r="L9068" s="228"/>
    </row>
    <row r="9069" spans="1:12">
      <c r="A9069" s="213" t="str">
        <f t="shared" ca="1" si="141"/>
        <v/>
      </c>
      <c r="C9069" s="223"/>
      <c r="D9069" s="224"/>
      <c r="E9069" s="224"/>
      <c r="F9069" s="225"/>
      <c r="G9069" s="226"/>
      <c r="H9069" s="227"/>
      <c r="I9069" s="227"/>
      <c r="J9069" s="227"/>
      <c r="K9069" s="227"/>
      <c r="L9069" s="228"/>
    </row>
    <row r="9070" spans="1:12">
      <c r="A9070" s="213" t="str">
        <f t="shared" ca="1" si="141"/>
        <v/>
      </c>
      <c r="C9070" s="223"/>
      <c r="D9070" s="224"/>
      <c r="E9070" s="224"/>
      <c r="F9070" s="225"/>
      <c r="G9070" s="226"/>
      <c r="H9070" s="227"/>
      <c r="I9070" s="227"/>
      <c r="J9070" s="227"/>
      <c r="K9070" s="227"/>
      <c r="L9070" s="228"/>
    </row>
    <row r="9071" spans="1:12">
      <c r="A9071" s="213" t="str">
        <f t="shared" ca="1" si="141"/>
        <v/>
      </c>
      <c r="C9071" s="223"/>
      <c r="D9071" s="224"/>
      <c r="E9071" s="224"/>
      <c r="F9071" s="225"/>
      <c r="G9071" s="226"/>
      <c r="H9071" s="227"/>
      <c r="I9071" s="227"/>
      <c r="J9071" s="227"/>
      <c r="K9071" s="227"/>
      <c r="L9071" s="228"/>
    </row>
    <row r="9072" spans="1:12">
      <c r="A9072" s="213" t="str">
        <f t="shared" ca="1" si="141"/>
        <v/>
      </c>
      <c r="C9072" s="223"/>
      <c r="D9072" s="224"/>
      <c r="E9072" s="224"/>
      <c r="F9072" s="225"/>
      <c r="G9072" s="226"/>
      <c r="H9072" s="227"/>
      <c r="I9072" s="227"/>
      <c r="J9072" s="227"/>
      <c r="K9072" s="227"/>
      <c r="L9072" s="228"/>
    </row>
    <row r="9073" spans="1:12">
      <c r="A9073" s="213" t="str">
        <f t="shared" ca="1" si="141"/>
        <v/>
      </c>
      <c r="C9073" s="223"/>
      <c r="D9073" s="224"/>
      <c r="E9073" s="224"/>
      <c r="F9073" s="225"/>
      <c r="G9073" s="226"/>
      <c r="H9073" s="227"/>
      <c r="I9073" s="227"/>
      <c r="J9073" s="227"/>
      <c r="K9073" s="227"/>
      <c r="L9073" s="228"/>
    </row>
    <row r="9074" spans="1:12">
      <c r="A9074" s="213" t="str">
        <f t="shared" ca="1" si="141"/>
        <v/>
      </c>
      <c r="C9074" s="223"/>
      <c r="D9074" s="224"/>
      <c r="E9074" s="224"/>
      <c r="F9074" s="225"/>
      <c r="G9074" s="226"/>
      <c r="H9074" s="227"/>
      <c r="I9074" s="227"/>
      <c r="J9074" s="227"/>
      <c r="K9074" s="227"/>
      <c r="L9074" s="228"/>
    </row>
    <row r="9075" spans="1:12">
      <c r="A9075" s="213" t="str">
        <f t="shared" ca="1" si="141"/>
        <v/>
      </c>
      <c r="C9075" s="223"/>
      <c r="D9075" s="224"/>
      <c r="E9075" s="224"/>
      <c r="F9075" s="225"/>
      <c r="G9075" s="226"/>
      <c r="H9075" s="227"/>
      <c r="I9075" s="227"/>
      <c r="J9075" s="227"/>
      <c r="K9075" s="227"/>
      <c r="L9075" s="228"/>
    </row>
    <row r="9076" spans="1:12">
      <c r="A9076" s="213" t="str">
        <f t="shared" ca="1" si="141"/>
        <v/>
      </c>
      <c r="C9076" s="223"/>
      <c r="D9076" s="224"/>
      <c r="E9076" s="224"/>
      <c r="F9076" s="225"/>
      <c r="G9076" s="226"/>
      <c r="H9076" s="227"/>
      <c r="I9076" s="227"/>
      <c r="J9076" s="227"/>
      <c r="K9076" s="227"/>
      <c r="L9076" s="228"/>
    </row>
    <row r="9077" spans="1:12">
      <c r="A9077" s="213" t="str">
        <f t="shared" ca="1" si="141"/>
        <v/>
      </c>
      <c r="C9077" s="223"/>
      <c r="D9077" s="224"/>
      <c r="E9077" s="224"/>
      <c r="F9077" s="225"/>
      <c r="G9077" s="226"/>
      <c r="H9077" s="227"/>
      <c r="I9077" s="227"/>
      <c r="J9077" s="227"/>
      <c r="K9077" s="227"/>
      <c r="L9077" s="228"/>
    </row>
    <row r="9078" spans="1:12">
      <c r="A9078" s="213" t="str">
        <f t="shared" ca="1" si="141"/>
        <v/>
      </c>
      <c r="C9078" s="223"/>
      <c r="D9078" s="224"/>
      <c r="E9078" s="224"/>
      <c r="F9078" s="225"/>
      <c r="G9078" s="226"/>
      <c r="H9078" s="227"/>
      <c r="I9078" s="227"/>
      <c r="J9078" s="227"/>
      <c r="K9078" s="227"/>
      <c r="L9078" s="228"/>
    </row>
    <row r="9079" spans="1:12">
      <c r="A9079" s="213" t="str">
        <f t="shared" ca="1" si="141"/>
        <v/>
      </c>
      <c r="C9079" s="223"/>
      <c r="D9079" s="224"/>
      <c r="E9079" s="224"/>
      <c r="F9079" s="225"/>
      <c r="G9079" s="226"/>
      <c r="H9079" s="227"/>
      <c r="I9079" s="227"/>
      <c r="J9079" s="227"/>
      <c r="K9079" s="227"/>
      <c r="L9079" s="228"/>
    </row>
    <row r="9080" spans="1:12">
      <c r="A9080" s="213" t="str">
        <f t="shared" ca="1" si="141"/>
        <v/>
      </c>
      <c r="C9080" s="223"/>
      <c r="D9080" s="224"/>
      <c r="E9080" s="224"/>
      <c r="F9080" s="225"/>
      <c r="G9080" s="226"/>
      <c r="H9080" s="227"/>
      <c r="I9080" s="227"/>
      <c r="J9080" s="227"/>
      <c r="K9080" s="227"/>
      <c r="L9080" s="228"/>
    </row>
    <row r="9081" spans="1:12">
      <c r="A9081" s="213" t="str">
        <f t="shared" ca="1" si="141"/>
        <v/>
      </c>
      <c r="C9081" s="223"/>
      <c r="D9081" s="224"/>
      <c r="E9081" s="224"/>
      <c r="F9081" s="225"/>
      <c r="G9081" s="226"/>
      <c r="H9081" s="227"/>
      <c r="I9081" s="227"/>
      <c r="J9081" s="227"/>
      <c r="K9081" s="227"/>
      <c r="L9081" s="228"/>
    </row>
    <row r="9082" spans="1:12">
      <c r="A9082" s="213" t="str">
        <f t="shared" ca="1" si="141"/>
        <v/>
      </c>
      <c r="C9082" s="223"/>
      <c r="D9082" s="224"/>
      <c r="E9082" s="224"/>
      <c r="F9082" s="225"/>
      <c r="G9082" s="226"/>
      <c r="H9082" s="227"/>
      <c r="I9082" s="227"/>
      <c r="J9082" s="227"/>
      <c r="K9082" s="227"/>
      <c r="L9082" s="228"/>
    </row>
    <row r="9083" spans="1:12">
      <c r="A9083" s="213" t="str">
        <f t="shared" ca="1" si="141"/>
        <v/>
      </c>
      <c r="C9083" s="223"/>
      <c r="D9083" s="224"/>
      <c r="E9083" s="224"/>
      <c r="F9083" s="225"/>
      <c r="G9083" s="226"/>
      <c r="H9083" s="227"/>
      <c r="I9083" s="227"/>
      <c r="J9083" s="227"/>
      <c r="K9083" s="227"/>
      <c r="L9083" s="228"/>
    </row>
    <row r="9084" spans="1:12">
      <c r="A9084" s="213" t="str">
        <f t="shared" ca="1" si="141"/>
        <v/>
      </c>
      <c r="C9084" s="223"/>
      <c r="D9084" s="224"/>
      <c r="E9084" s="224"/>
      <c r="F9084" s="225"/>
      <c r="G9084" s="226"/>
      <c r="H9084" s="227"/>
      <c r="I9084" s="227"/>
      <c r="J9084" s="227"/>
      <c r="K9084" s="227"/>
      <c r="L9084" s="228"/>
    </row>
    <row r="9085" spans="1:12">
      <c r="A9085" s="213" t="str">
        <f t="shared" ca="1" si="141"/>
        <v/>
      </c>
      <c r="C9085" s="223"/>
      <c r="D9085" s="224"/>
      <c r="E9085" s="224"/>
      <c r="F9085" s="225"/>
      <c r="G9085" s="226"/>
      <c r="H9085" s="227"/>
      <c r="I9085" s="227"/>
      <c r="J9085" s="227"/>
      <c r="K9085" s="227"/>
      <c r="L9085" s="228"/>
    </row>
    <row r="9086" spans="1:12">
      <c r="A9086" s="213" t="str">
        <f t="shared" ca="1" si="141"/>
        <v/>
      </c>
      <c r="C9086" s="223"/>
      <c r="D9086" s="224"/>
      <c r="E9086" s="224"/>
      <c r="F9086" s="225"/>
      <c r="G9086" s="226"/>
      <c r="H9086" s="227"/>
      <c r="I9086" s="227"/>
      <c r="J9086" s="227"/>
      <c r="K9086" s="227"/>
      <c r="L9086" s="228"/>
    </row>
    <row r="9087" spans="1:12">
      <c r="A9087" s="213" t="str">
        <f t="shared" ca="1" si="141"/>
        <v/>
      </c>
      <c r="C9087" s="223"/>
      <c r="D9087" s="224"/>
      <c r="E9087" s="224"/>
      <c r="F9087" s="225"/>
      <c r="G9087" s="226"/>
      <c r="H9087" s="227"/>
      <c r="I9087" s="227"/>
      <c r="J9087" s="227"/>
      <c r="K9087" s="227"/>
      <c r="L9087" s="228"/>
    </row>
    <row r="9088" spans="1:12">
      <c r="A9088" s="213" t="str">
        <f t="shared" ca="1" si="141"/>
        <v/>
      </c>
      <c r="C9088" s="223"/>
      <c r="D9088" s="224"/>
      <c r="E9088" s="224"/>
      <c r="F9088" s="225"/>
      <c r="G9088" s="226"/>
      <c r="H9088" s="227"/>
      <c r="I9088" s="227"/>
      <c r="J9088" s="227"/>
      <c r="K9088" s="227"/>
      <c r="L9088" s="228"/>
    </row>
    <row r="9089" spans="1:12">
      <c r="A9089" s="213" t="str">
        <f t="shared" ca="1" si="141"/>
        <v/>
      </c>
      <c r="C9089" s="223"/>
      <c r="D9089" s="224"/>
      <c r="E9089" s="224"/>
      <c r="F9089" s="225"/>
      <c r="G9089" s="226"/>
      <c r="H9089" s="227"/>
      <c r="I9089" s="227"/>
      <c r="J9089" s="227"/>
      <c r="K9089" s="227"/>
      <c r="L9089" s="228"/>
    </row>
    <row r="9090" spans="1:12">
      <c r="A9090" s="213" t="str">
        <f t="shared" ca="1" si="141"/>
        <v/>
      </c>
      <c r="C9090" s="223"/>
      <c r="D9090" s="224"/>
      <c r="E9090" s="224"/>
      <c r="F9090" s="225"/>
      <c r="G9090" s="226"/>
      <c r="H9090" s="227"/>
      <c r="I9090" s="227"/>
      <c r="J9090" s="227"/>
      <c r="K9090" s="227"/>
      <c r="L9090" s="228"/>
    </row>
    <row r="9091" spans="1:12">
      <c r="A9091" s="213" t="str">
        <f t="shared" ca="1" si="141"/>
        <v/>
      </c>
      <c r="C9091" s="223"/>
      <c r="D9091" s="224"/>
      <c r="E9091" s="224"/>
      <c r="F9091" s="225"/>
      <c r="G9091" s="226"/>
      <c r="H9091" s="227"/>
      <c r="I9091" s="227"/>
      <c r="J9091" s="227"/>
      <c r="K9091" s="227"/>
      <c r="L9091" s="228"/>
    </row>
    <row r="9092" spans="1:12">
      <c r="A9092" s="213" t="str">
        <f t="shared" ref="A9092:A9155" ca="1" si="142">IF(INDIRECT(ADDRESS(ROW(A9092),3))="","",IF(INDIRECT(ADDRESS(ROW(A9092),3))=INDIRECT(ADDRESS(ROW(A9092)-1,3)),A9091,A9091+1))</f>
        <v/>
      </c>
      <c r="C9092" s="223"/>
      <c r="D9092" s="224"/>
      <c r="E9092" s="224"/>
      <c r="F9092" s="225"/>
      <c r="G9092" s="226"/>
      <c r="H9092" s="227"/>
      <c r="I9092" s="227"/>
      <c r="J9092" s="227"/>
      <c r="K9092" s="227"/>
      <c r="L9092" s="228"/>
    </row>
    <row r="9093" spans="1:12">
      <c r="A9093" s="213" t="str">
        <f t="shared" ca="1" si="142"/>
        <v/>
      </c>
      <c r="C9093" s="223"/>
      <c r="D9093" s="224"/>
      <c r="E9093" s="224"/>
      <c r="F9093" s="225"/>
      <c r="G9093" s="226"/>
      <c r="H9093" s="227"/>
      <c r="I9093" s="227"/>
      <c r="J9093" s="227"/>
      <c r="K9093" s="227"/>
      <c r="L9093" s="228"/>
    </row>
    <row r="9094" spans="1:12">
      <c r="A9094" s="213" t="str">
        <f t="shared" ca="1" si="142"/>
        <v/>
      </c>
      <c r="C9094" s="223"/>
      <c r="D9094" s="224"/>
      <c r="E9094" s="224"/>
      <c r="F9094" s="225"/>
      <c r="G9094" s="226"/>
      <c r="H9094" s="227"/>
      <c r="I9094" s="227"/>
      <c r="J9094" s="227"/>
      <c r="K9094" s="227"/>
      <c r="L9094" s="228"/>
    </row>
    <row r="9095" spans="1:12">
      <c r="A9095" s="213" t="str">
        <f t="shared" ca="1" si="142"/>
        <v/>
      </c>
      <c r="C9095" s="223"/>
      <c r="D9095" s="224"/>
      <c r="E9095" s="224"/>
      <c r="F9095" s="225"/>
      <c r="G9095" s="226"/>
      <c r="H9095" s="227"/>
      <c r="I9095" s="227"/>
      <c r="J9095" s="227"/>
      <c r="K9095" s="227"/>
      <c r="L9095" s="228"/>
    </row>
    <row r="9096" spans="1:12">
      <c r="A9096" s="213" t="str">
        <f t="shared" ca="1" si="142"/>
        <v/>
      </c>
      <c r="C9096" s="223"/>
      <c r="D9096" s="224"/>
      <c r="E9096" s="224"/>
      <c r="F9096" s="225"/>
      <c r="G9096" s="226"/>
      <c r="H9096" s="227"/>
      <c r="I9096" s="227"/>
      <c r="J9096" s="227"/>
      <c r="K9096" s="227"/>
      <c r="L9096" s="228"/>
    </row>
    <row r="9097" spans="1:12">
      <c r="A9097" s="213" t="str">
        <f t="shared" ca="1" si="142"/>
        <v/>
      </c>
      <c r="C9097" s="223"/>
      <c r="D9097" s="224"/>
      <c r="E9097" s="224"/>
      <c r="F9097" s="225"/>
      <c r="G9097" s="226"/>
      <c r="H9097" s="227"/>
      <c r="I9097" s="227"/>
      <c r="J9097" s="227"/>
      <c r="K9097" s="227"/>
      <c r="L9097" s="228"/>
    </row>
    <row r="9098" spans="1:12">
      <c r="A9098" s="213" t="str">
        <f t="shared" ca="1" si="142"/>
        <v/>
      </c>
      <c r="C9098" s="223"/>
      <c r="D9098" s="224"/>
      <c r="E9098" s="224"/>
      <c r="F9098" s="225"/>
      <c r="G9098" s="226"/>
      <c r="H9098" s="227"/>
      <c r="I9098" s="227"/>
      <c r="J9098" s="227"/>
      <c r="K9098" s="227"/>
      <c r="L9098" s="228"/>
    </row>
    <row r="9099" spans="1:12">
      <c r="A9099" s="213" t="str">
        <f t="shared" ca="1" si="142"/>
        <v/>
      </c>
      <c r="C9099" s="223"/>
      <c r="D9099" s="224"/>
      <c r="E9099" s="224"/>
      <c r="F9099" s="225"/>
      <c r="G9099" s="226"/>
      <c r="H9099" s="227"/>
      <c r="I9099" s="227"/>
      <c r="J9099" s="227"/>
      <c r="K9099" s="227"/>
      <c r="L9099" s="228"/>
    </row>
    <row r="9100" spans="1:12">
      <c r="A9100" s="213" t="str">
        <f t="shared" ca="1" si="142"/>
        <v/>
      </c>
      <c r="C9100" s="223"/>
      <c r="D9100" s="224"/>
      <c r="E9100" s="224"/>
      <c r="F9100" s="225"/>
      <c r="G9100" s="226"/>
      <c r="H9100" s="227"/>
      <c r="I9100" s="227"/>
      <c r="J9100" s="227"/>
      <c r="K9100" s="227"/>
      <c r="L9100" s="228"/>
    </row>
    <row r="9101" spans="1:12">
      <c r="A9101" s="213" t="str">
        <f t="shared" ca="1" si="142"/>
        <v/>
      </c>
      <c r="C9101" s="223"/>
      <c r="D9101" s="224"/>
      <c r="E9101" s="224"/>
      <c r="F9101" s="225"/>
      <c r="G9101" s="226"/>
      <c r="H9101" s="227"/>
      <c r="I9101" s="227"/>
      <c r="J9101" s="227"/>
      <c r="K9101" s="227"/>
      <c r="L9101" s="228"/>
    </row>
    <row r="9102" spans="1:12">
      <c r="A9102" s="213" t="str">
        <f t="shared" ca="1" si="142"/>
        <v/>
      </c>
      <c r="C9102" s="223"/>
      <c r="D9102" s="224"/>
      <c r="E9102" s="224"/>
      <c r="F9102" s="225"/>
      <c r="G9102" s="226"/>
      <c r="H9102" s="227"/>
      <c r="I9102" s="227"/>
      <c r="J9102" s="227"/>
      <c r="K9102" s="227"/>
      <c r="L9102" s="228"/>
    </row>
    <row r="9103" spans="1:12">
      <c r="A9103" s="213" t="str">
        <f t="shared" ca="1" si="142"/>
        <v/>
      </c>
      <c r="C9103" s="223"/>
      <c r="D9103" s="224"/>
      <c r="E9103" s="224"/>
      <c r="F9103" s="225"/>
      <c r="G9103" s="226"/>
      <c r="H9103" s="227"/>
      <c r="I9103" s="227"/>
      <c r="J9103" s="227"/>
      <c r="K9103" s="227"/>
      <c r="L9103" s="228"/>
    </row>
    <row r="9104" spans="1:12">
      <c r="A9104" s="213" t="str">
        <f t="shared" ca="1" si="142"/>
        <v/>
      </c>
      <c r="C9104" s="223"/>
      <c r="D9104" s="224"/>
      <c r="E9104" s="224"/>
      <c r="F9104" s="225"/>
      <c r="G9104" s="226"/>
      <c r="H9104" s="227"/>
      <c r="I9104" s="227"/>
      <c r="J9104" s="227"/>
      <c r="K9104" s="227"/>
      <c r="L9104" s="228"/>
    </row>
    <row r="9105" spans="1:12">
      <c r="A9105" s="213" t="str">
        <f t="shared" ca="1" si="142"/>
        <v/>
      </c>
      <c r="C9105" s="223"/>
      <c r="D9105" s="224"/>
      <c r="E9105" s="224"/>
      <c r="F9105" s="225"/>
      <c r="G9105" s="226"/>
      <c r="H9105" s="227"/>
      <c r="I9105" s="227"/>
      <c r="J9105" s="227"/>
      <c r="K9105" s="227"/>
      <c r="L9105" s="228"/>
    </row>
    <row r="9106" spans="1:12">
      <c r="A9106" s="213" t="str">
        <f t="shared" ca="1" si="142"/>
        <v/>
      </c>
      <c r="C9106" s="223"/>
      <c r="D9106" s="224"/>
      <c r="E9106" s="224"/>
      <c r="F9106" s="225"/>
      <c r="G9106" s="226"/>
      <c r="H9106" s="227"/>
      <c r="I9106" s="227"/>
      <c r="J9106" s="227"/>
      <c r="K9106" s="227"/>
      <c r="L9106" s="228"/>
    </row>
    <row r="9107" spans="1:12">
      <c r="A9107" s="213" t="str">
        <f t="shared" ca="1" si="142"/>
        <v/>
      </c>
      <c r="C9107" s="223"/>
      <c r="D9107" s="224"/>
      <c r="E9107" s="224"/>
      <c r="F9107" s="225"/>
      <c r="G9107" s="226"/>
      <c r="H9107" s="227"/>
      <c r="I9107" s="227"/>
      <c r="J9107" s="227"/>
      <c r="K9107" s="227"/>
      <c r="L9107" s="228"/>
    </row>
    <row r="9108" spans="1:12">
      <c r="A9108" s="213" t="str">
        <f t="shared" ca="1" si="142"/>
        <v/>
      </c>
      <c r="C9108" s="223"/>
      <c r="D9108" s="224"/>
      <c r="E9108" s="224"/>
      <c r="F9108" s="225"/>
      <c r="G9108" s="226"/>
      <c r="H9108" s="227"/>
      <c r="I9108" s="227"/>
      <c r="J9108" s="227"/>
      <c r="K9108" s="227"/>
      <c r="L9108" s="228"/>
    </row>
    <row r="9109" spans="1:12">
      <c r="A9109" s="213" t="str">
        <f t="shared" ca="1" si="142"/>
        <v/>
      </c>
      <c r="C9109" s="223"/>
      <c r="D9109" s="224"/>
      <c r="E9109" s="224"/>
      <c r="F9109" s="225"/>
      <c r="G9109" s="226"/>
      <c r="H9109" s="227"/>
      <c r="I9109" s="227"/>
      <c r="J9109" s="227"/>
      <c r="K9109" s="227"/>
      <c r="L9109" s="228"/>
    </row>
    <row r="9110" spans="1:12">
      <c r="A9110" s="213" t="str">
        <f t="shared" ca="1" si="142"/>
        <v/>
      </c>
      <c r="C9110" s="223"/>
      <c r="D9110" s="224"/>
      <c r="E9110" s="224"/>
      <c r="F9110" s="225"/>
      <c r="G9110" s="226"/>
      <c r="H9110" s="227"/>
      <c r="I9110" s="227"/>
      <c r="J9110" s="227"/>
      <c r="K9110" s="227"/>
      <c r="L9110" s="228"/>
    </row>
    <row r="9111" spans="1:12">
      <c r="A9111" s="213" t="str">
        <f t="shared" ca="1" si="142"/>
        <v/>
      </c>
      <c r="C9111" s="223"/>
      <c r="D9111" s="224"/>
      <c r="E9111" s="224"/>
      <c r="F9111" s="225"/>
      <c r="G9111" s="226"/>
      <c r="H9111" s="227"/>
      <c r="I9111" s="227"/>
      <c r="J9111" s="227"/>
      <c r="K9111" s="227"/>
      <c r="L9111" s="228"/>
    </row>
    <row r="9112" spans="1:12">
      <c r="A9112" s="213" t="str">
        <f t="shared" ca="1" si="142"/>
        <v/>
      </c>
      <c r="C9112" s="223"/>
      <c r="D9112" s="224"/>
      <c r="E9112" s="224"/>
      <c r="F9112" s="225"/>
      <c r="G9112" s="226"/>
      <c r="H9112" s="227"/>
      <c r="I9112" s="227"/>
      <c r="J9112" s="227"/>
      <c r="K9112" s="227"/>
      <c r="L9112" s="228"/>
    </row>
    <row r="9113" spans="1:12">
      <c r="A9113" s="213" t="str">
        <f t="shared" ca="1" si="142"/>
        <v/>
      </c>
      <c r="C9113" s="223"/>
      <c r="D9113" s="224"/>
      <c r="E9113" s="224"/>
      <c r="F9113" s="225"/>
      <c r="G9113" s="226"/>
      <c r="H9113" s="227"/>
      <c r="I9113" s="227"/>
      <c r="J9113" s="227"/>
      <c r="K9113" s="227"/>
      <c r="L9113" s="228"/>
    </row>
    <row r="9114" spans="1:12">
      <c r="A9114" s="213" t="str">
        <f t="shared" ca="1" si="142"/>
        <v/>
      </c>
      <c r="C9114" s="223"/>
      <c r="D9114" s="224"/>
      <c r="E9114" s="224"/>
      <c r="F9114" s="225"/>
      <c r="G9114" s="226"/>
      <c r="H9114" s="227"/>
      <c r="I9114" s="227"/>
      <c r="J9114" s="227"/>
      <c r="K9114" s="227"/>
      <c r="L9114" s="228"/>
    </row>
    <row r="9115" spans="1:12">
      <c r="A9115" s="213" t="str">
        <f t="shared" ca="1" si="142"/>
        <v/>
      </c>
      <c r="C9115" s="223"/>
      <c r="D9115" s="224"/>
      <c r="E9115" s="224"/>
      <c r="F9115" s="225"/>
      <c r="G9115" s="226"/>
      <c r="H9115" s="227"/>
      <c r="I9115" s="227"/>
      <c r="J9115" s="227"/>
      <c r="K9115" s="227"/>
      <c r="L9115" s="228"/>
    </row>
    <row r="9116" spans="1:12">
      <c r="A9116" s="213" t="str">
        <f t="shared" ca="1" si="142"/>
        <v/>
      </c>
      <c r="C9116" s="223"/>
      <c r="D9116" s="224"/>
      <c r="E9116" s="224"/>
      <c r="F9116" s="225"/>
      <c r="G9116" s="226"/>
      <c r="H9116" s="227"/>
      <c r="I9116" s="227"/>
      <c r="J9116" s="227"/>
      <c r="K9116" s="227"/>
      <c r="L9116" s="228"/>
    </row>
    <row r="9117" spans="1:12">
      <c r="A9117" s="213" t="str">
        <f t="shared" ca="1" si="142"/>
        <v/>
      </c>
      <c r="C9117" s="223"/>
      <c r="D9117" s="224"/>
      <c r="E9117" s="224"/>
      <c r="F9117" s="225"/>
      <c r="G9117" s="226"/>
      <c r="H9117" s="227"/>
      <c r="I9117" s="227"/>
      <c r="J9117" s="227"/>
      <c r="K9117" s="227"/>
      <c r="L9117" s="228"/>
    </row>
    <row r="9118" spans="1:12">
      <c r="A9118" s="213" t="str">
        <f t="shared" ca="1" si="142"/>
        <v/>
      </c>
      <c r="C9118" s="223"/>
      <c r="D9118" s="224"/>
      <c r="E9118" s="224"/>
      <c r="F9118" s="225"/>
      <c r="G9118" s="226"/>
      <c r="H9118" s="227"/>
      <c r="I9118" s="227"/>
      <c r="J9118" s="227"/>
      <c r="K9118" s="227"/>
      <c r="L9118" s="228"/>
    </row>
    <row r="9119" spans="1:12">
      <c r="A9119" s="213" t="str">
        <f t="shared" ca="1" si="142"/>
        <v/>
      </c>
      <c r="C9119" s="223"/>
      <c r="D9119" s="224"/>
      <c r="E9119" s="224"/>
      <c r="F9119" s="225"/>
      <c r="G9119" s="226"/>
      <c r="H9119" s="227"/>
      <c r="I9119" s="227"/>
      <c r="J9119" s="227"/>
      <c r="K9119" s="227"/>
      <c r="L9119" s="228"/>
    </row>
    <row r="9120" spans="1:12">
      <c r="A9120" s="213" t="str">
        <f t="shared" ca="1" si="142"/>
        <v/>
      </c>
      <c r="C9120" s="223"/>
      <c r="D9120" s="224"/>
      <c r="E9120" s="224"/>
      <c r="F9120" s="225"/>
      <c r="G9120" s="226"/>
      <c r="H9120" s="227"/>
      <c r="I9120" s="227"/>
      <c r="J9120" s="227"/>
      <c r="K9120" s="227"/>
      <c r="L9120" s="228"/>
    </row>
    <row r="9121" spans="1:12">
      <c r="A9121" s="213" t="str">
        <f t="shared" ca="1" si="142"/>
        <v/>
      </c>
      <c r="C9121" s="223"/>
      <c r="D9121" s="224"/>
      <c r="E9121" s="224"/>
      <c r="F9121" s="225"/>
      <c r="G9121" s="226"/>
      <c r="H9121" s="227"/>
      <c r="I9121" s="227"/>
      <c r="J9121" s="227"/>
      <c r="K9121" s="227"/>
      <c r="L9121" s="228"/>
    </row>
    <row r="9122" spans="1:12">
      <c r="A9122" s="213" t="str">
        <f t="shared" ca="1" si="142"/>
        <v/>
      </c>
      <c r="C9122" s="223"/>
      <c r="D9122" s="224"/>
      <c r="E9122" s="224"/>
      <c r="F9122" s="225"/>
      <c r="G9122" s="226"/>
      <c r="H9122" s="227"/>
      <c r="I9122" s="227"/>
      <c r="J9122" s="227"/>
      <c r="K9122" s="227"/>
      <c r="L9122" s="228"/>
    </row>
    <row r="9123" spans="1:12">
      <c r="A9123" s="213" t="str">
        <f t="shared" ca="1" si="142"/>
        <v/>
      </c>
      <c r="C9123" s="223"/>
      <c r="D9123" s="224"/>
      <c r="E9123" s="224"/>
      <c r="F9123" s="225"/>
      <c r="G9123" s="226"/>
      <c r="H9123" s="227"/>
      <c r="I9123" s="227"/>
      <c r="J9123" s="227"/>
      <c r="K9123" s="227"/>
      <c r="L9123" s="228"/>
    </row>
    <row r="9124" spans="1:12">
      <c r="A9124" s="213" t="str">
        <f t="shared" ca="1" si="142"/>
        <v/>
      </c>
      <c r="C9124" s="223"/>
      <c r="D9124" s="224"/>
      <c r="E9124" s="224"/>
      <c r="F9124" s="225"/>
      <c r="G9124" s="226"/>
      <c r="H9124" s="227"/>
      <c r="I9124" s="227"/>
      <c r="J9124" s="227"/>
      <c r="K9124" s="227"/>
      <c r="L9124" s="228"/>
    </row>
    <row r="9125" spans="1:12">
      <c r="A9125" s="213" t="str">
        <f t="shared" ca="1" si="142"/>
        <v/>
      </c>
      <c r="C9125" s="223"/>
      <c r="D9125" s="224"/>
      <c r="E9125" s="224"/>
      <c r="F9125" s="225"/>
      <c r="G9125" s="226"/>
      <c r="H9125" s="227"/>
      <c r="I9125" s="227"/>
      <c r="J9125" s="227"/>
      <c r="K9125" s="227"/>
      <c r="L9125" s="228"/>
    </row>
    <row r="9126" spans="1:12">
      <c r="A9126" s="213" t="str">
        <f t="shared" ca="1" si="142"/>
        <v/>
      </c>
      <c r="C9126" s="223"/>
      <c r="D9126" s="224"/>
      <c r="E9126" s="224"/>
      <c r="F9126" s="225"/>
      <c r="G9126" s="226"/>
      <c r="H9126" s="227"/>
      <c r="I9126" s="227"/>
      <c r="J9126" s="227"/>
      <c r="K9126" s="227"/>
      <c r="L9126" s="228"/>
    </row>
    <row r="9127" spans="1:12">
      <c r="A9127" s="213" t="str">
        <f t="shared" ca="1" si="142"/>
        <v/>
      </c>
      <c r="C9127" s="223"/>
      <c r="D9127" s="224"/>
      <c r="E9127" s="224"/>
      <c r="F9127" s="225"/>
      <c r="G9127" s="226"/>
      <c r="H9127" s="227"/>
      <c r="I9127" s="227"/>
      <c r="J9127" s="227"/>
      <c r="K9127" s="227"/>
      <c r="L9127" s="228"/>
    </row>
    <row r="9128" spans="1:12">
      <c r="A9128" s="213" t="str">
        <f t="shared" ca="1" si="142"/>
        <v/>
      </c>
      <c r="C9128" s="223"/>
      <c r="D9128" s="224"/>
      <c r="E9128" s="224"/>
      <c r="F9128" s="225"/>
      <c r="G9128" s="226"/>
      <c r="H9128" s="227"/>
      <c r="I9128" s="227"/>
      <c r="J9128" s="227"/>
      <c r="K9128" s="227"/>
      <c r="L9128" s="228"/>
    </row>
    <row r="9129" spans="1:12">
      <c r="A9129" s="213" t="str">
        <f t="shared" ca="1" si="142"/>
        <v/>
      </c>
      <c r="C9129" s="223"/>
      <c r="D9129" s="224"/>
      <c r="E9129" s="224"/>
      <c r="F9129" s="225"/>
      <c r="G9129" s="226"/>
      <c r="H9129" s="227"/>
      <c r="I9129" s="227"/>
      <c r="J9129" s="227"/>
      <c r="K9129" s="227"/>
      <c r="L9129" s="228"/>
    </row>
    <row r="9130" spans="1:12">
      <c r="A9130" s="213" t="str">
        <f t="shared" ca="1" si="142"/>
        <v/>
      </c>
      <c r="C9130" s="223"/>
      <c r="D9130" s="224"/>
      <c r="E9130" s="224"/>
      <c r="F9130" s="225"/>
      <c r="G9130" s="226"/>
      <c r="H9130" s="227"/>
      <c r="I9130" s="227"/>
      <c r="J9130" s="227"/>
      <c r="K9130" s="227"/>
      <c r="L9130" s="228"/>
    </row>
    <row r="9131" spans="1:12">
      <c r="A9131" s="213" t="str">
        <f t="shared" ca="1" si="142"/>
        <v/>
      </c>
      <c r="C9131" s="223"/>
      <c r="D9131" s="224"/>
      <c r="E9131" s="224"/>
      <c r="F9131" s="225"/>
      <c r="G9131" s="226"/>
      <c r="H9131" s="227"/>
      <c r="I9131" s="227"/>
      <c r="J9131" s="227"/>
      <c r="K9131" s="227"/>
      <c r="L9131" s="228"/>
    </row>
    <row r="9132" spans="1:12">
      <c r="A9132" s="213" t="str">
        <f t="shared" ca="1" si="142"/>
        <v/>
      </c>
      <c r="C9132" s="223"/>
      <c r="D9132" s="224"/>
      <c r="E9132" s="224"/>
      <c r="F9132" s="225"/>
      <c r="G9132" s="226"/>
      <c r="H9132" s="227"/>
      <c r="I9132" s="227"/>
      <c r="J9132" s="227"/>
      <c r="K9132" s="227"/>
      <c r="L9132" s="228"/>
    </row>
    <row r="9133" spans="1:12">
      <c r="A9133" s="213" t="str">
        <f t="shared" ca="1" si="142"/>
        <v/>
      </c>
      <c r="C9133" s="223"/>
      <c r="D9133" s="224"/>
      <c r="E9133" s="224"/>
      <c r="F9133" s="225"/>
      <c r="G9133" s="226"/>
      <c r="H9133" s="227"/>
      <c r="I9133" s="227"/>
      <c r="J9133" s="227"/>
      <c r="K9133" s="227"/>
      <c r="L9133" s="228"/>
    </row>
    <row r="9134" spans="1:12">
      <c r="A9134" s="213" t="str">
        <f t="shared" ca="1" si="142"/>
        <v/>
      </c>
      <c r="C9134" s="223"/>
      <c r="D9134" s="224"/>
      <c r="E9134" s="224"/>
      <c r="F9134" s="225"/>
      <c r="G9134" s="226"/>
      <c r="H9134" s="227"/>
      <c r="I9134" s="227"/>
      <c r="J9134" s="227"/>
      <c r="K9134" s="227"/>
      <c r="L9134" s="228"/>
    </row>
    <row r="9135" spans="1:12">
      <c r="A9135" s="213" t="str">
        <f t="shared" ca="1" si="142"/>
        <v/>
      </c>
      <c r="C9135" s="223"/>
      <c r="D9135" s="224"/>
      <c r="E9135" s="224"/>
      <c r="F9135" s="225"/>
      <c r="G9135" s="226"/>
      <c r="H9135" s="227"/>
      <c r="I9135" s="227"/>
      <c r="J9135" s="227"/>
      <c r="K9135" s="227"/>
      <c r="L9135" s="228"/>
    </row>
    <row r="9136" spans="1:12">
      <c r="A9136" s="213" t="str">
        <f t="shared" ca="1" si="142"/>
        <v/>
      </c>
      <c r="C9136" s="223"/>
      <c r="D9136" s="224"/>
      <c r="E9136" s="224"/>
      <c r="F9136" s="225"/>
      <c r="G9136" s="226"/>
      <c r="H9136" s="227"/>
      <c r="I9136" s="227"/>
      <c r="J9136" s="227"/>
      <c r="K9136" s="227"/>
      <c r="L9136" s="228"/>
    </row>
    <row r="9137" spans="1:12">
      <c r="A9137" s="213" t="str">
        <f t="shared" ca="1" si="142"/>
        <v/>
      </c>
      <c r="C9137" s="223"/>
      <c r="D9137" s="224"/>
      <c r="E9137" s="224"/>
      <c r="F9137" s="225"/>
      <c r="G9137" s="226"/>
      <c r="H9137" s="227"/>
      <c r="I9137" s="227"/>
      <c r="J9137" s="227"/>
      <c r="K9137" s="227"/>
      <c r="L9137" s="228"/>
    </row>
    <row r="9138" spans="1:12">
      <c r="A9138" s="213" t="str">
        <f t="shared" ca="1" si="142"/>
        <v/>
      </c>
      <c r="C9138" s="223"/>
      <c r="D9138" s="224"/>
      <c r="E9138" s="224"/>
      <c r="F9138" s="225"/>
      <c r="G9138" s="226"/>
      <c r="H9138" s="227"/>
      <c r="I9138" s="227"/>
      <c r="J9138" s="227"/>
      <c r="K9138" s="227"/>
      <c r="L9138" s="228"/>
    </row>
    <row r="9139" spans="1:12">
      <c r="A9139" s="213" t="str">
        <f t="shared" ca="1" si="142"/>
        <v/>
      </c>
      <c r="C9139" s="223"/>
      <c r="D9139" s="224"/>
      <c r="E9139" s="224"/>
      <c r="F9139" s="225"/>
      <c r="G9139" s="226"/>
      <c r="H9139" s="227"/>
      <c r="I9139" s="227"/>
      <c r="J9139" s="227"/>
      <c r="K9139" s="227"/>
      <c r="L9139" s="228"/>
    </row>
    <row r="9140" spans="1:12">
      <c r="A9140" s="213" t="str">
        <f t="shared" ca="1" si="142"/>
        <v/>
      </c>
      <c r="C9140" s="223"/>
      <c r="D9140" s="224"/>
      <c r="E9140" s="224"/>
      <c r="F9140" s="225"/>
      <c r="G9140" s="226"/>
      <c r="H9140" s="227"/>
      <c r="I9140" s="227"/>
      <c r="J9140" s="227"/>
      <c r="K9140" s="227"/>
      <c r="L9140" s="228"/>
    </row>
    <row r="9141" spans="1:12">
      <c r="A9141" s="213" t="str">
        <f t="shared" ca="1" si="142"/>
        <v/>
      </c>
      <c r="C9141" s="223"/>
      <c r="D9141" s="224"/>
      <c r="E9141" s="224"/>
      <c r="F9141" s="225"/>
      <c r="G9141" s="226"/>
      <c r="H9141" s="227"/>
      <c r="I9141" s="227"/>
      <c r="J9141" s="227"/>
      <c r="K9141" s="227"/>
      <c r="L9141" s="228"/>
    </row>
    <row r="9142" spans="1:12">
      <c r="A9142" s="213" t="str">
        <f t="shared" ca="1" si="142"/>
        <v/>
      </c>
      <c r="C9142" s="223"/>
      <c r="D9142" s="224"/>
      <c r="E9142" s="224"/>
      <c r="F9142" s="225"/>
      <c r="G9142" s="226"/>
      <c r="H9142" s="227"/>
      <c r="I9142" s="227"/>
      <c r="J9142" s="227"/>
      <c r="K9142" s="227"/>
      <c r="L9142" s="228"/>
    </row>
    <row r="9143" spans="1:12">
      <c r="A9143" s="213" t="str">
        <f t="shared" ca="1" si="142"/>
        <v/>
      </c>
      <c r="C9143" s="223"/>
      <c r="D9143" s="224"/>
      <c r="E9143" s="224"/>
      <c r="F9143" s="225"/>
      <c r="G9143" s="226"/>
      <c r="H9143" s="227"/>
      <c r="I9143" s="227"/>
      <c r="J9143" s="227"/>
      <c r="K9143" s="227"/>
      <c r="L9143" s="228"/>
    </row>
    <row r="9144" spans="1:12">
      <c r="A9144" s="213" t="str">
        <f t="shared" ca="1" si="142"/>
        <v/>
      </c>
      <c r="C9144" s="223"/>
      <c r="D9144" s="224"/>
      <c r="E9144" s="224"/>
      <c r="F9144" s="225"/>
      <c r="G9144" s="226"/>
      <c r="H9144" s="227"/>
      <c r="I9144" s="227"/>
      <c r="J9144" s="227"/>
      <c r="K9144" s="227"/>
      <c r="L9144" s="228"/>
    </row>
    <row r="9145" spans="1:12">
      <c r="A9145" s="213" t="str">
        <f t="shared" ca="1" si="142"/>
        <v/>
      </c>
      <c r="C9145" s="223"/>
      <c r="D9145" s="224"/>
      <c r="E9145" s="224"/>
      <c r="F9145" s="225"/>
      <c r="G9145" s="226"/>
      <c r="H9145" s="227"/>
      <c r="I9145" s="227"/>
      <c r="J9145" s="227"/>
      <c r="K9145" s="227"/>
      <c r="L9145" s="228"/>
    </row>
    <row r="9146" spans="1:12">
      <c r="A9146" s="213" t="str">
        <f t="shared" ca="1" si="142"/>
        <v/>
      </c>
      <c r="C9146" s="223"/>
      <c r="D9146" s="224"/>
      <c r="E9146" s="224"/>
      <c r="F9146" s="225"/>
      <c r="G9146" s="226"/>
      <c r="H9146" s="227"/>
      <c r="I9146" s="227"/>
      <c r="J9146" s="227"/>
      <c r="K9146" s="227"/>
      <c r="L9146" s="228"/>
    </row>
    <row r="9147" spans="1:12">
      <c r="A9147" s="213" t="str">
        <f t="shared" ca="1" si="142"/>
        <v/>
      </c>
      <c r="C9147" s="223"/>
      <c r="D9147" s="224"/>
      <c r="E9147" s="224"/>
      <c r="F9147" s="225"/>
      <c r="G9147" s="226"/>
      <c r="H9147" s="227"/>
      <c r="I9147" s="227"/>
      <c r="J9147" s="227"/>
      <c r="K9147" s="227"/>
      <c r="L9147" s="228"/>
    </row>
    <row r="9148" spans="1:12">
      <c r="A9148" s="213" t="str">
        <f t="shared" ca="1" si="142"/>
        <v/>
      </c>
      <c r="C9148" s="223"/>
      <c r="D9148" s="224"/>
      <c r="E9148" s="224"/>
      <c r="F9148" s="225"/>
      <c r="G9148" s="226"/>
      <c r="H9148" s="227"/>
      <c r="I9148" s="227"/>
      <c r="J9148" s="227"/>
      <c r="K9148" s="227"/>
      <c r="L9148" s="228"/>
    </row>
    <row r="9149" spans="1:12">
      <c r="A9149" s="213" t="str">
        <f t="shared" ca="1" si="142"/>
        <v/>
      </c>
      <c r="C9149" s="223"/>
      <c r="D9149" s="224"/>
      <c r="E9149" s="224"/>
      <c r="F9149" s="225"/>
      <c r="G9149" s="226"/>
      <c r="H9149" s="227"/>
      <c r="I9149" s="227"/>
      <c r="J9149" s="227"/>
      <c r="K9149" s="227"/>
      <c r="L9149" s="228"/>
    </row>
    <row r="9150" spans="1:12">
      <c r="A9150" s="213" t="str">
        <f t="shared" ca="1" si="142"/>
        <v/>
      </c>
      <c r="C9150" s="223"/>
      <c r="D9150" s="224"/>
      <c r="E9150" s="224"/>
      <c r="F9150" s="225"/>
      <c r="G9150" s="226"/>
      <c r="H9150" s="227"/>
      <c r="I9150" s="227"/>
      <c r="J9150" s="227"/>
      <c r="K9150" s="227"/>
      <c r="L9150" s="228"/>
    </row>
    <row r="9151" spans="1:12">
      <c r="A9151" s="213" t="str">
        <f t="shared" ca="1" si="142"/>
        <v/>
      </c>
      <c r="C9151" s="223"/>
      <c r="D9151" s="224"/>
      <c r="E9151" s="224"/>
      <c r="F9151" s="225"/>
      <c r="G9151" s="226"/>
      <c r="H9151" s="227"/>
      <c r="I9151" s="227"/>
      <c r="J9151" s="227"/>
      <c r="K9151" s="227"/>
      <c r="L9151" s="228"/>
    </row>
    <row r="9152" spans="1:12">
      <c r="A9152" s="213" t="str">
        <f t="shared" ca="1" si="142"/>
        <v/>
      </c>
      <c r="C9152" s="223"/>
      <c r="D9152" s="224"/>
      <c r="E9152" s="224"/>
      <c r="F9152" s="225"/>
      <c r="G9152" s="226"/>
      <c r="H9152" s="227"/>
      <c r="I9152" s="227"/>
      <c r="J9152" s="227"/>
      <c r="K9152" s="227"/>
      <c r="L9152" s="228"/>
    </row>
    <row r="9153" spans="1:12">
      <c r="A9153" s="213" t="str">
        <f t="shared" ca="1" si="142"/>
        <v/>
      </c>
      <c r="C9153" s="223"/>
      <c r="D9153" s="224"/>
      <c r="E9153" s="224"/>
      <c r="F9153" s="225"/>
      <c r="G9153" s="226"/>
      <c r="H9153" s="227"/>
      <c r="I9153" s="227"/>
      <c r="J9153" s="227"/>
      <c r="K9153" s="227"/>
      <c r="L9153" s="228"/>
    </row>
    <row r="9154" spans="1:12">
      <c r="A9154" s="213" t="str">
        <f t="shared" ca="1" si="142"/>
        <v/>
      </c>
      <c r="C9154" s="223"/>
      <c r="D9154" s="224"/>
      <c r="E9154" s="224"/>
      <c r="F9154" s="225"/>
      <c r="G9154" s="226"/>
      <c r="H9154" s="227"/>
      <c r="I9154" s="227"/>
      <c r="J9154" s="227"/>
      <c r="K9154" s="227"/>
      <c r="L9154" s="228"/>
    </row>
    <row r="9155" spans="1:12">
      <c r="A9155" s="213" t="str">
        <f t="shared" ca="1" si="142"/>
        <v/>
      </c>
      <c r="C9155" s="223"/>
      <c r="D9155" s="224"/>
      <c r="E9155" s="224"/>
      <c r="F9155" s="225"/>
      <c r="G9155" s="226"/>
      <c r="H9155" s="227"/>
      <c r="I9155" s="227"/>
      <c r="J9155" s="227"/>
      <c r="K9155" s="227"/>
      <c r="L9155" s="228"/>
    </row>
    <row r="9156" spans="1:12">
      <c r="A9156" s="213" t="str">
        <f t="shared" ref="A9156:A9219" ca="1" si="143">IF(INDIRECT(ADDRESS(ROW(A9156),3))="","",IF(INDIRECT(ADDRESS(ROW(A9156),3))=INDIRECT(ADDRESS(ROW(A9156)-1,3)),A9155,A9155+1))</f>
        <v/>
      </c>
      <c r="C9156" s="223"/>
      <c r="D9156" s="224"/>
      <c r="E9156" s="224"/>
      <c r="F9156" s="225"/>
      <c r="G9156" s="226"/>
      <c r="H9156" s="227"/>
      <c r="I9156" s="227"/>
      <c r="J9156" s="227"/>
      <c r="K9156" s="227"/>
      <c r="L9156" s="228"/>
    </row>
    <row r="9157" spans="1:12">
      <c r="A9157" s="213" t="str">
        <f t="shared" ca="1" si="143"/>
        <v/>
      </c>
      <c r="C9157" s="223"/>
      <c r="D9157" s="224"/>
      <c r="E9157" s="224"/>
      <c r="F9157" s="225"/>
      <c r="G9157" s="226"/>
      <c r="H9157" s="227"/>
      <c r="I9157" s="227"/>
      <c r="J9157" s="227"/>
      <c r="K9157" s="227"/>
      <c r="L9157" s="228"/>
    </row>
    <row r="9158" spans="1:12">
      <c r="A9158" s="213" t="str">
        <f t="shared" ca="1" si="143"/>
        <v/>
      </c>
      <c r="C9158" s="223"/>
      <c r="D9158" s="224"/>
      <c r="E9158" s="224"/>
      <c r="F9158" s="225"/>
      <c r="G9158" s="226"/>
      <c r="H9158" s="227"/>
      <c r="I9158" s="227"/>
      <c r="J9158" s="227"/>
      <c r="K9158" s="227"/>
      <c r="L9158" s="228"/>
    </row>
    <row r="9159" spans="1:12">
      <c r="A9159" s="213" t="str">
        <f t="shared" ca="1" si="143"/>
        <v/>
      </c>
      <c r="C9159" s="223"/>
      <c r="D9159" s="224"/>
      <c r="E9159" s="224"/>
      <c r="F9159" s="225"/>
      <c r="G9159" s="226"/>
      <c r="H9159" s="227"/>
      <c r="I9159" s="227"/>
      <c r="J9159" s="227"/>
      <c r="K9159" s="227"/>
      <c r="L9159" s="228"/>
    </row>
    <row r="9160" spans="1:12">
      <c r="A9160" s="213" t="str">
        <f t="shared" ca="1" si="143"/>
        <v/>
      </c>
      <c r="C9160" s="223"/>
      <c r="D9160" s="224"/>
      <c r="E9160" s="224"/>
      <c r="F9160" s="225"/>
      <c r="G9160" s="226"/>
      <c r="H9160" s="227"/>
      <c r="I9160" s="227"/>
      <c r="J9160" s="227"/>
      <c r="K9160" s="227"/>
      <c r="L9160" s="228"/>
    </row>
    <row r="9161" spans="1:12">
      <c r="A9161" s="213" t="str">
        <f t="shared" ca="1" si="143"/>
        <v/>
      </c>
      <c r="C9161" s="223"/>
      <c r="D9161" s="224"/>
      <c r="E9161" s="224"/>
      <c r="F9161" s="225"/>
      <c r="G9161" s="226"/>
      <c r="H9161" s="227"/>
      <c r="I9161" s="227"/>
      <c r="J9161" s="227"/>
      <c r="K9161" s="227"/>
      <c r="L9161" s="228"/>
    </row>
    <row r="9162" spans="1:12">
      <c r="A9162" s="213" t="str">
        <f t="shared" ca="1" si="143"/>
        <v/>
      </c>
      <c r="C9162" s="223"/>
      <c r="D9162" s="224"/>
      <c r="E9162" s="224"/>
      <c r="F9162" s="225"/>
      <c r="G9162" s="226"/>
      <c r="H9162" s="227"/>
      <c r="I9162" s="227"/>
      <c r="J9162" s="227"/>
      <c r="K9162" s="227"/>
      <c r="L9162" s="228"/>
    </row>
    <row r="9163" spans="1:12">
      <c r="A9163" s="213" t="str">
        <f t="shared" ca="1" si="143"/>
        <v/>
      </c>
      <c r="C9163" s="223"/>
      <c r="D9163" s="224"/>
      <c r="E9163" s="224"/>
      <c r="F9163" s="225"/>
      <c r="G9163" s="226"/>
      <c r="H9163" s="227"/>
      <c r="I9163" s="227"/>
      <c r="J9163" s="227"/>
      <c r="K9163" s="227"/>
      <c r="L9163" s="228"/>
    </row>
    <row r="9164" spans="1:12">
      <c r="A9164" s="213" t="str">
        <f t="shared" ca="1" si="143"/>
        <v/>
      </c>
      <c r="C9164" s="223"/>
      <c r="D9164" s="224"/>
      <c r="E9164" s="224"/>
      <c r="F9164" s="225"/>
      <c r="G9164" s="226"/>
      <c r="H9164" s="227"/>
      <c r="I9164" s="227"/>
      <c r="J9164" s="227"/>
      <c r="K9164" s="227"/>
      <c r="L9164" s="228"/>
    </row>
    <row r="9165" spans="1:12">
      <c r="A9165" s="213" t="str">
        <f t="shared" ca="1" si="143"/>
        <v/>
      </c>
      <c r="C9165" s="223"/>
      <c r="D9165" s="224"/>
      <c r="E9165" s="224"/>
      <c r="F9165" s="225"/>
      <c r="G9165" s="226"/>
      <c r="H9165" s="227"/>
      <c r="I9165" s="227"/>
      <c r="J9165" s="227"/>
      <c r="K9165" s="227"/>
      <c r="L9165" s="228"/>
    </row>
    <row r="9166" spans="1:12">
      <c r="A9166" s="213" t="str">
        <f t="shared" ca="1" si="143"/>
        <v/>
      </c>
      <c r="C9166" s="223"/>
      <c r="D9166" s="224"/>
      <c r="E9166" s="224"/>
      <c r="F9166" s="225"/>
      <c r="G9166" s="226"/>
      <c r="H9166" s="227"/>
      <c r="I9166" s="227"/>
      <c r="J9166" s="227"/>
      <c r="K9166" s="227"/>
      <c r="L9166" s="228"/>
    </row>
    <row r="9167" spans="1:12">
      <c r="A9167" s="213" t="str">
        <f t="shared" ca="1" si="143"/>
        <v/>
      </c>
      <c r="C9167" s="223"/>
      <c r="D9167" s="224"/>
      <c r="E9167" s="224"/>
      <c r="F9167" s="225"/>
      <c r="G9167" s="226"/>
      <c r="H9167" s="227"/>
      <c r="I9167" s="227"/>
      <c r="J9167" s="227"/>
      <c r="K9167" s="227"/>
      <c r="L9167" s="228"/>
    </row>
    <row r="9168" spans="1:12">
      <c r="A9168" s="213" t="str">
        <f t="shared" ca="1" si="143"/>
        <v/>
      </c>
      <c r="C9168" s="223"/>
      <c r="D9168" s="224"/>
      <c r="E9168" s="224"/>
      <c r="F9168" s="225"/>
      <c r="G9168" s="226"/>
      <c r="H9168" s="227"/>
      <c r="I9168" s="227"/>
      <c r="J9168" s="227"/>
      <c r="K9168" s="227"/>
      <c r="L9168" s="228"/>
    </row>
    <row r="9169" spans="1:12">
      <c r="A9169" s="213" t="str">
        <f t="shared" ca="1" si="143"/>
        <v/>
      </c>
      <c r="C9169" s="223"/>
      <c r="D9169" s="224"/>
      <c r="E9169" s="224"/>
      <c r="F9169" s="225"/>
      <c r="G9169" s="226"/>
      <c r="H9169" s="227"/>
      <c r="I9169" s="227"/>
      <c r="J9169" s="227"/>
      <c r="K9169" s="227"/>
      <c r="L9169" s="228"/>
    </row>
    <row r="9170" spans="1:12">
      <c r="A9170" s="213" t="str">
        <f t="shared" ca="1" si="143"/>
        <v/>
      </c>
      <c r="C9170" s="223"/>
      <c r="D9170" s="224"/>
      <c r="E9170" s="224"/>
      <c r="F9170" s="225"/>
      <c r="G9170" s="226"/>
      <c r="H9170" s="227"/>
      <c r="I9170" s="227"/>
      <c r="J9170" s="227"/>
      <c r="K9170" s="227"/>
      <c r="L9170" s="228"/>
    </row>
    <row r="9171" spans="1:12">
      <c r="A9171" s="213" t="str">
        <f t="shared" ca="1" si="143"/>
        <v/>
      </c>
      <c r="C9171" s="223"/>
      <c r="D9171" s="224"/>
      <c r="E9171" s="224"/>
      <c r="F9171" s="225"/>
      <c r="G9171" s="226"/>
      <c r="H9171" s="227"/>
      <c r="I9171" s="227"/>
      <c r="J9171" s="227"/>
      <c r="K9171" s="227"/>
      <c r="L9171" s="228"/>
    </row>
    <row r="9172" spans="1:12">
      <c r="A9172" s="213" t="str">
        <f t="shared" ca="1" si="143"/>
        <v/>
      </c>
      <c r="C9172" s="223"/>
      <c r="D9172" s="224"/>
      <c r="E9172" s="224"/>
      <c r="F9172" s="225"/>
      <c r="G9172" s="226"/>
      <c r="H9172" s="227"/>
      <c r="I9172" s="227"/>
      <c r="J9172" s="227"/>
      <c r="K9172" s="227"/>
      <c r="L9172" s="228"/>
    </row>
    <row r="9173" spans="1:12">
      <c r="A9173" s="213" t="str">
        <f t="shared" ca="1" si="143"/>
        <v/>
      </c>
      <c r="C9173" s="223"/>
      <c r="D9173" s="224"/>
      <c r="E9173" s="224"/>
      <c r="F9173" s="225"/>
      <c r="G9173" s="226"/>
      <c r="H9173" s="227"/>
      <c r="I9173" s="227"/>
      <c r="J9173" s="227"/>
      <c r="K9173" s="227"/>
      <c r="L9173" s="228"/>
    </row>
    <row r="9174" spans="1:12">
      <c r="A9174" s="213" t="str">
        <f t="shared" ca="1" si="143"/>
        <v/>
      </c>
      <c r="C9174" s="223"/>
      <c r="D9174" s="224"/>
      <c r="E9174" s="224"/>
      <c r="F9174" s="225"/>
      <c r="G9174" s="226"/>
      <c r="H9174" s="227"/>
      <c r="I9174" s="227"/>
      <c r="J9174" s="227"/>
      <c r="K9174" s="227"/>
      <c r="L9174" s="228"/>
    </row>
    <row r="9175" spans="1:12">
      <c r="A9175" s="213" t="str">
        <f t="shared" ca="1" si="143"/>
        <v/>
      </c>
      <c r="C9175" s="223"/>
      <c r="D9175" s="224"/>
      <c r="E9175" s="224"/>
      <c r="F9175" s="225"/>
      <c r="G9175" s="226"/>
      <c r="H9175" s="227"/>
      <c r="I9175" s="227"/>
      <c r="J9175" s="227"/>
      <c r="K9175" s="227"/>
      <c r="L9175" s="228"/>
    </row>
    <row r="9176" spans="1:12">
      <c r="A9176" s="213" t="str">
        <f t="shared" ca="1" si="143"/>
        <v/>
      </c>
      <c r="C9176" s="223"/>
      <c r="D9176" s="224"/>
      <c r="E9176" s="224"/>
      <c r="F9176" s="225"/>
      <c r="G9176" s="226"/>
      <c r="H9176" s="227"/>
      <c r="I9176" s="227"/>
      <c r="J9176" s="227"/>
      <c r="K9176" s="227"/>
      <c r="L9176" s="228"/>
    </row>
    <row r="9177" spans="1:12">
      <c r="A9177" s="213" t="str">
        <f t="shared" ca="1" si="143"/>
        <v/>
      </c>
      <c r="C9177" s="223"/>
      <c r="D9177" s="224"/>
      <c r="E9177" s="224"/>
      <c r="F9177" s="225"/>
      <c r="G9177" s="226"/>
      <c r="H9177" s="227"/>
      <c r="I9177" s="227"/>
      <c r="J9177" s="227"/>
      <c r="K9177" s="227"/>
      <c r="L9177" s="228"/>
    </row>
    <row r="9178" spans="1:12">
      <c r="A9178" s="213" t="str">
        <f t="shared" ca="1" si="143"/>
        <v/>
      </c>
      <c r="C9178" s="223"/>
      <c r="D9178" s="224"/>
      <c r="E9178" s="224"/>
      <c r="F9178" s="225"/>
      <c r="G9178" s="226"/>
      <c r="H9178" s="227"/>
      <c r="I9178" s="227"/>
      <c r="J9178" s="227"/>
      <c r="K9178" s="227"/>
      <c r="L9178" s="228"/>
    </row>
    <row r="9179" spans="1:12">
      <c r="A9179" s="213" t="str">
        <f t="shared" ca="1" si="143"/>
        <v/>
      </c>
      <c r="C9179" s="223"/>
      <c r="D9179" s="224"/>
      <c r="E9179" s="224"/>
      <c r="F9179" s="225"/>
      <c r="G9179" s="226"/>
      <c r="H9179" s="227"/>
      <c r="I9179" s="227"/>
      <c r="J9179" s="227"/>
      <c r="K9179" s="227"/>
      <c r="L9179" s="228"/>
    </row>
    <row r="9180" spans="1:12">
      <c r="A9180" s="213" t="str">
        <f t="shared" ca="1" si="143"/>
        <v/>
      </c>
      <c r="C9180" s="223"/>
      <c r="D9180" s="224"/>
      <c r="E9180" s="224"/>
      <c r="F9180" s="225"/>
      <c r="G9180" s="226"/>
      <c r="H9180" s="227"/>
      <c r="I9180" s="227"/>
      <c r="J9180" s="227"/>
      <c r="K9180" s="227"/>
      <c r="L9180" s="228"/>
    </row>
    <row r="9181" spans="1:12">
      <c r="A9181" s="213" t="str">
        <f t="shared" ca="1" si="143"/>
        <v/>
      </c>
      <c r="C9181" s="223"/>
      <c r="D9181" s="224"/>
      <c r="E9181" s="224"/>
      <c r="F9181" s="225"/>
      <c r="G9181" s="226"/>
      <c r="H9181" s="227"/>
      <c r="I9181" s="227"/>
      <c r="J9181" s="227"/>
      <c r="K9181" s="227"/>
      <c r="L9181" s="228"/>
    </row>
    <row r="9182" spans="1:12">
      <c r="A9182" s="213" t="str">
        <f t="shared" ca="1" si="143"/>
        <v/>
      </c>
      <c r="C9182" s="223"/>
      <c r="D9182" s="224"/>
      <c r="E9182" s="224"/>
      <c r="F9182" s="225"/>
      <c r="G9182" s="226"/>
      <c r="H9182" s="227"/>
      <c r="I9182" s="227"/>
      <c r="J9182" s="227"/>
      <c r="K9182" s="227"/>
      <c r="L9182" s="228"/>
    </row>
    <row r="9183" spans="1:12">
      <c r="A9183" s="213" t="str">
        <f t="shared" ca="1" si="143"/>
        <v/>
      </c>
      <c r="C9183" s="223"/>
      <c r="D9183" s="224"/>
      <c r="E9183" s="224"/>
      <c r="F9183" s="225"/>
      <c r="G9183" s="226"/>
      <c r="H9183" s="227"/>
      <c r="I9183" s="227"/>
      <c r="J9183" s="227"/>
      <c r="K9183" s="227"/>
      <c r="L9183" s="228"/>
    </row>
    <row r="9184" spans="1:12">
      <c r="A9184" s="213" t="str">
        <f t="shared" ca="1" si="143"/>
        <v/>
      </c>
      <c r="C9184" s="223"/>
      <c r="D9184" s="224"/>
      <c r="E9184" s="224"/>
      <c r="F9184" s="225"/>
      <c r="G9184" s="226"/>
      <c r="H9184" s="227"/>
      <c r="I9184" s="227"/>
      <c r="J9184" s="227"/>
      <c r="K9184" s="227"/>
      <c r="L9184" s="228"/>
    </row>
    <row r="9185" spans="1:12">
      <c r="A9185" s="213" t="str">
        <f t="shared" ca="1" si="143"/>
        <v/>
      </c>
      <c r="C9185" s="223"/>
      <c r="D9185" s="224"/>
      <c r="E9185" s="224"/>
      <c r="F9185" s="225"/>
      <c r="G9185" s="226"/>
      <c r="H9185" s="227"/>
      <c r="I9185" s="227"/>
      <c r="J9185" s="227"/>
      <c r="K9185" s="227"/>
      <c r="L9185" s="228"/>
    </row>
    <row r="9186" spans="1:12">
      <c r="A9186" s="213" t="str">
        <f t="shared" ca="1" si="143"/>
        <v/>
      </c>
      <c r="C9186" s="223"/>
      <c r="D9186" s="224"/>
      <c r="E9186" s="224"/>
      <c r="F9186" s="225"/>
      <c r="G9186" s="226"/>
      <c r="H9186" s="227"/>
      <c r="I9186" s="227"/>
      <c r="J9186" s="227"/>
      <c r="K9186" s="227"/>
      <c r="L9186" s="228"/>
    </row>
    <row r="9187" spans="1:12">
      <c r="A9187" s="213" t="str">
        <f t="shared" ca="1" si="143"/>
        <v/>
      </c>
      <c r="C9187" s="223"/>
      <c r="D9187" s="224"/>
      <c r="E9187" s="224"/>
      <c r="F9187" s="225"/>
      <c r="G9187" s="226"/>
      <c r="H9187" s="227"/>
      <c r="I9187" s="227"/>
      <c r="J9187" s="227"/>
      <c r="K9187" s="227"/>
      <c r="L9187" s="228"/>
    </row>
    <row r="9188" spans="1:12">
      <c r="A9188" s="213" t="str">
        <f t="shared" ca="1" si="143"/>
        <v/>
      </c>
      <c r="C9188" s="223"/>
      <c r="D9188" s="224"/>
      <c r="E9188" s="224"/>
      <c r="F9188" s="225"/>
      <c r="G9188" s="226"/>
      <c r="H9188" s="227"/>
      <c r="I9188" s="227"/>
      <c r="J9188" s="227"/>
      <c r="K9188" s="227"/>
      <c r="L9188" s="228"/>
    </row>
    <row r="9189" spans="1:12">
      <c r="A9189" s="213" t="str">
        <f t="shared" ca="1" si="143"/>
        <v/>
      </c>
      <c r="C9189" s="223"/>
      <c r="D9189" s="224"/>
      <c r="E9189" s="224"/>
      <c r="F9189" s="225"/>
      <c r="G9189" s="226"/>
      <c r="H9189" s="227"/>
      <c r="I9189" s="227"/>
      <c r="J9189" s="227"/>
      <c r="K9189" s="227"/>
      <c r="L9189" s="228"/>
    </row>
    <row r="9190" spans="1:12">
      <c r="A9190" s="213" t="str">
        <f t="shared" ca="1" si="143"/>
        <v/>
      </c>
      <c r="C9190" s="223"/>
      <c r="D9190" s="224"/>
      <c r="E9190" s="224"/>
      <c r="F9190" s="225"/>
      <c r="G9190" s="226"/>
      <c r="H9190" s="227"/>
      <c r="I9190" s="227"/>
      <c r="J9190" s="227"/>
      <c r="K9190" s="227"/>
      <c r="L9190" s="228"/>
    </row>
    <row r="9191" spans="1:12">
      <c r="A9191" s="213" t="str">
        <f t="shared" ca="1" si="143"/>
        <v/>
      </c>
      <c r="C9191" s="223"/>
      <c r="D9191" s="224"/>
      <c r="E9191" s="224"/>
      <c r="F9191" s="225"/>
      <c r="G9191" s="226"/>
      <c r="H9191" s="227"/>
      <c r="I9191" s="227"/>
      <c r="J9191" s="227"/>
      <c r="K9191" s="227"/>
      <c r="L9191" s="228"/>
    </row>
    <row r="9192" spans="1:12">
      <c r="A9192" s="213" t="str">
        <f t="shared" ca="1" si="143"/>
        <v/>
      </c>
      <c r="C9192" s="223"/>
      <c r="D9192" s="224"/>
      <c r="E9192" s="224"/>
      <c r="F9192" s="225"/>
      <c r="G9192" s="226"/>
      <c r="H9192" s="227"/>
      <c r="I9192" s="227"/>
      <c r="J9192" s="227"/>
      <c r="K9192" s="227"/>
      <c r="L9192" s="228"/>
    </row>
    <row r="9193" spans="1:12">
      <c r="A9193" s="213" t="str">
        <f t="shared" ca="1" si="143"/>
        <v/>
      </c>
      <c r="C9193" s="223"/>
      <c r="D9193" s="224"/>
      <c r="E9193" s="224"/>
      <c r="F9193" s="225"/>
      <c r="G9193" s="226"/>
      <c r="H9193" s="227"/>
      <c r="I9193" s="227"/>
      <c r="J9193" s="227"/>
      <c r="K9193" s="227"/>
      <c r="L9193" s="228"/>
    </row>
    <row r="9194" spans="1:12">
      <c r="A9194" s="213" t="str">
        <f t="shared" ca="1" si="143"/>
        <v/>
      </c>
      <c r="C9194" s="223"/>
      <c r="D9194" s="224"/>
      <c r="E9194" s="224"/>
      <c r="F9194" s="225"/>
      <c r="G9194" s="226"/>
      <c r="H9194" s="227"/>
      <c r="I9194" s="227"/>
      <c r="J9194" s="227"/>
      <c r="K9194" s="227"/>
      <c r="L9194" s="228"/>
    </row>
    <row r="9195" spans="1:12">
      <c r="A9195" s="213" t="str">
        <f t="shared" ca="1" si="143"/>
        <v/>
      </c>
      <c r="C9195" s="223"/>
      <c r="D9195" s="224"/>
      <c r="E9195" s="224"/>
      <c r="F9195" s="225"/>
      <c r="G9195" s="226"/>
      <c r="H9195" s="227"/>
      <c r="I9195" s="227"/>
      <c r="J9195" s="227"/>
      <c r="K9195" s="227"/>
      <c r="L9195" s="228"/>
    </row>
    <row r="9196" spans="1:12">
      <c r="A9196" s="213" t="str">
        <f t="shared" ca="1" si="143"/>
        <v/>
      </c>
      <c r="C9196" s="223"/>
      <c r="D9196" s="224"/>
      <c r="E9196" s="224"/>
      <c r="F9196" s="225"/>
      <c r="G9196" s="226"/>
      <c r="H9196" s="227"/>
      <c r="I9196" s="227"/>
      <c r="J9196" s="227"/>
      <c r="K9196" s="227"/>
      <c r="L9196" s="228"/>
    </row>
    <row r="9197" spans="1:12">
      <c r="A9197" s="213" t="str">
        <f t="shared" ca="1" si="143"/>
        <v/>
      </c>
      <c r="C9197" s="223"/>
      <c r="D9197" s="224"/>
      <c r="E9197" s="224"/>
      <c r="F9197" s="225"/>
      <c r="G9197" s="226"/>
      <c r="H9197" s="227"/>
      <c r="I9197" s="227"/>
      <c r="J9197" s="227"/>
      <c r="K9197" s="227"/>
      <c r="L9197" s="228"/>
    </row>
    <row r="9198" spans="1:12">
      <c r="A9198" s="213" t="str">
        <f t="shared" ca="1" si="143"/>
        <v/>
      </c>
      <c r="C9198" s="223"/>
      <c r="D9198" s="224"/>
      <c r="E9198" s="224"/>
      <c r="F9198" s="225"/>
      <c r="G9198" s="226"/>
      <c r="H9198" s="227"/>
      <c r="I9198" s="227"/>
      <c r="J9198" s="227"/>
      <c r="K9198" s="227"/>
      <c r="L9198" s="228"/>
    </row>
    <row r="9199" spans="1:12">
      <c r="A9199" s="213" t="str">
        <f t="shared" ca="1" si="143"/>
        <v/>
      </c>
      <c r="C9199" s="223"/>
      <c r="D9199" s="224"/>
      <c r="E9199" s="224"/>
      <c r="F9199" s="225"/>
      <c r="G9199" s="226"/>
      <c r="H9199" s="227"/>
      <c r="I9199" s="227"/>
      <c r="J9199" s="227"/>
      <c r="K9199" s="227"/>
      <c r="L9199" s="228"/>
    </row>
    <row r="9200" spans="1:12">
      <c r="A9200" s="213" t="str">
        <f t="shared" ca="1" si="143"/>
        <v/>
      </c>
      <c r="C9200" s="223"/>
      <c r="D9200" s="224"/>
      <c r="E9200" s="224"/>
      <c r="F9200" s="225"/>
      <c r="G9200" s="226"/>
      <c r="H9200" s="227"/>
      <c r="I9200" s="227"/>
      <c r="J9200" s="227"/>
      <c r="K9200" s="227"/>
      <c r="L9200" s="228"/>
    </row>
    <row r="9201" spans="1:12">
      <c r="A9201" s="213" t="str">
        <f t="shared" ca="1" si="143"/>
        <v/>
      </c>
      <c r="C9201" s="223"/>
      <c r="D9201" s="224"/>
      <c r="E9201" s="224"/>
      <c r="F9201" s="225"/>
      <c r="G9201" s="226"/>
      <c r="H9201" s="227"/>
      <c r="I9201" s="227"/>
      <c r="J9201" s="227"/>
      <c r="K9201" s="227"/>
      <c r="L9201" s="228"/>
    </row>
    <row r="9202" spans="1:12">
      <c r="A9202" s="213" t="str">
        <f t="shared" ca="1" si="143"/>
        <v/>
      </c>
      <c r="C9202" s="223"/>
      <c r="D9202" s="224"/>
      <c r="E9202" s="224"/>
      <c r="F9202" s="225"/>
      <c r="G9202" s="226"/>
      <c r="H9202" s="227"/>
      <c r="I9202" s="227"/>
      <c r="J9202" s="227"/>
      <c r="K9202" s="227"/>
      <c r="L9202" s="228"/>
    </row>
    <row r="9203" spans="1:12">
      <c r="A9203" s="213" t="str">
        <f t="shared" ca="1" si="143"/>
        <v/>
      </c>
      <c r="C9203" s="223"/>
      <c r="D9203" s="224"/>
      <c r="E9203" s="224"/>
      <c r="F9203" s="225"/>
      <c r="G9203" s="226"/>
      <c r="H9203" s="227"/>
      <c r="I9203" s="227"/>
      <c r="J9203" s="227"/>
      <c r="K9203" s="227"/>
      <c r="L9203" s="228"/>
    </row>
    <row r="9204" spans="1:12">
      <c r="A9204" s="213" t="str">
        <f t="shared" ca="1" si="143"/>
        <v/>
      </c>
      <c r="C9204" s="223"/>
      <c r="D9204" s="224"/>
      <c r="E9204" s="224"/>
      <c r="F9204" s="225"/>
      <c r="G9204" s="226"/>
      <c r="H9204" s="227"/>
      <c r="I9204" s="227"/>
      <c r="J9204" s="227"/>
      <c r="K9204" s="227"/>
      <c r="L9204" s="228"/>
    </row>
    <row r="9205" spans="1:12">
      <c r="A9205" s="213" t="str">
        <f t="shared" ca="1" si="143"/>
        <v/>
      </c>
      <c r="C9205" s="223"/>
      <c r="D9205" s="224"/>
      <c r="E9205" s="224"/>
      <c r="F9205" s="225"/>
      <c r="G9205" s="226"/>
      <c r="H9205" s="227"/>
      <c r="I9205" s="227"/>
      <c r="J9205" s="227"/>
      <c r="K9205" s="227"/>
      <c r="L9205" s="228"/>
    </row>
    <row r="9206" spans="1:12">
      <c r="A9206" s="213" t="str">
        <f t="shared" ca="1" si="143"/>
        <v/>
      </c>
      <c r="C9206" s="223"/>
      <c r="D9206" s="224"/>
      <c r="E9206" s="224"/>
      <c r="F9206" s="225"/>
      <c r="G9206" s="226"/>
      <c r="H9206" s="227"/>
      <c r="I9206" s="227"/>
      <c r="J9206" s="227"/>
      <c r="K9206" s="227"/>
      <c r="L9206" s="228"/>
    </row>
    <row r="9207" spans="1:12">
      <c r="A9207" s="213" t="str">
        <f t="shared" ca="1" si="143"/>
        <v/>
      </c>
      <c r="C9207" s="223"/>
      <c r="D9207" s="224"/>
      <c r="E9207" s="224"/>
      <c r="F9207" s="225"/>
      <c r="G9207" s="226"/>
      <c r="H9207" s="227"/>
      <c r="I9207" s="227"/>
      <c r="J9207" s="227"/>
      <c r="K9207" s="227"/>
      <c r="L9207" s="228"/>
    </row>
    <row r="9208" spans="1:12">
      <c r="A9208" s="213" t="str">
        <f t="shared" ca="1" si="143"/>
        <v/>
      </c>
      <c r="C9208" s="223"/>
      <c r="D9208" s="224"/>
      <c r="E9208" s="224"/>
      <c r="F9208" s="225"/>
      <c r="G9208" s="226"/>
      <c r="H9208" s="227"/>
      <c r="I9208" s="227"/>
      <c r="J9208" s="227"/>
      <c r="K9208" s="227"/>
      <c r="L9208" s="228"/>
    </row>
    <row r="9209" spans="1:12">
      <c r="A9209" s="213" t="str">
        <f t="shared" ca="1" si="143"/>
        <v/>
      </c>
      <c r="C9209" s="223"/>
      <c r="D9209" s="224"/>
      <c r="E9209" s="224"/>
      <c r="F9209" s="225"/>
      <c r="G9209" s="226"/>
      <c r="H9209" s="227"/>
      <c r="I9209" s="227"/>
      <c r="J9209" s="227"/>
      <c r="K9209" s="227"/>
      <c r="L9209" s="228"/>
    </row>
    <row r="9210" spans="1:12">
      <c r="A9210" s="213" t="str">
        <f t="shared" ca="1" si="143"/>
        <v/>
      </c>
      <c r="C9210" s="223"/>
      <c r="D9210" s="224"/>
      <c r="E9210" s="224"/>
      <c r="F9210" s="225"/>
      <c r="G9210" s="226"/>
      <c r="H9210" s="227"/>
      <c r="I9210" s="227"/>
      <c r="J9210" s="227"/>
      <c r="K9210" s="227"/>
      <c r="L9210" s="228"/>
    </row>
    <row r="9211" spans="1:12">
      <c r="A9211" s="213" t="str">
        <f t="shared" ca="1" si="143"/>
        <v/>
      </c>
      <c r="C9211" s="223"/>
      <c r="D9211" s="224"/>
      <c r="E9211" s="224"/>
      <c r="F9211" s="225"/>
      <c r="G9211" s="226"/>
      <c r="H9211" s="227"/>
      <c r="I9211" s="227"/>
      <c r="J9211" s="227"/>
      <c r="K9211" s="227"/>
      <c r="L9211" s="228"/>
    </row>
    <row r="9212" spans="1:12">
      <c r="A9212" s="213" t="str">
        <f t="shared" ca="1" si="143"/>
        <v/>
      </c>
      <c r="C9212" s="223"/>
      <c r="D9212" s="224"/>
      <c r="E9212" s="224"/>
      <c r="F9212" s="225"/>
      <c r="G9212" s="226"/>
      <c r="H9212" s="227"/>
      <c r="I9212" s="227"/>
      <c r="J9212" s="227"/>
      <c r="K9212" s="227"/>
      <c r="L9212" s="228"/>
    </row>
    <row r="9213" spans="1:12">
      <c r="A9213" s="213" t="str">
        <f t="shared" ca="1" si="143"/>
        <v/>
      </c>
      <c r="C9213" s="223"/>
      <c r="D9213" s="224"/>
      <c r="E9213" s="224"/>
      <c r="F9213" s="225"/>
      <c r="G9213" s="226"/>
      <c r="H9213" s="227"/>
      <c r="I9213" s="227"/>
      <c r="J9213" s="227"/>
      <c r="K9213" s="227"/>
      <c r="L9213" s="228"/>
    </row>
    <row r="9214" spans="1:12">
      <c r="A9214" s="213" t="str">
        <f t="shared" ca="1" si="143"/>
        <v/>
      </c>
      <c r="C9214" s="223"/>
      <c r="D9214" s="224"/>
      <c r="E9214" s="224"/>
      <c r="F9214" s="225"/>
      <c r="G9214" s="226"/>
      <c r="H9214" s="227"/>
      <c r="I9214" s="227"/>
      <c r="J9214" s="227"/>
      <c r="K9214" s="227"/>
      <c r="L9214" s="228"/>
    </row>
    <row r="9215" spans="1:12">
      <c r="A9215" s="213" t="str">
        <f t="shared" ca="1" si="143"/>
        <v/>
      </c>
      <c r="C9215" s="223"/>
      <c r="D9215" s="224"/>
      <c r="E9215" s="224"/>
      <c r="F9215" s="225"/>
      <c r="G9215" s="226"/>
      <c r="H9215" s="227"/>
      <c r="I9215" s="227"/>
      <c r="J9215" s="227"/>
      <c r="K9215" s="227"/>
      <c r="L9215" s="228"/>
    </row>
    <row r="9216" spans="1:12">
      <c r="A9216" s="213" t="str">
        <f t="shared" ca="1" si="143"/>
        <v/>
      </c>
      <c r="C9216" s="223"/>
      <c r="D9216" s="224"/>
      <c r="E9216" s="224"/>
      <c r="F9216" s="225"/>
      <c r="G9216" s="226"/>
      <c r="H9216" s="227"/>
      <c r="I9216" s="227"/>
      <c r="J9216" s="227"/>
      <c r="K9216" s="227"/>
      <c r="L9216" s="228"/>
    </row>
    <row r="9217" spans="1:12">
      <c r="A9217" s="213" t="str">
        <f t="shared" ca="1" si="143"/>
        <v/>
      </c>
      <c r="C9217" s="223"/>
      <c r="D9217" s="224"/>
      <c r="E9217" s="224"/>
      <c r="F9217" s="225"/>
      <c r="G9217" s="226"/>
      <c r="H9217" s="227"/>
      <c r="I9217" s="227"/>
      <c r="J9217" s="227"/>
      <c r="K9217" s="227"/>
      <c r="L9217" s="228"/>
    </row>
    <row r="9218" spans="1:12">
      <c r="A9218" s="213" t="str">
        <f t="shared" ca="1" si="143"/>
        <v/>
      </c>
      <c r="C9218" s="223"/>
      <c r="D9218" s="224"/>
      <c r="E9218" s="224"/>
      <c r="F9218" s="225"/>
      <c r="G9218" s="226"/>
      <c r="H9218" s="227"/>
      <c r="I9218" s="227"/>
      <c r="J9218" s="227"/>
      <c r="K9218" s="227"/>
      <c r="L9218" s="228"/>
    </row>
    <row r="9219" spans="1:12">
      <c r="A9219" s="213" t="str">
        <f t="shared" ca="1" si="143"/>
        <v/>
      </c>
      <c r="C9219" s="223"/>
      <c r="D9219" s="224"/>
      <c r="E9219" s="224"/>
      <c r="F9219" s="225"/>
      <c r="G9219" s="226"/>
      <c r="H9219" s="227"/>
      <c r="I9219" s="227"/>
      <c r="J9219" s="227"/>
      <c r="K9219" s="227"/>
      <c r="L9219" s="228"/>
    </row>
    <row r="9220" spans="1:12">
      <c r="A9220" s="213" t="str">
        <f t="shared" ref="A9220:A9283" ca="1" si="144">IF(INDIRECT(ADDRESS(ROW(A9220),3))="","",IF(INDIRECT(ADDRESS(ROW(A9220),3))=INDIRECT(ADDRESS(ROW(A9220)-1,3)),A9219,A9219+1))</f>
        <v/>
      </c>
      <c r="C9220" s="223"/>
      <c r="D9220" s="224"/>
      <c r="E9220" s="224"/>
      <c r="F9220" s="225"/>
      <c r="G9220" s="226"/>
      <c r="H9220" s="227"/>
      <c r="I9220" s="227"/>
      <c r="J9220" s="227"/>
      <c r="K9220" s="227"/>
      <c r="L9220" s="228"/>
    </row>
    <row r="9221" spans="1:12">
      <c r="A9221" s="213" t="str">
        <f t="shared" ca="1" si="144"/>
        <v/>
      </c>
      <c r="C9221" s="223"/>
      <c r="D9221" s="224"/>
      <c r="E9221" s="224"/>
      <c r="F9221" s="225"/>
      <c r="G9221" s="226"/>
      <c r="H9221" s="227"/>
      <c r="I9221" s="227"/>
      <c r="J9221" s="227"/>
      <c r="K9221" s="227"/>
      <c r="L9221" s="228"/>
    </row>
    <row r="9222" spans="1:12">
      <c r="A9222" s="213" t="str">
        <f t="shared" ca="1" si="144"/>
        <v/>
      </c>
      <c r="C9222" s="223"/>
      <c r="D9222" s="224"/>
      <c r="E9222" s="224"/>
      <c r="F9222" s="225"/>
      <c r="G9222" s="226"/>
      <c r="H9222" s="227"/>
      <c r="I9222" s="227"/>
      <c r="J9222" s="227"/>
      <c r="K9222" s="227"/>
      <c r="L9222" s="228"/>
    </row>
    <row r="9223" spans="1:12">
      <c r="A9223" s="213" t="str">
        <f t="shared" ca="1" si="144"/>
        <v/>
      </c>
      <c r="C9223" s="223"/>
      <c r="D9223" s="224"/>
      <c r="E9223" s="224"/>
      <c r="F9223" s="225"/>
      <c r="G9223" s="226"/>
      <c r="H9223" s="227"/>
      <c r="I9223" s="227"/>
      <c r="J9223" s="227"/>
      <c r="K9223" s="227"/>
      <c r="L9223" s="228"/>
    </row>
    <row r="9224" spans="1:12">
      <c r="A9224" s="213" t="str">
        <f t="shared" ca="1" si="144"/>
        <v/>
      </c>
      <c r="C9224" s="223"/>
      <c r="D9224" s="224"/>
      <c r="E9224" s="224"/>
      <c r="F9224" s="225"/>
      <c r="G9224" s="226"/>
      <c r="H9224" s="227"/>
      <c r="I9224" s="227"/>
      <c r="J9224" s="227"/>
      <c r="K9224" s="227"/>
      <c r="L9224" s="228"/>
    </row>
    <row r="9225" spans="1:12">
      <c r="A9225" s="213" t="str">
        <f t="shared" ca="1" si="144"/>
        <v/>
      </c>
      <c r="C9225" s="223"/>
      <c r="D9225" s="224"/>
      <c r="E9225" s="224"/>
      <c r="F9225" s="225"/>
      <c r="G9225" s="226"/>
      <c r="H9225" s="227"/>
      <c r="I9225" s="227"/>
      <c r="J9225" s="227"/>
      <c r="K9225" s="227"/>
      <c r="L9225" s="228"/>
    </row>
    <row r="9226" spans="1:12">
      <c r="A9226" s="213" t="str">
        <f t="shared" ca="1" si="144"/>
        <v/>
      </c>
      <c r="C9226" s="223"/>
      <c r="D9226" s="224"/>
      <c r="E9226" s="224"/>
      <c r="F9226" s="225"/>
      <c r="G9226" s="226"/>
      <c r="H9226" s="227"/>
      <c r="I9226" s="227"/>
      <c r="J9226" s="227"/>
      <c r="K9226" s="227"/>
      <c r="L9226" s="228"/>
    </row>
    <row r="9227" spans="1:12">
      <c r="A9227" s="213" t="str">
        <f t="shared" ca="1" si="144"/>
        <v/>
      </c>
      <c r="C9227" s="223"/>
      <c r="D9227" s="224"/>
      <c r="E9227" s="224"/>
      <c r="F9227" s="225"/>
      <c r="G9227" s="226"/>
      <c r="H9227" s="227"/>
      <c r="I9227" s="227"/>
      <c r="J9227" s="227"/>
      <c r="K9227" s="227"/>
      <c r="L9227" s="228"/>
    </row>
    <row r="9228" spans="1:12">
      <c r="A9228" s="213" t="str">
        <f t="shared" ca="1" si="144"/>
        <v/>
      </c>
      <c r="C9228" s="223"/>
      <c r="D9228" s="224"/>
      <c r="E9228" s="224"/>
      <c r="F9228" s="225"/>
      <c r="G9228" s="226"/>
      <c r="H9228" s="227"/>
      <c r="I9228" s="227"/>
      <c r="J9228" s="227"/>
      <c r="K9228" s="227"/>
      <c r="L9228" s="228"/>
    </row>
    <row r="9229" spans="1:12">
      <c r="A9229" s="213" t="str">
        <f t="shared" ca="1" si="144"/>
        <v/>
      </c>
      <c r="C9229" s="223"/>
      <c r="D9229" s="224"/>
      <c r="E9229" s="224"/>
      <c r="F9229" s="225"/>
      <c r="G9229" s="226"/>
      <c r="H9229" s="227"/>
      <c r="I9229" s="227"/>
      <c r="J9229" s="227"/>
      <c r="K9229" s="227"/>
      <c r="L9229" s="228"/>
    </row>
    <row r="9230" spans="1:12">
      <c r="A9230" s="213" t="str">
        <f t="shared" ca="1" si="144"/>
        <v/>
      </c>
      <c r="C9230" s="223"/>
      <c r="D9230" s="224"/>
      <c r="E9230" s="224"/>
      <c r="F9230" s="225"/>
      <c r="G9230" s="226"/>
      <c r="H9230" s="227"/>
      <c r="I9230" s="227"/>
      <c r="J9230" s="227"/>
      <c r="K9230" s="227"/>
      <c r="L9230" s="228"/>
    </row>
    <row r="9231" spans="1:12">
      <c r="A9231" s="213" t="str">
        <f t="shared" ca="1" si="144"/>
        <v/>
      </c>
      <c r="C9231" s="223"/>
      <c r="D9231" s="224"/>
      <c r="E9231" s="224"/>
      <c r="F9231" s="225"/>
      <c r="G9231" s="226"/>
      <c r="H9231" s="227"/>
      <c r="I9231" s="227"/>
      <c r="J9231" s="227"/>
      <c r="K9231" s="227"/>
      <c r="L9231" s="228"/>
    </row>
    <row r="9232" spans="1:12">
      <c r="A9232" s="213" t="str">
        <f t="shared" ca="1" si="144"/>
        <v/>
      </c>
      <c r="C9232" s="223"/>
      <c r="D9232" s="224"/>
      <c r="E9232" s="224"/>
      <c r="F9232" s="225"/>
      <c r="G9232" s="226"/>
      <c r="H9232" s="227"/>
      <c r="I9232" s="227"/>
      <c r="J9232" s="227"/>
      <c r="K9232" s="227"/>
      <c r="L9232" s="228"/>
    </row>
    <row r="9233" spans="1:12">
      <c r="A9233" s="213" t="str">
        <f t="shared" ca="1" si="144"/>
        <v/>
      </c>
      <c r="C9233" s="223"/>
      <c r="D9233" s="224"/>
      <c r="E9233" s="224"/>
      <c r="F9233" s="225"/>
      <c r="G9233" s="226"/>
      <c r="H9233" s="227"/>
      <c r="I9233" s="227"/>
      <c r="J9233" s="227"/>
      <c r="K9233" s="227"/>
      <c r="L9233" s="228"/>
    </row>
    <row r="9234" spans="1:12">
      <c r="A9234" s="213" t="str">
        <f t="shared" ca="1" si="144"/>
        <v/>
      </c>
      <c r="C9234" s="223"/>
      <c r="D9234" s="224"/>
      <c r="E9234" s="224"/>
      <c r="F9234" s="225"/>
      <c r="G9234" s="226"/>
      <c r="H9234" s="227"/>
      <c r="I9234" s="227"/>
      <c r="J9234" s="227"/>
      <c r="K9234" s="227"/>
      <c r="L9234" s="228"/>
    </row>
    <row r="9235" spans="1:12">
      <c r="A9235" s="213" t="str">
        <f t="shared" ca="1" si="144"/>
        <v/>
      </c>
      <c r="C9235" s="223"/>
      <c r="D9235" s="224"/>
      <c r="E9235" s="224"/>
      <c r="F9235" s="225"/>
      <c r="G9235" s="226"/>
      <c r="H9235" s="227"/>
      <c r="I9235" s="227"/>
      <c r="J9235" s="227"/>
      <c r="K9235" s="227"/>
      <c r="L9235" s="228"/>
    </row>
    <row r="9236" spans="1:12">
      <c r="A9236" s="213" t="str">
        <f t="shared" ca="1" si="144"/>
        <v/>
      </c>
      <c r="C9236" s="223"/>
      <c r="D9236" s="224"/>
      <c r="E9236" s="224"/>
      <c r="F9236" s="225"/>
      <c r="G9236" s="226"/>
      <c r="H9236" s="227"/>
      <c r="I9236" s="227"/>
      <c r="J9236" s="227"/>
      <c r="K9236" s="227"/>
      <c r="L9236" s="228"/>
    </row>
    <row r="9237" spans="1:12">
      <c r="A9237" s="213" t="str">
        <f t="shared" ca="1" si="144"/>
        <v/>
      </c>
      <c r="C9237" s="223"/>
      <c r="D9237" s="224"/>
      <c r="E9237" s="224"/>
      <c r="F9237" s="225"/>
      <c r="G9237" s="226"/>
      <c r="H9237" s="227"/>
      <c r="I9237" s="227"/>
      <c r="J9237" s="227"/>
      <c r="K9237" s="227"/>
      <c r="L9237" s="228"/>
    </row>
    <row r="9238" spans="1:12">
      <c r="A9238" s="213" t="str">
        <f t="shared" ca="1" si="144"/>
        <v/>
      </c>
      <c r="C9238" s="223"/>
      <c r="D9238" s="224"/>
      <c r="E9238" s="224"/>
      <c r="F9238" s="225"/>
      <c r="G9238" s="226"/>
      <c r="H9238" s="227"/>
      <c r="I9238" s="227"/>
      <c r="J9238" s="227"/>
      <c r="K9238" s="227"/>
      <c r="L9238" s="228"/>
    </row>
    <row r="9239" spans="1:12">
      <c r="A9239" s="213" t="str">
        <f t="shared" ca="1" si="144"/>
        <v/>
      </c>
      <c r="C9239" s="223"/>
      <c r="D9239" s="224"/>
      <c r="E9239" s="224"/>
      <c r="F9239" s="225"/>
      <c r="G9239" s="226"/>
      <c r="H9239" s="227"/>
      <c r="I9239" s="227"/>
      <c r="J9239" s="227"/>
      <c r="K9239" s="227"/>
      <c r="L9239" s="228"/>
    </row>
    <row r="9240" spans="1:12">
      <c r="A9240" s="213" t="str">
        <f t="shared" ca="1" si="144"/>
        <v/>
      </c>
      <c r="C9240" s="223"/>
      <c r="D9240" s="224"/>
      <c r="E9240" s="224"/>
      <c r="F9240" s="225"/>
      <c r="G9240" s="226"/>
      <c r="H9240" s="227"/>
      <c r="I9240" s="227"/>
      <c r="J9240" s="227"/>
      <c r="K9240" s="227"/>
      <c r="L9240" s="228"/>
    </row>
    <row r="9241" spans="1:12">
      <c r="A9241" s="213" t="str">
        <f t="shared" ca="1" si="144"/>
        <v/>
      </c>
      <c r="C9241" s="223"/>
      <c r="D9241" s="224"/>
      <c r="E9241" s="224"/>
      <c r="F9241" s="225"/>
      <c r="G9241" s="226"/>
      <c r="H9241" s="227"/>
      <c r="I9241" s="227"/>
      <c r="J9241" s="227"/>
      <c r="K9241" s="227"/>
      <c r="L9241" s="228"/>
    </row>
    <row r="9242" spans="1:12">
      <c r="A9242" s="213" t="str">
        <f t="shared" ca="1" si="144"/>
        <v/>
      </c>
      <c r="C9242" s="223"/>
      <c r="D9242" s="224"/>
      <c r="E9242" s="224"/>
      <c r="F9242" s="225"/>
      <c r="G9242" s="226"/>
      <c r="H9242" s="227"/>
      <c r="I9242" s="227"/>
      <c r="J9242" s="227"/>
      <c r="K9242" s="227"/>
      <c r="L9242" s="228"/>
    </row>
    <row r="9243" spans="1:12">
      <c r="A9243" s="213" t="str">
        <f t="shared" ca="1" si="144"/>
        <v/>
      </c>
      <c r="C9243" s="223"/>
      <c r="D9243" s="224"/>
      <c r="E9243" s="224"/>
      <c r="F9243" s="225"/>
      <c r="G9243" s="226"/>
      <c r="H9243" s="227"/>
      <c r="I9243" s="227"/>
      <c r="J9243" s="227"/>
      <c r="K9243" s="227"/>
      <c r="L9243" s="228"/>
    </row>
    <row r="9244" spans="1:12">
      <c r="A9244" s="213" t="str">
        <f t="shared" ca="1" si="144"/>
        <v/>
      </c>
      <c r="C9244" s="223"/>
      <c r="D9244" s="224"/>
      <c r="E9244" s="224"/>
      <c r="F9244" s="225"/>
      <c r="G9244" s="226"/>
      <c r="H9244" s="227"/>
      <c r="I9244" s="227"/>
      <c r="J9244" s="227"/>
      <c r="K9244" s="227"/>
      <c r="L9244" s="228"/>
    </row>
    <row r="9245" spans="1:12">
      <c r="A9245" s="213" t="str">
        <f t="shared" ca="1" si="144"/>
        <v/>
      </c>
      <c r="C9245" s="223"/>
      <c r="D9245" s="224"/>
      <c r="E9245" s="224"/>
      <c r="F9245" s="225"/>
      <c r="G9245" s="226"/>
      <c r="H9245" s="227"/>
      <c r="I9245" s="227"/>
      <c r="J9245" s="227"/>
      <c r="K9245" s="227"/>
      <c r="L9245" s="228"/>
    </row>
    <row r="9246" spans="1:12">
      <c r="A9246" s="213" t="str">
        <f t="shared" ca="1" si="144"/>
        <v/>
      </c>
      <c r="C9246" s="223"/>
      <c r="D9246" s="224"/>
      <c r="E9246" s="224"/>
      <c r="F9246" s="225"/>
      <c r="G9246" s="226"/>
      <c r="H9246" s="227"/>
      <c r="I9246" s="227"/>
      <c r="J9246" s="227"/>
      <c r="K9246" s="227"/>
      <c r="L9246" s="228"/>
    </row>
    <row r="9247" spans="1:12">
      <c r="A9247" s="213" t="str">
        <f t="shared" ca="1" si="144"/>
        <v/>
      </c>
      <c r="C9247" s="223"/>
      <c r="D9247" s="224"/>
      <c r="E9247" s="224"/>
      <c r="F9247" s="225"/>
      <c r="G9247" s="226"/>
      <c r="H9247" s="227"/>
      <c r="I9247" s="227"/>
      <c r="J9247" s="227"/>
      <c r="K9247" s="227"/>
      <c r="L9247" s="228"/>
    </row>
    <row r="9248" spans="1:12">
      <c r="A9248" s="213" t="str">
        <f t="shared" ca="1" si="144"/>
        <v/>
      </c>
      <c r="C9248" s="223"/>
      <c r="D9248" s="224"/>
      <c r="E9248" s="224"/>
      <c r="F9248" s="225"/>
      <c r="G9248" s="226"/>
      <c r="H9248" s="227"/>
      <c r="I9248" s="227"/>
      <c r="J9248" s="227"/>
      <c r="K9248" s="227"/>
      <c r="L9248" s="228"/>
    </row>
    <row r="9249" spans="1:12">
      <c r="A9249" s="213" t="str">
        <f t="shared" ca="1" si="144"/>
        <v/>
      </c>
      <c r="C9249" s="223"/>
      <c r="D9249" s="224"/>
      <c r="E9249" s="224"/>
      <c r="F9249" s="225"/>
      <c r="G9249" s="226"/>
      <c r="H9249" s="227"/>
      <c r="I9249" s="227"/>
      <c r="J9249" s="227"/>
      <c r="K9249" s="227"/>
      <c r="L9249" s="228"/>
    </row>
    <row r="9250" spans="1:12">
      <c r="A9250" s="213" t="str">
        <f t="shared" ca="1" si="144"/>
        <v/>
      </c>
      <c r="C9250" s="223"/>
      <c r="D9250" s="224"/>
      <c r="E9250" s="224"/>
      <c r="F9250" s="225"/>
      <c r="G9250" s="226"/>
      <c r="H9250" s="227"/>
      <c r="I9250" s="227"/>
      <c r="J9250" s="227"/>
      <c r="K9250" s="227"/>
      <c r="L9250" s="228"/>
    </row>
    <row r="9251" spans="1:12">
      <c r="A9251" s="213" t="str">
        <f t="shared" ca="1" si="144"/>
        <v/>
      </c>
      <c r="C9251" s="223"/>
      <c r="D9251" s="224"/>
      <c r="E9251" s="224"/>
      <c r="F9251" s="225"/>
      <c r="G9251" s="226"/>
      <c r="H9251" s="227"/>
      <c r="I9251" s="227"/>
      <c r="J9251" s="227"/>
      <c r="K9251" s="227"/>
      <c r="L9251" s="228"/>
    </row>
    <row r="9252" spans="1:12">
      <c r="A9252" s="213" t="str">
        <f t="shared" ca="1" si="144"/>
        <v/>
      </c>
      <c r="C9252" s="223"/>
      <c r="D9252" s="224"/>
      <c r="E9252" s="224"/>
      <c r="F9252" s="225"/>
      <c r="G9252" s="226"/>
      <c r="H9252" s="227"/>
      <c r="I9252" s="227"/>
      <c r="J9252" s="227"/>
      <c r="K9252" s="227"/>
      <c r="L9252" s="228"/>
    </row>
    <row r="9253" spans="1:12">
      <c r="A9253" s="213" t="str">
        <f t="shared" ca="1" si="144"/>
        <v/>
      </c>
      <c r="C9253" s="223"/>
      <c r="D9253" s="224"/>
      <c r="E9253" s="224"/>
      <c r="F9253" s="225"/>
      <c r="G9253" s="226"/>
      <c r="H9253" s="227"/>
      <c r="I9253" s="227"/>
      <c r="J9253" s="227"/>
      <c r="K9253" s="227"/>
      <c r="L9253" s="228"/>
    </row>
    <row r="9254" spans="1:12">
      <c r="A9254" s="213" t="str">
        <f t="shared" ca="1" si="144"/>
        <v/>
      </c>
      <c r="C9254" s="223"/>
      <c r="D9254" s="224"/>
      <c r="E9254" s="224"/>
      <c r="F9254" s="225"/>
      <c r="G9254" s="226"/>
      <c r="H9254" s="227"/>
      <c r="I9254" s="227"/>
      <c r="J9254" s="227"/>
      <c r="K9254" s="227"/>
      <c r="L9254" s="228"/>
    </row>
    <row r="9255" spans="1:12">
      <c r="A9255" s="213" t="str">
        <f t="shared" ca="1" si="144"/>
        <v/>
      </c>
      <c r="C9255" s="223"/>
      <c r="D9255" s="224"/>
      <c r="E9255" s="224"/>
      <c r="F9255" s="225"/>
      <c r="G9255" s="226"/>
      <c r="H9255" s="227"/>
      <c r="I9255" s="227"/>
      <c r="J9255" s="227"/>
      <c r="K9255" s="227"/>
      <c r="L9255" s="228"/>
    </row>
    <row r="9256" spans="1:12">
      <c r="A9256" s="213" t="str">
        <f t="shared" ca="1" si="144"/>
        <v/>
      </c>
      <c r="C9256" s="223"/>
      <c r="D9256" s="224"/>
      <c r="E9256" s="224"/>
      <c r="F9256" s="225"/>
      <c r="G9256" s="226"/>
      <c r="H9256" s="227"/>
      <c r="I9256" s="227"/>
      <c r="J9256" s="227"/>
      <c r="K9256" s="227"/>
      <c r="L9256" s="228"/>
    </row>
    <row r="9257" spans="1:12">
      <c r="A9257" s="213" t="str">
        <f t="shared" ca="1" si="144"/>
        <v/>
      </c>
      <c r="C9257" s="223"/>
      <c r="D9257" s="224"/>
      <c r="E9257" s="224"/>
      <c r="F9257" s="225"/>
      <c r="G9257" s="226"/>
      <c r="H9257" s="227"/>
      <c r="I9257" s="227"/>
      <c r="J9257" s="227"/>
      <c r="K9257" s="227"/>
      <c r="L9257" s="228"/>
    </row>
    <row r="9258" spans="1:12">
      <c r="A9258" s="213" t="str">
        <f t="shared" ca="1" si="144"/>
        <v/>
      </c>
      <c r="C9258" s="223"/>
      <c r="D9258" s="224"/>
      <c r="E9258" s="224"/>
      <c r="F9258" s="225"/>
      <c r="G9258" s="226"/>
      <c r="H9258" s="227"/>
      <c r="I9258" s="227"/>
      <c r="J9258" s="227"/>
      <c r="K9258" s="227"/>
      <c r="L9258" s="228"/>
    </row>
    <row r="9259" spans="1:12">
      <c r="A9259" s="213" t="str">
        <f t="shared" ca="1" si="144"/>
        <v/>
      </c>
      <c r="C9259" s="223"/>
      <c r="D9259" s="224"/>
      <c r="E9259" s="224"/>
      <c r="F9259" s="225"/>
      <c r="G9259" s="226"/>
      <c r="H9259" s="227"/>
      <c r="I9259" s="227"/>
      <c r="J9259" s="227"/>
      <c r="K9259" s="227"/>
      <c r="L9259" s="228"/>
    </row>
    <row r="9260" spans="1:12">
      <c r="A9260" s="213" t="str">
        <f t="shared" ca="1" si="144"/>
        <v/>
      </c>
      <c r="C9260" s="223"/>
      <c r="D9260" s="224"/>
      <c r="E9260" s="224"/>
      <c r="F9260" s="225"/>
      <c r="G9260" s="226"/>
      <c r="H9260" s="227"/>
      <c r="I9260" s="227"/>
      <c r="J9260" s="227"/>
      <c r="K9260" s="227"/>
      <c r="L9260" s="228"/>
    </row>
    <row r="9261" spans="1:12">
      <c r="A9261" s="213" t="str">
        <f t="shared" ca="1" si="144"/>
        <v/>
      </c>
      <c r="C9261" s="223"/>
      <c r="D9261" s="224"/>
      <c r="E9261" s="224"/>
      <c r="F9261" s="225"/>
      <c r="G9261" s="226"/>
      <c r="H9261" s="227"/>
      <c r="I9261" s="227"/>
      <c r="J9261" s="227"/>
      <c r="K9261" s="227"/>
      <c r="L9261" s="228"/>
    </row>
    <row r="9262" spans="1:12">
      <c r="A9262" s="213" t="str">
        <f t="shared" ca="1" si="144"/>
        <v/>
      </c>
      <c r="C9262" s="223"/>
      <c r="D9262" s="224"/>
      <c r="E9262" s="224"/>
      <c r="F9262" s="225"/>
      <c r="G9262" s="226"/>
      <c r="H9262" s="227"/>
      <c r="I9262" s="227"/>
      <c r="J9262" s="227"/>
      <c r="K9262" s="227"/>
      <c r="L9262" s="228"/>
    </row>
    <row r="9263" spans="1:12">
      <c r="A9263" s="213" t="str">
        <f t="shared" ca="1" si="144"/>
        <v/>
      </c>
      <c r="C9263" s="223"/>
      <c r="D9263" s="224"/>
      <c r="E9263" s="224"/>
      <c r="F9263" s="225"/>
      <c r="G9263" s="226"/>
      <c r="H9263" s="227"/>
      <c r="I9263" s="227"/>
      <c r="J9263" s="227"/>
      <c r="K9263" s="227"/>
      <c r="L9263" s="228"/>
    </row>
    <row r="9264" spans="1:12">
      <c r="A9264" s="213" t="str">
        <f t="shared" ca="1" si="144"/>
        <v/>
      </c>
      <c r="C9264" s="223"/>
      <c r="D9264" s="224"/>
      <c r="E9264" s="224"/>
      <c r="F9264" s="225"/>
      <c r="G9264" s="226"/>
      <c r="H9264" s="227"/>
      <c r="I9264" s="227"/>
      <c r="J9264" s="227"/>
      <c r="K9264" s="227"/>
      <c r="L9264" s="228"/>
    </row>
    <row r="9265" spans="1:12">
      <c r="A9265" s="213" t="str">
        <f t="shared" ca="1" si="144"/>
        <v/>
      </c>
      <c r="C9265" s="223"/>
      <c r="D9265" s="224"/>
      <c r="E9265" s="224"/>
      <c r="F9265" s="225"/>
      <c r="G9265" s="226"/>
      <c r="H9265" s="227"/>
      <c r="I9265" s="227"/>
      <c r="J9265" s="227"/>
      <c r="K9265" s="227"/>
      <c r="L9265" s="228"/>
    </row>
    <row r="9266" spans="1:12">
      <c r="A9266" s="213" t="str">
        <f t="shared" ca="1" si="144"/>
        <v/>
      </c>
      <c r="C9266" s="223"/>
      <c r="D9266" s="224"/>
      <c r="E9266" s="224"/>
      <c r="F9266" s="225"/>
      <c r="G9266" s="226"/>
      <c r="H9266" s="227"/>
      <c r="I9266" s="227"/>
      <c r="J9266" s="227"/>
      <c r="K9266" s="227"/>
      <c r="L9266" s="228"/>
    </row>
    <row r="9267" spans="1:12">
      <c r="A9267" s="213" t="str">
        <f t="shared" ca="1" si="144"/>
        <v/>
      </c>
      <c r="C9267" s="223"/>
      <c r="D9267" s="224"/>
      <c r="E9267" s="224"/>
      <c r="F9267" s="225"/>
      <c r="G9267" s="226"/>
      <c r="H9267" s="227"/>
      <c r="I9267" s="227"/>
      <c r="J9267" s="227"/>
      <c r="K9267" s="227"/>
      <c r="L9267" s="228"/>
    </row>
    <row r="9268" spans="1:12">
      <c r="A9268" s="213" t="str">
        <f t="shared" ca="1" si="144"/>
        <v/>
      </c>
      <c r="C9268" s="223"/>
      <c r="D9268" s="224"/>
      <c r="E9268" s="224"/>
      <c r="F9268" s="225"/>
      <c r="G9268" s="226"/>
      <c r="H9268" s="227"/>
      <c r="I9268" s="227"/>
      <c r="J9268" s="227"/>
      <c r="K9268" s="227"/>
      <c r="L9268" s="228"/>
    </row>
    <row r="9269" spans="1:12">
      <c r="A9269" s="213" t="str">
        <f t="shared" ca="1" si="144"/>
        <v/>
      </c>
      <c r="C9269" s="223"/>
      <c r="D9269" s="224"/>
      <c r="E9269" s="224"/>
      <c r="F9269" s="225"/>
      <c r="G9269" s="226"/>
      <c r="H9269" s="227"/>
      <c r="I9269" s="227"/>
      <c r="J9269" s="227"/>
      <c r="K9269" s="227"/>
      <c r="L9269" s="228"/>
    </row>
    <row r="9270" spans="1:12">
      <c r="A9270" s="213" t="str">
        <f t="shared" ca="1" si="144"/>
        <v/>
      </c>
      <c r="C9270" s="223"/>
      <c r="D9270" s="224"/>
      <c r="E9270" s="224"/>
      <c r="F9270" s="225"/>
      <c r="G9270" s="226"/>
      <c r="H9270" s="227"/>
      <c r="I9270" s="227"/>
      <c r="J9270" s="227"/>
      <c r="K9270" s="227"/>
      <c r="L9270" s="228"/>
    </row>
    <row r="9271" spans="1:12">
      <c r="A9271" s="213" t="str">
        <f t="shared" ca="1" si="144"/>
        <v/>
      </c>
      <c r="C9271" s="223"/>
      <c r="D9271" s="224"/>
      <c r="E9271" s="224"/>
      <c r="F9271" s="225"/>
      <c r="G9271" s="226"/>
      <c r="H9271" s="227"/>
      <c r="I9271" s="227"/>
      <c r="J9271" s="227"/>
      <c r="K9271" s="227"/>
      <c r="L9271" s="228"/>
    </row>
    <row r="9272" spans="1:12">
      <c r="A9272" s="213" t="str">
        <f t="shared" ca="1" si="144"/>
        <v/>
      </c>
      <c r="C9272" s="223"/>
      <c r="D9272" s="224"/>
      <c r="E9272" s="224"/>
      <c r="F9272" s="225"/>
      <c r="G9272" s="226"/>
      <c r="H9272" s="227"/>
      <c r="I9272" s="227"/>
      <c r="J9272" s="227"/>
      <c r="K9272" s="227"/>
      <c r="L9272" s="228"/>
    </row>
    <row r="9273" spans="1:12">
      <c r="A9273" s="213" t="str">
        <f t="shared" ca="1" si="144"/>
        <v/>
      </c>
      <c r="C9273" s="223"/>
      <c r="D9273" s="224"/>
      <c r="E9273" s="224"/>
      <c r="F9273" s="225"/>
      <c r="G9273" s="226"/>
      <c r="H9273" s="227"/>
      <c r="I9273" s="227"/>
      <c r="J9273" s="227"/>
      <c r="K9273" s="227"/>
      <c r="L9273" s="228"/>
    </row>
    <row r="9274" spans="1:12">
      <c r="A9274" s="213" t="str">
        <f t="shared" ca="1" si="144"/>
        <v/>
      </c>
      <c r="C9274" s="223"/>
      <c r="D9274" s="224"/>
      <c r="E9274" s="224"/>
      <c r="F9274" s="225"/>
      <c r="G9274" s="226"/>
      <c r="H9274" s="227"/>
      <c r="I9274" s="227"/>
      <c r="J9274" s="227"/>
      <c r="K9274" s="227"/>
      <c r="L9274" s="228"/>
    </row>
    <row r="9275" spans="1:12">
      <c r="A9275" s="213" t="str">
        <f t="shared" ca="1" si="144"/>
        <v/>
      </c>
      <c r="C9275" s="223"/>
      <c r="D9275" s="224"/>
      <c r="E9275" s="224"/>
      <c r="F9275" s="225"/>
      <c r="G9275" s="226"/>
      <c r="H9275" s="227"/>
      <c r="I9275" s="227"/>
      <c r="J9275" s="227"/>
      <c r="K9275" s="227"/>
      <c r="L9275" s="228"/>
    </row>
    <row r="9276" spans="1:12">
      <c r="A9276" s="213" t="str">
        <f t="shared" ca="1" si="144"/>
        <v/>
      </c>
      <c r="C9276" s="223"/>
      <c r="D9276" s="224"/>
      <c r="E9276" s="224"/>
      <c r="F9276" s="225"/>
      <c r="G9276" s="226"/>
      <c r="H9276" s="227"/>
      <c r="I9276" s="227"/>
      <c r="J9276" s="227"/>
      <c r="K9276" s="227"/>
      <c r="L9276" s="228"/>
    </row>
    <row r="9277" spans="1:12">
      <c r="A9277" s="213" t="str">
        <f t="shared" ca="1" si="144"/>
        <v/>
      </c>
      <c r="C9277" s="223"/>
      <c r="D9277" s="224"/>
      <c r="E9277" s="224"/>
      <c r="F9277" s="225"/>
      <c r="G9277" s="226"/>
      <c r="H9277" s="227"/>
      <c r="I9277" s="227"/>
      <c r="J9277" s="227"/>
      <c r="K9277" s="227"/>
      <c r="L9277" s="228"/>
    </row>
    <row r="9278" spans="1:12">
      <c r="A9278" s="213" t="str">
        <f t="shared" ca="1" si="144"/>
        <v/>
      </c>
      <c r="C9278" s="223"/>
      <c r="D9278" s="224"/>
      <c r="E9278" s="224"/>
      <c r="F9278" s="225"/>
      <c r="G9278" s="226"/>
      <c r="H9278" s="227"/>
      <c r="I9278" s="227"/>
      <c r="J9278" s="227"/>
      <c r="K9278" s="227"/>
      <c r="L9278" s="228"/>
    </row>
    <row r="9279" spans="1:12">
      <c r="A9279" s="213" t="str">
        <f t="shared" ca="1" si="144"/>
        <v/>
      </c>
      <c r="C9279" s="223"/>
      <c r="D9279" s="224"/>
      <c r="E9279" s="224"/>
      <c r="F9279" s="225"/>
      <c r="G9279" s="226"/>
      <c r="H9279" s="227"/>
      <c r="I9279" s="227"/>
      <c r="J9279" s="227"/>
      <c r="K9279" s="227"/>
      <c r="L9279" s="228"/>
    </row>
    <row r="9280" spans="1:12">
      <c r="A9280" s="213" t="str">
        <f t="shared" ca="1" si="144"/>
        <v/>
      </c>
      <c r="C9280" s="223"/>
      <c r="D9280" s="224"/>
      <c r="E9280" s="224"/>
      <c r="F9280" s="225"/>
      <c r="G9280" s="226"/>
      <c r="H9280" s="227"/>
      <c r="I9280" s="227"/>
      <c r="J9280" s="227"/>
      <c r="K9280" s="227"/>
      <c r="L9280" s="228"/>
    </row>
    <row r="9281" spans="1:12">
      <c r="A9281" s="213" t="str">
        <f t="shared" ca="1" si="144"/>
        <v/>
      </c>
      <c r="C9281" s="223"/>
      <c r="D9281" s="224"/>
      <c r="E9281" s="224"/>
      <c r="F9281" s="225"/>
      <c r="G9281" s="226"/>
      <c r="H9281" s="227"/>
      <c r="I9281" s="227"/>
      <c r="J9281" s="227"/>
      <c r="K9281" s="227"/>
      <c r="L9281" s="228"/>
    </row>
    <row r="9282" spans="1:12">
      <c r="A9282" s="213" t="str">
        <f t="shared" ca="1" si="144"/>
        <v/>
      </c>
      <c r="C9282" s="223"/>
      <c r="D9282" s="224"/>
      <c r="E9282" s="224"/>
      <c r="F9282" s="225"/>
      <c r="G9282" s="226"/>
      <c r="H9282" s="227"/>
      <c r="I9282" s="227"/>
      <c r="J9282" s="227"/>
      <c r="K9282" s="227"/>
      <c r="L9282" s="228"/>
    </row>
    <row r="9283" spans="1:12">
      <c r="A9283" s="213" t="str">
        <f t="shared" ca="1" si="144"/>
        <v/>
      </c>
      <c r="C9283" s="223"/>
      <c r="D9283" s="224"/>
      <c r="E9283" s="224"/>
      <c r="F9283" s="225"/>
      <c r="G9283" s="226"/>
      <c r="H9283" s="227"/>
      <c r="I9283" s="227"/>
      <c r="J9283" s="227"/>
      <c r="K9283" s="227"/>
      <c r="L9283" s="228"/>
    </row>
    <row r="9284" spans="1:12">
      <c r="A9284" s="213" t="str">
        <f t="shared" ref="A9284:A9347" ca="1" si="145">IF(INDIRECT(ADDRESS(ROW(A9284),3))="","",IF(INDIRECT(ADDRESS(ROW(A9284),3))=INDIRECT(ADDRESS(ROW(A9284)-1,3)),A9283,A9283+1))</f>
        <v/>
      </c>
      <c r="C9284" s="223"/>
      <c r="D9284" s="224"/>
      <c r="E9284" s="224"/>
      <c r="F9284" s="225"/>
      <c r="G9284" s="226"/>
      <c r="H9284" s="227"/>
      <c r="I9284" s="227"/>
      <c r="J9284" s="227"/>
      <c r="K9284" s="227"/>
      <c r="L9284" s="228"/>
    </row>
    <row r="9285" spans="1:12">
      <c r="A9285" s="213" t="str">
        <f t="shared" ca="1" si="145"/>
        <v/>
      </c>
      <c r="C9285" s="223"/>
      <c r="D9285" s="224"/>
      <c r="E9285" s="224"/>
      <c r="F9285" s="225"/>
      <c r="G9285" s="226"/>
      <c r="H9285" s="227"/>
      <c r="I9285" s="227"/>
      <c r="J9285" s="227"/>
      <c r="K9285" s="227"/>
      <c r="L9285" s="228"/>
    </row>
    <row r="9286" spans="1:12">
      <c r="A9286" s="213" t="str">
        <f t="shared" ca="1" si="145"/>
        <v/>
      </c>
      <c r="C9286" s="223"/>
      <c r="D9286" s="224"/>
      <c r="E9286" s="224"/>
      <c r="F9286" s="225"/>
      <c r="G9286" s="226"/>
      <c r="H9286" s="227"/>
      <c r="I9286" s="227"/>
      <c r="J9286" s="227"/>
      <c r="K9286" s="227"/>
      <c r="L9286" s="228"/>
    </row>
    <row r="9287" spans="1:12">
      <c r="A9287" s="213" t="str">
        <f t="shared" ca="1" si="145"/>
        <v/>
      </c>
      <c r="C9287" s="223"/>
      <c r="D9287" s="224"/>
      <c r="E9287" s="224"/>
      <c r="F9287" s="225"/>
      <c r="G9287" s="226"/>
      <c r="H9287" s="227"/>
      <c r="I9287" s="227"/>
      <c r="J9287" s="227"/>
      <c r="K9287" s="227"/>
      <c r="L9287" s="228"/>
    </row>
    <row r="9288" spans="1:12">
      <c r="A9288" s="213" t="str">
        <f t="shared" ca="1" si="145"/>
        <v/>
      </c>
      <c r="C9288" s="223"/>
      <c r="D9288" s="224"/>
      <c r="E9288" s="224"/>
      <c r="F9288" s="225"/>
      <c r="G9288" s="226"/>
      <c r="H9288" s="227"/>
      <c r="I9288" s="227"/>
      <c r="J9288" s="227"/>
      <c r="K9288" s="227"/>
      <c r="L9288" s="228"/>
    </row>
    <row r="9289" spans="1:12">
      <c r="A9289" s="213" t="str">
        <f t="shared" ca="1" si="145"/>
        <v/>
      </c>
      <c r="C9289" s="223"/>
      <c r="D9289" s="224"/>
      <c r="E9289" s="224"/>
      <c r="F9289" s="225"/>
      <c r="G9289" s="226"/>
      <c r="H9289" s="227"/>
      <c r="I9289" s="227"/>
      <c r="J9289" s="227"/>
      <c r="K9289" s="227"/>
      <c r="L9289" s="228"/>
    </row>
    <row r="9290" spans="1:12">
      <c r="A9290" s="213" t="str">
        <f t="shared" ca="1" si="145"/>
        <v/>
      </c>
      <c r="C9290" s="223"/>
      <c r="D9290" s="224"/>
      <c r="E9290" s="224"/>
      <c r="F9290" s="225"/>
      <c r="G9290" s="226"/>
      <c r="H9290" s="227"/>
      <c r="I9290" s="227"/>
      <c r="J9290" s="227"/>
      <c r="K9290" s="227"/>
      <c r="L9290" s="228"/>
    </row>
    <row r="9291" spans="1:12">
      <c r="A9291" s="213" t="str">
        <f t="shared" ca="1" si="145"/>
        <v/>
      </c>
      <c r="C9291" s="223"/>
      <c r="D9291" s="224"/>
      <c r="E9291" s="224"/>
      <c r="F9291" s="225"/>
      <c r="G9291" s="226"/>
      <c r="H9291" s="227"/>
      <c r="I9291" s="227"/>
      <c r="J9291" s="227"/>
      <c r="K9291" s="227"/>
      <c r="L9291" s="228"/>
    </row>
    <row r="9292" spans="1:12">
      <c r="A9292" s="213" t="str">
        <f t="shared" ca="1" si="145"/>
        <v/>
      </c>
      <c r="C9292" s="223"/>
      <c r="D9292" s="224"/>
      <c r="E9292" s="224"/>
      <c r="F9292" s="225"/>
      <c r="G9292" s="226"/>
      <c r="H9292" s="227"/>
      <c r="I9292" s="227"/>
      <c r="J9292" s="227"/>
      <c r="K9292" s="227"/>
      <c r="L9292" s="228"/>
    </row>
    <row r="9293" spans="1:12">
      <c r="A9293" s="213" t="str">
        <f t="shared" ca="1" si="145"/>
        <v/>
      </c>
      <c r="C9293" s="223"/>
      <c r="D9293" s="224"/>
      <c r="E9293" s="224"/>
      <c r="F9293" s="225"/>
      <c r="G9293" s="226"/>
      <c r="H9293" s="227"/>
      <c r="I9293" s="227"/>
      <c r="J9293" s="227"/>
      <c r="K9293" s="227"/>
      <c r="L9293" s="228"/>
    </row>
    <row r="9294" spans="1:12">
      <c r="A9294" s="213" t="str">
        <f t="shared" ca="1" si="145"/>
        <v/>
      </c>
      <c r="C9294" s="223"/>
      <c r="D9294" s="224"/>
      <c r="E9294" s="224"/>
      <c r="F9294" s="225"/>
      <c r="G9294" s="226"/>
      <c r="H9294" s="227"/>
      <c r="I9294" s="227"/>
      <c r="J9294" s="227"/>
      <c r="K9294" s="227"/>
      <c r="L9294" s="228"/>
    </row>
    <row r="9295" spans="1:12">
      <c r="A9295" s="213" t="str">
        <f t="shared" ca="1" si="145"/>
        <v/>
      </c>
      <c r="C9295" s="223"/>
      <c r="D9295" s="224"/>
      <c r="E9295" s="224"/>
      <c r="F9295" s="225"/>
      <c r="G9295" s="226"/>
      <c r="H9295" s="227"/>
      <c r="I9295" s="227"/>
      <c r="J9295" s="227"/>
      <c r="K9295" s="227"/>
      <c r="L9295" s="228"/>
    </row>
    <row r="9296" spans="1:12">
      <c r="A9296" s="213" t="str">
        <f t="shared" ca="1" si="145"/>
        <v/>
      </c>
      <c r="C9296" s="223"/>
      <c r="D9296" s="224"/>
      <c r="E9296" s="224"/>
      <c r="F9296" s="225"/>
      <c r="G9296" s="226"/>
      <c r="H9296" s="227"/>
      <c r="I9296" s="227"/>
      <c r="J9296" s="227"/>
      <c r="K9296" s="227"/>
      <c r="L9296" s="228"/>
    </row>
    <row r="9297" spans="1:12">
      <c r="A9297" s="213" t="str">
        <f t="shared" ca="1" si="145"/>
        <v/>
      </c>
      <c r="C9297" s="223"/>
      <c r="D9297" s="224"/>
      <c r="E9297" s="224"/>
      <c r="F9297" s="225"/>
      <c r="G9297" s="226"/>
      <c r="H9297" s="227"/>
      <c r="I9297" s="227"/>
      <c r="J9297" s="227"/>
      <c r="K9297" s="227"/>
      <c r="L9297" s="228"/>
    </row>
    <row r="9298" spans="1:12">
      <c r="A9298" s="213" t="str">
        <f t="shared" ca="1" si="145"/>
        <v/>
      </c>
      <c r="C9298" s="223"/>
      <c r="D9298" s="224"/>
      <c r="E9298" s="224"/>
      <c r="F9298" s="225"/>
      <c r="G9298" s="226"/>
      <c r="H9298" s="227"/>
      <c r="I9298" s="227"/>
      <c r="J9298" s="227"/>
      <c r="K9298" s="227"/>
      <c r="L9298" s="228"/>
    </row>
    <row r="9299" spans="1:12">
      <c r="A9299" s="213" t="str">
        <f t="shared" ca="1" si="145"/>
        <v/>
      </c>
      <c r="C9299" s="223"/>
      <c r="D9299" s="224"/>
      <c r="E9299" s="224"/>
      <c r="F9299" s="225"/>
      <c r="G9299" s="226"/>
      <c r="H9299" s="227"/>
      <c r="I9299" s="227"/>
      <c r="J9299" s="227"/>
      <c r="K9299" s="227"/>
      <c r="L9299" s="228"/>
    </row>
    <row r="9300" spans="1:12">
      <c r="A9300" s="213" t="str">
        <f t="shared" ca="1" si="145"/>
        <v/>
      </c>
      <c r="C9300" s="223"/>
      <c r="D9300" s="224"/>
      <c r="E9300" s="224"/>
      <c r="F9300" s="225"/>
      <c r="G9300" s="226"/>
      <c r="H9300" s="227"/>
      <c r="I9300" s="227"/>
      <c r="J9300" s="227"/>
      <c r="K9300" s="227"/>
      <c r="L9300" s="228"/>
    </row>
    <row r="9301" spans="1:12">
      <c r="A9301" s="213" t="str">
        <f t="shared" ca="1" si="145"/>
        <v/>
      </c>
      <c r="C9301" s="223"/>
      <c r="D9301" s="224"/>
      <c r="E9301" s="224"/>
      <c r="F9301" s="225"/>
      <c r="G9301" s="226"/>
      <c r="H9301" s="227"/>
      <c r="I9301" s="227"/>
      <c r="J9301" s="227"/>
      <c r="K9301" s="227"/>
      <c r="L9301" s="228"/>
    </row>
    <row r="9302" spans="1:12">
      <c r="A9302" s="213" t="str">
        <f t="shared" ca="1" si="145"/>
        <v/>
      </c>
      <c r="C9302" s="223"/>
      <c r="D9302" s="224"/>
      <c r="E9302" s="224"/>
      <c r="F9302" s="225"/>
      <c r="G9302" s="226"/>
      <c r="H9302" s="227"/>
      <c r="I9302" s="227"/>
      <c r="J9302" s="227"/>
      <c r="K9302" s="227"/>
      <c r="L9302" s="228"/>
    </row>
    <row r="9303" spans="1:12">
      <c r="A9303" s="213" t="str">
        <f t="shared" ca="1" si="145"/>
        <v/>
      </c>
      <c r="C9303" s="223"/>
      <c r="D9303" s="224"/>
      <c r="E9303" s="224"/>
      <c r="F9303" s="225"/>
      <c r="G9303" s="226"/>
      <c r="H9303" s="227"/>
      <c r="I9303" s="227"/>
      <c r="J9303" s="227"/>
      <c r="K9303" s="227"/>
      <c r="L9303" s="228"/>
    </row>
    <row r="9304" spans="1:12">
      <c r="A9304" s="213" t="str">
        <f t="shared" ca="1" si="145"/>
        <v/>
      </c>
      <c r="C9304" s="223"/>
      <c r="D9304" s="224"/>
      <c r="E9304" s="224"/>
      <c r="F9304" s="225"/>
      <c r="G9304" s="226"/>
      <c r="H9304" s="227"/>
      <c r="I9304" s="227"/>
      <c r="J9304" s="227"/>
      <c r="K9304" s="227"/>
      <c r="L9304" s="228"/>
    </row>
    <row r="9305" spans="1:12">
      <c r="A9305" s="213" t="str">
        <f t="shared" ca="1" si="145"/>
        <v/>
      </c>
      <c r="C9305" s="223"/>
      <c r="D9305" s="224"/>
      <c r="E9305" s="224"/>
      <c r="F9305" s="225"/>
      <c r="G9305" s="226"/>
      <c r="H9305" s="227"/>
      <c r="I9305" s="227"/>
      <c r="J9305" s="227"/>
      <c r="K9305" s="227"/>
      <c r="L9305" s="228"/>
    </row>
    <row r="9306" spans="1:12">
      <c r="A9306" s="213" t="str">
        <f t="shared" ca="1" si="145"/>
        <v/>
      </c>
      <c r="C9306" s="223"/>
      <c r="D9306" s="224"/>
      <c r="E9306" s="224"/>
      <c r="F9306" s="225"/>
      <c r="G9306" s="226"/>
      <c r="H9306" s="227"/>
      <c r="I9306" s="227"/>
      <c r="J9306" s="227"/>
      <c r="K9306" s="227"/>
      <c r="L9306" s="228"/>
    </row>
    <row r="9307" spans="1:12">
      <c r="A9307" s="213" t="str">
        <f t="shared" ca="1" si="145"/>
        <v/>
      </c>
      <c r="C9307" s="223"/>
      <c r="D9307" s="224"/>
      <c r="E9307" s="224"/>
      <c r="F9307" s="225"/>
      <c r="G9307" s="226"/>
      <c r="H9307" s="227"/>
      <c r="I9307" s="227"/>
      <c r="J9307" s="227"/>
      <c r="K9307" s="227"/>
      <c r="L9307" s="228"/>
    </row>
    <row r="9308" spans="1:12">
      <c r="A9308" s="213" t="str">
        <f t="shared" ca="1" si="145"/>
        <v/>
      </c>
      <c r="C9308" s="223"/>
      <c r="D9308" s="224"/>
      <c r="E9308" s="224"/>
      <c r="F9308" s="225"/>
      <c r="G9308" s="226"/>
      <c r="H9308" s="227"/>
      <c r="I9308" s="227"/>
      <c r="J9308" s="227"/>
      <c r="K9308" s="227"/>
      <c r="L9308" s="228"/>
    </row>
    <row r="9309" spans="1:12">
      <c r="A9309" s="213" t="str">
        <f t="shared" ca="1" si="145"/>
        <v/>
      </c>
      <c r="C9309" s="223"/>
      <c r="D9309" s="224"/>
      <c r="E9309" s="224"/>
      <c r="F9309" s="225"/>
      <c r="G9309" s="226"/>
      <c r="H9309" s="227"/>
      <c r="I9309" s="227"/>
      <c r="J9309" s="227"/>
      <c r="K9309" s="227"/>
      <c r="L9309" s="228"/>
    </row>
    <row r="9310" spans="1:12">
      <c r="A9310" s="213" t="str">
        <f t="shared" ca="1" si="145"/>
        <v/>
      </c>
      <c r="C9310" s="223"/>
      <c r="D9310" s="224"/>
      <c r="E9310" s="224"/>
      <c r="F9310" s="225"/>
      <c r="G9310" s="226"/>
      <c r="H9310" s="227"/>
      <c r="I9310" s="227"/>
      <c r="J9310" s="227"/>
      <c r="K9310" s="227"/>
      <c r="L9310" s="228"/>
    </row>
    <row r="9311" spans="1:12">
      <c r="A9311" s="213" t="str">
        <f t="shared" ca="1" si="145"/>
        <v/>
      </c>
      <c r="C9311" s="223"/>
      <c r="D9311" s="224"/>
      <c r="E9311" s="224"/>
      <c r="F9311" s="225"/>
      <c r="G9311" s="226"/>
      <c r="H9311" s="227"/>
      <c r="I9311" s="227"/>
      <c r="J9311" s="227"/>
      <c r="K9311" s="227"/>
      <c r="L9311" s="228"/>
    </row>
    <row r="9312" spans="1:12">
      <c r="A9312" s="213" t="str">
        <f t="shared" ca="1" si="145"/>
        <v/>
      </c>
      <c r="C9312" s="223"/>
      <c r="D9312" s="224"/>
      <c r="E9312" s="224"/>
      <c r="F9312" s="225"/>
      <c r="G9312" s="226"/>
      <c r="H9312" s="227"/>
      <c r="I9312" s="227"/>
      <c r="J9312" s="227"/>
      <c r="K9312" s="227"/>
      <c r="L9312" s="228"/>
    </row>
    <row r="9313" spans="1:12">
      <c r="A9313" s="213" t="str">
        <f t="shared" ca="1" si="145"/>
        <v/>
      </c>
      <c r="C9313" s="223"/>
      <c r="D9313" s="224"/>
      <c r="E9313" s="224"/>
      <c r="F9313" s="225"/>
      <c r="G9313" s="226"/>
      <c r="H9313" s="227"/>
      <c r="I9313" s="227"/>
      <c r="J9313" s="227"/>
      <c r="K9313" s="227"/>
      <c r="L9313" s="228"/>
    </row>
    <row r="9314" spans="1:12">
      <c r="A9314" s="213" t="str">
        <f t="shared" ca="1" si="145"/>
        <v/>
      </c>
      <c r="C9314" s="223"/>
      <c r="D9314" s="224"/>
      <c r="E9314" s="224"/>
      <c r="F9314" s="225"/>
      <c r="G9314" s="226"/>
      <c r="H9314" s="227"/>
      <c r="I9314" s="227"/>
      <c r="J9314" s="227"/>
      <c r="K9314" s="227"/>
      <c r="L9314" s="228"/>
    </row>
    <row r="9315" spans="1:12">
      <c r="A9315" s="213" t="str">
        <f t="shared" ca="1" si="145"/>
        <v/>
      </c>
      <c r="C9315" s="223"/>
      <c r="D9315" s="224"/>
      <c r="E9315" s="224"/>
      <c r="F9315" s="225"/>
      <c r="G9315" s="226"/>
      <c r="H9315" s="227"/>
      <c r="I9315" s="227"/>
      <c r="J9315" s="227"/>
      <c r="K9315" s="227"/>
      <c r="L9315" s="228"/>
    </row>
    <row r="9316" spans="1:12">
      <c r="A9316" s="213" t="str">
        <f t="shared" ca="1" si="145"/>
        <v/>
      </c>
      <c r="C9316" s="223"/>
      <c r="D9316" s="224"/>
      <c r="E9316" s="224"/>
      <c r="F9316" s="225"/>
      <c r="G9316" s="226"/>
      <c r="H9316" s="227"/>
      <c r="I9316" s="227"/>
      <c r="J9316" s="227"/>
      <c r="K9316" s="227"/>
      <c r="L9316" s="228"/>
    </row>
    <row r="9317" spans="1:12">
      <c r="A9317" s="213" t="str">
        <f t="shared" ca="1" si="145"/>
        <v/>
      </c>
      <c r="C9317" s="223"/>
      <c r="D9317" s="224"/>
      <c r="E9317" s="224"/>
      <c r="F9317" s="225"/>
      <c r="G9317" s="226"/>
      <c r="H9317" s="227"/>
      <c r="I9317" s="227"/>
      <c r="J9317" s="227"/>
      <c r="K9317" s="227"/>
      <c r="L9317" s="228"/>
    </row>
    <row r="9318" spans="1:12">
      <c r="A9318" s="213" t="str">
        <f t="shared" ca="1" si="145"/>
        <v/>
      </c>
      <c r="C9318" s="223"/>
      <c r="D9318" s="224"/>
      <c r="E9318" s="224"/>
      <c r="F9318" s="225"/>
      <c r="G9318" s="226"/>
      <c r="H9318" s="227"/>
      <c r="I9318" s="227"/>
      <c r="J9318" s="227"/>
      <c r="K9318" s="227"/>
      <c r="L9318" s="228"/>
    </row>
    <row r="9319" spans="1:12">
      <c r="A9319" s="213" t="str">
        <f t="shared" ca="1" si="145"/>
        <v/>
      </c>
      <c r="C9319" s="223"/>
      <c r="D9319" s="224"/>
      <c r="E9319" s="224"/>
      <c r="F9319" s="225"/>
      <c r="G9319" s="226"/>
      <c r="H9319" s="227"/>
      <c r="I9319" s="227"/>
      <c r="J9319" s="227"/>
      <c r="K9319" s="227"/>
      <c r="L9319" s="228"/>
    </row>
    <row r="9320" spans="1:12">
      <c r="A9320" s="213" t="str">
        <f t="shared" ca="1" si="145"/>
        <v/>
      </c>
      <c r="C9320" s="223"/>
      <c r="D9320" s="224"/>
      <c r="E9320" s="224"/>
      <c r="F9320" s="225"/>
      <c r="G9320" s="226"/>
      <c r="H9320" s="227"/>
      <c r="I9320" s="227"/>
      <c r="J9320" s="227"/>
      <c r="K9320" s="227"/>
      <c r="L9320" s="228"/>
    </row>
    <row r="9321" spans="1:12">
      <c r="A9321" s="213" t="str">
        <f t="shared" ca="1" si="145"/>
        <v/>
      </c>
      <c r="C9321" s="223"/>
      <c r="D9321" s="224"/>
      <c r="E9321" s="224"/>
      <c r="F9321" s="225"/>
      <c r="G9321" s="226"/>
      <c r="H9321" s="227"/>
      <c r="I9321" s="227"/>
      <c r="J9321" s="227"/>
      <c r="K9321" s="227"/>
      <c r="L9321" s="228"/>
    </row>
    <row r="9322" spans="1:12">
      <c r="A9322" s="213" t="str">
        <f t="shared" ca="1" si="145"/>
        <v/>
      </c>
      <c r="C9322" s="223"/>
      <c r="D9322" s="224"/>
      <c r="E9322" s="224"/>
      <c r="F9322" s="225"/>
      <c r="G9322" s="226"/>
      <c r="H9322" s="227"/>
      <c r="I9322" s="227"/>
      <c r="J9322" s="227"/>
      <c r="K9322" s="227"/>
      <c r="L9322" s="228"/>
    </row>
    <row r="9323" spans="1:12">
      <c r="A9323" s="213" t="str">
        <f t="shared" ca="1" si="145"/>
        <v/>
      </c>
      <c r="C9323" s="223"/>
      <c r="D9323" s="224"/>
      <c r="E9323" s="224"/>
      <c r="F9323" s="225"/>
      <c r="G9323" s="226"/>
      <c r="H9323" s="227"/>
      <c r="I9323" s="227"/>
      <c r="J9323" s="227"/>
      <c r="K9323" s="227"/>
      <c r="L9323" s="228"/>
    </row>
    <row r="9324" spans="1:12">
      <c r="A9324" s="213" t="str">
        <f t="shared" ca="1" si="145"/>
        <v/>
      </c>
      <c r="C9324" s="223"/>
      <c r="D9324" s="224"/>
      <c r="E9324" s="224"/>
      <c r="F9324" s="225"/>
      <c r="G9324" s="226"/>
      <c r="H9324" s="227"/>
      <c r="I9324" s="227"/>
      <c r="J9324" s="227"/>
      <c r="K9324" s="227"/>
      <c r="L9324" s="228"/>
    </row>
    <row r="9325" spans="1:12">
      <c r="A9325" s="213" t="str">
        <f t="shared" ca="1" si="145"/>
        <v/>
      </c>
      <c r="C9325" s="223"/>
      <c r="D9325" s="224"/>
      <c r="E9325" s="224"/>
      <c r="F9325" s="225"/>
      <c r="G9325" s="226"/>
      <c r="H9325" s="227"/>
      <c r="I9325" s="227"/>
      <c r="J9325" s="227"/>
      <c r="K9325" s="227"/>
      <c r="L9325" s="228"/>
    </row>
    <row r="9326" spans="1:12">
      <c r="A9326" s="213" t="str">
        <f t="shared" ca="1" si="145"/>
        <v/>
      </c>
      <c r="C9326" s="223"/>
      <c r="D9326" s="224"/>
      <c r="E9326" s="224"/>
      <c r="F9326" s="225"/>
      <c r="G9326" s="226"/>
      <c r="H9326" s="227"/>
      <c r="I9326" s="227"/>
      <c r="J9326" s="227"/>
      <c r="K9326" s="227"/>
      <c r="L9326" s="228"/>
    </row>
    <row r="9327" spans="1:12">
      <c r="A9327" s="213" t="str">
        <f t="shared" ca="1" si="145"/>
        <v/>
      </c>
      <c r="C9327" s="223"/>
      <c r="D9327" s="224"/>
      <c r="E9327" s="224"/>
      <c r="F9327" s="225"/>
      <c r="G9327" s="226"/>
      <c r="H9327" s="227"/>
      <c r="I9327" s="227"/>
      <c r="J9327" s="227"/>
      <c r="K9327" s="227"/>
      <c r="L9327" s="228"/>
    </row>
    <row r="9328" spans="1:12">
      <c r="A9328" s="213" t="str">
        <f t="shared" ca="1" si="145"/>
        <v/>
      </c>
      <c r="C9328" s="223"/>
      <c r="D9328" s="224"/>
      <c r="E9328" s="224"/>
      <c r="F9328" s="225"/>
      <c r="G9328" s="226"/>
      <c r="H9328" s="227"/>
      <c r="I9328" s="227"/>
      <c r="J9328" s="227"/>
      <c r="K9328" s="227"/>
      <c r="L9328" s="228"/>
    </row>
    <row r="9329" spans="1:12">
      <c r="A9329" s="213" t="str">
        <f t="shared" ca="1" si="145"/>
        <v/>
      </c>
      <c r="C9329" s="223"/>
      <c r="D9329" s="224"/>
      <c r="E9329" s="224"/>
      <c r="F9329" s="225"/>
      <c r="G9329" s="226"/>
      <c r="H9329" s="227"/>
      <c r="I9329" s="227"/>
      <c r="J9329" s="227"/>
      <c r="K9329" s="227"/>
      <c r="L9329" s="228"/>
    </row>
    <row r="9330" spans="1:12">
      <c r="A9330" s="213" t="str">
        <f t="shared" ca="1" si="145"/>
        <v/>
      </c>
      <c r="C9330" s="223"/>
      <c r="D9330" s="224"/>
      <c r="E9330" s="224"/>
      <c r="F9330" s="225"/>
      <c r="G9330" s="226"/>
      <c r="H9330" s="227"/>
      <c r="I9330" s="227"/>
      <c r="J9330" s="227"/>
      <c r="K9330" s="227"/>
      <c r="L9330" s="228"/>
    </row>
    <row r="9331" spans="1:12">
      <c r="A9331" s="213" t="str">
        <f t="shared" ca="1" si="145"/>
        <v/>
      </c>
      <c r="C9331" s="223"/>
      <c r="D9331" s="224"/>
      <c r="E9331" s="224"/>
      <c r="F9331" s="225"/>
      <c r="G9331" s="226"/>
      <c r="H9331" s="227"/>
      <c r="I9331" s="227"/>
      <c r="J9331" s="227"/>
      <c r="K9331" s="227"/>
      <c r="L9331" s="228"/>
    </row>
    <row r="9332" spans="1:12">
      <c r="A9332" s="213" t="str">
        <f t="shared" ca="1" si="145"/>
        <v/>
      </c>
      <c r="C9332" s="223"/>
      <c r="D9332" s="224"/>
      <c r="E9332" s="224"/>
      <c r="F9332" s="225"/>
      <c r="G9332" s="226"/>
      <c r="H9332" s="227"/>
      <c r="I9332" s="227"/>
      <c r="J9332" s="227"/>
      <c r="K9332" s="227"/>
      <c r="L9332" s="228"/>
    </row>
    <row r="9333" spans="1:12">
      <c r="A9333" s="213" t="str">
        <f t="shared" ca="1" si="145"/>
        <v/>
      </c>
      <c r="C9333" s="223"/>
      <c r="D9333" s="224"/>
      <c r="E9333" s="224"/>
      <c r="F9333" s="225"/>
      <c r="G9333" s="226"/>
      <c r="H9333" s="227"/>
      <c r="I9333" s="227"/>
      <c r="J9333" s="227"/>
      <c r="K9333" s="227"/>
      <c r="L9333" s="228"/>
    </row>
    <row r="9334" spans="1:12">
      <c r="A9334" s="213" t="str">
        <f t="shared" ca="1" si="145"/>
        <v/>
      </c>
      <c r="C9334" s="223"/>
      <c r="D9334" s="224"/>
      <c r="E9334" s="224"/>
      <c r="F9334" s="225"/>
      <c r="G9334" s="226"/>
      <c r="H9334" s="227"/>
      <c r="I9334" s="227"/>
      <c r="J9334" s="227"/>
      <c r="K9334" s="227"/>
      <c r="L9334" s="228"/>
    </row>
    <row r="9335" spans="1:12">
      <c r="A9335" s="213" t="str">
        <f t="shared" ca="1" si="145"/>
        <v/>
      </c>
      <c r="C9335" s="223"/>
      <c r="D9335" s="224"/>
      <c r="E9335" s="224"/>
      <c r="F9335" s="225"/>
      <c r="G9335" s="226"/>
      <c r="H9335" s="227"/>
      <c r="I9335" s="227"/>
      <c r="J9335" s="227"/>
      <c r="K9335" s="227"/>
      <c r="L9335" s="228"/>
    </row>
    <row r="9336" spans="1:12">
      <c r="A9336" s="213" t="str">
        <f t="shared" ca="1" si="145"/>
        <v/>
      </c>
      <c r="C9336" s="223"/>
      <c r="D9336" s="224"/>
      <c r="E9336" s="224"/>
      <c r="F9336" s="225"/>
      <c r="G9336" s="226"/>
      <c r="H9336" s="227"/>
      <c r="I9336" s="227"/>
      <c r="J9336" s="227"/>
      <c r="K9336" s="227"/>
      <c r="L9336" s="228"/>
    </row>
    <row r="9337" spans="1:12">
      <c r="A9337" s="213" t="str">
        <f t="shared" ca="1" si="145"/>
        <v/>
      </c>
      <c r="C9337" s="223"/>
      <c r="D9337" s="224"/>
      <c r="E9337" s="224"/>
      <c r="F9337" s="225"/>
      <c r="G9337" s="226"/>
      <c r="H9337" s="227"/>
      <c r="I9337" s="227"/>
      <c r="J9337" s="227"/>
      <c r="K9337" s="227"/>
      <c r="L9337" s="228"/>
    </row>
    <row r="9338" spans="1:12">
      <c r="A9338" s="213" t="str">
        <f t="shared" ca="1" si="145"/>
        <v/>
      </c>
      <c r="C9338" s="223"/>
      <c r="D9338" s="224"/>
      <c r="E9338" s="224"/>
      <c r="F9338" s="225"/>
      <c r="G9338" s="226"/>
      <c r="H9338" s="227"/>
      <c r="I9338" s="227"/>
      <c r="J9338" s="227"/>
      <c r="K9338" s="227"/>
      <c r="L9338" s="228"/>
    </row>
    <row r="9339" spans="1:12">
      <c r="A9339" s="213" t="str">
        <f t="shared" ca="1" si="145"/>
        <v/>
      </c>
      <c r="C9339" s="223"/>
      <c r="D9339" s="224"/>
      <c r="E9339" s="224"/>
      <c r="F9339" s="225"/>
      <c r="G9339" s="226"/>
      <c r="H9339" s="227"/>
      <c r="I9339" s="227"/>
      <c r="J9339" s="227"/>
      <c r="K9339" s="227"/>
      <c r="L9339" s="228"/>
    </row>
    <row r="9340" spans="1:12">
      <c r="A9340" s="213" t="str">
        <f t="shared" ca="1" si="145"/>
        <v/>
      </c>
      <c r="C9340" s="223"/>
      <c r="D9340" s="224"/>
      <c r="E9340" s="224"/>
      <c r="F9340" s="225"/>
      <c r="G9340" s="226"/>
      <c r="H9340" s="227"/>
      <c r="I9340" s="227"/>
      <c r="J9340" s="227"/>
      <c r="K9340" s="227"/>
      <c r="L9340" s="228"/>
    </row>
    <row r="9341" spans="1:12">
      <c r="A9341" s="213" t="str">
        <f t="shared" ca="1" si="145"/>
        <v/>
      </c>
      <c r="C9341" s="223"/>
      <c r="D9341" s="224"/>
      <c r="E9341" s="224"/>
      <c r="F9341" s="225"/>
      <c r="G9341" s="226"/>
      <c r="H9341" s="227"/>
      <c r="I9341" s="227"/>
      <c r="J9341" s="227"/>
      <c r="K9341" s="227"/>
      <c r="L9341" s="228"/>
    </row>
    <row r="9342" spans="1:12">
      <c r="A9342" s="213" t="str">
        <f t="shared" ca="1" si="145"/>
        <v/>
      </c>
      <c r="C9342" s="223"/>
      <c r="D9342" s="224"/>
      <c r="E9342" s="224"/>
      <c r="F9342" s="225"/>
      <c r="G9342" s="226"/>
      <c r="H9342" s="227"/>
      <c r="I9342" s="227"/>
      <c r="J9342" s="227"/>
      <c r="K9342" s="227"/>
      <c r="L9342" s="228"/>
    </row>
    <row r="9343" spans="1:12">
      <c r="A9343" s="213" t="str">
        <f t="shared" ca="1" si="145"/>
        <v/>
      </c>
      <c r="C9343" s="223"/>
      <c r="D9343" s="224"/>
      <c r="E9343" s="224"/>
      <c r="F9343" s="225"/>
      <c r="G9343" s="226"/>
      <c r="H9343" s="227"/>
      <c r="I9343" s="227"/>
      <c r="J9343" s="227"/>
      <c r="K9343" s="227"/>
      <c r="L9343" s="228"/>
    </row>
    <row r="9344" spans="1:12">
      <c r="A9344" s="213" t="str">
        <f t="shared" ca="1" si="145"/>
        <v/>
      </c>
      <c r="C9344" s="223"/>
      <c r="D9344" s="224"/>
      <c r="E9344" s="224"/>
      <c r="F9344" s="225"/>
      <c r="G9344" s="226"/>
      <c r="H9344" s="227"/>
      <c r="I9344" s="227"/>
      <c r="J9344" s="227"/>
      <c r="K9344" s="227"/>
      <c r="L9344" s="228"/>
    </row>
    <row r="9345" spans="1:12">
      <c r="A9345" s="213" t="str">
        <f t="shared" ca="1" si="145"/>
        <v/>
      </c>
      <c r="C9345" s="223"/>
      <c r="D9345" s="224"/>
      <c r="E9345" s="224"/>
      <c r="F9345" s="225"/>
      <c r="G9345" s="226"/>
      <c r="H9345" s="227"/>
      <c r="I9345" s="227"/>
      <c r="J9345" s="227"/>
      <c r="K9345" s="227"/>
      <c r="L9345" s="228"/>
    </row>
    <row r="9346" spans="1:12">
      <c r="A9346" s="213" t="str">
        <f t="shared" ca="1" si="145"/>
        <v/>
      </c>
      <c r="C9346" s="223"/>
      <c r="D9346" s="224"/>
      <c r="E9346" s="224"/>
      <c r="F9346" s="225"/>
      <c r="G9346" s="226"/>
      <c r="H9346" s="227"/>
      <c r="I9346" s="227"/>
      <c r="J9346" s="227"/>
      <c r="K9346" s="227"/>
      <c r="L9346" s="228"/>
    </row>
    <row r="9347" spans="1:12">
      <c r="A9347" s="213" t="str">
        <f t="shared" ca="1" si="145"/>
        <v/>
      </c>
      <c r="C9347" s="223"/>
      <c r="D9347" s="224"/>
      <c r="E9347" s="224"/>
      <c r="F9347" s="225"/>
      <c r="G9347" s="226"/>
      <c r="H9347" s="227"/>
      <c r="I9347" s="227"/>
      <c r="J9347" s="227"/>
      <c r="K9347" s="227"/>
      <c r="L9347" s="228"/>
    </row>
    <row r="9348" spans="1:12">
      <c r="A9348" s="213" t="str">
        <f t="shared" ref="A9348:A9411" ca="1" si="146">IF(INDIRECT(ADDRESS(ROW(A9348),3))="","",IF(INDIRECT(ADDRESS(ROW(A9348),3))=INDIRECT(ADDRESS(ROW(A9348)-1,3)),A9347,A9347+1))</f>
        <v/>
      </c>
      <c r="C9348" s="223"/>
      <c r="D9348" s="224"/>
      <c r="E9348" s="224"/>
      <c r="F9348" s="225"/>
      <c r="G9348" s="226"/>
      <c r="H9348" s="227"/>
      <c r="I9348" s="227"/>
      <c r="J9348" s="227"/>
      <c r="K9348" s="227"/>
      <c r="L9348" s="228"/>
    </row>
    <row r="9349" spans="1:12">
      <c r="A9349" s="213" t="str">
        <f t="shared" ca="1" si="146"/>
        <v/>
      </c>
      <c r="C9349" s="223"/>
      <c r="D9349" s="224"/>
      <c r="E9349" s="224"/>
      <c r="F9349" s="225"/>
      <c r="G9349" s="226"/>
      <c r="H9349" s="227"/>
      <c r="I9349" s="227"/>
      <c r="J9349" s="227"/>
      <c r="K9349" s="227"/>
      <c r="L9349" s="228"/>
    </row>
    <row r="9350" spans="1:12">
      <c r="A9350" s="213" t="str">
        <f t="shared" ca="1" si="146"/>
        <v/>
      </c>
      <c r="C9350" s="223"/>
      <c r="D9350" s="224"/>
      <c r="E9350" s="224"/>
      <c r="F9350" s="225"/>
      <c r="G9350" s="226"/>
      <c r="H9350" s="227"/>
      <c r="I9350" s="227"/>
      <c r="J9350" s="227"/>
      <c r="K9350" s="227"/>
      <c r="L9350" s="228"/>
    </row>
    <row r="9351" spans="1:12">
      <c r="A9351" s="213" t="str">
        <f t="shared" ca="1" si="146"/>
        <v/>
      </c>
      <c r="C9351" s="223"/>
      <c r="D9351" s="224"/>
      <c r="E9351" s="224"/>
      <c r="F9351" s="225"/>
      <c r="G9351" s="226"/>
      <c r="H9351" s="227"/>
      <c r="I9351" s="227"/>
      <c r="J9351" s="227"/>
      <c r="K9351" s="227"/>
      <c r="L9351" s="228"/>
    </row>
    <row r="9352" spans="1:12">
      <c r="A9352" s="213" t="str">
        <f t="shared" ca="1" si="146"/>
        <v/>
      </c>
      <c r="C9352" s="223"/>
      <c r="D9352" s="224"/>
      <c r="E9352" s="224"/>
      <c r="F9352" s="225"/>
      <c r="G9352" s="226"/>
      <c r="H9352" s="227"/>
      <c r="I9352" s="227"/>
      <c r="J9352" s="227"/>
      <c r="K9352" s="227"/>
      <c r="L9352" s="228"/>
    </row>
    <row r="9353" spans="1:12">
      <c r="A9353" s="213" t="str">
        <f t="shared" ca="1" si="146"/>
        <v/>
      </c>
      <c r="C9353" s="223"/>
      <c r="D9353" s="224"/>
      <c r="E9353" s="224"/>
      <c r="F9353" s="225"/>
      <c r="G9353" s="226"/>
      <c r="H9353" s="227"/>
      <c r="I9353" s="227"/>
      <c r="J9353" s="227"/>
      <c r="K9353" s="227"/>
      <c r="L9353" s="228"/>
    </row>
    <row r="9354" spans="1:12">
      <c r="A9354" s="213" t="str">
        <f t="shared" ca="1" si="146"/>
        <v/>
      </c>
      <c r="C9354" s="223"/>
      <c r="D9354" s="224"/>
      <c r="E9354" s="224"/>
      <c r="F9354" s="225"/>
      <c r="G9354" s="226"/>
      <c r="H9354" s="227"/>
      <c r="I9354" s="227"/>
      <c r="J9354" s="227"/>
      <c r="K9354" s="227"/>
      <c r="L9354" s="228"/>
    </row>
    <row r="9355" spans="1:12">
      <c r="A9355" s="213" t="str">
        <f t="shared" ca="1" si="146"/>
        <v/>
      </c>
      <c r="C9355" s="223"/>
      <c r="D9355" s="224"/>
      <c r="E9355" s="224"/>
      <c r="F9355" s="225"/>
      <c r="G9355" s="226"/>
      <c r="H9355" s="227"/>
      <c r="I9355" s="227"/>
      <c r="J9355" s="227"/>
      <c r="K9355" s="227"/>
      <c r="L9355" s="228"/>
    </row>
    <row r="9356" spans="1:12">
      <c r="A9356" s="213" t="str">
        <f t="shared" ca="1" si="146"/>
        <v/>
      </c>
      <c r="C9356" s="223"/>
      <c r="D9356" s="224"/>
      <c r="E9356" s="224"/>
      <c r="F9356" s="225"/>
      <c r="G9356" s="226"/>
      <c r="H9356" s="227"/>
      <c r="I9356" s="227"/>
      <c r="J9356" s="227"/>
      <c r="K9356" s="227"/>
      <c r="L9356" s="228"/>
    </row>
    <row r="9357" spans="1:12">
      <c r="A9357" s="213" t="str">
        <f t="shared" ca="1" si="146"/>
        <v/>
      </c>
      <c r="C9357" s="223"/>
      <c r="D9357" s="224"/>
      <c r="E9357" s="224"/>
      <c r="F9357" s="225"/>
      <c r="G9357" s="226"/>
      <c r="H9357" s="227"/>
      <c r="I9357" s="227"/>
      <c r="J9357" s="227"/>
      <c r="K9357" s="227"/>
      <c r="L9357" s="228"/>
    </row>
    <row r="9358" spans="1:12">
      <c r="A9358" s="213" t="str">
        <f t="shared" ca="1" si="146"/>
        <v/>
      </c>
      <c r="C9358" s="223"/>
      <c r="D9358" s="224"/>
      <c r="E9358" s="224"/>
      <c r="F9358" s="225"/>
      <c r="G9358" s="226"/>
      <c r="H9358" s="227"/>
      <c r="I9358" s="227"/>
      <c r="J9358" s="227"/>
      <c r="K9358" s="227"/>
      <c r="L9358" s="228"/>
    </row>
    <row r="9359" spans="1:12">
      <c r="A9359" s="213" t="str">
        <f t="shared" ca="1" si="146"/>
        <v/>
      </c>
      <c r="C9359" s="223"/>
      <c r="D9359" s="224"/>
      <c r="E9359" s="224"/>
      <c r="F9359" s="225"/>
      <c r="G9359" s="226"/>
      <c r="H9359" s="227"/>
      <c r="I9359" s="227"/>
      <c r="J9359" s="227"/>
      <c r="K9359" s="227"/>
      <c r="L9359" s="228"/>
    </row>
    <row r="9360" spans="1:12">
      <c r="A9360" s="213" t="str">
        <f t="shared" ca="1" si="146"/>
        <v/>
      </c>
      <c r="C9360" s="223"/>
      <c r="D9360" s="224"/>
      <c r="E9360" s="224"/>
      <c r="F9360" s="225"/>
      <c r="G9360" s="226"/>
      <c r="H9360" s="227"/>
      <c r="I9360" s="227"/>
      <c r="J9360" s="227"/>
      <c r="K9360" s="227"/>
      <c r="L9360" s="228"/>
    </row>
    <row r="9361" spans="1:12">
      <c r="A9361" s="213" t="str">
        <f t="shared" ca="1" si="146"/>
        <v/>
      </c>
      <c r="C9361" s="223"/>
      <c r="D9361" s="224"/>
      <c r="E9361" s="224"/>
      <c r="F9361" s="225"/>
      <c r="G9361" s="226"/>
      <c r="H9361" s="227"/>
      <c r="I9361" s="227"/>
      <c r="J9361" s="227"/>
      <c r="K9361" s="227"/>
      <c r="L9361" s="228"/>
    </row>
    <row r="9362" spans="1:12">
      <c r="A9362" s="213" t="str">
        <f t="shared" ca="1" si="146"/>
        <v/>
      </c>
      <c r="C9362" s="223"/>
      <c r="D9362" s="224"/>
      <c r="E9362" s="224"/>
      <c r="F9362" s="225"/>
      <c r="G9362" s="226"/>
      <c r="H9362" s="227"/>
      <c r="I9362" s="227"/>
      <c r="J9362" s="227"/>
      <c r="K9362" s="227"/>
      <c r="L9362" s="228"/>
    </row>
    <row r="9363" spans="1:12">
      <c r="A9363" s="213" t="str">
        <f t="shared" ca="1" si="146"/>
        <v/>
      </c>
      <c r="C9363" s="223"/>
      <c r="D9363" s="224"/>
      <c r="E9363" s="224"/>
      <c r="F9363" s="225"/>
      <c r="G9363" s="226"/>
      <c r="H9363" s="227"/>
      <c r="I9363" s="227"/>
      <c r="J9363" s="227"/>
      <c r="K9363" s="227"/>
      <c r="L9363" s="228"/>
    </row>
    <row r="9364" spans="1:12">
      <c r="A9364" s="213" t="str">
        <f t="shared" ca="1" si="146"/>
        <v/>
      </c>
      <c r="C9364" s="223"/>
      <c r="D9364" s="224"/>
      <c r="E9364" s="224"/>
      <c r="F9364" s="225"/>
      <c r="G9364" s="226"/>
      <c r="H9364" s="227"/>
      <c r="I9364" s="227"/>
      <c r="J9364" s="227"/>
      <c r="K9364" s="227"/>
      <c r="L9364" s="228"/>
    </row>
    <row r="9365" spans="1:12">
      <c r="A9365" s="213" t="str">
        <f t="shared" ca="1" si="146"/>
        <v/>
      </c>
      <c r="C9365" s="223"/>
      <c r="D9365" s="224"/>
      <c r="E9365" s="224"/>
      <c r="F9365" s="225"/>
      <c r="G9365" s="226"/>
      <c r="H9365" s="227"/>
      <c r="I9365" s="227"/>
      <c r="J9365" s="227"/>
      <c r="K9365" s="227"/>
      <c r="L9365" s="228"/>
    </row>
    <row r="9366" spans="1:12">
      <c r="A9366" s="213" t="str">
        <f t="shared" ca="1" si="146"/>
        <v/>
      </c>
      <c r="C9366" s="223"/>
      <c r="D9366" s="224"/>
      <c r="E9366" s="224"/>
      <c r="F9366" s="225"/>
      <c r="G9366" s="226"/>
      <c r="H9366" s="227"/>
      <c r="I9366" s="227"/>
      <c r="J9366" s="227"/>
      <c r="K9366" s="227"/>
      <c r="L9366" s="228"/>
    </row>
    <row r="9367" spans="1:12">
      <c r="A9367" s="213" t="str">
        <f t="shared" ca="1" si="146"/>
        <v/>
      </c>
      <c r="C9367" s="223"/>
      <c r="D9367" s="224"/>
      <c r="E9367" s="224"/>
      <c r="F9367" s="225"/>
      <c r="G9367" s="226"/>
      <c r="H9367" s="227"/>
      <c r="I9367" s="227"/>
      <c r="J9367" s="227"/>
      <c r="K9367" s="227"/>
      <c r="L9367" s="228"/>
    </row>
    <row r="9368" spans="1:12">
      <c r="A9368" s="213" t="str">
        <f t="shared" ca="1" si="146"/>
        <v/>
      </c>
      <c r="C9368" s="223"/>
      <c r="D9368" s="224"/>
      <c r="E9368" s="224"/>
      <c r="F9368" s="225"/>
      <c r="G9368" s="226"/>
      <c r="H9368" s="227"/>
      <c r="I9368" s="227"/>
      <c r="J9368" s="227"/>
      <c r="K9368" s="227"/>
      <c r="L9368" s="228"/>
    </row>
    <row r="9369" spans="1:12">
      <c r="A9369" s="213" t="str">
        <f t="shared" ca="1" si="146"/>
        <v/>
      </c>
      <c r="C9369" s="223"/>
      <c r="D9369" s="224"/>
      <c r="E9369" s="224"/>
      <c r="F9369" s="225"/>
      <c r="G9369" s="226"/>
      <c r="H9369" s="227"/>
      <c r="I9369" s="227"/>
      <c r="J9369" s="227"/>
      <c r="K9369" s="227"/>
      <c r="L9369" s="228"/>
    </row>
    <row r="9370" spans="1:12">
      <c r="A9370" s="213" t="str">
        <f t="shared" ca="1" si="146"/>
        <v/>
      </c>
      <c r="C9370" s="223"/>
      <c r="D9370" s="224"/>
      <c r="E9370" s="224"/>
      <c r="F9370" s="225"/>
      <c r="G9370" s="226"/>
      <c r="H9370" s="227"/>
      <c r="I9370" s="227"/>
      <c r="J9370" s="227"/>
      <c r="K9370" s="227"/>
      <c r="L9370" s="228"/>
    </row>
    <row r="9371" spans="1:12">
      <c r="A9371" s="213" t="str">
        <f t="shared" ca="1" si="146"/>
        <v/>
      </c>
      <c r="C9371" s="223"/>
      <c r="D9371" s="224"/>
      <c r="E9371" s="224"/>
      <c r="F9371" s="225"/>
      <c r="G9371" s="226"/>
      <c r="H9371" s="227"/>
      <c r="I9371" s="227"/>
      <c r="J9371" s="227"/>
      <c r="K9371" s="227"/>
      <c r="L9371" s="228"/>
    </row>
    <row r="9372" spans="1:12">
      <c r="A9372" s="213" t="str">
        <f t="shared" ca="1" si="146"/>
        <v/>
      </c>
      <c r="C9372" s="223"/>
      <c r="D9372" s="224"/>
      <c r="E9372" s="224"/>
      <c r="F9372" s="225"/>
      <c r="G9372" s="226"/>
      <c r="H9372" s="227"/>
      <c r="I9372" s="227"/>
      <c r="J9372" s="227"/>
      <c r="K9372" s="227"/>
      <c r="L9372" s="228"/>
    </row>
    <row r="9373" spans="1:12">
      <c r="A9373" s="213" t="str">
        <f t="shared" ca="1" si="146"/>
        <v/>
      </c>
      <c r="C9373" s="223"/>
      <c r="D9373" s="224"/>
      <c r="E9373" s="224"/>
      <c r="F9373" s="225"/>
      <c r="G9373" s="226"/>
      <c r="H9373" s="227"/>
      <c r="I9373" s="227"/>
      <c r="J9373" s="227"/>
      <c r="K9373" s="227"/>
      <c r="L9373" s="228"/>
    </row>
    <row r="9374" spans="1:12">
      <c r="A9374" s="213" t="str">
        <f t="shared" ca="1" si="146"/>
        <v/>
      </c>
      <c r="C9374" s="223"/>
      <c r="D9374" s="224"/>
      <c r="E9374" s="224"/>
      <c r="F9374" s="225"/>
      <c r="G9374" s="226"/>
      <c r="H9374" s="227"/>
      <c r="I9374" s="227"/>
      <c r="J9374" s="227"/>
      <c r="K9374" s="227"/>
      <c r="L9374" s="228"/>
    </row>
    <row r="9375" spans="1:12">
      <c r="A9375" s="213" t="str">
        <f t="shared" ca="1" si="146"/>
        <v/>
      </c>
      <c r="C9375" s="223"/>
      <c r="D9375" s="224"/>
      <c r="E9375" s="224"/>
      <c r="F9375" s="225"/>
      <c r="G9375" s="226"/>
      <c r="H9375" s="227"/>
      <c r="I9375" s="227"/>
      <c r="J9375" s="227"/>
      <c r="K9375" s="227"/>
      <c r="L9375" s="228"/>
    </row>
    <row r="9376" spans="1:12">
      <c r="A9376" s="213" t="str">
        <f t="shared" ca="1" si="146"/>
        <v/>
      </c>
      <c r="C9376" s="223"/>
      <c r="D9376" s="224"/>
      <c r="E9376" s="224"/>
      <c r="F9376" s="225"/>
      <c r="G9376" s="226"/>
      <c r="H9376" s="227"/>
      <c r="I9376" s="227"/>
      <c r="J9376" s="227"/>
      <c r="K9376" s="227"/>
      <c r="L9376" s="228"/>
    </row>
    <row r="9377" spans="1:12">
      <c r="A9377" s="213" t="str">
        <f t="shared" ca="1" si="146"/>
        <v/>
      </c>
      <c r="C9377" s="223"/>
      <c r="D9377" s="224"/>
      <c r="E9377" s="224"/>
      <c r="F9377" s="225"/>
      <c r="G9377" s="226"/>
      <c r="H9377" s="227"/>
      <c r="I9377" s="227"/>
      <c r="J9377" s="227"/>
      <c r="K9377" s="227"/>
      <c r="L9377" s="228"/>
    </row>
    <row r="9378" spans="1:12">
      <c r="A9378" s="213" t="str">
        <f t="shared" ca="1" si="146"/>
        <v/>
      </c>
      <c r="C9378" s="223"/>
      <c r="D9378" s="224"/>
      <c r="E9378" s="224"/>
      <c r="F9378" s="225"/>
      <c r="G9378" s="226"/>
      <c r="H9378" s="227"/>
      <c r="I9378" s="227"/>
      <c r="J9378" s="227"/>
      <c r="K9378" s="227"/>
      <c r="L9378" s="228"/>
    </row>
    <row r="9379" spans="1:12">
      <c r="A9379" s="213" t="str">
        <f t="shared" ca="1" si="146"/>
        <v/>
      </c>
      <c r="C9379" s="223"/>
      <c r="D9379" s="224"/>
      <c r="E9379" s="224"/>
      <c r="F9379" s="225"/>
      <c r="G9379" s="226"/>
      <c r="H9379" s="227"/>
      <c r="I9379" s="227"/>
      <c r="J9379" s="227"/>
      <c r="K9379" s="227"/>
      <c r="L9379" s="228"/>
    </row>
    <row r="9380" spans="1:12">
      <c r="A9380" s="213" t="str">
        <f t="shared" ca="1" si="146"/>
        <v/>
      </c>
      <c r="C9380" s="223"/>
      <c r="D9380" s="224"/>
      <c r="E9380" s="224"/>
      <c r="F9380" s="225"/>
      <c r="G9380" s="226"/>
      <c r="H9380" s="227"/>
      <c r="I9380" s="227"/>
      <c r="J9380" s="227"/>
      <c r="K9380" s="227"/>
      <c r="L9380" s="228"/>
    </row>
    <row r="9381" spans="1:12">
      <c r="A9381" s="213" t="str">
        <f t="shared" ca="1" si="146"/>
        <v/>
      </c>
      <c r="C9381" s="223"/>
      <c r="D9381" s="224"/>
      <c r="E9381" s="224"/>
      <c r="F9381" s="225"/>
      <c r="G9381" s="226"/>
      <c r="H9381" s="227"/>
      <c r="I9381" s="227"/>
      <c r="J9381" s="227"/>
      <c r="K9381" s="227"/>
      <c r="L9381" s="228"/>
    </row>
    <row r="9382" spans="1:12">
      <c r="A9382" s="213" t="str">
        <f t="shared" ca="1" si="146"/>
        <v/>
      </c>
      <c r="C9382" s="223"/>
      <c r="D9382" s="224"/>
      <c r="E9382" s="224"/>
      <c r="F9382" s="225"/>
      <c r="G9382" s="226"/>
      <c r="H9382" s="227"/>
      <c r="I9382" s="227"/>
      <c r="J9382" s="227"/>
      <c r="K9382" s="227"/>
      <c r="L9382" s="228"/>
    </row>
    <row r="9383" spans="1:12">
      <c r="A9383" s="213" t="str">
        <f t="shared" ca="1" si="146"/>
        <v/>
      </c>
      <c r="C9383" s="223"/>
      <c r="D9383" s="224"/>
      <c r="E9383" s="224"/>
      <c r="F9383" s="225"/>
      <c r="G9383" s="226"/>
      <c r="H9383" s="227"/>
      <c r="I9383" s="227"/>
      <c r="J9383" s="227"/>
      <c r="K9383" s="227"/>
      <c r="L9383" s="228"/>
    </row>
    <row r="9384" spans="1:12">
      <c r="A9384" s="213" t="str">
        <f t="shared" ca="1" si="146"/>
        <v/>
      </c>
      <c r="C9384" s="223"/>
      <c r="D9384" s="224"/>
      <c r="E9384" s="224"/>
      <c r="F9384" s="225"/>
      <c r="G9384" s="226"/>
      <c r="H9384" s="227"/>
      <c r="I9384" s="227"/>
      <c r="J9384" s="227"/>
      <c r="K9384" s="227"/>
      <c r="L9384" s="228"/>
    </row>
    <row r="9385" spans="1:12">
      <c r="A9385" s="213" t="str">
        <f t="shared" ca="1" si="146"/>
        <v/>
      </c>
      <c r="C9385" s="223"/>
      <c r="D9385" s="224"/>
      <c r="E9385" s="224"/>
      <c r="F9385" s="225"/>
      <c r="G9385" s="226"/>
      <c r="H9385" s="227"/>
      <c r="I9385" s="227"/>
      <c r="J9385" s="227"/>
      <c r="K9385" s="227"/>
      <c r="L9385" s="228"/>
    </row>
    <row r="9386" spans="1:12">
      <c r="A9386" s="213" t="str">
        <f t="shared" ca="1" si="146"/>
        <v/>
      </c>
      <c r="C9386" s="223"/>
      <c r="D9386" s="224"/>
      <c r="E9386" s="224"/>
      <c r="F9386" s="225"/>
      <c r="G9386" s="226"/>
      <c r="H9386" s="227"/>
      <c r="I9386" s="227"/>
      <c r="J9386" s="227"/>
      <c r="K9386" s="227"/>
      <c r="L9386" s="228"/>
    </row>
    <row r="9387" spans="1:12">
      <c r="A9387" s="213" t="str">
        <f t="shared" ca="1" si="146"/>
        <v/>
      </c>
      <c r="C9387" s="223"/>
      <c r="D9387" s="224"/>
      <c r="E9387" s="224"/>
      <c r="F9387" s="225"/>
      <c r="G9387" s="226"/>
      <c r="H9387" s="227"/>
      <c r="I9387" s="227"/>
      <c r="J9387" s="227"/>
      <c r="K9387" s="227"/>
      <c r="L9387" s="228"/>
    </row>
    <row r="9388" spans="1:12">
      <c r="A9388" s="213" t="str">
        <f t="shared" ca="1" si="146"/>
        <v/>
      </c>
      <c r="C9388" s="223"/>
      <c r="D9388" s="224"/>
      <c r="E9388" s="224"/>
      <c r="F9388" s="225"/>
      <c r="G9388" s="226"/>
      <c r="H9388" s="227"/>
      <c r="I9388" s="227"/>
      <c r="J9388" s="227"/>
      <c r="K9388" s="227"/>
      <c r="L9388" s="228"/>
    </row>
    <row r="9389" spans="1:12">
      <c r="A9389" s="213" t="str">
        <f t="shared" ca="1" si="146"/>
        <v/>
      </c>
      <c r="C9389" s="223"/>
      <c r="D9389" s="224"/>
      <c r="E9389" s="224"/>
      <c r="F9389" s="225"/>
      <c r="G9389" s="226"/>
      <c r="H9389" s="227"/>
      <c r="I9389" s="227"/>
      <c r="J9389" s="227"/>
      <c r="K9389" s="227"/>
      <c r="L9389" s="228"/>
    </row>
    <row r="9390" spans="1:12">
      <c r="A9390" s="213" t="str">
        <f t="shared" ca="1" si="146"/>
        <v/>
      </c>
      <c r="C9390" s="223"/>
      <c r="D9390" s="224"/>
      <c r="E9390" s="224"/>
      <c r="F9390" s="225"/>
      <c r="G9390" s="226"/>
      <c r="H9390" s="227"/>
      <c r="I9390" s="227"/>
      <c r="J9390" s="227"/>
      <c r="K9390" s="227"/>
      <c r="L9390" s="228"/>
    </row>
    <row r="9391" spans="1:12">
      <c r="A9391" s="213" t="str">
        <f t="shared" ca="1" si="146"/>
        <v/>
      </c>
      <c r="C9391" s="223"/>
      <c r="D9391" s="224"/>
      <c r="E9391" s="224"/>
      <c r="F9391" s="225"/>
      <c r="G9391" s="226"/>
      <c r="H9391" s="227"/>
      <c r="I9391" s="227"/>
      <c r="J9391" s="227"/>
      <c r="K9391" s="227"/>
      <c r="L9391" s="228"/>
    </row>
    <row r="9392" spans="1:12">
      <c r="A9392" s="213" t="str">
        <f t="shared" ca="1" si="146"/>
        <v/>
      </c>
      <c r="C9392" s="223"/>
      <c r="D9392" s="224"/>
      <c r="E9392" s="224"/>
      <c r="F9392" s="225"/>
      <c r="G9392" s="226"/>
      <c r="H9392" s="227"/>
      <c r="I9392" s="227"/>
      <c r="J9392" s="227"/>
      <c r="K9392" s="227"/>
      <c r="L9392" s="228"/>
    </row>
    <row r="9393" spans="1:12">
      <c r="A9393" s="213" t="str">
        <f t="shared" ca="1" si="146"/>
        <v/>
      </c>
      <c r="C9393" s="223"/>
      <c r="D9393" s="224"/>
      <c r="E9393" s="224"/>
      <c r="F9393" s="225"/>
      <c r="G9393" s="226"/>
      <c r="H9393" s="227"/>
      <c r="I9393" s="227"/>
      <c r="J9393" s="227"/>
      <c r="K9393" s="227"/>
      <c r="L9393" s="228"/>
    </row>
    <row r="9394" spans="1:12">
      <c r="A9394" s="213" t="str">
        <f t="shared" ca="1" si="146"/>
        <v/>
      </c>
      <c r="C9394" s="223"/>
      <c r="D9394" s="224"/>
      <c r="E9394" s="224"/>
      <c r="F9394" s="225"/>
      <c r="G9394" s="226"/>
      <c r="H9394" s="227"/>
      <c r="I9394" s="227"/>
      <c r="J9394" s="227"/>
      <c r="K9394" s="227"/>
      <c r="L9394" s="228"/>
    </row>
    <row r="9395" spans="1:12">
      <c r="A9395" s="213" t="str">
        <f t="shared" ca="1" si="146"/>
        <v/>
      </c>
      <c r="C9395" s="223"/>
      <c r="D9395" s="224"/>
      <c r="E9395" s="224"/>
      <c r="F9395" s="225"/>
      <c r="G9395" s="226"/>
      <c r="H9395" s="227"/>
      <c r="I9395" s="227"/>
      <c r="J9395" s="227"/>
      <c r="K9395" s="227"/>
      <c r="L9395" s="228"/>
    </row>
    <row r="9396" spans="1:12">
      <c r="A9396" s="213" t="str">
        <f t="shared" ca="1" si="146"/>
        <v/>
      </c>
      <c r="C9396" s="223"/>
      <c r="D9396" s="224"/>
      <c r="E9396" s="224"/>
      <c r="F9396" s="225"/>
      <c r="G9396" s="226"/>
      <c r="H9396" s="227"/>
      <c r="I9396" s="227"/>
      <c r="J9396" s="227"/>
      <c r="K9396" s="227"/>
      <c r="L9396" s="228"/>
    </row>
    <row r="9397" spans="1:12">
      <c r="A9397" s="213" t="str">
        <f t="shared" ca="1" si="146"/>
        <v/>
      </c>
      <c r="C9397" s="223"/>
      <c r="D9397" s="224"/>
      <c r="E9397" s="224"/>
      <c r="F9397" s="225"/>
      <c r="G9397" s="226"/>
      <c r="H9397" s="227"/>
      <c r="I9397" s="227"/>
      <c r="J9397" s="227"/>
      <c r="K9397" s="227"/>
      <c r="L9397" s="228"/>
    </row>
    <row r="9398" spans="1:12">
      <c r="A9398" s="213" t="str">
        <f t="shared" ca="1" si="146"/>
        <v/>
      </c>
      <c r="C9398" s="223"/>
      <c r="D9398" s="224"/>
      <c r="E9398" s="224"/>
      <c r="F9398" s="225"/>
      <c r="G9398" s="226"/>
      <c r="H9398" s="227"/>
      <c r="I9398" s="227"/>
      <c r="J9398" s="227"/>
      <c r="K9398" s="227"/>
      <c r="L9398" s="228"/>
    </row>
    <row r="9399" spans="1:12">
      <c r="A9399" s="213" t="str">
        <f t="shared" ca="1" si="146"/>
        <v/>
      </c>
      <c r="C9399" s="223"/>
      <c r="D9399" s="224"/>
      <c r="E9399" s="224"/>
      <c r="F9399" s="225"/>
      <c r="G9399" s="226"/>
      <c r="H9399" s="227"/>
      <c r="I9399" s="227"/>
      <c r="J9399" s="227"/>
      <c r="K9399" s="227"/>
      <c r="L9399" s="228"/>
    </row>
    <row r="9400" spans="1:12">
      <c r="A9400" s="213" t="str">
        <f t="shared" ca="1" si="146"/>
        <v/>
      </c>
      <c r="C9400" s="223"/>
      <c r="D9400" s="224"/>
      <c r="E9400" s="224"/>
      <c r="F9400" s="225"/>
      <c r="G9400" s="226"/>
      <c r="H9400" s="227"/>
      <c r="I9400" s="227"/>
      <c r="J9400" s="227"/>
      <c r="K9400" s="227"/>
      <c r="L9400" s="228"/>
    </row>
    <row r="9401" spans="1:12">
      <c r="A9401" s="213" t="str">
        <f t="shared" ca="1" si="146"/>
        <v/>
      </c>
      <c r="C9401" s="223"/>
      <c r="D9401" s="224"/>
      <c r="E9401" s="224"/>
      <c r="F9401" s="225"/>
      <c r="G9401" s="226"/>
      <c r="H9401" s="227"/>
      <c r="I9401" s="227"/>
      <c r="J9401" s="227"/>
      <c r="K9401" s="227"/>
      <c r="L9401" s="228"/>
    </row>
    <row r="9402" spans="1:12">
      <c r="A9402" s="213" t="str">
        <f t="shared" ca="1" si="146"/>
        <v/>
      </c>
      <c r="C9402" s="223"/>
      <c r="D9402" s="224"/>
      <c r="E9402" s="224"/>
      <c r="F9402" s="225"/>
      <c r="G9402" s="226"/>
      <c r="H9402" s="227"/>
      <c r="I9402" s="227"/>
      <c r="J9402" s="227"/>
      <c r="K9402" s="227"/>
      <c r="L9402" s="228"/>
    </row>
    <row r="9403" spans="1:12">
      <c r="A9403" s="213" t="str">
        <f t="shared" ca="1" si="146"/>
        <v/>
      </c>
      <c r="C9403" s="223"/>
      <c r="D9403" s="224"/>
      <c r="E9403" s="224"/>
      <c r="F9403" s="225"/>
      <c r="G9403" s="226"/>
      <c r="H9403" s="227"/>
      <c r="I9403" s="227"/>
      <c r="J9403" s="227"/>
      <c r="K9403" s="227"/>
      <c r="L9403" s="228"/>
    </row>
    <row r="9404" spans="1:12">
      <c r="A9404" s="213" t="str">
        <f t="shared" ca="1" si="146"/>
        <v/>
      </c>
      <c r="C9404" s="223"/>
      <c r="D9404" s="224"/>
      <c r="E9404" s="224"/>
      <c r="F9404" s="225"/>
      <c r="G9404" s="226"/>
      <c r="H9404" s="227"/>
      <c r="I9404" s="227"/>
      <c r="J9404" s="227"/>
      <c r="K9404" s="227"/>
      <c r="L9404" s="228"/>
    </row>
    <row r="9405" spans="1:12">
      <c r="A9405" s="213" t="str">
        <f t="shared" ca="1" si="146"/>
        <v/>
      </c>
      <c r="C9405" s="223"/>
      <c r="D9405" s="224"/>
      <c r="E9405" s="224"/>
      <c r="F9405" s="225"/>
      <c r="G9405" s="226"/>
      <c r="H9405" s="227"/>
      <c r="I9405" s="227"/>
      <c r="J9405" s="227"/>
      <c r="K9405" s="227"/>
      <c r="L9405" s="228"/>
    </row>
    <row r="9406" spans="1:12">
      <c r="A9406" s="213" t="str">
        <f t="shared" ca="1" si="146"/>
        <v/>
      </c>
      <c r="C9406" s="223"/>
      <c r="D9406" s="224"/>
      <c r="E9406" s="224"/>
      <c r="F9406" s="225"/>
      <c r="G9406" s="226"/>
      <c r="H9406" s="227"/>
      <c r="I9406" s="227"/>
      <c r="J9406" s="227"/>
      <c r="K9406" s="227"/>
      <c r="L9406" s="228"/>
    </row>
    <row r="9407" spans="1:12">
      <c r="A9407" s="213" t="str">
        <f t="shared" ca="1" si="146"/>
        <v/>
      </c>
      <c r="C9407" s="223"/>
      <c r="D9407" s="224"/>
      <c r="E9407" s="224"/>
      <c r="F9407" s="225"/>
      <c r="G9407" s="226"/>
      <c r="H9407" s="227"/>
      <c r="I9407" s="227"/>
      <c r="J9407" s="227"/>
      <c r="K9407" s="227"/>
      <c r="L9407" s="228"/>
    </row>
    <row r="9408" spans="1:12">
      <c r="A9408" s="213" t="str">
        <f t="shared" ca="1" si="146"/>
        <v/>
      </c>
      <c r="C9408" s="223"/>
      <c r="D9408" s="224"/>
      <c r="E9408" s="224"/>
      <c r="F9408" s="225"/>
      <c r="G9408" s="226"/>
      <c r="H9408" s="227"/>
      <c r="I9408" s="227"/>
      <c r="J9408" s="227"/>
      <c r="K9408" s="227"/>
      <c r="L9408" s="228"/>
    </row>
    <row r="9409" spans="1:12">
      <c r="A9409" s="213" t="str">
        <f t="shared" ca="1" si="146"/>
        <v/>
      </c>
      <c r="C9409" s="223"/>
      <c r="D9409" s="224"/>
      <c r="E9409" s="224"/>
      <c r="F9409" s="225"/>
      <c r="G9409" s="226"/>
      <c r="H9409" s="227"/>
      <c r="I9409" s="227"/>
      <c r="J9409" s="227"/>
      <c r="K9409" s="227"/>
      <c r="L9409" s="228"/>
    </row>
    <row r="9410" spans="1:12">
      <c r="A9410" s="213" t="str">
        <f t="shared" ca="1" si="146"/>
        <v/>
      </c>
      <c r="C9410" s="223"/>
      <c r="D9410" s="224"/>
      <c r="E9410" s="224"/>
      <c r="F9410" s="225"/>
      <c r="G9410" s="226"/>
      <c r="H9410" s="227"/>
      <c r="I9410" s="227"/>
      <c r="J9410" s="227"/>
      <c r="K9410" s="227"/>
      <c r="L9410" s="228"/>
    </row>
    <row r="9411" spans="1:12">
      <c r="A9411" s="213" t="str">
        <f t="shared" ca="1" si="146"/>
        <v/>
      </c>
      <c r="C9411" s="223"/>
      <c r="D9411" s="224"/>
      <c r="E9411" s="224"/>
      <c r="F9411" s="225"/>
      <c r="G9411" s="226"/>
      <c r="H9411" s="227"/>
      <c r="I9411" s="227"/>
      <c r="J9411" s="227"/>
      <c r="K9411" s="227"/>
      <c r="L9411" s="228"/>
    </row>
    <row r="9412" spans="1:12">
      <c r="A9412" s="213" t="str">
        <f t="shared" ref="A9412:A9475" ca="1" si="147">IF(INDIRECT(ADDRESS(ROW(A9412),3))="","",IF(INDIRECT(ADDRESS(ROW(A9412),3))=INDIRECT(ADDRESS(ROW(A9412)-1,3)),A9411,A9411+1))</f>
        <v/>
      </c>
      <c r="C9412" s="223"/>
      <c r="D9412" s="224"/>
      <c r="E9412" s="224"/>
      <c r="F9412" s="225"/>
      <c r="G9412" s="226"/>
      <c r="H9412" s="227"/>
      <c r="I9412" s="227"/>
      <c r="J9412" s="227"/>
      <c r="K9412" s="227"/>
      <c r="L9412" s="228"/>
    </row>
    <row r="9413" spans="1:12">
      <c r="A9413" s="213" t="str">
        <f t="shared" ca="1" si="147"/>
        <v/>
      </c>
      <c r="C9413" s="223"/>
      <c r="D9413" s="224"/>
      <c r="E9413" s="224"/>
      <c r="F9413" s="225"/>
      <c r="G9413" s="226"/>
      <c r="H9413" s="227"/>
      <c r="I9413" s="227"/>
      <c r="J9413" s="227"/>
      <c r="K9413" s="227"/>
      <c r="L9413" s="228"/>
    </row>
    <row r="9414" spans="1:12">
      <c r="A9414" s="213" t="str">
        <f t="shared" ca="1" si="147"/>
        <v/>
      </c>
      <c r="C9414" s="223"/>
      <c r="D9414" s="224"/>
      <c r="E9414" s="224"/>
      <c r="F9414" s="225"/>
      <c r="G9414" s="226"/>
      <c r="H9414" s="227"/>
      <c r="I9414" s="227"/>
      <c r="J9414" s="227"/>
      <c r="K9414" s="227"/>
      <c r="L9414" s="228"/>
    </row>
    <row r="9415" spans="1:12">
      <c r="A9415" s="213" t="str">
        <f t="shared" ca="1" si="147"/>
        <v/>
      </c>
      <c r="C9415" s="223"/>
      <c r="D9415" s="224"/>
      <c r="E9415" s="224"/>
      <c r="F9415" s="225"/>
      <c r="G9415" s="226"/>
      <c r="H9415" s="227"/>
      <c r="I9415" s="227"/>
      <c r="J9415" s="227"/>
      <c r="K9415" s="227"/>
      <c r="L9415" s="228"/>
    </row>
    <row r="9416" spans="1:12">
      <c r="A9416" s="213" t="str">
        <f t="shared" ca="1" si="147"/>
        <v/>
      </c>
      <c r="C9416" s="223"/>
      <c r="D9416" s="224"/>
      <c r="E9416" s="224"/>
      <c r="F9416" s="225"/>
      <c r="G9416" s="226"/>
      <c r="H9416" s="227"/>
      <c r="I9416" s="227"/>
      <c r="J9416" s="227"/>
      <c r="K9416" s="227"/>
      <c r="L9416" s="228"/>
    </row>
    <row r="9417" spans="1:12">
      <c r="A9417" s="213" t="str">
        <f t="shared" ca="1" si="147"/>
        <v/>
      </c>
      <c r="C9417" s="223"/>
      <c r="D9417" s="224"/>
      <c r="E9417" s="224"/>
      <c r="F9417" s="225"/>
      <c r="G9417" s="226"/>
      <c r="H9417" s="227"/>
      <c r="I9417" s="227"/>
      <c r="J9417" s="227"/>
      <c r="K9417" s="227"/>
      <c r="L9417" s="228"/>
    </row>
    <row r="9418" spans="1:12">
      <c r="A9418" s="213" t="str">
        <f t="shared" ca="1" si="147"/>
        <v/>
      </c>
      <c r="C9418" s="223"/>
      <c r="D9418" s="224"/>
      <c r="E9418" s="224"/>
      <c r="F9418" s="225"/>
      <c r="G9418" s="226"/>
      <c r="H9418" s="227"/>
      <c r="I9418" s="227"/>
      <c r="J9418" s="227"/>
      <c r="K9418" s="227"/>
      <c r="L9418" s="228"/>
    </row>
    <row r="9419" spans="1:12">
      <c r="A9419" s="213" t="str">
        <f t="shared" ca="1" si="147"/>
        <v/>
      </c>
      <c r="C9419" s="223"/>
      <c r="D9419" s="224"/>
      <c r="E9419" s="224"/>
      <c r="F9419" s="225"/>
      <c r="G9419" s="226"/>
      <c r="H9419" s="227"/>
      <c r="I9419" s="227"/>
      <c r="J9419" s="227"/>
      <c r="K9419" s="227"/>
      <c r="L9419" s="228"/>
    </row>
    <row r="9420" spans="1:12">
      <c r="A9420" s="213" t="str">
        <f t="shared" ca="1" si="147"/>
        <v/>
      </c>
      <c r="C9420" s="223"/>
      <c r="D9420" s="224"/>
      <c r="E9420" s="224"/>
      <c r="F9420" s="225"/>
      <c r="G9420" s="226"/>
      <c r="H9420" s="227"/>
      <c r="I9420" s="227"/>
      <c r="J9420" s="227"/>
      <c r="K9420" s="227"/>
      <c r="L9420" s="228"/>
    </row>
    <row r="9421" spans="1:12">
      <c r="A9421" s="213" t="str">
        <f t="shared" ca="1" si="147"/>
        <v/>
      </c>
      <c r="C9421" s="223"/>
      <c r="D9421" s="224"/>
      <c r="E9421" s="224"/>
      <c r="F9421" s="225"/>
      <c r="G9421" s="226"/>
      <c r="H9421" s="227"/>
      <c r="I9421" s="227"/>
      <c r="J9421" s="227"/>
      <c r="K9421" s="227"/>
      <c r="L9421" s="228"/>
    </row>
    <row r="9422" spans="1:12">
      <c r="A9422" s="213" t="str">
        <f t="shared" ca="1" si="147"/>
        <v/>
      </c>
      <c r="C9422" s="223"/>
      <c r="D9422" s="224"/>
      <c r="E9422" s="224"/>
      <c r="F9422" s="225"/>
      <c r="G9422" s="226"/>
      <c r="H9422" s="227"/>
      <c r="I9422" s="227"/>
      <c r="J9422" s="227"/>
      <c r="K9422" s="227"/>
      <c r="L9422" s="228"/>
    </row>
    <row r="9423" spans="1:12">
      <c r="A9423" s="213" t="str">
        <f t="shared" ca="1" si="147"/>
        <v/>
      </c>
      <c r="C9423" s="223"/>
      <c r="D9423" s="224"/>
      <c r="E9423" s="224"/>
      <c r="F9423" s="225"/>
      <c r="G9423" s="226"/>
      <c r="H9423" s="227"/>
      <c r="I9423" s="227"/>
      <c r="J9423" s="227"/>
      <c r="K9423" s="227"/>
      <c r="L9423" s="228"/>
    </row>
    <row r="9424" spans="1:12">
      <c r="A9424" s="213" t="str">
        <f t="shared" ca="1" si="147"/>
        <v/>
      </c>
      <c r="C9424" s="223"/>
      <c r="D9424" s="224"/>
      <c r="E9424" s="224"/>
      <c r="F9424" s="225"/>
      <c r="G9424" s="226"/>
      <c r="H9424" s="227"/>
      <c r="I9424" s="227"/>
      <c r="J9424" s="227"/>
      <c r="K9424" s="227"/>
      <c r="L9424" s="228"/>
    </row>
    <row r="9425" spans="1:12">
      <c r="A9425" s="213" t="str">
        <f t="shared" ca="1" si="147"/>
        <v/>
      </c>
      <c r="C9425" s="223"/>
      <c r="D9425" s="224"/>
      <c r="E9425" s="224"/>
      <c r="F9425" s="225"/>
      <c r="G9425" s="226"/>
      <c r="H9425" s="227"/>
      <c r="I9425" s="227"/>
      <c r="J9425" s="227"/>
      <c r="K9425" s="227"/>
      <c r="L9425" s="228"/>
    </row>
    <row r="9426" spans="1:12">
      <c r="A9426" s="213" t="str">
        <f t="shared" ca="1" si="147"/>
        <v/>
      </c>
      <c r="C9426" s="223"/>
      <c r="D9426" s="224"/>
      <c r="E9426" s="224"/>
      <c r="F9426" s="225"/>
      <c r="G9426" s="226"/>
      <c r="H9426" s="227"/>
      <c r="I9426" s="227"/>
      <c r="J9426" s="227"/>
      <c r="K9426" s="227"/>
      <c r="L9426" s="228"/>
    </row>
    <row r="9427" spans="1:12">
      <c r="A9427" s="213" t="str">
        <f t="shared" ca="1" si="147"/>
        <v/>
      </c>
      <c r="C9427" s="223"/>
      <c r="D9427" s="224"/>
      <c r="E9427" s="224"/>
      <c r="F9427" s="225"/>
      <c r="G9427" s="226"/>
      <c r="H9427" s="227"/>
      <c r="I9427" s="227"/>
      <c r="J9427" s="227"/>
      <c r="K9427" s="227"/>
      <c r="L9427" s="228"/>
    </row>
    <row r="9428" spans="1:12">
      <c r="A9428" s="213" t="str">
        <f t="shared" ca="1" si="147"/>
        <v/>
      </c>
      <c r="C9428" s="223"/>
      <c r="D9428" s="224"/>
      <c r="E9428" s="224"/>
      <c r="F9428" s="225"/>
      <c r="G9428" s="226"/>
      <c r="H9428" s="227"/>
      <c r="I9428" s="227"/>
      <c r="J9428" s="227"/>
      <c r="K9428" s="227"/>
      <c r="L9428" s="228"/>
    </row>
    <row r="9429" spans="1:12">
      <c r="A9429" s="213" t="str">
        <f t="shared" ca="1" si="147"/>
        <v/>
      </c>
      <c r="C9429" s="223"/>
      <c r="D9429" s="224"/>
      <c r="E9429" s="224"/>
      <c r="F9429" s="225"/>
      <c r="G9429" s="226"/>
      <c r="H9429" s="227"/>
      <c r="I9429" s="227"/>
      <c r="J9429" s="227"/>
      <c r="K9429" s="227"/>
      <c r="L9429" s="228"/>
    </row>
    <row r="9430" spans="1:12">
      <c r="A9430" s="213" t="str">
        <f t="shared" ca="1" si="147"/>
        <v/>
      </c>
      <c r="C9430" s="223"/>
      <c r="D9430" s="224"/>
      <c r="E9430" s="224"/>
      <c r="F9430" s="225"/>
      <c r="G9430" s="226"/>
      <c r="H9430" s="227"/>
      <c r="I9430" s="227"/>
      <c r="J9430" s="227"/>
      <c r="K9430" s="227"/>
      <c r="L9430" s="228"/>
    </row>
    <row r="9431" spans="1:12">
      <c r="A9431" s="213" t="str">
        <f t="shared" ca="1" si="147"/>
        <v/>
      </c>
      <c r="C9431" s="223"/>
      <c r="D9431" s="224"/>
      <c r="E9431" s="224"/>
      <c r="F9431" s="225"/>
      <c r="G9431" s="226"/>
      <c r="H9431" s="227"/>
      <c r="I9431" s="227"/>
      <c r="J9431" s="227"/>
      <c r="K9431" s="227"/>
      <c r="L9431" s="228"/>
    </row>
    <row r="9432" spans="1:12">
      <c r="A9432" s="213" t="str">
        <f t="shared" ca="1" si="147"/>
        <v/>
      </c>
      <c r="C9432" s="223"/>
      <c r="D9432" s="224"/>
      <c r="E9432" s="224"/>
      <c r="F9432" s="225"/>
      <c r="G9432" s="226"/>
      <c r="H9432" s="227"/>
      <c r="I9432" s="227"/>
      <c r="J9432" s="227"/>
      <c r="K9432" s="227"/>
      <c r="L9432" s="228"/>
    </row>
    <row r="9433" spans="1:12">
      <c r="A9433" s="213" t="str">
        <f t="shared" ca="1" si="147"/>
        <v/>
      </c>
      <c r="C9433" s="223"/>
      <c r="D9433" s="224"/>
      <c r="E9433" s="224"/>
      <c r="F9433" s="225"/>
      <c r="G9433" s="226"/>
      <c r="H9433" s="227"/>
      <c r="I9433" s="227"/>
      <c r="J9433" s="227"/>
      <c r="K9433" s="227"/>
      <c r="L9433" s="228"/>
    </row>
    <row r="9434" spans="1:12">
      <c r="A9434" s="213" t="str">
        <f t="shared" ca="1" si="147"/>
        <v/>
      </c>
      <c r="C9434" s="223"/>
      <c r="D9434" s="224"/>
      <c r="E9434" s="224"/>
      <c r="F9434" s="225"/>
      <c r="G9434" s="226"/>
      <c r="H9434" s="227"/>
      <c r="I9434" s="227"/>
      <c r="J9434" s="227"/>
      <c r="K9434" s="227"/>
      <c r="L9434" s="228"/>
    </row>
    <row r="9435" spans="1:12">
      <c r="A9435" s="213" t="str">
        <f t="shared" ca="1" si="147"/>
        <v/>
      </c>
      <c r="C9435" s="223"/>
      <c r="D9435" s="224"/>
      <c r="E9435" s="224"/>
      <c r="F9435" s="225"/>
      <c r="G9435" s="226"/>
      <c r="H9435" s="227"/>
      <c r="I9435" s="227"/>
      <c r="J9435" s="227"/>
      <c r="K9435" s="227"/>
      <c r="L9435" s="228"/>
    </row>
    <row r="9436" spans="1:12">
      <c r="A9436" s="213" t="str">
        <f t="shared" ca="1" si="147"/>
        <v/>
      </c>
      <c r="C9436" s="223"/>
      <c r="D9436" s="224"/>
      <c r="E9436" s="224"/>
      <c r="F9436" s="225"/>
      <c r="G9436" s="226"/>
      <c r="H9436" s="227"/>
      <c r="I9436" s="227"/>
      <c r="J9436" s="227"/>
      <c r="K9436" s="227"/>
      <c r="L9436" s="228"/>
    </row>
    <row r="9437" spans="1:12">
      <c r="A9437" s="213" t="str">
        <f t="shared" ca="1" si="147"/>
        <v/>
      </c>
      <c r="C9437" s="223"/>
      <c r="D9437" s="224"/>
      <c r="E9437" s="224"/>
      <c r="F9437" s="225"/>
      <c r="G9437" s="226"/>
      <c r="H9437" s="227"/>
      <c r="I9437" s="227"/>
      <c r="J9437" s="227"/>
      <c r="K9437" s="227"/>
      <c r="L9437" s="228"/>
    </row>
    <row r="9438" spans="1:12">
      <c r="A9438" s="213" t="str">
        <f t="shared" ca="1" si="147"/>
        <v/>
      </c>
      <c r="C9438" s="223"/>
      <c r="D9438" s="224"/>
      <c r="E9438" s="224"/>
      <c r="F9438" s="225"/>
      <c r="G9438" s="226"/>
      <c r="H9438" s="227"/>
      <c r="I9438" s="227"/>
      <c r="J9438" s="227"/>
      <c r="K9438" s="227"/>
      <c r="L9438" s="228"/>
    </row>
    <row r="9439" spans="1:12">
      <c r="A9439" s="213" t="str">
        <f t="shared" ca="1" si="147"/>
        <v/>
      </c>
      <c r="C9439" s="223"/>
      <c r="D9439" s="224"/>
      <c r="E9439" s="224"/>
      <c r="F9439" s="225"/>
      <c r="G9439" s="226"/>
      <c r="H9439" s="227"/>
      <c r="I9439" s="227"/>
      <c r="J9439" s="227"/>
      <c r="K9439" s="227"/>
      <c r="L9439" s="228"/>
    </row>
    <row r="9440" spans="1:12">
      <c r="A9440" s="213" t="str">
        <f t="shared" ca="1" si="147"/>
        <v/>
      </c>
      <c r="C9440" s="223"/>
      <c r="D9440" s="224"/>
      <c r="E9440" s="224"/>
      <c r="F9440" s="225"/>
      <c r="G9440" s="226"/>
      <c r="H9440" s="227"/>
      <c r="I9440" s="227"/>
      <c r="J9440" s="227"/>
      <c r="K9440" s="227"/>
      <c r="L9440" s="228"/>
    </row>
    <row r="9441" spans="1:12">
      <c r="A9441" s="213" t="str">
        <f t="shared" ca="1" si="147"/>
        <v/>
      </c>
      <c r="C9441" s="223"/>
      <c r="D9441" s="224"/>
      <c r="E9441" s="224"/>
      <c r="F9441" s="225"/>
      <c r="G9441" s="226"/>
      <c r="H9441" s="227"/>
      <c r="I9441" s="227"/>
      <c r="J9441" s="227"/>
      <c r="K9441" s="227"/>
      <c r="L9441" s="228"/>
    </row>
    <row r="9442" spans="1:12">
      <c r="A9442" s="213" t="str">
        <f t="shared" ca="1" si="147"/>
        <v/>
      </c>
      <c r="C9442" s="223"/>
      <c r="D9442" s="224"/>
      <c r="E9442" s="224"/>
      <c r="F9442" s="225"/>
      <c r="G9442" s="226"/>
      <c r="H9442" s="227"/>
      <c r="I9442" s="227"/>
      <c r="J9442" s="227"/>
      <c r="K9442" s="227"/>
      <c r="L9442" s="228"/>
    </row>
    <row r="9443" spans="1:12">
      <c r="A9443" s="213" t="str">
        <f t="shared" ca="1" si="147"/>
        <v/>
      </c>
      <c r="C9443" s="223"/>
      <c r="D9443" s="224"/>
      <c r="E9443" s="224"/>
      <c r="F9443" s="225"/>
      <c r="G9443" s="226"/>
      <c r="H9443" s="227"/>
      <c r="I9443" s="227"/>
      <c r="J9443" s="227"/>
      <c r="K9443" s="227"/>
      <c r="L9443" s="228"/>
    </row>
    <row r="9444" spans="1:12">
      <c r="A9444" s="213" t="str">
        <f t="shared" ca="1" si="147"/>
        <v/>
      </c>
      <c r="C9444" s="223"/>
      <c r="D9444" s="224"/>
      <c r="E9444" s="224"/>
      <c r="F9444" s="225"/>
      <c r="G9444" s="226"/>
      <c r="H9444" s="227"/>
      <c r="I9444" s="227"/>
      <c r="J9444" s="227"/>
      <c r="K9444" s="227"/>
      <c r="L9444" s="228"/>
    </row>
    <row r="9445" spans="1:12">
      <c r="A9445" s="213" t="str">
        <f t="shared" ca="1" si="147"/>
        <v/>
      </c>
      <c r="C9445" s="223"/>
      <c r="D9445" s="224"/>
      <c r="E9445" s="224"/>
      <c r="F9445" s="225"/>
      <c r="G9445" s="226"/>
      <c r="H9445" s="227"/>
      <c r="I9445" s="227"/>
      <c r="J9445" s="227"/>
      <c r="K9445" s="227"/>
      <c r="L9445" s="228"/>
    </row>
    <row r="9446" spans="1:12">
      <c r="A9446" s="213" t="str">
        <f t="shared" ca="1" si="147"/>
        <v/>
      </c>
      <c r="C9446" s="223"/>
      <c r="D9446" s="224"/>
      <c r="E9446" s="224"/>
      <c r="F9446" s="225"/>
      <c r="G9446" s="226"/>
      <c r="H9446" s="227"/>
      <c r="I9446" s="227"/>
      <c r="J9446" s="227"/>
      <c r="K9446" s="227"/>
      <c r="L9446" s="228"/>
    </row>
    <row r="9447" spans="1:12">
      <c r="A9447" s="213" t="str">
        <f t="shared" ca="1" si="147"/>
        <v/>
      </c>
      <c r="C9447" s="223"/>
      <c r="D9447" s="224"/>
      <c r="E9447" s="224"/>
      <c r="F9447" s="225"/>
      <c r="G9447" s="226"/>
      <c r="H9447" s="227"/>
      <c r="I9447" s="227"/>
      <c r="J9447" s="227"/>
      <c r="K9447" s="227"/>
      <c r="L9447" s="228"/>
    </row>
    <row r="9448" spans="1:12">
      <c r="A9448" s="213" t="str">
        <f t="shared" ca="1" si="147"/>
        <v/>
      </c>
      <c r="C9448" s="223"/>
      <c r="D9448" s="224"/>
      <c r="E9448" s="224"/>
      <c r="F9448" s="225"/>
      <c r="G9448" s="226"/>
      <c r="H9448" s="227"/>
      <c r="I9448" s="227"/>
      <c r="J9448" s="227"/>
      <c r="K9448" s="227"/>
      <c r="L9448" s="228"/>
    </row>
    <row r="9449" spans="1:12">
      <c r="A9449" s="213" t="str">
        <f t="shared" ca="1" si="147"/>
        <v/>
      </c>
      <c r="C9449" s="223"/>
      <c r="D9449" s="224"/>
      <c r="E9449" s="224"/>
      <c r="F9449" s="225"/>
      <c r="G9449" s="226"/>
      <c r="H9449" s="227"/>
      <c r="I9449" s="227"/>
      <c r="J9449" s="227"/>
      <c r="K9449" s="227"/>
      <c r="L9449" s="228"/>
    </row>
    <row r="9450" spans="1:12">
      <c r="A9450" s="213" t="str">
        <f t="shared" ca="1" si="147"/>
        <v/>
      </c>
      <c r="C9450" s="223"/>
      <c r="D9450" s="224"/>
      <c r="E9450" s="224"/>
      <c r="F9450" s="225"/>
      <c r="G9450" s="226"/>
      <c r="H9450" s="227"/>
      <c r="I9450" s="227"/>
      <c r="J9450" s="227"/>
      <c r="K9450" s="227"/>
      <c r="L9450" s="228"/>
    </row>
    <row r="9451" spans="1:12">
      <c r="A9451" s="213" t="str">
        <f t="shared" ca="1" si="147"/>
        <v/>
      </c>
      <c r="C9451" s="223"/>
      <c r="D9451" s="224"/>
      <c r="E9451" s="224"/>
      <c r="F9451" s="225"/>
      <c r="G9451" s="226"/>
      <c r="H9451" s="227"/>
      <c r="I9451" s="227"/>
      <c r="J9451" s="227"/>
      <c r="K9451" s="227"/>
      <c r="L9451" s="228"/>
    </row>
    <row r="9452" spans="1:12">
      <c r="A9452" s="213" t="str">
        <f t="shared" ca="1" si="147"/>
        <v/>
      </c>
      <c r="C9452" s="223"/>
      <c r="D9452" s="224"/>
      <c r="E9452" s="224"/>
      <c r="F9452" s="225"/>
      <c r="G9452" s="226"/>
      <c r="H9452" s="227"/>
      <c r="I9452" s="227"/>
      <c r="J9452" s="227"/>
      <c r="K9452" s="227"/>
      <c r="L9452" s="228"/>
    </row>
    <row r="9453" spans="1:12">
      <c r="A9453" s="213" t="str">
        <f t="shared" ca="1" si="147"/>
        <v/>
      </c>
      <c r="C9453" s="223"/>
      <c r="D9453" s="224"/>
      <c r="E9453" s="224"/>
      <c r="F9453" s="225"/>
      <c r="G9453" s="226"/>
      <c r="H9453" s="227"/>
      <c r="I9453" s="227"/>
      <c r="J9453" s="227"/>
      <c r="K9453" s="227"/>
      <c r="L9453" s="228"/>
    </row>
    <row r="9454" spans="1:12">
      <c r="A9454" s="213" t="str">
        <f t="shared" ca="1" si="147"/>
        <v/>
      </c>
      <c r="C9454" s="223"/>
      <c r="D9454" s="224"/>
      <c r="E9454" s="224"/>
      <c r="F9454" s="225"/>
      <c r="G9454" s="226"/>
      <c r="H9454" s="227"/>
      <c r="I9454" s="227"/>
      <c r="J9454" s="227"/>
      <c r="K9454" s="227"/>
      <c r="L9454" s="228"/>
    </row>
    <row r="9455" spans="1:12">
      <c r="A9455" s="213" t="str">
        <f t="shared" ca="1" si="147"/>
        <v/>
      </c>
      <c r="C9455" s="223"/>
      <c r="D9455" s="224"/>
      <c r="E9455" s="224"/>
      <c r="F9455" s="225"/>
      <c r="G9455" s="226"/>
      <c r="H9455" s="227"/>
      <c r="I9455" s="227"/>
      <c r="J9455" s="227"/>
      <c r="K9455" s="227"/>
      <c r="L9455" s="228"/>
    </row>
    <row r="9456" spans="1:12">
      <c r="A9456" s="213" t="str">
        <f t="shared" ca="1" si="147"/>
        <v/>
      </c>
      <c r="C9456" s="223"/>
      <c r="D9456" s="224"/>
      <c r="E9456" s="224"/>
      <c r="F9456" s="225"/>
      <c r="G9456" s="226"/>
      <c r="H9456" s="227"/>
      <c r="I9456" s="227"/>
      <c r="J9456" s="227"/>
      <c r="K9456" s="227"/>
      <c r="L9456" s="228"/>
    </row>
    <row r="9457" spans="1:12">
      <c r="A9457" s="213" t="str">
        <f t="shared" ca="1" si="147"/>
        <v/>
      </c>
      <c r="C9457" s="223"/>
      <c r="D9457" s="224"/>
      <c r="E9457" s="224"/>
      <c r="F9457" s="225"/>
      <c r="G9457" s="226"/>
      <c r="H9457" s="227"/>
      <c r="I9457" s="227"/>
      <c r="J9457" s="227"/>
      <c r="K9457" s="227"/>
      <c r="L9457" s="228"/>
    </row>
    <row r="9458" spans="1:12">
      <c r="A9458" s="213" t="str">
        <f t="shared" ca="1" si="147"/>
        <v/>
      </c>
      <c r="C9458" s="223"/>
      <c r="D9458" s="224"/>
      <c r="E9458" s="224"/>
      <c r="F9458" s="225"/>
      <c r="G9458" s="226"/>
      <c r="H9458" s="227"/>
      <c r="I9458" s="227"/>
      <c r="J9458" s="227"/>
      <c r="K9458" s="227"/>
      <c r="L9458" s="228"/>
    </row>
    <row r="9459" spans="1:12">
      <c r="A9459" s="213" t="str">
        <f t="shared" ca="1" si="147"/>
        <v/>
      </c>
      <c r="C9459" s="223"/>
      <c r="D9459" s="224"/>
      <c r="E9459" s="224"/>
      <c r="F9459" s="225"/>
      <c r="G9459" s="226"/>
      <c r="H9459" s="227"/>
      <c r="I9459" s="227"/>
      <c r="J9459" s="227"/>
      <c r="K9459" s="227"/>
      <c r="L9459" s="228"/>
    </row>
    <row r="9460" spans="1:12">
      <c r="A9460" s="213" t="str">
        <f t="shared" ca="1" si="147"/>
        <v/>
      </c>
      <c r="C9460" s="223"/>
      <c r="D9460" s="224"/>
      <c r="E9460" s="224"/>
      <c r="F9460" s="225"/>
      <c r="G9460" s="226"/>
      <c r="H9460" s="227"/>
      <c r="I9460" s="227"/>
      <c r="J9460" s="227"/>
      <c r="K9460" s="227"/>
      <c r="L9460" s="228"/>
    </row>
    <row r="9461" spans="1:12">
      <c r="A9461" s="213" t="str">
        <f t="shared" ca="1" si="147"/>
        <v/>
      </c>
      <c r="C9461" s="223"/>
      <c r="D9461" s="224"/>
      <c r="E9461" s="224"/>
      <c r="F9461" s="225"/>
      <c r="G9461" s="226"/>
      <c r="H9461" s="227"/>
      <c r="I9461" s="227"/>
      <c r="J9461" s="227"/>
      <c r="K9461" s="227"/>
      <c r="L9461" s="228"/>
    </row>
    <row r="9462" spans="1:12">
      <c r="A9462" s="213" t="str">
        <f t="shared" ca="1" si="147"/>
        <v/>
      </c>
      <c r="C9462" s="223"/>
      <c r="D9462" s="224"/>
      <c r="E9462" s="224"/>
      <c r="F9462" s="225"/>
      <c r="G9462" s="226"/>
      <c r="H9462" s="227"/>
      <c r="I9462" s="227"/>
      <c r="J9462" s="227"/>
      <c r="K9462" s="227"/>
      <c r="L9462" s="228"/>
    </row>
    <row r="9463" spans="1:12">
      <c r="A9463" s="213" t="str">
        <f t="shared" ca="1" si="147"/>
        <v/>
      </c>
      <c r="C9463" s="223"/>
      <c r="D9463" s="224"/>
      <c r="E9463" s="224"/>
      <c r="F9463" s="225"/>
      <c r="G9463" s="226"/>
      <c r="H9463" s="227"/>
      <c r="I9463" s="227"/>
      <c r="J9463" s="227"/>
      <c r="K9463" s="227"/>
      <c r="L9463" s="228"/>
    </row>
    <row r="9464" spans="1:12">
      <c r="A9464" s="213" t="str">
        <f t="shared" ca="1" si="147"/>
        <v/>
      </c>
      <c r="C9464" s="223"/>
      <c r="D9464" s="224"/>
      <c r="E9464" s="224"/>
      <c r="F9464" s="225"/>
      <c r="G9464" s="226"/>
      <c r="H9464" s="227"/>
      <c r="I9464" s="227"/>
      <c r="J9464" s="227"/>
      <c r="K9464" s="227"/>
      <c r="L9464" s="228"/>
    </row>
    <row r="9465" spans="1:12">
      <c r="A9465" s="213" t="str">
        <f t="shared" ca="1" si="147"/>
        <v/>
      </c>
      <c r="C9465" s="223"/>
      <c r="D9465" s="224"/>
      <c r="E9465" s="224"/>
      <c r="F9465" s="225"/>
      <c r="G9465" s="226"/>
      <c r="H9465" s="227"/>
      <c r="I9465" s="227"/>
      <c r="J9465" s="227"/>
      <c r="K9465" s="227"/>
      <c r="L9465" s="228"/>
    </row>
    <row r="9466" spans="1:12">
      <c r="A9466" s="213" t="str">
        <f t="shared" ca="1" si="147"/>
        <v/>
      </c>
      <c r="C9466" s="223"/>
      <c r="D9466" s="224"/>
      <c r="E9466" s="224"/>
      <c r="F9466" s="225"/>
      <c r="G9466" s="226"/>
      <c r="H9466" s="227"/>
      <c r="I9466" s="227"/>
      <c r="J9466" s="227"/>
      <c r="K9466" s="227"/>
      <c r="L9466" s="228"/>
    </row>
    <row r="9467" spans="1:12">
      <c r="A9467" s="213" t="str">
        <f t="shared" ca="1" si="147"/>
        <v/>
      </c>
      <c r="C9467" s="223"/>
      <c r="D9467" s="224"/>
      <c r="E9467" s="224"/>
      <c r="F9467" s="225"/>
      <c r="G9467" s="226"/>
      <c r="H9467" s="227"/>
      <c r="I9467" s="227"/>
      <c r="J9467" s="227"/>
      <c r="K9467" s="227"/>
      <c r="L9467" s="228"/>
    </row>
    <row r="9468" spans="1:12">
      <c r="A9468" s="213" t="str">
        <f t="shared" ca="1" si="147"/>
        <v/>
      </c>
      <c r="C9468" s="223"/>
      <c r="D9468" s="224"/>
      <c r="E9468" s="224"/>
      <c r="F9468" s="225"/>
      <c r="G9468" s="226"/>
      <c r="H9468" s="227"/>
      <c r="I9468" s="227"/>
      <c r="J9468" s="227"/>
      <c r="K9468" s="227"/>
      <c r="L9468" s="228"/>
    </row>
    <row r="9469" spans="1:12">
      <c r="A9469" s="213" t="str">
        <f t="shared" ca="1" si="147"/>
        <v/>
      </c>
      <c r="C9469" s="223"/>
      <c r="D9469" s="224"/>
      <c r="E9469" s="224"/>
      <c r="F9469" s="225"/>
      <c r="G9469" s="226"/>
      <c r="H9469" s="227"/>
      <c r="I9469" s="227"/>
      <c r="J9469" s="227"/>
      <c r="K9469" s="227"/>
      <c r="L9469" s="228"/>
    </row>
    <row r="9470" spans="1:12">
      <c r="A9470" s="213" t="str">
        <f t="shared" ca="1" si="147"/>
        <v/>
      </c>
      <c r="C9470" s="223"/>
      <c r="D9470" s="224"/>
      <c r="E9470" s="224"/>
      <c r="F9470" s="225"/>
      <c r="G9470" s="226"/>
      <c r="H9470" s="227"/>
      <c r="I9470" s="227"/>
      <c r="J9470" s="227"/>
      <c r="K9470" s="227"/>
      <c r="L9470" s="228"/>
    </row>
    <row r="9471" spans="1:12">
      <c r="A9471" s="213" t="str">
        <f t="shared" ca="1" si="147"/>
        <v/>
      </c>
      <c r="C9471" s="223"/>
      <c r="D9471" s="224"/>
      <c r="E9471" s="224"/>
      <c r="F9471" s="225"/>
      <c r="G9471" s="226"/>
      <c r="H9471" s="227"/>
      <c r="I9471" s="227"/>
      <c r="J9471" s="227"/>
      <c r="K9471" s="227"/>
      <c r="L9471" s="228"/>
    </row>
    <row r="9472" spans="1:12">
      <c r="A9472" s="213" t="str">
        <f t="shared" ca="1" si="147"/>
        <v/>
      </c>
      <c r="C9472" s="223"/>
      <c r="D9472" s="224"/>
      <c r="E9472" s="224"/>
      <c r="F9472" s="225"/>
      <c r="G9472" s="226"/>
      <c r="H9472" s="227"/>
      <c r="I9472" s="227"/>
      <c r="J9472" s="227"/>
      <c r="K9472" s="227"/>
      <c r="L9472" s="228"/>
    </row>
    <row r="9473" spans="1:12">
      <c r="A9473" s="213" t="str">
        <f t="shared" ca="1" si="147"/>
        <v/>
      </c>
      <c r="C9473" s="223"/>
      <c r="D9473" s="224"/>
      <c r="E9473" s="224"/>
      <c r="F9473" s="225"/>
      <c r="G9473" s="226"/>
      <c r="H9473" s="227"/>
      <c r="I9473" s="227"/>
      <c r="J9473" s="227"/>
      <c r="K9473" s="227"/>
      <c r="L9473" s="228"/>
    </row>
    <row r="9474" spans="1:12">
      <c r="A9474" s="213" t="str">
        <f t="shared" ca="1" si="147"/>
        <v/>
      </c>
      <c r="C9474" s="223"/>
      <c r="D9474" s="224"/>
      <c r="E9474" s="224"/>
      <c r="F9474" s="225"/>
      <c r="G9474" s="226"/>
      <c r="H9474" s="227"/>
      <c r="I9474" s="227"/>
      <c r="J9474" s="227"/>
      <c r="K9474" s="227"/>
      <c r="L9474" s="228"/>
    </row>
    <row r="9475" spans="1:12">
      <c r="A9475" s="213" t="str">
        <f t="shared" ca="1" si="147"/>
        <v/>
      </c>
      <c r="C9475" s="223"/>
      <c r="D9475" s="224"/>
      <c r="E9475" s="224"/>
      <c r="F9475" s="225"/>
      <c r="G9475" s="226"/>
      <c r="H9475" s="227"/>
      <c r="I9475" s="227"/>
      <c r="J9475" s="227"/>
      <c r="K9475" s="227"/>
      <c r="L9475" s="228"/>
    </row>
    <row r="9476" spans="1:12">
      <c r="A9476" s="213" t="str">
        <f t="shared" ref="A9476:A9539" ca="1" si="148">IF(INDIRECT(ADDRESS(ROW(A9476),3))="","",IF(INDIRECT(ADDRESS(ROW(A9476),3))=INDIRECT(ADDRESS(ROW(A9476)-1,3)),A9475,A9475+1))</f>
        <v/>
      </c>
      <c r="C9476" s="223"/>
      <c r="D9476" s="224"/>
      <c r="E9476" s="224"/>
      <c r="F9476" s="225"/>
      <c r="G9476" s="226"/>
      <c r="H9476" s="227"/>
      <c r="I9476" s="227"/>
      <c r="J9476" s="227"/>
      <c r="K9476" s="227"/>
      <c r="L9476" s="228"/>
    </row>
    <row r="9477" spans="1:12">
      <c r="A9477" s="213" t="str">
        <f t="shared" ca="1" si="148"/>
        <v/>
      </c>
      <c r="C9477" s="223"/>
      <c r="D9477" s="224"/>
      <c r="E9477" s="224"/>
      <c r="F9477" s="225"/>
      <c r="G9477" s="226"/>
      <c r="H9477" s="227"/>
      <c r="I9477" s="227"/>
      <c r="J9477" s="227"/>
      <c r="K9477" s="227"/>
      <c r="L9477" s="228"/>
    </row>
    <row r="9478" spans="1:12">
      <c r="A9478" s="213" t="str">
        <f t="shared" ca="1" si="148"/>
        <v/>
      </c>
      <c r="C9478" s="223"/>
      <c r="D9478" s="224"/>
      <c r="E9478" s="224"/>
      <c r="F9478" s="225"/>
      <c r="G9478" s="226"/>
      <c r="H9478" s="227"/>
      <c r="I9478" s="227"/>
      <c r="J9478" s="227"/>
      <c r="K9478" s="227"/>
      <c r="L9478" s="228"/>
    </row>
    <row r="9479" spans="1:12">
      <c r="A9479" s="213" t="str">
        <f t="shared" ca="1" si="148"/>
        <v/>
      </c>
      <c r="C9479" s="223"/>
      <c r="D9479" s="224"/>
      <c r="E9479" s="224"/>
      <c r="F9479" s="225"/>
      <c r="G9479" s="226"/>
      <c r="H9479" s="227"/>
      <c r="I9479" s="227"/>
      <c r="J9479" s="227"/>
      <c r="K9479" s="227"/>
      <c r="L9479" s="228"/>
    </row>
    <row r="9480" spans="1:12">
      <c r="A9480" s="213" t="str">
        <f t="shared" ca="1" si="148"/>
        <v/>
      </c>
      <c r="C9480" s="223"/>
      <c r="D9480" s="224"/>
      <c r="E9480" s="224"/>
      <c r="F9480" s="225"/>
      <c r="G9480" s="226"/>
      <c r="H9480" s="227"/>
      <c r="I9480" s="227"/>
      <c r="J9480" s="227"/>
      <c r="K9480" s="227"/>
      <c r="L9480" s="228"/>
    </row>
    <row r="9481" spans="1:12">
      <c r="A9481" s="213" t="str">
        <f t="shared" ca="1" si="148"/>
        <v/>
      </c>
      <c r="C9481" s="223"/>
      <c r="D9481" s="224"/>
      <c r="E9481" s="224"/>
      <c r="F9481" s="225"/>
      <c r="G9481" s="226"/>
      <c r="H9481" s="227"/>
      <c r="I9481" s="227"/>
      <c r="J9481" s="227"/>
      <c r="K9481" s="227"/>
      <c r="L9481" s="228"/>
    </row>
    <row r="9482" spans="1:12">
      <c r="A9482" s="213" t="str">
        <f t="shared" ca="1" si="148"/>
        <v/>
      </c>
      <c r="C9482" s="223"/>
      <c r="D9482" s="224"/>
      <c r="E9482" s="224"/>
      <c r="F9482" s="225"/>
      <c r="G9482" s="226"/>
      <c r="H9482" s="227"/>
      <c r="I9482" s="227"/>
      <c r="J9482" s="227"/>
      <c r="K9482" s="227"/>
      <c r="L9482" s="228"/>
    </row>
    <row r="9483" spans="1:12">
      <c r="A9483" s="213" t="str">
        <f t="shared" ca="1" si="148"/>
        <v/>
      </c>
      <c r="C9483" s="223"/>
      <c r="D9483" s="224"/>
      <c r="E9483" s="224"/>
      <c r="F9483" s="225"/>
      <c r="G9483" s="226"/>
      <c r="H9483" s="227"/>
      <c r="I9483" s="227"/>
      <c r="J9483" s="227"/>
      <c r="K9483" s="227"/>
      <c r="L9483" s="228"/>
    </row>
    <row r="9484" spans="1:12">
      <c r="A9484" s="213" t="str">
        <f t="shared" ca="1" si="148"/>
        <v/>
      </c>
      <c r="C9484" s="223"/>
      <c r="D9484" s="224"/>
      <c r="E9484" s="224"/>
      <c r="F9484" s="225"/>
      <c r="G9484" s="226"/>
      <c r="H9484" s="227"/>
      <c r="I9484" s="227"/>
      <c r="J9484" s="227"/>
      <c r="K9484" s="227"/>
      <c r="L9484" s="228"/>
    </row>
    <row r="9485" spans="1:12">
      <c r="A9485" s="213" t="str">
        <f t="shared" ca="1" si="148"/>
        <v/>
      </c>
      <c r="C9485" s="223"/>
      <c r="D9485" s="224"/>
      <c r="E9485" s="224"/>
      <c r="F9485" s="225"/>
      <c r="G9485" s="226"/>
      <c r="H9485" s="227"/>
      <c r="I9485" s="227"/>
      <c r="J9485" s="227"/>
      <c r="K9485" s="227"/>
      <c r="L9485" s="228"/>
    </row>
    <row r="9486" spans="1:12">
      <c r="A9486" s="213" t="str">
        <f t="shared" ca="1" si="148"/>
        <v/>
      </c>
      <c r="C9486" s="223"/>
      <c r="D9486" s="224"/>
      <c r="E9486" s="224"/>
      <c r="F9486" s="225"/>
      <c r="G9486" s="226"/>
      <c r="H9486" s="227"/>
      <c r="I9486" s="227"/>
      <c r="J9486" s="227"/>
      <c r="K9486" s="227"/>
      <c r="L9486" s="228"/>
    </row>
    <row r="9487" spans="1:12">
      <c r="A9487" s="213" t="str">
        <f t="shared" ca="1" si="148"/>
        <v/>
      </c>
      <c r="C9487" s="223"/>
      <c r="D9487" s="224"/>
      <c r="E9487" s="224"/>
      <c r="F9487" s="225"/>
      <c r="G9487" s="226"/>
      <c r="H9487" s="227"/>
      <c r="I9487" s="227"/>
      <c r="J9487" s="227"/>
      <c r="K9487" s="227"/>
      <c r="L9487" s="228"/>
    </row>
    <row r="9488" spans="1:12">
      <c r="A9488" s="213" t="str">
        <f t="shared" ca="1" si="148"/>
        <v/>
      </c>
      <c r="C9488" s="223"/>
      <c r="D9488" s="224"/>
      <c r="E9488" s="224"/>
      <c r="F9488" s="225"/>
      <c r="G9488" s="226"/>
      <c r="H9488" s="227"/>
      <c r="I9488" s="227"/>
      <c r="J9488" s="227"/>
      <c r="K9488" s="227"/>
      <c r="L9488" s="228"/>
    </row>
    <row r="9489" spans="1:12">
      <c r="A9489" s="213" t="str">
        <f t="shared" ca="1" si="148"/>
        <v/>
      </c>
      <c r="C9489" s="223"/>
      <c r="D9489" s="224"/>
      <c r="E9489" s="224"/>
      <c r="F9489" s="225"/>
      <c r="G9489" s="226"/>
      <c r="H9489" s="227"/>
      <c r="I9489" s="227"/>
      <c r="J9489" s="227"/>
      <c r="K9489" s="227"/>
      <c r="L9489" s="228"/>
    </row>
    <row r="9490" spans="1:12">
      <c r="A9490" s="213" t="str">
        <f t="shared" ca="1" si="148"/>
        <v/>
      </c>
      <c r="C9490" s="223"/>
      <c r="D9490" s="224"/>
      <c r="E9490" s="224"/>
      <c r="F9490" s="225"/>
      <c r="G9490" s="226"/>
      <c r="H9490" s="227"/>
      <c r="I9490" s="227"/>
      <c r="J9490" s="227"/>
      <c r="K9490" s="227"/>
      <c r="L9490" s="228"/>
    </row>
    <row r="9491" spans="1:12">
      <c r="A9491" s="213" t="str">
        <f t="shared" ca="1" si="148"/>
        <v/>
      </c>
      <c r="C9491" s="223"/>
      <c r="D9491" s="224"/>
      <c r="E9491" s="224"/>
      <c r="F9491" s="225"/>
      <c r="G9491" s="226"/>
      <c r="H9491" s="227"/>
      <c r="I9491" s="227"/>
      <c r="J9491" s="227"/>
      <c r="K9491" s="227"/>
      <c r="L9491" s="228"/>
    </row>
    <row r="9492" spans="1:12">
      <c r="A9492" s="213" t="str">
        <f t="shared" ca="1" si="148"/>
        <v/>
      </c>
      <c r="C9492" s="223"/>
      <c r="D9492" s="224"/>
      <c r="E9492" s="224"/>
      <c r="F9492" s="225"/>
      <c r="G9492" s="226"/>
      <c r="H9492" s="227"/>
      <c r="I9492" s="227"/>
      <c r="J9492" s="227"/>
      <c r="K9492" s="227"/>
      <c r="L9492" s="228"/>
    </row>
    <row r="9493" spans="1:12">
      <c r="A9493" s="213" t="str">
        <f t="shared" ca="1" si="148"/>
        <v/>
      </c>
      <c r="C9493" s="223"/>
      <c r="D9493" s="224"/>
      <c r="E9493" s="224"/>
      <c r="F9493" s="225"/>
      <c r="G9493" s="226"/>
      <c r="H9493" s="227"/>
      <c r="I9493" s="227"/>
      <c r="J9493" s="227"/>
      <c r="K9493" s="227"/>
      <c r="L9493" s="228"/>
    </row>
    <row r="9494" spans="1:12">
      <c r="A9494" s="213" t="str">
        <f t="shared" ca="1" si="148"/>
        <v/>
      </c>
      <c r="C9494" s="223"/>
      <c r="D9494" s="224"/>
      <c r="E9494" s="224"/>
      <c r="F9494" s="225"/>
      <c r="G9494" s="226"/>
      <c r="H9494" s="227"/>
      <c r="I9494" s="227"/>
      <c r="J9494" s="227"/>
      <c r="K9494" s="227"/>
      <c r="L9494" s="228"/>
    </row>
    <row r="9495" spans="1:12">
      <c r="A9495" s="213" t="str">
        <f t="shared" ca="1" si="148"/>
        <v/>
      </c>
      <c r="C9495" s="223"/>
      <c r="D9495" s="224"/>
      <c r="E9495" s="224"/>
      <c r="F9495" s="225"/>
      <c r="G9495" s="226"/>
      <c r="H9495" s="227"/>
      <c r="I9495" s="227"/>
      <c r="J9495" s="227"/>
      <c r="K9495" s="227"/>
      <c r="L9495" s="228"/>
    </row>
    <row r="9496" spans="1:12">
      <c r="A9496" s="213" t="str">
        <f t="shared" ca="1" si="148"/>
        <v/>
      </c>
      <c r="C9496" s="223"/>
      <c r="D9496" s="224"/>
      <c r="E9496" s="224"/>
      <c r="F9496" s="225"/>
      <c r="G9496" s="226"/>
      <c r="H9496" s="227"/>
      <c r="I9496" s="227"/>
      <c r="J9496" s="227"/>
      <c r="K9496" s="227"/>
      <c r="L9496" s="228"/>
    </row>
    <row r="9497" spans="1:12">
      <c r="A9497" s="213" t="str">
        <f t="shared" ca="1" si="148"/>
        <v/>
      </c>
      <c r="C9497" s="223"/>
      <c r="D9497" s="224"/>
      <c r="E9497" s="224"/>
      <c r="F9497" s="225"/>
      <c r="G9497" s="226"/>
      <c r="H9497" s="227"/>
      <c r="I9497" s="227"/>
      <c r="J9497" s="227"/>
      <c r="K9497" s="227"/>
      <c r="L9497" s="228"/>
    </row>
    <row r="9498" spans="1:12">
      <c r="A9498" s="213" t="str">
        <f t="shared" ca="1" si="148"/>
        <v/>
      </c>
      <c r="C9498" s="223"/>
      <c r="D9498" s="224"/>
      <c r="E9498" s="224"/>
      <c r="F9498" s="225"/>
      <c r="G9498" s="226"/>
      <c r="H9498" s="227"/>
      <c r="I9498" s="227"/>
      <c r="J9498" s="227"/>
      <c r="K9498" s="227"/>
      <c r="L9498" s="228"/>
    </row>
    <row r="9499" spans="1:12">
      <c r="A9499" s="213" t="str">
        <f t="shared" ca="1" si="148"/>
        <v/>
      </c>
      <c r="C9499" s="223"/>
      <c r="D9499" s="224"/>
      <c r="E9499" s="224"/>
      <c r="F9499" s="225"/>
      <c r="G9499" s="226"/>
      <c r="H9499" s="227"/>
      <c r="I9499" s="227"/>
      <c r="J9499" s="227"/>
      <c r="K9499" s="227"/>
      <c r="L9499" s="228"/>
    </row>
    <row r="9500" spans="1:12">
      <c r="A9500" s="213" t="str">
        <f t="shared" ca="1" si="148"/>
        <v/>
      </c>
      <c r="C9500" s="223"/>
      <c r="D9500" s="224"/>
      <c r="E9500" s="224"/>
      <c r="F9500" s="225"/>
      <c r="G9500" s="226"/>
      <c r="H9500" s="227"/>
      <c r="I9500" s="227"/>
      <c r="J9500" s="227"/>
      <c r="K9500" s="227"/>
      <c r="L9500" s="228"/>
    </row>
    <row r="9501" spans="1:12">
      <c r="A9501" s="213" t="str">
        <f t="shared" ca="1" si="148"/>
        <v/>
      </c>
      <c r="C9501" s="223"/>
      <c r="D9501" s="224"/>
      <c r="E9501" s="224"/>
      <c r="F9501" s="225"/>
      <c r="G9501" s="226"/>
      <c r="H9501" s="227"/>
      <c r="I9501" s="227"/>
      <c r="J9501" s="227"/>
      <c r="K9501" s="227"/>
      <c r="L9501" s="228"/>
    </row>
    <row r="9502" spans="1:12">
      <c r="A9502" s="213" t="str">
        <f t="shared" ca="1" si="148"/>
        <v/>
      </c>
      <c r="C9502" s="223"/>
      <c r="D9502" s="224"/>
      <c r="E9502" s="224"/>
      <c r="F9502" s="225"/>
      <c r="G9502" s="226"/>
      <c r="H9502" s="227"/>
      <c r="I9502" s="227"/>
      <c r="J9502" s="227"/>
      <c r="K9502" s="227"/>
      <c r="L9502" s="228"/>
    </row>
    <row r="9503" spans="1:12">
      <c r="A9503" s="213" t="str">
        <f t="shared" ca="1" si="148"/>
        <v/>
      </c>
      <c r="C9503" s="223"/>
      <c r="D9503" s="224"/>
      <c r="E9503" s="224"/>
      <c r="F9503" s="225"/>
      <c r="G9503" s="226"/>
      <c r="H9503" s="227"/>
      <c r="I9503" s="227"/>
      <c r="J9503" s="227"/>
      <c r="K9503" s="227"/>
      <c r="L9503" s="228"/>
    </row>
    <row r="9504" spans="1:12">
      <c r="A9504" s="213" t="str">
        <f t="shared" ca="1" si="148"/>
        <v/>
      </c>
      <c r="C9504" s="223"/>
      <c r="D9504" s="224"/>
      <c r="E9504" s="224"/>
      <c r="F9504" s="225"/>
      <c r="G9504" s="226"/>
      <c r="H9504" s="227"/>
      <c r="I9504" s="227"/>
      <c r="J9504" s="227"/>
      <c r="K9504" s="227"/>
      <c r="L9504" s="228"/>
    </row>
    <row r="9505" spans="1:12">
      <c r="A9505" s="213" t="str">
        <f t="shared" ca="1" si="148"/>
        <v/>
      </c>
      <c r="C9505" s="223"/>
      <c r="D9505" s="224"/>
      <c r="E9505" s="224"/>
      <c r="F9505" s="225"/>
      <c r="G9505" s="226"/>
      <c r="H9505" s="227"/>
      <c r="I9505" s="227"/>
      <c r="J9505" s="227"/>
      <c r="K9505" s="227"/>
      <c r="L9505" s="228"/>
    </row>
    <row r="9506" spans="1:12">
      <c r="A9506" s="213" t="str">
        <f t="shared" ca="1" si="148"/>
        <v/>
      </c>
      <c r="C9506" s="223"/>
      <c r="D9506" s="224"/>
      <c r="E9506" s="224"/>
      <c r="F9506" s="225"/>
      <c r="G9506" s="226"/>
      <c r="H9506" s="227"/>
      <c r="I9506" s="227"/>
      <c r="J9506" s="227"/>
      <c r="K9506" s="227"/>
      <c r="L9506" s="228"/>
    </row>
    <row r="9507" spans="1:12">
      <c r="A9507" s="213" t="str">
        <f t="shared" ca="1" si="148"/>
        <v/>
      </c>
      <c r="C9507" s="223"/>
      <c r="D9507" s="224"/>
      <c r="E9507" s="224"/>
      <c r="F9507" s="225"/>
      <c r="G9507" s="226"/>
      <c r="H9507" s="227"/>
      <c r="I9507" s="227"/>
      <c r="J9507" s="227"/>
      <c r="K9507" s="227"/>
      <c r="L9507" s="228"/>
    </row>
    <row r="9508" spans="1:12">
      <c r="A9508" s="213" t="str">
        <f t="shared" ca="1" si="148"/>
        <v/>
      </c>
      <c r="C9508" s="223"/>
      <c r="D9508" s="224"/>
      <c r="E9508" s="224"/>
      <c r="F9508" s="225"/>
      <c r="G9508" s="226"/>
      <c r="H9508" s="227"/>
      <c r="I9508" s="227"/>
      <c r="J9508" s="227"/>
      <c r="K9508" s="227"/>
      <c r="L9508" s="228"/>
    </row>
    <row r="9509" spans="1:12">
      <c r="A9509" s="213" t="str">
        <f t="shared" ca="1" si="148"/>
        <v/>
      </c>
      <c r="C9509" s="223"/>
      <c r="D9509" s="224"/>
      <c r="E9509" s="224"/>
      <c r="F9509" s="225"/>
      <c r="G9509" s="226"/>
      <c r="H9509" s="227"/>
      <c r="I9509" s="227"/>
      <c r="J9509" s="227"/>
      <c r="K9509" s="227"/>
      <c r="L9509" s="228"/>
    </row>
    <row r="9510" spans="1:12">
      <c r="A9510" s="213" t="str">
        <f t="shared" ca="1" si="148"/>
        <v/>
      </c>
      <c r="C9510" s="223"/>
      <c r="D9510" s="224"/>
      <c r="E9510" s="224"/>
      <c r="F9510" s="225"/>
      <c r="G9510" s="226"/>
      <c r="H9510" s="227"/>
      <c r="I9510" s="227"/>
      <c r="J9510" s="227"/>
      <c r="K9510" s="227"/>
      <c r="L9510" s="228"/>
    </row>
    <row r="9511" spans="1:12">
      <c r="A9511" s="213" t="str">
        <f t="shared" ca="1" si="148"/>
        <v/>
      </c>
      <c r="C9511" s="223"/>
      <c r="D9511" s="224"/>
      <c r="E9511" s="224"/>
      <c r="F9511" s="225"/>
      <c r="G9511" s="226"/>
      <c r="H9511" s="227"/>
      <c r="I9511" s="227"/>
      <c r="J9511" s="227"/>
      <c r="K9511" s="227"/>
      <c r="L9511" s="228"/>
    </row>
    <row r="9512" spans="1:12">
      <c r="A9512" s="213" t="str">
        <f t="shared" ca="1" si="148"/>
        <v/>
      </c>
      <c r="C9512" s="223"/>
      <c r="D9512" s="224"/>
      <c r="E9512" s="224"/>
      <c r="F9512" s="225"/>
      <c r="G9512" s="226"/>
      <c r="H9512" s="227"/>
      <c r="I9512" s="227"/>
      <c r="J9512" s="227"/>
      <c r="K9512" s="227"/>
      <c r="L9512" s="228"/>
    </row>
    <row r="9513" spans="1:12">
      <c r="A9513" s="213" t="str">
        <f t="shared" ca="1" si="148"/>
        <v/>
      </c>
      <c r="C9513" s="223"/>
      <c r="D9513" s="224"/>
      <c r="E9513" s="224"/>
      <c r="F9513" s="225"/>
      <c r="G9513" s="226"/>
      <c r="H9513" s="227"/>
      <c r="I9513" s="227"/>
      <c r="J9513" s="227"/>
      <c r="K9513" s="227"/>
      <c r="L9513" s="228"/>
    </row>
    <row r="9514" spans="1:12">
      <c r="A9514" s="213" t="str">
        <f t="shared" ca="1" si="148"/>
        <v/>
      </c>
      <c r="C9514" s="223"/>
      <c r="D9514" s="224"/>
      <c r="E9514" s="224"/>
      <c r="F9514" s="225"/>
      <c r="G9514" s="226"/>
      <c r="H9514" s="227"/>
      <c r="I9514" s="227"/>
      <c r="J9514" s="227"/>
      <c r="K9514" s="227"/>
      <c r="L9514" s="228"/>
    </row>
    <row r="9515" spans="1:12">
      <c r="A9515" s="213" t="str">
        <f t="shared" ca="1" si="148"/>
        <v/>
      </c>
      <c r="C9515" s="223"/>
      <c r="D9515" s="224"/>
      <c r="E9515" s="224"/>
      <c r="F9515" s="225"/>
      <c r="G9515" s="226"/>
      <c r="H9515" s="227"/>
      <c r="I9515" s="227"/>
      <c r="J9515" s="227"/>
      <c r="K9515" s="227"/>
      <c r="L9515" s="228"/>
    </row>
    <row r="9516" spans="1:12">
      <c r="A9516" s="213" t="str">
        <f t="shared" ca="1" si="148"/>
        <v/>
      </c>
      <c r="C9516" s="223"/>
      <c r="D9516" s="224"/>
      <c r="E9516" s="224"/>
      <c r="F9516" s="225"/>
      <c r="G9516" s="226"/>
      <c r="H9516" s="227"/>
      <c r="I9516" s="227"/>
      <c r="J9516" s="227"/>
      <c r="K9516" s="227"/>
      <c r="L9516" s="228"/>
    </row>
    <row r="9517" spans="1:12">
      <c r="A9517" s="213" t="str">
        <f t="shared" ca="1" si="148"/>
        <v/>
      </c>
      <c r="C9517" s="223"/>
      <c r="D9517" s="224"/>
      <c r="E9517" s="224"/>
      <c r="F9517" s="225"/>
      <c r="G9517" s="226"/>
      <c r="H9517" s="227"/>
      <c r="I9517" s="227"/>
      <c r="J9517" s="227"/>
      <c r="K9517" s="227"/>
      <c r="L9517" s="228"/>
    </row>
    <row r="9518" spans="1:12">
      <c r="A9518" s="213" t="str">
        <f t="shared" ca="1" si="148"/>
        <v/>
      </c>
      <c r="C9518" s="223"/>
      <c r="D9518" s="224"/>
      <c r="E9518" s="224"/>
      <c r="F9518" s="225"/>
      <c r="G9518" s="226"/>
      <c r="H9518" s="227"/>
      <c r="I9518" s="227"/>
      <c r="J9518" s="227"/>
      <c r="K9518" s="227"/>
      <c r="L9518" s="228"/>
    </row>
    <row r="9519" spans="1:12">
      <c r="A9519" s="213" t="str">
        <f t="shared" ca="1" si="148"/>
        <v/>
      </c>
      <c r="C9519" s="223"/>
      <c r="D9519" s="224"/>
      <c r="E9519" s="224"/>
      <c r="F9519" s="225"/>
      <c r="G9519" s="226"/>
      <c r="H9519" s="227"/>
      <c r="I9519" s="227"/>
      <c r="J9519" s="227"/>
      <c r="K9519" s="227"/>
      <c r="L9519" s="228"/>
    </row>
    <row r="9520" spans="1:12">
      <c r="A9520" s="213" t="str">
        <f t="shared" ca="1" si="148"/>
        <v/>
      </c>
      <c r="C9520" s="223"/>
      <c r="D9520" s="224"/>
      <c r="E9520" s="224"/>
      <c r="F9520" s="225"/>
      <c r="G9520" s="226"/>
      <c r="H9520" s="227"/>
      <c r="I9520" s="227"/>
      <c r="J9520" s="227"/>
      <c r="K9520" s="227"/>
      <c r="L9520" s="228"/>
    </row>
    <row r="9521" spans="1:12">
      <c r="A9521" s="213" t="str">
        <f t="shared" ca="1" si="148"/>
        <v/>
      </c>
      <c r="C9521" s="223"/>
      <c r="D9521" s="224"/>
      <c r="E9521" s="224"/>
      <c r="F9521" s="225"/>
      <c r="G9521" s="226"/>
      <c r="H9521" s="227"/>
      <c r="I9521" s="227"/>
      <c r="J9521" s="227"/>
      <c r="K9521" s="227"/>
      <c r="L9521" s="228"/>
    </row>
    <row r="9522" spans="1:12">
      <c r="A9522" s="213" t="str">
        <f t="shared" ca="1" si="148"/>
        <v/>
      </c>
      <c r="C9522" s="223"/>
      <c r="D9522" s="224"/>
      <c r="E9522" s="224"/>
      <c r="F9522" s="225"/>
      <c r="G9522" s="226"/>
      <c r="H9522" s="227"/>
      <c r="I9522" s="227"/>
      <c r="J9522" s="227"/>
      <c r="K9522" s="227"/>
      <c r="L9522" s="228"/>
    </row>
    <row r="9523" spans="1:12">
      <c r="A9523" s="213" t="str">
        <f t="shared" ca="1" si="148"/>
        <v/>
      </c>
      <c r="C9523" s="223"/>
      <c r="D9523" s="224"/>
      <c r="E9523" s="224"/>
      <c r="F9523" s="225"/>
      <c r="G9523" s="226"/>
      <c r="H9523" s="227"/>
      <c r="I9523" s="227"/>
      <c r="J9523" s="227"/>
      <c r="K9523" s="227"/>
      <c r="L9523" s="228"/>
    </row>
    <row r="9524" spans="1:12">
      <c r="A9524" s="213" t="str">
        <f t="shared" ca="1" si="148"/>
        <v/>
      </c>
      <c r="C9524" s="223"/>
      <c r="D9524" s="224"/>
      <c r="E9524" s="224"/>
      <c r="F9524" s="225"/>
      <c r="G9524" s="226"/>
      <c r="H9524" s="227"/>
      <c r="I9524" s="227"/>
      <c r="J9524" s="227"/>
      <c r="K9524" s="227"/>
      <c r="L9524" s="228"/>
    </row>
    <row r="9525" spans="1:12">
      <c r="A9525" s="213" t="str">
        <f t="shared" ca="1" si="148"/>
        <v/>
      </c>
      <c r="C9525" s="223"/>
      <c r="D9525" s="224"/>
      <c r="E9525" s="224"/>
      <c r="F9525" s="225"/>
      <c r="G9525" s="226"/>
      <c r="H9525" s="227"/>
      <c r="I9525" s="227"/>
      <c r="J9525" s="227"/>
      <c r="K9525" s="227"/>
      <c r="L9525" s="228"/>
    </row>
    <row r="9526" spans="1:12">
      <c r="A9526" s="213" t="str">
        <f t="shared" ca="1" si="148"/>
        <v/>
      </c>
      <c r="C9526" s="223"/>
      <c r="D9526" s="224"/>
      <c r="E9526" s="224"/>
      <c r="F9526" s="225"/>
      <c r="G9526" s="226"/>
      <c r="H9526" s="227"/>
      <c r="I9526" s="227"/>
      <c r="J9526" s="227"/>
      <c r="K9526" s="227"/>
      <c r="L9526" s="228"/>
    </row>
    <row r="9527" spans="1:12">
      <c r="A9527" s="213" t="str">
        <f t="shared" ca="1" si="148"/>
        <v/>
      </c>
      <c r="C9527" s="223"/>
      <c r="D9527" s="224"/>
      <c r="E9527" s="224"/>
      <c r="F9527" s="225"/>
      <c r="G9527" s="226"/>
      <c r="H9527" s="227"/>
      <c r="I9527" s="227"/>
      <c r="J9527" s="227"/>
      <c r="K9527" s="227"/>
      <c r="L9527" s="228"/>
    </row>
    <row r="9528" spans="1:12">
      <c r="A9528" s="213" t="str">
        <f t="shared" ca="1" si="148"/>
        <v/>
      </c>
      <c r="C9528" s="223"/>
      <c r="D9528" s="224"/>
      <c r="E9528" s="224"/>
      <c r="F9528" s="225"/>
      <c r="G9528" s="226"/>
      <c r="H9528" s="227"/>
      <c r="I9528" s="227"/>
      <c r="J9528" s="227"/>
      <c r="K9528" s="227"/>
      <c r="L9528" s="228"/>
    </row>
    <row r="9529" spans="1:12">
      <c r="A9529" s="213" t="str">
        <f t="shared" ca="1" si="148"/>
        <v/>
      </c>
      <c r="C9529" s="223"/>
      <c r="D9529" s="224"/>
      <c r="E9529" s="224"/>
      <c r="F9529" s="225"/>
      <c r="G9529" s="226"/>
      <c r="H9529" s="227"/>
      <c r="I9529" s="227"/>
      <c r="J9529" s="227"/>
      <c r="K9529" s="227"/>
      <c r="L9529" s="228"/>
    </row>
    <row r="9530" spans="1:12">
      <c r="A9530" s="213" t="str">
        <f t="shared" ca="1" si="148"/>
        <v/>
      </c>
      <c r="C9530" s="223"/>
      <c r="D9530" s="224"/>
      <c r="E9530" s="224"/>
      <c r="F9530" s="225"/>
      <c r="G9530" s="226"/>
      <c r="H9530" s="227"/>
      <c r="I9530" s="227"/>
      <c r="J9530" s="227"/>
      <c r="K9530" s="227"/>
      <c r="L9530" s="228"/>
    </row>
    <row r="9531" spans="1:12">
      <c r="A9531" s="213" t="str">
        <f t="shared" ca="1" si="148"/>
        <v/>
      </c>
      <c r="C9531" s="223"/>
      <c r="D9531" s="224"/>
      <c r="E9531" s="224"/>
      <c r="F9531" s="225"/>
      <c r="G9531" s="226"/>
      <c r="H9531" s="227"/>
      <c r="I9531" s="227"/>
      <c r="J9531" s="227"/>
      <c r="K9531" s="227"/>
      <c r="L9531" s="228"/>
    </row>
    <row r="9532" spans="1:12">
      <c r="A9532" s="213" t="str">
        <f t="shared" ca="1" si="148"/>
        <v/>
      </c>
      <c r="C9532" s="223"/>
      <c r="D9532" s="224"/>
      <c r="E9532" s="224"/>
      <c r="F9532" s="225"/>
      <c r="G9532" s="226"/>
      <c r="H9532" s="227"/>
      <c r="I9532" s="227"/>
      <c r="J9532" s="227"/>
      <c r="K9532" s="227"/>
      <c r="L9532" s="228"/>
    </row>
    <row r="9533" spans="1:12">
      <c r="A9533" s="213" t="str">
        <f t="shared" ca="1" si="148"/>
        <v/>
      </c>
      <c r="C9533" s="223"/>
      <c r="D9533" s="224"/>
      <c r="E9533" s="224"/>
      <c r="F9533" s="225"/>
      <c r="G9533" s="226"/>
      <c r="H9533" s="227"/>
      <c r="I9533" s="227"/>
      <c r="J9533" s="227"/>
      <c r="K9533" s="227"/>
      <c r="L9533" s="228"/>
    </row>
    <row r="9534" spans="1:12">
      <c r="A9534" s="213" t="str">
        <f t="shared" ca="1" si="148"/>
        <v/>
      </c>
      <c r="C9534" s="223"/>
      <c r="D9534" s="224"/>
      <c r="E9534" s="224"/>
      <c r="F9534" s="225"/>
      <c r="G9534" s="226"/>
      <c r="H9534" s="227"/>
      <c r="I9534" s="227"/>
      <c r="J9534" s="227"/>
      <c r="K9534" s="227"/>
      <c r="L9534" s="228"/>
    </row>
    <row r="9535" spans="1:12">
      <c r="A9535" s="213" t="str">
        <f t="shared" ca="1" si="148"/>
        <v/>
      </c>
      <c r="C9535" s="223"/>
      <c r="D9535" s="224"/>
      <c r="E9535" s="224"/>
      <c r="F9535" s="225"/>
      <c r="G9535" s="226"/>
      <c r="H9535" s="227"/>
      <c r="I9535" s="227"/>
      <c r="J9535" s="227"/>
      <c r="K9535" s="227"/>
      <c r="L9535" s="228"/>
    </row>
    <row r="9536" spans="1:12">
      <c r="A9536" s="213" t="str">
        <f t="shared" ca="1" si="148"/>
        <v/>
      </c>
      <c r="C9536" s="223"/>
      <c r="D9536" s="224"/>
      <c r="E9536" s="224"/>
      <c r="F9536" s="225"/>
      <c r="G9536" s="226"/>
      <c r="H9536" s="227"/>
      <c r="I9536" s="227"/>
      <c r="J9536" s="227"/>
      <c r="K9536" s="227"/>
      <c r="L9536" s="228"/>
    </row>
    <row r="9537" spans="1:12">
      <c r="A9537" s="213" t="str">
        <f t="shared" ca="1" si="148"/>
        <v/>
      </c>
      <c r="C9537" s="223"/>
      <c r="D9537" s="224"/>
      <c r="E9537" s="224"/>
      <c r="F9537" s="225"/>
      <c r="G9537" s="226"/>
      <c r="H9537" s="227"/>
      <c r="I9537" s="227"/>
      <c r="J9537" s="227"/>
      <c r="K9537" s="227"/>
      <c r="L9537" s="228"/>
    </row>
    <row r="9538" spans="1:12">
      <c r="A9538" s="213" t="str">
        <f t="shared" ca="1" si="148"/>
        <v/>
      </c>
      <c r="C9538" s="223"/>
      <c r="D9538" s="224"/>
      <c r="E9538" s="224"/>
      <c r="F9538" s="225"/>
      <c r="G9538" s="226"/>
      <c r="H9538" s="227"/>
      <c r="I9538" s="227"/>
      <c r="J9538" s="227"/>
      <c r="K9538" s="227"/>
      <c r="L9538" s="228"/>
    </row>
    <row r="9539" spans="1:12">
      <c r="A9539" s="213" t="str">
        <f t="shared" ca="1" si="148"/>
        <v/>
      </c>
      <c r="C9539" s="223"/>
      <c r="D9539" s="224"/>
      <c r="E9539" s="224"/>
      <c r="F9539" s="225"/>
      <c r="G9539" s="226"/>
      <c r="H9539" s="227"/>
      <c r="I9539" s="227"/>
      <c r="J9539" s="227"/>
      <c r="K9539" s="227"/>
      <c r="L9539" s="228"/>
    </row>
    <row r="9540" spans="1:12">
      <c r="A9540" s="213" t="str">
        <f t="shared" ref="A9540:A9603" ca="1" si="149">IF(INDIRECT(ADDRESS(ROW(A9540),3))="","",IF(INDIRECT(ADDRESS(ROW(A9540),3))=INDIRECT(ADDRESS(ROW(A9540)-1,3)),A9539,A9539+1))</f>
        <v/>
      </c>
      <c r="C9540" s="223"/>
      <c r="D9540" s="224"/>
      <c r="E9540" s="224"/>
      <c r="F9540" s="225"/>
      <c r="G9540" s="226"/>
      <c r="H9540" s="227"/>
      <c r="I9540" s="227"/>
      <c r="J9540" s="227"/>
      <c r="K9540" s="227"/>
      <c r="L9540" s="228"/>
    </row>
    <row r="9541" spans="1:12">
      <c r="A9541" s="213" t="str">
        <f t="shared" ca="1" si="149"/>
        <v/>
      </c>
      <c r="C9541" s="223"/>
      <c r="D9541" s="224"/>
      <c r="E9541" s="224"/>
      <c r="F9541" s="225"/>
      <c r="G9541" s="226"/>
      <c r="H9541" s="227"/>
      <c r="I9541" s="227"/>
      <c r="J9541" s="227"/>
      <c r="K9541" s="227"/>
      <c r="L9541" s="228"/>
    </row>
    <row r="9542" spans="1:12">
      <c r="A9542" s="213" t="str">
        <f t="shared" ca="1" si="149"/>
        <v/>
      </c>
      <c r="C9542" s="223"/>
      <c r="D9542" s="224"/>
      <c r="E9542" s="224"/>
      <c r="F9542" s="225"/>
      <c r="G9542" s="226"/>
      <c r="H9542" s="227"/>
      <c r="I9542" s="227"/>
      <c r="J9542" s="227"/>
      <c r="K9542" s="227"/>
      <c r="L9542" s="228"/>
    </row>
    <row r="9543" spans="1:12">
      <c r="A9543" s="213" t="str">
        <f t="shared" ca="1" si="149"/>
        <v/>
      </c>
      <c r="C9543" s="223"/>
      <c r="D9543" s="224"/>
      <c r="E9543" s="224"/>
      <c r="F9543" s="225"/>
      <c r="G9543" s="226"/>
      <c r="H9543" s="227"/>
      <c r="I9543" s="227"/>
      <c r="J9543" s="227"/>
      <c r="K9543" s="227"/>
      <c r="L9543" s="228"/>
    </row>
    <row r="9544" spans="1:12">
      <c r="A9544" s="213" t="str">
        <f t="shared" ca="1" si="149"/>
        <v/>
      </c>
      <c r="C9544" s="223"/>
      <c r="D9544" s="224"/>
      <c r="E9544" s="224"/>
      <c r="F9544" s="225"/>
      <c r="G9544" s="226"/>
      <c r="H9544" s="227"/>
      <c r="I9544" s="227"/>
      <c r="J9544" s="227"/>
      <c r="K9544" s="227"/>
      <c r="L9544" s="228"/>
    </row>
    <row r="9545" spans="1:12">
      <c r="A9545" s="213" t="str">
        <f t="shared" ca="1" si="149"/>
        <v/>
      </c>
      <c r="C9545" s="223"/>
      <c r="D9545" s="224"/>
      <c r="E9545" s="224"/>
      <c r="F9545" s="225"/>
      <c r="G9545" s="226"/>
      <c r="H9545" s="227"/>
      <c r="I9545" s="227"/>
      <c r="J9545" s="227"/>
      <c r="K9545" s="227"/>
      <c r="L9545" s="228"/>
    </row>
    <row r="9546" spans="1:12">
      <c r="A9546" s="213" t="str">
        <f t="shared" ca="1" si="149"/>
        <v/>
      </c>
      <c r="C9546" s="223"/>
      <c r="D9546" s="224"/>
      <c r="E9546" s="224"/>
      <c r="F9546" s="225"/>
      <c r="G9546" s="226"/>
      <c r="H9546" s="227"/>
      <c r="I9546" s="227"/>
      <c r="J9546" s="227"/>
      <c r="K9546" s="227"/>
      <c r="L9546" s="228"/>
    </row>
    <row r="9547" spans="1:12">
      <c r="A9547" s="213" t="str">
        <f t="shared" ca="1" si="149"/>
        <v/>
      </c>
      <c r="C9547" s="223"/>
      <c r="D9547" s="224"/>
      <c r="E9547" s="224"/>
      <c r="F9547" s="225"/>
      <c r="G9547" s="226"/>
      <c r="H9547" s="227"/>
      <c r="I9547" s="227"/>
      <c r="J9547" s="227"/>
      <c r="K9547" s="227"/>
      <c r="L9547" s="228"/>
    </row>
    <row r="9548" spans="1:12">
      <c r="A9548" s="213" t="str">
        <f t="shared" ca="1" si="149"/>
        <v/>
      </c>
      <c r="C9548" s="223"/>
      <c r="D9548" s="224"/>
      <c r="E9548" s="224"/>
      <c r="F9548" s="225"/>
      <c r="G9548" s="226"/>
      <c r="H9548" s="227"/>
      <c r="I9548" s="227"/>
      <c r="J9548" s="227"/>
      <c r="K9548" s="227"/>
      <c r="L9548" s="228"/>
    </row>
    <row r="9549" spans="1:12">
      <c r="A9549" s="213" t="str">
        <f t="shared" ca="1" si="149"/>
        <v/>
      </c>
      <c r="C9549" s="223"/>
      <c r="D9549" s="224"/>
      <c r="E9549" s="224"/>
      <c r="F9549" s="225"/>
      <c r="G9549" s="226"/>
      <c r="H9549" s="227"/>
      <c r="I9549" s="227"/>
      <c r="J9549" s="227"/>
      <c r="K9549" s="227"/>
      <c r="L9549" s="228"/>
    </row>
    <row r="9550" spans="1:12">
      <c r="A9550" s="213" t="str">
        <f t="shared" ca="1" si="149"/>
        <v/>
      </c>
      <c r="C9550" s="223"/>
      <c r="D9550" s="224"/>
      <c r="E9550" s="224"/>
      <c r="F9550" s="225"/>
      <c r="G9550" s="226"/>
      <c r="H9550" s="227"/>
      <c r="I9550" s="227"/>
      <c r="J9550" s="227"/>
      <c r="K9550" s="227"/>
      <c r="L9550" s="228"/>
    </row>
    <row r="9551" spans="1:12">
      <c r="A9551" s="213" t="str">
        <f t="shared" ca="1" si="149"/>
        <v/>
      </c>
      <c r="C9551" s="223"/>
      <c r="D9551" s="224"/>
      <c r="E9551" s="224"/>
      <c r="F9551" s="225"/>
      <c r="G9551" s="226"/>
      <c r="H9551" s="227"/>
      <c r="I9551" s="227"/>
      <c r="J9551" s="227"/>
      <c r="K9551" s="227"/>
      <c r="L9551" s="228"/>
    </row>
    <row r="9552" spans="1:12">
      <c r="A9552" s="213" t="str">
        <f t="shared" ca="1" si="149"/>
        <v/>
      </c>
      <c r="C9552" s="223"/>
      <c r="D9552" s="224"/>
      <c r="E9552" s="224"/>
      <c r="F9552" s="225"/>
      <c r="G9552" s="226"/>
      <c r="H9552" s="227"/>
      <c r="I9552" s="227"/>
      <c r="J9552" s="227"/>
      <c r="K9552" s="227"/>
      <c r="L9552" s="228"/>
    </row>
    <row r="9553" spans="1:12">
      <c r="A9553" s="213" t="str">
        <f t="shared" ca="1" si="149"/>
        <v/>
      </c>
      <c r="C9553" s="223"/>
      <c r="D9553" s="224"/>
      <c r="E9553" s="224"/>
      <c r="F9553" s="225"/>
      <c r="G9553" s="226"/>
      <c r="H9553" s="227"/>
      <c r="I9553" s="227"/>
      <c r="J9553" s="227"/>
      <c r="K9553" s="227"/>
      <c r="L9553" s="228"/>
    </row>
    <row r="9554" spans="1:12">
      <c r="A9554" s="213" t="str">
        <f t="shared" ca="1" si="149"/>
        <v/>
      </c>
      <c r="C9554" s="223"/>
      <c r="D9554" s="224"/>
      <c r="E9554" s="224"/>
      <c r="F9554" s="225"/>
      <c r="G9554" s="226"/>
      <c r="H9554" s="227"/>
      <c r="I9554" s="227"/>
      <c r="J9554" s="227"/>
      <c r="K9554" s="227"/>
      <c r="L9554" s="228"/>
    </row>
    <row r="9555" spans="1:12">
      <c r="A9555" s="213" t="str">
        <f t="shared" ca="1" si="149"/>
        <v/>
      </c>
      <c r="C9555" s="223"/>
      <c r="D9555" s="224"/>
      <c r="E9555" s="224"/>
      <c r="F9555" s="225"/>
      <c r="G9555" s="226"/>
      <c r="H9555" s="227"/>
      <c r="I9555" s="227"/>
      <c r="J9555" s="227"/>
      <c r="K9555" s="227"/>
      <c r="L9555" s="228"/>
    </row>
    <row r="9556" spans="1:12">
      <c r="A9556" s="213" t="str">
        <f t="shared" ca="1" si="149"/>
        <v/>
      </c>
      <c r="C9556" s="223"/>
      <c r="D9556" s="224"/>
      <c r="E9556" s="224"/>
      <c r="F9556" s="225"/>
      <c r="G9556" s="226"/>
      <c r="H9556" s="227"/>
      <c r="I9556" s="227"/>
      <c r="J9556" s="227"/>
      <c r="K9556" s="227"/>
      <c r="L9556" s="228"/>
    </row>
    <row r="9557" spans="1:12">
      <c r="A9557" s="213" t="str">
        <f t="shared" ca="1" si="149"/>
        <v/>
      </c>
      <c r="C9557" s="223"/>
      <c r="D9557" s="224"/>
      <c r="E9557" s="224"/>
      <c r="F9557" s="225"/>
      <c r="G9557" s="226"/>
      <c r="H9557" s="227"/>
      <c r="I9557" s="227"/>
      <c r="J9557" s="227"/>
      <c r="K9557" s="227"/>
      <c r="L9557" s="228"/>
    </row>
    <row r="9558" spans="1:12">
      <c r="A9558" s="213" t="str">
        <f t="shared" ca="1" si="149"/>
        <v/>
      </c>
      <c r="C9558" s="223"/>
      <c r="D9558" s="224"/>
      <c r="E9558" s="224"/>
      <c r="F9558" s="225"/>
      <c r="G9558" s="226"/>
      <c r="H9558" s="227"/>
      <c r="I9558" s="227"/>
      <c r="J9558" s="227"/>
      <c r="K9558" s="227"/>
      <c r="L9558" s="228"/>
    </row>
    <row r="9559" spans="1:12">
      <c r="A9559" s="213" t="str">
        <f t="shared" ca="1" si="149"/>
        <v/>
      </c>
      <c r="C9559" s="223"/>
      <c r="D9559" s="224"/>
      <c r="E9559" s="224"/>
      <c r="F9559" s="225"/>
      <c r="G9559" s="226"/>
      <c r="H9559" s="227"/>
      <c r="I9559" s="227"/>
      <c r="J9559" s="227"/>
      <c r="K9559" s="227"/>
      <c r="L9559" s="228"/>
    </row>
    <row r="9560" spans="1:12">
      <c r="A9560" s="213" t="str">
        <f t="shared" ca="1" si="149"/>
        <v/>
      </c>
      <c r="C9560" s="223"/>
      <c r="D9560" s="224"/>
      <c r="E9560" s="224"/>
      <c r="F9560" s="225"/>
      <c r="G9560" s="226"/>
      <c r="H9560" s="227"/>
      <c r="I9560" s="227"/>
      <c r="J9560" s="227"/>
      <c r="K9560" s="227"/>
      <c r="L9560" s="228"/>
    </row>
    <row r="9561" spans="1:12">
      <c r="A9561" s="213" t="str">
        <f t="shared" ca="1" si="149"/>
        <v/>
      </c>
      <c r="C9561" s="223"/>
      <c r="D9561" s="224"/>
      <c r="E9561" s="224"/>
      <c r="F9561" s="225"/>
      <c r="G9561" s="226"/>
      <c r="H9561" s="227"/>
      <c r="I9561" s="227"/>
      <c r="J9561" s="227"/>
      <c r="K9561" s="227"/>
      <c r="L9561" s="228"/>
    </row>
    <row r="9562" spans="1:12">
      <c r="A9562" s="213" t="str">
        <f t="shared" ca="1" si="149"/>
        <v/>
      </c>
      <c r="C9562" s="223"/>
      <c r="D9562" s="224"/>
      <c r="E9562" s="224"/>
      <c r="F9562" s="225"/>
      <c r="G9562" s="226"/>
      <c r="H9562" s="227"/>
      <c r="I9562" s="227"/>
      <c r="J9562" s="227"/>
      <c r="K9562" s="227"/>
      <c r="L9562" s="228"/>
    </row>
    <row r="9563" spans="1:12">
      <c r="A9563" s="213" t="str">
        <f t="shared" ca="1" si="149"/>
        <v/>
      </c>
      <c r="C9563" s="223"/>
      <c r="D9563" s="224"/>
      <c r="E9563" s="224"/>
      <c r="F9563" s="225"/>
      <c r="G9563" s="226"/>
      <c r="H9563" s="227"/>
      <c r="I9563" s="227"/>
      <c r="J9563" s="227"/>
      <c r="K9563" s="227"/>
      <c r="L9563" s="228"/>
    </row>
    <row r="9564" spans="1:12">
      <c r="A9564" s="213" t="str">
        <f t="shared" ca="1" si="149"/>
        <v/>
      </c>
      <c r="C9564" s="223"/>
      <c r="D9564" s="224"/>
      <c r="E9564" s="224"/>
      <c r="F9564" s="225"/>
      <c r="G9564" s="226"/>
      <c r="H9564" s="227"/>
      <c r="I9564" s="227"/>
      <c r="J9564" s="227"/>
      <c r="K9564" s="227"/>
      <c r="L9564" s="228"/>
    </row>
    <row r="9565" spans="1:12">
      <c r="A9565" s="213" t="str">
        <f t="shared" ca="1" si="149"/>
        <v/>
      </c>
      <c r="C9565" s="223"/>
      <c r="D9565" s="224"/>
      <c r="E9565" s="224"/>
      <c r="F9565" s="225"/>
      <c r="G9565" s="226"/>
      <c r="H9565" s="227"/>
      <c r="I9565" s="227"/>
      <c r="J9565" s="227"/>
      <c r="K9565" s="227"/>
      <c r="L9565" s="228"/>
    </row>
    <row r="9566" spans="1:12">
      <c r="A9566" s="213" t="str">
        <f t="shared" ca="1" si="149"/>
        <v/>
      </c>
      <c r="C9566" s="223"/>
      <c r="D9566" s="224"/>
      <c r="E9566" s="224"/>
      <c r="F9566" s="225"/>
      <c r="G9566" s="226"/>
      <c r="H9566" s="227"/>
      <c r="I9566" s="227"/>
      <c r="J9566" s="227"/>
      <c r="K9566" s="227"/>
      <c r="L9566" s="228"/>
    </row>
    <row r="9567" spans="1:12">
      <c r="A9567" s="213" t="str">
        <f t="shared" ca="1" si="149"/>
        <v/>
      </c>
      <c r="C9567" s="223"/>
      <c r="D9567" s="224"/>
      <c r="E9567" s="224"/>
      <c r="F9567" s="225"/>
      <c r="G9567" s="226"/>
      <c r="H9567" s="227"/>
      <c r="I9567" s="227"/>
      <c r="J9567" s="227"/>
      <c r="K9567" s="227"/>
      <c r="L9567" s="228"/>
    </row>
    <row r="9568" spans="1:12">
      <c r="A9568" s="213" t="str">
        <f t="shared" ca="1" si="149"/>
        <v/>
      </c>
      <c r="C9568" s="223"/>
      <c r="D9568" s="224"/>
      <c r="E9568" s="224"/>
      <c r="F9568" s="225"/>
      <c r="G9568" s="226"/>
      <c r="H9568" s="227"/>
      <c r="I9568" s="227"/>
      <c r="J9568" s="227"/>
      <c r="K9568" s="227"/>
      <c r="L9568" s="228"/>
    </row>
    <row r="9569" spans="1:12">
      <c r="A9569" s="213" t="str">
        <f t="shared" ca="1" si="149"/>
        <v/>
      </c>
      <c r="C9569" s="223"/>
      <c r="D9569" s="224"/>
      <c r="E9569" s="224"/>
      <c r="F9569" s="225"/>
      <c r="G9569" s="226"/>
      <c r="H9569" s="227"/>
      <c r="I9569" s="227"/>
      <c r="J9569" s="227"/>
      <c r="K9569" s="227"/>
      <c r="L9569" s="228"/>
    </row>
    <row r="9570" spans="1:12">
      <c r="A9570" s="213" t="str">
        <f t="shared" ca="1" si="149"/>
        <v/>
      </c>
      <c r="C9570" s="223"/>
      <c r="D9570" s="224"/>
      <c r="E9570" s="224"/>
      <c r="F9570" s="225"/>
      <c r="G9570" s="226"/>
      <c r="H9570" s="227"/>
      <c r="I9570" s="227"/>
      <c r="J9570" s="227"/>
      <c r="K9570" s="227"/>
      <c r="L9570" s="228"/>
    </row>
    <row r="9571" spans="1:12">
      <c r="A9571" s="213" t="str">
        <f t="shared" ca="1" si="149"/>
        <v/>
      </c>
      <c r="C9571" s="223"/>
      <c r="D9571" s="224"/>
      <c r="E9571" s="224"/>
      <c r="F9571" s="225"/>
      <c r="G9571" s="226"/>
      <c r="H9571" s="227"/>
      <c r="I9571" s="227"/>
      <c r="J9571" s="227"/>
      <c r="K9571" s="227"/>
      <c r="L9571" s="228"/>
    </row>
    <row r="9572" spans="1:12">
      <c r="A9572" s="213" t="str">
        <f t="shared" ca="1" si="149"/>
        <v/>
      </c>
      <c r="C9572" s="223"/>
      <c r="D9572" s="224"/>
      <c r="E9572" s="224"/>
      <c r="F9572" s="225"/>
      <c r="G9572" s="226"/>
      <c r="H9572" s="227"/>
      <c r="I9572" s="227"/>
      <c r="J9572" s="227"/>
      <c r="K9572" s="227"/>
      <c r="L9572" s="228"/>
    </row>
    <row r="9573" spans="1:12">
      <c r="A9573" s="213" t="str">
        <f t="shared" ca="1" si="149"/>
        <v/>
      </c>
      <c r="C9573" s="223"/>
      <c r="D9573" s="224"/>
      <c r="E9573" s="224"/>
      <c r="F9573" s="225"/>
      <c r="G9573" s="226"/>
      <c r="H9573" s="227"/>
      <c r="I9573" s="227"/>
      <c r="J9573" s="227"/>
      <c r="K9573" s="227"/>
      <c r="L9573" s="228"/>
    </row>
    <row r="9574" spans="1:12">
      <c r="A9574" s="213" t="str">
        <f t="shared" ca="1" si="149"/>
        <v/>
      </c>
      <c r="C9574" s="223"/>
      <c r="D9574" s="224"/>
      <c r="E9574" s="224"/>
      <c r="F9574" s="225"/>
      <c r="G9574" s="226"/>
      <c r="H9574" s="227"/>
      <c r="I9574" s="227"/>
      <c r="J9574" s="227"/>
      <c r="K9574" s="227"/>
      <c r="L9574" s="228"/>
    </row>
    <row r="9575" spans="1:12">
      <c r="A9575" s="213" t="str">
        <f t="shared" ca="1" si="149"/>
        <v/>
      </c>
      <c r="C9575" s="223"/>
      <c r="D9575" s="224"/>
      <c r="E9575" s="224"/>
      <c r="F9575" s="225"/>
      <c r="G9575" s="226"/>
      <c r="H9575" s="227"/>
      <c r="I9575" s="227"/>
      <c r="J9575" s="227"/>
      <c r="K9575" s="227"/>
      <c r="L9575" s="228"/>
    </row>
    <row r="9576" spans="1:12">
      <c r="A9576" s="213" t="str">
        <f t="shared" ca="1" si="149"/>
        <v/>
      </c>
      <c r="C9576" s="223"/>
      <c r="D9576" s="224"/>
      <c r="E9576" s="224"/>
      <c r="F9576" s="225"/>
      <c r="G9576" s="226"/>
      <c r="H9576" s="227"/>
      <c r="I9576" s="227"/>
      <c r="J9576" s="227"/>
      <c r="K9576" s="227"/>
      <c r="L9576" s="228"/>
    </row>
    <row r="9577" spans="1:12">
      <c r="A9577" s="213" t="str">
        <f t="shared" ca="1" si="149"/>
        <v/>
      </c>
      <c r="C9577" s="223"/>
      <c r="D9577" s="224"/>
      <c r="E9577" s="224"/>
      <c r="F9577" s="225"/>
      <c r="G9577" s="226"/>
      <c r="H9577" s="227"/>
      <c r="I9577" s="227"/>
      <c r="J9577" s="227"/>
      <c r="K9577" s="227"/>
      <c r="L9577" s="228"/>
    </row>
    <row r="9578" spans="1:12">
      <c r="A9578" s="213" t="str">
        <f t="shared" ca="1" si="149"/>
        <v/>
      </c>
      <c r="C9578" s="223"/>
      <c r="D9578" s="224"/>
      <c r="E9578" s="224"/>
      <c r="F9578" s="225"/>
      <c r="G9578" s="226"/>
      <c r="H9578" s="227"/>
      <c r="I9578" s="227"/>
      <c r="J9578" s="227"/>
      <c r="K9578" s="227"/>
      <c r="L9578" s="228"/>
    </row>
    <row r="9579" spans="1:12">
      <c r="A9579" s="213" t="str">
        <f t="shared" ca="1" si="149"/>
        <v/>
      </c>
      <c r="C9579" s="223"/>
      <c r="D9579" s="224"/>
      <c r="E9579" s="224"/>
      <c r="F9579" s="225"/>
      <c r="G9579" s="226"/>
      <c r="H9579" s="227"/>
      <c r="I9579" s="227"/>
      <c r="J9579" s="227"/>
      <c r="K9579" s="227"/>
      <c r="L9579" s="228"/>
    </row>
    <row r="9580" spans="1:12">
      <c r="A9580" s="213" t="str">
        <f t="shared" ca="1" si="149"/>
        <v/>
      </c>
      <c r="C9580" s="223"/>
      <c r="D9580" s="224"/>
      <c r="E9580" s="224"/>
      <c r="F9580" s="225"/>
      <c r="G9580" s="226"/>
      <c r="H9580" s="227"/>
      <c r="I9580" s="227"/>
      <c r="J9580" s="227"/>
      <c r="K9580" s="227"/>
      <c r="L9580" s="228"/>
    </row>
    <row r="9581" spans="1:12">
      <c r="A9581" s="213" t="str">
        <f t="shared" ca="1" si="149"/>
        <v/>
      </c>
      <c r="C9581" s="223"/>
      <c r="D9581" s="224"/>
      <c r="E9581" s="224"/>
      <c r="F9581" s="225"/>
      <c r="G9581" s="226"/>
      <c r="H9581" s="227"/>
      <c r="I9581" s="227"/>
      <c r="J9581" s="227"/>
      <c r="K9581" s="227"/>
      <c r="L9581" s="228"/>
    </row>
    <row r="9582" spans="1:12">
      <c r="A9582" s="213" t="str">
        <f t="shared" ca="1" si="149"/>
        <v/>
      </c>
      <c r="C9582" s="223"/>
      <c r="D9582" s="224"/>
      <c r="E9582" s="224"/>
      <c r="F9582" s="225"/>
      <c r="G9582" s="226"/>
      <c r="H9582" s="227"/>
      <c r="I9582" s="227"/>
      <c r="J9582" s="227"/>
      <c r="K9582" s="227"/>
      <c r="L9582" s="228"/>
    </row>
    <row r="9583" spans="1:12">
      <c r="A9583" s="213" t="str">
        <f t="shared" ca="1" si="149"/>
        <v/>
      </c>
      <c r="C9583" s="223"/>
      <c r="D9583" s="224"/>
      <c r="E9583" s="224"/>
      <c r="F9583" s="225"/>
      <c r="G9583" s="226"/>
      <c r="H9583" s="227"/>
      <c r="I9583" s="227"/>
      <c r="J9583" s="227"/>
      <c r="K9583" s="227"/>
      <c r="L9583" s="228"/>
    </row>
    <row r="9584" spans="1:12">
      <c r="A9584" s="213" t="str">
        <f t="shared" ca="1" si="149"/>
        <v/>
      </c>
      <c r="C9584" s="223"/>
      <c r="D9584" s="224"/>
      <c r="E9584" s="224"/>
      <c r="F9584" s="225"/>
      <c r="G9584" s="226"/>
      <c r="H9584" s="227"/>
      <c r="I9584" s="227"/>
      <c r="J9584" s="227"/>
      <c r="K9584" s="227"/>
      <c r="L9584" s="228"/>
    </row>
    <row r="9585" spans="1:12">
      <c r="A9585" s="213" t="str">
        <f t="shared" ca="1" si="149"/>
        <v/>
      </c>
      <c r="C9585" s="223"/>
      <c r="D9585" s="224"/>
      <c r="E9585" s="224"/>
      <c r="F9585" s="225"/>
      <c r="G9585" s="226"/>
      <c r="H9585" s="227"/>
      <c r="I9585" s="227"/>
      <c r="J9585" s="227"/>
      <c r="K9585" s="227"/>
      <c r="L9585" s="228"/>
    </row>
    <row r="9586" spans="1:12">
      <c r="A9586" s="213" t="str">
        <f t="shared" ca="1" si="149"/>
        <v/>
      </c>
      <c r="C9586" s="223"/>
      <c r="D9586" s="224"/>
      <c r="E9586" s="224"/>
      <c r="F9586" s="225"/>
      <c r="G9586" s="226"/>
      <c r="H9586" s="227"/>
      <c r="I9586" s="227"/>
      <c r="J9586" s="227"/>
      <c r="K9586" s="227"/>
      <c r="L9586" s="228"/>
    </row>
    <row r="9587" spans="1:12">
      <c r="A9587" s="213" t="str">
        <f t="shared" ca="1" si="149"/>
        <v/>
      </c>
      <c r="C9587" s="223"/>
      <c r="D9587" s="224"/>
      <c r="E9587" s="224"/>
      <c r="F9587" s="225"/>
      <c r="G9587" s="226"/>
      <c r="H9587" s="227"/>
      <c r="I9587" s="227"/>
      <c r="J9587" s="227"/>
      <c r="K9587" s="227"/>
      <c r="L9587" s="228"/>
    </row>
    <row r="9588" spans="1:12">
      <c r="A9588" s="213" t="str">
        <f t="shared" ca="1" si="149"/>
        <v/>
      </c>
      <c r="C9588" s="223"/>
      <c r="D9588" s="224"/>
      <c r="E9588" s="224"/>
      <c r="F9588" s="225"/>
      <c r="G9588" s="226"/>
      <c r="H9588" s="227"/>
      <c r="I9588" s="227"/>
      <c r="J9588" s="227"/>
      <c r="K9588" s="227"/>
      <c r="L9588" s="228"/>
    </row>
    <row r="9589" spans="1:12">
      <c r="A9589" s="213" t="str">
        <f t="shared" ca="1" si="149"/>
        <v/>
      </c>
      <c r="C9589" s="223"/>
      <c r="D9589" s="224"/>
      <c r="E9589" s="224"/>
      <c r="F9589" s="225"/>
      <c r="G9589" s="226"/>
      <c r="H9589" s="227"/>
      <c r="I9589" s="227"/>
      <c r="J9589" s="227"/>
      <c r="K9589" s="227"/>
      <c r="L9589" s="228"/>
    </row>
    <row r="9590" spans="1:12">
      <c r="A9590" s="213" t="str">
        <f t="shared" ca="1" si="149"/>
        <v/>
      </c>
      <c r="C9590" s="223"/>
      <c r="D9590" s="224"/>
      <c r="E9590" s="224"/>
      <c r="F9590" s="225"/>
      <c r="G9590" s="226"/>
      <c r="H9590" s="227"/>
      <c r="I9590" s="227"/>
      <c r="J9590" s="227"/>
      <c r="K9590" s="227"/>
      <c r="L9590" s="228"/>
    </row>
    <row r="9591" spans="1:12">
      <c r="A9591" s="213" t="str">
        <f t="shared" ca="1" si="149"/>
        <v/>
      </c>
      <c r="C9591" s="223"/>
      <c r="D9591" s="224"/>
      <c r="E9591" s="224"/>
      <c r="F9591" s="225"/>
      <c r="G9591" s="226"/>
      <c r="H9591" s="227"/>
      <c r="I9591" s="227"/>
      <c r="J9591" s="227"/>
      <c r="K9591" s="227"/>
      <c r="L9591" s="228"/>
    </row>
    <row r="9592" spans="1:12">
      <c r="A9592" s="213" t="str">
        <f t="shared" ca="1" si="149"/>
        <v/>
      </c>
      <c r="C9592" s="223"/>
      <c r="D9592" s="224"/>
      <c r="E9592" s="224"/>
      <c r="F9592" s="225"/>
      <c r="G9592" s="226"/>
      <c r="H9592" s="227"/>
      <c r="I9592" s="227"/>
      <c r="J9592" s="227"/>
      <c r="K9592" s="227"/>
      <c r="L9592" s="228"/>
    </row>
    <row r="9593" spans="1:12">
      <c r="A9593" s="213" t="str">
        <f t="shared" ca="1" si="149"/>
        <v/>
      </c>
      <c r="C9593" s="223"/>
      <c r="D9593" s="224"/>
      <c r="E9593" s="224"/>
      <c r="F9593" s="225"/>
      <c r="G9593" s="226"/>
      <c r="H9593" s="227"/>
      <c r="I9593" s="227"/>
      <c r="J9593" s="227"/>
      <c r="K9593" s="227"/>
      <c r="L9593" s="228"/>
    </row>
    <row r="9594" spans="1:12">
      <c r="A9594" s="213" t="str">
        <f t="shared" ca="1" si="149"/>
        <v/>
      </c>
      <c r="C9594" s="223"/>
      <c r="D9594" s="224"/>
      <c r="E9594" s="224"/>
      <c r="F9594" s="225"/>
      <c r="G9594" s="226"/>
      <c r="H9594" s="227"/>
      <c r="I9594" s="227"/>
      <c r="J9594" s="227"/>
      <c r="K9594" s="227"/>
      <c r="L9594" s="228"/>
    </row>
    <row r="9595" spans="1:12">
      <c r="A9595" s="213" t="str">
        <f t="shared" ca="1" si="149"/>
        <v/>
      </c>
      <c r="C9595" s="223"/>
      <c r="D9595" s="224"/>
      <c r="E9595" s="224"/>
      <c r="F9595" s="225"/>
      <c r="G9595" s="226"/>
      <c r="H9595" s="227"/>
      <c r="I9595" s="227"/>
      <c r="J9595" s="227"/>
      <c r="K9595" s="227"/>
      <c r="L9595" s="228"/>
    </row>
    <row r="9596" spans="1:12">
      <c r="A9596" s="213" t="str">
        <f t="shared" ca="1" si="149"/>
        <v/>
      </c>
      <c r="C9596" s="223"/>
      <c r="D9596" s="224"/>
      <c r="E9596" s="224"/>
      <c r="F9596" s="225"/>
      <c r="G9596" s="226"/>
      <c r="H9596" s="227"/>
      <c r="I9596" s="227"/>
      <c r="J9596" s="227"/>
      <c r="K9596" s="227"/>
      <c r="L9596" s="228"/>
    </row>
    <row r="9597" spans="1:12">
      <c r="A9597" s="213" t="str">
        <f t="shared" ca="1" si="149"/>
        <v/>
      </c>
      <c r="C9597" s="223"/>
      <c r="D9597" s="224"/>
      <c r="E9597" s="224"/>
      <c r="F9597" s="225"/>
      <c r="G9597" s="226"/>
      <c r="H9597" s="227"/>
      <c r="I9597" s="227"/>
      <c r="J9597" s="227"/>
      <c r="K9597" s="227"/>
      <c r="L9597" s="228"/>
    </row>
    <row r="9598" spans="1:12">
      <c r="A9598" s="213" t="str">
        <f t="shared" ca="1" si="149"/>
        <v/>
      </c>
      <c r="C9598" s="223"/>
      <c r="D9598" s="224"/>
      <c r="E9598" s="224"/>
      <c r="F9598" s="225"/>
      <c r="G9598" s="226"/>
      <c r="H9598" s="227"/>
      <c r="I9598" s="227"/>
      <c r="J9598" s="227"/>
      <c r="K9598" s="227"/>
      <c r="L9598" s="228"/>
    </row>
    <row r="9599" spans="1:12">
      <c r="A9599" s="213" t="str">
        <f t="shared" ca="1" si="149"/>
        <v/>
      </c>
      <c r="C9599" s="223"/>
      <c r="D9599" s="224"/>
      <c r="E9599" s="224"/>
      <c r="F9599" s="225"/>
      <c r="G9599" s="226"/>
      <c r="H9599" s="227"/>
      <c r="I9599" s="227"/>
      <c r="J9599" s="227"/>
      <c r="K9599" s="227"/>
      <c r="L9599" s="228"/>
    </row>
    <row r="9600" spans="1:12">
      <c r="A9600" s="213" t="str">
        <f t="shared" ca="1" si="149"/>
        <v/>
      </c>
      <c r="C9600" s="223"/>
      <c r="D9600" s="224"/>
      <c r="E9600" s="224"/>
      <c r="F9600" s="225"/>
      <c r="G9600" s="226"/>
      <c r="H9600" s="227"/>
      <c r="I9600" s="227"/>
      <c r="J9600" s="227"/>
      <c r="K9600" s="227"/>
      <c r="L9600" s="228"/>
    </row>
    <row r="9601" spans="1:12">
      <c r="A9601" s="213" t="str">
        <f t="shared" ca="1" si="149"/>
        <v/>
      </c>
      <c r="C9601" s="223"/>
      <c r="D9601" s="224"/>
      <c r="E9601" s="224"/>
      <c r="F9601" s="225"/>
      <c r="G9601" s="226"/>
      <c r="H9601" s="227"/>
      <c r="I9601" s="227"/>
      <c r="J9601" s="227"/>
      <c r="K9601" s="227"/>
      <c r="L9601" s="228"/>
    </row>
    <row r="9602" spans="1:12">
      <c r="A9602" s="213" t="str">
        <f t="shared" ca="1" si="149"/>
        <v/>
      </c>
      <c r="C9602" s="223"/>
      <c r="D9602" s="224"/>
      <c r="E9602" s="224"/>
      <c r="F9602" s="225"/>
      <c r="G9602" s="226"/>
      <c r="H9602" s="227"/>
      <c r="I9602" s="227"/>
      <c r="J9602" s="227"/>
      <c r="K9602" s="227"/>
      <c r="L9602" s="228"/>
    </row>
    <row r="9603" spans="1:12">
      <c r="A9603" s="213" t="str">
        <f t="shared" ca="1" si="149"/>
        <v/>
      </c>
      <c r="C9603" s="223"/>
      <c r="D9603" s="224"/>
      <c r="E9603" s="224"/>
      <c r="F9603" s="225"/>
      <c r="G9603" s="226"/>
      <c r="H9603" s="227"/>
      <c r="I9603" s="227"/>
      <c r="J9603" s="227"/>
      <c r="K9603" s="227"/>
      <c r="L9603" s="228"/>
    </row>
    <row r="9604" spans="1:12">
      <c r="A9604" s="213" t="str">
        <f t="shared" ref="A9604:A9667" ca="1" si="150">IF(INDIRECT(ADDRESS(ROW(A9604),3))="","",IF(INDIRECT(ADDRESS(ROW(A9604),3))=INDIRECT(ADDRESS(ROW(A9604)-1,3)),A9603,A9603+1))</f>
        <v/>
      </c>
      <c r="C9604" s="223"/>
      <c r="D9604" s="224"/>
      <c r="E9604" s="224"/>
      <c r="F9604" s="225"/>
      <c r="G9604" s="226"/>
      <c r="H9604" s="227"/>
      <c r="I9604" s="227"/>
      <c r="J9604" s="227"/>
      <c r="K9604" s="227"/>
      <c r="L9604" s="228"/>
    </row>
    <row r="9605" spans="1:12">
      <c r="A9605" s="213" t="str">
        <f t="shared" ca="1" si="150"/>
        <v/>
      </c>
      <c r="C9605" s="223"/>
      <c r="D9605" s="224"/>
      <c r="E9605" s="224"/>
      <c r="F9605" s="225"/>
      <c r="G9605" s="226"/>
      <c r="H9605" s="227"/>
      <c r="I9605" s="227"/>
      <c r="J9605" s="227"/>
      <c r="K9605" s="227"/>
      <c r="L9605" s="228"/>
    </row>
    <row r="9606" spans="1:12">
      <c r="A9606" s="213" t="str">
        <f t="shared" ca="1" si="150"/>
        <v/>
      </c>
      <c r="C9606" s="223"/>
      <c r="D9606" s="224"/>
      <c r="E9606" s="224"/>
      <c r="F9606" s="225"/>
      <c r="G9606" s="226"/>
      <c r="H9606" s="227"/>
      <c r="I9606" s="227"/>
      <c r="J9606" s="227"/>
      <c r="K9606" s="227"/>
      <c r="L9606" s="228"/>
    </row>
    <row r="9607" spans="1:12">
      <c r="A9607" s="213" t="str">
        <f t="shared" ca="1" si="150"/>
        <v/>
      </c>
      <c r="C9607" s="223"/>
      <c r="D9607" s="224"/>
      <c r="E9607" s="224"/>
      <c r="F9607" s="225"/>
      <c r="G9607" s="226"/>
      <c r="H9607" s="227"/>
      <c r="I9607" s="227"/>
      <c r="J9607" s="227"/>
      <c r="K9607" s="227"/>
      <c r="L9607" s="228"/>
    </row>
    <row r="9608" spans="1:12">
      <c r="A9608" s="213" t="str">
        <f t="shared" ca="1" si="150"/>
        <v/>
      </c>
      <c r="C9608" s="223"/>
      <c r="D9608" s="224"/>
      <c r="E9608" s="224"/>
      <c r="F9608" s="225"/>
      <c r="G9608" s="226"/>
      <c r="H9608" s="227"/>
      <c r="I9608" s="227"/>
      <c r="J9608" s="227"/>
      <c r="K9608" s="227"/>
      <c r="L9608" s="228"/>
    </row>
    <row r="9609" spans="1:12">
      <c r="A9609" s="213" t="str">
        <f t="shared" ca="1" si="150"/>
        <v/>
      </c>
      <c r="C9609" s="223"/>
      <c r="D9609" s="224"/>
      <c r="E9609" s="224"/>
      <c r="F9609" s="225"/>
      <c r="G9609" s="226"/>
      <c r="H9609" s="227"/>
      <c r="I9609" s="227"/>
      <c r="J9609" s="227"/>
      <c r="K9609" s="227"/>
      <c r="L9609" s="228"/>
    </row>
    <row r="9610" spans="1:12">
      <c r="A9610" s="213" t="str">
        <f t="shared" ca="1" si="150"/>
        <v/>
      </c>
      <c r="C9610" s="223"/>
      <c r="D9610" s="224"/>
      <c r="E9610" s="224"/>
      <c r="F9610" s="225"/>
      <c r="G9610" s="226"/>
      <c r="H9610" s="227"/>
      <c r="I9610" s="227"/>
      <c r="J9610" s="227"/>
      <c r="K9610" s="227"/>
      <c r="L9610" s="228"/>
    </row>
    <row r="9611" spans="1:12">
      <c r="A9611" s="213" t="str">
        <f t="shared" ca="1" si="150"/>
        <v/>
      </c>
      <c r="C9611" s="223"/>
      <c r="D9611" s="224"/>
      <c r="E9611" s="224"/>
      <c r="F9611" s="225"/>
      <c r="G9611" s="226"/>
      <c r="H9611" s="227"/>
      <c r="I9611" s="227"/>
      <c r="J9611" s="227"/>
      <c r="K9611" s="227"/>
      <c r="L9611" s="228"/>
    </row>
    <row r="9612" spans="1:12">
      <c r="A9612" s="213" t="str">
        <f t="shared" ca="1" si="150"/>
        <v/>
      </c>
      <c r="C9612" s="223"/>
      <c r="D9612" s="224"/>
      <c r="E9612" s="224"/>
      <c r="F9612" s="225"/>
      <c r="G9612" s="226"/>
      <c r="H9612" s="227"/>
      <c r="I9612" s="227"/>
      <c r="J9612" s="227"/>
      <c r="K9612" s="227"/>
      <c r="L9612" s="228"/>
    </row>
    <row r="9613" spans="1:12">
      <c r="A9613" s="213" t="str">
        <f t="shared" ca="1" si="150"/>
        <v/>
      </c>
      <c r="C9613" s="223"/>
      <c r="D9613" s="224"/>
      <c r="E9613" s="224"/>
      <c r="F9613" s="225"/>
      <c r="G9613" s="226"/>
      <c r="H9613" s="227"/>
      <c r="I9613" s="227"/>
      <c r="J9613" s="227"/>
      <c r="K9613" s="227"/>
      <c r="L9613" s="228"/>
    </row>
    <row r="9614" spans="1:12">
      <c r="A9614" s="213" t="str">
        <f t="shared" ca="1" si="150"/>
        <v/>
      </c>
      <c r="C9614" s="223"/>
      <c r="D9614" s="224"/>
      <c r="E9614" s="224"/>
      <c r="F9614" s="225"/>
      <c r="G9614" s="226"/>
      <c r="H9614" s="227"/>
      <c r="I9614" s="227"/>
      <c r="J9614" s="227"/>
      <c r="K9614" s="227"/>
      <c r="L9614" s="228"/>
    </row>
    <row r="9615" spans="1:12">
      <c r="A9615" s="213" t="str">
        <f t="shared" ca="1" si="150"/>
        <v/>
      </c>
      <c r="C9615" s="223"/>
      <c r="D9615" s="224"/>
      <c r="E9615" s="224"/>
      <c r="F9615" s="225"/>
      <c r="G9615" s="226"/>
      <c r="H9615" s="227"/>
      <c r="I9615" s="227"/>
      <c r="J9615" s="227"/>
      <c r="K9615" s="227"/>
      <c r="L9615" s="228"/>
    </row>
    <row r="9616" spans="1:12">
      <c r="A9616" s="213" t="str">
        <f t="shared" ca="1" si="150"/>
        <v/>
      </c>
      <c r="C9616" s="223"/>
      <c r="D9616" s="224"/>
      <c r="E9616" s="224"/>
      <c r="F9616" s="225"/>
      <c r="G9616" s="226"/>
      <c r="H9616" s="227"/>
      <c r="I9616" s="227"/>
      <c r="J9616" s="227"/>
      <c r="K9616" s="227"/>
      <c r="L9616" s="228"/>
    </row>
    <row r="9617" spans="1:12">
      <c r="A9617" s="213" t="str">
        <f t="shared" ca="1" si="150"/>
        <v/>
      </c>
      <c r="C9617" s="223"/>
      <c r="D9617" s="224"/>
      <c r="E9617" s="224"/>
      <c r="F9617" s="225"/>
      <c r="G9617" s="226"/>
      <c r="H9617" s="227"/>
      <c r="I9617" s="227"/>
      <c r="J9617" s="227"/>
      <c r="K9617" s="227"/>
      <c r="L9617" s="228"/>
    </row>
    <row r="9618" spans="1:12">
      <c r="A9618" s="213" t="str">
        <f t="shared" ca="1" si="150"/>
        <v/>
      </c>
      <c r="C9618" s="223"/>
      <c r="D9618" s="224"/>
      <c r="E9618" s="224"/>
      <c r="F9618" s="225"/>
      <c r="G9618" s="226"/>
      <c r="H9618" s="227"/>
      <c r="I9618" s="227"/>
      <c r="J9618" s="227"/>
      <c r="K9618" s="227"/>
      <c r="L9618" s="228"/>
    </row>
    <row r="9619" spans="1:12">
      <c r="A9619" s="213" t="str">
        <f t="shared" ca="1" si="150"/>
        <v/>
      </c>
      <c r="C9619" s="223"/>
      <c r="D9619" s="224"/>
      <c r="E9619" s="224"/>
      <c r="F9619" s="225"/>
      <c r="G9619" s="226"/>
      <c r="H9619" s="227"/>
      <c r="I9619" s="227"/>
      <c r="J9619" s="227"/>
      <c r="K9619" s="227"/>
      <c r="L9619" s="228"/>
    </row>
    <row r="9620" spans="1:12">
      <c r="A9620" s="213" t="str">
        <f t="shared" ca="1" si="150"/>
        <v/>
      </c>
      <c r="C9620" s="223"/>
      <c r="D9620" s="224"/>
      <c r="E9620" s="224"/>
      <c r="F9620" s="225"/>
      <c r="G9620" s="226"/>
      <c r="H9620" s="227"/>
      <c r="I9620" s="227"/>
      <c r="J9620" s="227"/>
      <c r="K9620" s="227"/>
      <c r="L9620" s="228"/>
    </row>
    <row r="9621" spans="1:12">
      <c r="A9621" s="213" t="str">
        <f t="shared" ca="1" si="150"/>
        <v/>
      </c>
      <c r="C9621" s="223"/>
      <c r="D9621" s="224"/>
      <c r="E9621" s="224"/>
      <c r="F9621" s="225"/>
      <c r="G9621" s="226"/>
      <c r="H9621" s="227"/>
      <c r="I9621" s="227"/>
      <c r="J9621" s="227"/>
      <c r="K9621" s="227"/>
      <c r="L9621" s="228"/>
    </row>
    <row r="9622" spans="1:12">
      <c r="A9622" s="213" t="str">
        <f t="shared" ca="1" si="150"/>
        <v/>
      </c>
      <c r="C9622" s="223"/>
      <c r="D9622" s="224"/>
      <c r="E9622" s="224"/>
      <c r="F9622" s="225"/>
      <c r="G9622" s="226"/>
      <c r="H9622" s="227"/>
      <c r="I9622" s="227"/>
      <c r="J9622" s="227"/>
      <c r="K9622" s="227"/>
      <c r="L9622" s="228"/>
    </row>
    <row r="9623" spans="1:12">
      <c r="A9623" s="213" t="str">
        <f t="shared" ca="1" si="150"/>
        <v/>
      </c>
      <c r="C9623" s="223"/>
      <c r="D9623" s="224"/>
      <c r="E9623" s="224"/>
      <c r="F9623" s="225"/>
      <c r="G9623" s="226"/>
      <c r="H9623" s="227"/>
      <c r="I9623" s="227"/>
      <c r="J9623" s="227"/>
      <c r="K9623" s="227"/>
      <c r="L9623" s="228"/>
    </row>
    <row r="9624" spans="1:12">
      <c r="A9624" s="213" t="str">
        <f t="shared" ca="1" si="150"/>
        <v/>
      </c>
      <c r="C9624" s="223"/>
      <c r="D9624" s="224"/>
      <c r="E9624" s="224"/>
      <c r="F9624" s="225"/>
      <c r="G9624" s="226"/>
      <c r="H9624" s="227"/>
      <c r="I9624" s="227"/>
      <c r="J9624" s="227"/>
      <c r="K9624" s="227"/>
      <c r="L9624" s="228"/>
    </row>
    <row r="9625" spans="1:12">
      <c r="A9625" s="213" t="str">
        <f t="shared" ca="1" si="150"/>
        <v/>
      </c>
      <c r="C9625" s="223"/>
      <c r="D9625" s="224"/>
      <c r="E9625" s="224"/>
      <c r="F9625" s="225"/>
      <c r="G9625" s="226"/>
      <c r="H9625" s="227"/>
      <c r="I9625" s="227"/>
      <c r="J9625" s="227"/>
      <c r="K9625" s="227"/>
      <c r="L9625" s="228"/>
    </row>
    <row r="9626" spans="1:12">
      <c r="A9626" s="213" t="str">
        <f t="shared" ca="1" si="150"/>
        <v/>
      </c>
      <c r="C9626" s="223"/>
      <c r="D9626" s="224"/>
      <c r="E9626" s="224"/>
      <c r="F9626" s="225"/>
      <c r="G9626" s="226"/>
      <c r="H9626" s="227"/>
      <c r="I9626" s="227"/>
      <c r="J9626" s="227"/>
      <c r="K9626" s="227"/>
      <c r="L9626" s="228"/>
    </row>
    <row r="9627" spans="1:12">
      <c r="A9627" s="213" t="str">
        <f t="shared" ca="1" si="150"/>
        <v/>
      </c>
      <c r="C9627" s="223"/>
      <c r="D9627" s="224"/>
      <c r="E9627" s="224"/>
      <c r="F9627" s="225"/>
      <c r="G9627" s="226"/>
      <c r="H9627" s="227"/>
      <c r="I9627" s="227"/>
      <c r="J9627" s="227"/>
      <c r="K9627" s="227"/>
      <c r="L9627" s="228"/>
    </row>
    <row r="9628" spans="1:12">
      <c r="A9628" s="213" t="str">
        <f t="shared" ca="1" si="150"/>
        <v/>
      </c>
      <c r="C9628" s="223"/>
      <c r="D9628" s="224"/>
      <c r="E9628" s="224"/>
      <c r="F9628" s="225"/>
      <c r="G9628" s="226"/>
      <c r="H9628" s="227"/>
      <c r="I9628" s="227"/>
      <c r="J9628" s="227"/>
      <c r="K9628" s="227"/>
      <c r="L9628" s="228"/>
    </row>
    <row r="9629" spans="1:12">
      <c r="A9629" s="213" t="str">
        <f t="shared" ca="1" si="150"/>
        <v/>
      </c>
      <c r="C9629" s="223"/>
      <c r="D9629" s="224"/>
      <c r="E9629" s="224"/>
      <c r="F9629" s="225"/>
      <c r="G9629" s="226"/>
      <c r="H9629" s="227"/>
      <c r="I9629" s="227"/>
      <c r="J9629" s="227"/>
      <c r="K9629" s="227"/>
      <c r="L9629" s="228"/>
    </row>
    <row r="9630" spans="1:12">
      <c r="A9630" s="213" t="str">
        <f t="shared" ca="1" si="150"/>
        <v/>
      </c>
      <c r="C9630" s="223"/>
      <c r="D9630" s="224"/>
      <c r="E9630" s="224"/>
      <c r="F9630" s="225"/>
      <c r="G9630" s="226"/>
      <c r="H9630" s="227"/>
      <c r="I9630" s="227"/>
      <c r="J9630" s="227"/>
      <c r="K9630" s="227"/>
      <c r="L9630" s="228"/>
    </row>
    <row r="9631" spans="1:12">
      <c r="A9631" s="213" t="str">
        <f t="shared" ca="1" si="150"/>
        <v/>
      </c>
      <c r="C9631" s="223"/>
      <c r="D9631" s="224"/>
      <c r="E9631" s="224"/>
      <c r="F9631" s="225"/>
      <c r="G9631" s="226"/>
      <c r="H9631" s="227"/>
      <c r="I9631" s="227"/>
      <c r="J9631" s="227"/>
      <c r="K9631" s="227"/>
      <c r="L9631" s="228"/>
    </row>
    <row r="9632" spans="1:12">
      <c r="A9632" s="213" t="str">
        <f t="shared" ca="1" si="150"/>
        <v/>
      </c>
      <c r="C9632" s="223"/>
      <c r="D9632" s="224"/>
      <c r="E9632" s="224"/>
      <c r="F9632" s="225"/>
      <c r="G9632" s="226"/>
      <c r="H9632" s="227"/>
      <c r="I9632" s="227"/>
      <c r="J9632" s="227"/>
      <c r="K9632" s="227"/>
      <c r="L9632" s="228"/>
    </row>
    <row r="9633" spans="1:12">
      <c r="A9633" s="213" t="str">
        <f t="shared" ca="1" si="150"/>
        <v/>
      </c>
      <c r="C9633" s="223"/>
      <c r="D9633" s="224"/>
      <c r="E9633" s="224"/>
      <c r="F9633" s="225"/>
      <c r="G9633" s="226"/>
      <c r="H9633" s="227"/>
      <c r="I9633" s="227"/>
      <c r="J9633" s="227"/>
      <c r="K9633" s="227"/>
      <c r="L9633" s="228"/>
    </row>
    <row r="9634" spans="1:12">
      <c r="A9634" s="213" t="str">
        <f t="shared" ca="1" si="150"/>
        <v/>
      </c>
      <c r="C9634" s="223"/>
      <c r="D9634" s="224"/>
      <c r="E9634" s="224"/>
      <c r="F9634" s="225"/>
      <c r="G9634" s="226"/>
      <c r="H9634" s="227"/>
      <c r="I9634" s="227"/>
      <c r="J9634" s="227"/>
      <c r="K9634" s="227"/>
      <c r="L9634" s="228"/>
    </row>
    <row r="9635" spans="1:12">
      <c r="A9635" s="213" t="str">
        <f t="shared" ca="1" si="150"/>
        <v/>
      </c>
      <c r="C9635" s="223"/>
      <c r="D9635" s="224"/>
      <c r="E9635" s="224"/>
      <c r="F9635" s="225"/>
      <c r="G9635" s="226"/>
      <c r="H9635" s="227"/>
      <c r="I9635" s="227"/>
      <c r="J9635" s="227"/>
      <c r="K9635" s="227"/>
      <c r="L9635" s="228"/>
    </row>
    <row r="9636" spans="1:12">
      <c r="A9636" s="213" t="str">
        <f t="shared" ca="1" si="150"/>
        <v/>
      </c>
      <c r="C9636" s="223"/>
      <c r="D9636" s="224"/>
      <c r="E9636" s="224"/>
      <c r="F9636" s="225"/>
      <c r="G9636" s="226"/>
      <c r="H9636" s="227"/>
      <c r="I9636" s="227"/>
      <c r="J9636" s="227"/>
      <c r="K9636" s="227"/>
      <c r="L9636" s="228"/>
    </row>
    <row r="9637" spans="1:12">
      <c r="A9637" s="213" t="str">
        <f t="shared" ca="1" si="150"/>
        <v/>
      </c>
      <c r="C9637" s="223"/>
      <c r="D9637" s="224"/>
      <c r="E9637" s="224"/>
      <c r="F9637" s="225"/>
      <c r="G9637" s="226"/>
      <c r="H9637" s="227"/>
      <c r="I9637" s="227"/>
      <c r="J9637" s="227"/>
      <c r="K9637" s="227"/>
      <c r="L9637" s="228"/>
    </row>
    <row r="9638" spans="1:12">
      <c r="A9638" s="213" t="str">
        <f t="shared" ca="1" si="150"/>
        <v/>
      </c>
      <c r="C9638" s="223"/>
      <c r="D9638" s="224"/>
      <c r="E9638" s="224"/>
      <c r="F9638" s="225"/>
      <c r="G9638" s="226"/>
      <c r="H9638" s="227"/>
      <c r="I9638" s="227"/>
      <c r="J9638" s="227"/>
      <c r="K9638" s="227"/>
      <c r="L9638" s="228"/>
    </row>
    <row r="9639" spans="1:12">
      <c r="A9639" s="213" t="str">
        <f t="shared" ca="1" si="150"/>
        <v/>
      </c>
      <c r="C9639" s="223"/>
      <c r="D9639" s="224"/>
      <c r="E9639" s="224"/>
      <c r="F9639" s="225"/>
      <c r="G9639" s="226"/>
      <c r="H9639" s="227"/>
      <c r="I9639" s="227"/>
      <c r="J9639" s="227"/>
      <c r="K9639" s="227"/>
      <c r="L9639" s="228"/>
    </row>
    <row r="9640" spans="1:12">
      <c r="A9640" s="213" t="str">
        <f t="shared" ca="1" si="150"/>
        <v/>
      </c>
      <c r="C9640" s="223"/>
      <c r="D9640" s="224"/>
      <c r="E9640" s="224"/>
      <c r="F9640" s="225"/>
      <c r="G9640" s="226"/>
      <c r="H9640" s="227"/>
      <c r="I9640" s="227"/>
      <c r="J9640" s="227"/>
      <c r="K9640" s="227"/>
      <c r="L9640" s="228"/>
    </row>
    <row r="9641" spans="1:12">
      <c r="A9641" s="213" t="str">
        <f t="shared" ca="1" si="150"/>
        <v/>
      </c>
      <c r="C9641" s="223"/>
      <c r="D9641" s="224"/>
      <c r="E9641" s="224"/>
      <c r="F9641" s="225"/>
      <c r="G9641" s="226"/>
      <c r="H9641" s="227"/>
      <c r="I9641" s="227"/>
      <c r="J9641" s="227"/>
      <c r="K9641" s="227"/>
      <c r="L9641" s="228"/>
    </row>
    <row r="9642" spans="1:12">
      <c r="A9642" s="213" t="str">
        <f t="shared" ca="1" si="150"/>
        <v/>
      </c>
      <c r="C9642" s="223"/>
      <c r="D9642" s="224"/>
      <c r="E9642" s="224"/>
      <c r="F9642" s="225"/>
      <c r="G9642" s="226"/>
      <c r="H9642" s="227"/>
      <c r="I9642" s="227"/>
      <c r="J9642" s="227"/>
      <c r="K9642" s="227"/>
      <c r="L9642" s="228"/>
    </row>
    <row r="9643" spans="1:12">
      <c r="A9643" s="213" t="str">
        <f t="shared" ca="1" si="150"/>
        <v/>
      </c>
      <c r="C9643" s="223"/>
      <c r="D9643" s="224"/>
      <c r="E9643" s="224"/>
      <c r="F9643" s="225"/>
      <c r="G9643" s="226"/>
      <c r="H9643" s="227"/>
      <c r="I9643" s="227"/>
      <c r="J9643" s="227"/>
      <c r="K9643" s="227"/>
      <c r="L9643" s="228"/>
    </row>
    <row r="9644" spans="1:12">
      <c r="A9644" s="213" t="str">
        <f t="shared" ca="1" si="150"/>
        <v/>
      </c>
      <c r="C9644" s="223"/>
      <c r="D9644" s="224"/>
      <c r="E9644" s="224"/>
      <c r="F9644" s="225"/>
      <c r="G9644" s="226"/>
      <c r="H9644" s="227"/>
      <c r="I9644" s="227"/>
      <c r="J9644" s="227"/>
      <c r="K9644" s="227"/>
      <c r="L9644" s="228"/>
    </row>
    <row r="9645" spans="1:12">
      <c r="A9645" s="213" t="str">
        <f t="shared" ca="1" si="150"/>
        <v/>
      </c>
      <c r="C9645" s="223"/>
      <c r="D9645" s="224"/>
      <c r="E9645" s="224"/>
      <c r="F9645" s="225"/>
      <c r="G9645" s="226"/>
      <c r="H9645" s="227"/>
      <c r="I9645" s="227"/>
      <c r="J9645" s="227"/>
      <c r="K9645" s="227"/>
      <c r="L9645" s="228"/>
    </row>
    <row r="9646" spans="1:12">
      <c r="A9646" s="213" t="str">
        <f t="shared" ca="1" si="150"/>
        <v/>
      </c>
      <c r="C9646" s="223"/>
      <c r="D9646" s="224"/>
      <c r="E9646" s="224"/>
      <c r="F9646" s="225"/>
      <c r="G9646" s="226"/>
      <c r="H9646" s="227"/>
      <c r="I9646" s="227"/>
      <c r="J9646" s="227"/>
      <c r="K9646" s="227"/>
      <c r="L9646" s="228"/>
    </row>
    <row r="9647" spans="1:12">
      <c r="A9647" s="213" t="str">
        <f t="shared" ca="1" si="150"/>
        <v/>
      </c>
      <c r="C9647" s="223"/>
      <c r="D9647" s="224"/>
      <c r="E9647" s="224"/>
      <c r="F9647" s="225"/>
      <c r="G9647" s="226"/>
      <c r="H9647" s="227"/>
      <c r="I9647" s="227"/>
      <c r="J9647" s="227"/>
      <c r="K9647" s="227"/>
      <c r="L9647" s="228"/>
    </row>
    <row r="9648" spans="1:12">
      <c r="A9648" s="213" t="str">
        <f t="shared" ca="1" si="150"/>
        <v/>
      </c>
      <c r="C9648" s="223"/>
      <c r="D9648" s="224"/>
      <c r="E9648" s="224"/>
      <c r="F9648" s="225"/>
      <c r="G9648" s="226"/>
      <c r="H9648" s="227"/>
      <c r="I9648" s="227"/>
      <c r="J9648" s="227"/>
      <c r="K9648" s="227"/>
      <c r="L9648" s="228"/>
    </row>
    <row r="9649" spans="1:12">
      <c r="A9649" s="213" t="str">
        <f t="shared" ca="1" si="150"/>
        <v/>
      </c>
      <c r="C9649" s="223"/>
      <c r="D9649" s="224"/>
      <c r="E9649" s="224"/>
      <c r="F9649" s="225"/>
      <c r="G9649" s="226"/>
      <c r="H9649" s="227"/>
      <c r="I9649" s="227"/>
      <c r="J9649" s="227"/>
      <c r="K9649" s="227"/>
      <c r="L9649" s="228"/>
    </row>
    <row r="9650" spans="1:12">
      <c r="A9650" s="213" t="str">
        <f t="shared" ca="1" si="150"/>
        <v/>
      </c>
      <c r="C9650" s="223"/>
      <c r="D9650" s="224"/>
      <c r="E9650" s="224"/>
      <c r="F9650" s="225"/>
      <c r="G9650" s="226"/>
      <c r="H9650" s="227"/>
      <c r="I9650" s="227"/>
      <c r="J9650" s="227"/>
      <c r="K9650" s="227"/>
      <c r="L9650" s="228"/>
    </row>
    <row r="9651" spans="1:12">
      <c r="A9651" s="213" t="str">
        <f t="shared" ca="1" si="150"/>
        <v/>
      </c>
      <c r="C9651" s="223"/>
      <c r="D9651" s="224"/>
      <c r="E9651" s="224"/>
      <c r="F9651" s="225"/>
      <c r="G9651" s="226"/>
      <c r="H9651" s="227"/>
      <c r="I9651" s="227"/>
      <c r="J9651" s="227"/>
      <c r="K9651" s="227"/>
      <c r="L9651" s="228"/>
    </row>
    <row r="9652" spans="1:12">
      <c r="A9652" s="213" t="str">
        <f t="shared" ca="1" si="150"/>
        <v/>
      </c>
      <c r="C9652" s="223"/>
      <c r="D9652" s="224"/>
      <c r="E9652" s="224"/>
      <c r="F9652" s="225"/>
      <c r="G9652" s="226"/>
      <c r="H9652" s="227"/>
      <c r="I9652" s="227"/>
      <c r="J9652" s="227"/>
      <c r="K9652" s="227"/>
      <c r="L9652" s="228"/>
    </row>
    <row r="9653" spans="1:12">
      <c r="A9653" s="213" t="str">
        <f t="shared" ca="1" si="150"/>
        <v/>
      </c>
      <c r="C9653" s="223"/>
      <c r="D9653" s="224"/>
      <c r="E9653" s="224"/>
      <c r="F9653" s="225"/>
      <c r="G9653" s="226"/>
      <c r="H9653" s="227"/>
      <c r="I9653" s="227"/>
      <c r="J9653" s="227"/>
      <c r="K9653" s="227"/>
      <c r="L9653" s="228"/>
    </row>
    <row r="9654" spans="1:12">
      <c r="A9654" s="213" t="str">
        <f t="shared" ca="1" si="150"/>
        <v/>
      </c>
      <c r="C9654" s="223"/>
      <c r="D9654" s="224"/>
      <c r="E9654" s="224"/>
      <c r="F9654" s="225"/>
      <c r="G9654" s="226"/>
      <c r="H9654" s="227"/>
      <c r="I9654" s="227"/>
      <c r="J9654" s="227"/>
      <c r="K9654" s="227"/>
      <c r="L9654" s="228"/>
    </row>
    <row r="9655" spans="1:12">
      <c r="A9655" s="213" t="str">
        <f t="shared" ca="1" si="150"/>
        <v/>
      </c>
      <c r="C9655" s="223"/>
      <c r="D9655" s="224"/>
      <c r="E9655" s="224"/>
      <c r="F9655" s="225"/>
      <c r="G9655" s="226"/>
      <c r="H9655" s="227"/>
      <c r="I9655" s="227"/>
      <c r="J9655" s="227"/>
      <c r="K9655" s="227"/>
      <c r="L9655" s="228"/>
    </row>
    <row r="9656" spans="1:12">
      <c r="A9656" s="213" t="str">
        <f t="shared" ca="1" si="150"/>
        <v/>
      </c>
      <c r="C9656" s="223"/>
      <c r="D9656" s="224"/>
      <c r="E9656" s="224"/>
      <c r="F9656" s="225"/>
      <c r="G9656" s="226"/>
      <c r="H9656" s="227"/>
      <c r="I9656" s="227"/>
      <c r="J9656" s="227"/>
      <c r="K9656" s="227"/>
      <c r="L9656" s="228"/>
    </row>
    <row r="9657" spans="1:12">
      <c r="A9657" s="213" t="str">
        <f t="shared" ca="1" si="150"/>
        <v/>
      </c>
      <c r="C9657" s="223"/>
      <c r="D9657" s="224"/>
      <c r="E9657" s="224"/>
      <c r="F9657" s="225"/>
      <c r="G9657" s="226"/>
      <c r="H9657" s="227"/>
      <c r="I9657" s="227"/>
      <c r="J9657" s="227"/>
      <c r="K9657" s="227"/>
      <c r="L9657" s="228"/>
    </row>
    <row r="9658" spans="1:12">
      <c r="A9658" s="213" t="str">
        <f t="shared" ca="1" si="150"/>
        <v/>
      </c>
      <c r="C9658" s="223"/>
      <c r="D9658" s="224"/>
      <c r="E9658" s="224"/>
      <c r="F9658" s="225"/>
      <c r="G9658" s="226"/>
      <c r="H9658" s="227"/>
      <c r="I9658" s="227"/>
      <c r="J9658" s="227"/>
      <c r="K9658" s="227"/>
      <c r="L9658" s="228"/>
    </row>
    <row r="9659" spans="1:12">
      <c r="A9659" s="213" t="str">
        <f t="shared" ca="1" si="150"/>
        <v/>
      </c>
      <c r="C9659" s="223"/>
      <c r="D9659" s="224"/>
      <c r="E9659" s="224"/>
      <c r="F9659" s="225"/>
      <c r="G9659" s="226"/>
      <c r="H9659" s="227"/>
      <c r="I9659" s="227"/>
      <c r="J9659" s="227"/>
      <c r="K9659" s="227"/>
      <c r="L9659" s="228"/>
    </row>
    <row r="9660" spans="1:12">
      <c r="A9660" s="213" t="str">
        <f t="shared" ca="1" si="150"/>
        <v/>
      </c>
      <c r="C9660" s="223"/>
      <c r="D9660" s="224"/>
      <c r="E9660" s="224"/>
      <c r="F9660" s="225"/>
      <c r="G9660" s="226"/>
      <c r="H9660" s="227"/>
      <c r="I9660" s="227"/>
      <c r="J9660" s="227"/>
      <c r="K9660" s="227"/>
      <c r="L9660" s="228"/>
    </row>
    <row r="9661" spans="1:12">
      <c r="A9661" s="213" t="str">
        <f t="shared" ca="1" si="150"/>
        <v/>
      </c>
      <c r="C9661" s="223"/>
      <c r="D9661" s="224"/>
      <c r="E9661" s="224"/>
      <c r="F9661" s="225"/>
      <c r="G9661" s="226"/>
      <c r="H9661" s="227"/>
      <c r="I9661" s="227"/>
      <c r="J9661" s="227"/>
      <c r="K9661" s="227"/>
      <c r="L9661" s="228"/>
    </row>
    <row r="9662" spans="1:12">
      <c r="A9662" s="213" t="str">
        <f t="shared" ca="1" si="150"/>
        <v/>
      </c>
      <c r="C9662" s="223"/>
      <c r="D9662" s="224"/>
      <c r="E9662" s="224"/>
      <c r="F9662" s="225"/>
      <c r="G9662" s="226"/>
      <c r="H9662" s="227"/>
      <c r="I9662" s="227"/>
      <c r="J9662" s="227"/>
      <c r="K9662" s="227"/>
      <c r="L9662" s="228"/>
    </row>
    <row r="9663" spans="1:12">
      <c r="A9663" s="213" t="str">
        <f t="shared" ca="1" si="150"/>
        <v/>
      </c>
      <c r="C9663" s="223"/>
      <c r="D9663" s="224"/>
      <c r="E9663" s="224"/>
      <c r="F9663" s="225"/>
      <c r="G9663" s="226"/>
      <c r="H9663" s="227"/>
      <c r="I9663" s="227"/>
      <c r="J9663" s="227"/>
      <c r="K9663" s="227"/>
      <c r="L9663" s="228"/>
    </row>
    <row r="9664" spans="1:12">
      <c r="A9664" s="213" t="str">
        <f t="shared" ca="1" si="150"/>
        <v/>
      </c>
      <c r="C9664" s="223"/>
      <c r="D9664" s="224"/>
      <c r="E9664" s="224"/>
      <c r="F9664" s="225"/>
      <c r="G9664" s="226"/>
      <c r="H9664" s="227"/>
      <c r="I9664" s="227"/>
      <c r="J9664" s="227"/>
      <c r="K9664" s="227"/>
      <c r="L9664" s="228"/>
    </row>
    <row r="9665" spans="1:12">
      <c r="A9665" s="213" t="str">
        <f t="shared" ca="1" si="150"/>
        <v/>
      </c>
      <c r="C9665" s="223"/>
      <c r="D9665" s="224"/>
      <c r="E9665" s="224"/>
      <c r="F9665" s="225"/>
      <c r="G9665" s="226"/>
      <c r="H9665" s="227"/>
      <c r="I9665" s="227"/>
      <c r="J9665" s="227"/>
      <c r="K9665" s="227"/>
      <c r="L9665" s="228"/>
    </row>
    <row r="9666" spans="1:12">
      <c r="A9666" s="213" t="str">
        <f t="shared" ca="1" si="150"/>
        <v/>
      </c>
      <c r="C9666" s="223"/>
      <c r="D9666" s="224"/>
      <c r="E9666" s="224"/>
      <c r="F9666" s="225"/>
      <c r="G9666" s="226"/>
      <c r="H9666" s="227"/>
      <c r="I9666" s="227"/>
      <c r="J9666" s="227"/>
      <c r="K9666" s="227"/>
      <c r="L9666" s="228"/>
    </row>
    <row r="9667" spans="1:12">
      <c r="A9667" s="213" t="str">
        <f t="shared" ca="1" si="150"/>
        <v/>
      </c>
      <c r="C9667" s="223"/>
      <c r="D9667" s="224"/>
      <c r="E9667" s="224"/>
      <c r="F9667" s="225"/>
      <c r="G9667" s="226"/>
      <c r="H9667" s="227"/>
      <c r="I9667" s="227"/>
      <c r="J9667" s="227"/>
      <c r="K9667" s="227"/>
      <c r="L9667" s="228"/>
    </row>
    <row r="9668" spans="1:12">
      <c r="A9668" s="213" t="str">
        <f t="shared" ref="A9668:A9731" ca="1" si="151">IF(INDIRECT(ADDRESS(ROW(A9668),3))="","",IF(INDIRECT(ADDRESS(ROW(A9668),3))=INDIRECT(ADDRESS(ROW(A9668)-1,3)),A9667,A9667+1))</f>
        <v/>
      </c>
      <c r="C9668" s="223"/>
      <c r="D9668" s="224"/>
      <c r="E9668" s="224"/>
      <c r="F9668" s="225"/>
      <c r="G9668" s="226"/>
      <c r="H9668" s="227"/>
      <c r="I9668" s="227"/>
      <c r="J9668" s="227"/>
      <c r="K9668" s="227"/>
      <c r="L9668" s="228"/>
    </row>
    <row r="9669" spans="1:12">
      <c r="A9669" s="213" t="str">
        <f t="shared" ca="1" si="151"/>
        <v/>
      </c>
      <c r="C9669" s="223"/>
      <c r="D9669" s="224"/>
      <c r="E9669" s="224"/>
      <c r="F9669" s="225"/>
      <c r="G9669" s="226"/>
      <c r="H9669" s="227"/>
      <c r="I9669" s="227"/>
      <c r="J9669" s="227"/>
      <c r="K9669" s="227"/>
      <c r="L9669" s="228"/>
    </row>
    <row r="9670" spans="1:12">
      <c r="A9670" s="213" t="str">
        <f t="shared" ca="1" si="151"/>
        <v/>
      </c>
      <c r="C9670" s="223"/>
      <c r="D9670" s="224"/>
      <c r="E9670" s="224"/>
      <c r="F9670" s="225"/>
      <c r="G9670" s="226"/>
      <c r="H9670" s="227"/>
      <c r="I9670" s="227"/>
      <c r="J9670" s="227"/>
      <c r="K9670" s="227"/>
      <c r="L9670" s="228"/>
    </row>
    <row r="9671" spans="1:12">
      <c r="A9671" s="213" t="str">
        <f t="shared" ca="1" si="151"/>
        <v/>
      </c>
      <c r="C9671" s="223"/>
      <c r="D9671" s="224"/>
      <c r="E9671" s="224"/>
      <c r="F9671" s="225"/>
      <c r="G9671" s="226"/>
      <c r="H9671" s="227"/>
      <c r="I9671" s="227"/>
      <c r="J9671" s="227"/>
      <c r="K9671" s="227"/>
      <c r="L9671" s="228"/>
    </row>
    <row r="9672" spans="1:12">
      <c r="A9672" s="213" t="str">
        <f t="shared" ca="1" si="151"/>
        <v/>
      </c>
      <c r="C9672" s="223"/>
      <c r="D9672" s="224"/>
      <c r="E9672" s="224"/>
      <c r="F9672" s="225"/>
      <c r="G9672" s="226"/>
      <c r="H9672" s="227"/>
      <c r="I9672" s="227"/>
      <c r="J9672" s="227"/>
      <c r="K9672" s="227"/>
      <c r="L9672" s="228"/>
    </row>
    <row r="9673" spans="1:12">
      <c r="A9673" s="213" t="str">
        <f t="shared" ca="1" si="151"/>
        <v/>
      </c>
      <c r="C9673" s="223"/>
      <c r="D9673" s="224"/>
      <c r="E9673" s="224"/>
      <c r="F9673" s="225"/>
      <c r="G9673" s="226"/>
      <c r="H9673" s="227"/>
      <c r="I9673" s="227"/>
      <c r="J9673" s="227"/>
      <c r="K9673" s="227"/>
      <c r="L9673" s="228"/>
    </row>
    <row r="9674" spans="1:12">
      <c r="A9674" s="213" t="str">
        <f t="shared" ca="1" si="151"/>
        <v/>
      </c>
      <c r="C9674" s="223"/>
      <c r="D9674" s="224"/>
      <c r="E9674" s="224"/>
      <c r="F9674" s="225"/>
      <c r="G9674" s="226"/>
      <c r="H9674" s="227"/>
      <c r="I9674" s="227"/>
      <c r="J9674" s="227"/>
      <c r="K9674" s="227"/>
      <c r="L9674" s="228"/>
    </row>
    <row r="9675" spans="1:12">
      <c r="A9675" s="213" t="str">
        <f t="shared" ca="1" si="151"/>
        <v/>
      </c>
      <c r="C9675" s="223"/>
      <c r="D9675" s="224"/>
      <c r="E9675" s="224"/>
      <c r="F9675" s="225"/>
      <c r="G9675" s="226"/>
      <c r="H9675" s="227"/>
      <c r="I9675" s="227"/>
      <c r="J9675" s="227"/>
      <c r="K9675" s="227"/>
      <c r="L9675" s="228"/>
    </row>
    <row r="9676" spans="1:12">
      <c r="A9676" s="213" t="str">
        <f t="shared" ca="1" si="151"/>
        <v/>
      </c>
      <c r="C9676" s="223"/>
      <c r="D9676" s="224"/>
      <c r="E9676" s="224"/>
      <c r="F9676" s="225"/>
      <c r="G9676" s="226"/>
      <c r="H9676" s="227"/>
      <c r="I9676" s="227"/>
      <c r="J9676" s="227"/>
      <c r="K9676" s="227"/>
      <c r="L9676" s="228"/>
    </row>
    <row r="9677" spans="1:12">
      <c r="A9677" s="213" t="str">
        <f t="shared" ca="1" si="151"/>
        <v/>
      </c>
      <c r="C9677" s="223"/>
      <c r="D9677" s="224"/>
      <c r="E9677" s="224"/>
      <c r="F9677" s="225"/>
      <c r="G9677" s="226"/>
      <c r="H9677" s="227"/>
      <c r="I9677" s="227"/>
      <c r="J9677" s="227"/>
      <c r="K9677" s="227"/>
      <c r="L9677" s="228"/>
    </row>
    <row r="9678" spans="1:12">
      <c r="A9678" s="213" t="str">
        <f t="shared" ca="1" si="151"/>
        <v/>
      </c>
      <c r="C9678" s="223"/>
      <c r="D9678" s="224"/>
      <c r="E9678" s="224"/>
      <c r="F9678" s="225"/>
      <c r="G9678" s="226"/>
      <c r="H9678" s="227"/>
      <c r="I9678" s="227"/>
      <c r="J9678" s="227"/>
      <c r="K9678" s="227"/>
      <c r="L9678" s="228"/>
    </row>
    <row r="9679" spans="1:12">
      <c r="A9679" s="213" t="str">
        <f t="shared" ca="1" si="151"/>
        <v/>
      </c>
      <c r="C9679" s="223"/>
      <c r="D9679" s="224"/>
      <c r="E9679" s="224"/>
      <c r="F9679" s="225"/>
      <c r="G9679" s="226"/>
      <c r="H9679" s="227"/>
      <c r="I9679" s="227"/>
      <c r="J9679" s="227"/>
      <c r="K9679" s="227"/>
      <c r="L9679" s="228"/>
    </row>
    <row r="9680" spans="1:12">
      <c r="A9680" s="213" t="str">
        <f t="shared" ca="1" si="151"/>
        <v/>
      </c>
      <c r="C9680" s="223"/>
      <c r="D9680" s="224"/>
      <c r="E9680" s="224"/>
      <c r="F9680" s="225"/>
      <c r="G9680" s="226"/>
      <c r="H9680" s="227"/>
      <c r="I9680" s="227"/>
      <c r="J9680" s="227"/>
      <c r="K9680" s="227"/>
      <c r="L9680" s="228"/>
    </row>
    <row r="9681" spans="1:12">
      <c r="A9681" s="213" t="str">
        <f t="shared" ca="1" si="151"/>
        <v/>
      </c>
      <c r="C9681" s="223"/>
      <c r="D9681" s="224"/>
      <c r="E9681" s="224"/>
      <c r="F9681" s="225"/>
      <c r="G9681" s="226"/>
      <c r="H9681" s="227"/>
      <c r="I9681" s="227"/>
      <c r="J9681" s="227"/>
      <c r="K9681" s="227"/>
      <c r="L9681" s="228"/>
    </row>
    <row r="9682" spans="1:12">
      <c r="A9682" s="213" t="str">
        <f t="shared" ca="1" si="151"/>
        <v/>
      </c>
      <c r="C9682" s="223"/>
      <c r="D9682" s="224"/>
      <c r="E9682" s="224"/>
      <c r="F9682" s="225"/>
      <c r="G9682" s="226"/>
      <c r="H9682" s="227"/>
      <c r="I9682" s="227"/>
      <c r="J9682" s="227"/>
      <c r="K9682" s="227"/>
      <c r="L9682" s="228"/>
    </row>
    <row r="9683" spans="1:12">
      <c r="A9683" s="213" t="str">
        <f t="shared" ca="1" si="151"/>
        <v/>
      </c>
      <c r="C9683" s="223"/>
      <c r="D9683" s="224"/>
      <c r="E9683" s="224"/>
      <c r="F9683" s="225"/>
      <c r="G9683" s="226"/>
      <c r="H9683" s="227"/>
      <c r="I9683" s="227"/>
      <c r="J9683" s="227"/>
      <c r="K9683" s="227"/>
      <c r="L9683" s="228"/>
    </row>
    <row r="9684" spans="1:12">
      <c r="A9684" s="213" t="str">
        <f t="shared" ca="1" si="151"/>
        <v/>
      </c>
      <c r="C9684" s="223"/>
      <c r="D9684" s="224"/>
      <c r="E9684" s="224"/>
      <c r="F9684" s="225"/>
      <c r="G9684" s="226"/>
      <c r="H9684" s="227"/>
      <c r="I9684" s="227"/>
      <c r="J9684" s="227"/>
      <c r="K9684" s="227"/>
      <c r="L9684" s="228"/>
    </row>
    <row r="9685" spans="1:12">
      <c r="A9685" s="213" t="str">
        <f t="shared" ca="1" si="151"/>
        <v/>
      </c>
      <c r="C9685" s="223"/>
      <c r="D9685" s="224"/>
      <c r="E9685" s="224"/>
      <c r="F9685" s="225"/>
      <c r="G9685" s="226"/>
      <c r="H9685" s="227"/>
      <c r="I9685" s="227"/>
      <c r="J9685" s="227"/>
      <c r="K9685" s="227"/>
      <c r="L9685" s="228"/>
    </row>
    <row r="9686" spans="1:12">
      <c r="A9686" s="213" t="str">
        <f t="shared" ca="1" si="151"/>
        <v/>
      </c>
      <c r="C9686" s="223"/>
      <c r="D9686" s="224"/>
      <c r="E9686" s="224"/>
      <c r="F9686" s="225"/>
      <c r="G9686" s="226"/>
      <c r="H9686" s="227"/>
      <c r="I9686" s="227"/>
      <c r="J9686" s="227"/>
      <c r="K9686" s="227"/>
      <c r="L9686" s="228"/>
    </row>
    <row r="9687" spans="1:12">
      <c r="A9687" s="213" t="str">
        <f t="shared" ca="1" si="151"/>
        <v/>
      </c>
      <c r="C9687" s="223"/>
      <c r="D9687" s="224"/>
      <c r="E9687" s="224"/>
      <c r="F9687" s="225"/>
      <c r="G9687" s="226"/>
      <c r="H9687" s="227"/>
      <c r="I9687" s="227"/>
      <c r="J9687" s="227"/>
      <c r="K9687" s="227"/>
      <c r="L9687" s="228"/>
    </row>
    <row r="9688" spans="1:12">
      <c r="A9688" s="213" t="str">
        <f t="shared" ca="1" si="151"/>
        <v/>
      </c>
      <c r="C9688" s="223"/>
      <c r="D9688" s="224"/>
      <c r="E9688" s="224"/>
      <c r="F9688" s="225"/>
      <c r="G9688" s="226"/>
      <c r="H9688" s="227"/>
      <c r="I9688" s="227"/>
      <c r="J9688" s="227"/>
      <c r="K9688" s="227"/>
      <c r="L9688" s="228"/>
    </row>
    <row r="9689" spans="1:12">
      <c r="A9689" s="213" t="str">
        <f t="shared" ca="1" si="151"/>
        <v/>
      </c>
      <c r="C9689" s="223"/>
      <c r="D9689" s="224"/>
      <c r="E9689" s="224"/>
      <c r="F9689" s="225"/>
      <c r="G9689" s="226"/>
      <c r="H9689" s="227"/>
      <c r="I9689" s="227"/>
      <c r="J9689" s="227"/>
      <c r="K9689" s="227"/>
      <c r="L9689" s="228"/>
    </row>
    <row r="9690" spans="1:12">
      <c r="A9690" s="213" t="str">
        <f t="shared" ca="1" si="151"/>
        <v/>
      </c>
      <c r="C9690" s="223"/>
      <c r="D9690" s="224"/>
      <c r="E9690" s="224"/>
      <c r="F9690" s="225"/>
      <c r="G9690" s="226"/>
      <c r="H9690" s="227"/>
      <c r="I9690" s="227"/>
      <c r="J9690" s="227"/>
      <c r="K9690" s="227"/>
      <c r="L9690" s="228"/>
    </row>
    <row r="9691" spans="1:12">
      <c r="A9691" s="213" t="str">
        <f t="shared" ca="1" si="151"/>
        <v/>
      </c>
      <c r="C9691" s="223"/>
      <c r="D9691" s="224"/>
      <c r="E9691" s="224"/>
      <c r="F9691" s="225"/>
      <c r="G9691" s="226"/>
      <c r="H9691" s="227"/>
      <c r="I9691" s="227"/>
      <c r="J9691" s="227"/>
      <c r="K9691" s="227"/>
      <c r="L9691" s="228"/>
    </row>
    <row r="9692" spans="1:12">
      <c r="A9692" s="213" t="str">
        <f t="shared" ca="1" si="151"/>
        <v/>
      </c>
      <c r="C9692" s="223"/>
      <c r="D9692" s="224"/>
      <c r="E9692" s="224"/>
      <c r="F9692" s="225"/>
      <c r="G9692" s="226"/>
      <c r="H9692" s="227"/>
      <c r="I9692" s="227"/>
      <c r="J9692" s="227"/>
      <c r="K9692" s="227"/>
      <c r="L9692" s="228"/>
    </row>
    <row r="9693" spans="1:12">
      <c r="A9693" s="213" t="str">
        <f t="shared" ca="1" si="151"/>
        <v/>
      </c>
      <c r="C9693" s="223"/>
      <c r="D9693" s="224"/>
      <c r="E9693" s="224"/>
      <c r="F9693" s="225"/>
      <c r="G9693" s="226"/>
      <c r="H9693" s="227"/>
      <c r="I9693" s="227"/>
      <c r="J9693" s="227"/>
      <c r="K9693" s="227"/>
      <c r="L9693" s="228"/>
    </row>
    <row r="9694" spans="1:12">
      <c r="A9694" s="213" t="str">
        <f t="shared" ca="1" si="151"/>
        <v/>
      </c>
      <c r="C9694" s="223"/>
      <c r="D9694" s="224"/>
      <c r="E9694" s="224"/>
      <c r="F9694" s="225"/>
      <c r="G9694" s="226"/>
      <c r="H9694" s="227"/>
      <c r="I9694" s="227"/>
      <c r="J9694" s="227"/>
      <c r="K9694" s="227"/>
      <c r="L9694" s="228"/>
    </row>
    <row r="9695" spans="1:12">
      <c r="A9695" s="213" t="str">
        <f t="shared" ca="1" si="151"/>
        <v/>
      </c>
      <c r="C9695" s="223"/>
      <c r="D9695" s="224"/>
      <c r="E9695" s="224"/>
      <c r="F9695" s="225"/>
      <c r="G9695" s="226"/>
      <c r="H9695" s="227"/>
      <c r="I9695" s="227"/>
      <c r="J9695" s="227"/>
      <c r="K9695" s="227"/>
      <c r="L9695" s="228"/>
    </row>
    <row r="9696" spans="1:12">
      <c r="A9696" s="213" t="str">
        <f t="shared" ca="1" si="151"/>
        <v/>
      </c>
      <c r="C9696" s="223"/>
      <c r="D9696" s="224"/>
      <c r="E9696" s="224"/>
      <c r="F9696" s="225"/>
      <c r="G9696" s="226"/>
      <c r="H9696" s="227"/>
      <c r="I9696" s="227"/>
      <c r="J9696" s="227"/>
      <c r="K9696" s="227"/>
      <c r="L9696" s="228"/>
    </row>
    <row r="9697" spans="1:12">
      <c r="A9697" s="213" t="str">
        <f t="shared" ca="1" si="151"/>
        <v/>
      </c>
      <c r="C9697" s="223"/>
      <c r="D9697" s="224"/>
      <c r="E9697" s="224"/>
      <c r="F9697" s="225"/>
      <c r="G9697" s="226"/>
      <c r="H9697" s="227"/>
      <c r="I9697" s="227"/>
      <c r="J9697" s="227"/>
      <c r="K9697" s="227"/>
      <c r="L9697" s="228"/>
    </row>
    <row r="9698" spans="1:12">
      <c r="A9698" s="213" t="str">
        <f t="shared" ca="1" si="151"/>
        <v/>
      </c>
      <c r="C9698" s="223"/>
      <c r="D9698" s="224"/>
      <c r="E9698" s="224"/>
      <c r="F9698" s="225"/>
      <c r="G9698" s="226"/>
      <c r="H9698" s="227"/>
      <c r="I9698" s="227"/>
      <c r="J9698" s="227"/>
      <c r="K9698" s="227"/>
      <c r="L9698" s="228"/>
    </row>
    <row r="9699" spans="1:12">
      <c r="A9699" s="213" t="str">
        <f t="shared" ca="1" si="151"/>
        <v/>
      </c>
      <c r="C9699" s="223"/>
      <c r="D9699" s="224"/>
      <c r="E9699" s="224"/>
      <c r="F9699" s="225"/>
      <c r="G9699" s="226"/>
      <c r="H9699" s="227"/>
      <c r="I9699" s="227"/>
      <c r="J9699" s="227"/>
      <c r="K9699" s="227"/>
      <c r="L9699" s="228"/>
    </row>
    <row r="9700" spans="1:12">
      <c r="A9700" s="213" t="str">
        <f t="shared" ca="1" si="151"/>
        <v/>
      </c>
      <c r="C9700" s="223"/>
      <c r="D9700" s="224"/>
      <c r="E9700" s="224"/>
      <c r="F9700" s="225"/>
      <c r="G9700" s="226"/>
      <c r="H9700" s="227"/>
      <c r="I9700" s="227"/>
      <c r="J9700" s="227"/>
      <c r="K9700" s="227"/>
      <c r="L9700" s="228"/>
    </row>
    <row r="9701" spans="1:12">
      <c r="A9701" s="213" t="str">
        <f t="shared" ca="1" si="151"/>
        <v/>
      </c>
      <c r="C9701" s="223"/>
      <c r="D9701" s="224"/>
      <c r="E9701" s="224"/>
      <c r="F9701" s="225"/>
      <c r="G9701" s="226"/>
      <c r="H9701" s="227"/>
      <c r="I9701" s="227"/>
      <c r="J9701" s="227"/>
      <c r="K9701" s="227"/>
      <c r="L9701" s="228"/>
    </row>
    <row r="9702" spans="1:12">
      <c r="A9702" s="213" t="str">
        <f t="shared" ca="1" si="151"/>
        <v/>
      </c>
      <c r="C9702" s="223"/>
      <c r="D9702" s="224"/>
      <c r="E9702" s="224"/>
      <c r="F9702" s="225"/>
      <c r="G9702" s="226"/>
      <c r="H9702" s="227"/>
      <c r="I9702" s="227"/>
      <c r="J9702" s="227"/>
      <c r="K9702" s="227"/>
      <c r="L9702" s="228"/>
    </row>
    <row r="9703" spans="1:12">
      <c r="A9703" s="213" t="str">
        <f t="shared" ca="1" si="151"/>
        <v/>
      </c>
      <c r="C9703" s="223"/>
      <c r="D9703" s="224"/>
      <c r="E9703" s="224"/>
      <c r="F9703" s="225"/>
      <c r="G9703" s="226"/>
      <c r="H9703" s="227"/>
      <c r="I9703" s="227"/>
      <c r="J9703" s="227"/>
      <c r="K9703" s="227"/>
      <c r="L9703" s="228"/>
    </row>
    <row r="9704" spans="1:12">
      <c r="A9704" s="213" t="str">
        <f t="shared" ca="1" si="151"/>
        <v/>
      </c>
      <c r="C9704" s="223"/>
      <c r="D9704" s="224"/>
      <c r="E9704" s="224"/>
      <c r="F9704" s="225"/>
      <c r="G9704" s="226"/>
      <c r="H9704" s="227"/>
      <c r="I9704" s="227"/>
      <c r="J9704" s="227"/>
      <c r="K9704" s="227"/>
      <c r="L9704" s="228"/>
    </row>
    <row r="9705" spans="1:12">
      <c r="A9705" s="213" t="str">
        <f t="shared" ca="1" si="151"/>
        <v/>
      </c>
      <c r="C9705" s="223"/>
      <c r="D9705" s="224"/>
      <c r="E9705" s="224"/>
      <c r="F9705" s="225"/>
      <c r="G9705" s="226"/>
      <c r="H9705" s="227"/>
      <c r="I9705" s="227"/>
      <c r="J9705" s="227"/>
      <c r="K9705" s="227"/>
      <c r="L9705" s="228"/>
    </row>
    <row r="9706" spans="1:12">
      <c r="A9706" s="213" t="str">
        <f t="shared" ca="1" si="151"/>
        <v/>
      </c>
      <c r="C9706" s="223"/>
      <c r="D9706" s="224"/>
      <c r="E9706" s="224"/>
      <c r="F9706" s="225"/>
      <c r="G9706" s="226"/>
      <c r="H9706" s="227"/>
      <c r="I9706" s="227"/>
      <c r="J9706" s="227"/>
      <c r="K9706" s="227"/>
      <c r="L9706" s="228"/>
    </row>
    <row r="9707" spans="1:12">
      <c r="A9707" s="213" t="str">
        <f t="shared" ca="1" si="151"/>
        <v/>
      </c>
      <c r="C9707" s="223"/>
      <c r="D9707" s="224"/>
      <c r="E9707" s="224"/>
      <c r="F9707" s="225"/>
      <c r="G9707" s="226"/>
      <c r="H9707" s="227"/>
      <c r="I9707" s="227"/>
      <c r="J9707" s="227"/>
      <c r="K9707" s="227"/>
      <c r="L9707" s="228"/>
    </row>
    <row r="9708" spans="1:12">
      <c r="A9708" s="213" t="str">
        <f t="shared" ca="1" si="151"/>
        <v/>
      </c>
      <c r="C9708" s="223"/>
      <c r="D9708" s="224"/>
      <c r="E9708" s="224"/>
      <c r="F9708" s="225"/>
      <c r="G9708" s="226"/>
      <c r="H9708" s="227"/>
      <c r="I9708" s="227"/>
      <c r="J9708" s="227"/>
      <c r="K9708" s="227"/>
      <c r="L9708" s="228"/>
    </row>
    <row r="9709" spans="1:12">
      <c r="A9709" s="213" t="str">
        <f t="shared" ca="1" si="151"/>
        <v/>
      </c>
      <c r="C9709" s="223"/>
      <c r="D9709" s="224"/>
      <c r="E9709" s="224"/>
      <c r="F9709" s="225"/>
      <c r="G9709" s="226"/>
      <c r="H9709" s="227"/>
      <c r="I9709" s="227"/>
      <c r="J9709" s="227"/>
      <c r="K9709" s="227"/>
      <c r="L9709" s="228"/>
    </row>
    <row r="9710" spans="1:12">
      <c r="A9710" s="213" t="str">
        <f t="shared" ca="1" si="151"/>
        <v/>
      </c>
      <c r="C9710" s="223"/>
      <c r="D9710" s="224"/>
      <c r="E9710" s="224"/>
      <c r="F9710" s="225"/>
      <c r="G9710" s="226"/>
      <c r="H9710" s="227"/>
      <c r="I9710" s="227"/>
      <c r="J9710" s="227"/>
      <c r="K9710" s="227"/>
      <c r="L9710" s="228"/>
    </row>
    <row r="9711" spans="1:12">
      <c r="A9711" s="213" t="str">
        <f t="shared" ca="1" si="151"/>
        <v/>
      </c>
      <c r="C9711" s="223"/>
      <c r="D9711" s="224"/>
      <c r="E9711" s="224"/>
      <c r="F9711" s="225"/>
      <c r="G9711" s="226"/>
      <c r="H9711" s="227"/>
      <c r="I9711" s="227"/>
      <c r="J9711" s="227"/>
      <c r="K9711" s="227"/>
      <c r="L9711" s="228"/>
    </row>
    <row r="9712" spans="1:12">
      <c r="A9712" s="213" t="str">
        <f t="shared" ca="1" si="151"/>
        <v/>
      </c>
      <c r="C9712" s="223"/>
      <c r="D9712" s="224"/>
      <c r="E9712" s="224"/>
      <c r="F9712" s="225"/>
      <c r="G9712" s="226"/>
      <c r="H9712" s="227"/>
      <c r="I9712" s="227"/>
      <c r="J9712" s="227"/>
      <c r="K9712" s="227"/>
      <c r="L9712" s="228"/>
    </row>
    <row r="9713" spans="1:12">
      <c r="A9713" s="213" t="str">
        <f t="shared" ca="1" si="151"/>
        <v/>
      </c>
      <c r="C9713" s="223"/>
      <c r="D9713" s="224"/>
      <c r="E9713" s="224"/>
      <c r="F9713" s="225"/>
      <c r="G9713" s="226"/>
      <c r="H9713" s="227"/>
      <c r="I9713" s="227"/>
      <c r="J9713" s="227"/>
      <c r="K9713" s="227"/>
      <c r="L9713" s="228"/>
    </row>
    <row r="9714" spans="1:12">
      <c r="A9714" s="213" t="str">
        <f t="shared" ca="1" si="151"/>
        <v/>
      </c>
      <c r="C9714" s="223"/>
      <c r="D9714" s="224"/>
      <c r="E9714" s="224"/>
      <c r="F9714" s="225"/>
      <c r="G9714" s="226"/>
      <c r="H9714" s="227"/>
      <c r="I9714" s="227"/>
      <c r="J9714" s="227"/>
      <c r="K9714" s="227"/>
      <c r="L9714" s="228"/>
    </row>
    <row r="9715" spans="1:12">
      <c r="A9715" s="213" t="str">
        <f t="shared" ca="1" si="151"/>
        <v/>
      </c>
      <c r="C9715" s="223"/>
      <c r="D9715" s="224"/>
      <c r="E9715" s="224"/>
      <c r="F9715" s="225"/>
      <c r="G9715" s="226"/>
      <c r="H9715" s="227"/>
      <c r="I9715" s="227"/>
      <c r="J9715" s="227"/>
      <c r="K9715" s="227"/>
      <c r="L9715" s="228"/>
    </row>
    <row r="9716" spans="1:12">
      <c r="A9716" s="213" t="str">
        <f t="shared" ca="1" si="151"/>
        <v/>
      </c>
      <c r="C9716" s="223"/>
      <c r="D9716" s="224"/>
      <c r="E9716" s="224"/>
      <c r="F9716" s="225"/>
      <c r="G9716" s="226"/>
      <c r="H9716" s="227"/>
      <c r="I9716" s="227"/>
      <c r="J9716" s="227"/>
      <c r="K9716" s="227"/>
      <c r="L9716" s="228"/>
    </row>
    <row r="9717" spans="1:12">
      <c r="A9717" s="213" t="str">
        <f t="shared" ca="1" si="151"/>
        <v/>
      </c>
      <c r="C9717" s="223"/>
      <c r="D9717" s="224"/>
      <c r="E9717" s="224"/>
      <c r="F9717" s="225"/>
      <c r="G9717" s="226"/>
      <c r="H9717" s="227"/>
      <c r="I9717" s="227"/>
      <c r="J9717" s="227"/>
      <c r="K9717" s="227"/>
      <c r="L9717" s="228"/>
    </row>
    <row r="9718" spans="1:12">
      <c r="A9718" s="213" t="str">
        <f t="shared" ca="1" si="151"/>
        <v/>
      </c>
      <c r="C9718" s="223"/>
      <c r="D9718" s="224"/>
      <c r="E9718" s="224"/>
      <c r="F9718" s="225"/>
      <c r="G9718" s="226"/>
      <c r="H9718" s="227"/>
      <c r="I9718" s="227"/>
      <c r="J9718" s="227"/>
      <c r="K9718" s="227"/>
      <c r="L9718" s="228"/>
    </row>
    <row r="9719" spans="1:12">
      <c r="A9719" s="213" t="str">
        <f t="shared" ca="1" si="151"/>
        <v/>
      </c>
      <c r="C9719" s="223"/>
      <c r="D9719" s="224"/>
      <c r="E9719" s="224"/>
      <c r="F9719" s="225"/>
      <c r="G9719" s="226"/>
      <c r="H9719" s="227"/>
      <c r="I9719" s="227"/>
      <c r="J9719" s="227"/>
      <c r="K9719" s="227"/>
      <c r="L9719" s="228"/>
    </row>
    <row r="9720" spans="1:12">
      <c r="A9720" s="213" t="str">
        <f t="shared" ca="1" si="151"/>
        <v/>
      </c>
      <c r="C9720" s="223"/>
      <c r="D9720" s="224"/>
      <c r="E9720" s="224"/>
      <c r="F9720" s="225"/>
      <c r="G9720" s="226"/>
      <c r="H9720" s="227"/>
      <c r="I9720" s="227"/>
      <c r="J9720" s="227"/>
      <c r="K9720" s="227"/>
      <c r="L9720" s="228"/>
    </row>
    <row r="9721" spans="1:12">
      <c r="A9721" s="213" t="str">
        <f t="shared" ca="1" si="151"/>
        <v/>
      </c>
      <c r="C9721" s="223"/>
      <c r="D9721" s="224"/>
      <c r="E9721" s="224"/>
      <c r="F9721" s="225"/>
      <c r="G9721" s="226"/>
      <c r="H9721" s="227"/>
      <c r="I9721" s="227"/>
      <c r="J9721" s="227"/>
      <c r="K9721" s="227"/>
      <c r="L9721" s="228"/>
    </row>
    <row r="9722" spans="1:12">
      <c r="A9722" s="213" t="str">
        <f t="shared" ca="1" si="151"/>
        <v/>
      </c>
      <c r="C9722" s="223"/>
      <c r="D9722" s="224"/>
      <c r="E9722" s="224"/>
      <c r="F9722" s="225"/>
      <c r="G9722" s="226"/>
      <c r="H9722" s="227"/>
      <c r="I9722" s="227"/>
      <c r="J9722" s="227"/>
      <c r="K9722" s="227"/>
      <c r="L9722" s="228"/>
    </row>
    <row r="9723" spans="1:12">
      <c r="A9723" s="213" t="str">
        <f t="shared" ca="1" si="151"/>
        <v/>
      </c>
      <c r="C9723" s="223"/>
      <c r="D9723" s="224"/>
      <c r="E9723" s="224"/>
      <c r="F9723" s="225"/>
      <c r="G9723" s="226"/>
      <c r="H9723" s="227"/>
      <c r="I9723" s="227"/>
      <c r="J9723" s="227"/>
      <c r="K9723" s="227"/>
      <c r="L9723" s="228"/>
    </row>
    <row r="9724" spans="1:12">
      <c r="A9724" s="213" t="str">
        <f t="shared" ca="1" si="151"/>
        <v/>
      </c>
      <c r="C9724" s="223"/>
      <c r="D9724" s="224"/>
      <c r="E9724" s="224"/>
      <c r="F9724" s="225"/>
      <c r="G9724" s="226"/>
      <c r="H9724" s="227"/>
      <c r="I9724" s="227"/>
      <c r="J9724" s="227"/>
      <c r="K9724" s="227"/>
      <c r="L9724" s="228"/>
    </row>
    <row r="9725" spans="1:12">
      <c r="A9725" s="213" t="str">
        <f t="shared" ca="1" si="151"/>
        <v/>
      </c>
      <c r="C9725" s="223"/>
      <c r="D9725" s="224"/>
      <c r="E9725" s="224"/>
      <c r="F9725" s="225"/>
      <c r="G9725" s="226"/>
      <c r="H9725" s="227"/>
      <c r="I9725" s="227"/>
      <c r="J9725" s="227"/>
      <c r="K9725" s="227"/>
      <c r="L9725" s="228"/>
    </row>
    <row r="9726" spans="1:12">
      <c r="A9726" s="213" t="str">
        <f t="shared" ca="1" si="151"/>
        <v/>
      </c>
      <c r="C9726" s="223"/>
      <c r="D9726" s="224"/>
      <c r="E9726" s="224"/>
      <c r="F9726" s="225"/>
      <c r="G9726" s="226"/>
      <c r="H9726" s="227"/>
      <c r="I9726" s="227"/>
      <c r="J9726" s="227"/>
      <c r="K9726" s="227"/>
      <c r="L9726" s="228"/>
    </row>
    <row r="9727" spans="1:12">
      <c r="A9727" s="213" t="str">
        <f t="shared" ca="1" si="151"/>
        <v/>
      </c>
      <c r="C9727" s="223"/>
      <c r="D9727" s="224"/>
      <c r="E9727" s="224"/>
      <c r="F9727" s="225"/>
      <c r="G9727" s="226"/>
      <c r="H9727" s="227"/>
      <c r="I9727" s="227"/>
      <c r="J9727" s="227"/>
      <c r="K9727" s="227"/>
      <c r="L9727" s="228"/>
    </row>
    <row r="9728" spans="1:12">
      <c r="A9728" s="213" t="str">
        <f t="shared" ca="1" si="151"/>
        <v/>
      </c>
      <c r="C9728" s="223"/>
      <c r="D9728" s="224"/>
      <c r="E9728" s="224"/>
      <c r="F9728" s="225"/>
      <c r="G9728" s="226"/>
      <c r="H9728" s="227"/>
      <c r="I9728" s="227"/>
      <c r="J9728" s="227"/>
      <c r="K9728" s="227"/>
      <c r="L9728" s="228"/>
    </row>
    <row r="9729" spans="1:12">
      <c r="A9729" s="213" t="str">
        <f t="shared" ca="1" si="151"/>
        <v/>
      </c>
      <c r="C9729" s="223"/>
      <c r="D9729" s="224"/>
      <c r="E9729" s="224"/>
      <c r="F9729" s="225"/>
      <c r="G9729" s="226"/>
      <c r="H9729" s="227"/>
      <c r="I9729" s="227"/>
      <c r="J9729" s="227"/>
      <c r="K9729" s="227"/>
      <c r="L9729" s="228"/>
    </row>
    <row r="9730" spans="1:12">
      <c r="A9730" s="213" t="str">
        <f t="shared" ca="1" si="151"/>
        <v/>
      </c>
      <c r="C9730" s="223"/>
      <c r="D9730" s="224"/>
      <c r="E9730" s="224"/>
      <c r="F9730" s="225"/>
      <c r="G9730" s="226"/>
      <c r="H9730" s="227"/>
      <c r="I9730" s="227"/>
      <c r="J9730" s="227"/>
      <c r="K9730" s="227"/>
      <c r="L9730" s="228"/>
    </row>
    <row r="9731" spans="1:12">
      <c r="A9731" s="213" t="str">
        <f t="shared" ca="1" si="151"/>
        <v/>
      </c>
      <c r="C9731" s="223"/>
      <c r="D9731" s="224"/>
      <c r="E9731" s="224"/>
      <c r="F9731" s="225"/>
      <c r="G9731" s="226"/>
      <c r="H9731" s="227"/>
      <c r="I9731" s="227"/>
      <c r="J9731" s="227"/>
      <c r="K9731" s="227"/>
      <c r="L9731" s="228"/>
    </row>
    <row r="9732" spans="1:12">
      <c r="A9732" s="213" t="str">
        <f t="shared" ref="A9732:A9795" ca="1" si="152">IF(INDIRECT(ADDRESS(ROW(A9732),3))="","",IF(INDIRECT(ADDRESS(ROW(A9732),3))=INDIRECT(ADDRESS(ROW(A9732)-1,3)),A9731,A9731+1))</f>
        <v/>
      </c>
      <c r="C9732" s="223"/>
      <c r="D9732" s="224"/>
      <c r="E9732" s="224"/>
      <c r="F9732" s="225"/>
      <c r="G9732" s="226"/>
      <c r="H9732" s="227"/>
      <c r="I9732" s="227"/>
      <c r="J9732" s="227"/>
      <c r="K9732" s="227"/>
      <c r="L9732" s="228"/>
    </row>
    <row r="9733" spans="1:12">
      <c r="A9733" s="213" t="str">
        <f t="shared" ca="1" si="152"/>
        <v/>
      </c>
      <c r="C9733" s="223"/>
      <c r="D9733" s="224"/>
      <c r="E9733" s="224"/>
      <c r="F9733" s="225"/>
      <c r="G9733" s="226"/>
      <c r="H9733" s="227"/>
      <c r="I9733" s="227"/>
      <c r="J9733" s="227"/>
      <c r="K9733" s="227"/>
      <c r="L9733" s="228"/>
    </row>
    <row r="9734" spans="1:12">
      <c r="A9734" s="213" t="str">
        <f t="shared" ca="1" si="152"/>
        <v/>
      </c>
      <c r="C9734" s="223"/>
      <c r="D9734" s="224"/>
      <c r="E9734" s="224"/>
      <c r="F9734" s="225"/>
      <c r="G9734" s="226"/>
      <c r="H9734" s="227"/>
      <c r="I9734" s="227"/>
      <c r="J9734" s="227"/>
      <c r="K9734" s="227"/>
      <c r="L9734" s="228"/>
    </row>
    <row r="9735" spans="1:12">
      <c r="A9735" s="213" t="str">
        <f t="shared" ca="1" si="152"/>
        <v/>
      </c>
      <c r="C9735" s="223"/>
      <c r="D9735" s="224"/>
      <c r="E9735" s="224"/>
      <c r="F9735" s="225"/>
      <c r="G9735" s="226"/>
      <c r="H9735" s="227"/>
      <c r="I9735" s="227"/>
      <c r="J9735" s="227"/>
      <c r="K9735" s="227"/>
      <c r="L9735" s="228"/>
    </row>
    <row r="9736" spans="1:12">
      <c r="A9736" s="213" t="str">
        <f t="shared" ca="1" si="152"/>
        <v/>
      </c>
      <c r="C9736" s="223"/>
      <c r="D9736" s="224"/>
      <c r="E9736" s="224"/>
      <c r="F9736" s="225"/>
      <c r="G9736" s="226"/>
      <c r="H9736" s="227"/>
      <c r="I9736" s="227"/>
      <c r="J9736" s="227"/>
      <c r="K9736" s="227"/>
      <c r="L9736" s="228"/>
    </row>
    <row r="9737" spans="1:12">
      <c r="A9737" s="213" t="str">
        <f t="shared" ca="1" si="152"/>
        <v/>
      </c>
      <c r="C9737" s="223"/>
      <c r="D9737" s="224"/>
      <c r="E9737" s="224"/>
      <c r="F9737" s="225"/>
      <c r="G9737" s="226"/>
      <c r="H9737" s="227"/>
      <c r="I9737" s="227"/>
      <c r="J9737" s="227"/>
      <c r="K9737" s="227"/>
      <c r="L9737" s="228"/>
    </row>
    <row r="9738" spans="1:12">
      <c r="A9738" s="213" t="str">
        <f t="shared" ca="1" si="152"/>
        <v/>
      </c>
      <c r="C9738" s="223"/>
      <c r="D9738" s="224"/>
      <c r="E9738" s="224"/>
      <c r="F9738" s="225"/>
      <c r="G9738" s="226"/>
      <c r="H9738" s="227"/>
      <c r="I9738" s="227"/>
      <c r="J9738" s="227"/>
      <c r="K9738" s="227"/>
      <c r="L9738" s="228"/>
    </row>
    <row r="9739" spans="1:12">
      <c r="A9739" s="213" t="str">
        <f t="shared" ca="1" si="152"/>
        <v/>
      </c>
      <c r="C9739" s="223"/>
      <c r="D9739" s="224"/>
      <c r="E9739" s="224"/>
      <c r="F9739" s="225"/>
      <c r="G9739" s="226"/>
      <c r="H9739" s="227"/>
      <c r="I9739" s="227"/>
      <c r="J9739" s="227"/>
      <c r="K9739" s="227"/>
      <c r="L9739" s="228"/>
    </row>
    <row r="9740" spans="1:12">
      <c r="A9740" s="213" t="str">
        <f t="shared" ca="1" si="152"/>
        <v/>
      </c>
      <c r="C9740" s="223"/>
      <c r="D9740" s="224"/>
      <c r="E9740" s="224"/>
      <c r="F9740" s="225"/>
      <c r="G9740" s="226"/>
      <c r="H9740" s="227"/>
      <c r="I9740" s="227"/>
      <c r="J9740" s="227"/>
      <c r="K9740" s="227"/>
      <c r="L9740" s="228"/>
    </row>
    <row r="9741" spans="1:12">
      <c r="A9741" s="213" t="str">
        <f t="shared" ca="1" si="152"/>
        <v/>
      </c>
      <c r="C9741" s="223"/>
      <c r="D9741" s="224"/>
      <c r="E9741" s="224"/>
      <c r="F9741" s="225"/>
      <c r="G9741" s="226"/>
      <c r="H9741" s="227"/>
      <c r="I9741" s="227"/>
      <c r="J9741" s="227"/>
      <c r="K9741" s="227"/>
      <c r="L9741" s="228"/>
    </row>
    <row r="9742" spans="1:12">
      <c r="A9742" s="213" t="str">
        <f t="shared" ca="1" si="152"/>
        <v/>
      </c>
      <c r="C9742" s="223"/>
      <c r="D9742" s="224"/>
      <c r="E9742" s="224"/>
      <c r="F9742" s="225"/>
      <c r="G9742" s="226"/>
      <c r="H9742" s="227"/>
      <c r="I9742" s="227"/>
      <c r="J9742" s="227"/>
      <c r="K9742" s="227"/>
      <c r="L9742" s="228"/>
    </row>
    <row r="9743" spans="1:12">
      <c r="A9743" s="213" t="str">
        <f t="shared" ca="1" si="152"/>
        <v/>
      </c>
      <c r="C9743" s="223"/>
      <c r="D9743" s="224"/>
      <c r="E9743" s="224"/>
      <c r="F9743" s="225"/>
      <c r="G9743" s="226"/>
      <c r="H9743" s="227"/>
      <c r="I9743" s="227"/>
      <c r="J9743" s="227"/>
      <c r="K9743" s="227"/>
      <c r="L9743" s="228"/>
    </row>
    <row r="9744" spans="1:12">
      <c r="A9744" s="213" t="str">
        <f t="shared" ca="1" si="152"/>
        <v/>
      </c>
      <c r="C9744" s="223"/>
      <c r="D9744" s="224"/>
      <c r="E9744" s="224"/>
      <c r="F9744" s="225"/>
      <c r="G9744" s="226"/>
      <c r="H9744" s="227"/>
      <c r="I9744" s="227"/>
      <c r="J9744" s="227"/>
      <c r="K9744" s="227"/>
      <c r="L9744" s="228"/>
    </row>
    <row r="9745" spans="1:12">
      <c r="A9745" s="213" t="str">
        <f t="shared" ca="1" si="152"/>
        <v/>
      </c>
      <c r="C9745" s="223"/>
      <c r="D9745" s="224"/>
      <c r="E9745" s="224"/>
      <c r="F9745" s="225"/>
      <c r="G9745" s="226"/>
      <c r="H9745" s="227"/>
      <c r="I9745" s="227"/>
      <c r="J9745" s="227"/>
      <c r="K9745" s="227"/>
      <c r="L9745" s="228"/>
    </row>
    <row r="9746" spans="1:12">
      <c r="A9746" s="213" t="str">
        <f t="shared" ca="1" si="152"/>
        <v/>
      </c>
      <c r="C9746" s="223"/>
      <c r="D9746" s="224"/>
      <c r="E9746" s="224"/>
      <c r="F9746" s="225"/>
      <c r="G9746" s="226"/>
      <c r="H9746" s="227"/>
      <c r="I9746" s="227"/>
      <c r="J9746" s="227"/>
      <c r="K9746" s="227"/>
      <c r="L9746" s="228"/>
    </row>
    <row r="9747" spans="1:12">
      <c r="A9747" s="213" t="str">
        <f t="shared" ca="1" si="152"/>
        <v/>
      </c>
      <c r="C9747" s="223"/>
      <c r="D9747" s="224"/>
      <c r="E9747" s="224"/>
      <c r="F9747" s="225"/>
      <c r="G9747" s="226"/>
      <c r="H9747" s="227"/>
      <c r="I9747" s="227"/>
      <c r="J9747" s="227"/>
      <c r="K9747" s="227"/>
      <c r="L9747" s="228"/>
    </row>
    <row r="9748" spans="1:12">
      <c r="A9748" s="213" t="str">
        <f t="shared" ca="1" si="152"/>
        <v/>
      </c>
      <c r="C9748" s="223"/>
      <c r="D9748" s="224"/>
      <c r="E9748" s="224"/>
      <c r="F9748" s="225"/>
      <c r="G9748" s="226"/>
      <c r="H9748" s="227"/>
      <c r="I9748" s="227"/>
      <c r="J9748" s="227"/>
      <c r="K9748" s="227"/>
      <c r="L9748" s="228"/>
    </row>
    <row r="9749" spans="1:12">
      <c r="A9749" s="213" t="str">
        <f t="shared" ca="1" si="152"/>
        <v/>
      </c>
      <c r="C9749" s="223"/>
      <c r="D9749" s="224"/>
      <c r="E9749" s="224"/>
      <c r="F9749" s="225"/>
      <c r="G9749" s="226"/>
      <c r="H9749" s="227"/>
      <c r="I9749" s="227"/>
      <c r="J9749" s="227"/>
      <c r="K9749" s="227"/>
      <c r="L9749" s="228"/>
    </row>
    <row r="9750" spans="1:12">
      <c r="A9750" s="213" t="str">
        <f t="shared" ca="1" si="152"/>
        <v/>
      </c>
      <c r="C9750" s="223"/>
      <c r="D9750" s="224"/>
      <c r="E9750" s="224"/>
      <c r="F9750" s="225"/>
      <c r="G9750" s="226"/>
      <c r="H9750" s="227"/>
      <c r="I9750" s="227"/>
      <c r="J9750" s="227"/>
      <c r="K9750" s="227"/>
      <c r="L9750" s="228"/>
    </row>
    <row r="9751" spans="1:12">
      <c r="A9751" s="213" t="str">
        <f t="shared" ca="1" si="152"/>
        <v/>
      </c>
      <c r="C9751" s="223"/>
      <c r="D9751" s="224"/>
      <c r="E9751" s="224"/>
      <c r="F9751" s="225"/>
      <c r="G9751" s="226"/>
      <c r="H9751" s="227"/>
      <c r="I9751" s="227"/>
      <c r="J9751" s="227"/>
      <c r="K9751" s="227"/>
      <c r="L9751" s="228"/>
    </row>
    <row r="9752" spans="1:12">
      <c r="A9752" s="213" t="str">
        <f t="shared" ca="1" si="152"/>
        <v/>
      </c>
      <c r="C9752" s="223"/>
      <c r="D9752" s="224"/>
      <c r="E9752" s="224"/>
      <c r="F9752" s="225"/>
      <c r="G9752" s="226"/>
      <c r="H9752" s="227"/>
      <c r="I9752" s="227"/>
      <c r="J9752" s="227"/>
      <c r="K9752" s="227"/>
      <c r="L9752" s="228"/>
    </row>
    <row r="9753" spans="1:12">
      <c r="A9753" s="213" t="str">
        <f t="shared" ca="1" si="152"/>
        <v/>
      </c>
      <c r="C9753" s="223"/>
      <c r="D9753" s="224"/>
      <c r="E9753" s="224"/>
      <c r="F9753" s="225"/>
      <c r="G9753" s="226"/>
      <c r="H9753" s="227"/>
      <c r="I9753" s="227"/>
      <c r="J9753" s="227"/>
      <c r="K9753" s="227"/>
      <c r="L9753" s="228"/>
    </row>
    <row r="9754" spans="1:12">
      <c r="A9754" s="213" t="str">
        <f t="shared" ca="1" si="152"/>
        <v/>
      </c>
      <c r="C9754" s="223"/>
      <c r="D9754" s="224"/>
      <c r="E9754" s="224"/>
      <c r="F9754" s="225"/>
      <c r="G9754" s="226"/>
      <c r="H9754" s="227"/>
      <c r="I9754" s="227"/>
      <c r="J9754" s="227"/>
      <c r="K9754" s="227"/>
      <c r="L9754" s="228"/>
    </row>
    <row r="9755" spans="1:12">
      <c r="A9755" s="213" t="str">
        <f t="shared" ca="1" si="152"/>
        <v/>
      </c>
      <c r="C9755" s="223"/>
      <c r="D9755" s="224"/>
      <c r="E9755" s="224"/>
      <c r="F9755" s="225"/>
      <c r="G9755" s="226"/>
      <c r="H9755" s="227"/>
      <c r="I9755" s="227"/>
      <c r="J9755" s="227"/>
      <c r="K9755" s="227"/>
      <c r="L9755" s="228"/>
    </row>
    <row r="9756" spans="1:12">
      <c r="A9756" s="213" t="str">
        <f t="shared" ca="1" si="152"/>
        <v/>
      </c>
      <c r="C9756" s="223"/>
      <c r="D9756" s="224"/>
      <c r="E9756" s="224"/>
      <c r="F9756" s="225"/>
      <c r="G9756" s="226"/>
      <c r="H9756" s="227"/>
      <c r="I9756" s="227"/>
      <c r="J9756" s="227"/>
      <c r="K9756" s="227"/>
      <c r="L9756" s="228"/>
    </row>
    <row r="9757" spans="1:12">
      <c r="A9757" s="213" t="str">
        <f t="shared" ca="1" si="152"/>
        <v/>
      </c>
      <c r="C9757" s="223"/>
      <c r="D9757" s="224"/>
      <c r="E9757" s="224"/>
      <c r="F9757" s="225"/>
      <c r="G9757" s="226"/>
      <c r="H9757" s="227"/>
      <c r="I9757" s="227"/>
      <c r="J9757" s="227"/>
      <c r="K9757" s="227"/>
      <c r="L9757" s="228"/>
    </row>
    <row r="9758" spans="1:12">
      <c r="A9758" s="213" t="str">
        <f t="shared" ca="1" si="152"/>
        <v/>
      </c>
      <c r="C9758" s="223"/>
      <c r="D9758" s="224"/>
      <c r="E9758" s="224"/>
      <c r="F9758" s="225"/>
      <c r="G9758" s="226"/>
      <c r="H9758" s="227"/>
      <c r="I9758" s="227"/>
      <c r="J9758" s="227"/>
      <c r="K9758" s="227"/>
      <c r="L9758" s="228"/>
    </row>
    <row r="9759" spans="1:12">
      <c r="A9759" s="213" t="str">
        <f t="shared" ca="1" si="152"/>
        <v/>
      </c>
      <c r="C9759" s="223"/>
      <c r="D9759" s="224"/>
      <c r="E9759" s="224"/>
      <c r="F9759" s="225"/>
      <c r="G9759" s="226"/>
      <c r="H9759" s="227"/>
      <c r="I9759" s="227"/>
      <c r="J9759" s="227"/>
      <c r="K9759" s="227"/>
      <c r="L9759" s="228"/>
    </row>
    <row r="9760" spans="1:12">
      <c r="A9760" s="213" t="str">
        <f t="shared" ca="1" si="152"/>
        <v/>
      </c>
      <c r="C9760" s="223"/>
      <c r="D9760" s="224"/>
      <c r="E9760" s="224"/>
      <c r="F9760" s="225"/>
      <c r="G9760" s="226"/>
      <c r="H9760" s="227"/>
      <c r="I9760" s="227"/>
      <c r="J9760" s="227"/>
      <c r="K9760" s="227"/>
      <c r="L9760" s="228"/>
    </row>
    <row r="9761" spans="1:12">
      <c r="A9761" s="213" t="str">
        <f t="shared" ca="1" si="152"/>
        <v/>
      </c>
      <c r="C9761" s="223"/>
      <c r="D9761" s="224"/>
      <c r="E9761" s="224"/>
      <c r="F9761" s="225"/>
      <c r="G9761" s="226"/>
      <c r="H9761" s="227"/>
      <c r="I9761" s="227"/>
      <c r="J9761" s="227"/>
      <c r="K9761" s="227"/>
      <c r="L9761" s="228"/>
    </row>
    <row r="9762" spans="1:12">
      <c r="A9762" s="213" t="str">
        <f t="shared" ca="1" si="152"/>
        <v/>
      </c>
      <c r="C9762" s="223"/>
      <c r="D9762" s="224"/>
      <c r="E9762" s="224"/>
      <c r="F9762" s="225"/>
      <c r="G9762" s="226"/>
      <c r="H9762" s="227"/>
      <c r="I9762" s="227"/>
      <c r="J9762" s="227"/>
      <c r="K9762" s="227"/>
      <c r="L9762" s="228"/>
    </row>
    <row r="9763" spans="1:12">
      <c r="A9763" s="213" t="str">
        <f t="shared" ca="1" si="152"/>
        <v/>
      </c>
      <c r="C9763" s="223"/>
      <c r="D9763" s="224"/>
      <c r="E9763" s="224"/>
      <c r="F9763" s="225"/>
      <c r="G9763" s="226"/>
      <c r="H9763" s="227"/>
      <c r="I9763" s="227"/>
      <c r="J9763" s="227"/>
      <c r="K9763" s="227"/>
      <c r="L9763" s="228"/>
    </row>
    <row r="9764" spans="1:12">
      <c r="A9764" s="213" t="str">
        <f t="shared" ca="1" si="152"/>
        <v/>
      </c>
      <c r="C9764" s="223"/>
      <c r="D9764" s="224"/>
      <c r="E9764" s="224"/>
      <c r="F9764" s="225"/>
      <c r="G9764" s="226"/>
      <c r="H9764" s="227"/>
      <c r="I9764" s="227"/>
      <c r="J9764" s="227"/>
      <c r="K9764" s="227"/>
      <c r="L9764" s="228"/>
    </row>
    <row r="9765" spans="1:12">
      <c r="A9765" s="213" t="str">
        <f t="shared" ca="1" si="152"/>
        <v/>
      </c>
      <c r="C9765" s="223"/>
      <c r="D9765" s="224"/>
      <c r="E9765" s="224"/>
      <c r="F9765" s="225"/>
      <c r="G9765" s="226"/>
      <c r="H9765" s="227"/>
      <c r="I9765" s="227"/>
      <c r="J9765" s="227"/>
      <c r="K9765" s="227"/>
      <c r="L9765" s="228"/>
    </row>
    <row r="9766" spans="1:12">
      <c r="A9766" s="213" t="str">
        <f t="shared" ca="1" si="152"/>
        <v/>
      </c>
      <c r="C9766" s="223"/>
      <c r="D9766" s="224"/>
      <c r="E9766" s="224"/>
      <c r="F9766" s="225"/>
      <c r="G9766" s="226"/>
      <c r="H9766" s="227"/>
      <c r="I9766" s="227"/>
      <c r="J9766" s="227"/>
      <c r="K9766" s="227"/>
      <c r="L9766" s="228"/>
    </row>
    <row r="9767" spans="1:12">
      <c r="A9767" s="213" t="str">
        <f t="shared" ca="1" si="152"/>
        <v/>
      </c>
      <c r="C9767" s="223"/>
      <c r="D9767" s="224"/>
      <c r="E9767" s="224"/>
      <c r="F9767" s="225"/>
      <c r="G9767" s="226"/>
      <c r="H9767" s="227"/>
      <c r="I9767" s="227"/>
      <c r="J9767" s="227"/>
      <c r="K9767" s="227"/>
      <c r="L9767" s="228"/>
    </row>
    <row r="9768" spans="1:12">
      <c r="A9768" s="213" t="str">
        <f t="shared" ca="1" si="152"/>
        <v/>
      </c>
      <c r="C9768" s="223"/>
      <c r="D9768" s="224"/>
      <c r="E9768" s="224"/>
      <c r="F9768" s="225"/>
      <c r="G9768" s="226"/>
      <c r="H9768" s="227"/>
      <c r="I9768" s="227"/>
      <c r="J9768" s="227"/>
      <c r="K9768" s="227"/>
      <c r="L9768" s="228"/>
    </row>
    <row r="9769" spans="1:12">
      <c r="A9769" s="213" t="str">
        <f t="shared" ca="1" si="152"/>
        <v/>
      </c>
      <c r="C9769" s="223"/>
      <c r="D9769" s="224"/>
      <c r="E9769" s="224"/>
      <c r="F9769" s="225"/>
      <c r="G9769" s="226"/>
      <c r="H9769" s="227"/>
      <c r="I9769" s="227"/>
      <c r="J9769" s="227"/>
      <c r="K9769" s="227"/>
      <c r="L9769" s="228"/>
    </row>
    <row r="9770" spans="1:12">
      <c r="A9770" s="213" t="str">
        <f t="shared" ca="1" si="152"/>
        <v/>
      </c>
      <c r="C9770" s="223"/>
      <c r="D9770" s="224"/>
      <c r="E9770" s="224"/>
      <c r="F9770" s="225"/>
      <c r="G9770" s="226"/>
      <c r="H9770" s="227"/>
      <c r="I9770" s="227"/>
      <c r="J9770" s="227"/>
      <c r="K9770" s="227"/>
      <c r="L9770" s="228"/>
    </row>
    <row r="9771" spans="1:12">
      <c r="A9771" s="213" t="str">
        <f t="shared" ca="1" si="152"/>
        <v/>
      </c>
      <c r="C9771" s="223"/>
      <c r="D9771" s="224"/>
      <c r="E9771" s="224"/>
      <c r="F9771" s="225"/>
      <c r="G9771" s="226"/>
      <c r="H9771" s="227"/>
      <c r="I9771" s="227"/>
      <c r="J9771" s="227"/>
      <c r="K9771" s="227"/>
      <c r="L9771" s="228"/>
    </row>
    <row r="9772" spans="1:12">
      <c r="A9772" s="213" t="str">
        <f t="shared" ca="1" si="152"/>
        <v/>
      </c>
      <c r="C9772" s="223"/>
      <c r="D9772" s="224"/>
      <c r="E9772" s="224"/>
      <c r="F9772" s="225"/>
      <c r="G9772" s="226"/>
      <c r="H9772" s="227"/>
      <c r="I9772" s="227"/>
      <c r="J9772" s="227"/>
      <c r="K9772" s="227"/>
      <c r="L9772" s="228"/>
    </row>
    <row r="9773" spans="1:12">
      <c r="A9773" s="213" t="str">
        <f t="shared" ca="1" si="152"/>
        <v/>
      </c>
      <c r="C9773" s="223"/>
      <c r="D9773" s="224"/>
      <c r="E9773" s="224"/>
      <c r="F9773" s="225"/>
      <c r="G9773" s="226"/>
      <c r="H9773" s="227"/>
      <c r="I9773" s="227"/>
      <c r="J9773" s="227"/>
      <c r="K9773" s="227"/>
      <c r="L9773" s="228"/>
    </row>
    <row r="9774" spans="1:12">
      <c r="A9774" s="213" t="str">
        <f t="shared" ca="1" si="152"/>
        <v/>
      </c>
      <c r="C9774" s="223"/>
      <c r="D9774" s="224"/>
      <c r="E9774" s="224"/>
      <c r="F9774" s="225"/>
      <c r="G9774" s="226"/>
      <c r="H9774" s="227"/>
      <c r="I9774" s="227"/>
      <c r="J9774" s="227"/>
      <c r="K9774" s="227"/>
      <c r="L9774" s="228"/>
    </row>
    <row r="9775" spans="1:12">
      <c r="A9775" s="213" t="str">
        <f t="shared" ca="1" si="152"/>
        <v/>
      </c>
      <c r="C9775" s="223"/>
      <c r="D9775" s="224"/>
      <c r="E9775" s="224"/>
      <c r="F9775" s="225"/>
      <c r="G9775" s="226"/>
      <c r="H9775" s="227"/>
      <c r="I9775" s="227"/>
      <c r="J9775" s="227"/>
      <c r="K9775" s="227"/>
      <c r="L9775" s="228"/>
    </row>
    <row r="9776" spans="1:12">
      <c r="A9776" s="213" t="str">
        <f t="shared" ca="1" si="152"/>
        <v/>
      </c>
      <c r="C9776" s="223"/>
      <c r="D9776" s="224"/>
      <c r="E9776" s="224"/>
      <c r="F9776" s="225"/>
      <c r="G9776" s="226"/>
      <c r="H9776" s="227"/>
      <c r="I9776" s="227"/>
      <c r="J9776" s="227"/>
      <c r="K9776" s="227"/>
      <c r="L9776" s="228"/>
    </row>
    <row r="9777" spans="1:12">
      <c r="A9777" s="213" t="str">
        <f t="shared" ca="1" si="152"/>
        <v/>
      </c>
      <c r="C9777" s="223"/>
      <c r="D9777" s="224"/>
      <c r="E9777" s="224"/>
      <c r="F9777" s="225"/>
      <c r="G9777" s="226"/>
      <c r="H9777" s="227"/>
      <c r="I9777" s="227"/>
      <c r="J9777" s="227"/>
      <c r="K9777" s="227"/>
      <c r="L9777" s="228"/>
    </row>
    <row r="9778" spans="1:12">
      <c r="A9778" s="213" t="str">
        <f t="shared" ca="1" si="152"/>
        <v/>
      </c>
      <c r="C9778" s="223"/>
      <c r="D9778" s="224"/>
      <c r="E9778" s="224"/>
      <c r="F9778" s="225"/>
      <c r="G9778" s="226"/>
      <c r="H9778" s="227"/>
      <c r="I9778" s="227"/>
      <c r="J9778" s="227"/>
      <c r="K9778" s="227"/>
      <c r="L9778" s="228"/>
    </row>
    <row r="9779" spans="1:12">
      <c r="A9779" s="213" t="str">
        <f t="shared" ca="1" si="152"/>
        <v/>
      </c>
      <c r="C9779" s="223"/>
      <c r="D9779" s="224"/>
      <c r="E9779" s="224"/>
      <c r="F9779" s="225"/>
      <c r="G9779" s="226"/>
      <c r="H9779" s="227"/>
      <c r="I9779" s="227"/>
      <c r="J9779" s="227"/>
      <c r="K9779" s="227"/>
      <c r="L9779" s="228"/>
    </row>
    <row r="9780" spans="1:12">
      <c r="A9780" s="213" t="str">
        <f t="shared" ca="1" si="152"/>
        <v/>
      </c>
      <c r="C9780" s="223"/>
      <c r="D9780" s="224"/>
      <c r="E9780" s="224"/>
      <c r="F9780" s="225"/>
      <c r="G9780" s="226"/>
      <c r="H9780" s="227"/>
      <c r="I9780" s="227"/>
      <c r="J9780" s="227"/>
      <c r="K9780" s="227"/>
      <c r="L9780" s="228"/>
    </row>
    <row r="9781" spans="1:12">
      <c r="A9781" s="213" t="str">
        <f t="shared" ca="1" si="152"/>
        <v/>
      </c>
      <c r="C9781" s="223"/>
      <c r="D9781" s="224"/>
      <c r="E9781" s="224"/>
      <c r="F9781" s="225"/>
      <c r="G9781" s="226"/>
      <c r="H9781" s="227"/>
      <c r="I9781" s="227"/>
      <c r="J9781" s="227"/>
      <c r="K9781" s="227"/>
      <c r="L9781" s="228"/>
    </row>
    <row r="9782" spans="1:12">
      <c r="A9782" s="213" t="str">
        <f t="shared" ca="1" si="152"/>
        <v/>
      </c>
      <c r="C9782" s="223"/>
      <c r="D9782" s="224"/>
      <c r="E9782" s="224"/>
      <c r="F9782" s="225"/>
      <c r="G9782" s="226"/>
      <c r="H9782" s="227"/>
      <c r="I9782" s="227"/>
      <c r="J9782" s="227"/>
      <c r="K9782" s="227"/>
      <c r="L9782" s="228"/>
    </row>
    <row r="9783" spans="1:12">
      <c r="A9783" s="213" t="str">
        <f t="shared" ca="1" si="152"/>
        <v/>
      </c>
      <c r="C9783" s="223"/>
      <c r="D9783" s="224"/>
      <c r="E9783" s="224"/>
      <c r="F9783" s="225"/>
      <c r="G9783" s="226"/>
      <c r="H9783" s="227"/>
      <c r="I9783" s="227"/>
      <c r="J9783" s="227"/>
      <c r="K9783" s="227"/>
      <c r="L9783" s="228"/>
    </row>
    <row r="9784" spans="1:12">
      <c r="A9784" s="213" t="str">
        <f t="shared" ca="1" si="152"/>
        <v/>
      </c>
      <c r="C9784" s="223"/>
      <c r="D9784" s="224"/>
      <c r="E9784" s="224"/>
      <c r="F9784" s="225"/>
      <c r="G9784" s="226"/>
      <c r="H9784" s="227"/>
      <c r="I9784" s="227"/>
      <c r="J9784" s="227"/>
      <c r="K9784" s="227"/>
      <c r="L9784" s="228"/>
    </row>
    <row r="9785" spans="1:12">
      <c r="A9785" s="213" t="str">
        <f t="shared" ca="1" si="152"/>
        <v/>
      </c>
      <c r="C9785" s="223"/>
      <c r="D9785" s="224"/>
      <c r="E9785" s="224"/>
      <c r="F9785" s="225"/>
      <c r="G9785" s="226"/>
      <c r="H9785" s="227"/>
      <c r="I9785" s="227"/>
      <c r="J9785" s="227"/>
      <c r="K9785" s="227"/>
      <c r="L9785" s="228"/>
    </row>
    <row r="9786" spans="1:12">
      <c r="A9786" s="213" t="str">
        <f t="shared" ca="1" si="152"/>
        <v/>
      </c>
      <c r="C9786" s="223"/>
      <c r="D9786" s="224"/>
      <c r="E9786" s="224"/>
      <c r="F9786" s="225"/>
      <c r="G9786" s="226"/>
      <c r="H9786" s="227"/>
      <c r="I9786" s="227"/>
      <c r="J9786" s="227"/>
      <c r="K9786" s="227"/>
      <c r="L9786" s="228"/>
    </row>
    <row r="9787" spans="1:12">
      <c r="A9787" s="213" t="str">
        <f t="shared" ca="1" si="152"/>
        <v/>
      </c>
      <c r="C9787" s="223"/>
      <c r="D9787" s="224"/>
      <c r="E9787" s="224"/>
      <c r="F9787" s="225"/>
      <c r="G9787" s="226"/>
      <c r="H9787" s="227"/>
      <c r="I9787" s="227"/>
      <c r="J9787" s="227"/>
      <c r="K9787" s="227"/>
      <c r="L9787" s="228"/>
    </row>
    <row r="9788" spans="1:12">
      <c r="A9788" s="213" t="str">
        <f t="shared" ca="1" si="152"/>
        <v/>
      </c>
      <c r="C9788" s="223"/>
      <c r="D9788" s="224"/>
      <c r="E9788" s="224"/>
      <c r="F9788" s="225"/>
      <c r="G9788" s="226"/>
      <c r="H9788" s="227"/>
      <c r="I9788" s="227"/>
      <c r="J9788" s="227"/>
      <c r="K9788" s="227"/>
      <c r="L9788" s="228"/>
    </row>
    <row r="9789" spans="1:12">
      <c r="A9789" s="213" t="str">
        <f t="shared" ca="1" si="152"/>
        <v/>
      </c>
      <c r="C9789" s="223"/>
      <c r="D9789" s="224"/>
      <c r="E9789" s="224"/>
      <c r="F9789" s="225"/>
      <c r="G9789" s="226"/>
      <c r="H9789" s="227"/>
      <c r="I9789" s="227"/>
      <c r="J9789" s="227"/>
      <c r="K9789" s="227"/>
      <c r="L9789" s="228"/>
    </row>
    <row r="9790" spans="1:12">
      <c r="A9790" s="213" t="str">
        <f t="shared" ca="1" si="152"/>
        <v/>
      </c>
      <c r="C9790" s="223"/>
      <c r="D9790" s="224"/>
      <c r="E9790" s="224"/>
      <c r="F9790" s="225"/>
      <c r="G9790" s="226"/>
      <c r="H9790" s="227"/>
      <c r="I9790" s="227"/>
      <c r="J9790" s="227"/>
      <c r="K9790" s="227"/>
      <c r="L9790" s="228"/>
    </row>
    <row r="9791" spans="1:12">
      <c r="A9791" s="213" t="str">
        <f t="shared" ca="1" si="152"/>
        <v/>
      </c>
      <c r="C9791" s="223"/>
      <c r="D9791" s="224"/>
      <c r="E9791" s="224"/>
      <c r="F9791" s="225"/>
      <c r="G9791" s="226"/>
      <c r="H9791" s="227"/>
      <c r="I9791" s="227"/>
      <c r="J9791" s="227"/>
      <c r="K9791" s="227"/>
      <c r="L9791" s="228"/>
    </row>
    <row r="9792" spans="1:12">
      <c r="A9792" s="213" t="str">
        <f t="shared" ca="1" si="152"/>
        <v/>
      </c>
      <c r="C9792" s="223"/>
      <c r="D9792" s="224"/>
      <c r="E9792" s="224"/>
      <c r="F9792" s="225"/>
      <c r="G9792" s="226"/>
      <c r="H9792" s="227"/>
      <c r="I9792" s="227"/>
      <c r="J9792" s="227"/>
      <c r="K9792" s="227"/>
      <c r="L9792" s="228"/>
    </row>
    <row r="9793" spans="1:12">
      <c r="A9793" s="213" t="str">
        <f t="shared" ca="1" si="152"/>
        <v/>
      </c>
      <c r="C9793" s="223"/>
      <c r="D9793" s="224"/>
      <c r="E9793" s="224"/>
      <c r="F9793" s="225"/>
      <c r="G9793" s="226"/>
      <c r="H9793" s="227"/>
      <c r="I9793" s="227"/>
      <c r="J9793" s="227"/>
      <c r="K9793" s="227"/>
      <c r="L9793" s="228"/>
    </row>
    <row r="9794" spans="1:12">
      <c r="A9794" s="213" t="str">
        <f t="shared" ca="1" si="152"/>
        <v/>
      </c>
      <c r="C9794" s="223"/>
      <c r="D9794" s="224"/>
      <c r="E9794" s="224"/>
      <c r="F9794" s="225"/>
      <c r="G9794" s="226"/>
      <c r="H9794" s="227"/>
      <c r="I9794" s="227"/>
      <c r="J9794" s="227"/>
      <c r="K9794" s="227"/>
      <c r="L9794" s="228"/>
    </row>
    <row r="9795" spans="1:12">
      <c r="A9795" s="213" t="str">
        <f t="shared" ca="1" si="152"/>
        <v/>
      </c>
      <c r="C9795" s="223"/>
      <c r="D9795" s="224"/>
      <c r="E9795" s="224"/>
      <c r="F9795" s="225"/>
      <c r="G9795" s="226"/>
      <c r="H9795" s="227"/>
      <c r="I9795" s="227"/>
      <c r="J9795" s="227"/>
      <c r="K9795" s="227"/>
      <c r="L9795" s="228"/>
    </row>
    <row r="9796" spans="1:12">
      <c r="A9796" s="213" t="str">
        <f t="shared" ref="A9796:A9859" ca="1" si="153">IF(INDIRECT(ADDRESS(ROW(A9796),3))="","",IF(INDIRECT(ADDRESS(ROW(A9796),3))=INDIRECT(ADDRESS(ROW(A9796)-1,3)),A9795,A9795+1))</f>
        <v/>
      </c>
      <c r="C9796" s="223"/>
      <c r="D9796" s="224"/>
      <c r="E9796" s="224"/>
      <c r="F9796" s="225"/>
      <c r="G9796" s="226"/>
      <c r="H9796" s="227"/>
      <c r="I9796" s="227"/>
      <c r="J9796" s="227"/>
      <c r="K9796" s="227"/>
      <c r="L9796" s="228"/>
    </row>
    <row r="9797" spans="1:12">
      <c r="A9797" s="213" t="str">
        <f t="shared" ca="1" si="153"/>
        <v/>
      </c>
      <c r="C9797" s="223"/>
      <c r="D9797" s="224"/>
      <c r="E9797" s="224"/>
      <c r="F9797" s="225"/>
      <c r="G9797" s="226"/>
      <c r="H9797" s="227"/>
      <c r="I9797" s="227"/>
      <c r="J9797" s="227"/>
      <c r="K9797" s="227"/>
      <c r="L9797" s="228"/>
    </row>
    <row r="9798" spans="1:12">
      <c r="A9798" s="213" t="str">
        <f t="shared" ca="1" si="153"/>
        <v/>
      </c>
      <c r="C9798" s="223"/>
      <c r="D9798" s="224"/>
      <c r="E9798" s="224"/>
      <c r="F9798" s="225"/>
      <c r="G9798" s="226"/>
      <c r="H9798" s="227"/>
      <c r="I9798" s="227"/>
      <c r="J9798" s="227"/>
      <c r="K9798" s="227"/>
      <c r="L9798" s="228"/>
    </row>
    <row r="9799" spans="1:12">
      <c r="A9799" s="213" t="str">
        <f t="shared" ca="1" si="153"/>
        <v/>
      </c>
      <c r="C9799" s="223"/>
      <c r="D9799" s="224"/>
      <c r="E9799" s="224"/>
      <c r="F9799" s="225"/>
      <c r="G9799" s="226"/>
      <c r="H9799" s="227"/>
      <c r="I9799" s="227"/>
      <c r="J9799" s="227"/>
      <c r="K9799" s="227"/>
      <c r="L9799" s="228"/>
    </row>
    <row r="9800" spans="1:12">
      <c r="A9800" s="213" t="str">
        <f t="shared" ca="1" si="153"/>
        <v/>
      </c>
      <c r="C9800" s="223"/>
      <c r="D9800" s="224"/>
      <c r="E9800" s="224"/>
      <c r="F9800" s="225"/>
      <c r="G9800" s="226"/>
      <c r="H9800" s="227"/>
      <c r="I9800" s="227"/>
      <c r="J9800" s="227"/>
      <c r="K9800" s="227"/>
      <c r="L9800" s="228"/>
    </row>
    <row r="9801" spans="1:12">
      <c r="A9801" s="213" t="str">
        <f t="shared" ca="1" si="153"/>
        <v/>
      </c>
      <c r="C9801" s="223"/>
      <c r="D9801" s="224"/>
      <c r="E9801" s="224"/>
      <c r="F9801" s="225"/>
      <c r="G9801" s="226"/>
      <c r="H9801" s="227"/>
      <c r="I9801" s="227"/>
      <c r="J9801" s="227"/>
      <c r="K9801" s="227"/>
      <c r="L9801" s="228"/>
    </row>
    <row r="9802" spans="1:12">
      <c r="A9802" s="213" t="str">
        <f t="shared" ca="1" si="153"/>
        <v/>
      </c>
      <c r="C9802" s="223"/>
      <c r="D9802" s="224"/>
      <c r="E9802" s="224"/>
      <c r="F9802" s="225"/>
      <c r="G9802" s="226"/>
      <c r="H9802" s="227"/>
      <c r="I9802" s="227"/>
      <c r="J9802" s="227"/>
      <c r="K9802" s="227"/>
      <c r="L9802" s="228"/>
    </row>
    <row r="9803" spans="1:12">
      <c r="A9803" s="213" t="str">
        <f t="shared" ca="1" si="153"/>
        <v/>
      </c>
      <c r="C9803" s="223"/>
      <c r="D9803" s="224"/>
      <c r="E9803" s="224"/>
      <c r="F9803" s="225"/>
      <c r="G9803" s="226"/>
      <c r="H9803" s="227"/>
      <c r="I9803" s="227"/>
      <c r="J9803" s="227"/>
      <c r="K9803" s="227"/>
      <c r="L9803" s="228"/>
    </row>
    <row r="9804" spans="1:12">
      <c r="A9804" s="213" t="str">
        <f t="shared" ca="1" si="153"/>
        <v/>
      </c>
      <c r="C9804" s="223"/>
      <c r="D9804" s="224"/>
      <c r="E9804" s="224"/>
      <c r="F9804" s="225"/>
      <c r="G9804" s="226"/>
      <c r="H9804" s="227"/>
      <c r="I9804" s="227"/>
      <c r="J9804" s="227"/>
      <c r="K9804" s="227"/>
      <c r="L9804" s="228"/>
    </row>
    <row r="9805" spans="1:12">
      <c r="A9805" s="213" t="str">
        <f t="shared" ca="1" si="153"/>
        <v/>
      </c>
      <c r="C9805" s="223"/>
      <c r="D9805" s="224"/>
      <c r="E9805" s="224"/>
      <c r="F9805" s="225"/>
      <c r="G9805" s="226"/>
      <c r="H9805" s="227"/>
      <c r="I9805" s="227"/>
      <c r="J9805" s="227"/>
      <c r="K9805" s="227"/>
      <c r="L9805" s="228"/>
    </row>
    <row r="9806" spans="1:12">
      <c r="A9806" s="213" t="str">
        <f t="shared" ca="1" si="153"/>
        <v/>
      </c>
      <c r="C9806" s="223"/>
      <c r="D9806" s="224"/>
      <c r="E9806" s="224"/>
      <c r="F9806" s="225"/>
      <c r="G9806" s="226"/>
      <c r="H9806" s="227"/>
      <c r="I9806" s="227"/>
      <c r="J9806" s="227"/>
      <c r="K9806" s="227"/>
      <c r="L9806" s="228"/>
    </row>
    <row r="9807" spans="1:12">
      <c r="A9807" s="213" t="str">
        <f t="shared" ca="1" si="153"/>
        <v/>
      </c>
      <c r="C9807" s="223"/>
      <c r="D9807" s="224"/>
      <c r="E9807" s="224"/>
      <c r="F9807" s="225"/>
      <c r="G9807" s="226"/>
      <c r="H9807" s="227"/>
      <c r="I9807" s="227"/>
      <c r="J9807" s="227"/>
      <c r="K9807" s="227"/>
      <c r="L9807" s="228"/>
    </row>
    <row r="9808" spans="1:12">
      <c r="A9808" s="213" t="str">
        <f t="shared" ca="1" si="153"/>
        <v/>
      </c>
      <c r="C9808" s="223"/>
      <c r="D9808" s="224"/>
      <c r="E9808" s="224"/>
      <c r="F9808" s="225"/>
      <c r="G9808" s="226"/>
      <c r="H9808" s="227"/>
      <c r="I9808" s="227"/>
      <c r="J9808" s="227"/>
      <c r="K9808" s="227"/>
      <c r="L9808" s="228"/>
    </row>
    <row r="9809" spans="1:12">
      <c r="A9809" s="213" t="str">
        <f t="shared" ca="1" si="153"/>
        <v/>
      </c>
      <c r="C9809" s="223"/>
      <c r="D9809" s="224"/>
      <c r="E9809" s="224"/>
      <c r="F9809" s="225"/>
      <c r="G9809" s="226"/>
      <c r="H9809" s="227"/>
      <c r="I9809" s="227"/>
      <c r="J9809" s="227"/>
      <c r="K9809" s="227"/>
      <c r="L9809" s="228"/>
    </row>
    <row r="9810" spans="1:12">
      <c r="A9810" s="213" t="str">
        <f t="shared" ca="1" si="153"/>
        <v/>
      </c>
      <c r="C9810" s="223"/>
      <c r="D9810" s="224"/>
      <c r="E9810" s="224"/>
      <c r="F9810" s="225"/>
      <c r="G9810" s="226"/>
      <c r="H9810" s="227"/>
      <c r="I9810" s="227"/>
      <c r="J9810" s="227"/>
      <c r="K9810" s="227"/>
      <c r="L9810" s="228"/>
    </row>
    <row r="9811" spans="1:12">
      <c r="A9811" s="213" t="str">
        <f t="shared" ca="1" si="153"/>
        <v/>
      </c>
      <c r="C9811" s="223"/>
      <c r="D9811" s="224"/>
      <c r="E9811" s="224"/>
      <c r="F9811" s="225"/>
      <c r="G9811" s="226"/>
      <c r="H9811" s="227"/>
      <c r="I9811" s="227"/>
      <c r="J9811" s="227"/>
      <c r="K9811" s="227"/>
      <c r="L9811" s="228"/>
    </row>
    <row r="9812" spans="1:12">
      <c r="A9812" s="213" t="str">
        <f t="shared" ca="1" si="153"/>
        <v/>
      </c>
      <c r="C9812" s="223"/>
      <c r="D9812" s="224"/>
      <c r="E9812" s="224"/>
      <c r="F9812" s="225"/>
      <c r="G9812" s="226"/>
      <c r="H9812" s="227"/>
      <c r="I9812" s="227"/>
      <c r="J9812" s="227"/>
      <c r="K9812" s="227"/>
      <c r="L9812" s="228"/>
    </row>
    <row r="9813" spans="1:12">
      <c r="A9813" s="213" t="str">
        <f t="shared" ca="1" si="153"/>
        <v/>
      </c>
      <c r="C9813" s="223"/>
      <c r="D9813" s="224"/>
      <c r="E9813" s="224"/>
      <c r="F9813" s="225"/>
      <c r="G9813" s="226"/>
      <c r="H9813" s="227"/>
      <c r="I9813" s="227"/>
      <c r="J9813" s="227"/>
      <c r="K9813" s="227"/>
      <c r="L9813" s="228"/>
    </row>
    <row r="9814" spans="1:12">
      <c r="A9814" s="213" t="str">
        <f t="shared" ca="1" si="153"/>
        <v/>
      </c>
      <c r="C9814" s="223"/>
      <c r="D9814" s="224"/>
      <c r="E9814" s="224"/>
      <c r="F9814" s="225"/>
      <c r="G9814" s="226"/>
      <c r="H9814" s="227"/>
      <c r="I9814" s="227"/>
      <c r="J9814" s="227"/>
      <c r="K9814" s="227"/>
      <c r="L9814" s="228"/>
    </row>
    <row r="9815" spans="1:12">
      <c r="A9815" s="213" t="str">
        <f t="shared" ca="1" si="153"/>
        <v/>
      </c>
      <c r="C9815" s="223"/>
      <c r="D9815" s="224"/>
      <c r="E9815" s="224"/>
      <c r="F9815" s="225"/>
      <c r="G9815" s="226"/>
      <c r="H9815" s="227"/>
      <c r="I9815" s="227"/>
      <c r="J9815" s="227"/>
      <c r="K9815" s="227"/>
      <c r="L9815" s="228"/>
    </row>
    <row r="9816" spans="1:12">
      <c r="A9816" s="213" t="str">
        <f t="shared" ca="1" si="153"/>
        <v/>
      </c>
      <c r="C9816" s="223"/>
      <c r="D9816" s="224"/>
      <c r="E9816" s="224"/>
      <c r="F9816" s="225"/>
      <c r="G9816" s="226"/>
      <c r="H9816" s="227"/>
      <c r="I9816" s="227"/>
      <c r="J9816" s="227"/>
      <c r="K9816" s="227"/>
      <c r="L9816" s="228"/>
    </row>
    <row r="9817" spans="1:12">
      <c r="A9817" s="213" t="str">
        <f t="shared" ca="1" si="153"/>
        <v/>
      </c>
      <c r="C9817" s="223"/>
      <c r="D9817" s="224"/>
      <c r="E9817" s="224"/>
      <c r="F9817" s="225"/>
      <c r="G9817" s="226"/>
      <c r="H9817" s="227"/>
      <c r="I9817" s="227"/>
      <c r="J9817" s="227"/>
      <c r="K9817" s="227"/>
      <c r="L9817" s="228"/>
    </row>
    <row r="9818" spans="1:12">
      <c r="A9818" s="213" t="str">
        <f t="shared" ca="1" si="153"/>
        <v/>
      </c>
      <c r="C9818" s="223"/>
      <c r="D9818" s="224"/>
      <c r="E9818" s="224"/>
      <c r="F9818" s="225"/>
      <c r="G9818" s="226"/>
      <c r="H9818" s="227"/>
      <c r="I9818" s="227"/>
      <c r="J9818" s="227"/>
      <c r="K9818" s="227"/>
      <c r="L9818" s="228"/>
    </row>
    <row r="9819" spans="1:12">
      <c r="A9819" s="213" t="str">
        <f t="shared" ca="1" si="153"/>
        <v/>
      </c>
      <c r="C9819" s="223"/>
      <c r="D9819" s="224"/>
      <c r="E9819" s="224"/>
      <c r="F9819" s="225"/>
      <c r="G9819" s="226"/>
      <c r="H9819" s="227"/>
      <c r="I9819" s="227"/>
      <c r="J9819" s="227"/>
      <c r="K9819" s="227"/>
      <c r="L9819" s="228"/>
    </row>
    <row r="9820" spans="1:12">
      <c r="A9820" s="213" t="str">
        <f t="shared" ca="1" si="153"/>
        <v/>
      </c>
      <c r="C9820" s="223"/>
      <c r="D9820" s="224"/>
      <c r="E9820" s="224"/>
      <c r="F9820" s="225"/>
      <c r="G9820" s="226"/>
      <c r="H9820" s="227"/>
      <c r="I9820" s="227"/>
      <c r="J9820" s="227"/>
      <c r="K9820" s="227"/>
      <c r="L9820" s="228"/>
    </row>
    <row r="9821" spans="1:12">
      <c r="A9821" s="213" t="str">
        <f t="shared" ca="1" si="153"/>
        <v/>
      </c>
      <c r="C9821" s="223"/>
      <c r="D9821" s="224"/>
      <c r="E9821" s="224"/>
      <c r="F9821" s="225"/>
      <c r="G9821" s="226"/>
      <c r="H9821" s="227"/>
      <c r="I9821" s="227"/>
      <c r="J9821" s="227"/>
      <c r="K9821" s="227"/>
      <c r="L9821" s="228"/>
    </row>
    <row r="9822" spans="1:12">
      <c r="A9822" s="213" t="str">
        <f t="shared" ca="1" si="153"/>
        <v/>
      </c>
      <c r="C9822" s="223"/>
      <c r="D9822" s="224"/>
      <c r="E9822" s="224"/>
      <c r="F9822" s="225"/>
      <c r="G9822" s="226"/>
      <c r="H9822" s="227"/>
      <c r="I9822" s="227"/>
      <c r="J9822" s="227"/>
      <c r="K9822" s="227"/>
      <c r="L9822" s="228"/>
    </row>
    <row r="9823" spans="1:12">
      <c r="A9823" s="213" t="str">
        <f t="shared" ca="1" si="153"/>
        <v/>
      </c>
      <c r="C9823" s="223"/>
      <c r="D9823" s="224"/>
      <c r="E9823" s="224"/>
      <c r="F9823" s="225"/>
      <c r="G9823" s="226"/>
      <c r="H9823" s="227"/>
      <c r="I9823" s="227"/>
      <c r="J9823" s="227"/>
      <c r="K9823" s="227"/>
      <c r="L9823" s="228"/>
    </row>
    <row r="9824" spans="1:12">
      <c r="A9824" s="213" t="str">
        <f t="shared" ca="1" si="153"/>
        <v/>
      </c>
      <c r="C9824" s="223"/>
      <c r="D9824" s="224"/>
      <c r="E9824" s="224"/>
      <c r="F9824" s="225"/>
      <c r="G9824" s="226"/>
      <c r="H9824" s="227"/>
      <c r="I9824" s="227"/>
      <c r="J9824" s="227"/>
      <c r="K9824" s="227"/>
      <c r="L9824" s="228"/>
    </row>
    <row r="9825" spans="1:12">
      <c r="A9825" s="213" t="str">
        <f t="shared" ca="1" si="153"/>
        <v/>
      </c>
      <c r="C9825" s="223"/>
      <c r="D9825" s="224"/>
      <c r="E9825" s="224"/>
      <c r="F9825" s="225"/>
      <c r="G9825" s="226"/>
      <c r="H9825" s="227"/>
      <c r="I9825" s="227"/>
      <c r="J9825" s="227"/>
      <c r="K9825" s="227"/>
      <c r="L9825" s="228"/>
    </row>
    <row r="9826" spans="1:12">
      <c r="A9826" s="213" t="str">
        <f t="shared" ca="1" si="153"/>
        <v/>
      </c>
      <c r="C9826" s="223"/>
      <c r="D9826" s="224"/>
      <c r="E9826" s="224"/>
      <c r="F9826" s="225"/>
      <c r="G9826" s="226"/>
      <c r="H9826" s="227"/>
      <c r="I9826" s="227"/>
      <c r="J9826" s="227"/>
      <c r="K9826" s="227"/>
      <c r="L9826" s="228"/>
    </row>
    <row r="9827" spans="1:12">
      <c r="A9827" s="213" t="str">
        <f t="shared" ca="1" si="153"/>
        <v/>
      </c>
      <c r="C9827" s="223"/>
      <c r="D9827" s="224"/>
      <c r="E9827" s="224"/>
      <c r="F9827" s="225"/>
      <c r="G9827" s="226"/>
      <c r="H9827" s="227"/>
      <c r="I9827" s="227"/>
      <c r="J9827" s="227"/>
      <c r="K9827" s="227"/>
      <c r="L9827" s="228"/>
    </row>
    <row r="9828" spans="1:12">
      <c r="A9828" s="213" t="str">
        <f t="shared" ca="1" si="153"/>
        <v/>
      </c>
      <c r="C9828" s="223"/>
      <c r="D9828" s="224"/>
      <c r="E9828" s="224"/>
      <c r="F9828" s="225"/>
      <c r="G9828" s="226"/>
      <c r="H9828" s="227"/>
      <c r="I9828" s="227"/>
      <c r="J9828" s="227"/>
      <c r="K9828" s="227"/>
      <c r="L9828" s="228"/>
    </row>
    <row r="9829" spans="1:12">
      <c r="A9829" s="213" t="str">
        <f t="shared" ca="1" si="153"/>
        <v/>
      </c>
      <c r="C9829" s="223"/>
      <c r="D9829" s="224"/>
      <c r="E9829" s="224"/>
      <c r="F9829" s="225"/>
      <c r="G9829" s="226"/>
      <c r="H9829" s="227"/>
      <c r="I9829" s="227"/>
      <c r="J9829" s="227"/>
      <c r="K9829" s="227"/>
      <c r="L9829" s="228"/>
    </row>
    <row r="9830" spans="1:12">
      <c r="A9830" s="213" t="str">
        <f t="shared" ca="1" si="153"/>
        <v/>
      </c>
      <c r="C9830" s="223"/>
      <c r="D9830" s="224"/>
      <c r="E9830" s="224"/>
      <c r="F9830" s="225"/>
      <c r="G9830" s="226"/>
      <c r="H9830" s="227"/>
      <c r="I9830" s="227"/>
      <c r="J9830" s="227"/>
      <c r="K9830" s="227"/>
      <c r="L9830" s="228"/>
    </row>
    <row r="9831" spans="1:12">
      <c r="A9831" s="213" t="str">
        <f t="shared" ca="1" si="153"/>
        <v/>
      </c>
      <c r="C9831" s="223"/>
      <c r="D9831" s="224"/>
      <c r="E9831" s="224"/>
      <c r="F9831" s="225"/>
      <c r="G9831" s="226"/>
      <c r="H9831" s="227"/>
      <c r="I9831" s="227"/>
      <c r="J9831" s="227"/>
      <c r="K9831" s="227"/>
      <c r="L9831" s="228"/>
    </row>
    <row r="9832" spans="1:12">
      <c r="A9832" s="213" t="str">
        <f t="shared" ca="1" si="153"/>
        <v/>
      </c>
      <c r="C9832" s="223"/>
      <c r="D9832" s="224"/>
      <c r="E9832" s="224"/>
      <c r="F9832" s="225"/>
      <c r="G9832" s="226"/>
      <c r="H9832" s="227"/>
      <c r="I9832" s="227"/>
      <c r="J9832" s="227"/>
      <c r="K9832" s="227"/>
      <c r="L9832" s="228"/>
    </row>
    <row r="9833" spans="1:12">
      <c r="A9833" s="213" t="str">
        <f t="shared" ca="1" si="153"/>
        <v/>
      </c>
      <c r="C9833" s="223"/>
      <c r="D9833" s="224"/>
      <c r="E9833" s="224"/>
      <c r="F9833" s="225"/>
      <c r="G9833" s="226"/>
      <c r="H9833" s="227"/>
      <c r="I9833" s="227"/>
      <c r="J9833" s="227"/>
      <c r="K9833" s="227"/>
      <c r="L9833" s="228"/>
    </row>
    <row r="9834" spans="1:12">
      <c r="A9834" s="213" t="str">
        <f t="shared" ca="1" si="153"/>
        <v/>
      </c>
      <c r="C9834" s="223"/>
      <c r="D9834" s="224"/>
      <c r="E9834" s="224"/>
      <c r="F9834" s="225"/>
      <c r="G9834" s="226"/>
      <c r="H9834" s="227"/>
      <c r="I9834" s="227"/>
      <c r="J9834" s="227"/>
      <c r="K9834" s="227"/>
      <c r="L9834" s="228"/>
    </row>
    <row r="9835" spans="1:12">
      <c r="A9835" s="213" t="str">
        <f t="shared" ca="1" si="153"/>
        <v/>
      </c>
      <c r="C9835" s="223"/>
      <c r="D9835" s="224"/>
      <c r="E9835" s="224"/>
      <c r="F9835" s="225"/>
      <c r="G9835" s="226"/>
      <c r="H9835" s="227"/>
      <c r="I9835" s="227"/>
      <c r="J9835" s="227"/>
      <c r="K9835" s="227"/>
      <c r="L9835" s="228"/>
    </row>
    <row r="9836" spans="1:12">
      <c r="A9836" s="213" t="str">
        <f t="shared" ca="1" si="153"/>
        <v/>
      </c>
      <c r="C9836" s="223"/>
      <c r="D9836" s="224"/>
      <c r="E9836" s="224"/>
      <c r="F9836" s="225"/>
      <c r="G9836" s="226"/>
      <c r="H9836" s="227"/>
      <c r="I9836" s="227"/>
      <c r="J9836" s="227"/>
      <c r="K9836" s="227"/>
      <c r="L9836" s="228"/>
    </row>
    <row r="9837" spans="1:12">
      <c r="A9837" s="213" t="str">
        <f t="shared" ca="1" si="153"/>
        <v/>
      </c>
      <c r="C9837" s="223"/>
      <c r="D9837" s="224"/>
      <c r="E9837" s="224"/>
      <c r="F9837" s="225"/>
      <c r="G9837" s="226"/>
      <c r="H9837" s="227"/>
      <c r="I9837" s="227"/>
      <c r="J9837" s="227"/>
      <c r="K9837" s="227"/>
      <c r="L9837" s="228"/>
    </row>
    <row r="9838" spans="1:12">
      <c r="A9838" s="213" t="str">
        <f t="shared" ca="1" si="153"/>
        <v/>
      </c>
      <c r="C9838" s="223"/>
      <c r="D9838" s="224"/>
      <c r="E9838" s="224"/>
      <c r="F9838" s="225"/>
      <c r="G9838" s="226"/>
      <c r="H9838" s="227"/>
      <c r="I9838" s="227"/>
      <c r="J9838" s="227"/>
      <c r="K9838" s="227"/>
      <c r="L9838" s="228"/>
    </row>
    <row r="9839" spans="1:12">
      <c r="A9839" s="213" t="str">
        <f t="shared" ca="1" si="153"/>
        <v/>
      </c>
      <c r="C9839" s="223"/>
      <c r="D9839" s="224"/>
      <c r="E9839" s="224"/>
      <c r="F9839" s="225"/>
      <c r="G9839" s="226"/>
      <c r="H9839" s="227"/>
      <c r="I9839" s="227"/>
      <c r="J9839" s="227"/>
      <c r="K9839" s="227"/>
      <c r="L9839" s="228"/>
    </row>
    <row r="9840" spans="1:12">
      <c r="A9840" s="213" t="str">
        <f t="shared" ca="1" si="153"/>
        <v/>
      </c>
      <c r="C9840" s="223"/>
      <c r="D9840" s="224"/>
      <c r="E9840" s="224"/>
      <c r="F9840" s="225"/>
      <c r="G9840" s="226"/>
      <c r="H9840" s="227"/>
      <c r="I9840" s="227"/>
      <c r="J9840" s="227"/>
      <c r="K9840" s="227"/>
      <c r="L9840" s="228"/>
    </row>
    <row r="9841" spans="1:12">
      <c r="A9841" s="213" t="str">
        <f t="shared" ca="1" si="153"/>
        <v/>
      </c>
      <c r="C9841" s="223"/>
      <c r="D9841" s="224"/>
      <c r="E9841" s="224"/>
      <c r="F9841" s="225"/>
      <c r="G9841" s="226"/>
      <c r="H9841" s="227"/>
      <c r="I9841" s="227"/>
      <c r="J9841" s="227"/>
      <c r="K9841" s="227"/>
      <c r="L9841" s="228"/>
    </row>
    <row r="9842" spans="1:12">
      <c r="A9842" s="213" t="str">
        <f t="shared" ca="1" si="153"/>
        <v/>
      </c>
      <c r="C9842" s="223"/>
      <c r="D9842" s="224"/>
      <c r="E9842" s="224"/>
      <c r="F9842" s="225"/>
      <c r="G9842" s="226"/>
      <c r="H9842" s="227"/>
      <c r="I9842" s="227"/>
      <c r="J9842" s="227"/>
      <c r="K9842" s="227"/>
      <c r="L9842" s="228"/>
    </row>
    <row r="9843" spans="1:12">
      <c r="A9843" s="213" t="str">
        <f t="shared" ca="1" si="153"/>
        <v/>
      </c>
      <c r="C9843" s="223"/>
      <c r="D9843" s="224"/>
      <c r="E9843" s="224"/>
      <c r="F9843" s="225"/>
      <c r="G9843" s="226"/>
      <c r="H9843" s="227"/>
      <c r="I9843" s="227"/>
      <c r="J9843" s="227"/>
      <c r="K9843" s="227"/>
      <c r="L9843" s="228"/>
    </row>
    <row r="9844" spans="1:12">
      <c r="A9844" s="213" t="str">
        <f t="shared" ca="1" si="153"/>
        <v/>
      </c>
      <c r="C9844" s="223"/>
      <c r="D9844" s="224"/>
      <c r="E9844" s="224"/>
      <c r="F9844" s="225"/>
      <c r="G9844" s="226"/>
      <c r="H9844" s="227"/>
      <c r="I9844" s="227"/>
      <c r="J9844" s="227"/>
      <c r="K9844" s="227"/>
      <c r="L9844" s="228"/>
    </row>
    <row r="9845" spans="1:12">
      <c r="A9845" s="213" t="str">
        <f t="shared" ca="1" si="153"/>
        <v/>
      </c>
      <c r="C9845" s="223"/>
      <c r="D9845" s="224"/>
      <c r="E9845" s="224"/>
      <c r="F9845" s="225"/>
      <c r="G9845" s="226"/>
      <c r="H9845" s="227"/>
      <c r="I9845" s="227"/>
      <c r="J9845" s="227"/>
      <c r="K9845" s="227"/>
      <c r="L9845" s="228"/>
    </row>
    <row r="9846" spans="1:12">
      <c r="A9846" s="213" t="str">
        <f t="shared" ca="1" si="153"/>
        <v/>
      </c>
      <c r="C9846" s="223"/>
      <c r="D9846" s="224"/>
      <c r="E9846" s="224"/>
      <c r="F9846" s="225"/>
      <c r="G9846" s="226"/>
      <c r="H9846" s="227"/>
      <c r="I9846" s="227"/>
      <c r="J9846" s="227"/>
      <c r="K9846" s="227"/>
      <c r="L9846" s="228"/>
    </row>
    <row r="9847" spans="1:12">
      <c r="A9847" s="213" t="str">
        <f t="shared" ca="1" si="153"/>
        <v/>
      </c>
      <c r="C9847" s="223"/>
      <c r="D9847" s="224"/>
      <c r="E9847" s="224"/>
      <c r="F9847" s="225"/>
      <c r="G9847" s="226"/>
      <c r="H9847" s="227"/>
      <c r="I9847" s="227"/>
      <c r="J9847" s="227"/>
      <c r="K9847" s="227"/>
      <c r="L9847" s="228"/>
    </row>
    <row r="9848" spans="1:12">
      <c r="A9848" s="213" t="str">
        <f t="shared" ca="1" si="153"/>
        <v/>
      </c>
      <c r="C9848" s="223"/>
      <c r="D9848" s="224"/>
      <c r="E9848" s="224"/>
      <c r="F9848" s="225"/>
      <c r="G9848" s="226"/>
      <c r="H9848" s="227"/>
      <c r="I9848" s="227"/>
      <c r="J9848" s="227"/>
      <c r="K9848" s="227"/>
      <c r="L9848" s="228"/>
    </row>
    <row r="9849" spans="1:12">
      <c r="A9849" s="213" t="str">
        <f t="shared" ca="1" si="153"/>
        <v/>
      </c>
      <c r="C9849" s="223"/>
      <c r="D9849" s="224"/>
      <c r="E9849" s="224"/>
      <c r="F9849" s="225"/>
      <c r="G9849" s="226"/>
      <c r="H9849" s="227"/>
      <c r="I9849" s="227"/>
      <c r="J9849" s="227"/>
      <c r="K9849" s="227"/>
      <c r="L9849" s="228"/>
    </row>
    <row r="9850" spans="1:12">
      <c r="A9850" s="213" t="str">
        <f t="shared" ca="1" si="153"/>
        <v/>
      </c>
      <c r="C9850" s="223"/>
      <c r="D9850" s="224"/>
      <c r="E9850" s="224"/>
      <c r="F9850" s="225"/>
      <c r="G9850" s="226"/>
      <c r="H9850" s="227"/>
      <c r="I9850" s="227"/>
      <c r="J9850" s="227"/>
      <c r="K9850" s="227"/>
      <c r="L9850" s="228"/>
    </row>
    <row r="9851" spans="1:12">
      <c r="A9851" s="213" t="str">
        <f t="shared" ca="1" si="153"/>
        <v/>
      </c>
      <c r="C9851" s="223"/>
      <c r="D9851" s="224"/>
      <c r="E9851" s="224"/>
      <c r="F9851" s="225"/>
      <c r="G9851" s="226"/>
      <c r="H9851" s="227"/>
      <c r="I9851" s="227"/>
      <c r="J9851" s="227"/>
      <c r="K9851" s="227"/>
      <c r="L9851" s="228"/>
    </row>
    <row r="9852" spans="1:12">
      <c r="A9852" s="213" t="str">
        <f t="shared" ca="1" si="153"/>
        <v/>
      </c>
      <c r="C9852" s="223"/>
      <c r="D9852" s="224"/>
      <c r="E9852" s="224"/>
      <c r="F9852" s="225"/>
      <c r="G9852" s="226"/>
      <c r="H9852" s="227"/>
      <c r="I9852" s="227"/>
      <c r="J9852" s="227"/>
      <c r="K9852" s="227"/>
      <c r="L9852" s="228"/>
    </row>
    <row r="9853" spans="1:12">
      <c r="A9853" s="213" t="str">
        <f t="shared" ca="1" si="153"/>
        <v/>
      </c>
      <c r="C9853" s="223"/>
      <c r="D9853" s="224"/>
      <c r="E9853" s="224"/>
      <c r="F9853" s="225"/>
      <c r="G9853" s="226"/>
      <c r="H9853" s="227"/>
      <c r="I9853" s="227"/>
      <c r="J9853" s="227"/>
      <c r="K9853" s="227"/>
      <c r="L9853" s="228"/>
    </row>
    <row r="9854" spans="1:12">
      <c r="A9854" s="213" t="str">
        <f t="shared" ca="1" si="153"/>
        <v/>
      </c>
      <c r="C9854" s="223"/>
      <c r="D9854" s="224"/>
      <c r="E9854" s="224"/>
      <c r="F9854" s="225"/>
      <c r="G9854" s="226"/>
      <c r="H9854" s="227"/>
      <c r="I9854" s="227"/>
      <c r="J9854" s="227"/>
      <c r="K9854" s="227"/>
      <c r="L9854" s="228"/>
    </row>
    <row r="9855" spans="1:12">
      <c r="A9855" s="213" t="str">
        <f t="shared" ca="1" si="153"/>
        <v/>
      </c>
      <c r="C9855" s="223"/>
      <c r="D9855" s="224"/>
      <c r="E9855" s="224"/>
      <c r="F9855" s="225"/>
      <c r="G9855" s="226"/>
      <c r="H9855" s="227"/>
      <c r="I9855" s="227"/>
      <c r="J9855" s="227"/>
      <c r="K9855" s="227"/>
      <c r="L9855" s="228"/>
    </row>
    <row r="9856" spans="1:12">
      <c r="A9856" s="213" t="str">
        <f t="shared" ca="1" si="153"/>
        <v/>
      </c>
      <c r="C9856" s="223"/>
      <c r="D9856" s="224"/>
      <c r="E9856" s="224"/>
      <c r="F9856" s="225"/>
      <c r="G9856" s="226"/>
      <c r="H9856" s="227"/>
      <c r="I9856" s="227"/>
      <c r="J9856" s="227"/>
      <c r="K9856" s="227"/>
      <c r="L9856" s="228"/>
    </row>
    <row r="9857" spans="1:12">
      <c r="A9857" s="213" t="str">
        <f t="shared" ca="1" si="153"/>
        <v/>
      </c>
      <c r="C9857" s="223"/>
      <c r="D9857" s="224"/>
      <c r="E9857" s="224"/>
      <c r="F9857" s="225"/>
      <c r="G9857" s="226"/>
      <c r="H9857" s="227"/>
      <c r="I9857" s="227"/>
      <c r="J9857" s="227"/>
      <c r="K9857" s="227"/>
      <c r="L9857" s="228"/>
    </row>
    <row r="9858" spans="1:12">
      <c r="A9858" s="213" t="str">
        <f t="shared" ca="1" si="153"/>
        <v/>
      </c>
      <c r="C9858" s="223"/>
      <c r="D9858" s="224"/>
      <c r="E9858" s="224"/>
      <c r="F9858" s="225"/>
      <c r="G9858" s="226"/>
      <c r="H9858" s="227"/>
      <c r="I9858" s="227"/>
      <c r="J9858" s="227"/>
      <c r="K9858" s="227"/>
      <c r="L9858" s="228"/>
    </row>
    <row r="9859" spans="1:12">
      <c r="A9859" s="213" t="str">
        <f t="shared" ca="1" si="153"/>
        <v/>
      </c>
      <c r="C9859" s="223"/>
      <c r="D9859" s="224"/>
      <c r="E9859" s="224"/>
      <c r="F9859" s="225"/>
      <c r="G9859" s="226"/>
      <c r="H9859" s="227"/>
      <c r="I9859" s="227"/>
      <c r="J9859" s="227"/>
      <c r="K9859" s="227"/>
      <c r="L9859" s="228"/>
    </row>
    <row r="9860" spans="1:12">
      <c r="A9860" s="213" t="str">
        <f t="shared" ref="A9860:A9923" ca="1" si="154">IF(INDIRECT(ADDRESS(ROW(A9860),3))="","",IF(INDIRECT(ADDRESS(ROW(A9860),3))=INDIRECT(ADDRESS(ROW(A9860)-1,3)),A9859,A9859+1))</f>
        <v/>
      </c>
      <c r="C9860" s="223"/>
      <c r="D9860" s="224"/>
      <c r="E9860" s="224"/>
      <c r="F9860" s="225"/>
      <c r="G9860" s="226"/>
      <c r="H9860" s="227"/>
      <c r="I9860" s="227"/>
      <c r="J9860" s="227"/>
      <c r="K9860" s="227"/>
      <c r="L9860" s="228"/>
    </row>
    <row r="9861" spans="1:12">
      <c r="A9861" s="213" t="str">
        <f t="shared" ca="1" si="154"/>
        <v/>
      </c>
      <c r="C9861" s="223"/>
      <c r="D9861" s="224"/>
      <c r="E9861" s="224"/>
      <c r="F9861" s="225"/>
      <c r="G9861" s="226"/>
      <c r="H9861" s="227"/>
      <c r="I9861" s="227"/>
      <c r="J9861" s="227"/>
      <c r="K9861" s="227"/>
      <c r="L9861" s="228"/>
    </row>
    <row r="9862" spans="1:12">
      <c r="A9862" s="213" t="str">
        <f t="shared" ca="1" si="154"/>
        <v/>
      </c>
      <c r="C9862" s="223"/>
      <c r="D9862" s="224"/>
      <c r="E9862" s="224"/>
      <c r="F9862" s="225"/>
      <c r="G9862" s="226"/>
      <c r="H9862" s="227"/>
      <c r="I9862" s="227"/>
      <c r="J9862" s="227"/>
      <c r="K9862" s="227"/>
      <c r="L9862" s="228"/>
    </row>
    <row r="9863" spans="1:12">
      <c r="A9863" s="213" t="str">
        <f t="shared" ca="1" si="154"/>
        <v/>
      </c>
      <c r="C9863" s="223"/>
      <c r="D9863" s="224"/>
      <c r="E9863" s="224"/>
      <c r="F9863" s="225"/>
      <c r="G9863" s="226"/>
      <c r="H9863" s="227"/>
      <c r="I9863" s="227"/>
      <c r="J9863" s="227"/>
      <c r="K9863" s="227"/>
      <c r="L9863" s="228"/>
    </row>
    <row r="9864" spans="1:12">
      <c r="A9864" s="213" t="str">
        <f t="shared" ca="1" si="154"/>
        <v/>
      </c>
      <c r="C9864" s="223"/>
      <c r="D9864" s="224"/>
      <c r="E9864" s="224"/>
      <c r="F9864" s="225"/>
      <c r="G9864" s="226"/>
      <c r="H9864" s="227"/>
      <c r="I9864" s="227"/>
      <c r="J9864" s="227"/>
      <c r="K9864" s="227"/>
      <c r="L9864" s="228"/>
    </row>
    <row r="9865" spans="1:12">
      <c r="A9865" s="213" t="str">
        <f t="shared" ca="1" si="154"/>
        <v/>
      </c>
      <c r="C9865" s="223"/>
      <c r="D9865" s="224"/>
      <c r="E9865" s="224"/>
      <c r="F9865" s="225"/>
      <c r="G9865" s="226"/>
      <c r="H9865" s="227"/>
      <c r="I9865" s="227"/>
      <c r="J9865" s="227"/>
      <c r="K9865" s="227"/>
      <c r="L9865" s="228"/>
    </row>
    <row r="9866" spans="1:12">
      <c r="A9866" s="213" t="str">
        <f t="shared" ca="1" si="154"/>
        <v/>
      </c>
      <c r="C9866" s="223"/>
      <c r="D9866" s="224"/>
      <c r="E9866" s="224"/>
      <c r="F9866" s="225"/>
      <c r="G9866" s="226"/>
      <c r="H9866" s="227"/>
      <c r="I9866" s="227"/>
      <c r="J9866" s="227"/>
      <c r="K9866" s="227"/>
      <c r="L9866" s="228"/>
    </row>
    <row r="9867" spans="1:12">
      <c r="A9867" s="213" t="str">
        <f t="shared" ca="1" si="154"/>
        <v/>
      </c>
      <c r="C9867" s="223"/>
      <c r="D9867" s="224"/>
      <c r="E9867" s="224"/>
      <c r="F9867" s="225"/>
      <c r="G9867" s="226"/>
      <c r="H9867" s="227"/>
      <c r="I9867" s="227"/>
      <c r="J9867" s="227"/>
      <c r="K9867" s="227"/>
      <c r="L9867" s="228"/>
    </row>
    <row r="9868" spans="1:12">
      <c r="A9868" s="213" t="str">
        <f t="shared" ca="1" si="154"/>
        <v/>
      </c>
      <c r="C9868" s="223"/>
      <c r="D9868" s="224"/>
      <c r="E9868" s="224"/>
      <c r="F9868" s="225"/>
      <c r="G9868" s="226"/>
      <c r="H9868" s="227"/>
      <c r="I9868" s="227"/>
      <c r="J9868" s="227"/>
      <c r="K9868" s="227"/>
      <c r="L9868" s="228"/>
    </row>
    <row r="9869" spans="1:12">
      <c r="A9869" s="213" t="str">
        <f t="shared" ca="1" si="154"/>
        <v/>
      </c>
      <c r="C9869" s="223"/>
      <c r="D9869" s="224"/>
      <c r="E9869" s="224"/>
      <c r="F9869" s="225"/>
      <c r="G9869" s="226"/>
      <c r="H9869" s="227"/>
      <c r="I9869" s="227"/>
      <c r="J9869" s="227"/>
      <c r="K9869" s="227"/>
      <c r="L9869" s="228"/>
    </row>
    <row r="9870" spans="1:12">
      <c r="A9870" s="213" t="str">
        <f t="shared" ca="1" si="154"/>
        <v/>
      </c>
      <c r="C9870" s="223"/>
      <c r="D9870" s="224"/>
      <c r="E9870" s="224"/>
      <c r="F9870" s="225"/>
      <c r="G9870" s="226"/>
      <c r="H9870" s="227"/>
      <c r="I9870" s="227"/>
      <c r="J9870" s="227"/>
      <c r="K9870" s="227"/>
      <c r="L9870" s="228"/>
    </row>
    <row r="9871" spans="1:12">
      <c r="A9871" s="213" t="str">
        <f t="shared" ca="1" si="154"/>
        <v/>
      </c>
      <c r="C9871" s="223"/>
      <c r="D9871" s="224"/>
      <c r="E9871" s="224"/>
      <c r="F9871" s="225"/>
      <c r="G9871" s="226"/>
      <c r="H9871" s="227"/>
      <c r="I9871" s="227"/>
      <c r="J9871" s="227"/>
      <c r="K9871" s="227"/>
      <c r="L9871" s="228"/>
    </row>
    <row r="9872" spans="1:12">
      <c r="A9872" s="213" t="str">
        <f t="shared" ca="1" si="154"/>
        <v/>
      </c>
      <c r="C9872" s="223"/>
      <c r="D9872" s="224"/>
      <c r="E9872" s="224"/>
      <c r="F9872" s="225"/>
      <c r="G9872" s="226"/>
      <c r="H9872" s="227"/>
      <c r="I9872" s="227"/>
      <c r="J9872" s="227"/>
      <c r="K9872" s="227"/>
      <c r="L9872" s="228"/>
    </row>
    <row r="9873" spans="1:12">
      <c r="A9873" s="213" t="str">
        <f t="shared" ca="1" si="154"/>
        <v/>
      </c>
      <c r="C9873" s="223"/>
      <c r="D9873" s="224"/>
      <c r="E9873" s="224"/>
      <c r="F9873" s="225"/>
      <c r="G9873" s="226"/>
      <c r="H9873" s="227"/>
      <c r="I9873" s="227"/>
      <c r="J9873" s="227"/>
      <c r="K9873" s="227"/>
      <c r="L9873" s="228"/>
    </row>
    <row r="9874" spans="1:12">
      <c r="A9874" s="213" t="str">
        <f t="shared" ca="1" si="154"/>
        <v/>
      </c>
      <c r="C9874" s="223"/>
      <c r="D9874" s="224"/>
      <c r="E9874" s="224"/>
      <c r="F9874" s="225"/>
      <c r="G9874" s="226"/>
      <c r="H9874" s="227"/>
      <c r="I9874" s="227"/>
      <c r="J9874" s="227"/>
      <c r="K9874" s="227"/>
      <c r="L9874" s="228"/>
    </row>
    <row r="9875" spans="1:12">
      <c r="A9875" s="213" t="str">
        <f t="shared" ca="1" si="154"/>
        <v/>
      </c>
      <c r="C9875" s="223"/>
      <c r="D9875" s="224"/>
      <c r="E9875" s="224"/>
      <c r="F9875" s="225"/>
      <c r="G9875" s="226"/>
      <c r="H9875" s="227"/>
      <c r="I9875" s="227"/>
      <c r="J9875" s="227"/>
      <c r="K9875" s="227"/>
      <c r="L9875" s="228"/>
    </row>
    <row r="9876" spans="1:12">
      <c r="A9876" s="213" t="str">
        <f t="shared" ca="1" si="154"/>
        <v/>
      </c>
      <c r="C9876" s="223"/>
      <c r="D9876" s="224"/>
      <c r="E9876" s="224"/>
      <c r="F9876" s="225"/>
      <c r="G9876" s="226"/>
      <c r="H9876" s="227"/>
      <c r="I9876" s="227"/>
      <c r="J9876" s="227"/>
      <c r="K9876" s="227"/>
      <c r="L9876" s="228"/>
    </row>
    <row r="9877" spans="1:12">
      <c r="A9877" s="213" t="str">
        <f t="shared" ca="1" si="154"/>
        <v/>
      </c>
      <c r="C9877" s="223"/>
      <c r="D9877" s="224"/>
      <c r="E9877" s="224"/>
      <c r="F9877" s="225"/>
      <c r="G9877" s="226"/>
      <c r="H9877" s="227"/>
      <c r="I9877" s="227"/>
      <c r="J9877" s="227"/>
      <c r="K9877" s="227"/>
      <c r="L9877" s="228"/>
    </row>
    <row r="9878" spans="1:12">
      <c r="A9878" s="213" t="str">
        <f t="shared" ca="1" si="154"/>
        <v/>
      </c>
      <c r="C9878" s="223"/>
      <c r="D9878" s="224"/>
      <c r="E9878" s="224"/>
      <c r="F9878" s="225"/>
      <c r="G9878" s="226"/>
      <c r="H9878" s="227"/>
      <c r="I9878" s="227"/>
      <c r="J9878" s="227"/>
      <c r="K9878" s="227"/>
      <c r="L9878" s="228"/>
    </row>
    <row r="9879" spans="1:12">
      <c r="A9879" s="213" t="str">
        <f t="shared" ca="1" si="154"/>
        <v/>
      </c>
      <c r="C9879" s="223"/>
      <c r="D9879" s="224"/>
      <c r="E9879" s="224"/>
      <c r="F9879" s="225"/>
      <c r="G9879" s="226"/>
      <c r="H9879" s="227"/>
      <c r="I9879" s="227"/>
      <c r="J9879" s="227"/>
      <c r="K9879" s="227"/>
      <c r="L9879" s="228"/>
    </row>
    <row r="9880" spans="1:12">
      <c r="A9880" s="213" t="str">
        <f t="shared" ca="1" si="154"/>
        <v/>
      </c>
      <c r="C9880" s="223"/>
      <c r="D9880" s="224"/>
      <c r="E9880" s="224"/>
      <c r="F9880" s="225"/>
      <c r="G9880" s="226"/>
      <c r="H9880" s="227"/>
      <c r="I9880" s="227"/>
      <c r="J9880" s="227"/>
      <c r="K9880" s="227"/>
      <c r="L9880" s="228"/>
    </row>
    <row r="9881" spans="1:12">
      <c r="A9881" s="213" t="str">
        <f t="shared" ca="1" si="154"/>
        <v/>
      </c>
      <c r="C9881" s="223"/>
      <c r="D9881" s="224"/>
      <c r="E9881" s="224"/>
      <c r="F9881" s="225"/>
      <c r="G9881" s="226"/>
      <c r="H9881" s="227"/>
      <c r="I9881" s="227"/>
      <c r="J9881" s="227"/>
      <c r="K9881" s="227"/>
      <c r="L9881" s="228"/>
    </row>
    <row r="9882" spans="1:12">
      <c r="A9882" s="213" t="str">
        <f t="shared" ca="1" si="154"/>
        <v/>
      </c>
      <c r="C9882" s="223"/>
      <c r="D9882" s="224"/>
      <c r="E9882" s="224"/>
      <c r="F9882" s="225"/>
      <c r="G9882" s="226"/>
      <c r="H9882" s="227"/>
      <c r="I9882" s="227"/>
      <c r="J9882" s="227"/>
      <c r="K9882" s="227"/>
      <c r="L9882" s="228"/>
    </row>
    <row r="9883" spans="1:12">
      <c r="A9883" s="213" t="str">
        <f t="shared" ca="1" si="154"/>
        <v/>
      </c>
      <c r="C9883" s="223"/>
      <c r="D9883" s="224"/>
      <c r="E9883" s="224"/>
      <c r="F9883" s="225"/>
      <c r="G9883" s="226"/>
      <c r="H9883" s="227"/>
      <c r="I9883" s="227"/>
      <c r="J9883" s="227"/>
      <c r="K9883" s="227"/>
      <c r="L9883" s="228"/>
    </row>
    <row r="9884" spans="1:12">
      <c r="A9884" s="213" t="str">
        <f t="shared" ca="1" si="154"/>
        <v/>
      </c>
      <c r="C9884" s="223"/>
      <c r="D9884" s="224"/>
      <c r="E9884" s="224"/>
      <c r="F9884" s="225"/>
      <c r="G9884" s="226"/>
      <c r="H9884" s="227"/>
      <c r="I9884" s="227"/>
      <c r="J9884" s="227"/>
      <c r="K9884" s="227"/>
      <c r="L9884" s="228"/>
    </row>
    <row r="9885" spans="1:12">
      <c r="A9885" s="213" t="str">
        <f t="shared" ca="1" si="154"/>
        <v/>
      </c>
      <c r="C9885" s="223"/>
      <c r="D9885" s="224"/>
      <c r="E9885" s="224"/>
      <c r="F9885" s="225"/>
      <c r="G9885" s="226"/>
      <c r="H9885" s="227"/>
      <c r="I9885" s="227"/>
      <c r="J9885" s="227"/>
      <c r="K9885" s="227"/>
      <c r="L9885" s="228"/>
    </row>
    <row r="9886" spans="1:12">
      <c r="A9886" s="213" t="str">
        <f t="shared" ca="1" si="154"/>
        <v/>
      </c>
      <c r="C9886" s="223"/>
      <c r="D9886" s="224"/>
      <c r="E9886" s="224"/>
      <c r="F9886" s="225"/>
      <c r="G9886" s="226"/>
      <c r="H9886" s="227"/>
      <c r="I9886" s="227"/>
      <c r="J9886" s="227"/>
      <c r="K9886" s="227"/>
      <c r="L9886" s="228"/>
    </row>
    <row r="9887" spans="1:12">
      <c r="A9887" s="213" t="str">
        <f t="shared" ca="1" si="154"/>
        <v/>
      </c>
      <c r="C9887" s="223"/>
      <c r="D9887" s="224"/>
      <c r="E9887" s="224"/>
      <c r="F9887" s="225"/>
      <c r="G9887" s="226"/>
      <c r="H9887" s="227"/>
      <c r="I9887" s="227"/>
      <c r="J9887" s="227"/>
      <c r="K9887" s="227"/>
      <c r="L9887" s="228"/>
    </row>
    <row r="9888" spans="1:12">
      <c r="A9888" s="213" t="str">
        <f t="shared" ca="1" si="154"/>
        <v/>
      </c>
      <c r="C9888" s="223"/>
      <c r="D9888" s="224"/>
      <c r="E9888" s="224"/>
      <c r="F9888" s="225"/>
      <c r="G9888" s="226"/>
      <c r="H9888" s="227"/>
      <c r="I9888" s="227"/>
      <c r="J9888" s="227"/>
      <c r="K9888" s="227"/>
      <c r="L9888" s="228"/>
    </row>
    <row r="9889" spans="1:12">
      <c r="A9889" s="213" t="str">
        <f t="shared" ca="1" si="154"/>
        <v/>
      </c>
      <c r="C9889" s="223"/>
      <c r="D9889" s="224"/>
      <c r="E9889" s="224"/>
      <c r="F9889" s="225"/>
      <c r="G9889" s="226"/>
      <c r="H9889" s="227"/>
      <c r="I9889" s="227"/>
      <c r="J9889" s="227"/>
      <c r="K9889" s="227"/>
      <c r="L9889" s="228"/>
    </row>
    <row r="9890" spans="1:12">
      <c r="A9890" s="213" t="str">
        <f t="shared" ca="1" si="154"/>
        <v/>
      </c>
      <c r="C9890" s="223"/>
      <c r="D9890" s="224"/>
      <c r="E9890" s="224"/>
      <c r="F9890" s="225"/>
      <c r="G9890" s="226"/>
      <c r="H9890" s="227"/>
      <c r="I9890" s="227"/>
      <c r="J9890" s="227"/>
      <c r="K9890" s="227"/>
      <c r="L9890" s="228"/>
    </row>
    <row r="9891" spans="1:12">
      <c r="A9891" s="213" t="str">
        <f t="shared" ca="1" si="154"/>
        <v/>
      </c>
      <c r="C9891" s="223"/>
      <c r="D9891" s="224"/>
      <c r="E9891" s="224"/>
      <c r="F9891" s="225"/>
      <c r="G9891" s="226"/>
      <c r="H9891" s="227"/>
      <c r="I9891" s="227"/>
      <c r="J9891" s="227"/>
      <c r="K9891" s="227"/>
      <c r="L9891" s="228"/>
    </row>
    <row r="9892" spans="1:12">
      <c r="A9892" s="213" t="str">
        <f t="shared" ca="1" si="154"/>
        <v/>
      </c>
      <c r="C9892" s="223"/>
      <c r="D9892" s="224"/>
      <c r="E9892" s="224"/>
      <c r="F9892" s="225"/>
      <c r="G9892" s="226"/>
      <c r="H9892" s="227"/>
      <c r="I9892" s="227"/>
      <c r="J9892" s="227"/>
      <c r="K9892" s="227"/>
      <c r="L9892" s="228"/>
    </row>
    <row r="9893" spans="1:12">
      <c r="A9893" s="213" t="str">
        <f t="shared" ca="1" si="154"/>
        <v/>
      </c>
      <c r="C9893" s="223"/>
      <c r="D9893" s="224"/>
      <c r="E9893" s="224"/>
      <c r="F9893" s="225"/>
      <c r="G9893" s="226"/>
      <c r="H9893" s="227"/>
      <c r="I9893" s="227"/>
      <c r="J9893" s="227"/>
      <c r="K9893" s="227"/>
      <c r="L9893" s="228"/>
    </row>
    <row r="9894" spans="1:12">
      <c r="A9894" s="213" t="str">
        <f t="shared" ca="1" si="154"/>
        <v/>
      </c>
      <c r="C9894" s="223"/>
      <c r="D9894" s="224"/>
      <c r="E9894" s="224"/>
      <c r="F9894" s="225"/>
      <c r="G9894" s="226"/>
      <c r="H9894" s="227"/>
      <c r="I9894" s="227"/>
      <c r="J9894" s="227"/>
      <c r="K9894" s="227"/>
      <c r="L9894" s="228"/>
    </row>
    <row r="9895" spans="1:12">
      <c r="A9895" s="213" t="str">
        <f t="shared" ca="1" si="154"/>
        <v/>
      </c>
      <c r="C9895" s="223"/>
      <c r="D9895" s="224"/>
      <c r="E9895" s="224"/>
      <c r="F9895" s="225"/>
      <c r="G9895" s="226"/>
      <c r="H9895" s="227"/>
      <c r="I9895" s="227"/>
      <c r="J9895" s="227"/>
      <c r="K9895" s="227"/>
      <c r="L9895" s="228"/>
    </row>
    <row r="9896" spans="1:12">
      <c r="A9896" s="213" t="str">
        <f t="shared" ca="1" si="154"/>
        <v/>
      </c>
      <c r="C9896" s="223"/>
      <c r="D9896" s="224"/>
      <c r="E9896" s="224"/>
      <c r="F9896" s="225"/>
      <c r="G9896" s="226"/>
      <c r="H9896" s="227"/>
      <c r="I9896" s="227"/>
      <c r="J9896" s="227"/>
      <c r="K9896" s="227"/>
      <c r="L9896" s="228"/>
    </row>
    <row r="9897" spans="1:12">
      <c r="A9897" s="213" t="str">
        <f t="shared" ca="1" si="154"/>
        <v/>
      </c>
      <c r="C9897" s="223"/>
      <c r="D9897" s="224"/>
      <c r="E9897" s="224"/>
      <c r="F9897" s="225"/>
      <c r="G9897" s="226"/>
      <c r="H9897" s="227"/>
      <c r="I9897" s="227"/>
      <c r="J9897" s="227"/>
      <c r="K9897" s="227"/>
      <c r="L9897" s="228"/>
    </row>
    <row r="9898" spans="1:12">
      <c r="A9898" s="213" t="str">
        <f t="shared" ca="1" si="154"/>
        <v/>
      </c>
      <c r="C9898" s="223"/>
      <c r="D9898" s="224"/>
      <c r="E9898" s="224"/>
      <c r="F9898" s="225"/>
      <c r="G9898" s="226"/>
      <c r="H9898" s="227"/>
      <c r="I9898" s="227"/>
      <c r="J9898" s="227"/>
      <c r="K9898" s="227"/>
      <c r="L9898" s="228"/>
    </row>
    <row r="9899" spans="1:12">
      <c r="A9899" s="213" t="str">
        <f t="shared" ca="1" si="154"/>
        <v/>
      </c>
      <c r="C9899" s="223"/>
      <c r="D9899" s="224"/>
      <c r="E9899" s="224"/>
      <c r="F9899" s="225"/>
      <c r="G9899" s="226"/>
      <c r="H9899" s="227"/>
      <c r="I9899" s="227"/>
      <c r="J9899" s="227"/>
      <c r="K9899" s="227"/>
      <c r="L9899" s="228"/>
    </row>
    <row r="9900" spans="1:12">
      <c r="A9900" s="213" t="str">
        <f t="shared" ca="1" si="154"/>
        <v/>
      </c>
      <c r="C9900" s="223"/>
      <c r="D9900" s="224"/>
      <c r="E9900" s="224"/>
      <c r="F9900" s="225"/>
      <c r="G9900" s="226"/>
      <c r="H9900" s="227"/>
      <c r="I9900" s="227"/>
      <c r="J9900" s="227"/>
      <c r="K9900" s="227"/>
      <c r="L9900" s="228"/>
    </row>
    <row r="9901" spans="1:12">
      <c r="A9901" s="213" t="str">
        <f t="shared" ca="1" si="154"/>
        <v/>
      </c>
      <c r="C9901" s="223"/>
      <c r="D9901" s="224"/>
      <c r="E9901" s="224"/>
      <c r="F9901" s="225"/>
      <c r="G9901" s="226"/>
      <c r="H9901" s="227"/>
      <c r="I9901" s="227"/>
      <c r="J9901" s="227"/>
      <c r="K9901" s="227"/>
      <c r="L9901" s="228"/>
    </row>
    <row r="9902" spans="1:12">
      <c r="A9902" s="213" t="str">
        <f t="shared" ca="1" si="154"/>
        <v/>
      </c>
      <c r="C9902" s="223"/>
      <c r="D9902" s="224"/>
      <c r="E9902" s="224"/>
      <c r="F9902" s="225"/>
      <c r="G9902" s="226"/>
      <c r="H9902" s="227"/>
      <c r="I9902" s="227"/>
      <c r="J9902" s="227"/>
      <c r="K9902" s="227"/>
      <c r="L9902" s="228"/>
    </row>
    <row r="9903" spans="1:12">
      <c r="A9903" s="213" t="str">
        <f t="shared" ca="1" si="154"/>
        <v/>
      </c>
      <c r="C9903" s="223"/>
      <c r="D9903" s="224"/>
      <c r="E9903" s="224"/>
      <c r="F9903" s="225"/>
      <c r="G9903" s="226"/>
      <c r="H9903" s="227"/>
      <c r="I9903" s="227"/>
      <c r="J9903" s="227"/>
      <c r="K9903" s="227"/>
      <c r="L9903" s="228"/>
    </row>
    <row r="9904" spans="1:12">
      <c r="A9904" s="213" t="str">
        <f t="shared" ca="1" si="154"/>
        <v/>
      </c>
      <c r="C9904" s="223"/>
      <c r="D9904" s="224"/>
      <c r="E9904" s="224"/>
      <c r="F9904" s="225"/>
      <c r="G9904" s="226"/>
      <c r="H9904" s="227"/>
      <c r="I9904" s="227"/>
      <c r="J9904" s="227"/>
      <c r="K9904" s="227"/>
      <c r="L9904" s="228"/>
    </row>
    <row r="9905" spans="1:12">
      <c r="A9905" s="213" t="str">
        <f t="shared" ca="1" si="154"/>
        <v/>
      </c>
      <c r="C9905" s="223"/>
      <c r="D9905" s="224"/>
      <c r="E9905" s="224"/>
      <c r="F9905" s="225"/>
      <c r="G9905" s="226"/>
      <c r="H9905" s="227"/>
      <c r="I9905" s="227"/>
      <c r="J9905" s="227"/>
      <c r="K9905" s="227"/>
      <c r="L9905" s="228"/>
    </row>
    <row r="9906" spans="1:12">
      <c r="A9906" s="213" t="str">
        <f t="shared" ca="1" si="154"/>
        <v/>
      </c>
      <c r="C9906" s="223"/>
      <c r="D9906" s="224"/>
      <c r="E9906" s="224"/>
      <c r="F9906" s="225"/>
      <c r="G9906" s="226"/>
      <c r="H9906" s="227"/>
      <c r="I9906" s="227"/>
      <c r="J9906" s="227"/>
      <c r="K9906" s="227"/>
      <c r="L9906" s="228"/>
    </row>
    <row r="9907" spans="1:12">
      <c r="A9907" s="213" t="str">
        <f t="shared" ca="1" si="154"/>
        <v/>
      </c>
      <c r="C9907" s="223"/>
      <c r="D9907" s="224"/>
      <c r="E9907" s="224"/>
      <c r="F9907" s="225"/>
      <c r="G9907" s="226"/>
      <c r="H9907" s="227"/>
      <c r="I9907" s="227"/>
      <c r="J9907" s="227"/>
      <c r="K9907" s="227"/>
      <c r="L9907" s="228"/>
    </row>
    <row r="9908" spans="1:12">
      <c r="A9908" s="213" t="str">
        <f t="shared" ca="1" si="154"/>
        <v/>
      </c>
      <c r="C9908" s="223"/>
      <c r="D9908" s="224"/>
      <c r="E9908" s="224"/>
      <c r="F9908" s="225"/>
      <c r="G9908" s="226"/>
      <c r="H9908" s="227"/>
      <c r="I9908" s="227"/>
      <c r="J9908" s="227"/>
      <c r="K9908" s="227"/>
      <c r="L9908" s="228"/>
    </row>
    <row r="9909" spans="1:12">
      <c r="A9909" s="213" t="str">
        <f t="shared" ca="1" si="154"/>
        <v/>
      </c>
      <c r="C9909" s="223"/>
      <c r="D9909" s="224"/>
      <c r="E9909" s="224"/>
      <c r="F9909" s="225"/>
      <c r="G9909" s="226"/>
      <c r="H9909" s="227"/>
      <c r="I9909" s="227"/>
      <c r="J9909" s="227"/>
      <c r="K9909" s="227"/>
      <c r="L9909" s="228"/>
    </row>
    <row r="9910" spans="1:12">
      <c r="A9910" s="213" t="str">
        <f t="shared" ca="1" si="154"/>
        <v/>
      </c>
      <c r="C9910" s="223"/>
      <c r="D9910" s="224"/>
      <c r="E9910" s="224"/>
      <c r="F9910" s="225"/>
      <c r="G9910" s="226"/>
      <c r="H9910" s="227"/>
      <c r="I9910" s="227"/>
      <c r="J9910" s="227"/>
      <c r="K9910" s="227"/>
      <c r="L9910" s="228"/>
    </row>
    <row r="9911" spans="1:12">
      <c r="A9911" s="213" t="str">
        <f t="shared" ca="1" si="154"/>
        <v/>
      </c>
      <c r="C9911" s="223"/>
      <c r="D9911" s="224"/>
      <c r="E9911" s="224"/>
      <c r="F9911" s="225"/>
      <c r="G9911" s="226"/>
      <c r="H9911" s="227"/>
      <c r="I9911" s="227"/>
      <c r="J9911" s="227"/>
      <c r="K9911" s="227"/>
      <c r="L9911" s="228"/>
    </row>
    <row r="9912" spans="1:12">
      <c r="A9912" s="213" t="str">
        <f t="shared" ca="1" si="154"/>
        <v/>
      </c>
      <c r="C9912" s="223"/>
      <c r="D9912" s="224"/>
      <c r="E9912" s="224"/>
      <c r="F9912" s="225"/>
      <c r="G9912" s="226"/>
      <c r="H9912" s="227"/>
      <c r="I9912" s="227"/>
      <c r="J9912" s="227"/>
      <c r="K9912" s="227"/>
      <c r="L9912" s="228"/>
    </row>
    <row r="9913" spans="1:12">
      <c r="A9913" s="213" t="str">
        <f t="shared" ca="1" si="154"/>
        <v/>
      </c>
      <c r="C9913" s="223"/>
      <c r="D9913" s="224"/>
      <c r="E9913" s="224"/>
      <c r="F9913" s="225"/>
      <c r="G9913" s="226"/>
      <c r="H9913" s="227"/>
      <c r="I9913" s="227"/>
      <c r="J9913" s="227"/>
      <c r="K9913" s="227"/>
      <c r="L9913" s="228"/>
    </row>
    <row r="9914" spans="1:12">
      <c r="A9914" s="213" t="str">
        <f t="shared" ca="1" si="154"/>
        <v/>
      </c>
      <c r="C9914" s="223"/>
      <c r="D9914" s="224"/>
      <c r="E9914" s="224"/>
      <c r="F9914" s="225"/>
      <c r="G9914" s="226"/>
      <c r="H9914" s="227"/>
      <c r="I9914" s="227"/>
      <c r="J9914" s="227"/>
      <c r="K9914" s="227"/>
      <c r="L9914" s="228"/>
    </row>
    <row r="9915" spans="1:12">
      <c r="A9915" s="213" t="str">
        <f t="shared" ca="1" si="154"/>
        <v/>
      </c>
      <c r="C9915" s="223"/>
      <c r="D9915" s="224"/>
      <c r="E9915" s="224"/>
      <c r="F9915" s="225"/>
      <c r="G9915" s="226"/>
      <c r="H9915" s="227"/>
      <c r="I9915" s="227"/>
      <c r="J9915" s="227"/>
      <c r="K9915" s="227"/>
      <c r="L9915" s="228"/>
    </row>
    <row r="9916" spans="1:12">
      <c r="A9916" s="213" t="str">
        <f t="shared" ca="1" si="154"/>
        <v/>
      </c>
      <c r="C9916" s="223"/>
      <c r="D9916" s="224"/>
      <c r="E9916" s="224"/>
      <c r="F9916" s="225"/>
      <c r="G9916" s="226"/>
      <c r="H9916" s="227"/>
      <c r="I9916" s="227"/>
      <c r="J9916" s="227"/>
      <c r="K9916" s="227"/>
      <c r="L9916" s="228"/>
    </row>
    <row r="9917" spans="1:12">
      <c r="A9917" s="213" t="str">
        <f t="shared" ca="1" si="154"/>
        <v/>
      </c>
      <c r="C9917" s="223"/>
      <c r="D9917" s="224"/>
      <c r="E9917" s="224"/>
      <c r="F9917" s="225"/>
      <c r="G9917" s="226"/>
      <c r="H9917" s="227"/>
      <c r="I9917" s="227"/>
      <c r="J9917" s="227"/>
      <c r="K9917" s="227"/>
      <c r="L9917" s="228"/>
    </row>
    <row r="9918" spans="1:12">
      <c r="A9918" s="213" t="str">
        <f t="shared" ca="1" si="154"/>
        <v/>
      </c>
      <c r="C9918" s="223"/>
      <c r="D9918" s="224"/>
      <c r="E9918" s="224"/>
      <c r="F9918" s="225"/>
      <c r="G9918" s="226"/>
      <c r="H9918" s="227"/>
      <c r="I9918" s="227"/>
      <c r="J9918" s="227"/>
      <c r="K9918" s="227"/>
      <c r="L9918" s="228"/>
    </row>
    <row r="9919" spans="1:12">
      <c r="A9919" s="213" t="str">
        <f t="shared" ca="1" si="154"/>
        <v/>
      </c>
      <c r="C9919" s="223"/>
      <c r="D9919" s="224"/>
      <c r="E9919" s="224"/>
      <c r="F9919" s="225"/>
      <c r="G9919" s="226"/>
      <c r="H9919" s="227"/>
      <c r="I9919" s="227"/>
      <c r="J9919" s="227"/>
      <c r="K9919" s="227"/>
      <c r="L9919" s="228"/>
    </row>
    <row r="9920" spans="1:12">
      <c r="A9920" s="213" t="str">
        <f t="shared" ca="1" si="154"/>
        <v/>
      </c>
      <c r="C9920" s="223"/>
      <c r="D9920" s="224"/>
      <c r="E9920" s="224"/>
      <c r="F9920" s="225"/>
      <c r="G9920" s="226"/>
      <c r="H9920" s="227"/>
      <c r="I9920" s="227"/>
      <c r="J9920" s="227"/>
      <c r="K9920" s="227"/>
      <c r="L9920" s="228"/>
    </row>
    <row r="9921" spans="1:12">
      <c r="A9921" s="213" t="str">
        <f t="shared" ca="1" si="154"/>
        <v/>
      </c>
      <c r="C9921" s="223"/>
      <c r="D9921" s="224"/>
      <c r="E9921" s="224"/>
      <c r="F9921" s="225"/>
      <c r="G9921" s="226"/>
      <c r="H9921" s="227"/>
      <c r="I9921" s="227"/>
      <c r="J9921" s="227"/>
      <c r="K9921" s="227"/>
      <c r="L9921" s="228"/>
    </row>
    <row r="9922" spans="1:12">
      <c r="A9922" s="213" t="str">
        <f t="shared" ca="1" si="154"/>
        <v/>
      </c>
      <c r="C9922" s="223"/>
      <c r="D9922" s="224"/>
      <c r="E9922" s="224"/>
      <c r="F9922" s="225"/>
      <c r="G9922" s="226"/>
      <c r="H9922" s="227"/>
      <c r="I9922" s="227"/>
      <c r="J9922" s="227"/>
      <c r="K9922" s="227"/>
      <c r="L9922" s="228"/>
    </row>
    <row r="9923" spans="1:12">
      <c r="A9923" s="213" t="str">
        <f t="shared" ca="1" si="154"/>
        <v/>
      </c>
      <c r="C9923" s="223"/>
      <c r="D9923" s="224"/>
      <c r="E9923" s="224"/>
      <c r="F9923" s="225"/>
      <c r="G9923" s="226"/>
      <c r="H9923" s="227"/>
      <c r="I9923" s="227"/>
      <c r="J9923" s="227"/>
      <c r="K9923" s="227"/>
      <c r="L9923" s="228"/>
    </row>
    <row r="9924" spans="1:12">
      <c r="A9924" s="213" t="str">
        <f t="shared" ref="A9924:A9987" ca="1" si="155">IF(INDIRECT(ADDRESS(ROW(A9924),3))="","",IF(INDIRECT(ADDRESS(ROW(A9924),3))=INDIRECT(ADDRESS(ROW(A9924)-1,3)),A9923,A9923+1))</f>
        <v/>
      </c>
      <c r="C9924" s="223"/>
      <c r="D9924" s="224"/>
      <c r="E9924" s="224"/>
      <c r="F9924" s="225"/>
      <c r="G9924" s="226"/>
      <c r="H9924" s="227"/>
      <c r="I9924" s="227"/>
      <c r="J9924" s="227"/>
      <c r="K9924" s="227"/>
      <c r="L9924" s="228"/>
    </row>
    <row r="9925" spans="1:12">
      <c r="A9925" s="213" t="str">
        <f t="shared" ca="1" si="155"/>
        <v/>
      </c>
      <c r="C9925" s="223"/>
      <c r="D9925" s="224"/>
      <c r="E9925" s="224"/>
      <c r="F9925" s="225"/>
      <c r="G9925" s="226"/>
      <c r="H9925" s="227"/>
      <c r="I9925" s="227"/>
      <c r="J9925" s="227"/>
      <c r="K9925" s="227"/>
      <c r="L9925" s="228"/>
    </row>
    <row r="9926" spans="1:12">
      <c r="A9926" s="213" t="str">
        <f t="shared" ca="1" si="155"/>
        <v/>
      </c>
      <c r="C9926" s="223"/>
      <c r="D9926" s="224"/>
      <c r="E9926" s="224"/>
      <c r="F9926" s="225"/>
      <c r="G9926" s="226"/>
      <c r="H9926" s="227"/>
      <c r="I9926" s="227"/>
      <c r="J9926" s="227"/>
      <c r="K9926" s="227"/>
      <c r="L9926" s="228"/>
    </row>
    <row r="9927" spans="1:12">
      <c r="A9927" s="213" t="str">
        <f t="shared" ca="1" si="155"/>
        <v/>
      </c>
      <c r="C9927" s="223"/>
      <c r="D9927" s="224"/>
      <c r="E9927" s="224"/>
      <c r="F9927" s="225"/>
      <c r="G9927" s="226"/>
      <c r="H9927" s="227"/>
      <c r="I9927" s="227"/>
      <c r="J9927" s="227"/>
      <c r="K9927" s="227"/>
      <c r="L9927" s="228"/>
    </row>
    <row r="9928" spans="1:12">
      <c r="A9928" s="213" t="str">
        <f t="shared" ca="1" si="155"/>
        <v/>
      </c>
      <c r="C9928" s="223"/>
      <c r="D9928" s="224"/>
      <c r="E9928" s="224"/>
      <c r="F9928" s="225"/>
      <c r="G9928" s="226"/>
      <c r="H9928" s="227"/>
      <c r="I9928" s="227"/>
      <c r="J9928" s="227"/>
      <c r="K9928" s="227"/>
      <c r="L9928" s="228"/>
    </row>
    <row r="9929" spans="1:12">
      <c r="A9929" s="213" t="str">
        <f t="shared" ca="1" si="155"/>
        <v/>
      </c>
      <c r="C9929" s="223"/>
      <c r="D9929" s="224"/>
      <c r="E9929" s="224"/>
      <c r="F9929" s="225"/>
      <c r="G9929" s="226"/>
      <c r="H9929" s="227"/>
      <c r="I9929" s="227"/>
      <c r="J9929" s="227"/>
      <c r="K9929" s="227"/>
      <c r="L9929" s="228"/>
    </row>
    <row r="9930" spans="1:12">
      <c r="A9930" s="213" t="str">
        <f t="shared" ca="1" si="155"/>
        <v/>
      </c>
      <c r="C9930" s="223"/>
      <c r="D9930" s="224"/>
      <c r="E9930" s="224"/>
      <c r="F9930" s="225"/>
      <c r="G9930" s="226"/>
      <c r="H9930" s="227"/>
      <c r="I9930" s="227"/>
      <c r="J9930" s="227"/>
      <c r="K9930" s="227"/>
      <c r="L9930" s="228"/>
    </row>
    <row r="9931" spans="1:12">
      <c r="A9931" s="213" t="str">
        <f t="shared" ca="1" si="155"/>
        <v/>
      </c>
      <c r="C9931" s="223"/>
      <c r="D9931" s="224"/>
      <c r="E9931" s="224"/>
      <c r="F9931" s="225"/>
      <c r="G9931" s="226"/>
      <c r="H9931" s="227"/>
      <c r="I9931" s="227"/>
      <c r="J9931" s="227"/>
      <c r="K9931" s="227"/>
      <c r="L9931" s="228"/>
    </row>
    <row r="9932" spans="1:12">
      <c r="A9932" s="213" t="str">
        <f t="shared" ca="1" si="155"/>
        <v/>
      </c>
      <c r="C9932" s="223"/>
      <c r="D9932" s="224"/>
      <c r="E9932" s="224"/>
      <c r="F9932" s="225"/>
      <c r="G9932" s="226"/>
      <c r="H9932" s="227"/>
      <c r="I9932" s="227"/>
      <c r="J9932" s="227"/>
      <c r="K9932" s="227"/>
      <c r="L9932" s="228"/>
    </row>
    <row r="9933" spans="1:12">
      <c r="A9933" s="213" t="str">
        <f t="shared" ca="1" si="155"/>
        <v/>
      </c>
      <c r="C9933" s="223"/>
      <c r="D9933" s="224"/>
      <c r="E9933" s="224"/>
      <c r="F9933" s="225"/>
      <c r="G9933" s="226"/>
      <c r="H9933" s="227"/>
      <c r="I9933" s="227"/>
      <c r="J9933" s="227"/>
      <c r="K9933" s="227"/>
      <c r="L9933" s="228"/>
    </row>
    <row r="9934" spans="1:12">
      <c r="A9934" s="213" t="str">
        <f t="shared" ca="1" si="155"/>
        <v/>
      </c>
      <c r="C9934" s="223"/>
      <c r="D9934" s="224"/>
      <c r="E9934" s="224"/>
      <c r="F9934" s="225"/>
      <c r="G9934" s="226"/>
      <c r="H9934" s="227"/>
      <c r="I9934" s="227"/>
      <c r="J9934" s="227"/>
      <c r="K9934" s="227"/>
      <c r="L9934" s="228"/>
    </row>
    <row r="9935" spans="1:12">
      <c r="A9935" s="213" t="str">
        <f t="shared" ca="1" si="155"/>
        <v/>
      </c>
      <c r="C9935" s="223"/>
      <c r="D9935" s="224"/>
      <c r="E9935" s="224"/>
      <c r="F9935" s="225"/>
      <c r="G9935" s="226"/>
      <c r="H9935" s="227"/>
      <c r="I9935" s="227"/>
      <c r="J9935" s="227"/>
      <c r="K9935" s="227"/>
      <c r="L9935" s="228"/>
    </row>
    <row r="9936" spans="1:12">
      <c r="A9936" s="213" t="str">
        <f t="shared" ca="1" si="155"/>
        <v/>
      </c>
      <c r="C9936" s="223"/>
      <c r="D9936" s="224"/>
      <c r="E9936" s="224"/>
      <c r="F9936" s="225"/>
      <c r="G9936" s="226"/>
      <c r="H9936" s="227"/>
      <c r="I9936" s="227"/>
      <c r="J9936" s="227"/>
      <c r="K9936" s="227"/>
      <c r="L9936" s="228"/>
    </row>
    <row r="9937" spans="1:12">
      <c r="A9937" s="213" t="str">
        <f t="shared" ca="1" si="155"/>
        <v/>
      </c>
      <c r="C9937" s="223"/>
      <c r="D9937" s="224"/>
      <c r="E9937" s="224"/>
      <c r="F9937" s="225"/>
      <c r="G9937" s="226"/>
      <c r="H9937" s="227"/>
      <c r="I9937" s="227"/>
      <c r="J9937" s="227"/>
      <c r="K9937" s="227"/>
      <c r="L9937" s="228"/>
    </row>
    <row r="9938" spans="1:12">
      <c r="A9938" s="213" t="str">
        <f t="shared" ca="1" si="155"/>
        <v/>
      </c>
      <c r="C9938" s="223"/>
      <c r="D9938" s="224"/>
      <c r="E9938" s="224"/>
      <c r="F9938" s="225"/>
      <c r="G9938" s="226"/>
      <c r="H9938" s="227"/>
      <c r="I9938" s="227"/>
      <c r="J9938" s="227"/>
      <c r="K9938" s="227"/>
      <c r="L9938" s="228"/>
    </row>
    <row r="9939" spans="1:12">
      <c r="A9939" s="213" t="str">
        <f t="shared" ca="1" si="155"/>
        <v/>
      </c>
      <c r="C9939" s="223"/>
      <c r="D9939" s="224"/>
      <c r="E9939" s="224"/>
      <c r="F9939" s="225"/>
      <c r="G9939" s="226"/>
      <c r="H9939" s="227"/>
      <c r="I9939" s="227"/>
      <c r="J9939" s="227"/>
      <c r="K9939" s="227"/>
      <c r="L9939" s="228"/>
    </row>
    <row r="9940" spans="1:12">
      <c r="A9940" s="213" t="str">
        <f t="shared" ca="1" si="155"/>
        <v/>
      </c>
      <c r="C9940" s="223"/>
      <c r="D9940" s="224"/>
      <c r="E9940" s="224"/>
      <c r="F9940" s="225"/>
      <c r="G9940" s="226"/>
      <c r="H9940" s="227"/>
      <c r="I9940" s="227"/>
      <c r="J9940" s="227"/>
      <c r="K9940" s="227"/>
      <c r="L9940" s="228"/>
    </row>
    <row r="9941" spans="1:12">
      <c r="A9941" s="213" t="str">
        <f t="shared" ca="1" si="155"/>
        <v/>
      </c>
      <c r="C9941" s="223"/>
      <c r="D9941" s="224"/>
      <c r="E9941" s="224"/>
      <c r="F9941" s="225"/>
      <c r="G9941" s="226"/>
      <c r="H9941" s="227"/>
      <c r="I9941" s="227"/>
      <c r="J9941" s="227"/>
      <c r="K9941" s="227"/>
      <c r="L9941" s="228"/>
    </row>
    <row r="9942" spans="1:12">
      <c r="A9942" s="213" t="str">
        <f t="shared" ca="1" si="155"/>
        <v/>
      </c>
      <c r="C9942" s="223"/>
      <c r="D9942" s="224"/>
      <c r="E9942" s="224"/>
      <c r="F9942" s="225"/>
      <c r="G9942" s="226"/>
      <c r="H9942" s="227"/>
      <c r="I9942" s="227"/>
      <c r="J9942" s="227"/>
      <c r="K9942" s="227"/>
      <c r="L9942" s="228"/>
    </row>
    <row r="9943" spans="1:12">
      <c r="A9943" s="213" t="str">
        <f t="shared" ca="1" si="155"/>
        <v/>
      </c>
      <c r="C9943" s="223"/>
      <c r="D9943" s="224"/>
      <c r="E9943" s="224"/>
      <c r="F9943" s="225"/>
      <c r="G9943" s="226"/>
      <c r="H9943" s="227"/>
      <c r="I9943" s="227"/>
      <c r="J9943" s="227"/>
      <c r="K9943" s="227"/>
      <c r="L9943" s="228"/>
    </row>
    <row r="9944" spans="1:12">
      <c r="A9944" s="213" t="str">
        <f t="shared" ca="1" si="155"/>
        <v/>
      </c>
      <c r="C9944" s="223"/>
      <c r="D9944" s="224"/>
      <c r="E9944" s="224"/>
      <c r="F9944" s="225"/>
      <c r="G9944" s="226"/>
      <c r="H9944" s="227"/>
      <c r="I9944" s="227"/>
      <c r="J9944" s="227"/>
      <c r="K9944" s="227"/>
      <c r="L9944" s="228"/>
    </row>
    <row r="9945" spans="1:12">
      <c r="A9945" s="213" t="str">
        <f t="shared" ca="1" si="155"/>
        <v/>
      </c>
      <c r="C9945" s="223"/>
      <c r="D9945" s="224"/>
      <c r="E9945" s="224"/>
      <c r="F9945" s="225"/>
      <c r="G9945" s="226"/>
      <c r="H9945" s="227"/>
      <c r="I9945" s="227"/>
      <c r="J9945" s="227"/>
      <c r="K9945" s="227"/>
      <c r="L9945" s="228"/>
    </row>
    <row r="9946" spans="1:12">
      <c r="A9946" s="213" t="str">
        <f t="shared" ca="1" si="155"/>
        <v/>
      </c>
      <c r="C9946" s="223"/>
      <c r="D9946" s="224"/>
      <c r="E9946" s="224"/>
      <c r="F9946" s="225"/>
      <c r="G9946" s="226"/>
      <c r="H9946" s="227"/>
      <c r="I9946" s="227"/>
      <c r="J9946" s="227"/>
      <c r="K9946" s="227"/>
      <c r="L9946" s="228"/>
    </row>
    <row r="9947" spans="1:12">
      <c r="A9947" s="213" t="str">
        <f t="shared" ca="1" si="155"/>
        <v/>
      </c>
      <c r="C9947" s="223"/>
      <c r="D9947" s="224"/>
      <c r="E9947" s="224"/>
      <c r="F9947" s="225"/>
      <c r="G9947" s="226"/>
      <c r="H9947" s="227"/>
      <c r="I9947" s="227"/>
      <c r="J9947" s="227"/>
      <c r="K9947" s="227"/>
      <c r="L9947" s="228"/>
    </row>
    <row r="9948" spans="1:12">
      <c r="A9948" s="213" t="str">
        <f t="shared" ca="1" si="155"/>
        <v/>
      </c>
      <c r="C9948" s="223"/>
      <c r="D9948" s="224"/>
      <c r="E9948" s="224"/>
      <c r="F9948" s="225"/>
      <c r="G9948" s="226"/>
      <c r="H9948" s="227"/>
      <c r="I9948" s="227"/>
      <c r="J9948" s="227"/>
      <c r="K9948" s="227"/>
      <c r="L9948" s="228"/>
    </row>
    <row r="9949" spans="1:12">
      <c r="A9949" s="213" t="str">
        <f t="shared" ca="1" si="155"/>
        <v/>
      </c>
      <c r="C9949" s="223"/>
      <c r="D9949" s="224"/>
      <c r="E9949" s="224"/>
      <c r="F9949" s="225"/>
      <c r="G9949" s="226"/>
      <c r="H9949" s="227"/>
      <c r="I9949" s="227"/>
      <c r="J9949" s="227"/>
      <c r="K9949" s="227"/>
      <c r="L9949" s="228"/>
    </row>
    <row r="9950" spans="1:12">
      <c r="A9950" s="213" t="str">
        <f t="shared" ca="1" si="155"/>
        <v/>
      </c>
      <c r="C9950" s="223"/>
      <c r="D9950" s="224"/>
      <c r="E9950" s="224"/>
      <c r="F9950" s="225"/>
      <c r="G9950" s="226"/>
      <c r="H9950" s="227"/>
      <c r="I9950" s="227"/>
      <c r="J9950" s="227"/>
      <c r="K9950" s="227"/>
      <c r="L9950" s="228"/>
    </row>
    <row r="9951" spans="1:12">
      <c r="A9951" s="213" t="str">
        <f t="shared" ca="1" si="155"/>
        <v/>
      </c>
      <c r="C9951" s="223"/>
      <c r="D9951" s="224"/>
      <c r="E9951" s="224"/>
      <c r="F9951" s="225"/>
      <c r="G9951" s="226"/>
      <c r="H9951" s="227"/>
      <c r="I9951" s="227"/>
      <c r="J9951" s="227"/>
      <c r="K9951" s="227"/>
      <c r="L9951" s="228"/>
    </row>
    <row r="9952" spans="1:12">
      <c r="A9952" s="213" t="str">
        <f t="shared" ca="1" si="155"/>
        <v/>
      </c>
      <c r="C9952" s="223"/>
      <c r="D9952" s="224"/>
      <c r="E9952" s="224"/>
      <c r="F9952" s="225"/>
      <c r="G9952" s="226"/>
      <c r="H9952" s="227"/>
      <c r="I9952" s="227"/>
      <c r="J9952" s="227"/>
      <c r="K9952" s="227"/>
      <c r="L9952" s="228"/>
    </row>
    <row r="9953" spans="1:12">
      <c r="A9953" s="213" t="str">
        <f t="shared" ca="1" si="155"/>
        <v/>
      </c>
      <c r="C9953" s="223"/>
      <c r="D9953" s="224"/>
      <c r="E9953" s="224"/>
      <c r="F9953" s="225"/>
      <c r="G9953" s="226"/>
      <c r="H9953" s="227"/>
      <c r="I9953" s="227"/>
      <c r="J9953" s="227"/>
      <c r="K9953" s="227"/>
      <c r="L9953" s="228"/>
    </row>
    <row r="9954" spans="1:12">
      <c r="A9954" s="213" t="str">
        <f t="shared" ca="1" si="155"/>
        <v/>
      </c>
      <c r="C9954" s="223"/>
      <c r="D9954" s="224"/>
      <c r="E9954" s="224"/>
      <c r="F9954" s="225"/>
      <c r="G9954" s="226"/>
      <c r="H9954" s="227"/>
      <c r="I9954" s="227"/>
      <c r="J9954" s="227"/>
      <c r="K9954" s="227"/>
      <c r="L9954" s="228"/>
    </row>
    <row r="9955" spans="1:12">
      <c r="A9955" s="213" t="str">
        <f t="shared" ca="1" si="155"/>
        <v/>
      </c>
      <c r="C9955" s="223"/>
      <c r="D9955" s="224"/>
      <c r="E9955" s="224"/>
      <c r="F9955" s="225"/>
      <c r="G9955" s="226"/>
      <c r="H9955" s="227"/>
      <c r="I9955" s="227"/>
      <c r="J9955" s="227"/>
      <c r="K9955" s="227"/>
      <c r="L9955" s="228"/>
    </row>
    <row r="9956" spans="1:12">
      <c r="A9956" s="213" t="str">
        <f t="shared" ca="1" si="155"/>
        <v/>
      </c>
      <c r="C9956" s="223"/>
      <c r="D9956" s="224"/>
      <c r="E9956" s="224"/>
      <c r="F9956" s="225"/>
      <c r="G9956" s="226"/>
      <c r="H9956" s="227"/>
      <c r="I9956" s="227"/>
      <c r="J9956" s="227"/>
      <c r="K9956" s="227"/>
      <c r="L9956" s="228"/>
    </row>
    <row r="9957" spans="1:12">
      <c r="A9957" s="213" t="str">
        <f t="shared" ca="1" si="155"/>
        <v/>
      </c>
      <c r="C9957" s="223"/>
      <c r="D9957" s="224"/>
      <c r="E9957" s="224"/>
      <c r="F9957" s="225"/>
      <c r="G9957" s="226"/>
      <c r="H9957" s="227"/>
      <c r="I9957" s="227"/>
      <c r="J9957" s="227"/>
      <c r="K9957" s="227"/>
      <c r="L9957" s="228"/>
    </row>
    <row r="9958" spans="1:12">
      <c r="A9958" s="213" t="str">
        <f t="shared" ca="1" si="155"/>
        <v/>
      </c>
      <c r="C9958" s="223"/>
      <c r="D9958" s="224"/>
      <c r="E9958" s="224"/>
      <c r="F9958" s="225"/>
      <c r="G9958" s="226"/>
      <c r="H9958" s="227"/>
      <c r="I9958" s="227"/>
      <c r="J9958" s="227"/>
      <c r="K9958" s="227"/>
      <c r="L9958" s="228"/>
    </row>
    <row r="9959" spans="1:12">
      <c r="A9959" s="213" t="str">
        <f t="shared" ca="1" si="155"/>
        <v/>
      </c>
      <c r="C9959" s="223"/>
      <c r="D9959" s="224"/>
      <c r="E9959" s="224"/>
      <c r="F9959" s="225"/>
      <c r="G9959" s="226"/>
      <c r="H9959" s="227"/>
      <c r="I9959" s="227"/>
      <c r="J9959" s="227"/>
      <c r="K9959" s="227"/>
      <c r="L9959" s="228"/>
    </row>
    <row r="9960" spans="1:12">
      <c r="A9960" s="213" t="str">
        <f t="shared" ca="1" si="155"/>
        <v/>
      </c>
      <c r="C9960" s="223"/>
      <c r="D9960" s="224"/>
      <c r="E9960" s="224"/>
      <c r="F9960" s="225"/>
      <c r="G9960" s="226"/>
      <c r="H9960" s="227"/>
      <c r="I9960" s="227"/>
      <c r="J9960" s="227"/>
      <c r="K9960" s="227"/>
      <c r="L9960" s="228"/>
    </row>
    <row r="9961" spans="1:12">
      <c r="A9961" s="213" t="str">
        <f t="shared" ca="1" si="155"/>
        <v/>
      </c>
      <c r="C9961" s="223"/>
      <c r="D9961" s="224"/>
      <c r="E9961" s="224"/>
      <c r="F9961" s="225"/>
      <c r="G9961" s="226"/>
      <c r="H9961" s="227"/>
      <c r="I9961" s="227"/>
      <c r="J9961" s="227"/>
      <c r="K9961" s="227"/>
      <c r="L9961" s="228"/>
    </row>
    <row r="9962" spans="1:12">
      <c r="A9962" s="213" t="str">
        <f t="shared" ca="1" si="155"/>
        <v/>
      </c>
      <c r="C9962" s="223"/>
      <c r="D9962" s="224"/>
      <c r="E9962" s="224"/>
      <c r="F9962" s="225"/>
      <c r="G9962" s="226"/>
      <c r="H9962" s="227"/>
      <c r="I9962" s="227"/>
      <c r="J9962" s="227"/>
      <c r="K9962" s="227"/>
      <c r="L9962" s="228"/>
    </row>
    <row r="9963" spans="1:12">
      <c r="A9963" s="213" t="str">
        <f t="shared" ca="1" si="155"/>
        <v/>
      </c>
      <c r="C9963" s="223"/>
      <c r="D9963" s="224"/>
      <c r="E9963" s="224"/>
      <c r="F9963" s="225"/>
      <c r="G9963" s="226"/>
      <c r="H9963" s="227"/>
      <c r="I9963" s="227"/>
      <c r="J9963" s="227"/>
      <c r="K9963" s="227"/>
      <c r="L9963" s="228"/>
    </row>
    <row r="9964" spans="1:12">
      <c r="A9964" s="213" t="str">
        <f t="shared" ca="1" si="155"/>
        <v/>
      </c>
      <c r="C9964" s="223"/>
      <c r="D9964" s="224"/>
      <c r="E9964" s="224"/>
      <c r="F9964" s="225"/>
      <c r="G9964" s="226"/>
      <c r="H9964" s="227"/>
      <c r="I9964" s="227"/>
      <c r="J9964" s="227"/>
      <c r="K9964" s="227"/>
      <c r="L9964" s="228"/>
    </row>
    <row r="9965" spans="1:12">
      <c r="A9965" s="213" t="str">
        <f t="shared" ca="1" si="155"/>
        <v/>
      </c>
      <c r="C9965" s="223"/>
      <c r="D9965" s="224"/>
      <c r="E9965" s="224"/>
      <c r="F9965" s="225"/>
      <c r="G9965" s="226"/>
      <c r="H9965" s="227"/>
      <c r="I9965" s="227"/>
      <c r="J9965" s="227"/>
      <c r="K9965" s="227"/>
      <c r="L9965" s="228"/>
    </row>
    <row r="9966" spans="1:12">
      <c r="A9966" s="213" t="str">
        <f t="shared" ca="1" si="155"/>
        <v/>
      </c>
      <c r="C9966" s="223"/>
      <c r="D9966" s="224"/>
      <c r="E9966" s="224"/>
      <c r="F9966" s="225"/>
      <c r="G9966" s="226"/>
      <c r="H9966" s="227"/>
      <c r="I9966" s="227"/>
      <c r="J9966" s="227"/>
      <c r="K9966" s="227"/>
      <c r="L9966" s="228"/>
    </row>
    <row r="9967" spans="1:12">
      <c r="A9967" s="213" t="str">
        <f t="shared" ca="1" si="155"/>
        <v/>
      </c>
      <c r="C9967" s="223"/>
      <c r="D9967" s="224"/>
      <c r="E9967" s="224"/>
      <c r="F9967" s="225"/>
      <c r="G9967" s="226"/>
      <c r="H9967" s="227"/>
      <c r="I9967" s="227"/>
      <c r="J9967" s="227"/>
      <c r="K9967" s="227"/>
      <c r="L9967" s="228"/>
    </row>
    <row r="9968" spans="1:12">
      <c r="A9968" s="213" t="str">
        <f t="shared" ca="1" si="155"/>
        <v/>
      </c>
      <c r="C9968" s="223"/>
      <c r="D9968" s="224"/>
      <c r="E9968" s="224"/>
      <c r="F9968" s="225"/>
      <c r="G9968" s="226"/>
      <c r="H9968" s="227"/>
      <c r="I9968" s="227"/>
      <c r="J9968" s="227"/>
      <c r="K9968" s="227"/>
      <c r="L9968" s="228"/>
    </row>
    <row r="9969" spans="1:12">
      <c r="A9969" s="213" t="str">
        <f t="shared" ca="1" si="155"/>
        <v/>
      </c>
      <c r="C9969" s="223"/>
      <c r="D9969" s="224"/>
      <c r="E9969" s="224"/>
      <c r="F9969" s="225"/>
      <c r="G9969" s="226"/>
      <c r="H9969" s="227"/>
      <c r="I9969" s="227"/>
      <c r="J9969" s="227"/>
      <c r="K9969" s="227"/>
      <c r="L9969" s="228"/>
    </row>
    <row r="9970" spans="1:12">
      <c r="A9970" s="213" t="str">
        <f t="shared" ca="1" si="155"/>
        <v/>
      </c>
      <c r="C9970" s="223"/>
      <c r="D9970" s="224"/>
      <c r="E9970" s="224"/>
      <c r="F9970" s="225"/>
      <c r="G9970" s="226"/>
      <c r="H9970" s="227"/>
      <c r="I9970" s="227"/>
      <c r="J9970" s="227"/>
      <c r="K9970" s="227"/>
      <c r="L9970" s="228"/>
    </row>
    <row r="9971" spans="1:12">
      <c r="A9971" s="213" t="str">
        <f t="shared" ca="1" si="155"/>
        <v/>
      </c>
      <c r="C9971" s="223"/>
      <c r="D9971" s="224"/>
      <c r="E9971" s="224"/>
      <c r="F9971" s="225"/>
      <c r="G9971" s="226"/>
      <c r="H9971" s="227"/>
      <c r="I9971" s="227"/>
      <c r="J9971" s="227"/>
      <c r="K9971" s="227"/>
      <c r="L9971" s="228"/>
    </row>
    <row r="9972" spans="1:12">
      <c r="A9972" s="213" t="str">
        <f t="shared" ca="1" si="155"/>
        <v/>
      </c>
      <c r="C9972" s="223"/>
      <c r="D9972" s="224"/>
      <c r="E9972" s="224"/>
      <c r="F9972" s="225"/>
      <c r="G9972" s="226"/>
      <c r="H9972" s="227"/>
      <c r="I9972" s="227"/>
      <c r="J9972" s="227"/>
      <c r="K9972" s="227"/>
      <c r="L9972" s="228"/>
    </row>
    <row r="9973" spans="1:12">
      <c r="A9973" s="213" t="str">
        <f t="shared" ca="1" si="155"/>
        <v/>
      </c>
      <c r="C9973" s="223"/>
      <c r="D9973" s="224"/>
      <c r="E9973" s="224"/>
      <c r="F9973" s="225"/>
      <c r="G9973" s="226"/>
      <c r="H9973" s="227"/>
      <c r="I9973" s="227"/>
      <c r="J9973" s="227"/>
      <c r="K9973" s="227"/>
      <c r="L9973" s="228"/>
    </row>
    <row r="9974" spans="1:12">
      <c r="A9974" s="213" t="str">
        <f t="shared" ca="1" si="155"/>
        <v/>
      </c>
      <c r="C9974" s="223"/>
      <c r="D9974" s="224"/>
      <c r="E9974" s="224"/>
      <c r="F9974" s="225"/>
      <c r="G9974" s="226"/>
      <c r="H9974" s="227"/>
      <c r="I9974" s="227"/>
      <c r="J9974" s="227"/>
      <c r="K9974" s="227"/>
      <c r="L9974" s="228"/>
    </row>
    <row r="9975" spans="1:12">
      <c r="A9975" s="213" t="str">
        <f t="shared" ca="1" si="155"/>
        <v/>
      </c>
      <c r="C9975" s="223"/>
      <c r="D9975" s="224"/>
      <c r="E9975" s="224"/>
      <c r="F9975" s="225"/>
      <c r="G9975" s="226"/>
      <c r="H9975" s="227"/>
      <c r="I9975" s="227"/>
      <c r="J9975" s="227"/>
      <c r="K9975" s="227"/>
      <c r="L9975" s="228"/>
    </row>
    <row r="9976" spans="1:12">
      <c r="A9976" s="213" t="str">
        <f t="shared" ca="1" si="155"/>
        <v/>
      </c>
      <c r="C9976" s="223"/>
      <c r="D9976" s="224"/>
      <c r="E9976" s="224"/>
      <c r="F9976" s="225"/>
      <c r="G9976" s="226"/>
      <c r="H9976" s="227"/>
      <c r="I9976" s="227"/>
      <c r="J9976" s="227"/>
      <c r="K9976" s="227"/>
      <c r="L9976" s="228"/>
    </row>
    <row r="9977" spans="1:12">
      <c r="A9977" s="213" t="str">
        <f t="shared" ca="1" si="155"/>
        <v/>
      </c>
      <c r="C9977" s="223"/>
      <c r="D9977" s="224"/>
      <c r="E9977" s="224"/>
      <c r="F9977" s="225"/>
      <c r="G9977" s="226"/>
      <c r="H9977" s="227"/>
      <c r="I9977" s="227"/>
      <c r="J9977" s="227"/>
      <c r="K9977" s="227"/>
      <c r="L9977" s="228"/>
    </row>
    <row r="9978" spans="1:12">
      <c r="A9978" s="213" t="str">
        <f t="shared" ca="1" si="155"/>
        <v/>
      </c>
      <c r="C9978" s="223"/>
      <c r="D9978" s="224"/>
      <c r="E9978" s="224"/>
      <c r="F9978" s="225"/>
      <c r="G9978" s="226"/>
      <c r="H9978" s="227"/>
      <c r="I9978" s="227"/>
      <c r="J9978" s="227"/>
      <c r="K9978" s="227"/>
      <c r="L9978" s="228"/>
    </row>
    <row r="9979" spans="1:12">
      <c r="A9979" s="213" t="str">
        <f t="shared" ca="1" si="155"/>
        <v/>
      </c>
      <c r="C9979" s="223"/>
      <c r="D9979" s="224"/>
      <c r="E9979" s="224"/>
      <c r="F9979" s="225"/>
      <c r="G9979" s="226"/>
      <c r="H9979" s="227"/>
      <c r="I9979" s="227"/>
      <c r="J9979" s="227"/>
      <c r="K9979" s="227"/>
      <c r="L9979" s="228"/>
    </row>
    <row r="9980" spans="1:12">
      <c r="A9980" s="213" t="str">
        <f t="shared" ca="1" si="155"/>
        <v/>
      </c>
      <c r="C9980" s="223"/>
      <c r="D9980" s="224"/>
      <c r="E9980" s="224"/>
      <c r="F9980" s="225"/>
      <c r="G9980" s="226"/>
      <c r="H9980" s="227"/>
      <c r="I9980" s="227"/>
      <c r="J9980" s="227"/>
      <c r="K9980" s="227"/>
      <c r="L9980" s="228"/>
    </row>
    <row r="9981" spans="1:12">
      <c r="A9981" s="213" t="str">
        <f t="shared" ca="1" si="155"/>
        <v/>
      </c>
      <c r="C9981" s="223"/>
      <c r="D9981" s="224"/>
      <c r="E9981" s="224"/>
      <c r="F9981" s="225"/>
      <c r="G9981" s="226"/>
      <c r="H9981" s="227"/>
      <c r="I9981" s="227"/>
      <c r="J9981" s="227"/>
      <c r="K9981" s="227"/>
      <c r="L9981" s="228"/>
    </row>
    <row r="9982" spans="1:12">
      <c r="A9982" s="213" t="str">
        <f t="shared" ca="1" si="155"/>
        <v/>
      </c>
      <c r="C9982" s="223"/>
      <c r="D9982" s="224"/>
      <c r="E9982" s="224"/>
      <c r="F9982" s="225"/>
      <c r="G9982" s="226"/>
      <c r="H9982" s="227"/>
      <c r="I9982" s="227"/>
      <c r="J9982" s="227"/>
      <c r="K9982" s="227"/>
      <c r="L9982" s="228"/>
    </row>
    <row r="9983" spans="1:12">
      <c r="A9983" s="213" t="str">
        <f t="shared" ca="1" si="155"/>
        <v/>
      </c>
      <c r="C9983" s="223"/>
      <c r="D9983" s="224"/>
      <c r="E9983" s="224"/>
      <c r="F9983" s="225"/>
      <c r="G9983" s="226"/>
      <c r="H9983" s="227"/>
      <c r="I9983" s="227"/>
      <c r="J9983" s="227"/>
      <c r="K9983" s="227"/>
      <c r="L9983" s="228"/>
    </row>
    <row r="9984" spans="1:12">
      <c r="A9984" s="213" t="str">
        <f t="shared" ca="1" si="155"/>
        <v/>
      </c>
      <c r="C9984" s="223"/>
      <c r="D9984" s="224"/>
      <c r="E9984" s="224"/>
      <c r="F9984" s="225"/>
      <c r="G9984" s="226"/>
      <c r="H9984" s="227"/>
      <c r="I9984" s="227"/>
      <c r="J9984" s="227"/>
      <c r="K9984" s="227"/>
      <c r="L9984" s="228"/>
    </row>
    <row r="9985" spans="1:12">
      <c r="A9985" s="213" t="str">
        <f t="shared" ca="1" si="155"/>
        <v/>
      </c>
      <c r="C9985" s="223"/>
      <c r="D9985" s="224"/>
      <c r="E9985" s="224"/>
      <c r="F9985" s="225"/>
      <c r="G9985" s="226"/>
      <c r="H9985" s="227"/>
      <c r="I9985" s="227"/>
      <c r="J9985" s="227"/>
      <c r="K9985" s="227"/>
      <c r="L9985" s="228"/>
    </row>
    <row r="9986" spans="1:12">
      <c r="A9986" s="213" t="str">
        <f t="shared" ca="1" si="155"/>
        <v/>
      </c>
      <c r="C9986" s="223"/>
      <c r="D9986" s="224"/>
      <c r="E9986" s="224"/>
      <c r="F9986" s="225"/>
      <c r="G9986" s="226"/>
      <c r="H9986" s="227"/>
      <c r="I9986" s="227"/>
      <c r="J9986" s="227"/>
      <c r="K9986" s="227"/>
      <c r="L9986" s="228"/>
    </row>
    <row r="9987" spans="1:12">
      <c r="A9987" s="213" t="str">
        <f t="shared" ca="1" si="155"/>
        <v/>
      </c>
      <c r="C9987" s="223"/>
      <c r="D9987" s="224"/>
      <c r="E9987" s="224"/>
      <c r="F9987" s="225"/>
      <c r="G9987" s="226"/>
      <c r="H9987" s="227"/>
      <c r="I9987" s="227"/>
      <c r="J9987" s="227"/>
      <c r="K9987" s="227"/>
      <c r="L9987" s="228"/>
    </row>
    <row r="9988" spans="1:12">
      <c r="A9988" s="213" t="str">
        <f t="shared" ref="A9988:A10000" ca="1" si="156">IF(INDIRECT(ADDRESS(ROW(A9988),3))="","",IF(INDIRECT(ADDRESS(ROW(A9988),3))=INDIRECT(ADDRESS(ROW(A9988)-1,3)),A9987,A9987+1))</f>
        <v/>
      </c>
      <c r="C9988" s="223"/>
      <c r="D9988" s="224"/>
      <c r="E9988" s="224"/>
      <c r="F9988" s="225"/>
      <c r="G9988" s="226"/>
      <c r="H9988" s="227"/>
      <c r="I9988" s="227"/>
      <c r="J9988" s="227"/>
      <c r="K9988" s="227"/>
      <c r="L9988" s="228"/>
    </row>
    <row r="9989" spans="1:12">
      <c r="A9989" s="213" t="str">
        <f t="shared" ca="1" si="156"/>
        <v/>
      </c>
      <c r="C9989" s="223"/>
      <c r="D9989" s="224"/>
      <c r="E9989" s="224"/>
      <c r="F9989" s="225"/>
      <c r="G9989" s="226"/>
      <c r="H9989" s="227"/>
      <c r="I9989" s="227"/>
      <c r="J9989" s="227"/>
      <c r="K9989" s="227"/>
      <c r="L9989" s="228"/>
    </row>
    <row r="9990" spans="1:12">
      <c r="A9990" s="213" t="str">
        <f t="shared" ca="1" si="156"/>
        <v/>
      </c>
      <c r="C9990" s="223"/>
      <c r="D9990" s="224"/>
      <c r="E9990" s="224"/>
      <c r="F9990" s="225"/>
      <c r="G9990" s="226"/>
      <c r="H9990" s="227"/>
      <c r="I9990" s="227"/>
      <c r="J9990" s="227"/>
      <c r="K9990" s="227"/>
      <c r="L9990" s="228"/>
    </row>
    <row r="9991" spans="1:12">
      <c r="A9991" s="213" t="str">
        <f t="shared" ca="1" si="156"/>
        <v/>
      </c>
      <c r="C9991" s="223"/>
      <c r="D9991" s="224"/>
      <c r="E9991" s="224"/>
      <c r="F9991" s="225"/>
      <c r="G9991" s="226"/>
      <c r="H9991" s="227"/>
      <c r="I9991" s="227"/>
      <c r="J9991" s="227"/>
      <c r="K9991" s="227"/>
      <c r="L9991" s="228"/>
    </row>
    <row r="9992" spans="1:12">
      <c r="A9992" s="213" t="str">
        <f t="shared" ca="1" si="156"/>
        <v/>
      </c>
      <c r="C9992" s="223"/>
      <c r="D9992" s="224"/>
      <c r="E9992" s="224"/>
      <c r="F9992" s="225"/>
      <c r="G9992" s="226"/>
      <c r="H9992" s="227"/>
      <c r="I9992" s="227"/>
      <c r="J9992" s="227"/>
      <c r="K9992" s="227"/>
      <c r="L9992" s="228"/>
    </row>
    <row r="9993" spans="1:12">
      <c r="A9993" s="213" t="str">
        <f t="shared" ca="1" si="156"/>
        <v/>
      </c>
      <c r="C9993" s="223"/>
      <c r="D9993" s="224"/>
      <c r="E9993" s="224"/>
      <c r="F9993" s="225"/>
      <c r="G9993" s="226"/>
      <c r="H9993" s="227"/>
      <c r="I9993" s="227"/>
      <c r="J9993" s="227"/>
      <c r="K9993" s="227"/>
      <c r="L9993" s="228"/>
    </row>
    <row r="9994" spans="1:12">
      <c r="A9994" s="213" t="str">
        <f t="shared" ca="1" si="156"/>
        <v/>
      </c>
      <c r="C9994" s="223"/>
      <c r="D9994" s="224"/>
      <c r="E9994" s="224"/>
      <c r="F9994" s="225"/>
      <c r="G9994" s="226"/>
      <c r="H9994" s="227"/>
      <c r="I9994" s="227"/>
      <c r="J9994" s="227"/>
      <c r="K9994" s="227"/>
      <c r="L9994" s="228"/>
    </row>
    <row r="9995" spans="1:12">
      <c r="A9995" s="213" t="str">
        <f t="shared" ca="1" si="156"/>
        <v/>
      </c>
      <c r="C9995" s="223"/>
      <c r="D9995" s="224"/>
      <c r="E9995" s="224"/>
      <c r="F9995" s="225"/>
      <c r="G9995" s="226"/>
      <c r="H9995" s="227"/>
      <c r="I9995" s="227"/>
      <c r="J9995" s="227"/>
      <c r="K9995" s="227"/>
      <c r="L9995" s="228"/>
    </row>
    <row r="9996" spans="1:12">
      <c r="A9996" s="213" t="str">
        <f t="shared" ca="1" si="156"/>
        <v/>
      </c>
      <c r="C9996" s="223"/>
      <c r="D9996" s="224"/>
      <c r="E9996" s="224"/>
      <c r="F9996" s="225"/>
      <c r="G9996" s="226"/>
      <c r="H9996" s="227"/>
      <c r="I9996" s="227"/>
      <c r="J9996" s="227"/>
      <c r="K9996" s="227"/>
      <c r="L9996" s="228"/>
    </row>
    <row r="9997" spans="1:12">
      <c r="A9997" s="213" t="str">
        <f t="shared" ca="1" si="156"/>
        <v/>
      </c>
      <c r="C9997" s="223"/>
      <c r="D9997" s="224"/>
      <c r="E9997" s="224"/>
      <c r="F9997" s="225"/>
      <c r="G9997" s="226"/>
      <c r="H9997" s="227"/>
      <c r="I9997" s="227"/>
      <c r="J9997" s="227"/>
      <c r="K9997" s="227"/>
      <c r="L9997" s="228"/>
    </row>
    <row r="9998" spans="1:12">
      <c r="A9998" s="213" t="str">
        <f t="shared" ca="1" si="156"/>
        <v/>
      </c>
      <c r="C9998" s="223"/>
      <c r="D9998" s="224"/>
      <c r="E9998" s="224"/>
      <c r="F9998" s="225"/>
      <c r="G9998" s="226"/>
      <c r="H9998" s="227"/>
      <c r="I9998" s="227"/>
      <c r="J9998" s="227"/>
      <c r="K9998" s="227"/>
      <c r="L9998" s="228"/>
    </row>
    <row r="9999" spans="1:12">
      <c r="A9999" s="213" t="str">
        <f t="shared" ca="1" si="156"/>
        <v/>
      </c>
      <c r="C9999" s="223"/>
      <c r="D9999" s="224"/>
      <c r="E9999" s="224"/>
      <c r="F9999" s="225"/>
      <c r="G9999" s="226"/>
      <c r="H9999" s="227"/>
      <c r="I9999" s="227"/>
      <c r="J9999" s="227"/>
      <c r="K9999" s="227"/>
      <c r="L9999" s="228"/>
    </row>
    <row r="10000" spans="1:12" ht="15.75" thickBot="1">
      <c r="A10000" s="213" t="str">
        <f t="shared" ca="1" si="156"/>
        <v/>
      </c>
      <c r="C10000" s="229"/>
      <c r="D10000" s="230"/>
      <c r="E10000" s="230"/>
      <c r="F10000" s="231"/>
      <c r="G10000" s="232"/>
      <c r="H10000" s="233"/>
      <c r="I10000" s="233"/>
      <c r="J10000" s="233"/>
      <c r="K10000" s="233"/>
      <c r="L10000" s="234"/>
    </row>
    <row r="10001" ht="15.75" thickTop="1"/>
  </sheetData>
  <conditionalFormatting sqref="C1:Z1048576">
    <cfRule type="expression" dxfId="11" priority="1">
      <formula>IF(OR($C1="Item Code",$C1=""),FALSE,IF(Check_BOM=0,TRUE,IF($L1=0,TRUE,IF(AND($C1&lt;&gt;"",OR($D1="",$E1="",$F1="",$G1="")),TRUE,IF(LEN($C1)&lt;&gt;21,TRUE,FALSE)))))</formula>
    </cfRule>
    <cfRule type="expression" dxfId="10" priority="2">
      <formula>IF($A1/2=INT($A1/2),FALSE,TRUE)</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sheetPr>
  <dimension ref="A1:M17"/>
  <sheetViews>
    <sheetView zoomScale="90" zoomScaleNormal="90" workbookViewId="0">
      <selection activeCell="A3" sqref="A3"/>
    </sheetView>
  </sheetViews>
  <sheetFormatPr defaultRowHeight="12.75"/>
  <cols>
    <col min="1" max="1" width="23" style="174" customWidth="1"/>
    <col min="2" max="2" width="12.7109375" style="174" customWidth="1"/>
    <col min="3" max="9" width="9.140625" style="174"/>
    <col min="10" max="10" width="10" style="174" customWidth="1"/>
    <col min="11" max="11" width="9.140625" style="174"/>
    <col min="12" max="12" width="10.42578125" style="174" bestFit="1" customWidth="1"/>
    <col min="13" max="13" width="66.42578125" style="174" customWidth="1"/>
    <col min="14" max="16384" width="9.140625" style="174"/>
  </cols>
  <sheetData>
    <row r="1" spans="1:13" ht="76.5">
      <c r="A1" s="170" t="s">
        <v>113</v>
      </c>
      <c r="B1" s="170" t="s">
        <v>14</v>
      </c>
      <c r="C1" s="170" t="s">
        <v>162</v>
      </c>
      <c r="D1" s="170" t="s">
        <v>163</v>
      </c>
      <c r="E1" s="170" t="s">
        <v>164</v>
      </c>
      <c r="F1" s="170" t="s">
        <v>165</v>
      </c>
      <c r="G1" s="170" t="s">
        <v>166</v>
      </c>
      <c r="H1" s="170" t="s">
        <v>158</v>
      </c>
      <c r="I1" s="171" t="s">
        <v>159</v>
      </c>
      <c r="J1" s="170" t="s">
        <v>21</v>
      </c>
      <c r="K1" s="170" t="s">
        <v>160</v>
      </c>
      <c r="L1" s="170" t="s">
        <v>161</v>
      </c>
      <c r="M1" s="170" t="s">
        <v>132</v>
      </c>
    </row>
    <row r="2" spans="1:13" ht="25.5" customHeight="1">
      <c r="A2" s="178"/>
      <c r="B2" s="172"/>
      <c r="C2" s="172" t="str">
        <f>IF(AND(D2&lt;&gt;"",J2="Wooden Drum"),D2+50,IF(AND(D2&lt;&gt;"",J2="Steel Drum"),D2+IF(SearchData("without Wooden Lagging",A2),0,80),""))</f>
        <v/>
      </c>
      <c r="D2" s="175"/>
      <c r="E2" s="175"/>
      <c r="F2" s="172" t="str">
        <f>IF(Outer_Width_Opt="","",IF(AND(Outer_Width_Opt=Outer_Width,Drum_Type_Opt=Drum_Type,Category_Opt=Category),Inner_Width,
IF(Outer_Width_Opt=750,590,IF(Outer_Width_Opt=1100,900,IF(Outer_Width_Opt=1470,1200,IF(Outer_Width_Opt&lt;=1900,Outer_Width_Opt-200,Outer_Width_Opt-300))))))</f>
        <v/>
      </c>
      <c r="G2" s="178"/>
      <c r="H2" s="172" t="str">
        <f>IFERROR(IF(Outer_Width_Opt="","",IF(Drum_Type_Opt="Wooden Drum",G2,
IF(OR(Net_Weight_Opt&gt;=9000,Drum_Capacity_Opt&gt;=9000,Outer_Width_Opt&gt;1900,AND(Outer_Width_Opt=1900,Net_Weight_Opt&gt;6000)),IF(Outer_Width_Opt=2100,2250,Outer_Width_Opt+200),Outer_Width_Opt))),"")</f>
        <v/>
      </c>
      <c r="I2" s="178"/>
      <c r="J2" s="172" t="str">
        <f>IF(Category_Opt="","",IF(SearchData("Steel",Category_Opt),"Steel Drum","Wooden Drum"))</f>
        <v/>
      </c>
      <c r="K2" s="172"/>
      <c r="L2" s="173">
        <f>IFERROR(ROUND(PI()*C2*(G2)*25*10^-9*0.5*1000,0),0)</f>
        <v>0</v>
      </c>
      <c r="M2" s="173" t="str">
        <f>IF(OR(Category_Opt="",Custom_FD="",Custom_BD="",Inner_Width_Opt="",Outer_Width_Opt="",Drum_Capacity_Opt="",Drum_Type_Opt=""),"",
D2&amp;"x"&amp;E2&amp;"x"&amp;F2&amp;"x"&amp;G2&amp;" mm - "&amp;J2&amp;
IF(Category_Opt="Steel - without Wooden Lagging"," - without Wooden Lagging",
IF(J2&lt;&gt;"Wooden Drum",""," - "&amp;
IF(OR(SearchData("Export - Europe",A2),SearchData("Rexel",A2)),"Fumigation Treated - Plain - Unpainted - Bark Free - Manufactured acc. to European Standards",
IF(SearchData("DEWA - UAE",A2),"Painted - Center hole diameter 110:115 mm - Flange thickness not less than 80 mm - DEWA/UAE - Supported",
IF(SearchData("MOE - Iraq",A2),"Painted - Bore diameter 123 mm - MOE-Iraq",
IF(SearchData("NEMA WC 26",A2),"Fumigation Treated - Plain - Unpainted - Bark Free - acc. to NEMA WC 26",
"Painted"))))
&amp;IF(SearchData(" - RF",A2)," - Reinforced to withstand stranding m/c manufacturing conditions","")
&amp;" - "&amp;IF(SearchData("Rexel",A2),"with Cradle - ","")&amp;
"(Carry "&amp;I2&amp;" kg)")))</f>
        <v/>
      </c>
    </row>
    <row r="3" spans="1:13" ht="22.5" customHeight="1">
      <c r="F3" s="265" t="str">
        <f>IF(Drum_Type_Opt="","",
IF(Knee_Application="YES",Knee_Width_Opt,IF(Knee_Application="NO",0,
IF(OR(Cable_Type="OH",SearchData("Conductor",Cable_Desc)),0,
IF(Drum_Type_Opt="Steel Drum",Knee_Width_Opt,
IF(Country="UAE",0,
IF(AND(OR(SearchData("LSHF",Cable_Desc),SearchData("LSZH",Cable_Desc),SearchData("LS0H",Cable_Desc),SearchData("LSOH",Cable_Desc)),D.nom.Opt&gt;40),Knee_Width_Opt,
IF(AND(Country="Egypt",D.nom.Opt&gt;60),Knee_Width_Opt,
IF(AND(Country&lt;&gt;"Egypt",D.nom.Opt&gt;35),Knee_Width_Opt,
0)))))))))</f>
        <v/>
      </c>
      <c r="I3" s="172">
        <f ca="1">Net_Weight</f>
        <v>3290</v>
      </c>
    </row>
    <row r="4" spans="1:13">
      <c r="A4" s="266" t="str">
        <f ca="1">Category</f>
        <v>Local</v>
      </c>
      <c r="D4" s="266">
        <f ca="1">Flange_Diameter</f>
        <v>2700</v>
      </c>
      <c r="E4" s="266">
        <f ca="1">Barrel_Diameter</f>
        <v>1620</v>
      </c>
      <c r="F4" s="266">
        <f ca="1">Inner_Width</f>
        <v>1500</v>
      </c>
      <c r="G4" s="266">
        <f ca="1">Outer_Width</f>
        <v>1700</v>
      </c>
    </row>
    <row r="6" spans="1:13" ht="51">
      <c r="E6" s="170" t="s">
        <v>171</v>
      </c>
      <c r="F6" s="170" t="s">
        <v>170</v>
      </c>
      <c r="G6" s="170" t="s">
        <v>172</v>
      </c>
      <c r="H6" s="170" t="s">
        <v>169</v>
      </c>
      <c r="J6" s="170" t="s">
        <v>167</v>
      </c>
      <c r="K6" s="170" t="s">
        <v>168</v>
      </c>
      <c r="L6" s="170" t="s">
        <v>380</v>
      </c>
    </row>
    <row r="7" spans="1:13">
      <c r="E7" s="176">
        <f ca="1">Minimum_Bending</f>
        <v>1425</v>
      </c>
      <c r="F7" s="172">
        <f ca="1">IFERROR(F8+F9,"")</f>
        <v>121.6</v>
      </c>
      <c r="G7" s="176">
        <f ca="1">'Drum Schedule'!AR3</f>
        <v>121.6</v>
      </c>
      <c r="H7" s="172">
        <f ca="1">IFERROR(H8*(1+(H9/100)),0)</f>
        <v>206</v>
      </c>
      <c r="J7" s="172">
        <f ca="1">IFERROR(TRUNC((F2-F3)/F7),0)</f>
        <v>0</v>
      </c>
      <c r="K7" s="172">
        <f ca="1">IFERROR(TRUNC((((D2-E2)/2)-G7)/F7),0)</f>
        <v>-1</v>
      </c>
      <c r="L7" s="172">
        <f ca="1">ROUND(IFERROR(J7*PI()*(E2*K7+F7*K7^2)/1000,0),0)</f>
        <v>0</v>
      </c>
    </row>
    <row r="8" spans="1:13">
      <c r="E8" s="177">
        <f ca="1">CEILING(MAX(E7,400,
IF(AND(Drum_Type_Opt="Wooden Drum",MAX(Drum_Capacity_Opt,Net_Weight_Opt)&gt;=6000),1000,
IF(AND(Drum_Type_Opt="Wooden Drum",MAX(Drum_Capacity_Opt,Net_Weight_Opt)&gt;=5000),800,
IF(A2="MOE - Iraq",500,
400)))
),50)</f>
        <v>1450</v>
      </c>
      <c r="F8" s="176">
        <f ca="1">'Drum Schedule'!AP3</f>
        <v>118.6</v>
      </c>
      <c r="H8" s="176">
        <f>Cutting_Length</f>
        <v>200</v>
      </c>
    </row>
    <row r="9" spans="1:13" ht="12.75" customHeight="1">
      <c r="A9" s="308" t="s">
        <v>418</v>
      </c>
      <c r="B9" s="308"/>
      <c r="C9" s="308"/>
      <c r="E9" s="172">
        <f ca="1">CEILING(Min_BD,100)</f>
        <v>1500</v>
      </c>
      <c r="F9" s="176">
        <f ca="1">IF(Cable_Type="OH",0,IF(SearchData("3X1X",SUBSTITUTE('DRUMS TABLE'!C4," ","")),0,'Drum Schedule'!AP5))</f>
        <v>3</v>
      </c>
      <c r="H9" s="176">
        <f ca="1">'Drum Schedule'!W5</f>
        <v>3</v>
      </c>
      <c r="J9" s="252" t="str">
        <f ca="1">IFERROR(((F2-F3)/F7)-TRUNC(((F2-F3)/F7)),"")</f>
        <v/>
      </c>
      <c r="K9" s="253">
        <f ca="1">IFERROR((K7-1)*0.13*D.max.Opt,"")</f>
        <v>-31.616</v>
      </c>
    </row>
    <row r="10" spans="1:13" ht="12.75" customHeight="1">
      <c r="A10" s="308"/>
      <c r="B10" s="308"/>
      <c r="C10" s="308"/>
    </row>
    <row r="11" spans="1:13" ht="12.75" customHeight="1">
      <c r="A11" s="308"/>
      <c r="B11" s="308"/>
      <c r="C11" s="308"/>
    </row>
    <row r="12" spans="1:13" ht="6" customHeight="1"/>
    <row r="13" spans="1:13">
      <c r="A13" s="255" t="s">
        <v>420</v>
      </c>
    </row>
    <row r="14" spans="1:13">
      <c r="A14" s="255" t="s">
        <v>421</v>
      </c>
    </row>
    <row r="15" spans="1:13">
      <c r="A15" s="255" t="s">
        <v>417</v>
      </c>
    </row>
    <row r="16" spans="1:13">
      <c r="A16" s="255" t="s">
        <v>419</v>
      </c>
    </row>
    <row r="17" spans="1:1">
      <c r="A17" s="255" t="s">
        <v>426</v>
      </c>
    </row>
  </sheetData>
  <mergeCells count="1">
    <mergeCell ref="A9:C11"/>
  </mergeCells>
  <conditionalFormatting sqref="B1">
    <cfRule type="duplicateValues" dxfId="9" priority="9"/>
  </conditionalFormatting>
  <conditionalFormatting sqref="I2">
    <cfRule type="cellIs" dxfId="8" priority="8" operator="lessThan">
      <formula>$I$3</formula>
    </cfRule>
  </conditionalFormatting>
  <conditionalFormatting sqref="D2">
    <cfRule type="expression" dxfId="7" priority="1">
      <formula>IF($D$2-$E$2&gt;2000,TRUE,FALSE)</formula>
    </cfRule>
    <cfRule type="expression" dxfId="6" priority="4">
      <formula>IF(AND($J$2="Wooden Drum",$D$2&gt;2950),TRUE,IF(AND($J$2="Steel Drum",$D$2&gt;4800),TRUE,FALSE))</formula>
    </cfRule>
    <cfRule type="expression" dxfId="5" priority="7">
      <formula>IF(AND(Drum_Type_Opt="Wooden Drum",Custom_FD&lt;1400,MAX(Drum_Capacity_Opt,Net_Weight_Opt)&gt;=3000),TRUE,IF(AND(Drum_Type_Opt="Wooden Drum",Custom_FD&lt;1700,MAX(Drum_Capacity_Opt,Net_Weight_Opt)&gt;=4500),TRUE,FALSE))</formula>
    </cfRule>
  </conditionalFormatting>
  <conditionalFormatting sqref="G2:H2">
    <cfRule type="expression" dxfId="4" priority="6">
      <formula>IF(AND(Country="UK",G2&gt;1700),TRUE,FALSE)</formula>
    </cfRule>
  </conditionalFormatting>
  <conditionalFormatting sqref="E2">
    <cfRule type="expression" dxfId="3" priority="3">
      <formula>IF(Custom_FD&gt;2.6*Custom_BD,TRUE,FALSE)</formula>
    </cfRule>
  </conditionalFormatting>
  <conditionalFormatting sqref="I2:J2">
    <cfRule type="expression" dxfId="2" priority="2">
      <formula>IF(AND(Drum_Type_Opt="Wooden Drum",Drum_Capacity_Opt&gt;8500),TRUE,FALSE)</formula>
    </cfRule>
  </conditionalFormatting>
  <dataValidations count="3">
    <dataValidation type="list" showInputMessage="1" showErrorMessage="1" sqref="A2">
      <formula1>"Export,Export - RF,Local,Export - Europe,Export - Europe - RF,Rexel,DEWA - UAE,MOE - Iraq,NEMA WC 26,Steel,Steel - without Wooden Lagging"</formula1>
    </dataValidation>
    <dataValidation type="list" allowBlank="1" showInputMessage="1" showErrorMessage="1" sqref="J2">
      <formula1>"Wooden Drum,Steel Drum"</formula1>
    </dataValidation>
    <dataValidation type="list" allowBlank="1" showInputMessage="1" showErrorMessage="1" sqref="G2">
      <formula1>"750,1100,1470,1500,1600,1700,1800,1900,2100,2480"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Optimum_Size">
                <anchor moveWithCells="1" sizeWithCells="1">
                  <from>
                    <xdr:col>3</xdr:col>
                    <xdr:colOff>9525</xdr:colOff>
                    <xdr:row>2</xdr:row>
                    <xdr:rowOff>28575</xdr:rowOff>
                  </from>
                  <to>
                    <xdr:col>4</xdr:col>
                    <xdr:colOff>590550</xdr:colOff>
                    <xdr:row>2</xdr:row>
                    <xdr:rowOff>276225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3:BC2002"/>
  <sheetViews>
    <sheetView zoomScale="85" zoomScaleNormal="85" workbookViewId="0"/>
  </sheetViews>
  <sheetFormatPr defaultRowHeight="12.75"/>
  <cols>
    <col min="1" max="1" width="7" style="13" customWidth="1"/>
    <col min="2" max="2" width="28.28515625" style="13" customWidth="1"/>
    <col min="3" max="3" width="8.140625" style="13" customWidth="1"/>
    <col min="4" max="4" width="8.28515625" style="13" customWidth="1"/>
    <col min="5" max="5" width="14.7109375" style="13" customWidth="1"/>
    <col min="6" max="7" width="15.42578125" style="13" customWidth="1"/>
    <col min="8" max="8" width="14.140625" style="13" customWidth="1"/>
    <col min="9" max="9" width="19.85546875" style="13" customWidth="1"/>
    <col min="10" max="10" width="16" style="13" customWidth="1"/>
    <col min="11" max="11" width="20.140625" style="13" customWidth="1"/>
    <col min="12" max="12" width="16.140625" style="13" customWidth="1"/>
    <col min="13" max="13" width="15.7109375" style="13" customWidth="1"/>
    <col min="14" max="14" width="13.28515625" style="13" customWidth="1"/>
    <col min="15" max="15" width="21.5703125" style="13" customWidth="1"/>
    <col min="16" max="16" width="12" style="13" customWidth="1"/>
    <col min="17" max="17" width="23.42578125" style="13" customWidth="1"/>
    <col min="18" max="18" width="13.7109375" style="13" customWidth="1"/>
    <col min="19" max="19" width="7.28515625" style="13" customWidth="1"/>
    <col min="20" max="20" width="22.28515625" style="13" customWidth="1"/>
    <col min="21" max="21" width="20" style="13" customWidth="1"/>
    <col min="22" max="22" width="20.7109375" style="13" customWidth="1"/>
    <col min="23" max="23" width="23.5703125" style="13" customWidth="1"/>
    <col min="24" max="24" width="14.85546875" style="13" customWidth="1"/>
    <col min="25" max="28" width="17" style="13" customWidth="1"/>
    <col min="29" max="29" width="18.28515625" style="13" customWidth="1"/>
    <col min="30" max="30" width="14.140625" style="13" customWidth="1"/>
    <col min="31" max="31" width="11.85546875" style="13" customWidth="1"/>
    <col min="32" max="32" width="12.7109375" style="13" customWidth="1"/>
    <col min="33" max="33" width="9.140625" style="13"/>
    <col min="34" max="34" width="13.85546875" style="13" customWidth="1"/>
    <col min="35" max="35" width="13" style="13" customWidth="1"/>
    <col min="36" max="36" width="13.7109375" style="13" customWidth="1"/>
    <col min="37" max="16384" width="9.140625" style="13"/>
  </cols>
  <sheetData>
    <row r="3" spans="1:41" ht="29.25" customHeight="1">
      <c r="B3" s="67" t="s">
        <v>6</v>
      </c>
      <c r="C3" s="309" t="str">
        <f ca="1">'Drum Schedule'!B3</f>
        <v>AXQP1-50350T-00004</v>
      </c>
      <c r="D3" s="310"/>
      <c r="E3" s="310"/>
      <c r="F3" s="310"/>
      <c r="M3" s="147"/>
    </row>
    <row r="4" spans="1:41" ht="27" customHeight="1">
      <c r="B4" s="67" t="s">
        <v>79</v>
      </c>
      <c r="C4" s="310" t="str">
        <f ca="1">'Drum Schedule'!E3</f>
        <v>3X500</v>
      </c>
      <c r="D4" s="310"/>
      <c r="E4" s="310"/>
      <c r="F4" s="310"/>
      <c r="I4" s="240" t="s">
        <v>401</v>
      </c>
      <c r="J4" s="241">
        <f ca="1">'Drum Schedule'!AP3</f>
        <v>118.6</v>
      </c>
      <c r="K4" s="240" t="s">
        <v>402</v>
      </c>
      <c r="L4" s="241">
        <f ca="1">J4+M4</f>
        <v>121.6</v>
      </c>
      <c r="M4" s="64">
        <f ca="1">IF(C8="OH",0,IF(SearchData("3X1X",SUBSTITUTE(C4," ","")),0,'Drum Schedule'!AP5))</f>
        <v>3</v>
      </c>
      <c r="N4" s="21"/>
      <c r="O4" s="250" t="s">
        <v>488</v>
      </c>
      <c r="P4" s="241">
        <f ca="1">IF(Main_DT="Coil",0,VALUE(O21))</f>
        <v>580</v>
      </c>
      <c r="R4" s="12"/>
      <c r="S4" s="12"/>
      <c r="T4" s="64" t="s">
        <v>492</v>
      </c>
    </row>
    <row r="5" spans="1:41" ht="30.75" customHeight="1">
      <c r="A5" s="12"/>
      <c r="B5" s="67" t="s">
        <v>9</v>
      </c>
      <c r="C5" s="309" t="str">
        <f ca="1">'Drum Schedule'!F3</f>
        <v>AL/XLPE/STA/PVC</v>
      </c>
      <c r="D5" s="309"/>
      <c r="E5" s="309"/>
      <c r="F5" s="309"/>
      <c r="G5" s="288" t="str">
        <f ca="1">IF(AND(SearchData("Copper",Cable_Desc),SearchData("Conductor",Cable_Desc)),"Copper Conductor","")</f>
        <v/>
      </c>
      <c r="I5" s="240" t="s">
        <v>403</v>
      </c>
      <c r="J5" s="242">
        <f ca="1">ROUND('Drum Schedule'!AT3,0)</f>
        <v>15495</v>
      </c>
      <c r="K5" s="250" t="s">
        <v>404</v>
      </c>
      <c r="L5" s="241">
        <f ca="1">IFERROR(CEILING(ROUND(J5*(L6/1000)*(1+(M5/100)),0),IF(Main_DT="Coil",1,10)),"")</f>
        <v>3290</v>
      </c>
      <c r="M5" s="64">
        <f ca="1">'Drum Schedule'!AT5</f>
        <v>3</v>
      </c>
      <c r="N5" s="12"/>
      <c r="O5" s="250" t="s">
        <v>486</v>
      </c>
      <c r="P5" s="241">
        <f ca="1">IF(Main_DT="Coil",0,IF(Lagging_Type_DS="Fully Lagged",'DRUMS TABLE'!P21,IF(Lagging_Type_DS="PE Lagged",10,IF(Lagging_Type_DS="Steel Sheet Lagged",R5*0.5*7.8,0))))</f>
        <v>184</v>
      </c>
      <c r="Q5" s="250" t="s">
        <v>489</v>
      </c>
      <c r="R5" s="241" t="str">
        <f ca="1">IF(Lagging_Type_DS="PE Lagged",ROUND(G21*PI()*I21/1000000,2),
IF(Lagging_Type_DS="Steel Sheet Lagged",ROUND(CEILING(G21*PI()*1.05,1250)*ST_Lagging_Width/1000000,2),
""))</f>
        <v/>
      </c>
      <c r="S5" s="12"/>
      <c r="T5" s="277" t="str">
        <f ca="1">IF(AND(N21="Wooden Drum",Template!M2="Steel Sheet Lagged"),"Fully Lagged",
IF(AND(N21="Plywood Drum",Template!M2="Steel Sheet Lagged"),"PE Lagged",
Template!M2))</f>
        <v>Fully Lagged</v>
      </c>
    </row>
    <row r="6" spans="1:41" ht="33" customHeight="1">
      <c r="B6" s="67" t="s">
        <v>80</v>
      </c>
      <c r="C6" s="309" t="str">
        <f ca="1">'Drum Schedule'!G3</f>
        <v>18/30 (36) kV</v>
      </c>
      <c r="D6" s="309"/>
      <c r="E6" s="309"/>
      <c r="F6" s="309"/>
      <c r="I6" s="240" t="s">
        <v>405</v>
      </c>
      <c r="J6" s="241">
        <f>'Drum Schedule'!W3</f>
        <v>200</v>
      </c>
      <c r="K6" s="240" t="s">
        <v>406</v>
      </c>
      <c r="L6" s="243">
        <f ca="1">J6*(1+(J7/100))</f>
        <v>206</v>
      </c>
      <c r="M6" s="12"/>
      <c r="N6" s="12"/>
      <c r="O6" s="250" t="s">
        <v>487</v>
      </c>
      <c r="P6" s="241">
        <f ca="1">IF(AND(Main_DT&lt;&gt;"Coil",OR(P4=0,P4="")),"",IFERROR(CEILING(L5+P4+P5,IF(Main_DT="Coil",1,10)),""))</f>
        <v>4060</v>
      </c>
    </row>
    <row r="7" spans="1:41" ht="27.75" customHeight="1">
      <c r="B7" s="67" t="s">
        <v>6</v>
      </c>
      <c r="C7" s="309" t="str">
        <f ca="1">'Drum Schedule'!H3</f>
        <v/>
      </c>
      <c r="D7" s="310"/>
      <c r="E7" s="310"/>
      <c r="F7" s="310"/>
      <c r="I7" s="240" t="s">
        <v>407</v>
      </c>
      <c r="J7" s="241">
        <f ca="1">'Drum Schedule'!W5</f>
        <v>3</v>
      </c>
      <c r="K7" s="311"/>
      <c r="L7" s="311"/>
      <c r="M7" s="12"/>
      <c r="N7" s="12"/>
    </row>
    <row r="8" spans="1:41" ht="24" customHeight="1">
      <c r="B8" s="67" t="s">
        <v>113</v>
      </c>
      <c r="C8" s="309" t="str">
        <f ca="1">'Drum Schedule'!D3</f>
        <v>MV</v>
      </c>
      <c r="D8" s="310"/>
      <c r="E8" s="310"/>
      <c r="F8" s="310"/>
      <c r="I8" s="20"/>
      <c r="J8" s="16"/>
      <c r="M8" s="12"/>
      <c r="N8" s="12"/>
    </row>
    <row r="9" spans="1:41" ht="24" customHeight="1">
      <c r="A9" s="12"/>
      <c r="B9" s="67" t="s">
        <v>497</v>
      </c>
      <c r="C9" s="309" t="str">
        <f ca="1">GetData(Item_ID,"Standard")</f>
        <v>IEC 60502-2</v>
      </c>
      <c r="D9" s="310"/>
      <c r="E9" s="310"/>
      <c r="F9" s="310"/>
      <c r="I9" s="20"/>
      <c r="J9" s="16"/>
      <c r="N9" s="21"/>
      <c r="O9" s="12"/>
      <c r="P9" s="12"/>
      <c r="Q9" s="12"/>
      <c r="R9" s="12"/>
      <c r="S9" s="12"/>
      <c r="T9" s="12"/>
    </row>
    <row r="10" spans="1:41" ht="27.75" customHeight="1">
      <c r="A10" s="12"/>
      <c r="B10" s="315" t="s">
        <v>536</v>
      </c>
      <c r="C10" s="314" t="str">
        <f ca="1">SUBSTITUTE(SUBSTITUTE("-"&amp;'Drum Schedule'!AI3,"- | ","")," | ","
")</f>
        <v xml:space="preserve">General
</v>
      </c>
      <c r="D10" s="314"/>
      <c r="E10" s="314"/>
      <c r="F10" s="314"/>
      <c r="I10" s="64" t="s">
        <v>408</v>
      </c>
      <c r="J10" s="235" t="s">
        <v>409</v>
      </c>
      <c r="O10" s="12"/>
      <c r="P10" s="12"/>
      <c r="Q10" s="12"/>
      <c r="R10" s="12"/>
      <c r="S10" s="12"/>
      <c r="T10" s="12"/>
    </row>
    <row r="11" spans="1:41" ht="22.5" customHeight="1">
      <c r="A11" s="12"/>
      <c r="B11" s="315"/>
      <c r="C11" s="314"/>
      <c r="D11" s="314"/>
      <c r="E11" s="314"/>
      <c r="F11" s="314"/>
      <c r="I11" s="29">
        <f ca="1">'Drum Schedule'!AR3</f>
        <v>121.6</v>
      </c>
      <c r="J11" s="29">
        <f ca="1">'Drum Schedule'!AS3</f>
        <v>1425</v>
      </c>
      <c r="O11" s="12"/>
      <c r="P11" s="12"/>
      <c r="Q11" s="12"/>
      <c r="R11" s="12"/>
      <c r="S11" s="12"/>
      <c r="T11" s="12"/>
    </row>
    <row r="12" spans="1:41" ht="26.25" customHeight="1">
      <c r="A12" s="12"/>
      <c r="B12" s="315"/>
      <c r="C12" s="314"/>
      <c r="D12" s="314"/>
      <c r="E12" s="314"/>
      <c r="F12" s="314"/>
      <c r="O12" s="12"/>
      <c r="P12" s="12"/>
      <c r="Q12" s="12"/>
      <c r="R12" s="12"/>
      <c r="S12" s="12"/>
      <c r="T12" s="12"/>
    </row>
    <row r="13" spans="1:41" ht="12.75" customHeight="1">
      <c r="A13" s="12"/>
      <c r="B13" s="12"/>
      <c r="C13" s="12"/>
      <c r="D13" s="12"/>
      <c r="O13" s="12"/>
      <c r="P13" s="12"/>
      <c r="Q13" s="12"/>
      <c r="R13" s="12"/>
      <c r="S13" s="12"/>
      <c r="T13" s="12"/>
    </row>
    <row r="14" spans="1:41">
      <c r="P14" s="112"/>
      <c r="AD14" s="12"/>
      <c r="AE14" s="12"/>
      <c r="AF14" s="12"/>
      <c r="AG14" s="12"/>
      <c r="AH14" s="12"/>
      <c r="AI14" s="12"/>
      <c r="AJ14" s="12"/>
      <c r="AK14" s="12"/>
      <c r="AL14" s="12"/>
      <c r="AM14" s="12"/>
      <c r="AN14" s="12"/>
      <c r="AO14" s="12"/>
    </row>
    <row r="15" spans="1:41">
      <c r="S15" s="112"/>
      <c r="AD15" s="12"/>
      <c r="AE15" s="12"/>
      <c r="AF15" s="12"/>
      <c r="AG15" s="12"/>
      <c r="AH15" s="12"/>
      <c r="AI15" s="12"/>
      <c r="AJ15" s="12"/>
      <c r="AK15" s="12"/>
      <c r="AL15" s="12"/>
      <c r="AM15" s="12"/>
      <c r="AN15" s="12"/>
      <c r="AO15" s="12"/>
    </row>
    <row r="16" spans="1:41">
      <c r="S16" s="112"/>
      <c r="T16" s="151" t="s">
        <v>119</v>
      </c>
      <c r="AD16" s="12"/>
      <c r="AE16" s="12"/>
      <c r="AF16" s="12"/>
      <c r="AG16" s="12"/>
      <c r="AH16" s="12"/>
      <c r="AI16" s="12"/>
      <c r="AJ16" s="12"/>
      <c r="AK16" s="12"/>
      <c r="AL16" s="12"/>
      <c r="AM16" s="12"/>
      <c r="AN16" s="12"/>
      <c r="AO16" s="12"/>
    </row>
    <row r="17" spans="1:55">
      <c r="AD17" s="12"/>
      <c r="AE17" s="12"/>
      <c r="AF17" s="12"/>
      <c r="AG17" s="12"/>
      <c r="AH17" s="12"/>
      <c r="AI17" s="12"/>
      <c r="AJ17" s="12"/>
      <c r="AK17" s="12"/>
      <c r="AL17" s="12"/>
      <c r="AM17" s="12"/>
      <c r="AN17" s="12"/>
      <c r="AO17" s="12"/>
    </row>
    <row r="18" spans="1:55">
      <c r="M18" s="147" t="s">
        <v>422</v>
      </c>
      <c r="W18" s="20"/>
      <c r="X18" s="20"/>
      <c r="Y18" s="20"/>
      <c r="Z18" s="20"/>
      <c r="AD18" s="12"/>
      <c r="AE18" s="12"/>
      <c r="AF18" s="12"/>
      <c r="AG18" s="12"/>
      <c r="AH18" s="12"/>
      <c r="AI18" s="12"/>
      <c r="AJ18" s="12"/>
      <c r="AK18" s="12"/>
      <c r="AL18" s="12"/>
      <c r="AM18" s="12"/>
      <c r="AN18" s="12"/>
      <c r="AO18" s="12"/>
    </row>
    <row r="19" spans="1:55">
      <c r="J19" s="284">
        <f ca="1">IF(J21&gt;=2480,J21+120,J21+100)</f>
        <v>1800</v>
      </c>
      <c r="M19" s="267">
        <v>8200</v>
      </c>
      <c r="N19" s="152"/>
      <c r="T19" s="12"/>
      <c r="U19" s="12"/>
      <c r="V19" s="12"/>
      <c r="W19" s="21"/>
      <c r="X19" s="153"/>
      <c r="Y19" s="153"/>
      <c r="Z19" s="153"/>
      <c r="AK19" s="12"/>
      <c r="AL19" s="12"/>
      <c r="AM19" s="12"/>
      <c r="AN19" s="12"/>
      <c r="AO19" s="12"/>
    </row>
    <row r="20" spans="1:55">
      <c r="T20" s="12"/>
      <c r="U20" s="12"/>
      <c r="V20" s="12"/>
      <c r="W20" s="21"/>
      <c r="X20" s="16"/>
      <c r="Y20" s="153"/>
      <c r="Z20" s="16"/>
      <c r="AK20" s="12"/>
      <c r="AL20" s="12"/>
      <c r="AM20" s="12"/>
      <c r="AN20" s="12"/>
      <c r="AO20" s="12"/>
    </row>
    <row r="21" spans="1:55" s="104" customFormat="1" ht="15">
      <c r="A21" s="312" t="s">
        <v>37</v>
      </c>
      <c r="B21" s="313"/>
      <c r="C21" s="313"/>
      <c r="D21" s="313"/>
      <c r="E21" s="100" t="str">
        <f ca="1">VLOOKUP(1,D25:AA2002,2,FALSE)</f>
        <v>WDB27000L</v>
      </c>
      <c r="F21" s="100">
        <f ca="1">IF(AND(OR(N21="Wooden Drum",N21="Plywood Drum"),OR(Lagging_Type_DS="No Lagging",Lagging_Type_DS="PE Lagged")),G21,VLOOKUP(1,D25:AA2002,3,FALSE))</f>
        <v>2750</v>
      </c>
      <c r="G21" s="100">
        <f ca="1">VLOOKUP(1,D25:AA2002,4,FALSE)</f>
        <v>2700</v>
      </c>
      <c r="H21" s="100">
        <f ca="1">VLOOKUP(1,D25:AA2002,5,FALSE)</f>
        <v>1620</v>
      </c>
      <c r="I21" s="100">
        <f ca="1">VLOOKUP(1,D25:AA2002,6,FALSE)</f>
        <v>1500</v>
      </c>
      <c r="J21" s="100">
        <f ca="1">VLOOKUP(1,D25:AA2002,7,FALSE)</f>
        <v>1700</v>
      </c>
      <c r="K21" s="100">
        <f ca="1">VLOOKUP(1,D25:AA2002,8,FALSE)</f>
        <v>1700</v>
      </c>
      <c r="L21" s="100" t="str">
        <f ca="1">VLOOKUP(1,D25:AA2002,9,FALSE)</f>
        <v/>
      </c>
      <c r="M21" s="100">
        <f ca="1">VLOOKUP(1,D25:AA2002,10,FALSE)</f>
        <v>4500</v>
      </c>
      <c r="N21" s="100" t="str">
        <f ca="1">VLOOKUP(1,D25:AA2002,11,FALSE)</f>
        <v>Wooden Drum</v>
      </c>
      <c r="O21" s="100">
        <f ca="1">VLOOKUP(1,D25:AA2002,12,FALSE)</f>
        <v>580</v>
      </c>
      <c r="P21" s="100">
        <f ca="1">VLOOKUP(1,D25:AA2002,13,FALSE)</f>
        <v>184</v>
      </c>
      <c r="Q21" s="100">
        <f ca="1">VLOOKUP(1,D25:AA2002,14,FALSE)</f>
        <v>5.4965305067207018</v>
      </c>
      <c r="R21" s="101"/>
      <c r="S21" s="102">
        <f ca="1">VLOOKUP(1,D25:AA2002,16,FALSE)</f>
        <v>125</v>
      </c>
      <c r="T21" s="102">
        <f ca="1">VLOOKUP(1,D25:AA2002,17,FALSE)</f>
        <v>11</v>
      </c>
      <c r="U21" s="102">
        <f ca="1">VLOOKUP(1,D25:AA2002,18,FALSE)</f>
        <v>3</v>
      </c>
      <c r="V21" s="102">
        <f ca="1">VLOOKUP(1,D25:AA2002,19,FALSE)</f>
        <v>205.76929226188568</v>
      </c>
      <c r="W21" s="114"/>
      <c r="X21" s="114"/>
      <c r="Y21" s="114"/>
      <c r="Z21" s="115"/>
      <c r="AA21" s="101"/>
      <c r="AK21" s="103"/>
      <c r="AL21" s="103"/>
      <c r="AM21" s="103"/>
      <c r="AN21" s="103"/>
      <c r="AO21" s="103"/>
    </row>
    <row r="22" spans="1:55">
      <c r="T22" s="12"/>
      <c r="U22" s="12"/>
      <c r="V22" s="12"/>
      <c r="W22" s="12"/>
      <c r="X22" s="12"/>
      <c r="Y22" s="12"/>
      <c r="AK22" s="12"/>
      <c r="AL22" s="12"/>
      <c r="AM22" s="12"/>
      <c r="AN22" s="12"/>
      <c r="AO22" s="12"/>
    </row>
    <row r="23" spans="1:55" s="144" customFormat="1" ht="20.25" customHeight="1">
      <c r="B23" s="146" t="str">
        <f ca="1">VLOOKUP(1,D25:AA2002,15,FALSE)</f>
        <v>Local</v>
      </c>
      <c r="E23" s="93"/>
      <c r="F23" s="93"/>
      <c r="G23" s="93" t="s">
        <v>144</v>
      </c>
      <c r="H23" s="93" t="s">
        <v>145</v>
      </c>
      <c r="I23" s="93" t="s">
        <v>146</v>
      </c>
      <c r="J23" s="93" t="s">
        <v>147</v>
      </c>
      <c r="K23" s="93" t="s">
        <v>148</v>
      </c>
      <c r="L23" s="93" t="s">
        <v>29</v>
      </c>
      <c r="M23" s="93" t="s">
        <v>27</v>
      </c>
      <c r="N23" s="93" t="s">
        <v>28</v>
      </c>
      <c r="O23" s="93" t="s">
        <v>45</v>
      </c>
      <c r="P23" s="93" t="s">
        <v>46</v>
      </c>
      <c r="Q23" s="93"/>
      <c r="R23" s="91"/>
      <c r="S23" s="320" t="s">
        <v>22</v>
      </c>
      <c r="T23" s="113" t="s">
        <v>3</v>
      </c>
      <c r="U23" s="113" t="s">
        <v>4</v>
      </c>
      <c r="V23" s="316" t="s">
        <v>5</v>
      </c>
      <c r="W23" s="318" t="s">
        <v>0</v>
      </c>
      <c r="X23" s="318" t="s">
        <v>1</v>
      </c>
      <c r="Y23" s="314" t="s">
        <v>2</v>
      </c>
      <c r="AK23" s="154"/>
      <c r="AL23" s="154"/>
      <c r="AM23" s="154"/>
      <c r="AN23" s="154"/>
      <c r="AO23" s="154"/>
    </row>
    <row r="24" spans="1:55" s="18" customFormat="1" ht="54" customHeight="1">
      <c r="A24" s="17" t="s">
        <v>23</v>
      </c>
      <c r="B24" s="17" t="s">
        <v>24</v>
      </c>
      <c r="C24" s="17" t="s">
        <v>400</v>
      </c>
      <c r="D24" s="25" t="s">
        <v>33</v>
      </c>
      <c r="E24" s="94" t="s">
        <v>6</v>
      </c>
      <c r="F24" s="94" t="s">
        <v>12</v>
      </c>
      <c r="G24" s="94" t="s">
        <v>13</v>
      </c>
      <c r="H24" s="94" t="s">
        <v>7</v>
      </c>
      <c r="I24" s="94" t="s">
        <v>8</v>
      </c>
      <c r="J24" s="94" t="s">
        <v>110</v>
      </c>
      <c r="K24" s="94" t="s">
        <v>109</v>
      </c>
      <c r="L24" s="94" t="s">
        <v>26</v>
      </c>
      <c r="M24" s="94" t="s">
        <v>30</v>
      </c>
      <c r="N24" s="94" t="s">
        <v>21</v>
      </c>
      <c r="O24" s="94" t="s">
        <v>38</v>
      </c>
      <c r="P24" s="94" t="s">
        <v>41</v>
      </c>
      <c r="Q24" s="94" t="s">
        <v>51</v>
      </c>
      <c r="R24" s="92"/>
      <c r="S24" s="320"/>
      <c r="T24" s="143" t="s">
        <v>31</v>
      </c>
      <c r="U24" s="143" t="s">
        <v>32</v>
      </c>
      <c r="V24" s="317"/>
      <c r="W24" s="319"/>
      <c r="X24" s="319"/>
      <c r="Y24" s="314"/>
      <c r="AN24" s="19"/>
      <c r="AY24" s="19"/>
      <c r="BA24" s="19"/>
      <c r="BB24" s="19"/>
      <c r="BC24" s="19"/>
    </row>
    <row r="25" spans="1:55">
      <c r="A25" s="12">
        <f t="shared" ref="A25:A88" ca="1" si="0">IF(OR(E25="",G25="",K25="",G25&lt;Min_Flange_Diam,G25&gt;Max_Flange_Diam,K25&lt;Min_Outer_Width,K25&gt;Max_Outer_Width),0,IFERROR(W25*X25*Y25,0))</f>
        <v>0</v>
      </c>
      <c r="B25" s="12" t="str">
        <f>IF([1]DRUM!A2="","",[1]DRUM!A2)</f>
        <v>DEWA - UAE</v>
      </c>
      <c r="C25" s="12">
        <f t="shared" ref="C25:C88" ca="1" si="1">IF(B25="","",IF(OR(B25=Main_DT,B25=Ext_DT),1,0))</f>
        <v>0</v>
      </c>
      <c r="D25" s="155">
        <f t="shared" ref="D25:D88" ca="1" si="2">IF(O25="",0,IFERROR(A25*C25,0))</f>
        <v>0</v>
      </c>
      <c r="E25" s="26" t="str">
        <f>IF([1]DRUM!B2="","",[1]DRUM!B2)</f>
        <v>WDB090050</v>
      </c>
      <c r="F25" s="26">
        <f>IF([1]DRUM!C2="","",[1]DRUM!C2)</f>
        <v>950</v>
      </c>
      <c r="G25" s="26">
        <f>IF([1]DRUM!D2="","",[1]DRUM!D2)</f>
        <v>900</v>
      </c>
      <c r="H25" s="26">
        <f>IF([1]DRUM!E2="","",[1]DRUM!E2)</f>
        <v>500</v>
      </c>
      <c r="I25" s="26">
        <f>IF([1]DRUM!F2="","",[1]DRUM!F2)</f>
        <v>610</v>
      </c>
      <c r="J25" s="26">
        <f>IF([1]DRUM!G2="","",[1]DRUM!G2)</f>
        <v>750</v>
      </c>
      <c r="K25" s="26">
        <f>IF([1]DRUM!H2="","",[1]DRUM!H2)</f>
        <v>750</v>
      </c>
      <c r="L25" s="26" t="str">
        <f>IF([1]DRUM!I2="","",[1]DRUM!I2)</f>
        <v>Supported</v>
      </c>
      <c r="M25" s="26">
        <f>IF([1]DRUM!J2="","",
IF(AND([1]DRUM!K2="Wooden Drum",[1]DRUM!J2&gt;Max_WD_Capacity),Max_WD_Capacity,
[1]DRUM!J2))</f>
        <v>1000</v>
      </c>
      <c r="N25" s="26" t="str">
        <f>IF([1]DRUM!K2="","",[1]DRUM!K2)</f>
        <v>Wooden Drum</v>
      </c>
      <c r="O25" s="26">
        <f>IF([1]DRUM!L2="","",[1]DRUM!L2)</f>
        <v>65</v>
      </c>
      <c r="P25" s="26">
        <f>IF([1]DRUM!M2="","",[1]DRUM!M2)</f>
        <v>28</v>
      </c>
      <c r="Q25" s="26">
        <f>IF([1]DRUM!N2="","",[1]DRUM!N2)</f>
        <v>0.26829201261656832</v>
      </c>
      <c r="R25" s="26" t="str">
        <f>B25</f>
        <v>DEWA - UAE</v>
      </c>
      <c r="S25" s="26">
        <f ca="1">IF(N25="",0,
IF(Knee_Application="YES",Knee_Width,IF(Knee_Application="NO",0,
IF(OR(Cable_Type="OH",SearchData("Conductor",Cable_Desc)),0,
IF(N25="Steel Drum",Knee_Width,
IF(N25="Plywood Drum",0,
IF(Country="UAE",0,
IF(AND(OR(SearchData("LSHF",Cable_Desc),SearchData("LSZH",Cable_Desc),SearchData("LS0H",Cable_Desc),SearchData("LSOH",Cable_Desc)),D.nom&gt;40),Knee_Width,
IF(AND(Country="Egypt",D.nom&gt;60),Knee_Width,
IF(AND(Country&lt;&gt;"Egypt",D.nom&gt;35),Knee_Width,
0))))))))))</f>
        <v>125</v>
      </c>
      <c r="T25" s="118">
        <f t="shared" ref="T25:T88" ca="1" si="3">IFERROR(TRUNC((I25-S25)/$L$4),0)</f>
        <v>3</v>
      </c>
      <c r="U25" s="118">
        <f t="shared" ref="U25:U88" ca="1" si="4">IFERROR(TRUNC((((G25-H25)/2)-I$11)/L$4),0)</f>
        <v>0</v>
      </c>
      <c r="V25" s="117">
        <f t="shared" ref="V25:V88" ca="1" si="5">IFERROR(T25*PI()*(H25*U25+L$4*U25^2)/1000,0)</f>
        <v>0</v>
      </c>
      <c r="W25" s="64">
        <f t="shared" ref="W25:W88" ca="1" si="6">IFERROR(IF(H25&gt;=J$11,1,0),0)</f>
        <v>0</v>
      </c>
      <c r="X25" s="64">
        <f ca="1">IFERROR(IF(M25*(IF(N25="Steel Drum",1.1,IF(N25="Plywood Drum",1,IF(M25&lt;=1000,1.1,IF(M25&lt;=6000,1.04,1)))))&gt;=L$5,1,0),0)</f>
        <v>0</v>
      </c>
      <c r="Y25" s="64">
        <f t="shared" ref="Y25:Y88" ca="1" si="7">IFERROR(IF(V25&gt;=L$6*0.99,1,0),0)</f>
        <v>0</v>
      </c>
      <c r="AM25" s="156"/>
      <c r="AN25" s="12"/>
      <c r="AY25" s="152"/>
      <c r="AZ25" s="16"/>
      <c r="BA25" s="16"/>
      <c r="BB25" s="16"/>
      <c r="BC25" s="16"/>
    </row>
    <row r="26" spans="1:55">
      <c r="A26" s="12">
        <f t="shared" ca="1" si="0"/>
        <v>0</v>
      </c>
      <c r="B26" s="12" t="str">
        <f>IF([1]DRUM!A3="","",[1]DRUM!A3)</f>
        <v>DEWA - UAE</v>
      </c>
      <c r="C26" s="12">
        <f t="shared" ca="1" si="1"/>
        <v>0</v>
      </c>
      <c r="D26" s="155">
        <f t="shared" ca="1" si="2"/>
        <v>0</v>
      </c>
      <c r="E26" s="26" t="str">
        <f>IF([1]DRUM!B3="","",[1]DRUM!B3)</f>
        <v>WDB160050</v>
      </c>
      <c r="F26" s="26">
        <f>IF([1]DRUM!C3="","",[1]DRUM!C3)</f>
        <v>1650</v>
      </c>
      <c r="G26" s="26">
        <f>IF([1]DRUM!D3="","",[1]DRUM!D3)</f>
        <v>1600</v>
      </c>
      <c r="H26" s="26">
        <f>IF([1]DRUM!E3="","",[1]DRUM!E3)</f>
        <v>700</v>
      </c>
      <c r="I26" s="26">
        <f>IF([1]DRUM!F3="","",[1]DRUM!F3)</f>
        <v>590</v>
      </c>
      <c r="J26" s="26">
        <f>IF([1]DRUM!G3="","",[1]DRUM!G3)</f>
        <v>750</v>
      </c>
      <c r="K26" s="26">
        <f>IF([1]DRUM!H3="","",[1]DRUM!H3)</f>
        <v>750</v>
      </c>
      <c r="L26" s="26" t="str">
        <f>IF([1]DRUM!I3="","",[1]DRUM!I3)</f>
        <v>Supported</v>
      </c>
      <c r="M26" s="26">
        <f>IF([1]DRUM!J3="","",
IF(AND([1]DRUM!K3="Wooden Drum",[1]DRUM!J3&gt;Max_WD_Capacity),Max_WD_Capacity,
[1]DRUM!J3))</f>
        <v>3700</v>
      </c>
      <c r="N26" s="26" t="str">
        <f>IF([1]DRUM!K3="","",[1]DRUM!K3)</f>
        <v>Wooden Drum</v>
      </c>
      <c r="O26" s="26">
        <f>IF([1]DRUM!L3="","",[1]DRUM!L3)</f>
        <v>195</v>
      </c>
      <c r="P26" s="26">
        <f>IF([1]DRUM!M3="","",[1]DRUM!M3)</f>
        <v>49</v>
      </c>
      <c r="Q26" s="26">
        <f>IF([1]DRUM!N3="","",[1]DRUM!N3)</f>
        <v>0.95920677695730361</v>
      </c>
      <c r="R26" s="26" t="str">
        <f t="shared" ref="R26:R89" si="8">B26</f>
        <v>DEWA - UAE</v>
      </c>
      <c r="S26" s="26">
        <f ca="1">IF(N26="",0,
IF(Knee_Application="YES",Knee_Width,IF(Knee_Application="NO",0,
IF(OR(Cable_Type="OH",SearchData("Conductor",Cable_Desc)),0,
IF(N26="Steel Drum",Knee_Width,
IF(N26="Plywood Drum",0,
IF(Country="UAE",0,
IF(AND(OR(SearchData("LSHF",Cable_Desc),SearchData("LSZH",Cable_Desc),SearchData("LS0H",Cable_Desc),SearchData("LSOH",Cable_Desc)),D.nom&gt;40),Knee_Width,
IF(AND(Country="Egypt",D.nom&gt;60),Knee_Width,
IF(AND(Country&lt;&gt;"Egypt",D.nom&gt;35),Knee_Width,
0))))))))))</f>
        <v>125</v>
      </c>
      <c r="T26" s="118">
        <f t="shared" ca="1" si="3"/>
        <v>3</v>
      </c>
      <c r="U26" s="118">
        <f t="shared" ca="1" si="4"/>
        <v>2</v>
      </c>
      <c r="V26" s="117">
        <f t="shared" ca="1" si="5"/>
        <v>17.778901145195359</v>
      </c>
      <c r="W26" s="64">
        <f t="shared" ca="1" si="6"/>
        <v>0</v>
      </c>
      <c r="X26" s="64">
        <f t="shared" ref="X26:X89" ca="1" si="9">IFERROR(IF(M26*(IF(N26="Steel Drum",1.1,IF(N26="Plywood Drum",1,IF(M26&lt;=1000,1.1,IF(M26&lt;=6000,1.04,1)))))&gt;=L$5,1,0),0)</f>
        <v>1</v>
      </c>
      <c r="Y26" s="64">
        <f t="shared" ca="1" si="7"/>
        <v>0</v>
      </c>
      <c r="AK26" s="12"/>
      <c r="AL26" s="12"/>
      <c r="AM26" s="156"/>
      <c r="AN26" s="12"/>
      <c r="AO26" s="12"/>
    </row>
    <row r="27" spans="1:55">
      <c r="A27" s="12">
        <f t="shared" ca="1" si="0"/>
        <v>0</v>
      </c>
      <c r="B27" s="12" t="str">
        <f>IF([1]DRUM!A4="","",[1]DRUM!A4)</f>
        <v>DEWA - UAE</v>
      </c>
      <c r="C27" s="12">
        <f t="shared" ca="1" si="1"/>
        <v>0</v>
      </c>
      <c r="D27" s="155">
        <f t="shared" ca="1" si="2"/>
        <v>0</v>
      </c>
      <c r="E27" s="26" t="str">
        <f>IF([1]DRUM!B4="","",[1]DRUM!B4)</f>
        <v>WDB140050</v>
      </c>
      <c r="F27" s="26">
        <f>IF([1]DRUM!C4="","",[1]DRUM!C4)</f>
        <v>1450</v>
      </c>
      <c r="G27" s="26">
        <f>IF([1]DRUM!D4="","",[1]DRUM!D4)</f>
        <v>1400</v>
      </c>
      <c r="H27" s="26">
        <f>IF([1]DRUM!E4="","",[1]DRUM!E4)</f>
        <v>600</v>
      </c>
      <c r="I27" s="26">
        <f>IF([1]DRUM!F4="","",[1]DRUM!F4)</f>
        <v>900</v>
      </c>
      <c r="J27" s="26">
        <f>IF([1]DRUM!G4="","",[1]DRUM!G4)</f>
        <v>1100</v>
      </c>
      <c r="K27" s="26">
        <f>IF([1]DRUM!H4="","",[1]DRUM!H4)</f>
        <v>1100</v>
      </c>
      <c r="L27" s="26" t="str">
        <f>IF([1]DRUM!I4="","",[1]DRUM!I4)</f>
        <v>Supported</v>
      </c>
      <c r="M27" s="26">
        <f>IF([1]DRUM!J4="","",
IF(AND([1]DRUM!K4="Wooden Drum",[1]DRUM!J4&gt;Max_WD_Capacity),Max_WD_Capacity,
[1]DRUM!J4))</f>
        <v>3500</v>
      </c>
      <c r="N27" s="26" t="str">
        <f>IF([1]DRUM!K4="","",[1]DRUM!K4)</f>
        <v>Wooden Drum</v>
      </c>
      <c r="O27" s="26">
        <f>IF([1]DRUM!L4="","",[1]DRUM!L4)</f>
        <v>135</v>
      </c>
      <c r="P27" s="26">
        <f>IF([1]DRUM!M4="","",[1]DRUM!M4)</f>
        <v>63</v>
      </c>
      <c r="Q27" s="26">
        <f>IF([1]DRUM!N4="","",[1]DRUM!N4)</f>
        <v>1.1309733552923256</v>
      </c>
      <c r="R27" s="26" t="str">
        <f t="shared" si="8"/>
        <v>DEWA - UAE</v>
      </c>
      <c r="S27" s="26">
        <f ca="1">IF(N27="",0,
IF(Knee_Application="YES",Knee_Width,IF(Knee_Application="NO",0,
IF(OR(Cable_Type="OH",SearchData("Conductor",Cable_Desc)),0,
IF(N27="Steel Drum",Knee_Width,
IF(N27="Plywood Drum",0,
IF(Country="UAE",0,
IF(AND(OR(SearchData("LSHF",Cable_Desc),SearchData("LSZH",Cable_Desc),SearchData("LS0H",Cable_Desc),SearchData("LSOH",Cable_Desc)),D.nom&gt;40),Knee_Width,
IF(AND(Country="Egypt",D.nom&gt;60),Knee_Width,
IF(AND(Country&lt;&gt;"Egypt",D.nom&gt;35),Knee_Width,
0))))))))))</f>
        <v>125</v>
      </c>
      <c r="T27" s="118">
        <f t="shared" ca="1" si="3"/>
        <v>6</v>
      </c>
      <c r="U27" s="118">
        <f t="shared" ca="1" si="4"/>
        <v>2</v>
      </c>
      <c r="V27" s="117">
        <f t="shared" ca="1" si="5"/>
        <v>31.787891106082963</v>
      </c>
      <c r="W27" s="64">
        <f t="shared" ca="1" si="6"/>
        <v>0</v>
      </c>
      <c r="X27" s="64">
        <f t="shared" ca="1" si="9"/>
        <v>1</v>
      </c>
      <c r="Y27" s="64">
        <f t="shared" ca="1" si="7"/>
        <v>0</v>
      </c>
      <c r="AK27" s="12"/>
      <c r="AL27" s="12"/>
      <c r="AM27" s="156"/>
      <c r="AN27" s="12"/>
      <c r="AO27" s="12"/>
    </row>
    <row r="28" spans="1:55">
      <c r="A28" s="12">
        <f t="shared" ca="1" si="0"/>
        <v>0</v>
      </c>
      <c r="B28" s="12" t="str">
        <f>IF([1]DRUM!A5="","",[1]DRUM!A5)</f>
        <v>DEWA - UAE</v>
      </c>
      <c r="C28" s="12">
        <f t="shared" ca="1" si="1"/>
        <v>0</v>
      </c>
      <c r="D28" s="155">
        <f t="shared" ca="1" si="2"/>
        <v>0</v>
      </c>
      <c r="E28" s="26" t="str">
        <f>IF([1]DRUM!B5="","",[1]DRUM!B5)</f>
        <v>WDB150050</v>
      </c>
      <c r="F28" s="26">
        <f>IF([1]DRUM!C5="","",[1]DRUM!C5)</f>
        <v>1550</v>
      </c>
      <c r="G28" s="26">
        <f>IF([1]DRUM!D5="","",[1]DRUM!D5)</f>
        <v>1500</v>
      </c>
      <c r="H28" s="26">
        <f>IF([1]DRUM!E5="","",[1]DRUM!E5)</f>
        <v>700</v>
      </c>
      <c r="I28" s="26">
        <f>IF([1]DRUM!F5="","",[1]DRUM!F5)</f>
        <v>800</v>
      </c>
      <c r="J28" s="26">
        <f>IF([1]DRUM!G5="","",[1]DRUM!G5)</f>
        <v>990</v>
      </c>
      <c r="K28" s="26">
        <f>IF([1]DRUM!H5="","",[1]DRUM!H5)</f>
        <v>990</v>
      </c>
      <c r="L28" s="26" t="str">
        <f>IF([1]DRUM!I5="","",[1]DRUM!I5)</f>
        <v>Supported</v>
      </c>
      <c r="M28" s="26">
        <f>IF([1]DRUM!J5="","",
IF(AND([1]DRUM!K5="Wooden Drum",[1]DRUM!J5&gt;Max_WD_Capacity),Max_WD_Capacity,
[1]DRUM!J5))</f>
        <v>3000</v>
      </c>
      <c r="N28" s="26" t="str">
        <f>IF([1]DRUM!K5="","",[1]DRUM!K5)</f>
        <v>Wooden Drum</v>
      </c>
      <c r="O28" s="26">
        <f>IF([1]DRUM!L5="","",[1]DRUM!L5)</f>
        <v>185</v>
      </c>
      <c r="P28" s="26">
        <f>IF([1]DRUM!M5="","",[1]DRUM!M5)</f>
        <v>60</v>
      </c>
      <c r="Q28" s="26">
        <f>IF([1]DRUM!N5="","",[1]DRUM!N5)</f>
        <v>1.1058406140636072</v>
      </c>
      <c r="R28" s="26" t="str">
        <f t="shared" si="8"/>
        <v>DEWA - UAE</v>
      </c>
      <c r="S28" s="26">
        <f ca="1">IF(N28="",0,
IF(Knee_Application="YES",Knee_Width,IF(Knee_Application="NO",0,
IF(OR(Cable_Type="OH",SearchData("Conductor",Cable_Desc)),0,
IF(N28="Steel Drum",Knee_Width,
IF(N28="Plywood Drum",0,
IF(Country="UAE",0,
IF(AND(OR(SearchData("LSHF",Cable_Desc),SearchData("LSZH",Cable_Desc),SearchData("LS0H",Cable_Desc),SearchData("LSOH",Cable_Desc)),D.nom&gt;40),Knee_Width,
IF(AND(Country="Egypt",D.nom&gt;60),Knee_Width,
IF(AND(Country&lt;&gt;"Egypt",D.nom&gt;35),Knee_Width,
0))))))))))</f>
        <v>125</v>
      </c>
      <c r="T28" s="118">
        <f t="shared" ca="1" si="3"/>
        <v>5</v>
      </c>
      <c r="U28" s="118">
        <f t="shared" ca="1" si="4"/>
        <v>2</v>
      </c>
      <c r="V28" s="117">
        <f t="shared" ca="1" si="5"/>
        <v>29.63150190865893</v>
      </c>
      <c r="W28" s="64">
        <f t="shared" ca="1" si="6"/>
        <v>0</v>
      </c>
      <c r="X28" s="64">
        <f t="shared" ca="1" si="9"/>
        <v>0</v>
      </c>
      <c r="Y28" s="64">
        <f t="shared" ca="1" si="7"/>
        <v>0</v>
      </c>
      <c r="AK28" s="12"/>
      <c r="AL28" s="12"/>
      <c r="AM28" s="156"/>
      <c r="AN28" s="12"/>
      <c r="AO28" s="12"/>
    </row>
    <row r="29" spans="1:55">
      <c r="A29" s="12">
        <f t="shared" ca="1" si="0"/>
        <v>0</v>
      </c>
      <c r="B29" s="12" t="str">
        <f>IF([1]DRUM!A6="","",[1]DRUM!A6)</f>
        <v>DEWA - UAE</v>
      </c>
      <c r="C29" s="12">
        <f t="shared" ca="1" si="1"/>
        <v>0</v>
      </c>
      <c r="D29" s="155">
        <f t="shared" ca="1" si="2"/>
        <v>0</v>
      </c>
      <c r="E29" s="26" t="str">
        <f>IF([1]DRUM!B6="","",[1]DRUM!B6)</f>
        <v>WDB160052</v>
      </c>
      <c r="F29" s="26">
        <f>IF([1]DRUM!C6="","",[1]DRUM!C6)</f>
        <v>1650</v>
      </c>
      <c r="G29" s="26">
        <f>IF([1]DRUM!D6="","",[1]DRUM!D6)</f>
        <v>1600</v>
      </c>
      <c r="H29" s="26">
        <f>IF([1]DRUM!E6="","",[1]DRUM!E6)</f>
        <v>650</v>
      </c>
      <c r="I29" s="26">
        <f>IF([1]DRUM!F6="","",[1]DRUM!F6)</f>
        <v>940</v>
      </c>
      <c r="J29" s="26">
        <f>IF([1]DRUM!G6="","",[1]DRUM!G6)</f>
        <v>1100</v>
      </c>
      <c r="K29" s="26">
        <f>IF([1]DRUM!H6="","",[1]DRUM!H6)</f>
        <v>1100</v>
      </c>
      <c r="L29" s="26" t="str">
        <f>IF([1]DRUM!I6="","",[1]DRUM!I6)</f>
        <v>Supported</v>
      </c>
      <c r="M29" s="26">
        <f>IF([1]DRUM!J6="","",
IF(AND([1]DRUM!K6="Wooden Drum",[1]DRUM!J6&gt;Max_WD_Capacity),Max_WD_Capacity,
[1]DRUM!J6))</f>
        <v>2000</v>
      </c>
      <c r="N29" s="26" t="str">
        <f>IF([1]DRUM!K6="","",[1]DRUM!K6)</f>
        <v>Wooden Drum</v>
      </c>
      <c r="O29" s="26">
        <f>IF([1]DRUM!L6="","",[1]DRUM!L6)</f>
        <v>160</v>
      </c>
      <c r="P29" s="26">
        <f>IF([1]DRUM!M6="","",[1]DRUM!M6)</f>
        <v>71</v>
      </c>
      <c r="Q29" s="26">
        <f>IF([1]DRUM!N6="","",[1]DRUM!N6)</f>
        <v>1.5780612598063231</v>
      </c>
      <c r="R29" s="26" t="str">
        <f t="shared" si="8"/>
        <v>DEWA - UAE</v>
      </c>
      <c r="S29" s="26">
        <f ca="1">IF(N29="",0,
IF(Knee_Application="YES",Knee_Width,IF(Knee_Application="NO",0,
IF(OR(Cable_Type="OH",SearchData("Conductor",Cable_Desc)),0,
IF(N29="Steel Drum",Knee_Width,
IF(N29="Plywood Drum",0,
IF(Country="UAE",0,
IF(AND(OR(SearchData("LSHF",Cable_Desc),SearchData("LSZH",Cable_Desc),SearchData("LS0H",Cable_Desc),SearchData("LSOH",Cable_Desc)),D.nom&gt;40),Knee_Width,
IF(AND(Country="Egypt",D.nom&gt;60),Knee_Width,
IF(AND(Country&lt;&gt;"Egypt",D.nom&gt;35),Knee_Width,
0))))))))))</f>
        <v>125</v>
      </c>
      <c r="T29" s="118">
        <f t="shared" ca="1" si="3"/>
        <v>6</v>
      </c>
      <c r="U29" s="118">
        <f t="shared" ca="1" si="4"/>
        <v>2</v>
      </c>
      <c r="V29" s="117">
        <f t="shared" ca="1" si="5"/>
        <v>33.672846698236839</v>
      </c>
      <c r="W29" s="64">
        <f t="shared" ca="1" si="6"/>
        <v>0</v>
      </c>
      <c r="X29" s="64">
        <f t="shared" ca="1" si="9"/>
        <v>0</v>
      </c>
      <c r="Y29" s="64">
        <f t="shared" ca="1" si="7"/>
        <v>0</v>
      </c>
      <c r="AK29" s="12"/>
      <c r="AL29" s="12"/>
      <c r="AM29" s="156"/>
      <c r="AN29" s="12"/>
      <c r="AO29" s="12"/>
    </row>
    <row r="30" spans="1:55">
      <c r="A30" s="12">
        <f t="shared" ca="1" si="0"/>
        <v>0</v>
      </c>
      <c r="B30" s="12" t="str">
        <f>IF([1]DRUM!A7="","",[1]DRUM!A7)</f>
        <v>DEWA - UAE</v>
      </c>
      <c r="C30" s="12">
        <f t="shared" ca="1" si="1"/>
        <v>0</v>
      </c>
      <c r="D30" s="155">
        <f t="shared" ca="1" si="2"/>
        <v>0</v>
      </c>
      <c r="E30" s="26" t="str">
        <f>IF([1]DRUM!B7="","",[1]DRUM!B7)</f>
        <v>WDB160051</v>
      </c>
      <c r="F30" s="26">
        <f>IF([1]DRUM!C7="","",[1]DRUM!C7)</f>
        <v>1650</v>
      </c>
      <c r="G30" s="26">
        <f>IF([1]DRUM!D7="","",[1]DRUM!D7)</f>
        <v>1600</v>
      </c>
      <c r="H30" s="26">
        <f>IF([1]DRUM!E7="","",[1]DRUM!E7)</f>
        <v>800</v>
      </c>
      <c r="I30" s="26">
        <f>IF([1]DRUM!F7="","",[1]DRUM!F7)</f>
        <v>900</v>
      </c>
      <c r="J30" s="26">
        <f>IF([1]DRUM!G7="","",[1]DRUM!G7)</f>
        <v>1100</v>
      </c>
      <c r="K30" s="26">
        <f>IF([1]DRUM!H7="","",[1]DRUM!H7)</f>
        <v>1100</v>
      </c>
      <c r="L30" s="26" t="str">
        <f>IF([1]DRUM!I7="","",[1]DRUM!I7)</f>
        <v>Supported</v>
      </c>
      <c r="M30" s="26">
        <f>IF([1]DRUM!J7="","",
IF(AND([1]DRUM!K7="Wooden Drum",[1]DRUM!J7&gt;Max_WD_Capacity),Max_WD_Capacity,
[1]DRUM!J7))</f>
        <v>3000</v>
      </c>
      <c r="N30" s="26" t="str">
        <f>IF([1]DRUM!K7="","",[1]DRUM!K7)</f>
        <v>Wooden Drum</v>
      </c>
      <c r="O30" s="26">
        <f>IF([1]DRUM!L7="","",[1]DRUM!L7)</f>
        <v>195</v>
      </c>
      <c r="P30" s="26">
        <f>IF([1]DRUM!M7="","",[1]DRUM!M7)</f>
        <v>71</v>
      </c>
      <c r="Q30" s="26">
        <f>IF([1]DRUM!N7="","",[1]DRUM!N7)</f>
        <v>1.3571680263507908</v>
      </c>
      <c r="R30" s="26" t="str">
        <f t="shared" si="8"/>
        <v>DEWA - UAE</v>
      </c>
      <c r="S30" s="26">
        <f ca="1">IF(N30="",0,
IF(Knee_Application="YES",Knee_Width,IF(Knee_Application="NO",0,
IF(OR(Cable_Type="OH",SearchData("Conductor",Cable_Desc)),0,
IF(N30="Steel Drum",Knee_Width,
IF(N30="Plywood Drum",0,
IF(Country="UAE",0,
IF(AND(OR(SearchData("LSHF",Cable_Desc),SearchData("LSZH",Cable_Desc),SearchData("LS0H",Cable_Desc),SearchData("LSOH",Cable_Desc)),D.nom&gt;40),Knee_Width,
IF(AND(Country="Egypt",D.nom&gt;60),Knee_Width,
IF(AND(Country&lt;&gt;"Egypt",D.nom&gt;35),Knee_Width,
0))))))))))</f>
        <v>125</v>
      </c>
      <c r="T30" s="118">
        <f t="shared" ca="1" si="3"/>
        <v>6</v>
      </c>
      <c r="U30" s="118">
        <f t="shared" ca="1" si="4"/>
        <v>2</v>
      </c>
      <c r="V30" s="117">
        <f t="shared" ca="1" si="5"/>
        <v>39.32771347469847</v>
      </c>
      <c r="W30" s="64">
        <f t="shared" ca="1" si="6"/>
        <v>0</v>
      </c>
      <c r="X30" s="64">
        <f t="shared" ca="1" si="9"/>
        <v>0</v>
      </c>
      <c r="Y30" s="64">
        <f t="shared" ca="1" si="7"/>
        <v>0</v>
      </c>
      <c r="AK30" s="12"/>
      <c r="AL30" s="12"/>
      <c r="AM30" s="156"/>
      <c r="AN30" s="12"/>
      <c r="AO30" s="12"/>
    </row>
    <row r="31" spans="1:55">
      <c r="A31" s="12">
        <f t="shared" ca="1" si="0"/>
        <v>0</v>
      </c>
      <c r="B31" s="12" t="str">
        <f>IF([1]DRUM!A8="","",[1]DRUM!A8)</f>
        <v>DEWA - UAE</v>
      </c>
      <c r="C31" s="12">
        <f t="shared" ca="1" si="1"/>
        <v>0</v>
      </c>
      <c r="D31" s="155">
        <f t="shared" ca="1" si="2"/>
        <v>0</v>
      </c>
      <c r="E31" s="26" t="str">
        <f>IF([1]DRUM!B8="","",[1]DRUM!B8)</f>
        <v>WDB170050</v>
      </c>
      <c r="F31" s="26">
        <f>IF([1]DRUM!C8="","",[1]DRUM!C8)</f>
        <v>1750</v>
      </c>
      <c r="G31" s="26">
        <f>IF([1]DRUM!D8="","",[1]DRUM!D8)</f>
        <v>1700</v>
      </c>
      <c r="H31" s="26">
        <f>IF([1]DRUM!E8="","",[1]DRUM!E8)</f>
        <v>900</v>
      </c>
      <c r="I31" s="26">
        <f>IF([1]DRUM!F8="","",[1]DRUM!F8)</f>
        <v>900</v>
      </c>
      <c r="J31" s="26">
        <f>IF([1]DRUM!G8="","",[1]DRUM!G8)</f>
        <v>1100</v>
      </c>
      <c r="K31" s="26">
        <f>IF([1]DRUM!H8="","",[1]DRUM!H8)</f>
        <v>1100</v>
      </c>
      <c r="L31" s="26" t="str">
        <f>IF([1]DRUM!I8="","",[1]DRUM!I8)</f>
        <v>Supported</v>
      </c>
      <c r="M31" s="26">
        <f>IF([1]DRUM!J8="","",
IF(AND([1]DRUM!K8="Wooden Drum",[1]DRUM!J8&gt;Max_WD_Capacity),Max_WD_Capacity,
[1]DRUM!J8))</f>
        <v>3000</v>
      </c>
      <c r="N31" s="26" t="str">
        <f>IF([1]DRUM!K8="","",[1]DRUM!K8)</f>
        <v>Wooden Drum</v>
      </c>
      <c r="O31" s="26">
        <f>IF([1]DRUM!L8="","",[1]DRUM!L8)</f>
        <v>240</v>
      </c>
      <c r="P31" s="26">
        <f>IF([1]DRUM!M8="","",[1]DRUM!M8)</f>
        <v>76</v>
      </c>
      <c r="Q31" s="26">
        <f>IF([1]DRUM!N8="","",[1]DRUM!N8)</f>
        <v>1.4702653618800232</v>
      </c>
      <c r="R31" s="26" t="str">
        <f t="shared" si="8"/>
        <v>DEWA - UAE</v>
      </c>
      <c r="S31" s="26">
        <f ca="1">IF(N31="",0,
IF(Knee_Application="YES",Knee_Width,IF(Knee_Application="NO",0,
IF(OR(Cable_Type="OH",SearchData("Conductor",Cable_Desc)),0,
IF(N31="Steel Drum",Knee_Width,
IF(N31="Plywood Drum",0,
IF(Country="UAE",0,
IF(AND(OR(SearchData("LSHF",Cable_Desc),SearchData("LSZH",Cable_Desc),SearchData("LS0H",Cable_Desc),SearchData("LSOH",Cable_Desc)),D.nom&gt;40),Knee_Width,
IF(AND(Country="Egypt",D.nom&gt;60),Knee_Width,
IF(AND(Country&lt;&gt;"Egypt",D.nom&gt;35),Knee_Width,
0))))))))))</f>
        <v>125</v>
      </c>
      <c r="T31" s="118">
        <f t="shared" ca="1" si="3"/>
        <v>6</v>
      </c>
      <c r="U31" s="118">
        <f t="shared" ca="1" si="4"/>
        <v>2</v>
      </c>
      <c r="V31" s="117">
        <f t="shared" ca="1" si="5"/>
        <v>43.097624659006222</v>
      </c>
      <c r="W31" s="64">
        <f t="shared" ca="1" si="6"/>
        <v>0</v>
      </c>
      <c r="X31" s="64">
        <f t="shared" ca="1" si="9"/>
        <v>0</v>
      </c>
      <c r="Y31" s="64">
        <f t="shared" ca="1" si="7"/>
        <v>0</v>
      </c>
      <c r="AK31" s="12"/>
      <c r="AL31" s="12"/>
      <c r="AM31" s="156"/>
      <c r="AN31" s="12"/>
      <c r="AO31" s="12"/>
    </row>
    <row r="32" spans="1:55">
      <c r="A32" s="12">
        <f t="shared" ca="1" si="0"/>
        <v>0</v>
      </c>
      <c r="B32" s="12" t="str">
        <f>IF([1]DRUM!A9="","",[1]DRUM!A9)</f>
        <v>DEWA - UAE</v>
      </c>
      <c r="C32" s="12">
        <f t="shared" ca="1" si="1"/>
        <v>0</v>
      </c>
      <c r="D32" s="155">
        <f t="shared" ca="1" si="2"/>
        <v>0</v>
      </c>
      <c r="E32" s="26" t="str">
        <f>IF([1]DRUM!B9="","",[1]DRUM!B9)</f>
        <v>WDB180050</v>
      </c>
      <c r="F32" s="26">
        <f>IF([1]DRUM!C9="","",[1]DRUM!C9)</f>
        <v>1850</v>
      </c>
      <c r="G32" s="26">
        <f>IF([1]DRUM!D9="","",[1]DRUM!D9)</f>
        <v>1800</v>
      </c>
      <c r="H32" s="26">
        <f>IF([1]DRUM!E9="","",[1]DRUM!E9)</f>
        <v>750</v>
      </c>
      <c r="I32" s="26">
        <f>IF([1]DRUM!F9="","",[1]DRUM!F9)</f>
        <v>940</v>
      </c>
      <c r="J32" s="26">
        <f>IF([1]DRUM!G9="","",[1]DRUM!G9)</f>
        <v>1100</v>
      </c>
      <c r="K32" s="26">
        <f>IF([1]DRUM!H9="","",[1]DRUM!H9)</f>
        <v>1100</v>
      </c>
      <c r="L32" s="26" t="str">
        <f>IF([1]DRUM!I9="","",[1]DRUM!I9)</f>
        <v>Supported</v>
      </c>
      <c r="M32" s="26">
        <f>IF([1]DRUM!J9="","",
IF(AND([1]DRUM!K9="Wooden Drum",[1]DRUM!J9&gt;Max_WD_Capacity),Max_WD_Capacity,
[1]DRUM!J9))</f>
        <v>3000</v>
      </c>
      <c r="N32" s="26" t="str">
        <f>IF([1]DRUM!K9="","",[1]DRUM!K9)</f>
        <v>Wooden Drum</v>
      </c>
      <c r="O32" s="26">
        <f>IF([1]DRUM!L9="","",[1]DRUM!L9)</f>
        <v>270</v>
      </c>
      <c r="P32" s="26">
        <f>IF([1]DRUM!M9="","",[1]DRUM!M9)</f>
        <v>80</v>
      </c>
      <c r="Q32" s="26">
        <f>IF([1]DRUM!N9="","",[1]DRUM!N9)</f>
        <v>1.9767293675468676</v>
      </c>
      <c r="R32" s="26" t="str">
        <f t="shared" si="8"/>
        <v>DEWA - UAE</v>
      </c>
      <c r="S32" s="26">
        <f ca="1">IF(N32="",0,
IF(Knee_Application="YES",Knee_Width,IF(Knee_Application="NO",0,
IF(OR(Cable_Type="OH",SearchData("Conductor",Cable_Desc)),0,
IF(N32="Steel Drum",Knee_Width,
IF(N32="Plywood Drum",0,
IF(Country="UAE",0,
IF(AND(OR(SearchData("LSHF",Cable_Desc),SearchData("LSZH",Cable_Desc),SearchData("LS0H",Cable_Desc),SearchData("LSOH",Cable_Desc)),D.nom&gt;40),Knee_Width,
IF(AND(Country="Egypt",D.nom&gt;60),Knee_Width,
IF(AND(Country&lt;&gt;"Egypt",D.nom&gt;35),Knee_Width,
0))))))))))</f>
        <v>125</v>
      </c>
      <c r="T32" s="118">
        <f t="shared" ca="1" si="3"/>
        <v>6</v>
      </c>
      <c r="U32" s="118">
        <f t="shared" ca="1" si="4"/>
        <v>3</v>
      </c>
      <c r="V32" s="117">
        <f t="shared" ca="1" si="5"/>
        <v>63.040454823994217</v>
      </c>
      <c r="W32" s="64">
        <f t="shared" ca="1" si="6"/>
        <v>0</v>
      </c>
      <c r="X32" s="64">
        <f t="shared" ca="1" si="9"/>
        <v>0</v>
      </c>
      <c r="Y32" s="64">
        <f t="shared" ca="1" si="7"/>
        <v>0</v>
      </c>
      <c r="AK32" s="12"/>
      <c r="AL32" s="12"/>
      <c r="AM32" s="156"/>
      <c r="AN32" s="12"/>
      <c r="AO32" s="12"/>
    </row>
    <row r="33" spans="1:41">
      <c r="A33" s="12">
        <f t="shared" ca="1" si="0"/>
        <v>0</v>
      </c>
      <c r="B33" s="12" t="str">
        <f>IF([1]DRUM!A10="","",[1]DRUM!A10)</f>
        <v>DEWA - UAE</v>
      </c>
      <c r="C33" s="12">
        <f t="shared" ca="1" si="1"/>
        <v>0</v>
      </c>
      <c r="D33" s="155">
        <f t="shared" ca="1" si="2"/>
        <v>0</v>
      </c>
      <c r="E33" s="26" t="str">
        <f>IF([1]DRUM!B10="","",[1]DRUM!B10)</f>
        <v>WDB180051</v>
      </c>
      <c r="F33" s="26">
        <f>IF([1]DRUM!C10="","",[1]DRUM!C10)</f>
        <v>1850</v>
      </c>
      <c r="G33" s="26">
        <f>IF([1]DRUM!D10="","",[1]DRUM!D10)</f>
        <v>1800</v>
      </c>
      <c r="H33" s="26">
        <f>IF([1]DRUM!E10="","",[1]DRUM!E10)</f>
        <v>900</v>
      </c>
      <c r="I33" s="26">
        <f>IF([1]DRUM!F10="","",[1]DRUM!F10)</f>
        <v>900</v>
      </c>
      <c r="J33" s="26">
        <f>IF([1]DRUM!G10="","",[1]DRUM!G10)</f>
        <v>1100</v>
      </c>
      <c r="K33" s="26">
        <f>IF([1]DRUM!H10="","",[1]DRUM!H10)</f>
        <v>1100</v>
      </c>
      <c r="L33" s="26" t="str">
        <f>IF([1]DRUM!I10="","",[1]DRUM!I10)</f>
        <v>Supported</v>
      </c>
      <c r="M33" s="26">
        <f>IF([1]DRUM!J10="","",
IF(AND([1]DRUM!K10="Wooden Drum",[1]DRUM!J10&gt;Max_WD_Capacity),Max_WD_Capacity,
[1]DRUM!J10))</f>
        <v>3500</v>
      </c>
      <c r="N33" s="26" t="str">
        <f>IF([1]DRUM!K10="","",[1]DRUM!K10)</f>
        <v>Wooden Drum</v>
      </c>
      <c r="O33" s="26">
        <f>IF([1]DRUM!L10="","",[1]DRUM!L10)</f>
        <v>270</v>
      </c>
      <c r="P33" s="26">
        <f>IF([1]DRUM!M10="","",[1]DRUM!M10)</f>
        <v>80</v>
      </c>
      <c r="Q33" s="26">
        <f>IF([1]DRUM!N10="","",[1]DRUM!N10)</f>
        <v>1.7176657833502194</v>
      </c>
      <c r="R33" s="26" t="str">
        <f t="shared" si="8"/>
        <v>DEWA - UAE</v>
      </c>
      <c r="S33" s="26">
        <f ca="1">IF(N33="",0,
IF(Knee_Application="YES",Knee_Width,IF(Knee_Application="NO",0,
IF(OR(Cable_Type="OH",SearchData("Conductor",Cable_Desc)),0,
IF(N33="Steel Drum",Knee_Width,
IF(N33="Plywood Drum",0,
IF(Country="UAE",0,
IF(AND(OR(SearchData("LSHF",Cable_Desc),SearchData("LSZH",Cable_Desc),SearchData("LS0H",Cable_Desc),SearchData("LSOH",Cable_Desc)),D.nom&gt;40),Knee_Width,
IF(AND(Country="Egypt",D.nom&gt;60),Knee_Width,
IF(AND(Country&lt;&gt;"Egypt",D.nom&gt;35),Knee_Width,
0))))))))))</f>
        <v>125</v>
      </c>
      <c r="T33" s="118">
        <f t="shared" ca="1" si="3"/>
        <v>6</v>
      </c>
      <c r="U33" s="118">
        <f t="shared" ca="1" si="4"/>
        <v>2</v>
      </c>
      <c r="V33" s="117">
        <f t="shared" ca="1" si="5"/>
        <v>43.097624659006222</v>
      </c>
      <c r="W33" s="64">
        <f t="shared" ca="1" si="6"/>
        <v>0</v>
      </c>
      <c r="X33" s="64">
        <f t="shared" ca="1" si="9"/>
        <v>1</v>
      </c>
      <c r="Y33" s="64">
        <f t="shared" ca="1" si="7"/>
        <v>0</v>
      </c>
      <c r="AK33" s="12"/>
      <c r="AL33" s="12"/>
      <c r="AM33" s="156"/>
      <c r="AN33" s="12"/>
      <c r="AO33" s="12"/>
    </row>
    <row r="34" spans="1:41">
      <c r="A34" s="12">
        <f t="shared" ca="1" si="0"/>
        <v>0</v>
      </c>
      <c r="B34" s="12" t="str">
        <f>IF([1]DRUM!A11="","",[1]DRUM!A11)</f>
        <v>DEWA - UAE</v>
      </c>
      <c r="C34" s="12">
        <f t="shared" ca="1" si="1"/>
        <v>0</v>
      </c>
      <c r="D34" s="155">
        <f t="shared" ca="1" si="2"/>
        <v>0</v>
      </c>
      <c r="E34" s="26" t="str">
        <f>IF([1]DRUM!B11="","",[1]DRUM!B11)</f>
        <v>WDB200051</v>
      </c>
      <c r="F34" s="26">
        <f>IF([1]DRUM!C11="","",[1]DRUM!C11)</f>
        <v>2050</v>
      </c>
      <c r="G34" s="26">
        <f>IF([1]DRUM!D11="","",[1]DRUM!D11)</f>
        <v>2000</v>
      </c>
      <c r="H34" s="26">
        <f>IF([1]DRUM!E11="","",[1]DRUM!E11)</f>
        <v>800</v>
      </c>
      <c r="I34" s="26">
        <f>IF([1]DRUM!F11="","",[1]DRUM!F11)</f>
        <v>900</v>
      </c>
      <c r="J34" s="26">
        <f>IF([1]DRUM!G11="","",[1]DRUM!G11)</f>
        <v>1100</v>
      </c>
      <c r="K34" s="26">
        <f>IF([1]DRUM!H11="","",[1]DRUM!H11)</f>
        <v>1100</v>
      </c>
      <c r="L34" s="26" t="str">
        <f>IF([1]DRUM!I11="","",[1]DRUM!I11)</f>
        <v>Supported</v>
      </c>
      <c r="M34" s="26">
        <f>IF([1]DRUM!J11="","",
IF(AND([1]DRUM!K11="Wooden Drum",[1]DRUM!J11&gt;Max_WD_Capacity),Max_WD_Capacity,
[1]DRUM!J11))</f>
        <v>2000</v>
      </c>
      <c r="N34" s="26" t="str">
        <f>IF([1]DRUM!K11="","",[1]DRUM!K11)</f>
        <v>Wooden Drum</v>
      </c>
      <c r="O34" s="26">
        <f>IF([1]DRUM!L11="","",[1]DRUM!L11)</f>
        <v>385</v>
      </c>
      <c r="P34" s="26">
        <f>IF([1]DRUM!M11="","",[1]DRUM!M11)</f>
        <v>89</v>
      </c>
      <c r="Q34" s="26">
        <f>IF([1]DRUM!N11="","",[1]DRUM!N11)</f>
        <v>2.3750440461138833</v>
      </c>
      <c r="R34" s="26" t="str">
        <f t="shared" si="8"/>
        <v>DEWA - UAE</v>
      </c>
      <c r="S34" s="26">
        <f ca="1">IF(N34="",0,
IF(Knee_Application="YES",Knee_Width,IF(Knee_Application="NO",0,
IF(OR(Cable_Type="OH",SearchData("Conductor",Cable_Desc)),0,
IF(N34="Steel Drum",Knee_Width,
IF(N34="Plywood Drum",0,
IF(Country="UAE",0,
IF(AND(OR(SearchData("LSHF",Cable_Desc),SearchData("LSZH",Cable_Desc),SearchData("LS0H",Cable_Desc),SearchData("LSOH",Cable_Desc)),D.nom&gt;40),Knee_Width,
IF(AND(Country="Egypt",D.nom&gt;60),Knee_Width,
IF(AND(Country&lt;&gt;"Egypt",D.nom&gt;35),Knee_Width,
0))))))))))</f>
        <v>125</v>
      </c>
      <c r="T34" s="118">
        <f t="shared" ca="1" si="3"/>
        <v>6</v>
      </c>
      <c r="U34" s="118">
        <f t="shared" ca="1" si="4"/>
        <v>3</v>
      </c>
      <c r="V34" s="117">
        <f t="shared" ca="1" si="5"/>
        <v>65.86788821222504</v>
      </c>
      <c r="W34" s="64">
        <f t="shared" ca="1" si="6"/>
        <v>0</v>
      </c>
      <c r="X34" s="64">
        <f t="shared" ca="1" si="9"/>
        <v>0</v>
      </c>
      <c r="Y34" s="64">
        <f t="shared" ca="1" si="7"/>
        <v>0</v>
      </c>
      <c r="AK34" s="12"/>
      <c r="AL34" s="12"/>
      <c r="AM34" s="156"/>
      <c r="AN34" s="12"/>
      <c r="AO34" s="12"/>
    </row>
    <row r="35" spans="1:41">
      <c r="A35" s="12">
        <f t="shared" ca="1" si="0"/>
        <v>0</v>
      </c>
      <c r="B35" s="12" t="str">
        <f>IF([1]DRUM!A12="","",[1]DRUM!A12)</f>
        <v>DEWA - UAE</v>
      </c>
      <c r="C35" s="12">
        <f t="shared" ca="1" si="1"/>
        <v>0</v>
      </c>
      <c r="D35" s="155">
        <f t="shared" ca="1" si="2"/>
        <v>0</v>
      </c>
      <c r="E35" s="26" t="str">
        <f>IF([1]DRUM!B12="","",[1]DRUM!B12)</f>
        <v>WDB200050</v>
      </c>
      <c r="F35" s="26">
        <f>IF([1]DRUM!C12="","",[1]DRUM!C12)</f>
        <v>2050</v>
      </c>
      <c r="G35" s="26">
        <f>IF([1]DRUM!D12="","",[1]DRUM!D12)</f>
        <v>2000</v>
      </c>
      <c r="H35" s="26">
        <f>IF([1]DRUM!E12="","",[1]DRUM!E12)</f>
        <v>800</v>
      </c>
      <c r="I35" s="26">
        <f>IF([1]DRUM!F12="","",[1]DRUM!F12)</f>
        <v>900</v>
      </c>
      <c r="J35" s="26">
        <f>IF([1]DRUM!G12="","",[1]DRUM!G12)</f>
        <v>1100</v>
      </c>
      <c r="K35" s="26">
        <f>IF([1]DRUM!H12="","",[1]DRUM!H12)</f>
        <v>1100</v>
      </c>
      <c r="L35" s="26" t="str">
        <f>IF([1]DRUM!I12="","",[1]DRUM!I12)</f>
        <v>Supported</v>
      </c>
      <c r="M35" s="26">
        <f>IF([1]DRUM!J12="","",
IF(AND([1]DRUM!K12="Wooden Drum",[1]DRUM!J12&gt;Max_WD_Capacity),Max_WD_Capacity,
[1]DRUM!J12))</f>
        <v>4500</v>
      </c>
      <c r="N35" s="26" t="str">
        <f>IF([1]DRUM!K12="","",[1]DRUM!K12)</f>
        <v>Wooden Drum</v>
      </c>
      <c r="O35" s="26">
        <f>IF([1]DRUM!L12="","",[1]DRUM!L12)</f>
        <v>385</v>
      </c>
      <c r="P35" s="26">
        <f>IF([1]DRUM!M12="","",[1]DRUM!M12)</f>
        <v>89</v>
      </c>
      <c r="Q35" s="26">
        <f>IF([1]DRUM!N12="","",[1]DRUM!N12)</f>
        <v>2.3750440461138833</v>
      </c>
      <c r="R35" s="26" t="str">
        <f t="shared" si="8"/>
        <v>DEWA - UAE</v>
      </c>
      <c r="S35" s="26">
        <f ca="1">IF(N35="",0,
IF(Knee_Application="YES",Knee_Width,IF(Knee_Application="NO",0,
IF(OR(Cable_Type="OH",SearchData("Conductor",Cable_Desc)),0,
IF(N35="Steel Drum",Knee_Width,
IF(N35="Plywood Drum",0,
IF(Country="UAE",0,
IF(AND(OR(SearchData("LSHF",Cable_Desc),SearchData("LSZH",Cable_Desc),SearchData("LS0H",Cable_Desc),SearchData("LSOH",Cable_Desc)),D.nom&gt;40),Knee_Width,
IF(AND(Country="Egypt",D.nom&gt;60),Knee_Width,
IF(AND(Country&lt;&gt;"Egypt",D.nom&gt;35),Knee_Width,
0))))))))))</f>
        <v>125</v>
      </c>
      <c r="T35" s="118">
        <f t="shared" ca="1" si="3"/>
        <v>6</v>
      </c>
      <c r="U35" s="118">
        <f t="shared" ca="1" si="4"/>
        <v>3</v>
      </c>
      <c r="V35" s="117">
        <f t="shared" ca="1" si="5"/>
        <v>65.86788821222504</v>
      </c>
      <c r="W35" s="64">
        <f t="shared" ca="1" si="6"/>
        <v>0</v>
      </c>
      <c r="X35" s="64">
        <f t="shared" ca="1" si="9"/>
        <v>1</v>
      </c>
      <c r="Y35" s="64">
        <f t="shared" ca="1" si="7"/>
        <v>0</v>
      </c>
      <c r="AK35" s="12"/>
      <c r="AL35" s="12"/>
      <c r="AM35" s="156"/>
      <c r="AN35" s="12"/>
      <c r="AO35" s="12"/>
    </row>
    <row r="36" spans="1:41">
      <c r="A36" s="12">
        <f t="shared" ca="1" si="0"/>
        <v>0</v>
      </c>
      <c r="B36" s="12" t="str">
        <f>IF([1]DRUM!A13="","",[1]DRUM!A13)</f>
        <v>DEWA - UAE</v>
      </c>
      <c r="C36" s="12">
        <f t="shared" ca="1" si="1"/>
        <v>0</v>
      </c>
      <c r="D36" s="155">
        <f t="shared" ca="1" si="2"/>
        <v>0</v>
      </c>
      <c r="E36" s="26" t="str">
        <f>IF([1]DRUM!B13="","",[1]DRUM!B13)</f>
        <v>WDB210050</v>
      </c>
      <c r="F36" s="26">
        <f>IF([1]DRUM!C13="","",[1]DRUM!C13)</f>
        <v>2150</v>
      </c>
      <c r="G36" s="26">
        <f>IF([1]DRUM!D13="","",[1]DRUM!D13)</f>
        <v>2100</v>
      </c>
      <c r="H36" s="26">
        <f>IF([1]DRUM!E13="","",[1]DRUM!E13)</f>
        <v>1000</v>
      </c>
      <c r="I36" s="26">
        <f>IF([1]DRUM!F13="","",[1]DRUM!F13)</f>
        <v>900</v>
      </c>
      <c r="J36" s="26">
        <f>IF([1]DRUM!G13="","",[1]DRUM!G13)</f>
        <v>1100</v>
      </c>
      <c r="K36" s="26">
        <f>IF([1]DRUM!H13="","",[1]DRUM!H13)</f>
        <v>1100</v>
      </c>
      <c r="L36" s="26" t="str">
        <f>IF([1]DRUM!I13="","",[1]DRUM!I13)</f>
        <v>Supported</v>
      </c>
      <c r="M36" s="26">
        <f>IF([1]DRUM!J13="","",
IF(AND([1]DRUM!K13="Wooden Drum",[1]DRUM!J13&gt;Max_WD_Capacity),Max_WD_Capacity,
[1]DRUM!J13))</f>
        <v>3000</v>
      </c>
      <c r="N36" s="26" t="str">
        <f>IF([1]DRUM!K13="","",[1]DRUM!K13)</f>
        <v>Wooden Drum</v>
      </c>
      <c r="O36" s="26">
        <f>IF([1]DRUM!L13="","",[1]DRUM!L13)</f>
        <v>430</v>
      </c>
      <c r="P36" s="26">
        <f>IF([1]DRUM!M13="","",[1]DRUM!M13)</f>
        <v>93</v>
      </c>
      <c r="Q36" s="26">
        <f>IF([1]DRUM!N13="","",[1]DRUM!N13)</f>
        <v>2.410386963466769</v>
      </c>
      <c r="R36" s="26" t="str">
        <f t="shared" si="8"/>
        <v>DEWA - UAE</v>
      </c>
      <c r="S36" s="26">
        <f ca="1">IF(N36="",0,
IF(Knee_Application="YES",Knee_Width,IF(Knee_Application="NO",0,
IF(OR(Cable_Type="OH",SearchData("Conductor",Cable_Desc)),0,
IF(N36="Steel Drum",Knee_Width,
IF(N36="Plywood Drum",0,
IF(Country="UAE",0,
IF(AND(OR(SearchData("LSHF",Cable_Desc),SearchData("LSZH",Cable_Desc),SearchData("LS0H",Cable_Desc),SearchData("LSOH",Cable_Desc)),D.nom&gt;40),Knee_Width,
IF(AND(Country="Egypt",D.nom&gt;60),Knee_Width,
IF(AND(Country&lt;&gt;"Egypt",D.nom&gt;35),Knee_Width,
0))))))))))</f>
        <v>125</v>
      </c>
      <c r="T36" s="118">
        <f t="shared" ca="1" si="3"/>
        <v>6</v>
      </c>
      <c r="U36" s="118">
        <f t="shared" ca="1" si="4"/>
        <v>3</v>
      </c>
      <c r="V36" s="117">
        <f t="shared" ca="1" si="5"/>
        <v>77.177621765148288</v>
      </c>
      <c r="W36" s="64">
        <f t="shared" ca="1" si="6"/>
        <v>0</v>
      </c>
      <c r="X36" s="64">
        <f t="shared" ca="1" si="9"/>
        <v>0</v>
      </c>
      <c r="Y36" s="64">
        <f t="shared" ca="1" si="7"/>
        <v>0</v>
      </c>
      <c r="AK36" s="12"/>
      <c r="AL36" s="12"/>
      <c r="AM36" s="156"/>
      <c r="AN36" s="12"/>
      <c r="AO36" s="12"/>
    </row>
    <row r="37" spans="1:41">
      <c r="A37" s="12">
        <f t="shared" ca="1" si="0"/>
        <v>0</v>
      </c>
      <c r="B37" s="12" t="str">
        <f>IF([1]DRUM!A14="","",[1]DRUM!A14)</f>
        <v>DEWA - UAE</v>
      </c>
      <c r="C37" s="12">
        <f t="shared" ca="1" si="1"/>
        <v>0</v>
      </c>
      <c r="D37" s="155">
        <f t="shared" ca="1" si="2"/>
        <v>0</v>
      </c>
      <c r="E37" s="26" t="str">
        <f>IF([1]DRUM!B14="","",[1]DRUM!B14)</f>
        <v>WDB220054</v>
      </c>
      <c r="F37" s="26">
        <f>IF([1]DRUM!C14="","",[1]DRUM!C14)</f>
        <v>2250</v>
      </c>
      <c r="G37" s="26">
        <f>IF([1]DRUM!D14="","",[1]DRUM!D14)</f>
        <v>2200</v>
      </c>
      <c r="H37" s="26">
        <f>IF([1]DRUM!E14="","",[1]DRUM!E14)</f>
        <v>1000</v>
      </c>
      <c r="I37" s="26">
        <f>IF([1]DRUM!F14="","",[1]DRUM!F14)</f>
        <v>900</v>
      </c>
      <c r="J37" s="26">
        <f>IF([1]DRUM!G14="","",[1]DRUM!G14)</f>
        <v>1100</v>
      </c>
      <c r="K37" s="26">
        <f>IF([1]DRUM!H14="","",[1]DRUM!H14)</f>
        <v>1100</v>
      </c>
      <c r="L37" s="26" t="str">
        <f>IF([1]DRUM!I14="","",[1]DRUM!I14)</f>
        <v>Supported</v>
      </c>
      <c r="M37" s="26">
        <f>IF([1]DRUM!J14="","",
IF(AND([1]DRUM!K14="Wooden Drum",[1]DRUM!J14&gt;Max_WD_Capacity),Max_WD_Capacity,
[1]DRUM!J14))</f>
        <v>3000</v>
      </c>
      <c r="N37" s="26" t="str">
        <f>IF([1]DRUM!K14="","",[1]DRUM!K14)</f>
        <v>Wooden Drum</v>
      </c>
      <c r="O37" s="26">
        <f>IF([1]DRUM!L14="","",[1]DRUM!L14)</f>
        <v>450</v>
      </c>
      <c r="P37" s="26">
        <f>IF([1]DRUM!M14="","",[1]DRUM!M14)</f>
        <v>97</v>
      </c>
      <c r="Q37" s="26">
        <f>IF([1]DRUM!N14="","",[1]DRUM!N14)</f>
        <v>2.7143360527015816</v>
      </c>
      <c r="R37" s="26" t="str">
        <f t="shared" si="8"/>
        <v>DEWA - UAE</v>
      </c>
      <c r="S37" s="26">
        <f ca="1">IF(N37="",0,
IF(Knee_Application="YES",Knee_Width,IF(Knee_Application="NO",0,
IF(OR(Cable_Type="OH",SearchData("Conductor",Cable_Desc)),0,
IF(N37="Steel Drum",Knee_Width,
IF(N37="Plywood Drum",0,
IF(Country="UAE",0,
IF(AND(OR(SearchData("LSHF",Cable_Desc),SearchData("LSZH",Cable_Desc),SearchData("LS0H",Cable_Desc),SearchData("LSOH",Cable_Desc)),D.nom&gt;40),Knee_Width,
IF(AND(Country="Egypt",D.nom&gt;60),Knee_Width,
IF(AND(Country&lt;&gt;"Egypt",D.nom&gt;35),Knee_Width,
0))))))))))</f>
        <v>125</v>
      </c>
      <c r="T37" s="118">
        <f t="shared" ca="1" si="3"/>
        <v>6</v>
      </c>
      <c r="U37" s="118">
        <f t="shared" ca="1" si="4"/>
        <v>3</v>
      </c>
      <c r="V37" s="117">
        <f t="shared" ca="1" si="5"/>
        <v>77.177621765148288</v>
      </c>
      <c r="W37" s="64">
        <f t="shared" ca="1" si="6"/>
        <v>0</v>
      </c>
      <c r="X37" s="64">
        <f t="shared" ca="1" si="9"/>
        <v>0</v>
      </c>
      <c r="Y37" s="64">
        <f t="shared" ca="1" si="7"/>
        <v>0</v>
      </c>
      <c r="AK37" s="12"/>
      <c r="AL37" s="12"/>
      <c r="AM37" s="156"/>
      <c r="AN37" s="12"/>
      <c r="AO37" s="12"/>
    </row>
    <row r="38" spans="1:41">
      <c r="A38" s="12">
        <f t="shared" ca="1" si="0"/>
        <v>0</v>
      </c>
      <c r="B38" s="12" t="str">
        <f>IF([1]DRUM!A15="","",[1]DRUM!A15)</f>
        <v>DEWA - UAE</v>
      </c>
      <c r="C38" s="12">
        <f t="shared" ca="1" si="1"/>
        <v>0</v>
      </c>
      <c r="D38" s="155">
        <f t="shared" ca="1" si="2"/>
        <v>0</v>
      </c>
      <c r="E38" s="26" t="str">
        <f>IF([1]DRUM!B15="","",[1]DRUM!B15)</f>
        <v>WDB220052</v>
      </c>
      <c r="F38" s="26">
        <f>IF([1]DRUM!C15="","",[1]DRUM!C15)</f>
        <v>2250</v>
      </c>
      <c r="G38" s="26">
        <f>IF([1]DRUM!D15="","",[1]DRUM!D15)</f>
        <v>2200</v>
      </c>
      <c r="H38" s="26">
        <f>IF([1]DRUM!E15="","",[1]DRUM!E15)</f>
        <v>1000</v>
      </c>
      <c r="I38" s="26">
        <f>IF([1]DRUM!F15="","",[1]DRUM!F15)</f>
        <v>900</v>
      </c>
      <c r="J38" s="26">
        <f>IF([1]DRUM!G15="","",[1]DRUM!G15)</f>
        <v>1100</v>
      </c>
      <c r="K38" s="26">
        <f>IF([1]DRUM!H15="","",[1]DRUM!H15)</f>
        <v>1100</v>
      </c>
      <c r="L38" s="26" t="str">
        <f>IF([1]DRUM!I15="","",[1]DRUM!I15)</f>
        <v>Supported</v>
      </c>
      <c r="M38" s="26">
        <f>IF([1]DRUM!J15="","",
IF(AND([1]DRUM!K15="Wooden Drum",[1]DRUM!J15&gt;Max_WD_Capacity),Max_WD_Capacity,
[1]DRUM!J15))</f>
        <v>5000</v>
      </c>
      <c r="N38" s="26" t="str">
        <f>IF([1]DRUM!K15="","",[1]DRUM!K15)</f>
        <v>Wooden Drum</v>
      </c>
      <c r="O38" s="26">
        <f>IF([1]DRUM!L15="","",[1]DRUM!L15)</f>
        <v>450</v>
      </c>
      <c r="P38" s="26">
        <f>IF([1]DRUM!M15="","",[1]DRUM!M15)</f>
        <v>97</v>
      </c>
      <c r="Q38" s="26">
        <f>IF([1]DRUM!N15="","",[1]DRUM!N15)</f>
        <v>2.7143360527015816</v>
      </c>
      <c r="R38" s="26" t="str">
        <f t="shared" si="8"/>
        <v>DEWA - UAE</v>
      </c>
      <c r="S38" s="26">
        <f ca="1">IF(N38="",0,
IF(Knee_Application="YES",Knee_Width,IF(Knee_Application="NO",0,
IF(OR(Cable_Type="OH",SearchData("Conductor",Cable_Desc)),0,
IF(N38="Steel Drum",Knee_Width,
IF(N38="Plywood Drum",0,
IF(Country="UAE",0,
IF(AND(OR(SearchData("LSHF",Cable_Desc),SearchData("LSZH",Cable_Desc),SearchData("LS0H",Cable_Desc),SearchData("LSOH",Cable_Desc)),D.nom&gt;40),Knee_Width,
IF(AND(Country="Egypt",D.nom&gt;60),Knee_Width,
IF(AND(Country&lt;&gt;"Egypt",D.nom&gt;35),Knee_Width,
0))))))))))</f>
        <v>125</v>
      </c>
      <c r="T38" s="118">
        <f t="shared" ca="1" si="3"/>
        <v>6</v>
      </c>
      <c r="U38" s="118">
        <f t="shared" ca="1" si="4"/>
        <v>3</v>
      </c>
      <c r="V38" s="117">
        <f t="shared" ca="1" si="5"/>
        <v>77.177621765148288</v>
      </c>
      <c r="W38" s="64">
        <f t="shared" ca="1" si="6"/>
        <v>0</v>
      </c>
      <c r="X38" s="64">
        <f t="shared" ca="1" si="9"/>
        <v>1</v>
      </c>
      <c r="Y38" s="64">
        <f t="shared" ca="1" si="7"/>
        <v>0</v>
      </c>
      <c r="AK38" s="12"/>
      <c r="AL38" s="12"/>
      <c r="AM38" s="156"/>
      <c r="AN38" s="12"/>
      <c r="AO38" s="12"/>
    </row>
    <row r="39" spans="1:41">
      <c r="A39" s="12">
        <f t="shared" ca="1" si="0"/>
        <v>0</v>
      </c>
      <c r="B39" s="12" t="str">
        <f>IF([1]DRUM!A16="","",[1]DRUM!A16)</f>
        <v>DEWA - UAE</v>
      </c>
      <c r="C39" s="12">
        <f t="shared" ca="1" si="1"/>
        <v>0</v>
      </c>
      <c r="D39" s="155">
        <f t="shared" ca="1" si="2"/>
        <v>0</v>
      </c>
      <c r="E39" s="26" t="str">
        <f>IF([1]DRUM!B16="","",[1]DRUM!B16)</f>
        <v>WDB230050</v>
      </c>
      <c r="F39" s="26">
        <f>IF([1]DRUM!C16="","",[1]DRUM!C16)</f>
        <v>2350</v>
      </c>
      <c r="G39" s="26">
        <f>IF([1]DRUM!D16="","",[1]DRUM!D16)</f>
        <v>2300</v>
      </c>
      <c r="H39" s="26">
        <f>IF([1]DRUM!E16="","",[1]DRUM!E16)</f>
        <v>1100</v>
      </c>
      <c r="I39" s="26">
        <f>IF([1]DRUM!F16="","",[1]DRUM!F16)</f>
        <v>900</v>
      </c>
      <c r="J39" s="26">
        <f>IF([1]DRUM!G16="","",[1]DRUM!G16)</f>
        <v>1100</v>
      </c>
      <c r="K39" s="26">
        <f>IF([1]DRUM!H16="","",[1]DRUM!H16)</f>
        <v>1100</v>
      </c>
      <c r="L39" s="26" t="str">
        <f>IF([1]DRUM!I16="","",[1]DRUM!I16)</f>
        <v>Supported</v>
      </c>
      <c r="M39" s="26">
        <f>IF([1]DRUM!J16="","",
IF(AND([1]DRUM!K16="Wooden Drum",[1]DRUM!J16&gt;Max_WD_Capacity),Max_WD_Capacity,
[1]DRUM!J16))</f>
        <v>3000</v>
      </c>
      <c r="N39" s="26" t="str">
        <f>IF([1]DRUM!K16="","",[1]DRUM!K16)</f>
        <v>Wooden Drum</v>
      </c>
      <c r="O39" s="26">
        <f>IF([1]DRUM!L16="","",[1]DRUM!L16)</f>
        <v>510</v>
      </c>
      <c r="P39" s="26">
        <f>IF([1]DRUM!M16="","",[1]DRUM!M16)</f>
        <v>102</v>
      </c>
      <c r="Q39" s="26">
        <f>IF([1]DRUM!N16="","",[1]DRUM!N16)</f>
        <v>2.8839820559954301</v>
      </c>
      <c r="R39" s="26" t="str">
        <f t="shared" si="8"/>
        <v>DEWA - UAE</v>
      </c>
      <c r="S39" s="26">
        <f ca="1">IF(N39="",0,
IF(Knee_Application="YES",Knee_Width,IF(Knee_Application="NO",0,
IF(OR(Cable_Type="OH",SearchData("Conductor",Cable_Desc)),0,
IF(N39="Steel Drum",Knee_Width,
IF(N39="Plywood Drum",0,
IF(Country="UAE",0,
IF(AND(OR(SearchData("LSHF",Cable_Desc),SearchData("LSZH",Cable_Desc),SearchData("LS0H",Cable_Desc),SearchData("LSOH",Cable_Desc)),D.nom&gt;40),Knee_Width,
IF(AND(Country="Egypt",D.nom&gt;60),Knee_Width,
IF(AND(Country&lt;&gt;"Egypt",D.nom&gt;35),Knee_Width,
0))))))))))</f>
        <v>125</v>
      </c>
      <c r="T39" s="118">
        <f t="shared" ca="1" si="3"/>
        <v>6</v>
      </c>
      <c r="U39" s="118">
        <f t="shared" ca="1" si="4"/>
        <v>3</v>
      </c>
      <c r="V39" s="117">
        <f t="shared" ca="1" si="5"/>
        <v>82.832488541609919</v>
      </c>
      <c r="W39" s="64">
        <f t="shared" ca="1" si="6"/>
        <v>0</v>
      </c>
      <c r="X39" s="64">
        <f t="shared" ca="1" si="9"/>
        <v>0</v>
      </c>
      <c r="Y39" s="64">
        <f t="shared" ca="1" si="7"/>
        <v>0</v>
      </c>
      <c r="AK39" s="12"/>
      <c r="AL39" s="12"/>
      <c r="AM39" s="156"/>
      <c r="AN39" s="12"/>
      <c r="AO39" s="12"/>
    </row>
    <row r="40" spans="1:41">
      <c r="A40" s="12">
        <f t="shared" ca="1" si="0"/>
        <v>0</v>
      </c>
      <c r="B40" s="12" t="str">
        <f>IF([1]DRUM!A17="","",[1]DRUM!A17)</f>
        <v>DEWA - UAE</v>
      </c>
      <c r="C40" s="12">
        <f t="shared" ca="1" si="1"/>
        <v>0</v>
      </c>
      <c r="D40" s="155">
        <f t="shared" ca="1" si="2"/>
        <v>0</v>
      </c>
      <c r="E40" s="26" t="str">
        <f>IF([1]DRUM!B17="","",[1]DRUM!B17)</f>
        <v>WDB240050</v>
      </c>
      <c r="F40" s="26">
        <f>IF([1]DRUM!C17="","",[1]DRUM!C17)</f>
        <v>2450</v>
      </c>
      <c r="G40" s="26">
        <f>IF([1]DRUM!D17="","",[1]DRUM!D17)</f>
        <v>2400</v>
      </c>
      <c r="H40" s="26">
        <f>IF([1]DRUM!E17="","",[1]DRUM!E17)</f>
        <v>1200</v>
      </c>
      <c r="I40" s="26">
        <f>IF([1]DRUM!F17="","",[1]DRUM!F17)</f>
        <v>900</v>
      </c>
      <c r="J40" s="26">
        <f>IF([1]DRUM!G17="","",[1]DRUM!G17)</f>
        <v>1100</v>
      </c>
      <c r="K40" s="26">
        <f>IF([1]DRUM!H17="","",[1]DRUM!H17)</f>
        <v>1100</v>
      </c>
      <c r="L40" s="26" t="str">
        <f>IF([1]DRUM!I17="","",[1]DRUM!I17)</f>
        <v>Supported</v>
      </c>
      <c r="M40" s="26">
        <f>IF([1]DRUM!J17="","",
IF(AND([1]DRUM!K17="Wooden Drum",[1]DRUM!J17&gt;Max_WD_Capacity),Max_WD_Capacity,
[1]DRUM!J17))</f>
        <v>3000</v>
      </c>
      <c r="N40" s="26" t="str">
        <f>IF([1]DRUM!K17="","",[1]DRUM!K17)</f>
        <v>Wooden Drum</v>
      </c>
      <c r="O40" s="26">
        <f>IF([1]DRUM!L17="","",[1]DRUM!L17)</f>
        <v>570</v>
      </c>
      <c r="P40" s="26">
        <f>IF([1]DRUM!M17="","",[1]DRUM!M17)</f>
        <v>106</v>
      </c>
      <c r="Q40" s="26">
        <f>IF([1]DRUM!N17="","",[1]DRUM!N17)</f>
        <v>3.0536280592892791</v>
      </c>
      <c r="R40" s="26" t="str">
        <f t="shared" si="8"/>
        <v>DEWA - UAE</v>
      </c>
      <c r="S40" s="26">
        <f ca="1">IF(N40="",0,
IF(Knee_Application="YES",Knee_Width,IF(Knee_Application="NO",0,
IF(OR(Cable_Type="OH",SearchData("Conductor",Cable_Desc)),0,
IF(N40="Steel Drum",Knee_Width,
IF(N40="Plywood Drum",0,
IF(Country="UAE",0,
IF(AND(OR(SearchData("LSHF",Cable_Desc),SearchData("LSZH",Cable_Desc),SearchData("LS0H",Cable_Desc),SearchData("LSOH",Cable_Desc)),D.nom&gt;40),Knee_Width,
IF(AND(Country="Egypt",D.nom&gt;60),Knee_Width,
IF(AND(Country&lt;&gt;"Egypt",D.nom&gt;35),Knee_Width,
0))))))))))</f>
        <v>125</v>
      </c>
      <c r="T40" s="118">
        <f t="shared" ca="1" si="3"/>
        <v>6</v>
      </c>
      <c r="U40" s="118">
        <f t="shared" ca="1" si="4"/>
        <v>3</v>
      </c>
      <c r="V40" s="117">
        <f t="shared" ca="1" si="5"/>
        <v>88.487355318071536</v>
      </c>
      <c r="W40" s="64">
        <f t="shared" ca="1" si="6"/>
        <v>0</v>
      </c>
      <c r="X40" s="64">
        <f t="shared" ca="1" si="9"/>
        <v>0</v>
      </c>
      <c r="Y40" s="64">
        <f t="shared" ca="1" si="7"/>
        <v>0</v>
      </c>
      <c r="AK40" s="12"/>
      <c r="AL40" s="12"/>
      <c r="AM40" s="156"/>
      <c r="AN40" s="12"/>
      <c r="AO40" s="12"/>
    </row>
    <row r="41" spans="1:41">
      <c r="A41" s="12">
        <f t="shared" ca="1" si="0"/>
        <v>0</v>
      </c>
      <c r="B41" s="12" t="str">
        <f>IF([1]DRUM!A18="","",[1]DRUM!A18)</f>
        <v>DEWA - UAE</v>
      </c>
      <c r="C41" s="12">
        <f t="shared" ca="1" si="1"/>
        <v>0</v>
      </c>
      <c r="D41" s="155">
        <f t="shared" ca="1" si="2"/>
        <v>0</v>
      </c>
      <c r="E41" s="26" t="str">
        <f>IF([1]DRUM!B18="","",[1]DRUM!B18)</f>
        <v>WDB210052</v>
      </c>
      <c r="F41" s="26">
        <f>IF([1]DRUM!C18="","",[1]DRUM!C18)</f>
        <v>2150</v>
      </c>
      <c r="G41" s="26">
        <f>IF([1]DRUM!D18="","",[1]DRUM!D18)</f>
        <v>2100</v>
      </c>
      <c r="H41" s="26">
        <f>IF([1]DRUM!E18="","",[1]DRUM!E18)</f>
        <v>900</v>
      </c>
      <c r="I41" s="26">
        <f>IF([1]DRUM!F18="","",[1]DRUM!F18)</f>
        <v>1300</v>
      </c>
      <c r="J41" s="26">
        <f>IF([1]DRUM!G18="","",[1]DRUM!G18)</f>
        <v>1470</v>
      </c>
      <c r="K41" s="26">
        <f>IF([1]DRUM!H18="","",[1]DRUM!H18)</f>
        <v>1470</v>
      </c>
      <c r="L41" s="26" t="str">
        <f>IF([1]DRUM!I18="","",[1]DRUM!I18)</f>
        <v>Supported</v>
      </c>
      <c r="M41" s="26">
        <f>IF([1]DRUM!J18="","",
IF(AND([1]DRUM!K18="Wooden Drum",[1]DRUM!J18&gt;Max_WD_Capacity),Max_WD_Capacity,
[1]DRUM!J18))</f>
        <v>5000</v>
      </c>
      <c r="N41" s="26" t="str">
        <f>IF([1]DRUM!K18="","",[1]DRUM!K18)</f>
        <v>Wooden Drum</v>
      </c>
      <c r="O41" s="26">
        <f>IF([1]DRUM!L18="","",[1]DRUM!L18)</f>
        <v>430</v>
      </c>
      <c r="P41" s="26">
        <f>IF([1]DRUM!M18="","",[1]DRUM!M18)</f>
        <v>124</v>
      </c>
      <c r="Q41" s="26">
        <f>IF([1]DRUM!N18="","",[1]DRUM!N18)</f>
        <v>3.675663404700058</v>
      </c>
      <c r="R41" s="26" t="str">
        <f t="shared" si="8"/>
        <v>DEWA - UAE</v>
      </c>
      <c r="S41" s="26">
        <f ca="1">IF(N41="",0,
IF(Knee_Application="YES",Knee_Width,IF(Knee_Application="NO",0,
IF(OR(Cable_Type="OH",SearchData("Conductor",Cable_Desc)),0,
IF(N41="Steel Drum",Knee_Width,
IF(N41="Plywood Drum",0,
IF(Country="UAE",0,
IF(AND(OR(SearchData("LSHF",Cable_Desc),SearchData("LSZH",Cable_Desc),SearchData("LS0H",Cable_Desc),SearchData("LSOH",Cable_Desc)),D.nom&gt;40),Knee_Width,
IF(AND(Country="Egypt",D.nom&gt;60),Knee_Width,
IF(AND(Country&lt;&gt;"Egypt",D.nom&gt;35),Knee_Width,
0))))))))))</f>
        <v>125</v>
      </c>
      <c r="T41" s="118">
        <f t="shared" ca="1" si="3"/>
        <v>9</v>
      </c>
      <c r="U41" s="118">
        <f t="shared" ca="1" si="4"/>
        <v>3</v>
      </c>
      <c r="V41" s="117">
        <f t="shared" ca="1" si="5"/>
        <v>107.28413248302999</v>
      </c>
      <c r="W41" s="64">
        <f t="shared" ca="1" si="6"/>
        <v>0</v>
      </c>
      <c r="X41" s="64">
        <f t="shared" ca="1" si="9"/>
        <v>1</v>
      </c>
      <c r="Y41" s="64">
        <f t="shared" ca="1" si="7"/>
        <v>0</v>
      </c>
      <c r="AK41" s="12"/>
      <c r="AL41" s="12"/>
      <c r="AM41" s="156"/>
      <c r="AN41" s="12"/>
      <c r="AO41" s="12"/>
    </row>
    <row r="42" spans="1:41">
      <c r="A42" s="12">
        <f t="shared" ca="1" si="0"/>
        <v>0</v>
      </c>
      <c r="B42" s="12" t="str">
        <f>IF([1]DRUM!A19="","",[1]DRUM!A19)</f>
        <v>DEWA - UAE</v>
      </c>
      <c r="C42" s="12">
        <f t="shared" ca="1" si="1"/>
        <v>0</v>
      </c>
      <c r="D42" s="155">
        <f t="shared" ca="1" si="2"/>
        <v>0</v>
      </c>
      <c r="E42" s="26" t="str">
        <f>IF([1]DRUM!B19="","",[1]DRUM!B19)</f>
        <v>WDB210051</v>
      </c>
      <c r="F42" s="26">
        <f>IF([1]DRUM!C19="","",[1]DRUM!C19)</f>
        <v>2150</v>
      </c>
      <c r="G42" s="26">
        <f>IF([1]DRUM!D19="","",[1]DRUM!D19)</f>
        <v>2100</v>
      </c>
      <c r="H42" s="26">
        <f>IF([1]DRUM!E19="","",[1]DRUM!E19)</f>
        <v>1000</v>
      </c>
      <c r="I42" s="26">
        <f>IF([1]DRUM!F19="","",[1]DRUM!F19)</f>
        <v>1200</v>
      </c>
      <c r="J42" s="26">
        <f>IF([1]DRUM!G19="","",[1]DRUM!G19)</f>
        <v>1470</v>
      </c>
      <c r="K42" s="26">
        <f>IF([1]DRUM!H19="","",[1]DRUM!H19)</f>
        <v>1470</v>
      </c>
      <c r="L42" s="26" t="str">
        <f>IF([1]DRUM!I19="","",[1]DRUM!I19)</f>
        <v>Supported</v>
      </c>
      <c r="M42" s="26">
        <f>IF([1]DRUM!J19="","",
IF(AND([1]DRUM!K19="Wooden Drum",[1]DRUM!J19&gt;Max_WD_Capacity),Max_WD_Capacity,
[1]DRUM!J19))</f>
        <v>7500</v>
      </c>
      <c r="N42" s="26" t="str">
        <f>IF([1]DRUM!K19="","",[1]DRUM!K19)</f>
        <v>Wooden Drum</v>
      </c>
      <c r="O42" s="26">
        <f>IF([1]DRUM!L19="","",[1]DRUM!L19)</f>
        <v>430</v>
      </c>
      <c r="P42" s="26">
        <f>IF([1]DRUM!M19="","",[1]DRUM!M19)</f>
        <v>124</v>
      </c>
      <c r="Q42" s="26">
        <f>IF([1]DRUM!N19="","",[1]DRUM!N19)</f>
        <v>3.2138492846223583</v>
      </c>
      <c r="R42" s="26" t="str">
        <f t="shared" si="8"/>
        <v>DEWA - UAE</v>
      </c>
      <c r="S42" s="26">
        <f ca="1">IF(N42="",0,
IF(Knee_Application="YES",Knee_Width,IF(Knee_Application="NO",0,
IF(OR(Cable_Type="OH",SearchData("Conductor",Cable_Desc)),0,
IF(N42="Steel Drum",Knee_Width,
IF(N42="Plywood Drum",0,
IF(Country="UAE",0,
IF(AND(OR(SearchData("LSHF",Cable_Desc),SearchData("LSZH",Cable_Desc),SearchData("LS0H",Cable_Desc),SearchData("LSOH",Cable_Desc)),D.nom&gt;40),Knee_Width,
IF(AND(Country="Egypt",D.nom&gt;60),Knee_Width,
IF(AND(Country&lt;&gt;"Egypt",D.nom&gt;35),Knee_Width,
0))))))))))</f>
        <v>125</v>
      </c>
      <c r="T42" s="118">
        <f t="shared" ca="1" si="3"/>
        <v>8</v>
      </c>
      <c r="U42" s="118">
        <f t="shared" ca="1" si="4"/>
        <v>3</v>
      </c>
      <c r="V42" s="117">
        <f t="shared" ca="1" si="5"/>
        <v>102.90349568686437</v>
      </c>
      <c r="W42" s="64">
        <f t="shared" ca="1" si="6"/>
        <v>0</v>
      </c>
      <c r="X42" s="64">
        <f t="shared" ca="1" si="9"/>
        <v>1</v>
      </c>
      <c r="Y42" s="64">
        <f t="shared" ca="1" si="7"/>
        <v>0</v>
      </c>
      <c r="AK42" s="12"/>
      <c r="AL42" s="12"/>
      <c r="AM42" s="156"/>
      <c r="AN42" s="12"/>
      <c r="AO42" s="12"/>
    </row>
    <row r="43" spans="1:41">
      <c r="A43" s="12">
        <f t="shared" ca="1" si="0"/>
        <v>0</v>
      </c>
      <c r="B43" s="12" t="str">
        <f>IF([1]DRUM!A20="","",[1]DRUM!A20)</f>
        <v>DEWA - UAE</v>
      </c>
      <c r="C43" s="12">
        <f t="shared" ca="1" si="1"/>
        <v>0</v>
      </c>
      <c r="D43" s="155">
        <f t="shared" ca="1" si="2"/>
        <v>0</v>
      </c>
      <c r="E43" s="26" t="str">
        <f>IF([1]DRUM!B20="","",[1]DRUM!B20)</f>
        <v>WDB220050</v>
      </c>
      <c r="F43" s="26">
        <f>IF([1]DRUM!C20="","",[1]DRUM!C20)</f>
        <v>2250</v>
      </c>
      <c r="G43" s="26">
        <f>IF([1]DRUM!D20="","",[1]DRUM!D20)</f>
        <v>2200</v>
      </c>
      <c r="H43" s="26">
        <f>IF([1]DRUM!E20="","",[1]DRUM!E20)</f>
        <v>800</v>
      </c>
      <c r="I43" s="26">
        <f>IF([1]DRUM!F20="","",[1]DRUM!F20)</f>
        <v>1200</v>
      </c>
      <c r="J43" s="26">
        <f>IF([1]DRUM!G20="","",[1]DRUM!G20)</f>
        <v>1400</v>
      </c>
      <c r="K43" s="26">
        <f>IF([1]DRUM!H20="","",[1]DRUM!H20)</f>
        <v>1400</v>
      </c>
      <c r="L43" s="26" t="str">
        <f>IF([1]DRUM!I20="","",[1]DRUM!I20)</f>
        <v>Supported</v>
      </c>
      <c r="M43" s="26">
        <f>IF([1]DRUM!J20="","",
IF(AND([1]DRUM!K20="Wooden Drum",[1]DRUM!J20&gt;Max_WD_Capacity),Max_WD_Capacity,
[1]DRUM!J20))</f>
        <v>3000</v>
      </c>
      <c r="N43" s="26" t="str">
        <f>IF([1]DRUM!K20="","",[1]DRUM!K20)</f>
        <v>Wooden Drum</v>
      </c>
      <c r="O43" s="26">
        <f>IF([1]DRUM!L20="","",[1]DRUM!L20)</f>
        <v>430</v>
      </c>
      <c r="P43" s="26">
        <f>IF([1]DRUM!M20="","",[1]DRUM!M20)</f>
        <v>124</v>
      </c>
      <c r="Q43" s="26">
        <f>IF([1]DRUM!N20="","",[1]DRUM!N20)</f>
        <v>3.9584067435231396</v>
      </c>
      <c r="R43" s="26" t="str">
        <f t="shared" si="8"/>
        <v>DEWA - UAE</v>
      </c>
      <c r="S43" s="26">
        <f ca="1">IF(N43="",0,
IF(Knee_Application="YES",Knee_Width,IF(Knee_Application="NO",0,
IF(OR(Cable_Type="OH",SearchData("Conductor",Cable_Desc)),0,
IF(N43="Steel Drum",Knee_Width,
IF(N43="Plywood Drum",0,
IF(Country="UAE",0,
IF(AND(OR(SearchData("LSHF",Cable_Desc),SearchData("LSZH",Cable_Desc),SearchData("LS0H",Cable_Desc),SearchData("LSOH",Cable_Desc)),D.nom&gt;40),Knee_Width,
IF(AND(Country="Egypt",D.nom&gt;60),Knee_Width,
IF(AND(Country&lt;&gt;"Egypt",D.nom&gt;35),Knee_Width,
0))))))))))</f>
        <v>125</v>
      </c>
      <c r="T43" s="118">
        <f t="shared" ca="1" si="3"/>
        <v>8</v>
      </c>
      <c r="U43" s="118">
        <f t="shared" ca="1" si="4"/>
        <v>4</v>
      </c>
      <c r="V43" s="117">
        <f t="shared" ca="1" si="5"/>
        <v>129.32303326649313</v>
      </c>
      <c r="W43" s="64">
        <f t="shared" ca="1" si="6"/>
        <v>0</v>
      </c>
      <c r="X43" s="64">
        <f t="shared" ca="1" si="9"/>
        <v>0</v>
      </c>
      <c r="Y43" s="64">
        <f t="shared" ca="1" si="7"/>
        <v>0</v>
      </c>
      <c r="AK43" s="12"/>
      <c r="AL43" s="12"/>
      <c r="AM43" s="156"/>
      <c r="AN43" s="12"/>
      <c r="AO43" s="12"/>
    </row>
    <row r="44" spans="1:41" ht="12.75" customHeight="1">
      <c r="A44" s="12">
        <f t="shared" ca="1" si="0"/>
        <v>0</v>
      </c>
      <c r="B44" s="12" t="str">
        <f>IF([1]DRUM!A21="","",[1]DRUM!A21)</f>
        <v>DEWA - UAE</v>
      </c>
      <c r="C44" s="12">
        <f t="shared" ca="1" si="1"/>
        <v>0</v>
      </c>
      <c r="D44" s="155">
        <f t="shared" ca="1" si="2"/>
        <v>0</v>
      </c>
      <c r="E44" s="26" t="str">
        <f>IF([1]DRUM!B21="","",[1]DRUM!B21)</f>
        <v>WDB220051</v>
      </c>
      <c r="F44" s="26">
        <f>IF([1]DRUM!C21="","",[1]DRUM!C21)</f>
        <v>2250</v>
      </c>
      <c r="G44" s="26">
        <f>IF([1]DRUM!D21="","",[1]DRUM!D21)</f>
        <v>2200</v>
      </c>
      <c r="H44" s="26">
        <f>IF([1]DRUM!E21="","",[1]DRUM!E21)</f>
        <v>1200</v>
      </c>
      <c r="I44" s="26">
        <f>IF([1]DRUM!F21="","",[1]DRUM!F21)</f>
        <v>1200</v>
      </c>
      <c r="J44" s="26">
        <f>IF([1]DRUM!G21="","",[1]DRUM!G21)</f>
        <v>1470</v>
      </c>
      <c r="K44" s="26">
        <f>IF([1]DRUM!H21="","",[1]DRUM!H21)</f>
        <v>1470</v>
      </c>
      <c r="L44" s="26" t="str">
        <f>IF([1]DRUM!I21="","",[1]DRUM!I21)</f>
        <v>Supported</v>
      </c>
      <c r="M44" s="26">
        <f>IF([1]DRUM!J21="","",
IF(AND([1]DRUM!K21="Wooden Drum",[1]DRUM!J21&gt;Max_WD_Capacity),Max_WD_Capacity,
[1]DRUM!J21))</f>
        <v>4000</v>
      </c>
      <c r="N44" s="26" t="str">
        <f>IF([1]DRUM!K21="","",[1]DRUM!K21)</f>
        <v>Wooden Drum</v>
      </c>
      <c r="O44" s="26">
        <f>IF([1]DRUM!L21="","",[1]DRUM!L21)</f>
        <v>450</v>
      </c>
      <c r="P44" s="26">
        <f>IF([1]DRUM!M21="","",[1]DRUM!M21)</f>
        <v>130</v>
      </c>
      <c r="Q44" s="26">
        <f>IF([1]DRUM!N21="","",[1]DRUM!N21)</f>
        <v>3.2044245066615891</v>
      </c>
      <c r="R44" s="26" t="str">
        <f t="shared" si="8"/>
        <v>DEWA - UAE</v>
      </c>
      <c r="S44" s="26">
        <f ca="1">IF(N44="",0,
IF(Knee_Application="YES",Knee_Width,IF(Knee_Application="NO",0,
IF(OR(Cable_Type="OH",SearchData("Conductor",Cable_Desc)),0,
IF(N44="Steel Drum",Knee_Width,
IF(N44="Plywood Drum",0,
IF(Country="UAE",0,
IF(AND(OR(SearchData("LSHF",Cable_Desc),SearchData("LSZH",Cable_Desc),SearchData("LS0H",Cable_Desc),SearchData("LSOH",Cable_Desc)),D.nom&gt;40),Knee_Width,
IF(AND(Country="Egypt",D.nom&gt;60),Knee_Width,
IF(AND(Country&lt;&gt;"Egypt",D.nom&gt;35),Knee_Width,
0))))))))))</f>
        <v>125</v>
      </c>
      <c r="T44" s="118">
        <f t="shared" ca="1" si="3"/>
        <v>8</v>
      </c>
      <c r="U44" s="118">
        <f t="shared" ca="1" si="4"/>
        <v>3</v>
      </c>
      <c r="V44" s="117">
        <f t="shared" ca="1" si="5"/>
        <v>117.98314042409538</v>
      </c>
      <c r="W44" s="64">
        <f t="shared" ca="1" si="6"/>
        <v>0</v>
      </c>
      <c r="X44" s="64">
        <f t="shared" ca="1" si="9"/>
        <v>1</v>
      </c>
      <c r="Y44" s="64">
        <f t="shared" ca="1" si="7"/>
        <v>0</v>
      </c>
      <c r="AK44" s="12"/>
      <c r="AL44" s="12"/>
      <c r="AM44" s="156"/>
      <c r="AN44" s="12"/>
      <c r="AO44" s="12"/>
    </row>
    <row r="45" spans="1:41">
      <c r="A45" s="12">
        <f t="shared" ca="1" si="0"/>
        <v>0</v>
      </c>
      <c r="B45" s="12" t="str">
        <f>IF([1]DRUM!A22="","",[1]DRUM!A22)</f>
        <v>DEWA - UAE</v>
      </c>
      <c r="C45" s="12">
        <f t="shared" ca="1" si="1"/>
        <v>0</v>
      </c>
      <c r="D45" s="155">
        <f t="shared" ca="1" si="2"/>
        <v>0</v>
      </c>
      <c r="E45" s="26" t="str">
        <f>IF([1]DRUM!B22="","",[1]DRUM!B22)</f>
        <v>WDB220053</v>
      </c>
      <c r="F45" s="26">
        <f>IF([1]DRUM!C22="","",[1]DRUM!C22)</f>
        <v>2250</v>
      </c>
      <c r="G45" s="26">
        <f>IF([1]DRUM!D22="","",[1]DRUM!D22)</f>
        <v>2200</v>
      </c>
      <c r="H45" s="26">
        <f>IF([1]DRUM!E22="","",[1]DRUM!E22)</f>
        <v>1000</v>
      </c>
      <c r="I45" s="26">
        <f>IF([1]DRUM!F22="","",[1]DRUM!F22)</f>
        <v>1100</v>
      </c>
      <c r="J45" s="26">
        <f>IF([1]DRUM!G22="","",[1]DRUM!G22)</f>
        <v>1250</v>
      </c>
      <c r="K45" s="26">
        <f>IF([1]DRUM!H22="","",[1]DRUM!H22)</f>
        <v>1250</v>
      </c>
      <c r="L45" s="26" t="str">
        <f>IF([1]DRUM!I22="","",[1]DRUM!I22)</f>
        <v>Supported</v>
      </c>
      <c r="M45" s="26">
        <f>IF([1]DRUM!J22="","",
IF(AND([1]DRUM!K22="Wooden Drum",[1]DRUM!J22&gt;Max_WD_Capacity),Max_WD_Capacity,
[1]DRUM!J22))</f>
        <v>5000</v>
      </c>
      <c r="N45" s="26" t="str">
        <f>IF([1]DRUM!K22="","",[1]DRUM!K22)</f>
        <v>Wooden Drum</v>
      </c>
      <c r="O45" s="26">
        <f>IF([1]DRUM!L22="","",[1]DRUM!L22)</f>
        <v>450</v>
      </c>
      <c r="P45" s="26">
        <f>IF([1]DRUM!M22="","",[1]DRUM!M22)</f>
        <v>110</v>
      </c>
      <c r="Q45" s="26">
        <f>IF([1]DRUM!N22="","",[1]DRUM!N22)</f>
        <v>3.3175218421908217</v>
      </c>
      <c r="R45" s="26" t="str">
        <f t="shared" si="8"/>
        <v>DEWA - UAE</v>
      </c>
      <c r="S45" s="26">
        <f ca="1">IF(N45="",0,
IF(Knee_Application="YES",Knee_Width,IF(Knee_Application="NO",0,
IF(OR(Cable_Type="OH",SearchData("Conductor",Cable_Desc)),0,
IF(N45="Steel Drum",Knee_Width,
IF(N45="Plywood Drum",0,
IF(Country="UAE",0,
IF(AND(OR(SearchData("LSHF",Cable_Desc),SearchData("LSZH",Cable_Desc),SearchData("LS0H",Cable_Desc),SearchData("LSOH",Cable_Desc)),D.nom&gt;40),Knee_Width,
IF(AND(Country="Egypt",D.nom&gt;60),Knee_Width,
IF(AND(Country&lt;&gt;"Egypt",D.nom&gt;35),Knee_Width,
0))))))))))</f>
        <v>125</v>
      </c>
      <c r="T45" s="118">
        <f t="shared" ca="1" si="3"/>
        <v>8</v>
      </c>
      <c r="U45" s="118">
        <f t="shared" ca="1" si="4"/>
        <v>3</v>
      </c>
      <c r="V45" s="117">
        <f t="shared" ca="1" si="5"/>
        <v>102.90349568686437</v>
      </c>
      <c r="W45" s="64">
        <f t="shared" ca="1" si="6"/>
        <v>0</v>
      </c>
      <c r="X45" s="64">
        <f t="shared" ca="1" si="9"/>
        <v>1</v>
      </c>
      <c r="Y45" s="64">
        <f t="shared" ca="1" si="7"/>
        <v>0</v>
      </c>
      <c r="AK45" s="12"/>
      <c r="AL45" s="12"/>
      <c r="AM45" s="156"/>
      <c r="AN45" s="12"/>
      <c r="AO45" s="12"/>
    </row>
    <row r="46" spans="1:41">
      <c r="A46" s="12">
        <f t="shared" ca="1" si="0"/>
        <v>0</v>
      </c>
      <c r="B46" s="12" t="str">
        <f>IF([1]DRUM!A23="","",[1]DRUM!A23)</f>
        <v>DEWA - UAE</v>
      </c>
      <c r="C46" s="12">
        <f t="shared" ca="1" si="1"/>
        <v>0</v>
      </c>
      <c r="D46" s="155">
        <f t="shared" ca="1" si="2"/>
        <v>0</v>
      </c>
      <c r="E46" s="26" t="str">
        <f>IF([1]DRUM!B23="","",[1]DRUM!B23)</f>
        <v>WDB230051</v>
      </c>
      <c r="F46" s="26">
        <f>IF([1]DRUM!C23="","",[1]DRUM!C23)</f>
        <v>2350</v>
      </c>
      <c r="G46" s="26">
        <f>IF([1]DRUM!D23="","",[1]DRUM!D23)</f>
        <v>2300</v>
      </c>
      <c r="H46" s="26">
        <f>IF([1]DRUM!E23="","",[1]DRUM!E23)</f>
        <v>1000</v>
      </c>
      <c r="I46" s="26">
        <f>IF([1]DRUM!F23="","",[1]DRUM!F23)</f>
        <v>1200</v>
      </c>
      <c r="J46" s="26">
        <f>IF([1]DRUM!G23="","",[1]DRUM!G23)</f>
        <v>1470</v>
      </c>
      <c r="K46" s="26">
        <f>IF([1]DRUM!H23="","",[1]DRUM!H23)</f>
        <v>1470</v>
      </c>
      <c r="L46" s="26" t="str">
        <f>IF([1]DRUM!I23="","",[1]DRUM!I23)</f>
        <v>Supported</v>
      </c>
      <c r="M46" s="26">
        <f>IF([1]DRUM!J23="","",
IF(AND([1]DRUM!K23="Wooden Drum",[1]DRUM!J23&gt;Max_WD_Capacity),Max_WD_Capacity,
[1]DRUM!J23))</f>
        <v>6000</v>
      </c>
      <c r="N46" s="26" t="str">
        <f>IF([1]DRUM!K23="","",[1]DRUM!K23)</f>
        <v>Wooden Drum</v>
      </c>
      <c r="O46" s="26">
        <f>IF([1]DRUM!L23="","",[1]DRUM!L23)</f>
        <v>510</v>
      </c>
      <c r="P46" s="26">
        <f>IF([1]DRUM!M23="","",[1]DRUM!M23)</f>
        <v>136</v>
      </c>
      <c r="Q46" s="26">
        <f>IF([1]DRUM!N23="","",[1]DRUM!N23)</f>
        <v>4.0432297451700636</v>
      </c>
      <c r="R46" s="26" t="str">
        <f t="shared" si="8"/>
        <v>DEWA - UAE</v>
      </c>
      <c r="S46" s="26">
        <f ca="1">IF(N46="",0,
IF(Knee_Application="YES",Knee_Width,IF(Knee_Application="NO",0,
IF(OR(Cable_Type="OH",SearchData("Conductor",Cable_Desc)),0,
IF(N46="Steel Drum",Knee_Width,
IF(N46="Plywood Drum",0,
IF(Country="UAE",0,
IF(AND(OR(SearchData("LSHF",Cable_Desc),SearchData("LSZH",Cable_Desc),SearchData("LS0H",Cable_Desc),SearchData("LSOH",Cable_Desc)),D.nom&gt;40),Knee_Width,
IF(AND(Country="Egypt",D.nom&gt;60),Knee_Width,
IF(AND(Country&lt;&gt;"Egypt",D.nom&gt;35),Knee_Width,
0))))))))))</f>
        <v>125</v>
      </c>
      <c r="T46" s="118">
        <f t="shared" ca="1" si="3"/>
        <v>8</v>
      </c>
      <c r="U46" s="118">
        <f t="shared" ca="1" si="4"/>
        <v>4</v>
      </c>
      <c r="V46" s="117">
        <f t="shared" ca="1" si="5"/>
        <v>149.4292262494678</v>
      </c>
      <c r="W46" s="64">
        <f t="shared" ca="1" si="6"/>
        <v>0</v>
      </c>
      <c r="X46" s="64">
        <f t="shared" ca="1" si="9"/>
        <v>1</v>
      </c>
      <c r="Y46" s="64">
        <f t="shared" ca="1" si="7"/>
        <v>0</v>
      </c>
      <c r="AK46" s="12"/>
      <c r="AL46" s="12"/>
      <c r="AM46" s="156"/>
      <c r="AN46" s="12"/>
      <c r="AO46" s="12"/>
    </row>
    <row r="47" spans="1:41">
      <c r="A47" s="12">
        <f t="shared" ca="1" si="0"/>
        <v>0</v>
      </c>
      <c r="B47" s="12" t="str">
        <f>IF([1]DRUM!A24="","",[1]DRUM!A24)</f>
        <v>DEWA - UAE</v>
      </c>
      <c r="C47" s="12">
        <f t="shared" ca="1" si="1"/>
        <v>0</v>
      </c>
      <c r="D47" s="155">
        <f t="shared" ca="1" si="2"/>
        <v>0</v>
      </c>
      <c r="E47" s="26" t="str">
        <f>IF([1]DRUM!B24="","",[1]DRUM!B24)</f>
        <v>WDB240052</v>
      </c>
      <c r="F47" s="26">
        <f>IF([1]DRUM!C24="","",[1]DRUM!C24)</f>
        <v>2450</v>
      </c>
      <c r="G47" s="26">
        <f>IF([1]DRUM!D24="","",[1]DRUM!D24)</f>
        <v>2400</v>
      </c>
      <c r="H47" s="26">
        <f>IF([1]DRUM!E24="","",[1]DRUM!E24)</f>
        <v>1100</v>
      </c>
      <c r="I47" s="26">
        <f>IF([1]DRUM!F24="","",[1]DRUM!F24)</f>
        <v>1200</v>
      </c>
      <c r="J47" s="26">
        <f>IF([1]DRUM!G24="","",[1]DRUM!G24)</f>
        <v>1470</v>
      </c>
      <c r="K47" s="26">
        <f>IF([1]DRUM!H24="","",[1]DRUM!H24)</f>
        <v>1470</v>
      </c>
      <c r="L47" s="26" t="str">
        <f>IF([1]DRUM!I24="","",[1]DRUM!I24)</f>
        <v>Supported</v>
      </c>
      <c r="M47" s="26">
        <f>IF([1]DRUM!J24="","",
IF(AND([1]DRUM!K24="Wooden Drum",[1]DRUM!J24&gt;Max_WD_Capacity),Max_WD_Capacity,
[1]DRUM!J24))</f>
        <v>5000</v>
      </c>
      <c r="N47" s="26" t="str">
        <f>IF([1]DRUM!K24="","",[1]DRUM!K24)</f>
        <v>Wooden Drum</v>
      </c>
      <c r="O47" s="26">
        <f>IF([1]DRUM!L24="","",[1]DRUM!L24)</f>
        <v>570</v>
      </c>
      <c r="P47" s="26">
        <f>IF([1]DRUM!M24="","",[1]DRUM!M24)</f>
        <v>141</v>
      </c>
      <c r="Q47" s="26">
        <f>IF([1]DRUM!N24="","",[1]DRUM!N24)</f>
        <v>4.2882739721500682</v>
      </c>
      <c r="R47" s="26" t="str">
        <f t="shared" si="8"/>
        <v>DEWA - UAE</v>
      </c>
      <c r="S47" s="26">
        <f ca="1">IF(N47="",0,
IF(Knee_Application="YES",Knee_Width,IF(Knee_Application="NO",0,
IF(OR(Cable_Type="OH",SearchData("Conductor",Cable_Desc)),0,
IF(N47="Steel Drum",Knee_Width,
IF(N47="Plywood Drum",0,
IF(Country="UAE",0,
IF(AND(OR(SearchData("LSHF",Cable_Desc),SearchData("LSZH",Cable_Desc),SearchData("LS0H",Cable_Desc),SearchData("LSOH",Cable_Desc)),D.nom&gt;40),Knee_Width,
IF(AND(Country="Egypt",D.nom&gt;60),Knee_Width,
IF(AND(Country&lt;&gt;"Egypt",D.nom&gt;35),Knee_Width,
0))))))))))</f>
        <v>125</v>
      </c>
      <c r="T47" s="118">
        <f t="shared" ca="1" si="3"/>
        <v>8</v>
      </c>
      <c r="U47" s="118">
        <f t="shared" ca="1" si="4"/>
        <v>4</v>
      </c>
      <c r="V47" s="117">
        <f t="shared" ca="1" si="5"/>
        <v>159.48232274095514</v>
      </c>
      <c r="W47" s="64">
        <f t="shared" ca="1" si="6"/>
        <v>0</v>
      </c>
      <c r="X47" s="64">
        <f t="shared" ca="1" si="9"/>
        <v>1</v>
      </c>
      <c r="Y47" s="64">
        <f t="shared" ca="1" si="7"/>
        <v>0</v>
      </c>
      <c r="AK47" s="12"/>
      <c r="AL47" s="12"/>
      <c r="AM47" s="156"/>
      <c r="AN47" s="12"/>
      <c r="AO47" s="12"/>
    </row>
    <row r="48" spans="1:41" ht="12.75" customHeight="1">
      <c r="A48" s="12">
        <f t="shared" ca="1" si="0"/>
        <v>0</v>
      </c>
      <c r="B48" s="12" t="str">
        <f>IF([1]DRUM!A25="","",[1]DRUM!A25)</f>
        <v>DEWA - UAE</v>
      </c>
      <c r="C48" s="12">
        <f t="shared" ca="1" si="1"/>
        <v>0</v>
      </c>
      <c r="D48" s="155">
        <f t="shared" ca="1" si="2"/>
        <v>0</v>
      </c>
      <c r="E48" s="26" t="str">
        <f>IF([1]DRUM!B25="","",[1]DRUM!B25)</f>
        <v>WDB200052</v>
      </c>
      <c r="F48" s="26">
        <f>IF([1]DRUM!C25="","",[1]DRUM!C25)</f>
        <v>2050</v>
      </c>
      <c r="G48" s="26">
        <f>IF([1]DRUM!D25="","",[1]DRUM!D25)</f>
        <v>2000</v>
      </c>
      <c r="H48" s="26">
        <f>IF([1]DRUM!E25="","",[1]DRUM!E25)</f>
        <v>1000</v>
      </c>
      <c r="I48" s="26">
        <f>IF([1]DRUM!F25="","",[1]DRUM!F25)</f>
        <v>1500</v>
      </c>
      <c r="J48" s="26">
        <f>IF([1]DRUM!G25="","",[1]DRUM!G25)</f>
        <v>1700</v>
      </c>
      <c r="K48" s="26">
        <f>IF([1]DRUM!H25="","",[1]DRUM!H25)</f>
        <v>1700</v>
      </c>
      <c r="L48" s="26" t="str">
        <f>IF([1]DRUM!I25="","",[1]DRUM!I25)</f>
        <v>Supported</v>
      </c>
      <c r="M48" s="26">
        <f>IF([1]DRUM!J25="","",
IF(AND([1]DRUM!K25="Wooden Drum",[1]DRUM!J25&gt;Max_WD_Capacity),Max_WD_Capacity,
[1]DRUM!J25))</f>
        <v>8000</v>
      </c>
      <c r="N48" s="26" t="str">
        <f>IF([1]DRUM!K25="","",[1]DRUM!K25)</f>
        <v>Wooden Drum</v>
      </c>
      <c r="O48" s="26">
        <f>IF([1]DRUM!L25="","",[1]DRUM!L25)</f>
        <v>450</v>
      </c>
      <c r="P48" s="26">
        <f>IF([1]DRUM!M25="","",[1]DRUM!M25)</f>
        <v>137</v>
      </c>
      <c r="Q48" s="26">
        <f>IF([1]DRUM!N25="","",[1]DRUM!N25)</f>
        <v>3.5342917352885173</v>
      </c>
      <c r="R48" s="26" t="str">
        <f t="shared" si="8"/>
        <v>DEWA - UAE</v>
      </c>
      <c r="S48" s="26">
        <f ca="1">IF(N48="",0,
IF(Knee_Application="YES",Knee_Width,IF(Knee_Application="NO",0,
IF(OR(Cable_Type="OH",SearchData("Conductor",Cable_Desc)),0,
IF(N48="Steel Drum",Knee_Width,
IF(N48="Plywood Drum",0,
IF(Country="UAE",0,
IF(AND(OR(SearchData("LSHF",Cable_Desc),SearchData("LSZH",Cable_Desc),SearchData("LS0H",Cable_Desc),SearchData("LSOH",Cable_Desc)),D.nom&gt;40),Knee_Width,
IF(AND(Country="Egypt",D.nom&gt;60),Knee_Width,
IF(AND(Country&lt;&gt;"Egypt",D.nom&gt;35),Knee_Width,
0))))))))))</f>
        <v>125</v>
      </c>
      <c r="T48" s="118">
        <f t="shared" ca="1" si="3"/>
        <v>11</v>
      </c>
      <c r="U48" s="118">
        <f t="shared" ca="1" si="4"/>
        <v>3</v>
      </c>
      <c r="V48" s="117">
        <f t="shared" ca="1" si="5"/>
        <v>141.49230656943851</v>
      </c>
      <c r="W48" s="64">
        <f t="shared" ca="1" si="6"/>
        <v>0</v>
      </c>
      <c r="X48" s="64">
        <f t="shared" ca="1" si="9"/>
        <v>1</v>
      </c>
      <c r="Y48" s="64">
        <f t="shared" ca="1" si="7"/>
        <v>0</v>
      </c>
      <c r="AK48" s="12"/>
      <c r="AL48" s="12"/>
      <c r="AM48" s="156"/>
      <c r="AN48" s="12"/>
      <c r="AO48" s="12"/>
    </row>
    <row r="49" spans="1:41">
      <c r="A49" s="12">
        <f t="shared" ca="1" si="0"/>
        <v>0</v>
      </c>
      <c r="B49" s="12" t="str">
        <f>IF([1]DRUM!A26="","",[1]DRUM!A26)</f>
        <v>DEWA - UAE</v>
      </c>
      <c r="C49" s="12">
        <f t="shared" ca="1" si="1"/>
        <v>0</v>
      </c>
      <c r="D49" s="155">
        <f t="shared" ca="1" si="2"/>
        <v>0</v>
      </c>
      <c r="E49" s="26" t="str">
        <f>IF([1]DRUM!B26="","",[1]DRUM!B26)</f>
        <v>WDB220055</v>
      </c>
      <c r="F49" s="26">
        <f>IF([1]DRUM!C26="","",[1]DRUM!C26)</f>
        <v>2250</v>
      </c>
      <c r="G49" s="26">
        <f>IF([1]DRUM!D26="","",[1]DRUM!D26)</f>
        <v>2200</v>
      </c>
      <c r="H49" s="26">
        <f>IF([1]DRUM!E26="","",[1]DRUM!E26)</f>
        <v>900</v>
      </c>
      <c r="I49" s="26">
        <f>IF([1]DRUM!F26="","",[1]DRUM!F26)</f>
        <v>1500</v>
      </c>
      <c r="J49" s="26">
        <f>IF([1]DRUM!G26="","",[1]DRUM!G26)</f>
        <v>1700</v>
      </c>
      <c r="K49" s="26">
        <f>IF([1]DRUM!H26="","",[1]DRUM!H26)</f>
        <v>1700</v>
      </c>
      <c r="L49" s="26" t="str">
        <f>IF([1]DRUM!I26="","",[1]DRUM!I26)</f>
        <v>Supported</v>
      </c>
      <c r="M49" s="26">
        <f>IF([1]DRUM!J26="","",
IF(AND([1]DRUM!K26="Wooden Drum",[1]DRUM!J26&gt;Max_WD_Capacity),Max_WD_Capacity,
[1]DRUM!J26))</f>
        <v>4000</v>
      </c>
      <c r="N49" s="26" t="str">
        <f>IF([1]DRUM!K26="","",[1]DRUM!K26)</f>
        <v>Wooden Drum</v>
      </c>
      <c r="O49" s="26">
        <f>IF([1]DRUM!L26="","",[1]DRUM!L26)</f>
        <v>450</v>
      </c>
      <c r="P49" s="26">
        <f>IF([1]DRUM!M26="","",[1]DRUM!M26)</f>
        <v>150</v>
      </c>
      <c r="Q49" s="26">
        <f>IF([1]DRUM!N26="","",[1]DRUM!N26)</f>
        <v>4.7477318977375749</v>
      </c>
      <c r="R49" s="26" t="str">
        <f t="shared" si="8"/>
        <v>DEWA - UAE</v>
      </c>
      <c r="S49" s="26">
        <f ca="1">IF(N49="",0,
IF(Knee_Application="YES",Knee_Width,IF(Knee_Application="NO",0,
IF(OR(Cable_Type="OH",SearchData("Conductor",Cable_Desc)),0,
IF(N49="Steel Drum",Knee_Width,
IF(N49="Plywood Drum",0,
IF(Country="UAE",0,
IF(AND(OR(SearchData("LSHF",Cable_Desc),SearchData("LSZH",Cable_Desc),SearchData("LS0H",Cable_Desc),SearchData("LSOH",Cable_Desc)),D.nom&gt;40),Knee_Width,
IF(AND(Country="Egypt",D.nom&gt;60),Knee_Width,
IF(AND(Country&lt;&gt;"Egypt",D.nom&gt;35),Knee_Width,
0))))))))))</f>
        <v>125</v>
      </c>
      <c r="T49" s="118">
        <f t="shared" ca="1" si="3"/>
        <v>11</v>
      </c>
      <c r="U49" s="118">
        <f t="shared" ca="1" si="4"/>
        <v>4</v>
      </c>
      <c r="V49" s="117">
        <f t="shared" ca="1" si="5"/>
        <v>191.64217841722314</v>
      </c>
      <c r="W49" s="64">
        <f t="shared" ca="1" si="6"/>
        <v>0</v>
      </c>
      <c r="X49" s="64">
        <f t="shared" ca="1" si="9"/>
        <v>1</v>
      </c>
      <c r="Y49" s="64">
        <f t="shared" ca="1" si="7"/>
        <v>0</v>
      </c>
      <c r="AK49" s="12"/>
      <c r="AL49" s="12"/>
      <c r="AM49" s="156"/>
      <c r="AN49" s="12"/>
      <c r="AO49" s="12"/>
    </row>
    <row r="50" spans="1:41">
      <c r="A50" s="12">
        <f t="shared" ca="1" si="0"/>
        <v>0</v>
      </c>
      <c r="B50" s="12" t="str">
        <f>IF([1]DRUM!A27="","",[1]DRUM!A27)</f>
        <v>DEWA - UAE</v>
      </c>
      <c r="C50" s="12">
        <f t="shared" ca="1" si="1"/>
        <v>0</v>
      </c>
      <c r="D50" s="155">
        <f t="shared" ca="1" si="2"/>
        <v>0</v>
      </c>
      <c r="E50" s="26" t="str">
        <f>IF([1]DRUM!B27="","",[1]DRUM!B27)</f>
        <v>WDB240051</v>
      </c>
      <c r="F50" s="26">
        <f>IF([1]DRUM!C27="","",[1]DRUM!C27)</f>
        <v>2450</v>
      </c>
      <c r="G50" s="26">
        <f>IF([1]DRUM!D27="","",[1]DRUM!D27)</f>
        <v>2400</v>
      </c>
      <c r="H50" s="26">
        <f>IF([1]DRUM!E27="","",[1]DRUM!E27)</f>
        <v>1100</v>
      </c>
      <c r="I50" s="26">
        <f>IF([1]DRUM!F27="","",[1]DRUM!F27)</f>
        <v>1400</v>
      </c>
      <c r="J50" s="26">
        <f>IF([1]DRUM!G27="","",[1]DRUM!G27)</f>
        <v>1600</v>
      </c>
      <c r="K50" s="26">
        <f>IF([1]DRUM!H27="","",[1]DRUM!H27)</f>
        <v>1600</v>
      </c>
      <c r="L50" s="26" t="str">
        <f>IF([1]DRUM!I27="","",[1]DRUM!I27)</f>
        <v>Supported</v>
      </c>
      <c r="M50" s="26">
        <f>IF([1]DRUM!J27="","",
IF(AND([1]DRUM!K27="Wooden Drum",[1]DRUM!J27&gt;Max_WD_Capacity),Max_WD_Capacity,
[1]DRUM!J27))</f>
        <v>4500</v>
      </c>
      <c r="N50" s="26" t="str">
        <f>IF([1]DRUM!K27="","",[1]DRUM!K27)</f>
        <v>Wooden Drum</v>
      </c>
      <c r="O50" s="26">
        <f>IF([1]DRUM!L27="","",[1]DRUM!L27)</f>
        <v>570</v>
      </c>
      <c r="P50" s="26">
        <f>IF([1]DRUM!M27="","",[1]DRUM!M27)</f>
        <v>154</v>
      </c>
      <c r="Q50" s="26">
        <f>IF([1]DRUM!N27="","",[1]DRUM!N27)</f>
        <v>5.0029863008417452</v>
      </c>
      <c r="R50" s="26" t="str">
        <f t="shared" si="8"/>
        <v>DEWA - UAE</v>
      </c>
      <c r="S50" s="26">
        <f ca="1">IF(N50="",0,
IF(Knee_Application="YES",Knee_Width,IF(Knee_Application="NO",0,
IF(OR(Cable_Type="OH",SearchData("Conductor",Cable_Desc)),0,
IF(N50="Steel Drum",Knee_Width,
IF(N50="Plywood Drum",0,
IF(Country="UAE",0,
IF(AND(OR(SearchData("LSHF",Cable_Desc),SearchData("LSZH",Cable_Desc),SearchData("LS0H",Cable_Desc),SearchData("LSOH",Cable_Desc)),D.nom&gt;40),Knee_Width,
IF(AND(Country="Egypt",D.nom&gt;60),Knee_Width,
IF(AND(Country&lt;&gt;"Egypt",D.nom&gt;35),Knee_Width,
0))))))))))</f>
        <v>125</v>
      </c>
      <c r="T50" s="118">
        <f t="shared" ca="1" si="3"/>
        <v>10</v>
      </c>
      <c r="U50" s="118">
        <f t="shared" ca="1" si="4"/>
        <v>4</v>
      </c>
      <c r="V50" s="117">
        <f t="shared" ca="1" si="5"/>
        <v>199.35290342619393</v>
      </c>
      <c r="W50" s="64">
        <f t="shared" ca="1" si="6"/>
        <v>0</v>
      </c>
      <c r="X50" s="64">
        <f t="shared" ca="1" si="9"/>
        <v>1</v>
      </c>
      <c r="Y50" s="64">
        <f t="shared" ca="1" si="7"/>
        <v>0</v>
      </c>
      <c r="AK50" s="12"/>
      <c r="AL50" s="12"/>
      <c r="AM50" s="156"/>
      <c r="AN50" s="12"/>
      <c r="AO50" s="12"/>
    </row>
    <row r="51" spans="1:41">
      <c r="A51" s="12">
        <f t="shared" ca="1" si="0"/>
        <v>0</v>
      </c>
      <c r="B51" s="12" t="str">
        <f>IF([1]DRUM!A28="","",[1]DRUM!A28)</f>
        <v>DEWA - UAE</v>
      </c>
      <c r="C51" s="12">
        <f t="shared" ca="1" si="1"/>
        <v>0</v>
      </c>
      <c r="D51" s="155">
        <f t="shared" ca="1" si="2"/>
        <v>0</v>
      </c>
      <c r="E51" s="26" t="str">
        <f>IF([1]DRUM!B28="","",[1]DRUM!B28)</f>
        <v>WDB240053</v>
      </c>
      <c r="F51" s="26">
        <f>IF([1]DRUM!C28="","",[1]DRUM!C28)</f>
        <v>2450</v>
      </c>
      <c r="G51" s="26">
        <f>IF([1]DRUM!D28="","",[1]DRUM!D28)</f>
        <v>2400</v>
      </c>
      <c r="H51" s="26">
        <f>IF([1]DRUM!E28="","",[1]DRUM!E28)</f>
        <v>1000</v>
      </c>
      <c r="I51" s="26">
        <f>IF([1]DRUM!F28="","",[1]DRUM!F28)</f>
        <v>1500</v>
      </c>
      <c r="J51" s="26">
        <f>IF([1]DRUM!G28="","",[1]DRUM!G28)</f>
        <v>1700</v>
      </c>
      <c r="K51" s="26">
        <f>IF([1]DRUM!H28="","",[1]DRUM!H28)</f>
        <v>1700</v>
      </c>
      <c r="L51" s="26" t="str">
        <f>IF([1]DRUM!I28="","",[1]DRUM!I28)</f>
        <v>Supported</v>
      </c>
      <c r="M51" s="26">
        <f>IF([1]DRUM!J28="","",
IF(AND([1]DRUM!K28="Wooden Drum",[1]DRUM!J28&gt;Max_WD_Capacity),Max_WD_Capacity,
[1]DRUM!J28))</f>
        <v>5000</v>
      </c>
      <c r="N51" s="26" t="str">
        <f>IF([1]DRUM!K28="","",[1]DRUM!K28)</f>
        <v>Wooden Drum</v>
      </c>
      <c r="O51" s="26">
        <f>IF([1]DRUM!L28="","",[1]DRUM!L28)</f>
        <v>570</v>
      </c>
      <c r="P51" s="26">
        <f>IF([1]DRUM!M28="","",[1]DRUM!M28)</f>
        <v>164</v>
      </c>
      <c r="Q51" s="26">
        <f>IF([1]DRUM!N28="","",[1]DRUM!N28)</f>
        <v>5.607742886657781</v>
      </c>
      <c r="R51" s="26" t="str">
        <f t="shared" si="8"/>
        <v>DEWA - UAE</v>
      </c>
      <c r="S51" s="26">
        <f ca="1">IF(N51="",0,
IF(Knee_Application="YES",Knee_Width,IF(Knee_Application="NO",0,
IF(OR(Cable_Type="OH",SearchData("Conductor",Cable_Desc)),0,
IF(N51="Steel Drum",Knee_Width,
IF(N51="Plywood Drum",0,
IF(Country="UAE",0,
IF(AND(OR(SearchData("LSHF",Cable_Desc),SearchData("LSZH",Cable_Desc),SearchData("LS0H",Cable_Desc),SearchData("LSOH",Cable_Desc)),D.nom&gt;40),Knee_Width,
IF(AND(Country="Egypt",D.nom&gt;60),Knee_Width,
IF(AND(Country&lt;&gt;"Egypt",D.nom&gt;35),Knee_Width,
0))))))))))</f>
        <v>125</v>
      </c>
      <c r="T51" s="118">
        <f t="shared" ca="1" si="3"/>
        <v>11</v>
      </c>
      <c r="U51" s="118">
        <f t="shared" ca="1" si="4"/>
        <v>4</v>
      </c>
      <c r="V51" s="117">
        <f t="shared" ca="1" si="5"/>
        <v>205.46518609301822</v>
      </c>
      <c r="W51" s="64">
        <f t="shared" ca="1" si="6"/>
        <v>0</v>
      </c>
      <c r="X51" s="64">
        <f t="shared" ca="1" si="9"/>
        <v>1</v>
      </c>
      <c r="Y51" s="64">
        <f t="shared" ca="1" si="7"/>
        <v>1</v>
      </c>
      <c r="AK51" s="12"/>
      <c r="AL51" s="12"/>
      <c r="AM51" s="156"/>
      <c r="AN51" s="12"/>
      <c r="AO51" s="12"/>
    </row>
    <row r="52" spans="1:41" ht="12.75" customHeight="1">
      <c r="A52" s="12">
        <f t="shared" ca="1" si="0"/>
        <v>0</v>
      </c>
      <c r="B52" s="12" t="str">
        <f>IF([1]DRUM!A29="","",[1]DRUM!A29)</f>
        <v>DEWA - UAE</v>
      </c>
      <c r="C52" s="12">
        <f t="shared" ca="1" si="1"/>
        <v>0</v>
      </c>
      <c r="D52" s="155">
        <f t="shared" ca="1" si="2"/>
        <v>0</v>
      </c>
      <c r="E52" s="26" t="str">
        <f>IF([1]DRUM!B29="","",[1]DRUM!B29)</f>
        <v>WDB240055</v>
      </c>
      <c r="F52" s="26">
        <f>IF([1]DRUM!C29="","",[1]DRUM!C29)</f>
        <v>2450</v>
      </c>
      <c r="G52" s="26">
        <f>IF([1]DRUM!D29="","",[1]DRUM!D29)</f>
        <v>2400</v>
      </c>
      <c r="H52" s="26">
        <f>IF([1]DRUM!E29="","",[1]DRUM!E29)</f>
        <v>1300</v>
      </c>
      <c r="I52" s="26">
        <f>IF([1]DRUM!F29="","",[1]DRUM!F29)</f>
        <v>1500</v>
      </c>
      <c r="J52" s="26">
        <f>IF([1]DRUM!G29="","",[1]DRUM!G29)</f>
        <v>1700</v>
      </c>
      <c r="K52" s="26">
        <f>IF([1]DRUM!H29="","",[1]DRUM!H29)</f>
        <v>1700</v>
      </c>
      <c r="L52" s="26" t="str">
        <f>IF([1]DRUM!I29="","",[1]DRUM!I29)</f>
        <v>Supported</v>
      </c>
      <c r="M52" s="26">
        <f>IF([1]DRUM!J29="","",
IF(AND([1]DRUM!K29="Wooden Drum",[1]DRUM!J29&gt;Max_WD_Capacity),Max_WD_Capacity,
[1]DRUM!J29))</f>
        <v>7500</v>
      </c>
      <c r="N52" s="26" t="str">
        <f>IF([1]DRUM!K29="","",[1]DRUM!K29)</f>
        <v>Wooden Drum</v>
      </c>
      <c r="O52" s="26">
        <f>IF([1]DRUM!L29="","",[1]DRUM!L29)</f>
        <v>570</v>
      </c>
      <c r="P52" s="26">
        <f>IF([1]DRUM!M29="","",[1]DRUM!M29)</f>
        <v>164</v>
      </c>
      <c r="Q52" s="26">
        <f>IF([1]DRUM!N29="","",[1]DRUM!N29)</f>
        <v>4.7948557875414215</v>
      </c>
      <c r="R52" s="26" t="str">
        <f t="shared" si="8"/>
        <v>DEWA - UAE</v>
      </c>
      <c r="S52" s="26">
        <f ca="1">IF(N52="",0,
IF(Knee_Application="YES",Knee_Width,IF(Knee_Application="NO",0,
IF(OR(Cable_Type="OH",SearchData("Conductor",Cable_Desc)),0,
IF(N52="Steel Drum",Knee_Width,
IF(N52="Plywood Drum",0,
IF(Country="UAE",0,
IF(AND(OR(SearchData("LSHF",Cable_Desc),SearchData("LSZH",Cable_Desc),SearchData("LS0H",Cable_Desc),SearchData("LSOH",Cable_Desc)),D.nom&gt;40),Knee_Width,
IF(AND(Country="Egypt",D.nom&gt;60),Knee_Width,
IF(AND(Country&lt;&gt;"Egypt",D.nom&gt;35),Knee_Width,
0))))))))))</f>
        <v>125</v>
      </c>
      <c r="T52" s="118">
        <f t="shared" ca="1" si="3"/>
        <v>11</v>
      </c>
      <c r="U52" s="118">
        <f t="shared" ca="1" si="4"/>
        <v>3</v>
      </c>
      <c r="V52" s="117">
        <f t="shared" ca="1" si="5"/>
        <v>172.59407383997748</v>
      </c>
      <c r="W52" s="64">
        <f t="shared" ca="1" si="6"/>
        <v>0</v>
      </c>
      <c r="X52" s="64">
        <f t="shared" ca="1" si="9"/>
        <v>1</v>
      </c>
      <c r="Y52" s="64">
        <f t="shared" ca="1" si="7"/>
        <v>0</v>
      </c>
      <c r="AK52" s="12"/>
      <c r="AL52" s="12"/>
      <c r="AM52" s="156"/>
      <c r="AN52" s="12"/>
      <c r="AO52" s="12"/>
    </row>
    <row r="53" spans="1:41">
      <c r="A53" s="12">
        <f t="shared" ca="1" si="0"/>
        <v>0</v>
      </c>
      <c r="B53" s="12" t="str">
        <f>IF([1]DRUM!A30="","",[1]DRUM!A30)</f>
        <v>DEWA - UAE</v>
      </c>
      <c r="C53" s="12">
        <f t="shared" ca="1" si="1"/>
        <v>0</v>
      </c>
      <c r="D53" s="155">
        <f t="shared" ca="1" si="2"/>
        <v>0</v>
      </c>
      <c r="E53" s="26" t="str">
        <f>IF([1]DRUM!B30="","",[1]DRUM!B30)</f>
        <v>WDB240054</v>
      </c>
      <c r="F53" s="26">
        <f>IF([1]DRUM!C30="","",[1]DRUM!C30)</f>
        <v>2450</v>
      </c>
      <c r="G53" s="26">
        <f>IF([1]DRUM!D30="","",[1]DRUM!D30)</f>
        <v>2400</v>
      </c>
      <c r="H53" s="26">
        <f>IF([1]DRUM!E30="","",[1]DRUM!E30)</f>
        <v>1100</v>
      </c>
      <c r="I53" s="26">
        <f>IF([1]DRUM!F30="","",[1]DRUM!F30)</f>
        <v>1500</v>
      </c>
      <c r="J53" s="26">
        <f>IF([1]DRUM!G30="","",[1]DRUM!G30)</f>
        <v>1700</v>
      </c>
      <c r="K53" s="26">
        <f>IF([1]DRUM!H30="","",[1]DRUM!H30)</f>
        <v>1700</v>
      </c>
      <c r="L53" s="26" t="str">
        <f>IF([1]DRUM!I30="","",[1]DRUM!I30)</f>
        <v>Supported</v>
      </c>
      <c r="M53" s="26">
        <f>IF([1]DRUM!J30="","",
IF(AND([1]DRUM!K30="Wooden Drum",[1]DRUM!J30&gt;Max_WD_Capacity),Max_WD_Capacity,
[1]DRUM!J30))</f>
        <v>8200</v>
      </c>
      <c r="N53" s="26" t="str">
        <f>IF([1]DRUM!K30="","",[1]DRUM!K30)</f>
        <v>Wooden Drum</v>
      </c>
      <c r="O53" s="26">
        <f>IF([1]DRUM!L30="","",[1]DRUM!L30)</f>
        <v>570</v>
      </c>
      <c r="P53" s="26">
        <f>IF([1]DRUM!M30="","",[1]DRUM!M30)</f>
        <v>164</v>
      </c>
      <c r="Q53" s="26">
        <f>IF([1]DRUM!N30="","",[1]DRUM!N30)</f>
        <v>5.3603424651875846</v>
      </c>
      <c r="R53" s="26" t="str">
        <f t="shared" si="8"/>
        <v>DEWA - UAE</v>
      </c>
      <c r="S53" s="26">
        <f ca="1">IF(N53="",0,
IF(Knee_Application="YES",Knee_Width,IF(Knee_Application="NO",0,
IF(OR(Cable_Type="OH",SearchData("Conductor",Cable_Desc)),0,
IF(N53="Steel Drum",Knee_Width,
IF(N53="Plywood Drum",0,
IF(Country="UAE",0,
IF(AND(OR(SearchData("LSHF",Cable_Desc),SearchData("LSZH",Cable_Desc),SearchData("LS0H",Cable_Desc),SearchData("LSOH",Cable_Desc)),D.nom&gt;40),Knee_Width,
IF(AND(Country="Egypt",D.nom&gt;60),Knee_Width,
IF(AND(Country&lt;&gt;"Egypt",D.nom&gt;35),Knee_Width,
0))))))))))</f>
        <v>125</v>
      </c>
      <c r="T53" s="118">
        <f t="shared" ca="1" si="3"/>
        <v>11</v>
      </c>
      <c r="U53" s="118">
        <f t="shared" ca="1" si="4"/>
        <v>4</v>
      </c>
      <c r="V53" s="117">
        <f t="shared" ca="1" si="5"/>
        <v>219.2881937688133</v>
      </c>
      <c r="W53" s="64">
        <f t="shared" ca="1" si="6"/>
        <v>0</v>
      </c>
      <c r="X53" s="64">
        <f t="shared" ca="1" si="9"/>
        <v>1</v>
      </c>
      <c r="Y53" s="64">
        <f t="shared" ca="1" si="7"/>
        <v>1</v>
      </c>
      <c r="AK53" s="12"/>
      <c r="AL53" s="12"/>
      <c r="AM53" s="156"/>
      <c r="AN53" s="12"/>
      <c r="AO53" s="12"/>
    </row>
    <row r="54" spans="1:41">
      <c r="A54" s="12">
        <f t="shared" ca="1" si="0"/>
        <v>0</v>
      </c>
      <c r="B54" s="12" t="str">
        <f>IF([1]DRUM!A31="","",[1]DRUM!A31)</f>
        <v>Export</v>
      </c>
      <c r="C54" s="12">
        <f t="shared" ca="1" si="1"/>
        <v>0</v>
      </c>
      <c r="D54" s="155">
        <f t="shared" ca="1" si="2"/>
        <v>0</v>
      </c>
      <c r="E54" s="26" t="str">
        <f>IF([1]DRUM!B31="","",[1]DRUM!B31)</f>
        <v>WDB063000</v>
      </c>
      <c r="F54" s="26">
        <f>IF([1]DRUM!C31="","",[1]DRUM!C31)</f>
        <v>680</v>
      </c>
      <c r="G54" s="26">
        <f>IF([1]DRUM!D31="","",[1]DRUM!D31)</f>
        <v>630</v>
      </c>
      <c r="H54" s="26">
        <f>IF([1]DRUM!E31="","",[1]DRUM!E31)</f>
        <v>400</v>
      </c>
      <c r="I54" s="26">
        <f>IF([1]DRUM!F31="","",[1]DRUM!F31)</f>
        <v>410</v>
      </c>
      <c r="J54" s="26">
        <f>IF([1]DRUM!G31="","",[1]DRUM!G31)</f>
        <v>560</v>
      </c>
      <c r="K54" s="26">
        <f>IF([1]DRUM!H31="","",[1]DRUM!H31)</f>
        <v>560</v>
      </c>
      <c r="L54" s="26" t="str">
        <f>IF([1]DRUM!I31="","",[1]DRUM!I31)</f>
        <v/>
      </c>
      <c r="M54" s="26">
        <f>IF([1]DRUM!J31="","",
IF(AND([1]DRUM!K31="Wooden Drum",[1]DRUM!J31&gt;Max_WD_Capacity),Max_WD_Capacity,
[1]DRUM!J31))</f>
        <v>600</v>
      </c>
      <c r="N54" s="26" t="str">
        <f>IF([1]DRUM!K31="","",[1]DRUM!K31)</f>
        <v>Wooden Drum</v>
      </c>
      <c r="O54" s="26">
        <f>IF([1]DRUM!L31="","",[1]DRUM!L31)</f>
        <v>20</v>
      </c>
      <c r="P54" s="26">
        <f>IF([1]DRUM!M31="","",[1]DRUM!M31)</f>
        <v>15</v>
      </c>
      <c r="Q54" s="26">
        <f>IF([1]DRUM!N31="","",[1]DRUM!N31)</f>
        <v>7.6284938212630743E-2</v>
      </c>
      <c r="R54" s="26" t="str">
        <f t="shared" si="8"/>
        <v>Export</v>
      </c>
      <c r="S54" s="26">
        <f ca="1">IF(N54="",0,
IF(Knee_Application="YES",Knee_Width,IF(Knee_Application="NO",0,
IF(OR(Cable_Type="OH",SearchData("Conductor",Cable_Desc)),0,
IF(N54="Steel Drum",Knee_Width,
IF(N54="Plywood Drum",0,
IF(Country="UAE",0,
IF(AND(OR(SearchData("LSHF",Cable_Desc),SearchData("LSZH",Cable_Desc),SearchData("LS0H",Cable_Desc),SearchData("LSOH",Cable_Desc)),D.nom&gt;40),Knee_Width,
IF(AND(Country="Egypt",D.nom&gt;60),Knee_Width,
IF(AND(Country&lt;&gt;"Egypt",D.nom&gt;35),Knee_Width,
0))))))))))</f>
        <v>125</v>
      </c>
      <c r="T54" s="118">
        <f t="shared" ca="1" si="3"/>
        <v>2</v>
      </c>
      <c r="U54" s="118">
        <f t="shared" ca="1" si="4"/>
        <v>0</v>
      </c>
      <c r="V54" s="117">
        <f t="shared" ca="1" si="5"/>
        <v>0</v>
      </c>
      <c r="W54" s="64">
        <f t="shared" ca="1" si="6"/>
        <v>0</v>
      </c>
      <c r="X54" s="64">
        <f t="shared" ca="1" si="9"/>
        <v>0</v>
      </c>
      <c r="Y54" s="64">
        <f t="shared" ca="1" si="7"/>
        <v>0</v>
      </c>
      <c r="AK54" s="12"/>
      <c r="AL54" s="12"/>
      <c r="AM54" s="156"/>
      <c r="AN54" s="12"/>
      <c r="AO54" s="12"/>
    </row>
    <row r="55" spans="1:41">
      <c r="A55" s="12">
        <f t="shared" ca="1" si="0"/>
        <v>0</v>
      </c>
      <c r="B55" s="12" t="str">
        <f>IF([1]DRUM!A32="","",[1]DRUM!A32)</f>
        <v>Export</v>
      </c>
      <c r="C55" s="12">
        <f t="shared" ca="1" si="1"/>
        <v>0</v>
      </c>
      <c r="D55" s="155">
        <f t="shared" ca="1" si="2"/>
        <v>0</v>
      </c>
      <c r="E55" s="26" t="str">
        <f>IF([1]DRUM!B32="","",[1]DRUM!B32)</f>
        <v>WDB070000</v>
      </c>
      <c r="F55" s="26">
        <f>IF([1]DRUM!C32="","",[1]DRUM!C32)</f>
        <v>750</v>
      </c>
      <c r="G55" s="26">
        <f>IF([1]DRUM!D32="","",[1]DRUM!D32)</f>
        <v>700</v>
      </c>
      <c r="H55" s="26">
        <f>IF([1]DRUM!E32="","",[1]DRUM!E32)</f>
        <v>400</v>
      </c>
      <c r="I55" s="26">
        <f>IF([1]DRUM!F32="","",[1]DRUM!F32)</f>
        <v>410</v>
      </c>
      <c r="J55" s="26">
        <f>IF([1]DRUM!G32="","",[1]DRUM!G32)</f>
        <v>560</v>
      </c>
      <c r="K55" s="26">
        <f>IF([1]DRUM!H32="","",[1]DRUM!H32)</f>
        <v>560</v>
      </c>
      <c r="L55" s="26" t="str">
        <f>IF([1]DRUM!I32="","",[1]DRUM!I32)</f>
        <v/>
      </c>
      <c r="M55" s="26">
        <f>IF([1]DRUM!J32="","",
IF(AND([1]DRUM!K32="Wooden Drum",[1]DRUM!J32&gt;Max_WD_Capacity),Max_WD_Capacity,
[1]DRUM!J32))</f>
        <v>700</v>
      </c>
      <c r="N55" s="26" t="str">
        <f>IF([1]DRUM!K32="","",[1]DRUM!K32)</f>
        <v>Wooden Drum</v>
      </c>
      <c r="O55" s="26">
        <f>IF([1]DRUM!L32="","",[1]DRUM!L32)</f>
        <v>25</v>
      </c>
      <c r="P55" s="26">
        <f>IF([1]DRUM!M32="","",[1]DRUM!M32)</f>
        <v>16</v>
      </c>
      <c r="Q55" s="26">
        <f>IF([1]DRUM!N32="","",[1]DRUM!N32)</f>
        <v>0.10626437150767476</v>
      </c>
      <c r="R55" s="26" t="str">
        <f t="shared" si="8"/>
        <v>Export</v>
      </c>
      <c r="S55" s="26">
        <f ca="1">IF(N55="",0,
IF(Knee_Application="YES",Knee_Width,IF(Knee_Application="NO",0,
IF(OR(Cable_Type="OH",SearchData("Conductor",Cable_Desc)),0,
IF(N55="Steel Drum",Knee_Width,
IF(N55="Plywood Drum",0,
IF(Country="UAE",0,
IF(AND(OR(SearchData("LSHF",Cable_Desc),SearchData("LSZH",Cable_Desc),SearchData("LS0H",Cable_Desc),SearchData("LSOH",Cable_Desc)),D.nom&gt;40),Knee_Width,
IF(AND(Country="Egypt",D.nom&gt;60),Knee_Width,
IF(AND(Country&lt;&gt;"Egypt",D.nom&gt;35),Knee_Width,
0))))))))))</f>
        <v>125</v>
      </c>
      <c r="T55" s="118">
        <f t="shared" ca="1" si="3"/>
        <v>2</v>
      </c>
      <c r="U55" s="118">
        <f t="shared" ca="1" si="4"/>
        <v>0</v>
      </c>
      <c r="V55" s="117">
        <f t="shared" ca="1" si="5"/>
        <v>0</v>
      </c>
      <c r="W55" s="64">
        <f t="shared" ca="1" si="6"/>
        <v>0</v>
      </c>
      <c r="X55" s="64">
        <f t="shared" ca="1" si="9"/>
        <v>0</v>
      </c>
      <c r="Y55" s="64">
        <f t="shared" ca="1" si="7"/>
        <v>0</v>
      </c>
      <c r="AK55" s="12"/>
      <c r="AL55" s="12"/>
      <c r="AM55" s="156"/>
      <c r="AN55" s="12"/>
      <c r="AO55" s="12"/>
    </row>
    <row r="56" spans="1:41" ht="12.75" customHeight="1">
      <c r="A56" s="12">
        <f t="shared" ca="1" si="0"/>
        <v>0</v>
      </c>
      <c r="B56" s="12" t="str">
        <f>IF([1]DRUM!A33="","",[1]DRUM!A33)</f>
        <v>Export</v>
      </c>
      <c r="C56" s="12">
        <f t="shared" ca="1" si="1"/>
        <v>0</v>
      </c>
      <c r="D56" s="155">
        <f t="shared" ca="1" si="2"/>
        <v>0</v>
      </c>
      <c r="E56" s="26" t="str">
        <f>IF([1]DRUM!B33="","",[1]DRUM!B33)</f>
        <v>WDB070002</v>
      </c>
      <c r="F56" s="26">
        <f>IF([1]DRUM!C33="","",[1]DRUM!C33)</f>
        <v>750</v>
      </c>
      <c r="G56" s="26">
        <f>IF([1]DRUM!D33="","",[1]DRUM!D33)</f>
        <v>700</v>
      </c>
      <c r="H56" s="26">
        <f>IF([1]DRUM!E33="","",[1]DRUM!E33)</f>
        <v>500</v>
      </c>
      <c r="I56" s="26">
        <f>IF([1]DRUM!F33="","",[1]DRUM!F33)</f>
        <v>610</v>
      </c>
      <c r="J56" s="26">
        <f>IF([1]DRUM!G33="","",[1]DRUM!G33)</f>
        <v>750</v>
      </c>
      <c r="K56" s="26">
        <f>IF([1]DRUM!H33="","",[1]DRUM!H33)</f>
        <v>750</v>
      </c>
      <c r="L56" s="26" t="str">
        <f>IF([1]DRUM!I33="","",[1]DRUM!I33)</f>
        <v/>
      </c>
      <c r="M56" s="26">
        <f>IF([1]DRUM!J33="","",
IF(AND([1]DRUM!K33="Wooden Drum",[1]DRUM!J33&gt;Max_WD_Capacity),Max_WD_Capacity,
[1]DRUM!J33))</f>
        <v>200</v>
      </c>
      <c r="N56" s="26" t="str">
        <f>IF([1]DRUM!K33="","",[1]DRUM!K33)</f>
        <v>Wooden Drum</v>
      </c>
      <c r="O56" s="26">
        <f>IF([1]DRUM!L33="","",[1]DRUM!L33)</f>
        <v>25</v>
      </c>
      <c r="P56" s="26">
        <f>IF([1]DRUM!M33="","",[1]DRUM!M33)</f>
        <v>22</v>
      </c>
      <c r="Q56" s="26">
        <f>IF([1]DRUM!N33="","",[1]DRUM!N33)</f>
        <v>0.11498229112138643</v>
      </c>
      <c r="R56" s="26" t="str">
        <f t="shared" si="8"/>
        <v>Export</v>
      </c>
      <c r="S56" s="26">
        <f ca="1">IF(N56="",0,
IF(Knee_Application="YES",Knee_Width,IF(Knee_Application="NO",0,
IF(OR(Cable_Type="OH",SearchData("Conductor",Cable_Desc)),0,
IF(N56="Steel Drum",Knee_Width,
IF(N56="Plywood Drum",0,
IF(Country="UAE",0,
IF(AND(OR(SearchData("LSHF",Cable_Desc),SearchData("LSZH",Cable_Desc),SearchData("LS0H",Cable_Desc),SearchData("LSOH",Cable_Desc)),D.nom&gt;40),Knee_Width,
IF(AND(Country="Egypt",D.nom&gt;60),Knee_Width,
IF(AND(Country&lt;&gt;"Egypt",D.nom&gt;35),Knee_Width,
0))))))))))</f>
        <v>125</v>
      </c>
      <c r="T56" s="118">
        <f t="shared" ca="1" si="3"/>
        <v>3</v>
      </c>
      <c r="U56" s="118">
        <f t="shared" ca="1" si="4"/>
        <v>0</v>
      </c>
      <c r="V56" s="117">
        <f t="shared" ca="1" si="5"/>
        <v>0</v>
      </c>
      <c r="W56" s="64">
        <f t="shared" ca="1" si="6"/>
        <v>0</v>
      </c>
      <c r="X56" s="64">
        <f t="shared" ca="1" si="9"/>
        <v>0</v>
      </c>
      <c r="Y56" s="64">
        <f t="shared" ca="1" si="7"/>
        <v>0</v>
      </c>
      <c r="AK56" s="12"/>
      <c r="AL56" s="12"/>
      <c r="AM56" s="156"/>
      <c r="AN56" s="12"/>
      <c r="AO56" s="12"/>
    </row>
    <row r="57" spans="1:41">
      <c r="A57" s="12">
        <f t="shared" ca="1" si="0"/>
        <v>0</v>
      </c>
      <c r="B57" s="12" t="str">
        <f>IF([1]DRUM!A34="","",[1]DRUM!A34)</f>
        <v>Export</v>
      </c>
      <c r="C57" s="12">
        <f t="shared" ca="1" si="1"/>
        <v>0</v>
      </c>
      <c r="D57" s="155">
        <f t="shared" ca="1" si="2"/>
        <v>0</v>
      </c>
      <c r="E57" s="26" t="str">
        <f>IF([1]DRUM!B34="","",[1]DRUM!B34)</f>
        <v>WDB070001</v>
      </c>
      <c r="F57" s="26">
        <f>IF([1]DRUM!C34="","",[1]DRUM!C34)</f>
        <v>750</v>
      </c>
      <c r="G57" s="26">
        <f>IF([1]DRUM!D34="","",[1]DRUM!D34)</f>
        <v>700</v>
      </c>
      <c r="H57" s="26">
        <f>IF([1]DRUM!E34="","",[1]DRUM!E34)</f>
        <v>400</v>
      </c>
      <c r="I57" s="26">
        <f>IF([1]DRUM!F34="","",[1]DRUM!F34)</f>
        <v>610</v>
      </c>
      <c r="J57" s="26">
        <f>IF([1]DRUM!G34="","",[1]DRUM!G34)</f>
        <v>750</v>
      </c>
      <c r="K57" s="26">
        <f>IF([1]DRUM!H34="","",[1]DRUM!H34)</f>
        <v>750</v>
      </c>
      <c r="L57" s="26" t="str">
        <f>IF([1]DRUM!I34="","",[1]DRUM!I34)</f>
        <v/>
      </c>
      <c r="M57" s="26">
        <f>IF([1]DRUM!J34="","",
IF(AND([1]DRUM!K34="Wooden Drum",[1]DRUM!J34&gt;Max_WD_Capacity),Max_WD_Capacity,
[1]DRUM!J34))</f>
        <v>500</v>
      </c>
      <c r="N57" s="26" t="str">
        <f>IF([1]DRUM!K34="","",[1]DRUM!K34)</f>
        <v>Wooden Drum</v>
      </c>
      <c r="O57" s="26">
        <f>IF([1]DRUM!L34="","",[1]DRUM!L34)</f>
        <v>25</v>
      </c>
      <c r="P57" s="26">
        <f>IF([1]DRUM!M34="","",[1]DRUM!M34)</f>
        <v>22</v>
      </c>
      <c r="Q57" s="26">
        <f>IF([1]DRUM!N34="","",[1]DRUM!N34)</f>
        <v>0.15810065029190631</v>
      </c>
      <c r="R57" s="26" t="str">
        <f t="shared" si="8"/>
        <v>Export</v>
      </c>
      <c r="S57" s="26">
        <f ca="1">IF(N57="",0,
IF(Knee_Application="YES",Knee_Width,IF(Knee_Application="NO",0,
IF(OR(Cable_Type="OH",SearchData("Conductor",Cable_Desc)),0,
IF(N57="Steel Drum",Knee_Width,
IF(N57="Plywood Drum",0,
IF(Country="UAE",0,
IF(AND(OR(SearchData("LSHF",Cable_Desc),SearchData("LSZH",Cable_Desc),SearchData("LS0H",Cable_Desc),SearchData("LSOH",Cable_Desc)),D.nom&gt;40),Knee_Width,
IF(AND(Country="Egypt",D.nom&gt;60),Knee_Width,
IF(AND(Country&lt;&gt;"Egypt",D.nom&gt;35),Knee_Width,
0))))))))))</f>
        <v>125</v>
      </c>
      <c r="T57" s="118">
        <f t="shared" ca="1" si="3"/>
        <v>3</v>
      </c>
      <c r="U57" s="118">
        <f t="shared" ca="1" si="4"/>
        <v>0</v>
      </c>
      <c r="V57" s="117">
        <f t="shared" ca="1" si="5"/>
        <v>0</v>
      </c>
      <c r="W57" s="64">
        <f t="shared" ca="1" si="6"/>
        <v>0</v>
      </c>
      <c r="X57" s="64">
        <f t="shared" ca="1" si="9"/>
        <v>0</v>
      </c>
      <c r="Y57" s="64">
        <f t="shared" ca="1" si="7"/>
        <v>0</v>
      </c>
      <c r="AK57" s="12"/>
      <c r="AL57" s="12"/>
      <c r="AM57" s="156"/>
      <c r="AN57" s="12"/>
      <c r="AO57" s="12"/>
    </row>
    <row r="58" spans="1:41">
      <c r="A58" s="12">
        <f t="shared" ca="1" si="0"/>
        <v>0</v>
      </c>
      <c r="B58" s="12" t="str">
        <f>IF([1]DRUM!A35="","",[1]DRUM!A35)</f>
        <v>Export</v>
      </c>
      <c r="C58" s="12">
        <f t="shared" ca="1" si="1"/>
        <v>0</v>
      </c>
      <c r="D58" s="155">
        <f t="shared" ca="1" si="2"/>
        <v>0</v>
      </c>
      <c r="E58" s="26" t="str">
        <f>IF([1]DRUM!B35="","",[1]DRUM!B35)</f>
        <v>WDB080000</v>
      </c>
      <c r="F58" s="26">
        <f>IF([1]DRUM!C35="","",[1]DRUM!C35)</f>
        <v>850</v>
      </c>
      <c r="G58" s="26">
        <f>IF([1]DRUM!D35="","",[1]DRUM!D35)</f>
        <v>800</v>
      </c>
      <c r="H58" s="26">
        <f>IF([1]DRUM!E35="","",[1]DRUM!E35)</f>
        <v>400</v>
      </c>
      <c r="I58" s="26">
        <f>IF([1]DRUM!F35="","",[1]DRUM!F35)</f>
        <v>610</v>
      </c>
      <c r="J58" s="26">
        <f>IF([1]DRUM!G35="","",[1]DRUM!G35)</f>
        <v>750</v>
      </c>
      <c r="K58" s="26">
        <f>IF([1]DRUM!H35="","",[1]DRUM!H35)</f>
        <v>750</v>
      </c>
      <c r="L58" s="26" t="str">
        <f>IF([1]DRUM!I35="","",[1]DRUM!I35)</f>
        <v/>
      </c>
      <c r="M58" s="26">
        <f>IF([1]DRUM!J35="","",
IF(AND([1]DRUM!K35="Wooden Drum",[1]DRUM!J35&gt;Max_WD_Capacity),Max_WD_Capacity,
[1]DRUM!J35))</f>
        <v>900</v>
      </c>
      <c r="N58" s="26" t="str">
        <f>IF([1]DRUM!K35="","",[1]DRUM!K35)</f>
        <v>Wooden Drum</v>
      </c>
      <c r="O58" s="26">
        <f>IF([1]DRUM!L35="","",[1]DRUM!L35)</f>
        <v>40</v>
      </c>
      <c r="P58" s="26">
        <f>IF([1]DRUM!M35="","",[1]DRUM!M35)</f>
        <v>25</v>
      </c>
      <c r="Q58" s="26">
        <f>IF([1]DRUM!N35="","",[1]DRUM!N35)</f>
        <v>0.22996458224277286</v>
      </c>
      <c r="R58" s="26" t="str">
        <f t="shared" si="8"/>
        <v>Export</v>
      </c>
      <c r="S58" s="26">
        <f ca="1">IF(N58="",0,
IF(Knee_Application="YES",Knee_Width,IF(Knee_Application="NO",0,
IF(OR(Cable_Type="OH",SearchData("Conductor",Cable_Desc)),0,
IF(N58="Steel Drum",Knee_Width,
IF(N58="Plywood Drum",0,
IF(Country="UAE",0,
IF(AND(OR(SearchData("LSHF",Cable_Desc),SearchData("LSZH",Cable_Desc),SearchData("LS0H",Cable_Desc),SearchData("LSOH",Cable_Desc)),D.nom&gt;40),Knee_Width,
IF(AND(Country="Egypt",D.nom&gt;60),Knee_Width,
IF(AND(Country&lt;&gt;"Egypt",D.nom&gt;35),Knee_Width,
0))))))))))</f>
        <v>125</v>
      </c>
      <c r="T58" s="118">
        <f t="shared" ca="1" si="3"/>
        <v>3</v>
      </c>
      <c r="U58" s="118">
        <f t="shared" ca="1" si="4"/>
        <v>0</v>
      </c>
      <c r="V58" s="117">
        <f t="shared" ca="1" si="5"/>
        <v>0</v>
      </c>
      <c r="W58" s="64">
        <f t="shared" ca="1" si="6"/>
        <v>0</v>
      </c>
      <c r="X58" s="64">
        <f t="shared" ca="1" si="9"/>
        <v>0</v>
      </c>
      <c r="Y58" s="64">
        <f t="shared" ca="1" si="7"/>
        <v>0</v>
      </c>
      <c r="AK58" s="12"/>
      <c r="AL58" s="12"/>
      <c r="AM58" s="156"/>
      <c r="AN58" s="12"/>
      <c r="AO58" s="12"/>
    </row>
    <row r="59" spans="1:41">
      <c r="A59" s="12">
        <f t="shared" ca="1" si="0"/>
        <v>0</v>
      </c>
      <c r="B59" s="12" t="str">
        <f>IF([1]DRUM!A36="","",[1]DRUM!A36)</f>
        <v>Export</v>
      </c>
      <c r="C59" s="12">
        <f t="shared" ca="1" si="1"/>
        <v>0</v>
      </c>
      <c r="D59" s="155">
        <f t="shared" ca="1" si="2"/>
        <v>0</v>
      </c>
      <c r="E59" s="26" t="str">
        <f>IF([1]DRUM!B36="","",[1]DRUM!B36)</f>
        <v>WDB090002</v>
      </c>
      <c r="F59" s="26">
        <f>IF([1]DRUM!C36="","",[1]DRUM!C36)</f>
        <v>950</v>
      </c>
      <c r="G59" s="26">
        <f>IF([1]DRUM!D36="","",[1]DRUM!D36)</f>
        <v>900</v>
      </c>
      <c r="H59" s="26">
        <f>IF([1]DRUM!E36="","",[1]DRUM!E36)</f>
        <v>700</v>
      </c>
      <c r="I59" s="26">
        <f>IF([1]DRUM!F36="","",[1]DRUM!F36)</f>
        <v>590</v>
      </c>
      <c r="J59" s="26">
        <f>IF([1]DRUM!G36="","",[1]DRUM!G36)</f>
        <v>750</v>
      </c>
      <c r="K59" s="26">
        <f>IF([1]DRUM!H36="","",[1]DRUM!H36)</f>
        <v>750</v>
      </c>
      <c r="L59" s="26" t="str">
        <f>IF([1]DRUM!I36="","",[1]DRUM!I36)</f>
        <v/>
      </c>
      <c r="M59" s="26">
        <f>IF([1]DRUM!J36="","",
IF(AND([1]DRUM!K36="Wooden Drum",[1]DRUM!J36&gt;Max_WD_Capacity),Max_WD_Capacity,
[1]DRUM!J36))</f>
        <v>1000</v>
      </c>
      <c r="N59" s="26" t="str">
        <f>IF([1]DRUM!K36="","",[1]DRUM!K36)</f>
        <v>Wooden Drum</v>
      </c>
      <c r="O59" s="26">
        <f>IF([1]DRUM!L36="","",[1]DRUM!L36)</f>
        <v>65</v>
      </c>
      <c r="P59" s="26">
        <f>IF([1]DRUM!M36="","",[1]DRUM!M36)</f>
        <v>28</v>
      </c>
      <c r="Q59" s="26">
        <f>IF([1]DRUM!N36="","",[1]DRUM!N36)</f>
        <v>0.14828317324943824</v>
      </c>
      <c r="R59" s="26" t="str">
        <f t="shared" si="8"/>
        <v>Export</v>
      </c>
      <c r="S59" s="26">
        <f ca="1">IF(N59="",0,
IF(Knee_Application="YES",Knee_Width,IF(Knee_Application="NO",0,
IF(OR(Cable_Type="OH",SearchData("Conductor",Cable_Desc)),0,
IF(N59="Steel Drum",Knee_Width,
IF(N59="Plywood Drum",0,
IF(Country="UAE",0,
IF(AND(OR(SearchData("LSHF",Cable_Desc),SearchData("LSZH",Cable_Desc),SearchData("LS0H",Cable_Desc),SearchData("LSOH",Cable_Desc)),D.nom&gt;40),Knee_Width,
IF(AND(Country="Egypt",D.nom&gt;60),Knee_Width,
IF(AND(Country&lt;&gt;"Egypt",D.nom&gt;35),Knee_Width,
0))))))))))</f>
        <v>125</v>
      </c>
      <c r="T59" s="118">
        <f t="shared" ca="1" si="3"/>
        <v>3</v>
      </c>
      <c r="U59" s="118">
        <f t="shared" ca="1" si="4"/>
        <v>0</v>
      </c>
      <c r="V59" s="117">
        <f t="shared" ca="1" si="5"/>
        <v>0</v>
      </c>
      <c r="W59" s="64">
        <f t="shared" ca="1" si="6"/>
        <v>0</v>
      </c>
      <c r="X59" s="64">
        <f t="shared" ca="1" si="9"/>
        <v>0</v>
      </c>
      <c r="Y59" s="64">
        <f t="shared" ca="1" si="7"/>
        <v>0</v>
      </c>
      <c r="AK59" s="12"/>
      <c r="AL59" s="12"/>
      <c r="AM59" s="156"/>
      <c r="AN59" s="12"/>
      <c r="AO59" s="12"/>
    </row>
    <row r="60" spans="1:41">
      <c r="A60" s="12">
        <f t="shared" ca="1" si="0"/>
        <v>0</v>
      </c>
      <c r="B60" s="12" t="str">
        <f>IF([1]DRUM!A37="","",[1]DRUM!A37)</f>
        <v>Export</v>
      </c>
      <c r="C60" s="12">
        <f t="shared" ca="1" si="1"/>
        <v>0</v>
      </c>
      <c r="D60" s="155">
        <f t="shared" ca="1" si="2"/>
        <v>0</v>
      </c>
      <c r="E60" s="26" t="str">
        <f>IF([1]DRUM!B37="","",[1]DRUM!B37)</f>
        <v>WDB090001</v>
      </c>
      <c r="F60" s="26">
        <f>IF([1]DRUM!C37="","",[1]DRUM!C37)</f>
        <v>950</v>
      </c>
      <c r="G60" s="26">
        <f>IF([1]DRUM!D37="","",[1]DRUM!D37)</f>
        <v>900</v>
      </c>
      <c r="H60" s="26">
        <f>IF([1]DRUM!E37="","",[1]DRUM!E37)</f>
        <v>600</v>
      </c>
      <c r="I60" s="26">
        <f>IF([1]DRUM!F37="","",[1]DRUM!F37)</f>
        <v>590</v>
      </c>
      <c r="J60" s="26">
        <f>IF([1]DRUM!G37="","",[1]DRUM!G37)</f>
        <v>750</v>
      </c>
      <c r="K60" s="26">
        <f>IF([1]DRUM!H37="","",[1]DRUM!H37)</f>
        <v>750</v>
      </c>
      <c r="L60" s="26" t="str">
        <f>IF([1]DRUM!I37="","",[1]DRUM!I37)</f>
        <v/>
      </c>
      <c r="M60" s="26">
        <f>IF([1]DRUM!J37="","",
IF(AND([1]DRUM!K37="Wooden Drum",[1]DRUM!J37&gt;Max_WD_Capacity),Max_WD_Capacity,
[1]DRUM!J37))</f>
        <v>1000</v>
      </c>
      <c r="N60" s="26" t="str">
        <f>IF([1]DRUM!K37="","",[1]DRUM!K37)</f>
        <v>Wooden Drum</v>
      </c>
      <c r="O60" s="26">
        <f>IF([1]DRUM!L37="","",[1]DRUM!L37)</f>
        <v>65</v>
      </c>
      <c r="P60" s="26">
        <f>IF([1]DRUM!M37="","",[1]DRUM!M37)</f>
        <v>28</v>
      </c>
      <c r="Q60" s="26">
        <f>IF([1]DRUM!N37="","",[1]DRUM!N37)</f>
        <v>0.20852321238202251</v>
      </c>
      <c r="R60" s="26" t="str">
        <f t="shared" si="8"/>
        <v>Export</v>
      </c>
      <c r="S60" s="26">
        <f ca="1">IF(N60="",0,
IF(Knee_Application="YES",Knee_Width,IF(Knee_Application="NO",0,
IF(OR(Cable_Type="OH",SearchData("Conductor",Cable_Desc)),0,
IF(N60="Steel Drum",Knee_Width,
IF(N60="Plywood Drum",0,
IF(Country="UAE",0,
IF(AND(OR(SearchData("LSHF",Cable_Desc),SearchData("LSZH",Cable_Desc),SearchData("LS0H",Cable_Desc),SearchData("LSOH",Cable_Desc)),D.nom&gt;40),Knee_Width,
IF(AND(Country="Egypt",D.nom&gt;60),Knee_Width,
IF(AND(Country&lt;&gt;"Egypt",D.nom&gt;35),Knee_Width,
0))))))))))</f>
        <v>125</v>
      </c>
      <c r="T60" s="118">
        <f t="shared" ca="1" si="3"/>
        <v>3</v>
      </c>
      <c r="U60" s="118">
        <f t="shared" ca="1" si="4"/>
        <v>0</v>
      </c>
      <c r="V60" s="117">
        <f t="shared" ca="1" si="5"/>
        <v>0</v>
      </c>
      <c r="W60" s="64">
        <f t="shared" ca="1" si="6"/>
        <v>0</v>
      </c>
      <c r="X60" s="64">
        <f t="shared" ca="1" si="9"/>
        <v>0</v>
      </c>
      <c r="Y60" s="64">
        <f t="shared" ca="1" si="7"/>
        <v>0</v>
      </c>
      <c r="AK60" s="12"/>
      <c r="AL60" s="12"/>
      <c r="AM60" s="156"/>
      <c r="AN60" s="12"/>
      <c r="AO60" s="12"/>
    </row>
    <row r="61" spans="1:41">
      <c r="A61" s="12">
        <f t="shared" ca="1" si="0"/>
        <v>0</v>
      </c>
      <c r="B61" s="12" t="str">
        <f>IF([1]DRUM!A38="","",[1]DRUM!A38)</f>
        <v>Export</v>
      </c>
      <c r="C61" s="12">
        <f t="shared" ca="1" si="1"/>
        <v>0</v>
      </c>
      <c r="D61" s="155">
        <f t="shared" ca="1" si="2"/>
        <v>0</v>
      </c>
      <c r="E61" s="26" t="str">
        <f>IF([1]DRUM!B38="","",[1]DRUM!B38)</f>
        <v>WDB090000</v>
      </c>
      <c r="F61" s="26">
        <f>IF([1]DRUM!C38="","",[1]DRUM!C38)</f>
        <v>950</v>
      </c>
      <c r="G61" s="26">
        <f>IF([1]DRUM!D38="","",[1]DRUM!D38)</f>
        <v>900</v>
      </c>
      <c r="H61" s="26">
        <f>IF([1]DRUM!E38="","",[1]DRUM!E38)</f>
        <v>500</v>
      </c>
      <c r="I61" s="26">
        <f>IF([1]DRUM!F38="","",[1]DRUM!F38)</f>
        <v>610</v>
      </c>
      <c r="J61" s="26">
        <f>IF([1]DRUM!G38="","",[1]DRUM!G38)</f>
        <v>750</v>
      </c>
      <c r="K61" s="26">
        <f>IF([1]DRUM!H38="","",[1]DRUM!H38)</f>
        <v>750</v>
      </c>
      <c r="L61" s="26" t="str">
        <f>IF([1]DRUM!I38="","",[1]DRUM!I38)</f>
        <v/>
      </c>
      <c r="M61" s="26">
        <f>IF([1]DRUM!J38="","",
IF(AND([1]DRUM!K38="Wooden Drum",[1]DRUM!J38&gt;Max_WD_Capacity),Max_WD_Capacity,
[1]DRUM!J38))</f>
        <v>1000</v>
      </c>
      <c r="N61" s="26" t="str">
        <f>IF([1]DRUM!K38="","",[1]DRUM!K38)</f>
        <v>Wooden Drum</v>
      </c>
      <c r="O61" s="26">
        <f>IF([1]DRUM!L38="","",[1]DRUM!L38)</f>
        <v>65</v>
      </c>
      <c r="P61" s="26">
        <f>IF([1]DRUM!M38="","",[1]DRUM!M38)</f>
        <v>28</v>
      </c>
      <c r="Q61" s="26">
        <f>IF([1]DRUM!N38="","",[1]DRUM!N38)</f>
        <v>0.26829201261656832</v>
      </c>
      <c r="R61" s="26" t="str">
        <f t="shared" si="8"/>
        <v>Export</v>
      </c>
      <c r="S61" s="26">
        <f ca="1">IF(N61="",0,
IF(Knee_Application="YES",Knee_Width,IF(Knee_Application="NO",0,
IF(OR(Cable_Type="OH",SearchData("Conductor",Cable_Desc)),0,
IF(N61="Steel Drum",Knee_Width,
IF(N61="Plywood Drum",0,
IF(Country="UAE",0,
IF(AND(OR(SearchData("LSHF",Cable_Desc),SearchData("LSZH",Cable_Desc),SearchData("LS0H",Cable_Desc),SearchData("LSOH",Cable_Desc)),D.nom&gt;40),Knee_Width,
IF(AND(Country="Egypt",D.nom&gt;60),Knee_Width,
IF(AND(Country&lt;&gt;"Egypt",D.nom&gt;35),Knee_Width,
0))))))))))</f>
        <v>125</v>
      </c>
      <c r="T61" s="118">
        <f t="shared" ca="1" si="3"/>
        <v>3</v>
      </c>
      <c r="U61" s="118">
        <f t="shared" ca="1" si="4"/>
        <v>0</v>
      </c>
      <c r="V61" s="117">
        <f t="shared" ca="1" si="5"/>
        <v>0</v>
      </c>
      <c r="W61" s="64">
        <f t="shared" ca="1" si="6"/>
        <v>0</v>
      </c>
      <c r="X61" s="64">
        <f t="shared" ca="1" si="9"/>
        <v>0</v>
      </c>
      <c r="Y61" s="64">
        <f t="shared" ca="1" si="7"/>
        <v>0</v>
      </c>
      <c r="AK61" s="12"/>
      <c r="AL61" s="12"/>
      <c r="AM61" s="156"/>
      <c r="AN61" s="12"/>
      <c r="AO61" s="12"/>
    </row>
    <row r="62" spans="1:41">
      <c r="A62" s="12">
        <f t="shared" ca="1" si="0"/>
        <v>0</v>
      </c>
      <c r="B62" s="12" t="str">
        <f>IF([1]DRUM!A39="","",[1]DRUM!A39)</f>
        <v>Export</v>
      </c>
      <c r="C62" s="12">
        <f t="shared" ca="1" si="1"/>
        <v>0</v>
      </c>
      <c r="D62" s="155">
        <f t="shared" ca="1" si="2"/>
        <v>0</v>
      </c>
      <c r="E62" s="26" t="str">
        <f>IF([1]DRUM!B39="","",[1]DRUM!B39)</f>
        <v>WDB100002</v>
      </c>
      <c r="F62" s="26">
        <f>IF([1]DRUM!C39="","",[1]DRUM!C39)</f>
        <v>1050</v>
      </c>
      <c r="G62" s="26">
        <f>IF([1]DRUM!D39="","",[1]DRUM!D39)</f>
        <v>1000</v>
      </c>
      <c r="H62" s="26">
        <f>IF([1]DRUM!E39="","",[1]DRUM!E39)</f>
        <v>700</v>
      </c>
      <c r="I62" s="26">
        <f>IF([1]DRUM!F39="","",[1]DRUM!F39)</f>
        <v>610</v>
      </c>
      <c r="J62" s="26">
        <f>IF([1]DRUM!G39="","",[1]DRUM!G39)</f>
        <v>750</v>
      </c>
      <c r="K62" s="26">
        <f>IF([1]DRUM!H39="","",[1]DRUM!H39)</f>
        <v>750</v>
      </c>
      <c r="L62" s="26" t="str">
        <f>IF([1]DRUM!I39="","",[1]DRUM!I39)</f>
        <v/>
      </c>
      <c r="M62" s="26">
        <f>IF([1]DRUM!J39="","",
IF(AND([1]DRUM!K39="Wooden Drum",[1]DRUM!J39&gt;Max_WD_Capacity),Max_WD_Capacity,
[1]DRUM!J39))</f>
        <v>1000</v>
      </c>
      <c r="N62" s="26" t="str">
        <f>IF([1]DRUM!K39="","",[1]DRUM!K39)</f>
        <v>Wooden Drum</v>
      </c>
      <c r="O62" s="26">
        <f>IF([1]DRUM!L39="","",[1]DRUM!L39)</f>
        <v>70</v>
      </c>
      <c r="P62" s="26">
        <f>IF([1]DRUM!M39="","",[1]DRUM!M39)</f>
        <v>31</v>
      </c>
      <c r="Q62" s="26">
        <f>IF([1]DRUM!N39="","",[1]DRUM!N39)</f>
        <v>0.24433736863294614</v>
      </c>
      <c r="R62" s="26" t="str">
        <f t="shared" si="8"/>
        <v>Export</v>
      </c>
      <c r="S62" s="26">
        <f ca="1">IF(N62="",0,
IF(Knee_Application="YES",Knee_Width,IF(Knee_Application="NO",0,
IF(OR(Cable_Type="OH",SearchData("Conductor",Cable_Desc)),0,
IF(N62="Steel Drum",Knee_Width,
IF(N62="Plywood Drum",0,
IF(Country="UAE",0,
IF(AND(OR(SearchData("LSHF",Cable_Desc),SearchData("LSZH",Cable_Desc),SearchData("LS0H",Cable_Desc),SearchData("LSOH",Cable_Desc)),D.nom&gt;40),Knee_Width,
IF(AND(Country="Egypt",D.nom&gt;60),Knee_Width,
IF(AND(Country&lt;&gt;"Egypt",D.nom&gt;35),Knee_Width,
0))))))))))</f>
        <v>125</v>
      </c>
      <c r="T62" s="118">
        <f t="shared" ca="1" si="3"/>
        <v>3</v>
      </c>
      <c r="U62" s="118">
        <f t="shared" ca="1" si="4"/>
        <v>0</v>
      </c>
      <c r="V62" s="117">
        <f t="shared" ca="1" si="5"/>
        <v>0</v>
      </c>
      <c r="W62" s="64">
        <f t="shared" ca="1" si="6"/>
        <v>0</v>
      </c>
      <c r="X62" s="64">
        <f t="shared" ca="1" si="9"/>
        <v>0</v>
      </c>
      <c r="Y62" s="64">
        <f t="shared" ca="1" si="7"/>
        <v>0</v>
      </c>
      <c r="AK62" s="12"/>
      <c r="AL62" s="12"/>
      <c r="AM62" s="156"/>
      <c r="AN62" s="12"/>
      <c r="AO62" s="12"/>
    </row>
    <row r="63" spans="1:41">
      <c r="A63" s="12">
        <f t="shared" ca="1" si="0"/>
        <v>0</v>
      </c>
      <c r="B63" s="12" t="str">
        <f>IF([1]DRUM!A40="","",[1]DRUM!A40)</f>
        <v>Export</v>
      </c>
      <c r="C63" s="12">
        <f t="shared" ca="1" si="1"/>
        <v>0</v>
      </c>
      <c r="D63" s="155">
        <f t="shared" ca="1" si="2"/>
        <v>0</v>
      </c>
      <c r="E63" s="26" t="str">
        <f>IF([1]DRUM!B40="","",[1]DRUM!B40)</f>
        <v>WDB100000</v>
      </c>
      <c r="F63" s="26">
        <f>IF([1]DRUM!C40="","",[1]DRUM!C40)</f>
        <v>1050</v>
      </c>
      <c r="G63" s="26">
        <f>IF([1]DRUM!D40="","",[1]DRUM!D40)</f>
        <v>1000</v>
      </c>
      <c r="H63" s="26">
        <f>IF([1]DRUM!E40="","",[1]DRUM!E40)</f>
        <v>500</v>
      </c>
      <c r="I63" s="26">
        <f>IF([1]DRUM!F40="","",[1]DRUM!F40)</f>
        <v>610</v>
      </c>
      <c r="J63" s="26">
        <f>IF([1]DRUM!G40="","",[1]DRUM!G40)</f>
        <v>750</v>
      </c>
      <c r="K63" s="26">
        <f>IF([1]DRUM!H40="","",[1]DRUM!H40)</f>
        <v>750</v>
      </c>
      <c r="L63" s="26" t="str">
        <f>IF([1]DRUM!I40="","",[1]DRUM!I40)</f>
        <v/>
      </c>
      <c r="M63" s="26">
        <f>IF([1]DRUM!J40="","",
IF(AND([1]DRUM!K40="Wooden Drum",[1]DRUM!J40&gt;Max_WD_Capacity),Max_WD_Capacity,
[1]DRUM!J40))</f>
        <v>1000</v>
      </c>
      <c r="N63" s="26" t="str">
        <f>IF([1]DRUM!K40="","",[1]DRUM!K40)</f>
        <v>Wooden Drum</v>
      </c>
      <c r="O63" s="26">
        <f>IF([1]DRUM!L40="","",[1]DRUM!L40)</f>
        <v>70</v>
      </c>
      <c r="P63" s="26">
        <f>IF([1]DRUM!M40="","",[1]DRUM!M40)</f>
        <v>31</v>
      </c>
      <c r="Q63" s="26">
        <f>IF([1]DRUM!N40="","",[1]DRUM!N40)</f>
        <v>0.35931965975433261</v>
      </c>
      <c r="R63" s="26" t="str">
        <f t="shared" si="8"/>
        <v>Export</v>
      </c>
      <c r="S63" s="26">
        <f ca="1">IF(N63="",0,
IF(Knee_Application="YES",Knee_Width,IF(Knee_Application="NO",0,
IF(OR(Cable_Type="OH",SearchData("Conductor",Cable_Desc)),0,
IF(N63="Steel Drum",Knee_Width,
IF(N63="Plywood Drum",0,
IF(Country="UAE",0,
IF(AND(OR(SearchData("LSHF",Cable_Desc),SearchData("LSZH",Cable_Desc),SearchData("LS0H",Cable_Desc),SearchData("LSOH",Cable_Desc)),D.nom&gt;40),Knee_Width,
IF(AND(Country="Egypt",D.nom&gt;60),Knee_Width,
IF(AND(Country&lt;&gt;"Egypt",D.nom&gt;35),Knee_Width,
0))))))))))</f>
        <v>125</v>
      </c>
      <c r="T63" s="118">
        <f t="shared" ca="1" si="3"/>
        <v>3</v>
      </c>
      <c r="U63" s="118">
        <f t="shared" ca="1" si="4"/>
        <v>1</v>
      </c>
      <c r="V63" s="117">
        <f t="shared" ca="1" si="5"/>
        <v>5.8584419804142467</v>
      </c>
      <c r="W63" s="64">
        <f t="shared" ca="1" si="6"/>
        <v>0</v>
      </c>
      <c r="X63" s="64">
        <f t="shared" ca="1" si="9"/>
        <v>0</v>
      </c>
      <c r="Y63" s="64">
        <f t="shared" ca="1" si="7"/>
        <v>0</v>
      </c>
      <c r="AK63" s="12"/>
      <c r="AL63" s="12"/>
      <c r="AM63" s="156"/>
      <c r="AN63" s="12"/>
      <c r="AO63" s="12"/>
    </row>
    <row r="64" spans="1:41">
      <c r="A64" s="12">
        <f t="shared" ca="1" si="0"/>
        <v>0</v>
      </c>
      <c r="B64" s="12" t="str">
        <f>IF([1]DRUM!A41="","",[1]DRUM!A41)</f>
        <v>Export</v>
      </c>
      <c r="C64" s="12">
        <f t="shared" ca="1" si="1"/>
        <v>0</v>
      </c>
      <c r="D64" s="155">
        <f t="shared" ca="1" si="2"/>
        <v>0</v>
      </c>
      <c r="E64" s="26" t="str">
        <f>IF([1]DRUM!B41="","",[1]DRUM!B41)</f>
        <v>WDB100003</v>
      </c>
      <c r="F64" s="26">
        <f>IF([1]DRUM!C41="","",[1]DRUM!C41)</f>
        <v>1050</v>
      </c>
      <c r="G64" s="26">
        <f>IF([1]DRUM!D41="","",[1]DRUM!D41)</f>
        <v>1000</v>
      </c>
      <c r="H64" s="26">
        <f>IF([1]DRUM!E41="","",[1]DRUM!E41)</f>
        <v>500</v>
      </c>
      <c r="I64" s="26">
        <f>IF([1]DRUM!F41="","",[1]DRUM!F41)</f>
        <v>590</v>
      </c>
      <c r="J64" s="26">
        <f>IF([1]DRUM!G41="","",[1]DRUM!G41)</f>
        <v>750</v>
      </c>
      <c r="K64" s="26">
        <f>IF([1]DRUM!H41="","",[1]DRUM!H41)</f>
        <v>750</v>
      </c>
      <c r="L64" s="26" t="str">
        <f>IF([1]DRUM!I41="","",[1]DRUM!I41)</f>
        <v/>
      </c>
      <c r="M64" s="26">
        <f>IF([1]DRUM!J41="","",
IF(AND([1]DRUM!K41="Wooden Drum",[1]DRUM!J41&gt;Max_WD_Capacity),Max_WD_Capacity,
[1]DRUM!J41))</f>
        <v>1500</v>
      </c>
      <c r="N64" s="26" t="str">
        <f>IF([1]DRUM!K41="","",[1]DRUM!K41)</f>
        <v>Wooden Drum</v>
      </c>
      <c r="O64" s="26">
        <f>IF([1]DRUM!L41="","",[1]DRUM!L41)</f>
        <v>75</v>
      </c>
      <c r="P64" s="26">
        <f>IF([1]DRUM!M41="","",[1]DRUM!M41)</f>
        <v>31</v>
      </c>
      <c r="Q64" s="26">
        <f>IF([1]DRUM!N41="","",[1]DRUM!N41)</f>
        <v>0.3475386873033709</v>
      </c>
      <c r="R64" s="26" t="str">
        <f t="shared" si="8"/>
        <v>Export</v>
      </c>
      <c r="S64" s="26">
        <f ca="1">IF(N64="",0,
IF(Knee_Application="YES",Knee_Width,IF(Knee_Application="NO",0,
IF(OR(Cable_Type="OH",SearchData("Conductor",Cable_Desc)),0,
IF(N64="Steel Drum",Knee_Width,
IF(N64="Plywood Drum",0,
IF(Country="UAE",0,
IF(AND(OR(SearchData("LSHF",Cable_Desc),SearchData("LSZH",Cable_Desc),SearchData("LS0H",Cable_Desc),SearchData("LSOH",Cable_Desc)),D.nom&gt;40),Knee_Width,
IF(AND(Country="Egypt",D.nom&gt;60),Knee_Width,
IF(AND(Country&lt;&gt;"Egypt",D.nom&gt;35),Knee_Width,
0))))))))))</f>
        <v>125</v>
      </c>
      <c r="T64" s="118">
        <f t="shared" ca="1" si="3"/>
        <v>3</v>
      </c>
      <c r="U64" s="118">
        <f t="shared" ca="1" si="4"/>
        <v>1</v>
      </c>
      <c r="V64" s="117">
        <f t="shared" ca="1" si="5"/>
        <v>5.8584419804142467</v>
      </c>
      <c r="W64" s="64">
        <f t="shared" ca="1" si="6"/>
        <v>0</v>
      </c>
      <c r="X64" s="64">
        <f t="shared" ca="1" si="9"/>
        <v>0</v>
      </c>
      <c r="Y64" s="64">
        <f t="shared" ca="1" si="7"/>
        <v>0</v>
      </c>
      <c r="AK64" s="12"/>
      <c r="AL64" s="12"/>
      <c r="AM64" s="156"/>
      <c r="AN64" s="12"/>
      <c r="AO64" s="12"/>
    </row>
    <row r="65" spans="1:41">
      <c r="A65" s="12">
        <f t="shared" ca="1" si="0"/>
        <v>0</v>
      </c>
      <c r="B65" s="12" t="str">
        <f>IF([1]DRUM!A42="","",[1]DRUM!A42)</f>
        <v>Export</v>
      </c>
      <c r="C65" s="12">
        <f t="shared" ca="1" si="1"/>
        <v>0</v>
      </c>
      <c r="D65" s="155">
        <f t="shared" ca="1" si="2"/>
        <v>0</v>
      </c>
      <c r="E65" s="26" t="str">
        <f>IF([1]DRUM!B42="","",[1]DRUM!B42)</f>
        <v>WDB110002</v>
      </c>
      <c r="F65" s="26">
        <f>IF([1]DRUM!C42="","",[1]DRUM!C42)</f>
        <v>1150</v>
      </c>
      <c r="G65" s="26">
        <f>IF([1]DRUM!D42="","",[1]DRUM!D42)</f>
        <v>1100</v>
      </c>
      <c r="H65" s="26">
        <f>IF([1]DRUM!E42="","",[1]DRUM!E42)</f>
        <v>800</v>
      </c>
      <c r="I65" s="26">
        <f>IF([1]DRUM!F42="","",[1]DRUM!F42)</f>
        <v>590</v>
      </c>
      <c r="J65" s="26">
        <f>IF([1]DRUM!G42="","",[1]DRUM!G42)</f>
        <v>750</v>
      </c>
      <c r="K65" s="26">
        <f>IF([1]DRUM!H42="","",[1]DRUM!H42)</f>
        <v>750</v>
      </c>
      <c r="L65" s="26" t="str">
        <f>IF([1]DRUM!I42="","",[1]DRUM!I42)</f>
        <v/>
      </c>
      <c r="M65" s="26">
        <f>IF([1]DRUM!J42="","",
IF(AND([1]DRUM!K42="Wooden Drum",[1]DRUM!J42&gt;Max_WD_Capacity),Max_WD_Capacity,
[1]DRUM!J42))</f>
        <v>400</v>
      </c>
      <c r="N65" s="26" t="str">
        <f>IF([1]DRUM!K42="","",[1]DRUM!K42)</f>
        <v>Wooden Drum</v>
      </c>
      <c r="O65" s="26">
        <f>IF([1]DRUM!L42="","",[1]DRUM!L42)</f>
        <v>83</v>
      </c>
      <c r="P65" s="26">
        <f>IF([1]DRUM!M42="","",[1]DRUM!M42)</f>
        <v>34</v>
      </c>
      <c r="Q65" s="26">
        <f>IF([1]DRUM!N42="","",[1]DRUM!N42)</f>
        <v>0.26412940235056187</v>
      </c>
      <c r="R65" s="26" t="str">
        <f t="shared" si="8"/>
        <v>Export</v>
      </c>
      <c r="S65" s="26">
        <f ca="1">IF(N65="",0,
IF(Knee_Application="YES",Knee_Width,IF(Knee_Application="NO",0,
IF(OR(Cable_Type="OH",SearchData("Conductor",Cable_Desc)),0,
IF(N65="Steel Drum",Knee_Width,
IF(N65="Plywood Drum",0,
IF(Country="UAE",0,
IF(AND(OR(SearchData("LSHF",Cable_Desc),SearchData("LSZH",Cable_Desc),SearchData("LS0H",Cable_Desc),SearchData("LSOH",Cable_Desc)),D.nom&gt;40),Knee_Width,
IF(AND(Country="Egypt",D.nom&gt;60),Knee_Width,
IF(AND(Country&lt;&gt;"Egypt",D.nom&gt;35),Knee_Width,
0))))))))))</f>
        <v>125</v>
      </c>
      <c r="T65" s="118">
        <f t="shared" ca="1" si="3"/>
        <v>3</v>
      </c>
      <c r="U65" s="118">
        <f t="shared" ca="1" si="4"/>
        <v>0</v>
      </c>
      <c r="V65" s="117">
        <f t="shared" ca="1" si="5"/>
        <v>0</v>
      </c>
      <c r="W65" s="64">
        <f t="shared" ca="1" si="6"/>
        <v>0</v>
      </c>
      <c r="X65" s="64">
        <f t="shared" ca="1" si="9"/>
        <v>0</v>
      </c>
      <c r="Y65" s="64">
        <f t="shared" ca="1" si="7"/>
        <v>0</v>
      </c>
      <c r="AK65" s="12"/>
      <c r="AL65" s="12"/>
      <c r="AM65" s="156"/>
      <c r="AN65" s="12"/>
      <c r="AO65" s="12"/>
    </row>
    <row r="66" spans="1:41">
      <c r="A66" s="12">
        <f t="shared" ca="1" si="0"/>
        <v>0</v>
      </c>
      <c r="B66" s="12" t="str">
        <f>IF([1]DRUM!A43="","",[1]DRUM!A43)</f>
        <v>Export</v>
      </c>
      <c r="C66" s="12">
        <f t="shared" ca="1" si="1"/>
        <v>0</v>
      </c>
      <c r="D66" s="155">
        <f t="shared" ca="1" si="2"/>
        <v>0</v>
      </c>
      <c r="E66" s="26" t="str">
        <f>IF([1]DRUM!B43="","",[1]DRUM!B43)</f>
        <v>WDB110000</v>
      </c>
      <c r="F66" s="26">
        <f>IF([1]DRUM!C43="","",[1]DRUM!C43)</f>
        <v>1150</v>
      </c>
      <c r="G66" s="26">
        <f>IF([1]DRUM!D43="","",[1]DRUM!D43)</f>
        <v>1100</v>
      </c>
      <c r="H66" s="26">
        <f>IF([1]DRUM!E43="","",[1]DRUM!E43)</f>
        <v>550</v>
      </c>
      <c r="I66" s="26">
        <f>IF([1]DRUM!F43="","",[1]DRUM!F43)</f>
        <v>590</v>
      </c>
      <c r="J66" s="26">
        <f>IF([1]DRUM!G43="","",[1]DRUM!G43)</f>
        <v>750</v>
      </c>
      <c r="K66" s="26">
        <f>IF([1]DRUM!H43="","",[1]DRUM!H43)</f>
        <v>750</v>
      </c>
      <c r="L66" s="26" t="str">
        <f>IF([1]DRUM!I43="","",[1]DRUM!I43)</f>
        <v/>
      </c>
      <c r="M66" s="26">
        <f>IF([1]DRUM!J43="","",
IF(AND([1]DRUM!K43="Wooden Drum",[1]DRUM!J43&gt;Max_WD_Capacity),Max_WD_Capacity,
[1]DRUM!J43))</f>
        <v>1000</v>
      </c>
      <c r="N66" s="26" t="str">
        <f>IF([1]DRUM!K43="","",[1]DRUM!K43)</f>
        <v>Wooden Drum</v>
      </c>
      <c r="O66" s="26">
        <f>IF([1]DRUM!L43="","",[1]DRUM!L43)</f>
        <v>90</v>
      </c>
      <c r="P66" s="26">
        <f>IF([1]DRUM!M43="","",[1]DRUM!M43)</f>
        <v>34</v>
      </c>
      <c r="Q66" s="26">
        <f>IF([1]DRUM!N43="","",[1]DRUM!N43)</f>
        <v>0.42052181163707875</v>
      </c>
      <c r="R66" s="26" t="str">
        <f t="shared" si="8"/>
        <v>Export</v>
      </c>
      <c r="S66" s="26">
        <f ca="1">IF(N66="",0,
IF(Knee_Application="YES",Knee_Width,IF(Knee_Application="NO",0,
IF(OR(Cable_Type="OH",SearchData("Conductor",Cable_Desc)),0,
IF(N66="Steel Drum",Knee_Width,
IF(N66="Plywood Drum",0,
IF(Country="UAE",0,
IF(AND(OR(SearchData("LSHF",Cable_Desc),SearchData("LSZH",Cable_Desc),SearchData("LS0H",Cable_Desc),SearchData("LSOH",Cable_Desc)),D.nom&gt;40),Knee_Width,
IF(AND(Country="Egypt",D.nom&gt;60),Knee_Width,
IF(AND(Country&lt;&gt;"Egypt",D.nom&gt;35),Knee_Width,
0))))))))))</f>
        <v>125</v>
      </c>
      <c r="T66" s="118">
        <f t="shared" ca="1" si="3"/>
        <v>3</v>
      </c>
      <c r="U66" s="118">
        <f t="shared" ca="1" si="4"/>
        <v>1</v>
      </c>
      <c r="V66" s="117">
        <f t="shared" ca="1" si="5"/>
        <v>6.3296808784527157</v>
      </c>
      <c r="W66" s="64">
        <f t="shared" ca="1" si="6"/>
        <v>0</v>
      </c>
      <c r="X66" s="64">
        <f t="shared" ca="1" si="9"/>
        <v>0</v>
      </c>
      <c r="Y66" s="64">
        <f t="shared" ca="1" si="7"/>
        <v>0</v>
      </c>
      <c r="AK66" s="12"/>
      <c r="AL66" s="12"/>
      <c r="AM66" s="156"/>
      <c r="AN66" s="12"/>
      <c r="AO66" s="12"/>
    </row>
    <row r="67" spans="1:41">
      <c r="A67" s="12">
        <f t="shared" ca="1" si="0"/>
        <v>0</v>
      </c>
      <c r="B67" s="12" t="str">
        <f>IF([1]DRUM!A44="","",[1]DRUM!A44)</f>
        <v>Export</v>
      </c>
      <c r="C67" s="12">
        <f t="shared" ca="1" si="1"/>
        <v>0</v>
      </c>
      <c r="D67" s="155">
        <f t="shared" ca="1" si="2"/>
        <v>0</v>
      </c>
      <c r="E67" s="26" t="str">
        <f>IF([1]DRUM!B44="","",[1]DRUM!B44)</f>
        <v>WDB110003</v>
      </c>
      <c r="F67" s="26">
        <f>IF([1]DRUM!C44="","",[1]DRUM!C44)</f>
        <v>1150</v>
      </c>
      <c r="G67" s="26">
        <f>IF([1]DRUM!D44="","",[1]DRUM!D44)</f>
        <v>1100</v>
      </c>
      <c r="H67" s="26">
        <f>IF([1]DRUM!E44="","",[1]DRUM!E44)</f>
        <v>550</v>
      </c>
      <c r="I67" s="26">
        <f>IF([1]DRUM!F44="","",[1]DRUM!F44)</f>
        <v>590</v>
      </c>
      <c r="J67" s="26">
        <f>IF([1]DRUM!G44="","",[1]DRUM!G44)</f>
        <v>750</v>
      </c>
      <c r="K67" s="26">
        <f>IF([1]DRUM!H44="","",[1]DRUM!H44)</f>
        <v>750</v>
      </c>
      <c r="L67" s="26" t="str">
        <f>IF([1]DRUM!I44="","",[1]DRUM!I44)</f>
        <v/>
      </c>
      <c r="M67" s="26">
        <f>IF([1]DRUM!J44="","",
IF(AND([1]DRUM!K44="Wooden Drum",[1]DRUM!J44&gt;Max_WD_Capacity),Max_WD_Capacity,
[1]DRUM!J44))</f>
        <v>1500</v>
      </c>
      <c r="N67" s="26" t="str">
        <f>IF([1]DRUM!K44="","",[1]DRUM!K44)</f>
        <v>Wooden Drum</v>
      </c>
      <c r="O67" s="26">
        <f>IF([1]DRUM!L44="","",[1]DRUM!L44)</f>
        <v>95</v>
      </c>
      <c r="P67" s="26">
        <f>IF([1]DRUM!M44="","",[1]DRUM!M44)</f>
        <v>34</v>
      </c>
      <c r="Q67" s="26">
        <f>IF([1]DRUM!N44="","",[1]DRUM!N44)</f>
        <v>0.42052181163707875</v>
      </c>
      <c r="R67" s="26" t="str">
        <f t="shared" si="8"/>
        <v>Export</v>
      </c>
      <c r="S67" s="26">
        <f ca="1">IF(N67="",0,
IF(Knee_Application="YES",Knee_Width,IF(Knee_Application="NO",0,
IF(OR(Cable_Type="OH",SearchData("Conductor",Cable_Desc)),0,
IF(N67="Steel Drum",Knee_Width,
IF(N67="Plywood Drum",0,
IF(Country="UAE",0,
IF(AND(OR(SearchData("LSHF",Cable_Desc),SearchData("LSZH",Cable_Desc),SearchData("LS0H",Cable_Desc),SearchData("LSOH",Cable_Desc)),D.nom&gt;40),Knee_Width,
IF(AND(Country="Egypt",D.nom&gt;60),Knee_Width,
IF(AND(Country&lt;&gt;"Egypt",D.nom&gt;35),Knee_Width,
0))))))))))</f>
        <v>125</v>
      </c>
      <c r="T67" s="118">
        <f t="shared" ca="1" si="3"/>
        <v>3</v>
      </c>
      <c r="U67" s="118">
        <f t="shared" ca="1" si="4"/>
        <v>1</v>
      </c>
      <c r="V67" s="117">
        <f t="shared" ca="1" si="5"/>
        <v>6.3296808784527157</v>
      </c>
      <c r="W67" s="64">
        <f t="shared" ca="1" si="6"/>
        <v>0</v>
      </c>
      <c r="X67" s="64">
        <f t="shared" ca="1" si="9"/>
        <v>0</v>
      </c>
      <c r="Y67" s="64">
        <f t="shared" ca="1" si="7"/>
        <v>0</v>
      </c>
      <c r="AK67" s="12"/>
      <c r="AL67" s="12"/>
      <c r="AM67" s="156"/>
      <c r="AN67" s="12"/>
      <c r="AO67" s="12"/>
    </row>
    <row r="68" spans="1:41">
      <c r="A68" s="12">
        <f t="shared" ca="1" si="0"/>
        <v>0</v>
      </c>
      <c r="B68" s="12" t="str">
        <f>IF([1]DRUM!A45="","",[1]DRUM!A45)</f>
        <v>Export</v>
      </c>
      <c r="C68" s="12">
        <f t="shared" ca="1" si="1"/>
        <v>0</v>
      </c>
      <c r="D68" s="155">
        <f t="shared" ca="1" si="2"/>
        <v>0</v>
      </c>
      <c r="E68" s="26" t="str">
        <f>IF([1]DRUM!B45="","",[1]DRUM!B45)</f>
        <v>WDB110004</v>
      </c>
      <c r="F68" s="26">
        <f>IF([1]DRUM!C45="","",[1]DRUM!C45)</f>
        <v>1150</v>
      </c>
      <c r="G68" s="26">
        <f>IF([1]DRUM!D45="","",[1]DRUM!D45)</f>
        <v>1100</v>
      </c>
      <c r="H68" s="26">
        <f>IF([1]DRUM!E45="","",[1]DRUM!E45)</f>
        <v>450</v>
      </c>
      <c r="I68" s="26">
        <f>IF([1]DRUM!F45="","",[1]DRUM!F45)</f>
        <v>590</v>
      </c>
      <c r="J68" s="26">
        <f>IF([1]DRUM!G45="","",[1]DRUM!G45)</f>
        <v>750</v>
      </c>
      <c r="K68" s="26">
        <f>IF([1]DRUM!H45="","",[1]DRUM!H45)</f>
        <v>750</v>
      </c>
      <c r="L68" s="26" t="str">
        <f>IF([1]DRUM!I45="","",[1]DRUM!I45)</f>
        <v/>
      </c>
      <c r="M68" s="26">
        <f>IF([1]DRUM!J45="","",
IF(AND([1]DRUM!K45="Wooden Drum",[1]DRUM!J45&gt;Max_WD_Capacity),Max_WD_Capacity,
[1]DRUM!J45))</f>
        <v>2500</v>
      </c>
      <c r="N68" s="26" t="str">
        <f>IF([1]DRUM!K45="","",[1]DRUM!K45)</f>
        <v>Wooden Drum</v>
      </c>
      <c r="O68" s="26">
        <f>IF([1]DRUM!L45="","",[1]DRUM!L45)</f>
        <v>80</v>
      </c>
      <c r="P68" s="26">
        <f>IF([1]DRUM!M45="","",[1]DRUM!M45)</f>
        <v>34</v>
      </c>
      <c r="Q68" s="26">
        <f>IF([1]DRUM!N45="","",[1]DRUM!N45)</f>
        <v>0.4668603032775282</v>
      </c>
      <c r="R68" s="26" t="str">
        <f t="shared" si="8"/>
        <v>Export</v>
      </c>
      <c r="S68" s="26">
        <f ca="1">IF(N68="",0,
IF(Knee_Application="YES",Knee_Width,IF(Knee_Application="NO",0,
IF(OR(Cable_Type="OH",SearchData("Conductor",Cable_Desc)),0,
IF(N68="Steel Drum",Knee_Width,
IF(N68="Plywood Drum",0,
IF(Country="UAE",0,
IF(AND(OR(SearchData("LSHF",Cable_Desc),SearchData("LSZH",Cable_Desc),SearchData("LS0H",Cable_Desc),SearchData("LSOH",Cable_Desc)),D.nom&gt;40),Knee_Width,
IF(AND(Country="Egypt",D.nom&gt;60),Knee_Width,
IF(AND(Country&lt;&gt;"Egypt",D.nom&gt;35),Knee_Width,
0))))))))))</f>
        <v>125</v>
      </c>
      <c r="T68" s="118">
        <f t="shared" ca="1" si="3"/>
        <v>3</v>
      </c>
      <c r="U68" s="118">
        <f t="shared" ca="1" si="4"/>
        <v>1</v>
      </c>
      <c r="V68" s="117">
        <f t="shared" ca="1" si="5"/>
        <v>5.3872030823757777</v>
      </c>
      <c r="W68" s="64">
        <f t="shared" ca="1" si="6"/>
        <v>0</v>
      </c>
      <c r="X68" s="64">
        <f t="shared" ca="1" si="9"/>
        <v>0</v>
      </c>
      <c r="Y68" s="64">
        <f t="shared" ca="1" si="7"/>
        <v>0</v>
      </c>
      <c r="AK68" s="12"/>
      <c r="AL68" s="12"/>
      <c r="AM68" s="156"/>
      <c r="AN68" s="12"/>
      <c r="AO68" s="12"/>
    </row>
    <row r="69" spans="1:41">
      <c r="A69" s="12">
        <f t="shared" ca="1" si="0"/>
        <v>0</v>
      </c>
      <c r="B69" s="12" t="str">
        <f>IF([1]DRUM!A46="","",[1]DRUM!A46)</f>
        <v>Export</v>
      </c>
      <c r="C69" s="12">
        <f t="shared" ca="1" si="1"/>
        <v>0</v>
      </c>
      <c r="D69" s="155">
        <f t="shared" ca="1" si="2"/>
        <v>0</v>
      </c>
      <c r="E69" s="26" t="str">
        <f>IF([1]DRUM!B46="","",[1]DRUM!B46)</f>
        <v>WDB125001</v>
      </c>
      <c r="F69" s="26">
        <f>IF([1]DRUM!C46="","",[1]DRUM!C46)</f>
        <v>1300</v>
      </c>
      <c r="G69" s="26">
        <f>IF([1]DRUM!D46="","",[1]DRUM!D46)</f>
        <v>1250</v>
      </c>
      <c r="H69" s="26">
        <f>IF([1]DRUM!E46="","",[1]DRUM!E46)</f>
        <v>800</v>
      </c>
      <c r="I69" s="26">
        <f>IF([1]DRUM!F46="","",[1]DRUM!F46)</f>
        <v>590</v>
      </c>
      <c r="J69" s="26">
        <f>IF([1]DRUM!G46="","",[1]DRUM!G46)</f>
        <v>750</v>
      </c>
      <c r="K69" s="26">
        <f>IF([1]DRUM!H46="","",[1]DRUM!H46)</f>
        <v>750</v>
      </c>
      <c r="L69" s="26" t="str">
        <f>IF([1]DRUM!I46="","",[1]DRUM!I46)</f>
        <v/>
      </c>
      <c r="M69" s="26">
        <f>IF([1]DRUM!J46="","",
IF(AND([1]DRUM!K46="Wooden Drum",[1]DRUM!J46&gt;Max_WD_Capacity),Max_WD_Capacity,
[1]DRUM!J46))</f>
        <v>1750</v>
      </c>
      <c r="N69" s="26" t="str">
        <f>IF([1]DRUM!K46="","",[1]DRUM!K46)</f>
        <v>Wooden Drum</v>
      </c>
      <c r="O69" s="26">
        <f>IF([1]DRUM!L46="","",[1]DRUM!L46)</f>
        <v>120</v>
      </c>
      <c r="P69" s="26">
        <f>IF([1]DRUM!M46="","",[1]DRUM!M46)</f>
        <v>38</v>
      </c>
      <c r="Q69" s="26">
        <f>IF([1]DRUM!N46="","",[1]DRUM!N46)</f>
        <v>0.42747258538314614</v>
      </c>
      <c r="R69" s="26" t="str">
        <f t="shared" si="8"/>
        <v>Export</v>
      </c>
      <c r="S69" s="26">
        <f ca="1">IF(N69="",0,
IF(Knee_Application="YES",Knee_Width,IF(Knee_Application="NO",0,
IF(OR(Cable_Type="OH",SearchData("Conductor",Cable_Desc)),0,
IF(N69="Steel Drum",Knee_Width,
IF(N69="Plywood Drum",0,
IF(Country="UAE",0,
IF(AND(OR(SearchData("LSHF",Cable_Desc),SearchData("LSZH",Cable_Desc),SearchData("LS0H",Cable_Desc),SearchData("LSOH",Cable_Desc)),D.nom&gt;40),Knee_Width,
IF(AND(Country="Egypt",D.nom&gt;60),Knee_Width,
IF(AND(Country&lt;&gt;"Egypt",D.nom&gt;35),Knee_Width,
0))))))))))</f>
        <v>125</v>
      </c>
      <c r="T69" s="118">
        <f t="shared" ca="1" si="3"/>
        <v>3</v>
      </c>
      <c r="U69" s="118">
        <f t="shared" ca="1" si="4"/>
        <v>0</v>
      </c>
      <c r="V69" s="117">
        <f t="shared" ca="1" si="5"/>
        <v>0</v>
      </c>
      <c r="W69" s="64">
        <f t="shared" ca="1" si="6"/>
        <v>0</v>
      </c>
      <c r="X69" s="64">
        <f t="shared" ca="1" si="9"/>
        <v>0</v>
      </c>
      <c r="Y69" s="64">
        <f t="shared" ca="1" si="7"/>
        <v>0</v>
      </c>
      <c r="AK69" s="12"/>
      <c r="AL69" s="12"/>
      <c r="AM69" s="156"/>
      <c r="AN69" s="12"/>
      <c r="AO69" s="12"/>
    </row>
    <row r="70" spans="1:41">
      <c r="A70" s="12">
        <f t="shared" ca="1" si="0"/>
        <v>0</v>
      </c>
      <c r="B70" s="12" t="str">
        <f>IF([1]DRUM!A47="","",[1]DRUM!A47)</f>
        <v>Export</v>
      </c>
      <c r="C70" s="12">
        <f t="shared" ca="1" si="1"/>
        <v>0</v>
      </c>
      <c r="D70" s="155">
        <f t="shared" ca="1" si="2"/>
        <v>0</v>
      </c>
      <c r="E70" s="26" t="str">
        <f>IF([1]DRUM!B47="","",[1]DRUM!B47)</f>
        <v>WDB125000</v>
      </c>
      <c r="F70" s="26">
        <f>IF([1]DRUM!C47="","",[1]DRUM!C47)</f>
        <v>1300</v>
      </c>
      <c r="G70" s="26">
        <f>IF([1]DRUM!D47="","",[1]DRUM!D47)</f>
        <v>1250</v>
      </c>
      <c r="H70" s="26">
        <f>IF([1]DRUM!E47="","",[1]DRUM!E47)</f>
        <v>550</v>
      </c>
      <c r="I70" s="26">
        <f>IF([1]DRUM!F47="","",[1]DRUM!F47)</f>
        <v>590</v>
      </c>
      <c r="J70" s="26">
        <f>IF([1]DRUM!G47="","",[1]DRUM!G47)</f>
        <v>750</v>
      </c>
      <c r="K70" s="26">
        <f>IF([1]DRUM!H47="","",[1]DRUM!H47)</f>
        <v>750</v>
      </c>
      <c r="L70" s="26" t="str">
        <f>IF([1]DRUM!I47="","",[1]DRUM!I47)</f>
        <v/>
      </c>
      <c r="M70" s="26">
        <f>IF([1]DRUM!J47="","",
IF(AND([1]DRUM!K47="Wooden Drum",[1]DRUM!J47&gt;Max_WD_Capacity),Max_WD_Capacity,
[1]DRUM!J47))</f>
        <v>2000</v>
      </c>
      <c r="N70" s="26" t="str">
        <f>IF([1]DRUM!K47="","",[1]DRUM!K47)</f>
        <v>Wooden Drum</v>
      </c>
      <c r="O70" s="26">
        <f>IF([1]DRUM!L47="","",[1]DRUM!L47)</f>
        <v>105</v>
      </c>
      <c r="P70" s="26">
        <f>IF([1]DRUM!M47="","",[1]DRUM!M47)</f>
        <v>38</v>
      </c>
      <c r="Q70" s="26">
        <f>IF([1]DRUM!N47="","",[1]DRUM!N47)</f>
        <v>0.58386499466966302</v>
      </c>
      <c r="R70" s="26" t="str">
        <f t="shared" si="8"/>
        <v>Export</v>
      </c>
      <c r="S70" s="26">
        <f ca="1">IF(N70="",0,
IF(Knee_Application="YES",Knee_Width,IF(Knee_Application="NO",0,
IF(OR(Cable_Type="OH",SearchData("Conductor",Cable_Desc)),0,
IF(N70="Steel Drum",Knee_Width,
IF(N70="Plywood Drum",0,
IF(Country="UAE",0,
IF(AND(OR(SearchData("LSHF",Cable_Desc),SearchData("LSZH",Cable_Desc),SearchData("LS0H",Cable_Desc),SearchData("LSOH",Cable_Desc)),D.nom&gt;40),Knee_Width,
IF(AND(Country="Egypt",D.nom&gt;60),Knee_Width,
IF(AND(Country&lt;&gt;"Egypt",D.nom&gt;35),Knee_Width,
0))))))))))</f>
        <v>125</v>
      </c>
      <c r="T70" s="118">
        <f t="shared" ca="1" si="3"/>
        <v>3</v>
      </c>
      <c r="U70" s="118">
        <f t="shared" ca="1" si="4"/>
        <v>1</v>
      </c>
      <c r="V70" s="117">
        <f t="shared" ca="1" si="5"/>
        <v>6.3296808784527157</v>
      </c>
      <c r="W70" s="64">
        <f t="shared" ca="1" si="6"/>
        <v>0</v>
      </c>
      <c r="X70" s="64">
        <f t="shared" ca="1" si="9"/>
        <v>0</v>
      </c>
      <c r="Y70" s="64">
        <f t="shared" ca="1" si="7"/>
        <v>0</v>
      </c>
      <c r="AK70" s="12"/>
      <c r="AL70" s="12"/>
      <c r="AM70" s="156"/>
      <c r="AN70" s="12"/>
      <c r="AO70" s="12"/>
    </row>
    <row r="71" spans="1:41">
      <c r="A71" s="12">
        <f t="shared" ca="1" si="0"/>
        <v>0</v>
      </c>
      <c r="B71" s="12" t="str">
        <f>IF([1]DRUM!A48="","",[1]DRUM!A48)</f>
        <v>Export</v>
      </c>
      <c r="C71" s="12">
        <f t="shared" ca="1" si="1"/>
        <v>0</v>
      </c>
      <c r="D71" s="155">
        <f t="shared" ca="1" si="2"/>
        <v>0</v>
      </c>
      <c r="E71" s="26" t="str">
        <f>IF([1]DRUM!B48="","",[1]DRUM!B48)</f>
        <v>WDB140025</v>
      </c>
      <c r="F71" s="26">
        <f>IF([1]DRUM!C48="","",[1]DRUM!C48)</f>
        <v>1450</v>
      </c>
      <c r="G71" s="26">
        <f>IF([1]DRUM!D48="","",[1]DRUM!D48)</f>
        <v>1400</v>
      </c>
      <c r="H71" s="26">
        <f>IF([1]DRUM!E48="","",[1]DRUM!E48)</f>
        <v>900</v>
      </c>
      <c r="I71" s="26">
        <f>IF([1]DRUM!F48="","",[1]DRUM!F48)</f>
        <v>590</v>
      </c>
      <c r="J71" s="26">
        <f>IF([1]DRUM!G48="","",[1]DRUM!G48)</f>
        <v>750</v>
      </c>
      <c r="K71" s="26">
        <f>IF([1]DRUM!H48="","",[1]DRUM!H48)</f>
        <v>750</v>
      </c>
      <c r="L71" s="26" t="str">
        <f>IF([1]DRUM!I48="","",[1]DRUM!I48)</f>
        <v/>
      </c>
      <c r="M71" s="26">
        <f>IF([1]DRUM!J48="","",
IF(AND([1]DRUM!K48="Wooden Drum",[1]DRUM!J48&gt;Max_WD_Capacity),Max_WD_Capacity,
[1]DRUM!J48))</f>
        <v>900</v>
      </c>
      <c r="N71" s="26" t="str">
        <f>IF([1]DRUM!K48="","",[1]DRUM!K48)</f>
        <v>Wooden Drum</v>
      </c>
      <c r="O71" s="26">
        <f>IF([1]DRUM!L48="","",[1]DRUM!L48)</f>
        <v>103</v>
      </c>
      <c r="P71" s="26">
        <f>IF([1]DRUM!M48="","",[1]DRUM!M48)</f>
        <v>43</v>
      </c>
      <c r="Q71" s="26">
        <f>IF([1]DRUM!N48="","",[1]DRUM!N48)</f>
        <v>0.53289265386516871</v>
      </c>
      <c r="R71" s="26" t="str">
        <f t="shared" si="8"/>
        <v>Export</v>
      </c>
      <c r="S71" s="26">
        <f ca="1">IF(N71="",0,
IF(Knee_Application="YES",Knee_Width,IF(Knee_Application="NO",0,
IF(OR(Cable_Type="OH",SearchData("Conductor",Cable_Desc)),0,
IF(N71="Steel Drum",Knee_Width,
IF(N71="Plywood Drum",0,
IF(Country="UAE",0,
IF(AND(OR(SearchData("LSHF",Cable_Desc),SearchData("LSZH",Cable_Desc),SearchData("LS0H",Cable_Desc),SearchData("LSOH",Cable_Desc)),D.nom&gt;40),Knee_Width,
IF(AND(Country="Egypt",D.nom&gt;60),Knee_Width,
IF(AND(Country&lt;&gt;"Egypt",D.nom&gt;35),Knee_Width,
0))))))))))</f>
        <v>125</v>
      </c>
      <c r="T71" s="118">
        <f t="shared" ca="1" si="3"/>
        <v>3</v>
      </c>
      <c r="U71" s="118">
        <f t="shared" ca="1" si="4"/>
        <v>1</v>
      </c>
      <c r="V71" s="117">
        <f t="shared" ca="1" si="5"/>
        <v>9.6283531647219984</v>
      </c>
      <c r="W71" s="64">
        <f t="shared" ca="1" si="6"/>
        <v>0</v>
      </c>
      <c r="X71" s="64">
        <f t="shared" ca="1" si="9"/>
        <v>0</v>
      </c>
      <c r="Y71" s="64">
        <f t="shared" ca="1" si="7"/>
        <v>0</v>
      </c>
      <c r="AK71" s="12"/>
      <c r="AL71" s="12"/>
      <c r="AM71" s="156"/>
      <c r="AN71" s="12"/>
      <c r="AO71" s="12"/>
    </row>
    <row r="72" spans="1:41">
      <c r="A72" s="12">
        <f t="shared" ca="1" si="0"/>
        <v>0</v>
      </c>
      <c r="B72" s="12" t="str">
        <f>IF([1]DRUM!A49="","",[1]DRUM!A49)</f>
        <v>Export</v>
      </c>
      <c r="C72" s="12">
        <f t="shared" ca="1" si="1"/>
        <v>0</v>
      </c>
      <c r="D72" s="155">
        <f t="shared" ca="1" si="2"/>
        <v>0</v>
      </c>
      <c r="E72" s="26" t="str">
        <f>IF([1]DRUM!B49="","",[1]DRUM!B49)</f>
        <v>WDB140017</v>
      </c>
      <c r="F72" s="26">
        <f>IF([1]DRUM!C49="","",[1]DRUM!C49)</f>
        <v>1450</v>
      </c>
      <c r="G72" s="26">
        <f>IF([1]DRUM!D49="","",[1]DRUM!D49)</f>
        <v>1400</v>
      </c>
      <c r="H72" s="26">
        <f>IF([1]DRUM!E49="","",[1]DRUM!E49)</f>
        <v>550</v>
      </c>
      <c r="I72" s="26">
        <f>IF([1]DRUM!F49="","",[1]DRUM!F49)</f>
        <v>610</v>
      </c>
      <c r="J72" s="26">
        <f>IF([1]DRUM!G49="","",[1]DRUM!G49)</f>
        <v>750</v>
      </c>
      <c r="K72" s="26">
        <f>IF([1]DRUM!H49="","",[1]DRUM!H49)</f>
        <v>750</v>
      </c>
      <c r="L72" s="26" t="str">
        <f>IF([1]DRUM!I49="","",[1]DRUM!I49)</f>
        <v/>
      </c>
      <c r="M72" s="26">
        <f>IF([1]DRUM!J49="","",
IF(AND([1]DRUM!K49="Wooden Drum",[1]DRUM!J49&gt;Max_WD_Capacity),Max_WD_Capacity,
[1]DRUM!J49))</f>
        <v>1500</v>
      </c>
      <c r="N72" s="26" t="str">
        <f>IF([1]DRUM!K49="","",[1]DRUM!K49)</f>
        <v>Wooden Drum</v>
      </c>
      <c r="O72" s="26">
        <f>IF([1]DRUM!L49="","",[1]DRUM!L49)</f>
        <v>112</v>
      </c>
      <c r="P72" s="26">
        <f>IF([1]DRUM!M49="","",[1]DRUM!M49)</f>
        <v>43</v>
      </c>
      <c r="Q72" s="26">
        <f>IF([1]DRUM!N49="","",[1]DRUM!N49)</f>
        <v>0.79409644805707491</v>
      </c>
      <c r="R72" s="26" t="str">
        <f t="shared" si="8"/>
        <v>Export</v>
      </c>
      <c r="S72" s="26">
        <f ca="1">IF(N72="",0,
IF(Knee_Application="YES",Knee_Width,IF(Knee_Application="NO",0,
IF(OR(Cable_Type="OH",SearchData("Conductor",Cable_Desc)),0,
IF(N72="Steel Drum",Knee_Width,
IF(N72="Plywood Drum",0,
IF(Country="UAE",0,
IF(AND(OR(SearchData("LSHF",Cable_Desc),SearchData("LSZH",Cable_Desc),SearchData("LS0H",Cable_Desc),SearchData("LSOH",Cable_Desc)),D.nom&gt;40),Knee_Width,
IF(AND(Country="Egypt",D.nom&gt;60),Knee_Width,
IF(AND(Country&lt;&gt;"Egypt",D.nom&gt;35),Knee_Width,
0))))))))))</f>
        <v>125</v>
      </c>
      <c r="T72" s="118">
        <f t="shared" ca="1" si="3"/>
        <v>3</v>
      </c>
      <c r="U72" s="118">
        <f t="shared" ca="1" si="4"/>
        <v>2</v>
      </c>
      <c r="V72" s="117">
        <f t="shared" ca="1" si="5"/>
        <v>14.951467756964545</v>
      </c>
      <c r="W72" s="64">
        <f t="shared" ca="1" si="6"/>
        <v>0</v>
      </c>
      <c r="X72" s="64">
        <f t="shared" ca="1" si="9"/>
        <v>0</v>
      </c>
      <c r="Y72" s="64">
        <f t="shared" ca="1" si="7"/>
        <v>0</v>
      </c>
      <c r="AK72" s="12"/>
      <c r="AL72" s="12"/>
      <c r="AM72" s="156"/>
      <c r="AN72" s="12"/>
      <c r="AO72" s="12"/>
    </row>
    <row r="73" spans="1:41">
      <c r="A73" s="12">
        <f t="shared" ca="1" si="0"/>
        <v>0</v>
      </c>
      <c r="B73" s="12" t="str">
        <f>IF([1]DRUM!A50="","",[1]DRUM!A50)</f>
        <v>Export</v>
      </c>
      <c r="C73" s="12">
        <f t="shared" ca="1" si="1"/>
        <v>0</v>
      </c>
      <c r="D73" s="155">
        <f t="shared" ca="1" si="2"/>
        <v>0</v>
      </c>
      <c r="E73" s="26" t="str">
        <f>IF([1]DRUM!B50="","",[1]DRUM!B50)</f>
        <v>WDB140001</v>
      </c>
      <c r="F73" s="26">
        <f>IF([1]DRUM!C50="","",[1]DRUM!C50)</f>
        <v>1450</v>
      </c>
      <c r="G73" s="26">
        <f>IF([1]DRUM!D50="","",[1]DRUM!D50)</f>
        <v>1400</v>
      </c>
      <c r="H73" s="26">
        <f>IF([1]DRUM!E50="","",[1]DRUM!E50)</f>
        <v>700</v>
      </c>
      <c r="I73" s="26">
        <f>IF([1]DRUM!F50="","",[1]DRUM!F50)</f>
        <v>590</v>
      </c>
      <c r="J73" s="26">
        <f>IF([1]DRUM!G50="","",[1]DRUM!G50)</f>
        <v>750</v>
      </c>
      <c r="K73" s="26">
        <f>IF([1]DRUM!H50="","",[1]DRUM!H50)</f>
        <v>750</v>
      </c>
      <c r="L73" s="26" t="str">
        <f>IF([1]DRUM!I50="","",[1]DRUM!I50)</f>
        <v/>
      </c>
      <c r="M73" s="26">
        <f>IF([1]DRUM!J50="","",
IF(AND([1]DRUM!K50="Wooden Drum",[1]DRUM!J50&gt;Max_WD_Capacity),Max_WD_Capacity,
[1]DRUM!J50))</f>
        <v>2500</v>
      </c>
      <c r="N73" s="26" t="str">
        <f>IF([1]DRUM!K50="","",[1]DRUM!K50)</f>
        <v>Wooden Drum</v>
      </c>
      <c r="O73" s="26">
        <f>IF([1]DRUM!L50="","",[1]DRUM!L50)</f>
        <v>160</v>
      </c>
      <c r="P73" s="26">
        <f>IF([1]DRUM!M50="","",[1]DRUM!M50)</f>
        <v>43</v>
      </c>
      <c r="Q73" s="26">
        <f>IF([1]DRUM!N50="","",[1]DRUM!N50)</f>
        <v>0.681175827114607</v>
      </c>
      <c r="R73" s="26" t="str">
        <f t="shared" si="8"/>
        <v>Export</v>
      </c>
      <c r="S73" s="26">
        <f ca="1">IF(N73="",0,
IF(Knee_Application="YES",Knee_Width,IF(Knee_Application="NO",0,
IF(OR(Cable_Type="OH",SearchData("Conductor",Cable_Desc)),0,
IF(N73="Steel Drum",Knee_Width,
IF(N73="Plywood Drum",0,
IF(Country="UAE",0,
IF(AND(OR(SearchData("LSHF",Cable_Desc),SearchData("LSZH",Cable_Desc),SearchData("LS0H",Cable_Desc),SearchData("LSOH",Cable_Desc)),D.nom&gt;40),Knee_Width,
IF(AND(Country="Egypt",D.nom&gt;60),Knee_Width,
IF(AND(Country&lt;&gt;"Egypt",D.nom&gt;35),Knee_Width,
0))))))))))</f>
        <v>125</v>
      </c>
      <c r="T73" s="118">
        <f t="shared" ca="1" si="3"/>
        <v>3</v>
      </c>
      <c r="U73" s="118">
        <f t="shared" ca="1" si="4"/>
        <v>1</v>
      </c>
      <c r="V73" s="117">
        <f t="shared" ca="1" si="5"/>
        <v>7.7433975725681217</v>
      </c>
      <c r="W73" s="64">
        <f t="shared" ca="1" si="6"/>
        <v>0</v>
      </c>
      <c r="X73" s="64">
        <f t="shared" ca="1" si="9"/>
        <v>0</v>
      </c>
      <c r="Y73" s="64">
        <f t="shared" ca="1" si="7"/>
        <v>0</v>
      </c>
      <c r="AK73" s="12"/>
      <c r="AL73" s="12"/>
      <c r="AM73" s="156"/>
      <c r="AN73" s="12"/>
      <c r="AO73" s="12"/>
    </row>
    <row r="74" spans="1:41">
      <c r="A74" s="12">
        <f t="shared" ca="1" si="0"/>
        <v>0</v>
      </c>
      <c r="B74" s="12" t="str">
        <f>IF([1]DRUM!A51="","",[1]DRUM!A51)</f>
        <v>Export</v>
      </c>
      <c r="C74" s="12">
        <f t="shared" ca="1" si="1"/>
        <v>0</v>
      </c>
      <c r="D74" s="155">
        <f t="shared" ca="1" si="2"/>
        <v>0</v>
      </c>
      <c r="E74" s="26" t="str">
        <f>IF([1]DRUM!B51="","",[1]DRUM!B51)</f>
        <v>WDB140011</v>
      </c>
      <c r="F74" s="26">
        <f>IF([1]DRUM!C51="","",[1]DRUM!C51)</f>
        <v>1450</v>
      </c>
      <c r="G74" s="26">
        <f>IF([1]DRUM!D51="","",[1]DRUM!D51)</f>
        <v>1400</v>
      </c>
      <c r="H74" s="26">
        <f>IF([1]DRUM!E51="","",[1]DRUM!E51)</f>
        <v>600</v>
      </c>
      <c r="I74" s="26">
        <f>IF([1]DRUM!F51="","",[1]DRUM!F51)</f>
        <v>610</v>
      </c>
      <c r="J74" s="26">
        <f>IF([1]DRUM!G51="","",[1]DRUM!G51)</f>
        <v>750</v>
      </c>
      <c r="K74" s="26">
        <f>IF([1]DRUM!H51="","",[1]DRUM!H51)</f>
        <v>750</v>
      </c>
      <c r="L74" s="26" t="str">
        <f>IF([1]DRUM!I51="","",[1]DRUM!I51)</f>
        <v/>
      </c>
      <c r="M74" s="26">
        <f>IF([1]DRUM!J51="","",
IF(AND([1]DRUM!K51="Wooden Drum",[1]DRUM!J51&gt;Max_WD_Capacity),Max_WD_Capacity,
[1]DRUM!J51))</f>
        <v>3000</v>
      </c>
      <c r="N74" s="26" t="str">
        <f>IF([1]DRUM!K51="","",[1]DRUM!K51)</f>
        <v>Wooden Drum</v>
      </c>
      <c r="O74" s="26">
        <f>IF([1]DRUM!L51="","",[1]DRUM!L51)</f>
        <v>165</v>
      </c>
      <c r="P74" s="26">
        <f>IF([1]DRUM!M51="","",[1]DRUM!M51)</f>
        <v>43</v>
      </c>
      <c r="Q74" s="26">
        <f>IF([1]DRUM!N51="","",[1]DRUM!N51)</f>
        <v>0.76654860747590947</v>
      </c>
      <c r="R74" s="26" t="str">
        <f t="shared" si="8"/>
        <v>Export</v>
      </c>
      <c r="S74" s="26">
        <f ca="1">IF(N74="",0,
IF(Knee_Application="YES",Knee_Width,IF(Knee_Application="NO",0,
IF(OR(Cable_Type="OH",SearchData("Conductor",Cable_Desc)),0,
IF(N74="Steel Drum",Knee_Width,
IF(N74="Plywood Drum",0,
IF(Country="UAE",0,
IF(AND(OR(SearchData("LSHF",Cable_Desc),SearchData("LSZH",Cable_Desc),SearchData("LS0H",Cable_Desc),SearchData("LSOH",Cable_Desc)),D.nom&gt;40),Knee_Width,
IF(AND(Country="Egypt",D.nom&gt;60),Knee_Width,
IF(AND(Country&lt;&gt;"Egypt",D.nom&gt;35),Knee_Width,
0))))))))))</f>
        <v>125</v>
      </c>
      <c r="T74" s="118">
        <f t="shared" ca="1" si="3"/>
        <v>3</v>
      </c>
      <c r="U74" s="118">
        <f t="shared" ca="1" si="4"/>
        <v>2</v>
      </c>
      <c r="V74" s="117">
        <f t="shared" ca="1" si="5"/>
        <v>15.893945553041481</v>
      </c>
      <c r="W74" s="64">
        <f t="shared" ca="1" si="6"/>
        <v>0</v>
      </c>
      <c r="X74" s="64">
        <f t="shared" ca="1" si="9"/>
        <v>0</v>
      </c>
      <c r="Y74" s="64">
        <f t="shared" ca="1" si="7"/>
        <v>0</v>
      </c>
      <c r="AK74" s="12"/>
      <c r="AL74" s="12"/>
      <c r="AM74" s="156"/>
      <c r="AN74" s="12"/>
      <c r="AO74" s="12"/>
    </row>
    <row r="75" spans="1:41">
      <c r="A75" s="12">
        <f t="shared" ca="1" si="0"/>
        <v>0</v>
      </c>
      <c r="B75" s="12" t="str">
        <f>IF([1]DRUM!A52="","",[1]DRUM!A52)</f>
        <v>Export</v>
      </c>
      <c r="C75" s="12">
        <f t="shared" ca="1" si="1"/>
        <v>0</v>
      </c>
      <c r="D75" s="155">
        <f t="shared" ca="1" si="2"/>
        <v>0</v>
      </c>
      <c r="E75" s="26" t="str">
        <f>IF([1]DRUM!B52="","",[1]DRUM!B52)</f>
        <v>WDB150000</v>
      </c>
      <c r="F75" s="26">
        <f>IF([1]DRUM!C52="","",[1]DRUM!C52)</f>
        <v>1550</v>
      </c>
      <c r="G75" s="26">
        <f>IF([1]DRUM!D52="","",[1]DRUM!D52)</f>
        <v>1500</v>
      </c>
      <c r="H75" s="26">
        <f>IF([1]DRUM!E52="","",[1]DRUM!E52)</f>
        <v>700</v>
      </c>
      <c r="I75" s="26">
        <f>IF([1]DRUM!F52="","",[1]DRUM!F52)</f>
        <v>610</v>
      </c>
      <c r="J75" s="26">
        <f>IF([1]DRUM!G52="","",[1]DRUM!G52)</f>
        <v>750</v>
      </c>
      <c r="K75" s="26">
        <f>IF([1]DRUM!H52="","",[1]DRUM!H52)</f>
        <v>750</v>
      </c>
      <c r="L75" s="26" t="str">
        <f>IF([1]DRUM!I52="","",[1]DRUM!I52)</f>
        <v/>
      </c>
      <c r="M75" s="26">
        <f>IF([1]DRUM!J52="","",
IF(AND([1]DRUM!K52="Wooden Drum",[1]DRUM!J52&gt;Max_WD_Capacity),Max_WD_Capacity,
[1]DRUM!J52))</f>
        <v>3000</v>
      </c>
      <c r="N75" s="26" t="str">
        <f>IF([1]DRUM!K52="","",[1]DRUM!K52)</f>
        <v>Wooden Drum</v>
      </c>
      <c r="O75" s="26">
        <f>IF([1]DRUM!L52="","",[1]DRUM!L52)</f>
        <v>175</v>
      </c>
      <c r="P75" s="26">
        <f>IF([1]DRUM!M52="","",[1]DRUM!M52)</f>
        <v>46</v>
      </c>
      <c r="Q75" s="26">
        <f>IF([1]DRUM!N52="","",[1]DRUM!N52)</f>
        <v>0.84320346822350045</v>
      </c>
      <c r="R75" s="26" t="str">
        <f t="shared" si="8"/>
        <v>Export</v>
      </c>
      <c r="S75" s="26">
        <f ca="1">IF(N75="",0,
IF(Knee_Application="YES",Knee_Width,IF(Knee_Application="NO",0,
IF(OR(Cable_Type="OH",SearchData("Conductor",Cable_Desc)),0,
IF(N75="Steel Drum",Knee_Width,
IF(N75="Plywood Drum",0,
IF(Country="UAE",0,
IF(AND(OR(SearchData("LSHF",Cable_Desc),SearchData("LSZH",Cable_Desc),SearchData("LS0H",Cable_Desc),SearchData("LSOH",Cable_Desc)),D.nom&gt;40),Knee_Width,
IF(AND(Country="Egypt",D.nom&gt;60),Knee_Width,
IF(AND(Country&lt;&gt;"Egypt",D.nom&gt;35),Knee_Width,
0))))))))))</f>
        <v>125</v>
      </c>
      <c r="T75" s="118">
        <f t="shared" ca="1" si="3"/>
        <v>3</v>
      </c>
      <c r="U75" s="118">
        <f t="shared" ca="1" si="4"/>
        <v>2</v>
      </c>
      <c r="V75" s="117">
        <f t="shared" ca="1" si="5"/>
        <v>17.778901145195359</v>
      </c>
      <c r="W75" s="64">
        <f t="shared" ca="1" si="6"/>
        <v>0</v>
      </c>
      <c r="X75" s="64">
        <f t="shared" ca="1" si="9"/>
        <v>0</v>
      </c>
      <c r="Y75" s="64">
        <f t="shared" ca="1" si="7"/>
        <v>0</v>
      </c>
      <c r="AK75" s="12"/>
      <c r="AL75" s="12"/>
      <c r="AM75" s="156"/>
      <c r="AN75" s="12"/>
      <c r="AO75" s="12"/>
    </row>
    <row r="76" spans="1:41">
      <c r="A76" s="12">
        <f t="shared" ca="1" si="0"/>
        <v>0</v>
      </c>
      <c r="B76" s="12" t="str">
        <f>IF([1]DRUM!A53="","",[1]DRUM!A53)</f>
        <v>Export</v>
      </c>
      <c r="C76" s="12">
        <f t="shared" ca="1" si="1"/>
        <v>0</v>
      </c>
      <c r="D76" s="155">
        <f t="shared" ca="1" si="2"/>
        <v>0</v>
      </c>
      <c r="E76" s="26" t="str">
        <f>IF([1]DRUM!B53="","",[1]DRUM!B53)</f>
        <v>WDB160001</v>
      </c>
      <c r="F76" s="26">
        <f>IF([1]DRUM!C53="","",[1]DRUM!C53)</f>
        <v>1650</v>
      </c>
      <c r="G76" s="26">
        <f>IF([1]DRUM!D53="","",[1]DRUM!D53)</f>
        <v>1600</v>
      </c>
      <c r="H76" s="26">
        <f>IF([1]DRUM!E53="","",[1]DRUM!E53)</f>
        <v>700</v>
      </c>
      <c r="I76" s="26">
        <f>IF([1]DRUM!F53="","",[1]DRUM!F53)</f>
        <v>590</v>
      </c>
      <c r="J76" s="26">
        <f>IF([1]DRUM!G53="","",[1]DRUM!G53)</f>
        <v>750</v>
      </c>
      <c r="K76" s="26">
        <f>IF([1]DRUM!H53="","",[1]DRUM!H53)</f>
        <v>750</v>
      </c>
      <c r="L76" s="26" t="str">
        <f>IF([1]DRUM!I53="","",[1]DRUM!I53)</f>
        <v/>
      </c>
      <c r="M76" s="26">
        <f>IF([1]DRUM!J53="","",
IF(AND([1]DRUM!K53="Wooden Drum",[1]DRUM!J53&gt;Max_WD_Capacity),Max_WD_Capacity,
[1]DRUM!J53))</f>
        <v>3700</v>
      </c>
      <c r="N76" s="26" t="str">
        <f>IF([1]DRUM!K53="","",[1]DRUM!K53)</f>
        <v>Wooden Drum</v>
      </c>
      <c r="O76" s="26">
        <f>IF([1]DRUM!L53="","",[1]DRUM!L53)</f>
        <v>195</v>
      </c>
      <c r="P76" s="26">
        <f>IF([1]DRUM!M53="","",[1]DRUM!M53)</f>
        <v>49</v>
      </c>
      <c r="Q76" s="26">
        <f>IF([1]DRUM!N53="","",[1]DRUM!N53)</f>
        <v>0.95920677695730361</v>
      </c>
      <c r="R76" s="26" t="str">
        <f t="shared" si="8"/>
        <v>Export</v>
      </c>
      <c r="S76" s="26">
        <f ca="1">IF(N76="",0,
IF(Knee_Application="YES",Knee_Width,IF(Knee_Application="NO",0,
IF(OR(Cable_Type="OH",SearchData("Conductor",Cable_Desc)),0,
IF(N76="Steel Drum",Knee_Width,
IF(N76="Plywood Drum",0,
IF(Country="UAE",0,
IF(AND(OR(SearchData("LSHF",Cable_Desc),SearchData("LSZH",Cable_Desc),SearchData("LS0H",Cable_Desc),SearchData("LSOH",Cable_Desc)),D.nom&gt;40),Knee_Width,
IF(AND(Country="Egypt",D.nom&gt;60),Knee_Width,
IF(AND(Country&lt;&gt;"Egypt",D.nom&gt;35),Knee_Width,
0))))))))))</f>
        <v>125</v>
      </c>
      <c r="T76" s="118">
        <f t="shared" ca="1" si="3"/>
        <v>3</v>
      </c>
      <c r="U76" s="118">
        <f t="shared" ca="1" si="4"/>
        <v>2</v>
      </c>
      <c r="V76" s="117">
        <f t="shared" ca="1" si="5"/>
        <v>17.778901145195359</v>
      </c>
      <c r="W76" s="64">
        <f t="shared" ca="1" si="6"/>
        <v>0</v>
      </c>
      <c r="X76" s="64">
        <f t="shared" ca="1" si="9"/>
        <v>1</v>
      </c>
      <c r="Y76" s="64">
        <f t="shared" ca="1" si="7"/>
        <v>0</v>
      </c>
      <c r="AK76" s="12"/>
      <c r="AL76" s="12"/>
      <c r="AM76" s="156"/>
      <c r="AN76" s="12"/>
      <c r="AO76" s="12"/>
    </row>
    <row r="77" spans="1:41">
      <c r="A77" s="12">
        <f t="shared" ca="1" si="0"/>
        <v>0</v>
      </c>
      <c r="B77" s="12" t="str">
        <f>IF([1]DRUM!A54="","",[1]DRUM!A54)</f>
        <v>Export</v>
      </c>
      <c r="C77" s="12">
        <f t="shared" ca="1" si="1"/>
        <v>0</v>
      </c>
      <c r="D77" s="155">
        <f t="shared" ca="1" si="2"/>
        <v>0</v>
      </c>
      <c r="E77" s="26" t="str">
        <f>IF([1]DRUM!B54="","",[1]DRUM!B54)</f>
        <v>WDB100001</v>
      </c>
      <c r="F77" s="26">
        <f>IF([1]DRUM!C54="","",[1]DRUM!C54)</f>
        <v>1050</v>
      </c>
      <c r="G77" s="26">
        <f>IF([1]DRUM!D54="","",[1]DRUM!D54)</f>
        <v>1000</v>
      </c>
      <c r="H77" s="26">
        <f>IF([1]DRUM!E54="","",[1]DRUM!E54)</f>
        <v>700</v>
      </c>
      <c r="I77" s="26">
        <f>IF([1]DRUM!F54="","",[1]DRUM!F54)</f>
        <v>750</v>
      </c>
      <c r="J77" s="26">
        <f>IF([1]DRUM!G54="","",[1]DRUM!G54)</f>
        <v>1000</v>
      </c>
      <c r="K77" s="26">
        <f>IF([1]DRUM!H54="","",[1]DRUM!H54)</f>
        <v>1000</v>
      </c>
      <c r="L77" s="26" t="str">
        <f>IF([1]DRUM!I54="","",[1]DRUM!I54)</f>
        <v/>
      </c>
      <c r="M77" s="26">
        <f>IF([1]DRUM!J54="","",
IF(AND([1]DRUM!K54="Wooden Drum",[1]DRUM!J54&gt;Max_WD_Capacity),Max_WD_Capacity,
[1]DRUM!J54))</f>
        <v>200</v>
      </c>
      <c r="N77" s="26" t="str">
        <f>IF([1]DRUM!K54="","",[1]DRUM!K54)</f>
        <v>Wooden Drum</v>
      </c>
      <c r="O77" s="26">
        <f>IF([1]DRUM!L54="","",[1]DRUM!L54)</f>
        <v>70</v>
      </c>
      <c r="P77" s="26">
        <f>IF([1]DRUM!M54="","",[1]DRUM!M54)</f>
        <v>41</v>
      </c>
      <c r="Q77" s="26">
        <f>IF([1]DRUM!N54="","",[1]DRUM!N54)</f>
        <v>0.30041479749952393</v>
      </c>
      <c r="R77" s="26" t="str">
        <f t="shared" si="8"/>
        <v>Export</v>
      </c>
      <c r="S77" s="26">
        <f ca="1">IF(N77="",0,
IF(Knee_Application="YES",Knee_Width,IF(Knee_Application="NO",0,
IF(OR(Cable_Type="OH",SearchData("Conductor",Cable_Desc)),0,
IF(N77="Steel Drum",Knee_Width,
IF(N77="Plywood Drum",0,
IF(Country="UAE",0,
IF(AND(OR(SearchData("LSHF",Cable_Desc),SearchData("LSZH",Cable_Desc),SearchData("LS0H",Cable_Desc),SearchData("LSOH",Cable_Desc)),D.nom&gt;40),Knee_Width,
IF(AND(Country="Egypt",D.nom&gt;60),Knee_Width,
IF(AND(Country&lt;&gt;"Egypt",D.nom&gt;35),Knee_Width,
0))))))))))</f>
        <v>125</v>
      </c>
      <c r="T77" s="118">
        <f t="shared" ca="1" si="3"/>
        <v>5</v>
      </c>
      <c r="U77" s="118">
        <f t="shared" ca="1" si="4"/>
        <v>0</v>
      </c>
      <c r="V77" s="117">
        <f t="shared" ca="1" si="5"/>
        <v>0</v>
      </c>
      <c r="W77" s="64">
        <f t="shared" ca="1" si="6"/>
        <v>0</v>
      </c>
      <c r="X77" s="64">
        <f t="shared" ca="1" si="9"/>
        <v>0</v>
      </c>
      <c r="Y77" s="64">
        <f t="shared" ca="1" si="7"/>
        <v>0</v>
      </c>
      <c r="AK77" s="12"/>
      <c r="AL77" s="12"/>
      <c r="AM77" s="156"/>
      <c r="AN77" s="12"/>
      <c r="AO77" s="12"/>
    </row>
    <row r="78" spans="1:41">
      <c r="A78" s="12">
        <f t="shared" ca="1" si="0"/>
        <v>0</v>
      </c>
      <c r="B78" s="12" t="str">
        <f>IF([1]DRUM!A55="","",[1]DRUM!A55)</f>
        <v>Export</v>
      </c>
      <c r="C78" s="12">
        <f t="shared" ca="1" si="1"/>
        <v>0</v>
      </c>
      <c r="D78" s="155">
        <f t="shared" ca="1" si="2"/>
        <v>0</v>
      </c>
      <c r="E78" s="26" t="str">
        <f>IF([1]DRUM!B55="","",[1]DRUM!B55)</f>
        <v>WDB110001</v>
      </c>
      <c r="F78" s="26">
        <f>IF([1]DRUM!C55="","",[1]DRUM!C55)</f>
        <v>1150</v>
      </c>
      <c r="G78" s="26">
        <f>IF([1]DRUM!D55="","",[1]DRUM!D55)</f>
        <v>1100</v>
      </c>
      <c r="H78" s="26">
        <f>IF([1]DRUM!E55="","",[1]DRUM!E55)</f>
        <v>800</v>
      </c>
      <c r="I78" s="26">
        <f>IF([1]DRUM!F55="","",[1]DRUM!F55)</f>
        <v>750</v>
      </c>
      <c r="J78" s="26">
        <f>IF([1]DRUM!G55="","",[1]DRUM!G55)</f>
        <v>1000</v>
      </c>
      <c r="K78" s="26">
        <f>IF([1]DRUM!H55="","",[1]DRUM!H55)</f>
        <v>1000</v>
      </c>
      <c r="L78" s="26" t="str">
        <f>IF([1]DRUM!I55="","",[1]DRUM!I55)</f>
        <v/>
      </c>
      <c r="M78" s="26">
        <f>IF([1]DRUM!J55="","",
IF(AND([1]DRUM!K55="Wooden Drum",[1]DRUM!J55&gt;Max_WD_Capacity),Max_WD_Capacity,
[1]DRUM!J55))</f>
        <v>200</v>
      </c>
      <c r="N78" s="26" t="str">
        <f>IF([1]DRUM!K55="","",[1]DRUM!K55)</f>
        <v>Wooden Drum</v>
      </c>
      <c r="O78" s="26">
        <f>IF([1]DRUM!L55="","",[1]DRUM!L55)</f>
        <v>90</v>
      </c>
      <c r="P78" s="26">
        <f>IF([1]DRUM!M55="","",[1]DRUM!M55)</f>
        <v>45</v>
      </c>
      <c r="Q78" s="26">
        <f>IF([1]DRUM!N55="","",[1]DRUM!N55)</f>
        <v>0.33575771485240918</v>
      </c>
      <c r="R78" s="26" t="str">
        <f t="shared" si="8"/>
        <v>Export</v>
      </c>
      <c r="S78" s="26">
        <f ca="1">IF(N78="",0,
IF(Knee_Application="YES",Knee_Width,IF(Knee_Application="NO",0,
IF(OR(Cable_Type="OH",SearchData("Conductor",Cable_Desc)),0,
IF(N78="Steel Drum",Knee_Width,
IF(N78="Plywood Drum",0,
IF(Country="UAE",0,
IF(AND(OR(SearchData("LSHF",Cable_Desc),SearchData("LSZH",Cable_Desc),SearchData("LS0H",Cable_Desc),SearchData("LSOH",Cable_Desc)),D.nom&gt;40),Knee_Width,
IF(AND(Country="Egypt",D.nom&gt;60),Knee_Width,
IF(AND(Country&lt;&gt;"Egypt",D.nom&gt;35),Knee_Width,
0))))))))))</f>
        <v>125</v>
      </c>
      <c r="T78" s="118">
        <f t="shared" ca="1" si="3"/>
        <v>5</v>
      </c>
      <c r="U78" s="118">
        <f t="shared" ca="1" si="4"/>
        <v>0</v>
      </c>
      <c r="V78" s="117">
        <f t="shared" ca="1" si="5"/>
        <v>0</v>
      </c>
      <c r="W78" s="64">
        <f t="shared" ca="1" si="6"/>
        <v>0</v>
      </c>
      <c r="X78" s="64">
        <f t="shared" ca="1" si="9"/>
        <v>0</v>
      </c>
      <c r="Y78" s="64">
        <f t="shared" ca="1" si="7"/>
        <v>0</v>
      </c>
      <c r="AK78" s="12"/>
      <c r="AL78" s="12"/>
      <c r="AM78" s="156"/>
      <c r="AN78" s="12"/>
      <c r="AO78" s="12"/>
    </row>
    <row r="79" spans="1:41">
      <c r="A79" s="12">
        <f t="shared" ca="1" si="0"/>
        <v>0</v>
      </c>
      <c r="B79" s="12" t="str">
        <f>IF([1]DRUM!A56="","",[1]DRUM!A56)</f>
        <v>Export</v>
      </c>
      <c r="C79" s="12">
        <f t="shared" ca="1" si="1"/>
        <v>0</v>
      </c>
      <c r="D79" s="155">
        <f t="shared" ca="1" si="2"/>
        <v>0</v>
      </c>
      <c r="E79" s="26" t="str">
        <f>IF([1]DRUM!B56="","",[1]DRUM!B56)</f>
        <v>WDB125015</v>
      </c>
      <c r="F79" s="26">
        <f>IF([1]DRUM!C56="","",[1]DRUM!C56)</f>
        <v>1300</v>
      </c>
      <c r="G79" s="26">
        <f>IF([1]DRUM!D56="","",[1]DRUM!D56)</f>
        <v>1250</v>
      </c>
      <c r="H79" s="26">
        <f>IF([1]DRUM!E56="","",[1]DRUM!E56)</f>
        <v>750</v>
      </c>
      <c r="I79" s="26">
        <f>IF([1]DRUM!F56="","",[1]DRUM!F56)</f>
        <v>750</v>
      </c>
      <c r="J79" s="26">
        <f>IF([1]DRUM!G56="","",[1]DRUM!G56)</f>
        <v>950</v>
      </c>
      <c r="K79" s="26">
        <f>IF([1]DRUM!H56="","",[1]DRUM!H56)</f>
        <v>950</v>
      </c>
      <c r="L79" s="26" t="str">
        <f>IF([1]DRUM!I56="","",[1]DRUM!I56)</f>
        <v/>
      </c>
      <c r="M79" s="26">
        <f>IF([1]DRUM!J56="","",
IF(AND([1]DRUM!K56="Wooden Drum",[1]DRUM!J56&gt;Max_WD_Capacity),Max_WD_Capacity,
[1]DRUM!J56))</f>
        <v>1000</v>
      </c>
      <c r="N79" s="26" t="str">
        <f>IF([1]DRUM!K56="","",[1]DRUM!K56)</f>
        <v>Wooden Drum</v>
      </c>
      <c r="O79" s="26">
        <f>IF([1]DRUM!L56="","",[1]DRUM!L56)</f>
        <v>100</v>
      </c>
      <c r="P79" s="26">
        <f>IF([1]DRUM!M56="","",[1]DRUM!M56)</f>
        <v>48</v>
      </c>
      <c r="Q79" s="26">
        <f>IF([1]DRUM!N56="","",[1]DRUM!N56)</f>
        <v>0.58904862254808621</v>
      </c>
      <c r="R79" s="26" t="str">
        <f t="shared" si="8"/>
        <v>Export</v>
      </c>
      <c r="S79" s="26">
        <f ca="1">IF(N79="",0,
IF(Knee_Application="YES",Knee_Width,IF(Knee_Application="NO",0,
IF(OR(Cable_Type="OH",SearchData("Conductor",Cable_Desc)),0,
IF(N79="Steel Drum",Knee_Width,
IF(N79="Plywood Drum",0,
IF(Country="UAE",0,
IF(AND(OR(SearchData("LSHF",Cable_Desc),SearchData("LSZH",Cable_Desc),SearchData("LS0H",Cable_Desc),SearchData("LSOH",Cable_Desc)),D.nom&gt;40),Knee_Width,
IF(AND(Country="Egypt",D.nom&gt;60),Knee_Width,
IF(AND(Country&lt;&gt;"Egypt",D.nom&gt;35),Knee_Width,
0))))))))))</f>
        <v>125</v>
      </c>
      <c r="T79" s="118">
        <f t="shared" ca="1" si="3"/>
        <v>5</v>
      </c>
      <c r="U79" s="118">
        <f t="shared" ca="1" si="4"/>
        <v>1</v>
      </c>
      <c r="V79" s="117">
        <f t="shared" ca="1" si="5"/>
        <v>13.69106078434432</v>
      </c>
      <c r="W79" s="64">
        <f t="shared" ca="1" si="6"/>
        <v>0</v>
      </c>
      <c r="X79" s="64">
        <f t="shared" ca="1" si="9"/>
        <v>0</v>
      </c>
      <c r="Y79" s="64">
        <f t="shared" ca="1" si="7"/>
        <v>0</v>
      </c>
      <c r="AK79" s="12"/>
      <c r="AL79" s="12"/>
      <c r="AM79" s="156"/>
      <c r="AN79" s="12"/>
      <c r="AO79" s="12"/>
    </row>
    <row r="80" spans="1:41">
      <c r="A80" s="12">
        <f t="shared" ca="1" si="0"/>
        <v>0</v>
      </c>
      <c r="B80" s="12" t="str">
        <f>IF([1]DRUM!A57="","",[1]DRUM!A57)</f>
        <v>Export</v>
      </c>
      <c r="C80" s="12">
        <f t="shared" ca="1" si="1"/>
        <v>0</v>
      </c>
      <c r="D80" s="155">
        <f t="shared" ca="1" si="2"/>
        <v>0</v>
      </c>
      <c r="E80" s="26" t="str">
        <f>IF([1]DRUM!B57="","",[1]DRUM!B57)</f>
        <v>WDB125002</v>
      </c>
      <c r="F80" s="26">
        <f>IF([1]DRUM!C57="","",[1]DRUM!C57)</f>
        <v>1300</v>
      </c>
      <c r="G80" s="26">
        <f>IF([1]DRUM!D57="","",[1]DRUM!D57)</f>
        <v>1250</v>
      </c>
      <c r="H80" s="26">
        <f>IF([1]DRUM!E57="","",[1]DRUM!E57)</f>
        <v>550</v>
      </c>
      <c r="I80" s="26">
        <f>IF([1]DRUM!F57="","",[1]DRUM!F57)</f>
        <v>750</v>
      </c>
      <c r="J80" s="26">
        <f>IF([1]DRUM!G57="","",[1]DRUM!G57)</f>
        <v>1000</v>
      </c>
      <c r="K80" s="26">
        <f>IF([1]DRUM!H57="","",[1]DRUM!H57)</f>
        <v>1000</v>
      </c>
      <c r="L80" s="26" t="str">
        <f>IF([1]DRUM!I57="","",[1]DRUM!I57)</f>
        <v/>
      </c>
      <c r="M80" s="26">
        <f>IF([1]DRUM!J57="","",
IF(AND([1]DRUM!K57="Wooden Drum",[1]DRUM!J57&gt;Max_WD_Capacity),Max_WD_Capacity,
[1]DRUM!J57))</f>
        <v>1500</v>
      </c>
      <c r="N80" s="26" t="str">
        <f>IF([1]DRUM!K57="","",[1]DRUM!K57)</f>
        <v>Wooden Drum</v>
      </c>
      <c r="O80" s="26">
        <f>IF([1]DRUM!L57="","",[1]DRUM!L57)</f>
        <v>120</v>
      </c>
      <c r="P80" s="26">
        <f>IF([1]DRUM!M57="","",[1]DRUM!M57)</f>
        <v>51</v>
      </c>
      <c r="Q80" s="26">
        <f>IF([1]DRUM!N57="","",[1]DRUM!N57)</f>
        <v>0.74220126441058865</v>
      </c>
      <c r="R80" s="26" t="str">
        <f t="shared" si="8"/>
        <v>Export</v>
      </c>
      <c r="S80" s="26">
        <f ca="1">IF(N80="",0,
IF(Knee_Application="YES",Knee_Width,IF(Knee_Application="NO",0,
IF(OR(Cable_Type="OH",SearchData("Conductor",Cable_Desc)),0,
IF(N80="Steel Drum",Knee_Width,
IF(N80="Plywood Drum",0,
IF(Country="UAE",0,
IF(AND(OR(SearchData("LSHF",Cable_Desc),SearchData("LSZH",Cable_Desc),SearchData("LS0H",Cable_Desc),SearchData("LSOH",Cable_Desc)),D.nom&gt;40),Knee_Width,
IF(AND(Country="Egypt",D.nom&gt;60),Knee_Width,
IF(AND(Country&lt;&gt;"Egypt",D.nom&gt;35),Knee_Width,
0))))))))))</f>
        <v>125</v>
      </c>
      <c r="T80" s="118">
        <f t="shared" ca="1" si="3"/>
        <v>5</v>
      </c>
      <c r="U80" s="118">
        <f t="shared" ca="1" si="4"/>
        <v>1</v>
      </c>
      <c r="V80" s="117">
        <f t="shared" ca="1" si="5"/>
        <v>10.549468130754525</v>
      </c>
      <c r="W80" s="64">
        <f t="shared" ca="1" si="6"/>
        <v>0</v>
      </c>
      <c r="X80" s="64">
        <f t="shared" ca="1" si="9"/>
        <v>0</v>
      </c>
      <c r="Y80" s="64">
        <f t="shared" ca="1" si="7"/>
        <v>0</v>
      </c>
      <c r="AK80" s="12"/>
      <c r="AL80" s="12"/>
      <c r="AM80" s="156"/>
      <c r="AN80" s="12"/>
      <c r="AO80" s="12"/>
    </row>
    <row r="81" spans="1:41">
      <c r="A81" s="12">
        <f t="shared" ca="1" si="0"/>
        <v>0</v>
      </c>
      <c r="B81" s="12" t="str">
        <f>IF([1]DRUM!A58="","",[1]DRUM!A58)</f>
        <v>Export</v>
      </c>
      <c r="C81" s="12">
        <f t="shared" ca="1" si="1"/>
        <v>0</v>
      </c>
      <c r="D81" s="155">
        <f t="shared" ca="1" si="2"/>
        <v>0</v>
      </c>
      <c r="E81" s="26" t="str">
        <f>IF([1]DRUM!B58="","",[1]DRUM!B58)</f>
        <v>WDB125010</v>
      </c>
      <c r="F81" s="26">
        <f>IF([1]DRUM!C58="","",[1]DRUM!C58)</f>
        <v>1300</v>
      </c>
      <c r="G81" s="26">
        <f>IF([1]DRUM!D58="","",[1]DRUM!D58)</f>
        <v>1250</v>
      </c>
      <c r="H81" s="26">
        <f>IF([1]DRUM!E58="","",[1]DRUM!E58)</f>
        <v>550</v>
      </c>
      <c r="I81" s="26">
        <f>IF([1]DRUM!F58="","",[1]DRUM!F58)</f>
        <v>900</v>
      </c>
      <c r="J81" s="26">
        <f>IF([1]DRUM!G58="","",[1]DRUM!G58)</f>
        <v>1100</v>
      </c>
      <c r="K81" s="26">
        <f>IF([1]DRUM!H58="","",[1]DRUM!H58)</f>
        <v>1100</v>
      </c>
      <c r="L81" s="26" t="str">
        <f>IF([1]DRUM!I58="","",[1]DRUM!I58)</f>
        <v/>
      </c>
      <c r="M81" s="26">
        <f>IF([1]DRUM!J58="","",
IF(AND([1]DRUM!K58="Wooden Drum",[1]DRUM!J58&gt;Max_WD_Capacity),Max_WD_Capacity,
[1]DRUM!J58))</f>
        <v>2000</v>
      </c>
      <c r="N81" s="26" t="str">
        <f>IF([1]DRUM!K58="","",[1]DRUM!K58)</f>
        <v>Wooden Drum</v>
      </c>
      <c r="O81" s="26">
        <f>IF([1]DRUM!L58="","",[1]DRUM!L58)</f>
        <v>120</v>
      </c>
      <c r="P81" s="26">
        <f>IF([1]DRUM!M58="","",[1]DRUM!M58)</f>
        <v>56</v>
      </c>
      <c r="Q81" s="26">
        <f>IF([1]DRUM!N58="","",[1]DRUM!N58)</f>
        <v>0.89064151729270635</v>
      </c>
      <c r="R81" s="26" t="str">
        <f t="shared" si="8"/>
        <v>Export</v>
      </c>
      <c r="S81" s="26">
        <f ca="1">IF(N81="",0,
IF(Knee_Application="YES",Knee_Width,IF(Knee_Application="NO",0,
IF(OR(Cable_Type="OH",SearchData("Conductor",Cable_Desc)),0,
IF(N81="Steel Drum",Knee_Width,
IF(N81="Plywood Drum",0,
IF(Country="UAE",0,
IF(AND(OR(SearchData("LSHF",Cable_Desc),SearchData("LSZH",Cable_Desc),SearchData("LS0H",Cable_Desc),SearchData("LSOH",Cable_Desc)),D.nom&gt;40),Knee_Width,
IF(AND(Country="Egypt",D.nom&gt;60),Knee_Width,
IF(AND(Country&lt;&gt;"Egypt",D.nom&gt;35),Knee_Width,
0))))))))))</f>
        <v>125</v>
      </c>
      <c r="T81" s="118">
        <f t="shared" ca="1" si="3"/>
        <v>6</v>
      </c>
      <c r="U81" s="118">
        <f t="shared" ca="1" si="4"/>
        <v>1</v>
      </c>
      <c r="V81" s="117">
        <f t="shared" ca="1" si="5"/>
        <v>12.659361756905431</v>
      </c>
      <c r="W81" s="64">
        <f t="shared" ca="1" si="6"/>
        <v>0</v>
      </c>
      <c r="X81" s="64">
        <f t="shared" ca="1" si="9"/>
        <v>0</v>
      </c>
      <c r="Y81" s="64">
        <f t="shared" ca="1" si="7"/>
        <v>0</v>
      </c>
      <c r="AK81" s="12"/>
      <c r="AL81" s="12"/>
      <c r="AM81" s="156"/>
      <c r="AN81" s="12"/>
      <c r="AO81" s="12"/>
    </row>
    <row r="82" spans="1:41">
      <c r="A82" s="12">
        <f t="shared" ca="1" si="0"/>
        <v>0</v>
      </c>
      <c r="B82" s="12" t="str">
        <f>IF([1]DRUM!A59="","",[1]DRUM!A59)</f>
        <v>Export</v>
      </c>
      <c r="C82" s="12">
        <f t="shared" ca="1" si="1"/>
        <v>0</v>
      </c>
      <c r="D82" s="155">
        <f t="shared" ca="1" si="2"/>
        <v>0</v>
      </c>
      <c r="E82" s="26" t="str">
        <f>IF([1]DRUM!B59="","",[1]DRUM!B59)</f>
        <v>WDB140016</v>
      </c>
      <c r="F82" s="26">
        <f>IF([1]DRUM!C59="","",[1]DRUM!C59)</f>
        <v>1450</v>
      </c>
      <c r="G82" s="26">
        <f>IF([1]DRUM!D59="","",[1]DRUM!D59)</f>
        <v>1400</v>
      </c>
      <c r="H82" s="26">
        <f>IF([1]DRUM!E59="","",[1]DRUM!E59)</f>
        <v>1050</v>
      </c>
      <c r="I82" s="26">
        <f>IF([1]DRUM!F59="","",[1]DRUM!F59)</f>
        <v>730</v>
      </c>
      <c r="J82" s="26">
        <f>IF([1]DRUM!G59="","",[1]DRUM!G59)</f>
        <v>850</v>
      </c>
      <c r="K82" s="26">
        <f>IF([1]DRUM!H59="","",[1]DRUM!H59)</f>
        <v>850</v>
      </c>
      <c r="L82" s="26" t="str">
        <f>IF([1]DRUM!I59="","",[1]DRUM!I59)</f>
        <v/>
      </c>
      <c r="M82" s="26">
        <f>IF([1]DRUM!J59="","",
IF(AND([1]DRUM!K59="Wooden Drum",[1]DRUM!J59&gt;Max_WD_Capacity),Max_WD_Capacity,
[1]DRUM!J59))</f>
        <v>500</v>
      </c>
      <c r="N82" s="26" t="str">
        <f>IF([1]DRUM!K59="","",[1]DRUM!K59)</f>
        <v>Wooden Drum</v>
      </c>
      <c r="O82" s="26">
        <f>IF([1]DRUM!L59="","",[1]DRUM!L59)</f>
        <v>130</v>
      </c>
      <c r="P82" s="26">
        <f>IF([1]DRUM!M59="","",[1]DRUM!M59)</f>
        <v>48</v>
      </c>
      <c r="Q82" s="26">
        <f>IF([1]DRUM!N59="","",[1]DRUM!N59)</f>
        <v>0.49163961533271766</v>
      </c>
      <c r="R82" s="26" t="str">
        <f t="shared" si="8"/>
        <v>Export</v>
      </c>
      <c r="S82" s="26">
        <f ca="1">IF(N82="",0,
IF(Knee_Application="YES",Knee_Width,IF(Knee_Application="NO",0,
IF(OR(Cable_Type="OH",SearchData("Conductor",Cable_Desc)),0,
IF(N82="Steel Drum",Knee_Width,
IF(N82="Plywood Drum",0,
IF(Country="UAE",0,
IF(AND(OR(SearchData("LSHF",Cable_Desc),SearchData("LSZH",Cable_Desc),SearchData("LS0H",Cable_Desc),SearchData("LSOH",Cable_Desc)),D.nom&gt;40),Knee_Width,
IF(AND(Country="Egypt",D.nom&gt;60),Knee_Width,
IF(AND(Country&lt;&gt;"Egypt",D.nom&gt;35),Knee_Width,
0))))))))))</f>
        <v>125</v>
      </c>
      <c r="T82" s="118">
        <f t="shared" ca="1" si="3"/>
        <v>4</v>
      </c>
      <c r="U82" s="118">
        <f t="shared" ca="1" si="4"/>
        <v>0</v>
      </c>
      <c r="V82" s="117">
        <f t="shared" ca="1" si="5"/>
        <v>0</v>
      </c>
      <c r="W82" s="64">
        <f t="shared" ca="1" si="6"/>
        <v>0</v>
      </c>
      <c r="X82" s="64">
        <f t="shared" ca="1" si="9"/>
        <v>0</v>
      </c>
      <c r="Y82" s="64">
        <f t="shared" ca="1" si="7"/>
        <v>0</v>
      </c>
      <c r="AK82" s="12"/>
      <c r="AL82" s="12"/>
      <c r="AM82" s="156"/>
      <c r="AN82" s="12"/>
      <c r="AO82" s="12"/>
    </row>
    <row r="83" spans="1:41">
      <c r="A83" s="12">
        <f t="shared" ca="1" si="0"/>
        <v>0</v>
      </c>
      <c r="B83" s="12" t="str">
        <f>IF([1]DRUM!A60="","",[1]DRUM!A60)</f>
        <v>Export</v>
      </c>
      <c r="C83" s="12">
        <f t="shared" ca="1" si="1"/>
        <v>0</v>
      </c>
      <c r="D83" s="155">
        <f t="shared" ca="1" si="2"/>
        <v>0</v>
      </c>
      <c r="E83" s="26" t="str">
        <f>IF([1]DRUM!B60="","",[1]DRUM!B60)</f>
        <v>WDB140024</v>
      </c>
      <c r="F83" s="26">
        <f>IF([1]DRUM!C60="","",[1]DRUM!C60)</f>
        <v>1450</v>
      </c>
      <c r="G83" s="26">
        <f>IF([1]DRUM!D60="","",[1]DRUM!D60)</f>
        <v>1400</v>
      </c>
      <c r="H83" s="26">
        <f>IF([1]DRUM!E60="","",[1]DRUM!E60)</f>
        <v>900</v>
      </c>
      <c r="I83" s="26">
        <f>IF([1]DRUM!F60="","",[1]DRUM!F60)</f>
        <v>900</v>
      </c>
      <c r="J83" s="26">
        <f>IF([1]DRUM!G60="","",[1]DRUM!G60)</f>
        <v>1100</v>
      </c>
      <c r="K83" s="26">
        <f>IF([1]DRUM!H60="","",[1]DRUM!H60)</f>
        <v>1100</v>
      </c>
      <c r="L83" s="26" t="str">
        <f>IF([1]DRUM!I60="","",[1]DRUM!I60)</f>
        <v/>
      </c>
      <c r="M83" s="26">
        <f>IF([1]DRUM!J60="","",
IF(AND([1]DRUM!K60="Wooden Drum",[1]DRUM!J60&gt;Max_WD_Capacity),Max_WD_Capacity,
[1]DRUM!J60))</f>
        <v>900</v>
      </c>
      <c r="N83" s="26" t="str">
        <f>IF([1]DRUM!K60="","",[1]DRUM!K60)</f>
        <v>Wooden Drum</v>
      </c>
      <c r="O83" s="26">
        <f>IF([1]DRUM!L60="","",[1]DRUM!L60)</f>
        <v>119</v>
      </c>
      <c r="P83" s="26">
        <f>IF([1]DRUM!M60="","",[1]DRUM!M60)</f>
        <v>63</v>
      </c>
      <c r="Q83" s="26">
        <f>IF([1]DRUM!N60="","",[1]DRUM!N60)</f>
        <v>0.81288709911635904</v>
      </c>
      <c r="R83" s="26" t="str">
        <f t="shared" si="8"/>
        <v>Export</v>
      </c>
      <c r="S83" s="26">
        <f ca="1">IF(N83="",0,
IF(Knee_Application="YES",Knee_Width,IF(Knee_Application="NO",0,
IF(OR(Cable_Type="OH",SearchData("Conductor",Cable_Desc)),0,
IF(N83="Steel Drum",Knee_Width,
IF(N83="Plywood Drum",0,
IF(Country="UAE",0,
IF(AND(OR(SearchData("LSHF",Cable_Desc),SearchData("LSZH",Cable_Desc),SearchData("LS0H",Cable_Desc),SearchData("LSOH",Cable_Desc)),D.nom&gt;40),Knee_Width,
IF(AND(Country="Egypt",D.nom&gt;60),Knee_Width,
IF(AND(Country&lt;&gt;"Egypt",D.nom&gt;35),Knee_Width,
0))))))))))</f>
        <v>125</v>
      </c>
      <c r="T83" s="118">
        <f t="shared" ca="1" si="3"/>
        <v>6</v>
      </c>
      <c r="U83" s="118">
        <f t="shared" ca="1" si="4"/>
        <v>1</v>
      </c>
      <c r="V83" s="117">
        <f t="shared" ca="1" si="5"/>
        <v>19.256706329443997</v>
      </c>
      <c r="W83" s="64">
        <f t="shared" ca="1" si="6"/>
        <v>0</v>
      </c>
      <c r="X83" s="64">
        <f t="shared" ca="1" si="9"/>
        <v>0</v>
      </c>
      <c r="Y83" s="64">
        <f t="shared" ca="1" si="7"/>
        <v>0</v>
      </c>
      <c r="AK83" s="12"/>
      <c r="AL83" s="12"/>
      <c r="AM83" s="156"/>
      <c r="AN83" s="12"/>
      <c r="AO83" s="12"/>
    </row>
    <row r="84" spans="1:41">
      <c r="A84" s="12">
        <f t="shared" ca="1" si="0"/>
        <v>0</v>
      </c>
      <c r="B84" s="12" t="str">
        <f>IF([1]DRUM!A61="","",[1]DRUM!A61)</f>
        <v>Export</v>
      </c>
      <c r="C84" s="12">
        <f t="shared" ca="1" si="1"/>
        <v>0</v>
      </c>
      <c r="D84" s="155">
        <f t="shared" ca="1" si="2"/>
        <v>0</v>
      </c>
      <c r="E84" s="26" t="str">
        <f>IF([1]DRUM!B61="","",[1]DRUM!B61)</f>
        <v>WDB140022</v>
      </c>
      <c r="F84" s="26">
        <f>IF([1]DRUM!C61="","",[1]DRUM!C61)</f>
        <v>1450</v>
      </c>
      <c r="G84" s="26">
        <f>IF([1]DRUM!D61="","",[1]DRUM!D61)</f>
        <v>1400</v>
      </c>
      <c r="H84" s="26">
        <f>IF([1]DRUM!E61="","",[1]DRUM!E61)</f>
        <v>600</v>
      </c>
      <c r="I84" s="26">
        <f>IF([1]DRUM!F61="","",[1]DRUM!F61)</f>
        <v>900</v>
      </c>
      <c r="J84" s="26">
        <f>IF([1]DRUM!G61="","",[1]DRUM!G61)</f>
        <v>1100</v>
      </c>
      <c r="K84" s="26">
        <f>IF([1]DRUM!H61="","",[1]DRUM!H61)</f>
        <v>1100</v>
      </c>
      <c r="L84" s="26" t="str">
        <f>IF([1]DRUM!I61="","",[1]DRUM!I61)</f>
        <v/>
      </c>
      <c r="M84" s="26">
        <f>IF([1]DRUM!J61="","",
IF(AND([1]DRUM!K61="Wooden Drum",[1]DRUM!J61&gt;Max_WD_Capacity),Max_WD_Capacity,
[1]DRUM!J61))</f>
        <v>1500</v>
      </c>
      <c r="N84" s="26" t="str">
        <f>IF([1]DRUM!K61="","",[1]DRUM!K61)</f>
        <v>Wooden Drum</v>
      </c>
      <c r="O84" s="26">
        <f>IF([1]DRUM!L61="","",[1]DRUM!L61)</f>
        <v>131</v>
      </c>
      <c r="P84" s="26">
        <f>IF([1]DRUM!M61="","",[1]DRUM!M61)</f>
        <v>63</v>
      </c>
      <c r="Q84" s="26">
        <f>IF([1]DRUM!N61="","",[1]DRUM!N61)</f>
        <v>1.1309733552923256</v>
      </c>
      <c r="R84" s="26" t="str">
        <f t="shared" si="8"/>
        <v>Export</v>
      </c>
      <c r="S84" s="26">
        <f ca="1">IF(N84="",0,
IF(Knee_Application="YES",Knee_Width,IF(Knee_Application="NO",0,
IF(OR(Cable_Type="OH",SearchData("Conductor",Cable_Desc)),0,
IF(N84="Steel Drum",Knee_Width,
IF(N84="Plywood Drum",0,
IF(Country="UAE",0,
IF(AND(OR(SearchData("LSHF",Cable_Desc),SearchData("LSZH",Cable_Desc),SearchData("LS0H",Cable_Desc),SearchData("LSOH",Cable_Desc)),D.nom&gt;40),Knee_Width,
IF(AND(Country="Egypt",D.nom&gt;60),Knee_Width,
IF(AND(Country&lt;&gt;"Egypt",D.nom&gt;35),Knee_Width,
0))))))))))</f>
        <v>125</v>
      </c>
      <c r="T84" s="118">
        <f t="shared" ca="1" si="3"/>
        <v>6</v>
      </c>
      <c r="U84" s="118">
        <f t="shared" ca="1" si="4"/>
        <v>2</v>
      </c>
      <c r="V84" s="117">
        <f t="shared" ca="1" si="5"/>
        <v>31.787891106082963</v>
      </c>
      <c r="W84" s="64">
        <f t="shared" ca="1" si="6"/>
        <v>0</v>
      </c>
      <c r="X84" s="64">
        <f t="shared" ca="1" si="9"/>
        <v>0</v>
      </c>
      <c r="Y84" s="64">
        <f t="shared" ca="1" si="7"/>
        <v>0</v>
      </c>
      <c r="AK84" s="12"/>
      <c r="AL84" s="12"/>
      <c r="AM84" s="156"/>
      <c r="AN84" s="12"/>
      <c r="AO84" s="12"/>
    </row>
    <row r="85" spans="1:41">
      <c r="A85" s="12">
        <f t="shared" ca="1" si="0"/>
        <v>0</v>
      </c>
      <c r="B85" s="12" t="str">
        <f>IF([1]DRUM!A62="","",[1]DRUM!A62)</f>
        <v>Export</v>
      </c>
      <c r="C85" s="12">
        <f t="shared" ca="1" si="1"/>
        <v>0</v>
      </c>
      <c r="D85" s="155">
        <f t="shared" ca="1" si="2"/>
        <v>0</v>
      </c>
      <c r="E85" s="26" t="str">
        <f>IF([1]DRUM!B62="","",[1]DRUM!B62)</f>
        <v>WDB140000</v>
      </c>
      <c r="F85" s="26">
        <f>IF([1]DRUM!C62="","",[1]DRUM!C62)</f>
        <v>1450</v>
      </c>
      <c r="G85" s="26">
        <f>IF([1]DRUM!D62="","",[1]DRUM!D62)</f>
        <v>1400</v>
      </c>
      <c r="H85" s="26">
        <f>IF([1]DRUM!E62="","",[1]DRUM!E62)</f>
        <v>700</v>
      </c>
      <c r="I85" s="26">
        <f>IF([1]DRUM!F62="","",[1]DRUM!F62)</f>
        <v>900</v>
      </c>
      <c r="J85" s="26">
        <f>IF([1]DRUM!G62="","",[1]DRUM!G62)</f>
        <v>1100</v>
      </c>
      <c r="K85" s="26">
        <f>IF([1]DRUM!H62="","",[1]DRUM!H62)</f>
        <v>1100</v>
      </c>
      <c r="L85" s="26" t="str">
        <f>IF([1]DRUM!I62="","",[1]DRUM!I62)</f>
        <v/>
      </c>
      <c r="M85" s="26">
        <f>IF([1]DRUM!J62="","",
IF(AND([1]DRUM!K62="Wooden Drum",[1]DRUM!J62&gt;Max_WD_Capacity),Max_WD_Capacity,
[1]DRUM!J62))</f>
        <v>2000</v>
      </c>
      <c r="N85" s="26" t="str">
        <f>IF([1]DRUM!K62="","",[1]DRUM!K62)</f>
        <v>Wooden Drum</v>
      </c>
      <c r="O85" s="26">
        <f>IF([1]DRUM!L62="","",[1]DRUM!L62)</f>
        <v>145</v>
      </c>
      <c r="P85" s="26">
        <f>IF([1]DRUM!M62="","",[1]DRUM!M62)</f>
        <v>63</v>
      </c>
      <c r="Q85" s="26">
        <f>IF([1]DRUM!N62="","",[1]DRUM!N62)</f>
        <v>1.0390817701748241</v>
      </c>
      <c r="R85" s="26" t="str">
        <f t="shared" si="8"/>
        <v>Export</v>
      </c>
      <c r="S85" s="26">
        <f ca="1">IF(N85="",0,
IF(Knee_Application="YES",Knee_Width,IF(Knee_Application="NO",0,
IF(OR(Cable_Type="OH",SearchData("Conductor",Cable_Desc)),0,
IF(N85="Steel Drum",Knee_Width,
IF(N85="Plywood Drum",0,
IF(Country="UAE",0,
IF(AND(OR(SearchData("LSHF",Cable_Desc),SearchData("LSZH",Cable_Desc),SearchData("LS0H",Cable_Desc),SearchData("LSOH",Cable_Desc)),D.nom&gt;40),Knee_Width,
IF(AND(Country="Egypt",D.nom&gt;60),Knee_Width,
IF(AND(Country&lt;&gt;"Egypt",D.nom&gt;35),Knee_Width,
0))))))))))</f>
        <v>125</v>
      </c>
      <c r="T85" s="118">
        <f t="shared" ca="1" si="3"/>
        <v>6</v>
      </c>
      <c r="U85" s="118">
        <f t="shared" ca="1" si="4"/>
        <v>1</v>
      </c>
      <c r="V85" s="117">
        <f t="shared" ca="1" si="5"/>
        <v>15.486795145136243</v>
      </c>
      <c r="W85" s="64">
        <f t="shared" ca="1" si="6"/>
        <v>0</v>
      </c>
      <c r="X85" s="64">
        <f t="shared" ca="1" si="9"/>
        <v>0</v>
      </c>
      <c r="Y85" s="64">
        <f t="shared" ca="1" si="7"/>
        <v>0</v>
      </c>
      <c r="AK85" s="12"/>
      <c r="AL85" s="12"/>
      <c r="AM85" s="156"/>
      <c r="AN85" s="12"/>
      <c r="AO85" s="12"/>
    </row>
    <row r="86" spans="1:41">
      <c r="A86" s="12">
        <f t="shared" ca="1" si="0"/>
        <v>0</v>
      </c>
      <c r="B86" s="12" t="str">
        <f>IF([1]DRUM!A63="","",[1]DRUM!A63)</f>
        <v>Export</v>
      </c>
      <c r="C86" s="12">
        <f t="shared" ca="1" si="1"/>
        <v>0</v>
      </c>
      <c r="D86" s="155">
        <f t="shared" ca="1" si="2"/>
        <v>0</v>
      </c>
      <c r="E86" s="26" t="str">
        <f>IF([1]DRUM!B63="","",[1]DRUM!B63)</f>
        <v>WDB140002</v>
      </c>
      <c r="F86" s="26">
        <f>IF([1]DRUM!C63="","",[1]DRUM!C63)</f>
        <v>1450</v>
      </c>
      <c r="G86" s="26">
        <f>IF([1]DRUM!D63="","",[1]DRUM!D63)</f>
        <v>1400</v>
      </c>
      <c r="H86" s="26">
        <f>IF([1]DRUM!E63="","",[1]DRUM!E63)</f>
        <v>700</v>
      </c>
      <c r="I86" s="26">
        <f>IF([1]DRUM!F63="","",[1]DRUM!F63)</f>
        <v>800</v>
      </c>
      <c r="J86" s="26">
        <f>IF([1]DRUM!G63="","",[1]DRUM!G63)</f>
        <v>990</v>
      </c>
      <c r="K86" s="26">
        <f>IF([1]DRUM!H63="","",[1]DRUM!H63)</f>
        <v>990</v>
      </c>
      <c r="L86" s="26" t="str">
        <f>IF([1]DRUM!I63="","",[1]DRUM!I63)</f>
        <v/>
      </c>
      <c r="M86" s="26">
        <f>IF([1]DRUM!J63="","",
IF(AND([1]DRUM!K63="Wooden Drum",[1]DRUM!J63&gt;Max_WD_Capacity),Max_WD_Capacity,
[1]DRUM!J63))</f>
        <v>2500</v>
      </c>
      <c r="N86" s="26" t="str">
        <f>IF([1]DRUM!K63="","",[1]DRUM!K63)</f>
        <v>Wooden Drum</v>
      </c>
      <c r="O86" s="26">
        <f>IF([1]DRUM!L63="","",[1]DRUM!L63)</f>
        <v>160</v>
      </c>
      <c r="P86" s="26">
        <f>IF([1]DRUM!M63="","",[1]DRUM!M63)</f>
        <v>56</v>
      </c>
      <c r="Q86" s="26">
        <f>IF([1]DRUM!N63="","",[1]DRUM!N63)</f>
        <v>0.92362824015539924</v>
      </c>
      <c r="R86" s="26" t="str">
        <f t="shared" si="8"/>
        <v>Export</v>
      </c>
      <c r="S86" s="26">
        <f ca="1">IF(N86="",0,
IF(Knee_Application="YES",Knee_Width,IF(Knee_Application="NO",0,
IF(OR(Cable_Type="OH",SearchData("Conductor",Cable_Desc)),0,
IF(N86="Steel Drum",Knee_Width,
IF(N86="Plywood Drum",0,
IF(Country="UAE",0,
IF(AND(OR(SearchData("LSHF",Cable_Desc),SearchData("LSZH",Cable_Desc),SearchData("LS0H",Cable_Desc),SearchData("LSOH",Cable_Desc)),D.nom&gt;40),Knee_Width,
IF(AND(Country="Egypt",D.nom&gt;60),Knee_Width,
IF(AND(Country&lt;&gt;"Egypt",D.nom&gt;35),Knee_Width,
0))))))))))</f>
        <v>125</v>
      </c>
      <c r="T86" s="118">
        <f t="shared" ca="1" si="3"/>
        <v>5</v>
      </c>
      <c r="U86" s="118">
        <f t="shared" ca="1" si="4"/>
        <v>1</v>
      </c>
      <c r="V86" s="117">
        <f t="shared" ca="1" si="5"/>
        <v>12.90566262094687</v>
      </c>
      <c r="W86" s="64">
        <f t="shared" ca="1" si="6"/>
        <v>0</v>
      </c>
      <c r="X86" s="64">
        <f t="shared" ca="1" si="9"/>
        <v>0</v>
      </c>
      <c r="Y86" s="64">
        <f t="shared" ca="1" si="7"/>
        <v>0</v>
      </c>
      <c r="AK86" s="12"/>
      <c r="AL86" s="12"/>
      <c r="AM86" s="156"/>
      <c r="AN86" s="12"/>
      <c r="AO86" s="12"/>
    </row>
    <row r="87" spans="1:41" ht="12.75" customHeight="1">
      <c r="A87" s="12">
        <f t="shared" ca="1" si="0"/>
        <v>0</v>
      </c>
      <c r="B87" s="12" t="str">
        <f>IF([1]DRUM!A64="","",[1]DRUM!A64)</f>
        <v>Export</v>
      </c>
      <c r="C87" s="12">
        <f t="shared" ca="1" si="1"/>
        <v>0</v>
      </c>
      <c r="D87" s="155">
        <f t="shared" ca="1" si="2"/>
        <v>0</v>
      </c>
      <c r="E87" s="26" t="str">
        <f>IF([1]DRUM!B64="","",[1]DRUM!B64)</f>
        <v>WDB140018</v>
      </c>
      <c r="F87" s="26">
        <f>IF([1]DRUM!C64="","",[1]DRUM!C64)</f>
        <v>1450</v>
      </c>
      <c r="G87" s="26">
        <f>IF([1]DRUM!D64="","",[1]DRUM!D64)</f>
        <v>1400</v>
      </c>
      <c r="H87" s="26">
        <f>IF([1]DRUM!E64="","",[1]DRUM!E64)</f>
        <v>750</v>
      </c>
      <c r="I87" s="26">
        <f>IF([1]DRUM!F64="","",[1]DRUM!F64)</f>
        <v>900</v>
      </c>
      <c r="J87" s="26">
        <f>IF([1]DRUM!G64="","",[1]DRUM!G64)</f>
        <v>1100</v>
      </c>
      <c r="K87" s="26">
        <f>IF([1]DRUM!H64="","",[1]DRUM!H64)</f>
        <v>1100</v>
      </c>
      <c r="L87" s="26" t="str">
        <f>IF([1]DRUM!I64="","",[1]DRUM!I64)</f>
        <v/>
      </c>
      <c r="M87" s="26">
        <f>IF([1]DRUM!J64="","",
IF(AND([1]DRUM!K64="Wooden Drum",[1]DRUM!J64&gt;Max_WD_Capacity),Max_WD_Capacity,
[1]DRUM!J64))</f>
        <v>3000</v>
      </c>
      <c r="N87" s="26" t="str">
        <f>IF([1]DRUM!K64="","",[1]DRUM!K64)</f>
        <v>Wooden Drum</v>
      </c>
      <c r="O87" s="26">
        <f>IF([1]DRUM!L64="","",[1]DRUM!L64)</f>
        <v>160</v>
      </c>
      <c r="P87" s="26">
        <f>IF([1]DRUM!M64="","",[1]DRUM!M64)</f>
        <v>63</v>
      </c>
      <c r="Q87" s="26">
        <f>IF([1]DRUM!N64="","",[1]DRUM!N64)</f>
        <v>0.98783454001314053</v>
      </c>
      <c r="R87" s="26" t="str">
        <f t="shared" si="8"/>
        <v>Export</v>
      </c>
      <c r="S87" s="26">
        <f ca="1">IF(N87="",0,
IF(Knee_Application="YES",Knee_Width,IF(Knee_Application="NO",0,
IF(OR(Cable_Type="OH",SearchData("Conductor",Cable_Desc)),0,
IF(N87="Steel Drum",Knee_Width,
IF(N87="Plywood Drum",0,
IF(Country="UAE",0,
IF(AND(OR(SearchData("LSHF",Cable_Desc),SearchData("LSZH",Cable_Desc),SearchData("LS0H",Cable_Desc),SearchData("LSOH",Cable_Desc)),D.nom&gt;40),Knee_Width,
IF(AND(Country="Egypt",D.nom&gt;60),Knee_Width,
IF(AND(Country&lt;&gt;"Egypt",D.nom&gt;35),Knee_Width,
0))))))))))</f>
        <v>125</v>
      </c>
      <c r="T87" s="118">
        <f t="shared" ca="1" si="3"/>
        <v>6</v>
      </c>
      <c r="U87" s="118">
        <f t="shared" ca="1" si="4"/>
        <v>1</v>
      </c>
      <c r="V87" s="117">
        <f t="shared" ca="1" si="5"/>
        <v>16.429272941213181</v>
      </c>
      <c r="W87" s="64">
        <f t="shared" ca="1" si="6"/>
        <v>0</v>
      </c>
      <c r="X87" s="64">
        <f t="shared" ca="1" si="9"/>
        <v>0</v>
      </c>
      <c r="Y87" s="64">
        <f t="shared" ca="1" si="7"/>
        <v>0</v>
      </c>
      <c r="AK87" s="12"/>
      <c r="AL87" s="12"/>
      <c r="AM87" s="156"/>
      <c r="AN87" s="12"/>
      <c r="AO87" s="12"/>
    </row>
    <row r="88" spans="1:41" ht="12.75" customHeight="1">
      <c r="A88" s="12">
        <f t="shared" ca="1" si="0"/>
        <v>0</v>
      </c>
      <c r="B88" s="12" t="str">
        <f>IF([1]DRUM!A65="","",[1]DRUM!A65)</f>
        <v>Export</v>
      </c>
      <c r="C88" s="12">
        <f t="shared" ca="1" si="1"/>
        <v>0</v>
      </c>
      <c r="D88" s="155">
        <f t="shared" ca="1" si="2"/>
        <v>0</v>
      </c>
      <c r="E88" s="26" t="str">
        <f>IF([1]DRUM!B65="","",[1]DRUM!B65)</f>
        <v>WDB140004</v>
      </c>
      <c r="F88" s="26">
        <f>IF([1]DRUM!C65="","",[1]DRUM!C65)</f>
        <v>1450</v>
      </c>
      <c r="G88" s="26">
        <f>IF([1]DRUM!D65="","",[1]DRUM!D65)</f>
        <v>1400</v>
      </c>
      <c r="H88" s="26">
        <f>IF([1]DRUM!E65="","",[1]DRUM!E65)</f>
        <v>700</v>
      </c>
      <c r="I88" s="26">
        <f>IF([1]DRUM!F65="","",[1]DRUM!F65)</f>
        <v>900</v>
      </c>
      <c r="J88" s="26">
        <f>IF([1]DRUM!G65="","",[1]DRUM!G65)</f>
        <v>1100</v>
      </c>
      <c r="K88" s="26">
        <f>IF([1]DRUM!H65="","",[1]DRUM!H65)</f>
        <v>1100</v>
      </c>
      <c r="L88" s="26" t="str">
        <f>IF([1]DRUM!I65="","",[1]DRUM!I65)</f>
        <v/>
      </c>
      <c r="M88" s="26">
        <f>IF([1]DRUM!J65="","",
IF(AND([1]DRUM!K65="Wooden Drum",[1]DRUM!J65&gt;Max_WD_Capacity),Max_WD_Capacity,
[1]DRUM!J65))</f>
        <v>3500</v>
      </c>
      <c r="N88" s="26" t="str">
        <f>IF([1]DRUM!K65="","",[1]DRUM!K65)</f>
        <v>Wooden Drum</v>
      </c>
      <c r="O88" s="26">
        <f>IF([1]DRUM!L65="","",[1]DRUM!L65)</f>
        <v>165</v>
      </c>
      <c r="P88" s="26">
        <f>IF([1]DRUM!M65="","",[1]DRUM!M65)</f>
        <v>63</v>
      </c>
      <c r="Q88" s="26">
        <f>IF([1]DRUM!N65="","",[1]DRUM!N65)</f>
        <v>1.0390817701748241</v>
      </c>
      <c r="R88" s="26" t="str">
        <f t="shared" si="8"/>
        <v>Export</v>
      </c>
      <c r="S88" s="26">
        <f ca="1">IF(N88="",0,
IF(Knee_Application="YES",Knee_Width,IF(Knee_Application="NO",0,
IF(OR(Cable_Type="OH",SearchData("Conductor",Cable_Desc)),0,
IF(N88="Steel Drum",Knee_Width,
IF(N88="Plywood Drum",0,
IF(Country="UAE",0,
IF(AND(OR(SearchData("LSHF",Cable_Desc),SearchData("LSZH",Cable_Desc),SearchData("LS0H",Cable_Desc),SearchData("LSOH",Cable_Desc)),D.nom&gt;40),Knee_Width,
IF(AND(Country="Egypt",D.nom&gt;60),Knee_Width,
IF(AND(Country&lt;&gt;"Egypt",D.nom&gt;35),Knee_Width,
0))))))))))</f>
        <v>125</v>
      </c>
      <c r="T88" s="118">
        <f t="shared" ca="1" si="3"/>
        <v>6</v>
      </c>
      <c r="U88" s="118">
        <f t="shared" ca="1" si="4"/>
        <v>1</v>
      </c>
      <c r="V88" s="117">
        <f t="shared" ca="1" si="5"/>
        <v>15.486795145136243</v>
      </c>
      <c r="W88" s="64">
        <f t="shared" ca="1" si="6"/>
        <v>0</v>
      </c>
      <c r="X88" s="64">
        <f t="shared" ca="1" si="9"/>
        <v>1</v>
      </c>
      <c r="Y88" s="64">
        <f t="shared" ca="1" si="7"/>
        <v>0</v>
      </c>
      <c r="AK88" s="12"/>
      <c r="AL88" s="12"/>
      <c r="AM88" s="156"/>
      <c r="AN88" s="12"/>
      <c r="AO88" s="12"/>
    </row>
    <row r="89" spans="1:41">
      <c r="A89" s="12">
        <f t="shared" ref="A89:A152" ca="1" si="10">IF(OR(E89="",G89="",K89="",G89&lt;Min_Flange_Diam,G89&gt;Max_Flange_Diam,K89&lt;Min_Outer_Width,K89&gt;Max_Outer_Width),0,IFERROR(W89*X89*Y89,0))</f>
        <v>0</v>
      </c>
      <c r="B89" s="12" t="str">
        <f>IF([1]DRUM!A66="","",[1]DRUM!A66)</f>
        <v>Export</v>
      </c>
      <c r="C89" s="12">
        <f t="shared" ref="C89:C152" ca="1" si="11">IF(B89="","",IF(OR(B89=Main_DT,B89=Ext_DT),1,0))</f>
        <v>0</v>
      </c>
      <c r="D89" s="155">
        <f t="shared" ref="D89:D152" ca="1" si="12">IF(O89="",0,IFERROR(A89*C89,0))</f>
        <v>0</v>
      </c>
      <c r="E89" s="26" t="str">
        <f>IF([1]DRUM!B66="","",[1]DRUM!B66)</f>
        <v>WDB140005</v>
      </c>
      <c r="F89" s="26">
        <f>IF([1]DRUM!C66="","",[1]DRUM!C66)</f>
        <v>1450</v>
      </c>
      <c r="G89" s="26">
        <f>IF([1]DRUM!D66="","",[1]DRUM!D66)</f>
        <v>1400</v>
      </c>
      <c r="H89" s="26">
        <f>IF([1]DRUM!E66="","",[1]DRUM!E66)</f>
        <v>700</v>
      </c>
      <c r="I89" s="26">
        <f>IF([1]DRUM!F66="","",[1]DRUM!F66)</f>
        <v>760</v>
      </c>
      <c r="J89" s="26">
        <f>IF([1]DRUM!G66="","",[1]DRUM!G66)</f>
        <v>850</v>
      </c>
      <c r="K89" s="26">
        <f>IF([1]DRUM!H66="","",[1]DRUM!H66)</f>
        <v>850</v>
      </c>
      <c r="L89" s="26" t="str">
        <f>IF([1]DRUM!I66="","",[1]DRUM!I66)</f>
        <v/>
      </c>
      <c r="M89" s="26">
        <f>IF([1]DRUM!J66="","",
IF(AND([1]DRUM!K66="Wooden Drum",[1]DRUM!J66&gt;Max_WD_Capacity),Max_WD_Capacity,
[1]DRUM!J66))</f>
        <v>4000</v>
      </c>
      <c r="N89" s="26" t="str">
        <f>IF([1]DRUM!K66="","",[1]DRUM!K66)</f>
        <v>Wooden Drum</v>
      </c>
      <c r="O89" s="26">
        <f>IF([1]DRUM!L66="","",[1]DRUM!L66)</f>
        <v>165</v>
      </c>
      <c r="P89" s="26">
        <f>IF([1]DRUM!M66="","",[1]DRUM!M66)</f>
        <v>48</v>
      </c>
      <c r="Q89" s="26">
        <f>IF([1]DRUM!N66="","",[1]DRUM!N66)</f>
        <v>0.87744682814762931</v>
      </c>
      <c r="R89" s="26" t="str">
        <f t="shared" si="8"/>
        <v>Export</v>
      </c>
      <c r="S89" s="26">
        <f ca="1">IF(N89="",0,
IF(Knee_Application="YES",Knee_Width,IF(Knee_Application="NO",0,
IF(OR(Cable_Type="OH",SearchData("Conductor",Cable_Desc)),0,
IF(N89="Steel Drum",Knee_Width,
IF(N89="Plywood Drum",0,
IF(Country="UAE",0,
IF(AND(OR(SearchData("LSHF",Cable_Desc),SearchData("LSZH",Cable_Desc),SearchData("LS0H",Cable_Desc),SearchData("LSOH",Cable_Desc)),D.nom&gt;40),Knee_Width,
IF(AND(Country="Egypt",D.nom&gt;60),Knee_Width,
IF(AND(Country&lt;&gt;"Egypt",D.nom&gt;35),Knee_Width,
0))))))))))</f>
        <v>125</v>
      </c>
      <c r="T89" s="118">
        <f t="shared" ref="T89:T152" ca="1" si="13">IFERROR(TRUNC((I89-S89)/$L$4),0)</f>
        <v>5</v>
      </c>
      <c r="U89" s="118">
        <f t="shared" ref="U89:U152" ca="1" si="14">IFERROR(TRUNC((((G89-H89)/2)-I$11)/L$4),0)</f>
        <v>1</v>
      </c>
      <c r="V89" s="117">
        <f t="shared" ref="V89:V152" ca="1" si="15">IFERROR(T89*PI()*(H89*U89+L$4*U89^2)/1000,0)</f>
        <v>12.90566262094687</v>
      </c>
      <c r="W89" s="64">
        <f t="shared" ref="W89:W152" ca="1" si="16">IFERROR(IF(H89&gt;=J$11,1,0),0)</f>
        <v>0</v>
      </c>
      <c r="X89" s="64">
        <f t="shared" ca="1" si="9"/>
        <v>1</v>
      </c>
      <c r="Y89" s="64">
        <f t="shared" ref="Y89:Y152" ca="1" si="17">IFERROR(IF(V89&gt;=L$6*0.99,1,0),0)</f>
        <v>0</v>
      </c>
      <c r="AK89" s="12"/>
      <c r="AL89" s="12"/>
      <c r="AM89" s="156"/>
      <c r="AN89" s="12"/>
      <c r="AO89" s="12"/>
    </row>
    <row r="90" spans="1:41">
      <c r="A90" s="12">
        <f t="shared" ca="1" si="10"/>
        <v>0</v>
      </c>
      <c r="B90" s="12" t="str">
        <f>IF([1]DRUM!A67="","",[1]DRUM!A67)</f>
        <v>Export</v>
      </c>
      <c r="C90" s="12">
        <f t="shared" ca="1" si="11"/>
        <v>0</v>
      </c>
      <c r="D90" s="155">
        <f t="shared" ca="1" si="12"/>
        <v>0</v>
      </c>
      <c r="E90" s="26" t="str">
        <f>IF([1]DRUM!B67="","",[1]DRUM!B67)</f>
        <v>WDB150015</v>
      </c>
      <c r="F90" s="26">
        <f>IF([1]DRUM!C67="","",[1]DRUM!C67)</f>
        <v>1550</v>
      </c>
      <c r="G90" s="26">
        <f>IF([1]DRUM!D67="","",[1]DRUM!D67)</f>
        <v>1500</v>
      </c>
      <c r="H90" s="26">
        <f>IF([1]DRUM!E67="","",[1]DRUM!E67)</f>
        <v>600</v>
      </c>
      <c r="I90" s="26">
        <f>IF([1]DRUM!F67="","",[1]DRUM!F67)</f>
        <v>900</v>
      </c>
      <c r="J90" s="26">
        <f>IF([1]DRUM!G67="","",[1]DRUM!G67)</f>
        <v>1100</v>
      </c>
      <c r="K90" s="26">
        <f>IF([1]DRUM!H67="","",[1]DRUM!H67)</f>
        <v>1100</v>
      </c>
      <c r="L90" s="26" t="str">
        <f>IF([1]DRUM!I67="","",[1]DRUM!I67)</f>
        <v/>
      </c>
      <c r="M90" s="26">
        <f>IF([1]DRUM!J67="","",
IF(AND([1]DRUM!K67="Wooden Drum",[1]DRUM!J67&gt;Max_WD_Capacity),Max_WD_Capacity,
[1]DRUM!J67))</f>
        <v>1500</v>
      </c>
      <c r="N90" s="26" t="str">
        <f>IF([1]DRUM!K67="","",[1]DRUM!K67)</f>
        <v>Wooden Drum</v>
      </c>
      <c r="O90" s="26">
        <f>IF([1]DRUM!L67="","",[1]DRUM!L67)</f>
        <v>175</v>
      </c>
      <c r="P90" s="26">
        <f>IF([1]DRUM!M67="","",[1]DRUM!M67)</f>
        <v>67</v>
      </c>
      <c r="Q90" s="26">
        <f>IF([1]DRUM!N67="","",[1]DRUM!N67)</f>
        <v>1.3359622759390595</v>
      </c>
      <c r="R90" s="26" t="str">
        <f t="shared" ref="R90:R153" si="18">B90</f>
        <v>Export</v>
      </c>
      <c r="S90" s="26">
        <f ca="1">IF(N90="",0,
IF(Knee_Application="YES",Knee_Width,IF(Knee_Application="NO",0,
IF(OR(Cable_Type="OH",SearchData("Conductor",Cable_Desc)),0,
IF(N90="Steel Drum",Knee_Width,
IF(N90="Plywood Drum",0,
IF(Country="UAE",0,
IF(AND(OR(SearchData("LSHF",Cable_Desc),SearchData("LSZH",Cable_Desc),SearchData("LS0H",Cable_Desc),SearchData("LSOH",Cable_Desc)),D.nom&gt;40),Knee_Width,
IF(AND(Country="Egypt",D.nom&gt;60),Knee_Width,
IF(AND(Country&lt;&gt;"Egypt",D.nom&gt;35),Knee_Width,
0))))))))))</f>
        <v>125</v>
      </c>
      <c r="T90" s="118">
        <f t="shared" ca="1" si="13"/>
        <v>6</v>
      </c>
      <c r="U90" s="118">
        <f t="shared" ca="1" si="14"/>
        <v>2</v>
      </c>
      <c r="V90" s="117">
        <f t="shared" ca="1" si="15"/>
        <v>31.787891106082963</v>
      </c>
      <c r="W90" s="64">
        <f t="shared" ca="1" si="16"/>
        <v>0</v>
      </c>
      <c r="X90" s="64">
        <f t="shared" ref="X90:X153" ca="1" si="19">IFERROR(IF(M90*(IF(N90="Steel Drum",1.1,IF(N90="Plywood Drum",1,IF(M90&lt;=1000,1.1,IF(M90&lt;=6000,1.04,1)))))&gt;=L$5,1,0),0)</f>
        <v>0</v>
      </c>
      <c r="Y90" s="64">
        <f t="shared" ca="1" si="17"/>
        <v>0</v>
      </c>
      <c r="AK90" s="12"/>
      <c r="AL90" s="12"/>
      <c r="AM90" s="156"/>
      <c r="AN90" s="12"/>
      <c r="AO90" s="12"/>
    </row>
    <row r="91" spans="1:41">
      <c r="A91" s="12">
        <f t="shared" ca="1" si="10"/>
        <v>0</v>
      </c>
      <c r="B91" s="12" t="str">
        <f>IF([1]DRUM!A68="","",[1]DRUM!A68)</f>
        <v>Export</v>
      </c>
      <c r="C91" s="12">
        <f t="shared" ca="1" si="11"/>
        <v>0</v>
      </c>
      <c r="D91" s="155">
        <f t="shared" ca="1" si="12"/>
        <v>0</v>
      </c>
      <c r="E91" s="26" t="str">
        <f>IF([1]DRUM!B68="","",[1]DRUM!B68)</f>
        <v>WDB150025</v>
      </c>
      <c r="F91" s="26">
        <f>IF([1]DRUM!C68="","",[1]DRUM!C68)</f>
        <v>1550</v>
      </c>
      <c r="G91" s="26">
        <f>IF([1]DRUM!D68="","",[1]DRUM!D68)</f>
        <v>1500</v>
      </c>
      <c r="H91" s="26">
        <f>IF([1]DRUM!E68="","",[1]DRUM!E68)</f>
        <v>800</v>
      </c>
      <c r="I91" s="26">
        <f>IF([1]DRUM!F68="","",[1]DRUM!F68)</f>
        <v>900</v>
      </c>
      <c r="J91" s="26">
        <f>IF([1]DRUM!G68="","",[1]DRUM!G68)</f>
        <v>1100</v>
      </c>
      <c r="K91" s="26">
        <f>IF([1]DRUM!H68="","",[1]DRUM!H68)</f>
        <v>1100</v>
      </c>
      <c r="L91" s="26" t="str">
        <f>IF([1]DRUM!I68="","",[1]DRUM!I68)</f>
        <v/>
      </c>
      <c r="M91" s="26">
        <f>IF([1]DRUM!J68="","",
IF(AND([1]DRUM!K68="Wooden Drum",[1]DRUM!J68&gt;Max_WD_Capacity),Max_WD_Capacity,
[1]DRUM!J68))</f>
        <v>2100</v>
      </c>
      <c r="N91" s="26" t="str">
        <f>IF([1]DRUM!K68="","",[1]DRUM!K68)</f>
        <v>Wooden Drum</v>
      </c>
      <c r="O91" s="26">
        <f>IF([1]DRUM!L68="","",[1]DRUM!L68)</f>
        <v>144</v>
      </c>
      <c r="P91" s="26">
        <f>IF([1]DRUM!M68="","",[1]DRUM!M68)</f>
        <v>67</v>
      </c>
      <c r="Q91" s="26">
        <f>IF([1]DRUM!N68="","",[1]DRUM!N68)</f>
        <v>1.1380419387629026</v>
      </c>
      <c r="R91" s="26" t="str">
        <f t="shared" si="18"/>
        <v>Export</v>
      </c>
      <c r="S91" s="26">
        <f ca="1">IF(N91="",0,
IF(Knee_Application="YES",Knee_Width,IF(Knee_Application="NO",0,
IF(OR(Cable_Type="OH",SearchData("Conductor",Cable_Desc)),0,
IF(N91="Steel Drum",Knee_Width,
IF(N91="Plywood Drum",0,
IF(Country="UAE",0,
IF(AND(OR(SearchData("LSHF",Cable_Desc),SearchData("LSZH",Cable_Desc),SearchData("LS0H",Cable_Desc),SearchData("LSOH",Cable_Desc)),D.nom&gt;40),Knee_Width,
IF(AND(Country="Egypt",D.nom&gt;60),Knee_Width,
IF(AND(Country&lt;&gt;"Egypt",D.nom&gt;35),Knee_Width,
0))))))))))</f>
        <v>125</v>
      </c>
      <c r="T91" s="118">
        <f t="shared" ca="1" si="13"/>
        <v>6</v>
      </c>
      <c r="U91" s="118">
        <f t="shared" ca="1" si="14"/>
        <v>1</v>
      </c>
      <c r="V91" s="117">
        <f t="shared" ca="1" si="15"/>
        <v>17.371750737290121</v>
      </c>
      <c r="W91" s="64">
        <f t="shared" ca="1" si="16"/>
        <v>0</v>
      </c>
      <c r="X91" s="64">
        <f t="shared" ca="1" si="19"/>
        <v>0</v>
      </c>
      <c r="Y91" s="64">
        <f t="shared" ca="1" si="17"/>
        <v>0</v>
      </c>
      <c r="AK91" s="12"/>
      <c r="AL91" s="12"/>
      <c r="AM91" s="156"/>
      <c r="AN91" s="12"/>
      <c r="AO91" s="12"/>
    </row>
    <row r="92" spans="1:41">
      <c r="A92" s="12">
        <f t="shared" ca="1" si="10"/>
        <v>0</v>
      </c>
      <c r="B92" s="12" t="str">
        <f>IF([1]DRUM!A69="","",[1]DRUM!A69)</f>
        <v>Export</v>
      </c>
      <c r="C92" s="12">
        <f t="shared" ca="1" si="11"/>
        <v>0</v>
      </c>
      <c r="D92" s="155">
        <f t="shared" ca="1" si="12"/>
        <v>0</v>
      </c>
      <c r="E92" s="26" t="str">
        <f>IF([1]DRUM!B69="","",[1]DRUM!B69)</f>
        <v>WDB150002</v>
      </c>
      <c r="F92" s="26">
        <f>IF([1]DRUM!C69="","",[1]DRUM!C69)</f>
        <v>1550</v>
      </c>
      <c r="G92" s="26">
        <f>IF([1]DRUM!D69="","",[1]DRUM!D69)</f>
        <v>1500</v>
      </c>
      <c r="H92" s="26">
        <f>IF([1]DRUM!E69="","",[1]DRUM!E69)</f>
        <v>700</v>
      </c>
      <c r="I92" s="26">
        <f>IF([1]DRUM!F69="","",[1]DRUM!F69)</f>
        <v>800</v>
      </c>
      <c r="J92" s="26">
        <f>IF([1]DRUM!G69="","",[1]DRUM!G69)</f>
        <v>990</v>
      </c>
      <c r="K92" s="26">
        <f>IF([1]DRUM!H69="","",[1]DRUM!H69)</f>
        <v>990</v>
      </c>
      <c r="L92" s="26" t="str">
        <f>IF([1]DRUM!I69="","",[1]DRUM!I69)</f>
        <v/>
      </c>
      <c r="M92" s="26">
        <f>IF([1]DRUM!J69="","",
IF(AND([1]DRUM!K69="Wooden Drum",[1]DRUM!J69&gt;Max_WD_Capacity),Max_WD_Capacity,
[1]DRUM!J69))</f>
        <v>3000</v>
      </c>
      <c r="N92" s="26" t="str">
        <f>IF([1]DRUM!K69="","",[1]DRUM!K69)</f>
        <v>Wooden Drum</v>
      </c>
      <c r="O92" s="26">
        <f>IF([1]DRUM!L69="","",[1]DRUM!L69)</f>
        <v>185</v>
      </c>
      <c r="P92" s="26">
        <f>IF([1]DRUM!M69="","",[1]DRUM!M69)</f>
        <v>60</v>
      </c>
      <c r="Q92" s="26">
        <f>IF([1]DRUM!N69="","",[1]DRUM!N69)</f>
        <v>1.1058406140636072</v>
      </c>
      <c r="R92" s="26" t="str">
        <f t="shared" si="18"/>
        <v>Export</v>
      </c>
      <c r="S92" s="26">
        <f ca="1">IF(N92="",0,
IF(Knee_Application="YES",Knee_Width,IF(Knee_Application="NO",0,
IF(OR(Cable_Type="OH",SearchData("Conductor",Cable_Desc)),0,
IF(N92="Steel Drum",Knee_Width,
IF(N92="Plywood Drum",0,
IF(Country="UAE",0,
IF(AND(OR(SearchData("LSHF",Cable_Desc),SearchData("LSZH",Cable_Desc),SearchData("LS0H",Cable_Desc),SearchData("LSOH",Cable_Desc)),D.nom&gt;40),Knee_Width,
IF(AND(Country="Egypt",D.nom&gt;60),Knee_Width,
IF(AND(Country&lt;&gt;"Egypt",D.nom&gt;35),Knee_Width,
0))))))))))</f>
        <v>125</v>
      </c>
      <c r="T92" s="118">
        <f t="shared" ca="1" si="13"/>
        <v>5</v>
      </c>
      <c r="U92" s="118">
        <f t="shared" ca="1" si="14"/>
        <v>2</v>
      </c>
      <c r="V92" s="117">
        <f t="shared" ca="1" si="15"/>
        <v>29.63150190865893</v>
      </c>
      <c r="W92" s="64">
        <f t="shared" ca="1" si="16"/>
        <v>0</v>
      </c>
      <c r="X92" s="64">
        <f t="shared" ca="1" si="19"/>
        <v>0</v>
      </c>
      <c r="Y92" s="64">
        <f t="shared" ca="1" si="17"/>
        <v>0</v>
      </c>
      <c r="AK92" s="12"/>
      <c r="AL92" s="12"/>
      <c r="AM92" s="156"/>
      <c r="AN92" s="12"/>
      <c r="AO92" s="12"/>
    </row>
    <row r="93" spans="1:41">
      <c r="A93" s="12">
        <f t="shared" ca="1" si="10"/>
        <v>0</v>
      </c>
      <c r="B93" s="12" t="str">
        <f>IF([1]DRUM!A70="","",[1]DRUM!A70)</f>
        <v>Export</v>
      </c>
      <c r="C93" s="12">
        <f t="shared" ca="1" si="11"/>
        <v>0</v>
      </c>
      <c r="D93" s="155">
        <f t="shared" ca="1" si="12"/>
        <v>0</v>
      </c>
      <c r="E93" s="26" t="str">
        <f>IF([1]DRUM!B70="","",[1]DRUM!B70)</f>
        <v>WDB150001</v>
      </c>
      <c r="F93" s="26">
        <f>IF([1]DRUM!C70="","",[1]DRUM!C70)</f>
        <v>1550</v>
      </c>
      <c r="G93" s="26">
        <f>IF([1]DRUM!D70="","",[1]DRUM!D70)</f>
        <v>1500</v>
      </c>
      <c r="H93" s="26">
        <f>IF([1]DRUM!E70="","",[1]DRUM!E70)</f>
        <v>700</v>
      </c>
      <c r="I93" s="26">
        <f>IF([1]DRUM!F70="","",[1]DRUM!F70)</f>
        <v>900</v>
      </c>
      <c r="J93" s="26">
        <f>IF([1]DRUM!G70="","",[1]DRUM!G70)</f>
        <v>1100</v>
      </c>
      <c r="K93" s="26">
        <f>IF([1]DRUM!H70="","",[1]DRUM!H70)</f>
        <v>1100</v>
      </c>
      <c r="L93" s="26" t="str">
        <f>IF([1]DRUM!I70="","",[1]DRUM!I70)</f>
        <v/>
      </c>
      <c r="M93" s="26">
        <f>IF([1]DRUM!J70="","",
IF(AND([1]DRUM!K70="Wooden Drum",[1]DRUM!J70&gt;Max_WD_Capacity),Max_WD_Capacity,
[1]DRUM!J70))</f>
        <v>3000</v>
      </c>
      <c r="N93" s="26" t="str">
        <f>IF([1]DRUM!K70="","",[1]DRUM!K70)</f>
        <v>Wooden Drum</v>
      </c>
      <c r="O93" s="26">
        <f>IF([1]DRUM!L70="","",[1]DRUM!L70)</f>
        <v>185</v>
      </c>
      <c r="P93" s="26">
        <f>IF([1]DRUM!M70="","",[1]DRUM!M70)</f>
        <v>67</v>
      </c>
      <c r="Q93" s="26">
        <f>IF([1]DRUM!N70="","",[1]DRUM!N70)</f>
        <v>1.244070690821558</v>
      </c>
      <c r="R93" s="26" t="str">
        <f t="shared" si="18"/>
        <v>Export</v>
      </c>
      <c r="S93" s="26">
        <f ca="1">IF(N93="",0,
IF(Knee_Application="YES",Knee_Width,IF(Knee_Application="NO",0,
IF(OR(Cable_Type="OH",SearchData("Conductor",Cable_Desc)),0,
IF(N93="Steel Drum",Knee_Width,
IF(N93="Plywood Drum",0,
IF(Country="UAE",0,
IF(AND(OR(SearchData("LSHF",Cable_Desc),SearchData("LSZH",Cable_Desc),SearchData("LS0H",Cable_Desc),SearchData("LSOH",Cable_Desc)),D.nom&gt;40),Knee_Width,
IF(AND(Country="Egypt",D.nom&gt;60),Knee_Width,
IF(AND(Country&lt;&gt;"Egypt",D.nom&gt;35),Knee_Width,
0))))))))))</f>
        <v>125</v>
      </c>
      <c r="T93" s="118">
        <f t="shared" ca="1" si="13"/>
        <v>6</v>
      </c>
      <c r="U93" s="118">
        <f t="shared" ca="1" si="14"/>
        <v>2</v>
      </c>
      <c r="V93" s="117">
        <f t="shared" ca="1" si="15"/>
        <v>35.557802290390718</v>
      </c>
      <c r="W93" s="64">
        <f t="shared" ca="1" si="16"/>
        <v>0</v>
      </c>
      <c r="X93" s="64">
        <f t="shared" ca="1" si="19"/>
        <v>0</v>
      </c>
      <c r="Y93" s="64">
        <f t="shared" ca="1" si="17"/>
        <v>0</v>
      </c>
      <c r="AK93" s="12"/>
      <c r="AL93" s="12"/>
      <c r="AM93" s="156"/>
      <c r="AN93" s="12"/>
      <c r="AO93" s="12"/>
    </row>
    <row r="94" spans="1:41">
      <c r="A94" s="12">
        <f t="shared" ca="1" si="10"/>
        <v>0</v>
      </c>
      <c r="B94" s="12" t="str">
        <f>IF([1]DRUM!A71="","",[1]DRUM!A71)</f>
        <v>Export</v>
      </c>
      <c r="C94" s="12">
        <f t="shared" ca="1" si="11"/>
        <v>0</v>
      </c>
      <c r="D94" s="155">
        <f t="shared" ca="1" si="12"/>
        <v>0</v>
      </c>
      <c r="E94" s="26" t="str">
        <f>IF([1]DRUM!B71="","",[1]DRUM!B71)</f>
        <v>WDB150022</v>
      </c>
      <c r="F94" s="26">
        <f>IF([1]DRUM!C71="","",[1]DRUM!C71)</f>
        <v>1550</v>
      </c>
      <c r="G94" s="26">
        <f>IF([1]DRUM!D71="","",[1]DRUM!D71)</f>
        <v>1500</v>
      </c>
      <c r="H94" s="26">
        <f>IF([1]DRUM!E71="","",[1]DRUM!E71)</f>
        <v>600</v>
      </c>
      <c r="I94" s="26">
        <f>IF([1]DRUM!F71="","",[1]DRUM!F71)</f>
        <v>900</v>
      </c>
      <c r="J94" s="26">
        <f>IF([1]DRUM!G71="","",[1]DRUM!G71)</f>
        <v>1100</v>
      </c>
      <c r="K94" s="26">
        <f>IF([1]DRUM!H71="","",[1]DRUM!H71)</f>
        <v>1100</v>
      </c>
      <c r="L94" s="26" t="str">
        <f>IF([1]DRUM!I71="","",[1]DRUM!I71)</f>
        <v/>
      </c>
      <c r="M94" s="26">
        <f>IF([1]DRUM!J71="","",
IF(AND([1]DRUM!K71="Wooden Drum",[1]DRUM!J71&gt;Max_WD_Capacity),Max_WD_Capacity,
[1]DRUM!J71))</f>
        <v>3500</v>
      </c>
      <c r="N94" s="26" t="str">
        <f>IF([1]DRUM!K71="","",[1]DRUM!K71)</f>
        <v>Wooden Drum</v>
      </c>
      <c r="O94" s="26">
        <f>IF([1]DRUM!L71="","",[1]DRUM!L71)</f>
        <v>165</v>
      </c>
      <c r="P94" s="26">
        <f>IF([1]DRUM!M71="","",[1]DRUM!M71)</f>
        <v>67</v>
      </c>
      <c r="Q94" s="26">
        <f>IF([1]DRUM!N71="","",[1]DRUM!N71)</f>
        <v>1.3359622759390595</v>
      </c>
      <c r="R94" s="26" t="str">
        <f t="shared" si="18"/>
        <v>Export</v>
      </c>
      <c r="S94" s="26">
        <f ca="1">IF(N94="",0,
IF(Knee_Application="YES",Knee_Width,IF(Knee_Application="NO",0,
IF(OR(Cable_Type="OH",SearchData("Conductor",Cable_Desc)),0,
IF(N94="Steel Drum",Knee_Width,
IF(N94="Plywood Drum",0,
IF(Country="UAE",0,
IF(AND(OR(SearchData("LSHF",Cable_Desc),SearchData("LSZH",Cable_Desc),SearchData("LS0H",Cable_Desc),SearchData("LSOH",Cable_Desc)),D.nom&gt;40),Knee_Width,
IF(AND(Country="Egypt",D.nom&gt;60),Knee_Width,
IF(AND(Country&lt;&gt;"Egypt",D.nom&gt;35),Knee_Width,
0))))))))))</f>
        <v>125</v>
      </c>
      <c r="T94" s="118">
        <f t="shared" ca="1" si="13"/>
        <v>6</v>
      </c>
      <c r="U94" s="118">
        <f t="shared" ca="1" si="14"/>
        <v>2</v>
      </c>
      <c r="V94" s="117">
        <f t="shared" ca="1" si="15"/>
        <v>31.787891106082963</v>
      </c>
      <c r="W94" s="64">
        <f t="shared" ca="1" si="16"/>
        <v>0</v>
      </c>
      <c r="X94" s="64">
        <f t="shared" ca="1" si="19"/>
        <v>1</v>
      </c>
      <c r="Y94" s="64">
        <f t="shared" ca="1" si="17"/>
        <v>0</v>
      </c>
      <c r="AM94" s="156"/>
    </row>
    <row r="95" spans="1:41">
      <c r="A95" s="12">
        <f t="shared" ca="1" si="10"/>
        <v>0</v>
      </c>
      <c r="B95" s="12" t="str">
        <f>IF([1]DRUM!A72="","",[1]DRUM!A72)</f>
        <v>Export</v>
      </c>
      <c r="C95" s="12">
        <f t="shared" ca="1" si="11"/>
        <v>0</v>
      </c>
      <c r="D95" s="155">
        <f t="shared" ca="1" si="12"/>
        <v>0</v>
      </c>
      <c r="E95" s="26" t="str">
        <f>IF([1]DRUM!B72="","",[1]DRUM!B72)</f>
        <v>WDB160014</v>
      </c>
      <c r="F95" s="26">
        <f>IF([1]DRUM!C72="","",[1]DRUM!C72)</f>
        <v>1650</v>
      </c>
      <c r="G95" s="26">
        <f>IF([1]DRUM!D72="","",[1]DRUM!D72)</f>
        <v>1600</v>
      </c>
      <c r="H95" s="26">
        <f>IF([1]DRUM!E72="","",[1]DRUM!E72)</f>
        <v>800</v>
      </c>
      <c r="I95" s="26">
        <f>IF([1]DRUM!F72="","",[1]DRUM!F72)</f>
        <v>900</v>
      </c>
      <c r="J95" s="26">
        <f>IF([1]DRUM!G72="","",[1]DRUM!G72)</f>
        <v>1100</v>
      </c>
      <c r="K95" s="26">
        <f>IF([1]DRUM!H72="","",[1]DRUM!H72)</f>
        <v>1100</v>
      </c>
      <c r="L95" s="26" t="str">
        <f>IF([1]DRUM!I72="","",[1]DRUM!I72)</f>
        <v/>
      </c>
      <c r="M95" s="26">
        <f>IF([1]DRUM!J72="","",
IF(AND([1]DRUM!K72="Wooden Drum",[1]DRUM!J72&gt;Max_WD_Capacity),Max_WD_Capacity,
[1]DRUM!J72))</f>
        <v>3000</v>
      </c>
      <c r="N95" s="26" t="str">
        <f>IF([1]DRUM!K72="","",[1]DRUM!K72)</f>
        <v>Wooden Drum</v>
      </c>
      <c r="O95" s="26">
        <f>IF([1]DRUM!L72="","",[1]DRUM!L72)</f>
        <v>220</v>
      </c>
      <c r="P95" s="26">
        <f>IF([1]DRUM!M72="","",[1]DRUM!M72)</f>
        <v>71</v>
      </c>
      <c r="Q95" s="26">
        <f>IF([1]DRUM!N72="","",[1]DRUM!N72)</f>
        <v>1.3571680263507908</v>
      </c>
      <c r="R95" s="26" t="str">
        <f t="shared" si="18"/>
        <v>Export</v>
      </c>
      <c r="S95" s="26">
        <f ca="1">IF(N95="",0,
IF(Knee_Application="YES",Knee_Width,IF(Knee_Application="NO",0,
IF(OR(Cable_Type="OH",SearchData("Conductor",Cable_Desc)),0,
IF(N95="Steel Drum",Knee_Width,
IF(N95="Plywood Drum",0,
IF(Country="UAE",0,
IF(AND(OR(SearchData("LSHF",Cable_Desc),SearchData("LSZH",Cable_Desc),SearchData("LS0H",Cable_Desc),SearchData("LSOH",Cable_Desc)),D.nom&gt;40),Knee_Width,
IF(AND(Country="Egypt",D.nom&gt;60),Knee_Width,
IF(AND(Country&lt;&gt;"Egypt",D.nom&gt;35),Knee_Width,
0))))))))))</f>
        <v>125</v>
      </c>
      <c r="T95" s="118">
        <f t="shared" ca="1" si="13"/>
        <v>6</v>
      </c>
      <c r="U95" s="118">
        <f t="shared" ca="1" si="14"/>
        <v>2</v>
      </c>
      <c r="V95" s="117">
        <f t="shared" ca="1" si="15"/>
        <v>39.32771347469847</v>
      </c>
      <c r="W95" s="64">
        <f t="shared" ca="1" si="16"/>
        <v>0</v>
      </c>
      <c r="X95" s="64">
        <f t="shared" ca="1" si="19"/>
        <v>0</v>
      </c>
      <c r="Y95" s="64">
        <f t="shared" ca="1" si="17"/>
        <v>0</v>
      </c>
      <c r="AM95" s="156"/>
    </row>
    <row r="96" spans="1:41">
      <c r="A96" s="12">
        <f t="shared" ca="1" si="10"/>
        <v>0</v>
      </c>
      <c r="B96" s="12" t="str">
        <f>IF([1]DRUM!A73="","",[1]DRUM!A73)</f>
        <v>Export</v>
      </c>
      <c r="C96" s="12">
        <f t="shared" ca="1" si="11"/>
        <v>0</v>
      </c>
      <c r="D96" s="155">
        <f t="shared" ca="1" si="12"/>
        <v>0</v>
      </c>
      <c r="E96" s="26" t="str">
        <f>IF([1]DRUM!B73="","",[1]DRUM!B73)</f>
        <v>WDB160020</v>
      </c>
      <c r="F96" s="26">
        <f>IF([1]DRUM!C73="","",[1]DRUM!C73)</f>
        <v>1650</v>
      </c>
      <c r="G96" s="26">
        <f>IF([1]DRUM!D73="","",[1]DRUM!D73)</f>
        <v>1600</v>
      </c>
      <c r="H96" s="26">
        <f>IF([1]DRUM!E73="","",[1]DRUM!E73)</f>
        <v>650</v>
      </c>
      <c r="I96" s="26">
        <f>IF([1]DRUM!F73="","",[1]DRUM!F73)</f>
        <v>900</v>
      </c>
      <c r="J96" s="26">
        <f>IF([1]DRUM!G73="","",[1]DRUM!G73)</f>
        <v>1100</v>
      </c>
      <c r="K96" s="26">
        <f>IF([1]DRUM!H73="","",[1]DRUM!H73)</f>
        <v>1100</v>
      </c>
      <c r="L96" s="26" t="str">
        <f>IF([1]DRUM!I73="","",[1]DRUM!I73)</f>
        <v/>
      </c>
      <c r="M96" s="26">
        <f>IF([1]DRUM!J73="","",
IF(AND([1]DRUM!K73="Wooden Drum",[1]DRUM!J73&gt;Max_WD_Capacity),Max_WD_Capacity,
[1]DRUM!J73))</f>
        <v>3000</v>
      </c>
      <c r="N96" s="26" t="str">
        <f>IF([1]DRUM!K73="","",[1]DRUM!K73)</f>
        <v>Wooden Drum</v>
      </c>
      <c r="O96" s="26">
        <f>IF([1]DRUM!L73="","",[1]DRUM!L73)</f>
        <v>202</v>
      </c>
      <c r="P96" s="26">
        <f>IF([1]DRUM!M73="","",[1]DRUM!M73)</f>
        <v>71</v>
      </c>
      <c r="Q96" s="26">
        <f>IF([1]DRUM!N73="","",[1]DRUM!N73)</f>
        <v>1.5109097168358412</v>
      </c>
      <c r="R96" s="26" t="str">
        <f t="shared" si="18"/>
        <v>Export</v>
      </c>
      <c r="S96" s="26">
        <f ca="1">IF(N96="",0,
IF(Knee_Application="YES",Knee_Width,IF(Knee_Application="NO",0,
IF(OR(Cable_Type="OH",SearchData("Conductor",Cable_Desc)),0,
IF(N96="Steel Drum",Knee_Width,
IF(N96="Plywood Drum",0,
IF(Country="UAE",0,
IF(AND(OR(SearchData("LSHF",Cable_Desc),SearchData("LSZH",Cable_Desc),SearchData("LS0H",Cable_Desc),SearchData("LSOH",Cable_Desc)),D.nom&gt;40),Knee_Width,
IF(AND(Country="Egypt",D.nom&gt;60),Knee_Width,
IF(AND(Country&lt;&gt;"Egypt",D.nom&gt;35),Knee_Width,
0))))))))))</f>
        <v>125</v>
      </c>
      <c r="T96" s="118">
        <f t="shared" ca="1" si="13"/>
        <v>6</v>
      </c>
      <c r="U96" s="118">
        <f t="shared" ca="1" si="14"/>
        <v>2</v>
      </c>
      <c r="V96" s="117">
        <f t="shared" ca="1" si="15"/>
        <v>33.672846698236839</v>
      </c>
      <c r="W96" s="64">
        <f t="shared" ca="1" si="16"/>
        <v>0</v>
      </c>
      <c r="X96" s="64">
        <f t="shared" ca="1" si="19"/>
        <v>0</v>
      </c>
      <c r="Y96" s="64">
        <f t="shared" ca="1" si="17"/>
        <v>0</v>
      </c>
      <c r="AM96" s="156"/>
    </row>
    <row r="97" spans="1:39">
      <c r="A97" s="12">
        <f t="shared" ca="1" si="10"/>
        <v>0</v>
      </c>
      <c r="B97" s="12" t="str">
        <f>IF([1]DRUM!A74="","",[1]DRUM!A74)</f>
        <v>Export</v>
      </c>
      <c r="C97" s="12">
        <f t="shared" ca="1" si="11"/>
        <v>0</v>
      </c>
      <c r="D97" s="155">
        <f t="shared" ca="1" si="12"/>
        <v>0</v>
      </c>
      <c r="E97" s="26" t="str">
        <f>IF([1]DRUM!B74="","",[1]DRUM!B74)</f>
        <v>WDB160002</v>
      </c>
      <c r="F97" s="26">
        <f>IF([1]DRUM!C74="","",[1]DRUM!C74)</f>
        <v>1650</v>
      </c>
      <c r="G97" s="26">
        <f>IF([1]DRUM!D74="","",[1]DRUM!D74)</f>
        <v>1600</v>
      </c>
      <c r="H97" s="26">
        <f>IF([1]DRUM!E74="","",[1]DRUM!E74)</f>
        <v>700</v>
      </c>
      <c r="I97" s="26">
        <f>IF([1]DRUM!F74="","",[1]DRUM!F74)</f>
        <v>800</v>
      </c>
      <c r="J97" s="26">
        <f>IF([1]DRUM!G74="","",[1]DRUM!G74)</f>
        <v>990</v>
      </c>
      <c r="K97" s="26">
        <f>IF([1]DRUM!H74="","",[1]DRUM!H74)</f>
        <v>990</v>
      </c>
      <c r="L97" s="26" t="str">
        <f>IF([1]DRUM!I74="","",[1]DRUM!I74)</f>
        <v/>
      </c>
      <c r="M97" s="26">
        <f>IF([1]DRUM!J74="","",
IF(AND([1]DRUM!K74="Wooden Drum",[1]DRUM!J74&gt;Max_WD_Capacity),Max_WD_Capacity,
[1]DRUM!J74))</f>
        <v>3700</v>
      </c>
      <c r="N97" s="26" t="str">
        <f>IF([1]DRUM!K74="","",[1]DRUM!K74)</f>
        <v>Wooden Drum</v>
      </c>
      <c r="O97" s="26">
        <f>IF([1]DRUM!L74="","",[1]DRUM!L74)</f>
        <v>195</v>
      </c>
      <c r="P97" s="26">
        <f>IF([1]DRUM!M74="","",[1]DRUM!M74)</f>
        <v>64</v>
      </c>
      <c r="Q97" s="26">
        <f>IF([1]DRUM!N74="","",[1]DRUM!N74)</f>
        <v>1.3006193585861745</v>
      </c>
      <c r="R97" s="26" t="str">
        <f t="shared" si="18"/>
        <v>Export</v>
      </c>
      <c r="S97" s="26">
        <f ca="1">IF(N97="",0,
IF(Knee_Application="YES",Knee_Width,IF(Knee_Application="NO",0,
IF(OR(Cable_Type="OH",SearchData("Conductor",Cable_Desc)),0,
IF(N97="Steel Drum",Knee_Width,
IF(N97="Plywood Drum",0,
IF(Country="UAE",0,
IF(AND(OR(SearchData("LSHF",Cable_Desc),SearchData("LSZH",Cable_Desc),SearchData("LS0H",Cable_Desc),SearchData("LSOH",Cable_Desc)),D.nom&gt;40),Knee_Width,
IF(AND(Country="Egypt",D.nom&gt;60),Knee_Width,
IF(AND(Country&lt;&gt;"Egypt",D.nom&gt;35),Knee_Width,
0))))))))))</f>
        <v>125</v>
      </c>
      <c r="T97" s="118">
        <f t="shared" ca="1" si="13"/>
        <v>5</v>
      </c>
      <c r="U97" s="118">
        <f t="shared" ca="1" si="14"/>
        <v>2</v>
      </c>
      <c r="V97" s="117">
        <f t="shared" ca="1" si="15"/>
        <v>29.63150190865893</v>
      </c>
      <c r="W97" s="64">
        <f t="shared" ca="1" si="16"/>
        <v>0</v>
      </c>
      <c r="X97" s="64">
        <f t="shared" ca="1" si="19"/>
        <v>1</v>
      </c>
      <c r="Y97" s="64">
        <f t="shared" ca="1" si="17"/>
        <v>0</v>
      </c>
      <c r="AM97" s="156"/>
    </row>
    <row r="98" spans="1:39">
      <c r="A98" s="12">
        <f t="shared" ca="1" si="10"/>
        <v>0</v>
      </c>
      <c r="B98" s="12" t="str">
        <f>IF([1]DRUM!A75="","",[1]DRUM!A75)</f>
        <v>Export</v>
      </c>
      <c r="C98" s="12">
        <f t="shared" ca="1" si="11"/>
        <v>0</v>
      </c>
      <c r="D98" s="155">
        <f t="shared" ca="1" si="12"/>
        <v>0</v>
      </c>
      <c r="E98" s="26" t="str">
        <f>IF([1]DRUM!B75="","",[1]DRUM!B75)</f>
        <v>WDB160000</v>
      </c>
      <c r="F98" s="26">
        <f>IF([1]DRUM!C75="","",[1]DRUM!C75)</f>
        <v>1650</v>
      </c>
      <c r="G98" s="26">
        <f>IF([1]DRUM!D75="","",[1]DRUM!D75)</f>
        <v>1600</v>
      </c>
      <c r="H98" s="26">
        <f>IF([1]DRUM!E75="","",[1]DRUM!E75)</f>
        <v>700</v>
      </c>
      <c r="I98" s="26">
        <f>IF([1]DRUM!F75="","",[1]DRUM!F75)</f>
        <v>900</v>
      </c>
      <c r="J98" s="26">
        <f>IF([1]DRUM!G75="","",[1]DRUM!G75)</f>
        <v>1100</v>
      </c>
      <c r="K98" s="26">
        <f>IF([1]DRUM!H75="","",[1]DRUM!H75)</f>
        <v>1100</v>
      </c>
      <c r="L98" s="26" t="str">
        <f>IF([1]DRUM!I75="","",[1]DRUM!I75)</f>
        <v/>
      </c>
      <c r="M98" s="26">
        <f>IF([1]DRUM!J75="","",
IF(AND([1]DRUM!K75="Wooden Drum",[1]DRUM!J75&gt;Max_WD_Capacity),Max_WD_Capacity,
[1]DRUM!J75))</f>
        <v>3700</v>
      </c>
      <c r="N98" s="26" t="str">
        <f>IF([1]DRUM!K75="","",[1]DRUM!K75)</f>
        <v>Wooden Drum</v>
      </c>
      <c r="O98" s="26">
        <f>IF([1]DRUM!L75="","",[1]DRUM!L75)</f>
        <v>190</v>
      </c>
      <c r="P98" s="26">
        <f>IF([1]DRUM!M75="","",[1]DRUM!M75)</f>
        <v>71</v>
      </c>
      <c r="Q98" s="26">
        <f>IF([1]DRUM!N75="","",[1]DRUM!N75)</f>
        <v>1.4631967784094462</v>
      </c>
      <c r="R98" s="26" t="str">
        <f t="shared" si="18"/>
        <v>Export</v>
      </c>
      <c r="S98" s="26">
        <f ca="1">IF(N98="",0,
IF(Knee_Application="YES",Knee_Width,IF(Knee_Application="NO",0,
IF(OR(Cable_Type="OH",SearchData("Conductor",Cable_Desc)),0,
IF(N98="Steel Drum",Knee_Width,
IF(N98="Plywood Drum",0,
IF(Country="UAE",0,
IF(AND(OR(SearchData("LSHF",Cable_Desc),SearchData("LSZH",Cable_Desc),SearchData("LS0H",Cable_Desc),SearchData("LSOH",Cable_Desc)),D.nom&gt;40),Knee_Width,
IF(AND(Country="Egypt",D.nom&gt;60),Knee_Width,
IF(AND(Country&lt;&gt;"Egypt",D.nom&gt;35),Knee_Width,
0))))))))))</f>
        <v>125</v>
      </c>
      <c r="T98" s="118">
        <f t="shared" ca="1" si="13"/>
        <v>6</v>
      </c>
      <c r="U98" s="118">
        <f t="shared" ca="1" si="14"/>
        <v>2</v>
      </c>
      <c r="V98" s="117">
        <f t="shared" ca="1" si="15"/>
        <v>35.557802290390718</v>
      </c>
      <c r="W98" s="64">
        <f t="shared" ca="1" si="16"/>
        <v>0</v>
      </c>
      <c r="X98" s="64">
        <f t="shared" ca="1" si="19"/>
        <v>1</v>
      </c>
      <c r="Y98" s="64">
        <f t="shared" ca="1" si="17"/>
        <v>0</v>
      </c>
      <c r="AM98" s="156"/>
    </row>
    <row r="99" spans="1:39">
      <c r="A99" s="12">
        <f t="shared" ca="1" si="10"/>
        <v>0</v>
      </c>
      <c r="B99" s="12" t="str">
        <f>IF([1]DRUM!A76="","",[1]DRUM!A76)</f>
        <v>Export</v>
      </c>
      <c r="C99" s="12">
        <f t="shared" ca="1" si="11"/>
        <v>0</v>
      </c>
      <c r="D99" s="155">
        <f t="shared" ca="1" si="12"/>
        <v>0</v>
      </c>
      <c r="E99" s="26" t="str">
        <f>IF([1]DRUM!B76="","",[1]DRUM!B76)</f>
        <v>WDB160005</v>
      </c>
      <c r="F99" s="26">
        <f>IF([1]DRUM!C76="","",[1]DRUM!C76)</f>
        <v>1650</v>
      </c>
      <c r="G99" s="26">
        <f>IF([1]DRUM!D76="","",[1]DRUM!D76)</f>
        <v>1600</v>
      </c>
      <c r="H99" s="26">
        <f>IF([1]DRUM!E76="","",[1]DRUM!E76)</f>
        <v>700</v>
      </c>
      <c r="I99" s="26">
        <f>IF([1]DRUM!F76="","",[1]DRUM!F76)</f>
        <v>900</v>
      </c>
      <c r="J99" s="26">
        <f>IF([1]DRUM!G76="","",[1]DRUM!G76)</f>
        <v>1100</v>
      </c>
      <c r="K99" s="26">
        <f>IF([1]DRUM!H76="","",[1]DRUM!H76)</f>
        <v>1100</v>
      </c>
      <c r="L99" s="26" t="str">
        <f>IF([1]DRUM!I76="","",[1]DRUM!I76)</f>
        <v/>
      </c>
      <c r="M99" s="26">
        <f>IF([1]DRUM!J76="","",
IF(AND([1]DRUM!K76="Wooden Drum",[1]DRUM!J76&gt;Max_WD_Capacity),Max_WD_Capacity,
[1]DRUM!J76))</f>
        <v>3700</v>
      </c>
      <c r="N99" s="26" t="str">
        <f>IF([1]DRUM!K76="","",[1]DRUM!K76)</f>
        <v>Wooden Drum</v>
      </c>
      <c r="O99" s="26">
        <f>IF([1]DRUM!L76="","",[1]DRUM!L76)</f>
        <v>220</v>
      </c>
      <c r="P99" s="26">
        <f>IF([1]DRUM!M76="","",[1]DRUM!M76)</f>
        <v>71</v>
      </c>
      <c r="Q99" s="26">
        <f>IF([1]DRUM!N76="","",[1]DRUM!N76)</f>
        <v>1.4631967784094462</v>
      </c>
      <c r="R99" s="26" t="str">
        <f t="shared" si="18"/>
        <v>Export</v>
      </c>
      <c r="S99" s="26">
        <f ca="1">IF(N99="",0,
IF(Knee_Application="YES",Knee_Width,IF(Knee_Application="NO",0,
IF(OR(Cable_Type="OH",SearchData("Conductor",Cable_Desc)),0,
IF(N99="Steel Drum",Knee_Width,
IF(N99="Plywood Drum",0,
IF(Country="UAE",0,
IF(AND(OR(SearchData("LSHF",Cable_Desc),SearchData("LSZH",Cable_Desc),SearchData("LS0H",Cable_Desc),SearchData("LSOH",Cable_Desc)),D.nom&gt;40),Knee_Width,
IF(AND(Country="Egypt",D.nom&gt;60),Knee_Width,
IF(AND(Country&lt;&gt;"Egypt",D.nom&gt;35),Knee_Width,
0))))))))))</f>
        <v>125</v>
      </c>
      <c r="T99" s="118">
        <f t="shared" ca="1" si="13"/>
        <v>6</v>
      </c>
      <c r="U99" s="118">
        <f t="shared" ca="1" si="14"/>
        <v>2</v>
      </c>
      <c r="V99" s="117">
        <f t="shared" ca="1" si="15"/>
        <v>35.557802290390718</v>
      </c>
      <c r="W99" s="64">
        <f t="shared" ca="1" si="16"/>
        <v>0</v>
      </c>
      <c r="X99" s="64">
        <f t="shared" ca="1" si="19"/>
        <v>1</v>
      </c>
      <c r="Y99" s="64">
        <f t="shared" ca="1" si="17"/>
        <v>0</v>
      </c>
      <c r="AM99" s="156"/>
    </row>
    <row r="100" spans="1:39">
      <c r="A100" s="12">
        <f t="shared" ca="1" si="10"/>
        <v>0</v>
      </c>
      <c r="B100" s="12" t="str">
        <f>IF([1]DRUM!A77="","",[1]DRUM!A77)</f>
        <v>Export</v>
      </c>
      <c r="C100" s="12">
        <f t="shared" ca="1" si="11"/>
        <v>0</v>
      </c>
      <c r="D100" s="155">
        <f t="shared" ca="1" si="12"/>
        <v>0</v>
      </c>
      <c r="E100" s="26" t="str">
        <f>IF([1]DRUM!B77="","",[1]DRUM!B77)</f>
        <v>WDB160015</v>
      </c>
      <c r="F100" s="26">
        <f>IF([1]DRUM!C77="","",[1]DRUM!C77)</f>
        <v>1650</v>
      </c>
      <c r="G100" s="26">
        <f>IF([1]DRUM!D77="","",[1]DRUM!D77)</f>
        <v>1600</v>
      </c>
      <c r="H100" s="26">
        <f>IF([1]DRUM!E77="","",[1]DRUM!E77)</f>
        <v>650</v>
      </c>
      <c r="I100" s="26">
        <f>IF([1]DRUM!F77="","",[1]DRUM!F77)</f>
        <v>900</v>
      </c>
      <c r="J100" s="26">
        <f>IF([1]DRUM!G77="","",[1]DRUM!G77)</f>
        <v>1100</v>
      </c>
      <c r="K100" s="26">
        <f>IF([1]DRUM!H77="","",[1]DRUM!H77)</f>
        <v>1100</v>
      </c>
      <c r="L100" s="26" t="str">
        <f>IF([1]DRUM!I77="","",[1]DRUM!I77)</f>
        <v/>
      </c>
      <c r="M100" s="26">
        <f>IF([1]DRUM!J77="","",
IF(AND([1]DRUM!K77="Wooden Drum",[1]DRUM!J77&gt;Max_WD_Capacity),Max_WD_Capacity,
[1]DRUM!J77))</f>
        <v>3700</v>
      </c>
      <c r="N100" s="26" t="str">
        <f>IF([1]DRUM!K77="","",[1]DRUM!K77)</f>
        <v>Wooden Drum</v>
      </c>
      <c r="O100" s="26">
        <f>IF([1]DRUM!L77="","",[1]DRUM!L77)</f>
        <v>195</v>
      </c>
      <c r="P100" s="26">
        <f>IF([1]DRUM!M77="","",[1]DRUM!M77)</f>
        <v>71</v>
      </c>
      <c r="Q100" s="26">
        <f>IF([1]DRUM!N77="","",[1]DRUM!N77)</f>
        <v>1.5109097168358412</v>
      </c>
      <c r="R100" s="26" t="str">
        <f t="shared" si="18"/>
        <v>Export</v>
      </c>
      <c r="S100" s="26">
        <f ca="1">IF(N100="",0,
IF(Knee_Application="YES",Knee_Width,IF(Knee_Application="NO",0,
IF(OR(Cable_Type="OH",SearchData("Conductor",Cable_Desc)),0,
IF(N100="Steel Drum",Knee_Width,
IF(N100="Plywood Drum",0,
IF(Country="UAE",0,
IF(AND(OR(SearchData("LSHF",Cable_Desc),SearchData("LSZH",Cable_Desc),SearchData("LS0H",Cable_Desc),SearchData("LSOH",Cable_Desc)),D.nom&gt;40),Knee_Width,
IF(AND(Country="Egypt",D.nom&gt;60),Knee_Width,
IF(AND(Country&lt;&gt;"Egypt",D.nom&gt;35),Knee_Width,
0))))))))))</f>
        <v>125</v>
      </c>
      <c r="T100" s="118">
        <f t="shared" ca="1" si="13"/>
        <v>6</v>
      </c>
      <c r="U100" s="118">
        <f t="shared" ca="1" si="14"/>
        <v>2</v>
      </c>
      <c r="V100" s="117">
        <f t="shared" ca="1" si="15"/>
        <v>33.672846698236839</v>
      </c>
      <c r="W100" s="64">
        <f t="shared" ca="1" si="16"/>
        <v>0</v>
      </c>
      <c r="X100" s="64">
        <f t="shared" ca="1" si="19"/>
        <v>1</v>
      </c>
      <c r="Y100" s="64">
        <f t="shared" ca="1" si="17"/>
        <v>0</v>
      </c>
      <c r="AM100" s="156"/>
    </row>
    <row r="101" spans="1:39">
      <c r="A101" s="12">
        <f t="shared" ca="1" si="10"/>
        <v>0</v>
      </c>
      <c r="B101" s="12" t="str">
        <f>IF([1]DRUM!A78="","",[1]DRUM!A78)</f>
        <v>Export</v>
      </c>
      <c r="C101" s="12">
        <f t="shared" ca="1" si="11"/>
        <v>0</v>
      </c>
      <c r="D101" s="155">
        <f t="shared" ca="1" si="12"/>
        <v>0</v>
      </c>
      <c r="E101" s="26" t="str">
        <f>IF([1]DRUM!B78="","",[1]DRUM!B78)</f>
        <v>WDB160016</v>
      </c>
      <c r="F101" s="26">
        <f>IF([1]DRUM!C78="","",[1]DRUM!C78)</f>
        <v>1650</v>
      </c>
      <c r="G101" s="26">
        <f>IF([1]DRUM!D78="","",[1]DRUM!D78)</f>
        <v>1600</v>
      </c>
      <c r="H101" s="26">
        <f>IF([1]DRUM!E78="","",[1]DRUM!E78)</f>
        <v>650</v>
      </c>
      <c r="I101" s="26">
        <f>IF([1]DRUM!F78="","",[1]DRUM!F78)</f>
        <v>900</v>
      </c>
      <c r="J101" s="26">
        <f>IF([1]DRUM!G78="","",[1]DRUM!G78)</f>
        <v>1100</v>
      </c>
      <c r="K101" s="26">
        <f>IF([1]DRUM!H78="","",[1]DRUM!H78)</f>
        <v>1100</v>
      </c>
      <c r="L101" s="26" t="str">
        <f>IF([1]DRUM!I78="","",[1]DRUM!I78)</f>
        <v/>
      </c>
      <c r="M101" s="26">
        <f>IF([1]DRUM!J78="","",
IF(AND([1]DRUM!K78="Wooden Drum",[1]DRUM!J78&gt;Max_WD_Capacity),Max_WD_Capacity,
[1]DRUM!J78))</f>
        <v>4000</v>
      </c>
      <c r="N101" s="26" t="str">
        <f>IF([1]DRUM!K78="","",[1]DRUM!K78)</f>
        <v>Wooden Drum</v>
      </c>
      <c r="O101" s="26">
        <f>IF([1]DRUM!L78="","",[1]DRUM!L78)</f>
        <v>195</v>
      </c>
      <c r="P101" s="26">
        <f>IF([1]DRUM!M78="","",[1]DRUM!M78)</f>
        <v>71</v>
      </c>
      <c r="Q101" s="26">
        <f>IF([1]DRUM!N78="","",[1]DRUM!N78)</f>
        <v>1.5109097168358412</v>
      </c>
      <c r="R101" s="26" t="str">
        <f t="shared" si="18"/>
        <v>Export</v>
      </c>
      <c r="S101" s="26">
        <f ca="1">IF(N101="",0,
IF(Knee_Application="YES",Knee_Width,IF(Knee_Application="NO",0,
IF(OR(Cable_Type="OH",SearchData("Conductor",Cable_Desc)),0,
IF(N101="Steel Drum",Knee_Width,
IF(N101="Plywood Drum",0,
IF(Country="UAE",0,
IF(AND(OR(SearchData("LSHF",Cable_Desc),SearchData("LSZH",Cable_Desc),SearchData("LS0H",Cable_Desc),SearchData("LSOH",Cable_Desc)),D.nom&gt;40),Knee_Width,
IF(AND(Country="Egypt",D.nom&gt;60),Knee_Width,
IF(AND(Country&lt;&gt;"Egypt",D.nom&gt;35),Knee_Width,
0))))))))))</f>
        <v>125</v>
      </c>
      <c r="T101" s="118">
        <f t="shared" ca="1" si="13"/>
        <v>6</v>
      </c>
      <c r="U101" s="118">
        <f t="shared" ca="1" si="14"/>
        <v>2</v>
      </c>
      <c r="V101" s="117">
        <f t="shared" ca="1" si="15"/>
        <v>33.672846698236839</v>
      </c>
      <c r="W101" s="64">
        <f t="shared" ca="1" si="16"/>
        <v>0</v>
      </c>
      <c r="X101" s="64">
        <f t="shared" ca="1" si="19"/>
        <v>1</v>
      </c>
      <c r="Y101" s="64">
        <f t="shared" ca="1" si="17"/>
        <v>0</v>
      </c>
      <c r="AM101" s="156"/>
    </row>
    <row r="102" spans="1:39">
      <c r="A102" s="12">
        <f t="shared" ca="1" si="10"/>
        <v>0</v>
      </c>
      <c r="B102" s="12" t="str">
        <f>IF([1]DRUM!A79="","",[1]DRUM!A79)</f>
        <v>Export</v>
      </c>
      <c r="C102" s="12">
        <f t="shared" ca="1" si="11"/>
        <v>0</v>
      </c>
      <c r="D102" s="155">
        <f t="shared" ca="1" si="12"/>
        <v>0</v>
      </c>
      <c r="E102" s="26" t="str">
        <f>IF([1]DRUM!B79="","",[1]DRUM!B79)</f>
        <v>WDB170021</v>
      </c>
      <c r="F102" s="26">
        <f>IF([1]DRUM!C79="","",[1]DRUM!C79)</f>
        <v>1750</v>
      </c>
      <c r="G102" s="26">
        <f>IF([1]DRUM!D79="","",[1]DRUM!D79)</f>
        <v>1700</v>
      </c>
      <c r="H102" s="26">
        <f>IF([1]DRUM!E79="","",[1]DRUM!E79)</f>
        <v>750</v>
      </c>
      <c r="I102" s="26">
        <f>IF([1]DRUM!F79="","",[1]DRUM!F79)</f>
        <v>900</v>
      </c>
      <c r="J102" s="26">
        <f>IF([1]DRUM!G79="","",[1]DRUM!G79)</f>
        <v>1100</v>
      </c>
      <c r="K102" s="26">
        <f>IF([1]DRUM!H79="","",[1]DRUM!H79)</f>
        <v>1100</v>
      </c>
      <c r="L102" s="26" t="str">
        <f>IF([1]DRUM!I79="","",[1]DRUM!I79)</f>
        <v/>
      </c>
      <c r="M102" s="26">
        <f>IF([1]DRUM!J79="","",
IF(AND([1]DRUM!K79="Wooden Drum",[1]DRUM!J79&gt;Max_WD_Capacity),Max_WD_Capacity,
[1]DRUM!J79))</f>
        <v>1500</v>
      </c>
      <c r="N102" s="26" t="str">
        <f>IF([1]DRUM!K79="","",[1]DRUM!K79)</f>
        <v>Wooden Drum</v>
      </c>
      <c r="O102" s="26">
        <f>IF([1]DRUM!L79="","",[1]DRUM!L79)</f>
        <v>200</v>
      </c>
      <c r="P102" s="26">
        <f>IF([1]DRUM!M79="","",[1]DRUM!M79)</f>
        <v>76</v>
      </c>
      <c r="Q102" s="26">
        <f>IF([1]DRUM!N79="","",[1]DRUM!N79)</f>
        <v>1.6452128027768047</v>
      </c>
      <c r="R102" s="26" t="str">
        <f t="shared" si="18"/>
        <v>Export</v>
      </c>
      <c r="S102" s="26">
        <f ca="1">IF(N102="",0,
IF(Knee_Application="YES",Knee_Width,IF(Knee_Application="NO",0,
IF(OR(Cable_Type="OH",SearchData("Conductor",Cable_Desc)),0,
IF(N102="Steel Drum",Knee_Width,
IF(N102="Plywood Drum",0,
IF(Country="UAE",0,
IF(AND(OR(SearchData("LSHF",Cable_Desc),SearchData("LSZH",Cable_Desc),SearchData("LS0H",Cable_Desc),SearchData("LSOH",Cable_Desc)),D.nom&gt;40),Knee_Width,
IF(AND(Country="Egypt",D.nom&gt;60),Knee_Width,
IF(AND(Country&lt;&gt;"Egypt",D.nom&gt;35),Knee_Width,
0))))))))))</f>
        <v>125</v>
      </c>
      <c r="T102" s="118">
        <f t="shared" ca="1" si="13"/>
        <v>6</v>
      </c>
      <c r="U102" s="118">
        <f t="shared" ca="1" si="14"/>
        <v>2</v>
      </c>
      <c r="V102" s="117">
        <f t="shared" ca="1" si="15"/>
        <v>37.442757882544591</v>
      </c>
      <c r="W102" s="64">
        <f t="shared" ca="1" si="16"/>
        <v>0</v>
      </c>
      <c r="X102" s="64">
        <f t="shared" ca="1" si="19"/>
        <v>0</v>
      </c>
      <c r="Y102" s="64">
        <f t="shared" ca="1" si="17"/>
        <v>0</v>
      </c>
      <c r="AM102" s="156"/>
    </row>
    <row r="103" spans="1:39">
      <c r="A103" s="12">
        <f t="shared" ca="1" si="10"/>
        <v>0</v>
      </c>
      <c r="B103" s="12" t="str">
        <f>IF([1]DRUM!A80="","",[1]DRUM!A80)</f>
        <v>Export</v>
      </c>
      <c r="C103" s="12">
        <f t="shared" ca="1" si="11"/>
        <v>0</v>
      </c>
      <c r="D103" s="155">
        <f t="shared" ca="1" si="12"/>
        <v>0</v>
      </c>
      <c r="E103" s="26" t="str">
        <f>IF([1]DRUM!B80="","",[1]DRUM!B80)</f>
        <v>WDB170027</v>
      </c>
      <c r="F103" s="26">
        <f>IF([1]DRUM!C80="","",[1]DRUM!C80)</f>
        <v>1750</v>
      </c>
      <c r="G103" s="26">
        <f>IF([1]DRUM!D80="","",[1]DRUM!D80)</f>
        <v>1700</v>
      </c>
      <c r="H103" s="26">
        <f>IF([1]DRUM!E80="","",[1]DRUM!E80)</f>
        <v>950</v>
      </c>
      <c r="I103" s="26">
        <f>IF([1]DRUM!F80="","",[1]DRUM!F80)</f>
        <v>900</v>
      </c>
      <c r="J103" s="26">
        <f>IF([1]DRUM!G80="","",[1]DRUM!G80)</f>
        <v>1100</v>
      </c>
      <c r="K103" s="26">
        <f>IF([1]DRUM!H80="","",[1]DRUM!H80)</f>
        <v>1100</v>
      </c>
      <c r="L103" s="26" t="str">
        <f>IF([1]DRUM!I80="","",[1]DRUM!I80)</f>
        <v/>
      </c>
      <c r="M103" s="26">
        <f>IF([1]DRUM!J80="","",
IF(AND([1]DRUM!K80="Wooden Drum",[1]DRUM!J80&gt;Max_WD_Capacity),Max_WD_Capacity,
[1]DRUM!J80))</f>
        <v>2000</v>
      </c>
      <c r="N103" s="26" t="str">
        <f>IF([1]DRUM!K80="","",[1]DRUM!K80)</f>
        <v>Wooden Drum</v>
      </c>
      <c r="O103" s="26">
        <f>IF([1]DRUM!L80="","",[1]DRUM!L80)</f>
        <v>180</v>
      </c>
      <c r="P103" s="26">
        <f>IF([1]DRUM!M80="","",[1]DRUM!M80)</f>
        <v>76</v>
      </c>
      <c r="Q103" s="26">
        <f>IF([1]DRUM!N80="","",[1]DRUM!N80)</f>
        <v>1.4048809647771856</v>
      </c>
      <c r="R103" s="26" t="str">
        <f t="shared" si="18"/>
        <v>Export</v>
      </c>
      <c r="S103" s="26">
        <f ca="1">IF(N103="",0,
IF(Knee_Application="YES",Knee_Width,IF(Knee_Application="NO",0,
IF(OR(Cable_Type="OH",SearchData("Conductor",Cable_Desc)),0,
IF(N103="Steel Drum",Knee_Width,
IF(N103="Plywood Drum",0,
IF(Country="UAE",0,
IF(AND(OR(SearchData("LSHF",Cable_Desc),SearchData("LSZH",Cable_Desc),SearchData("LS0H",Cable_Desc),SearchData("LSOH",Cable_Desc)),D.nom&gt;40),Knee_Width,
IF(AND(Country="Egypt",D.nom&gt;60),Knee_Width,
IF(AND(Country&lt;&gt;"Egypt",D.nom&gt;35),Knee_Width,
0))))))))))</f>
        <v>125</v>
      </c>
      <c r="T103" s="118">
        <f t="shared" ca="1" si="13"/>
        <v>6</v>
      </c>
      <c r="U103" s="118">
        <f t="shared" ca="1" si="14"/>
        <v>2</v>
      </c>
      <c r="V103" s="117">
        <f t="shared" ca="1" si="15"/>
        <v>44.982580251160094</v>
      </c>
      <c r="W103" s="64">
        <f t="shared" ca="1" si="16"/>
        <v>0</v>
      </c>
      <c r="X103" s="64">
        <f t="shared" ca="1" si="19"/>
        <v>0</v>
      </c>
      <c r="Y103" s="64">
        <f t="shared" ca="1" si="17"/>
        <v>0</v>
      </c>
      <c r="AM103" s="156"/>
    </row>
    <row r="104" spans="1:39">
      <c r="A104" s="12">
        <f t="shared" ca="1" si="10"/>
        <v>0</v>
      </c>
      <c r="B104" s="12" t="str">
        <f>IF([1]DRUM!A81="","",[1]DRUM!A81)</f>
        <v>Export</v>
      </c>
      <c r="C104" s="12">
        <f t="shared" ca="1" si="11"/>
        <v>0</v>
      </c>
      <c r="D104" s="155">
        <f t="shared" ca="1" si="12"/>
        <v>0</v>
      </c>
      <c r="E104" s="26" t="str">
        <f>IF([1]DRUM!B81="","",[1]DRUM!B81)</f>
        <v>WDB170002</v>
      </c>
      <c r="F104" s="26">
        <f>IF([1]DRUM!C81="","",[1]DRUM!C81)</f>
        <v>1750</v>
      </c>
      <c r="G104" s="26">
        <f>IF([1]DRUM!D81="","",[1]DRUM!D81)</f>
        <v>1700</v>
      </c>
      <c r="H104" s="26">
        <f>IF([1]DRUM!E81="","",[1]DRUM!E81)</f>
        <v>700</v>
      </c>
      <c r="I104" s="26">
        <f>IF([1]DRUM!F81="","",[1]DRUM!F81)</f>
        <v>800</v>
      </c>
      <c r="J104" s="26">
        <f>IF([1]DRUM!G81="","",[1]DRUM!G81)</f>
        <v>1100</v>
      </c>
      <c r="K104" s="26">
        <f>IF([1]DRUM!H81="","",[1]DRUM!H81)</f>
        <v>1100</v>
      </c>
      <c r="L104" s="26" t="str">
        <f>IF([1]DRUM!I81="","",[1]DRUM!I81)</f>
        <v/>
      </c>
      <c r="M104" s="26">
        <f>IF([1]DRUM!J81="","",
IF(AND([1]DRUM!K81="Wooden Drum",[1]DRUM!J81&gt;Max_WD_Capacity),Max_WD_Capacity,
[1]DRUM!J81))</f>
        <v>2000</v>
      </c>
      <c r="N104" s="26" t="str">
        <f>IF([1]DRUM!K81="","",[1]DRUM!K81)</f>
        <v>Wooden Drum</v>
      </c>
      <c r="O104" s="26">
        <f>IF([1]DRUM!L81="","",[1]DRUM!L81)</f>
        <v>230</v>
      </c>
      <c r="P104" s="26">
        <f>IF([1]DRUM!M81="","",[1]DRUM!M81)</f>
        <v>76</v>
      </c>
      <c r="Q104" s="26">
        <f>IF([1]DRUM!N81="","",[1]DRUM!N81)</f>
        <v>1.5079644737231006</v>
      </c>
      <c r="R104" s="26" t="str">
        <f t="shared" si="18"/>
        <v>Export</v>
      </c>
      <c r="S104" s="26">
        <f ca="1">IF(N104="",0,
IF(Knee_Application="YES",Knee_Width,IF(Knee_Application="NO",0,
IF(OR(Cable_Type="OH",SearchData("Conductor",Cable_Desc)),0,
IF(N104="Steel Drum",Knee_Width,
IF(N104="Plywood Drum",0,
IF(Country="UAE",0,
IF(AND(OR(SearchData("LSHF",Cable_Desc),SearchData("LSZH",Cable_Desc),SearchData("LS0H",Cable_Desc),SearchData("LSOH",Cable_Desc)),D.nom&gt;40),Knee_Width,
IF(AND(Country="Egypt",D.nom&gt;60),Knee_Width,
IF(AND(Country&lt;&gt;"Egypt",D.nom&gt;35),Knee_Width,
0))))))))))</f>
        <v>125</v>
      </c>
      <c r="T104" s="118">
        <f t="shared" ca="1" si="13"/>
        <v>5</v>
      </c>
      <c r="U104" s="118">
        <f t="shared" ca="1" si="14"/>
        <v>3</v>
      </c>
      <c r="V104" s="117">
        <f t="shared" ca="1" si="15"/>
        <v>50.177517863136174</v>
      </c>
      <c r="W104" s="64">
        <f t="shared" ca="1" si="16"/>
        <v>0</v>
      </c>
      <c r="X104" s="64">
        <f t="shared" ca="1" si="19"/>
        <v>0</v>
      </c>
      <c r="Y104" s="64">
        <f t="shared" ca="1" si="17"/>
        <v>0</v>
      </c>
      <c r="AM104" s="156"/>
    </row>
    <row r="105" spans="1:39">
      <c r="A105" s="12">
        <f t="shared" ca="1" si="10"/>
        <v>0</v>
      </c>
      <c r="B105" s="12" t="str">
        <f>IF([1]DRUM!A82="","",[1]DRUM!A82)</f>
        <v>Export</v>
      </c>
      <c r="C105" s="12">
        <f t="shared" ca="1" si="11"/>
        <v>0</v>
      </c>
      <c r="D105" s="155">
        <f t="shared" ca="1" si="12"/>
        <v>0</v>
      </c>
      <c r="E105" s="26" t="str">
        <f>IF([1]DRUM!B82="","",[1]DRUM!B82)</f>
        <v>WDB170011</v>
      </c>
      <c r="F105" s="26">
        <f>IF([1]DRUM!C82="","",[1]DRUM!C82)</f>
        <v>1750</v>
      </c>
      <c r="G105" s="26">
        <f>IF([1]DRUM!D82="","",[1]DRUM!D82)</f>
        <v>1700</v>
      </c>
      <c r="H105" s="26">
        <f>IF([1]DRUM!E82="","",[1]DRUM!E82)</f>
        <v>1100</v>
      </c>
      <c r="I105" s="26">
        <f>IF([1]DRUM!F82="","",[1]DRUM!F82)</f>
        <v>900</v>
      </c>
      <c r="J105" s="26">
        <f>IF([1]DRUM!G82="","",[1]DRUM!G82)</f>
        <v>1100</v>
      </c>
      <c r="K105" s="26">
        <f>IF([1]DRUM!H82="","",[1]DRUM!H82)</f>
        <v>1100</v>
      </c>
      <c r="L105" s="26" t="str">
        <f>IF([1]DRUM!I82="","",[1]DRUM!I82)</f>
        <v/>
      </c>
      <c r="M105" s="26">
        <f>IF([1]DRUM!J82="","",
IF(AND([1]DRUM!K82="Wooden Drum",[1]DRUM!J82&gt;Max_WD_Capacity),Max_WD_Capacity,
[1]DRUM!J82))</f>
        <v>3000</v>
      </c>
      <c r="N105" s="26" t="str">
        <f>IF([1]DRUM!K82="","",[1]DRUM!K82)</f>
        <v>Wooden Drum</v>
      </c>
      <c r="O105" s="26">
        <f>IF([1]DRUM!L82="","",[1]DRUM!L82)</f>
        <v>240</v>
      </c>
      <c r="P105" s="26">
        <f>IF([1]DRUM!M82="","",[1]DRUM!M82)</f>
        <v>76</v>
      </c>
      <c r="Q105" s="26">
        <f>IF([1]DRUM!N82="","",[1]DRUM!N82)</f>
        <v>1.1875220230569417</v>
      </c>
      <c r="R105" s="26" t="str">
        <f t="shared" si="18"/>
        <v>Export</v>
      </c>
      <c r="S105" s="26">
        <f ca="1">IF(N105="",0,
IF(Knee_Application="YES",Knee_Width,IF(Knee_Application="NO",0,
IF(OR(Cable_Type="OH",SearchData("Conductor",Cable_Desc)),0,
IF(N105="Steel Drum",Knee_Width,
IF(N105="Plywood Drum",0,
IF(Country="UAE",0,
IF(AND(OR(SearchData("LSHF",Cable_Desc),SearchData("LSZH",Cable_Desc),SearchData("LS0H",Cable_Desc),SearchData("LSOH",Cable_Desc)),D.nom&gt;40),Knee_Width,
IF(AND(Country="Egypt",D.nom&gt;60),Knee_Width,
IF(AND(Country&lt;&gt;"Egypt",D.nom&gt;35),Knee_Width,
0))))))))))</f>
        <v>125</v>
      </c>
      <c r="T105" s="118">
        <f t="shared" ca="1" si="13"/>
        <v>6</v>
      </c>
      <c r="U105" s="118">
        <f t="shared" ca="1" si="14"/>
        <v>1</v>
      </c>
      <c r="V105" s="117">
        <f t="shared" ca="1" si="15"/>
        <v>23.026617513751745</v>
      </c>
      <c r="W105" s="64">
        <f t="shared" ca="1" si="16"/>
        <v>0</v>
      </c>
      <c r="X105" s="64">
        <f t="shared" ca="1" si="19"/>
        <v>0</v>
      </c>
      <c r="Y105" s="64">
        <f t="shared" ca="1" si="17"/>
        <v>0</v>
      </c>
      <c r="AM105" s="156"/>
    </row>
    <row r="106" spans="1:39">
      <c r="A106" s="12">
        <f t="shared" ca="1" si="10"/>
        <v>0</v>
      </c>
      <c r="B106" s="12" t="str">
        <f>IF([1]DRUM!A83="","",[1]DRUM!A83)</f>
        <v>Export</v>
      </c>
      <c r="C106" s="12">
        <f t="shared" ca="1" si="11"/>
        <v>0</v>
      </c>
      <c r="D106" s="155">
        <f t="shared" ca="1" si="12"/>
        <v>0</v>
      </c>
      <c r="E106" s="26" t="str">
        <f>IF([1]DRUM!B83="","",[1]DRUM!B83)</f>
        <v>WDB170000</v>
      </c>
      <c r="F106" s="26">
        <f>IF([1]DRUM!C83="","",[1]DRUM!C83)</f>
        <v>1750</v>
      </c>
      <c r="G106" s="26">
        <f>IF([1]DRUM!D83="","",[1]DRUM!D83)</f>
        <v>1700</v>
      </c>
      <c r="H106" s="26">
        <f>IF([1]DRUM!E83="","",[1]DRUM!E83)</f>
        <v>900</v>
      </c>
      <c r="I106" s="26">
        <f>IF([1]DRUM!F83="","",[1]DRUM!F83)</f>
        <v>900</v>
      </c>
      <c r="J106" s="26">
        <f>IF([1]DRUM!G83="","",[1]DRUM!G83)</f>
        <v>1100</v>
      </c>
      <c r="K106" s="26">
        <f>IF([1]DRUM!H83="","",[1]DRUM!H83)</f>
        <v>1100</v>
      </c>
      <c r="L106" s="26" t="str">
        <f>IF([1]DRUM!I83="","",[1]DRUM!I83)</f>
        <v/>
      </c>
      <c r="M106" s="26">
        <f>IF([1]DRUM!J83="","",
IF(AND([1]DRUM!K83="Wooden Drum",[1]DRUM!J83&gt;Max_WD_Capacity),Max_WD_Capacity,
[1]DRUM!J83))</f>
        <v>3000</v>
      </c>
      <c r="N106" s="26" t="str">
        <f>IF([1]DRUM!K83="","",[1]DRUM!K83)</f>
        <v>Wooden Drum</v>
      </c>
      <c r="O106" s="26">
        <f>IF([1]DRUM!L83="","",[1]DRUM!L83)</f>
        <v>230</v>
      </c>
      <c r="P106" s="26">
        <f>IF([1]DRUM!M83="","",[1]DRUM!M83)</f>
        <v>76</v>
      </c>
      <c r="Q106" s="26">
        <f>IF([1]DRUM!N83="","",[1]DRUM!N83)</f>
        <v>1.4702653618800232</v>
      </c>
      <c r="R106" s="26" t="str">
        <f t="shared" si="18"/>
        <v>Export</v>
      </c>
      <c r="S106" s="26">
        <f ca="1">IF(N106="",0,
IF(Knee_Application="YES",Knee_Width,IF(Knee_Application="NO",0,
IF(OR(Cable_Type="OH",SearchData("Conductor",Cable_Desc)),0,
IF(N106="Steel Drum",Knee_Width,
IF(N106="Plywood Drum",0,
IF(Country="UAE",0,
IF(AND(OR(SearchData("LSHF",Cable_Desc),SearchData("LSZH",Cable_Desc),SearchData("LS0H",Cable_Desc),SearchData("LSOH",Cable_Desc)),D.nom&gt;40),Knee_Width,
IF(AND(Country="Egypt",D.nom&gt;60),Knee_Width,
IF(AND(Country&lt;&gt;"Egypt",D.nom&gt;35),Knee_Width,
0))))))))))</f>
        <v>125</v>
      </c>
      <c r="T106" s="118">
        <f t="shared" ca="1" si="13"/>
        <v>6</v>
      </c>
      <c r="U106" s="118">
        <f t="shared" ca="1" si="14"/>
        <v>2</v>
      </c>
      <c r="V106" s="117">
        <f t="shared" ca="1" si="15"/>
        <v>43.097624659006222</v>
      </c>
      <c r="W106" s="64">
        <f t="shared" ca="1" si="16"/>
        <v>0</v>
      </c>
      <c r="X106" s="64">
        <f t="shared" ca="1" si="19"/>
        <v>0</v>
      </c>
      <c r="Y106" s="64">
        <f t="shared" ca="1" si="17"/>
        <v>0</v>
      </c>
      <c r="AM106" s="156"/>
    </row>
    <row r="107" spans="1:39">
      <c r="A107" s="12">
        <f t="shared" ca="1" si="10"/>
        <v>0</v>
      </c>
      <c r="B107" s="12" t="str">
        <f>IF([1]DRUM!A84="","",[1]DRUM!A84)</f>
        <v>Export</v>
      </c>
      <c r="C107" s="12">
        <f t="shared" ca="1" si="11"/>
        <v>0</v>
      </c>
      <c r="D107" s="155">
        <f t="shared" ca="1" si="12"/>
        <v>0</v>
      </c>
      <c r="E107" s="26" t="str">
        <f>IF([1]DRUM!B84="","",[1]DRUM!B84)</f>
        <v>WDB170020</v>
      </c>
      <c r="F107" s="26">
        <f>IF([1]DRUM!C84="","",[1]DRUM!C84)</f>
        <v>1750</v>
      </c>
      <c r="G107" s="26">
        <f>IF([1]DRUM!D84="","",[1]DRUM!D84)</f>
        <v>1700</v>
      </c>
      <c r="H107" s="26">
        <f>IF([1]DRUM!E84="","",[1]DRUM!E84)</f>
        <v>700</v>
      </c>
      <c r="I107" s="26">
        <f>IF([1]DRUM!F84="","",[1]DRUM!F84)</f>
        <v>900</v>
      </c>
      <c r="J107" s="26">
        <f>IF([1]DRUM!G84="","",[1]DRUM!G84)</f>
        <v>1100</v>
      </c>
      <c r="K107" s="26">
        <f>IF([1]DRUM!H84="","",[1]DRUM!H84)</f>
        <v>1100</v>
      </c>
      <c r="L107" s="26" t="str">
        <f>IF([1]DRUM!I84="","",[1]DRUM!I84)</f>
        <v/>
      </c>
      <c r="M107" s="26">
        <f>IF([1]DRUM!J84="","",
IF(AND([1]DRUM!K84="Wooden Drum",[1]DRUM!J84&gt;Max_WD_Capacity),Max_WD_Capacity,
[1]DRUM!J84))</f>
        <v>3000</v>
      </c>
      <c r="N107" s="26" t="str">
        <f>IF([1]DRUM!K84="","",[1]DRUM!K84)</f>
        <v>Wooden Drum</v>
      </c>
      <c r="O107" s="26">
        <f>IF([1]DRUM!L84="","",[1]DRUM!L84)</f>
        <v>185</v>
      </c>
      <c r="P107" s="26">
        <f>IF([1]DRUM!M84="","",[1]DRUM!M84)</f>
        <v>76</v>
      </c>
      <c r="Q107" s="26">
        <f>IF([1]DRUM!N84="","",[1]DRUM!N84)</f>
        <v>1.6964600329384882</v>
      </c>
      <c r="R107" s="26" t="str">
        <f t="shared" si="18"/>
        <v>Export</v>
      </c>
      <c r="S107" s="26">
        <f ca="1">IF(N107="",0,
IF(Knee_Application="YES",Knee_Width,IF(Knee_Application="NO",0,
IF(OR(Cable_Type="OH",SearchData("Conductor",Cable_Desc)),0,
IF(N107="Steel Drum",Knee_Width,
IF(N107="Plywood Drum",0,
IF(Country="UAE",0,
IF(AND(OR(SearchData("LSHF",Cable_Desc),SearchData("LSZH",Cable_Desc),SearchData("LS0H",Cable_Desc),SearchData("LSOH",Cable_Desc)),D.nom&gt;40),Knee_Width,
IF(AND(Country="Egypt",D.nom&gt;60),Knee_Width,
IF(AND(Country&lt;&gt;"Egypt",D.nom&gt;35),Knee_Width,
0))))))))))</f>
        <v>125</v>
      </c>
      <c r="T107" s="118">
        <f t="shared" ca="1" si="13"/>
        <v>6</v>
      </c>
      <c r="U107" s="118">
        <f t="shared" ca="1" si="14"/>
        <v>3</v>
      </c>
      <c r="V107" s="117">
        <f t="shared" ca="1" si="15"/>
        <v>60.213021435763402</v>
      </c>
      <c r="W107" s="64">
        <f t="shared" ca="1" si="16"/>
        <v>0</v>
      </c>
      <c r="X107" s="64">
        <f t="shared" ca="1" si="19"/>
        <v>0</v>
      </c>
      <c r="Y107" s="64">
        <f t="shared" ca="1" si="17"/>
        <v>0</v>
      </c>
      <c r="AM107" s="156"/>
    </row>
    <row r="108" spans="1:39">
      <c r="A108" s="12">
        <f t="shared" ca="1" si="10"/>
        <v>0</v>
      </c>
      <c r="B108" s="12" t="str">
        <f>IF([1]DRUM!A85="","",[1]DRUM!A85)</f>
        <v>Export</v>
      </c>
      <c r="C108" s="12">
        <f t="shared" ca="1" si="11"/>
        <v>0</v>
      </c>
      <c r="D108" s="155">
        <f t="shared" ca="1" si="12"/>
        <v>0</v>
      </c>
      <c r="E108" s="26" t="str">
        <f>IF([1]DRUM!B85="","",[1]DRUM!B85)</f>
        <v>WDB170005</v>
      </c>
      <c r="F108" s="26">
        <f>IF([1]DRUM!C85="","",[1]DRUM!C85)</f>
        <v>1750</v>
      </c>
      <c r="G108" s="26">
        <f>IF([1]DRUM!D85="","",[1]DRUM!D85)</f>
        <v>1700</v>
      </c>
      <c r="H108" s="26">
        <f>IF([1]DRUM!E85="","",[1]DRUM!E85)</f>
        <v>750</v>
      </c>
      <c r="I108" s="26">
        <f>IF([1]DRUM!F85="","",[1]DRUM!F85)</f>
        <v>900</v>
      </c>
      <c r="J108" s="26">
        <f>IF([1]DRUM!G85="","",[1]DRUM!G85)</f>
        <v>1100</v>
      </c>
      <c r="K108" s="26">
        <f>IF([1]DRUM!H85="","",[1]DRUM!H85)</f>
        <v>1100</v>
      </c>
      <c r="L108" s="26" t="str">
        <f>IF([1]DRUM!I85="","",[1]DRUM!I85)</f>
        <v/>
      </c>
      <c r="M108" s="26">
        <f>IF([1]DRUM!J85="","",
IF(AND([1]DRUM!K85="Wooden Drum",[1]DRUM!J85&gt;Max_WD_Capacity),Max_WD_Capacity,
[1]DRUM!J85))</f>
        <v>3500</v>
      </c>
      <c r="N108" s="26" t="str">
        <f>IF([1]DRUM!K85="","",[1]DRUM!K85)</f>
        <v>Wooden Drum</v>
      </c>
      <c r="O108" s="26">
        <f>IF([1]DRUM!L85="","",[1]DRUM!L85)</f>
        <v>230</v>
      </c>
      <c r="P108" s="26">
        <f>IF([1]DRUM!M85="","",[1]DRUM!M85)</f>
        <v>76</v>
      </c>
      <c r="Q108" s="26">
        <f>IF([1]DRUM!N85="","",[1]DRUM!N85)</f>
        <v>1.6452128027768047</v>
      </c>
      <c r="R108" s="26" t="str">
        <f t="shared" si="18"/>
        <v>Export</v>
      </c>
      <c r="S108" s="26">
        <f ca="1">IF(N108="",0,
IF(Knee_Application="YES",Knee_Width,IF(Knee_Application="NO",0,
IF(OR(Cable_Type="OH",SearchData("Conductor",Cable_Desc)),0,
IF(N108="Steel Drum",Knee_Width,
IF(N108="Plywood Drum",0,
IF(Country="UAE",0,
IF(AND(OR(SearchData("LSHF",Cable_Desc),SearchData("LSZH",Cable_Desc),SearchData("LS0H",Cable_Desc),SearchData("LSOH",Cable_Desc)),D.nom&gt;40),Knee_Width,
IF(AND(Country="Egypt",D.nom&gt;60),Knee_Width,
IF(AND(Country&lt;&gt;"Egypt",D.nom&gt;35),Knee_Width,
0))))))))))</f>
        <v>125</v>
      </c>
      <c r="T108" s="118">
        <f t="shared" ca="1" si="13"/>
        <v>6</v>
      </c>
      <c r="U108" s="118">
        <f t="shared" ca="1" si="14"/>
        <v>2</v>
      </c>
      <c r="V108" s="117">
        <f t="shared" ca="1" si="15"/>
        <v>37.442757882544591</v>
      </c>
      <c r="W108" s="64">
        <f t="shared" ca="1" si="16"/>
        <v>0</v>
      </c>
      <c r="X108" s="64">
        <f t="shared" ca="1" si="19"/>
        <v>1</v>
      </c>
      <c r="Y108" s="64">
        <f t="shared" ca="1" si="17"/>
        <v>0</v>
      </c>
      <c r="AM108" s="156"/>
    </row>
    <row r="109" spans="1:39">
      <c r="A109" s="12">
        <f t="shared" ca="1" si="10"/>
        <v>0</v>
      </c>
      <c r="B109" s="12" t="str">
        <f>IF([1]DRUM!A86="","",[1]DRUM!A86)</f>
        <v>Export</v>
      </c>
      <c r="C109" s="12">
        <f t="shared" ca="1" si="11"/>
        <v>0</v>
      </c>
      <c r="D109" s="155">
        <f t="shared" ca="1" si="12"/>
        <v>0</v>
      </c>
      <c r="E109" s="26" t="str">
        <f>IF([1]DRUM!B86="","",[1]DRUM!B86)</f>
        <v>WDB170003</v>
      </c>
      <c r="F109" s="26">
        <f>IF([1]DRUM!C86="","",[1]DRUM!C86)</f>
        <v>1750</v>
      </c>
      <c r="G109" s="26">
        <f>IF([1]DRUM!D86="","",[1]DRUM!D86)</f>
        <v>1700</v>
      </c>
      <c r="H109" s="26">
        <f>IF([1]DRUM!E86="","",[1]DRUM!E86)</f>
        <v>900</v>
      </c>
      <c r="I109" s="26">
        <f>IF([1]DRUM!F86="","",[1]DRUM!F86)</f>
        <v>900</v>
      </c>
      <c r="J109" s="26">
        <f>IF([1]DRUM!G86="","",[1]DRUM!G86)</f>
        <v>1100</v>
      </c>
      <c r="K109" s="26">
        <f>IF([1]DRUM!H86="","",[1]DRUM!H86)</f>
        <v>1100</v>
      </c>
      <c r="L109" s="26" t="str">
        <f>IF([1]DRUM!I86="","",[1]DRUM!I86)</f>
        <v/>
      </c>
      <c r="M109" s="26">
        <f>IF([1]DRUM!J86="","",
IF(AND([1]DRUM!K86="Wooden Drum",[1]DRUM!J86&gt;Max_WD_Capacity),Max_WD_Capacity,
[1]DRUM!J86))</f>
        <v>4000</v>
      </c>
      <c r="N109" s="26" t="str">
        <f>IF([1]DRUM!K86="","",[1]DRUM!K86)</f>
        <v>Wooden Drum</v>
      </c>
      <c r="O109" s="26">
        <f>IF([1]DRUM!L86="","",[1]DRUM!L86)</f>
        <v>240</v>
      </c>
      <c r="P109" s="26">
        <f>IF([1]DRUM!M86="","",[1]DRUM!M86)</f>
        <v>76</v>
      </c>
      <c r="Q109" s="26">
        <f>IF([1]DRUM!N86="","",[1]DRUM!N86)</f>
        <v>1.4702653618800232</v>
      </c>
      <c r="R109" s="26" t="str">
        <f t="shared" si="18"/>
        <v>Export</v>
      </c>
      <c r="S109" s="26">
        <f ca="1">IF(N109="",0,
IF(Knee_Application="YES",Knee_Width,IF(Knee_Application="NO",0,
IF(OR(Cable_Type="OH",SearchData("Conductor",Cable_Desc)),0,
IF(N109="Steel Drum",Knee_Width,
IF(N109="Plywood Drum",0,
IF(Country="UAE",0,
IF(AND(OR(SearchData("LSHF",Cable_Desc),SearchData("LSZH",Cable_Desc),SearchData("LS0H",Cable_Desc),SearchData("LSOH",Cable_Desc)),D.nom&gt;40),Knee_Width,
IF(AND(Country="Egypt",D.nom&gt;60),Knee_Width,
IF(AND(Country&lt;&gt;"Egypt",D.nom&gt;35),Knee_Width,
0))))))))))</f>
        <v>125</v>
      </c>
      <c r="T109" s="118">
        <f t="shared" ca="1" si="13"/>
        <v>6</v>
      </c>
      <c r="U109" s="118">
        <f t="shared" ca="1" si="14"/>
        <v>2</v>
      </c>
      <c r="V109" s="117">
        <f t="shared" ca="1" si="15"/>
        <v>43.097624659006222</v>
      </c>
      <c r="W109" s="64">
        <f t="shared" ca="1" si="16"/>
        <v>0</v>
      </c>
      <c r="X109" s="64">
        <f t="shared" ca="1" si="19"/>
        <v>1</v>
      </c>
      <c r="Y109" s="64">
        <f t="shared" ca="1" si="17"/>
        <v>0</v>
      </c>
      <c r="AM109" s="156"/>
    </row>
    <row r="110" spans="1:39">
      <c r="A110" s="12">
        <f t="shared" ca="1" si="10"/>
        <v>0</v>
      </c>
      <c r="B110" s="12" t="str">
        <f>IF([1]DRUM!A87="","",[1]DRUM!A87)</f>
        <v>Export</v>
      </c>
      <c r="C110" s="12">
        <f t="shared" ca="1" si="11"/>
        <v>0</v>
      </c>
      <c r="D110" s="155">
        <f t="shared" ca="1" si="12"/>
        <v>0</v>
      </c>
      <c r="E110" s="26" t="str">
        <f>IF([1]DRUM!B87="","",[1]DRUM!B87)</f>
        <v>WDB170006</v>
      </c>
      <c r="F110" s="26">
        <f>IF([1]DRUM!C87="","",[1]DRUM!C87)</f>
        <v>1750</v>
      </c>
      <c r="G110" s="26">
        <f>IF([1]DRUM!D87="","",[1]DRUM!D87)</f>
        <v>1700</v>
      </c>
      <c r="H110" s="26">
        <f>IF([1]DRUM!E87="","",[1]DRUM!E87)</f>
        <v>700</v>
      </c>
      <c r="I110" s="26">
        <f>IF([1]DRUM!F87="","",[1]DRUM!F87)</f>
        <v>900</v>
      </c>
      <c r="J110" s="26">
        <f>IF([1]DRUM!G87="","",[1]DRUM!G87)</f>
        <v>1100</v>
      </c>
      <c r="K110" s="26">
        <f>IF([1]DRUM!H87="","",[1]DRUM!H87)</f>
        <v>1100</v>
      </c>
      <c r="L110" s="26" t="str">
        <f>IF([1]DRUM!I87="","",[1]DRUM!I87)</f>
        <v>Supported</v>
      </c>
      <c r="M110" s="26">
        <f>IF([1]DRUM!J87="","",
IF(AND([1]DRUM!K87="Wooden Drum",[1]DRUM!J87&gt;Max_WD_Capacity),Max_WD_Capacity,
[1]DRUM!J87))</f>
        <v>4000</v>
      </c>
      <c r="N110" s="26" t="str">
        <f>IF([1]DRUM!K87="","",[1]DRUM!K87)</f>
        <v>Wooden Drum</v>
      </c>
      <c r="O110" s="26">
        <f>IF([1]DRUM!L87="","",[1]DRUM!L87)</f>
        <v>240</v>
      </c>
      <c r="P110" s="26">
        <f>IF([1]DRUM!M87="","",[1]DRUM!M87)</f>
        <v>76</v>
      </c>
      <c r="Q110" s="26">
        <f>IF([1]DRUM!N87="","",[1]DRUM!N87)</f>
        <v>1.6964600329384882</v>
      </c>
      <c r="R110" s="26" t="str">
        <f t="shared" si="18"/>
        <v>Export</v>
      </c>
      <c r="S110" s="26">
        <f ca="1">IF(N110="",0,
IF(Knee_Application="YES",Knee_Width,IF(Knee_Application="NO",0,
IF(OR(Cable_Type="OH",SearchData("Conductor",Cable_Desc)),0,
IF(N110="Steel Drum",Knee_Width,
IF(N110="Plywood Drum",0,
IF(Country="UAE",0,
IF(AND(OR(SearchData("LSHF",Cable_Desc),SearchData("LSZH",Cable_Desc),SearchData("LS0H",Cable_Desc),SearchData("LSOH",Cable_Desc)),D.nom&gt;40),Knee_Width,
IF(AND(Country="Egypt",D.nom&gt;60),Knee_Width,
IF(AND(Country&lt;&gt;"Egypt",D.nom&gt;35),Knee_Width,
0))))))))))</f>
        <v>125</v>
      </c>
      <c r="T110" s="118">
        <f t="shared" ca="1" si="13"/>
        <v>6</v>
      </c>
      <c r="U110" s="118">
        <f t="shared" ca="1" si="14"/>
        <v>3</v>
      </c>
      <c r="V110" s="117">
        <f t="shared" ca="1" si="15"/>
        <v>60.213021435763402</v>
      </c>
      <c r="W110" s="64">
        <f t="shared" ca="1" si="16"/>
        <v>0</v>
      </c>
      <c r="X110" s="64">
        <f t="shared" ca="1" si="19"/>
        <v>1</v>
      </c>
      <c r="Y110" s="64">
        <f t="shared" ca="1" si="17"/>
        <v>0</v>
      </c>
      <c r="AM110" s="156"/>
    </row>
    <row r="111" spans="1:39">
      <c r="A111" s="12">
        <f t="shared" ca="1" si="10"/>
        <v>0</v>
      </c>
      <c r="B111" s="12" t="str">
        <f>IF([1]DRUM!A88="","",[1]DRUM!A88)</f>
        <v>Export</v>
      </c>
      <c r="C111" s="12">
        <f t="shared" ca="1" si="11"/>
        <v>0</v>
      </c>
      <c r="D111" s="155">
        <f t="shared" ca="1" si="12"/>
        <v>0</v>
      </c>
      <c r="E111" s="26" t="str">
        <f>IF([1]DRUM!B88="","",[1]DRUM!B88)</f>
        <v>WDB180001</v>
      </c>
      <c r="F111" s="26">
        <f>IF([1]DRUM!C88="","",[1]DRUM!C88)</f>
        <v>1850</v>
      </c>
      <c r="G111" s="26">
        <f>IF([1]DRUM!D88="","",[1]DRUM!D88)</f>
        <v>1800</v>
      </c>
      <c r="H111" s="26">
        <f>IF([1]DRUM!E88="","",[1]DRUM!E88)</f>
        <v>750</v>
      </c>
      <c r="I111" s="26">
        <f>IF([1]DRUM!F88="","",[1]DRUM!F88)</f>
        <v>940</v>
      </c>
      <c r="J111" s="26">
        <f>IF([1]DRUM!G88="","",[1]DRUM!G88)</f>
        <v>1100</v>
      </c>
      <c r="K111" s="26">
        <f>IF([1]DRUM!H88="","",[1]DRUM!H88)</f>
        <v>1100</v>
      </c>
      <c r="L111" s="26" t="str">
        <f>IF([1]DRUM!I88="","",[1]DRUM!I88)</f>
        <v/>
      </c>
      <c r="M111" s="26">
        <f>IF([1]DRUM!J88="","",
IF(AND([1]DRUM!K88="Wooden Drum",[1]DRUM!J88&gt;Max_WD_Capacity),Max_WD_Capacity,
[1]DRUM!J88))</f>
        <v>3000</v>
      </c>
      <c r="N111" s="26" t="str">
        <f>IF([1]DRUM!K88="","",[1]DRUM!K88)</f>
        <v>Wooden Drum</v>
      </c>
      <c r="O111" s="26">
        <f>IF([1]DRUM!L88="","",[1]DRUM!L88)</f>
        <v>250</v>
      </c>
      <c r="P111" s="26">
        <f>IF([1]DRUM!M88="","",[1]DRUM!M88)</f>
        <v>80</v>
      </c>
      <c r="Q111" s="26">
        <f>IF([1]DRUM!N88="","",[1]DRUM!N88)</f>
        <v>1.9767293675468676</v>
      </c>
      <c r="R111" s="26" t="str">
        <f t="shared" si="18"/>
        <v>Export</v>
      </c>
      <c r="S111" s="26">
        <f ca="1">IF(N111="",0,
IF(Knee_Application="YES",Knee_Width,IF(Knee_Application="NO",0,
IF(OR(Cable_Type="OH",SearchData("Conductor",Cable_Desc)),0,
IF(N111="Steel Drum",Knee_Width,
IF(N111="Plywood Drum",0,
IF(Country="UAE",0,
IF(AND(OR(SearchData("LSHF",Cable_Desc),SearchData("LSZH",Cable_Desc),SearchData("LS0H",Cable_Desc),SearchData("LSOH",Cable_Desc)),D.nom&gt;40),Knee_Width,
IF(AND(Country="Egypt",D.nom&gt;60),Knee_Width,
IF(AND(Country&lt;&gt;"Egypt",D.nom&gt;35),Knee_Width,
0))))))))))</f>
        <v>125</v>
      </c>
      <c r="T111" s="118">
        <f t="shared" ca="1" si="13"/>
        <v>6</v>
      </c>
      <c r="U111" s="118">
        <f t="shared" ca="1" si="14"/>
        <v>3</v>
      </c>
      <c r="V111" s="117">
        <f t="shared" ca="1" si="15"/>
        <v>63.040454823994217</v>
      </c>
      <c r="W111" s="64">
        <f t="shared" ca="1" si="16"/>
        <v>0</v>
      </c>
      <c r="X111" s="64">
        <f t="shared" ca="1" si="19"/>
        <v>0</v>
      </c>
      <c r="Y111" s="64">
        <f t="shared" ca="1" si="17"/>
        <v>0</v>
      </c>
      <c r="AM111" s="156"/>
    </row>
    <row r="112" spans="1:39">
      <c r="A112" s="12">
        <f t="shared" ca="1" si="10"/>
        <v>0</v>
      </c>
      <c r="B112" s="12" t="str">
        <f>IF([1]DRUM!A89="","",[1]DRUM!A89)</f>
        <v>Export</v>
      </c>
      <c r="C112" s="12">
        <f t="shared" ca="1" si="11"/>
        <v>0</v>
      </c>
      <c r="D112" s="155">
        <f t="shared" ca="1" si="12"/>
        <v>0</v>
      </c>
      <c r="E112" s="26" t="str">
        <f>IF([1]DRUM!B89="","",[1]DRUM!B89)</f>
        <v>WDB180000</v>
      </c>
      <c r="F112" s="26">
        <f>IF([1]DRUM!C89="","",[1]DRUM!C89)</f>
        <v>1850</v>
      </c>
      <c r="G112" s="26">
        <f>IF([1]DRUM!D89="","",[1]DRUM!D89)</f>
        <v>1800</v>
      </c>
      <c r="H112" s="26">
        <f>IF([1]DRUM!E89="","",[1]DRUM!E89)</f>
        <v>900</v>
      </c>
      <c r="I112" s="26">
        <f>IF([1]DRUM!F89="","",[1]DRUM!F89)</f>
        <v>900</v>
      </c>
      <c r="J112" s="26">
        <f>IF([1]DRUM!G89="","",[1]DRUM!G89)</f>
        <v>1100</v>
      </c>
      <c r="K112" s="26">
        <f>IF([1]DRUM!H89="","",[1]DRUM!H89)</f>
        <v>1100</v>
      </c>
      <c r="L112" s="26" t="str">
        <f>IF([1]DRUM!I89="","",[1]DRUM!I89)</f>
        <v/>
      </c>
      <c r="M112" s="26">
        <f>IF([1]DRUM!J89="","",
IF(AND([1]DRUM!K89="Wooden Drum",[1]DRUM!J89&gt;Max_WD_Capacity),Max_WD_Capacity,
[1]DRUM!J89))</f>
        <v>3500</v>
      </c>
      <c r="N112" s="26" t="str">
        <f>IF([1]DRUM!K89="","",[1]DRUM!K89)</f>
        <v>Wooden Drum</v>
      </c>
      <c r="O112" s="26">
        <f>IF([1]DRUM!L89="","",[1]DRUM!L89)</f>
        <v>250</v>
      </c>
      <c r="P112" s="26">
        <f>IF([1]DRUM!M89="","",[1]DRUM!M89)</f>
        <v>80</v>
      </c>
      <c r="Q112" s="26">
        <f>IF([1]DRUM!N89="","",[1]DRUM!N89)</f>
        <v>1.7176657833502194</v>
      </c>
      <c r="R112" s="26" t="str">
        <f t="shared" si="18"/>
        <v>Export</v>
      </c>
      <c r="S112" s="26">
        <f ca="1">IF(N112="",0,
IF(Knee_Application="YES",Knee_Width,IF(Knee_Application="NO",0,
IF(OR(Cable_Type="OH",SearchData("Conductor",Cable_Desc)),0,
IF(N112="Steel Drum",Knee_Width,
IF(N112="Plywood Drum",0,
IF(Country="UAE",0,
IF(AND(OR(SearchData("LSHF",Cable_Desc),SearchData("LSZH",Cable_Desc),SearchData("LS0H",Cable_Desc),SearchData("LSOH",Cable_Desc)),D.nom&gt;40),Knee_Width,
IF(AND(Country="Egypt",D.nom&gt;60),Knee_Width,
IF(AND(Country&lt;&gt;"Egypt",D.nom&gt;35),Knee_Width,
0))))))))))</f>
        <v>125</v>
      </c>
      <c r="T112" s="118">
        <f t="shared" ca="1" si="13"/>
        <v>6</v>
      </c>
      <c r="U112" s="118">
        <f t="shared" ca="1" si="14"/>
        <v>2</v>
      </c>
      <c r="V112" s="117">
        <f t="shared" ca="1" si="15"/>
        <v>43.097624659006222</v>
      </c>
      <c r="W112" s="64">
        <f t="shared" ca="1" si="16"/>
        <v>0</v>
      </c>
      <c r="X112" s="64">
        <f t="shared" ca="1" si="19"/>
        <v>1</v>
      </c>
      <c r="Y112" s="64">
        <f t="shared" ca="1" si="17"/>
        <v>0</v>
      </c>
      <c r="AM112" s="156"/>
    </row>
    <row r="113" spans="1:39">
      <c r="A113" s="12">
        <f t="shared" ca="1" si="10"/>
        <v>0</v>
      </c>
      <c r="B113" s="12" t="str">
        <f>IF([1]DRUM!A90="","",[1]DRUM!A90)</f>
        <v>Export</v>
      </c>
      <c r="C113" s="12">
        <f t="shared" ca="1" si="11"/>
        <v>0</v>
      </c>
      <c r="D113" s="155">
        <f t="shared" ca="1" si="12"/>
        <v>0</v>
      </c>
      <c r="E113" s="26" t="str">
        <f>IF([1]DRUM!B90="","",[1]DRUM!B90)</f>
        <v>WDB180018</v>
      </c>
      <c r="F113" s="26">
        <f>IF([1]DRUM!C90="","",[1]DRUM!C90)</f>
        <v>1850</v>
      </c>
      <c r="G113" s="26">
        <f>IF([1]DRUM!D90="","",[1]DRUM!D90)</f>
        <v>1800</v>
      </c>
      <c r="H113" s="26">
        <f>IF([1]DRUM!E90="","",[1]DRUM!E90)</f>
        <v>800</v>
      </c>
      <c r="I113" s="26">
        <f>IF([1]DRUM!F90="","",[1]DRUM!F90)</f>
        <v>900</v>
      </c>
      <c r="J113" s="26">
        <f>IF([1]DRUM!G90="","",[1]DRUM!G90)</f>
        <v>1100</v>
      </c>
      <c r="K113" s="26">
        <f>IF([1]DRUM!H90="","",[1]DRUM!H90)</f>
        <v>1100</v>
      </c>
      <c r="L113" s="26" t="str">
        <f>IF([1]DRUM!I90="","",[1]DRUM!I90)</f>
        <v/>
      </c>
      <c r="M113" s="26">
        <f>IF([1]DRUM!J90="","",
IF(AND([1]DRUM!K90="Wooden Drum",[1]DRUM!J90&gt;Max_WD_Capacity),Max_WD_Capacity,
[1]DRUM!J90))</f>
        <v>3500</v>
      </c>
      <c r="N113" s="26" t="str">
        <f>IF([1]DRUM!K90="","",[1]DRUM!K90)</f>
        <v>Wooden Drum</v>
      </c>
      <c r="O113" s="26">
        <f>IF([1]DRUM!L90="","",[1]DRUM!L90)</f>
        <v>235</v>
      </c>
      <c r="P113" s="26">
        <f>IF([1]DRUM!M90="","",[1]DRUM!M90)</f>
        <v>80</v>
      </c>
      <c r="Q113" s="26">
        <f>IF([1]DRUM!N90="","",[1]DRUM!N90)</f>
        <v>1.837831702350029</v>
      </c>
      <c r="R113" s="26" t="str">
        <f t="shared" si="18"/>
        <v>Export</v>
      </c>
      <c r="S113" s="26">
        <f ca="1">IF(N113="",0,
IF(Knee_Application="YES",Knee_Width,IF(Knee_Application="NO",0,
IF(OR(Cable_Type="OH",SearchData("Conductor",Cable_Desc)),0,
IF(N113="Steel Drum",Knee_Width,
IF(N113="Plywood Drum",0,
IF(Country="UAE",0,
IF(AND(OR(SearchData("LSHF",Cable_Desc),SearchData("LSZH",Cable_Desc),SearchData("LS0H",Cable_Desc),SearchData("LSOH",Cable_Desc)),D.nom&gt;40),Knee_Width,
IF(AND(Country="Egypt",D.nom&gt;60),Knee_Width,
IF(AND(Country&lt;&gt;"Egypt",D.nom&gt;35),Knee_Width,
0))))))))))</f>
        <v>125</v>
      </c>
      <c r="T113" s="118">
        <f t="shared" ca="1" si="13"/>
        <v>6</v>
      </c>
      <c r="U113" s="118">
        <f t="shared" ca="1" si="14"/>
        <v>3</v>
      </c>
      <c r="V113" s="117">
        <f t="shared" ca="1" si="15"/>
        <v>65.86788821222504</v>
      </c>
      <c r="W113" s="64">
        <f t="shared" ca="1" si="16"/>
        <v>0</v>
      </c>
      <c r="X113" s="64">
        <f t="shared" ca="1" si="19"/>
        <v>1</v>
      </c>
      <c r="Y113" s="64">
        <f t="shared" ca="1" si="17"/>
        <v>0</v>
      </c>
      <c r="AM113" s="156"/>
    </row>
    <row r="114" spans="1:39">
      <c r="A114" s="12">
        <f t="shared" ca="1" si="10"/>
        <v>0</v>
      </c>
      <c r="B114" s="12" t="str">
        <f>IF([1]DRUM!A91="","",[1]DRUM!A91)</f>
        <v>Export</v>
      </c>
      <c r="C114" s="12">
        <f t="shared" ca="1" si="11"/>
        <v>0</v>
      </c>
      <c r="D114" s="155">
        <f t="shared" ca="1" si="12"/>
        <v>0</v>
      </c>
      <c r="E114" s="26" t="str">
        <f>IF([1]DRUM!B91="","",[1]DRUM!B91)</f>
        <v>WDB180008</v>
      </c>
      <c r="F114" s="26">
        <f>IF([1]DRUM!C91="","",[1]DRUM!C91)</f>
        <v>1850</v>
      </c>
      <c r="G114" s="26">
        <f>IF([1]DRUM!D91="","",[1]DRUM!D91)</f>
        <v>1800</v>
      </c>
      <c r="H114" s="26">
        <f>IF([1]DRUM!E91="","",[1]DRUM!E91)</f>
        <v>750</v>
      </c>
      <c r="I114" s="26">
        <f>IF([1]DRUM!F91="","",[1]DRUM!F91)</f>
        <v>900</v>
      </c>
      <c r="J114" s="26">
        <f>IF([1]DRUM!G91="","",[1]DRUM!G91)</f>
        <v>1100</v>
      </c>
      <c r="K114" s="26">
        <f>IF([1]DRUM!H91="","",[1]DRUM!H91)</f>
        <v>1100</v>
      </c>
      <c r="L114" s="26" t="str">
        <f>IF([1]DRUM!I91="","",[1]DRUM!I91)</f>
        <v/>
      </c>
      <c r="M114" s="26">
        <f>IF([1]DRUM!J91="","",
IF(AND([1]DRUM!K91="Wooden Drum",[1]DRUM!J91&gt;Max_WD_Capacity),Max_WD_Capacity,
[1]DRUM!J91))</f>
        <v>3500</v>
      </c>
      <c r="N114" s="26" t="str">
        <f>IF([1]DRUM!K91="","",[1]DRUM!K91)</f>
        <v>Wooden Drum</v>
      </c>
      <c r="O114" s="26">
        <f>IF([1]DRUM!L91="","",[1]DRUM!L91)</f>
        <v>250</v>
      </c>
      <c r="P114" s="26">
        <f>IF([1]DRUM!M91="","",[1]DRUM!M91)</f>
        <v>80</v>
      </c>
      <c r="Q114" s="26">
        <f>IF([1]DRUM!N91="","",[1]DRUM!N91)</f>
        <v>1.8926132242470008</v>
      </c>
      <c r="R114" s="26" t="str">
        <f t="shared" si="18"/>
        <v>Export</v>
      </c>
      <c r="S114" s="26">
        <f ca="1">IF(N114="",0,
IF(Knee_Application="YES",Knee_Width,IF(Knee_Application="NO",0,
IF(OR(Cable_Type="OH",SearchData("Conductor",Cable_Desc)),0,
IF(N114="Steel Drum",Knee_Width,
IF(N114="Plywood Drum",0,
IF(Country="UAE",0,
IF(AND(OR(SearchData("LSHF",Cable_Desc),SearchData("LSZH",Cable_Desc),SearchData("LS0H",Cable_Desc),SearchData("LSOH",Cable_Desc)),D.nom&gt;40),Knee_Width,
IF(AND(Country="Egypt",D.nom&gt;60),Knee_Width,
IF(AND(Country&lt;&gt;"Egypt",D.nom&gt;35),Knee_Width,
0))))))))))</f>
        <v>125</v>
      </c>
      <c r="T114" s="118">
        <f t="shared" ca="1" si="13"/>
        <v>6</v>
      </c>
      <c r="U114" s="118">
        <f t="shared" ca="1" si="14"/>
        <v>3</v>
      </c>
      <c r="V114" s="117">
        <f t="shared" ca="1" si="15"/>
        <v>63.040454823994217</v>
      </c>
      <c r="W114" s="64">
        <f t="shared" ca="1" si="16"/>
        <v>0</v>
      </c>
      <c r="X114" s="64">
        <f t="shared" ca="1" si="19"/>
        <v>1</v>
      </c>
      <c r="Y114" s="64">
        <f t="shared" ca="1" si="17"/>
        <v>0</v>
      </c>
      <c r="AM114" s="156"/>
    </row>
    <row r="115" spans="1:39">
      <c r="A115" s="12">
        <f t="shared" ca="1" si="10"/>
        <v>0</v>
      </c>
      <c r="B115" s="12" t="str">
        <f>IF([1]DRUM!A92="","",[1]DRUM!A92)</f>
        <v>Export</v>
      </c>
      <c r="C115" s="12">
        <f t="shared" ca="1" si="11"/>
        <v>0</v>
      </c>
      <c r="D115" s="155">
        <f t="shared" ca="1" si="12"/>
        <v>0</v>
      </c>
      <c r="E115" s="26" t="str">
        <f>IF([1]DRUM!B92="","",[1]DRUM!B92)</f>
        <v>WDB180005</v>
      </c>
      <c r="F115" s="26">
        <f>IF([1]DRUM!C92="","",[1]DRUM!C92)</f>
        <v>1850</v>
      </c>
      <c r="G115" s="26">
        <f>IF([1]DRUM!D92="","",[1]DRUM!D92)</f>
        <v>1800</v>
      </c>
      <c r="H115" s="26">
        <f>IF([1]DRUM!E92="","",[1]DRUM!E92)</f>
        <v>800</v>
      </c>
      <c r="I115" s="26">
        <f>IF([1]DRUM!F92="","",[1]DRUM!F92)</f>
        <v>900</v>
      </c>
      <c r="J115" s="26">
        <f>IF([1]DRUM!G92="","",[1]DRUM!G92)</f>
        <v>1100</v>
      </c>
      <c r="K115" s="26">
        <f>IF([1]DRUM!H92="","",[1]DRUM!H92)</f>
        <v>1100</v>
      </c>
      <c r="L115" s="26" t="str">
        <f>IF([1]DRUM!I92="","",[1]DRUM!I92)</f>
        <v/>
      </c>
      <c r="M115" s="26">
        <f>IF([1]DRUM!J92="","",
IF(AND([1]DRUM!K92="Wooden Drum",[1]DRUM!J92&gt;Max_WD_Capacity),Max_WD_Capacity,
[1]DRUM!J92))</f>
        <v>4000</v>
      </c>
      <c r="N115" s="26" t="str">
        <f>IF([1]DRUM!K92="","",[1]DRUM!K92)</f>
        <v>Wooden Drum</v>
      </c>
      <c r="O115" s="26">
        <f>IF([1]DRUM!L92="","",[1]DRUM!L92)</f>
        <v>250</v>
      </c>
      <c r="P115" s="26">
        <f>IF([1]DRUM!M92="","",[1]DRUM!M92)</f>
        <v>80</v>
      </c>
      <c r="Q115" s="26">
        <f>IF([1]DRUM!N92="","",[1]DRUM!N92)</f>
        <v>1.837831702350029</v>
      </c>
      <c r="R115" s="26" t="str">
        <f t="shared" si="18"/>
        <v>Export</v>
      </c>
      <c r="S115" s="26">
        <f ca="1">IF(N115="",0,
IF(Knee_Application="YES",Knee_Width,IF(Knee_Application="NO",0,
IF(OR(Cable_Type="OH",SearchData("Conductor",Cable_Desc)),0,
IF(N115="Steel Drum",Knee_Width,
IF(N115="Plywood Drum",0,
IF(Country="UAE",0,
IF(AND(OR(SearchData("LSHF",Cable_Desc),SearchData("LSZH",Cable_Desc),SearchData("LS0H",Cable_Desc),SearchData("LSOH",Cable_Desc)),D.nom&gt;40),Knee_Width,
IF(AND(Country="Egypt",D.nom&gt;60),Knee_Width,
IF(AND(Country&lt;&gt;"Egypt",D.nom&gt;35),Knee_Width,
0))))))))))</f>
        <v>125</v>
      </c>
      <c r="T115" s="118">
        <f t="shared" ca="1" si="13"/>
        <v>6</v>
      </c>
      <c r="U115" s="118">
        <f t="shared" ca="1" si="14"/>
        <v>3</v>
      </c>
      <c r="V115" s="117">
        <f t="shared" ca="1" si="15"/>
        <v>65.86788821222504</v>
      </c>
      <c r="W115" s="64">
        <f t="shared" ca="1" si="16"/>
        <v>0</v>
      </c>
      <c r="X115" s="64">
        <f t="shared" ca="1" si="19"/>
        <v>1</v>
      </c>
      <c r="Y115" s="64">
        <f t="shared" ca="1" si="17"/>
        <v>0</v>
      </c>
      <c r="AM115" s="156"/>
    </row>
    <row r="116" spans="1:39">
      <c r="A116" s="12">
        <f t="shared" ca="1" si="10"/>
        <v>0</v>
      </c>
      <c r="B116" s="12" t="str">
        <f>IF([1]DRUM!A93="","",[1]DRUM!A93)</f>
        <v>Export</v>
      </c>
      <c r="C116" s="12">
        <f t="shared" ca="1" si="11"/>
        <v>0</v>
      </c>
      <c r="D116" s="155">
        <f t="shared" ca="1" si="12"/>
        <v>0</v>
      </c>
      <c r="E116" s="26" t="str">
        <f>IF([1]DRUM!B93="","",[1]DRUM!B93)</f>
        <v>WDB180003</v>
      </c>
      <c r="F116" s="26">
        <f>IF([1]DRUM!C93="","",[1]DRUM!C93)</f>
        <v>1850</v>
      </c>
      <c r="G116" s="26">
        <f>IF([1]DRUM!D93="","",[1]DRUM!D93)</f>
        <v>1800</v>
      </c>
      <c r="H116" s="26">
        <f>IF([1]DRUM!E93="","",[1]DRUM!E93)</f>
        <v>900</v>
      </c>
      <c r="I116" s="26">
        <f>IF([1]DRUM!F93="","",[1]DRUM!F93)</f>
        <v>900</v>
      </c>
      <c r="J116" s="26">
        <f>IF([1]DRUM!G93="","",[1]DRUM!G93)</f>
        <v>1100</v>
      </c>
      <c r="K116" s="26">
        <f>IF([1]DRUM!H93="","",[1]DRUM!H93)</f>
        <v>1100</v>
      </c>
      <c r="L116" s="26" t="str">
        <f>IF([1]DRUM!I93="","",[1]DRUM!I93)</f>
        <v/>
      </c>
      <c r="M116" s="26">
        <f>IF([1]DRUM!J93="","",
IF(AND([1]DRUM!K93="Wooden Drum",[1]DRUM!J93&gt;Max_WD_Capacity),Max_WD_Capacity,
[1]DRUM!J93))</f>
        <v>4500</v>
      </c>
      <c r="N116" s="26" t="str">
        <f>IF([1]DRUM!K93="","",[1]DRUM!K93)</f>
        <v>Wooden Drum</v>
      </c>
      <c r="O116" s="26">
        <f>IF([1]DRUM!L93="","",[1]DRUM!L93)</f>
        <v>270</v>
      </c>
      <c r="P116" s="26">
        <f>IF([1]DRUM!M93="","",[1]DRUM!M93)</f>
        <v>80</v>
      </c>
      <c r="Q116" s="26">
        <f>IF([1]DRUM!N93="","",[1]DRUM!N93)</f>
        <v>1.7176657833502194</v>
      </c>
      <c r="R116" s="26" t="str">
        <f t="shared" si="18"/>
        <v>Export</v>
      </c>
      <c r="S116" s="26">
        <f ca="1">IF(N116="",0,
IF(Knee_Application="YES",Knee_Width,IF(Knee_Application="NO",0,
IF(OR(Cable_Type="OH",SearchData("Conductor",Cable_Desc)),0,
IF(N116="Steel Drum",Knee_Width,
IF(N116="Plywood Drum",0,
IF(Country="UAE",0,
IF(AND(OR(SearchData("LSHF",Cable_Desc),SearchData("LSZH",Cable_Desc),SearchData("LS0H",Cable_Desc),SearchData("LSOH",Cable_Desc)),D.nom&gt;40),Knee_Width,
IF(AND(Country="Egypt",D.nom&gt;60),Knee_Width,
IF(AND(Country&lt;&gt;"Egypt",D.nom&gt;35),Knee_Width,
0))))))))))</f>
        <v>125</v>
      </c>
      <c r="T116" s="118">
        <f t="shared" ca="1" si="13"/>
        <v>6</v>
      </c>
      <c r="U116" s="118">
        <f t="shared" ca="1" si="14"/>
        <v>2</v>
      </c>
      <c r="V116" s="117">
        <f t="shared" ca="1" si="15"/>
        <v>43.097624659006222</v>
      </c>
      <c r="W116" s="64">
        <f t="shared" ca="1" si="16"/>
        <v>0</v>
      </c>
      <c r="X116" s="64">
        <f t="shared" ca="1" si="19"/>
        <v>1</v>
      </c>
      <c r="Y116" s="64">
        <f t="shared" ca="1" si="17"/>
        <v>0</v>
      </c>
      <c r="AM116" s="156"/>
    </row>
    <row r="117" spans="1:39">
      <c r="A117" s="12">
        <f t="shared" ca="1" si="10"/>
        <v>0</v>
      </c>
      <c r="B117" s="12" t="str">
        <f>IF([1]DRUM!A94="","",[1]DRUM!A94)</f>
        <v>Export</v>
      </c>
      <c r="C117" s="12">
        <f t="shared" ca="1" si="11"/>
        <v>0</v>
      </c>
      <c r="D117" s="155">
        <f t="shared" ca="1" si="12"/>
        <v>0</v>
      </c>
      <c r="E117" s="26" t="str">
        <f>IF([1]DRUM!B94="","",[1]DRUM!B94)</f>
        <v>WDB180013</v>
      </c>
      <c r="F117" s="26">
        <f>IF([1]DRUM!C94="","",[1]DRUM!C94)</f>
        <v>1850</v>
      </c>
      <c r="G117" s="26">
        <f>IF([1]DRUM!D94="","",[1]DRUM!D94)</f>
        <v>1800</v>
      </c>
      <c r="H117" s="26">
        <f>IF([1]DRUM!E94="","",[1]DRUM!E94)</f>
        <v>750</v>
      </c>
      <c r="I117" s="26">
        <f>IF([1]DRUM!F94="","",[1]DRUM!F94)</f>
        <v>900</v>
      </c>
      <c r="J117" s="26">
        <f>IF([1]DRUM!G94="","",[1]DRUM!G94)</f>
        <v>1100</v>
      </c>
      <c r="K117" s="26">
        <f>IF([1]DRUM!H94="","",[1]DRUM!H94)</f>
        <v>1100</v>
      </c>
      <c r="L117" s="26" t="str">
        <f>IF([1]DRUM!I94="","",[1]DRUM!I94)</f>
        <v>Supported</v>
      </c>
      <c r="M117" s="26">
        <f>IF([1]DRUM!J94="","",
IF(AND([1]DRUM!K94="Wooden Drum",[1]DRUM!J94&gt;Max_WD_Capacity),Max_WD_Capacity,
[1]DRUM!J94))</f>
        <v>4500</v>
      </c>
      <c r="N117" s="26" t="str">
        <f>IF([1]DRUM!K94="","",[1]DRUM!K94)</f>
        <v>Wooden Drum</v>
      </c>
      <c r="O117" s="26">
        <f>IF([1]DRUM!L94="","",[1]DRUM!L94)</f>
        <v>271</v>
      </c>
      <c r="P117" s="26">
        <f>IF([1]DRUM!M94="","",[1]DRUM!M94)</f>
        <v>80</v>
      </c>
      <c r="Q117" s="26">
        <f>IF([1]DRUM!N94="","",[1]DRUM!N94)</f>
        <v>1.8926132242470008</v>
      </c>
      <c r="R117" s="26" t="str">
        <f t="shared" si="18"/>
        <v>Export</v>
      </c>
      <c r="S117" s="26">
        <f ca="1">IF(N117="",0,
IF(Knee_Application="YES",Knee_Width,IF(Knee_Application="NO",0,
IF(OR(Cable_Type="OH",SearchData("Conductor",Cable_Desc)),0,
IF(N117="Steel Drum",Knee_Width,
IF(N117="Plywood Drum",0,
IF(Country="UAE",0,
IF(AND(OR(SearchData("LSHF",Cable_Desc),SearchData("LSZH",Cable_Desc),SearchData("LS0H",Cable_Desc),SearchData("LSOH",Cable_Desc)),D.nom&gt;40),Knee_Width,
IF(AND(Country="Egypt",D.nom&gt;60),Knee_Width,
IF(AND(Country&lt;&gt;"Egypt",D.nom&gt;35),Knee_Width,
0))))))))))</f>
        <v>125</v>
      </c>
      <c r="T117" s="118">
        <f t="shared" ca="1" si="13"/>
        <v>6</v>
      </c>
      <c r="U117" s="118">
        <f t="shared" ca="1" si="14"/>
        <v>3</v>
      </c>
      <c r="V117" s="117">
        <f t="shared" ca="1" si="15"/>
        <v>63.040454823994217</v>
      </c>
      <c r="W117" s="64">
        <f t="shared" ca="1" si="16"/>
        <v>0</v>
      </c>
      <c r="X117" s="64">
        <f t="shared" ca="1" si="19"/>
        <v>1</v>
      </c>
      <c r="Y117" s="64">
        <f t="shared" ca="1" si="17"/>
        <v>0</v>
      </c>
      <c r="AM117" s="156"/>
    </row>
    <row r="118" spans="1:39">
      <c r="A118" s="12">
        <f t="shared" ca="1" si="10"/>
        <v>0</v>
      </c>
      <c r="B118" s="12" t="str">
        <f>IF([1]DRUM!A95="","",[1]DRUM!A95)</f>
        <v>Export</v>
      </c>
      <c r="C118" s="12">
        <f t="shared" ca="1" si="11"/>
        <v>0</v>
      </c>
      <c r="D118" s="155">
        <f t="shared" ca="1" si="12"/>
        <v>0</v>
      </c>
      <c r="E118" s="26" t="str">
        <f>IF([1]DRUM!B95="","",[1]DRUM!B95)</f>
        <v>WDB180024</v>
      </c>
      <c r="F118" s="26">
        <f>IF([1]DRUM!C95="","",[1]DRUM!C95)</f>
        <v>1850</v>
      </c>
      <c r="G118" s="26">
        <f>IF([1]DRUM!D95="","",[1]DRUM!D95)</f>
        <v>1800</v>
      </c>
      <c r="H118" s="26">
        <f>IF([1]DRUM!E95="","",[1]DRUM!E95)</f>
        <v>800</v>
      </c>
      <c r="I118" s="26">
        <f>IF([1]DRUM!F95="","",[1]DRUM!F95)</f>
        <v>900</v>
      </c>
      <c r="J118" s="26">
        <f>IF([1]DRUM!G95="","",[1]DRUM!G95)</f>
        <v>1100</v>
      </c>
      <c r="K118" s="26">
        <f>IF([1]DRUM!H95="","",[1]DRUM!H95)</f>
        <v>1100</v>
      </c>
      <c r="L118" s="26" t="str">
        <f>IF([1]DRUM!I95="","",[1]DRUM!I95)</f>
        <v>Supported</v>
      </c>
      <c r="M118" s="26">
        <f>IF([1]DRUM!J95="","",
IF(AND([1]DRUM!K95="Wooden Drum",[1]DRUM!J95&gt;Max_WD_Capacity),Max_WD_Capacity,
[1]DRUM!J95))</f>
        <v>6000</v>
      </c>
      <c r="N118" s="26" t="str">
        <f>IF([1]DRUM!K95="","",[1]DRUM!K95)</f>
        <v>Wooden Drum</v>
      </c>
      <c r="O118" s="26">
        <f>IF([1]DRUM!L95="","",[1]DRUM!L95)</f>
        <v>277</v>
      </c>
      <c r="P118" s="26">
        <f>IF([1]DRUM!M95="","",[1]DRUM!M95)</f>
        <v>80</v>
      </c>
      <c r="Q118" s="26">
        <f>IF([1]DRUM!N95="","",[1]DRUM!N95)</f>
        <v>1.837831702350029</v>
      </c>
      <c r="R118" s="26" t="str">
        <f t="shared" si="18"/>
        <v>Export</v>
      </c>
      <c r="S118" s="26">
        <f ca="1">IF(N118="",0,
IF(Knee_Application="YES",Knee_Width,IF(Knee_Application="NO",0,
IF(OR(Cable_Type="OH",SearchData("Conductor",Cable_Desc)),0,
IF(N118="Steel Drum",Knee_Width,
IF(N118="Plywood Drum",0,
IF(Country="UAE",0,
IF(AND(OR(SearchData("LSHF",Cable_Desc),SearchData("LSZH",Cable_Desc),SearchData("LS0H",Cable_Desc),SearchData("LSOH",Cable_Desc)),D.nom&gt;40),Knee_Width,
IF(AND(Country="Egypt",D.nom&gt;60),Knee_Width,
IF(AND(Country&lt;&gt;"Egypt",D.nom&gt;35),Knee_Width,
0))))))))))</f>
        <v>125</v>
      </c>
      <c r="T118" s="118">
        <f t="shared" ca="1" si="13"/>
        <v>6</v>
      </c>
      <c r="U118" s="118">
        <f t="shared" ca="1" si="14"/>
        <v>3</v>
      </c>
      <c r="V118" s="117">
        <f t="shared" ca="1" si="15"/>
        <v>65.86788821222504</v>
      </c>
      <c r="W118" s="64">
        <f t="shared" ca="1" si="16"/>
        <v>0</v>
      </c>
      <c r="X118" s="64">
        <f t="shared" ca="1" si="19"/>
        <v>1</v>
      </c>
      <c r="Y118" s="64">
        <f t="shared" ca="1" si="17"/>
        <v>0</v>
      </c>
      <c r="AM118" s="156"/>
    </row>
    <row r="119" spans="1:39">
      <c r="A119" s="12">
        <f t="shared" ca="1" si="10"/>
        <v>0</v>
      </c>
      <c r="B119" s="12" t="str">
        <f>IF([1]DRUM!A96="","",[1]DRUM!A96)</f>
        <v>Export</v>
      </c>
      <c r="C119" s="12">
        <f t="shared" ca="1" si="11"/>
        <v>0</v>
      </c>
      <c r="D119" s="155">
        <f t="shared" ca="1" si="12"/>
        <v>0</v>
      </c>
      <c r="E119" s="26" t="str">
        <f>IF([1]DRUM!B96="","",[1]DRUM!B96)</f>
        <v>WDB190013</v>
      </c>
      <c r="F119" s="26">
        <f>IF([1]DRUM!C96="","",[1]DRUM!C96)</f>
        <v>1950</v>
      </c>
      <c r="G119" s="26">
        <f>IF([1]DRUM!D96="","",[1]DRUM!D96)</f>
        <v>1900</v>
      </c>
      <c r="H119" s="26">
        <f>IF([1]DRUM!E96="","",[1]DRUM!E96)</f>
        <v>700</v>
      </c>
      <c r="I119" s="26">
        <f>IF([1]DRUM!F96="","",[1]DRUM!F96)</f>
        <v>900</v>
      </c>
      <c r="J119" s="26">
        <f>IF([1]DRUM!G96="","",[1]DRUM!G96)</f>
        <v>1100</v>
      </c>
      <c r="K119" s="26">
        <f>IF([1]DRUM!H96="","",[1]DRUM!H96)</f>
        <v>1100</v>
      </c>
      <c r="L119" s="26" t="str">
        <f>IF([1]DRUM!I96="","",[1]DRUM!I96)</f>
        <v/>
      </c>
      <c r="M119" s="26">
        <f>IF([1]DRUM!J96="","",
IF(AND([1]DRUM!K96="Wooden Drum",[1]DRUM!J96&gt;Max_WD_Capacity),Max_WD_Capacity,
[1]DRUM!J96))</f>
        <v>2600</v>
      </c>
      <c r="N119" s="26" t="str">
        <f>IF([1]DRUM!K96="","",[1]DRUM!K96)</f>
        <v>Wooden Drum</v>
      </c>
      <c r="O119" s="26">
        <f>IF([1]DRUM!L96="","",[1]DRUM!L96)</f>
        <v>360</v>
      </c>
      <c r="P119" s="26">
        <f>IF([1]DRUM!M96="","",[1]DRUM!M96)</f>
        <v>84</v>
      </c>
      <c r="Q119" s="26">
        <f>IF([1]DRUM!N96="","",[1]DRUM!N96)</f>
        <v>2.2053980428200344</v>
      </c>
      <c r="R119" s="26" t="str">
        <f t="shared" si="18"/>
        <v>Export</v>
      </c>
      <c r="S119" s="26">
        <f ca="1">IF(N119="",0,
IF(Knee_Application="YES",Knee_Width,IF(Knee_Application="NO",0,
IF(OR(Cable_Type="OH",SearchData("Conductor",Cable_Desc)),0,
IF(N119="Steel Drum",Knee_Width,
IF(N119="Plywood Drum",0,
IF(Country="UAE",0,
IF(AND(OR(SearchData("LSHF",Cable_Desc),SearchData("LSZH",Cable_Desc),SearchData("LS0H",Cable_Desc),SearchData("LSOH",Cable_Desc)),D.nom&gt;40),Knee_Width,
IF(AND(Country="Egypt",D.nom&gt;60),Knee_Width,
IF(AND(Country&lt;&gt;"Egypt",D.nom&gt;35),Knee_Width,
0))))))))))</f>
        <v>125</v>
      </c>
      <c r="T119" s="118">
        <f t="shared" ca="1" si="13"/>
        <v>6</v>
      </c>
      <c r="U119" s="118">
        <f t="shared" ca="1" si="14"/>
        <v>3</v>
      </c>
      <c r="V119" s="117">
        <f t="shared" ca="1" si="15"/>
        <v>60.213021435763402</v>
      </c>
      <c r="W119" s="64">
        <f t="shared" ca="1" si="16"/>
        <v>0</v>
      </c>
      <c r="X119" s="64">
        <f t="shared" ca="1" si="19"/>
        <v>0</v>
      </c>
      <c r="Y119" s="64">
        <f t="shared" ca="1" si="17"/>
        <v>0</v>
      </c>
      <c r="AM119" s="156"/>
    </row>
    <row r="120" spans="1:39">
      <c r="A120" s="12">
        <f t="shared" ca="1" si="10"/>
        <v>0</v>
      </c>
      <c r="B120" s="12" t="str">
        <f>IF([1]DRUM!A97="","",[1]DRUM!A97)</f>
        <v>Export</v>
      </c>
      <c r="C120" s="12">
        <f t="shared" ca="1" si="11"/>
        <v>0</v>
      </c>
      <c r="D120" s="155">
        <f t="shared" ca="1" si="12"/>
        <v>0</v>
      </c>
      <c r="E120" s="26" t="str">
        <f>IF([1]DRUM!B97="","",[1]DRUM!B97)</f>
        <v>WDB190000</v>
      </c>
      <c r="F120" s="26">
        <f>IF([1]DRUM!C97="","",[1]DRUM!C97)</f>
        <v>1950</v>
      </c>
      <c r="G120" s="26">
        <f>IF([1]DRUM!D97="","",[1]DRUM!D97)</f>
        <v>1900</v>
      </c>
      <c r="H120" s="26">
        <f>IF([1]DRUM!E97="","",[1]DRUM!E97)</f>
        <v>1000</v>
      </c>
      <c r="I120" s="26">
        <f>IF([1]DRUM!F97="","",[1]DRUM!F97)</f>
        <v>900</v>
      </c>
      <c r="J120" s="26">
        <f>IF([1]DRUM!G97="","",[1]DRUM!G97)</f>
        <v>1100</v>
      </c>
      <c r="K120" s="26">
        <f>IF([1]DRUM!H97="","",[1]DRUM!H97)</f>
        <v>1100</v>
      </c>
      <c r="L120" s="26" t="str">
        <f>IF([1]DRUM!I97="","",[1]DRUM!I97)</f>
        <v/>
      </c>
      <c r="M120" s="26">
        <f>IF([1]DRUM!J97="","",
IF(AND([1]DRUM!K97="Wooden Drum",[1]DRUM!J97&gt;Max_WD_Capacity),Max_WD_Capacity,
[1]DRUM!J97))</f>
        <v>3000</v>
      </c>
      <c r="N120" s="26" t="str">
        <f>IF([1]DRUM!K97="","",[1]DRUM!K97)</f>
        <v>Wooden Drum</v>
      </c>
      <c r="O120" s="26">
        <f>IF([1]DRUM!L97="","",[1]DRUM!L97)</f>
        <v>300</v>
      </c>
      <c r="P120" s="26">
        <f>IF([1]DRUM!M97="","",[1]DRUM!M97)</f>
        <v>84</v>
      </c>
      <c r="Q120" s="26">
        <f>IF([1]DRUM!N97="","",[1]DRUM!N97)</f>
        <v>1.8449002858206061</v>
      </c>
      <c r="R120" s="26" t="str">
        <f t="shared" si="18"/>
        <v>Export</v>
      </c>
      <c r="S120" s="26">
        <f ca="1">IF(N120="",0,
IF(Knee_Application="YES",Knee_Width,IF(Knee_Application="NO",0,
IF(OR(Cable_Type="OH",SearchData("Conductor",Cable_Desc)),0,
IF(N120="Steel Drum",Knee_Width,
IF(N120="Plywood Drum",0,
IF(Country="UAE",0,
IF(AND(OR(SearchData("LSHF",Cable_Desc),SearchData("LSZH",Cable_Desc),SearchData("LS0H",Cable_Desc),SearchData("LSOH",Cable_Desc)),D.nom&gt;40),Knee_Width,
IF(AND(Country="Egypt",D.nom&gt;60),Knee_Width,
IF(AND(Country&lt;&gt;"Egypt",D.nom&gt;35),Knee_Width,
0))))))))))</f>
        <v>125</v>
      </c>
      <c r="T120" s="118">
        <f t="shared" ca="1" si="13"/>
        <v>6</v>
      </c>
      <c r="U120" s="118">
        <f t="shared" ca="1" si="14"/>
        <v>2</v>
      </c>
      <c r="V120" s="117">
        <f t="shared" ca="1" si="15"/>
        <v>46.867535843313973</v>
      </c>
      <c r="W120" s="64">
        <f t="shared" ca="1" si="16"/>
        <v>0</v>
      </c>
      <c r="X120" s="64">
        <f t="shared" ca="1" si="19"/>
        <v>0</v>
      </c>
      <c r="Y120" s="64">
        <f t="shared" ca="1" si="17"/>
        <v>0</v>
      </c>
      <c r="AM120" s="156"/>
    </row>
    <row r="121" spans="1:39">
      <c r="A121" s="12">
        <f t="shared" ca="1" si="10"/>
        <v>0</v>
      </c>
      <c r="B121" s="12" t="str">
        <f>IF([1]DRUM!A98="","",[1]DRUM!A98)</f>
        <v>Export</v>
      </c>
      <c r="C121" s="12">
        <f t="shared" ca="1" si="11"/>
        <v>0</v>
      </c>
      <c r="D121" s="155">
        <f t="shared" ca="1" si="12"/>
        <v>0</v>
      </c>
      <c r="E121" s="26" t="str">
        <f>IF([1]DRUM!B98="","",[1]DRUM!B98)</f>
        <v>WDB190017</v>
      </c>
      <c r="F121" s="26">
        <f>IF([1]DRUM!C98="","",[1]DRUM!C98)</f>
        <v>1950</v>
      </c>
      <c r="G121" s="26">
        <f>IF([1]DRUM!D98="","",[1]DRUM!D98)</f>
        <v>1900</v>
      </c>
      <c r="H121" s="26">
        <f>IF([1]DRUM!E98="","",[1]DRUM!E98)</f>
        <v>950</v>
      </c>
      <c r="I121" s="26">
        <f>IF([1]DRUM!F98="","",[1]DRUM!F98)</f>
        <v>900</v>
      </c>
      <c r="J121" s="26">
        <f>IF([1]DRUM!G98="","",[1]DRUM!G98)</f>
        <v>1100</v>
      </c>
      <c r="K121" s="26">
        <f>IF([1]DRUM!H98="","",[1]DRUM!H98)</f>
        <v>1100</v>
      </c>
      <c r="L121" s="26" t="str">
        <f>IF([1]DRUM!I98="","",[1]DRUM!I98)</f>
        <v/>
      </c>
      <c r="M121" s="26">
        <f>IF([1]DRUM!J98="","",
IF(AND([1]DRUM!K98="Wooden Drum",[1]DRUM!J98&gt;Max_WD_Capacity),Max_WD_Capacity,
[1]DRUM!J98))</f>
        <v>3500</v>
      </c>
      <c r="N121" s="26" t="str">
        <f>IF([1]DRUM!K98="","",[1]DRUM!K98)</f>
        <v>Wooden Drum</v>
      </c>
      <c r="O121" s="26">
        <f>IF([1]DRUM!L98="","",[1]DRUM!L98)</f>
        <v>290</v>
      </c>
      <c r="P121" s="26">
        <f>IF([1]DRUM!M98="","",[1]DRUM!M98)</f>
        <v>84</v>
      </c>
      <c r="Q121" s="26">
        <f>IF([1]DRUM!N98="","",[1]DRUM!N98)</f>
        <v>1.9138189746587322</v>
      </c>
      <c r="R121" s="26" t="str">
        <f t="shared" si="18"/>
        <v>Export</v>
      </c>
      <c r="S121" s="26">
        <f ca="1">IF(N121="",0,
IF(Knee_Application="YES",Knee_Width,IF(Knee_Application="NO",0,
IF(OR(Cable_Type="OH",SearchData("Conductor",Cable_Desc)),0,
IF(N121="Steel Drum",Knee_Width,
IF(N121="Plywood Drum",0,
IF(Country="UAE",0,
IF(AND(OR(SearchData("LSHF",Cable_Desc),SearchData("LSZH",Cable_Desc),SearchData("LS0H",Cable_Desc),SearchData("LSOH",Cable_Desc)),D.nom&gt;40),Knee_Width,
IF(AND(Country="Egypt",D.nom&gt;60),Knee_Width,
IF(AND(Country&lt;&gt;"Egypt",D.nom&gt;35),Knee_Width,
0))))))))))</f>
        <v>125</v>
      </c>
      <c r="T121" s="118">
        <f t="shared" ca="1" si="13"/>
        <v>6</v>
      </c>
      <c r="U121" s="118">
        <f t="shared" ca="1" si="14"/>
        <v>2</v>
      </c>
      <c r="V121" s="117">
        <f t="shared" ca="1" si="15"/>
        <v>44.982580251160094</v>
      </c>
      <c r="W121" s="64">
        <f t="shared" ca="1" si="16"/>
        <v>0</v>
      </c>
      <c r="X121" s="64">
        <f t="shared" ca="1" si="19"/>
        <v>1</v>
      </c>
      <c r="Y121" s="64">
        <f t="shared" ca="1" si="17"/>
        <v>0</v>
      </c>
      <c r="AM121" s="156"/>
    </row>
    <row r="122" spans="1:39">
      <c r="A122" s="12">
        <f t="shared" ca="1" si="10"/>
        <v>0</v>
      </c>
      <c r="B122" s="12" t="str">
        <f>IF([1]DRUM!A99="","",[1]DRUM!A99)</f>
        <v>Export</v>
      </c>
      <c r="C122" s="12">
        <f t="shared" ca="1" si="11"/>
        <v>0</v>
      </c>
      <c r="D122" s="155">
        <f t="shared" ca="1" si="12"/>
        <v>0</v>
      </c>
      <c r="E122" s="26" t="str">
        <f>IF([1]DRUM!B99="","",[1]DRUM!B99)</f>
        <v>WDB190019</v>
      </c>
      <c r="F122" s="26">
        <f>IF([1]DRUM!C99="","",[1]DRUM!C99)</f>
        <v>1950</v>
      </c>
      <c r="G122" s="26">
        <f>IF([1]DRUM!D99="","",[1]DRUM!D99)</f>
        <v>1900</v>
      </c>
      <c r="H122" s="26">
        <f>IF([1]DRUM!E99="","",[1]DRUM!E99)</f>
        <v>900</v>
      </c>
      <c r="I122" s="26">
        <f>IF([1]DRUM!F99="","",[1]DRUM!F99)</f>
        <v>900</v>
      </c>
      <c r="J122" s="26">
        <f>IF([1]DRUM!G99="","",[1]DRUM!G99)</f>
        <v>1100</v>
      </c>
      <c r="K122" s="26">
        <f>IF([1]DRUM!H99="","",[1]DRUM!H99)</f>
        <v>1100</v>
      </c>
      <c r="L122" s="26" t="str">
        <f>IF([1]DRUM!I99="","",[1]DRUM!I99)</f>
        <v/>
      </c>
      <c r="M122" s="26">
        <f>IF([1]DRUM!J99="","",
IF(AND([1]DRUM!K99="Wooden Drum",[1]DRUM!J99&gt;Max_WD_Capacity),Max_WD_Capacity,
[1]DRUM!J99))</f>
        <v>4000</v>
      </c>
      <c r="N122" s="26" t="str">
        <f>IF([1]DRUM!K99="","",[1]DRUM!K99)</f>
        <v>Wooden Drum</v>
      </c>
      <c r="O122" s="26">
        <f>IF([1]DRUM!L99="","",[1]DRUM!L99)</f>
        <v>310</v>
      </c>
      <c r="P122" s="26">
        <f>IF([1]DRUM!M99="","",[1]DRUM!M99)</f>
        <v>84</v>
      </c>
      <c r="Q122" s="26">
        <f>IF([1]DRUM!N99="","",[1]DRUM!N99)</f>
        <v>1.9792033717615696</v>
      </c>
      <c r="R122" s="26" t="str">
        <f t="shared" si="18"/>
        <v>Export</v>
      </c>
      <c r="S122" s="26">
        <f ca="1">IF(N122="",0,
IF(Knee_Application="YES",Knee_Width,IF(Knee_Application="NO",0,
IF(OR(Cable_Type="OH",SearchData("Conductor",Cable_Desc)),0,
IF(N122="Steel Drum",Knee_Width,
IF(N122="Plywood Drum",0,
IF(Country="UAE",0,
IF(AND(OR(SearchData("LSHF",Cable_Desc),SearchData("LSZH",Cable_Desc),SearchData("LS0H",Cable_Desc),SearchData("LSOH",Cable_Desc)),D.nom&gt;40),Knee_Width,
IF(AND(Country="Egypt",D.nom&gt;60),Knee_Width,
IF(AND(Country&lt;&gt;"Egypt",D.nom&gt;35),Knee_Width,
0))))))))))</f>
        <v>125</v>
      </c>
      <c r="T122" s="118">
        <f t="shared" ca="1" si="13"/>
        <v>6</v>
      </c>
      <c r="U122" s="118">
        <f t="shared" ca="1" si="14"/>
        <v>3</v>
      </c>
      <c r="V122" s="117">
        <f t="shared" ca="1" si="15"/>
        <v>71.522754988686657</v>
      </c>
      <c r="W122" s="64">
        <f t="shared" ca="1" si="16"/>
        <v>0</v>
      </c>
      <c r="X122" s="64">
        <f t="shared" ca="1" si="19"/>
        <v>1</v>
      </c>
      <c r="Y122" s="64">
        <f t="shared" ca="1" si="17"/>
        <v>0</v>
      </c>
      <c r="AM122" s="156"/>
    </row>
    <row r="123" spans="1:39">
      <c r="A123" s="12">
        <f t="shared" ca="1" si="10"/>
        <v>0</v>
      </c>
      <c r="B123" s="12" t="str">
        <f>IF([1]DRUM!A100="","",[1]DRUM!A100)</f>
        <v>Export</v>
      </c>
      <c r="C123" s="12">
        <f t="shared" ca="1" si="11"/>
        <v>0</v>
      </c>
      <c r="D123" s="155">
        <f t="shared" ca="1" si="12"/>
        <v>0</v>
      </c>
      <c r="E123" s="26" t="str">
        <f>IF([1]DRUM!B100="","",[1]DRUM!B100)</f>
        <v>WDB190001</v>
      </c>
      <c r="F123" s="26">
        <f>IF([1]DRUM!C100="","",[1]DRUM!C100)</f>
        <v>1950</v>
      </c>
      <c r="G123" s="26">
        <f>IF([1]DRUM!D100="","",[1]DRUM!D100)</f>
        <v>1900</v>
      </c>
      <c r="H123" s="26">
        <f>IF([1]DRUM!E100="","",[1]DRUM!E100)</f>
        <v>800</v>
      </c>
      <c r="I123" s="26">
        <f>IF([1]DRUM!F100="","",[1]DRUM!F100)</f>
        <v>900</v>
      </c>
      <c r="J123" s="26">
        <f>IF([1]DRUM!G100="","",[1]DRUM!G100)</f>
        <v>1100</v>
      </c>
      <c r="K123" s="26">
        <f>IF([1]DRUM!H100="","",[1]DRUM!H100)</f>
        <v>1100</v>
      </c>
      <c r="L123" s="26" t="str">
        <f>IF([1]DRUM!I100="","",[1]DRUM!I100)</f>
        <v>Supported</v>
      </c>
      <c r="M123" s="26">
        <f>IF([1]DRUM!J100="","",
IF(AND([1]DRUM!K100="Wooden Drum",[1]DRUM!J100&gt;Max_WD_Capacity),Max_WD_Capacity,
[1]DRUM!J100))</f>
        <v>4500</v>
      </c>
      <c r="N123" s="26" t="str">
        <f>IF([1]DRUM!K100="","",[1]DRUM!K100)</f>
        <v>Wooden Drum</v>
      </c>
      <c r="O123" s="26">
        <f>IF([1]DRUM!L100="","",[1]DRUM!L100)</f>
        <v>300</v>
      </c>
      <c r="P123" s="26">
        <f>IF([1]DRUM!M100="","",[1]DRUM!M100)</f>
        <v>84</v>
      </c>
      <c r="Q123" s="26">
        <f>IF([1]DRUM!N100="","",[1]DRUM!N100)</f>
        <v>2.0993692907613788</v>
      </c>
      <c r="R123" s="26" t="str">
        <f t="shared" si="18"/>
        <v>Export</v>
      </c>
      <c r="S123" s="26">
        <f ca="1">IF(N123="",0,
IF(Knee_Application="YES",Knee_Width,IF(Knee_Application="NO",0,
IF(OR(Cable_Type="OH",SearchData("Conductor",Cable_Desc)),0,
IF(N123="Steel Drum",Knee_Width,
IF(N123="Plywood Drum",0,
IF(Country="UAE",0,
IF(AND(OR(SearchData("LSHF",Cable_Desc),SearchData("LSZH",Cable_Desc),SearchData("LS0H",Cable_Desc),SearchData("LSOH",Cable_Desc)),D.nom&gt;40),Knee_Width,
IF(AND(Country="Egypt",D.nom&gt;60),Knee_Width,
IF(AND(Country&lt;&gt;"Egypt",D.nom&gt;35),Knee_Width,
0))))))))))</f>
        <v>125</v>
      </c>
      <c r="T123" s="118">
        <f t="shared" ca="1" si="13"/>
        <v>6</v>
      </c>
      <c r="U123" s="118">
        <f t="shared" ca="1" si="14"/>
        <v>3</v>
      </c>
      <c r="V123" s="117">
        <f t="shared" ca="1" si="15"/>
        <v>65.86788821222504</v>
      </c>
      <c r="W123" s="64">
        <f t="shared" ca="1" si="16"/>
        <v>0</v>
      </c>
      <c r="X123" s="64">
        <f t="shared" ca="1" si="19"/>
        <v>1</v>
      </c>
      <c r="Y123" s="64">
        <f t="shared" ca="1" si="17"/>
        <v>0</v>
      </c>
      <c r="AM123" s="156"/>
    </row>
    <row r="124" spans="1:39">
      <c r="A124" s="12">
        <f t="shared" ca="1" si="10"/>
        <v>0</v>
      </c>
      <c r="B124" s="12" t="str">
        <f>IF([1]DRUM!A101="","",[1]DRUM!A101)</f>
        <v>Export</v>
      </c>
      <c r="C124" s="12">
        <f t="shared" ca="1" si="11"/>
        <v>0</v>
      </c>
      <c r="D124" s="155">
        <f t="shared" ca="1" si="12"/>
        <v>0</v>
      </c>
      <c r="E124" s="26" t="str">
        <f>IF([1]DRUM!B101="","",[1]DRUM!B101)</f>
        <v>WDB195000</v>
      </c>
      <c r="F124" s="26">
        <f>IF([1]DRUM!C101="","",[1]DRUM!C101)</f>
        <v>2000</v>
      </c>
      <c r="G124" s="26">
        <f>IF([1]DRUM!D101="","",[1]DRUM!D101)</f>
        <v>1950</v>
      </c>
      <c r="H124" s="26">
        <f>IF([1]DRUM!E101="","",[1]DRUM!E101)</f>
        <v>1600</v>
      </c>
      <c r="I124" s="26">
        <f>IF([1]DRUM!F101="","",[1]DRUM!F101)</f>
        <v>800</v>
      </c>
      <c r="J124" s="26">
        <f>IF([1]DRUM!G101="","",[1]DRUM!G101)</f>
        <v>950</v>
      </c>
      <c r="K124" s="26">
        <f>IF([1]DRUM!H101="","",[1]DRUM!H101)</f>
        <v>950</v>
      </c>
      <c r="L124" s="26" t="str">
        <f>IF([1]DRUM!I101="","",[1]DRUM!I101)</f>
        <v/>
      </c>
      <c r="M124" s="26">
        <f>IF([1]DRUM!J101="","",
IF(AND([1]DRUM!K101="Wooden Drum",[1]DRUM!J101&gt;Max_WD_Capacity),Max_WD_Capacity,
[1]DRUM!J101))</f>
        <v>1000</v>
      </c>
      <c r="N124" s="26" t="str">
        <f>IF([1]DRUM!K101="","",[1]DRUM!K101)</f>
        <v>Wooden Drum</v>
      </c>
      <c r="O124" s="26">
        <f>IF([1]DRUM!L101="","",[1]DRUM!L101)</f>
        <v>360</v>
      </c>
      <c r="P124" s="26">
        <f>IF([1]DRUM!M101="","",[1]DRUM!M101)</f>
        <v>75</v>
      </c>
      <c r="Q124" s="26">
        <f>IF([1]DRUM!N101="","",[1]DRUM!N101)</f>
        <v>0.78068577441706355</v>
      </c>
      <c r="R124" s="26" t="str">
        <f t="shared" si="18"/>
        <v>Export</v>
      </c>
      <c r="S124" s="26">
        <f ca="1">IF(N124="",0,
IF(Knee_Application="YES",Knee_Width,IF(Knee_Application="NO",0,
IF(OR(Cable_Type="OH",SearchData("Conductor",Cable_Desc)),0,
IF(N124="Steel Drum",Knee_Width,
IF(N124="Plywood Drum",0,
IF(Country="UAE",0,
IF(AND(OR(SearchData("LSHF",Cable_Desc),SearchData("LSZH",Cable_Desc),SearchData("LS0H",Cable_Desc),SearchData("LSOH",Cable_Desc)),D.nom&gt;40),Knee_Width,
IF(AND(Country="Egypt",D.nom&gt;60),Knee_Width,
IF(AND(Country&lt;&gt;"Egypt",D.nom&gt;35),Knee_Width,
0))))))))))</f>
        <v>125</v>
      </c>
      <c r="T124" s="118">
        <f t="shared" ca="1" si="13"/>
        <v>5</v>
      </c>
      <c r="U124" s="118">
        <f t="shared" ca="1" si="14"/>
        <v>0</v>
      </c>
      <c r="V124" s="117">
        <f t="shared" ca="1" si="15"/>
        <v>0</v>
      </c>
      <c r="W124" s="64">
        <f t="shared" ca="1" si="16"/>
        <v>1</v>
      </c>
      <c r="X124" s="64">
        <f t="shared" ca="1" si="19"/>
        <v>0</v>
      </c>
      <c r="Y124" s="64">
        <f t="shared" ca="1" si="17"/>
        <v>0</v>
      </c>
      <c r="AM124" s="156"/>
    </row>
    <row r="125" spans="1:39">
      <c r="A125" s="12">
        <f t="shared" ca="1" si="10"/>
        <v>0</v>
      </c>
      <c r="B125" s="12" t="str">
        <f>IF([1]DRUM!A102="","",[1]DRUM!A102)</f>
        <v>Export</v>
      </c>
      <c r="C125" s="12">
        <f t="shared" ca="1" si="11"/>
        <v>0</v>
      </c>
      <c r="D125" s="155">
        <f t="shared" ca="1" si="12"/>
        <v>0</v>
      </c>
      <c r="E125" s="26" t="str">
        <f>IF([1]DRUM!B102="","",[1]DRUM!B102)</f>
        <v>WDB195002</v>
      </c>
      <c r="F125" s="26">
        <f>IF([1]DRUM!C102="","",[1]DRUM!C102)</f>
        <v>2000</v>
      </c>
      <c r="G125" s="26">
        <f>IF([1]DRUM!D102="","",[1]DRUM!D102)</f>
        <v>1950</v>
      </c>
      <c r="H125" s="26">
        <f>IF([1]DRUM!E102="","",[1]DRUM!E102)</f>
        <v>1200</v>
      </c>
      <c r="I125" s="26">
        <f>IF([1]DRUM!F102="","",[1]DRUM!F102)</f>
        <v>900</v>
      </c>
      <c r="J125" s="26">
        <f>IF([1]DRUM!G102="","",[1]DRUM!G102)</f>
        <v>1100</v>
      </c>
      <c r="K125" s="26">
        <f>IF([1]DRUM!H102="","",[1]DRUM!H102)</f>
        <v>1100</v>
      </c>
      <c r="L125" s="26" t="str">
        <f>IF([1]DRUM!I102="","",[1]DRUM!I102)</f>
        <v/>
      </c>
      <c r="M125" s="26">
        <f>IF([1]DRUM!J102="","",
IF(AND([1]DRUM!K102="Wooden Drum",[1]DRUM!J102&gt;Max_WD_Capacity),Max_WD_Capacity,
[1]DRUM!J102))</f>
        <v>3000</v>
      </c>
      <c r="N125" s="26" t="str">
        <f>IF([1]DRUM!K102="","",[1]DRUM!K102)</f>
        <v>Wooden Drum</v>
      </c>
      <c r="O125" s="26">
        <f>IF([1]DRUM!L102="","",[1]DRUM!L102)</f>
        <v>300</v>
      </c>
      <c r="P125" s="26">
        <f>IF([1]DRUM!M102="","",[1]DRUM!M102)</f>
        <v>86</v>
      </c>
      <c r="Q125" s="26">
        <f>IF([1]DRUM!N102="","",[1]DRUM!N102)</f>
        <v>1.6699528449238243</v>
      </c>
      <c r="R125" s="26" t="str">
        <f t="shared" si="18"/>
        <v>Export</v>
      </c>
      <c r="S125" s="26">
        <f ca="1">IF(N125="",0,
IF(Knee_Application="YES",Knee_Width,IF(Knee_Application="NO",0,
IF(OR(Cable_Type="OH",SearchData("Conductor",Cable_Desc)),0,
IF(N125="Steel Drum",Knee_Width,
IF(N125="Plywood Drum",0,
IF(Country="UAE",0,
IF(AND(OR(SearchData("LSHF",Cable_Desc),SearchData("LSZH",Cable_Desc),SearchData("LS0H",Cable_Desc),SearchData("LSOH",Cable_Desc)),D.nom&gt;40),Knee_Width,
IF(AND(Country="Egypt",D.nom&gt;60),Knee_Width,
IF(AND(Country&lt;&gt;"Egypt",D.nom&gt;35),Knee_Width,
0))))))))))</f>
        <v>125</v>
      </c>
      <c r="T125" s="118">
        <f t="shared" ca="1" si="13"/>
        <v>6</v>
      </c>
      <c r="U125" s="118">
        <f t="shared" ca="1" si="14"/>
        <v>2</v>
      </c>
      <c r="V125" s="117">
        <f t="shared" ca="1" si="15"/>
        <v>54.40735821192947</v>
      </c>
      <c r="W125" s="64">
        <f t="shared" ca="1" si="16"/>
        <v>0</v>
      </c>
      <c r="X125" s="64">
        <f t="shared" ca="1" si="19"/>
        <v>0</v>
      </c>
      <c r="Y125" s="64">
        <f t="shared" ca="1" si="17"/>
        <v>0</v>
      </c>
      <c r="AM125" s="156"/>
    </row>
    <row r="126" spans="1:39">
      <c r="A126" s="12">
        <f t="shared" ca="1" si="10"/>
        <v>0</v>
      </c>
      <c r="B126" s="12" t="str">
        <f>IF([1]DRUM!A103="","",[1]DRUM!A103)</f>
        <v>Export</v>
      </c>
      <c r="C126" s="12">
        <f t="shared" ca="1" si="11"/>
        <v>0</v>
      </c>
      <c r="D126" s="155">
        <f t="shared" ca="1" si="12"/>
        <v>0</v>
      </c>
      <c r="E126" s="26" t="str">
        <f>IF([1]DRUM!B103="","",[1]DRUM!B103)</f>
        <v>WDB195003</v>
      </c>
      <c r="F126" s="26">
        <f>IF([1]DRUM!C103="","",[1]DRUM!C103)</f>
        <v>2000</v>
      </c>
      <c r="G126" s="26">
        <f>IF([1]DRUM!D103="","",[1]DRUM!D103)</f>
        <v>1950</v>
      </c>
      <c r="H126" s="26">
        <f>IF([1]DRUM!E103="","",[1]DRUM!E103)</f>
        <v>1100</v>
      </c>
      <c r="I126" s="26">
        <f>IF([1]DRUM!F103="","",[1]DRUM!F103)</f>
        <v>900</v>
      </c>
      <c r="J126" s="26">
        <f>IF([1]DRUM!G103="","",[1]DRUM!G103)</f>
        <v>1100</v>
      </c>
      <c r="K126" s="26">
        <f>IF([1]DRUM!H103="","",[1]DRUM!H103)</f>
        <v>1100</v>
      </c>
      <c r="L126" s="26" t="str">
        <f>IF([1]DRUM!I103="","",[1]DRUM!I103)</f>
        <v/>
      </c>
      <c r="M126" s="26">
        <f>IF([1]DRUM!J103="","",
IF(AND([1]DRUM!K103="Wooden Drum",[1]DRUM!J103&gt;Max_WD_Capacity),Max_WD_Capacity,
[1]DRUM!J103))</f>
        <v>3000</v>
      </c>
      <c r="N126" s="26" t="str">
        <f>IF([1]DRUM!K103="","",[1]DRUM!K103)</f>
        <v>Wooden Drum</v>
      </c>
      <c r="O126" s="26">
        <f>IF([1]DRUM!L103="","",[1]DRUM!L103)</f>
        <v>300</v>
      </c>
      <c r="P126" s="26">
        <f>IF([1]DRUM!M103="","",[1]DRUM!M103)</f>
        <v>86</v>
      </c>
      <c r="Q126" s="26">
        <f>IF([1]DRUM!N103="","",[1]DRUM!N103)</f>
        <v>1.832530264747096</v>
      </c>
      <c r="R126" s="26" t="str">
        <f t="shared" si="18"/>
        <v>Export</v>
      </c>
      <c r="S126" s="26">
        <f ca="1">IF(N126="",0,
IF(Knee_Application="YES",Knee_Width,IF(Knee_Application="NO",0,
IF(OR(Cable_Type="OH",SearchData("Conductor",Cable_Desc)),0,
IF(N126="Steel Drum",Knee_Width,
IF(N126="Plywood Drum",0,
IF(Country="UAE",0,
IF(AND(OR(SearchData("LSHF",Cable_Desc),SearchData("LSZH",Cable_Desc),SearchData("LS0H",Cable_Desc),SearchData("LSOH",Cable_Desc)),D.nom&gt;40),Knee_Width,
IF(AND(Country="Egypt",D.nom&gt;60),Knee_Width,
IF(AND(Country&lt;&gt;"Egypt",D.nom&gt;35),Knee_Width,
0))))))))))</f>
        <v>125</v>
      </c>
      <c r="T126" s="118">
        <f t="shared" ca="1" si="13"/>
        <v>6</v>
      </c>
      <c r="U126" s="118">
        <f t="shared" ca="1" si="14"/>
        <v>2</v>
      </c>
      <c r="V126" s="117">
        <f t="shared" ca="1" si="15"/>
        <v>50.637447027621725</v>
      </c>
      <c r="W126" s="64">
        <f t="shared" ca="1" si="16"/>
        <v>0</v>
      </c>
      <c r="X126" s="64">
        <f t="shared" ca="1" si="19"/>
        <v>0</v>
      </c>
      <c r="Y126" s="64">
        <f t="shared" ca="1" si="17"/>
        <v>0</v>
      </c>
      <c r="AM126" s="156"/>
    </row>
    <row r="127" spans="1:39">
      <c r="A127" s="12">
        <f t="shared" ca="1" si="10"/>
        <v>0</v>
      </c>
      <c r="B127" s="12" t="str">
        <f>IF([1]DRUM!A104="","",[1]DRUM!A104)</f>
        <v>Export</v>
      </c>
      <c r="C127" s="12">
        <f t="shared" ca="1" si="11"/>
        <v>0</v>
      </c>
      <c r="D127" s="155">
        <f t="shared" ca="1" si="12"/>
        <v>0</v>
      </c>
      <c r="E127" s="26" t="str">
        <f>IF([1]DRUM!B104="","",[1]DRUM!B104)</f>
        <v>WDB195001</v>
      </c>
      <c r="F127" s="26">
        <f>IF([1]DRUM!C104="","",[1]DRUM!C104)</f>
        <v>2000</v>
      </c>
      <c r="G127" s="26">
        <f>IF([1]DRUM!D104="","",[1]DRUM!D104)</f>
        <v>1950</v>
      </c>
      <c r="H127" s="26">
        <f>IF([1]DRUM!E104="","",[1]DRUM!E104)</f>
        <v>950</v>
      </c>
      <c r="I127" s="26">
        <f>IF([1]DRUM!F104="","",[1]DRUM!F104)</f>
        <v>900</v>
      </c>
      <c r="J127" s="26">
        <f>IF([1]DRUM!G104="","",[1]DRUM!G104)</f>
        <v>1100</v>
      </c>
      <c r="K127" s="26">
        <f>IF([1]DRUM!H104="","",[1]DRUM!H104)</f>
        <v>1100</v>
      </c>
      <c r="L127" s="26" t="str">
        <f>IF([1]DRUM!I104="","",[1]DRUM!I104)</f>
        <v/>
      </c>
      <c r="M127" s="26">
        <f>IF([1]DRUM!J104="","",
IF(AND([1]DRUM!K104="Wooden Drum",[1]DRUM!J104&gt;Max_WD_Capacity),Max_WD_Capacity,
[1]DRUM!J104))</f>
        <v>3000</v>
      </c>
      <c r="N127" s="26" t="str">
        <f>IF([1]DRUM!K104="","",[1]DRUM!K104)</f>
        <v>Wooden Drum</v>
      </c>
      <c r="O127" s="26">
        <f>IF([1]DRUM!L104="","",[1]DRUM!L104)</f>
        <v>300</v>
      </c>
      <c r="P127" s="26">
        <f>IF([1]DRUM!M104="","",[1]DRUM!M104)</f>
        <v>86</v>
      </c>
      <c r="Q127" s="26">
        <f>IF([1]DRUM!N104="","",[1]DRUM!N104)</f>
        <v>2.0498892064673404</v>
      </c>
      <c r="R127" s="26" t="str">
        <f t="shared" si="18"/>
        <v>Export</v>
      </c>
      <c r="S127" s="26">
        <f ca="1">IF(N127="",0,
IF(Knee_Application="YES",Knee_Width,IF(Knee_Application="NO",0,
IF(OR(Cable_Type="OH",SearchData("Conductor",Cable_Desc)),0,
IF(N127="Steel Drum",Knee_Width,
IF(N127="Plywood Drum",0,
IF(Country="UAE",0,
IF(AND(OR(SearchData("LSHF",Cable_Desc),SearchData("LSZH",Cable_Desc),SearchData("LS0H",Cable_Desc),SearchData("LSOH",Cable_Desc)),D.nom&gt;40),Knee_Width,
IF(AND(Country="Egypt",D.nom&gt;60),Knee_Width,
IF(AND(Country&lt;&gt;"Egypt",D.nom&gt;35),Knee_Width,
0))))))))))</f>
        <v>125</v>
      </c>
      <c r="T127" s="118">
        <f t="shared" ca="1" si="13"/>
        <v>6</v>
      </c>
      <c r="U127" s="118">
        <f t="shared" ca="1" si="14"/>
        <v>3</v>
      </c>
      <c r="V127" s="117">
        <f t="shared" ca="1" si="15"/>
        <v>74.350188376917473</v>
      </c>
      <c r="W127" s="64">
        <f t="shared" ca="1" si="16"/>
        <v>0</v>
      </c>
      <c r="X127" s="64">
        <f t="shared" ca="1" si="19"/>
        <v>0</v>
      </c>
      <c r="Y127" s="64">
        <f t="shared" ca="1" si="17"/>
        <v>0</v>
      </c>
      <c r="AM127" s="156"/>
    </row>
    <row r="128" spans="1:39">
      <c r="A128" s="12">
        <f t="shared" ca="1" si="10"/>
        <v>0</v>
      </c>
      <c r="B128" s="12" t="str">
        <f>IF([1]DRUM!A105="","",[1]DRUM!A105)</f>
        <v>Export</v>
      </c>
      <c r="C128" s="12">
        <f t="shared" ca="1" si="11"/>
        <v>0</v>
      </c>
      <c r="D128" s="155">
        <f t="shared" ca="1" si="12"/>
        <v>0</v>
      </c>
      <c r="E128" s="26" t="str">
        <f>IF([1]DRUM!B105="","",[1]DRUM!B105)</f>
        <v>WDB200017</v>
      </c>
      <c r="F128" s="26">
        <f>IF([1]DRUM!C105="","",[1]DRUM!C105)</f>
        <v>2050</v>
      </c>
      <c r="G128" s="26">
        <f>IF([1]DRUM!D105="","",[1]DRUM!D105)</f>
        <v>2000</v>
      </c>
      <c r="H128" s="26">
        <f>IF([1]DRUM!E105="","",[1]DRUM!E105)</f>
        <v>800</v>
      </c>
      <c r="I128" s="26">
        <f>IF([1]DRUM!F105="","",[1]DRUM!F105)</f>
        <v>900</v>
      </c>
      <c r="J128" s="26">
        <f>IF([1]DRUM!G105="","",[1]DRUM!G105)</f>
        <v>1100</v>
      </c>
      <c r="K128" s="26">
        <f>IF([1]DRUM!H105="","",[1]DRUM!H105)</f>
        <v>1100</v>
      </c>
      <c r="L128" s="26" t="str">
        <f>IF([1]DRUM!I105="","",[1]DRUM!I105)</f>
        <v/>
      </c>
      <c r="M128" s="26">
        <f>IF([1]DRUM!J105="","",
IF(AND([1]DRUM!K105="Wooden Drum",[1]DRUM!J105&gt;Max_WD_Capacity),Max_WD_Capacity,
[1]DRUM!J105))</f>
        <v>2000</v>
      </c>
      <c r="N128" s="26" t="str">
        <f>IF([1]DRUM!K105="","",[1]DRUM!K105)</f>
        <v>Wooden Drum</v>
      </c>
      <c r="O128" s="26">
        <f>IF([1]DRUM!L105="","",[1]DRUM!L105)</f>
        <v>375</v>
      </c>
      <c r="P128" s="26">
        <f>IF([1]DRUM!M105="","",[1]DRUM!M105)</f>
        <v>89</v>
      </c>
      <c r="Q128" s="26">
        <f>IF([1]DRUM!N105="","",[1]DRUM!N105)</f>
        <v>2.3750440461138833</v>
      </c>
      <c r="R128" s="26" t="str">
        <f t="shared" si="18"/>
        <v>Export</v>
      </c>
      <c r="S128" s="26">
        <f ca="1">IF(N128="",0,
IF(Knee_Application="YES",Knee_Width,IF(Knee_Application="NO",0,
IF(OR(Cable_Type="OH",SearchData("Conductor",Cable_Desc)),0,
IF(N128="Steel Drum",Knee_Width,
IF(N128="Plywood Drum",0,
IF(Country="UAE",0,
IF(AND(OR(SearchData("LSHF",Cable_Desc),SearchData("LSZH",Cable_Desc),SearchData("LS0H",Cable_Desc),SearchData("LSOH",Cable_Desc)),D.nom&gt;40),Knee_Width,
IF(AND(Country="Egypt",D.nom&gt;60),Knee_Width,
IF(AND(Country&lt;&gt;"Egypt",D.nom&gt;35),Knee_Width,
0))))))))))</f>
        <v>125</v>
      </c>
      <c r="T128" s="118">
        <f t="shared" ca="1" si="13"/>
        <v>6</v>
      </c>
      <c r="U128" s="118">
        <f t="shared" ca="1" si="14"/>
        <v>3</v>
      </c>
      <c r="V128" s="117">
        <f t="shared" ca="1" si="15"/>
        <v>65.86788821222504</v>
      </c>
      <c r="W128" s="64">
        <f t="shared" ca="1" si="16"/>
        <v>0</v>
      </c>
      <c r="X128" s="64">
        <f t="shared" ca="1" si="19"/>
        <v>0</v>
      </c>
      <c r="Y128" s="64">
        <f t="shared" ca="1" si="17"/>
        <v>0</v>
      </c>
      <c r="AM128" s="156"/>
    </row>
    <row r="129" spans="1:39">
      <c r="A129" s="12">
        <f t="shared" ca="1" si="10"/>
        <v>0</v>
      </c>
      <c r="B129" s="12" t="str">
        <f>IF([1]DRUM!A106="","",[1]DRUM!A106)</f>
        <v>Export</v>
      </c>
      <c r="C129" s="12">
        <f t="shared" ca="1" si="11"/>
        <v>0</v>
      </c>
      <c r="D129" s="155">
        <f t="shared" ca="1" si="12"/>
        <v>0</v>
      </c>
      <c r="E129" s="26" t="str">
        <f>IF([1]DRUM!B106="","",[1]DRUM!B106)</f>
        <v>WDB200034</v>
      </c>
      <c r="F129" s="26">
        <f>IF([1]DRUM!C106="","",[1]DRUM!C106)</f>
        <v>2050</v>
      </c>
      <c r="G129" s="26">
        <f>IF([1]DRUM!D106="","",[1]DRUM!D106)</f>
        <v>2000</v>
      </c>
      <c r="H129" s="26">
        <f>IF([1]DRUM!E106="","",[1]DRUM!E106)</f>
        <v>800</v>
      </c>
      <c r="I129" s="26">
        <f>IF([1]DRUM!F106="","",[1]DRUM!F106)</f>
        <v>900</v>
      </c>
      <c r="J129" s="26">
        <f>IF([1]DRUM!G106="","",[1]DRUM!G106)</f>
        <v>1100</v>
      </c>
      <c r="K129" s="26">
        <f>IF([1]DRUM!H106="","",[1]DRUM!H106)</f>
        <v>1100</v>
      </c>
      <c r="L129" s="26" t="str">
        <f>IF([1]DRUM!I106="","",[1]DRUM!I106)</f>
        <v/>
      </c>
      <c r="M129" s="26">
        <f>IF([1]DRUM!J106="","",
IF(AND([1]DRUM!K106="Wooden Drum",[1]DRUM!J106&gt;Max_WD_Capacity),Max_WD_Capacity,
[1]DRUM!J106))</f>
        <v>2500</v>
      </c>
      <c r="N129" s="26" t="str">
        <f>IF([1]DRUM!K106="","",[1]DRUM!K106)</f>
        <v>Wooden Drum</v>
      </c>
      <c r="O129" s="26">
        <f>IF([1]DRUM!L106="","",[1]DRUM!L106)</f>
        <v>275</v>
      </c>
      <c r="P129" s="26">
        <f>IF([1]DRUM!M106="","",[1]DRUM!M106)</f>
        <v>89</v>
      </c>
      <c r="Q129" s="26">
        <f>IF([1]DRUM!N106="","",[1]DRUM!N106)</f>
        <v>2.3750440461138833</v>
      </c>
      <c r="R129" s="26" t="str">
        <f t="shared" si="18"/>
        <v>Export</v>
      </c>
      <c r="S129" s="26">
        <f ca="1">IF(N129="",0,
IF(Knee_Application="YES",Knee_Width,IF(Knee_Application="NO",0,
IF(OR(Cable_Type="OH",SearchData("Conductor",Cable_Desc)),0,
IF(N129="Steel Drum",Knee_Width,
IF(N129="Plywood Drum",0,
IF(Country="UAE",0,
IF(AND(OR(SearchData("LSHF",Cable_Desc),SearchData("LSZH",Cable_Desc),SearchData("LS0H",Cable_Desc),SearchData("LSOH",Cable_Desc)),D.nom&gt;40),Knee_Width,
IF(AND(Country="Egypt",D.nom&gt;60),Knee_Width,
IF(AND(Country&lt;&gt;"Egypt",D.nom&gt;35),Knee_Width,
0))))))))))</f>
        <v>125</v>
      </c>
      <c r="T129" s="118">
        <f t="shared" ca="1" si="13"/>
        <v>6</v>
      </c>
      <c r="U129" s="118">
        <f t="shared" ca="1" si="14"/>
        <v>3</v>
      </c>
      <c r="V129" s="117">
        <f t="shared" ca="1" si="15"/>
        <v>65.86788821222504</v>
      </c>
      <c r="W129" s="64">
        <f t="shared" ca="1" si="16"/>
        <v>0</v>
      </c>
      <c r="X129" s="64">
        <f t="shared" ca="1" si="19"/>
        <v>0</v>
      </c>
      <c r="Y129" s="64">
        <f t="shared" ca="1" si="17"/>
        <v>0</v>
      </c>
      <c r="AM129" s="156"/>
    </row>
    <row r="130" spans="1:39">
      <c r="A130" s="12">
        <f t="shared" ca="1" si="10"/>
        <v>0</v>
      </c>
      <c r="B130" s="12" t="str">
        <f>IF([1]DRUM!A107="","",[1]DRUM!A107)</f>
        <v>Export</v>
      </c>
      <c r="C130" s="12">
        <f t="shared" ca="1" si="11"/>
        <v>0</v>
      </c>
      <c r="D130" s="155">
        <f t="shared" ca="1" si="12"/>
        <v>0</v>
      </c>
      <c r="E130" s="26" t="str">
        <f>IF([1]DRUM!B107="","",[1]DRUM!B107)</f>
        <v>WDB200000</v>
      </c>
      <c r="F130" s="26">
        <f>IF([1]DRUM!C107="","",[1]DRUM!C107)</f>
        <v>2050</v>
      </c>
      <c r="G130" s="26">
        <f>IF([1]DRUM!D107="","",[1]DRUM!D107)</f>
        <v>2000</v>
      </c>
      <c r="H130" s="26">
        <f>IF([1]DRUM!E107="","",[1]DRUM!E107)</f>
        <v>1000</v>
      </c>
      <c r="I130" s="26">
        <f>IF([1]DRUM!F107="","",[1]DRUM!F107)</f>
        <v>900</v>
      </c>
      <c r="J130" s="26">
        <f>IF([1]DRUM!G107="","",[1]DRUM!G107)</f>
        <v>1100</v>
      </c>
      <c r="K130" s="26">
        <f>IF([1]DRUM!H107="","",[1]DRUM!H107)</f>
        <v>1100</v>
      </c>
      <c r="L130" s="26" t="str">
        <f>IF([1]DRUM!I107="","",[1]DRUM!I107)</f>
        <v/>
      </c>
      <c r="M130" s="26">
        <f>IF([1]DRUM!J107="","",
IF(AND([1]DRUM!K107="Wooden Drum",[1]DRUM!J107&gt;Max_WD_Capacity),Max_WD_Capacity,
[1]DRUM!J107))</f>
        <v>3000</v>
      </c>
      <c r="N130" s="26" t="str">
        <f>IF([1]DRUM!K107="","",[1]DRUM!K107)</f>
        <v>Wooden Drum</v>
      </c>
      <c r="O130" s="26">
        <f>IF([1]DRUM!L107="","",[1]DRUM!L107)</f>
        <v>325</v>
      </c>
      <c r="P130" s="26">
        <f>IF([1]DRUM!M107="","",[1]DRUM!M107)</f>
        <v>89</v>
      </c>
      <c r="Q130" s="26">
        <f>IF([1]DRUM!N107="","",[1]DRUM!N107)</f>
        <v>2.1205750411731104</v>
      </c>
      <c r="R130" s="26" t="str">
        <f t="shared" si="18"/>
        <v>Export</v>
      </c>
      <c r="S130" s="26">
        <f ca="1">IF(N130="",0,
IF(Knee_Application="YES",Knee_Width,IF(Knee_Application="NO",0,
IF(OR(Cable_Type="OH",SearchData("Conductor",Cable_Desc)),0,
IF(N130="Steel Drum",Knee_Width,
IF(N130="Plywood Drum",0,
IF(Country="UAE",0,
IF(AND(OR(SearchData("LSHF",Cable_Desc),SearchData("LSZH",Cable_Desc),SearchData("LS0H",Cable_Desc),SearchData("LSOH",Cable_Desc)),D.nom&gt;40),Knee_Width,
IF(AND(Country="Egypt",D.nom&gt;60),Knee_Width,
IF(AND(Country&lt;&gt;"Egypt",D.nom&gt;35),Knee_Width,
0))))))))))</f>
        <v>125</v>
      </c>
      <c r="T130" s="118">
        <f t="shared" ca="1" si="13"/>
        <v>6</v>
      </c>
      <c r="U130" s="118">
        <f t="shared" ca="1" si="14"/>
        <v>3</v>
      </c>
      <c r="V130" s="117">
        <f t="shared" ca="1" si="15"/>
        <v>77.177621765148288</v>
      </c>
      <c r="W130" s="64">
        <f t="shared" ca="1" si="16"/>
        <v>0</v>
      </c>
      <c r="X130" s="64">
        <f t="shared" ca="1" si="19"/>
        <v>0</v>
      </c>
      <c r="Y130" s="64">
        <f t="shared" ca="1" si="17"/>
        <v>0</v>
      </c>
      <c r="AM130" s="156"/>
    </row>
    <row r="131" spans="1:39">
      <c r="A131" s="12">
        <f t="shared" ca="1" si="10"/>
        <v>0</v>
      </c>
      <c r="B131" s="12" t="str">
        <f>IF([1]DRUM!A108="","",[1]DRUM!A108)</f>
        <v>Export</v>
      </c>
      <c r="C131" s="12">
        <f t="shared" ca="1" si="11"/>
        <v>0</v>
      </c>
      <c r="D131" s="155">
        <f t="shared" ca="1" si="12"/>
        <v>0</v>
      </c>
      <c r="E131" s="26" t="str">
        <f>IF([1]DRUM!B108="","",[1]DRUM!B108)</f>
        <v>WDB200036</v>
      </c>
      <c r="F131" s="26">
        <f>IF([1]DRUM!C108="","",[1]DRUM!C108)</f>
        <v>2050</v>
      </c>
      <c r="G131" s="26">
        <f>IF([1]DRUM!D108="","",[1]DRUM!D108)</f>
        <v>2000</v>
      </c>
      <c r="H131" s="26">
        <f>IF([1]DRUM!E108="","",[1]DRUM!E108)</f>
        <v>900</v>
      </c>
      <c r="I131" s="26">
        <f>IF([1]DRUM!F108="","",[1]DRUM!F108)</f>
        <v>900</v>
      </c>
      <c r="J131" s="26">
        <f>IF([1]DRUM!G108="","",[1]DRUM!G108)</f>
        <v>1100</v>
      </c>
      <c r="K131" s="26">
        <f>IF([1]DRUM!H108="","",[1]DRUM!H108)</f>
        <v>1100</v>
      </c>
      <c r="L131" s="26" t="str">
        <f>IF([1]DRUM!I108="","",[1]DRUM!I108)</f>
        <v/>
      </c>
      <c r="M131" s="26">
        <f>IF([1]DRUM!J108="","",
IF(AND([1]DRUM!K108="Wooden Drum",[1]DRUM!J108&gt;Max_WD_Capacity),Max_WD_Capacity,
[1]DRUM!J108))</f>
        <v>3000</v>
      </c>
      <c r="N131" s="26" t="str">
        <f>IF([1]DRUM!K108="","",[1]DRUM!K108)</f>
        <v>Wooden Drum</v>
      </c>
      <c r="O131" s="26">
        <f>IF([1]DRUM!L108="","",[1]DRUM!L108)</f>
        <v>275</v>
      </c>
      <c r="P131" s="26">
        <f>IF([1]DRUM!M108="","",[1]DRUM!M108)</f>
        <v>89</v>
      </c>
      <c r="Q131" s="26">
        <f>IF([1]DRUM!N108="","",[1]DRUM!N108)</f>
        <v>2.2548781271140741</v>
      </c>
      <c r="R131" s="26" t="str">
        <f t="shared" si="18"/>
        <v>Export</v>
      </c>
      <c r="S131" s="26">
        <f ca="1">IF(N131="",0,
IF(Knee_Application="YES",Knee_Width,IF(Knee_Application="NO",0,
IF(OR(Cable_Type="OH",SearchData("Conductor",Cable_Desc)),0,
IF(N131="Steel Drum",Knee_Width,
IF(N131="Plywood Drum",0,
IF(Country="UAE",0,
IF(AND(OR(SearchData("LSHF",Cable_Desc),SearchData("LSZH",Cable_Desc),SearchData("LS0H",Cable_Desc),SearchData("LSOH",Cable_Desc)),D.nom&gt;40),Knee_Width,
IF(AND(Country="Egypt",D.nom&gt;60),Knee_Width,
IF(AND(Country&lt;&gt;"Egypt",D.nom&gt;35),Knee_Width,
0))))))))))</f>
        <v>125</v>
      </c>
      <c r="T131" s="118">
        <f t="shared" ca="1" si="13"/>
        <v>6</v>
      </c>
      <c r="U131" s="118">
        <f t="shared" ca="1" si="14"/>
        <v>3</v>
      </c>
      <c r="V131" s="117">
        <f t="shared" ca="1" si="15"/>
        <v>71.522754988686657</v>
      </c>
      <c r="W131" s="64">
        <f t="shared" ca="1" si="16"/>
        <v>0</v>
      </c>
      <c r="X131" s="64">
        <f t="shared" ca="1" si="19"/>
        <v>0</v>
      </c>
      <c r="Y131" s="64">
        <f t="shared" ca="1" si="17"/>
        <v>0</v>
      </c>
      <c r="AM131" s="156"/>
    </row>
    <row r="132" spans="1:39">
      <c r="A132" s="12">
        <f t="shared" ca="1" si="10"/>
        <v>0</v>
      </c>
      <c r="B132" s="12" t="str">
        <f>IF([1]DRUM!A109="","",[1]DRUM!A109)</f>
        <v>Export</v>
      </c>
      <c r="C132" s="12">
        <f t="shared" ca="1" si="11"/>
        <v>0</v>
      </c>
      <c r="D132" s="155">
        <f t="shared" ca="1" si="12"/>
        <v>0</v>
      </c>
      <c r="E132" s="26" t="str">
        <f>IF([1]DRUM!B109="","",[1]DRUM!B109)</f>
        <v>WDB200045</v>
      </c>
      <c r="F132" s="26">
        <f>IF([1]DRUM!C109="","",[1]DRUM!C109)</f>
        <v>2050</v>
      </c>
      <c r="G132" s="26">
        <f>IF([1]DRUM!D109="","",[1]DRUM!D109)</f>
        <v>2000</v>
      </c>
      <c r="H132" s="26">
        <f>IF([1]DRUM!E109="","",[1]DRUM!E109)</f>
        <v>800</v>
      </c>
      <c r="I132" s="26">
        <f>IF([1]DRUM!F109="","",[1]DRUM!F109)</f>
        <v>900</v>
      </c>
      <c r="J132" s="26">
        <f>IF([1]DRUM!G109="","",[1]DRUM!G109)</f>
        <v>1100</v>
      </c>
      <c r="K132" s="26">
        <f>IF([1]DRUM!H109="","",[1]DRUM!H109)</f>
        <v>1100</v>
      </c>
      <c r="L132" s="26" t="str">
        <f>IF([1]DRUM!I109="","",[1]DRUM!I109)</f>
        <v/>
      </c>
      <c r="M132" s="26">
        <f>IF([1]DRUM!J109="","",
IF(AND([1]DRUM!K109="Wooden Drum",[1]DRUM!J109&gt;Max_WD_Capacity),Max_WD_Capacity,
[1]DRUM!J109))</f>
        <v>3000</v>
      </c>
      <c r="N132" s="26" t="str">
        <f>IF([1]DRUM!K109="","",[1]DRUM!K109)</f>
        <v>Wooden Drum</v>
      </c>
      <c r="O132" s="26">
        <f>IF([1]DRUM!L109="","",[1]DRUM!L109)</f>
        <v>239</v>
      </c>
      <c r="P132" s="26">
        <f>IF([1]DRUM!M109="","",[1]DRUM!M109)</f>
        <v>89</v>
      </c>
      <c r="Q132" s="26">
        <f>IF([1]DRUM!N109="","",[1]DRUM!N109)</f>
        <v>2.3750440461138833</v>
      </c>
      <c r="R132" s="26" t="str">
        <f t="shared" si="18"/>
        <v>Export</v>
      </c>
      <c r="S132" s="26">
        <f ca="1">IF(N132="",0,
IF(Knee_Application="YES",Knee_Width,IF(Knee_Application="NO",0,
IF(OR(Cable_Type="OH",SearchData("Conductor",Cable_Desc)),0,
IF(N132="Steel Drum",Knee_Width,
IF(N132="Plywood Drum",0,
IF(Country="UAE",0,
IF(AND(OR(SearchData("LSHF",Cable_Desc),SearchData("LSZH",Cable_Desc),SearchData("LS0H",Cable_Desc),SearchData("LSOH",Cable_Desc)),D.nom&gt;40),Knee_Width,
IF(AND(Country="Egypt",D.nom&gt;60),Knee_Width,
IF(AND(Country&lt;&gt;"Egypt",D.nom&gt;35),Knee_Width,
0))))))))))</f>
        <v>125</v>
      </c>
      <c r="T132" s="118">
        <f t="shared" ca="1" si="13"/>
        <v>6</v>
      </c>
      <c r="U132" s="118">
        <f t="shared" ca="1" si="14"/>
        <v>3</v>
      </c>
      <c r="V132" s="117">
        <f t="shared" ca="1" si="15"/>
        <v>65.86788821222504</v>
      </c>
      <c r="W132" s="64">
        <f t="shared" ca="1" si="16"/>
        <v>0</v>
      </c>
      <c r="X132" s="64">
        <f t="shared" ca="1" si="19"/>
        <v>0</v>
      </c>
      <c r="Y132" s="64">
        <f t="shared" ca="1" si="17"/>
        <v>0</v>
      </c>
      <c r="AM132" s="156"/>
    </row>
    <row r="133" spans="1:39">
      <c r="A133" s="12">
        <f t="shared" ca="1" si="10"/>
        <v>0</v>
      </c>
      <c r="B133" s="12" t="str">
        <f>IF([1]DRUM!A110="","",[1]DRUM!A110)</f>
        <v>Export</v>
      </c>
      <c r="C133" s="12">
        <f t="shared" ca="1" si="11"/>
        <v>0</v>
      </c>
      <c r="D133" s="155">
        <f t="shared" ca="1" si="12"/>
        <v>0</v>
      </c>
      <c r="E133" s="26" t="str">
        <f>IF([1]DRUM!B110="","",[1]DRUM!B110)</f>
        <v>WDB200019</v>
      </c>
      <c r="F133" s="26">
        <f>IF([1]DRUM!C110="","",[1]DRUM!C110)</f>
        <v>2050</v>
      </c>
      <c r="G133" s="26">
        <f>IF([1]DRUM!D110="","",[1]DRUM!D110)</f>
        <v>2000</v>
      </c>
      <c r="H133" s="26">
        <f>IF([1]DRUM!E110="","",[1]DRUM!E110)</f>
        <v>800</v>
      </c>
      <c r="I133" s="26">
        <f>IF([1]DRUM!F110="","",[1]DRUM!F110)</f>
        <v>900</v>
      </c>
      <c r="J133" s="26">
        <f>IF([1]DRUM!G110="","",[1]DRUM!G110)</f>
        <v>1100</v>
      </c>
      <c r="K133" s="26">
        <f>IF([1]DRUM!H110="","",[1]DRUM!H110)</f>
        <v>1100</v>
      </c>
      <c r="L133" s="26" t="str">
        <f>IF([1]DRUM!I110="","",[1]DRUM!I110)</f>
        <v/>
      </c>
      <c r="M133" s="26">
        <f>IF([1]DRUM!J110="","",
IF(AND([1]DRUM!K110="Wooden Drum",[1]DRUM!J110&gt;Max_WD_Capacity),Max_WD_Capacity,
[1]DRUM!J110))</f>
        <v>4500</v>
      </c>
      <c r="N133" s="26" t="str">
        <f>IF([1]DRUM!K110="","",[1]DRUM!K110)</f>
        <v>Wooden Drum</v>
      </c>
      <c r="O133" s="26">
        <f>IF([1]DRUM!L110="","",[1]DRUM!L110)</f>
        <v>375</v>
      </c>
      <c r="P133" s="26">
        <f>IF([1]DRUM!M110="","",[1]DRUM!M110)</f>
        <v>89</v>
      </c>
      <c r="Q133" s="26">
        <f>IF([1]DRUM!N110="","",[1]DRUM!N110)</f>
        <v>2.3750440461138833</v>
      </c>
      <c r="R133" s="26" t="str">
        <f t="shared" si="18"/>
        <v>Export</v>
      </c>
      <c r="S133" s="26">
        <f ca="1">IF(N133="",0,
IF(Knee_Application="YES",Knee_Width,IF(Knee_Application="NO",0,
IF(OR(Cable_Type="OH",SearchData("Conductor",Cable_Desc)),0,
IF(N133="Steel Drum",Knee_Width,
IF(N133="Plywood Drum",0,
IF(Country="UAE",0,
IF(AND(OR(SearchData("LSHF",Cable_Desc),SearchData("LSZH",Cable_Desc),SearchData("LS0H",Cable_Desc),SearchData("LSOH",Cable_Desc)),D.nom&gt;40),Knee_Width,
IF(AND(Country="Egypt",D.nom&gt;60),Knee_Width,
IF(AND(Country&lt;&gt;"Egypt",D.nom&gt;35),Knee_Width,
0))))))))))</f>
        <v>125</v>
      </c>
      <c r="T133" s="118">
        <f t="shared" ca="1" si="13"/>
        <v>6</v>
      </c>
      <c r="U133" s="118">
        <f t="shared" ca="1" si="14"/>
        <v>3</v>
      </c>
      <c r="V133" s="117">
        <f t="shared" ca="1" si="15"/>
        <v>65.86788821222504</v>
      </c>
      <c r="W133" s="64">
        <f t="shared" ca="1" si="16"/>
        <v>0</v>
      </c>
      <c r="X133" s="64">
        <f t="shared" ca="1" si="19"/>
        <v>1</v>
      </c>
      <c r="Y133" s="64">
        <f t="shared" ca="1" si="17"/>
        <v>0</v>
      </c>
      <c r="AM133" s="156"/>
    </row>
    <row r="134" spans="1:39">
      <c r="A134" s="12">
        <f t="shared" ca="1" si="10"/>
        <v>0</v>
      </c>
      <c r="B134" s="12" t="str">
        <f>IF([1]DRUM!A111="","",[1]DRUM!A111)</f>
        <v>Export</v>
      </c>
      <c r="C134" s="12">
        <f t="shared" ca="1" si="11"/>
        <v>0</v>
      </c>
      <c r="D134" s="155">
        <f t="shared" ca="1" si="12"/>
        <v>0</v>
      </c>
      <c r="E134" s="26" t="str">
        <f>IF([1]DRUM!B111="","",[1]DRUM!B111)</f>
        <v>WDB200023</v>
      </c>
      <c r="F134" s="26">
        <f>IF([1]DRUM!C111="","",[1]DRUM!C111)</f>
        <v>2050</v>
      </c>
      <c r="G134" s="26">
        <f>IF([1]DRUM!D111="","",[1]DRUM!D111)</f>
        <v>2000</v>
      </c>
      <c r="H134" s="26">
        <f>IF([1]DRUM!E111="","",[1]DRUM!E111)</f>
        <v>800</v>
      </c>
      <c r="I134" s="26">
        <f>IF([1]DRUM!F111="","",[1]DRUM!F111)</f>
        <v>900</v>
      </c>
      <c r="J134" s="26">
        <f>IF([1]DRUM!G111="","",[1]DRUM!G111)</f>
        <v>1100</v>
      </c>
      <c r="K134" s="26">
        <f>IF([1]DRUM!H111="","",[1]DRUM!H111)</f>
        <v>1100</v>
      </c>
      <c r="L134" s="26" t="str">
        <f>IF([1]DRUM!I111="","",[1]DRUM!I111)</f>
        <v>Supported</v>
      </c>
      <c r="M134" s="26">
        <f>IF([1]DRUM!J111="","",
IF(AND([1]DRUM!K111="Wooden Drum",[1]DRUM!J111&gt;Max_WD_Capacity),Max_WD_Capacity,
[1]DRUM!J111))</f>
        <v>6000</v>
      </c>
      <c r="N134" s="26" t="str">
        <f>IF([1]DRUM!K111="","",[1]DRUM!K111)</f>
        <v>Wooden Drum</v>
      </c>
      <c r="O134" s="26">
        <f>IF([1]DRUM!L111="","",[1]DRUM!L111)</f>
        <v>360</v>
      </c>
      <c r="P134" s="26">
        <f>IF([1]DRUM!M111="","",[1]DRUM!M111)</f>
        <v>89</v>
      </c>
      <c r="Q134" s="26">
        <f>IF([1]DRUM!N111="","",[1]DRUM!N111)</f>
        <v>2.3750440461138833</v>
      </c>
      <c r="R134" s="26" t="str">
        <f t="shared" si="18"/>
        <v>Export</v>
      </c>
      <c r="S134" s="26">
        <f ca="1">IF(N134="",0,
IF(Knee_Application="YES",Knee_Width,IF(Knee_Application="NO",0,
IF(OR(Cable_Type="OH",SearchData("Conductor",Cable_Desc)),0,
IF(N134="Steel Drum",Knee_Width,
IF(N134="Plywood Drum",0,
IF(Country="UAE",0,
IF(AND(OR(SearchData("LSHF",Cable_Desc),SearchData("LSZH",Cable_Desc),SearchData("LS0H",Cable_Desc),SearchData("LSOH",Cable_Desc)),D.nom&gt;40),Knee_Width,
IF(AND(Country="Egypt",D.nom&gt;60),Knee_Width,
IF(AND(Country&lt;&gt;"Egypt",D.nom&gt;35),Knee_Width,
0))))))))))</f>
        <v>125</v>
      </c>
      <c r="T134" s="118">
        <f t="shared" ca="1" si="13"/>
        <v>6</v>
      </c>
      <c r="U134" s="118">
        <f t="shared" ca="1" si="14"/>
        <v>3</v>
      </c>
      <c r="V134" s="117">
        <f t="shared" ca="1" si="15"/>
        <v>65.86788821222504</v>
      </c>
      <c r="W134" s="64">
        <f t="shared" ca="1" si="16"/>
        <v>0</v>
      </c>
      <c r="X134" s="64">
        <f t="shared" ca="1" si="19"/>
        <v>1</v>
      </c>
      <c r="Y134" s="64">
        <f t="shared" ca="1" si="17"/>
        <v>0</v>
      </c>
      <c r="AM134" s="156"/>
    </row>
    <row r="135" spans="1:39">
      <c r="A135" s="12">
        <f t="shared" ca="1" si="10"/>
        <v>0</v>
      </c>
      <c r="B135" s="12" t="str">
        <f>IF([1]DRUM!A112="","",[1]DRUM!A112)</f>
        <v>Export</v>
      </c>
      <c r="C135" s="12">
        <f t="shared" ca="1" si="11"/>
        <v>0</v>
      </c>
      <c r="D135" s="155">
        <f t="shared" ca="1" si="12"/>
        <v>0</v>
      </c>
      <c r="E135" s="26" t="str">
        <f>IF([1]DRUM!B112="","",[1]DRUM!B112)</f>
        <v>WDB210041</v>
      </c>
      <c r="F135" s="26">
        <f>IF([1]DRUM!C112="","",[1]DRUM!C112)</f>
        <v>2150</v>
      </c>
      <c r="G135" s="26">
        <f>IF([1]DRUM!D112="","",[1]DRUM!D112)</f>
        <v>2100</v>
      </c>
      <c r="H135" s="26">
        <f>IF([1]DRUM!E112="","",[1]DRUM!E112)</f>
        <v>850</v>
      </c>
      <c r="I135" s="26">
        <f>IF([1]DRUM!F112="","",[1]DRUM!F112)</f>
        <v>900</v>
      </c>
      <c r="J135" s="26">
        <f>IF([1]DRUM!G112="","",[1]DRUM!G112)</f>
        <v>1100</v>
      </c>
      <c r="K135" s="26">
        <f>IF([1]DRUM!H112="","",[1]DRUM!H112)</f>
        <v>1100</v>
      </c>
      <c r="L135" s="26" t="str">
        <f>IF([1]DRUM!I112="","",[1]DRUM!I112)</f>
        <v/>
      </c>
      <c r="M135" s="26">
        <f>IF([1]DRUM!J112="","",
IF(AND([1]DRUM!K112="Wooden Drum",[1]DRUM!J112&gt;Max_WD_Capacity),Max_WD_Capacity,
[1]DRUM!J112))</f>
        <v>2000</v>
      </c>
      <c r="N135" s="26" t="str">
        <f>IF([1]DRUM!K112="","",[1]DRUM!K112)</f>
        <v>Wooden Drum</v>
      </c>
      <c r="O135" s="26">
        <f>IF([1]DRUM!L112="","",[1]DRUM!L112)</f>
        <v>300</v>
      </c>
      <c r="P135" s="26">
        <f>IF([1]DRUM!M112="","",[1]DRUM!M112)</f>
        <v>93</v>
      </c>
      <c r="Q135" s="26">
        <f>IF([1]DRUM!N112="","",[1]DRUM!N112)</f>
        <v>2.6065401547752813</v>
      </c>
      <c r="R135" s="26" t="str">
        <f t="shared" si="18"/>
        <v>Export</v>
      </c>
      <c r="S135" s="26">
        <f ca="1">IF(N135="",0,
IF(Knee_Application="YES",Knee_Width,IF(Knee_Application="NO",0,
IF(OR(Cable_Type="OH",SearchData("Conductor",Cable_Desc)),0,
IF(N135="Steel Drum",Knee_Width,
IF(N135="Plywood Drum",0,
IF(Country="UAE",0,
IF(AND(OR(SearchData("LSHF",Cable_Desc),SearchData("LSZH",Cable_Desc),SearchData("LS0H",Cable_Desc),SearchData("LSOH",Cable_Desc)),D.nom&gt;40),Knee_Width,
IF(AND(Country="Egypt",D.nom&gt;60),Knee_Width,
IF(AND(Country&lt;&gt;"Egypt",D.nom&gt;35),Knee_Width,
0))))))))))</f>
        <v>125</v>
      </c>
      <c r="T135" s="118">
        <f t="shared" ca="1" si="13"/>
        <v>6</v>
      </c>
      <c r="U135" s="118">
        <f t="shared" ca="1" si="14"/>
        <v>4</v>
      </c>
      <c r="V135" s="117">
        <f t="shared" ca="1" si="15"/>
        <v>100.7621861341776</v>
      </c>
      <c r="W135" s="64">
        <f t="shared" ca="1" si="16"/>
        <v>0</v>
      </c>
      <c r="X135" s="64">
        <f t="shared" ca="1" si="19"/>
        <v>0</v>
      </c>
      <c r="Y135" s="64">
        <f t="shared" ca="1" si="17"/>
        <v>0</v>
      </c>
      <c r="AM135" s="156"/>
    </row>
    <row r="136" spans="1:39">
      <c r="A136" s="12">
        <f t="shared" ca="1" si="10"/>
        <v>0</v>
      </c>
      <c r="B136" s="12" t="str">
        <f>IF([1]DRUM!A113="","",[1]DRUM!A113)</f>
        <v>Export</v>
      </c>
      <c r="C136" s="12">
        <f t="shared" ca="1" si="11"/>
        <v>0</v>
      </c>
      <c r="D136" s="155">
        <f t="shared" ca="1" si="12"/>
        <v>0</v>
      </c>
      <c r="E136" s="26" t="str">
        <f>IF([1]DRUM!B113="","",[1]DRUM!B113)</f>
        <v>WDB210000</v>
      </c>
      <c r="F136" s="26">
        <f>IF([1]DRUM!C113="","",[1]DRUM!C113)</f>
        <v>2150</v>
      </c>
      <c r="G136" s="26">
        <f>IF([1]DRUM!D113="","",[1]DRUM!D113)</f>
        <v>2100</v>
      </c>
      <c r="H136" s="26">
        <f>IF([1]DRUM!E113="","",[1]DRUM!E113)</f>
        <v>1000</v>
      </c>
      <c r="I136" s="26">
        <f>IF([1]DRUM!F113="","",[1]DRUM!F113)</f>
        <v>900</v>
      </c>
      <c r="J136" s="26">
        <f>IF([1]DRUM!G113="","",[1]DRUM!G113)</f>
        <v>1100</v>
      </c>
      <c r="K136" s="26">
        <f>IF([1]DRUM!H113="","",[1]DRUM!H113)</f>
        <v>1100</v>
      </c>
      <c r="L136" s="26" t="str">
        <f>IF([1]DRUM!I113="","",[1]DRUM!I113)</f>
        <v/>
      </c>
      <c r="M136" s="26">
        <f>IF([1]DRUM!J113="","",
IF(AND([1]DRUM!K113="Wooden Drum",[1]DRUM!J113&gt;Max_WD_Capacity),Max_WD_Capacity,
[1]DRUM!J113))</f>
        <v>3000</v>
      </c>
      <c r="N136" s="26" t="str">
        <f>IF([1]DRUM!K113="","",[1]DRUM!K113)</f>
        <v>Wooden Drum</v>
      </c>
      <c r="O136" s="26">
        <f>IF([1]DRUM!L113="","",[1]DRUM!L113)</f>
        <v>350</v>
      </c>
      <c r="P136" s="26">
        <f>IF([1]DRUM!M113="","",[1]DRUM!M113)</f>
        <v>93</v>
      </c>
      <c r="Q136" s="26">
        <f>IF([1]DRUM!N113="","",[1]DRUM!N113)</f>
        <v>2.410386963466769</v>
      </c>
      <c r="R136" s="26" t="str">
        <f t="shared" si="18"/>
        <v>Export</v>
      </c>
      <c r="S136" s="26">
        <f ca="1">IF(N136="",0,
IF(Knee_Application="YES",Knee_Width,IF(Knee_Application="NO",0,
IF(OR(Cable_Type="OH",SearchData("Conductor",Cable_Desc)),0,
IF(N136="Steel Drum",Knee_Width,
IF(N136="Plywood Drum",0,
IF(Country="UAE",0,
IF(AND(OR(SearchData("LSHF",Cable_Desc),SearchData("LSZH",Cable_Desc),SearchData("LS0H",Cable_Desc),SearchData("LSOH",Cable_Desc)),D.nom&gt;40),Knee_Width,
IF(AND(Country="Egypt",D.nom&gt;60),Knee_Width,
IF(AND(Country&lt;&gt;"Egypt",D.nom&gt;35),Knee_Width,
0))))))))))</f>
        <v>125</v>
      </c>
      <c r="T136" s="118">
        <f t="shared" ca="1" si="13"/>
        <v>6</v>
      </c>
      <c r="U136" s="118">
        <f t="shared" ca="1" si="14"/>
        <v>3</v>
      </c>
      <c r="V136" s="117">
        <f t="shared" ca="1" si="15"/>
        <v>77.177621765148288</v>
      </c>
      <c r="W136" s="64">
        <f t="shared" ca="1" si="16"/>
        <v>0</v>
      </c>
      <c r="X136" s="64">
        <f t="shared" ca="1" si="19"/>
        <v>0</v>
      </c>
      <c r="Y136" s="64">
        <f t="shared" ca="1" si="17"/>
        <v>0</v>
      </c>
      <c r="AM136" s="156"/>
    </row>
    <row r="137" spans="1:39">
      <c r="A137" s="12">
        <f t="shared" ca="1" si="10"/>
        <v>0</v>
      </c>
      <c r="B137" s="12" t="str">
        <f>IF([1]DRUM!A114="","",[1]DRUM!A114)</f>
        <v>Export</v>
      </c>
      <c r="C137" s="12">
        <f t="shared" ca="1" si="11"/>
        <v>0</v>
      </c>
      <c r="D137" s="155">
        <f t="shared" ca="1" si="12"/>
        <v>0</v>
      </c>
      <c r="E137" s="26" t="str">
        <f>IF([1]DRUM!B114="","",[1]DRUM!B114)</f>
        <v>WDB210036</v>
      </c>
      <c r="F137" s="26">
        <f>IF([1]DRUM!C114="","",[1]DRUM!C114)</f>
        <v>2150</v>
      </c>
      <c r="G137" s="26">
        <f>IF([1]DRUM!D114="","",[1]DRUM!D114)</f>
        <v>2100</v>
      </c>
      <c r="H137" s="26">
        <f>IF([1]DRUM!E114="","",[1]DRUM!E114)</f>
        <v>900</v>
      </c>
      <c r="I137" s="26">
        <f>IF([1]DRUM!F114="","",[1]DRUM!F114)</f>
        <v>900</v>
      </c>
      <c r="J137" s="26">
        <f>IF([1]DRUM!G114="","",[1]DRUM!G114)</f>
        <v>1100</v>
      </c>
      <c r="K137" s="26">
        <f>IF([1]DRUM!H114="","",[1]DRUM!H114)</f>
        <v>1100</v>
      </c>
      <c r="L137" s="26" t="str">
        <f>IF([1]DRUM!I114="","",[1]DRUM!I114)</f>
        <v/>
      </c>
      <c r="M137" s="26">
        <f>IF([1]DRUM!J114="","",
IF(AND([1]DRUM!K114="Wooden Drum",[1]DRUM!J114&gt;Max_WD_Capacity),Max_WD_Capacity,
[1]DRUM!J114))</f>
        <v>3000</v>
      </c>
      <c r="N137" s="26" t="str">
        <f>IF([1]DRUM!K114="","",[1]DRUM!K114)</f>
        <v>Wooden Drum</v>
      </c>
      <c r="O137" s="26">
        <f>IF([1]DRUM!L114="","",[1]DRUM!L114)</f>
        <v>350</v>
      </c>
      <c r="P137" s="26">
        <f>IF([1]DRUM!M114="","",[1]DRUM!M114)</f>
        <v>93</v>
      </c>
      <c r="Q137" s="26">
        <f>IF([1]DRUM!N114="","",[1]DRUM!N114)</f>
        <v>2.5446900494077327</v>
      </c>
      <c r="R137" s="26" t="str">
        <f t="shared" si="18"/>
        <v>Export</v>
      </c>
      <c r="S137" s="26">
        <f ca="1">IF(N137="",0,
IF(Knee_Application="YES",Knee_Width,IF(Knee_Application="NO",0,
IF(OR(Cable_Type="OH",SearchData("Conductor",Cable_Desc)),0,
IF(N137="Steel Drum",Knee_Width,
IF(N137="Plywood Drum",0,
IF(Country="UAE",0,
IF(AND(OR(SearchData("LSHF",Cable_Desc),SearchData("LSZH",Cable_Desc),SearchData("LS0H",Cable_Desc),SearchData("LSOH",Cable_Desc)),D.nom&gt;40),Knee_Width,
IF(AND(Country="Egypt",D.nom&gt;60),Knee_Width,
IF(AND(Country&lt;&gt;"Egypt",D.nom&gt;35),Knee_Width,
0))))))))))</f>
        <v>125</v>
      </c>
      <c r="T137" s="118">
        <f t="shared" ca="1" si="13"/>
        <v>6</v>
      </c>
      <c r="U137" s="118">
        <f t="shared" ca="1" si="14"/>
        <v>3</v>
      </c>
      <c r="V137" s="117">
        <f t="shared" ca="1" si="15"/>
        <v>71.522754988686657</v>
      </c>
      <c r="W137" s="64">
        <f t="shared" ca="1" si="16"/>
        <v>0</v>
      </c>
      <c r="X137" s="64">
        <f t="shared" ca="1" si="19"/>
        <v>0</v>
      </c>
      <c r="Y137" s="64">
        <f t="shared" ca="1" si="17"/>
        <v>0</v>
      </c>
      <c r="AM137" s="156"/>
    </row>
    <row r="138" spans="1:39">
      <c r="A138" s="12">
        <f t="shared" ca="1" si="10"/>
        <v>0</v>
      </c>
      <c r="B138" s="12" t="str">
        <f>IF([1]DRUM!A115="","",[1]DRUM!A115)</f>
        <v>Export</v>
      </c>
      <c r="C138" s="12">
        <f t="shared" ca="1" si="11"/>
        <v>0</v>
      </c>
      <c r="D138" s="155">
        <f t="shared" ca="1" si="12"/>
        <v>0</v>
      </c>
      <c r="E138" s="26" t="str">
        <f>IF([1]DRUM!B115="","",[1]DRUM!B115)</f>
        <v>WDB210013</v>
      </c>
      <c r="F138" s="26">
        <f>IF([1]DRUM!C115="","",[1]DRUM!C115)</f>
        <v>2150</v>
      </c>
      <c r="G138" s="26">
        <f>IF([1]DRUM!D115="","",[1]DRUM!D115)</f>
        <v>2100</v>
      </c>
      <c r="H138" s="26">
        <f>IF([1]DRUM!E115="","",[1]DRUM!E115)</f>
        <v>750</v>
      </c>
      <c r="I138" s="26">
        <f>IF([1]DRUM!F115="","",[1]DRUM!F115)</f>
        <v>900</v>
      </c>
      <c r="J138" s="26">
        <f>IF([1]DRUM!G115="","",[1]DRUM!G115)</f>
        <v>1100</v>
      </c>
      <c r="K138" s="26">
        <f>IF([1]DRUM!H115="","",[1]DRUM!H115)</f>
        <v>1100</v>
      </c>
      <c r="L138" s="26" t="str">
        <f>IF([1]DRUM!I115="","",[1]DRUM!I115)</f>
        <v/>
      </c>
      <c r="M138" s="26">
        <f>IF([1]DRUM!J115="","",
IF(AND([1]DRUM!K115="Wooden Drum",[1]DRUM!J115&gt;Max_WD_Capacity),Max_WD_Capacity,
[1]DRUM!J115))</f>
        <v>3000</v>
      </c>
      <c r="N138" s="26" t="str">
        <f>IF([1]DRUM!K115="","",[1]DRUM!K115)</f>
        <v>Wooden Drum</v>
      </c>
      <c r="O138" s="26">
        <f>IF([1]DRUM!L115="","",[1]DRUM!L115)</f>
        <v>430</v>
      </c>
      <c r="P138" s="26">
        <f>IF([1]DRUM!M115="","",[1]DRUM!M115)</f>
        <v>93</v>
      </c>
      <c r="Q138" s="26">
        <f>IF([1]DRUM!N115="","",[1]DRUM!N115)</f>
        <v>2.719637490304514</v>
      </c>
      <c r="R138" s="26" t="str">
        <f t="shared" si="18"/>
        <v>Export</v>
      </c>
      <c r="S138" s="26">
        <f ca="1">IF(N138="",0,
IF(Knee_Application="YES",Knee_Width,IF(Knee_Application="NO",0,
IF(OR(Cable_Type="OH",SearchData("Conductor",Cable_Desc)),0,
IF(N138="Steel Drum",Knee_Width,
IF(N138="Plywood Drum",0,
IF(Country="UAE",0,
IF(AND(OR(SearchData("LSHF",Cable_Desc),SearchData("LSZH",Cable_Desc),SearchData("LS0H",Cable_Desc),SearchData("LSOH",Cable_Desc)),D.nom&gt;40),Knee_Width,
IF(AND(Country="Egypt",D.nom&gt;60),Knee_Width,
IF(AND(Country&lt;&gt;"Egypt",D.nom&gt;35),Knee_Width,
0))))))))))</f>
        <v>125</v>
      </c>
      <c r="T138" s="118">
        <f t="shared" ca="1" si="13"/>
        <v>6</v>
      </c>
      <c r="U138" s="118">
        <f t="shared" ca="1" si="14"/>
        <v>4</v>
      </c>
      <c r="V138" s="117">
        <f t="shared" ca="1" si="15"/>
        <v>93.222363765562093</v>
      </c>
      <c r="W138" s="64">
        <f t="shared" ca="1" si="16"/>
        <v>0</v>
      </c>
      <c r="X138" s="64">
        <f t="shared" ca="1" si="19"/>
        <v>0</v>
      </c>
      <c r="Y138" s="64">
        <f t="shared" ca="1" si="17"/>
        <v>0</v>
      </c>
      <c r="AM138" s="156"/>
    </row>
    <row r="139" spans="1:39">
      <c r="A139" s="12">
        <f t="shared" ca="1" si="10"/>
        <v>0</v>
      </c>
      <c r="B139" s="12" t="str">
        <f>IF([1]DRUM!A116="","",[1]DRUM!A116)</f>
        <v>Export</v>
      </c>
      <c r="C139" s="12">
        <f t="shared" ca="1" si="11"/>
        <v>0</v>
      </c>
      <c r="D139" s="155">
        <f t="shared" ca="1" si="12"/>
        <v>0</v>
      </c>
      <c r="E139" s="26" t="str">
        <f>IF([1]DRUM!B116="","",[1]DRUM!B116)</f>
        <v>WDB210026</v>
      </c>
      <c r="F139" s="26">
        <f>IF([1]DRUM!C116="","",[1]DRUM!C116)</f>
        <v>2150</v>
      </c>
      <c r="G139" s="26">
        <f>IF([1]DRUM!D116="","",[1]DRUM!D116)</f>
        <v>2100</v>
      </c>
      <c r="H139" s="26">
        <f>IF([1]DRUM!E116="","",[1]DRUM!E116)</f>
        <v>1050</v>
      </c>
      <c r="I139" s="26">
        <f>IF([1]DRUM!F116="","",[1]DRUM!F116)</f>
        <v>900</v>
      </c>
      <c r="J139" s="26">
        <f>IF([1]DRUM!G116="","",[1]DRUM!G116)</f>
        <v>1100</v>
      </c>
      <c r="K139" s="26">
        <f>IF([1]DRUM!H116="","",[1]DRUM!H116)</f>
        <v>1100</v>
      </c>
      <c r="L139" s="26" t="str">
        <f>IF([1]DRUM!I116="","",[1]DRUM!I116)</f>
        <v/>
      </c>
      <c r="M139" s="26">
        <f>IF([1]DRUM!J116="","",
IF(AND([1]DRUM!K116="Wooden Drum",[1]DRUM!J116&gt;Max_WD_Capacity),Max_WD_Capacity,
[1]DRUM!J116))</f>
        <v>3500</v>
      </c>
      <c r="N139" s="26" t="str">
        <f>IF([1]DRUM!K116="","",[1]DRUM!K116)</f>
        <v>Wooden Drum</v>
      </c>
      <c r="O139" s="26">
        <f>IF([1]DRUM!L116="","",[1]DRUM!L116)</f>
        <v>350</v>
      </c>
      <c r="P139" s="26">
        <f>IF([1]DRUM!M116="","",[1]DRUM!M116)</f>
        <v>93</v>
      </c>
      <c r="Q139" s="26">
        <f>IF([1]DRUM!N116="","",[1]DRUM!N116)</f>
        <v>2.3379339828933539</v>
      </c>
      <c r="R139" s="26" t="str">
        <f t="shared" si="18"/>
        <v>Export</v>
      </c>
      <c r="S139" s="26">
        <f ca="1">IF(N139="",0,
IF(Knee_Application="YES",Knee_Width,IF(Knee_Application="NO",0,
IF(OR(Cable_Type="OH",SearchData("Conductor",Cable_Desc)),0,
IF(N139="Steel Drum",Knee_Width,
IF(N139="Plywood Drum",0,
IF(Country="UAE",0,
IF(AND(OR(SearchData("LSHF",Cable_Desc),SearchData("LSZH",Cable_Desc),SearchData("LS0H",Cable_Desc),SearchData("LSOH",Cable_Desc)),D.nom&gt;40),Knee_Width,
IF(AND(Country="Egypt",D.nom&gt;60),Knee_Width,
IF(AND(Country&lt;&gt;"Egypt",D.nom&gt;35),Knee_Width,
0))))))))))</f>
        <v>125</v>
      </c>
      <c r="T139" s="118">
        <f t="shared" ca="1" si="13"/>
        <v>6</v>
      </c>
      <c r="U139" s="118">
        <f t="shared" ca="1" si="14"/>
        <v>3</v>
      </c>
      <c r="V139" s="117">
        <f t="shared" ca="1" si="15"/>
        <v>80.005055153379104</v>
      </c>
      <c r="W139" s="64">
        <f t="shared" ca="1" si="16"/>
        <v>0</v>
      </c>
      <c r="X139" s="64">
        <f t="shared" ca="1" si="19"/>
        <v>1</v>
      </c>
      <c r="Y139" s="64">
        <f t="shared" ca="1" si="17"/>
        <v>0</v>
      </c>
      <c r="AM139" s="156"/>
    </row>
    <row r="140" spans="1:39">
      <c r="A140" s="12">
        <f t="shared" ca="1" si="10"/>
        <v>0</v>
      </c>
      <c r="B140" s="12" t="str">
        <f>IF([1]DRUM!A117="","",[1]DRUM!A117)</f>
        <v>Export</v>
      </c>
      <c r="C140" s="12">
        <f t="shared" ca="1" si="11"/>
        <v>0</v>
      </c>
      <c r="D140" s="155">
        <f t="shared" ca="1" si="12"/>
        <v>0</v>
      </c>
      <c r="E140" s="26" t="str">
        <f>IF([1]DRUM!B117="","",[1]DRUM!B117)</f>
        <v>WDB210047</v>
      </c>
      <c r="F140" s="26">
        <f>IF([1]DRUM!C117="","",[1]DRUM!C117)</f>
        <v>2150</v>
      </c>
      <c r="G140" s="26">
        <f>IF([1]DRUM!D117="","",[1]DRUM!D117)</f>
        <v>2100</v>
      </c>
      <c r="H140" s="26">
        <f>IF([1]DRUM!E117="","",[1]DRUM!E117)</f>
        <v>950</v>
      </c>
      <c r="I140" s="26">
        <f>IF([1]DRUM!F117="","",[1]DRUM!F117)</f>
        <v>900</v>
      </c>
      <c r="J140" s="26">
        <f>IF([1]DRUM!G117="","",[1]DRUM!G117)</f>
        <v>1100</v>
      </c>
      <c r="K140" s="26">
        <f>IF([1]DRUM!H117="","",[1]DRUM!H117)</f>
        <v>1100</v>
      </c>
      <c r="L140" s="26" t="str">
        <f>IF([1]DRUM!I117="","",[1]DRUM!I117)</f>
        <v/>
      </c>
      <c r="M140" s="26">
        <f>IF([1]DRUM!J117="","",
IF(AND([1]DRUM!K117="Wooden Drum",[1]DRUM!J117&gt;Max_WD_Capacity),Max_WD_Capacity,
[1]DRUM!J117))</f>
        <v>3500</v>
      </c>
      <c r="N140" s="26" t="str">
        <f>IF([1]DRUM!K117="","",[1]DRUM!K117)</f>
        <v>Wooden Drum</v>
      </c>
      <c r="O140" s="26">
        <f>IF([1]DRUM!L117="","",[1]DRUM!L117)</f>
        <v>285</v>
      </c>
      <c r="P140" s="26">
        <f>IF([1]DRUM!M117="","",[1]DRUM!M117)</f>
        <v>93</v>
      </c>
      <c r="Q140" s="26">
        <f>IF([1]DRUM!N117="","",[1]DRUM!N117)</f>
        <v>2.4793056523048946</v>
      </c>
      <c r="R140" s="26" t="str">
        <f t="shared" si="18"/>
        <v>Export</v>
      </c>
      <c r="S140" s="26">
        <f ca="1">IF(N140="",0,
IF(Knee_Application="YES",Knee_Width,IF(Knee_Application="NO",0,
IF(OR(Cable_Type="OH",SearchData("Conductor",Cable_Desc)),0,
IF(N140="Steel Drum",Knee_Width,
IF(N140="Plywood Drum",0,
IF(Country="UAE",0,
IF(AND(OR(SearchData("LSHF",Cable_Desc),SearchData("LSZH",Cable_Desc),SearchData("LS0H",Cable_Desc),SearchData("LSOH",Cable_Desc)),D.nom&gt;40),Knee_Width,
IF(AND(Country="Egypt",D.nom&gt;60),Knee_Width,
IF(AND(Country&lt;&gt;"Egypt",D.nom&gt;35),Knee_Width,
0))))))))))</f>
        <v>125</v>
      </c>
      <c r="T140" s="118">
        <f t="shared" ca="1" si="13"/>
        <v>6</v>
      </c>
      <c r="U140" s="118">
        <f t="shared" ca="1" si="14"/>
        <v>3</v>
      </c>
      <c r="V140" s="117">
        <f t="shared" ca="1" si="15"/>
        <v>74.350188376917473</v>
      </c>
      <c r="W140" s="64">
        <f t="shared" ca="1" si="16"/>
        <v>0</v>
      </c>
      <c r="X140" s="64">
        <f t="shared" ca="1" si="19"/>
        <v>1</v>
      </c>
      <c r="Y140" s="64">
        <f t="shared" ca="1" si="17"/>
        <v>0</v>
      </c>
      <c r="AM140" s="156"/>
    </row>
    <row r="141" spans="1:39">
      <c r="A141" s="12">
        <f t="shared" ca="1" si="10"/>
        <v>0</v>
      </c>
      <c r="B141" s="12" t="str">
        <f>IF([1]DRUM!A118="","",[1]DRUM!A118)</f>
        <v>Export</v>
      </c>
      <c r="C141" s="12">
        <f t="shared" ca="1" si="11"/>
        <v>0</v>
      </c>
      <c r="D141" s="155">
        <f t="shared" ca="1" si="12"/>
        <v>0</v>
      </c>
      <c r="E141" s="26" t="str">
        <f>IF([1]DRUM!B118="","",[1]DRUM!B118)</f>
        <v>WDB210020</v>
      </c>
      <c r="F141" s="26">
        <f>IF([1]DRUM!C118="","",[1]DRUM!C118)</f>
        <v>2150</v>
      </c>
      <c r="G141" s="26">
        <f>IF([1]DRUM!D118="","",[1]DRUM!D118)</f>
        <v>2100</v>
      </c>
      <c r="H141" s="26">
        <f>IF([1]DRUM!E118="","",[1]DRUM!E118)</f>
        <v>850</v>
      </c>
      <c r="I141" s="26">
        <f>IF([1]DRUM!F118="","",[1]DRUM!F118)</f>
        <v>900</v>
      </c>
      <c r="J141" s="26">
        <f>IF([1]DRUM!G118="","",[1]DRUM!G118)</f>
        <v>1100</v>
      </c>
      <c r="K141" s="26">
        <f>IF([1]DRUM!H118="","",[1]DRUM!H118)</f>
        <v>1100</v>
      </c>
      <c r="L141" s="26" t="str">
        <f>IF([1]DRUM!I118="","",[1]DRUM!I118)</f>
        <v/>
      </c>
      <c r="M141" s="26">
        <f>IF([1]DRUM!J118="","",
IF(AND([1]DRUM!K118="Wooden Drum",[1]DRUM!J118&gt;Max_WD_Capacity),Max_WD_Capacity,
[1]DRUM!J118))</f>
        <v>4000</v>
      </c>
      <c r="N141" s="26" t="str">
        <f>IF([1]DRUM!K118="","",[1]DRUM!K118)</f>
        <v>Wooden Drum</v>
      </c>
      <c r="O141" s="26">
        <f>IF([1]DRUM!L118="","",[1]DRUM!L118)</f>
        <v>350</v>
      </c>
      <c r="P141" s="26">
        <f>IF([1]DRUM!M118="","",[1]DRUM!M118)</f>
        <v>93</v>
      </c>
      <c r="Q141" s="26">
        <f>IF([1]DRUM!N118="","",[1]DRUM!N118)</f>
        <v>2.6065401547752813</v>
      </c>
      <c r="R141" s="26" t="str">
        <f t="shared" si="18"/>
        <v>Export</v>
      </c>
      <c r="S141" s="26">
        <f ca="1">IF(N141="",0,
IF(Knee_Application="YES",Knee_Width,IF(Knee_Application="NO",0,
IF(OR(Cable_Type="OH",SearchData("Conductor",Cable_Desc)),0,
IF(N141="Steel Drum",Knee_Width,
IF(N141="Plywood Drum",0,
IF(Country="UAE",0,
IF(AND(OR(SearchData("LSHF",Cable_Desc),SearchData("LSZH",Cable_Desc),SearchData("LS0H",Cable_Desc),SearchData("LSOH",Cable_Desc)),D.nom&gt;40),Knee_Width,
IF(AND(Country="Egypt",D.nom&gt;60),Knee_Width,
IF(AND(Country&lt;&gt;"Egypt",D.nom&gt;35),Knee_Width,
0))))))))))</f>
        <v>125</v>
      </c>
      <c r="T141" s="118">
        <f t="shared" ca="1" si="13"/>
        <v>6</v>
      </c>
      <c r="U141" s="118">
        <f t="shared" ca="1" si="14"/>
        <v>4</v>
      </c>
      <c r="V141" s="117">
        <f t="shared" ca="1" si="15"/>
        <v>100.7621861341776</v>
      </c>
      <c r="W141" s="64">
        <f t="shared" ca="1" si="16"/>
        <v>0</v>
      </c>
      <c r="X141" s="64">
        <f t="shared" ca="1" si="19"/>
        <v>1</v>
      </c>
      <c r="Y141" s="64">
        <f t="shared" ca="1" si="17"/>
        <v>0</v>
      </c>
      <c r="AM141" s="156"/>
    </row>
    <row r="142" spans="1:39">
      <c r="A142" s="12">
        <f t="shared" ca="1" si="10"/>
        <v>0</v>
      </c>
      <c r="B142" s="12" t="str">
        <f>IF([1]DRUM!A119="","",[1]DRUM!A119)</f>
        <v>Export</v>
      </c>
      <c r="C142" s="12">
        <f t="shared" ca="1" si="11"/>
        <v>0</v>
      </c>
      <c r="D142" s="155">
        <f t="shared" ca="1" si="12"/>
        <v>0</v>
      </c>
      <c r="E142" s="26" t="str">
        <f>IF([1]DRUM!B119="","",[1]DRUM!B119)</f>
        <v>WDB220000</v>
      </c>
      <c r="F142" s="26">
        <f>IF([1]DRUM!C119="","",[1]DRUM!C119)</f>
        <v>2250</v>
      </c>
      <c r="G142" s="26">
        <f>IF([1]DRUM!D119="","",[1]DRUM!D119)</f>
        <v>2200</v>
      </c>
      <c r="H142" s="26">
        <f>IF([1]DRUM!E119="","",[1]DRUM!E119)</f>
        <v>1140</v>
      </c>
      <c r="I142" s="26">
        <f>IF([1]DRUM!F119="","",[1]DRUM!F119)</f>
        <v>900</v>
      </c>
      <c r="J142" s="26">
        <f>IF([1]DRUM!G119="","",[1]DRUM!G119)</f>
        <v>1100</v>
      </c>
      <c r="K142" s="26">
        <f>IF([1]DRUM!H119="","",[1]DRUM!H119)</f>
        <v>1100</v>
      </c>
      <c r="L142" s="26" t="str">
        <f>IF([1]DRUM!I119="","",[1]DRUM!I119)</f>
        <v/>
      </c>
      <c r="M142" s="26">
        <f>IF([1]DRUM!J119="","",
IF(AND([1]DRUM!K119="Wooden Drum",[1]DRUM!J119&gt;Max_WD_Capacity),Max_WD_Capacity,
[1]DRUM!J119))</f>
        <v>2500</v>
      </c>
      <c r="N142" s="26" t="str">
        <f>IF([1]DRUM!K119="","",[1]DRUM!K119)</f>
        <v>Wooden Drum</v>
      </c>
      <c r="O142" s="26">
        <f>IF([1]DRUM!L119="","",[1]DRUM!L119)</f>
        <v>390</v>
      </c>
      <c r="P142" s="26">
        <f>IF([1]DRUM!M119="","",[1]DRUM!M119)</f>
        <v>97</v>
      </c>
      <c r="Q142" s="26">
        <f>IF([1]DRUM!N119="","",[1]DRUM!N119)</f>
        <v>2.5025612919230933</v>
      </c>
      <c r="R142" s="26" t="str">
        <f t="shared" si="18"/>
        <v>Export</v>
      </c>
      <c r="S142" s="26">
        <f ca="1">IF(N142="",0,
IF(Knee_Application="YES",Knee_Width,IF(Knee_Application="NO",0,
IF(OR(Cable_Type="OH",SearchData("Conductor",Cable_Desc)),0,
IF(N142="Steel Drum",Knee_Width,
IF(N142="Plywood Drum",0,
IF(Country="UAE",0,
IF(AND(OR(SearchData("LSHF",Cable_Desc),SearchData("LSZH",Cable_Desc),SearchData("LS0H",Cable_Desc),SearchData("LSOH",Cable_Desc)),D.nom&gt;40),Knee_Width,
IF(AND(Country="Egypt",D.nom&gt;60),Knee_Width,
IF(AND(Country&lt;&gt;"Egypt",D.nom&gt;35),Knee_Width,
0))))))))))</f>
        <v>125</v>
      </c>
      <c r="T142" s="118">
        <f t="shared" ca="1" si="13"/>
        <v>6</v>
      </c>
      <c r="U142" s="118">
        <f t="shared" ca="1" si="14"/>
        <v>3</v>
      </c>
      <c r="V142" s="117">
        <f t="shared" ca="1" si="15"/>
        <v>85.094435252194572</v>
      </c>
      <c r="W142" s="64">
        <f t="shared" ca="1" si="16"/>
        <v>0</v>
      </c>
      <c r="X142" s="64">
        <f t="shared" ca="1" si="19"/>
        <v>0</v>
      </c>
      <c r="Y142" s="64">
        <f t="shared" ca="1" si="17"/>
        <v>0</v>
      </c>
      <c r="AM142" s="156"/>
    </row>
    <row r="143" spans="1:39">
      <c r="A143" s="12">
        <f t="shared" ca="1" si="10"/>
        <v>0</v>
      </c>
      <c r="B143" s="12" t="str">
        <f>IF([1]DRUM!A120="","",[1]DRUM!A120)</f>
        <v>Export</v>
      </c>
      <c r="C143" s="12">
        <f t="shared" ca="1" si="11"/>
        <v>0</v>
      </c>
      <c r="D143" s="155">
        <f t="shared" ca="1" si="12"/>
        <v>0</v>
      </c>
      <c r="E143" s="26" t="str">
        <f>IF([1]DRUM!B120="","",[1]DRUM!B120)</f>
        <v>WDB220084</v>
      </c>
      <c r="F143" s="26">
        <f>IF([1]DRUM!C120="","",[1]DRUM!C120)</f>
        <v>2250</v>
      </c>
      <c r="G143" s="26">
        <f>IF([1]DRUM!D120="","",[1]DRUM!D120)</f>
        <v>2200</v>
      </c>
      <c r="H143" s="26">
        <f>IF([1]DRUM!E120="","",[1]DRUM!E120)</f>
        <v>1050</v>
      </c>
      <c r="I143" s="26">
        <f>IF([1]DRUM!F120="","",[1]DRUM!F120)</f>
        <v>900</v>
      </c>
      <c r="J143" s="26">
        <f>IF([1]DRUM!G120="","",[1]DRUM!G120)</f>
        <v>1100</v>
      </c>
      <c r="K143" s="26">
        <f>IF([1]DRUM!H120="","",[1]DRUM!H120)</f>
        <v>1100</v>
      </c>
      <c r="L143" s="26" t="str">
        <f>IF([1]DRUM!I120="","",[1]DRUM!I120)</f>
        <v/>
      </c>
      <c r="M143" s="26">
        <f>IF([1]DRUM!J120="","",
IF(AND([1]DRUM!K120="Wooden Drum",[1]DRUM!J120&gt;Max_WD_Capacity),Max_WD_Capacity,
[1]DRUM!J120))</f>
        <v>2500</v>
      </c>
      <c r="N143" s="26" t="str">
        <f>IF([1]DRUM!K120="","",[1]DRUM!K120)</f>
        <v>Wooden Drum</v>
      </c>
      <c r="O143" s="26">
        <f>IF([1]DRUM!L120="","",[1]DRUM!L120)</f>
        <v>300</v>
      </c>
      <c r="P143" s="26">
        <f>IF([1]DRUM!M120="","",[1]DRUM!M120)</f>
        <v>97</v>
      </c>
      <c r="Q143" s="26">
        <f>IF([1]DRUM!N120="","",[1]DRUM!N120)</f>
        <v>2.6418830721281665</v>
      </c>
      <c r="R143" s="26" t="str">
        <f t="shared" si="18"/>
        <v>Export</v>
      </c>
      <c r="S143" s="26">
        <f ca="1">IF(N143="",0,
IF(Knee_Application="YES",Knee_Width,IF(Knee_Application="NO",0,
IF(OR(Cable_Type="OH",SearchData("Conductor",Cable_Desc)),0,
IF(N143="Steel Drum",Knee_Width,
IF(N143="Plywood Drum",0,
IF(Country="UAE",0,
IF(AND(OR(SearchData("LSHF",Cable_Desc),SearchData("LSZH",Cable_Desc),SearchData("LS0H",Cable_Desc),SearchData("LSOH",Cable_Desc)),D.nom&gt;40),Knee_Width,
IF(AND(Country="Egypt",D.nom&gt;60),Knee_Width,
IF(AND(Country&lt;&gt;"Egypt",D.nom&gt;35),Knee_Width,
0))))))))))</f>
        <v>125</v>
      </c>
      <c r="T143" s="118">
        <f t="shared" ca="1" si="13"/>
        <v>6</v>
      </c>
      <c r="U143" s="118">
        <f t="shared" ca="1" si="14"/>
        <v>3</v>
      </c>
      <c r="V143" s="117">
        <f t="shared" ca="1" si="15"/>
        <v>80.005055153379104</v>
      </c>
      <c r="W143" s="64">
        <f t="shared" ca="1" si="16"/>
        <v>0</v>
      </c>
      <c r="X143" s="64">
        <f t="shared" ca="1" si="19"/>
        <v>0</v>
      </c>
      <c r="Y143" s="64">
        <f t="shared" ca="1" si="17"/>
        <v>0</v>
      </c>
      <c r="AM143" s="156"/>
    </row>
    <row r="144" spans="1:39">
      <c r="A144" s="12">
        <f t="shared" ca="1" si="10"/>
        <v>0</v>
      </c>
      <c r="B144" s="12" t="str">
        <f>IF([1]DRUM!A121="","",[1]DRUM!A121)</f>
        <v>Export</v>
      </c>
      <c r="C144" s="12">
        <f t="shared" ca="1" si="11"/>
        <v>0</v>
      </c>
      <c r="D144" s="155">
        <f t="shared" ca="1" si="12"/>
        <v>0</v>
      </c>
      <c r="E144" s="26" t="str">
        <f>IF([1]DRUM!B121="","",[1]DRUM!B121)</f>
        <v>WDB220001</v>
      </c>
      <c r="F144" s="26">
        <f>IF([1]DRUM!C121="","",[1]DRUM!C121)</f>
        <v>2250</v>
      </c>
      <c r="G144" s="26">
        <f>IF([1]DRUM!D121="","",[1]DRUM!D121)</f>
        <v>2200</v>
      </c>
      <c r="H144" s="26">
        <f>IF([1]DRUM!E121="","",[1]DRUM!E121)</f>
        <v>1000</v>
      </c>
      <c r="I144" s="26">
        <f>IF([1]DRUM!F121="","",[1]DRUM!F121)</f>
        <v>900</v>
      </c>
      <c r="J144" s="26">
        <f>IF([1]DRUM!G121="","",[1]DRUM!G121)</f>
        <v>1100</v>
      </c>
      <c r="K144" s="26">
        <f>IF([1]DRUM!H121="","",[1]DRUM!H121)</f>
        <v>1100</v>
      </c>
      <c r="L144" s="26" t="str">
        <f>IF([1]DRUM!I121="","",[1]DRUM!I121)</f>
        <v/>
      </c>
      <c r="M144" s="26">
        <f>IF([1]DRUM!J121="","",
IF(AND([1]DRUM!K121="Wooden Drum",[1]DRUM!J121&gt;Max_WD_Capacity),Max_WD_Capacity,
[1]DRUM!J121))</f>
        <v>3000</v>
      </c>
      <c r="N144" s="26" t="str">
        <f>IF([1]DRUM!K121="","",[1]DRUM!K121)</f>
        <v>Wooden Drum</v>
      </c>
      <c r="O144" s="26">
        <f>IF([1]DRUM!L121="","",[1]DRUM!L121)</f>
        <v>390</v>
      </c>
      <c r="P144" s="26">
        <f>IF([1]DRUM!M121="","",[1]DRUM!M121)</f>
        <v>97</v>
      </c>
      <c r="Q144" s="26">
        <f>IF([1]DRUM!N121="","",[1]DRUM!N121)</f>
        <v>2.7143360527015816</v>
      </c>
      <c r="R144" s="26" t="str">
        <f t="shared" si="18"/>
        <v>Export</v>
      </c>
      <c r="S144" s="26">
        <f ca="1">IF(N144="",0,
IF(Knee_Application="YES",Knee_Width,IF(Knee_Application="NO",0,
IF(OR(Cable_Type="OH",SearchData("Conductor",Cable_Desc)),0,
IF(N144="Steel Drum",Knee_Width,
IF(N144="Plywood Drum",0,
IF(Country="UAE",0,
IF(AND(OR(SearchData("LSHF",Cable_Desc),SearchData("LSZH",Cable_Desc),SearchData("LS0H",Cable_Desc),SearchData("LSOH",Cable_Desc)),D.nom&gt;40),Knee_Width,
IF(AND(Country="Egypt",D.nom&gt;60),Knee_Width,
IF(AND(Country&lt;&gt;"Egypt",D.nom&gt;35),Knee_Width,
0))))))))))</f>
        <v>125</v>
      </c>
      <c r="T144" s="118">
        <f t="shared" ca="1" si="13"/>
        <v>6</v>
      </c>
      <c r="U144" s="118">
        <f t="shared" ca="1" si="14"/>
        <v>3</v>
      </c>
      <c r="V144" s="117">
        <f t="shared" ca="1" si="15"/>
        <v>77.177621765148288</v>
      </c>
      <c r="W144" s="64">
        <f t="shared" ca="1" si="16"/>
        <v>0</v>
      </c>
      <c r="X144" s="64">
        <f t="shared" ca="1" si="19"/>
        <v>0</v>
      </c>
      <c r="Y144" s="64">
        <f t="shared" ca="1" si="17"/>
        <v>0</v>
      </c>
      <c r="AM144" s="156"/>
    </row>
    <row r="145" spans="1:39">
      <c r="A145" s="12">
        <f t="shared" ca="1" si="10"/>
        <v>0</v>
      </c>
      <c r="B145" s="12" t="str">
        <f>IF([1]DRUM!A122="","",[1]DRUM!A122)</f>
        <v>Export</v>
      </c>
      <c r="C145" s="12">
        <f t="shared" ca="1" si="11"/>
        <v>0</v>
      </c>
      <c r="D145" s="155">
        <f t="shared" ca="1" si="12"/>
        <v>0</v>
      </c>
      <c r="E145" s="26" t="str">
        <f>IF([1]DRUM!B122="","",[1]DRUM!B122)</f>
        <v>WDB220071</v>
      </c>
      <c r="F145" s="26">
        <f>IF([1]DRUM!C122="","",[1]DRUM!C122)</f>
        <v>2250</v>
      </c>
      <c r="G145" s="26">
        <f>IF([1]DRUM!D122="","",[1]DRUM!D122)</f>
        <v>2200</v>
      </c>
      <c r="H145" s="26">
        <f>IF([1]DRUM!E122="","",[1]DRUM!E122)</f>
        <v>900</v>
      </c>
      <c r="I145" s="26">
        <f>IF([1]DRUM!F122="","",[1]DRUM!F122)</f>
        <v>900</v>
      </c>
      <c r="J145" s="26">
        <f>IF([1]DRUM!G122="","",[1]DRUM!G122)</f>
        <v>1100</v>
      </c>
      <c r="K145" s="26">
        <f>IF([1]DRUM!H122="","",[1]DRUM!H122)</f>
        <v>1100</v>
      </c>
      <c r="L145" s="26" t="str">
        <f>IF([1]DRUM!I122="","",[1]DRUM!I122)</f>
        <v/>
      </c>
      <c r="M145" s="26">
        <f>IF([1]DRUM!J122="","",
IF(AND([1]DRUM!K122="Wooden Drum",[1]DRUM!J122&gt;Max_WD_Capacity),Max_WD_Capacity,
[1]DRUM!J122))</f>
        <v>3000</v>
      </c>
      <c r="N145" s="26" t="str">
        <f>IF([1]DRUM!K122="","",[1]DRUM!K122)</f>
        <v>Wooden Drum</v>
      </c>
      <c r="O145" s="26">
        <f>IF([1]DRUM!L122="","",[1]DRUM!L122)</f>
        <v>326</v>
      </c>
      <c r="P145" s="26">
        <f>IF([1]DRUM!M122="","",[1]DRUM!M122)</f>
        <v>97</v>
      </c>
      <c r="Q145" s="26">
        <f>IF([1]DRUM!N122="","",[1]DRUM!N122)</f>
        <v>2.8486391386425454</v>
      </c>
      <c r="R145" s="26" t="str">
        <f t="shared" si="18"/>
        <v>Export</v>
      </c>
      <c r="S145" s="26">
        <f ca="1">IF(N145="",0,
IF(Knee_Application="YES",Knee_Width,IF(Knee_Application="NO",0,
IF(OR(Cable_Type="OH",SearchData("Conductor",Cable_Desc)),0,
IF(N145="Steel Drum",Knee_Width,
IF(N145="Plywood Drum",0,
IF(Country="UAE",0,
IF(AND(OR(SearchData("LSHF",Cable_Desc),SearchData("LSZH",Cable_Desc),SearchData("LS0H",Cable_Desc),SearchData("LSOH",Cable_Desc)),D.nom&gt;40),Knee_Width,
IF(AND(Country="Egypt",D.nom&gt;60),Knee_Width,
IF(AND(Country&lt;&gt;"Egypt",D.nom&gt;35),Knee_Width,
0))))))))))</f>
        <v>125</v>
      </c>
      <c r="T145" s="118">
        <f t="shared" ca="1" si="13"/>
        <v>6</v>
      </c>
      <c r="U145" s="118">
        <f t="shared" ca="1" si="14"/>
        <v>4</v>
      </c>
      <c r="V145" s="117">
        <f t="shared" ca="1" si="15"/>
        <v>104.53209731848536</v>
      </c>
      <c r="W145" s="64">
        <f t="shared" ca="1" si="16"/>
        <v>0</v>
      </c>
      <c r="X145" s="64">
        <f t="shared" ca="1" si="19"/>
        <v>0</v>
      </c>
      <c r="Y145" s="64">
        <f t="shared" ca="1" si="17"/>
        <v>0</v>
      </c>
      <c r="AM145" s="156"/>
    </row>
    <row r="146" spans="1:39">
      <c r="A146" s="12">
        <f t="shared" ca="1" si="10"/>
        <v>0</v>
      </c>
      <c r="B146" s="12" t="str">
        <f>IF([1]DRUM!A123="","",[1]DRUM!A123)</f>
        <v>Export</v>
      </c>
      <c r="C146" s="12">
        <f t="shared" ca="1" si="11"/>
        <v>0</v>
      </c>
      <c r="D146" s="155">
        <f t="shared" ca="1" si="12"/>
        <v>0</v>
      </c>
      <c r="E146" s="26" t="str">
        <f>IF([1]DRUM!B123="","",[1]DRUM!B123)</f>
        <v>WDB220008</v>
      </c>
      <c r="F146" s="26">
        <f>IF([1]DRUM!C123="","",[1]DRUM!C123)</f>
        <v>2250</v>
      </c>
      <c r="G146" s="26">
        <f>IF([1]DRUM!D123="","",[1]DRUM!D123)</f>
        <v>2200</v>
      </c>
      <c r="H146" s="26">
        <f>IF([1]DRUM!E123="","",[1]DRUM!E123)</f>
        <v>750</v>
      </c>
      <c r="I146" s="26">
        <f>IF([1]DRUM!F123="","",[1]DRUM!F123)</f>
        <v>940</v>
      </c>
      <c r="J146" s="26">
        <f>IF([1]DRUM!G123="","",[1]DRUM!G123)</f>
        <v>1100</v>
      </c>
      <c r="K146" s="26">
        <f>IF([1]DRUM!H123="","",[1]DRUM!H123)</f>
        <v>1100</v>
      </c>
      <c r="L146" s="26" t="str">
        <f>IF([1]DRUM!I123="","",[1]DRUM!I123)</f>
        <v/>
      </c>
      <c r="M146" s="26">
        <f>IF([1]DRUM!J123="","",
IF(AND([1]DRUM!K123="Wooden Drum",[1]DRUM!J123&gt;Max_WD_Capacity),Max_WD_Capacity,
[1]DRUM!J123))</f>
        <v>3000</v>
      </c>
      <c r="N146" s="26" t="str">
        <f>IF([1]DRUM!K123="","",[1]DRUM!K123)</f>
        <v>Wooden Drum</v>
      </c>
      <c r="O146" s="26">
        <f>IF([1]DRUM!L123="","",[1]DRUM!L123)</f>
        <v>390</v>
      </c>
      <c r="P146" s="26">
        <f>IF([1]DRUM!M123="","",[1]DRUM!M123)</f>
        <v>97</v>
      </c>
      <c r="Q146" s="26">
        <f>IF([1]DRUM!N123="","",[1]DRUM!N123)</f>
        <v>3.1579682052966298</v>
      </c>
      <c r="R146" s="26" t="str">
        <f t="shared" si="18"/>
        <v>Export</v>
      </c>
      <c r="S146" s="26">
        <f ca="1">IF(N146="",0,
IF(Knee_Application="YES",Knee_Width,IF(Knee_Application="NO",0,
IF(OR(Cable_Type="OH",SearchData("Conductor",Cable_Desc)),0,
IF(N146="Steel Drum",Knee_Width,
IF(N146="Plywood Drum",0,
IF(Country="UAE",0,
IF(AND(OR(SearchData("LSHF",Cable_Desc),SearchData("LSZH",Cable_Desc),SearchData("LS0H",Cable_Desc),SearchData("LSOH",Cable_Desc)),D.nom&gt;40),Knee_Width,
IF(AND(Country="Egypt",D.nom&gt;60),Knee_Width,
IF(AND(Country&lt;&gt;"Egypt",D.nom&gt;35),Knee_Width,
0))))))))))</f>
        <v>125</v>
      </c>
      <c r="T146" s="118">
        <f t="shared" ca="1" si="13"/>
        <v>6</v>
      </c>
      <c r="U146" s="118">
        <f t="shared" ca="1" si="14"/>
        <v>4</v>
      </c>
      <c r="V146" s="117">
        <f t="shared" ca="1" si="15"/>
        <v>93.222363765562093</v>
      </c>
      <c r="W146" s="64">
        <f t="shared" ca="1" si="16"/>
        <v>0</v>
      </c>
      <c r="X146" s="64">
        <f t="shared" ca="1" si="19"/>
        <v>0</v>
      </c>
      <c r="Y146" s="64">
        <f t="shared" ca="1" si="17"/>
        <v>0</v>
      </c>
      <c r="AM146" s="156"/>
    </row>
    <row r="147" spans="1:39">
      <c r="A147" s="12">
        <f t="shared" ca="1" si="10"/>
        <v>0</v>
      </c>
      <c r="B147" s="12" t="str">
        <f>IF([1]DRUM!A124="","",[1]DRUM!A124)</f>
        <v>Export</v>
      </c>
      <c r="C147" s="12">
        <f t="shared" ca="1" si="11"/>
        <v>0</v>
      </c>
      <c r="D147" s="155">
        <f t="shared" ca="1" si="12"/>
        <v>0</v>
      </c>
      <c r="E147" s="26" t="str">
        <f>IF([1]DRUM!B124="","",[1]DRUM!B124)</f>
        <v>WDB220085</v>
      </c>
      <c r="F147" s="26">
        <f>IF([1]DRUM!C124="","",[1]DRUM!C124)</f>
        <v>2250</v>
      </c>
      <c r="G147" s="26">
        <f>IF([1]DRUM!D124="","",[1]DRUM!D124)</f>
        <v>2200</v>
      </c>
      <c r="H147" s="26">
        <f>IF([1]DRUM!E124="","",[1]DRUM!E124)</f>
        <v>1050</v>
      </c>
      <c r="I147" s="26">
        <f>IF([1]DRUM!F124="","",[1]DRUM!F124)</f>
        <v>900</v>
      </c>
      <c r="J147" s="26">
        <f>IF([1]DRUM!G124="","",[1]DRUM!G124)</f>
        <v>1100</v>
      </c>
      <c r="K147" s="26">
        <f>IF([1]DRUM!H124="","",[1]DRUM!H124)</f>
        <v>1100</v>
      </c>
      <c r="L147" s="26" t="str">
        <f>IF([1]DRUM!I124="","",[1]DRUM!I124)</f>
        <v/>
      </c>
      <c r="M147" s="26">
        <f>IF([1]DRUM!J124="","",
IF(AND([1]DRUM!K124="Wooden Drum",[1]DRUM!J124&gt;Max_WD_Capacity),Max_WD_Capacity,
[1]DRUM!J124))</f>
        <v>4000</v>
      </c>
      <c r="N147" s="26" t="str">
        <f>IF([1]DRUM!K124="","",[1]DRUM!K124)</f>
        <v>Wooden Drum</v>
      </c>
      <c r="O147" s="26">
        <f>IF([1]DRUM!L124="","",[1]DRUM!L124)</f>
        <v>390</v>
      </c>
      <c r="P147" s="26">
        <f>IF([1]DRUM!M124="","",[1]DRUM!M124)</f>
        <v>97</v>
      </c>
      <c r="Q147" s="26">
        <f>IF([1]DRUM!N124="","",[1]DRUM!N124)</f>
        <v>2.6418830721281665</v>
      </c>
      <c r="R147" s="26" t="str">
        <f t="shared" si="18"/>
        <v>Export</v>
      </c>
      <c r="S147" s="26">
        <f ca="1">IF(N147="",0,
IF(Knee_Application="YES",Knee_Width,IF(Knee_Application="NO",0,
IF(OR(Cable_Type="OH",SearchData("Conductor",Cable_Desc)),0,
IF(N147="Steel Drum",Knee_Width,
IF(N147="Plywood Drum",0,
IF(Country="UAE",0,
IF(AND(OR(SearchData("LSHF",Cable_Desc),SearchData("LSZH",Cable_Desc),SearchData("LS0H",Cable_Desc),SearchData("LSOH",Cable_Desc)),D.nom&gt;40),Knee_Width,
IF(AND(Country="Egypt",D.nom&gt;60),Knee_Width,
IF(AND(Country&lt;&gt;"Egypt",D.nom&gt;35),Knee_Width,
0))))))))))</f>
        <v>125</v>
      </c>
      <c r="T147" s="118">
        <f t="shared" ca="1" si="13"/>
        <v>6</v>
      </c>
      <c r="U147" s="118">
        <f t="shared" ca="1" si="14"/>
        <v>3</v>
      </c>
      <c r="V147" s="117">
        <f t="shared" ca="1" si="15"/>
        <v>80.005055153379104</v>
      </c>
      <c r="W147" s="64">
        <f t="shared" ca="1" si="16"/>
        <v>0</v>
      </c>
      <c r="X147" s="64">
        <f t="shared" ca="1" si="19"/>
        <v>1</v>
      </c>
      <c r="Y147" s="64">
        <f t="shared" ca="1" si="17"/>
        <v>0</v>
      </c>
      <c r="AM147" s="156"/>
    </row>
    <row r="148" spans="1:39">
      <c r="A148" s="12">
        <f t="shared" ca="1" si="10"/>
        <v>0</v>
      </c>
      <c r="B148" s="12" t="str">
        <f>IF([1]DRUM!A125="","",[1]DRUM!A125)</f>
        <v>Export</v>
      </c>
      <c r="C148" s="12">
        <f t="shared" ca="1" si="11"/>
        <v>0</v>
      </c>
      <c r="D148" s="155">
        <f t="shared" ca="1" si="12"/>
        <v>0</v>
      </c>
      <c r="E148" s="26" t="str">
        <f>IF([1]DRUM!B125="","",[1]DRUM!B125)</f>
        <v>WDB220035</v>
      </c>
      <c r="F148" s="26">
        <f>IF([1]DRUM!C125="","",[1]DRUM!C125)</f>
        <v>2250</v>
      </c>
      <c r="G148" s="26">
        <f>IF([1]DRUM!D125="","",[1]DRUM!D125)</f>
        <v>2200</v>
      </c>
      <c r="H148" s="26">
        <f>IF([1]DRUM!E125="","",[1]DRUM!E125)</f>
        <v>900</v>
      </c>
      <c r="I148" s="26">
        <f>IF([1]DRUM!F125="","",[1]DRUM!F125)</f>
        <v>900</v>
      </c>
      <c r="J148" s="26">
        <f>IF([1]DRUM!G125="","",[1]DRUM!G125)</f>
        <v>1100</v>
      </c>
      <c r="K148" s="26">
        <f>IF([1]DRUM!H125="","",[1]DRUM!H125)</f>
        <v>1100</v>
      </c>
      <c r="L148" s="26" t="str">
        <f>IF([1]DRUM!I125="","",[1]DRUM!I125)</f>
        <v/>
      </c>
      <c r="M148" s="26">
        <f>IF([1]DRUM!J125="","",
IF(AND([1]DRUM!K125="Wooden Drum",[1]DRUM!J125&gt;Max_WD_Capacity),Max_WD_Capacity,
[1]DRUM!J125))</f>
        <v>4000</v>
      </c>
      <c r="N148" s="26" t="str">
        <f>IF([1]DRUM!K125="","",[1]DRUM!K125)</f>
        <v>Wooden Drum</v>
      </c>
      <c r="O148" s="26">
        <f>IF([1]DRUM!L125="","",[1]DRUM!L125)</f>
        <v>385</v>
      </c>
      <c r="P148" s="26">
        <f>IF([1]DRUM!M125="","",[1]DRUM!M125)</f>
        <v>97</v>
      </c>
      <c r="Q148" s="26">
        <f>IF([1]DRUM!N125="","",[1]DRUM!N125)</f>
        <v>2.8486391386425454</v>
      </c>
      <c r="R148" s="26" t="str">
        <f t="shared" si="18"/>
        <v>Export</v>
      </c>
      <c r="S148" s="26">
        <f ca="1">IF(N148="",0,
IF(Knee_Application="YES",Knee_Width,IF(Knee_Application="NO",0,
IF(OR(Cable_Type="OH",SearchData("Conductor",Cable_Desc)),0,
IF(N148="Steel Drum",Knee_Width,
IF(N148="Plywood Drum",0,
IF(Country="UAE",0,
IF(AND(OR(SearchData("LSHF",Cable_Desc),SearchData("LSZH",Cable_Desc),SearchData("LS0H",Cable_Desc),SearchData("LSOH",Cable_Desc)),D.nom&gt;40),Knee_Width,
IF(AND(Country="Egypt",D.nom&gt;60),Knee_Width,
IF(AND(Country&lt;&gt;"Egypt",D.nom&gt;35),Knee_Width,
0))))))))))</f>
        <v>125</v>
      </c>
      <c r="T148" s="118">
        <f t="shared" ca="1" si="13"/>
        <v>6</v>
      </c>
      <c r="U148" s="118">
        <f t="shared" ca="1" si="14"/>
        <v>4</v>
      </c>
      <c r="V148" s="117">
        <f t="shared" ca="1" si="15"/>
        <v>104.53209731848536</v>
      </c>
      <c r="W148" s="64">
        <f t="shared" ca="1" si="16"/>
        <v>0</v>
      </c>
      <c r="X148" s="64">
        <f t="shared" ca="1" si="19"/>
        <v>1</v>
      </c>
      <c r="Y148" s="64">
        <f t="shared" ca="1" si="17"/>
        <v>0</v>
      </c>
      <c r="AM148" s="156"/>
    </row>
    <row r="149" spans="1:39">
      <c r="A149" s="12">
        <f t="shared" ca="1" si="10"/>
        <v>0</v>
      </c>
      <c r="B149" s="12" t="str">
        <f>IF([1]DRUM!A126="","",[1]DRUM!A126)</f>
        <v>Export</v>
      </c>
      <c r="C149" s="12">
        <f t="shared" ca="1" si="11"/>
        <v>0</v>
      </c>
      <c r="D149" s="155">
        <f t="shared" ca="1" si="12"/>
        <v>0</v>
      </c>
      <c r="E149" s="26" t="str">
        <f>IF([1]DRUM!B126="","",[1]DRUM!B126)</f>
        <v>WDB220013</v>
      </c>
      <c r="F149" s="26">
        <f>IF([1]DRUM!C126="","",[1]DRUM!C126)</f>
        <v>2250</v>
      </c>
      <c r="G149" s="26">
        <f>IF([1]DRUM!D126="","",[1]DRUM!D126)</f>
        <v>2200</v>
      </c>
      <c r="H149" s="26">
        <f>IF([1]DRUM!E126="","",[1]DRUM!E126)</f>
        <v>1000</v>
      </c>
      <c r="I149" s="26">
        <f>IF([1]DRUM!F126="","",[1]DRUM!F126)</f>
        <v>900</v>
      </c>
      <c r="J149" s="26">
        <f>IF([1]DRUM!G126="","",[1]DRUM!G126)</f>
        <v>1100</v>
      </c>
      <c r="K149" s="26">
        <f>IF([1]DRUM!H126="","",[1]DRUM!H126)</f>
        <v>1100</v>
      </c>
      <c r="L149" s="26" t="str">
        <f>IF([1]DRUM!I126="","",[1]DRUM!I126)</f>
        <v>Supported</v>
      </c>
      <c r="M149" s="26">
        <f>IF([1]DRUM!J126="","",
IF(AND([1]DRUM!K126="Wooden Drum",[1]DRUM!J126&gt;Max_WD_Capacity),Max_WD_Capacity,
[1]DRUM!J126))</f>
        <v>5000</v>
      </c>
      <c r="N149" s="26" t="str">
        <f>IF([1]DRUM!K126="","",[1]DRUM!K126)</f>
        <v>Wooden Drum</v>
      </c>
      <c r="O149" s="26">
        <f>IF([1]DRUM!L126="","",[1]DRUM!L126)</f>
        <v>450</v>
      </c>
      <c r="P149" s="26">
        <f>IF([1]DRUM!M126="","",[1]DRUM!M126)</f>
        <v>97</v>
      </c>
      <c r="Q149" s="26">
        <f>IF([1]DRUM!N126="","",[1]DRUM!N126)</f>
        <v>2.7143360527015816</v>
      </c>
      <c r="R149" s="26" t="str">
        <f t="shared" si="18"/>
        <v>Export</v>
      </c>
      <c r="S149" s="26">
        <f ca="1">IF(N149="",0,
IF(Knee_Application="YES",Knee_Width,IF(Knee_Application="NO",0,
IF(OR(Cable_Type="OH",SearchData("Conductor",Cable_Desc)),0,
IF(N149="Steel Drum",Knee_Width,
IF(N149="Plywood Drum",0,
IF(Country="UAE",0,
IF(AND(OR(SearchData("LSHF",Cable_Desc),SearchData("LSZH",Cable_Desc),SearchData("LS0H",Cable_Desc),SearchData("LSOH",Cable_Desc)),D.nom&gt;40),Knee_Width,
IF(AND(Country="Egypt",D.nom&gt;60),Knee_Width,
IF(AND(Country&lt;&gt;"Egypt",D.nom&gt;35),Knee_Width,
0))))))))))</f>
        <v>125</v>
      </c>
      <c r="T149" s="118">
        <f t="shared" ca="1" si="13"/>
        <v>6</v>
      </c>
      <c r="U149" s="118">
        <f t="shared" ca="1" si="14"/>
        <v>3</v>
      </c>
      <c r="V149" s="117">
        <f t="shared" ca="1" si="15"/>
        <v>77.177621765148288</v>
      </c>
      <c r="W149" s="64">
        <f t="shared" ca="1" si="16"/>
        <v>0</v>
      </c>
      <c r="X149" s="64">
        <f t="shared" ca="1" si="19"/>
        <v>1</v>
      </c>
      <c r="Y149" s="64">
        <f t="shared" ca="1" si="17"/>
        <v>0</v>
      </c>
      <c r="AM149" s="156"/>
    </row>
    <row r="150" spans="1:39">
      <c r="A150" s="12">
        <f t="shared" ca="1" si="10"/>
        <v>0</v>
      </c>
      <c r="B150" s="12" t="str">
        <f>IF([1]DRUM!A127="","",[1]DRUM!A127)</f>
        <v>Export</v>
      </c>
      <c r="C150" s="12">
        <f t="shared" ca="1" si="11"/>
        <v>0</v>
      </c>
      <c r="D150" s="155">
        <f t="shared" ca="1" si="12"/>
        <v>0</v>
      </c>
      <c r="E150" s="26" t="str">
        <f>IF([1]DRUM!B127="","",[1]DRUM!B127)</f>
        <v>WDB230043</v>
      </c>
      <c r="F150" s="26">
        <f>IF([1]DRUM!C127="","",[1]DRUM!C127)</f>
        <v>2350</v>
      </c>
      <c r="G150" s="26">
        <f>IF([1]DRUM!D127="","",[1]DRUM!D127)</f>
        <v>2300</v>
      </c>
      <c r="H150" s="26">
        <f>IF([1]DRUM!E127="","",[1]DRUM!E127)</f>
        <v>1050</v>
      </c>
      <c r="I150" s="26">
        <f>IF([1]DRUM!F127="","",[1]DRUM!F127)</f>
        <v>900</v>
      </c>
      <c r="J150" s="26">
        <f>IF([1]DRUM!G127="","",[1]DRUM!G127)</f>
        <v>1100</v>
      </c>
      <c r="K150" s="26">
        <f>IF([1]DRUM!H127="","",[1]DRUM!H127)</f>
        <v>1100</v>
      </c>
      <c r="L150" s="26" t="str">
        <f>IF([1]DRUM!I127="","",[1]DRUM!I127)</f>
        <v/>
      </c>
      <c r="M150" s="26">
        <f>IF([1]DRUM!J127="","",
IF(AND([1]DRUM!K127="Wooden Drum",[1]DRUM!J127&gt;Max_WD_Capacity),Max_WD_Capacity,
[1]DRUM!J127))</f>
        <v>2500</v>
      </c>
      <c r="N150" s="26" t="str">
        <f>IF([1]DRUM!K127="","",[1]DRUM!K127)</f>
        <v>Wooden Drum</v>
      </c>
      <c r="O150" s="26">
        <f>IF([1]DRUM!L127="","",[1]DRUM!L127)</f>
        <v>328</v>
      </c>
      <c r="P150" s="26">
        <f>IF([1]DRUM!M127="","",[1]DRUM!M127)</f>
        <v>102</v>
      </c>
      <c r="Q150" s="26">
        <f>IF([1]DRUM!N127="","",[1]DRUM!N127)</f>
        <v>2.9599693283041333</v>
      </c>
      <c r="R150" s="26" t="str">
        <f t="shared" si="18"/>
        <v>Export</v>
      </c>
      <c r="S150" s="26">
        <f ca="1">IF(N150="",0,
IF(Knee_Application="YES",Knee_Width,IF(Knee_Application="NO",0,
IF(OR(Cable_Type="OH",SearchData("Conductor",Cable_Desc)),0,
IF(N150="Steel Drum",Knee_Width,
IF(N150="Plywood Drum",0,
IF(Country="UAE",0,
IF(AND(OR(SearchData("LSHF",Cable_Desc),SearchData("LSZH",Cable_Desc),SearchData("LS0H",Cable_Desc),SearchData("LSOH",Cable_Desc)),D.nom&gt;40),Knee_Width,
IF(AND(Country="Egypt",D.nom&gt;60),Knee_Width,
IF(AND(Country&lt;&gt;"Egypt",D.nom&gt;35),Knee_Width,
0))))))))))</f>
        <v>125</v>
      </c>
      <c r="T150" s="118">
        <f t="shared" ca="1" si="13"/>
        <v>6</v>
      </c>
      <c r="U150" s="118">
        <f t="shared" ca="1" si="14"/>
        <v>4</v>
      </c>
      <c r="V150" s="117">
        <f t="shared" ca="1" si="15"/>
        <v>115.8418308714086</v>
      </c>
      <c r="W150" s="64">
        <f t="shared" ca="1" si="16"/>
        <v>0</v>
      </c>
      <c r="X150" s="64">
        <f t="shared" ca="1" si="19"/>
        <v>0</v>
      </c>
      <c r="Y150" s="64">
        <f t="shared" ca="1" si="17"/>
        <v>0</v>
      </c>
      <c r="AM150" s="156"/>
    </row>
    <row r="151" spans="1:39">
      <c r="A151" s="12">
        <f t="shared" ca="1" si="10"/>
        <v>0</v>
      </c>
      <c r="B151" s="12" t="str">
        <f>IF([1]DRUM!A128="","",[1]DRUM!A128)</f>
        <v>Export</v>
      </c>
      <c r="C151" s="12">
        <f t="shared" ca="1" si="11"/>
        <v>0</v>
      </c>
      <c r="D151" s="155">
        <f t="shared" ca="1" si="12"/>
        <v>0</v>
      </c>
      <c r="E151" s="26" t="str">
        <f>IF([1]DRUM!B128="","",[1]DRUM!B128)</f>
        <v>WDB230000</v>
      </c>
      <c r="F151" s="26">
        <f>IF([1]DRUM!C128="","",[1]DRUM!C128)</f>
        <v>2350</v>
      </c>
      <c r="G151" s="26">
        <f>IF([1]DRUM!D128="","",[1]DRUM!D128)</f>
        <v>2300</v>
      </c>
      <c r="H151" s="26">
        <f>IF([1]DRUM!E128="","",[1]DRUM!E128)</f>
        <v>1100</v>
      </c>
      <c r="I151" s="26">
        <f>IF([1]DRUM!F128="","",[1]DRUM!F128)</f>
        <v>900</v>
      </c>
      <c r="J151" s="26">
        <f>IF([1]DRUM!G128="","",[1]DRUM!G128)</f>
        <v>1100</v>
      </c>
      <c r="K151" s="26">
        <f>IF([1]DRUM!H128="","",[1]DRUM!H128)</f>
        <v>1100</v>
      </c>
      <c r="L151" s="26" t="str">
        <f>IF([1]DRUM!I128="","",[1]DRUM!I128)</f>
        <v/>
      </c>
      <c r="M151" s="26">
        <f>IF([1]DRUM!J128="","",
IF(AND([1]DRUM!K128="Wooden Drum",[1]DRUM!J128&gt;Max_WD_Capacity),Max_WD_Capacity,
[1]DRUM!J128))</f>
        <v>3000</v>
      </c>
      <c r="N151" s="26" t="str">
        <f>IF([1]DRUM!K128="","",[1]DRUM!K128)</f>
        <v>Wooden Drum</v>
      </c>
      <c r="O151" s="26">
        <f>IF([1]DRUM!L128="","",[1]DRUM!L128)</f>
        <v>510</v>
      </c>
      <c r="P151" s="26">
        <f>IF([1]DRUM!M128="","",[1]DRUM!M128)</f>
        <v>102</v>
      </c>
      <c r="Q151" s="26">
        <f>IF([1]DRUM!N128="","",[1]DRUM!N128)</f>
        <v>2.8839820559954301</v>
      </c>
      <c r="R151" s="26" t="str">
        <f t="shared" si="18"/>
        <v>Export</v>
      </c>
      <c r="S151" s="26">
        <f ca="1">IF(N151="",0,
IF(Knee_Application="YES",Knee_Width,IF(Knee_Application="NO",0,
IF(OR(Cable_Type="OH",SearchData("Conductor",Cable_Desc)),0,
IF(N151="Steel Drum",Knee_Width,
IF(N151="Plywood Drum",0,
IF(Country="UAE",0,
IF(AND(OR(SearchData("LSHF",Cable_Desc),SearchData("LSZH",Cable_Desc),SearchData("LS0H",Cable_Desc),SearchData("LSOH",Cable_Desc)),D.nom&gt;40),Knee_Width,
IF(AND(Country="Egypt",D.nom&gt;60),Knee_Width,
IF(AND(Country&lt;&gt;"Egypt",D.nom&gt;35),Knee_Width,
0))))))))))</f>
        <v>125</v>
      </c>
      <c r="T151" s="118">
        <f t="shared" ca="1" si="13"/>
        <v>6</v>
      </c>
      <c r="U151" s="118">
        <f t="shared" ca="1" si="14"/>
        <v>3</v>
      </c>
      <c r="V151" s="117">
        <f t="shared" ca="1" si="15"/>
        <v>82.832488541609919</v>
      </c>
      <c r="W151" s="64">
        <f t="shared" ca="1" si="16"/>
        <v>0</v>
      </c>
      <c r="X151" s="64">
        <f t="shared" ca="1" si="19"/>
        <v>0</v>
      </c>
      <c r="Y151" s="64">
        <f t="shared" ca="1" si="17"/>
        <v>0</v>
      </c>
      <c r="AM151" s="156"/>
    </row>
    <row r="152" spans="1:39">
      <c r="A152" s="12">
        <f t="shared" ca="1" si="10"/>
        <v>0</v>
      </c>
      <c r="B152" s="12" t="str">
        <f>IF([1]DRUM!A129="","",[1]DRUM!A129)</f>
        <v>Export</v>
      </c>
      <c r="C152" s="12">
        <f t="shared" ca="1" si="11"/>
        <v>0</v>
      </c>
      <c r="D152" s="155">
        <f t="shared" ca="1" si="12"/>
        <v>0</v>
      </c>
      <c r="E152" s="26" t="str">
        <f>IF([1]DRUM!B129="","",[1]DRUM!B129)</f>
        <v>WDB230065</v>
      </c>
      <c r="F152" s="26">
        <f>IF([1]DRUM!C129="","",[1]DRUM!C129)</f>
        <v>2350</v>
      </c>
      <c r="G152" s="26">
        <f>IF([1]DRUM!D129="","",[1]DRUM!D129)</f>
        <v>2300</v>
      </c>
      <c r="H152" s="26">
        <f>IF([1]DRUM!E129="","",[1]DRUM!E129)</f>
        <v>950</v>
      </c>
      <c r="I152" s="26">
        <f>IF([1]DRUM!F129="","",[1]DRUM!F129)</f>
        <v>900</v>
      </c>
      <c r="J152" s="26">
        <f>IF([1]DRUM!G129="","",[1]DRUM!G129)</f>
        <v>1100</v>
      </c>
      <c r="K152" s="26">
        <f>IF([1]DRUM!H129="","",[1]DRUM!H129)</f>
        <v>1100</v>
      </c>
      <c r="L152" s="26" t="str">
        <f>IF([1]DRUM!I129="","",[1]DRUM!I129)</f>
        <v/>
      </c>
      <c r="M152" s="26">
        <f>IF([1]DRUM!J129="","",
IF(AND([1]DRUM!K129="Wooden Drum",[1]DRUM!J129&gt;Max_WD_Capacity),Max_WD_Capacity,
[1]DRUM!J129))</f>
        <v>3000</v>
      </c>
      <c r="N152" s="26" t="str">
        <f>IF([1]DRUM!K129="","",[1]DRUM!K129)</f>
        <v>Wooden Drum</v>
      </c>
      <c r="O152" s="26">
        <f>IF([1]DRUM!L129="","",[1]DRUM!L129)</f>
        <v>385</v>
      </c>
      <c r="P152" s="26">
        <f>IF([1]DRUM!M129="","",[1]DRUM!M129)</f>
        <v>102</v>
      </c>
      <c r="Q152" s="26">
        <f>IF([1]DRUM!N129="","",[1]DRUM!N129)</f>
        <v>3.1013409977156741</v>
      </c>
      <c r="R152" s="26" t="str">
        <f t="shared" si="18"/>
        <v>Export</v>
      </c>
      <c r="S152" s="26">
        <f ca="1">IF(N152="",0,
IF(Knee_Application="YES",Knee_Width,IF(Knee_Application="NO",0,
IF(OR(Cable_Type="OH",SearchData("Conductor",Cable_Desc)),0,
IF(N152="Steel Drum",Knee_Width,
IF(N152="Plywood Drum",0,
IF(Country="UAE",0,
IF(AND(OR(SearchData("LSHF",Cable_Desc),SearchData("LSZH",Cable_Desc),SearchData("LS0H",Cable_Desc),SearchData("LSOH",Cable_Desc)),D.nom&gt;40),Knee_Width,
IF(AND(Country="Egypt",D.nom&gt;60),Knee_Width,
IF(AND(Country&lt;&gt;"Egypt",D.nom&gt;35),Knee_Width,
0))))))))))</f>
        <v>125</v>
      </c>
      <c r="T152" s="118">
        <f t="shared" ca="1" si="13"/>
        <v>6</v>
      </c>
      <c r="U152" s="118">
        <f t="shared" ca="1" si="14"/>
        <v>4</v>
      </c>
      <c r="V152" s="117">
        <f t="shared" ca="1" si="15"/>
        <v>108.3020085027931</v>
      </c>
      <c r="W152" s="64">
        <f t="shared" ca="1" si="16"/>
        <v>0</v>
      </c>
      <c r="X152" s="64">
        <f t="shared" ca="1" si="19"/>
        <v>0</v>
      </c>
      <c r="Y152" s="64">
        <f t="shared" ca="1" si="17"/>
        <v>0</v>
      </c>
      <c r="AM152" s="156"/>
    </row>
    <row r="153" spans="1:39">
      <c r="A153" s="12">
        <f t="shared" ref="A153:A216" ca="1" si="20">IF(OR(E153="",G153="",K153="",G153&lt;Min_Flange_Diam,G153&gt;Max_Flange_Diam,K153&lt;Min_Outer_Width,K153&gt;Max_Outer_Width),0,IFERROR(W153*X153*Y153,0))</f>
        <v>0</v>
      </c>
      <c r="B153" s="12" t="str">
        <f>IF([1]DRUM!A130="","",[1]DRUM!A130)</f>
        <v>Export</v>
      </c>
      <c r="C153" s="12">
        <f t="shared" ref="C153:C216" ca="1" si="21">IF(B153="","",IF(OR(B153=Main_DT,B153=Ext_DT),1,0))</f>
        <v>0</v>
      </c>
      <c r="D153" s="155">
        <f t="shared" ref="D153:D216" ca="1" si="22">IF(O153="",0,IFERROR(A153*C153,0))</f>
        <v>0</v>
      </c>
      <c r="E153" s="26" t="str">
        <f>IF([1]DRUM!B130="","",[1]DRUM!B130)</f>
        <v>WDB230001</v>
      </c>
      <c r="F153" s="26">
        <f>IF([1]DRUM!C130="","",[1]DRUM!C130)</f>
        <v>2350</v>
      </c>
      <c r="G153" s="26">
        <f>IF([1]DRUM!D130="","",[1]DRUM!D130)</f>
        <v>2300</v>
      </c>
      <c r="H153" s="26">
        <f>IF([1]DRUM!E130="","",[1]DRUM!E130)</f>
        <v>1000</v>
      </c>
      <c r="I153" s="26">
        <f>IF([1]DRUM!F130="","",[1]DRUM!F130)</f>
        <v>900</v>
      </c>
      <c r="J153" s="26">
        <f>IF([1]DRUM!G130="","",[1]DRUM!G130)</f>
        <v>1100</v>
      </c>
      <c r="K153" s="26">
        <f>IF([1]DRUM!H130="","",[1]DRUM!H130)</f>
        <v>1100</v>
      </c>
      <c r="L153" s="26" t="str">
        <f>IF([1]DRUM!I130="","",[1]DRUM!I130)</f>
        <v/>
      </c>
      <c r="M153" s="26">
        <f>IF([1]DRUM!J130="","",
IF(AND([1]DRUM!K130="Wooden Drum",[1]DRUM!J130&gt;Max_WD_Capacity),Max_WD_Capacity,
[1]DRUM!J130))</f>
        <v>3700</v>
      </c>
      <c r="N153" s="26" t="str">
        <f>IF([1]DRUM!K130="","",[1]DRUM!K130)</f>
        <v>Wooden Drum</v>
      </c>
      <c r="O153" s="26">
        <f>IF([1]DRUM!L130="","",[1]DRUM!L130)</f>
        <v>510</v>
      </c>
      <c r="P153" s="26">
        <f>IF([1]DRUM!M130="","",[1]DRUM!M130)</f>
        <v>102</v>
      </c>
      <c r="Q153" s="26">
        <f>IF([1]DRUM!N130="","",[1]DRUM!N130)</f>
        <v>3.0324223088775479</v>
      </c>
      <c r="R153" s="26" t="str">
        <f t="shared" si="18"/>
        <v>Export</v>
      </c>
      <c r="S153" s="26">
        <f ca="1">IF(N153="",0,
IF(Knee_Application="YES",Knee_Width,IF(Knee_Application="NO",0,
IF(OR(Cable_Type="OH",SearchData("Conductor",Cable_Desc)),0,
IF(N153="Steel Drum",Knee_Width,
IF(N153="Plywood Drum",0,
IF(Country="UAE",0,
IF(AND(OR(SearchData("LSHF",Cable_Desc),SearchData("LSZH",Cable_Desc),SearchData("LS0H",Cable_Desc),SearchData("LSOH",Cable_Desc)),D.nom&gt;40),Knee_Width,
IF(AND(Country="Egypt",D.nom&gt;60),Knee_Width,
IF(AND(Country&lt;&gt;"Egypt",D.nom&gt;35),Knee_Width,
0))))))))))</f>
        <v>125</v>
      </c>
      <c r="T153" s="118">
        <f t="shared" ref="T153:T216" ca="1" si="23">IFERROR(TRUNC((I153-S153)/$L$4),0)</f>
        <v>6</v>
      </c>
      <c r="U153" s="118">
        <f t="shared" ref="U153:U216" ca="1" si="24">IFERROR(TRUNC((((G153-H153)/2)-I$11)/L$4),0)</f>
        <v>4</v>
      </c>
      <c r="V153" s="117">
        <f t="shared" ref="V153:V216" ca="1" si="25">IFERROR(T153*PI()*(H153*U153+L$4*U153^2)/1000,0)</f>
        <v>112.07191968710084</v>
      </c>
      <c r="W153" s="64">
        <f t="shared" ref="W153:W216" ca="1" si="26">IFERROR(IF(H153&gt;=J$11,1,0),0)</f>
        <v>0</v>
      </c>
      <c r="X153" s="64">
        <f t="shared" ca="1" si="19"/>
        <v>1</v>
      </c>
      <c r="Y153" s="64">
        <f t="shared" ref="Y153:Y216" ca="1" si="27">IFERROR(IF(V153&gt;=L$6*0.99,1,0),0)</f>
        <v>0</v>
      </c>
      <c r="AM153" s="156"/>
    </row>
    <row r="154" spans="1:39">
      <c r="A154" s="12">
        <f t="shared" ca="1" si="20"/>
        <v>0</v>
      </c>
      <c r="B154" s="12" t="str">
        <f>IF([1]DRUM!A131="","",[1]DRUM!A131)</f>
        <v>Export</v>
      </c>
      <c r="C154" s="12">
        <f t="shared" ca="1" si="21"/>
        <v>0</v>
      </c>
      <c r="D154" s="155">
        <f t="shared" ca="1" si="22"/>
        <v>0</v>
      </c>
      <c r="E154" s="26" t="str">
        <f>IF([1]DRUM!B131="","",[1]DRUM!B131)</f>
        <v>WDB230044</v>
      </c>
      <c r="F154" s="26">
        <f>IF([1]DRUM!C131="","",[1]DRUM!C131)</f>
        <v>2350</v>
      </c>
      <c r="G154" s="26">
        <f>IF([1]DRUM!D131="","",[1]DRUM!D131)</f>
        <v>2300</v>
      </c>
      <c r="H154" s="26">
        <f>IF([1]DRUM!E131="","",[1]DRUM!E131)</f>
        <v>1050</v>
      </c>
      <c r="I154" s="26">
        <f>IF([1]DRUM!F131="","",[1]DRUM!F131)</f>
        <v>900</v>
      </c>
      <c r="J154" s="26">
        <f>IF([1]DRUM!G131="","",[1]DRUM!G131)</f>
        <v>1100</v>
      </c>
      <c r="K154" s="26">
        <f>IF([1]DRUM!H131="","",[1]DRUM!H131)</f>
        <v>1100</v>
      </c>
      <c r="L154" s="26" t="str">
        <f>IF([1]DRUM!I131="","",[1]DRUM!I131)</f>
        <v/>
      </c>
      <c r="M154" s="26">
        <f>IF([1]DRUM!J131="","",
IF(AND([1]DRUM!K131="Wooden Drum",[1]DRUM!J131&gt;Max_WD_Capacity),Max_WD_Capacity,
[1]DRUM!J131))</f>
        <v>4000</v>
      </c>
      <c r="N154" s="26" t="str">
        <f>IF([1]DRUM!K131="","",[1]DRUM!K131)</f>
        <v>Wooden Drum</v>
      </c>
      <c r="O154" s="26">
        <f>IF([1]DRUM!L131="","",[1]DRUM!L131)</f>
        <v>372</v>
      </c>
      <c r="P154" s="26">
        <f>IF([1]DRUM!M131="","",[1]DRUM!M131)</f>
        <v>102</v>
      </c>
      <c r="Q154" s="26">
        <f>IF([1]DRUM!N131="","",[1]DRUM!N131)</f>
        <v>2.9599693283041333</v>
      </c>
      <c r="R154" s="26" t="str">
        <f t="shared" ref="R154:R217" si="28">B154</f>
        <v>Export</v>
      </c>
      <c r="S154" s="26">
        <f ca="1">IF(N154="",0,
IF(Knee_Application="YES",Knee_Width,IF(Knee_Application="NO",0,
IF(OR(Cable_Type="OH",SearchData("Conductor",Cable_Desc)),0,
IF(N154="Steel Drum",Knee_Width,
IF(N154="Plywood Drum",0,
IF(Country="UAE",0,
IF(AND(OR(SearchData("LSHF",Cable_Desc),SearchData("LSZH",Cable_Desc),SearchData("LS0H",Cable_Desc),SearchData("LSOH",Cable_Desc)),D.nom&gt;40),Knee_Width,
IF(AND(Country="Egypt",D.nom&gt;60),Knee_Width,
IF(AND(Country&lt;&gt;"Egypt",D.nom&gt;35),Knee_Width,
0))))))))))</f>
        <v>125</v>
      </c>
      <c r="T154" s="118">
        <f t="shared" ca="1" si="23"/>
        <v>6</v>
      </c>
      <c r="U154" s="118">
        <f t="shared" ca="1" si="24"/>
        <v>4</v>
      </c>
      <c r="V154" s="117">
        <f t="shared" ca="1" si="25"/>
        <v>115.8418308714086</v>
      </c>
      <c r="W154" s="64">
        <f t="shared" ca="1" si="26"/>
        <v>0</v>
      </c>
      <c r="X154" s="64">
        <f t="shared" ref="X154:X217" ca="1" si="29">IFERROR(IF(M154*(IF(N154="Steel Drum",1.1,IF(N154="Plywood Drum",1,IF(M154&lt;=1000,1.1,IF(M154&lt;=6000,1.04,1)))))&gt;=L$5,1,0),0)</f>
        <v>1</v>
      </c>
      <c r="Y154" s="64">
        <f t="shared" ca="1" si="27"/>
        <v>0</v>
      </c>
      <c r="AM154" s="156"/>
    </row>
    <row r="155" spans="1:39">
      <c r="A155" s="12">
        <f t="shared" ca="1" si="20"/>
        <v>0</v>
      </c>
      <c r="B155" s="12" t="str">
        <f>IF([1]DRUM!A132="","",[1]DRUM!A132)</f>
        <v>Export</v>
      </c>
      <c r="C155" s="12">
        <f t="shared" ca="1" si="21"/>
        <v>0</v>
      </c>
      <c r="D155" s="155">
        <f t="shared" ca="1" si="22"/>
        <v>0</v>
      </c>
      <c r="E155" s="26" t="str">
        <f>IF([1]DRUM!B132="","",[1]DRUM!B132)</f>
        <v>WDB230074</v>
      </c>
      <c r="F155" s="26">
        <f>IF([1]DRUM!C132="","",[1]DRUM!C132)</f>
        <v>2350</v>
      </c>
      <c r="G155" s="26">
        <f>IF([1]DRUM!D132="","",[1]DRUM!D132)</f>
        <v>2300</v>
      </c>
      <c r="H155" s="26">
        <f>IF([1]DRUM!E132="","",[1]DRUM!E132)</f>
        <v>950</v>
      </c>
      <c r="I155" s="26">
        <f>IF([1]DRUM!F132="","",[1]DRUM!F132)</f>
        <v>900</v>
      </c>
      <c r="J155" s="26">
        <f>IF([1]DRUM!G132="","",[1]DRUM!G132)</f>
        <v>1100</v>
      </c>
      <c r="K155" s="26">
        <f>IF([1]DRUM!H132="","",[1]DRUM!H132)</f>
        <v>1100</v>
      </c>
      <c r="L155" s="26" t="str">
        <f>IF([1]DRUM!I132="","",[1]DRUM!I132)</f>
        <v/>
      </c>
      <c r="M155" s="26">
        <f>IF([1]DRUM!J132="","",
IF(AND([1]DRUM!K132="Wooden Drum",[1]DRUM!J132&gt;Max_WD_Capacity),Max_WD_Capacity,
[1]DRUM!J132))</f>
        <v>4000</v>
      </c>
      <c r="N155" s="26" t="str">
        <f>IF([1]DRUM!K132="","",[1]DRUM!K132)</f>
        <v>Wooden Drum</v>
      </c>
      <c r="O155" s="26">
        <f>IF([1]DRUM!L132="","",[1]DRUM!L132)</f>
        <v>357</v>
      </c>
      <c r="P155" s="26">
        <f>IF([1]DRUM!M132="","",[1]DRUM!M132)</f>
        <v>102</v>
      </c>
      <c r="Q155" s="26">
        <f>IF([1]DRUM!N132="","",[1]DRUM!N132)</f>
        <v>3.1013409977156741</v>
      </c>
      <c r="R155" s="26" t="str">
        <f t="shared" si="28"/>
        <v>Export</v>
      </c>
      <c r="S155" s="26">
        <f ca="1">IF(N155="",0,
IF(Knee_Application="YES",Knee_Width,IF(Knee_Application="NO",0,
IF(OR(Cable_Type="OH",SearchData("Conductor",Cable_Desc)),0,
IF(N155="Steel Drum",Knee_Width,
IF(N155="Plywood Drum",0,
IF(Country="UAE",0,
IF(AND(OR(SearchData("LSHF",Cable_Desc),SearchData("LSZH",Cable_Desc),SearchData("LS0H",Cable_Desc),SearchData("LSOH",Cable_Desc)),D.nom&gt;40),Knee_Width,
IF(AND(Country="Egypt",D.nom&gt;60),Knee_Width,
IF(AND(Country&lt;&gt;"Egypt",D.nom&gt;35),Knee_Width,
0))))))))))</f>
        <v>125</v>
      </c>
      <c r="T155" s="118">
        <f t="shared" ca="1" si="23"/>
        <v>6</v>
      </c>
      <c r="U155" s="118">
        <f t="shared" ca="1" si="24"/>
        <v>4</v>
      </c>
      <c r="V155" s="117">
        <f t="shared" ca="1" si="25"/>
        <v>108.3020085027931</v>
      </c>
      <c r="W155" s="64">
        <f t="shared" ca="1" si="26"/>
        <v>0</v>
      </c>
      <c r="X155" s="64">
        <f t="shared" ca="1" si="29"/>
        <v>1</v>
      </c>
      <c r="Y155" s="64">
        <f t="shared" ca="1" si="27"/>
        <v>0</v>
      </c>
      <c r="AM155" s="156"/>
    </row>
    <row r="156" spans="1:39">
      <c r="A156" s="12">
        <f t="shared" ca="1" si="20"/>
        <v>0</v>
      </c>
      <c r="B156" s="12" t="str">
        <f>IF([1]DRUM!A133="","",[1]DRUM!A133)</f>
        <v>Export</v>
      </c>
      <c r="C156" s="12">
        <f t="shared" ca="1" si="21"/>
        <v>0</v>
      </c>
      <c r="D156" s="155">
        <f t="shared" ca="1" si="22"/>
        <v>0</v>
      </c>
      <c r="E156" s="26" t="str">
        <f>IF([1]DRUM!B133="","",[1]DRUM!B133)</f>
        <v>WDB230073</v>
      </c>
      <c r="F156" s="26">
        <f>IF([1]DRUM!C133="","",[1]DRUM!C133)</f>
        <v>2350</v>
      </c>
      <c r="G156" s="26">
        <f>IF([1]DRUM!D133="","",[1]DRUM!D133)</f>
        <v>2300</v>
      </c>
      <c r="H156" s="26">
        <f>IF([1]DRUM!E133="","",[1]DRUM!E133)</f>
        <v>1050</v>
      </c>
      <c r="I156" s="26">
        <f>IF([1]DRUM!F133="","",[1]DRUM!F133)</f>
        <v>900</v>
      </c>
      <c r="J156" s="26">
        <f>IF([1]DRUM!G133="","",[1]DRUM!G133)</f>
        <v>1100</v>
      </c>
      <c r="K156" s="26">
        <f>IF([1]DRUM!H133="","",[1]DRUM!H133)</f>
        <v>1100</v>
      </c>
      <c r="L156" s="26" t="str">
        <f>IF([1]DRUM!I133="","",[1]DRUM!I133)</f>
        <v>Supported</v>
      </c>
      <c r="M156" s="26">
        <f>IF([1]DRUM!J133="","",
IF(AND([1]DRUM!K133="Wooden Drum",[1]DRUM!J133&gt;Max_WD_Capacity),Max_WD_Capacity,
[1]DRUM!J133))</f>
        <v>7000</v>
      </c>
      <c r="N156" s="26" t="str">
        <f>IF([1]DRUM!K133="","",[1]DRUM!K133)</f>
        <v>Wooden Drum</v>
      </c>
      <c r="O156" s="26">
        <f>IF([1]DRUM!L133="","",[1]DRUM!L133)</f>
        <v>440</v>
      </c>
      <c r="P156" s="26">
        <f>IF([1]DRUM!M133="","",[1]DRUM!M133)</f>
        <v>102</v>
      </c>
      <c r="Q156" s="26">
        <f>IF([1]DRUM!N133="","",[1]DRUM!N133)</f>
        <v>2.9599693283041333</v>
      </c>
      <c r="R156" s="26" t="str">
        <f t="shared" si="28"/>
        <v>Export</v>
      </c>
      <c r="S156" s="26">
        <f ca="1">IF(N156="",0,
IF(Knee_Application="YES",Knee_Width,IF(Knee_Application="NO",0,
IF(OR(Cable_Type="OH",SearchData("Conductor",Cable_Desc)),0,
IF(N156="Steel Drum",Knee_Width,
IF(N156="Plywood Drum",0,
IF(Country="UAE",0,
IF(AND(OR(SearchData("LSHF",Cable_Desc),SearchData("LSZH",Cable_Desc),SearchData("LS0H",Cable_Desc),SearchData("LSOH",Cable_Desc)),D.nom&gt;40),Knee_Width,
IF(AND(Country="Egypt",D.nom&gt;60),Knee_Width,
IF(AND(Country&lt;&gt;"Egypt",D.nom&gt;35),Knee_Width,
0))))))))))</f>
        <v>125</v>
      </c>
      <c r="T156" s="118">
        <f t="shared" ca="1" si="23"/>
        <v>6</v>
      </c>
      <c r="U156" s="118">
        <f t="shared" ca="1" si="24"/>
        <v>4</v>
      </c>
      <c r="V156" s="117">
        <f t="shared" ca="1" si="25"/>
        <v>115.8418308714086</v>
      </c>
      <c r="W156" s="64">
        <f t="shared" ca="1" si="26"/>
        <v>0</v>
      </c>
      <c r="X156" s="64">
        <f t="shared" ca="1" si="29"/>
        <v>1</v>
      </c>
      <c r="Y156" s="64">
        <f t="shared" ca="1" si="27"/>
        <v>0</v>
      </c>
      <c r="AM156" s="156"/>
    </row>
    <row r="157" spans="1:39">
      <c r="A157" s="12">
        <f t="shared" ca="1" si="20"/>
        <v>0</v>
      </c>
      <c r="B157" s="12" t="str">
        <f>IF([1]DRUM!A134="","",[1]DRUM!A134)</f>
        <v>Export</v>
      </c>
      <c r="C157" s="12">
        <f t="shared" ca="1" si="21"/>
        <v>0</v>
      </c>
      <c r="D157" s="155">
        <f t="shared" ca="1" si="22"/>
        <v>0</v>
      </c>
      <c r="E157" s="26" t="str">
        <f>IF([1]DRUM!B134="","",[1]DRUM!B134)</f>
        <v>WDB240000</v>
      </c>
      <c r="F157" s="26">
        <f>IF([1]DRUM!C134="","",[1]DRUM!C134)</f>
        <v>2450</v>
      </c>
      <c r="G157" s="26">
        <f>IF([1]DRUM!D134="","",[1]DRUM!D134)</f>
        <v>2400</v>
      </c>
      <c r="H157" s="26">
        <f>IF([1]DRUM!E134="","",[1]DRUM!E134)</f>
        <v>1200</v>
      </c>
      <c r="I157" s="26">
        <f>IF([1]DRUM!F134="","",[1]DRUM!F134)</f>
        <v>900</v>
      </c>
      <c r="J157" s="26">
        <f>IF([1]DRUM!G134="","",[1]DRUM!G134)</f>
        <v>1100</v>
      </c>
      <c r="K157" s="26">
        <f>IF([1]DRUM!H134="","",[1]DRUM!H134)</f>
        <v>1100</v>
      </c>
      <c r="L157" s="26" t="str">
        <f>IF([1]DRUM!I134="","",[1]DRUM!I134)</f>
        <v/>
      </c>
      <c r="M157" s="26">
        <f>IF([1]DRUM!J134="","",
IF(AND([1]DRUM!K134="Wooden Drum",[1]DRUM!J134&gt;Max_WD_Capacity),Max_WD_Capacity,
[1]DRUM!J134))</f>
        <v>3000</v>
      </c>
      <c r="N157" s="26" t="str">
        <f>IF([1]DRUM!K134="","",[1]DRUM!K134)</f>
        <v>Wooden Drum</v>
      </c>
      <c r="O157" s="26">
        <f>IF([1]DRUM!L134="","",[1]DRUM!L134)</f>
        <v>570</v>
      </c>
      <c r="P157" s="26">
        <f>IF([1]DRUM!M134="","",[1]DRUM!M134)</f>
        <v>106</v>
      </c>
      <c r="Q157" s="26">
        <f>IF([1]DRUM!N134="","",[1]DRUM!N134)</f>
        <v>3.0536280592892791</v>
      </c>
      <c r="R157" s="26" t="str">
        <f t="shared" si="28"/>
        <v>Export</v>
      </c>
      <c r="S157" s="26">
        <f ca="1">IF(N157="",0,
IF(Knee_Application="YES",Knee_Width,IF(Knee_Application="NO",0,
IF(OR(Cable_Type="OH",SearchData("Conductor",Cable_Desc)),0,
IF(N157="Steel Drum",Knee_Width,
IF(N157="Plywood Drum",0,
IF(Country="UAE",0,
IF(AND(OR(SearchData("LSHF",Cable_Desc),SearchData("LSZH",Cable_Desc),SearchData("LS0H",Cable_Desc),SearchData("LSOH",Cable_Desc)),D.nom&gt;40),Knee_Width,
IF(AND(Country="Egypt",D.nom&gt;60),Knee_Width,
IF(AND(Country&lt;&gt;"Egypt",D.nom&gt;35),Knee_Width,
0))))))))))</f>
        <v>125</v>
      </c>
      <c r="T157" s="118">
        <f t="shared" ca="1" si="23"/>
        <v>6</v>
      </c>
      <c r="U157" s="118">
        <f t="shared" ca="1" si="24"/>
        <v>3</v>
      </c>
      <c r="V157" s="117">
        <f t="shared" ca="1" si="25"/>
        <v>88.487355318071536</v>
      </c>
      <c r="W157" s="64">
        <f t="shared" ca="1" si="26"/>
        <v>0</v>
      </c>
      <c r="X157" s="64">
        <f t="shared" ca="1" si="29"/>
        <v>0</v>
      </c>
      <c r="Y157" s="64">
        <f t="shared" ca="1" si="27"/>
        <v>0</v>
      </c>
      <c r="AM157" s="156"/>
    </row>
    <row r="158" spans="1:39">
      <c r="A158" s="12">
        <f t="shared" ca="1" si="20"/>
        <v>0</v>
      </c>
      <c r="B158" s="12" t="str">
        <f>IF([1]DRUM!A135="","",[1]DRUM!A135)</f>
        <v>Export</v>
      </c>
      <c r="C158" s="12">
        <f t="shared" ca="1" si="21"/>
        <v>0</v>
      </c>
      <c r="D158" s="155">
        <f t="shared" ca="1" si="22"/>
        <v>0</v>
      </c>
      <c r="E158" s="26" t="str">
        <f>IF([1]DRUM!B135="","",[1]DRUM!B135)</f>
        <v>WDB240036</v>
      </c>
      <c r="F158" s="26">
        <f>IF([1]DRUM!C135="","",[1]DRUM!C135)</f>
        <v>2450</v>
      </c>
      <c r="G158" s="26">
        <f>IF([1]DRUM!D135="","",[1]DRUM!D135)</f>
        <v>2400</v>
      </c>
      <c r="H158" s="26">
        <f>IF([1]DRUM!E135="","",[1]DRUM!E135)</f>
        <v>1100</v>
      </c>
      <c r="I158" s="26">
        <f>IF([1]DRUM!F135="","",[1]DRUM!F135)</f>
        <v>900</v>
      </c>
      <c r="J158" s="26">
        <f>IF([1]DRUM!G135="","",[1]DRUM!G135)</f>
        <v>1100</v>
      </c>
      <c r="K158" s="26">
        <f>IF([1]DRUM!H135="","",[1]DRUM!H135)</f>
        <v>1100</v>
      </c>
      <c r="L158" s="26" t="str">
        <f>IF([1]DRUM!I135="","",[1]DRUM!I135)</f>
        <v/>
      </c>
      <c r="M158" s="26">
        <f>IF([1]DRUM!J135="","",
IF(AND([1]DRUM!K135="Wooden Drum",[1]DRUM!J135&gt;Max_WD_Capacity),Max_WD_Capacity,
[1]DRUM!J135))</f>
        <v>3000</v>
      </c>
      <c r="N158" s="26" t="str">
        <f>IF([1]DRUM!K135="","",[1]DRUM!K135)</f>
        <v>Wooden Drum</v>
      </c>
      <c r="O158" s="26">
        <f>IF([1]DRUM!L135="","",[1]DRUM!L135)</f>
        <v>570</v>
      </c>
      <c r="P158" s="26">
        <f>IF([1]DRUM!M135="","",[1]DRUM!M135)</f>
        <v>106</v>
      </c>
      <c r="Q158" s="26">
        <f>IF([1]DRUM!N135="","",[1]DRUM!N135)</f>
        <v>3.2162054791125509</v>
      </c>
      <c r="R158" s="26" t="str">
        <f t="shared" si="28"/>
        <v>Export</v>
      </c>
      <c r="S158" s="26">
        <f ca="1">IF(N158="",0,
IF(Knee_Application="YES",Knee_Width,IF(Knee_Application="NO",0,
IF(OR(Cable_Type="OH",SearchData("Conductor",Cable_Desc)),0,
IF(N158="Steel Drum",Knee_Width,
IF(N158="Plywood Drum",0,
IF(Country="UAE",0,
IF(AND(OR(SearchData("LSHF",Cable_Desc),SearchData("LSZH",Cable_Desc),SearchData("LS0H",Cable_Desc),SearchData("LSOH",Cable_Desc)),D.nom&gt;40),Knee_Width,
IF(AND(Country="Egypt",D.nom&gt;60),Knee_Width,
IF(AND(Country&lt;&gt;"Egypt",D.nom&gt;35),Knee_Width,
0))))))))))</f>
        <v>125</v>
      </c>
      <c r="T158" s="118">
        <f t="shared" ca="1" si="23"/>
        <v>6</v>
      </c>
      <c r="U158" s="118">
        <f t="shared" ca="1" si="24"/>
        <v>4</v>
      </c>
      <c r="V158" s="117">
        <f t="shared" ca="1" si="25"/>
        <v>119.61174205571636</v>
      </c>
      <c r="W158" s="64">
        <f t="shared" ca="1" si="26"/>
        <v>0</v>
      </c>
      <c r="X158" s="64">
        <f t="shared" ca="1" si="29"/>
        <v>0</v>
      </c>
      <c r="Y158" s="64">
        <f t="shared" ca="1" si="27"/>
        <v>0</v>
      </c>
      <c r="AM158" s="156"/>
    </row>
    <row r="159" spans="1:39">
      <c r="A159" s="12">
        <f t="shared" ca="1" si="20"/>
        <v>0</v>
      </c>
      <c r="B159" s="12" t="str">
        <f>IF([1]DRUM!A136="","",[1]DRUM!A136)</f>
        <v>Export</v>
      </c>
      <c r="C159" s="12">
        <f t="shared" ca="1" si="21"/>
        <v>0</v>
      </c>
      <c r="D159" s="155">
        <f t="shared" ca="1" si="22"/>
        <v>0</v>
      </c>
      <c r="E159" s="26" t="str">
        <f>IF([1]DRUM!B136="","",[1]DRUM!B136)</f>
        <v>WDB240043</v>
      </c>
      <c r="F159" s="26">
        <f>IF([1]DRUM!C136="","",[1]DRUM!C136)</f>
        <v>2450</v>
      </c>
      <c r="G159" s="26">
        <f>IF([1]DRUM!D136="","",[1]DRUM!D136)</f>
        <v>2400</v>
      </c>
      <c r="H159" s="26">
        <f>IF([1]DRUM!E136="","",[1]DRUM!E136)</f>
        <v>1000</v>
      </c>
      <c r="I159" s="26">
        <f>IF([1]DRUM!F136="","",[1]DRUM!F136)</f>
        <v>900</v>
      </c>
      <c r="J159" s="26">
        <f>IF([1]DRUM!G136="","",[1]DRUM!G136)</f>
        <v>1100</v>
      </c>
      <c r="K159" s="26">
        <f>IF([1]DRUM!H136="","",[1]DRUM!H136)</f>
        <v>1100</v>
      </c>
      <c r="L159" s="26" t="str">
        <f>IF([1]DRUM!I136="","",[1]DRUM!I136)</f>
        <v/>
      </c>
      <c r="M159" s="26">
        <f>IF([1]DRUM!J136="","",
IF(AND([1]DRUM!K136="Wooden Drum",[1]DRUM!J136&gt;Max_WD_Capacity),Max_WD_Capacity,
[1]DRUM!J136))</f>
        <v>3000</v>
      </c>
      <c r="N159" s="26" t="str">
        <f>IF([1]DRUM!K136="","",[1]DRUM!K136)</f>
        <v>Wooden Drum</v>
      </c>
      <c r="O159" s="26">
        <f>IF([1]DRUM!L136="","",[1]DRUM!L136)</f>
        <v>415</v>
      </c>
      <c r="P159" s="26">
        <f>IF([1]DRUM!M136="","",[1]DRUM!M136)</f>
        <v>106</v>
      </c>
      <c r="Q159" s="26">
        <f>IF([1]DRUM!N136="","",[1]DRUM!N136)</f>
        <v>3.3646457319946683</v>
      </c>
      <c r="R159" s="26" t="str">
        <f t="shared" si="28"/>
        <v>Export</v>
      </c>
      <c r="S159" s="26">
        <f ca="1">IF(N159="",0,
IF(Knee_Application="YES",Knee_Width,IF(Knee_Application="NO",0,
IF(OR(Cable_Type="OH",SearchData("Conductor",Cable_Desc)),0,
IF(N159="Steel Drum",Knee_Width,
IF(N159="Plywood Drum",0,
IF(Country="UAE",0,
IF(AND(OR(SearchData("LSHF",Cable_Desc),SearchData("LSZH",Cable_Desc),SearchData("LS0H",Cable_Desc),SearchData("LSOH",Cable_Desc)),D.nom&gt;40),Knee_Width,
IF(AND(Country="Egypt",D.nom&gt;60),Knee_Width,
IF(AND(Country&lt;&gt;"Egypt",D.nom&gt;35),Knee_Width,
0))))))))))</f>
        <v>125</v>
      </c>
      <c r="T159" s="118">
        <f t="shared" ca="1" si="23"/>
        <v>6</v>
      </c>
      <c r="U159" s="118">
        <f t="shared" ca="1" si="24"/>
        <v>4</v>
      </c>
      <c r="V159" s="117">
        <f t="shared" ca="1" si="25"/>
        <v>112.07191968710084</v>
      </c>
      <c r="W159" s="64">
        <f t="shared" ca="1" si="26"/>
        <v>0</v>
      </c>
      <c r="X159" s="64">
        <f t="shared" ca="1" si="29"/>
        <v>0</v>
      </c>
      <c r="Y159" s="64">
        <f t="shared" ca="1" si="27"/>
        <v>0</v>
      </c>
      <c r="AM159" s="156"/>
    </row>
    <row r="160" spans="1:39">
      <c r="A160" s="12">
        <f t="shared" ca="1" si="20"/>
        <v>0</v>
      </c>
      <c r="B160" s="12" t="str">
        <f>IF([1]DRUM!A137="","",[1]DRUM!A137)</f>
        <v>Export</v>
      </c>
      <c r="C160" s="12">
        <f t="shared" ca="1" si="21"/>
        <v>0</v>
      </c>
      <c r="D160" s="155">
        <f t="shared" ca="1" si="22"/>
        <v>0</v>
      </c>
      <c r="E160" s="26" t="str">
        <f>IF([1]DRUM!B137="","",[1]DRUM!B137)</f>
        <v>WDB240035</v>
      </c>
      <c r="F160" s="26">
        <f>IF([1]DRUM!C137="","",[1]DRUM!C137)</f>
        <v>2450</v>
      </c>
      <c r="G160" s="26">
        <f>IF([1]DRUM!D137="","",[1]DRUM!D137)</f>
        <v>2400</v>
      </c>
      <c r="H160" s="26">
        <f>IF([1]DRUM!E137="","",[1]DRUM!E137)</f>
        <v>800</v>
      </c>
      <c r="I160" s="26">
        <f>IF([1]DRUM!F137="","",[1]DRUM!F137)</f>
        <v>900</v>
      </c>
      <c r="J160" s="26">
        <f>IF([1]DRUM!G137="","",[1]DRUM!G137)</f>
        <v>1100</v>
      </c>
      <c r="K160" s="26">
        <f>IF([1]DRUM!H137="","",[1]DRUM!H137)</f>
        <v>1100</v>
      </c>
      <c r="L160" s="26" t="str">
        <f>IF([1]DRUM!I137="","",[1]DRUM!I137)</f>
        <v/>
      </c>
      <c r="M160" s="26">
        <f>IF([1]DRUM!J137="","",
IF(AND([1]DRUM!K137="Wooden Drum",[1]DRUM!J137&gt;Max_WD_Capacity),Max_WD_Capacity,
[1]DRUM!J137))</f>
        <v>3000</v>
      </c>
      <c r="N160" s="26" t="str">
        <f>IF([1]DRUM!K137="","",[1]DRUM!K137)</f>
        <v>Wooden Drum</v>
      </c>
      <c r="O160" s="26">
        <f>IF([1]DRUM!L137="","",[1]DRUM!L137)</f>
        <v>570</v>
      </c>
      <c r="P160" s="26">
        <f>IF([1]DRUM!M137="","",[1]DRUM!M137)</f>
        <v>106</v>
      </c>
      <c r="Q160" s="26">
        <f>IF([1]DRUM!N137="","",[1]DRUM!N137)</f>
        <v>3.6191147369354422</v>
      </c>
      <c r="R160" s="26" t="str">
        <f t="shared" si="28"/>
        <v>Export</v>
      </c>
      <c r="S160" s="26">
        <f ca="1">IF(N160="",0,
IF(Knee_Application="YES",Knee_Width,IF(Knee_Application="NO",0,
IF(OR(Cable_Type="OH",SearchData("Conductor",Cable_Desc)),0,
IF(N160="Steel Drum",Knee_Width,
IF(N160="Plywood Drum",0,
IF(Country="UAE",0,
IF(AND(OR(SearchData("LSHF",Cable_Desc),SearchData("LSZH",Cable_Desc),SearchData("LS0H",Cable_Desc),SearchData("LSOH",Cable_Desc)),D.nom&gt;40),Knee_Width,
IF(AND(Country="Egypt",D.nom&gt;60),Knee_Width,
IF(AND(Country&lt;&gt;"Egypt",D.nom&gt;35),Knee_Width,
0))))))))))</f>
        <v>125</v>
      </c>
      <c r="T160" s="118">
        <f t="shared" ca="1" si="23"/>
        <v>6</v>
      </c>
      <c r="U160" s="118">
        <f t="shared" ca="1" si="24"/>
        <v>5</v>
      </c>
      <c r="V160" s="117">
        <f t="shared" ca="1" si="25"/>
        <v>132.70087368763285</v>
      </c>
      <c r="W160" s="64">
        <f t="shared" ca="1" si="26"/>
        <v>0</v>
      </c>
      <c r="X160" s="64">
        <f t="shared" ca="1" si="29"/>
        <v>0</v>
      </c>
      <c r="Y160" s="64">
        <f t="shared" ca="1" si="27"/>
        <v>0</v>
      </c>
      <c r="AM160" s="156"/>
    </row>
    <row r="161" spans="1:39">
      <c r="A161" s="12">
        <f t="shared" ca="1" si="20"/>
        <v>0</v>
      </c>
      <c r="B161" s="12" t="str">
        <f>IF([1]DRUM!A138="","",[1]DRUM!A138)</f>
        <v>Export</v>
      </c>
      <c r="C161" s="12">
        <f t="shared" ca="1" si="21"/>
        <v>0</v>
      </c>
      <c r="D161" s="155">
        <f t="shared" ca="1" si="22"/>
        <v>0</v>
      </c>
      <c r="E161" s="26" t="str">
        <f>IF([1]DRUM!B138="","",[1]DRUM!B138)</f>
        <v>WDB180010</v>
      </c>
      <c r="F161" s="26">
        <f>IF([1]DRUM!C138="","",[1]DRUM!C138)</f>
        <v>1850</v>
      </c>
      <c r="G161" s="26">
        <f>IF([1]DRUM!D138="","",[1]DRUM!D138)</f>
        <v>1800</v>
      </c>
      <c r="H161" s="26">
        <f>IF([1]DRUM!E138="","",[1]DRUM!E138)</f>
        <v>1000</v>
      </c>
      <c r="I161" s="26">
        <f>IF([1]DRUM!F138="","",[1]DRUM!F138)</f>
        <v>1200</v>
      </c>
      <c r="J161" s="26">
        <f>IF([1]DRUM!G138="","",[1]DRUM!G138)</f>
        <v>1470</v>
      </c>
      <c r="K161" s="26">
        <f>IF([1]DRUM!H138="","",[1]DRUM!H138)</f>
        <v>1470</v>
      </c>
      <c r="L161" s="26" t="str">
        <f>IF([1]DRUM!I138="","",[1]DRUM!I138)</f>
        <v/>
      </c>
      <c r="M161" s="26">
        <f>IF([1]DRUM!J138="","",
IF(AND([1]DRUM!K138="Wooden Drum",[1]DRUM!J138&gt;Max_WD_Capacity),Max_WD_Capacity,
[1]DRUM!J138))</f>
        <v>4000</v>
      </c>
      <c r="N161" s="26" t="str">
        <f>IF([1]DRUM!K138="","",[1]DRUM!K138)</f>
        <v>Wooden Drum</v>
      </c>
      <c r="O161" s="26">
        <f>IF([1]DRUM!L138="","",[1]DRUM!L138)</f>
        <v>270</v>
      </c>
      <c r="P161" s="26">
        <f>IF([1]DRUM!M138="","",[1]DRUM!M138)</f>
        <v>107</v>
      </c>
      <c r="Q161" s="26">
        <f>IF([1]DRUM!N138="","",[1]DRUM!N138)</f>
        <v>2.1111502632123407</v>
      </c>
      <c r="R161" s="26" t="str">
        <f t="shared" si="28"/>
        <v>Export</v>
      </c>
      <c r="S161" s="26">
        <f ca="1">IF(N161="",0,
IF(Knee_Application="YES",Knee_Width,IF(Knee_Application="NO",0,
IF(OR(Cable_Type="OH",SearchData("Conductor",Cable_Desc)),0,
IF(N161="Steel Drum",Knee_Width,
IF(N161="Plywood Drum",0,
IF(Country="UAE",0,
IF(AND(OR(SearchData("LSHF",Cable_Desc),SearchData("LSZH",Cable_Desc),SearchData("LS0H",Cable_Desc),SearchData("LSOH",Cable_Desc)),D.nom&gt;40),Knee_Width,
IF(AND(Country="Egypt",D.nom&gt;60),Knee_Width,
IF(AND(Country&lt;&gt;"Egypt",D.nom&gt;35),Knee_Width,
0))))))))))</f>
        <v>125</v>
      </c>
      <c r="T161" s="118">
        <f t="shared" ca="1" si="23"/>
        <v>8</v>
      </c>
      <c r="U161" s="118">
        <f t="shared" ca="1" si="24"/>
        <v>2</v>
      </c>
      <c r="V161" s="117">
        <f t="shared" ca="1" si="25"/>
        <v>62.490047791085296</v>
      </c>
      <c r="W161" s="64">
        <f t="shared" ca="1" si="26"/>
        <v>0</v>
      </c>
      <c r="X161" s="64">
        <f t="shared" ca="1" si="29"/>
        <v>1</v>
      </c>
      <c r="Y161" s="64">
        <f t="shared" ca="1" si="27"/>
        <v>0</v>
      </c>
      <c r="AM161" s="156"/>
    </row>
    <row r="162" spans="1:39">
      <c r="A162" s="12">
        <f t="shared" ca="1" si="20"/>
        <v>0</v>
      </c>
      <c r="B162" s="12" t="str">
        <f>IF([1]DRUM!A139="","",[1]DRUM!A139)</f>
        <v>Export</v>
      </c>
      <c r="C162" s="12">
        <f t="shared" ca="1" si="21"/>
        <v>0</v>
      </c>
      <c r="D162" s="155">
        <f t="shared" ca="1" si="22"/>
        <v>0</v>
      </c>
      <c r="E162" s="26" t="str">
        <f>IF([1]DRUM!B139="","",[1]DRUM!B139)</f>
        <v>WDB180014</v>
      </c>
      <c r="F162" s="26">
        <f>IF([1]DRUM!C139="","",[1]DRUM!C139)</f>
        <v>1850</v>
      </c>
      <c r="G162" s="26">
        <f>IF([1]DRUM!D139="","",[1]DRUM!D139)</f>
        <v>1800</v>
      </c>
      <c r="H162" s="26">
        <f>IF([1]DRUM!E139="","",[1]DRUM!E139)</f>
        <v>750</v>
      </c>
      <c r="I162" s="26">
        <f>IF([1]DRUM!F139="","",[1]DRUM!F139)</f>
        <v>1200</v>
      </c>
      <c r="J162" s="26">
        <f>IF([1]DRUM!G139="","",[1]DRUM!G139)</f>
        <v>1470</v>
      </c>
      <c r="K162" s="26">
        <f>IF([1]DRUM!H139="","",[1]DRUM!H139)</f>
        <v>1470</v>
      </c>
      <c r="L162" s="26" t="str">
        <f>IF([1]DRUM!I139="","",[1]DRUM!I139)</f>
        <v>Supported</v>
      </c>
      <c r="M162" s="26">
        <f>IF([1]DRUM!J139="","",
IF(AND([1]DRUM!K139="Wooden Drum",[1]DRUM!J139&gt;Max_WD_Capacity),Max_WD_Capacity,
[1]DRUM!J139))</f>
        <v>5500</v>
      </c>
      <c r="N162" s="26" t="str">
        <f>IF([1]DRUM!K139="","",[1]DRUM!K139)</f>
        <v>Wooden Drum</v>
      </c>
      <c r="O162" s="26">
        <f>IF([1]DRUM!L139="","",[1]DRUM!L139)</f>
        <v>290</v>
      </c>
      <c r="P162" s="26">
        <f>IF([1]DRUM!M139="","",[1]DRUM!M139)</f>
        <v>107</v>
      </c>
      <c r="Q162" s="26">
        <f>IF([1]DRUM!N139="","",[1]DRUM!N139)</f>
        <v>2.5234842989960011</v>
      </c>
      <c r="R162" s="26" t="str">
        <f t="shared" si="28"/>
        <v>Export</v>
      </c>
      <c r="S162" s="26">
        <f ca="1">IF(N162="",0,
IF(Knee_Application="YES",Knee_Width,IF(Knee_Application="NO",0,
IF(OR(Cable_Type="OH",SearchData("Conductor",Cable_Desc)),0,
IF(N162="Steel Drum",Knee_Width,
IF(N162="Plywood Drum",0,
IF(Country="UAE",0,
IF(AND(OR(SearchData("LSHF",Cable_Desc),SearchData("LSZH",Cable_Desc),SearchData("LS0H",Cable_Desc),SearchData("LSOH",Cable_Desc)),D.nom&gt;40),Knee_Width,
IF(AND(Country="Egypt",D.nom&gt;60),Knee_Width,
IF(AND(Country&lt;&gt;"Egypt",D.nom&gt;35),Knee_Width,
0))))))))))</f>
        <v>125</v>
      </c>
      <c r="T162" s="118">
        <f t="shared" ca="1" si="23"/>
        <v>8</v>
      </c>
      <c r="U162" s="118">
        <f t="shared" ca="1" si="24"/>
        <v>3</v>
      </c>
      <c r="V162" s="117">
        <f t="shared" ca="1" si="25"/>
        <v>84.053939765325623</v>
      </c>
      <c r="W162" s="64">
        <f t="shared" ca="1" si="26"/>
        <v>0</v>
      </c>
      <c r="X162" s="64">
        <f t="shared" ca="1" si="29"/>
        <v>1</v>
      </c>
      <c r="Y162" s="64">
        <f t="shared" ca="1" si="27"/>
        <v>0</v>
      </c>
      <c r="AM162" s="156"/>
    </row>
    <row r="163" spans="1:39">
      <c r="A163" s="12">
        <f t="shared" ca="1" si="20"/>
        <v>0</v>
      </c>
      <c r="B163" s="12" t="str">
        <f>IF([1]DRUM!A140="","",[1]DRUM!A140)</f>
        <v>Export</v>
      </c>
      <c r="C163" s="12">
        <f t="shared" ca="1" si="21"/>
        <v>0</v>
      </c>
      <c r="D163" s="155">
        <f t="shared" ca="1" si="22"/>
        <v>0</v>
      </c>
      <c r="E163" s="26" t="str">
        <f>IF([1]DRUM!B140="","",[1]DRUM!B140)</f>
        <v>WDB190002</v>
      </c>
      <c r="F163" s="26">
        <f>IF([1]DRUM!C140="","",[1]DRUM!C140)</f>
        <v>1950</v>
      </c>
      <c r="G163" s="26">
        <f>IF([1]DRUM!D140="","",[1]DRUM!D140)</f>
        <v>1900</v>
      </c>
      <c r="H163" s="26">
        <f>IF([1]DRUM!E140="","",[1]DRUM!E140)</f>
        <v>1000</v>
      </c>
      <c r="I163" s="26">
        <f>IF([1]DRUM!F140="","",[1]DRUM!F140)</f>
        <v>1200</v>
      </c>
      <c r="J163" s="26">
        <f>IF([1]DRUM!G140="","",[1]DRUM!G140)</f>
        <v>1400</v>
      </c>
      <c r="K163" s="26">
        <f>IF([1]DRUM!H140="","",[1]DRUM!H140)</f>
        <v>1400</v>
      </c>
      <c r="L163" s="26" t="str">
        <f>IF([1]DRUM!I140="","",[1]DRUM!I140)</f>
        <v/>
      </c>
      <c r="M163" s="26">
        <f>IF([1]DRUM!J140="","",
IF(AND([1]DRUM!K140="Wooden Drum",[1]DRUM!J140&gt;Max_WD_Capacity),Max_WD_Capacity,
[1]DRUM!J140))</f>
        <v>3000</v>
      </c>
      <c r="N163" s="26" t="str">
        <f>IF([1]DRUM!K140="","",[1]DRUM!K140)</f>
        <v>Wooden Drum</v>
      </c>
      <c r="O163" s="26">
        <f>IF([1]DRUM!L140="","",[1]DRUM!L140)</f>
        <v>300</v>
      </c>
      <c r="P163" s="26">
        <f>IF([1]DRUM!M140="","",[1]DRUM!M140)</f>
        <v>107</v>
      </c>
      <c r="Q163" s="26">
        <f>IF([1]DRUM!N140="","",[1]DRUM!N140)</f>
        <v>2.4598670477608078</v>
      </c>
      <c r="R163" s="26" t="str">
        <f t="shared" si="28"/>
        <v>Export</v>
      </c>
      <c r="S163" s="26">
        <f ca="1">IF(N163="",0,
IF(Knee_Application="YES",Knee_Width,IF(Knee_Application="NO",0,
IF(OR(Cable_Type="OH",SearchData("Conductor",Cable_Desc)),0,
IF(N163="Steel Drum",Knee_Width,
IF(N163="Plywood Drum",0,
IF(Country="UAE",0,
IF(AND(OR(SearchData("LSHF",Cable_Desc),SearchData("LSZH",Cable_Desc),SearchData("LS0H",Cable_Desc),SearchData("LSOH",Cable_Desc)),D.nom&gt;40),Knee_Width,
IF(AND(Country="Egypt",D.nom&gt;60),Knee_Width,
IF(AND(Country&lt;&gt;"Egypt",D.nom&gt;35),Knee_Width,
0))))))))))</f>
        <v>125</v>
      </c>
      <c r="T163" s="118">
        <f t="shared" ca="1" si="23"/>
        <v>8</v>
      </c>
      <c r="U163" s="118">
        <f t="shared" ca="1" si="24"/>
        <v>2</v>
      </c>
      <c r="V163" s="117">
        <f t="shared" ca="1" si="25"/>
        <v>62.490047791085296</v>
      </c>
      <c r="W163" s="64">
        <f t="shared" ca="1" si="26"/>
        <v>0</v>
      </c>
      <c r="X163" s="64">
        <f t="shared" ca="1" si="29"/>
        <v>0</v>
      </c>
      <c r="Y163" s="64">
        <f t="shared" ca="1" si="27"/>
        <v>0</v>
      </c>
      <c r="AM163" s="156"/>
    </row>
    <row r="164" spans="1:39">
      <c r="A164" s="12">
        <f t="shared" ca="1" si="20"/>
        <v>0</v>
      </c>
      <c r="B164" s="12" t="str">
        <f>IF([1]DRUM!A141="","",[1]DRUM!A141)</f>
        <v>Export</v>
      </c>
      <c r="C164" s="12">
        <f t="shared" ca="1" si="21"/>
        <v>0</v>
      </c>
      <c r="D164" s="155">
        <f t="shared" ca="1" si="22"/>
        <v>0</v>
      </c>
      <c r="E164" s="26" t="str">
        <f>IF([1]DRUM!B141="","",[1]DRUM!B141)</f>
        <v>WDB190014</v>
      </c>
      <c r="F164" s="26">
        <f>IF([1]DRUM!C141="","",[1]DRUM!C141)</f>
        <v>1950</v>
      </c>
      <c r="G164" s="26">
        <f>IF([1]DRUM!D141="","",[1]DRUM!D141)</f>
        <v>1900</v>
      </c>
      <c r="H164" s="26">
        <f>IF([1]DRUM!E141="","",[1]DRUM!E141)</f>
        <v>1100</v>
      </c>
      <c r="I164" s="26">
        <f>IF([1]DRUM!F141="","",[1]DRUM!F141)</f>
        <v>1200</v>
      </c>
      <c r="J164" s="26">
        <f>IF([1]DRUM!G141="","",[1]DRUM!G141)</f>
        <v>1470</v>
      </c>
      <c r="K164" s="26">
        <f>IF([1]DRUM!H141="","",[1]DRUM!H141)</f>
        <v>1470</v>
      </c>
      <c r="L164" s="26" t="str">
        <f>IF([1]DRUM!I141="","",[1]DRUM!I141)</f>
        <v>Supported</v>
      </c>
      <c r="M164" s="26">
        <f>IF([1]DRUM!J141="","",
IF(AND([1]DRUM!K141="Wooden Drum",[1]DRUM!J141&gt;Max_WD_Capacity),Max_WD_Capacity,
[1]DRUM!J141))</f>
        <v>5000</v>
      </c>
      <c r="N164" s="26" t="str">
        <f>IF([1]DRUM!K141="","",[1]DRUM!K141)</f>
        <v>Wooden Drum</v>
      </c>
      <c r="O164" s="26">
        <f>IF([1]DRUM!L141="","",[1]DRUM!L141)</f>
        <v>360</v>
      </c>
      <c r="P164" s="26">
        <f>IF([1]DRUM!M141="","",[1]DRUM!M141)</f>
        <v>113</v>
      </c>
      <c r="Q164" s="26">
        <f>IF([1]DRUM!N141="","",[1]DRUM!N141)</f>
        <v>2.2619467105846511</v>
      </c>
      <c r="R164" s="26" t="str">
        <f t="shared" si="28"/>
        <v>Export</v>
      </c>
      <c r="S164" s="26">
        <f ca="1">IF(N164="",0,
IF(Knee_Application="YES",Knee_Width,IF(Knee_Application="NO",0,
IF(OR(Cable_Type="OH",SearchData("Conductor",Cable_Desc)),0,
IF(N164="Steel Drum",Knee_Width,
IF(N164="Plywood Drum",0,
IF(Country="UAE",0,
IF(AND(OR(SearchData("LSHF",Cable_Desc),SearchData("LSZH",Cable_Desc),SearchData("LS0H",Cable_Desc),SearchData("LSOH",Cable_Desc)),D.nom&gt;40),Knee_Width,
IF(AND(Country="Egypt",D.nom&gt;60),Knee_Width,
IF(AND(Country&lt;&gt;"Egypt",D.nom&gt;35),Knee_Width,
0))))))))))</f>
        <v>125</v>
      </c>
      <c r="T164" s="118">
        <f t="shared" ca="1" si="23"/>
        <v>8</v>
      </c>
      <c r="U164" s="118">
        <f t="shared" ca="1" si="24"/>
        <v>2</v>
      </c>
      <c r="V164" s="117">
        <f t="shared" ca="1" si="25"/>
        <v>67.516596036828972</v>
      </c>
      <c r="W164" s="64">
        <f t="shared" ca="1" si="26"/>
        <v>0</v>
      </c>
      <c r="X164" s="64">
        <f t="shared" ca="1" si="29"/>
        <v>1</v>
      </c>
      <c r="Y164" s="64">
        <f t="shared" ca="1" si="27"/>
        <v>0</v>
      </c>
      <c r="AM164" s="156"/>
    </row>
    <row r="165" spans="1:39">
      <c r="A165" s="12">
        <f t="shared" ca="1" si="20"/>
        <v>0</v>
      </c>
      <c r="B165" s="12" t="str">
        <f>IF([1]DRUM!A142="","",[1]DRUM!A142)</f>
        <v>Export</v>
      </c>
      <c r="C165" s="12">
        <f t="shared" ca="1" si="21"/>
        <v>0</v>
      </c>
      <c r="D165" s="155">
        <f t="shared" ca="1" si="22"/>
        <v>0</v>
      </c>
      <c r="E165" s="26" t="str">
        <f>IF([1]DRUM!B142="","",[1]DRUM!B142)</f>
        <v>WDB190003</v>
      </c>
      <c r="F165" s="26">
        <f>IF([1]DRUM!C142="","",[1]DRUM!C142)</f>
        <v>1950</v>
      </c>
      <c r="G165" s="26">
        <f>IF([1]DRUM!D142="","",[1]DRUM!D142)</f>
        <v>1900</v>
      </c>
      <c r="H165" s="26">
        <f>IF([1]DRUM!E142="","",[1]DRUM!E142)</f>
        <v>1000</v>
      </c>
      <c r="I165" s="26">
        <f>IF([1]DRUM!F142="","",[1]DRUM!F142)</f>
        <v>1200</v>
      </c>
      <c r="J165" s="26">
        <f>IF([1]DRUM!G142="","",[1]DRUM!G142)</f>
        <v>1470</v>
      </c>
      <c r="K165" s="26">
        <f>IF([1]DRUM!H142="","",[1]DRUM!H142)</f>
        <v>1470</v>
      </c>
      <c r="L165" s="26" t="str">
        <f>IF([1]DRUM!I142="","",[1]DRUM!I142)</f>
        <v>Supported</v>
      </c>
      <c r="M165" s="26">
        <f>IF([1]DRUM!J142="","",
IF(AND([1]DRUM!K142="Wooden Drum",[1]DRUM!J142&gt;Max_WD_Capacity),Max_WD_Capacity,
[1]DRUM!J142))</f>
        <v>5000</v>
      </c>
      <c r="N165" s="26" t="str">
        <f>IF([1]DRUM!K142="","",[1]DRUM!K142)</f>
        <v>Wooden Drum</v>
      </c>
      <c r="O165" s="26">
        <f>IF([1]DRUM!L142="","",[1]DRUM!L142)</f>
        <v>360</v>
      </c>
      <c r="P165" s="26">
        <f>IF([1]DRUM!M142="","",[1]DRUM!M142)</f>
        <v>113</v>
      </c>
      <c r="Q165" s="26">
        <f>IF([1]DRUM!N142="","",[1]DRUM!N142)</f>
        <v>2.4598670477608078</v>
      </c>
      <c r="R165" s="26" t="str">
        <f t="shared" si="28"/>
        <v>Export</v>
      </c>
      <c r="S165" s="26">
        <f ca="1">IF(N165="",0,
IF(Knee_Application="YES",Knee_Width,IF(Knee_Application="NO",0,
IF(OR(Cable_Type="OH",SearchData("Conductor",Cable_Desc)),0,
IF(N165="Steel Drum",Knee_Width,
IF(N165="Plywood Drum",0,
IF(Country="UAE",0,
IF(AND(OR(SearchData("LSHF",Cable_Desc),SearchData("LSZH",Cable_Desc),SearchData("LS0H",Cable_Desc),SearchData("LSOH",Cable_Desc)),D.nom&gt;40),Knee_Width,
IF(AND(Country="Egypt",D.nom&gt;60),Knee_Width,
IF(AND(Country&lt;&gt;"Egypt",D.nom&gt;35),Knee_Width,
0))))))))))</f>
        <v>125</v>
      </c>
      <c r="T165" s="118">
        <f t="shared" ca="1" si="23"/>
        <v>8</v>
      </c>
      <c r="U165" s="118">
        <f t="shared" ca="1" si="24"/>
        <v>2</v>
      </c>
      <c r="V165" s="117">
        <f t="shared" ca="1" si="25"/>
        <v>62.490047791085296</v>
      </c>
      <c r="W165" s="64">
        <f t="shared" ca="1" si="26"/>
        <v>0</v>
      </c>
      <c r="X165" s="64">
        <f t="shared" ca="1" si="29"/>
        <v>1</v>
      </c>
      <c r="Y165" s="64">
        <f t="shared" ca="1" si="27"/>
        <v>0</v>
      </c>
      <c r="AM165" s="156"/>
    </row>
    <row r="166" spans="1:39">
      <c r="A166" s="12">
        <f t="shared" ca="1" si="20"/>
        <v>0</v>
      </c>
      <c r="B166" s="12" t="str">
        <f>IF([1]DRUM!A143="","",[1]DRUM!A143)</f>
        <v>Export</v>
      </c>
      <c r="C166" s="12">
        <f t="shared" ca="1" si="21"/>
        <v>0</v>
      </c>
      <c r="D166" s="155">
        <f t="shared" ca="1" si="22"/>
        <v>0</v>
      </c>
      <c r="E166" s="26" t="str">
        <f>IF([1]DRUM!B143="","",[1]DRUM!B143)</f>
        <v>WDB190020</v>
      </c>
      <c r="F166" s="26">
        <f>IF([1]DRUM!C143="","",[1]DRUM!C143)</f>
        <v>1950</v>
      </c>
      <c r="G166" s="26">
        <f>IF([1]DRUM!D143="","",[1]DRUM!D143)</f>
        <v>1900</v>
      </c>
      <c r="H166" s="26">
        <f>IF([1]DRUM!E143="","",[1]DRUM!E143)</f>
        <v>1050</v>
      </c>
      <c r="I166" s="26">
        <f>IF([1]DRUM!F143="","",[1]DRUM!F143)</f>
        <v>1200</v>
      </c>
      <c r="J166" s="26">
        <f>IF([1]DRUM!G143="","",[1]DRUM!G143)</f>
        <v>1470</v>
      </c>
      <c r="K166" s="26">
        <f>IF([1]DRUM!H143="","",[1]DRUM!H143)</f>
        <v>1470</v>
      </c>
      <c r="L166" s="26" t="str">
        <f>IF([1]DRUM!I143="","",[1]DRUM!I143)</f>
        <v>Supported</v>
      </c>
      <c r="M166" s="26">
        <f>IF([1]DRUM!J143="","",
IF(AND([1]DRUM!K143="Wooden Drum",[1]DRUM!J143&gt;Max_WD_Capacity),Max_WD_Capacity,
[1]DRUM!J143))</f>
        <v>5500</v>
      </c>
      <c r="N166" s="26" t="str">
        <f>IF([1]DRUM!K143="","",[1]DRUM!K143)</f>
        <v>Wooden Drum</v>
      </c>
      <c r="O166" s="26">
        <f>IF([1]DRUM!L143="","",[1]DRUM!L143)</f>
        <v>360</v>
      </c>
      <c r="P166" s="26">
        <f>IF([1]DRUM!M143="","",[1]DRUM!M143)</f>
        <v>113</v>
      </c>
      <c r="Q166" s="26">
        <f>IF([1]DRUM!N143="","",[1]DRUM!N143)</f>
        <v>2.3632630736629219</v>
      </c>
      <c r="R166" s="26" t="str">
        <f t="shared" si="28"/>
        <v>Export</v>
      </c>
      <c r="S166" s="26">
        <f ca="1">IF(N166="",0,
IF(Knee_Application="YES",Knee_Width,IF(Knee_Application="NO",0,
IF(OR(Cable_Type="OH",SearchData("Conductor",Cable_Desc)),0,
IF(N166="Steel Drum",Knee_Width,
IF(N166="Plywood Drum",0,
IF(Country="UAE",0,
IF(AND(OR(SearchData("LSHF",Cable_Desc),SearchData("LSZH",Cable_Desc),SearchData("LS0H",Cable_Desc),SearchData("LSOH",Cable_Desc)),D.nom&gt;40),Knee_Width,
IF(AND(Country="Egypt",D.nom&gt;60),Knee_Width,
IF(AND(Country&lt;&gt;"Egypt",D.nom&gt;35),Knee_Width,
0))))))))))</f>
        <v>125</v>
      </c>
      <c r="T166" s="118">
        <f t="shared" ca="1" si="23"/>
        <v>8</v>
      </c>
      <c r="U166" s="118">
        <f t="shared" ca="1" si="24"/>
        <v>2</v>
      </c>
      <c r="V166" s="117">
        <f t="shared" ca="1" si="25"/>
        <v>65.003321913957137</v>
      </c>
      <c r="W166" s="64">
        <f t="shared" ca="1" si="26"/>
        <v>0</v>
      </c>
      <c r="X166" s="64">
        <f t="shared" ca="1" si="29"/>
        <v>1</v>
      </c>
      <c r="Y166" s="64">
        <f t="shared" ca="1" si="27"/>
        <v>0</v>
      </c>
      <c r="AM166" s="156"/>
    </row>
    <row r="167" spans="1:39">
      <c r="A167" s="12">
        <f t="shared" ca="1" si="20"/>
        <v>0</v>
      </c>
      <c r="B167" s="12" t="str">
        <f>IF([1]DRUM!A144="","",[1]DRUM!A144)</f>
        <v>Export</v>
      </c>
      <c r="C167" s="12">
        <f t="shared" ca="1" si="21"/>
        <v>0</v>
      </c>
      <c r="D167" s="155">
        <f t="shared" ca="1" si="22"/>
        <v>0</v>
      </c>
      <c r="E167" s="26" t="str">
        <f>IF([1]DRUM!B144="","",[1]DRUM!B144)</f>
        <v>WDB190004</v>
      </c>
      <c r="F167" s="26">
        <f>IF([1]DRUM!C144="","",[1]DRUM!C144)</f>
        <v>1950</v>
      </c>
      <c r="G167" s="26">
        <f>IF([1]DRUM!D144="","",[1]DRUM!D144)</f>
        <v>1900</v>
      </c>
      <c r="H167" s="26">
        <f>IF([1]DRUM!E144="","",[1]DRUM!E144)</f>
        <v>1000</v>
      </c>
      <c r="I167" s="26">
        <f>IF([1]DRUM!F144="","",[1]DRUM!F144)</f>
        <v>1200</v>
      </c>
      <c r="J167" s="26">
        <f>IF([1]DRUM!G144="","",[1]DRUM!G144)</f>
        <v>1470</v>
      </c>
      <c r="K167" s="26">
        <f>IF([1]DRUM!H144="","",[1]DRUM!H144)</f>
        <v>1470</v>
      </c>
      <c r="L167" s="26" t="str">
        <f>IF([1]DRUM!I144="","",[1]DRUM!I144)</f>
        <v>Supported</v>
      </c>
      <c r="M167" s="26">
        <f>IF([1]DRUM!J144="","",
IF(AND([1]DRUM!K144="Wooden Drum",[1]DRUM!J144&gt;Max_WD_Capacity),Max_WD_Capacity,
[1]DRUM!J144))</f>
        <v>5500</v>
      </c>
      <c r="N167" s="26" t="str">
        <f>IF([1]DRUM!K144="","",[1]DRUM!K144)</f>
        <v>Wooden Drum</v>
      </c>
      <c r="O167" s="26">
        <f>IF([1]DRUM!L144="","",[1]DRUM!L144)</f>
        <v>360</v>
      </c>
      <c r="P167" s="26">
        <f>IF([1]DRUM!M144="","",[1]DRUM!M144)</f>
        <v>113</v>
      </c>
      <c r="Q167" s="26">
        <f>IF([1]DRUM!N144="","",[1]DRUM!N144)</f>
        <v>2.4598670477608078</v>
      </c>
      <c r="R167" s="26" t="str">
        <f t="shared" si="28"/>
        <v>Export</v>
      </c>
      <c r="S167" s="26">
        <f ca="1">IF(N167="",0,
IF(Knee_Application="YES",Knee_Width,IF(Knee_Application="NO",0,
IF(OR(Cable_Type="OH",SearchData("Conductor",Cable_Desc)),0,
IF(N167="Steel Drum",Knee_Width,
IF(N167="Plywood Drum",0,
IF(Country="UAE",0,
IF(AND(OR(SearchData("LSHF",Cable_Desc),SearchData("LSZH",Cable_Desc),SearchData("LS0H",Cable_Desc),SearchData("LSOH",Cable_Desc)),D.nom&gt;40),Knee_Width,
IF(AND(Country="Egypt",D.nom&gt;60),Knee_Width,
IF(AND(Country&lt;&gt;"Egypt",D.nom&gt;35),Knee_Width,
0))))))))))</f>
        <v>125</v>
      </c>
      <c r="T167" s="118">
        <f t="shared" ca="1" si="23"/>
        <v>8</v>
      </c>
      <c r="U167" s="118">
        <f t="shared" ca="1" si="24"/>
        <v>2</v>
      </c>
      <c r="V167" s="117">
        <f t="shared" ca="1" si="25"/>
        <v>62.490047791085296</v>
      </c>
      <c r="W167" s="64">
        <f t="shared" ca="1" si="26"/>
        <v>0</v>
      </c>
      <c r="X167" s="64">
        <f t="shared" ca="1" si="29"/>
        <v>1</v>
      </c>
      <c r="Y167" s="64">
        <f t="shared" ca="1" si="27"/>
        <v>0</v>
      </c>
      <c r="AM167" s="156"/>
    </row>
    <row r="168" spans="1:39">
      <c r="A168" s="12">
        <f t="shared" ca="1" si="20"/>
        <v>0</v>
      </c>
      <c r="B168" s="12" t="str">
        <f>IF([1]DRUM!A145="","",[1]DRUM!A145)</f>
        <v>Export</v>
      </c>
      <c r="C168" s="12">
        <f t="shared" ca="1" si="21"/>
        <v>0</v>
      </c>
      <c r="D168" s="155">
        <f t="shared" ca="1" si="22"/>
        <v>0</v>
      </c>
      <c r="E168" s="26" t="str">
        <f>IF([1]DRUM!B145="","",[1]DRUM!B145)</f>
        <v>WDB190023</v>
      </c>
      <c r="F168" s="26">
        <f>IF([1]DRUM!C145="","",[1]DRUM!C145)</f>
        <v>1950</v>
      </c>
      <c r="G168" s="26">
        <f>IF([1]DRUM!D145="","",[1]DRUM!D145)</f>
        <v>1900</v>
      </c>
      <c r="H168" s="26">
        <f>IF([1]DRUM!E145="","",[1]DRUM!E145)</f>
        <v>1000</v>
      </c>
      <c r="I168" s="26">
        <f>IF([1]DRUM!F145="","",[1]DRUM!F145)</f>
        <v>1200</v>
      </c>
      <c r="J168" s="26">
        <f>IF([1]DRUM!G145="","",[1]DRUM!G145)</f>
        <v>1470</v>
      </c>
      <c r="K168" s="26">
        <f>IF([1]DRUM!H145="","",[1]DRUM!H145)</f>
        <v>1470</v>
      </c>
      <c r="L168" s="26" t="str">
        <f>IF([1]DRUM!I145="","",[1]DRUM!I145)</f>
        <v>Supported</v>
      </c>
      <c r="M168" s="26">
        <f>IF([1]DRUM!J145="","",
IF(AND([1]DRUM!K145="Wooden Drum",[1]DRUM!J145&gt;Max_WD_Capacity),Max_WD_Capacity,
[1]DRUM!J145))</f>
        <v>7000</v>
      </c>
      <c r="N168" s="26" t="str">
        <f>IF([1]DRUM!K145="","",[1]DRUM!K145)</f>
        <v>Wooden Drum</v>
      </c>
      <c r="O168" s="26">
        <f>IF([1]DRUM!L145="","",[1]DRUM!L145)</f>
        <v>350</v>
      </c>
      <c r="P168" s="26">
        <f>IF([1]DRUM!M145="","",[1]DRUM!M145)</f>
        <v>113</v>
      </c>
      <c r="Q168" s="26">
        <f>IF([1]DRUM!N145="","",[1]DRUM!N145)</f>
        <v>2.4598670477608078</v>
      </c>
      <c r="R168" s="26" t="str">
        <f t="shared" si="28"/>
        <v>Export</v>
      </c>
      <c r="S168" s="26">
        <f ca="1">IF(N168="",0,
IF(Knee_Application="YES",Knee_Width,IF(Knee_Application="NO",0,
IF(OR(Cable_Type="OH",SearchData("Conductor",Cable_Desc)),0,
IF(N168="Steel Drum",Knee_Width,
IF(N168="Plywood Drum",0,
IF(Country="UAE",0,
IF(AND(OR(SearchData("LSHF",Cable_Desc),SearchData("LSZH",Cable_Desc),SearchData("LS0H",Cable_Desc),SearchData("LSOH",Cable_Desc)),D.nom&gt;40),Knee_Width,
IF(AND(Country="Egypt",D.nom&gt;60),Knee_Width,
IF(AND(Country&lt;&gt;"Egypt",D.nom&gt;35),Knee_Width,
0))))))))))</f>
        <v>125</v>
      </c>
      <c r="T168" s="118">
        <f t="shared" ca="1" si="23"/>
        <v>8</v>
      </c>
      <c r="U168" s="118">
        <f t="shared" ca="1" si="24"/>
        <v>2</v>
      </c>
      <c r="V168" s="117">
        <f t="shared" ca="1" si="25"/>
        <v>62.490047791085296</v>
      </c>
      <c r="W168" s="64">
        <f t="shared" ca="1" si="26"/>
        <v>0</v>
      </c>
      <c r="X168" s="64">
        <f t="shared" ca="1" si="29"/>
        <v>1</v>
      </c>
      <c r="Y168" s="64">
        <f t="shared" ca="1" si="27"/>
        <v>0</v>
      </c>
      <c r="AM168" s="156"/>
    </row>
    <row r="169" spans="1:39">
      <c r="A169" s="12">
        <f t="shared" ca="1" si="20"/>
        <v>0</v>
      </c>
      <c r="B169" s="12" t="str">
        <f>IF([1]DRUM!A146="","",[1]DRUM!A146)</f>
        <v>Export</v>
      </c>
      <c r="C169" s="12">
        <f t="shared" ca="1" si="21"/>
        <v>0</v>
      </c>
      <c r="D169" s="155">
        <f t="shared" ca="1" si="22"/>
        <v>0</v>
      </c>
      <c r="E169" s="26" t="str">
        <f>IF([1]DRUM!B146="","",[1]DRUM!B146)</f>
        <v>WDB200047</v>
      </c>
      <c r="F169" s="26">
        <f>IF([1]DRUM!C146="","",[1]DRUM!C146)</f>
        <v>2050</v>
      </c>
      <c r="G169" s="26">
        <f>IF([1]DRUM!D146="","",[1]DRUM!D146)</f>
        <v>2000</v>
      </c>
      <c r="H169" s="26">
        <f>IF([1]DRUM!E146="","",[1]DRUM!E146)</f>
        <v>1300</v>
      </c>
      <c r="I169" s="26">
        <f>IF([1]DRUM!F146="","",[1]DRUM!F146)</f>
        <v>1200</v>
      </c>
      <c r="J169" s="26">
        <f>IF([1]DRUM!G146="","",[1]DRUM!G146)</f>
        <v>1470</v>
      </c>
      <c r="K169" s="26">
        <f>IF([1]DRUM!H146="","",[1]DRUM!H146)</f>
        <v>1470</v>
      </c>
      <c r="L169" s="26" t="str">
        <f>IF([1]DRUM!I146="","",[1]DRUM!I146)</f>
        <v/>
      </c>
      <c r="M169" s="26">
        <f>IF([1]DRUM!J146="","",
IF(AND([1]DRUM!K146="Wooden Drum",[1]DRUM!J146&gt;Max_WD_Capacity),Max_WD_Capacity,
[1]DRUM!J146))</f>
        <v>1500</v>
      </c>
      <c r="N169" s="26" t="str">
        <f>IF([1]DRUM!K146="","",[1]DRUM!K146)</f>
        <v>Wooden Drum</v>
      </c>
      <c r="O169" s="26">
        <f>IF([1]DRUM!L146="","",[1]DRUM!L146)</f>
        <v>282</v>
      </c>
      <c r="P169" s="26">
        <f>IF([1]DRUM!M146="","",[1]DRUM!M146)</f>
        <v>118</v>
      </c>
      <c r="Q169" s="26">
        <f>IF([1]DRUM!N146="","",[1]DRUM!N146)</f>
        <v>2.1771237089377267</v>
      </c>
      <c r="R169" s="26" t="str">
        <f t="shared" si="28"/>
        <v>Export</v>
      </c>
      <c r="S169" s="26">
        <f ca="1">IF(N169="",0,
IF(Knee_Application="YES",Knee_Width,IF(Knee_Application="NO",0,
IF(OR(Cable_Type="OH",SearchData("Conductor",Cable_Desc)),0,
IF(N169="Steel Drum",Knee_Width,
IF(N169="Plywood Drum",0,
IF(Country="UAE",0,
IF(AND(OR(SearchData("LSHF",Cable_Desc),SearchData("LSZH",Cable_Desc),SearchData("LS0H",Cable_Desc),SearchData("LSOH",Cable_Desc)),D.nom&gt;40),Knee_Width,
IF(AND(Country="Egypt",D.nom&gt;60),Knee_Width,
IF(AND(Country&lt;&gt;"Egypt",D.nom&gt;35),Knee_Width,
0))))))))))</f>
        <v>125</v>
      </c>
      <c r="T169" s="118">
        <f t="shared" ca="1" si="23"/>
        <v>8</v>
      </c>
      <c r="U169" s="118">
        <f t="shared" ca="1" si="24"/>
        <v>1</v>
      </c>
      <c r="V169" s="117">
        <f t="shared" ca="1" si="25"/>
        <v>35.728704930745998</v>
      </c>
      <c r="W169" s="64">
        <f t="shared" ca="1" si="26"/>
        <v>0</v>
      </c>
      <c r="X169" s="64">
        <f t="shared" ca="1" si="29"/>
        <v>0</v>
      </c>
      <c r="Y169" s="64">
        <f t="shared" ca="1" si="27"/>
        <v>0</v>
      </c>
      <c r="AM169" s="156"/>
    </row>
    <row r="170" spans="1:39">
      <c r="A170" s="12">
        <f t="shared" ca="1" si="20"/>
        <v>0</v>
      </c>
      <c r="B170" s="12" t="str">
        <f>IF([1]DRUM!A147="","",[1]DRUM!A147)</f>
        <v>Export</v>
      </c>
      <c r="C170" s="12">
        <f t="shared" ca="1" si="21"/>
        <v>0</v>
      </c>
      <c r="D170" s="155">
        <f t="shared" ca="1" si="22"/>
        <v>0</v>
      </c>
      <c r="E170" s="26" t="str">
        <f>IF([1]DRUM!B147="","",[1]DRUM!B147)</f>
        <v>WDB200024</v>
      </c>
      <c r="F170" s="26">
        <f>IF([1]DRUM!C147="","",[1]DRUM!C147)</f>
        <v>2050</v>
      </c>
      <c r="G170" s="26">
        <f>IF([1]DRUM!D147="","",[1]DRUM!D147)</f>
        <v>2000</v>
      </c>
      <c r="H170" s="26">
        <f>IF([1]DRUM!E147="","",[1]DRUM!E147)</f>
        <v>1600</v>
      </c>
      <c r="I170" s="26">
        <f>IF([1]DRUM!F147="","",[1]DRUM!F147)</f>
        <v>1200</v>
      </c>
      <c r="J170" s="26">
        <f>IF([1]DRUM!G147="","",[1]DRUM!G147)</f>
        <v>1470</v>
      </c>
      <c r="K170" s="26">
        <f>IF([1]DRUM!H147="","",[1]DRUM!H147)</f>
        <v>1470</v>
      </c>
      <c r="L170" s="26" t="str">
        <f>IF([1]DRUM!I147="","",[1]DRUM!I147)</f>
        <v/>
      </c>
      <c r="M170" s="26">
        <f>IF([1]DRUM!J147="","",
IF(AND([1]DRUM!K147="Wooden Drum",[1]DRUM!J147&gt;Max_WD_Capacity),Max_WD_Capacity,
[1]DRUM!J147))</f>
        <v>3000</v>
      </c>
      <c r="N170" s="26" t="str">
        <f>IF([1]DRUM!K147="","",[1]DRUM!K147)</f>
        <v>Wooden Drum</v>
      </c>
      <c r="O170" s="26">
        <f>IF([1]DRUM!L147="","",[1]DRUM!L147)</f>
        <v>360</v>
      </c>
      <c r="P170" s="26">
        <f>IF([1]DRUM!M147="","",[1]DRUM!M147)</f>
        <v>118</v>
      </c>
      <c r="Q170" s="26">
        <f>IF([1]DRUM!N147="","",[1]DRUM!N147)</f>
        <v>1.3571680263507908</v>
      </c>
      <c r="R170" s="26" t="str">
        <f t="shared" si="28"/>
        <v>Export</v>
      </c>
      <c r="S170" s="26">
        <f ca="1">IF(N170="",0,
IF(Knee_Application="YES",Knee_Width,IF(Knee_Application="NO",0,
IF(OR(Cable_Type="OH",SearchData("Conductor",Cable_Desc)),0,
IF(N170="Steel Drum",Knee_Width,
IF(N170="Plywood Drum",0,
IF(Country="UAE",0,
IF(AND(OR(SearchData("LSHF",Cable_Desc),SearchData("LSZH",Cable_Desc),SearchData("LS0H",Cable_Desc),SearchData("LSOH",Cable_Desc)),D.nom&gt;40),Knee_Width,
IF(AND(Country="Egypt",D.nom&gt;60),Knee_Width,
IF(AND(Country&lt;&gt;"Egypt",D.nom&gt;35),Knee_Width,
0))))))))))</f>
        <v>125</v>
      </c>
      <c r="T170" s="118">
        <f t="shared" ca="1" si="23"/>
        <v>8</v>
      </c>
      <c r="U170" s="118">
        <f t="shared" ca="1" si="24"/>
        <v>0</v>
      </c>
      <c r="V170" s="117">
        <f t="shared" ca="1" si="25"/>
        <v>0</v>
      </c>
      <c r="W170" s="64">
        <f t="shared" ca="1" si="26"/>
        <v>1</v>
      </c>
      <c r="X170" s="64">
        <f t="shared" ca="1" si="29"/>
        <v>0</v>
      </c>
      <c r="Y170" s="64">
        <f t="shared" ca="1" si="27"/>
        <v>0</v>
      </c>
      <c r="AM170" s="156"/>
    </row>
    <row r="171" spans="1:39">
      <c r="A171" s="12">
        <f t="shared" ca="1" si="20"/>
        <v>0</v>
      </c>
      <c r="B171" s="12" t="str">
        <f>IF([1]DRUM!A148="","",[1]DRUM!A148)</f>
        <v>Export</v>
      </c>
      <c r="C171" s="12">
        <f t="shared" ca="1" si="21"/>
        <v>0</v>
      </c>
      <c r="D171" s="155">
        <f t="shared" ca="1" si="22"/>
        <v>0</v>
      </c>
      <c r="E171" s="26" t="str">
        <f>IF([1]DRUM!B148="","",[1]DRUM!B148)</f>
        <v>WDB200013</v>
      </c>
      <c r="F171" s="26">
        <f>IF([1]DRUM!C148="","",[1]DRUM!C148)</f>
        <v>2050</v>
      </c>
      <c r="G171" s="26">
        <f>IF([1]DRUM!D148="","",[1]DRUM!D148)</f>
        <v>2000</v>
      </c>
      <c r="H171" s="26">
        <f>IF([1]DRUM!E148="","",[1]DRUM!E148)</f>
        <v>1400</v>
      </c>
      <c r="I171" s="26">
        <f>IF([1]DRUM!F148="","",[1]DRUM!F148)</f>
        <v>1200</v>
      </c>
      <c r="J171" s="26">
        <f>IF([1]DRUM!G148="","",[1]DRUM!G148)</f>
        <v>1470</v>
      </c>
      <c r="K171" s="26">
        <f>IF([1]DRUM!H148="","",[1]DRUM!H148)</f>
        <v>1470</v>
      </c>
      <c r="L171" s="26" t="str">
        <f>IF([1]DRUM!I148="","",[1]DRUM!I148)</f>
        <v/>
      </c>
      <c r="M171" s="26">
        <f>IF([1]DRUM!J148="","",
IF(AND([1]DRUM!K148="Wooden Drum",[1]DRUM!J148&gt;Max_WD_Capacity),Max_WD_Capacity,
[1]DRUM!J148))</f>
        <v>3000</v>
      </c>
      <c r="N171" s="26" t="str">
        <f>IF([1]DRUM!K148="","",[1]DRUM!K148)</f>
        <v>Wooden Drum</v>
      </c>
      <c r="O171" s="26">
        <f>IF([1]DRUM!L148="","",[1]DRUM!L148)</f>
        <v>385</v>
      </c>
      <c r="P171" s="26">
        <f>IF([1]DRUM!M148="","",[1]DRUM!M148)</f>
        <v>118</v>
      </c>
      <c r="Q171" s="26">
        <f>IF([1]DRUM!N148="","",[1]DRUM!N148)</f>
        <v>1.9226547039969533</v>
      </c>
      <c r="R171" s="26" t="str">
        <f t="shared" si="28"/>
        <v>Export</v>
      </c>
      <c r="S171" s="26">
        <f ca="1">IF(N171="",0,
IF(Knee_Application="YES",Knee_Width,IF(Knee_Application="NO",0,
IF(OR(Cable_Type="OH",SearchData("Conductor",Cable_Desc)),0,
IF(N171="Steel Drum",Knee_Width,
IF(N171="Plywood Drum",0,
IF(Country="UAE",0,
IF(AND(OR(SearchData("LSHF",Cable_Desc),SearchData("LSZH",Cable_Desc),SearchData("LS0H",Cable_Desc),SearchData("LSOH",Cable_Desc)),D.nom&gt;40),Knee_Width,
IF(AND(Country="Egypt",D.nom&gt;60),Knee_Width,
IF(AND(Country&lt;&gt;"Egypt",D.nom&gt;35),Knee_Width,
0))))))))))</f>
        <v>125</v>
      </c>
      <c r="T171" s="118">
        <f t="shared" ca="1" si="23"/>
        <v>8</v>
      </c>
      <c r="U171" s="118">
        <f t="shared" ca="1" si="24"/>
        <v>1</v>
      </c>
      <c r="V171" s="117">
        <f t="shared" ca="1" si="25"/>
        <v>38.241979053617833</v>
      </c>
      <c r="W171" s="64">
        <f t="shared" ca="1" si="26"/>
        <v>0</v>
      </c>
      <c r="X171" s="64">
        <f t="shared" ca="1" si="29"/>
        <v>0</v>
      </c>
      <c r="Y171" s="64">
        <f t="shared" ca="1" si="27"/>
        <v>0</v>
      </c>
      <c r="AM171" s="156"/>
    </row>
    <row r="172" spans="1:39">
      <c r="A172" s="12">
        <f t="shared" ca="1" si="20"/>
        <v>0</v>
      </c>
      <c r="B172" s="12" t="str">
        <f>IF([1]DRUM!A149="","",[1]DRUM!A149)</f>
        <v>Export</v>
      </c>
      <c r="C172" s="12">
        <f t="shared" ca="1" si="21"/>
        <v>0</v>
      </c>
      <c r="D172" s="155">
        <f t="shared" ca="1" si="22"/>
        <v>0</v>
      </c>
      <c r="E172" s="26" t="str">
        <f>IF([1]DRUM!B149="","",[1]DRUM!B149)</f>
        <v>WDB200002</v>
      </c>
      <c r="F172" s="26">
        <f>IF([1]DRUM!C149="","",[1]DRUM!C149)</f>
        <v>2050</v>
      </c>
      <c r="G172" s="26">
        <f>IF([1]DRUM!D149="","",[1]DRUM!D149)</f>
        <v>2000</v>
      </c>
      <c r="H172" s="26">
        <f>IF([1]DRUM!E149="","",[1]DRUM!E149)</f>
        <v>1000</v>
      </c>
      <c r="I172" s="26">
        <f>IF([1]DRUM!F149="","",[1]DRUM!F149)</f>
        <v>1200</v>
      </c>
      <c r="J172" s="26">
        <f>IF([1]DRUM!G149="","",[1]DRUM!G149)</f>
        <v>1400</v>
      </c>
      <c r="K172" s="26">
        <f>IF([1]DRUM!H149="","",[1]DRUM!H149)</f>
        <v>1400</v>
      </c>
      <c r="L172" s="26" t="str">
        <f>IF([1]DRUM!I149="","",[1]DRUM!I149)</f>
        <v/>
      </c>
      <c r="M172" s="26">
        <f>IF([1]DRUM!J149="","",
IF(AND([1]DRUM!K149="Wooden Drum",[1]DRUM!J149&gt;Max_WD_Capacity),Max_WD_Capacity,
[1]DRUM!J149))</f>
        <v>3200</v>
      </c>
      <c r="N172" s="26" t="str">
        <f>IF([1]DRUM!K149="","",[1]DRUM!K149)</f>
        <v>Wooden Drum</v>
      </c>
      <c r="O172" s="26">
        <f>IF([1]DRUM!L149="","",[1]DRUM!L149)</f>
        <v>325</v>
      </c>
      <c r="P172" s="26">
        <f>IF([1]DRUM!M149="","",[1]DRUM!M149)</f>
        <v>113</v>
      </c>
      <c r="Q172" s="26">
        <f>IF([1]DRUM!N149="","",[1]DRUM!N149)</f>
        <v>2.8274333882308138</v>
      </c>
      <c r="R172" s="26" t="str">
        <f t="shared" si="28"/>
        <v>Export</v>
      </c>
      <c r="S172" s="26">
        <f ca="1">IF(N172="",0,
IF(Knee_Application="YES",Knee_Width,IF(Knee_Application="NO",0,
IF(OR(Cable_Type="OH",SearchData("Conductor",Cable_Desc)),0,
IF(N172="Steel Drum",Knee_Width,
IF(N172="Plywood Drum",0,
IF(Country="UAE",0,
IF(AND(OR(SearchData("LSHF",Cable_Desc),SearchData("LSZH",Cable_Desc),SearchData("LS0H",Cable_Desc),SearchData("LSOH",Cable_Desc)),D.nom&gt;40),Knee_Width,
IF(AND(Country="Egypt",D.nom&gt;60),Knee_Width,
IF(AND(Country&lt;&gt;"Egypt",D.nom&gt;35),Knee_Width,
0))))))))))</f>
        <v>125</v>
      </c>
      <c r="T172" s="118">
        <f t="shared" ca="1" si="23"/>
        <v>8</v>
      </c>
      <c r="U172" s="118">
        <f t="shared" ca="1" si="24"/>
        <v>3</v>
      </c>
      <c r="V172" s="117">
        <f t="shared" ca="1" si="25"/>
        <v>102.90349568686437</v>
      </c>
      <c r="W172" s="64">
        <f t="shared" ca="1" si="26"/>
        <v>0</v>
      </c>
      <c r="X172" s="64">
        <f t="shared" ca="1" si="29"/>
        <v>1</v>
      </c>
      <c r="Y172" s="64">
        <f t="shared" ca="1" si="27"/>
        <v>0</v>
      </c>
      <c r="AM172" s="156"/>
    </row>
    <row r="173" spans="1:39">
      <c r="A173" s="12">
        <f t="shared" ca="1" si="20"/>
        <v>0</v>
      </c>
      <c r="B173" s="12" t="str">
        <f>IF([1]DRUM!A150="","",[1]DRUM!A150)</f>
        <v>Export</v>
      </c>
      <c r="C173" s="12">
        <f t="shared" ca="1" si="21"/>
        <v>0</v>
      </c>
      <c r="D173" s="155">
        <f t="shared" ca="1" si="22"/>
        <v>0</v>
      </c>
      <c r="E173" s="26" t="str">
        <f>IF([1]DRUM!B150="","",[1]DRUM!B150)</f>
        <v>WDB200048</v>
      </c>
      <c r="F173" s="26">
        <f>IF([1]DRUM!C150="","",[1]DRUM!C150)</f>
        <v>2050</v>
      </c>
      <c r="G173" s="26">
        <f>IF([1]DRUM!D150="","",[1]DRUM!D150)</f>
        <v>2000</v>
      </c>
      <c r="H173" s="26">
        <f>IF([1]DRUM!E150="","",[1]DRUM!E150)</f>
        <v>1000</v>
      </c>
      <c r="I173" s="26">
        <f>IF([1]DRUM!F150="","",[1]DRUM!F150)</f>
        <v>1120</v>
      </c>
      <c r="J173" s="26">
        <f>IF([1]DRUM!G150="","",[1]DRUM!G150)</f>
        <v>1400</v>
      </c>
      <c r="K173" s="26">
        <f>IF([1]DRUM!H150="","",[1]DRUM!H150)</f>
        <v>1400</v>
      </c>
      <c r="L173" s="26" t="str">
        <f>IF([1]DRUM!I150="","",[1]DRUM!I150)</f>
        <v>Supported</v>
      </c>
      <c r="M173" s="26">
        <f>IF([1]DRUM!J150="","",
IF(AND([1]DRUM!K150="Wooden Drum",[1]DRUM!J150&gt;Max_WD_Capacity),Max_WD_Capacity,
[1]DRUM!J150))</f>
        <v>4000</v>
      </c>
      <c r="N173" s="26" t="str">
        <f>IF([1]DRUM!K150="","",[1]DRUM!K150)</f>
        <v>Wooden Drum</v>
      </c>
      <c r="O173" s="26">
        <f>IF([1]DRUM!L150="","",[1]DRUM!L150)</f>
        <v>297</v>
      </c>
      <c r="P173" s="26">
        <f>IF([1]DRUM!M150="","",[1]DRUM!M150)</f>
        <v>113</v>
      </c>
      <c r="Q173" s="26">
        <f>IF([1]DRUM!N150="","",[1]DRUM!N150)</f>
        <v>2.638937829015426</v>
      </c>
      <c r="R173" s="26" t="str">
        <f t="shared" si="28"/>
        <v>Export</v>
      </c>
      <c r="S173" s="26">
        <f ca="1">IF(N173="",0,
IF(Knee_Application="YES",Knee_Width,IF(Knee_Application="NO",0,
IF(OR(Cable_Type="OH",SearchData("Conductor",Cable_Desc)),0,
IF(N173="Steel Drum",Knee_Width,
IF(N173="Plywood Drum",0,
IF(Country="UAE",0,
IF(AND(OR(SearchData("LSHF",Cable_Desc),SearchData("LSZH",Cable_Desc),SearchData("LS0H",Cable_Desc),SearchData("LSOH",Cable_Desc)),D.nom&gt;40),Knee_Width,
IF(AND(Country="Egypt",D.nom&gt;60),Knee_Width,
IF(AND(Country&lt;&gt;"Egypt",D.nom&gt;35),Knee_Width,
0))))))))))</f>
        <v>125</v>
      </c>
      <c r="T173" s="118">
        <f t="shared" ca="1" si="23"/>
        <v>8</v>
      </c>
      <c r="U173" s="118">
        <f t="shared" ca="1" si="24"/>
        <v>3</v>
      </c>
      <c r="V173" s="117">
        <f t="shared" ca="1" si="25"/>
        <v>102.90349568686437</v>
      </c>
      <c r="W173" s="64">
        <f t="shared" ca="1" si="26"/>
        <v>0</v>
      </c>
      <c r="X173" s="64">
        <f t="shared" ca="1" si="29"/>
        <v>1</v>
      </c>
      <c r="Y173" s="64">
        <f t="shared" ca="1" si="27"/>
        <v>0</v>
      </c>
      <c r="AM173" s="156"/>
    </row>
    <row r="174" spans="1:39">
      <c r="A174" s="12">
        <f t="shared" ca="1" si="20"/>
        <v>0</v>
      </c>
      <c r="B174" s="12" t="str">
        <f>IF([1]DRUM!A151="","",[1]DRUM!A151)</f>
        <v>Export</v>
      </c>
      <c r="C174" s="12">
        <f t="shared" ca="1" si="21"/>
        <v>0</v>
      </c>
      <c r="D174" s="155">
        <f t="shared" ca="1" si="22"/>
        <v>0</v>
      </c>
      <c r="E174" s="26" t="str">
        <f>IF([1]DRUM!B151="","",[1]DRUM!B151)</f>
        <v>WDB200021</v>
      </c>
      <c r="F174" s="26">
        <f>IF([1]DRUM!C151="","",[1]DRUM!C151)</f>
        <v>2050</v>
      </c>
      <c r="G174" s="26">
        <f>IF([1]DRUM!D151="","",[1]DRUM!D151)</f>
        <v>2000</v>
      </c>
      <c r="H174" s="26">
        <f>IF([1]DRUM!E151="","",[1]DRUM!E151)</f>
        <v>800</v>
      </c>
      <c r="I174" s="26">
        <f>IF([1]DRUM!F151="","",[1]DRUM!F151)</f>
        <v>1200</v>
      </c>
      <c r="J174" s="26">
        <f>IF([1]DRUM!G151="","",[1]DRUM!G151)</f>
        <v>1470</v>
      </c>
      <c r="K174" s="26">
        <f>IF([1]DRUM!H151="","",[1]DRUM!H151)</f>
        <v>1470</v>
      </c>
      <c r="L174" s="26" t="str">
        <f>IF([1]DRUM!I151="","",[1]DRUM!I151)</f>
        <v/>
      </c>
      <c r="M174" s="26">
        <f>IF([1]DRUM!J151="","",
IF(AND([1]DRUM!K151="Wooden Drum",[1]DRUM!J151&gt;Max_WD_Capacity),Max_WD_Capacity,
[1]DRUM!J151))</f>
        <v>4000</v>
      </c>
      <c r="N174" s="26" t="str">
        <f>IF([1]DRUM!K151="","",[1]DRUM!K151)</f>
        <v>Wooden Drum</v>
      </c>
      <c r="O174" s="26">
        <f>IF([1]DRUM!L151="","",[1]DRUM!L151)</f>
        <v>375</v>
      </c>
      <c r="P174" s="26">
        <f>IF([1]DRUM!M151="","",[1]DRUM!M151)</f>
        <v>118</v>
      </c>
      <c r="Q174" s="26">
        <f>IF([1]DRUM!N151="","",[1]DRUM!N151)</f>
        <v>3.1667253948185117</v>
      </c>
      <c r="R174" s="26" t="str">
        <f t="shared" si="28"/>
        <v>Export</v>
      </c>
      <c r="S174" s="26">
        <f ca="1">IF(N174="",0,
IF(Knee_Application="YES",Knee_Width,IF(Knee_Application="NO",0,
IF(OR(Cable_Type="OH",SearchData("Conductor",Cable_Desc)),0,
IF(N174="Steel Drum",Knee_Width,
IF(N174="Plywood Drum",0,
IF(Country="UAE",0,
IF(AND(OR(SearchData("LSHF",Cable_Desc),SearchData("LSZH",Cable_Desc),SearchData("LS0H",Cable_Desc),SearchData("LSOH",Cable_Desc)),D.nom&gt;40),Knee_Width,
IF(AND(Country="Egypt",D.nom&gt;60),Knee_Width,
IF(AND(Country&lt;&gt;"Egypt",D.nom&gt;35),Knee_Width,
0))))))))))</f>
        <v>125</v>
      </c>
      <c r="T174" s="118">
        <f t="shared" ca="1" si="23"/>
        <v>8</v>
      </c>
      <c r="U174" s="118">
        <f t="shared" ca="1" si="24"/>
        <v>3</v>
      </c>
      <c r="V174" s="117">
        <f t="shared" ca="1" si="25"/>
        <v>87.823850949633368</v>
      </c>
      <c r="W174" s="64">
        <f t="shared" ca="1" si="26"/>
        <v>0</v>
      </c>
      <c r="X174" s="64">
        <f t="shared" ca="1" si="29"/>
        <v>1</v>
      </c>
      <c r="Y174" s="64">
        <f t="shared" ca="1" si="27"/>
        <v>0</v>
      </c>
      <c r="AM174" s="156"/>
    </row>
    <row r="175" spans="1:39">
      <c r="A175" s="12">
        <f t="shared" ca="1" si="20"/>
        <v>0</v>
      </c>
      <c r="B175" s="12" t="str">
        <f>IF([1]DRUM!A152="","",[1]DRUM!A152)</f>
        <v>Export</v>
      </c>
      <c r="C175" s="12">
        <f t="shared" ca="1" si="21"/>
        <v>0</v>
      </c>
      <c r="D175" s="155">
        <f t="shared" ca="1" si="22"/>
        <v>0</v>
      </c>
      <c r="E175" s="26" t="str">
        <f>IF([1]DRUM!B152="","",[1]DRUM!B152)</f>
        <v>WDB200030</v>
      </c>
      <c r="F175" s="26">
        <f>IF([1]DRUM!C152="","",[1]DRUM!C152)</f>
        <v>2050</v>
      </c>
      <c r="G175" s="26">
        <f>IF([1]DRUM!D152="","",[1]DRUM!D152)</f>
        <v>2000</v>
      </c>
      <c r="H175" s="26">
        <f>IF([1]DRUM!E152="","",[1]DRUM!E152)</f>
        <v>1200</v>
      </c>
      <c r="I175" s="26">
        <f>IF([1]DRUM!F152="","",[1]DRUM!F152)</f>
        <v>1200</v>
      </c>
      <c r="J175" s="26">
        <f>IF([1]DRUM!G152="","",[1]DRUM!G152)</f>
        <v>1470</v>
      </c>
      <c r="K175" s="26">
        <f>IF([1]DRUM!H152="","",[1]DRUM!H152)</f>
        <v>1470</v>
      </c>
      <c r="L175" s="26" t="str">
        <f>IF([1]DRUM!I152="","",[1]DRUM!I152)</f>
        <v>Supported</v>
      </c>
      <c r="M175" s="26">
        <f>IF([1]DRUM!J152="","",
IF(AND([1]DRUM!K152="Wooden Drum",[1]DRUM!J152&gt;Max_WD_Capacity),Max_WD_Capacity,
[1]DRUM!J152))</f>
        <v>4500</v>
      </c>
      <c r="N175" s="26" t="str">
        <f>IF([1]DRUM!K152="","",[1]DRUM!K152)</f>
        <v>Wooden Drum</v>
      </c>
      <c r="O175" s="26">
        <f>IF([1]DRUM!L152="","",[1]DRUM!L152)</f>
        <v>380</v>
      </c>
      <c r="P175" s="26">
        <f>IF([1]DRUM!M152="","",[1]DRUM!M152)</f>
        <v>118</v>
      </c>
      <c r="Q175" s="26">
        <f>IF([1]DRUM!N152="","",[1]DRUM!N152)</f>
        <v>2.4127431579569611</v>
      </c>
      <c r="R175" s="26" t="str">
        <f t="shared" si="28"/>
        <v>Export</v>
      </c>
      <c r="S175" s="26">
        <f ca="1">IF(N175="",0,
IF(Knee_Application="YES",Knee_Width,IF(Knee_Application="NO",0,
IF(OR(Cable_Type="OH",SearchData("Conductor",Cable_Desc)),0,
IF(N175="Steel Drum",Knee_Width,
IF(N175="Plywood Drum",0,
IF(Country="UAE",0,
IF(AND(OR(SearchData("LSHF",Cable_Desc),SearchData("LSZH",Cable_Desc),SearchData("LS0H",Cable_Desc),SearchData("LSOH",Cable_Desc)),D.nom&gt;40),Knee_Width,
IF(AND(Country="Egypt",D.nom&gt;60),Knee_Width,
IF(AND(Country&lt;&gt;"Egypt",D.nom&gt;35),Knee_Width,
0))))))))))</f>
        <v>125</v>
      </c>
      <c r="T175" s="118">
        <f t="shared" ca="1" si="23"/>
        <v>8</v>
      </c>
      <c r="U175" s="118">
        <f t="shared" ca="1" si="24"/>
        <v>2</v>
      </c>
      <c r="V175" s="117">
        <f t="shared" ca="1" si="25"/>
        <v>72.543144282572626</v>
      </c>
      <c r="W175" s="64">
        <f t="shared" ca="1" si="26"/>
        <v>0</v>
      </c>
      <c r="X175" s="64">
        <f t="shared" ca="1" si="29"/>
        <v>1</v>
      </c>
      <c r="Y175" s="64">
        <f t="shared" ca="1" si="27"/>
        <v>0</v>
      </c>
      <c r="AM175" s="156"/>
    </row>
    <row r="176" spans="1:39">
      <c r="A176" s="12">
        <f t="shared" ca="1" si="20"/>
        <v>0</v>
      </c>
      <c r="B176" s="12" t="str">
        <f>IF([1]DRUM!A153="","",[1]DRUM!A153)</f>
        <v>Export</v>
      </c>
      <c r="C176" s="12">
        <f t="shared" ca="1" si="21"/>
        <v>0</v>
      </c>
      <c r="D176" s="155">
        <f t="shared" ca="1" si="22"/>
        <v>0</v>
      </c>
      <c r="E176" s="26" t="str">
        <f>IF([1]DRUM!B153="","",[1]DRUM!B153)</f>
        <v>WDB200003</v>
      </c>
      <c r="F176" s="26">
        <f>IF([1]DRUM!C153="","",[1]DRUM!C153)</f>
        <v>2050</v>
      </c>
      <c r="G176" s="26">
        <f>IF([1]DRUM!D153="","",[1]DRUM!D153)</f>
        <v>2000</v>
      </c>
      <c r="H176" s="26">
        <f>IF([1]DRUM!E153="","",[1]DRUM!E153)</f>
        <v>1000</v>
      </c>
      <c r="I176" s="26">
        <f>IF([1]DRUM!F153="","",[1]DRUM!F153)</f>
        <v>1200</v>
      </c>
      <c r="J176" s="26">
        <f>IF([1]DRUM!G153="","",[1]DRUM!G153)</f>
        <v>1470</v>
      </c>
      <c r="K176" s="26">
        <f>IF([1]DRUM!H153="","",[1]DRUM!H153)</f>
        <v>1470</v>
      </c>
      <c r="L176" s="26" t="str">
        <f>IF([1]DRUM!I153="","",[1]DRUM!I153)</f>
        <v/>
      </c>
      <c r="M176" s="26">
        <f>IF([1]DRUM!J153="","",
IF(AND([1]DRUM!K153="Wooden Drum",[1]DRUM!J153&gt;Max_WD_Capacity),Max_WD_Capacity,
[1]DRUM!J153))</f>
        <v>4500</v>
      </c>
      <c r="N176" s="26" t="str">
        <f>IF([1]DRUM!K153="","",[1]DRUM!K153)</f>
        <v>Wooden Drum</v>
      </c>
      <c r="O176" s="26">
        <f>IF([1]DRUM!L153="","",[1]DRUM!L153)</f>
        <v>385</v>
      </c>
      <c r="P176" s="26">
        <f>IF([1]DRUM!M153="","",[1]DRUM!M153)</f>
        <v>118</v>
      </c>
      <c r="Q176" s="26">
        <f>IF([1]DRUM!N153="","",[1]DRUM!N153)</f>
        <v>2.8274333882308138</v>
      </c>
      <c r="R176" s="26" t="str">
        <f t="shared" si="28"/>
        <v>Export</v>
      </c>
      <c r="S176" s="26">
        <f ca="1">IF(N176="",0,
IF(Knee_Application="YES",Knee_Width,IF(Knee_Application="NO",0,
IF(OR(Cable_Type="OH",SearchData("Conductor",Cable_Desc)),0,
IF(N176="Steel Drum",Knee_Width,
IF(N176="Plywood Drum",0,
IF(Country="UAE",0,
IF(AND(OR(SearchData("LSHF",Cable_Desc),SearchData("LSZH",Cable_Desc),SearchData("LS0H",Cable_Desc),SearchData("LSOH",Cable_Desc)),D.nom&gt;40),Knee_Width,
IF(AND(Country="Egypt",D.nom&gt;60),Knee_Width,
IF(AND(Country&lt;&gt;"Egypt",D.nom&gt;35),Knee_Width,
0))))))))))</f>
        <v>125</v>
      </c>
      <c r="T176" s="118">
        <f t="shared" ca="1" si="23"/>
        <v>8</v>
      </c>
      <c r="U176" s="118">
        <f t="shared" ca="1" si="24"/>
        <v>3</v>
      </c>
      <c r="V176" s="117">
        <f t="shared" ca="1" si="25"/>
        <v>102.90349568686437</v>
      </c>
      <c r="W176" s="64">
        <f t="shared" ca="1" si="26"/>
        <v>0</v>
      </c>
      <c r="X176" s="64">
        <f t="shared" ca="1" si="29"/>
        <v>1</v>
      </c>
      <c r="Y176" s="64">
        <f t="shared" ca="1" si="27"/>
        <v>0</v>
      </c>
      <c r="AM176" s="156"/>
    </row>
    <row r="177" spans="1:39">
      <c r="A177" s="12">
        <f t="shared" ca="1" si="20"/>
        <v>0</v>
      </c>
      <c r="B177" s="12" t="str">
        <f>IF([1]DRUM!A154="","",[1]DRUM!A154)</f>
        <v>Export</v>
      </c>
      <c r="C177" s="12">
        <f t="shared" ca="1" si="21"/>
        <v>0</v>
      </c>
      <c r="D177" s="155">
        <f t="shared" ca="1" si="22"/>
        <v>0</v>
      </c>
      <c r="E177" s="26" t="str">
        <f>IF([1]DRUM!B154="","",[1]DRUM!B154)</f>
        <v>WDB200029</v>
      </c>
      <c r="F177" s="26">
        <f>IF([1]DRUM!C154="","",[1]DRUM!C154)</f>
        <v>2050</v>
      </c>
      <c r="G177" s="26">
        <f>IF([1]DRUM!D154="","",[1]DRUM!D154)</f>
        <v>2000</v>
      </c>
      <c r="H177" s="26">
        <f>IF([1]DRUM!E154="","",[1]DRUM!E154)</f>
        <v>1050</v>
      </c>
      <c r="I177" s="26">
        <f>IF([1]DRUM!F154="","",[1]DRUM!F154)</f>
        <v>1200</v>
      </c>
      <c r="J177" s="26">
        <f>IF([1]DRUM!G154="","",[1]DRUM!G154)</f>
        <v>1470</v>
      </c>
      <c r="K177" s="26">
        <f>IF([1]DRUM!H154="","",[1]DRUM!H154)</f>
        <v>1470</v>
      </c>
      <c r="L177" s="26" t="str">
        <f>IF([1]DRUM!I154="","",[1]DRUM!I154)</f>
        <v>Supported</v>
      </c>
      <c r="M177" s="26">
        <f>IF([1]DRUM!J154="","",
IF(AND([1]DRUM!K154="Wooden Drum",[1]DRUM!J154&gt;Max_WD_Capacity),Max_WD_Capacity,
[1]DRUM!J154))</f>
        <v>5500</v>
      </c>
      <c r="N177" s="26" t="str">
        <f>IF([1]DRUM!K154="","",[1]DRUM!K154)</f>
        <v>Wooden Drum</v>
      </c>
      <c r="O177" s="26">
        <f>IF([1]DRUM!L154="","",[1]DRUM!L154)</f>
        <v>370</v>
      </c>
      <c r="P177" s="26">
        <f>IF([1]DRUM!M154="","",[1]DRUM!M154)</f>
        <v>118</v>
      </c>
      <c r="Q177" s="26">
        <f>IF([1]DRUM!N154="","",[1]DRUM!N154)</f>
        <v>2.7308294141329279</v>
      </c>
      <c r="R177" s="26" t="str">
        <f t="shared" si="28"/>
        <v>Export</v>
      </c>
      <c r="S177" s="26">
        <f ca="1">IF(N177="",0,
IF(Knee_Application="YES",Knee_Width,IF(Knee_Application="NO",0,
IF(OR(Cable_Type="OH",SearchData("Conductor",Cable_Desc)),0,
IF(N177="Steel Drum",Knee_Width,
IF(N177="Plywood Drum",0,
IF(Country="UAE",0,
IF(AND(OR(SearchData("LSHF",Cable_Desc),SearchData("LSZH",Cable_Desc),SearchData("LS0H",Cable_Desc),SearchData("LSOH",Cable_Desc)),D.nom&gt;40),Knee_Width,
IF(AND(Country="Egypt",D.nom&gt;60),Knee_Width,
IF(AND(Country&lt;&gt;"Egypt",D.nom&gt;35),Knee_Width,
0))))))))))</f>
        <v>125</v>
      </c>
      <c r="T177" s="118">
        <f t="shared" ca="1" si="23"/>
        <v>8</v>
      </c>
      <c r="U177" s="118">
        <f t="shared" ca="1" si="24"/>
        <v>2</v>
      </c>
      <c r="V177" s="117">
        <f t="shared" ca="1" si="25"/>
        <v>65.003321913957137</v>
      </c>
      <c r="W177" s="64">
        <f t="shared" ca="1" si="26"/>
        <v>0</v>
      </c>
      <c r="X177" s="64">
        <f t="shared" ca="1" si="29"/>
        <v>1</v>
      </c>
      <c r="Y177" s="64">
        <f t="shared" ca="1" si="27"/>
        <v>0</v>
      </c>
      <c r="AM177" s="156"/>
    </row>
    <row r="178" spans="1:39">
      <c r="A178" s="12">
        <f t="shared" ca="1" si="20"/>
        <v>0</v>
      </c>
      <c r="B178" s="12" t="str">
        <f>IF([1]DRUM!A155="","",[1]DRUM!A155)</f>
        <v>Export</v>
      </c>
      <c r="C178" s="12">
        <f t="shared" ca="1" si="21"/>
        <v>0</v>
      </c>
      <c r="D178" s="155">
        <f t="shared" ca="1" si="22"/>
        <v>0</v>
      </c>
      <c r="E178" s="26" t="str">
        <f>IF([1]DRUM!B155="","",[1]DRUM!B155)</f>
        <v>WDB200004</v>
      </c>
      <c r="F178" s="26">
        <f>IF([1]DRUM!C155="","",[1]DRUM!C155)</f>
        <v>2050</v>
      </c>
      <c r="G178" s="26">
        <f>IF([1]DRUM!D155="","",[1]DRUM!D155)</f>
        <v>2000</v>
      </c>
      <c r="H178" s="26">
        <f>IF([1]DRUM!E155="","",[1]DRUM!E155)</f>
        <v>1000</v>
      </c>
      <c r="I178" s="26">
        <f>IF([1]DRUM!F155="","",[1]DRUM!F155)</f>
        <v>1200</v>
      </c>
      <c r="J178" s="26">
        <f>IF([1]DRUM!G155="","",[1]DRUM!G155)</f>
        <v>1470</v>
      </c>
      <c r="K178" s="26">
        <f>IF([1]DRUM!H155="","",[1]DRUM!H155)</f>
        <v>1470</v>
      </c>
      <c r="L178" s="26" t="str">
        <f>IF([1]DRUM!I155="","",[1]DRUM!I155)</f>
        <v>Supported</v>
      </c>
      <c r="M178" s="26">
        <f>IF([1]DRUM!J155="","",
IF(AND([1]DRUM!K155="Wooden Drum",[1]DRUM!J155&gt;Max_WD_Capacity),Max_WD_Capacity,
[1]DRUM!J155))</f>
        <v>6000</v>
      </c>
      <c r="N178" s="26" t="str">
        <f>IF([1]DRUM!K155="","",[1]DRUM!K155)</f>
        <v>Wooden Drum</v>
      </c>
      <c r="O178" s="26">
        <f>IF([1]DRUM!L155="","",[1]DRUM!L155)</f>
        <v>385</v>
      </c>
      <c r="P178" s="26">
        <f>IF([1]DRUM!M155="","",[1]DRUM!M155)</f>
        <v>118</v>
      </c>
      <c r="Q178" s="26">
        <f>IF([1]DRUM!N155="","",[1]DRUM!N155)</f>
        <v>2.8274333882308138</v>
      </c>
      <c r="R178" s="26" t="str">
        <f t="shared" si="28"/>
        <v>Export</v>
      </c>
      <c r="S178" s="26">
        <f ca="1">IF(N178="",0,
IF(Knee_Application="YES",Knee_Width,IF(Knee_Application="NO",0,
IF(OR(Cable_Type="OH",SearchData("Conductor",Cable_Desc)),0,
IF(N178="Steel Drum",Knee_Width,
IF(N178="Plywood Drum",0,
IF(Country="UAE",0,
IF(AND(OR(SearchData("LSHF",Cable_Desc),SearchData("LSZH",Cable_Desc),SearchData("LS0H",Cable_Desc),SearchData("LSOH",Cable_Desc)),D.nom&gt;40),Knee_Width,
IF(AND(Country="Egypt",D.nom&gt;60),Knee_Width,
IF(AND(Country&lt;&gt;"Egypt",D.nom&gt;35),Knee_Width,
0))))))))))</f>
        <v>125</v>
      </c>
      <c r="T178" s="118">
        <f t="shared" ca="1" si="23"/>
        <v>8</v>
      </c>
      <c r="U178" s="118">
        <f t="shared" ca="1" si="24"/>
        <v>3</v>
      </c>
      <c r="V178" s="117">
        <f t="shared" ca="1" si="25"/>
        <v>102.90349568686437</v>
      </c>
      <c r="W178" s="64">
        <f t="shared" ca="1" si="26"/>
        <v>0</v>
      </c>
      <c r="X178" s="64">
        <f t="shared" ca="1" si="29"/>
        <v>1</v>
      </c>
      <c r="Y178" s="64">
        <f t="shared" ca="1" si="27"/>
        <v>0</v>
      </c>
      <c r="AM178" s="156"/>
    </row>
    <row r="179" spans="1:39">
      <c r="A179" s="12">
        <f t="shared" ca="1" si="20"/>
        <v>0</v>
      </c>
      <c r="B179" s="12" t="str">
        <f>IF([1]DRUM!A156="","",[1]DRUM!A156)</f>
        <v>Export</v>
      </c>
      <c r="C179" s="12">
        <f t="shared" ca="1" si="21"/>
        <v>0</v>
      </c>
      <c r="D179" s="155">
        <f t="shared" ca="1" si="22"/>
        <v>0</v>
      </c>
      <c r="E179" s="26" t="str">
        <f>IF([1]DRUM!B156="","",[1]DRUM!B156)</f>
        <v>WDB200046</v>
      </c>
      <c r="F179" s="26">
        <f>IF([1]DRUM!C156="","",[1]DRUM!C156)</f>
        <v>2050</v>
      </c>
      <c r="G179" s="26">
        <f>IF([1]DRUM!D156="","",[1]DRUM!D156)</f>
        <v>2000</v>
      </c>
      <c r="H179" s="26">
        <f>IF([1]DRUM!E156="","",[1]DRUM!E156)</f>
        <v>1050</v>
      </c>
      <c r="I179" s="26">
        <f>IF([1]DRUM!F156="","",[1]DRUM!F156)</f>
        <v>1200</v>
      </c>
      <c r="J179" s="26">
        <f>IF([1]DRUM!G156="","",[1]DRUM!G156)</f>
        <v>1470</v>
      </c>
      <c r="K179" s="26">
        <f>IF([1]DRUM!H156="","",[1]DRUM!H156)</f>
        <v>1470</v>
      </c>
      <c r="L179" s="26" t="str">
        <f>IF([1]DRUM!I156="","",[1]DRUM!I156)</f>
        <v>Supported</v>
      </c>
      <c r="M179" s="26">
        <f>IF([1]DRUM!J156="","",
IF(AND([1]DRUM!K156="Wooden Drum",[1]DRUM!J156&gt;Max_WD_Capacity),Max_WD_Capacity,
[1]DRUM!J156))</f>
        <v>6500</v>
      </c>
      <c r="N179" s="26" t="str">
        <f>IF([1]DRUM!K156="","",[1]DRUM!K156)</f>
        <v>Wooden Drum</v>
      </c>
      <c r="O179" s="26">
        <f>IF([1]DRUM!L156="","",[1]DRUM!L156)</f>
        <v>345</v>
      </c>
      <c r="P179" s="26">
        <f>IF([1]DRUM!M156="","",[1]DRUM!M156)</f>
        <v>118</v>
      </c>
      <c r="Q179" s="26">
        <f>IF([1]DRUM!N156="","",[1]DRUM!N156)</f>
        <v>2.7308294141329279</v>
      </c>
      <c r="R179" s="26" t="str">
        <f t="shared" si="28"/>
        <v>Export</v>
      </c>
      <c r="S179" s="26">
        <f ca="1">IF(N179="",0,
IF(Knee_Application="YES",Knee_Width,IF(Knee_Application="NO",0,
IF(OR(Cable_Type="OH",SearchData("Conductor",Cable_Desc)),0,
IF(N179="Steel Drum",Knee_Width,
IF(N179="Plywood Drum",0,
IF(Country="UAE",0,
IF(AND(OR(SearchData("LSHF",Cable_Desc),SearchData("LSZH",Cable_Desc),SearchData("LS0H",Cable_Desc),SearchData("LSOH",Cable_Desc)),D.nom&gt;40),Knee_Width,
IF(AND(Country="Egypt",D.nom&gt;60),Knee_Width,
IF(AND(Country&lt;&gt;"Egypt",D.nom&gt;35),Knee_Width,
0))))))))))</f>
        <v>125</v>
      </c>
      <c r="T179" s="118">
        <f t="shared" ca="1" si="23"/>
        <v>8</v>
      </c>
      <c r="U179" s="118">
        <f t="shared" ca="1" si="24"/>
        <v>2</v>
      </c>
      <c r="V179" s="117">
        <f t="shared" ca="1" si="25"/>
        <v>65.003321913957137</v>
      </c>
      <c r="W179" s="64">
        <f t="shared" ca="1" si="26"/>
        <v>0</v>
      </c>
      <c r="X179" s="64">
        <f t="shared" ca="1" si="29"/>
        <v>1</v>
      </c>
      <c r="Y179" s="64">
        <f t="shared" ca="1" si="27"/>
        <v>0</v>
      </c>
      <c r="AM179" s="156"/>
    </row>
    <row r="180" spans="1:39">
      <c r="A180" s="12">
        <f t="shared" ca="1" si="20"/>
        <v>0</v>
      </c>
      <c r="B180" s="12" t="str">
        <f>IF([1]DRUM!A157="","",[1]DRUM!A157)</f>
        <v>Export</v>
      </c>
      <c r="C180" s="12">
        <f t="shared" ca="1" si="21"/>
        <v>0</v>
      </c>
      <c r="D180" s="155">
        <f t="shared" ca="1" si="22"/>
        <v>0</v>
      </c>
      <c r="E180" s="26" t="str">
        <f>IF([1]DRUM!B157="","",[1]DRUM!B157)</f>
        <v>WDB210015</v>
      </c>
      <c r="F180" s="26">
        <f>IF([1]DRUM!C157="","",[1]DRUM!C157)</f>
        <v>2150</v>
      </c>
      <c r="G180" s="26">
        <f>IF([1]DRUM!D157="","",[1]DRUM!D157)</f>
        <v>2100</v>
      </c>
      <c r="H180" s="26">
        <f>IF([1]DRUM!E157="","",[1]DRUM!E157)</f>
        <v>1000</v>
      </c>
      <c r="I180" s="26">
        <f>IF([1]DRUM!F157="","",[1]DRUM!F157)</f>
        <v>1200</v>
      </c>
      <c r="J180" s="26">
        <f>IF([1]DRUM!G157="","",[1]DRUM!G157)</f>
        <v>1400</v>
      </c>
      <c r="K180" s="26">
        <f>IF([1]DRUM!H157="","",[1]DRUM!H157)</f>
        <v>1400</v>
      </c>
      <c r="L180" s="26" t="str">
        <f>IF([1]DRUM!I157="","",[1]DRUM!I157)</f>
        <v/>
      </c>
      <c r="M180" s="26">
        <f>IF([1]DRUM!J157="","",
IF(AND([1]DRUM!K157="Wooden Drum",[1]DRUM!J157&gt;Max_WD_Capacity),Max_WD_Capacity,
[1]DRUM!J157))</f>
        <v>3000</v>
      </c>
      <c r="N180" s="26" t="str">
        <f>IF([1]DRUM!K157="","",[1]DRUM!K157)</f>
        <v>Wooden Drum</v>
      </c>
      <c r="O180" s="26">
        <f>IF([1]DRUM!L157="","",[1]DRUM!L157)</f>
        <v>350</v>
      </c>
      <c r="P180" s="26">
        <f>IF([1]DRUM!M157="","",[1]DRUM!M157)</f>
        <v>118</v>
      </c>
      <c r="Q180" s="26">
        <f>IF([1]DRUM!N157="","",[1]DRUM!N157)</f>
        <v>3.2138492846223583</v>
      </c>
      <c r="R180" s="26" t="str">
        <f t="shared" si="28"/>
        <v>Export</v>
      </c>
      <c r="S180" s="26">
        <f ca="1">IF(N180="",0,
IF(Knee_Application="YES",Knee_Width,IF(Knee_Application="NO",0,
IF(OR(Cable_Type="OH",SearchData("Conductor",Cable_Desc)),0,
IF(N180="Steel Drum",Knee_Width,
IF(N180="Plywood Drum",0,
IF(Country="UAE",0,
IF(AND(OR(SearchData("LSHF",Cable_Desc),SearchData("LSZH",Cable_Desc),SearchData("LS0H",Cable_Desc),SearchData("LSOH",Cable_Desc)),D.nom&gt;40),Knee_Width,
IF(AND(Country="Egypt",D.nom&gt;60),Knee_Width,
IF(AND(Country&lt;&gt;"Egypt",D.nom&gt;35),Knee_Width,
0))))))))))</f>
        <v>125</v>
      </c>
      <c r="T180" s="118">
        <f t="shared" ca="1" si="23"/>
        <v>8</v>
      </c>
      <c r="U180" s="118">
        <f t="shared" ca="1" si="24"/>
        <v>3</v>
      </c>
      <c r="V180" s="117">
        <f t="shared" ca="1" si="25"/>
        <v>102.90349568686437</v>
      </c>
      <c r="W180" s="64">
        <f t="shared" ca="1" si="26"/>
        <v>0</v>
      </c>
      <c r="X180" s="64">
        <f t="shared" ca="1" si="29"/>
        <v>0</v>
      </c>
      <c r="Y180" s="64">
        <f t="shared" ca="1" si="27"/>
        <v>0</v>
      </c>
      <c r="AM180" s="156"/>
    </row>
    <row r="181" spans="1:39">
      <c r="A181" s="12">
        <f t="shared" ca="1" si="20"/>
        <v>0</v>
      </c>
      <c r="B181" s="12" t="str">
        <f>IF([1]DRUM!A158="","",[1]DRUM!A158)</f>
        <v>Export</v>
      </c>
      <c r="C181" s="12">
        <f t="shared" ca="1" si="21"/>
        <v>0</v>
      </c>
      <c r="D181" s="155">
        <f t="shared" ca="1" si="22"/>
        <v>0</v>
      </c>
      <c r="E181" s="26" t="str">
        <f>IF([1]DRUM!B158="","",[1]DRUM!B158)</f>
        <v>WDB210002</v>
      </c>
      <c r="F181" s="26">
        <f>IF([1]DRUM!C158="","",[1]DRUM!C158)</f>
        <v>2150</v>
      </c>
      <c r="G181" s="26">
        <f>IF([1]DRUM!D158="","",[1]DRUM!D158)</f>
        <v>2100</v>
      </c>
      <c r="H181" s="26">
        <f>IF([1]DRUM!E158="","",[1]DRUM!E158)</f>
        <v>1000</v>
      </c>
      <c r="I181" s="26">
        <f>IF([1]DRUM!F158="","",[1]DRUM!F158)</f>
        <v>1200</v>
      </c>
      <c r="J181" s="26">
        <f>IF([1]DRUM!G158="","",[1]DRUM!G158)</f>
        <v>1400</v>
      </c>
      <c r="K181" s="26">
        <f>IF([1]DRUM!H158="","",[1]DRUM!H158)</f>
        <v>1400</v>
      </c>
      <c r="L181" s="26" t="str">
        <f>IF([1]DRUM!I158="","",[1]DRUM!I158)</f>
        <v/>
      </c>
      <c r="M181" s="26">
        <f>IF([1]DRUM!J158="","",
IF(AND([1]DRUM!K158="Wooden Drum",[1]DRUM!J158&gt;Max_WD_Capacity),Max_WD_Capacity,
[1]DRUM!J158))</f>
        <v>3300</v>
      </c>
      <c r="N181" s="26" t="str">
        <f>IF([1]DRUM!K158="","",[1]DRUM!K158)</f>
        <v>Wooden Drum</v>
      </c>
      <c r="O181" s="26">
        <f>IF([1]DRUM!L158="","",[1]DRUM!L158)</f>
        <v>350</v>
      </c>
      <c r="P181" s="26">
        <f>IF([1]DRUM!M158="","",[1]DRUM!M158)</f>
        <v>118</v>
      </c>
      <c r="Q181" s="26">
        <f>IF([1]DRUM!N158="","",[1]DRUM!N158)</f>
        <v>3.2138492846223583</v>
      </c>
      <c r="R181" s="26" t="str">
        <f t="shared" si="28"/>
        <v>Export</v>
      </c>
      <c r="S181" s="26">
        <f ca="1">IF(N181="",0,
IF(Knee_Application="YES",Knee_Width,IF(Knee_Application="NO",0,
IF(OR(Cable_Type="OH",SearchData("Conductor",Cable_Desc)),0,
IF(N181="Steel Drum",Knee_Width,
IF(N181="Plywood Drum",0,
IF(Country="UAE",0,
IF(AND(OR(SearchData("LSHF",Cable_Desc),SearchData("LSZH",Cable_Desc),SearchData("LS0H",Cable_Desc),SearchData("LSOH",Cable_Desc)),D.nom&gt;40),Knee_Width,
IF(AND(Country="Egypt",D.nom&gt;60),Knee_Width,
IF(AND(Country&lt;&gt;"Egypt",D.nom&gt;35),Knee_Width,
0))))))))))</f>
        <v>125</v>
      </c>
      <c r="T181" s="118">
        <f t="shared" ca="1" si="23"/>
        <v>8</v>
      </c>
      <c r="U181" s="118">
        <f t="shared" ca="1" si="24"/>
        <v>3</v>
      </c>
      <c r="V181" s="117">
        <f t="shared" ca="1" si="25"/>
        <v>102.90349568686437</v>
      </c>
      <c r="W181" s="64">
        <f t="shared" ca="1" si="26"/>
        <v>0</v>
      </c>
      <c r="X181" s="64">
        <f t="shared" ca="1" si="29"/>
        <v>1</v>
      </c>
      <c r="Y181" s="64">
        <f t="shared" ca="1" si="27"/>
        <v>0</v>
      </c>
      <c r="AM181" s="156"/>
    </row>
    <row r="182" spans="1:39">
      <c r="A182" s="12">
        <f t="shared" ca="1" si="20"/>
        <v>0</v>
      </c>
      <c r="B182" s="12" t="str">
        <f>IF([1]DRUM!A159="","",[1]DRUM!A159)</f>
        <v>Export</v>
      </c>
      <c r="C182" s="12">
        <f t="shared" ca="1" si="21"/>
        <v>0</v>
      </c>
      <c r="D182" s="155">
        <f t="shared" ca="1" si="22"/>
        <v>0</v>
      </c>
      <c r="E182" s="26" t="str">
        <f>IF([1]DRUM!B159="","",[1]DRUM!B159)</f>
        <v>WDB210048</v>
      </c>
      <c r="F182" s="26">
        <f>IF([1]DRUM!C159="","",[1]DRUM!C159)</f>
        <v>2150</v>
      </c>
      <c r="G182" s="26">
        <f>IF([1]DRUM!D159="","",[1]DRUM!D159)</f>
        <v>2100</v>
      </c>
      <c r="H182" s="26">
        <f>IF([1]DRUM!E159="","",[1]DRUM!E159)</f>
        <v>1250</v>
      </c>
      <c r="I182" s="26">
        <f>IF([1]DRUM!F159="","",[1]DRUM!F159)</f>
        <v>1200</v>
      </c>
      <c r="J182" s="26">
        <f>IF([1]DRUM!G159="","",[1]DRUM!G159)</f>
        <v>1470</v>
      </c>
      <c r="K182" s="26">
        <f>IF([1]DRUM!H159="","",[1]DRUM!H159)</f>
        <v>1470</v>
      </c>
      <c r="L182" s="26" t="str">
        <f>IF([1]DRUM!I159="","",[1]DRUM!I159)</f>
        <v/>
      </c>
      <c r="M182" s="26">
        <f>IF([1]DRUM!J159="","",
IF(AND([1]DRUM!K159="Wooden Drum",[1]DRUM!J159&gt;Max_WD_Capacity),Max_WD_Capacity,
[1]DRUM!J159))</f>
        <v>3500</v>
      </c>
      <c r="N182" s="26" t="str">
        <f>IF([1]DRUM!K159="","",[1]DRUM!K159)</f>
        <v>Wooden Drum</v>
      </c>
      <c r="O182" s="26">
        <f>IF([1]DRUM!L159="","",[1]DRUM!L159)</f>
        <v>328</v>
      </c>
      <c r="P182" s="26">
        <f>IF([1]DRUM!M159="","",[1]DRUM!M159)</f>
        <v>124</v>
      </c>
      <c r="Q182" s="26">
        <f>IF([1]DRUM!N159="","",[1]DRUM!N159)</f>
        <v>2.6837055243290804</v>
      </c>
      <c r="R182" s="26" t="str">
        <f t="shared" si="28"/>
        <v>Export</v>
      </c>
      <c r="S182" s="26">
        <f ca="1">IF(N182="",0,
IF(Knee_Application="YES",Knee_Width,IF(Knee_Application="NO",0,
IF(OR(Cable_Type="OH",SearchData("Conductor",Cable_Desc)),0,
IF(N182="Steel Drum",Knee_Width,
IF(N182="Plywood Drum",0,
IF(Country="UAE",0,
IF(AND(OR(SearchData("LSHF",Cable_Desc),SearchData("LSZH",Cable_Desc),SearchData("LS0H",Cable_Desc),SearchData("LSOH",Cable_Desc)),D.nom&gt;40),Knee_Width,
IF(AND(Country="Egypt",D.nom&gt;60),Knee_Width,
IF(AND(Country&lt;&gt;"Egypt",D.nom&gt;35),Knee_Width,
0))))))))))</f>
        <v>125</v>
      </c>
      <c r="T182" s="118">
        <f t="shared" ca="1" si="23"/>
        <v>8</v>
      </c>
      <c r="U182" s="118">
        <f t="shared" ca="1" si="24"/>
        <v>2</v>
      </c>
      <c r="V182" s="117">
        <f t="shared" ca="1" si="25"/>
        <v>75.056418405444461</v>
      </c>
      <c r="W182" s="64">
        <f t="shared" ca="1" si="26"/>
        <v>0</v>
      </c>
      <c r="X182" s="64">
        <f t="shared" ca="1" si="29"/>
        <v>1</v>
      </c>
      <c r="Y182" s="64">
        <f t="shared" ca="1" si="27"/>
        <v>0</v>
      </c>
      <c r="AM182" s="156"/>
    </row>
    <row r="183" spans="1:39">
      <c r="A183" s="12">
        <f t="shared" ca="1" si="20"/>
        <v>0</v>
      </c>
      <c r="B183" s="12" t="str">
        <f>IF([1]DRUM!A160="","",[1]DRUM!A160)</f>
        <v>Export</v>
      </c>
      <c r="C183" s="12">
        <f t="shared" ca="1" si="21"/>
        <v>0</v>
      </c>
      <c r="D183" s="155">
        <f t="shared" ca="1" si="22"/>
        <v>0</v>
      </c>
      <c r="E183" s="26" t="str">
        <f>IF([1]DRUM!B160="","",[1]DRUM!B160)</f>
        <v>WDB210001</v>
      </c>
      <c r="F183" s="26">
        <f>IF([1]DRUM!C160="","",[1]DRUM!C160)</f>
        <v>2150</v>
      </c>
      <c r="G183" s="26">
        <f>IF([1]DRUM!D160="","",[1]DRUM!D160)</f>
        <v>2100</v>
      </c>
      <c r="H183" s="26">
        <f>IF([1]DRUM!E160="","",[1]DRUM!E160)</f>
        <v>1000</v>
      </c>
      <c r="I183" s="26">
        <f>IF([1]DRUM!F160="","",[1]DRUM!F160)</f>
        <v>1200</v>
      </c>
      <c r="J183" s="26">
        <f>IF([1]DRUM!G160="","",[1]DRUM!G160)</f>
        <v>1400</v>
      </c>
      <c r="K183" s="26">
        <f>IF([1]DRUM!H160="","",[1]DRUM!H160)</f>
        <v>1400</v>
      </c>
      <c r="L183" s="26" t="str">
        <f>IF([1]DRUM!I160="","",[1]DRUM!I160)</f>
        <v/>
      </c>
      <c r="M183" s="26">
        <f>IF([1]DRUM!J160="","",
IF(AND([1]DRUM!K160="Wooden Drum",[1]DRUM!J160&gt;Max_WD_Capacity),Max_WD_Capacity,
[1]DRUM!J160))</f>
        <v>3800</v>
      </c>
      <c r="N183" s="26" t="str">
        <f>IF([1]DRUM!K160="","",[1]DRUM!K160)</f>
        <v>Wooden Drum</v>
      </c>
      <c r="O183" s="26">
        <f>IF([1]DRUM!L160="","",[1]DRUM!L160)</f>
        <v>350</v>
      </c>
      <c r="P183" s="26">
        <f>IF([1]DRUM!M160="","",[1]DRUM!M160)</f>
        <v>118</v>
      </c>
      <c r="Q183" s="26">
        <f>IF([1]DRUM!N160="","",[1]DRUM!N160)</f>
        <v>3.2138492846223583</v>
      </c>
      <c r="R183" s="26" t="str">
        <f t="shared" si="28"/>
        <v>Export</v>
      </c>
      <c r="S183" s="26">
        <f ca="1">IF(N183="",0,
IF(Knee_Application="YES",Knee_Width,IF(Knee_Application="NO",0,
IF(OR(Cable_Type="OH",SearchData("Conductor",Cable_Desc)),0,
IF(N183="Steel Drum",Knee_Width,
IF(N183="Plywood Drum",0,
IF(Country="UAE",0,
IF(AND(OR(SearchData("LSHF",Cable_Desc),SearchData("LSZH",Cable_Desc),SearchData("LS0H",Cable_Desc),SearchData("LSOH",Cable_Desc)),D.nom&gt;40),Knee_Width,
IF(AND(Country="Egypt",D.nom&gt;60),Knee_Width,
IF(AND(Country&lt;&gt;"Egypt",D.nom&gt;35),Knee_Width,
0))))))))))</f>
        <v>125</v>
      </c>
      <c r="T183" s="118">
        <f t="shared" ca="1" si="23"/>
        <v>8</v>
      </c>
      <c r="U183" s="118">
        <f t="shared" ca="1" si="24"/>
        <v>3</v>
      </c>
      <c r="V183" s="117">
        <f t="shared" ca="1" si="25"/>
        <v>102.90349568686437</v>
      </c>
      <c r="W183" s="64">
        <f t="shared" ca="1" si="26"/>
        <v>0</v>
      </c>
      <c r="X183" s="64">
        <f t="shared" ca="1" si="29"/>
        <v>1</v>
      </c>
      <c r="Y183" s="64">
        <f t="shared" ca="1" si="27"/>
        <v>0</v>
      </c>
      <c r="AM183" s="156"/>
    </row>
    <row r="184" spans="1:39">
      <c r="A184" s="12">
        <f t="shared" ca="1" si="20"/>
        <v>0</v>
      </c>
      <c r="B184" s="12" t="str">
        <f>IF([1]DRUM!A161="","",[1]DRUM!A161)</f>
        <v>Export</v>
      </c>
      <c r="C184" s="12">
        <f t="shared" ca="1" si="21"/>
        <v>0</v>
      </c>
      <c r="D184" s="155">
        <f t="shared" ca="1" si="22"/>
        <v>0</v>
      </c>
      <c r="E184" s="26" t="str">
        <f>IF([1]DRUM!B161="","",[1]DRUM!B161)</f>
        <v>WDB210005</v>
      </c>
      <c r="F184" s="26">
        <f>IF([1]DRUM!C161="","",[1]DRUM!C161)</f>
        <v>2150</v>
      </c>
      <c r="G184" s="26">
        <f>IF([1]DRUM!D161="","",[1]DRUM!D161)</f>
        <v>2100</v>
      </c>
      <c r="H184" s="26">
        <f>IF([1]DRUM!E161="","",[1]DRUM!E161)</f>
        <v>1200</v>
      </c>
      <c r="I184" s="26">
        <f>IF([1]DRUM!F161="","",[1]DRUM!F161)</f>
        <v>1200</v>
      </c>
      <c r="J184" s="26">
        <f>IF([1]DRUM!G161="","",[1]DRUM!G161)</f>
        <v>1470</v>
      </c>
      <c r="K184" s="26">
        <f>IF([1]DRUM!H161="","",[1]DRUM!H161)</f>
        <v>1470</v>
      </c>
      <c r="L184" s="26" t="str">
        <f>IF([1]DRUM!I161="","",[1]DRUM!I161)</f>
        <v>Supported</v>
      </c>
      <c r="M184" s="26">
        <f>IF([1]DRUM!J161="","",
IF(AND([1]DRUM!K161="Wooden Drum",[1]DRUM!J161&gt;Max_WD_Capacity),Max_WD_Capacity,
[1]DRUM!J161))</f>
        <v>4500</v>
      </c>
      <c r="N184" s="26" t="str">
        <f>IF([1]DRUM!K161="","",[1]DRUM!K161)</f>
        <v>Wooden Drum</v>
      </c>
      <c r="O184" s="26">
        <f>IF([1]DRUM!L161="","",[1]DRUM!L161)</f>
        <v>430</v>
      </c>
      <c r="P184" s="26">
        <f>IF([1]DRUM!M161="","",[1]DRUM!M161)</f>
        <v>124</v>
      </c>
      <c r="Q184" s="26">
        <f>IF([1]DRUM!N161="","",[1]DRUM!N161)</f>
        <v>2.7991590543485056</v>
      </c>
      <c r="R184" s="26" t="str">
        <f t="shared" si="28"/>
        <v>Export</v>
      </c>
      <c r="S184" s="26">
        <f ca="1">IF(N184="",0,
IF(Knee_Application="YES",Knee_Width,IF(Knee_Application="NO",0,
IF(OR(Cable_Type="OH",SearchData("Conductor",Cable_Desc)),0,
IF(N184="Steel Drum",Knee_Width,
IF(N184="Plywood Drum",0,
IF(Country="UAE",0,
IF(AND(OR(SearchData("LSHF",Cable_Desc),SearchData("LSZH",Cable_Desc),SearchData("LS0H",Cable_Desc),SearchData("LSOH",Cable_Desc)),D.nom&gt;40),Knee_Width,
IF(AND(Country="Egypt",D.nom&gt;60),Knee_Width,
IF(AND(Country&lt;&gt;"Egypt",D.nom&gt;35),Knee_Width,
0))))))))))</f>
        <v>125</v>
      </c>
      <c r="T184" s="118">
        <f t="shared" ca="1" si="23"/>
        <v>8</v>
      </c>
      <c r="U184" s="118">
        <f t="shared" ca="1" si="24"/>
        <v>2</v>
      </c>
      <c r="V184" s="117">
        <f t="shared" ca="1" si="25"/>
        <v>72.543144282572626</v>
      </c>
      <c r="W184" s="64">
        <f t="shared" ca="1" si="26"/>
        <v>0</v>
      </c>
      <c r="X184" s="64">
        <f t="shared" ca="1" si="29"/>
        <v>1</v>
      </c>
      <c r="Y184" s="64">
        <f t="shared" ca="1" si="27"/>
        <v>0</v>
      </c>
      <c r="AM184" s="156"/>
    </row>
    <row r="185" spans="1:39">
      <c r="A185" s="12">
        <f t="shared" ca="1" si="20"/>
        <v>0</v>
      </c>
      <c r="B185" s="12" t="str">
        <f>IF([1]DRUM!A162="","",[1]DRUM!A162)</f>
        <v>Export</v>
      </c>
      <c r="C185" s="12">
        <f t="shared" ca="1" si="21"/>
        <v>0</v>
      </c>
      <c r="D185" s="155">
        <f t="shared" ca="1" si="22"/>
        <v>0</v>
      </c>
      <c r="E185" s="26" t="str">
        <f>IF([1]DRUM!B162="","",[1]DRUM!B162)</f>
        <v>WDB210003</v>
      </c>
      <c r="F185" s="26">
        <f>IF([1]DRUM!C162="","",[1]DRUM!C162)</f>
        <v>2150</v>
      </c>
      <c r="G185" s="26">
        <f>IF([1]DRUM!D162="","",[1]DRUM!D162)</f>
        <v>2100</v>
      </c>
      <c r="H185" s="26">
        <f>IF([1]DRUM!E162="","",[1]DRUM!E162)</f>
        <v>1000</v>
      </c>
      <c r="I185" s="26">
        <f>IF([1]DRUM!F162="","",[1]DRUM!F162)</f>
        <v>1200</v>
      </c>
      <c r="J185" s="26">
        <f>IF([1]DRUM!G162="","",[1]DRUM!G162)</f>
        <v>1470</v>
      </c>
      <c r="K185" s="26">
        <f>IF([1]DRUM!H162="","",[1]DRUM!H162)</f>
        <v>1470</v>
      </c>
      <c r="L185" s="26" t="str">
        <f>IF([1]DRUM!I162="","",[1]DRUM!I162)</f>
        <v>Supported</v>
      </c>
      <c r="M185" s="26">
        <f>IF([1]DRUM!J162="","",
IF(AND([1]DRUM!K162="Wooden Drum",[1]DRUM!J162&gt;Max_WD_Capacity),Max_WD_Capacity,
[1]DRUM!J162))</f>
        <v>4800</v>
      </c>
      <c r="N185" s="26" t="str">
        <f>IF([1]DRUM!K162="","",[1]DRUM!K162)</f>
        <v>Wooden Drum</v>
      </c>
      <c r="O185" s="26">
        <f>IF([1]DRUM!L162="","",[1]DRUM!L162)</f>
        <v>430</v>
      </c>
      <c r="P185" s="26">
        <f>IF([1]DRUM!M162="","",[1]DRUM!M162)</f>
        <v>124</v>
      </c>
      <c r="Q185" s="26">
        <f>IF([1]DRUM!N162="","",[1]DRUM!N162)</f>
        <v>3.2138492846223583</v>
      </c>
      <c r="R185" s="26" t="str">
        <f t="shared" si="28"/>
        <v>Export</v>
      </c>
      <c r="S185" s="26">
        <f ca="1">IF(N185="",0,
IF(Knee_Application="YES",Knee_Width,IF(Knee_Application="NO",0,
IF(OR(Cable_Type="OH",SearchData("Conductor",Cable_Desc)),0,
IF(N185="Steel Drum",Knee_Width,
IF(N185="Plywood Drum",0,
IF(Country="UAE",0,
IF(AND(OR(SearchData("LSHF",Cable_Desc),SearchData("LSZH",Cable_Desc),SearchData("LS0H",Cable_Desc),SearchData("LSOH",Cable_Desc)),D.nom&gt;40),Knee_Width,
IF(AND(Country="Egypt",D.nom&gt;60),Knee_Width,
IF(AND(Country&lt;&gt;"Egypt",D.nom&gt;35),Knee_Width,
0))))))))))</f>
        <v>125</v>
      </c>
      <c r="T185" s="118">
        <f t="shared" ca="1" si="23"/>
        <v>8</v>
      </c>
      <c r="U185" s="118">
        <f t="shared" ca="1" si="24"/>
        <v>3</v>
      </c>
      <c r="V185" s="117">
        <f t="shared" ca="1" si="25"/>
        <v>102.90349568686437</v>
      </c>
      <c r="W185" s="64">
        <f t="shared" ca="1" si="26"/>
        <v>0</v>
      </c>
      <c r="X185" s="64">
        <f t="shared" ca="1" si="29"/>
        <v>1</v>
      </c>
      <c r="Y185" s="64">
        <f t="shared" ca="1" si="27"/>
        <v>0</v>
      </c>
      <c r="AM185" s="156"/>
    </row>
    <row r="186" spans="1:39">
      <c r="A186" s="12">
        <f t="shared" ca="1" si="20"/>
        <v>0</v>
      </c>
      <c r="B186" s="12" t="str">
        <f>IF([1]DRUM!A163="","",[1]DRUM!A163)</f>
        <v>Export</v>
      </c>
      <c r="C186" s="12">
        <f t="shared" ca="1" si="21"/>
        <v>0</v>
      </c>
      <c r="D186" s="155">
        <f t="shared" ca="1" si="22"/>
        <v>0</v>
      </c>
      <c r="E186" s="26" t="str">
        <f>IF([1]DRUM!B163="","",[1]DRUM!B163)</f>
        <v>WDB210034</v>
      </c>
      <c r="F186" s="26">
        <f>IF([1]DRUM!C163="","",[1]DRUM!C163)</f>
        <v>2150</v>
      </c>
      <c r="G186" s="26">
        <f>IF([1]DRUM!D163="","",[1]DRUM!D163)</f>
        <v>2100</v>
      </c>
      <c r="H186" s="26">
        <f>IF([1]DRUM!E163="","",[1]DRUM!E163)</f>
        <v>1100</v>
      </c>
      <c r="I186" s="26">
        <f>IF([1]DRUM!F163="","",[1]DRUM!F163)</f>
        <v>1200</v>
      </c>
      <c r="J186" s="26">
        <f>IF([1]DRUM!G163="","",[1]DRUM!G163)</f>
        <v>1470</v>
      </c>
      <c r="K186" s="26">
        <f>IF([1]DRUM!H163="","",[1]DRUM!H163)</f>
        <v>1470</v>
      </c>
      <c r="L186" s="26" t="str">
        <f>IF([1]DRUM!I163="","",[1]DRUM!I163)</f>
        <v>Supported</v>
      </c>
      <c r="M186" s="26">
        <f>IF([1]DRUM!J163="","",
IF(AND([1]DRUM!K163="Wooden Drum",[1]DRUM!J163&gt;Max_WD_Capacity),Max_WD_Capacity,
[1]DRUM!J163))</f>
        <v>5000</v>
      </c>
      <c r="N186" s="26" t="str">
        <f>IF([1]DRUM!K163="","",[1]DRUM!K163)</f>
        <v>Wooden Drum</v>
      </c>
      <c r="O186" s="26">
        <f>IF([1]DRUM!L163="","",[1]DRUM!L163)</f>
        <v>420</v>
      </c>
      <c r="P186" s="26">
        <f>IF([1]DRUM!M163="","",[1]DRUM!M163)</f>
        <v>124</v>
      </c>
      <c r="Q186" s="26">
        <f>IF([1]DRUM!N163="","",[1]DRUM!N163)</f>
        <v>3.0159289474462012</v>
      </c>
      <c r="R186" s="26" t="str">
        <f t="shared" si="28"/>
        <v>Export</v>
      </c>
      <c r="S186" s="26">
        <f ca="1">IF(N186="",0,
IF(Knee_Application="YES",Knee_Width,IF(Knee_Application="NO",0,
IF(OR(Cable_Type="OH",SearchData("Conductor",Cable_Desc)),0,
IF(N186="Steel Drum",Knee_Width,
IF(N186="Plywood Drum",0,
IF(Country="UAE",0,
IF(AND(OR(SearchData("LSHF",Cable_Desc),SearchData("LSZH",Cable_Desc),SearchData("LS0H",Cable_Desc),SearchData("LSOH",Cable_Desc)),D.nom&gt;40),Knee_Width,
IF(AND(Country="Egypt",D.nom&gt;60),Knee_Width,
IF(AND(Country&lt;&gt;"Egypt",D.nom&gt;35),Knee_Width,
0))))))))))</f>
        <v>125</v>
      </c>
      <c r="T186" s="118">
        <f t="shared" ca="1" si="23"/>
        <v>8</v>
      </c>
      <c r="U186" s="118">
        <f t="shared" ca="1" si="24"/>
        <v>3</v>
      </c>
      <c r="V186" s="117">
        <f t="shared" ca="1" si="25"/>
        <v>110.44331805547989</v>
      </c>
      <c r="W186" s="64">
        <f t="shared" ca="1" si="26"/>
        <v>0</v>
      </c>
      <c r="X186" s="64">
        <f t="shared" ca="1" si="29"/>
        <v>1</v>
      </c>
      <c r="Y186" s="64">
        <f t="shared" ca="1" si="27"/>
        <v>0</v>
      </c>
      <c r="AM186" s="156"/>
    </row>
    <row r="187" spans="1:39">
      <c r="A187" s="12">
        <f t="shared" ca="1" si="20"/>
        <v>0</v>
      </c>
      <c r="B187" s="12" t="str">
        <f>IF([1]DRUM!A164="","",[1]DRUM!A164)</f>
        <v>Export</v>
      </c>
      <c r="C187" s="12">
        <f t="shared" ca="1" si="21"/>
        <v>0</v>
      </c>
      <c r="D187" s="155">
        <f t="shared" ca="1" si="22"/>
        <v>0</v>
      </c>
      <c r="E187" s="26" t="str">
        <f>IF([1]DRUM!B164="","",[1]DRUM!B164)</f>
        <v>WDB210008</v>
      </c>
      <c r="F187" s="26">
        <f>IF([1]DRUM!C164="","",[1]DRUM!C164)</f>
        <v>2150</v>
      </c>
      <c r="G187" s="26">
        <f>IF([1]DRUM!D164="","",[1]DRUM!D164)</f>
        <v>2100</v>
      </c>
      <c r="H187" s="26">
        <f>IF([1]DRUM!E164="","",[1]DRUM!E164)</f>
        <v>900</v>
      </c>
      <c r="I187" s="26">
        <f>IF([1]DRUM!F164="","",[1]DRUM!F164)</f>
        <v>1200</v>
      </c>
      <c r="J187" s="26">
        <f>IF([1]DRUM!G164="","",[1]DRUM!G164)</f>
        <v>1470</v>
      </c>
      <c r="K187" s="26">
        <f>IF([1]DRUM!H164="","",[1]DRUM!H164)</f>
        <v>1470</v>
      </c>
      <c r="L187" s="26" t="str">
        <f>IF([1]DRUM!I164="","",[1]DRUM!I164)</f>
        <v>Supported</v>
      </c>
      <c r="M187" s="26">
        <f>IF([1]DRUM!J164="","",
IF(AND([1]DRUM!K164="Wooden Drum",[1]DRUM!J164&gt;Max_WD_Capacity),Max_WD_Capacity,
[1]DRUM!J164))</f>
        <v>5000</v>
      </c>
      <c r="N187" s="26" t="str">
        <f>IF([1]DRUM!K164="","",[1]DRUM!K164)</f>
        <v>Wooden Drum</v>
      </c>
      <c r="O187" s="26">
        <f>IF([1]DRUM!L164="","",[1]DRUM!L164)</f>
        <v>430</v>
      </c>
      <c r="P187" s="26">
        <f>IF([1]DRUM!M164="","",[1]DRUM!M164)</f>
        <v>124</v>
      </c>
      <c r="Q187" s="26">
        <f>IF([1]DRUM!N164="","",[1]DRUM!N164)</f>
        <v>3.3929200658769765</v>
      </c>
      <c r="R187" s="26" t="str">
        <f t="shared" si="28"/>
        <v>Export</v>
      </c>
      <c r="S187" s="26">
        <f ca="1">IF(N187="",0,
IF(Knee_Application="YES",Knee_Width,IF(Knee_Application="NO",0,
IF(OR(Cable_Type="OH",SearchData("Conductor",Cable_Desc)),0,
IF(N187="Steel Drum",Knee_Width,
IF(N187="Plywood Drum",0,
IF(Country="UAE",0,
IF(AND(OR(SearchData("LSHF",Cable_Desc),SearchData("LSZH",Cable_Desc),SearchData("LS0H",Cable_Desc),SearchData("LSOH",Cable_Desc)),D.nom&gt;40),Knee_Width,
IF(AND(Country="Egypt",D.nom&gt;60),Knee_Width,
IF(AND(Country&lt;&gt;"Egypt",D.nom&gt;35),Knee_Width,
0))))))))))</f>
        <v>125</v>
      </c>
      <c r="T187" s="118">
        <f t="shared" ca="1" si="23"/>
        <v>8</v>
      </c>
      <c r="U187" s="118">
        <f t="shared" ca="1" si="24"/>
        <v>3</v>
      </c>
      <c r="V187" s="117">
        <f t="shared" ca="1" si="25"/>
        <v>95.363673318248885</v>
      </c>
      <c r="W187" s="64">
        <f t="shared" ca="1" si="26"/>
        <v>0</v>
      </c>
      <c r="X187" s="64">
        <f t="shared" ca="1" si="29"/>
        <v>1</v>
      </c>
      <c r="Y187" s="64">
        <f t="shared" ca="1" si="27"/>
        <v>0</v>
      </c>
      <c r="AM187" s="156"/>
    </row>
    <row r="188" spans="1:39">
      <c r="A188" s="12">
        <f t="shared" ca="1" si="20"/>
        <v>0</v>
      </c>
      <c r="B188" s="12" t="str">
        <f>IF([1]DRUM!A165="","",[1]DRUM!A165)</f>
        <v>Export</v>
      </c>
      <c r="C188" s="12">
        <f t="shared" ca="1" si="21"/>
        <v>0</v>
      </c>
      <c r="D188" s="155">
        <f t="shared" ca="1" si="22"/>
        <v>0</v>
      </c>
      <c r="E188" s="26" t="str">
        <f>IF([1]DRUM!B165="","",[1]DRUM!B165)</f>
        <v>WDB210004</v>
      </c>
      <c r="F188" s="26">
        <f>IF([1]DRUM!C165="","",[1]DRUM!C165)</f>
        <v>2150</v>
      </c>
      <c r="G188" s="26">
        <f>IF([1]DRUM!D165="","",[1]DRUM!D165)</f>
        <v>2100</v>
      </c>
      <c r="H188" s="26">
        <f>IF([1]DRUM!E165="","",[1]DRUM!E165)</f>
        <v>1000</v>
      </c>
      <c r="I188" s="26">
        <f>IF([1]DRUM!F165="","",[1]DRUM!F165)</f>
        <v>1200</v>
      </c>
      <c r="J188" s="26">
        <f>IF([1]DRUM!G165="","",[1]DRUM!G165)</f>
        <v>1470</v>
      </c>
      <c r="K188" s="26">
        <f>IF([1]DRUM!H165="","",[1]DRUM!H165)</f>
        <v>1470</v>
      </c>
      <c r="L188" s="26" t="str">
        <f>IF([1]DRUM!I165="","",[1]DRUM!I165)</f>
        <v>Supported</v>
      </c>
      <c r="M188" s="26">
        <f>IF([1]DRUM!J165="","",
IF(AND([1]DRUM!K165="Wooden Drum",[1]DRUM!J165&gt;Max_WD_Capacity),Max_WD_Capacity,
[1]DRUM!J165))</f>
        <v>7500</v>
      </c>
      <c r="N188" s="26" t="str">
        <f>IF([1]DRUM!K165="","",[1]DRUM!K165)</f>
        <v>Wooden Drum</v>
      </c>
      <c r="O188" s="26">
        <f>IF([1]DRUM!L165="","",[1]DRUM!L165)</f>
        <v>430</v>
      </c>
      <c r="P188" s="26">
        <f>IF([1]DRUM!M165="","",[1]DRUM!M165)</f>
        <v>124</v>
      </c>
      <c r="Q188" s="26">
        <f>IF([1]DRUM!N165="","",[1]DRUM!N165)</f>
        <v>3.2138492846223583</v>
      </c>
      <c r="R188" s="26" t="str">
        <f t="shared" si="28"/>
        <v>Export</v>
      </c>
      <c r="S188" s="26">
        <f ca="1">IF(N188="",0,
IF(Knee_Application="YES",Knee_Width,IF(Knee_Application="NO",0,
IF(OR(Cable_Type="OH",SearchData("Conductor",Cable_Desc)),0,
IF(N188="Steel Drum",Knee_Width,
IF(N188="Plywood Drum",0,
IF(Country="UAE",0,
IF(AND(OR(SearchData("LSHF",Cable_Desc),SearchData("LSZH",Cable_Desc),SearchData("LS0H",Cable_Desc),SearchData("LSOH",Cable_Desc)),D.nom&gt;40),Knee_Width,
IF(AND(Country="Egypt",D.nom&gt;60),Knee_Width,
IF(AND(Country&lt;&gt;"Egypt",D.nom&gt;35),Knee_Width,
0))))))))))</f>
        <v>125</v>
      </c>
      <c r="T188" s="118">
        <f t="shared" ca="1" si="23"/>
        <v>8</v>
      </c>
      <c r="U188" s="118">
        <f t="shared" ca="1" si="24"/>
        <v>3</v>
      </c>
      <c r="V188" s="117">
        <f t="shared" ca="1" si="25"/>
        <v>102.90349568686437</v>
      </c>
      <c r="W188" s="64">
        <f t="shared" ca="1" si="26"/>
        <v>0</v>
      </c>
      <c r="X188" s="64">
        <f t="shared" ca="1" si="29"/>
        <v>1</v>
      </c>
      <c r="Y188" s="64">
        <f t="shared" ca="1" si="27"/>
        <v>0</v>
      </c>
      <c r="AM188" s="156"/>
    </row>
    <row r="189" spans="1:39">
      <c r="A189" s="12">
        <f t="shared" ca="1" si="20"/>
        <v>0</v>
      </c>
      <c r="B189" s="12" t="str">
        <f>IF([1]DRUM!A166="","",[1]DRUM!A166)</f>
        <v>Export</v>
      </c>
      <c r="C189" s="12">
        <f t="shared" ca="1" si="21"/>
        <v>0</v>
      </c>
      <c r="D189" s="155">
        <f t="shared" ca="1" si="22"/>
        <v>0</v>
      </c>
      <c r="E189" s="26" t="str">
        <f>IF([1]DRUM!B166="","",[1]DRUM!B166)</f>
        <v>WDB220083</v>
      </c>
      <c r="F189" s="26">
        <f>IF([1]DRUM!C166="","",[1]DRUM!C166)</f>
        <v>2250</v>
      </c>
      <c r="G189" s="26">
        <f>IF([1]DRUM!D166="","",[1]DRUM!D166)</f>
        <v>2200</v>
      </c>
      <c r="H189" s="26">
        <f>IF([1]DRUM!E166="","",[1]DRUM!E166)</f>
        <v>1400</v>
      </c>
      <c r="I189" s="26">
        <f>IF([1]DRUM!F166="","",[1]DRUM!F166)</f>
        <v>1200</v>
      </c>
      <c r="J189" s="26">
        <f>IF([1]DRUM!G166="","",[1]DRUM!G166)</f>
        <v>1470</v>
      </c>
      <c r="K189" s="26">
        <f>IF([1]DRUM!H166="","",[1]DRUM!H166)</f>
        <v>1470</v>
      </c>
      <c r="L189" s="26" t="str">
        <f>IF([1]DRUM!I166="","",[1]DRUM!I166)</f>
        <v/>
      </c>
      <c r="M189" s="26">
        <f>IF([1]DRUM!J166="","",
IF(AND([1]DRUM!K166="Wooden Drum",[1]DRUM!J166&gt;Max_WD_Capacity),Max_WD_Capacity,
[1]DRUM!J166))</f>
        <v>2000</v>
      </c>
      <c r="N189" s="26" t="str">
        <f>IF([1]DRUM!K166="","",[1]DRUM!K166)</f>
        <v>Wooden Drum</v>
      </c>
      <c r="O189" s="26">
        <f>IF([1]DRUM!L166="","",[1]DRUM!L166)</f>
        <v>332</v>
      </c>
      <c r="P189" s="26">
        <f>IF([1]DRUM!M166="","",[1]DRUM!M166)</f>
        <v>130</v>
      </c>
      <c r="Q189" s="26">
        <f>IF([1]DRUM!N166="","",[1]DRUM!N166)</f>
        <v>2.7143360527015816</v>
      </c>
      <c r="R189" s="26" t="str">
        <f t="shared" si="28"/>
        <v>Export</v>
      </c>
      <c r="S189" s="26">
        <f ca="1">IF(N189="",0,
IF(Knee_Application="YES",Knee_Width,IF(Knee_Application="NO",0,
IF(OR(Cable_Type="OH",SearchData("Conductor",Cable_Desc)),0,
IF(N189="Steel Drum",Knee_Width,
IF(N189="Plywood Drum",0,
IF(Country="UAE",0,
IF(AND(OR(SearchData("LSHF",Cable_Desc),SearchData("LSZH",Cable_Desc),SearchData("LS0H",Cable_Desc),SearchData("LSOH",Cable_Desc)),D.nom&gt;40),Knee_Width,
IF(AND(Country="Egypt",D.nom&gt;60),Knee_Width,
IF(AND(Country&lt;&gt;"Egypt",D.nom&gt;35),Knee_Width,
0))))))))))</f>
        <v>125</v>
      </c>
      <c r="T189" s="118">
        <f t="shared" ca="1" si="23"/>
        <v>8</v>
      </c>
      <c r="U189" s="118">
        <f t="shared" ca="1" si="24"/>
        <v>2</v>
      </c>
      <c r="V189" s="117">
        <f t="shared" ca="1" si="25"/>
        <v>82.596240774059979</v>
      </c>
      <c r="W189" s="64">
        <f t="shared" ca="1" si="26"/>
        <v>0</v>
      </c>
      <c r="X189" s="64">
        <f t="shared" ca="1" si="29"/>
        <v>0</v>
      </c>
      <c r="Y189" s="64">
        <f t="shared" ca="1" si="27"/>
        <v>0</v>
      </c>
      <c r="AM189" s="156"/>
    </row>
    <row r="190" spans="1:39">
      <c r="A190" s="12">
        <f t="shared" ca="1" si="20"/>
        <v>0</v>
      </c>
      <c r="B190" s="12" t="str">
        <f>IF([1]DRUM!A167="","",[1]DRUM!A167)</f>
        <v>Export</v>
      </c>
      <c r="C190" s="12">
        <f t="shared" ca="1" si="21"/>
        <v>0</v>
      </c>
      <c r="D190" s="155">
        <f t="shared" ca="1" si="22"/>
        <v>0</v>
      </c>
      <c r="E190" s="26" t="str">
        <f>IF([1]DRUM!B167="","",[1]DRUM!B167)</f>
        <v>WDB220014</v>
      </c>
      <c r="F190" s="26">
        <f>IF([1]DRUM!C167="","",[1]DRUM!C167)</f>
        <v>2250</v>
      </c>
      <c r="G190" s="26">
        <f>IF([1]DRUM!D167="","",[1]DRUM!D167)</f>
        <v>2200</v>
      </c>
      <c r="H190" s="26">
        <f>IF([1]DRUM!E167="","",[1]DRUM!E167)</f>
        <v>800</v>
      </c>
      <c r="I190" s="26">
        <f>IF([1]DRUM!F167="","",[1]DRUM!F167)</f>
        <v>1200</v>
      </c>
      <c r="J190" s="26">
        <f>IF([1]DRUM!G167="","",[1]DRUM!G167)</f>
        <v>1400</v>
      </c>
      <c r="K190" s="26">
        <f>IF([1]DRUM!H167="","",[1]DRUM!H167)</f>
        <v>1400</v>
      </c>
      <c r="L190" s="26" t="str">
        <f>IF([1]DRUM!I167="","",[1]DRUM!I167)</f>
        <v/>
      </c>
      <c r="M190" s="26">
        <f>IF([1]DRUM!J167="","",
IF(AND([1]DRUM!K167="Wooden Drum",[1]DRUM!J167&gt;Max_WD_Capacity),Max_WD_Capacity,
[1]DRUM!J167))</f>
        <v>3000</v>
      </c>
      <c r="N190" s="26" t="str">
        <f>IF([1]DRUM!K167="","",[1]DRUM!K167)</f>
        <v>Wooden Drum</v>
      </c>
      <c r="O190" s="26">
        <f>IF([1]DRUM!L167="","",[1]DRUM!L167)</f>
        <v>450</v>
      </c>
      <c r="P190" s="26">
        <f>IF([1]DRUM!M167="","",[1]DRUM!M167)</f>
        <v>124</v>
      </c>
      <c r="Q190" s="26">
        <f>IF([1]DRUM!N167="","",[1]DRUM!N167)</f>
        <v>3.9584067435231396</v>
      </c>
      <c r="R190" s="26" t="str">
        <f t="shared" si="28"/>
        <v>Export</v>
      </c>
      <c r="S190" s="26">
        <f ca="1">IF(N190="",0,
IF(Knee_Application="YES",Knee_Width,IF(Knee_Application="NO",0,
IF(OR(Cable_Type="OH",SearchData("Conductor",Cable_Desc)),0,
IF(N190="Steel Drum",Knee_Width,
IF(N190="Plywood Drum",0,
IF(Country="UAE",0,
IF(AND(OR(SearchData("LSHF",Cable_Desc),SearchData("LSZH",Cable_Desc),SearchData("LS0H",Cable_Desc),SearchData("LSOH",Cable_Desc)),D.nom&gt;40),Knee_Width,
IF(AND(Country="Egypt",D.nom&gt;60),Knee_Width,
IF(AND(Country&lt;&gt;"Egypt",D.nom&gt;35),Knee_Width,
0))))))))))</f>
        <v>125</v>
      </c>
      <c r="T190" s="118">
        <f t="shared" ca="1" si="23"/>
        <v>8</v>
      </c>
      <c r="U190" s="118">
        <f t="shared" ca="1" si="24"/>
        <v>4</v>
      </c>
      <c r="V190" s="117">
        <f t="shared" ca="1" si="25"/>
        <v>129.32303326649313</v>
      </c>
      <c r="W190" s="64">
        <f t="shared" ca="1" si="26"/>
        <v>0</v>
      </c>
      <c r="X190" s="64">
        <f t="shared" ca="1" si="29"/>
        <v>0</v>
      </c>
      <c r="Y190" s="64">
        <f t="shared" ca="1" si="27"/>
        <v>0</v>
      </c>
      <c r="AM190" s="156"/>
    </row>
    <row r="191" spans="1:39">
      <c r="A191" s="12">
        <f t="shared" ca="1" si="20"/>
        <v>0</v>
      </c>
      <c r="B191" s="12" t="str">
        <f>IF([1]DRUM!A168="","",[1]DRUM!A168)</f>
        <v>Export</v>
      </c>
      <c r="C191" s="12">
        <f t="shared" ca="1" si="21"/>
        <v>0</v>
      </c>
      <c r="D191" s="155">
        <f t="shared" ca="1" si="22"/>
        <v>0</v>
      </c>
      <c r="E191" s="26" t="str">
        <f>IF([1]DRUM!B168="","",[1]DRUM!B168)</f>
        <v>WDB220026</v>
      </c>
      <c r="F191" s="26">
        <f>IF([1]DRUM!C168="","",[1]DRUM!C168)</f>
        <v>2250</v>
      </c>
      <c r="G191" s="26">
        <f>IF([1]DRUM!D168="","",[1]DRUM!D168)</f>
        <v>2200</v>
      </c>
      <c r="H191" s="26">
        <f>IF([1]DRUM!E168="","",[1]DRUM!E168)</f>
        <v>900</v>
      </c>
      <c r="I191" s="26">
        <f>IF([1]DRUM!F168="","",[1]DRUM!F168)</f>
        <v>1200</v>
      </c>
      <c r="J191" s="26">
        <f>IF([1]DRUM!G168="","",[1]DRUM!G168)</f>
        <v>1470</v>
      </c>
      <c r="K191" s="26">
        <f>IF([1]DRUM!H168="","",[1]DRUM!H168)</f>
        <v>1470</v>
      </c>
      <c r="L191" s="26" t="str">
        <f>IF([1]DRUM!I168="","",[1]DRUM!I168)</f>
        <v/>
      </c>
      <c r="M191" s="26">
        <f>IF([1]DRUM!J168="","",
IF(AND([1]DRUM!K168="Wooden Drum",[1]DRUM!J168&gt;Max_WD_Capacity),Max_WD_Capacity,
[1]DRUM!J168))</f>
        <v>3000</v>
      </c>
      <c r="N191" s="26" t="str">
        <f>IF([1]DRUM!K168="","",[1]DRUM!K168)</f>
        <v>Wooden Drum</v>
      </c>
      <c r="O191" s="26">
        <f>IF([1]DRUM!L168="","",[1]DRUM!L168)</f>
        <v>420</v>
      </c>
      <c r="P191" s="26">
        <f>IF([1]DRUM!M168="","",[1]DRUM!M168)</f>
        <v>130</v>
      </c>
      <c r="Q191" s="26">
        <f>IF([1]DRUM!N168="","",[1]DRUM!N168)</f>
        <v>3.7981855181900603</v>
      </c>
      <c r="R191" s="26" t="str">
        <f t="shared" si="28"/>
        <v>Export</v>
      </c>
      <c r="S191" s="26">
        <f ca="1">IF(N191="",0,
IF(Knee_Application="YES",Knee_Width,IF(Knee_Application="NO",0,
IF(OR(Cable_Type="OH",SearchData("Conductor",Cable_Desc)),0,
IF(N191="Steel Drum",Knee_Width,
IF(N191="Plywood Drum",0,
IF(Country="UAE",0,
IF(AND(OR(SearchData("LSHF",Cable_Desc),SearchData("LSZH",Cable_Desc),SearchData("LS0H",Cable_Desc),SearchData("LSOH",Cable_Desc)),D.nom&gt;40),Knee_Width,
IF(AND(Country="Egypt",D.nom&gt;60),Knee_Width,
IF(AND(Country&lt;&gt;"Egypt",D.nom&gt;35),Knee_Width,
0))))))))))</f>
        <v>125</v>
      </c>
      <c r="T191" s="118">
        <f t="shared" ca="1" si="23"/>
        <v>8</v>
      </c>
      <c r="U191" s="118">
        <f t="shared" ca="1" si="24"/>
        <v>4</v>
      </c>
      <c r="V191" s="117">
        <f t="shared" ca="1" si="25"/>
        <v>139.37612975798046</v>
      </c>
      <c r="W191" s="64">
        <f t="shared" ca="1" si="26"/>
        <v>0</v>
      </c>
      <c r="X191" s="64">
        <f t="shared" ca="1" si="29"/>
        <v>0</v>
      </c>
      <c r="Y191" s="64">
        <f t="shared" ca="1" si="27"/>
        <v>0</v>
      </c>
      <c r="AM191" s="156"/>
    </row>
    <row r="192" spans="1:39">
      <c r="A192" s="12">
        <f t="shared" ca="1" si="20"/>
        <v>0</v>
      </c>
      <c r="B192" s="12" t="str">
        <f>IF([1]DRUM!A169="","",[1]DRUM!A169)</f>
        <v>Export</v>
      </c>
      <c r="C192" s="12">
        <f t="shared" ca="1" si="21"/>
        <v>0</v>
      </c>
      <c r="D192" s="155">
        <f t="shared" ca="1" si="22"/>
        <v>0</v>
      </c>
      <c r="E192" s="26" t="str">
        <f>IF([1]DRUM!B169="","",[1]DRUM!B169)</f>
        <v>WDB220002</v>
      </c>
      <c r="F192" s="26">
        <f>IF([1]DRUM!C169="","",[1]DRUM!C169)</f>
        <v>2250</v>
      </c>
      <c r="G192" s="26">
        <f>IF([1]DRUM!D169="","",[1]DRUM!D169)</f>
        <v>2200</v>
      </c>
      <c r="H192" s="26">
        <f>IF([1]DRUM!E169="","",[1]DRUM!E169)</f>
        <v>1200</v>
      </c>
      <c r="I192" s="26">
        <f>IF([1]DRUM!F169="","",[1]DRUM!F169)</f>
        <v>1200</v>
      </c>
      <c r="J192" s="26">
        <f>IF([1]DRUM!G169="","",[1]DRUM!G169)</f>
        <v>1470</v>
      </c>
      <c r="K192" s="26">
        <f>IF([1]DRUM!H169="","",[1]DRUM!H169)</f>
        <v>1470</v>
      </c>
      <c r="L192" s="26" t="str">
        <f>IF([1]DRUM!I169="","",[1]DRUM!I169)</f>
        <v/>
      </c>
      <c r="M192" s="26">
        <f>IF([1]DRUM!J169="","",
IF(AND([1]DRUM!K169="Wooden Drum",[1]DRUM!J169&gt;Max_WD_Capacity),Max_WD_Capacity,
[1]DRUM!J169))</f>
        <v>4000</v>
      </c>
      <c r="N192" s="26" t="str">
        <f>IF([1]DRUM!K169="","",[1]DRUM!K169)</f>
        <v>Wooden Drum</v>
      </c>
      <c r="O192" s="26">
        <f>IF([1]DRUM!L169="","",[1]DRUM!L169)</f>
        <v>390</v>
      </c>
      <c r="P192" s="26">
        <f>IF([1]DRUM!M169="","",[1]DRUM!M169)</f>
        <v>130</v>
      </c>
      <c r="Q192" s="26">
        <f>IF([1]DRUM!N169="","",[1]DRUM!N169)</f>
        <v>3.2044245066615891</v>
      </c>
      <c r="R192" s="26" t="str">
        <f t="shared" si="28"/>
        <v>Export</v>
      </c>
      <c r="S192" s="26">
        <f ca="1">IF(N192="",0,
IF(Knee_Application="YES",Knee_Width,IF(Knee_Application="NO",0,
IF(OR(Cable_Type="OH",SearchData("Conductor",Cable_Desc)),0,
IF(N192="Steel Drum",Knee_Width,
IF(N192="Plywood Drum",0,
IF(Country="UAE",0,
IF(AND(OR(SearchData("LSHF",Cable_Desc),SearchData("LSZH",Cable_Desc),SearchData("LS0H",Cable_Desc),SearchData("LSOH",Cable_Desc)),D.nom&gt;40),Knee_Width,
IF(AND(Country="Egypt",D.nom&gt;60),Knee_Width,
IF(AND(Country&lt;&gt;"Egypt",D.nom&gt;35),Knee_Width,
0))))))))))</f>
        <v>125</v>
      </c>
      <c r="T192" s="118">
        <f t="shared" ca="1" si="23"/>
        <v>8</v>
      </c>
      <c r="U192" s="118">
        <f t="shared" ca="1" si="24"/>
        <v>3</v>
      </c>
      <c r="V192" s="117">
        <f t="shared" ca="1" si="25"/>
        <v>117.98314042409538</v>
      </c>
      <c r="W192" s="64">
        <f t="shared" ca="1" si="26"/>
        <v>0</v>
      </c>
      <c r="X192" s="64">
        <f t="shared" ca="1" si="29"/>
        <v>1</v>
      </c>
      <c r="Y192" s="64">
        <f t="shared" ca="1" si="27"/>
        <v>0</v>
      </c>
      <c r="AM192" s="156"/>
    </row>
    <row r="193" spans="1:39">
      <c r="A193" s="12">
        <f t="shared" ca="1" si="20"/>
        <v>0</v>
      </c>
      <c r="B193" s="12" t="str">
        <f>IF([1]DRUM!A170="","",[1]DRUM!A170)</f>
        <v>Export</v>
      </c>
      <c r="C193" s="12">
        <f t="shared" ca="1" si="21"/>
        <v>0</v>
      </c>
      <c r="D193" s="155">
        <f t="shared" ca="1" si="22"/>
        <v>0</v>
      </c>
      <c r="E193" s="26" t="str">
        <f>IF([1]DRUM!B170="","",[1]DRUM!B170)</f>
        <v>WDB220027</v>
      </c>
      <c r="F193" s="26">
        <f>IF([1]DRUM!C170="","",[1]DRUM!C170)</f>
        <v>2250</v>
      </c>
      <c r="G193" s="26">
        <f>IF([1]DRUM!D170="","",[1]DRUM!D170)</f>
        <v>2200</v>
      </c>
      <c r="H193" s="26">
        <f>IF([1]DRUM!E170="","",[1]DRUM!E170)</f>
        <v>900</v>
      </c>
      <c r="I193" s="26">
        <f>IF([1]DRUM!F170="","",[1]DRUM!F170)</f>
        <v>1200</v>
      </c>
      <c r="J193" s="26">
        <f>IF([1]DRUM!G170="","",[1]DRUM!G170)</f>
        <v>1470</v>
      </c>
      <c r="K193" s="26">
        <f>IF([1]DRUM!H170="","",[1]DRUM!H170)</f>
        <v>1470</v>
      </c>
      <c r="L193" s="26" t="str">
        <f>IF([1]DRUM!I170="","",[1]DRUM!I170)</f>
        <v/>
      </c>
      <c r="M193" s="26">
        <f>IF([1]DRUM!J170="","",
IF(AND([1]DRUM!K170="Wooden Drum",[1]DRUM!J170&gt;Max_WD_Capacity),Max_WD_Capacity,
[1]DRUM!J170))</f>
        <v>4000</v>
      </c>
      <c r="N193" s="26" t="str">
        <f>IF([1]DRUM!K170="","",[1]DRUM!K170)</f>
        <v>Wooden Drum</v>
      </c>
      <c r="O193" s="26">
        <f>IF([1]DRUM!L170="","",[1]DRUM!L170)</f>
        <v>390</v>
      </c>
      <c r="P193" s="26">
        <f>IF([1]DRUM!M170="","",[1]DRUM!M170)</f>
        <v>130</v>
      </c>
      <c r="Q193" s="26">
        <f>IF([1]DRUM!N170="","",[1]DRUM!N170)</f>
        <v>3.7981855181900603</v>
      </c>
      <c r="R193" s="26" t="str">
        <f t="shared" si="28"/>
        <v>Export</v>
      </c>
      <c r="S193" s="26">
        <f ca="1">IF(N193="",0,
IF(Knee_Application="YES",Knee_Width,IF(Knee_Application="NO",0,
IF(OR(Cable_Type="OH",SearchData("Conductor",Cable_Desc)),0,
IF(N193="Steel Drum",Knee_Width,
IF(N193="Plywood Drum",0,
IF(Country="UAE",0,
IF(AND(OR(SearchData("LSHF",Cable_Desc),SearchData("LSZH",Cable_Desc),SearchData("LS0H",Cable_Desc),SearchData("LSOH",Cable_Desc)),D.nom&gt;40),Knee_Width,
IF(AND(Country="Egypt",D.nom&gt;60),Knee_Width,
IF(AND(Country&lt;&gt;"Egypt",D.nom&gt;35),Knee_Width,
0))))))))))</f>
        <v>125</v>
      </c>
      <c r="T193" s="118">
        <f t="shared" ca="1" si="23"/>
        <v>8</v>
      </c>
      <c r="U193" s="118">
        <f t="shared" ca="1" si="24"/>
        <v>4</v>
      </c>
      <c r="V193" s="117">
        <f t="shared" ca="1" si="25"/>
        <v>139.37612975798046</v>
      </c>
      <c r="W193" s="64">
        <f t="shared" ca="1" si="26"/>
        <v>0</v>
      </c>
      <c r="X193" s="64">
        <f t="shared" ca="1" si="29"/>
        <v>1</v>
      </c>
      <c r="Y193" s="64">
        <f t="shared" ca="1" si="27"/>
        <v>0</v>
      </c>
      <c r="AM193" s="156"/>
    </row>
    <row r="194" spans="1:39">
      <c r="A194" s="12">
        <f t="shared" ca="1" si="20"/>
        <v>0</v>
      </c>
      <c r="B194" s="12" t="str">
        <f>IF([1]DRUM!A171="","",[1]DRUM!A171)</f>
        <v>Export</v>
      </c>
      <c r="C194" s="12">
        <f t="shared" ca="1" si="21"/>
        <v>0</v>
      </c>
      <c r="D194" s="155">
        <f t="shared" ca="1" si="22"/>
        <v>0</v>
      </c>
      <c r="E194" s="26" t="str">
        <f>IF([1]DRUM!B171="","",[1]DRUM!B171)</f>
        <v>WDB220082</v>
      </c>
      <c r="F194" s="26">
        <f>IF([1]DRUM!C171="","",[1]DRUM!C171)</f>
        <v>2250</v>
      </c>
      <c r="G194" s="26">
        <f>IF([1]DRUM!D171="","",[1]DRUM!D171)</f>
        <v>2200</v>
      </c>
      <c r="H194" s="26">
        <f>IF([1]DRUM!E171="","",[1]DRUM!E171)</f>
        <v>1150</v>
      </c>
      <c r="I194" s="26">
        <f>IF([1]DRUM!F171="","",[1]DRUM!F171)</f>
        <v>1200</v>
      </c>
      <c r="J194" s="26">
        <f>IF([1]DRUM!G171="","",[1]DRUM!G171)</f>
        <v>1470</v>
      </c>
      <c r="K194" s="26">
        <f>IF([1]DRUM!H171="","",[1]DRUM!H171)</f>
        <v>1470</v>
      </c>
      <c r="L194" s="26" t="str">
        <f>IF([1]DRUM!I171="","",[1]DRUM!I171)</f>
        <v>Supported</v>
      </c>
      <c r="M194" s="26">
        <f>IF([1]DRUM!J171="","",
IF(AND([1]DRUM!K171="Wooden Drum",[1]DRUM!J171&gt;Max_WD_Capacity),Max_WD_Capacity,
[1]DRUM!J171))</f>
        <v>4500</v>
      </c>
      <c r="N194" s="26" t="str">
        <f>IF([1]DRUM!K171="","",[1]DRUM!K171)</f>
        <v>Wooden Drum</v>
      </c>
      <c r="O194" s="26">
        <f>IF([1]DRUM!L171="","",[1]DRUM!L171)</f>
        <v>413</v>
      </c>
      <c r="P194" s="26">
        <f>IF([1]DRUM!M171="","",[1]DRUM!M171)</f>
        <v>130</v>
      </c>
      <c r="Q194" s="26">
        <f>IF([1]DRUM!N171="","",[1]DRUM!N171)</f>
        <v>3.315165647700629</v>
      </c>
      <c r="R194" s="26" t="str">
        <f t="shared" si="28"/>
        <v>Export</v>
      </c>
      <c r="S194" s="26">
        <f ca="1">IF(N194="",0,
IF(Knee_Application="YES",Knee_Width,IF(Knee_Application="NO",0,
IF(OR(Cable_Type="OH",SearchData("Conductor",Cable_Desc)),0,
IF(N194="Steel Drum",Knee_Width,
IF(N194="Plywood Drum",0,
IF(Country="UAE",0,
IF(AND(OR(SearchData("LSHF",Cable_Desc),SearchData("LSZH",Cable_Desc),SearchData("LS0H",Cable_Desc),SearchData("LSOH",Cable_Desc)),D.nom&gt;40),Knee_Width,
IF(AND(Country="Egypt",D.nom&gt;60),Knee_Width,
IF(AND(Country&lt;&gt;"Egypt",D.nom&gt;35),Knee_Width,
0))))))))))</f>
        <v>125</v>
      </c>
      <c r="T194" s="118">
        <f t="shared" ca="1" si="23"/>
        <v>8</v>
      </c>
      <c r="U194" s="118">
        <f t="shared" ca="1" si="24"/>
        <v>3</v>
      </c>
      <c r="V194" s="117">
        <f t="shared" ca="1" si="25"/>
        <v>114.21322923978765</v>
      </c>
      <c r="W194" s="64">
        <f t="shared" ca="1" si="26"/>
        <v>0</v>
      </c>
      <c r="X194" s="64">
        <f t="shared" ca="1" si="29"/>
        <v>1</v>
      </c>
      <c r="Y194" s="64">
        <f t="shared" ca="1" si="27"/>
        <v>0</v>
      </c>
      <c r="AM194" s="156"/>
    </row>
    <row r="195" spans="1:39">
      <c r="A195" s="12">
        <f t="shared" ca="1" si="20"/>
        <v>0</v>
      </c>
      <c r="B195" s="12" t="str">
        <f>IF([1]DRUM!A172="","",[1]DRUM!A172)</f>
        <v>Export</v>
      </c>
      <c r="C195" s="12">
        <f t="shared" ca="1" si="21"/>
        <v>0</v>
      </c>
      <c r="D195" s="155">
        <f t="shared" ca="1" si="22"/>
        <v>0</v>
      </c>
      <c r="E195" s="26" t="str">
        <f>IF([1]DRUM!B172="","",[1]DRUM!B172)</f>
        <v>WDB220003</v>
      </c>
      <c r="F195" s="26">
        <f>IF([1]DRUM!C172="","",[1]DRUM!C172)</f>
        <v>2250</v>
      </c>
      <c r="G195" s="26">
        <f>IF([1]DRUM!D172="","",[1]DRUM!D172)</f>
        <v>2200</v>
      </c>
      <c r="H195" s="26">
        <f>IF([1]DRUM!E172="","",[1]DRUM!E172)</f>
        <v>1000</v>
      </c>
      <c r="I195" s="26">
        <f>IF([1]DRUM!F172="","",[1]DRUM!F172)</f>
        <v>1200</v>
      </c>
      <c r="J195" s="26">
        <f>IF([1]DRUM!G172="","",[1]DRUM!G172)</f>
        <v>1470</v>
      </c>
      <c r="K195" s="26">
        <f>IF([1]DRUM!H172="","",[1]DRUM!H172)</f>
        <v>1470</v>
      </c>
      <c r="L195" s="26" t="str">
        <f>IF([1]DRUM!I172="","",[1]DRUM!I172)</f>
        <v>Supported</v>
      </c>
      <c r="M195" s="26">
        <f>IF([1]DRUM!J172="","",
IF(AND([1]DRUM!K172="Wooden Drum",[1]DRUM!J172&gt;Max_WD_Capacity),Max_WD_Capacity,
[1]DRUM!J172))</f>
        <v>5000</v>
      </c>
      <c r="N195" s="26" t="str">
        <f>IF([1]DRUM!K172="","",[1]DRUM!K172)</f>
        <v>Wooden Drum</v>
      </c>
      <c r="O195" s="26">
        <f>IF([1]DRUM!L172="","",[1]DRUM!L172)</f>
        <v>450</v>
      </c>
      <c r="P195" s="26">
        <f>IF([1]DRUM!M172="","",[1]DRUM!M172)</f>
        <v>130</v>
      </c>
      <c r="Q195" s="26">
        <f>IF([1]DRUM!N172="","",[1]DRUM!N172)</f>
        <v>3.6191147369354422</v>
      </c>
      <c r="R195" s="26" t="str">
        <f t="shared" si="28"/>
        <v>Export</v>
      </c>
      <c r="S195" s="26">
        <f ca="1">IF(N195="",0,
IF(Knee_Application="YES",Knee_Width,IF(Knee_Application="NO",0,
IF(OR(Cable_Type="OH",SearchData("Conductor",Cable_Desc)),0,
IF(N195="Steel Drum",Knee_Width,
IF(N195="Plywood Drum",0,
IF(Country="UAE",0,
IF(AND(OR(SearchData("LSHF",Cable_Desc),SearchData("LSZH",Cable_Desc),SearchData("LS0H",Cable_Desc),SearchData("LSOH",Cable_Desc)),D.nom&gt;40),Knee_Width,
IF(AND(Country="Egypt",D.nom&gt;60),Knee_Width,
IF(AND(Country&lt;&gt;"Egypt",D.nom&gt;35),Knee_Width,
0))))))))))</f>
        <v>125</v>
      </c>
      <c r="T195" s="118">
        <f t="shared" ca="1" si="23"/>
        <v>8</v>
      </c>
      <c r="U195" s="118">
        <f t="shared" ca="1" si="24"/>
        <v>3</v>
      </c>
      <c r="V195" s="117">
        <f t="shared" ca="1" si="25"/>
        <v>102.90349568686437</v>
      </c>
      <c r="W195" s="64">
        <f t="shared" ca="1" si="26"/>
        <v>0</v>
      </c>
      <c r="X195" s="64">
        <f t="shared" ca="1" si="29"/>
        <v>1</v>
      </c>
      <c r="Y195" s="64">
        <f t="shared" ca="1" si="27"/>
        <v>0</v>
      </c>
      <c r="AM195" s="156"/>
    </row>
    <row r="196" spans="1:39">
      <c r="A196" s="12">
        <f t="shared" ca="1" si="20"/>
        <v>0</v>
      </c>
      <c r="B196" s="12" t="str">
        <f>IF([1]DRUM!A173="","",[1]DRUM!A173)</f>
        <v>Export</v>
      </c>
      <c r="C196" s="12">
        <f t="shared" ca="1" si="21"/>
        <v>0</v>
      </c>
      <c r="D196" s="155">
        <f t="shared" ca="1" si="22"/>
        <v>0</v>
      </c>
      <c r="E196" s="26" t="str">
        <f>IF([1]DRUM!B173="","",[1]DRUM!B173)</f>
        <v>WDB220039</v>
      </c>
      <c r="F196" s="26">
        <f>IF([1]DRUM!C173="","",[1]DRUM!C173)</f>
        <v>2250</v>
      </c>
      <c r="G196" s="26">
        <f>IF([1]DRUM!D173="","",[1]DRUM!D173)</f>
        <v>2200</v>
      </c>
      <c r="H196" s="26">
        <f>IF([1]DRUM!E173="","",[1]DRUM!E173)</f>
        <v>900</v>
      </c>
      <c r="I196" s="26">
        <f>IF([1]DRUM!F173="","",[1]DRUM!F173)</f>
        <v>1200</v>
      </c>
      <c r="J196" s="26">
        <f>IF([1]DRUM!G173="","",[1]DRUM!G173)</f>
        <v>1470</v>
      </c>
      <c r="K196" s="26">
        <f>IF([1]DRUM!H173="","",[1]DRUM!H173)</f>
        <v>1470</v>
      </c>
      <c r="L196" s="26" t="str">
        <f>IF([1]DRUM!I173="","",[1]DRUM!I173)</f>
        <v>Supported</v>
      </c>
      <c r="M196" s="26">
        <f>IF([1]DRUM!J173="","",
IF(AND([1]DRUM!K173="Wooden Drum",[1]DRUM!J173&gt;Max_WD_Capacity),Max_WD_Capacity,
[1]DRUM!J173))</f>
        <v>5500</v>
      </c>
      <c r="N196" s="26" t="str">
        <f>IF([1]DRUM!K173="","",[1]DRUM!K173)</f>
        <v>Wooden Drum</v>
      </c>
      <c r="O196" s="26">
        <f>IF([1]DRUM!L173="","",[1]DRUM!L173)</f>
        <v>395</v>
      </c>
      <c r="P196" s="26">
        <f>IF([1]DRUM!M173="","",[1]DRUM!M173)</f>
        <v>130</v>
      </c>
      <c r="Q196" s="26">
        <f>IF([1]DRUM!N173="","",[1]DRUM!N173)</f>
        <v>3.7981855181900603</v>
      </c>
      <c r="R196" s="26" t="str">
        <f t="shared" si="28"/>
        <v>Export</v>
      </c>
      <c r="S196" s="26">
        <f ca="1">IF(N196="",0,
IF(Knee_Application="YES",Knee_Width,IF(Knee_Application="NO",0,
IF(OR(Cable_Type="OH",SearchData("Conductor",Cable_Desc)),0,
IF(N196="Steel Drum",Knee_Width,
IF(N196="Plywood Drum",0,
IF(Country="UAE",0,
IF(AND(OR(SearchData("LSHF",Cable_Desc),SearchData("LSZH",Cable_Desc),SearchData("LS0H",Cable_Desc),SearchData("LSOH",Cable_Desc)),D.nom&gt;40),Knee_Width,
IF(AND(Country="Egypt",D.nom&gt;60),Knee_Width,
IF(AND(Country&lt;&gt;"Egypt",D.nom&gt;35),Knee_Width,
0))))))))))</f>
        <v>125</v>
      </c>
      <c r="T196" s="118">
        <f t="shared" ca="1" si="23"/>
        <v>8</v>
      </c>
      <c r="U196" s="118">
        <f t="shared" ca="1" si="24"/>
        <v>4</v>
      </c>
      <c r="V196" s="117">
        <f t="shared" ca="1" si="25"/>
        <v>139.37612975798046</v>
      </c>
      <c r="W196" s="64">
        <f t="shared" ca="1" si="26"/>
        <v>0</v>
      </c>
      <c r="X196" s="64">
        <f t="shared" ca="1" si="29"/>
        <v>1</v>
      </c>
      <c r="Y196" s="64">
        <f t="shared" ca="1" si="27"/>
        <v>0</v>
      </c>
      <c r="AM196" s="156"/>
    </row>
    <row r="197" spans="1:39">
      <c r="A197" s="12">
        <f t="shared" ca="1" si="20"/>
        <v>0</v>
      </c>
      <c r="B197" s="12" t="str">
        <f>IF([1]DRUM!A174="","",[1]DRUM!A174)</f>
        <v>Export</v>
      </c>
      <c r="C197" s="12">
        <f t="shared" ca="1" si="21"/>
        <v>0</v>
      </c>
      <c r="D197" s="155">
        <f t="shared" ca="1" si="22"/>
        <v>0</v>
      </c>
      <c r="E197" s="26" t="str">
        <f>IF([1]DRUM!B174="","",[1]DRUM!B174)</f>
        <v>WDB220004</v>
      </c>
      <c r="F197" s="26">
        <f>IF([1]DRUM!C174="","",[1]DRUM!C174)</f>
        <v>2250</v>
      </c>
      <c r="G197" s="26">
        <f>IF([1]DRUM!D174="","",[1]DRUM!D174)</f>
        <v>2200</v>
      </c>
      <c r="H197" s="26">
        <f>IF([1]DRUM!E174="","",[1]DRUM!E174)</f>
        <v>1000</v>
      </c>
      <c r="I197" s="26">
        <f>IF([1]DRUM!F174="","",[1]DRUM!F174)</f>
        <v>1200</v>
      </c>
      <c r="J197" s="26">
        <f>IF([1]DRUM!G174="","",[1]DRUM!G174)</f>
        <v>1470</v>
      </c>
      <c r="K197" s="26">
        <f>IF([1]DRUM!H174="","",[1]DRUM!H174)</f>
        <v>1470</v>
      </c>
      <c r="L197" s="26" t="str">
        <f>IF([1]DRUM!I174="","",[1]DRUM!I174)</f>
        <v>Supported</v>
      </c>
      <c r="M197" s="26">
        <f>IF([1]DRUM!J174="","",
IF(AND([1]DRUM!K174="Wooden Drum",[1]DRUM!J174&gt;Max_WD_Capacity),Max_WD_Capacity,
[1]DRUM!J174))</f>
        <v>7500</v>
      </c>
      <c r="N197" s="26" t="str">
        <f>IF([1]DRUM!K174="","",[1]DRUM!K174)</f>
        <v>Wooden Drum</v>
      </c>
      <c r="O197" s="26">
        <f>IF([1]DRUM!L174="","",[1]DRUM!L174)</f>
        <v>450</v>
      </c>
      <c r="P197" s="26">
        <f>IF([1]DRUM!M174="","",[1]DRUM!M174)</f>
        <v>130</v>
      </c>
      <c r="Q197" s="26">
        <f>IF([1]DRUM!N174="","",[1]DRUM!N174)</f>
        <v>3.6191147369354422</v>
      </c>
      <c r="R197" s="26" t="str">
        <f t="shared" si="28"/>
        <v>Export</v>
      </c>
      <c r="S197" s="26">
        <f ca="1">IF(N197="",0,
IF(Knee_Application="YES",Knee_Width,IF(Knee_Application="NO",0,
IF(OR(Cable_Type="OH",SearchData("Conductor",Cable_Desc)),0,
IF(N197="Steel Drum",Knee_Width,
IF(N197="Plywood Drum",0,
IF(Country="UAE",0,
IF(AND(OR(SearchData("LSHF",Cable_Desc),SearchData("LSZH",Cable_Desc),SearchData("LS0H",Cable_Desc),SearchData("LSOH",Cable_Desc)),D.nom&gt;40),Knee_Width,
IF(AND(Country="Egypt",D.nom&gt;60),Knee_Width,
IF(AND(Country&lt;&gt;"Egypt",D.nom&gt;35),Knee_Width,
0))))))))))</f>
        <v>125</v>
      </c>
      <c r="T197" s="118">
        <f t="shared" ca="1" si="23"/>
        <v>8</v>
      </c>
      <c r="U197" s="118">
        <f t="shared" ca="1" si="24"/>
        <v>3</v>
      </c>
      <c r="V197" s="117">
        <f t="shared" ca="1" si="25"/>
        <v>102.90349568686437</v>
      </c>
      <c r="W197" s="64">
        <f t="shared" ca="1" si="26"/>
        <v>0</v>
      </c>
      <c r="X197" s="64">
        <f t="shared" ca="1" si="29"/>
        <v>1</v>
      </c>
      <c r="Y197" s="64">
        <f t="shared" ca="1" si="27"/>
        <v>0</v>
      </c>
      <c r="AM197" s="156"/>
    </row>
    <row r="198" spans="1:39">
      <c r="A198" s="12">
        <f t="shared" ca="1" si="20"/>
        <v>0</v>
      </c>
      <c r="B198" s="12" t="str">
        <f>IF([1]DRUM!A175="","",[1]DRUM!A175)</f>
        <v>Export</v>
      </c>
      <c r="C198" s="12">
        <f t="shared" ca="1" si="21"/>
        <v>0</v>
      </c>
      <c r="D198" s="155">
        <f t="shared" ca="1" si="22"/>
        <v>0</v>
      </c>
      <c r="E198" s="26" t="str">
        <f>IF([1]DRUM!B175="","",[1]DRUM!B175)</f>
        <v>WDB230028</v>
      </c>
      <c r="F198" s="26">
        <f>IF([1]DRUM!C175="","",[1]DRUM!C175)</f>
        <v>2350</v>
      </c>
      <c r="G198" s="26">
        <f>IF([1]DRUM!D175="","",[1]DRUM!D175)</f>
        <v>2300</v>
      </c>
      <c r="H198" s="26">
        <f>IF([1]DRUM!E175="","",[1]DRUM!E175)</f>
        <v>1150</v>
      </c>
      <c r="I198" s="26">
        <f>IF([1]DRUM!F175="","",[1]DRUM!F175)</f>
        <v>1200</v>
      </c>
      <c r="J198" s="26">
        <f>IF([1]DRUM!G175="","",[1]DRUM!G175)</f>
        <v>1470</v>
      </c>
      <c r="K198" s="26">
        <f>IF([1]DRUM!H175="","",[1]DRUM!H175)</f>
        <v>1470</v>
      </c>
      <c r="L198" s="26" t="str">
        <f>IF([1]DRUM!I175="","",[1]DRUM!I175)</f>
        <v/>
      </c>
      <c r="M198" s="26">
        <f>IF([1]DRUM!J175="","",
IF(AND([1]DRUM!K175="Wooden Drum",[1]DRUM!J175&gt;Max_WD_Capacity),Max_WD_Capacity,
[1]DRUM!J175))</f>
        <v>2500</v>
      </c>
      <c r="N198" s="26" t="str">
        <f>IF([1]DRUM!K175="","",[1]DRUM!K175)</f>
        <v>Wooden Drum</v>
      </c>
      <c r="O198" s="26">
        <f>IF([1]DRUM!L175="","",[1]DRUM!L175)</f>
        <v>400</v>
      </c>
      <c r="P198" s="26">
        <f>IF([1]DRUM!M175="","",[1]DRUM!M175)</f>
        <v>136</v>
      </c>
      <c r="Q198" s="26">
        <f>IF([1]DRUM!N175="","",[1]DRUM!N175)</f>
        <v>3.7392806559352518</v>
      </c>
      <c r="R198" s="26" t="str">
        <f t="shared" si="28"/>
        <v>Export</v>
      </c>
      <c r="S198" s="26">
        <f ca="1">IF(N198="",0,
IF(Knee_Application="YES",Knee_Width,IF(Knee_Application="NO",0,
IF(OR(Cable_Type="OH",SearchData("Conductor",Cable_Desc)),0,
IF(N198="Steel Drum",Knee_Width,
IF(N198="Plywood Drum",0,
IF(Country="UAE",0,
IF(AND(OR(SearchData("LSHF",Cable_Desc),SearchData("LSZH",Cable_Desc),SearchData("LS0H",Cable_Desc),SearchData("LSOH",Cable_Desc)),D.nom&gt;40),Knee_Width,
IF(AND(Country="Egypt",D.nom&gt;60),Knee_Width,
IF(AND(Country&lt;&gt;"Egypt",D.nom&gt;35),Knee_Width,
0))))))))))</f>
        <v>125</v>
      </c>
      <c r="T198" s="118">
        <f t="shared" ca="1" si="23"/>
        <v>8</v>
      </c>
      <c r="U198" s="118">
        <f t="shared" ca="1" si="24"/>
        <v>3</v>
      </c>
      <c r="V198" s="117">
        <f t="shared" ca="1" si="25"/>
        <v>114.21322923978765</v>
      </c>
      <c r="W198" s="64">
        <f t="shared" ca="1" si="26"/>
        <v>0</v>
      </c>
      <c r="X198" s="64">
        <f t="shared" ca="1" si="29"/>
        <v>0</v>
      </c>
      <c r="Y198" s="64">
        <f t="shared" ca="1" si="27"/>
        <v>0</v>
      </c>
      <c r="AM198" s="156"/>
    </row>
    <row r="199" spans="1:39">
      <c r="A199" s="12">
        <f t="shared" ca="1" si="20"/>
        <v>0</v>
      </c>
      <c r="B199" s="12" t="str">
        <f>IF([1]DRUM!A176="","",[1]DRUM!A176)</f>
        <v>Export</v>
      </c>
      <c r="C199" s="12">
        <f t="shared" ca="1" si="21"/>
        <v>0</v>
      </c>
      <c r="D199" s="155">
        <f t="shared" ca="1" si="22"/>
        <v>0</v>
      </c>
      <c r="E199" s="26" t="str">
        <f>IF([1]DRUM!B176="","",[1]DRUM!B176)</f>
        <v>WDB230064</v>
      </c>
      <c r="F199" s="26">
        <f>IF([1]DRUM!C176="","",[1]DRUM!C176)</f>
        <v>2350</v>
      </c>
      <c r="G199" s="26">
        <f>IF([1]DRUM!D176="","",[1]DRUM!D176)</f>
        <v>2300</v>
      </c>
      <c r="H199" s="26">
        <f>IF([1]DRUM!E176="","",[1]DRUM!E176)</f>
        <v>950</v>
      </c>
      <c r="I199" s="26">
        <f>IF([1]DRUM!F176="","",[1]DRUM!F176)</f>
        <v>1200</v>
      </c>
      <c r="J199" s="26">
        <f>IF([1]DRUM!G176="","",[1]DRUM!G176)</f>
        <v>1470</v>
      </c>
      <c r="K199" s="26">
        <f>IF([1]DRUM!H176="","",[1]DRUM!H176)</f>
        <v>1470</v>
      </c>
      <c r="L199" s="26" t="str">
        <f>IF([1]DRUM!I176="","",[1]DRUM!I176)</f>
        <v/>
      </c>
      <c r="M199" s="26">
        <f>IF([1]DRUM!J176="","",
IF(AND([1]DRUM!K176="Wooden Drum",[1]DRUM!J176&gt;Max_WD_Capacity),Max_WD_Capacity,
[1]DRUM!J176))</f>
        <v>3500</v>
      </c>
      <c r="N199" s="26" t="str">
        <f>IF([1]DRUM!K176="","",[1]DRUM!K176)</f>
        <v>Wooden Drum</v>
      </c>
      <c r="O199" s="26">
        <f>IF([1]DRUM!L176="","",[1]DRUM!L176)</f>
        <v>400</v>
      </c>
      <c r="P199" s="26">
        <f>IF([1]DRUM!M176="","",[1]DRUM!M176)</f>
        <v>136</v>
      </c>
      <c r="Q199" s="26">
        <f>IF([1]DRUM!N176="","",[1]DRUM!N176)</f>
        <v>4.1351213302875651</v>
      </c>
      <c r="R199" s="26" t="str">
        <f t="shared" si="28"/>
        <v>Export</v>
      </c>
      <c r="S199" s="26">
        <f ca="1">IF(N199="",0,
IF(Knee_Application="YES",Knee_Width,IF(Knee_Application="NO",0,
IF(OR(Cable_Type="OH",SearchData("Conductor",Cable_Desc)),0,
IF(N199="Steel Drum",Knee_Width,
IF(N199="Plywood Drum",0,
IF(Country="UAE",0,
IF(AND(OR(SearchData("LSHF",Cable_Desc),SearchData("LSZH",Cable_Desc),SearchData("LS0H",Cable_Desc),SearchData("LSOH",Cable_Desc)),D.nom&gt;40),Knee_Width,
IF(AND(Country="Egypt",D.nom&gt;60),Knee_Width,
IF(AND(Country&lt;&gt;"Egypt",D.nom&gt;35),Knee_Width,
0))))))))))</f>
        <v>125</v>
      </c>
      <c r="T199" s="118">
        <f t="shared" ca="1" si="23"/>
        <v>8</v>
      </c>
      <c r="U199" s="118">
        <f t="shared" ca="1" si="24"/>
        <v>4</v>
      </c>
      <c r="V199" s="117">
        <f t="shared" ca="1" si="25"/>
        <v>144.40267800372413</v>
      </c>
      <c r="W199" s="64">
        <f t="shared" ca="1" si="26"/>
        <v>0</v>
      </c>
      <c r="X199" s="64">
        <f t="shared" ca="1" si="29"/>
        <v>1</v>
      </c>
      <c r="Y199" s="64">
        <f t="shared" ca="1" si="27"/>
        <v>0</v>
      </c>
      <c r="AM199" s="156"/>
    </row>
    <row r="200" spans="1:39">
      <c r="A200" s="12">
        <f t="shared" ca="1" si="20"/>
        <v>0</v>
      </c>
      <c r="B200" s="12" t="str">
        <f>IF([1]DRUM!A177="","",[1]DRUM!A177)</f>
        <v>Export</v>
      </c>
      <c r="C200" s="12">
        <f t="shared" ca="1" si="21"/>
        <v>0</v>
      </c>
      <c r="D200" s="155">
        <f t="shared" ca="1" si="22"/>
        <v>0</v>
      </c>
      <c r="E200" s="26" t="str">
        <f>IF([1]DRUM!B177="","",[1]DRUM!B177)</f>
        <v>WDB230002</v>
      </c>
      <c r="F200" s="26">
        <f>IF([1]DRUM!C177="","",[1]DRUM!C177)</f>
        <v>2350</v>
      </c>
      <c r="G200" s="26">
        <f>IF([1]DRUM!D177="","",[1]DRUM!D177)</f>
        <v>2300</v>
      </c>
      <c r="H200" s="26">
        <f>IF([1]DRUM!E177="","",[1]DRUM!E177)</f>
        <v>1100</v>
      </c>
      <c r="I200" s="26">
        <f>IF([1]DRUM!F177="","",[1]DRUM!F177)</f>
        <v>1200</v>
      </c>
      <c r="J200" s="26">
        <f>IF([1]DRUM!G177="","",[1]DRUM!G177)</f>
        <v>1470</v>
      </c>
      <c r="K200" s="26">
        <f>IF([1]DRUM!H177="","",[1]DRUM!H177)</f>
        <v>1470</v>
      </c>
      <c r="L200" s="26" t="str">
        <f>IF([1]DRUM!I177="","",[1]DRUM!I177)</f>
        <v/>
      </c>
      <c r="M200" s="26">
        <f>IF([1]DRUM!J177="","",
IF(AND([1]DRUM!K177="Wooden Drum",[1]DRUM!J177&gt;Max_WD_Capacity),Max_WD_Capacity,
[1]DRUM!J177))</f>
        <v>3700</v>
      </c>
      <c r="N200" s="26" t="str">
        <f>IF([1]DRUM!K177="","",[1]DRUM!K177)</f>
        <v>Wooden Drum</v>
      </c>
      <c r="O200" s="26">
        <f>IF([1]DRUM!L177="","",[1]DRUM!L177)</f>
        <v>510</v>
      </c>
      <c r="P200" s="26">
        <f>IF([1]DRUM!M177="","",[1]DRUM!M177)</f>
        <v>136</v>
      </c>
      <c r="Q200" s="26">
        <f>IF([1]DRUM!N177="","",[1]DRUM!N177)</f>
        <v>3.8453094079939065</v>
      </c>
      <c r="R200" s="26" t="str">
        <f t="shared" si="28"/>
        <v>Export</v>
      </c>
      <c r="S200" s="26">
        <f ca="1">IF(N200="",0,
IF(Knee_Application="YES",Knee_Width,IF(Knee_Application="NO",0,
IF(OR(Cable_Type="OH",SearchData("Conductor",Cable_Desc)),0,
IF(N200="Steel Drum",Knee_Width,
IF(N200="Plywood Drum",0,
IF(Country="UAE",0,
IF(AND(OR(SearchData("LSHF",Cable_Desc),SearchData("LSZH",Cable_Desc),SearchData("LS0H",Cable_Desc),SearchData("LSOH",Cable_Desc)),D.nom&gt;40),Knee_Width,
IF(AND(Country="Egypt",D.nom&gt;60),Knee_Width,
IF(AND(Country&lt;&gt;"Egypt",D.nom&gt;35),Knee_Width,
0))))))))))</f>
        <v>125</v>
      </c>
      <c r="T200" s="118">
        <f t="shared" ca="1" si="23"/>
        <v>8</v>
      </c>
      <c r="U200" s="118">
        <f t="shared" ca="1" si="24"/>
        <v>3</v>
      </c>
      <c r="V200" s="117">
        <f t="shared" ca="1" si="25"/>
        <v>110.44331805547989</v>
      </c>
      <c r="W200" s="64">
        <f t="shared" ca="1" si="26"/>
        <v>0</v>
      </c>
      <c r="X200" s="64">
        <f t="shared" ca="1" si="29"/>
        <v>1</v>
      </c>
      <c r="Y200" s="64">
        <f t="shared" ca="1" si="27"/>
        <v>0</v>
      </c>
      <c r="AM200" s="156"/>
    </row>
    <row r="201" spans="1:39">
      <c r="A201" s="12">
        <f t="shared" ca="1" si="20"/>
        <v>0</v>
      </c>
      <c r="B201" s="12" t="str">
        <f>IF([1]DRUM!A178="","",[1]DRUM!A178)</f>
        <v>Export</v>
      </c>
      <c r="C201" s="12">
        <f t="shared" ca="1" si="21"/>
        <v>0</v>
      </c>
      <c r="D201" s="155">
        <f t="shared" ca="1" si="22"/>
        <v>0</v>
      </c>
      <c r="E201" s="26" t="str">
        <f>IF([1]DRUM!B178="","",[1]DRUM!B178)</f>
        <v>WDB230007</v>
      </c>
      <c r="F201" s="26">
        <f>IF([1]DRUM!C178="","",[1]DRUM!C178)</f>
        <v>2350</v>
      </c>
      <c r="G201" s="26">
        <f>IF([1]DRUM!D178="","",[1]DRUM!D178)</f>
        <v>2300</v>
      </c>
      <c r="H201" s="26">
        <f>IF([1]DRUM!E178="","",[1]DRUM!E178)</f>
        <v>1300</v>
      </c>
      <c r="I201" s="26">
        <f>IF([1]DRUM!F178="","",[1]DRUM!F178)</f>
        <v>1200</v>
      </c>
      <c r="J201" s="26">
        <f>IF([1]DRUM!G178="","",[1]DRUM!G178)</f>
        <v>1470</v>
      </c>
      <c r="K201" s="26">
        <f>IF([1]DRUM!H178="","",[1]DRUM!H178)</f>
        <v>1470</v>
      </c>
      <c r="L201" s="26" t="str">
        <f>IF([1]DRUM!I178="","",[1]DRUM!I178)</f>
        <v>Supported</v>
      </c>
      <c r="M201" s="26">
        <f>IF([1]DRUM!J178="","",
IF(AND([1]DRUM!K178="Wooden Drum",[1]DRUM!J178&gt;Max_WD_Capacity),Max_WD_Capacity,
[1]DRUM!J178))</f>
        <v>4800</v>
      </c>
      <c r="N201" s="26" t="str">
        <f>IF([1]DRUM!K178="","",[1]DRUM!K178)</f>
        <v>Wooden Drum</v>
      </c>
      <c r="O201" s="26">
        <f>IF([1]DRUM!L178="","",[1]DRUM!L178)</f>
        <v>510</v>
      </c>
      <c r="P201" s="26">
        <f>IF([1]DRUM!M178="","",[1]DRUM!M178)</f>
        <v>136</v>
      </c>
      <c r="Q201" s="26">
        <f>IF([1]DRUM!N178="","",[1]DRUM!N178)</f>
        <v>3.3929200658769765</v>
      </c>
      <c r="R201" s="26" t="str">
        <f t="shared" si="28"/>
        <v>Export</v>
      </c>
      <c r="S201" s="26">
        <f ca="1">IF(N201="",0,
IF(Knee_Application="YES",Knee_Width,IF(Knee_Application="NO",0,
IF(OR(Cable_Type="OH",SearchData("Conductor",Cable_Desc)),0,
IF(N201="Steel Drum",Knee_Width,
IF(N201="Plywood Drum",0,
IF(Country="UAE",0,
IF(AND(OR(SearchData("LSHF",Cable_Desc),SearchData("LSZH",Cable_Desc),SearchData("LS0H",Cable_Desc),SearchData("LSOH",Cable_Desc)),D.nom&gt;40),Knee_Width,
IF(AND(Country="Egypt",D.nom&gt;60),Knee_Width,
IF(AND(Country&lt;&gt;"Egypt",D.nom&gt;35),Knee_Width,
0))))))))))</f>
        <v>125</v>
      </c>
      <c r="T201" s="118">
        <f t="shared" ca="1" si="23"/>
        <v>8</v>
      </c>
      <c r="U201" s="118">
        <f t="shared" ca="1" si="24"/>
        <v>3</v>
      </c>
      <c r="V201" s="117">
        <f t="shared" ca="1" si="25"/>
        <v>125.5229627927109</v>
      </c>
      <c r="W201" s="64">
        <f t="shared" ca="1" si="26"/>
        <v>0</v>
      </c>
      <c r="X201" s="64">
        <f t="shared" ca="1" si="29"/>
        <v>1</v>
      </c>
      <c r="Y201" s="64">
        <f t="shared" ca="1" si="27"/>
        <v>0</v>
      </c>
      <c r="AM201" s="156"/>
    </row>
    <row r="202" spans="1:39">
      <c r="A202" s="12">
        <f t="shared" ca="1" si="20"/>
        <v>0</v>
      </c>
      <c r="B202" s="12" t="str">
        <f>IF([1]DRUM!A179="","",[1]DRUM!A179)</f>
        <v>Export</v>
      </c>
      <c r="C202" s="12">
        <f t="shared" ca="1" si="21"/>
        <v>0</v>
      </c>
      <c r="D202" s="155">
        <f t="shared" ca="1" si="22"/>
        <v>0</v>
      </c>
      <c r="E202" s="26" t="str">
        <f>IF([1]DRUM!B179="","",[1]DRUM!B179)</f>
        <v>WDB230005</v>
      </c>
      <c r="F202" s="26">
        <f>IF([1]DRUM!C179="","",[1]DRUM!C179)</f>
        <v>2350</v>
      </c>
      <c r="G202" s="26">
        <f>IF([1]DRUM!D179="","",[1]DRUM!D179)</f>
        <v>2300</v>
      </c>
      <c r="H202" s="26">
        <f>IF([1]DRUM!E179="","",[1]DRUM!E179)</f>
        <v>1100</v>
      </c>
      <c r="I202" s="26">
        <f>IF([1]DRUM!F179="","",[1]DRUM!F179)</f>
        <v>1200</v>
      </c>
      <c r="J202" s="26">
        <f>IF([1]DRUM!G179="","",[1]DRUM!G179)</f>
        <v>1470</v>
      </c>
      <c r="K202" s="26">
        <f>IF([1]DRUM!H179="","",[1]DRUM!H179)</f>
        <v>1470</v>
      </c>
      <c r="L202" s="26" t="str">
        <f>IF([1]DRUM!I179="","",[1]DRUM!I179)</f>
        <v>Supported</v>
      </c>
      <c r="M202" s="26">
        <f>IF([1]DRUM!J179="","",
IF(AND([1]DRUM!K179="Wooden Drum",[1]DRUM!J179&gt;Max_WD_Capacity),Max_WD_Capacity,
[1]DRUM!J179))</f>
        <v>4800</v>
      </c>
      <c r="N202" s="26" t="str">
        <f>IF([1]DRUM!K179="","",[1]DRUM!K179)</f>
        <v>Wooden Drum</v>
      </c>
      <c r="O202" s="26">
        <f>IF([1]DRUM!L179="","",[1]DRUM!L179)</f>
        <v>510</v>
      </c>
      <c r="P202" s="26">
        <f>IF([1]DRUM!M179="","",[1]DRUM!M179)</f>
        <v>136</v>
      </c>
      <c r="Q202" s="26">
        <f>IF([1]DRUM!N179="","",[1]DRUM!N179)</f>
        <v>3.8453094079939065</v>
      </c>
      <c r="R202" s="26" t="str">
        <f t="shared" si="28"/>
        <v>Export</v>
      </c>
      <c r="S202" s="26">
        <f ca="1">IF(N202="",0,
IF(Knee_Application="YES",Knee_Width,IF(Knee_Application="NO",0,
IF(OR(Cable_Type="OH",SearchData("Conductor",Cable_Desc)),0,
IF(N202="Steel Drum",Knee_Width,
IF(N202="Plywood Drum",0,
IF(Country="UAE",0,
IF(AND(OR(SearchData("LSHF",Cable_Desc),SearchData("LSZH",Cable_Desc),SearchData("LS0H",Cable_Desc),SearchData("LSOH",Cable_Desc)),D.nom&gt;40),Knee_Width,
IF(AND(Country="Egypt",D.nom&gt;60),Knee_Width,
IF(AND(Country&lt;&gt;"Egypt",D.nom&gt;35),Knee_Width,
0))))))))))</f>
        <v>125</v>
      </c>
      <c r="T202" s="118">
        <f t="shared" ca="1" si="23"/>
        <v>8</v>
      </c>
      <c r="U202" s="118">
        <f t="shared" ca="1" si="24"/>
        <v>3</v>
      </c>
      <c r="V202" s="117">
        <f t="shared" ca="1" si="25"/>
        <v>110.44331805547989</v>
      </c>
      <c r="W202" s="64">
        <f t="shared" ca="1" si="26"/>
        <v>0</v>
      </c>
      <c r="X202" s="64">
        <f t="shared" ca="1" si="29"/>
        <v>1</v>
      </c>
      <c r="Y202" s="64">
        <f t="shared" ca="1" si="27"/>
        <v>0</v>
      </c>
      <c r="AM202" s="156"/>
    </row>
    <row r="203" spans="1:39">
      <c r="A203" s="12">
        <f t="shared" ca="1" si="20"/>
        <v>0</v>
      </c>
      <c r="B203" s="12" t="str">
        <f>IF([1]DRUM!A180="","",[1]DRUM!A180)</f>
        <v>Export</v>
      </c>
      <c r="C203" s="12">
        <f t="shared" ca="1" si="21"/>
        <v>0</v>
      </c>
      <c r="D203" s="155">
        <f t="shared" ca="1" si="22"/>
        <v>0</v>
      </c>
      <c r="E203" s="26" t="str">
        <f>IF([1]DRUM!B180="","",[1]DRUM!B180)</f>
        <v>WDB230075</v>
      </c>
      <c r="F203" s="26">
        <f>IF([1]DRUM!C180="","",[1]DRUM!C180)</f>
        <v>2350</v>
      </c>
      <c r="G203" s="26">
        <f>IF([1]DRUM!D180="","",[1]DRUM!D180)</f>
        <v>2300</v>
      </c>
      <c r="H203" s="26">
        <f>IF([1]DRUM!E180="","",[1]DRUM!E180)</f>
        <v>1050</v>
      </c>
      <c r="I203" s="26">
        <f>IF([1]DRUM!F180="","",[1]DRUM!F180)</f>
        <v>1200</v>
      </c>
      <c r="J203" s="26">
        <f>IF([1]DRUM!G180="","",[1]DRUM!G180)</f>
        <v>1470</v>
      </c>
      <c r="K203" s="26">
        <f>IF([1]DRUM!H180="","",[1]DRUM!H180)</f>
        <v>1470</v>
      </c>
      <c r="L203" s="26" t="str">
        <f>IF([1]DRUM!I180="","",[1]DRUM!I180)</f>
        <v>Supported</v>
      </c>
      <c r="M203" s="26">
        <f>IF([1]DRUM!J180="","",
IF(AND([1]DRUM!K180="Wooden Drum",[1]DRUM!J180&gt;Max_WD_Capacity),Max_WD_Capacity,
[1]DRUM!J180))</f>
        <v>6000</v>
      </c>
      <c r="N203" s="26" t="str">
        <f>IF([1]DRUM!K180="","",[1]DRUM!K180)</f>
        <v>Wooden Drum</v>
      </c>
      <c r="O203" s="26">
        <f>IF([1]DRUM!L180="","",[1]DRUM!L180)</f>
        <v>410</v>
      </c>
      <c r="P203" s="26">
        <f>IF([1]DRUM!M180="","",[1]DRUM!M180)</f>
        <v>136</v>
      </c>
      <c r="Q203" s="26">
        <f>IF([1]DRUM!N180="","",[1]DRUM!N180)</f>
        <v>3.9466257710721773</v>
      </c>
      <c r="R203" s="26" t="str">
        <f t="shared" si="28"/>
        <v>Export</v>
      </c>
      <c r="S203" s="26">
        <f ca="1">IF(N203="",0,
IF(Knee_Application="YES",Knee_Width,IF(Knee_Application="NO",0,
IF(OR(Cable_Type="OH",SearchData("Conductor",Cable_Desc)),0,
IF(N203="Steel Drum",Knee_Width,
IF(N203="Plywood Drum",0,
IF(Country="UAE",0,
IF(AND(OR(SearchData("LSHF",Cable_Desc),SearchData("LSZH",Cable_Desc),SearchData("LS0H",Cable_Desc),SearchData("LSOH",Cable_Desc)),D.nom&gt;40),Knee_Width,
IF(AND(Country="Egypt",D.nom&gt;60),Knee_Width,
IF(AND(Country&lt;&gt;"Egypt",D.nom&gt;35),Knee_Width,
0))))))))))</f>
        <v>125</v>
      </c>
      <c r="T203" s="118">
        <f t="shared" ca="1" si="23"/>
        <v>8</v>
      </c>
      <c r="U203" s="118">
        <f t="shared" ca="1" si="24"/>
        <v>4</v>
      </c>
      <c r="V203" s="117">
        <f t="shared" ca="1" si="25"/>
        <v>154.45577449521147</v>
      </c>
      <c r="W203" s="64">
        <f t="shared" ca="1" si="26"/>
        <v>0</v>
      </c>
      <c r="X203" s="64">
        <f t="shared" ca="1" si="29"/>
        <v>1</v>
      </c>
      <c r="Y203" s="64">
        <f t="shared" ca="1" si="27"/>
        <v>0</v>
      </c>
      <c r="AM203" s="156"/>
    </row>
    <row r="204" spans="1:39">
      <c r="A204" s="12">
        <f t="shared" ca="1" si="20"/>
        <v>0</v>
      </c>
      <c r="B204" s="12" t="str">
        <f>IF([1]DRUM!A181="","",[1]DRUM!A181)</f>
        <v>Export</v>
      </c>
      <c r="C204" s="12">
        <f t="shared" ca="1" si="21"/>
        <v>0</v>
      </c>
      <c r="D204" s="155">
        <f t="shared" ca="1" si="22"/>
        <v>0</v>
      </c>
      <c r="E204" s="26" t="str">
        <f>IF([1]DRUM!B181="","",[1]DRUM!B181)</f>
        <v>WDB230023</v>
      </c>
      <c r="F204" s="26">
        <f>IF([1]DRUM!C181="","",[1]DRUM!C181)</f>
        <v>2350</v>
      </c>
      <c r="G204" s="26">
        <f>IF([1]DRUM!D181="","",[1]DRUM!D181)</f>
        <v>2300</v>
      </c>
      <c r="H204" s="26">
        <f>IF([1]DRUM!E181="","",[1]DRUM!E181)</f>
        <v>1000</v>
      </c>
      <c r="I204" s="26">
        <f>IF([1]DRUM!F181="","",[1]DRUM!F181)</f>
        <v>1200</v>
      </c>
      <c r="J204" s="26">
        <f>IF([1]DRUM!G181="","",[1]DRUM!G181)</f>
        <v>1470</v>
      </c>
      <c r="K204" s="26">
        <f>IF([1]DRUM!H181="","",[1]DRUM!H181)</f>
        <v>1470</v>
      </c>
      <c r="L204" s="26" t="str">
        <f>IF([1]DRUM!I181="","",[1]DRUM!I181)</f>
        <v/>
      </c>
      <c r="M204" s="26">
        <f>IF([1]DRUM!J181="","",
IF(AND([1]DRUM!K181="Wooden Drum",[1]DRUM!J181&gt;Max_WD_Capacity),Max_WD_Capacity,
[1]DRUM!J181))</f>
        <v>6000</v>
      </c>
      <c r="N204" s="26" t="str">
        <f>IF([1]DRUM!K181="","",[1]DRUM!K181)</f>
        <v>Wooden Drum</v>
      </c>
      <c r="O204" s="26">
        <f>IF([1]DRUM!L181="","",[1]DRUM!L181)</f>
        <v>510</v>
      </c>
      <c r="P204" s="26">
        <f>IF([1]DRUM!M181="","",[1]DRUM!M181)</f>
        <v>136</v>
      </c>
      <c r="Q204" s="26">
        <f>IF([1]DRUM!N181="","",[1]DRUM!N181)</f>
        <v>4.0432297451700636</v>
      </c>
      <c r="R204" s="26" t="str">
        <f t="shared" si="28"/>
        <v>Export</v>
      </c>
      <c r="S204" s="26">
        <f ca="1">IF(N204="",0,
IF(Knee_Application="YES",Knee_Width,IF(Knee_Application="NO",0,
IF(OR(Cable_Type="OH",SearchData("Conductor",Cable_Desc)),0,
IF(N204="Steel Drum",Knee_Width,
IF(N204="Plywood Drum",0,
IF(Country="UAE",0,
IF(AND(OR(SearchData("LSHF",Cable_Desc),SearchData("LSZH",Cable_Desc),SearchData("LS0H",Cable_Desc),SearchData("LSOH",Cable_Desc)),D.nom&gt;40),Knee_Width,
IF(AND(Country="Egypt",D.nom&gt;60),Knee_Width,
IF(AND(Country&lt;&gt;"Egypt",D.nom&gt;35),Knee_Width,
0))))))))))</f>
        <v>125</v>
      </c>
      <c r="T204" s="118">
        <f t="shared" ca="1" si="23"/>
        <v>8</v>
      </c>
      <c r="U204" s="118">
        <f t="shared" ca="1" si="24"/>
        <v>4</v>
      </c>
      <c r="V204" s="117">
        <f t="shared" ca="1" si="25"/>
        <v>149.4292262494678</v>
      </c>
      <c r="W204" s="64">
        <f t="shared" ca="1" si="26"/>
        <v>0</v>
      </c>
      <c r="X204" s="64">
        <f t="shared" ca="1" si="29"/>
        <v>1</v>
      </c>
      <c r="Y204" s="64">
        <f t="shared" ca="1" si="27"/>
        <v>0</v>
      </c>
      <c r="AM204" s="156"/>
    </row>
    <row r="205" spans="1:39">
      <c r="A205" s="12">
        <f t="shared" ca="1" si="20"/>
        <v>0</v>
      </c>
      <c r="B205" s="12" t="str">
        <f>IF([1]DRUM!A182="","",[1]DRUM!A182)</f>
        <v>Export</v>
      </c>
      <c r="C205" s="12">
        <f t="shared" ca="1" si="21"/>
        <v>0</v>
      </c>
      <c r="D205" s="155">
        <f t="shared" ca="1" si="22"/>
        <v>0</v>
      </c>
      <c r="E205" s="26" t="str">
        <f>IF([1]DRUM!B182="","",[1]DRUM!B182)</f>
        <v>WDB230008</v>
      </c>
      <c r="F205" s="26">
        <f>IF([1]DRUM!C182="","",[1]DRUM!C182)</f>
        <v>2350</v>
      </c>
      <c r="G205" s="26">
        <f>IF([1]DRUM!D182="","",[1]DRUM!D182)</f>
        <v>2300</v>
      </c>
      <c r="H205" s="26">
        <f>IF([1]DRUM!E182="","",[1]DRUM!E182)</f>
        <v>1300</v>
      </c>
      <c r="I205" s="26">
        <f>IF([1]DRUM!F182="","",[1]DRUM!F182)</f>
        <v>1200</v>
      </c>
      <c r="J205" s="26">
        <f>IF([1]DRUM!G182="","",[1]DRUM!G182)</f>
        <v>1470</v>
      </c>
      <c r="K205" s="26">
        <f>IF([1]DRUM!H182="","",[1]DRUM!H182)</f>
        <v>1470</v>
      </c>
      <c r="L205" s="26" t="str">
        <f>IF([1]DRUM!I182="","",[1]DRUM!I182)</f>
        <v>Supported</v>
      </c>
      <c r="M205" s="26">
        <f>IF([1]DRUM!J182="","",
IF(AND([1]DRUM!K182="Wooden Drum",[1]DRUM!J182&gt;Max_WD_Capacity),Max_WD_Capacity,
[1]DRUM!J182))</f>
        <v>7500</v>
      </c>
      <c r="N205" s="26" t="str">
        <f>IF([1]DRUM!K182="","",[1]DRUM!K182)</f>
        <v>Wooden Drum</v>
      </c>
      <c r="O205" s="26">
        <f>IF([1]DRUM!L182="","",[1]DRUM!L182)</f>
        <v>510</v>
      </c>
      <c r="P205" s="26">
        <f>IF([1]DRUM!M182="","",[1]DRUM!M182)</f>
        <v>136</v>
      </c>
      <c r="Q205" s="26">
        <f>IF([1]DRUM!N182="","",[1]DRUM!N182)</f>
        <v>3.3929200658769765</v>
      </c>
      <c r="R205" s="26" t="str">
        <f t="shared" si="28"/>
        <v>Export</v>
      </c>
      <c r="S205" s="26">
        <f ca="1">IF(N205="",0,
IF(Knee_Application="YES",Knee_Width,IF(Knee_Application="NO",0,
IF(OR(Cable_Type="OH",SearchData("Conductor",Cable_Desc)),0,
IF(N205="Steel Drum",Knee_Width,
IF(N205="Plywood Drum",0,
IF(Country="UAE",0,
IF(AND(OR(SearchData("LSHF",Cable_Desc),SearchData("LSZH",Cable_Desc),SearchData("LS0H",Cable_Desc),SearchData("LSOH",Cable_Desc)),D.nom&gt;40),Knee_Width,
IF(AND(Country="Egypt",D.nom&gt;60),Knee_Width,
IF(AND(Country&lt;&gt;"Egypt",D.nom&gt;35),Knee_Width,
0))))))))))</f>
        <v>125</v>
      </c>
      <c r="T205" s="118">
        <f t="shared" ca="1" si="23"/>
        <v>8</v>
      </c>
      <c r="U205" s="118">
        <f t="shared" ca="1" si="24"/>
        <v>3</v>
      </c>
      <c r="V205" s="117">
        <f t="shared" ca="1" si="25"/>
        <v>125.5229627927109</v>
      </c>
      <c r="W205" s="64">
        <f t="shared" ca="1" si="26"/>
        <v>0</v>
      </c>
      <c r="X205" s="64">
        <f t="shared" ca="1" si="29"/>
        <v>1</v>
      </c>
      <c r="Y205" s="64">
        <f t="shared" ca="1" si="27"/>
        <v>0</v>
      </c>
      <c r="AM205" s="156"/>
    </row>
    <row r="206" spans="1:39">
      <c r="A206" s="12">
        <f t="shared" ca="1" si="20"/>
        <v>0</v>
      </c>
      <c r="B206" s="12" t="str">
        <f>IF([1]DRUM!A183="","",[1]DRUM!A183)</f>
        <v>Export</v>
      </c>
      <c r="C206" s="12">
        <f t="shared" ca="1" si="21"/>
        <v>0</v>
      </c>
      <c r="D206" s="155">
        <f t="shared" ca="1" si="22"/>
        <v>0</v>
      </c>
      <c r="E206" s="26" t="str">
        <f>IF([1]DRUM!B183="","",[1]DRUM!B183)</f>
        <v>WDB230006</v>
      </c>
      <c r="F206" s="26">
        <f>IF([1]DRUM!C183="","",[1]DRUM!C183)</f>
        <v>2350</v>
      </c>
      <c r="G206" s="26">
        <f>IF([1]DRUM!D183="","",[1]DRUM!D183)</f>
        <v>2300</v>
      </c>
      <c r="H206" s="26">
        <f>IF([1]DRUM!E183="","",[1]DRUM!E183)</f>
        <v>1100</v>
      </c>
      <c r="I206" s="26">
        <f>IF([1]DRUM!F183="","",[1]DRUM!F183)</f>
        <v>1200</v>
      </c>
      <c r="J206" s="26">
        <f>IF([1]DRUM!G183="","",[1]DRUM!G183)</f>
        <v>1470</v>
      </c>
      <c r="K206" s="26">
        <f>IF([1]DRUM!H183="","",[1]DRUM!H183)</f>
        <v>1470</v>
      </c>
      <c r="L206" s="26" t="str">
        <f>IF([1]DRUM!I183="","",[1]DRUM!I183)</f>
        <v>Supported</v>
      </c>
      <c r="M206" s="26">
        <f>IF([1]DRUM!J183="","",
IF(AND([1]DRUM!K183="Wooden Drum",[1]DRUM!J183&gt;Max_WD_Capacity),Max_WD_Capacity,
[1]DRUM!J183))</f>
        <v>7500</v>
      </c>
      <c r="N206" s="26" t="str">
        <f>IF([1]DRUM!K183="","",[1]DRUM!K183)</f>
        <v>Wooden Drum</v>
      </c>
      <c r="O206" s="26">
        <f>IF([1]DRUM!L183="","",[1]DRUM!L183)</f>
        <v>510</v>
      </c>
      <c r="P206" s="26">
        <f>IF([1]DRUM!M183="","",[1]DRUM!M183)</f>
        <v>136</v>
      </c>
      <c r="Q206" s="26">
        <f>IF([1]DRUM!N183="","",[1]DRUM!N183)</f>
        <v>3.8453094079939065</v>
      </c>
      <c r="R206" s="26" t="str">
        <f t="shared" si="28"/>
        <v>Export</v>
      </c>
      <c r="S206" s="26">
        <f ca="1">IF(N206="",0,
IF(Knee_Application="YES",Knee_Width,IF(Knee_Application="NO",0,
IF(OR(Cable_Type="OH",SearchData("Conductor",Cable_Desc)),0,
IF(N206="Steel Drum",Knee_Width,
IF(N206="Plywood Drum",0,
IF(Country="UAE",0,
IF(AND(OR(SearchData("LSHF",Cable_Desc),SearchData("LSZH",Cable_Desc),SearchData("LS0H",Cable_Desc),SearchData("LSOH",Cable_Desc)),D.nom&gt;40),Knee_Width,
IF(AND(Country="Egypt",D.nom&gt;60),Knee_Width,
IF(AND(Country&lt;&gt;"Egypt",D.nom&gt;35),Knee_Width,
0))))))))))</f>
        <v>125</v>
      </c>
      <c r="T206" s="118">
        <f t="shared" ca="1" si="23"/>
        <v>8</v>
      </c>
      <c r="U206" s="118">
        <f t="shared" ca="1" si="24"/>
        <v>3</v>
      </c>
      <c r="V206" s="117">
        <f t="shared" ca="1" si="25"/>
        <v>110.44331805547989</v>
      </c>
      <c r="W206" s="64">
        <f t="shared" ca="1" si="26"/>
        <v>0</v>
      </c>
      <c r="X206" s="64">
        <f t="shared" ca="1" si="29"/>
        <v>1</v>
      </c>
      <c r="Y206" s="64">
        <f t="shared" ca="1" si="27"/>
        <v>0</v>
      </c>
      <c r="AM206" s="156"/>
    </row>
    <row r="207" spans="1:39">
      <c r="A207" s="12">
        <f t="shared" ca="1" si="20"/>
        <v>0</v>
      </c>
      <c r="B207" s="12" t="str">
        <f>IF([1]DRUM!A184="","",[1]DRUM!A184)</f>
        <v>Export</v>
      </c>
      <c r="C207" s="12">
        <f t="shared" ca="1" si="21"/>
        <v>0</v>
      </c>
      <c r="D207" s="155">
        <f t="shared" ca="1" si="22"/>
        <v>0</v>
      </c>
      <c r="E207" s="26" t="str">
        <f>IF([1]DRUM!B184="","",[1]DRUM!B184)</f>
        <v>WDB240026</v>
      </c>
      <c r="F207" s="26">
        <f>IF([1]DRUM!C184="","",[1]DRUM!C184)</f>
        <v>2450</v>
      </c>
      <c r="G207" s="26">
        <f>IF([1]DRUM!D184="","",[1]DRUM!D184)</f>
        <v>2400</v>
      </c>
      <c r="H207" s="26">
        <f>IF([1]DRUM!E184="","",[1]DRUM!E184)</f>
        <v>900</v>
      </c>
      <c r="I207" s="26">
        <f>IF([1]DRUM!F184="","",[1]DRUM!F184)</f>
        <v>900</v>
      </c>
      <c r="J207" s="26">
        <f>IF([1]DRUM!G184="","",[1]DRUM!G184)</f>
        <v>1200</v>
      </c>
      <c r="K207" s="26">
        <f>IF([1]DRUM!H184="","",[1]DRUM!H184)</f>
        <v>1200</v>
      </c>
      <c r="L207" s="26" t="str">
        <f>IF([1]DRUM!I184="","",[1]DRUM!I184)</f>
        <v>Supported</v>
      </c>
      <c r="M207" s="26">
        <f>IF([1]DRUM!J184="","",
IF(AND([1]DRUM!K184="Wooden Drum",[1]DRUM!J184&gt;Max_WD_Capacity),Max_WD_Capacity,
[1]DRUM!J184))</f>
        <v>5000</v>
      </c>
      <c r="N207" s="26" t="str">
        <f>IF([1]DRUM!K184="","",[1]DRUM!K184)</f>
        <v>Wooden Drum</v>
      </c>
      <c r="O207" s="26">
        <f>IF([1]DRUM!L184="","",[1]DRUM!L184)</f>
        <v>600</v>
      </c>
      <c r="P207" s="26">
        <f>IF([1]DRUM!M184="","",[1]DRUM!M184)</f>
        <v>115</v>
      </c>
      <c r="Q207" s="26">
        <f>IF([1]DRUM!N184="","",[1]DRUM!N184)</f>
        <v>3.4989488179356321</v>
      </c>
      <c r="R207" s="26" t="str">
        <f t="shared" si="28"/>
        <v>Export</v>
      </c>
      <c r="S207" s="26">
        <f ca="1">IF(N207="",0,
IF(Knee_Application="YES",Knee_Width,IF(Knee_Application="NO",0,
IF(OR(Cable_Type="OH",SearchData("Conductor",Cable_Desc)),0,
IF(N207="Steel Drum",Knee_Width,
IF(N207="Plywood Drum",0,
IF(Country="UAE",0,
IF(AND(OR(SearchData("LSHF",Cable_Desc),SearchData("LSZH",Cable_Desc),SearchData("LS0H",Cable_Desc),SearchData("LSOH",Cable_Desc)),D.nom&gt;40),Knee_Width,
IF(AND(Country="Egypt",D.nom&gt;60),Knee_Width,
IF(AND(Country&lt;&gt;"Egypt",D.nom&gt;35),Knee_Width,
0))))))))))</f>
        <v>125</v>
      </c>
      <c r="T207" s="118">
        <f t="shared" ca="1" si="23"/>
        <v>6</v>
      </c>
      <c r="U207" s="118">
        <f t="shared" ca="1" si="24"/>
        <v>5</v>
      </c>
      <c r="V207" s="117">
        <f t="shared" ca="1" si="25"/>
        <v>142.12565164840225</v>
      </c>
      <c r="W207" s="64">
        <f t="shared" ca="1" si="26"/>
        <v>0</v>
      </c>
      <c r="X207" s="64">
        <f t="shared" ca="1" si="29"/>
        <v>1</v>
      </c>
      <c r="Y207" s="64">
        <f t="shared" ca="1" si="27"/>
        <v>0</v>
      </c>
      <c r="AM207" s="156"/>
    </row>
    <row r="208" spans="1:39">
      <c r="A208" s="12">
        <f t="shared" ca="1" si="20"/>
        <v>0</v>
      </c>
      <c r="B208" s="12" t="str">
        <f>IF([1]DRUM!A185="","",[1]DRUM!A185)</f>
        <v>Export</v>
      </c>
      <c r="C208" s="12">
        <f t="shared" ca="1" si="21"/>
        <v>0</v>
      </c>
      <c r="D208" s="155">
        <f t="shared" ca="1" si="22"/>
        <v>0</v>
      </c>
      <c r="E208" s="26" t="str">
        <f>IF([1]DRUM!B185="","",[1]DRUM!B185)</f>
        <v>WDB240008</v>
      </c>
      <c r="F208" s="26">
        <f>IF([1]DRUM!C185="","",[1]DRUM!C185)</f>
        <v>2450</v>
      </c>
      <c r="G208" s="26">
        <f>IF([1]DRUM!D185="","",[1]DRUM!D185)</f>
        <v>2400</v>
      </c>
      <c r="H208" s="26">
        <f>IF([1]DRUM!E185="","",[1]DRUM!E185)</f>
        <v>1300</v>
      </c>
      <c r="I208" s="26">
        <f>IF([1]DRUM!F185="","",[1]DRUM!F185)</f>
        <v>1200</v>
      </c>
      <c r="J208" s="26">
        <f>IF([1]DRUM!G185="","",[1]DRUM!G185)</f>
        <v>1470</v>
      </c>
      <c r="K208" s="26">
        <f>IF([1]DRUM!H185="","",[1]DRUM!H185)</f>
        <v>1470</v>
      </c>
      <c r="L208" s="26" t="str">
        <f>IF([1]DRUM!I185="","",[1]DRUM!I185)</f>
        <v>Supported</v>
      </c>
      <c r="M208" s="26">
        <f>IF([1]DRUM!J185="","",
IF(AND([1]DRUM!K185="Wooden Drum",[1]DRUM!J185&gt;Max_WD_Capacity),Max_WD_Capacity,
[1]DRUM!J185))</f>
        <v>5000</v>
      </c>
      <c r="N208" s="26" t="str">
        <f>IF([1]DRUM!K185="","",[1]DRUM!K185)</f>
        <v>Wooden Drum</v>
      </c>
      <c r="O208" s="26">
        <f>IF([1]DRUM!L185="","",[1]DRUM!L185)</f>
        <v>570</v>
      </c>
      <c r="P208" s="26">
        <f>IF([1]DRUM!M185="","",[1]DRUM!M185)</f>
        <v>141</v>
      </c>
      <c r="Q208" s="26">
        <f>IF([1]DRUM!N185="","",[1]DRUM!N185)</f>
        <v>3.8358846300331373</v>
      </c>
      <c r="R208" s="26" t="str">
        <f t="shared" si="28"/>
        <v>Export</v>
      </c>
      <c r="S208" s="26">
        <f ca="1">IF(N208="",0,
IF(Knee_Application="YES",Knee_Width,IF(Knee_Application="NO",0,
IF(OR(Cable_Type="OH",SearchData("Conductor",Cable_Desc)),0,
IF(N208="Steel Drum",Knee_Width,
IF(N208="Plywood Drum",0,
IF(Country="UAE",0,
IF(AND(OR(SearchData("LSHF",Cable_Desc),SearchData("LSZH",Cable_Desc),SearchData("LS0H",Cable_Desc),SearchData("LSOH",Cable_Desc)),D.nom&gt;40),Knee_Width,
IF(AND(Country="Egypt",D.nom&gt;60),Knee_Width,
IF(AND(Country&lt;&gt;"Egypt",D.nom&gt;35),Knee_Width,
0))))))))))</f>
        <v>125</v>
      </c>
      <c r="T208" s="118">
        <f t="shared" ca="1" si="23"/>
        <v>8</v>
      </c>
      <c r="U208" s="118">
        <f t="shared" ca="1" si="24"/>
        <v>3</v>
      </c>
      <c r="V208" s="117">
        <f t="shared" ca="1" si="25"/>
        <v>125.5229627927109</v>
      </c>
      <c r="W208" s="64">
        <f t="shared" ca="1" si="26"/>
        <v>0</v>
      </c>
      <c r="X208" s="64">
        <f t="shared" ca="1" si="29"/>
        <v>1</v>
      </c>
      <c r="Y208" s="64">
        <f t="shared" ca="1" si="27"/>
        <v>0</v>
      </c>
      <c r="AM208" s="156"/>
    </row>
    <row r="209" spans="1:39">
      <c r="A209" s="12">
        <f t="shared" ca="1" si="20"/>
        <v>0</v>
      </c>
      <c r="B209" s="12" t="str">
        <f>IF([1]DRUM!A186="","",[1]DRUM!A186)</f>
        <v>Export</v>
      </c>
      <c r="C209" s="12">
        <f t="shared" ca="1" si="21"/>
        <v>0</v>
      </c>
      <c r="D209" s="155">
        <f t="shared" ca="1" si="22"/>
        <v>0</v>
      </c>
      <c r="E209" s="26" t="str">
        <f>IF([1]DRUM!B186="","",[1]DRUM!B186)</f>
        <v>WDB240006</v>
      </c>
      <c r="F209" s="26">
        <f>IF([1]DRUM!C186="","",[1]DRUM!C186)</f>
        <v>2450</v>
      </c>
      <c r="G209" s="26">
        <f>IF([1]DRUM!D186="","",[1]DRUM!D186)</f>
        <v>2400</v>
      </c>
      <c r="H209" s="26">
        <f>IF([1]DRUM!E186="","",[1]DRUM!E186)</f>
        <v>1100</v>
      </c>
      <c r="I209" s="26">
        <f>IF([1]DRUM!F186="","",[1]DRUM!F186)</f>
        <v>1200</v>
      </c>
      <c r="J209" s="26">
        <f>IF([1]DRUM!G186="","",[1]DRUM!G186)</f>
        <v>1470</v>
      </c>
      <c r="K209" s="26">
        <f>IF([1]DRUM!H186="","",[1]DRUM!H186)</f>
        <v>1470</v>
      </c>
      <c r="L209" s="26" t="str">
        <f>IF([1]DRUM!I186="","",[1]DRUM!I186)</f>
        <v>Supported</v>
      </c>
      <c r="M209" s="26">
        <f>IF([1]DRUM!J186="","",
IF(AND([1]DRUM!K186="Wooden Drum",[1]DRUM!J186&gt;Max_WD_Capacity),Max_WD_Capacity,
[1]DRUM!J186))</f>
        <v>5000</v>
      </c>
      <c r="N209" s="26" t="str">
        <f>IF([1]DRUM!K186="","",[1]DRUM!K186)</f>
        <v>Wooden Drum</v>
      </c>
      <c r="O209" s="26">
        <f>IF([1]DRUM!L186="","",[1]DRUM!L186)</f>
        <v>570</v>
      </c>
      <c r="P209" s="26">
        <f>IF([1]DRUM!M186="","",[1]DRUM!M186)</f>
        <v>141</v>
      </c>
      <c r="Q209" s="26">
        <f>IF([1]DRUM!N186="","",[1]DRUM!N186)</f>
        <v>4.2882739721500682</v>
      </c>
      <c r="R209" s="26" t="str">
        <f t="shared" si="28"/>
        <v>Export</v>
      </c>
      <c r="S209" s="26">
        <f ca="1">IF(N209="",0,
IF(Knee_Application="YES",Knee_Width,IF(Knee_Application="NO",0,
IF(OR(Cable_Type="OH",SearchData("Conductor",Cable_Desc)),0,
IF(N209="Steel Drum",Knee_Width,
IF(N209="Plywood Drum",0,
IF(Country="UAE",0,
IF(AND(OR(SearchData("LSHF",Cable_Desc),SearchData("LSZH",Cable_Desc),SearchData("LS0H",Cable_Desc),SearchData("LSOH",Cable_Desc)),D.nom&gt;40),Knee_Width,
IF(AND(Country="Egypt",D.nom&gt;60),Knee_Width,
IF(AND(Country&lt;&gt;"Egypt",D.nom&gt;35),Knee_Width,
0))))))))))</f>
        <v>125</v>
      </c>
      <c r="T209" s="118">
        <f t="shared" ca="1" si="23"/>
        <v>8</v>
      </c>
      <c r="U209" s="118">
        <f t="shared" ca="1" si="24"/>
        <v>4</v>
      </c>
      <c r="V209" s="117">
        <f t="shared" ca="1" si="25"/>
        <v>159.48232274095514</v>
      </c>
      <c r="W209" s="64">
        <f t="shared" ca="1" si="26"/>
        <v>0</v>
      </c>
      <c r="X209" s="64">
        <f t="shared" ca="1" si="29"/>
        <v>1</v>
      </c>
      <c r="Y209" s="64">
        <f t="shared" ca="1" si="27"/>
        <v>0</v>
      </c>
      <c r="AM209" s="156"/>
    </row>
    <row r="210" spans="1:39">
      <c r="A210" s="12">
        <f t="shared" ca="1" si="20"/>
        <v>0</v>
      </c>
      <c r="B210" s="12" t="str">
        <f>IF([1]DRUM!A187="","",[1]DRUM!A187)</f>
        <v>Export</v>
      </c>
      <c r="C210" s="12">
        <f t="shared" ca="1" si="21"/>
        <v>0</v>
      </c>
      <c r="D210" s="155">
        <f t="shared" ca="1" si="22"/>
        <v>0</v>
      </c>
      <c r="E210" s="26" t="str">
        <f>IF([1]DRUM!B187="","",[1]DRUM!B187)</f>
        <v>WDB240011</v>
      </c>
      <c r="F210" s="26">
        <f>IF([1]DRUM!C187="","",[1]DRUM!C187)</f>
        <v>2450</v>
      </c>
      <c r="G210" s="26">
        <f>IF([1]DRUM!D187="","",[1]DRUM!D187)</f>
        <v>2400</v>
      </c>
      <c r="H210" s="26">
        <f>IF([1]DRUM!E187="","",[1]DRUM!E187)</f>
        <v>1300</v>
      </c>
      <c r="I210" s="26">
        <f>IF([1]DRUM!F187="","",[1]DRUM!F187)</f>
        <v>1200</v>
      </c>
      <c r="J210" s="26">
        <f>IF([1]DRUM!G187="","",[1]DRUM!G187)</f>
        <v>1470</v>
      </c>
      <c r="K210" s="26">
        <f>IF([1]DRUM!H187="","",[1]DRUM!H187)</f>
        <v>1470</v>
      </c>
      <c r="L210" s="26" t="str">
        <f>IF([1]DRUM!I187="","",[1]DRUM!I187)</f>
        <v>Supported</v>
      </c>
      <c r="M210" s="26">
        <f>IF([1]DRUM!J187="","",
IF(AND([1]DRUM!K187="Wooden Drum",[1]DRUM!J187&gt;Max_WD_Capacity),Max_WD_Capacity,
[1]DRUM!J187))</f>
        <v>7500</v>
      </c>
      <c r="N210" s="26" t="str">
        <f>IF([1]DRUM!K187="","",[1]DRUM!K187)</f>
        <v>Wooden Drum</v>
      </c>
      <c r="O210" s="26">
        <f>IF([1]DRUM!L187="","",[1]DRUM!L187)</f>
        <v>570</v>
      </c>
      <c r="P210" s="26">
        <f>IF([1]DRUM!M187="","",[1]DRUM!M187)</f>
        <v>141</v>
      </c>
      <c r="Q210" s="26">
        <f>IF([1]DRUM!N187="","",[1]DRUM!N187)</f>
        <v>3.8358846300331373</v>
      </c>
      <c r="R210" s="26" t="str">
        <f t="shared" si="28"/>
        <v>Export</v>
      </c>
      <c r="S210" s="26">
        <f ca="1">IF(N210="",0,
IF(Knee_Application="YES",Knee_Width,IF(Knee_Application="NO",0,
IF(OR(Cable_Type="OH",SearchData("Conductor",Cable_Desc)),0,
IF(N210="Steel Drum",Knee_Width,
IF(N210="Plywood Drum",0,
IF(Country="UAE",0,
IF(AND(OR(SearchData("LSHF",Cable_Desc),SearchData("LSZH",Cable_Desc),SearchData("LS0H",Cable_Desc),SearchData("LSOH",Cable_Desc)),D.nom&gt;40),Knee_Width,
IF(AND(Country="Egypt",D.nom&gt;60),Knee_Width,
IF(AND(Country&lt;&gt;"Egypt",D.nom&gt;35),Knee_Width,
0))))))))))</f>
        <v>125</v>
      </c>
      <c r="T210" s="118">
        <f t="shared" ca="1" si="23"/>
        <v>8</v>
      </c>
      <c r="U210" s="118">
        <f t="shared" ca="1" si="24"/>
        <v>3</v>
      </c>
      <c r="V210" s="117">
        <f t="shared" ca="1" si="25"/>
        <v>125.5229627927109</v>
      </c>
      <c r="W210" s="64">
        <f t="shared" ca="1" si="26"/>
        <v>0</v>
      </c>
      <c r="X210" s="64">
        <f t="shared" ca="1" si="29"/>
        <v>1</v>
      </c>
      <c r="Y210" s="64">
        <f t="shared" ca="1" si="27"/>
        <v>0</v>
      </c>
      <c r="AM210" s="156"/>
    </row>
    <row r="211" spans="1:39">
      <c r="A211" s="12">
        <f t="shared" ca="1" si="20"/>
        <v>0</v>
      </c>
      <c r="B211" s="12" t="str">
        <f>IF([1]DRUM!A188="","",[1]DRUM!A188)</f>
        <v>Export</v>
      </c>
      <c r="C211" s="12">
        <f t="shared" ca="1" si="21"/>
        <v>0</v>
      </c>
      <c r="D211" s="155">
        <f t="shared" ca="1" si="22"/>
        <v>0</v>
      </c>
      <c r="E211" s="26" t="str">
        <f>IF([1]DRUM!B188="","",[1]DRUM!B188)</f>
        <v>WDB240007</v>
      </c>
      <c r="F211" s="26">
        <f>IF([1]DRUM!C188="","",[1]DRUM!C188)</f>
        <v>2450</v>
      </c>
      <c r="G211" s="26">
        <f>IF([1]DRUM!D188="","",[1]DRUM!D188)</f>
        <v>2400</v>
      </c>
      <c r="H211" s="26">
        <f>IF([1]DRUM!E188="","",[1]DRUM!E188)</f>
        <v>1100</v>
      </c>
      <c r="I211" s="26">
        <f>IF([1]DRUM!F188="","",[1]DRUM!F188)</f>
        <v>1200</v>
      </c>
      <c r="J211" s="26">
        <f>IF([1]DRUM!G188="","",[1]DRUM!G188)</f>
        <v>1470</v>
      </c>
      <c r="K211" s="26">
        <f>IF([1]DRUM!H188="","",[1]DRUM!H188)</f>
        <v>1470</v>
      </c>
      <c r="L211" s="26" t="str">
        <f>IF([1]DRUM!I188="","",[1]DRUM!I188)</f>
        <v>Supported</v>
      </c>
      <c r="M211" s="26">
        <f>IF([1]DRUM!J188="","",
IF(AND([1]DRUM!K188="Wooden Drum",[1]DRUM!J188&gt;Max_WD_Capacity),Max_WD_Capacity,
[1]DRUM!J188))</f>
        <v>7500</v>
      </c>
      <c r="N211" s="26" t="str">
        <f>IF([1]DRUM!K188="","",[1]DRUM!K188)</f>
        <v>Wooden Drum</v>
      </c>
      <c r="O211" s="26">
        <f>IF([1]DRUM!L188="","",[1]DRUM!L188)</f>
        <v>570</v>
      </c>
      <c r="P211" s="26">
        <f>IF([1]DRUM!M188="","",[1]DRUM!M188)</f>
        <v>141</v>
      </c>
      <c r="Q211" s="26">
        <f>IF([1]DRUM!N188="","",[1]DRUM!N188)</f>
        <v>4.2882739721500682</v>
      </c>
      <c r="R211" s="26" t="str">
        <f t="shared" si="28"/>
        <v>Export</v>
      </c>
      <c r="S211" s="26">
        <f ca="1">IF(N211="",0,
IF(Knee_Application="YES",Knee_Width,IF(Knee_Application="NO",0,
IF(OR(Cable_Type="OH",SearchData("Conductor",Cable_Desc)),0,
IF(N211="Steel Drum",Knee_Width,
IF(N211="Plywood Drum",0,
IF(Country="UAE",0,
IF(AND(OR(SearchData("LSHF",Cable_Desc),SearchData("LSZH",Cable_Desc),SearchData("LS0H",Cable_Desc),SearchData("LSOH",Cable_Desc)),D.nom&gt;40),Knee_Width,
IF(AND(Country="Egypt",D.nom&gt;60),Knee_Width,
IF(AND(Country&lt;&gt;"Egypt",D.nom&gt;35),Knee_Width,
0))))))))))</f>
        <v>125</v>
      </c>
      <c r="T211" s="118">
        <f t="shared" ca="1" si="23"/>
        <v>8</v>
      </c>
      <c r="U211" s="118">
        <f t="shared" ca="1" si="24"/>
        <v>4</v>
      </c>
      <c r="V211" s="117">
        <f t="shared" ca="1" si="25"/>
        <v>159.48232274095514</v>
      </c>
      <c r="W211" s="64">
        <f t="shared" ca="1" si="26"/>
        <v>0</v>
      </c>
      <c r="X211" s="64">
        <f t="shared" ca="1" si="29"/>
        <v>1</v>
      </c>
      <c r="Y211" s="64">
        <f t="shared" ca="1" si="27"/>
        <v>0</v>
      </c>
      <c r="AM211" s="156"/>
    </row>
    <row r="212" spans="1:39">
      <c r="A212" s="12">
        <f t="shared" ca="1" si="20"/>
        <v>0</v>
      </c>
      <c r="B212" s="12" t="str">
        <f>IF([1]DRUM!A189="","",[1]DRUM!A189)</f>
        <v>Export</v>
      </c>
      <c r="C212" s="12">
        <f t="shared" ca="1" si="21"/>
        <v>0</v>
      </c>
      <c r="D212" s="155">
        <f t="shared" ca="1" si="22"/>
        <v>0</v>
      </c>
      <c r="E212" s="26" t="str">
        <f>IF([1]DRUM!B189="","",[1]DRUM!B189)</f>
        <v>WDB250004</v>
      </c>
      <c r="F212" s="26">
        <f>IF([1]DRUM!C189="","",[1]DRUM!C189)</f>
        <v>2550</v>
      </c>
      <c r="G212" s="26">
        <f>IF([1]DRUM!D189="","",[1]DRUM!D189)</f>
        <v>2500</v>
      </c>
      <c r="H212" s="26">
        <f>IF([1]DRUM!E189="","",[1]DRUM!E189)</f>
        <v>2050</v>
      </c>
      <c r="I212" s="26">
        <f>IF([1]DRUM!F189="","",[1]DRUM!F189)</f>
        <v>1200</v>
      </c>
      <c r="J212" s="26">
        <f>IF([1]DRUM!G189="","",[1]DRUM!G189)</f>
        <v>1470</v>
      </c>
      <c r="K212" s="26">
        <f>IF([1]DRUM!H189="","",[1]DRUM!H189)</f>
        <v>1470</v>
      </c>
      <c r="L212" s="26" t="str">
        <f>IF([1]DRUM!I189="","",[1]DRUM!I189)</f>
        <v>Supported</v>
      </c>
      <c r="M212" s="26">
        <f>IF([1]DRUM!J189="","",
IF(AND([1]DRUM!K189="Wooden Drum",[1]DRUM!J189&gt;Max_WD_Capacity),Max_WD_Capacity,
[1]DRUM!J189))</f>
        <v>900</v>
      </c>
      <c r="N212" s="26" t="str">
        <f>IF([1]DRUM!K189="","",[1]DRUM!K189)</f>
        <v>Wooden Drum</v>
      </c>
      <c r="O212" s="26">
        <f>IF([1]DRUM!L189="","",[1]DRUM!L189)</f>
        <v>650</v>
      </c>
      <c r="P212" s="26">
        <f>IF([1]DRUM!M189="","",[1]DRUM!M189)</f>
        <v>147</v>
      </c>
      <c r="Q212" s="26">
        <f>IF([1]DRUM!N189="","",[1]DRUM!N189)</f>
        <v>1.9297232874675303</v>
      </c>
      <c r="R212" s="26" t="str">
        <f t="shared" si="28"/>
        <v>Export</v>
      </c>
      <c r="S212" s="26">
        <f ca="1">IF(N212="",0,
IF(Knee_Application="YES",Knee_Width,IF(Knee_Application="NO",0,
IF(OR(Cable_Type="OH",SearchData("Conductor",Cable_Desc)),0,
IF(N212="Steel Drum",Knee_Width,
IF(N212="Plywood Drum",0,
IF(Country="UAE",0,
IF(AND(OR(SearchData("LSHF",Cable_Desc),SearchData("LSZH",Cable_Desc),SearchData("LS0H",Cable_Desc),SearchData("LSOH",Cable_Desc)),D.nom&gt;40),Knee_Width,
IF(AND(Country="Egypt",D.nom&gt;60),Knee_Width,
IF(AND(Country&lt;&gt;"Egypt",D.nom&gt;35),Knee_Width,
0))))))))))</f>
        <v>125</v>
      </c>
      <c r="T212" s="118">
        <f t="shared" ca="1" si="23"/>
        <v>8</v>
      </c>
      <c r="U212" s="118">
        <f t="shared" ca="1" si="24"/>
        <v>0</v>
      </c>
      <c r="V212" s="117">
        <f t="shared" ca="1" si="25"/>
        <v>0</v>
      </c>
      <c r="W212" s="64">
        <f t="shared" ca="1" si="26"/>
        <v>1</v>
      </c>
      <c r="X212" s="64">
        <f t="shared" ca="1" si="29"/>
        <v>0</v>
      </c>
      <c r="Y212" s="64">
        <f t="shared" ca="1" si="27"/>
        <v>0</v>
      </c>
      <c r="AM212" s="156"/>
    </row>
    <row r="213" spans="1:39">
      <c r="A213" s="12">
        <f t="shared" ca="1" si="20"/>
        <v>0</v>
      </c>
      <c r="B213" s="12" t="str">
        <f>IF([1]DRUM!A190="","",[1]DRUM!A190)</f>
        <v>Export</v>
      </c>
      <c r="C213" s="12">
        <f t="shared" ca="1" si="21"/>
        <v>0</v>
      </c>
      <c r="D213" s="155">
        <f t="shared" ca="1" si="22"/>
        <v>0</v>
      </c>
      <c r="E213" s="26" t="str">
        <f>IF([1]DRUM!B190="","",[1]DRUM!B190)</f>
        <v>WDB190005</v>
      </c>
      <c r="F213" s="26">
        <f>IF([1]DRUM!C190="","",[1]DRUM!C190)</f>
        <v>1950</v>
      </c>
      <c r="G213" s="26">
        <f>IF([1]DRUM!D190="","",[1]DRUM!D190)</f>
        <v>1900</v>
      </c>
      <c r="H213" s="26">
        <f>IF([1]DRUM!E190="","",[1]DRUM!E190)</f>
        <v>1000</v>
      </c>
      <c r="I213" s="26">
        <f>IF([1]DRUM!F190="","",[1]DRUM!F190)</f>
        <v>1500</v>
      </c>
      <c r="J213" s="26">
        <f>IF([1]DRUM!G190="","",[1]DRUM!G190)</f>
        <v>1700</v>
      </c>
      <c r="K213" s="26">
        <f>IF([1]DRUM!H190="","",[1]DRUM!H190)</f>
        <v>1700</v>
      </c>
      <c r="L213" s="26" t="str">
        <f>IF([1]DRUM!I190="","",[1]DRUM!I190)</f>
        <v>Supported</v>
      </c>
      <c r="M213" s="26">
        <f>IF([1]DRUM!J190="","",
IF(AND([1]DRUM!K190="Wooden Drum",[1]DRUM!J190&gt;Max_WD_Capacity),Max_WD_Capacity,
[1]DRUM!J190))</f>
        <v>4200</v>
      </c>
      <c r="N213" s="26" t="str">
        <f>IF([1]DRUM!K190="","",[1]DRUM!K190)</f>
        <v>Wooden Drum</v>
      </c>
      <c r="O213" s="26">
        <f>IF([1]DRUM!L190="","",[1]DRUM!L190)</f>
        <v>360</v>
      </c>
      <c r="P213" s="26">
        <f>IF([1]DRUM!M190="","",[1]DRUM!M190)</f>
        <v>130</v>
      </c>
      <c r="Q213" s="26">
        <f>IF([1]DRUM!N190="","",[1]DRUM!N190)</f>
        <v>3.0748338097010102</v>
      </c>
      <c r="R213" s="26" t="str">
        <f t="shared" si="28"/>
        <v>Export</v>
      </c>
      <c r="S213" s="26">
        <f ca="1">IF(N213="",0,
IF(Knee_Application="YES",Knee_Width,IF(Knee_Application="NO",0,
IF(OR(Cable_Type="OH",SearchData("Conductor",Cable_Desc)),0,
IF(N213="Steel Drum",Knee_Width,
IF(N213="Plywood Drum",0,
IF(Country="UAE",0,
IF(AND(OR(SearchData("LSHF",Cable_Desc),SearchData("LSZH",Cable_Desc),SearchData("LS0H",Cable_Desc),SearchData("LSOH",Cable_Desc)),D.nom&gt;40),Knee_Width,
IF(AND(Country="Egypt",D.nom&gt;60),Knee_Width,
IF(AND(Country&lt;&gt;"Egypt",D.nom&gt;35),Knee_Width,
0))))))))))</f>
        <v>125</v>
      </c>
      <c r="T213" s="118">
        <f t="shared" ca="1" si="23"/>
        <v>11</v>
      </c>
      <c r="U213" s="118">
        <f t="shared" ca="1" si="24"/>
        <v>2</v>
      </c>
      <c r="V213" s="117">
        <f t="shared" ca="1" si="25"/>
        <v>85.923815712742268</v>
      </c>
      <c r="W213" s="64">
        <f t="shared" ca="1" si="26"/>
        <v>0</v>
      </c>
      <c r="X213" s="64">
        <f t="shared" ca="1" si="29"/>
        <v>1</v>
      </c>
      <c r="Y213" s="64">
        <f t="shared" ca="1" si="27"/>
        <v>0</v>
      </c>
      <c r="AM213" s="156"/>
    </row>
    <row r="214" spans="1:39">
      <c r="A214" s="12">
        <f t="shared" ca="1" si="20"/>
        <v>0</v>
      </c>
      <c r="B214" s="12" t="str">
        <f>IF([1]DRUM!A191="","",[1]DRUM!A191)</f>
        <v>Export</v>
      </c>
      <c r="C214" s="12">
        <f t="shared" ca="1" si="21"/>
        <v>0</v>
      </c>
      <c r="D214" s="155">
        <f t="shared" ca="1" si="22"/>
        <v>0</v>
      </c>
      <c r="E214" s="26" t="str">
        <f>IF([1]DRUM!B191="","",[1]DRUM!B191)</f>
        <v>WDB190006</v>
      </c>
      <c r="F214" s="26">
        <f>IF([1]DRUM!C191="","",[1]DRUM!C191)</f>
        <v>1950</v>
      </c>
      <c r="G214" s="26">
        <f>IF([1]DRUM!D191="","",[1]DRUM!D191)</f>
        <v>1900</v>
      </c>
      <c r="H214" s="26">
        <f>IF([1]DRUM!E191="","",[1]DRUM!E191)</f>
        <v>1000</v>
      </c>
      <c r="I214" s="26">
        <f>IF([1]DRUM!F191="","",[1]DRUM!F191)</f>
        <v>1500</v>
      </c>
      <c r="J214" s="26">
        <f>IF([1]DRUM!G191="","",[1]DRUM!G191)</f>
        <v>1700</v>
      </c>
      <c r="K214" s="26">
        <f>IF([1]DRUM!H191="","",[1]DRUM!H191)</f>
        <v>1700</v>
      </c>
      <c r="L214" s="26" t="str">
        <f>IF([1]DRUM!I191="","",[1]DRUM!I191)</f>
        <v>Supported</v>
      </c>
      <c r="M214" s="26">
        <f>IF([1]DRUM!J191="","",
IF(AND([1]DRUM!K191="Wooden Drum",[1]DRUM!J191&gt;Max_WD_Capacity),Max_WD_Capacity,
[1]DRUM!J191))</f>
        <v>5500</v>
      </c>
      <c r="N214" s="26" t="str">
        <f>IF([1]DRUM!K191="","",[1]DRUM!K191)</f>
        <v>Wooden Drum</v>
      </c>
      <c r="O214" s="26">
        <f>IF([1]DRUM!L191="","",[1]DRUM!L191)</f>
        <v>360</v>
      </c>
      <c r="P214" s="26">
        <f>IF([1]DRUM!M191="","",[1]DRUM!M191)</f>
        <v>130</v>
      </c>
      <c r="Q214" s="26">
        <f>IF([1]DRUM!N191="","",[1]DRUM!N191)</f>
        <v>3.0748338097010102</v>
      </c>
      <c r="R214" s="26" t="str">
        <f t="shared" si="28"/>
        <v>Export</v>
      </c>
      <c r="S214" s="26">
        <f ca="1">IF(N214="",0,
IF(Knee_Application="YES",Knee_Width,IF(Knee_Application="NO",0,
IF(OR(Cable_Type="OH",SearchData("Conductor",Cable_Desc)),0,
IF(N214="Steel Drum",Knee_Width,
IF(N214="Plywood Drum",0,
IF(Country="UAE",0,
IF(AND(OR(SearchData("LSHF",Cable_Desc),SearchData("LSZH",Cable_Desc),SearchData("LS0H",Cable_Desc),SearchData("LSOH",Cable_Desc)),D.nom&gt;40),Knee_Width,
IF(AND(Country="Egypt",D.nom&gt;60),Knee_Width,
IF(AND(Country&lt;&gt;"Egypt",D.nom&gt;35),Knee_Width,
0))))))))))</f>
        <v>125</v>
      </c>
      <c r="T214" s="118">
        <f t="shared" ca="1" si="23"/>
        <v>11</v>
      </c>
      <c r="U214" s="118">
        <f t="shared" ca="1" si="24"/>
        <v>2</v>
      </c>
      <c r="V214" s="117">
        <f t="shared" ca="1" si="25"/>
        <v>85.923815712742268</v>
      </c>
      <c r="W214" s="64">
        <f t="shared" ca="1" si="26"/>
        <v>0</v>
      </c>
      <c r="X214" s="64">
        <f t="shared" ca="1" si="29"/>
        <v>1</v>
      </c>
      <c r="Y214" s="64">
        <f t="shared" ca="1" si="27"/>
        <v>0</v>
      </c>
      <c r="AM214" s="156"/>
    </row>
    <row r="215" spans="1:39">
      <c r="A215" s="12">
        <f t="shared" ca="1" si="20"/>
        <v>0</v>
      </c>
      <c r="B215" s="12" t="str">
        <f>IF([1]DRUM!A192="","",[1]DRUM!A192)</f>
        <v>Export</v>
      </c>
      <c r="C215" s="12">
        <f t="shared" ca="1" si="21"/>
        <v>0</v>
      </c>
      <c r="D215" s="155">
        <f t="shared" ca="1" si="22"/>
        <v>0</v>
      </c>
      <c r="E215" s="26" t="str">
        <f>IF([1]DRUM!B192="","",[1]DRUM!B192)</f>
        <v>WDB200027</v>
      </c>
      <c r="F215" s="26">
        <f>IF([1]DRUM!C192="","",[1]DRUM!C192)</f>
        <v>2050</v>
      </c>
      <c r="G215" s="26">
        <f>IF([1]DRUM!D192="","",[1]DRUM!D192)</f>
        <v>2000</v>
      </c>
      <c r="H215" s="26">
        <f>IF([1]DRUM!E192="","",[1]DRUM!E192)</f>
        <v>1350</v>
      </c>
      <c r="I215" s="26">
        <f>IF([1]DRUM!F192="","",[1]DRUM!F192)</f>
        <v>1500</v>
      </c>
      <c r="J215" s="26">
        <f>IF([1]DRUM!G192="","",[1]DRUM!G192)</f>
        <v>1700</v>
      </c>
      <c r="K215" s="26">
        <f>IF([1]DRUM!H192="","",[1]DRUM!H192)</f>
        <v>1700</v>
      </c>
      <c r="L215" s="26" t="str">
        <f>IF([1]DRUM!I192="","",[1]DRUM!I192)</f>
        <v/>
      </c>
      <c r="M215" s="26">
        <f>IF([1]DRUM!J192="","",
IF(AND([1]DRUM!K192="Wooden Drum",[1]DRUM!J192&gt;Max_WD_Capacity),Max_WD_Capacity,
[1]DRUM!J192))</f>
        <v>1500</v>
      </c>
      <c r="N215" s="26" t="str">
        <f>IF([1]DRUM!K192="","",[1]DRUM!K192)</f>
        <v>Wooden Drum</v>
      </c>
      <c r="O215" s="26">
        <f>IF([1]DRUM!L192="","",[1]DRUM!L192)</f>
        <v>320</v>
      </c>
      <c r="P215" s="26">
        <f>IF([1]DRUM!M192="","",[1]DRUM!M192)</f>
        <v>137</v>
      </c>
      <c r="Q215" s="26">
        <f>IF([1]DRUM!N192="","",[1]DRUM!N192)</f>
        <v>2.5653067511969154</v>
      </c>
      <c r="R215" s="26" t="str">
        <f t="shared" si="28"/>
        <v>Export</v>
      </c>
      <c r="S215" s="26">
        <f ca="1">IF(N215="",0,
IF(Knee_Application="YES",Knee_Width,IF(Knee_Application="NO",0,
IF(OR(Cable_Type="OH",SearchData("Conductor",Cable_Desc)),0,
IF(N215="Steel Drum",Knee_Width,
IF(N215="Plywood Drum",0,
IF(Country="UAE",0,
IF(AND(OR(SearchData("LSHF",Cable_Desc),SearchData("LSZH",Cable_Desc),SearchData("LS0H",Cable_Desc),SearchData("LSOH",Cable_Desc)),D.nom&gt;40),Knee_Width,
IF(AND(Country="Egypt",D.nom&gt;60),Knee_Width,
IF(AND(Country&lt;&gt;"Egypt",D.nom&gt;35),Knee_Width,
0))))))))))</f>
        <v>125</v>
      </c>
      <c r="T215" s="118">
        <f t="shared" ca="1" si="23"/>
        <v>11</v>
      </c>
      <c r="U215" s="118">
        <f t="shared" ca="1" si="24"/>
        <v>1</v>
      </c>
      <c r="V215" s="117">
        <f t="shared" ca="1" si="25"/>
        <v>50.854845239250125</v>
      </c>
      <c r="W215" s="64">
        <f t="shared" ca="1" si="26"/>
        <v>0</v>
      </c>
      <c r="X215" s="64">
        <f t="shared" ca="1" si="29"/>
        <v>0</v>
      </c>
      <c r="Y215" s="64">
        <f t="shared" ca="1" si="27"/>
        <v>0</v>
      </c>
      <c r="AM215" s="156"/>
    </row>
    <row r="216" spans="1:39">
      <c r="A216" s="12">
        <f t="shared" ca="1" si="20"/>
        <v>0</v>
      </c>
      <c r="B216" s="12" t="str">
        <f>IF([1]DRUM!A193="","",[1]DRUM!A193)</f>
        <v>Export</v>
      </c>
      <c r="C216" s="12">
        <f t="shared" ca="1" si="21"/>
        <v>0</v>
      </c>
      <c r="D216" s="155">
        <f t="shared" ca="1" si="22"/>
        <v>0</v>
      </c>
      <c r="E216" s="26" t="str">
        <f>IF([1]DRUM!B193="","",[1]DRUM!B193)</f>
        <v>WDB200005</v>
      </c>
      <c r="F216" s="26">
        <f>IF([1]DRUM!C193="","",[1]DRUM!C193)</f>
        <v>2050</v>
      </c>
      <c r="G216" s="26">
        <f>IF([1]DRUM!D193="","",[1]DRUM!D193)</f>
        <v>2000</v>
      </c>
      <c r="H216" s="26">
        <f>IF([1]DRUM!E193="","",[1]DRUM!E193)</f>
        <v>1000</v>
      </c>
      <c r="I216" s="26">
        <f>IF([1]DRUM!F193="","",[1]DRUM!F193)</f>
        <v>1500</v>
      </c>
      <c r="J216" s="26">
        <f>IF([1]DRUM!G193="","",[1]DRUM!G193)</f>
        <v>1700</v>
      </c>
      <c r="K216" s="26">
        <f>IF([1]DRUM!H193="","",[1]DRUM!H193)</f>
        <v>1700</v>
      </c>
      <c r="L216" s="26" t="str">
        <f>IF([1]DRUM!I193="","",[1]DRUM!I193)</f>
        <v/>
      </c>
      <c r="M216" s="26">
        <f>IF([1]DRUM!J193="","",
IF(AND([1]DRUM!K193="Wooden Drum",[1]DRUM!J193&gt;Max_WD_Capacity),Max_WD_Capacity,
[1]DRUM!J193))</f>
        <v>4500</v>
      </c>
      <c r="N216" s="26" t="str">
        <f>IF([1]DRUM!K193="","",[1]DRUM!K193)</f>
        <v>Wooden Drum</v>
      </c>
      <c r="O216" s="26">
        <f>IF([1]DRUM!L193="","",[1]DRUM!L193)</f>
        <v>385</v>
      </c>
      <c r="P216" s="26">
        <f>IF([1]DRUM!M193="","",[1]DRUM!M193)</f>
        <v>137</v>
      </c>
      <c r="Q216" s="26">
        <f>IF([1]DRUM!N193="","",[1]DRUM!N193)</f>
        <v>3.5342917352885173</v>
      </c>
      <c r="R216" s="26" t="str">
        <f t="shared" si="28"/>
        <v>Export</v>
      </c>
      <c r="S216" s="26">
        <f ca="1">IF(N216="",0,
IF(Knee_Application="YES",Knee_Width,IF(Knee_Application="NO",0,
IF(OR(Cable_Type="OH",SearchData("Conductor",Cable_Desc)),0,
IF(N216="Steel Drum",Knee_Width,
IF(N216="Plywood Drum",0,
IF(Country="UAE",0,
IF(AND(OR(SearchData("LSHF",Cable_Desc),SearchData("LSZH",Cable_Desc),SearchData("LS0H",Cable_Desc),SearchData("LSOH",Cable_Desc)),D.nom&gt;40),Knee_Width,
IF(AND(Country="Egypt",D.nom&gt;60),Knee_Width,
IF(AND(Country&lt;&gt;"Egypt",D.nom&gt;35),Knee_Width,
0))))))))))</f>
        <v>125</v>
      </c>
      <c r="T216" s="118">
        <f t="shared" ca="1" si="23"/>
        <v>11</v>
      </c>
      <c r="U216" s="118">
        <f t="shared" ca="1" si="24"/>
        <v>3</v>
      </c>
      <c r="V216" s="117">
        <f t="shared" ca="1" si="25"/>
        <v>141.49230656943851</v>
      </c>
      <c r="W216" s="64">
        <f t="shared" ca="1" si="26"/>
        <v>0</v>
      </c>
      <c r="X216" s="64">
        <f t="shared" ca="1" si="29"/>
        <v>1</v>
      </c>
      <c r="Y216" s="64">
        <f t="shared" ca="1" si="27"/>
        <v>0</v>
      </c>
      <c r="AM216" s="156"/>
    </row>
    <row r="217" spans="1:39">
      <c r="A217" s="12">
        <f t="shared" ref="A217:A280" ca="1" si="30">IF(OR(E217="",G217="",K217="",G217&lt;Min_Flange_Diam,G217&gt;Max_Flange_Diam,K217&lt;Min_Outer_Width,K217&gt;Max_Outer_Width),0,IFERROR(W217*X217*Y217,0))</f>
        <v>0</v>
      </c>
      <c r="B217" s="12" t="str">
        <f>IF([1]DRUM!A194="","",[1]DRUM!A194)</f>
        <v>Export</v>
      </c>
      <c r="C217" s="12">
        <f t="shared" ref="C217:C280" ca="1" si="31">IF(B217="","",IF(OR(B217=Main_DT,B217=Ext_DT),1,0))</f>
        <v>0</v>
      </c>
      <c r="D217" s="155">
        <f t="shared" ref="D217:D280" ca="1" si="32">IF(O217="",0,IFERROR(A217*C217,0))</f>
        <v>0</v>
      </c>
      <c r="E217" s="26" t="str">
        <f>IF([1]DRUM!B194="","",[1]DRUM!B194)</f>
        <v>WDB200006</v>
      </c>
      <c r="F217" s="26">
        <f>IF([1]DRUM!C194="","",[1]DRUM!C194)</f>
        <v>2050</v>
      </c>
      <c r="G217" s="26">
        <f>IF([1]DRUM!D194="","",[1]DRUM!D194)</f>
        <v>2000</v>
      </c>
      <c r="H217" s="26">
        <f>IF([1]DRUM!E194="","",[1]DRUM!E194)</f>
        <v>1000</v>
      </c>
      <c r="I217" s="26">
        <f>IF([1]DRUM!F194="","",[1]DRUM!F194)</f>
        <v>1500</v>
      </c>
      <c r="J217" s="26">
        <f>IF([1]DRUM!G194="","",[1]DRUM!G194)</f>
        <v>1700</v>
      </c>
      <c r="K217" s="26">
        <f>IF([1]DRUM!H194="","",[1]DRUM!H194)</f>
        <v>1700</v>
      </c>
      <c r="L217" s="26" t="str">
        <f>IF([1]DRUM!I194="","",[1]DRUM!I194)</f>
        <v>Supported</v>
      </c>
      <c r="M217" s="26">
        <f>IF([1]DRUM!J194="","",
IF(AND([1]DRUM!K194="Wooden Drum",[1]DRUM!J194&gt;Max_WD_Capacity),Max_WD_Capacity,
[1]DRUM!J194))</f>
        <v>6000</v>
      </c>
      <c r="N217" s="26" t="str">
        <f>IF([1]DRUM!K194="","",[1]DRUM!K194)</f>
        <v>Wooden Drum</v>
      </c>
      <c r="O217" s="26">
        <f>IF([1]DRUM!L194="","",[1]DRUM!L194)</f>
        <v>385</v>
      </c>
      <c r="P217" s="26">
        <f>IF([1]DRUM!M194="","",[1]DRUM!M194)</f>
        <v>137</v>
      </c>
      <c r="Q217" s="26">
        <f>IF([1]DRUM!N194="","",[1]DRUM!N194)</f>
        <v>3.5342917352885173</v>
      </c>
      <c r="R217" s="26" t="str">
        <f t="shared" si="28"/>
        <v>Export</v>
      </c>
      <c r="S217" s="26">
        <f ca="1">IF(N217="",0,
IF(Knee_Application="YES",Knee_Width,IF(Knee_Application="NO",0,
IF(OR(Cable_Type="OH",SearchData("Conductor",Cable_Desc)),0,
IF(N217="Steel Drum",Knee_Width,
IF(N217="Plywood Drum",0,
IF(Country="UAE",0,
IF(AND(OR(SearchData("LSHF",Cable_Desc),SearchData("LSZH",Cable_Desc),SearchData("LS0H",Cable_Desc),SearchData("LSOH",Cable_Desc)),D.nom&gt;40),Knee_Width,
IF(AND(Country="Egypt",D.nom&gt;60),Knee_Width,
IF(AND(Country&lt;&gt;"Egypt",D.nom&gt;35),Knee_Width,
0))))))))))</f>
        <v>125</v>
      </c>
      <c r="T217" s="118">
        <f t="shared" ref="T217:T280" ca="1" si="33">IFERROR(TRUNC((I217-S217)/$L$4),0)</f>
        <v>11</v>
      </c>
      <c r="U217" s="118">
        <f t="shared" ref="U217:U280" ca="1" si="34">IFERROR(TRUNC((((G217-H217)/2)-I$11)/L$4),0)</f>
        <v>3</v>
      </c>
      <c r="V217" s="117">
        <f t="shared" ref="V217:V280" ca="1" si="35">IFERROR(T217*PI()*(H217*U217+L$4*U217^2)/1000,0)</f>
        <v>141.49230656943851</v>
      </c>
      <c r="W217" s="64">
        <f t="shared" ref="W217:W280" ca="1" si="36">IFERROR(IF(H217&gt;=J$11,1,0),0)</f>
        <v>0</v>
      </c>
      <c r="X217" s="64">
        <f t="shared" ca="1" si="29"/>
        <v>1</v>
      </c>
      <c r="Y217" s="64">
        <f t="shared" ref="Y217:Y280" ca="1" si="37">IFERROR(IF(V217&gt;=L$6*0.99,1,0),0)</f>
        <v>0</v>
      </c>
      <c r="AM217" s="156"/>
    </row>
    <row r="218" spans="1:39">
      <c r="A218" s="12">
        <f t="shared" ca="1" si="30"/>
        <v>0</v>
      </c>
      <c r="B218" s="12" t="str">
        <f>IF([1]DRUM!A195="","",[1]DRUM!A195)</f>
        <v>Export</v>
      </c>
      <c r="C218" s="12">
        <f t="shared" ca="1" si="31"/>
        <v>0</v>
      </c>
      <c r="D218" s="155">
        <f t="shared" ca="1" si="32"/>
        <v>0</v>
      </c>
      <c r="E218" s="26" t="str">
        <f>IF([1]DRUM!B195="","",[1]DRUM!B195)</f>
        <v>WDB200028</v>
      </c>
      <c r="F218" s="26">
        <f>IF([1]DRUM!C195="","",[1]DRUM!C195)</f>
        <v>2050</v>
      </c>
      <c r="G218" s="26">
        <f>IF([1]DRUM!D195="","",[1]DRUM!D195)</f>
        <v>2000</v>
      </c>
      <c r="H218" s="26">
        <f>IF([1]DRUM!E195="","",[1]DRUM!E195)</f>
        <v>1050</v>
      </c>
      <c r="I218" s="26">
        <f>IF([1]DRUM!F195="","",[1]DRUM!F195)</f>
        <v>1500</v>
      </c>
      <c r="J218" s="26">
        <f>IF([1]DRUM!G195="","",[1]DRUM!G195)</f>
        <v>1700</v>
      </c>
      <c r="K218" s="26">
        <f>IF([1]DRUM!H195="","",[1]DRUM!H195)</f>
        <v>1700</v>
      </c>
      <c r="L218" s="26" t="str">
        <f>IF([1]DRUM!I195="","",[1]DRUM!I195)</f>
        <v>Supported</v>
      </c>
      <c r="M218" s="26">
        <f>IF([1]DRUM!J195="","",
IF(AND([1]DRUM!K195="Wooden Drum",[1]DRUM!J195&gt;Max_WD_Capacity),Max_WD_Capacity,
[1]DRUM!J195))</f>
        <v>8000</v>
      </c>
      <c r="N218" s="26" t="str">
        <f>IF([1]DRUM!K195="","",[1]DRUM!K195)</f>
        <v>Wooden Drum</v>
      </c>
      <c r="O218" s="26">
        <f>IF([1]DRUM!L195="","",[1]DRUM!L195)</f>
        <v>450</v>
      </c>
      <c r="P218" s="26">
        <f>IF([1]DRUM!M195="","",[1]DRUM!M195)</f>
        <v>137</v>
      </c>
      <c r="Q218" s="26">
        <f>IF([1]DRUM!N195="","",[1]DRUM!N195)</f>
        <v>3.4135367676661601</v>
      </c>
      <c r="R218" s="26" t="str">
        <f t="shared" ref="R218:R281" si="38">B218</f>
        <v>Export</v>
      </c>
      <c r="S218" s="26">
        <f ca="1">IF(N218="",0,
IF(Knee_Application="YES",Knee_Width,IF(Knee_Application="NO",0,
IF(OR(Cable_Type="OH",SearchData("Conductor",Cable_Desc)),0,
IF(N218="Steel Drum",Knee_Width,
IF(N218="Plywood Drum",0,
IF(Country="UAE",0,
IF(AND(OR(SearchData("LSHF",Cable_Desc),SearchData("LSZH",Cable_Desc),SearchData("LS0H",Cable_Desc),SearchData("LSOH",Cable_Desc)),D.nom&gt;40),Knee_Width,
IF(AND(Country="Egypt",D.nom&gt;60),Knee_Width,
IF(AND(Country&lt;&gt;"Egypt",D.nom&gt;35),Knee_Width,
0))))))))))</f>
        <v>125</v>
      </c>
      <c r="T218" s="118">
        <f t="shared" ca="1" si="33"/>
        <v>11</v>
      </c>
      <c r="U218" s="118">
        <f t="shared" ca="1" si="34"/>
        <v>2</v>
      </c>
      <c r="V218" s="117">
        <f t="shared" ca="1" si="35"/>
        <v>89.379567631691046</v>
      </c>
      <c r="W218" s="64">
        <f t="shared" ca="1" si="36"/>
        <v>0</v>
      </c>
      <c r="X218" s="64">
        <f t="shared" ref="X218:X281" ca="1" si="39">IFERROR(IF(M218*(IF(N218="Steel Drum",1.1,IF(N218="Plywood Drum",1,IF(M218&lt;=1000,1.1,IF(M218&lt;=6000,1.04,1)))))&gt;=L$5,1,0),0)</f>
        <v>1</v>
      </c>
      <c r="Y218" s="64">
        <f t="shared" ca="1" si="37"/>
        <v>0</v>
      </c>
      <c r="AM218" s="156"/>
    </row>
    <row r="219" spans="1:39">
      <c r="A219" s="12">
        <f t="shared" ca="1" si="30"/>
        <v>0</v>
      </c>
      <c r="B219" s="12" t="str">
        <f>IF([1]DRUM!A196="","",[1]DRUM!A196)</f>
        <v>Export</v>
      </c>
      <c r="C219" s="12">
        <f t="shared" ca="1" si="31"/>
        <v>0</v>
      </c>
      <c r="D219" s="155">
        <f t="shared" ca="1" si="32"/>
        <v>0</v>
      </c>
      <c r="E219" s="26" t="str">
        <f>IF([1]DRUM!B196="","",[1]DRUM!B196)</f>
        <v>WDB210022</v>
      </c>
      <c r="F219" s="26">
        <f>IF([1]DRUM!C196="","",[1]DRUM!C196)</f>
        <v>2150</v>
      </c>
      <c r="G219" s="26">
        <f>IF([1]DRUM!D196="","",[1]DRUM!D196)</f>
        <v>2100</v>
      </c>
      <c r="H219" s="26">
        <f>IF([1]DRUM!E196="","",[1]DRUM!E196)</f>
        <v>1100</v>
      </c>
      <c r="I219" s="26">
        <f>IF([1]DRUM!F196="","",[1]DRUM!F196)</f>
        <v>1500</v>
      </c>
      <c r="J219" s="26">
        <f>IF([1]DRUM!G196="","",[1]DRUM!G196)</f>
        <v>1700</v>
      </c>
      <c r="K219" s="26">
        <f>IF([1]DRUM!H196="","",[1]DRUM!H196)</f>
        <v>1700</v>
      </c>
      <c r="L219" s="26" t="str">
        <f>IF([1]DRUM!I196="","",[1]DRUM!I196)</f>
        <v>Supported</v>
      </c>
      <c r="M219" s="26">
        <f>IF([1]DRUM!J196="","",
IF(AND([1]DRUM!K196="Wooden Drum",[1]DRUM!J196&gt;Max_WD_Capacity),Max_WD_Capacity,
[1]DRUM!J196))</f>
        <v>7000</v>
      </c>
      <c r="N219" s="26" t="str">
        <f>IF([1]DRUM!K196="","",[1]DRUM!K196)</f>
        <v>Wooden Drum</v>
      </c>
      <c r="O219" s="26">
        <f>IF([1]DRUM!L196="","",[1]DRUM!L196)</f>
        <v>430</v>
      </c>
      <c r="P219" s="26">
        <f>IF([1]DRUM!M196="","",[1]DRUM!M196)</f>
        <v>144</v>
      </c>
      <c r="Q219" s="26">
        <f>IF([1]DRUM!N196="","",[1]DRUM!N196)</f>
        <v>3.7699111843077517</v>
      </c>
      <c r="R219" s="26" t="str">
        <f t="shared" si="38"/>
        <v>Export</v>
      </c>
      <c r="S219" s="26">
        <f ca="1">IF(N219="",0,
IF(Knee_Application="YES",Knee_Width,IF(Knee_Application="NO",0,
IF(OR(Cable_Type="OH",SearchData("Conductor",Cable_Desc)),0,
IF(N219="Steel Drum",Knee_Width,
IF(N219="Plywood Drum",0,
IF(Country="UAE",0,
IF(AND(OR(SearchData("LSHF",Cable_Desc),SearchData("LSZH",Cable_Desc),SearchData("LS0H",Cable_Desc),SearchData("LSOH",Cable_Desc)),D.nom&gt;40),Knee_Width,
IF(AND(Country="Egypt",D.nom&gt;60),Knee_Width,
IF(AND(Country&lt;&gt;"Egypt",D.nom&gt;35),Knee_Width,
0))))))))))</f>
        <v>125</v>
      </c>
      <c r="T219" s="118">
        <f t="shared" ca="1" si="33"/>
        <v>11</v>
      </c>
      <c r="U219" s="118">
        <f t="shared" ca="1" si="34"/>
        <v>3</v>
      </c>
      <c r="V219" s="117">
        <f t="shared" ca="1" si="35"/>
        <v>151.85956232628482</v>
      </c>
      <c r="W219" s="64">
        <f t="shared" ca="1" si="36"/>
        <v>0</v>
      </c>
      <c r="X219" s="64">
        <f t="shared" ca="1" si="39"/>
        <v>1</v>
      </c>
      <c r="Y219" s="64">
        <f t="shared" ca="1" si="37"/>
        <v>0</v>
      </c>
      <c r="AM219" s="156"/>
    </row>
    <row r="220" spans="1:39">
      <c r="A220" s="12">
        <f t="shared" ca="1" si="30"/>
        <v>0</v>
      </c>
      <c r="B220" s="12" t="str">
        <f>IF([1]DRUM!A197="","",[1]DRUM!A197)</f>
        <v>Export</v>
      </c>
      <c r="C220" s="12">
        <f t="shared" ca="1" si="31"/>
        <v>0</v>
      </c>
      <c r="D220" s="155">
        <f t="shared" ca="1" si="32"/>
        <v>0</v>
      </c>
      <c r="E220" s="26" t="str">
        <f>IF([1]DRUM!B197="","",[1]DRUM!B197)</f>
        <v>WDB210006</v>
      </c>
      <c r="F220" s="26">
        <f>IF([1]DRUM!C197="","",[1]DRUM!C197)</f>
        <v>2150</v>
      </c>
      <c r="G220" s="26">
        <f>IF([1]DRUM!D197="","",[1]DRUM!D197)</f>
        <v>2100</v>
      </c>
      <c r="H220" s="26">
        <f>IF([1]DRUM!E197="","",[1]DRUM!E197)</f>
        <v>1000</v>
      </c>
      <c r="I220" s="26">
        <f>IF([1]DRUM!F197="","",[1]DRUM!F197)</f>
        <v>1500</v>
      </c>
      <c r="J220" s="26">
        <f>IF([1]DRUM!G197="","",[1]DRUM!G197)</f>
        <v>1700</v>
      </c>
      <c r="K220" s="26">
        <f>IF([1]DRUM!H197="","",[1]DRUM!H197)</f>
        <v>1700</v>
      </c>
      <c r="L220" s="26" t="str">
        <f>IF([1]DRUM!I197="","",[1]DRUM!I197)</f>
        <v>Supported</v>
      </c>
      <c r="M220" s="26">
        <f>IF([1]DRUM!J197="","",
IF(AND([1]DRUM!K197="Wooden Drum",[1]DRUM!J197&gt;Max_WD_Capacity),Max_WD_Capacity,
[1]DRUM!J197))</f>
        <v>7500</v>
      </c>
      <c r="N220" s="26" t="str">
        <f>IF([1]DRUM!K197="","",[1]DRUM!K197)</f>
        <v>Wooden Drum</v>
      </c>
      <c r="O220" s="26">
        <f>IF([1]DRUM!L197="","",[1]DRUM!L197)</f>
        <v>430</v>
      </c>
      <c r="P220" s="26">
        <f>IF([1]DRUM!M197="","",[1]DRUM!M197)</f>
        <v>144</v>
      </c>
      <c r="Q220" s="26">
        <f>IF([1]DRUM!N197="","",[1]DRUM!N197)</f>
        <v>4.0173116057779481</v>
      </c>
      <c r="R220" s="26" t="str">
        <f t="shared" si="38"/>
        <v>Export</v>
      </c>
      <c r="S220" s="26">
        <f ca="1">IF(N220="",0,
IF(Knee_Application="YES",Knee_Width,IF(Knee_Application="NO",0,
IF(OR(Cable_Type="OH",SearchData("Conductor",Cable_Desc)),0,
IF(N220="Steel Drum",Knee_Width,
IF(N220="Plywood Drum",0,
IF(Country="UAE",0,
IF(AND(OR(SearchData("LSHF",Cable_Desc),SearchData("LSZH",Cable_Desc),SearchData("LS0H",Cable_Desc),SearchData("LSOH",Cable_Desc)),D.nom&gt;40),Knee_Width,
IF(AND(Country="Egypt",D.nom&gt;60),Knee_Width,
IF(AND(Country&lt;&gt;"Egypt",D.nom&gt;35),Knee_Width,
0))))))))))</f>
        <v>125</v>
      </c>
      <c r="T220" s="118">
        <f t="shared" ca="1" si="33"/>
        <v>11</v>
      </c>
      <c r="U220" s="118">
        <f t="shared" ca="1" si="34"/>
        <v>3</v>
      </c>
      <c r="V220" s="117">
        <f t="shared" ca="1" si="35"/>
        <v>141.49230656943851</v>
      </c>
      <c r="W220" s="64">
        <f t="shared" ca="1" si="36"/>
        <v>0</v>
      </c>
      <c r="X220" s="64">
        <f t="shared" ca="1" si="39"/>
        <v>1</v>
      </c>
      <c r="Y220" s="64">
        <f t="shared" ca="1" si="37"/>
        <v>0</v>
      </c>
      <c r="AM220" s="156"/>
    </row>
    <row r="221" spans="1:39">
      <c r="A221" s="12">
        <f t="shared" ca="1" si="30"/>
        <v>0</v>
      </c>
      <c r="B221" s="12" t="str">
        <f>IF([1]DRUM!A198="","",[1]DRUM!A198)</f>
        <v>Export</v>
      </c>
      <c r="C221" s="12">
        <f t="shared" ca="1" si="31"/>
        <v>0</v>
      </c>
      <c r="D221" s="155">
        <f t="shared" ca="1" si="32"/>
        <v>0</v>
      </c>
      <c r="E221" s="26" t="str">
        <f>IF([1]DRUM!B198="","",[1]DRUM!B198)</f>
        <v>WDB220033</v>
      </c>
      <c r="F221" s="26">
        <f>IF([1]DRUM!C198="","",[1]DRUM!C198)</f>
        <v>2250</v>
      </c>
      <c r="G221" s="26">
        <f>IF([1]DRUM!D198="","",[1]DRUM!D198)</f>
        <v>2200</v>
      </c>
      <c r="H221" s="26">
        <f>IF([1]DRUM!E198="","",[1]DRUM!E198)</f>
        <v>1350</v>
      </c>
      <c r="I221" s="26">
        <f>IF([1]DRUM!F198="","",[1]DRUM!F198)</f>
        <v>1500</v>
      </c>
      <c r="J221" s="26">
        <f>IF([1]DRUM!G198="","",[1]DRUM!G198)</f>
        <v>1700</v>
      </c>
      <c r="K221" s="26">
        <f>IF([1]DRUM!H198="","",[1]DRUM!H198)</f>
        <v>1700</v>
      </c>
      <c r="L221" s="26" t="str">
        <f>IF([1]DRUM!I198="","",[1]DRUM!I198)</f>
        <v/>
      </c>
      <c r="M221" s="26">
        <f>IF([1]DRUM!J198="","",
IF(AND([1]DRUM!K198="Wooden Drum",[1]DRUM!J198&gt;Max_WD_Capacity),Max_WD_Capacity,
[1]DRUM!J198))</f>
        <v>2000</v>
      </c>
      <c r="N221" s="26" t="str">
        <f>IF([1]DRUM!K198="","",[1]DRUM!K198)</f>
        <v>Wooden Drum</v>
      </c>
      <c r="O221" s="26">
        <f>IF([1]DRUM!L198="","",[1]DRUM!L198)</f>
        <v>395</v>
      </c>
      <c r="P221" s="26">
        <f>IF([1]DRUM!M198="","",[1]DRUM!M198)</f>
        <v>150</v>
      </c>
      <c r="Q221" s="26">
        <f>IF([1]DRUM!N198="","",[1]DRUM!N198)</f>
        <v>3.5549084370777004</v>
      </c>
      <c r="R221" s="26" t="str">
        <f t="shared" si="38"/>
        <v>Export</v>
      </c>
      <c r="S221" s="26">
        <f ca="1">IF(N221="",0,
IF(Knee_Application="YES",Knee_Width,IF(Knee_Application="NO",0,
IF(OR(Cable_Type="OH",SearchData("Conductor",Cable_Desc)),0,
IF(N221="Steel Drum",Knee_Width,
IF(N221="Plywood Drum",0,
IF(Country="UAE",0,
IF(AND(OR(SearchData("LSHF",Cable_Desc),SearchData("LSZH",Cable_Desc),SearchData("LS0H",Cable_Desc),SearchData("LSOH",Cable_Desc)),D.nom&gt;40),Knee_Width,
IF(AND(Country="Egypt",D.nom&gt;60),Knee_Width,
IF(AND(Country&lt;&gt;"Egypt",D.nom&gt;35),Knee_Width,
0))))))))))</f>
        <v>125</v>
      </c>
      <c r="T221" s="118">
        <f t="shared" ca="1" si="33"/>
        <v>11</v>
      </c>
      <c r="U221" s="118">
        <f t="shared" ca="1" si="34"/>
        <v>2</v>
      </c>
      <c r="V221" s="117">
        <f t="shared" ca="1" si="35"/>
        <v>110.11407914538367</v>
      </c>
      <c r="W221" s="64">
        <f t="shared" ca="1" si="36"/>
        <v>0</v>
      </c>
      <c r="X221" s="64">
        <f t="shared" ca="1" si="39"/>
        <v>0</v>
      </c>
      <c r="Y221" s="64">
        <f t="shared" ca="1" si="37"/>
        <v>0</v>
      </c>
      <c r="AM221" s="156"/>
    </row>
    <row r="222" spans="1:39">
      <c r="A222" s="12">
        <f t="shared" ca="1" si="30"/>
        <v>0</v>
      </c>
      <c r="B222" s="12" t="str">
        <f>IF([1]DRUM!A199="","",[1]DRUM!A199)</f>
        <v>Export</v>
      </c>
      <c r="C222" s="12">
        <f t="shared" ca="1" si="31"/>
        <v>0</v>
      </c>
      <c r="D222" s="155">
        <f t="shared" ca="1" si="32"/>
        <v>0</v>
      </c>
      <c r="E222" s="26" t="str">
        <f>IF([1]DRUM!B199="","",[1]DRUM!B199)</f>
        <v>WDB220034</v>
      </c>
      <c r="F222" s="26">
        <f>IF([1]DRUM!C199="","",[1]DRUM!C199)</f>
        <v>2250</v>
      </c>
      <c r="G222" s="26">
        <f>IF([1]DRUM!D199="","",[1]DRUM!D199)</f>
        <v>2200</v>
      </c>
      <c r="H222" s="26">
        <f>IF([1]DRUM!E199="","",[1]DRUM!E199)</f>
        <v>1400</v>
      </c>
      <c r="I222" s="26">
        <f>IF([1]DRUM!F199="","",[1]DRUM!F199)</f>
        <v>1500</v>
      </c>
      <c r="J222" s="26">
        <f>IF([1]DRUM!G199="","",[1]DRUM!G199)</f>
        <v>1700</v>
      </c>
      <c r="K222" s="26">
        <f>IF([1]DRUM!H199="","",[1]DRUM!H199)</f>
        <v>1700</v>
      </c>
      <c r="L222" s="26" t="str">
        <f>IF([1]DRUM!I199="","",[1]DRUM!I199)</f>
        <v/>
      </c>
      <c r="M222" s="26">
        <f>IF([1]DRUM!J199="","",
IF(AND([1]DRUM!K199="Wooden Drum",[1]DRUM!J199&gt;Max_WD_Capacity),Max_WD_Capacity,
[1]DRUM!J199))</f>
        <v>2500</v>
      </c>
      <c r="N222" s="26" t="str">
        <f>IF([1]DRUM!K199="","",[1]DRUM!K199)</f>
        <v>Wooden Drum</v>
      </c>
      <c r="O222" s="26">
        <f>IF([1]DRUM!L199="","",[1]DRUM!L199)</f>
        <v>435</v>
      </c>
      <c r="P222" s="26">
        <f>IF([1]DRUM!M199="","",[1]DRUM!M199)</f>
        <v>150</v>
      </c>
      <c r="Q222" s="26">
        <f>IF([1]DRUM!N199="","",[1]DRUM!N199)</f>
        <v>3.3929200658769769</v>
      </c>
      <c r="R222" s="26" t="str">
        <f t="shared" si="38"/>
        <v>Export</v>
      </c>
      <c r="S222" s="26">
        <f ca="1">IF(N222="",0,
IF(Knee_Application="YES",Knee_Width,IF(Knee_Application="NO",0,
IF(OR(Cable_Type="OH",SearchData("Conductor",Cable_Desc)),0,
IF(N222="Steel Drum",Knee_Width,
IF(N222="Plywood Drum",0,
IF(Country="UAE",0,
IF(AND(OR(SearchData("LSHF",Cable_Desc),SearchData("LSZH",Cable_Desc),SearchData("LS0H",Cable_Desc),SearchData("LSOH",Cable_Desc)),D.nom&gt;40),Knee_Width,
IF(AND(Country="Egypt",D.nom&gt;60),Knee_Width,
IF(AND(Country&lt;&gt;"Egypt",D.nom&gt;35),Knee_Width,
0))))))))))</f>
        <v>125</v>
      </c>
      <c r="T222" s="118">
        <f t="shared" ca="1" si="33"/>
        <v>11</v>
      </c>
      <c r="U222" s="118">
        <f t="shared" ca="1" si="34"/>
        <v>2</v>
      </c>
      <c r="V222" s="117">
        <f t="shared" ca="1" si="35"/>
        <v>113.56983106433245</v>
      </c>
      <c r="W222" s="64">
        <f t="shared" ca="1" si="36"/>
        <v>0</v>
      </c>
      <c r="X222" s="64">
        <f t="shared" ca="1" si="39"/>
        <v>0</v>
      </c>
      <c r="Y222" s="64">
        <f t="shared" ca="1" si="37"/>
        <v>0</v>
      </c>
      <c r="AM222" s="156"/>
    </row>
    <row r="223" spans="1:39">
      <c r="A223" s="12">
        <f t="shared" ca="1" si="30"/>
        <v>0</v>
      </c>
      <c r="B223" s="12" t="str">
        <f>IF([1]DRUM!A200="","",[1]DRUM!A200)</f>
        <v>Export</v>
      </c>
      <c r="C223" s="12">
        <f t="shared" ca="1" si="31"/>
        <v>0</v>
      </c>
      <c r="D223" s="155">
        <f t="shared" ca="1" si="32"/>
        <v>0</v>
      </c>
      <c r="E223" s="26" t="str">
        <f>IF([1]DRUM!B200="","",[1]DRUM!B200)</f>
        <v>WDB220029</v>
      </c>
      <c r="F223" s="26">
        <f>IF([1]DRUM!C200="","",[1]DRUM!C200)</f>
        <v>2250</v>
      </c>
      <c r="G223" s="26">
        <f>IF([1]DRUM!D200="","",[1]DRUM!D200)</f>
        <v>2200</v>
      </c>
      <c r="H223" s="26">
        <f>IF([1]DRUM!E200="","",[1]DRUM!E200)</f>
        <v>1300</v>
      </c>
      <c r="I223" s="26">
        <f>IF([1]DRUM!F200="","",[1]DRUM!F200)</f>
        <v>1500</v>
      </c>
      <c r="J223" s="26">
        <f>IF([1]DRUM!G200="","",[1]DRUM!G200)</f>
        <v>1700</v>
      </c>
      <c r="K223" s="26">
        <f>IF([1]DRUM!H200="","",[1]DRUM!H200)</f>
        <v>1700</v>
      </c>
      <c r="L223" s="26" t="str">
        <f>IF([1]DRUM!I200="","",[1]DRUM!I200)</f>
        <v/>
      </c>
      <c r="M223" s="26">
        <f>IF([1]DRUM!J200="","",
IF(AND([1]DRUM!K200="Wooden Drum",[1]DRUM!J200&gt;Max_WD_Capacity),Max_WD_Capacity,
[1]DRUM!J200))</f>
        <v>3500</v>
      </c>
      <c r="N223" s="26" t="str">
        <f>IF([1]DRUM!K200="","",[1]DRUM!K200)</f>
        <v>Wooden Drum</v>
      </c>
      <c r="O223" s="26">
        <f>IF([1]DRUM!L200="","",[1]DRUM!L200)</f>
        <v>390</v>
      </c>
      <c r="P223" s="26">
        <f>IF([1]DRUM!M200="","",[1]DRUM!M200)</f>
        <v>150</v>
      </c>
      <c r="Q223" s="26">
        <f>IF([1]DRUM!N200="","",[1]DRUM!N200)</f>
        <v>3.7110063220529432</v>
      </c>
      <c r="R223" s="26" t="str">
        <f t="shared" si="38"/>
        <v>Export</v>
      </c>
      <c r="S223" s="26">
        <f ca="1">IF(N223="",0,
IF(Knee_Application="YES",Knee_Width,IF(Knee_Application="NO",0,
IF(OR(Cable_Type="OH",SearchData("Conductor",Cable_Desc)),0,
IF(N223="Steel Drum",Knee_Width,
IF(N223="Plywood Drum",0,
IF(Country="UAE",0,
IF(AND(OR(SearchData("LSHF",Cable_Desc),SearchData("LSZH",Cable_Desc),SearchData("LS0H",Cable_Desc),SearchData("LSOH",Cable_Desc)),D.nom&gt;40),Knee_Width,
IF(AND(Country="Egypt",D.nom&gt;60),Knee_Width,
IF(AND(Country&lt;&gt;"Egypt",D.nom&gt;35),Knee_Width,
0))))))))))</f>
        <v>125</v>
      </c>
      <c r="T223" s="118">
        <f t="shared" ca="1" si="33"/>
        <v>11</v>
      </c>
      <c r="U223" s="118">
        <f t="shared" ca="1" si="34"/>
        <v>2</v>
      </c>
      <c r="V223" s="117">
        <f t="shared" ca="1" si="35"/>
        <v>106.65832722643491</v>
      </c>
      <c r="W223" s="64">
        <f t="shared" ca="1" si="36"/>
        <v>0</v>
      </c>
      <c r="X223" s="64">
        <f t="shared" ca="1" si="39"/>
        <v>1</v>
      </c>
      <c r="Y223" s="64">
        <f t="shared" ca="1" si="37"/>
        <v>0</v>
      </c>
      <c r="AM223" s="156"/>
    </row>
    <row r="224" spans="1:39">
      <c r="A224" s="12">
        <f t="shared" ca="1" si="30"/>
        <v>0</v>
      </c>
      <c r="B224" s="12" t="str">
        <f>IF([1]DRUM!A201="","",[1]DRUM!A201)</f>
        <v>Export</v>
      </c>
      <c r="C224" s="12">
        <f t="shared" ca="1" si="31"/>
        <v>0</v>
      </c>
      <c r="D224" s="155">
        <f t="shared" ca="1" si="32"/>
        <v>0</v>
      </c>
      <c r="E224" s="26" t="str">
        <f>IF([1]DRUM!B201="","",[1]DRUM!B201)</f>
        <v>WDB220073</v>
      </c>
      <c r="F224" s="26">
        <f>IF([1]DRUM!C201="","",[1]DRUM!C201)</f>
        <v>2250</v>
      </c>
      <c r="G224" s="26">
        <f>IF([1]DRUM!D201="","",[1]DRUM!D201)</f>
        <v>2200</v>
      </c>
      <c r="H224" s="26">
        <f>IF([1]DRUM!E201="","",[1]DRUM!E201)</f>
        <v>950</v>
      </c>
      <c r="I224" s="26">
        <f>IF([1]DRUM!F201="","",[1]DRUM!F201)</f>
        <v>1500</v>
      </c>
      <c r="J224" s="26">
        <f>IF([1]DRUM!G201="","",[1]DRUM!G201)</f>
        <v>1700</v>
      </c>
      <c r="K224" s="26">
        <f>IF([1]DRUM!H201="","",[1]DRUM!H201)</f>
        <v>1700</v>
      </c>
      <c r="L224" s="26" t="str">
        <f>IF([1]DRUM!I201="","",[1]DRUM!I201)</f>
        <v/>
      </c>
      <c r="M224" s="26">
        <f>IF([1]DRUM!J201="","",
IF(AND([1]DRUM!K201="Wooden Drum",[1]DRUM!J201&gt;Max_WD_Capacity),Max_WD_Capacity,
[1]DRUM!J201))</f>
        <v>4000</v>
      </c>
      <c r="N224" s="26" t="str">
        <f>IF([1]DRUM!K201="","",[1]DRUM!K201)</f>
        <v>Wooden Drum</v>
      </c>
      <c r="O224" s="26">
        <f>IF([1]DRUM!L201="","",[1]DRUM!L201)</f>
        <v>420</v>
      </c>
      <c r="P224" s="26">
        <f>IF([1]DRUM!M201="","",[1]DRUM!M201)</f>
        <v>150</v>
      </c>
      <c r="Q224" s="26">
        <f>IF([1]DRUM!N201="","",[1]DRUM!N201)</f>
        <v>4.6387579025661791</v>
      </c>
      <c r="R224" s="26" t="str">
        <f t="shared" si="38"/>
        <v>Export</v>
      </c>
      <c r="S224" s="26">
        <f ca="1">IF(N224="",0,
IF(Knee_Application="YES",Knee_Width,IF(Knee_Application="NO",0,
IF(OR(Cable_Type="OH",SearchData("Conductor",Cable_Desc)),0,
IF(N224="Steel Drum",Knee_Width,
IF(N224="Plywood Drum",0,
IF(Country="UAE",0,
IF(AND(OR(SearchData("LSHF",Cable_Desc),SearchData("LSZH",Cable_Desc),SearchData("LS0H",Cable_Desc),SearchData("LSOH",Cable_Desc)),D.nom&gt;40),Knee_Width,
IF(AND(Country="Egypt",D.nom&gt;60),Knee_Width,
IF(AND(Country&lt;&gt;"Egypt",D.nom&gt;35),Knee_Width,
0))))))))))</f>
        <v>125</v>
      </c>
      <c r="T224" s="118">
        <f t="shared" ca="1" si="33"/>
        <v>11</v>
      </c>
      <c r="U224" s="118">
        <f t="shared" ca="1" si="34"/>
        <v>4</v>
      </c>
      <c r="V224" s="117">
        <f t="shared" ca="1" si="35"/>
        <v>198.55368225512066</v>
      </c>
      <c r="W224" s="64">
        <f t="shared" ca="1" si="36"/>
        <v>0</v>
      </c>
      <c r="X224" s="64">
        <f t="shared" ca="1" si="39"/>
        <v>1</v>
      </c>
      <c r="Y224" s="64">
        <f t="shared" ca="1" si="37"/>
        <v>0</v>
      </c>
      <c r="AM224" s="156"/>
    </row>
    <row r="225" spans="1:39">
      <c r="A225" s="12">
        <f t="shared" ca="1" si="30"/>
        <v>0</v>
      </c>
      <c r="B225" s="12" t="str">
        <f>IF([1]DRUM!A202="","",[1]DRUM!A202)</f>
        <v>Export</v>
      </c>
      <c r="C225" s="12">
        <f t="shared" ca="1" si="31"/>
        <v>0</v>
      </c>
      <c r="D225" s="155">
        <f t="shared" ca="1" si="32"/>
        <v>0</v>
      </c>
      <c r="E225" s="26" t="str">
        <f>IF([1]DRUM!B202="","",[1]DRUM!B202)</f>
        <v>WDB220005</v>
      </c>
      <c r="F225" s="26">
        <f>IF([1]DRUM!C202="","",[1]DRUM!C202)</f>
        <v>2250</v>
      </c>
      <c r="G225" s="26">
        <f>IF([1]DRUM!D202="","",[1]DRUM!D202)</f>
        <v>2200</v>
      </c>
      <c r="H225" s="26">
        <f>IF([1]DRUM!E202="","",[1]DRUM!E202)</f>
        <v>1000</v>
      </c>
      <c r="I225" s="26">
        <f>IF([1]DRUM!F202="","",[1]DRUM!F202)</f>
        <v>1500</v>
      </c>
      <c r="J225" s="26">
        <f>IF([1]DRUM!G202="","",[1]DRUM!G202)</f>
        <v>1700</v>
      </c>
      <c r="K225" s="26">
        <f>IF([1]DRUM!H202="","",[1]DRUM!H202)</f>
        <v>1700</v>
      </c>
      <c r="L225" s="26" t="str">
        <f>IF([1]DRUM!I202="","",[1]DRUM!I202)</f>
        <v>Supported</v>
      </c>
      <c r="M225" s="26">
        <f>IF([1]DRUM!J202="","",
IF(AND([1]DRUM!K202="Wooden Drum",[1]DRUM!J202&gt;Max_WD_Capacity),Max_WD_Capacity,
[1]DRUM!J202))</f>
        <v>5000</v>
      </c>
      <c r="N225" s="26" t="str">
        <f>IF([1]DRUM!K202="","",[1]DRUM!K202)</f>
        <v>Wooden Drum</v>
      </c>
      <c r="O225" s="26">
        <f>IF([1]DRUM!L202="","",[1]DRUM!L202)</f>
        <v>450</v>
      </c>
      <c r="P225" s="26">
        <f>IF([1]DRUM!M202="","",[1]DRUM!M202)</f>
        <v>150</v>
      </c>
      <c r="Q225" s="26">
        <f>IF([1]DRUM!N202="","",[1]DRUM!N202)</f>
        <v>4.5238934211693023</v>
      </c>
      <c r="R225" s="26" t="str">
        <f t="shared" si="38"/>
        <v>Export</v>
      </c>
      <c r="S225" s="26">
        <f ca="1">IF(N225="",0,
IF(Knee_Application="YES",Knee_Width,IF(Knee_Application="NO",0,
IF(OR(Cable_Type="OH",SearchData("Conductor",Cable_Desc)),0,
IF(N225="Steel Drum",Knee_Width,
IF(N225="Plywood Drum",0,
IF(Country="UAE",0,
IF(AND(OR(SearchData("LSHF",Cable_Desc),SearchData("LSZH",Cable_Desc),SearchData("LS0H",Cable_Desc),SearchData("LSOH",Cable_Desc)),D.nom&gt;40),Knee_Width,
IF(AND(Country="Egypt",D.nom&gt;60),Knee_Width,
IF(AND(Country&lt;&gt;"Egypt",D.nom&gt;35),Knee_Width,
0))))))))))</f>
        <v>125</v>
      </c>
      <c r="T225" s="118">
        <f t="shared" ca="1" si="33"/>
        <v>11</v>
      </c>
      <c r="U225" s="118">
        <f t="shared" ca="1" si="34"/>
        <v>3</v>
      </c>
      <c r="V225" s="117">
        <f t="shared" ca="1" si="35"/>
        <v>141.49230656943851</v>
      </c>
      <c r="W225" s="64">
        <f t="shared" ca="1" si="36"/>
        <v>0</v>
      </c>
      <c r="X225" s="64">
        <f t="shared" ca="1" si="39"/>
        <v>1</v>
      </c>
      <c r="Y225" s="64">
        <f t="shared" ca="1" si="37"/>
        <v>0</v>
      </c>
      <c r="AM225" s="156"/>
    </row>
    <row r="226" spans="1:39">
      <c r="A226" s="12">
        <f t="shared" ca="1" si="30"/>
        <v>0</v>
      </c>
      <c r="B226" s="12" t="str">
        <f>IF([1]DRUM!A203="","",[1]DRUM!A203)</f>
        <v>Export</v>
      </c>
      <c r="C226" s="12">
        <f t="shared" ca="1" si="31"/>
        <v>0</v>
      </c>
      <c r="D226" s="155">
        <f t="shared" ca="1" si="32"/>
        <v>0</v>
      </c>
      <c r="E226" s="26" t="str">
        <f>IF([1]DRUM!B203="","",[1]DRUM!B203)</f>
        <v>WDB220017</v>
      </c>
      <c r="F226" s="26">
        <f>IF([1]DRUM!C203="","",[1]DRUM!C203)</f>
        <v>2250</v>
      </c>
      <c r="G226" s="26">
        <f>IF([1]DRUM!D203="","",[1]DRUM!D203)</f>
        <v>2200</v>
      </c>
      <c r="H226" s="26">
        <f>IF([1]DRUM!E203="","",[1]DRUM!E203)</f>
        <v>1200</v>
      </c>
      <c r="I226" s="26">
        <f>IF([1]DRUM!F203="","",[1]DRUM!F203)</f>
        <v>1500</v>
      </c>
      <c r="J226" s="26">
        <f>IF([1]DRUM!G203="","",[1]DRUM!G203)</f>
        <v>1700</v>
      </c>
      <c r="K226" s="26">
        <f>IF([1]DRUM!H203="","",[1]DRUM!H203)</f>
        <v>1700</v>
      </c>
      <c r="L226" s="26" t="str">
        <f>IF([1]DRUM!I203="","",[1]DRUM!I203)</f>
        <v>Supported</v>
      </c>
      <c r="M226" s="26">
        <f>IF([1]DRUM!J203="","",
IF(AND([1]DRUM!K203="Wooden Drum",[1]DRUM!J203&gt;Max_WD_Capacity),Max_WD_Capacity,
[1]DRUM!J203))</f>
        <v>6000</v>
      </c>
      <c r="N226" s="26" t="str">
        <f>IF([1]DRUM!K203="","",[1]DRUM!K203)</f>
        <v>Wooden Drum</v>
      </c>
      <c r="O226" s="26">
        <f>IF([1]DRUM!L203="","",[1]DRUM!L203)</f>
        <v>450</v>
      </c>
      <c r="P226" s="26">
        <f>IF([1]DRUM!M203="","",[1]DRUM!M203)</f>
        <v>150</v>
      </c>
      <c r="Q226" s="26">
        <f>IF([1]DRUM!N203="","",[1]DRUM!N203)</f>
        <v>4.0055306333269867</v>
      </c>
      <c r="R226" s="26" t="str">
        <f t="shared" si="38"/>
        <v>Export</v>
      </c>
      <c r="S226" s="26">
        <f ca="1">IF(N226="",0,
IF(Knee_Application="YES",Knee_Width,IF(Knee_Application="NO",0,
IF(OR(Cable_Type="OH",SearchData("Conductor",Cable_Desc)),0,
IF(N226="Steel Drum",Knee_Width,
IF(N226="Plywood Drum",0,
IF(Country="UAE",0,
IF(AND(OR(SearchData("LSHF",Cable_Desc),SearchData("LSZH",Cable_Desc),SearchData("LS0H",Cable_Desc),SearchData("LSOH",Cable_Desc)),D.nom&gt;40),Knee_Width,
IF(AND(Country="Egypt",D.nom&gt;60),Knee_Width,
IF(AND(Country&lt;&gt;"Egypt",D.nom&gt;35),Knee_Width,
0))))))))))</f>
        <v>125</v>
      </c>
      <c r="T226" s="118">
        <f t="shared" ca="1" si="33"/>
        <v>11</v>
      </c>
      <c r="U226" s="118">
        <f t="shared" ca="1" si="34"/>
        <v>3</v>
      </c>
      <c r="V226" s="117">
        <f t="shared" ca="1" si="35"/>
        <v>162.22681808313112</v>
      </c>
      <c r="W226" s="64">
        <f t="shared" ca="1" si="36"/>
        <v>0</v>
      </c>
      <c r="X226" s="64">
        <f t="shared" ca="1" si="39"/>
        <v>1</v>
      </c>
      <c r="Y226" s="64">
        <f t="shared" ca="1" si="37"/>
        <v>0</v>
      </c>
      <c r="AM226" s="156"/>
    </row>
    <row r="227" spans="1:39">
      <c r="A227" s="12">
        <f t="shared" ca="1" si="30"/>
        <v>0</v>
      </c>
      <c r="B227" s="12" t="str">
        <f>IF([1]DRUM!A204="","",[1]DRUM!A204)</f>
        <v>Export</v>
      </c>
      <c r="C227" s="12">
        <f t="shared" ca="1" si="31"/>
        <v>0</v>
      </c>
      <c r="D227" s="155">
        <f t="shared" ca="1" si="32"/>
        <v>0</v>
      </c>
      <c r="E227" s="26" t="str">
        <f>IF([1]DRUM!B204="","",[1]DRUM!B204)</f>
        <v>WDB220041</v>
      </c>
      <c r="F227" s="26">
        <f>IF([1]DRUM!C204="","",[1]DRUM!C204)</f>
        <v>2250</v>
      </c>
      <c r="G227" s="26">
        <f>IF([1]DRUM!D204="","",[1]DRUM!D204)</f>
        <v>2200</v>
      </c>
      <c r="H227" s="26">
        <f>IF([1]DRUM!E204="","",[1]DRUM!E204)</f>
        <v>900</v>
      </c>
      <c r="I227" s="26">
        <f>IF([1]DRUM!F204="","",[1]DRUM!F204)</f>
        <v>1500</v>
      </c>
      <c r="J227" s="26">
        <f>IF([1]DRUM!G204="","",[1]DRUM!G204)</f>
        <v>1700</v>
      </c>
      <c r="K227" s="26">
        <f>IF([1]DRUM!H204="","",[1]DRUM!H204)</f>
        <v>1700</v>
      </c>
      <c r="L227" s="26" t="str">
        <f>IF([1]DRUM!I204="","",[1]DRUM!I204)</f>
        <v>Supported</v>
      </c>
      <c r="M227" s="26">
        <f>IF([1]DRUM!J204="","",
IF(AND([1]DRUM!K204="Wooden Drum",[1]DRUM!J204&gt;Max_WD_Capacity),Max_WD_Capacity,
[1]DRUM!J204))</f>
        <v>6000</v>
      </c>
      <c r="N227" s="26" t="str">
        <f>IF([1]DRUM!K204="","",[1]DRUM!K204)</f>
        <v>Wooden Drum</v>
      </c>
      <c r="O227" s="26">
        <f>IF([1]DRUM!L204="","",[1]DRUM!L204)</f>
        <v>408</v>
      </c>
      <c r="P227" s="26">
        <f>IF([1]DRUM!M204="","",[1]DRUM!M204)</f>
        <v>150</v>
      </c>
      <c r="Q227" s="26">
        <f>IF([1]DRUM!N204="","",[1]DRUM!N204)</f>
        <v>4.7477318977375749</v>
      </c>
      <c r="R227" s="26" t="str">
        <f t="shared" si="38"/>
        <v>Export</v>
      </c>
      <c r="S227" s="26">
        <f ca="1">IF(N227="",0,
IF(Knee_Application="YES",Knee_Width,IF(Knee_Application="NO",0,
IF(OR(Cable_Type="OH",SearchData("Conductor",Cable_Desc)),0,
IF(N227="Steel Drum",Knee_Width,
IF(N227="Plywood Drum",0,
IF(Country="UAE",0,
IF(AND(OR(SearchData("LSHF",Cable_Desc),SearchData("LSZH",Cable_Desc),SearchData("LS0H",Cable_Desc),SearchData("LSOH",Cable_Desc)),D.nom&gt;40),Knee_Width,
IF(AND(Country="Egypt",D.nom&gt;60),Knee_Width,
IF(AND(Country&lt;&gt;"Egypt",D.nom&gt;35),Knee_Width,
0))))))))))</f>
        <v>125</v>
      </c>
      <c r="T227" s="118">
        <f t="shared" ca="1" si="33"/>
        <v>11</v>
      </c>
      <c r="U227" s="118">
        <f t="shared" ca="1" si="34"/>
        <v>4</v>
      </c>
      <c r="V227" s="117">
        <f t="shared" ca="1" si="35"/>
        <v>191.64217841722314</v>
      </c>
      <c r="W227" s="64">
        <f t="shared" ca="1" si="36"/>
        <v>0</v>
      </c>
      <c r="X227" s="64">
        <f t="shared" ca="1" si="39"/>
        <v>1</v>
      </c>
      <c r="Y227" s="64">
        <f t="shared" ca="1" si="37"/>
        <v>0</v>
      </c>
      <c r="AM227" s="156"/>
    </row>
    <row r="228" spans="1:39">
      <c r="A228" s="12">
        <f t="shared" ca="1" si="30"/>
        <v>0</v>
      </c>
      <c r="B228" s="12" t="str">
        <f>IF([1]DRUM!A205="","",[1]DRUM!A205)</f>
        <v>Export</v>
      </c>
      <c r="C228" s="12">
        <f t="shared" ca="1" si="31"/>
        <v>0</v>
      </c>
      <c r="D228" s="155">
        <f t="shared" ca="1" si="32"/>
        <v>0</v>
      </c>
      <c r="E228" s="26" t="str">
        <f>IF([1]DRUM!B205="","",[1]DRUM!B205)</f>
        <v>WDB220006</v>
      </c>
      <c r="F228" s="26">
        <f>IF([1]DRUM!C205="","",[1]DRUM!C205)</f>
        <v>2250</v>
      </c>
      <c r="G228" s="26">
        <f>IF([1]DRUM!D205="","",[1]DRUM!D205)</f>
        <v>2200</v>
      </c>
      <c r="H228" s="26">
        <f>IF([1]DRUM!E205="","",[1]DRUM!E205)</f>
        <v>1000</v>
      </c>
      <c r="I228" s="26">
        <f>IF([1]DRUM!F205="","",[1]DRUM!F205)</f>
        <v>1500</v>
      </c>
      <c r="J228" s="26">
        <f>IF([1]DRUM!G205="","",[1]DRUM!G205)</f>
        <v>1700</v>
      </c>
      <c r="K228" s="26">
        <f>IF([1]DRUM!H205="","",[1]DRUM!H205)</f>
        <v>1700</v>
      </c>
      <c r="L228" s="26" t="str">
        <f>IF([1]DRUM!I205="","",[1]DRUM!I205)</f>
        <v>Supported</v>
      </c>
      <c r="M228" s="26">
        <f>IF([1]DRUM!J205="","",
IF(AND([1]DRUM!K205="Wooden Drum",[1]DRUM!J205&gt;Max_WD_Capacity),Max_WD_Capacity,
[1]DRUM!J205))</f>
        <v>7500</v>
      </c>
      <c r="N228" s="26" t="str">
        <f>IF([1]DRUM!K205="","",[1]DRUM!K205)</f>
        <v>Wooden Drum</v>
      </c>
      <c r="O228" s="26">
        <f>IF([1]DRUM!L205="","",[1]DRUM!L205)</f>
        <v>450</v>
      </c>
      <c r="P228" s="26">
        <f>IF([1]DRUM!M205="","",[1]DRUM!M205)</f>
        <v>150</v>
      </c>
      <c r="Q228" s="26">
        <f>IF([1]DRUM!N205="","",[1]DRUM!N205)</f>
        <v>4.5238934211693023</v>
      </c>
      <c r="R228" s="26" t="str">
        <f t="shared" si="38"/>
        <v>Export</v>
      </c>
      <c r="S228" s="26">
        <f ca="1">IF(N228="",0,
IF(Knee_Application="YES",Knee_Width,IF(Knee_Application="NO",0,
IF(OR(Cable_Type="OH",SearchData("Conductor",Cable_Desc)),0,
IF(N228="Steel Drum",Knee_Width,
IF(N228="Plywood Drum",0,
IF(Country="UAE",0,
IF(AND(OR(SearchData("LSHF",Cable_Desc),SearchData("LSZH",Cable_Desc),SearchData("LS0H",Cable_Desc),SearchData("LSOH",Cable_Desc)),D.nom&gt;40),Knee_Width,
IF(AND(Country="Egypt",D.nom&gt;60),Knee_Width,
IF(AND(Country&lt;&gt;"Egypt",D.nom&gt;35),Knee_Width,
0))))))))))</f>
        <v>125</v>
      </c>
      <c r="T228" s="118">
        <f t="shared" ca="1" si="33"/>
        <v>11</v>
      </c>
      <c r="U228" s="118">
        <f t="shared" ca="1" si="34"/>
        <v>3</v>
      </c>
      <c r="V228" s="117">
        <f t="shared" ca="1" si="35"/>
        <v>141.49230656943851</v>
      </c>
      <c r="W228" s="64">
        <f t="shared" ca="1" si="36"/>
        <v>0</v>
      </c>
      <c r="X228" s="64">
        <f t="shared" ca="1" si="39"/>
        <v>1</v>
      </c>
      <c r="Y228" s="64">
        <f t="shared" ca="1" si="37"/>
        <v>0</v>
      </c>
      <c r="AM228" s="156"/>
    </row>
    <row r="229" spans="1:39">
      <c r="A229" s="12">
        <f t="shared" ca="1" si="30"/>
        <v>0</v>
      </c>
      <c r="B229" s="12" t="str">
        <f>IF([1]DRUM!A206="","",[1]DRUM!A206)</f>
        <v>Export</v>
      </c>
      <c r="C229" s="12">
        <f t="shared" ca="1" si="31"/>
        <v>0</v>
      </c>
      <c r="D229" s="155">
        <f t="shared" ca="1" si="32"/>
        <v>0</v>
      </c>
      <c r="E229" s="26" t="str">
        <f>IF([1]DRUM!B206="","",[1]DRUM!B206)</f>
        <v>WDB220016</v>
      </c>
      <c r="F229" s="26">
        <f>IF([1]DRUM!C206="","",[1]DRUM!C206)</f>
        <v>2250</v>
      </c>
      <c r="G229" s="26">
        <f>IF([1]DRUM!D206="","",[1]DRUM!D206)</f>
        <v>2200</v>
      </c>
      <c r="H229" s="26">
        <f>IF([1]DRUM!E206="","",[1]DRUM!E206)</f>
        <v>1200</v>
      </c>
      <c r="I229" s="26">
        <f>IF([1]DRUM!F206="","",[1]DRUM!F206)</f>
        <v>1500</v>
      </c>
      <c r="J229" s="26">
        <f>IF([1]DRUM!G206="","",[1]DRUM!G206)</f>
        <v>1700</v>
      </c>
      <c r="K229" s="26">
        <f>IF([1]DRUM!H206="","",[1]DRUM!H206)</f>
        <v>1700</v>
      </c>
      <c r="L229" s="26" t="str">
        <f>IF([1]DRUM!I206="","",[1]DRUM!I206)</f>
        <v>Supported</v>
      </c>
      <c r="M229" s="26">
        <f>IF([1]DRUM!J206="","",
IF(AND([1]DRUM!K206="Wooden Drum",[1]DRUM!J206&gt;Max_WD_Capacity),Max_WD_Capacity,
[1]DRUM!J206))</f>
        <v>8000</v>
      </c>
      <c r="N229" s="26" t="str">
        <f>IF([1]DRUM!K206="","",[1]DRUM!K206)</f>
        <v>Wooden Drum</v>
      </c>
      <c r="O229" s="26">
        <f>IF([1]DRUM!L206="","",[1]DRUM!L206)</f>
        <v>450</v>
      </c>
      <c r="P229" s="26">
        <f>IF([1]DRUM!M206="","",[1]DRUM!M206)</f>
        <v>150</v>
      </c>
      <c r="Q229" s="26">
        <f>IF([1]DRUM!N206="","",[1]DRUM!N206)</f>
        <v>4.0055306333269867</v>
      </c>
      <c r="R229" s="26" t="str">
        <f t="shared" si="38"/>
        <v>Export</v>
      </c>
      <c r="S229" s="26">
        <f ca="1">IF(N229="",0,
IF(Knee_Application="YES",Knee_Width,IF(Knee_Application="NO",0,
IF(OR(Cable_Type="OH",SearchData("Conductor",Cable_Desc)),0,
IF(N229="Steel Drum",Knee_Width,
IF(N229="Plywood Drum",0,
IF(Country="UAE",0,
IF(AND(OR(SearchData("LSHF",Cable_Desc),SearchData("LSZH",Cable_Desc),SearchData("LS0H",Cable_Desc),SearchData("LSOH",Cable_Desc)),D.nom&gt;40),Knee_Width,
IF(AND(Country="Egypt",D.nom&gt;60),Knee_Width,
IF(AND(Country&lt;&gt;"Egypt",D.nom&gt;35),Knee_Width,
0))))))))))</f>
        <v>125</v>
      </c>
      <c r="T229" s="118">
        <f t="shared" ca="1" si="33"/>
        <v>11</v>
      </c>
      <c r="U229" s="118">
        <f t="shared" ca="1" si="34"/>
        <v>3</v>
      </c>
      <c r="V229" s="117">
        <f t="shared" ca="1" si="35"/>
        <v>162.22681808313112</v>
      </c>
      <c r="W229" s="64">
        <f t="shared" ca="1" si="36"/>
        <v>0</v>
      </c>
      <c r="X229" s="64">
        <f t="shared" ca="1" si="39"/>
        <v>1</v>
      </c>
      <c r="Y229" s="64">
        <f t="shared" ca="1" si="37"/>
        <v>0</v>
      </c>
      <c r="AM229" s="156"/>
    </row>
    <row r="230" spans="1:39">
      <c r="A230" s="12">
        <f t="shared" ca="1" si="30"/>
        <v>0</v>
      </c>
      <c r="B230" s="12" t="str">
        <f>IF([1]DRUM!A207="","",[1]DRUM!A207)</f>
        <v>Export</v>
      </c>
      <c r="C230" s="12">
        <f t="shared" ca="1" si="31"/>
        <v>0</v>
      </c>
      <c r="D230" s="155">
        <f t="shared" ca="1" si="32"/>
        <v>0</v>
      </c>
      <c r="E230" s="26" t="str">
        <f>IF([1]DRUM!B207="","",[1]DRUM!B207)</f>
        <v>WDB230035</v>
      </c>
      <c r="F230" s="26">
        <f>IF([1]DRUM!C207="","",[1]DRUM!C207)</f>
        <v>2350</v>
      </c>
      <c r="G230" s="26">
        <f>IF([1]DRUM!D207="","",[1]DRUM!D207)</f>
        <v>2300</v>
      </c>
      <c r="H230" s="26">
        <f>IF([1]DRUM!E207="","",[1]DRUM!E207)</f>
        <v>1600</v>
      </c>
      <c r="I230" s="26">
        <f>IF([1]DRUM!F207="","",[1]DRUM!F207)</f>
        <v>1500</v>
      </c>
      <c r="J230" s="26">
        <f>IF([1]DRUM!G207="","",[1]DRUM!G207)</f>
        <v>1700</v>
      </c>
      <c r="K230" s="26">
        <f>IF([1]DRUM!H207="","",[1]DRUM!H207)</f>
        <v>1700</v>
      </c>
      <c r="L230" s="26" t="str">
        <f>IF([1]DRUM!I207="","",[1]DRUM!I207)</f>
        <v/>
      </c>
      <c r="M230" s="26">
        <f>IF([1]DRUM!J207="","",
IF(AND([1]DRUM!K207="Wooden Drum",[1]DRUM!J207&gt;Max_WD_Capacity),Max_WD_Capacity,
[1]DRUM!J207))</f>
        <v>1500</v>
      </c>
      <c r="N230" s="26" t="str">
        <f>IF([1]DRUM!K207="","",[1]DRUM!K207)</f>
        <v>Wooden Drum</v>
      </c>
      <c r="O230" s="26">
        <f>IF([1]DRUM!L207="","",[1]DRUM!L207)</f>
        <v>400</v>
      </c>
      <c r="P230" s="26">
        <f>IF([1]DRUM!M207="","",[1]DRUM!M207)</f>
        <v>157</v>
      </c>
      <c r="Q230" s="26">
        <f>IF([1]DRUM!N207="","",[1]DRUM!N207)</f>
        <v>3.2162054791125509</v>
      </c>
      <c r="R230" s="26" t="str">
        <f t="shared" si="38"/>
        <v>Export</v>
      </c>
      <c r="S230" s="26">
        <f ca="1">IF(N230="",0,
IF(Knee_Application="YES",Knee_Width,IF(Knee_Application="NO",0,
IF(OR(Cable_Type="OH",SearchData("Conductor",Cable_Desc)),0,
IF(N230="Steel Drum",Knee_Width,
IF(N230="Plywood Drum",0,
IF(Country="UAE",0,
IF(AND(OR(SearchData("LSHF",Cable_Desc),SearchData("LSZH",Cable_Desc),SearchData("LS0H",Cable_Desc),SearchData("LSOH",Cable_Desc)),D.nom&gt;40),Knee_Width,
IF(AND(Country="Egypt",D.nom&gt;60),Knee_Width,
IF(AND(Country&lt;&gt;"Egypt",D.nom&gt;35),Knee_Width,
0))))))))))</f>
        <v>125</v>
      </c>
      <c r="T230" s="118">
        <f t="shared" ca="1" si="33"/>
        <v>11</v>
      </c>
      <c r="U230" s="118">
        <f t="shared" ca="1" si="34"/>
        <v>1</v>
      </c>
      <c r="V230" s="117">
        <f t="shared" ca="1" si="35"/>
        <v>59.494225036622055</v>
      </c>
      <c r="W230" s="64">
        <f t="shared" ca="1" si="36"/>
        <v>1</v>
      </c>
      <c r="X230" s="64">
        <f t="shared" ca="1" si="39"/>
        <v>0</v>
      </c>
      <c r="Y230" s="64">
        <f t="shared" ca="1" si="37"/>
        <v>0</v>
      </c>
      <c r="AM230" s="156"/>
    </row>
    <row r="231" spans="1:39">
      <c r="A231" s="12">
        <f t="shared" ca="1" si="30"/>
        <v>0</v>
      </c>
      <c r="B231" s="12" t="str">
        <f>IF([1]DRUM!A208="","",[1]DRUM!A208)</f>
        <v>Export</v>
      </c>
      <c r="C231" s="12">
        <f t="shared" ca="1" si="31"/>
        <v>0</v>
      </c>
      <c r="D231" s="155">
        <f t="shared" ca="1" si="32"/>
        <v>0</v>
      </c>
      <c r="E231" s="26" t="str">
        <f>IF([1]DRUM!B208="","",[1]DRUM!B208)</f>
        <v>WDB230027</v>
      </c>
      <c r="F231" s="26">
        <f>IF([1]DRUM!C208="","",[1]DRUM!C208)</f>
        <v>2350</v>
      </c>
      <c r="G231" s="26">
        <f>IF([1]DRUM!D208="","",[1]DRUM!D208)</f>
        <v>2300</v>
      </c>
      <c r="H231" s="26">
        <f>IF([1]DRUM!E208="","",[1]DRUM!E208)</f>
        <v>1150</v>
      </c>
      <c r="I231" s="26">
        <f>IF([1]DRUM!F208="","",[1]DRUM!F208)</f>
        <v>1500</v>
      </c>
      <c r="J231" s="26">
        <f>IF([1]DRUM!G208="","",[1]DRUM!G208)</f>
        <v>1700</v>
      </c>
      <c r="K231" s="26">
        <f>IF([1]DRUM!H208="","",[1]DRUM!H208)</f>
        <v>1700</v>
      </c>
      <c r="L231" s="26" t="str">
        <f>IF([1]DRUM!I208="","",[1]DRUM!I208)</f>
        <v/>
      </c>
      <c r="M231" s="26">
        <f>IF([1]DRUM!J208="","",
IF(AND([1]DRUM!K208="Wooden Drum",[1]DRUM!J208&gt;Max_WD_Capacity),Max_WD_Capacity,
[1]DRUM!J208))</f>
        <v>2500</v>
      </c>
      <c r="N231" s="26" t="str">
        <f>IF([1]DRUM!K208="","",[1]DRUM!K208)</f>
        <v>Wooden Drum</v>
      </c>
      <c r="O231" s="26">
        <f>IF([1]DRUM!L208="","",[1]DRUM!L208)</f>
        <v>510</v>
      </c>
      <c r="P231" s="26">
        <f>IF([1]DRUM!M208="","",[1]DRUM!M208)</f>
        <v>157</v>
      </c>
      <c r="Q231" s="26">
        <f>IF([1]DRUM!N208="","",[1]DRUM!N208)</f>
        <v>4.6741008199190643</v>
      </c>
      <c r="R231" s="26" t="str">
        <f t="shared" si="38"/>
        <v>Export</v>
      </c>
      <c r="S231" s="26">
        <f ca="1">IF(N231="",0,
IF(Knee_Application="YES",Knee_Width,IF(Knee_Application="NO",0,
IF(OR(Cable_Type="OH",SearchData("Conductor",Cable_Desc)),0,
IF(N231="Steel Drum",Knee_Width,
IF(N231="Plywood Drum",0,
IF(Country="UAE",0,
IF(AND(OR(SearchData("LSHF",Cable_Desc),SearchData("LSZH",Cable_Desc),SearchData("LS0H",Cable_Desc),SearchData("LSOH",Cable_Desc)),D.nom&gt;40),Knee_Width,
IF(AND(Country="Egypt",D.nom&gt;60),Knee_Width,
IF(AND(Country&lt;&gt;"Egypt",D.nom&gt;35),Knee_Width,
0))))))))))</f>
        <v>125</v>
      </c>
      <c r="T231" s="118">
        <f t="shared" ca="1" si="33"/>
        <v>11</v>
      </c>
      <c r="U231" s="118">
        <f t="shared" ca="1" si="34"/>
        <v>3</v>
      </c>
      <c r="V231" s="117">
        <f t="shared" ca="1" si="35"/>
        <v>157.043190204708</v>
      </c>
      <c r="W231" s="64">
        <f t="shared" ca="1" si="36"/>
        <v>0</v>
      </c>
      <c r="X231" s="64">
        <f t="shared" ca="1" si="39"/>
        <v>0</v>
      </c>
      <c r="Y231" s="64">
        <f t="shared" ca="1" si="37"/>
        <v>0</v>
      </c>
      <c r="AM231" s="156"/>
    </row>
    <row r="232" spans="1:39">
      <c r="A232" s="12">
        <f t="shared" ca="1" si="30"/>
        <v>0</v>
      </c>
      <c r="B232" s="12" t="str">
        <f>IF([1]DRUM!A209="","",[1]DRUM!A209)</f>
        <v>Export</v>
      </c>
      <c r="C232" s="12">
        <f t="shared" ca="1" si="31"/>
        <v>0</v>
      </c>
      <c r="D232" s="155">
        <f t="shared" ca="1" si="32"/>
        <v>0</v>
      </c>
      <c r="E232" s="26" t="str">
        <f>IF([1]DRUM!B209="","",[1]DRUM!B209)</f>
        <v>WDB230070</v>
      </c>
      <c r="F232" s="26">
        <f>IF([1]DRUM!C209="","",[1]DRUM!C209)</f>
        <v>2350</v>
      </c>
      <c r="G232" s="26">
        <f>IF([1]DRUM!D209="","",[1]DRUM!D209)</f>
        <v>2300</v>
      </c>
      <c r="H232" s="26">
        <f>IF([1]DRUM!E209="","",[1]DRUM!E209)</f>
        <v>1150</v>
      </c>
      <c r="I232" s="26">
        <f>IF([1]DRUM!F209="","",[1]DRUM!F209)</f>
        <v>1500</v>
      </c>
      <c r="J232" s="26">
        <f>IF([1]DRUM!G209="","",[1]DRUM!G209)</f>
        <v>1700</v>
      </c>
      <c r="K232" s="26">
        <f>IF([1]DRUM!H209="","",[1]DRUM!H209)</f>
        <v>1700</v>
      </c>
      <c r="L232" s="26" t="str">
        <f>IF([1]DRUM!I209="","",[1]DRUM!I209)</f>
        <v/>
      </c>
      <c r="M232" s="26">
        <f>IF([1]DRUM!J209="","",
IF(AND([1]DRUM!K209="Wooden Drum",[1]DRUM!J209&gt;Max_WD_Capacity),Max_WD_Capacity,
[1]DRUM!J209))</f>
        <v>3000</v>
      </c>
      <c r="N232" s="26" t="str">
        <f>IF([1]DRUM!K209="","",[1]DRUM!K209)</f>
        <v>Wooden Drum</v>
      </c>
      <c r="O232" s="26">
        <f>IF([1]DRUM!L209="","",[1]DRUM!L209)</f>
        <v>410</v>
      </c>
      <c r="P232" s="26">
        <f>IF([1]DRUM!M209="","",[1]DRUM!M209)</f>
        <v>157</v>
      </c>
      <c r="Q232" s="26">
        <f>IF([1]DRUM!N209="","",[1]DRUM!N209)</f>
        <v>4.6741008199190643</v>
      </c>
      <c r="R232" s="26" t="str">
        <f t="shared" si="38"/>
        <v>Export</v>
      </c>
      <c r="S232" s="26">
        <f ca="1">IF(N232="",0,
IF(Knee_Application="YES",Knee_Width,IF(Knee_Application="NO",0,
IF(OR(Cable_Type="OH",SearchData("Conductor",Cable_Desc)),0,
IF(N232="Steel Drum",Knee_Width,
IF(N232="Plywood Drum",0,
IF(Country="UAE",0,
IF(AND(OR(SearchData("LSHF",Cable_Desc),SearchData("LSZH",Cable_Desc),SearchData("LS0H",Cable_Desc),SearchData("LSOH",Cable_Desc)),D.nom&gt;40),Knee_Width,
IF(AND(Country="Egypt",D.nom&gt;60),Knee_Width,
IF(AND(Country&lt;&gt;"Egypt",D.nom&gt;35),Knee_Width,
0))))))))))</f>
        <v>125</v>
      </c>
      <c r="T232" s="118">
        <f t="shared" ca="1" si="33"/>
        <v>11</v>
      </c>
      <c r="U232" s="118">
        <f t="shared" ca="1" si="34"/>
        <v>3</v>
      </c>
      <c r="V232" s="117">
        <f t="shared" ca="1" si="35"/>
        <v>157.043190204708</v>
      </c>
      <c r="W232" s="64">
        <f t="shared" ca="1" si="36"/>
        <v>0</v>
      </c>
      <c r="X232" s="64">
        <f t="shared" ca="1" si="39"/>
        <v>0</v>
      </c>
      <c r="Y232" s="64">
        <f t="shared" ca="1" si="37"/>
        <v>0</v>
      </c>
      <c r="AM232" s="156"/>
    </row>
    <row r="233" spans="1:39">
      <c r="A233" s="12">
        <f t="shared" ca="1" si="30"/>
        <v>0</v>
      </c>
      <c r="B233" s="12" t="str">
        <f>IF([1]DRUM!A210="","",[1]DRUM!A210)</f>
        <v>Export</v>
      </c>
      <c r="C233" s="12">
        <f t="shared" ca="1" si="31"/>
        <v>0</v>
      </c>
      <c r="D233" s="155">
        <f t="shared" ca="1" si="32"/>
        <v>0</v>
      </c>
      <c r="E233" s="26" t="str">
        <f>IF([1]DRUM!B210="","",[1]DRUM!B210)</f>
        <v>WDB230066</v>
      </c>
      <c r="F233" s="26">
        <f>IF([1]DRUM!C210="","",[1]DRUM!C210)</f>
        <v>2350</v>
      </c>
      <c r="G233" s="26">
        <f>IF([1]DRUM!D210="","",[1]DRUM!D210)</f>
        <v>2300</v>
      </c>
      <c r="H233" s="26">
        <f>IF([1]DRUM!E210="","",[1]DRUM!E210)</f>
        <v>1000</v>
      </c>
      <c r="I233" s="26">
        <f>IF([1]DRUM!F210="","",[1]DRUM!F210)</f>
        <v>1500</v>
      </c>
      <c r="J233" s="26">
        <f>IF([1]DRUM!G210="","",[1]DRUM!G210)</f>
        <v>1700</v>
      </c>
      <c r="K233" s="26">
        <f>IF([1]DRUM!H210="","",[1]DRUM!H210)</f>
        <v>1700</v>
      </c>
      <c r="L233" s="26" t="str">
        <f>IF([1]DRUM!I210="","",[1]DRUM!I210)</f>
        <v/>
      </c>
      <c r="M233" s="26">
        <f>IF([1]DRUM!J210="","",
IF(AND([1]DRUM!K210="Wooden Drum",[1]DRUM!J210&gt;Max_WD_Capacity),Max_WD_Capacity,
[1]DRUM!J210))</f>
        <v>3500</v>
      </c>
      <c r="N233" s="26" t="str">
        <f>IF([1]DRUM!K210="","",[1]DRUM!K210)</f>
        <v>Wooden Drum</v>
      </c>
      <c r="O233" s="26">
        <f>IF([1]DRUM!L210="","",[1]DRUM!L210)</f>
        <v>426</v>
      </c>
      <c r="P233" s="26">
        <f>IF([1]DRUM!M210="","",[1]DRUM!M210)</f>
        <v>157</v>
      </c>
      <c r="Q233" s="26">
        <f>IF([1]DRUM!N210="","",[1]DRUM!N210)</f>
        <v>5.0540371814625793</v>
      </c>
      <c r="R233" s="26" t="str">
        <f t="shared" si="38"/>
        <v>Export</v>
      </c>
      <c r="S233" s="26">
        <f ca="1">IF(N233="",0,
IF(Knee_Application="YES",Knee_Width,IF(Knee_Application="NO",0,
IF(OR(Cable_Type="OH",SearchData("Conductor",Cable_Desc)),0,
IF(N233="Steel Drum",Knee_Width,
IF(N233="Plywood Drum",0,
IF(Country="UAE",0,
IF(AND(OR(SearchData("LSHF",Cable_Desc),SearchData("LSZH",Cable_Desc),SearchData("LS0H",Cable_Desc),SearchData("LSOH",Cable_Desc)),D.nom&gt;40),Knee_Width,
IF(AND(Country="Egypt",D.nom&gt;60),Knee_Width,
IF(AND(Country&lt;&gt;"Egypt",D.nom&gt;35),Knee_Width,
0))))))))))</f>
        <v>125</v>
      </c>
      <c r="T233" s="118">
        <f t="shared" ca="1" si="33"/>
        <v>11</v>
      </c>
      <c r="U233" s="118">
        <f t="shared" ca="1" si="34"/>
        <v>4</v>
      </c>
      <c r="V233" s="117">
        <f t="shared" ca="1" si="35"/>
        <v>205.46518609301822</v>
      </c>
      <c r="W233" s="64">
        <f t="shared" ca="1" si="36"/>
        <v>0</v>
      </c>
      <c r="X233" s="64">
        <f t="shared" ca="1" si="39"/>
        <v>1</v>
      </c>
      <c r="Y233" s="64">
        <f t="shared" ca="1" si="37"/>
        <v>1</v>
      </c>
      <c r="AM233" s="156"/>
    </row>
    <row r="234" spans="1:39">
      <c r="A234" s="12">
        <f t="shared" ca="1" si="30"/>
        <v>0</v>
      </c>
      <c r="B234" s="12" t="str">
        <f>IF([1]DRUM!A211="","",[1]DRUM!A211)</f>
        <v>Export</v>
      </c>
      <c r="C234" s="12">
        <f t="shared" ca="1" si="31"/>
        <v>0</v>
      </c>
      <c r="D234" s="155">
        <f t="shared" ca="1" si="32"/>
        <v>0</v>
      </c>
      <c r="E234" s="26" t="str">
        <f>IF([1]DRUM!B211="","",[1]DRUM!B211)</f>
        <v>WDB230049</v>
      </c>
      <c r="F234" s="26">
        <f>IF([1]DRUM!C211="","",[1]DRUM!C211)</f>
        <v>2350</v>
      </c>
      <c r="G234" s="26">
        <f>IF([1]DRUM!D211="","",[1]DRUM!D211)</f>
        <v>2300</v>
      </c>
      <c r="H234" s="26">
        <f>IF([1]DRUM!E211="","",[1]DRUM!E211)</f>
        <v>950</v>
      </c>
      <c r="I234" s="26">
        <f>IF([1]DRUM!F211="","",[1]DRUM!F211)</f>
        <v>1500</v>
      </c>
      <c r="J234" s="26">
        <f>IF([1]DRUM!G211="","",[1]DRUM!G211)</f>
        <v>1700</v>
      </c>
      <c r="K234" s="26">
        <f>IF([1]DRUM!H211="","",[1]DRUM!H211)</f>
        <v>1700</v>
      </c>
      <c r="L234" s="26" t="str">
        <f>IF([1]DRUM!I211="","",[1]DRUM!I211)</f>
        <v/>
      </c>
      <c r="M234" s="26">
        <f>IF([1]DRUM!J211="","",
IF(AND([1]DRUM!K211="Wooden Drum",[1]DRUM!J211&gt;Max_WD_Capacity),Max_WD_Capacity,
[1]DRUM!J211))</f>
        <v>3500</v>
      </c>
      <c r="N234" s="26" t="str">
        <f>IF([1]DRUM!K211="","",[1]DRUM!K211)</f>
        <v>Wooden Drum</v>
      </c>
      <c r="O234" s="26">
        <f>IF([1]DRUM!L211="","",[1]DRUM!L211)</f>
        <v>400</v>
      </c>
      <c r="P234" s="26">
        <f>IF([1]DRUM!M211="","",[1]DRUM!M211)</f>
        <v>157</v>
      </c>
      <c r="Q234" s="26">
        <f>IF([1]DRUM!N211="","",[1]DRUM!N211)</f>
        <v>5.1689016628594562</v>
      </c>
      <c r="R234" s="26" t="str">
        <f t="shared" si="38"/>
        <v>Export</v>
      </c>
      <c r="S234" s="26">
        <f ca="1">IF(N234="",0,
IF(Knee_Application="YES",Knee_Width,IF(Knee_Application="NO",0,
IF(OR(Cable_Type="OH",SearchData("Conductor",Cable_Desc)),0,
IF(N234="Steel Drum",Knee_Width,
IF(N234="Plywood Drum",0,
IF(Country="UAE",0,
IF(AND(OR(SearchData("LSHF",Cable_Desc),SearchData("LSZH",Cable_Desc),SearchData("LS0H",Cable_Desc),SearchData("LSOH",Cable_Desc)),D.nom&gt;40),Knee_Width,
IF(AND(Country="Egypt",D.nom&gt;60),Knee_Width,
IF(AND(Country&lt;&gt;"Egypt",D.nom&gt;35),Knee_Width,
0))))))))))</f>
        <v>125</v>
      </c>
      <c r="T234" s="118">
        <f t="shared" ca="1" si="33"/>
        <v>11</v>
      </c>
      <c r="U234" s="118">
        <f t="shared" ca="1" si="34"/>
        <v>4</v>
      </c>
      <c r="V234" s="117">
        <f t="shared" ca="1" si="35"/>
        <v>198.55368225512066</v>
      </c>
      <c r="W234" s="64">
        <f t="shared" ca="1" si="36"/>
        <v>0</v>
      </c>
      <c r="X234" s="64">
        <f t="shared" ca="1" si="39"/>
        <v>1</v>
      </c>
      <c r="Y234" s="64">
        <f t="shared" ca="1" si="37"/>
        <v>0</v>
      </c>
      <c r="AM234" s="156"/>
    </row>
    <row r="235" spans="1:39">
      <c r="A235" s="12">
        <f t="shared" ca="1" si="30"/>
        <v>0</v>
      </c>
      <c r="B235" s="12" t="str">
        <f>IF([1]DRUM!A212="","",[1]DRUM!A212)</f>
        <v>Export</v>
      </c>
      <c r="C235" s="12">
        <f t="shared" ca="1" si="31"/>
        <v>0</v>
      </c>
      <c r="D235" s="155">
        <f t="shared" ca="1" si="32"/>
        <v>0</v>
      </c>
      <c r="E235" s="26" t="str">
        <f>IF([1]DRUM!B212="","",[1]DRUM!B212)</f>
        <v>WDB230029</v>
      </c>
      <c r="F235" s="26">
        <f>IF([1]DRUM!C212="","",[1]DRUM!C212)</f>
        <v>2350</v>
      </c>
      <c r="G235" s="26">
        <f>IF([1]DRUM!D212="","",[1]DRUM!D212)</f>
        <v>2300</v>
      </c>
      <c r="H235" s="26">
        <f>IF([1]DRUM!E212="","",[1]DRUM!E212)</f>
        <v>1300</v>
      </c>
      <c r="I235" s="26">
        <f>IF([1]DRUM!F212="","",[1]DRUM!F212)</f>
        <v>1500</v>
      </c>
      <c r="J235" s="26">
        <f>IF([1]DRUM!G212="","",[1]DRUM!G212)</f>
        <v>1700</v>
      </c>
      <c r="K235" s="26">
        <f>IF([1]DRUM!H212="","",[1]DRUM!H212)</f>
        <v>1700</v>
      </c>
      <c r="L235" s="26" t="str">
        <f>IF([1]DRUM!I212="","",[1]DRUM!I212)</f>
        <v/>
      </c>
      <c r="M235" s="26">
        <f>IF([1]DRUM!J212="","",
IF(AND([1]DRUM!K212="Wooden Drum",[1]DRUM!J212&gt;Max_WD_Capacity),Max_WD_Capacity,
[1]DRUM!J212))</f>
        <v>4000</v>
      </c>
      <c r="N235" s="26" t="str">
        <f>IF([1]DRUM!K212="","",[1]DRUM!K212)</f>
        <v>Wooden Drum</v>
      </c>
      <c r="O235" s="26">
        <f>IF([1]DRUM!L212="","",[1]DRUM!L212)</f>
        <v>500</v>
      </c>
      <c r="P235" s="26">
        <f>IF([1]DRUM!M212="","",[1]DRUM!M212)</f>
        <v>157</v>
      </c>
      <c r="Q235" s="26">
        <f>IF([1]DRUM!N212="","",[1]DRUM!N212)</f>
        <v>4.2411500823462207</v>
      </c>
      <c r="R235" s="26" t="str">
        <f t="shared" si="38"/>
        <v>Export</v>
      </c>
      <c r="S235" s="26">
        <f ca="1">IF(N235="",0,
IF(Knee_Application="YES",Knee_Width,IF(Knee_Application="NO",0,
IF(OR(Cable_Type="OH",SearchData("Conductor",Cable_Desc)),0,
IF(N235="Steel Drum",Knee_Width,
IF(N235="Plywood Drum",0,
IF(Country="UAE",0,
IF(AND(OR(SearchData("LSHF",Cable_Desc),SearchData("LSZH",Cable_Desc),SearchData("LS0H",Cable_Desc),SearchData("LSOH",Cable_Desc)),D.nom&gt;40),Knee_Width,
IF(AND(Country="Egypt",D.nom&gt;60),Knee_Width,
IF(AND(Country&lt;&gt;"Egypt",D.nom&gt;35),Knee_Width,
0))))))))))</f>
        <v>125</v>
      </c>
      <c r="T235" s="118">
        <f t="shared" ca="1" si="33"/>
        <v>11</v>
      </c>
      <c r="U235" s="118">
        <f t="shared" ca="1" si="34"/>
        <v>3</v>
      </c>
      <c r="V235" s="117">
        <f t="shared" ca="1" si="35"/>
        <v>172.59407383997748</v>
      </c>
      <c r="W235" s="64">
        <f t="shared" ca="1" si="36"/>
        <v>0</v>
      </c>
      <c r="X235" s="64">
        <f t="shared" ca="1" si="39"/>
        <v>1</v>
      </c>
      <c r="Y235" s="64">
        <f t="shared" ca="1" si="37"/>
        <v>0</v>
      </c>
      <c r="AM235" s="156"/>
    </row>
    <row r="236" spans="1:39">
      <c r="A236" s="12">
        <f t="shared" ca="1" si="30"/>
        <v>0</v>
      </c>
      <c r="B236" s="12" t="str">
        <f>IF([1]DRUM!A213="","",[1]DRUM!A213)</f>
        <v>Export</v>
      </c>
      <c r="C236" s="12">
        <f t="shared" ca="1" si="31"/>
        <v>0</v>
      </c>
      <c r="D236" s="155">
        <f t="shared" ca="1" si="32"/>
        <v>0</v>
      </c>
      <c r="E236" s="26" t="str">
        <f>IF([1]DRUM!B213="","",[1]DRUM!B213)</f>
        <v>WDB230062</v>
      </c>
      <c r="F236" s="26">
        <f>IF([1]DRUM!C213="","",[1]DRUM!C213)</f>
        <v>2350</v>
      </c>
      <c r="G236" s="26">
        <f>IF([1]DRUM!D213="","",[1]DRUM!D213)</f>
        <v>2300</v>
      </c>
      <c r="H236" s="26">
        <f>IF([1]DRUM!E213="","",[1]DRUM!E213)</f>
        <v>1100</v>
      </c>
      <c r="I236" s="26">
        <f>IF([1]DRUM!F213="","",[1]DRUM!F213)</f>
        <v>1500</v>
      </c>
      <c r="J236" s="26">
        <f>IF([1]DRUM!G213="","",[1]DRUM!G213)</f>
        <v>1700</v>
      </c>
      <c r="K236" s="26">
        <f>IF([1]DRUM!H213="","",[1]DRUM!H213)</f>
        <v>1700</v>
      </c>
      <c r="L236" s="26" t="str">
        <f>IF([1]DRUM!I213="","",[1]DRUM!I213)</f>
        <v/>
      </c>
      <c r="M236" s="26">
        <f>IF([1]DRUM!J213="","",
IF(AND([1]DRUM!K213="Wooden Drum",[1]DRUM!J213&gt;Max_WD_Capacity),Max_WD_Capacity,
[1]DRUM!J213))</f>
        <v>4000</v>
      </c>
      <c r="N236" s="26" t="str">
        <f>IF([1]DRUM!K213="","",[1]DRUM!K213)</f>
        <v>Wooden Drum</v>
      </c>
      <c r="O236" s="26">
        <f>IF([1]DRUM!L213="","",[1]DRUM!L213)</f>
        <v>462</v>
      </c>
      <c r="P236" s="26">
        <f>IF([1]DRUM!M213="","",[1]DRUM!M213)</f>
        <v>157</v>
      </c>
      <c r="Q236" s="26">
        <f>IF([1]DRUM!N213="","",[1]DRUM!N213)</f>
        <v>4.8066367599923829</v>
      </c>
      <c r="R236" s="26" t="str">
        <f t="shared" si="38"/>
        <v>Export</v>
      </c>
      <c r="S236" s="26">
        <f ca="1">IF(N236="",0,
IF(Knee_Application="YES",Knee_Width,IF(Knee_Application="NO",0,
IF(OR(Cable_Type="OH",SearchData("Conductor",Cable_Desc)),0,
IF(N236="Steel Drum",Knee_Width,
IF(N236="Plywood Drum",0,
IF(Country="UAE",0,
IF(AND(OR(SearchData("LSHF",Cable_Desc),SearchData("LSZH",Cable_Desc),SearchData("LS0H",Cable_Desc),SearchData("LSOH",Cable_Desc)),D.nom&gt;40),Knee_Width,
IF(AND(Country="Egypt",D.nom&gt;60),Knee_Width,
IF(AND(Country&lt;&gt;"Egypt",D.nom&gt;35),Knee_Width,
0))))))))))</f>
        <v>125</v>
      </c>
      <c r="T236" s="118">
        <f t="shared" ca="1" si="33"/>
        <v>11</v>
      </c>
      <c r="U236" s="118">
        <f t="shared" ca="1" si="34"/>
        <v>3</v>
      </c>
      <c r="V236" s="117">
        <f t="shared" ca="1" si="35"/>
        <v>151.85956232628482</v>
      </c>
      <c r="W236" s="64">
        <f t="shared" ca="1" si="36"/>
        <v>0</v>
      </c>
      <c r="X236" s="64">
        <f t="shared" ca="1" si="39"/>
        <v>1</v>
      </c>
      <c r="Y236" s="64">
        <f t="shared" ca="1" si="37"/>
        <v>0</v>
      </c>
      <c r="AM236" s="156"/>
    </row>
    <row r="237" spans="1:39">
      <c r="A237" s="12">
        <f t="shared" ca="1" si="30"/>
        <v>0</v>
      </c>
      <c r="B237" s="12" t="str">
        <f>IF([1]DRUM!A214="","",[1]DRUM!A214)</f>
        <v>Export</v>
      </c>
      <c r="C237" s="12">
        <f t="shared" ca="1" si="31"/>
        <v>0</v>
      </c>
      <c r="D237" s="155">
        <f t="shared" ca="1" si="32"/>
        <v>0</v>
      </c>
      <c r="E237" s="26" t="str">
        <f>IF([1]DRUM!B214="","",[1]DRUM!B214)</f>
        <v>WDB230024</v>
      </c>
      <c r="F237" s="26">
        <f>IF([1]DRUM!C214="","",[1]DRUM!C214)</f>
        <v>2350</v>
      </c>
      <c r="G237" s="26">
        <f>IF([1]DRUM!D214="","",[1]DRUM!D214)</f>
        <v>2300</v>
      </c>
      <c r="H237" s="26">
        <f>IF([1]DRUM!E214="","",[1]DRUM!E214)</f>
        <v>1050</v>
      </c>
      <c r="I237" s="26">
        <f>IF([1]DRUM!F214="","",[1]DRUM!F214)</f>
        <v>1500</v>
      </c>
      <c r="J237" s="26">
        <f>IF([1]DRUM!G214="","",[1]DRUM!G214)</f>
        <v>1700</v>
      </c>
      <c r="K237" s="26">
        <f>IF([1]DRUM!H214="","",[1]DRUM!H214)</f>
        <v>1700</v>
      </c>
      <c r="L237" s="26" t="str">
        <f>IF([1]DRUM!I214="","",[1]DRUM!I214)</f>
        <v/>
      </c>
      <c r="M237" s="26">
        <f>IF([1]DRUM!J214="","",
IF(AND([1]DRUM!K214="Wooden Drum",[1]DRUM!J214&gt;Max_WD_Capacity),Max_WD_Capacity,
[1]DRUM!J214))</f>
        <v>5000</v>
      </c>
      <c r="N237" s="26" t="str">
        <f>IF([1]DRUM!K214="","",[1]DRUM!K214)</f>
        <v>Wooden Drum</v>
      </c>
      <c r="O237" s="26">
        <f>IF([1]DRUM!L214="","",[1]DRUM!L214)</f>
        <v>510</v>
      </c>
      <c r="P237" s="26">
        <f>IF([1]DRUM!M214="","",[1]DRUM!M214)</f>
        <v>157</v>
      </c>
      <c r="Q237" s="26">
        <f>IF([1]DRUM!N214="","",[1]DRUM!N214)</f>
        <v>4.9332822138402221</v>
      </c>
      <c r="R237" s="26" t="str">
        <f t="shared" si="38"/>
        <v>Export</v>
      </c>
      <c r="S237" s="26">
        <f ca="1">IF(N237="",0,
IF(Knee_Application="YES",Knee_Width,IF(Knee_Application="NO",0,
IF(OR(Cable_Type="OH",SearchData("Conductor",Cable_Desc)),0,
IF(N237="Steel Drum",Knee_Width,
IF(N237="Plywood Drum",0,
IF(Country="UAE",0,
IF(AND(OR(SearchData("LSHF",Cable_Desc),SearchData("LSZH",Cable_Desc),SearchData("LS0H",Cable_Desc),SearchData("LSOH",Cable_Desc)),D.nom&gt;40),Knee_Width,
IF(AND(Country="Egypt",D.nom&gt;60),Knee_Width,
IF(AND(Country&lt;&gt;"Egypt",D.nom&gt;35),Knee_Width,
0))))))))))</f>
        <v>125</v>
      </c>
      <c r="T237" s="118">
        <f t="shared" ca="1" si="33"/>
        <v>11</v>
      </c>
      <c r="U237" s="118">
        <f t="shared" ca="1" si="34"/>
        <v>4</v>
      </c>
      <c r="V237" s="117">
        <f t="shared" ca="1" si="35"/>
        <v>212.37668993091575</v>
      </c>
      <c r="W237" s="64">
        <f t="shared" ca="1" si="36"/>
        <v>0</v>
      </c>
      <c r="X237" s="64">
        <f t="shared" ca="1" si="39"/>
        <v>1</v>
      </c>
      <c r="Y237" s="64">
        <f t="shared" ca="1" si="37"/>
        <v>1</v>
      </c>
      <c r="AM237" s="156"/>
    </row>
    <row r="238" spans="1:39">
      <c r="A238" s="12">
        <f t="shared" ca="1" si="30"/>
        <v>0</v>
      </c>
      <c r="B238" s="12" t="str">
        <f>IF([1]DRUM!A215="","",[1]DRUM!A215)</f>
        <v>Export</v>
      </c>
      <c r="C238" s="12">
        <f t="shared" ca="1" si="31"/>
        <v>0</v>
      </c>
      <c r="D238" s="155">
        <f t="shared" ca="1" si="32"/>
        <v>0</v>
      </c>
      <c r="E238" s="26" t="str">
        <f>IF([1]DRUM!B215="","",[1]DRUM!B215)</f>
        <v>WDB230003</v>
      </c>
      <c r="F238" s="26">
        <f>IF([1]DRUM!C215="","",[1]DRUM!C215)</f>
        <v>2350</v>
      </c>
      <c r="G238" s="26">
        <f>IF([1]DRUM!D215="","",[1]DRUM!D215)</f>
        <v>2300</v>
      </c>
      <c r="H238" s="26">
        <f>IF([1]DRUM!E215="","",[1]DRUM!E215)</f>
        <v>1100</v>
      </c>
      <c r="I238" s="26">
        <f>IF([1]DRUM!F215="","",[1]DRUM!F215)</f>
        <v>1500</v>
      </c>
      <c r="J238" s="26">
        <f>IF([1]DRUM!G215="","",[1]DRUM!G215)</f>
        <v>1700</v>
      </c>
      <c r="K238" s="26">
        <f>IF([1]DRUM!H215="","",[1]DRUM!H215)</f>
        <v>1700</v>
      </c>
      <c r="L238" s="26" t="str">
        <f>IF([1]DRUM!I215="","",[1]DRUM!I215)</f>
        <v>Supported</v>
      </c>
      <c r="M238" s="26">
        <f>IF([1]DRUM!J215="","",
IF(AND([1]DRUM!K215="Wooden Drum",[1]DRUM!J215&gt;Max_WD_Capacity),Max_WD_Capacity,
[1]DRUM!J215))</f>
        <v>5300</v>
      </c>
      <c r="N238" s="26" t="str">
        <f>IF([1]DRUM!K215="","",[1]DRUM!K215)</f>
        <v>Wooden Drum</v>
      </c>
      <c r="O238" s="26">
        <f>IF([1]DRUM!L215="","",[1]DRUM!L215)</f>
        <v>510</v>
      </c>
      <c r="P238" s="26">
        <f>IF([1]DRUM!M215="","",[1]DRUM!M215)</f>
        <v>157</v>
      </c>
      <c r="Q238" s="26">
        <f>IF([1]DRUM!N215="","",[1]DRUM!N215)</f>
        <v>4.8066367599923829</v>
      </c>
      <c r="R238" s="26" t="str">
        <f t="shared" si="38"/>
        <v>Export</v>
      </c>
      <c r="S238" s="26">
        <f ca="1">IF(N238="",0,
IF(Knee_Application="YES",Knee_Width,IF(Knee_Application="NO",0,
IF(OR(Cable_Type="OH",SearchData("Conductor",Cable_Desc)),0,
IF(N238="Steel Drum",Knee_Width,
IF(N238="Plywood Drum",0,
IF(Country="UAE",0,
IF(AND(OR(SearchData("LSHF",Cable_Desc),SearchData("LSZH",Cable_Desc),SearchData("LS0H",Cable_Desc),SearchData("LSOH",Cable_Desc)),D.nom&gt;40),Knee_Width,
IF(AND(Country="Egypt",D.nom&gt;60),Knee_Width,
IF(AND(Country&lt;&gt;"Egypt",D.nom&gt;35),Knee_Width,
0))))))))))</f>
        <v>125</v>
      </c>
      <c r="T238" s="118">
        <f t="shared" ca="1" si="33"/>
        <v>11</v>
      </c>
      <c r="U238" s="118">
        <f t="shared" ca="1" si="34"/>
        <v>3</v>
      </c>
      <c r="V238" s="117">
        <f t="shared" ca="1" si="35"/>
        <v>151.85956232628482</v>
      </c>
      <c r="W238" s="64">
        <f t="shared" ca="1" si="36"/>
        <v>0</v>
      </c>
      <c r="X238" s="64">
        <f t="shared" ca="1" si="39"/>
        <v>1</v>
      </c>
      <c r="Y238" s="64">
        <f t="shared" ca="1" si="37"/>
        <v>0</v>
      </c>
      <c r="AM238" s="156"/>
    </row>
    <row r="239" spans="1:39">
      <c r="A239" s="12">
        <f t="shared" ca="1" si="30"/>
        <v>0</v>
      </c>
      <c r="B239" s="12" t="str">
        <f>IF([1]DRUM!A216="","",[1]DRUM!A216)</f>
        <v>Export</v>
      </c>
      <c r="C239" s="12">
        <f t="shared" ca="1" si="31"/>
        <v>0</v>
      </c>
      <c r="D239" s="155">
        <f t="shared" ca="1" si="32"/>
        <v>0</v>
      </c>
      <c r="E239" s="26" t="str">
        <f>IF([1]DRUM!B216="","",[1]DRUM!B216)</f>
        <v>WDB230031</v>
      </c>
      <c r="F239" s="26">
        <f>IF([1]DRUM!C216="","",[1]DRUM!C216)</f>
        <v>2350</v>
      </c>
      <c r="G239" s="26">
        <f>IF([1]DRUM!D216="","",[1]DRUM!D216)</f>
        <v>2300</v>
      </c>
      <c r="H239" s="26">
        <f>IF([1]DRUM!E216="","",[1]DRUM!E216)</f>
        <v>1550</v>
      </c>
      <c r="I239" s="26">
        <f>IF([1]DRUM!F216="","",[1]DRUM!F216)</f>
        <v>1500</v>
      </c>
      <c r="J239" s="26">
        <f>IF([1]DRUM!G216="","",[1]DRUM!G216)</f>
        <v>1700</v>
      </c>
      <c r="K239" s="26">
        <f>IF([1]DRUM!H216="","",[1]DRUM!H216)</f>
        <v>1700</v>
      </c>
      <c r="L239" s="26" t="str">
        <f>IF([1]DRUM!I216="","",[1]DRUM!I216)</f>
        <v/>
      </c>
      <c r="M239" s="26">
        <f>IF([1]DRUM!J216="","",
IF(AND([1]DRUM!K216="Wooden Drum",[1]DRUM!J216&gt;Max_WD_Capacity),Max_WD_Capacity,
[1]DRUM!J216))</f>
        <v>6500</v>
      </c>
      <c r="N239" s="26" t="str">
        <f>IF([1]DRUM!K216="","",[1]DRUM!K216)</f>
        <v>Wooden Drum</v>
      </c>
      <c r="O239" s="26">
        <f>IF([1]DRUM!L216="","",[1]DRUM!L216)</f>
        <v>510</v>
      </c>
      <c r="P239" s="26">
        <f>IF([1]DRUM!M216="","",[1]DRUM!M216)</f>
        <v>157</v>
      </c>
      <c r="Q239" s="26">
        <f>IF([1]DRUM!N216="","",[1]DRUM!N216)</f>
        <v>3.4017557952151982</v>
      </c>
      <c r="R239" s="26" t="str">
        <f t="shared" si="38"/>
        <v>Export</v>
      </c>
      <c r="S239" s="26">
        <f ca="1">IF(N239="",0,
IF(Knee_Application="YES",Knee_Width,IF(Knee_Application="NO",0,
IF(OR(Cable_Type="OH",SearchData("Conductor",Cable_Desc)),0,
IF(N239="Steel Drum",Knee_Width,
IF(N239="Plywood Drum",0,
IF(Country="UAE",0,
IF(AND(OR(SearchData("LSHF",Cable_Desc),SearchData("LSZH",Cable_Desc),SearchData("LS0H",Cable_Desc),SearchData("LSOH",Cable_Desc)),D.nom&gt;40),Knee_Width,
IF(AND(Country="Egypt",D.nom&gt;60),Knee_Width,
IF(AND(Country&lt;&gt;"Egypt",D.nom&gt;35),Knee_Width,
0))))))))))</f>
        <v>125</v>
      </c>
      <c r="T239" s="118">
        <f t="shared" ca="1" si="33"/>
        <v>11</v>
      </c>
      <c r="U239" s="118">
        <f t="shared" ca="1" si="34"/>
        <v>2</v>
      </c>
      <c r="V239" s="117">
        <f t="shared" ca="1" si="35"/>
        <v>123.93708682117877</v>
      </c>
      <c r="W239" s="64">
        <f t="shared" ca="1" si="36"/>
        <v>1</v>
      </c>
      <c r="X239" s="64">
        <f t="shared" ca="1" si="39"/>
        <v>1</v>
      </c>
      <c r="Y239" s="64">
        <f t="shared" ca="1" si="37"/>
        <v>0</v>
      </c>
      <c r="AM239" s="156"/>
    </row>
    <row r="240" spans="1:39">
      <c r="A240" s="12">
        <f t="shared" ca="1" si="30"/>
        <v>0</v>
      </c>
      <c r="B240" s="12" t="str">
        <f>IF([1]DRUM!A217="","",[1]DRUM!A217)</f>
        <v>Export</v>
      </c>
      <c r="C240" s="12">
        <f t="shared" ca="1" si="31"/>
        <v>0</v>
      </c>
      <c r="D240" s="155">
        <f t="shared" ca="1" si="32"/>
        <v>0</v>
      </c>
      <c r="E240" s="26" t="str">
        <f>IF([1]DRUM!B217="","",[1]DRUM!B217)</f>
        <v>WDB230017</v>
      </c>
      <c r="F240" s="26">
        <f>IF([1]DRUM!C217="","",[1]DRUM!C217)</f>
        <v>2350</v>
      </c>
      <c r="G240" s="26">
        <f>IF([1]DRUM!D217="","",[1]DRUM!D217)</f>
        <v>2300</v>
      </c>
      <c r="H240" s="26">
        <f>IF([1]DRUM!E217="","",[1]DRUM!E217)</f>
        <v>1400</v>
      </c>
      <c r="I240" s="26">
        <f>IF([1]DRUM!F217="","",[1]DRUM!F217)</f>
        <v>1500</v>
      </c>
      <c r="J240" s="26">
        <f>IF([1]DRUM!G217="","",[1]DRUM!G217)</f>
        <v>1700</v>
      </c>
      <c r="K240" s="26">
        <f>IF([1]DRUM!H217="","",[1]DRUM!H217)</f>
        <v>1700</v>
      </c>
      <c r="L240" s="26" t="str">
        <f>IF([1]DRUM!I217="","",[1]DRUM!I217)</f>
        <v>Supported</v>
      </c>
      <c r="M240" s="26">
        <f>IF([1]DRUM!J217="","",
IF(AND([1]DRUM!K217="Wooden Drum",[1]DRUM!J217&gt;Max_WD_Capacity),Max_WD_Capacity,
[1]DRUM!J217))</f>
        <v>7000</v>
      </c>
      <c r="N240" s="26" t="str">
        <f>IF([1]DRUM!K217="","",[1]DRUM!K217)</f>
        <v>Wooden Drum</v>
      </c>
      <c r="O240" s="26">
        <f>IF([1]DRUM!L217="","",[1]DRUM!L217)</f>
        <v>510</v>
      </c>
      <c r="P240" s="26">
        <f>IF([1]DRUM!M217="","",[1]DRUM!M217)</f>
        <v>157</v>
      </c>
      <c r="Q240" s="26">
        <f>IF([1]DRUM!N217="","",[1]DRUM!N217)</f>
        <v>3.9230638261702544</v>
      </c>
      <c r="R240" s="26" t="str">
        <f t="shared" si="38"/>
        <v>Export</v>
      </c>
      <c r="S240" s="26">
        <f ca="1">IF(N240="",0,
IF(Knee_Application="YES",Knee_Width,IF(Knee_Application="NO",0,
IF(OR(Cable_Type="OH",SearchData("Conductor",Cable_Desc)),0,
IF(N240="Steel Drum",Knee_Width,
IF(N240="Plywood Drum",0,
IF(Country="UAE",0,
IF(AND(OR(SearchData("LSHF",Cable_Desc),SearchData("LSZH",Cable_Desc),SearchData("LS0H",Cable_Desc),SearchData("LSOH",Cable_Desc)),D.nom&gt;40),Knee_Width,
IF(AND(Country="Egypt",D.nom&gt;60),Knee_Width,
IF(AND(Country&lt;&gt;"Egypt",D.nom&gt;35),Knee_Width,
0))))))))))</f>
        <v>125</v>
      </c>
      <c r="T240" s="118">
        <f t="shared" ca="1" si="33"/>
        <v>11</v>
      </c>
      <c r="U240" s="118">
        <f t="shared" ca="1" si="34"/>
        <v>2</v>
      </c>
      <c r="V240" s="117">
        <f t="shared" ca="1" si="35"/>
        <v>113.56983106433245</v>
      </c>
      <c r="W240" s="64">
        <f t="shared" ca="1" si="36"/>
        <v>0</v>
      </c>
      <c r="X240" s="64">
        <f t="shared" ca="1" si="39"/>
        <v>1</v>
      </c>
      <c r="Y240" s="64">
        <f t="shared" ca="1" si="37"/>
        <v>0</v>
      </c>
      <c r="AM240" s="156"/>
    </row>
    <row r="241" spans="1:39">
      <c r="A241" s="12">
        <f t="shared" ca="1" si="30"/>
        <v>0</v>
      </c>
      <c r="B241" s="12" t="str">
        <f>IF([1]DRUM!A218="","",[1]DRUM!A218)</f>
        <v>Export</v>
      </c>
      <c r="C241" s="12">
        <f t="shared" ca="1" si="31"/>
        <v>0</v>
      </c>
      <c r="D241" s="155">
        <f t="shared" ca="1" si="32"/>
        <v>0</v>
      </c>
      <c r="E241" s="26" t="str">
        <f>IF([1]DRUM!B218="","",[1]DRUM!B218)</f>
        <v>WDB230004</v>
      </c>
      <c r="F241" s="26">
        <f>IF([1]DRUM!C218="","",[1]DRUM!C218)</f>
        <v>2350</v>
      </c>
      <c r="G241" s="26">
        <f>IF([1]DRUM!D218="","",[1]DRUM!D218)</f>
        <v>2300</v>
      </c>
      <c r="H241" s="26">
        <f>IF([1]DRUM!E218="","",[1]DRUM!E218)</f>
        <v>1100</v>
      </c>
      <c r="I241" s="26">
        <f>IF([1]DRUM!F218="","",[1]DRUM!F218)</f>
        <v>1500</v>
      </c>
      <c r="J241" s="26">
        <f>IF([1]DRUM!G218="","",[1]DRUM!G218)</f>
        <v>1700</v>
      </c>
      <c r="K241" s="26">
        <f>IF([1]DRUM!H218="","",[1]DRUM!H218)</f>
        <v>1700</v>
      </c>
      <c r="L241" s="26" t="str">
        <f>IF([1]DRUM!I218="","",[1]DRUM!I218)</f>
        <v>Supported</v>
      </c>
      <c r="M241" s="26">
        <f>IF([1]DRUM!J218="","",
IF(AND([1]DRUM!K218="Wooden Drum",[1]DRUM!J218&gt;Max_WD_Capacity),Max_WD_Capacity,
[1]DRUM!J218))</f>
        <v>7500</v>
      </c>
      <c r="N241" s="26" t="str">
        <f>IF([1]DRUM!K218="","",[1]DRUM!K218)</f>
        <v>Wooden Drum</v>
      </c>
      <c r="O241" s="26">
        <f>IF([1]DRUM!L218="","",[1]DRUM!L218)</f>
        <v>510</v>
      </c>
      <c r="P241" s="26">
        <f>IF([1]DRUM!M218="","",[1]DRUM!M218)</f>
        <v>157</v>
      </c>
      <c r="Q241" s="26">
        <f>IF([1]DRUM!N218="","",[1]DRUM!N218)</f>
        <v>4.8066367599923829</v>
      </c>
      <c r="R241" s="26" t="str">
        <f t="shared" si="38"/>
        <v>Export</v>
      </c>
      <c r="S241" s="26">
        <f ca="1">IF(N241="",0,
IF(Knee_Application="YES",Knee_Width,IF(Knee_Application="NO",0,
IF(OR(Cable_Type="OH",SearchData("Conductor",Cable_Desc)),0,
IF(N241="Steel Drum",Knee_Width,
IF(N241="Plywood Drum",0,
IF(Country="UAE",0,
IF(AND(OR(SearchData("LSHF",Cable_Desc),SearchData("LSZH",Cable_Desc),SearchData("LS0H",Cable_Desc),SearchData("LSOH",Cable_Desc)),D.nom&gt;40),Knee_Width,
IF(AND(Country="Egypt",D.nom&gt;60),Knee_Width,
IF(AND(Country&lt;&gt;"Egypt",D.nom&gt;35),Knee_Width,
0))))))))))</f>
        <v>125</v>
      </c>
      <c r="T241" s="118">
        <f t="shared" ca="1" si="33"/>
        <v>11</v>
      </c>
      <c r="U241" s="118">
        <f t="shared" ca="1" si="34"/>
        <v>3</v>
      </c>
      <c r="V241" s="117">
        <f t="shared" ca="1" si="35"/>
        <v>151.85956232628482</v>
      </c>
      <c r="W241" s="64">
        <f t="shared" ca="1" si="36"/>
        <v>0</v>
      </c>
      <c r="X241" s="64">
        <f t="shared" ca="1" si="39"/>
        <v>1</v>
      </c>
      <c r="Y241" s="64">
        <f t="shared" ca="1" si="37"/>
        <v>0</v>
      </c>
      <c r="AM241" s="156"/>
    </row>
    <row r="242" spans="1:39">
      <c r="A242" s="12">
        <f t="shared" ca="1" si="30"/>
        <v>0</v>
      </c>
      <c r="B242" s="12" t="str">
        <f>IF([1]DRUM!A219="","",[1]DRUM!A219)</f>
        <v>Export</v>
      </c>
      <c r="C242" s="12">
        <f t="shared" ca="1" si="31"/>
        <v>0</v>
      </c>
      <c r="D242" s="155">
        <f t="shared" ca="1" si="32"/>
        <v>0</v>
      </c>
      <c r="E242" s="26" t="str">
        <f>IF([1]DRUM!B219="","",[1]DRUM!B219)</f>
        <v>WDB240070</v>
      </c>
      <c r="F242" s="26">
        <f>IF([1]DRUM!C219="","",[1]DRUM!C219)</f>
        <v>2450</v>
      </c>
      <c r="G242" s="26">
        <f>IF([1]DRUM!D219="","",[1]DRUM!D219)</f>
        <v>2400</v>
      </c>
      <c r="H242" s="26">
        <f>IF([1]DRUM!E219="","",[1]DRUM!E219)</f>
        <v>1750</v>
      </c>
      <c r="I242" s="26">
        <f>IF([1]DRUM!F219="","",[1]DRUM!F219)</f>
        <v>1500</v>
      </c>
      <c r="J242" s="26">
        <f>IF([1]DRUM!G219="","",[1]DRUM!G219)</f>
        <v>1700</v>
      </c>
      <c r="K242" s="26">
        <f>IF([1]DRUM!H219="","",[1]DRUM!H219)</f>
        <v>1700</v>
      </c>
      <c r="L242" s="26" t="str">
        <f>IF([1]DRUM!I219="","",[1]DRUM!I219)</f>
        <v/>
      </c>
      <c r="M242" s="26">
        <f>IF([1]DRUM!J219="","",
IF(AND([1]DRUM!K219="Wooden Drum",[1]DRUM!J219&gt;Max_WD_Capacity),Max_WD_Capacity,
[1]DRUM!J219))</f>
        <v>2500</v>
      </c>
      <c r="N242" s="26" t="str">
        <f>IF([1]DRUM!K219="","",[1]DRUM!K219)</f>
        <v>Wooden Drum</v>
      </c>
      <c r="O242" s="26">
        <f>IF([1]DRUM!L219="","",[1]DRUM!L219)</f>
        <v>451</v>
      </c>
      <c r="P242" s="26">
        <f>IF([1]DRUM!M219="","",[1]DRUM!M219)</f>
        <v>164</v>
      </c>
      <c r="Q242" s="26">
        <f>IF([1]DRUM!N219="","",[1]DRUM!N219)</f>
        <v>3.1779173186469252</v>
      </c>
      <c r="R242" s="26" t="str">
        <f t="shared" si="38"/>
        <v>Export</v>
      </c>
      <c r="S242" s="26">
        <f ca="1">IF(N242="",0,
IF(Knee_Application="YES",Knee_Width,IF(Knee_Application="NO",0,
IF(OR(Cable_Type="OH",SearchData("Conductor",Cable_Desc)),0,
IF(N242="Steel Drum",Knee_Width,
IF(N242="Plywood Drum",0,
IF(Country="UAE",0,
IF(AND(OR(SearchData("LSHF",Cable_Desc),SearchData("LSZH",Cable_Desc),SearchData("LS0H",Cable_Desc),SearchData("LSOH",Cable_Desc)),D.nom&gt;40),Knee_Width,
IF(AND(Country="Egypt",D.nom&gt;60),Knee_Width,
IF(AND(Country&lt;&gt;"Egypt",D.nom&gt;35),Knee_Width,
0))))))))))</f>
        <v>125</v>
      </c>
      <c r="T242" s="118">
        <f t="shared" ca="1" si="33"/>
        <v>11</v>
      </c>
      <c r="U242" s="118">
        <f t="shared" ca="1" si="34"/>
        <v>1</v>
      </c>
      <c r="V242" s="117">
        <f t="shared" ca="1" si="35"/>
        <v>64.677852915045221</v>
      </c>
      <c r="W242" s="64">
        <f t="shared" ca="1" si="36"/>
        <v>1</v>
      </c>
      <c r="X242" s="64">
        <f t="shared" ca="1" si="39"/>
        <v>0</v>
      </c>
      <c r="Y242" s="64">
        <f t="shared" ca="1" si="37"/>
        <v>0</v>
      </c>
      <c r="AM242" s="156"/>
    </row>
    <row r="243" spans="1:39">
      <c r="A243" s="12">
        <f t="shared" ca="1" si="30"/>
        <v>0</v>
      </c>
      <c r="B243" s="12" t="str">
        <f>IF([1]DRUM!A220="","",[1]DRUM!A220)</f>
        <v>Export</v>
      </c>
      <c r="C243" s="12">
        <f t="shared" ca="1" si="31"/>
        <v>0</v>
      </c>
      <c r="D243" s="155">
        <f t="shared" ca="1" si="32"/>
        <v>0</v>
      </c>
      <c r="E243" s="26" t="str">
        <f>IF([1]DRUM!B220="","",[1]DRUM!B220)</f>
        <v>WDB240056</v>
      </c>
      <c r="F243" s="26">
        <f>IF([1]DRUM!C220="","",[1]DRUM!C220)</f>
        <v>2450</v>
      </c>
      <c r="G243" s="26">
        <f>IF([1]DRUM!D220="","",[1]DRUM!D220)</f>
        <v>2400</v>
      </c>
      <c r="H243" s="26">
        <f>IF([1]DRUM!E220="","",[1]DRUM!E220)</f>
        <v>1500</v>
      </c>
      <c r="I243" s="26">
        <f>IF([1]DRUM!F220="","",[1]DRUM!F220)</f>
        <v>1500</v>
      </c>
      <c r="J243" s="26">
        <f>IF([1]DRUM!G220="","",[1]DRUM!G220)</f>
        <v>1700</v>
      </c>
      <c r="K243" s="26">
        <f>IF([1]DRUM!H220="","",[1]DRUM!H220)</f>
        <v>1700</v>
      </c>
      <c r="L243" s="26" t="str">
        <f>IF([1]DRUM!I220="","",[1]DRUM!I220)</f>
        <v/>
      </c>
      <c r="M243" s="26">
        <f>IF([1]DRUM!J220="","",
IF(AND([1]DRUM!K220="Wooden Drum",[1]DRUM!J220&gt;Max_WD_Capacity),Max_WD_Capacity,
[1]DRUM!J220))</f>
        <v>3000</v>
      </c>
      <c r="N243" s="26" t="str">
        <f>IF([1]DRUM!K220="","",[1]DRUM!K220)</f>
        <v>Wooden Drum</v>
      </c>
      <c r="O243" s="26">
        <f>IF([1]DRUM!L220="","",[1]DRUM!L220)</f>
        <v>490</v>
      </c>
      <c r="P243" s="26">
        <f>IF([1]DRUM!M220="","",[1]DRUM!M220)</f>
        <v>164</v>
      </c>
      <c r="Q243" s="26">
        <f>IF([1]DRUM!N220="","",[1]DRUM!N220)</f>
        <v>4.135121330287566</v>
      </c>
      <c r="R243" s="26" t="str">
        <f t="shared" si="38"/>
        <v>Export</v>
      </c>
      <c r="S243" s="26">
        <f ca="1">IF(N243="",0,
IF(Knee_Application="YES",Knee_Width,IF(Knee_Application="NO",0,
IF(OR(Cable_Type="OH",SearchData("Conductor",Cable_Desc)),0,
IF(N243="Steel Drum",Knee_Width,
IF(N243="Plywood Drum",0,
IF(Country="UAE",0,
IF(AND(OR(SearchData("LSHF",Cable_Desc),SearchData("LSZH",Cable_Desc),SearchData("LS0H",Cable_Desc),SearchData("LSOH",Cable_Desc)),D.nom&gt;40),Knee_Width,
IF(AND(Country="Egypt",D.nom&gt;60),Knee_Width,
IF(AND(Country&lt;&gt;"Egypt",D.nom&gt;35),Knee_Width,
0))))))))))</f>
        <v>125</v>
      </c>
      <c r="T243" s="118">
        <f t="shared" ca="1" si="33"/>
        <v>11</v>
      </c>
      <c r="U243" s="118">
        <f t="shared" ca="1" si="34"/>
        <v>2</v>
      </c>
      <c r="V243" s="117">
        <f t="shared" ca="1" si="35"/>
        <v>120.48133490222999</v>
      </c>
      <c r="W243" s="64">
        <f t="shared" ca="1" si="36"/>
        <v>1</v>
      </c>
      <c r="X243" s="64">
        <f t="shared" ca="1" si="39"/>
        <v>0</v>
      </c>
      <c r="Y243" s="64">
        <f t="shared" ca="1" si="37"/>
        <v>0</v>
      </c>
      <c r="AM243" s="156"/>
    </row>
    <row r="244" spans="1:39">
      <c r="A244" s="12">
        <f t="shared" ca="1" si="30"/>
        <v>0</v>
      </c>
      <c r="B244" s="12" t="str">
        <f>IF([1]DRUM!A221="","",[1]DRUM!A221)</f>
        <v>Export</v>
      </c>
      <c r="C244" s="12">
        <f t="shared" ca="1" si="31"/>
        <v>0</v>
      </c>
      <c r="D244" s="155">
        <f t="shared" ca="1" si="32"/>
        <v>0</v>
      </c>
      <c r="E244" s="26" t="str">
        <f>IF([1]DRUM!B221="","",[1]DRUM!B221)</f>
        <v>WDB240001</v>
      </c>
      <c r="F244" s="26">
        <f>IF([1]DRUM!C221="","",[1]DRUM!C221)</f>
        <v>2450</v>
      </c>
      <c r="G244" s="26">
        <f>IF([1]DRUM!D221="","",[1]DRUM!D221)</f>
        <v>2400</v>
      </c>
      <c r="H244" s="26">
        <f>IF([1]DRUM!E221="","",[1]DRUM!E221)</f>
        <v>1300</v>
      </c>
      <c r="I244" s="26">
        <f>IF([1]DRUM!F221="","",[1]DRUM!F221)</f>
        <v>1500</v>
      </c>
      <c r="J244" s="26">
        <f>IF([1]DRUM!G221="","",[1]DRUM!G221)</f>
        <v>1700</v>
      </c>
      <c r="K244" s="26">
        <f>IF([1]DRUM!H221="","",[1]DRUM!H221)</f>
        <v>1700</v>
      </c>
      <c r="L244" s="26" t="str">
        <f>IF([1]DRUM!I221="","",[1]DRUM!I221)</f>
        <v/>
      </c>
      <c r="M244" s="26">
        <f>IF([1]DRUM!J221="","",
IF(AND([1]DRUM!K221="Wooden Drum",[1]DRUM!J221&gt;Max_WD_Capacity),Max_WD_Capacity,
[1]DRUM!J221))</f>
        <v>3500</v>
      </c>
      <c r="N244" s="26" t="str">
        <f>IF([1]DRUM!K221="","",[1]DRUM!K221)</f>
        <v>Wooden Drum</v>
      </c>
      <c r="O244" s="26">
        <f>IF([1]DRUM!L221="","",[1]DRUM!L221)</f>
        <v>570</v>
      </c>
      <c r="P244" s="26">
        <f>IF([1]DRUM!M221="","",[1]DRUM!M221)</f>
        <v>164</v>
      </c>
      <c r="Q244" s="26">
        <f>IF([1]DRUM!N221="","",[1]DRUM!N221)</f>
        <v>4.7948557875414215</v>
      </c>
      <c r="R244" s="26" t="str">
        <f t="shared" si="38"/>
        <v>Export</v>
      </c>
      <c r="S244" s="26">
        <f ca="1">IF(N244="",0,
IF(Knee_Application="YES",Knee_Width,IF(Knee_Application="NO",0,
IF(OR(Cable_Type="OH",SearchData("Conductor",Cable_Desc)),0,
IF(N244="Steel Drum",Knee_Width,
IF(N244="Plywood Drum",0,
IF(Country="UAE",0,
IF(AND(OR(SearchData("LSHF",Cable_Desc),SearchData("LSZH",Cable_Desc),SearchData("LS0H",Cable_Desc),SearchData("LSOH",Cable_Desc)),D.nom&gt;40),Knee_Width,
IF(AND(Country="Egypt",D.nom&gt;60),Knee_Width,
IF(AND(Country&lt;&gt;"Egypt",D.nom&gt;35),Knee_Width,
0))))))))))</f>
        <v>125</v>
      </c>
      <c r="T244" s="118">
        <f t="shared" ca="1" si="33"/>
        <v>11</v>
      </c>
      <c r="U244" s="118">
        <f t="shared" ca="1" si="34"/>
        <v>3</v>
      </c>
      <c r="V244" s="117">
        <f t="shared" ca="1" si="35"/>
        <v>172.59407383997748</v>
      </c>
      <c r="W244" s="64">
        <f t="shared" ca="1" si="36"/>
        <v>0</v>
      </c>
      <c r="X244" s="64">
        <f t="shared" ca="1" si="39"/>
        <v>1</v>
      </c>
      <c r="Y244" s="64">
        <f t="shared" ca="1" si="37"/>
        <v>0</v>
      </c>
      <c r="AM244" s="156"/>
    </row>
    <row r="245" spans="1:39">
      <c r="A245" s="12">
        <f t="shared" ca="1" si="30"/>
        <v>0</v>
      </c>
      <c r="B245" s="12" t="str">
        <f>IF([1]DRUM!A222="","",[1]DRUM!A222)</f>
        <v>Export</v>
      </c>
      <c r="C245" s="12">
        <f t="shared" ca="1" si="31"/>
        <v>0</v>
      </c>
      <c r="D245" s="155">
        <f t="shared" ca="1" si="32"/>
        <v>0</v>
      </c>
      <c r="E245" s="26" t="str">
        <f>IF([1]DRUM!B222="","",[1]DRUM!B222)</f>
        <v>WDB240018</v>
      </c>
      <c r="F245" s="26">
        <f>IF([1]DRUM!C222="","",[1]DRUM!C222)</f>
        <v>2450</v>
      </c>
      <c r="G245" s="26">
        <f>IF([1]DRUM!D222="","",[1]DRUM!D222)</f>
        <v>2400</v>
      </c>
      <c r="H245" s="26">
        <f>IF([1]DRUM!E222="","",[1]DRUM!E222)</f>
        <v>1100</v>
      </c>
      <c r="I245" s="26">
        <f>IF([1]DRUM!F222="","",[1]DRUM!F222)</f>
        <v>1400</v>
      </c>
      <c r="J245" s="26">
        <f>IF([1]DRUM!G222="","",[1]DRUM!G222)</f>
        <v>1600</v>
      </c>
      <c r="K245" s="26">
        <f>IF([1]DRUM!H222="","",[1]DRUM!H222)</f>
        <v>1600</v>
      </c>
      <c r="L245" s="26" t="str">
        <f>IF([1]DRUM!I222="","",[1]DRUM!I222)</f>
        <v>Supported</v>
      </c>
      <c r="M245" s="26">
        <f>IF([1]DRUM!J222="","",
IF(AND([1]DRUM!K222="Wooden Drum",[1]DRUM!J222&gt;Max_WD_Capacity),Max_WD_Capacity,
[1]DRUM!J222))</f>
        <v>4500</v>
      </c>
      <c r="N245" s="26" t="str">
        <f>IF([1]DRUM!K222="","",[1]DRUM!K222)</f>
        <v>Wooden Drum</v>
      </c>
      <c r="O245" s="26">
        <f>IF([1]DRUM!L222="","",[1]DRUM!L222)</f>
        <v>570</v>
      </c>
      <c r="P245" s="26">
        <f>IF([1]DRUM!M222="","",[1]DRUM!M222)</f>
        <v>154</v>
      </c>
      <c r="Q245" s="26">
        <f>IF([1]DRUM!N222="","",[1]DRUM!N222)</f>
        <v>5.0029863008417452</v>
      </c>
      <c r="R245" s="26" t="str">
        <f t="shared" si="38"/>
        <v>Export</v>
      </c>
      <c r="S245" s="26">
        <f ca="1">IF(N245="",0,
IF(Knee_Application="YES",Knee_Width,IF(Knee_Application="NO",0,
IF(OR(Cable_Type="OH",SearchData("Conductor",Cable_Desc)),0,
IF(N245="Steel Drum",Knee_Width,
IF(N245="Plywood Drum",0,
IF(Country="UAE",0,
IF(AND(OR(SearchData("LSHF",Cable_Desc),SearchData("LSZH",Cable_Desc),SearchData("LS0H",Cable_Desc),SearchData("LSOH",Cable_Desc)),D.nom&gt;40),Knee_Width,
IF(AND(Country="Egypt",D.nom&gt;60),Knee_Width,
IF(AND(Country&lt;&gt;"Egypt",D.nom&gt;35),Knee_Width,
0))))))))))</f>
        <v>125</v>
      </c>
      <c r="T245" s="118">
        <f t="shared" ca="1" si="33"/>
        <v>10</v>
      </c>
      <c r="U245" s="118">
        <f t="shared" ca="1" si="34"/>
        <v>4</v>
      </c>
      <c r="V245" s="117">
        <f t="shared" ca="1" si="35"/>
        <v>199.35290342619393</v>
      </c>
      <c r="W245" s="64">
        <f t="shared" ca="1" si="36"/>
        <v>0</v>
      </c>
      <c r="X245" s="64">
        <f t="shared" ca="1" si="39"/>
        <v>1</v>
      </c>
      <c r="Y245" s="64">
        <f t="shared" ca="1" si="37"/>
        <v>0</v>
      </c>
      <c r="AM245" s="156"/>
    </row>
    <row r="246" spans="1:39">
      <c r="A246" s="12">
        <f t="shared" ca="1" si="30"/>
        <v>0</v>
      </c>
      <c r="B246" s="12" t="str">
        <f>IF([1]DRUM!A223="","",[1]DRUM!A223)</f>
        <v>Export</v>
      </c>
      <c r="C246" s="12">
        <f t="shared" ca="1" si="31"/>
        <v>0</v>
      </c>
      <c r="D246" s="155">
        <f t="shared" ca="1" si="32"/>
        <v>0</v>
      </c>
      <c r="E246" s="26" t="str">
        <f>IF([1]DRUM!B223="","",[1]DRUM!B223)</f>
        <v>WDB240041</v>
      </c>
      <c r="F246" s="26">
        <f>IF([1]DRUM!C223="","",[1]DRUM!C223)</f>
        <v>2450</v>
      </c>
      <c r="G246" s="26">
        <f>IF([1]DRUM!D223="","",[1]DRUM!D223)</f>
        <v>2400</v>
      </c>
      <c r="H246" s="26">
        <f>IF([1]DRUM!E223="","",[1]DRUM!E223)</f>
        <v>1250</v>
      </c>
      <c r="I246" s="26">
        <f>IF([1]DRUM!F223="","",[1]DRUM!F223)</f>
        <v>1500</v>
      </c>
      <c r="J246" s="26">
        <f>IF([1]DRUM!G223="","",[1]DRUM!G223)</f>
        <v>1700</v>
      </c>
      <c r="K246" s="26">
        <f>IF([1]DRUM!H223="","",[1]DRUM!H223)</f>
        <v>1700</v>
      </c>
      <c r="L246" s="26" t="str">
        <f>IF([1]DRUM!I223="","",[1]DRUM!I223)</f>
        <v>Supported</v>
      </c>
      <c r="M246" s="26">
        <f>IF([1]DRUM!J223="","",
IF(AND([1]DRUM!K223="Wooden Drum",[1]DRUM!J223&gt;Max_WD_Capacity),Max_WD_Capacity,
[1]DRUM!J223))</f>
        <v>4500</v>
      </c>
      <c r="N246" s="26" t="str">
        <f>IF([1]DRUM!K223="","",[1]DRUM!K223)</f>
        <v>Wooden Drum</v>
      </c>
      <c r="O246" s="26">
        <f>IF([1]DRUM!L223="","",[1]DRUM!L223)</f>
        <v>530</v>
      </c>
      <c r="P246" s="26">
        <f>IF([1]DRUM!M223="","",[1]DRUM!M223)</f>
        <v>164</v>
      </c>
      <c r="Q246" s="26">
        <f>IF([1]DRUM!N223="","",[1]DRUM!N223)</f>
        <v>4.9450631862911845</v>
      </c>
      <c r="R246" s="26" t="str">
        <f t="shared" si="38"/>
        <v>Export</v>
      </c>
      <c r="S246" s="26">
        <f ca="1">IF(N246="",0,
IF(Knee_Application="YES",Knee_Width,IF(Knee_Application="NO",0,
IF(OR(Cable_Type="OH",SearchData("Conductor",Cable_Desc)),0,
IF(N246="Steel Drum",Knee_Width,
IF(N246="Plywood Drum",0,
IF(Country="UAE",0,
IF(AND(OR(SearchData("LSHF",Cable_Desc),SearchData("LSZH",Cable_Desc),SearchData("LS0H",Cable_Desc),SearchData("LSOH",Cable_Desc)),D.nom&gt;40),Knee_Width,
IF(AND(Country="Egypt",D.nom&gt;60),Knee_Width,
IF(AND(Country&lt;&gt;"Egypt",D.nom&gt;35),Knee_Width,
0))))))))))</f>
        <v>125</v>
      </c>
      <c r="T246" s="118">
        <f t="shared" ca="1" si="33"/>
        <v>11</v>
      </c>
      <c r="U246" s="118">
        <f t="shared" ca="1" si="34"/>
        <v>3</v>
      </c>
      <c r="V246" s="117">
        <f t="shared" ca="1" si="35"/>
        <v>167.4104459615543</v>
      </c>
      <c r="W246" s="64">
        <f t="shared" ca="1" si="36"/>
        <v>0</v>
      </c>
      <c r="X246" s="64">
        <f t="shared" ca="1" si="39"/>
        <v>1</v>
      </c>
      <c r="Y246" s="64">
        <f t="shared" ca="1" si="37"/>
        <v>0</v>
      </c>
      <c r="AM246" s="156"/>
    </row>
    <row r="247" spans="1:39">
      <c r="A247" s="12">
        <f t="shared" ca="1" si="30"/>
        <v>0</v>
      </c>
      <c r="B247" s="12" t="str">
        <f>IF([1]DRUM!A224="","",[1]DRUM!A224)</f>
        <v>Export</v>
      </c>
      <c r="C247" s="12">
        <f t="shared" ca="1" si="31"/>
        <v>0</v>
      </c>
      <c r="D247" s="155">
        <f t="shared" ca="1" si="32"/>
        <v>0</v>
      </c>
      <c r="E247" s="26" t="str">
        <f>IF([1]DRUM!B224="","",[1]DRUM!B224)</f>
        <v>WDB240025</v>
      </c>
      <c r="F247" s="26">
        <f>IF([1]DRUM!C224="","",[1]DRUM!C224)</f>
        <v>2450</v>
      </c>
      <c r="G247" s="26">
        <f>IF([1]DRUM!D224="","",[1]DRUM!D224)</f>
        <v>2400</v>
      </c>
      <c r="H247" s="26">
        <f>IF([1]DRUM!E224="","",[1]DRUM!E224)</f>
        <v>1600</v>
      </c>
      <c r="I247" s="26">
        <f>IF([1]DRUM!F224="","",[1]DRUM!F224)</f>
        <v>1500</v>
      </c>
      <c r="J247" s="26">
        <f>IF([1]DRUM!G224="","",[1]DRUM!G224)</f>
        <v>1700</v>
      </c>
      <c r="K247" s="26">
        <f>IF([1]DRUM!H224="","",[1]DRUM!H224)</f>
        <v>1700</v>
      </c>
      <c r="L247" s="26" t="str">
        <f>IF([1]DRUM!I224="","",[1]DRUM!I224)</f>
        <v>Supported</v>
      </c>
      <c r="M247" s="26">
        <f>IF([1]DRUM!J224="","",
IF(AND([1]DRUM!K224="Wooden Drum",[1]DRUM!J224&gt;Max_WD_Capacity),Max_WD_Capacity,
[1]DRUM!J224))</f>
        <v>5000</v>
      </c>
      <c r="N247" s="26" t="str">
        <f>IF([1]DRUM!K224="","",[1]DRUM!K224)</f>
        <v>Wooden Drum</v>
      </c>
      <c r="O247" s="26">
        <f>IF([1]DRUM!L224="","",[1]DRUM!L224)</f>
        <v>600</v>
      </c>
      <c r="P247" s="26">
        <f>IF([1]DRUM!M224="","",[1]DRUM!M224)</f>
        <v>164</v>
      </c>
      <c r="Q247" s="26">
        <f>IF([1]DRUM!N224="","",[1]DRUM!N224)</f>
        <v>3.7699111843077517</v>
      </c>
      <c r="R247" s="26" t="str">
        <f t="shared" si="38"/>
        <v>Export</v>
      </c>
      <c r="S247" s="26">
        <f ca="1">IF(N247="",0,
IF(Knee_Application="YES",Knee_Width,IF(Knee_Application="NO",0,
IF(OR(Cable_Type="OH",SearchData("Conductor",Cable_Desc)),0,
IF(N247="Steel Drum",Knee_Width,
IF(N247="Plywood Drum",0,
IF(Country="UAE",0,
IF(AND(OR(SearchData("LSHF",Cable_Desc),SearchData("LSZH",Cable_Desc),SearchData("LS0H",Cable_Desc),SearchData("LSOH",Cable_Desc)),D.nom&gt;40),Knee_Width,
IF(AND(Country="Egypt",D.nom&gt;60),Knee_Width,
IF(AND(Country&lt;&gt;"Egypt",D.nom&gt;35),Knee_Width,
0))))))))))</f>
        <v>125</v>
      </c>
      <c r="T247" s="118">
        <f t="shared" ca="1" si="33"/>
        <v>11</v>
      </c>
      <c r="U247" s="118">
        <f t="shared" ca="1" si="34"/>
        <v>2</v>
      </c>
      <c r="V247" s="117">
        <f t="shared" ca="1" si="35"/>
        <v>127.39283874012754</v>
      </c>
      <c r="W247" s="64">
        <f t="shared" ca="1" si="36"/>
        <v>1</v>
      </c>
      <c r="X247" s="64">
        <f t="shared" ca="1" si="39"/>
        <v>1</v>
      </c>
      <c r="Y247" s="64">
        <f t="shared" ca="1" si="37"/>
        <v>0</v>
      </c>
      <c r="AM247" s="156"/>
    </row>
    <row r="248" spans="1:39">
      <c r="A248" s="12">
        <f t="shared" ca="1" si="30"/>
        <v>0</v>
      </c>
      <c r="B248" s="12" t="str">
        <f>IF([1]DRUM!A225="","",[1]DRUM!A225)</f>
        <v>Export</v>
      </c>
      <c r="C248" s="12">
        <f t="shared" ca="1" si="31"/>
        <v>0</v>
      </c>
      <c r="D248" s="155">
        <f t="shared" ca="1" si="32"/>
        <v>0</v>
      </c>
      <c r="E248" s="26" t="str">
        <f>IF([1]DRUM!B225="","",[1]DRUM!B225)</f>
        <v>WDB240002</v>
      </c>
      <c r="F248" s="26">
        <f>IF([1]DRUM!C225="","",[1]DRUM!C225)</f>
        <v>2450</v>
      </c>
      <c r="G248" s="26">
        <f>IF([1]DRUM!D225="","",[1]DRUM!D225)</f>
        <v>2400</v>
      </c>
      <c r="H248" s="26">
        <f>IF([1]DRUM!E225="","",[1]DRUM!E225)</f>
        <v>1000</v>
      </c>
      <c r="I248" s="26">
        <f>IF([1]DRUM!F225="","",[1]DRUM!F225)</f>
        <v>1500</v>
      </c>
      <c r="J248" s="26">
        <f>IF([1]DRUM!G225="","",[1]DRUM!G225)</f>
        <v>1700</v>
      </c>
      <c r="K248" s="26">
        <f>IF([1]DRUM!H225="","",[1]DRUM!H225)</f>
        <v>1700</v>
      </c>
      <c r="L248" s="26" t="str">
        <f>IF([1]DRUM!I225="","",[1]DRUM!I225)</f>
        <v/>
      </c>
      <c r="M248" s="26">
        <f>IF([1]DRUM!J225="","",
IF(AND([1]DRUM!K225="Wooden Drum",[1]DRUM!J225&gt;Max_WD_Capacity),Max_WD_Capacity,
[1]DRUM!J225))</f>
        <v>5000</v>
      </c>
      <c r="N248" s="26" t="str">
        <f>IF([1]DRUM!K225="","",[1]DRUM!K225)</f>
        <v>Wooden Drum</v>
      </c>
      <c r="O248" s="26">
        <f>IF([1]DRUM!L225="","",[1]DRUM!L225)</f>
        <v>570</v>
      </c>
      <c r="P248" s="26">
        <f>IF([1]DRUM!M225="","",[1]DRUM!M225)</f>
        <v>164</v>
      </c>
      <c r="Q248" s="26">
        <f>IF([1]DRUM!N225="","",[1]DRUM!N225)</f>
        <v>5.607742886657781</v>
      </c>
      <c r="R248" s="26" t="str">
        <f t="shared" si="38"/>
        <v>Export</v>
      </c>
      <c r="S248" s="26">
        <f ca="1">IF(N248="",0,
IF(Knee_Application="YES",Knee_Width,IF(Knee_Application="NO",0,
IF(OR(Cable_Type="OH",SearchData("Conductor",Cable_Desc)),0,
IF(N248="Steel Drum",Knee_Width,
IF(N248="Plywood Drum",0,
IF(Country="UAE",0,
IF(AND(OR(SearchData("LSHF",Cable_Desc),SearchData("LSZH",Cable_Desc),SearchData("LS0H",Cable_Desc),SearchData("LSOH",Cable_Desc)),D.nom&gt;40),Knee_Width,
IF(AND(Country="Egypt",D.nom&gt;60),Knee_Width,
IF(AND(Country&lt;&gt;"Egypt",D.nom&gt;35),Knee_Width,
0))))))))))</f>
        <v>125</v>
      </c>
      <c r="T248" s="118">
        <f t="shared" ca="1" si="33"/>
        <v>11</v>
      </c>
      <c r="U248" s="118">
        <f t="shared" ca="1" si="34"/>
        <v>4</v>
      </c>
      <c r="V248" s="117">
        <f t="shared" ca="1" si="35"/>
        <v>205.46518609301822</v>
      </c>
      <c r="W248" s="64">
        <f t="shared" ca="1" si="36"/>
        <v>0</v>
      </c>
      <c r="X248" s="64">
        <f t="shared" ca="1" si="39"/>
        <v>1</v>
      </c>
      <c r="Y248" s="64">
        <f t="shared" ca="1" si="37"/>
        <v>1</v>
      </c>
      <c r="AM248" s="156"/>
    </row>
    <row r="249" spans="1:39">
      <c r="A249" s="12">
        <f t="shared" ca="1" si="30"/>
        <v>0</v>
      </c>
      <c r="B249" s="12" t="str">
        <f>IF([1]DRUM!A226="","",[1]DRUM!A226)</f>
        <v>Export</v>
      </c>
      <c r="C249" s="12">
        <f t="shared" ca="1" si="31"/>
        <v>0</v>
      </c>
      <c r="D249" s="155">
        <f t="shared" ca="1" si="32"/>
        <v>0</v>
      </c>
      <c r="E249" s="26" t="str">
        <f>IF([1]DRUM!B226="","",[1]DRUM!B226)</f>
        <v>WDB240005</v>
      </c>
      <c r="F249" s="26">
        <f>IF([1]DRUM!C226="","",[1]DRUM!C226)</f>
        <v>2450</v>
      </c>
      <c r="G249" s="26">
        <f>IF([1]DRUM!D226="","",[1]DRUM!D226)</f>
        <v>2400</v>
      </c>
      <c r="H249" s="26">
        <f>IF([1]DRUM!E226="","",[1]DRUM!E226)</f>
        <v>1200</v>
      </c>
      <c r="I249" s="26">
        <f>IF([1]DRUM!F226="","",[1]DRUM!F226)</f>
        <v>1500</v>
      </c>
      <c r="J249" s="26">
        <f>IF([1]DRUM!G226="","",[1]DRUM!G226)</f>
        <v>1700</v>
      </c>
      <c r="K249" s="26">
        <f>IF([1]DRUM!H226="","",[1]DRUM!H226)</f>
        <v>1700</v>
      </c>
      <c r="L249" s="26" t="str">
        <f>IF([1]DRUM!I226="","",[1]DRUM!I226)</f>
        <v>Supported</v>
      </c>
      <c r="M249" s="26">
        <f>IF([1]DRUM!J226="","",
IF(AND([1]DRUM!K226="Wooden Drum",[1]DRUM!J226&gt;Max_WD_Capacity),Max_WD_Capacity,
[1]DRUM!J226))</f>
        <v>5500</v>
      </c>
      <c r="N249" s="26" t="str">
        <f>IF([1]DRUM!K226="","",[1]DRUM!K226)</f>
        <v>Wooden Drum</v>
      </c>
      <c r="O249" s="26">
        <f>IF([1]DRUM!L226="","",[1]DRUM!L226)</f>
        <v>570</v>
      </c>
      <c r="P249" s="26">
        <f>IF([1]DRUM!M226="","",[1]DRUM!M226)</f>
        <v>164</v>
      </c>
      <c r="Q249" s="26">
        <f>IF([1]DRUM!N226="","",[1]DRUM!N226)</f>
        <v>5.0893800988154654</v>
      </c>
      <c r="R249" s="26" t="str">
        <f t="shared" si="38"/>
        <v>Export</v>
      </c>
      <c r="S249" s="26">
        <f ca="1">IF(N249="",0,
IF(Knee_Application="YES",Knee_Width,IF(Knee_Application="NO",0,
IF(OR(Cable_Type="OH",SearchData("Conductor",Cable_Desc)),0,
IF(N249="Steel Drum",Knee_Width,
IF(N249="Plywood Drum",0,
IF(Country="UAE",0,
IF(AND(OR(SearchData("LSHF",Cable_Desc),SearchData("LSZH",Cable_Desc),SearchData("LS0H",Cable_Desc),SearchData("LSOH",Cable_Desc)),D.nom&gt;40),Knee_Width,
IF(AND(Country="Egypt",D.nom&gt;60),Knee_Width,
IF(AND(Country&lt;&gt;"Egypt",D.nom&gt;35),Knee_Width,
0))))))))))</f>
        <v>125</v>
      </c>
      <c r="T249" s="118">
        <f t="shared" ca="1" si="33"/>
        <v>11</v>
      </c>
      <c r="U249" s="118">
        <f t="shared" ca="1" si="34"/>
        <v>3</v>
      </c>
      <c r="V249" s="117">
        <f t="shared" ca="1" si="35"/>
        <v>162.22681808313112</v>
      </c>
      <c r="W249" s="64">
        <f t="shared" ca="1" si="36"/>
        <v>0</v>
      </c>
      <c r="X249" s="64">
        <f t="shared" ca="1" si="39"/>
        <v>1</v>
      </c>
      <c r="Y249" s="64">
        <f t="shared" ca="1" si="37"/>
        <v>0</v>
      </c>
      <c r="AM249" s="156"/>
    </row>
    <row r="250" spans="1:39">
      <c r="A250" s="12">
        <f t="shared" ca="1" si="30"/>
        <v>0</v>
      </c>
      <c r="B250" s="12" t="str">
        <f>IF([1]DRUM!A227="","",[1]DRUM!A227)</f>
        <v>Export</v>
      </c>
      <c r="C250" s="12">
        <f t="shared" ca="1" si="31"/>
        <v>0</v>
      </c>
      <c r="D250" s="155">
        <f t="shared" ca="1" si="32"/>
        <v>0</v>
      </c>
      <c r="E250" s="26" t="str">
        <f>IF([1]DRUM!B227="","",[1]DRUM!B227)</f>
        <v>WDB240003</v>
      </c>
      <c r="F250" s="26">
        <f>IF([1]DRUM!C227="","",[1]DRUM!C227)</f>
        <v>2450</v>
      </c>
      <c r="G250" s="26">
        <f>IF([1]DRUM!D227="","",[1]DRUM!D227)</f>
        <v>2400</v>
      </c>
      <c r="H250" s="26">
        <f>IF([1]DRUM!E227="","",[1]DRUM!E227)</f>
        <v>1100</v>
      </c>
      <c r="I250" s="26">
        <f>IF([1]DRUM!F227="","",[1]DRUM!F227)</f>
        <v>1500</v>
      </c>
      <c r="J250" s="26">
        <f>IF([1]DRUM!G227="","",[1]DRUM!G227)</f>
        <v>1700</v>
      </c>
      <c r="K250" s="26">
        <f>IF([1]DRUM!H227="","",[1]DRUM!H227)</f>
        <v>1700</v>
      </c>
      <c r="L250" s="26" t="str">
        <f>IF([1]DRUM!I227="","",[1]DRUM!I227)</f>
        <v>Supported</v>
      </c>
      <c r="M250" s="26">
        <f>IF([1]DRUM!J227="","",
IF(AND([1]DRUM!K227="Wooden Drum",[1]DRUM!J227&gt;Max_WD_Capacity),Max_WD_Capacity,
[1]DRUM!J227))</f>
        <v>5500</v>
      </c>
      <c r="N250" s="26" t="str">
        <f>IF([1]DRUM!K227="","",[1]DRUM!K227)</f>
        <v>Wooden Drum</v>
      </c>
      <c r="O250" s="26">
        <f>IF([1]DRUM!L227="","",[1]DRUM!L227)</f>
        <v>570</v>
      </c>
      <c r="P250" s="26">
        <f>IF([1]DRUM!M227="","",[1]DRUM!M227)</f>
        <v>164</v>
      </c>
      <c r="Q250" s="26">
        <f>IF([1]DRUM!N227="","",[1]DRUM!N227)</f>
        <v>5.3603424651875846</v>
      </c>
      <c r="R250" s="26" t="str">
        <f t="shared" si="38"/>
        <v>Export</v>
      </c>
      <c r="S250" s="26">
        <f ca="1">IF(N250="",0,
IF(Knee_Application="YES",Knee_Width,IF(Knee_Application="NO",0,
IF(OR(Cable_Type="OH",SearchData("Conductor",Cable_Desc)),0,
IF(N250="Steel Drum",Knee_Width,
IF(N250="Plywood Drum",0,
IF(Country="UAE",0,
IF(AND(OR(SearchData("LSHF",Cable_Desc),SearchData("LSZH",Cable_Desc),SearchData("LS0H",Cable_Desc),SearchData("LSOH",Cable_Desc)),D.nom&gt;40),Knee_Width,
IF(AND(Country="Egypt",D.nom&gt;60),Knee_Width,
IF(AND(Country&lt;&gt;"Egypt",D.nom&gt;35),Knee_Width,
0))))))))))</f>
        <v>125</v>
      </c>
      <c r="T250" s="118">
        <f t="shared" ca="1" si="33"/>
        <v>11</v>
      </c>
      <c r="U250" s="118">
        <f t="shared" ca="1" si="34"/>
        <v>4</v>
      </c>
      <c r="V250" s="117">
        <f t="shared" ca="1" si="35"/>
        <v>219.2881937688133</v>
      </c>
      <c r="W250" s="64">
        <f t="shared" ca="1" si="36"/>
        <v>0</v>
      </c>
      <c r="X250" s="64">
        <f t="shared" ca="1" si="39"/>
        <v>1</v>
      </c>
      <c r="Y250" s="64">
        <f t="shared" ca="1" si="37"/>
        <v>1</v>
      </c>
      <c r="AM250" s="156"/>
    </row>
    <row r="251" spans="1:39">
      <c r="A251" s="12">
        <f t="shared" ca="1" si="30"/>
        <v>0</v>
      </c>
      <c r="B251" s="12" t="str">
        <f>IF([1]DRUM!A228="","",[1]DRUM!A228)</f>
        <v>Export</v>
      </c>
      <c r="C251" s="12">
        <f t="shared" ca="1" si="31"/>
        <v>0</v>
      </c>
      <c r="D251" s="155">
        <f t="shared" ca="1" si="32"/>
        <v>0</v>
      </c>
      <c r="E251" s="26" t="str">
        <f>IF([1]DRUM!B228="","",[1]DRUM!B228)</f>
        <v>WDB240021</v>
      </c>
      <c r="F251" s="26">
        <f>IF([1]DRUM!C228="","",[1]DRUM!C228)</f>
        <v>2450</v>
      </c>
      <c r="G251" s="26">
        <f>IF([1]DRUM!D228="","",[1]DRUM!D228)</f>
        <v>2400</v>
      </c>
      <c r="H251" s="26">
        <f>IF([1]DRUM!E228="","",[1]DRUM!E228)</f>
        <v>1650</v>
      </c>
      <c r="I251" s="26">
        <f>IF([1]DRUM!F228="","",[1]DRUM!F228)</f>
        <v>1500</v>
      </c>
      <c r="J251" s="26">
        <f>IF([1]DRUM!G228="","",[1]DRUM!G228)</f>
        <v>1700</v>
      </c>
      <c r="K251" s="26">
        <f>IF([1]DRUM!H228="","",[1]DRUM!H228)</f>
        <v>1700</v>
      </c>
      <c r="L251" s="26" t="str">
        <f>IF([1]DRUM!I228="","",[1]DRUM!I228)</f>
        <v>Supported</v>
      </c>
      <c r="M251" s="26">
        <f>IF([1]DRUM!J228="","",
IF(AND([1]DRUM!K228="Wooden Drum",[1]DRUM!J228&gt;Max_WD_Capacity),Max_WD_Capacity,
[1]DRUM!J228))</f>
        <v>6000</v>
      </c>
      <c r="N251" s="26" t="str">
        <f>IF([1]DRUM!K228="","",[1]DRUM!K228)</f>
        <v>Wooden Drum</v>
      </c>
      <c r="O251" s="26">
        <f>IF([1]DRUM!L228="","",[1]DRUM!L228)</f>
        <v>600</v>
      </c>
      <c r="P251" s="26">
        <f>IF([1]DRUM!M228="","",[1]DRUM!M228)</f>
        <v>164</v>
      </c>
      <c r="Q251" s="26">
        <f>IF([1]DRUM!N228="","",[1]DRUM!N228)</f>
        <v>3.5784703819796237</v>
      </c>
      <c r="R251" s="26" t="str">
        <f t="shared" si="38"/>
        <v>Export</v>
      </c>
      <c r="S251" s="26">
        <f ca="1">IF(N251="",0,
IF(Knee_Application="YES",Knee_Width,IF(Knee_Application="NO",0,
IF(OR(Cable_Type="OH",SearchData("Conductor",Cable_Desc)),0,
IF(N251="Steel Drum",Knee_Width,
IF(N251="Plywood Drum",0,
IF(Country="UAE",0,
IF(AND(OR(SearchData("LSHF",Cable_Desc),SearchData("LSZH",Cable_Desc),SearchData("LS0H",Cable_Desc),SearchData("LSOH",Cable_Desc)),D.nom&gt;40),Knee_Width,
IF(AND(Country="Egypt",D.nom&gt;60),Knee_Width,
IF(AND(Country&lt;&gt;"Egypt",D.nom&gt;35),Knee_Width,
0))))))))))</f>
        <v>125</v>
      </c>
      <c r="T251" s="118">
        <f t="shared" ca="1" si="33"/>
        <v>11</v>
      </c>
      <c r="U251" s="118">
        <f t="shared" ca="1" si="34"/>
        <v>2</v>
      </c>
      <c r="V251" s="117">
        <f t="shared" ca="1" si="35"/>
        <v>130.84859065907631</v>
      </c>
      <c r="W251" s="64">
        <f t="shared" ca="1" si="36"/>
        <v>1</v>
      </c>
      <c r="X251" s="64">
        <f t="shared" ca="1" si="39"/>
        <v>1</v>
      </c>
      <c r="Y251" s="64">
        <f t="shared" ca="1" si="37"/>
        <v>0</v>
      </c>
      <c r="AM251" s="156"/>
    </row>
    <row r="252" spans="1:39">
      <c r="A252" s="12">
        <f t="shared" ca="1" si="30"/>
        <v>0</v>
      </c>
      <c r="B252" s="12" t="str">
        <f>IF([1]DRUM!A229="","",[1]DRUM!A229)</f>
        <v>Export</v>
      </c>
      <c r="C252" s="12">
        <f t="shared" ca="1" si="31"/>
        <v>0</v>
      </c>
      <c r="D252" s="155">
        <f t="shared" ca="1" si="32"/>
        <v>0</v>
      </c>
      <c r="E252" s="26" t="str">
        <f>IF([1]DRUM!B229="","",[1]DRUM!B229)</f>
        <v>WDB240069</v>
      </c>
      <c r="F252" s="26">
        <f>IF([1]DRUM!C229="","",[1]DRUM!C229)</f>
        <v>2450</v>
      </c>
      <c r="G252" s="26">
        <f>IF([1]DRUM!D229="","",[1]DRUM!D229)</f>
        <v>2400</v>
      </c>
      <c r="H252" s="26">
        <f>IF([1]DRUM!E229="","",[1]DRUM!E229)</f>
        <v>1150</v>
      </c>
      <c r="I252" s="26">
        <f>IF([1]DRUM!F229="","",[1]DRUM!F229)</f>
        <v>1500</v>
      </c>
      <c r="J252" s="26">
        <f>IF([1]DRUM!G229="","",[1]DRUM!G229)</f>
        <v>1700</v>
      </c>
      <c r="K252" s="26">
        <f>IF([1]DRUM!H229="","",[1]DRUM!H229)</f>
        <v>1700</v>
      </c>
      <c r="L252" s="26" t="str">
        <f>IF([1]DRUM!I229="","",[1]DRUM!I229)</f>
        <v>Supported</v>
      </c>
      <c r="M252" s="26">
        <f>IF([1]DRUM!J229="","",
IF(AND([1]DRUM!K229="Wooden Drum",[1]DRUM!J229&gt;Max_WD_Capacity),Max_WD_Capacity,
[1]DRUM!J229))</f>
        <v>6500</v>
      </c>
      <c r="N252" s="26" t="str">
        <f>IF([1]DRUM!K229="","",[1]DRUM!K229)</f>
        <v>Wooden Drum</v>
      </c>
      <c r="O252" s="26">
        <f>IF([1]DRUM!L229="","",[1]DRUM!L229)</f>
        <v>492</v>
      </c>
      <c r="P252" s="26">
        <f>IF([1]DRUM!M229="","",[1]DRUM!M229)</f>
        <v>164</v>
      </c>
      <c r="Q252" s="26">
        <f>IF([1]DRUM!N229="","",[1]DRUM!N229)</f>
        <v>5.2278065251142651</v>
      </c>
      <c r="R252" s="26" t="str">
        <f t="shared" si="38"/>
        <v>Export</v>
      </c>
      <c r="S252" s="26">
        <f ca="1">IF(N252="",0,
IF(Knee_Application="YES",Knee_Width,IF(Knee_Application="NO",0,
IF(OR(Cable_Type="OH",SearchData("Conductor",Cable_Desc)),0,
IF(N252="Steel Drum",Knee_Width,
IF(N252="Plywood Drum",0,
IF(Country="UAE",0,
IF(AND(OR(SearchData("LSHF",Cable_Desc),SearchData("LSZH",Cable_Desc),SearchData("LS0H",Cable_Desc),SearchData("LSOH",Cable_Desc)),D.nom&gt;40),Knee_Width,
IF(AND(Country="Egypt",D.nom&gt;60),Knee_Width,
IF(AND(Country&lt;&gt;"Egypt",D.nom&gt;35),Knee_Width,
0))))))))))</f>
        <v>125</v>
      </c>
      <c r="T252" s="118">
        <f t="shared" ca="1" si="33"/>
        <v>11</v>
      </c>
      <c r="U252" s="118">
        <f t="shared" ca="1" si="34"/>
        <v>4</v>
      </c>
      <c r="V252" s="117">
        <f t="shared" ca="1" si="35"/>
        <v>226.19969760671083</v>
      </c>
      <c r="W252" s="64">
        <f t="shared" ca="1" si="36"/>
        <v>0</v>
      </c>
      <c r="X252" s="64">
        <f t="shared" ca="1" si="39"/>
        <v>1</v>
      </c>
      <c r="Y252" s="64">
        <f t="shared" ca="1" si="37"/>
        <v>1</v>
      </c>
      <c r="AM252" s="156"/>
    </row>
    <row r="253" spans="1:39">
      <c r="A253" s="12">
        <f t="shared" ca="1" si="30"/>
        <v>0</v>
      </c>
      <c r="B253" s="12" t="str">
        <f>IF([1]DRUM!A230="","",[1]DRUM!A230)</f>
        <v>Export</v>
      </c>
      <c r="C253" s="12">
        <f t="shared" ca="1" si="31"/>
        <v>0</v>
      </c>
      <c r="D253" s="155">
        <f t="shared" ca="1" si="32"/>
        <v>0</v>
      </c>
      <c r="E253" s="26" t="str">
        <f>IF([1]DRUM!B230="","",[1]DRUM!B230)</f>
        <v>WDB240032</v>
      </c>
      <c r="F253" s="26">
        <f>IF([1]DRUM!C230="","",[1]DRUM!C230)</f>
        <v>2450</v>
      </c>
      <c r="G253" s="26">
        <f>IF([1]DRUM!D230="","",[1]DRUM!D230)</f>
        <v>2400</v>
      </c>
      <c r="H253" s="26">
        <f>IF([1]DRUM!E230="","",[1]DRUM!E230)</f>
        <v>1450</v>
      </c>
      <c r="I253" s="26">
        <f>IF([1]DRUM!F230="","",[1]DRUM!F230)</f>
        <v>1500</v>
      </c>
      <c r="J253" s="26">
        <f>IF([1]DRUM!G230="","",[1]DRUM!G230)</f>
        <v>1700</v>
      </c>
      <c r="K253" s="26">
        <f>IF([1]DRUM!H230="","",[1]DRUM!H230)</f>
        <v>1700</v>
      </c>
      <c r="L253" s="26" t="str">
        <f>IF([1]DRUM!I230="","",[1]DRUM!I230)</f>
        <v>Supported</v>
      </c>
      <c r="M253" s="26">
        <f>IF([1]DRUM!J230="","",
IF(AND([1]DRUM!K230="Wooden Drum",[1]DRUM!J230&gt;Max_WD_Capacity),Max_WD_Capacity,
[1]DRUM!J230))</f>
        <v>7500</v>
      </c>
      <c r="N253" s="26" t="str">
        <f>IF([1]DRUM!K230="","",[1]DRUM!K230)</f>
        <v>Wooden Drum</v>
      </c>
      <c r="O253" s="26">
        <f>IF([1]DRUM!L230="","",[1]DRUM!L230)</f>
        <v>570</v>
      </c>
      <c r="P253" s="26">
        <f>IF([1]DRUM!M230="","",[1]DRUM!M230)</f>
        <v>164</v>
      </c>
      <c r="Q253" s="26">
        <f>IF([1]DRUM!N230="","",[1]DRUM!N230)</f>
        <v>4.3088906739392501</v>
      </c>
      <c r="R253" s="26" t="str">
        <f t="shared" si="38"/>
        <v>Export</v>
      </c>
      <c r="S253" s="26">
        <f ca="1">IF(N253="",0,
IF(Knee_Application="YES",Knee_Width,IF(Knee_Application="NO",0,
IF(OR(Cable_Type="OH",SearchData("Conductor",Cable_Desc)),0,
IF(N253="Steel Drum",Knee_Width,
IF(N253="Plywood Drum",0,
IF(Country="UAE",0,
IF(AND(OR(SearchData("LSHF",Cable_Desc),SearchData("LSZH",Cable_Desc),SearchData("LS0H",Cable_Desc),SearchData("LSOH",Cable_Desc)),D.nom&gt;40),Knee_Width,
IF(AND(Country="Egypt",D.nom&gt;60),Knee_Width,
IF(AND(Country&lt;&gt;"Egypt",D.nom&gt;35),Knee_Width,
0))))))))))</f>
        <v>125</v>
      </c>
      <c r="T253" s="118">
        <f t="shared" ca="1" si="33"/>
        <v>11</v>
      </c>
      <c r="U253" s="118">
        <f t="shared" ca="1" si="34"/>
        <v>2</v>
      </c>
      <c r="V253" s="117">
        <f t="shared" ca="1" si="35"/>
        <v>117.02558298328121</v>
      </c>
      <c r="W253" s="64">
        <f t="shared" ca="1" si="36"/>
        <v>1</v>
      </c>
      <c r="X253" s="64">
        <f t="shared" ca="1" si="39"/>
        <v>1</v>
      </c>
      <c r="Y253" s="64">
        <f t="shared" ca="1" si="37"/>
        <v>0</v>
      </c>
      <c r="AM253" s="156"/>
    </row>
    <row r="254" spans="1:39">
      <c r="A254" s="12">
        <f t="shared" ca="1" si="30"/>
        <v>0</v>
      </c>
      <c r="B254" s="12" t="str">
        <f>IF([1]DRUM!A231="","",[1]DRUM!A231)</f>
        <v>Export</v>
      </c>
      <c r="C254" s="12">
        <f t="shared" ca="1" si="31"/>
        <v>0</v>
      </c>
      <c r="D254" s="155">
        <f t="shared" ca="1" si="32"/>
        <v>0</v>
      </c>
      <c r="E254" s="26" t="str">
        <f>IF([1]DRUM!B231="","",[1]DRUM!B231)</f>
        <v>WDB240023</v>
      </c>
      <c r="F254" s="26">
        <f>IF([1]DRUM!C231="","",[1]DRUM!C231)</f>
        <v>2450</v>
      </c>
      <c r="G254" s="26">
        <f>IF([1]DRUM!D231="","",[1]DRUM!D231)</f>
        <v>2400</v>
      </c>
      <c r="H254" s="26">
        <f>IF([1]DRUM!E231="","",[1]DRUM!E231)</f>
        <v>1300</v>
      </c>
      <c r="I254" s="26">
        <f>IF([1]DRUM!F231="","",[1]DRUM!F231)</f>
        <v>1500</v>
      </c>
      <c r="J254" s="26">
        <f>IF([1]DRUM!G231="","",[1]DRUM!G231)</f>
        <v>1700</v>
      </c>
      <c r="K254" s="26">
        <f>IF([1]DRUM!H231="","",[1]DRUM!H231)</f>
        <v>1700</v>
      </c>
      <c r="L254" s="26" t="str">
        <f>IF([1]DRUM!I231="","",[1]DRUM!I231)</f>
        <v>Supported</v>
      </c>
      <c r="M254" s="26">
        <f>IF([1]DRUM!J231="","",
IF(AND([1]DRUM!K231="Wooden Drum",[1]DRUM!J231&gt;Max_WD_Capacity),Max_WD_Capacity,
[1]DRUM!J231))</f>
        <v>7500</v>
      </c>
      <c r="N254" s="26" t="str">
        <f>IF([1]DRUM!K231="","",[1]DRUM!K231)</f>
        <v>Wooden Drum</v>
      </c>
      <c r="O254" s="26">
        <f>IF([1]DRUM!L231="","",[1]DRUM!L231)</f>
        <v>600</v>
      </c>
      <c r="P254" s="26">
        <f>IF([1]DRUM!M231="","",[1]DRUM!M231)</f>
        <v>164</v>
      </c>
      <c r="Q254" s="26">
        <f>IF([1]DRUM!N231="","",[1]DRUM!N231)</f>
        <v>4.7948557875414215</v>
      </c>
      <c r="R254" s="26" t="str">
        <f t="shared" si="38"/>
        <v>Export</v>
      </c>
      <c r="S254" s="26">
        <f ca="1">IF(N254="",0,
IF(Knee_Application="YES",Knee_Width,IF(Knee_Application="NO",0,
IF(OR(Cable_Type="OH",SearchData("Conductor",Cable_Desc)),0,
IF(N254="Steel Drum",Knee_Width,
IF(N254="Plywood Drum",0,
IF(Country="UAE",0,
IF(AND(OR(SearchData("LSHF",Cable_Desc),SearchData("LSZH",Cable_Desc),SearchData("LS0H",Cable_Desc),SearchData("LSOH",Cable_Desc)),D.nom&gt;40),Knee_Width,
IF(AND(Country="Egypt",D.nom&gt;60),Knee_Width,
IF(AND(Country&lt;&gt;"Egypt",D.nom&gt;35),Knee_Width,
0))))))))))</f>
        <v>125</v>
      </c>
      <c r="T254" s="118">
        <f t="shared" ca="1" si="33"/>
        <v>11</v>
      </c>
      <c r="U254" s="118">
        <f t="shared" ca="1" si="34"/>
        <v>3</v>
      </c>
      <c r="V254" s="117">
        <f t="shared" ca="1" si="35"/>
        <v>172.59407383997748</v>
      </c>
      <c r="W254" s="64">
        <f t="shared" ca="1" si="36"/>
        <v>0</v>
      </c>
      <c r="X254" s="64">
        <f t="shared" ca="1" si="39"/>
        <v>1</v>
      </c>
      <c r="Y254" s="64">
        <f t="shared" ca="1" si="37"/>
        <v>0</v>
      </c>
      <c r="AM254" s="156"/>
    </row>
    <row r="255" spans="1:39">
      <c r="A255" s="12">
        <f t="shared" ca="1" si="30"/>
        <v>0</v>
      </c>
      <c r="B255" s="12" t="str">
        <f>IF([1]DRUM!A232="","",[1]DRUM!A232)</f>
        <v>Export</v>
      </c>
      <c r="C255" s="12">
        <f t="shared" ca="1" si="31"/>
        <v>0</v>
      </c>
      <c r="D255" s="155">
        <f t="shared" ca="1" si="32"/>
        <v>0</v>
      </c>
      <c r="E255" s="26" t="str">
        <f>IF([1]DRUM!B232="","",[1]DRUM!B232)</f>
        <v>WDB240004</v>
      </c>
      <c r="F255" s="26">
        <f>IF([1]DRUM!C232="","",[1]DRUM!C232)</f>
        <v>2450</v>
      </c>
      <c r="G255" s="26">
        <f>IF([1]DRUM!D232="","",[1]DRUM!D232)</f>
        <v>2400</v>
      </c>
      <c r="H255" s="26">
        <f>IF([1]DRUM!E232="","",[1]DRUM!E232)</f>
        <v>1100</v>
      </c>
      <c r="I255" s="26">
        <f>IF([1]DRUM!F232="","",[1]DRUM!F232)</f>
        <v>1500</v>
      </c>
      <c r="J255" s="26">
        <f>IF([1]DRUM!G232="","",[1]DRUM!G232)</f>
        <v>1700</v>
      </c>
      <c r="K255" s="26">
        <f>IF([1]DRUM!H232="","",[1]DRUM!H232)</f>
        <v>1700</v>
      </c>
      <c r="L255" s="26" t="str">
        <f>IF([1]DRUM!I232="","",[1]DRUM!I232)</f>
        <v>Supported</v>
      </c>
      <c r="M255" s="26">
        <f>IF([1]DRUM!J232="","",
IF(AND([1]DRUM!K232="Wooden Drum",[1]DRUM!J232&gt;Max_WD_Capacity),Max_WD_Capacity,
[1]DRUM!J232))</f>
        <v>7500</v>
      </c>
      <c r="N255" s="26" t="str">
        <f>IF([1]DRUM!K232="","",[1]DRUM!K232)</f>
        <v>Wooden Drum</v>
      </c>
      <c r="O255" s="26">
        <f>IF([1]DRUM!L232="","",[1]DRUM!L232)</f>
        <v>570</v>
      </c>
      <c r="P255" s="26">
        <f>IF([1]DRUM!M232="","",[1]DRUM!M232)</f>
        <v>164</v>
      </c>
      <c r="Q255" s="26">
        <f>IF([1]DRUM!N232="","",[1]DRUM!N232)</f>
        <v>5.3603424651875846</v>
      </c>
      <c r="R255" s="26" t="str">
        <f t="shared" si="38"/>
        <v>Export</v>
      </c>
      <c r="S255" s="26">
        <f ca="1">IF(N255="",0,
IF(Knee_Application="YES",Knee_Width,IF(Knee_Application="NO",0,
IF(OR(Cable_Type="OH",SearchData("Conductor",Cable_Desc)),0,
IF(N255="Steel Drum",Knee_Width,
IF(N255="Plywood Drum",0,
IF(Country="UAE",0,
IF(AND(OR(SearchData("LSHF",Cable_Desc),SearchData("LSZH",Cable_Desc),SearchData("LS0H",Cable_Desc),SearchData("LSOH",Cable_Desc)),D.nom&gt;40),Knee_Width,
IF(AND(Country="Egypt",D.nom&gt;60),Knee_Width,
IF(AND(Country&lt;&gt;"Egypt",D.nom&gt;35),Knee_Width,
0))))))))))</f>
        <v>125</v>
      </c>
      <c r="T255" s="118">
        <f t="shared" ca="1" si="33"/>
        <v>11</v>
      </c>
      <c r="U255" s="118">
        <f t="shared" ca="1" si="34"/>
        <v>4</v>
      </c>
      <c r="V255" s="117">
        <f t="shared" ca="1" si="35"/>
        <v>219.2881937688133</v>
      </c>
      <c r="W255" s="64">
        <f t="shared" ca="1" si="36"/>
        <v>0</v>
      </c>
      <c r="X255" s="64">
        <f t="shared" ca="1" si="39"/>
        <v>1</v>
      </c>
      <c r="Y255" s="64">
        <f t="shared" ca="1" si="37"/>
        <v>1</v>
      </c>
      <c r="AM255" s="156"/>
    </row>
    <row r="256" spans="1:39">
      <c r="A256" s="12">
        <f t="shared" ca="1" si="30"/>
        <v>0</v>
      </c>
      <c r="B256" s="12" t="str">
        <f>IF([1]DRUM!A233="","",[1]DRUM!A233)</f>
        <v>Export</v>
      </c>
      <c r="C256" s="12">
        <f t="shared" ca="1" si="31"/>
        <v>0</v>
      </c>
      <c r="D256" s="155">
        <f t="shared" ca="1" si="32"/>
        <v>0</v>
      </c>
      <c r="E256" s="26" t="str">
        <f>IF([1]DRUM!B233="","",[1]DRUM!B233)</f>
        <v>WDB240064</v>
      </c>
      <c r="F256" s="26">
        <f>IF([1]DRUM!C233="","",[1]DRUM!C233)</f>
        <v>2450</v>
      </c>
      <c r="G256" s="26">
        <f>IF([1]DRUM!D233="","",[1]DRUM!D233)</f>
        <v>2400</v>
      </c>
      <c r="H256" s="26">
        <f>IF([1]DRUM!E233="","",[1]DRUM!E233)</f>
        <v>1000</v>
      </c>
      <c r="I256" s="26">
        <f>IF([1]DRUM!F233="","",[1]DRUM!F233)</f>
        <v>1500</v>
      </c>
      <c r="J256" s="26">
        <f>IF([1]DRUM!G233="","",[1]DRUM!G233)</f>
        <v>1730</v>
      </c>
      <c r="K256" s="26">
        <f>IF([1]DRUM!H233="","",[1]DRUM!H233)</f>
        <v>1730</v>
      </c>
      <c r="L256" s="26" t="str">
        <f>IF([1]DRUM!I233="","",[1]DRUM!I233)</f>
        <v>Supported</v>
      </c>
      <c r="M256" s="26">
        <f>IF([1]DRUM!J233="","",
IF(AND([1]DRUM!K233="Wooden Drum",[1]DRUM!J233&gt;Max_WD_Capacity),Max_WD_Capacity,
[1]DRUM!J233))</f>
        <v>8000</v>
      </c>
      <c r="N256" s="26" t="str">
        <f>IF([1]DRUM!K233="","",[1]DRUM!K233)</f>
        <v>Wooden Drum</v>
      </c>
      <c r="O256" s="26">
        <f>IF([1]DRUM!L233="","",[1]DRUM!L233)</f>
        <v>630</v>
      </c>
      <c r="P256" s="26">
        <f>IF([1]DRUM!M233="","",[1]DRUM!M233)</f>
        <v>166</v>
      </c>
      <c r="Q256" s="26">
        <f>IF([1]DRUM!N233="","",[1]DRUM!N233)</f>
        <v>5.607742886657781</v>
      </c>
      <c r="R256" s="26" t="str">
        <f t="shared" si="38"/>
        <v>Export</v>
      </c>
      <c r="S256" s="26">
        <f ca="1">IF(N256="",0,
IF(Knee_Application="YES",Knee_Width,IF(Knee_Application="NO",0,
IF(OR(Cable_Type="OH",SearchData("Conductor",Cable_Desc)),0,
IF(N256="Steel Drum",Knee_Width,
IF(N256="Plywood Drum",0,
IF(Country="UAE",0,
IF(AND(OR(SearchData("LSHF",Cable_Desc),SearchData("LSZH",Cable_Desc),SearchData("LS0H",Cable_Desc),SearchData("LSOH",Cable_Desc)),D.nom&gt;40),Knee_Width,
IF(AND(Country="Egypt",D.nom&gt;60),Knee_Width,
IF(AND(Country&lt;&gt;"Egypt",D.nom&gt;35),Knee_Width,
0))))))))))</f>
        <v>125</v>
      </c>
      <c r="T256" s="118">
        <f t="shared" ca="1" si="33"/>
        <v>11</v>
      </c>
      <c r="U256" s="118">
        <f t="shared" ca="1" si="34"/>
        <v>4</v>
      </c>
      <c r="V256" s="117">
        <f t="shared" ca="1" si="35"/>
        <v>205.46518609301822</v>
      </c>
      <c r="W256" s="64">
        <f t="shared" ca="1" si="36"/>
        <v>0</v>
      </c>
      <c r="X256" s="64">
        <f t="shared" ca="1" si="39"/>
        <v>1</v>
      </c>
      <c r="Y256" s="64">
        <f t="shared" ca="1" si="37"/>
        <v>1</v>
      </c>
      <c r="AM256" s="156"/>
    </row>
    <row r="257" spans="1:39">
      <c r="A257" s="12">
        <f t="shared" ca="1" si="30"/>
        <v>0</v>
      </c>
      <c r="B257" s="12" t="str">
        <f>IF([1]DRUM!A234="","",[1]DRUM!A234)</f>
        <v>Export</v>
      </c>
      <c r="C257" s="12">
        <f t="shared" ca="1" si="31"/>
        <v>0</v>
      </c>
      <c r="D257" s="155">
        <f t="shared" ca="1" si="32"/>
        <v>0</v>
      </c>
      <c r="E257" s="26" t="str">
        <f>IF([1]DRUM!B234="","",[1]DRUM!B234)</f>
        <v>WDB245004</v>
      </c>
      <c r="F257" s="26">
        <f>IF([1]DRUM!C234="","",[1]DRUM!C234)</f>
        <v>2500</v>
      </c>
      <c r="G257" s="26">
        <f>IF([1]DRUM!D234="","",[1]DRUM!D234)</f>
        <v>2450</v>
      </c>
      <c r="H257" s="26">
        <f>IF([1]DRUM!E234="","",[1]DRUM!E234)</f>
        <v>1100</v>
      </c>
      <c r="I257" s="26">
        <f>IF([1]DRUM!F234="","",[1]DRUM!F234)</f>
        <v>1400</v>
      </c>
      <c r="J257" s="26">
        <f>IF([1]DRUM!G234="","",[1]DRUM!G234)</f>
        <v>1600</v>
      </c>
      <c r="K257" s="26">
        <f>IF([1]DRUM!H234="","",[1]DRUM!H234)</f>
        <v>1600</v>
      </c>
      <c r="L257" s="26" t="str">
        <f>IF([1]DRUM!I234="","",[1]DRUM!I234)</f>
        <v>Supported</v>
      </c>
      <c r="M257" s="26">
        <f>IF([1]DRUM!J234="","",
IF(AND([1]DRUM!K234="Wooden Drum",[1]DRUM!J234&gt;Max_WD_Capacity),Max_WD_Capacity,
[1]DRUM!J234))</f>
        <v>4500</v>
      </c>
      <c r="N257" s="26" t="str">
        <f>IF([1]DRUM!K234="","",[1]DRUM!K234)</f>
        <v>Wooden Drum</v>
      </c>
      <c r="O257" s="26">
        <f>IF([1]DRUM!L234="","",[1]DRUM!L234)</f>
        <v>600</v>
      </c>
      <c r="P257" s="26">
        <f>IF([1]DRUM!M234="","",[1]DRUM!M234)</f>
        <v>157</v>
      </c>
      <c r="Q257" s="26">
        <f>IF([1]DRUM!N234="","",[1]DRUM!N234)</f>
        <v>5.2696289773151799</v>
      </c>
      <c r="R257" s="26" t="str">
        <f t="shared" si="38"/>
        <v>Export</v>
      </c>
      <c r="S257" s="26">
        <f ca="1">IF(N257="",0,
IF(Knee_Application="YES",Knee_Width,IF(Knee_Application="NO",0,
IF(OR(Cable_Type="OH",SearchData("Conductor",Cable_Desc)),0,
IF(N257="Steel Drum",Knee_Width,
IF(N257="Plywood Drum",0,
IF(Country="UAE",0,
IF(AND(OR(SearchData("LSHF",Cable_Desc),SearchData("LSZH",Cable_Desc),SearchData("LS0H",Cable_Desc),SearchData("LSOH",Cable_Desc)),D.nom&gt;40),Knee_Width,
IF(AND(Country="Egypt",D.nom&gt;60),Knee_Width,
IF(AND(Country&lt;&gt;"Egypt",D.nom&gt;35),Knee_Width,
0))))))))))</f>
        <v>125</v>
      </c>
      <c r="T257" s="118">
        <f t="shared" ca="1" si="33"/>
        <v>10</v>
      </c>
      <c r="U257" s="118">
        <f t="shared" ca="1" si="34"/>
        <v>4</v>
      </c>
      <c r="V257" s="117">
        <f t="shared" ca="1" si="35"/>
        <v>199.35290342619393</v>
      </c>
      <c r="W257" s="64">
        <f t="shared" ca="1" si="36"/>
        <v>0</v>
      </c>
      <c r="X257" s="64">
        <f t="shared" ca="1" si="39"/>
        <v>1</v>
      </c>
      <c r="Y257" s="64">
        <f t="shared" ca="1" si="37"/>
        <v>0</v>
      </c>
      <c r="AM257" s="156"/>
    </row>
    <row r="258" spans="1:39">
      <c r="A258" s="12">
        <f t="shared" ca="1" si="30"/>
        <v>0</v>
      </c>
      <c r="B258" s="12" t="str">
        <f>IF([1]DRUM!A235="","",[1]DRUM!A235)</f>
        <v>Export</v>
      </c>
      <c r="C258" s="12">
        <f t="shared" ca="1" si="31"/>
        <v>0</v>
      </c>
      <c r="D258" s="155">
        <f t="shared" ca="1" si="32"/>
        <v>0</v>
      </c>
      <c r="E258" s="26" t="str">
        <f>IF([1]DRUM!B235="","",[1]DRUM!B235)</f>
        <v>WDB245003</v>
      </c>
      <c r="F258" s="26">
        <f>IF([1]DRUM!C235="","",[1]DRUM!C235)</f>
        <v>2500</v>
      </c>
      <c r="G258" s="26">
        <f>IF([1]DRUM!D235="","",[1]DRUM!D235)</f>
        <v>2450</v>
      </c>
      <c r="H258" s="26">
        <f>IF([1]DRUM!E235="","",[1]DRUM!E235)</f>
        <v>1200</v>
      </c>
      <c r="I258" s="26">
        <f>IF([1]DRUM!F235="","",[1]DRUM!F235)</f>
        <v>1500</v>
      </c>
      <c r="J258" s="26">
        <f>IF([1]DRUM!G235="","",[1]DRUM!G235)</f>
        <v>1700</v>
      </c>
      <c r="K258" s="26">
        <f>IF([1]DRUM!H235="","",[1]DRUM!H235)</f>
        <v>1700</v>
      </c>
      <c r="L258" s="26" t="str">
        <f>IF([1]DRUM!I235="","",[1]DRUM!I235)</f>
        <v>Supported</v>
      </c>
      <c r="M258" s="26">
        <f>IF([1]DRUM!J235="","",
IF(AND([1]DRUM!K235="Wooden Drum",[1]DRUM!J235&gt;Max_WD_Capacity),Max_WD_Capacity,
[1]DRUM!J235))</f>
        <v>6500</v>
      </c>
      <c r="N258" s="26" t="str">
        <f>IF([1]DRUM!K235="","",[1]DRUM!K235)</f>
        <v>Wooden Drum</v>
      </c>
      <c r="O258" s="26">
        <f>IF([1]DRUM!L235="","",[1]DRUM!L235)</f>
        <v>600</v>
      </c>
      <c r="P258" s="26">
        <f>IF([1]DRUM!M235="","",[1]DRUM!M235)</f>
        <v>167</v>
      </c>
      <c r="Q258" s="26">
        <f>IF([1]DRUM!N235="","",[1]DRUM!N235)</f>
        <v>5.3750686807512862</v>
      </c>
      <c r="R258" s="26" t="str">
        <f t="shared" si="38"/>
        <v>Export</v>
      </c>
      <c r="S258" s="26">
        <f ca="1">IF(N258="",0,
IF(Knee_Application="YES",Knee_Width,IF(Knee_Application="NO",0,
IF(OR(Cable_Type="OH",SearchData("Conductor",Cable_Desc)),0,
IF(N258="Steel Drum",Knee_Width,
IF(N258="Plywood Drum",0,
IF(Country="UAE",0,
IF(AND(OR(SearchData("LSHF",Cable_Desc),SearchData("LSZH",Cable_Desc),SearchData("LS0H",Cable_Desc),SearchData("LSOH",Cable_Desc)),D.nom&gt;40),Knee_Width,
IF(AND(Country="Egypt",D.nom&gt;60),Knee_Width,
IF(AND(Country&lt;&gt;"Egypt",D.nom&gt;35),Knee_Width,
0))))))))))</f>
        <v>125</v>
      </c>
      <c r="T258" s="118">
        <f t="shared" ca="1" si="33"/>
        <v>11</v>
      </c>
      <c r="U258" s="118">
        <f t="shared" ca="1" si="34"/>
        <v>4</v>
      </c>
      <c r="V258" s="117">
        <f t="shared" ca="1" si="35"/>
        <v>233.11120144460838</v>
      </c>
      <c r="W258" s="64">
        <f t="shared" ca="1" si="36"/>
        <v>0</v>
      </c>
      <c r="X258" s="64">
        <f t="shared" ca="1" si="39"/>
        <v>1</v>
      </c>
      <c r="Y258" s="64">
        <f t="shared" ca="1" si="37"/>
        <v>1</v>
      </c>
      <c r="AM258" s="156"/>
    </row>
    <row r="259" spans="1:39">
      <c r="A259" s="12">
        <f t="shared" ca="1" si="30"/>
        <v>0</v>
      </c>
      <c r="B259" s="12" t="str">
        <f>IF([1]DRUM!A236="","",[1]DRUM!A236)</f>
        <v>Export</v>
      </c>
      <c r="C259" s="12">
        <f t="shared" ca="1" si="31"/>
        <v>0</v>
      </c>
      <c r="D259" s="155">
        <f t="shared" ca="1" si="32"/>
        <v>0</v>
      </c>
      <c r="E259" s="26" t="str">
        <f>IF([1]DRUM!B236="","",[1]DRUM!B236)</f>
        <v>WDB250006</v>
      </c>
      <c r="F259" s="26">
        <f>IF([1]DRUM!C236="","",[1]DRUM!C236)</f>
        <v>2550</v>
      </c>
      <c r="G259" s="26">
        <f>IF([1]DRUM!D236="","",[1]DRUM!D236)</f>
        <v>2500</v>
      </c>
      <c r="H259" s="26">
        <f>IF([1]DRUM!E236="","",[1]DRUM!E236)</f>
        <v>1350</v>
      </c>
      <c r="I259" s="26">
        <f>IF([1]DRUM!F236="","",[1]DRUM!F236)</f>
        <v>1500</v>
      </c>
      <c r="J259" s="26">
        <f>IF([1]DRUM!G236="","",[1]DRUM!G236)</f>
        <v>1700</v>
      </c>
      <c r="K259" s="26">
        <f>IF([1]DRUM!H236="","",[1]DRUM!H236)</f>
        <v>1700</v>
      </c>
      <c r="L259" s="26" t="str">
        <f>IF([1]DRUM!I236="","",[1]DRUM!I236)</f>
        <v/>
      </c>
      <c r="M259" s="26">
        <f>IF([1]DRUM!J236="","",
IF(AND([1]DRUM!K236="Wooden Drum",[1]DRUM!J236&gt;Max_WD_Capacity),Max_WD_Capacity,
[1]DRUM!J236))</f>
        <v>3500</v>
      </c>
      <c r="N259" s="26" t="str">
        <f>IF([1]DRUM!K236="","",[1]DRUM!K236)</f>
        <v>Wooden Drum</v>
      </c>
      <c r="O259" s="26">
        <f>IF([1]DRUM!L236="","",[1]DRUM!L236)</f>
        <v>520</v>
      </c>
      <c r="P259" s="26">
        <f>IF([1]DRUM!M236="","",[1]DRUM!M236)</f>
        <v>170</v>
      </c>
      <c r="Q259" s="26">
        <f>IF([1]DRUM!N236="","",[1]DRUM!N236)</f>
        <v>5.2160255526633037</v>
      </c>
      <c r="R259" s="26" t="str">
        <f t="shared" si="38"/>
        <v>Export</v>
      </c>
      <c r="S259" s="26">
        <f ca="1">IF(N259="",0,
IF(Knee_Application="YES",Knee_Width,IF(Knee_Application="NO",0,
IF(OR(Cable_Type="OH",SearchData("Conductor",Cable_Desc)),0,
IF(N259="Steel Drum",Knee_Width,
IF(N259="Plywood Drum",0,
IF(Country="UAE",0,
IF(AND(OR(SearchData("LSHF",Cable_Desc),SearchData("LSZH",Cable_Desc),SearchData("LS0H",Cable_Desc),SearchData("LSOH",Cable_Desc)),D.nom&gt;40),Knee_Width,
IF(AND(Country="Egypt",D.nom&gt;60),Knee_Width,
IF(AND(Country&lt;&gt;"Egypt",D.nom&gt;35),Knee_Width,
0))))))))))</f>
        <v>125</v>
      </c>
      <c r="T259" s="118">
        <f t="shared" ca="1" si="33"/>
        <v>11</v>
      </c>
      <c r="U259" s="118">
        <f t="shared" ca="1" si="34"/>
        <v>3</v>
      </c>
      <c r="V259" s="117">
        <f t="shared" ca="1" si="35"/>
        <v>177.77770171840061</v>
      </c>
      <c r="W259" s="64">
        <f t="shared" ca="1" si="36"/>
        <v>0</v>
      </c>
      <c r="X259" s="64">
        <f t="shared" ca="1" si="39"/>
        <v>1</v>
      </c>
      <c r="Y259" s="64">
        <f t="shared" ca="1" si="37"/>
        <v>0</v>
      </c>
      <c r="AM259" s="156"/>
    </row>
    <row r="260" spans="1:39">
      <c r="A260" s="12">
        <f t="shared" ca="1" si="30"/>
        <v>0</v>
      </c>
      <c r="B260" s="12" t="str">
        <f>IF([1]DRUM!A237="","",[1]DRUM!A237)</f>
        <v>Export</v>
      </c>
      <c r="C260" s="12">
        <f t="shared" ca="1" si="31"/>
        <v>0</v>
      </c>
      <c r="D260" s="155">
        <f t="shared" ca="1" si="32"/>
        <v>0</v>
      </c>
      <c r="E260" s="26" t="str">
        <f>IF([1]DRUM!B237="","",[1]DRUM!B237)</f>
        <v>WDB250012</v>
      </c>
      <c r="F260" s="26">
        <f>IF([1]DRUM!C237="","",[1]DRUM!C237)</f>
        <v>2550</v>
      </c>
      <c r="G260" s="26">
        <f>IF([1]DRUM!D237="","",[1]DRUM!D237)</f>
        <v>2500</v>
      </c>
      <c r="H260" s="26">
        <f>IF([1]DRUM!E237="","",[1]DRUM!E237)</f>
        <v>1300</v>
      </c>
      <c r="I260" s="26">
        <f>IF([1]DRUM!F237="","",[1]DRUM!F237)</f>
        <v>1500</v>
      </c>
      <c r="J260" s="26">
        <f>IF([1]DRUM!G237="","",[1]DRUM!G237)</f>
        <v>1700</v>
      </c>
      <c r="K260" s="26">
        <f>IF([1]DRUM!H237="","",[1]DRUM!H237)</f>
        <v>1700</v>
      </c>
      <c r="L260" s="26" t="str">
        <f>IF([1]DRUM!I237="","",[1]DRUM!I237)</f>
        <v/>
      </c>
      <c r="M260" s="26">
        <f>IF([1]DRUM!J237="","",
IF(AND([1]DRUM!K237="Wooden Drum",[1]DRUM!J237&gt;Max_WD_Capacity),Max_WD_Capacity,
[1]DRUM!J237))</f>
        <v>3500</v>
      </c>
      <c r="N260" s="26" t="str">
        <f>IF([1]DRUM!K237="","",[1]DRUM!K237)</f>
        <v>Wooden Drum</v>
      </c>
      <c r="O260" s="26">
        <f>IF([1]DRUM!L237="","",[1]DRUM!L237)</f>
        <v>570</v>
      </c>
      <c r="P260" s="26">
        <f>IF([1]DRUM!M237="","",[1]DRUM!M237)</f>
        <v>170</v>
      </c>
      <c r="Q260" s="26">
        <f>IF([1]DRUM!N237="","",[1]DRUM!N237)</f>
        <v>5.3721234376385469</v>
      </c>
      <c r="R260" s="26" t="str">
        <f t="shared" si="38"/>
        <v>Export</v>
      </c>
      <c r="S260" s="26">
        <f ca="1">IF(N260="",0,
IF(Knee_Application="YES",Knee_Width,IF(Knee_Application="NO",0,
IF(OR(Cable_Type="OH",SearchData("Conductor",Cable_Desc)),0,
IF(N260="Steel Drum",Knee_Width,
IF(N260="Plywood Drum",0,
IF(Country="UAE",0,
IF(AND(OR(SearchData("LSHF",Cable_Desc),SearchData("LSZH",Cable_Desc),SearchData("LS0H",Cable_Desc),SearchData("LSOH",Cable_Desc)),D.nom&gt;40),Knee_Width,
IF(AND(Country="Egypt",D.nom&gt;60),Knee_Width,
IF(AND(Country&lt;&gt;"Egypt",D.nom&gt;35),Knee_Width,
0))))))))))</f>
        <v>125</v>
      </c>
      <c r="T260" s="118">
        <f t="shared" ca="1" si="33"/>
        <v>11</v>
      </c>
      <c r="U260" s="118">
        <f t="shared" ca="1" si="34"/>
        <v>3</v>
      </c>
      <c r="V260" s="117">
        <f t="shared" ca="1" si="35"/>
        <v>172.59407383997748</v>
      </c>
      <c r="W260" s="64">
        <f t="shared" ca="1" si="36"/>
        <v>0</v>
      </c>
      <c r="X260" s="64">
        <f t="shared" ca="1" si="39"/>
        <v>1</v>
      </c>
      <c r="Y260" s="64">
        <f t="shared" ca="1" si="37"/>
        <v>0</v>
      </c>
      <c r="AM260" s="156"/>
    </row>
    <row r="261" spans="1:39">
      <c r="A261" s="12">
        <f t="shared" ca="1" si="30"/>
        <v>0</v>
      </c>
      <c r="B261" s="12" t="str">
        <f>IF([1]DRUM!A238="","",[1]DRUM!A238)</f>
        <v>Export</v>
      </c>
      <c r="C261" s="12">
        <f t="shared" ca="1" si="31"/>
        <v>0</v>
      </c>
      <c r="D261" s="155">
        <f t="shared" ca="1" si="32"/>
        <v>0</v>
      </c>
      <c r="E261" s="26" t="str">
        <f>IF([1]DRUM!B238="","",[1]DRUM!B238)</f>
        <v>WDB250000</v>
      </c>
      <c r="F261" s="26">
        <f>IF([1]DRUM!C238="","",[1]DRUM!C238)</f>
        <v>2550</v>
      </c>
      <c r="G261" s="26">
        <f>IF([1]DRUM!D238="","",[1]DRUM!D238)</f>
        <v>2500</v>
      </c>
      <c r="H261" s="26">
        <f>IF([1]DRUM!E238="","",[1]DRUM!E238)</f>
        <v>1100</v>
      </c>
      <c r="I261" s="26">
        <f>IF([1]DRUM!F238="","",[1]DRUM!F238)</f>
        <v>1400</v>
      </c>
      <c r="J261" s="26">
        <f>IF([1]DRUM!G238="","",[1]DRUM!G238)</f>
        <v>1600</v>
      </c>
      <c r="K261" s="26">
        <f>IF([1]DRUM!H238="","",[1]DRUM!H238)</f>
        <v>1600</v>
      </c>
      <c r="L261" s="26" t="str">
        <f>IF([1]DRUM!I238="","",[1]DRUM!I238)</f>
        <v/>
      </c>
      <c r="M261" s="26">
        <f>IF([1]DRUM!J238="","",
IF(AND([1]DRUM!K238="Wooden Drum",[1]DRUM!J238&gt;Max_WD_Capacity),Max_WD_Capacity,
[1]DRUM!J238))</f>
        <v>4000</v>
      </c>
      <c r="N261" s="26" t="str">
        <f>IF([1]DRUM!K238="","",[1]DRUM!K238)</f>
        <v>Wooden Drum</v>
      </c>
      <c r="O261" s="26">
        <f>IF([1]DRUM!L238="","",[1]DRUM!L238)</f>
        <v>650</v>
      </c>
      <c r="P261" s="26">
        <f>IF([1]DRUM!M238="","",[1]DRUM!M238)</f>
        <v>160</v>
      </c>
      <c r="Q261" s="26">
        <f>IF([1]DRUM!N238="","",[1]DRUM!N238)</f>
        <v>5.541769440932395</v>
      </c>
      <c r="R261" s="26" t="str">
        <f t="shared" si="38"/>
        <v>Export</v>
      </c>
      <c r="S261" s="26">
        <f ca="1">IF(N261="",0,
IF(Knee_Application="YES",Knee_Width,IF(Knee_Application="NO",0,
IF(OR(Cable_Type="OH",SearchData("Conductor",Cable_Desc)),0,
IF(N261="Steel Drum",Knee_Width,
IF(N261="Plywood Drum",0,
IF(Country="UAE",0,
IF(AND(OR(SearchData("LSHF",Cable_Desc),SearchData("LSZH",Cable_Desc),SearchData("LS0H",Cable_Desc),SearchData("LSOH",Cable_Desc)),D.nom&gt;40),Knee_Width,
IF(AND(Country="Egypt",D.nom&gt;60),Knee_Width,
IF(AND(Country&lt;&gt;"Egypt",D.nom&gt;35),Knee_Width,
0))))))))))</f>
        <v>125</v>
      </c>
      <c r="T261" s="118">
        <f t="shared" ca="1" si="33"/>
        <v>10</v>
      </c>
      <c r="U261" s="118">
        <f t="shared" ca="1" si="34"/>
        <v>4</v>
      </c>
      <c r="V261" s="117">
        <f t="shared" ca="1" si="35"/>
        <v>199.35290342619393</v>
      </c>
      <c r="W261" s="64">
        <f t="shared" ca="1" si="36"/>
        <v>0</v>
      </c>
      <c r="X261" s="64">
        <f t="shared" ca="1" si="39"/>
        <v>1</v>
      </c>
      <c r="Y261" s="64">
        <f t="shared" ca="1" si="37"/>
        <v>0</v>
      </c>
      <c r="AM261" s="156"/>
    </row>
    <row r="262" spans="1:39">
      <c r="A262" s="12">
        <f t="shared" ca="1" si="30"/>
        <v>0</v>
      </c>
      <c r="B262" s="12" t="str">
        <f>IF([1]DRUM!A239="","",[1]DRUM!A239)</f>
        <v>Export</v>
      </c>
      <c r="C262" s="12">
        <f t="shared" ca="1" si="31"/>
        <v>0</v>
      </c>
      <c r="D262" s="155">
        <f t="shared" ca="1" si="32"/>
        <v>0</v>
      </c>
      <c r="E262" s="26" t="str">
        <f>IF([1]DRUM!B239="","",[1]DRUM!B239)</f>
        <v>WDB250001</v>
      </c>
      <c r="F262" s="26">
        <f>IF([1]DRUM!C239="","",[1]DRUM!C239)</f>
        <v>2550</v>
      </c>
      <c r="G262" s="26">
        <f>IF([1]DRUM!D239="","",[1]DRUM!D239)</f>
        <v>2500</v>
      </c>
      <c r="H262" s="26">
        <f>IF([1]DRUM!E239="","",[1]DRUM!E239)</f>
        <v>1100</v>
      </c>
      <c r="I262" s="26">
        <f>IF([1]DRUM!F239="","",[1]DRUM!F239)</f>
        <v>1500</v>
      </c>
      <c r="J262" s="26">
        <f>IF([1]DRUM!G239="","",[1]DRUM!G239)</f>
        <v>1700</v>
      </c>
      <c r="K262" s="26">
        <f>IF([1]DRUM!H239="","",[1]DRUM!H239)</f>
        <v>1700</v>
      </c>
      <c r="L262" s="26" t="str">
        <f>IF([1]DRUM!I239="","",[1]DRUM!I239)</f>
        <v/>
      </c>
      <c r="M262" s="26">
        <f>IF([1]DRUM!J239="","",
IF(AND([1]DRUM!K239="Wooden Drum",[1]DRUM!J239&gt;Max_WD_Capacity),Max_WD_Capacity,
[1]DRUM!J239))</f>
        <v>4500</v>
      </c>
      <c r="N262" s="26" t="str">
        <f>IF([1]DRUM!K239="","",[1]DRUM!K239)</f>
        <v>Wooden Drum</v>
      </c>
      <c r="O262" s="26">
        <f>IF([1]DRUM!L239="","",[1]DRUM!L239)</f>
        <v>650</v>
      </c>
      <c r="P262" s="26">
        <f>IF([1]DRUM!M239="","",[1]DRUM!M239)</f>
        <v>170</v>
      </c>
      <c r="Q262" s="26">
        <f>IF([1]DRUM!N239="","",[1]DRUM!N239)</f>
        <v>5.9376101152847092</v>
      </c>
      <c r="R262" s="26" t="str">
        <f t="shared" si="38"/>
        <v>Export</v>
      </c>
      <c r="S262" s="26">
        <f ca="1">IF(N262="",0,
IF(Knee_Application="YES",Knee_Width,IF(Knee_Application="NO",0,
IF(OR(Cable_Type="OH",SearchData("Conductor",Cable_Desc)),0,
IF(N262="Steel Drum",Knee_Width,
IF(N262="Plywood Drum",0,
IF(Country="UAE",0,
IF(AND(OR(SearchData("LSHF",Cable_Desc),SearchData("LSZH",Cable_Desc),SearchData("LS0H",Cable_Desc),SearchData("LSOH",Cable_Desc)),D.nom&gt;40),Knee_Width,
IF(AND(Country="Egypt",D.nom&gt;60),Knee_Width,
IF(AND(Country&lt;&gt;"Egypt",D.nom&gt;35),Knee_Width,
0))))))))))</f>
        <v>125</v>
      </c>
      <c r="T262" s="118">
        <f t="shared" ca="1" si="33"/>
        <v>11</v>
      </c>
      <c r="U262" s="118">
        <f t="shared" ca="1" si="34"/>
        <v>4</v>
      </c>
      <c r="V262" s="117">
        <f t="shared" ca="1" si="35"/>
        <v>219.2881937688133</v>
      </c>
      <c r="W262" s="64">
        <f t="shared" ca="1" si="36"/>
        <v>0</v>
      </c>
      <c r="X262" s="64">
        <f t="shared" ca="1" si="39"/>
        <v>1</v>
      </c>
      <c r="Y262" s="64">
        <f t="shared" ca="1" si="37"/>
        <v>1</v>
      </c>
      <c r="AM262" s="156"/>
    </row>
    <row r="263" spans="1:39">
      <c r="A263" s="12">
        <f t="shared" ca="1" si="30"/>
        <v>0</v>
      </c>
      <c r="B263" s="12" t="str">
        <f>IF([1]DRUM!A240="","",[1]DRUM!A240)</f>
        <v>Export</v>
      </c>
      <c r="C263" s="12">
        <f t="shared" ca="1" si="31"/>
        <v>0</v>
      </c>
      <c r="D263" s="155">
        <f t="shared" ca="1" si="32"/>
        <v>0</v>
      </c>
      <c r="E263" s="26" t="str">
        <f>IF([1]DRUM!B240="","",[1]DRUM!B240)</f>
        <v>WDB250008</v>
      </c>
      <c r="F263" s="26">
        <f>IF([1]DRUM!C240="","",[1]DRUM!C240)</f>
        <v>2550</v>
      </c>
      <c r="G263" s="26">
        <f>IF([1]DRUM!D240="","",[1]DRUM!D240)</f>
        <v>2500</v>
      </c>
      <c r="H263" s="26">
        <f>IF([1]DRUM!E240="","",[1]DRUM!E240)</f>
        <v>1750</v>
      </c>
      <c r="I263" s="26">
        <f>IF([1]DRUM!F240="","",[1]DRUM!F240)</f>
        <v>1500</v>
      </c>
      <c r="J263" s="26">
        <f>IF([1]DRUM!G240="","",[1]DRUM!G240)</f>
        <v>1700</v>
      </c>
      <c r="K263" s="26">
        <f>IF([1]DRUM!H240="","",[1]DRUM!H240)</f>
        <v>1700</v>
      </c>
      <c r="L263" s="26" t="str">
        <f>IF([1]DRUM!I240="","",[1]DRUM!I240)</f>
        <v>Supported</v>
      </c>
      <c r="M263" s="26">
        <f>IF([1]DRUM!J240="","",
IF(AND([1]DRUM!K240="Wooden Drum",[1]DRUM!J240&gt;Max_WD_Capacity),Max_WD_Capacity,
[1]DRUM!J240))</f>
        <v>5000</v>
      </c>
      <c r="N263" s="26" t="str">
        <f>IF([1]DRUM!K240="","",[1]DRUM!K240)</f>
        <v>Wooden Drum</v>
      </c>
      <c r="O263" s="26">
        <f>IF([1]DRUM!L240="","",[1]DRUM!L240)</f>
        <v>605</v>
      </c>
      <c r="P263" s="26">
        <f>IF([1]DRUM!M240="","",[1]DRUM!M240)</f>
        <v>170</v>
      </c>
      <c r="Q263" s="26">
        <f>IF([1]DRUM!N240="","",[1]DRUM!N240)</f>
        <v>3.7551849687440497</v>
      </c>
      <c r="R263" s="26" t="str">
        <f t="shared" si="38"/>
        <v>Export</v>
      </c>
      <c r="S263" s="26">
        <f ca="1">IF(N263="",0,
IF(Knee_Application="YES",Knee_Width,IF(Knee_Application="NO",0,
IF(OR(Cable_Type="OH",SearchData("Conductor",Cable_Desc)),0,
IF(N263="Steel Drum",Knee_Width,
IF(N263="Plywood Drum",0,
IF(Country="UAE",0,
IF(AND(OR(SearchData("LSHF",Cable_Desc),SearchData("LSZH",Cable_Desc),SearchData("LS0H",Cable_Desc),SearchData("LSOH",Cable_Desc)),D.nom&gt;40),Knee_Width,
IF(AND(Country="Egypt",D.nom&gt;60),Knee_Width,
IF(AND(Country&lt;&gt;"Egypt",D.nom&gt;35),Knee_Width,
0))))))))))</f>
        <v>125</v>
      </c>
      <c r="T263" s="118">
        <f t="shared" ca="1" si="33"/>
        <v>11</v>
      </c>
      <c r="U263" s="118">
        <f t="shared" ca="1" si="34"/>
        <v>2</v>
      </c>
      <c r="V263" s="117">
        <f t="shared" ca="1" si="35"/>
        <v>137.76009449697384</v>
      </c>
      <c r="W263" s="64">
        <f t="shared" ca="1" si="36"/>
        <v>1</v>
      </c>
      <c r="X263" s="64">
        <f t="shared" ca="1" si="39"/>
        <v>1</v>
      </c>
      <c r="Y263" s="64">
        <f t="shared" ca="1" si="37"/>
        <v>0</v>
      </c>
      <c r="AM263" s="156"/>
    </row>
    <row r="264" spans="1:39">
      <c r="A264" s="12">
        <f t="shared" ca="1" si="30"/>
        <v>0</v>
      </c>
      <c r="B264" s="12" t="str">
        <f>IF([1]DRUM!A241="","",[1]DRUM!A241)</f>
        <v>Export</v>
      </c>
      <c r="C264" s="12">
        <f t="shared" ca="1" si="31"/>
        <v>0</v>
      </c>
      <c r="D264" s="155">
        <f t="shared" ca="1" si="32"/>
        <v>0</v>
      </c>
      <c r="E264" s="26" t="str">
        <f>IF([1]DRUM!B241="","",[1]DRUM!B241)</f>
        <v>WDB250007</v>
      </c>
      <c r="F264" s="26">
        <f>IF([1]DRUM!C241="","",[1]DRUM!C241)</f>
        <v>2550</v>
      </c>
      <c r="G264" s="26">
        <f>IF([1]DRUM!D241="","",[1]DRUM!D241)</f>
        <v>2500</v>
      </c>
      <c r="H264" s="26">
        <f>IF([1]DRUM!E241="","",[1]DRUM!E241)</f>
        <v>1700</v>
      </c>
      <c r="I264" s="26">
        <f>IF([1]DRUM!F241="","",[1]DRUM!F241)</f>
        <v>1500</v>
      </c>
      <c r="J264" s="26">
        <f>IF([1]DRUM!G241="","",[1]DRUM!G241)</f>
        <v>1700</v>
      </c>
      <c r="K264" s="26">
        <f>IF([1]DRUM!H241="","",[1]DRUM!H241)</f>
        <v>1700</v>
      </c>
      <c r="L264" s="26" t="str">
        <f>IF([1]DRUM!I241="","",[1]DRUM!I241)</f>
        <v>Supported</v>
      </c>
      <c r="M264" s="26">
        <f>IF([1]DRUM!J241="","",
IF(AND([1]DRUM!K241="Wooden Drum",[1]DRUM!J241&gt;Max_WD_Capacity),Max_WD_Capacity,
[1]DRUM!J241))</f>
        <v>5000</v>
      </c>
      <c r="N264" s="26" t="str">
        <f>IF([1]DRUM!K241="","",[1]DRUM!K241)</f>
        <v>Wooden Drum</v>
      </c>
      <c r="O264" s="26">
        <f>IF([1]DRUM!L241="","",[1]DRUM!L241)</f>
        <v>615</v>
      </c>
      <c r="P264" s="26">
        <f>IF([1]DRUM!M241="","",[1]DRUM!M241)</f>
        <v>170</v>
      </c>
      <c r="Q264" s="26">
        <f>IF([1]DRUM!N241="","",[1]DRUM!N241)</f>
        <v>3.9584067435231396</v>
      </c>
      <c r="R264" s="26" t="str">
        <f t="shared" si="38"/>
        <v>Export</v>
      </c>
      <c r="S264" s="26">
        <f ca="1">IF(N264="",0,
IF(Knee_Application="YES",Knee_Width,IF(Knee_Application="NO",0,
IF(OR(Cable_Type="OH",SearchData("Conductor",Cable_Desc)),0,
IF(N264="Steel Drum",Knee_Width,
IF(N264="Plywood Drum",0,
IF(Country="UAE",0,
IF(AND(OR(SearchData("LSHF",Cable_Desc),SearchData("LSZH",Cable_Desc),SearchData("LS0H",Cable_Desc),SearchData("LSOH",Cable_Desc)),D.nom&gt;40),Knee_Width,
IF(AND(Country="Egypt",D.nom&gt;60),Knee_Width,
IF(AND(Country&lt;&gt;"Egypt",D.nom&gt;35),Knee_Width,
0))))))))))</f>
        <v>125</v>
      </c>
      <c r="T264" s="118">
        <f t="shared" ca="1" si="33"/>
        <v>11</v>
      </c>
      <c r="U264" s="118">
        <f t="shared" ca="1" si="34"/>
        <v>2</v>
      </c>
      <c r="V264" s="117">
        <f t="shared" ca="1" si="35"/>
        <v>134.30434257802506</v>
      </c>
      <c r="W264" s="64">
        <f t="shared" ca="1" si="36"/>
        <v>1</v>
      </c>
      <c r="X264" s="64">
        <f t="shared" ca="1" si="39"/>
        <v>1</v>
      </c>
      <c r="Y264" s="64">
        <f t="shared" ca="1" si="37"/>
        <v>0</v>
      </c>
      <c r="AM264" s="156"/>
    </row>
    <row r="265" spans="1:39">
      <c r="A265" s="12">
        <f t="shared" ca="1" si="30"/>
        <v>0</v>
      </c>
      <c r="B265" s="12" t="str">
        <f>IF([1]DRUM!A242="","",[1]DRUM!A242)</f>
        <v>Export</v>
      </c>
      <c r="C265" s="12">
        <f t="shared" ca="1" si="31"/>
        <v>0</v>
      </c>
      <c r="D265" s="155">
        <f t="shared" ca="1" si="32"/>
        <v>0</v>
      </c>
      <c r="E265" s="26" t="str">
        <f>IF([1]DRUM!B242="","",[1]DRUM!B242)</f>
        <v>WDB250005</v>
      </c>
      <c r="F265" s="26">
        <f>IF([1]DRUM!C242="","",[1]DRUM!C242)</f>
        <v>2550</v>
      </c>
      <c r="G265" s="26">
        <f>IF([1]DRUM!D242="","",[1]DRUM!D242)</f>
        <v>2500</v>
      </c>
      <c r="H265" s="26">
        <f>IF([1]DRUM!E242="","",[1]DRUM!E242)</f>
        <v>1500</v>
      </c>
      <c r="I265" s="26">
        <f>IF([1]DRUM!F242="","",[1]DRUM!F242)</f>
        <v>1500</v>
      </c>
      <c r="J265" s="26">
        <f>IF([1]DRUM!G242="","",[1]DRUM!G242)</f>
        <v>1700</v>
      </c>
      <c r="K265" s="26">
        <f>IF([1]DRUM!H242="","",[1]DRUM!H242)</f>
        <v>1700</v>
      </c>
      <c r="L265" s="26" t="str">
        <f>IF([1]DRUM!I242="","",[1]DRUM!I242)</f>
        <v>Supported</v>
      </c>
      <c r="M265" s="26">
        <f>IF([1]DRUM!J242="","",
IF(AND([1]DRUM!K242="Wooden Drum",[1]DRUM!J242&gt;Max_WD_Capacity),Max_WD_Capacity,
[1]DRUM!J242))</f>
        <v>5000</v>
      </c>
      <c r="N265" s="26" t="str">
        <f>IF([1]DRUM!K242="","",[1]DRUM!K242)</f>
        <v>Wooden Drum</v>
      </c>
      <c r="O265" s="26">
        <f>IF([1]DRUM!L242="","",[1]DRUM!L242)</f>
        <v>650</v>
      </c>
      <c r="P265" s="26">
        <f>IF([1]DRUM!M242="","",[1]DRUM!M242)</f>
        <v>170</v>
      </c>
      <c r="Q265" s="26">
        <f>IF([1]DRUM!N242="","",[1]DRUM!N242)</f>
        <v>4.7123889803846897</v>
      </c>
      <c r="R265" s="26" t="str">
        <f t="shared" si="38"/>
        <v>Export</v>
      </c>
      <c r="S265" s="26">
        <f ca="1">IF(N265="",0,
IF(Knee_Application="YES",Knee_Width,IF(Knee_Application="NO",0,
IF(OR(Cable_Type="OH",SearchData("Conductor",Cable_Desc)),0,
IF(N265="Steel Drum",Knee_Width,
IF(N265="Plywood Drum",0,
IF(Country="UAE",0,
IF(AND(OR(SearchData("LSHF",Cable_Desc),SearchData("LSZH",Cable_Desc),SearchData("LS0H",Cable_Desc),SearchData("LSOH",Cable_Desc)),D.nom&gt;40),Knee_Width,
IF(AND(Country="Egypt",D.nom&gt;60),Knee_Width,
IF(AND(Country&lt;&gt;"Egypt",D.nom&gt;35),Knee_Width,
0))))))))))</f>
        <v>125</v>
      </c>
      <c r="T265" s="118">
        <f t="shared" ca="1" si="33"/>
        <v>11</v>
      </c>
      <c r="U265" s="118">
        <f t="shared" ca="1" si="34"/>
        <v>3</v>
      </c>
      <c r="V265" s="117">
        <f t="shared" ca="1" si="35"/>
        <v>193.32858535367009</v>
      </c>
      <c r="W265" s="64">
        <f t="shared" ca="1" si="36"/>
        <v>1</v>
      </c>
      <c r="X265" s="64">
        <f t="shared" ca="1" si="39"/>
        <v>1</v>
      </c>
      <c r="Y265" s="64">
        <f t="shared" ca="1" si="37"/>
        <v>0</v>
      </c>
      <c r="AM265" s="156"/>
    </row>
    <row r="266" spans="1:39">
      <c r="A266" s="12">
        <f t="shared" ca="1" si="30"/>
        <v>0</v>
      </c>
      <c r="B266" s="12" t="str">
        <f>IF([1]DRUM!A243="","",[1]DRUM!A243)</f>
        <v>Export</v>
      </c>
      <c r="C266" s="12">
        <f t="shared" ca="1" si="31"/>
        <v>0</v>
      </c>
      <c r="D266" s="155">
        <f t="shared" ca="1" si="32"/>
        <v>0</v>
      </c>
      <c r="E266" s="26" t="str">
        <f>IF([1]DRUM!B243="","",[1]DRUM!B243)</f>
        <v>WDB250003</v>
      </c>
      <c r="F266" s="26">
        <f>IF([1]DRUM!C243="","",[1]DRUM!C243)</f>
        <v>2550</v>
      </c>
      <c r="G266" s="26">
        <f>IF([1]DRUM!D243="","",[1]DRUM!D243)</f>
        <v>2500</v>
      </c>
      <c r="H266" s="26">
        <f>IF([1]DRUM!E243="","",[1]DRUM!E243)</f>
        <v>1400</v>
      </c>
      <c r="I266" s="26">
        <f>IF([1]DRUM!F243="","",[1]DRUM!F243)</f>
        <v>1500</v>
      </c>
      <c r="J266" s="26">
        <f>IF([1]DRUM!G243="","",[1]DRUM!G243)</f>
        <v>1700</v>
      </c>
      <c r="K266" s="26">
        <f>IF([1]DRUM!H243="","",[1]DRUM!H243)</f>
        <v>1700</v>
      </c>
      <c r="L266" s="26" t="str">
        <f>IF([1]DRUM!I243="","",[1]DRUM!I243)</f>
        <v>Supported</v>
      </c>
      <c r="M266" s="26">
        <f>IF([1]DRUM!J243="","",
IF(AND([1]DRUM!K243="Wooden Drum",[1]DRUM!J243&gt;Max_WD_Capacity),Max_WD_Capacity,
[1]DRUM!J243))</f>
        <v>7500</v>
      </c>
      <c r="N266" s="26" t="str">
        <f>IF([1]DRUM!K243="","",[1]DRUM!K243)</f>
        <v>Wooden Drum</v>
      </c>
      <c r="O266" s="26">
        <f>IF([1]DRUM!L243="","",[1]DRUM!L243)</f>
        <v>650</v>
      </c>
      <c r="P266" s="26">
        <f>IF([1]DRUM!M243="","",[1]DRUM!M243)</f>
        <v>170</v>
      </c>
      <c r="Q266" s="26">
        <f>IF([1]DRUM!N243="","",[1]DRUM!N243)</f>
        <v>5.0540371814625793</v>
      </c>
      <c r="R266" s="26" t="str">
        <f t="shared" si="38"/>
        <v>Export</v>
      </c>
      <c r="S266" s="26">
        <f ca="1">IF(N266="",0,
IF(Knee_Application="YES",Knee_Width,IF(Knee_Application="NO",0,
IF(OR(Cable_Type="OH",SearchData("Conductor",Cable_Desc)),0,
IF(N266="Steel Drum",Knee_Width,
IF(N266="Plywood Drum",0,
IF(Country="UAE",0,
IF(AND(OR(SearchData("LSHF",Cable_Desc),SearchData("LSZH",Cable_Desc),SearchData("LS0H",Cable_Desc),SearchData("LSOH",Cable_Desc)),D.nom&gt;40),Knee_Width,
IF(AND(Country="Egypt",D.nom&gt;60),Knee_Width,
IF(AND(Country&lt;&gt;"Egypt",D.nom&gt;35),Knee_Width,
0))))))))))</f>
        <v>125</v>
      </c>
      <c r="T266" s="118">
        <f t="shared" ca="1" si="33"/>
        <v>11</v>
      </c>
      <c r="U266" s="118">
        <f t="shared" ca="1" si="34"/>
        <v>3</v>
      </c>
      <c r="V266" s="117">
        <f t="shared" ca="1" si="35"/>
        <v>182.96132959682379</v>
      </c>
      <c r="W266" s="64">
        <f t="shared" ca="1" si="36"/>
        <v>0</v>
      </c>
      <c r="X266" s="64">
        <f t="shared" ca="1" si="39"/>
        <v>1</v>
      </c>
      <c r="Y266" s="64">
        <f t="shared" ca="1" si="37"/>
        <v>0</v>
      </c>
      <c r="AM266" s="156"/>
    </row>
    <row r="267" spans="1:39">
      <c r="A267" s="12">
        <f t="shared" ca="1" si="30"/>
        <v>0</v>
      </c>
      <c r="B267" s="12" t="str">
        <f>IF([1]DRUM!A244="","",[1]DRUM!A244)</f>
        <v>Export</v>
      </c>
      <c r="C267" s="12">
        <f t="shared" ca="1" si="31"/>
        <v>0</v>
      </c>
      <c r="D267" s="155">
        <f t="shared" ca="1" si="32"/>
        <v>0</v>
      </c>
      <c r="E267" s="26" t="str">
        <f>IF([1]DRUM!B244="","",[1]DRUM!B244)</f>
        <v>WDB255003</v>
      </c>
      <c r="F267" s="26">
        <f>IF([1]DRUM!C244="","",[1]DRUM!C244)</f>
        <v>2600</v>
      </c>
      <c r="G267" s="26">
        <f>IF([1]DRUM!D244="","",[1]DRUM!D244)</f>
        <v>2550</v>
      </c>
      <c r="H267" s="26">
        <f>IF([1]DRUM!E244="","",[1]DRUM!E244)</f>
        <v>1500</v>
      </c>
      <c r="I267" s="26">
        <f>IF([1]DRUM!F244="","",[1]DRUM!F244)</f>
        <v>1500</v>
      </c>
      <c r="J267" s="26">
        <f>IF([1]DRUM!G244="","",[1]DRUM!G244)</f>
        <v>1700</v>
      </c>
      <c r="K267" s="26">
        <f>IF([1]DRUM!H244="","",[1]DRUM!H244)</f>
        <v>1700</v>
      </c>
      <c r="L267" s="26" t="str">
        <f>IF([1]DRUM!I244="","",[1]DRUM!I244)</f>
        <v>Supported</v>
      </c>
      <c r="M267" s="26">
        <f>IF([1]DRUM!J244="","",
IF(AND([1]DRUM!K244="Wooden Drum",[1]DRUM!J244&gt;Max_WD_Capacity),Max_WD_Capacity,
[1]DRUM!J244))</f>
        <v>5000</v>
      </c>
      <c r="N267" s="26" t="str">
        <f>IF([1]DRUM!K244="","",[1]DRUM!K244)</f>
        <v>Wooden Drum</v>
      </c>
      <c r="O267" s="26">
        <f>IF([1]DRUM!L244="","",[1]DRUM!L244)</f>
        <v>650</v>
      </c>
      <c r="P267" s="26">
        <f>IF([1]DRUM!M244="","",[1]DRUM!M244)</f>
        <v>174</v>
      </c>
      <c r="Q267" s="26">
        <f>IF([1]DRUM!N244="","",[1]DRUM!N244)</f>
        <v>5.0098585347714728</v>
      </c>
      <c r="R267" s="26" t="str">
        <f t="shared" si="38"/>
        <v>Export</v>
      </c>
      <c r="S267" s="26">
        <f ca="1">IF(N267="",0,
IF(Knee_Application="YES",Knee_Width,IF(Knee_Application="NO",0,
IF(OR(Cable_Type="OH",SearchData("Conductor",Cable_Desc)),0,
IF(N267="Steel Drum",Knee_Width,
IF(N267="Plywood Drum",0,
IF(Country="UAE",0,
IF(AND(OR(SearchData("LSHF",Cable_Desc),SearchData("LSZH",Cable_Desc),SearchData("LS0H",Cable_Desc),SearchData("LSOH",Cable_Desc)),D.nom&gt;40),Knee_Width,
IF(AND(Country="Egypt",D.nom&gt;60),Knee_Width,
IF(AND(Country&lt;&gt;"Egypt",D.nom&gt;35),Knee_Width,
0))))))))))</f>
        <v>125</v>
      </c>
      <c r="T267" s="118">
        <f t="shared" ca="1" si="33"/>
        <v>11</v>
      </c>
      <c r="U267" s="118">
        <f t="shared" ca="1" si="34"/>
        <v>3</v>
      </c>
      <c r="V267" s="117">
        <f t="shared" ca="1" si="35"/>
        <v>193.32858535367009</v>
      </c>
      <c r="W267" s="64">
        <f t="shared" ca="1" si="36"/>
        <v>1</v>
      </c>
      <c r="X267" s="64">
        <f t="shared" ca="1" si="39"/>
        <v>1</v>
      </c>
      <c r="Y267" s="64">
        <f t="shared" ca="1" si="37"/>
        <v>0</v>
      </c>
      <c r="AM267" s="156"/>
    </row>
    <row r="268" spans="1:39">
      <c r="A268" s="12">
        <f t="shared" ca="1" si="30"/>
        <v>0</v>
      </c>
      <c r="B268" s="12" t="str">
        <f>IF([1]DRUM!A245="","",[1]DRUM!A245)</f>
        <v>Export</v>
      </c>
      <c r="C268" s="12">
        <f t="shared" ca="1" si="31"/>
        <v>0</v>
      </c>
      <c r="D268" s="155">
        <f t="shared" ca="1" si="32"/>
        <v>0</v>
      </c>
      <c r="E268" s="26" t="str">
        <f>IF([1]DRUM!B245="","",[1]DRUM!B245)</f>
        <v>WDB260001</v>
      </c>
      <c r="F268" s="26">
        <f>IF([1]DRUM!C245="","",[1]DRUM!C245)</f>
        <v>2650</v>
      </c>
      <c r="G268" s="26">
        <f>IF([1]DRUM!D245="","",[1]DRUM!D245)</f>
        <v>2600</v>
      </c>
      <c r="H268" s="26">
        <f>IF([1]DRUM!E245="","",[1]DRUM!E245)</f>
        <v>1200</v>
      </c>
      <c r="I268" s="26">
        <f>IF([1]DRUM!F245="","",[1]DRUM!F245)</f>
        <v>1400</v>
      </c>
      <c r="J268" s="26">
        <f>IF([1]DRUM!G245="","",[1]DRUM!G245)</f>
        <v>1600</v>
      </c>
      <c r="K268" s="26">
        <f>IF([1]DRUM!H245="","",[1]DRUM!H245)</f>
        <v>1600</v>
      </c>
      <c r="L268" s="26" t="str">
        <f>IF([1]DRUM!I245="","",[1]DRUM!I245)</f>
        <v/>
      </c>
      <c r="M268" s="26">
        <f>IF([1]DRUM!J245="","",
IF(AND([1]DRUM!K245="Wooden Drum",[1]DRUM!J245&gt;Max_WD_Capacity),Max_WD_Capacity,
[1]DRUM!J245))</f>
        <v>4500</v>
      </c>
      <c r="N268" s="26" t="str">
        <f>IF([1]DRUM!K245="","",[1]DRUM!K245)</f>
        <v>Wooden Drum</v>
      </c>
      <c r="O268" s="26">
        <f>IF([1]DRUM!L245="","",[1]DRUM!L245)</f>
        <v>700</v>
      </c>
      <c r="P268" s="26">
        <f>IF([1]DRUM!M245="","",[1]DRUM!M245)</f>
        <v>167</v>
      </c>
      <c r="Q268" s="26">
        <f>IF([1]DRUM!N245="","",[1]DRUM!N245)</f>
        <v>5.8496455209841951</v>
      </c>
      <c r="R268" s="26" t="str">
        <f t="shared" si="38"/>
        <v>Export</v>
      </c>
      <c r="S268" s="26">
        <f ca="1">IF(N268="",0,
IF(Knee_Application="YES",Knee_Width,IF(Knee_Application="NO",0,
IF(OR(Cable_Type="OH",SearchData("Conductor",Cable_Desc)),0,
IF(N268="Steel Drum",Knee_Width,
IF(N268="Plywood Drum",0,
IF(Country="UAE",0,
IF(AND(OR(SearchData("LSHF",Cable_Desc),SearchData("LSZH",Cable_Desc),SearchData("LS0H",Cable_Desc),SearchData("LSOH",Cable_Desc)),D.nom&gt;40),Knee_Width,
IF(AND(Country="Egypt",D.nom&gt;60),Knee_Width,
IF(AND(Country&lt;&gt;"Egypt",D.nom&gt;35),Knee_Width,
0))))))))))</f>
        <v>125</v>
      </c>
      <c r="T268" s="118">
        <f t="shared" ca="1" si="33"/>
        <v>10</v>
      </c>
      <c r="U268" s="118">
        <f t="shared" ca="1" si="34"/>
        <v>4</v>
      </c>
      <c r="V268" s="117">
        <f t="shared" ca="1" si="35"/>
        <v>211.91927404055312</v>
      </c>
      <c r="W268" s="64">
        <f t="shared" ca="1" si="36"/>
        <v>0</v>
      </c>
      <c r="X268" s="64">
        <f t="shared" ca="1" si="39"/>
        <v>1</v>
      </c>
      <c r="Y268" s="64">
        <f t="shared" ca="1" si="37"/>
        <v>1</v>
      </c>
      <c r="AM268" s="156"/>
    </row>
    <row r="269" spans="1:39">
      <c r="A269" s="12">
        <f t="shared" ca="1" si="30"/>
        <v>0</v>
      </c>
      <c r="B269" s="12" t="str">
        <f>IF([1]DRUM!A246="","",[1]DRUM!A246)</f>
        <v>Export</v>
      </c>
      <c r="C269" s="12">
        <f t="shared" ca="1" si="31"/>
        <v>0</v>
      </c>
      <c r="D269" s="155">
        <f t="shared" ca="1" si="32"/>
        <v>0</v>
      </c>
      <c r="E269" s="26" t="str">
        <f>IF([1]DRUM!B246="","",[1]DRUM!B246)</f>
        <v>WDB260000</v>
      </c>
      <c r="F269" s="26">
        <f>IF([1]DRUM!C246="","",[1]DRUM!C246)</f>
        <v>2650</v>
      </c>
      <c r="G269" s="26">
        <f>IF([1]DRUM!D246="","",[1]DRUM!D246)</f>
        <v>2600</v>
      </c>
      <c r="H269" s="26">
        <f>IF([1]DRUM!E246="","",[1]DRUM!E246)</f>
        <v>1100</v>
      </c>
      <c r="I269" s="26">
        <f>IF([1]DRUM!F246="","",[1]DRUM!F246)</f>
        <v>1400</v>
      </c>
      <c r="J269" s="26">
        <f>IF([1]DRUM!G246="","",[1]DRUM!G246)</f>
        <v>1600</v>
      </c>
      <c r="K269" s="26">
        <f>IF([1]DRUM!H246="","",[1]DRUM!H246)</f>
        <v>1600</v>
      </c>
      <c r="L269" s="26" t="str">
        <f>IF([1]DRUM!I246="","",[1]DRUM!I246)</f>
        <v/>
      </c>
      <c r="M269" s="26">
        <f>IF([1]DRUM!J246="","",
IF(AND([1]DRUM!K246="Wooden Drum",[1]DRUM!J246&gt;Max_WD_Capacity),Max_WD_Capacity,
[1]DRUM!J246))</f>
        <v>4500</v>
      </c>
      <c r="N269" s="26" t="str">
        <f>IF([1]DRUM!K246="","",[1]DRUM!K246)</f>
        <v>Wooden Drum</v>
      </c>
      <c r="O269" s="26">
        <f>IF([1]DRUM!L246="","",[1]DRUM!L246)</f>
        <v>700</v>
      </c>
      <c r="P269" s="26">
        <f>IF([1]DRUM!M246="","",[1]DRUM!M246)</f>
        <v>167</v>
      </c>
      <c r="Q269" s="26">
        <f>IF([1]DRUM!N246="","",[1]DRUM!N246)</f>
        <v>6.1025437295981728</v>
      </c>
      <c r="R269" s="26" t="str">
        <f t="shared" si="38"/>
        <v>Export</v>
      </c>
      <c r="S269" s="26">
        <f ca="1">IF(N269="",0,
IF(Knee_Application="YES",Knee_Width,IF(Knee_Application="NO",0,
IF(OR(Cable_Type="OH",SearchData("Conductor",Cable_Desc)),0,
IF(N269="Steel Drum",Knee_Width,
IF(N269="Plywood Drum",0,
IF(Country="UAE",0,
IF(AND(OR(SearchData("LSHF",Cable_Desc),SearchData("LSZH",Cable_Desc),SearchData("LS0H",Cable_Desc),SearchData("LSOH",Cable_Desc)),D.nom&gt;40),Knee_Width,
IF(AND(Country="Egypt",D.nom&gt;60),Knee_Width,
IF(AND(Country&lt;&gt;"Egypt",D.nom&gt;35),Knee_Width,
0))))))))))</f>
        <v>125</v>
      </c>
      <c r="T269" s="118">
        <f t="shared" ca="1" si="33"/>
        <v>10</v>
      </c>
      <c r="U269" s="118">
        <f t="shared" ca="1" si="34"/>
        <v>5</v>
      </c>
      <c r="V269" s="117">
        <f t="shared" ca="1" si="35"/>
        <v>268.29201261656829</v>
      </c>
      <c r="W269" s="64">
        <f t="shared" ca="1" si="36"/>
        <v>0</v>
      </c>
      <c r="X269" s="64">
        <f t="shared" ca="1" si="39"/>
        <v>1</v>
      </c>
      <c r="Y269" s="64">
        <f t="shared" ca="1" si="37"/>
        <v>1</v>
      </c>
      <c r="AM269" s="156"/>
    </row>
    <row r="270" spans="1:39">
      <c r="A270" s="12">
        <f t="shared" ca="1" si="30"/>
        <v>0</v>
      </c>
      <c r="B270" s="12" t="str">
        <f>IF([1]DRUM!A247="","",[1]DRUM!A247)</f>
        <v>Export</v>
      </c>
      <c r="C270" s="12">
        <f t="shared" ca="1" si="31"/>
        <v>0</v>
      </c>
      <c r="D270" s="155">
        <f t="shared" ca="1" si="32"/>
        <v>0</v>
      </c>
      <c r="E270" s="26" t="str">
        <f>IF([1]DRUM!B247="","",[1]DRUM!B247)</f>
        <v>WDB260002</v>
      </c>
      <c r="F270" s="26">
        <f>IF([1]DRUM!C247="","",[1]DRUM!C247)</f>
        <v>2650</v>
      </c>
      <c r="G270" s="26">
        <f>IF([1]DRUM!D247="","",[1]DRUM!D247)</f>
        <v>2600</v>
      </c>
      <c r="H270" s="26">
        <f>IF([1]DRUM!E247="","",[1]DRUM!E247)</f>
        <v>1200</v>
      </c>
      <c r="I270" s="26">
        <f>IF([1]DRUM!F247="","",[1]DRUM!F247)</f>
        <v>1500</v>
      </c>
      <c r="J270" s="26">
        <f>IF([1]DRUM!G247="","",[1]DRUM!G247)</f>
        <v>1700</v>
      </c>
      <c r="K270" s="26">
        <f>IF([1]DRUM!H247="","",[1]DRUM!H247)</f>
        <v>1700</v>
      </c>
      <c r="L270" s="26" t="str">
        <f>IF([1]DRUM!I247="","",[1]DRUM!I247)</f>
        <v/>
      </c>
      <c r="M270" s="26">
        <f>IF([1]DRUM!J247="","",
IF(AND([1]DRUM!K247="Wooden Drum",[1]DRUM!J247&gt;Max_WD_Capacity),Max_WD_Capacity,
[1]DRUM!J247))</f>
        <v>4500</v>
      </c>
      <c r="N270" s="26" t="str">
        <f>IF([1]DRUM!K247="","",[1]DRUM!K247)</f>
        <v>Wooden Drum</v>
      </c>
      <c r="O270" s="26">
        <f>IF([1]DRUM!L247="","",[1]DRUM!L247)</f>
        <v>700</v>
      </c>
      <c r="P270" s="26">
        <f>IF([1]DRUM!M247="","",[1]DRUM!M247)</f>
        <v>177</v>
      </c>
      <c r="Q270" s="26">
        <f>IF([1]DRUM!N247="","",[1]DRUM!N247)</f>
        <v>6.2674773439116374</v>
      </c>
      <c r="R270" s="26" t="str">
        <f t="shared" si="38"/>
        <v>Export</v>
      </c>
      <c r="S270" s="26">
        <f ca="1">IF(N270="",0,
IF(Knee_Application="YES",Knee_Width,IF(Knee_Application="NO",0,
IF(OR(Cable_Type="OH",SearchData("Conductor",Cable_Desc)),0,
IF(N270="Steel Drum",Knee_Width,
IF(N270="Plywood Drum",0,
IF(Country="UAE",0,
IF(AND(OR(SearchData("LSHF",Cable_Desc),SearchData("LSZH",Cable_Desc),SearchData("LS0H",Cable_Desc),SearchData("LSOH",Cable_Desc)),D.nom&gt;40),Knee_Width,
IF(AND(Country="Egypt",D.nom&gt;60),Knee_Width,
IF(AND(Country&lt;&gt;"Egypt",D.nom&gt;35),Knee_Width,
0))))))))))</f>
        <v>125</v>
      </c>
      <c r="T270" s="118">
        <f t="shared" ca="1" si="33"/>
        <v>11</v>
      </c>
      <c r="U270" s="118">
        <f t="shared" ca="1" si="34"/>
        <v>4</v>
      </c>
      <c r="V270" s="117">
        <f t="shared" ca="1" si="35"/>
        <v>233.11120144460838</v>
      </c>
      <c r="W270" s="64">
        <f t="shared" ca="1" si="36"/>
        <v>0</v>
      </c>
      <c r="X270" s="64">
        <f t="shared" ca="1" si="39"/>
        <v>1</v>
      </c>
      <c r="Y270" s="64">
        <f t="shared" ca="1" si="37"/>
        <v>1</v>
      </c>
      <c r="AM270" s="156"/>
    </row>
    <row r="271" spans="1:39">
      <c r="A271" s="12">
        <f t="shared" ca="1" si="30"/>
        <v>0</v>
      </c>
      <c r="B271" s="12" t="str">
        <f>IF([1]DRUM!A248="","",[1]DRUM!A248)</f>
        <v>Export</v>
      </c>
      <c r="C271" s="12">
        <f t="shared" ca="1" si="31"/>
        <v>0</v>
      </c>
      <c r="D271" s="155">
        <f t="shared" ca="1" si="32"/>
        <v>0</v>
      </c>
      <c r="E271" s="26" t="str">
        <f>IF([1]DRUM!B248="","",[1]DRUM!B248)</f>
        <v>WDB260007</v>
      </c>
      <c r="F271" s="26">
        <f>IF([1]DRUM!C248="","",[1]DRUM!C248)</f>
        <v>2650</v>
      </c>
      <c r="G271" s="26">
        <f>IF([1]DRUM!D248="","",[1]DRUM!D248)</f>
        <v>2600</v>
      </c>
      <c r="H271" s="26">
        <f>IF([1]DRUM!E248="","",[1]DRUM!E248)</f>
        <v>2000</v>
      </c>
      <c r="I271" s="26">
        <f>IF([1]DRUM!F248="","",[1]DRUM!F248)</f>
        <v>1550</v>
      </c>
      <c r="J271" s="26">
        <f>IF([1]DRUM!G248="","",[1]DRUM!G248)</f>
        <v>1750</v>
      </c>
      <c r="K271" s="26">
        <f>IF([1]DRUM!H248="","",[1]DRUM!H248)</f>
        <v>1750</v>
      </c>
      <c r="L271" s="26" t="str">
        <f>IF([1]DRUM!I248="","",[1]DRUM!I248)</f>
        <v/>
      </c>
      <c r="M271" s="26">
        <f>IF([1]DRUM!J248="","",
IF(AND([1]DRUM!K248="Wooden Drum",[1]DRUM!J248&gt;Max_WD_Capacity),Max_WD_Capacity,
[1]DRUM!J248))</f>
        <v>5000</v>
      </c>
      <c r="N271" s="26" t="str">
        <f>IF([1]DRUM!K248="","",[1]DRUM!K248)</f>
        <v>Wooden Drum</v>
      </c>
      <c r="O271" s="26">
        <f>IF([1]DRUM!L248="","",[1]DRUM!L248)</f>
        <v>700</v>
      </c>
      <c r="P271" s="26">
        <f>IF([1]DRUM!M248="","",[1]DRUM!M248)</f>
        <v>182</v>
      </c>
      <c r="Q271" s="26">
        <f>IF([1]DRUM!N248="","",[1]DRUM!N248)</f>
        <v>3.3599333430142835</v>
      </c>
      <c r="R271" s="26" t="str">
        <f t="shared" si="38"/>
        <v>Export</v>
      </c>
      <c r="S271" s="26">
        <f ca="1">IF(N271="",0,
IF(Knee_Application="YES",Knee_Width,IF(Knee_Application="NO",0,
IF(OR(Cable_Type="OH",SearchData("Conductor",Cable_Desc)),0,
IF(N271="Steel Drum",Knee_Width,
IF(N271="Plywood Drum",0,
IF(Country="UAE",0,
IF(AND(OR(SearchData("LSHF",Cable_Desc),SearchData("LSZH",Cable_Desc),SearchData("LS0H",Cable_Desc),SearchData("LSOH",Cable_Desc)),D.nom&gt;40),Knee_Width,
IF(AND(Country="Egypt",D.nom&gt;60),Knee_Width,
IF(AND(Country&lt;&gt;"Egypt",D.nom&gt;35),Knee_Width,
0))))))))))</f>
        <v>125</v>
      </c>
      <c r="T271" s="118">
        <f t="shared" ca="1" si="33"/>
        <v>11</v>
      </c>
      <c r="U271" s="118">
        <f t="shared" ca="1" si="34"/>
        <v>1</v>
      </c>
      <c r="V271" s="117">
        <f t="shared" ca="1" si="35"/>
        <v>73.317232712417137</v>
      </c>
      <c r="W271" s="64">
        <f t="shared" ca="1" si="36"/>
        <v>1</v>
      </c>
      <c r="X271" s="64">
        <f t="shared" ca="1" si="39"/>
        <v>1</v>
      </c>
      <c r="Y271" s="64">
        <f t="shared" ca="1" si="37"/>
        <v>0</v>
      </c>
      <c r="AM271" s="156"/>
    </row>
    <row r="272" spans="1:39">
      <c r="A272" s="12">
        <f t="shared" ca="1" si="30"/>
        <v>0</v>
      </c>
      <c r="B272" s="12" t="str">
        <f>IF([1]DRUM!A249="","",[1]DRUM!A249)</f>
        <v>Export</v>
      </c>
      <c r="C272" s="12">
        <f t="shared" ca="1" si="31"/>
        <v>0</v>
      </c>
      <c r="D272" s="155">
        <f t="shared" ca="1" si="32"/>
        <v>0</v>
      </c>
      <c r="E272" s="26" t="str">
        <f>IF([1]DRUM!B249="","",[1]DRUM!B249)</f>
        <v>WDB260004</v>
      </c>
      <c r="F272" s="26">
        <f>IF([1]DRUM!C249="","",[1]DRUM!C249)</f>
        <v>2650</v>
      </c>
      <c r="G272" s="26">
        <f>IF([1]DRUM!D249="","",[1]DRUM!D249)</f>
        <v>2600</v>
      </c>
      <c r="H272" s="26">
        <f>IF([1]DRUM!E249="","",[1]DRUM!E249)</f>
        <v>1300</v>
      </c>
      <c r="I272" s="26">
        <f>IF([1]DRUM!F249="","",[1]DRUM!F249)</f>
        <v>1500</v>
      </c>
      <c r="J272" s="26">
        <f>IF([1]DRUM!G249="","",[1]DRUM!G249)</f>
        <v>1700</v>
      </c>
      <c r="K272" s="26">
        <f>IF([1]DRUM!H249="","",[1]DRUM!H249)</f>
        <v>1700</v>
      </c>
      <c r="L272" s="26" t="str">
        <f>IF([1]DRUM!I249="","",[1]DRUM!I249)</f>
        <v>Supported</v>
      </c>
      <c r="M272" s="26">
        <f>IF([1]DRUM!J249="","",
IF(AND([1]DRUM!K249="Wooden Drum",[1]DRUM!J249&gt;Max_WD_Capacity),Max_WD_Capacity,
[1]DRUM!J249))</f>
        <v>5500</v>
      </c>
      <c r="N272" s="26" t="str">
        <f>IF([1]DRUM!K249="","",[1]DRUM!K249)</f>
        <v>Wooden Drum</v>
      </c>
      <c r="O272" s="26">
        <f>IF([1]DRUM!L249="","",[1]DRUM!L249)</f>
        <v>700</v>
      </c>
      <c r="P272" s="26">
        <f>IF([1]DRUM!M249="","",[1]DRUM!M249)</f>
        <v>177</v>
      </c>
      <c r="Q272" s="26">
        <f>IF([1]DRUM!N249="","",[1]DRUM!N249)</f>
        <v>5.9729530326375944</v>
      </c>
      <c r="R272" s="26" t="str">
        <f t="shared" si="38"/>
        <v>Export</v>
      </c>
      <c r="S272" s="26">
        <f ca="1">IF(N272="",0,
IF(Knee_Application="YES",Knee_Width,IF(Knee_Application="NO",0,
IF(OR(Cable_Type="OH",SearchData("Conductor",Cable_Desc)),0,
IF(N272="Steel Drum",Knee_Width,
IF(N272="Plywood Drum",0,
IF(Country="UAE",0,
IF(AND(OR(SearchData("LSHF",Cable_Desc),SearchData("LSZH",Cable_Desc),SearchData("LS0H",Cable_Desc),SearchData("LSOH",Cable_Desc)),D.nom&gt;40),Knee_Width,
IF(AND(Country="Egypt",D.nom&gt;60),Knee_Width,
IF(AND(Country&lt;&gt;"Egypt",D.nom&gt;35),Knee_Width,
0))))))))))</f>
        <v>125</v>
      </c>
      <c r="T272" s="118">
        <f t="shared" ca="1" si="33"/>
        <v>11</v>
      </c>
      <c r="U272" s="118">
        <f t="shared" ca="1" si="34"/>
        <v>4</v>
      </c>
      <c r="V272" s="117">
        <f t="shared" ca="1" si="35"/>
        <v>246.93420912040349</v>
      </c>
      <c r="W272" s="64">
        <f t="shared" ca="1" si="36"/>
        <v>0</v>
      </c>
      <c r="X272" s="64">
        <f t="shared" ca="1" si="39"/>
        <v>1</v>
      </c>
      <c r="Y272" s="64">
        <f t="shared" ca="1" si="37"/>
        <v>1</v>
      </c>
      <c r="AM272" s="156"/>
    </row>
    <row r="273" spans="1:39">
      <c r="A273" s="12">
        <f t="shared" ca="1" si="30"/>
        <v>0</v>
      </c>
      <c r="B273" s="12" t="str">
        <f>IF([1]DRUM!A250="","",[1]DRUM!A250)</f>
        <v>Export</v>
      </c>
      <c r="C273" s="12">
        <f t="shared" ca="1" si="31"/>
        <v>0</v>
      </c>
      <c r="D273" s="155">
        <f t="shared" ca="1" si="32"/>
        <v>0</v>
      </c>
      <c r="E273" s="26" t="str">
        <f>IF([1]DRUM!B250="","",[1]DRUM!B250)</f>
        <v>WDB260005</v>
      </c>
      <c r="F273" s="26">
        <f>IF([1]DRUM!C250="","",[1]DRUM!C250)</f>
        <v>2650</v>
      </c>
      <c r="G273" s="26">
        <f>IF([1]DRUM!D250="","",[1]DRUM!D250)</f>
        <v>2600</v>
      </c>
      <c r="H273" s="26">
        <f>IF([1]DRUM!E250="","",[1]DRUM!E250)</f>
        <v>1050</v>
      </c>
      <c r="I273" s="26">
        <f>IF([1]DRUM!F250="","",[1]DRUM!F250)</f>
        <v>1400</v>
      </c>
      <c r="J273" s="26">
        <f>IF([1]DRUM!G250="","",[1]DRUM!G250)</f>
        <v>1600</v>
      </c>
      <c r="K273" s="26">
        <f>IF([1]DRUM!H250="","",[1]DRUM!H250)</f>
        <v>1600</v>
      </c>
      <c r="L273" s="26" t="str">
        <f>IF([1]DRUM!I250="","",[1]DRUM!I250)</f>
        <v>Supported</v>
      </c>
      <c r="M273" s="26">
        <f>IF([1]DRUM!J250="","",
IF(AND([1]DRUM!K250="Wooden Drum",[1]DRUM!J250&gt;Max_WD_Capacity),Max_WD_Capacity,
[1]DRUM!J250))</f>
        <v>6500</v>
      </c>
      <c r="N273" s="26" t="str">
        <f>IF([1]DRUM!K250="","",[1]DRUM!K250)</f>
        <v>Wooden Drum</v>
      </c>
      <c r="O273" s="26">
        <f>IF([1]DRUM!L250="","",[1]DRUM!L250)</f>
        <v>700</v>
      </c>
      <c r="P273" s="26">
        <f>IF([1]DRUM!M250="","",[1]DRUM!M250)</f>
        <v>167</v>
      </c>
      <c r="Q273" s="26">
        <f>IF([1]DRUM!N250="","",[1]DRUM!N250)</f>
        <v>6.2207461531894888</v>
      </c>
      <c r="R273" s="26" t="str">
        <f t="shared" si="38"/>
        <v>Export</v>
      </c>
      <c r="S273" s="26">
        <f ca="1">IF(N273="",0,
IF(Knee_Application="YES",Knee_Width,IF(Knee_Application="NO",0,
IF(OR(Cable_Type="OH",SearchData("Conductor",Cable_Desc)),0,
IF(N273="Steel Drum",Knee_Width,
IF(N273="Plywood Drum",0,
IF(Country="UAE",0,
IF(AND(OR(SearchData("LSHF",Cable_Desc),SearchData("LSZH",Cable_Desc),SearchData("LS0H",Cable_Desc),SearchData("LSOH",Cable_Desc)),D.nom&gt;40),Knee_Width,
IF(AND(Country="Egypt",D.nom&gt;60),Knee_Width,
IF(AND(Country&lt;&gt;"Egypt",D.nom&gt;35),Knee_Width,
0))))))))))</f>
        <v>125</v>
      </c>
      <c r="T273" s="118">
        <f t="shared" ca="1" si="33"/>
        <v>10</v>
      </c>
      <c r="U273" s="118">
        <f t="shared" ca="1" si="34"/>
        <v>5</v>
      </c>
      <c r="V273" s="117">
        <f t="shared" ca="1" si="35"/>
        <v>260.43803098259389</v>
      </c>
      <c r="W273" s="64">
        <f t="shared" ca="1" si="36"/>
        <v>0</v>
      </c>
      <c r="X273" s="64">
        <f t="shared" ca="1" si="39"/>
        <v>1</v>
      </c>
      <c r="Y273" s="64">
        <f t="shared" ca="1" si="37"/>
        <v>1</v>
      </c>
      <c r="AM273" s="156"/>
    </row>
    <row r="274" spans="1:39">
      <c r="A274" s="12">
        <f t="shared" ca="1" si="30"/>
        <v>0</v>
      </c>
      <c r="B274" s="12" t="str">
        <f>IF([1]DRUM!A251="","",[1]DRUM!A251)</f>
        <v>Export</v>
      </c>
      <c r="C274" s="12">
        <f t="shared" ca="1" si="31"/>
        <v>0</v>
      </c>
      <c r="D274" s="155">
        <f t="shared" ca="1" si="32"/>
        <v>0</v>
      </c>
      <c r="E274" s="26" t="str">
        <f>IF([1]DRUM!B251="","",[1]DRUM!B251)</f>
        <v>WDB260003</v>
      </c>
      <c r="F274" s="26">
        <f>IF([1]DRUM!C251="","",[1]DRUM!C251)</f>
        <v>2650</v>
      </c>
      <c r="G274" s="26">
        <f>IF([1]DRUM!D251="","",[1]DRUM!D251)</f>
        <v>2600</v>
      </c>
      <c r="H274" s="26">
        <f>IF([1]DRUM!E251="","",[1]DRUM!E251)</f>
        <v>1400</v>
      </c>
      <c r="I274" s="26">
        <f>IF([1]DRUM!F251="","",[1]DRUM!F251)</f>
        <v>1500</v>
      </c>
      <c r="J274" s="26">
        <f>IF([1]DRUM!G251="","",[1]DRUM!G251)</f>
        <v>1700</v>
      </c>
      <c r="K274" s="26">
        <f>IF([1]DRUM!H251="","",[1]DRUM!H251)</f>
        <v>1700</v>
      </c>
      <c r="L274" s="26" t="str">
        <f>IF([1]DRUM!I251="","",[1]DRUM!I251)</f>
        <v>Supported</v>
      </c>
      <c r="M274" s="26">
        <f>IF([1]DRUM!J251="","",
IF(AND([1]DRUM!K251="Wooden Drum",[1]DRUM!J251&gt;Max_WD_Capacity),Max_WD_Capacity,
[1]DRUM!J251))</f>
        <v>7500</v>
      </c>
      <c r="N274" s="26" t="str">
        <f>IF([1]DRUM!K251="","",[1]DRUM!K251)</f>
        <v>Wooden Drum</v>
      </c>
      <c r="O274" s="26">
        <f>IF([1]DRUM!L251="","",[1]DRUM!L251)</f>
        <v>700</v>
      </c>
      <c r="P274" s="26">
        <f>IF([1]DRUM!M251="","",[1]DRUM!M251)</f>
        <v>177</v>
      </c>
      <c r="Q274" s="26">
        <f>IF([1]DRUM!N251="","",[1]DRUM!N251)</f>
        <v>5.6548667764616276</v>
      </c>
      <c r="R274" s="26" t="str">
        <f t="shared" si="38"/>
        <v>Export</v>
      </c>
      <c r="S274" s="26">
        <f ca="1">IF(N274="",0,
IF(Knee_Application="YES",Knee_Width,IF(Knee_Application="NO",0,
IF(OR(Cable_Type="OH",SearchData("Conductor",Cable_Desc)),0,
IF(N274="Steel Drum",Knee_Width,
IF(N274="Plywood Drum",0,
IF(Country="UAE",0,
IF(AND(OR(SearchData("LSHF",Cable_Desc),SearchData("LSZH",Cable_Desc),SearchData("LS0H",Cable_Desc),SearchData("LSOH",Cable_Desc)),D.nom&gt;40),Knee_Width,
IF(AND(Country="Egypt",D.nom&gt;60),Knee_Width,
IF(AND(Country&lt;&gt;"Egypt",D.nom&gt;35),Knee_Width,
0))))))))))</f>
        <v>125</v>
      </c>
      <c r="T274" s="118">
        <f t="shared" ca="1" si="33"/>
        <v>11</v>
      </c>
      <c r="U274" s="118">
        <f t="shared" ca="1" si="34"/>
        <v>3</v>
      </c>
      <c r="V274" s="117">
        <f t="shared" ca="1" si="35"/>
        <v>182.96132959682379</v>
      </c>
      <c r="W274" s="64">
        <f t="shared" ca="1" si="36"/>
        <v>0</v>
      </c>
      <c r="X274" s="64">
        <f t="shared" ca="1" si="39"/>
        <v>1</v>
      </c>
      <c r="Y274" s="64">
        <f t="shared" ca="1" si="37"/>
        <v>0</v>
      </c>
      <c r="AM274" s="156"/>
    </row>
    <row r="275" spans="1:39">
      <c r="A275" s="12">
        <f t="shared" ca="1" si="30"/>
        <v>0</v>
      </c>
      <c r="B275" s="12" t="str">
        <f>IF([1]DRUM!A252="","",[1]DRUM!A252)</f>
        <v>Export</v>
      </c>
      <c r="C275" s="12">
        <f t="shared" ca="1" si="31"/>
        <v>0</v>
      </c>
      <c r="D275" s="155">
        <f t="shared" ca="1" si="32"/>
        <v>0</v>
      </c>
      <c r="E275" s="26" t="str">
        <f>IF([1]DRUM!B252="","",[1]DRUM!B252)</f>
        <v>WDB260012</v>
      </c>
      <c r="F275" s="26">
        <f>IF([1]DRUM!C252="","",[1]DRUM!C252)</f>
        <v>2650</v>
      </c>
      <c r="G275" s="26">
        <f>IF([1]DRUM!D252="","",[1]DRUM!D252)</f>
        <v>2600</v>
      </c>
      <c r="H275" s="26">
        <f>IF([1]DRUM!E252="","",[1]DRUM!E252)</f>
        <v>1600</v>
      </c>
      <c r="I275" s="26">
        <f>IF([1]DRUM!F252="","",[1]DRUM!F252)</f>
        <v>1500</v>
      </c>
      <c r="J275" s="26">
        <f>IF([1]DRUM!G252="","",[1]DRUM!G252)</f>
        <v>1700</v>
      </c>
      <c r="K275" s="26">
        <f>IF([1]DRUM!H252="","",[1]DRUM!H252)</f>
        <v>1700</v>
      </c>
      <c r="L275" s="26" t="str">
        <f>IF([1]DRUM!I252="","",[1]DRUM!I252)</f>
        <v>Supported</v>
      </c>
      <c r="M275" s="26">
        <f>IF([1]DRUM!J252="","",
IF(AND([1]DRUM!K252="Wooden Drum",[1]DRUM!J252&gt;Max_WD_Capacity),Max_WD_Capacity,
[1]DRUM!J252))</f>
        <v>8000</v>
      </c>
      <c r="N275" s="26" t="str">
        <f>IF([1]DRUM!K252="","",[1]DRUM!K252)</f>
        <v>Wooden Drum</v>
      </c>
      <c r="O275" s="26">
        <f>IF([1]DRUM!L252="","",[1]DRUM!L252)</f>
        <v>775</v>
      </c>
      <c r="P275" s="26">
        <f>IF([1]DRUM!M252="","",[1]DRUM!M252)</f>
        <v>177</v>
      </c>
      <c r="Q275" s="26">
        <f>IF([1]DRUM!N252="","",[1]DRUM!N252)</f>
        <v>4.9480084294039237</v>
      </c>
      <c r="R275" s="26" t="str">
        <f t="shared" si="38"/>
        <v>Export</v>
      </c>
      <c r="S275" s="26">
        <f ca="1">IF(N275="",0,
IF(Knee_Application="YES",Knee_Width,IF(Knee_Application="NO",0,
IF(OR(Cable_Type="OH",SearchData("Conductor",Cable_Desc)),0,
IF(N275="Steel Drum",Knee_Width,
IF(N275="Plywood Drum",0,
IF(Country="UAE",0,
IF(AND(OR(SearchData("LSHF",Cable_Desc),SearchData("LSZH",Cable_Desc),SearchData("LS0H",Cable_Desc),SearchData("LSOH",Cable_Desc)),D.nom&gt;40),Knee_Width,
IF(AND(Country="Egypt",D.nom&gt;60),Knee_Width,
IF(AND(Country&lt;&gt;"Egypt",D.nom&gt;35),Knee_Width,
0))))))))))</f>
        <v>125</v>
      </c>
      <c r="T275" s="118">
        <f t="shared" ca="1" si="33"/>
        <v>11</v>
      </c>
      <c r="U275" s="118">
        <f t="shared" ca="1" si="34"/>
        <v>3</v>
      </c>
      <c r="V275" s="117">
        <f t="shared" ca="1" si="35"/>
        <v>203.6958411105164</v>
      </c>
      <c r="W275" s="64">
        <f t="shared" ca="1" si="36"/>
        <v>1</v>
      </c>
      <c r="X275" s="64">
        <f t="shared" ca="1" si="39"/>
        <v>1</v>
      </c>
      <c r="Y275" s="64">
        <f t="shared" ca="1" si="37"/>
        <v>0</v>
      </c>
      <c r="AM275" s="156"/>
    </row>
    <row r="276" spans="1:39">
      <c r="A276" s="12">
        <f t="shared" ca="1" si="30"/>
        <v>0</v>
      </c>
      <c r="B276" s="12" t="str">
        <f>IF([1]DRUM!A253="","",[1]DRUM!A253)</f>
        <v>Export</v>
      </c>
      <c r="C276" s="12">
        <f t="shared" ca="1" si="31"/>
        <v>0</v>
      </c>
      <c r="D276" s="155">
        <f t="shared" ca="1" si="32"/>
        <v>0</v>
      </c>
      <c r="E276" s="26" t="str">
        <f>IF([1]DRUM!B253="","",[1]DRUM!B253)</f>
        <v>WDB260006</v>
      </c>
      <c r="F276" s="26">
        <f>IF([1]DRUM!C253="","",[1]DRUM!C253)</f>
        <v>2650</v>
      </c>
      <c r="G276" s="26">
        <f>IF([1]DRUM!D253="","",[1]DRUM!D253)</f>
        <v>2600</v>
      </c>
      <c r="H276" s="26">
        <f>IF([1]DRUM!E253="","",[1]DRUM!E253)</f>
        <v>1650</v>
      </c>
      <c r="I276" s="26">
        <f>IF([1]DRUM!F253="","",[1]DRUM!F253)</f>
        <v>1500</v>
      </c>
      <c r="J276" s="26">
        <f>IF([1]DRUM!G253="","",[1]DRUM!G253)</f>
        <v>1700</v>
      </c>
      <c r="K276" s="26">
        <f>IF([1]DRUM!H253="","",[1]DRUM!H253)</f>
        <v>1700</v>
      </c>
      <c r="L276" s="26" t="str">
        <f>IF([1]DRUM!I253="","",[1]DRUM!I253)</f>
        <v>Supported</v>
      </c>
      <c r="M276" s="26">
        <f>IF([1]DRUM!J253="","",
IF(AND([1]DRUM!K253="Wooden Drum",[1]DRUM!J253&gt;Max_WD_Capacity),Max_WD_Capacity,
[1]DRUM!J253))</f>
        <v>8200</v>
      </c>
      <c r="N276" s="26" t="str">
        <f>IF([1]DRUM!K253="","",[1]DRUM!K253)</f>
        <v>Wooden Drum</v>
      </c>
      <c r="O276" s="26">
        <f>IF([1]DRUM!L253="","",[1]DRUM!L253)</f>
        <v>700</v>
      </c>
      <c r="P276" s="26">
        <f>IF([1]DRUM!M253="","",[1]DRUM!M253)</f>
        <v>177</v>
      </c>
      <c r="Q276" s="26">
        <f>IF([1]DRUM!N253="","",[1]DRUM!N253)</f>
        <v>4.7565676270757962</v>
      </c>
      <c r="R276" s="26" t="str">
        <f t="shared" si="38"/>
        <v>Export</v>
      </c>
      <c r="S276" s="26">
        <f ca="1">IF(N276="",0,
IF(Knee_Application="YES",Knee_Width,IF(Knee_Application="NO",0,
IF(OR(Cable_Type="OH",SearchData("Conductor",Cable_Desc)),0,
IF(N276="Steel Drum",Knee_Width,
IF(N276="Plywood Drum",0,
IF(Country="UAE",0,
IF(AND(OR(SearchData("LSHF",Cable_Desc),SearchData("LSZH",Cable_Desc),SearchData("LS0H",Cable_Desc),SearchData("LSOH",Cable_Desc)),D.nom&gt;40),Knee_Width,
IF(AND(Country="Egypt",D.nom&gt;60),Knee_Width,
IF(AND(Country&lt;&gt;"Egypt",D.nom&gt;35),Knee_Width,
0))))))))))</f>
        <v>125</v>
      </c>
      <c r="T276" s="118">
        <f t="shared" ca="1" si="33"/>
        <v>11</v>
      </c>
      <c r="U276" s="118">
        <f t="shared" ca="1" si="34"/>
        <v>2</v>
      </c>
      <c r="V276" s="117">
        <f t="shared" ca="1" si="35"/>
        <v>130.84859065907631</v>
      </c>
      <c r="W276" s="64">
        <f t="shared" ca="1" si="36"/>
        <v>1</v>
      </c>
      <c r="X276" s="64">
        <f t="shared" ca="1" si="39"/>
        <v>1</v>
      </c>
      <c r="Y276" s="64">
        <f t="shared" ca="1" si="37"/>
        <v>0</v>
      </c>
      <c r="AM276" s="156"/>
    </row>
    <row r="277" spans="1:39">
      <c r="A277" s="12">
        <f t="shared" ca="1" si="30"/>
        <v>0</v>
      </c>
      <c r="B277" s="12" t="str">
        <f>IF([1]DRUM!A254="","",[1]DRUM!A254)</f>
        <v>Export</v>
      </c>
      <c r="C277" s="12">
        <f t="shared" ca="1" si="31"/>
        <v>0</v>
      </c>
      <c r="D277" s="155">
        <f t="shared" ca="1" si="32"/>
        <v>0</v>
      </c>
      <c r="E277" s="26" t="str">
        <f>IF([1]DRUM!B254="","",[1]DRUM!B254)</f>
        <v>WDB270005</v>
      </c>
      <c r="F277" s="26">
        <f>IF([1]DRUM!C254="","",[1]DRUM!C254)</f>
        <v>2750</v>
      </c>
      <c r="G277" s="26">
        <f>IF([1]DRUM!D254="","",[1]DRUM!D254)</f>
        <v>2700</v>
      </c>
      <c r="H277" s="26">
        <f>IF([1]DRUM!E254="","",[1]DRUM!E254)</f>
        <v>2000</v>
      </c>
      <c r="I277" s="26">
        <f>IF([1]DRUM!F254="","",[1]DRUM!F254)</f>
        <v>1500</v>
      </c>
      <c r="J277" s="26">
        <f>IF([1]DRUM!G254="","",[1]DRUM!G254)</f>
        <v>1700</v>
      </c>
      <c r="K277" s="26">
        <f>IF([1]DRUM!H254="","",[1]DRUM!H254)</f>
        <v>1700</v>
      </c>
      <c r="L277" s="26" t="str">
        <f>IF([1]DRUM!I254="","",[1]DRUM!I254)</f>
        <v/>
      </c>
      <c r="M277" s="26">
        <f>IF([1]DRUM!J254="","",
IF(AND([1]DRUM!K254="Wooden Drum",[1]DRUM!J254&gt;Max_WD_Capacity),Max_WD_Capacity,
[1]DRUM!J254))</f>
        <v>4000</v>
      </c>
      <c r="N277" s="26" t="str">
        <f>IF([1]DRUM!K254="","",[1]DRUM!K254)</f>
        <v>Wooden Drum</v>
      </c>
      <c r="O277" s="26">
        <f>IF([1]DRUM!L254="","",[1]DRUM!L254)</f>
        <v>580</v>
      </c>
      <c r="P277" s="26">
        <f>IF([1]DRUM!M254="","",[1]DRUM!M254)</f>
        <v>184</v>
      </c>
      <c r="Q277" s="26">
        <f>IF([1]DRUM!N254="","",[1]DRUM!N254)</f>
        <v>3.8759399363664073</v>
      </c>
      <c r="R277" s="26" t="str">
        <f t="shared" si="38"/>
        <v>Export</v>
      </c>
      <c r="S277" s="26">
        <f ca="1">IF(N277="",0,
IF(Knee_Application="YES",Knee_Width,IF(Knee_Application="NO",0,
IF(OR(Cable_Type="OH",SearchData("Conductor",Cable_Desc)),0,
IF(N277="Steel Drum",Knee_Width,
IF(N277="Plywood Drum",0,
IF(Country="UAE",0,
IF(AND(OR(SearchData("LSHF",Cable_Desc),SearchData("LSZH",Cable_Desc),SearchData("LS0H",Cable_Desc),SearchData("LSOH",Cable_Desc)),D.nom&gt;40),Knee_Width,
IF(AND(Country="Egypt",D.nom&gt;60),Knee_Width,
IF(AND(Country&lt;&gt;"Egypt",D.nom&gt;35),Knee_Width,
0))))))))))</f>
        <v>125</v>
      </c>
      <c r="T277" s="118">
        <f t="shared" ca="1" si="33"/>
        <v>11</v>
      </c>
      <c r="U277" s="118">
        <f t="shared" ca="1" si="34"/>
        <v>1</v>
      </c>
      <c r="V277" s="117">
        <f t="shared" ca="1" si="35"/>
        <v>73.317232712417137</v>
      </c>
      <c r="W277" s="64">
        <f t="shared" ca="1" si="36"/>
        <v>1</v>
      </c>
      <c r="X277" s="64">
        <f t="shared" ca="1" si="39"/>
        <v>1</v>
      </c>
      <c r="Y277" s="64">
        <f t="shared" ca="1" si="37"/>
        <v>0</v>
      </c>
      <c r="AM277" s="156"/>
    </row>
    <row r="278" spans="1:39">
      <c r="A278" s="12">
        <f t="shared" ca="1" si="30"/>
        <v>0</v>
      </c>
      <c r="B278" s="12" t="str">
        <f>IF([1]DRUM!A255="","",[1]DRUM!A255)</f>
        <v>Export</v>
      </c>
      <c r="C278" s="12">
        <f t="shared" ca="1" si="31"/>
        <v>0</v>
      </c>
      <c r="D278" s="155">
        <f t="shared" ca="1" si="32"/>
        <v>0</v>
      </c>
      <c r="E278" s="26" t="str">
        <f>IF([1]DRUM!B255="","",[1]DRUM!B255)</f>
        <v>WDB270002</v>
      </c>
      <c r="F278" s="26">
        <f>IF([1]DRUM!C255="","",[1]DRUM!C255)</f>
        <v>2750</v>
      </c>
      <c r="G278" s="26">
        <f>IF([1]DRUM!D255="","",[1]DRUM!D255)</f>
        <v>2700</v>
      </c>
      <c r="H278" s="26">
        <f>IF([1]DRUM!E255="","",[1]DRUM!E255)</f>
        <v>1300</v>
      </c>
      <c r="I278" s="26">
        <f>IF([1]DRUM!F255="","",[1]DRUM!F255)</f>
        <v>1500</v>
      </c>
      <c r="J278" s="26">
        <f>IF([1]DRUM!G255="","",[1]DRUM!G255)</f>
        <v>1700</v>
      </c>
      <c r="K278" s="26">
        <f>IF([1]DRUM!H255="","",[1]DRUM!H255)</f>
        <v>1700</v>
      </c>
      <c r="L278" s="26" t="str">
        <f>IF([1]DRUM!I255="","",[1]DRUM!I255)</f>
        <v/>
      </c>
      <c r="M278" s="26">
        <f>IF([1]DRUM!J255="","",
IF(AND([1]DRUM!K255="Wooden Drum",[1]DRUM!J255&gt;Max_WD_Capacity),Max_WD_Capacity,
[1]DRUM!J255))</f>
        <v>4000</v>
      </c>
      <c r="N278" s="26" t="str">
        <f>IF([1]DRUM!K255="","",[1]DRUM!K255)</f>
        <v>Wooden Drum</v>
      </c>
      <c r="O278" s="26">
        <f>IF([1]DRUM!L255="","",[1]DRUM!L255)</f>
        <v>580</v>
      </c>
      <c r="P278" s="26">
        <f>IF([1]DRUM!M255="","",[1]DRUM!M255)</f>
        <v>184</v>
      </c>
      <c r="Q278" s="26">
        <f>IF([1]DRUM!N255="","",[1]DRUM!N255)</f>
        <v>6.5973445725385647</v>
      </c>
      <c r="R278" s="26" t="str">
        <f t="shared" si="38"/>
        <v>Export</v>
      </c>
      <c r="S278" s="26">
        <f ca="1">IF(N278="",0,
IF(Knee_Application="YES",Knee_Width,IF(Knee_Application="NO",0,
IF(OR(Cable_Type="OH",SearchData("Conductor",Cable_Desc)),0,
IF(N278="Steel Drum",Knee_Width,
IF(N278="Plywood Drum",0,
IF(Country="UAE",0,
IF(AND(OR(SearchData("LSHF",Cable_Desc),SearchData("LSZH",Cable_Desc),SearchData("LS0H",Cable_Desc),SearchData("LSOH",Cable_Desc)),D.nom&gt;40),Knee_Width,
IF(AND(Country="Egypt",D.nom&gt;60),Knee_Width,
IF(AND(Country&lt;&gt;"Egypt",D.nom&gt;35),Knee_Width,
0))))))))))</f>
        <v>125</v>
      </c>
      <c r="T278" s="118">
        <f t="shared" ca="1" si="33"/>
        <v>11</v>
      </c>
      <c r="U278" s="118">
        <f t="shared" ca="1" si="34"/>
        <v>4</v>
      </c>
      <c r="V278" s="117">
        <f t="shared" ca="1" si="35"/>
        <v>246.93420912040349</v>
      </c>
      <c r="W278" s="64">
        <f t="shared" ca="1" si="36"/>
        <v>0</v>
      </c>
      <c r="X278" s="64">
        <f t="shared" ca="1" si="39"/>
        <v>1</v>
      </c>
      <c r="Y278" s="64">
        <f t="shared" ca="1" si="37"/>
        <v>1</v>
      </c>
      <c r="AM278" s="156"/>
    </row>
    <row r="279" spans="1:39">
      <c r="A279" s="12">
        <f t="shared" ca="1" si="30"/>
        <v>1</v>
      </c>
      <c r="B279" s="12" t="str">
        <f>IF([1]DRUM!A256="","",[1]DRUM!A256)</f>
        <v>Export</v>
      </c>
      <c r="C279" s="12">
        <f t="shared" ca="1" si="31"/>
        <v>0</v>
      </c>
      <c r="D279" s="155">
        <f t="shared" ca="1" si="32"/>
        <v>0</v>
      </c>
      <c r="E279" s="26" t="str">
        <f>IF([1]DRUM!B256="","",[1]DRUM!B256)</f>
        <v>WDB270000</v>
      </c>
      <c r="F279" s="26">
        <f>IF([1]DRUM!C256="","",[1]DRUM!C256)</f>
        <v>2750</v>
      </c>
      <c r="G279" s="26">
        <f>IF([1]DRUM!D256="","",[1]DRUM!D256)</f>
        <v>2700</v>
      </c>
      <c r="H279" s="26">
        <f>IF([1]DRUM!E256="","",[1]DRUM!E256)</f>
        <v>1620</v>
      </c>
      <c r="I279" s="26">
        <f>IF([1]DRUM!F256="","",[1]DRUM!F256)</f>
        <v>1500</v>
      </c>
      <c r="J279" s="26">
        <f>IF([1]DRUM!G256="","",[1]DRUM!G256)</f>
        <v>1700</v>
      </c>
      <c r="K279" s="26">
        <f>IF([1]DRUM!H256="","",[1]DRUM!H256)</f>
        <v>1700</v>
      </c>
      <c r="L279" s="26" t="str">
        <f>IF([1]DRUM!I256="","",[1]DRUM!I256)</f>
        <v/>
      </c>
      <c r="M279" s="26">
        <f>IF([1]DRUM!J256="","",
IF(AND([1]DRUM!K256="Wooden Drum",[1]DRUM!J256&gt;Max_WD_Capacity),Max_WD_Capacity,
[1]DRUM!J256))</f>
        <v>4500</v>
      </c>
      <c r="N279" s="26" t="str">
        <f>IF([1]DRUM!K256="","",[1]DRUM!K256)</f>
        <v>Wooden Drum</v>
      </c>
      <c r="O279" s="26">
        <f>IF([1]DRUM!L256="","",[1]DRUM!L256)</f>
        <v>580</v>
      </c>
      <c r="P279" s="26">
        <f>IF([1]DRUM!M256="","",[1]DRUM!M256)</f>
        <v>184</v>
      </c>
      <c r="Q279" s="26">
        <f>IF([1]DRUM!N256="","",[1]DRUM!N256)</f>
        <v>5.4965305067207018</v>
      </c>
      <c r="R279" s="26" t="str">
        <f t="shared" si="38"/>
        <v>Export</v>
      </c>
      <c r="S279" s="26">
        <f ca="1">IF(N279="",0,
IF(Knee_Application="YES",Knee_Width,IF(Knee_Application="NO",0,
IF(OR(Cable_Type="OH",SearchData("Conductor",Cable_Desc)),0,
IF(N279="Steel Drum",Knee_Width,
IF(N279="Plywood Drum",0,
IF(Country="UAE",0,
IF(AND(OR(SearchData("LSHF",Cable_Desc),SearchData("LSZH",Cable_Desc),SearchData("LS0H",Cable_Desc),SearchData("LSOH",Cable_Desc)),D.nom&gt;40),Knee_Width,
IF(AND(Country="Egypt",D.nom&gt;60),Knee_Width,
IF(AND(Country&lt;&gt;"Egypt",D.nom&gt;35),Knee_Width,
0))))))))))</f>
        <v>125</v>
      </c>
      <c r="T279" s="118">
        <f t="shared" ca="1" si="33"/>
        <v>11</v>
      </c>
      <c r="U279" s="118">
        <f t="shared" ca="1" si="34"/>
        <v>3</v>
      </c>
      <c r="V279" s="117">
        <f t="shared" ca="1" si="35"/>
        <v>205.76929226188568</v>
      </c>
      <c r="W279" s="64">
        <f t="shared" ca="1" si="36"/>
        <v>1</v>
      </c>
      <c r="X279" s="64">
        <f t="shared" ca="1" si="39"/>
        <v>1</v>
      </c>
      <c r="Y279" s="64">
        <f t="shared" ca="1" si="37"/>
        <v>1</v>
      </c>
      <c r="AM279" s="156"/>
    </row>
    <row r="280" spans="1:39">
      <c r="A280" s="12">
        <f t="shared" ca="1" si="30"/>
        <v>0</v>
      </c>
      <c r="B280" s="12" t="str">
        <f>IF([1]DRUM!A257="","",[1]DRUM!A257)</f>
        <v>Export</v>
      </c>
      <c r="C280" s="12">
        <f t="shared" ca="1" si="31"/>
        <v>0</v>
      </c>
      <c r="D280" s="155">
        <f t="shared" ca="1" si="32"/>
        <v>0</v>
      </c>
      <c r="E280" s="26" t="str">
        <f>IF([1]DRUM!B257="","",[1]DRUM!B257)</f>
        <v>WDB270001</v>
      </c>
      <c r="F280" s="26">
        <f>IF([1]DRUM!C257="","",[1]DRUM!C257)</f>
        <v>2750</v>
      </c>
      <c r="G280" s="26">
        <f>IF([1]DRUM!D257="","",[1]DRUM!D257)</f>
        <v>2700</v>
      </c>
      <c r="H280" s="26">
        <f>IF([1]DRUM!E257="","",[1]DRUM!E257)</f>
        <v>1200</v>
      </c>
      <c r="I280" s="26">
        <f>IF([1]DRUM!F257="","",[1]DRUM!F257)</f>
        <v>1400</v>
      </c>
      <c r="J280" s="26">
        <f>IF([1]DRUM!G257="","",[1]DRUM!G257)</f>
        <v>1600</v>
      </c>
      <c r="K280" s="26">
        <f>IF([1]DRUM!H257="","",[1]DRUM!H257)</f>
        <v>1600</v>
      </c>
      <c r="L280" s="26" t="str">
        <f>IF([1]DRUM!I257="","",[1]DRUM!I257)</f>
        <v/>
      </c>
      <c r="M280" s="26">
        <f>IF([1]DRUM!J257="","",
IF(AND([1]DRUM!K257="Wooden Drum",[1]DRUM!J257&gt;Max_WD_Capacity),Max_WD_Capacity,
[1]DRUM!J257))</f>
        <v>5000</v>
      </c>
      <c r="N280" s="26" t="str">
        <f>IF([1]DRUM!K257="","",[1]DRUM!K257)</f>
        <v>Wooden Drum</v>
      </c>
      <c r="O280" s="26">
        <f>IF([1]DRUM!L257="","",[1]DRUM!L257)</f>
        <v>580</v>
      </c>
      <c r="P280" s="26">
        <f>IF([1]DRUM!M257="","",[1]DRUM!M257)</f>
        <v>173</v>
      </c>
      <c r="Q280" s="26">
        <f>IF([1]DRUM!N257="","",[1]DRUM!N257)</f>
        <v>6.4324109582251019</v>
      </c>
      <c r="R280" s="26" t="str">
        <f t="shared" si="38"/>
        <v>Export</v>
      </c>
      <c r="S280" s="26">
        <f ca="1">IF(N280="",0,
IF(Knee_Application="YES",Knee_Width,IF(Knee_Application="NO",0,
IF(OR(Cable_Type="OH",SearchData("Conductor",Cable_Desc)),0,
IF(N280="Steel Drum",Knee_Width,
IF(N280="Plywood Drum",0,
IF(Country="UAE",0,
IF(AND(OR(SearchData("LSHF",Cable_Desc),SearchData("LSZH",Cable_Desc),SearchData("LS0H",Cable_Desc),SearchData("LSOH",Cable_Desc)),D.nom&gt;40),Knee_Width,
IF(AND(Country="Egypt",D.nom&gt;60),Knee_Width,
IF(AND(Country&lt;&gt;"Egypt",D.nom&gt;35),Knee_Width,
0))))))))))</f>
        <v>125</v>
      </c>
      <c r="T280" s="118">
        <f t="shared" ca="1" si="33"/>
        <v>10</v>
      </c>
      <c r="U280" s="118">
        <f t="shared" ca="1" si="34"/>
        <v>5</v>
      </c>
      <c r="V280" s="117">
        <f t="shared" ca="1" si="35"/>
        <v>283.99997588451731</v>
      </c>
      <c r="W280" s="64">
        <f t="shared" ca="1" si="36"/>
        <v>0</v>
      </c>
      <c r="X280" s="64">
        <f t="shared" ca="1" si="39"/>
        <v>1</v>
      </c>
      <c r="Y280" s="64">
        <f t="shared" ca="1" si="37"/>
        <v>1</v>
      </c>
      <c r="AM280" s="156"/>
    </row>
    <row r="281" spans="1:39">
      <c r="A281" s="12">
        <f t="shared" ref="A281:A344" ca="1" si="40">IF(OR(E281="",G281="",K281="",G281&lt;Min_Flange_Diam,G281&gt;Max_Flange_Diam,K281&lt;Min_Outer_Width,K281&gt;Max_Outer_Width),0,IFERROR(W281*X281*Y281,0))</f>
        <v>0</v>
      </c>
      <c r="B281" s="12" t="str">
        <f>IF([1]DRUM!A258="","",[1]DRUM!A258)</f>
        <v>Export</v>
      </c>
      <c r="C281" s="12">
        <f t="shared" ref="C281:C344" ca="1" si="41">IF(B281="","",IF(OR(B281=Main_DT,B281=Ext_DT),1,0))</f>
        <v>0</v>
      </c>
      <c r="D281" s="155">
        <f t="shared" ref="D281:D344" ca="1" si="42">IF(O281="",0,IFERROR(A281*C281,0))</f>
        <v>0</v>
      </c>
      <c r="E281" s="26" t="str">
        <f>IF([1]DRUM!B258="","",[1]DRUM!B258)</f>
        <v>WDB270007</v>
      </c>
      <c r="F281" s="26">
        <f>IF([1]DRUM!C258="","",[1]DRUM!C258)</f>
        <v>2750</v>
      </c>
      <c r="G281" s="26">
        <f>IF([1]DRUM!D258="","",[1]DRUM!D258)</f>
        <v>2700</v>
      </c>
      <c r="H281" s="26">
        <f>IF([1]DRUM!E258="","",[1]DRUM!E258)</f>
        <v>1550</v>
      </c>
      <c r="I281" s="26">
        <f>IF([1]DRUM!F258="","",[1]DRUM!F258)</f>
        <v>1500</v>
      </c>
      <c r="J281" s="26">
        <f>IF([1]DRUM!G258="","",[1]DRUM!G258)</f>
        <v>1700</v>
      </c>
      <c r="K281" s="26">
        <f>IF([1]DRUM!H258="","",[1]DRUM!H258)</f>
        <v>1700</v>
      </c>
      <c r="L281" s="26" t="str">
        <f>IF([1]DRUM!I258="","",[1]DRUM!I258)</f>
        <v/>
      </c>
      <c r="M281" s="26">
        <f>IF([1]DRUM!J258="","",
IF(AND([1]DRUM!K258="Wooden Drum",[1]DRUM!J258&gt;Max_WD_Capacity),Max_WD_Capacity,
[1]DRUM!J258))</f>
        <v>5000</v>
      </c>
      <c r="N281" s="26" t="str">
        <f>IF([1]DRUM!K258="","",[1]DRUM!K258)</f>
        <v>Wooden Drum</v>
      </c>
      <c r="O281" s="26">
        <f>IF([1]DRUM!L258="","",[1]DRUM!L258)</f>
        <v>580</v>
      </c>
      <c r="P281" s="26">
        <f>IF([1]DRUM!M258="","",[1]DRUM!M258)</f>
        <v>184</v>
      </c>
      <c r="Q281" s="26">
        <f>IF([1]DRUM!N258="","",[1]DRUM!N258)</f>
        <v>5.7579502854075431</v>
      </c>
      <c r="R281" s="26" t="str">
        <f t="shared" si="38"/>
        <v>Export</v>
      </c>
      <c r="S281" s="26">
        <f ca="1">IF(N281="",0,
IF(Knee_Application="YES",Knee_Width,IF(Knee_Application="NO",0,
IF(OR(Cable_Type="OH",SearchData("Conductor",Cable_Desc)),0,
IF(N281="Steel Drum",Knee_Width,
IF(N281="Plywood Drum",0,
IF(Country="UAE",0,
IF(AND(OR(SearchData("LSHF",Cable_Desc),SearchData("LSZH",Cable_Desc),SearchData("LS0H",Cable_Desc),SearchData("LSOH",Cable_Desc)),D.nom&gt;40),Knee_Width,
IF(AND(Country="Egypt",D.nom&gt;60),Knee_Width,
IF(AND(Country&lt;&gt;"Egypt",D.nom&gt;35),Knee_Width,
0))))))))))</f>
        <v>125</v>
      </c>
      <c r="T281" s="118">
        <f t="shared" ref="T281:T344" ca="1" si="43">IFERROR(TRUNC((I281-S281)/$L$4),0)</f>
        <v>11</v>
      </c>
      <c r="U281" s="118">
        <f t="shared" ref="U281:U344" ca="1" si="44">IFERROR(TRUNC((((G281-H281)/2)-I$11)/L$4),0)</f>
        <v>3</v>
      </c>
      <c r="V281" s="117">
        <f t="shared" ref="V281:V344" ca="1" si="45">IFERROR(T281*PI()*(H281*U281+L$4*U281^2)/1000,0)</f>
        <v>198.51221323209325</v>
      </c>
      <c r="W281" s="64">
        <f t="shared" ref="W281:W344" ca="1" si="46">IFERROR(IF(H281&gt;=J$11,1,0),0)</f>
        <v>1</v>
      </c>
      <c r="X281" s="64">
        <f t="shared" ca="1" si="39"/>
        <v>1</v>
      </c>
      <c r="Y281" s="64">
        <f t="shared" ref="Y281:Y344" ca="1" si="47">IFERROR(IF(V281&gt;=L$6*0.99,1,0),0)</f>
        <v>0</v>
      </c>
      <c r="AM281" s="156"/>
    </row>
    <row r="282" spans="1:39">
      <c r="A282" s="12">
        <f t="shared" ca="1" si="40"/>
        <v>0</v>
      </c>
      <c r="B282" s="12" t="str">
        <f>IF([1]DRUM!A259="","",[1]DRUM!A259)</f>
        <v>Export</v>
      </c>
      <c r="C282" s="12">
        <f t="shared" ca="1" si="41"/>
        <v>0</v>
      </c>
      <c r="D282" s="155">
        <f t="shared" ca="1" si="42"/>
        <v>0</v>
      </c>
      <c r="E282" s="26" t="str">
        <f>IF([1]DRUM!B259="","",[1]DRUM!B259)</f>
        <v>WDB270006</v>
      </c>
      <c r="F282" s="26">
        <f>IF([1]DRUM!C259="","",[1]DRUM!C259)</f>
        <v>2750</v>
      </c>
      <c r="G282" s="26">
        <f>IF([1]DRUM!D259="","",[1]DRUM!D259)</f>
        <v>2700</v>
      </c>
      <c r="H282" s="26">
        <f>IF([1]DRUM!E259="","",[1]DRUM!E259)</f>
        <v>1400</v>
      </c>
      <c r="I282" s="26">
        <f>IF([1]DRUM!F259="","",[1]DRUM!F259)</f>
        <v>1500</v>
      </c>
      <c r="J282" s="26">
        <f>IF([1]DRUM!G259="","",[1]DRUM!G259)</f>
        <v>1700</v>
      </c>
      <c r="K282" s="26">
        <f>IF([1]DRUM!H259="","",[1]DRUM!H259)</f>
        <v>1700</v>
      </c>
      <c r="L282" s="26" t="str">
        <f>IF([1]DRUM!I259="","",[1]DRUM!I259)</f>
        <v/>
      </c>
      <c r="M282" s="26">
        <f>IF([1]DRUM!J259="","",
IF(AND([1]DRUM!K259="Wooden Drum",[1]DRUM!J259&gt;Max_WD_Capacity),Max_WD_Capacity,
[1]DRUM!J259))</f>
        <v>5500</v>
      </c>
      <c r="N282" s="26" t="str">
        <f>IF([1]DRUM!K259="","",[1]DRUM!K259)</f>
        <v>Wooden Drum</v>
      </c>
      <c r="O282" s="26">
        <f>IF([1]DRUM!L259="","",[1]DRUM!L259)</f>
        <v>580</v>
      </c>
      <c r="P282" s="26">
        <f>IF([1]DRUM!M259="","",[1]DRUM!M259)</f>
        <v>184</v>
      </c>
      <c r="Q282" s="26">
        <f>IF([1]DRUM!N259="","",[1]DRUM!N259)</f>
        <v>6.2792583163625997</v>
      </c>
      <c r="R282" s="26" t="str">
        <f t="shared" ref="R282:R345" si="48">B282</f>
        <v>Export</v>
      </c>
      <c r="S282" s="26">
        <f ca="1">IF(N282="",0,
IF(Knee_Application="YES",Knee_Width,IF(Knee_Application="NO",0,
IF(OR(Cable_Type="OH",SearchData("Conductor",Cable_Desc)),0,
IF(N282="Steel Drum",Knee_Width,
IF(N282="Plywood Drum",0,
IF(Country="UAE",0,
IF(AND(OR(SearchData("LSHF",Cable_Desc),SearchData("LSZH",Cable_Desc),SearchData("LS0H",Cable_Desc),SearchData("LSOH",Cable_Desc)),D.nom&gt;40),Knee_Width,
IF(AND(Country="Egypt",D.nom&gt;60),Knee_Width,
IF(AND(Country&lt;&gt;"Egypt",D.nom&gt;35),Knee_Width,
0))))))))))</f>
        <v>125</v>
      </c>
      <c r="T282" s="118">
        <f t="shared" ca="1" si="43"/>
        <v>11</v>
      </c>
      <c r="U282" s="118">
        <f t="shared" ca="1" si="44"/>
        <v>4</v>
      </c>
      <c r="V282" s="117">
        <f t="shared" ca="1" si="45"/>
        <v>260.75721679619858</v>
      </c>
      <c r="W282" s="64">
        <f t="shared" ca="1" si="46"/>
        <v>0</v>
      </c>
      <c r="X282" s="64">
        <f t="shared" ref="X282:X345" ca="1" si="49">IFERROR(IF(M282*(IF(N282="Steel Drum",1.1,IF(N282="Plywood Drum",1,IF(M282&lt;=1000,1.1,IF(M282&lt;=6000,1.04,1)))))&gt;=L$5,1,0),0)</f>
        <v>1</v>
      </c>
      <c r="Y282" s="64">
        <f t="shared" ca="1" si="47"/>
        <v>1</v>
      </c>
      <c r="AM282" s="156"/>
    </row>
    <row r="283" spans="1:39">
      <c r="A283" s="12">
        <f t="shared" ca="1" si="40"/>
        <v>0</v>
      </c>
      <c r="B283" s="12" t="str">
        <f>IF([1]DRUM!A260="","",[1]DRUM!A260)</f>
        <v>Export</v>
      </c>
      <c r="C283" s="12">
        <f t="shared" ca="1" si="41"/>
        <v>0</v>
      </c>
      <c r="D283" s="155">
        <f t="shared" ca="1" si="42"/>
        <v>0</v>
      </c>
      <c r="E283" s="26" t="str">
        <f>IF([1]DRUM!B260="","",[1]DRUM!B260)</f>
        <v>WDB270004</v>
      </c>
      <c r="F283" s="26">
        <f>IF([1]DRUM!C260="","",[1]DRUM!C260)</f>
        <v>2750</v>
      </c>
      <c r="G283" s="26">
        <f>IF([1]DRUM!D260="","",[1]DRUM!D260)</f>
        <v>2700</v>
      </c>
      <c r="H283" s="26">
        <f>IF([1]DRUM!E260="","",[1]DRUM!E260)</f>
        <v>1300</v>
      </c>
      <c r="I283" s="26">
        <f>IF([1]DRUM!F260="","",[1]DRUM!F260)</f>
        <v>1500</v>
      </c>
      <c r="J283" s="26">
        <f>IF([1]DRUM!G260="","",[1]DRUM!G260)</f>
        <v>1700</v>
      </c>
      <c r="K283" s="26">
        <f>IF([1]DRUM!H260="","",[1]DRUM!H260)</f>
        <v>1700</v>
      </c>
      <c r="L283" s="26" t="str">
        <f>IF([1]DRUM!I260="","",[1]DRUM!I260)</f>
        <v>Supported</v>
      </c>
      <c r="M283" s="26">
        <f>IF([1]DRUM!J260="","",
IF(AND([1]DRUM!K260="Wooden Drum",[1]DRUM!J260&gt;Max_WD_Capacity),Max_WD_Capacity,
[1]DRUM!J260))</f>
        <v>5500</v>
      </c>
      <c r="N283" s="26" t="str">
        <f>IF([1]DRUM!K260="","",[1]DRUM!K260)</f>
        <v>Wooden Drum</v>
      </c>
      <c r="O283" s="26">
        <f>IF([1]DRUM!L260="","",[1]DRUM!L260)</f>
        <v>580</v>
      </c>
      <c r="P283" s="26">
        <f>IF([1]DRUM!M260="","",[1]DRUM!M260)</f>
        <v>184</v>
      </c>
      <c r="Q283" s="26">
        <f>IF([1]DRUM!N260="","",[1]DRUM!N260)</f>
        <v>6.5973445725385647</v>
      </c>
      <c r="R283" s="26" t="str">
        <f t="shared" si="48"/>
        <v>Export</v>
      </c>
      <c r="S283" s="26">
        <f ca="1">IF(N283="",0,
IF(Knee_Application="YES",Knee_Width,IF(Knee_Application="NO",0,
IF(OR(Cable_Type="OH",SearchData("Conductor",Cable_Desc)),0,
IF(N283="Steel Drum",Knee_Width,
IF(N283="Plywood Drum",0,
IF(Country="UAE",0,
IF(AND(OR(SearchData("LSHF",Cable_Desc),SearchData("LSZH",Cable_Desc),SearchData("LS0H",Cable_Desc),SearchData("LSOH",Cable_Desc)),D.nom&gt;40),Knee_Width,
IF(AND(Country="Egypt",D.nom&gt;60),Knee_Width,
IF(AND(Country&lt;&gt;"Egypt",D.nom&gt;35),Knee_Width,
0))))))))))</f>
        <v>125</v>
      </c>
      <c r="T283" s="118">
        <f t="shared" ca="1" si="43"/>
        <v>11</v>
      </c>
      <c r="U283" s="118">
        <f t="shared" ca="1" si="44"/>
        <v>4</v>
      </c>
      <c r="V283" s="117">
        <f t="shared" ca="1" si="45"/>
        <v>246.93420912040349</v>
      </c>
      <c r="W283" s="64">
        <f t="shared" ca="1" si="46"/>
        <v>0</v>
      </c>
      <c r="X283" s="64">
        <f t="shared" ca="1" si="49"/>
        <v>1</v>
      </c>
      <c r="Y283" s="64">
        <f t="shared" ca="1" si="47"/>
        <v>1</v>
      </c>
      <c r="AM283" s="156"/>
    </row>
    <row r="284" spans="1:39">
      <c r="A284" s="12">
        <f t="shared" ca="1" si="40"/>
        <v>1</v>
      </c>
      <c r="B284" s="12" t="str">
        <f>IF([1]DRUM!A261="","",[1]DRUM!A261)</f>
        <v>Export</v>
      </c>
      <c r="C284" s="12">
        <f t="shared" ca="1" si="41"/>
        <v>0</v>
      </c>
      <c r="D284" s="155">
        <f t="shared" ca="1" si="42"/>
        <v>0</v>
      </c>
      <c r="E284" s="26" t="str">
        <f>IF([1]DRUM!B261="","",[1]DRUM!B261)</f>
        <v>WDB270009</v>
      </c>
      <c r="F284" s="26">
        <f>IF([1]DRUM!C261="","",[1]DRUM!C261)</f>
        <v>2750</v>
      </c>
      <c r="G284" s="26">
        <f>IF([1]DRUM!D261="","",[1]DRUM!D261)</f>
        <v>2700</v>
      </c>
      <c r="H284" s="26">
        <f>IF([1]DRUM!E261="","",[1]DRUM!E261)</f>
        <v>1500</v>
      </c>
      <c r="I284" s="26">
        <f>IF([1]DRUM!F261="","",[1]DRUM!F261)</f>
        <v>1700</v>
      </c>
      <c r="J284" s="26">
        <f>IF([1]DRUM!G261="","",[1]DRUM!G261)</f>
        <v>1900</v>
      </c>
      <c r="K284" s="26">
        <f>IF([1]DRUM!H261="","",[1]DRUM!H261)</f>
        <v>1900</v>
      </c>
      <c r="L284" s="26" t="str">
        <f>IF([1]DRUM!I261="","",[1]DRUM!I261)</f>
        <v>Supported</v>
      </c>
      <c r="M284" s="26">
        <f>IF([1]DRUM!J261="","",
IF(AND([1]DRUM!K261="Wooden Drum",[1]DRUM!J261&gt;Max_WD_Capacity),Max_WD_Capacity,
[1]DRUM!J261))</f>
        <v>5500</v>
      </c>
      <c r="N284" s="26" t="str">
        <f>IF([1]DRUM!K261="","",[1]DRUM!K261)</f>
        <v>Wooden Drum</v>
      </c>
      <c r="O284" s="26">
        <f>IF([1]DRUM!L261="","",[1]DRUM!L261)</f>
        <v>660</v>
      </c>
      <c r="P284" s="26">
        <f>IF([1]DRUM!M261="","",[1]DRUM!M261)</f>
        <v>205</v>
      </c>
      <c r="Q284" s="26">
        <f>IF([1]DRUM!N261="","",[1]DRUM!N261)</f>
        <v>6.7292914639893366</v>
      </c>
      <c r="R284" s="26" t="str">
        <f t="shared" si="48"/>
        <v>Export</v>
      </c>
      <c r="S284" s="26">
        <f ca="1">IF(N284="",0,
IF(Knee_Application="YES",Knee_Width,IF(Knee_Application="NO",0,
IF(OR(Cable_Type="OH",SearchData("Conductor",Cable_Desc)),0,
IF(N284="Steel Drum",Knee_Width,
IF(N284="Plywood Drum",0,
IF(Country="UAE",0,
IF(AND(OR(SearchData("LSHF",Cable_Desc),SearchData("LSZH",Cable_Desc),SearchData("LS0H",Cable_Desc),SearchData("LSOH",Cable_Desc)),D.nom&gt;40),Knee_Width,
IF(AND(Country="Egypt",D.nom&gt;60),Knee_Width,
IF(AND(Country&lt;&gt;"Egypt",D.nom&gt;35),Knee_Width,
0))))))))))</f>
        <v>125</v>
      </c>
      <c r="T284" s="118">
        <f t="shared" ca="1" si="43"/>
        <v>12</v>
      </c>
      <c r="U284" s="118">
        <f t="shared" ca="1" si="44"/>
        <v>3</v>
      </c>
      <c r="V284" s="117">
        <f t="shared" ca="1" si="45"/>
        <v>210.90391129491286</v>
      </c>
      <c r="W284" s="64">
        <f t="shared" ca="1" si="46"/>
        <v>1</v>
      </c>
      <c r="X284" s="64">
        <f t="shared" ca="1" si="49"/>
        <v>1</v>
      </c>
      <c r="Y284" s="64">
        <f t="shared" ca="1" si="47"/>
        <v>1</v>
      </c>
      <c r="AM284" s="156"/>
    </row>
    <row r="285" spans="1:39">
      <c r="A285" s="12">
        <f t="shared" ca="1" si="40"/>
        <v>0</v>
      </c>
      <c r="B285" s="12" t="str">
        <f>IF([1]DRUM!A262="","",[1]DRUM!A262)</f>
        <v>Export</v>
      </c>
      <c r="C285" s="12">
        <f t="shared" ca="1" si="41"/>
        <v>0</v>
      </c>
      <c r="D285" s="155">
        <f t="shared" ca="1" si="42"/>
        <v>0</v>
      </c>
      <c r="E285" s="26" t="str">
        <f>IF([1]DRUM!B262="","",[1]DRUM!B262)</f>
        <v>WDB270003</v>
      </c>
      <c r="F285" s="26">
        <f>IF([1]DRUM!C262="","",[1]DRUM!C262)</f>
        <v>2750</v>
      </c>
      <c r="G285" s="26">
        <f>IF([1]DRUM!D262="","",[1]DRUM!D262)</f>
        <v>2700</v>
      </c>
      <c r="H285" s="26">
        <f>IF([1]DRUM!E262="","",[1]DRUM!E262)</f>
        <v>1400</v>
      </c>
      <c r="I285" s="26">
        <f>IF([1]DRUM!F262="","",[1]DRUM!F262)</f>
        <v>1500</v>
      </c>
      <c r="J285" s="26">
        <f>IF([1]DRUM!G262="","",[1]DRUM!G262)</f>
        <v>1700</v>
      </c>
      <c r="K285" s="26">
        <f>IF([1]DRUM!H262="","",[1]DRUM!H262)</f>
        <v>1700</v>
      </c>
      <c r="L285" s="26" t="str">
        <f>IF([1]DRUM!I262="","",[1]DRUM!I262)</f>
        <v>Supported</v>
      </c>
      <c r="M285" s="26">
        <f>IF([1]DRUM!J262="","",
IF(AND([1]DRUM!K262="Wooden Drum",[1]DRUM!J262&gt;Max_WD_Capacity),Max_WD_Capacity,
[1]DRUM!J262))</f>
        <v>7500</v>
      </c>
      <c r="N285" s="26" t="str">
        <f>IF([1]DRUM!K262="","",[1]DRUM!K262)</f>
        <v>Wooden Drum</v>
      </c>
      <c r="O285" s="26">
        <f>IF([1]DRUM!L262="","",[1]DRUM!L262)</f>
        <v>750</v>
      </c>
      <c r="P285" s="26">
        <f>IF([1]DRUM!M262="","",[1]DRUM!M262)</f>
        <v>184</v>
      </c>
      <c r="Q285" s="26">
        <f>IF([1]DRUM!N262="","",[1]DRUM!N262)</f>
        <v>6.2792583163625997</v>
      </c>
      <c r="R285" s="26" t="str">
        <f t="shared" si="48"/>
        <v>Export</v>
      </c>
      <c r="S285" s="26">
        <f ca="1">IF(N285="",0,
IF(Knee_Application="YES",Knee_Width,IF(Knee_Application="NO",0,
IF(OR(Cable_Type="OH",SearchData("Conductor",Cable_Desc)),0,
IF(N285="Steel Drum",Knee_Width,
IF(N285="Plywood Drum",0,
IF(Country="UAE",0,
IF(AND(OR(SearchData("LSHF",Cable_Desc),SearchData("LSZH",Cable_Desc),SearchData("LS0H",Cable_Desc),SearchData("LSOH",Cable_Desc)),D.nom&gt;40),Knee_Width,
IF(AND(Country="Egypt",D.nom&gt;60),Knee_Width,
IF(AND(Country&lt;&gt;"Egypt",D.nom&gt;35),Knee_Width,
0))))))))))</f>
        <v>125</v>
      </c>
      <c r="T285" s="118">
        <f t="shared" ca="1" si="43"/>
        <v>11</v>
      </c>
      <c r="U285" s="118">
        <f t="shared" ca="1" si="44"/>
        <v>4</v>
      </c>
      <c r="V285" s="117">
        <f t="shared" ca="1" si="45"/>
        <v>260.75721679619858</v>
      </c>
      <c r="W285" s="64">
        <f t="shared" ca="1" si="46"/>
        <v>0</v>
      </c>
      <c r="X285" s="64">
        <f t="shared" ca="1" si="49"/>
        <v>1</v>
      </c>
      <c r="Y285" s="64">
        <f t="shared" ca="1" si="47"/>
        <v>1</v>
      </c>
      <c r="AM285" s="156"/>
    </row>
    <row r="286" spans="1:39">
      <c r="A286" s="12">
        <f t="shared" ca="1" si="40"/>
        <v>0</v>
      </c>
      <c r="B286" s="12" t="str">
        <f>IF([1]DRUM!A263="","",[1]DRUM!A263)</f>
        <v>Export</v>
      </c>
      <c r="C286" s="12">
        <f t="shared" ca="1" si="41"/>
        <v>0</v>
      </c>
      <c r="D286" s="155">
        <f t="shared" ca="1" si="42"/>
        <v>0</v>
      </c>
      <c r="E286" s="26" t="str">
        <f>IF([1]DRUM!B263="","",[1]DRUM!B263)</f>
        <v>WDB280001</v>
      </c>
      <c r="F286" s="26">
        <f>IF([1]DRUM!C263="","",[1]DRUM!C263)</f>
        <v>2850</v>
      </c>
      <c r="G286" s="26">
        <f>IF([1]DRUM!D263="","",[1]DRUM!D263)</f>
        <v>2800</v>
      </c>
      <c r="H286" s="26">
        <f>IF([1]DRUM!E263="","",[1]DRUM!E263)</f>
        <v>1900</v>
      </c>
      <c r="I286" s="26">
        <f>IF([1]DRUM!F263="","",[1]DRUM!F263)</f>
        <v>1500</v>
      </c>
      <c r="J286" s="26">
        <f>IF([1]DRUM!G263="","",[1]DRUM!G263)</f>
        <v>1700</v>
      </c>
      <c r="K286" s="26">
        <f>IF([1]DRUM!H263="","",[1]DRUM!H263)</f>
        <v>1700</v>
      </c>
      <c r="L286" s="26" t="str">
        <f>IF([1]DRUM!I263="","",[1]DRUM!I263)</f>
        <v/>
      </c>
      <c r="M286" s="26">
        <f>IF([1]DRUM!J263="","",
IF(AND([1]DRUM!K263="Wooden Drum",[1]DRUM!J263&gt;Max_WD_Capacity),Max_WD_Capacity,
[1]DRUM!J263))</f>
        <v>4000</v>
      </c>
      <c r="N286" s="26" t="str">
        <f>IF([1]DRUM!K263="","",[1]DRUM!K263)</f>
        <v>Wooden Drum</v>
      </c>
      <c r="O286" s="26">
        <f>IF([1]DRUM!L263="","",[1]DRUM!L263)</f>
        <v>800</v>
      </c>
      <c r="P286" s="26">
        <f>IF([1]DRUM!M263="","",[1]DRUM!M263)</f>
        <v>190</v>
      </c>
      <c r="Q286" s="26">
        <f>IF([1]DRUM!N263="","",[1]DRUM!N263)</f>
        <v>4.9833513467568089</v>
      </c>
      <c r="R286" s="26" t="str">
        <f t="shared" si="48"/>
        <v>Export</v>
      </c>
      <c r="S286" s="26">
        <f ca="1">IF(N286="",0,
IF(Knee_Application="YES",Knee_Width,IF(Knee_Application="NO",0,
IF(OR(Cable_Type="OH",SearchData("Conductor",Cable_Desc)),0,
IF(N286="Steel Drum",Knee_Width,
IF(N286="Plywood Drum",0,
IF(Country="UAE",0,
IF(AND(OR(SearchData("LSHF",Cable_Desc),SearchData("LSZH",Cable_Desc),SearchData("LS0H",Cable_Desc),SearchData("LSOH",Cable_Desc)),D.nom&gt;40),Knee_Width,
IF(AND(Country="Egypt",D.nom&gt;60),Knee_Width,
IF(AND(Country&lt;&gt;"Egypt",D.nom&gt;35),Knee_Width,
0))))))))))</f>
        <v>125</v>
      </c>
      <c r="T286" s="118">
        <f t="shared" ca="1" si="43"/>
        <v>11</v>
      </c>
      <c r="U286" s="118">
        <f t="shared" ca="1" si="44"/>
        <v>2</v>
      </c>
      <c r="V286" s="117">
        <f t="shared" ca="1" si="45"/>
        <v>148.12735025382017</v>
      </c>
      <c r="W286" s="64">
        <f t="shared" ca="1" si="46"/>
        <v>1</v>
      </c>
      <c r="X286" s="64">
        <f t="shared" ca="1" si="49"/>
        <v>1</v>
      </c>
      <c r="Y286" s="64">
        <f t="shared" ca="1" si="47"/>
        <v>0</v>
      </c>
      <c r="AM286" s="156"/>
    </row>
    <row r="287" spans="1:39">
      <c r="A287" s="12">
        <f t="shared" ca="1" si="40"/>
        <v>0</v>
      </c>
      <c r="B287" s="12" t="str">
        <f>IF([1]DRUM!A264="","",[1]DRUM!A264)</f>
        <v>Export</v>
      </c>
      <c r="C287" s="12">
        <f t="shared" ca="1" si="41"/>
        <v>0</v>
      </c>
      <c r="D287" s="155">
        <f t="shared" ca="1" si="42"/>
        <v>0</v>
      </c>
      <c r="E287" s="26" t="str">
        <f>IF([1]DRUM!B264="","",[1]DRUM!B264)</f>
        <v>WDB280004</v>
      </c>
      <c r="F287" s="26">
        <f>IF([1]DRUM!C264="","",[1]DRUM!C264)</f>
        <v>2850</v>
      </c>
      <c r="G287" s="26">
        <f>IF([1]DRUM!D264="","",[1]DRUM!D264)</f>
        <v>2800</v>
      </c>
      <c r="H287" s="26">
        <f>IF([1]DRUM!E264="","",[1]DRUM!E264)</f>
        <v>1100</v>
      </c>
      <c r="I287" s="26">
        <f>IF([1]DRUM!F264="","",[1]DRUM!F264)</f>
        <v>1500</v>
      </c>
      <c r="J287" s="26">
        <f>IF([1]DRUM!G264="","",[1]DRUM!G264)</f>
        <v>1700</v>
      </c>
      <c r="K287" s="26">
        <f>IF([1]DRUM!H264="","",[1]DRUM!H264)</f>
        <v>1700</v>
      </c>
      <c r="L287" s="26" t="str">
        <f>IF([1]DRUM!I264="","",[1]DRUM!I264)</f>
        <v/>
      </c>
      <c r="M287" s="26">
        <f>IF([1]DRUM!J264="","",
IF(AND([1]DRUM!K264="Wooden Drum",[1]DRUM!J264&gt;Max_WD_Capacity),Max_WD_Capacity,
[1]DRUM!J264))</f>
        <v>6000</v>
      </c>
      <c r="N287" s="26" t="str">
        <f>IF([1]DRUM!K264="","",[1]DRUM!K264)</f>
        <v>Wooden Drum</v>
      </c>
      <c r="O287" s="26">
        <f>IF([1]DRUM!L264="","",[1]DRUM!L264)</f>
        <v>800</v>
      </c>
      <c r="P287" s="26">
        <f>IF([1]DRUM!M264="","",[1]DRUM!M264)</f>
        <v>190</v>
      </c>
      <c r="Q287" s="26">
        <f>IF([1]DRUM!N264="","",[1]DRUM!N264)</f>
        <v>7.8107847349876218</v>
      </c>
      <c r="R287" s="26" t="str">
        <f t="shared" si="48"/>
        <v>Export</v>
      </c>
      <c r="S287" s="26">
        <f ca="1">IF(N287="",0,
IF(Knee_Application="YES",Knee_Width,IF(Knee_Application="NO",0,
IF(OR(Cable_Type="OH",SearchData("Conductor",Cable_Desc)),0,
IF(N287="Steel Drum",Knee_Width,
IF(N287="Plywood Drum",0,
IF(Country="UAE",0,
IF(AND(OR(SearchData("LSHF",Cable_Desc),SearchData("LSZH",Cable_Desc),SearchData("LS0H",Cable_Desc),SearchData("LSOH",Cable_Desc)),D.nom&gt;40),Knee_Width,
IF(AND(Country="Egypt",D.nom&gt;60),Knee_Width,
IF(AND(Country&lt;&gt;"Egypt",D.nom&gt;35),Knee_Width,
0))))))))))</f>
        <v>125</v>
      </c>
      <c r="T287" s="118">
        <f t="shared" ca="1" si="43"/>
        <v>11</v>
      </c>
      <c r="U287" s="118">
        <f t="shared" ca="1" si="44"/>
        <v>5</v>
      </c>
      <c r="V287" s="117">
        <f t="shared" ca="1" si="45"/>
        <v>295.12121387822515</v>
      </c>
      <c r="W287" s="64">
        <f t="shared" ca="1" si="46"/>
        <v>0</v>
      </c>
      <c r="X287" s="64">
        <f t="shared" ca="1" si="49"/>
        <v>1</v>
      </c>
      <c r="Y287" s="64">
        <f t="shared" ca="1" si="47"/>
        <v>1</v>
      </c>
      <c r="AM287" s="156"/>
    </row>
    <row r="288" spans="1:39">
      <c r="A288" s="12">
        <f t="shared" ca="1" si="40"/>
        <v>0</v>
      </c>
      <c r="B288" s="12" t="str">
        <f>IF([1]DRUM!A265="","",[1]DRUM!A265)</f>
        <v>Export</v>
      </c>
      <c r="C288" s="12">
        <f t="shared" ca="1" si="41"/>
        <v>0</v>
      </c>
      <c r="D288" s="155">
        <f t="shared" ca="1" si="42"/>
        <v>0</v>
      </c>
      <c r="E288" s="26" t="str">
        <f>IF([1]DRUM!B265="","",[1]DRUM!B265)</f>
        <v>WDB280005</v>
      </c>
      <c r="F288" s="26">
        <f>IF([1]DRUM!C265="","",[1]DRUM!C265)</f>
        <v>2850</v>
      </c>
      <c r="G288" s="26">
        <f>IF([1]DRUM!D265="","",[1]DRUM!D265)</f>
        <v>2800</v>
      </c>
      <c r="H288" s="26">
        <f>IF([1]DRUM!E265="","",[1]DRUM!E265)</f>
        <v>1400</v>
      </c>
      <c r="I288" s="26">
        <f>IF([1]DRUM!F265="","",[1]DRUM!F265)</f>
        <v>1500</v>
      </c>
      <c r="J288" s="26">
        <f>IF([1]DRUM!G265="","",[1]DRUM!G265)</f>
        <v>1700</v>
      </c>
      <c r="K288" s="26">
        <f>IF([1]DRUM!H265="","",[1]DRUM!H265)</f>
        <v>1700</v>
      </c>
      <c r="L288" s="26" t="str">
        <f>IF([1]DRUM!I265="","",[1]DRUM!I265)</f>
        <v>Supported</v>
      </c>
      <c r="M288" s="26">
        <f>IF([1]DRUM!J265="","",
IF(AND([1]DRUM!K265="Wooden Drum",[1]DRUM!J265&gt;Max_WD_Capacity),Max_WD_Capacity,
[1]DRUM!J265))</f>
        <v>8000</v>
      </c>
      <c r="N288" s="26" t="str">
        <f>IF([1]DRUM!K265="","",[1]DRUM!K265)</f>
        <v>Wooden Drum</v>
      </c>
      <c r="O288" s="26">
        <f>IF([1]DRUM!L265="","",[1]DRUM!L265)</f>
        <v>800</v>
      </c>
      <c r="P288" s="26">
        <f>IF([1]DRUM!M265="","",[1]DRUM!M265)</f>
        <v>190</v>
      </c>
      <c r="Q288" s="26">
        <f>IF([1]DRUM!N265="","",[1]DRUM!N265)</f>
        <v>6.9272118011654937</v>
      </c>
      <c r="R288" s="26" t="str">
        <f t="shared" si="48"/>
        <v>Export</v>
      </c>
      <c r="S288" s="26">
        <f ca="1">IF(N288="",0,
IF(Knee_Application="YES",Knee_Width,IF(Knee_Application="NO",0,
IF(OR(Cable_Type="OH",SearchData("Conductor",Cable_Desc)),0,
IF(N288="Steel Drum",Knee_Width,
IF(N288="Plywood Drum",0,
IF(Country="UAE",0,
IF(AND(OR(SearchData("LSHF",Cable_Desc),SearchData("LSZH",Cable_Desc),SearchData("LS0H",Cable_Desc),SearchData("LSOH",Cable_Desc)),D.nom&gt;40),Knee_Width,
IF(AND(Country="Egypt",D.nom&gt;60),Knee_Width,
IF(AND(Country&lt;&gt;"Egypt",D.nom&gt;35),Knee_Width,
0))))))))))</f>
        <v>125</v>
      </c>
      <c r="T288" s="118">
        <f t="shared" ca="1" si="43"/>
        <v>11</v>
      </c>
      <c r="U288" s="118">
        <f t="shared" ca="1" si="44"/>
        <v>4</v>
      </c>
      <c r="V288" s="117">
        <f t="shared" ca="1" si="45"/>
        <v>260.75721679619858</v>
      </c>
      <c r="W288" s="64">
        <f t="shared" ca="1" si="46"/>
        <v>0</v>
      </c>
      <c r="X288" s="64">
        <f t="shared" ca="1" si="49"/>
        <v>1</v>
      </c>
      <c r="Y288" s="64">
        <f t="shared" ca="1" si="47"/>
        <v>1</v>
      </c>
      <c r="AM288" s="156"/>
    </row>
    <row r="289" spans="1:39">
      <c r="A289" s="12">
        <f t="shared" ca="1" si="40"/>
        <v>1</v>
      </c>
      <c r="B289" s="12" t="str">
        <f>IF([1]DRUM!A266="","",[1]DRUM!A266)</f>
        <v>Export</v>
      </c>
      <c r="C289" s="12">
        <f t="shared" ca="1" si="41"/>
        <v>0</v>
      </c>
      <c r="D289" s="155">
        <f t="shared" ca="1" si="42"/>
        <v>0</v>
      </c>
      <c r="E289" s="26" t="str">
        <f>IF([1]DRUM!B266="","",[1]DRUM!B266)</f>
        <v>WDB290001</v>
      </c>
      <c r="F289" s="26">
        <f>IF([1]DRUM!C266="","",[1]DRUM!C266)</f>
        <v>2950</v>
      </c>
      <c r="G289" s="26">
        <f>IF([1]DRUM!D266="","",[1]DRUM!D266)</f>
        <v>2900</v>
      </c>
      <c r="H289" s="26">
        <f>IF([1]DRUM!E266="","",[1]DRUM!E266)</f>
        <v>1650</v>
      </c>
      <c r="I289" s="26">
        <f>IF([1]DRUM!F266="","",[1]DRUM!F266)</f>
        <v>1700</v>
      </c>
      <c r="J289" s="26">
        <f>IF([1]DRUM!G266="","",[1]DRUM!G266)</f>
        <v>1900</v>
      </c>
      <c r="K289" s="26">
        <f>IF([1]DRUM!H266="","",[1]DRUM!H266)</f>
        <v>1900</v>
      </c>
      <c r="L289" s="26" t="str">
        <f>IF([1]DRUM!I266="","",[1]DRUM!I266)</f>
        <v>Supported</v>
      </c>
      <c r="M289" s="26">
        <f>IF([1]DRUM!J266="","",
IF(AND([1]DRUM!K266="Wooden Drum",[1]DRUM!J266&gt;Max_WD_Capacity),Max_WD_Capacity,
[1]DRUM!J266))</f>
        <v>5000</v>
      </c>
      <c r="N289" s="26" t="str">
        <f>IF([1]DRUM!K266="","",[1]DRUM!K266)</f>
        <v>Wooden Drum</v>
      </c>
      <c r="O289" s="26">
        <f>IF([1]DRUM!L266="","",[1]DRUM!L266)</f>
        <v>760</v>
      </c>
      <c r="P289" s="26">
        <f>IF([1]DRUM!M266="","",[1]DRUM!M266)</f>
        <v>220</v>
      </c>
      <c r="Q289" s="26">
        <f>IF([1]DRUM!N266="","",[1]DRUM!N266)</f>
        <v>7.5938184923490768</v>
      </c>
      <c r="R289" s="26" t="str">
        <f t="shared" si="48"/>
        <v>Export</v>
      </c>
      <c r="S289" s="26">
        <f ca="1">IF(N289="",0,
IF(Knee_Application="YES",Knee_Width,IF(Knee_Application="NO",0,
IF(OR(Cable_Type="OH",SearchData("Conductor",Cable_Desc)),0,
IF(N289="Steel Drum",Knee_Width,
IF(N289="Plywood Drum",0,
IF(Country="UAE",0,
IF(AND(OR(SearchData("LSHF",Cable_Desc),SearchData("LSZH",Cable_Desc),SearchData("LS0H",Cable_Desc),SearchData("LSOH",Cable_Desc)),D.nom&gt;40),Knee_Width,
IF(AND(Country="Egypt",D.nom&gt;60),Knee_Width,
IF(AND(Country&lt;&gt;"Egypt",D.nom&gt;35),Knee_Width,
0))))))))))</f>
        <v>125</v>
      </c>
      <c r="T289" s="118">
        <f t="shared" ca="1" si="43"/>
        <v>12</v>
      </c>
      <c r="U289" s="118">
        <f t="shared" ca="1" si="44"/>
        <v>4</v>
      </c>
      <c r="V289" s="117">
        <f t="shared" ca="1" si="45"/>
        <v>322.16153016620325</v>
      </c>
      <c r="W289" s="64">
        <f t="shared" ca="1" si="46"/>
        <v>1</v>
      </c>
      <c r="X289" s="64">
        <f t="shared" ca="1" si="49"/>
        <v>1</v>
      </c>
      <c r="Y289" s="64">
        <f t="shared" ca="1" si="47"/>
        <v>1</v>
      </c>
      <c r="AM289" s="156"/>
    </row>
    <row r="290" spans="1:39">
      <c r="A290" s="12">
        <f t="shared" ca="1" si="40"/>
        <v>1</v>
      </c>
      <c r="B290" s="12" t="str">
        <f>IF([1]DRUM!A267="","",[1]DRUM!A267)</f>
        <v>Export</v>
      </c>
      <c r="C290" s="12">
        <f t="shared" ca="1" si="41"/>
        <v>0</v>
      </c>
      <c r="D290" s="155">
        <f t="shared" ca="1" si="42"/>
        <v>0</v>
      </c>
      <c r="E290" s="26" t="str">
        <f>IF([1]DRUM!B267="","",[1]DRUM!B267)</f>
        <v>WDB290000</v>
      </c>
      <c r="F290" s="26">
        <f>IF([1]DRUM!C267="","",[1]DRUM!C267)</f>
        <v>2950</v>
      </c>
      <c r="G290" s="26">
        <f>IF([1]DRUM!D267="","",[1]DRUM!D267)</f>
        <v>2900</v>
      </c>
      <c r="H290" s="26">
        <f>IF([1]DRUM!E267="","",[1]DRUM!E267)</f>
        <v>1750</v>
      </c>
      <c r="I290" s="26">
        <f>IF([1]DRUM!F267="","",[1]DRUM!F267)</f>
        <v>1500</v>
      </c>
      <c r="J290" s="26">
        <f>IF([1]DRUM!G267="","",[1]DRUM!G267)</f>
        <v>1700</v>
      </c>
      <c r="K290" s="26">
        <f>IF([1]DRUM!H267="","",[1]DRUM!H267)</f>
        <v>1700</v>
      </c>
      <c r="L290" s="26" t="str">
        <f>IF([1]DRUM!I267="","",[1]DRUM!I267)</f>
        <v>Supported</v>
      </c>
      <c r="M290" s="26">
        <f>IF([1]DRUM!J267="","",
IF(AND([1]DRUM!K267="Wooden Drum",[1]DRUM!J267&gt;Max_WD_Capacity),Max_WD_Capacity,
[1]DRUM!J267))</f>
        <v>5500</v>
      </c>
      <c r="N290" s="26" t="str">
        <f>IF([1]DRUM!K267="","",[1]DRUM!K267)</f>
        <v>Wooden Drum</v>
      </c>
      <c r="O290" s="26">
        <f>IF([1]DRUM!L267="","",[1]DRUM!L267)</f>
        <v>800</v>
      </c>
      <c r="P290" s="26">
        <f>IF([1]DRUM!M267="","",[1]DRUM!M267)</f>
        <v>197</v>
      </c>
      <c r="Q290" s="26">
        <f>IF([1]DRUM!N267="","",[1]DRUM!N267)</f>
        <v>6.2998750181517815</v>
      </c>
      <c r="R290" s="26" t="str">
        <f t="shared" si="48"/>
        <v>Export</v>
      </c>
      <c r="S290" s="26">
        <f ca="1">IF(N290="",0,
IF(Knee_Application="YES",Knee_Width,IF(Knee_Application="NO",0,
IF(OR(Cable_Type="OH",SearchData("Conductor",Cable_Desc)),0,
IF(N290="Steel Drum",Knee_Width,
IF(N290="Plywood Drum",0,
IF(Country="UAE",0,
IF(AND(OR(SearchData("LSHF",Cable_Desc),SearchData("LSZH",Cable_Desc),SearchData("LS0H",Cable_Desc),SearchData("LSOH",Cable_Desc)),D.nom&gt;40),Knee_Width,
IF(AND(Country="Egypt",D.nom&gt;60),Knee_Width,
IF(AND(Country&lt;&gt;"Egypt",D.nom&gt;35),Knee_Width,
0))))))))))</f>
        <v>125</v>
      </c>
      <c r="T290" s="118">
        <f t="shared" ca="1" si="43"/>
        <v>11</v>
      </c>
      <c r="U290" s="118">
        <f t="shared" ca="1" si="44"/>
        <v>3</v>
      </c>
      <c r="V290" s="117">
        <f t="shared" ca="1" si="45"/>
        <v>219.24672474578588</v>
      </c>
      <c r="W290" s="64">
        <f t="shared" ca="1" si="46"/>
        <v>1</v>
      </c>
      <c r="X290" s="64">
        <f t="shared" ca="1" si="49"/>
        <v>1</v>
      </c>
      <c r="Y290" s="64">
        <f t="shared" ca="1" si="47"/>
        <v>1</v>
      </c>
      <c r="AM290" s="156"/>
    </row>
    <row r="291" spans="1:39">
      <c r="A291" s="12">
        <f t="shared" ca="1" si="40"/>
        <v>1</v>
      </c>
      <c r="B291" s="12" t="str">
        <f>IF([1]DRUM!A268="","",[1]DRUM!A268)</f>
        <v>Export</v>
      </c>
      <c r="C291" s="12">
        <f t="shared" ca="1" si="41"/>
        <v>0</v>
      </c>
      <c r="D291" s="155">
        <f t="shared" ca="1" si="42"/>
        <v>0</v>
      </c>
      <c r="E291" s="26" t="str">
        <f>IF([1]DRUM!B268="","",[1]DRUM!B268)</f>
        <v>WDB290003</v>
      </c>
      <c r="F291" s="26">
        <f>IF([1]DRUM!C268="","",[1]DRUM!C268)</f>
        <v>2950</v>
      </c>
      <c r="G291" s="26">
        <f>IF([1]DRUM!D268="","",[1]DRUM!D268)</f>
        <v>2900</v>
      </c>
      <c r="H291" s="26">
        <f>IF([1]DRUM!E268="","",[1]DRUM!E268)</f>
        <v>1500</v>
      </c>
      <c r="I291" s="26">
        <f>IF([1]DRUM!F268="","",[1]DRUM!F268)</f>
        <v>1500</v>
      </c>
      <c r="J291" s="26">
        <f>IF([1]DRUM!G268="","",[1]DRUM!G268)</f>
        <v>1700</v>
      </c>
      <c r="K291" s="26">
        <f>IF([1]DRUM!H268="","",[1]DRUM!H268)</f>
        <v>1700</v>
      </c>
      <c r="L291" s="26" t="str">
        <f>IF([1]DRUM!I268="","",[1]DRUM!I268)</f>
        <v>Supported</v>
      </c>
      <c r="M291" s="26">
        <f>IF([1]DRUM!J268="","",
IF(AND([1]DRUM!K268="Wooden Drum",[1]DRUM!J268&gt;Max_WD_Capacity),Max_WD_Capacity,
[1]DRUM!J268))</f>
        <v>7500</v>
      </c>
      <c r="N291" s="26" t="str">
        <f>IF([1]DRUM!K268="","",[1]DRUM!K268)</f>
        <v>Wooden Drum</v>
      </c>
      <c r="O291" s="26">
        <f>IF([1]DRUM!L268="","",[1]DRUM!L268)</f>
        <v>800</v>
      </c>
      <c r="P291" s="26">
        <f>IF([1]DRUM!M268="","",[1]DRUM!M268)</f>
        <v>197</v>
      </c>
      <c r="Q291" s="26">
        <f>IF([1]DRUM!N268="","",[1]DRUM!N268)</f>
        <v>7.2570790297924219</v>
      </c>
      <c r="R291" s="26" t="str">
        <f t="shared" si="48"/>
        <v>Export</v>
      </c>
      <c r="S291" s="26">
        <f ca="1">IF(N291="",0,
IF(Knee_Application="YES",Knee_Width,IF(Knee_Application="NO",0,
IF(OR(Cable_Type="OH",SearchData("Conductor",Cable_Desc)),0,
IF(N291="Steel Drum",Knee_Width,
IF(N291="Plywood Drum",0,
IF(Country="UAE",0,
IF(AND(OR(SearchData("LSHF",Cable_Desc),SearchData("LSZH",Cable_Desc),SearchData("LS0H",Cable_Desc),SearchData("LSOH",Cable_Desc)),D.nom&gt;40),Knee_Width,
IF(AND(Country="Egypt",D.nom&gt;60),Knee_Width,
IF(AND(Country&lt;&gt;"Egypt",D.nom&gt;35),Knee_Width,
0))))))))))</f>
        <v>125</v>
      </c>
      <c r="T291" s="118">
        <f t="shared" ca="1" si="43"/>
        <v>11</v>
      </c>
      <c r="U291" s="118">
        <f t="shared" ca="1" si="44"/>
        <v>4</v>
      </c>
      <c r="V291" s="117">
        <f t="shared" ca="1" si="45"/>
        <v>274.58022447199363</v>
      </c>
      <c r="W291" s="64">
        <f t="shared" ca="1" si="46"/>
        <v>1</v>
      </c>
      <c r="X291" s="64">
        <f t="shared" ca="1" si="49"/>
        <v>1</v>
      </c>
      <c r="Y291" s="64">
        <f t="shared" ca="1" si="47"/>
        <v>1</v>
      </c>
      <c r="AM291" s="156"/>
    </row>
    <row r="292" spans="1:39">
      <c r="A292" s="12">
        <f t="shared" ca="1" si="40"/>
        <v>0</v>
      </c>
      <c r="B292" s="12" t="str">
        <f>IF([1]DRUM!A269="","",[1]DRUM!A269)</f>
        <v>Export</v>
      </c>
      <c r="C292" s="12">
        <f t="shared" ca="1" si="41"/>
        <v>0</v>
      </c>
      <c r="D292" s="155">
        <f t="shared" ca="1" si="42"/>
        <v>0</v>
      </c>
      <c r="E292" s="26" t="str">
        <f>IF([1]DRUM!B269="","",[1]DRUM!B269)</f>
        <v>WDB290002</v>
      </c>
      <c r="F292" s="26">
        <f>IF([1]DRUM!C269="","",[1]DRUM!C269)</f>
        <v>2950</v>
      </c>
      <c r="G292" s="26">
        <f>IF([1]DRUM!D269="","",[1]DRUM!D269)</f>
        <v>2900</v>
      </c>
      <c r="H292" s="26">
        <f>IF([1]DRUM!E269="","",[1]DRUM!E269)</f>
        <v>1300</v>
      </c>
      <c r="I292" s="26">
        <f>IF([1]DRUM!F269="","",[1]DRUM!F269)</f>
        <v>1500</v>
      </c>
      <c r="J292" s="26">
        <f>IF([1]DRUM!G269="","",[1]DRUM!G269)</f>
        <v>1730</v>
      </c>
      <c r="K292" s="26">
        <f>IF([1]DRUM!H269="","",[1]DRUM!H269)</f>
        <v>1730</v>
      </c>
      <c r="L292" s="26" t="str">
        <f>IF([1]DRUM!I269="","",[1]DRUM!I269)</f>
        <v>Supported</v>
      </c>
      <c r="M292" s="26">
        <f>IF([1]DRUM!J269="","",
IF(AND([1]DRUM!K269="Wooden Drum",[1]DRUM!J269&gt;Max_WD_Capacity),Max_WD_Capacity,
[1]DRUM!J269))</f>
        <v>8000</v>
      </c>
      <c r="N292" s="26" t="str">
        <f>IF([1]DRUM!K269="","",[1]DRUM!K269)</f>
        <v>Wooden Drum</v>
      </c>
      <c r="O292" s="26">
        <f>IF([1]DRUM!L269="","",[1]DRUM!L269)</f>
        <v>870</v>
      </c>
      <c r="P292" s="26">
        <f>IF([1]DRUM!M269="","",[1]DRUM!M269)</f>
        <v>200</v>
      </c>
      <c r="Q292" s="26">
        <f>IF([1]DRUM!N269="","",[1]DRUM!N269)</f>
        <v>7.9168134870462792</v>
      </c>
      <c r="R292" s="26" t="str">
        <f t="shared" si="48"/>
        <v>Export</v>
      </c>
      <c r="S292" s="26">
        <f ca="1">IF(N292="",0,
IF(Knee_Application="YES",Knee_Width,IF(Knee_Application="NO",0,
IF(OR(Cable_Type="OH",SearchData("Conductor",Cable_Desc)),0,
IF(N292="Steel Drum",Knee_Width,
IF(N292="Plywood Drum",0,
IF(Country="UAE",0,
IF(AND(OR(SearchData("LSHF",Cable_Desc),SearchData("LSZH",Cable_Desc),SearchData("LS0H",Cable_Desc),SearchData("LSOH",Cable_Desc)),D.nom&gt;40),Knee_Width,
IF(AND(Country="Egypt",D.nom&gt;60),Knee_Width,
IF(AND(Country&lt;&gt;"Egypt",D.nom&gt;35),Knee_Width,
0))))))))))</f>
        <v>125</v>
      </c>
      <c r="T292" s="118">
        <f t="shared" ca="1" si="43"/>
        <v>11</v>
      </c>
      <c r="U292" s="118">
        <f t="shared" ca="1" si="44"/>
        <v>5</v>
      </c>
      <c r="V292" s="117">
        <f t="shared" ca="1" si="45"/>
        <v>329.67873306771287</v>
      </c>
      <c r="W292" s="64">
        <f t="shared" ca="1" si="46"/>
        <v>0</v>
      </c>
      <c r="X292" s="64">
        <f t="shared" ca="1" si="49"/>
        <v>1</v>
      </c>
      <c r="Y292" s="64">
        <f t="shared" ca="1" si="47"/>
        <v>1</v>
      </c>
      <c r="AM292" s="156"/>
    </row>
    <row r="293" spans="1:39">
      <c r="A293" s="12">
        <f t="shared" ca="1" si="40"/>
        <v>1</v>
      </c>
      <c r="B293" s="12" t="str">
        <f>IF([1]DRUM!A270="","",[1]DRUM!A270)</f>
        <v>Export</v>
      </c>
      <c r="C293" s="12">
        <f t="shared" ca="1" si="41"/>
        <v>0</v>
      </c>
      <c r="D293" s="155">
        <f t="shared" ca="1" si="42"/>
        <v>0</v>
      </c>
      <c r="E293" s="26" t="str">
        <f>IF([1]DRUM!B270="","",[1]DRUM!B270)</f>
        <v>WDB295003</v>
      </c>
      <c r="F293" s="26">
        <f>IF([1]DRUM!C270="","",[1]DRUM!C270)</f>
        <v>3000</v>
      </c>
      <c r="G293" s="26">
        <f>IF([1]DRUM!D270="","",[1]DRUM!D270)</f>
        <v>2950</v>
      </c>
      <c r="H293" s="26">
        <f>IF([1]DRUM!E270="","",[1]DRUM!E270)</f>
        <v>1450</v>
      </c>
      <c r="I293" s="26">
        <f>IF([1]DRUM!F270="","",[1]DRUM!F270)</f>
        <v>1550</v>
      </c>
      <c r="J293" s="26">
        <f>IF([1]DRUM!G270="","",[1]DRUM!G270)</f>
        <v>1750</v>
      </c>
      <c r="K293" s="26">
        <f>IF([1]DRUM!H270="","",[1]DRUM!H270)</f>
        <v>1750</v>
      </c>
      <c r="L293" s="26" t="str">
        <f>IF([1]DRUM!I270="","",[1]DRUM!I270)</f>
        <v>Supported</v>
      </c>
      <c r="M293" s="26">
        <f>IF([1]DRUM!J270="","",
IF(AND([1]DRUM!K270="Wooden Drum",[1]DRUM!J270&gt;Max_WD_Capacity),Max_WD_Capacity,
[1]DRUM!J270))</f>
        <v>7500</v>
      </c>
      <c r="N293" s="26" t="str">
        <f>IF([1]DRUM!K270="","",[1]DRUM!K270)</f>
        <v>Wooden Drum</v>
      </c>
      <c r="O293" s="26">
        <f>IF([1]DRUM!L270="","",[1]DRUM!L270)</f>
        <v>800</v>
      </c>
      <c r="P293" s="26">
        <f>IF([1]DRUM!M270="","",[1]DRUM!M270)</f>
        <v>206</v>
      </c>
      <c r="Q293" s="26">
        <f>IF([1]DRUM!N270="","",[1]DRUM!N270)</f>
        <v>8.0346232115558962</v>
      </c>
      <c r="R293" s="26" t="str">
        <f t="shared" si="48"/>
        <v>Export</v>
      </c>
      <c r="S293" s="26">
        <f ca="1">IF(N293="",0,
IF(Knee_Application="YES",Knee_Width,IF(Knee_Application="NO",0,
IF(OR(Cable_Type="OH",SearchData("Conductor",Cable_Desc)),0,
IF(N293="Steel Drum",Knee_Width,
IF(N293="Plywood Drum",0,
IF(Country="UAE",0,
IF(AND(OR(SearchData("LSHF",Cable_Desc),SearchData("LSZH",Cable_Desc),SearchData("LS0H",Cable_Desc),SearchData("LSOH",Cable_Desc)),D.nom&gt;40),Knee_Width,
IF(AND(Country="Egypt",D.nom&gt;60),Knee_Width,
IF(AND(Country&lt;&gt;"Egypt",D.nom&gt;35),Knee_Width,
0))))))))))</f>
        <v>125</v>
      </c>
      <c r="T293" s="118">
        <f t="shared" ca="1" si="43"/>
        <v>11</v>
      </c>
      <c r="U293" s="118">
        <f t="shared" ca="1" si="44"/>
        <v>5</v>
      </c>
      <c r="V293" s="117">
        <f t="shared" ca="1" si="45"/>
        <v>355.5968724598286</v>
      </c>
      <c r="W293" s="64">
        <f t="shared" ca="1" si="46"/>
        <v>1</v>
      </c>
      <c r="X293" s="64">
        <f t="shared" ca="1" si="49"/>
        <v>1</v>
      </c>
      <c r="Y293" s="64">
        <f t="shared" ca="1" si="47"/>
        <v>1</v>
      </c>
      <c r="AM293" s="156"/>
    </row>
    <row r="294" spans="1:39">
      <c r="A294" s="12">
        <f t="shared" ca="1" si="40"/>
        <v>0</v>
      </c>
      <c r="B294" s="12" t="str">
        <f>IF([1]DRUM!A271="","",[1]DRUM!A271)</f>
        <v>Export - Europe</v>
      </c>
      <c r="C294" s="12">
        <f t="shared" ca="1" si="41"/>
        <v>0</v>
      </c>
      <c r="D294" s="155">
        <f t="shared" ca="1" si="42"/>
        <v>0</v>
      </c>
      <c r="E294" s="26" t="str">
        <f>IF([1]DRUM!B271="","",[1]DRUM!B271)</f>
        <v>WDB063007</v>
      </c>
      <c r="F294" s="26">
        <f>IF([1]DRUM!C271="","",[1]DRUM!C271)</f>
        <v>680</v>
      </c>
      <c r="G294" s="26">
        <f>IF([1]DRUM!D271="","",[1]DRUM!D271)</f>
        <v>630</v>
      </c>
      <c r="H294" s="26">
        <f>IF([1]DRUM!E271="","",[1]DRUM!E271)</f>
        <v>400</v>
      </c>
      <c r="I294" s="26">
        <f>IF([1]DRUM!F271="","",[1]DRUM!F271)</f>
        <v>410</v>
      </c>
      <c r="J294" s="26">
        <f>IF([1]DRUM!G271="","",[1]DRUM!G271)</f>
        <v>560</v>
      </c>
      <c r="K294" s="26">
        <f>IF([1]DRUM!H271="","",[1]DRUM!H271)</f>
        <v>560</v>
      </c>
      <c r="L294" s="26" t="str">
        <f>IF([1]DRUM!I271="","",[1]DRUM!I271)</f>
        <v/>
      </c>
      <c r="M294" s="26">
        <f>IF([1]DRUM!J271="","",
IF(AND([1]DRUM!K271="Wooden Drum",[1]DRUM!J271&gt;Max_WD_Capacity),Max_WD_Capacity,
[1]DRUM!J271))</f>
        <v>600</v>
      </c>
      <c r="N294" s="26" t="str">
        <f>IF([1]DRUM!K271="","",[1]DRUM!K271)</f>
        <v>Wooden Drum</v>
      </c>
      <c r="O294" s="26">
        <f>IF([1]DRUM!L271="","",[1]DRUM!L271)</f>
        <v>20</v>
      </c>
      <c r="P294" s="26">
        <f>IF([1]DRUM!M271="","",[1]DRUM!M271)</f>
        <v>15</v>
      </c>
      <c r="Q294" s="26">
        <f>IF([1]DRUM!N271="","",[1]DRUM!N271)</f>
        <v>7.6284938212630743E-2</v>
      </c>
      <c r="R294" s="26" t="str">
        <f t="shared" si="48"/>
        <v>Export - Europe</v>
      </c>
      <c r="S294" s="26">
        <f ca="1">IF(N294="",0,
IF(Knee_Application="YES",Knee_Width,IF(Knee_Application="NO",0,
IF(OR(Cable_Type="OH",SearchData("Conductor",Cable_Desc)),0,
IF(N294="Steel Drum",Knee_Width,
IF(N294="Plywood Drum",0,
IF(Country="UAE",0,
IF(AND(OR(SearchData("LSHF",Cable_Desc),SearchData("LSZH",Cable_Desc),SearchData("LS0H",Cable_Desc),SearchData("LSOH",Cable_Desc)),D.nom&gt;40),Knee_Width,
IF(AND(Country="Egypt",D.nom&gt;60),Knee_Width,
IF(AND(Country&lt;&gt;"Egypt",D.nom&gt;35),Knee_Width,
0))))))))))</f>
        <v>125</v>
      </c>
      <c r="T294" s="118">
        <f t="shared" ca="1" si="43"/>
        <v>2</v>
      </c>
      <c r="U294" s="118">
        <f t="shared" ca="1" si="44"/>
        <v>0</v>
      </c>
      <c r="V294" s="117">
        <f t="shared" ca="1" si="45"/>
        <v>0</v>
      </c>
      <c r="W294" s="64">
        <f t="shared" ca="1" si="46"/>
        <v>0</v>
      </c>
      <c r="X294" s="64">
        <f t="shared" ca="1" si="49"/>
        <v>0</v>
      </c>
      <c r="Y294" s="64">
        <f t="shared" ca="1" si="47"/>
        <v>0</v>
      </c>
      <c r="AM294" s="156"/>
    </row>
    <row r="295" spans="1:39">
      <c r="A295" s="12">
        <f t="shared" ca="1" si="40"/>
        <v>0</v>
      </c>
      <c r="B295" s="12" t="str">
        <f>IF([1]DRUM!A272="","",[1]DRUM!A272)</f>
        <v>Export - Europe</v>
      </c>
      <c r="C295" s="12">
        <f t="shared" ca="1" si="41"/>
        <v>0</v>
      </c>
      <c r="D295" s="155">
        <f t="shared" ca="1" si="42"/>
        <v>0</v>
      </c>
      <c r="E295" s="26" t="str">
        <f>IF([1]DRUM!B272="","",[1]DRUM!B272)</f>
        <v>WDB070007</v>
      </c>
      <c r="F295" s="26">
        <f>IF([1]DRUM!C272="","",[1]DRUM!C272)</f>
        <v>750</v>
      </c>
      <c r="G295" s="26">
        <f>IF([1]DRUM!D272="","",[1]DRUM!D272)</f>
        <v>700</v>
      </c>
      <c r="H295" s="26">
        <f>IF([1]DRUM!E272="","",[1]DRUM!E272)</f>
        <v>400</v>
      </c>
      <c r="I295" s="26">
        <f>IF([1]DRUM!F272="","",[1]DRUM!F272)</f>
        <v>410</v>
      </c>
      <c r="J295" s="26">
        <f>IF([1]DRUM!G272="","",[1]DRUM!G272)</f>
        <v>560</v>
      </c>
      <c r="K295" s="26">
        <f>IF([1]DRUM!H272="","",[1]DRUM!H272)</f>
        <v>560</v>
      </c>
      <c r="L295" s="26" t="str">
        <f>IF([1]DRUM!I272="","",[1]DRUM!I272)</f>
        <v/>
      </c>
      <c r="M295" s="26">
        <f>IF([1]DRUM!J272="","",
IF(AND([1]DRUM!K272="Wooden Drum",[1]DRUM!J272&gt;Max_WD_Capacity),Max_WD_Capacity,
[1]DRUM!J272))</f>
        <v>700</v>
      </c>
      <c r="N295" s="26" t="str">
        <f>IF([1]DRUM!K272="","",[1]DRUM!K272)</f>
        <v>Wooden Drum</v>
      </c>
      <c r="O295" s="26">
        <f>IF([1]DRUM!L272="","",[1]DRUM!L272)</f>
        <v>25</v>
      </c>
      <c r="P295" s="26">
        <f>IF([1]DRUM!M272="","",[1]DRUM!M272)</f>
        <v>16</v>
      </c>
      <c r="Q295" s="26">
        <f>IF([1]DRUM!N272="","",[1]DRUM!N272)</f>
        <v>0.10626437150767476</v>
      </c>
      <c r="R295" s="26" t="str">
        <f t="shared" si="48"/>
        <v>Export - Europe</v>
      </c>
      <c r="S295" s="26">
        <f ca="1">IF(N295="",0,
IF(Knee_Application="YES",Knee_Width,IF(Knee_Application="NO",0,
IF(OR(Cable_Type="OH",SearchData("Conductor",Cable_Desc)),0,
IF(N295="Steel Drum",Knee_Width,
IF(N295="Plywood Drum",0,
IF(Country="UAE",0,
IF(AND(OR(SearchData("LSHF",Cable_Desc),SearchData("LSZH",Cable_Desc),SearchData("LS0H",Cable_Desc),SearchData("LSOH",Cable_Desc)),D.nom&gt;40),Knee_Width,
IF(AND(Country="Egypt",D.nom&gt;60),Knee_Width,
IF(AND(Country&lt;&gt;"Egypt",D.nom&gt;35),Knee_Width,
0))))))))))</f>
        <v>125</v>
      </c>
      <c r="T295" s="118">
        <f t="shared" ca="1" si="43"/>
        <v>2</v>
      </c>
      <c r="U295" s="118">
        <f t="shared" ca="1" si="44"/>
        <v>0</v>
      </c>
      <c r="V295" s="117">
        <f t="shared" ca="1" si="45"/>
        <v>0</v>
      </c>
      <c r="W295" s="64">
        <f t="shared" ca="1" si="46"/>
        <v>0</v>
      </c>
      <c r="X295" s="64">
        <f t="shared" ca="1" si="49"/>
        <v>0</v>
      </c>
      <c r="Y295" s="64">
        <f t="shared" ca="1" si="47"/>
        <v>0</v>
      </c>
      <c r="AM295" s="156"/>
    </row>
    <row r="296" spans="1:39">
      <c r="A296" s="12">
        <f t="shared" ca="1" si="40"/>
        <v>0</v>
      </c>
      <c r="B296" s="12" t="str">
        <f>IF([1]DRUM!A273="","",[1]DRUM!A273)</f>
        <v>Export - Europe</v>
      </c>
      <c r="C296" s="12">
        <f t="shared" ca="1" si="41"/>
        <v>0</v>
      </c>
      <c r="D296" s="155">
        <f t="shared" ca="1" si="42"/>
        <v>0</v>
      </c>
      <c r="E296" s="26" t="str">
        <f>IF([1]DRUM!B273="","",[1]DRUM!B273)</f>
        <v>WDB080008</v>
      </c>
      <c r="F296" s="26">
        <f>IF([1]DRUM!C273="","",[1]DRUM!C273)</f>
        <v>850</v>
      </c>
      <c r="G296" s="26">
        <f>IF([1]DRUM!D273="","",[1]DRUM!D273)</f>
        <v>800</v>
      </c>
      <c r="H296" s="26">
        <f>IF([1]DRUM!E273="","",[1]DRUM!E273)</f>
        <v>400</v>
      </c>
      <c r="I296" s="26">
        <f>IF([1]DRUM!F273="","",[1]DRUM!F273)</f>
        <v>410</v>
      </c>
      <c r="J296" s="26">
        <f>IF([1]DRUM!G273="","",[1]DRUM!G273)</f>
        <v>560</v>
      </c>
      <c r="K296" s="26">
        <f>IF([1]DRUM!H273="","",[1]DRUM!H273)</f>
        <v>560</v>
      </c>
      <c r="L296" s="26" t="str">
        <f>IF([1]DRUM!I273="","",[1]DRUM!I273)</f>
        <v/>
      </c>
      <c r="M296" s="26">
        <f>IF([1]DRUM!J273="","",
IF(AND([1]DRUM!K273="Wooden Drum",[1]DRUM!J273&gt;Max_WD_Capacity),Max_WD_Capacity,
[1]DRUM!J273))</f>
        <v>900</v>
      </c>
      <c r="N296" s="26" t="str">
        <f>IF([1]DRUM!K273="","",[1]DRUM!K273)</f>
        <v>Wooden Drum</v>
      </c>
      <c r="O296" s="26">
        <f>IF([1]DRUM!L273="","",[1]DRUM!L273)</f>
        <v>45</v>
      </c>
      <c r="P296" s="26">
        <f>IF([1]DRUM!M273="","",[1]DRUM!M273)</f>
        <v>19</v>
      </c>
      <c r="Q296" s="26">
        <f>IF([1]DRUM!N273="","",[1]DRUM!N273)</f>
        <v>0.15456635855661782</v>
      </c>
      <c r="R296" s="26" t="str">
        <f t="shared" si="48"/>
        <v>Export - Europe</v>
      </c>
      <c r="S296" s="26">
        <f ca="1">IF(N296="",0,
IF(Knee_Application="YES",Knee_Width,IF(Knee_Application="NO",0,
IF(OR(Cable_Type="OH",SearchData("Conductor",Cable_Desc)),0,
IF(N296="Steel Drum",Knee_Width,
IF(N296="Plywood Drum",0,
IF(Country="UAE",0,
IF(AND(OR(SearchData("LSHF",Cable_Desc),SearchData("LSZH",Cable_Desc),SearchData("LS0H",Cable_Desc),SearchData("LSOH",Cable_Desc)),D.nom&gt;40),Knee_Width,
IF(AND(Country="Egypt",D.nom&gt;60),Knee_Width,
IF(AND(Country&lt;&gt;"Egypt",D.nom&gt;35),Knee_Width,
0))))))))))</f>
        <v>125</v>
      </c>
      <c r="T296" s="118">
        <f t="shared" ca="1" si="43"/>
        <v>2</v>
      </c>
      <c r="U296" s="118">
        <f t="shared" ca="1" si="44"/>
        <v>0</v>
      </c>
      <c r="V296" s="117">
        <f t="shared" ca="1" si="45"/>
        <v>0</v>
      </c>
      <c r="W296" s="64">
        <f t="shared" ca="1" si="46"/>
        <v>0</v>
      </c>
      <c r="X296" s="64">
        <f t="shared" ca="1" si="49"/>
        <v>0</v>
      </c>
      <c r="Y296" s="64">
        <f t="shared" ca="1" si="47"/>
        <v>0</v>
      </c>
      <c r="AM296" s="156"/>
    </row>
    <row r="297" spans="1:39">
      <c r="A297" s="12">
        <f t="shared" ca="1" si="40"/>
        <v>0</v>
      </c>
      <c r="B297" s="12" t="str">
        <f>IF([1]DRUM!A274="","",[1]DRUM!A274)</f>
        <v>Export - Europe</v>
      </c>
      <c r="C297" s="12">
        <f t="shared" ca="1" si="41"/>
        <v>0</v>
      </c>
      <c r="D297" s="155">
        <f t="shared" ca="1" si="42"/>
        <v>0</v>
      </c>
      <c r="E297" s="26" t="str">
        <f>IF([1]DRUM!B274="","",[1]DRUM!B274)</f>
        <v>WDB070008</v>
      </c>
      <c r="F297" s="26">
        <f>IF([1]DRUM!C274="","",[1]DRUM!C274)</f>
        <v>750</v>
      </c>
      <c r="G297" s="26">
        <f>IF([1]DRUM!D274="","",[1]DRUM!D274)</f>
        <v>700</v>
      </c>
      <c r="H297" s="26">
        <f>IF([1]DRUM!E274="","",[1]DRUM!E274)</f>
        <v>400</v>
      </c>
      <c r="I297" s="26">
        <f>IF([1]DRUM!F274="","",[1]DRUM!F274)</f>
        <v>540</v>
      </c>
      <c r="J297" s="26">
        <f>IF([1]DRUM!G274="","",[1]DRUM!G274)</f>
        <v>640</v>
      </c>
      <c r="K297" s="26">
        <f>IF([1]DRUM!H274="","",[1]DRUM!H274)</f>
        <v>640</v>
      </c>
      <c r="L297" s="26" t="str">
        <f>IF([1]DRUM!I274="","",[1]DRUM!I274)</f>
        <v/>
      </c>
      <c r="M297" s="26">
        <f>IF([1]DRUM!J274="","",
IF(AND([1]DRUM!K274="Wooden Drum",[1]DRUM!J274&gt;Max_WD_Capacity),Max_WD_Capacity,
[1]DRUM!J274))</f>
        <v>300</v>
      </c>
      <c r="N297" s="26" t="str">
        <f>IF([1]DRUM!K274="","",[1]DRUM!K274)</f>
        <v>Wooden Drum</v>
      </c>
      <c r="O297" s="26">
        <f>IF([1]DRUM!L274="","",[1]DRUM!L274)</f>
        <v>27</v>
      </c>
      <c r="P297" s="26">
        <f>IF([1]DRUM!M274="","",[1]DRUM!M274)</f>
        <v>19</v>
      </c>
      <c r="Q297" s="26">
        <f>IF([1]DRUM!N274="","",[1]DRUM!N274)</f>
        <v>0.13995795271742528</v>
      </c>
      <c r="R297" s="26" t="str">
        <f t="shared" si="48"/>
        <v>Export - Europe</v>
      </c>
      <c r="S297" s="26">
        <f ca="1">IF(N297="",0,
IF(Knee_Application="YES",Knee_Width,IF(Knee_Application="NO",0,
IF(OR(Cable_Type="OH",SearchData("Conductor",Cable_Desc)),0,
IF(N297="Steel Drum",Knee_Width,
IF(N297="Plywood Drum",0,
IF(Country="UAE",0,
IF(AND(OR(SearchData("LSHF",Cable_Desc),SearchData("LSZH",Cable_Desc),SearchData("LS0H",Cable_Desc),SearchData("LSOH",Cable_Desc)),D.nom&gt;40),Knee_Width,
IF(AND(Country="Egypt",D.nom&gt;60),Knee_Width,
IF(AND(Country&lt;&gt;"Egypt",D.nom&gt;35),Knee_Width,
0))))))))))</f>
        <v>125</v>
      </c>
      <c r="T297" s="118">
        <f t="shared" ca="1" si="43"/>
        <v>3</v>
      </c>
      <c r="U297" s="118">
        <f t="shared" ca="1" si="44"/>
        <v>0</v>
      </c>
      <c r="V297" s="117">
        <f t="shared" ca="1" si="45"/>
        <v>0</v>
      </c>
      <c r="W297" s="64">
        <f t="shared" ca="1" si="46"/>
        <v>0</v>
      </c>
      <c r="X297" s="64">
        <f t="shared" ca="1" si="49"/>
        <v>0</v>
      </c>
      <c r="Y297" s="64">
        <f t="shared" ca="1" si="47"/>
        <v>0</v>
      </c>
      <c r="AM297" s="156"/>
    </row>
    <row r="298" spans="1:39">
      <c r="A298" s="12">
        <f t="shared" ca="1" si="40"/>
        <v>0</v>
      </c>
      <c r="B298" s="12" t="str">
        <f>IF([1]DRUM!A275="","",[1]DRUM!A275)</f>
        <v>Export - Europe</v>
      </c>
      <c r="C298" s="12">
        <f t="shared" ca="1" si="41"/>
        <v>0</v>
      </c>
      <c r="D298" s="155">
        <f t="shared" ca="1" si="42"/>
        <v>0</v>
      </c>
      <c r="E298" s="26" t="str">
        <f>IF([1]DRUM!B275="","",[1]DRUM!B275)</f>
        <v>WDB075000</v>
      </c>
      <c r="F298" s="26">
        <f>IF([1]DRUM!C275="","",[1]DRUM!C275)</f>
        <v>800</v>
      </c>
      <c r="G298" s="26">
        <f>IF([1]DRUM!D275="","",[1]DRUM!D275)</f>
        <v>750</v>
      </c>
      <c r="H298" s="26">
        <f>IF([1]DRUM!E275="","",[1]DRUM!E275)</f>
        <v>500</v>
      </c>
      <c r="I298" s="26">
        <f>IF([1]DRUM!F275="","",[1]DRUM!F275)</f>
        <v>610</v>
      </c>
      <c r="J298" s="26">
        <f>IF([1]DRUM!G275="","",[1]DRUM!G275)</f>
        <v>750</v>
      </c>
      <c r="K298" s="26">
        <f>IF([1]DRUM!H275="","",[1]DRUM!H275)</f>
        <v>750</v>
      </c>
      <c r="L298" s="26" t="str">
        <f>IF([1]DRUM!I275="","",[1]DRUM!I275)</f>
        <v/>
      </c>
      <c r="M298" s="26">
        <f>IF([1]DRUM!J275="","",
IF(AND([1]DRUM!K275="Wooden Drum",[1]DRUM!J275&gt;Max_WD_Capacity),Max_WD_Capacity,
[1]DRUM!J275))</f>
        <v>500</v>
      </c>
      <c r="N298" s="26" t="str">
        <f>IF([1]DRUM!K275="","",[1]DRUM!K275)</f>
        <v>Wooden Drum</v>
      </c>
      <c r="O298" s="26">
        <f>IF([1]DRUM!L275="","",[1]DRUM!L275)</f>
        <v>32</v>
      </c>
      <c r="P298" s="26">
        <f>IF([1]DRUM!M275="","",[1]DRUM!M275)</f>
        <v>24</v>
      </c>
      <c r="Q298" s="26">
        <f>IF([1]DRUM!N275="","",[1]DRUM!N275)</f>
        <v>0.14971652489763859</v>
      </c>
      <c r="R298" s="26" t="str">
        <f t="shared" si="48"/>
        <v>Export - Europe</v>
      </c>
      <c r="S298" s="26">
        <f ca="1">IF(N298="",0,
IF(Knee_Application="YES",Knee_Width,IF(Knee_Application="NO",0,
IF(OR(Cable_Type="OH",SearchData("Conductor",Cable_Desc)),0,
IF(N298="Steel Drum",Knee_Width,
IF(N298="Plywood Drum",0,
IF(Country="UAE",0,
IF(AND(OR(SearchData("LSHF",Cable_Desc),SearchData("LSZH",Cable_Desc),SearchData("LS0H",Cable_Desc),SearchData("LSOH",Cable_Desc)),D.nom&gt;40),Knee_Width,
IF(AND(Country="Egypt",D.nom&gt;60),Knee_Width,
IF(AND(Country&lt;&gt;"Egypt",D.nom&gt;35),Knee_Width,
0))))))))))</f>
        <v>125</v>
      </c>
      <c r="T298" s="118">
        <f t="shared" ca="1" si="43"/>
        <v>3</v>
      </c>
      <c r="U298" s="118">
        <f t="shared" ca="1" si="44"/>
        <v>0</v>
      </c>
      <c r="V298" s="117">
        <f t="shared" ca="1" si="45"/>
        <v>0</v>
      </c>
      <c r="W298" s="64">
        <f t="shared" ca="1" si="46"/>
        <v>0</v>
      </c>
      <c r="X298" s="64">
        <f t="shared" ca="1" si="49"/>
        <v>0</v>
      </c>
      <c r="Y298" s="64">
        <f t="shared" ca="1" si="47"/>
        <v>0</v>
      </c>
      <c r="AM298" s="156"/>
    </row>
    <row r="299" spans="1:39">
      <c r="A299" s="12">
        <f t="shared" ca="1" si="40"/>
        <v>0</v>
      </c>
      <c r="B299" s="12" t="str">
        <f>IF([1]DRUM!A276="","",[1]DRUM!A276)</f>
        <v>Export - Europe</v>
      </c>
      <c r="C299" s="12">
        <f t="shared" ca="1" si="41"/>
        <v>0</v>
      </c>
      <c r="D299" s="155">
        <f t="shared" ca="1" si="42"/>
        <v>0</v>
      </c>
      <c r="E299" s="26" t="str">
        <f>IF([1]DRUM!B276="","",[1]DRUM!B276)</f>
        <v>WDB080007</v>
      </c>
      <c r="F299" s="26">
        <f>IF([1]DRUM!C276="","",[1]DRUM!C276)</f>
        <v>850</v>
      </c>
      <c r="G299" s="26">
        <f>IF([1]DRUM!D276="","",[1]DRUM!D276)</f>
        <v>800</v>
      </c>
      <c r="H299" s="26">
        <f>IF([1]DRUM!E276="","",[1]DRUM!E276)</f>
        <v>400</v>
      </c>
      <c r="I299" s="26">
        <f>IF([1]DRUM!F276="","",[1]DRUM!F276)</f>
        <v>610</v>
      </c>
      <c r="J299" s="26">
        <f>IF([1]DRUM!G276="","",[1]DRUM!G276)</f>
        <v>750</v>
      </c>
      <c r="K299" s="26">
        <f>IF([1]DRUM!H276="","",[1]DRUM!H276)</f>
        <v>750</v>
      </c>
      <c r="L299" s="26" t="str">
        <f>IF([1]DRUM!I276="","",[1]DRUM!I276)</f>
        <v/>
      </c>
      <c r="M299" s="26">
        <f>IF([1]DRUM!J276="","",
IF(AND([1]DRUM!K276="Wooden Drum",[1]DRUM!J276&gt;Max_WD_Capacity),Max_WD_Capacity,
[1]DRUM!J276))</f>
        <v>900</v>
      </c>
      <c r="N299" s="26" t="str">
        <f>IF([1]DRUM!K276="","",[1]DRUM!K276)</f>
        <v>Wooden Drum</v>
      </c>
      <c r="O299" s="26">
        <f>IF([1]DRUM!L276="","",[1]DRUM!L276)</f>
        <v>40</v>
      </c>
      <c r="P299" s="26">
        <f>IF([1]DRUM!M276="","",[1]DRUM!M276)</f>
        <v>25</v>
      </c>
      <c r="Q299" s="26">
        <f>IF([1]DRUM!N276="","",[1]DRUM!N276)</f>
        <v>0.22996458224277286</v>
      </c>
      <c r="R299" s="26" t="str">
        <f t="shared" si="48"/>
        <v>Export - Europe</v>
      </c>
      <c r="S299" s="26">
        <f ca="1">IF(N299="",0,
IF(Knee_Application="YES",Knee_Width,IF(Knee_Application="NO",0,
IF(OR(Cable_Type="OH",SearchData("Conductor",Cable_Desc)),0,
IF(N299="Steel Drum",Knee_Width,
IF(N299="Plywood Drum",0,
IF(Country="UAE",0,
IF(AND(OR(SearchData("LSHF",Cable_Desc),SearchData("LSZH",Cable_Desc),SearchData("LS0H",Cable_Desc),SearchData("LSOH",Cable_Desc)),D.nom&gt;40),Knee_Width,
IF(AND(Country="Egypt",D.nom&gt;60),Knee_Width,
IF(AND(Country&lt;&gt;"Egypt",D.nom&gt;35),Knee_Width,
0))))))))))</f>
        <v>125</v>
      </c>
      <c r="T299" s="118">
        <f t="shared" ca="1" si="43"/>
        <v>3</v>
      </c>
      <c r="U299" s="118">
        <f t="shared" ca="1" si="44"/>
        <v>0</v>
      </c>
      <c r="V299" s="117">
        <f t="shared" ca="1" si="45"/>
        <v>0</v>
      </c>
      <c r="W299" s="64">
        <f t="shared" ca="1" si="46"/>
        <v>0</v>
      </c>
      <c r="X299" s="64">
        <f t="shared" ca="1" si="49"/>
        <v>0</v>
      </c>
      <c r="Y299" s="64">
        <f t="shared" ca="1" si="47"/>
        <v>0</v>
      </c>
      <c r="AM299" s="156"/>
    </row>
    <row r="300" spans="1:39">
      <c r="A300" s="12">
        <f t="shared" ca="1" si="40"/>
        <v>0</v>
      </c>
      <c r="B300" s="12" t="str">
        <f>IF([1]DRUM!A277="","",[1]DRUM!A277)</f>
        <v>Export - Europe</v>
      </c>
      <c r="C300" s="12">
        <f t="shared" ca="1" si="41"/>
        <v>0</v>
      </c>
      <c r="D300" s="155">
        <f t="shared" ca="1" si="42"/>
        <v>0</v>
      </c>
      <c r="E300" s="26" t="str">
        <f>IF([1]DRUM!B277="","",[1]DRUM!B277)</f>
        <v>WDB080006</v>
      </c>
      <c r="F300" s="26">
        <f>IF([1]DRUM!C277="","",[1]DRUM!C277)</f>
        <v>850</v>
      </c>
      <c r="G300" s="26">
        <f>IF([1]DRUM!D277="","",[1]DRUM!D277)</f>
        <v>800</v>
      </c>
      <c r="H300" s="26">
        <f>IF([1]DRUM!E277="","",[1]DRUM!E277)</f>
        <v>600</v>
      </c>
      <c r="I300" s="26">
        <f>IF([1]DRUM!F277="","",[1]DRUM!F277)</f>
        <v>450</v>
      </c>
      <c r="J300" s="26">
        <f>IF([1]DRUM!G277="","",[1]DRUM!G277)</f>
        <v>600</v>
      </c>
      <c r="K300" s="26">
        <f>IF([1]DRUM!H277="","",[1]DRUM!H277)</f>
        <v>600</v>
      </c>
      <c r="L300" s="26" t="str">
        <f>IF([1]DRUM!I277="","",[1]DRUM!I277)</f>
        <v/>
      </c>
      <c r="M300" s="26">
        <f>IF([1]DRUM!J277="","",
IF(AND([1]DRUM!K277="Wooden Drum",[1]DRUM!J277&gt;Max_WD_Capacity),Max_WD_Capacity,
[1]DRUM!J277))</f>
        <v>1000</v>
      </c>
      <c r="N300" s="26" t="str">
        <f>IF([1]DRUM!K277="","",[1]DRUM!K277)</f>
        <v>Wooden Drum</v>
      </c>
      <c r="O300" s="26">
        <f>IF([1]DRUM!L277="","",[1]DRUM!L277)</f>
        <v>40</v>
      </c>
      <c r="P300" s="26">
        <f>IF([1]DRUM!M277="","",[1]DRUM!M277)</f>
        <v>20</v>
      </c>
      <c r="Q300" s="26">
        <f>IF([1]DRUM!N277="","",[1]DRUM!N277)</f>
        <v>9.896016858807849E-2</v>
      </c>
      <c r="R300" s="26" t="str">
        <f t="shared" si="48"/>
        <v>Export - Europe</v>
      </c>
      <c r="S300" s="26">
        <f ca="1">IF(N300="",0,
IF(Knee_Application="YES",Knee_Width,IF(Knee_Application="NO",0,
IF(OR(Cable_Type="OH",SearchData("Conductor",Cable_Desc)),0,
IF(N300="Steel Drum",Knee_Width,
IF(N300="Plywood Drum",0,
IF(Country="UAE",0,
IF(AND(OR(SearchData("LSHF",Cable_Desc),SearchData("LSZH",Cable_Desc),SearchData("LS0H",Cable_Desc),SearchData("LSOH",Cable_Desc)),D.nom&gt;40),Knee_Width,
IF(AND(Country="Egypt",D.nom&gt;60),Knee_Width,
IF(AND(Country&lt;&gt;"Egypt",D.nom&gt;35),Knee_Width,
0))))))))))</f>
        <v>125</v>
      </c>
      <c r="T300" s="118">
        <f t="shared" ca="1" si="43"/>
        <v>2</v>
      </c>
      <c r="U300" s="118">
        <f t="shared" ca="1" si="44"/>
        <v>0</v>
      </c>
      <c r="V300" s="117">
        <f t="shared" ca="1" si="45"/>
        <v>0</v>
      </c>
      <c r="W300" s="64">
        <f t="shared" ca="1" si="46"/>
        <v>0</v>
      </c>
      <c r="X300" s="64">
        <f t="shared" ca="1" si="49"/>
        <v>0</v>
      </c>
      <c r="Y300" s="64">
        <f t="shared" ca="1" si="47"/>
        <v>0</v>
      </c>
      <c r="AM300" s="156"/>
    </row>
    <row r="301" spans="1:39">
      <c r="A301" s="12">
        <f t="shared" ca="1" si="40"/>
        <v>0</v>
      </c>
      <c r="B301" s="12" t="str">
        <f>IF([1]DRUM!A278="","",[1]DRUM!A278)</f>
        <v>Export - Europe</v>
      </c>
      <c r="C301" s="12">
        <f t="shared" ca="1" si="41"/>
        <v>0</v>
      </c>
      <c r="D301" s="155">
        <f t="shared" ca="1" si="42"/>
        <v>0</v>
      </c>
      <c r="E301" s="26" t="str">
        <f>IF([1]DRUM!B278="","",[1]DRUM!B278)</f>
        <v>WDB090012</v>
      </c>
      <c r="F301" s="26">
        <f>IF([1]DRUM!C278="","",[1]DRUM!C278)</f>
        <v>950</v>
      </c>
      <c r="G301" s="26">
        <f>IF([1]DRUM!D278="","",[1]DRUM!D278)</f>
        <v>900</v>
      </c>
      <c r="H301" s="26">
        <f>IF([1]DRUM!E278="","",[1]DRUM!E278)</f>
        <v>400</v>
      </c>
      <c r="I301" s="26">
        <f>IF([1]DRUM!F278="","",[1]DRUM!F278)</f>
        <v>590</v>
      </c>
      <c r="J301" s="26">
        <f>IF([1]DRUM!G278="","",[1]DRUM!G278)</f>
        <v>700</v>
      </c>
      <c r="K301" s="26">
        <f>IF([1]DRUM!H278="","",[1]DRUM!H278)</f>
        <v>700</v>
      </c>
      <c r="L301" s="26" t="str">
        <f>IF([1]DRUM!I278="","",[1]DRUM!I278)</f>
        <v/>
      </c>
      <c r="M301" s="26">
        <f>IF([1]DRUM!J278="","",
IF(AND([1]DRUM!K278="Wooden Drum",[1]DRUM!J278&gt;Max_WD_Capacity),Max_WD_Capacity,
[1]DRUM!J278))</f>
        <v>400</v>
      </c>
      <c r="N301" s="26" t="str">
        <f>IF([1]DRUM!K278="","",[1]DRUM!K278)</f>
        <v>Wooden Drum</v>
      </c>
      <c r="O301" s="26">
        <f>IF([1]DRUM!L278="","",[1]DRUM!L278)</f>
        <v>49</v>
      </c>
      <c r="P301" s="26">
        <f>IF([1]DRUM!M278="","",[1]DRUM!M278)</f>
        <v>26</v>
      </c>
      <c r="Q301" s="26">
        <f>IF([1]DRUM!N278="","",[1]DRUM!N278)</f>
        <v>0.30120019566292144</v>
      </c>
      <c r="R301" s="26" t="str">
        <f t="shared" si="48"/>
        <v>Export - Europe</v>
      </c>
      <c r="S301" s="26">
        <f ca="1">IF(N301="",0,
IF(Knee_Application="YES",Knee_Width,IF(Knee_Application="NO",0,
IF(OR(Cable_Type="OH",SearchData("Conductor",Cable_Desc)),0,
IF(N301="Steel Drum",Knee_Width,
IF(N301="Plywood Drum",0,
IF(Country="UAE",0,
IF(AND(OR(SearchData("LSHF",Cable_Desc),SearchData("LSZH",Cable_Desc),SearchData("LS0H",Cable_Desc),SearchData("LSOH",Cable_Desc)),D.nom&gt;40),Knee_Width,
IF(AND(Country="Egypt",D.nom&gt;60),Knee_Width,
IF(AND(Country&lt;&gt;"Egypt",D.nom&gt;35),Knee_Width,
0))))))))))</f>
        <v>125</v>
      </c>
      <c r="T301" s="118">
        <f t="shared" ca="1" si="43"/>
        <v>3</v>
      </c>
      <c r="U301" s="118">
        <f t="shared" ca="1" si="44"/>
        <v>1</v>
      </c>
      <c r="V301" s="117">
        <f t="shared" ca="1" si="45"/>
        <v>4.9159641843373088</v>
      </c>
      <c r="W301" s="64">
        <f t="shared" ca="1" si="46"/>
        <v>0</v>
      </c>
      <c r="X301" s="64">
        <f t="shared" ca="1" si="49"/>
        <v>0</v>
      </c>
      <c r="Y301" s="64">
        <f t="shared" ca="1" si="47"/>
        <v>0</v>
      </c>
      <c r="AM301" s="156"/>
    </row>
    <row r="302" spans="1:39">
      <c r="A302" s="12">
        <f t="shared" ca="1" si="40"/>
        <v>0</v>
      </c>
      <c r="B302" s="12" t="str">
        <f>IF([1]DRUM!A279="","",[1]DRUM!A279)</f>
        <v>Export - Europe</v>
      </c>
      <c r="C302" s="12">
        <f t="shared" ca="1" si="41"/>
        <v>0</v>
      </c>
      <c r="D302" s="155">
        <f t="shared" ca="1" si="42"/>
        <v>0</v>
      </c>
      <c r="E302" s="26" t="str">
        <f>IF([1]DRUM!B279="","",[1]DRUM!B279)</f>
        <v>WDB090007</v>
      </c>
      <c r="F302" s="26">
        <f>IF([1]DRUM!C279="","",[1]DRUM!C279)</f>
        <v>950</v>
      </c>
      <c r="G302" s="26">
        <f>IF([1]DRUM!D279="","",[1]DRUM!D279)</f>
        <v>900</v>
      </c>
      <c r="H302" s="26">
        <f>IF([1]DRUM!E279="","",[1]DRUM!E279)</f>
        <v>500</v>
      </c>
      <c r="I302" s="26">
        <f>IF([1]DRUM!F279="","",[1]DRUM!F279)</f>
        <v>610</v>
      </c>
      <c r="J302" s="26">
        <f>IF([1]DRUM!G279="","",[1]DRUM!G279)</f>
        <v>750</v>
      </c>
      <c r="K302" s="26">
        <f>IF([1]DRUM!H279="","",[1]DRUM!H279)</f>
        <v>750</v>
      </c>
      <c r="L302" s="26" t="str">
        <f>IF([1]DRUM!I279="","",[1]DRUM!I279)</f>
        <v/>
      </c>
      <c r="M302" s="26">
        <f>IF([1]DRUM!J279="","",
IF(AND([1]DRUM!K279="Wooden Drum",[1]DRUM!J279&gt;Max_WD_Capacity),Max_WD_Capacity,
[1]DRUM!J279))</f>
        <v>1000</v>
      </c>
      <c r="N302" s="26" t="str">
        <f>IF([1]DRUM!K279="","",[1]DRUM!K279)</f>
        <v>Wooden Drum</v>
      </c>
      <c r="O302" s="26">
        <f>IF([1]DRUM!L279="","",[1]DRUM!L279)</f>
        <v>65</v>
      </c>
      <c r="P302" s="26">
        <f>IF([1]DRUM!M279="","",[1]DRUM!M279)</f>
        <v>28</v>
      </c>
      <c r="Q302" s="26">
        <f>IF([1]DRUM!N279="","",[1]DRUM!N279)</f>
        <v>0.26829201261656832</v>
      </c>
      <c r="R302" s="26" t="str">
        <f t="shared" si="48"/>
        <v>Export - Europe</v>
      </c>
      <c r="S302" s="26">
        <f ca="1">IF(N302="",0,
IF(Knee_Application="YES",Knee_Width,IF(Knee_Application="NO",0,
IF(OR(Cable_Type="OH",SearchData("Conductor",Cable_Desc)),0,
IF(N302="Steel Drum",Knee_Width,
IF(N302="Plywood Drum",0,
IF(Country="UAE",0,
IF(AND(OR(SearchData("LSHF",Cable_Desc),SearchData("LSZH",Cable_Desc),SearchData("LS0H",Cable_Desc),SearchData("LSOH",Cable_Desc)),D.nom&gt;40),Knee_Width,
IF(AND(Country="Egypt",D.nom&gt;60),Knee_Width,
IF(AND(Country&lt;&gt;"Egypt",D.nom&gt;35),Knee_Width,
0))))))))))</f>
        <v>125</v>
      </c>
      <c r="T302" s="118">
        <f t="shared" ca="1" si="43"/>
        <v>3</v>
      </c>
      <c r="U302" s="118">
        <f t="shared" ca="1" si="44"/>
        <v>0</v>
      </c>
      <c r="V302" s="117">
        <f t="shared" ca="1" si="45"/>
        <v>0</v>
      </c>
      <c r="W302" s="64">
        <f t="shared" ca="1" si="46"/>
        <v>0</v>
      </c>
      <c r="X302" s="64">
        <f t="shared" ca="1" si="49"/>
        <v>0</v>
      </c>
      <c r="Y302" s="64">
        <f t="shared" ca="1" si="47"/>
        <v>0</v>
      </c>
      <c r="AM302" s="156"/>
    </row>
    <row r="303" spans="1:39">
      <c r="A303" s="12">
        <f t="shared" ca="1" si="40"/>
        <v>0</v>
      </c>
      <c r="B303" s="12" t="str">
        <f>IF([1]DRUM!A280="","",[1]DRUM!A280)</f>
        <v>Export - Europe</v>
      </c>
      <c r="C303" s="12">
        <f t="shared" ca="1" si="41"/>
        <v>0</v>
      </c>
      <c r="D303" s="155">
        <f t="shared" ca="1" si="42"/>
        <v>0</v>
      </c>
      <c r="E303" s="26" t="str">
        <f>IF([1]DRUM!B280="","",[1]DRUM!B280)</f>
        <v>WDB100010</v>
      </c>
      <c r="F303" s="26">
        <f>IF([1]DRUM!C280="","",[1]DRUM!C280)</f>
        <v>1050</v>
      </c>
      <c r="G303" s="26">
        <f>IF([1]DRUM!D280="","",[1]DRUM!D280)</f>
        <v>1000</v>
      </c>
      <c r="H303" s="26">
        <f>IF([1]DRUM!E280="","",[1]DRUM!E280)</f>
        <v>800</v>
      </c>
      <c r="I303" s="26">
        <f>IF([1]DRUM!F280="","",[1]DRUM!F280)</f>
        <v>590</v>
      </c>
      <c r="J303" s="26">
        <f>IF([1]DRUM!G280="","",[1]DRUM!G280)</f>
        <v>750</v>
      </c>
      <c r="K303" s="26">
        <f>IF([1]DRUM!H280="","",[1]DRUM!H280)</f>
        <v>750</v>
      </c>
      <c r="L303" s="26" t="str">
        <f>IF([1]DRUM!I280="","",[1]DRUM!I280)</f>
        <v/>
      </c>
      <c r="M303" s="26">
        <f>IF([1]DRUM!J280="","",
IF(AND([1]DRUM!K280="Wooden Drum",[1]DRUM!J280&gt;Max_WD_Capacity),Max_WD_Capacity,
[1]DRUM!J280))</f>
        <v>500</v>
      </c>
      <c r="N303" s="26" t="str">
        <f>IF([1]DRUM!K280="","",[1]DRUM!K280)</f>
        <v>Wooden Drum</v>
      </c>
      <c r="O303" s="26">
        <f>IF([1]DRUM!L280="","",[1]DRUM!L280)</f>
        <v>75</v>
      </c>
      <c r="P303" s="26">
        <f>IF([1]DRUM!M280="","",[1]DRUM!M280)</f>
        <v>31</v>
      </c>
      <c r="Q303" s="26">
        <f>IF([1]DRUM!N280="","",[1]DRUM!N280)</f>
        <v>0.16681856990561805</v>
      </c>
      <c r="R303" s="26" t="str">
        <f t="shared" si="48"/>
        <v>Export - Europe</v>
      </c>
      <c r="S303" s="26">
        <f ca="1">IF(N303="",0,
IF(Knee_Application="YES",Knee_Width,IF(Knee_Application="NO",0,
IF(OR(Cable_Type="OH",SearchData("Conductor",Cable_Desc)),0,
IF(N303="Steel Drum",Knee_Width,
IF(N303="Plywood Drum",0,
IF(Country="UAE",0,
IF(AND(OR(SearchData("LSHF",Cable_Desc),SearchData("LSZH",Cable_Desc),SearchData("LS0H",Cable_Desc),SearchData("LSOH",Cable_Desc)),D.nom&gt;40),Knee_Width,
IF(AND(Country="Egypt",D.nom&gt;60),Knee_Width,
IF(AND(Country&lt;&gt;"Egypt",D.nom&gt;35),Knee_Width,
0))))))))))</f>
        <v>125</v>
      </c>
      <c r="T303" s="118">
        <f t="shared" ca="1" si="43"/>
        <v>3</v>
      </c>
      <c r="U303" s="118">
        <f t="shared" ca="1" si="44"/>
        <v>0</v>
      </c>
      <c r="V303" s="117">
        <f t="shared" ca="1" si="45"/>
        <v>0</v>
      </c>
      <c r="W303" s="64">
        <f t="shared" ca="1" si="46"/>
        <v>0</v>
      </c>
      <c r="X303" s="64">
        <f t="shared" ca="1" si="49"/>
        <v>0</v>
      </c>
      <c r="Y303" s="64">
        <f t="shared" ca="1" si="47"/>
        <v>0</v>
      </c>
      <c r="AM303" s="156"/>
    </row>
    <row r="304" spans="1:39">
      <c r="A304" s="12">
        <f t="shared" ca="1" si="40"/>
        <v>0</v>
      </c>
      <c r="B304" s="12" t="str">
        <f>IF([1]DRUM!A281="","",[1]DRUM!A281)</f>
        <v>Export - Europe</v>
      </c>
      <c r="C304" s="12">
        <f t="shared" ca="1" si="41"/>
        <v>0</v>
      </c>
      <c r="D304" s="155">
        <f t="shared" ca="1" si="42"/>
        <v>0</v>
      </c>
      <c r="E304" s="26" t="str">
        <f>IF([1]DRUM!B281="","",[1]DRUM!B281)</f>
        <v>WDB100006</v>
      </c>
      <c r="F304" s="26">
        <f>IF([1]DRUM!C281="","",[1]DRUM!C281)</f>
        <v>1050</v>
      </c>
      <c r="G304" s="26">
        <f>IF([1]DRUM!D281="","",[1]DRUM!D281)</f>
        <v>1000</v>
      </c>
      <c r="H304" s="26">
        <f>IF([1]DRUM!E281="","",[1]DRUM!E281)</f>
        <v>600</v>
      </c>
      <c r="I304" s="26">
        <f>IF([1]DRUM!F281="","",[1]DRUM!F281)</f>
        <v>450</v>
      </c>
      <c r="J304" s="26">
        <f>IF([1]DRUM!G281="","",[1]DRUM!G281)</f>
        <v>600</v>
      </c>
      <c r="K304" s="26">
        <f>IF([1]DRUM!H281="","",[1]DRUM!H281)</f>
        <v>600</v>
      </c>
      <c r="L304" s="26" t="str">
        <f>IF([1]DRUM!I281="","",[1]DRUM!I281)</f>
        <v/>
      </c>
      <c r="M304" s="26">
        <f>IF([1]DRUM!J281="","",
IF(AND([1]DRUM!K281="Wooden Drum",[1]DRUM!J281&gt;Max_WD_Capacity),Max_WD_Capacity,
[1]DRUM!J281))</f>
        <v>1000</v>
      </c>
      <c r="N304" s="26" t="str">
        <f>IF([1]DRUM!K281="","",[1]DRUM!K281)</f>
        <v>Wooden Drum</v>
      </c>
      <c r="O304" s="26">
        <f>IF([1]DRUM!L281="","",[1]DRUM!L281)</f>
        <v>70</v>
      </c>
      <c r="P304" s="26">
        <f>IF([1]DRUM!M281="","",[1]DRUM!M281)</f>
        <v>25</v>
      </c>
      <c r="Q304" s="26">
        <f>IF([1]DRUM!N281="","",[1]DRUM!N281)</f>
        <v>0.22619467105846514</v>
      </c>
      <c r="R304" s="26" t="str">
        <f t="shared" si="48"/>
        <v>Export - Europe</v>
      </c>
      <c r="S304" s="26">
        <f ca="1">IF(N304="",0,
IF(Knee_Application="YES",Knee_Width,IF(Knee_Application="NO",0,
IF(OR(Cable_Type="OH",SearchData("Conductor",Cable_Desc)),0,
IF(N304="Steel Drum",Knee_Width,
IF(N304="Plywood Drum",0,
IF(Country="UAE",0,
IF(AND(OR(SearchData("LSHF",Cable_Desc),SearchData("LSZH",Cable_Desc),SearchData("LS0H",Cable_Desc),SearchData("LSOH",Cable_Desc)),D.nom&gt;40),Knee_Width,
IF(AND(Country="Egypt",D.nom&gt;60),Knee_Width,
IF(AND(Country&lt;&gt;"Egypt",D.nom&gt;35),Knee_Width,
0))))))))))</f>
        <v>125</v>
      </c>
      <c r="T304" s="118">
        <f t="shared" ca="1" si="43"/>
        <v>2</v>
      </c>
      <c r="U304" s="118">
        <f t="shared" ca="1" si="44"/>
        <v>0</v>
      </c>
      <c r="V304" s="117">
        <f t="shared" ca="1" si="45"/>
        <v>0</v>
      </c>
      <c r="W304" s="64">
        <f t="shared" ca="1" si="46"/>
        <v>0</v>
      </c>
      <c r="X304" s="64">
        <f t="shared" ca="1" si="49"/>
        <v>0</v>
      </c>
      <c r="Y304" s="64">
        <f t="shared" ca="1" si="47"/>
        <v>0</v>
      </c>
      <c r="AM304" s="156"/>
    </row>
    <row r="305" spans="1:39">
      <c r="A305" s="12">
        <f t="shared" ca="1" si="40"/>
        <v>0</v>
      </c>
      <c r="B305" s="12" t="str">
        <f>IF([1]DRUM!A282="","",[1]DRUM!A282)</f>
        <v>Export - Europe</v>
      </c>
      <c r="C305" s="12">
        <f t="shared" ca="1" si="41"/>
        <v>0</v>
      </c>
      <c r="D305" s="155">
        <f t="shared" ca="1" si="42"/>
        <v>0</v>
      </c>
      <c r="E305" s="26" t="str">
        <f>IF([1]DRUM!B282="","",[1]DRUM!B282)</f>
        <v>WDB100007</v>
      </c>
      <c r="F305" s="26">
        <f>IF([1]DRUM!C282="","",[1]DRUM!C282)</f>
        <v>1050</v>
      </c>
      <c r="G305" s="26">
        <f>IF([1]DRUM!D282="","",[1]DRUM!D282)</f>
        <v>1000</v>
      </c>
      <c r="H305" s="26">
        <f>IF([1]DRUM!E282="","",[1]DRUM!E282)</f>
        <v>500</v>
      </c>
      <c r="I305" s="26">
        <f>IF([1]DRUM!F282="","",[1]DRUM!F282)</f>
        <v>610</v>
      </c>
      <c r="J305" s="26">
        <f>IF([1]DRUM!G282="","",[1]DRUM!G282)</f>
        <v>750</v>
      </c>
      <c r="K305" s="26">
        <f>IF([1]DRUM!H282="","",[1]DRUM!H282)</f>
        <v>750</v>
      </c>
      <c r="L305" s="26" t="str">
        <f>IF([1]DRUM!I282="","",[1]DRUM!I282)</f>
        <v/>
      </c>
      <c r="M305" s="26">
        <f>IF([1]DRUM!J282="","",
IF(AND([1]DRUM!K282="Wooden Drum",[1]DRUM!J282&gt;Max_WD_Capacity),Max_WD_Capacity,
[1]DRUM!J282))</f>
        <v>1000</v>
      </c>
      <c r="N305" s="26" t="str">
        <f>IF([1]DRUM!K282="","",[1]DRUM!K282)</f>
        <v>Wooden Drum</v>
      </c>
      <c r="O305" s="26">
        <f>IF([1]DRUM!L282="","",[1]DRUM!L282)</f>
        <v>70</v>
      </c>
      <c r="P305" s="26">
        <f>IF([1]DRUM!M282="","",[1]DRUM!M282)</f>
        <v>31</v>
      </c>
      <c r="Q305" s="26">
        <f>IF([1]DRUM!N282="","",[1]DRUM!N282)</f>
        <v>0.35931965975433261</v>
      </c>
      <c r="R305" s="26" t="str">
        <f t="shared" si="48"/>
        <v>Export - Europe</v>
      </c>
      <c r="S305" s="26">
        <f ca="1">IF(N305="",0,
IF(Knee_Application="YES",Knee_Width,IF(Knee_Application="NO",0,
IF(OR(Cable_Type="OH",SearchData("Conductor",Cable_Desc)),0,
IF(N305="Steel Drum",Knee_Width,
IF(N305="Plywood Drum",0,
IF(Country="UAE",0,
IF(AND(OR(SearchData("LSHF",Cable_Desc),SearchData("LSZH",Cable_Desc),SearchData("LS0H",Cable_Desc),SearchData("LSOH",Cable_Desc)),D.nom&gt;40),Knee_Width,
IF(AND(Country="Egypt",D.nom&gt;60),Knee_Width,
IF(AND(Country&lt;&gt;"Egypt",D.nom&gt;35),Knee_Width,
0))))))))))</f>
        <v>125</v>
      </c>
      <c r="T305" s="118">
        <f t="shared" ca="1" si="43"/>
        <v>3</v>
      </c>
      <c r="U305" s="118">
        <f t="shared" ca="1" si="44"/>
        <v>1</v>
      </c>
      <c r="V305" s="117">
        <f t="shared" ca="1" si="45"/>
        <v>5.8584419804142467</v>
      </c>
      <c r="W305" s="64">
        <f t="shared" ca="1" si="46"/>
        <v>0</v>
      </c>
      <c r="X305" s="64">
        <f t="shared" ca="1" si="49"/>
        <v>0</v>
      </c>
      <c r="Y305" s="64">
        <f t="shared" ca="1" si="47"/>
        <v>0</v>
      </c>
      <c r="AM305" s="156"/>
    </row>
    <row r="306" spans="1:39">
      <c r="A306" s="12">
        <f t="shared" ca="1" si="40"/>
        <v>0</v>
      </c>
      <c r="B306" s="12" t="str">
        <f>IF([1]DRUM!A283="","",[1]DRUM!A283)</f>
        <v>Export - Europe</v>
      </c>
      <c r="C306" s="12">
        <f t="shared" ca="1" si="41"/>
        <v>0</v>
      </c>
      <c r="D306" s="155">
        <f t="shared" ca="1" si="42"/>
        <v>0</v>
      </c>
      <c r="E306" s="26" t="str">
        <f>IF([1]DRUM!B283="","",[1]DRUM!B283)</f>
        <v>WDB100004</v>
      </c>
      <c r="F306" s="26">
        <f>IF([1]DRUM!C283="","",[1]DRUM!C283)</f>
        <v>1050</v>
      </c>
      <c r="G306" s="26">
        <f>IF([1]DRUM!D283="","",[1]DRUM!D283)</f>
        <v>1000</v>
      </c>
      <c r="H306" s="26">
        <f>IF([1]DRUM!E283="","",[1]DRUM!E283)</f>
        <v>700</v>
      </c>
      <c r="I306" s="26">
        <f>IF([1]DRUM!F283="","",[1]DRUM!F283)</f>
        <v>610</v>
      </c>
      <c r="J306" s="26">
        <f>IF([1]DRUM!G283="","",[1]DRUM!G283)</f>
        <v>750</v>
      </c>
      <c r="K306" s="26">
        <f>IF([1]DRUM!H283="","",[1]DRUM!H283)</f>
        <v>750</v>
      </c>
      <c r="L306" s="26" t="str">
        <f>IF([1]DRUM!I283="","",[1]DRUM!I283)</f>
        <v>Supported</v>
      </c>
      <c r="M306" s="26">
        <f>IF([1]DRUM!J283="","",
IF(AND([1]DRUM!K283="Wooden Drum",[1]DRUM!J283&gt;Max_WD_Capacity),Max_WD_Capacity,
[1]DRUM!J283))</f>
        <v>1500</v>
      </c>
      <c r="N306" s="26" t="str">
        <f>IF([1]DRUM!K283="","",[1]DRUM!K283)</f>
        <v>Wooden Drum</v>
      </c>
      <c r="O306" s="26">
        <f>IF([1]DRUM!L283="","",[1]DRUM!L283)</f>
        <v>75</v>
      </c>
      <c r="P306" s="26">
        <f>IF([1]DRUM!M283="","",[1]DRUM!M283)</f>
        <v>31</v>
      </c>
      <c r="Q306" s="26">
        <f>IF([1]DRUM!N283="","",[1]DRUM!N283)</f>
        <v>0.24433736863294614</v>
      </c>
      <c r="R306" s="26" t="str">
        <f t="shared" si="48"/>
        <v>Export - Europe</v>
      </c>
      <c r="S306" s="26">
        <f ca="1">IF(N306="",0,
IF(Knee_Application="YES",Knee_Width,IF(Knee_Application="NO",0,
IF(OR(Cable_Type="OH",SearchData("Conductor",Cable_Desc)),0,
IF(N306="Steel Drum",Knee_Width,
IF(N306="Plywood Drum",0,
IF(Country="UAE",0,
IF(AND(OR(SearchData("LSHF",Cable_Desc),SearchData("LSZH",Cable_Desc),SearchData("LS0H",Cable_Desc),SearchData("LSOH",Cable_Desc)),D.nom&gt;40),Knee_Width,
IF(AND(Country="Egypt",D.nom&gt;60),Knee_Width,
IF(AND(Country&lt;&gt;"Egypt",D.nom&gt;35),Knee_Width,
0))))))))))</f>
        <v>125</v>
      </c>
      <c r="T306" s="118">
        <f t="shared" ca="1" si="43"/>
        <v>3</v>
      </c>
      <c r="U306" s="118">
        <f t="shared" ca="1" si="44"/>
        <v>0</v>
      </c>
      <c r="V306" s="117">
        <f t="shared" ca="1" si="45"/>
        <v>0</v>
      </c>
      <c r="W306" s="64">
        <f t="shared" ca="1" si="46"/>
        <v>0</v>
      </c>
      <c r="X306" s="64">
        <f t="shared" ca="1" si="49"/>
        <v>0</v>
      </c>
      <c r="Y306" s="64">
        <f t="shared" ca="1" si="47"/>
        <v>0</v>
      </c>
      <c r="AM306" s="156"/>
    </row>
    <row r="307" spans="1:39">
      <c r="A307" s="12">
        <f t="shared" ca="1" si="40"/>
        <v>0</v>
      </c>
      <c r="B307" s="12" t="str">
        <f>IF([1]DRUM!A284="","",[1]DRUM!A284)</f>
        <v>Export - Europe</v>
      </c>
      <c r="C307" s="12">
        <f t="shared" ca="1" si="41"/>
        <v>0</v>
      </c>
      <c r="D307" s="155">
        <f t="shared" ca="1" si="42"/>
        <v>0</v>
      </c>
      <c r="E307" s="26" t="str">
        <f>IF([1]DRUM!B284="","",[1]DRUM!B284)</f>
        <v>WDB100009</v>
      </c>
      <c r="F307" s="26">
        <f>IF([1]DRUM!C284="","",[1]DRUM!C284)</f>
        <v>1050</v>
      </c>
      <c r="G307" s="26">
        <f>IF([1]DRUM!D284="","",[1]DRUM!D284)</f>
        <v>1000</v>
      </c>
      <c r="H307" s="26">
        <f>IF([1]DRUM!E284="","",[1]DRUM!E284)</f>
        <v>500</v>
      </c>
      <c r="I307" s="26">
        <f>IF([1]DRUM!F284="","",[1]DRUM!F284)</f>
        <v>610</v>
      </c>
      <c r="J307" s="26">
        <f>IF([1]DRUM!G284="","",[1]DRUM!G284)</f>
        <v>750</v>
      </c>
      <c r="K307" s="26">
        <f>IF([1]DRUM!H284="","",[1]DRUM!H284)</f>
        <v>750</v>
      </c>
      <c r="L307" s="26" t="str">
        <f>IF([1]DRUM!I284="","",[1]DRUM!I284)</f>
        <v/>
      </c>
      <c r="M307" s="26">
        <f>IF([1]DRUM!J284="","",
IF(AND([1]DRUM!K284="Wooden Drum",[1]DRUM!J284&gt;Max_WD_Capacity),Max_WD_Capacity,
[1]DRUM!J284))</f>
        <v>1500</v>
      </c>
      <c r="N307" s="26" t="str">
        <f>IF([1]DRUM!K284="","",[1]DRUM!K284)</f>
        <v>Wooden Drum</v>
      </c>
      <c r="O307" s="26">
        <f>IF([1]DRUM!L284="","",[1]DRUM!L284)</f>
        <v>75</v>
      </c>
      <c r="P307" s="26">
        <f>IF([1]DRUM!M284="","",[1]DRUM!M284)</f>
        <v>31</v>
      </c>
      <c r="Q307" s="26">
        <f>IF([1]DRUM!N284="","",[1]DRUM!N284)</f>
        <v>0.35931965975433261</v>
      </c>
      <c r="R307" s="26" t="str">
        <f t="shared" si="48"/>
        <v>Export - Europe</v>
      </c>
      <c r="S307" s="26">
        <f ca="1">IF(N307="",0,
IF(Knee_Application="YES",Knee_Width,IF(Knee_Application="NO",0,
IF(OR(Cable_Type="OH",SearchData("Conductor",Cable_Desc)),0,
IF(N307="Steel Drum",Knee_Width,
IF(N307="Plywood Drum",0,
IF(Country="UAE",0,
IF(AND(OR(SearchData("LSHF",Cable_Desc),SearchData("LSZH",Cable_Desc),SearchData("LS0H",Cable_Desc),SearchData("LSOH",Cable_Desc)),D.nom&gt;40),Knee_Width,
IF(AND(Country="Egypt",D.nom&gt;60),Knee_Width,
IF(AND(Country&lt;&gt;"Egypt",D.nom&gt;35),Knee_Width,
0))))))))))</f>
        <v>125</v>
      </c>
      <c r="T307" s="118">
        <f t="shared" ca="1" si="43"/>
        <v>3</v>
      </c>
      <c r="U307" s="118">
        <f t="shared" ca="1" si="44"/>
        <v>1</v>
      </c>
      <c r="V307" s="117">
        <f t="shared" ca="1" si="45"/>
        <v>5.8584419804142467</v>
      </c>
      <c r="W307" s="64">
        <f t="shared" ca="1" si="46"/>
        <v>0</v>
      </c>
      <c r="X307" s="64">
        <f t="shared" ca="1" si="49"/>
        <v>0</v>
      </c>
      <c r="Y307" s="64">
        <f t="shared" ca="1" si="47"/>
        <v>0</v>
      </c>
      <c r="AM307" s="156"/>
    </row>
    <row r="308" spans="1:39">
      <c r="A308" s="12">
        <f t="shared" ca="1" si="40"/>
        <v>0</v>
      </c>
      <c r="B308" s="12" t="str">
        <f>IF([1]DRUM!A285="","",[1]DRUM!A285)</f>
        <v>Export - Europe</v>
      </c>
      <c r="C308" s="12">
        <f t="shared" ca="1" si="41"/>
        <v>0</v>
      </c>
      <c r="D308" s="155">
        <f t="shared" ca="1" si="42"/>
        <v>0</v>
      </c>
      <c r="E308" s="26" t="str">
        <f>IF([1]DRUM!B285="","",[1]DRUM!B285)</f>
        <v>WDB110010</v>
      </c>
      <c r="F308" s="26">
        <f>IF([1]DRUM!C285="","",[1]DRUM!C285)</f>
        <v>1150</v>
      </c>
      <c r="G308" s="26">
        <f>IF([1]DRUM!D285="","",[1]DRUM!D285)</f>
        <v>1100</v>
      </c>
      <c r="H308" s="26">
        <f>IF([1]DRUM!E285="","",[1]DRUM!E285)</f>
        <v>600</v>
      </c>
      <c r="I308" s="26">
        <f>IF([1]DRUM!F285="","",[1]DRUM!F285)</f>
        <v>590</v>
      </c>
      <c r="J308" s="26">
        <f>IF([1]DRUM!G285="","",[1]DRUM!G285)</f>
        <v>750</v>
      </c>
      <c r="K308" s="26">
        <f>IF([1]DRUM!H285="","",[1]DRUM!H285)</f>
        <v>750</v>
      </c>
      <c r="L308" s="26" t="str">
        <f>IF([1]DRUM!I285="","",[1]DRUM!I285)</f>
        <v/>
      </c>
      <c r="M308" s="26">
        <f>IF([1]DRUM!J285="","",
IF(AND([1]DRUM!K285="Wooden Drum",[1]DRUM!J285&gt;Max_WD_Capacity),Max_WD_Capacity,
[1]DRUM!J285))</f>
        <v>500</v>
      </c>
      <c r="N308" s="26" t="str">
        <f>IF([1]DRUM!K285="","",[1]DRUM!K285)</f>
        <v>Wooden Drum</v>
      </c>
      <c r="O308" s="26">
        <f>IF([1]DRUM!L285="","",[1]DRUM!L285)</f>
        <v>75</v>
      </c>
      <c r="P308" s="26">
        <f>IF([1]DRUM!M285="","",[1]DRUM!M285)</f>
        <v>34</v>
      </c>
      <c r="Q308" s="26">
        <f>IF([1]DRUM!N285="","",[1]DRUM!N285)</f>
        <v>0.39387717894382029</v>
      </c>
      <c r="R308" s="26" t="str">
        <f t="shared" si="48"/>
        <v>Export - Europe</v>
      </c>
      <c r="S308" s="26">
        <f ca="1">IF(N308="",0,
IF(Knee_Application="YES",Knee_Width,IF(Knee_Application="NO",0,
IF(OR(Cable_Type="OH",SearchData("Conductor",Cable_Desc)),0,
IF(N308="Steel Drum",Knee_Width,
IF(N308="Plywood Drum",0,
IF(Country="UAE",0,
IF(AND(OR(SearchData("LSHF",Cable_Desc),SearchData("LSZH",Cable_Desc),SearchData("LS0H",Cable_Desc),SearchData("LSOH",Cable_Desc)),D.nom&gt;40),Knee_Width,
IF(AND(Country="Egypt",D.nom&gt;60),Knee_Width,
IF(AND(Country&lt;&gt;"Egypt",D.nom&gt;35),Knee_Width,
0))))))))))</f>
        <v>125</v>
      </c>
      <c r="T308" s="118">
        <f t="shared" ca="1" si="43"/>
        <v>3</v>
      </c>
      <c r="U308" s="118">
        <f t="shared" ca="1" si="44"/>
        <v>1</v>
      </c>
      <c r="V308" s="117">
        <f t="shared" ca="1" si="45"/>
        <v>6.8009197764911837</v>
      </c>
      <c r="W308" s="64">
        <f t="shared" ca="1" si="46"/>
        <v>0</v>
      </c>
      <c r="X308" s="64">
        <f t="shared" ca="1" si="49"/>
        <v>0</v>
      </c>
      <c r="Y308" s="64">
        <f t="shared" ca="1" si="47"/>
        <v>0</v>
      </c>
      <c r="AM308" s="156"/>
    </row>
    <row r="309" spans="1:39">
      <c r="A309" s="12">
        <f t="shared" ca="1" si="40"/>
        <v>0</v>
      </c>
      <c r="B309" s="12" t="str">
        <f>IF([1]DRUM!A286="","",[1]DRUM!A286)</f>
        <v>Export - Europe</v>
      </c>
      <c r="C309" s="12">
        <f t="shared" ca="1" si="41"/>
        <v>0</v>
      </c>
      <c r="D309" s="155">
        <f t="shared" ca="1" si="42"/>
        <v>0</v>
      </c>
      <c r="E309" s="26" t="str">
        <f>IF([1]DRUM!B286="","",[1]DRUM!B286)</f>
        <v>WDB110007</v>
      </c>
      <c r="F309" s="26">
        <f>IF([1]DRUM!C286="","",[1]DRUM!C286)</f>
        <v>1150</v>
      </c>
      <c r="G309" s="26">
        <f>IF([1]DRUM!D286="","",[1]DRUM!D286)</f>
        <v>1100</v>
      </c>
      <c r="H309" s="26">
        <f>IF([1]DRUM!E286="","",[1]DRUM!E286)</f>
        <v>550</v>
      </c>
      <c r="I309" s="26">
        <f>IF([1]DRUM!F286="","",[1]DRUM!F286)</f>
        <v>590</v>
      </c>
      <c r="J309" s="26">
        <f>IF([1]DRUM!G286="","",[1]DRUM!G286)</f>
        <v>750</v>
      </c>
      <c r="K309" s="26">
        <f>IF([1]DRUM!H286="","",[1]DRUM!H286)</f>
        <v>750</v>
      </c>
      <c r="L309" s="26" t="str">
        <f>IF([1]DRUM!I286="","",[1]DRUM!I286)</f>
        <v/>
      </c>
      <c r="M309" s="26">
        <f>IF([1]DRUM!J286="","",
IF(AND([1]DRUM!K286="Wooden Drum",[1]DRUM!J286&gt;Max_WD_Capacity),Max_WD_Capacity,
[1]DRUM!J286))</f>
        <v>1000</v>
      </c>
      <c r="N309" s="26" t="str">
        <f>IF([1]DRUM!K286="","",[1]DRUM!K286)</f>
        <v>Wooden Drum</v>
      </c>
      <c r="O309" s="26">
        <f>IF([1]DRUM!L286="","",[1]DRUM!L286)</f>
        <v>90</v>
      </c>
      <c r="P309" s="26">
        <f>IF([1]DRUM!M286="","",[1]DRUM!M286)</f>
        <v>34</v>
      </c>
      <c r="Q309" s="26">
        <f>IF([1]DRUM!N286="","",[1]DRUM!N286)</f>
        <v>0.42052181163707875</v>
      </c>
      <c r="R309" s="26" t="str">
        <f t="shared" si="48"/>
        <v>Export - Europe</v>
      </c>
      <c r="S309" s="26">
        <f ca="1">IF(N309="",0,
IF(Knee_Application="YES",Knee_Width,IF(Knee_Application="NO",0,
IF(OR(Cable_Type="OH",SearchData("Conductor",Cable_Desc)),0,
IF(N309="Steel Drum",Knee_Width,
IF(N309="Plywood Drum",0,
IF(Country="UAE",0,
IF(AND(OR(SearchData("LSHF",Cable_Desc),SearchData("LSZH",Cable_Desc),SearchData("LS0H",Cable_Desc),SearchData("LSOH",Cable_Desc)),D.nom&gt;40),Knee_Width,
IF(AND(Country="Egypt",D.nom&gt;60),Knee_Width,
IF(AND(Country&lt;&gt;"Egypt",D.nom&gt;35),Knee_Width,
0))))))))))</f>
        <v>125</v>
      </c>
      <c r="T309" s="118">
        <f t="shared" ca="1" si="43"/>
        <v>3</v>
      </c>
      <c r="U309" s="118">
        <f t="shared" ca="1" si="44"/>
        <v>1</v>
      </c>
      <c r="V309" s="117">
        <f t="shared" ca="1" si="45"/>
        <v>6.3296808784527157</v>
      </c>
      <c r="W309" s="64">
        <f t="shared" ca="1" si="46"/>
        <v>0</v>
      </c>
      <c r="X309" s="64">
        <f t="shared" ca="1" si="49"/>
        <v>0</v>
      </c>
      <c r="Y309" s="64">
        <f t="shared" ca="1" si="47"/>
        <v>0</v>
      </c>
      <c r="AM309" s="156"/>
    </row>
    <row r="310" spans="1:39">
      <c r="A310" s="12">
        <f t="shared" ca="1" si="40"/>
        <v>0</v>
      </c>
      <c r="B310" s="12" t="str">
        <f>IF([1]DRUM!A287="","",[1]DRUM!A287)</f>
        <v>Export - Europe</v>
      </c>
      <c r="C310" s="12">
        <f t="shared" ca="1" si="41"/>
        <v>0</v>
      </c>
      <c r="D310" s="155">
        <f t="shared" ca="1" si="42"/>
        <v>0</v>
      </c>
      <c r="E310" s="26" t="str">
        <f>IF([1]DRUM!B287="","",[1]DRUM!B287)</f>
        <v>WDB110009</v>
      </c>
      <c r="F310" s="26">
        <f>IF([1]DRUM!C287="","",[1]DRUM!C287)</f>
        <v>1150</v>
      </c>
      <c r="G310" s="26">
        <f>IF([1]DRUM!D287="","",[1]DRUM!D287)</f>
        <v>1100</v>
      </c>
      <c r="H310" s="26">
        <f>IF([1]DRUM!E287="","",[1]DRUM!E287)</f>
        <v>550</v>
      </c>
      <c r="I310" s="26">
        <f>IF([1]DRUM!F287="","",[1]DRUM!F287)</f>
        <v>590</v>
      </c>
      <c r="J310" s="26">
        <f>IF([1]DRUM!G287="","",[1]DRUM!G287)</f>
        <v>750</v>
      </c>
      <c r="K310" s="26">
        <f>IF([1]DRUM!H287="","",[1]DRUM!H287)</f>
        <v>750</v>
      </c>
      <c r="L310" s="26" t="str">
        <f>IF([1]DRUM!I287="","",[1]DRUM!I287)</f>
        <v/>
      </c>
      <c r="M310" s="26">
        <f>IF([1]DRUM!J287="","",
IF(AND([1]DRUM!K287="Wooden Drum",[1]DRUM!J287&gt;Max_WD_Capacity),Max_WD_Capacity,
[1]DRUM!J287))</f>
        <v>1500</v>
      </c>
      <c r="N310" s="26" t="str">
        <f>IF([1]DRUM!K287="","",[1]DRUM!K287)</f>
        <v>Wooden Drum</v>
      </c>
      <c r="O310" s="26">
        <f>IF([1]DRUM!L287="","",[1]DRUM!L287)</f>
        <v>95</v>
      </c>
      <c r="P310" s="26">
        <f>IF([1]DRUM!M287="","",[1]DRUM!M287)</f>
        <v>34</v>
      </c>
      <c r="Q310" s="26">
        <f>IF([1]DRUM!N287="","",[1]DRUM!N287)</f>
        <v>0.42052181163707875</v>
      </c>
      <c r="R310" s="26" t="str">
        <f t="shared" si="48"/>
        <v>Export - Europe</v>
      </c>
      <c r="S310" s="26">
        <f ca="1">IF(N310="",0,
IF(Knee_Application="YES",Knee_Width,IF(Knee_Application="NO",0,
IF(OR(Cable_Type="OH",SearchData("Conductor",Cable_Desc)),0,
IF(N310="Steel Drum",Knee_Width,
IF(N310="Plywood Drum",0,
IF(Country="UAE",0,
IF(AND(OR(SearchData("LSHF",Cable_Desc),SearchData("LSZH",Cable_Desc),SearchData("LS0H",Cable_Desc),SearchData("LSOH",Cable_Desc)),D.nom&gt;40),Knee_Width,
IF(AND(Country="Egypt",D.nom&gt;60),Knee_Width,
IF(AND(Country&lt;&gt;"Egypt",D.nom&gt;35),Knee_Width,
0))))))))))</f>
        <v>125</v>
      </c>
      <c r="T310" s="118">
        <f t="shared" ca="1" si="43"/>
        <v>3</v>
      </c>
      <c r="U310" s="118">
        <f t="shared" ca="1" si="44"/>
        <v>1</v>
      </c>
      <c r="V310" s="117">
        <f t="shared" ca="1" si="45"/>
        <v>6.3296808784527157</v>
      </c>
      <c r="W310" s="64">
        <f t="shared" ca="1" si="46"/>
        <v>0</v>
      </c>
      <c r="X310" s="64">
        <f t="shared" ca="1" si="49"/>
        <v>0</v>
      </c>
      <c r="Y310" s="64">
        <f t="shared" ca="1" si="47"/>
        <v>0</v>
      </c>
      <c r="AM310" s="156"/>
    </row>
    <row r="311" spans="1:39">
      <c r="A311" s="12">
        <f t="shared" ca="1" si="40"/>
        <v>0</v>
      </c>
      <c r="B311" s="12" t="str">
        <f>IF([1]DRUM!A288="","",[1]DRUM!A288)</f>
        <v>Export - Europe</v>
      </c>
      <c r="C311" s="12">
        <f t="shared" ca="1" si="41"/>
        <v>0</v>
      </c>
      <c r="D311" s="155">
        <f t="shared" ca="1" si="42"/>
        <v>0</v>
      </c>
      <c r="E311" s="26" t="str">
        <f>IF([1]DRUM!B288="","",[1]DRUM!B288)</f>
        <v>WDB110005</v>
      </c>
      <c r="F311" s="26">
        <f>IF([1]DRUM!C288="","",[1]DRUM!C288)</f>
        <v>1150</v>
      </c>
      <c r="G311" s="26">
        <f>IF([1]DRUM!D288="","",[1]DRUM!D288)</f>
        <v>1100</v>
      </c>
      <c r="H311" s="26">
        <f>IF([1]DRUM!E288="","",[1]DRUM!E288)</f>
        <v>450</v>
      </c>
      <c r="I311" s="26">
        <f>IF([1]DRUM!F288="","",[1]DRUM!F288)</f>
        <v>590</v>
      </c>
      <c r="J311" s="26">
        <f>IF([1]DRUM!G288="","",[1]DRUM!G288)</f>
        <v>750</v>
      </c>
      <c r="K311" s="26">
        <f>IF([1]DRUM!H288="","",[1]DRUM!H288)</f>
        <v>750</v>
      </c>
      <c r="L311" s="26" t="str">
        <f>IF([1]DRUM!I288="","",[1]DRUM!I288)</f>
        <v/>
      </c>
      <c r="M311" s="26">
        <f>IF([1]DRUM!J288="","",
IF(AND([1]DRUM!K288="Wooden Drum",[1]DRUM!J288&gt;Max_WD_Capacity),Max_WD_Capacity,
[1]DRUM!J288))</f>
        <v>1500</v>
      </c>
      <c r="N311" s="26" t="str">
        <f>IF([1]DRUM!K288="","",[1]DRUM!K288)</f>
        <v>Wooden Drum</v>
      </c>
      <c r="O311" s="26">
        <f>IF([1]DRUM!L288="","",[1]DRUM!L288)</f>
        <v>75</v>
      </c>
      <c r="P311" s="26">
        <f>IF([1]DRUM!M288="","",[1]DRUM!M288)</f>
        <v>34</v>
      </c>
      <c r="Q311" s="26">
        <f>IF([1]DRUM!N288="","",[1]DRUM!N288)</f>
        <v>0.4668603032775282</v>
      </c>
      <c r="R311" s="26" t="str">
        <f t="shared" si="48"/>
        <v>Export - Europe</v>
      </c>
      <c r="S311" s="26">
        <f ca="1">IF(N311="",0,
IF(Knee_Application="YES",Knee_Width,IF(Knee_Application="NO",0,
IF(OR(Cable_Type="OH",SearchData("Conductor",Cable_Desc)),0,
IF(N311="Steel Drum",Knee_Width,
IF(N311="Plywood Drum",0,
IF(Country="UAE",0,
IF(AND(OR(SearchData("LSHF",Cable_Desc),SearchData("LSZH",Cable_Desc),SearchData("LS0H",Cable_Desc),SearchData("LSOH",Cable_Desc)),D.nom&gt;40),Knee_Width,
IF(AND(Country="Egypt",D.nom&gt;60),Knee_Width,
IF(AND(Country&lt;&gt;"Egypt",D.nom&gt;35),Knee_Width,
0))))))))))</f>
        <v>125</v>
      </c>
      <c r="T311" s="118">
        <f t="shared" ca="1" si="43"/>
        <v>3</v>
      </c>
      <c r="U311" s="118">
        <f t="shared" ca="1" si="44"/>
        <v>1</v>
      </c>
      <c r="V311" s="117">
        <f t="shared" ca="1" si="45"/>
        <v>5.3872030823757777</v>
      </c>
      <c r="W311" s="64">
        <f t="shared" ca="1" si="46"/>
        <v>0</v>
      </c>
      <c r="X311" s="64">
        <f t="shared" ca="1" si="49"/>
        <v>0</v>
      </c>
      <c r="Y311" s="64">
        <f t="shared" ca="1" si="47"/>
        <v>0</v>
      </c>
      <c r="AM311" s="156"/>
    </row>
    <row r="312" spans="1:39">
      <c r="A312" s="12">
        <f t="shared" ca="1" si="40"/>
        <v>0</v>
      </c>
      <c r="B312" s="12" t="str">
        <f>IF([1]DRUM!A289="","",[1]DRUM!A289)</f>
        <v>Export - Europe</v>
      </c>
      <c r="C312" s="12">
        <f t="shared" ca="1" si="41"/>
        <v>0</v>
      </c>
      <c r="D312" s="155">
        <f t="shared" ca="1" si="42"/>
        <v>0</v>
      </c>
      <c r="E312" s="26" t="str">
        <f>IF([1]DRUM!B289="","",[1]DRUM!B289)</f>
        <v>WDB120006</v>
      </c>
      <c r="F312" s="26">
        <f>IF([1]DRUM!C289="","",[1]DRUM!C289)</f>
        <v>1250</v>
      </c>
      <c r="G312" s="26">
        <f>IF([1]DRUM!D289="","",[1]DRUM!D289)</f>
        <v>1200</v>
      </c>
      <c r="H312" s="26">
        <f>IF([1]DRUM!E289="","",[1]DRUM!E289)</f>
        <v>600</v>
      </c>
      <c r="I312" s="26">
        <f>IF([1]DRUM!F289="","",[1]DRUM!F289)</f>
        <v>450</v>
      </c>
      <c r="J312" s="26">
        <f>IF([1]DRUM!G289="","",[1]DRUM!G289)</f>
        <v>600</v>
      </c>
      <c r="K312" s="26">
        <f>IF([1]DRUM!H289="","",[1]DRUM!H289)</f>
        <v>600</v>
      </c>
      <c r="L312" s="26" t="str">
        <f>IF([1]DRUM!I289="","",[1]DRUM!I289)</f>
        <v/>
      </c>
      <c r="M312" s="26">
        <f>IF([1]DRUM!J289="","",
IF(AND([1]DRUM!K289="Wooden Drum",[1]DRUM!J289&gt;Max_WD_Capacity),Max_WD_Capacity,
[1]DRUM!J289))</f>
        <v>1000</v>
      </c>
      <c r="N312" s="26" t="str">
        <f>IF([1]DRUM!K289="","",[1]DRUM!K289)</f>
        <v>Wooden Drum</v>
      </c>
      <c r="O312" s="26">
        <f>IF([1]DRUM!L289="","",[1]DRUM!L289)</f>
        <v>105</v>
      </c>
      <c r="P312" s="26">
        <f>IF([1]DRUM!M289="","",[1]DRUM!M289)</f>
        <v>29</v>
      </c>
      <c r="Q312" s="26">
        <f>IF([1]DRUM!N289="","",[1]DRUM!N289)</f>
        <v>0.38170350741115988</v>
      </c>
      <c r="R312" s="26" t="str">
        <f t="shared" si="48"/>
        <v>Export - Europe</v>
      </c>
      <c r="S312" s="26">
        <f ca="1">IF(N312="",0,
IF(Knee_Application="YES",Knee_Width,IF(Knee_Application="NO",0,
IF(OR(Cable_Type="OH",SearchData("Conductor",Cable_Desc)),0,
IF(N312="Steel Drum",Knee_Width,
IF(N312="Plywood Drum",0,
IF(Country="UAE",0,
IF(AND(OR(SearchData("LSHF",Cable_Desc),SearchData("LSZH",Cable_Desc),SearchData("LS0H",Cable_Desc),SearchData("LSOH",Cable_Desc)),D.nom&gt;40),Knee_Width,
IF(AND(Country="Egypt",D.nom&gt;60),Knee_Width,
IF(AND(Country&lt;&gt;"Egypt",D.nom&gt;35),Knee_Width,
0))))))))))</f>
        <v>125</v>
      </c>
      <c r="T312" s="118">
        <f t="shared" ca="1" si="43"/>
        <v>2</v>
      </c>
      <c r="U312" s="118">
        <f t="shared" ca="1" si="44"/>
        <v>1</v>
      </c>
      <c r="V312" s="117">
        <f t="shared" ca="1" si="45"/>
        <v>4.5339465176607892</v>
      </c>
      <c r="W312" s="64">
        <f t="shared" ca="1" si="46"/>
        <v>0</v>
      </c>
      <c r="X312" s="64">
        <f t="shared" ca="1" si="49"/>
        <v>0</v>
      </c>
      <c r="Y312" s="64">
        <f t="shared" ca="1" si="47"/>
        <v>0</v>
      </c>
      <c r="AM312" s="156"/>
    </row>
    <row r="313" spans="1:39">
      <c r="A313" s="12">
        <f t="shared" ca="1" si="40"/>
        <v>0</v>
      </c>
      <c r="B313" s="12" t="str">
        <f>IF([1]DRUM!A290="","",[1]DRUM!A290)</f>
        <v>Export - Europe</v>
      </c>
      <c r="C313" s="12">
        <f t="shared" ca="1" si="41"/>
        <v>0</v>
      </c>
      <c r="D313" s="155">
        <f t="shared" ca="1" si="42"/>
        <v>0</v>
      </c>
      <c r="E313" s="26" t="str">
        <f>IF([1]DRUM!B290="","",[1]DRUM!B290)</f>
        <v>WDB125011</v>
      </c>
      <c r="F313" s="26">
        <f>IF([1]DRUM!C290="","",[1]DRUM!C290)</f>
        <v>1300</v>
      </c>
      <c r="G313" s="26">
        <f>IF([1]DRUM!D290="","",[1]DRUM!D290)</f>
        <v>1250</v>
      </c>
      <c r="H313" s="26">
        <f>IF([1]DRUM!E290="","",[1]DRUM!E290)</f>
        <v>900</v>
      </c>
      <c r="I313" s="26">
        <f>IF([1]DRUM!F290="","",[1]DRUM!F290)</f>
        <v>590</v>
      </c>
      <c r="J313" s="26">
        <f>IF([1]DRUM!G290="","",[1]DRUM!G290)</f>
        <v>750</v>
      </c>
      <c r="K313" s="26">
        <f>IF([1]DRUM!H290="","",[1]DRUM!H290)</f>
        <v>750</v>
      </c>
      <c r="L313" s="26" t="str">
        <f>IF([1]DRUM!I290="","",[1]DRUM!I290)</f>
        <v/>
      </c>
      <c r="M313" s="26">
        <f>IF([1]DRUM!J290="","",
IF(AND([1]DRUM!K290="Wooden Drum",[1]DRUM!J290&gt;Max_WD_Capacity),Max_WD_Capacity,
[1]DRUM!J290))</f>
        <v>1000</v>
      </c>
      <c r="N313" s="26" t="str">
        <f>IF([1]DRUM!K290="","",[1]DRUM!K290)</f>
        <v>Wooden Drum</v>
      </c>
      <c r="O313" s="26">
        <f>IF([1]DRUM!L290="","",[1]DRUM!L290)</f>
        <v>117</v>
      </c>
      <c r="P313" s="26">
        <f>IF([1]DRUM!M290="","",[1]DRUM!M290)</f>
        <v>38</v>
      </c>
      <c r="Q313" s="26">
        <f>IF([1]DRUM!N290="","",[1]DRUM!N290)</f>
        <v>0.34869714959438203</v>
      </c>
      <c r="R313" s="26" t="str">
        <f t="shared" si="48"/>
        <v>Export - Europe</v>
      </c>
      <c r="S313" s="26">
        <f ca="1">IF(N313="",0,
IF(Knee_Application="YES",Knee_Width,IF(Knee_Application="NO",0,
IF(OR(Cable_Type="OH",SearchData("Conductor",Cable_Desc)),0,
IF(N313="Steel Drum",Knee_Width,
IF(N313="Plywood Drum",0,
IF(Country="UAE",0,
IF(AND(OR(SearchData("LSHF",Cable_Desc),SearchData("LSZH",Cable_Desc),SearchData("LS0H",Cable_Desc),SearchData("LSOH",Cable_Desc)),D.nom&gt;40),Knee_Width,
IF(AND(Country="Egypt",D.nom&gt;60),Knee_Width,
IF(AND(Country&lt;&gt;"Egypt",D.nom&gt;35),Knee_Width,
0))))))))))</f>
        <v>125</v>
      </c>
      <c r="T313" s="118">
        <f t="shared" ca="1" si="43"/>
        <v>3</v>
      </c>
      <c r="U313" s="118">
        <f t="shared" ca="1" si="44"/>
        <v>0</v>
      </c>
      <c r="V313" s="117">
        <f t="shared" ca="1" si="45"/>
        <v>0</v>
      </c>
      <c r="W313" s="64">
        <f t="shared" ca="1" si="46"/>
        <v>0</v>
      </c>
      <c r="X313" s="64">
        <f t="shared" ca="1" si="49"/>
        <v>0</v>
      </c>
      <c r="Y313" s="64">
        <f t="shared" ca="1" si="47"/>
        <v>0</v>
      </c>
      <c r="AM313" s="156"/>
    </row>
    <row r="314" spans="1:39">
      <c r="A314" s="12">
        <f t="shared" ca="1" si="40"/>
        <v>0</v>
      </c>
      <c r="B314" s="12" t="str">
        <f>IF([1]DRUM!A291="","",[1]DRUM!A291)</f>
        <v>Export - Europe</v>
      </c>
      <c r="C314" s="12">
        <f t="shared" ca="1" si="41"/>
        <v>0</v>
      </c>
      <c r="D314" s="155">
        <f t="shared" ca="1" si="42"/>
        <v>0</v>
      </c>
      <c r="E314" s="26" t="str">
        <f>IF([1]DRUM!B291="","",[1]DRUM!B291)</f>
        <v>WDB125016</v>
      </c>
      <c r="F314" s="26">
        <f>IF([1]DRUM!C291="","",[1]DRUM!C291)</f>
        <v>1300</v>
      </c>
      <c r="G314" s="26">
        <f>IF([1]DRUM!D291="","",[1]DRUM!D291)</f>
        <v>1250</v>
      </c>
      <c r="H314" s="26">
        <f>IF([1]DRUM!E291="","",[1]DRUM!E291)</f>
        <v>600</v>
      </c>
      <c r="I314" s="26">
        <f>IF([1]DRUM!F291="","",[1]DRUM!F291)</f>
        <v>590</v>
      </c>
      <c r="J314" s="26">
        <f>IF([1]DRUM!G291="","",[1]DRUM!G291)</f>
        <v>750</v>
      </c>
      <c r="K314" s="26">
        <f>IF([1]DRUM!H291="","",[1]DRUM!H291)</f>
        <v>750</v>
      </c>
      <c r="L314" s="26" t="str">
        <f>IF([1]DRUM!I291="","",[1]DRUM!I291)</f>
        <v/>
      </c>
      <c r="M314" s="26">
        <f>IF([1]DRUM!J291="","",
IF(AND([1]DRUM!K291="Wooden Drum",[1]DRUM!J291&gt;Max_WD_Capacity),Max_WD_Capacity,
[1]DRUM!J291))</f>
        <v>1200</v>
      </c>
      <c r="N314" s="26" t="str">
        <f>IF([1]DRUM!K291="","",[1]DRUM!K291)</f>
        <v>Wooden Drum</v>
      </c>
      <c r="O314" s="26">
        <f>IF([1]DRUM!L291="","",[1]DRUM!L291)</f>
        <v>84</v>
      </c>
      <c r="P314" s="26">
        <f>IF([1]DRUM!M291="","",[1]DRUM!M291)</f>
        <v>38</v>
      </c>
      <c r="Q314" s="26">
        <f>IF([1]DRUM!N291="","",[1]DRUM!N291)</f>
        <v>0.55722036197640468</v>
      </c>
      <c r="R314" s="26" t="str">
        <f t="shared" si="48"/>
        <v>Export - Europe</v>
      </c>
      <c r="S314" s="26">
        <f ca="1">IF(N314="",0,
IF(Knee_Application="YES",Knee_Width,IF(Knee_Application="NO",0,
IF(OR(Cable_Type="OH",SearchData("Conductor",Cable_Desc)),0,
IF(N314="Steel Drum",Knee_Width,
IF(N314="Plywood Drum",0,
IF(Country="UAE",0,
IF(AND(OR(SearchData("LSHF",Cable_Desc),SearchData("LSZH",Cable_Desc),SearchData("LS0H",Cable_Desc),SearchData("LSOH",Cable_Desc)),D.nom&gt;40),Knee_Width,
IF(AND(Country="Egypt",D.nom&gt;60),Knee_Width,
IF(AND(Country&lt;&gt;"Egypt",D.nom&gt;35),Knee_Width,
0))))))))))</f>
        <v>125</v>
      </c>
      <c r="T314" s="118">
        <f t="shared" ca="1" si="43"/>
        <v>3</v>
      </c>
      <c r="U314" s="118">
        <f t="shared" ca="1" si="44"/>
        <v>1</v>
      </c>
      <c r="V314" s="117">
        <f t="shared" ca="1" si="45"/>
        <v>6.8009197764911837</v>
      </c>
      <c r="W314" s="64">
        <f t="shared" ca="1" si="46"/>
        <v>0</v>
      </c>
      <c r="X314" s="64">
        <f t="shared" ca="1" si="49"/>
        <v>0</v>
      </c>
      <c r="Y314" s="64">
        <f t="shared" ca="1" si="47"/>
        <v>0</v>
      </c>
      <c r="AM314" s="156"/>
    </row>
    <row r="315" spans="1:39">
      <c r="A315" s="12">
        <f t="shared" ca="1" si="40"/>
        <v>0</v>
      </c>
      <c r="B315" s="12" t="str">
        <f>IF([1]DRUM!A292="","",[1]DRUM!A292)</f>
        <v>Export - Europe</v>
      </c>
      <c r="C315" s="12">
        <f t="shared" ca="1" si="41"/>
        <v>0</v>
      </c>
      <c r="D315" s="155">
        <f t="shared" ca="1" si="42"/>
        <v>0</v>
      </c>
      <c r="E315" s="26" t="str">
        <f>IF([1]DRUM!B292="","",[1]DRUM!B292)</f>
        <v>WDB125007</v>
      </c>
      <c r="F315" s="26">
        <f>IF([1]DRUM!C292="","",[1]DRUM!C292)</f>
        <v>1300</v>
      </c>
      <c r="G315" s="26">
        <f>IF([1]DRUM!D292="","",[1]DRUM!D292)</f>
        <v>1250</v>
      </c>
      <c r="H315" s="26">
        <f>IF([1]DRUM!E292="","",[1]DRUM!E292)</f>
        <v>550</v>
      </c>
      <c r="I315" s="26">
        <f>IF([1]DRUM!F292="","",[1]DRUM!F292)</f>
        <v>590</v>
      </c>
      <c r="J315" s="26">
        <f>IF([1]DRUM!G292="","",[1]DRUM!G292)</f>
        <v>750</v>
      </c>
      <c r="K315" s="26">
        <f>IF([1]DRUM!H292="","",[1]DRUM!H292)</f>
        <v>750</v>
      </c>
      <c r="L315" s="26" t="str">
        <f>IF([1]DRUM!I292="","",[1]DRUM!I292)</f>
        <v/>
      </c>
      <c r="M315" s="26">
        <f>IF([1]DRUM!J292="","",
IF(AND([1]DRUM!K292="Wooden Drum",[1]DRUM!J292&gt;Max_WD_Capacity),Max_WD_Capacity,
[1]DRUM!J292))</f>
        <v>1500</v>
      </c>
      <c r="N315" s="26" t="str">
        <f>IF([1]DRUM!K292="","",[1]DRUM!K292)</f>
        <v>Wooden Drum</v>
      </c>
      <c r="O315" s="26">
        <f>IF([1]DRUM!L292="","",[1]DRUM!L292)</f>
        <v>105</v>
      </c>
      <c r="P315" s="26">
        <f>IF([1]DRUM!M292="","",[1]DRUM!M292)</f>
        <v>38</v>
      </c>
      <c r="Q315" s="26">
        <f>IF([1]DRUM!N292="","",[1]DRUM!N292)</f>
        <v>0.58386499466966302</v>
      </c>
      <c r="R315" s="26" t="str">
        <f t="shared" si="48"/>
        <v>Export - Europe</v>
      </c>
      <c r="S315" s="26">
        <f ca="1">IF(N315="",0,
IF(Knee_Application="YES",Knee_Width,IF(Knee_Application="NO",0,
IF(OR(Cable_Type="OH",SearchData("Conductor",Cable_Desc)),0,
IF(N315="Steel Drum",Knee_Width,
IF(N315="Plywood Drum",0,
IF(Country="UAE",0,
IF(AND(OR(SearchData("LSHF",Cable_Desc),SearchData("LSZH",Cable_Desc),SearchData("LS0H",Cable_Desc),SearchData("LSOH",Cable_Desc)),D.nom&gt;40),Knee_Width,
IF(AND(Country="Egypt",D.nom&gt;60),Knee_Width,
IF(AND(Country&lt;&gt;"Egypt",D.nom&gt;35),Knee_Width,
0))))))))))</f>
        <v>125</v>
      </c>
      <c r="T315" s="118">
        <f t="shared" ca="1" si="43"/>
        <v>3</v>
      </c>
      <c r="U315" s="118">
        <f t="shared" ca="1" si="44"/>
        <v>1</v>
      </c>
      <c r="V315" s="117">
        <f t="shared" ca="1" si="45"/>
        <v>6.3296808784527157</v>
      </c>
      <c r="W315" s="64">
        <f t="shared" ca="1" si="46"/>
        <v>0</v>
      </c>
      <c r="X315" s="64">
        <f t="shared" ca="1" si="49"/>
        <v>0</v>
      </c>
      <c r="Y315" s="64">
        <f t="shared" ca="1" si="47"/>
        <v>0</v>
      </c>
      <c r="AM315" s="156"/>
    </row>
    <row r="316" spans="1:39">
      <c r="A316" s="12">
        <f t="shared" ca="1" si="40"/>
        <v>0</v>
      </c>
      <c r="B316" s="12" t="str">
        <f>IF([1]DRUM!A293="","",[1]DRUM!A293)</f>
        <v>Export - Europe</v>
      </c>
      <c r="C316" s="12">
        <f t="shared" ca="1" si="41"/>
        <v>0</v>
      </c>
      <c r="D316" s="155">
        <f t="shared" ca="1" si="42"/>
        <v>0</v>
      </c>
      <c r="E316" s="26" t="str">
        <f>IF([1]DRUM!B293="","",[1]DRUM!B293)</f>
        <v>WDB125009</v>
      </c>
      <c r="F316" s="26">
        <f>IF([1]DRUM!C293="","",[1]DRUM!C293)</f>
        <v>1300</v>
      </c>
      <c r="G316" s="26">
        <f>IF([1]DRUM!D293="","",[1]DRUM!D293)</f>
        <v>1250</v>
      </c>
      <c r="H316" s="26">
        <f>IF([1]DRUM!E293="","",[1]DRUM!E293)</f>
        <v>550</v>
      </c>
      <c r="I316" s="26">
        <f>IF([1]DRUM!F293="","",[1]DRUM!F293)</f>
        <v>590</v>
      </c>
      <c r="J316" s="26">
        <f>IF([1]DRUM!G293="","",[1]DRUM!G293)</f>
        <v>750</v>
      </c>
      <c r="K316" s="26">
        <f>IF([1]DRUM!H293="","",[1]DRUM!H293)</f>
        <v>750</v>
      </c>
      <c r="L316" s="26" t="str">
        <f>IF([1]DRUM!I293="","",[1]DRUM!I293)</f>
        <v/>
      </c>
      <c r="M316" s="26">
        <f>IF([1]DRUM!J293="","",
IF(AND([1]DRUM!K293="Wooden Drum",[1]DRUM!J293&gt;Max_WD_Capacity),Max_WD_Capacity,
[1]DRUM!J293))</f>
        <v>2000</v>
      </c>
      <c r="N316" s="26" t="str">
        <f>IF([1]DRUM!K293="","",[1]DRUM!K293)</f>
        <v>Wooden Drum</v>
      </c>
      <c r="O316" s="26">
        <f>IF([1]DRUM!L293="","",[1]DRUM!L293)</f>
        <v>120</v>
      </c>
      <c r="P316" s="26">
        <f>IF([1]DRUM!M293="","",[1]DRUM!M293)</f>
        <v>38</v>
      </c>
      <c r="Q316" s="26">
        <f>IF([1]DRUM!N293="","",[1]DRUM!N293)</f>
        <v>0.58386499466966302</v>
      </c>
      <c r="R316" s="26" t="str">
        <f t="shared" si="48"/>
        <v>Export - Europe</v>
      </c>
      <c r="S316" s="26">
        <f ca="1">IF(N316="",0,
IF(Knee_Application="YES",Knee_Width,IF(Knee_Application="NO",0,
IF(OR(Cable_Type="OH",SearchData("Conductor",Cable_Desc)),0,
IF(N316="Steel Drum",Knee_Width,
IF(N316="Plywood Drum",0,
IF(Country="UAE",0,
IF(AND(OR(SearchData("LSHF",Cable_Desc),SearchData("LSZH",Cable_Desc),SearchData("LS0H",Cable_Desc),SearchData("LSOH",Cable_Desc)),D.nom&gt;40),Knee_Width,
IF(AND(Country="Egypt",D.nom&gt;60),Knee_Width,
IF(AND(Country&lt;&gt;"Egypt",D.nom&gt;35),Knee_Width,
0))))))))))</f>
        <v>125</v>
      </c>
      <c r="T316" s="118">
        <f t="shared" ca="1" si="43"/>
        <v>3</v>
      </c>
      <c r="U316" s="118">
        <f t="shared" ca="1" si="44"/>
        <v>1</v>
      </c>
      <c r="V316" s="117">
        <f t="shared" ca="1" si="45"/>
        <v>6.3296808784527157</v>
      </c>
      <c r="W316" s="64">
        <f t="shared" ca="1" si="46"/>
        <v>0</v>
      </c>
      <c r="X316" s="64">
        <f t="shared" ca="1" si="49"/>
        <v>0</v>
      </c>
      <c r="Y316" s="64">
        <f t="shared" ca="1" si="47"/>
        <v>0</v>
      </c>
      <c r="AM316" s="156"/>
    </row>
    <row r="317" spans="1:39">
      <c r="A317" s="12">
        <f t="shared" ca="1" si="40"/>
        <v>0</v>
      </c>
      <c r="B317" s="12" t="str">
        <f>IF([1]DRUM!A294="","",[1]DRUM!A294)</f>
        <v>Export - Europe</v>
      </c>
      <c r="C317" s="12">
        <f t="shared" ca="1" si="41"/>
        <v>0</v>
      </c>
      <c r="D317" s="155">
        <f t="shared" ca="1" si="42"/>
        <v>0</v>
      </c>
      <c r="E317" s="26" t="str">
        <f>IF([1]DRUM!B294="","",[1]DRUM!B294)</f>
        <v>WDB140015</v>
      </c>
      <c r="F317" s="26">
        <f>IF([1]DRUM!C294="","",[1]DRUM!C294)</f>
        <v>1450</v>
      </c>
      <c r="G317" s="26">
        <f>IF([1]DRUM!D294="","",[1]DRUM!D294)</f>
        <v>1400</v>
      </c>
      <c r="H317" s="26">
        <f>IF([1]DRUM!E294="","",[1]DRUM!E294)</f>
        <v>600</v>
      </c>
      <c r="I317" s="26">
        <f>IF([1]DRUM!F294="","",[1]DRUM!F294)</f>
        <v>590</v>
      </c>
      <c r="J317" s="26">
        <f>IF([1]DRUM!G294="","",[1]DRUM!G294)</f>
        <v>750</v>
      </c>
      <c r="K317" s="26">
        <f>IF([1]DRUM!H294="","",[1]DRUM!H294)</f>
        <v>750</v>
      </c>
      <c r="L317" s="26" t="str">
        <f>IF([1]DRUM!I294="","",[1]DRUM!I294)</f>
        <v/>
      </c>
      <c r="M317" s="26">
        <f>IF([1]DRUM!J294="","",
IF(AND([1]DRUM!K294="Wooden Drum",[1]DRUM!J294&gt;Max_WD_Capacity),Max_WD_Capacity,
[1]DRUM!J294))</f>
        <v>1200</v>
      </c>
      <c r="N317" s="26" t="str">
        <f>IF([1]DRUM!K294="","",[1]DRUM!K294)</f>
        <v>Wooden Drum</v>
      </c>
      <c r="O317" s="26">
        <f>IF([1]DRUM!L294="","",[1]DRUM!L294)</f>
        <v>130</v>
      </c>
      <c r="P317" s="26">
        <f>IF([1]DRUM!M294="","",[1]DRUM!M294)</f>
        <v>43</v>
      </c>
      <c r="Q317" s="26">
        <f>IF([1]DRUM!N294="","",[1]DRUM!N294)</f>
        <v>0.74141586624719102</v>
      </c>
      <c r="R317" s="26" t="str">
        <f t="shared" si="48"/>
        <v>Export - Europe</v>
      </c>
      <c r="S317" s="26">
        <f ca="1">IF(N317="",0,
IF(Knee_Application="YES",Knee_Width,IF(Knee_Application="NO",0,
IF(OR(Cable_Type="OH",SearchData("Conductor",Cable_Desc)),0,
IF(N317="Steel Drum",Knee_Width,
IF(N317="Plywood Drum",0,
IF(Country="UAE",0,
IF(AND(OR(SearchData("LSHF",Cable_Desc),SearchData("LSZH",Cable_Desc),SearchData("LS0H",Cable_Desc),SearchData("LSOH",Cable_Desc)),D.nom&gt;40),Knee_Width,
IF(AND(Country="Egypt",D.nom&gt;60),Knee_Width,
IF(AND(Country&lt;&gt;"Egypt",D.nom&gt;35),Knee_Width,
0))))))))))</f>
        <v>125</v>
      </c>
      <c r="T317" s="118">
        <f t="shared" ca="1" si="43"/>
        <v>3</v>
      </c>
      <c r="U317" s="118">
        <f t="shared" ca="1" si="44"/>
        <v>2</v>
      </c>
      <c r="V317" s="117">
        <f t="shared" ca="1" si="45"/>
        <v>15.893945553041481</v>
      </c>
      <c r="W317" s="64">
        <f t="shared" ca="1" si="46"/>
        <v>0</v>
      </c>
      <c r="X317" s="64">
        <f t="shared" ca="1" si="49"/>
        <v>0</v>
      </c>
      <c r="Y317" s="64">
        <f t="shared" ca="1" si="47"/>
        <v>0</v>
      </c>
      <c r="AM317" s="156"/>
    </row>
    <row r="318" spans="1:39">
      <c r="A318" s="12">
        <f t="shared" ca="1" si="40"/>
        <v>0</v>
      </c>
      <c r="B318" s="12" t="str">
        <f>IF([1]DRUM!A295="","",[1]DRUM!A295)</f>
        <v>Export - Europe</v>
      </c>
      <c r="C318" s="12">
        <f t="shared" ca="1" si="41"/>
        <v>0</v>
      </c>
      <c r="D318" s="155">
        <f t="shared" ca="1" si="42"/>
        <v>0</v>
      </c>
      <c r="E318" s="26" t="str">
        <f>IF([1]DRUM!B295="","",[1]DRUM!B295)</f>
        <v>WDB140008</v>
      </c>
      <c r="F318" s="26">
        <f>IF([1]DRUM!C295="","",[1]DRUM!C295)</f>
        <v>1450</v>
      </c>
      <c r="G318" s="26">
        <f>IF([1]DRUM!D295="","",[1]DRUM!D295)</f>
        <v>1400</v>
      </c>
      <c r="H318" s="26">
        <f>IF([1]DRUM!E295="","",[1]DRUM!E295)</f>
        <v>700</v>
      </c>
      <c r="I318" s="26">
        <f>IF([1]DRUM!F295="","",[1]DRUM!F295)</f>
        <v>590</v>
      </c>
      <c r="J318" s="26">
        <f>IF([1]DRUM!G295="","",[1]DRUM!G295)</f>
        <v>750</v>
      </c>
      <c r="K318" s="26">
        <f>IF([1]DRUM!H295="","",[1]DRUM!H295)</f>
        <v>750</v>
      </c>
      <c r="L318" s="26" t="str">
        <f>IF([1]DRUM!I295="","",[1]DRUM!I295)</f>
        <v/>
      </c>
      <c r="M318" s="26">
        <f>IF([1]DRUM!J295="","",
IF(AND([1]DRUM!K295="Wooden Drum",[1]DRUM!J295&gt;Max_WD_Capacity),Max_WD_Capacity,
[1]DRUM!J295))</f>
        <v>2500</v>
      </c>
      <c r="N318" s="26" t="str">
        <f>IF([1]DRUM!K295="","",[1]DRUM!K295)</f>
        <v>Wooden Drum</v>
      </c>
      <c r="O318" s="26">
        <f>IF([1]DRUM!L295="","",[1]DRUM!L295)</f>
        <v>160</v>
      </c>
      <c r="P318" s="26">
        <f>IF([1]DRUM!M295="","",[1]DRUM!M295)</f>
        <v>43</v>
      </c>
      <c r="Q318" s="26">
        <f>IF([1]DRUM!N295="","",[1]DRUM!N295)</f>
        <v>0.681175827114607</v>
      </c>
      <c r="R318" s="26" t="str">
        <f t="shared" si="48"/>
        <v>Export - Europe</v>
      </c>
      <c r="S318" s="26">
        <f ca="1">IF(N318="",0,
IF(Knee_Application="YES",Knee_Width,IF(Knee_Application="NO",0,
IF(OR(Cable_Type="OH",SearchData("Conductor",Cable_Desc)),0,
IF(N318="Steel Drum",Knee_Width,
IF(N318="Plywood Drum",0,
IF(Country="UAE",0,
IF(AND(OR(SearchData("LSHF",Cable_Desc),SearchData("LSZH",Cable_Desc),SearchData("LS0H",Cable_Desc),SearchData("LSOH",Cable_Desc)),D.nom&gt;40),Knee_Width,
IF(AND(Country="Egypt",D.nom&gt;60),Knee_Width,
IF(AND(Country&lt;&gt;"Egypt",D.nom&gt;35),Knee_Width,
0))))))))))</f>
        <v>125</v>
      </c>
      <c r="T318" s="118">
        <f t="shared" ca="1" si="43"/>
        <v>3</v>
      </c>
      <c r="U318" s="118">
        <f t="shared" ca="1" si="44"/>
        <v>1</v>
      </c>
      <c r="V318" s="117">
        <f t="shared" ca="1" si="45"/>
        <v>7.7433975725681217</v>
      </c>
      <c r="W318" s="64">
        <f t="shared" ca="1" si="46"/>
        <v>0</v>
      </c>
      <c r="X318" s="64">
        <f t="shared" ca="1" si="49"/>
        <v>0</v>
      </c>
      <c r="Y318" s="64">
        <f t="shared" ca="1" si="47"/>
        <v>0</v>
      </c>
      <c r="AM318" s="156"/>
    </row>
    <row r="319" spans="1:39">
      <c r="A319" s="12">
        <f t="shared" ca="1" si="40"/>
        <v>0</v>
      </c>
      <c r="B319" s="12" t="str">
        <f>IF([1]DRUM!A296="","",[1]DRUM!A296)</f>
        <v>Export - Europe</v>
      </c>
      <c r="C319" s="12">
        <f t="shared" ca="1" si="41"/>
        <v>0</v>
      </c>
      <c r="D319" s="155">
        <f t="shared" ca="1" si="42"/>
        <v>0</v>
      </c>
      <c r="E319" s="26" t="str">
        <f>IF([1]DRUM!B296="","",[1]DRUM!B296)</f>
        <v>WDB150007</v>
      </c>
      <c r="F319" s="26">
        <f>IF([1]DRUM!C296="","",[1]DRUM!C296)</f>
        <v>1550</v>
      </c>
      <c r="G319" s="26">
        <f>IF([1]DRUM!D296="","",[1]DRUM!D296)</f>
        <v>1500</v>
      </c>
      <c r="H319" s="26">
        <f>IF([1]DRUM!E296="","",[1]DRUM!E296)</f>
        <v>700</v>
      </c>
      <c r="I319" s="26">
        <f>IF([1]DRUM!F296="","",[1]DRUM!F296)</f>
        <v>590</v>
      </c>
      <c r="J319" s="26">
        <f>IF([1]DRUM!G296="","",[1]DRUM!G296)</f>
        <v>750</v>
      </c>
      <c r="K319" s="26">
        <f>IF([1]DRUM!H296="","",[1]DRUM!H296)</f>
        <v>750</v>
      </c>
      <c r="L319" s="26" t="str">
        <f>IF([1]DRUM!I296="","",[1]DRUM!I296)</f>
        <v/>
      </c>
      <c r="M319" s="26">
        <f>IF([1]DRUM!J296="","",
IF(AND([1]DRUM!K296="Wooden Drum",[1]DRUM!J296&gt;Max_WD_Capacity),Max_WD_Capacity,
[1]DRUM!J296))</f>
        <v>3000</v>
      </c>
      <c r="N319" s="26" t="str">
        <f>IF([1]DRUM!K296="","",[1]DRUM!K296)</f>
        <v>Wooden Drum</v>
      </c>
      <c r="O319" s="26">
        <f>IF([1]DRUM!L296="","",[1]DRUM!L296)</f>
        <v>175</v>
      </c>
      <c r="P319" s="26">
        <f>IF([1]DRUM!M296="","",[1]DRUM!M296)</f>
        <v>46</v>
      </c>
      <c r="Q319" s="26">
        <f>IF([1]DRUM!N296="","",[1]DRUM!N296)</f>
        <v>0.81555745287191028</v>
      </c>
      <c r="R319" s="26" t="str">
        <f t="shared" si="48"/>
        <v>Export - Europe</v>
      </c>
      <c r="S319" s="26">
        <f ca="1">IF(N319="",0,
IF(Knee_Application="YES",Knee_Width,IF(Knee_Application="NO",0,
IF(OR(Cable_Type="OH",SearchData("Conductor",Cable_Desc)),0,
IF(N319="Steel Drum",Knee_Width,
IF(N319="Plywood Drum",0,
IF(Country="UAE",0,
IF(AND(OR(SearchData("LSHF",Cable_Desc),SearchData("LSZH",Cable_Desc),SearchData("LS0H",Cable_Desc),SearchData("LSOH",Cable_Desc)),D.nom&gt;40),Knee_Width,
IF(AND(Country="Egypt",D.nom&gt;60),Knee_Width,
IF(AND(Country&lt;&gt;"Egypt",D.nom&gt;35),Knee_Width,
0))))))))))</f>
        <v>125</v>
      </c>
      <c r="T319" s="118">
        <f t="shared" ca="1" si="43"/>
        <v>3</v>
      </c>
      <c r="U319" s="118">
        <f t="shared" ca="1" si="44"/>
        <v>2</v>
      </c>
      <c r="V319" s="117">
        <f t="shared" ca="1" si="45"/>
        <v>17.778901145195359</v>
      </c>
      <c r="W319" s="64">
        <f t="shared" ca="1" si="46"/>
        <v>0</v>
      </c>
      <c r="X319" s="64">
        <f t="shared" ca="1" si="49"/>
        <v>0</v>
      </c>
      <c r="Y319" s="64">
        <f t="shared" ca="1" si="47"/>
        <v>0</v>
      </c>
      <c r="AM319" s="156"/>
    </row>
    <row r="320" spans="1:39">
      <c r="A320" s="12">
        <f t="shared" ca="1" si="40"/>
        <v>0</v>
      </c>
      <c r="B320" s="12" t="str">
        <f>IF([1]DRUM!A297="","",[1]DRUM!A297)</f>
        <v>Export - Europe</v>
      </c>
      <c r="C320" s="12">
        <f t="shared" ca="1" si="41"/>
        <v>0</v>
      </c>
      <c r="D320" s="155">
        <f t="shared" ca="1" si="42"/>
        <v>0</v>
      </c>
      <c r="E320" s="26" t="str">
        <f>IF([1]DRUM!B297="","",[1]DRUM!B297)</f>
        <v>WDB160008</v>
      </c>
      <c r="F320" s="26">
        <f>IF([1]DRUM!C297="","",[1]DRUM!C297)</f>
        <v>1650</v>
      </c>
      <c r="G320" s="26">
        <f>IF([1]DRUM!D297="","",[1]DRUM!D297)</f>
        <v>1600</v>
      </c>
      <c r="H320" s="26">
        <f>IF([1]DRUM!E297="","",[1]DRUM!E297)</f>
        <v>700</v>
      </c>
      <c r="I320" s="26">
        <f>IF([1]DRUM!F297="","",[1]DRUM!F297)</f>
        <v>590</v>
      </c>
      <c r="J320" s="26">
        <f>IF([1]DRUM!G297="","",[1]DRUM!G297)</f>
        <v>750</v>
      </c>
      <c r="K320" s="26">
        <f>IF([1]DRUM!H297="","",[1]DRUM!H297)</f>
        <v>750</v>
      </c>
      <c r="L320" s="26" t="str">
        <f>IF([1]DRUM!I297="","",[1]DRUM!I297)</f>
        <v/>
      </c>
      <c r="M320" s="26">
        <f>IF([1]DRUM!J297="","",
IF(AND([1]DRUM!K297="Wooden Drum",[1]DRUM!J297&gt;Max_WD_Capacity),Max_WD_Capacity,
[1]DRUM!J297))</f>
        <v>3700</v>
      </c>
      <c r="N320" s="26" t="str">
        <f>IF([1]DRUM!K297="","",[1]DRUM!K297)</f>
        <v>Wooden Drum</v>
      </c>
      <c r="O320" s="26">
        <f>IF([1]DRUM!L297="","",[1]DRUM!L297)</f>
        <v>195</v>
      </c>
      <c r="P320" s="26">
        <f>IF([1]DRUM!M297="","",[1]DRUM!M297)</f>
        <v>49</v>
      </c>
      <c r="Q320" s="26">
        <f>IF([1]DRUM!N297="","",[1]DRUM!N297)</f>
        <v>0.95920677695730361</v>
      </c>
      <c r="R320" s="26" t="str">
        <f t="shared" si="48"/>
        <v>Export - Europe</v>
      </c>
      <c r="S320" s="26">
        <f ca="1">IF(N320="",0,
IF(Knee_Application="YES",Knee_Width,IF(Knee_Application="NO",0,
IF(OR(Cable_Type="OH",SearchData("Conductor",Cable_Desc)),0,
IF(N320="Steel Drum",Knee_Width,
IF(N320="Plywood Drum",0,
IF(Country="UAE",0,
IF(AND(OR(SearchData("LSHF",Cable_Desc),SearchData("LSZH",Cable_Desc),SearchData("LS0H",Cable_Desc),SearchData("LSOH",Cable_Desc)),D.nom&gt;40),Knee_Width,
IF(AND(Country="Egypt",D.nom&gt;60),Knee_Width,
IF(AND(Country&lt;&gt;"Egypt",D.nom&gt;35),Knee_Width,
0))))))))))</f>
        <v>125</v>
      </c>
      <c r="T320" s="118">
        <f t="shared" ca="1" si="43"/>
        <v>3</v>
      </c>
      <c r="U320" s="118">
        <f t="shared" ca="1" si="44"/>
        <v>2</v>
      </c>
      <c r="V320" s="117">
        <f t="shared" ca="1" si="45"/>
        <v>17.778901145195359</v>
      </c>
      <c r="W320" s="64">
        <f t="shared" ca="1" si="46"/>
        <v>0</v>
      </c>
      <c r="X320" s="64">
        <f t="shared" ca="1" si="49"/>
        <v>1</v>
      </c>
      <c r="Y320" s="64">
        <f t="shared" ca="1" si="47"/>
        <v>0</v>
      </c>
      <c r="AM320" s="156"/>
    </row>
    <row r="321" spans="1:39">
      <c r="A321" s="12">
        <f t="shared" ca="1" si="40"/>
        <v>0</v>
      </c>
      <c r="B321" s="12" t="str">
        <f>IF([1]DRUM!A298="","",[1]DRUM!A298)</f>
        <v>Export - Europe</v>
      </c>
      <c r="C321" s="12">
        <f t="shared" ca="1" si="41"/>
        <v>0</v>
      </c>
      <c r="D321" s="155">
        <f t="shared" ca="1" si="42"/>
        <v>0</v>
      </c>
      <c r="E321" s="26" t="str">
        <f>IF([1]DRUM!B298="","",[1]DRUM!B298)</f>
        <v>WDB080005</v>
      </c>
      <c r="F321" s="26">
        <f>IF([1]DRUM!C298="","",[1]DRUM!C298)</f>
        <v>850</v>
      </c>
      <c r="G321" s="26">
        <f>IF([1]DRUM!D298="","",[1]DRUM!D298)</f>
        <v>800</v>
      </c>
      <c r="H321" s="26">
        <f>IF([1]DRUM!E298="","",[1]DRUM!E298)</f>
        <v>400</v>
      </c>
      <c r="I321" s="26">
        <f>IF([1]DRUM!F298="","",[1]DRUM!F298)</f>
        <v>750</v>
      </c>
      <c r="J321" s="26">
        <f>IF([1]DRUM!G298="","",[1]DRUM!G298)</f>
        <v>850</v>
      </c>
      <c r="K321" s="26">
        <f>IF([1]DRUM!H298="","",[1]DRUM!H298)</f>
        <v>850</v>
      </c>
      <c r="L321" s="26" t="str">
        <f>IF([1]DRUM!I298="","",[1]DRUM!I298)</f>
        <v/>
      </c>
      <c r="M321" s="26">
        <f>IF([1]DRUM!J298="","",
IF(AND([1]DRUM!K298="Wooden Drum",[1]DRUM!J298&gt;Max_WD_Capacity),Max_WD_Capacity,
[1]DRUM!J298))</f>
        <v>900</v>
      </c>
      <c r="N321" s="26" t="str">
        <f>IF([1]DRUM!K298="","",[1]DRUM!K298)</f>
        <v>Wooden Drum</v>
      </c>
      <c r="O321" s="26">
        <f>IF([1]DRUM!L298="","",[1]DRUM!L298)</f>
        <v>40</v>
      </c>
      <c r="P321" s="26">
        <f>IF([1]DRUM!M298="","",[1]DRUM!M298)</f>
        <v>28</v>
      </c>
      <c r="Q321" s="26">
        <f>IF([1]DRUM!N298="","",[1]DRUM!N298)</f>
        <v>0.28274333882308139</v>
      </c>
      <c r="R321" s="26" t="str">
        <f t="shared" si="48"/>
        <v>Export - Europe</v>
      </c>
      <c r="S321" s="26">
        <f ca="1">IF(N321="",0,
IF(Knee_Application="YES",Knee_Width,IF(Knee_Application="NO",0,
IF(OR(Cable_Type="OH",SearchData("Conductor",Cable_Desc)),0,
IF(N321="Steel Drum",Knee_Width,
IF(N321="Plywood Drum",0,
IF(Country="UAE",0,
IF(AND(OR(SearchData("LSHF",Cable_Desc),SearchData("LSZH",Cable_Desc),SearchData("LS0H",Cable_Desc),SearchData("LSOH",Cable_Desc)),D.nom&gt;40),Knee_Width,
IF(AND(Country="Egypt",D.nom&gt;60),Knee_Width,
IF(AND(Country&lt;&gt;"Egypt",D.nom&gt;35),Knee_Width,
0))))))))))</f>
        <v>125</v>
      </c>
      <c r="T321" s="118">
        <f t="shared" ca="1" si="43"/>
        <v>5</v>
      </c>
      <c r="U321" s="118">
        <f t="shared" ca="1" si="44"/>
        <v>0</v>
      </c>
      <c r="V321" s="117">
        <f t="shared" ca="1" si="45"/>
        <v>0</v>
      </c>
      <c r="W321" s="64">
        <f t="shared" ca="1" si="46"/>
        <v>0</v>
      </c>
      <c r="X321" s="64">
        <f t="shared" ca="1" si="49"/>
        <v>0</v>
      </c>
      <c r="Y321" s="64">
        <f t="shared" ca="1" si="47"/>
        <v>0</v>
      </c>
      <c r="AM321" s="156"/>
    </row>
    <row r="322" spans="1:39">
      <c r="A322" s="12">
        <f t="shared" ca="1" si="40"/>
        <v>0</v>
      </c>
      <c r="B322" s="12" t="str">
        <f>IF([1]DRUM!A299="","",[1]DRUM!A299)</f>
        <v>Export - Europe</v>
      </c>
      <c r="C322" s="12">
        <f t="shared" ca="1" si="41"/>
        <v>0</v>
      </c>
      <c r="D322" s="155">
        <f t="shared" ca="1" si="42"/>
        <v>0</v>
      </c>
      <c r="E322" s="26" t="str">
        <f>IF([1]DRUM!B299="","",[1]DRUM!B299)</f>
        <v>WDB110012</v>
      </c>
      <c r="F322" s="26">
        <f>IF([1]DRUM!C299="","",[1]DRUM!C299)</f>
        <v>1150</v>
      </c>
      <c r="G322" s="26">
        <f>IF([1]DRUM!D299="","",[1]DRUM!D299)</f>
        <v>1100</v>
      </c>
      <c r="H322" s="26">
        <f>IF([1]DRUM!E299="","",[1]DRUM!E299)</f>
        <v>750</v>
      </c>
      <c r="I322" s="26">
        <f>IF([1]DRUM!F299="","",[1]DRUM!F299)</f>
        <v>900</v>
      </c>
      <c r="J322" s="26">
        <f>IF([1]DRUM!G299="","",[1]DRUM!G299)</f>
        <v>1100</v>
      </c>
      <c r="K322" s="26">
        <f>IF([1]DRUM!H299="","",[1]DRUM!H299)</f>
        <v>1100</v>
      </c>
      <c r="L322" s="26" t="str">
        <f>IF([1]DRUM!I299="","",[1]DRUM!I299)</f>
        <v/>
      </c>
      <c r="M322" s="26">
        <f>IF([1]DRUM!J299="","",
IF(AND([1]DRUM!K299="Wooden Drum",[1]DRUM!J299&gt;Max_WD_Capacity),Max_WD_Capacity,
[1]DRUM!J299))</f>
        <v>500</v>
      </c>
      <c r="N322" s="26" t="str">
        <f>IF([1]DRUM!K299="","",[1]DRUM!K299)</f>
        <v>Wooden Drum</v>
      </c>
      <c r="O322" s="26">
        <f>IF([1]DRUM!L299="","",[1]DRUM!L299)</f>
        <v>85</v>
      </c>
      <c r="P322" s="26">
        <f>IF([1]DRUM!M299="","",[1]DRUM!M299)</f>
        <v>50</v>
      </c>
      <c r="Q322" s="26">
        <f>IF([1]DRUM!N299="","",[1]DRUM!N299)</f>
        <v>0.45769077971986299</v>
      </c>
      <c r="R322" s="26" t="str">
        <f t="shared" si="48"/>
        <v>Export - Europe</v>
      </c>
      <c r="S322" s="26">
        <f ca="1">IF(N322="",0,
IF(Knee_Application="YES",Knee_Width,IF(Knee_Application="NO",0,
IF(OR(Cable_Type="OH",SearchData("Conductor",Cable_Desc)),0,
IF(N322="Steel Drum",Knee_Width,
IF(N322="Plywood Drum",0,
IF(Country="UAE",0,
IF(AND(OR(SearchData("LSHF",Cable_Desc),SearchData("LSZH",Cable_Desc),SearchData("LS0H",Cable_Desc),SearchData("LSOH",Cable_Desc)),D.nom&gt;40),Knee_Width,
IF(AND(Country="Egypt",D.nom&gt;60),Knee_Width,
IF(AND(Country&lt;&gt;"Egypt",D.nom&gt;35),Knee_Width,
0))))))))))</f>
        <v>125</v>
      </c>
      <c r="T322" s="118">
        <f t="shared" ca="1" si="43"/>
        <v>6</v>
      </c>
      <c r="U322" s="118">
        <f t="shared" ca="1" si="44"/>
        <v>0</v>
      </c>
      <c r="V322" s="117">
        <f t="shared" ca="1" si="45"/>
        <v>0</v>
      </c>
      <c r="W322" s="64">
        <f t="shared" ca="1" si="46"/>
        <v>0</v>
      </c>
      <c r="X322" s="64">
        <f t="shared" ca="1" si="49"/>
        <v>0</v>
      </c>
      <c r="Y322" s="64">
        <f t="shared" ca="1" si="47"/>
        <v>0</v>
      </c>
      <c r="AM322" s="156"/>
    </row>
    <row r="323" spans="1:39">
      <c r="A323" s="12">
        <f t="shared" ca="1" si="40"/>
        <v>0</v>
      </c>
      <c r="B323" s="12" t="str">
        <f>IF([1]DRUM!A300="","",[1]DRUM!A300)</f>
        <v>Export - Europe</v>
      </c>
      <c r="C323" s="12">
        <f t="shared" ca="1" si="41"/>
        <v>0</v>
      </c>
      <c r="D323" s="155">
        <f t="shared" ca="1" si="42"/>
        <v>0</v>
      </c>
      <c r="E323" s="26" t="str">
        <f>IF([1]DRUM!B300="","",[1]DRUM!B300)</f>
        <v>WDB110008</v>
      </c>
      <c r="F323" s="26">
        <f>IF([1]DRUM!C300="","",[1]DRUM!C300)</f>
        <v>1150</v>
      </c>
      <c r="G323" s="26">
        <f>IF([1]DRUM!D300="","",[1]DRUM!D300)</f>
        <v>1100</v>
      </c>
      <c r="H323" s="26">
        <f>IF([1]DRUM!E300="","",[1]DRUM!E300)</f>
        <v>550</v>
      </c>
      <c r="I323" s="26">
        <f>IF([1]DRUM!F300="","",[1]DRUM!F300)</f>
        <v>750</v>
      </c>
      <c r="J323" s="26">
        <f>IF([1]DRUM!G300="","",[1]DRUM!G300)</f>
        <v>850</v>
      </c>
      <c r="K323" s="26">
        <f>IF([1]DRUM!H300="","",[1]DRUM!H300)</f>
        <v>850</v>
      </c>
      <c r="L323" s="26" t="str">
        <f>IF([1]DRUM!I300="","",[1]DRUM!I300)</f>
        <v/>
      </c>
      <c r="M323" s="26">
        <f>IF([1]DRUM!J300="","",
IF(AND([1]DRUM!K300="Wooden Drum",[1]DRUM!J300&gt;Max_WD_Capacity),Max_WD_Capacity,
[1]DRUM!J300))</f>
        <v>1000</v>
      </c>
      <c r="N323" s="26" t="str">
        <f>IF([1]DRUM!K300="","",[1]DRUM!K300)</f>
        <v>Wooden Drum</v>
      </c>
      <c r="O323" s="26">
        <f>IF([1]DRUM!L300="","",[1]DRUM!L300)</f>
        <v>90</v>
      </c>
      <c r="P323" s="26">
        <f>IF([1]DRUM!M300="","",[1]DRUM!M300)</f>
        <v>38</v>
      </c>
      <c r="Q323" s="26">
        <f>IF([1]DRUM!N300="","",[1]DRUM!N300)</f>
        <v>0.53456162496238824</v>
      </c>
      <c r="R323" s="26" t="str">
        <f t="shared" si="48"/>
        <v>Export - Europe</v>
      </c>
      <c r="S323" s="26">
        <f ca="1">IF(N323="",0,
IF(Knee_Application="YES",Knee_Width,IF(Knee_Application="NO",0,
IF(OR(Cable_Type="OH",SearchData("Conductor",Cable_Desc)),0,
IF(N323="Steel Drum",Knee_Width,
IF(N323="Plywood Drum",0,
IF(Country="UAE",0,
IF(AND(OR(SearchData("LSHF",Cable_Desc),SearchData("LSZH",Cable_Desc),SearchData("LS0H",Cable_Desc),SearchData("LSOH",Cable_Desc)),D.nom&gt;40),Knee_Width,
IF(AND(Country="Egypt",D.nom&gt;60),Knee_Width,
IF(AND(Country&lt;&gt;"Egypt",D.nom&gt;35),Knee_Width,
0))))))))))</f>
        <v>125</v>
      </c>
      <c r="T323" s="118">
        <f t="shared" ca="1" si="43"/>
        <v>5</v>
      </c>
      <c r="U323" s="118">
        <f t="shared" ca="1" si="44"/>
        <v>1</v>
      </c>
      <c r="V323" s="117">
        <f t="shared" ca="1" si="45"/>
        <v>10.549468130754525</v>
      </c>
      <c r="W323" s="64">
        <f t="shared" ca="1" si="46"/>
        <v>0</v>
      </c>
      <c r="X323" s="64">
        <f t="shared" ca="1" si="49"/>
        <v>0</v>
      </c>
      <c r="Y323" s="64">
        <f t="shared" ca="1" si="47"/>
        <v>0</v>
      </c>
      <c r="AM323" s="156"/>
    </row>
    <row r="324" spans="1:39">
      <c r="A324" s="12">
        <f t="shared" ca="1" si="40"/>
        <v>0</v>
      </c>
      <c r="B324" s="12" t="str">
        <f>IF([1]DRUM!A301="","",[1]DRUM!A301)</f>
        <v>Export - Europe</v>
      </c>
      <c r="C324" s="12">
        <f t="shared" ca="1" si="41"/>
        <v>0</v>
      </c>
      <c r="D324" s="155">
        <f t="shared" ca="1" si="42"/>
        <v>0</v>
      </c>
      <c r="E324" s="26" t="str">
        <f>IF([1]DRUM!B301="","",[1]DRUM!B301)</f>
        <v>WDB125012</v>
      </c>
      <c r="F324" s="26">
        <f>IF([1]DRUM!C301="","",[1]DRUM!C301)</f>
        <v>1300</v>
      </c>
      <c r="G324" s="26">
        <f>IF([1]DRUM!D301="","",[1]DRUM!D301)</f>
        <v>1250</v>
      </c>
      <c r="H324" s="26">
        <f>IF([1]DRUM!E301="","",[1]DRUM!E301)</f>
        <v>950</v>
      </c>
      <c r="I324" s="26">
        <f>IF([1]DRUM!F301="","",[1]DRUM!F301)</f>
        <v>900</v>
      </c>
      <c r="J324" s="26">
        <f>IF([1]DRUM!G301="","",[1]DRUM!G301)</f>
        <v>1100</v>
      </c>
      <c r="K324" s="26">
        <f>IF([1]DRUM!H301="","",[1]DRUM!H301)</f>
        <v>1100</v>
      </c>
      <c r="L324" s="26" t="str">
        <f>IF([1]DRUM!I301="","",[1]DRUM!I301)</f>
        <v/>
      </c>
      <c r="M324" s="26">
        <f>IF([1]DRUM!J301="","",
IF(AND([1]DRUM!K301="Wooden Drum",[1]DRUM!J301&gt;Max_WD_Capacity),Max_WD_Capacity,
[1]DRUM!J301))</f>
        <v>500</v>
      </c>
      <c r="N324" s="26" t="str">
        <f>IF([1]DRUM!K301="","",[1]DRUM!K301)</f>
        <v>Wooden Drum</v>
      </c>
      <c r="O324" s="26">
        <f>IF([1]DRUM!L301="","",[1]DRUM!L301)</f>
        <v>120</v>
      </c>
      <c r="P324" s="26">
        <f>IF([1]DRUM!M301="","",[1]DRUM!M301)</f>
        <v>56</v>
      </c>
      <c r="Q324" s="26">
        <f>IF([1]DRUM!N301="","",[1]DRUM!N301)</f>
        <v>0.46652650905808424</v>
      </c>
      <c r="R324" s="26" t="str">
        <f t="shared" si="48"/>
        <v>Export - Europe</v>
      </c>
      <c r="S324" s="26">
        <f ca="1">IF(N324="",0,
IF(Knee_Application="YES",Knee_Width,IF(Knee_Application="NO",0,
IF(OR(Cable_Type="OH",SearchData("Conductor",Cable_Desc)),0,
IF(N324="Steel Drum",Knee_Width,
IF(N324="Plywood Drum",0,
IF(Country="UAE",0,
IF(AND(OR(SearchData("LSHF",Cable_Desc),SearchData("LSZH",Cable_Desc),SearchData("LS0H",Cable_Desc),SearchData("LSOH",Cable_Desc)),D.nom&gt;40),Knee_Width,
IF(AND(Country="Egypt",D.nom&gt;60),Knee_Width,
IF(AND(Country&lt;&gt;"Egypt",D.nom&gt;35),Knee_Width,
0))))))))))</f>
        <v>125</v>
      </c>
      <c r="T324" s="118">
        <f t="shared" ca="1" si="43"/>
        <v>6</v>
      </c>
      <c r="U324" s="118">
        <f t="shared" ca="1" si="44"/>
        <v>0</v>
      </c>
      <c r="V324" s="117">
        <f t="shared" ca="1" si="45"/>
        <v>0</v>
      </c>
      <c r="W324" s="64">
        <f t="shared" ca="1" si="46"/>
        <v>0</v>
      </c>
      <c r="X324" s="64">
        <f t="shared" ca="1" si="49"/>
        <v>0</v>
      </c>
      <c r="Y324" s="64">
        <f t="shared" ca="1" si="47"/>
        <v>0</v>
      </c>
      <c r="AM324" s="156"/>
    </row>
    <row r="325" spans="1:39">
      <c r="A325" s="12">
        <f t="shared" ca="1" si="40"/>
        <v>0</v>
      </c>
      <c r="B325" s="12" t="str">
        <f>IF([1]DRUM!A302="","",[1]DRUM!A302)</f>
        <v>Export - Europe</v>
      </c>
      <c r="C325" s="12">
        <f t="shared" ca="1" si="41"/>
        <v>0</v>
      </c>
      <c r="D325" s="155">
        <f t="shared" ca="1" si="42"/>
        <v>0</v>
      </c>
      <c r="E325" s="26" t="str">
        <f>IF([1]DRUM!B302="","",[1]DRUM!B302)</f>
        <v>WDB125008</v>
      </c>
      <c r="F325" s="26">
        <f>IF([1]DRUM!C302="","",[1]DRUM!C302)</f>
        <v>1300</v>
      </c>
      <c r="G325" s="26">
        <f>IF([1]DRUM!D302="","",[1]DRUM!D302)</f>
        <v>1250</v>
      </c>
      <c r="H325" s="26">
        <f>IF([1]DRUM!E302="","",[1]DRUM!E302)</f>
        <v>900</v>
      </c>
      <c r="I325" s="26">
        <f>IF([1]DRUM!F302="","",[1]DRUM!F302)</f>
        <v>900</v>
      </c>
      <c r="J325" s="26">
        <f>IF([1]DRUM!G302="","",[1]DRUM!G302)</f>
        <v>1100</v>
      </c>
      <c r="K325" s="26">
        <f>IF([1]DRUM!H302="","",[1]DRUM!H302)</f>
        <v>1100</v>
      </c>
      <c r="L325" s="26" t="str">
        <f>IF([1]DRUM!I302="","",[1]DRUM!I302)</f>
        <v/>
      </c>
      <c r="M325" s="26">
        <f>IF([1]DRUM!J302="","",
IF(AND([1]DRUM!K302="Wooden Drum",[1]DRUM!J302&gt;Max_WD_Capacity),Max_WD_Capacity,
[1]DRUM!J302))</f>
        <v>1000</v>
      </c>
      <c r="N325" s="26" t="str">
        <f>IF([1]DRUM!K302="","",[1]DRUM!K302)</f>
        <v>Wooden Drum</v>
      </c>
      <c r="O325" s="26">
        <f>IF([1]DRUM!L302="","",[1]DRUM!L302)</f>
        <v>120</v>
      </c>
      <c r="P325" s="26">
        <f>IF([1]DRUM!M302="","",[1]DRUM!M302)</f>
        <v>56</v>
      </c>
      <c r="Q325" s="26">
        <f>IF([1]DRUM!N302="","",[1]DRUM!N302)</f>
        <v>0.53191090616092185</v>
      </c>
      <c r="R325" s="26" t="str">
        <f t="shared" si="48"/>
        <v>Export - Europe</v>
      </c>
      <c r="S325" s="26">
        <f ca="1">IF(N325="",0,
IF(Knee_Application="YES",Knee_Width,IF(Knee_Application="NO",0,
IF(OR(Cable_Type="OH",SearchData("Conductor",Cable_Desc)),0,
IF(N325="Steel Drum",Knee_Width,
IF(N325="Plywood Drum",0,
IF(Country="UAE",0,
IF(AND(OR(SearchData("LSHF",Cable_Desc),SearchData("LSZH",Cable_Desc),SearchData("LS0H",Cable_Desc),SearchData("LSOH",Cable_Desc)),D.nom&gt;40),Knee_Width,
IF(AND(Country="Egypt",D.nom&gt;60),Knee_Width,
IF(AND(Country&lt;&gt;"Egypt",D.nom&gt;35),Knee_Width,
0))))))))))</f>
        <v>125</v>
      </c>
      <c r="T325" s="118">
        <f t="shared" ca="1" si="43"/>
        <v>6</v>
      </c>
      <c r="U325" s="118">
        <f t="shared" ca="1" si="44"/>
        <v>0</v>
      </c>
      <c r="V325" s="117">
        <f t="shared" ca="1" si="45"/>
        <v>0</v>
      </c>
      <c r="W325" s="64">
        <f t="shared" ca="1" si="46"/>
        <v>0</v>
      </c>
      <c r="X325" s="64">
        <f t="shared" ca="1" si="49"/>
        <v>0</v>
      </c>
      <c r="Y325" s="64">
        <f t="shared" ca="1" si="47"/>
        <v>0</v>
      </c>
      <c r="AM325" s="156"/>
    </row>
    <row r="326" spans="1:39">
      <c r="A326" s="12">
        <f t="shared" ca="1" si="40"/>
        <v>0</v>
      </c>
      <c r="B326" s="12" t="str">
        <f>IF([1]DRUM!A303="","",[1]DRUM!A303)</f>
        <v>Export - Europe</v>
      </c>
      <c r="C326" s="12">
        <f t="shared" ca="1" si="41"/>
        <v>0</v>
      </c>
      <c r="D326" s="155">
        <f t="shared" ca="1" si="42"/>
        <v>0</v>
      </c>
      <c r="E326" s="26" t="str">
        <f>IF([1]DRUM!B303="","",[1]DRUM!B303)</f>
        <v>WDB140006</v>
      </c>
      <c r="F326" s="26">
        <f>IF([1]DRUM!C303="","",[1]DRUM!C303)</f>
        <v>1450</v>
      </c>
      <c r="G326" s="26">
        <f>IF([1]DRUM!D303="","",[1]DRUM!D303)</f>
        <v>1400</v>
      </c>
      <c r="H326" s="26">
        <f>IF([1]DRUM!E303="","",[1]DRUM!E303)</f>
        <v>1100</v>
      </c>
      <c r="I326" s="26">
        <f>IF([1]DRUM!F303="","",[1]DRUM!F303)</f>
        <v>900</v>
      </c>
      <c r="J326" s="26">
        <f>IF([1]DRUM!G303="","",[1]DRUM!G303)</f>
        <v>1100</v>
      </c>
      <c r="K326" s="26">
        <f>IF([1]DRUM!H303="","",[1]DRUM!H303)</f>
        <v>1100</v>
      </c>
      <c r="L326" s="26" t="str">
        <f>IF([1]DRUM!I303="","",[1]DRUM!I303)</f>
        <v/>
      </c>
      <c r="M326" s="26">
        <f>IF([1]DRUM!J303="","",
IF(AND([1]DRUM!K303="Wooden Drum",[1]DRUM!J303&gt;Max_WD_Capacity),Max_WD_Capacity,
[1]DRUM!J303))</f>
        <v>800</v>
      </c>
      <c r="N326" s="26" t="str">
        <f>IF([1]DRUM!K303="","",[1]DRUM!K303)</f>
        <v>Wooden Drum</v>
      </c>
      <c r="O326" s="26">
        <f>IF([1]DRUM!L303="","",[1]DRUM!L303)</f>
        <v>165</v>
      </c>
      <c r="P326" s="26">
        <f>IF([1]DRUM!M303="","",[1]DRUM!M303)</f>
        <v>63</v>
      </c>
      <c r="Q326" s="26">
        <f>IF([1]DRUM!N303="","",[1]DRUM!N303)</f>
        <v>0.53014376029327759</v>
      </c>
      <c r="R326" s="26" t="str">
        <f t="shared" si="48"/>
        <v>Export - Europe</v>
      </c>
      <c r="S326" s="26">
        <f ca="1">IF(N326="",0,
IF(Knee_Application="YES",Knee_Width,IF(Knee_Application="NO",0,
IF(OR(Cable_Type="OH",SearchData("Conductor",Cable_Desc)),0,
IF(N326="Steel Drum",Knee_Width,
IF(N326="Plywood Drum",0,
IF(Country="UAE",0,
IF(AND(OR(SearchData("LSHF",Cable_Desc),SearchData("LSZH",Cable_Desc),SearchData("LS0H",Cable_Desc),SearchData("LSOH",Cable_Desc)),D.nom&gt;40),Knee_Width,
IF(AND(Country="Egypt",D.nom&gt;60),Knee_Width,
IF(AND(Country&lt;&gt;"Egypt",D.nom&gt;35),Knee_Width,
0))))))))))</f>
        <v>125</v>
      </c>
      <c r="T326" s="118">
        <f t="shared" ca="1" si="43"/>
        <v>6</v>
      </c>
      <c r="U326" s="118">
        <f t="shared" ca="1" si="44"/>
        <v>0</v>
      </c>
      <c r="V326" s="117">
        <f t="shared" ca="1" si="45"/>
        <v>0</v>
      </c>
      <c r="W326" s="64">
        <f t="shared" ca="1" si="46"/>
        <v>0</v>
      </c>
      <c r="X326" s="64">
        <f t="shared" ca="1" si="49"/>
        <v>0</v>
      </c>
      <c r="Y326" s="64">
        <f t="shared" ca="1" si="47"/>
        <v>0</v>
      </c>
      <c r="AM326" s="156"/>
    </row>
    <row r="327" spans="1:39">
      <c r="A327" s="12">
        <f t="shared" ca="1" si="40"/>
        <v>0</v>
      </c>
      <c r="B327" s="12" t="str">
        <f>IF([1]DRUM!A304="","",[1]DRUM!A304)</f>
        <v>Export - Europe</v>
      </c>
      <c r="C327" s="12">
        <f t="shared" ca="1" si="41"/>
        <v>0</v>
      </c>
      <c r="D327" s="155">
        <f t="shared" ca="1" si="42"/>
        <v>0</v>
      </c>
      <c r="E327" s="26" t="str">
        <f>IF([1]DRUM!B304="","",[1]DRUM!B304)</f>
        <v>WDB140007</v>
      </c>
      <c r="F327" s="26">
        <f>IF([1]DRUM!C304="","",[1]DRUM!C304)</f>
        <v>1450</v>
      </c>
      <c r="G327" s="26">
        <f>IF([1]DRUM!D304="","",[1]DRUM!D304)</f>
        <v>1400</v>
      </c>
      <c r="H327" s="26">
        <f>IF([1]DRUM!E304="","",[1]DRUM!E304)</f>
        <v>700</v>
      </c>
      <c r="I327" s="26">
        <f>IF([1]DRUM!F304="","",[1]DRUM!F304)</f>
        <v>900</v>
      </c>
      <c r="J327" s="26">
        <f>IF([1]DRUM!G304="","",[1]DRUM!G304)</f>
        <v>1100</v>
      </c>
      <c r="K327" s="26">
        <f>IF([1]DRUM!H304="","",[1]DRUM!H304)</f>
        <v>1100</v>
      </c>
      <c r="L327" s="26" t="str">
        <f>IF([1]DRUM!I304="","",[1]DRUM!I304)</f>
        <v/>
      </c>
      <c r="M327" s="26">
        <f>IF([1]DRUM!J304="","",
IF(AND([1]DRUM!K304="Wooden Drum",[1]DRUM!J304&gt;Max_WD_Capacity),Max_WD_Capacity,
[1]DRUM!J304))</f>
        <v>2000</v>
      </c>
      <c r="N327" s="26" t="str">
        <f>IF([1]DRUM!K304="","",[1]DRUM!K304)</f>
        <v>Wooden Drum</v>
      </c>
      <c r="O327" s="26">
        <f>IF([1]DRUM!L304="","",[1]DRUM!L304)</f>
        <v>145</v>
      </c>
      <c r="P327" s="26">
        <f>IF([1]DRUM!M304="","",[1]DRUM!M304)</f>
        <v>63</v>
      </c>
      <c r="Q327" s="26">
        <f>IF([1]DRUM!N304="","",[1]DRUM!N304)</f>
        <v>1.0390817701748241</v>
      </c>
      <c r="R327" s="26" t="str">
        <f t="shared" si="48"/>
        <v>Export - Europe</v>
      </c>
      <c r="S327" s="26">
        <f ca="1">IF(N327="",0,
IF(Knee_Application="YES",Knee_Width,IF(Knee_Application="NO",0,
IF(OR(Cable_Type="OH",SearchData("Conductor",Cable_Desc)),0,
IF(N327="Steel Drum",Knee_Width,
IF(N327="Plywood Drum",0,
IF(Country="UAE",0,
IF(AND(OR(SearchData("LSHF",Cable_Desc),SearchData("LSZH",Cable_Desc),SearchData("LS0H",Cable_Desc),SearchData("LSOH",Cable_Desc)),D.nom&gt;40),Knee_Width,
IF(AND(Country="Egypt",D.nom&gt;60),Knee_Width,
IF(AND(Country&lt;&gt;"Egypt",D.nom&gt;35),Knee_Width,
0))))))))))</f>
        <v>125</v>
      </c>
      <c r="T327" s="118">
        <f t="shared" ca="1" si="43"/>
        <v>6</v>
      </c>
      <c r="U327" s="118">
        <f t="shared" ca="1" si="44"/>
        <v>1</v>
      </c>
      <c r="V327" s="117">
        <f t="shared" ca="1" si="45"/>
        <v>15.486795145136243</v>
      </c>
      <c r="W327" s="64">
        <f t="shared" ca="1" si="46"/>
        <v>0</v>
      </c>
      <c r="X327" s="64">
        <f t="shared" ca="1" si="49"/>
        <v>0</v>
      </c>
      <c r="Y327" s="64">
        <f t="shared" ca="1" si="47"/>
        <v>0</v>
      </c>
      <c r="AM327" s="156"/>
    </row>
    <row r="328" spans="1:39">
      <c r="A328" s="12">
        <f t="shared" ca="1" si="40"/>
        <v>0</v>
      </c>
      <c r="B328" s="12" t="str">
        <f>IF([1]DRUM!A305="","",[1]DRUM!A305)</f>
        <v>Export - Europe</v>
      </c>
      <c r="C328" s="12">
        <f t="shared" ca="1" si="41"/>
        <v>0</v>
      </c>
      <c r="D328" s="155">
        <f t="shared" ca="1" si="42"/>
        <v>0</v>
      </c>
      <c r="E328" s="26" t="str">
        <f>IF([1]DRUM!B305="","",[1]DRUM!B305)</f>
        <v>WDB140012</v>
      </c>
      <c r="F328" s="26">
        <f>IF([1]DRUM!C305="","",[1]DRUM!C305)</f>
        <v>1450</v>
      </c>
      <c r="G328" s="26">
        <f>IF([1]DRUM!D305="","",[1]DRUM!D305)</f>
        <v>1400</v>
      </c>
      <c r="H328" s="26">
        <f>IF([1]DRUM!E305="","",[1]DRUM!E305)</f>
        <v>700</v>
      </c>
      <c r="I328" s="26">
        <f>IF([1]DRUM!F305="","",[1]DRUM!F305)</f>
        <v>800</v>
      </c>
      <c r="J328" s="26">
        <f>IF([1]DRUM!G305="","",[1]DRUM!G305)</f>
        <v>990</v>
      </c>
      <c r="K328" s="26">
        <f>IF([1]DRUM!H305="","",[1]DRUM!H305)</f>
        <v>990</v>
      </c>
      <c r="L328" s="26" t="str">
        <f>IF([1]DRUM!I305="","",[1]DRUM!I305)</f>
        <v/>
      </c>
      <c r="M328" s="26">
        <f>IF([1]DRUM!J305="","",
IF(AND([1]DRUM!K305="Wooden Drum",[1]DRUM!J305&gt;Max_WD_Capacity),Max_WD_Capacity,
[1]DRUM!J305))</f>
        <v>2500</v>
      </c>
      <c r="N328" s="26" t="str">
        <f>IF([1]DRUM!K305="","",[1]DRUM!K305)</f>
        <v>Wooden Drum</v>
      </c>
      <c r="O328" s="26">
        <f>IF([1]DRUM!L305="","",[1]DRUM!L305)</f>
        <v>165</v>
      </c>
      <c r="P328" s="26">
        <f>IF([1]DRUM!M305="","",[1]DRUM!M305)</f>
        <v>56</v>
      </c>
      <c r="Q328" s="26">
        <f>IF([1]DRUM!N305="","",[1]DRUM!N305)</f>
        <v>0.92362824015539924</v>
      </c>
      <c r="R328" s="26" t="str">
        <f t="shared" si="48"/>
        <v>Export - Europe</v>
      </c>
      <c r="S328" s="26">
        <f ca="1">IF(N328="",0,
IF(Knee_Application="YES",Knee_Width,IF(Knee_Application="NO",0,
IF(OR(Cable_Type="OH",SearchData("Conductor",Cable_Desc)),0,
IF(N328="Steel Drum",Knee_Width,
IF(N328="Plywood Drum",0,
IF(Country="UAE",0,
IF(AND(OR(SearchData("LSHF",Cable_Desc),SearchData("LSZH",Cable_Desc),SearchData("LS0H",Cable_Desc),SearchData("LSOH",Cable_Desc)),D.nom&gt;40),Knee_Width,
IF(AND(Country="Egypt",D.nom&gt;60),Knee_Width,
IF(AND(Country&lt;&gt;"Egypt",D.nom&gt;35),Knee_Width,
0))))))))))</f>
        <v>125</v>
      </c>
      <c r="T328" s="118">
        <f t="shared" ca="1" si="43"/>
        <v>5</v>
      </c>
      <c r="U328" s="118">
        <f t="shared" ca="1" si="44"/>
        <v>1</v>
      </c>
      <c r="V328" s="117">
        <f t="shared" ca="1" si="45"/>
        <v>12.90566262094687</v>
      </c>
      <c r="W328" s="64">
        <f t="shared" ca="1" si="46"/>
        <v>0</v>
      </c>
      <c r="X328" s="64">
        <f t="shared" ca="1" si="49"/>
        <v>0</v>
      </c>
      <c r="Y328" s="64">
        <f t="shared" ca="1" si="47"/>
        <v>0</v>
      </c>
      <c r="AM328" s="156"/>
    </row>
    <row r="329" spans="1:39">
      <c r="A329" s="12">
        <f t="shared" ca="1" si="40"/>
        <v>0</v>
      </c>
      <c r="B329" s="12" t="str">
        <f>IF([1]DRUM!A306="","",[1]DRUM!A306)</f>
        <v>Export - Europe</v>
      </c>
      <c r="C329" s="12">
        <f t="shared" ca="1" si="41"/>
        <v>0</v>
      </c>
      <c r="D329" s="155">
        <f t="shared" ca="1" si="42"/>
        <v>0</v>
      </c>
      <c r="E329" s="26" t="str">
        <f>IF([1]DRUM!B306="","",[1]DRUM!B306)</f>
        <v>WDB140010</v>
      </c>
      <c r="F329" s="26">
        <f>IF([1]DRUM!C306="","",[1]DRUM!C306)</f>
        <v>1450</v>
      </c>
      <c r="G329" s="26">
        <f>IF([1]DRUM!D306="","",[1]DRUM!D306)</f>
        <v>1400</v>
      </c>
      <c r="H329" s="26">
        <f>IF([1]DRUM!E306="","",[1]DRUM!E306)</f>
        <v>700</v>
      </c>
      <c r="I329" s="26">
        <f>IF([1]DRUM!F306="","",[1]DRUM!F306)</f>
        <v>900</v>
      </c>
      <c r="J329" s="26">
        <f>IF([1]DRUM!G306="","",[1]DRUM!G306)</f>
        <v>1100</v>
      </c>
      <c r="K329" s="26">
        <f>IF([1]DRUM!H306="","",[1]DRUM!H306)</f>
        <v>1100</v>
      </c>
      <c r="L329" s="26" t="str">
        <f>IF([1]DRUM!I306="","",[1]DRUM!I306)</f>
        <v/>
      </c>
      <c r="M329" s="26">
        <f>IF([1]DRUM!J306="","",
IF(AND([1]DRUM!K306="Wooden Drum",[1]DRUM!J306&gt;Max_WD_Capacity),Max_WD_Capacity,
[1]DRUM!J306))</f>
        <v>3500</v>
      </c>
      <c r="N329" s="26" t="str">
        <f>IF([1]DRUM!K306="","",[1]DRUM!K306)</f>
        <v>Wooden Drum</v>
      </c>
      <c r="O329" s="26">
        <f>IF([1]DRUM!L306="","",[1]DRUM!L306)</f>
        <v>165</v>
      </c>
      <c r="P329" s="26">
        <f>IF([1]DRUM!M306="","",[1]DRUM!M306)</f>
        <v>63</v>
      </c>
      <c r="Q329" s="26">
        <f>IF([1]DRUM!N306="","",[1]DRUM!N306)</f>
        <v>1.0390817701748241</v>
      </c>
      <c r="R329" s="26" t="str">
        <f t="shared" si="48"/>
        <v>Export - Europe</v>
      </c>
      <c r="S329" s="26">
        <f ca="1">IF(N329="",0,
IF(Knee_Application="YES",Knee_Width,IF(Knee_Application="NO",0,
IF(OR(Cable_Type="OH",SearchData("Conductor",Cable_Desc)),0,
IF(N329="Steel Drum",Knee_Width,
IF(N329="Plywood Drum",0,
IF(Country="UAE",0,
IF(AND(OR(SearchData("LSHF",Cable_Desc),SearchData("LSZH",Cable_Desc),SearchData("LS0H",Cable_Desc),SearchData("LSOH",Cable_Desc)),D.nom&gt;40),Knee_Width,
IF(AND(Country="Egypt",D.nom&gt;60),Knee_Width,
IF(AND(Country&lt;&gt;"Egypt",D.nom&gt;35),Knee_Width,
0))))))))))</f>
        <v>125</v>
      </c>
      <c r="T329" s="118">
        <f t="shared" ca="1" si="43"/>
        <v>6</v>
      </c>
      <c r="U329" s="118">
        <f t="shared" ca="1" si="44"/>
        <v>1</v>
      </c>
      <c r="V329" s="117">
        <f t="shared" ca="1" si="45"/>
        <v>15.486795145136243</v>
      </c>
      <c r="W329" s="64">
        <f t="shared" ca="1" si="46"/>
        <v>0</v>
      </c>
      <c r="X329" s="64">
        <f t="shared" ca="1" si="49"/>
        <v>1</v>
      </c>
      <c r="Y329" s="64">
        <f t="shared" ca="1" si="47"/>
        <v>0</v>
      </c>
      <c r="AM329" s="156"/>
    </row>
    <row r="330" spans="1:39">
      <c r="A330" s="12">
        <f t="shared" ca="1" si="40"/>
        <v>0</v>
      </c>
      <c r="B330" s="12" t="str">
        <f>IF([1]DRUM!A307="","",[1]DRUM!A307)</f>
        <v>Export - Europe</v>
      </c>
      <c r="C330" s="12">
        <f t="shared" ca="1" si="41"/>
        <v>0</v>
      </c>
      <c r="D330" s="155">
        <f t="shared" ca="1" si="42"/>
        <v>0</v>
      </c>
      <c r="E330" s="26" t="str">
        <f>IF([1]DRUM!B307="","",[1]DRUM!B307)</f>
        <v>WDB150016</v>
      </c>
      <c r="F330" s="26">
        <f>IF([1]DRUM!C307="","",[1]DRUM!C307)</f>
        <v>1550</v>
      </c>
      <c r="G330" s="26">
        <f>IF([1]DRUM!D307="","",[1]DRUM!D307)</f>
        <v>1500</v>
      </c>
      <c r="H330" s="26">
        <f>IF([1]DRUM!E307="","",[1]DRUM!E307)</f>
        <v>1150</v>
      </c>
      <c r="I330" s="26">
        <f>IF([1]DRUM!F307="","",[1]DRUM!F307)</f>
        <v>900</v>
      </c>
      <c r="J330" s="26">
        <f>IF([1]DRUM!G307="","",[1]DRUM!G307)</f>
        <v>1100</v>
      </c>
      <c r="K330" s="26">
        <f>IF([1]DRUM!H307="","",[1]DRUM!H307)</f>
        <v>1100</v>
      </c>
      <c r="L330" s="26" t="str">
        <f>IF([1]DRUM!I307="","",[1]DRUM!I307)</f>
        <v/>
      </c>
      <c r="M330" s="26">
        <f>IF([1]DRUM!J307="","",
IF(AND([1]DRUM!K307="Wooden Drum",[1]DRUM!J307&gt;Max_WD_Capacity),Max_WD_Capacity,
[1]DRUM!J307))</f>
        <v>1000</v>
      </c>
      <c r="N330" s="26" t="str">
        <f>IF([1]DRUM!K307="","",[1]DRUM!K307)</f>
        <v>Wooden Drum</v>
      </c>
      <c r="O330" s="26">
        <f>IF([1]DRUM!L307="","",[1]DRUM!L307)</f>
        <v>230</v>
      </c>
      <c r="P330" s="26">
        <f>IF([1]DRUM!M307="","",[1]DRUM!M307)</f>
        <v>67</v>
      </c>
      <c r="Q330" s="26">
        <f>IF([1]DRUM!N307="","",[1]DRUM!N307)</f>
        <v>0.65561111689601992</v>
      </c>
      <c r="R330" s="26" t="str">
        <f t="shared" si="48"/>
        <v>Export - Europe</v>
      </c>
      <c r="S330" s="26">
        <f ca="1">IF(N330="",0,
IF(Knee_Application="YES",Knee_Width,IF(Knee_Application="NO",0,
IF(OR(Cable_Type="OH",SearchData("Conductor",Cable_Desc)),0,
IF(N330="Steel Drum",Knee_Width,
IF(N330="Plywood Drum",0,
IF(Country="UAE",0,
IF(AND(OR(SearchData("LSHF",Cable_Desc),SearchData("LSZH",Cable_Desc),SearchData("LS0H",Cable_Desc),SearchData("LSOH",Cable_Desc)),D.nom&gt;40),Knee_Width,
IF(AND(Country="Egypt",D.nom&gt;60),Knee_Width,
IF(AND(Country&lt;&gt;"Egypt",D.nom&gt;35),Knee_Width,
0))))))))))</f>
        <v>125</v>
      </c>
      <c r="T330" s="118">
        <f t="shared" ca="1" si="43"/>
        <v>6</v>
      </c>
      <c r="U330" s="118">
        <f t="shared" ca="1" si="44"/>
        <v>0</v>
      </c>
      <c r="V330" s="117">
        <f t="shared" ca="1" si="45"/>
        <v>0</v>
      </c>
      <c r="W330" s="64">
        <f t="shared" ca="1" si="46"/>
        <v>0</v>
      </c>
      <c r="X330" s="64">
        <f t="shared" ca="1" si="49"/>
        <v>0</v>
      </c>
      <c r="Y330" s="64">
        <f t="shared" ca="1" si="47"/>
        <v>0</v>
      </c>
      <c r="AM330" s="156"/>
    </row>
    <row r="331" spans="1:39">
      <c r="A331" s="12">
        <f t="shared" ca="1" si="40"/>
        <v>0</v>
      </c>
      <c r="B331" s="12" t="str">
        <f>IF([1]DRUM!A308="","",[1]DRUM!A308)</f>
        <v>Export - Europe</v>
      </c>
      <c r="C331" s="12">
        <f t="shared" ca="1" si="41"/>
        <v>0</v>
      </c>
      <c r="D331" s="155">
        <f t="shared" ca="1" si="42"/>
        <v>0</v>
      </c>
      <c r="E331" s="26" t="str">
        <f>IF([1]DRUM!B308="","",[1]DRUM!B308)</f>
        <v>WDB150024</v>
      </c>
      <c r="F331" s="26">
        <f>IF([1]DRUM!C308="","",[1]DRUM!C308)</f>
        <v>1550</v>
      </c>
      <c r="G331" s="26">
        <f>IF([1]DRUM!D308="","",[1]DRUM!D308)</f>
        <v>1500</v>
      </c>
      <c r="H331" s="26">
        <f>IF([1]DRUM!E308="","",[1]DRUM!E308)</f>
        <v>600</v>
      </c>
      <c r="I331" s="26">
        <f>IF([1]DRUM!F308="","",[1]DRUM!F308)</f>
        <v>900</v>
      </c>
      <c r="J331" s="26">
        <f>IF([1]DRUM!G308="","",[1]DRUM!G308)</f>
        <v>1100</v>
      </c>
      <c r="K331" s="26">
        <f>IF([1]DRUM!H308="","",[1]DRUM!H308)</f>
        <v>1100</v>
      </c>
      <c r="L331" s="26" t="str">
        <f>IF([1]DRUM!I308="","",[1]DRUM!I308)</f>
        <v/>
      </c>
      <c r="M331" s="26">
        <f>IF([1]DRUM!J308="","",
IF(AND([1]DRUM!K308="Wooden Drum",[1]DRUM!J308&gt;Max_WD_Capacity),Max_WD_Capacity,
[1]DRUM!J308))</f>
        <v>1500</v>
      </c>
      <c r="N331" s="26" t="str">
        <f>IF([1]DRUM!K308="","",[1]DRUM!K308)</f>
        <v>Wooden Drum</v>
      </c>
      <c r="O331" s="26">
        <f>IF([1]DRUM!L308="","",[1]DRUM!L308)</f>
        <v>122</v>
      </c>
      <c r="P331" s="26">
        <f>IF([1]DRUM!M308="","",[1]DRUM!M308)</f>
        <v>67</v>
      </c>
      <c r="Q331" s="26">
        <f>IF([1]DRUM!N308="","",[1]DRUM!N308)</f>
        <v>1.3359622759390595</v>
      </c>
      <c r="R331" s="26" t="str">
        <f t="shared" si="48"/>
        <v>Export - Europe</v>
      </c>
      <c r="S331" s="26">
        <f ca="1">IF(N331="",0,
IF(Knee_Application="YES",Knee_Width,IF(Knee_Application="NO",0,
IF(OR(Cable_Type="OH",SearchData("Conductor",Cable_Desc)),0,
IF(N331="Steel Drum",Knee_Width,
IF(N331="Plywood Drum",0,
IF(Country="UAE",0,
IF(AND(OR(SearchData("LSHF",Cable_Desc),SearchData("LSZH",Cable_Desc),SearchData("LS0H",Cable_Desc),SearchData("LSOH",Cable_Desc)),D.nom&gt;40),Knee_Width,
IF(AND(Country="Egypt",D.nom&gt;60),Knee_Width,
IF(AND(Country&lt;&gt;"Egypt",D.nom&gt;35),Knee_Width,
0))))))))))</f>
        <v>125</v>
      </c>
      <c r="T331" s="118">
        <f t="shared" ca="1" si="43"/>
        <v>6</v>
      </c>
      <c r="U331" s="118">
        <f t="shared" ca="1" si="44"/>
        <v>2</v>
      </c>
      <c r="V331" s="117">
        <f t="shared" ca="1" si="45"/>
        <v>31.787891106082963</v>
      </c>
      <c r="W331" s="64">
        <f t="shared" ca="1" si="46"/>
        <v>0</v>
      </c>
      <c r="X331" s="64">
        <f t="shared" ca="1" si="49"/>
        <v>0</v>
      </c>
      <c r="Y331" s="64">
        <f t="shared" ca="1" si="47"/>
        <v>0</v>
      </c>
      <c r="AM331" s="156"/>
    </row>
    <row r="332" spans="1:39">
      <c r="A332" s="12">
        <f t="shared" ca="1" si="40"/>
        <v>0</v>
      </c>
      <c r="B332" s="12" t="str">
        <f>IF([1]DRUM!A309="","",[1]DRUM!A309)</f>
        <v>Export - Europe</v>
      </c>
      <c r="C332" s="12">
        <f t="shared" ca="1" si="41"/>
        <v>0</v>
      </c>
      <c r="D332" s="155">
        <f t="shared" ca="1" si="42"/>
        <v>0</v>
      </c>
      <c r="E332" s="26" t="str">
        <f>IF([1]DRUM!B309="","",[1]DRUM!B309)</f>
        <v>WDB150012</v>
      </c>
      <c r="F332" s="26">
        <f>IF([1]DRUM!C309="","",[1]DRUM!C309)</f>
        <v>1550</v>
      </c>
      <c r="G332" s="26">
        <f>IF([1]DRUM!D309="","",[1]DRUM!D309)</f>
        <v>1500</v>
      </c>
      <c r="H332" s="26">
        <f>IF([1]DRUM!E309="","",[1]DRUM!E309)</f>
        <v>700</v>
      </c>
      <c r="I332" s="26">
        <f>IF([1]DRUM!F309="","",[1]DRUM!F309)</f>
        <v>800</v>
      </c>
      <c r="J332" s="26">
        <f>IF([1]DRUM!G309="","",[1]DRUM!G309)</f>
        <v>990</v>
      </c>
      <c r="K332" s="26">
        <f>IF([1]DRUM!H309="","",[1]DRUM!H309)</f>
        <v>990</v>
      </c>
      <c r="L332" s="26" t="str">
        <f>IF([1]DRUM!I309="","",[1]DRUM!I309)</f>
        <v/>
      </c>
      <c r="M332" s="26">
        <f>IF([1]DRUM!J309="","",
IF(AND([1]DRUM!K309="Wooden Drum",[1]DRUM!J309&gt;Max_WD_Capacity),Max_WD_Capacity,
[1]DRUM!J309))</f>
        <v>3000</v>
      </c>
      <c r="N332" s="26" t="str">
        <f>IF([1]DRUM!K309="","",[1]DRUM!K309)</f>
        <v>Wooden Drum</v>
      </c>
      <c r="O332" s="26">
        <f>IF([1]DRUM!L309="","",[1]DRUM!L309)</f>
        <v>195</v>
      </c>
      <c r="P332" s="26">
        <f>IF([1]DRUM!M309="","",[1]DRUM!M309)</f>
        <v>60</v>
      </c>
      <c r="Q332" s="26">
        <f>IF([1]DRUM!N309="","",[1]DRUM!N309)</f>
        <v>1.1058406140636072</v>
      </c>
      <c r="R332" s="26" t="str">
        <f t="shared" si="48"/>
        <v>Export - Europe</v>
      </c>
      <c r="S332" s="26">
        <f ca="1">IF(N332="",0,
IF(Knee_Application="YES",Knee_Width,IF(Knee_Application="NO",0,
IF(OR(Cable_Type="OH",SearchData("Conductor",Cable_Desc)),0,
IF(N332="Steel Drum",Knee_Width,
IF(N332="Plywood Drum",0,
IF(Country="UAE",0,
IF(AND(OR(SearchData("LSHF",Cable_Desc),SearchData("LSZH",Cable_Desc),SearchData("LS0H",Cable_Desc),SearchData("LSOH",Cable_Desc)),D.nom&gt;40),Knee_Width,
IF(AND(Country="Egypt",D.nom&gt;60),Knee_Width,
IF(AND(Country&lt;&gt;"Egypt",D.nom&gt;35),Knee_Width,
0))))))))))</f>
        <v>125</v>
      </c>
      <c r="T332" s="118">
        <f t="shared" ca="1" si="43"/>
        <v>5</v>
      </c>
      <c r="U332" s="118">
        <f t="shared" ca="1" si="44"/>
        <v>2</v>
      </c>
      <c r="V332" s="117">
        <f t="shared" ca="1" si="45"/>
        <v>29.63150190865893</v>
      </c>
      <c r="W332" s="64">
        <f t="shared" ca="1" si="46"/>
        <v>0</v>
      </c>
      <c r="X332" s="64">
        <f t="shared" ca="1" si="49"/>
        <v>0</v>
      </c>
      <c r="Y332" s="64">
        <f t="shared" ca="1" si="47"/>
        <v>0</v>
      </c>
      <c r="AM332" s="156"/>
    </row>
    <row r="333" spans="1:39">
      <c r="A333" s="12">
        <f t="shared" ca="1" si="40"/>
        <v>0</v>
      </c>
      <c r="B333" s="12" t="str">
        <f>IF([1]DRUM!A310="","",[1]DRUM!A310)</f>
        <v>Export - Europe</v>
      </c>
      <c r="C333" s="12">
        <f t="shared" ca="1" si="41"/>
        <v>0</v>
      </c>
      <c r="D333" s="155">
        <f t="shared" ca="1" si="42"/>
        <v>0</v>
      </c>
      <c r="E333" s="26" t="str">
        <f>IF([1]DRUM!B310="","",[1]DRUM!B310)</f>
        <v>WDB150020</v>
      </c>
      <c r="F333" s="26">
        <f>IF([1]DRUM!C310="","",[1]DRUM!C310)</f>
        <v>1550</v>
      </c>
      <c r="G333" s="26">
        <f>IF([1]DRUM!D310="","",[1]DRUM!D310)</f>
        <v>1500</v>
      </c>
      <c r="H333" s="26">
        <f>IF([1]DRUM!E310="","",[1]DRUM!E310)</f>
        <v>800</v>
      </c>
      <c r="I333" s="26">
        <f>IF([1]DRUM!F310="","",[1]DRUM!F310)</f>
        <v>800</v>
      </c>
      <c r="J333" s="26">
        <f>IF([1]DRUM!G310="","",[1]DRUM!G310)</f>
        <v>1000</v>
      </c>
      <c r="K333" s="26">
        <f>IF([1]DRUM!H310="","",[1]DRUM!H310)</f>
        <v>1000</v>
      </c>
      <c r="L333" s="26" t="str">
        <f>IF([1]DRUM!I310="","",[1]DRUM!I310)</f>
        <v/>
      </c>
      <c r="M333" s="26">
        <f>IF([1]DRUM!J310="","",
IF(AND([1]DRUM!K310="Wooden Drum",[1]DRUM!J310&gt;Max_WD_Capacity),Max_WD_Capacity,
[1]DRUM!J310))</f>
        <v>3000</v>
      </c>
      <c r="N333" s="26" t="str">
        <f>IF([1]DRUM!K310="","",[1]DRUM!K310)</f>
        <v>Wooden Drum</v>
      </c>
      <c r="O333" s="26">
        <f>IF([1]DRUM!L310="","",[1]DRUM!L310)</f>
        <v>165</v>
      </c>
      <c r="P333" s="26">
        <f>IF([1]DRUM!M310="","",[1]DRUM!M310)</f>
        <v>61</v>
      </c>
      <c r="Q333" s="26">
        <f>IF([1]DRUM!N310="","",[1]DRUM!N310)</f>
        <v>1.0115928344559133</v>
      </c>
      <c r="R333" s="26" t="str">
        <f t="shared" si="48"/>
        <v>Export - Europe</v>
      </c>
      <c r="S333" s="26">
        <f ca="1">IF(N333="",0,
IF(Knee_Application="YES",Knee_Width,IF(Knee_Application="NO",0,
IF(OR(Cable_Type="OH",SearchData("Conductor",Cable_Desc)),0,
IF(N333="Steel Drum",Knee_Width,
IF(N333="Plywood Drum",0,
IF(Country="UAE",0,
IF(AND(OR(SearchData("LSHF",Cable_Desc),SearchData("LSZH",Cable_Desc),SearchData("LS0H",Cable_Desc),SearchData("LSOH",Cable_Desc)),D.nom&gt;40),Knee_Width,
IF(AND(Country="Egypt",D.nom&gt;60),Knee_Width,
IF(AND(Country&lt;&gt;"Egypt",D.nom&gt;35),Knee_Width,
0))))))))))</f>
        <v>125</v>
      </c>
      <c r="T333" s="118">
        <f t="shared" ca="1" si="43"/>
        <v>5</v>
      </c>
      <c r="U333" s="118">
        <f t="shared" ca="1" si="44"/>
        <v>1</v>
      </c>
      <c r="V333" s="117">
        <f t="shared" ca="1" si="45"/>
        <v>14.476458947741767</v>
      </c>
      <c r="W333" s="64">
        <f t="shared" ca="1" si="46"/>
        <v>0</v>
      </c>
      <c r="X333" s="64">
        <f t="shared" ca="1" si="49"/>
        <v>0</v>
      </c>
      <c r="Y333" s="64">
        <f t="shared" ca="1" si="47"/>
        <v>0</v>
      </c>
      <c r="AM333" s="156"/>
    </row>
    <row r="334" spans="1:39">
      <c r="A334" s="12">
        <f t="shared" ca="1" si="40"/>
        <v>0</v>
      </c>
      <c r="B334" s="12" t="str">
        <f>IF([1]DRUM!A311="","",[1]DRUM!A311)</f>
        <v>Export - Europe</v>
      </c>
      <c r="C334" s="12">
        <f t="shared" ca="1" si="41"/>
        <v>0</v>
      </c>
      <c r="D334" s="155">
        <f t="shared" ca="1" si="42"/>
        <v>0</v>
      </c>
      <c r="E334" s="26" t="str">
        <f>IF([1]DRUM!B311="","",[1]DRUM!B311)</f>
        <v>WDB150013</v>
      </c>
      <c r="F334" s="26">
        <f>IF([1]DRUM!C311="","",[1]DRUM!C311)</f>
        <v>1550</v>
      </c>
      <c r="G334" s="26">
        <f>IF([1]DRUM!D311="","",[1]DRUM!D311)</f>
        <v>1500</v>
      </c>
      <c r="H334" s="26">
        <f>IF([1]DRUM!E311="","",[1]DRUM!E311)</f>
        <v>1000</v>
      </c>
      <c r="I334" s="26">
        <f>IF([1]DRUM!F311="","",[1]DRUM!F311)</f>
        <v>900</v>
      </c>
      <c r="J334" s="26">
        <f>IF([1]DRUM!G311="","",[1]DRUM!G311)</f>
        <v>1100</v>
      </c>
      <c r="K334" s="26">
        <f>IF([1]DRUM!H311="","",[1]DRUM!H311)</f>
        <v>1100</v>
      </c>
      <c r="L334" s="26" t="str">
        <f>IF([1]DRUM!I311="","",[1]DRUM!I311)</f>
        <v/>
      </c>
      <c r="M334" s="26">
        <f>IF([1]DRUM!J311="","",
IF(AND([1]DRUM!K311="Wooden Drum",[1]DRUM!J311&gt;Max_WD_Capacity),Max_WD_Capacity,
[1]DRUM!J311))</f>
        <v>3000</v>
      </c>
      <c r="N334" s="26" t="str">
        <f>IF([1]DRUM!K311="","",[1]DRUM!K311)</f>
        <v>Wooden Drum</v>
      </c>
      <c r="O334" s="26">
        <f>IF([1]DRUM!L311="","",[1]DRUM!L311)</f>
        <v>195</v>
      </c>
      <c r="P334" s="26">
        <f>IF([1]DRUM!M311="","",[1]DRUM!M311)</f>
        <v>67</v>
      </c>
      <c r="Q334" s="26">
        <f>IF([1]DRUM!N311="","",[1]DRUM!N311)</f>
        <v>0.88357293382212931</v>
      </c>
      <c r="R334" s="26" t="str">
        <f t="shared" si="48"/>
        <v>Export - Europe</v>
      </c>
      <c r="S334" s="26">
        <f ca="1">IF(N334="",0,
IF(Knee_Application="YES",Knee_Width,IF(Knee_Application="NO",0,
IF(OR(Cable_Type="OH",SearchData("Conductor",Cable_Desc)),0,
IF(N334="Steel Drum",Knee_Width,
IF(N334="Plywood Drum",0,
IF(Country="UAE",0,
IF(AND(OR(SearchData("LSHF",Cable_Desc),SearchData("LSZH",Cable_Desc),SearchData("LS0H",Cable_Desc),SearchData("LSOH",Cable_Desc)),D.nom&gt;40),Knee_Width,
IF(AND(Country="Egypt",D.nom&gt;60),Knee_Width,
IF(AND(Country&lt;&gt;"Egypt",D.nom&gt;35),Knee_Width,
0))))))))))</f>
        <v>125</v>
      </c>
      <c r="T334" s="118">
        <f t="shared" ca="1" si="43"/>
        <v>6</v>
      </c>
      <c r="U334" s="118">
        <f t="shared" ca="1" si="44"/>
        <v>1</v>
      </c>
      <c r="V334" s="117">
        <f t="shared" ca="1" si="45"/>
        <v>21.141661921597873</v>
      </c>
      <c r="W334" s="64">
        <f t="shared" ca="1" si="46"/>
        <v>0</v>
      </c>
      <c r="X334" s="64">
        <f t="shared" ca="1" si="49"/>
        <v>0</v>
      </c>
      <c r="Y334" s="64">
        <f t="shared" ca="1" si="47"/>
        <v>0</v>
      </c>
      <c r="AM334" s="156"/>
    </row>
    <row r="335" spans="1:39">
      <c r="A335" s="12">
        <f t="shared" ca="1" si="40"/>
        <v>0</v>
      </c>
      <c r="B335" s="12" t="str">
        <f>IF([1]DRUM!A312="","",[1]DRUM!A312)</f>
        <v>Export - Europe</v>
      </c>
      <c r="C335" s="12">
        <f t="shared" ca="1" si="41"/>
        <v>0</v>
      </c>
      <c r="D335" s="155">
        <f t="shared" ca="1" si="42"/>
        <v>0</v>
      </c>
      <c r="E335" s="26" t="str">
        <f>IF([1]DRUM!B312="","",[1]DRUM!B312)</f>
        <v>WDB150006</v>
      </c>
      <c r="F335" s="26">
        <f>IF([1]DRUM!C312="","",[1]DRUM!C312)</f>
        <v>1550</v>
      </c>
      <c r="G335" s="26">
        <f>IF([1]DRUM!D312="","",[1]DRUM!D312)</f>
        <v>1500</v>
      </c>
      <c r="H335" s="26">
        <f>IF([1]DRUM!E312="","",[1]DRUM!E312)</f>
        <v>900</v>
      </c>
      <c r="I335" s="26">
        <f>IF([1]DRUM!F312="","",[1]DRUM!F312)</f>
        <v>900</v>
      </c>
      <c r="J335" s="26">
        <f>IF([1]DRUM!G312="","",[1]DRUM!G312)</f>
        <v>1100</v>
      </c>
      <c r="K335" s="26">
        <f>IF([1]DRUM!H312="","",[1]DRUM!H312)</f>
        <v>1100</v>
      </c>
      <c r="L335" s="26" t="str">
        <f>IF([1]DRUM!I312="","",[1]DRUM!I312)</f>
        <v/>
      </c>
      <c r="M335" s="26">
        <f>IF([1]DRUM!J312="","",
IF(AND([1]DRUM!K312="Wooden Drum",[1]DRUM!J312&gt;Max_WD_Capacity),Max_WD_Capacity,
[1]DRUM!J312))</f>
        <v>3000</v>
      </c>
      <c r="N335" s="26" t="str">
        <f>IF([1]DRUM!K312="","",[1]DRUM!K312)</f>
        <v>Wooden Drum</v>
      </c>
      <c r="O335" s="26">
        <f>IF([1]DRUM!L312="","",[1]DRUM!L312)</f>
        <v>195</v>
      </c>
      <c r="P335" s="26">
        <f>IF([1]DRUM!M312="","",[1]DRUM!M312)</f>
        <v>67</v>
      </c>
      <c r="Q335" s="26">
        <f>IF([1]DRUM!N312="","",[1]DRUM!N312)</f>
        <v>1.0178760197630929</v>
      </c>
      <c r="R335" s="26" t="str">
        <f t="shared" si="48"/>
        <v>Export - Europe</v>
      </c>
      <c r="S335" s="26">
        <f ca="1">IF(N335="",0,
IF(Knee_Application="YES",Knee_Width,IF(Knee_Application="NO",0,
IF(OR(Cable_Type="OH",SearchData("Conductor",Cable_Desc)),0,
IF(N335="Steel Drum",Knee_Width,
IF(N335="Plywood Drum",0,
IF(Country="UAE",0,
IF(AND(OR(SearchData("LSHF",Cable_Desc),SearchData("LSZH",Cable_Desc),SearchData("LS0H",Cable_Desc),SearchData("LSOH",Cable_Desc)),D.nom&gt;40),Knee_Width,
IF(AND(Country="Egypt",D.nom&gt;60),Knee_Width,
IF(AND(Country&lt;&gt;"Egypt",D.nom&gt;35),Knee_Width,
0))))))))))</f>
        <v>125</v>
      </c>
      <c r="T335" s="118">
        <f t="shared" ca="1" si="43"/>
        <v>6</v>
      </c>
      <c r="U335" s="118">
        <f t="shared" ca="1" si="44"/>
        <v>1</v>
      </c>
      <c r="V335" s="117">
        <f t="shared" ca="1" si="45"/>
        <v>19.256706329443997</v>
      </c>
      <c r="W335" s="64">
        <f t="shared" ca="1" si="46"/>
        <v>0</v>
      </c>
      <c r="X335" s="64">
        <f t="shared" ca="1" si="49"/>
        <v>0</v>
      </c>
      <c r="Y335" s="64">
        <f t="shared" ca="1" si="47"/>
        <v>0</v>
      </c>
      <c r="AM335" s="156"/>
    </row>
    <row r="336" spans="1:39">
      <c r="A336" s="12">
        <f t="shared" ca="1" si="40"/>
        <v>0</v>
      </c>
      <c r="B336" s="12" t="str">
        <f>IF([1]DRUM!A313="","",[1]DRUM!A313)</f>
        <v>Export - Europe</v>
      </c>
      <c r="C336" s="12">
        <f t="shared" ca="1" si="41"/>
        <v>0</v>
      </c>
      <c r="D336" s="155">
        <f t="shared" ca="1" si="42"/>
        <v>0</v>
      </c>
      <c r="E336" s="26" t="str">
        <f>IF([1]DRUM!B313="","",[1]DRUM!B313)</f>
        <v>WDB150008</v>
      </c>
      <c r="F336" s="26">
        <f>IF([1]DRUM!C313="","",[1]DRUM!C313)</f>
        <v>1550</v>
      </c>
      <c r="G336" s="26">
        <f>IF([1]DRUM!D313="","",[1]DRUM!D313)</f>
        <v>1500</v>
      </c>
      <c r="H336" s="26">
        <f>IF([1]DRUM!E313="","",[1]DRUM!E313)</f>
        <v>700</v>
      </c>
      <c r="I336" s="26">
        <f>IF([1]DRUM!F313="","",[1]DRUM!F313)</f>
        <v>900</v>
      </c>
      <c r="J336" s="26">
        <f>IF([1]DRUM!G313="","",[1]DRUM!G313)</f>
        <v>1100</v>
      </c>
      <c r="K336" s="26">
        <f>IF([1]DRUM!H313="","",[1]DRUM!H313)</f>
        <v>1100</v>
      </c>
      <c r="L336" s="26" t="str">
        <f>IF([1]DRUM!I313="","",[1]DRUM!I313)</f>
        <v/>
      </c>
      <c r="M336" s="26">
        <f>IF([1]DRUM!J313="","",
IF(AND([1]DRUM!K313="Wooden Drum",[1]DRUM!J313&gt;Max_WD_Capacity),Max_WD_Capacity,
[1]DRUM!J313))</f>
        <v>3500</v>
      </c>
      <c r="N336" s="26" t="str">
        <f>IF([1]DRUM!K313="","",[1]DRUM!K313)</f>
        <v>Wooden Drum</v>
      </c>
      <c r="O336" s="26">
        <f>IF([1]DRUM!L313="","",[1]DRUM!L313)</f>
        <v>185</v>
      </c>
      <c r="P336" s="26">
        <f>IF([1]DRUM!M313="","",[1]DRUM!M313)</f>
        <v>67</v>
      </c>
      <c r="Q336" s="26">
        <f>IF([1]DRUM!N313="","",[1]DRUM!N313)</f>
        <v>1.244070690821558</v>
      </c>
      <c r="R336" s="26" t="str">
        <f t="shared" si="48"/>
        <v>Export - Europe</v>
      </c>
      <c r="S336" s="26">
        <f ca="1">IF(N336="",0,
IF(Knee_Application="YES",Knee_Width,IF(Knee_Application="NO",0,
IF(OR(Cable_Type="OH",SearchData("Conductor",Cable_Desc)),0,
IF(N336="Steel Drum",Knee_Width,
IF(N336="Plywood Drum",0,
IF(Country="UAE",0,
IF(AND(OR(SearchData("LSHF",Cable_Desc),SearchData("LSZH",Cable_Desc),SearchData("LS0H",Cable_Desc),SearchData("LSOH",Cable_Desc)),D.nom&gt;40),Knee_Width,
IF(AND(Country="Egypt",D.nom&gt;60),Knee_Width,
IF(AND(Country&lt;&gt;"Egypt",D.nom&gt;35),Knee_Width,
0))))))))))</f>
        <v>125</v>
      </c>
      <c r="T336" s="118">
        <f t="shared" ca="1" si="43"/>
        <v>6</v>
      </c>
      <c r="U336" s="118">
        <f t="shared" ca="1" si="44"/>
        <v>2</v>
      </c>
      <c r="V336" s="117">
        <f t="shared" ca="1" si="45"/>
        <v>35.557802290390718</v>
      </c>
      <c r="W336" s="64">
        <f t="shared" ca="1" si="46"/>
        <v>0</v>
      </c>
      <c r="X336" s="64">
        <f t="shared" ca="1" si="49"/>
        <v>1</v>
      </c>
      <c r="Y336" s="64">
        <f t="shared" ca="1" si="47"/>
        <v>0</v>
      </c>
      <c r="AM336" s="156"/>
    </row>
    <row r="337" spans="1:39">
      <c r="A337" s="12">
        <f t="shared" ca="1" si="40"/>
        <v>0</v>
      </c>
      <c r="B337" s="12" t="str">
        <f>IF([1]DRUM!A314="","",[1]DRUM!A314)</f>
        <v>Export - Europe</v>
      </c>
      <c r="C337" s="12">
        <f t="shared" ca="1" si="41"/>
        <v>0</v>
      </c>
      <c r="D337" s="155">
        <f t="shared" ca="1" si="42"/>
        <v>0</v>
      </c>
      <c r="E337" s="26" t="str">
        <f>IF([1]DRUM!B314="","",[1]DRUM!B314)</f>
        <v>WDB160023</v>
      </c>
      <c r="F337" s="26">
        <f>IF([1]DRUM!C314="","",[1]DRUM!C314)</f>
        <v>1650</v>
      </c>
      <c r="G337" s="26">
        <f>IF([1]DRUM!D314="","",[1]DRUM!D314)</f>
        <v>1600</v>
      </c>
      <c r="H337" s="26">
        <f>IF([1]DRUM!E314="","",[1]DRUM!E314)</f>
        <v>650</v>
      </c>
      <c r="I337" s="26">
        <f>IF([1]DRUM!F314="","",[1]DRUM!F314)</f>
        <v>900</v>
      </c>
      <c r="J337" s="26">
        <f>IF([1]DRUM!G314="","",[1]DRUM!G314)</f>
        <v>1100</v>
      </c>
      <c r="K337" s="26">
        <f>IF([1]DRUM!H314="","",[1]DRUM!H314)</f>
        <v>1100</v>
      </c>
      <c r="L337" s="26" t="str">
        <f>IF([1]DRUM!I314="","",[1]DRUM!I314)</f>
        <v/>
      </c>
      <c r="M337" s="26">
        <f>IF([1]DRUM!J314="","",
IF(AND([1]DRUM!K314="Wooden Drum",[1]DRUM!J314&gt;Max_WD_Capacity),Max_WD_Capacity,
[1]DRUM!J314))</f>
        <v>2500</v>
      </c>
      <c r="N337" s="26" t="str">
        <f>IF([1]DRUM!K314="","",[1]DRUM!K314)</f>
        <v>Wooden Drum</v>
      </c>
      <c r="O337" s="26">
        <f>IF([1]DRUM!L314="","",[1]DRUM!L314)</f>
        <v>171</v>
      </c>
      <c r="P337" s="26">
        <f>IF([1]DRUM!M314="","",[1]DRUM!M314)</f>
        <v>71</v>
      </c>
      <c r="Q337" s="26">
        <f>IF([1]DRUM!N314="","",[1]DRUM!N314)</f>
        <v>1.5109097168358412</v>
      </c>
      <c r="R337" s="26" t="str">
        <f t="shared" si="48"/>
        <v>Export - Europe</v>
      </c>
      <c r="S337" s="26">
        <f ca="1">IF(N337="",0,
IF(Knee_Application="YES",Knee_Width,IF(Knee_Application="NO",0,
IF(OR(Cable_Type="OH",SearchData("Conductor",Cable_Desc)),0,
IF(N337="Steel Drum",Knee_Width,
IF(N337="Plywood Drum",0,
IF(Country="UAE",0,
IF(AND(OR(SearchData("LSHF",Cable_Desc),SearchData("LSZH",Cable_Desc),SearchData("LS0H",Cable_Desc),SearchData("LSOH",Cable_Desc)),D.nom&gt;40),Knee_Width,
IF(AND(Country="Egypt",D.nom&gt;60),Knee_Width,
IF(AND(Country&lt;&gt;"Egypt",D.nom&gt;35),Knee_Width,
0))))))))))</f>
        <v>125</v>
      </c>
      <c r="T337" s="118">
        <f t="shared" ca="1" si="43"/>
        <v>6</v>
      </c>
      <c r="U337" s="118">
        <f t="shared" ca="1" si="44"/>
        <v>2</v>
      </c>
      <c r="V337" s="117">
        <f t="shared" ca="1" si="45"/>
        <v>33.672846698236839</v>
      </c>
      <c r="W337" s="64">
        <f t="shared" ca="1" si="46"/>
        <v>0</v>
      </c>
      <c r="X337" s="64">
        <f t="shared" ca="1" si="49"/>
        <v>0</v>
      </c>
      <c r="Y337" s="64">
        <f t="shared" ca="1" si="47"/>
        <v>0</v>
      </c>
      <c r="AM337" s="156"/>
    </row>
    <row r="338" spans="1:39">
      <c r="A338" s="12">
        <f t="shared" ca="1" si="40"/>
        <v>0</v>
      </c>
      <c r="B338" s="12" t="str">
        <f>IF([1]DRUM!A315="","",[1]DRUM!A315)</f>
        <v>Export - Europe</v>
      </c>
      <c r="C338" s="12">
        <f t="shared" ca="1" si="41"/>
        <v>0</v>
      </c>
      <c r="D338" s="155">
        <f t="shared" ca="1" si="42"/>
        <v>0</v>
      </c>
      <c r="E338" s="26" t="str">
        <f>IF([1]DRUM!B315="","",[1]DRUM!B315)</f>
        <v>WDB160010</v>
      </c>
      <c r="F338" s="26">
        <f>IF([1]DRUM!C315="","",[1]DRUM!C315)</f>
        <v>1650</v>
      </c>
      <c r="G338" s="26">
        <f>IF([1]DRUM!D315="","",[1]DRUM!D315)</f>
        <v>1600</v>
      </c>
      <c r="H338" s="26">
        <f>IF([1]DRUM!E315="","",[1]DRUM!E315)</f>
        <v>700</v>
      </c>
      <c r="I338" s="26">
        <f>IF([1]DRUM!F315="","",[1]DRUM!F315)</f>
        <v>900</v>
      </c>
      <c r="J338" s="26">
        <f>IF([1]DRUM!G315="","",[1]DRUM!G315)</f>
        <v>1100</v>
      </c>
      <c r="K338" s="26">
        <f>IF([1]DRUM!H315="","",[1]DRUM!H315)</f>
        <v>1100</v>
      </c>
      <c r="L338" s="26" t="str">
        <f>IF([1]DRUM!I315="","",[1]DRUM!I315)</f>
        <v/>
      </c>
      <c r="M338" s="26">
        <f>IF([1]DRUM!J315="","",
IF(AND([1]DRUM!K315="Wooden Drum",[1]DRUM!J315&gt;Max_WD_Capacity),Max_WD_Capacity,
[1]DRUM!J315))</f>
        <v>2700</v>
      </c>
      <c r="N338" s="26" t="str">
        <f>IF([1]DRUM!K315="","",[1]DRUM!K315)</f>
        <v>Wooden Drum</v>
      </c>
      <c r="O338" s="26">
        <f>IF([1]DRUM!L315="","",[1]DRUM!L315)</f>
        <v>190</v>
      </c>
      <c r="P338" s="26">
        <f>IF([1]DRUM!M315="","",[1]DRUM!M315)</f>
        <v>71</v>
      </c>
      <c r="Q338" s="26">
        <f>IF([1]DRUM!N315="","",[1]DRUM!N315)</f>
        <v>1.4631967784094462</v>
      </c>
      <c r="R338" s="26" t="str">
        <f t="shared" si="48"/>
        <v>Export - Europe</v>
      </c>
      <c r="S338" s="26">
        <f ca="1">IF(N338="",0,
IF(Knee_Application="YES",Knee_Width,IF(Knee_Application="NO",0,
IF(OR(Cable_Type="OH",SearchData("Conductor",Cable_Desc)),0,
IF(N338="Steel Drum",Knee_Width,
IF(N338="Plywood Drum",0,
IF(Country="UAE",0,
IF(AND(OR(SearchData("LSHF",Cable_Desc),SearchData("LSZH",Cable_Desc),SearchData("LS0H",Cable_Desc),SearchData("LSOH",Cable_Desc)),D.nom&gt;40),Knee_Width,
IF(AND(Country="Egypt",D.nom&gt;60),Knee_Width,
IF(AND(Country&lt;&gt;"Egypt",D.nom&gt;35),Knee_Width,
0))))))))))</f>
        <v>125</v>
      </c>
      <c r="T338" s="118">
        <f t="shared" ca="1" si="43"/>
        <v>6</v>
      </c>
      <c r="U338" s="118">
        <f t="shared" ca="1" si="44"/>
        <v>2</v>
      </c>
      <c r="V338" s="117">
        <f t="shared" ca="1" si="45"/>
        <v>35.557802290390718</v>
      </c>
      <c r="W338" s="64">
        <f t="shared" ca="1" si="46"/>
        <v>0</v>
      </c>
      <c r="X338" s="64">
        <f t="shared" ca="1" si="49"/>
        <v>0</v>
      </c>
      <c r="Y338" s="64">
        <f t="shared" ca="1" si="47"/>
        <v>0</v>
      </c>
      <c r="AM338" s="156"/>
    </row>
    <row r="339" spans="1:39">
      <c r="A339" s="12">
        <f t="shared" ca="1" si="40"/>
        <v>0</v>
      </c>
      <c r="B339" s="12" t="str">
        <f>IF([1]DRUM!A316="","",[1]DRUM!A316)</f>
        <v>Export - Europe</v>
      </c>
      <c r="C339" s="12">
        <f t="shared" ca="1" si="41"/>
        <v>0</v>
      </c>
      <c r="D339" s="155">
        <f t="shared" ca="1" si="42"/>
        <v>0</v>
      </c>
      <c r="E339" s="26" t="str">
        <f>IF([1]DRUM!B316="","",[1]DRUM!B316)</f>
        <v>WDB160017</v>
      </c>
      <c r="F339" s="26">
        <f>IF([1]DRUM!C316="","",[1]DRUM!C316)</f>
        <v>1650</v>
      </c>
      <c r="G339" s="26">
        <f>IF([1]DRUM!D316="","",[1]DRUM!D316)</f>
        <v>1600</v>
      </c>
      <c r="H339" s="26">
        <f>IF([1]DRUM!E316="","",[1]DRUM!E316)</f>
        <v>1150</v>
      </c>
      <c r="I339" s="26">
        <f>IF([1]DRUM!F316="","",[1]DRUM!F316)</f>
        <v>900</v>
      </c>
      <c r="J339" s="26">
        <f>IF([1]DRUM!G316="","",[1]DRUM!G316)</f>
        <v>1100</v>
      </c>
      <c r="K339" s="26">
        <f>IF([1]DRUM!H316="","",[1]DRUM!H316)</f>
        <v>1100</v>
      </c>
      <c r="L339" s="26" t="str">
        <f>IF([1]DRUM!I316="","",[1]DRUM!I316)</f>
        <v/>
      </c>
      <c r="M339" s="26">
        <f>IF([1]DRUM!J316="","",
IF(AND([1]DRUM!K316="Wooden Drum",[1]DRUM!J316&gt;Max_WD_Capacity),Max_WD_Capacity,
[1]DRUM!J316))</f>
        <v>3000</v>
      </c>
      <c r="N339" s="26" t="str">
        <f>IF([1]DRUM!K316="","",[1]DRUM!K316)</f>
        <v>Wooden Drum</v>
      </c>
      <c r="O339" s="26">
        <f>IF([1]DRUM!L316="","",[1]DRUM!L316)</f>
        <v>200</v>
      </c>
      <c r="P339" s="26">
        <f>IF([1]DRUM!M316="","",[1]DRUM!M316)</f>
        <v>71</v>
      </c>
      <c r="Q339" s="26">
        <f>IF([1]DRUM!N316="","",[1]DRUM!N316)</f>
        <v>0.87473720448390802</v>
      </c>
      <c r="R339" s="26" t="str">
        <f t="shared" si="48"/>
        <v>Export - Europe</v>
      </c>
      <c r="S339" s="26">
        <f ca="1">IF(N339="",0,
IF(Knee_Application="YES",Knee_Width,IF(Knee_Application="NO",0,
IF(OR(Cable_Type="OH",SearchData("Conductor",Cable_Desc)),0,
IF(N339="Steel Drum",Knee_Width,
IF(N339="Plywood Drum",0,
IF(Country="UAE",0,
IF(AND(OR(SearchData("LSHF",Cable_Desc),SearchData("LSZH",Cable_Desc),SearchData("LS0H",Cable_Desc),SearchData("LSOH",Cable_Desc)),D.nom&gt;40),Knee_Width,
IF(AND(Country="Egypt",D.nom&gt;60),Knee_Width,
IF(AND(Country&lt;&gt;"Egypt",D.nom&gt;35),Knee_Width,
0))))))))))</f>
        <v>125</v>
      </c>
      <c r="T339" s="118">
        <f t="shared" ca="1" si="43"/>
        <v>6</v>
      </c>
      <c r="U339" s="118">
        <f t="shared" ca="1" si="44"/>
        <v>0</v>
      </c>
      <c r="V339" s="117">
        <f t="shared" ca="1" si="45"/>
        <v>0</v>
      </c>
      <c r="W339" s="64">
        <f t="shared" ca="1" si="46"/>
        <v>0</v>
      </c>
      <c r="X339" s="64">
        <f t="shared" ca="1" si="49"/>
        <v>0</v>
      </c>
      <c r="Y339" s="64">
        <f t="shared" ca="1" si="47"/>
        <v>0</v>
      </c>
      <c r="AM339" s="156"/>
    </row>
    <row r="340" spans="1:39">
      <c r="A340" s="12">
        <f t="shared" ca="1" si="40"/>
        <v>0</v>
      </c>
      <c r="B340" s="12" t="str">
        <f>IF([1]DRUM!A317="","",[1]DRUM!A317)</f>
        <v>Export - Europe</v>
      </c>
      <c r="C340" s="12">
        <f t="shared" ca="1" si="41"/>
        <v>0</v>
      </c>
      <c r="D340" s="155">
        <f t="shared" ca="1" si="42"/>
        <v>0</v>
      </c>
      <c r="E340" s="26" t="str">
        <f>IF([1]DRUM!B317="","",[1]DRUM!B317)</f>
        <v>WDB160012</v>
      </c>
      <c r="F340" s="26">
        <f>IF([1]DRUM!C317="","",[1]DRUM!C317)</f>
        <v>1650</v>
      </c>
      <c r="G340" s="26">
        <f>IF([1]DRUM!D317="","",[1]DRUM!D317)</f>
        <v>1600</v>
      </c>
      <c r="H340" s="26">
        <f>IF([1]DRUM!E317="","",[1]DRUM!E317)</f>
        <v>700</v>
      </c>
      <c r="I340" s="26">
        <f>IF([1]DRUM!F317="","",[1]DRUM!F317)</f>
        <v>800</v>
      </c>
      <c r="J340" s="26">
        <f>IF([1]DRUM!G317="","",[1]DRUM!G317)</f>
        <v>990</v>
      </c>
      <c r="K340" s="26">
        <f>IF([1]DRUM!H317="","",[1]DRUM!H317)</f>
        <v>990</v>
      </c>
      <c r="L340" s="26" t="str">
        <f>IF([1]DRUM!I317="","",[1]DRUM!I317)</f>
        <v/>
      </c>
      <c r="M340" s="26">
        <f>IF([1]DRUM!J317="","",
IF(AND([1]DRUM!K317="Wooden Drum",[1]DRUM!J317&gt;Max_WD_Capacity),Max_WD_Capacity,
[1]DRUM!J317))</f>
        <v>3700</v>
      </c>
      <c r="N340" s="26" t="str">
        <f>IF([1]DRUM!K317="","",[1]DRUM!K317)</f>
        <v>Wooden Drum</v>
      </c>
      <c r="O340" s="26">
        <f>IF([1]DRUM!L317="","",[1]DRUM!L317)</f>
        <v>220</v>
      </c>
      <c r="P340" s="26">
        <f>IF([1]DRUM!M317="","",[1]DRUM!M317)</f>
        <v>64</v>
      </c>
      <c r="Q340" s="26">
        <f>IF([1]DRUM!N317="","",[1]DRUM!N317)</f>
        <v>1.3006193585861745</v>
      </c>
      <c r="R340" s="26" t="str">
        <f t="shared" si="48"/>
        <v>Export - Europe</v>
      </c>
      <c r="S340" s="26">
        <f ca="1">IF(N340="",0,
IF(Knee_Application="YES",Knee_Width,IF(Knee_Application="NO",0,
IF(OR(Cable_Type="OH",SearchData("Conductor",Cable_Desc)),0,
IF(N340="Steel Drum",Knee_Width,
IF(N340="Plywood Drum",0,
IF(Country="UAE",0,
IF(AND(OR(SearchData("LSHF",Cable_Desc),SearchData("LSZH",Cable_Desc),SearchData("LS0H",Cable_Desc),SearchData("LSOH",Cable_Desc)),D.nom&gt;40),Knee_Width,
IF(AND(Country="Egypt",D.nom&gt;60),Knee_Width,
IF(AND(Country&lt;&gt;"Egypt",D.nom&gt;35),Knee_Width,
0))))))))))</f>
        <v>125</v>
      </c>
      <c r="T340" s="118">
        <f t="shared" ca="1" si="43"/>
        <v>5</v>
      </c>
      <c r="U340" s="118">
        <f t="shared" ca="1" si="44"/>
        <v>2</v>
      </c>
      <c r="V340" s="117">
        <f t="shared" ca="1" si="45"/>
        <v>29.63150190865893</v>
      </c>
      <c r="W340" s="64">
        <f t="shared" ca="1" si="46"/>
        <v>0</v>
      </c>
      <c r="X340" s="64">
        <f t="shared" ca="1" si="49"/>
        <v>1</v>
      </c>
      <c r="Y340" s="64">
        <f t="shared" ca="1" si="47"/>
        <v>0</v>
      </c>
      <c r="AM340" s="156"/>
    </row>
    <row r="341" spans="1:39">
      <c r="A341" s="12">
        <f t="shared" ca="1" si="40"/>
        <v>0</v>
      </c>
      <c r="B341" s="12" t="str">
        <f>IF([1]DRUM!A318="","",[1]DRUM!A318)</f>
        <v>Export - Europe</v>
      </c>
      <c r="C341" s="12">
        <f t="shared" ca="1" si="41"/>
        <v>0</v>
      </c>
      <c r="D341" s="155">
        <f t="shared" ca="1" si="42"/>
        <v>0</v>
      </c>
      <c r="E341" s="26" t="str">
        <f>IF([1]DRUM!B318="","",[1]DRUM!B318)</f>
        <v>WDB160013</v>
      </c>
      <c r="F341" s="26">
        <f>IF([1]DRUM!C318="","",[1]DRUM!C318)</f>
        <v>1650</v>
      </c>
      <c r="G341" s="26">
        <f>IF([1]DRUM!D318="","",[1]DRUM!D318)</f>
        <v>1600</v>
      </c>
      <c r="H341" s="26">
        <f>IF([1]DRUM!E318="","",[1]DRUM!E318)</f>
        <v>1100</v>
      </c>
      <c r="I341" s="26">
        <f>IF([1]DRUM!F318="","",[1]DRUM!F318)</f>
        <v>900</v>
      </c>
      <c r="J341" s="26">
        <f>IF([1]DRUM!G318="","",[1]DRUM!G318)</f>
        <v>1100</v>
      </c>
      <c r="K341" s="26">
        <f>IF([1]DRUM!H318="","",[1]DRUM!H318)</f>
        <v>1100</v>
      </c>
      <c r="L341" s="26" t="str">
        <f>IF([1]DRUM!I318="","",[1]DRUM!I318)</f>
        <v/>
      </c>
      <c r="M341" s="26">
        <f>IF([1]DRUM!J318="","",
IF(AND([1]DRUM!K318="Wooden Drum",[1]DRUM!J318&gt;Max_WD_Capacity),Max_WD_Capacity,
[1]DRUM!J318))</f>
        <v>3700</v>
      </c>
      <c r="N341" s="26" t="str">
        <f>IF([1]DRUM!K318="","",[1]DRUM!K318)</f>
        <v>Wooden Drum</v>
      </c>
      <c r="O341" s="26">
        <f>IF([1]DRUM!L318="","",[1]DRUM!L318)</f>
        <v>220</v>
      </c>
      <c r="P341" s="26">
        <f>IF([1]DRUM!M318="","",[1]DRUM!M318)</f>
        <v>71</v>
      </c>
      <c r="Q341" s="26">
        <f>IF([1]DRUM!N318="","",[1]DRUM!N318)</f>
        <v>0.95425876852789959</v>
      </c>
      <c r="R341" s="26" t="str">
        <f t="shared" si="48"/>
        <v>Export - Europe</v>
      </c>
      <c r="S341" s="26">
        <f ca="1">IF(N341="",0,
IF(Knee_Application="YES",Knee_Width,IF(Knee_Application="NO",0,
IF(OR(Cable_Type="OH",SearchData("Conductor",Cable_Desc)),0,
IF(N341="Steel Drum",Knee_Width,
IF(N341="Plywood Drum",0,
IF(Country="UAE",0,
IF(AND(OR(SearchData("LSHF",Cable_Desc),SearchData("LSZH",Cable_Desc),SearchData("LS0H",Cable_Desc),SearchData("LSOH",Cable_Desc)),D.nom&gt;40),Knee_Width,
IF(AND(Country="Egypt",D.nom&gt;60),Knee_Width,
IF(AND(Country&lt;&gt;"Egypt",D.nom&gt;35),Knee_Width,
0))))))))))</f>
        <v>125</v>
      </c>
      <c r="T341" s="118">
        <f t="shared" ca="1" si="43"/>
        <v>6</v>
      </c>
      <c r="U341" s="118">
        <f t="shared" ca="1" si="44"/>
        <v>1</v>
      </c>
      <c r="V341" s="117">
        <f t="shared" ca="1" si="45"/>
        <v>23.026617513751745</v>
      </c>
      <c r="W341" s="64">
        <f t="shared" ca="1" si="46"/>
        <v>0</v>
      </c>
      <c r="X341" s="64">
        <f t="shared" ca="1" si="49"/>
        <v>1</v>
      </c>
      <c r="Y341" s="64">
        <f t="shared" ca="1" si="47"/>
        <v>0</v>
      </c>
      <c r="AM341" s="156"/>
    </row>
    <row r="342" spans="1:39">
      <c r="A342" s="12">
        <f t="shared" ca="1" si="40"/>
        <v>0</v>
      </c>
      <c r="B342" s="12" t="str">
        <f>IF([1]DRUM!A319="","",[1]DRUM!A319)</f>
        <v>Export - Europe</v>
      </c>
      <c r="C342" s="12">
        <f t="shared" ca="1" si="41"/>
        <v>0</v>
      </c>
      <c r="D342" s="155">
        <f t="shared" ca="1" si="42"/>
        <v>0</v>
      </c>
      <c r="E342" s="26" t="str">
        <f>IF([1]DRUM!B319="","",[1]DRUM!B319)</f>
        <v>WDB160006</v>
      </c>
      <c r="F342" s="26">
        <f>IF([1]DRUM!C319="","",[1]DRUM!C319)</f>
        <v>1650</v>
      </c>
      <c r="G342" s="26">
        <f>IF([1]DRUM!D319="","",[1]DRUM!D319)</f>
        <v>1600</v>
      </c>
      <c r="H342" s="26">
        <f>IF([1]DRUM!E319="","",[1]DRUM!E319)</f>
        <v>900</v>
      </c>
      <c r="I342" s="26">
        <f>IF([1]DRUM!F319="","",[1]DRUM!F319)</f>
        <v>900</v>
      </c>
      <c r="J342" s="26">
        <f>IF([1]DRUM!G319="","",[1]DRUM!G319)</f>
        <v>1100</v>
      </c>
      <c r="K342" s="26">
        <f>IF([1]DRUM!H319="","",[1]DRUM!H319)</f>
        <v>1100</v>
      </c>
      <c r="L342" s="26" t="str">
        <f>IF([1]DRUM!I319="","",[1]DRUM!I319)</f>
        <v/>
      </c>
      <c r="M342" s="26">
        <f>IF([1]DRUM!J319="","",
IF(AND([1]DRUM!K319="Wooden Drum",[1]DRUM!J319&gt;Max_WD_Capacity),Max_WD_Capacity,
[1]DRUM!J319))</f>
        <v>3700</v>
      </c>
      <c r="N342" s="26" t="str">
        <f>IF([1]DRUM!K319="","",[1]DRUM!K319)</f>
        <v>Wooden Drum</v>
      </c>
      <c r="O342" s="26">
        <f>IF([1]DRUM!L319="","",[1]DRUM!L319)</f>
        <v>220</v>
      </c>
      <c r="P342" s="26">
        <f>IF([1]DRUM!M319="","",[1]DRUM!M319)</f>
        <v>71</v>
      </c>
      <c r="Q342" s="26">
        <f>IF([1]DRUM!N319="","",[1]DRUM!N319)</f>
        <v>1.2370021073509809</v>
      </c>
      <c r="R342" s="26" t="str">
        <f t="shared" si="48"/>
        <v>Export - Europe</v>
      </c>
      <c r="S342" s="26">
        <f ca="1">IF(N342="",0,
IF(Knee_Application="YES",Knee_Width,IF(Knee_Application="NO",0,
IF(OR(Cable_Type="OH",SearchData("Conductor",Cable_Desc)),0,
IF(N342="Steel Drum",Knee_Width,
IF(N342="Plywood Drum",0,
IF(Country="UAE",0,
IF(AND(OR(SearchData("LSHF",Cable_Desc),SearchData("LSZH",Cable_Desc),SearchData("LS0H",Cable_Desc),SearchData("LSOH",Cable_Desc)),D.nom&gt;40),Knee_Width,
IF(AND(Country="Egypt",D.nom&gt;60),Knee_Width,
IF(AND(Country&lt;&gt;"Egypt",D.nom&gt;35),Knee_Width,
0))))))))))</f>
        <v>125</v>
      </c>
      <c r="T342" s="118">
        <f t="shared" ca="1" si="43"/>
        <v>6</v>
      </c>
      <c r="U342" s="118">
        <f t="shared" ca="1" si="44"/>
        <v>1</v>
      </c>
      <c r="V342" s="117">
        <f t="shared" ca="1" si="45"/>
        <v>19.256706329443997</v>
      </c>
      <c r="W342" s="64">
        <f t="shared" ca="1" si="46"/>
        <v>0</v>
      </c>
      <c r="X342" s="64">
        <f t="shared" ca="1" si="49"/>
        <v>1</v>
      </c>
      <c r="Y342" s="64">
        <f t="shared" ca="1" si="47"/>
        <v>0</v>
      </c>
      <c r="AM342" s="156"/>
    </row>
    <row r="343" spans="1:39">
      <c r="A343" s="12">
        <f t="shared" ca="1" si="40"/>
        <v>0</v>
      </c>
      <c r="B343" s="12" t="str">
        <f>IF([1]DRUM!A320="","",[1]DRUM!A320)</f>
        <v>Export - Europe</v>
      </c>
      <c r="C343" s="12">
        <f t="shared" ca="1" si="41"/>
        <v>0</v>
      </c>
      <c r="D343" s="155">
        <f t="shared" ca="1" si="42"/>
        <v>0</v>
      </c>
      <c r="E343" s="26" t="str">
        <f>IF([1]DRUM!B320="","",[1]DRUM!B320)</f>
        <v>WDB160007</v>
      </c>
      <c r="F343" s="26">
        <f>IF([1]DRUM!C320="","",[1]DRUM!C320)</f>
        <v>1650</v>
      </c>
      <c r="G343" s="26">
        <f>IF([1]DRUM!D320="","",[1]DRUM!D320)</f>
        <v>1600</v>
      </c>
      <c r="H343" s="26">
        <f>IF([1]DRUM!E320="","",[1]DRUM!E320)</f>
        <v>700</v>
      </c>
      <c r="I343" s="26">
        <f>IF([1]DRUM!F320="","",[1]DRUM!F320)</f>
        <v>900</v>
      </c>
      <c r="J343" s="26">
        <f>IF([1]DRUM!G320="","",[1]DRUM!G320)</f>
        <v>1100</v>
      </c>
      <c r="K343" s="26">
        <f>IF([1]DRUM!H320="","",[1]DRUM!H320)</f>
        <v>1100</v>
      </c>
      <c r="L343" s="26" t="str">
        <f>IF([1]DRUM!I320="","",[1]DRUM!I320)</f>
        <v/>
      </c>
      <c r="M343" s="26">
        <f>IF([1]DRUM!J320="","",
IF(AND([1]DRUM!K320="Wooden Drum",[1]DRUM!J320&gt;Max_WD_Capacity),Max_WD_Capacity,
[1]DRUM!J320))</f>
        <v>3700</v>
      </c>
      <c r="N343" s="26" t="str">
        <f>IF([1]DRUM!K320="","",[1]DRUM!K320)</f>
        <v>Wooden Drum</v>
      </c>
      <c r="O343" s="26">
        <f>IF([1]DRUM!L320="","",[1]DRUM!L320)</f>
        <v>190</v>
      </c>
      <c r="P343" s="26">
        <f>IF([1]DRUM!M320="","",[1]DRUM!M320)</f>
        <v>71</v>
      </c>
      <c r="Q343" s="26">
        <f>IF([1]DRUM!N320="","",[1]DRUM!N320)</f>
        <v>1.4631967784094462</v>
      </c>
      <c r="R343" s="26" t="str">
        <f t="shared" si="48"/>
        <v>Export - Europe</v>
      </c>
      <c r="S343" s="26">
        <f ca="1">IF(N343="",0,
IF(Knee_Application="YES",Knee_Width,IF(Knee_Application="NO",0,
IF(OR(Cable_Type="OH",SearchData("Conductor",Cable_Desc)),0,
IF(N343="Steel Drum",Knee_Width,
IF(N343="Plywood Drum",0,
IF(Country="UAE",0,
IF(AND(OR(SearchData("LSHF",Cable_Desc),SearchData("LSZH",Cable_Desc),SearchData("LS0H",Cable_Desc),SearchData("LSOH",Cable_Desc)),D.nom&gt;40),Knee_Width,
IF(AND(Country="Egypt",D.nom&gt;60),Knee_Width,
IF(AND(Country&lt;&gt;"Egypt",D.nom&gt;35),Knee_Width,
0))))))))))</f>
        <v>125</v>
      </c>
      <c r="T343" s="118">
        <f t="shared" ca="1" si="43"/>
        <v>6</v>
      </c>
      <c r="U343" s="118">
        <f t="shared" ca="1" si="44"/>
        <v>2</v>
      </c>
      <c r="V343" s="117">
        <f t="shared" ca="1" si="45"/>
        <v>35.557802290390718</v>
      </c>
      <c r="W343" s="64">
        <f t="shared" ca="1" si="46"/>
        <v>0</v>
      </c>
      <c r="X343" s="64">
        <f t="shared" ca="1" si="49"/>
        <v>1</v>
      </c>
      <c r="Y343" s="64">
        <f t="shared" ca="1" si="47"/>
        <v>0</v>
      </c>
      <c r="AM343" s="156"/>
    </row>
    <row r="344" spans="1:39">
      <c r="A344" s="12">
        <f t="shared" ca="1" si="40"/>
        <v>0</v>
      </c>
      <c r="B344" s="12" t="str">
        <f>IF([1]DRUM!A321="","",[1]DRUM!A321)</f>
        <v>Export - Europe</v>
      </c>
      <c r="C344" s="12">
        <f t="shared" ca="1" si="41"/>
        <v>0</v>
      </c>
      <c r="D344" s="155">
        <f t="shared" ca="1" si="42"/>
        <v>0</v>
      </c>
      <c r="E344" s="26" t="str">
        <f>IF([1]DRUM!B321="","",[1]DRUM!B321)</f>
        <v>WDB170017</v>
      </c>
      <c r="F344" s="26">
        <f>IF([1]DRUM!C321="","",[1]DRUM!C321)</f>
        <v>1750</v>
      </c>
      <c r="G344" s="26">
        <f>IF([1]DRUM!D321="","",[1]DRUM!D321)</f>
        <v>1700</v>
      </c>
      <c r="H344" s="26">
        <f>IF([1]DRUM!E321="","",[1]DRUM!E321)</f>
        <v>1250</v>
      </c>
      <c r="I344" s="26">
        <f>IF([1]DRUM!F321="","",[1]DRUM!F321)</f>
        <v>900</v>
      </c>
      <c r="J344" s="26">
        <f>IF([1]DRUM!G321="","",[1]DRUM!G321)</f>
        <v>1100</v>
      </c>
      <c r="K344" s="26">
        <f>IF([1]DRUM!H321="","",[1]DRUM!H321)</f>
        <v>1100</v>
      </c>
      <c r="L344" s="26" t="str">
        <f>IF([1]DRUM!I321="","",[1]DRUM!I321)</f>
        <v/>
      </c>
      <c r="M344" s="26">
        <f>IF([1]DRUM!J321="","",
IF(AND([1]DRUM!K321="Wooden Drum",[1]DRUM!J321&gt;Max_WD_Capacity),Max_WD_Capacity,
[1]DRUM!J321))</f>
        <v>1000</v>
      </c>
      <c r="N344" s="26" t="str">
        <f>IF([1]DRUM!K321="","",[1]DRUM!K321)</f>
        <v>Wooden Drum</v>
      </c>
      <c r="O344" s="26">
        <f>IF([1]DRUM!L321="","",[1]DRUM!L321)</f>
        <v>210</v>
      </c>
      <c r="P344" s="26">
        <f>IF([1]DRUM!M321="","",[1]DRUM!M321)</f>
        <v>76</v>
      </c>
      <c r="Q344" s="26">
        <f>IF([1]DRUM!N321="","",[1]DRUM!N321)</f>
        <v>0.93835445571910125</v>
      </c>
      <c r="R344" s="26" t="str">
        <f t="shared" si="48"/>
        <v>Export - Europe</v>
      </c>
      <c r="S344" s="26">
        <f ca="1">IF(N344="",0,
IF(Knee_Application="YES",Knee_Width,IF(Knee_Application="NO",0,
IF(OR(Cable_Type="OH",SearchData("Conductor",Cable_Desc)),0,
IF(N344="Steel Drum",Knee_Width,
IF(N344="Plywood Drum",0,
IF(Country="UAE",0,
IF(AND(OR(SearchData("LSHF",Cable_Desc),SearchData("LSZH",Cable_Desc),SearchData("LS0H",Cable_Desc),SearchData("LSOH",Cable_Desc)),D.nom&gt;40),Knee_Width,
IF(AND(Country="Egypt",D.nom&gt;60),Knee_Width,
IF(AND(Country&lt;&gt;"Egypt",D.nom&gt;35),Knee_Width,
0))))))))))</f>
        <v>125</v>
      </c>
      <c r="T344" s="118">
        <f t="shared" ca="1" si="43"/>
        <v>6</v>
      </c>
      <c r="U344" s="118">
        <f t="shared" ca="1" si="44"/>
        <v>0</v>
      </c>
      <c r="V344" s="117">
        <f t="shared" ca="1" si="45"/>
        <v>0</v>
      </c>
      <c r="W344" s="64">
        <f t="shared" ca="1" si="46"/>
        <v>0</v>
      </c>
      <c r="X344" s="64">
        <f t="shared" ca="1" si="49"/>
        <v>0</v>
      </c>
      <c r="Y344" s="64">
        <f t="shared" ca="1" si="47"/>
        <v>0</v>
      </c>
      <c r="AM344" s="156"/>
    </row>
    <row r="345" spans="1:39">
      <c r="A345" s="12">
        <f t="shared" ref="A345:A408" ca="1" si="50">IF(OR(E345="",G345="",K345="",G345&lt;Min_Flange_Diam,G345&gt;Max_Flange_Diam,K345&lt;Min_Outer_Width,K345&gt;Max_Outer_Width),0,IFERROR(W345*X345*Y345,0))</f>
        <v>0</v>
      </c>
      <c r="B345" s="12" t="str">
        <f>IF([1]DRUM!A322="","",[1]DRUM!A322)</f>
        <v>Export - Europe</v>
      </c>
      <c r="C345" s="12">
        <f t="shared" ref="C345:C408" ca="1" si="51">IF(B345="","",IF(OR(B345=Main_DT,B345=Ext_DT),1,0))</f>
        <v>0</v>
      </c>
      <c r="D345" s="155">
        <f t="shared" ref="D345:D408" ca="1" si="52">IF(O345="",0,IFERROR(A345*C345,0))</f>
        <v>0</v>
      </c>
      <c r="E345" s="26" t="str">
        <f>IF([1]DRUM!B322="","",[1]DRUM!B322)</f>
        <v>WDB170025</v>
      </c>
      <c r="F345" s="26">
        <f>IF([1]DRUM!C322="","",[1]DRUM!C322)</f>
        <v>1750</v>
      </c>
      <c r="G345" s="26">
        <f>IF([1]DRUM!D322="","",[1]DRUM!D322)</f>
        <v>1700</v>
      </c>
      <c r="H345" s="26">
        <f>IF([1]DRUM!E322="","",[1]DRUM!E322)</f>
        <v>700</v>
      </c>
      <c r="I345" s="26">
        <f>IF([1]DRUM!F322="","",[1]DRUM!F322)</f>
        <v>800</v>
      </c>
      <c r="J345" s="26">
        <f>IF([1]DRUM!G322="","",[1]DRUM!G322)</f>
        <v>1000</v>
      </c>
      <c r="K345" s="26">
        <f>IF([1]DRUM!H322="","",[1]DRUM!H322)</f>
        <v>1000</v>
      </c>
      <c r="L345" s="26" t="str">
        <f>IF([1]DRUM!I322="","",[1]DRUM!I322)</f>
        <v/>
      </c>
      <c r="M345" s="26">
        <f>IF([1]DRUM!J322="","",
IF(AND([1]DRUM!K322="Wooden Drum",[1]DRUM!J322&gt;Max_WD_Capacity),Max_WD_Capacity,
[1]DRUM!J322))</f>
        <v>2500</v>
      </c>
      <c r="N345" s="26" t="str">
        <f>IF([1]DRUM!K322="","",[1]DRUM!K322)</f>
        <v>Wooden Drum</v>
      </c>
      <c r="O345" s="26">
        <f>IF([1]DRUM!L322="","",[1]DRUM!L322)</f>
        <v>195</v>
      </c>
      <c r="P345" s="26">
        <f>IF([1]DRUM!M322="","",[1]DRUM!M322)</f>
        <v>69</v>
      </c>
      <c r="Q345" s="26">
        <f>IF([1]DRUM!N322="","",[1]DRUM!N322)</f>
        <v>1.5079644737231006</v>
      </c>
      <c r="R345" s="26" t="str">
        <f t="shared" si="48"/>
        <v>Export - Europe</v>
      </c>
      <c r="S345" s="26">
        <f ca="1">IF(N345="",0,
IF(Knee_Application="YES",Knee_Width,IF(Knee_Application="NO",0,
IF(OR(Cable_Type="OH",SearchData("Conductor",Cable_Desc)),0,
IF(N345="Steel Drum",Knee_Width,
IF(N345="Plywood Drum",0,
IF(Country="UAE",0,
IF(AND(OR(SearchData("LSHF",Cable_Desc),SearchData("LSZH",Cable_Desc),SearchData("LS0H",Cable_Desc),SearchData("LSOH",Cable_Desc)),D.nom&gt;40),Knee_Width,
IF(AND(Country="Egypt",D.nom&gt;60),Knee_Width,
IF(AND(Country&lt;&gt;"Egypt",D.nom&gt;35),Knee_Width,
0))))))))))</f>
        <v>125</v>
      </c>
      <c r="T345" s="118">
        <f t="shared" ref="T345:T408" ca="1" si="53">IFERROR(TRUNC((I345-S345)/$L$4),0)</f>
        <v>5</v>
      </c>
      <c r="U345" s="118">
        <f t="shared" ref="U345:U408" ca="1" si="54">IFERROR(TRUNC((((G345-H345)/2)-I$11)/L$4),0)</f>
        <v>3</v>
      </c>
      <c r="V345" s="117">
        <f t="shared" ref="V345:V408" ca="1" si="55">IFERROR(T345*PI()*(H345*U345+L$4*U345^2)/1000,0)</f>
        <v>50.177517863136174</v>
      </c>
      <c r="W345" s="64">
        <f t="shared" ref="W345:W408" ca="1" si="56">IFERROR(IF(H345&gt;=J$11,1,0),0)</f>
        <v>0</v>
      </c>
      <c r="X345" s="64">
        <f t="shared" ca="1" si="49"/>
        <v>0</v>
      </c>
      <c r="Y345" s="64">
        <f t="shared" ref="Y345:Y408" ca="1" si="57">IFERROR(IF(V345&gt;=L$6*0.99,1,0),0)</f>
        <v>0</v>
      </c>
      <c r="AM345" s="156"/>
    </row>
    <row r="346" spans="1:39">
      <c r="A346" s="12">
        <f t="shared" ca="1" si="50"/>
        <v>0</v>
      </c>
      <c r="B346" s="12" t="str">
        <f>IF([1]DRUM!A323="","",[1]DRUM!A323)</f>
        <v>Export - Europe</v>
      </c>
      <c r="C346" s="12">
        <f t="shared" ca="1" si="51"/>
        <v>0</v>
      </c>
      <c r="D346" s="155">
        <f t="shared" ca="1" si="52"/>
        <v>0</v>
      </c>
      <c r="E346" s="26" t="str">
        <f>IF([1]DRUM!B323="","",[1]DRUM!B323)</f>
        <v>WDB170024</v>
      </c>
      <c r="F346" s="26">
        <f>IF([1]DRUM!C323="","",[1]DRUM!C323)</f>
        <v>1750</v>
      </c>
      <c r="G346" s="26">
        <f>IF([1]DRUM!D323="","",[1]DRUM!D323)</f>
        <v>1700</v>
      </c>
      <c r="H346" s="26">
        <f>IF([1]DRUM!E323="","",[1]DRUM!E323)</f>
        <v>900</v>
      </c>
      <c r="I346" s="26">
        <f>IF([1]DRUM!F323="","",[1]DRUM!F323)</f>
        <v>800</v>
      </c>
      <c r="J346" s="26">
        <f>IF([1]DRUM!G323="","",[1]DRUM!G323)</f>
        <v>1000</v>
      </c>
      <c r="K346" s="26">
        <f>IF([1]DRUM!H323="","",[1]DRUM!H323)</f>
        <v>1000</v>
      </c>
      <c r="L346" s="26" t="str">
        <f>IF([1]DRUM!I323="","",[1]DRUM!I323)</f>
        <v/>
      </c>
      <c r="M346" s="26">
        <f>IF([1]DRUM!J323="","",
IF(AND([1]DRUM!K323="Wooden Drum",[1]DRUM!J323&gt;Max_WD_Capacity),Max_WD_Capacity,
[1]DRUM!J323))</f>
        <v>3000</v>
      </c>
      <c r="N346" s="26" t="str">
        <f>IF([1]DRUM!K323="","",[1]DRUM!K323)</f>
        <v>Wooden Drum</v>
      </c>
      <c r="O346" s="26">
        <f>IF([1]DRUM!L323="","",[1]DRUM!L323)</f>
        <v>205</v>
      </c>
      <c r="P346" s="26">
        <f>IF([1]DRUM!M323="","",[1]DRUM!M323)</f>
        <v>69</v>
      </c>
      <c r="Q346" s="26">
        <f>IF([1]DRUM!N323="","",[1]DRUM!N323)</f>
        <v>1.3069025438933539</v>
      </c>
      <c r="R346" s="26" t="str">
        <f t="shared" ref="R346:R409" si="58">B346</f>
        <v>Export - Europe</v>
      </c>
      <c r="S346" s="26">
        <f ca="1">IF(N346="",0,
IF(Knee_Application="YES",Knee_Width,IF(Knee_Application="NO",0,
IF(OR(Cable_Type="OH",SearchData("Conductor",Cable_Desc)),0,
IF(N346="Steel Drum",Knee_Width,
IF(N346="Plywood Drum",0,
IF(Country="UAE",0,
IF(AND(OR(SearchData("LSHF",Cable_Desc),SearchData("LSZH",Cable_Desc),SearchData("LS0H",Cable_Desc),SearchData("LSOH",Cable_Desc)),D.nom&gt;40),Knee_Width,
IF(AND(Country="Egypt",D.nom&gt;60),Knee_Width,
IF(AND(Country&lt;&gt;"Egypt",D.nom&gt;35),Knee_Width,
0))))))))))</f>
        <v>125</v>
      </c>
      <c r="T346" s="118">
        <f t="shared" ca="1" si="53"/>
        <v>5</v>
      </c>
      <c r="U346" s="118">
        <f t="shared" ca="1" si="54"/>
        <v>2</v>
      </c>
      <c r="V346" s="117">
        <f t="shared" ca="1" si="55"/>
        <v>35.914687215838519</v>
      </c>
      <c r="W346" s="64">
        <f t="shared" ca="1" si="56"/>
        <v>0</v>
      </c>
      <c r="X346" s="64">
        <f t="shared" ref="X346:X409" ca="1" si="59">IFERROR(IF(M346*(IF(N346="Steel Drum",1.1,IF(N346="Plywood Drum",1,IF(M346&lt;=1000,1.1,IF(M346&lt;=6000,1.04,1)))))&gt;=L$5,1,0),0)</f>
        <v>0</v>
      </c>
      <c r="Y346" s="64">
        <f t="shared" ca="1" si="57"/>
        <v>0</v>
      </c>
      <c r="AM346" s="156"/>
    </row>
    <row r="347" spans="1:39">
      <c r="A347" s="12">
        <f t="shared" ca="1" si="50"/>
        <v>0</v>
      </c>
      <c r="B347" s="12" t="str">
        <f>IF([1]DRUM!A324="","",[1]DRUM!A324)</f>
        <v>Export - Europe</v>
      </c>
      <c r="C347" s="12">
        <f t="shared" ca="1" si="51"/>
        <v>0</v>
      </c>
      <c r="D347" s="155">
        <f t="shared" ca="1" si="52"/>
        <v>0</v>
      </c>
      <c r="E347" s="26" t="str">
        <f>IF([1]DRUM!B324="","",[1]DRUM!B324)</f>
        <v>WDB170007</v>
      </c>
      <c r="F347" s="26">
        <f>IF([1]DRUM!C324="","",[1]DRUM!C324)</f>
        <v>1750</v>
      </c>
      <c r="G347" s="26">
        <f>IF([1]DRUM!D324="","",[1]DRUM!D324)</f>
        <v>1700</v>
      </c>
      <c r="H347" s="26">
        <f>IF([1]DRUM!E324="","",[1]DRUM!E324)</f>
        <v>1000</v>
      </c>
      <c r="I347" s="26">
        <f>IF([1]DRUM!F324="","",[1]DRUM!F324)</f>
        <v>900</v>
      </c>
      <c r="J347" s="26">
        <f>IF([1]DRUM!G324="","",[1]DRUM!G324)</f>
        <v>1100</v>
      </c>
      <c r="K347" s="26">
        <f>IF([1]DRUM!H324="","",[1]DRUM!H324)</f>
        <v>1100</v>
      </c>
      <c r="L347" s="26" t="str">
        <f>IF([1]DRUM!I324="","",[1]DRUM!I324)</f>
        <v/>
      </c>
      <c r="M347" s="26">
        <f>IF([1]DRUM!J324="","",
IF(AND([1]DRUM!K324="Wooden Drum",[1]DRUM!J324&gt;Max_WD_Capacity),Max_WD_Capacity,
[1]DRUM!J324))</f>
        <v>3000</v>
      </c>
      <c r="N347" s="26" t="str">
        <f>IF([1]DRUM!K324="","",[1]DRUM!K324)</f>
        <v>Wooden Drum</v>
      </c>
      <c r="O347" s="26">
        <f>IF([1]DRUM!L324="","",[1]DRUM!L324)</f>
        <v>240</v>
      </c>
      <c r="P347" s="26">
        <f>IF([1]DRUM!M324="","",[1]DRUM!M324)</f>
        <v>76</v>
      </c>
      <c r="Q347" s="26">
        <f>IF([1]DRUM!N324="","",[1]DRUM!N324)</f>
        <v>1.3359622759390595</v>
      </c>
      <c r="R347" s="26" t="str">
        <f t="shared" si="58"/>
        <v>Export - Europe</v>
      </c>
      <c r="S347" s="26">
        <f ca="1">IF(N347="",0,
IF(Knee_Application="YES",Knee_Width,IF(Knee_Application="NO",0,
IF(OR(Cable_Type="OH",SearchData("Conductor",Cable_Desc)),0,
IF(N347="Steel Drum",Knee_Width,
IF(N347="Plywood Drum",0,
IF(Country="UAE",0,
IF(AND(OR(SearchData("LSHF",Cable_Desc),SearchData("LSZH",Cable_Desc),SearchData("LS0H",Cable_Desc),SearchData("LSOH",Cable_Desc)),D.nom&gt;40),Knee_Width,
IF(AND(Country="Egypt",D.nom&gt;60),Knee_Width,
IF(AND(Country&lt;&gt;"Egypt",D.nom&gt;35),Knee_Width,
0))))))))))</f>
        <v>125</v>
      </c>
      <c r="T347" s="118">
        <f t="shared" ca="1" si="53"/>
        <v>6</v>
      </c>
      <c r="U347" s="118">
        <f t="shared" ca="1" si="54"/>
        <v>1</v>
      </c>
      <c r="V347" s="117">
        <f t="shared" ca="1" si="55"/>
        <v>21.141661921597873</v>
      </c>
      <c r="W347" s="64">
        <f t="shared" ca="1" si="56"/>
        <v>0</v>
      </c>
      <c r="X347" s="64">
        <f t="shared" ca="1" si="59"/>
        <v>0</v>
      </c>
      <c r="Y347" s="64">
        <f t="shared" ca="1" si="57"/>
        <v>0</v>
      </c>
      <c r="AM347" s="156"/>
    </row>
    <row r="348" spans="1:39">
      <c r="A348" s="12">
        <f t="shared" ca="1" si="50"/>
        <v>0</v>
      </c>
      <c r="B348" s="12" t="str">
        <f>IF([1]DRUM!A325="","",[1]DRUM!A325)</f>
        <v>Export - Europe</v>
      </c>
      <c r="C348" s="12">
        <f t="shared" ca="1" si="51"/>
        <v>0</v>
      </c>
      <c r="D348" s="155">
        <f t="shared" ca="1" si="52"/>
        <v>0</v>
      </c>
      <c r="E348" s="26" t="str">
        <f>IF([1]DRUM!B325="","",[1]DRUM!B325)</f>
        <v>WDB170009</v>
      </c>
      <c r="F348" s="26">
        <f>IF([1]DRUM!C325="","",[1]DRUM!C325)</f>
        <v>1750</v>
      </c>
      <c r="G348" s="26">
        <f>IF([1]DRUM!D325="","",[1]DRUM!D325)</f>
        <v>1700</v>
      </c>
      <c r="H348" s="26">
        <f>IF([1]DRUM!E325="","",[1]DRUM!E325)</f>
        <v>900</v>
      </c>
      <c r="I348" s="26">
        <f>IF([1]DRUM!F325="","",[1]DRUM!F325)</f>
        <v>900</v>
      </c>
      <c r="J348" s="26">
        <f>IF([1]DRUM!G325="","",[1]DRUM!G325)</f>
        <v>1100</v>
      </c>
      <c r="K348" s="26">
        <f>IF([1]DRUM!H325="","",[1]DRUM!H325)</f>
        <v>1100</v>
      </c>
      <c r="L348" s="26" t="str">
        <f>IF([1]DRUM!I325="","",[1]DRUM!I325)</f>
        <v/>
      </c>
      <c r="M348" s="26">
        <f>IF([1]DRUM!J325="","",
IF(AND([1]DRUM!K325="Wooden Drum",[1]DRUM!J325&gt;Max_WD_Capacity),Max_WD_Capacity,
[1]DRUM!J325))</f>
        <v>3000</v>
      </c>
      <c r="N348" s="26" t="str">
        <f>IF([1]DRUM!K325="","",[1]DRUM!K325)</f>
        <v>Wooden Drum</v>
      </c>
      <c r="O348" s="26">
        <f>IF([1]DRUM!L325="","",[1]DRUM!L325)</f>
        <v>230</v>
      </c>
      <c r="P348" s="26">
        <f>IF([1]DRUM!M325="","",[1]DRUM!M325)</f>
        <v>76</v>
      </c>
      <c r="Q348" s="26">
        <f>IF([1]DRUM!N325="","",[1]DRUM!N325)</f>
        <v>1.4702653618800232</v>
      </c>
      <c r="R348" s="26" t="str">
        <f t="shared" si="58"/>
        <v>Export - Europe</v>
      </c>
      <c r="S348" s="26">
        <f ca="1">IF(N348="",0,
IF(Knee_Application="YES",Knee_Width,IF(Knee_Application="NO",0,
IF(OR(Cable_Type="OH",SearchData("Conductor",Cable_Desc)),0,
IF(N348="Steel Drum",Knee_Width,
IF(N348="Plywood Drum",0,
IF(Country="UAE",0,
IF(AND(OR(SearchData("LSHF",Cable_Desc),SearchData("LSZH",Cable_Desc),SearchData("LS0H",Cable_Desc),SearchData("LSOH",Cable_Desc)),D.nom&gt;40),Knee_Width,
IF(AND(Country="Egypt",D.nom&gt;60),Knee_Width,
IF(AND(Country&lt;&gt;"Egypt",D.nom&gt;35),Knee_Width,
0))))))))))</f>
        <v>125</v>
      </c>
      <c r="T348" s="118">
        <f t="shared" ca="1" si="53"/>
        <v>6</v>
      </c>
      <c r="U348" s="118">
        <f t="shared" ca="1" si="54"/>
        <v>2</v>
      </c>
      <c r="V348" s="117">
        <f t="shared" ca="1" si="55"/>
        <v>43.097624659006222</v>
      </c>
      <c r="W348" s="64">
        <f t="shared" ca="1" si="56"/>
        <v>0</v>
      </c>
      <c r="X348" s="64">
        <f t="shared" ca="1" si="59"/>
        <v>0</v>
      </c>
      <c r="Y348" s="64">
        <f t="shared" ca="1" si="57"/>
        <v>0</v>
      </c>
      <c r="AM348" s="156"/>
    </row>
    <row r="349" spans="1:39">
      <c r="A349" s="12">
        <f t="shared" ca="1" si="50"/>
        <v>0</v>
      </c>
      <c r="B349" s="12" t="str">
        <f>IF([1]DRUM!A326="","",[1]DRUM!A326)</f>
        <v>Export - Europe</v>
      </c>
      <c r="C349" s="12">
        <f t="shared" ca="1" si="51"/>
        <v>0</v>
      </c>
      <c r="D349" s="155">
        <f t="shared" ca="1" si="52"/>
        <v>0</v>
      </c>
      <c r="E349" s="26" t="str">
        <f>IF([1]DRUM!B326="","",[1]DRUM!B326)</f>
        <v>WDB170016</v>
      </c>
      <c r="F349" s="26">
        <f>IF([1]DRUM!C326="","",[1]DRUM!C326)</f>
        <v>1750</v>
      </c>
      <c r="G349" s="26">
        <f>IF([1]DRUM!D326="","",[1]DRUM!D326)</f>
        <v>1700</v>
      </c>
      <c r="H349" s="26">
        <f>IF([1]DRUM!E326="","",[1]DRUM!E326)</f>
        <v>700</v>
      </c>
      <c r="I349" s="26">
        <f>IF([1]DRUM!F326="","",[1]DRUM!F326)</f>
        <v>900</v>
      </c>
      <c r="J349" s="26">
        <f>IF([1]DRUM!G326="","",[1]DRUM!G326)</f>
        <v>1100</v>
      </c>
      <c r="K349" s="26">
        <f>IF([1]DRUM!H326="","",[1]DRUM!H326)</f>
        <v>1100</v>
      </c>
      <c r="L349" s="26" t="str">
        <f>IF([1]DRUM!I326="","",[1]DRUM!I326)</f>
        <v/>
      </c>
      <c r="M349" s="26">
        <f>IF([1]DRUM!J326="","",
IF(AND([1]DRUM!K326="Wooden Drum",[1]DRUM!J326&gt;Max_WD_Capacity),Max_WD_Capacity,
[1]DRUM!J326))</f>
        <v>3000</v>
      </c>
      <c r="N349" s="26" t="str">
        <f>IF([1]DRUM!K326="","",[1]DRUM!K326)</f>
        <v>Wooden Drum</v>
      </c>
      <c r="O349" s="26">
        <f>IF([1]DRUM!L326="","",[1]DRUM!L326)</f>
        <v>200</v>
      </c>
      <c r="P349" s="26">
        <f>IF([1]DRUM!M326="","",[1]DRUM!M326)</f>
        <v>76</v>
      </c>
      <c r="Q349" s="26">
        <f>IF([1]DRUM!N326="","",[1]DRUM!N326)</f>
        <v>1.6964600329384882</v>
      </c>
      <c r="R349" s="26" t="str">
        <f t="shared" si="58"/>
        <v>Export - Europe</v>
      </c>
      <c r="S349" s="26">
        <f ca="1">IF(N349="",0,
IF(Knee_Application="YES",Knee_Width,IF(Knee_Application="NO",0,
IF(OR(Cable_Type="OH",SearchData("Conductor",Cable_Desc)),0,
IF(N349="Steel Drum",Knee_Width,
IF(N349="Plywood Drum",0,
IF(Country="UAE",0,
IF(AND(OR(SearchData("LSHF",Cable_Desc),SearchData("LSZH",Cable_Desc),SearchData("LS0H",Cable_Desc),SearchData("LSOH",Cable_Desc)),D.nom&gt;40),Knee_Width,
IF(AND(Country="Egypt",D.nom&gt;60),Knee_Width,
IF(AND(Country&lt;&gt;"Egypt",D.nom&gt;35),Knee_Width,
0))))))))))</f>
        <v>125</v>
      </c>
      <c r="T349" s="118">
        <f t="shared" ca="1" si="53"/>
        <v>6</v>
      </c>
      <c r="U349" s="118">
        <f t="shared" ca="1" si="54"/>
        <v>3</v>
      </c>
      <c r="V349" s="117">
        <f t="shared" ca="1" si="55"/>
        <v>60.213021435763402</v>
      </c>
      <c r="W349" s="64">
        <f t="shared" ca="1" si="56"/>
        <v>0</v>
      </c>
      <c r="X349" s="64">
        <f t="shared" ca="1" si="59"/>
        <v>0</v>
      </c>
      <c r="Y349" s="64">
        <f t="shared" ca="1" si="57"/>
        <v>0</v>
      </c>
      <c r="AM349" s="156"/>
    </row>
    <row r="350" spans="1:39">
      <c r="A350" s="12">
        <f t="shared" ca="1" si="50"/>
        <v>0</v>
      </c>
      <c r="B350" s="12" t="str">
        <f>IF([1]DRUM!A327="","",[1]DRUM!A327)</f>
        <v>Export - Europe</v>
      </c>
      <c r="C350" s="12">
        <f t="shared" ca="1" si="51"/>
        <v>0</v>
      </c>
      <c r="D350" s="155">
        <f t="shared" ca="1" si="52"/>
        <v>0</v>
      </c>
      <c r="E350" s="26" t="str">
        <f>IF([1]DRUM!B327="","",[1]DRUM!B327)</f>
        <v>WDB170010</v>
      </c>
      <c r="F350" s="26">
        <f>IF([1]DRUM!C327="","",[1]DRUM!C327)</f>
        <v>1750</v>
      </c>
      <c r="G350" s="26">
        <f>IF([1]DRUM!D327="","",[1]DRUM!D327)</f>
        <v>1700</v>
      </c>
      <c r="H350" s="26">
        <f>IF([1]DRUM!E327="","",[1]DRUM!E327)</f>
        <v>900</v>
      </c>
      <c r="I350" s="26">
        <f>IF([1]DRUM!F327="","",[1]DRUM!F327)</f>
        <v>900</v>
      </c>
      <c r="J350" s="26">
        <f>IF([1]DRUM!G327="","",[1]DRUM!G327)</f>
        <v>1100</v>
      </c>
      <c r="K350" s="26">
        <f>IF([1]DRUM!H327="","",[1]DRUM!H327)</f>
        <v>1100</v>
      </c>
      <c r="L350" s="26" t="str">
        <f>IF([1]DRUM!I327="","",[1]DRUM!I327)</f>
        <v/>
      </c>
      <c r="M350" s="26">
        <f>IF([1]DRUM!J327="","",
IF(AND([1]DRUM!K327="Wooden Drum",[1]DRUM!J327&gt;Max_WD_Capacity),Max_WD_Capacity,
[1]DRUM!J327))</f>
        <v>4000</v>
      </c>
      <c r="N350" s="26" t="str">
        <f>IF([1]DRUM!K327="","",[1]DRUM!K327)</f>
        <v>Wooden Drum</v>
      </c>
      <c r="O350" s="26">
        <f>IF([1]DRUM!L327="","",[1]DRUM!L327)</f>
        <v>240</v>
      </c>
      <c r="P350" s="26">
        <f>IF([1]DRUM!M327="","",[1]DRUM!M327)</f>
        <v>76</v>
      </c>
      <c r="Q350" s="26">
        <f>IF([1]DRUM!N327="","",[1]DRUM!N327)</f>
        <v>1.4702653618800232</v>
      </c>
      <c r="R350" s="26" t="str">
        <f t="shared" si="58"/>
        <v>Export - Europe</v>
      </c>
      <c r="S350" s="26">
        <f ca="1">IF(N350="",0,
IF(Knee_Application="YES",Knee_Width,IF(Knee_Application="NO",0,
IF(OR(Cable_Type="OH",SearchData("Conductor",Cable_Desc)),0,
IF(N350="Steel Drum",Knee_Width,
IF(N350="Plywood Drum",0,
IF(Country="UAE",0,
IF(AND(OR(SearchData("LSHF",Cable_Desc),SearchData("LSZH",Cable_Desc),SearchData("LS0H",Cable_Desc),SearchData("LSOH",Cable_Desc)),D.nom&gt;40),Knee_Width,
IF(AND(Country="Egypt",D.nom&gt;60),Knee_Width,
IF(AND(Country&lt;&gt;"Egypt",D.nom&gt;35),Knee_Width,
0))))))))))</f>
        <v>125</v>
      </c>
      <c r="T350" s="118">
        <f t="shared" ca="1" si="53"/>
        <v>6</v>
      </c>
      <c r="U350" s="118">
        <f t="shared" ca="1" si="54"/>
        <v>2</v>
      </c>
      <c r="V350" s="117">
        <f t="shared" ca="1" si="55"/>
        <v>43.097624659006222</v>
      </c>
      <c r="W350" s="64">
        <f t="shared" ca="1" si="56"/>
        <v>0</v>
      </c>
      <c r="X350" s="64">
        <f t="shared" ca="1" si="59"/>
        <v>1</v>
      </c>
      <c r="Y350" s="64">
        <f t="shared" ca="1" si="57"/>
        <v>0</v>
      </c>
      <c r="AM350" s="156"/>
    </row>
    <row r="351" spans="1:39">
      <c r="A351" s="12">
        <f t="shared" ca="1" si="50"/>
        <v>0</v>
      </c>
      <c r="B351" s="12" t="str">
        <f>IF([1]DRUM!A328="","",[1]DRUM!A328)</f>
        <v>Export - Europe</v>
      </c>
      <c r="C351" s="12">
        <f t="shared" ca="1" si="51"/>
        <v>0</v>
      </c>
      <c r="D351" s="155">
        <f t="shared" ca="1" si="52"/>
        <v>0</v>
      </c>
      <c r="E351" s="26" t="str">
        <f>IF([1]DRUM!B328="","",[1]DRUM!B328)</f>
        <v>WDB170013</v>
      </c>
      <c r="F351" s="26">
        <f>IF([1]DRUM!C328="","",[1]DRUM!C328)</f>
        <v>1750</v>
      </c>
      <c r="G351" s="26">
        <f>IF([1]DRUM!D328="","",[1]DRUM!D328)</f>
        <v>1700</v>
      </c>
      <c r="H351" s="26">
        <f>IF([1]DRUM!E328="","",[1]DRUM!E328)</f>
        <v>1200</v>
      </c>
      <c r="I351" s="26">
        <f>IF([1]DRUM!F328="","",[1]DRUM!F328)</f>
        <v>900</v>
      </c>
      <c r="J351" s="26">
        <f>IF([1]DRUM!G328="","",[1]DRUM!G328)</f>
        <v>1100</v>
      </c>
      <c r="K351" s="26">
        <f>IF([1]DRUM!H328="","",[1]DRUM!H328)</f>
        <v>1100</v>
      </c>
      <c r="L351" s="26" t="str">
        <f>IF([1]DRUM!I328="","",[1]DRUM!I328)</f>
        <v>Supported</v>
      </c>
      <c r="M351" s="26">
        <f>IF([1]DRUM!J328="","",
IF(AND([1]DRUM!K328="Wooden Drum",[1]DRUM!J328&gt;Max_WD_Capacity),Max_WD_Capacity,
[1]DRUM!J328))</f>
        <v>5000</v>
      </c>
      <c r="N351" s="26" t="str">
        <f>IF([1]DRUM!K328="","",[1]DRUM!K328)</f>
        <v>Wooden Drum</v>
      </c>
      <c r="O351" s="26">
        <f>IF([1]DRUM!L328="","",[1]DRUM!L328)</f>
        <v>265</v>
      </c>
      <c r="P351" s="26">
        <f>IF([1]DRUM!M328="","",[1]DRUM!M328)</f>
        <v>76</v>
      </c>
      <c r="Q351" s="26">
        <f>IF([1]DRUM!N328="","",[1]DRUM!N328)</f>
        <v>1.0249446032336702</v>
      </c>
      <c r="R351" s="26" t="str">
        <f t="shared" si="58"/>
        <v>Export - Europe</v>
      </c>
      <c r="S351" s="26">
        <f ca="1">IF(N351="",0,
IF(Knee_Application="YES",Knee_Width,IF(Knee_Application="NO",0,
IF(OR(Cable_Type="OH",SearchData("Conductor",Cable_Desc)),0,
IF(N351="Steel Drum",Knee_Width,
IF(N351="Plywood Drum",0,
IF(Country="UAE",0,
IF(AND(OR(SearchData("LSHF",Cable_Desc),SearchData("LSZH",Cable_Desc),SearchData("LS0H",Cable_Desc),SearchData("LSOH",Cable_Desc)),D.nom&gt;40),Knee_Width,
IF(AND(Country="Egypt",D.nom&gt;60),Knee_Width,
IF(AND(Country&lt;&gt;"Egypt",D.nom&gt;35),Knee_Width,
0))))))))))</f>
        <v>125</v>
      </c>
      <c r="T351" s="118">
        <f t="shared" ca="1" si="53"/>
        <v>6</v>
      </c>
      <c r="U351" s="118">
        <f t="shared" ca="1" si="54"/>
        <v>1</v>
      </c>
      <c r="V351" s="117">
        <f t="shared" ca="1" si="55"/>
        <v>24.911573105905624</v>
      </c>
      <c r="W351" s="64">
        <f t="shared" ca="1" si="56"/>
        <v>0</v>
      </c>
      <c r="X351" s="64">
        <f t="shared" ca="1" si="59"/>
        <v>1</v>
      </c>
      <c r="Y351" s="64">
        <f t="shared" ca="1" si="57"/>
        <v>0</v>
      </c>
      <c r="AM351" s="156"/>
    </row>
    <row r="352" spans="1:39">
      <c r="A352" s="12">
        <f t="shared" ca="1" si="50"/>
        <v>0</v>
      </c>
      <c r="B352" s="12" t="str">
        <f>IF([1]DRUM!A329="","",[1]DRUM!A329)</f>
        <v>Export - Europe</v>
      </c>
      <c r="C352" s="12">
        <f t="shared" ca="1" si="51"/>
        <v>0</v>
      </c>
      <c r="D352" s="155">
        <f t="shared" ca="1" si="52"/>
        <v>0</v>
      </c>
      <c r="E352" s="26" t="str">
        <f>IF([1]DRUM!B329="","",[1]DRUM!B329)</f>
        <v>WDB170008</v>
      </c>
      <c r="F352" s="26">
        <f>IF([1]DRUM!C329="","",[1]DRUM!C329)</f>
        <v>1750</v>
      </c>
      <c r="G352" s="26">
        <f>IF([1]DRUM!D329="","",[1]DRUM!D329)</f>
        <v>1700</v>
      </c>
      <c r="H352" s="26">
        <f>IF([1]DRUM!E329="","",[1]DRUM!E329)</f>
        <v>900</v>
      </c>
      <c r="I352" s="26">
        <f>IF([1]DRUM!F329="","",[1]DRUM!F329)</f>
        <v>900</v>
      </c>
      <c r="J352" s="26">
        <f>IF([1]DRUM!G329="","",[1]DRUM!G329)</f>
        <v>1100</v>
      </c>
      <c r="K352" s="26">
        <f>IF([1]DRUM!H329="","",[1]DRUM!H329)</f>
        <v>1100</v>
      </c>
      <c r="L352" s="26" t="str">
        <f>IF([1]DRUM!I329="","",[1]DRUM!I329)</f>
        <v/>
      </c>
      <c r="M352" s="26">
        <f>IF([1]DRUM!J329="","",
IF(AND([1]DRUM!K329="Wooden Drum",[1]DRUM!J329&gt;Max_WD_Capacity),Max_WD_Capacity,
[1]DRUM!J329))</f>
        <v>5000</v>
      </c>
      <c r="N352" s="26" t="str">
        <f>IF([1]DRUM!K329="","",[1]DRUM!K329)</f>
        <v>Wooden Drum</v>
      </c>
      <c r="O352" s="26">
        <f>IF([1]DRUM!L329="","",[1]DRUM!L329)</f>
        <v>240</v>
      </c>
      <c r="P352" s="26">
        <f>IF([1]DRUM!M329="","",[1]DRUM!M329)</f>
        <v>76</v>
      </c>
      <c r="Q352" s="26">
        <f>IF([1]DRUM!N329="","",[1]DRUM!N329)</f>
        <v>1.4702653618800232</v>
      </c>
      <c r="R352" s="26" t="str">
        <f t="shared" si="58"/>
        <v>Export - Europe</v>
      </c>
      <c r="S352" s="26">
        <f ca="1">IF(N352="",0,
IF(Knee_Application="YES",Knee_Width,IF(Knee_Application="NO",0,
IF(OR(Cable_Type="OH",SearchData("Conductor",Cable_Desc)),0,
IF(N352="Steel Drum",Knee_Width,
IF(N352="Plywood Drum",0,
IF(Country="UAE",0,
IF(AND(OR(SearchData("LSHF",Cable_Desc),SearchData("LSZH",Cable_Desc),SearchData("LS0H",Cable_Desc),SearchData("LSOH",Cable_Desc)),D.nom&gt;40),Knee_Width,
IF(AND(Country="Egypt",D.nom&gt;60),Knee_Width,
IF(AND(Country&lt;&gt;"Egypt",D.nom&gt;35),Knee_Width,
0))))))))))</f>
        <v>125</v>
      </c>
      <c r="T352" s="118">
        <f t="shared" ca="1" si="53"/>
        <v>6</v>
      </c>
      <c r="U352" s="118">
        <f t="shared" ca="1" si="54"/>
        <v>2</v>
      </c>
      <c r="V352" s="117">
        <f t="shared" ca="1" si="55"/>
        <v>43.097624659006222</v>
      </c>
      <c r="W352" s="64">
        <f t="shared" ca="1" si="56"/>
        <v>0</v>
      </c>
      <c r="X352" s="64">
        <f t="shared" ca="1" si="59"/>
        <v>1</v>
      </c>
      <c r="Y352" s="64">
        <f t="shared" ca="1" si="57"/>
        <v>0</v>
      </c>
      <c r="AM352" s="156"/>
    </row>
    <row r="353" spans="1:39">
      <c r="A353" s="12">
        <f t="shared" ca="1" si="50"/>
        <v>0</v>
      </c>
      <c r="B353" s="12" t="str">
        <f>IF([1]DRUM!A330="","",[1]DRUM!A330)</f>
        <v>Export - Europe</v>
      </c>
      <c r="C353" s="12">
        <f t="shared" ca="1" si="51"/>
        <v>0</v>
      </c>
      <c r="D353" s="155">
        <f t="shared" ca="1" si="52"/>
        <v>0</v>
      </c>
      <c r="E353" s="26" t="str">
        <f>IF([1]DRUM!B330="","",[1]DRUM!B330)</f>
        <v>WDB180007</v>
      </c>
      <c r="F353" s="26">
        <f>IF([1]DRUM!C330="","",[1]DRUM!C330)</f>
        <v>1850</v>
      </c>
      <c r="G353" s="26">
        <f>IF([1]DRUM!D330="","",[1]DRUM!D330)</f>
        <v>1800</v>
      </c>
      <c r="H353" s="26">
        <f>IF([1]DRUM!E330="","",[1]DRUM!E330)</f>
        <v>900</v>
      </c>
      <c r="I353" s="26">
        <f>IF([1]DRUM!F330="","",[1]DRUM!F330)</f>
        <v>900</v>
      </c>
      <c r="J353" s="26">
        <f>IF([1]DRUM!G330="","",[1]DRUM!G330)</f>
        <v>1100</v>
      </c>
      <c r="K353" s="26">
        <f>IF([1]DRUM!H330="","",[1]DRUM!H330)</f>
        <v>1100</v>
      </c>
      <c r="L353" s="26" t="str">
        <f>IF([1]DRUM!I330="","",[1]DRUM!I330)</f>
        <v/>
      </c>
      <c r="M353" s="26">
        <f>IF([1]DRUM!J330="","",
IF(AND([1]DRUM!K330="Wooden Drum",[1]DRUM!J330&gt;Max_WD_Capacity),Max_WD_Capacity,
[1]DRUM!J330))</f>
        <v>3500</v>
      </c>
      <c r="N353" s="26" t="str">
        <f>IF([1]DRUM!K330="","",[1]DRUM!K330)</f>
        <v>Wooden Drum</v>
      </c>
      <c r="O353" s="26">
        <f>IF([1]DRUM!L330="","",[1]DRUM!L330)</f>
        <v>250</v>
      </c>
      <c r="P353" s="26">
        <f>IF([1]DRUM!M330="","",[1]DRUM!M330)</f>
        <v>80</v>
      </c>
      <c r="Q353" s="26">
        <f>IF([1]DRUM!N330="","",[1]DRUM!N330)</f>
        <v>1.7176657833502194</v>
      </c>
      <c r="R353" s="26" t="str">
        <f t="shared" si="58"/>
        <v>Export - Europe</v>
      </c>
      <c r="S353" s="26">
        <f ca="1">IF(N353="",0,
IF(Knee_Application="YES",Knee_Width,IF(Knee_Application="NO",0,
IF(OR(Cable_Type="OH",SearchData("Conductor",Cable_Desc)),0,
IF(N353="Steel Drum",Knee_Width,
IF(N353="Plywood Drum",0,
IF(Country="UAE",0,
IF(AND(OR(SearchData("LSHF",Cable_Desc),SearchData("LSZH",Cable_Desc),SearchData("LS0H",Cable_Desc),SearchData("LSOH",Cable_Desc)),D.nom&gt;40),Knee_Width,
IF(AND(Country="Egypt",D.nom&gt;60),Knee_Width,
IF(AND(Country&lt;&gt;"Egypt",D.nom&gt;35),Knee_Width,
0))))))))))</f>
        <v>125</v>
      </c>
      <c r="T353" s="118">
        <f t="shared" ca="1" si="53"/>
        <v>6</v>
      </c>
      <c r="U353" s="118">
        <f t="shared" ca="1" si="54"/>
        <v>2</v>
      </c>
      <c r="V353" s="117">
        <f t="shared" ca="1" si="55"/>
        <v>43.097624659006222</v>
      </c>
      <c r="W353" s="64">
        <f t="shared" ca="1" si="56"/>
        <v>0</v>
      </c>
      <c r="X353" s="64">
        <f t="shared" ca="1" si="59"/>
        <v>1</v>
      </c>
      <c r="Y353" s="64">
        <f t="shared" ca="1" si="57"/>
        <v>0</v>
      </c>
      <c r="AM353" s="156"/>
    </row>
    <row r="354" spans="1:39">
      <c r="A354" s="12">
        <f t="shared" ca="1" si="50"/>
        <v>0</v>
      </c>
      <c r="B354" s="12" t="str">
        <f>IF([1]DRUM!A331="","",[1]DRUM!A331)</f>
        <v>Export - Europe</v>
      </c>
      <c r="C354" s="12">
        <f t="shared" ca="1" si="51"/>
        <v>0</v>
      </c>
      <c r="D354" s="155">
        <f t="shared" ca="1" si="52"/>
        <v>0</v>
      </c>
      <c r="E354" s="26" t="str">
        <f>IF([1]DRUM!B331="","",[1]DRUM!B331)</f>
        <v>WDB180017</v>
      </c>
      <c r="F354" s="26">
        <f>IF([1]DRUM!C331="","",[1]DRUM!C331)</f>
        <v>1850</v>
      </c>
      <c r="G354" s="26">
        <f>IF([1]DRUM!D331="","",[1]DRUM!D331)</f>
        <v>1800</v>
      </c>
      <c r="H354" s="26">
        <f>IF([1]DRUM!E331="","",[1]DRUM!E331)</f>
        <v>750</v>
      </c>
      <c r="I354" s="26">
        <f>IF([1]DRUM!F331="","",[1]DRUM!F331)</f>
        <v>900</v>
      </c>
      <c r="J354" s="26">
        <f>IF([1]DRUM!G331="","",[1]DRUM!G331)</f>
        <v>1100</v>
      </c>
      <c r="K354" s="26">
        <f>IF([1]DRUM!H331="","",[1]DRUM!H331)</f>
        <v>1100</v>
      </c>
      <c r="L354" s="26" t="str">
        <f>IF([1]DRUM!I331="","",[1]DRUM!I331)</f>
        <v/>
      </c>
      <c r="M354" s="26">
        <f>IF([1]DRUM!J331="","",
IF(AND([1]DRUM!K331="Wooden Drum",[1]DRUM!J331&gt;Max_WD_Capacity),Max_WD_Capacity,
[1]DRUM!J331))</f>
        <v>3500</v>
      </c>
      <c r="N354" s="26" t="str">
        <f>IF([1]DRUM!K331="","",[1]DRUM!K331)</f>
        <v>Wooden Drum</v>
      </c>
      <c r="O354" s="26">
        <f>IF([1]DRUM!L331="","",[1]DRUM!L331)</f>
        <v>250</v>
      </c>
      <c r="P354" s="26">
        <f>IF([1]DRUM!M331="","",[1]DRUM!M331)</f>
        <v>80</v>
      </c>
      <c r="Q354" s="26">
        <f>IF([1]DRUM!N331="","",[1]DRUM!N331)</f>
        <v>1.8926132242470008</v>
      </c>
      <c r="R354" s="26" t="str">
        <f t="shared" si="58"/>
        <v>Export - Europe</v>
      </c>
      <c r="S354" s="26">
        <f ca="1">IF(N354="",0,
IF(Knee_Application="YES",Knee_Width,IF(Knee_Application="NO",0,
IF(OR(Cable_Type="OH",SearchData("Conductor",Cable_Desc)),0,
IF(N354="Steel Drum",Knee_Width,
IF(N354="Plywood Drum",0,
IF(Country="UAE",0,
IF(AND(OR(SearchData("LSHF",Cable_Desc),SearchData("LSZH",Cable_Desc),SearchData("LS0H",Cable_Desc),SearchData("LSOH",Cable_Desc)),D.nom&gt;40),Knee_Width,
IF(AND(Country="Egypt",D.nom&gt;60),Knee_Width,
IF(AND(Country&lt;&gt;"Egypt",D.nom&gt;35),Knee_Width,
0))))))))))</f>
        <v>125</v>
      </c>
      <c r="T354" s="118">
        <f t="shared" ca="1" si="53"/>
        <v>6</v>
      </c>
      <c r="U354" s="118">
        <f t="shared" ca="1" si="54"/>
        <v>3</v>
      </c>
      <c r="V354" s="117">
        <f t="shared" ca="1" si="55"/>
        <v>63.040454823994217</v>
      </c>
      <c r="W354" s="64">
        <f t="shared" ca="1" si="56"/>
        <v>0</v>
      </c>
      <c r="X354" s="64">
        <f t="shared" ca="1" si="59"/>
        <v>1</v>
      </c>
      <c r="Y354" s="64">
        <f t="shared" ca="1" si="57"/>
        <v>0</v>
      </c>
      <c r="AM354" s="156"/>
    </row>
    <row r="355" spans="1:39">
      <c r="A355" s="12">
        <f t="shared" ca="1" si="50"/>
        <v>0</v>
      </c>
      <c r="B355" s="12" t="str">
        <f>IF([1]DRUM!A332="","",[1]DRUM!A332)</f>
        <v>Export - Europe</v>
      </c>
      <c r="C355" s="12">
        <f t="shared" ca="1" si="51"/>
        <v>0</v>
      </c>
      <c r="D355" s="155">
        <f t="shared" ca="1" si="52"/>
        <v>0</v>
      </c>
      <c r="E355" s="26" t="str">
        <f>IF([1]DRUM!B332="","",[1]DRUM!B332)</f>
        <v>WDB180009</v>
      </c>
      <c r="F355" s="26">
        <f>IF([1]DRUM!C332="","",[1]DRUM!C332)</f>
        <v>1850</v>
      </c>
      <c r="G355" s="26">
        <f>IF([1]DRUM!D332="","",[1]DRUM!D332)</f>
        <v>1800</v>
      </c>
      <c r="H355" s="26">
        <f>IF([1]DRUM!E332="","",[1]DRUM!E332)</f>
        <v>900</v>
      </c>
      <c r="I355" s="26">
        <f>IF([1]DRUM!F332="","",[1]DRUM!F332)</f>
        <v>900</v>
      </c>
      <c r="J355" s="26">
        <f>IF([1]DRUM!G332="","",[1]DRUM!G332)</f>
        <v>1100</v>
      </c>
      <c r="K355" s="26">
        <f>IF([1]DRUM!H332="","",[1]DRUM!H332)</f>
        <v>1100</v>
      </c>
      <c r="L355" s="26" t="str">
        <f>IF([1]DRUM!I332="","",[1]DRUM!I332)</f>
        <v/>
      </c>
      <c r="M355" s="26">
        <f>IF([1]DRUM!J332="","",
IF(AND([1]DRUM!K332="Wooden Drum",[1]DRUM!J332&gt;Max_WD_Capacity),Max_WD_Capacity,
[1]DRUM!J332))</f>
        <v>4500</v>
      </c>
      <c r="N355" s="26" t="str">
        <f>IF([1]DRUM!K332="","",[1]DRUM!K332)</f>
        <v>Wooden Drum</v>
      </c>
      <c r="O355" s="26">
        <f>IF([1]DRUM!L332="","",[1]DRUM!L332)</f>
        <v>270</v>
      </c>
      <c r="P355" s="26">
        <f>IF([1]DRUM!M332="","",[1]DRUM!M332)</f>
        <v>80</v>
      </c>
      <c r="Q355" s="26">
        <f>IF([1]DRUM!N332="","",[1]DRUM!N332)</f>
        <v>1.7176657833502194</v>
      </c>
      <c r="R355" s="26" t="str">
        <f t="shared" si="58"/>
        <v>Export - Europe</v>
      </c>
      <c r="S355" s="26">
        <f ca="1">IF(N355="",0,
IF(Knee_Application="YES",Knee_Width,IF(Knee_Application="NO",0,
IF(OR(Cable_Type="OH",SearchData("Conductor",Cable_Desc)),0,
IF(N355="Steel Drum",Knee_Width,
IF(N355="Plywood Drum",0,
IF(Country="UAE",0,
IF(AND(OR(SearchData("LSHF",Cable_Desc),SearchData("LSZH",Cable_Desc),SearchData("LS0H",Cable_Desc),SearchData("LSOH",Cable_Desc)),D.nom&gt;40),Knee_Width,
IF(AND(Country="Egypt",D.nom&gt;60),Knee_Width,
IF(AND(Country&lt;&gt;"Egypt",D.nom&gt;35),Knee_Width,
0))))))))))</f>
        <v>125</v>
      </c>
      <c r="T355" s="118">
        <f t="shared" ca="1" si="53"/>
        <v>6</v>
      </c>
      <c r="U355" s="118">
        <f t="shared" ca="1" si="54"/>
        <v>2</v>
      </c>
      <c r="V355" s="117">
        <f t="shared" ca="1" si="55"/>
        <v>43.097624659006222</v>
      </c>
      <c r="W355" s="64">
        <f t="shared" ca="1" si="56"/>
        <v>0</v>
      </c>
      <c r="X355" s="64">
        <f t="shared" ca="1" si="59"/>
        <v>1</v>
      </c>
      <c r="Y355" s="64">
        <f t="shared" ca="1" si="57"/>
        <v>0</v>
      </c>
      <c r="AM355" s="156"/>
    </row>
    <row r="356" spans="1:39">
      <c r="A356" s="12">
        <f t="shared" ca="1" si="50"/>
        <v>0</v>
      </c>
      <c r="B356" s="12" t="str">
        <f>IF([1]DRUM!A333="","",[1]DRUM!A333)</f>
        <v>Export - Europe</v>
      </c>
      <c r="C356" s="12">
        <f t="shared" ca="1" si="51"/>
        <v>0</v>
      </c>
      <c r="D356" s="155">
        <f t="shared" ca="1" si="52"/>
        <v>0</v>
      </c>
      <c r="E356" s="26" t="str">
        <f>IF([1]DRUM!B333="","",[1]DRUM!B333)</f>
        <v>WDB190008</v>
      </c>
      <c r="F356" s="26">
        <f>IF([1]DRUM!C333="","",[1]DRUM!C333)</f>
        <v>1950</v>
      </c>
      <c r="G356" s="26">
        <f>IF([1]DRUM!D333="","",[1]DRUM!D333)</f>
        <v>1900</v>
      </c>
      <c r="H356" s="26">
        <f>IF([1]DRUM!E333="","",[1]DRUM!E333)</f>
        <v>1000</v>
      </c>
      <c r="I356" s="26">
        <f>IF([1]DRUM!F333="","",[1]DRUM!F333)</f>
        <v>900</v>
      </c>
      <c r="J356" s="26">
        <f>IF([1]DRUM!G333="","",[1]DRUM!G333)</f>
        <v>1100</v>
      </c>
      <c r="K356" s="26">
        <f>IF([1]DRUM!H333="","",[1]DRUM!H333)</f>
        <v>1100</v>
      </c>
      <c r="L356" s="26" t="str">
        <f>IF([1]DRUM!I333="","",[1]DRUM!I333)</f>
        <v/>
      </c>
      <c r="M356" s="26">
        <f>IF([1]DRUM!J333="","",
IF(AND([1]DRUM!K333="Wooden Drum",[1]DRUM!J333&gt;Max_WD_Capacity),Max_WD_Capacity,
[1]DRUM!J333))</f>
        <v>1500</v>
      </c>
      <c r="N356" s="26" t="str">
        <f>IF([1]DRUM!K333="","",[1]DRUM!K333)</f>
        <v>Wooden Drum</v>
      </c>
      <c r="O356" s="26">
        <f>IF([1]DRUM!L333="","",[1]DRUM!L333)</f>
        <v>300</v>
      </c>
      <c r="P356" s="26">
        <f>IF([1]DRUM!M333="","",[1]DRUM!M333)</f>
        <v>84</v>
      </c>
      <c r="Q356" s="26">
        <f>IF([1]DRUM!N333="","",[1]DRUM!N333)</f>
        <v>1.8449002858206061</v>
      </c>
      <c r="R356" s="26" t="str">
        <f t="shared" si="58"/>
        <v>Export - Europe</v>
      </c>
      <c r="S356" s="26">
        <f ca="1">IF(N356="",0,
IF(Knee_Application="YES",Knee_Width,IF(Knee_Application="NO",0,
IF(OR(Cable_Type="OH",SearchData("Conductor",Cable_Desc)),0,
IF(N356="Steel Drum",Knee_Width,
IF(N356="Plywood Drum",0,
IF(Country="UAE",0,
IF(AND(OR(SearchData("LSHF",Cable_Desc),SearchData("LSZH",Cable_Desc),SearchData("LS0H",Cable_Desc),SearchData("LSOH",Cable_Desc)),D.nom&gt;40),Knee_Width,
IF(AND(Country="Egypt",D.nom&gt;60),Knee_Width,
IF(AND(Country&lt;&gt;"Egypt",D.nom&gt;35),Knee_Width,
0))))))))))</f>
        <v>125</v>
      </c>
      <c r="T356" s="118">
        <f t="shared" ca="1" si="53"/>
        <v>6</v>
      </c>
      <c r="U356" s="118">
        <f t="shared" ca="1" si="54"/>
        <v>2</v>
      </c>
      <c r="V356" s="117">
        <f t="shared" ca="1" si="55"/>
        <v>46.867535843313973</v>
      </c>
      <c r="W356" s="64">
        <f t="shared" ca="1" si="56"/>
        <v>0</v>
      </c>
      <c r="X356" s="64">
        <f t="shared" ca="1" si="59"/>
        <v>0</v>
      </c>
      <c r="Y356" s="64">
        <f t="shared" ca="1" si="57"/>
        <v>0</v>
      </c>
      <c r="AM356" s="156"/>
    </row>
    <row r="357" spans="1:39">
      <c r="A357" s="12">
        <f t="shared" ca="1" si="50"/>
        <v>0</v>
      </c>
      <c r="B357" s="12" t="str">
        <f>IF([1]DRUM!A334="","",[1]DRUM!A334)</f>
        <v>Export - Europe</v>
      </c>
      <c r="C357" s="12">
        <f t="shared" ca="1" si="51"/>
        <v>0</v>
      </c>
      <c r="D357" s="155">
        <f t="shared" ca="1" si="52"/>
        <v>0</v>
      </c>
      <c r="E357" s="26" t="str">
        <f>IF([1]DRUM!B334="","",[1]DRUM!B334)</f>
        <v>WDB190032</v>
      </c>
      <c r="F357" s="26">
        <f>IF([1]DRUM!C334="","",[1]DRUM!C334)</f>
        <v>1950</v>
      </c>
      <c r="G357" s="26">
        <f>IF([1]DRUM!D334="","",[1]DRUM!D334)</f>
        <v>1900</v>
      </c>
      <c r="H357" s="26">
        <f>IF([1]DRUM!E334="","",[1]DRUM!E334)</f>
        <v>800</v>
      </c>
      <c r="I357" s="26">
        <f>IF([1]DRUM!F334="","",[1]DRUM!F334)</f>
        <v>900</v>
      </c>
      <c r="J357" s="26">
        <f>IF([1]DRUM!G334="","",[1]DRUM!G334)</f>
        <v>1100</v>
      </c>
      <c r="K357" s="26">
        <f>IF([1]DRUM!H334="","",[1]DRUM!H334)</f>
        <v>1100</v>
      </c>
      <c r="L357" s="26" t="str">
        <f>IF([1]DRUM!I334="","",[1]DRUM!I334)</f>
        <v/>
      </c>
      <c r="M357" s="26">
        <f>IF([1]DRUM!J334="","",
IF(AND([1]DRUM!K334="Wooden Drum",[1]DRUM!J334&gt;Max_WD_Capacity),Max_WD_Capacity,
[1]DRUM!J334))</f>
        <v>2500</v>
      </c>
      <c r="N357" s="26" t="str">
        <f>IF([1]DRUM!K334="","",[1]DRUM!K334)</f>
        <v>Wooden Drum</v>
      </c>
      <c r="O357" s="26">
        <f>IF([1]DRUM!L334="","",[1]DRUM!L334)</f>
        <v>221</v>
      </c>
      <c r="P357" s="26">
        <f>IF([1]DRUM!M334="","",[1]DRUM!M334)</f>
        <v>84</v>
      </c>
      <c r="Q357" s="26">
        <f>IF([1]DRUM!N334="","",[1]DRUM!N334)</f>
        <v>2.0993692907613788</v>
      </c>
      <c r="R357" s="26" t="str">
        <f t="shared" si="58"/>
        <v>Export - Europe</v>
      </c>
      <c r="S357" s="26">
        <f ca="1">IF(N357="",0,
IF(Knee_Application="YES",Knee_Width,IF(Knee_Application="NO",0,
IF(OR(Cable_Type="OH",SearchData("Conductor",Cable_Desc)),0,
IF(N357="Steel Drum",Knee_Width,
IF(N357="Plywood Drum",0,
IF(Country="UAE",0,
IF(AND(OR(SearchData("LSHF",Cable_Desc),SearchData("LSZH",Cable_Desc),SearchData("LS0H",Cable_Desc),SearchData("LSOH",Cable_Desc)),D.nom&gt;40),Knee_Width,
IF(AND(Country="Egypt",D.nom&gt;60),Knee_Width,
IF(AND(Country&lt;&gt;"Egypt",D.nom&gt;35),Knee_Width,
0))))))))))</f>
        <v>125</v>
      </c>
      <c r="T357" s="118">
        <f t="shared" ca="1" si="53"/>
        <v>6</v>
      </c>
      <c r="U357" s="118">
        <f t="shared" ca="1" si="54"/>
        <v>3</v>
      </c>
      <c r="V357" s="117">
        <f t="shared" ca="1" si="55"/>
        <v>65.86788821222504</v>
      </c>
      <c r="W357" s="64">
        <f t="shared" ca="1" si="56"/>
        <v>0</v>
      </c>
      <c r="X357" s="64">
        <f t="shared" ca="1" si="59"/>
        <v>0</v>
      </c>
      <c r="Y357" s="64">
        <f t="shared" ca="1" si="57"/>
        <v>0</v>
      </c>
      <c r="AM357" s="156"/>
    </row>
    <row r="358" spans="1:39">
      <c r="A358" s="12">
        <f t="shared" ca="1" si="50"/>
        <v>0</v>
      </c>
      <c r="B358" s="12" t="str">
        <f>IF([1]DRUM!A335="","",[1]DRUM!A335)</f>
        <v>Export - Europe</v>
      </c>
      <c r="C358" s="12">
        <f t="shared" ca="1" si="51"/>
        <v>0</v>
      </c>
      <c r="D358" s="155">
        <f t="shared" ca="1" si="52"/>
        <v>0</v>
      </c>
      <c r="E358" s="26" t="str">
        <f>IF([1]DRUM!B335="","",[1]DRUM!B335)</f>
        <v>WDB190028</v>
      </c>
      <c r="F358" s="26">
        <f>IF([1]DRUM!C335="","",[1]DRUM!C335)</f>
        <v>1950</v>
      </c>
      <c r="G358" s="26">
        <f>IF([1]DRUM!D335="","",[1]DRUM!D335)</f>
        <v>1900</v>
      </c>
      <c r="H358" s="26">
        <f>IF([1]DRUM!E335="","",[1]DRUM!E335)</f>
        <v>1050</v>
      </c>
      <c r="I358" s="26">
        <f>IF([1]DRUM!F335="","",[1]DRUM!F335)</f>
        <v>900</v>
      </c>
      <c r="J358" s="26">
        <f>IF([1]DRUM!G335="","",[1]DRUM!G335)</f>
        <v>1100</v>
      </c>
      <c r="K358" s="26">
        <f>IF([1]DRUM!H335="","",[1]DRUM!H335)</f>
        <v>1100</v>
      </c>
      <c r="L358" s="26" t="str">
        <f>IF([1]DRUM!I335="","",[1]DRUM!I335)</f>
        <v/>
      </c>
      <c r="M358" s="26">
        <f>IF([1]DRUM!J335="","",
IF(AND([1]DRUM!K335="Wooden Drum",[1]DRUM!J335&gt;Max_WD_Capacity),Max_WD_Capacity,
[1]DRUM!J335))</f>
        <v>3000</v>
      </c>
      <c r="N358" s="26" t="str">
        <f>IF([1]DRUM!K335="","",[1]DRUM!K335)</f>
        <v>Wooden Drum</v>
      </c>
      <c r="O358" s="26">
        <f>IF([1]DRUM!L335="","",[1]DRUM!L335)</f>
        <v>260</v>
      </c>
      <c r="P358" s="26">
        <f>IF([1]DRUM!M335="","",[1]DRUM!M335)</f>
        <v>84</v>
      </c>
      <c r="Q358" s="26">
        <f>IF([1]DRUM!N335="","",[1]DRUM!N335)</f>
        <v>1.7724473052471914</v>
      </c>
      <c r="R358" s="26" t="str">
        <f t="shared" si="58"/>
        <v>Export - Europe</v>
      </c>
      <c r="S358" s="26">
        <f ca="1">IF(N358="",0,
IF(Knee_Application="YES",Knee_Width,IF(Knee_Application="NO",0,
IF(OR(Cable_Type="OH",SearchData("Conductor",Cable_Desc)),0,
IF(N358="Steel Drum",Knee_Width,
IF(N358="Plywood Drum",0,
IF(Country="UAE",0,
IF(AND(OR(SearchData("LSHF",Cable_Desc),SearchData("LSZH",Cable_Desc),SearchData("LS0H",Cable_Desc),SearchData("LSOH",Cable_Desc)),D.nom&gt;40),Knee_Width,
IF(AND(Country="Egypt",D.nom&gt;60),Knee_Width,
IF(AND(Country&lt;&gt;"Egypt",D.nom&gt;35),Knee_Width,
0))))))))))</f>
        <v>125</v>
      </c>
      <c r="T358" s="118">
        <f t="shared" ca="1" si="53"/>
        <v>6</v>
      </c>
      <c r="U358" s="118">
        <f t="shared" ca="1" si="54"/>
        <v>2</v>
      </c>
      <c r="V358" s="117">
        <f t="shared" ca="1" si="55"/>
        <v>48.752491435467846</v>
      </c>
      <c r="W358" s="64">
        <f t="shared" ca="1" si="56"/>
        <v>0</v>
      </c>
      <c r="X358" s="64">
        <f t="shared" ca="1" si="59"/>
        <v>0</v>
      </c>
      <c r="Y358" s="64">
        <f t="shared" ca="1" si="57"/>
        <v>0</v>
      </c>
      <c r="AM358" s="156"/>
    </row>
    <row r="359" spans="1:39">
      <c r="A359" s="12">
        <f t="shared" ca="1" si="50"/>
        <v>0</v>
      </c>
      <c r="B359" s="12" t="str">
        <f>IF([1]DRUM!A336="","",[1]DRUM!A336)</f>
        <v>Export - Europe</v>
      </c>
      <c r="C359" s="12">
        <f t="shared" ca="1" si="51"/>
        <v>0</v>
      </c>
      <c r="D359" s="155">
        <f t="shared" ca="1" si="52"/>
        <v>0</v>
      </c>
      <c r="E359" s="26" t="str">
        <f>IF([1]DRUM!B336="","",[1]DRUM!B336)</f>
        <v>WDB190007</v>
      </c>
      <c r="F359" s="26">
        <f>IF([1]DRUM!C336="","",[1]DRUM!C336)</f>
        <v>1950</v>
      </c>
      <c r="G359" s="26">
        <f>IF([1]DRUM!D336="","",[1]DRUM!D336)</f>
        <v>1900</v>
      </c>
      <c r="H359" s="26">
        <f>IF([1]DRUM!E336="","",[1]DRUM!E336)</f>
        <v>1000</v>
      </c>
      <c r="I359" s="26">
        <f>IF([1]DRUM!F336="","",[1]DRUM!F336)</f>
        <v>900</v>
      </c>
      <c r="J359" s="26">
        <f>IF([1]DRUM!G336="","",[1]DRUM!G336)</f>
        <v>1100</v>
      </c>
      <c r="K359" s="26">
        <f>IF([1]DRUM!H336="","",[1]DRUM!H336)</f>
        <v>1100</v>
      </c>
      <c r="L359" s="26" t="str">
        <f>IF([1]DRUM!I336="","",[1]DRUM!I336)</f>
        <v/>
      </c>
      <c r="M359" s="26">
        <f>IF([1]DRUM!J336="","",
IF(AND([1]DRUM!K336="Wooden Drum",[1]DRUM!J336&gt;Max_WD_Capacity),Max_WD_Capacity,
[1]DRUM!J336))</f>
        <v>3000</v>
      </c>
      <c r="N359" s="26" t="str">
        <f>IF([1]DRUM!K336="","",[1]DRUM!K336)</f>
        <v>Wooden Drum</v>
      </c>
      <c r="O359" s="26">
        <f>IF([1]DRUM!L336="","",[1]DRUM!L336)</f>
        <v>300</v>
      </c>
      <c r="P359" s="26">
        <f>IF([1]DRUM!M336="","",[1]DRUM!M336)</f>
        <v>84</v>
      </c>
      <c r="Q359" s="26">
        <f>IF([1]DRUM!N336="","",[1]DRUM!N336)</f>
        <v>1.8449002858206061</v>
      </c>
      <c r="R359" s="26" t="str">
        <f t="shared" si="58"/>
        <v>Export - Europe</v>
      </c>
      <c r="S359" s="26">
        <f ca="1">IF(N359="",0,
IF(Knee_Application="YES",Knee_Width,IF(Knee_Application="NO",0,
IF(OR(Cable_Type="OH",SearchData("Conductor",Cable_Desc)),0,
IF(N359="Steel Drum",Knee_Width,
IF(N359="Plywood Drum",0,
IF(Country="UAE",0,
IF(AND(OR(SearchData("LSHF",Cable_Desc),SearchData("LSZH",Cable_Desc),SearchData("LS0H",Cable_Desc),SearchData("LSOH",Cable_Desc)),D.nom&gt;40),Knee_Width,
IF(AND(Country="Egypt",D.nom&gt;60),Knee_Width,
IF(AND(Country&lt;&gt;"Egypt",D.nom&gt;35),Knee_Width,
0))))))))))</f>
        <v>125</v>
      </c>
      <c r="T359" s="118">
        <f t="shared" ca="1" si="53"/>
        <v>6</v>
      </c>
      <c r="U359" s="118">
        <f t="shared" ca="1" si="54"/>
        <v>2</v>
      </c>
      <c r="V359" s="117">
        <f t="shared" ca="1" si="55"/>
        <v>46.867535843313973</v>
      </c>
      <c r="W359" s="64">
        <f t="shared" ca="1" si="56"/>
        <v>0</v>
      </c>
      <c r="X359" s="64">
        <f t="shared" ca="1" si="59"/>
        <v>0</v>
      </c>
      <c r="Y359" s="64">
        <f t="shared" ca="1" si="57"/>
        <v>0</v>
      </c>
      <c r="AM359" s="156"/>
    </row>
    <row r="360" spans="1:39">
      <c r="A360" s="12">
        <f t="shared" ca="1" si="50"/>
        <v>0</v>
      </c>
      <c r="B360" s="12" t="str">
        <f>IF([1]DRUM!A337="","",[1]DRUM!A337)</f>
        <v>Export - Europe</v>
      </c>
      <c r="C360" s="12">
        <f t="shared" ca="1" si="51"/>
        <v>0</v>
      </c>
      <c r="D360" s="155">
        <f t="shared" ca="1" si="52"/>
        <v>0</v>
      </c>
      <c r="E360" s="26" t="str">
        <f>IF([1]DRUM!B337="","",[1]DRUM!B337)</f>
        <v>WDB190024</v>
      </c>
      <c r="F360" s="26">
        <f>IF([1]DRUM!C337="","",[1]DRUM!C337)</f>
        <v>1950</v>
      </c>
      <c r="G360" s="26">
        <f>IF([1]DRUM!D337="","",[1]DRUM!D337)</f>
        <v>1900</v>
      </c>
      <c r="H360" s="26">
        <f>IF([1]DRUM!E337="","",[1]DRUM!E337)</f>
        <v>800</v>
      </c>
      <c r="I360" s="26">
        <f>IF([1]DRUM!F337="","",[1]DRUM!F337)</f>
        <v>900</v>
      </c>
      <c r="J360" s="26">
        <f>IF([1]DRUM!G337="","",[1]DRUM!G337)</f>
        <v>1100</v>
      </c>
      <c r="K360" s="26">
        <f>IF([1]DRUM!H337="","",[1]DRUM!H337)</f>
        <v>1100</v>
      </c>
      <c r="L360" s="26" t="str">
        <f>IF([1]DRUM!I337="","",[1]DRUM!I337)</f>
        <v/>
      </c>
      <c r="M360" s="26">
        <f>IF([1]DRUM!J337="","",
IF(AND([1]DRUM!K337="Wooden Drum",[1]DRUM!J337&gt;Max_WD_Capacity),Max_WD_Capacity,
[1]DRUM!J337))</f>
        <v>4000</v>
      </c>
      <c r="N360" s="26" t="str">
        <f>IF([1]DRUM!K337="","",[1]DRUM!K337)</f>
        <v>Wooden Drum</v>
      </c>
      <c r="O360" s="26">
        <f>IF([1]DRUM!L337="","",[1]DRUM!L337)</f>
        <v>300</v>
      </c>
      <c r="P360" s="26">
        <f>IF([1]DRUM!M337="","",[1]DRUM!M337)</f>
        <v>84</v>
      </c>
      <c r="Q360" s="26">
        <f>IF([1]DRUM!N337="","",[1]DRUM!N337)</f>
        <v>2.0993692907613788</v>
      </c>
      <c r="R360" s="26" t="str">
        <f t="shared" si="58"/>
        <v>Export - Europe</v>
      </c>
      <c r="S360" s="26">
        <f ca="1">IF(N360="",0,
IF(Knee_Application="YES",Knee_Width,IF(Knee_Application="NO",0,
IF(OR(Cable_Type="OH",SearchData("Conductor",Cable_Desc)),0,
IF(N360="Steel Drum",Knee_Width,
IF(N360="Plywood Drum",0,
IF(Country="UAE",0,
IF(AND(OR(SearchData("LSHF",Cable_Desc),SearchData("LSZH",Cable_Desc),SearchData("LS0H",Cable_Desc),SearchData("LSOH",Cable_Desc)),D.nom&gt;40),Knee_Width,
IF(AND(Country="Egypt",D.nom&gt;60),Knee_Width,
IF(AND(Country&lt;&gt;"Egypt",D.nom&gt;35),Knee_Width,
0))))))))))</f>
        <v>125</v>
      </c>
      <c r="T360" s="118">
        <f t="shared" ca="1" si="53"/>
        <v>6</v>
      </c>
      <c r="U360" s="118">
        <f t="shared" ca="1" si="54"/>
        <v>3</v>
      </c>
      <c r="V360" s="117">
        <f t="shared" ca="1" si="55"/>
        <v>65.86788821222504</v>
      </c>
      <c r="W360" s="64">
        <f t="shared" ca="1" si="56"/>
        <v>0</v>
      </c>
      <c r="X360" s="64">
        <f t="shared" ca="1" si="59"/>
        <v>1</v>
      </c>
      <c r="Y360" s="64">
        <f t="shared" ca="1" si="57"/>
        <v>0</v>
      </c>
      <c r="AM360" s="156"/>
    </row>
    <row r="361" spans="1:39">
      <c r="A361" s="12">
        <f t="shared" ca="1" si="50"/>
        <v>0</v>
      </c>
      <c r="B361" s="12" t="str">
        <f>IF([1]DRUM!A338="","",[1]DRUM!A338)</f>
        <v>Export - Europe</v>
      </c>
      <c r="C361" s="12">
        <f t="shared" ca="1" si="51"/>
        <v>0</v>
      </c>
      <c r="D361" s="155">
        <f t="shared" ca="1" si="52"/>
        <v>0</v>
      </c>
      <c r="E361" s="26" t="str">
        <f>IF([1]DRUM!B338="","",[1]DRUM!B338)</f>
        <v>WDB200015</v>
      </c>
      <c r="F361" s="26">
        <f>IF([1]DRUM!C338="","",[1]DRUM!C338)</f>
        <v>2050</v>
      </c>
      <c r="G361" s="26">
        <f>IF([1]DRUM!D338="","",[1]DRUM!D338)</f>
        <v>2000</v>
      </c>
      <c r="H361" s="26">
        <f>IF([1]DRUM!E338="","",[1]DRUM!E338)</f>
        <v>1000</v>
      </c>
      <c r="I361" s="26">
        <f>IF([1]DRUM!F338="","",[1]DRUM!F338)</f>
        <v>900</v>
      </c>
      <c r="J361" s="26">
        <f>IF([1]DRUM!G338="","",[1]DRUM!G338)</f>
        <v>1100</v>
      </c>
      <c r="K361" s="26">
        <f>IF([1]DRUM!H338="","",[1]DRUM!H338)</f>
        <v>1100</v>
      </c>
      <c r="L361" s="26" t="str">
        <f>IF([1]DRUM!I338="","",[1]DRUM!I338)</f>
        <v/>
      </c>
      <c r="M361" s="26">
        <f>IF([1]DRUM!J338="","",
IF(AND([1]DRUM!K338="Wooden Drum",[1]DRUM!J338&gt;Max_WD_Capacity),Max_WD_Capacity,
[1]DRUM!J338))</f>
        <v>1500</v>
      </c>
      <c r="N361" s="26" t="str">
        <f>IF([1]DRUM!K338="","",[1]DRUM!K338)</f>
        <v>Wooden Drum</v>
      </c>
      <c r="O361" s="26">
        <f>IF([1]DRUM!L338="","",[1]DRUM!L338)</f>
        <v>385</v>
      </c>
      <c r="P361" s="26">
        <f>IF([1]DRUM!M338="","",[1]DRUM!M338)</f>
        <v>89</v>
      </c>
      <c r="Q361" s="26">
        <f>IF([1]DRUM!N338="","",[1]DRUM!N338)</f>
        <v>2.1205750411731104</v>
      </c>
      <c r="R361" s="26" t="str">
        <f t="shared" si="58"/>
        <v>Export - Europe</v>
      </c>
      <c r="S361" s="26">
        <f ca="1">IF(N361="",0,
IF(Knee_Application="YES",Knee_Width,IF(Knee_Application="NO",0,
IF(OR(Cable_Type="OH",SearchData("Conductor",Cable_Desc)),0,
IF(N361="Steel Drum",Knee_Width,
IF(N361="Plywood Drum",0,
IF(Country="UAE",0,
IF(AND(OR(SearchData("LSHF",Cable_Desc),SearchData("LSZH",Cable_Desc),SearchData("LS0H",Cable_Desc),SearchData("LSOH",Cable_Desc)),D.nom&gt;40),Knee_Width,
IF(AND(Country="Egypt",D.nom&gt;60),Knee_Width,
IF(AND(Country&lt;&gt;"Egypt",D.nom&gt;35),Knee_Width,
0))))))))))</f>
        <v>125</v>
      </c>
      <c r="T361" s="118">
        <f t="shared" ca="1" si="53"/>
        <v>6</v>
      </c>
      <c r="U361" s="118">
        <f t="shared" ca="1" si="54"/>
        <v>3</v>
      </c>
      <c r="V361" s="117">
        <f t="shared" ca="1" si="55"/>
        <v>77.177621765148288</v>
      </c>
      <c r="W361" s="64">
        <f t="shared" ca="1" si="56"/>
        <v>0</v>
      </c>
      <c r="X361" s="64">
        <f t="shared" ca="1" si="59"/>
        <v>0</v>
      </c>
      <c r="Y361" s="64">
        <f t="shared" ca="1" si="57"/>
        <v>0</v>
      </c>
      <c r="AM361" s="156"/>
    </row>
    <row r="362" spans="1:39">
      <c r="A362" s="12">
        <f t="shared" ca="1" si="50"/>
        <v>0</v>
      </c>
      <c r="B362" s="12" t="str">
        <f>IF([1]DRUM!A339="","",[1]DRUM!A339)</f>
        <v>Export - Europe</v>
      </c>
      <c r="C362" s="12">
        <f t="shared" ca="1" si="51"/>
        <v>0</v>
      </c>
      <c r="D362" s="155">
        <f t="shared" ca="1" si="52"/>
        <v>0</v>
      </c>
      <c r="E362" s="26" t="str">
        <f>IF([1]DRUM!B339="","",[1]DRUM!B339)</f>
        <v>WDB200031</v>
      </c>
      <c r="F362" s="26">
        <f>IF([1]DRUM!C339="","",[1]DRUM!C339)</f>
        <v>2050</v>
      </c>
      <c r="G362" s="26">
        <f>IF([1]DRUM!D339="","",[1]DRUM!D339)</f>
        <v>2000</v>
      </c>
      <c r="H362" s="26">
        <f>IF([1]DRUM!E339="","",[1]DRUM!E339)</f>
        <v>800</v>
      </c>
      <c r="I362" s="26">
        <f>IF([1]DRUM!F339="","",[1]DRUM!F339)</f>
        <v>900</v>
      </c>
      <c r="J362" s="26">
        <f>IF([1]DRUM!G339="","",[1]DRUM!G339)</f>
        <v>1100</v>
      </c>
      <c r="K362" s="26">
        <f>IF([1]DRUM!H339="","",[1]DRUM!H339)</f>
        <v>1100</v>
      </c>
      <c r="L362" s="26" t="str">
        <f>IF([1]DRUM!I339="","",[1]DRUM!I339)</f>
        <v/>
      </c>
      <c r="M362" s="26">
        <f>IF([1]DRUM!J339="","",
IF(AND([1]DRUM!K339="Wooden Drum",[1]DRUM!J339&gt;Max_WD_Capacity),Max_WD_Capacity,
[1]DRUM!J339))</f>
        <v>2000</v>
      </c>
      <c r="N362" s="26" t="str">
        <f>IF([1]DRUM!K339="","",[1]DRUM!K339)</f>
        <v>Wooden Drum</v>
      </c>
      <c r="O362" s="26">
        <f>IF([1]DRUM!L339="","",[1]DRUM!L339)</f>
        <v>275</v>
      </c>
      <c r="P362" s="26">
        <f>IF([1]DRUM!M339="","",[1]DRUM!M339)</f>
        <v>89</v>
      </c>
      <c r="Q362" s="26">
        <f>IF([1]DRUM!N339="","",[1]DRUM!N339)</f>
        <v>2.3750440461138833</v>
      </c>
      <c r="R362" s="26" t="str">
        <f t="shared" si="58"/>
        <v>Export - Europe</v>
      </c>
      <c r="S362" s="26">
        <f ca="1">IF(N362="",0,
IF(Knee_Application="YES",Knee_Width,IF(Knee_Application="NO",0,
IF(OR(Cable_Type="OH",SearchData("Conductor",Cable_Desc)),0,
IF(N362="Steel Drum",Knee_Width,
IF(N362="Plywood Drum",0,
IF(Country="UAE",0,
IF(AND(OR(SearchData("LSHF",Cable_Desc),SearchData("LSZH",Cable_Desc),SearchData("LS0H",Cable_Desc),SearchData("LSOH",Cable_Desc)),D.nom&gt;40),Knee_Width,
IF(AND(Country="Egypt",D.nom&gt;60),Knee_Width,
IF(AND(Country&lt;&gt;"Egypt",D.nom&gt;35),Knee_Width,
0))))))))))</f>
        <v>125</v>
      </c>
      <c r="T362" s="118">
        <f t="shared" ca="1" si="53"/>
        <v>6</v>
      </c>
      <c r="U362" s="118">
        <f t="shared" ca="1" si="54"/>
        <v>3</v>
      </c>
      <c r="V362" s="117">
        <f t="shared" ca="1" si="55"/>
        <v>65.86788821222504</v>
      </c>
      <c r="W362" s="64">
        <f t="shared" ca="1" si="56"/>
        <v>0</v>
      </c>
      <c r="X362" s="64">
        <f t="shared" ca="1" si="59"/>
        <v>0</v>
      </c>
      <c r="Y362" s="64">
        <f t="shared" ca="1" si="57"/>
        <v>0</v>
      </c>
      <c r="AM362" s="156"/>
    </row>
    <row r="363" spans="1:39">
      <c r="A363" s="12">
        <f t="shared" ca="1" si="50"/>
        <v>0</v>
      </c>
      <c r="B363" s="12" t="str">
        <f>IF([1]DRUM!A340="","",[1]DRUM!A340)</f>
        <v>Export - Europe</v>
      </c>
      <c r="C363" s="12">
        <f t="shared" ca="1" si="51"/>
        <v>0</v>
      </c>
      <c r="D363" s="155">
        <f t="shared" ca="1" si="52"/>
        <v>0</v>
      </c>
      <c r="E363" s="26" t="str">
        <f>IF([1]DRUM!B340="","",[1]DRUM!B340)</f>
        <v>WDB200038</v>
      </c>
      <c r="F363" s="26">
        <f>IF([1]DRUM!C340="","",[1]DRUM!C340)</f>
        <v>2050</v>
      </c>
      <c r="G363" s="26">
        <f>IF([1]DRUM!D340="","",[1]DRUM!D340)</f>
        <v>2000</v>
      </c>
      <c r="H363" s="26">
        <f>IF([1]DRUM!E340="","",[1]DRUM!E340)</f>
        <v>1200</v>
      </c>
      <c r="I363" s="26">
        <f>IF([1]DRUM!F340="","",[1]DRUM!F340)</f>
        <v>900</v>
      </c>
      <c r="J363" s="26">
        <f>IF([1]DRUM!G340="","",[1]DRUM!G340)</f>
        <v>1100</v>
      </c>
      <c r="K363" s="26">
        <f>IF([1]DRUM!H340="","",[1]DRUM!H340)</f>
        <v>1100</v>
      </c>
      <c r="L363" s="26" t="str">
        <f>IF([1]DRUM!I340="","",[1]DRUM!I340)</f>
        <v/>
      </c>
      <c r="M363" s="26">
        <f>IF([1]DRUM!J340="","",
IF(AND([1]DRUM!K340="Wooden Drum",[1]DRUM!J340&gt;Max_WD_Capacity),Max_WD_Capacity,
[1]DRUM!J340))</f>
        <v>3000</v>
      </c>
      <c r="N363" s="26" t="str">
        <f>IF([1]DRUM!K340="","",[1]DRUM!K340)</f>
        <v>Wooden Drum</v>
      </c>
      <c r="O363" s="26">
        <f>IF([1]DRUM!L340="","",[1]DRUM!L340)</f>
        <v>290</v>
      </c>
      <c r="P363" s="26">
        <f>IF([1]DRUM!M340="","",[1]DRUM!M340)</f>
        <v>89</v>
      </c>
      <c r="Q363" s="26">
        <f>IF([1]DRUM!N340="","",[1]DRUM!N340)</f>
        <v>1.8095573684677211</v>
      </c>
      <c r="R363" s="26" t="str">
        <f t="shared" si="58"/>
        <v>Export - Europe</v>
      </c>
      <c r="S363" s="26">
        <f ca="1">IF(N363="",0,
IF(Knee_Application="YES",Knee_Width,IF(Knee_Application="NO",0,
IF(OR(Cable_Type="OH",SearchData("Conductor",Cable_Desc)),0,
IF(N363="Steel Drum",Knee_Width,
IF(N363="Plywood Drum",0,
IF(Country="UAE",0,
IF(AND(OR(SearchData("LSHF",Cable_Desc),SearchData("LSZH",Cable_Desc),SearchData("LS0H",Cable_Desc),SearchData("LSOH",Cable_Desc)),D.nom&gt;40),Knee_Width,
IF(AND(Country="Egypt",D.nom&gt;60),Knee_Width,
IF(AND(Country&lt;&gt;"Egypt",D.nom&gt;35),Knee_Width,
0))))))))))</f>
        <v>125</v>
      </c>
      <c r="T363" s="118">
        <f t="shared" ca="1" si="53"/>
        <v>6</v>
      </c>
      <c r="U363" s="118">
        <f t="shared" ca="1" si="54"/>
        <v>2</v>
      </c>
      <c r="V363" s="117">
        <f t="shared" ca="1" si="55"/>
        <v>54.40735821192947</v>
      </c>
      <c r="W363" s="64">
        <f t="shared" ca="1" si="56"/>
        <v>0</v>
      </c>
      <c r="X363" s="64">
        <f t="shared" ca="1" si="59"/>
        <v>0</v>
      </c>
      <c r="Y363" s="64">
        <f t="shared" ca="1" si="57"/>
        <v>0</v>
      </c>
      <c r="AM363" s="156"/>
    </row>
    <row r="364" spans="1:39">
      <c r="A364" s="12">
        <f t="shared" ca="1" si="50"/>
        <v>0</v>
      </c>
      <c r="B364" s="12" t="str">
        <f>IF([1]DRUM!A341="","",[1]DRUM!A341)</f>
        <v>Export - Europe</v>
      </c>
      <c r="C364" s="12">
        <f t="shared" ca="1" si="51"/>
        <v>0</v>
      </c>
      <c r="D364" s="155">
        <f t="shared" ca="1" si="52"/>
        <v>0</v>
      </c>
      <c r="E364" s="26" t="str">
        <f>IF([1]DRUM!B341="","",[1]DRUM!B341)</f>
        <v>WDB200007</v>
      </c>
      <c r="F364" s="26">
        <f>IF([1]DRUM!C341="","",[1]DRUM!C341)</f>
        <v>2050</v>
      </c>
      <c r="G364" s="26">
        <f>IF([1]DRUM!D341="","",[1]DRUM!D341)</f>
        <v>2000</v>
      </c>
      <c r="H364" s="26">
        <f>IF([1]DRUM!E341="","",[1]DRUM!E341)</f>
        <v>1000</v>
      </c>
      <c r="I364" s="26">
        <f>IF([1]DRUM!F341="","",[1]DRUM!F341)</f>
        <v>900</v>
      </c>
      <c r="J364" s="26">
        <f>IF([1]DRUM!G341="","",[1]DRUM!G341)</f>
        <v>1100</v>
      </c>
      <c r="K364" s="26">
        <f>IF([1]DRUM!H341="","",[1]DRUM!H341)</f>
        <v>1100</v>
      </c>
      <c r="L364" s="26" t="str">
        <f>IF([1]DRUM!I341="","",[1]DRUM!I341)</f>
        <v/>
      </c>
      <c r="M364" s="26">
        <f>IF([1]DRUM!J341="","",
IF(AND([1]DRUM!K341="Wooden Drum",[1]DRUM!J341&gt;Max_WD_Capacity),Max_WD_Capacity,
[1]DRUM!J341))</f>
        <v>3000</v>
      </c>
      <c r="N364" s="26" t="str">
        <f>IF([1]DRUM!K341="","",[1]DRUM!K341)</f>
        <v>Wooden Drum</v>
      </c>
      <c r="O364" s="26">
        <f>IF([1]DRUM!L341="","",[1]DRUM!L341)</f>
        <v>325</v>
      </c>
      <c r="P364" s="26">
        <f>IF([1]DRUM!M341="","",[1]DRUM!M341)</f>
        <v>89</v>
      </c>
      <c r="Q364" s="26">
        <f>IF([1]DRUM!N341="","",[1]DRUM!N341)</f>
        <v>2.1205750411731104</v>
      </c>
      <c r="R364" s="26" t="str">
        <f t="shared" si="58"/>
        <v>Export - Europe</v>
      </c>
      <c r="S364" s="26">
        <f ca="1">IF(N364="",0,
IF(Knee_Application="YES",Knee_Width,IF(Knee_Application="NO",0,
IF(OR(Cable_Type="OH",SearchData("Conductor",Cable_Desc)),0,
IF(N364="Steel Drum",Knee_Width,
IF(N364="Plywood Drum",0,
IF(Country="UAE",0,
IF(AND(OR(SearchData("LSHF",Cable_Desc),SearchData("LSZH",Cable_Desc),SearchData("LS0H",Cable_Desc),SearchData("LSOH",Cable_Desc)),D.nom&gt;40),Knee_Width,
IF(AND(Country="Egypt",D.nom&gt;60),Knee_Width,
IF(AND(Country&lt;&gt;"Egypt",D.nom&gt;35),Knee_Width,
0))))))))))</f>
        <v>125</v>
      </c>
      <c r="T364" s="118">
        <f t="shared" ca="1" si="53"/>
        <v>6</v>
      </c>
      <c r="U364" s="118">
        <f t="shared" ca="1" si="54"/>
        <v>3</v>
      </c>
      <c r="V364" s="117">
        <f t="shared" ca="1" si="55"/>
        <v>77.177621765148288</v>
      </c>
      <c r="W364" s="64">
        <f t="shared" ca="1" si="56"/>
        <v>0</v>
      </c>
      <c r="X364" s="64">
        <f t="shared" ca="1" si="59"/>
        <v>0</v>
      </c>
      <c r="Y364" s="64">
        <f t="shared" ca="1" si="57"/>
        <v>0</v>
      </c>
      <c r="AM364" s="156"/>
    </row>
    <row r="365" spans="1:39">
      <c r="A365" s="12">
        <f t="shared" ca="1" si="50"/>
        <v>0</v>
      </c>
      <c r="B365" s="12" t="str">
        <f>IF([1]DRUM!A342="","",[1]DRUM!A342)</f>
        <v>Export - Europe</v>
      </c>
      <c r="C365" s="12">
        <f t="shared" ca="1" si="51"/>
        <v>0</v>
      </c>
      <c r="D365" s="155">
        <f t="shared" ca="1" si="52"/>
        <v>0</v>
      </c>
      <c r="E365" s="26" t="str">
        <f>IF([1]DRUM!B342="","",[1]DRUM!B342)</f>
        <v>WDB200043</v>
      </c>
      <c r="F365" s="26">
        <f>IF([1]DRUM!C342="","",[1]DRUM!C342)</f>
        <v>2050</v>
      </c>
      <c r="G365" s="26">
        <f>IF([1]DRUM!D342="","",[1]DRUM!D342)</f>
        <v>2000</v>
      </c>
      <c r="H365" s="26">
        <f>IF([1]DRUM!E342="","",[1]DRUM!E342)</f>
        <v>950</v>
      </c>
      <c r="I365" s="26">
        <f>IF([1]DRUM!F342="","",[1]DRUM!F342)</f>
        <v>900</v>
      </c>
      <c r="J365" s="26">
        <f>IF([1]DRUM!G342="","",[1]DRUM!G342)</f>
        <v>1100</v>
      </c>
      <c r="K365" s="26">
        <f>IF([1]DRUM!H342="","",[1]DRUM!H342)</f>
        <v>1100</v>
      </c>
      <c r="L365" s="26" t="str">
        <f>IF([1]DRUM!I342="","",[1]DRUM!I342)</f>
        <v/>
      </c>
      <c r="M365" s="26">
        <f>IF([1]DRUM!J342="","",
IF(AND([1]DRUM!K342="Wooden Drum",[1]DRUM!J342&gt;Max_WD_Capacity),Max_WD_Capacity,
[1]DRUM!J342))</f>
        <v>3500</v>
      </c>
      <c r="N365" s="26" t="str">
        <f>IF([1]DRUM!K342="","",[1]DRUM!K342)</f>
        <v>Wooden Drum</v>
      </c>
      <c r="O365" s="26">
        <f>IF([1]DRUM!L342="","",[1]DRUM!L342)</f>
        <v>277</v>
      </c>
      <c r="P365" s="26">
        <f>IF([1]DRUM!M342="","",[1]DRUM!M342)</f>
        <v>89</v>
      </c>
      <c r="Q365" s="26">
        <f>IF([1]DRUM!N342="","",[1]DRUM!N342)</f>
        <v>2.1894937300112365</v>
      </c>
      <c r="R365" s="26" t="str">
        <f t="shared" si="58"/>
        <v>Export - Europe</v>
      </c>
      <c r="S365" s="26">
        <f ca="1">IF(N365="",0,
IF(Knee_Application="YES",Knee_Width,IF(Knee_Application="NO",0,
IF(OR(Cable_Type="OH",SearchData("Conductor",Cable_Desc)),0,
IF(N365="Steel Drum",Knee_Width,
IF(N365="Plywood Drum",0,
IF(Country="UAE",0,
IF(AND(OR(SearchData("LSHF",Cable_Desc),SearchData("LSZH",Cable_Desc),SearchData("LS0H",Cable_Desc),SearchData("LSOH",Cable_Desc)),D.nom&gt;40),Knee_Width,
IF(AND(Country="Egypt",D.nom&gt;60),Knee_Width,
IF(AND(Country&lt;&gt;"Egypt",D.nom&gt;35),Knee_Width,
0))))))))))</f>
        <v>125</v>
      </c>
      <c r="T365" s="118">
        <f t="shared" ca="1" si="53"/>
        <v>6</v>
      </c>
      <c r="U365" s="118">
        <f t="shared" ca="1" si="54"/>
        <v>3</v>
      </c>
      <c r="V365" s="117">
        <f t="shared" ca="1" si="55"/>
        <v>74.350188376917473</v>
      </c>
      <c r="W365" s="64">
        <f t="shared" ca="1" si="56"/>
        <v>0</v>
      </c>
      <c r="X365" s="64">
        <f t="shared" ca="1" si="59"/>
        <v>1</v>
      </c>
      <c r="Y365" s="64">
        <f t="shared" ca="1" si="57"/>
        <v>0</v>
      </c>
      <c r="AM365" s="156"/>
    </row>
    <row r="366" spans="1:39">
      <c r="A366" s="12">
        <f t="shared" ca="1" si="50"/>
        <v>0</v>
      </c>
      <c r="B366" s="12" t="str">
        <f>IF([1]DRUM!A343="","",[1]DRUM!A343)</f>
        <v>Export - Europe</v>
      </c>
      <c r="C366" s="12">
        <f t="shared" ca="1" si="51"/>
        <v>0</v>
      </c>
      <c r="D366" s="155">
        <f t="shared" ca="1" si="52"/>
        <v>0</v>
      </c>
      <c r="E366" s="26" t="str">
        <f>IF([1]DRUM!B343="","",[1]DRUM!B343)</f>
        <v>WDB200042</v>
      </c>
      <c r="F366" s="26">
        <f>IF([1]DRUM!C343="","",[1]DRUM!C343)</f>
        <v>2050</v>
      </c>
      <c r="G366" s="26">
        <f>IF([1]DRUM!D343="","",[1]DRUM!D343)</f>
        <v>2000</v>
      </c>
      <c r="H366" s="26">
        <f>IF([1]DRUM!E343="","",[1]DRUM!E343)</f>
        <v>800</v>
      </c>
      <c r="I366" s="26">
        <f>IF([1]DRUM!F343="","",[1]DRUM!F343)</f>
        <v>900</v>
      </c>
      <c r="J366" s="26">
        <f>IF([1]DRUM!G343="","",[1]DRUM!G343)</f>
        <v>1100</v>
      </c>
      <c r="K366" s="26">
        <f>IF([1]DRUM!H343="","",[1]DRUM!H343)</f>
        <v>1100</v>
      </c>
      <c r="L366" s="26" t="str">
        <f>IF([1]DRUM!I343="","",[1]DRUM!I343)</f>
        <v/>
      </c>
      <c r="M366" s="26">
        <f>IF([1]DRUM!J343="","",
IF(AND([1]DRUM!K343="Wooden Drum",[1]DRUM!J343&gt;Max_WD_Capacity),Max_WD_Capacity,
[1]DRUM!J343))</f>
        <v>3500</v>
      </c>
      <c r="N366" s="26" t="str">
        <f>IF([1]DRUM!K343="","",[1]DRUM!K343)</f>
        <v>Wooden Drum</v>
      </c>
      <c r="O366" s="26">
        <f>IF([1]DRUM!L343="","",[1]DRUM!L343)</f>
        <v>269</v>
      </c>
      <c r="P366" s="26">
        <f>IF([1]DRUM!M343="","",[1]DRUM!M343)</f>
        <v>89</v>
      </c>
      <c r="Q366" s="26">
        <f>IF([1]DRUM!N343="","",[1]DRUM!N343)</f>
        <v>2.3750440461138833</v>
      </c>
      <c r="R366" s="26" t="str">
        <f t="shared" si="58"/>
        <v>Export - Europe</v>
      </c>
      <c r="S366" s="26">
        <f ca="1">IF(N366="",0,
IF(Knee_Application="YES",Knee_Width,IF(Knee_Application="NO",0,
IF(OR(Cable_Type="OH",SearchData("Conductor",Cable_Desc)),0,
IF(N366="Steel Drum",Knee_Width,
IF(N366="Plywood Drum",0,
IF(Country="UAE",0,
IF(AND(OR(SearchData("LSHF",Cable_Desc),SearchData("LSZH",Cable_Desc),SearchData("LS0H",Cable_Desc),SearchData("LSOH",Cable_Desc)),D.nom&gt;40),Knee_Width,
IF(AND(Country="Egypt",D.nom&gt;60),Knee_Width,
IF(AND(Country&lt;&gt;"Egypt",D.nom&gt;35),Knee_Width,
0))))))))))</f>
        <v>125</v>
      </c>
      <c r="T366" s="118">
        <f t="shared" ca="1" si="53"/>
        <v>6</v>
      </c>
      <c r="U366" s="118">
        <f t="shared" ca="1" si="54"/>
        <v>3</v>
      </c>
      <c r="V366" s="117">
        <f t="shared" ca="1" si="55"/>
        <v>65.86788821222504</v>
      </c>
      <c r="W366" s="64">
        <f t="shared" ca="1" si="56"/>
        <v>0</v>
      </c>
      <c r="X366" s="64">
        <f t="shared" ca="1" si="59"/>
        <v>1</v>
      </c>
      <c r="Y366" s="64">
        <f t="shared" ca="1" si="57"/>
        <v>0</v>
      </c>
      <c r="AM366" s="156"/>
    </row>
    <row r="367" spans="1:39">
      <c r="A367" s="12">
        <f t="shared" ca="1" si="50"/>
        <v>0</v>
      </c>
      <c r="B367" s="12" t="str">
        <f>IF([1]DRUM!A344="","",[1]DRUM!A344)</f>
        <v>Export - Europe</v>
      </c>
      <c r="C367" s="12">
        <f t="shared" ca="1" si="51"/>
        <v>0</v>
      </c>
      <c r="D367" s="155">
        <f t="shared" ca="1" si="52"/>
        <v>0</v>
      </c>
      <c r="E367" s="26" t="str">
        <f>IF([1]DRUM!B344="","",[1]DRUM!B344)</f>
        <v>WDB200016</v>
      </c>
      <c r="F367" s="26">
        <f>IF([1]DRUM!C344="","",[1]DRUM!C344)</f>
        <v>2050</v>
      </c>
      <c r="G367" s="26">
        <f>IF([1]DRUM!D344="","",[1]DRUM!D344)</f>
        <v>2000</v>
      </c>
      <c r="H367" s="26">
        <f>IF([1]DRUM!E344="","",[1]DRUM!E344)</f>
        <v>800</v>
      </c>
      <c r="I367" s="26">
        <f>IF([1]DRUM!F344="","",[1]DRUM!F344)</f>
        <v>900</v>
      </c>
      <c r="J367" s="26">
        <f>IF([1]DRUM!G344="","",[1]DRUM!G344)</f>
        <v>1100</v>
      </c>
      <c r="K367" s="26">
        <f>IF([1]DRUM!H344="","",[1]DRUM!H344)</f>
        <v>1100</v>
      </c>
      <c r="L367" s="26" t="str">
        <f>IF([1]DRUM!I344="","",[1]DRUM!I344)</f>
        <v>Supported</v>
      </c>
      <c r="M367" s="26">
        <f>IF([1]DRUM!J344="","",
IF(AND([1]DRUM!K344="Wooden Drum",[1]DRUM!J344&gt;Max_WD_Capacity),Max_WD_Capacity,
[1]DRUM!J344))</f>
        <v>4500</v>
      </c>
      <c r="N367" s="26" t="str">
        <f>IF([1]DRUM!K344="","",[1]DRUM!K344)</f>
        <v>Wooden Drum</v>
      </c>
      <c r="O367" s="26">
        <f>IF([1]DRUM!L344="","",[1]DRUM!L344)</f>
        <v>375</v>
      </c>
      <c r="P367" s="26">
        <f>IF([1]DRUM!M344="","",[1]DRUM!M344)</f>
        <v>89</v>
      </c>
      <c r="Q367" s="26">
        <f>IF([1]DRUM!N344="","",[1]DRUM!N344)</f>
        <v>2.3750440461138833</v>
      </c>
      <c r="R367" s="26" t="str">
        <f t="shared" si="58"/>
        <v>Export - Europe</v>
      </c>
      <c r="S367" s="26">
        <f ca="1">IF(N367="",0,
IF(Knee_Application="YES",Knee_Width,IF(Knee_Application="NO",0,
IF(OR(Cable_Type="OH",SearchData("Conductor",Cable_Desc)),0,
IF(N367="Steel Drum",Knee_Width,
IF(N367="Plywood Drum",0,
IF(Country="UAE",0,
IF(AND(OR(SearchData("LSHF",Cable_Desc),SearchData("LSZH",Cable_Desc),SearchData("LS0H",Cable_Desc),SearchData("LSOH",Cable_Desc)),D.nom&gt;40),Knee_Width,
IF(AND(Country="Egypt",D.nom&gt;60),Knee_Width,
IF(AND(Country&lt;&gt;"Egypt",D.nom&gt;35),Knee_Width,
0))))))))))</f>
        <v>125</v>
      </c>
      <c r="T367" s="118">
        <f t="shared" ca="1" si="53"/>
        <v>6</v>
      </c>
      <c r="U367" s="118">
        <f t="shared" ca="1" si="54"/>
        <v>3</v>
      </c>
      <c r="V367" s="117">
        <f t="shared" ca="1" si="55"/>
        <v>65.86788821222504</v>
      </c>
      <c r="W367" s="64">
        <f t="shared" ca="1" si="56"/>
        <v>0</v>
      </c>
      <c r="X367" s="64">
        <f t="shared" ca="1" si="59"/>
        <v>1</v>
      </c>
      <c r="Y367" s="64">
        <f t="shared" ca="1" si="57"/>
        <v>0</v>
      </c>
      <c r="AM367" s="156"/>
    </row>
    <row r="368" spans="1:39">
      <c r="A368" s="12">
        <f t="shared" ca="1" si="50"/>
        <v>0</v>
      </c>
      <c r="B368" s="12" t="str">
        <f>IF([1]DRUM!A345="","",[1]DRUM!A345)</f>
        <v>Export - Europe</v>
      </c>
      <c r="C368" s="12">
        <f t="shared" ca="1" si="51"/>
        <v>0</v>
      </c>
      <c r="D368" s="155">
        <f t="shared" ca="1" si="52"/>
        <v>0</v>
      </c>
      <c r="E368" s="26" t="str">
        <f>IF([1]DRUM!B345="","",[1]DRUM!B345)</f>
        <v>WDB200011</v>
      </c>
      <c r="F368" s="26">
        <f>IF([1]DRUM!C345="","",[1]DRUM!C345)</f>
        <v>2050</v>
      </c>
      <c r="G368" s="26">
        <f>IF([1]DRUM!D345="","",[1]DRUM!D345)</f>
        <v>2000</v>
      </c>
      <c r="H368" s="26">
        <f>IF([1]DRUM!E345="","",[1]DRUM!E345)</f>
        <v>1000</v>
      </c>
      <c r="I368" s="26">
        <f>IF([1]DRUM!F345="","",[1]DRUM!F345)</f>
        <v>900</v>
      </c>
      <c r="J368" s="26">
        <f>IF([1]DRUM!G345="","",[1]DRUM!G345)</f>
        <v>1100</v>
      </c>
      <c r="K368" s="26">
        <f>IF([1]DRUM!H345="","",[1]DRUM!H345)</f>
        <v>1100</v>
      </c>
      <c r="L368" s="26" t="str">
        <f>IF([1]DRUM!I345="","",[1]DRUM!I345)</f>
        <v>Supported</v>
      </c>
      <c r="M368" s="26">
        <f>IF([1]DRUM!J345="","",
IF(AND([1]DRUM!K345="Wooden Drum",[1]DRUM!J345&gt;Max_WD_Capacity),Max_WD_Capacity,
[1]DRUM!J345))</f>
        <v>5000</v>
      </c>
      <c r="N368" s="26" t="str">
        <f>IF([1]DRUM!K345="","",[1]DRUM!K345)</f>
        <v>Wooden Drum</v>
      </c>
      <c r="O368" s="26">
        <f>IF([1]DRUM!L345="","",[1]DRUM!L345)</f>
        <v>385</v>
      </c>
      <c r="P368" s="26">
        <f>IF([1]DRUM!M345="","",[1]DRUM!M345)</f>
        <v>89</v>
      </c>
      <c r="Q368" s="26">
        <f>IF([1]DRUM!N345="","",[1]DRUM!N345)</f>
        <v>2.1205750411731104</v>
      </c>
      <c r="R368" s="26" t="str">
        <f t="shared" si="58"/>
        <v>Export - Europe</v>
      </c>
      <c r="S368" s="26">
        <f ca="1">IF(N368="",0,
IF(Knee_Application="YES",Knee_Width,IF(Knee_Application="NO",0,
IF(OR(Cable_Type="OH",SearchData("Conductor",Cable_Desc)),0,
IF(N368="Steel Drum",Knee_Width,
IF(N368="Plywood Drum",0,
IF(Country="UAE",0,
IF(AND(OR(SearchData("LSHF",Cable_Desc),SearchData("LSZH",Cable_Desc),SearchData("LS0H",Cable_Desc),SearchData("LSOH",Cable_Desc)),D.nom&gt;40),Knee_Width,
IF(AND(Country="Egypt",D.nom&gt;60),Knee_Width,
IF(AND(Country&lt;&gt;"Egypt",D.nom&gt;35),Knee_Width,
0))))))))))</f>
        <v>125</v>
      </c>
      <c r="T368" s="118">
        <f t="shared" ca="1" si="53"/>
        <v>6</v>
      </c>
      <c r="U368" s="118">
        <f t="shared" ca="1" si="54"/>
        <v>3</v>
      </c>
      <c r="V368" s="117">
        <f t="shared" ca="1" si="55"/>
        <v>77.177621765148288</v>
      </c>
      <c r="W368" s="64">
        <f t="shared" ca="1" si="56"/>
        <v>0</v>
      </c>
      <c r="X368" s="64">
        <f t="shared" ca="1" si="59"/>
        <v>1</v>
      </c>
      <c r="Y368" s="64">
        <f t="shared" ca="1" si="57"/>
        <v>0</v>
      </c>
      <c r="AM368" s="156"/>
    </row>
    <row r="369" spans="1:39">
      <c r="A369" s="12">
        <f t="shared" ca="1" si="50"/>
        <v>0</v>
      </c>
      <c r="B369" s="12" t="str">
        <f>IF([1]DRUM!A346="","",[1]DRUM!A346)</f>
        <v>Export - Europe</v>
      </c>
      <c r="C369" s="12">
        <f t="shared" ca="1" si="51"/>
        <v>0</v>
      </c>
      <c r="D369" s="155">
        <f t="shared" ca="1" si="52"/>
        <v>0</v>
      </c>
      <c r="E369" s="26" t="str">
        <f>IF([1]DRUM!B346="","",[1]DRUM!B346)</f>
        <v>WDB200035</v>
      </c>
      <c r="F369" s="26">
        <f>IF([1]DRUM!C346="","",[1]DRUM!C346)</f>
        <v>2050</v>
      </c>
      <c r="G369" s="26">
        <f>IF([1]DRUM!D346="","",[1]DRUM!D346)</f>
        <v>2000</v>
      </c>
      <c r="H369" s="26">
        <f>IF([1]DRUM!E346="","",[1]DRUM!E346)</f>
        <v>800</v>
      </c>
      <c r="I369" s="26">
        <f>IF([1]DRUM!F346="","",[1]DRUM!F346)</f>
        <v>900</v>
      </c>
      <c r="J369" s="26">
        <f>IF([1]DRUM!G346="","",[1]DRUM!G346)</f>
        <v>1100</v>
      </c>
      <c r="K369" s="26">
        <f>IF([1]DRUM!H346="","",[1]DRUM!H346)</f>
        <v>1100</v>
      </c>
      <c r="L369" s="26" t="str">
        <f>IF([1]DRUM!I346="","",[1]DRUM!I346)</f>
        <v>Supported</v>
      </c>
      <c r="M369" s="26">
        <f>IF([1]DRUM!J346="","",
IF(AND([1]DRUM!K346="Wooden Drum",[1]DRUM!J346&gt;Max_WD_Capacity),Max_WD_Capacity,
[1]DRUM!J346))</f>
        <v>5500</v>
      </c>
      <c r="N369" s="26" t="str">
        <f>IF([1]DRUM!K346="","",[1]DRUM!K346)</f>
        <v>Wooden Drum</v>
      </c>
      <c r="O369" s="26">
        <f>IF([1]DRUM!L346="","",[1]DRUM!L346)</f>
        <v>352</v>
      </c>
      <c r="P369" s="26">
        <f>IF([1]DRUM!M346="","",[1]DRUM!M346)</f>
        <v>89</v>
      </c>
      <c r="Q369" s="26">
        <f>IF([1]DRUM!N346="","",[1]DRUM!N346)</f>
        <v>2.3750440461138833</v>
      </c>
      <c r="R369" s="26" t="str">
        <f t="shared" si="58"/>
        <v>Export - Europe</v>
      </c>
      <c r="S369" s="26">
        <f ca="1">IF(N369="",0,
IF(Knee_Application="YES",Knee_Width,IF(Knee_Application="NO",0,
IF(OR(Cable_Type="OH",SearchData("Conductor",Cable_Desc)),0,
IF(N369="Steel Drum",Knee_Width,
IF(N369="Plywood Drum",0,
IF(Country="UAE",0,
IF(AND(OR(SearchData("LSHF",Cable_Desc),SearchData("LSZH",Cable_Desc),SearchData("LS0H",Cable_Desc),SearchData("LSOH",Cable_Desc)),D.nom&gt;40),Knee_Width,
IF(AND(Country="Egypt",D.nom&gt;60),Knee_Width,
IF(AND(Country&lt;&gt;"Egypt",D.nom&gt;35),Knee_Width,
0))))))))))</f>
        <v>125</v>
      </c>
      <c r="T369" s="118">
        <f t="shared" ca="1" si="53"/>
        <v>6</v>
      </c>
      <c r="U369" s="118">
        <f t="shared" ca="1" si="54"/>
        <v>3</v>
      </c>
      <c r="V369" s="117">
        <f t="shared" ca="1" si="55"/>
        <v>65.86788821222504</v>
      </c>
      <c r="W369" s="64">
        <f t="shared" ca="1" si="56"/>
        <v>0</v>
      </c>
      <c r="X369" s="64">
        <f t="shared" ca="1" si="59"/>
        <v>1</v>
      </c>
      <c r="Y369" s="64">
        <f t="shared" ca="1" si="57"/>
        <v>0</v>
      </c>
      <c r="AM369" s="156"/>
    </row>
    <row r="370" spans="1:39">
      <c r="A370" s="12">
        <f t="shared" ca="1" si="50"/>
        <v>0</v>
      </c>
      <c r="B370" s="12" t="str">
        <f>IF([1]DRUM!A347="","",[1]DRUM!A347)</f>
        <v>Export - Europe</v>
      </c>
      <c r="C370" s="12">
        <f t="shared" ca="1" si="51"/>
        <v>0</v>
      </c>
      <c r="D370" s="155">
        <f t="shared" ca="1" si="52"/>
        <v>0</v>
      </c>
      <c r="E370" s="26" t="str">
        <f>IF([1]DRUM!B347="","",[1]DRUM!B347)</f>
        <v>WDB200014</v>
      </c>
      <c r="F370" s="26">
        <f>IF([1]DRUM!C347="","",[1]DRUM!C347)</f>
        <v>2050</v>
      </c>
      <c r="G370" s="26">
        <f>IF([1]DRUM!D347="","",[1]DRUM!D347)</f>
        <v>2000</v>
      </c>
      <c r="H370" s="26">
        <f>IF([1]DRUM!E347="","",[1]DRUM!E347)</f>
        <v>1000</v>
      </c>
      <c r="I370" s="26">
        <f>IF([1]DRUM!F347="","",[1]DRUM!F347)</f>
        <v>900</v>
      </c>
      <c r="J370" s="26">
        <f>IF([1]DRUM!G347="","",[1]DRUM!G347)</f>
        <v>1100</v>
      </c>
      <c r="K370" s="26">
        <f>IF([1]DRUM!H347="","",[1]DRUM!H347)</f>
        <v>1100</v>
      </c>
      <c r="L370" s="26" t="str">
        <f>IF([1]DRUM!I347="","",[1]DRUM!I347)</f>
        <v>Supported</v>
      </c>
      <c r="M370" s="26">
        <f>IF([1]DRUM!J347="","",
IF(AND([1]DRUM!K347="Wooden Drum",[1]DRUM!J347&gt;Max_WD_Capacity),Max_WD_Capacity,
[1]DRUM!J347))</f>
        <v>7500</v>
      </c>
      <c r="N370" s="26" t="str">
        <f>IF([1]DRUM!K347="","",[1]DRUM!K347)</f>
        <v>Wooden Drum</v>
      </c>
      <c r="O370" s="26">
        <f>IF([1]DRUM!L347="","",[1]DRUM!L347)</f>
        <v>385</v>
      </c>
      <c r="P370" s="26">
        <f>IF([1]DRUM!M347="","",[1]DRUM!M347)</f>
        <v>89</v>
      </c>
      <c r="Q370" s="26">
        <f>IF([1]DRUM!N347="","",[1]DRUM!N347)</f>
        <v>2.1205750411731104</v>
      </c>
      <c r="R370" s="26" t="str">
        <f t="shared" si="58"/>
        <v>Export - Europe</v>
      </c>
      <c r="S370" s="26">
        <f ca="1">IF(N370="",0,
IF(Knee_Application="YES",Knee_Width,IF(Knee_Application="NO",0,
IF(OR(Cable_Type="OH",SearchData("Conductor",Cable_Desc)),0,
IF(N370="Steel Drum",Knee_Width,
IF(N370="Plywood Drum",0,
IF(Country="UAE",0,
IF(AND(OR(SearchData("LSHF",Cable_Desc),SearchData("LSZH",Cable_Desc),SearchData("LS0H",Cable_Desc),SearchData("LSOH",Cable_Desc)),D.nom&gt;40),Knee_Width,
IF(AND(Country="Egypt",D.nom&gt;60),Knee_Width,
IF(AND(Country&lt;&gt;"Egypt",D.nom&gt;35),Knee_Width,
0))))))))))</f>
        <v>125</v>
      </c>
      <c r="T370" s="118">
        <f t="shared" ca="1" si="53"/>
        <v>6</v>
      </c>
      <c r="U370" s="118">
        <f t="shared" ca="1" si="54"/>
        <v>3</v>
      </c>
      <c r="V370" s="117">
        <f t="shared" ca="1" si="55"/>
        <v>77.177621765148288</v>
      </c>
      <c r="W370" s="64">
        <f t="shared" ca="1" si="56"/>
        <v>0</v>
      </c>
      <c r="X370" s="64">
        <f t="shared" ca="1" si="59"/>
        <v>1</v>
      </c>
      <c r="Y370" s="64">
        <f t="shared" ca="1" si="57"/>
        <v>0</v>
      </c>
      <c r="AM370" s="156"/>
    </row>
    <row r="371" spans="1:39">
      <c r="A371" s="12">
        <f t="shared" ca="1" si="50"/>
        <v>0</v>
      </c>
      <c r="B371" s="12" t="str">
        <f>IF([1]DRUM!A348="","",[1]DRUM!A348)</f>
        <v>Export - Europe</v>
      </c>
      <c r="C371" s="12">
        <f t="shared" ca="1" si="51"/>
        <v>0</v>
      </c>
      <c r="D371" s="155">
        <f t="shared" ca="1" si="52"/>
        <v>0</v>
      </c>
      <c r="E371" s="26" t="str">
        <f>IF([1]DRUM!B348="","",[1]DRUM!B348)</f>
        <v>WDB210046</v>
      </c>
      <c r="F371" s="26">
        <f>IF([1]DRUM!C348="","",[1]DRUM!C348)</f>
        <v>2150</v>
      </c>
      <c r="G371" s="26">
        <f>IF([1]DRUM!D348="","",[1]DRUM!D348)</f>
        <v>2100</v>
      </c>
      <c r="H371" s="26">
        <f>IF([1]DRUM!E348="","",[1]DRUM!E348)</f>
        <v>800</v>
      </c>
      <c r="I371" s="26">
        <f>IF([1]DRUM!F348="","",[1]DRUM!F348)</f>
        <v>900</v>
      </c>
      <c r="J371" s="26">
        <f>IF([1]DRUM!G348="","",[1]DRUM!G348)</f>
        <v>1100</v>
      </c>
      <c r="K371" s="26">
        <f>IF([1]DRUM!H348="","",[1]DRUM!H348)</f>
        <v>1100</v>
      </c>
      <c r="L371" s="26" t="str">
        <f>IF([1]DRUM!I348="","",[1]DRUM!I348)</f>
        <v/>
      </c>
      <c r="M371" s="26">
        <f>IF([1]DRUM!J348="","",
IF(AND([1]DRUM!K348="Wooden Drum",[1]DRUM!J348&gt;Max_WD_Capacity),Max_WD_Capacity,
[1]DRUM!J348))</f>
        <v>2500</v>
      </c>
      <c r="N371" s="26" t="str">
        <f>IF([1]DRUM!K348="","",[1]DRUM!K348)</f>
        <v>Wooden Drum</v>
      </c>
      <c r="O371" s="26">
        <f>IF([1]DRUM!L348="","",[1]DRUM!L348)</f>
        <v>293</v>
      </c>
      <c r="P371" s="26">
        <f>IF([1]DRUM!M348="","",[1]DRUM!M348)</f>
        <v>93</v>
      </c>
      <c r="Q371" s="26">
        <f>IF([1]DRUM!N348="","",[1]DRUM!N348)</f>
        <v>2.6648559684075419</v>
      </c>
      <c r="R371" s="26" t="str">
        <f t="shared" si="58"/>
        <v>Export - Europe</v>
      </c>
      <c r="S371" s="26">
        <f ca="1">IF(N371="",0,
IF(Knee_Application="YES",Knee_Width,IF(Knee_Application="NO",0,
IF(OR(Cable_Type="OH",SearchData("Conductor",Cable_Desc)),0,
IF(N371="Steel Drum",Knee_Width,
IF(N371="Plywood Drum",0,
IF(Country="UAE",0,
IF(AND(OR(SearchData("LSHF",Cable_Desc),SearchData("LSZH",Cable_Desc),SearchData("LS0H",Cable_Desc),SearchData("LSOH",Cable_Desc)),D.nom&gt;40),Knee_Width,
IF(AND(Country="Egypt",D.nom&gt;60),Knee_Width,
IF(AND(Country&lt;&gt;"Egypt",D.nom&gt;35),Knee_Width,
0))))))))))</f>
        <v>125</v>
      </c>
      <c r="T371" s="118">
        <f t="shared" ca="1" si="53"/>
        <v>6</v>
      </c>
      <c r="U371" s="118">
        <f t="shared" ca="1" si="54"/>
        <v>4</v>
      </c>
      <c r="V371" s="117">
        <f t="shared" ca="1" si="55"/>
        <v>96.992274949869838</v>
      </c>
      <c r="W371" s="64">
        <f t="shared" ca="1" si="56"/>
        <v>0</v>
      </c>
      <c r="X371" s="64">
        <f t="shared" ca="1" si="59"/>
        <v>0</v>
      </c>
      <c r="Y371" s="64">
        <f t="shared" ca="1" si="57"/>
        <v>0</v>
      </c>
      <c r="AM371" s="156"/>
    </row>
    <row r="372" spans="1:39">
      <c r="A372" s="12">
        <f t="shared" ca="1" si="50"/>
        <v>0</v>
      </c>
      <c r="B372" s="12" t="str">
        <f>IF([1]DRUM!A349="","",[1]DRUM!A349)</f>
        <v>Export - Europe</v>
      </c>
      <c r="C372" s="12">
        <f t="shared" ca="1" si="51"/>
        <v>0</v>
      </c>
      <c r="D372" s="155">
        <f t="shared" ca="1" si="52"/>
        <v>0</v>
      </c>
      <c r="E372" s="26" t="str">
        <f>IF([1]DRUM!B349="","",[1]DRUM!B349)</f>
        <v>WDB210016</v>
      </c>
      <c r="F372" s="26">
        <f>IF([1]DRUM!C349="","",[1]DRUM!C349)</f>
        <v>2150</v>
      </c>
      <c r="G372" s="26">
        <f>IF([1]DRUM!D349="","",[1]DRUM!D349)</f>
        <v>2100</v>
      </c>
      <c r="H372" s="26">
        <f>IF([1]DRUM!E349="","",[1]DRUM!E349)</f>
        <v>1000</v>
      </c>
      <c r="I372" s="26">
        <f>IF([1]DRUM!F349="","",[1]DRUM!F349)</f>
        <v>900</v>
      </c>
      <c r="J372" s="26">
        <f>IF([1]DRUM!G349="","",[1]DRUM!G349)</f>
        <v>1100</v>
      </c>
      <c r="K372" s="26">
        <f>IF([1]DRUM!H349="","",[1]DRUM!H349)</f>
        <v>1100</v>
      </c>
      <c r="L372" s="26" t="str">
        <f>IF([1]DRUM!I349="","",[1]DRUM!I349)</f>
        <v/>
      </c>
      <c r="M372" s="26">
        <f>IF([1]DRUM!J349="","",
IF(AND([1]DRUM!K349="Wooden Drum",[1]DRUM!J349&gt;Max_WD_Capacity),Max_WD_Capacity,
[1]DRUM!J349))</f>
        <v>3000</v>
      </c>
      <c r="N372" s="26" t="str">
        <f>IF([1]DRUM!K349="","",[1]DRUM!K349)</f>
        <v>Wooden Drum</v>
      </c>
      <c r="O372" s="26">
        <f>IF([1]DRUM!L349="","",[1]DRUM!L349)</f>
        <v>350</v>
      </c>
      <c r="P372" s="26">
        <f>IF([1]DRUM!M349="","",[1]DRUM!M349)</f>
        <v>93</v>
      </c>
      <c r="Q372" s="26">
        <f>IF([1]DRUM!N349="","",[1]DRUM!N349)</f>
        <v>2.410386963466769</v>
      </c>
      <c r="R372" s="26" t="str">
        <f t="shared" si="58"/>
        <v>Export - Europe</v>
      </c>
      <c r="S372" s="26">
        <f ca="1">IF(N372="",0,
IF(Knee_Application="YES",Knee_Width,IF(Knee_Application="NO",0,
IF(OR(Cable_Type="OH",SearchData("Conductor",Cable_Desc)),0,
IF(N372="Steel Drum",Knee_Width,
IF(N372="Plywood Drum",0,
IF(Country="UAE",0,
IF(AND(OR(SearchData("LSHF",Cable_Desc),SearchData("LSZH",Cable_Desc),SearchData("LS0H",Cable_Desc),SearchData("LSOH",Cable_Desc)),D.nom&gt;40),Knee_Width,
IF(AND(Country="Egypt",D.nom&gt;60),Knee_Width,
IF(AND(Country&lt;&gt;"Egypt",D.nom&gt;35),Knee_Width,
0))))))))))</f>
        <v>125</v>
      </c>
      <c r="T372" s="118">
        <f t="shared" ca="1" si="53"/>
        <v>6</v>
      </c>
      <c r="U372" s="118">
        <f t="shared" ca="1" si="54"/>
        <v>3</v>
      </c>
      <c r="V372" s="117">
        <f t="shared" ca="1" si="55"/>
        <v>77.177621765148288</v>
      </c>
      <c r="W372" s="64">
        <f t="shared" ca="1" si="56"/>
        <v>0</v>
      </c>
      <c r="X372" s="64">
        <f t="shared" ca="1" si="59"/>
        <v>0</v>
      </c>
      <c r="Y372" s="64">
        <f t="shared" ca="1" si="57"/>
        <v>0</v>
      </c>
      <c r="AM372" s="156"/>
    </row>
    <row r="373" spans="1:39">
      <c r="A373" s="12">
        <f t="shared" ca="1" si="50"/>
        <v>0</v>
      </c>
      <c r="B373" s="12" t="str">
        <f>IF([1]DRUM!A350="","",[1]DRUM!A350)</f>
        <v>Export - Europe</v>
      </c>
      <c r="C373" s="12">
        <f t="shared" ca="1" si="51"/>
        <v>0</v>
      </c>
      <c r="D373" s="155">
        <f t="shared" ca="1" si="52"/>
        <v>0</v>
      </c>
      <c r="E373" s="26" t="str">
        <f>IF([1]DRUM!B350="","",[1]DRUM!B350)</f>
        <v>WDB210029</v>
      </c>
      <c r="F373" s="26">
        <f>IF([1]DRUM!C350="","",[1]DRUM!C350)</f>
        <v>2150</v>
      </c>
      <c r="G373" s="26">
        <f>IF([1]DRUM!D350="","",[1]DRUM!D350)</f>
        <v>2100</v>
      </c>
      <c r="H373" s="26">
        <f>IF([1]DRUM!E350="","",[1]DRUM!E350)</f>
        <v>850</v>
      </c>
      <c r="I373" s="26">
        <f>IF([1]DRUM!F350="","",[1]DRUM!F350)</f>
        <v>900</v>
      </c>
      <c r="J373" s="26">
        <f>IF([1]DRUM!G350="","",[1]DRUM!G350)</f>
        <v>1100</v>
      </c>
      <c r="K373" s="26">
        <f>IF([1]DRUM!H350="","",[1]DRUM!H350)</f>
        <v>1100</v>
      </c>
      <c r="L373" s="26" t="str">
        <f>IF([1]DRUM!I350="","",[1]DRUM!I350)</f>
        <v/>
      </c>
      <c r="M373" s="26">
        <f>IF([1]DRUM!J350="","",
IF(AND([1]DRUM!K350="Wooden Drum",[1]DRUM!J350&gt;Max_WD_Capacity),Max_WD_Capacity,
[1]DRUM!J350))</f>
        <v>3000</v>
      </c>
      <c r="N373" s="26" t="str">
        <f>IF([1]DRUM!K350="","",[1]DRUM!K350)</f>
        <v>Wooden Drum</v>
      </c>
      <c r="O373" s="26">
        <f>IF([1]DRUM!L350="","",[1]DRUM!L350)</f>
        <v>325</v>
      </c>
      <c r="P373" s="26">
        <f>IF([1]DRUM!M350="","",[1]DRUM!M350)</f>
        <v>93</v>
      </c>
      <c r="Q373" s="26">
        <f>IF([1]DRUM!N350="","",[1]DRUM!N350)</f>
        <v>2.6065401547752813</v>
      </c>
      <c r="R373" s="26" t="str">
        <f t="shared" si="58"/>
        <v>Export - Europe</v>
      </c>
      <c r="S373" s="26">
        <f ca="1">IF(N373="",0,
IF(Knee_Application="YES",Knee_Width,IF(Knee_Application="NO",0,
IF(OR(Cable_Type="OH",SearchData("Conductor",Cable_Desc)),0,
IF(N373="Steel Drum",Knee_Width,
IF(N373="Plywood Drum",0,
IF(Country="UAE",0,
IF(AND(OR(SearchData("LSHF",Cable_Desc),SearchData("LSZH",Cable_Desc),SearchData("LS0H",Cable_Desc),SearchData("LSOH",Cable_Desc)),D.nom&gt;40),Knee_Width,
IF(AND(Country="Egypt",D.nom&gt;60),Knee_Width,
IF(AND(Country&lt;&gt;"Egypt",D.nom&gt;35),Knee_Width,
0))))))))))</f>
        <v>125</v>
      </c>
      <c r="T373" s="118">
        <f t="shared" ca="1" si="53"/>
        <v>6</v>
      </c>
      <c r="U373" s="118">
        <f t="shared" ca="1" si="54"/>
        <v>4</v>
      </c>
      <c r="V373" s="117">
        <f t="shared" ca="1" si="55"/>
        <v>100.7621861341776</v>
      </c>
      <c r="W373" s="64">
        <f t="shared" ca="1" si="56"/>
        <v>0</v>
      </c>
      <c r="X373" s="64">
        <f t="shared" ca="1" si="59"/>
        <v>0</v>
      </c>
      <c r="Y373" s="64">
        <f t="shared" ca="1" si="57"/>
        <v>0</v>
      </c>
      <c r="AM373" s="156"/>
    </row>
    <row r="374" spans="1:39">
      <c r="A374" s="12">
        <f t="shared" ca="1" si="50"/>
        <v>0</v>
      </c>
      <c r="B374" s="12" t="str">
        <f>IF([1]DRUM!A351="","",[1]DRUM!A351)</f>
        <v>Export - Europe</v>
      </c>
      <c r="C374" s="12">
        <f t="shared" ca="1" si="51"/>
        <v>0</v>
      </c>
      <c r="D374" s="155">
        <f t="shared" ca="1" si="52"/>
        <v>0</v>
      </c>
      <c r="E374" s="26" t="str">
        <f>IF([1]DRUM!B351="","",[1]DRUM!B351)</f>
        <v>WDB210044</v>
      </c>
      <c r="F374" s="26">
        <f>IF([1]DRUM!C351="","",[1]DRUM!C351)</f>
        <v>2150</v>
      </c>
      <c r="G374" s="26">
        <f>IF([1]DRUM!D351="","",[1]DRUM!D351)</f>
        <v>2100</v>
      </c>
      <c r="H374" s="26">
        <f>IF([1]DRUM!E351="","",[1]DRUM!E351)</f>
        <v>1200</v>
      </c>
      <c r="I374" s="26">
        <f>IF([1]DRUM!F351="","",[1]DRUM!F351)</f>
        <v>800</v>
      </c>
      <c r="J374" s="26">
        <f>IF([1]DRUM!G351="","",[1]DRUM!G351)</f>
        <v>1000</v>
      </c>
      <c r="K374" s="26">
        <f>IF([1]DRUM!H351="","",[1]DRUM!H351)</f>
        <v>1000</v>
      </c>
      <c r="L374" s="26" t="str">
        <f>IF([1]DRUM!I351="","",[1]DRUM!I351)</f>
        <v/>
      </c>
      <c r="M374" s="26">
        <f>IF([1]DRUM!J351="","",
IF(AND([1]DRUM!K351="Wooden Drum",[1]DRUM!J351&gt;Max_WD_Capacity),Max_WD_Capacity,
[1]DRUM!J351))</f>
        <v>3500</v>
      </c>
      <c r="N374" s="26" t="str">
        <f>IF([1]DRUM!K351="","",[1]DRUM!K351)</f>
        <v>Wooden Drum</v>
      </c>
      <c r="O374" s="26">
        <f>IF([1]DRUM!L351="","",[1]DRUM!L351)</f>
        <v>305</v>
      </c>
      <c r="P374" s="26">
        <f>IF([1]DRUM!M351="","",[1]DRUM!M351)</f>
        <v>84</v>
      </c>
      <c r="Q374" s="26">
        <f>IF([1]DRUM!N351="","",[1]DRUM!N351)</f>
        <v>1.866106036232337</v>
      </c>
      <c r="R374" s="26" t="str">
        <f t="shared" si="58"/>
        <v>Export - Europe</v>
      </c>
      <c r="S374" s="26">
        <f ca="1">IF(N374="",0,
IF(Knee_Application="YES",Knee_Width,IF(Knee_Application="NO",0,
IF(OR(Cable_Type="OH",SearchData("Conductor",Cable_Desc)),0,
IF(N374="Steel Drum",Knee_Width,
IF(N374="Plywood Drum",0,
IF(Country="UAE",0,
IF(AND(OR(SearchData("LSHF",Cable_Desc),SearchData("LSZH",Cable_Desc),SearchData("LS0H",Cable_Desc),SearchData("LSOH",Cable_Desc)),D.nom&gt;40),Knee_Width,
IF(AND(Country="Egypt",D.nom&gt;60),Knee_Width,
IF(AND(Country&lt;&gt;"Egypt",D.nom&gt;35),Knee_Width,
0))))))))))</f>
        <v>125</v>
      </c>
      <c r="T374" s="118">
        <f t="shared" ca="1" si="53"/>
        <v>5</v>
      </c>
      <c r="U374" s="118">
        <f t="shared" ca="1" si="54"/>
        <v>2</v>
      </c>
      <c r="V374" s="117">
        <f t="shared" ca="1" si="55"/>
        <v>45.339465176607895</v>
      </c>
      <c r="W374" s="64">
        <f t="shared" ca="1" si="56"/>
        <v>0</v>
      </c>
      <c r="X374" s="64">
        <f t="shared" ca="1" si="59"/>
        <v>1</v>
      </c>
      <c r="Y374" s="64">
        <f t="shared" ca="1" si="57"/>
        <v>0</v>
      </c>
      <c r="AM374" s="156"/>
    </row>
    <row r="375" spans="1:39">
      <c r="A375" s="12">
        <f t="shared" ca="1" si="50"/>
        <v>0</v>
      </c>
      <c r="B375" s="12" t="str">
        <f>IF([1]DRUM!A352="","",[1]DRUM!A352)</f>
        <v>Export - Europe</v>
      </c>
      <c r="C375" s="12">
        <f t="shared" ca="1" si="51"/>
        <v>0</v>
      </c>
      <c r="D375" s="155">
        <f t="shared" ca="1" si="52"/>
        <v>0</v>
      </c>
      <c r="E375" s="26" t="str">
        <f>IF([1]DRUM!B352="","",[1]DRUM!B352)</f>
        <v>WDB210043</v>
      </c>
      <c r="F375" s="26">
        <f>IF([1]DRUM!C352="","",[1]DRUM!C352)</f>
        <v>2150</v>
      </c>
      <c r="G375" s="26">
        <f>IF([1]DRUM!D352="","",[1]DRUM!D352)</f>
        <v>2100</v>
      </c>
      <c r="H375" s="26">
        <f>IF([1]DRUM!E352="","",[1]DRUM!E352)</f>
        <v>850</v>
      </c>
      <c r="I375" s="26">
        <f>IF([1]DRUM!F352="","",[1]DRUM!F352)</f>
        <v>800</v>
      </c>
      <c r="J375" s="26">
        <f>IF([1]DRUM!G352="","",[1]DRUM!G352)</f>
        <v>1000</v>
      </c>
      <c r="K375" s="26">
        <f>IF([1]DRUM!H352="","",[1]DRUM!H352)</f>
        <v>1000</v>
      </c>
      <c r="L375" s="26" t="str">
        <f>IF([1]DRUM!I352="","",[1]DRUM!I352)</f>
        <v>Supported</v>
      </c>
      <c r="M375" s="26">
        <f>IF([1]DRUM!J352="","",
IF(AND([1]DRUM!K352="Wooden Drum",[1]DRUM!J352&gt;Max_WD_Capacity),Max_WD_Capacity,
[1]DRUM!J352))</f>
        <v>4000</v>
      </c>
      <c r="N375" s="26" t="str">
        <f>IF([1]DRUM!K352="","",[1]DRUM!K352)</f>
        <v>Wooden Drum</v>
      </c>
      <c r="O375" s="26">
        <f>IF([1]DRUM!L352="","",[1]DRUM!L352)</f>
        <v>336</v>
      </c>
      <c r="P375" s="26">
        <f>IF([1]DRUM!M352="","",[1]DRUM!M352)</f>
        <v>84</v>
      </c>
      <c r="Q375" s="26">
        <f>IF([1]DRUM!N352="","",[1]DRUM!N352)</f>
        <v>2.3169245820224722</v>
      </c>
      <c r="R375" s="26" t="str">
        <f t="shared" si="58"/>
        <v>Export - Europe</v>
      </c>
      <c r="S375" s="26">
        <f ca="1">IF(N375="",0,
IF(Knee_Application="YES",Knee_Width,IF(Knee_Application="NO",0,
IF(OR(Cable_Type="OH",SearchData("Conductor",Cable_Desc)),0,
IF(N375="Steel Drum",Knee_Width,
IF(N375="Plywood Drum",0,
IF(Country="UAE",0,
IF(AND(OR(SearchData("LSHF",Cable_Desc),SearchData("LSZH",Cable_Desc),SearchData("LS0H",Cable_Desc),SearchData("LSOH",Cable_Desc)),D.nom&gt;40),Knee_Width,
IF(AND(Country="Egypt",D.nom&gt;60),Knee_Width,
IF(AND(Country&lt;&gt;"Egypt",D.nom&gt;35),Knee_Width,
0))))))))))</f>
        <v>125</v>
      </c>
      <c r="T375" s="118">
        <f t="shared" ca="1" si="53"/>
        <v>5</v>
      </c>
      <c r="U375" s="118">
        <f t="shared" ca="1" si="54"/>
        <v>4</v>
      </c>
      <c r="V375" s="117">
        <f t="shared" ca="1" si="55"/>
        <v>83.968488445147997</v>
      </c>
      <c r="W375" s="64">
        <f t="shared" ca="1" si="56"/>
        <v>0</v>
      </c>
      <c r="X375" s="64">
        <f t="shared" ca="1" si="59"/>
        <v>1</v>
      </c>
      <c r="Y375" s="64">
        <f t="shared" ca="1" si="57"/>
        <v>0</v>
      </c>
      <c r="AM375" s="156"/>
    </row>
    <row r="376" spans="1:39">
      <c r="A376" s="12">
        <f t="shared" ca="1" si="50"/>
        <v>0</v>
      </c>
      <c r="B376" s="12" t="str">
        <f>IF([1]DRUM!A353="","",[1]DRUM!A353)</f>
        <v>Export - Europe</v>
      </c>
      <c r="C376" s="12">
        <f t="shared" ca="1" si="51"/>
        <v>0</v>
      </c>
      <c r="D376" s="155">
        <f t="shared" ca="1" si="52"/>
        <v>0</v>
      </c>
      <c r="E376" s="26" t="str">
        <f>IF([1]DRUM!B353="","",[1]DRUM!B353)</f>
        <v>WDB210035</v>
      </c>
      <c r="F376" s="26">
        <f>IF([1]DRUM!C353="","",[1]DRUM!C353)</f>
        <v>2150</v>
      </c>
      <c r="G376" s="26">
        <f>IF([1]DRUM!D353="","",[1]DRUM!D353)</f>
        <v>2100</v>
      </c>
      <c r="H376" s="26">
        <f>IF([1]DRUM!E353="","",[1]DRUM!E353)</f>
        <v>850</v>
      </c>
      <c r="I376" s="26">
        <f>IF([1]DRUM!F353="","",[1]DRUM!F353)</f>
        <v>900</v>
      </c>
      <c r="J376" s="26">
        <f>IF([1]DRUM!G353="","",[1]DRUM!G353)</f>
        <v>1100</v>
      </c>
      <c r="K376" s="26">
        <f>IF([1]DRUM!H353="","",[1]DRUM!H353)</f>
        <v>1100</v>
      </c>
      <c r="L376" s="26" t="str">
        <f>IF([1]DRUM!I353="","",[1]DRUM!I353)</f>
        <v>Supported</v>
      </c>
      <c r="M376" s="26">
        <f>IF([1]DRUM!J353="","",
IF(AND([1]DRUM!K353="Wooden Drum",[1]DRUM!J353&gt;Max_WD_Capacity),Max_WD_Capacity,
[1]DRUM!J353))</f>
        <v>4500</v>
      </c>
      <c r="N376" s="26" t="str">
        <f>IF([1]DRUM!K353="","",[1]DRUM!K353)</f>
        <v>Wooden Drum</v>
      </c>
      <c r="O376" s="26">
        <f>IF([1]DRUM!L353="","",[1]DRUM!L353)</f>
        <v>345</v>
      </c>
      <c r="P376" s="26">
        <f>IF([1]DRUM!M353="","",[1]DRUM!M353)</f>
        <v>93</v>
      </c>
      <c r="Q376" s="26">
        <f>IF([1]DRUM!N353="","",[1]DRUM!N353)</f>
        <v>2.6065401547752813</v>
      </c>
      <c r="R376" s="26" t="str">
        <f t="shared" si="58"/>
        <v>Export - Europe</v>
      </c>
      <c r="S376" s="26">
        <f ca="1">IF(N376="",0,
IF(Knee_Application="YES",Knee_Width,IF(Knee_Application="NO",0,
IF(OR(Cable_Type="OH",SearchData("Conductor",Cable_Desc)),0,
IF(N376="Steel Drum",Knee_Width,
IF(N376="Plywood Drum",0,
IF(Country="UAE",0,
IF(AND(OR(SearchData("LSHF",Cable_Desc),SearchData("LSZH",Cable_Desc),SearchData("LS0H",Cable_Desc),SearchData("LSOH",Cable_Desc)),D.nom&gt;40),Knee_Width,
IF(AND(Country="Egypt",D.nom&gt;60),Knee_Width,
IF(AND(Country&lt;&gt;"Egypt",D.nom&gt;35),Knee_Width,
0))))))))))</f>
        <v>125</v>
      </c>
      <c r="T376" s="118">
        <f t="shared" ca="1" si="53"/>
        <v>6</v>
      </c>
      <c r="U376" s="118">
        <f t="shared" ca="1" si="54"/>
        <v>4</v>
      </c>
      <c r="V376" s="117">
        <f t="shared" ca="1" si="55"/>
        <v>100.7621861341776</v>
      </c>
      <c r="W376" s="64">
        <f t="shared" ca="1" si="56"/>
        <v>0</v>
      </c>
      <c r="X376" s="64">
        <f t="shared" ca="1" si="59"/>
        <v>1</v>
      </c>
      <c r="Y376" s="64">
        <f t="shared" ca="1" si="57"/>
        <v>0</v>
      </c>
      <c r="AM376" s="156"/>
    </row>
    <row r="377" spans="1:39">
      <c r="A377" s="12">
        <f t="shared" ca="1" si="50"/>
        <v>0</v>
      </c>
      <c r="B377" s="12" t="str">
        <f>IF([1]DRUM!A354="","",[1]DRUM!A354)</f>
        <v>Export - Europe</v>
      </c>
      <c r="C377" s="12">
        <f t="shared" ca="1" si="51"/>
        <v>0</v>
      </c>
      <c r="D377" s="155">
        <f t="shared" ca="1" si="52"/>
        <v>0</v>
      </c>
      <c r="E377" s="26" t="str">
        <f>IF([1]DRUM!B354="","",[1]DRUM!B354)</f>
        <v>WDB210018</v>
      </c>
      <c r="F377" s="26">
        <f>IF([1]DRUM!C354="","",[1]DRUM!C354)</f>
        <v>2150</v>
      </c>
      <c r="G377" s="26">
        <f>IF([1]DRUM!D354="","",[1]DRUM!D354)</f>
        <v>2100</v>
      </c>
      <c r="H377" s="26">
        <f>IF([1]DRUM!E354="","",[1]DRUM!E354)</f>
        <v>1000</v>
      </c>
      <c r="I377" s="26">
        <f>IF([1]DRUM!F354="","",[1]DRUM!F354)</f>
        <v>900</v>
      </c>
      <c r="J377" s="26">
        <f>IF([1]DRUM!G354="","",[1]DRUM!G354)</f>
        <v>1100</v>
      </c>
      <c r="K377" s="26">
        <f>IF([1]DRUM!H354="","",[1]DRUM!H354)</f>
        <v>1100</v>
      </c>
      <c r="L377" s="26" t="str">
        <f>IF([1]DRUM!I354="","",[1]DRUM!I354)</f>
        <v/>
      </c>
      <c r="M377" s="26">
        <f>IF([1]DRUM!J354="","",
IF(AND([1]DRUM!K354="Wooden Drum",[1]DRUM!J354&gt;Max_WD_Capacity),Max_WD_Capacity,
[1]DRUM!J354))</f>
        <v>5000</v>
      </c>
      <c r="N377" s="26" t="str">
        <f>IF([1]DRUM!K354="","",[1]DRUM!K354)</f>
        <v>Wooden Drum</v>
      </c>
      <c r="O377" s="26">
        <f>IF([1]DRUM!L354="","",[1]DRUM!L354)</f>
        <v>360</v>
      </c>
      <c r="P377" s="26">
        <f>IF([1]DRUM!M354="","",[1]DRUM!M354)</f>
        <v>93</v>
      </c>
      <c r="Q377" s="26">
        <f>IF([1]DRUM!N354="","",[1]DRUM!N354)</f>
        <v>2.410386963466769</v>
      </c>
      <c r="R377" s="26" t="str">
        <f t="shared" si="58"/>
        <v>Export - Europe</v>
      </c>
      <c r="S377" s="26">
        <f ca="1">IF(N377="",0,
IF(Knee_Application="YES",Knee_Width,IF(Knee_Application="NO",0,
IF(OR(Cable_Type="OH",SearchData("Conductor",Cable_Desc)),0,
IF(N377="Steel Drum",Knee_Width,
IF(N377="Plywood Drum",0,
IF(Country="UAE",0,
IF(AND(OR(SearchData("LSHF",Cable_Desc),SearchData("LSZH",Cable_Desc),SearchData("LS0H",Cable_Desc),SearchData("LSOH",Cable_Desc)),D.nom&gt;40),Knee_Width,
IF(AND(Country="Egypt",D.nom&gt;60),Knee_Width,
IF(AND(Country&lt;&gt;"Egypt",D.nom&gt;35),Knee_Width,
0))))))))))</f>
        <v>125</v>
      </c>
      <c r="T377" s="118">
        <f t="shared" ca="1" si="53"/>
        <v>6</v>
      </c>
      <c r="U377" s="118">
        <f t="shared" ca="1" si="54"/>
        <v>3</v>
      </c>
      <c r="V377" s="117">
        <f t="shared" ca="1" si="55"/>
        <v>77.177621765148288</v>
      </c>
      <c r="W377" s="64">
        <f t="shared" ca="1" si="56"/>
        <v>0</v>
      </c>
      <c r="X377" s="64">
        <f t="shared" ca="1" si="59"/>
        <v>1</v>
      </c>
      <c r="Y377" s="64">
        <f t="shared" ca="1" si="57"/>
        <v>0</v>
      </c>
      <c r="AM377" s="156"/>
    </row>
    <row r="378" spans="1:39">
      <c r="A378" s="12">
        <f t="shared" ca="1" si="50"/>
        <v>0</v>
      </c>
      <c r="B378" s="12" t="str">
        <f>IF([1]DRUM!A355="","",[1]DRUM!A355)</f>
        <v>Export - Europe</v>
      </c>
      <c r="C378" s="12">
        <f t="shared" ca="1" si="51"/>
        <v>0</v>
      </c>
      <c r="D378" s="155">
        <f t="shared" ca="1" si="52"/>
        <v>0</v>
      </c>
      <c r="E378" s="26" t="str">
        <f>IF([1]DRUM!B355="","",[1]DRUM!B355)</f>
        <v>WDB220021</v>
      </c>
      <c r="F378" s="26">
        <f>IF([1]DRUM!C355="","",[1]DRUM!C355)</f>
        <v>2250</v>
      </c>
      <c r="G378" s="26">
        <f>IF([1]DRUM!D355="","",[1]DRUM!D355)</f>
        <v>2200</v>
      </c>
      <c r="H378" s="26">
        <f>IF([1]DRUM!E355="","",[1]DRUM!E355)</f>
        <v>1000</v>
      </c>
      <c r="I378" s="26">
        <f>IF([1]DRUM!F355="","",[1]DRUM!F355)</f>
        <v>900</v>
      </c>
      <c r="J378" s="26">
        <f>IF([1]DRUM!G355="","",[1]DRUM!G355)</f>
        <v>1100</v>
      </c>
      <c r="K378" s="26">
        <f>IF([1]DRUM!H355="","",[1]DRUM!H355)</f>
        <v>1100</v>
      </c>
      <c r="L378" s="26" t="str">
        <f>IF([1]DRUM!I355="","",[1]DRUM!I355)</f>
        <v/>
      </c>
      <c r="M378" s="26">
        <f>IF([1]DRUM!J355="","",
IF(AND([1]DRUM!K355="Wooden Drum",[1]DRUM!J355&gt;Max_WD_Capacity),Max_WD_Capacity,
[1]DRUM!J355))</f>
        <v>2000</v>
      </c>
      <c r="N378" s="26" t="str">
        <f>IF([1]DRUM!K355="","",[1]DRUM!K355)</f>
        <v>Wooden Drum</v>
      </c>
      <c r="O378" s="26">
        <f>IF([1]DRUM!L355="","",[1]DRUM!L355)</f>
        <v>450</v>
      </c>
      <c r="P378" s="26">
        <f>IF([1]DRUM!M355="","",[1]DRUM!M355)</f>
        <v>97</v>
      </c>
      <c r="Q378" s="26">
        <f>IF([1]DRUM!N355="","",[1]DRUM!N355)</f>
        <v>2.7143360527015816</v>
      </c>
      <c r="R378" s="26" t="str">
        <f t="shared" si="58"/>
        <v>Export - Europe</v>
      </c>
      <c r="S378" s="26">
        <f ca="1">IF(N378="",0,
IF(Knee_Application="YES",Knee_Width,IF(Knee_Application="NO",0,
IF(OR(Cable_Type="OH",SearchData("Conductor",Cable_Desc)),0,
IF(N378="Steel Drum",Knee_Width,
IF(N378="Plywood Drum",0,
IF(Country="UAE",0,
IF(AND(OR(SearchData("LSHF",Cable_Desc),SearchData("LSZH",Cable_Desc),SearchData("LS0H",Cable_Desc),SearchData("LSOH",Cable_Desc)),D.nom&gt;40),Knee_Width,
IF(AND(Country="Egypt",D.nom&gt;60),Knee_Width,
IF(AND(Country&lt;&gt;"Egypt",D.nom&gt;35),Knee_Width,
0))))))))))</f>
        <v>125</v>
      </c>
      <c r="T378" s="118">
        <f t="shared" ca="1" si="53"/>
        <v>6</v>
      </c>
      <c r="U378" s="118">
        <f t="shared" ca="1" si="54"/>
        <v>3</v>
      </c>
      <c r="V378" s="117">
        <f t="shared" ca="1" si="55"/>
        <v>77.177621765148288</v>
      </c>
      <c r="W378" s="64">
        <f t="shared" ca="1" si="56"/>
        <v>0</v>
      </c>
      <c r="X378" s="64">
        <f t="shared" ca="1" si="59"/>
        <v>0</v>
      </c>
      <c r="Y378" s="64">
        <f t="shared" ca="1" si="57"/>
        <v>0</v>
      </c>
      <c r="AM378" s="156"/>
    </row>
    <row r="379" spans="1:39">
      <c r="A379" s="12">
        <f t="shared" ca="1" si="50"/>
        <v>0</v>
      </c>
      <c r="B379" s="12" t="str">
        <f>IF([1]DRUM!A356="","",[1]DRUM!A356)</f>
        <v>Export - Europe</v>
      </c>
      <c r="C379" s="12">
        <f t="shared" ca="1" si="51"/>
        <v>0</v>
      </c>
      <c r="D379" s="155">
        <f t="shared" ca="1" si="52"/>
        <v>0</v>
      </c>
      <c r="E379" s="26" t="str">
        <f>IF([1]DRUM!B356="","",[1]DRUM!B356)</f>
        <v>WDB220061</v>
      </c>
      <c r="F379" s="26">
        <f>IF([1]DRUM!C356="","",[1]DRUM!C356)</f>
        <v>2250</v>
      </c>
      <c r="G379" s="26">
        <f>IF([1]DRUM!D356="","",[1]DRUM!D356)</f>
        <v>2200</v>
      </c>
      <c r="H379" s="26">
        <f>IF([1]DRUM!E356="","",[1]DRUM!E356)</f>
        <v>950</v>
      </c>
      <c r="I379" s="26">
        <f>IF([1]DRUM!F356="","",[1]DRUM!F356)</f>
        <v>900</v>
      </c>
      <c r="J379" s="26">
        <f>IF([1]DRUM!G356="","",[1]DRUM!G356)</f>
        <v>1100</v>
      </c>
      <c r="K379" s="26">
        <f>IF([1]DRUM!H356="","",[1]DRUM!H356)</f>
        <v>1100</v>
      </c>
      <c r="L379" s="26" t="str">
        <f>IF([1]DRUM!I356="","",[1]DRUM!I356)</f>
        <v/>
      </c>
      <c r="M379" s="26">
        <f>IF([1]DRUM!J356="","",
IF(AND([1]DRUM!K356="Wooden Drum",[1]DRUM!J356&gt;Max_WD_Capacity),Max_WD_Capacity,
[1]DRUM!J356))</f>
        <v>2500</v>
      </c>
      <c r="N379" s="26" t="str">
        <f>IF([1]DRUM!K356="","",[1]DRUM!K356)</f>
        <v>Wooden Drum</v>
      </c>
      <c r="O379" s="26">
        <f>IF([1]DRUM!L356="","",[1]DRUM!L356)</f>
        <v>330</v>
      </c>
      <c r="P379" s="26">
        <f>IF([1]DRUM!M356="","",[1]DRUM!M356)</f>
        <v>97</v>
      </c>
      <c r="Q379" s="26">
        <f>IF([1]DRUM!N356="","",[1]DRUM!N356)</f>
        <v>2.7832547415397073</v>
      </c>
      <c r="R379" s="26" t="str">
        <f t="shared" si="58"/>
        <v>Export - Europe</v>
      </c>
      <c r="S379" s="26">
        <f ca="1">IF(N379="",0,
IF(Knee_Application="YES",Knee_Width,IF(Knee_Application="NO",0,
IF(OR(Cable_Type="OH",SearchData("Conductor",Cable_Desc)),0,
IF(N379="Steel Drum",Knee_Width,
IF(N379="Plywood Drum",0,
IF(Country="UAE",0,
IF(AND(OR(SearchData("LSHF",Cable_Desc),SearchData("LSZH",Cable_Desc),SearchData("LS0H",Cable_Desc),SearchData("LSOH",Cable_Desc)),D.nom&gt;40),Knee_Width,
IF(AND(Country="Egypt",D.nom&gt;60),Knee_Width,
IF(AND(Country&lt;&gt;"Egypt",D.nom&gt;35),Knee_Width,
0))))))))))</f>
        <v>125</v>
      </c>
      <c r="T379" s="118">
        <f t="shared" ca="1" si="53"/>
        <v>6</v>
      </c>
      <c r="U379" s="118">
        <f t="shared" ca="1" si="54"/>
        <v>4</v>
      </c>
      <c r="V379" s="117">
        <f t="shared" ca="1" si="55"/>
        <v>108.3020085027931</v>
      </c>
      <c r="W379" s="64">
        <f t="shared" ca="1" si="56"/>
        <v>0</v>
      </c>
      <c r="X379" s="64">
        <f t="shared" ca="1" si="59"/>
        <v>0</v>
      </c>
      <c r="Y379" s="64">
        <f t="shared" ca="1" si="57"/>
        <v>0</v>
      </c>
      <c r="AM379" s="156"/>
    </row>
    <row r="380" spans="1:39">
      <c r="A380" s="12">
        <f t="shared" ca="1" si="50"/>
        <v>0</v>
      </c>
      <c r="B380" s="12" t="str">
        <f>IF([1]DRUM!A357="","",[1]DRUM!A357)</f>
        <v>Export - Europe</v>
      </c>
      <c r="C380" s="12">
        <f t="shared" ca="1" si="51"/>
        <v>0</v>
      </c>
      <c r="D380" s="155">
        <f t="shared" ca="1" si="52"/>
        <v>0</v>
      </c>
      <c r="E380" s="26" t="str">
        <f>IF([1]DRUM!B357="","",[1]DRUM!B357)</f>
        <v>WDB220007</v>
      </c>
      <c r="F380" s="26">
        <f>IF([1]DRUM!C357="","",[1]DRUM!C357)</f>
        <v>2250</v>
      </c>
      <c r="G380" s="26">
        <f>IF([1]DRUM!D357="","",[1]DRUM!D357)</f>
        <v>2200</v>
      </c>
      <c r="H380" s="26">
        <f>IF([1]DRUM!E357="","",[1]DRUM!E357)</f>
        <v>1000</v>
      </c>
      <c r="I380" s="26">
        <f>IF([1]DRUM!F357="","",[1]DRUM!F357)</f>
        <v>900</v>
      </c>
      <c r="J380" s="26">
        <f>IF([1]DRUM!G357="","",[1]DRUM!G357)</f>
        <v>1100</v>
      </c>
      <c r="K380" s="26">
        <f>IF([1]DRUM!H357="","",[1]DRUM!H357)</f>
        <v>1100</v>
      </c>
      <c r="L380" s="26" t="str">
        <f>IF([1]DRUM!I357="","",[1]DRUM!I357)</f>
        <v/>
      </c>
      <c r="M380" s="26">
        <f>IF([1]DRUM!J357="","",
IF(AND([1]DRUM!K357="Wooden Drum",[1]DRUM!J357&gt;Max_WD_Capacity),Max_WD_Capacity,
[1]DRUM!J357))</f>
        <v>3000</v>
      </c>
      <c r="N380" s="26" t="str">
        <f>IF([1]DRUM!K357="","",[1]DRUM!K357)</f>
        <v>Wooden Drum</v>
      </c>
      <c r="O380" s="26">
        <f>IF([1]DRUM!L357="","",[1]DRUM!L357)</f>
        <v>450</v>
      </c>
      <c r="P380" s="26">
        <f>IF([1]DRUM!M357="","",[1]DRUM!M357)</f>
        <v>97</v>
      </c>
      <c r="Q380" s="26">
        <f>IF([1]DRUM!N357="","",[1]DRUM!N357)</f>
        <v>2.7143360527015816</v>
      </c>
      <c r="R380" s="26" t="str">
        <f t="shared" si="58"/>
        <v>Export - Europe</v>
      </c>
      <c r="S380" s="26">
        <f ca="1">IF(N380="",0,
IF(Knee_Application="YES",Knee_Width,IF(Knee_Application="NO",0,
IF(OR(Cable_Type="OH",SearchData("Conductor",Cable_Desc)),0,
IF(N380="Steel Drum",Knee_Width,
IF(N380="Plywood Drum",0,
IF(Country="UAE",0,
IF(AND(OR(SearchData("LSHF",Cable_Desc),SearchData("LSZH",Cable_Desc),SearchData("LS0H",Cable_Desc),SearchData("LSOH",Cable_Desc)),D.nom&gt;40),Knee_Width,
IF(AND(Country="Egypt",D.nom&gt;60),Knee_Width,
IF(AND(Country&lt;&gt;"Egypt",D.nom&gt;35),Knee_Width,
0))))))))))</f>
        <v>125</v>
      </c>
      <c r="T380" s="118">
        <f t="shared" ca="1" si="53"/>
        <v>6</v>
      </c>
      <c r="U380" s="118">
        <f t="shared" ca="1" si="54"/>
        <v>3</v>
      </c>
      <c r="V380" s="117">
        <f t="shared" ca="1" si="55"/>
        <v>77.177621765148288</v>
      </c>
      <c r="W380" s="64">
        <f t="shared" ca="1" si="56"/>
        <v>0</v>
      </c>
      <c r="X380" s="64">
        <f t="shared" ca="1" si="59"/>
        <v>0</v>
      </c>
      <c r="Y380" s="64">
        <f t="shared" ca="1" si="57"/>
        <v>0</v>
      </c>
      <c r="AM380" s="156"/>
    </row>
    <row r="381" spans="1:39">
      <c r="A381" s="12">
        <f t="shared" ca="1" si="50"/>
        <v>0</v>
      </c>
      <c r="B381" s="12" t="str">
        <f>IF([1]DRUM!A358="","",[1]DRUM!A358)</f>
        <v>Export - Europe</v>
      </c>
      <c r="C381" s="12">
        <f t="shared" ca="1" si="51"/>
        <v>0</v>
      </c>
      <c r="D381" s="155">
        <f t="shared" ca="1" si="52"/>
        <v>0</v>
      </c>
      <c r="E381" s="26" t="str">
        <f>IF([1]DRUM!B358="","",[1]DRUM!B358)</f>
        <v>WDB220063</v>
      </c>
      <c r="F381" s="26">
        <f>IF([1]DRUM!C358="","",[1]DRUM!C358)</f>
        <v>2250</v>
      </c>
      <c r="G381" s="26">
        <f>IF([1]DRUM!D358="","",[1]DRUM!D358)</f>
        <v>2200</v>
      </c>
      <c r="H381" s="26">
        <f>IF([1]DRUM!E358="","",[1]DRUM!E358)</f>
        <v>900</v>
      </c>
      <c r="I381" s="26">
        <f>IF([1]DRUM!F358="","",[1]DRUM!F358)</f>
        <v>900</v>
      </c>
      <c r="J381" s="26">
        <f>IF([1]DRUM!G358="","",[1]DRUM!G358)</f>
        <v>1100</v>
      </c>
      <c r="K381" s="26">
        <f>IF([1]DRUM!H358="","",[1]DRUM!H358)</f>
        <v>1100</v>
      </c>
      <c r="L381" s="26" t="str">
        <f>IF([1]DRUM!I358="","",[1]DRUM!I358)</f>
        <v/>
      </c>
      <c r="M381" s="26">
        <f>IF([1]DRUM!J358="","",
IF(AND([1]DRUM!K358="Wooden Drum",[1]DRUM!J358&gt;Max_WD_Capacity),Max_WD_Capacity,
[1]DRUM!J358))</f>
        <v>3000</v>
      </c>
      <c r="N381" s="26" t="str">
        <f>IF([1]DRUM!K358="","",[1]DRUM!K358)</f>
        <v>Wooden Drum</v>
      </c>
      <c r="O381" s="26">
        <f>IF([1]DRUM!L358="","",[1]DRUM!L358)</f>
        <v>328</v>
      </c>
      <c r="P381" s="26">
        <f>IF([1]DRUM!M358="","",[1]DRUM!M358)</f>
        <v>97</v>
      </c>
      <c r="Q381" s="26">
        <f>IF([1]DRUM!N358="","",[1]DRUM!N358)</f>
        <v>2.8486391386425454</v>
      </c>
      <c r="R381" s="26" t="str">
        <f t="shared" si="58"/>
        <v>Export - Europe</v>
      </c>
      <c r="S381" s="26">
        <f ca="1">IF(N381="",0,
IF(Knee_Application="YES",Knee_Width,IF(Knee_Application="NO",0,
IF(OR(Cable_Type="OH",SearchData("Conductor",Cable_Desc)),0,
IF(N381="Steel Drum",Knee_Width,
IF(N381="Plywood Drum",0,
IF(Country="UAE",0,
IF(AND(OR(SearchData("LSHF",Cable_Desc),SearchData("LSZH",Cable_Desc),SearchData("LS0H",Cable_Desc),SearchData("LSOH",Cable_Desc)),D.nom&gt;40),Knee_Width,
IF(AND(Country="Egypt",D.nom&gt;60),Knee_Width,
IF(AND(Country&lt;&gt;"Egypt",D.nom&gt;35),Knee_Width,
0))))))))))</f>
        <v>125</v>
      </c>
      <c r="T381" s="118">
        <f t="shared" ca="1" si="53"/>
        <v>6</v>
      </c>
      <c r="U381" s="118">
        <f t="shared" ca="1" si="54"/>
        <v>4</v>
      </c>
      <c r="V381" s="117">
        <f t="shared" ca="1" si="55"/>
        <v>104.53209731848536</v>
      </c>
      <c r="W381" s="64">
        <f t="shared" ca="1" si="56"/>
        <v>0</v>
      </c>
      <c r="X381" s="64">
        <f t="shared" ca="1" si="59"/>
        <v>0</v>
      </c>
      <c r="Y381" s="64">
        <f t="shared" ca="1" si="57"/>
        <v>0</v>
      </c>
      <c r="AM381" s="156"/>
    </row>
    <row r="382" spans="1:39">
      <c r="A382" s="12">
        <f t="shared" ca="1" si="50"/>
        <v>0</v>
      </c>
      <c r="B382" s="12" t="str">
        <f>IF([1]DRUM!A359="","",[1]DRUM!A359)</f>
        <v>Export - Europe</v>
      </c>
      <c r="C382" s="12">
        <f t="shared" ca="1" si="51"/>
        <v>0</v>
      </c>
      <c r="D382" s="155">
        <f t="shared" ca="1" si="52"/>
        <v>0</v>
      </c>
      <c r="E382" s="26" t="str">
        <f>IF([1]DRUM!B359="","",[1]DRUM!B359)</f>
        <v>WDB220080</v>
      </c>
      <c r="F382" s="26">
        <f>IF([1]DRUM!C359="","",[1]DRUM!C359)</f>
        <v>2250</v>
      </c>
      <c r="G382" s="26">
        <f>IF([1]DRUM!D359="","",[1]DRUM!D359)</f>
        <v>2200</v>
      </c>
      <c r="H382" s="26">
        <f>IF([1]DRUM!E359="","",[1]DRUM!E359)</f>
        <v>1050</v>
      </c>
      <c r="I382" s="26">
        <f>IF([1]DRUM!F359="","",[1]DRUM!F359)</f>
        <v>900</v>
      </c>
      <c r="J382" s="26">
        <f>IF([1]DRUM!G359="","",[1]DRUM!G359)</f>
        <v>1100</v>
      </c>
      <c r="K382" s="26">
        <f>IF([1]DRUM!H359="","",[1]DRUM!H359)</f>
        <v>1100</v>
      </c>
      <c r="L382" s="26" t="str">
        <f>IF([1]DRUM!I359="","",[1]DRUM!I359)</f>
        <v>Supported</v>
      </c>
      <c r="M382" s="26">
        <f>IF([1]DRUM!J359="","",
IF(AND([1]DRUM!K359="Wooden Drum",[1]DRUM!J359&gt;Max_WD_Capacity),Max_WD_Capacity,
[1]DRUM!J359))</f>
        <v>5000</v>
      </c>
      <c r="N382" s="26" t="str">
        <f>IF([1]DRUM!K359="","",[1]DRUM!K359)</f>
        <v>Wooden Drum</v>
      </c>
      <c r="O382" s="26">
        <f>IF([1]DRUM!L359="","",[1]DRUM!L359)</f>
        <v>390</v>
      </c>
      <c r="P382" s="26">
        <f>IF([1]DRUM!M359="","",[1]DRUM!M359)</f>
        <v>97</v>
      </c>
      <c r="Q382" s="26">
        <f>IF([1]DRUM!N359="","",[1]DRUM!N359)</f>
        <v>2.6418830721281665</v>
      </c>
      <c r="R382" s="26" t="str">
        <f t="shared" si="58"/>
        <v>Export - Europe</v>
      </c>
      <c r="S382" s="26">
        <f ca="1">IF(N382="",0,
IF(Knee_Application="YES",Knee_Width,IF(Knee_Application="NO",0,
IF(OR(Cable_Type="OH",SearchData("Conductor",Cable_Desc)),0,
IF(N382="Steel Drum",Knee_Width,
IF(N382="Plywood Drum",0,
IF(Country="UAE",0,
IF(AND(OR(SearchData("LSHF",Cable_Desc),SearchData("LSZH",Cable_Desc),SearchData("LS0H",Cable_Desc),SearchData("LSOH",Cable_Desc)),D.nom&gt;40),Knee_Width,
IF(AND(Country="Egypt",D.nom&gt;60),Knee_Width,
IF(AND(Country&lt;&gt;"Egypt",D.nom&gt;35),Knee_Width,
0))))))))))</f>
        <v>125</v>
      </c>
      <c r="T382" s="118">
        <f t="shared" ca="1" si="53"/>
        <v>6</v>
      </c>
      <c r="U382" s="118">
        <f t="shared" ca="1" si="54"/>
        <v>3</v>
      </c>
      <c r="V382" s="117">
        <f t="shared" ca="1" si="55"/>
        <v>80.005055153379104</v>
      </c>
      <c r="W382" s="64">
        <f t="shared" ca="1" si="56"/>
        <v>0</v>
      </c>
      <c r="X382" s="64">
        <f t="shared" ca="1" si="59"/>
        <v>1</v>
      </c>
      <c r="Y382" s="64">
        <f t="shared" ca="1" si="57"/>
        <v>0</v>
      </c>
      <c r="AM382" s="156"/>
    </row>
    <row r="383" spans="1:39">
      <c r="A383" s="12">
        <f t="shared" ca="1" si="50"/>
        <v>0</v>
      </c>
      <c r="B383" s="12" t="str">
        <f>IF([1]DRUM!A360="","",[1]DRUM!A360)</f>
        <v>Export - Europe</v>
      </c>
      <c r="C383" s="12">
        <f t="shared" ca="1" si="51"/>
        <v>0</v>
      </c>
      <c r="D383" s="155">
        <f t="shared" ca="1" si="52"/>
        <v>0</v>
      </c>
      <c r="E383" s="26" t="str">
        <f>IF([1]DRUM!B360="","",[1]DRUM!B360)</f>
        <v>WDB220019</v>
      </c>
      <c r="F383" s="26">
        <f>IF([1]DRUM!C360="","",[1]DRUM!C360)</f>
        <v>2250</v>
      </c>
      <c r="G383" s="26">
        <f>IF([1]DRUM!D360="","",[1]DRUM!D360)</f>
        <v>2200</v>
      </c>
      <c r="H383" s="26">
        <f>IF([1]DRUM!E360="","",[1]DRUM!E360)</f>
        <v>1000</v>
      </c>
      <c r="I383" s="26">
        <f>IF([1]DRUM!F360="","",[1]DRUM!F360)</f>
        <v>900</v>
      </c>
      <c r="J383" s="26">
        <f>IF([1]DRUM!G360="","",[1]DRUM!G360)</f>
        <v>1100</v>
      </c>
      <c r="K383" s="26">
        <f>IF([1]DRUM!H360="","",[1]DRUM!H360)</f>
        <v>1100</v>
      </c>
      <c r="L383" s="26" t="str">
        <f>IF([1]DRUM!I360="","",[1]DRUM!I360)</f>
        <v>Supported</v>
      </c>
      <c r="M383" s="26">
        <f>IF([1]DRUM!J360="","",
IF(AND([1]DRUM!K360="Wooden Drum",[1]DRUM!J360&gt;Max_WD_Capacity),Max_WD_Capacity,
[1]DRUM!J360))</f>
        <v>5000</v>
      </c>
      <c r="N383" s="26" t="str">
        <f>IF([1]DRUM!K360="","",[1]DRUM!K360)</f>
        <v>Wooden Drum</v>
      </c>
      <c r="O383" s="26">
        <f>IF([1]DRUM!L360="","",[1]DRUM!L360)</f>
        <v>380</v>
      </c>
      <c r="P383" s="26">
        <f>IF([1]DRUM!M360="","",[1]DRUM!M360)</f>
        <v>97</v>
      </c>
      <c r="Q383" s="26">
        <f>IF([1]DRUM!N360="","",[1]DRUM!N360)</f>
        <v>2.7143360527015816</v>
      </c>
      <c r="R383" s="26" t="str">
        <f t="shared" si="58"/>
        <v>Export - Europe</v>
      </c>
      <c r="S383" s="26">
        <f ca="1">IF(N383="",0,
IF(Knee_Application="YES",Knee_Width,IF(Knee_Application="NO",0,
IF(OR(Cable_Type="OH",SearchData("Conductor",Cable_Desc)),0,
IF(N383="Steel Drum",Knee_Width,
IF(N383="Plywood Drum",0,
IF(Country="UAE",0,
IF(AND(OR(SearchData("LSHF",Cable_Desc),SearchData("LSZH",Cable_Desc),SearchData("LS0H",Cable_Desc),SearchData("LSOH",Cable_Desc)),D.nom&gt;40),Knee_Width,
IF(AND(Country="Egypt",D.nom&gt;60),Knee_Width,
IF(AND(Country&lt;&gt;"Egypt",D.nom&gt;35),Knee_Width,
0))))))))))</f>
        <v>125</v>
      </c>
      <c r="T383" s="118">
        <f t="shared" ca="1" si="53"/>
        <v>6</v>
      </c>
      <c r="U383" s="118">
        <f t="shared" ca="1" si="54"/>
        <v>3</v>
      </c>
      <c r="V383" s="117">
        <f t="shared" ca="1" si="55"/>
        <v>77.177621765148288</v>
      </c>
      <c r="W383" s="64">
        <f t="shared" ca="1" si="56"/>
        <v>0</v>
      </c>
      <c r="X383" s="64">
        <f t="shared" ca="1" si="59"/>
        <v>1</v>
      </c>
      <c r="Y383" s="64">
        <f t="shared" ca="1" si="57"/>
        <v>0</v>
      </c>
      <c r="AM383" s="156"/>
    </row>
    <row r="384" spans="1:39">
      <c r="A384" s="12">
        <f t="shared" ca="1" si="50"/>
        <v>0</v>
      </c>
      <c r="B384" s="12" t="str">
        <f>IF([1]DRUM!A361="","",[1]DRUM!A361)</f>
        <v>Export - Europe</v>
      </c>
      <c r="C384" s="12">
        <f t="shared" ca="1" si="51"/>
        <v>0</v>
      </c>
      <c r="D384" s="155">
        <f t="shared" ca="1" si="52"/>
        <v>0</v>
      </c>
      <c r="E384" s="26" t="str">
        <f>IF([1]DRUM!B361="","",[1]DRUM!B361)</f>
        <v>WDB220048</v>
      </c>
      <c r="F384" s="26">
        <f>IF([1]DRUM!C361="","",[1]DRUM!C361)</f>
        <v>2250</v>
      </c>
      <c r="G384" s="26">
        <f>IF([1]DRUM!D361="","",[1]DRUM!D361)</f>
        <v>2200</v>
      </c>
      <c r="H384" s="26">
        <f>IF([1]DRUM!E361="","",[1]DRUM!E361)</f>
        <v>900</v>
      </c>
      <c r="I384" s="26">
        <f>IF([1]DRUM!F361="","",[1]DRUM!F361)</f>
        <v>900</v>
      </c>
      <c r="J384" s="26">
        <f>IF([1]DRUM!G361="","",[1]DRUM!G361)</f>
        <v>1100</v>
      </c>
      <c r="K384" s="26">
        <f>IF([1]DRUM!H361="","",[1]DRUM!H361)</f>
        <v>1100</v>
      </c>
      <c r="L384" s="26" t="str">
        <f>IF([1]DRUM!I361="","",[1]DRUM!I361)</f>
        <v>Supported</v>
      </c>
      <c r="M384" s="26">
        <f>IF([1]DRUM!J361="","",
IF(AND([1]DRUM!K361="Wooden Drum",[1]DRUM!J361&gt;Max_WD_Capacity),Max_WD_Capacity,
[1]DRUM!J361))</f>
        <v>5000</v>
      </c>
      <c r="N384" s="26" t="str">
        <f>IF([1]DRUM!K361="","",[1]DRUM!K361)</f>
        <v>Wooden Drum</v>
      </c>
      <c r="O384" s="26">
        <f>IF([1]DRUM!L361="","",[1]DRUM!L361)</f>
        <v>450</v>
      </c>
      <c r="P384" s="26">
        <f>IF([1]DRUM!M361="","",[1]DRUM!M361)</f>
        <v>97</v>
      </c>
      <c r="Q384" s="26">
        <f>IF([1]DRUM!N361="","",[1]DRUM!N361)</f>
        <v>2.8486391386425454</v>
      </c>
      <c r="R384" s="26" t="str">
        <f t="shared" si="58"/>
        <v>Export - Europe</v>
      </c>
      <c r="S384" s="26">
        <f ca="1">IF(N384="",0,
IF(Knee_Application="YES",Knee_Width,IF(Knee_Application="NO",0,
IF(OR(Cable_Type="OH",SearchData("Conductor",Cable_Desc)),0,
IF(N384="Steel Drum",Knee_Width,
IF(N384="Plywood Drum",0,
IF(Country="UAE",0,
IF(AND(OR(SearchData("LSHF",Cable_Desc),SearchData("LSZH",Cable_Desc),SearchData("LS0H",Cable_Desc),SearchData("LSOH",Cable_Desc)),D.nom&gt;40),Knee_Width,
IF(AND(Country="Egypt",D.nom&gt;60),Knee_Width,
IF(AND(Country&lt;&gt;"Egypt",D.nom&gt;35),Knee_Width,
0))))))))))</f>
        <v>125</v>
      </c>
      <c r="T384" s="118">
        <f t="shared" ca="1" si="53"/>
        <v>6</v>
      </c>
      <c r="U384" s="118">
        <f t="shared" ca="1" si="54"/>
        <v>4</v>
      </c>
      <c r="V384" s="117">
        <f t="shared" ca="1" si="55"/>
        <v>104.53209731848536</v>
      </c>
      <c r="W384" s="64">
        <f t="shared" ca="1" si="56"/>
        <v>0</v>
      </c>
      <c r="X384" s="64">
        <f t="shared" ca="1" si="59"/>
        <v>1</v>
      </c>
      <c r="Y384" s="64">
        <f t="shared" ca="1" si="57"/>
        <v>0</v>
      </c>
      <c r="AM384" s="156"/>
    </row>
    <row r="385" spans="1:39">
      <c r="A385" s="12">
        <f t="shared" ca="1" si="50"/>
        <v>0</v>
      </c>
      <c r="B385" s="12" t="str">
        <f>IF([1]DRUM!A362="","",[1]DRUM!A362)</f>
        <v>Export - Europe</v>
      </c>
      <c r="C385" s="12">
        <f t="shared" ca="1" si="51"/>
        <v>0</v>
      </c>
      <c r="D385" s="155">
        <f t="shared" ca="1" si="52"/>
        <v>0</v>
      </c>
      <c r="E385" s="26" t="str">
        <f>IF([1]DRUM!B362="","",[1]DRUM!B362)</f>
        <v>WDB220081</v>
      </c>
      <c r="F385" s="26">
        <f>IF([1]DRUM!C362="","",[1]DRUM!C362)</f>
        <v>2250</v>
      </c>
      <c r="G385" s="26">
        <f>IF([1]DRUM!D362="","",[1]DRUM!D362)</f>
        <v>2200</v>
      </c>
      <c r="H385" s="26">
        <f>IF([1]DRUM!E362="","",[1]DRUM!E362)</f>
        <v>1150</v>
      </c>
      <c r="I385" s="26">
        <f>IF([1]DRUM!F362="","",[1]DRUM!F362)</f>
        <v>900</v>
      </c>
      <c r="J385" s="26">
        <f>IF([1]DRUM!G362="","",[1]DRUM!G362)</f>
        <v>1100</v>
      </c>
      <c r="K385" s="26">
        <f>IF([1]DRUM!H362="","",[1]DRUM!H362)</f>
        <v>1100</v>
      </c>
      <c r="L385" s="26" t="str">
        <f>IF([1]DRUM!I362="","",[1]DRUM!I362)</f>
        <v>Supported</v>
      </c>
      <c r="M385" s="26">
        <f>IF([1]DRUM!J362="","",
IF(AND([1]DRUM!K362="Wooden Drum",[1]DRUM!J362&gt;Max_WD_Capacity),Max_WD_Capacity,
[1]DRUM!J362))</f>
        <v>5500</v>
      </c>
      <c r="N385" s="26" t="str">
        <f>IF([1]DRUM!K362="","",[1]DRUM!K362)</f>
        <v>Wooden Drum</v>
      </c>
      <c r="O385" s="26">
        <f>IF([1]DRUM!L362="","",[1]DRUM!L362)</f>
        <v>392</v>
      </c>
      <c r="P385" s="26">
        <f>IF([1]DRUM!M362="","",[1]DRUM!M362)</f>
        <v>97</v>
      </c>
      <c r="Q385" s="26">
        <f>IF([1]DRUM!N362="","",[1]DRUM!N362)</f>
        <v>2.4863742357754717</v>
      </c>
      <c r="R385" s="26" t="str">
        <f t="shared" si="58"/>
        <v>Export - Europe</v>
      </c>
      <c r="S385" s="26">
        <f ca="1">IF(N385="",0,
IF(Knee_Application="YES",Knee_Width,IF(Knee_Application="NO",0,
IF(OR(Cable_Type="OH",SearchData("Conductor",Cable_Desc)),0,
IF(N385="Steel Drum",Knee_Width,
IF(N385="Plywood Drum",0,
IF(Country="UAE",0,
IF(AND(OR(SearchData("LSHF",Cable_Desc),SearchData("LSZH",Cable_Desc),SearchData("LS0H",Cable_Desc),SearchData("LSOH",Cable_Desc)),D.nom&gt;40),Knee_Width,
IF(AND(Country="Egypt",D.nom&gt;60),Knee_Width,
IF(AND(Country&lt;&gt;"Egypt",D.nom&gt;35),Knee_Width,
0))))))))))</f>
        <v>125</v>
      </c>
      <c r="T385" s="118">
        <f t="shared" ca="1" si="53"/>
        <v>6</v>
      </c>
      <c r="U385" s="118">
        <f t="shared" ca="1" si="54"/>
        <v>3</v>
      </c>
      <c r="V385" s="117">
        <f t="shared" ca="1" si="55"/>
        <v>85.659921929840721</v>
      </c>
      <c r="W385" s="64">
        <f t="shared" ca="1" si="56"/>
        <v>0</v>
      </c>
      <c r="X385" s="64">
        <f t="shared" ca="1" si="59"/>
        <v>1</v>
      </c>
      <c r="Y385" s="64">
        <f t="shared" ca="1" si="57"/>
        <v>0</v>
      </c>
      <c r="AM385" s="156"/>
    </row>
    <row r="386" spans="1:39">
      <c r="A386" s="12">
        <f t="shared" ca="1" si="50"/>
        <v>0</v>
      </c>
      <c r="B386" s="12" t="str">
        <f>IF([1]DRUM!A363="","",[1]DRUM!A363)</f>
        <v>Export - Europe</v>
      </c>
      <c r="C386" s="12">
        <f t="shared" ca="1" si="51"/>
        <v>0</v>
      </c>
      <c r="D386" s="155">
        <f t="shared" ca="1" si="52"/>
        <v>0</v>
      </c>
      <c r="E386" s="26" t="str">
        <f>IF([1]DRUM!B363="","",[1]DRUM!B363)</f>
        <v>WDB230078</v>
      </c>
      <c r="F386" s="26">
        <f>IF([1]DRUM!C363="","",[1]DRUM!C363)</f>
        <v>2350</v>
      </c>
      <c r="G386" s="26">
        <f>IF([1]DRUM!D363="","",[1]DRUM!D363)</f>
        <v>2300</v>
      </c>
      <c r="H386" s="26">
        <f>IF([1]DRUM!E363="","",[1]DRUM!E363)</f>
        <v>1050</v>
      </c>
      <c r="I386" s="26">
        <f>IF([1]DRUM!F363="","",[1]DRUM!F363)</f>
        <v>900</v>
      </c>
      <c r="J386" s="26">
        <f>IF([1]DRUM!G363="","",[1]DRUM!G363)</f>
        <v>1100</v>
      </c>
      <c r="K386" s="26">
        <f>IF([1]DRUM!H363="","",[1]DRUM!H363)</f>
        <v>1100</v>
      </c>
      <c r="L386" s="26" t="str">
        <f>IF([1]DRUM!I363="","",[1]DRUM!I363)</f>
        <v/>
      </c>
      <c r="M386" s="26">
        <f>IF([1]DRUM!J363="","",
IF(AND([1]DRUM!K363="Wooden Drum",[1]DRUM!J363&gt;Max_WD_Capacity),Max_WD_Capacity,
[1]DRUM!J363))</f>
        <v>2500</v>
      </c>
      <c r="N386" s="26" t="str">
        <f>IF([1]DRUM!K363="","",[1]DRUM!K363)</f>
        <v>Wooden Drum</v>
      </c>
      <c r="O386" s="26">
        <f>IF([1]DRUM!L363="","",[1]DRUM!L363)</f>
        <v>315</v>
      </c>
      <c r="P386" s="26">
        <f>IF([1]DRUM!M363="","",[1]DRUM!M363)</f>
        <v>102</v>
      </c>
      <c r="Q386" s="26">
        <f>IF([1]DRUM!N363="","",[1]DRUM!N363)</f>
        <v>2.9599693283041333</v>
      </c>
      <c r="R386" s="26" t="str">
        <f t="shared" si="58"/>
        <v>Export - Europe</v>
      </c>
      <c r="S386" s="26">
        <f ca="1">IF(N386="",0,
IF(Knee_Application="YES",Knee_Width,IF(Knee_Application="NO",0,
IF(OR(Cable_Type="OH",SearchData("Conductor",Cable_Desc)),0,
IF(N386="Steel Drum",Knee_Width,
IF(N386="Plywood Drum",0,
IF(Country="UAE",0,
IF(AND(OR(SearchData("LSHF",Cable_Desc),SearchData("LSZH",Cable_Desc),SearchData("LS0H",Cable_Desc),SearchData("LSOH",Cable_Desc)),D.nom&gt;40),Knee_Width,
IF(AND(Country="Egypt",D.nom&gt;60),Knee_Width,
IF(AND(Country&lt;&gt;"Egypt",D.nom&gt;35),Knee_Width,
0))))))))))</f>
        <v>125</v>
      </c>
      <c r="T386" s="118">
        <f t="shared" ca="1" si="53"/>
        <v>6</v>
      </c>
      <c r="U386" s="118">
        <f t="shared" ca="1" si="54"/>
        <v>4</v>
      </c>
      <c r="V386" s="117">
        <f t="shared" ca="1" si="55"/>
        <v>115.8418308714086</v>
      </c>
      <c r="W386" s="64">
        <f t="shared" ca="1" si="56"/>
        <v>0</v>
      </c>
      <c r="X386" s="64">
        <f t="shared" ca="1" si="59"/>
        <v>0</v>
      </c>
      <c r="Y386" s="64">
        <f t="shared" ca="1" si="57"/>
        <v>0</v>
      </c>
      <c r="AM386" s="156"/>
    </row>
    <row r="387" spans="1:39">
      <c r="A387" s="12">
        <f t="shared" ca="1" si="50"/>
        <v>0</v>
      </c>
      <c r="B387" s="12" t="str">
        <f>IF([1]DRUM!A364="","",[1]DRUM!A364)</f>
        <v>Export - Europe</v>
      </c>
      <c r="C387" s="12">
        <f t="shared" ca="1" si="51"/>
        <v>0</v>
      </c>
      <c r="D387" s="155">
        <f t="shared" ca="1" si="52"/>
        <v>0</v>
      </c>
      <c r="E387" s="26" t="str">
        <f>IF([1]DRUM!B364="","",[1]DRUM!B364)</f>
        <v>WDB230081</v>
      </c>
      <c r="F387" s="26">
        <f>IF([1]DRUM!C364="","",[1]DRUM!C364)</f>
        <v>2350</v>
      </c>
      <c r="G387" s="26">
        <f>IF([1]DRUM!D364="","",[1]DRUM!D364)</f>
        <v>2300</v>
      </c>
      <c r="H387" s="26">
        <f>IF([1]DRUM!E364="","",[1]DRUM!E364)</f>
        <v>1300</v>
      </c>
      <c r="I387" s="26">
        <f>IF([1]DRUM!F364="","",[1]DRUM!F364)</f>
        <v>900</v>
      </c>
      <c r="J387" s="26">
        <f>IF([1]DRUM!G364="","",[1]DRUM!G364)</f>
        <v>1100</v>
      </c>
      <c r="K387" s="26">
        <f>IF([1]DRUM!H364="","",[1]DRUM!H364)</f>
        <v>1100</v>
      </c>
      <c r="L387" s="26" t="str">
        <f>IF([1]DRUM!I364="","",[1]DRUM!I364)</f>
        <v/>
      </c>
      <c r="M387" s="26">
        <f>IF([1]DRUM!J364="","",
IF(AND([1]DRUM!K364="Wooden Drum",[1]DRUM!J364&gt;Max_WD_Capacity),Max_WD_Capacity,
[1]DRUM!J364))</f>
        <v>3000</v>
      </c>
      <c r="N387" s="26" t="str">
        <f>IF([1]DRUM!K364="","",[1]DRUM!K364)</f>
        <v>Wooden Drum</v>
      </c>
      <c r="O387" s="26">
        <f>IF([1]DRUM!L364="","",[1]DRUM!L364)</f>
        <v>326</v>
      </c>
      <c r="P387" s="26">
        <f>IF([1]DRUM!M364="","",[1]DRUM!M364)</f>
        <v>102</v>
      </c>
      <c r="Q387" s="26">
        <f>IF([1]DRUM!N364="","",[1]DRUM!N364)</f>
        <v>2.5446900494077327</v>
      </c>
      <c r="R387" s="26" t="str">
        <f t="shared" si="58"/>
        <v>Export - Europe</v>
      </c>
      <c r="S387" s="26">
        <f ca="1">IF(N387="",0,
IF(Knee_Application="YES",Knee_Width,IF(Knee_Application="NO",0,
IF(OR(Cable_Type="OH",SearchData("Conductor",Cable_Desc)),0,
IF(N387="Steel Drum",Knee_Width,
IF(N387="Plywood Drum",0,
IF(Country="UAE",0,
IF(AND(OR(SearchData("LSHF",Cable_Desc),SearchData("LSZH",Cable_Desc),SearchData("LS0H",Cable_Desc),SearchData("LSOH",Cable_Desc)),D.nom&gt;40),Knee_Width,
IF(AND(Country="Egypt",D.nom&gt;60),Knee_Width,
IF(AND(Country&lt;&gt;"Egypt",D.nom&gt;35),Knee_Width,
0))))))))))</f>
        <v>125</v>
      </c>
      <c r="T387" s="118">
        <f t="shared" ca="1" si="53"/>
        <v>6</v>
      </c>
      <c r="U387" s="118">
        <f t="shared" ca="1" si="54"/>
        <v>3</v>
      </c>
      <c r="V387" s="117">
        <f t="shared" ca="1" si="55"/>
        <v>94.142222094533167</v>
      </c>
      <c r="W387" s="64">
        <f t="shared" ca="1" si="56"/>
        <v>0</v>
      </c>
      <c r="X387" s="64">
        <f t="shared" ca="1" si="59"/>
        <v>0</v>
      </c>
      <c r="Y387" s="64">
        <f t="shared" ca="1" si="57"/>
        <v>0</v>
      </c>
      <c r="AM387" s="156"/>
    </row>
    <row r="388" spans="1:39">
      <c r="A388" s="12">
        <f t="shared" ca="1" si="50"/>
        <v>0</v>
      </c>
      <c r="B388" s="12" t="str">
        <f>IF([1]DRUM!A365="","",[1]DRUM!A365)</f>
        <v>Export - Europe</v>
      </c>
      <c r="C388" s="12">
        <f t="shared" ca="1" si="51"/>
        <v>0</v>
      </c>
      <c r="D388" s="155">
        <f t="shared" ca="1" si="52"/>
        <v>0</v>
      </c>
      <c r="E388" s="26" t="str">
        <f>IF([1]DRUM!B365="","",[1]DRUM!B365)</f>
        <v>WDB230036</v>
      </c>
      <c r="F388" s="26">
        <f>IF([1]DRUM!C365="","",[1]DRUM!C365)</f>
        <v>2350</v>
      </c>
      <c r="G388" s="26">
        <f>IF([1]DRUM!D365="","",[1]DRUM!D365)</f>
        <v>2300</v>
      </c>
      <c r="H388" s="26">
        <f>IF([1]DRUM!E365="","",[1]DRUM!E365)</f>
        <v>1150</v>
      </c>
      <c r="I388" s="26">
        <f>IF([1]DRUM!F365="","",[1]DRUM!F365)</f>
        <v>900</v>
      </c>
      <c r="J388" s="26">
        <f>IF([1]DRUM!G365="","",[1]DRUM!G365)</f>
        <v>1100</v>
      </c>
      <c r="K388" s="26">
        <f>IF([1]DRUM!H365="","",[1]DRUM!H365)</f>
        <v>1100</v>
      </c>
      <c r="L388" s="26" t="str">
        <f>IF([1]DRUM!I365="","",[1]DRUM!I365)</f>
        <v/>
      </c>
      <c r="M388" s="26">
        <f>IF([1]DRUM!J365="","",
IF(AND([1]DRUM!K365="Wooden Drum",[1]DRUM!J365&gt;Max_WD_Capacity),Max_WD_Capacity,
[1]DRUM!J365))</f>
        <v>3000</v>
      </c>
      <c r="N388" s="26" t="str">
        <f>IF([1]DRUM!K365="","",[1]DRUM!K365)</f>
        <v>Wooden Drum</v>
      </c>
      <c r="O388" s="26">
        <f>IF([1]DRUM!L365="","",[1]DRUM!L365)</f>
        <v>420</v>
      </c>
      <c r="P388" s="26">
        <f>IF([1]DRUM!M365="","",[1]DRUM!M365)</f>
        <v>102</v>
      </c>
      <c r="Q388" s="26">
        <f>IF([1]DRUM!N365="","",[1]DRUM!N365)</f>
        <v>2.8044604919514384</v>
      </c>
      <c r="R388" s="26" t="str">
        <f t="shared" si="58"/>
        <v>Export - Europe</v>
      </c>
      <c r="S388" s="26">
        <f ca="1">IF(N388="",0,
IF(Knee_Application="YES",Knee_Width,IF(Knee_Application="NO",0,
IF(OR(Cable_Type="OH",SearchData("Conductor",Cable_Desc)),0,
IF(N388="Steel Drum",Knee_Width,
IF(N388="Plywood Drum",0,
IF(Country="UAE",0,
IF(AND(OR(SearchData("LSHF",Cable_Desc),SearchData("LSZH",Cable_Desc),SearchData("LS0H",Cable_Desc),SearchData("LSOH",Cable_Desc)),D.nom&gt;40),Knee_Width,
IF(AND(Country="Egypt",D.nom&gt;60),Knee_Width,
IF(AND(Country&lt;&gt;"Egypt",D.nom&gt;35),Knee_Width,
0))))))))))</f>
        <v>125</v>
      </c>
      <c r="T388" s="118">
        <f t="shared" ca="1" si="53"/>
        <v>6</v>
      </c>
      <c r="U388" s="118">
        <f t="shared" ca="1" si="54"/>
        <v>3</v>
      </c>
      <c r="V388" s="117">
        <f t="shared" ca="1" si="55"/>
        <v>85.659921929840721</v>
      </c>
      <c r="W388" s="64">
        <f t="shared" ca="1" si="56"/>
        <v>0</v>
      </c>
      <c r="X388" s="64">
        <f t="shared" ca="1" si="59"/>
        <v>0</v>
      </c>
      <c r="Y388" s="64">
        <f t="shared" ca="1" si="57"/>
        <v>0</v>
      </c>
      <c r="AM388" s="156"/>
    </row>
    <row r="389" spans="1:39">
      <c r="A389" s="12">
        <f t="shared" ca="1" si="50"/>
        <v>0</v>
      </c>
      <c r="B389" s="12" t="str">
        <f>IF([1]DRUM!A366="","",[1]DRUM!A366)</f>
        <v>Export - Europe</v>
      </c>
      <c r="C389" s="12">
        <f t="shared" ca="1" si="51"/>
        <v>0</v>
      </c>
      <c r="D389" s="155">
        <f t="shared" ca="1" si="52"/>
        <v>0</v>
      </c>
      <c r="E389" s="26" t="str">
        <f>IF([1]DRUM!B366="","",[1]DRUM!B366)</f>
        <v>WDB230033</v>
      </c>
      <c r="F389" s="26">
        <f>IF([1]DRUM!C366="","",[1]DRUM!C366)</f>
        <v>2350</v>
      </c>
      <c r="G389" s="26">
        <f>IF([1]DRUM!D366="","",[1]DRUM!D366)</f>
        <v>2300</v>
      </c>
      <c r="H389" s="26">
        <f>IF([1]DRUM!E366="","",[1]DRUM!E366)</f>
        <v>1100</v>
      </c>
      <c r="I389" s="26">
        <f>IF([1]DRUM!F366="","",[1]DRUM!F366)</f>
        <v>900</v>
      </c>
      <c r="J389" s="26">
        <f>IF([1]DRUM!G366="","",[1]DRUM!G366)</f>
        <v>1100</v>
      </c>
      <c r="K389" s="26">
        <f>IF([1]DRUM!H366="","",[1]DRUM!H366)</f>
        <v>1100</v>
      </c>
      <c r="L389" s="26" t="str">
        <f>IF([1]DRUM!I366="","",[1]DRUM!I366)</f>
        <v/>
      </c>
      <c r="M389" s="26">
        <f>IF([1]DRUM!J366="","",
IF(AND([1]DRUM!K366="Wooden Drum",[1]DRUM!J366&gt;Max_WD_Capacity),Max_WD_Capacity,
[1]DRUM!J366))</f>
        <v>3000</v>
      </c>
      <c r="N389" s="26" t="str">
        <f>IF([1]DRUM!K366="","",[1]DRUM!K366)</f>
        <v>Wooden Drum</v>
      </c>
      <c r="O389" s="26">
        <f>IF([1]DRUM!L366="","",[1]DRUM!L366)</f>
        <v>510</v>
      </c>
      <c r="P389" s="26">
        <f>IF([1]DRUM!M366="","",[1]DRUM!M366)</f>
        <v>102</v>
      </c>
      <c r="Q389" s="26">
        <f>IF([1]DRUM!N366="","",[1]DRUM!N366)</f>
        <v>2.8839820559954301</v>
      </c>
      <c r="R389" s="26" t="str">
        <f t="shared" si="58"/>
        <v>Export - Europe</v>
      </c>
      <c r="S389" s="26">
        <f ca="1">IF(N389="",0,
IF(Knee_Application="YES",Knee_Width,IF(Knee_Application="NO",0,
IF(OR(Cable_Type="OH",SearchData("Conductor",Cable_Desc)),0,
IF(N389="Steel Drum",Knee_Width,
IF(N389="Plywood Drum",0,
IF(Country="UAE",0,
IF(AND(OR(SearchData("LSHF",Cable_Desc),SearchData("LSZH",Cable_Desc),SearchData("LS0H",Cable_Desc),SearchData("LSOH",Cable_Desc)),D.nom&gt;40),Knee_Width,
IF(AND(Country="Egypt",D.nom&gt;60),Knee_Width,
IF(AND(Country&lt;&gt;"Egypt",D.nom&gt;35),Knee_Width,
0))))))))))</f>
        <v>125</v>
      </c>
      <c r="T389" s="118">
        <f t="shared" ca="1" si="53"/>
        <v>6</v>
      </c>
      <c r="U389" s="118">
        <f t="shared" ca="1" si="54"/>
        <v>3</v>
      </c>
      <c r="V389" s="117">
        <f t="shared" ca="1" si="55"/>
        <v>82.832488541609919</v>
      </c>
      <c r="W389" s="64">
        <f t="shared" ca="1" si="56"/>
        <v>0</v>
      </c>
      <c r="X389" s="64">
        <f t="shared" ca="1" si="59"/>
        <v>0</v>
      </c>
      <c r="Y389" s="64">
        <f t="shared" ca="1" si="57"/>
        <v>0</v>
      </c>
      <c r="AM389" s="156"/>
    </row>
    <row r="390" spans="1:39">
      <c r="A390" s="12">
        <f t="shared" ca="1" si="50"/>
        <v>0</v>
      </c>
      <c r="B390" s="12" t="str">
        <f>IF([1]DRUM!A367="","",[1]DRUM!A367)</f>
        <v>Export - Europe</v>
      </c>
      <c r="C390" s="12">
        <f t="shared" ca="1" si="51"/>
        <v>0</v>
      </c>
      <c r="D390" s="155">
        <f t="shared" ca="1" si="52"/>
        <v>0</v>
      </c>
      <c r="E390" s="26" t="str">
        <f>IF([1]DRUM!B367="","",[1]DRUM!B367)</f>
        <v>WDB230072</v>
      </c>
      <c r="F390" s="26">
        <f>IF([1]DRUM!C367="","",[1]DRUM!C367)</f>
        <v>2350</v>
      </c>
      <c r="G390" s="26">
        <f>IF([1]DRUM!D367="","",[1]DRUM!D367)</f>
        <v>2300</v>
      </c>
      <c r="H390" s="26">
        <f>IF([1]DRUM!E367="","",[1]DRUM!E367)</f>
        <v>950</v>
      </c>
      <c r="I390" s="26">
        <f>IF([1]DRUM!F367="","",[1]DRUM!F367)</f>
        <v>800</v>
      </c>
      <c r="J390" s="26">
        <f>IF([1]DRUM!G367="","",[1]DRUM!G367)</f>
        <v>1000</v>
      </c>
      <c r="K390" s="26">
        <f>IF([1]DRUM!H367="","",[1]DRUM!H367)</f>
        <v>1000</v>
      </c>
      <c r="L390" s="26" t="str">
        <f>IF([1]DRUM!I367="","",[1]DRUM!I367)</f>
        <v>Supported</v>
      </c>
      <c r="M390" s="26">
        <f>IF([1]DRUM!J367="","",
IF(AND([1]DRUM!K367="Wooden Drum",[1]DRUM!J367&gt;Max_WD_Capacity),Max_WD_Capacity,
[1]DRUM!J367))</f>
        <v>5000</v>
      </c>
      <c r="N390" s="26" t="str">
        <f>IF([1]DRUM!K367="","",[1]DRUM!K367)</f>
        <v>Wooden Drum</v>
      </c>
      <c r="O390" s="26">
        <f>IF([1]DRUM!L367="","",[1]DRUM!L367)</f>
        <v>400</v>
      </c>
      <c r="P390" s="26">
        <f>IF([1]DRUM!M367="","",[1]DRUM!M367)</f>
        <v>92</v>
      </c>
      <c r="Q390" s="26">
        <f>IF([1]DRUM!N367="","",[1]DRUM!N367)</f>
        <v>2.7567475535250434</v>
      </c>
      <c r="R390" s="26" t="str">
        <f t="shared" si="58"/>
        <v>Export - Europe</v>
      </c>
      <c r="S390" s="26">
        <f ca="1">IF(N390="",0,
IF(Knee_Application="YES",Knee_Width,IF(Knee_Application="NO",0,
IF(OR(Cable_Type="OH",SearchData("Conductor",Cable_Desc)),0,
IF(N390="Steel Drum",Knee_Width,
IF(N390="Plywood Drum",0,
IF(Country="UAE",0,
IF(AND(OR(SearchData("LSHF",Cable_Desc),SearchData("LSZH",Cable_Desc),SearchData("LS0H",Cable_Desc),SearchData("LSOH",Cable_Desc)),D.nom&gt;40),Knee_Width,
IF(AND(Country="Egypt",D.nom&gt;60),Knee_Width,
IF(AND(Country&lt;&gt;"Egypt",D.nom&gt;35),Knee_Width,
0))))))))))</f>
        <v>125</v>
      </c>
      <c r="T390" s="118">
        <f t="shared" ca="1" si="53"/>
        <v>5</v>
      </c>
      <c r="U390" s="118">
        <f t="shared" ca="1" si="54"/>
        <v>4</v>
      </c>
      <c r="V390" s="117">
        <f t="shared" ca="1" si="55"/>
        <v>90.251673752327576</v>
      </c>
      <c r="W390" s="64">
        <f t="shared" ca="1" si="56"/>
        <v>0</v>
      </c>
      <c r="X390" s="64">
        <f t="shared" ca="1" si="59"/>
        <v>1</v>
      </c>
      <c r="Y390" s="64">
        <f t="shared" ca="1" si="57"/>
        <v>0</v>
      </c>
      <c r="AM390" s="156"/>
    </row>
    <row r="391" spans="1:39">
      <c r="A391" s="12">
        <f t="shared" ca="1" si="50"/>
        <v>0</v>
      </c>
      <c r="B391" s="12" t="str">
        <f>IF([1]DRUM!A368="","",[1]DRUM!A368)</f>
        <v>Export - Europe</v>
      </c>
      <c r="C391" s="12">
        <f t="shared" ca="1" si="51"/>
        <v>0</v>
      </c>
      <c r="D391" s="155">
        <f t="shared" ca="1" si="52"/>
        <v>0</v>
      </c>
      <c r="E391" s="26" t="str">
        <f>IF([1]DRUM!B368="","",[1]DRUM!B368)</f>
        <v>WDB245005</v>
      </c>
      <c r="F391" s="26">
        <f>IF([1]DRUM!C368="","",[1]DRUM!C368)</f>
        <v>2500</v>
      </c>
      <c r="G391" s="26">
        <f>IF([1]DRUM!D368="","",[1]DRUM!D368)</f>
        <v>2450</v>
      </c>
      <c r="H391" s="26">
        <f>IF([1]DRUM!E368="","",[1]DRUM!E368)</f>
        <v>1200</v>
      </c>
      <c r="I391" s="26">
        <f>IF([1]DRUM!F368="","",[1]DRUM!F368)</f>
        <v>900</v>
      </c>
      <c r="J391" s="26">
        <f>IF([1]DRUM!G368="","",[1]DRUM!G368)</f>
        <v>1100</v>
      </c>
      <c r="K391" s="26">
        <f>IF([1]DRUM!H368="","",[1]DRUM!H368)</f>
        <v>1100</v>
      </c>
      <c r="L391" s="26" t="str">
        <f>IF([1]DRUM!I368="","",[1]DRUM!I368)</f>
        <v/>
      </c>
      <c r="M391" s="26">
        <f>IF([1]DRUM!J368="","",
IF(AND([1]DRUM!K368="Wooden Drum",[1]DRUM!J368&gt;Max_WD_Capacity),Max_WD_Capacity,
[1]DRUM!J368))</f>
        <v>3000</v>
      </c>
      <c r="N391" s="26" t="str">
        <f>IF([1]DRUM!K368="","",[1]DRUM!K368)</f>
        <v>Wooden Drum</v>
      </c>
      <c r="O391" s="26">
        <f>IF([1]DRUM!L368="","",[1]DRUM!L368)</f>
        <v>450</v>
      </c>
      <c r="P391" s="26">
        <f>IF([1]DRUM!M368="","",[1]DRUM!M368)</f>
        <v>108</v>
      </c>
      <c r="Q391" s="26">
        <f>IF([1]DRUM!N368="","",[1]DRUM!N368)</f>
        <v>3.2250412084507722</v>
      </c>
      <c r="R391" s="26" t="str">
        <f t="shared" si="58"/>
        <v>Export - Europe</v>
      </c>
      <c r="S391" s="26">
        <f ca="1">IF(N391="",0,
IF(Knee_Application="YES",Knee_Width,IF(Knee_Application="NO",0,
IF(OR(Cable_Type="OH",SearchData("Conductor",Cable_Desc)),0,
IF(N391="Steel Drum",Knee_Width,
IF(N391="Plywood Drum",0,
IF(Country="UAE",0,
IF(AND(OR(SearchData("LSHF",Cable_Desc),SearchData("LSZH",Cable_Desc),SearchData("LS0H",Cable_Desc),SearchData("LSOH",Cable_Desc)),D.nom&gt;40),Knee_Width,
IF(AND(Country="Egypt",D.nom&gt;60),Knee_Width,
IF(AND(Country&lt;&gt;"Egypt",D.nom&gt;35),Knee_Width,
0))))))))))</f>
        <v>125</v>
      </c>
      <c r="T391" s="118">
        <f t="shared" ca="1" si="53"/>
        <v>6</v>
      </c>
      <c r="U391" s="118">
        <f t="shared" ca="1" si="54"/>
        <v>4</v>
      </c>
      <c r="V391" s="117">
        <f t="shared" ca="1" si="55"/>
        <v>127.15156442433185</v>
      </c>
      <c r="W391" s="64">
        <f t="shared" ca="1" si="56"/>
        <v>0</v>
      </c>
      <c r="X391" s="64">
        <f t="shared" ca="1" si="59"/>
        <v>0</v>
      </c>
      <c r="Y391" s="64">
        <f t="shared" ca="1" si="57"/>
        <v>0</v>
      </c>
      <c r="AM391" s="156"/>
    </row>
    <row r="392" spans="1:39">
      <c r="A392" s="12">
        <f t="shared" ca="1" si="50"/>
        <v>0</v>
      </c>
      <c r="B392" s="12" t="str">
        <f>IF([1]DRUM!A369="","",[1]DRUM!A369)</f>
        <v>Export - Europe</v>
      </c>
      <c r="C392" s="12">
        <f t="shared" ca="1" si="51"/>
        <v>0</v>
      </c>
      <c r="D392" s="155">
        <f t="shared" ca="1" si="52"/>
        <v>0</v>
      </c>
      <c r="E392" s="26" t="str">
        <f>IF([1]DRUM!B369="","",[1]DRUM!B369)</f>
        <v>WDB245001</v>
      </c>
      <c r="F392" s="26">
        <f>IF([1]DRUM!C369="","",[1]DRUM!C369)</f>
        <v>2500</v>
      </c>
      <c r="G392" s="26">
        <f>IF([1]DRUM!D369="","",[1]DRUM!D369)</f>
        <v>2450</v>
      </c>
      <c r="H392" s="26">
        <f>IF([1]DRUM!E369="","",[1]DRUM!E369)</f>
        <v>1100</v>
      </c>
      <c r="I392" s="26">
        <f>IF([1]DRUM!F369="","",[1]DRUM!F369)</f>
        <v>900</v>
      </c>
      <c r="J392" s="26">
        <f>IF([1]DRUM!G369="","",[1]DRUM!G369)</f>
        <v>1100</v>
      </c>
      <c r="K392" s="26">
        <f>IF([1]DRUM!H369="","",[1]DRUM!H369)</f>
        <v>1100</v>
      </c>
      <c r="L392" s="26" t="str">
        <f>IF([1]DRUM!I369="","",[1]DRUM!I369)</f>
        <v/>
      </c>
      <c r="M392" s="26">
        <f>IF([1]DRUM!J369="","",
IF(AND([1]DRUM!K369="Wooden Drum",[1]DRUM!J369&gt;Max_WD_Capacity),Max_WD_Capacity,
[1]DRUM!J369))</f>
        <v>3000</v>
      </c>
      <c r="N392" s="26" t="str">
        <f>IF([1]DRUM!K369="","",[1]DRUM!K369)</f>
        <v>Wooden Drum</v>
      </c>
      <c r="O392" s="26">
        <f>IF([1]DRUM!L369="","",[1]DRUM!L369)</f>
        <v>600</v>
      </c>
      <c r="P392" s="26">
        <f>IF([1]DRUM!M369="","",[1]DRUM!M369)</f>
        <v>108</v>
      </c>
      <c r="Q392" s="26">
        <f>IF([1]DRUM!N369="","",[1]DRUM!N369)</f>
        <v>3.3876186282740441</v>
      </c>
      <c r="R392" s="26" t="str">
        <f t="shared" si="58"/>
        <v>Export - Europe</v>
      </c>
      <c r="S392" s="26">
        <f ca="1">IF(N392="",0,
IF(Knee_Application="YES",Knee_Width,IF(Knee_Application="NO",0,
IF(OR(Cable_Type="OH",SearchData("Conductor",Cable_Desc)),0,
IF(N392="Steel Drum",Knee_Width,
IF(N392="Plywood Drum",0,
IF(Country="UAE",0,
IF(AND(OR(SearchData("LSHF",Cable_Desc),SearchData("LSZH",Cable_Desc),SearchData("LS0H",Cable_Desc),SearchData("LSOH",Cable_Desc)),D.nom&gt;40),Knee_Width,
IF(AND(Country="Egypt",D.nom&gt;60),Knee_Width,
IF(AND(Country&lt;&gt;"Egypt",D.nom&gt;35),Knee_Width,
0))))))))))</f>
        <v>125</v>
      </c>
      <c r="T392" s="118">
        <f t="shared" ca="1" si="53"/>
        <v>6</v>
      </c>
      <c r="U392" s="118">
        <f t="shared" ca="1" si="54"/>
        <v>4</v>
      </c>
      <c r="V392" s="117">
        <f t="shared" ca="1" si="55"/>
        <v>119.61174205571636</v>
      </c>
      <c r="W392" s="64">
        <f t="shared" ca="1" si="56"/>
        <v>0</v>
      </c>
      <c r="X392" s="64">
        <f t="shared" ca="1" si="59"/>
        <v>0</v>
      </c>
      <c r="Y392" s="64">
        <f t="shared" ca="1" si="57"/>
        <v>0</v>
      </c>
      <c r="AM392" s="156"/>
    </row>
    <row r="393" spans="1:39">
      <c r="A393" s="12">
        <f t="shared" ca="1" si="50"/>
        <v>0</v>
      </c>
      <c r="B393" s="12" t="str">
        <f>IF([1]DRUM!A370="","",[1]DRUM!A370)</f>
        <v>Export - Europe</v>
      </c>
      <c r="C393" s="12">
        <f t="shared" ca="1" si="51"/>
        <v>0</v>
      </c>
      <c r="D393" s="155">
        <f t="shared" ca="1" si="52"/>
        <v>0</v>
      </c>
      <c r="E393" s="26" t="str">
        <f>IF([1]DRUM!B370="","",[1]DRUM!B370)</f>
        <v>WDB180006</v>
      </c>
      <c r="F393" s="26">
        <f>IF([1]DRUM!C370="","",[1]DRUM!C370)</f>
        <v>1850</v>
      </c>
      <c r="G393" s="26">
        <f>IF([1]DRUM!D370="","",[1]DRUM!D370)</f>
        <v>1800</v>
      </c>
      <c r="H393" s="26">
        <f>IF([1]DRUM!E370="","",[1]DRUM!E370)</f>
        <v>1050</v>
      </c>
      <c r="I393" s="26">
        <f>IF([1]DRUM!F370="","",[1]DRUM!F370)</f>
        <v>1100</v>
      </c>
      <c r="J393" s="26">
        <f>IF([1]DRUM!G370="","",[1]DRUM!G370)</f>
        <v>1280</v>
      </c>
      <c r="K393" s="26">
        <f>IF([1]DRUM!H370="","",[1]DRUM!H370)</f>
        <v>1280</v>
      </c>
      <c r="L393" s="26" t="str">
        <f>IF([1]DRUM!I370="","",[1]DRUM!I370)</f>
        <v/>
      </c>
      <c r="M393" s="26">
        <f>IF([1]DRUM!J370="","",
IF(AND([1]DRUM!K370="Wooden Drum",[1]DRUM!J370&gt;Max_WD_Capacity),Max_WD_Capacity,
[1]DRUM!J370))</f>
        <v>3500</v>
      </c>
      <c r="N393" s="26" t="str">
        <f>IF([1]DRUM!K370="","",[1]DRUM!K370)</f>
        <v>Wooden Drum</v>
      </c>
      <c r="O393" s="26">
        <f>IF([1]DRUM!L370="","",[1]DRUM!L370)</f>
        <v>284</v>
      </c>
      <c r="P393" s="26">
        <f>IF([1]DRUM!M370="","",[1]DRUM!M370)</f>
        <v>93</v>
      </c>
      <c r="Q393" s="26">
        <f>IF([1]DRUM!N370="","",[1]DRUM!N370)</f>
        <v>1.8466674316882503</v>
      </c>
      <c r="R393" s="26" t="str">
        <f t="shared" si="58"/>
        <v>Export - Europe</v>
      </c>
      <c r="S393" s="26">
        <f ca="1">IF(N393="",0,
IF(Knee_Application="YES",Knee_Width,IF(Knee_Application="NO",0,
IF(OR(Cable_Type="OH",SearchData("Conductor",Cable_Desc)),0,
IF(N393="Steel Drum",Knee_Width,
IF(N393="Plywood Drum",0,
IF(Country="UAE",0,
IF(AND(OR(SearchData("LSHF",Cable_Desc),SearchData("LSZH",Cable_Desc),SearchData("LS0H",Cable_Desc),SearchData("LSOH",Cable_Desc)),D.nom&gt;40),Knee_Width,
IF(AND(Country="Egypt",D.nom&gt;60),Knee_Width,
IF(AND(Country&lt;&gt;"Egypt",D.nom&gt;35),Knee_Width,
0))))))))))</f>
        <v>125</v>
      </c>
      <c r="T393" s="118">
        <f t="shared" ca="1" si="53"/>
        <v>8</v>
      </c>
      <c r="U393" s="118">
        <f t="shared" ca="1" si="54"/>
        <v>2</v>
      </c>
      <c r="V393" s="117">
        <f t="shared" ca="1" si="55"/>
        <v>65.003321913957137</v>
      </c>
      <c r="W393" s="64">
        <f t="shared" ca="1" si="56"/>
        <v>0</v>
      </c>
      <c r="X393" s="64">
        <f t="shared" ca="1" si="59"/>
        <v>1</v>
      </c>
      <c r="Y393" s="64">
        <f t="shared" ca="1" si="57"/>
        <v>0</v>
      </c>
      <c r="AM393" s="156"/>
    </row>
    <row r="394" spans="1:39">
      <c r="A394" s="12">
        <f t="shared" ca="1" si="50"/>
        <v>0</v>
      </c>
      <c r="B394" s="12" t="str">
        <f>IF([1]DRUM!A371="","",[1]DRUM!A371)</f>
        <v>Export - Europe</v>
      </c>
      <c r="C394" s="12">
        <f t="shared" ca="1" si="51"/>
        <v>0</v>
      </c>
      <c r="D394" s="155">
        <f t="shared" ca="1" si="52"/>
        <v>0</v>
      </c>
      <c r="E394" s="26" t="str">
        <f>IF([1]DRUM!B371="","",[1]DRUM!B371)</f>
        <v>WDB180027</v>
      </c>
      <c r="F394" s="26">
        <f>IF([1]DRUM!C371="","",[1]DRUM!C371)</f>
        <v>1850</v>
      </c>
      <c r="G394" s="26">
        <f>IF([1]DRUM!D371="","",[1]DRUM!D371)</f>
        <v>1800</v>
      </c>
      <c r="H394" s="26">
        <f>IF([1]DRUM!E371="","",[1]DRUM!E371)</f>
        <v>900</v>
      </c>
      <c r="I394" s="26">
        <f>IF([1]DRUM!F371="","",[1]DRUM!F371)</f>
        <v>1000</v>
      </c>
      <c r="J394" s="26">
        <f>IF([1]DRUM!G371="","",[1]DRUM!G371)</f>
        <v>1200</v>
      </c>
      <c r="K394" s="26">
        <f>IF([1]DRUM!H371="","",[1]DRUM!H371)</f>
        <v>1200</v>
      </c>
      <c r="L394" s="26" t="str">
        <f>IF([1]DRUM!I371="","",[1]DRUM!I371)</f>
        <v>Supported</v>
      </c>
      <c r="M394" s="26">
        <f>IF([1]DRUM!J371="","",
IF(AND([1]DRUM!K371="Wooden Drum",[1]DRUM!J371&gt;Max_WD_Capacity),Max_WD_Capacity,
[1]DRUM!J371))</f>
        <v>4500</v>
      </c>
      <c r="N394" s="26" t="str">
        <f>IF([1]DRUM!K371="","",[1]DRUM!K371)</f>
        <v>Wooden Drum</v>
      </c>
      <c r="O394" s="26">
        <f>IF([1]DRUM!L371="","",[1]DRUM!L371)</f>
        <v>275</v>
      </c>
      <c r="P394" s="26">
        <f>IF([1]DRUM!M371="","",[1]DRUM!M371)</f>
        <v>87</v>
      </c>
      <c r="Q394" s="26">
        <f>IF([1]DRUM!N371="","",[1]DRUM!N371)</f>
        <v>1.9085175370557992</v>
      </c>
      <c r="R394" s="26" t="str">
        <f t="shared" si="58"/>
        <v>Export - Europe</v>
      </c>
      <c r="S394" s="26">
        <f ca="1">IF(N394="",0,
IF(Knee_Application="YES",Knee_Width,IF(Knee_Application="NO",0,
IF(OR(Cable_Type="OH",SearchData("Conductor",Cable_Desc)),0,
IF(N394="Steel Drum",Knee_Width,
IF(N394="Plywood Drum",0,
IF(Country="UAE",0,
IF(AND(OR(SearchData("LSHF",Cable_Desc),SearchData("LSZH",Cable_Desc),SearchData("LS0H",Cable_Desc),SearchData("LSOH",Cable_Desc)),D.nom&gt;40),Knee_Width,
IF(AND(Country="Egypt",D.nom&gt;60),Knee_Width,
IF(AND(Country&lt;&gt;"Egypt",D.nom&gt;35),Knee_Width,
0))))))))))</f>
        <v>125</v>
      </c>
      <c r="T394" s="118">
        <f t="shared" ca="1" si="53"/>
        <v>7</v>
      </c>
      <c r="U394" s="118">
        <f t="shared" ca="1" si="54"/>
        <v>2</v>
      </c>
      <c r="V394" s="117">
        <f t="shared" ca="1" si="55"/>
        <v>50.280562102173924</v>
      </c>
      <c r="W394" s="64">
        <f t="shared" ca="1" si="56"/>
        <v>0</v>
      </c>
      <c r="X394" s="64">
        <f t="shared" ca="1" si="59"/>
        <v>1</v>
      </c>
      <c r="Y394" s="64">
        <f t="shared" ca="1" si="57"/>
        <v>0</v>
      </c>
      <c r="AM394" s="156"/>
    </row>
    <row r="395" spans="1:39">
      <c r="A395" s="12">
        <f t="shared" ca="1" si="50"/>
        <v>0</v>
      </c>
      <c r="B395" s="12" t="str">
        <f>IF([1]DRUM!A372="","",[1]DRUM!A372)</f>
        <v>Export - Europe</v>
      </c>
      <c r="C395" s="12">
        <f t="shared" ca="1" si="51"/>
        <v>0</v>
      </c>
      <c r="D395" s="155">
        <f t="shared" ca="1" si="52"/>
        <v>0</v>
      </c>
      <c r="E395" s="26" t="str">
        <f>IF([1]DRUM!B372="","",[1]DRUM!B372)</f>
        <v>WDB180016</v>
      </c>
      <c r="F395" s="26">
        <f>IF([1]DRUM!C372="","",[1]DRUM!C372)</f>
        <v>1850</v>
      </c>
      <c r="G395" s="26">
        <f>IF([1]DRUM!D372="","",[1]DRUM!D372)</f>
        <v>1800</v>
      </c>
      <c r="H395" s="26">
        <f>IF([1]DRUM!E372="","",[1]DRUM!E372)</f>
        <v>800</v>
      </c>
      <c r="I395" s="26">
        <f>IF([1]DRUM!F372="","",[1]DRUM!F372)</f>
        <v>1200</v>
      </c>
      <c r="J395" s="26">
        <f>IF([1]DRUM!G372="","",[1]DRUM!G372)</f>
        <v>1470</v>
      </c>
      <c r="K395" s="26">
        <f>IF([1]DRUM!H372="","",[1]DRUM!H372)</f>
        <v>1470</v>
      </c>
      <c r="L395" s="26" t="str">
        <f>IF([1]DRUM!I372="","",[1]DRUM!I372)</f>
        <v>Supported</v>
      </c>
      <c r="M395" s="26">
        <f>IF([1]DRUM!J372="","",
IF(AND([1]DRUM!K372="Wooden Drum",[1]DRUM!J372&gt;Max_WD_Capacity),Max_WD_Capacity,
[1]DRUM!J372))</f>
        <v>5500</v>
      </c>
      <c r="N395" s="26" t="str">
        <f>IF([1]DRUM!K372="","",[1]DRUM!K372)</f>
        <v>Wooden Drum</v>
      </c>
      <c r="O395" s="26">
        <f>IF([1]DRUM!L372="","",[1]DRUM!L372)</f>
        <v>292</v>
      </c>
      <c r="P395" s="26">
        <f>IF([1]DRUM!M372="","",[1]DRUM!M372)</f>
        <v>107</v>
      </c>
      <c r="Q395" s="26">
        <f>IF([1]DRUM!N372="","",[1]DRUM!N372)</f>
        <v>2.450442269800039</v>
      </c>
      <c r="R395" s="26" t="str">
        <f t="shared" si="58"/>
        <v>Export - Europe</v>
      </c>
      <c r="S395" s="26">
        <f ca="1">IF(N395="",0,
IF(Knee_Application="YES",Knee_Width,IF(Knee_Application="NO",0,
IF(OR(Cable_Type="OH",SearchData("Conductor",Cable_Desc)),0,
IF(N395="Steel Drum",Knee_Width,
IF(N395="Plywood Drum",0,
IF(Country="UAE",0,
IF(AND(OR(SearchData("LSHF",Cable_Desc),SearchData("LSZH",Cable_Desc),SearchData("LS0H",Cable_Desc),SearchData("LSOH",Cable_Desc)),D.nom&gt;40),Knee_Width,
IF(AND(Country="Egypt",D.nom&gt;60),Knee_Width,
IF(AND(Country&lt;&gt;"Egypt",D.nom&gt;35),Knee_Width,
0))))))))))</f>
        <v>125</v>
      </c>
      <c r="T395" s="118">
        <f t="shared" ca="1" si="53"/>
        <v>8</v>
      </c>
      <c r="U395" s="118">
        <f t="shared" ca="1" si="54"/>
        <v>3</v>
      </c>
      <c r="V395" s="117">
        <f t="shared" ca="1" si="55"/>
        <v>87.823850949633368</v>
      </c>
      <c r="W395" s="64">
        <f t="shared" ca="1" si="56"/>
        <v>0</v>
      </c>
      <c r="X395" s="64">
        <f t="shared" ca="1" si="59"/>
        <v>1</v>
      </c>
      <c r="Y395" s="64">
        <f t="shared" ca="1" si="57"/>
        <v>0</v>
      </c>
      <c r="AM395" s="156"/>
    </row>
    <row r="396" spans="1:39">
      <c r="A396" s="12">
        <f t="shared" ca="1" si="50"/>
        <v>0</v>
      </c>
      <c r="B396" s="12" t="str">
        <f>IF([1]DRUM!A373="","",[1]DRUM!A373)</f>
        <v>Export - Europe</v>
      </c>
      <c r="C396" s="12">
        <f t="shared" ca="1" si="51"/>
        <v>0</v>
      </c>
      <c r="D396" s="155">
        <f t="shared" ca="1" si="52"/>
        <v>0</v>
      </c>
      <c r="E396" s="26" t="str">
        <f>IF([1]DRUM!B373="","",[1]DRUM!B373)</f>
        <v>WDB190015</v>
      </c>
      <c r="F396" s="26">
        <f>IF([1]DRUM!C373="","",[1]DRUM!C373)</f>
        <v>1950</v>
      </c>
      <c r="G396" s="26">
        <f>IF([1]DRUM!D373="","",[1]DRUM!D373)</f>
        <v>1900</v>
      </c>
      <c r="H396" s="26">
        <f>IF([1]DRUM!E373="","",[1]DRUM!E373)</f>
        <v>1550</v>
      </c>
      <c r="I396" s="26">
        <f>IF([1]DRUM!F373="","",[1]DRUM!F373)</f>
        <v>1200</v>
      </c>
      <c r="J396" s="26">
        <f>IF([1]DRUM!G373="","",[1]DRUM!G373)</f>
        <v>1470</v>
      </c>
      <c r="K396" s="26">
        <f>IF([1]DRUM!H373="","",[1]DRUM!H373)</f>
        <v>1470</v>
      </c>
      <c r="L396" s="26" t="str">
        <f>IF([1]DRUM!I373="","",[1]DRUM!I373)</f>
        <v/>
      </c>
      <c r="M396" s="26">
        <f>IF([1]DRUM!J373="","",
IF(AND([1]DRUM!K373="Wooden Drum",[1]DRUM!J373&gt;Max_WD_Capacity),Max_WD_Capacity,
[1]DRUM!J373))</f>
        <v>1200</v>
      </c>
      <c r="N396" s="26" t="str">
        <f>IF([1]DRUM!K373="","",[1]DRUM!K373)</f>
        <v>Wooden Drum</v>
      </c>
      <c r="O396" s="26">
        <f>IF([1]DRUM!L373="","",[1]DRUM!L373)</f>
        <v>360</v>
      </c>
      <c r="P396" s="26">
        <f>IF([1]DRUM!M373="","",[1]DRUM!M373)</f>
        <v>113</v>
      </c>
      <c r="Q396" s="26">
        <f>IF([1]DRUM!N373="","",[1]DRUM!N373)</f>
        <v>1.1380419387629026</v>
      </c>
      <c r="R396" s="26" t="str">
        <f t="shared" si="58"/>
        <v>Export - Europe</v>
      </c>
      <c r="S396" s="26">
        <f ca="1">IF(N396="",0,
IF(Knee_Application="YES",Knee_Width,IF(Knee_Application="NO",0,
IF(OR(Cable_Type="OH",SearchData("Conductor",Cable_Desc)),0,
IF(N396="Steel Drum",Knee_Width,
IF(N396="Plywood Drum",0,
IF(Country="UAE",0,
IF(AND(OR(SearchData("LSHF",Cable_Desc),SearchData("LSZH",Cable_Desc),SearchData("LS0H",Cable_Desc),SearchData("LSOH",Cable_Desc)),D.nom&gt;40),Knee_Width,
IF(AND(Country="Egypt",D.nom&gt;60),Knee_Width,
IF(AND(Country&lt;&gt;"Egypt",D.nom&gt;35),Knee_Width,
0))))))))))</f>
        <v>125</v>
      </c>
      <c r="T396" s="118">
        <f t="shared" ca="1" si="53"/>
        <v>8</v>
      </c>
      <c r="U396" s="118">
        <f t="shared" ca="1" si="54"/>
        <v>0</v>
      </c>
      <c r="V396" s="117">
        <f t="shared" ca="1" si="55"/>
        <v>0</v>
      </c>
      <c r="W396" s="64">
        <f t="shared" ca="1" si="56"/>
        <v>1</v>
      </c>
      <c r="X396" s="64">
        <f t="shared" ca="1" si="59"/>
        <v>0</v>
      </c>
      <c r="Y396" s="64">
        <f t="shared" ca="1" si="57"/>
        <v>0</v>
      </c>
      <c r="AM396" s="156"/>
    </row>
    <row r="397" spans="1:39">
      <c r="A397" s="12">
        <f t="shared" ca="1" si="50"/>
        <v>0</v>
      </c>
      <c r="B397" s="12" t="str">
        <f>IF([1]DRUM!A374="","",[1]DRUM!A374)</f>
        <v>Export - Europe</v>
      </c>
      <c r="C397" s="12">
        <f t="shared" ca="1" si="51"/>
        <v>0</v>
      </c>
      <c r="D397" s="155">
        <f t="shared" ca="1" si="52"/>
        <v>0</v>
      </c>
      <c r="E397" s="26" t="str">
        <f>IF([1]DRUM!B374="","",[1]DRUM!B374)</f>
        <v>WDB190016</v>
      </c>
      <c r="F397" s="26">
        <f>IF([1]DRUM!C374="","",[1]DRUM!C374)</f>
        <v>1950</v>
      </c>
      <c r="G397" s="26">
        <f>IF([1]DRUM!D374="","",[1]DRUM!D374)</f>
        <v>1900</v>
      </c>
      <c r="H397" s="26">
        <f>IF([1]DRUM!E374="","",[1]DRUM!E374)</f>
        <v>1200</v>
      </c>
      <c r="I397" s="26">
        <f>IF([1]DRUM!F374="","",[1]DRUM!F374)</f>
        <v>1000</v>
      </c>
      <c r="J397" s="26">
        <f>IF([1]DRUM!G374="","",[1]DRUM!G374)</f>
        <v>1200</v>
      </c>
      <c r="K397" s="26">
        <f>IF([1]DRUM!H374="","",[1]DRUM!H374)</f>
        <v>1200</v>
      </c>
      <c r="L397" s="26" t="str">
        <f>IF([1]DRUM!I374="","",[1]DRUM!I374)</f>
        <v/>
      </c>
      <c r="M397" s="26">
        <f>IF([1]DRUM!J374="","",
IF(AND([1]DRUM!K374="Wooden Drum",[1]DRUM!J374&gt;Max_WD_Capacity),Max_WD_Capacity,
[1]DRUM!J374))</f>
        <v>3500</v>
      </c>
      <c r="N397" s="26" t="str">
        <f>IF([1]DRUM!K374="","",[1]DRUM!K374)</f>
        <v>Wooden Drum</v>
      </c>
      <c r="O397" s="26">
        <f>IF([1]DRUM!L374="","",[1]DRUM!L374)</f>
        <v>200</v>
      </c>
      <c r="P397" s="26">
        <f>IF([1]DRUM!M374="","",[1]DRUM!M374)</f>
        <v>92</v>
      </c>
      <c r="Q397" s="26">
        <f>IF([1]DRUM!N374="","",[1]DRUM!N374)</f>
        <v>1.7043140145724629</v>
      </c>
      <c r="R397" s="26" t="str">
        <f t="shared" si="58"/>
        <v>Export - Europe</v>
      </c>
      <c r="S397" s="26">
        <f ca="1">IF(N397="",0,
IF(Knee_Application="YES",Knee_Width,IF(Knee_Application="NO",0,
IF(OR(Cable_Type="OH",SearchData("Conductor",Cable_Desc)),0,
IF(N397="Steel Drum",Knee_Width,
IF(N397="Plywood Drum",0,
IF(Country="UAE",0,
IF(AND(OR(SearchData("LSHF",Cable_Desc),SearchData("LSZH",Cable_Desc),SearchData("LS0H",Cable_Desc),SearchData("LSOH",Cable_Desc)),D.nom&gt;40),Knee_Width,
IF(AND(Country="Egypt",D.nom&gt;60),Knee_Width,
IF(AND(Country&lt;&gt;"Egypt",D.nom&gt;35),Knee_Width,
0))))))))))</f>
        <v>125</v>
      </c>
      <c r="T397" s="118">
        <f t="shared" ca="1" si="53"/>
        <v>7</v>
      </c>
      <c r="U397" s="118">
        <f t="shared" ca="1" si="54"/>
        <v>1</v>
      </c>
      <c r="V397" s="117">
        <f t="shared" ca="1" si="55"/>
        <v>29.063501956889894</v>
      </c>
      <c r="W397" s="64">
        <f t="shared" ca="1" si="56"/>
        <v>0</v>
      </c>
      <c r="X397" s="64">
        <f t="shared" ca="1" si="59"/>
        <v>1</v>
      </c>
      <c r="Y397" s="64">
        <f t="shared" ca="1" si="57"/>
        <v>0</v>
      </c>
      <c r="AM397" s="156"/>
    </row>
    <row r="398" spans="1:39">
      <c r="A398" s="12">
        <f t="shared" ca="1" si="50"/>
        <v>0</v>
      </c>
      <c r="B398" s="12" t="str">
        <f>IF([1]DRUM!A375="","",[1]DRUM!A375)</f>
        <v>Export - Europe</v>
      </c>
      <c r="C398" s="12">
        <f t="shared" ca="1" si="51"/>
        <v>0</v>
      </c>
      <c r="D398" s="155">
        <f t="shared" ca="1" si="52"/>
        <v>0</v>
      </c>
      <c r="E398" s="26" t="str">
        <f>IF([1]DRUM!B375="","",[1]DRUM!B375)</f>
        <v>WDB190031</v>
      </c>
      <c r="F398" s="26">
        <f>IF([1]DRUM!C375="","",[1]DRUM!C375)</f>
        <v>1950</v>
      </c>
      <c r="G398" s="26">
        <f>IF([1]DRUM!D375="","",[1]DRUM!D375)</f>
        <v>1900</v>
      </c>
      <c r="H398" s="26">
        <f>IF([1]DRUM!E375="","",[1]DRUM!E375)</f>
        <v>1300</v>
      </c>
      <c r="I398" s="26">
        <f>IF([1]DRUM!F375="","",[1]DRUM!F375)</f>
        <v>1200</v>
      </c>
      <c r="J398" s="26">
        <f>IF([1]DRUM!G375="","",[1]DRUM!G375)</f>
        <v>1470</v>
      </c>
      <c r="K398" s="26">
        <f>IF([1]DRUM!H375="","",[1]DRUM!H375)</f>
        <v>1470</v>
      </c>
      <c r="L398" s="26" t="str">
        <f>IF([1]DRUM!I375="","",[1]DRUM!I375)</f>
        <v/>
      </c>
      <c r="M398" s="26">
        <f>IF([1]DRUM!J375="","",
IF(AND([1]DRUM!K375="Wooden Drum",[1]DRUM!J375&gt;Max_WD_Capacity),Max_WD_Capacity,
[1]DRUM!J375))</f>
        <v>3500</v>
      </c>
      <c r="N398" s="26" t="str">
        <f>IF([1]DRUM!K375="","",[1]DRUM!K375)</f>
        <v>Wooden Drum</v>
      </c>
      <c r="O398" s="26">
        <f>IF([1]DRUM!L375="","",[1]DRUM!L375)</f>
        <v>289</v>
      </c>
      <c r="P398" s="26">
        <f>IF([1]DRUM!M375="","",[1]DRUM!M375)</f>
        <v>113</v>
      </c>
      <c r="Q398" s="26">
        <f>IF([1]DRUM!N375="","",[1]DRUM!N375)</f>
        <v>1.8095573684677211</v>
      </c>
      <c r="R398" s="26" t="str">
        <f t="shared" si="58"/>
        <v>Export - Europe</v>
      </c>
      <c r="S398" s="26">
        <f ca="1">IF(N398="",0,
IF(Knee_Application="YES",Knee_Width,IF(Knee_Application="NO",0,
IF(OR(Cable_Type="OH",SearchData("Conductor",Cable_Desc)),0,
IF(N398="Steel Drum",Knee_Width,
IF(N398="Plywood Drum",0,
IF(Country="UAE",0,
IF(AND(OR(SearchData("LSHF",Cable_Desc),SearchData("LSZH",Cable_Desc),SearchData("LS0H",Cable_Desc),SearchData("LSOH",Cable_Desc)),D.nom&gt;40),Knee_Width,
IF(AND(Country="Egypt",D.nom&gt;60),Knee_Width,
IF(AND(Country&lt;&gt;"Egypt",D.nom&gt;35),Knee_Width,
0))))))))))</f>
        <v>125</v>
      </c>
      <c r="T398" s="118">
        <f t="shared" ca="1" si="53"/>
        <v>8</v>
      </c>
      <c r="U398" s="118">
        <f t="shared" ca="1" si="54"/>
        <v>1</v>
      </c>
      <c r="V398" s="117">
        <f t="shared" ca="1" si="55"/>
        <v>35.728704930745998</v>
      </c>
      <c r="W398" s="64">
        <f t="shared" ca="1" si="56"/>
        <v>0</v>
      </c>
      <c r="X398" s="64">
        <f t="shared" ca="1" si="59"/>
        <v>1</v>
      </c>
      <c r="Y398" s="64">
        <f t="shared" ca="1" si="57"/>
        <v>0</v>
      </c>
      <c r="AM398" s="156"/>
    </row>
    <row r="399" spans="1:39">
      <c r="A399" s="12">
        <f t="shared" ca="1" si="50"/>
        <v>0</v>
      </c>
      <c r="B399" s="12" t="str">
        <f>IF([1]DRUM!A376="","",[1]DRUM!A376)</f>
        <v>Export - Europe</v>
      </c>
      <c r="C399" s="12">
        <f t="shared" ca="1" si="51"/>
        <v>0</v>
      </c>
      <c r="D399" s="155">
        <f t="shared" ca="1" si="52"/>
        <v>0</v>
      </c>
      <c r="E399" s="26" t="str">
        <f>IF([1]DRUM!B376="","",[1]DRUM!B376)</f>
        <v>WDB190009</v>
      </c>
      <c r="F399" s="26">
        <f>IF([1]DRUM!C376="","",[1]DRUM!C376)</f>
        <v>1950</v>
      </c>
      <c r="G399" s="26">
        <f>IF([1]DRUM!D376="","",[1]DRUM!D376)</f>
        <v>1900</v>
      </c>
      <c r="H399" s="26">
        <f>IF([1]DRUM!E376="","",[1]DRUM!E376)</f>
        <v>1000</v>
      </c>
      <c r="I399" s="26">
        <f>IF([1]DRUM!F376="","",[1]DRUM!F376)</f>
        <v>1200</v>
      </c>
      <c r="J399" s="26">
        <f>IF([1]DRUM!G376="","",[1]DRUM!G376)</f>
        <v>1470</v>
      </c>
      <c r="K399" s="26">
        <f>IF([1]DRUM!H376="","",[1]DRUM!H376)</f>
        <v>1470</v>
      </c>
      <c r="L399" s="26" t="str">
        <f>IF([1]DRUM!I376="","",[1]DRUM!I376)</f>
        <v>Supported</v>
      </c>
      <c r="M399" s="26">
        <f>IF([1]DRUM!J376="","",
IF(AND([1]DRUM!K376="Wooden Drum",[1]DRUM!J376&gt;Max_WD_Capacity),Max_WD_Capacity,
[1]DRUM!J376))</f>
        <v>4200</v>
      </c>
      <c r="N399" s="26" t="str">
        <f>IF([1]DRUM!K376="","",[1]DRUM!K376)</f>
        <v>Wooden Drum</v>
      </c>
      <c r="O399" s="26">
        <f>IF([1]DRUM!L376="","",[1]DRUM!L376)</f>
        <v>360</v>
      </c>
      <c r="P399" s="26">
        <f>IF([1]DRUM!M376="","",[1]DRUM!M376)</f>
        <v>113</v>
      </c>
      <c r="Q399" s="26">
        <f>IF([1]DRUM!N376="","",[1]DRUM!N376)</f>
        <v>2.4598670477608078</v>
      </c>
      <c r="R399" s="26" t="str">
        <f t="shared" si="58"/>
        <v>Export - Europe</v>
      </c>
      <c r="S399" s="26">
        <f ca="1">IF(N399="",0,
IF(Knee_Application="YES",Knee_Width,IF(Knee_Application="NO",0,
IF(OR(Cable_Type="OH",SearchData("Conductor",Cable_Desc)),0,
IF(N399="Steel Drum",Knee_Width,
IF(N399="Plywood Drum",0,
IF(Country="UAE",0,
IF(AND(OR(SearchData("LSHF",Cable_Desc),SearchData("LSZH",Cable_Desc),SearchData("LS0H",Cable_Desc),SearchData("LSOH",Cable_Desc)),D.nom&gt;40),Knee_Width,
IF(AND(Country="Egypt",D.nom&gt;60),Knee_Width,
IF(AND(Country&lt;&gt;"Egypt",D.nom&gt;35),Knee_Width,
0))))))))))</f>
        <v>125</v>
      </c>
      <c r="T399" s="118">
        <f t="shared" ca="1" si="53"/>
        <v>8</v>
      </c>
      <c r="U399" s="118">
        <f t="shared" ca="1" si="54"/>
        <v>2</v>
      </c>
      <c r="V399" s="117">
        <f t="shared" ca="1" si="55"/>
        <v>62.490047791085296</v>
      </c>
      <c r="W399" s="64">
        <f t="shared" ca="1" si="56"/>
        <v>0</v>
      </c>
      <c r="X399" s="64">
        <f t="shared" ca="1" si="59"/>
        <v>1</v>
      </c>
      <c r="Y399" s="64">
        <f t="shared" ca="1" si="57"/>
        <v>0</v>
      </c>
      <c r="AM399" s="156"/>
    </row>
    <row r="400" spans="1:39">
      <c r="A400" s="12">
        <f t="shared" ca="1" si="50"/>
        <v>0</v>
      </c>
      <c r="B400" s="12" t="str">
        <f>IF([1]DRUM!A377="","",[1]DRUM!A377)</f>
        <v>Export - Europe</v>
      </c>
      <c r="C400" s="12">
        <f t="shared" ca="1" si="51"/>
        <v>0</v>
      </c>
      <c r="D400" s="155">
        <f t="shared" ca="1" si="52"/>
        <v>0</v>
      </c>
      <c r="E400" s="26" t="str">
        <f>IF([1]DRUM!B377="","",[1]DRUM!B377)</f>
        <v>WDB190010</v>
      </c>
      <c r="F400" s="26">
        <f>IF([1]DRUM!C377="","",[1]DRUM!C377)</f>
        <v>1950</v>
      </c>
      <c r="G400" s="26">
        <f>IF([1]DRUM!D377="","",[1]DRUM!D377)</f>
        <v>1900</v>
      </c>
      <c r="H400" s="26">
        <f>IF([1]DRUM!E377="","",[1]DRUM!E377)</f>
        <v>1000</v>
      </c>
      <c r="I400" s="26">
        <f>IF([1]DRUM!F377="","",[1]DRUM!F377)</f>
        <v>1200</v>
      </c>
      <c r="J400" s="26">
        <f>IF([1]DRUM!G377="","",[1]DRUM!G377)</f>
        <v>1470</v>
      </c>
      <c r="K400" s="26">
        <f>IF([1]DRUM!H377="","",[1]DRUM!H377)</f>
        <v>1470</v>
      </c>
      <c r="L400" s="26" t="str">
        <f>IF([1]DRUM!I377="","",[1]DRUM!I377)</f>
        <v>Supported</v>
      </c>
      <c r="M400" s="26">
        <f>IF([1]DRUM!J377="","",
IF(AND([1]DRUM!K377="Wooden Drum",[1]DRUM!J377&gt;Max_WD_Capacity),Max_WD_Capacity,
[1]DRUM!J377))</f>
        <v>5500</v>
      </c>
      <c r="N400" s="26" t="str">
        <f>IF([1]DRUM!K377="","",[1]DRUM!K377)</f>
        <v>Wooden Drum</v>
      </c>
      <c r="O400" s="26">
        <f>IF([1]DRUM!L377="","",[1]DRUM!L377)</f>
        <v>360</v>
      </c>
      <c r="P400" s="26">
        <f>IF([1]DRUM!M377="","",[1]DRUM!M377)</f>
        <v>113</v>
      </c>
      <c r="Q400" s="26">
        <f>IF([1]DRUM!N377="","",[1]DRUM!N377)</f>
        <v>2.4598670477608078</v>
      </c>
      <c r="R400" s="26" t="str">
        <f t="shared" si="58"/>
        <v>Export - Europe</v>
      </c>
      <c r="S400" s="26">
        <f ca="1">IF(N400="",0,
IF(Knee_Application="YES",Knee_Width,IF(Knee_Application="NO",0,
IF(OR(Cable_Type="OH",SearchData("Conductor",Cable_Desc)),0,
IF(N400="Steel Drum",Knee_Width,
IF(N400="Plywood Drum",0,
IF(Country="UAE",0,
IF(AND(OR(SearchData("LSHF",Cable_Desc),SearchData("LSZH",Cable_Desc),SearchData("LS0H",Cable_Desc),SearchData("LSOH",Cable_Desc)),D.nom&gt;40),Knee_Width,
IF(AND(Country="Egypt",D.nom&gt;60),Knee_Width,
IF(AND(Country&lt;&gt;"Egypt",D.nom&gt;35),Knee_Width,
0))))))))))</f>
        <v>125</v>
      </c>
      <c r="T400" s="118">
        <f t="shared" ca="1" si="53"/>
        <v>8</v>
      </c>
      <c r="U400" s="118">
        <f t="shared" ca="1" si="54"/>
        <v>2</v>
      </c>
      <c r="V400" s="117">
        <f t="shared" ca="1" si="55"/>
        <v>62.490047791085296</v>
      </c>
      <c r="W400" s="64">
        <f t="shared" ca="1" si="56"/>
        <v>0</v>
      </c>
      <c r="X400" s="64">
        <f t="shared" ca="1" si="59"/>
        <v>1</v>
      </c>
      <c r="Y400" s="64">
        <f t="shared" ca="1" si="57"/>
        <v>0</v>
      </c>
      <c r="AM400" s="156"/>
    </row>
    <row r="401" spans="1:39">
      <c r="A401" s="12">
        <f t="shared" ca="1" si="50"/>
        <v>0</v>
      </c>
      <c r="B401" s="12" t="str">
        <f>IF([1]DRUM!A378="","",[1]DRUM!A378)</f>
        <v>Export - Europe</v>
      </c>
      <c r="C401" s="12">
        <f t="shared" ca="1" si="51"/>
        <v>0</v>
      </c>
      <c r="D401" s="155">
        <f t="shared" ca="1" si="52"/>
        <v>0</v>
      </c>
      <c r="E401" s="26" t="str">
        <f>IF([1]DRUM!B378="","",[1]DRUM!B378)</f>
        <v>WDB190025</v>
      </c>
      <c r="F401" s="26">
        <f>IF([1]DRUM!C378="","",[1]DRUM!C378)</f>
        <v>1950</v>
      </c>
      <c r="G401" s="26">
        <f>IF([1]DRUM!D378="","",[1]DRUM!D378)</f>
        <v>1900</v>
      </c>
      <c r="H401" s="26">
        <f>IF([1]DRUM!E378="","",[1]DRUM!E378)</f>
        <v>1000</v>
      </c>
      <c r="I401" s="26">
        <f>IF([1]DRUM!F378="","",[1]DRUM!F378)</f>
        <v>1200</v>
      </c>
      <c r="J401" s="26">
        <f>IF([1]DRUM!G378="","",[1]DRUM!G378)</f>
        <v>1470</v>
      </c>
      <c r="K401" s="26">
        <f>IF([1]DRUM!H378="","",[1]DRUM!H378)</f>
        <v>1470</v>
      </c>
      <c r="L401" s="26" t="str">
        <f>IF([1]DRUM!I378="","",[1]DRUM!I378)</f>
        <v>Supported</v>
      </c>
      <c r="M401" s="26">
        <f>IF([1]DRUM!J378="","",
IF(AND([1]DRUM!K378="Wooden Drum",[1]DRUM!J378&gt;Max_WD_Capacity),Max_WD_Capacity,
[1]DRUM!J378))</f>
        <v>6500</v>
      </c>
      <c r="N401" s="26" t="str">
        <f>IF([1]DRUM!K378="","",[1]DRUM!K378)</f>
        <v>Wooden Drum</v>
      </c>
      <c r="O401" s="26">
        <f>IF([1]DRUM!L378="","",[1]DRUM!L378)</f>
        <v>300</v>
      </c>
      <c r="P401" s="26">
        <f>IF([1]DRUM!M378="","",[1]DRUM!M378)</f>
        <v>113</v>
      </c>
      <c r="Q401" s="26">
        <f>IF([1]DRUM!N378="","",[1]DRUM!N378)</f>
        <v>2.4598670477608078</v>
      </c>
      <c r="R401" s="26" t="str">
        <f t="shared" si="58"/>
        <v>Export - Europe</v>
      </c>
      <c r="S401" s="26">
        <f ca="1">IF(N401="",0,
IF(Knee_Application="YES",Knee_Width,IF(Knee_Application="NO",0,
IF(OR(Cable_Type="OH",SearchData("Conductor",Cable_Desc)),0,
IF(N401="Steel Drum",Knee_Width,
IF(N401="Plywood Drum",0,
IF(Country="UAE",0,
IF(AND(OR(SearchData("LSHF",Cable_Desc),SearchData("LSZH",Cable_Desc),SearchData("LS0H",Cable_Desc),SearchData("LSOH",Cable_Desc)),D.nom&gt;40),Knee_Width,
IF(AND(Country="Egypt",D.nom&gt;60),Knee_Width,
IF(AND(Country&lt;&gt;"Egypt",D.nom&gt;35),Knee_Width,
0))))))))))</f>
        <v>125</v>
      </c>
      <c r="T401" s="118">
        <f t="shared" ca="1" si="53"/>
        <v>8</v>
      </c>
      <c r="U401" s="118">
        <f t="shared" ca="1" si="54"/>
        <v>2</v>
      </c>
      <c r="V401" s="117">
        <f t="shared" ca="1" si="55"/>
        <v>62.490047791085296</v>
      </c>
      <c r="W401" s="64">
        <f t="shared" ca="1" si="56"/>
        <v>0</v>
      </c>
      <c r="X401" s="64">
        <f t="shared" ca="1" si="59"/>
        <v>1</v>
      </c>
      <c r="Y401" s="64">
        <f t="shared" ca="1" si="57"/>
        <v>0</v>
      </c>
      <c r="AM401" s="156"/>
    </row>
    <row r="402" spans="1:39">
      <c r="A402" s="12">
        <f t="shared" ca="1" si="50"/>
        <v>0</v>
      </c>
      <c r="B402" s="12" t="str">
        <f>IF([1]DRUM!A379="","",[1]DRUM!A379)</f>
        <v>Export - Europe</v>
      </c>
      <c r="C402" s="12">
        <f t="shared" ca="1" si="51"/>
        <v>0</v>
      </c>
      <c r="D402" s="155">
        <f t="shared" ca="1" si="52"/>
        <v>0</v>
      </c>
      <c r="E402" s="26" t="str">
        <f>IF([1]DRUM!B379="","",[1]DRUM!B379)</f>
        <v>WDB200018</v>
      </c>
      <c r="F402" s="26">
        <f>IF([1]DRUM!C379="","",[1]DRUM!C379)</f>
        <v>2050</v>
      </c>
      <c r="G402" s="26">
        <f>IF([1]DRUM!D379="","",[1]DRUM!D379)</f>
        <v>2000</v>
      </c>
      <c r="H402" s="26">
        <f>IF([1]DRUM!E379="","",[1]DRUM!E379)</f>
        <v>800</v>
      </c>
      <c r="I402" s="26">
        <f>IF([1]DRUM!F379="","",[1]DRUM!F379)</f>
        <v>1200</v>
      </c>
      <c r="J402" s="26">
        <f>IF([1]DRUM!G379="","",[1]DRUM!G379)</f>
        <v>1470</v>
      </c>
      <c r="K402" s="26">
        <f>IF([1]DRUM!H379="","",[1]DRUM!H379)</f>
        <v>1470</v>
      </c>
      <c r="L402" s="26" t="str">
        <f>IF([1]DRUM!I379="","",[1]DRUM!I379)</f>
        <v/>
      </c>
      <c r="M402" s="26">
        <f>IF([1]DRUM!J379="","",
IF(AND([1]DRUM!K379="Wooden Drum",[1]DRUM!J379&gt;Max_WD_Capacity),Max_WD_Capacity,
[1]DRUM!J379))</f>
        <v>3000</v>
      </c>
      <c r="N402" s="26" t="str">
        <f>IF([1]DRUM!K379="","",[1]DRUM!K379)</f>
        <v>Wooden Drum</v>
      </c>
      <c r="O402" s="26">
        <f>IF([1]DRUM!L379="","",[1]DRUM!L379)</f>
        <v>375</v>
      </c>
      <c r="P402" s="26">
        <f>IF([1]DRUM!M379="","",[1]DRUM!M379)</f>
        <v>118</v>
      </c>
      <c r="Q402" s="26">
        <f>IF([1]DRUM!N379="","",[1]DRUM!N379)</f>
        <v>3.1667253948185117</v>
      </c>
      <c r="R402" s="26" t="str">
        <f t="shared" si="58"/>
        <v>Export - Europe</v>
      </c>
      <c r="S402" s="26">
        <f ca="1">IF(N402="",0,
IF(Knee_Application="YES",Knee_Width,IF(Knee_Application="NO",0,
IF(OR(Cable_Type="OH",SearchData("Conductor",Cable_Desc)),0,
IF(N402="Steel Drum",Knee_Width,
IF(N402="Plywood Drum",0,
IF(Country="UAE",0,
IF(AND(OR(SearchData("LSHF",Cable_Desc),SearchData("LSZH",Cable_Desc),SearchData("LS0H",Cable_Desc),SearchData("LSOH",Cable_Desc)),D.nom&gt;40),Knee_Width,
IF(AND(Country="Egypt",D.nom&gt;60),Knee_Width,
IF(AND(Country&lt;&gt;"Egypt",D.nom&gt;35),Knee_Width,
0))))))))))</f>
        <v>125</v>
      </c>
      <c r="T402" s="118">
        <f t="shared" ca="1" si="53"/>
        <v>8</v>
      </c>
      <c r="U402" s="118">
        <f t="shared" ca="1" si="54"/>
        <v>3</v>
      </c>
      <c r="V402" s="117">
        <f t="shared" ca="1" si="55"/>
        <v>87.823850949633368</v>
      </c>
      <c r="W402" s="64">
        <f t="shared" ca="1" si="56"/>
        <v>0</v>
      </c>
      <c r="X402" s="64">
        <f t="shared" ca="1" si="59"/>
        <v>0</v>
      </c>
      <c r="Y402" s="64">
        <f t="shared" ca="1" si="57"/>
        <v>0</v>
      </c>
      <c r="AM402" s="156"/>
    </row>
    <row r="403" spans="1:39">
      <c r="A403" s="12">
        <f t="shared" ca="1" si="50"/>
        <v>0</v>
      </c>
      <c r="B403" s="12" t="str">
        <f>IF([1]DRUM!A380="","",[1]DRUM!A380)</f>
        <v>Export - Europe</v>
      </c>
      <c r="C403" s="12">
        <f t="shared" ca="1" si="51"/>
        <v>0</v>
      </c>
      <c r="D403" s="155">
        <f t="shared" ca="1" si="52"/>
        <v>0</v>
      </c>
      <c r="E403" s="26" t="str">
        <f>IF([1]DRUM!B380="","",[1]DRUM!B380)</f>
        <v>WDB200009</v>
      </c>
      <c r="F403" s="26">
        <f>IF([1]DRUM!C380="","",[1]DRUM!C380)</f>
        <v>2050</v>
      </c>
      <c r="G403" s="26">
        <f>IF([1]DRUM!D380="","",[1]DRUM!D380)</f>
        <v>2000</v>
      </c>
      <c r="H403" s="26">
        <f>IF([1]DRUM!E380="","",[1]DRUM!E380)</f>
        <v>1000</v>
      </c>
      <c r="I403" s="26">
        <f>IF([1]DRUM!F380="","",[1]DRUM!F380)</f>
        <v>1200</v>
      </c>
      <c r="J403" s="26">
        <f>IF([1]DRUM!G380="","",[1]DRUM!G380)</f>
        <v>1470</v>
      </c>
      <c r="K403" s="26">
        <f>IF([1]DRUM!H380="","",[1]DRUM!H380)</f>
        <v>1470</v>
      </c>
      <c r="L403" s="26" t="str">
        <f>IF([1]DRUM!I380="","",[1]DRUM!I380)</f>
        <v/>
      </c>
      <c r="M403" s="26">
        <f>IF([1]DRUM!J380="","",
IF(AND([1]DRUM!K380="Wooden Drum",[1]DRUM!J380&gt;Max_WD_Capacity),Max_WD_Capacity,
[1]DRUM!J380))</f>
        <v>4500</v>
      </c>
      <c r="N403" s="26" t="str">
        <f>IF([1]DRUM!K380="","",[1]DRUM!K380)</f>
        <v>Wooden Drum</v>
      </c>
      <c r="O403" s="26">
        <f>IF([1]DRUM!L380="","",[1]DRUM!L380)</f>
        <v>385</v>
      </c>
      <c r="P403" s="26">
        <f>IF([1]DRUM!M380="","",[1]DRUM!M380)</f>
        <v>118</v>
      </c>
      <c r="Q403" s="26">
        <f>IF([1]DRUM!N380="","",[1]DRUM!N380)</f>
        <v>2.8274333882308138</v>
      </c>
      <c r="R403" s="26" t="str">
        <f t="shared" si="58"/>
        <v>Export - Europe</v>
      </c>
      <c r="S403" s="26">
        <f ca="1">IF(N403="",0,
IF(Knee_Application="YES",Knee_Width,IF(Knee_Application="NO",0,
IF(OR(Cable_Type="OH",SearchData("Conductor",Cable_Desc)),0,
IF(N403="Steel Drum",Knee_Width,
IF(N403="Plywood Drum",0,
IF(Country="UAE",0,
IF(AND(OR(SearchData("LSHF",Cable_Desc),SearchData("LSZH",Cable_Desc),SearchData("LS0H",Cable_Desc),SearchData("LSOH",Cable_Desc)),D.nom&gt;40),Knee_Width,
IF(AND(Country="Egypt",D.nom&gt;60),Knee_Width,
IF(AND(Country&lt;&gt;"Egypt",D.nom&gt;35),Knee_Width,
0))))))))))</f>
        <v>125</v>
      </c>
      <c r="T403" s="118">
        <f t="shared" ca="1" si="53"/>
        <v>8</v>
      </c>
      <c r="U403" s="118">
        <f t="shared" ca="1" si="54"/>
        <v>3</v>
      </c>
      <c r="V403" s="117">
        <f t="shared" ca="1" si="55"/>
        <v>102.90349568686437</v>
      </c>
      <c r="W403" s="64">
        <f t="shared" ca="1" si="56"/>
        <v>0</v>
      </c>
      <c r="X403" s="64">
        <f t="shared" ca="1" si="59"/>
        <v>1</v>
      </c>
      <c r="Y403" s="64">
        <f t="shared" ca="1" si="57"/>
        <v>0</v>
      </c>
      <c r="AM403" s="156"/>
    </row>
    <row r="404" spans="1:39">
      <c r="A404" s="12">
        <f t="shared" ca="1" si="50"/>
        <v>0</v>
      </c>
      <c r="B404" s="12" t="str">
        <f>IF([1]DRUM!A381="","",[1]DRUM!A381)</f>
        <v>Export - Europe</v>
      </c>
      <c r="C404" s="12">
        <f t="shared" ca="1" si="51"/>
        <v>0</v>
      </c>
      <c r="D404" s="155">
        <f t="shared" ca="1" si="52"/>
        <v>0</v>
      </c>
      <c r="E404" s="26" t="str">
        <f>IF([1]DRUM!B381="","",[1]DRUM!B381)</f>
        <v>WDB200041</v>
      </c>
      <c r="F404" s="26">
        <f>IF([1]DRUM!C381="","",[1]DRUM!C381)</f>
        <v>2050</v>
      </c>
      <c r="G404" s="26">
        <f>IF([1]DRUM!D381="","",[1]DRUM!D381)</f>
        <v>2000</v>
      </c>
      <c r="H404" s="26">
        <f>IF([1]DRUM!E381="","",[1]DRUM!E381)</f>
        <v>900</v>
      </c>
      <c r="I404" s="26">
        <f>IF([1]DRUM!F381="","",[1]DRUM!F381)</f>
        <v>1200</v>
      </c>
      <c r="J404" s="26">
        <f>IF([1]DRUM!G381="","",[1]DRUM!G381)</f>
        <v>1470</v>
      </c>
      <c r="K404" s="26">
        <f>IF([1]DRUM!H381="","",[1]DRUM!H381)</f>
        <v>1470</v>
      </c>
      <c r="L404" s="26" t="str">
        <f>IF([1]DRUM!I381="","",[1]DRUM!I381)</f>
        <v>Supported</v>
      </c>
      <c r="M404" s="26">
        <f>IF([1]DRUM!J381="","",
IF(AND([1]DRUM!K381="Wooden Drum",[1]DRUM!J381&gt;Max_WD_Capacity),Max_WD_Capacity,
[1]DRUM!J381))</f>
        <v>5500</v>
      </c>
      <c r="N404" s="26" t="str">
        <f>IF([1]DRUM!K381="","",[1]DRUM!K381)</f>
        <v>Wooden Drum</v>
      </c>
      <c r="O404" s="26">
        <f>IF([1]DRUM!L381="","",[1]DRUM!L381)</f>
        <v>340</v>
      </c>
      <c r="P404" s="26">
        <f>IF([1]DRUM!M381="","",[1]DRUM!M381)</f>
        <v>118</v>
      </c>
      <c r="Q404" s="26">
        <f>IF([1]DRUM!N381="","",[1]DRUM!N381)</f>
        <v>3.006504169485432</v>
      </c>
      <c r="R404" s="26" t="str">
        <f t="shared" si="58"/>
        <v>Export - Europe</v>
      </c>
      <c r="S404" s="26">
        <f ca="1">IF(N404="",0,
IF(Knee_Application="YES",Knee_Width,IF(Knee_Application="NO",0,
IF(OR(Cable_Type="OH",SearchData("Conductor",Cable_Desc)),0,
IF(N404="Steel Drum",Knee_Width,
IF(N404="Plywood Drum",0,
IF(Country="UAE",0,
IF(AND(OR(SearchData("LSHF",Cable_Desc),SearchData("LSZH",Cable_Desc),SearchData("LS0H",Cable_Desc),SearchData("LSOH",Cable_Desc)),D.nom&gt;40),Knee_Width,
IF(AND(Country="Egypt",D.nom&gt;60),Knee_Width,
IF(AND(Country&lt;&gt;"Egypt",D.nom&gt;35),Knee_Width,
0))))))))))</f>
        <v>125</v>
      </c>
      <c r="T404" s="118">
        <f t="shared" ca="1" si="53"/>
        <v>8</v>
      </c>
      <c r="U404" s="118">
        <f t="shared" ca="1" si="54"/>
        <v>3</v>
      </c>
      <c r="V404" s="117">
        <f t="shared" ca="1" si="55"/>
        <v>95.363673318248885</v>
      </c>
      <c r="W404" s="64">
        <f t="shared" ca="1" si="56"/>
        <v>0</v>
      </c>
      <c r="X404" s="64">
        <f t="shared" ca="1" si="59"/>
        <v>1</v>
      </c>
      <c r="Y404" s="64">
        <f t="shared" ca="1" si="57"/>
        <v>0</v>
      </c>
      <c r="AM404" s="156"/>
    </row>
    <row r="405" spans="1:39">
      <c r="A405" s="12">
        <f t="shared" ca="1" si="50"/>
        <v>0</v>
      </c>
      <c r="B405" s="12" t="str">
        <f>IF([1]DRUM!A382="","",[1]DRUM!A382)</f>
        <v>Export - Europe</v>
      </c>
      <c r="C405" s="12">
        <f t="shared" ca="1" si="51"/>
        <v>0</v>
      </c>
      <c r="D405" s="155">
        <f t="shared" ca="1" si="52"/>
        <v>0</v>
      </c>
      <c r="E405" s="26" t="str">
        <f>IF([1]DRUM!B382="","",[1]DRUM!B382)</f>
        <v>WDB200032</v>
      </c>
      <c r="F405" s="26">
        <f>IF([1]DRUM!C382="","",[1]DRUM!C382)</f>
        <v>2050</v>
      </c>
      <c r="G405" s="26">
        <f>IF([1]DRUM!D382="","",[1]DRUM!D382)</f>
        <v>2000</v>
      </c>
      <c r="H405" s="26">
        <f>IF([1]DRUM!E382="","",[1]DRUM!E382)</f>
        <v>800</v>
      </c>
      <c r="I405" s="26">
        <f>IF([1]DRUM!F382="","",[1]DRUM!F382)</f>
        <v>1200</v>
      </c>
      <c r="J405" s="26">
        <f>IF([1]DRUM!G382="","",[1]DRUM!G382)</f>
        <v>1470</v>
      </c>
      <c r="K405" s="26">
        <f>IF([1]DRUM!H382="","",[1]DRUM!H382)</f>
        <v>1470</v>
      </c>
      <c r="L405" s="26" t="str">
        <f>IF([1]DRUM!I382="","",[1]DRUM!I382)</f>
        <v>Supported</v>
      </c>
      <c r="M405" s="26">
        <f>IF([1]DRUM!J382="","",
IF(AND([1]DRUM!K382="Wooden Drum",[1]DRUM!J382&gt;Max_WD_Capacity),Max_WD_Capacity,
[1]DRUM!J382))</f>
        <v>5500</v>
      </c>
      <c r="N405" s="26" t="str">
        <f>IF([1]DRUM!K382="","",[1]DRUM!K382)</f>
        <v>Wooden Drum</v>
      </c>
      <c r="O405" s="26">
        <f>IF([1]DRUM!L382="","",[1]DRUM!L382)</f>
        <v>342</v>
      </c>
      <c r="P405" s="26">
        <f>IF([1]DRUM!M382="","",[1]DRUM!M382)</f>
        <v>118</v>
      </c>
      <c r="Q405" s="26">
        <f>IF([1]DRUM!N382="","",[1]DRUM!N382)</f>
        <v>3.1667253948185117</v>
      </c>
      <c r="R405" s="26" t="str">
        <f t="shared" si="58"/>
        <v>Export - Europe</v>
      </c>
      <c r="S405" s="26">
        <f ca="1">IF(N405="",0,
IF(Knee_Application="YES",Knee_Width,IF(Knee_Application="NO",0,
IF(OR(Cable_Type="OH",SearchData("Conductor",Cable_Desc)),0,
IF(N405="Steel Drum",Knee_Width,
IF(N405="Plywood Drum",0,
IF(Country="UAE",0,
IF(AND(OR(SearchData("LSHF",Cable_Desc),SearchData("LSZH",Cable_Desc),SearchData("LS0H",Cable_Desc),SearchData("LSOH",Cable_Desc)),D.nom&gt;40),Knee_Width,
IF(AND(Country="Egypt",D.nom&gt;60),Knee_Width,
IF(AND(Country&lt;&gt;"Egypt",D.nom&gt;35),Knee_Width,
0))))))))))</f>
        <v>125</v>
      </c>
      <c r="T405" s="118">
        <f t="shared" ca="1" si="53"/>
        <v>8</v>
      </c>
      <c r="U405" s="118">
        <f t="shared" ca="1" si="54"/>
        <v>3</v>
      </c>
      <c r="V405" s="117">
        <f t="shared" ca="1" si="55"/>
        <v>87.823850949633368</v>
      </c>
      <c r="W405" s="64">
        <f t="shared" ca="1" si="56"/>
        <v>0</v>
      </c>
      <c r="X405" s="64">
        <f t="shared" ca="1" si="59"/>
        <v>1</v>
      </c>
      <c r="Y405" s="64">
        <f t="shared" ca="1" si="57"/>
        <v>0</v>
      </c>
      <c r="AM405" s="156"/>
    </row>
    <row r="406" spans="1:39">
      <c r="A406" s="12">
        <f t="shared" ca="1" si="50"/>
        <v>0</v>
      </c>
      <c r="B406" s="12" t="str">
        <f>IF([1]DRUM!A383="","",[1]DRUM!A383)</f>
        <v>Export - Europe</v>
      </c>
      <c r="C406" s="12">
        <f t="shared" ca="1" si="51"/>
        <v>0</v>
      </c>
      <c r="D406" s="155">
        <f t="shared" ca="1" si="52"/>
        <v>0</v>
      </c>
      <c r="E406" s="26" t="str">
        <f>IF([1]DRUM!B383="","",[1]DRUM!B383)</f>
        <v>WDB200010</v>
      </c>
      <c r="F406" s="26">
        <f>IF([1]DRUM!C383="","",[1]DRUM!C383)</f>
        <v>2050</v>
      </c>
      <c r="G406" s="26">
        <f>IF([1]DRUM!D383="","",[1]DRUM!D383)</f>
        <v>2000</v>
      </c>
      <c r="H406" s="26">
        <f>IF([1]DRUM!E383="","",[1]DRUM!E383)</f>
        <v>1000</v>
      </c>
      <c r="I406" s="26">
        <f>IF([1]DRUM!F383="","",[1]DRUM!F383)</f>
        <v>1200</v>
      </c>
      <c r="J406" s="26">
        <f>IF([1]DRUM!G383="","",[1]DRUM!G383)</f>
        <v>1470</v>
      </c>
      <c r="K406" s="26">
        <f>IF([1]DRUM!H383="","",[1]DRUM!H383)</f>
        <v>1470</v>
      </c>
      <c r="L406" s="26" t="str">
        <f>IF([1]DRUM!I383="","",[1]DRUM!I383)</f>
        <v>Supported</v>
      </c>
      <c r="M406" s="26">
        <f>IF([1]DRUM!J383="","",
IF(AND([1]DRUM!K383="Wooden Drum",[1]DRUM!J383&gt;Max_WD_Capacity),Max_WD_Capacity,
[1]DRUM!J383))</f>
        <v>6000</v>
      </c>
      <c r="N406" s="26" t="str">
        <f>IF([1]DRUM!K383="","",[1]DRUM!K383)</f>
        <v>Wooden Drum</v>
      </c>
      <c r="O406" s="26">
        <f>IF([1]DRUM!L383="","",[1]DRUM!L383)</f>
        <v>385</v>
      </c>
      <c r="P406" s="26">
        <f>IF([1]DRUM!M383="","",[1]DRUM!M383)</f>
        <v>118</v>
      </c>
      <c r="Q406" s="26">
        <f>IF([1]DRUM!N383="","",[1]DRUM!N383)</f>
        <v>2.8274333882308138</v>
      </c>
      <c r="R406" s="26" t="str">
        <f t="shared" si="58"/>
        <v>Export - Europe</v>
      </c>
      <c r="S406" s="26">
        <f ca="1">IF(N406="",0,
IF(Knee_Application="YES",Knee_Width,IF(Knee_Application="NO",0,
IF(OR(Cable_Type="OH",SearchData("Conductor",Cable_Desc)),0,
IF(N406="Steel Drum",Knee_Width,
IF(N406="Plywood Drum",0,
IF(Country="UAE",0,
IF(AND(OR(SearchData("LSHF",Cable_Desc),SearchData("LSZH",Cable_Desc),SearchData("LS0H",Cable_Desc),SearchData("LSOH",Cable_Desc)),D.nom&gt;40),Knee_Width,
IF(AND(Country="Egypt",D.nom&gt;60),Knee_Width,
IF(AND(Country&lt;&gt;"Egypt",D.nom&gt;35),Knee_Width,
0))))))))))</f>
        <v>125</v>
      </c>
      <c r="T406" s="118">
        <f t="shared" ca="1" si="53"/>
        <v>8</v>
      </c>
      <c r="U406" s="118">
        <f t="shared" ca="1" si="54"/>
        <v>3</v>
      </c>
      <c r="V406" s="117">
        <f t="shared" ca="1" si="55"/>
        <v>102.90349568686437</v>
      </c>
      <c r="W406" s="64">
        <f t="shared" ca="1" si="56"/>
        <v>0</v>
      </c>
      <c r="X406" s="64">
        <f t="shared" ca="1" si="59"/>
        <v>1</v>
      </c>
      <c r="Y406" s="64">
        <f t="shared" ca="1" si="57"/>
        <v>0</v>
      </c>
      <c r="AM406" s="156"/>
    </row>
    <row r="407" spans="1:39">
      <c r="A407" s="12">
        <f t="shared" ca="1" si="50"/>
        <v>0</v>
      </c>
      <c r="B407" s="12" t="str">
        <f>IF([1]DRUM!A384="","",[1]DRUM!A384)</f>
        <v>Export - Europe</v>
      </c>
      <c r="C407" s="12">
        <f t="shared" ca="1" si="51"/>
        <v>0</v>
      </c>
      <c r="D407" s="155">
        <f t="shared" ca="1" si="52"/>
        <v>0</v>
      </c>
      <c r="E407" s="26" t="str">
        <f>IF([1]DRUM!B384="","",[1]DRUM!B384)</f>
        <v>WDB200033</v>
      </c>
      <c r="F407" s="26">
        <f>IF([1]DRUM!C384="","",[1]DRUM!C384)</f>
        <v>2050</v>
      </c>
      <c r="G407" s="26">
        <f>IF([1]DRUM!D384="","",[1]DRUM!D384)</f>
        <v>2000</v>
      </c>
      <c r="H407" s="26">
        <f>IF([1]DRUM!E384="","",[1]DRUM!E384)</f>
        <v>1000</v>
      </c>
      <c r="I407" s="26">
        <f>IF([1]DRUM!F384="","",[1]DRUM!F384)</f>
        <v>1200</v>
      </c>
      <c r="J407" s="26">
        <f>IF([1]DRUM!G384="","",[1]DRUM!G384)</f>
        <v>1470</v>
      </c>
      <c r="K407" s="26">
        <f>IF([1]DRUM!H384="","",[1]DRUM!H384)</f>
        <v>1470</v>
      </c>
      <c r="L407" s="26" t="str">
        <f>IF([1]DRUM!I384="","",[1]DRUM!I384)</f>
        <v/>
      </c>
      <c r="M407" s="26">
        <f>IF([1]DRUM!J384="","",
IF(AND([1]DRUM!K384="Wooden Drum",[1]DRUM!J384&gt;Max_WD_Capacity),Max_WD_Capacity,
[1]DRUM!J384))</f>
        <v>6500</v>
      </c>
      <c r="N407" s="26" t="str">
        <f>IF([1]DRUM!K384="","",[1]DRUM!K384)</f>
        <v>Wooden Drum</v>
      </c>
      <c r="O407" s="26">
        <f>IF([1]DRUM!L384="","",[1]DRUM!L384)</f>
        <v>290</v>
      </c>
      <c r="P407" s="26">
        <f>IF([1]DRUM!M384="","",[1]DRUM!M384)</f>
        <v>118</v>
      </c>
      <c r="Q407" s="26">
        <f>IF([1]DRUM!N384="","",[1]DRUM!N384)</f>
        <v>2.8274333882308138</v>
      </c>
      <c r="R407" s="26" t="str">
        <f t="shared" si="58"/>
        <v>Export - Europe</v>
      </c>
      <c r="S407" s="26">
        <f ca="1">IF(N407="",0,
IF(Knee_Application="YES",Knee_Width,IF(Knee_Application="NO",0,
IF(OR(Cable_Type="OH",SearchData("Conductor",Cable_Desc)),0,
IF(N407="Steel Drum",Knee_Width,
IF(N407="Plywood Drum",0,
IF(Country="UAE",0,
IF(AND(OR(SearchData("LSHF",Cable_Desc),SearchData("LSZH",Cable_Desc),SearchData("LS0H",Cable_Desc),SearchData("LSOH",Cable_Desc)),D.nom&gt;40),Knee_Width,
IF(AND(Country="Egypt",D.nom&gt;60),Knee_Width,
IF(AND(Country&lt;&gt;"Egypt",D.nom&gt;35),Knee_Width,
0))))))))))</f>
        <v>125</v>
      </c>
      <c r="T407" s="118">
        <f t="shared" ca="1" si="53"/>
        <v>8</v>
      </c>
      <c r="U407" s="118">
        <f t="shared" ca="1" si="54"/>
        <v>3</v>
      </c>
      <c r="V407" s="117">
        <f t="shared" ca="1" si="55"/>
        <v>102.90349568686437</v>
      </c>
      <c r="W407" s="64">
        <f t="shared" ca="1" si="56"/>
        <v>0</v>
      </c>
      <c r="X407" s="64">
        <f t="shared" ca="1" si="59"/>
        <v>1</v>
      </c>
      <c r="Y407" s="64">
        <f t="shared" ca="1" si="57"/>
        <v>0</v>
      </c>
      <c r="AM407" s="156"/>
    </row>
    <row r="408" spans="1:39">
      <c r="A408" s="12">
        <f t="shared" ca="1" si="50"/>
        <v>0</v>
      </c>
      <c r="B408" s="12" t="str">
        <f>IF([1]DRUM!A385="","",[1]DRUM!A385)</f>
        <v>Export - Europe</v>
      </c>
      <c r="C408" s="12">
        <f t="shared" ca="1" si="51"/>
        <v>0</v>
      </c>
      <c r="D408" s="155">
        <f t="shared" ca="1" si="52"/>
        <v>0</v>
      </c>
      <c r="E408" s="26" t="str">
        <f>IF([1]DRUM!B385="","",[1]DRUM!B385)</f>
        <v>WDB210030</v>
      </c>
      <c r="F408" s="26">
        <f>IF([1]DRUM!C385="","",[1]DRUM!C385)</f>
        <v>2150</v>
      </c>
      <c r="G408" s="26">
        <f>IF([1]DRUM!D385="","",[1]DRUM!D385)</f>
        <v>2100</v>
      </c>
      <c r="H408" s="26">
        <f>IF([1]DRUM!E385="","",[1]DRUM!E385)</f>
        <v>1650</v>
      </c>
      <c r="I408" s="26">
        <f>IF([1]DRUM!F385="","",[1]DRUM!F385)</f>
        <v>1000</v>
      </c>
      <c r="J408" s="26">
        <f>IF([1]DRUM!G385="","",[1]DRUM!G385)</f>
        <v>1200</v>
      </c>
      <c r="K408" s="26">
        <f>IF([1]DRUM!H385="","",[1]DRUM!H385)</f>
        <v>1200</v>
      </c>
      <c r="L408" s="26" t="str">
        <f>IF([1]DRUM!I385="","",[1]DRUM!I385)</f>
        <v/>
      </c>
      <c r="M408" s="26">
        <f>IF([1]DRUM!J385="","",
IF(AND([1]DRUM!K385="Wooden Drum",[1]DRUM!J385&gt;Max_WD_Capacity),Max_WD_Capacity,
[1]DRUM!J385))</f>
        <v>1000</v>
      </c>
      <c r="N408" s="26" t="str">
        <f>IF([1]DRUM!K385="","",[1]DRUM!K385)</f>
        <v>Wooden Drum</v>
      </c>
      <c r="O408" s="26">
        <f>IF([1]DRUM!L385="","",[1]DRUM!L385)</f>
        <v>348</v>
      </c>
      <c r="P408" s="26">
        <f>IF([1]DRUM!M385="","",[1]DRUM!M385)</f>
        <v>101</v>
      </c>
      <c r="Q408" s="26">
        <f>IF([1]DRUM!N385="","",[1]DRUM!N385)</f>
        <v>1.3253594007331941</v>
      </c>
      <c r="R408" s="26" t="str">
        <f t="shared" si="58"/>
        <v>Export - Europe</v>
      </c>
      <c r="S408" s="26">
        <f ca="1">IF(N408="",0,
IF(Knee_Application="YES",Knee_Width,IF(Knee_Application="NO",0,
IF(OR(Cable_Type="OH",SearchData("Conductor",Cable_Desc)),0,
IF(N408="Steel Drum",Knee_Width,
IF(N408="Plywood Drum",0,
IF(Country="UAE",0,
IF(AND(OR(SearchData("LSHF",Cable_Desc),SearchData("LSZH",Cable_Desc),SearchData("LS0H",Cable_Desc),SearchData("LSOH",Cable_Desc)),D.nom&gt;40),Knee_Width,
IF(AND(Country="Egypt",D.nom&gt;60),Knee_Width,
IF(AND(Country&lt;&gt;"Egypt",D.nom&gt;35),Knee_Width,
0))))))))))</f>
        <v>125</v>
      </c>
      <c r="T408" s="118">
        <f t="shared" ca="1" si="53"/>
        <v>7</v>
      </c>
      <c r="U408" s="118">
        <f t="shared" ca="1" si="54"/>
        <v>0</v>
      </c>
      <c r="V408" s="117">
        <f t="shared" ca="1" si="55"/>
        <v>0</v>
      </c>
      <c r="W408" s="64">
        <f t="shared" ca="1" si="56"/>
        <v>1</v>
      </c>
      <c r="X408" s="64">
        <f t="shared" ca="1" si="59"/>
        <v>0</v>
      </c>
      <c r="Y408" s="64">
        <f t="shared" ca="1" si="57"/>
        <v>0</v>
      </c>
      <c r="AM408" s="156"/>
    </row>
    <row r="409" spans="1:39">
      <c r="A409" s="12">
        <f t="shared" ref="A409:A472" ca="1" si="60">IF(OR(E409="",G409="",K409="",G409&lt;Min_Flange_Diam,G409&gt;Max_Flange_Diam,K409&lt;Min_Outer_Width,K409&gt;Max_Outer_Width),0,IFERROR(W409*X409*Y409,0))</f>
        <v>0</v>
      </c>
      <c r="B409" s="12" t="str">
        <f>IF([1]DRUM!A386="","",[1]DRUM!A386)</f>
        <v>Export - Europe</v>
      </c>
      <c r="C409" s="12">
        <f t="shared" ref="C409:C472" ca="1" si="61">IF(B409="","",IF(OR(B409=Main_DT,B409=Ext_DT),1,0))</f>
        <v>0</v>
      </c>
      <c r="D409" s="155">
        <f t="shared" ref="D409:D472" ca="1" si="62">IF(O409="",0,IFERROR(A409*C409,0))</f>
        <v>0</v>
      </c>
      <c r="E409" s="26" t="str">
        <f>IF([1]DRUM!B386="","",[1]DRUM!B386)</f>
        <v>WDB210017</v>
      </c>
      <c r="F409" s="26">
        <f>IF([1]DRUM!C386="","",[1]DRUM!C386)</f>
        <v>2150</v>
      </c>
      <c r="G409" s="26">
        <f>IF([1]DRUM!D386="","",[1]DRUM!D386)</f>
        <v>2100</v>
      </c>
      <c r="H409" s="26">
        <f>IF([1]DRUM!E386="","",[1]DRUM!E386)</f>
        <v>1000</v>
      </c>
      <c r="I409" s="26">
        <f>IF([1]DRUM!F386="","",[1]DRUM!F386)</f>
        <v>1200</v>
      </c>
      <c r="J409" s="26">
        <f>IF([1]DRUM!G386="","",[1]DRUM!G386)</f>
        <v>1470</v>
      </c>
      <c r="K409" s="26">
        <f>IF([1]DRUM!H386="","",[1]DRUM!H386)</f>
        <v>1470</v>
      </c>
      <c r="L409" s="26" t="str">
        <f>IF([1]DRUM!I386="","",[1]DRUM!I386)</f>
        <v/>
      </c>
      <c r="M409" s="26">
        <f>IF([1]DRUM!J386="","",
IF(AND([1]DRUM!K386="Wooden Drum",[1]DRUM!J386&gt;Max_WD_Capacity),Max_WD_Capacity,
[1]DRUM!J386))</f>
        <v>3000</v>
      </c>
      <c r="N409" s="26" t="str">
        <f>IF([1]DRUM!K386="","",[1]DRUM!K386)</f>
        <v>Wooden Drum</v>
      </c>
      <c r="O409" s="26">
        <f>IF([1]DRUM!L386="","",[1]DRUM!L386)</f>
        <v>350</v>
      </c>
      <c r="P409" s="26">
        <f>IF([1]DRUM!M386="","",[1]DRUM!M386)</f>
        <v>124</v>
      </c>
      <c r="Q409" s="26">
        <f>IF([1]DRUM!N386="","",[1]DRUM!N386)</f>
        <v>3.2138492846223583</v>
      </c>
      <c r="R409" s="26" t="str">
        <f t="shared" si="58"/>
        <v>Export - Europe</v>
      </c>
      <c r="S409" s="26">
        <f ca="1">IF(N409="",0,
IF(Knee_Application="YES",Knee_Width,IF(Knee_Application="NO",0,
IF(OR(Cable_Type="OH",SearchData("Conductor",Cable_Desc)),0,
IF(N409="Steel Drum",Knee_Width,
IF(N409="Plywood Drum",0,
IF(Country="UAE",0,
IF(AND(OR(SearchData("LSHF",Cable_Desc),SearchData("LSZH",Cable_Desc),SearchData("LS0H",Cable_Desc),SearchData("LSOH",Cable_Desc)),D.nom&gt;40),Knee_Width,
IF(AND(Country="Egypt",D.nom&gt;60),Knee_Width,
IF(AND(Country&lt;&gt;"Egypt",D.nom&gt;35),Knee_Width,
0))))))))))</f>
        <v>125</v>
      </c>
      <c r="T409" s="118">
        <f t="shared" ref="T409:T472" ca="1" si="63">IFERROR(TRUNC((I409-S409)/$L$4),0)</f>
        <v>8</v>
      </c>
      <c r="U409" s="118">
        <f t="shared" ref="U409:U472" ca="1" si="64">IFERROR(TRUNC((((G409-H409)/2)-I$11)/L$4),0)</f>
        <v>3</v>
      </c>
      <c r="V409" s="117">
        <f t="shared" ref="V409:V472" ca="1" si="65">IFERROR(T409*PI()*(H409*U409+L$4*U409^2)/1000,0)</f>
        <v>102.90349568686437</v>
      </c>
      <c r="W409" s="64">
        <f t="shared" ref="W409:W472" ca="1" si="66">IFERROR(IF(H409&gt;=J$11,1,0),0)</f>
        <v>0</v>
      </c>
      <c r="X409" s="64">
        <f t="shared" ca="1" si="59"/>
        <v>0</v>
      </c>
      <c r="Y409" s="64">
        <f t="shared" ref="Y409:Y472" ca="1" si="67">IFERROR(IF(V409&gt;=L$6*0.99,1,0),0)</f>
        <v>0</v>
      </c>
      <c r="AM409" s="156"/>
    </row>
    <row r="410" spans="1:39">
      <c r="A410" s="12">
        <f t="shared" ca="1" si="60"/>
        <v>0</v>
      </c>
      <c r="B410" s="12" t="str">
        <f>IF([1]DRUM!A387="","",[1]DRUM!A387)</f>
        <v>Export - Europe</v>
      </c>
      <c r="C410" s="12">
        <f t="shared" ca="1" si="61"/>
        <v>0</v>
      </c>
      <c r="D410" s="155">
        <f t="shared" ca="1" si="62"/>
        <v>0</v>
      </c>
      <c r="E410" s="26" t="str">
        <f>IF([1]DRUM!B387="","",[1]DRUM!B387)</f>
        <v>WDB210014</v>
      </c>
      <c r="F410" s="26">
        <f>IF([1]DRUM!C387="","",[1]DRUM!C387)</f>
        <v>2150</v>
      </c>
      <c r="G410" s="26">
        <f>IF([1]DRUM!D387="","",[1]DRUM!D387)</f>
        <v>2100</v>
      </c>
      <c r="H410" s="26">
        <f>IF([1]DRUM!E387="","",[1]DRUM!E387)</f>
        <v>1100</v>
      </c>
      <c r="I410" s="26">
        <f>IF([1]DRUM!F387="","",[1]DRUM!F387)</f>
        <v>1100</v>
      </c>
      <c r="J410" s="26">
        <f>IF([1]DRUM!G387="","",[1]DRUM!G387)</f>
        <v>1280</v>
      </c>
      <c r="K410" s="26">
        <f>IF([1]DRUM!H387="","",[1]DRUM!H387)</f>
        <v>1280</v>
      </c>
      <c r="L410" s="26" t="str">
        <f>IF([1]DRUM!I387="","",[1]DRUM!I387)</f>
        <v>Supported</v>
      </c>
      <c r="M410" s="26">
        <f>IF([1]DRUM!J387="","",
IF(AND([1]DRUM!K387="Wooden Drum",[1]DRUM!J387&gt;Max_WD_Capacity),Max_WD_Capacity,
[1]DRUM!J387))</f>
        <v>4500</v>
      </c>
      <c r="N410" s="26" t="str">
        <f>IF([1]DRUM!K387="","",[1]DRUM!K387)</f>
        <v>Wooden Drum</v>
      </c>
      <c r="O410" s="26">
        <f>IF([1]DRUM!L387="","",[1]DRUM!L387)</f>
        <v>430</v>
      </c>
      <c r="P410" s="26">
        <f>IF([1]DRUM!M387="","",[1]DRUM!M387)</f>
        <v>108</v>
      </c>
      <c r="Q410" s="26">
        <f>IF([1]DRUM!N387="","",[1]DRUM!N387)</f>
        <v>2.7646015351590174</v>
      </c>
      <c r="R410" s="26" t="str">
        <f t="shared" ref="R410:R473" si="68">B410</f>
        <v>Export - Europe</v>
      </c>
      <c r="S410" s="26">
        <f ca="1">IF(N410="",0,
IF(Knee_Application="YES",Knee_Width,IF(Knee_Application="NO",0,
IF(OR(Cable_Type="OH",SearchData("Conductor",Cable_Desc)),0,
IF(N410="Steel Drum",Knee_Width,
IF(N410="Plywood Drum",0,
IF(Country="UAE",0,
IF(AND(OR(SearchData("LSHF",Cable_Desc),SearchData("LSZH",Cable_Desc),SearchData("LS0H",Cable_Desc),SearchData("LSOH",Cable_Desc)),D.nom&gt;40),Knee_Width,
IF(AND(Country="Egypt",D.nom&gt;60),Knee_Width,
IF(AND(Country&lt;&gt;"Egypt",D.nom&gt;35),Knee_Width,
0))))))))))</f>
        <v>125</v>
      </c>
      <c r="T410" s="118">
        <f t="shared" ca="1" si="63"/>
        <v>8</v>
      </c>
      <c r="U410" s="118">
        <f t="shared" ca="1" si="64"/>
        <v>3</v>
      </c>
      <c r="V410" s="117">
        <f t="shared" ca="1" si="65"/>
        <v>110.44331805547989</v>
      </c>
      <c r="W410" s="64">
        <f t="shared" ca="1" si="66"/>
        <v>0</v>
      </c>
      <c r="X410" s="64">
        <f t="shared" ref="X410:X473" ca="1" si="69">IFERROR(IF(M410*(IF(N410="Steel Drum",1.1,IF(N410="Plywood Drum",1,IF(M410&lt;=1000,1.1,IF(M410&lt;=6000,1.04,1)))))&gt;=L$5,1,0),0)</f>
        <v>1</v>
      </c>
      <c r="Y410" s="64">
        <f t="shared" ca="1" si="67"/>
        <v>0</v>
      </c>
      <c r="AM410" s="156"/>
    </row>
    <row r="411" spans="1:39">
      <c r="A411" s="12">
        <f t="shared" ca="1" si="60"/>
        <v>0</v>
      </c>
      <c r="B411" s="12" t="str">
        <f>IF([1]DRUM!A388="","",[1]DRUM!A388)</f>
        <v>Export - Europe</v>
      </c>
      <c r="C411" s="12">
        <f t="shared" ca="1" si="61"/>
        <v>0</v>
      </c>
      <c r="D411" s="155">
        <f t="shared" ca="1" si="62"/>
        <v>0</v>
      </c>
      <c r="E411" s="26" t="str">
        <f>IF([1]DRUM!B388="","",[1]DRUM!B388)</f>
        <v>WDB210009</v>
      </c>
      <c r="F411" s="26">
        <f>IF([1]DRUM!C388="","",[1]DRUM!C388)</f>
        <v>2150</v>
      </c>
      <c r="G411" s="26">
        <f>IF([1]DRUM!D388="","",[1]DRUM!D388)</f>
        <v>2100</v>
      </c>
      <c r="H411" s="26">
        <f>IF([1]DRUM!E388="","",[1]DRUM!E388)</f>
        <v>1000</v>
      </c>
      <c r="I411" s="26">
        <f>IF([1]DRUM!F388="","",[1]DRUM!F388)</f>
        <v>1200</v>
      </c>
      <c r="J411" s="26">
        <f>IF([1]DRUM!G388="","",[1]DRUM!G388)</f>
        <v>1470</v>
      </c>
      <c r="K411" s="26">
        <f>IF([1]DRUM!H388="","",[1]DRUM!H388)</f>
        <v>1470</v>
      </c>
      <c r="L411" s="26" t="str">
        <f>IF([1]DRUM!I388="","",[1]DRUM!I388)</f>
        <v>Supported</v>
      </c>
      <c r="M411" s="26">
        <f>IF([1]DRUM!J388="","",
IF(AND([1]DRUM!K388="Wooden Drum",[1]DRUM!J388&gt;Max_WD_Capacity),Max_WD_Capacity,
[1]DRUM!J388))</f>
        <v>4800</v>
      </c>
      <c r="N411" s="26" t="str">
        <f>IF([1]DRUM!K388="","",[1]DRUM!K388)</f>
        <v>Wooden Drum</v>
      </c>
      <c r="O411" s="26">
        <f>IF([1]DRUM!L388="","",[1]DRUM!L388)</f>
        <v>430</v>
      </c>
      <c r="P411" s="26">
        <f>IF([1]DRUM!M388="","",[1]DRUM!M388)</f>
        <v>124</v>
      </c>
      <c r="Q411" s="26">
        <f>IF([1]DRUM!N388="","",[1]DRUM!N388)</f>
        <v>3.2138492846223583</v>
      </c>
      <c r="R411" s="26" t="str">
        <f t="shared" si="68"/>
        <v>Export - Europe</v>
      </c>
      <c r="S411" s="26">
        <f ca="1">IF(N411="",0,
IF(Knee_Application="YES",Knee_Width,IF(Knee_Application="NO",0,
IF(OR(Cable_Type="OH",SearchData("Conductor",Cable_Desc)),0,
IF(N411="Steel Drum",Knee_Width,
IF(N411="Plywood Drum",0,
IF(Country="UAE",0,
IF(AND(OR(SearchData("LSHF",Cable_Desc),SearchData("LSZH",Cable_Desc),SearchData("LS0H",Cable_Desc),SearchData("LSOH",Cable_Desc)),D.nom&gt;40),Knee_Width,
IF(AND(Country="Egypt",D.nom&gt;60),Knee_Width,
IF(AND(Country&lt;&gt;"Egypt",D.nom&gt;35),Knee_Width,
0))))))))))</f>
        <v>125</v>
      </c>
      <c r="T411" s="118">
        <f t="shared" ca="1" si="63"/>
        <v>8</v>
      </c>
      <c r="U411" s="118">
        <f t="shared" ca="1" si="64"/>
        <v>3</v>
      </c>
      <c r="V411" s="117">
        <f t="shared" ca="1" si="65"/>
        <v>102.90349568686437</v>
      </c>
      <c r="W411" s="64">
        <f t="shared" ca="1" si="66"/>
        <v>0</v>
      </c>
      <c r="X411" s="64">
        <f t="shared" ca="1" si="69"/>
        <v>1</v>
      </c>
      <c r="Y411" s="64">
        <f t="shared" ca="1" si="67"/>
        <v>0</v>
      </c>
      <c r="AM411" s="156"/>
    </row>
    <row r="412" spans="1:39">
      <c r="A412" s="12">
        <f t="shared" ca="1" si="60"/>
        <v>0</v>
      </c>
      <c r="B412" s="12" t="str">
        <f>IF([1]DRUM!A389="","",[1]DRUM!A389)</f>
        <v>Export - Europe</v>
      </c>
      <c r="C412" s="12">
        <f t="shared" ca="1" si="61"/>
        <v>0</v>
      </c>
      <c r="D412" s="155">
        <f t="shared" ca="1" si="62"/>
        <v>0</v>
      </c>
      <c r="E412" s="26" t="str">
        <f>IF([1]DRUM!B389="","",[1]DRUM!B389)</f>
        <v>WDB210023</v>
      </c>
      <c r="F412" s="26">
        <f>IF([1]DRUM!C389="","",[1]DRUM!C389)</f>
        <v>2150</v>
      </c>
      <c r="G412" s="26">
        <f>IF([1]DRUM!D389="","",[1]DRUM!D389)</f>
        <v>2100</v>
      </c>
      <c r="H412" s="26">
        <f>IF([1]DRUM!E389="","",[1]DRUM!E389)</f>
        <v>1150</v>
      </c>
      <c r="I412" s="26">
        <f>IF([1]DRUM!F389="","",[1]DRUM!F389)</f>
        <v>1000</v>
      </c>
      <c r="J412" s="26">
        <f>IF([1]DRUM!G389="","",[1]DRUM!G389)</f>
        <v>1200</v>
      </c>
      <c r="K412" s="26">
        <f>IF([1]DRUM!H389="","",[1]DRUM!H389)</f>
        <v>1200</v>
      </c>
      <c r="L412" s="26" t="str">
        <f>IF([1]DRUM!I389="","",[1]DRUM!I389)</f>
        <v>Supported</v>
      </c>
      <c r="M412" s="26">
        <f>IF([1]DRUM!J389="","",
IF(AND([1]DRUM!K389="Wooden Drum",[1]DRUM!J389&gt;Max_WD_Capacity),Max_WD_Capacity,
[1]DRUM!J389))</f>
        <v>5000</v>
      </c>
      <c r="N412" s="26" t="str">
        <f>IF([1]DRUM!K389="","",[1]DRUM!K389)</f>
        <v>Wooden Drum</v>
      </c>
      <c r="O412" s="26">
        <f>IF([1]DRUM!L389="","",[1]DRUM!L389)</f>
        <v>390</v>
      </c>
      <c r="P412" s="26">
        <f>IF([1]DRUM!M389="","",[1]DRUM!M389)</f>
        <v>101</v>
      </c>
      <c r="Q412" s="26">
        <f>IF([1]DRUM!N389="","",[1]DRUM!N389)</f>
        <v>2.4249168294896211</v>
      </c>
      <c r="R412" s="26" t="str">
        <f t="shared" si="68"/>
        <v>Export - Europe</v>
      </c>
      <c r="S412" s="26">
        <f ca="1">IF(N412="",0,
IF(Knee_Application="YES",Knee_Width,IF(Knee_Application="NO",0,
IF(OR(Cable_Type="OH",SearchData("Conductor",Cable_Desc)),0,
IF(N412="Steel Drum",Knee_Width,
IF(N412="Plywood Drum",0,
IF(Country="UAE",0,
IF(AND(OR(SearchData("LSHF",Cable_Desc),SearchData("LSZH",Cable_Desc),SearchData("LS0H",Cable_Desc),SearchData("LSOH",Cable_Desc)),D.nom&gt;40),Knee_Width,
IF(AND(Country="Egypt",D.nom&gt;60),Knee_Width,
IF(AND(Country&lt;&gt;"Egypt",D.nom&gt;35),Knee_Width,
0))))))))))</f>
        <v>125</v>
      </c>
      <c r="T412" s="118">
        <f t="shared" ca="1" si="63"/>
        <v>7</v>
      </c>
      <c r="U412" s="118">
        <f t="shared" ca="1" si="64"/>
        <v>2</v>
      </c>
      <c r="V412" s="117">
        <f t="shared" ca="1" si="65"/>
        <v>61.276136389738198</v>
      </c>
      <c r="W412" s="64">
        <f t="shared" ca="1" si="66"/>
        <v>0</v>
      </c>
      <c r="X412" s="64">
        <f t="shared" ca="1" si="69"/>
        <v>1</v>
      </c>
      <c r="Y412" s="64">
        <f t="shared" ca="1" si="67"/>
        <v>0</v>
      </c>
      <c r="AM412" s="156"/>
    </row>
    <row r="413" spans="1:39">
      <c r="A413" s="12">
        <f t="shared" ca="1" si="60"/>
        <v>0</v>
      </c>
      <c r="B413" s="12" t="str">
        <f>IF([1]DRUM!A390="","",[1]DRUM!A390)</f>
        <v>Export - Europe</v>
      </c>
      <c r="C413" s="12">
        <f t="shared" ca="1" si="61"/>
        <v>0</v>
      </c>
      <c r="D413" s="155">
        <f t="shared" ca="1" si="62"/>
        <v>0</v>
      </c>
      <c r="E413" s="26" t="str">
        <f>IF([1]DRUM!B390="","",[1]DRUM!B390)</f>
        <v>WDB210042</v>
      </c>
      <c r="F413" s="26">
        <f>IF([1]DRUM!C390="","",[1]DRUM!C390)</f>
        <v>2150</v>
      </c>
      <c r="G413" s="26">
        <f>IF([1]DRUM!D390="","",[1]DRUM!D390)</f>
        <v>2100</v>
      </c>
      <c r="H413" s="26">
        <f>IF([1]DRUM!E390="","",[1]DRUM!E390)</f>
        <v>1000</v>
      </c>
      <c r="I413" s="26">
        <f>IF([1]DRUM!F390="","",[1]DRUM!F390)</f>
        <v>1200</v>
      </c>
      <c r="J413" s="26">
        <f>IF([1]DRUM!G390="","",[1]DRUM!G390)</f>
        <v>1470</v>
      </c>
      <c r="K413" s="26">
        <f>IF([1]DRUM!H390="","",[1]DRUM!H390)</f>
        <v>1470</v>
      </c>
      <c r="L413" s="26" t="str">
        <f>IF([1]DRUM!I390="","",[1]DRUM!I390)</f>
        <v>Supported</v>
      </c>
      <c r="M413" s="26">
        <f>IF([1]DRUM!J390="","",
IF(AND([1]DRUM!K390="Wooden Drum",[1]DRUM!J390&gt;Max_WD_Capacity),Max_WD_Capacity,
[1]DRUM!J390))</f>
        <v>6000</v>
      </c>
      <c r="N413" s="26" t="str">
        <f>IF([1]DRUM!K390="","",[1]DRUM!K390)</f>
        <v>Wooden Drum</v>
      </c>
      <c r="O413" s="26">
        <f>IF([1]DRUM!L390="","",[1]DRUM!L390)</f>
        <v>371</v>
      </c>
      <c r="P413" s="26">
        <f>IF([1]DRUM!M390="","",[1]DRUM!M390)</f>
        <v>124</v>
      </c>
      <c r="Q413" s="26">
        <f>IF([1]DRUM!N390="","",[1]DRUM!N390)</f>
        <v>3.2138492846223583</v>
      </c>
      <c r="R413" s="26" t="str">
        <f t="shared" si="68"/>
        <v>Export - Europe</v>
      </c>
      <c r="S413" s="26">
        <f ca="1">IF(N413="",0,
IF(Knee_Application="YES",Knee_Width,IF(Knee_Application="NO",0,
IF(OR(Cable_Type="OH",SearchData("Conductor",Cable_Desc)),0,
IF(N413="Steel Drum",Knee_Width,
IF(N413="Plywood Drum",0,
IF(Country="UAE",0,
IF(AND(OR(SearchData("LSHF",Cable_Desc),SearchData("LSZH",Cable_Desc),SearchData("LS0H",Cable_Desc),SearchData("LSOH",Cable_Desc)),D.nom&gt;40),Knee_Width,
IF(AND(Country="Egypt",D.nom&gt;60),Knee_Width,
IF(AND(Country&lt;&gt;"Egypt",D.nom&gt;35),Knee_Width,
0))))))))))</f>
        <v>125</v>
      </c>
      <c r="T413" s="118">
        <f t="shared" ca="1" si="63"/>
        <v>8</v>
      </c>
      <c r="U413" s="118">
        <f t="shared" ca="1" si="64"/>
        <v>3</v>
      </c>
      <c r="V413" s="117">
        <f t="shared" ca="1" si="65"/>
        <v>102.90349568686437</v>
      </c>
      <c r="W413" s="64">
        <f t="shared" ca="1" si="66"/>
        <v>0</v>
      </c>
      <c r="X413" s="64">
        <f t="shared" ca="1" si="69"/>
        <v>1</v>
      </c>
      <c r="Y413" s="64">
        <f t="shared" ca="1" si="67"/>
        <v>0</v>
      </c>
      <c r="AM413" s="156"/>
    </row>
    <row r="414" spans="1:39">
      <c r="A414" s="12">
        <f t="shared" ca="1" si="60"/>
        <v>0</v>
      </c>
      <c r="B414" s="12" t="str">
        <f>IF([1]DRUM!A391="","",[1]DRUM!A391)</f>
        <v>Export - Europe</v>
      </c>
      <c r="C414" s="12">
        <f t="shared" ca="1" si="61"/>
        <v>0</v>
      </c>
      <c r="D414" s="155">
        <f t="shared" ca="1" si="62"/>
        <v>0</v>
      </c>
      <c r="E414" s="26" t="str">
        <f>IF([1]DRUM!B391="","",[1]DRUM!B391)</f>
        <v>WDB210032</v>
      </c>
      <c r="F414" s="26">
        <f>IF([1]DRUM!C391="","",[1]DRUM!C391)</f>
        <v>2150</v>
      </c>
      <c r="G414" s="26">
        <f>IF([1]DRUM!D391="","",[1]DRUM!D391)</f>
        <v>2100</v>
      </c>
      <c r="H414" s="26">
        <f>IF([1]DRUM!E391="","",[1]DRUM!E391)</f>
        <v>1050</v>
      </c>
      <c r="I414" s="26">
        <f>IF([1]DRUM!F391="","",[1]DRUM!F391)</f>
        <v>1200</v>
      </c>
      <c r="J414" s="26">
        <f>IF([1]DRUM!G391="","",[1]DRUM!G391)</f>
        <v>1470</v>
      </c>
      <c r="K414" s="26">
        <f>IF([1]DRUM!H391="","",[1]DRUM!H391)</f>
        <v>1470</v>
      </c>
      <c r="L414" s="26" t="str">
        <f>IF([1]DRUM!I391="","",[1]DRUM!I391)</f>
        <v>Supported</v>
      </c>
      <c r="M414" s="26">
        <f>IF([1]DRUM!J391="","",
IF(AND([1]DRUM!K391="Wooden Drum",[1]DRUM!J391&gt;Max_WD_Capacity),Max_WD_Capacity,
[1]DRUM!J391))</f>
        <v>6500</v>
      </c>
      <c r="N414" s="26" t="str">
        <f>IF([1]DRUM!K391="","",[1]DRUM!K391)</f>
        <v>Wooden Drum</v>
      </c>
      <c r="O414" s="26">
        <f>IF([1]DRUM!L391="","",[1]DRUM!L391)</f>
        <v>420</v>
      </c>
      <c r="P414" s="26">
        <f>IF([1]DRUM!M391="","",[1]DRUM!M391)</f>
        <v>124</v>
      </c>
      <c r="Q414" s="26">
        <f>IF([1]DRUM!N391="","",[1]DRUM!N391)</f>
        <v>3.1172453105244724</v>
      </c>
      <c r="R414" s="26" t="str">
        <f t="shared" si="68"/>
        <v>Export - Europe</v>
      </c>
      <c r="S414" s="26">
        <f ca="1">IF(N414="",0,
IF(Knee_Application="YES",Knee_Width,IF(Knee_Application="NO",0,
IF(OR(Cable_Type="OH",SearchData("Conductor",Cable_Desc)),0,
IF(N414="Steel Drum",Knee_Width,
IF(N414="Plywood Drum",0,
IF(Country="UAE",0,
IF(AND(OR(SearchData("LSHF",Cable_Desc),SearchData("LSZH",Cable_Desc),SearchData("LS0H",Cable_Desc),SearchData("LSOH",Cable_Desc)),D.nom&gt;40),Knee_Width,
IF(AND(Country="Egypt",D.nom&gt;60),Knee_Width,
IF(AND(Country&lt;&gt;"Egypt",D.nom&gt;35),Knee_Width,
0))))))))))</f>
        <v>125</v>
      </c>
      <c r="T414" s="118">
        <f t="shared" ca="1" si="63"/>
        <v>8</v>
      </c>
      <c r="U414" s="118">
        <f t="shared" ca="1" si="64"/>
        <v>3</v>
      </c>
      <c r="V414" s="117">
        <f t="shared" ca="1" si="65"/>
        <v>106.67340687117213</v>
      </c>
      <c r="W414" s="64">
        <f t="shared" ca="1" si="66"/>
        <v>0</v>
      </c>
      <c r="X414" s="64">
        <f t="shared" ca="1" si="69"/>
        <v>1</v>
      </c>
      <c r="Y414" s="64">
        <f t="shared" ca="1" si="67"/>
        <v>0</v>
      </c>
      <c r="AM414" s="156"/>
    </row>
    <row r="415" spans="1:39">
      <c r="A415" s="12">
        <f t="shared" ca="1" si="60"/>
        <v>0</v>
      </c>
      <c r="B415" s="12" t="str">
        <f>IF([1]DRUM!A392="","",[1]DRUM!A392)</f>
        <v>Export - Europe</v>
      </c>
      <c r="C415" s="12">
        <f t="shared" ca="1" si="61"/>
        <v>0</v>
      </c>
      <c r="D415" s="155">
        <f t="shared" ca="1" si="62"/>
        <v>0</v>
      </c>
      <c r="E415" s="26" t="str">
        <f>IF([1]DRUM!B392="","",[1]DRUM!B392)</f>
        <v>WDB210010</v>
      </c>
      <c r="F415" s="26">
        <f>IF([1]DRUM!C392="","",[1]DRUM!C392)</f>
        <v>2150</v>
      </c>
      <c r="G415" s="26">
        <f>IF([1]DRUM!D392="","",[1]DRUM!D392)</f>
        <v>2100</v>
      </c>
      <c r="H415" s="26">
        <f>IF([1]DRUM!E392="","",[1]DRUM!E392)</f>
        <v>1000</v>
      </c>
      <c r="I415" s="26">
        <f>IF([1]DRUM!F392="","",[1]DRUM!F392)</f>
        <v>1200</v>
      </c>
      <c r="J415" s="26">
        <f>IF([1]DRUM!G392="","",[1]DRUM!G392)</f>
        <v>1470</v>
      </c>
      <c r="K415" s="26">
        <f>IF([1]DRUM!H392="","",[1]DRUM!H392)</f>
        <v>1470</v>
      </c>
      <c r="L415" s="26" t="str">
        <f>IF([1]DRUM!I392="","",[1]DRUM!I392)</f>
        <v>Supported</v>
      </c>
      <c r="M415" s="26">
        <f>IF([1]DRUM!J392="","",
IF(AND([1]DRUM!K392="Wooden Drum",[1]DRUM!J392&gt;Max_WD_Capacity),Max_WD_Capacity,
[1]DRUM!J392))</f>
        <v>7500</v>
      </c>
      <c r="N415" s="26" t="str">
        <f>IF([1]DRUM!K392="","",[1]DRUM!K392)</f>
        <v>Wooden Drum</v>
      </c>
      <c r="O415" s="26">
        <f>IF([1]DRUM!L392="","",[1]DRUM!L392)</f>
        <v>430</v>
      </c>
      <c r="P415" s="26">
        <f>IF([1]DRUM!M392="","",[1]DRUM!M392)</f>
        <v>124</v>
      </c>
      <c r="Q415" s="26">
        <f>IF([1]DRUM!N392="","",[1]DRUM!N392)</f>
        <v>3.2138492846223583</v>
      </c>
      <c r="R415" s="26" t="str">
        <f t="shared" si="68"/>
        <v>Export - Europe</v>
      </c>
      <c r="S415" s="26">
        <f ca="1">IF(N415="",0,
IF(Knee_Application="YES",Knee_Width,IF(Knee_Application="NO",0,
IF(OR(Cable_Type="OH",SearchData("Conductor",Cable_Desc)),0,
IF(N415="Steel Drum",Knee_Width,
IF(N415="Plywood Drum",0,
IF(Country="UAE",0,
IF(AND(OR(SearchData("LSHF",Cable_Desc),SearchData("LSZH",Cable_Desc),SearchData("LS0H",Cable_Desc),SearchData("LSOH",Cable_Desc)),D.nom&gt;40),Knee_Width,
IF(AND(Country="Egypt",D.nom&gt;60),Knee_Width,
IF(AND(Country&lt;&gt;"Egypt",D.nom&gt;35),Knee_Width,
0))))))))))</f>
        <v>125</v>
      </c>
      <c r="T415" s="118">
        <f t="shared" ca="1" si="63"/>
        <v>8</v>
      </c>
      <c r="U415" s="118">
        <f t="shared" ca="1" si="64"/>
        <v>3</v>
      </c>
      <c r="V415" s="117">
        <f t="shared" ca="1" si="65"/>
        <v>102.90349568686437</v>
      </c>
      <c r="W415" s="64">
        <f t="shared" ca="1" si="66"/>
        <v>0</v>
      </c>
      <c r="X415" s="64">
        <f t="shared" ca="1" si="69"/>
        <v>1</v>
      </c>
      <c r="Y415" s="64">
        <f t="shared" ca="1" si="67"/>
        <v>0</v>
      </c>
      <c r="AM415" s="156"/>
    </row>
    <row r="416" spans="1:39">
      <c r="A416" s="12">
        <f t="shared" ca="1" si="60"/>
        <v>0</v>
      </c>
      <c r="B416" s="12" t="str">
        <f>IF([1]DRUM!A393="","",[1]DRUM!A393)</f>
        <v>Export - Europe</v>
      </c>
      <c r="C416" s="12">
        <f t="shared" ca="1" si="61"/>
        <v>0</v>
      </c>
      <c r="D416" s="155">
        <f t="shared" ca="1" si="62"/>
        <v>0</v>
      </c>
      <c r="E416" s="26" t="str">
        <f>IF([1]DRUM!B393="","",[1]DRUM!B393)</f>
        <v>WDB220062</v>
      </c>
      <c r="F416" s="26">
        <f>IF([1]DRUM!C393="","",[1]DRUM!C393)</f>
        <v>2250</v>
      </c>
      <c r="G416" s="26">
        <f>IF([1]DRUM!D393="","",[1]DRUM!D393)</f>
        <v>2200</v>
      </c>
      <c r="H416" s="26">
        <f>IF([1]DRUM!E393="","",[1]DRUM!E393)</f>
        <v>1250</v>
      </c>
      <c r="I416" s="26">
        <f>IF([1]DRUM!F393="","",[1]DRUM!F393)</f>
        <v>1200</v>
      </c>
      <c r="J416" s="26">
        <f>IF([1]DRUM!G393="","",[1]DRUM!G393)</f>
        <v>1470</v>
      </c>
      <c r="K416" s="26">
        <f>IF([1]DRUM!H393="","",[1]DRUM!H393)</f>
        <v>1470</v>
      </c>
      <c r="L416" s="26" t="str">
        <f>IF([1]DRUM!I393="","",[1]DRUM!I393)</f>
        <v/>
      </c>
      <c r="M416" s="26">
        <f>IF([1]DRUM!J393="","",
IF(AND([1]DRUM!K393="Wooden Drum",[1]DRUM!J393&gt;Max_WD_Capacity),Max_WD_Capacity,
[1]DRUM!J393))</f>
        <v>3000</v>
      </c>
      <c r="N416" s="26" t="str">
        <f>IF([1]DRUM!K393="","",[1]DRUM!K393)</f>
        <v>Wooden Drum</v>
      </c>
      <c r="O416" s="26">
        <f>IF([1]DRUM!L393="","",[1]DRUM!L393)</f>
        <v>360</v>
      </c>
      <c r="P416" s="26">
        <f>IF([1]DRUM!M393="","",[1]DRUM!M393)</f>
        <v>130</v>
      </c>
      <c r="Q416" s="26">
        <f>IF([1]DRUM!N393="","",[1]DRUM!N393)</f>
        <v>3.0889709766421638</v>
      </c>
      <c r="R416" s="26" t="str">
        <f t="shared" si="68"/>
        <v>Export - Europe</v>
      </c>
      <c r="S416" s="26">
        <f ca="1">IF(N416="",0,
IF(Knee_Application="YES",Knee_Width,IF(Knee_Application="NO",0,
IF(OR(Cable_Type="OH",SearchData("Conductor",Cable_Desc)),0,
IF(N416="Steel Drum",Knee_Width,
IF(N416="Plywood Drum",0,
IF(Country="UAE",0,
IF(AND(OR(SearchData("LSHF",Cable_Desc),SearchData("LSZH",Cable_Desc),SearchData("LS0H",Cable_Desc),SearchData("LSOH",Cable_Desc)),D.nom&gt;40),Knee_Width,
IF(AND(Country="Egypt",D.nom&gt;60),Knee_Width,
IF(AND(Country&lt;&gt;"Egypt",D.nom&gt;35),Knee_Width,
0))))))))))</f>
        <v>125</v>
      </c>
      <c r="T416" s="118">
        <f t="shared" ca="1" si="63"/>
        <v>8</v>
      </c>
      <c r="U416" s="118">
        <f t="shared" ca="1" si="64"/>
        <v>2</v>
      </c>
      <c r="V416" s="117">
        <f t="shared" ca="1" si="65"/>
        <v>75.056418405444461</v>
      </c>
      <c r="W416" s="64">
        <f t="shared" ca="1" si="66"/>
        <v>0</v>
      </c>
      <c r="X416" s="64">
        <f t="shared" ca="1" si="69"/>
        <v>0</v>
      </c>
      <c r="Y416" s="64">
        <f t="shared" ca="1" si="67"/>
        <v>0</v>
      </c>
      <c r="AM416" s="156"/>
    </row>
    <row r="417" spans="1:39">
      <c r="A417" s="12">
        <f t="shared" ca="1" si="60"/>
        <v>0</v>
      </c>
      <c r="B417" s="12" t="str">
        <f>IF([1]DRUM!A394="","",[1]DRUM!A394)</f>
        <v>Export - Europe</v>
      </c>
      <c r="C417" s="12">
        <f t="shared" ca="1" si="61"/>
        <v>0</v>
      </c>
      <c r="D417" s="155">
        <f t="shared" ca="1" si="62"/>
        <v>0</v>
      </c>
      <c r="E417" s="26" t="str">
        <f>IF([1]DRUM!B394="","",[1]DRUM!B394)</f>
        <v>WDB220020</v>
      </c>
      <c r="F417" s="26">
        <f>IF([1]DRUM!C394="","",[1]DRUM!C394)</f>
        <v>2250</v>
      </c>
      <c r="G417" s="26">
        <f>IF([1]DRUM!D394="","",[1]DRUM!D394)</f>
        <v>2200</v>
      </c>
      <c r="H417" s="26">
        <f>IF([1]DRUM!E394="","",[1]DRUM!E394)</f>
        <v>1000</v>
      </c>
      <c r="I417" s="26">
        <f>IF([1]DRUM!F394="","",[1]DRUM!F394)</f>
        <v>1200</v>
      </c>
      <c r="J417" s="26">
        <f>IF([1]DRUM!G394="","",[1]DRUM!G394)</f>
        <v>1470</v>
      </c>
      <c r="K417" s="26">
        <f>IF([1]DRUM!H394="","",[1]DRUM!H394)</f>
        <v>1470</v>
      </c>
      <c r="L417" s="26" t="str">
        <f>IF([1]DRUM!I394="","",[1]DRUM!I394)</f>
        <v/>
      </c>
      <c r="M417" s="26">
        <f>IF([1]DRUM!J394="","",
IF(AND([1]DRUM!K394="Wooden Drum",[1]DRUM!J394&gt;Max_WD_Capacity),Max_WD_Capacity,
[1]DRUM!J394))</f>
        <v>3000</v>
      </c>
      <c r="N417" s="26" t="str">
        <f>IF([1]DRUM!K394="","",[1]DRUM!K394)</f>
        <v>Wooden Drum</v>
      </c>
      <c r="O417" s="26">
        <f>IF([1]DRUM!L394="","",[1]DRUM!L394)</f>
        <v>450</v>
      </c>
      <c r="P417" s="26">
        <f>IF([1]DRUM!M394="","",[1]DRUM!M394)</f>
        <v>130</v>
      </c>
      <c r="Q417" s="26">
        <f>IF([1]DRUM!N394="","",[1]DRUM!N394)</f>
        <v>3.6191147369354422</v>
      </c>
      <c r="R417" s="26" t="str">
        <f t="shared" si="68"/>
        <v>Export - Europe</v>
      </c>
      <c r="S417" s="26">
        <f ca="1">IF(N417="",0,
IF(Knee_Application="YES",Knee_Width,IF(Knee_Application="NO",0,
IF(OR(Cable_Type="OH",SearchData("Conductor",Cable_Desc)),0,
IF(N417="Steel Drum",Knee_Width,
IF(N417="Plywood Drum",0,
IF(Country="UAE",0,
IF(AND(OR(SearchData("LSHF",Cable_Desc),SearchData("LSZH",Cable_Desc),SearchData("LS0H",Cable_Desc),SearchData("LSOH",Cable_Desc)),D.nom&gt;40),Knee_Width,
IF(AND(Country="Egypt",D.nom&gt;60),Knee_Width,
IF(AND(Country&lt;&gt;"Egypt",D.nom&gt;35),Knee_Width,
0))))))))))</f>
        <v>125</v>
      </c>
      <c r="T417" s="118">
        <f t="shared" ca="1" si="63"/>
        <v>8</v>
      </c>
      <c r="U417" s="118">
        <f t="shared" ca="1" si="64"/>
        <v>3</v>
      </c>
      <c r="V417" s="117">
        <f t="shared" ca="1" si="65"/>
        <v>102.90349568686437</v>
      </c>
      <c r="W417" s="64">
        <f t="shared" ca="1" si="66"/>
        <v>0</v>
      </c>
      <c r="X417" s="64">
        <f t="shared" ca="1" si="69"/>
        <v>0</v>
      </c>
      <c r="Y417" s="64">
        <f t="shared" ca="1" si="67"/>
        <v>0</v>
      </c>
      <c r="AM417" s="156"/>
    </row>
    <row r="418" spans="1:39">
      <c r="A418" s="12">
        <f t="shared" ca="1" si="60"/>
        <v>0</v>
      </c>
      <c r="B418" s="12" t="str">
        <f>IF([1]DRUM!A395="","",[1]DRUM!A395)</f>
        <v>Export - Europe</v>
      </c>
      <c r="C418" s="12">
        <f t="shared" ca="1" si="61"/>
        <v>0</v>
      </c>
      <c r="D418" s="155">
        <f t="shared" ca="1" si="62"/>
        <v>0</v>
      </c>
      <c r="E418" s="26" t="str">
        <f>IF([1]DRUM!B395="","",[1]DRUM!B395)</f>
        <v>WDB220086</v>
      </c>
      <c r="F418" s="26">
        <f>IF([1]DRUM!C395="","",[1]DRUM!C395)</f>
        <v>2250</v>
      </c>
      <c r="G418" s="26">
        <f>IF([1]DRUM!D395="","",[1]DRUM!D395)</f>
        <v>2200</v>
      </c>
      <c r="H418" s="26">
        <f>IF([1]DRUM!E395="","",[1]DRUM!E395)</f>
        <v>900</v>
      </c>
      <c r="I418" s="26">
        <f>IF([1]DRUM!F395="","",[1]DRUM!F395)</f>
        <v>1200</v>
      </c>
      <c r="J418" s="26">
        <f>IF([1]DRUM!G395="","",[1]DRUM!G395)</f>
        <v>1470</v>
      </c>
      <c r="K418" s="26">
        <f>IF([1]DRUM!H395="","",[1]DRUM!H395)</f>
        <v>1470</v>
      </c>
      <c r="L418" s="26" t="str">
        <f>IF([1]DRUM!I395="","",[1]DRUM!I395)</f>
        <v/>
      </c>
      <c r="M418" s="26">
        <f>IF([1]DRUM!J395="","",
IF(AND([1]DRUM!K395="Wooden Drum",[1]DRUM!J395&gt;Max_WD_Capacity),Max_WD_Capacity,
[1]DRUM!J395))</f>
        <v>3000</v>
      </c>
      <c r="N418" s="26" t="str">
        <f>IF([1]DRUM!K395="","",[1]DRUM!K395)</f>
        <v>Wooden Drum</v>
      </c>
      <c r="O418" s="26">
        <f>IF([1]DRUM!L395="","",[1]DRUM!L395)</f>
        <v>300</v>
      </c>
      <c r="P418" s="26">
        <f>IF([1]DRUM!M395="","",[1]DRUM!M395)</f>
        <v>130</v>
      </c>
      <c r="Q418" s="26">
        <f>IF([1]DRUM!N395="","",[1]DRUM!N395)</f>
        <v>3.7981855181900603</v>
      </c>
      <c r="R418" s="26" t="str">
        <f t="shared" si="68"/>
        <v>Export - Europe</v>
      </c>
      <c r="S418" s="26">
        <f ca="1">IF(N418="",0,
IF(Knee_Application="YES",Knee_Width,IF(Knee_Application="NO",0,
IF(OR(Cable_Type="OH",SearchData("Conductor",Cable_Desc)),0,
IF(N418="Steel Drum",Knee_Width,
IF(N418="Plywood Drum",0,
IF(Country="UAE",0,
IF(AND(OR(SearchData("LSHF",Cable_Desc),SearchData("LSZH",Cable_Desc),SearchData("LS0H",Cable_Desc),SearchData("LSOH",Cable_Desc)),D.nom&gt;40),Knee_Width,
IF(AND(Country="Egypt",D.nom&gt;60),Knee_Width,
IF(AND(Country&lt;&gt;"Egypt",D.nom&gt;35),Knee_Width,
0))))))))))</f>
        <v>125</v>
      </c>
      <c r="T418" s="118">
        <f t="shared" ca="1" si="63"/>
        <v>8</v>
      </c>
      <c r="U418" s="118">
        <f t="shared" ca="1" si="64"/>
        <v>4</v>
      </c>
      <c r="V418" s="117">
        <f t="shared" ca="1" si="65"/>
        <v>139.37612975798046</v>
      </c>
      <c r="W418" s="64">
        <f t="shared" ca="1" si="66"/>
        <v>0</v>
      </c>
      <c r="X418" s="64">
        <f t="shared" ca="1" si="69"/>
        <v>0</v>
      </c>
      <c r="Y418" s="64">
        <f t="shared" ca="1" si="67"/>
        <v>0</v>
      </c>
      <c r="AM418" s="156"/>
    </row>
    <row r="419" spans="1:39">
      <c r="A419" s="12">
        <f t="shared" ca="1" si="60"/>
        <v>0</v>
      </c>
      <c r="B419" s="12" t="str">
        <f>IF([1]DRUM!A396="","",[1]DRUM!A396)</f>
        <v>Export - Europe</v>
      </c>
      <c r="C419" s="12">
        <f t="shared" ca="1" si="61"/>
        <v>0</v>
      </c>
      <c r="D419" s="155">
        <f t="shared" ca="1" si="62"/>
        <v>0</v>
      </c>
      <c r="E419" s="26" t="str">
        <f>IF([1]DRUM!B396="","",[1]DRUM!B396)</f>
        <v>WDB220047</v>
      </c>
      <c r="F419" s="26">
        <f>IF([1]DRUM!C396="","",[1]DRUM!C396)</f>
        <v>2250</v>
      </c>
      <c r="G419" s="26">
        <f>IF([1]DRUM!D396="","",[1]DRUM!D396)</f>
        <v>2200</v>
      </c>
      <c r="H419" s="26">
        <f>IF([1]DRUM!E396="","",[1]DRUM!E396)</f>
        <v>900</v>
      </c>
      <c r="I419" s="26">
        <f>IF([1]DRUM!F396="","",[1]DRUM!F396)</f>
        <v>1200</v>
      </c>
      <c r="J419" s="26">
        <f>IF([1]DRUM!G396="","",[1]DRUM!G396)</f>
        <v>1470</v>
      </c>
      <c r="K419" s="26">
        <f>IF([1]DRUM!H396="","",[1]DRUM!H396)</f>
        <v>1470</v>
      </c>
      <c r="L419" s="26" t="str">
        <f>IF([1]DRUM!I396="","",[1]DRUM!I396)</f>
        <v/>
      </c>
      <c r="M419" s="26">
        <f>IF([1]DRUM!J396="","",
IF(AND([1]DRUM!K396="Wooden Drum",[1]DRUM!J396&gt;Max_WD_Capacity),Max_WD_Capacity,
[1]DRUM!J396))</f>
        <v>3500</v>
      </c>
      <c r="N419" s="26" t="str">
        <f>IF([1]DRUM!K396="","",[1]DRUM!K396)</f>
        <v>Wooden Drum</v>
      </c>
      <c r="O419" s="26">
        <f>IF([1]DRUM!L396="","",[1]DRUM!L396)</f>
        <v>350</v>
      </c>
      <c r="P419" s="26">
        <f>IF([1]DRUM!M396="","",[1]DRUM!M396)</f>
        <v>130</v>
      </c>
      <c r="Q419" s="26">
        <f>IF([1]DRUM!N396="","",[1]DRUM!N396)</f>
        <v>3.7981855181900603</v>
      </c>
      <c r="R419" s="26" t="str">
        <f t="shared" si="68"/>
        <v>Export - Europe</v>
      </c>
      <c r="S419" s="26">
        <f ca="1">IF(N419="",0,
IF(Knee_Application="YES",Knee_Width,IF(Knee_Application="NO",0,
IF(OR(Cable_Type="OH",SearchData("Conductor",Cable_Desc)),0,
IF(N419="Steel Drum",Knee_Width,
IF(N419="Plywood Drum",0,
IF(Country="UAE",0,
IF(AND(OR(SearchData("LSHF",Cable_Desc),SearchData("LSZH",Cable_Desc),SearchData("LS0H",Cable_Desc),SearchData("LSOH",Cable_Desc)),D.nom&gt;40),Knee_Width,
IF(AND(Country="Egypt",D.nom&gt;60),Knee_Width,
IF(AND(Country&lt;&gt;"Egypt",D.nom&gt;35),Knee_Width,
0))))))))))</f>
        <v>125</v>
      </c>
      <c r="T419" s="118">
        <f t="shared" ca="1" si="63"/>
        <v>8</v>
      </c>
      <c r="U419" s="118">
        <f t="shared" ca="1" si="64"/>
        <v>4</v>
      </c>
      <c r="V419" s="117">
        <f t="shared" ca="1" si="65"/>
        <v>139.37612975798046</v>
      </c>
      <c r="W419" s="64">
        <f t="shared" ca="1" si="66"/>
        <v>0</v>
      </c>
      <c r="X419" s="64">
        <f t="shared" ca="1" si="69"/>
        <v>1</v>
      </c>
      <c r="Y419" s="64">
        <f t="shared" ca="1" si="67"/>
        <v>0</v>
      </c>
      <c r="AM419" s="156"/>
    </row>
    <row r="420" spans="1:39">
      <c r="A420" s="12">
        <f t="shared" ca="1" si="60"/>
        <v>0</v>
      </c>
      <c r="B420" s="12" t="str">
        <f>IF([1]DRUM!A397="","",[1]DRUM!A397)</f>
        <v>Export - Europe</v>
      </c>
      <c r="C420" s="12">
        <f t="shared" ca="1" si="61"/>
        <v>0</v>
      </c>
      <c r="D420" s="155">
        <f t="shared" ca="1" si="62"/>
        <v>0</v>
      </c>
      <c r="E420" s="26" t="str">
        <f>IF([1]DRUM!B397="","",[1]DRUM!B397)</f>
        <v>WDB220076</v>
      </c>
      <c r="F420" s="26">
        <f>IF([1]DRUM!C397="","",[1]DRUM!C397)</f>
        <v>2250</v>
      </c>
      <c r="G420" s="26">
        <f>IF([1]DRUM!D397="","",[1]DRUM!D397)</f>
        <v>2200</v>
      </c>
      <c r="H420" s="26">
        <f>IF([1]DRUM!E397="","",[1]DRUM!E397)</f>
        <v>1300</v>
      </c>
      <c r="I420" s="26">
        <f>IF([1]DRUM!F397="","",[1]DRUM!F397)</f>
        <v>1000</v>
      </c>
      <c r="J420" s="26">
        <f>IF([1]DRUM!G397="","",[1]DRUM!G397)</f>
        <v>1200</v>
      </c>
      <c r="K420" s="26">
        <f>IF([1]DRUM!H397="","",[1]DRUM!H397)</f>
        <v>1200</v>
      </c>
      <c r="L420" s="26" t="str">
        <f>IF([1]DRUM!I397="","",[1]DRUM!I397)</f>
        <v>Supported</v>
      </c>
      <c r="M420" s="26">
        <f>IF([1]DRUM!J397="","",
IF(AND([1]DRUM!K397="Wooden Drum",[1]DRUM!J397&gt;Max_WD_Capacity),Max_WD_Capacity,
[1]DRUM!J397))</f>
        <v>5000</v>
      </c>
      <c r="N420" s="26" t="str">
        <f>IF([1]DRUM!K397="","",[1]DRUM!K397)</f>
        <v>Wooden Drum</v>
      </c>
      <c r="O420" s="26">
        <f>IF([1]DRUM!L397="","",[1]DRUM!L397)</f>
        <v>410</v>
      </c>
      <c r="P420" s="26">
        <f>IF([1]DRUM!M397="","",[1]DRUM!M397)</f>
        <v>106</v>
      </c>
      <c r="Q420" s="26">
        <f>IF([1]DRUM!N397="","",[1]DRUM!N397)</f>
        <v>2.4740042147019619</v>
      </c>
      <c r="R420" s="26" t="str">
        <f t="shared" si="68"/>
        <v>Export - Europe</v>
      </c>
      <c r="S420" s="26">
        <f ca="1">IF(N420="",0,
IF(Knee_Application="YES",Knee_Width,IF(Knee_Application="NO",0,
IF(OR(Cable_Type="OH",SearchData("Conductor",Cable_Desc)),0,
IF(N420="Steel Drum",Knee_Width,
IF(N420="Plywood Drum",0,
IF(Country="UAE",0,
IF(AND(OR(SearchData("LSHF",Cable_Desc),SearchData("LSZH",Cable_Desc),SearchData("LS0H",Cable_Desc),SearchData("LSOH",Cable_Desc)),D.nom&gt;40),Knee_Width,
IF(AND(Country="Egypt",D.nom&gt;60),Knee_Width,
IF(AND(Country&lt;&gt;"Egypt",D.nom&gt;35),Knee_Width,
0))))))))))</f>
        <v>125</v>
      </c>
      <c r="T420" s="118">
        <f t="shared" ca="1" si="63"/>
        <v>7</v>
      </c>
      <c r="U420" s="118">
        <f t="shared" ca="1" si="64"/>
        <v>2</v>
      </c>
      <c r="V420" s="117">
        <f t="shared" ca="1" si="65"/>
        <v>67.873480962276759</v>
      </c>
      <c r="W420" s="64">
        <f t="shared" ca="1" si="66"/>
        <v>0</v>
      </c>
      <c r="X420" s="64">
        <f t="shared" ca="1" si="69"/>
        <v>1</v>
      </c>
      <c r="Y420" s="64">
        <f t="shared" ca="1" si="67"/>
        <v>0</v>
      </c>
      <c r="AM420" s="156"/>
    </row>
    <row r="421" spans="1:39">
      <c r="A421" s="12">
        <f t="shared" ca="1" si="60"/>
        <v>0</v>
      </c>
      <c r="B421" s="12" t="str">
        <f>IF([1]DRUM!A398="","",[1]DRUM!A398)</f>
        <v>Export - Europe</v>
      </c>
      <c r="C421" s="12">
        <f t="shared" ca="1" si="61"/>
        <v>0</v>
      </c>
      <c r="D421" s="155">
        <f t="shared" ca="1" si="62"/>
        <v>0</v>
      </c>
      <c r="E421" s="26" t="str">
        <f>IF([1]DRUM!B398="","",[1]DRUM!B398)</f>
        <v>WDB220036</v>
      </c>
      <c r="F421" s="26">
        <f>IF([1]DRUM!C398="","",[1]DRUM!C398)</f>
        <v>2250</v>
      </c>
      <c r="G421" s="26">
        <f>IF([1]DRUM!D398="","",[1]DRUM!D398)</f>
        <v>2200</v>
      </c>
      <c r="H421" s="26">
        <f>IF([1]DRUM!E398="","",[1]DRUM!E398)</f>
        <v>1250</v>
      </c>
      <c r="I421" s="26">
        <f>IF([1]DRUM!F398="","",[1]DRUM!F398)</f>
        <v>1200</v>
      </c>
      <c r="J421" s="26">
        <f>IF([1]DRUM!G398="","",[1]DRUM!G398)</f>
        <v>1470</v>
      </c>
      <c r="K421" s="26">
        <f>IF([1]DRUM!H398="","",[1]DRUM!H398)</f>
        <v>1470</v>
      </c>
      <c r="L421" s="26" t="str">
        <f>IF([1]DRUM!I398="","",[1]DRUM!I398)</f>
        <v/>
      </c>
      <c r="M421" s="26">
        <f>IF([1]DRUM!J398="","",
IF(AND([1]DRUM!K398="Wooden Drum",[1]DRUM!J398&gt;Max_WD_Capacity),Max_WD_Capacity,
[1]DRUM!J398))</f>
        <v>5000</v>
      </c>
      <c r="N421" s="26" t="str">
        <f>IF([1]DRUM!K398="","",[1]DRUM!K398)</f>
        <v>Wooden Drum</v>
      </c>
      <c r="O421" s="26">
        <f>IF([1]DRUM!L398="","",[1]DRUM!L398)</f>
        <v>610</v>
      </c>
      <c r="P421" s="26">
        <f>IF([1]DRUM!M398="","",[1]DRUM!M398)</f>
        <v>130</v>
      </c>
      <c r="Q421" s="26">
        <f>IF([1]DRUM!N398="","",[1]DRUM!N398)</f>
        <v>3.0889709766421638</v>
      </c>
      <c r="R421" s="26" t="str">
        <f t="shared" si="68"/>
        <v>Export - Europe</v>
      </c>
      <c r="S421" s="26">
        <f ca="1">IF(N421="",0,
IF(Knee_Application="YES",Knee_Width,IF(Knee_Application="NO",0,
IF(OR(Cable_Type="OH",SearchData("Conductor",Cable_Desc)),0,
IF(N421="Steel Drum",Knee_Width,
IF(N421="Plywood Drum",0,
IF(Country="UAE",0,
IF(AND(OR(SearchData("LSHF",Cable_Desc),SearchData("LSZH",Cable_Desc),SearchData("LS0H",Cable_Desc),SearchData("LSOH",Cable_Desc)),D.nom&gt;40),Knee_Width,
IF(AND(Country="Egypt",D.nom&gt;60),Knee_Width,
IF(AND(Country&lt;&gt;"Egypt",D.nom&gt;35),Knee_Width,
0))))))))))</f>
        <v>125</v>
      </c>
      <c r="T421" s="118">
        <f t="shared" ca="1" si="63"/>
        <v>8</v>
      </c>
      <c r="U421" s="118">
        <f t="shared" ca="1" si="64"/>
        <v>2</v>
      </c>
      <c r="V421" s="117">
        <f t="shared" ca="1" si="65"/>
        <v>75.056418405444461</v>
      </c>
      <c r="W421" s="64">
        <f t="shared" ca="1" si="66"/>
        <v>0</v>
      </c>
      <c r="X421" s="64">
        <f t="shared" ca="1" si="69"/>
        <v>1</v>
      </c>
      <c r="Y421" s="64">
        <f t="shared" ca="1" si="67"/>
        <v>0</v>
      </c>
      <c r="AM421" s="156"/>
    </row>
    <row r="422" spans="1:39">
      <c r="A422" s="12">
        <f t="shared" ca="1" si="60"/>
        <v>0</v>
      </c>
      <c r="B422" s="12" t="str">
        <f>IF([1]DRUM!A399="","",[1]DRUM!A399)</f>
        <v>Export - Europe</v>
      </c>
      <c r="C422" s="12">
        <f t="shared" ca="1" si="61"/>
        <v>0</v>
      </c>
      <c r="D422" s="155">
        <f t="shared" ca="1" si="62"/>
        <v>0</v>
      </c>
      <c r="E422" s="26" t="str">
        <f>IF([1]DRUM!B399="","",[1]DRUM!B399)</f>
        <v>WDB220009</v>
      </c>
      <c r="F422" s="26">
        <f>IF([1]DRUM!C399="","",[1]DRUM!C399)</f>
        <v>2250</v>
      </c>
      <c r="G422" s="26">
        <f>IF([1]DRUM!D399="","",[1]DRUM!D399)</f>
        <v>2200</v>
      </c>
      <c r="H422" s="26">
        <f>IF([1]DRUM!E399="","",[1]DRUM!E399)</f>
        <v>1000</v>
      </c>
      <c r="I422" s="26">
        <f>IF([1]DRUM!F399="","",[1]DRUM!F399)</f>
        <v>1200</v>
      </c>
      <c r="J422" s="26">
        <f>IF([1]DRUM!G399="","",[1]DRUM!G399)</f>
        <v>1470</v>
      </c>
      <c r="K422" s="26">
        <f>IF([1]DRUM!H399="","",[1]DRUM!H399)</f>
        <v>1470</v>
      </c>
      <c r="L422" s="26" t="str">
        <f>IF([1]DRUM!I399="","",[1]DRUM!I399)</f>
        <v>Supported</v>
      </c>
      <c r="M422" s="26">
        <f>IF([1]DRUM!J399="","",
IF(AND([1]DRUM!K399="Wooden Drum",[1]DRUM!J399&gt;Max_WD_Capacity),Max_WD_Capacity,
[1]DRUM!J399))</f>
        <v>5000</v>
      </c>
      <c r="N422" s="26" t="str">
        <f>IF([1]DRUM!K399="","",[1]DRUM!K399)</f>
        <v>Wooden Drum</v>
      </c>
      <c r="O422" s="26">
        <f>IF([1]DRUM!L399="","",[1]DRUM!L399)</f>
        <v>450</v>
      </c>
      <c r="P422" s="26">
        <f>IF([1]DRUM!M399="","",[1]DRUM!M399)</f>
        <v>130</v>
      </c>
      <c r="Q422" s="26">
        <f>IF([1]DRUM!N399="","",[1]DRUM!N399)</f>
        <v>3.6191147369354422</v>
      </c>
      <c r="R422" s="26" t="str">
        <f t="shared" si="68"/>
        <v>Export - Europe</v>
      </c>
      <c r="S422" s="26">
        <f ca="1">IF(N422="",0,
IF(Knee_Application="YES",Knee_Width,IF(Knee_Application="NO",0,
IF(OR(Cable_Type="OH",SearchData("Conductor",Cable_Desc)),0,
IF(N422="Steel Drum",Knee_Width,
IF(N422="Plywood Drum",0,
IF(Country="UAE",0,
IF(AND(OR(SearchData("LSHF",Cable_Desc),SearchData("LSZH",Cable_Desc),SearchData("LS0H",Cable_Desc),SearchData("LSOH",Cable_Desc)),D.nom&gt;40),Knee_Width,
IF(AND(Country="Egypt",D.nom&gt;60),Knee_Width,
IF(AND(Country&lt;&gt;"Egypt",D.nom&gt;35),Knee_Width,
0))))))))))</f>
        <v>125</v>
      </c>
      <c r="T422" s="118">
        <f t="shared" ca="1" si="63"/>
        <v>8</v>
      </c>
      <c r="U422" s="118">
        <f t="shared" ca="1" si="64"/>
        <v>3</v>
      </c>
      <c r="V422" s="117">
        <f t="shared" ca="1" si="65"/>
        <v>102.90349568686437</v>
      </c>
      <c r="W422" s="64">
        <f t="shared" ca="1" si="66"/>
        <v>0</v>
      </c>
      <c r="X422" s="64">
        <f t="shared" ca="1" si="69"/>
        <v>1</v>
      </c>
      <c r="Y422" s="64">
        <f t="shared" ca="1" si="67"/>
        <v>0</v>
      </c>
      <c r="AM422" s="156"/>
    </row>
    <row r="423" spans="1:39">
      <c r="A423" s="12">
        <f t="shared" ca="1" si="60"/>
        <v>0</v>
      </c>
      <c r="B423" s="12" t="str">
        <f>IF([1]DRUM!A400="","",[1]DRUM!A400)</f>
        <v>Export - Europe</v>
      </c>
      <c r="C423" s="12">
        <f t="shared" ca="1" si="61"/>
        <v>0</v>
      </c>
      <c r="D423" s="155">
        <f t="shared" ca="1" si="62"/>
        <v>0</v>
      </c>
      <c r="E423" s="26" t="str">
        <f>IF([1]DRUM!B400="","",[1]DRUM!B400)</f>
        <v>WDB220025</v>
      </c>
      <c r="F423" s="26">
        <f>IF([1]DRUM!C400="","",[1]DRUM!C400)</f>
        <v>2250</v>
      </c>
      <c r="G423" s="26">
        <f>IF([1]DRUM!D400="","",[1]DRUM!D400)</f>
        <v>2200</v>
      </c>
      <c r="H423" s="26">
        <f>IF([1]DRUM!E400="","",[1]DRUM!E400)</f>
        <v>950</v>
      </c>
      <c r="I423" s="26">
        <f>IF([1]DRUM!F400="","",[1]DRUM!F400)</f>
        <v>1200</v>
      </c>
      <c r="J423" s="26">
        <f>IF([1]DRUM!G400="","",[1]DRUM!G400)</f>
        <v>1470</v>
      </c>
      <c r="K423" s="26">
        <f>IF([1]DRUM!H400="","",[1]DRUM!H400)</f>
        <v>1470</v>
      </c>
      <c r="L423" s="26" t="str">
        <f>IF([1]DRUM!I400="","",[1]DRUM!I400)</f>
        <v>Supported</v>
      </c>
      <c r="M423" s="26">
        <f>IF([1]DRUM!J400="","",
IF(AND([1]DRUM!K400="Wooden Drum",[1]DRUM!J400&gt;Max_WD_Capacity),Max_WD_Capacity,
[1]DRUM!J400))</f>
        <v>5000</v>
      </c>
      <c r="N423" s="26" t="str">
        <f>IF([1]DRUM!K400="","",[1]DRUM!K400)</f>
        <v>Wooden Drum</v>
      </c>
      <c r="O423" s="26">
        <f>IF([1]DRUM!L400="","",[1]DRUM!L400)</f>
        <v>450</v>
      </c>
      <c r="P423" s="26">
        <f>IF([1]DRUM!M400="","",[1]DRUM!M400)</f>
        <v>130</v>
      </c>
      <c r="Q423" s="26">
        <f>IF([1]DRUM!N400="","",[1]DRUM!N400)</f>
        <v>3.7110063220529432</v>
      </c>
      <c r="R423" s="26" t="str">
        <f t="shared" si="68"/>
        <v>Export - Europe</v>
      </c>
      <c r="S423" s="26">
        <f ca="1">IF(N423="",0,
IF(Knee_Application="YES",Knee_Width,IF(Knee_Application="NO",0,
IF(OR(Cable_Type="OH",SearchData("Conductor",Cable_Desc)),0,
IF(N423="Steel Drum",Knee_Width,
IF(N423="Plywood Drum",0,
IF(Country="UAE",0,
IF(AND(OR(SearchData("LSHF",Cable_Desc),SearchData("LSZH",Cable_Desc),SearchData("LS0H",Cable_Desc),SearchData("LSOH",Cable_Desc)),D.nom&gt;40),Knee_Width,
IF(AND(Country="Egypt",D.nom&gt;60),Knee_Width,
IF(AND(Country&lt;&gt;"Egypt",D.nom&gt;35),Knee_Width,
0))))))))))</f>
        <v>125</v>
      </c>
      <c r="T423" s="118">
        <f t="shared" ca="1" si="63"/>
        <v>8</v>
      </c>
      <c r="U423" s="118">
        <f t="shared" ca="1" si="64"/>
        <v>4</v>
      </c>
      <c r="V423" s="117">
        <f t="shared" ca="1" si="65"/>
        <v>144.40267800372413</v>
      </c>
      <c r="W423" s="64">
        <f t="shared" ca="1" si="66"/>
        <v>0</v>
      </c>
      <c r="X423" s="64">
        <f t="shared" ca="1" si="69"/>
        <v>1</v>
      </c>
      <c r="Y423" s="64">
        <f t="shared" ca="1" si="67"/>
        <v>0</v>
      </c>
      <c r="AM423" s="156"/>
    </row>
    <row r="424" spans="1:39">
      <c r="A424" s="12">
        <f t="shared" ca="1" si="60"/>
        <v>0</v>
      </c>
      <c r="B424" s="12" t="str">
        <f>IF([1]DRUM!A401="","",[1]DRUM!A401)</f>
        <v>Export - Europe</v>
      </c>
      <c r="C424" s="12">
        <f t="shared" ca="1" si="61"/>
        <v>0</v>
      </c>
      <c r="D424" s="155">
        <f t="shared" ca="1" si="62"/>
        <v>0</v>
      </c>
      <c r="E424" s="26" t="str">
        <f>IF([1]DRUM!B401="","",[1]DRUM!B401)</f>
        <v>WDB220046</v>
      </c>
      <c r="F424" s="26">
        <f>IF([1]DRUM!C401="","",[1]DRUM!C401)</f>
        <v>2250</v>
      </c>
      <c r="G424" s="26">
        <f>IF([1]DRUM!D401="","",[1]DRUM!D401)</f>
        <v>2200</v>
      </c>
      <c r="H424" s="26">
        <f>IF([1]DRUM!E401="","",[1]DRUM!E401)</f>
        <v>1100</v>
      </c>
      <c r="I424" s="26">
        <f>IF([1]DRUM!F401="","",[1]DRUM!F401)</f>
        <v>1200</v>
      </c>
      <c r="J424" s="26">
        <f>IF([1]DRUM!G401="","",[1]DRUM!G401)</f>
        <v>1470</v>
      </c>
      <c r="K424" s="26">
        <f>IF([1]DRUM!H401="","",[1]DRUM!H401)</f>
        <v>1470</v>
      </c>
      <c r="L424" s="26" t="str">
        <f>IF([1]DRUM!I401="","",[1]DRUM!I401)</f>
        <v>Supported</v>
      </c>
      <c r="M424" s="26">
        <f>IF([1]DRUM!J401="","",
IF(AND([1]DRUM!K401="Wooden Drum",[1]DRUM!J401&gt;Max_WD_Capacity),Max_WD_Capacity,
[1]DRUM!J401))</f>
        <v>6500</v>
      </c>
      <c r="N424" s="26" t="str">
        <f>IF([1]DRUM!K401="","",[1]DRUM!K401)</f>
        <v>Wooden Drum</v>
      </c>
      <c r="O424" s="26">
        <f>IF([1]DRUM!L401="","",[1]DRUM!L401)</f>
        <v>400</v>
      </c>
      <c r="P424" s="26">
        <f>IF([1]DRUM!M401="","",[1]DRUM!M401)</f>
        <v>130</v>
      </c>
      <c r="Q424" s="26">
        <f>IF([1]DRUM!N401="","",[1]DRUM!N401)</f>
        <v>3.4211943997592851</v>
      </c>
      <c r="R424" s="26" t="str">
        <f t="shared" si="68"/>
        <v>Export - Europe</v>
      </c>
      <c r="S424" s="26">
        <f ca="1">IF(N424="",0,
IF(Knee_Application="YES",Knee_Width,IF(Knee_Application="NO",0,
IF(OR(Cable_Type="OH",SearchData("Conductor",Cable_Desc)),0,
IF(N424="Steel Drum",Knee_Width,
IF(N424="Plywood Drum",0,
IF(Country="UAE",0,
IF(AND(OR(SearchData("LSHF",Cable_Desc),SearchData("LSZH",Cable_Desc),SearchData("LS0H",Cable_Desc),SearchData("LSOH",Cable_Desc)),D.nom&gt;40),Knee_Width,
IF(AND(Country="Egypt",D.nom&gt;60),Knee_Width,
IF(AND(Country&lt;&gt;"Egypt",D.nom&gt;35),Knee_Width,
0))))))))))</f>
        <v>125</v>
      </c>
      <c r="T424" s="118">
        <f t="shared" ca="1" si="63"/>
        <v>8</v>
      </c>
      <c r="U424" s="118">
        <f t="shared" ca="1" si="64"/>
        <v>3</v>
      </c>
      <c r="V424" s="117">
        <f t="shared" ca="1" si="65"/>
        <v>110.44331805547989</v>
      </c>
      <c r="W424" s="64">
        <f t="shared" ca="1" si="66"/>
        <v>0</v>
      </c>
      <c r="X424" s="64">
        <f t="shared" ca="1" si="69"/>
        <v>1</v>
      </c>
      <c r="Y424" s="64">
        <f t="shared" ca="1" si="67"/>
        <v>0</v>
      </c>
      <c r="AM424" s="156"/>
    </row>
    <row r="425" spans="1:39">
      <c r="A425" s="12">
        <f t="shared" ca="1" si="60"/>
        <v>0</v>
      </c>
      <c r="B425" s="12" t="str">
        <f>IF([1]DRUM!A402="","",[1]DRUM!A402)</f>
        <v>Export - Europe</v>
      </c>
      <c r="C425" s="12">
        <f t="shared" ca="1" si="61"/>
        <v>0</v>
      </c>
      <c r="D425" s="155">
        <f t="shared" ca="1" si="62"/>
        <v>0</v>
      </c>
      <c r="E425" s="26" t="str">
        <f>IF([1]DRUM!B402="","",[1]DRUM!B402)</f>
        <v>WDB220068</v>
      </c>
      <c r="F425" s="26">
        <f>IF([1]DRUM!C402="","",[1]DRUM!C402)</f>
        <v>2250</v>
      </c>
      <c r="G425" s="26">
        <f>IF([1]DRUM!D402="","",[1]DRUM!D402)</f>
        <v>2200</v>
      </c>
      <c r="H425" s="26">
        <f>IF([1]DRUM!E402="","",[1]DRUM!E402)</f>
        <v>1050</v>
      </c>
      <c r="I425" s="26">
        <f>IF([1]DRUM!F402="","",[1]DRUM!F402)</f>
        <v>1200</v>
      </c>
      <c r="J425" s="26">
        <f>IF([1]DRUM!G402="","",[1]DRUM!G402)</f>
        <v>1470</v>
      </c>
      <c r="K425" s="26">
        <f>IF([1]DRUM!H402="","",[1]DRUM!H402)</f>
        <v>1470</v>
      </c>
      <c r="L425" s="26" t="str">
        <f>IF([1]DRUM!I402="","",[1]DRUM!I402)</f>
        <v>Supported</v>
      </c>
      <c r="M425" s="26">
        <f>IF([1]DRUM!J402="","",
IF(AND([1]DRUM!K402="Wooden Drum",[1]DRUM!J402&gt;Max_WD_Capacity),Max_WD_Capacity,
[1]DRUM!J402))</f>
        <v>6500</v>
      </c>
      <c r="N425" s="26" t="str">
        <f>IF([1]DRUM!K402="","",[1]DRUM!K402)</f>
        <v>Wooden Drum</v>
      </c>
      <c r="O425" s="26">
        <f>IF([1]DRUM!L402="","",[1]DRUM!L402)</f>
        <v>440</v>
      </c>
      <c r="P425" s="26">
        <f>IF([1]DRUM!M402="","",[1]DRUM!M402)</f>
        <v>130</v>
      </c>
      <c r="Q425" s="26">
        <f>IF([1]DRUM!N402="","",[1]DRUM!N402)</f>
        <v>3.5225107628375554</v>
      </c>
      <c r="R425" s="26" t="str">
        <f t="shared" si="68"/>
        <v>Export - Europe</v>
      </c>
      <c r="S425" s="26">
        <f ca="1">IF(N425="",0,
IF(Knee_Application="YES",Knee_Width,IF(Knee_Application="NO",0,
IF(OR(Cable_Type="OH",SearchData("Conductor",Cable_Desc)),0,
IF(N425="Steel Drum",Knee_Width,
IF(N425="Plywood Drum",0,
IF(Country="UAE",0,
IF(AND(OR(SearchData("LSHF",Cable_Desc),SearchData("LSZH",Cable_Desc),SearchData("LS0H",Cable_Desc),SearchData("LSOH",Cable_Desc)),D.nom&gt;40),Knee_Width,
IF(AND(Country="Egypt",D.nom&gt;60),Knee_Width,
IF(AND(Country&lt;&gt;"Egypt",D.nom&gt;35),Knee_Width,
0))))))))))</f>
        <v>125</v>
      </c>
      <c r="T425" s="118">
        <f t="shared" ca="1" si="63"/>
        <v>8</v>
      </c>
      <c r="U425" s="118">
        <f t="shared" ca="1" si="64"/>
        <v>3</v>
      </c>
      <c r="V425" s="117">
        <f t="shared" ca="1" si="65"/>
        <v>106.67340687117213</v>
      </c>
      <c r="W425" s="64">
        <f t="shared" ca="1" si="66"/>
        <v>0</v>
      </c>
      <c r="X425" s="64">
        <f t="shared" ca="1" si="69"/>
        <v>1</v>
      </c>
      <c r="Y425" s="64">
        <f t="shared" ca="1" si="67"/>
        <v>0</v>
      </c>
      <c r="AM425" s="156"/>
    </row>
    <row r="426" spans="1:39">
      <c r="A426" s="12">
        <f t="shared" ca="1" si="60"/>
        <v>0</v>
      </c>
      <c r="B426" s="12" t="str">
        <f>IF([1]DRUM!A403="","",[1]DRUM!A403)</f>
        <v>Export - Europe</v>
      </c>
      <c r="C426" s="12">
        <f t="shared" ca="1" si="61"/>
        <v>0</v>
      </c>
      <c r="D426" s="155">
        <f t="shared" ca="1" si="62"/>
        <v>0</v>
      </c>
      <c r="E426" s="26" t="str">
        <f>IF([1]DRUM!B403="","",[1]DRUM!B403)</f>
        <v>WDB220010</v>
      </c>
      <c r="F426" s="26">
        <f>IF([1]DRUM!C403="","",[1]DRUM!C403)</f>
        <v>2250</v>
      </c>
      <c r="G426" s="26">
        <f>IF([1]DRUM!D403="","",[1]DRUM!D403)</f>
        <v>2200</v>
      </c>
      <c r="H426" s="26">
        <f>IF([1]DRUM!E403="","",[1]DRUM!E403)</f>
        <v>1000</v>
      </c>
      <c r="I426" s="26">
        <f>IF([1]DRUM!F403="","",[1]DRUM!F403)</f>
        <v>1200</v>
      </c>
      <c r="J426" s="26">
        <f>IF([1]DRUM!G403="","",[1]DRUM!G403)</f>
        <v>1470</v>
      </c>
      <c r="K426" s="26">
        <f>IF([1]DRUM!H403="","",[1]DRUM!H403)</f>
        <v>1470</v>
      </c>
      <c r="L426" s="26" t="str">
        <f>IF([1]DRUM!I403="","",[1]DRUM!I403)</f>
        <v>Supported</v>
      </c>
      <c r="M426" s="26">
        <f>IF([1]DRUM!J403="","",
IF(AND([1]DRUM!K403="Wooden Drum",[1]DRUM!J403&gt;Max_WD_Capacity),Max_WD_Capacity,
[1]DRUM!J403))</f>
        <v>7500</v>
      </c>
      <c r="N426" s="26" t="str">
        <f>IF([1]DRUM!K403="","",[1]DRUM!K403)</f>
        <v>Wooden Drum</v>
      </c>
      <c r="O426" s="26">
        <f>IF([1]DRUM!L403="","",[1]DRUM!L403)</f>
        <v>450</v>
      </c>
      <c r="P426" s="26">
        <f>IF([1]DRUM!M403="","",[1]DRUM!M403)</f>
        <v>130</v>
      </c>
      <c r="Q426" s="26">
        <f>IF([1]DRUM!N403="","",[1]DRUM!N403)</f>
        <v>3.6191147369354422</v>
      </c>
      <c r="R426" s="26" t="str">
        <f t="shared" si="68"/>
        <v>Export - Europe</v>
      </c>
      <c r="S426" s="26">
        <f ca="1">IF(N426="",0,
IF(Knee_Application="YES",Knee_Width,IF(Knee_Application="NO",0,
IF(OR(Cable_Type="OH",SearchData("Conductor",Cable_Desc)),0,
IF(N426="Steel Drum",Knee_Width,
IF(N426="Plywood Drum",0,
IF(Country="UAE",0,
IF(AND(OR(SearchData("LSHF",Cable_Desc),SearchData("LSZH",Cable_Desc),SearchData("LS0H",Cable_Desc),SearchData("LSOH",Cable_Desc)),D.nom&gt;40),Knee_Width,
IF(AND(Country="Egypt",D.nom&gt;60),Knee_Width,
IF(AND(Country&lt;&gt;"Egypt",D.nom&gt;35),Knee_Width,
0))))))))))</f>
        <v>125</v>
      </c>
      <c r="T426" s="118">
        <f t="shared" ca="1" si="63"/>
        <v>8</v>
      </c>
      <c r="U426" s="118">
        <f t="shared" ca="1" si="64"/>
        <v>3</v>
      </c>
      <c r="V426" s="117">
        <f t="shared" ca="1" si="65"/>
        <v>102.90349568686437</v>
      </c>
      <c r="W426" s="64">
        <f t="shared" ca="1" si="66"/>
        <v>0</v>
      </c>
      <c r="X426" s="64">
        <f t="shared" ca="1" si="69"/>
        <v>1</v>
      </c>
      <c r="Y426" s="64">
        <f t="shared" ca="1" si="67"/>
        <v>0</v>
      </c>
      <c r="AM426" s="156"/>
    </row>
    <row r="427" spans="1:39">
      <c r="A427" s="12">
        <f t="shared" ca="1" si="60"/>
        <v>0</v>
      </c>
      <c r="B427" s="12" t="str">
        <f>IF([1]DRUM!A404="","",[1]DRUM!A404)</f>
        <v>Export - Europe</v>
      </c>
      <c r="C427" s="12">
        <f t="shared" ca="1" si="61"/>
        <v>0</v>
      </c>
      <c r="D427" s="155">
        <f t="shared" ca="1" si="62"/>
        <v>0</v>
      </c>
      <c r="E427" s="26" t="str">
        <f>IF([1]DRUM!B404="","",[1]DRUM!B404)</f>
        <v>WDB220060</v>
      </c>
      <c r="F427" s="26">
        <f>IF([1]DRUM!C404="","",[1]DRUM!C404)</f>
        <v>2250</v>
      </c>
      <c r="G427" s="26">
        <f>IF([1]DRUM!D404="","",[1]DRUM!D404)</f>
        <v>2200</v>
      </c>
      <c r="H427" s="26">
        <f>IF([1]DRUM!E404="","",[1]DRUM!E404)</f>
        <v>1000</v>
      </c>
      <c r="I427" s="26">
        <f>IF([1]DRUM!F404="","",[1]DRUM!F404)</f>
        <v>1200</v>
      </c>
      <c r="J427" s="26">
        <f>IF([1]DRUM!G404="","",[1]DRUM!G404)</f>
        <v>1470</v>
      </c>
      <c r="K427" s="26">
        <f>IF([1]DRUM!H404="","",[1]DRUM!H404)</f>
        <v>1470</v>
      </c>
      <c r="L427" s="26" t="str">
        <f>IF([1]DRUM!I404="","",[1]DRUM!I404)</f>
        <v>Supported</v>
      </c>
      <c r="M427" s="26">
        <f>IF([1]DRUM!J404="","",
IF(AND([1]DRUM!K404="Wooden Drum",[1]DRUM!J404&gt;Max_WD_Capacity),Max_WD_Capacity,
[1]DRUM!J404))</f>
        <v>8200</v>
      </c>
      <c r="N427" s="26" t="str">
        <f>IF([1]DRUM!K404="","",[1]DRUM!K404)</f>
        <v>Wooden Drum</v>
      </c>
      <c r="O427" s="26">
        <f>IF([1]DRUM!L404="","",[1]DRUM!L404)</f>
        <v>515</v>
      </c>
      <c r="P427" s="26">
        <f>IF([1]DRUM!M404="","",[1]DRUM!M404)</f>
        <v>130</v>
      </c>
      <c r="Q427" s="26">
        <f>IF([1]DRUM!N404="","",[1]DRUM!N404)</f>
        <v>3.6191147369354422</v>
      </c>
      <c r="R427" s="26" t="str">
        <f t="shared" si="68"/>
        <v>Export - Europe</v>
      </c>
      <c r="S427" s="26">
        <f ca="1">IF(N427="",0,
IF(Knee_Application="YES",Knee_Width,IF(Knee_Application="NO",0,
IF(OR(Cable_Type="OH",SearchData("Conductor",Cable_Desc)),0,
IF(N427="Steel Drum",Knee_Width,
IF(N427="Plywood Drum",0,
IF(Country="UAE",0,
IF(AND(OR(SearchData("LSHF",Cable_Desc),SearchData("LSZH",Cable_Desc),SearchData("LS0H",Cable_Desc),SearchData("LSOH",Cable_Desc)),D.nom&gt;40),Knee_Width,
IF(AND(Country="Egypt",D.nom&gt;60),Knee_Width,
IF(AND(Country&lt;&gt;"Egypt",D.nom&gt;35),Knee_Width,
0))))))))))</f>
        <v>125</v>
      </c>
      <c r="T427" s="118">
        <f t="shared" ca="1" si="63"/>
        <v>8</v>
      </c>
      <c r="U427" s="118">
        <f t="shared" ca="1" si="64"/>
        <v>3</v>
      </c>
      <c r="V427" s="117">
        <f t="shared" ca="1" si="65"/>
        <v>102.90349568686437</v>
      </c>
      <c r="W427" s="64">
        <f t="shared" ca="1" si="66"/>
        <v>0</v>
      </c>
      <c r="X427" s="64">
        <f t="shared" ca="1" si="69"/>
        <v>1</v>
      </c>
      <c r="Y427" s="64">
        <f t="shared" ca="1" si="67"/>
        <v>0</v>
      </c>
      <c r="AM427" s="156"/>
    </row>
    <row r="428" spans="1:39">
      <c r="A428" s="12">
        <f t="shared" ca="1" si="60"/>
        <v>0</v>
      </c>
      <c r="B428" s="12" t="str">
        <f>IF([1]DRUM!A405="","",[1]DRUM!A405)</f>
        <v>Export - Europe</v>
      </c>
      <c r="C428" s="12">
        <f t="shared" ca="1" si="61"/>
        <v>0</v>
      </c>
      <c r="D428" s="155">
        <f t="shared" ca="1" si="62"/>
        <v>0</v>
      </c>
      <c r="E428" s="26" t="str">
        <f>IF([1]DRUM!B405="","",[1]DRUM!B405)</f>
        <v>WDB230079</v>
      </c>
      <c r="F428" s="26">
        <f>IF([1]DRUM!C405="","",[1]DRUM!C405)</f>
        <v>2350</v>
      </c>
      <c r="G428" s="26">
        <f>IF([1]DRUM!D405="","",[1]DRUM!D405)</f>
        <v>2300</v>
      </c>
      <c r="H428" s="26">
        <f>IF([1]DRUM!E405="","",[1]DRUM!E405)</f>
        <v>1250</v>
      </c>
      <c r="I428" s="26">
        <f>IF([1]DRUM!F405="","",[1]DRUM!F405)</f>
        <v>1200</v>
      </c>
      <c r="J428" s="26">
        <f>IF([1]DRUM!G405="","",[1]DRUM!G405)</f>
        <v>1470</v>
      </c>
      <c r="K428" s="26">
        <f>IF([1]DRUM!H405="","",[1]DRUM!H405)</f>
        <v>1470</v>
      </c>
      <c r="L428" s="26" t="str">
        <f>IF([1]DRUM!I405="","",[1]DRUM!I405)</f>
        <v/>
      </c>
      <c r="M428" s="26">
        <f>IF([1]DRUM!J405="","",
IF(AND([1]DRUM!K405="Wooden Drum",[1]DRUM!J405&gt;Max_WD_Capacity),Max_WD_Capacity,
[1]DRUM!J405))</f>
        <v>2500</v>
      </c>
      <c r="N428" s="26" t="str">
        <f>IF([1]DRUM!K405="","",[1]DRUM!K405)</f>
        <v>Wooden Drum</v>
      </c>
      <c r="O428" s="26">
        <f>IF([1]DRUM!L405="","",[1]DRUM!L405)</f>
        <v>345</v>
      </c>
      <c r="P428" s="26">
        <f>IF([1]DRUM!M405="","",[1]DRUM!M405)</f>
        <v>136</v>
      </c>
      <c r="Q428" s="26">
        <f>IF([1]DRUM!N405="","",[1]DRUM!N405)</f>
        <v>3.5130859848767861</v>
      </c>
      <c r="R428" s="26" t="str">
        <f t="shared" si="68"/>
        <v>Export - Europe</v>
      </c>
      <c r="S428" s="26">
        <f ca="1">IF(N428="",0,
IF(Knee_Application="YES",Knee_Width,IF(Knee_Application="NO",0,
IF(OR(Cable_Type="OH",SearchData("Conductor",Cable_Desc)),0,
IF(N428="Steel Drum",Knee_Width,
IF(N428="Plywood Drum",0,
IF(Country="UAE",0,
IF(AND(OR(SearchData("LSHF",Cable_Desc),SearchData("LSZH",Cable_Desc),SearchData("LS0H",Cable_Desc),SearchData("LSOH",Cable_Desc)),D.nom&gt;40),Knee_Width,
IF(AND(Country="Egypt",D.nom&gt;60),Knee_Width,
IF(AND(Country&lt;&gt;"Egypt",D.nom&gt;35),Knee_Width,
0))))))))))</f>
        <v>125</v>
      </c>
      <c r="T428" s="118">
        <f t="shared" ca="1" si="63"/>
        <v>8</v>
      </c>
      <c r="U428" s="118">
        <f t="shared" ca="1" si="64"/>
        <v>3</v>
      </c>
      <c r="V428" s="117">
        <f t="shared" ca="1" si="65"/>
        <v>121.75305160840314</v>
      </c>
      <c r="W428" s="64">
        <f t="shared" ca="1" si="66"/>
        <v>0</v>
      </c>
      <c r="X428" s="64">
        <f t="shared" ca="1" si="69"/>
        <v>0</v>
      </c>
      <c r="Y428" s="64">
        <f t="shared" ca="1" si="67"/>
        <v>0</v>
      </c>
      <c r="AM428" s="156"/>
    </row>
    <row r="429" spans="1:39">
      <c r="A429" s="12">
        <f t="shared" ca="1" si="60"/>
        <v>0</v>
      </c>
      <c r="B429" s="12" t="str">
        <f>IF([1]DRUM!A406="","",[1]DRUM!A406)</f>
        <v>Export - Europe</v>
      </c>
      <c r="C429" s="12">
        <f t="shared" ca="1" si="61"/>
        <v>0</v>
      </c>
      <c r="D429" s="155">
        <f t="shared" ca="1" si="62"/>
        <v>0</v>
      </c>
      <c r="E429" s="26" t="str">
        <f>IF([1]DRUM!B406="","",[1]DRUM!B406)</f>
        <v>WDB230040</v>
      </c>
      <c r="F429" s="26">
        <f>IF([1]DRUM!C406="","",[1]DRUM!C406)</f>
        <v>2350</v>
      </c>
      <c r="G429" s="26">
        <f>IF([1]DRUM!D406="","",[1]DRUM!D406)</f>
        <v>2300</v>
      </c>
      <c r="H429" s="26">
        <f>IF([1]DRUM!E406="","",[1]DRUM!E406)</f>
        <v>1200</v>
      </c>
      <c r="I429" s="26">
        <f>IF([1]DRUM!F406="","",[1]DRUM!F406)</f>
        <v>1200</v>
      </c>
      <c r="J429" s="26">
        <f>IF([1]DRUM!G406="","",[1]DRUM!G406)</f>
        <v>1470</v>
      </c>
      <c r="K429" s="26">
        <f>IF([1]DRUM!H406="","",[1]DRUM!H406)</f>
        <v>1470</v>
      </c>
      <c r="L429" s="26" t="str">
        <f>IF([1]DRUM!I406="","",[1]DRUM!I406)</f>
        <v/>
      </c>
      <c r="M429" s="26">
        <f>IF([1]DRUM!J406="","",
IF(AND([1]DRUM!K406="Wooden Drum",[1]DRUM!J406&gt;Max_WD_Capacity),Max_WD_Capacity,
[1]DRUM!J406))</f>
        <v>2500</v>
      </c>
      <c r="N429" s="26" t="str">
        <f>IF([1]DRUM!K406="","",[1]DRUM!K406)</f>
        <v>Wooden Drum</v>
      </c>
      <c r="O429" s="26">
        <f>IF([1]DRUM!L406="","",[1]DRUM!L406)</f>
        <v>395</v>
      </c>
      <c r="P429" s="26">
        <f>IF([1]DRUM!M406="","",[1]DRUM!M406)</f>
        <v>136</v>
      </c>
      <c r="Q429" s="26">
        <f>IF([1]DRUM!N406="","",[1]DRUM!N406)</f>
        <v>3.6285395148962105</v>
      </c>
      <c r="R429" s="26" t="str">
        <f t="shared" si="68"/>
        <v>Export - Europe</v>
      </c>
      <c r="S429" s="26">
        <f ca="1">IF(N429="",0,
IF(Knee_Application="YES",Knee_Width,IF(Knee_Application="NO",0,
IF(OR(Cable_Type="OH",SearchData("Conductor",Cable_Desc)),0,
IF(N429="Steel Drum",Knee_Width,
IF(N429="Plywood Drum",0,
IF(Country="UAE",0,
IF(AND(OR(SearchData("LSHF",Cable_Desc),SearchData("LSZH",Cable_Desc),SearchData("LS0H",Cable_Desc),SearchData("LSOH",Cable_Desc)),D.nom&gt;40),Knee_Width,
IF(AND(Country="Egypt",D.nom&gt;60),Knee_Width,
IF(AND(Country&lt;&gt;"Egypt",D.nom&gt;35),Knee_Width,
0))))))))))</f>
        <v>125</v>
      </c>
      <c r="T429" s="118">
        <f t="shared" ca="1" si="63"/>
        <v>8</v>
      </c>
      <c r="U429" s="118">
        <f t="shared" ca="1" si="64"/>
        <v>3</v>
      </c>
      <c r="V429" s="117">
        <f t="shared" ca="1" si="65"/>
        <v>117.98314042409538</v>
      </c>
      <c r="W429" s="64">
        <f t="shared" ca="1" si="66"/>
        <v>0</v>
      </c>
      <c r="X429" s="64">
        <f t="shared" ca="1" si="69"/>
        <v>0</v>
      </c>
      <c r="Y429" s="64">
        <f t="shared" ca="1" si="67"/>
        <v>0</v>
      </c>
      <c r="AM429" s="156"/>
    </row>
    <row r="430" spans="1:39">
      <c r="A430" s="12">
        <f t="shared" ca="1" si="60"/>
        <v>0</v>
      </c>
      <c r="B430" s="12" t="str">
        <f>IF([1]DRUM!A407="","",[1]DRUM!A407)</f>
        <v>Export - Europe</v>
      </c>
      <c r="C430" s="12">
        <f t="shared" ca="1" si="61"/>
        <v>0</v>
      </c>
      <c r="D430" s="155">
        <f t="shared" ca="1" si="62"/>
        <v>0</v>
      </c>
      <c r="E430" s="26" t="str">
        <f>IF([1]DRUM!B407="","",[1]DRUM!B407)</f>
        <v>WDB230019</v>
      </c>
      <c r="F430" s="26">
        <f>IF([1]DRUM!C407="","",[1]DRUM!C407)</f>
        <v>2350</v>
      </c>
      <c r="G430" s="26">
        <f>IF([1]DRUM!D407="","",[1]DRUM!D407)</f>
        <v>2300</v>
      </c>
      <c r="H430" s="26">
        <f>IF([1]DRUM!E407="","",[1]DRUM!E407)</f>
        <v>1300</v>
      </c>
      <c r="I430" s="26">
        <f>IF([1]DRUM!F407="","",[1]DRUM!F407)</f>
        <v>1200</v>
      </c>
      <c r="J430" s="26">
        <f>IF([1]DRUM!G407="","",[1]DRUM!G407)</f>
        <v>1470</v>
      </c>
      <c r="K430" s="26">
        <f>IF([1]DRUM!H407="","",[1]DRUM!H407)</f>
        <v>1470</v>
      </c>
      <c r="L430" s="26" t="str">
        <f>IF([1]DRUM!I407="","",[1]DRUM!I407)</f>
        <v>Supported</v>
      </c>
      <c r="M430" s="26">
        <f>IF([1]DRUM!J407="","",
IF(AND([1]DRUM!K407="Wooden Drum",[1]DRUM!J407&gt;Max_WD_Capacity),Max_WD_Capacity,
[1]DRUM!J407))</f>
        <v>3000</v>
      </c>
      <c r="N430" s="26" t="str">
        <f>IF([1]DRUM!K407="","",[1]DRUM!K407)</f>
        <v>Wooden Drum</v>
      </c>
      <c r="O430" s="26">
        <f>IF([1]DRUM!L407="","",[1]DRUM!L407)</f>
        <v>510</v>
      </c>
      <c r="P430" s="26">
        <f>IF([1]DRUM!M407="","",[1]DRUM!M407)</f>
        <v>136</v>
      </c>
      <c r="Q430" s="26">
        <f>IF([1]DRUM!N407="","",[1]DRUM!N407)</f>
        <v>3.3929200658769765</v>
      </c>
      <c r="R430" s="26" t="str">
        <f t="shared" si="68"/>
        <v>Export - Europe</v>
      </c>
      <c r="S430" s="26">
        <f ca="1">IF(N430="",0,
IF(Knee_Application="YES",Knee_Width,IF(Knee_Application="NO",0,
IF(OR(Cable_Type="OH",SearchData("Conductor",Cable_Desc)),0,
IF(N430="Steel Drum",Knee_Width,
IF(N430="Plywood Drum",0,
IF(Country="UAE",0,
IF(AND(OR(SearchData("LSHF",Cable_Desc),SearchData("LSZH",Cable_Desc),SearchData("LS0H",Cable_Desc),SearchData("LSOH",Cable_Desc)),D.nom&gt;40),Knee_Width,
IF(AND(Country="Egypt",D.nom&gt;60),Knee_Width,
IF(AND(Country&lt;&gt;"Egypt",D.nom&gt;35),Knee_Width,
0))))))))))</f>
        <v>125</v>
      </c>
      <c r="T430" s="118">
        <f t="shared" ca="1" si="63"/>
        <v>8</v>
      </c>
      <c r="U430" s="118">
        <f t="shared" ca="1" si="64"/>
        <v>3</v>
      </c>
      <c r="V430" s="117">
        <f t="shared" ca="1" si="65"/>
        <v>125.5229627927109</v>
      </c>
      <c r="W430" s="64">
        <f t="shared" ca="1" si="66"/>
        <v>0</v>
      </c>
      <c r="X430" s="64">
        <f t="shared" ca="1" si="69"/>
        <v>0</v>
      </c>
      <c r="Y430" s="64">
        <f t="shared" ca="1" si="67"/>
        <v>0</v>
      </c>
      <c r="AM430" s="156"/>
    </row>
    <row r="431" spans="1:39">
      <c r="A431" s="12">
        <f t="shared" ca="1" si="60"/>
        <v>0</v>
      </c>
      <c r="B431" s="12" t="str">
        <f>IF([1]DRUM!A408="","",[1]DRUM!A408)</f>
        <v>Export - Europe</v>
      </c>
      <c r="C431" s="12">
        <f t="shared" ca="1" si="61"/>
        <v>0</v>
      </c>
      <c r="D431" s="155">
        <f t="shared" ca="1" si="62"/>
        <v>0</v>
      </c>
      <c r="E431" s="26" t="str">
        <f>IF([1]DRUM!B408="","",[1]DRUM!B408)</f>
        <v>WDB230020</v>
      </c>
      <c r="F431" s="26">
        <f>IF([1]DRUM!C408="","",[1]DRUM!C408)</f>
        <v>2350</v>
      </c>
      <c r="G431" s="26">
        <f>IF([1]DRUM!D408="","",[1]DRUM!D408)</f>
        <v>2300</v>
      </c>
      <c r="H431" s="26">
        <f>IF([1]DRUM!E408="","",[1]DRUM!E408)</f>
        <v>1100</v>
      </c>
      <c r="I431" s="26">
        <f>IF([1]DRUM!F408="","",[1]DRUM!F408)</f>
        <v>1200</v>
      </c>
      <c r="J431" s="26">
        <f>IF([1]DRUM!G408="","",[1]DRUM!G408)</f>
        <v>1470</v>
      </c>
      <c r="K431" s="26">
        <f>IF([1]DRUM!H408="","",[1]DRUM!H408)</f>
        <v>1470</v>
      </c>
      <c r="L431" s="26" t="str">
        <f>IF([1]DRUM!I408="","",[1]DRUM!I408)</f>
        <v/>
      </c>
      <c r="M431" s="26">
        <f>IF([1]DRUM!J408="","",
IF(AND([1]DRUM!K408="Wooden Drum",[1]DRUM!J408&gt;Max_WD_Capacity),Max_WD_Capacity,
[1]DRUM!J408))</f>
        <v>3000</v>
      </c>
      <c r="N431" s="26" t="str">
        <f>IF([1]DRUM!K408="","",[1]DRUM!K408)</f>
        <v>Wooden Drum</v>
      </c>
      <c r="O431" s="26">
        <f>IF([1]DRUM!L408="","",[1]DRUM!L408)</f>
        <v>510</v>
      </c>
      <c r="P431" s="26">
        <f>IF([1]DRUM!M408="","",[1]DRUM!M408)</f>
        <v>136</v>
      </c>
      <c r="Q431" s="26">
        <f>IF([1]DRUM!N408="","",[1]DRUM!N408)</f>
        <v>3.8453094079939065</v>
      </c>
      <c r="R431" s="26" t="str">
        <f t="shared" si="68"/>
        <v>Export - Europe</v>
      </c>
      <c r="S431" s="26">
        <f ca="1">IF(N431="",0,
IF(Knee_Application="YES",Knee_Width,IF(Knee_Application="NO",0,
IF(OR(Cable_Type="OH",SearchData("Conductor",Cable_Desc)),0,
IF(N431="Steel Drum",Knee_Width,
IF(N431="Plywood Drum",0,
IF(Country="UAE",0,
IF(AND(OR(SearchData("LSHF",Cable_Desc),SearchData("LSZH",Cable_Desc),SearchData("LS0H",Cable_Desc),SearchData("LSOH",Cable_Desc)),D.nom&gt;40),Knee_Width,
IF(AND(Country="Egypt",D.nom&gt;60),Knee_Width,
IF(AND(Country&lt;&gt;"Egypt",D.nom&gt;35),Knee_Width,
0))))))))))</f>
        <v>125</v>
      </c>
      <c r="T431" s="118">
        <f t="shared" ca="1" si="63"/>
        <v>8</v>
      </c>
      <c r="U431" s="118">
        <f t="shared" ca="1" si="64"/>
        <v>3</v>
      </c>
      <c r="V431" s="117">
        <f t="shared" ca="1" si="65"/>
        <v>110.44331805547989</v>
      </c>
      <c r="W431" s="64">
        <f t="shared" ca="1" si="66"/>
        <v>0</v>
      </c>
      <c r="X431" s="64">
        <f t="shared" ca="1" si="69"/>
        <v>0</v>
      </c>
      <c r="Y431" s="64">
        <f t="shared" ca="1" si="67"/>
        <v>0</v>
      </c>
      <c r="AM431" s="156"/>
    </row>
    <row r="432" spans="1:39">
      <c r="A432" s="12">
        <f t="shared" ca="1" si="60"/>
        <v>0</v>
      </c>
      <c r="B432" s="12" t="str">
        <f>IF([1]DRUM!A409="","",[1]DRUM!A409)</f>
        <v>Export - Europe</v>
      </c>
      <c r="C432" s="12">
        <f t="shared" ca="1" si="61"/>
        <v>0</v>
      </c>
      <c r="D432" s="155">
        <f t="shared" ca="1" si="62"/>
        <v>0</v>
      </c>
      <c r="E432" s="26" t="str">
        <f>IF([1]DRUM!B409="","",[1]DRUM!B409)</f>
        <v>WDB230041</v>
      </c>
      <c r="F432" s="26">
        <f>IF([1]DRUM!C409="","",[1]DRUM!C409)</f>
        <v>2350</v>
      </c>
      <c r="G432" s="26">
        <f>IF([1]DRUM!D409="","",[1]DRUM!D409)</f>
        <v>2300</v>
      </c>
      <c r="H432" s="26">
        <f>IF([1]DRUM!E409="","",[1]DRUM!E409)</f>
        <v>950</v>
      </c>
      <c r="I432" s="26">
        <f>IF([1]DRUM!F409="","",[1]DRUM!F409)</f>
        <v>1200</v>
      </c>
      <c r="J432" s="26">
        <f>IF([1]DRUM!G409="","",[1]DRUM!G409)</f>
        <v>1470</v>
      </c>
      <c r="K432" s="26">
        <f>IF([1]DRUM!H409="","",[1]DRUM!H409)</f>
        <v>1470</v>
      </c>
      <c r="L432" s="26" t="str">
        <f>IF([1]DRUM!I409="","",[1]DRUM!I409)</f>
        <v/>
      </c>
      <c r="M432" s="26">
        <f>IF([1]DRUM!J409="","",
IF(AND([1]DRUM!K409="Wooden Drum",[1]DRUM!J409&gt;Max_WD_Capacity),Max_WD_Capacity,
[1]DRUM!J409))</f>
        <v>3000</v>
      </c>
      <c r="N432" s="26" t="str">
        <f>IF([1]DRUM!K409="","",[1]DRUM!K409)</f>
        <v>Wooden Drum</v>
      </c>
      <c r="O432" s="26">
        <f>IF([1]DRUM!L409="","",[1]DRUM!L409)</f>
        <v>375</v>
      </c>
      <c r="P432" s="26">
        <f>IF([1]DRUM!M409="","",[1]DRUM!M409)</f>
        <v>136</v>
      </c>
      <c r="Q432" s="26">
        <f>IF([1]DRUM!N409="","",[1]DRUM!N409)</f>
        <v>4.1351213302875651</v>
      </c>
      <c r="R432" s="26" t="str">
        <f t="shared" si="68"/>
        <v>Export - Europe</v>
      </c>
      <c r="S432" s="26">
        <f ca="1">IF(N432="",0,
IF(Knee_Application="YES",Knee_Width,IF(Knee_Application="NO",0,
IF(OR(Cable_Type="OH",SearchData("Conductor",Cable_Desc)),0,
IF(N432="Steel Drum",Knee_Width,
IF(N432="Plywood Drum",0,
IF(Country="UAE",0,
IF(AND(OR(SearchData("LSHF",Cable_Desc),SearchData("LSZH",Cable_Desc),SearchData("LS0H",Cable_Desc),SearchData("LSOH",Cable_Desc)),D.nom&gt;40),Knee_Width,
IF(AND(Country="Egypt",D.nom&gt;60),Knee_Width,
IF(AND(Country&lt;&gt;"Egypt",D.nom&gt;35),Knee_Width,
0))))))))))</f>
        <v>125</v>
      </c>
      <c r="T432" s="118">
        <f t="shared" ca="1" si="63"/>
        <v>8</v>
      </c>
      <c r="U432" s="118">
        <f t="shared" ca="1" si="64"/>
        <v>4</v>
      </c>
      <c r="V432" s="117">
        <f t="shared" ca="1" si="65"/>
        <v>144.40267800372413</v>
      </c>
      <c r="W432" s="64">
        <f t="shared" ca="1" si="66"/>
        <v>0</v>
      </c>
      <c r="X432" s="64">
        <f t="shared" ca="1" si="69"/>
        <v>0</v>
      </c>
      <c r="Y432" s="64">
        <f t="shared" ca="1" si="67"/>
        <v>0</v>
      </c>
      <c r="AM432" s="156"/>
    </row>
    <row r="433" spans="1:39">
      <c r="A433" s="12">
        <f t="shared" ca="1" si="60"/>
        <v>0</v>
      </c>
      <c r="B433" s="12" t="str">
        <f>IF([1]DRUM!A410="","",[1]DRUM!A410)</f>
        <v>Export - Europe</v>
      </c>
      <c r="C433" s="12">
        <f t="shared" ca="1" si="61"/>
        <v>0</v>
      </c>
      <c r="D433" s="155">
        <f t="shared" ca="1" si="62"/>
        <v>0</v>
      </c>
      <c r="E433" s="26" t="str">
        <f>IF([1]DRUM!B410="","",[1]DRUM!B410)</f>
        <v>WDB230037</v>
      </c>
      <c r="F433" s="26">
        <f>IF([1]DRUM!C410="","",[1]DRUM!C410)</f>
        <v>2350</v>
      </c>
      <c r="G433" s="26">
        <f>IF([1]DRUM!D410="","",[1]DRUM!D410)</f>
        <v>2300</v>
      </c>
      <c r="H433" s="26">
        <f>IF([1]DRUM!E410="","",[1]DRUM!E410)</f>
        <v>1500</v>
      </c>
      <c r="I433" s="26">
        <f>IF([1]DRUM!F410="","",[1]DRUM!F410)</f>
        <v>1200</v>
      </c>
      <c r="J433" s="26">
        <f>IF([1]DRUM!G410="","",[1]DRUM!G410)</f>
        <v>1400</v>
      </c>
      <c r="K433" s="26">
        <f>IF([1]DRUM!H410="","",[1]DRUM!H410)</f>
        <v>1400</v>
      </c>
      <c r="L433" s="26" t="str">
        <f>IF([1]DRUM!I410="","",[1]DRUM!I410)</f>
        <v>Supported</v>
      </c>
      <c r="M433" s="26">
        <f>IF([1]DRUM!J410="","",
IF(AND([1]DRUM!K410="Wooden Drum",[1]DRUM!J410&gt;Max_WD_Capacity),Max_WD_Capacity,
[1]DRUM!J410))</f>
        <v>4000</v>
      </c>
      <c r="N433" s="26" t="str">
        <f>IF([1]DRUM!K410="","",[1]DRUM!K410)</f>
        <v>Wooden Drum</v>
      </c>
      <c r="O433" s="26">
        <f>IF([1]DRUM!L410="","",[1]DRUM!L410)</f>
        <v>492</v>
      </c>
      <c r="P433" s="26">
        <f>IF([1]DRUM!M410="","",[1]DRUM!M410)</f>
        <v>129</v>
      </c>
      <c r="Q433" s="26">
        <f>IF([1]DRUM!N410="","",[1]DRUM!N410)</f>
        <v>2.8651325000738912</v>
      </c>
      <c r="R433" s="26" t="str">
        <f t="shared" si="68"/>
        <v>Export - Europe</v>
      </c>
      <c r="S433" s="26">
        <f ca="1">IF(N433="",0,
IF(Knee_Application="YES",Knee_Width,IF(Knee_Application="NO",0,
IF(OR(Cable_Type="OH",SearchData("Conductor",Cable_Desc)),0,
IF(N433="Steel Drum",Knee_Width,
IF(N433="Plywood Drum",0,
IF(Country="UAE",0,
IF(AND(OR(SearchData("LSHF",Cable_Desc),SearchData("LSZH",Cable_Desc),SearchData("LS0H",Cable_Desc),SearchData("LSOH",Cable_Desc)),D.nom&gt;40),Knee_Width,
IF(AND(Country="Egypt",D.nom&gt;60),Knee_Width,
IF(AND(Country&lt;&gt;"Egypt",D.nom&gt;35),Knee_Width,
0))))))))))</f>
        <v>125</v>
      </c>
      <c r="T433" s="118">
        <f t="shared" ca="1" si="63"/>
        <v>8</v>
      </c>
      <c r="U433" s="118">
        <f t="shared" ca="1" si="64"/>
        <v>2</v>
      </c>
      <c r="V433" s="117">
        <f t="shared" ca="1" si="65"/>
        <v>87.622789019803633</v>
      </c>
      <c r="W433" s="64">
        <f t="shared" ca="1" si="66"/>
        <v>1</v>
      </c>
      <c r="X433" s="64">
        <f t="shared" ca="1" si="69"/>
        <v>1</v>
      </c>
      <c r="Y433" s="64">
        <f t="shared" ca="1" si="67"/>
        <v>0</v>
      </c>
      <c r="AM433" s="156"/>
    </row>
    <row r="434" spans="1:39">
      <c r="A434" s="12">
        <f t="shared" ca="1" si="60"/>
        <v>0</v>
      </c>
      <c r="B434" s="12" t="str">
        <f>IF([1]DRUM!A411="","",[1]DRUM!A411)</f>
        <v>Export - Europe</v>
      </c>
      <c r="C434" s="12">
        <f t="shared" ca="1" si="61"/>
        <v>0</v>
      </c>
      <c r="D434" s="155">
        <f t="shared" ca="1" si="62"/>
        <v>0</v>
      </c>
      <c r="E434" s="26" t="str">
        <f>IF([1]DRUM!B411="","",[1]DRUM!B411)</f>
        <v>WDB230016</v>
      </c>
      <c r="F434" s="26">
        <f>IF([1]DRUM!C411="","",[1]DRUM!C411)</f>
        <v>2350</v>
      </c>
      <c r="G434" s="26">
        <f>IF([1]DRUM!D411="","",[1]DRUM!D411)</f>
        <v>2300</v>
      </c>
      <c r="H434" s="26">
        <f>IF([1]DRUM!E411="","",[1]DRUM!E411)</f>
        <v>1400</v>
      </c>
      <c r="I434" s="26">
        <f>IF([1]DRUM!F411="","",[1]DRUM!F411)</f>
        <v>1200</v>
      </c>
      <c r="J434" s="26">
        <f>IF([1]DRUM!G411="","",[1]DRUM!G411)</f>
        <v>1470</v>
      </c>
      <c r="K434" s="26">
        <f>IF([1]DRUM!H411="","",[1]DRUM!H411)</f>
        <v>1470</v>
      </c>
      <c r="L434" s="26" t="str">
        <f>IF([1]DRUM!I411="","",[1]DRUM!I411)</f>
        <v>Supported</v>
      </c>
      <c r="M434" s="26">
        <f>IF([1]DRUM!J411="","",
IF(AND([1]DRUM!K411="Wooden Drum",[1]DRUM!J411&gt;Max_WD_Capacity),Max_WD_Capacity,
[1]DRUM!J411))</f>
        <v>4000</v>
      </c>
      <c r="N434" s="26" t="str">
        <f>IF([1]DRUM!K411="","",[1]DRUM!K411)</f>
        <v>Wooden Drum</v>
      </c>
      <c r="O434" s="26">
        <f>IF([1]DRUM!L411="","",[1]DRUM!L411)</f>
        <v>510</v>
      </c>
      <c r="P434" s="26">
        <f>IF([1]DRUM!M411="","",[1]DRUM!M411)</f>
        <v>136</v>
      </c>
      <c r="Q434" s="26">
        <f>IF([1]DRUM!N411="","",[1]DRUM!N411)</f>
        <v>3.1384510609362031</v>
      </c>
      <c r="R434" s="26" t="str">
        <f t="shared" si="68"/>
        <v>Export - Europe</v>
      </c>
      <c r="S434" s="26">
        <f ca="1">IF(N434="",0,
IF(Knee_Application="YES",Knee_Width,IF(Knee_Application="NO",0,
IF(OR(Cable_Type="OH",SearchData("Conductor",Cable_Desc)),0,
IF(N434="Steel Drum",Knee_Width,
IF(N434="Plywood Drum",0,
IF(Country="UAE",0,
IF(AND(OR(SearchData("LSHF",Cable_Desc),SearchData("LSZH",Cable_Desc),SearchData("LS0H",Cable_Desc),SearchData("LSOH",Cable_Desc)),D.nom&gt;40),Knee_Width,
IF(AND(Country="Egypt",D.nom&gt;60),Knee_Width,
IF(AND(Country&lt;&gt;"Egypt",D.nom&gt;35),Knee_Width,
0))))))))))</f>
        <v>125</v>
      </c>
      <c r="T434" s="118">
        <f t="shared" ca="1" si="63"/>
        <v>8</v>
      </c>
      <c r="U434" s="118">
        <f t="shared" ca="1" si="64"/>
        <v>2</v>
      </c>
      <c r="V434" s="117">
        <f t="shared" ca="1" si="65"/>
        <v>82.596240774059979</v>
      </c>
      <c r="W434" s="64">
        <f t="shared" ca="1" si="66"/>
        <v>0</v>
      </c>
      <c r="X434" s="64">
        <f t="shared" ca="1" si="69"/>
        <v>1</v>
      </c>
      <c r="Y434" s="64">
        <f t="shared" ca="1" si="67"/>
        <v>0</v>
      </c>
      <c r="AM434" s="156"/>
    </row>
    <row r="435" spans="1:39">
      <c r="A435" s="12">
        <f t="shared" ca="1" si="60"/>
        <v>0</v>
      </c>
      <c r="B435" s="12" t="str">
        <f>IF([1]DRUM!A412="","",[1]DRUM!A412)</f>
        <v>Export - Europe</v>
      </c>
      <c r="C435" s="12">
        <f t="shared" ca="1" si="61"/>
        <v>0</v>
      </c>
      <c r="D435" s="155">
        <f t="shared" ca="1" si="62"/>
        <v>0</v>
      </c>
      <c r="E435" s="26" t="str">
        <f>IF([1]DRUM!B412="","",[1]DRUM!B412)</f>
        <v>WDB230013</v>
      </c>
      <c r="F435" s="26">
        <f>IF([1]DRUM!C412="","",[1]DRUM!C412)</f>
        <v>2350</v>
      </c>
      <c r="G435" s="26">
        <f>IF([1]DRUM!D412="","",[1]DRUM!D412)</f>
        <v>2300</v>
      </c>
      <c r="H435" s="26">
        <f>IF([1]DRUM!E412="","",[1]DRUM!E412)</f>
        <v>1300</v>
      </c>
      <c r="I435" s="26">
        <f>IF([1]DRUM!F412="","",[1]DRUM!F412)</f>
        <v>1200</v>
      </c>
      <c r="J435" s="26">
        <f>IF([1]DRUM!G412="","",[1]DRUM!G412)</f>
        <v>1470</v>
      </c>
      <c r="K435" s="26">
        <f>IF([1]DRUM!H412="","",[1]DRUM!H412)</f>
        <v>1470</v>
      </c>
      <c r="L435" s="26" t="str">
        <f>IF([1]DRUM!I412="","",[1]DRUM!I412)</f>
        <v>Supported</v>
      </c>
      <c r="M435" s="26">
        <f>IF([1]DRUM!J412="","",
IF(AND([1]DRUM!K412="Wooden Drum",[1]DRUM!J412&gt;Max_WD_Capacity),Max_WD_Capacity,
[1]DRUM!J412))</f>
        <v>4800</v>
      </c>
      <c r="N435" s="26" t="str">
        <f>IF([1]DRUM!K412="","",[1]DRUM!K412)</f>
        <v>Wooden Drum</v>
      </c>
      <c r="O435" s="26">
        <f>IF([1]DRUM!L412="","",[1]DRUM!L412)</f>
        <v>510</v>
      </c>
      <c r="P435" s="26">
        <f>IF([1]DRUM!M412="","",[1]DRUM!M412)</f>
        <v>136</v>
      </c>
      <c r="Q435" s="26">
        <f>IF([1]DRUM!N412="","",[1]DRUM!N412)</f>
        <v>3.3929200658769765</v>
      </c>
      <c r="R435" s="26" t="str">
        <f t="shared" si="68"/>
        <v>Export - Europe</v>
      </c>
      <c r="S435" s="26">
        <f ca="1">IF(N435="",0,
IF(Knee_Application="YES",Knee_Width,IF(Knee_Application="NO",0,
IF(OR(Cable_Type="OH",SearchData("Conductor",Cable_Desc)),0,
IF(N435="Steel Drum",Knee_Width,
IF(N435="Plywood Drum",0,
IF(Country="UAE",0,
IF(AND(OR(SearchData("LSHF",Cable_Desc),SearchData("LSZH",Cable_Desc),SearchData("LS0H",Cable_Desc),SearchData("LSOH",Cable_Desc)),D.nom&gt;40),Knee_Width,
IF(AND(Country="Egypt",D.nom&gt;60),Knee_Width,
IF(AND(Country&lt;&gt;"Egypt",D.nom&gt;35),Knee_Width,
0))))))))))</f>
        <v>125</v>
      </c>
      <c r="T435" s="118">
        <f t="shared" ca="1" si="63"/>
        <v>8</v>
      </c>
      <c r="U435" s="118">
        <f t="shared" ca="1" si="64"/>
        <v>3</v>
      </c>
      <c r="V435" s="117">
        <f t="shared" ca="1" si="65"/>
        <v>125.5229627927109</v>
      </c>
      <c r="W435" s="64">
        <f t="shared" ca="1" si="66"/>
        <v>0</v>
      </c>
      <c r="X435" s="64">
        <f t="shared" ca="1" si="69"/>
        <v>1</v>
      </c>
      <c r="Y435" s="64">
        <f t="shared" ca="1" si="67"/>
        <v>0</v>
      </c>
      <c r="AM435" s="156"/>
    </row>
    <row r="436" spans="1:39">
      <c r="A436" s="12">
        <f t="shared" ca="1" si="60"/>
        <v>0</v>
      </c>
      <c r="B436" s="12" t="str">
        <f>IF([1]DRUM!A413="","",[1]DRUM!A413)</f>
        <v>Export - Europe</v>
      </c>
      <c r="C436" s="12">
        <f t="shared" ca="1" si="61"/>
        <v>0</v>
      </c>
      <c r="D436" s="155">
        <f t="shared" ca="1" si="62"/>
        <v>0</v>
      </c>
      <c r="E436" s="26" t="str">
        <f>IF([1]DRUM!B413="","",[1]DRUM!B413)</f>
        <v>WDB230011</v>
      </c>
      <c r="F436" s="26">
        <f>IF([1]DRUM!C413="","",[1]DRUM!C413)</f>
        <v>2350</v>
      </c>
      <c r="G436" s="26">
        <f>IF([1]DRUM!D413="","",[1]DRUM!D413)</f>
        <v>2300</v>
      </c>
      <c r="H436" s="26">
        <f>IF([1]DRUM!E413="","",[1]DRUM!E413)</f>
        <v>1100</v>
      </c>
      <c r="I436" s="26">
        <f>IF([1]DRUM!F413="","",[1]DRUM!F413)</f>
        <v>1200</v>
      </c>
      <c r="J436" s="26">
        <f>IF([1]DRUM!G413="","",[1]DRUM!G413)</f>
        <v>1470</v>
      </c>
      <c r="K436" s="26">
        <f>IF([1]DRUM!H413="","",[1]DRUM!H413)</f>
        <v>1470</v>
      </c>
      <c r="L436" s="26" t="str">
        <f>IF([1]DRUM!I413="","",[1]DRUM!I413)</f>
        <v>Supported</v>
      </c>
      <c r="M436" s="26">
        <f>IF([1]DRUM!J413="","",
IF(AND([1]DRUM!K413="Wooden Drum",[1]DRUM!J413&gt;Max_WD_Capacity),Max_WD_Capacity,
[1]DRUM!J413))</f>
        <v>4800</v>
      </c>
      <c r="N436" s="26" t="str">
        <f>IF([1]DRUM!K413="","",[1]DRUM!K413)</f>
        <v>Wooden Drum</v>
      </c>
      <c r="O436" s="26">
        <f>IF([1]DRUM!L413="","",[1]DRUM!L413)</f>
        <v>510</v>
      </c>
      <c r="P436" s="26">
        <f>IF([1]DRUM!M413="","",[1]DRUM!M413)</f>
        <v>136</v>
      </c>
      <c r="Q436" s="26">
        <f>IF([1]DRUM!N413="","",[1]DRUM!N413)</f>
        <v>3.8453094079939065</v>
      </c>
      <c r="R436" s="26" t="str">
        <f t="shared" si="68"/>
        <v>Export - Europe</v>
      </c>
      <c r="S436" s="26">
        <f ca="1">IF(N436="",0,
IF(Knee_Application="YES",Knee_Width,IF(Knee_Application="NO",0,
IF(OR(Cable_Type="OH",SearchData("Conductor",Cable_Desc)),0,
IF(N436="Steel Drum",Knee_Width,
IF(N436="Plywood Drum",0,
IF(Country="UAE",0,
IF(AND(OR(SearchData("LSHF",Cable_Desc),SearchData("LSZH",Cable_Desc),SearchData("LS0H",Cable_Desc),SearchData("LSOH",Cable_Desc)),D.nom&gt;40),Knee_Width,
IF(AND(Country="Egypt",D.nom&gt;60),Knee_Width,
IF(AND(Country&lt;&gt;"Egypt",D.nom&gt;35),Knee_Width,
0))))))))))</f>
        <v>125</v>
      </c>
      <c r="T436" s="118">
        <f t="shared" ca="1" si="63"/>
        <v>8</v>
      </c>
      <c r="U436" s="118">
        <f t="shared" ca="1" si="64"/>
        <v>3</v>
      </c>
      <c r="V436" s="117">
        <f t="shared" ca="1" si="65"/>
        <v>110.44331805547989</v>
      </c>
      <c r="W436" s="64">
        <f t="shared" ca="1" si="66"/>
        <v>0</v>
      </c>
      <c r="X436" s="64">
        <f t="shared" ca="1" si="69"/>
        <v>1</v>
      </c>
      <c r="Y436" s="64">
        <f t="shared" ca="1" si="67"/>
        <v>0</v>
      </c>
      <c r="AM436" s="156"/>
    </row>
    <row r="437" spans="1:39">
      <c r="A437" s="12">
        <f t="shared" ca="1" si="60"/>
        <v>0</v>
      </c>
      <c r="B437" s="12" t="str">
        <f>IF([1]DRUM!A414="","",[1]DRUM!A414)</f>
        <v>Export - Europe</v>
      </c>
      <c r="C437" s="12">
        <f t="shared" ca="1" si="61"/>
        <v>0</v>
      </c>
      <c r="D437" s="155">
        <f t="shared" ca="1" si="62"/>
        <v>0</v>
      </c>
      <c r="E437" s="26" t="str">
        <f>IF([1]DRUM!B414="","",[1]DRUM!B414)</f>
        <v>WDB230042</v>
      </c>
      <c r="F437" s="26">
        <f>IF([1]DRUM!C414="","",[1]DRUM!C414)</f>
        <v>2350</v>
      </c>
      <c r="G437" s="26">
        <f>IF([1]DRUM!D414="","",[1]DRUM!D414)</f>
        <v>2300</v>
      </c>
      <c r="H437" s="26">
        <f>IF([1]DRUM!E414="","",[1]DRUM!E414)</f>
        <v>1050</v>
      </c>
      <c r="I437" s="26">
        <f>IF([1]DRUM!F414="","",[1]DRUM!F414)</f>
        <v>1200</v>
      </c>
      <c r="J437" s="26">
        <f>IF([1]DRUM!G414="","",[1]DRUM!G414)</f>
        <v>1470</v>
      </c>
      <c r="K437" s="26">
        <f>IF([1]DRUM!H414="","",[1]DRUM!H414)</f>
        <v>1470</v>
      </c>
      <c r="L437" s="26" t="str">
        <f>IF([1]DRUM!I414="","",[1]DRUM!I414)</f>
        <v>Supported</v>
      </c>
      <c r="M437" s="26">
        <f>IF([1]DRUM!J414="","",
IF(AND([1]DRUM!K414="Wooden Drum",[1]DRUM!J414&gt;Max_WD_Capacity),Max_WD_Capacity,
[1]DRUM!J414))</f>
        <v>5500</v>
      </c>
      <c r="N437" s="26" t="str">
        <f>IF([1]DRUM!K414="","",[1]DRUM!K414)</f>
        <v>Wooden Drum</v>
      </c>
      <c r="O437" s="26">
        <f>IF([1]DRUM!L414="","",[1]DRUM!L414)</f>
        <v>475</v>
      </c>
      <c r="P437" s="26">
        <f>IF([1]DRUM!M414="","",[1]DRUM!M414)</f>
        <v>136</v>
      </c>
      <c r="Q437" s="26">
        <f>IF([1]DRUM!N414="","",[1]DRUM!N414)</f>
        <v>3.9466257710721773</v>
      </c>
      <c r="R437" s="26" t="str">
        <f t="shared" si="68"/>
        <v>Export - Europe</v>
      </c>
      <c r="S437" s="26">
        <f ca="1">IF(N437="",0,
IF(Knee_Application="YES",Knee_Width,IF(Knee_Application="NO",0,
IF(OR(Cable_Type="OH",SearchData("Conductor",Cable_Desc)),0,
IF(N437="Steel Drum",Knee_Width,
IF(N437="Plywood Drum",0,
IF(Country="UAE",0,
IF(AND(OR(SearchData("LSHF",Cable_Desc),SearchData("LSZH",Cable_Desc),SearchData("LS0H",Cable_Desc),SearchData("LSOH",Cable_Desc)),D.nom&gt;40),Knee_Width,
IF(AND(Country="Egypt",D.nom&gt;60),Knee_Width,
IF(AND(Country&lt;&gt;"Egypt",D.nom&gt;35),Knee_Width,
0))))))))))</f>
        <v>125</v>
      </c>
      <c r="T437" s="118">
        <f t="shared" ca="1" si="63"/>
        <v>8</v>
      </c>
      <c r="U437" s="118">
        <f t="shared" ca="1" si="64"/>
        <v>4</v>
      </c>
      <c r="V437" s="117">
        <f t="shared" ca="1" si="65"/>
        <v>154.45577449521147</v>
      </c>
      <c r="W437" s="64">
        <f t="shared" ca="1" si="66"/>
        <v>0</v>
      </c>
      <c r="X437" s="64">
        <f t="shared" ca="1" si="69"/>
        <v>1</v>
      </c>
      <c r="Y437" s="64">
        <f t="shared" ca="1" si="67"/>
        <v>0</v>
      </c>
      <c r="AM437" s="156"/>
    </row>
    <row r="438" spans="1:39">
      <c r="A438" s="12">
        <f t="shared" ca="1" si="60"/>
        <v>0</v>
      </c>
      <c r="B438" s="12" t="str">
        <f>IF([1]DRUM!A415="","",[1]DRUM!A415)</f>
        <v>Export - Europe</v>
      </c>
      <c r="C438" s="12">
        <f t="shared" ca="1" si="61"/>
        <v>0</v>
      </c>
      <c r="D438" s="155">
        <f t="shared" ca="1" si="62"/>
        <v>0</v>
      </c>
      <c r="E438" s="26" t="str">
        <f>IF([1]DRUM!B415="","",[1]DRUM!B415)</f>
        <v>WDB230014</v>
      </c>
      <c r="F438" s="26">
        <f>IF([1]DRUM!C415="","",[1]DRUM!C415)</f>
        <v>2350</v>
      </c>
      <c r="G438" s="26">
        <f>IF([1]DRUM!D415="","",[1]DRUM!D415)</f>
        <v>2300</v>
      </c>
      <c r="H438" s="26">
        <f>IF([1]DRUM!E415="","",[1]DRUM!E415)</f>
        <v>1300</v>
      </c>
      <c r="I438" s="26">
        <f>IF([1]DRUM!F415="","",[1]DRUM!F415)</f>
        <v>1200</v>
      </c>
      <c r="J438" s="26">
        <f>IF([1]DRUM!G415="","",[1]DRUM!G415)</f>
        <v>1470</v>
      </c>
      <c r="K438" s="26">
        <f>IF([1]DRUM!H415="","",[1]DRUM!H415)</f>
        <v>1470</v>
      </c>
      <c r="L438" s="26" t="str">
        <f>IF([1]DRUM!I415="","",[1]DRUM!I415)</f>
        <v>Supported</v>
      </c>
      <c r="M438" s="26">
        <f>IF([1]DRUM!J415="","",
IF(AND([1]DRUM!K415="Wooden Drum",[1]DRUM!J415&gt;Max_WD_Capacity),Max_WD_Capacity,
[1]DRUM!J415))</f>
        <v>7500</v>
      </c>
      <c r="N438" s="26" t="str">
        <f>IF([1]DRUM!K415="","",[1]DRUM!K415)</f>
        <v>Wooden Drum</v>
      </c>
      <c r="O438" s="26">
        <f>IF([1]DRUM!L415="","",[1]DRUM!L415)</f>
        <v>510</v>
      </c>
      <c r="P438" s="26">
        <f>IF([1]DRUM!M415="","",[1]DRUM!M415)</f>
        <v>136</v>
      </c>
      <c r="Q438" s="26">
        <f>IF([1]DRUM!N415="","",[1]DRUM!N415)</f>
        <v>3.3929200658769765</v>
      </c>
      <c r="R438" s="26" t="str">
        <f t="shared" si="68"/>
        <v>Export - Europe</v>
      </c>
      <c r="S438" s="26">
        <f ca="1">IF(N438="",0,
IF(Knee_Application="YES",Knee_Width,IF(Knee_Application="NO",0,
IF(OR(Cable_Type="OH",SearchData("Conductor",Cable_Desc)),0,
IF(N438="Steel Drum",Knee_Width,
IF(N438="Plywood Drum",0,
IF(Country="UAE",0,
IF(AND(OR(SearchData("LSHF",Cable_Desc),SearchData("LSZH",Cable_Desc),SearchData("LS0H",Cable_Desc),SearchData("LSOH",Cable_Desc)),D.nom&gt;40),Knee_Width,
IF(AND(Country="Egypt",D.nom&gt;60),Knee_Width,
IF(AND(Country&lt;&gt;"Egypt",D.nom&gt;35),Knee_Width,
0))))))))))</f>
        <v>125</v>
      </c>
      <c r="T438" s="118">
        <f t="shared" ca="1" si="63"/>
        <v>8</v>
      </c>
      <c r="U438" s="118">
        <f t="shared" ca="1" si="64"/>
        <v>3</v>
      </c>
      <c r="V438" s="117">
        <f t="shared" ca="1" si="65"/>
        <v>125.5229627927109</v>
      </c>
      <c r="W438" s="64">
        <f t="shared" ca="1" si="66"/>
        <v>0</v>
      </c>
      <c r="X438" s="64">
        <f t="shared" ca="1" si="69"/>
        <v>1</v>
      </c>
      <c r="Y438" s="64">
        <f t="shared" ca="1" si="67"/>
        <v>0</v>
      </c>
      <c r="AM438" s="156"/>
    </row>
    <row r="439" spans="1:39">
      <c r="A439" s="12">
        <f t="shared" ca="1" si="60"/>
        <v>0</v>
      </c>
      <c r="B439" s="12" t="str">
        <f>IF([1]DRUM!A416="","",[1]DRUM!A416)</f>
        <v>Export - Europe</v>
      </c>
      <c r="C439" s="12">
        <f t="shared" ca="1" si="61"/>
        <v>0</v>
      </c>
      <c r="D439" s="155">
        <f t="shared" ca="1" si="62"/>
        <v>0</v>
      </c>
      <c r="E439" s="26" t="str">
        <f>IF([1]DRUM!B416="","",[1]DRUM!B416)</f>
        <v>WDB240046</v>
      </c>
      <c r="F439" s="26">
        <f>IF([1]DRUM!C416="","",[1]DRUM!C416)</f>
        <v>2450</v>
      </c>
      <c r="G439" s="26">
        <f>IF([1]DRUM!D416="","",[1]DRUM!D416)</f>
        <v>2400</v>
      </c>
      <c r="H439" s="26">
        <f>IF([1]DRUM!E416="","",[1]DRUM!E416)</f>
        <v>1150</v>
      </c>
      <c r="I439" s="26">
        <f>IF([1]DRUM!F416="","",[1]DRUM!F416)</f>
        <v>1200</v>
      </c>
      <c r="J439" s="26">
        <f>IF([1]DRUM!G416="","",[1]DRUM!G416)</f>
        <v>1470</v>
      </c>
      <c r="K439" s="26">
        <f>IF([1]DRUM!H416="","",[1]DRUM!H416)</f>
        <v>1470</v>
      </c>
      <c r="L439" s="26" t="str">
        <f>IF([1]DRUM!I416="","",[1]DRUM!I416)</f>
        <v/>
      </c>
      <c r="M439" s="26">
        <f>IF([1]DRUM!J416="","",
IF(AND([1]DRUM!K416="Wooden Drum",[1]DRUM!J416&gt;Max_WD_Capacity),Max_WD_Capacity,
[1]DRUM!J416))</f>
        <v>2000</v>
      </c>
      <c r="N439" s="26" t="str">
        <f>IF([1]DRUM!K416="","",[1]DRUM!K416)</f>
        <v>Wooden Drum</v>
      </c>
      <c r="O439" s="26">
        <f>IF([1]DRUM!L416="","",[1]DRUM!L416)</f>
        <v>445</v>
      </c>
      <c r="P439" s="26">
        <f>IF([1]DRUM!M416="","",[1]DRUM!M416)</f>
        <v>141</v>
      </c>
      <c r="Q439" s="26">
        <f>IF([1]DRUM!N416="","",[1]DRUM!N416)</f>
        <v>4.1822452200914118</v>
      </c>
      <c r="R439" s="26" t="str">
        <f t="shared" si="68"/>
        <v>Export - Europe</v>
      </c>
      <c r="S439" s="26">
        <f ca="1">IF(N439="",0,
IF(Knee_Application="YES",Knee_Width,IF(Knee_Application="NO",0,
IF(OR(Cable_Type="OH",SearchData("Conductor",Cable_Desc)),0,
IF(N439="Steel Drum",Knee_Width,
IF(N439="Plywood Drum",0,
IF(Country="UAE",0,
IF(AND(OR(SearchData("LSHF",Cable_Desc),SearchData("LSZH",Cable_Desc),SearchData("LS0H",Cable_Desc),SearchData("LSOH",Cable_Desc)),D.nom&gt;40),Knee_Width,
IF(AND(Country="Egypt",D.nom&gt;60),Knee_Width,
IF(AND(Country&lt;&gt;"Egypt",D.nom&gt;35),Knee_Width,
0))))))))))</f>
        <v>125</v>
      </c>
      <c r="T439" s="118">
        <f t="shared" ca="1" si="63"/>
        <v>8</v>
      </c>
      <c r="U439" s="118">
        <f t="shared" ca="1" si="64"/>
        <v>4</v>
      </c>
      <c r="V439" s="117">
        <f t="shared" ca="1" si="65"/>
        <v>164.50887098669881</v>
      </c>
      <c r="W439" s="64">
        <f t="shared" ca="1" si="66"/>
        <v>0</v>
      </c>
      <c r="X439" s="64">
        <f t="shared" ca="1" si="69"/>
        <v>0</v>
      </c>
      <c r="Y439" s="64">
        <f t="shared" ca="1" si="67"/>
        <v>0</v>
      </c>
      <c r="AM439" s="156"/>
    </row>
    <row r="440" spans="1:39">
      <c r="A440" s="12">
        <f t="shared" ca="1" si="60"/>
        <v>0</v>
      </c>
      <c r="B440" s="12" t="str">
        <f>IF([1]DRUM!A417="","",[1]DRUM!A417)</f>
        <v>Export - Europe</v>
      </c>
      <c r="C440" s="12">
        <f t="shared" ca="1" si="61"/>
        <v>0</v>
      </c>
      <c r="D440" s="155">
        <f t="shared" ca="1" si="62"/>
        <v>0</v>
      </c>
      <c r="E440" s="26" t="str">
        <f>IF([1]DRUM!B417="","",[1]DRUM!B417)</f>
        <v>WDB240014</v>
      </c>
      <c r="F440" s="26">
        <f>IF([1]DRUM!C417="","",[1]DRUM!C417)</f>
        <v>2450</v>
      </c>
      <c r="G440" s="26">
        <f>IF([1]DRUM!D417="","",[1]DRUM!D417)</f>
        <v>2400</v>
      </c>
      <c r="H440" s="26">
        <f>IF([1]DRUM!E417="","",[1]DRUM!E417)</f>
        <v>1300</v>
      </c>
      <c r="I440" s="26">
        <f>IF([1]DRUM!F417="","",[1]DRUM!F417)</f>
        <v>1200</v>
      </c>
      <c r="J440" s="26">
        <f>IF([1]DRUM!G417="","",[1]DRUM!G417)</f>
        <v>1470</v>
      </c>
      <c r="K440" s="26">
        <f>IF([1]DRUM!H417="","",[1]DRUM!H417)</f>
        <v>1470</v>
      </c>
      <c r="L440" s="26" t="str">
        <f>IF([1]DRUM!I417="","",[1]DRUM!I417)</f>
        <v>Supported</v>
      </c>
      <c r="M440" s="26">
        <f>IF([1]DRUM!J417="","",
IF(AND([1]DRUM!K417="Wooden Drum",[1]DRUM!J417&gt;Max_WD_Capacity),Max_WD_Capacity,
[1]DRUM!J417))</f>
        <v>5000</v>
      </c>
      <c r="N440" s="26" t="str">
        <f>IF([1]DRUM!K417="","",[1]DRUM!K417)</f>
        <v>Wooden Drum</v>
      </c>
      <c r="O440" s="26">
        <f>IF([1]DRUM!L417="","",[1]DRUM!L417)</f>
        <v>570</v>
      </c>
      <c r="P440" s="26">
        <f>IF([1]DRUM!M417="","",[1]DRUM!M417)</f>
        <v>141</v>
      </c>
      <c r="Q440" s="26">
        <f>IF([1]DRUM!N417="","",[1]DRUM!N417)</f>
        <v>3.8358846300331373</v>
      </c>
      <c r="R440" s="26" t="str">
        <f t="shared" si="68"/>
        <v>Export - Europe</v>
      </c>
      <c r="S440" s="26">
        <f ca="1">IF(N440="",0,
IF(Knee_Application="YES",Knee_Width,IF(Knee_Application="NO",0,
IF(OR(Cable_Type="OH",SearchData("Conductor",Cable_Desc)),0,
IF(N440="Steel Drum",Knee_Width,
IF(N440="Plywood Drum",0,
IF(Country="UAE",0,
IF(AND(OR(SearchData("LSHF",Cable_Desc),SearchData("LSZH",Cable_Desc),SearchData("LS0H",Cable_Desc),SearchData("LSOH",Cable_Desc)),D.nom&gt;40),Knee_Width,
IF(AND(Country="Egypt",D.nom&gt;60),Knee_Width,
IF(AND(Country&lt;&gt;"Egypt",D.nom&gt;35),Knee_Width,
0))))))))))</f>
        <v>125</v>
      </c>
      <c r="T440" s="118">
        <f t="shared" ca="1" si="63"/>
        <v>8</v>
      </c>
      <c r="U440" s="118">
        <f t="shared" ca="1" si="64"/>
        <v>3</v>
      </c>
      <c r="V440" s="117">
        <f t="shared" ca="1" si="65"/>
        <v>125.5229627927109</v>
      </c>
      <c r="W440" s="64">
        <f t="shared" ca="1" si="66"/>
        <v>0</v>
      </c>
      <c r="X440" s="64">
        <f t="shared" ca="1" si="69"/>
        <v>1</v>
      </c>
      <c r="Y440" s="64">
        <f t="shared" ca="1" si="67"/>
        <v>0</v>
      </c>
      <c r="AM440" s="156"/>
    </row>
    <row r="441" spans="1:39">
      <c r="A441" s="12">
        <f t="shared" ca="1" si="60"/>
        <v>0</v>
      </c>
      <c r="B441" s="12" t="str">
        <f>IF([1]DRUM!A418="","",[1]DRUM!A418)</f>
        <v>Export - Europe</v>
      </c>
      <c r="C441" s="12">
        <f t="shared" ca="1" si="61"/>
        <v>0</v>
      </c>
      <c r="D441" s="155">
        <f t="shared" ca="1" si="62"/>
        <v>0</v>
      </c>
      <c r="E441" s="26" t="str">
        <f>IF([1]DRUM!B418="","",[1]DRUM!B418)</f>
        <v>WDB240012</v>
      </c>
      <c r="F441" s="26">
        <f>IF([1]DRUM!C418="","",[1]DRUM!C418)</f>
        <v>2450</v>
      </c>
      <c r="G441" s="26">
        <f>IF([1]DRUM!D418="","",[1]DRUM!D418)</f>
        <v>2400</v>
      </c>
      <c r="H441" s="26">
        <f>IF([1]DRUM!E418="","",[1]DRUM!E418)</f>
        <v>1100</v>
      </c>
      <c r="I441" s="26">
        <f>IF([1]DRUM!F418="","",[1]DRUM!F418)</f>
        <v>1200</v>
      </c>
      <c r="J441" s="26">
        <f>IF([1]DRUM!G418="","",[1]DRUM!G418)</f>
        <v>1470</v>
      </c>
      <c r="K441" s="26">
        <f>IF([1]DRUM!H418="","",[1]DRUM!H418)</f>
        <v>1470</v>
      </c>
      <c r="L441" s="26" t="str">
        <f>IF([1]DRUM!I418="","",[1]DRUM!I418)</f>
        <v>Supported</v>
      </c>
      <c r="M441" s="26">
        <f>IF([1]DRUM!J418="","",
IF(AND([1]DRUM!K418="Wooden Drum",[1]DRUM!J418&gt;Max_WD_Capacity),Max_WD_Capacity,
[1]DRUM!J418))</f>
        <v>5000</v>
      </c>
      <c r="N441" s="26" t="str">
        <f>IF([1]DRUM!K418="","",[1]DRUM!K418)</f>
        <v>Wooden Drum</v>
      </c>
      <c r="O441" s="26">
        <f>IF([1]DRUM!L418="","",[1]DRUM!L418)</f>
        <v>570</v>
      </c>
      <c r="P441" s="26">
        <f>IF([1]DRUM!M418="","",[1]DRUM!M418)</f>
        <v>141</v>
      </c>
      <c r="Q441" s="26">
        <f>IF([1]DRUM!N418="","",[1]DRUM!N418)</f>
        <v>4.2882739721500682</v>
      </c>
      <c r="R441" s="26" t="str">
        <f t="shared" si="68"/>
        <v>Export - Europe</v>
      </c>
      <c r="S441" s="26">
        <f ca="1">IF(N441="",0,
IF(Knee_Application="YES",Knee_Width,IF(Knee_Application="NO",0,
IF(OR(Cable_Type="OH",SearchData("Conductor",Cable_Desc)),0,
IF(N441="Steel Drum",Knee_Width,
IF(N441="Plywood Drum",0,
IF(Country="UAE",0,
IF(AND(OR(SearchData("LSHF",Cable_Desc),SearchData("LSZH",Cable_Desc),SearchData("LS0H",Cable_Desc),SearchData("LSOH",Cable_Desc)),D.nom&gt;40),Knee_Width,
IF(AND(Country="Egypt",D.nom&gt;60),Knee_Width,
IF(AND(Country&lt;&gt;"Egypt",D.nom&gt;35),Knee_Width,
0))))))))))</f>
        <v>125</v>
      </c>
      <c r="T441" s="118">
        <f t="shared" ca="1" si="63"/>
        <v>8</v>
      </c>
      <c r="U441" s="118">
        <f t="shared" ca="1" si="64"/>
        <v>4</v>
      </c>
      <c r="V441" s="117">
        <f t="shared" ca="1" si="65"/>
        <v>159.48232274095514</v>
      </c>
      <c r="W441" s="64">
        <f t="shared" ca="1" si="66"/>
        <v>0</v>
      </c>
      <c r="X441" s="64">
        <f t="shared" ca="1" si="69"/>
        <v>1</v>
      </c>
      <c r="Y441" s="64">
        <f t="shared" ca="1" si="67"/>
        <v>0</v>
      </c>
      <c r="AM441" s="156"/>
    </row>
    <row r="442" spans="1:39">
      <c r="A442" s="12">
        <f t="shared" ca="1" si="60"/>
        <v>0</v>
      </c>
      <c r="B442" s="12" t="str">
        <f>IF([1]DRUM!A419="","",[1]DRUM!A419)</f>
        <v>Export - Europe</v>
      </c>
      <c r="C442" s="12">
        <f t="shared" ca="1" si="61"/>
        <v>0</v>
      </c>
      <c r="D442" s="155">
        <f t="shared" ca="1" si="62"/>
        <v>0</v>
      </c>
      <c r="E442" s="26" t="str">
        <f>IF([1]DRUM!B419="","",[1]DRUM!B419)</f>
        <v>WDB240047</v>
      </c>
      <c r="F442" s="26">
        <f>IF([1]DRUM!C419="","",[1]DRUM!C419)</f>
        <v>2450</v>
      </c>
      <c r="G442" s="26">
        <f>IF([1]DRUM!D419="","",[1]DRUM!D419)</f>
        <v>2400</v>
      </c>
      <c r="H442" s="26">
        <f>IF([1]DRUM!E419="","",[1]DRUM!E419)</f>
        <v>1000</v>
      </c>
      <c r="I442" s="26">
        <f>IF([1]DRUM!F419="","",[1]DRUM!F419)</f>
        <v>1200</v>
      </c>
      <c r="J442" s="26">
        <f>IF([1]DRUM!G419="","",[1]DRUM!G419)</f>
        <v>1470</v>
      </c>
      <c r="K442" s="26">
        <f>IF([1]DRUM!H419="","",[1]DRUM!H419)</f>
        <v>1470</v>
      </c>
      <c r="L442" s="26" t="str">
        <f>IF([1]DRUM!I419="","",[1]DRUM!I419)</f>
        <v>Supported</v>
      </c>
      <c r="M442" s="26">
        <f>IF([1]DRUM!J419="","",
IF(AND([1]DRUM!K419="Wooden Drum",[1]DRUM!J419&gt;Max_WD_Capacity),Max_WD_Capacity,
[1]DRUM!J419))</f>
        <v>5500</v>
      </c>
      <c r="N442" s="26" t="str">
        <f>IF([1]DRUM!K419="","",[1]DRUM!K419)</f>
        <v>Wooden Drum</v>
      </c>
      <c r="O442" s="26">
        <f>IF([1]DRUM!L419="","",[1]DRUM!L419)</f>
        <v>500</v>
      </c>
      <c r="P442" s="26">
        <f>IF([1]DRUM!M419="","",[1]DRUM!M419)</f>
        <v>141</v>
      </c>
      <c r="Q442" s="26">
        <f>IF([1]DRUM!N419="","",[1]DRUM!N419)</f>
        <v>4.4861943093262244</v>
      </c>
      <c r="R442" s="26" t="str">
        <f t="shared" si="68"/>
        <v>Export - Europe</v>
      </c>
      <c r="S442" s="26">
        <f ca="1">IF(N442="",0,
IF(Knee_Application="YES",Knee_Width,IF(Knee_Application="NO",0,
IF(OR(Cable_Type="OH",SearchData("Conductor",Cable_Desc)),0,
IF(N442="Steel Drum",Knee_Width,
IF(N442="Plywood Drum",0,
IF(Country="UAE",0,
IF(AND(OR(SearchData("LSHF",Cable_Desc),SearchData("LSZH",Cable_Desc),SearchData("LS0H",Cable_Desc),SearchData("LSOH",Cable_Desc)),D.nom&gt;40),Knee_Width,
IF(AND(Country="Egypt",D.nom&gt;60),Knee_Width,
IF(AND(Country&lt;&gt;"Egypt",D.nom&gt;35),Knee_Width,
0))))))))))</f>
        <v>125</v>
      </c>
      <c r="T442" s="118">
        <f t="shared" ca="1" si="63"/>
        <v>8</v>
      </c>
      <c r="U442" s="118">
        <f t="shared" ca="1" si="64"/>
        <v>4</v>
      </c>
      <c r="V442" s="117">
        <f t="shared" ca="1" si="65"/>
        <v>149.4292262494678</v>
      </c>
      <c r="W442" s="64">
        <f t="shared" ca="1" si="66"/>
        <v>0</v>
      </c>
      <c r="X442" s="64">
        <f t="shared" ca="1" si="69"/>
        <v>1</v>
      </c>
      <c r="Y442" s="64">
        <f t="shared" ca="1" si="67"/>
        <v>0</v>
      </c>
      <c r="AM442" s="156"/>
    </row>
    <row r="443" spans="1:39">
      <c r="A443" s="12">
        <f t="shared" ca="1" si="60"/>
        <v>0</v>
      </c>
      <c r="B443" s="12" t="str">
        <f>IF([1]DRUM!A420="","",[1]DRUM!A420)</f>
        <v>Export - Europe</v>
      </c>
      <c r="C443" s="12">
        <f t="shared" ca="1" si="61"/>
        <v>0</v>
      </c>
      <c r="D443" s="155">
        <f t="shared" ca="1" si="62"/>
        <v>0</v>
      </c>
      <c r="E443" s="26" t="str">
        <f>IF([1]DRUM!B420="","",[1]DRUM!B420)</f>
        <v>WDB240060</v>
      </c>
      <c r="F443" s="26">
        <f>IF([1]DRUM!C420="","",[1]DRUM!C420)</f>
        <v>2450</v>
      </c>
      <c r="G443" s="26">
        <f>IF([1]DRUM!D420="","",[1]DRUM!D420)</f>
        <v>2400</v>
      </c>
      <c r="H443" s="26">
        <f>IF([1]DRUM!E420="","",[1]DRUM!E420)</f>
        <v>1000</v>
      </c>
      <c r="I443" s="26">
        <f>IF([1]DRUM!F420="","",[1]DRUM!F420)</f>
        <v>1200</v>
      </c>
      <c r="J443" s="26">
        <f>IF([1]DRUM!G420="","",[1]DRUM!G420)</f>
        <v>1470</v>
      </c>
      <c r="K443" s="26">
        <f>IF([1]DRUM!H420="","",[1]DRUM!H420)</f>
        <v>1470</v>
      </c>
      <c r="L443" s="26" t="str">
        <f>IF([1]DRUM!I420="","",[1]DRUM!I420)</f>
        <v>Supported</v>
      </c>
      <c r="M443" s="26">
        <f>IF([1]DRUM!J420="","",
IF(AND([1]DRUM!K420="Wooden Drum",[1]DRUM!J420&gt;Max_WD_Capacity),Max_WD_Capacity,
[1]DRUM!J420))</f>
        <v>7000</v>
      </c>
      <c r="N443" s="26" t="str">
        <f>IF([1]DRUM!K420="","",[1]DRUM!K420)</f>
        <v>Wooden Drum</v>
      </c>
      <c r="O443" s="26">
        <f>IF([1]DRUM!L420="","",[1]DRUM!L420)</f>
        <v>500</v>
      </c>
      <c r="P443" s="26">
        <f>IF([1]DRUM!M420="","",[1]DRUM!M420)</f>
        <v>141</v>
      </c>
      <c r="Q443" s="26">
        <f>IF([1]DRUM!N420="","",[1]DRUM!N420)</f>
        <v>4.4861943093262244</v>
      </c>
      <c r="R443" s="26" t="str">
        <f t="shared" si="68"/>
        <v>Export - Europe</v>
      </c>
      <c r="S443" s="26">
        <f ca="1">IF(N443="",0,
IF(Knee_Application="YES",Knee_Width,IF(Knee_Application="NO",0,
IF(OR(Cable_Type="OH",SearchData("Conductor",Cable_Desc)),0,
IF(N443="Steel Drum",Knee_Width,
IF(N443="Plywood Drum",0,
IF(Country="UAE",0,
IF(AND(OR(SearchData("LSHF",Cable_Desc),SearchData("LSZH",Cable_Desc),SearchData("LS0H",Cable_Desc),SearchData("LSOH",Cable_Desc)),D.nom&gt;40),Knee_Width,
IF(AND(Country="Egypt",D.nom&gt;60),Knee_Width,
IF(AND(Country&lt;&gt;"Egypt",D.nom&gt;35),Knee_Width,
0))))))))))</f>
        <v>125</v>
      </c>
      <c r="T443" s="118">
        <f t="shared" ca="1" si="63"/>
        <v>8</v>
      </c>
      <c r="U443" s="118">
        <f t="shared" ca="1" si="64"/>
        <v>4</v>
      </c>
      <c r="V443" s="117">
        <f t="shared" ca="1" si="65"/>
        <v>149.4292262494678</v>
      </c>
      <c r="W443" s="64">
        <f t="shared" ca="1" si="66"/>
        <v>0</v>
      </c>
      <c r="X443" s="64">
        <f t="shared" ca="1" si="69"/>
        <v>1</v>
      </c>
      <c r="Y443" s="64">
        <f t="shared" ca="1" si="67"/>
        <v>0</v>
      </c>
      <c r="AM443" s="156"/>
    </row>
    <row r="444" spans="1:39">
      <c r="A444" s="12">
        <f t="shared" ca="1" si="60"/>
        <v>0</v>
      </c>
      <c r="B444" s="12" t="str">
        <f>IF([1]DRUM!A421="","",[1]DRUM!A421)</f>
        <v>Export - Europe</v>
      </c>
      <c r="C444" s="12">
        <f t="shared" ca="1" si="61"/>
        <v>0</v>
      </c>
      <c r="D444" s="155">
        <f t="shared" ca="1" si="62"/>
        <v>0</v>
      </c>
      <c r="E444" s="26" t="str">
        <f>IF([1]DRUM!B421="","",[1]DRUM!B421)</f>
        <v>WDB240015</v>
      </c>
      <c r="F444" s="26">
        <f>IF([1]DRUM!C421="","",[1]DRUM!C421)</f>
        <v>2450</v>
      </c>
      <c r="G444" s="26">
        <f>IF([1]DRUM!D421="","",[1]DRUM!D421)</f>
        <v>2400</v>
      </c>
      <c r="H444" s="26">
        <f>IF([1]DRUM!E421="","",[1]DRUM!E421)</f>
        <v>1300</v>
      </c>
      <c r="I444" s="26">
        <f>IF([1]DRUM!F421="","",[1]DRUM!F421)</f>
        <v>1200</v>
      </c>
      <c r="J444" s="26">
        <f>IF([1]DRUM!G421="","",[1]DRUM!G421)</f>
        <v>1470</v>
      </c>
      <c r="K444" s="26">
        <f>IF([1]DRUM!H421="","",[1]DRUM!H421)</f>
        <v>1470</v>
      </c>
      <c r="L444" s="26" t="str">
        <f>IF([1]DRUM!I421="","",[1]DRUM!I421)</f>
        <v>Supported</v>
      </c>
      <c r="M444" s="26">
        <f>IF([1]DRUM!J421="","",
IF(AND([1]DRUM!K421="Wooden Drum",[1]DRUM!J421&gt;Max_WD_Capacity),Max_WD_Capacity,
[1]DRUM!J421))</f>
        <v>7500</v>
      </c>
      <c r="N444" s="26" t="str">
        <f>IF([1]DRUM!K421="","",[1]DRUM!K421)</f>
        <v>Wooden Drum</v>
      </c>
      <c r="O444" s="26">
        <f>IF([1]DRUM!L421="","",[1]DRUM!L421)</f>
        <v>570</v>
      </c>
      <c r="P444" s="26">
        <f>IF([1]DRUM!M421="","",[1]DRUM!M421)</f>
        <v>141</v>
      </c>
      <c r="Q444" s="26">
        <f>IF([1]DRUM!N421="","",[1]DRUM!N421)</f>
        <v>3.8358846300331373</v>
      </c>
      <c r="R444" s="26" t="str">
        <f t="shared" si="68"/>
        <v>Export - Europe</v>
      </c>
      <c r="S444" s="26">
        <f ca="1">IF(N444="",0,
IF(Knee_Application="YES",Knee_Width,IF(Knee_Application="NO",0,
IF(OR(Cable_Type="OH",SearchData("Conductor",Cable_Desc)),0,
IF(N444="Steel Drum",Knee_Width,
IF(N444="Plywood Drum",0,
IF(Country="UAE",0,
IF(AND(OR(SearchData("LSHF",Cable_Desc),SearchData("LSZH",Cable_Desc),SearchData("LS0H",Cable_Desc),SearchData("LSOH",Cable_Desc)),D.nom&gt;40),Knee_Width,
IF(AND(Country="Egypt",D.nom&gt;60),Knee_Width,
IF(AND(Country&lt;&gt;"Egypt",D.nom&gt;35),Knee_Width,
0))))))))))</f>
        <v>125</v>
      </c>
      <c r="T444" s="118">
        <f t="shared" ca="1" si="63"/>
        <v>8</v>
      </c>
      <c r="U444" s="118">
        <f t="shared" ca="1" si="64"/>
        <v>3</v>
      </c>
      <c r="V444" s="117">
        <f t="shared" ca="1" si="65"/>
        <v>125.5229627927109</v>
      </c>
      <c r="W444" s="64">
        <f t="shared" ca="1" si="66"/>
        <v>0</v>
      </c>
      <c r="X444" s="64">
        <f t="shared" ca="1" si="69"/>
        <v>1</v>
      </c>
      <c r="Y444" s="64">
        <f t="shared" ca="1" si="67"/>
        <v>0</v>
      </c>
      <c r="AM444" s="156"/>
    </row>
    <row r="445" spans="1:39">
      <c r="A445" s="12">
        <f t="shared" ca="1" si="60"/>
        <v>0</v>
      </c>
      <c r="B445" s="12" t="str">
        <f>IF([1]DRUM!A422="","",[1]DRUM!A422)</f>
        <v>Export - Europe</v>
      </c>
      <c r="C445" s="12">
        <f t="shared" ca="1" si="61"/>
        <v>0</v>
      </c>
      <c r="D445" s="155">
        <f t="shared" ca="1" si="62"/>
        <v>0</v>
      </c>
      <c r="E445" s="26" t="str">
        <f>IF([1]DRUM!B422="","",[1]DRUM!B422)</f>
        <v>WDB240013</v>
      </c>
      <c r="F445" s="26">
        <f>IF([1]DRUM!C422="","",[1]DRUM!C422)</f>
        <v>2450</v>
      </c>
      <c r="G445" s="26">
        <f>IF([1]DRUM!D422="","",[1]DRUM!D422)</f>
        <v>2400</v>
      </c>
      <c r="H445" s="26">
        <f>IF([1]DRUM!E422="","",[1]DRUM!E422)</f>
        <v>1100</v>
      </c>
      <c r="I445" s="26">
        <f>IF([1]DRUM!F422="","",[1]DRUM!F422)</f>
        <v>1200</v>
      </c>
      <c r="J445" s="26">
        <f>IF([1]DRUM!G422="","",[1]DRUM!G422)</f>
        <v>1470</v>
      </c>
      <c r="K445" s="26">
        <f>IF([1]DRUM!H422="","",[1]DRUM!H422)</f>
        <v>1470</v>
      </c>
      <c r="L445" s="26" t="str">
        <f>IF([1]DRUM!I422="","",[1]DRUM!I422)</f>
        <v>Supported</v>
      </c>
      <c r="M445" s="26">
        <f>IF([1]DRUM!J422="","",
IF(AND([1]DRUM!K422="Wooden Drum",[1]DRUM!J422&gt;Max_WD_Capacity),Max_WD_Capacity,
[1]DRUM!J422))</f>
        <v>8200</v>
      </c>
      <c r="N445" s="26" t="str">
        <f>IF([1]DRUM!K422="","",[1]DRUM!K422)</f>
        <v>Wooden Drum</v>
      </c>
      <c r="O445" s="26">
        <f>IF([1]DRUM!L422="","",[1]DRUM!L422)</f>
        <v>570</v>
      </c>
      <c r="P445" s="26">
        <f>IF([1]DRUM!M422="","",[1]DRUM!M422)</f>
        <v>141</v>
      </c>
      <c r="Q445" s="26">
        <f>IF([1]DRUM!N422="","",[1]DRUM!N422)</f>
        <v>4.2882739721500682</v>
      </c>
      <c r="R445" s="26" t="str">
        <f t="shared" si="68"/>
        <v>Export - Europe</v>
      </c>
      <c r="S445" s="26">
        <f ca="1">IF(N445="",0,
IF(Knee_Application="YES",Knee_Width,IF(Knee_Application="NO",0,
IF(OR(Cable_Type="OH",SearchData("Conductor",Cable_Desc)),0,
IF(N445="Steel Drum",Knee_Width,
IF(N445="Plywood Drum",0,
IF(Country="UAE",0,
IF(AND(OR(SearchData("LSHF",Cable_Desc),SearchData("LSZH",Cable_Desc),SearchData("LS0H",Cable_Desc),SearchData("LSOH",Cable_Desc)),D.nom&gt;40),Knee_Width,
IF(AND(Country="Egypt",D.nom&gt;60),Knee_Width,
IF(AND(Country&lt;&gt;"Egypt",D.nom&gt;35),Knee_Width,
0))))))))))</f>
        <v>125</v>
      </c>
      <c r="T445" s="118">
        <f t="shared" ca="1" si="63"/>
        <v>8</v>
      </c>
      <c r="U445" s="118">
        <f t="shared" ca="1" si="64"/>
        <v>4</v>
      </c>
      <c r="V445" s="117">
        <f t="shared" ca="1" si="65"/>
        <v>159.48232274095514</v>
      </c>
      <c r="W445" s="64">
        <f t="shared" ca="1" si="66"/>
        <v>0</v>
      </c>
      <c r="X445" s="64">
        <f t="shared" ca="1" si="69"/>
        <v>1</v>
      </c>
      <c r="Y445" s="64">
        <f t="shared" ca="1" si="67"/>
        <v>0</v>
      </c>
      <c r="AM445" s="156"/>
    </row>
    <row r="446" spans="1:39">
      <c r="A446" s="12">
        <f t="shared" ca="1" si="60"/>
        <v>0</v>
      </c>
      <c r="B446" s="12" t="str">
        <f>IF([1]DRUM!A423="","",[1]DRUM!A423)</f>
        <v>Export - Europe</v>
      </c>
      <c r="C446" s="12">
        <f t="shared" ca="1" si="61"/>
        <v>0</v>
      </c>
      <c r="D446" s="155">
        <f t="shared" ca="1" si="62"/>
        <v>0</v>
      </c>
      <c r="E446" s="26" t="str">
        <f>IF([1]DRUM!B423="","",[1]DRUM!B423)</f>
        <v>WDB180025</v>
      </c>
      <c r="F446" s="26">
        <f>IF([1]DRUM!C423="","",[1]DRUM!C423)</f>
        <v>1850</v>
      </c>
      <c r="G446" s="26">
        <f>IF([1]DRUM!D423="","",[1]DRUM!D423)</f>
        <v>1800</v>
      </c>
      <c r="H446" s="26">
        <f>IF([1]DRUM!E423="","",[1]DRUM!E423)</f>
        <v>1050</v>
      </c>
      <c r="I446" s="26">
        <f>IF([1]DRUM!F423="","",[1]DRUM!F423)</f>
        <v>1400</v>
      </c>
      <c r="J446" s="26">
        <f>IF([1]DRUM!G423="","",[1]DRUM!G423)</f>
        <v>1600</v>
      </c>
      <c r="K446" s="26">
        <f>IF([1]DRUM!H423="","",[1]DRUM!H423)</f>
        <v>1600</v>
      </c>
      <c r="L446" s="26" t="str">
        <f>IF([1]DRUM!I423="","",[1]DRUM!I423)</f>
        <v>Supported</v>
      </c>
      <c r="M446" s="26">
        <f>IF([1]DRUM!J423="","",
IF(AND([1]DRUM!K423="Wooden Drum",[1]DRUM!J423&gt;Max_WD_Capacity),Max_WD_Capacity,
[1]DRUM!J423))</f>
        <v>4500</v>
      </c>
      <c r="N446" s="26" t="str">
        <f>IF([1]DRUM!K423="","",[1]DRUM!K423)</f>
        <v>Wooden Drum</v>
      </c>
      <c r="O446" s="26">
        <f>IF([1]DRUM!L423="","",[1]DRUM!L423)</f>
        <v>310</v>
      </c>
      <c r="P446" s="26">
        <f>IF([1]DRUM!M423="","",[1]DRUM!M423)</f>
        <v>116</v>
      </c>
      <c r="Q446" s="26">
        <f>IF([1]DRUM!N423="","",[1]DRUM!N423)</f>
        <v>2.3503040039668641</v>
      </c>
      <c r="R446" s="26" t="str">
        <f t="shared" si="68"/>
        <v>Export - Europe</v>
      </c>
      <c r="S446" s="26">
        <f ca="1">IF(N446="",0,
IF(Knee_Application="YES",Knee_Width,IF(Knee_Application="NO",0,
IF(OR(Cable_Type="OH",SearchData("Conductor",Cable_Desc)),0,
IF(N446="Steel Drum",Knee_Width,
IF(N446="Plywood Drum",0,
IF(Country="UAE",0,
IF(AND(OR(SearchData("LSHF",Cable_Desc),SearchData("LSZH",Cable_Desc),SearchData("LS0H",Cable_Desc),SearchData("LSOH",Cable_Desc)),D.nom&gt;40),Knee_Width,
IF(AND(Country="Egypt",D.nom&gt;60),Knee_Width,
IF(AND(Country&lt;&gt;"Egypt",D.nom&gt;35),Knee_Width,
0))))))))))</f>
        <v>125</v>
      </c>
      <c r="T446" s="118">
        <f t="shared" ca="1" si="63"/>
        <v>10</v>
      </c>
      <c r="U446" s="118">
        <f t="shared" ca="1" si="64"/>
        <v>2</v>
      </c>
      <c r="V446" s="117">
        <f t="shared" ca="1" si="65"/>
        <v>81.254152392446414</v>
      </c>
      <c r="W446" s="64">
        <f t="shared" ca="1" si="66"/>
        <v>0</v>
      </c>
      <c r="X446" s="64">
        <f t="shared" ca="1" si="69"/>
        <v>1</v>
      </c>
      <c r="Y446" s="64">
        <f t="shared" ca="1" si="67"/>
        <v>0</v>
      </c>
      <c r="AM446" s="156"/>
    </row>
    <row r="447" spans="1:39">
      <c r="A447" s="12">
        <f t="shared" ca="1" si="60"/>
        <v>0</v>
      </c>
      <c r="B447" s="12" t="str">
        <f>IF([1]DRUM!A424="","",[1]DRUM!A424)</f>
        <v>Export - Europe</v>
      </c>
      <c r="C447" s="12">
        <f t="shared" ca="1" si="61"/>
        <v>0</v>
      </c>
      <c r="D447" s="155">
        <f t="shared" ca="1" si="62"/>
        <v>0</v>
      </c>
      <c r="E447" s="26" t="str">
        <f>IF([1]DRUM!B424="","",[1]DRUM!B424)</f>
        <v>WDB180026</v>
      </c>
      <c r="F447" s="26">
        <f>IF([1]DRUM!C424="","",[1]DRUM!C424)</f>
        <v>1850</v>
      </c>
      <c r="G447" s="26">
        <f>IF([1]DRUM!D424="","",[1]DRUM!D424)</f>
        <v>1800</v>
      </c>
      <c r="H447" s="26">
        <f>IF([1]DRUM!E424="","",[1]DRUM!E424)</f>
        <v>950</v>
      </c>
      <c r="I447" s="26">
        <f>IF([1]DRUM!F424="","",[1]DRUM!F424)</f>
        <v>1400</v>
      </c>
      <c r="J447" s="26">
        <f>IF([1]DRUM!G424="","",[1]DRUM!G424)</f>
        <v>1600</v>
      </c>
      <c r="K447" s="26">
        <f>IF([1]DRUM!H424="","",[1]DRUM!H424)</f>
        <v>1600</v>
      </c>
      <c r="L447" s="26" t="str">
        <f>IF([1]DRUM!I424="","",[1]DRUM!I424)</f>
        <v>Supported</v>
      </c>
      <c r="M447" s="26">
        <f>IF([1]DRUM!J424="","",
IF(AND([1]DRUM!K424="Wooden Drum",[1]DRUM!J424&gt;Max_WD_Capacity),Max_WD_Capacity,
[1]DRUM!J424))</f>
        <v>4500</v>
      </c>
      <c r="N447" s="26" t="str">
        <f>IF([1]DRUM!K424="","",[1]DRUM!K424)</f>
        <v>Wooden Drum</v>
      </c>
      <c r="O447" s="26">
        <f>IF([1]DRUM!L424="","",[1]DRUM!L424)</f>
        <v>300</v>
      </c>
      <c r="P447" s="26">
        <f>IF([1]DRUM!M424="","",[1]DRUM!M424)</f>
        <v>116</v>
      </c>
      <c r="Q447" s="26">
        <f>IF([1]DRUM!N424="","",[1]DRUM!N424)</f>
        <v>2.5702154897181497</v>
      </c>
      <c r="R447" s="26" t="str">
        <f t="shared" si="68"/>
        <v>Export - Europe</v>
      </c>
      <c r="S447" s="26">
        <f ca="1">IF(N447="",0,
IF(Knee_Application="YES",Knee_Width,IF(Knee_Application="NO",0,
IF(OR(Cable_Type="OH",SearchData("Conductor",Cable_Desc)),0,
IF(N447="Steel Drum",Knee_Width,
IF(N447="Plywood Drum",0,
IF(Country="UAE",0,
IF(AND(OR(SearchData("LSHF",Cable_Desc),SearchData("LSZH",Cable_Desc),SearchData("LS0H",Cable_Desc),SearchData("LSOH",Cable_Desc)),D.nom&gt;40),Knee_Width,
IF(AND(Country="Egypt",D.nom&gt;60),Knee_Width,
IF(AND(Country&lt;&gt;"Egypt",D.nom&gt;35),Knee_Width,
0))))))))))</f>
        <v>125</v>
      </c>
      <c r="T447" s="118">
        <f t="shared" ca="1" si="63"/>
        <v>10</v>
      </c>
      <c r="U447" s="118">
        <f t="shared" ca="1" si="64"/>
        <v>2</v>
      </c>
      <c r="V447" s="117">
        <f t="shared" ca="1" si="65"/>
        <v>74.970967085266821</v>
      </c>
      <c r="W447" s="64">
        <f t="shared" ca="1" si="66"/>
        <v>0</v>
      </c>
      <c r="X447" s="64">
        <f t="shared" ca="1" si="69"/>
        <v>1</v>
      </c>
      <c r="Y447" s="64">
        <f t="shared" ca="1" si="67"/>
        <v>0</v>
      </c>
      <c r="AM447" s="156"/>
    </row>
    <row r="448" spans="1:39">
      <c r="A448" s="12">
        <f t="shared" ca="1" si="60"/>
        <v>0</v>
      </c>
      <c r="B448" s="12" t="str">
        <f>IF([1]DRUM!A425="","",[1]DRUM!A425)</f>
        <v>Export - Europe</v>
      </c>
      <c r="C448" s="12">
        <f t="shared" ca="1" si="61"/>
        <v>0</v>
      </c>
      <c r="D448" s="155">
        <f t="shared" ca="1" si="62"/>
        <v>0</v>
      </c>
      <c r="E448" s="26" t="str">
        <f>IF([1]DRUM!B425="","",[1]DRUM!B425)</f>
        <v>WDB180028</v>
      </c>
      <c r="F448" s="26">
        <f>IF([1]DRUM!C425="","",[1]DRUM!C425)</f>
        <v>1850</v>
      </c>
      <c r="G448" s="26">
        <f>IF([1]DRUM!D425="","",[1]DRUM!D425)</f>
        <v>1800</v>
      </c>
      <c r="H448" s="26">
        <f>IF([1]DRUM!E425="","",[1]DRUM!E425)</f>
        <v>1150</v>
      </c>
      <c r="I448" s="26">
        <f>IF([1]DRUM!F425="","",[1]DRUM!F425)</f>
        <v>1500</v>
      </c>
      <c r="J448" s="26">
        <f>IF([1]DRUM!G425="","",[1]DRUM!G425)</f>
        <v>1700</v>
      </c>
      <c r="K448" s="26">
        <f>IF([1]DRUM!H425="","",[1]DRUM!H425)</f>
        <v>1700</v>
      </c>
      <c r="L448" s="26" t="str">
        <f>IF([1]DRUM!I425="","",[1]DRUM!I425)</f>
        <v>Supported</v>
      </c>
      <c r="M448" s="26">
        <f>IF([1]DRUM!J425="","",
IF(AND([1]DRUM!K425="Wooden Drum",[1]DRUM!J425&gt;Max_WD_Capacity),Max_WD_Capacity,
[1]DRUM!J425))</f>
        <v>4500</v>
      </c>
      <c r="N448" s="26" t="str">
        <f>IF([1]DRUM!K425="","",[1]DRUM!K425)</f>
        <v>Wooden Drum</v>
      </c>
      <c r="O448" s="26">
        <f>IF([1]DRUM!L425="","",[1]DRUM!L425)</f>
        <v>325</v>
      </c>
      <c r="P448" s="26">
        <f>IF([1]DRUM!M425="","",[1]DRUM!M425)</f>
        <v>124</v>
      </c>
      <c r="Q448" s="26">
        <f>IF([1]DRUM!N425="","",[1]DRUM!N425)</f>
        <v>2.259001467471911</v>
      </c>
      <c r="R448" s="26" t="str">
        <f t="shared" si="68"/>
        <v>Export - Europe</v>
      </c>
      <c r="S448" s="26">
        <f ca="1">IF(N448="",0,
IF(Knee_Application="YES",Knee_Width,IF(Knee_Application="NO",0,
IF(OR(Cable_Type="OH",SearchData("Conductor",Cable_Desc)),0,
IF(N448="Steel Drum",Knee_Width,
IF(N448="Plywood Drum",0,
IF(Country="UAE",0,
IF(AND(OR(SearchData("LSHF",Cable_Desc),SearchData("LSZH",Cable_Desc),SearchData("LS0H",Cable_Desc),SearchData("LSOH",Cable_Desc)),D.nom&gt;40),Knee_Width,
IF(AND(Country="Egypt",D.nom&gt;60),Knee_Width,
IF(AND(Country&lt;&gt;"Egypt",D.nom&gt;35),Knee_Width,
0))))))))))</f>
        <v>125</v>
      </c>
      <c r="T448" s="118">
        <f t="shared" ca="1" si="63"/>
        <v>11</v>
      </c>
      <c r="U448" s="118">
        <f t="shared" ca="1" si="64"/>
        <v>1</v>
      </c>
      <c r="V448" s="117">
        <f t="shared" ca="1" si="65"/>
        <v>43.943341401352583</v>
      </c>
      <c r="W448" s="64">
        <f t="shared" ca="1" si="66"/>
        <v>0</v>
      </c>
      <c r="X448" s="64">
        <f t="shared" ca="1" si="69"/>
        <v>1</v>
      </c>
      <c r="Y448" s="64">
        <f t="shared" ca="1" si="67"/>
        <v>0</v>
      </c>
      <c r="AM448" s="156"/>
    </row>
    <row r="449" spans="1:39">
      <c r="A449" s="12">
        <f t="shared" ca="1" si="60"/>
        <v>0</v>
      </c>
      <c r="B449" s="12" t="str">
        <f>IF([1]DRUM!A426="","",[1]DRUM!A426)</f>
        <v>Export - Europe</v>
      </c>
      <c r="C449" s="12">
        <f t="shared" ca="1" si="61"/>
        <v>0</v>
      </c>
      <c r="D449" s="155">
        <f t="shared" ca="1" si="62"/>
        <v>0</v>
      </c>
      <c r="E449" s="26" t="str">
        <f>IF([1]DRUM!B426="","",[1]DRUM!B426)</f>
        <v>WDB190011</v>
      </c>
      <c r="F449" s="26">
        <f>IF([1]DRUM!C426="","",[1]DRUM!C426)</f>
        <v>1950</v>
      </c>
      <c r="G449" s="26">
        <f>IF([1]DRUM!D426="","",[1]DRUM!D426)</f>
        <v>1900</v>
      </c>
      <c r="H449" s="26">
        <f>IF([1]DRUM!E426="","",[1]DRUM!E426)</f>
        <v>1000</v>
      </c>
      <c r="I449" s="26">
        <f>IF([1]DRUM!F426="","",[1]DRUM!F426)</f>
        <v>1500</v>
      </c>
      <c r="J449" s="26">
        <f>IF([1]DRUM!G426="","",[1]DRUM!G426)</f>
        <v>1700</v>
      </c>
      <c r="K449" s="26">
        <f>IF([1]DRUM!H426="","",[1]DRUM!H426)</f>
        <v>1700</v>
      </c>
      <c r="L449" s="26" t="str">
        <f>IF([1]DRUM!I426="","",[1]DRUM!I426)</f>
        <v>Supported</v>
      </c>
      <c r="M449" s="26">
        <f>IF([1]DRUM!J426="","",
IF(AND([1]DRUM!K426="Wooden Drum",[1]DRUM!J426&gt;Max_WD_Capacity),Max_WD_Capacity,
[1]DRUM!J426))</f>
        <v>4200</v>
      </c>
      <c r="N449" s="26" t="str">
        <f>IF([1]DRUM!K426="","",[1]DRUM!K426)</f>
        <v>Wooden Drum</v>
      </c>
      <c r="O449" s="26">
        <f>IF([1]DRUM!L426="","",[1]DRUM!L426)</f>
        <v>360</v>
      </c>
      <c r="P449" s="26">
        <f>IF([1]DRUM!M426="","",[1]DRUM!M426)</f>
        <v>130</v>
      </c>
      <c r="Q449" s="26">
        <f>IF([1]DRUM!N426="","",[1]DRUM!N426)</f>
        <v>3.0748338097010102</v>
      </c>
      <c r="R449" s="26" t="str">
        <f t="shared" si="68"/>
        <v>Export - Europe</v>
      </c>
      <c r="S449" s="26">
        <f ca="1">IF(N449="",0,
IF(Knee_Application="YES",Knee_Width,IF(Knee_Application="NO",0,
IF(OR(Cable_Type="OH",SearchData("Conductor",Cable_Desc)),0,
IF(N449="Steel Drum",Knee_Width,
IF(N449="Plywood Drum",0,
IF(Country="UAE",0,
IF(AND(OR(SearchData("LSHF",Cable_Desc),SearchData("LSZH",Cable_Desc),SearchData("LS0H",Cable_Desc),SearchData("LSOH",Cable_Desc)),D.nom&gt;40),Knee_Width,
IF(AND(Country="Egypt",D.nom&gt;60),Knee_Width,
IF(AND(Country&lt;&gt;"Egypt",D.nom&gt;35),Knee_Width,
0))))))))))</f>
        <v>125</v>
      </c>
      <c r="T449" s="118">
        <f t="shared" ca="1" si="63"/>
        <v>11</v>
      </c>
      <c r="U449" s="118">
        <f t="shared" ca="1" si="64"/>
        <v>2</v>
      </c>
      <c r="V449" s="117">
        <f t="shared" ca="1" si="65"/>
        <v>85.923815712742268</v>
      </c>
      <c r="W449" s="64">
        <f t="shared" ca="1" si="66"/>
        <v>0</v>
      </c>
      <c r="X449" s="64">
        <f t="shared" ca="1" si="69"/>
        <v>1</v>
      </c>
      <c r="Y449" s="64">
        <f t="shared" ca="1" si="67"/>
        <v>0</v>
      </c>
      <c r="AM449" s="156"/>
    </row>
    <row r="450" spans="1:39">
      <c r="A450" s="12">
        <f t="shared" ca="1" si="60"/>
        <v>0</v>
      </c>
      <c r="B450" s="12" t="str">
        <f>IF([1]DRUM!A427="","",[1]DRUM!A427)</f>
        <v>Export - Europe</v>
      </c>
      <c r="C450" s="12">
        <f t="shared" ca="1" si="61"/>
        <v>0</v>
      </c>
      <c r="D450" s="155">
        <f t="shared" ca="1" si="62"/>
        <v>0</v>
      </c>
      <c r="E450" s="26" t="str">
        <f>IF([1]DRUM!B427="","",[1]DRUM!B427)</f>
        <v>WDB190012</v>
      </c>
      <c r="F450" s="26">
        <f>IF([1]DRUM!C427="","",[1]DRUM!C427)</f>
        <v>1950</v>
      </c>
      <c r="G450" s="26">
        <f>IF([1]DRUM!D427="","",[1]DRUM!D427)</f>
        <v>1900</v>
      </c>
      <c r="H450" s="26">
        <f>IF([1]DRUM!E427="","",[1]DRUM!E427)</f>
        <v>1000</v>
      </c>
      <c r="I450" s="26">
        <f>IF([1]DRUM!F427="","",[1]DRUM!F427)</f>
        <v>1500</v>
      </c>
      <c r="J450" s="26">
        <f>IF([1]DRUM!G427="","",[1]DRUM!G427)</f>
        <v>1700</v>
      </c>
      <c r="K450" s="26">
        <f>IF([1]DRUM!H427="","",[1]DRUM!H427)</f>
        <v>1700</v>
      </c>
      <c r="L450" s="26" t="str">
        <f>IF([1]DRUM!I427="","",[1]DRUM!I427)</f>
        <v>Supported</v>
      </c>
      <c r="M450" s="26">
        <f>IF([1]DRUM!J427="","",
IF(AND([1]DRUM!K427="Wooden Drum",[1]DRUM!J427&gt;Max_WD_Capacity),Max_WD_Capacity,
[1]DRUM!J427))</f>
        <v>5500</v>
      </c>
      <c r="N450" s="26" t="str">
        <f>IF([1]DRUM!K427="","",[1]DRUM!K427)</f>
        <v>Wooden Drum</v>
      </c>
      <c r="O450" s="26">
        <f>IF([1]DRUM!L427="","",[1]DRUM!L427)</f>
        <v>360</v>
      </c>
      <c r="P450" s="26">
        <f>IF([1]DRUM!M427="","",[1]DRUM!M427)</f>
        <v>130</v>
      </c>
      <c r="Q450" s="26">
        <f>IF([1]DRUM!N427="","",[1]DRUM!N427)</f>
        <v>3.0748338097010102</v>
      </c>
      <c r="R450" s="26" t="str">
        <f t="shared" si="68"/>
        <v>Export - Europe</v>
      </c>
      <c r="S450" s="26">
        <f ca="1">IF(N450="",0,
IF(Knee_Application="YES",Knee_Width,IF(Knee_Application="NO",0,
IF(OR(Cable_Type="OH",SearchData("Conductor",Cable_Desc)),0,
IF(N450="Steel Drum",Knee_Width,
IF(N450="Plywood Drum",0,
IF(Country="UAE",0,
IF(AND(OR(SearchData("LSHF",Cable_Desc),SearchData("LSZH",Cable_Desc),SearchData("LS0H",Cable_Desc),SearchData("LSOH",Cable_Desc)),D.nom&gt;40),Knee_Width,
IF(AND(Country="Egypt",D.nom&gt;60),Knee_Width,
IF(AND(Country&lt;&gt;"Egypt",D.nom&gt;35),Knee_Width,
0))))))))))</f>
        <v>125</v>
      </c>
      <c r="T450" s="118">
        <f t="shared" ca="1" si="63"/>
        <v>11</v>
      </c>
      <c r="U450" s="118">
        <f t="shared" ca="1" si="64"/>
        <v>2</v>
      </c>
      <c r="V450" s="117">
        <f t="shared" ca="1" si="65"/>
        <v>85.923815712742268</v>
      </c>
      <c r="W450" s="64">
        <f t="shared" ca="1" si="66"/>
        <v>0</v>
      </c>
      <c r="X450" s="64">
        <f t="shared" ca="1" si="69"/>
        <v>1</v>
      </c>
      <c r="Y450" s="64">
        <f t="shared" ca="1" si="67"/>
        <v>0</v>
      </c>
      <c r="AM450" s="156"/>
    </row>
    <row r="451" spans="1:39">
      <c r="A451" s="12">
        <f t="shared" ca="1" si="60"/>
        <v>0</v>
      </c>
      <c r="B451" s="12" t="str">
        <f>IF([1]DRUM!A428="","",[1]DRUM!A428)</f>
        <v>Export - Europe</v>
      </c>
      <c r="C451" s="12">
        <f t="shared" ca="1" si="61"/>
        <v>0</v>
      </c>
      <c r="D451" s="155">
        <f t="shared" ca="1" si="62"/>
        <v>0</v>
      </c>
      <c r="E451" s="26" t="str">
        <f>IF([1]DRUM!B428="","",[1]DRUM!B428)</f>
        <v>WDB200037</v>
      </c>
      <c r="F451" s="26">
        <f>IF([1]DRUM!C428="","",[1]DRUM!C428)</f>
        <v>2050</v>
      </c>
      <c r="G451" s="26">
        <f>IF([1]DRUM!D428="","",[1]DRUM!D428)</f>
        <v>2000</v>
      </c>
      <c r="H451" s="26">
        <f>IF([1]DRUM!E428="","",[1]DRUM!E428)</f>
        <v>850</v>
      </c>
      <c r="I451" s="26">
        <f>IF([1]DRUM!F428="","",[1]DRUM!F428)</f>
        <v>1500</v>
      </c>
      <c r="J451" s="26">
        <f>IF([1]DRUM!G428="","",[1]DRUM!G428)</f>
        <v>1700</v>
      </c>
      <c r="K451" s="26">
        <f>IF([1]DRUM!H428="","",[1]DRUM!H428)</f>
        <v>1700</v>
      </c>
      <c r="L451" s="26" t="str">
        <f>IF([1]DRUM!I428="","",[1]DRUM!I428)</f>
        <v/>
      </c>
      <c r="M451" s="26">
        <f>IF([1]DRUM!J428="","",
IF(AND([1]DRUM!K428="Wooden Drum",[1]DRUM!J428&gt;Max_WD_Capacity),Max_WD_Capacity,
[1]DRUM!J428))</f>
        <v>3000</v>
      </c>
      <c r="N451" s="26" t="str">
        <f>IF([1]DRUM!K428="","",[1]DRUM!K428)</f>
        <v>Wooden Drum</v>
      </c>
      <c r="O451" s="26">
        <f>IF([1]DRUM!L428="","",[1]DRUM!L428)</f>
        <v>325</v>
      </c>
      <c r="P451" s="26">
        <f>IF([1]DRUM!M428="","",[1]DRUM!M428)</f>
        <v>137</v>
      </c>
      <c r="Q451" s="26">
        <f>IF([1]DRUM!N428="","",[1]DRUM!N428)</f>
        <v>3.8612137208027049</v>
      </c>
      <c r="R451" s="26" t="str">
        <f t="shared" si="68"/>
        <v>Export - Europe</v>
      </c>
      <c r="S451" s="26">
        <f ca="1">IF(N451="",0,
IF(Knee_Application="YES",Knee_Width,IF(Knee_Application="NO",0,
IF(OR(Cable_Type="OH",SearchData("Conductor",Cable_Desc)),0,
IF(N451="Steel Drum",Knee_Width,
IF(N451="Plywood Drum",0,
IF(Country="UAE",0,
IF(AND(OR(SearchData("LSHF",Cable_Desc),SearchData("LSZH",Cable_Desc),SearchData("LS0H",Cable_Desc),SearchData("LSOH",Cable_Desc)),D.nom&gt;40),Knee_Width,
IF(AND(Country="Egypt",D.nom&gt;60),Knee_Width,
IF(AND(Country&lt;&gt;"Egypt",D.nom&gt;35),Knee_Width,
0))))))))))</f>
        <v>125</v>
      </c>
      <c r="T451" s="118">
        <f t="shared" ca="1" si="63"/>
        <v>11</v>
      </c>
      <c r="U451" s="118">
        <f t="shared" ca="1" si="64"/>
        <v>3</v>
      </c>
      <c r="V451" s="117">
        <f t="shared" ca="1" si="65"/>
        <v>125.94142293416904</v>
      </c>
      <c r="W451" s="64">
        <f t="shared" ca="1" si="66"/>
        <v>0</v>
      </c>
      <c r="X451" s="64">
        <f t="shared" ca="1" si="69"/>
        <v>0</v>
      </c>
      <c r="Y451" s="64">
        <f t="shared" ca="1" si="67"/>
        <v>0</v>
      </c>
      <c r="AM451" s="156"/>
    </row>
    <row r="452" spans="1:39">
      <c r="A452" s="12">
        <f t="shared" ca="1" si="60"/>
        <v>0</v>
      </c>
      <c r="B452" s="12" t="str">
        <f>IF([1]DRUM!A429="","",[1]DRUM!A429)</f>
        <v>Export - Europe</v>
      </c>
      <c r="C452" s="12">
        <f t="shared" ca="1" si="61"/>
        <v>0</v>
      </c>
      <c r="D452" s="155">
        <f t="shared" ca="1" si="62"/>
        <v>0</v>
      </c>
      <c r="E452" s="26" t="str">
        <f>IF([1]DRUM!B429="","",[1]DRUM!B429)</f>
        <v>WDB200012</v>
      </c>
      <c r="F452" s="26">
        <f>IF([1]DRUM!C429="","",[1]DRUM!C429)</f>
        <v>2050</v>
      </c>
      <c r="G452" s="26">
        <f>IF([1]DRUM!D429="","",[1]DRUM!D429)</f>
        <v>2000</v>
      </c>
      <c r="H452" s="26">
        <f>IF([1]DRUM!E429="","",[1]DRUM!E429)</f>
        <v>1000</v>
      </c>
      <c r="I452" s="26">
        <f>IF([1]DRUM!F429="","",[1]DRUM!F429)</f>
        <v>1500</v>
      </c>
      <c r="J452" s="26">
        <f>IF([1]DRUM!G429="","",[1]DRUM!G429)</f>
        <v>1700</v>
      </c>
      <c r="K452" s="26">
        <f>IF([1]DRUM!H429="","",[1]DRUM!H429)</f>
        <v>1700</v>
      </c>
      <c r="L452" s="26" t="str">
        <f>IF([1]DRUM!I429="","",[1]DRUM!I429)</f>
        <v>Supported</v>
      </c>
      <c r="M452" s="26">
        <f>IF([1]DRUM!J429="","",
IF(AND([1]DRUM!K429="Wooden Drum",[1]DRUM!J429&gt;Max_WD_Capacity),Max_WD_Capacity,
[1]DRUM!J429))</f>
        <v>6000</v>
      </c>
      <c r="N452" s="26" t="str">
        <f>IF([1]DRUM!K429="","",[1]DRUM!K429)</f>
        <v>Wooden Drum</v>
      </c>
      <c r="O452" s="26">
        <f>IF([1]DRUM!L429="","",[1]DRUM!L429)</f>
        <v>385</v>
      </c>
      <c r="P452" s="26">
        <f>IF([1]DRUM!M429="","",[1]DRUM!M429)</f>
        <v>137</v>
      </c>
      <c r="Q452" s="26">
        <f>IF([1]DRUM!N429="","",[1]DRUM!N429)</f>
        <v>3.5342917352885173</v>
      </c>
      <c r="R452" s="26" t="str">
        <f t="shared" si="68"/>
        <v>Export - Europe</v>
      </c>
      <c r="S452" s="26">
        <f ca="1">IF(N452="",0,
IF(Knee_Application="YES",Knee_Width,IF(Knee_Application="NO",0,
IF(OR(Cable_Type="OH",SearchData("Conductor",Cable_Desc)),0,
IF(N452="Steel Drum",Knee_Width,
IF(N452="Plywood Drum",0,
IF(Country="UAE",0,
IF(AND(OR(SearchData("LSHF",Cable_Desc),SearchData("LSZH",Cable_Desc),SearchData("LS0H",Cable_Desc),SearchData("LSOH",Cable_Desc)),D.nom&gt;40),Knee_Width,
IF(AND(Country="Egypt",D.nom&gt;60),Knee_Width,
IF(AND(Country&lt;&gt;"Egypt",D.nom&gt;35),Knee_Width,
0))))))))))</f>
        <v>125</v>
      </c>
      <c r="T452" s="118">
        <f t="shared" ca="1" si="63"/>
        <v>11</v>
      </c>
      <c r="U452" s="118">
        <f t="shared" ca="1" si="64"/>
        <v>3</v>
      </c>
      <c r="V452" s="117">
        <f t="shared" ca="1" si="65"/>
        <v>141.49230656943851</v>
      </c>
      <c r="W452" s="64">
        <f t="shared" ca="1" si="66"/>
        <v>0</v>
      </c>
      <c r="X452" s="64">
        <f t="shared" ca="1" si="69"/>
        <v>1</v>
      </c>
      <c r="Y452" s="64">
        <f t="shared" ca="1" si="67"/>
        <v>0</v>
      </c>
      <c r="AM452" s="156"/>
    </row>
    <row r="453" spans="1:39">
      <c r="A453" s="12">
        <f t="shared" ca="1" si="60"/>
        <v>0</v>
      </c>
      <c r="B453" s="12" t="str">
        <f>IF([1]DRUM!A430="","",[1]DRUM!A430)</f>
        <v>Export - Europe</v>
      </c>
      <c r="C453" s="12">
        <f t="shared" ca="1" si="61"/>
        <v>0</v>
      </c>
      <c r="D453" s="155">
        <f t="shared" ca="1" si="62"/>
        <v>0</v>
      </c>
      <c r="E453" s="26" t="str">
        <f>IF([1]DRUM!B430="","",[1]DRUM!B430)</f>
        <v>WDB210011</v>
      </c>
      <c r="F453" s="26">
        <f>IF([1]DRUM!C430="","",[1]DRUM!C430)</f>
        <v>2150</v>
      </c>
      <c r="G453" s="26">
        <f>IF([1]DRUM!D430="","",[1]DRUM!D430)</f>
        <v>2100</v>
      </c>
      <c r="H453" s="26">
        <f>IF([1]DRUM!E430="","",[1]DRUM!E430)</f>
        <v>1000</v>
      </c>
      <c r="I453" s="26">
        <f>IF([1]DRUM!F430="","",[1]DRUM!F430)</f>
        <v>1500</v>
      </c>
      <c r="J453" s="26">
        <f>IF([1]DRUM!G430="","",[1]DRUM!G430)</f>
        <v>1700</v>
      </c>
      <c r="K453" s="26">
        <f>IF([1]DRUM!H430="","",[1]DRUM!H430)</f>
        <v>1700</v>
      </c>
      <c r="L453" s="26" t="str">
        <f>IF([1]DRUM!I430="","",[1]DRUM!I430)</f>
        <v>Supported</v>
      </c>
      <c r="M453" s="26">
        <f>IF([1]DRUM!J430="","",
IF(AND([1]DRUM!K430="Wooden Drum",[1]DRUM!J430&gt;Max_WD_Capacity),Max_WD_Capacity,
[1]DRUM!J430))</f>
        <v>4800</v>
      </c>
      <c r="N453" s="26" t="str">
        <f>IF([1]DRUM!K430="","",[1]DRUM!K430)</f>
        <v>Wooden Drum</v>
      </c>
      <c r="O453" s="26">
        <f>IF([1]DRUM!L430="","",[1]DRUM!L430)</f>
        <v>430</v>
      </c>
      <c r="P453" s="26">
        <f>IF([1]DRUM!M430="","",[1]DRUM!M430)</f>
        <v>144</v>
      </c>
      <c r="Q453" s="26">
        <f>IF([1]DRUM!N430="","",[1]DRUM!N430)</f>
        <v>4.0173116057779481</v>
      </c>
      <c r="R453" s="26" t="str">
        <f t="shared" si="68"/>
        <v>Export - Europe</v>
      </c>
      <c r="S453" s="26">
        <f ca="1">IF(N453="",0,
IF(Knee_Application="YES",Knee_Width,IF(Knee_Application="NO",0,
IF(OR(Cable_Type="OH",SearchData("Conductor",Cable_Desc)),0,
IF(N453="Steel Drum",Knee_Width,
IF(N453="Plywood Drum",0,
IF(Country="UAE",0,
IF(AND(OR(SearchData("LSHF",Cable_Desc),SearchData("LSZH",Cable_Desc),SearchData("LS0H",Cable_Desc),SearchData("LSOH",Cable_Desc)),D.nom&gt;40),Knee_Width,
IF(AND(Country="Egypt",D.nom&gt;60),Knee_Width,
IF(AND(Country&lt;&gt;"Egypt",D.nom&gt;35),Knee_Width,
0))))))))))</f>
        <v>125</v>
      </c>
      <c r="T453" s="118">
        <f t="shared" ca="1" si="63"/>
        <v>11</v>
      </c>
      <c r="U453" s="118">
        <f t="shared" ca="1" si="64"/>
        <v>3</v>
      </c>
      <c r="V453" s="117">
        <f t="shared" ca="1" si="65"/>
        <v>141.49230656943851</v>
      </c>
      <c r="W453" s="64">
        <f t="shared" ca="1" si="66"/>
        <v>0</v>
      </c>
      <c r="X453" s="64">
        <f t="shared" ca="1" si="69"/>
        <v>1</v>
      </c>
      <c r="Y453" s="64">
        <f t="shared" ca="1" si="67"/>
        <v>0</v>
      </c>
      <c r="AM453" s="156"/>
    </row>
    <row r="454" spans="1:39">
      <c r="A454" s="12">
        <f t="shared" ca="1" si="60"/>
        <v>0</v>
      </c>
      <c r="B454" s="12" t="str">
        <f>IF([1]DRUM!A431="","",[1]DRUM!A431)</f>
        <v>Export - Europe</v>
      </c>
      <c r="C454" s="12">
        <f t="shared" ca="1" si="61"/>
        <v>0</v>
      </c>
      <c r="D454" s="155">
        <f t="shared" ca="1" si="62"/>
        <v>0</v>
      </c>
      <c r="E454" s="26" t="str">
        <f>IF([1]DRUM!B431="","",[1]DRUM!B431)</f>
        <v>WDB210012</v>
      </c>
      <c r="F454" s="26">
        <f>IF([1]DRUM!C431="","",[1]DRUM!C431)</f>
        <v>2150</v>
      </c>
      <c r="G454" s="26">
        <f>IF([1]DRUM!D431="","",[1]DRUM!D431)</f>
        <v>2100</v>
      </c>
      <c r="H454" s="26">
        <f>IF([1]DRUM!E431="","",[1]DRUM!E431)</f>
        <v>1000</v>
      </c>
      <c r="I454" s="26">
        <f>IF([1]DRUM!F431="","",[1]DRUM!F431)</f>
        <v>1500</v>
      </c>
      <c r="J454" s="26">
        <f>IF([1]DRUM!G431="","",[1]DRUM!G431)</f>
        <v>1700</v>
      </c>
      <c r="K454" s="26">
        <f>IF([1]DRUM!H431="","",[1]DRUM!H431)</f>
        <v>1700</v>
      </c>
      <c r="L454" s="26" t="str">
        <f>IF([1]DRUM!I431="","",[1]DRUM!I431)</f>
        <v>Supported</v>
      </c>
      <c r="M454" s="26">
        <f>IF([1]DRUM!J431="","",
IF(AND([1]DRUM!K431="Wooden Drum",[1]DRUM!J431&gt;Max_WD_Capacity),Max_WD_Capacity,
[1]DRUM!J431))</f>
        <v>7500</v>
      </c>
      <c r="N454" s="26" t="str">
        <f>IF([1]DRUM!K431="","",[1]DRUM!K431)</f>
        <v>Wooden Drum</v>
      </c>
      <c r="O454" s="26">
        <f>IF([1]DRUM!L431="","",[1]DRUM!L431)</f>
        <v>430</v>
      </c>
      <c r="P454" s="26">
        <f>IF([1]DRUM!M431="","",[1]DRUM!M431)</f>
        <v>144</v>
      </c>
      <c r="Q454" s="26">
        <f>IF([1]DRUM!N431="","",[1]DRUM!N431)</f>
        <v>4.0173116057779481</v>
      </c>
      <c r="R454" s="26" t="str">
        <f t="shared" si="68"/>
        <v>Export - Europe</v>
      </c>
      <c r="S454" s="26">
        <f ca="1">IF(N454="",0,
IF(Knee_Application="YES",Knee_Width,IF(Knee_Application="NO",0,
IF(OR(Cable_Type="OH",SearchData("Conductor",Cable_Desc)),0,
IF(N454="Steel Drum",Knee_Width,
IF(N454="Plywood Drum",0,
IF(Country="UAE",0,
IF(AND(OR(SearchData("LSHF",Cable_Desc),SearchData("LSZH",Cable_Desc),SearchData("LS0H",Cable_Desc),SearchData("LSOH",Cable_Desc)),D.nom&gt;40),Knee_Width,
IF(AND(Country="Egypt",D.nom&gt;60),Knee_Width,
IF(AND(Country&lt;&gt;"Egypt",D.nom&gt;35),Knee_Width,
0))))))))))</f>
        <v>125</v>
      </c>
      <c r="T454" s="118">
        <f t="shared" ca="1" si="63"/>
        <v>11</v>
      </c>
      <c r="U454" s="118">
        <f t="shared" ca="1" si="64"/>
        <v>3</v>
      </c>
      <c r="V454" s="117">
        <f t="shared" ca="1" si="65"/>
        <v>141.49230656943851</v>
      </c>
      <c r="W454" s="64">
        <f t="shared" ca="1" si="66"/>
        <v>0</v>
      </c>
      <c r="X454" s="64">
        <f t="shared" ca="1" si="69"/>
        <v>1</v>
      </c>
      <c r="Y454" s="64">
        <f t="shared" ca="1" si="67"/>
        <v>0</v>
      </c>
      <c r="AM454" s="156"/>
    </row>
    <row r="455" spans="1:39">
      <c r="A455" s="12">
        <f t="shared" ca="1" si="60"/>
        <v>0</v>
      </c>
      <c r="B455" s="12" t="str">
        <f>IF([1]DRUM!A432="","",[1]DRUM!A432)</f>
        <v>Export - Europe</v>
      </c>
      <c r="C455" s="12">
        <f t="shared" ca="1" si="61"/>
        <v>0</v>
      </c>
      <c r="D455" s="155">
        <f t="shared" ca="1" si="62"/>
        <v>0</v>
      </c>
      <c r="E455" s="26" t="str">
        <f>IF([1]DRUM!B432="","",[1]DRUM!B432)</f>
        <v>WDB220070</v>
      </c>
      <c r="F455" s="26">
        <f>IF([1]DRUM!C432="","",[1]DRUM!C432)</f>
        <v>2250</v>
      </c>
      <c r="G455" s="26">
        <f>IF([1]DRUM!D432="","",[1]DRUM!D432)</f>
        <v>2200</v>
      </c>
      <c r="H455" s="26">
        <f>IF([1]DRUM!E432="","",[1]DRUM!E432)</f>
        <v>950</v>
      </c>
      <c r="I455" s="26">
        <f>IF([1]DRUM!F432="","",[1]DRUM!F432)</f>
        <v>1500</v>
      </c>
      <c r="J455" s="26">
        <f>IF([1]DRUM!G432="","",[1]DRUM!G432)</f>
        <v>1700</v>
      </c>
      <c r="K455" s="26">
        <f>IF([1]DRUM!H432="","",[1]DRUM!H432)</f>
        <v>1700</v>
      </c>
      <c r="L455" s="26" t="str">
        <f>IF([1]DRUM!I432="","",[1]DRUM!I432)</f>
        <v/>
      </c>
      <c r="M455" s="26">
        <f>IF([1]DRUM!J432="","",
IF(AND([1]DRUM!K432="Wooden Drum",[1]DRUM!J432&gt;Max_WD_Capacity),Max_WD_Capacity,
[1]DRUM!J432))</f>
        <v>3450</v>
      </c>
      <c r="N455" s="26" t="str">
        <f>IF([1]DRUM!K432="","",[1]DRUM!K432)</f>
        <v>Wooden Drum</v>
      </c>
      <c r="O455" s="26">
        <f>IF([1]DRUM!L432="","",[1]DRUM!L432)</f>
        <v>470</v>
      </c>
      <c r="P455" s="26">
        <f>IF([1]DRUM!M432="","",[1]DRUM!M432)</f>
        <v>150</v>
      </c>
      <c r="Q455" s="26">
        <f>IF([1]DRUM!N432="","",[1]DRUM!N432)</f>
        <v>4.6387579025661791</v>
      </c>
      <c r="R455" s="26" t="str">
        <f t="shared" si="68"/>
        <v>Export - Europe</v>
      </c>
      <c r="S455" s="26">
        <f ca="1">IF(N455="",0,
IF(Knee_Application="YES",Knee_Width,IF(Knee_Application="NO",0,
IF(OR(Cable_Type="OH",SearchData("Conductor",Cable_Desc)),0,
IF(N455="Steel Drum",Knee_Width,
IF(N455="Plywood Drum",0,
IF(Country="UAE",0,
IF(AND(OR(SearchData("LSHF",Cable_Desc),SearchData("LSZH",Cable_Desc),SearchData("LS0H",Cable_Desc),SearchData("LSOH",Cable_Desc)),D.nom&gt;40),Knee_Width,
IF(AND(Country="Egypt",D.nom&gt;60),Knee_Width,
IF(AND(Country&lt;&gt;"Egypt",D.nom&gt;35),Knee_Width,
0))))))))))</f>
        <v>125</v>
      </c>
      <c r="T455" s="118">
        <f t="shared" ca="1" si="63"/>
        <v>11</v>
      </c>
      <c r="U455" s="118">
        <f t="shared" ca="1" si="64"/>
        <v>4</v>
      </c>
      <c r="V455" s="117">
        <f t="shared" ca="1" si="65"/>
        <v>198.55368225512066</v>
      </c>
      <c r="W455" s="64">
        <f t="shared" ca="1" si="66"/>
        <v>0</v>
      </c>
      <c r="X455" s="64">
        <f t="shared" ca="1" si="69"/>
        <v>1</v>
      </c>
      <c r="Y455" s="64">
        <f t="shared" ca="1" si="67"/>
        <v>0</v>
      </c>
      <c r="AM455" s="156"/>
    </row>
    <row r="456" spans="1:39">
      <c r="A456" s="12">
        <f t="shared" ca="1" si="60"/>
        <v>0</v>
      </c>
      <c r="B456" s="12" t="str">
        <f>IF([1]DRUM!A433="","",[1]DRUM!A433)</f>
        <v>Export - Europe</v>
      </c>
      <c r="C456" s="12">
        <f t="shared" ca="1" si="61"/>
        <v>0</v>
      </c>
      <c r="D456" s="155">
        <f t="shared" ca="1" si="62"/>
        <v>0</v>
      </c>
      <c r="E456" s="26" t="str">
        <f>IF([1]DRUM!B433="","",[1]DRUM!B433)</f>
        <v>WDB220074</v>
      </c>
      <c r="F456" s="26">
        <f>IF([1]DRUM!C433="","",[1]DRUM!C433)</f>
        <v>2250</v>
      </c>
      <c r="G456" s="26">
        <f>IF([1]DRUM!D433="","",[1]DRUM!D433)</f>
        <v>2200</v>
      </c>
      <c r="H456" s="26">
        <f>IF([1]DRUM!E433="","",[1]DRUM!E433)</f>
        <v>950</v>
      </c>
      <c r="I456" s="26">
        <f>IF([1]DRUM!F433="","",[1]DRUM!F433)</f>
        <v>1500</v>
      </c>
      <c r="J456" s="26">
        <f>IF([1]DRUM!G433="","",[1]DRUM!G433)</f>
        <v>1700</v>
      </c>
      <c r="K456" s="26">
        <f>IF([1]DRUM!H433="","",[1]DRUM!H433)</f>
        <v>1700</v>
      </c>
      <c r="L456" s="26" t="str">
        <f>IF([1]DRUM!I433="","",[1]DRUM!I433)</f>
        <v/>
      </c>
      <c r="M456" s="26">
        <f>IF([1]DRUM!J433="","",
IF(AND([1]DRUM!K433="Wooden Drum",[1]DRUM!J433&gt;Max_WD_Capacity),Max_WD_Capacity,
[1]DRUM!J433))</f>
        <v>4000</v>
      </c>
      <c r="N456" s="26" t="str">
        <f>IF([1]DRUM!K433="","",[1]DRUM!K433)</f>
        <v>Wooden Drum</v>
      </c>
      <c r="O456" s="26">
        <f>IF([1]DRUM!L433="","",[1]DRUM!L433)</f>
        <v>420</v>
      </c>
      <c r="P456" s="26">
        <f>IF([1]DRUM!M433="","",[1]DRUM!M433)</f>
        <v>150</v>
      </c>
      <c r="Q456" s="26">
        <f>IF([1]DRUM!N433="","",[1]DRUM!N433)</f>
        <v>4.6387579025661791</v>
      </c>
      <c r="R456" s="26" t="str">
        <f t="shared" si="68"/>
        <v>Export - Europe</v>
      </c>
      <c r="S456" s="26">
        <f ca="1">IF(N456="",0,
IF(Knee_Application="YES",Knee_Width,IF(Knee_Application="NO",0,
IF(OR(Cable_Type="OH",SearchData("Conductor",Cable_Desc)),0,
IF(N456="Steel Drum",Knee_Width,
IF(N456="Plywood Drum",0,
IF(Country="UAE",0,
IF(AND(OR(SearchData("LSHF",Cable_Desc),SearchData("LSZH",Cable_Desc),SearchData("LS0H",Cable_Desc),SearchData("LSOH",Cable_Desc)),D.nom&gt;40),Knee_Width,
IF(AND(Country="Egypt",D.nom&gt;60),Knee_Width,
IF(AND(Country&lt;&gt;"Egypt",D.nom&gt;35),Knee_Width,
0))))))))))</f>
        <v>125</v>
      </c>
      <c r="T456" s="118">
        <f t="shared" ca="1" si="63"/>
        <v>11</v>
      </c>
      <c r="U456" s="118">
        <f t="shared" ca="1" si="64"/>
        <v>4</v>
      </c>
      <c r="V456" s="117">
        <f t="shared" ca="1" si="65"/>
        <v>198.55368225512066</v>
      </c>
      <c r="W456" s="64">
        <f t="shared" ca="1" si="66"/>
        <v>0</v>
      </c>
      <c r="X456" s="64">
        <f t="shared" ca="1" si="69"/>
        <v>1</v>
      </c>
      <c r="Y456" s="64">
        <f t="shared" ca="1" si="67"/>
        <v>0</v>
      </c>
      <c r="AM456" s="156"/>
    </row>
    <row r="457" spans="1:39">
      <c r="A457" s="12">
        <f t="shared" ca="1" si="60"/>
        <v>0</v>
      </c>
      <c r="B457" s="12" t="str">
        <f>IF([1]DRUM!A434="","",[1]DRUM!A434)</f>
        <v>Export - Europe</v>
      </c>
      <c r="C457" s="12">
        <f t="shared" ca="1" si="61"/>
        <v>0</v>
      </c>
      <c r="D457" s="155">
        <f t="shared" ca="1" si="62"/>
        <v>0</v>
      </c>
      <c r="E457" s="26" t="str">
        <f>IF([1]DRUM!B434="","",[1]DRUM!B434)</f>
        <v>WDB220023</v>
      </c>
      <c r="F457" s="26">
        <f>IF([1]DRUM!C434="","",[1]DRUM!C434)</f>
        <v>2250</v>
      </c>
      <c r="G457" s="26">
        <f>IF([1]DRUM!D434="","",[1]DRUM!D434)</f>
        <v>2200</v>
      </c>
      <c r="H457" s="26">
        <f>IF([1]DRUM!E434="","",[1]DRUM!E434)</f>
        <v>900</v>
      </c>
      <c r="I457" s="26">
        <f>IF([1]DRUM!F434="","",[1]DRUM!F434)</f>
        <v>1500</v>
      </c>
      <c r="J457" s="26">
        <f>IF([1]DRUM!G434="","",[1]DRUM!G434)</f>
        <v>1700</v>
      </c>
      <c r="K457" s="26">
        <f>IF([1]DRUM!H434="","",[1]DRUM!H434)</f>
        <v>1700</v>
      </c>
      <c r="L457" s="26" t="str">
        <f>IF([1]DRUM!I434="","",[1]DRUM!I434)</f>
        <v/>
      </c>
      <c r="M457" s="26">
        <f>IF([1]DRUM!J434="","",
IF(AND([1]DRUM!K434="Wooden Drum",[1]DRUM!J434&gt;Max_WD_Capacity),Max_WD_Capacity,
[1]DRUM!J434))</f>
        <v>4000</v>
      </c>
      <c r="N457" s="26" t="str">
        <f>IF([1]DRUM!K434="","",[1]DRUM!K434)</f>
        <v>Wooden Drum</v>
      </c>
      <c r="O457" s="26">
        <f>IF([1]DRUM!L434="","",[1]DRUM!L434)</f>
        <v>390</v>
      </c>
      <c r="P457" s="26">
        <f>IF([1]DRUM!M434="","",[1]DRUM!M434)</f>
        <v>150</v>
      </c>
      <c r="Q457" s="26">
        <f>IF([1]DRUM!N434="","",[1]DRUM!N434)</f>
        <v>4.7477318977375749</v>
      </c>
      <c r="R457" s="26" t="str">
        <f t="shared" si="68"/>
        <v>Export - Europe</v>
      </c>
      <c r="S457" s="26">
        <f ca="1">IF(N457="",0,
IF(Knee_Application="YES",Knee_Width,IF(Knee_Application="NO",0,
IF(OR(Cable_Type="OH",SearchData("Conductor",Cable_Desc)),0,
IF(N457="Steel Drum",Knee_Width,
IF(N457="Plywood Drum",0,
IF(Country="UAE",0,
IF(AND(OR(SearchData("LSHF",Cable_Desc),SearchData("LSZH",Cable_Desc),SearchData("LS0H",Cable_Desc),SearchData("LSOH",Cable_Desc)),D.nom&gt;40),Knee_Width,
IF(AND(Country="Egypt",D.nom&gt;60),Knee_Width,
IF(AND(Country&lt;&gt;"Egypt",D.nom&gt;35),Knee_Width,
0))))))))))</f>
        <v>125</v>
      </c>
      <c r="T457" s="118">
        <f t="shared" ca="1" si="63"/>
        <v>11</v>
      </c>
      <c r="U457" s="118">
        <f t="shared" ca="1" si="64"/>
        <v>4</v>
      </c>
      <c r="V457" s="117">
        <f t="shared" ca="1" si="65"/>
        <v>191.64217841722314</v>
      </c>
      <c r="W457" s="64">
        <f t="shared" ca="1" si="66"/>
        <v>0</v>
      </c>
      <c r="X457" s="64">
        <f t="shared" ca="1" si="69"/>
        <v>1</v>
      </c>
      <c r="Y457" s="64">
        <f t="shared" ca="1" si="67"/>
        <v>0</v>
      </c>
      <c r="AM457" s="156"/>
    </row>
    <row r="458" spans="1:39">
      <c r="A458" s="12">
        <f t="shared" ca="1" si="60"/>
        <v>0</v>
      </c>
      <c r="B458" s="12" t="str">
        <f>IF([1]DRUM!A435="","",[1]DRUM!A435)</f>
        <v>Export - Europe</v>
      </c>
      <c r="C458" s="12">
        <f t="shared" ca="1" si="61"/>
        <v>0</v>
      </c>
      <c r="D458" s="155">
        <f t="shared" ca="1" si="62"/>
        <v>0</v>
      </c>
      <c r="E458" s="26" t="str">
        <f>IF([1]DRUM!B435="","",[1]DRUM!B435)</f>
        <v>WDB220045</v>
      </c>
      <c r="F458" s="26">
        <f>IF([1]DRUM!C435="","",[1]DRUM!C435)</f>
        <v>2250</v>
      </c>
      <c r="G458" s="26">
        <f>IF([1]DRUM!D435="","",[1]DRUM!D435)</f>
        <v>2200</v>
      </c>
      <c r="H458" s="26">
        <f>IF([1]DRUM!E435="","",[1]DRUM!E435)</f>
        <v>1200</v>
      </c>
      <c r="I458" s="26">
        <f>IF([1]DRUM!F435="","",[1]DRUM!F435)</f>
        <v>1550</v>
      </c>
      <c r="J458" s="26">
        <f>IF([1]DRUM!G435="","",[1]DRUM!G435)</f>
        <v>1715</v>
      </c>
      <c r="K458" s="26">
        <f>IF([1]DRUM!H435="","",[1]DRUM!H435)</f>
        <v>1715</v>
      </c>
      <c r="L458" s="26" t="str">
        <f>IF([1]DRUM!I435="","",[1]DRUM!I435)</f>
        <v/>
      </c>
      <c r="M458" s="26">
        <f>IF([1]DRUM!J435="","",
IF(AND([1]DRUM!K435="Wooden Drum",[1]DRUM!J435&gt;Max_WD_Capacity),Max_WD_Capacity,
[1]DRUM!J435))</f>
        <v>4000</v>
      </c>
      <c r="N458" s="26" t="str">
        <f>IF([1]DRUM!K435="","",[1]DRUM!K435)</f>
        <v>Wooden Drum</v>
      </c>
      <c r="O458" s="26">
        <f>IF([1]DRUM!L435="","",[1]DRUM!L435)</f>
        <v>465</v>
      </c>
      <c r="P458" s="26">
        <f>IF([1]DRUM!M435="","",[1]DRUM!M435)</f>
        <v>152</v>
      </c>
      <c r="Q458" s="26">
        <f>IF([1]DRUM!N435="","",[1]DRUM!N435)</f>
        <v>4.1390483211045526</v>
      </c>
      <c r="R458" s="26" t="str">
        <f t="shared" si="68"/>
        <v>Export - Europe</v>
      </c>
      <c r="S458" s="26">
        <f ca="1">IF(N458="",0,
IF(Knee_Application="YES",Knee_Width,IF(Knee_Application="NO",0,
IF(OR(Cable_Type="OH",SearchData("Conductor",Cable_Desc)),0,
IF(N458="Steel Drum",Knee_Width,
IF(N458="Plywood Drum",0,
IF(Country="UAE",0,
IF(AND(OR(SearchData("LSHF",Cable_Desc),SearchData("LSZH",Cable_Desc),SearchData("LS0H",Cable_Desc),SearchData("LSOH",Cable_Desc)),D.nom&gt;40),Knee_Width,
IF(AND(Country="Egypt",D.nom&gt;60),Knee_Width,
IF(AND(Country&lt;&gt;"Egypt",D.nom&gt;35),Knee_Width,
0))))))))))</f>
        <v>125</v>
      </c>
      <c r="T458" s="118">
        <f t="shared" ca="1" si="63"/>
        <v>11</v>
      </c>
      <c r="U458" s="118">
        <f t="shared" ca="1" si="64"/>
        <v>3</v>
      </c>
      <c r="V458" s="117">
        <f t="shared" ca="1" si="65"/>
        <v>162.22681808313112</v>
      </c>
      <c r="W458" s="64">
        <f t="shared" ca="1" si="66"/>
        <v>0</v>
      </c>
      <c r="X458" s="64">
        <f t="shared" ca="1" si="69"/>
        <v>1</v>
      </c>
      <c r="Y458" s="64">
        <f t="shared" ca="1" si="67"/>
        <v>0</v>
      </c>
      <c r="AM458" s="156"/>
    </row>
    <row r="459" spans="1:39">
      <c r="A459" s="12">
        <f t="shared" ca="1" si="60"/>
        <v>0</v>
      </c>
      <c r="B459" s="12" t="str">
        <f>IF([1]DRUM!A436="","",[1]DRUM!A436)</f>
        <v>Export - Europe</v>
      </c>
      <c r="C459" s="12">
        <f t="shared" ca="1" si="61"/>
        <v>0</v>
      </c>
      <c r="D459" s="155">
        <f t="shared" ca="1" si="62"/>
        <v>0</v>
      </c>
      <c r="E459" s="26" t="str">
        <f>IF([1]DRUM!B436="","",[1]DRUM!B436)</f>
        <v>WDB220072</v>
      </c>
      <c r="F459" s="26">
        <f>IF([1]DRUM!C436="","",[1]DRUM!C436)</f>
        <v>2250</v>
      </c>
      <c r="G459" s="26">
        <f>IF([1]DRUM!D436="","",[1]DRUM!D436)</f>
        <v>2200</v>
      </c>
      <c r="H459" s="26">
        <f>IF([1]DRUM!E436="","",[1]DRUM!E436)</f>
        <v>1350</v>
      </c>
      <c r="I459" s="26">
        <f>IF([1]DRUM!F436="","",[1]DRUM!F436)</f>
        <v>1500</v>
      </c>
      <c r="J459" s="26">
        <f>IF([1]DRUM!G436="","",[1]DRUM!G436)</f>
        <v>1700</v>
      </c>
      <c r="K459" s="26">
        <f>IF([1]DRUM!H436="","",[1]DRUM!H436)</f>
        <v>1700</v>
      </c>
      <c r="L459" s="26" t="str">
        <f>IF([1]DRUM!I436="","",[1]DRUM!I436)</f>
        <v>Supported</v>
      </c>
      <c r="M459" s="26">
        <f>IF([1]DRUM!J436="","",
IF(AND([1]DRUM!K436="Wooden Drum",[1]DRUM!J436&gt;Max_WD_Capacity),Max_WD_Capacity,
[1]DRUM!J436))</f>
        <v>4500</v>
      </c>
      <c r="N459" s="26" t="str">
        <f>IF([1]DRUM!K436="","",[1]DRUM!K436)</f>
        <v>Wooden Drum</v>
      </c>
      <c r="O459" s="26">
        <f>IF([1]DRUM!L436="","",[1]DRUM!L436)</f>
        <v>450</v>
      </c>
      <c r="P459" s="26">
        <f>IF([1]DRUM!M436="","",[1]DRUM!M436)</f>
        <v>150</v>
      </c>
      <c r="Q459" s="26">
        <f>IF([1]DRUM!N436="","",[1]DRUM!N436)</f>
        <v>3.5549084370777004</v>
      </c>
      <c r="R459" s="26" t="str">
        <f t="shared" si="68"/>
        <v>Export - Europe</v>
      </c>
      <c r="S459" s="26">
        <f ca="1">IF(N459="",0,
IF(Knee_Application="YES",Knee_Width,IF(Knee_Application="NO",0,
IF(OR(Cable_Type="OH",SearchData("Conductor",Cable_Desc)),0,
IF(N459="Steel Drum",Knee_Width,
IF(N459="Plywood Drum",0,
IF(Country="UAE",0,
IF(AND(OR(SearchData("LSHF",Cable_Desc),SearchData("LSZH",Cable_Desc),SearchData("LS0H",Cable_Desc),SearchData("LSOH",Cable_Desc)),D.nom&gt;40),Knee_Width,
IF(AND(Country="Egypt",D.nom&gt;60),Knee_Width,
IF(AND(Country&lt;&gt;"Egypt",D.nom&gt;35),Knee_Width,
0))))))))))</f>
        <v>125</v>
      </c>
      <c r="T459" s="118">
        <f t="shared" ca="1" si="63"/>
        <v>11</v>
      </c>
      <c r="U459" s="118">
        <f t="shared" ca="1" si="64"/>
        <v>2</v>
      </c>
      <c r="V459" s="117">
        <f t="shared" ca="1" si="65"/>
        <v>110.11407914538367</v>
      </c>
      <c r="W459" s="64">
        <f t="shared" ca="1" si="66"/>
        <v>0</v>
      </c>
      <c r="X459" s="64">
        <f t="shared" ca="1" si="69"/>
        <v>1</v>
      </c>
      <c r="Y459" s="64">
        <f t="shared" ca="1" si="67"/>
        <v>0</v>
      </c>
      <c r="AM459" s="156"/>
    </row>
    <row r="460" spans="1:39">
      <c r="A460" s="12">
        <f t="shared" ca="1" si="60"/>
        <v>0</v>
      </c>
      <c r="B460" s="12" t="str">
        <f>IF([1]DRUM!A437="","",[1]DRUM!A437)</f>
        <v>Export - Europe</v>
      </c>
      <c r="C460" s="12">
        <f t="shared" ca="1" si="61"/>
        <v>0</v>
      </c>
      <c r="D460" s="155">
        <f t="shared" ca="1" si="62"/>
        <v>0</v>
      </c>
      <c r="E460" s="26" t="str">
        <f>IF([1]DRUM!B437="","",[1]DRUM!B437)</f>
        <v>WDB220011</v>
      </c>
      <c r="F460" s="26">
        <f>IF([1]DRUM!C437="","",[1]DRUM!C437)</f>
        <v>2250</v>
      </c>
      <c r="G460" s="26">
        <f>IF([1]DRUM!D437="","",[1]DRUM!D437)</f>
        <v>2200</v>
      </c>
      <c r="H460" s="26">
        <f>IF([1]DRUM!E437="","",[1]DRUM!E437)</f>
        <v>1000</v>
      </c>
      <c r="I460" s="26">
        <f>IF([1]DRUM!F437="","",[1]DRUM!F437)</f>
        <v>1500</v>
      </c>
      <c r="J460" s="26">
        <f>IF([1]DRUM!G437="","",[1]DRUM!G437)</f>
        <v>1700</v>
      </c>
      <c r="K460" s="26">
        <f>IF([1]DRUM!H437="","",[1]DRUM!H437)</f>
        <v>1700</v>
      </c>
      <c r="L460" s="26" t="str">
        <f>IF([1]DRUM!I437="","",[1]DRUM!I437)</f>
        <v>Supported</v>
      </c>
      <c r="M460" s="26">
        <f>IF([1]DRUM!J437="","",
IF(AND([1]DRUM!K437="Wooden Drum",[1]DRUM!J437&gt;Max_WD_Capacity),Max_WD_Capacity,
[1]DRUM!J437))</f>
        <v>5000</v>
      </c>
      <c r="N460" s="26" t="str">
        <f>IF([1]DRUM!K437="","",[1]DRUM!K437)</f>
        <v>Wooden Drum</v>
      </c>
      <c r="O460" s="26">
        <f>IF([1]DRUM!L437="","",[1]DRUM!L437)</f>
        <v>450</v>
      </c>
      <c r="P460" s="26">
        <f>IF([1]DRUM!M437="","",[1]DRUM!M437)</f>
        <v>150</v>
      </c>
      <c r="Q460" s="26">
        <f>IF([1]DRUM!N437="","",[1]DRUM!N437)</f>
        <v>4.5238934211693023</v>
      </c>
      <c r="R460" s="26" t="str">
        <f t="shared" si="68"/>
        <v>Export - Europe</v>
      </c>
      <c r="S460" s="26">
        <f ca="1">IF(N460="",0,
IF(Knee_Application="YES",Knee_Width,IF(Knee_Application="NO",0,
IF(OR(Cable_Type="OH",SearchData("Conductor",Cable_Desc)),0,
IF(N460="Steel Drum",Knee_Width,
IF(N460="Plywood Drum",0,
IF(Country="UAE",0,
IF(AND(OR(SearchData("LSHF",Cable_Desc),SearchData("LSZH",Cable_Desc),SearchData("LS0H",Cable_Desc),SearchData("LSOH",Cable_Desc)),D.nom&gt;40),Knee_Width,
IF(AND(Country="Egypt",D.nom&gt;60),Knee_Width,
IF(AND(Country&lt;&gt;"Egypt",D.nom&gt;35),Knee_Width,
0))))))))))</f>
        <v>125</v>
      </c>
      <c r="T460" s="118">
        <f t="shared" ca="1" si="63"/>
        <v>11</v>
      </c>
      <c r="U460" s="118">
        <f t="shared" ca="1" si="64"/>
        <v>3</v>
      </c>
      <c r="V460" s="117">
        <f t="shared" ca="1" si="65"/>
        <v>141.49230656943851</v>
      </c>
      <c r="W460" s="64">
        <f t="shared" ca="1" si="66"/>
        <v>0</v>
      </c>
      <c r="X460" s="64">
        <f t="shared" ca="1" si="69"/>
        <v>1</v>
      </c>
      <c r="Y460" s="64">
        <f t="shared" ca="1" si="67"/>
        <v>0</v>
      </c>
      <c r="AM460" s="156"/>
    </row>
    <row r="461" spans="1:39">
      <c r="A461" s="12">
        <f t="shared" ca="1" si="60"/>
        <v>0</v>
      </c>
      <c r="B461" s="12" t="str">
        <f>IF([1]DRUM!A438="","",[1]DRUM!A438)</f>
        <v>Export - Europe</v>
      </c>
      <c r="C461" s="12">
        <f t="shared" ca="1" si="61"/>
        <v>0</v>
      </c>
      <c r="D461" s="155">
        <f t="shared" ca="1" si="62"/>
        <v>0</v>
      </c>
      <c r="E461" s="26" t="str">
        <f>IF([1]DRUM!B438="","",[1]DRUM!B438)</f>
        <v>WDB220064</v>
      </c>
      <c r="F461" s="26">
        <f>IF([1]DRUM!C438="","",[1]DRUM!C438)</f>
        <v>2250</v>
      </c>
      <c r="G461" s="26">
        <f>IF([1]DRUM!D438="","",[1]DRUM!D438)</f>
        <v>2200</v>
      </c>
      <c r="H461" s="26">
        <f>IF([1]DRUM!E438="","",[1]DRUM!E438)</f>
        <v>1100</v>
      </c>
      <c r="I461" s="26">
        <f>IF([1]DRUM!F438="","",[1]DRUM!F438)</f>
        <v>1500</v>
      </c>
      <c r="J461" s="26">
        <f>IF([1]DRUM!G438="","",[1]DRUM!G438)</f>
        <v>1700</v>
      </c>
      <c r="K461" s="26">
        <f>IF([1]DRUM!H438="","",[1]DRUM!H438)</f>
        <v>1700</v>
      </c>
      <c r="L461" s="26" t="str">
        <f>IF([1]DRUM!I438="","",[1]DRUM!I438)</f>
        <v>Supported</v>
      </c>
      <c r="M461" s="26">
        <f>IF([1]DRUM!J438="","",
IF(AND([1]DRUM!K438="Wooden Drum",[1]DRUM!J438&gt;Max_WD_Capacity),Max_WD_Capacity,
[1]DRUM!J438))</f>
        <v>6000</v>
      </c>
      <c r="N461" s="26" t="str">
        <f>IF([1]DRUM!K438="","",[1]DRUM!K438)</f>
        <v>Wooden Drum</v>
      </c>
      <c r="O461" s="26">
        <f>IF([1]DRUM!L438="","",[1]DRUM!L438)</f>
        <v>465</v>
      </c>
      <c r="P461" s="26">
        <f>IF([1]DRUM!M438="","",[1]DRUM!M438)</f>
        <v>150</v>
      </c>
      <c r="Q461" s="26">
        <f>IF([1]DRUM!N438="","",[1]DRUM!N438)</f>
        <v>4.2764929996991059</v>
      </c>
      <c r="R461" s="26" t="str">
        <f t="shared" si="68"/>
        <v>Export - Europe</v>
      </c>
      <c r="S461" s="26">
        <f ca="1">IF(N461="",0,
IF(Knee_Application="YES",Knee_Width,IF(Knee_Application="NO",0,
IF(OR(Cable_Type="OH",SearchData("Conductor",Cable_Desc)),0,
IF(N461="Steel Drum",Knee_Width,
IF(N461="Plywood Drum",0,
IF(Country="UAE",0,
IF(AND(OR(SearchData("LSHF",Cable_Desc),SearchData("LSZH",Cable_Desc),SearchData("LS0H",Cable_Desc),SearchData("LSOH",Cable_Desc)),D.nom&gt;40),Knee_Width,
IF(AND(Country="Egypt",D.nom&gt;60),Knee_Width,
IF(AND(Country&lt;&gt;"Egypt",D.nom&gt;35),Knee_Width,
0))))))))))</f>
        <v>125</v>
      </c>
      <c r="T461" s="118">
        <f t="shared" ca="1" si="63"/>
        <v>11</v>
      </c>
      <c r="U461" s="118">
        <f t="shared" ca="1" si="64"/>
        <v>3</v>
      </c>
      <c r="V461" s="117">
        <f t="shared" ca="1" si="65"/>
        <v>151.85956232628482</v>
      </c>
      <c r="W461" s="64">
        <f t="shared" ca="1" si="66"/>
        <v>0</v>
      </c>
      <c r="X461" s="64">
        <f t="shared" ca="1" si="69"/>
        <v>1</v>
      </c>
      <c r="Y461" s="64">
        <f t="shared" ca="1" si="67"/>
        <v>0</v>
      </c>
      <c r="AM461" s="156"/>
    </row>
    <row r="462" spans="1:39">
      <c r="A462" s="12">
        <f t="shared" ca="1" si="60"/>
        <v>0</v>
      </c>
      <c r="B462" s="12" t="str">
        <f>IF([1]DRUM!A439="","",[1]DRUM!A439)</f>
        <v>Export - Europe</v>
      </c>
      <c r="C462" s="12">
        <f t="shared" ca="1" si="61"/>
        <v>0</v>
      </c>
      <c r="D462" s="155">
        <f t="shared" ca="1" si="62"/>
        <v>0</v>
      </c>
      <c r="E462" s="26" t="str">
        <f>IF([1]DRUM!B439="","",[1]DRUM!B439)</f>
        <v>WDB220012</v>
      </c>
      <c r="F462" s="26">
        <f>IF([1]DRUM!C439="","",[1]DRUM!C439)</f>
        <v>2250</v>
      </c>
      <c r="G462" s="26">
        <f>IF([1]DRUM!D439="","",[1]DRUM!D439)</f>
        <v>2200</v>
      </c>
      <c r="H462" s="26">
        <f>IF([1]DRUM!E439="","",[1]DRUM!E439)</f>
        <v>1000</v>
      </c>
      <c r="I462" s="26">
        <f>IF([1]DRUM!F439="","",[1]DRUM!F439)</f>
        <v>1500</v>
      </c>
      <c r="J462" s="26">
        <f>IF([1]DRUM!G439="","",[1]DRUM!G439)</f>
        <v>1700</v>
      </c>
      <c r="K462" s="26">
        <f>IF([1]DRUM!H439="","",[1]DRUM!H439)</f>
        <v>1700</v>
      </c>
      <c r="L462" s="26" t="str">
        <f>IF([1]DRUM!I439="","",[1]DRUM!I439)</f>
        <v>Supported</v>
      </c>
      <c r="M462" s="26">
        <f>IF([1]DRUM!J439="","",
IF(AND([1]DRUM!K439="Wooden Drum",[1]DRUM!J439&gt;Max_WD_Capacity),Max_WD_Capacity,
[1]DRUM!J439))</f>
        <v>7500</v>
      </c>
      <c r="N462" s="26" t="str">
        <f>IF([1]DRUM!K439="","",[1]DRUM!K439)</f>
        <v>Wooden Drum</v>
      </c>
      <c r="O462" s="26">
        <f>IF([1]DRUM!L439="","",[1]DRUM!L439)</f>
        <v>450</v>
      </c>
      <c r="P462" s="26">
        <f>IF([1]DRUM!M439="","",[1]DRUM!M439)</f>
        <v>150</v>
      </c>
      <c r="Q462" s="26">
        <f>IF([1]DRUM!N439="","",[1]DRUM!N439)</f>
        <v>4.5238934211693023</v>
      </c>
      <c r="R462" s="26" t="str">
        <f t="shared" si="68"/>
        <v>Export - Europe</v>
      </c>
      <c r="S462" s="26">
        <f ca="1">IF(N462="",0,
IF(Knee_Application="YES",Knee_Width,IF(Knee_Application="NO",0,
IF(OR(Cable_Type="OH",SearchData("Conductor",Cable_Desc)),0,
IF(N462="Steel Drum",Knee_Width,
IF(N462="Plywood Drum",0,
IF(Country="UAE",0,
IF(AND(OR(SearchData("LSHF",Cable_Desc),SearchData("LSZH",Cable_Desc),SearchData("LS0H",Cable_Desc),SearchData("LSOH",Cable_Desc)),D.nom&gt;40),Knee_Width,
IF(AND(Country="Egypt",D.nom&gt;60),Knee_Width,
IF(AND(Country&lt;&gt;"Egypt",D.nom&gt;35),Knee_Width,
0))))))))))</f>
        <v>125</v>
      </c>
      <c r="T462" s="118">
        <f t="shared" ca="1" si="63"/>
        <v>11</v>
      </c>
      <c r="U462" s="118">
        <f t="shared" ca="1" si="64"/>
        <v>3</v>
      </c>
      <c r="V462" s="117">
        <f t="shared" ca="1" si="65"/>
        <v>141.49230656943851</v>
      </c>
      <c r="W462" s="64">
        <f t="shared" ca="1" si="66"/>
        <v>0</v>
      </c>
      <c r="X462" s="64">
        <f t="shared" ca="1" si="69"/>
        <v>1</v>
      </c>
      <c r="Y462" s="64">
        <f t="shared" ca="1" si="67"/>
        <v>0</v>
      </c>
      <c r="AM462" s="156"/>
    </row>
    <row r="463" spans="1:39">
      <c r="A463" s="12">
        <f t="shared" ca="1" si="60"/>
        <v>0</v>
      </c>
      <c r="B463" s="12" t="str">
        <f>IF([1]DRUM!A440="","",[1]DRUM!A440)</f>
        <v>Export - Europe</v>
      </c>
      <c r="C463" s="12">
        <f t="shared" ca="1" si="61"/>
        <v>0</v>
      </c>
      <c r="D463" s="155">
        <f t="shared" ca="1" si="62"/>
        <v>0</v>
      </c>
      <c r="E463" s="26" t="str">
        <f>IF([1]DRUM!B440="","",[1]DRUM!B440)</f>
        <v>WDB220028</v>
      </c>
      <c r="F463" s="26">
        <f>IF([1]DRUM!C440="","",[1]DRUM!C440)</f>
        <v>2250</v>
      </c>
      <c r="G463" s="26">
        <f>IF([1]DRUM!D440="","",[1]DRUM!D440)</f>
        <v>2200</v>
      </c>
      <c r="H463" s="26">
        <f>IF([1]DRUM!E440="","",[1]DRUM!E440)</f>
        <v>1300</v>
      </c>
      <c r="I463" s="26">
        <f>IF([1]DRUM!F440="","",[1]DRUM!F440)</f>
        <v>1500</v>
      </c>
      <c r="J463" s="26">
        <f>IF([1]DRUM!G440="","",[1]DRUM!G440)</f>
        <v>1700</v>
      </c>
      <c r="K463" s="26">
        <f>IF([1]DRUM!H440="","",[1]DRUM!H440)</f>
        <v>1700</v>
      </c>
      <c r="L463" s="26" t="str">
        <f>IF([1]DRUM!I440="","",[1]DRUM!I440)</f>
        <v>Supported</v>
      </c>
      <c r="M463" s="26">
        <f>IF([1]DRUM!J440="","",
IF(AND([1]DRUM!K440="Wooden Drum",[1]DRUM!J440&gt;Max_WD_Capacity),Max_WD_Capacity,
[1]DRUM!J440))</f>
        <v>8000</v>
      </c>
      <c r="N463" s="26" t="str">
        <f>IF([1]DRUM!K440="","",[1]DRUM!K440)</f>
        <v>Wooden Drum</v>
      </c>
      <c r="O463" s="26">
        <f>IF([1]DRUM!L440="","",[1]DRUM!L440)</f>
        <v>615</v>
      </c>
      <c r="P463" s="26">
        <f>IF([1]DRUM!M440="","",[1]DRUM!M440)</f>
        <v>150</v>
      </c>
      <c r="Q463" s="26">
        <f>IF([1]DRUM!N440="","",[1]DRUM!N440)</f>
        <v>3.7110063220529432</v>
      </c>
      <c r="R463" s="26" t="str">
        <f t="shared" si="68"/>
        <v>Export - Europe</v>
      </c>
      <c r="S463" s="26">
        <f ca="1">IF(N463="",0,
IF(Knee_Application="YES",Knee_Width,IF(Knee_Application="NO",0,
IF(OR(Cable_Type="OH",SearchData("Conductor",Cable_Desc)),0,
IF(N463="Steel Drum",Knee_Width,
IF(N463="Plywood Drum",0,
IF(Country="UAE",0,
IF(AND(OR(SearchData("LSHF",Cable_Desc),SearchData("LSZH",Cable_Desc),SearchData("LS0H",Cable_Desc),SearchData("LSOH",Cable_Desc)),D.nom&gt;40),Knee_Width,
IF(AND(Country="Egypt",D.nom&gt;60),Knee_Width,
IF(AND(Country&lt;&gt;"Egypt",D.nom&gt;35),Knee_Width,
0))))))))))</f>
        <v>125</v>
      </c>
      <c r="T463" s="118">
        <f t="shared" ca="1" si="63"/>
        <v>11</v>
      </c>
      <c r="U463" s="118">
        <f t="shared" ca="1" si="64"/>
        <v>2</v>
      </c>
      <c r="V463" s="117">
        <f t="shared" ca="1" si="65"/>
        <v>106.65832722643491</v>
      </c>
      <c r="W463" s="64">
        <f t="shared" ca="1" si="66"/>
        <v>0</v>
      </c>
      <c r="X463" s="64">
        <f t="shared" ca="1" si="69"/>
        <v>1</v>
      </c>
      <c r="Y463" s="64">
        <f t="shared" ca="1" si="67"/>
        <v>0</v>
      </c>
      <c r="AM463" s="156"/>
    </row>
    <row r="464" spans="1:39">
      <c r="A464" s="12">
        <f t="shared" ca="1" si="60"/>
        <v>0</v>
      </c>
      <c r="B464" s="12" t="str">
        <f>IF([1]DRUM!A441="","",[1]DRUM!A441)</f>
        <v>Export - Europe</v>
      </c>
      <c r="C464" s="12">
        <f t="shared" ca="1" si="61"/>
        <v>0</v>
      </c>
      <c r="D464" s="155">
        <f t="shared" ca="1" si="62"/>
        <v>0</v>
      </c>
      <c r="E464" s="26" t="str">
        <f>IF([1]DRUM!B441="","",[1]DRUM!B441)</f>
        <v>WDB220049</v>
      </c>
      <c r="F464" s="26">
        <f>IF([1]DRUM!C441="","",[1]DRUM!C441)</f>
        <v>2250</v>
      </c>
      <c r="G464" s="26">
        <f>IF([1]DRUM!D441="","",[1]DRUM!D441)</f>
        <v>2200</v>
      </c>
      <c r="H464" s="26">
        <f>IF([1]DRUM!E441="","",[1]DRUM!E441)</f>
        <v>1000</v>
      </c>
      <c r="I464" s="26">
        <f>IF([1]DRUM!F441="","",[1]DRUM!F441)</f>
        <v>1500</v>
      </c>
      <c r="J464" s="26">
        <f>IF([1]DRUM!G441="","",[1]DRUM!G441)</f>
        <v>1700</v>
      </c>
      <c r="K464" s="26">
        <f>IF([1]DRUM!H441="","",[1]DRUM!H441)</f>
        <v>1700</v>
      </c>
      <c r="L464" s="26" t="str">
        <f>IF([1]DRUM!I441="","",[1]DRUM!I441)</f>
        <v>Supported</v>
      </c>
      <c r="M464" s="26">
        <f>IF([1]DRUM!J441="","",
IF(AND([1]DRUM!K441="Wooden Drum",[1]DRUM!J441&gt;Max_WD_Capacity),Max_WD_Capacity,
[1]DRUM!J441))</f>
        <v>8200</v>
      </c>
      <c r="N464" s="26" t="str">
        <f>IF([1]DRUM!K441="","",[1]DRUM!K441)</f>
        <v>Wooden Drum</v>
      </c>
      <c r="O464" s="26">
        <f>IF([1]DRUM!L441="","",[1]DRUM!L441)</f>
        <v>540</v>
      </c>
      <c r="P464" s="26">
        <f>IF([1]DRUM!M441="","",[1]DRUM!M441)</f>
        <v>150</v>
      </c>
      <c r="Q464" s="26">
        <f>IF([1]DRUM!N441="","",[1]DRUM!N441)</f>
        <v>4.5238934211693023</v>
      </c>
      <c r="R464" s="26" t="str">
        <f t="shared" si="68"/>
        <v>Export - Europe</v>
      </c>
      <c r="S464" s="26">
        <f ca="1">IF(N464="",0,
IF(Knee_Application="YES",Knee_Width,IF(Knee_Application="NO",0,
IF(OR(Cable_Type="OH",SearchData("Conductor",Cable_Desc)),0,
IF(N464="Steel Drum",Knee_Width,
IF(N464="Plywood Drum",0,
IF(Country="UAE",0,
IF(AND(OR(SearchData("LSHF",Cable_Desc),SearchData("LSZH",Cable_Desc),SearchData("LS0H",Cable_Desc),SearchData("LSOH",Cable_Desc)),D.nom&gt;40),Knee_Width,
IF(AND(Country="Egypt",D.nom&gt;60),Knee_Width,
IF(AND(Country&lt;&gt;"Egypt",D.nom&gt;35),Knee_Width,
0))))))))))</f>
        <v>125</v>
      </c>
      <c r="T464" s="118">
        <f t="shared" ca="1" si="63"/>
        <v>11</v>
      </c>
      <c r="U464" s="118">
        <f t="shared" ca="1" si="64"/>
        <v>3</v>
      </c>
      <c r="V464" s="117">
        <f t="shared" ca="1" si="65"/>
        <v>141.49230656943851</v>
      </c>
      <c r="W464" s="64">
        <f t="shared" ca="1" si="66"/>
        <v>0</v>
      </c>
      <c r="X464" s="64">
        <f t="shared" ca="1" si="69"/>
        <v>1</v>
      </c>
      <c r="Y464" s="64">
        <f t="shared" ca="1" si="67"/>
        <v>0</v>
      </c>
      <c r="AM464" s="156"/>
    </row>
    <row r="465" spans="1:39">
      <c r="A465" s="12">
        <f t="shared" ca="1" si="60"/>
        <v>0</v>
      </c>
      <c r="B465" s="12" t="str">
        <f>IF([1]DRUM!A442="","",[1]DRUM!A442)</f>
        <v>Export - Europe</v>
      </c>
      <c r="C465" s="12">
        <f t="shared" ca="1" si="61"/>
        <v>0</v>
      </c>
      <c r="D465" s="155">
        <f t="shared" ca="1" si="62"/>
        <v>0</v>
      </c>
      <c r="E465" s="26" t="str">
        <f>IF([1]DRUM!B442="","",[1]DRUM!B442)</f>
        <v>WDB220018</v>
      </c>
      <c r="F465" s="26">
        <f>IF([1]DRUM!C442="","",[1]DRUM!C442)</f>
        <v>2250</v>
      </c>
      <c r="G465" s="26">
        <f>IF([1]DRUM!D442="","",[1]DRUM!D442)</f>
        <v>2200</v>
      </c>
      <c r="H465" s="26">
        <f>IF([1]DRUM!E442="","",[1]DRUM!E442)</f>
        <v>1200</v>
      </c>
      <c r="I465" s="26">
        <f>IF([1]DRUM!F442="","",[1]DRUM!F442)</f>
        <v>1500</v>
      </c>
      <c r="J465" s="26">
        <f>IF([1]DRUM!G442="","",[1]DRUM!G442)</f>
        <v>1700</v>
      </c>
      <c r="K465" s="26">
        <f>IF([1]DRUM!H442="","",[1]DRUM!H442)</f>
        <v>1700</v>
      </c>
      <c r="L465" s="26" t="str">
        <f>IF([1]DRUM!I442="","",[1]DRUM!I442)</f>
        <v>Supported</v>
      </c>
      <c r="M465" s="26">
        <f>IF([1]DRUM!J442="","",
IF(AND([1]DRUM!K442="Wooden Drum",[1]DRUM!J442&gt;Max_WD_Capacity),Max_WD_Capacity,
[1]DRUM!J442))</f>
        <v>8200</v>
      </c>
      <c r="N465" s="26" t="str">
        <f>IF([1]DRUM!K442="","",[1]DRUM!K442)</f>
        <v>Wooden Drum</v>
      </c>
      <c r="O465" s="26">
        <f>IF([1]DRUM!L442="","",[1]DRUM!L442)</f>
        <v>450</v>
      </c>
      <c r="P465" s="26">
        <f>IF([1]DRUM!M442="","",[1]DRUM!M442)</f>
        <v>150</v>
      </c>
      <c r="Q465" s="26">
        <f>IF([1]DRUM!N442="","",[1]DRUM!N442)</f>
        <v>4.0055306333269867</v>
      </c>
      <c r="R465" s="26" t="str">
        <f t="shared" si="68"/>
        <v>Export - Europe</v>
      </c>
      <c r="S465" s="26">
        <f ca="1">IF(N465="",0,
IF(Knee_Application="YES",Knee_Width,IF(Knee_Application="NO",0,
IF(OR(Cable_Type="OH",SearchData("Conductor",Cable_Desc)),0,
IF(N465="Steel Drum",Knee_Width,
IF(N465="Plywood Drum",0,
IF(Country="UAE",0,
IF(AND(OR(SearchData("LSHF",Cable_Desc),SearchData("LSZH",Cable_Desc),SearchData("LS0H",Cable_Desc),SearchData("LSOH",Cable_Desc)),D.nom&gt;40),Knee_Width,
IF(AND(Country="Egypt",D.nom&gt;60),Knee_Width,
IF(AND(Country&lt;&gt;"Egypt",D.nom&gt;35),Knee_Width,
0))))))))))</f>
        <v>125</v>
      </c>
      <c r="T465" s="118">
        <f t="shared" ca="1" si="63"/>
        <v>11</v>
      </c>
      <c r="U465" s="118">
        <f t="shared" ca="1" si="64"/>
        <v>3</v>
      </c>
      <c r="V465" s="117">
        <f t="shared" ca="1" si="65"/>
        <v>162.22681808313112</v>
      </c>
      <c r="W465" s="64">
        <f t="shared" ca="1" si="66"/>
        <v>0</v>
      </c>
      <c r="X465" s="64">
        <f t="shared" ca="1" si="69"/>
        <v>1</v>
      </c>
      <c r="Y465" s="64">
        <f t="shared" ca="1" si="67"/>
        <v>0</v>
      </c>
      <c r="AM465" s="156"/>
    </row>
    <row r="466" spans="1:39">
      <c r="A466" s="12">
        <f t="shared" ca="1" si="60"/>
        <v>0</v>
      </c>
      <c r="B466" s="12" t="str">
        <f>IF([1]DRUM!A443="","",[1]DRUM!A443)</f>
        <v>Export - Europe</v>
      </c>
      <c r="C466" s="12">
        <f t="shared" ca="1" si="61"/>
        <v>0</v>
      </c>
      <c r="D466" s="155">
        <f t="shared" ca="1" si="62"/>
        <v>0</v>
      </c>
      <c r="E466" s="26" t="str">
        <f>IF([1]DRUM!B443="","",[1]DRUM!B443)</f>
        <v>WDB230039</v>
      </c>
      <c r="F466" s="26">
        <f>IF([1]DRUM!C443="","",[1]DRUM!C443)</f>
        <v>2350</v>
      </c>
      <c r="G466" s="26">
        <f>IF([1]DRUM!D443="","",[1]DRUM!D443)</f>
        <v>2300</v>
      </c>
      <c r="H466" s="26">
        <f>IF([1]DRUM!E443="","",[1]DRUM!E443)</f>
        <v>1150</v>
      </c>
      <c r="I466" s="26">
        <f>IF([1]DRUM!F443="","",[1]DRUM!F443)</f>
        <v>1500</v>
      </c>
      <c r="J466" s="26">
        <f>IF([1]DRUM!G443="","",[1]DRUM!G443)</f>
        <v>1700</v>
      </c>
      <c r="K466" s="26">
        <f>IF([1]DRUM!H443="","",[1]DRUM!H443)</f>
        <v>1700</v>
      </c>
      <c r="L466" s="26" t="str">
        <f>IF([1]DRUM!I443="","",[1]DRUM!I443)</f>
        <v/>
      </c>
      <c r="M466" s="26">
        <f>IF([1]DRUM!J443="","",
IF(AND([1]DRUM!K443="Wooden Drum",[1]DRUM!J443&gt;Max_WD_Capacity),Max_WD_Capacity,
[1]DRUM!J443))</f>
        <v>2000</v>
      </c>
      <c r="N466" s="26" t="str">
        <f>IF([1]DRUM!K443="","",[1]DRUM!K443)</f>
        <v>Wooden Drum</v>
      </c>
      <c r="O466" s="26">
        <f>IF([1]DRUM!L443="","",[1]DRUM!L443)</f>
        <v>410</v>
      </c>
      <c r="P466" s="26">
        <f>IF([1]DRUM!M443="","",[1]DRUM!M443)</f>
        <v>157</v>
      </c>
      <c r="Q466" s="26">
        <f>IF([1]DRUM!N443="","",[1]DRUM!N443)</f>
        <v>4.6741008199190643</v>
      </c>
      <c r="R466" s="26" t="str">
        <f t="shared" si="68"/>
        <v>Export - Europe</v>
      </c>
      <c r="S466" s="26">
        <f ca="1">IF(N466="",0,
IF(Knee_Application="YES",Knee_Width,IF(Knee_Application="NO",0,
IF(OR(Cable_Type="OH",SearchData("Conductor",Cable_Desc)),0,
IF(N466="Steel Drum",Knee_Width,
IF(N466="Plywood Drum",0,
IF(Country="UAE",0,
IF(AND(OR(SearchData("LSHF",Cable_Desc),SearchData("LSZH",Cable_Desc),SearchData("LS0H",Cable_Desc),SearchData("LSOH",Cable_Desc)),D.nom&gt;40),Knee_Width,
IF(AND(Country="Egypt",D.nom&gt;60),Knee_Width,
IF(AND(Country&lt;&gt;"Egypt",D.nom&gt;35),Knee_Width,
0))))))))))</f>
        <v>125</v>
      </c>
      <c r="T466" s="118">
        <f t="shared" ca="1" si="63"/>
        <v>11</v>
      </c>
      <c r="U466" s="118">
        <f t="shared" ca="1" si="64"/>
        <v>3</v>
      </c>
      <c r="V466" s="117">
        <f t="shared" ca="1" si="65"/>
        <v>157.043190204708</v>
      </c>
      <c r="W466" s="64">
        <f t="shared" ca="1" si="66"/>
        <v>0</v>
      </c>
      <c r="X466" s="64">
        <f t="shared" ca="1" si="69"/>
        <v>0</v>
      </c>
      <c r="Y466" s="64">
        <f t="shared" ca="1" si="67"/>
        <v>0</v>
      </c>
      <c r="AM466" s="156"/>
    </row>
    <row r="467" spans="1:39">
      <c r="A467" s="12">
        <f t="shared" ca="1" si="60"/>
        <v>0</v>
      </c>
      <c r="B467" s="12" t="str">
        <f>IF([1]DRUM!A444="","",[1]DRUM!A444)</f>
        <v>Export - Europe</v>
      </c>
      <c r="C467" s="12">
        <f t="shared" ca="1" si="61"/>
        <v>0</v>
      </c>
      <c r="D467" s="155">
        <f t="shared" ca="1" si="62"/>
        <v>0</v>
      </c>
      <c r="E467" s="26" t="str">
        <f>IF([1]DRUM!B444="","",[1]DRUM!B444)</f>
        <v>WDB230080</v>
      </c>
      <c r="F467" s="26">
        <f>IF([1]DRUM!C444="","",[1]DRUM!C444)</f>
        <v>2350</v>
      </c>
      <c r="G467" s="26">
        <f>IF([1]DRUM!D444="","",[1]DRUM!D444)</f>
        <v>2300</v>
      </c>
      <c r="H467" s="26">
        <f>IF([1]DRUM!E444="","",[1]DRUM!E444)</f>
        <v>1300</v>
      </c>
      <c r="I467" s="26">
        <f>IF([1]DRUM!F444="","",[1]DRUM!F444)</f>
        <v>1500</v>
      </c>
      <c r="J467" s="26">
        <f>IF([1]DRUM!G444="","",[1]DRUM!G444)</f>
        <v>1700</v>
      </c>
      <c r="K467" s="26">
        <f>IF([1]DRUM!H444="","",[1]DRUM!H444)</f>
        <v>1700</v>
      </c>
      <c r="L467" s="26" t="str">
        <f>IF([1]DRUM!I444="","",[1]DRUM!I444)</f>
        <v/>
      </c>
      <c r="M467" s="26">
        <f>IF([1]DRUM!J444="","",
IF(AND([1]DRUM!K444="Wooden Drum",[1]DRUM!J444&gt;Max_WD_Capacity),Max_WD_Capacity,
[1]DRUM!J444))</f>
        <v>3000</v>
      </c>
      <c r="N467" s="26" t="str">
        <f>IF([1]DRUM!K444="","",[1]DRUM!K444)</f>
        <v>Wooden Drum</v>
      </c>
      <c r="O467" s="26">
        <f>IF([1]DRUM!L444="","",[1]DRUM!L444)</f>
        <v>370</v>
      </c>
      <c r="P467" s="26">
        <f>IF([1]DRUM!M444="","",[1]DRUM!M444)</f>
        <v>157</v>
      </c>
      <c r="Q467" s="26">
        <f>IF([1]DRUM!N444="","",[1]DRUM!N444)</f>
        <v>4.2411500823462207</v>
      </c>
      <c r="R467" s="26" t="str">
        <f t="shared" si="68"/>
        <v>Export - Europe</v>
      </c>
      <c r="S467" s="26">
        <f ca="1">IF(N467="",0,
IF(Knee_Application="YES",Knee_Width,IF(Knee_Application="NO",0,
IF(OR(Cable_Type="OH",SearchData("Conductor",Cable_Desc)),0,
IF(N467="Steel Drum",Knee_Width,
IF(N467="Plywood Drum",0,
IF(Country="UAE",0,
IF(AND(OR(SearchData("LSHF",Cable_Desc),SearchData("LSZH",Cable_Desc),SearchData("LS0H",Cable_Desc),SearchData("LSOH",Cable_Desc)),D.nom&gt;40),Knee_Width,
IF(AND(Country="Egypt",D.nom&gt;60),Knee_Width,
IF(AND(Country&lt;&gt;"Egypt",D.nom&gt;35),Knee_Width,
0))))))))))</f>
        <v>125</v>
      </c>
      <c r="T467" s="118">
        <f t="shared" ca="1" si="63"/>
        <v>11</v>
      </c>
      <c r="U467" s="118">
        <f t="shared" ca="1" si="64"/>
        <v>3</v>
      </c>
      <c r="V467" s="117">
        <f t="shared" ca="1" si="65"/>
        <v>172.59407383997748</v>
      </c>
      <c r="W467" s="64">
        <f t="shared" ca="1" si="66"/>
        <v>0</v>
      </c>
      <c r="X467" s="64">
        <f t="shared" ca="1" si="69"/>
        <v>0</v>
      </c>
      <c r="Y467" s="64">
        <f t="shared" ca="1" si="67"/>
        <v>0</v>
      </c>
      <c r="AM467" s="156"/>
    </row>
    <row r="468" spans="1:39">
      <c r="A468" s="12">
        <f t="shared" ca="1" si="60"/>
        <v>0</v>
      </c>
      <c r="B468" s="12" t="str">
        <f>IF([1]DRUM!A445="","",[1]DRUM!A445)</f>
        <v>Export - Europe</v>
      </c>
      <c r="C468" s="12">
        <f t="shared" ca="1" si="61"/>
        <v>0</v>
      </c>
      <c r="D468" s="155">
        <f t="shared" ca="1" si="62"/>
        <v>0</v>
      </c>
      <c r="E468" s="26" t="str">
        <f>IF([1]DRUM!B445="","",[1]DRUM!B445)</f>
        <v>WDB230021</v>
      </c>
      <c r="F468" s="26">
        <f>IF([1]DRUM!C445="","",[1]DRUM!C445)</f>
        <v>2350</v>
      </c>
      <c r="G468" s="26">
        <f>IF([1]DRUM!D445="","",[1]DRUM!D445)</f>
        <v>2300</v>
      </c>
      <c r="H468" s="26">
        <f>IF([1]DRUM!E445="","",[1]DRUM!E445)</f>
        <v>1100</v>
      </c>
      <c r="I468" s="26">
        <f>IF([1]DRUM!F445="","",[1]DRUM!F445)</f>
        <v>1500</v>
      </c>
      <c r="J468" s="26">
        <f>IF([1]DRUM!G445="","",[1]DRUM!G445)</f>
        <v>1700</v>
      </c>
      <c r="K468" s="26">
        <f>IF([1]DRUM!H445="","",[1]DRUM!H445)</f>
        <v>1700</v>
      </c>
      <c r="L468" s="26" t="str">
        <f>IF([1]DRUM!I445="","",[1]DRUM!I445)</f>
        <v/>
      </c>
      <c r="M468" s="26">
        <f>IF([1]DRUM!J445="","",
IF(AND([1]DRUM!K445="Wooden Drum",[1]DRUM!J445&gt;Max_WD_Capacity),Max_WD_Capacity,
[1]DRUM!J445))</f>
        <v>3500</v>
      </c>
      <c r="N468" s="26" t="str">
        <f>IF([1]DRUM!K445="","",[1]DRUM!K445)</f>
        <v>Wooden Drum</v>
      </c>
      <c r="O468" s="26">
        <f>IF([1]DRUM!L445="","",[1]DRUM!L445)</f>
        <v>510</v>
      </c>
      <c r="P468" s="26">
        <f>IF([1]DRUM!M445="","",[1]DRUM!M445)</f>
        <v>157</v>
      </c>
      <c r="Q468" s="26">
        <f>IF([1]DRUM!N445="","",[1]DRUM!N445)</f>
        <v>4.8066367599923829</v>
      </c>
      <c r="R468" s="26" t="str">
        <f t="shared" si="68"/>
        <v>Export - Europe</v>
      </c>
      <c r="S468" s="26">
        <f ca="1">IF(N468="",0,
IF(Knee_Application="YES",Knee_Width,IF(Knee_Application="NO",0,
IF(OR(Cable_Type="OH",SearchData("Conductor",Cable_Desc)),0,
IF(N468="Steel Drum",Knee_Width,
IF(N468="Plywood Drum",0,
IF(Country="UAE",0,
IF(AND(OR(SearchData("LSHF",Cable_Desc),SearchData("LSZH",Cable_Desc),SearchData("LS0H",Cable_Desc),SearchData("LSOH",Cable_Desc)),D.nom&gt;40),Knee_Width,
IF(AND(Country="Egypt",D.nom&gt;60),Knee_Width,
IF(AND(Country&lt;&gt;"Egypt",D.nom&gt;35),Knee_Width,
0))))))))))</f>
        <v>125</v>
      </c>
      <c r="T468" s="118">
        <f t="shared" ca="1" si="63"/>
        <v>11</v>
      </c>
      <c r="U468" s="118">
        <f t="shared" ca="1" si="64"/>
        <v>3</v>
      </c>
      <c r="V468" s="117">
        <f t="shared" ca="1" si="65"/>
        <v>151.85956232628482</v>
      </c>
      <c r="W468" s="64">
        <f t="shared" ca="1" si="66"/>
        <v>0</v>
      </c>
      <c r="X468" s="64">
        <f t="shared" ca="1" si="69"/>
        <v>1</v>
      </c>
      <c r="Y468" s="64">
        <f t="shared" ca="1" si="67"/>
        <v>0</v>
      </c>
      <c r="AM468" s="156"/>
    </row>
    <row r="469" spans="1:39">
      <c r="A469" s="12">
        <f t="shared" ca="1" si="60"/>
        <v>0</v>
      </c>
      <c r="B469" s="12" t="str">
        <f>IF([1]DRUM!A446="","",[1]DRUM!A446)</f>
        <v>Export - Europe</v>
      </c>
      <c r="C469" s="12">
        <f t="shared" ca="1" si="61"/>
        <v>0</v>
      </c>
      <c r="D469" s="155">
        <f t="shared" ca="1" si="62"/>
        <v>0</v>
      </c>
      <c r="E469" s="26" t="str">
        <f>IF([1]DRUM!B446="","",[1]DRUM!B446)</f>
        <v>WDB230077</v>
      </c>
      <c r="F469" s="26">
        <f>IF([1]DRUM!C446="","",[1]DRUM!C446)</f>
        <v>2350</v>
      </c>
      <c r="G469" s="26">
        <f>IF([1]DRUM!D446="","",[1]DRUM!D446)</f>
        <v>2300</v>
      </c>
      <c r="H469" s="26">
        <f>IF([1]DRUM!E446="","",[1]DRUM!E446)</f>
        <v>1000</v>
      </c>
      <c r="I469" s="26">
        <f>IF([1]DRUM!F446="","",[1]DRUM!F446)</f>
        <v>1500</v>
      </c>
      <c r="J469" s="26">
        <f>IF([1]DRUM!G446="","",[1]DRUM!G446)</f>
        <v>1700</v>
      </c>
      <c r="K469" s="26">
        <f>IF([1]DRUM!H446="","",[1]DRUM!H446)</f>
        <v>1700</v>
      </c>
      <c r="L469" s="26" t="str">
        <f>IF([1]DRUM!I446="","",[1]DRUM!I446)</f>
        <v/>
      </c>
      <c r="M469" s="26">
        <f>IF([1]DRUM!J446="","",
IF(AND([1]DRUM!K446="Wooden Drum",[1]DRUM!J446&gt;Max_WD_Capacity),Max_WD_Capacity,
[1]DRUM!J446))</f>
        <v>3500</v>
      </c>
      <c r="N469" s="26" t="str">
        <f>IF([1]DRUM!K446="","",[1]DRUM!K446)</f>
        <v>Wooden Drum</v>
      </c>
      <c r="O469" s="26">
        <f>IF([1]DRUM!L446="","",[1]DRUM!L446)</f>
        <v>372</v>
      </c>
      <c r="P469" s="26">
        <f>IF([1]DRUM!M446="","",[1]DRUM!M446)</f>
        <v>157</v>
      </c>
      <c r="Q469" s="26">
        <f>IF([1]DRUM!N446="","",[1]DRUM!N446)</f>
        <v>5.0540371814625793</v>
      </c>
      <c r="R469" s="26" t="str">
        <f t="shared" si="68"/>
        <v>Export - Europe</v>
      </c>
      <c r="S469" s="26">
        <f ca="1">IF(N469="",0,
IF(Knee_Application="YES",Knee_Width,IF(Knee_Application="NO",0,
IF(OR(Cable_Type="OH",SearchData("Conductor",Cable_Desc)),0,
IF(N469="Steel Drum",Knee_Width,
IF(N469="Plywood Drum",0,
IF(Country="UAE",0,
IF(AND(OR(SearchData("LSHF",Cable_Desc),SearchData("LSZH",Cable_Desc),SearchData("LS0H",Cable_Desc),SearchData("LSOH",Cable_Desc)),D.nom&gt;40),Knee_Width,
IF(AND(Country="Egypt",D.nom&gt;60),Knee_Width,
IF(AND(Country&lt;&gt;"Egypt",D.nom&gt;35),Knee_Width,
0))))))))))</f>
        <v>125</v>
      </c>
      <c r="T469" s="118">
        <f t="shared" ca="1" si="63"/>
        <v>11</v>
      </c>
      <c r="U469" s="118">
        <f t="shared" ca="1" si="64"/>
        <v>4</v>
      </c>
      <c r="V469" s="117">
        <f t="shared" ca="1" si="65"/>
        <v>205.46518609301822</v>
      </c>
      <c r="W469" s="64">
        <f t="shared" ca="1" si="66"/>
        <v>0</v>
      </c>
      <c r="X469" s="64">
        <f t="shared" ca="1" si="69"/>
        <v>1</v>
      </c>
      <c r="Y469" s="64">
        <f t="shared" ca="1" si="67"/>
        <v>1</v>
      </c>
      <c r="AM469" s="156"/>
    </row>
    <row r="470" spans="1:39">
      <c r="A470" s="12">
        <f t="shared" ca="1" si="60"/>
        <v>0</v>
      </c>
      <c r="B470" s="12" t="str">
        <f>IF([1]DRUM!A447="","",[1]DRUM!A447)</f>
        <v>Export - Europe</v>
      </c>
      <c r="C470" s="12">
        <f t="shared" ca="1" si="61"/>
        <v>0</v>
      </c>
      <c r="D470" s="155">
        <f t="shared" ca="1" si="62"/>
        <v>0</v>
      </c>
      <c r="E470" s="26" t="str">
        <f>IF([1]DRUM!B447="","",[1]DRUM!B447)</f>
        <v>WDB230025</v>
      </c>
      <c r="F470" s="26">
        <f>IF([1]DRUM!C447="","",[1]DRUM!C447)</f>
        <v>2350</v>
      </c>
      <c r="G470" s="26">
        <f>IF([1]DRUM!D447="","",[1]DRUM!D447)</f>
        <v>2300</v>
      </c>
      <c r="H470" s="26">
        <f>IF([1]DRUM!E447="","",[1]DRUM!E447)</f>
        <v>1600</v>
      </c>
      <c r="I470" s="26">
        <f>IF([1]DRUM!F447="","",[1]DRUM!F447)</f>
        <v>1500</v>
      </c>
      <c r="J470" s="26">
        <f>IF([1]DRUM!G447="","",[1]DRUM!G447)</f>
        <v>1700</v>
      </c>
      <c r="K470" s="26">
        <f>IF([1]DRUM!H447="","",[1]DRUM!H447)</f>
        <v>1700</v>
      </c>
      <c r="L470" s="26" t="str">
        <f>IF([1]DRUM!I447="","",[1]DRUM!I447)</f>
        <v/>
      </c>
      <c r="M470" s="26">
        <f>IF([1]DRUM!J447="","",
IF(AND([1]DRUM!K447="Wooden Drum",[1]DRUM!J447&gt;Max_WD_Capacity),Max_WD_Capacity,
[1]DRUM!J447))</f>
        <v>5000</v>
      </c>
      <c r="N470" s="26" t="str">
        <f>IF([1]DRUM!K447="","",[1]DRUM!K447)</f>
        <v>Wooden Drum</v>
      </c>
      <c r="O470" s="26">
        <f>IF([1]DRUM!L447="","",[1]DRUM!L447)</f>
        <v>510</v>
      </c>
      <c r="P470" s="26">
        <f>IF([1]DRUM!M447="","",[1]DRUM!M447)</f>
        <v>157</v>
      </c>
      <c r="Q470" s="26">
        <f>IF([1]DRUM!N447="","",[1]DRUM!N447)</f>
        <v>3.2162054791125509</v>
      </c>
      <c r="R470" s="26" t="str">
        <f t="shared" si="68"/>
        <v>Export - Europe</v>
      </c>
      <c r="S470" s="26">
        <f ca="1">IF(N470="",0,
IF(Knee_Application="YES",Knee_Width,IF(Knee_Application="NO",0,
IF(OR(Cable_Type="OH",SearchData("Conductor",Cable_Desc)),0,
IF(N470="Steel Drum",Knee_Width,
IF(N470="Plywood Drum",0,
IF(Country="UAE",0,
IF(AND(OR(SearchData("LSHF",Cable_Desc),SearchData("LSZH",Cable_Desc),SearchData("LS0H",Cable_Desc),SearchData("LSOH",Cable_Desc)),D.nom&gt;40),Knee_Width,
IF(AND(Country="Egypt",D.nom&gt;60),Knee_Width,
IF(AND(Country&lt;&gt;"Egypt",D.nom&gt;35),Knee_Width,
0))))))))))</f>
        <v>125</v>
      </c>
      <c r="T470" s="118">
        <f t="shared" ca="1" si="63"/>
        <v>11</v>
      </c>
      <c r="U470" s="118">
        <f t="shared" ca="1" si="64"/>
        <v>1</v>
      </c>
      <c r="V470" s="117">
        <f t="shared" ca="1" si="65"/>
        <v>59.494225036622055</v>
      </c>
      <c r="W470" s="64">
        <f t="shared" ca="1" si="66"/>
        <v>1</v>
      </c>
      <c r="X470" s="64">
        <f t="shared" ca="1" si="69"/>
        <v>1</v>
      </c>
      <c r="Y470" s="64">
        <f t="shared" ca="1" si="67"/>
        <v>0</v>
      </c>
      <c r="AM470" s="156"/>
    </row>
    <row r="471" spans="1:39">
      <c r="A471" s="12">
        <f t="shared" ca="1" si="60"/>
        <v>0</v>
      </c>
      <c r="B471" s="12" t="str">
        <f>IF([1]DRUM!A448="","",[1]DRUM!A448)</f>
        <v>Export - Europe</v>
      </c>
      <c r="C471" s="12">
        <f t="shared" ca="1" si="61"/>
        <v>0</v>
      </c>
      <c r="D471" s="155">
        <f t="shared" ca="1" si="62"/>
        <v>0</v>
      </c>
      <c r="E471" s="26" t="str">
        <f>IF([1]DRUM!B448="","",[1]DRUM!B448)</f>
        <v>WDB230082</v>
      </c>
      <c r="F471" s="26">
        <f>IF([1]DRUM!C448="","",[1]DRUM!C448)</f>
        <v>2350</v>
      </c>
      <c r="G471" s="26">
        <f>IF([1]DRUM!D448="","",[1]DRUM!D448)</f>
        <v>2300</v>
      </c>
      <c r="H471" s="26">
        <f>IF([1]DRUM!E448="","",[1]DRUM!E448)</f>
        <v>1200</v>
      </c>
      <c r="I471" s="26">
        <f>IF([1]DRUM!F448="","",[1]DRUM!F448)</f>
        <v>1500</v>
      </c>
      <c r="J471" s="26">
        <f>IF([1]DRUM!G448="","",[1]DRUM!G448)</f>
        <v>1700</v>
      </c>
      <c r="K471" s="26">
        <f>IF([1]DRUM!H448="","",[1]DRUM!H448)</f>
        <v>1700</v>
      </c>
      <c r="L471" s="26" t="str">
        <f>IF([1]DRUM!I448="","",[1]DRUM!I448)</f>
        <v>Supported</v>
      </c>
      <c r="M471" s="26">
        <f>IF([1]DRUM!J448="","",
IF(AND([1]DRUM!K448="Wooden Drum",[1]DRUM!J448&gt;Max_WD_Capacity),Max_WD_Capacity,
[1]DRUM!J448))</f>
        <v>5000</v>
      </c>
      <c r="N471" s="26" t="str">
        <f>IF([1]DRUM!K448="","",[1]DRUM!K448)</f>
        <v>Wooden Drum</v>
      </c>
      <c r="O471" s="26">
        <f>IF([1]DRUM!L448="","",[1]DRUM!L448)</f>
        <v>430</v>
      </c>
      <c r="P471" s="26">
        <f>IF([1]DRUM!M448="","",[1]DRUM!M448)</f>
        <v>157</v>
      </c>
      <c r="Q471" s="26">
        <f>IF([1]DRUM!N448="","",[1]DRUM!N448)</f>
        <v>4.5356743936202628</v>
      </c>
      <c r="R471" s="26" t="str">
        <f t="shared" si="68"/>
        <v>Export - Europe</v>
      </c>
      <c r="S471" s="26">
        <f ca="1">IF(N471="",0,
IF(Knee_Application="YES",Knee_Width,IF(Knee_Application="NO",0,
IF(OR(Cable_Type="OH",SearchData("Conductor",Cable_Desc)),0,
IF(N471="Steel Drum",Knee_Width,
IF(N471="Plywood Drum",0,
IF(Country="UAE",0,
IF(AND(OR(SearchData("LSHF",Cable_Desc),SearchData("LSZH",Cable_Desc),SearchData("LS0H",Cable_Desc),SearchData("LSOH",Cable_Desc)),D.nom&gt;40),Knee_Width,
IF(AND(Country="Egypt",D.nom&gt;60),Knee_Width,
IF(AND(Country&lt;&gt;"Egypt",D.nom&gt;35),Knee_Width,
0))))))))))</f>
        <v>125</v>
      </c>
      <c r="T471" s="118">
        <f t="shared" ca="1" si="63"/>
        <v>11</v>
      </c>
      <c r="U471" s="118">
        <f t="shared" ca="1" si="64"/>
        <v>3</v>
      </c>
      <c r="V471" s="117">
        <f t="shared" ca="1" si="65"/>
        <v>162.22681808313112</v>
      </c>
      <c r="W471" s="64">
        <f t="shared" ca="1" si="66"/>
        <v>0</v>
      </c>
      <c r="X471" s="64">
        <f t="shared" ca="1" si="69"/>
        <v>1</v>
      </c>
      <c r="Y471" s="64">
        <f t="shared" ca="1" si="67"/>
        <v>0</v>
      </c>
      <c r="AM471" s="156"/>
    </row>
    <row r="472" spans="1:39">
      <c r="A472" s="12">
        <f t="shared" ca="1" si="60"/>
        <v>0</v>
      </c>
      <c r="B472" s="12" t="str">
        <f>IF([1]DRUM!A449="","",[1]DRUM!A449)</f>
        <v>Export - Europe</v>
      </c>
      <c r="C472" s="12">
        <f t="shared" ca="1" si="61"/>
        <v>0</v>
      </c>
      <c r="D472" s="155">
        <f t="shared" ca="1" si="62"/>
        <v>0</v>
      </c>
      <c r="E472" s="26" t="str">
        <f>IF([1]DRUM!B449="","",[1]DRUM!B449)</f>
        <v>WDB230015</v>
      </c>
      <c r="F472" s="26">
        <f>IF([1]DRUM!C449="","",[1]DRUM!C449)</f>
        <v>2350</v>
      </c>
      <c r="G472" s="26">
        <f>IF([1]DRUM!D449="","",[1]DRUM!D449)</f>
        <v>2300</v>
      </c>
      <c r="H472" s="26">
        <f>IF([1]DRUM!E449="","",[1]DRUM!E449)</f>
        <v>1000</v>
      </c>
      <c r="I472" s="26">
        <f>IF([1]DRUM!F449="","",[1]DRUM!F449)</f>
        <v>1550</v>
      </c>
      <c r="J472" s="26">
        <f>IF([1]DRUM!G449="","",[1]DRUM!G449)</f>
        <v>1800</v>
      </c>
      <c r="K472" s="26">
        <f>IF([1]DRUM!H449="","",[1]DRUM!H449)</f>
        <v>1800</v>
      </c>
      <c r="L472" s="26" t="str">
        <f>IF([1]DRUM!I449="","",[1]DRUM!I449)</f>
        <v>Supported</v>
      </c>
      <c r="M472" s="26">
        <f>IF([1]DRUM!J449="","",
IF(AND([1]DRUM!K449="Wooden Drum",[1]DRUM!J449&gt;Max_WD_Capacity),Max_WD_Capacity,
[1]DRUM!J449))</f>
        <v>5000</v>
      </c>
      <c r="N472" s="26" t="str">
        <f>IF([1]DRUM!K449="","",[1]DRUM!K449)</f>
        <v>Wooden Drum</v>
      </c>
      <c r="O472" s="26">
        <f>IF([1]DRUM!L449="","",[1]DRUM!L449)</f>
        <v>510</v>
      </c>
      <c r="P472" s="26">
        <f>IF([1]DRUM!M449="","",[1]DRUM!M449)</f>
        <v>166</v>
      </c>
      <c r="Q472" s="26">
        <f>IF([1]DRUM!N449="","",[1]DRUM!N449)</f>
        <v>5.2225050875113324</v>
      </c>
      <c r="R472" s="26" t="str">
        <f t="shared" si="68"/>
        <v>Export - Europe</v>
      </c>
      <c r="S472" s="26">
        <f ca="1">IF(N472="",0,
IF(Knee_Application="YES",Knee_Width,IF(Knee_Application="NO",0,
IF(OR(Cable_Type="OH",SearchData("Conductor",Cable_Desc)),0,
IF(N472="Steel Drum",Knee_Width,
IF(N472="Plywood Drum",0,
IF(Country="UAE",0,
IF(AND(OR(SearchData("LSHF",Cable_Desc),SearchData("LSZH",Cable_Desc),SearchData("LS0H",Cable_Desc),SearchData("LSOH",Cable_Desc)),D.nom&gt;40),Knee_Width,
IF(AND(Country="Egypt",D.nom&gt;60),Knee_Width,
IF(AND(Country&lt;&gt;"Egypt",D.nom&gt;35),Knee_Width,
0))))))))))</f>
        <v>125</v>
      </c>
      <c r="T472" s="118">
        <f t="shared" ca="1" si="63"/>
        <v>11</v>
      </c>
      <c r="U472" s="118">
        <f t="shared" ca="1" si="64"/>
        <v>4</v>
      </c>
      <c r="V472" s="117">
        <f t="shared" ca="1" si="65"/>
        <v>205.46518609301822</v>
      </c>
      <c r="W472" s="64">
        <f t="shared" ca="1" si="66"/>
        <v>0</v>
      </c>
      <c r="X472" s="64">
        <f t="shared" ca="1" si="69"/>
        <v>1</v>
      </c>
      <c r="Y472" s="64">
        <f t="shared" ca="1" si="67"/>
        <v>1</v>
      </c>
      <c r="AM472" s="156"/>
    </row>
    <row r="473" spans="1:39">
      <c r="A473" s="12">
        <f t="shared" ref="A473:A536" ca="1" si="70">IF(OR(E473="",G473="",K473="",G473&lt;Min_Flange_Diam,G473&gt;Max_Flange_Diam,K473&lt;Min_Outer_Width,K473&gt;Max_Outer_Width),0,IFERROR(W473*X473*Y473,0))</f>
        <v>0</v>
      </c>
      <c r="B473" s="12" t="str">
        <f>IF([1]DRUM!A450="","",[1]DRUM!A450)</f>
        <v>Export - Europe</v>
      </c>
      <c r="C473" s="12">
        <f t="shared" ref="C473:C536" ca="1" si="71">IF(B473="","",IF(OR(B473=Main_DT,B473=Ext_DT),1,0))</f>
        <v>0</v>
      </c>
      <c r="D473" s="155">
        <f t="shared" ref="D473:D536" ca="1" si="72">IF(O473="",0,IFERROR(A473*C473,0))</f>
        <v>0</v>
      </c>
      <c r="E473" s="26" t="str">
        <f>IF([1]DRUM!B450="","",[1]DRUM!B450)</f>
        <v>WDB230009</v>
      </c>
      <c r="F473" s="26">
        <f>IF([1]DRUM!C450="","",[1]DRUM!C450)</f>
        <v>2350</v>
      </c>
      <c r="G473" s="26">
        <f>IF([1]DRUM!D450="","",[1]DRUM!D450)</f>
        <v>2300</v>
      </c>
      <c r="H473" s="26">
        <f>IF([1]DRUM!E450="","",[1]DRUM!E450)</f>
        <v>1100</v>
      </c>
      <c r="I473" s="26">
        <f>IF([1]DRUM!F450="","",[1]DRUM!F450)</f>
        <v>1500</v>
      </c>
      <c r="J473" s="26">
        <f>IF([1]DRUM!G450="","",[1]DRUM!G450)</f>
        <v>1700</v>
      </c>
      <c r="K473" s="26">
        <f>IF([1]DRUM!H450="","",[1]DRUM!H450)</f>
        <v>1700</v>
      </c>
      <c r="L473" s="26" t="str">
        <f>IF([1]DRUM!I450="","",[1]DRUM!I450)</f>
        <v>Supported</v>
      </c>
      <c r="M473" s="26">
        <f>IF([1]DRUM!J450="","",
IF(AND([1]DRUM!K450="Wooden Drum",[1]DRUM!J450&gt;Max_WD_Capacity),Max_WD_Capacity,
[1]DRUM!J450))</f>
        <v>5300</v>
      </c>
      <c r="N473" s="26" t="str">
        <f>IF([1]DRUM!K450="","",[1]DRUM!K450)</f>
        <v>Wooden Drum</v>
      </c>
      <c r="O473" s="26">
        <f>IF([1]DRUM!L450="","",[1]DRUM!L450)</f>
        <v>510</v>
      </c>
      <c r="P473" s="26">
        <f>IF([1]DRUM!M450="","",[1]DRUM!M450)</f>
        <v>157</v>
      </c>
      <c r="Q473" s="26">
        <f>IF([1]DRUM!N450="","",[1]DRUM!N450)</f>
        <v>4.8066367599923829</v>
      </c>
      <c r="R473" s="26" t="str">
        <f t="shared" si="68"/>
        <v>Export - Europe</v>
      </c>
      <c r="S473" s="26">
        <f ca="1">IF(N473="",0,
IF(Knee_Application="YES",Knee_Width,IF(Knee_Application="NO",0,
IF(OR(Cable_Type="OH",SearchData("Conductor",Cable_Desc)),0,
IF(N473="Steel Drum",Knee_Width,
IF(N473="Plywood Drum",0,
IF(Country="UAE",0,
IF(AND(OR(SearchData("LSHF",Cable_Desc),SearchData("LSZH",Cable_Desc),SearchData("LS0H",Cable_Desc),SearchData("LSOH",Cable_Desc)),D.nom&gt;40),Knee_Width,
IF(AND(Country="Egypt",D.nom&gt;60),Knee_Width,
IF(AND(Country&lt;&gt;"Egypt",D.nom&gt;35),Knee_Width,
0))))))))))</f>
        <v>125</v>
      </c>
      <c r="T473" s="118">
        <f t="shared" ref="T473:T536" ca="1" si="73">IFERROR(TRUNC((I473-S473)/$L$4),0)</f>
        <v>11</v>
      </c>
      <c r="U473" s="118">
        <f t="shared" ref="U473:U536" ca="1" si="74">IFERROR(TRUNC((((G473-H473)/2)-I$11)/L$4),0)</f>
        <v>3</v>
      </c>
      <c r="V473" s="117">
        <f t="shared" ref="V473:V536" ca="1" si="75">IFERROR(T473*PI()*(H473*U473+L$4*U473^2)/1000,0)</f>
        <v>151.85956232628482</v>
      </c>
      <c r="W473" s="64">
        <f t="shared" ref="W473:W536" ca="1" si="76">IFERROR(IF(H473&gt;=J$11,1,0),0)</f>
        <v>0</v>
      </c>
      <c r="X473" s="64">
        <f t="shared" ca="1" si="69"/>
        <v>1</v>
      </c>
      <c r="Y473" s="64">
        <f t="shared" ref="Y473:Y536" ca="1" si="77">IFERROR(IF(V473&gt;=L$6*0.99,1,0),0)</f>
        <v>0</v>
      </c>
      <c r="AM473" s="156"/>
    </row>
    <row r="474" spans="1:39">
      <c r="A474" s="12">
        <f t="shared" ca="1" si="70"/>
        <v>0</v>
      </c>
      <c r="B474" s="12" t="str">
        <f>IF([1]DRUM!A451="","",[1]DRUM!A451)</f>
        <v>Export - Europe</v>
      </c>
      <c r="C474" s="12">
        <f t="shared" ca="1" si="71"/>
        <v>0</v>
      </c>
      <c r="D474" s="155">
        <f t="shared" ca="1" si="72"/>
        <v>0</v>
      </c>
      <c r="E474" s="26" t="str">
        <f>IF([1]DRUM!B451="","",[1]DRUM!B451)</f>
        <v>WDB230018</v>
      </c>
      <c r="F474" s="26">
        <f>IF([1]DRUM!C451="","",[1]DRUM!C451)</f>
        <v>2350</v>
      </c>
      <c r="G474" s="26">
        <f>IF([1]DRUM!D451="","",[1]DRUM!D451)</f>
        <v>2300</v>
      </c>
      <c r="H474" s="26">
        <f>IF([1]DRUM!E451="","",[1]DRUM!E451)</f>
        <v>1500</v>
      </c>
      <c r="I474" s="26">
        <f>IF([1]DRUM!F451="","",[1]DRUM!F451)</f>
        <v>1500</v>
      </c>
      <c r="J474" s="26">
        <f>IF([1]DRUM!G451="","",[1]DRUM!G451)</f>
        <v>1700</v>
      </c>
      <c r="K474" s="26">
        <f>IF([1]DRUM!H451="","",[1]DRUM!H451)</f>
        <v>1700</v>
      </c>
      <c r="L474" s="26" t="str">
        <f>IF([1]DRUM!I451="","",[1]DRUM!I451)</f>
        <v>Supported</v>
      </c>
      <c r="M474" s="26">
        <f>IF([1]DRUM!J451="","",
IF(AND([1]DRUM!K451="Wooden Drum",[1]DRUM!J451&gt;Max_WD_Capacity),Max_WD_Capacity,
[1]DRUM!J451))</f>
        <v>6000</v>
      </c>
      <c r="N474" s="26" t="str">
        <f>IF([1]DRUM!K451="","",[1]DRUM!K451)</f>
        <v>Wooden Drum</v>
      </c>
      <c r="O474" s="26">
        <f>IF([1]DRUM!L451="","",[1]DRUM!L451)</f>
        <v>510</v>
      </c>
      <c r="P474" s="26">
        <f>IF([1]DRUM!M451="","",[1]DRUM!M451)</f>
        <v>157</v>
      </c>
      <c r="Q474" s="26">
        <f>IF([1]DRUM!N451="","",[1]DRUM!N451)</f>
        <v>3.5814156250923643</v>
      </c>
      <c r="R474" s="26" t="str">
        <f t="shared" ref="R474:R537" si="78">B474</f>
        <v>Export - Europe</v>
      </c>
      <c r="S474" s="26">
        <f ca="1">IF(N474="",0,
IF(Knee_Application="YES",Knee_Width,IF(Knee_Application="NO",0,
IF(OR(Cable_Type="OH",SearchData("Conductor",Cable_Desc)),0,
IF(N474="Steel Drum",Knee_Width,
IF(N474="Plywood Drum",0,
IF(Country="UAE",0,
IF(AND(OR(SearchData("LSHF",Cable_Desc),SearchData("LSZH",Cable_Desc),SearchData("LS0H",Cable_Desc),SearchData("LSOH",Cable_Desc)),D.nom&gt;40),Knee_Width,
IF(AND(Country="Egypt",D.nom&gt;60),Knee_Width,
IF(AND(Country&lt;&gt;"Egypt",D.nom&gt;35),Knee_Width,
0))))))))))</f>
        <v>125</v>
      </c>
      <c r="T474" s="118">
        <f t="shared" ca="1" si="73"/>
        <v>11</v>
      </c>
      <c r="U474" s="118">
        <f t="shared" ca="1" si="74"/>
        <v>2</v>
      </c>
      <c r="V474" s="117">
        <f t="shared" ca="1" si="75"/>
        <v>120.48133490222999</v>
      </c>
      <c r="W474" s="64">
        <f t="shared" ca="1" si="76"/>
        <v>1</v>
      </c>
      <c r="X474" s="64">
        <f t="shared" ref="X474:X537" ca="1" si="79">IFERROR(IF(M474*(IF(N474="Steel Drum",1.1,IF(N474="Plywood Drum",1,IF(M474&lt;=1000,1.1,IF(M474&lt;=6000,1.04,1)))))&gt;=L$5,1,0),0)</f>
        <v>1</v>
      </c>
      <c r="Y474" s="64">
        <f t="shared" ca="1" si="77"/>
        <v>0</v>
      </c>
      <c r="AM474" s="156"/>
    </row>
    <row r="475" spans="1:39">
      <c r="A475" s="12">
        <f t="shared" ca="1" si="70"/>
        <v>0</v>
      </c>
      <c r="B475" s="12" t="str">
        <f>IF([1]DRUM!A452="","",[1]DRUM!A452)</f>
        <v>Export - Europe</v>
      </c>
      <c r="C475" s="12">
        <f t="shared" ca="1" si="71"/>
        <v>0</v>
      </c>
      <c r="D475" s="155">
        <f t="shared" ca="1" si="72"/>
        <v>0</v>
      </c>
      <c r="E475" s="26" t="str">
        <f>IF([1]DRUM!B452="","",[1]DRUM!B452)</f>
        <v>WDB230010</v>
      </c>
      <c r="F475" s="26">
        <f>IF([1]DRUM!C452="","",[1]DRUM!C452)</f>
        <v>2350</v>
      </c>
      <c r="G475" s="26">
        <f>IF([1]DRUM!D452="","",[1]DRUM!D452)</f>
        <v>2300</v>
      </c>
      <c r="H475" s="26">
        <f>IF([1]DRUM!E452="","",[1]DRUM!E452)</f>
        <v>1100</v>
      </c>
      <c r="I475" s="26">
        <f>IF([1]DRUM!F452="","",[1]DRUM!F452)</f>
        <v>1500</v>
      </c>
      <c r="J475" s="26">
        <f>IF([1]DRUM!G452="","",[1]DRUM!G452)</f>
        <v>1700</v>
      </c>
      <c r="K475" s="26">
        <f>IF([1]DRUM!H452="","",[1]DRUM!H452)</f>
        <v>1700</v>
      </c>
      <c r="L475" s="26" t="str">
        <f>IF([1]DRUM!I452="","",[1]DRUM!I452)</f>
        <v>Supported</v>
      </c>
      <c r="M475" s="26">
        <f>IF([1]DRUM!J452="","",
IF(AND([1]DRUM!K452="Wooden Drum",[1]DRUM!J452&gt;Max_WD_Capacity),Max_WD_Capacity,
[1]DRUM!J452))</f>
        <v>7500</v>
      </c>
      <c r="N475" s="26" t="str">
        <f>IF([1]DRUM!K452="","",[1]DRUM!K452)</f>
        <v>Wooden Drum</v>
      </c>
      <c r="O475" s="26">
        <f>IF([1]DRUM!L452="","",[1]DRUM!L452)</f>
        <v>510</v>
      </c>
      <c r="P475" s="26">
        <f>IF([1]DRUM!M452="","",[1]DRUM!M452)</f>
        <v>157</v>
      </c>
      <c r="Q475" s="26">
        <f>IF([1]DRUM!N452="","",[1]DRUM!N452)</f>
        <v>4.8066367599923829</v>
      </c>
      <c r="R475" s="26" t="str">
        <f t="shared" si="78"/>
        <v>Export - Europe</v>
      </c>
      <c r="S475" s="26">
        <f ca="1">IF(N475="",0,
IF(Knee_Application="YES",Knee_Width,IF(Knee_Application="NO",0,
IF(OR(Cable_Type="OH",SearchData("Conductor",Cable_Desc)),0,
IF(N475="Steel Drum",Knee_Width,
IF(N475="Plywood Drum",0,
IF(Country="UAE",0,
IF(AND(OR(SearchData("LSHF",Cable_Desc),SearchData("LSZH",Cable_Desc),SearchData("LS0H",Cable_Desc),SearchData("LSOH",Cable_Desc)),D.nom&gt;40),Knee_Width,
IF(AND(Country="Egypt",D.nom&gt;60),Knee_Width,
IF(AND(Country&lt;&gt;"Egypt",D.nom&gt;35),Knee_Width,
0))))))))))</f>
        <v>125</v>
      </c>
      <c r="T475" s="118">
        <f t="shared" ca="1" si="73"/>
        <v>11</v>
      </c>
      <c r="U475" s="118">
        <f t="shared" ca="1" si="74"/>
        <v>3</v>
      </c>
      <c r="V475" s="117">
        <f t="shared" ca="1" si="75"/>
        <v>151.85956232628482</v>
      </c>
      <c r="W475" s="64">
        <f t="shared" ca="1" si="76"/>
        <v>0</v>
      </c>
      <c r="X475" s="64">
        <f t="shared" ca="1" si="79"/>
        <v>1</v>
      </c>
      <c r="Y475" s="64">
        <f t="shared" ca="1" si="77"/>
        <v>0</v>
      </c>
      <c r="AM475" s="156"/>
    </row>
    <row r="476" spans="1:39">
      <c r="A476" s="12">
        <f t="shared" ca="1" si="70"/>
        <v>0</v>
      </c>
      <c r="B476" s="12" t="str">
        <f>IF([1]DRUM!A453="","",[1]DRUM!A453)</f>
        <v>Export - Europe</v>
      </c>
      <c r="C476" s="12">
        <f t="shared" ca="1" si="71"/>
        <v>0</v>
      </c>
      <c r="D476" s="155">
        <f t="shared" ca="1" si="72"/>
        <v>0</v>
      </c>
      <c r="E476" s="26" t="str">
        <f>IF([1]DRUM!B453="","",[1]DRUM!B453)</f>
        <v>WDB230032</v>
      </c>
      <c r="F476" s="26">
        <f>IF([1]DRUM!C453="","",[1]DRUM!C453)</f>
        <v>2350</v>
      </c>
      <c r="G476" s="26">
        <f>IF([1]DRUM!D453="","",[1]DRUM!D453)</f>
        <v>2300</v>
      </c>
      <c r="H476" s="26">
        <f>IF([1]DRUM!E453="","",[1]DRUM!E453)</f>
        <v>1000</v>
      </c>
      <c r="I476" s="26">
        <f>IF([1]DRUM!F453="","",[1]DRUM!F453)</f>
        <v>1500</v>
      </c>
      <c r="J476" s="26">
        <f>IF([1]DRUM!G453="","",[1]DRUM!G453)</f>
        <v>1700</v>
      </c>
      <c r="K476" s="26">
        <f>IF([1]DRUM!H453="","",[1]DRUM!H453)</f>
        <v>1700</v>
      </c>
      <c r="L476" s="26" t="str">
        <f>IF([1]DRUM!I453="","",[1]DRUM!I453)</f>
        <v>Supported</v>
      </c>
      <c r="M476" s="26">
        <f>IF([1]DRUM!J453="","",
IF(AND([1]DRUM!K453="Wooden Drum",[1]DRUM!J453&gt;Max_WD_Capacity),Max_WD_Capacity,
[1]DRUM!J453))</f>
        <v>8000</v>
      </c>
      <c r="N476" s="26" t="str">
        <f>IF([1]DRUM!K453="","",[1]DRUM!K453)</f>
        <v>Wooden Drum</v>
      </c>
      <c r="O476" s="26">
        <f>IF([1]DRUM!L453="","",[1]DRUM!L453)</f>
        <v>510</v>
      </c>
      <c r="P476" s="26">
        <f>IF([1]DRUM!M453="","",[1]DRUM!M453)</f>
        <v>157</v>
      </c>
      <c r="Q476" s="26">
        <f>IF([1]DRUM!N453="","",[1]DRUM!N453)</f>
        <v>5.0540371814625793</v>
      </c>
      <c r="R476" s="26" t="str">
        <f t="shared" si="78"/>
        <v>Export - Europe</v>
      </c>
      <c r="S476" s="26">
        <f ca="1">IF(N476="",0,
IF(Knee_Application="YES",Knee_Width,IF(Knee_Application="NO",0,
IF(OR(Cable_Type="OH",SearchData("Conductor",Cable_Desc)),0,
IF(N476="Steel Drum",Knee_Width,
IF(N476="Plywood Drum",0,
IF(Country="UAE",0,
IF(AND(OR(SearchData("LSHF",Cable_Desc),SearchData("LSZH",Cable_Desc),SearchData("LS0H",Cable_Desc),SearchData("LSOH",Cable_Desc)),D.nom&gt;40),Knee_Width,
IF(AND(Country="Egypt",D.nom&gt;60),Knee_Width,
IF(AND(Country&lt;&gt;"Egypt",D.nom&gt;35),Knee_Width,
0))))))))))</f>
        <v>125</v>
      </c>
      <c r="T476" s="118">
        <f t="shared" ca="1" si="73"/>
        <v>11</v>
      </c>
      <c r="U476" s="118">
        <f t="shared" ca="1" si="74"/>
        <v>4</v>
      </c>
      <c r="V476" s="117">
        <f t="shared" ca="1" si="75"/>
        <v>205.46518609301822</v>
      </c>
      <c r="W476" s="64">
        <f t="shared" ca="1" si="76"/>
        <v>0</v>
      </c>
      <c r="X476" s="64">
        <f t="shared" ca="1" si="79"/>
        <v>1</v>
      </c>
      <c r="Y476" s="64">
        <f t="shared" ca="1" si="77"/>
        <v>1</v>
      </c>
      <c r="AM476" s="156"/>
    </row>
    <row r="477" spans="1:39">
      <c r="A477" s="12">
        <f t="shared" ca="1" si="70"/>
        <v>0</v>
      </c>
      <c r="B477" s="12" t="str">
        <f>IF([1]DRUM!A454="","",[1]DRUM!A454)</f>
        <v>Export - Europe</v>
      </c>
      <c r="C477" s="12">
        <f t="shared" ca="1" si="71"/>
        <v>0</v>
      </c>
      <c r="D477" s="155">
        <f t="shared" ca="1" si="72"/>
        <v>0</v>
      </c>
      <c r="E477" s="26" t="str">
        <f>IF([1]DRUM!B454="","",[1]DRUM!B454)</f>
        <v>WDB230076</v>
      </c>
      <c r="F477" s="26">
        <f>IF([1]DRUM!C454="","",[1]DRUM!C454)</f>
        <v>2350</v>
      </c>
      <c r="G477" s="26">
        <f>IF([1]DRUM!D454="","",[1]DRUM!D454)</f>
        <v>2300</v>
      </c>
      <c r="H477" s="26">
        <f>IF([1]DRUM!E454="","",[1]DRUM!E454)</f>
        <v>1250</v>
      </c>
      <c r="I477" s="26">
        <f>IF([1]DRUM!F454="","",[1]DRUM!F454)</f>
        <v>1500</v>
      </c>
      <c r="J477" s="26">
        <f>IF([1]DRUM!G454="","",[1]DRUM!G454)</f>
        <v>1720</v>
      </c>
      <c r="K477" s="26">
        <f>IF([1]DRUM!H454="","",[1]DRUM!H454)</f>
        <v>1720</v>
      </c>
      <c r="L477" s="26" t="str">
        <f>IF([1]DRUM!I454="","",[1]DRUM!I454)</f>
        <v>Supported</v>
      </c>
      <c r="M477" s="26">
        <f>IF([1]DRUM!J454="","",
IF(AND([1]DRUM!K454="Wooden Drum",[1]DRUM!J454&gt;Max_WD_Capacity),Max_WD_Capacity,
[1]DRUM!J454))</f>
        <v>8000</v>
      </c>
      <c r="N477" s="26" t="str">
        <f>IF([1]DRUM!K454="","",[1]DRUM!K454)</f>
        <v>Wooden Drum</v>
      </c>
      <c r="O477" s="26">
        <f>IF([1]DRUM!L454="","",[1]DRUM!L454)</f>
        <v>573</v>
      </c>
      <c r="P477" s="26">
        <f>IF([1]DRUM!M454="","",[1]DRUM!M454)</f>
        <v>159</v>
      </c>
      <c r="Q477" s="26">
        <f>IF([1]DRUM!N454="","",[1]DRUM!N454)</f>
        <v>4.3913574810959828</v>
      </c>
      <c r="R477" s="26" t="str">
        <f t="shared" si="78"/>
        <v>Export - Europe</v>
      </c>
      <c r="S477" s="26">
        <f ca="1">IF(N477="",0,
IF(Knee_Application="YES",Knee_Width,IF(Knee_Application="NO",0,
IF(OR(Cable_Type="OH",SearchData("Conductor",Cable_Desc)),0,
IF(N477="Steel Drum",Knee_Width,
IF(N477="Plywood Drum",0,
IF(Country="UAE",0,
IF(AND(OR(SearchData("LSHF",Cable_Desc),SearchData("LSZH",Cable_Desc),SearchData("LS0H",Cable_Desc),SearchData("LSOH",Cable_Desc)),D.nom&gt;40),Knee_Width,
IF(AND(Country="Egypt",D.nom&gt;60),Knee_Width,
IF(AND(Country&lt;&gt;"Egypt",D.nom&gt;35),Knee_Width,
0))))))))))</f>
        <v>125</v>
      </c>
      <c r="T477" s="118">
        <f t="shared" ca="1" si="73"/>
        <v>11</v>
      </c>
      <c r="U477" s="118">
        <f t="shared" ca="1" si="74"/>
        <v>3</v>
      </c>
      <c r="V477" s="117">
        <f t="shared" ca="1" si="75"/>
        <v>167.4104459615543</v>
      </c>
      <c r="W477" s="64">
        <f t="shared" ca="1" si="76"/>
        <v>0</v>
      </c>
      <c r="X477" s="64">
        <f t="shared" ca="1" si="79"/>
        <v>1</v>
      </c>
      <c r="Y477" s="64">
        <f t="shared" ca="1" si="77"/>
        <v>0</v>
      </c>
      <c r="AM477" s="156"/>
    </row>
    <row r="478" spans="1:39">
      <c r="A478" s="12">
        <f t="shared" ca="1" si="70"/>
        <v>0</v>
      </c>
      <c r="B478" s="12" t="str">
        <f>IF([1]DRUM!A455="","",[1]DRUM!A455)</f>
        <v>Export - Europe</v>
      </c>
      <c r="C478" s="12">
        <f t="shared" ca="1" si="71"/>
        <v>0</v>
      </c>
      <c r="D478" s="155">
        <f t="shared" ca="1" si="72"/>
        <v>0</v>
      </c>
      <c r="E478" s="26" t="str">
        <f>IF([1]DRUM!B455="","",[1]DRUM!B455)</f>
        <v>WDB240016</v>
      </c>
      <c r="F478" s="26">
        <f>IF([1]DRUM!C455="","",[1]DRUM!C455)</f>
        <v>2450</v>
      </c>
      <c r="G478" s="26">
        <f>IF([1]DRUM!D455="","",[1]DRUM!D455)</f>
        <v>2400</v>
      </c>
      <c r="H478" s="26">
        <f>IF([1]DRUM!E455="","",[1]DRUM!E455)</f>
        <v>1550</v>
      </c>
      <c r="I478" s="26">
        <f>IF([1]DRUM!F455="","",[1]DRUM!F455)</f>
        <v>1500</v>
      </c>
      <c r="J478" s="26">
        <f>IF([1]DRUM!G455="","",[1]DRUM!G455)</f>
        <v>1700</v>
      </c>
      <c r="K478" s="26">
        <f>IF([1]DRUM!H455="","",[1]DRUM!H455)</f>
        <v>1700</v>
      </c>
      <c r="L478" s="26" t="str">
        <f>IF([1]DRUM!I455="","",[1]DRUM!I455)</f>
        <v>Supported</v>
      </c>
      <c r="M478" s="26">
        <f>IF([1]DRUM!J455="","",
IF(AND([1]DRUM!K455="Wooden Drum",[1]DRUM!J455&gt;Max_WD_Capacity),Max_WD_Capacity,
[1]DRUM!J455))</f>
        <v>3000</v>
      </c>
      <c r="N478" s="26" t="str">
        <f>IF([1]DRUM!K455="","",[1]DRUM!K455)</f>
        <v>Wooden Drum</v>
      </c>
      <c r="O478" s="26">
        <f>IF([1]DRUM!L455="","",[1]DRUM!L455)</f>
        <v>570</v>
      </c>
      <c r="P478" s="26">
        <f>IF([1]DRUM!M455="","",[1]DRUM!M455)</f>
        <v>164</v>
      </c>
      <c r="Q478" s="26">
        <f>IF([1]DRUM!N455="","",[1]DRUM!N455)</f>
        <v>3.955461500410399</v>
      </c>
      <c r="R478" s="26" t="str">
        <f t="shared" si="78"/>
        <v>Export - Europe</v>
      </c>
      <c r="S478" s="26">
        <f ca="1">IF(N478="",0,
IF(Knee_Application="YES",Knee_Width,IF(Knee_Application="NO",0,
IF(OR(Cable_Type="OH",SearchData("Conductor",Cable_Desc)),0,
IF(N478="Steel Drum",Knee_Width,
IF(N478="Plywood Drum",0,
IF(Country="UAE",0,
IF(AND(OR(SearchData("LSHF",Cable_Desc),SearchData("LSZH",Cable_Desc),SearchData("LS0H",Cable_Desc),SearchData("LSOH",Cable_Desc)),D.nom&gt;40),Knee_Width,
IF(AND(Country="Egypt",D.nom&gt;60),Knee_Width,
IF(AND(Country&lt;&gt;"Egypt",D.nom&gt;35),Knee_Width,
0))))))))))</f>
        <v>125</v>
      </c>
      <c r="T478" s="118">
        <f t="shared" ca="1" si="73"/>
        <v>11</v>
      </c>
      <c r="U478" s="118">
        <f t="shared" ca="1" si="74"/>
        <v>2</v>
      </c>
      <c r="V478" s="117">
        <f t="shared" ca="1" si="75"/>
        <v>123.93708682117877</v>
      </c>
      <c r="W478" s="64">
        <f t="shared" ca="1" si="76"/>
        <v>1</v>
      </c>
      <c r="X478" s="64">
        <f t="shared" ca="1" si="79"/>
        <v>0</v>
      </c>
      <c r="Y478" s="64">
        <f t="shared" ca="1" si="77"/>
        <v>0</v>
      </c>
      <c r="AM478" s="156"/>
    </row>
    <row r="479" spans="1:39">
      <c r="A479" s="12">
        <f t="shared" ca="1" si="70"/>
        <v>0</v>
      </c>
      <c r="B479" s="12" t="str">
        <f>IF([1]DRUM!A456="","",[1]DRUM!A456)</f>
        <v>Export - Europe</v>
      </c>
      <c r="C479" s="12">
        <f t="shared" ca="1" si="71"/>
        <v>0</v>
      </c>
      <c r="D479" s="155">
        <f t="shared" ca="1" si="72"/>
        <v>0</v>
      </c>
      <c r="E479" s="26" t="str">
        <f>IF([1]DRUM!B456="","",[1]DRUM!B456)</f>
        <v>WDB240029</v>
      </c>
      <c r="F479" s="26">
        <f>IF([1]DRUM!C456="","",[1]DRUM!C456)</f>
        <v>2450</v>
      </c>
      <c r="G479" s="26">
        <f>IF([1]DRUM!D456="","",[1]DRUM!D456)</f>
        <v>2400</v>
      </c>
      <c r="H479" s="26">
        <f>IF([1]DRUM!E456="","",[1]DRUM!E456)</f>
        <v>1500</v>
      </c>
      <c r="I479" s="26">
        <f>IF([1]DRUM!F456="","",[1]DRUM!F456)</f>
        <v>1500</v>
      </c>
      <c r="J479" s="26">
        <f>IF([1]DRUM!G456="","",[1]DRUM!G456)</f>
        <v>1700</v>
      </c>
      <c r="K479" s="26">
        <f>IF([1]DRUM!H456="","",[1]DRUM!H456)</f>
        <v>1700</v>
      </c>
      <c r="L479" s="26" t="str">
        <f>IF([1]DRUM!I456="","",[1]DRUM!I456)</f>
        <v/>
      </c>
      <c r="M479" s="26">
        <f>IF([1]DRUM!J456="","",
IF(AND([1]DRUM!K456="Wooden Drum",[1]DRUM!J456&gt;Max_WD_Capacity),Max_WD_Capacity,
[1]DRUM!J456))</f>
        <v>3000</v>
      </c>
      <c r="N479" s="26" t="str">
        <f>IF([1]DRUM!K456="","",[1]DRUM!K456)</f>
        <v>Wooden Drum</v>
      </c>
      <c r="O479" s="26">
        <f>IF([1]DRUM!L456="","",[1]DRUM!L456)</f>
        <v>570</v>
      </c>
      <c r="P479" s="26">
        <f>IF([1]DRUM!M456="","",[1]DRUM!M456)</f>
        <v>164</v>
      </c>
      <c r="Q479" s="26">
        <f>IF([1]DRUM!N456="","",[1]DRUM!N456)</f>
        <v>4.135121330287566</v>
      </c>
      <c r="R479" s="26" t="str">
        <f t="shared" si="78"/>
        <v>Export - Europe</v>
      </c>
      <c r="S479" s="26">
        <f ca="1">IF(N479="",0,
IF(Knee_Application="YES",Knee_Width,IF(Knee_Application="NO",0,
IF(OR(Cable_Type="OH",SearchData("Conductor",Cable_Desc)),0,
IF(N479="Steel Drum",Knee_Width,
IF(N479="Plywood Drum",0,
IF(Country="UAE",0,
IF(AND(OR(SearchData("LSHF",Cable_Desc),SearchData("LSZH",Cable_Desc),SearchData("LS0H",Cable_Desc),SearchData("LSOH",Cable_Desc)),D.nom&gt;40),Knee_Width,
IF(AND(Country="Egypt",D.nom&gt;60),Knee_Width,
IF(AND(Country&lt;&gt;"Egypt",D.nom&gt;35),Knee_Width,
0))))))))))</f>
        <v>125</v>
      </c>
      <c r="T479" s="118">
        <f t="shared" ca="1" si="73"/>
        <v>11</v>
      </c>
      <c r="U479" s="118">
        <f t="shared" ca="1" si="74"/>
        <v>2</v>
      </c>
      <c r="V479" s="117">
        <f t="shared" ca="1" si="75"/>
        <v>120.48133490222999</v>
      </c>
      <c r="W479" s="64">
        <f t="shared" ca="1" si="76"/>
        <v>1</v>
      </c>
      <c r="X479" s="64">
        <f t="shared" ca="1" si="79"/>
        <v>0</v>
      </c>
      <c r="Y479" s="64">
        <f t="shared" ca="1" si="77"/>
        <v>0</v>
      </c>
      <c r="AM479" s="156"/>
    </row>
    <row r="480" spans="1:39">
      <c r="A480" s="12">
        <f t="shared" ca="1" si="70"/>
        <v>0</v>
      </c>
      <c r="B480" s="12" t="str">
        <f>IF([1]DRUM!A457="","",[1]DRUM!A457)</f>
        <v>Export - Europe</v>
      </c>
      <c r="C480" s="12">
        <f t="shared" ca="1" si="71"/>
        <v>0</v>
      </c>
      <c r="D480" s="155">
        <f t="shared" ca="1" si="72"/>
        <v>0</v>
      </c>
      <c r="E480" s="26" t="str">
        <f>IF([1]DRUM!B457="","",[1]DRUM!B457)</f>
        <v>WDB240045</v>
      </c>
      <c r="F480" s="26">
        <f>IF([1]DRUM!C457="","",[1]DRUM!C457)</f>
        <v>2450</v>
      </c>
      <c r="G480" s="26">
        <f>IF([1]DRUM!D457="","",[1]DRUM!D457)</f>
        <v>2400</v>
      </c>
      <c r="H480" s="26">
        <f>IF([1]DRUM!E457="","",[1]DRUM!E457)</f>
        <v>1150</v>
      </c>
      <c r="I480" s="26">
        <f>IF([1]DRUM!F457="","",[1]DRUM!F457)</f>
        <v>1500</v>
      </c>
      <c r="J480" s="26">
        <f>IF([1]DRUM!G457="","",[1]DRUM!G457)</f>
        <v>1700</v>
      </c>
      <c r="K480" s="26">
        <f>IF([1]DRUM!H457="","",[1]DRUM!H457)</f>
        <v>1700</v>
      </c>
      <c r="L480" s="26" t="str">
        <f>IF([1]DRUM!I457="","",[1]DRUM!I457)</f>
        <v/>
      </c>
      <c r="M480" s="26">
        <f>IF([1]DRUM!J457="","",
IF(AND([1]DRUM!K457="Wooden Drum",[1]DRUM!J457&gt;Max_WD_Capacity),Max_WD_Capacity,
[1]DRUM!J457))</f>
        <v>3000</v>
      </c>
      <c r="N480" s="26" t="str">
        <f>IF([1]DRUM!K457="","",[1]DRUM!K457)</f>
        <v>Wooden Drum</v>
      </c>
      <c r="O480" s="26">
        <f>IF([1]DRUM!L457="","",[1]DRUM!L457)</f>
        <v>480</v>
      </c>
      <c r="P480" s="26">
        <f>IF([1]DRUM!M457="","",[1]DRUM!M457)</f>
        <v>164</v>
      </c>
      <c r="Q480" s="26">
        <f>IF([1]DRUM!N457="","",[1]DRUM!N457)</f>
        <v>5.2278065251142651</v>
      </c>
      <c r="R480" s="26" t="str">
        <f t="shared" si="78"/>
        <v>Export - Europe</v>
      </c>
      <c r="S480" s="26">
        <f ca="1">IF(N480="",0,
IF(Knee_Application="YES",Knee_Width,IF(Knee_Application="NO",0,
IF(OR(Cable_Type="OH",SearchData("Conductor",Cable_Desc)),0,
IF(N480="Steel Drum",Knee_Width,
IF(N480="Plywood Drum",0,
IF(Country="UAE",0,
IF(AND(OR(SearchData("LSHF",Cable_Desc),SearchData("LSZH",Cable_Desc),SearchData("LS0H",Cable_Desc),SearchData("LSOH",Cable_Desc)),D.nom&gt;40),Knee_Width,
IF(AND(Country="Egypt",D.nom&gt;60),Knee_Width,
IF(AND(Country&lt;&gt;"Egypt",D.nom&gt;35),Knee_Width,
0))))))))))</f>
        <v>125</v>
      </c>
      <c r="T480" s="118">
        <f t="shared" ca="1" si="73"/>
        <v>11</v>
      </c>
      <c r="U480" s="118">
        <f t="shared" ca="1" si="74"/>
        <v>4</v>
      </c>
      <c r="V480" s="117">
        <f t="shared" ca="1" si="75"/>
        <v>226.19969760671083</v>
      </c>
      <c r="W480" s="64">
        <f t="shared" ca="1" si="76"/>
        <v>0</v>
      </c>
      <c r="X480" s="64">
        <f t="shared" ca="1" si="79"/>
        <v>0</v>
      </c>
      <c r="Y480" s="64">
        <f t="shared" ca="1" si="77"/>
        <v>1</v>
      </c>
      <c r="AM480" s="156"/>
    </row>
    <row r="481" spans="1:39">
      <c r="A481" s="12">
        <f t="shared" ca="1" si="70"/>
        <v>0</v>
      </c>
      <c r="B481" s="12" t="str">
        <f>IF([1]DRUM!A458="","",[1]DRUM!A458)</f>
        <v>Export - Europe</v>
      </c>
      <c r="C481" s="12">
        <f t="shared" ca="1" si="71"/>
        <v>0</v>
      </c>
      <c r="D481" s="155">
        <f t="shared" ca="1" si="72"/>
        <v>0</v>
      </c>
      <c r="E481" s="26" t="str">
        <f>IF([1]DRUM!B458="","",[1]DRUM!B458)</f>
        <v>WDB240028</v>
      </c>
      <c r="F481" s="26">
        <f>IF([1]DRUM!C458="","",[1]DRUM!C458)</f>
        <v>2450</v>
      </c>
      <c r="G481" s="26">
        <f>IF([1]DRUM!D458="","",[1]DRUM!D458)</f>
        <v>2400</v>
      </c>
      <c r="H481" s="26">
        <f>IF([1]DRUM!E458="","",[1]DRUM!E458)</f>
        <v>1000</v>
      </c>
      <c r="I481" s="26">
        <f>IF([1]DRUM!F458="","",[1]DRUM!F458)</f>
        <v>1500</v>
      </c>
      <c r="J481" s="26">
        <f>IF([1]DRUM!G458="","",[1]DRUM!G458)</f>
        <v>1700</v>
      </c>
      <c r="K481" s="26">
        <f>IF([1]DRUM!H458="","",[1]DRUM!H458)</f>
        <v>1700</v>
      </c>
      <c r="L481" s="26" t="str">
        <f>IF([1]DRUM!I458="","",[1]DRUM!I458)</f>
        <v/>
      </c>
      <c r="M481" s="26">
        <f>IF([1]DRUM!J458="","",
IF(AND([1]DRUM!K458="Wooden Drum",[1]DRUM!J458&gt;Max_WD_Capacity),Max_WD_Capacity,
[1]DRUM!J458))</f>
        <v>3000</v>
      </c>
      <c r="N481" s="26" t="str">
        <f>IF([1]DRUM!K458="","",[1]DRUM!K458)</f>
        <v>Wooden Drum</v>
      </c>
      <c r="O481" s="26">
        <f>IF([1]DRUM!L458="","",[1]DRUM!L458)</f>
        <v>570</v>
      </c>
      <c r="P481" s="26">
        <f>IF([1]DRUM!M458="","",[1]DRUM!M458)</f>
        <v>164</v>
      </c>
      <c r="Q481" s="26">
        <f>IF([1]DRUM!N458="","",[1]DRUM!N458)</f>
        <v>5.607742886657781</v>
      </c>
      <c r="R481" s="26" t="str">
        <f t="shared" si="78"/>
        <v>Export - Europe</v>
      </c>
      <c r="S481" s="26">
        <f ca="1">IF(N481="",0,
IF(Knee_Application="YES",Knee_Width,IF(Knee_Application="NO",0,
IF(OR(Cable_Type="OH",SearchData("Conductor",Cable_Desc)),0,
IF(N481="Steel Drum",Knee_Width,
IF(N481="Plywood Drum",0,
IF(Country="UAE",0,
IF(AND(OR(SearchData("LSHF",Cable_Desc),SearchData("LSZH",Cable_Desc),SearchData("LS0H",Cable_Desc),SearchData("LSOH",Cable_Desc)),D.nom&gt;40),Knee_Width,
IF(AND(Country="Egypt",D.nom&gt;60),Knee_Width,
IF(AND(Country&lt;&gt;"Egypt",D.nom&gt;35),Knee_Width,
0))))))))))</f>
        <v>125</v>
      </c>
      <c r="T481" s="118">
        <f t="shared" ca="1" si="73"/>
        <v>11</v>
      </c>
      <c r="U481" s="118">
        <f t="shared" ca="1" si="74"/>
        <v>4</v>
      </c>
      <c r="V481" s="117">
        <f t="shared" ca="1" si="75"/>
        <v>205.46518609301822</v>
      </c>
      <c r="W481" s="64">
        <f t="shared" ca="1" si="76"/>
        <v>0</v>
      </c>
      <c r="X481" s="64">
        <f t="shared" ca="1" si="79"/>
        <v>0</v>
      </c>
      <c r="Y481" s="64">
        <f t="shared" ca="1" si="77"/>
        <v>1</v>
      </c>
      <c r="AM481" s="156"/>
    </row>
    <row r="482" spans="1:39">
      <c r="A482" s="12">
        <f t="shared" ca="1" si="70"/>
        <v>0</v>
      </c>
      <c r="B482" s="12" t="str">
        <f>IF([1]DRUM!A459="","",[1]DRUM!A459)</f>
        <v>Export - Europe</v>
      </c>
      <c r="C482" s="12">
        <f t="shared" ca="1" si="71"/>
        <v>0</v>
      </c>
      <c r="D482" s="155">
        <f t="shared" ca="1" si="72"/>
        <v>0</v>
      </c>
      <c r="E482" s="26" t="str">
        <f>IF([1]DRUM!B459="","",[1]DRUM!B459)</f>
        <v>WDB240065</v>
      </c>
      <c r="F482" s="26">
        <f>IF([1]DRUM!C459="","",[1]DRUM!C459)</f>
        <v>2450</v>
      </c>
      <c r="G482" s="26">
        <f>IF([1]DRUM!D459="","",[1]DRUM!D459)</f>
        <v>2400</v>
      </c>
      <c r="H482" s="26">
        <f>IF([1]DRUM!E459="","",[1]DRUM!E459)</f>
        <v>1300</v>
      </c>
      <c r="I482" s="26">
        <f>IF([1]DRUM!F459="","",[1]DRUM!F459)</f>
        <v>1800</v>
      </c>
      <c r="J482" s="26">
        <f>IF([1]DRUM!G459="","",[1]DRUM!G459)</f>
        <v>2000</v>
      </c>
      <c r="K482" s="26">
        <f>IF([1]DRUM!H459="","",[1]DRUM!H459)</f>
        <v>2000</v>
      </c>
      <c r="L482" s="26" t="str">
        <f>IF([1]DRUM!I459="","",[1]DRUM!I459)</f>
        <v/>
      </c>
      <c r="M482" s="26">
        <f>IF([1]DRUM!J459="","",
IF(AND([1]DRUM!K459="Wooden Drum",[1]DRUM!J459&gt;Max_WD_Capacity),Max_WD_Capacity,
[1]DRUM!J459))</f>
        <v>3000</v>
      </c>
      <c r="N482" s="26" t="str">
        <f>IF([1]DRUM!K459="","",[1]DRUM!K459)</f>
        <v>Wooden Drum</v>
      </c>
      <c r="O482" s="26">
        <f>IF([1]DRUM!L459="","",[1]DRUM!L459)</f>
        <v>495</v>
      </c>
      <c r="P482" s="26">
        <f>IF([1]DRUM!M459="","",[1]DRUM!M459)</f>
        <v>192</v>
      </c>
      <c r="Q482" s="26">
        <f>IF([1]DRUM!N459="","",[1]DRUM!N459)</f>
        <v>5.7538269450497062</v>
      </c>
      <c r="R482" s="26" t="str">
        <f t="shared" si="78"/>
        <v>Export - Europe</v>
      </c>
      <c r="S482" s="26">
        <f ca="1">IF(N482="",0,
IF(Knee_Application="YES",Knee_Width,IF(Knee_Application="NO",0,
IF(OR(Cable_Type="OH",SearchData("Conductor",Cable_Desc)),0,
IF(N482="Steel Drum",Knee_Width,
IF(N482="Plywood Drum",0,
IF(Country="UAE",0,
IF(AND(OR(SearchData("LSHF",Cable_Desc),SearchData("LSZH",Cable_Desc),SearchData("LS0H",Cable_Desc),SearchData("LSOH",Cable_Desc)),D.nom&gt;40),Knee_Width,
IF(AND(Country="Egypt",D.nom&gt;60),Knee_Width,
IF(AND(Country&lt;&gt;"Egypt",D.nom&gt;35),Knee_Width,
0))))))))))</f>
        <v>125</v>
      </c>
      <c r="T482" s="118">
        <f t="shared" ca="1" si="73"/>
        <v>13</v>
      </c>
      <c r="U482" s="118">
        <f t="shared" ca="1" si="74"/>
        <v>3</v>
      </c>
      <c r="V482" s="117">
        <f t="shared" ca="1" si="75"/>
        <v>203.97481453815521</v>
      </c>
      <c r="W482" s="64">
        <f t="shared" ca="1" si="76"/>
        <v>0</v>
      </c>
      <c r="X482" s="64">
        <f t="shared" ca="1" si="79"/>
        <v>0</v>
      </c>
      <c r="Y482" s="64">
        <f t="shared" ca="1" si="77"/>
        <v>1</v>
      </c>
      <c r="AM482" s="156"/>
    </row>
    <row r="483" spans="1:39">
      <c r="A483" s="12">
        <f t="shared" ca="1" si="70"/>
        <v>0</v>
      </c>
      <c r="B483" s="12" t="str">
        <f>IF([1]DRUM!A460="","",[1]DRUM!A460)</f>
        <v>Export - Europe</v>
      </c>
      <c r="C483" s="12">
        <f t="shared" ca="1" si="71"/>
        <v>0</v>
      </c>
      <c r="D483" s="155">
        <f t="shared" ca="1" si="72"/>
        <v>0</v>
      </c>
      <c r="E483" s="26" t="str">
        <f>IF([1]DRUM!B460="","",[1]DRUM!B460)</f>
        <v>WDB240038</v>
      </c>
      <c r="F483" s="26">
        <f>IF([1]DRUM!C460="","",[1]DRUM!C460)</f>
        <v>2450</v>
      </c>
      <c r="G483" s="26">
        <f>IF([1]DRUM!D460="","",[1]DRUM!D460)</f>
        <v>2400</v>
      </c>
      <c r="H483" s="26">
        <f>IF([1]DRUM!E460="","",[1]DRUM!E460)</f>
        <v>1600</v>
      </c>
      <c r="I483" s="26">
        <f>IF([1]DRUM!F460="","",[1]DRUM!F460)</f>
        <v>1500</v>
      </c>
      <c r="J483" s="26">
        <f>IF([1]DRUM!G460="","",[1]DRUM!G460)</f>
        <v>1700</v>
      </c>
      <c r="K483" s="26">
        <f>IF([1]DRUM!H460="","",[1]DRUM!H460)</f>
        <v>1700</v>
      </c>
      <c r="L483" s="26" t="str">
        <f>IF([1]DRUM!I460="","",[1]DRUM!I460)</f>
        <v/>
      </c>
      <c r="M483" s="26">
        <f>IF([1]DRUM!J460="","",
IF(AND([1]DRUM!K460="Wooden Drum",[1]DRUM!J460&gt;Max_WD_Capacity),Max_WD_Capacity,
[1]DRUM!J460))</f>
        <v>4000</v>
      </c>
      <c r="N483" s="26" t="str">
        <f>IF([1]DRUM!K460="","",[1]DRUM!K460)</f>
        <v>Wooden Drum</v>
      </c>
      <c r="O483" s="26">
        <f>IF([1]DRUM!L460="","",[1]DRUM!L460)</f>
        <v>540</v>
      </c>
      <c r="P483" s="26">
        <f>IF([1]DRUM!M460="","",[1]DRUM!M460)</f>
        <v>164</v>
      </c>
      <c r="Q483" s="26">
        <f>IF([1]DRUM!N460="","",[1]DRUM!N460)</f>
        <v>3.7699111843077517</v>
      </c>
      <c r="R483" s="26" t="str">
        <f t="shared" si="78"/>
        <v>Export - Europe</v>
      </c>
      <c r="S483" s="26">
        <f ca="1">IF(N483="",0,
IF(Knee_Application="YES",Knee_Width,IF(Knee_Application="NO",0,
IF(OR(Cable_Type="OH",SearchData("Conductor",Cable_Desc)),0,
IF(N483="Steel Drum",Knee_Width,
IF(N483="Plywood Drum",0,
IF(Country="UAE",0,
IF(AND(OR(SearchData("LSHF",Cable_Desc),SearchData("LSZH",Cable_Desc),SearchData("LS0H",Cable_Desc),SearchData("LSOH",Cable_Desc)),D.nom&gt;40),Knee_Width,
IF(AND(Country="Egypt",D.nom&gt;60),Knee_Width,
IF(AND(Country&lt;&gt;"Egypt",D.nom&gt;35),Knee_Width,
0))))))))))</f>
        <v>125</v>
      </c>
      <c r="T483" s="118">
        <f t="shared" ca="1" si="73"/>
        <v>11</v>
      </c>
      <c r="U483" s="118">
        <f t="shared" ca="1" si="74"/>
        <v>2</v>
      </c>
      <c r="V483" s="117">
        <f t="shared" ca="1" si="75"/>
        <v>127.39283874012754</v>
      </c>
      <c r="W483" s="64">
        <f t="shared" ca="1" si="76"/>
        <v>1</v>
      </c>
      <c r="X483" s="64">
        <f t="shared" ca="1" si="79"/>
        <v>1</v>
      </c>
      <c r="Y483" s="64">
        <f t="shared" ca="1" si="77"/>
        <v>0</v>
      </c>
      <c r="AM483" s="156"/>
    </row>
    <row r="484" spans="1:39">
      <c r="A484" s="12">
        <f t="shared" ca="1" si="70"/>
        <v>0</v>
      </c>
      <c r="B484" s="12" t="str">
        <f>IF([1]DRUM!A461="","",[1]DRUM!A461)</f>
        <v>Export - Europe</v>
      </c>
      <c r="C484" s="12">
        <f t="shared" ca="1" si="71"/>
        <v>0</v>
      </c>
      <c r="D484" s="155">
        <f t="shared" ca="1" si="72"/>
        <v>0</v>
      </c>
      <c r="E484" s="26" t="str">
        <f>IF([1]DRUM!B461="","",[1]DRUM!B461)</f>
        <v>WDB240027</v>
      </c>
      <c r="F484" s="26">
        <f>IF([1]DRUM!C461="","",[1]DRUM!C461)</f>
        <v>2450</v>
      </c>
      <c r="G484" s="26">
        <f>IF([1]DRUM!D461="","",[1]DRUM!D461)</f>
        <v>2400</v>
      </c>
      <c r="H484" s="26">
        <f>IF([1]DRUM!E461="","",[1]DRUM!E461)</f>
        <v>1100</v>
      </c>
      <c r="I484" s="26">
        <f>IF([1]DRUM!F461="","",[1]DRUM!F461)</f>
        <v>1500</v>
      </c>
      <c r="J484" s="26">
        <f>IF([1]DRUM!G461="","",[1]DRUM!G461)</f>
        <v>1700</v>
      </c>
      <c r="K484" s="26">
        <f>IF([1]DRUM!H461="","",[1]DRUM!H461)</f>
        <v>1700</v>
      </c>
      <c r="L484" s="26" t="str">
        <f>IF([1]DRUM!I461="","",[1]DRUM!I461)</f>
        <v/>
      </c>
      <c r="M484" s="26">
        <f>IF([1]DRUM!J461="","",
IF(AND([1]DRUM!K461="Wooden Drum",[1]DRUM!J461&gt;Max_WD_Capacity),Max_WD_Capacity,
[1]DRUM!J461))</f>
        <v>4000</v>
      </c>
      <c r="N484" s="26" t="str">
        <f>IF([1]DRUM!K461="","",[1]DRUM!K461)</f>
        <v>Wooden Drum</v>
      </c>
      <c r="O484" s="26">
        <f>IF([1]DRUM!L461="","",[1]DRUM!L461)</f>
        <v>600</v>
      </c>
      <c r="P484" s="26">
        <f>IF([1]DRUM!M461="","",[1]DRUM!M461)</f>
        <v>164</v>
      </c>
      <c r="Q484" s="26">
        <f>IF([1]DRUM!N461="","",[1]DRUM!N461)</f>
        <v>5.3603424651875846</v>
      </c>
      <c r="R484" s="26" t="str">
        <f t="shared" si="78"/>
        <v>Export - Europe</v>
      </c>
      <c r="S484" s="26">
        <f ca="1">IF(N484="",0,
IF(Knee_Application="YES",Knee_Width,IF(Knee_Application="NO",0,
IF(OR(Cable_Type="OH",SearchData("Conductor",Cable_Desc)),0,
IF(N484="Steel Drum",Knee_Width,
IF(N484="Plywood Drum",0,
IF(Country="UAE",0,
IF(AND(OR(SearchData("LSHF",Cable_Desc),SearchData("LSZH",Cable_Desc),SearchData("LS0H",Cable_Desc),SearchData("LSOH",Cable_Desc)),D.nom&gt;40),Knee_Width,
IF(AND(Country="Egypt",D.nom&gt;60),Knee_Width,
IF(AND(Country&lt;&gt;"Egypt",D.nom&gt;35),Knee_Width,
0))))))))))</f>
        <v>125</v>
      </c>
      <c r="T484" s="118">
        <f t="shared" ca="1" si="73"/>
        <v>11</v>
      </c>
      <c r="U484" s="118">
        <f t="shared" ca="1" si="74"/>
        <v>4</v>
      </c>
      <c r="V484" s="117">
        <f t="shared" ca="1" si="75"/>
        <v>219.2881937688133</v>
      </c>
      <c r="W484" s="64">
        <f t="shared" ca="1" si="76"/>
        <v>0</v>
      </c>
      <c r="X484" s="64">
        <f t="shared" ca="1" si="79"/>
        <v>1</v>
      </c>
      <c r="Y484" s="64">
        <f t="shared" ca="1" si="77"/>
        <v>1</v>
      </c>
      <c r="AM484" s="156"/>
    </row>
    <row r="485" spans="1:39">
      <c r="A485" s="12">
        <f t="shared" ca="1" si="70"/>
        <v>0</v>
      </c>
      <c r="B485" s="12" t="str">
        <f>IF([1]DRUM!A462="","",[1]DRUM!A462)</f>
        <v>Export - Europe</v>
      </c>
      <c r="C485" s="12">
        <f t="shared" ca="1" si="71"/>
        <v>0</v>
      </c>
      <c r="D485" s="155">
        <f t="shared" ca="1" si="72"/>
        <v>0</v>
      </c>
      <c r="E485" s="26" t="str">
        <f>IF([1]DRUM!B462="","",[1]DRUM!B462)</f>
        <v>WDB240017</v>
      </c>
      <c r="F485" s="26">
        <f>IF([1]DRUM!C462="","",[1]DRUM!C462)</f>
        <v>2450</v>
      </c>
      <c r="G485" s="26">
        <f>IF([1]DRUM!D462="","",[1]DRUM!D462)</f>
        <v>2400</v>
      </c>
      <c r="H485" s="26">
        <f>IF([1]DRUM!E462="","",[1]DRUM!E462)</f>
        <v>1000</v>
      </c>
      <c r="I485" s="26">
        <f>IF([1]DRUM!F462="","",[1]DRUM!F462)</f>
        <v>1500</v>
      </c>
      <c r="J485" s="26">
        <f>IF([1]DRUM!G462="","",[1]DRUM!G462)</f>
        <v>1700</v>
      </c>
      <c r="K485" s="26">
        <f>IF([1]DRUM!H462="","",[1]DRUM!H462)</f>
        <v>1700</v>
      </c>
      <c r="L485" s="26" t="str">
        <f>IF([1]DRUM!I462="","",[1]DRUM!I462)</f>
        <v>Supported</v>
      </c>
      <c r="M485" s="26">
        <f>IF([1]DRUM!J462="","",
IF(AND([1]DRUM!K462="Wooden Drum",[1]DRUM!J462&gt;Max_WD_Capacity),Max_WD_Capacity,
[1]DRUM!J462))</f>
        <v>4500</v>
      </c>
      <c r="N485" s="26" t="str">
        <f>IF([1]DRUM!K462="","",[1]DRUM!K462)</f>
        <v>Wooden Drum</v>
      </c>
      <c r="O485" s="26">
        <f>IF([1]DRUM!L462="","",[1]DRUM!L462)</f>
        <v>570</v>
      </c>
      <c r="P485" s="26">
        <f>IF([1]DRUM!M462="","",[1]DRUM!M462)</f>
        <v>164</v>
      </c>
      <c r="Q485" s="26">
        <f>IF([1]DRUM!N462="","",[1]DRUM!N462)</f>
        <v>5.607742886657781</v>
      </c>
      <c r="R485" s="26" t="str">
        <f t="shared" si="78"/>
        <v>Export - Europe</v>
      </c>
      <c r="S485" s="26">
        <f ca="1">IF(N485="",0,
IF(Knee_Application="YES",Knee_Width,IF(Knee_Application="NO",0,
IF(OR(Cable_Type="OH",SearchData("Conductor",Cable_Desc)),0,
IF(N485="Steel Drum",Knee_Width,
IF(N485="Plywood Drum",0,
IF(Country="UAE",0,
IF(AND(OR(SearchData("LSHF",Cable_Desc),SearchData("LSZH",Cable_Desc),SearchData("LS0H",Cable_Desc),SearchData("LSOH",Cable_Desc)),D.nom&gt;40),Knee_Width,
IF(AND(Country="Egypt",D.nom&gt;60),Knee_Width,
IF(AND(Country&lt;&gt;"Egypt",D.nom&gt;35),Knee_Width,
0))))))))))</f>
        <v>125</v>
      </c>
      <c r="T485" s="118">
        <f t="shared" ca="1" si="73"/>
        <v>11</v>
      </c>
      <c r="U485" s="118">
        <f t="shared" ca="1" si="74"/>
        <v>4</v>
      </c>
      <c r="V485" s="117">
        <f t="shared" ca="1" si="75"/>
        <v>205.46518609301822</v>
      </c>
      <c r="W485" s="64">
        <f t="shared" ca="1" si="76"/>
        <v>0</v>
      </c>
      <c r="X485" s="64">
        <f t="shared" ca="1" si="79"/>
        <v>1</v>
      </c>
      <c r="Y485" s="64">
        <f t="shared" ca="1" si="77"/>
        <v>1</v>
      </c>
      <c r="AM485" s="156"/>
    </row>
    <row r="486" spans="1:39">
      <c r="A486" s="12">
        <f t="shared" ca="1" si="70"/>
        <v>0</v>
      </c>
      <c r="B486" s="12" t="str">
        <f>IF([1]DRUM!A463="","",[1]DRUM!A463)</f>
        <v>Export - Europe</v>
      </c>
      <c r="C486" s="12">
        <f t="shared" ca="1" si="71"/>
        <v>0</v>
      </c>
      <c r="D486" s="155">
        <f t="shared" ca="1" si="72"/>
        <v>0</v>
      </c>
      <c r="E486" s="26" t="str">
        <f>IF([1]DRUM!B463="","",[1]DRUM!B463)</f>
        <v>WDB240037</v>
      </c>
      <c r="F486" s="26">
        <f>IF([1]DRUM!C463="","",[1]DRUM!C463)</f>
        <v>2450</v>
      </c>
      <c r="G486" s="26">
        <f>IF([1]DRUM!D463="","",[1]DRUM!D463)</f>
        <v>2400</v>
      </c>
      <c r="H486" s="26">
        <f>IF([1]DRUM!E463="","",[1]DRUM!E463)</f>
        <v>1650</v>
      </c>
      <c r="I486" s="26">
        <f>IF([1]DRUM!F463="","",[1]DRUM!F463)</f>
        <v>1500</v>
      </c>
      <c r="J486" s="26">
        <f>IF([1]DRUM!G463="","",[1]DRUM!G463)</f>
        <v>1700</v>
      </c>
      <c r="K486" s="26">
        <f>IF([1]DRUM!H463="","",[1]DRUM!H463)</f>
        <v>1700</v>
      </c>
      <c r="L486" s="26" t="str">
        <f>IF([1]DRUM!I463="","",[1]DRUM!I463)</f>
        <v/>
      </c>
      <c r="M486" s="26">
        <f>IF([1]DRUM!J463="","",
IF(AND([1]DRUM!K463="Wooden Drum",[1]DRUM!J463&gt;Max_WD_Capacity),Max_WD_Capacity,
[1]DRUM!J463))</f>
        <v>5000</v>
      </c>
      <c r="N486" s="26" t="str">
        <f>IF([1]DRUM!K463="","",[1]DRUM!K463)</f>
        <v>Wooden Drum</v>
      </c>
      <c r="O486" s="26">
        <f>IF([1]DRUM!L463="","",[1]DRUM!L463)</f>
        <v>570</v>
      </c>
      <c r="P486" s="26">
        <f>IF([1]DRUM!M463="","",[1]DRUM!M463)</f>
        <v>164</v>
      </c>
      <c r="Q486" s="26">
        <f>IF([1]DRUM!N463="","",[1]DRUM!N463)</f>
        <v>3.5784703819796237</v>
      </c>
      <c r="R486" s="26" t="str">
        <f t="shared" si="78"/>
        <v>Export - Europe</v>
      </c>
      <c r="S486" s="26">
        <f ca="1">IF(N486="",0,
IF(Knee_Application="YES",Knee_Width,IF(Knee_Application="NO",0,
IF(OR(Cable_Type="OH",SearchData("Conductor",Cable_Desc)),0,
IF(N486="Steel Drum",Knee_Width,
IF(N486="Plywood Drum",0,
IF(Country="UAE",0,
IF(AND(OR(SearchData("LSHF",Cable_Desc),SearchData("LSZH",Cable_Desc),SearchData("LS0H",Cable_Desc),SearchData("LSOH",Cable_Desc)),D.nom&gt;40),Knee_Width,
IF(AND(Country="Egypt",D.nom&gt;60),Knee_Width,
IF(AND(Country&lt;&gt;"Egypt",D.nom&gt;35),Knee_Width,
0))))))))))</f>
        <v>125</v>
      </c>
      <c r="T486" s="118">
        <f t="shared" ca="1" si="73"/>
        <v>11</v>
      </c>
      <c r="U486" s="118">
        <f t="shared" ca="1" si="74"/>
        <v>2</v>
      </c>
      <c r="V486" s="117">
        <f t="shared" ca="1" si="75"/>
        <v>130.84859065907631</v>
      </c>
      <c r="W486" s="64">
        <f t="shared" ca="1" si="76"/>
        <v>1</v>
      </c>
      <c r="X486" s="64">
        <f t="shared" ca="1" si="79"/>
        <v>1</v>
      </c>
      <c r="Y486" s="64">
        <f t="shared" ca="1" si="77"/>
        <v>0</v>
      </c>
      <c r="AM486" s="156"/>
    </row>
    <row r="487" spans="1:39">
      <c r="A487" s="12">
        <f t="shared" ca="1" si="70"/>
        <v>0</v>
      </c>
      <c r="B487" s="12" t="str">
        <f>IF([1]DRUM!A464="","",[1]DRUM!A464)</f>
        <v>Export - Europe</v>
      </c>
      <c r="C487" s="12">
        <f t="shared" ca="1" si="71"/>
        <v>0</v>
      </c>
      <c r="D487" s="155">
        <f t="shared" ca="1" si="72"/>
        <v>0</v>
      </c>
      <c r="E487" s="26" t="str">
        <f>IF([1]DRUM!B464="","",[1]DRUM!B464)</f>
        <v>WDB240034</v>
      </c>
      <c r="F487" s="26">
        <f>IF([1]DRUM!C464="","",[1]DRUM!C464)</f>
        <v>2450</v>
      </c>
      <c r="G487" s="26">
        <f>IF([1]DRUM!D464="","",[1]DRUM!D464)</f>
        <v>2400</v>
      </c>
      <c r="H487" s="26">
        <f>IF([1]DRUM!E464="","",[1]DRUM!E464)</f>
        <v>1550</v>
      </c>
      <c r="I487" s="26">
        <f>IF([1]DRUM!F464="","",[1]DRUM!F464)</f>
        <v>1500</v>
      </c>
      <c r="J487" s="26">
        <f>IF([1]DRUM!G464="","",[1]DRUM!G464)</f>
        <v>1700</v>
      </c>
      <c r="K487" s="26">
        <f>IF([1]DRUM!H464="","",[1]DRUM!H464)</f>
        <v>1700</v>
      </c>
      <c r="L487" s="26" t="str">
        <f>IF([1]DRUM!I464="","",[1]DRUM!I464)</f>
        <v/>
      </c>
      <c r="M487" s="26">
        <f>IF([1]DRUM!J464="","",
IF(AND([1]DRUM!K464="Wooden Drum",[1]DRUM!J464&gt;Max_WD_Capacity),Max_WD_Capacity,
[1]DRUM!J464))</f>
        <v>5000</v>
      </c>
      <c r="N487" s="26" t="str">
        <f>IF([1]DRUM!K464="","",[1]DRUM!K464)</f>
        <v>Wooden Drum</v>
      </c>
      <c r="O487" s="26">
        <f>IF([1]DRUM!L464="","",[1]DRUM!L464)</f>
        <v>570</v>
      </c>
      <c r="P487" s="26">
        <f>IF([1]DRUM!M464="","",[1]DRUM!M464)</f>
        <v>164</v>
      </c>
      <c r="Q487" s="26">
        <f>IF([1]DRUM!N464="","",[1]DRUM!N464)</f>
        <v>3.955461500410399</v>
      </c>
      <c r="R487" s="26" t="str">
        <f t="shared" si="78"/>
        <v>Export - Europe</v>
      </c>
      <c r="S487" s="26">
        <f ca="1">IF(N487="",0,
IF(Knee_Application="YES",Knee_Width,IF(Knee_Application="NO",0,
IF(OR(Cable_Type="OH",SearchData("Conductor",Cable_Desc)),0,
IF(N487="Steel Drum",Knee_Width,
IF(N487="Plywood Drum",0,
IF(Country="UAE",0,
IF(AND(OR(SearchData("LSHF",Cable_Desc),SearchData("LSZH",Cable_Desc),SearchData("LS0H",Cable_Desc),SearchData("LSOH",Cable_Desc)),D.nom&gt;40),Knee_Width,
IF(AND(Country="Egypt",D.nom&gt;60),Knee_Width,
IF(AND(Country&lt;&gt;"Egypt",D.nom&gt;35),Knee_Width,
0))))))))))</f>
        <v>125</v>
      </c>
      <c r="T487" s="118">
        <f t="shared" ca="1" si="73"/>
        <v>11</v>
      </c>
      <c r="U487" s="118">
        <f t="shared" ca="1" si="74"/>
        <v>2</v>
      </c>
      <c r="V487" s="117">
        <f t="shared" ca="1" si="75"/>
        <v>123.93708682117877</v>
      </c>
      <c r="W487" s="64">
        <f t="shared" ca="1" si="76"/>
        <v>1</v>
      </c>
      <c r="X487" s="64">
        <f t="shared" ca="1" si="79"/>
        <v>1</v>
      </c>
      <c r="Y487" s="64">
        <f t="shared" ca="1" si="77"/>
        <v>0</v>
      </c>
      <c r="AM487" s="156"/>
    </row>
    <row r="488" spans="1:39">
      <c r="A488" s="12">
        <f t="shared" ca="1" si="70"/>
        <v>0</v>
      </c>
      <c r="B488" s="12" t="str">
        <f>IF([1]DRUM!A465="","",[1]DRUM!A465)</f>
        <v>Export - Europe</v>
      </c>
      <c r="C488" s="12">
        <f t="shared" ca="1" si="71"/>
        <v>0</v>
      </c>
      <c r="D488" s="155">
        <f t="shared" ca="1" si="72"/>
        <v>0</v>
      </c>
      <c r="E488" s="26" t="str">
        <f>IF([1]DRUM!B465="","",[1]DRUM!B465)</f>
        <v>WDB240009</v>
      </c>
      <c r="F488" s="26">
        <f>IF([1]DRUM!C465="","",[1]DRUM!C465)</f>
        <v>2450</v>
      </c>
      <c r="G488" s="26">
        <f>IF([1]DRUM!D465="","",[1]DRUM!D465)</f>
        <v>2400</v>
      </c>
      <c r="H488" s="26">
        <f>IF([1]DRUM!E465="","",[1]DRUM!E465)</f>
        <v>1100</v>
      </c>
      <c r="I488" s="26">
        <f>IF([1]DRUM!F465="","",[1]DRUM!F465)</f>
        <v>1500</v>
      </c>
      <c r="J488" s="26">
        <f>IF([1]DRUM!G465="","",[1]DRUM!G465)</f>
        <v>1700</v>
      </c>
      <c r="K488" s="26">
        <f>IF([1]DRUM!H465="","",[1]DRUM!H465)</f>
        <v>1700</v>
      </c>
      <c r="L488" s="26" t="str">
        <f>IF([1]DRUM!I465="","",[1]DRUM!I465)</f>
        <v>Supported</v>
      </c>
      <c r="M488" s="26">
        <f>IF([1]DRUM!J465="","",
IF(AND([1]DRUM!K465="Wooden Drum",[1]DRUM!J465&gt;Max_WD_Capacity),Max_WD_Capacity,
[1]DRUM!J465))</f>
        <v>5500</v>
      </c>
      <c r="N488" s="26" t="str">
        <f>IF([1]DRUM!K465="","",[1]DRUM!K465)</f>
        <v>Wooden Drum</v>
      </c>
      <c r="O488" s="26">
        <f>IF([1]DRUM!L465="","",[1]DRUM!L465)</f>
        <v>570</v>
      </c>
      <c r="P488" s="26">
        <f>IF([1]DRUM!M465="","",[1]DRUM!M465)</f>
        <v>164</v>
      </c>
      <c r="Q488" s="26">
        <f>IF([1]DRUM!N465="","",[1]DRUM!N465)</f>
        <v>5.3603424651875846</v>
      </c>
      <c r="R488" s="26" t="str">
        <f t="shared" si="78"/>
        <v>Export - Europe</v>
      </c>
      <c r="S488" s="26">
        <f ca="1">IF(N488="",0,
IF(Knee_Application="YES",Knee_Width,IF(Knee_Application="NO",0,
IF(OR(Cable_Type="OH",SearchData("Conductor",Cable_Desc)),0,
IF(N488="Steel Drum",Knee_Width,
IF(N488="Plywood Drum",0,
IF(Country="UAE",0,
IF(AND(OR(SearchData("LSHF",Cable_Desc),SearchData("LSZH",Cable_Desc),SearchData("LS0H",Cable_Desc),SearchData("LSOH",Cable_Desc)),D.nom&gt;40),Knee_Width,
IF(AND(Country="Egypt",D.nom&gt;60),Knee_Width,
IF(AND(Country&lt;&gt;"Egypt",D.nom&gt;35),Knee_Width,
0))))))))))</f>
        <v>125</v>
      </c>
      <c r="T488" s="118">
        <f t="shared" ca="1" si="73"/>
        <v>11</v>
      </c>
      <c r="U488" s="118">
        <f t="shared" ca="1" si="74"/>
        <v>4</v>
      </c>
      <c r="V488" s="117">
        <f t="shared" ca="1" si="75"/>
        <v>219.2881937688133</v>
      </c>
      <c r="W488" s="64">
        <f t="shared" ca="1" si="76"/>
        <v>0</v>
      </c>
      <c r="X488" s="64">
        <f t="shared" ca="1" si="79"/>
        <v>1</v>
      </c>
      <c r="Y488" s="64">
        <f t="shared" ca="1" si="77"/>
        <v>1</v>
      </c>
      <c r="AM488" s="156"/>
    </row>
    <row r="489" spans="1:39">
      <c r="A489" s="12">
        <f t="shared" ca="1" si="70"/>
        <v>0</v>
      </c>
      <c r="B489" s="12" t="str">
        <f>IF([1]DRUM!A466="","",[1]DRUM!A466)</f>
        <v>Export - Europe</v>
      </c>
      <c r="C489" s="12">
        <f t="shared" ca="1" si="71"/>
        <v>0</v>
      </c>
      <c r="D489" s="155">
        <f t="shared" ca="1" si="72"/>
        <v>0</v>
      </c>
      <c r="E489" s="26" t="str">
        <f>IF([1]DRUM!B466="","",[1]DRUM!B466)</f>
        <v>WDB240031</v>
      </c>
      <c r="F489" s="26">
        <f>IF([1]DRUM!C466="","",[1]DRUM!C466)</f>
        <v>2450</v>
      </c>
      <c r="G489" s="26">
        <f>IF([1]DRUM!D466="","",[1]DRUM!D466)</f>
        <v>2400</v>
      </c>
      <c r="H489" s="26">
        <f>IF([1]DRUM!E466="","",[1]DRUM!E466)</f>
        <v>1500</v>
      </c>
      <c r="I489" s="26">
        <f>IF([1]DRUM!F466="","",[1]DRUM!F466)</f>
        <v>1500</v>
      </c>
      <c r="J489" s="26">
        <f>IF([1]DRUM!G466="","",[1]DRUM!G466)</f>
        <v>1700</v>
      </c>
      <c r="K489" s="26">
        <f>IF([1]DRUM!H466="","",[1]DRUM!H466)</f>
        <v>1700</v>
      </c>
      <c r="L489" s="26" t="str">
        <f>IF([1]DRUM!I466="","",[1]DRUM!I466)</f>
        <v/>
      </c>
      <c r="M489" s="26">
        <f>IF([1]DRUM!J466="","",
IF(AND([1]DRUM!K466="Wooden Drum",[1]DRUM!J466&gt;Max_WD_Capacity),Max_WD_Capacity,
[1]DRUM!J466))</f>
        <v>7000</v>
      </c>
      <c r="N489" s="26" t="str">
        <f>IF([1]DRUM!K466="","",[1]DRUM!K466)</f>
        <v>Wooden Drum</v>
      </c>
      <c r="O489" s="26">
        <f>IF([1]DRUM!L466="","",[1]DRUM!L466)</f>
        <v>570</v>
      </c>
      <c r="P489" s="26">
        <f>IF([1]DRUM!M466="","",[1]DRUM!M466)</f>
        <v>164</v>
      </c>
      <c r="Q489" s="26">
        <f>IF([1]DRUM!N466="","",[1]DRUM!N466)</f>
        <v>4.135121330287566</v>
      </c>
      <c r="R489" s="26" t="str">
        <f t="shared" si="78"/>
        <v>Export - Europe</v>
      </c>
      <c r="S489" s="26">
        <f ca="1">IF(N489="",0,
IF(Knee_Application="YES",Knee_Width,IF(Knee_Application="NO",0,
IF(OR(Cable_Type="OH",SearchData("Conductor",Cable_Desc)),0,
IF(N489="Steel Drum",Knee_Width,
IF(N489="Plywood Drum",0,
IF(Country="UAE",0,
IF(AND(OR(SearchData("LSHF",Cable_Desc),SearchData("LSZH",Cable_Desc),SearchData("LS0H",Cable_Desc),SearchData("LSOH",Cable_Desc)),D.nom&gt;40),Knee_Width,
IF(AND(Country="Egypt",D.nom&gt;60),Knee_Width,
IF(AND(Country&lt;&gt;"Egypt",D.nom&gt;35),Knee_Width,
0))))))))))</f>
        <v>125</v>
      </c>
      <c r="T489" s="118">
        <f t="shared" ca="1" si="73"/>
        <v>11</v>
      </c>
      <c r="U489" s="118">
        <f t="shared" ca="1" si="74"/>
        <v>2</v>
      </c>
      <c r="V489" s="117">
        <f t="shared" ca="1" si="75"/>
        <v>120.48133490222999</v>
      </c>
      <c r="W489" s="64">
        <f t="shared" ca="1" si="76"/>
        <v>1</v>
      </c>
      <c r="X489" s="64">
        <f t="shared" ca="1" si="79"/>
        <v>1</v>
      </c>
      <c r="Y489" s="64">
        <f t="shared" ca="1" si="77"/>
        <v>0</v>
      </c>
      <c r="AM489" s="156"/>
    </row>
    <row r="490" spans="1:39">
      <c r="A490" s="12">
        <f t="shared" ca="1" si="70"/>
        <v>0</v>
      </c>
      <c r="B490" s="12" t="str">
        <f>IF([1]DRUM!A467="","",[1]DRUM!A467)</f>
        <v>Export - Europe</v>
      </c>
      <c r="C490" s="12">
        <f t="shared" ca="1" si="71"/>
        <v>0</v>
      </c>
      <c r="D490" s="155">
        <f t="shared" ca="1" si="72"/>
        <v>0</v>
      </c>
      <c r="E490" s="26" t="str">
        <f>IF([1]DRUM!B467="","",[1]DRUM!B467)</f>
        <v>WDB240030</v>
      </c>
      <c r="F490" s="26">
        <f>IF([1]DRUM!C467="","",[1]DRUM!C467)</f>
        <v>2450</v>
      </c>
      <c r="G490" s="26">
        <f>IF([1]DRUM!D467="","",[1]DRUM!D467)</f>
        <v>2400</v>
      </c>
      <c r="H490" s="26">
        <f>IF([1]DRUM!E467="","",[1]DRUM!E467)</f>
        <v>1400</v>
      </c>
      <c r="I490" s="26">
        <f>IF([1]DRUM!F467="","",[1]DRUM!F467)</f>
        <v>1500</v>
      </c>
      <c r="J490" s="26">
        <f>IF([1]DRUM!G467="","",[1]DRUM!G467)</f>
        <v>1700</v>
      </c>
      <c r="K490" s="26">
        <f>IF([1]DRUM!H467="","",[1]DRUM!H467)</f>
        <v>1700</v>
      </c>
      <c r="L490" s="26" t="str">
        <f>IF([1]DRUM!I467="","",[1]DRUM!I467)</f>
        <v/>
      </c>
      <c r="M490" s="26">
        <f>IF([1]DRUM!J467="","",
IF(AND([1]DRUM!K467="Wooden Drum",[1]DRUM!J467&gt;Max_WD_Capacity),Max_WD_Capacity,
[1]DRUM!J467))</f>
        <v>7000</v>
      </c>
      <c r="N490" s="26" t="str">
        <f>IF([1]DRUM!K467="","",[1]DRUM!K467)</f>
        <v>Wooden Drum</v>
      </c>
      <c r="O490" s="26">
        <f>IF([1]DRUM!L467="","",[1]DRUM!L467)</f>
        <v>570</v>
      </c>
      <c r="P490" s="26">
        <f>IF([1]DRUM!M467="","",[1]DRUM!M467)</f>
        <v>164</v>
      </c>
      <c r="Q490" s="26">
        <f>IF([1]DRUM!N467="","",[1]DRUM!N467)</f>
        <v>4.4767695313654556</v>
      </c>
      <c r="R490" s="26" t="str">
        <f t="shared" si="78"/>
        <v>Export - Europe</v>
      </c>
      <c r="S490" s="26">
        <f ca="1">IF(N490="",0,
IF(Knee_Application="YES",Knee_Width,IF(Knee_Application="NO",0,
IF(OR(Cable_Type="OH",SearchData("Conductor",Cable_Desc)),0,
IF(N490="Steel Drum",Knee_Width,
IF(N490="Plywood Drum",0,
IF(Country="UAE",0,
IF(AND(OR(SearchData("LSHF",Cable_Desc),SearchData("LSZH",Cable_Desc),SearchData("LS0H",Cable_Desc),SearchData("LSOH",Cable_Desc)),D.nom&gt;40),Knee_Width,
IF(AND(Country="Egypt",D.nom&gt;60),Knee_Width,
IF(AND(Country&lt;&gt;"Egypt",D.nom&gt;35),Knee_Width,
0))))))))))</f>
        <v>125</v>
      </c>
      <c r="T490" s="118">
        <f t="shared" ca="1" si="73"/>
        <v>11</v>
      </c>
      <c r="U490" s="118">
        <f t="shared" ca="1" si="74"/>
        <v>3</v>
      </c>
      <c r="V490" s="117">
        <f t="shared" ca="1" si="75"/>
        <v>182.96132959682379</v>
      </c>
      <c r="W490" s="64">
        <f t="shared" ca="1" si="76"/>
        <v>0</v>
      </c>
      <c r="X490" s="64">
        <f t="shared" ca="1" si="79"/>
        <v>1</v>
      </c>
      <c r="Y490" s="64">
        <f t="shared" ca="1" si="77"/>
        <v>0</v>
      </c>
      <c r="AM490" s="156"/>
    </row>
    <row r="491" spans="1:39">
      <c r="A491" s="12">
        <f t="shared" ca="1" si="70"/>
        <v>0</v>
      </c>
      <c r="B491" s="12" t="str">
        <f>IF([1]DRUM!A468="","",[1]DRUM!A468)</f>
        <v>Export - Europe</v>
      </c>
      <c r="C491" s="12">
        <f t="shared" ca="1" si="71"/>
        <v>0</v>
      </c>
      <c r="D491" s="155">
        <f t="shared" ca="1" si="72"/>
        <v>0</v>
      </c>
      <c r="E491" s="26" t="str">
        <f>IF([1]DRUM!B468="","",[1]DRUM!B468)</f>
        <v>WDB240068</v>
      </c>
      <c r="F491" s="26">
        <f>IF([1]DRUM!C468="","",[1]DRUM!C468)</f>
        <v>2450</v>
      </c>
      <c r="G491" s="26">
        <f>IF([1]DRUM!D468="","",[1]DRUM!D468)</f>
        <v>2400</v>
      </c>
      <c r="H491" s="26">
        <f>IF([1]DRUM!E468="","",[1]DRUM!E468)</f>
        <v>1450</v>
      </c>
      <c r="I491" s="26">
        <f>IF([1]DRUM!F468="","",[1]DRUM!F468)</f>
        <v>1600</v>
      </c>
      <c r="J491" s="26">
        <f>IF([1]DRUM!G468="","",[1]DRUM!G468)</f>
        <v>1800</v>
      </c>
      <c r="K491" s="26">
        <f>IF([1]DRUM!H468="","",[1]DRUM!H468)</f>
        <v>1800</v>
      </c>
      <c r="L491" s="26" t="str">
        <f>IF([1]DRUM!I468="","",[1]DRUM!I468)</f>
        <v>Supported</v>
      </c>
      <c r="M491" s="26">
        <f>IF([1]DRUM!J468="","",
IF(AND([1]DRUM!K468="Wooden Drum",[1]DRUM!J468&gt;Max_WD_Capacity),Max_WD_Capacity,
[1]DRUM!J468))</f>
        <v>7000</v>
      </c>
      <c r="N491" s="26" t="str">
        <f>IF([1]DRUM!K468="","",[1]DRUM!K468)</f>
        <v>Wooden Drum</v>
      </c>
      <c r="O491" s="26">
        <f>IF([1]DRUM!L468="","",[1]DRUM!L468)</f>
        <v>596</v>
      </c>
      <c r="P491" s="26">
        <f>IF([1]DRUM!M468="","",[1]DRUM!M468)</f>
        <v>173</v>
      </c>
      <c r="Q491" s="26">
        <f>IF([1]DRUM!N468="","",[1]DRUM!N468)</f>
        <v>4.5961500522018675</v>
      </c>
      <c r="R491" s="26" t="str">
        <f t="shared" si="78"/>
        <v>Export - Europe</v>
      </c>
      <c r="S491" s="26">
        <f ca="1">IF(N491="",0,
IF(Knee_Application="YES",Knee_Width,IF(Knee_Application="NO",0,
IF(OR(Cable_Type="OH",SearchData("Conductor",Cable_Desc)),0,
IF(N491="Steel Drum",Knee_Width,
IF(N491="Plywood Drum",0,
IF(Country="UAE",0,
IF(AND(OR(SearchData("LSHF",Cable_Desc),SearchData("LSZH",Cable_Desc),SearchData("LS0H",Cable_Desc),SearchData("LSOH",Cable_Desc)),D.nom&gt;40),Knee_Width,
IF(AND(Country="Egypt",D.nom&gt;60),Knee_Width,
IF(AND(Country&lt;&gt;"Egypt",D.nom&gt;35),Knee_Width,
0))))))))))</f>
        <v>125</v>
      </c>
      <c r="T491" s="118">
        <f t="shared" ca="1" si="73"/>
        <v>12</v>
      </c>
      <c r="U491" s="118">
        <f t="shared" ca="1" si="74"/>
        <v>2</v>
      </c>
      <c r="V491" s="117">
        <f t="shared" ca="1" si="75"/>
        <v>127.66427234539771</v>
      </c>
      <c r="W491" s="64">
        <f t="shared" ca="1" si="76"/>
        <v>1</v>
      </c>
      <c r="X491" s="64">
        <f t="shared" ca="1" si="79"/>
        <v>1</v>
      </c>
      <c r="Y491" s="64">
        <f t="shared" ca="1" si="77"/>
        <v>0</v>
      </c>
      <c r="AM491" s="156"/>
    </row>
    <row r="492" spans="1:39">
      <c r="A492" s="12">
        <f t="shared" ca="1" si="70"/>
        <v>0</v>
      </c>
      <c r="B492" s="12" t="str">
        <f>IF([1]DRUM!A469="","",[1]DRUM!A469)</f>
        <v>Export - Europe</v>
      </c>
      <c r="C492" s="12">
        <f t="shared" ca="1" si="71"/>
        <v>0</v>
      </c>
      <c r="D492" s="155">
        <f t="shared" ca="1" si="72"/>
        <v>0</v>
      </c>
      <c r="E492" s="26" t="str">
        <f>IF([1]DRUM!B469="","",[1]DRUM!B469)</f>
        <v>WDB240020</v>
      </c>
      <c r="F492" s="26">
        <f>IF([1]DRUM!C469="","",[1]DRUM!C469)</f>
        <v>2450</v>
      </c>
      <c r="G492" s="26">
        <f>IF([1]DRUM!D469="","",[1]DRUM!D469)</f>
        <v>2400</v>
      </c>
      <c r="H492" s="26">
        <f>IF([1]DRUM!E469="","",[1]DRUM!E469)</f>
        <v>1450</v>
      </c>
      <c r="I492" s="26">
        <f>IF([1]DRUM!F469="","",[1]DRUM!F469)</f>
        <v>1500</v>
      </c>
      <c r="J492" s="26">
        <f>IF([1]DRUM!G469="","",[1]DRUM!G469)</f>
        <v>1700</v>
      </c>
      <c r="K492" s="26">
        <f>IF([1]DRUM!H469="","",[1]DRUM!H469)</f>
        <v>1700</v>
      </c>
      <c r="L492" s="26" t="str">
        <f>IF([1]DRUM!I469="","",[1]DRUM!I469)</f>
        <v>Supported</v>
      </c>
      <c r="M492" s="26">
        <f>IF([1]DRUM!J469="","",
IF(AND([1]DRUM!K469="Wooden Drum",[1]DRUM!J469&gt;Max_WD_Capacity),Max_WD_Capacity,
[1]DRUM!J469))</f>
        <v>7500</v>
      </c>
      <c r="N492" s="26" t="str">
        <f>IF([1]DRUM!K469="","",[1]DRUM!K469)</f>
        <v>Wooden Drum</v>
      </c>
      <c r="O492" s="26">
        <f>IF([1]DRUM!L469="","",[1]DRUM!L469)</f>
        <v>600</v>
      </c>
      <c r="P492" s="26">
        <f>IF([1]DRUM!M469="","",[1]DRUM!M469)</f>
        <v>164</v>
      </c>
      <c r="Q492" s="26">
        <f>IF([1]DRUM!N469="","",[1]DRUM!N469)</f>
        <v>4.3088906739392501</v>
      </c>
      <c r="R492" s="26" t="str">
        <f t="shared" si="78"/>
        <v>Export - Europe</v>
      </c>
      <c r="S492" s="26">
        <f ca="1">IF(N492="",0,
IF(Knee_Application="YES",Knee_Width,IF(Knee_Application="NO",0,
IF(OR(Cable_Type="OH",SearchData("Conductor",Cable_Desc)),0,
IF(N492="Steel Drum",Knee_Width,
IF(N492="Plywood Drum",0,
IF(Country="UAE",0,
IF(AND(OR(SearchData("LSHF",Cable_Desc),SearchData("LSZH",Cable_Desc),SearchData("LS0H",Cable_Desc),SearchData("LSOH",Cable_Desc)),D.nom&gt;40),Knee_Width,
IF(AND(Country="Egypt",D.nom&gt;60),Knee_Width,
IF(AND(Country&lt;&gt;"Egypt",D.nom&gt;35),Knee_Width,
0))))))))))</f>
        <v>125</v>
      </c>
      <c r="T492" s="118">
        <f t="shared" ca="1" si="73"/>
        <v>11</v>
      </c>
      <c r="U492" s="118">
        <f t="shared" ca="1" si="74"/>
        <v>2</v>
      </c>
      <c r="V492" s="117">
        <f t="shared" ca="1" si="75"/>
        <v>117.02558298328121</v>
      </c>
      <c r="W492" s="64">
        <f t="shared" ca="1" si="76"/>
        <v>1</v>
      </c>
      <c r="X492" s="64">
        <f t="shared" ca="1" si="79"/>
        <v>1</v>
      </c>
      <c r="Y492" s="64">
        <f t="shared" ca="1" si="77"/>
        <v>0</v>
      </c>
      <c r="AM492" s="156"/>
    </row>
    <row r="493" spans="1:39">
      <c r="A493" s="12">
        <f t="shared" ca="1" si="70"/>
        <v>0</v>
      </c>
      <c r="B493" s="12" t="str">
        <f>IF([1]DRUM!A470="","",[1]DRUM!A470)</f>
        <v>Export - Europe</v>
      </c>
      <c r="C493" s="12">
        <f t="shared" ca="1" si="71"/>
        <v>0</v>
      </c>
      <c r="D493" s="155">
        <f t="shared" ca="1" si="72"/>
        <v>0</v>
      </c>
      <c r="E493" s="26" t="str">
        <f>IF([1]DRUM!B470="","",[1]DRUM!B470)</f>
        <v>WDB240024</v>
      </c>
      <c r="F493" s="26">
        <f>IF([1]DRUM!C470="","",[1]DRUM!C470)</f>
        <v>2450</v>
      </c>
      <c r="G493" s="26">
        <f>IF([1]DRUM!D470="","",[1]DRUM!D470)</f>
        <v>2400</v>
      </c>
      <c r="H493" s="26">
        <f>IF([1]DRUM!E470="","",[1]DRUM!E470)</f>
        <v>1450</v>
      </c>
      <c r="I493" s="26">
        <f>IF([1]DRUM!F470="","",[1]DRUM!F470)</f>
        <v>1500</v>
      </c>
      <c r="J493" s="26">
        <f>IF([1]DRUM!G470="","",[1]DRUM!G470)</f>
        <v>1700</v>
      </c>
      <c r="K493" s="26">
        <f>IF([1]DRUM!H470="","",[1]DRUM!H470)</f>
        <v>1700</v>
      </c>
      <c r="L493" s="26" t="str">
        <f>IF([1]DRUM!I470="","",[1]DRUM!I470)</f>
        <v>Supported</v>
      </c>
      <c r="M493" s="26">
        <f>IF([1]DRUM!J470="","",
IF(AND([1]DRUM!K470="Wooden Drum",[1]DRUM!J470&gt;Max_WD_Capacity),Max_WD_Capacity,
[1]DRUM!J470))</f>
        <v>7500</v>
      </c>
      <c r="N493" s="26" t="str">
        <f>IF([1]DRUM!K470="","",[1]DRUM!K470)</f>
        <v>Wooden Drum</v>
      </c>
      <c r="O493" s="26">
        <f>IF([1]DRUM!L470="","",[1]DRUM!L470)</f>
        <v>600</v>
      </c>
      <c r="P493" s="26">
        <f>IF([1]DRUM!M470="","",[1]DRUM!M470)</f>
        <v>164</v>
      </c>
      <c r="Q493" s="26">
        <f>IF([1]DRUM!N470="","",[1]DRUM!N470)</f>
        <v>4.3088906739392501</v>
      </c>
      <c r="R493" s="26" t="str">
        <f t="shared" si="78"/>
        <v>Export - Europe</v>
      </c>
      <c r="S493" s="26">
        <f ca="1">IF(N493="",0,
IF(Knee_Application="YES",Knee_Width,IF(Knee_Application="NO",0,
IF(OR(Cable_Type="OH",SearchData("Conductor",Cable_Desc)),0,
IF(N493="Steel Drum",Knee_Width,
IF(N493="Plywood Drum",0,
IF(Country="UAE",0,
IF(AND(OR(SearchData("LSHF",Cable_Desc),SearchData("LSZH",Cable_Desc),SearchData("LS0H",Cable_Desc),SearchData("LSOH",Cable_Desc)),D.nom&gt;40),Knee_Width,
IF(AND(Country="Egypt",D.nom&gt;60),Knee_Width,
IF(AND(Country&lt;&gt;"Egypt",D.nom&gt;35),Knee_Width,
0))))))))))</f>
        <v>125</v>
      </c>
      <c r="T493" s="118">
        <f t="shared" ca="1" si="73"/>
        <v>11</v>
      </c>
      <c r="U493" s="118">
        <f t="shared" ca="1" si="74"/>
        <v>2</v>
      </c>
      <c r="V493" s="117">
        <f t="shared" ca="1" si="75"/>
        <v>117.02558298328121</v>
      </c>
      <c r="W493" s="64">
        <f t="shared" ca="1" si="76"/>
        <v>1</v>
      </c>
      <c r="X493" s="64">
        <f t="shared" ca="1" si="79"/>
        <v>1</v>
      </c>
      <c r="Y493" s="64">
        <f t="shared" ca="1" si="77"/>
        <v>0</v>
      </c>
      <c r="AM493" s="156"/>
    </row>
    <row r="494" spans="1:39">
      <c r="A494" s="12">
        <f t="shared" ca="1" si="70"/>
        <v>0</v>
      </c>
      <c r="B494" s="12" t="str">
        <f>IF([1]DRUM!A471="","",[1]DRUM!A471)</f>
        <v>Export - Europe</v>
      </c>
      <c r="C494" s="12">
        <f t="shared" ca="1" si="71"/>
        <v>0</v>
      </c>
      <c r="D494" s="155">
        <f t="shared" ca="1" si="72"/>
        <v>0</v>
      </c>
      <c r="E494" s="26" t="str">
        <f>IF([1]DRUM!B471="","",[1]DRUM!B471)</f>
        <v>WDB240072</v>
      </c>
      <c r="F494" s="26">
        <f>IF([1]DRUM!C471="","",[1]DRUM!C471)</f>
        <v>2450</v>
      </c>
      <c r="G494" s="26">
        <f>IF([1]DRUM!D471="","",[1]DRUM!D471)</f>
        <v>2400</v>
      </c>
      <c r="H494" s="26">
        <f>IF([1]DRUM!E471="","",[1]DRUM!E471)</f>
        <v>1350</v>
      </c>
      <c r="I494" s="26">
        <f>IF([1]DRUM!F471="","",[1]DRUM!F471)</f>
        <v>1500</v>
      </c>
      <c r="J494" s="26">
        <f>IF([1]DRUM!G471="","",[1]DRUM!G471)</f>
        <v>1700</v>
      </c>
      <c r="K494" s="26">
        <f>IF([1]DRUM!H471="","",[1]DRUM!H471)</f>
        <v>1700</v>
      </c>
      <c r="L494" s="26" t="str">
        <f>IF([1]DRUM!I471="","",[1]DRUM!I471)</f>
        <v>Supported</v>
      </c>
      <c r="M494" s="26">
        <f>IF([1]DRUM!J471="","",
IF(AND([1]DRUM!K471="Wooden Drum",[1]DRUM!J471&gt;Max_WD_Capacity),Max_WD_Capacity,
[1]DRUM!J471))</f>
        <v>7500</v>
      </c>
      <c r="N494" s="26" t="str">
        <f>IF([1]DRUM!K471="","",[1]DRUM!K471)</f>
        <v>Wooden Drum</v>
      </c>
      <c r="O494" s="26">
        <f>IF([1]DRUM!L471="","",[1]DRUM!L471)</f>
        <v>533</v>
      </c>
      <c r="P494" s="26">
        <f>IF([1]DRUM!M471="","",[1]DRUM!M471)</f>
        <v>164</v>
      </c>
      <c r="Q494" s="26">
        <f>IF([1]DRUM!N471="","",[1]DRUM!N471)</f>
        <v>4.6387579025661791</v>
      </c>
      <c r="R494" s="26" t="str">
        <f t="shared" si="78"/>
        <v>Export - Europe</v>
      </c>
      <c r="S494" s="26">
        <f ca="1">IF(N494="",0,
IF(Knee_Application="YES",Knee_Width,IF(Knee_Application="NO",0,
IF(OR(Cable_Type="OH",SearchData("Conductor",Cable_Desc)),0,
IF(N494="Steel Drum",Knee_Width,
IF(N494="Plywood Drum",0,
IF(Country="UAE",0,
IF(AND(OR(SearchData("LSHF",Cable_Desc),SearchData("LSZH",Cable_Desc),SearchData("LS0H",Cable_Desc),SearchData("LSOH",Cable_Desc)),D.nom&gt;40),Knee_Width,
IF(AND(Country="Egypt",D.nom&gt;60),Knee_Width,
IF(AND(Country&lt;&gt;"Egypt",D.nom&gt;35),Knee_Width,
0))))))))))</f>
        <v>125</v>
      </c>
      <c r="T494" s="118">
        <f t="shared" ca="1" si="73"/>
        <v>11</v>
      </c>
      <c r="U494" s="118">
        <f t="shared" ca="1" si="74"/>
        <v>3</v>
      </c>
      <c r="V494" s="117">
        <f t="shared" ca="1" si="75"/>
        <v>177.77770171840061</v>
      </c>
      <c r="W494" s="64">
        <f t="shared" ca="1" si="76"/>
        <v>0</v>
      </c>
      <c r="X494" s="64">
        <f t="shared" ca="1" si="79"/>
        <v>1</v>
      </c>
      <c r="Y494" s="64">
        <f t="shared" ca="1" si="77"/>
        <v>0</v>
      </c>
      <c r="AM494" s="156"/>
    </row>
    <row r="495" spans="1:39">
      <c r="A495" s="12">
        <f t="shared" ca="1" si="70"/>
        <v>0</v>
      </c>
      <c r="B495" s="12" t="str">
        <f>IF([1]DRUM!A472="","",[1]DRUM!A472)</f>
        <v>Export - Europe</v>
      </c>
      <c r="C495" s="12">
        <f t="shared" ca="1" si="71"/>
        <v>0</v>
      </c>
      <c r="D495" s="155">
        <f t="shared" ca="1" si="72"/>
        <v>0</v>
      </c>
      <c r="E495" s="26" t="str">
        <f>IF([1]DRUM!B472="","",[1]DRUM!B472)</f>
        <v>WDB240066</v>
      </c>
      <c r="F495" s="26">
        <f>IF([1]DRUM!C472="","",[1]DRUM!C472)</f>
        <v>2450</v>
      </c>
      <c r="G495" s="26">
        <f>IF([1]DRUM!D472="","",[1]DRUM!D472)</f>
        <v>2400</v>
      </c>
      <c r="H495" s="26">
        <f>IF([1]DRUM!E472="","",[1]DRUM!E472)</f>
        <v>1150</v>
      </c>
      <c r="I495" s="26">
        <f>IF([1]DRUM!F472="","",[1]DRUM!F472)</f>
        <v>1500</v>
      </c>
      <c r="J495" s="26">
        <f>IF([1]DRUM!G472="","",[1]DRUM!G472)</f>
        <v>1700</v>
      </c>
      <c r="K495" s="26">
        <f>IF([1]DRUM!H472="","",[1]DRUM!H472)</f>
        <v>1700</v>
      </c>
      <c r="L495" s="26" t="str">
        <f>IF([1]DRUM!I472="","",[1]DRUM!I472)</f>
        <v>Supported</v>
      </c>
      <c r="M495" s="26">
        <f>IF([1]DRUM!J472="","",
IF(AND([1]DRUM!K472="Wooden Drum",[1]DRUM!J472&gt;Max_WD_Capacity),Max_WD_Capacity,
[1]DRUM!J472))</f>
        <v>7500</v>
      </c>
      <c r="N495" s="26" t="str">
        <f>IF([1]DRUM!K472="","",[1]DRUM!K472)</f>
        <v>Wooden Drum</v>
      </c>
      <c r="O495" s="26">
        <f>IF([1]DRUM!L472="","",[1]DRUM!L472)</f>
        <v>492</v>
      </c>
      <c r="P495" s="26">
        <f>IF([1]DRUM!M472="","",[1]DRUM!M472)</f>
        <v>164</v>
      </c>
      <c r="Q495" s="26">
        <f>IF([1]DRUM!N472="","",[1]DRUM!N472)</f>
        <v>5.2278065251142651</v>
      </c>
      <c r="R495" s="26" t="str">
        <f t="shared" si="78"/>
        <v>Export - Europe</v>
      </c>
      <c r="S495" s="26">
        <f ca="1">IF(N495="",0,
IF(Knee_Application="YES",Knee_Width,IF(Knee_Application="NO",0,
IF(OR(Cable_Type="OH",SearchData("Conductor",Cable_Desc)),0,
IF(N495="Steel Drum",Knee_Width,
IF(N495="Plywood Drum",0,
IF(Country="UAE",0,
IF(AND(OR(SearchData("LSHF",Cable_Desc),SearchData("LSZH",Cable_Desc),SearchData("LS0H",Cable_Desc),SearchData("LSOH",Cable_Desc)),D.nom&gt;40),Knee_Width,
IF(AND(Country="Egypt",D.nom&gt;60),Knee_Width,
IF(AND(Country&lt;&gt;"Egypt",D.nom&gt;35),Knee_Width,
0))))))))))</f>
        <v>125</v>
      </c>
      <c r="T495" s="118">
        <f t="shared" ca="1" si="73"/>
        <v>11</v>
      </c>
      <c r="U495" s="118">
        <f t="shared" ca="1" si="74"/>
        <v>4</v>
      </c>
      <c r="V495" s="117">
        <f t="shared" ca="1" si="75"/>
        <v>226.19969760671083</v>
      </c>
      <c r="W495" s="64">
        <f t="shared" ca="1" si="76"/>
        <v>0</v>
      </c>
      <c r="X495" s="64">
        <f t="shared" ca="1" si="79"/>
        <v>1</v>
      </c>
      <c r="Y495" s="64">
        <f t="shared" ca="1" si="77"/>
        <v>1</v>
      </c>
      <c r="AM495" s="156"/>
    </row>
    <row r="496" spans="1:39">
      <c r="A496" s="12">
        <f t="shared" ca="1" si="70"/>
        <v>0</v>
      </c>
      <c r="B496" s="12" t="str">
        <f>IF([1]DRUM!A473="","",[1]DRUM!A473)</f>
        <v>Export - Europe</v>
      </c>
      <c r="C496" s="12">
        <f t="shared" ca="1" si="71"/>
        <v>0</v>
      </c>
      <c r="D496" s="155">
        <f t="shared" ca="1" si="72"/>
        <v>0</v>
      </c>
      <c r="E496" s="26" t="str">
        <f>IF([1]DRUM!B473="","",[1]DRUM!B473)</f>
        <v>WDB240010</v>
      </c>
      <c r="F496" s="26">
        <f>IF([1]DRUM!C473="","",[1]DRUM!C473)</f>
        <v>2450</v>
      </c>
      <c r="G496" s="26">
        <f>IF([1]DRUM!D473="","",[1]DRUM!D473)</f>
        <v>2400</v>
      </c>
      <c r="H496" s="26">
        <f>IF([1]DRUM!E473="","",[1]DRUM!E473)</f>
        <v>1100</v>
      </c>
      <c r="I496" s="26">
        <f>IF([1]DRUM!F473="","",[1]DRUM!F473)</f>
        <v>1500</v>
      </c>
      <c r="J496" s="26">
        <f>IF([1]DRUM!G473="","",[1]DRUM!G473)</f>
        <v>1700</v>
      </c>
      <c r="K496" s="26">
        <f>IF([1]DRUM!H473="","",[1]DRUM!H473)</f>
        <v>1700</v>
      </c>
      <c r="L496" s="26" t="str">
        <f>IF([1]DRUM!I473="","",[1]DRUM!I473)</f>
        <v>Supported</v>
      </c>
      <c r="M496" s="26">
        <f>IF([1]DRUM!J473="","",
IF(AND([1]DRUM!K473="Wooden Drum",[1]DRUM!J473&gt;Max_WD_Capacity),Max_WD_Capacity,
[1]DRUM!J473))</f>
        <v>8000</v>
      </c>
      <c r="N496" s="26" t="str">
        <f>IF([1]DRUM!K473="","",[1]DRUM!K473)</f>
        <v>Wooden Drum</v>
      </c>
      <c r="O496" s="26">
        <f>IF([1]DRUM!L473="","",[1]DRUM!L473)</f>
        <v>570</v>
      </c>
      <c r="P496" s="26">
        <f>IF([1]DRUM!M473="","",[1]DRUM!M473)</f>
        <v>164</v>
      </c>
      <c r="Q496" s="26">
        <f>IF([1]DRUM!N473="","",[1]DRUM!N473)</f>
        <v>5.3603424651875846</v>
      </c>
      <c r="R496" s="26" t="str">
        <f t="shared" si="78"/>
        <v>Export - Europe</v>
      </c>
      <c r="S496" s="26">
        <f ca="1">IF(N496="",0,
IF(Knee_Application="YES",Knee_Width,IF(Knee_Application="NO",0,
IF(OR(Cable_Type="OH",SearchData("Conductor",Cable_Desc)),0,
IF(N496="Steel Drum",Knee_Width,
IF(N496="Plywood Drum",0,
IF(Country="UAE",0,
IF(AND(OR(SearchData("LSHF",Cable_Desc),SearchData("LSZH",Cable_Desc),SearchData("LS0H",Cable_Desc),SearchData("LSOH",Cable_Desc)),D.nom&gt;40),Knee_Width,
IF(AND(Country="Egypt",D.nom&gt;60),Knee_Width,
IF(AND(Country&lt;&gt;"Egypt",D.nom&gt;35),Knee_Width,
0))))))))))</f>
        <v>125</v>
      </c>
      <c r="T496" s="118">
        <f t="shared" ca="1" si="73"/>
        <v>11</v>
      </c>
      <c r="U496" s="118">
        <f t="shared" ca="1" si="74"/>
        <v>4</v>
      </c>
      <c r="V496" s="117">
        <f t="shared" ca="1" si="75"/>
        <v>219.2881937688133</v>
      </c>
      <c r="W496" s="64">
        <f t="shared" ca="1" si="76"/>
        <v>0</v>
      </c>
      <c r="X496" s="64">
        <f t="shared" ca="1" si="79"/>
        <v>1</v>
      </c>
      <c r="Y496" s="64">
        <f t="shared" ca="1" si="77"/>
        <v>1</v>
      </c>
      <c r="AM496" s="156"/>
    </row>
    <row r="497" spans="1:39">
      <c r="A497" s="12">
        <f t="shared" ca="1" si="70"/>
        <v>0</v>
      </c>
      <c r="B497" s="12" t="str">
        <f>IF([1]DRUM!A474="","",[1]DRUM!A474)</f>
        <v>Export - Europe</v>
      </c>
      <c r="C497" s="12">
        <f t="shared" ca="1" si="71"/>
        <v>0</v>
      </c>
      <c r="D497" s="155">
        <f t="shared" ca="1" si="72"/>
        <v>0</v>
      </c>
      <c r="E497" s="26" t="str">
        <f>IF([1]DRUM!B474="","",[1]DRUM!B474)</f>
        <v>WDB240067</v>
      </c>
      <c r="F497" s="26">
        <f>IF([1]DRUM!C474="","",[1]DRUM!C474)</f>
        <v>2450</v>
      </c>
      <c r="G497" s="26">
        <f>IF([1]DRUM!D474="","",[1]DRUM!D474)</f>
        <v>2400</v>
      </c>
      <c r="H497" s="26">
        <f>IF([1]DRUM!E474="","",[1]DRUM!E474)</f>
        <v>1050</v>
      </c>
      <c r="I497" s="26">
        <f>IF([1]DRUM!F474="","",[1]DRUM!F474)</f>
        <v>1500</v>
      </c>
      <c r="J497" s="26">
        <f>IF([1]DRUM!G474="","",[1]DRUM!G474)</f>
        <v>1720</v>
      </c>
      <c r="K497" s="26">
        <f>IF([1]DRUM!H474="","",[1]DRUM!H474)</f>
        <v>1720</v>
      </c>
      <c r="L497" s="26" t="str">
        <f>IF([1]DRUM!I474="","",[1]DRUM!I474)</f>
        <v>Supported</v>
      </c>
      <c r="M497" s="26">
        <f>IF([1]DRUM!J474="","",
IF(AND([1]DRUM!K474="Wooden Drum",[1]DRUM!J474&gt;Max_WD_Capacity),Max_WD_Capacity,
[1]DRUM!J474))</f>
        <v>8100</v>
      </c>
      <c r="N497" s="26" t="str">
        <f>IF([1]DRUM!K474="","",[1]DRUM!K474)</f>
        <v>Wooden Drum</v>
      </c>
      <c r="O497" s="26">
        <f>IF([1]DRUM!L474="","",[1]DRUM!L474)</f>
        <v>563</v>
      </c>
      <c r="P497" s="26">
        <f>IF([1]DRUM!M474="","",[1]DRUM!M474)</f>
        <v>165</v>
      </c>
      <c r="Q497" s="26">
        <f>IF([1]DRUM!N474="","",[1]DRUM!N474)</f>
        <v>5.4869879190354229</v>
      </c>
      <c r="R497" s="26" t="str">
        <f t="shared" si="78"/>
        <v>Export - Europe</v>
      </c>
      <c r="S497" s="26">
        <f ca="1">IF(N497="",0,
IF(Knee_Application="YES",Knee_Width,IF(Knee_Application="NO",0,
IF(OR(Cable_Type="OH",SearchData("Conductor",Cable_Desc)),0,
IF(N497="Steel Drum",Knee_Width,
IF(N497="Plywood Drum",0,
IF(Country="UAE",0,
IF(AND(OR(SearchData("LSHF",Cable_Desc),SearchData("LSZH",Cable_Desc),SearchData("LS0H",Cable_Desc),SearchData("LSOH",Cable_Desc)),D.nom&gt;40),Knee_Width,
IF(AND(Country="Egypt",D.nom&gt;60),Knee_Width,
IF(AND(Country&lt;&gt;"Egypt",D.nom&gt;35),Knee_Width,
0))))))))))</f>
        <v>125</v>
      </c>
      <c r="T497" s="118">
        <f t="shared" ca="1" si="73"/>
        <v>11</v>
      </c>
      <c r="U497" s="118">
        <f t="shared" ca="1" si="74"/>
        <v>4</v>
      </c>
      <c r="V497" s="117">
        <f t="shared" ca="1" si="75"/>
        <v>212.37668993091575</v>
      </c>
      <c r="W497" s="64">
        <f t="shared" ca="1" si="76"/>
        <v>0</v>
      </c>
      <c r="X497" s="64">
        <f t="shared" ca="1" si="79"/>
        <v>1</v>
      </c>
      <c r="Y497" s="64">
        <f t="shared" ca="1" si="77"/>
        <v>1</v>
      </c>
      <c r="AM497" s="156"/>
    </row>
    <row r="498" spans="1:39">
      <c r="A498" s="12">
        <f t="shared" ca="1" si="70"/>
        <v>0</v>
      </c>
      <c r="B498" s="12" t="str">
        <f>IF([1]DRUM!A475="","",[1]DRUM!A475)</f>
        <v>Export - Europe</v>
      </c>
      <c r="C498" s="12">
        <f t="shared" ca="1" si="71"/>
        <v>0</v>
      </c>
      <c r="D498" s="155">
        <f t="shared" ca="1" si="72"/>
        <v>0</v>
      </c>
      <c r="E498" s="26" t="str">
        <f>IF([1]DRUM!B475="","",[1]DRUM!B475)</f>
        <v>WDB240033</v>
      </c>
      <c r="F498" s="26">
        <f>IF([1]DRUM!C475="","",[1]DRUM!C475)</f>
        <v>2450</v>
      </c>
      <c r="G498" s="26">
        <f>IF([1]DRUM!D475="","",[1]DRUM!D475)</f>
        <v>2400</v>
      </c>
      <c r="H498" s="26">
        <f>IF([1]DRUM!E475="","",[1]DRUM!E475)</f>
        <v>1000</v>
      </c>
      <c r="I498" s="26">
        <f>IF([1]DRUM!F475="","",[1]DRUM!F475)</f>
        <v>1500</v>
      </c>
      <c r="J498" s="26">
        <f>IF([1]DRUM!G475="","",[1]DRUM!G475)</f>
        <v>1700</v>
      </c>
      <c r="K498" s="26">
        <f>IF([1]DRUM!H475="","",[1]DRUM!H475)</f>
        <v>1700</v>
      </c>
      <c r="L498" s="26" t="str">
        <f>IF([1]DRUM!I475="","",[1]DRUM!I475)</f>
        <v>Supported</v>
      </c>
      <c r="M498" s="26">
        <f>IF([1]DRUM!J475="","",
IF(AND([1]DRUM!K475="Wooden Drum",[1]DRUM!J475&gt;Max_WD_Capacity),Max_WD_Capacity,
[1]DRUM!J475))</f>
        <v>8200</v>
      </c>
      <c r="N498" s="26" t="str">
        <f>IF([1]DRUM!K475="","",[1]DRUM!K475)</f>
        <v>Wooden Drum</v>
      </c>
      <c r="O498" s="26">
        <f>IF([1]DRUM!L475="","",[1]DRUM!L475)</f>
        <v>570</v>
      </c>
      <c r="P498" s="26">
        <f>IF([1]DRUM!M475="","",[1]DRUM!M475)</f>
        <v>164</v>
      </c>
      <c r="Q498" s="26">
        <f>IF([1]DRUM!N475="","",[1]DRUM!N475)</f>
        <v>5.607742886657781</v>
      </c>
      <c r="R498" s="26" t="str">
        <f t="shared" si="78"/>
        <v>Export - Europe</v>
      </c>
      <c r="S498" s="26">
        <f ca="1">IF(N498="",0,
IF(Knee_Application="YES",Knee_Width,IF(Knee_Application="NO",0,
IF(OR(Cable_Type="OH",SearchData("Conductor",Cable_Desc)),0,
IF(N498="Steel Drum",Knee_Width,
IF(N498="Plywood Drum",0,
IF(Country="UAE",0,
IF(AND(OR(SearchData("LSHF",Cable_Desc),SearchData("LSZH",Cable_Desc),SearchData("LS0H",Cable_Desc),SearchData("LSOH",Cable_Desc)),D.nom&gt;40),Knee_Width,
IF(AND(Country="Egypt",D.nom&gt;60),Knee_Width,
IF(AND(Country&lt;&gt;"Egypt",D.nom&gt;35),Knee_Width,
0))))))))))</f>
        <v>125</v>
      </c>
      <c r="T498" s="118">
        <f t="shared" ca="1" si="73"/>
        <v>11</v>
      </c>
      <c r="U498" s="118">
        <f t="shared" ca="1" si="74"/>
        <v>4</v>
      </c>
      <c r="V498" s="117">
        <f t="shared" ca="1" si="75"/>
        <v>205.46518609301822</v>
      </c>
      <c r="W498" s="64">
        <f t="shared" ca="1" si="76"/>
        <v>0</v>
      </c>
      <c r="X498" s="64">
        <f t="shared" ca="1" si="79"/>
        <v>1</v>
      </c>
      <c r="Y498" s="64">
        <f t="shared" ca="1" si="77"/>
        <v>1</v>
      </c>
      <c r="AM498" s="156"/>
    </row>
    <row r="499" spans="1:39">
      <c r="A499" s="12">
        <f t="shared" ca="1" si="70"/>
        <v>0</v>
      </c>
      <c r="B499" s="12" t="str">
        <f>IF([1]DRUM!A476="","",[1]DRUM!A476)</f>
        <v>Export - Europe</v>
      </c>
      <c r="C499" s="12">
        <f t="shared" ca="1" si="71"/>
        <v>0</v>
      </c>
      <c r="D499" s="155">
        <f t="shared" ca="1" si="72"/>
        <v>0</v>
      </c>
      <c r="E499" s="26" t="str">
        <f>IF([1]DRUM!B476="","",[1]DRUM!B476)</f>
        <v>WDB245000</v>
      </c>
      <c r="F499" s="26">
        <f>IF([1]DRUM!C476="","",[1]DRUM!C476)</f>
        <v>2500</v>
      </c>
      <c r="G499" s="26">
        <f>IF([1]DRUM!D476="","",[1]DRUM!D476)</f>
        <v>2450</v>
      </c>
      <c r="H499" s="26">
        <f>IF([1]DRUM!E476="","",[1]DRUM!E476)</f>
        <v>1100</v>
      </c>
      <c r="I499" s="26">
        <f>IF([1]DRUM!F476="","",[1]DRUM!F476)</f>
        <v>1500</v>
      </c>
      <c r="J499" s="26">
        <f>IF([1]DRUM!G476="","",[1]DRUM!G476)</f>
        <v>1700</v>
      </c>
      <c r="K499" s="26">
        <f>IF([1]DRUM!H476="","",[1]DRUM!H476)</f>
        <v>1700</v>
      </c>
      <c r="L499" s="26" t="str">
        <f>IF([1]DRUM!I476="","",[1]DRUM!I476)</f>
        <v/>
      </c>
      <c r="M499" s="26">
        <f>IF([1]DRUM!J476="","",
IF(AND([1]DRUM!K476="Wooden Drum",[1]DRUM!J476&gt;Max_WD_Capacity),Max_WD_Capacity,
[1]DRUM!J476))</f>
        <v>5000</v>
      </c>
      <c r="N499" s="26" t="str">
        <f>IF([1]DRUM!K476="","",[1]DRUM!K476)</f>
        <v>Wooden Drum</v>
      </c>
      <c r="O499" s="26">
        <f>IF([1]DRUM!L476="","",[1]DRUM!L476)</f>
        <v>600</v>
      </c>
      <c r="P499" s="26">
        <f>IF([1]DRUM!M476="","",[1]DRUM!M476)</f>
        <v>167</v>
      </c>
      <c r="Q499" s="26">
        <f>IF([1]DRUM!N476="","",[1]DRUM!N476)</f>
        <v>5.6460310471234063</v>
      </c>
      <c r="R499" s="26" t="str">
        <f t="shared" si="78"/>
        <v>Export - Europe</v>
      </c>
      <c r="S499" s="26">
        <f ca="1">IF(N499="",0,
IF(Knee_Application="YES",Knee_Width,IF(Knee_Application="NO",0,
IF(OR(Cable_Type="OH",SearchData("Conductor",Cable_Desc)),0,
IF(N499="Steel Drum",Knee_Width,
IF(N499="Plywood Drum",0,
IF(Country="UAE",0,
IF(AND(OR(SearchData("LSHF",Cable_Desc),SearchData("LSZH",Cable_Desc),SearchData("LS0H",Cable_Desc),SearchData("LSOH",Cable_Desc)),D.nom&gt;40),Knee_Width,
IF(AND(Country="Egypt",D.nom&gt;60),Knee_Width,
IF(AND(Country&lt;&gt;"Egypt",D.nom&gt;35),Knee_Width,
0))))))))))</f>
        <v>125</v>
      </c>
      <c r="T499" s="118">
        <f t="shared" ca="1" si="73"/>
        <v>11</v>
      </c>
      <c r="U499" s="118">
        <f t="shared" ca="1" si="74"/>
        <v>4</v>
      </c>
      <c r="V499" s="117">
        <f t="shared" ca="1" si="75"/>
        <v>219.2881937688133</v>
      </c>
      <c r="W499" s="64">
        <f t="shared" ca="1" si="76"/>
        <v>0</v>
      </c>
      <c r="X499" s="64">
        <f t="shared" ca="1" si="79"/>
        <v>1</v>
      </c>
      <c r="Y499" s="64">
        <f t="shared" ca="1" si="77"/>
        <v>1</v>
      </c>
      <c r="AM499" s="156"/>
    </row>
    <row r="500" spans="1:39">
      <c r="A500" s="12">
        <f t="shared" ca="1" si="70"/>
        <v>0</v>
      </c>
      <c r="B500" s="12" t="str">
        <f>IF([1]DRUM!A477="","",[1]DRUM!A477)</f>
        <v>Export - Europe</v>
      </c>
      <c r="C500" s="12">
        <f t="shared" ca="1" si="71"/>
        <v>0</v>
      </c>
      <c r="D500" s="155">
        <f t="shared" ca="1" si="72"/>
        <v>0</v>
      </c>
      <c r="E500" s="26" t="str">
        <f>IF([1]DRUM!B477="","",[1]DRUM!B477)</f>
        <v>WDB245006</v>
      </c>
      <c r="F500" s="26">
        <f>IF([1]DRUM!C477="","",[1]DRUM!C477)</f>
        <v>2500</v>
      </c>
      <c r="G500" s="26">
        <f>IF([1]DRUM!D477="","",[1]DRUM!D477)</f>
        <v>2450</v>
      </c>
      <c r="H500" s="26">
        <f>IF([1]DRUM!E477="","",[1]DRUM!E477)</f>
        <v>1450</v>
      </c>
      <c r="I500" s="26">
        <f>IF([1]DRUM!F477="","",[1]DRUM!F477)</f>
        <v>1500</v>
      </c>
      <c r="J500" s="26">
        <f>IF([1]DRUM!G477="","",[1]DRUM!G477)</f>
        <v>1700</v>
      </c>
      <c r="K500" s="26">
        <f>IF([1]DRUM!H477="","",[1]DRUM!H477)</f>
        <v>1700</v>
      </c>
      <c r="L500" s="26" t="str">
        <f>IF([1]DRUM!I477="","",[1]DRUM!I477)</f>
        <v>Supported</v>
      </c>
      <c r="M500" s="26">
        <f>IF([1]DRUM!J477="","",
IF(AND([1]DRUM!K477="Wooden Drum",[1]DRUM!J477&gt;Max_WD_Capacity),Max_WD_Capacity,
[1]DRUM!J477))</f>
        <v>5500</v>
      </c>
      <c r="N500" s="26" t="str">
        <f>IF([1]DRUM!K477="","",[1]DRUM!K477)</f>
        <v>Wooden Drum</v>
      </c>
      <c r="O500" s="26">
        <f>IF([1]DRUM!L477="","",[1]DRUM!L477)</f>
        <v>573</v>
      </c>
      <c r="P500" s="26">
        <f>IF([1]DRUM!M477="","",[1]DRUM!M477)</f>
        <v>167</v>
      </c>
      <c r="Q500" s="26">
        <f>IF([1]DRUM!N477="","",[1]DRUM!N477)</f>
        <v>4.5945792558750727</v>
      </c>
      <c r="R500" s="26" t="str">
        <f t="shared" si="78"/>
        <v>Export - Europe</v>
      </c>
      <c r="S500" s="26">
        <f ca="1">IF(N500="",0,
IF(Knee_Application="YES",Knee_Width,IF(Knee_Application="NO",0,
IF(OR(Cable_Type="OH",SearchData("Conductor",Cable_Desc)),0,
IF(N500="Steel Drum",Knee_Width,
IF(N500="Plywood Drum",0,
IF(Country="UAE",0,
IF(AND(OR(SearchData("LSHF",Cable_Desc),SearchData("LSZH",Cable_Desc),SearchData("LS0H",Cable_Desc),SearchData("LSOH",Cable_Desc)),D.nom&gt;40),Knee_Width,
IF(AND(Country="Egypt",D.nom&gt;60),Knee_Width,
IF(AND(Country&lt;&gt;"Egypt",D.nom&gt;35),Knee_Width,
0))))))))))</f>
        <v>125</v>
      </c>
      <c r="T500" s="118">
        <f t="shared" ca="1" si="73"/>
        <v>11</v>
      </c>
      <c r="U500" s="118">
        <f t="shared" ca="1" si="74"/>
        <v>3</v>
      </c>
      <c r="V500" s="117">
        <f t="shared" ca="1" si="75"/>
        <v>188.14495747524691</v>
      </c>
      <c r="W500" s="64">
        <f t="shared" ca="1" si="76"/>
        <v>1</v>
      </c>
      <c r="X500" s="64">
        <f t="shared" ca="1" si="79"/>
        <v>1</v>
      </c>
      <c r="Y500" s="64">
        <f t="shared" ca="1" si="77"/>
        <v>0</v>
      </c>
      <c r="AM500" s="156"/>
    </row>
    <row r="501" spans="1:39">
      <c r="A501" s="12">
        <f t="shared" ca="1" si="70"/>
        <v>0</v>
      </c>
      <c r="B501" s="12" t="str">
        <f>IF([1]DRUM!A478="","",[1]DRUM!A478)</f>
        <v>Export - Europe</v>
      </c>
      <c r="C501" s="12">
        <f t="shared" ca="1" si="71"/>
        <v>0</v>
      </c>
      <c r="D501" s="155">
        <f t="shared" ca="1" si="72"/>
        <v>0</v>
      </c>
      <c r="E501" s="26" t="str">
        <f>IF([1]DRUM!B478="","",[1]DRUM!B478)</f>
        <v>WDB250015</v>
      </c>
      <c r="F501" s="26">
        <f>IF([1]DRUM!C478="","",[1]DRUM!C478)</f>
        <v>2550</v>
      </c>
      <c r="G501" s="26">
        <f>IF([1]DRUM!D478="","",[1]DRUM!D478)</f>
        <v>2500</v>
      </c>
      <c r="H501" s="26">
        <f>IF([1]DRUM!E478="","",[1]DRUM!E478)</f>
        <v>1200</v>
      </c>
      <c r="I501" s="26">
        <f>IF([1]DRUM!F478="","",[1]DRUM!F478)</f>
        <v>1500</v>
      </c>
      <c r="J501" s="26">
        <f>IF([1]DRUM!G478="","",[1]DRUM!G478)</f>
        <v>1700</v>
      </c>
      <c r="K501" s="26">
        <f>IF([1]DRUM!H478="","",[1]DRUM!H478)</f>
        <v>1700</v>
      </c>
      <c r="L501" s="26" t="str">
        <f>IF([1]DRUM!I478="","",[1]DRUM!I478)</f>
        <v/>
      </c>
      <c r="M501" s="26">
        <f>IF([1]DRUM!J478="","",
IF(AND([1]DRUM!K478="Wooden Drum",[1]DRUM!J478&gt;Max_WD_Capacity),Max_WD_Capacity,
[1]DRUM!J478))</f>
        <v>3000</v>
      </c>
      <c r="N501" s="26" t="str">
        <f>IF([1]DRUM!K478="","",[1]DRUM!K478)</f>
        <v>Wooden Drum</v>
      </c>
      <c r="O501" s="26">
        <f>IF([1]DRUM!L478="","",[1]DRUM!L478)</f>
        <v>436</v>
      </c>
      <c r="P501" s="26">
        <f>IF([1]DRUM!M478="","",[1]DRUM!M478)</f>
        <v>170</v>
      </c>
      <c r="Q501" s="26">
        <f>IF([1]DRUM!N478="","",[1]DRUM!N478)</f>
        <v>5.6666477489125899</v>
      </c>
      <c r="R501" s="26" t="str">
        <f t="shared" si="78"/>
        <v>Export - Europe</v>
      </c>
      <c r="S501" s="26">
        <f ca="1">IF(N501="",0,
IF(Knee_Application="YES",Knee_Width,IF(Knee_Application="NO",0,
IF(OR(Cable_Type="OH",SearchData("Conductor",Cable_Desc)),0,
IF(N501="Steel Drum",Knee_Width,
IF(N501="Plywood Drum",0,
IF(Country="UAE",0,
IF(AND(OR(SearchData("LSHF",Cable_Desc),SearchData("LSZH",Cable_Desc),SearchData("LS0H",Cable_Desc),SearchData("LSOH",Cable_Desc)),D.nom&gt;40),Knee_Width,
IF(AND(Country="Egypt",D.nom&gt;60),Knee_Width,
IF(AND(Country&lt;&gt;"Egypt",D.nom&gt;35),Knee_Width,
0))))))))))</f>
        <v>125</v>
      </c>
      <c r="T501" s="118">
        <f t="shared" ca="1" si="73"/>
        <v>11</v>
      </c>
      <c r="U501" s="118">
        <f t="shared" ca="1" si="74"/>
        <v>4</v>
      </c>
      <c r="V501" s="117">
        <f t="shared" ca="1" si="75"/>
        <v>233.11120144460838</v>
      </c>
      <c r="W501" s="64">
        <f t="shared" ca="1" si="76"/>
        <v>0</v>
      </c>
      <c r="X501" s="64">
        <f t="shared" ca="1" si="79"/>
        <v>0</v>
      </c>
      <c r="Y501" s="64">
        <f t="shared" ca="1" si="77"/>
        <v>1</v>
      </c>
      <c r="AM501" s="156"/>
    </row>
    <row r="502" spans="1:39">
      <c r="A502" s="12">
        <f t="shared" ca="1" si="70"/>
        <v>0</v>
      </c>
      <c r="B502" s="12" t="str">
        <f>IF([1]DRUM!A479="","",[1]DRUM!A479)</f>
        <v>Export - Europe</v>
      </c>
      <c r="C502" s="12">
        <f t="shared" ca="1" si="71"/>
        <v>0</v>
      </c>
      <c r="D502" s="155">
        <f t="shared" ca="1" si="72"/>
        <v>0</v>
      </c>
      <c r="E502" s="26" t="str">
        <f>IF([1]DRUM!B479="","",[1]DRUM!B479)</f>
        <v>WDB250009</v>
      </c>
      <c r="F502" s="26">
        <f>IF([1]DRUM!C479="","",[1]DRUM!C479)</f>
        <v>2550</v>
      </c>
      <c r="G502" s="26">
        <f>IF([1]DRUM!D479="","",[1]DRUM!D479)</f>
        <v>2500</v>
      </c>
      <c r="H502" s="26">
        <f>IF([1]DRUM!E479="","",[1]DRUM!E479)</f>
        <v>1450</v>
      </c>
      <c r="I502" s="26">
        <f>IF([1]DRUM!F479="","",[1]DRUM!F479)</f>
        <v>1500</v>
      </c>
      <c r="J502" s="26">
        <f>IF([1]DRUM!G479="","",[1]DRUM!G479)</f>
        <v>1700</v>
      </c>
      <c r="K502" s="26">
        <f>IF([1]DRUM!H479="","",[1]DRUM!H479)</f>
        <v>1700</v>
      </c>
      <c r="L502" s="26" t="str">
        <f>IF([1]DRUM!I479="","",[1]DRUM!I479)</f>
        <v>Supported</v>
      </c>
      <c r="M502" s="26">
        <f>IF([1]DRUM!J479="","",
IF(AND([1]DRUM!K479="Wooden Drum",[1]DRUM!J479&gt;Max_WD_Capacity),Max_WD_Capacity,
[1]DRUM!J479))</f>
        <v>5200</v>
      </c>
      <c r="N502" s="26" t="str">
        <f>IF([1]DRUM!K479="","",[1]DRUM!K479)</f>
        <v>Wooden Drum</v>
      </c>
      <c r="O502" s="26">
        <f>IF([1]DRUM!L479="","",[1]DRUM!L479)</f>
        <v>600</v>
      </c>
      <c r="P502" s="26">
        <f>IF([1]DRUM!M479="","",[1]DRUM!M479)</f>
        <v>170</v>
      </c>
      <c r="Q502" s="26">
        <f>IF([1]DRUM!N479="","",[1]DRUM!N479)</f>
        <v>4.8861583240363746</v>
      </c>
      <c r="R502" s="26" t="str">
        <f t="shared" si="78"/>
        <v>Export - Europe</v>
      </c>
      <c r="S502" s="26">
        <f ca="1">IF(N502="",0,
IF(Knee_Application="YES",Knee_Width,IF(Knee_Application="NO",0,
IF(OR(Cable_Type="OH",SearchData("Conductor",Cable_Desc)),0,
IF(N502="Steel Drum",Knee_Width,
IF(N502="Plywood Drum",0,
IF(Country="UAE",0,
IF(AND(OR(SearchData("LSHF",Cable_Desc),SearchData("LSZH",Cable_Desc),SearchData("LS0H",Cable_Desc),SearchData("LSOH",Cable_Desc)),D.nom&gt;40),Knee_Width,
IF(AND(Country="Egypt",D.nom&gt;60),Knee_Width,
IF(AND(Country&lt;&gt;"Egypt",D.nom&gt;35),Knee_Width,
0))))))))))</f>
        <v>125</v>
      </c>
      <c r="T502" s="118">
        <f t="shared" ca="1" si="73"/>
        <v>11</v>
      </c>
      <c r="U502" s="118">
        <f t="shared" ca="1" si="74"/>
        <v>3</v>
      </c>
      <c r="V502" s="117">
        <f t="shared" ca="1" si="75"/>
        <v>188.14495747524691</v>
      </c>
      <c r="W502" s="64">
        <f t="shared" ca="1" si="76"/>
        <v>1</v>
      </c>
      <c r="X502" s="64">
        <f t="shared" ca="1" si="79"/>
        <v>1</v>
      </c>
      <c r="Y502" s="64">
        <f t="shared" ca="1" si="77"/>
        <v>0</v>
      </c>
      <c r="AM502" s="156"/>
    </row>
    <row r="503" spans="1:39">
      <c r="A503" s="12">
        <f t="shared" ca="1" si="70"/>
        <v>0</v>
      </c>
      <c r="B503" s="12" t="str">
        <f>IF([1]DRUM!A480="","",[1]DRUM!A480)</f>
        <v>Export - Europe</v>
      </c>
      <c r="C503" s="12">
        <f t="shared" ca="1" si="71"/>
        <v>0</v>
      </c>
      <c r="D503" s="155">
        <f t="shared" ca="1" si="72"/>
        <v>0</v>
      </c>
      <c r="E503" s="26" t="str">
        <f>IF([1]DRUM!B480="","",[1]DRUM!B480)</f>
        <v>WDB250002</v>
      </c>
      <c r="F503" s="26">
        <f>IF([1]DRUM!C480="","",[1]DRUM!C480)</f>
        <v>2550</v>
      </c>
      <c r="G503" s="26">
        <f>IF([1]DRUM!D480="","",[1]DRUM!D480)</f>
        <v>2500</v>
      </c>
      <c r="H503" s="26">
        <f>IF([1]DRUM!E480="","",[1]DRUM!E480)</f>
        <v>1550</v>
      </c>
      <c r="I503" s="26">
        <f>IF([1]DRUM!F480="","",[1]DRUM!F480)</f>
        <v>1500</v>
      </c>
      <c r="J503" s="26">
        <f>IF([1]DRUM!G480="","",[1]DRUM!G480)</f>
        <v>1700</v>
      </c>
      <c r="K503" s="26">
        <f>IF([1]DRUM!H480="","",[1]DRUM!H480)</f>
        <v>1700</v>
      </c>
      <c r="L503" s="26" t="str">
        <f>IF([1]DRUM!I480="","",[1]DRUM!I480)</f>
        <v/>
      </c>
      <c r="M503" s="26">
        <f>IF([1]DRUM!J480="","",
IF(AND([1]DRUM!K480="Wooden Drum",[1]DRUM!J480&gt;Max_WD_Capacity),Max_WD_Capacity,
[1]DRUM!J480))</f>
        <v>7000</v>
      </c>
      <c r="N503" s="26" t="str">
        <f>IF([1]DRUM!K480="","",[1]DRUM!K480)</f>
        <v>Wooden Drum</v>
      </c>
      <c r="O503" s="26">
        <f>IF([1]DRUM!L480="","",[1]DRUM!L480)</f>
        <v>650</v>
      </c>
      <c r="P503" s="26">
        <f>IF([1]DRUM!M480="","",[1]DRUM!M480)</f>
        <v>170</v>
      </c>
      <c r="Q503" s="26">
        <f>IF([1]DRUM!N480="","",[1]DRUM!N480)</f>
        <v>4.5327291505075236</v>
      </c>
      <c r="R503" s="26" t="str">
        <f t="shared" si="78"/>
        <v>Export - Europe</v>
      </c>
      <c r="S503" s="26">
        <f ca="1">IF(N503="",0,
IF(Knee_Application="YES",Knee_Width,IF(Knee_Application="NO",0,
IF(OR(Cable_Type="OH",SearchData("Conductor",Cable_Desc)),0,
IF(N503="Steel Drum",Knee_Width,
IF(N503="Plywood Drum",0,
IF(Country="UAE",0,
IF(AND(OR(SearchData("LSHF",Cable_Desc),SearchData("LSZH",Cable_Desc),SearchData("LS0H",Cable_Desc),SearchData("LSOH",Cable_Desc)),D.nom&gt;40),Knee_Width,
IF(AND(Country="Egypt",D.nom&gt;60),Knee_Width,
IF(AND(Country&lt;&gt;"Egypt",D.nom&gt;35),Knee_Width,
0))))))))))</f>
        <v>125</v>
      </c>
      <c r="T503" s="118">
        <f t="shared" ca="1" si="73"/>
        <v>11</v>
      </c>
      <c r="U503" s="118">
        <f t="shared" ca="1" si="74"/>
        <v>2</v>
      </c>
      <c r="V503" s="117">
        <f t="shared" ca="1" si="75"/>
        <v>123.93708682117877</v>
      </c>
      <c r="W503" s="64">
        <f t="shared" ca="1" si="76"/>
        <v>1</v>
      </c>
      <c r="X503" s="64">
        <f t="shared" ca="1" si="79"/>
        <v>1</v>
      </c>
      <c r="Y503" s="64">
        <f t="shared" ca="1" si="77"/>
        <v>0</v>
      </c>
      <c r="AM503" s="156"/>
    </row>
    <row r="504" spans="1:39">
      <c r="A504" s="12">
        <f t="shared" ca="1" si="70"/>
        <v>0</v>
      </c>
      <c r="B504" s="12" t="str">
        <f>IF([1]DRUM!A481="","",[1]DRUM!A481)</f>
        <v>Export - Europe</v>
      </c>
      <c r="C504" s="12">
        <f t="shared" ca="1" si="71"/>
        <v>0</v>
      </c>
      <c r="D504" s="155">
        <f t="shared" ca="1" si="72"/>
        <v>0</v>
      </c>
      <c r="E504" s="26" t="str">
        <f>IF([1]DRUM!B481="","",[1]DRUM!B481)</f>
        <v>WDB250013</v>
      </c>
      <c r="F504" s="26">
        <f>IF([1]DRUM!C481="","",[1]DRUM!C481)</f>
        <v>2550</v>
      </c>
      <c r="G504" s="26">
        <f>IF([1]DRUM!D481="","",[1]DRUM!D481)</f>
        <v>2500</v>
      </c>
      <c r="H504" s="26">
        <f>IF([1]DRUM!E481="","",[1]DRUM!E481)</f>
        <v>1150</v>
      </c>
      <c r="I504" s="26">
        <f>IF([1]DRUM!F481="","",[1]DRUM!F481)</f>
        <v>1500</v>
      </c>
      <c r="J504" s="26">
        <f>IF([1]DRUM!G481="","",[1]DRUM!G481)</f>
        <v>1700</v>
      </c>
      <c r="K504" s="26">
        <f>IF([1]DRUM!H481="","",[1]DRUM!H481)</f>
        <v>1700</v>
      </c>
      <c r="L504" s="26" t="str">
        <f>IF([1]DRUM!I481="","",[1]DRUM!I481)</f>
        <v>Supported</v>
      </c>
      <c r="M504" s="26">
        <f>IF([1]DRUM!J481="","",
IF(AND([1]DRUM!K481="Wooden Drum",[1]DRUM!J481&gt;Max_WD_Capacity),Max_WD_Capacity,
[1]DRUM!J481))</f>
        <v>7500</v>
      </c>
      <c r="N504" s="26" t="str">
        <f>IF([1]DRUM!K481="","",[1]DRUM!K481)</f>
        <v>Wooden Drum</v>
      </c>
      <c r="O504" s="26">
        <f>IF([1]DRUM!L481="","",[1]DRUM!L481)</f>
        <v>660</v>
      </c>
      <c r="P504" s="26">
        <f>IF([1]DRUM!M481="","",[1]DRUM!M481)</f>
        <v>170</v>
      </c>
      <c r="Q504" s="26">
        <f>IF([1]DRUM!N481="","",[1]DRUM!N481)</f>
        <v>5.8050741752113897</v>
      </c>
      <c r="R504" s="26" t="str">
        <f t="shared" si="78"/>
        <v>Export - Europe</v>
      </c>
      <c r="S504" s="26">
        <f ca="1">IF(N504="",0,
IF(Knee_Application="YES",Knee_Width,IF(Knee_Application="NO",0,
IF(OR(Cable_Type="OH",SearchData("Conductor",Cable_Desc)),0,
IF(N504="Steel Drum",Knee_Width,
IF(N504="Plywood Drum",0,
IF(Country="UAE",0,
IF(AND(OR(SearchData("LSHF",Cable_Desc),SearchData("LSZH",Cable_Desc),SearchData("LS0H",Cable_Desc),SearchData("LSOH",Cable_Desc)),D.nom&gt;40),Knee_Width,
IF(AND(Country="Egypt",D.nom&gt;60),Knee_Width,
IF(AND(Country&lt;&gt;"Egypt",D.nom&gt;35),Knee_Width,
0))))))))))</f>
        <v>125</v>
      </c>
      <c r="T504" s="118">
        <f t="shared" ca="1" si="73"/>
        <v>11</v>
      </c>
      <c r="U504" s="118">
        <f t="shared" ca="1" si="74"/>
        <v>4</v>
      </c>
      <c r="V504" s="117">
        <f t="shared" ca="1" si="75"/>
        <v>226.19969760671083</v>
      </c>
      <c r="W504" s="64">
        <f t="shared" ca="1" si="76"/>
        <v>0</v>
      </c>
      <c r="X504" s="64">
        <f t="shared" ca="1" si="79"/>
        <v>1</v>
      </c>
      <c r="Y504" s="64">
        <f t="shared" ca="1" si="77"/>
        <v>1</v>
      </c>
      <c r="AM504" s="156"/>
    </row>
    <row r="505" spans="1:39">
      <c r="A505" s="12">
        <f t="shared" ca="1" si="70"/>
        <v>0</v>
      </c>
      <c r="B505" s="12" t="str">
        <f>IF([1]DRUM!A482="","",[1]DRUM!A482)</f>
        <v>Export - Europe</v>
      </c>
      <c r="C505" s="12">
        <f t="shared" ca="1" si="71"/>
        <v>0</v>
      </c>
      <c r="D505" s="155">
        <f t="shared" ca="1" si="72"/>
        <v>0</v>
      </c>
      <c r="E505" s="26" t="str">
        <f>IF([1]DRUM!B482="","",[1]DRUM!B482)</f>
        <v>WDB250010</v>
      </c>
      <c r="F505" s="26">
        <f>IF([1]DRUM!C482="","",[1]DRUM!C482)</f>
        <v>2550</v>
      </c>
      <c r="G505" s="26">
        <f>IF([1]DRUM!D482="","",[1]DRUM!D482)</f>
        <v>2500</v>
      </c>
      <c r="H505" s="26">
        <f>IF([1]DRUM!E482="","",[1]DRUM!E482)</f>
        <v>1100</v>
      </c>
      <c r="I505" s="26">
        <f>IF([1]DRUM!F482="","",[1]DRUM!F482)</f>
        <v>1500</v>
      </c>
      <c r="J505" s="26">
        <f>IF([1]DRUM!G482="","",[1]DRUM!G482)</f>
        <v>1700</v>
      </c>
      <c r="K505" s="26">
        <f>IF([1]DRUM!H482="","",[1]DRUM!H482)</f>
        <v>1700</v>
      </c>
      <c r="L505" s="26" t="str">
        <f>IF([1]DRUM!I482="","",[1]DRUM!I482)</f>
        <v>Supported</v>
      </c>
      <c r="M505" s="26">
        <f>IF([1]DRUM!J482="","",
IF(AND([1]DRUM!K482="Wooden Drum",[1]DRUM!J482&gt;Max_WD_Capacity),Max_WD_Capacity,
[1]DRUM!J482))</f>
        <v>8200</v>
      </c>
      <c r="N505" s="26" t="str">
        <f>IF([1]DRUM!K482="","",[1]DRUM!K482)</f>
        <v>Wooden Drum</v>
      </c>
      <c r="O505" s="26">
        <f>IF([1]DRUM!L482="","",[1]DRUM!L482)</f>
        <v>550</v>
      </c>
      <c r="P505" s="26">
        <f>IF([1]DRUM!M482="","",[1]DRUM!M482)</f>
        <v>170</v>
      </c>
      <c r="Q505" s="26">
        <f>IF([1]DRUM!N482="","",[1]DRUM!N482)</f>
        <v>5.9376101152847092</v>
      </c>
      <c r="R505" s="26" t="str">
        <f t="shared" si="78"/>
        <v>Export - Europe</v>
      </c>
      <c r="S505" s="26">
        <f ca="1">IF(N505="",0,
IF(Knee_Application="YES",Knee_Width,IF(Knee_Application="NO",0,
IF(OR(Cable_Type="OH",SearchData("Conductor",Cable_Desc)),0,
IF(N505="Steel Drum",Knee_Width,
IF(N505="Plywood Drum",0,
IF(Country="UAE",0,
IF(AND(OR(SearchData("LSHF",Cable_Desc),SearchData("LSZH",Cable_Desc),SearchData("LS0H",Cable_Desc),SearchData("LSOH",Cable_Desc)),D.nom&gt;40),Knee_Width,
IF(AND(Country="Egypt",D.nom&gt;60),Knee_Width,
IF(AND(Country&lt;&gt;"Egypt",D.nom&gt;35),Knee_Width,
0))))))))))</f>
        <v>125</v>
      </c>
      <c r="T505" s="118">
        <f t="shared" ca="1" si="73"/>
        <v>11</v>
      </c>
      <c r="U505" s="118">
        <f t="shared" ca="1" si="74"/>
        <v>4</v>
      </c>
      <c r="V505" s="117">
        <f t="shared" ca="1" si="75"/>
        <v>219.2881937688133</v>
      </c>
      <c r="W505" s="64">
        <f t="shared" ca="1" si="76"/>
        <v>0</v>
      </c>
      <c r="X505" s="64">
        <f t="shared" ca="1" si="79"/>
        <v>1</v>
      </c>
      <c r="Y505" s="64">
        <f t="shared" ca="1" si="77"/>
        <v>1</v>
      </c>
      <c r="AM505" s="156"/>
    </row>
    <row r="506" spans="1:39">
      <c r="A506" s="12">
        <f t="shared" ca="1" si="70"/>
        <v>0</v>
      </c>
      <c r="B506" s="12" t="str">
        <f>IF([1]DRUM!A483="","",[1]DRUM!A483)</f>
        <v>Export - Europe</v>
      </c>
      <c r="C506" s="12">
        <f t="shared" ca="1" si="71"/>
        <v>0</v>
      </c>
      <c r="D506" s="155">
        <f t="shared" ca="1" si="72"/>
        <v>0</v>
      </c>
      <c r="E506" s="26" t="str">
        <f>IF([1]DRUM!B483="","",[1]DRUM!B483)</f>
        <v>WDB250014</v>
      </c>
      <c r="F506" s="26">
        <f>IF([1]DRUM!C483="","",[1]DRUM!C483)</f>
        <v>2550</v>
      </c>
      <c r="G506" s="26">
        <f>IF([1]DRUM!D483="","",[1]DRUM!D483)</f>
        <v>2500</v>
      </c>
      <c r="H506" s="26">
        <f>IF([1]DRUM!E483="","",[1]DRUM!E483)</f>
        <v>1200</v>
      </c>
      <c r="I506" s="26">
        <f>IF([1]DRUM!F483="","",[1]DRUM!F483)</f>
        <v>1500</v>
      </c>
      <c r="J506" s="26">
        <f>IF([1]DRUM!G483="","",[1]DRUM!G483)</f>
        <v>1720</v>
      </c>
      <c r="K506" s="26">
        <f>IF([1]DRUM!H483="","",[1]DRUM!H483)</f>
        <v>1720</v>
      </c>
      <c r="L506" s="26" t="str">
        <f>IF([1]DRUM!I483="","",[1]DRUM!I483)</f>
        <v>Supported</v>
      </c>
      <c r="M506" s="26">
        <f>IF([1]DRUM!J483="","",
IF(AND([1]DRUM!K483="Wooden Drum",[1]DRUM!J483&gt;Max_WD_Capacity),Max_WD_Capacity,
[1]DRUM!J483))</f>
        <v>8200</v>
      </c>
      <c r="N506" s="26" t="str">
        <f>IF([1]DRUM!K483="","",[1]DRUM!K483)</f>
        <v>Wooden Drum</v>
      </c>
      <c r="O506" s="26">
        <f>IF([1]DRUM!L483="","",[1]DRUM!L483)</f>
        <v>624</v>
      </c>
      <c r="P506" s="26">
        <f>IF([1]DRUM!M483="","",[1]DRUM!M483)</f>
        <v>172</v>
      </c>
      <c r="Q506" s="26">
        <f>IF([1]DRUM!N483="","",[1]DRUM!N483)</f>
        <v>5.6666477489125899</v>
      </c>
      <c r="R506" s="26" t="str">
        <f t="shared" si="78"/>
        <v>Export - Europe</v>
      </c>
      <c r="S506" s="26">
        <f ca="1">IF(N506="",0,
IF(Knee_Application="YES",Knee_Width,IF(Knee_Application="NO",0,
IF(OR(Cable_Type="OH",SearchData("Conductor",Cable_Desc)),0,
IF(N506="Steel Drum",Knee_Width,
IF(N506="Plywood Drum",0,
IF(Country="UAE",0,
IF(AND(OR(SearchData("LSHF",Cable_Desc),SearchData("LSZH",Cable_Desc),SearchData("LS0H",Cable_Desc),SearchData("LSOH",Cable_Desc)),D.nom&gt;40),Knee_Width,
IF(AND(Country="Egypt",D.nom&gt;60),Knee_Width,
IF(AND(Country&lt;&gt;"Egypt",D.nom&gt;35),Knee_Width,
0))))))))))</f>
        <v>125</v>
      </c>
      <c r="T506" s="118">
        <f t="shared" ca="1" si="73"/>
        <v>11</v>
      </c>
      <c r="U506" s="118">
        <f t="shared" ca="1" si="74"/>
        <v>4</v>
      </c>
      <c r="V506" s="117">
        <f t="shared" ca="1" si="75"/>
        <v>233.11120144460838</v>
      </c>
      <c r="W506" s="64">
        <f t="shared" ca="1" si="76"/>
        <v>0</v>
      </c>
      <c r="X506" s="64">
        <f t="shared" ca="1" si="79"/>
        <v>1</v>
      </c>
      <c r="Y506" s="64">
        <f t="shared" ca="1" si="77"/>
        <v>1</v>
      </c>
      <c r="AM506" s="156"/>
    </row>
    <row r="507" spans="1:39">
      <c r="A507" s="12">
        <f t="shared" ca="1" si="70"/>
        <v>0</v>
      </c>
      <c r="B507" s="12" t="str">
        <f>IF([1]DRUM!A484="","",[1]DRUM!A484)</f>
        <v>Export - Europe</v>
      </c>
      <c r="C507" s="12">
        <f t="shared" ca="1" si="71"/>
        <v>0</v>
      </c>
      <c r="D507" s="155">
        <f t="shared" ca="1" si="72"/>
        <v>0</v>
      </c>
      <c r="E507" s="26" t="str">
        <f>IF([1]DRUM!B484="","",[1]DRUM!B484)</f>
        <v>WDB250011</v>
      </c>
      <c r="F507" s="26">
        <f>IF([1]DRUM!C484="","",[1]DRUM!C484)</f>
        <v>2550</v>
      </c>
      <c r="G507" s="26">
        <f>IF([1]DRUM!D484="","",[1]DRUM!D484)</f>
        <v>2500</v>
      </c>
      <c r="H507" s="26">
        <f>IF([1]DRUM!E484="","",[1]DRUM!E484)</f>
        <v>1250</v>
      </c>
      <c r="I507" s="26">
        <f>IF([1]DRUM!F484="","",[1]DRUM!F484)</f>
        <v>1600</v>
      </c>
      <c r="J507" s="26">
        <f>IF([1]DRUM!G484="","",[1]DRUM!G484)</f>
        <v>1800</v>
      </c>
      <c r="K507" s="26">
        <f>IF([1]DRUM!H484="","",[1]DRUM!H484)</f>
        <v>1800</v>
      </c>
      <c r="L507" s="26" t="str">
        <f>IF([1]DRUM!I484="","",[1]DRUM!I484)</f>
        <v>Supported</v>
      </c>
      <c r="M507" s="26">
        <f>IF([1]DRUM!J484="","",
IF(AND([1]DRUM!K484="Wooden Drum",[1]DRUM!J484&gt;Max_WD_Capacity),Max_WD_Capacity,
[1]DRUM!J484))</f>
        <v>8200</v>
      </c>
      <c r="N507" s="26" t="str">
        <f>IF([1]DRUM!K484="","",[1]DRUM!K484)</f>
        <v>Wooden Drum</v>
      </c>
      <c r="O507" s="26">
        <f>IF([1]DRUM!L484="","",[1]DRUM!L484)</f>
        <v>720</v>
      </c>
      <c r="P507" s="26">
        <f>IF([1]DRUM!M484="","",[1]DRUM!M484)</f>
        <v>180</v>
      </c>
      <c r="Q507" s="26">
        <f>IF([1]DRUM!N484="","",[1]DRUM!N484)</f>
        <v>5.8904862254808616</v>
      </c>
      <c r="R507" s="26" t="str">
        <f t="shared" si="78"/>
        <v>Export - Europe</v>
      </c>
      <c r="S507" s="26">
        <f ca="1">IF(N507="",0,
IF(Knee_Application="YES",Knee_Width,IF(Knee_Application="NO",0,
IF(OR(Cable_Type="OH",SearchData("Conductor",Cable_Desc)),0,
IF(N507="Steel Drum",Knee_Width,
IF(N507="Plywood Drum",0,
IF(Country="UAE",0,
IF(AND(OR(SearchData("LSHF",Cable_Desc),SearchData("LSZH",Cable_Desc),SearchData("LS0H",Cable_Desc),SearchData("LSOH",Cable_Desc)),D.nom&gt;40),Knee_Width,
IF(AND(Country="Egypt",D.nom&gt;60),Knee_Width,
IF(AND(Country&lt;&gt;"Egypt",D.nom&gt;35),Knee_Width,
0))))))))))</f>
        <v>125</v>
      </c>
      <c r="T507" s="118">
        <f t="shared" ca="1" si="73"/>
        <v>12</v>
      </c>
      <c r="U507" s="118">
        <f t="shared" ca="1" si="74"/>
        <v>4</v>
      </c>
      <c r="V507" s="117">
        <f t="shared" ca="1" si="75"/>
        <v>261.84295121727922</v>
      </c>
      <c r="W507" s="64">
        <f t="shared" ca="1" si="76"/>
        <v>0</v>
      </c>
      <c r="X507" s="64">
        <f t="shared" ca="1" si="79"/>
        <v>1</v>
      </c>
      <c r="Y507" s="64">
        <f t="shared" ca="1" si="77"/>
        <v>1</v>
      </c>
      <c r="AM507" s="156"/>
    </row>
    <row r="508" spans="1:39">
      <c r="A508" s="12">
        <f t="shared" ca="1" si="70"/>
        <v>0</v>
      </c>
      <c r="B508" s="12" t="str">
        <f>IF([1]DRUM!A485="","",[1]DRUM!A485)</f>
        <v>Export - Europe</v>
      </c>
      <c r="C508" s="12">
        <f t="shared" ca="1" si="71"/>
        <v>0</v>
      </c>
      <c r="D508" s="155">
        <f t="shared" ca="1" si="72"/>
        <v>0</v>
      </c>
      <c r="E508" s="26" t="str">
        <f>IF([1]DRUM!B485="","",[1]DRUM!B485)</f>
        <v>WDB260013</v>
      </c>
      <c r="F508" s="26">
        <f>IF([1]DRUM!C485="","",[1]DRUM!C485)</f>
        <v>2650</v>
      </c>
      <c r="G508" s="26">
        <f>IF([1]DRUM!D485="","",[1]DRUM!D485)</f>
        <v>2600</v>
      </c>
      <c r="H508" s="26">
        <f>IF([1]DRUM!E485="","",[1]DRUM!E485)</f>
        <v>2150</v>
      </c>
      <c r="I508" s="26">
        <f>IF([1]DRUM!F485="","",[1]DRUM!F485)</f>
        <v>1500</v>
      </c>
      <c r="J508" s="26">
        <f>IF([1]DRUM!G485="","",[1]DRUM!G485)</f>
        <v>1700</v>
      </c>
      <c r="K508" s="26">
        <f>IF([1]DRUM!H485="","",[1]DRUM!H485)</f>
        <v>1700</v>
      </c>
      <c r="L508" s="26" t="str">
        <f>IF([1]DRUM!I485="","",[1]DRUM!I485)</f>
        <v/>
      </c>
      <c r="M508" s="26">
        <f>IF([1]DRUM!J485="","",
IF(AND([1]DRUM!K485="Wooden Drum",[1]DRUM!J485&gt;Max_WD_Capacity),Max_WD_Capacity,
[1]DRUM!J485))</f>
        <v>1000</v>
      </c>
      <c r="N508" s="26" t="str">
        <f>IF([1]DRUM!K485="","",[1]DRUM!K485)</f>
        <v>Wooden Drum</v>
      </c>
      <c r="O508" s="26">
        <f>IF([1]DRUM!L485="","",[1]DRUM!L485)</f>
        <v>570</v>
      </c>
      <c r="P508" s="26">
        <f>IF([1]DRUM!M485="","",[1]DRUM!M485)</f>
        <v>177</v>
      </c>
      <c r="Q508" s="26">
        <f>IF([1]DRUM!N485="","",[1]DRUM!N485)</f>
        <v>2.5181828613930688</v>
      </c>
      <c r="R508" s="26" t="str">
        <f t="shared" si="78"/>
        <v>Export - Europe</v>
      </c>
      <c r="S508" s="26">
        <f ca="1">IF(N508="",0,
IF(Knee_Application="YES",Knee_Width,IF(Knee_Application="NO",0,
IF(OR(Cable_Type="OH",SearchData("Conductor",Cable_Desc)),0,
IF(N508="Steel Drum",Knee_Width,
IF(N508="Plywood Drum",0,
IF(Country="UAE",0,
IF(AND(OR(SearchData("LSHF",Cable_Desc),SearchData("LSZH",Cable_Desc),SearchData("LS0H",Cable_Desc),SearchData("LSOH",Cable_Desc)),D.nom&gt;40),Knee_Width,
IF(AND(Country="Egypt",D.nom&gt;60),Knee_Width,
IF(AND(Country&lt;&gt;"Egypt",D.nom&gt;35),Knee_Width,
0))))))))))</f>
        <v>125</v>
      </c>
      <c r="T508" s="118">
        <f t="shared" ca="1" si="73"/>
        <v>11</v>
      </c>
      <c r="U508" s="118">
        <f t="shared" ca="1" si="74"/>
        <v>0</v>
      </c>
      <c r="V508" s="117">
        <f t="shared" ca="1" si="75"/>
        <v>0</v>
      </c>
      <c r="W508" s="64">
        <f t="shared" ca="1" si="76"/>
        <v>1</v>
      </c>
      <c r="X508" s="64">
        <f t="shared" ca="1" si="79"/>
        <v>0</v>
      </c>
      <c r="Y508" s="64">
        <f t="shared" ca="1" si="77"/>
        <v>0</v>
      </c>
      <c r="AM508" s="156"/>
    </row>
    <row r="509" spans="1:39">
      <c r="A509" s="12">
        <f t="shared" ca="1" si="70"/>
        <v>0</v>
      </c>
      <c r="B509" s="12" t="str">
        <f>IF([1]DRUM!A486="","",[1]DRUM!A486)</f>
        <v>Export - Europe</v>
      </c>
      <c r="C509" s="12">
        <f t="shared" ca="1" si="71"/>
        <v>0</v>
      </c>
      <c r="D509" s="155">
        <f t="shared" ca="1" si="72"/>
        <v>0</v>
      </c>
      <c r="E509" s="26" t="str">
        <f>IF([1]DRUM!B486="","",[1]DRUM!B486)</f>
        <v>WDB260019</v>
      </c>
      <c r="F509" s="26">
        <f>IF([1]DRUM!C486="","",[1]DRUM!C486)</f>
        <v>2650</v>
      </c>
      <c r="G509" s="26">
        <f>IF([1]DRUM!D486="","",[1]DRUM!D486)</f>
        <v>2600</v>
      </c>
      <c r="H509" s="26">
        <f>IF([1]DRUM!E486="","",[1]DRUM!E486)</f>
        <v>1750</v>
      </c>
      <c r="I509" s="26">
        <f>IF([1]DRUM!F486="","",[1]DRUM!F486)</f>
        <v>1600</v>
      </c>
      <c r="J509" s="26">
        <f>IF([1]DRUM!G486="","",[1]DRUM!G486)</f>
        <v>1800</v>
      </c>
      <c r="K509" s="26">
        <f>IF([1]DRUM!H486="","",[1]DRUM!H486)</f>
        <v>1800</v>
      </c>
      <c r="L509" s="26" t="str">
        <f>IF([1]DRUM!I486="","",[1]DRUM!I486)</f>
        <v/>
      </c>
      <c r="M509" s="26">
        <f>IF([1]DRUM!J486="","",
IF(AND([1]DRUM!K486="Wooden Drum",[1]DRUM!J486&gt;Max_WD_Capacity),Max_WD_Capacity,
[1]DRUM!J486))</f>
        <v>2000</v>
      </c>
      <c r="N509" s="26" t="str">
        <f>IF([1]DRUM!K486="","",[1]DRUM!K486)</f>
        <v>Wooden Drum</v>
      </c>
      <c r="O509" s="26">
        <f>IF([1]DRUM!L486="","",[1]DRUM!L486)</f>
        <v>517</v>
      </c>
      <c r="P509" s="26">
        <f>IF([1]DRUM!M486="","",[1]DRUM!M486)</f>
        <v>187</v>
      </c>
      <c r="Q509" s="26">
        <f>IF([1]DRUM!N486="","",[1]DRUM!N486)</f>
        <v>4.6464155346593037</v>
      </c>
      <c r="R509" s="26" t="str">
        <f t="shared" si="78"/>
        <v>Export - Europe</v>
      </c>
      <c r="S509" s="26">
        <f ca="1">IF(N509="",0,
IF(Knee_Application="YES",Knee_Width,IF(Knee_Application="NO",0,
IF(OR(Cable_Type="OH",SearchData("Conductor",Cable_Desc)),0,
IF(N509="Steel Drum",Knee_Width,
IF(N509="Plywood Drum",0,
IF(Country="UAE",0,
IF(AND(OR(SearchData("LSHF",Cable_Desc),SearchData("LSZH",Cable_Desc),SearchData("LS0H",Cable_Desc),SearchData("LSOH",Cable_Desc)),D.nom&gt;40),Knee_Width,
IF(AND(Country="Egypt",D.nom&gt;60),Knee_Width,
IF(AND(Country&lt;&gt;"Egypt",D.nom&gt;35),Knee_Width,
0))))))))))</f>
        <v>125</v>
      </c>
      <c r="T509" s="118">
        <f t="shared" ca="1" si="73"/>
        <v>12</v>
      </c>
      <c r="U509" s="118">
        <f t="shared" ca="1" si="74"/>
        <v>2</v>
      </c>
      <c r="V509" s="117">
        <f t="shared" ca="1" si="75"/>
        <v>150.2837394512442</v>
      </c>
      <c r="W509" s="64">
        <f t="shared" ca="1" si="76"/>
        <v>1</v>
      </c>
      <c r="X509" s="64">
        <f t="shared" ca="1" si="79"/>
        <v>0</v>
      </c>
      <c r="Y509" s="64">
        <f t="shared" ca="1" si="77"/>
        <v>0</v>
      </c>
      <c r="AM509" s="156"/>
    </row>
    <row r="510" spans="1:39">
      <c r="A510" s="12">
        <f t="shared" ca="1" si="70"/>
        <v>0</v>
      </c>
      <c r="B510" s="12" t="str">
        <f>IF([1]DRUM!A487="","",[1]DRUM!A487)</f>
        <v>Export - Europe</v>
      </c>
      <c r="C510" s="12">
        <f t="shared" ca="1" si="71"/>
        <v>0</v>
      </c>
      <c r="D510" s="155">
        <f t="shared" ca="1" si="72"/>
        <v>0</v>
      </c>
      <c r="E510" s="26" t="str">
        <f>IF([1]DRUM!B487="","",[1]DRUM!B487)</f>
        <v>WDB260018</v>
      </c>
      <c r="F510" s="26">
        <f>IF([1]DRUM!C487="","",[1]DRUM!C487)</f>
        <v>2650</v>
      </c>
      <c r="G510" s="26">
        <f>IF([1]DRUM!D487="","",[1]DRUM!D487)</f>
        <v>2600</v>
      </c>
      <c r="H510" s="26">
        <f>IF([1]DRUM!E487="","",[1]DRUM!E487)</f>
        <v>1700</v>
      </c>
      <c r="I510" s="26">
        <f>IF([1]DRUM!F487="","",[1]DRUM!F487)</f>
        <v>1500</v>
      </c>
      <c r="J510" s="26">
        <f>IF([1]DRUM!G487="","",[1]DRUM!G487)</f>
        <v>1700</v>
      </c>
      <c r="K510" s="26">
        <f>IF([1]DRUM!H487="","",[1]DRUM!H487)</f>
        <v>1700</v>
      </c>
      <c r="L510" s="26" t="str">
        <f>IF([1]DRUM!I487="","",[1]DRUM!I487)</f>
        <v/>
      </c>
      <c r="M510" s="26">
        <f>IF([1]DRUM!J487="","",
IF(AND([1]DRUM!K487="Wooden Drum",[1]DRUM!J487&gt;Max_WD_Capacity),Max_WD_Capacity,
[1]DRUM!J487))</f>
        <v>3000</v>
      </c>
      <c r="N510" s="26" t="str">
        <f>IF([1]DRUM!K487="","",[1]DRUM!K487)</f>
        <v>Wooden Drum</v>
      </c>
      <c r="O510" s="26">
        <f>IF([1]DRUM!L487="","",[1]DRUM!L487)</f>
        <v>570</v>
      </c>
      <c r="P510" s="26">
        <f>IF([1]DRUM!M487="","",[1]DRUM!M487)</f>
        <v>177</v>
      </c>
      <c r="Q510" s="26">
        <f>IF([1]DRUM!N487="","",[1]DRUM!N487)</f>
        <v>4.5592363385221875</v>
      </c>
      <c r="R510" s="26" t="str">
        <f t="shared" si="78"/>
        <v>Export - Europe</v>
      </c>
      <c r="S510" s="26">
        <f ca="1">IF(N510="",0,
IF(Knee_Application="YES",Knee_Width,IF(Knee_Application="NO",0,
IF(OR(Cable_Type="OH",SearchData("Conductor",Cable_Desc)),0,
IF(N510="Steel Drum",Knee_Width,
IF(N510="Plywood Drum",0,
IF(Country="UAE",0,
IF(AND(OR(SearchData("LSHF",Cable_Desc),SearchData("LSZH",Cable_Desc),SearchData("LS0H",Cable_Desc),SearchData("LSOH",Cable_Desc)),D.nom&gt;40),Knee_Width,
IF(AND(Country="Egypt",D.nom&gt;60),Knee_Width,
IF(AND(Country&lt;&gt;"Egypt",D.nom&gt;35),Knee_Width,
0))))))))))</f>
        <v>125</v>
      </c>
      <c r="T510" s="118">
        <f t="shared" ca="1" si="73"/>
        <v>11</v>
      </c>
      <c r="U510" s="118">
        <f t="shared" ca="1" si="74"/>
        <v>2</v>
      </c>
      <c r="V510" s="117">
        <f t="shared" ca="1" si="75"/>
        <v>134.30434257802506</v>
      </c>
      <c r="W510" s="64">
        <f t="shared" ca="1" si="76"/>
        <v>1</v>
      </c>
      <c r="X510" s="64">
        <f t="shared" ca="1" si="79"/>
        <v>0</v>
      </c>
      <c r="Y510" s="64">
        <f t="shared" ca="1" si="77"/>
        <v>0</v>
      </c>
      <c r="AM510" s="156"/>
    </row>
    <row r="511" spans="1:39">
      <c r="A511" s="12">
        <f t="shared" ca="1" si="70"/>
        <v>0</v>
      </c>
      <c r="B511" s="12" t="str">
        <f>IF([1]DRUM!A488="","",[1]DRUM!A488)</f>
        <v>Export - Europe</v>
      </c>
      <c r="C511" s="12">
        <f t="shared" ca="1" si="71"/>
        <v>0</v>
      </c>
      <c r="D511" s="155">
        <f t="shared" ca="1" si="72"/>
        <v>0</v>
      </c>
      <c r="E511" s="26" t="str">
        <f>IF([1]DRUM!B488="","",[1]DRUM!B488)</f>
        <v>WDB260008</v>
      </c>
      <c r="F511" s="26">
        <f>IF([1]DRUM!C488="","",[1]DRUM!C488)</f>
        <v>2650</v>
      </c>
      <c r="G511" s="26">
        <f>IF([1]DRUM!D488="","",[1]DRUM!D488)</f>
        <v>2600</v>
      </c>
      <c r="H511" s="26">
        <f>IF([1]DRUM!E488="","",[1]DRUM!E488)</f>
        <v>1600</v>
      </c>
      <c r="I511" s="26">
        <f>IF([1]DRUM!F488="","",[1]DRUM!F488)</f>
        <v>1500</v>
      </c>
      <c r="J511" s="26">
        <f>IF([1]DRUM!G488="","",[1]DRUM!G488)</f>
        <v>1700</v>
      </c>
      <c r="K511" s="26">
        <f>IF([1]DRUM!H488="","",[1]DRUM!H488)</f>
        <v>1700</v>
      </c>
      <c r="L511" s="26" t="str">
        <f>IF([1]DRUM!I488="","",[1]DRUM!I488)</f>
        <v/>
      </c>
      <c r="M511" s="26">
        <f>IF([1]DRUM!J488="","",
IF(AND([1]DRUM!K488="Wooden Drum",[1]DRUM!J488&gt;Max_WD_Capacity),Max_WD_Capacity,
[1]DRUM!J488))</f>
        <v>3000</v>
      </c>
      <c r="N511" s="26" t="str">
        <f>IF([1]DRUM!K488="","",[1]DRUM!K488)</f>
        <v>Wooden Drum</v>
      </c>
      <c r="O511" s="26">
        <f>IF([1]DRUM!L488="","",[1]DRUM!L488)</f>
        <v>700</v>
      </c>
      <c r="P511" s="26">
        <f>IF([1]DRUM!M488="","",[1]DRUM!M488)</f>
        <v>177</v>
      </c>
      <c r="Q511" s="26">
        <f>IF([1]DRUM!N488="","",[1]DRUM!N488)</f>
        <v>4.9480084294039237</v>
      </c>
      <c r="R511" s="26" t="str">
        <f t="shared" si="78"/>
        <v>Export - Europe</v>
      </c>
      <c r="S511" s="26">
        <f ca="1">IF(N511="",0,
IF(Knee_Application="YES",Knee_Width,IF(Knee_Application="NO",0,
IF(OR(Cable_Type="OH",SearchData("Conductor",Cable_Desc)),0,
IF(N511="Steel Drum",Knee_Width,
IF(N511="Plywood Drum",0,
IF(Country="UAE",0,
IF(AND(OR(SearchData("LSHF",Cable_Desc),SearchData("LSZH",Cable_Desc),SearchData("LS0H",Cable_Desc),SearchData("LSOH",Cable_Desc)),D.nom&gt;40),Knee_Width,
IF(AND(Country="Egypt",D.nom&gt;60),Knee_Width,
IF(AND(Country&lt;&gt;"Egypt",D.nom&gt;35),Knee_Width,
0))))))))))</f>
        <v>125</v>
      </c>
      <c r="T511" s="118">
        <f t="shared" ca="1" si="73"/>
        <v>11</v>
      </c>
      <c r="U511" s="118">
        <f t="shared" ca="1" si="74"/>
        <v>3</v>
      </c>
      <c r="V511" s="117">
        <f t="shared" ca="1" si="75"/>
        <v>203.6958411105164</v>
      </c>
      <c r="W511" s="64">
        <f t="shared" ca="1" si="76"/>
        <v>1</v>
      </c>
      <c r="X511" s="64">
        <f t="shared" ca="1" si="79"/>
        <v>0</v>
      </c>
      <c r="Y511" s="64">
        <f t="shared" ca="1" si="77"/>
        <v>0</v>
      </c>
      <c r="AM511" s="156"/>
    </row>
    <row r="512" spans="1:39">
      <c r="A512" s="12">
        <f t="shared" ca="1" si="70"/>
        <v>0</v>
      </c>
      <c r="B512" s="12" t="str">
        <f>IF([1]DRUM!A489="","",[1]DRUM!A489)</f>
        <v>Export - Europe</v>
      </c>
      <c r="C512" s="12">
        <f t="shared" ca="1" si="71"/>
        <v>0</v>
      </c>
      <c r="D512" s="155">
        <f t="shared" ca="1" si="72"/>
        <v>0</v>
      </c>
      <c r="E512" s="26" t="str">
        <f>IF([1]DRUM!B489="","",[1]DRUM!B489)</f>
        <v>WDB260017</v>
      </c>
      <c r="F512" s="26">
        <f>IF([1]DRUM!C489="","",[1]DRUM!C489)</f>
        <v>2650</v>
      </c>
      <c r="G512" s="26">
        <f>IF([1]DRUM!D489="","",[1]DRUM!D489)</f>
        <v>2600</v>
      </c>
      <c r="H512" s="26">
        <f>IF([1]DRUM!E489="","",[1]DRUM!E489)</f>
        <v>1150</v>
      </c>
      <c r="I512" s="26">
        <f>IF([1]DRUM!F489="","",[1]DRUM!F489)</f>
        <v>1500</v>
      </c>
      <c r="J512" s="26">
        <f>IF([1]DRUM!G489="","",[1]DRUM!G489)</f>
        <v>1700</v>
      </c>
      <c r="K512" s="26">
        <f>IF([1]DRUM!H489="","",[1]DRUM!H489)</f>
        <v>1700</v>
      </c>
      <c r="L512" s="26" t="str">
        <f>IF([1]DRUM!I489="","",[1]DRUM!I489)</f>
        <v>Supported</v>
      </c>
      <c r="M512" s="26">
        <f>IF([1]DRUM!J489="","",
IF(AND([1]DRUM!K489="Wooden Drum",[1]DRUM!J489&gt;Max_WD_Capacity),Max_WD_Capacity,
[1]DRUM!J489))</f>
        <v>5000</v>
      </c>
      <c r="N512" s="26" t="str">
        <f>IF([1]DRUM!K489="","",[1]DRUM!K489)</f>
        <v>Wooden Drum</v>
      </c>
      <c r="O512" s="26">
        <f>IF([1]DRUM!L489="","",[1]DRUM!L489)</f>
        <v>560</v>
      </c>
      <c r="P512" s="26">
        <f>IF([1]DRUM!M489="","",[1]DRUM!M489)</f>
        <v>177</v>
      </c>
      <c r="Q512" s="26">
        <f>IF([1]DRUM!N489="","",[1]DRUM!N489)</f>
        <v>6.405903770210438</v>
      </c>
      <c r="R512" s="26" t="str">
        <f t="shared" si="78"/>
        <v>Export - Europe</v>
      </c>
      <c r="S512" s="26">
        <f ca="1">IF(N512="",0,
IF(Knee_Application="YES",Knee_Width,IF(Knee_Application="NO",0,
IF(OR(Cable_Type="OH",SearchData("Conductor",Cable_Desc)),0,
IF(N512="Steel Drum",Knee_Width,
IF(N512="Plywood Drum",0,
IF(Country="UAE",0,
IF(AND(OR(SearchData("LSHF",Cable_Desc),SearchData("LSZH",Cable_Desc),SearchData("LS0H",Cable_Desc),SearchData("LSOH",Cable_Desc)),D.nom&gt;40),Knee_Width,
IF(AND(Country="Egypt",D.nom&gt;60),Knee_Width,
IF(AND(Country&lt;&gt;"Egypt",D.nom&gt;35),Knee_Width,
0))))))))))</f>
        <v>125</v>
      </c>
      <c r="T512" s="118">
        <f t="shared" ca="1" si="73"/>
        <v>11</v>
      </c>
      <c r="U512" s="118">
        <f t="shared" ca="1" si="74"/>
        <v>4</v>
      </c>
      <c r="V512" s="117">
        <f t="shared" ca="1" si="75"/>
        <v>226.19969760671083</v>
      </c>
      <c r="W512" s="64">
        <f t="shared" ca="1" si="76"/>
        <v>0</v>
      </c>
      <c r="X512" s="64">
        <f t="shared" ca="1" si="79"/>
        <v>1</v>
      </c>
      <c r="Y512" s="64">
        <f t="shared" ca="1" si="77"/>
        <v>1</v>
      </c>
      <c r="AM512" s="156"/>
    </row>
    <row r="513" spans="1:39">
      <c r="A513" s="12">
        <f t="shared" ca="1" si="70"/>
        <v>0</v>
      </c>
      <c r="B513" s="12" t="str">
        <f>IF([1]DRUM!A490="","",[1]DRUM!A490)</f>
        <v>Export - Europe</v>
      </c>
      <c r="C513" s="12">
        <f t="shared" ca="1" si="71"/>
        <v>0</v>
      </c>
      <c r="D513" s="155">
        <f t="shared" ca="1" si="72"/>
        <v>0</v>
      </c>
      <c r="E513" s="26" t="str">
        <f>IF([1]DRUM!B490="","",[1]DRUM!B490)</f>
        <v>WDB260016</v>
      </c>
      <c r="F513" s="26">
        <f>IF([1]DRUM!C490="","",[1]DRUM!C490)</f>
        <v>2650</v>
      </c>
      <c r="G513" s="26">
        <f>IF([1]DRUM!D490="","",[1]DRUM!D490)</f>
        <v>2600</v>
      </c>
      <c r="H513" s="26">
        <f>IF([1]DRUM!E490="","",[1]DRUM!E490)</f>
        <v>1750</v>
      </c>
      <c r="I513" s="26">
        <f>IF([1]DRUM!F490="","",[1]DRUM!F490)</f>
        <v>1600</v>
      </c>
      <c r="J513" s="26">
        <f>IF([1]DRUM!G490="","",[1]DRUM!G490)</f>
        <v>1800</v>
      </c>
      <c r="K513" s="26">
        <f>IF([1]DRUM!H490="","",[1]DRUM!H490)</f>
        <v>1800</v>
      </c>
      <c r="L513" s="26" t="str">
        <f>IF([1]DRUM!I490="","",[1]DRUM!I490)</f>
        <v>Supported</v>
      </c>
      <c r="M513" s="26">
        <f>IF([1]DRUM!J490="","",
IF(AND([1]DRUM!K490="Wooden Drum",[1]DRUM!J490&gt;Max_WD_Capacity),Max_WD_Capacity,
[1]DRUM!J490))</f>
        <v>6000</v>
      </c>
      <c r="N513" s="26" t="str">
        <f>IF([1]DRUM!K490="","",[1]DRUM!K490)</f>
        <v>Wooden Drum</v>
      </c>
      <c r="O513" s="26">
        <f>IF([1]DRUM!L490="","",[1]DRUM!L490)</f>
        <v>770</v>
      </c>
      <c r="P513" s="26">
        <f>IF([1]DRUM!M490="","",[1]DRUM!M490)</f>
        <v>187</v>
      </c>
      <c r="Q513" s="26">
        <f>IF([1]DRUM!N490="","",[1]DRUM!N490)</f>
        <v>4.6464155346593037</v>
      </c>
      <c r="R513" s="26" t="str">
        <f t="shared" si="78"/>
        <v>Export - Europe</v>
      </c>
      <c r="S513" s="26">
        <f ca="1">IF(N513="",0,
IF(Knee_Application="YES",Knee_Width,IF(Knee_Application="NO",0,
IF(OR(Cable_Type="OH",SearchData("Conductor",Cable_Desc)),0,
IF(N513="Steel Drum",Knee_Width,
IF(N513="Plywood Drum",0,
IF(Country="UAE",0,
IF(AND(OR(SearchData("LSHF",Cable_Desc),SearchData("LSZH",Cable_Desc),SearchData("LS0H",Cable_Desc),SearchData("LSOH",Cable_Desc)),D.nom&gt;40),Knee_Width,
IF(AND(Country="Egypt",D.nom&gt;60),Knee_Width,
IF(AND(Country&lt;&gt;"Egypt",D.nom&gt;35),Knee_Width,
0))))))))))</f>
        <v>125</v>
      </c>
      <c r="T513" s="118">
        <f t="shared" ca="1" si="73"/>
        <v>12</v>
      </c>
      <c r="U513" s="118">
        <f t="shared" ca="1" si="74"/>
        <v>2</v>
      </c>
      <c r="V513" s="117">
        <f t="shared" ca="1" si="75"/>
        <v>150.2837394512442</v>
      </c>
      <c r="W513" s="64">
        <f t="shared" ca="1" si="76"/>
        <v>1</v>
      </c>
      <c r="X513" s="64">
        <f t="shared" ca="1" si="79"/>
        <v>1</v>
      </c>
      <c r="Y513" s="64">
        <f t="shared" ca="1" si="77"/>
        <v>0</v>
      </c>
      <c r="AM513" s="156"/>
    </row>
    <row r="514" spans="1:39">
      <c r="A514" s="12">
        <f t="shared" ca="1" si="70"/>
        <v>0</v>
      </c>
      <c r="B514" s="12" t="str">
        <f>IF([1]DRUM!A491="","",[1]DRUM!A491)</f>
        <v>Export - Europe</v>
      </c>
      <c r="C514" s="12">
        <f t="shared" ca="1" si="71"/>
        <v>0</v>
      </c>
      <c r="D514" s="155">
        <f t="shared" ca="1" si="72"/>
        <v>0</v>
      </c>
      <c r="E514" s="26" t="str">
        <f>IF([1]DRUM!B491="","",[1]DRUM!B491)</f>
        <v>WDB260014</v>
      </c>
      <c r="F514" s="26">
        <f>IF([1]DRUM!C491="","",[1]DRUM!C491)</f>
        <v>2650</v>
      </c>
      <c r="G514" s="26">
        <f>IF([1]DRUM!D491="","",[1]DRUM!D491)</f>
        <v>2600</v>
      </c>
      <c r="H514" s="26">
        <f>IF([1]DRUM!E491="","",[1]DRUM!E491)</f>
        <v>1550</v>
      </c>
      <c r="I514" s="26">
        <f>IF([1]DRUM!F491="","",[1]DRUM!F491)</f>
        <v>1500</v>
      </c>
      <c r="J514" s="26">
        <f>IF([1]DRUM!G491="","",[1]DRUM!G491)</f>
        <v>1700</v>
      </c>
      <c r="K514" s="26">
        <f>IF([1]DRUM!H491="","",[1]DRUM!H491)</f>
        <v>1700</v>
      </c>
      <c r="L514" s="26" t="str">
        <f>IF([1]DRUM!I491="","",[1]DRUM!I491)</f>
        <v>Supported</v>
      </c>
      <c r="M514" s="26">
        <f>IF([1]DRUM!J491="","",
IF(AND([1]DRUM!K491="Wooden Drum",[1]DRUM!J491&gt;Max_WD_Capacity),Max_WD_Capacity,
[1]DRUM!J491))</f>
        <v>7000</v>
      </c>
      <c r="N514" s="26" t="str">
        <f>IF([1]DRUM!K491="","",[1]DRUM!K491)</f>
        <v>Wooden Drum</v>
      </c>
      <c r="O514" s="26">
        <f>IF([1]DRUM!L491="","",[1]DRUM!L491)</f>
        <v>680</v>
      </c>
      <c r="P514" s="26">
        <f>IF([1]DRUM!M491="","",[1]DRUM!M491)</f>
        <v>177</v>
      </c>
      <c r="Q514" s="26">
        <f>IF([1]DRUM!N491="","",[1]DRUM!N491)</f>
        <v>5.1335587455065719</v>
      </c>
      <c r="R514" s="26" t="str">
        <f t="shared" si="78"/>
        <v>Export - Europe</v>
      </c>
      <c r="S514" s="26">
        <f ca="1">IF(N514="",0,
IF(Knee_Application="YES",Knee_Width,IF(Knee_Application="NO",0,
IF(OR(Cable_Type="OH",SearchData("Conductor",Cable_Desc)),0,
IF(N514="Steel Drum",Knee_Width,
IF(N514="Plywood Drum",0,
IF(Country="UAE",0,
IF(AND(OR(SearchData("LSHF",Cable_Desc),SearchData("LSZH",Cable_Desc),SearchData("LS0H",Cable_Desc),SearchData("LSOH",Cable_Desc)),D.nom&gt;40),Knee_Width,
IF(AND(Country="Egypt",D.nom&gt;60),Knee_Width,
IF(AND(Country&lt;&gt;"Egypt",D.nom&gt;35),Knee_Width,
0))))))))))</f>
        <v>125</v>
      </c>
      <c r="T514" s="118">
        <f t="shared" ca="1" si="73"/>
        <v>11</v>
      </c>
      <c r="U514" s="118">
        <f t="shared" ca="1" si="74"/>
        <v>3</v>
      </c>
      <c r="V514" s="117">
        <f t="shared" ca="1" si="75"/>
        <v>198.51221323209325</v>
      </c>
      <c r="W514" s="64">
        <f t="shared" ca="1" si="76"/>
        <v>1</v>
      </c>
      <c r="X514" s="64">
        <f t="shared" ca="1" si="79"/>
        <v>1</v>
      </c>
      <c r="Y514" s="64">
        <f t="shared" ca="1" si="77"/>
        <v>0</v>
      </c>
      <c r="AM514" s="156"/>
    </row>
    <row r="515" spans="1:39">
      <c r="A515" s="12">
        <f t="shared" ca="1" si="70"/>
        <v>0</v>
      </c>
      <c r="B515" s="12" t="str">
        <f>IF([1]DRUM!A492="","",[1]DRUM!A492)</f>
        <v>Export - Europe</v>
      </c>
      <c r="C515" s="12">
        <f t="shared" ca="1" si="71"/>
        <v>0</v>
      </c>
      <c r="D515" s="155">
        <f t="shared" ca="1" si="72"/>
        <v>0</v>
      </c>
      <c r="E515" s="26" t="str">
        <f>IF([1]DRUM!B492="","",[1]DRUM!B492)</f>
        <v>WDB260020</v>
      </c>
      <c r="F515" s="26">
        <f>IF([1]DRUM!C492="","",[1]DRUM!C492)</f>
        <v>2650</v>
      </c>
      <c r="G515" s="26">
        <f>IF([1]DRUM!D492="","",[1]DRUM!D492)</f>
        <v>2600</v>
      </c>
      <c r="H515" s="26">
        <f>IF([1]DRUM!E492="","",[1]DRUM!E492)</f>
        <v>1350</v>
      </c>
      <c r="I515" s="26">
        <f>IF([1]DRUM!F492="","",[1]DRUM!F492)</f>
        <v>1500</v>
      </c>
      <c r="J515" s="26">
        <f>IF([1]DRUM!G492="","",[1]DRUM!G492)</f>
        <v>1720</v>
      </c>
      <c r="K515" s="26">
        <f>IF([1]DRUM!H492="","",[1]DRUM!H492)</f>
        <v>1720</v>
      </c>
      <c r="L515" s="26" t="str">
        <f>IF([1]DRUM!I492="","",[1]DRUM!I492)</f>
        <v>Supported</v>
      </c>
      <c r="M515" s="26">
        <f>IF([1]DRUM!J492="","",
IF(AND([1]DRUM!K492="Wooden Drum",[1]DRUM!J492&gt;Max_WD_Capacity),Max_WD_Capacity,
[1]DRUM!J492))</f>
        <v>8050</v>
      </c>
      <c r="N515" s="26" t="str">
        <f>IF([1]DRUM!K492="","",[1]DRUM!K492)</f>
        <v>Wooden Drum</v>
      </c>
      <c r="O515" s="26">
        <f>IF([1]DRUM!L492="","",[1]DRUM!L492)</f>
        <v>692</v>
      </c>
      <c r="P515" s="26">
        <f>IF([1]DRUM!M492="","",[1]DRUM!M492)</f>
        <v>179</v>
      </c>
      <c r="Q515" s="26">
        <f>IF([1]DRUM!N492="","",[1]DRUM!N492)</f>
        <v>5.816855147662352</v>
      </c>
      <c r="R515" s="26" t="str">
        <f t="shared" si="78"/>
        <v>Export - Europe</v>
      </c>
      <c r="S515" s="26">
        <f ca="1">IF(N515="",0,
IF(Knee_Application="YES",Knee_Width,IF(Knee_Application="NO",0,
IF(OR(Cable_Type="OH",SearchData("Conductor",Cable_Desc)),0,
IF(N515="Steel Drum",Knee_Width,
IF(N515="Plywood Drum",0,
IF(Country="UAE",0,
IF(AND(OR(SearchData("LSHF",Cable_Desc),SearchData("LSZH",Cable_Desc),SearchData("LS0H",Cable_Desc),SearchData("LSOH",Cable_Desc)),D.nom&gt;40),Knee_Width,
IF(AND(Country="Egypt",D.nom&gt;60),Knee_Width,
IF(AND(Country&lt;&gt;"Egypt",D.nom&gt;35),Knee_Width,
0))))))))))</f>
        <v>125</v>
      </c>
      <c r="T515" s="118">
        <f t="shared" ca="1" si="73"/>
        <v>11</v>
      </c>
      <c r="U515" s="118">
        <f t="shared" ca="1" si="74"/>
        <v>4</v>
      </c>
      <c r="V515" s="117">
        <f t="shared" ca="1" si="75"/>
        <v>253.84571295830102</v>
      </c>
      <c r="W515" s="64">
        <f t="shared" ca="1" si="76"/>
        <v>0</v>
      </c>
      <c r="X515" s="64">
        <f t="shared" ca="1" si="79"/>
        <v>1</v>
      </c>
      <c r="Y515" s="64">
        <f t="shared" ca="1" si="77"/>
        <v>1</v>
      </c>
      <c r="AM515" s="156"/>
    </row>
    <row r="516" spans="1:39">
      <c r="A516" s="12">
        <f t="shared" ca="1" si="70"/>
        <v>0</v>
      </c>
      <c r="B516" s="12" t="str">
        <f>IF([1]DRUM!A493="","",[1]DRUM!A493)</f>
        <v>Export - Europe</v>
      </c>
      <c r="C516" s="12">
        <f t="shared" ca="1" si="71"/>
        <v>0</v>
      </c>
      <c r="D516" s="155">
        <f t="shared" ca="1" si="72"/>
        <v>0</v>
      </c>
      <c r="E516" s="26" t="str">
        <f>IF([1]DRUM!B493="","",[1]DRUM!B493)</f>
        <v>WDB260015</v>
      </c>
      <c r="F516" s="26">
        <f>IF([1]DRUM!C493="","",[1]DRUM!C493)</f>
        <v>2650</v>
      </c>
      <c r="G516" s="26">
        <f>IF([1]DRUM!D493="","",[1]DRUM!D493)</f>
        <v>2600</v>
      </c>
      <c r="H516" s="26">
        <f>IF([1]DRUM!E493="","",[1]DRUM!E493)</f>
        <v>1200</v>
      </c>
      <c r="I516" s="26">
        <f>IF([1]DRUM!F493="","",[1]DRUM!F493)</f>
        <v>1500</v>
      </c>
      <c r="J516" s="26">
        <f>IF([1]DRUM!G493="","",[1]DRUM!G493)</f>
        <v>1700</v>
      </c>
      <c r="K516" s="26">
        <f>IF([1]DRUM!H493="","",[1]DRUM!H493)</f>
        <v>1700</v>
      </c>
      <c r="L516" s="26" t="str">
        <f>IF([1]DRUM!I493="","",[1]DRUM!I493)</f>
        <v/>
      </c>
      <c r="M516" s="26">
        <f>IF([1]DRUM!J493="","",
IF(AND([1]DRUM!K493="Wooden Drum",[1]DRUM!J493&gt;Max_WD_Capacity),Max_WD_Capacity,
[1]DRUM!J493))</f>
        <v>8200</v>
      </c>
      <c r="N516" s="26" t="str">
        <f>IF([1]DRUM!K493="","",[1]DRUM!K493)</f>
        <v>Wooden Drum</v>
      </c>
      <c r="O516" s="26">
        <f>IF([1]DRUM!L493="","",[1]DRUM!L493)</f>
        <v>750</v>
      </c>
      <c r="P516" s="26">
        <f>IF([1]DRUM!M493="","",[1]DRUM!M493)</f>
        <v>177</v>
      </c>
      <c r="Q516" s="26">
        <f>IF([1]DRUM!N493="","",[1]DRUM!N493)</f>
        <v>6.2674773439116374</v>
      </c>
      <c r="R516" s="26" t="str">
        <f t="shared" si="78"/>
        <v>Export - Europe</v>
      </c>
      <c r="S516" s="26">
        <f ca="1">IF(N516="",0,
IF(Knee_Application="YES",Knee_Width,IF(Knee_Application="NO",0,
IF(OR(Cable_Type="OH",SearchData("Conductor",Cable_Desc)),0,
IF(N516="Steel Drum",Knee_Width,
IF(N516="Plywood Drum",0,
IF(Country="UAE",0,
IF(AND(OR(SearchData("LSHF",Cable_Desc),SearchData("LSZH",Cable_Desc),SearchData("LS0H",Cable_Desc),SearchData("LSOH",Cable_Desc)),D.nom&gt;40),Knee_Width,
IF(AND(Country="Egypt",D.nom&gt;60),Knee_Width,
IF(AND(Country&lt;&gt;"Egypt",D.nom&gt;35),Knee_Width,
0))))))))))</f>
        <v>125</v>
      </c>
      <c r="T516" s="118">
        <f t="shared" ca="1" si="73"/>
        <v>11</v>
      </c>
      <c r="U516" s="118">
        <f t="shared" ca="1" si="74"/>
        <v>4</v>
      </c>
      <c r="V516" s="117">
        <f t="shared" ca="1" si="75"/>
        <v>233.11120144460838</v>
      </c>
      <c r="W516" s="64">
        <f t="shared" ca="1" si="76"/>
        <v>0</v>
      </c>
      <c r="X516" s="64">
        <f t="shared" ca="1" si="79"/>
        <v>1</v>
      </c>
      <c r="Y516" s="64">
        <f t="shared" ca="1" si="77"/>
        <v>1</v>
      </c>
      <c r="AM516" s="156"/>
    </row>
    <row r="517" spans="1:39">
      <c r="A517" s="12">
        <f t="shared" ca="1" si="70"/>
        <v>0</v>
      </c>
      <c r="B517" s="12" t="str">
        <f>IF([1]DRUM!A494="","",[1]DRUM!A494)</f>
        <v>Export - Europe</v>
      </c>
      <c r="C517" s="12">
        <f t="shared" ca="1" si="71"/>
        <v>0</v>
      </c>
      <c r="D517" s="155">
        <f t="shared" ca="1" si="72"/>
        <v>0</v>
      </c>
      <c r="E517" s="26" t="str">
        <f>IF([1]DRUM!B494="","",[1]DRUM!B494)</f>
        <v>WDB280009</v>
      </c>
      <c r="F517" s="26">
        <f>IF([1]DRUM!C494="","",[1]DRUM!C494)</f>
        <v>2850</v>
      </c>
      <c r="G517" s="26">
        <f>IF([1]DRUM!D494="","",[1]DRUM!D494)</f>
        <v>2800</v>
      </c>
      <c r="H517" s="26">
        <f>IF([1]DRUM!E494="","",[1]DRUM!E494)</f>
        <v>1850</v>
      </c>
      <c r="I517" s="26">
        <f>IF([1]DRUM!F494="","",[1]DRUM!F494)</f>
        <v>1500</v>
      </c>
      <c r="J517" s="26">
        <f>IF([1]DRUM!G494="","",[1]DRUM!G494)</f>
        <v>1700</v>
      </c>
      <c r="K517" s="26">
        <f>IF([1]DRUM!H494="","",[1]DRUM!H494)</f>
        <v>1700</v>
      </c>
      <c r="L517" s="26" t="str">
        <f>IF([1]DRUM!I494="","",[1]DRUM!I494)</f>
        <v>Supported</v>
      </c>
      <c r="M517" s="26">
        <f>IF([1]DRUM!J494="","",
IF(AND([1]DRUM!K494="Wooden Drum",[1]DRUM!J494&gt;Max_WD_Capacity),Max_WD_Capacity,
[1]DRUM!J494))</f>
        <v>5000</v>
      </c>
      <c r="N517" s="26" t="str">
        <f>IF([1]DRUM!K494="","",[1]DRUM!K494)</f>
        <v>Wooden Drum</v>
      </c>
      <c r="O517" s="26">
        <f>IF([1]DRUM!L494="","",[1]DRUM!L494)</f>
        <v>700</v>
      </c>
      <c r="P517" s="26">
        <f>IF([1]DRUM!M494="","",[1]DRUM!M494)</f>
        <v>190</v>
      </c>
      <c r="Q517" s="26">
        <f>IF([1]DRUM!N494="","",[1]DRUM!N494)</f>
        <v>5.2042445802123414</v>
      </c>
      <c r="R517" s="26" t="str">
        <f t="shared" si="78"/>
        <v>Export - Europe</v>
      </c>
      <c r="S517" s="26">
        <f ca="1">IF(N517="",0,
IF(Knee_Application="YES",Knee_Width,IF(Knee_Application="NO",0,
IF(OR(Cable_Type="OH",SearchData("Conductor",Cable_Desc)),0,
IF(N517="Steel Drum",Knee_Width,
IF(N517="Plywood Drum",0,
IF(Country="UAE",0,
IF(AND(OR(SearchData("LSHF",Cable_Desc),SearchData("LSZH",Cable_Desc),SearchData("LS0H",Cable_Desc),SearchData("LSOH",Cable_Desc)),D.nom&gt;40),Knee_Width,
IF(AND(Country="Egypt",D.nom&gt;60),Knee_Width,
IF(AND(Country&lt;&gt;"Egypt",D.nom&gt;35),Knee_Width,
0))))))))))</f>
        <v>125</v>
      </c>
      <c r="T517" s="118">
        <f t="shared" ca="1" si="73"/>
        <v>11</v>
      </c>
      <c r="U517" s="118">
        <f t="shared" ca="1" si="74"/>
        <v>2</v>
      </c>
      <c r="V517" s="117">
        <f t="shared" ca="1" si="75"/>
        <v>144.67159833487139</v>
      </c>
      <c r="W517" s="64">
        <f t="shared" ca="1" si="76"/>
        <v>1</v>
      </c>
      <c r="X517" s="64">
        <f t="shared" ca="1" si="79"/>
        <v>1</v>
      </c>
      <c r="Y517" s="64">
        <f t="shared" ca="1" si="77"/>
        <v>0</v>
      </c>
      <c r="AM517" s="156"/>
    </row>
    <row r="518" spans="1:39">
      <c r="A518" s="12">
        <f t="shared" ca="1" si="70"/>
        <v>0</v>
      </c>
      <c r="B518" s="12" t="str">
        <f>IF([1]DRUM!A495="","",[1]DRUM!A495)</f>
        <v>Export - Europe</v>
      </c>
      <c r="C518" s="12">
        <f t="shared" ca="1" si="71"/>
        <v>0</v>
      </c>
      <c r="D518" s="155">
        <f t="shared" ca="1" si="72"/>
        <v>0</v>
      </c>
      <c r="E518" s="26" t="str">
        <f>IF([1]DRUM!B495="","",[1]DRUM!B495)</f>
        <v>WDB290006</v>
      </c>
      <c r="F518" s="26">
        <f>IF([1]DRUM!C495="","",[1]DRUM!C495)</f>
        <v>2950</v>
      </c>
      <c r="G518" s="26">
        <f>IF([1]DRUM!D495="","",[1]DRUM!D495)</f>
        <v>2900</v>
      </c>
      <c r="H518" s="26">
        <f>IF([1]DRUM!E495="","",[1]DRUM!E495)</f>
        <v>2050</v>
      </c>
      <c r="I518" s="26">
        <f>IF([1]DRUM!F495="","",[1]DRUM!F495)</f>
        <v>1500</v>
      </c>
      <c r="J518" s="26">
        <f>IF([1]DRUM!G495="","",[1]DRUM!G495)</f>
        <v>1700</v>
      </c>
      <c r="K518" s="26">
        <f>IF([1]DRUM!H495="","",[1]DRUM!H495)</f>
        <v>1700</v>
      </c>
      <c r="L518" s="26" t="str">
        <f>IF([1]DRUM!I495="","",[1]DRUM!I495)</f>
        <v/>
      </c>
      <c r="M518" s="26">
        <f>IF([1]DRUM!J495="","",
IF(AND([1]DRUM!K495="Wooden Drum",[1]DRUM!J495&gt;Max_WD_Capacity),Max_WD_Capacity,
[1]DRUM!J495))</f>
        <v>2500</v>
      </c>
      <c r="N518" s="26" t="str">
        <f>IF([1]DRUM!K495="","",[1]DRUM!K495)</f>
        <v>Wooden Drum</v>
      </c>
      <c r="O518" s="26">
        <f>IF([1]DRUM!L495="","",[1]DRUM!L495)</f>
        <v>700</v>
      </c>
      <c r="P518" s="26">
        <f>IF([1]DRUM!M495="","",[1]DRUM!M495)</f>
        <v>197</v>
      </c>
      <c r="Q518" s="26">
        <f>IF([1]DRUM!N495="","",[1]DRUM!N495)</f>
        <v>4.9568441587421459</v>
      </c>
      <c r="R518" s="26" t="str">
        <f t="shared" si="78"/>
        <v>Export - Europe</v>
      </c>
      <c r="S518" s="26">
        <f ca="1">IF(N518="",0,
IF(Knee_Application="YES",Knee_Width,IF(Knee_Application="NO",0,
IF(OR(Cable_Type="OH",SearchData("Conductor",Cable_Desc)),0,
IF(N518="Steel Drum",Knee_Width,
IF(N518="Plywood Drum",0,
IF(Country="UAE",0,
IF(AND(OR(SearchData("LSHF",Cable_Desc),SearchData("LSZH",Cable_Desc),SearchData("LS0H",Cable_Desc),SearchData("LSOH",Cable_Desc)),D.nom&gt;40),Knee_Width,
IF(AND(Country="Egypt",D.nom&gt;60),Knee_Width,
IF(AND(Country&lt;&gt;"Egypt",D.nom&gt;35),Knee_Width,
0))))))))))</f>
        <v>125</v>
      </c>
      <c r="T518" s="118">
        <f t="shared" ca="1" si="73"/>
        <v>11</v>
      </c>
      <c r="U518" s="118">
        <f t="shared" ca="1" si="74"/>
        <v>2</v>
      </c>
      <c r="V518" s="117">
        <f t="shared" ca="1" si="75"/>
        <v>158.49460601066647</v>
      </c>
      <c r="W518" s="64">
        <f t="shared" ca="1" si="76"/>
        <v>1</v>
      </c>
      <c r="X518" s="64">
        <f t="shared" ca="1" si="79"/>
        <v>0</v>
      </c>
      <c r="Y518" s="64">
        <f t="shared" ca="1" si="77"/>
        <v>0</v>
      </c>
      <c r="AM518" s="156"/>
    </row>
    <row r="519" spans="1:39">
      <c r="A519" s="12">
        <f t="shared" ca="1" si="70"/>
        <v>0</v>
      </c>
      <c r="B519" s="12" t="str">
        <f>IF([1]DRUM!A496="","",[1]DRUM!A496)</f>
        <v>Export - Europe</v>
      </c>
      <c r="C519" s="12">
        <f t="shared" ca="1" si="71"/>
        <v>0</v>
      </c>
      <c r="D519" s="155">
        <f t="shared" ca="1" si="72"/>
        <v>0</v>
      </c>
      <c r="E519" s="26" t="str">
        <f>IF([1]DRUM!B496="","",[1]DRUM!B496)</f>
        <v>WDB290005</v>
      </c>
      <c r="F519" s="26">
        <f>IF([1]DRUM!C496="","",[1]DRUM!C496)</f>
        <v>2950</v>
      </c>
      <c r="G519" s="26">
        <f>IF([1]DRUM!D496="","",[1]DRUM!D496)</f>
        <v>2900</v>
      </c>
      <c r="H519" s="26">
        <f>IF([1]DRUM!E496="","",[1]DRUM!E496)</f>
        <v>1950</v>
      </c>
      <c r="I519" s="26">
        <f>IF([1]DRUM!F496="","",[1]DRUM!F496)</f>
        <v>1500</v>
      </c>
      <c r="J519" s="26">
        <f>IF([1]DRUM!G496="","",[1]DRUM!G496)</f>
        <v>1700</v>
      </c>
      <c r="K519" s="26">
        <f>IF([1]DRUM!H496="","",[1]DRUM!H496)</f>
        <v>1700</v>
      </c>
      <c r="L519" s="26" t="str">
        <f>IF([1]DRUM!I496="","",[1]DRUM!I496)</f>
        <v>Supported</v>
      </c>
      <c r="M519" s="26">
        <f>IF([1]DRUM!J496="","",
IF(AND([1]DRUM!K496="Wooden Drum",[1]DRUM!J496&gt;Max_WD_Capacity),Max_WD_Capacity,
[1]DRUM!J496))</f>
        <v>5000</v>
      </c>
      <c r="N519" s="26" t="str">
        <f>IF([1]DRUM!K496="","",[1]DRUM!K496)</f>
        <v>Wooden Drum</v>
      </c>
      <c r="O519" s="26">
        <f>IF([1]DRUM!L496="","",[1]DRUM!L496)</f>
        <v>760</v>
      </c>
      <c r="P519" s="26">
        <f>IF([1]DRUM!M496="","",[1]DRUM!M496)</f>
        <v>197</v>
      </c>
      <c r="Q519" s="26">
        <f>IF([1]DRUM!N496="","",[1]DRUM!N496)</f>
        <v>5.4280830567806149</v>
      </c>
      <c r="R519" s="26" t="str">
        <f t="shared" si="78"/>
        <v>Export - Europe</v>
      </c>
      <c r="S519" s="26">
        <f ca="1">IF(N519="",0,
IF(Knee_Application="YES",Knee_Width,IF(Knee_Application="NO",0,
IF(OR(Cable_Type="OH",SearchData("Conductor",Cable_Desc)),0,
IF(N519="Steel Drum",Knee_Width,
IF(N519="Plywood Drum",0,
IF(Country="UAE",0,
IF(AND(OR(SearchData("LSHF",Cable_Desc),SearchData("LSZH",Cable_Desc),SearchData("LS0H",Cable_Desc),SearchData("LSOH",Cable_Desc)),D.nom&gt;40),Knee_Width,
IF(AND(Country="Egypt",D.nom&gt;60),Knee_Width,
IF(AND(Country&lt;&gt;"Egypt",D.nom&gt;35),Knee_Width,
0))))))))))</f>
        <v>125</v>
      </c>
      <c r="T519" s="118">
        <f t="shared" ca="1" si="73"/>
        <v>11</v>
      </c>
      <c r="U519" s="118">
        <f t="shared" ca="1" si="74"/>
        <v>2</v>
      </c>
      <c r="V519" s="117">
        <f t="shared" ca="1" si="75"/>
        <v>151.58310217276895</v>
      </c>
      <c r="W519" s="64">
        <f t="shared" ca="1" si="76"/>
        <v>1</v>
      </c>
      <c r="X519" s="64">
        <f t="shared" ca="1" si="79"/>
        <v>1</v>
      </c>
      <c r="Y519" s="64">
        <f t="shared" ca="1" si="77"/>
        <v>0</v>
      </c>
      <c r="AM519" s="156"/>
    </row>
    <row r="520" spans="1:39">
      <c r="A520" s="12">
        <f t="shared" ca="1" si="70"/>
        <v>0</v>
      </c>
      <c r="B520" s="12" t="str">
        <f>IF([1]DRUM!A497="","",[1]DRUM!A497)</f>
        <v>Local</v>
      </c>
      <c r="C520" s="12">
        <f t="shared" ca="1" si="71"/>
        <v>1</v>
      </c>
      <c r="D520" s="155">
        <f t="shared" ca="1" si="72"/>
        <v>0</v>
      </c>
      <c r="E520" s="26" t="str">
        <f>IF([1]DRUM!B497="","",[1]DRUM!B497)</f>
        <v>WDB06300L</v>
      </c>
      <c r="F520" s="26">
        <f>IF([1]DRUM!C497="","",[1]DRUM!C497)</f>
        <v>680</v>
      </c>
      <c r="G520" s="26">
        <f>IF([1]DRUM!D497="","",[1]DRUM!D497)</f>
        <v>630</v>
      </c>
      <c r="H520" s="26">
        <f>IF([1]DRUM!E497="","",[1]DRUM!E497)</f>
        <v>400</v>
      </c>
      <c r="I520" s="26">
        <f>IF([1]DRUM!F497="","",[1]DRUM!F497)</f>
        <v>410</v>
      </c>
      <c r="J520" s="26">
        <f>IF([1]DRUM!G497="","",[1]DRUM!G497)</f>
        <v>560</v>
      </c>
      <c r="K520" s="26">
        <f>IF([1]DRUM!H497="","",[1]DRUM!H497)</f>
        <v>560</v>
      </c>
      <c r="L520" s="26" t="str">
        <f>IF([1]DRUM!I497="","",[1]DRUM!I497)</f>
        <v/>
      </c>
      <c r="M520" s="26">
        <f>IF([1]DRUM!J497="","",
IF(AND([1]DRUM!K497="Wooden Drum",[1]DRUM!J497&gt;Max_WD_Capacity),Max_WD_Capacity,
[1]DRUM!J497))</f>
        <v>600</v>
      </c>
      <c r="N520" s="26" t="str">
        <f>IF([1]DRUM!K497="","",[1]DRUM!K497)</f>
        <v>Wooden Drum</v>
      </c>
      <c r="O520" s="26">
        <f>IF([1]DRUM!L497="","",[1]DRUM!L497)</f>
        <v>20</v>
      </c>
      <c r="P520" s="26">
        <f>IF([1]DRUM!M497="","",[1]DRUM!M497)</f>
        <v>15</v>
      </c>
      <c r="Q520" s="26">
        <f>IF([1]DRUM!N497="","",[1]DRUM!N497)</f>
        <v>7.6284938212630743E-2</v>
      </c>
      <c r="R520" s="26" t="str">
        <f t="shared" si="78"/>
        <v>Local</v>
      </c>
      <c r="S520" s="26">
        <f ca="1">IF(N520="",0,
IF(Knee_Application="YES",Knee_Width,IF(Knee_Application="NO",0,
IF(OR(Cable_Type="OH",SearchData("Conductor",Cable_Desc)),0,
IF(N520="Steel Drum",Knee_Width,
IF(N520="Plywood Drum",0,
IF(Country="UAE",0,
IF(AND(OR(SearchData("LSHF",Cable_Desc),SearchData("LSZH",Cable_Desc),SearchData("LS0H",Cable_Desc),SearchData("LSOH",Cable_Desc)),D.nom&gt;40),Knee_Width,
IF(AND(Country="Egypt",D.nom&gt;60),Knee_Width,
IF(AND(Country&lt;&gt;"Egypt",D.nom&gt;35),Knee_Width,
0))))))))))</f>
        <v>125</v>
      </c>
      <c r="T520" s="118">
        <f t="shared" ca="1" si="73"/>
        <v>2</v>
      </c>
      <c r="U520" s="118">
        <f t="shared" ca="1" si="74"/>
        <v>0</v>
      </c>
      <c r="V520" s="117">
        <f t="shared" ca="1" si="75"/>
        <v>0</v>
      </c>
      <c r="W520" s="64">
        <f t="shared" ca="1" si="76"/>
        <v>0</v>
      </c>
      <c r="X520" s="64">
        <f t="shared" ca="1" si="79"/>
        <v>0</v>
      </c>
      <c r="Y520" s="64">
        <f t="shared" ca="1" si="77"/>
        <v>0</v>
      </c>
      <c r="AM520" s="156"/>
    </row>
    <row r="521" spans="1:39">
      <c r="A521" s="12">
        <f t="shared" ca="1" si="70"/>
        <v>0</v>
      </c>
      <c r="B521" s="12" t="str">
        <f>IF([1]DRUM!A498="","",[1]DRUM!A498)</f>
        <v>Local</v>
      </c>
      <c r="C521" s="12">
        <f t="shared" ca="1" si="71"/>
        <v>1</v>
      </c>
      <c r="D521" s="155">
        <f t="shared" ca="1" si="72"/>
        <v>0</v>
      </c>
      <c r="E521" s="26" t="str">
        <f>IF([1]DRUM!B498="","",[1]DRUM!B498)</f>
        <v>WDB07000L</v>
      </c>
      <c r="F521" s="26">
        <f>IF([1]DRUM!C498="","",[1]DRUM!C498)</f>
        <v>750</v>
      </c>
      <c r="G521" s="26">
        <f>IF([1]DRUM!D498="","",[1]DRUM!D498)</f>
        <v>700</v>
      </c>
      <c r="H521" s="26">
        <f>IF([1]DRUM!E498="","",[1]DRUM!E498)</f>
        <v>400</v>
      </c>
      <c r="I521" s="26">
        <f>IF([1]DRUM!F498="","",[1]DRUM!F498)</f>
        <v>410</v>
      </c>
      <c r="J521" s="26">
        <f>IF([1]DRUM!G498="","",[1]DRUM!G498)</f>
        <v>560</v>
      </c>
      <c r="K521" s="26">
        <f>IF([1]DRUM!H498="","",[1]DRUM!H498)</f>
        <v>560</v>
      </c>
      <c r="L521" s="26" t="str">
        <f>IF([1]DRUM!I498="","",[1]DRUM!I498)</f>
        <v/>
      </c>
      <c r="M521" s="26">
        <f>IF([1]DRUM!J498="","",
IF(AND([1]DRUM!K498="Wooden Drum",[1]DRUM!J498&gt;Max_WD_Capacity),Max_WD_Capacity,
[1]DRUM!J498))</f>
        <v>700</v>
      </c>
      <c r="N521" s="26" t="str">
        <f>IF([1]DRUM!K498="","",[1]DRUM!K498)</f>
        <v>Wooden Drum</v>
      </c>
      <c r="O521" s="26">
        <f>IF([1]DRUM!L498="","",[1]DRUM!L498)</f>
        <v>25</v>
      </c>
      <c r="P521" s="26">
        <f>IF([1]DRUM!M498="","",[1]DRUM!M498)</f>
        <v>16</v>
      </c>
      <c r="Q521" s="26">
        <f>IF([1]DRUM!N498="","",[1]DRUM!N498)</f>
        <v>0.10626437150767476</v>
      </c>
      <c r="R521" s="26" t="str">
        <f t="shared" si="78"/>
        <v>Local</v>
      </c>
      <c r="S521" s="26">
        <f ca="1">IF(N521="",0,
IF(Knee_Application="YES",Knee_Width,IF(Knee_Application="NO",0,
IF(OR(Cable_Type="OH",SearchData("Conductor",Cable_Desc)),0,
IF(N521="Steel Drum",Knee_Width,
IF(N521="Plywood Drum",0,
IF(Country="UAE",0,
IF(AND(OR(SearchData("LSHF",Cable_Desc),SearchData("LSZH",Cable_Desc),SearchData("LS0H",Cable_Desc),SearchData("LSOH",Cable_Desc)),D.nom&gt;40),Knee_Width,
IF(AND(Country="Egypt",D.nom&gt;60),Knee_Width,
IF(AND(Country&lt;&gt;"Egypt",D.nom&gt;35),Knee_Width,
0))))))))))</f>
        <v>125</v>
      </c>
      <c r="T521" s="118">
        <f t="shared" ca="1" si="73"/>
        <v>2</v>
      </c>
      <c r="U521" s="118">
        <f t="shared" ca="1" si="74"/>
        <v>0</v>
      </c>
      <c r="V521" s="117">
        <f t="shared" ca="1" si="75"/>
        <v>0</v>
      </c>
      <c r="W521" s="64">
        <f t="shared" ca="1" si="76"/>
        <v>0</v>
      </c>
      <c r="X521" s="64">
        <f t="shared" ca="1" si="79"/>
        <v>0</v>
      </c>
      <c r="Y521" s="64">
        <f t="shared" ca="1" si="77"/>
        <v>0</v>
      </c>
      <c r="AM521" s="156"/>
    </row>
    <row r="522" spans="1:39">
      <c r="A522" s="12">
        <f t="shared" ca="1" si="70"/>
        <v>0</v>
      </c>
      <c r="B522" s="12" t="str">
        <f>IF([1]DRUM!A499="","",[1]DRUM!A499)</f>
        <v>Local</v>
      </c>
      <c r="C522" s="12">
        <f t="shared" ca="1" si="71"/>
        <v>1</v>
      </c>
      <c r="D522" s="155">
        <f t="shared" ca="1" si="72"/>
        <v>0</v>
      </c>
      <c r="E522" s="26" t="str">
        <f>IF([1]DRUM!B499="","",[1]DRUM!B499)</f>
        <v>WDB07002L</v>
      </c>
      <c r="F522" s="26">
        <f>IF([1]DRUM!C499="","",[1]DRUM!C499)</f>
        <v>750</v>
      </c>
      <c r="G522" s="26">
        <f>IF([1]DRUM!D499="","",[1]DRUM!D499)</f>
        <v>700</v>
      </c>
      <c r="H522" s="26">
        <f>IF([1]DRUM!E499="","",[1]DRUM!E499)</f>
        <v>500</v>
      </c>
      <c r="I522" s="26">
        <f>IF([1]DRUM!F499="","",[1]DRUM!F499)</f>
        <v>610</v>
      </c>
      <c r="J522" s="26">
        <f>IF([1]DRUM!G499="","",[1]DRUM!G499)</f>
        <v>750</v>
      </c>
      <c r="K522" s="26">
        <f>IF([1]DRUM!H499="","",[1]DRUM!H499)</f>
        <v>750</v>
      </c>
      <c r="L522" s="26" t="str">
        <f>IF([1]DRUM!I499="","",[1]DRUM!I499)</f>
        <v/>
      </c>
      <c r="M522" s="26">
        <f>IF([1]DRUM!J499="","",
IF(AND([1]DRUM!K499="Wooden Drum",[1]DRUM!J499&gt;Max_WD_Capacity),Max_WD_Capacity,
[1]DRUM!J499))</f>
        <v>200</v>
      </c>
      <c r="N522" s="26" t="str">
        <f>IF([1]DRUM!K499="","",[1]DRUM!K499)</f>
        <v>Wooden Drum</v>
      </c>
      <c r="O522" s="26">
        <f>IF([1]DRUM!L499="","",[1]DRUM!L499)</f>
        <v>25</v>
      </c>
      <c r="P522" s="26">
        <f>IF([1]DRUM!M499="","",[1]DRUM!M499)</f>
        <v>22</v>
      </c>
      <c r="Q522" s="26">
        <f>IF([1]DRUM!N499="","",[1]DRUM!N499)</f>
        <v>0.11498229112138643</v>
      </c>
      <c r="R522" s="26" t="str">
        <f t="shared" si="78"/>
        <v>Local</v>
      </c>
      <c r="S522" s="26">
        <f ca="1">IF(N522="",0,
IF(Knee_Application="YES",Knee_Width,IF(Knee_Application="NO",0,
IF(OR(Cable_Type="OH",SearchData("Conductor",Cable_Desc)),0,
IF(N522="Steel Drum",Knee_Width,
IF(N522="Plywood Drum",0,
IF(Country="UAE",0,
IF(AND(OR(SearchData("LSHF",Cable_Desc),SearchData("LSZH",Cable_Desc),SearchData("LS0H",Cable_Desc),SearchData("LSOH",Cable_Desc)),D.nom&gt;40),Knee_Width,
IF(AND(Country="Egypt",D.nom&gt;60),Knee_Width,
IF(AND(Country&lt;&gt;"Egypt",D.nom&gt;35),Knee_Width,
0))))))))))</f>
        <v>125</v>
      </c>
      <c r="T522" s="118">
        <f t="shared" ca="1" si="73"/>
        <v>3</v>
      </c>
      <c r="U522" s="118">
        <f t="shared" ca="1" si="74"/>
        <v>0</v>
      </c>
      <c r="V522" s="117">
        <f t="shared" ca="1" si="75"/>
        <v>0</v>
      </c>
      <c r="W522" s="64">
        <f t="shared" ca="1" si="76"/>
        <v>0</v>
      </c>
      <c r="X522" s="64">
        <f t="shared" ca="1" si="79"/>
        <v>0</v>
      </c>
      <c r="Y522" s="64">
        <f t="shared" ca="1" si="77"/>
        <v>0</v>
      </c>
      <c r="AM522" s="156"/>
    </row>
    <row r="523" spans="1:39">
      <c r="A523" s="12">
        <f t="shared" ca="1" si="70"/>
        <v>0</v>
      </c>
      <c r="B523" s="12" t="str">
        <f>IF([1]DRUM!A500="","",[1]DRUM!A500)</f>
        <v>Local</v>
      </c>
      <c r="C523" s="12">
        <f t="shared" ca="1" si="71"/>
        <v>1</v>
      </c>
      <c r="D523" s="155">
        <f t="shared" ca="1" si="72"/>
        <v>0</v>
      </c>
      <c r="E523" s="26" t="str">
        <f>IF([1]DRUM!B500="","",[1]DRUM!B500)</f>
        <v>WDB07001L</v>
      </c>
      <c r="F523" s="26">
        <f>IF([1]DRUM!C500="","",[1]DRUM!C500)</f>
        <v>750</v>
      </c>
      <c r="G523" s="26">
        <f>IF([1]DRUM!D500="","",[1]DRUM!D500)</f>
        <v>700</v>
      </c>
      <c r="H523" s="26">
        <f>IF([1]DRUM!E500="","",[1]DRUM!E500)</f>
        <v>400</v>
      </c>
      <c r="I523" s="26">
        <f>IF([1]DRUM!F500="","",[1]DRUM!F500)</f>
        <v>610</v>
      </c>
      <c r="J523" s="26">
        <f>IF([1]DRUM!G500="","",[1]DRUM!G500)</f>
        <v>750</v>
      </c>
      <c r="K523" s="26">
        <f>IF([1]DRUM!H500="","",[1]DRUM!H500)</f>
        <v>750</v>
      </c>
      <c r="L523" s="26" t="str">
        <f>IF([1]DRUM!I500="","",[1]DRUM!I500)</f>
        <v/>
      </c>
      <c r="M523" s="26">
        <f>IF([1]DRUM!J500="","",
IF(AND([1]DRUM!K500="Wooden Drum",[1]DRUM!J500&gt;Max_WD_Capacity),Max_WD_Capacity,
[1]DRUM!J500))</f>
        <v>500</v>
      </c>
      <c r="N523" s="26" t="str">
        <f>IF([1]DRUM!K500="","",[1]DRUM!K500)</f>
        <v>Wooden Drum</v>
      </c>
      <c r="O523" s="26">
        <f>IF([1]DRUM!L500="","",[1]DRUM!L500)</f>
        <v>25</v>
      </c>
      <c r="P523" s="26">
        <f>IF([1]DRUM!M500="","",[1]DRUM!M500)</f>
        <v>22</v>
      </c>
      <c r="Q523" s="26">
        <f>IF([1]DRUM!N500="","",[1]DRUM!N500)</f>
        <v>0.15810065029190631</v>
      </c>
      <c r="R523" s="26" t="str">
        <f t="shared" si="78"/>
        <v>Local</v>
      </c>
      <c r="S523" s="26">
        <f ca="1">IF(N523="",0,
IF(Knee_Application="YES",Knee_Width,IF(Knee_Application="NO",0,
IF(OR(Cable_Type="OH",SearchData("Conductor",Cable_Desc)),0,
IF(N523="Steel Drum",Knee_Width,
IF(N523="Plywood Drum",0,
IF(Country="UAE",0,
IF(AND(OR(SearchData("LSHF",Cable_Desc),SearchData("LSZH",Cable_Desc),SearchData("LS0H",Cable_Desc),SearchData("LSOH",Cable_Desc)),D.nom&gt;40),Knee_Width,
IF(AND(Country="Egypt",D.nom&gt;60),Knee_Width,
IF(AND(Country&lt;&gt;"Egypt",D.nom&gt;35),Knee_Width,
0))))))))))</f>
        <v>125</v>
      </c>
      <c r="T523" s="118">
        <f t="shared" ca="1" si="73"/>
        <v>3</v>
      </c>
      <c r="U523" s="118">
        <f t="shared" ca="1" si="74"/>
        <v>0</v>
      </c>
      <c r="V523" s="117">
        <f t="shared" ca="1" si="75"/>
        <v>0</v>
      </c>
      <c r="W523" s="64">
        <f t="shared" ca="1" si="76"/>
        <v>0</v>
      </c>
      <c r="X523" s="64">
        <f t="shared" ca="1" si="79"/>
        <v>0</v>
      </c>
      <c r="Y523" s="64">
        <f t="shared" ca="1" si="77"/>
        <v>0</v>
      </c>
      <c r="AM523" s="156"/>
    </row>
    <row r="524" spans="1:39">
      <c r="A524" s="12">
        <f t="shared" ca="1" si="70"/>
        <v>0</v>
      </c>
      <c r="B524" s="12" t="str">
        <f>IF([1]DRUM!A501="","",[1]DRUM!A501)</f>
        <v>Local</v>
      </c>
      <c r="C524" s="12">
        <f t="shared" ca="1" si="71"/>
        <v>1</v>
      </c>
      <c r="D524" s="155">
        <f t="shared" ca="1" si="72"/>
        <v>0</v>
      </c>
      <c r="E524" s="26" t="str">
        <f>IF([1]DRUM!B501="","",[1]DRUM!B501)</f>
        <v>WDB08000L</v>
      </c>
      <c r="F524" s="26">
        <f>IF([1]DRUM!C501="","",[1]DRUM!C501)</f>
        <v>850</v>
      </c>
      <c r="G524" s="26">
        <f>IF([1]DRUM!D501="","",[1]DRUM!D501)</f>
        <v>800</v>
      </c>
      <c r="H524" s="26">
        <f>IF([1]DRUM!E501="","",[1]DRUM!E501)</f>
        <v>400</v>
      </c>
      <c r="I524" s="26">
        <f>IF([1]DRUM!F501="","",[1]DRUM!F501)</f>
        <v>610</v>
      </c>
      <c r="J524" s="26">
        <f>IF([1]DRUM!G501="","",[1]DRUM!G501)</f>
        <v>750</v>
      </c>
      <c r="K524" s="26">
        <f>IF([1]DRUM!H501="","",[1]DRUM!H501)</f>
        <v>750</v>
      </c>
      <c r="L524" s="26" t="str">
        <f>IF([1]DRUM!I501="","",[1]DRUM!I501)</f>
        <v/>
      </c>
      <c r="M524" s="26">
        <f>IF([1]DRUM!J501="","",
IF(AND([1]DRUM!K501="Wooden Drum",[1]DRUM!J501&gt;Max_WD_Capacity),Max_WD_Capacity,
[1]DRUM!J501))</f>
        <v>900</v>
      </c>
      <c r="N524" s="26" t="str">
        <f>IF([1]DRUM!K501="","",[1]DRUM!K501)</f>
        <v>Wooden Drum</v>
      </c>
      <c r="O524" s="26">
        <f>IF([1]DRUM!L501="","",[1]DRUM!L501)</f>
        <v>40</v>
      </c>
      <c r="P524" s="26">
        <f>IF([1]DRUM!M501="","",[1]DRUM!M501)</f>
        <v>25</v>
      </c>
      <c r="Q524" s="26">
        <f>IF([1]DRUM!N501="","",[1]DRUM!N501)</f>
        <v>0.22996458224277286</v>
      </c>
      <c r="R524" s="26" t="str">
        <f t="shared" si="78"/>
        <v>Local</v>
      </c>
      <c r="S524" s="26">
        <f ca="1">IF(N524="",0,
IF(Knee_Application="YES",Knee_Width,IF(Knee_Application="NO",0,
IF(OR(Cable_Type="OH",SearchData("Conductor",Cable_Desc)),0,
IF(N524="Steel Drum",Knee_Width,
IF(N524="Plywood Drum",0,
IF(Country="UAE",0,
IF(AND(OR(SearchData("LSHF",Cable_Desc),SearchData("LSZH",Cable_Desc),SearchData("LS0H",Cable_Desc),SearchData("LSOH",Cable_Desc)),D.nom&gt;40),Knee_Width,
IF(AND(Country="Egypt",D.nom&gt;60),Knee_Width,
IF(AND(Country&lt;&gt;"Egypt",D.nom&gt;35),Knee_Width,
0))))))))))</f>
        <v>125</v>
      </c>
      <c r="T524" s="118">
        <f t="shared" ca="1" si="73"/>
        <v>3</v>
      </c>
      <c r="U524" s="118">
        <f t="shared" ca="1" si="74"/>
        <v>0</v>
      </c>
      <c r="V524" s="117">
        <f t="shared" ca="1" si="75"/>
        <v>0</v>
      </c>
      <c r="W524" s="64">
        <f t="shared" ca="1" si="76"/>
        <v>0</v>
      </c>
      <c r="X524" s="64">
        <f t="shared" ca="1" si="79"/>
        <v>0</v>
      </c>
      <c r="Y524" s="64">
        <f t="shared" ca="1" si="77"/>
        <v>0</v>
      </c>
      <c r="AM524" s="156"/>
    </row>
    <row r="525" spans="1:39">
      <c r="A525" s="12">
        <f t="shared" ca="1" si="70"/>
        <v>0</v>
      </c>
      <c r="B525" s="12" t="str">
        <f>IF([1]DRUM!A502="","",[1]DRUM!A502)</f>
        <v>Local</v>
      </c>
      <c r="C525" s="12">
        <f t="shared" ca="1" si="71"/>
        <v>1</v>
      </c>
      <c r="D525" s="155">
        <f t="shared" ca="1" si="72"/>
        <v>0</v>
      </c>
      <c r="E525" s="26" t="str">
        <f>IF([1]DRUM!B502="","",[1]DRUM!B502)</f>
        <v>WDB09001L</v>
      </c>
      <c r="F525" s="26">
        <f>IF([1]DRUM!C502="","",[1]DRUM!C502)</f>
        <v>950</v>
      </c>
      <c r="G525" s="26">
        <f>IF([1]DRUM!D502="","",[1]DRUM!D502)</f>
        <v>900</v>
      </c>
      <c r="H525" s="26">
        <f>IF([1]DRUM!E502="","",[1]DRUM!E502)</f>
        <v>600</v>
      </c>
      <c r="I525" s="26">
        <f>IF([1]DRUM!F502="","",[1]DRUM!F502)</f>
        <v>590</v>
      </c>
      <c r="J525" s="26">
        <f>IF([1]DRUM!G502="","",[1]DRUM!G502)</f>
        <v>750</v>
      </c>
      <c r="K525" s="26">
        <f>IF([1]DRUM!H502="","",[1]DRUM!H502)</f>
        <v>750</v>
      </c>
      <c r="L525" s="26" t="str">
        <f>IF([1]DRUM!I502="","",[1]DRUM!I502)</f>
        <v/>
      </c>
      <c r="M525" s="26">
        <f>IF([1]DRUM!J502="","",
IF(AND([1]DRUM!K502="Wooden Drum",[1]DRUM!J502&gt;Max_WD_Capacity),Max_WD_Capacity,
[1]DRUM!J502))</f>
        <v>1000</v>
      </c>
      <c r="N525" s="26" t="str">
        <f>IF([1]DRUM!K502="","",[1]DRUM!K502)</f>
        <v>Wooden Drum</v>
      </c>
      <c r="O525" s="26">
        <f>IF([1]DRUM!L502="","",[1]DRUM!L502)</f>
        <v>65</v>
      </c>
      <c r="P525" s="26">
        <f>IF([1]DRUM!M502="","",[1]DRUM!M502)</f>
        <v>28</v>
      </c>
      <c r="Q525" s="26">
        <f>IF([1]DRUM!N502="","",[1]DRUM!N502)</f>
        <v>0.20852321238202251</v>
      </c>
      <c r="R525" s="26" t="str">
        <f t="shared" si="78"/>
        <v>Local</v>
      </c>
      <c r="S525" s="26">
        <f ca="1">IF(N525="",0,
IF(Knee_Application="YES",Knee_Width,IF(Knee_Application="NO",0,
IF(OR(Cable_Type="OH",SearchData("Conductor",Cable_Desc)),0,
IF(N525="Steel Drum",Knee_Width,
IF(N525="Plywood Drum",0,
IF(Country="UAE",0,
IF(AND(OR(SearchData("LSHF",Cable_Desc),SearchData("LSZH",Cable_Desc),SearchData("LS0H",Cable_Desc),SearchData("LSOH",Cable_Desc)),D.nom&gt;40),Knee_Width,
IF(AND(Country="Egypt",D.nom&gt;60),Knee_Width,
IF(AND(Country&lt;&gt;"Egypt",D.nom&gt;35),Knee_Width,
0))))))))))</f>
        <v>125</v>
      </c>
      <c r="T525" s="118">
        <f t="shared" ca="1" si="73"/>
        <v>3</v>
      </c>
      <c r="U525" s="118">
        <f t="shared" ca="1" si="74"/>
        <v>0</v>
      </c>
      <c r="V525" s="117">
        <f t="shared" ca="1" si="75"/>
        <v>0</v>
      </c>
      <c r="W525" s="64">
        <f t="shared" ca="1" si="76"/>
        <v>0</v>
      </c>
      <c r="X525" s="64">
        <f t="shared" ca="1" si="79"/>
        <v>0</v>
      </c>
      <c r="Y525" s="64">
        <f t="shared" ca="1" si="77"/>
        <v>0</v>
      </c>
      <c r="AM525" s="156"/>
    </row>
    <row r="526" spans="1:39">
      <c r="A526" s="12">
        <f t="shared" ca="1" si="70"/>
        <v>0</v>
      </c>
      <c r="B526" s="12" t="str">
        <f>IF([1]DRUM!A503="","",[1]DRUM!A503)</f>
        <v>Local</v>
      </c>
      <c r="C526" s="12">
        <f t="shared" ca="1" si="71"/>
        <v>1</v>
      </c>
      <c r="D526" s="155">
        <f t="shared" ca="1" si="72"/>
        <v>0</v>
      </c>
      <c r="E526" s="26" t="str">
        <f>IF([1]DRUM!B503="","",[1]DRUM!B503)</f>
        <v>WDB09000L</v>
      </c>
      <c r="F526" s="26">
        <f>IF([1]DRUM!C503="","",[1]DRUM!C503)</f>
        <v>950</v>
      </c>
      <c r="G526" s="26">
        <f>IF([1]DRUM!D503="","",[1]DRUM!D503)</f>
        <v>900</v>
      </c>
      <c r="H526" s="26">
        <f>IF([1]DRUM!E503="","",[1]DRUM!E503)</f>
        <v>500</v>
      </c>
      <c r="I526" s="26">
        <f>IF([1]DRUM!F503="","",[1]DRUM!F503)</f>
        <v>610</v>
      </c>
      <c r="J526" s="26">
        <f>IF([1]DRUM!G503="","",[1]DRUM!G503)</f>
        <v>750</v>
      </c>
      <c r="K526" s="26">
        <f>IF([1]DRUM!H503="","",[1]DRUM!H503)</f>
        <v>750</v>
      </c>
      <c r="L526" s="26" t="str">
        <f>IF([1]DRUM!I503="","",[1]DRUM!I503)</f>
        <v/>
      </c>
      <c r="M526" s="26">
        <f>IF([1]DRUM!J503="","",
IF(AND([1]DRUM!K503="Wooden Drum",[1]DRUM!J503&gt;Max_WD_Capacity),Max_WD_Capacity,
[1]DRUM!J503))</f>
        <v>1000</v>
      </c>
      <c r="N526" s="26" t="str">
        <f>IF([1]DRUM!K503="","",[1]DRUM!K503)</f>
        <v>Wooden Drum</v>
      </c>
      <c r="O526" s="26">
        <f>IF([1]DRUM!L503="","",[1]DRUM!L503)</f>
        <v>65</v>
      </c>
      <c r="P526" s="26">
        <f>IF([1]DRUM!M503="","",[1]DRUM!M503)</f>
        <v>28</v>
      </c>
      <c r="Q526" s="26">
        <f>IF([1]DRUM!N503="","",[1]DRUM!N503)</f>
        <v>0.26829201261656832</v>
      </c>
      <c r="R526" s="26" t="str">
        <f t="shared" si="78"/>
        <v>Local</v>
      </c>
      <c r="S526" s="26">
        <f ca="1">IF(N526="",0,
IF(Knee_Application="YES",Knee_Width,IF(Knee_Application="NO",0,
IF(OR(Cable_Type="OH",SearchData("Conductor",Cable_Desc)),0,
IF(N526="Steel Drum",Knee_Width,
IF(N526="Plywood Drum",0,
IF(Country="UAE",0,
IF(AND(OR(SearchData("LSHF",Cable_Desc),SearchData("LSZH",Cable_Desc),SearchData("LS0H",Cable_Desc),SearchData("LSOH",Cable_Desc)),D.nom&gt;40),Knee_Width,
IF(AND(Country="Egypt",D.nom&gt;60),Knee_Width,
IF(AND(Country&lt;&gt;"Egypt",D.nom&gt;35),Knee_Width,
0))))))))))</f>
        <v>125</v>
      </c>
      <c r="T526" s="118">
        <f t="shared" ca="1" si="73"/>
        <v>3</v>
      </c>
      <c r="U526" s="118">
        <f t="shared" ca="1" si="74"/>
        <v>0</v>
      </c>
      <c r="V526" s="117">
        <f t="shared" ca="1" si="75"/>
        <v>0</v>
      </c>
      <c r="W526" s="64">
        <f t="shared" ca="1" si="76"/>
        <v>0</v>
      </c>
      <c r="X526" s="64">
        <f t="shared" ca="1" si="79"/>
        <v>0</v>
      </c>
      <c r="Y526" s="64">
        <f t="shared" ca="1" si="77"/>
        <v>0</v>
      </c>
      <c r="AM526" s="156"/>
    </row>
    <row r="527" spans="1:39">
      <c r="A527" s="12">
        <f t="shared" ca="1" si="70"/>
        <v>0</v>
      </c>
      <c r="B527" s="12" t="str">
        <f>IF([1]DRUM!A504="","",[1]DRUM!A504)</f>
        <v>Local</v>
      </c>
      <c r="C527" s="12">
        <f t="shared" ca="1" si="71"/>
        <v>1</v>
      </c>
      <c r="D527" s="155">
        <f t="shared" ca="1" si="72"/>
        <v>0</v>
      </c>
      <c r="E527" s="26" t="str">
        <f>IF([1]DRUM!B504="","",[1]DRUM!B504)</f>
        <v>WDB10002L</v>
      </c>
      <c r="F527" s="26">
        <f>IF([1]DRUM!C504="","",[1]DRUM!C504)</f>
        <v>1050</v>
      </c>
      <c r="G527" s="26">
        <f>IF([1]DRUM!D504="","",[1]DRUM!D504)</f>
        <v>1000</v>
      </c>
      <c r="H527" s="26">
        <f>IF([1]DRUM!E504="","",[1]DRUM!E504)</f>
        <v>700</v>
      </c>
      <c r="I527" s="26">
        <f>IF([1]DRUM!F504="","",[1]DRUM!F504)</f>
        <v>590</v>
      </c>
      <c r="J527" s="26">
        <f>IF([1]DRUM!G504="","",[1]DRUM!G504)</f>
        <v>750</v>
      </c>
      <c r="K527" s="26">
        <f>IF([1]DRUM!H504="","",[1]DRUM!H504)</f>
        <v>750</v>
      </c>
      <c r="L527" s="26" t="str">
        <f>IF([1]DRUM!I504="","",[1]DRUM!I504)</f>
        <v/>
      </c>
      <c r="M527" s="26">
        <f>IF([1]DRUM!J504="","",
IF(AND([1]DRUM!K504="Wooden Drum",[1]DRUM!J504&gt;Max_WD_Capacity),Max_WD_Capacity,
[1]DRUM!J504))</f>
        <v>600</v>
      </c>
      <c r="N527" s="26" t="str">
        <f>IF([1]DRUM!K504="","",[1]DRUM!K504)</f>
        <v>Wooden Drum</v>
      </c>
      <c r="O527" s="26">
        <f>IF([1]DRUM!L504="","",[1]DRUM!L504)</f>
        <v>62</v>
      </c>
      <c r="P527" s="26">
        <f>IF([1]DRUM!M504="","",[1]DRUM!M504)</f>
        <v>31</v>
      </c>
      <c r="Q527" s="26">
        <f>IF([1]DRUM!N504="","",[1]DRUM!N504)</f>
        <v>0.23632630736629218</v>
      </c>
      <c r="R527" s="26" t="str">
        <f t="shared" si="78"/>
        <v>Local</v>
      </c>
      <c r="S527" s="26">
        <f ca="1">IF(N527="",0,
IF(Knee_Application="YES",Knee_Width,IF(Knee_Application="NO",0,
IF(OR(Cable_Type="OH",SearchData("Conductor",Cable_Desc)),0,
IF(N527="Steel Drum",Knee_Width,
IF(N527="Plywood Drum",0,
IF(Country="UAE",0,
IF(AND(OR(SearchData("LSHF",Cable_Desc),SearchData("LSZH",Cable_Desc),SearchData("LS0H",Cable_Desc),SearchData("LSOH",Cable_Desc)),D.nom&gt;40),Knee_Width,
IF(AND(Country="Egypt",D.nom&gt;60),Knee_Width,
IF(AND(Country&lt;&gt;"Egypt",D.nom&gt;35),Knee_Width,
0))))))))))</f>
        <v>125</v>
      </c>
      <c r="T527" s="118">
        <f t="shared" ca="1" si="73"/>
        <v>3</v>
      </c>
      <c r="U527" s="118">
        <f t="shared" ca="1" si="74"/>
        <v>0</v>
      </c>
      <c r="V527" s="117">
        <f t="shared" ca="1" si="75"/>
        <v>0</v>
      </c>
      <c r="W527" s="64">
        <f t="shared" ca="1" si="76"/>
        <v>0</v>
      </c>
      <c r="X527" s="64">
        <f t="shared" ca="1" si="79"/>
        <v>0</v>
      </c>
      <c r="Y527" s="64">
        <f t="shared" ca="1" si="77"/>
        <v>0</v>
      </c>
      <c r="AM527" s="156"/>
    </row>
    <row r="528" spans="1:39">
      <c r="A528" s="12">
        <f t="shared" ca="1" si="70"/>
        <v>0</v>
      </c>
      <c r="B528" s="12" t="str">
        <f>IF([1]DRUM!A505="","",[1]DRUM!A505)</f>
        <v>Local</v>
      </c>
      <c r="C528" s="12">
        <f t="shared" ca="1" si="71"/>
        <v>1</v>
      </c>
      <c r="D528" s="155">
        <f t="shared" ca="1" si="72"/>
        <v>0</v>
      </c>
      <c r="E528" s="26" t="str">
        <f>IF([1]DRUM!B505="","",[1]DRUM!B505)</f>
        <v>WDB10000L</v>
      </c>
      <c r="F528" s="26">
        <f>IF([1]DRUM!C505="","",[1]DRUM!C505)</f>
        <v>1050</v>
      </c>
      <c r="G528" s="26">
        <f>IF([1]DRUM!D505="","",[1]DRUM!D505)</f>
        <v>1000</v>
      </c>
      <c r="H528" s="26">
        <f>IF([1]DRUM!E505="","",[1]DRUM!E505)</f>
        <v>500</v>
      </c>
      <c r="I528" s="26">
        <f>IF([1]DRUM!F505="","",[1]DRUM!F505)</f>
        <v>610</v>
      </c>
      <c r="J528" s="26">
        <f>IF([1]DRUM!G505="","",[1]DRUM!G505)</f>
        <v>750</v>
      </c>
      <c r="K528" s="26">
        <f>IF([1]DRUM!H505="","",[1]DRUM!H505)</f>
        <v>750</v>
      </c>
      <c r="L528" s="26" t="str">
        <f>IF([1]DRUM!I505="","",[1]DRUM!I505)</f>
        <v/>
      </c>
      <c r="M528" s="26">
        <f>IF([1]DRUM!J505="","",
IF(AND([1]DRUM!K505="Wooden Drum",[1]DRUM!J505&gt;Max_WD_Capacity),Max_WD_Capacity,
[1]DRUM!J505))</f>
        <v>1000</v>
      </c>
      <c r="N528" s="26" t="str">
        <f>IF([1]DRUM!K505="","",[1]DRUM!K505)</f>
        <v>Wooden Drum</v>
      </c>
      <c r="O528" s="26">
        <f>IF([1]DRUM!L505="","",[1]DRUM!L505)</f>
        <v>70</v>
      </c>
      <c r="P528" s="26">
        <f>IF([1]DRUM!M505="","",[1]DRUM!M505)</f>
        <v>31</v>
      </c>
      <c r="Q528" s="26">
        <f>IF([1]DRUM!N505="","",[1]DRUM!N505)</f>
        <v>0.35931965975433261</v>
      </c>
      <c r="R528" s="26" t="str">
        <f t="shared" si="78"/>
        <v>Local</v>
      </c>
      <c r="S528" s="26">
        <f ca="1">IF(N528="",0,
IF(Knee_Application="YES",Knee_Width,IF(Knee_Application="NO",0,
IF(OR(Cable_Type="OH",SearchData("Conductor",Cable_Desc)),0,
IF(N528="Steel Drum",Knee_Width,
IF(N528="Plywood Drum",0,
IF(Country="UAE",0,
IF(AND(OR(SearchData("LSHF",Cable_Desc),SearchData("LSZH",Cable_Desc),SearchData("LS0H",Cable_Desc),SearchData("LSOH",Cable_Desc)),D.nom&gt;40),Knee_Width,
IF(AND(Country="Egypt",D.nom&gt;60),Knee_Width,
IF(AND(Country&lt;&gt;"Egypt",D.nom&gt;35),Knee_Width,
0))))))))))</f>
        <v>125</v>
      </c>
      <c r="T528" s="118">
        <f t="shared" ca="1" si="73"/>
        <v>3</v>
      </c>
      <c r="U528" s="118">
        <f t="shared" ca="1" si="74"/>
        <v>1</v>
      </c>
      <c r="V528" s="117">
        <f t="shared" ca="1" si="75"/>
        <v>5.8584419804142467</v>
      </c>
      <c r="W528" s="64">
        <f t="shared" ca="1" si="76"/>
        <v>0</v>
      </c>
      <c r="X528" s="64">
        <f t="shared" ca="1" si="79"/>
        <v>0</v>
      </c>
      <c r="Y528" s="64">
        <f t="shared" ca="1" si="77"/>
        <v>0</v>
      </c>
      <c r="AM528" s="156"/>
    </row>
    <row r="529" spans="1:39">
      <c r="A529" s="12">
        <f t="shared" ca="1" si="70"/>
        <v>0</v>
      </c>
      <c r="B529" s="12" t="str">
        <f>IF([1]DRUM!A506="","",[1]DRUM!A506)</f>
        <v>Local</v>
      </c>
      <c r="C529" s="12">
        <f t="shared" ca="1" si="71"/>
        <v>1</v>
      </c>
      <c r="D529" s="155">
        <f t="shared" ca="1" si="72"/>
        <v>0</v>
      </c>
      <c r="E529" s="26" t="str">
        <f>IF([1]DRUM!B506="","",[1]DRUM!B506)</f>
        <v>WDB10004L</v>
      </c>
      <c r="F529" s="26">
        <f>IF([1]DRUM!C506="","",[1]DRUM!C506)</f>
        <v>1050</v>
      </c>
      <c r="G529" s="26">
        <f>IF([1]DRUM!D506="","",[1]DRUM!D506)</f>
        <v>1000</v>
      </c>
      <c r="H529" s="26">
        <f>IF([1]DRUM!E506="","",[1]DRUM!E506)</f>
        <v>550</v>
      </c>
      <c r="I529" s="26">
        <f>IF([1]DRUM!F506="","",[1]DRUM!F506)</f>
        <v>590</v>
      </c>
      <c r="J529" s="26">
        <f>IF([1]DRUM!G506="","",[1]DRUM!G506)</f>
        <v>750</v>
      </c>
      <c r="K529" s="26">
        <f>IF([1]DRUM!H506="","",[1]DRUM!H506)</f>
        <v>750</v>
      </c>
      <c r="L529" s="26" t="str">
        <f>IF([1]DRUM!I506="","",[1]DRUM!I506)</f>
        <v/>
      </c>
      <c r="M529" s="26">
        <f>IF([1]DRUM!J506="","",
IF(AND([1]DRUM!K506="Wooden Drum",[1]DRUM!J506&gt;Max_WD_Capacity),Max_WD_Capacity,
[1]DRUM!J506))</f>
        <v>1500</v>
      </c>
      <c r="N529" s="26" t="str">
        <f>IF([1]DRUM!K506="","",[1]DRUM!K506)</f>
        <v>Wooden Drum</v>
      </c>
      <c r="O529" s="26">
        <f>IF([1]DRUM!L506="","",[1]DRUM!L506)</f>
        <v>65</v>
      </c>
      <c r="P529" s="26">
        <f>IF([1]DRUM!M506="","",[1]DRUM!M506)</f>
        <v>31</v>
      </c>
      <c r="Q529" s="26">
        <f>IF([1]DRUM!N506="","",[1]DRUM!N506)</f>
        <v>0.32321097919213493</v>
      </c>
      <c r="R529" s="26" t="str">
        <f t="shared" si="78"/>
        <v>Local</v>
      </c>
      <c r="S529" s="26">
        <f ca="1">IF(N529="",0,
IF(Knee_Application="YES",Knee_Width,IF(Knee_Application="NO",0,
IF(OR(Cable_Type="OH",SearchData("Conductor",Cable_Desc)),0,
IF(N529="Steel Drum",Knee_Width,
IF(N529="Plywood Drum",0,
IF(Country="UAE",0,
IF(AND(OR(SearchData("LSHF",Cable_Desc),SearchData("LSZH",Cable_Desc),SearchData("LS0H",Cable_Desc),SearchData("LSOH",Cable_Desc)),D.nom&gt;40),Knee_Width,
IF(AND(Country="Egypt",D.nom&gt;60),Knee_Width,
IF(AND(Country&lt;&gt;"Egypt",D.nom&gt;35),Knee_Width,
0))))))))))</f>
        <v>125</v>
      </c>
      <c r="T529" s="118">
        <f t="shared" ca="1" si="73"/>
        <v>3</v>
      </c>
      <c r="U529" s="118">
        <f t="shared" ca="1" si="74"/>
        <v>0</v>
      </c>
      <c r="V529" s="117">
        <f t="shared" ca="1" si="75"/>
        <v>0</v>
      </c>
      <c r="W529" s="64">
        <f t="shared" ca="1" si="76"/>
        <v>0</v>
      </c>
      <c r="X529" s="64">
        <f t="shared" ca="1" si="79"/>
        <v>0</v>
      </c>
      <c r="Y529" s="64">
        <f t="shared" ca="1" si="77"/>
        <v>0</v>
      </c>
      <c r="AM529" s="156"/>
    </row>
    <row r="530" spans="1:39">
      <c r="A530" s="12">
        <f t="shared" ca="1" si="70"/>
        <v>0</v>
      </c>
      <c r="B530" s="12" t="str">
        <f>IF([1]DRUM!A507="","",[1]DRUM!A507)</f>
        <v>Local</v>
      </c>
      <c r="C530" s="12">
        <f t="shared" ca="1" si="71"/>
        <v>1</v>
      </c>
      <c r="D530" s="155">
        <f t="shared" ca="1" si="72"/>
        <v>0</v>
      </c>
      <c r="E530" s="26" t="str">
        <f>IF([1]DRUM!B507="","",[1]DRUM!B507)</f>
        <v>WDB10003L</v>
      </c>
      <c r="F530" s="26">
        <f>IF([1]DRUM!C507="","",[1]DRUM!C507)</f>
        <v>1050</v>
      </c>
      <c r="G530" s="26">
        <f>IF([1]DRUM!D507="","",[1]DRUM!D507)</f>
        <v>1000</v>
      </c>
      <c r="H530" s="26">
        <f>IF([1]DRUM!E507="","",[1]DRUM!E507)</f>
        <v>500</v>
      </c>
      <c r="I530" s="26">
        <f>IF([1]DRUM!F507="","",[1]DRUM!F507)</f>
        <v>590</v>
      </c>
      <c r="J530" s="26">
        <f>IF([1]DRUM!G507="","",[1]DRUM!G507)</f>
        <v>750</v>
      </c>
      <c r="K530" s="26">
        <f>IF([1]DRUM!H507="","",[1]DRUM!H507)</f>
        <v>750</v>
      </c>
      <c r="L530" s="26" t="str">
        <f>IF([1]DRUM!I507="","",[1]DRUM!I507)</f>
        <v/>
      </c>
      <c r="M530" s="26">
        <f>IF([1]DRUM!J507="","",
IF(AND([1]DRUM!K507="Wooden Drum",[1]DRUM!J507&gt;Max_WD_Capacity),Max_WD_Capacity,
[1]DRUM!J507))</f>
        <v>1500</v>
      </c>
      <c r="N530" s="26" t="str">
        <f>IF([1]DRUM!K507="","",[1]DRUM!K507)</f>
        <v>Wooden Drum</v>
      </c>
      <c r="O530" s="26">
        <f>IF([1]DRUM!L507="","",[1]DRUM!L507)</f>
        <v>75</v>
      </c>
      <c r="P530" s="26">
        <f>IF([1]DRUM!M507="","",[1]DRUM!M507)</f>
        <v>31</v>
      </c>
      <c r="Q530" s="26">
        <f>IF([1]DRUM!N507="","",[1]DRUM!N507)</f>
        <v>0.3475386873033709</v>
      </c>
      <c r="R530" s="26" t="str">
        <f t="shared" si="78"/>
        <v>Local</v>
      </c>
      <c r="S530" s="26">
        <f ca="1">IF(N530="",0,
IF(Knee_Application="YES",Knee_Width,IF(Knee_Application="NO",0,
IF(OR(Cable_Type="OH",SearchData("Conductor",Cable_Desc)),0,
IF(N530="Steel Drum",Knee_Width,
IF(N530="Plywood Drum",0,
IF(Country="UAE",0,
IF(AND(OR(SearchData("LSHF",Cable_Desc),SearchData("LSZH",Cable_Desc),SearchData("LS0H",Cable_Desc),SearchData("LSOH",Cable_Desc)),D.nom&gt;40),Knee_Width,
IF(AND(Country="Egypt",D.nom&gt;60),Knee_Width,
IF(AND(Country&lt;&gt;"Egypt",D.nom&gt;35),Knee_Width,
0))))))))))</f>
        <v>125</v>
      </c>
      <c r="T530" s="118">
        <f t="shared" ca="1" si="73"/>
        <v>3</v>
      </c>
      <c r="U530" s="118">
        <f t="shared" ca="1" si="74"/>
        <v>1</v>
      </c>
      <c r="V530" s="117">
        <f t="shared" ca="1" si="75"/>
        <v>5.8584419804142467</v>
      </c>
      <c r="W530" s="64">
        <f t="shared" ca="1" si="76"/>
        <v>0</v>
      </c>
      <c r="X530" s="64">
        <f t="shared" ca="1" si="79"/>
        <v>0</v>
      </c>
      <c r="Y530" s="64">
        <f t="shared" ca="1" si="77"/>
        <v>0</v>
      </c>
      <c r="AM530" s="156"/>
    </row>
    <row r="531" spans="1:39">
      <c r="A531" s="12">
        <f t="shared" ca="1" si="70"/>
        <v>0</v>
      </c>
      <c r="B531" s="12" t="str">
        <f>IF([1]DRUM!A508="","",[1]DRUM!A508)</f>
        <v>Local</v>
      </c>
      <c r="C531" s="12">
        <f t="shared" ca="1" si="71"/>
        <v>1</v>
      </c>
      <c r="D531" s="155">
        <f t="shared" ca="1" si="72"/>
        <v>0</v>
      </c>
      <c r="E531" s="26" t="str">
        <f>IF([1]DRUM!B508="","",[1]DRUM!B508)</f>
        <v>WDB11000L</v>
      </c>
      <c r="F531" s="26">
        <f>IF([1]DRUM!C508="","",[1]DRUM!C508)</f>
        <v>1150</v>
      </c>
      <c r="G531" s="26">
        <f>IF([1]DRUM!D508="","",[1]DRUM!D508)</f>
        <v>1100</v>
      </c>
      <c r="H531" s="26">
        <f>IF([1]DRUM!E508="","",[1]DRUM!E508)</f>
        <v>550</v>
      </c>
      <c r="I531" s="26">
        <f>IF([1]DRUM!F508="","",[1]DRUM!F508)</f>
        <v>590</v>
      </c>
      <c r="J531" s="26">
        <f>IF([1]DRUM!G508="","",[1]DRUM!G508)</f>
        <v>750</v>
      </c>
      <c r="K531" s="26">
        <f>IF([1]DRUM!H508="","",[1]DRUM!H508)</f>
        <v>750</v>
      </c>
      <c r="L531" s="26" t="str">
        <f>IF([1]DRUM!I508="","",[1]DRUM!I508)</f>
        <v/>
      </c>
      <c r="M531" s="26">
        <f>IF([1]DRUM!J508="","",
IF(AND([1]DRUM!K508="Wooden Drum",[1]DRUM!J508&gt;Max_WD_Capacity),Max_WD_Capacity,
[1]DRUM!J508))</f>
        <v>1000</v>
      </c>
      <c r="N531" s="26" t="str">
        <f>IF([1]DRUM!K508="","",[1]DRUM!K508)</f>
        <v>Wooden Drum</v>
      </c>
      <c r="O531" s="26">
        <f>IF([1]DRUM!L508="","",[1]DRUM!L508)</f>
        <v>90</v>
      </c>
      <c r="P531" s="26">
        <f>IF([1]DRUM!M508="","",[1]DRUM!M508)</f>
        <v>34</v>
      </c>
      <c r="Q531" s="26">
        <f>IF([1]DRUM!N508="","",[1]DRUM!N508)</f>
        <v>0.42052181163707875</v>
      </c>
      <c r="R531" s="26" t="str">
        <f t="shared" si="78"/>
        <v>Local</v>
      </c>
      <c r="S531" s="26">
        <f ca="1">IF(N531="",0,
IF(Knee_Application="YES",Knee_Width,IF(Knee_Application="NO",0,
IF(OR(Cable_Type="OH",SearchData("Conductor",Cable_Desc)),0,
IF(N531="Steel Drum",Knee_Width,
IF(N531="Plywood Drum",0,
IF(Country="UAE",0,
IF(AND(OR(SearchData("LSHF",Cable_Desc),SearchData("LSZH",Cable_Desc),SearchData("LS0H",Cable_Desc),SearchData("LSOH",Cable_Desc)),D.nom&gt;40),Knee_Width,
IF(AND(Country="Egypt",D.nom&gt;60),Knee_Width,
IF(AND(Country&lt;&gt;"Egypt",D.nom&gt;35),Knee_Width,
0))))))))))</f>
        <v>125</v>
      </c>
      <c r="T531" s="118">
        <f t="shared" ca="1" si="73"/>
        <v>3</v>
      </c>
      <c r="U531" s="118">
        <f t="shared" ca="1" si="74"/>
        <v>1</v>
      </c>
      <c r="V531" s="117">
        <f t="shared" ca="1" si="75"/>
        <v>6.3296808784527157</v>
      </c>
      <c r="W531" s="64">
        <f t="shared" ca="1" si="76"/>
        <v>0</v>
      </c>
      <c r="X531" s="64">
        <f t="shared" ca="1" si="79"/>
        <v>0</v>
      </c>
      <c r="Y531" s="64">
        <f t="shared" ca="1" si="77"/>
        <v>0</v>
      </c>
      <c r="AM531" s="156"/>
    </row>
    <row r="532" spans="1:39">
      <c r="A532" s="12">
        <f t="shared" ca="1" si="70"/>
        <v>0</v>
      </c>
      <c r="B532" s="12" t="str">
        <f>IF([1]DRUM!A509="","",[1]DRUM!A509)</f>
        <v>Local</v>
      </c>
      <c r="C532" s="12">
        <f t="shared" ca="1" si="71"/>
        <v>1</v>
      </c>
      <c r="D532" s="155">
        <f t="shared" ca="1" si="72"/>
        <v>0</v>
      </c>
      <c r="E532" s="26" t="str">
        <f>IF([1]DRUM!B509="","",[1]DRUM!B509)</f>
        <v>WDB11005L</v>
      </c>
      <c r="F532" s="26">
        <f>IF([1]DRUM!C509="","",[1]DRUM!C509)</f>
        <v>1150</v>
      </c>
      <c r="G532" s="26">
        <f>IF([1]DRUM!D509="","",[1]DRUM!D509)</f>
        <v>1100</v>
      </c>
      <c r="H532" s="26">
        <f>IF([1]DRUM!E509="","",[1]DRUM!E509)</f>
        <v>450</v>
      </c>
      <c r="I532" s="26">
        <f>IF([1]DRUM!F509="","",[1]DRUM!F509)</f>
        <v>590</v>
      </c>
      <c r="J532" s="26">
        <f>IF([1]DRUM!G509="","",[1]DRUM!G509)</f>
        <v>750</v>
      </c>
      <c r="K532" s="26">
        <f>IF([1]DRUM!H509="","",[1]DRUM!H509)</f>
        <v>750</v>
      </c>
      <c r="L532" s="26" t="str">
        <f>IF([1]DRUM!I509="","",[1]DRUM!I509)</f>
        <v/>
      </c>
      <c r="M532" s="26">
        <f>IF([1]DRUM!J509="","",
IF(AND([1]DRUM!K509="Wooden Drum",[1]DRUM!J509&gt;Max_WD_Capacity),Max_WD_Capacity,
[1]DRUM!J509))</f>
        <v>1000</v>
      </c>
      <c r="N532" s="26" t="str">
        <f>IF([1]DRUM!K509="","",[1]DRUM!K509)</f>
        <v>Wooden Drum</v>
      </c>
      <c r="O532" s="26">
        <f>IF([1]DRUM!L509="","",[1]DRUM!L509)</f>
        <v>75</v>
      </c>
      <c r="P532" s="26">
        <f>IF([1]DRUM!M509="","",[1]DRUM!M509)</f>
        <v>34</v>
      </c>
      <c r="Q532" s="26">
        <f>IF([1]DRUM!N509="","",[1]DRUM!N509)</f>
        <v>0.4668603032775282</v>
      </c>
      <c r="R532" s="26" t="str">
        <f t="shared" si="78"/>
        <v>Local</v>
      </c>
      <c r="S532" s="26">
        <f ca="1">IF(N532="",0,
IF(Knee_Application="YES",Knee_Width,IF(Knee_Application="NO",0,
IF(OR(Cable_Type="OH",SearchData("Conductor",Cable_Desc)),0,
IF(N532="Steel Drum",Knee_Width,
IF(N532="Plywood Drum",0,
IF(Country="UAE",0,
IF(AND(OR(SearchData("LSHF",Cable_Desc),SearchData("LSZH",Cable_Desc),SearchData("LS0H",Cable_Desc),SearchData("LSOH",Cable_Desc)),D.nom&gt;40),Knee_Width,
IF(AND(Country="Egypt",D.nom&gt;60),Knee_Width,
IF(AND(Country&lt;&gt;"Egypt",D.nom&gt;35),Knee_Width,
0))))))))))</f>
        <v>125</v>
      </c>
      <c r="T532" s="118">
        <f t="shared" ca="1" si="73"/>
        <v>3</v>
      </c>
      <c r="U532" s="118">
        <f t="shared" ca="1" si="74"/>
        <v>1</v>
      </c>
      <c r="V532" s="117">
        <f t="shared" ca="1" si="75"/>
        <v>5.3872030823757777</v>
      </c>
      <c r="W532" s="64">
        <f t="shared" ca="1" si="76"/>
        <v>0</v>
      </c>
      <c r="X532" s="64">
        <f t="shared" ca="1" si="79"/>
        <v>0</v>
      </c>
      <c r="Y532" s="64">
        <f t="shared" ca="1" si="77"/>
        <v>0</v>
      </c>
      <c r="AM532" s="156"/>
    </row>
    <row r="533" spans="1:39">
      <c r="A533" s="12">
        <f t="shared" ca="1" si="70"/>
        <v>0</v>
      </c>
      <c r="B533" s="12" t="str">
        <f>IF([1]DRUM!A510="","",[1]DRUM!A510)</f>
        <v>Local</v>
      </c>
      <c r="C533" s="12">
        <f t="shared" ca="1" si="71"/>
        <v>1</v>
      </c>
      <c r="D533" s="155">
        <f t="shared" ca="1" si="72"/>
        <v>0</v>
      </c>
      <c r="E533" s="26" t="str">
        <f>IF([1]DRUM!B510="","",[1]DRUM!B510)</f>
        <v>WDB11003L</v>
      </c>
      <c r="F533" s="26">
        <f>IF([1]DRUM!C510="","",[1]DRUM!C510)</f>
        <v>1150</v>
      </c>
      <c r="G533" s="26">
        <f>IF([1]DRUM!D510="","",[1]DRUM!D510)</f>
        <v>1100</v>
      </c>
      <c r="H533" s="26">
        <f>IF([1]DRUM!E510="","",[1]DRUM!E510)</f>
        <v>550</v>
      </c>
      <c r="I533" s="26">
        <f>IF([1]DRUM!F510="","",[1]DRUM!F510)</f>
        <v>590</v>
      </c>
      <c r="J533" s="26">
        <f>IF([1]DRUM!G510="","",[1]DRUM!G510)</f>
        <v>750</v>
      </c>
      <c r="K533" s="26">
        <f>IF([1]DRUM!H510="","",[1]DRUM!H510)</f>
        <v>750</v>
      </c>
      <c r="L533" s="26" t="str">
        <f>IF([1]DRUM!I510="","",[1]DRUM!I510)</f>
        <v/>
      </c>
      <c r="M533" s="26">
        <f>IF([1]DRUM!J510="","",
IF(AND([1]DRUM!K510="Wooden Drum",[1]DRUM!J510&gt;Max_WD_Capacity),Max_WD_Capacity,
[1]DRUM!J510))</f>
        <v>2000</v>
      </c>
      <c r="N533" s="26" t="str">
        <f>IF([1]DRUM!K510="","",[1]DRUM!K510)</f>
        <v>Wooden Drum</v>
      </c>
      <c r="O533" s="26">
        <f>IF([1]DRUM!L510="","",[1]DRUM!L510)</f>
        <v>95</v>
      </c>
      <c r="P533" s="26">
        <f>IF([1]DRUM!M510="","",[1]DRUM!M510)</f>
        <v>34</v>
      </c>
      <c r="Q533" s="26">
        <f>IF([1]DRUM!N510="","",[1]DRUM!N510)</f>
        <v>0.42052181163707875</v>
      </c>
      <c r="R533" s="26" t="str">
        <f t="shared" si="78"/>
        <v>Local</v>
      </c>
      <c r="S533" s="26">
        <f ca="1">IF(N533="",0,
IF(Knee_Application="YES",Knee_Width,IF(Knee_Application="NO",0,
IF(OR(Cable_Type="OH",SearchData("Conductor",Cable_Desc)),0,
IF(N533="Steel Drum",Knee_Width,
IF(N533="Plywood Drum",0,
IF(Country="UAE",0,
IF(AND(OR(SearchData("LSHF",Cable_Desc),SearchData("LSZH",Cable_Desc),SearchData("LS0H",Cable_Desc),SearchData("LSOH",Cable_Desc)),D.nom&gt;40),Knee_Width,
IF(AND(Country="Egypt",D.nom&gt;60),Knee_Width,
IF(AND(Country&lt;&gt;"Egypt",D.nom&gt;35),Knee_Width,
0))))))))))</f>
        <v>125</v>
      </c>
      <c r="T533" s="118">
        <f t="shared" ca="1" si="73"/>
        <v>3</v>
      </c>
      <c r="U533" s="118">
        <f t="shared" ca="1" si="74"/>
        <v>1</v>
      </c>
      <c r="V533" s="117">
        <f t="shared" ca="1" si="75"/>
        <v>6.3296808784527157</v>
      </c>
      <c r="W533" s="64">
        <f t="shared" ca="1" si="76"/>
        <v>0</v>
      </c>
      <c r="X533" s="64">
        <f t="shared" ca="1" si="79"/>
        <v>0</v>
      </c>
      <c r="Y533" s="64">
        <f t="shared" ca="1" si="77"/>
        <v>0</v>
      </c>
      <c r="AM533" s="156"/>
    </row>
    <row r="534" spans="1:39">
      <c r="A534" s="12">
        <f t="shared" ca="1" si="70"/>
        <v>0</v>
      </c>
      <c r="B534" s="12" t="str">
        <f>IF([1]DRUM!A511="","",[1]DRUM!A511)</f>
        <v>Local</v>
      </c>
      <c r="C534" s="12">
        <f t="shared" ca="1" si="71"/>
        <v>1</v>
      </c>
      <c r="D534" s="155">
        <f t="shared" ca="1" si="72"/>
        <v>0</v>
      </c>
      <c r="E534" s="26" t="str">
        <f>IF([1]DRUM!B511="","",[1]DRUM!B511)</f>
        <v>WDB12500L</v>
      </c>
      <c r="F534" s="26">
        <f>IF([1]DRUM!C511="","",[1]DRUM!C511)</f>
        <v>1300</v>
      </c>
      <c r="G534" s="26">
        <f>IF([1]DRUM!D511="","",[1]DRUM!D511)</f>
        <v>1250</v>
      </c>
      <c r="H534" s="26">
        <f>IF([1]DRUM!E511="","",[1]DRUM!E511)</f>
        <v>550</v>
      </c>
      <c r="I534" s="26">
        <f>IF([1]DRUM!F511="","",[1]DRUM!F511)</f>
        <v>590</v>
      </c>
      <c r="J534" s="26">
        <f>IF([1]DRUM!G511="","",[1]DRUM!G511)</f>
        <v>750</v>
      </c>
      <c r="K534" s="26">
        <f>IF([1]DRUM!H511="","",[1]DRUM!H511)</f>
        <v>750</v>
      </c>
      <c r="L534" s="26" t="str">
        <f>IF([1]DRUM!I511="","",[1]DRUM!I511)</f>
        <v/>
      </c>
      <c r="M534" s="26">
        <f>IF([1]DRUM!J511="","",
IF(AND([1]DRUM!K511="Wooden Drum",[1]DRUM!J511&gt;Max_WD_Capacity),Max_WD_Capacity,
[1]DRUM!J511))</f>
        <v>1500</v>
      </c>
      <c r="N534" s="26" t="str">
        <f>IF([1]DRUM!K511="","",[1]DRUM!K511)</f>
        <v>Wooden Drum</v>
      </c>
      <c r="O534" s="26">
        <f>IF([1]DRUM!L511="","",[1]DRUM!L511)</f>
        <v>105</v>
      </c>
      <c r="P534" s="26">
        <f>IF([1]DRUM!M511="","",[1]DRUM!M511)</f>
        <v>38</v>
      </c>
      <c r="Q534" s="26">
        <f>IF([1]DRUM!N511="","",[1]DRUM!N511)</f>
        <v>0.58386499466966302</v>
      </c>
      <c r="R534" s="26" t="str">
        <f t="shared" si="78"/>
        <v>Local</v>
      </c>
      <c r="S534" s="26">
        <f ca="1">IF(N534="",0,
IF(Knee_Application="YES",Knee_Width,IF(Knee_Application="NO",0,
IF(OR(Cable_Type="OH",SearchData("Conductor",Cable_Desc)),0,
IF(N534="Steel Drum",Knee_Width,
IF(N534="Plywood Drum",0,
IF(Country="UAE",0,
IF(AND(OR(SearchData("LSHF",Cable_Desc),SearchData("LSZH",Cable_Desc),SearchData("LS0H",Cable_Desc),SearchData("LSOH",Cable_Desc)),D.nom&gt;40),Knee_Width,
IF(AND(Country="Egypt",D.nom&gt;60),Knee_Width,
IF(AND(Country&lt;&gt;"Egypt",D.nom&gt;35),Knee_Width,
0))))))))))</f>
        <v>125</v>
      </c>
      <c r="T534" s="118">
        <f t="shared" ca="1" si="73"/>
        <v>3</v>
      </c>
      <c r="U534" s="118">
        <f t="shared" ca="1" si="74"/>
        <v>1</v>
      </c>
      <c r="V534" s="117">
        <f t="shared" ca="1" si="75"/>
        <v>6.3296808784527157</v>
      </c>
      <c r="W534" s="64">
        <f t="shared" ca="1" si="76"/>
        <v>0</v>
      </c>
      <c r="X534" s="64">
        <f t="shared" ca="1" si="79"/>
        <v>0</v>
      </c>
      <c r="Y534" s="64">
        <f t="shared" ca="1" si="77"/>
        <v>0</v>
      </c>
      <c r="AM534" s="156"/>
    </row>
    <row r="535" spans="1:39">
      <c r="A535" s="12">
        <f t="shared" ca="1" si="70"/>
        <v>0</v>
      </c>
      <c r="B535" s="12" t="str">
        <f>IF([1]DRUM!A512="","",[1]DRUM!A512)</f>
        <v>Local</v>
      </c>
      <c r="C535" s="12">
        <f t="shared" ca="1" si="71"/>
        <v>1</v>
      </c>
      <c r="D535" s="155">
        <f t="shared" ca="1" si="72"/>
        <v>0</v>
      </c>
      <c r="E535" s="26" t="str">
        <f>IF([1]DRUM!B512="","",[1]DRUM!B512)</f>
        <v>WDB12501L</v>
      </c>
      <c r="F535" s="26">
        <f>IF([1]DRUM!C512="","",[1]DRUM!C512)</f>
        <v>1300</v>
      </c>
      <c r="G535" s="26">
        <f>IF([1]DRUM!D512="","",[1]DRUM!D512)</f>
        <v>1250</v>
      </c>
      <c r="H535" s="26">
        <f>IF([1]DRUM!E512="","",[1]DRUM!E512)</f>
        <v>800</v>
      </c>
      <c r="I535" s="26">
        <f>IF([1]DRUM!F512="","",[1]DRUM!F512)</f>
        <v>590</v>
      </c>
      <c r="J535" s="26">
        <f>IF([1]DRUM!G512="","",[1]DRUM!G512)</f>
        <v>750</v>
      </c>
      <c r="K535" s="26">
        <f>IF([1]DRUM!H512="","",[1]DRUM!H512)</f>
        <v>750</v>
      </c>
      <c r="L535" s="26" t="str">
        <f>IF([1]DRUM!I512="","",[1]DRUM!I512)</f>
        <v/>
      </c>
      <c r="M535" s="26">
        <f>IF([1]DRUM!J512="","",
IF(AND([1]DRUM!K512="Wooden Drum",[1]DRUM!J512&gt;Max_WD_Capacity),Max_WD_Capacity,
[1]DRUM!J512))</f>
        <v>1750</v>
      </c>
      <c r="N535" s="26" t="str">
        <f>IF([1]DRUM!K512="","",[1]DRUM!K512)</f>
        <v>Wooden Drum</v>
      </c>
      <c r="O535" s="26">
        <f>IF([1]DRUM!L512="","",[1]DRUM!L512)</f>
        <v>120</v>
      </c>
      <c r="P535" s="26">
        <f>IF([1]DRUM!M512="","",[1]DRUM!M512)</f>
        <v>38</v>
      </c>
      <c r="Q535" s="26">
        <f>IF([1]DRUM!N512="","",[1]DRUM!N512)</f>
        <v>0.42747258538314614</v>
      </c>
      <c r="R535" s="26" t="str">
        <f t="shared" si="78"/>
        <v>Local</v>
      </c>
      <c r="S535" s="26">
        <f ca="1">IF(N535="",0,
IF(Knee_Application="YES",Knee_Width,IF(Knee_Application="NO",0,
IF(OR(Cable_Type="OH",SearchData("Conductor",Cable_Desc)),0,
IF(N535="Steel Drum",Knee_Width,
IF(N535="Plywood Drum",0,
IF(Country="UAE",0,
IF(AND(OR(SearchData("LSHF",Cable_Desc),SearchData("LSZH",Cable_Desc),SearchData("LS0H",Cable_Desc),SearchData("LSOH",Cable_Desc)),D.nom&gt;40),Knee_Width,
IF(AND(Country="Egypt",D.nom&gt;60),Knee_Width,
IF(AND(Country&lt;&gt;"Egypt",D.nom&gt;35),Knee_Width,
0))))))))))</f>
        <v>125</v>
      </c>
      <c r="T535" s="118">
        <f t="shared" ca="1" si="73"/>
        <v>3</v>
      </c>
      <c r="U535" s="118">
        <f t="shared" ca="1" si="74"/>
        <v>0</v>
      </c>
      <c r="V535" s="117">
        <f t="shared" ca="1" si="75"/>
        <v>0</v>
      </c>
      <c r="W535" s="64">
        <f t="shared" ca="1" si="76"/>
        <v>0</v>
      </c>
      <c r="X535" s="64">
        <f t="shared" ca="1" si="79"/>
        <v>0</v>
      </c>
      <c r="Y535" s="64">
        <f t="shared" ca="1" si="77"/>
        <v>0</v>
      </c>
      <c r="AM535" s="156"/>
    </row>
    <row r="536" spans="1:39">
      <c r="A536" s="12">
        <f t="shared" ca="1" si="70"/>
        <v>0</v>
      </c>
      <c r="B536" s="12" t="str">
        <f>IF([1]DRUM!A513="","",[1]DRUM!A513)</f>
        <v>Local</v>
      </c>
      <c r="C536" s="12">
        <f t="shared" ca="1" si="71"/>
        <v>1</v>
      </c>
      <c r="D536" s="155">
        <f t="shared" ca="1" si="72"/>
        <v>0</v>
      </c>
      <c r="E536" s="26" t="str">
        <f>IF([1]DRUM!B513="","",[1]DRUM!B513)</f>
        <v>WDB12503L</v>
      </c>
      <c r="F536" s="26">
        <f>IF([1]DRUM!C513="","",[1]DRUM!C513)</f>
        <v>1300</v>
      </c>
      <c r="G536" s="26">
        <f>IF([1]DRUM!D513="","",[1]DRUM!D513)</f>
        <v>1250</v>
      </c>
      <c r="H536" s="26">
        <f>IF([1]DRUM!E513="","",[1]DRUM!E513)</f>
        <v>550</v>
      </c>
      <c r="I536" s="26">
        <f>IF([1]DRUM!F513="","",[1]DRUM!F513)</f>
        <v>590</v>
      </c>
      <c r="J536" s="26">
        <f>IF([1]DRUM!G513="","",[1]DRUM!G513)</f>
        <v>750</v>
      </c>
      <c r="K536" s="26">
        <f>IF([1]DRUM!H513="","",[1]DRUM!H513)</f>
        <v>750</v>
      </c>
      <c r="L536" s="26" t="str">
        <f>IF([1]DRUM!I513="","",[1]DRUM!I513)</f>
        <v/>
      </c>
      <c r="M536" s="26">
        <f>IF([1]DRUM!J513="","",
IF(AND([1]DRUM!K513="Wooden Drum",[1]DRUM!J513&gt;Max_WD_Capacity),Max_WD_Capacity,
[1]DRUM!J513))</f>
        <v>2000</v>
      </c>
      <c r="N536" s="26" t="str">
        <f>IF([1]DRUM!K513="","",[1]DRUM!K513)</f>
        <v>Wooden Drum</v>
      </c>
      <c r="O536" s="26">
        <f>IF([1]DRUM!L513="","",[1]DRUM!L513)</f>
        <v>120</v>
      </c>
      <c r="P536" s="26">
        <f>IF([1]DRUM!M513="","",[1]DRUM!M513)</f>
        <v>38</v>
      </c>
      <c r="Q536" s="26">
        <f>IF([1]DRUM!N513="","",[1]DRUM!N513)</f>
        <v>0.58386499466966302</v>
      </c>
      <c r="R536" s="26" t="str">
        <f t="shared" si="78"/>
        <v>Local</v>
      </c>
      <c r="S536" s="26">
        <f ca="1">IF(N536="",0,
IF(Knee_Application="YES",Knee_Width,IF(Knee_Application="NO",0,
IF(OR(Cable_Type="OH",SearchData("Conductor",Cable_Desc)),0,
IF(N536="Steel Drum",Knee_Width,
IF(N536="Plywood Drum",0,
IF(Country="UAE",0,
IF(AND(OR(SearchData("LSHF",Cable_Desc),SearchData("LSZH",Cable_Desc),SearchData("LS0H",Cable_Desc),SearchData("LSOH",Cable_Desc)),D.nom&gt;40),Knee_Width,
IF(AND(Country="Egypt",D.nom&gt;60),Knee_Width,
IF(AND(Country&lt;&gt;"Egypt",D.nom&gt;35),Knee_Width,
0))))))))))</f>
        <v>125</v>
      </c>
      <c r="T536" s="118">
        <f t="shared" ca="1" si="73"/>
        <v>3</v>
      </c>
      <c r="U536" s="118">
        <f t="shared" ca="1" si="74"/>
        <v>1</v>
      </c>
      <c r="V536" s="117">
        <f t="shared" ca="1" si="75"/>
        <v>6.3296808784527157</v>
      </c>
      <c r="W536" s="64">
        <f t="shared" ca="1" si="76"/>
        <v>0</v>
      </c>
      <c r="X536" s="64">
        <f t="shared" ca="1" si="79"/>
        <v>0</v>
      </c>
      <c r="Y536" s="64">
        <f t="shared" ca="1" si="77"/>
        <v>0</v>
      </c>
      <c r="AM536" s="156"/>
    </row>
    <row r="537" spans="1:39">
      <c r="A537" s="12">
        <f t="shared" ref="A537:A600" ca="1" si="80">IF(OR(E537="",G537="",K537="",G537&lt;Min_Flange_Diam,G537&gt;Max_Flange_Diam,K537&lt;Min_Outer_Width,K537&gt;Max_Outer_Width),0,IFERROR(W537*X537*Y537,0))</f>
        <v>0</v>
      </c>
      <c r="B537" s="12" t="str">
        <f>IF([1]DRUM!A514="","",[1]DRUM!A514)</f>
        <v>Local</v>
      </c>
      <c r="C537" s="12">
        <f t="shared" ref="C537:C600" ca="1" si="81">IF(B537="","",IF(OR(B537=Main_DT,B537=Ext_DT),1,0))</f>
        <v>1</v>
      </c>
      <c r="D537" s="155">
        <f t="shared" ref="D537:D600" ca="1" si="82">IF(O537="",0,IFERROR(A537*C537,0))</f>
        <v>0</v>
      </c>
      <c r="E537" s="26" t="str">
        <f>IF([1]DRUM!B514="","",[1]DRUM!B514)</f>
        <v>WDB125012L</v>
      </c>
      <c r="F537" s="26">
        <f>IF([1]DRUM!C514="","",[1]DRUM!C514)</f>
        <v>1300</v>
      </c>
      <c r="G537" s="26">
        <f>IF([1]DRUM!D514="","",[1]DRUM!D514)</f>
        <v>1250</v>
      </c>
      <c r="H537" s="26">
        <f>IF([1]DRUM!E514="","",[1]DRUM!E514)</f>
        <v>600</v>
      </c>
      <c r="I537" s="26">
        <f>IF([1]DRUM!F514="","",[1]DRUM!F514)</f>
        <v>590</v>
      </c>
      <c r="J537" s="26">
        <f>IF([1]DRUM!G514="","",[1]DRUM!G514)</f>
        <v>750</v>
      </c>
      <c r="K537" s="26">
        <f>IF([1]DRUM!H514="","",[1]DRUM!H514)</f>
        <v>750</v>
      </c>
      <c r="L537" s="26" t="str">
        <f>IF([1]DRUM!I514="","",[1]DRUM!I514)</f>
        <v/>
      </c>
      <c r="M537" s="26">
        <f>IF([1]DRUM!J514="","",
IF(AND([1]DRUM!K514="Wooden Drum",[1]DRUM!J514&gt;Max_WD_Capacity),Max_WD_Capacity,
[1]DRUM!J514))</f>
        <v>2500</v>
      </c>
      <c r="N537" s="26" t="str">
        <f>IF([1]DRUM!K514="","",[1]DRUM!K514)</f>
        <v>Wooden Drum</v>
      </c>
      <c r="O537" s="26">
        <f>IF([1]DRUM!L514="","",[1]DRUM!L514)</f>
        <v>95</v>
      </c>
      <c r="P537" s="26">
        <f>IF([1]DRUM!M514="","",[1]DRUM!M514)</f>
        <v>38</v>
      </c>
      <c r="Q537" s="26">
        <f>IF([1]DRUM!N514="","",[1]DRUM!N514)</f>
        <v>0.55722036197640468</v>
      </c>
      <c r="R537" s="26" t="str">
        <f t="shared" si="78"/>
        <v>Local</v>
      </c>
      <c r="S537" s="26">
        <f ca="1">IF(N537="",0,
IF(Knee_Application="YES",Knee_Width,IF(Knee_Application="NO",0,
IF(OR(Cable_Type="OH",SearchData("Conductor",Cable_Desc)),0,
IF(N537="Steel Drum",Knee_Width,
IF(N537="Plywood Drum",0,
IF(Country="UAE",0,
IF(AND(OR(SearchData("LSHF",Cable_Desc),SearchData("LSZH",Cable_Desc),SearchData("LS0H",Cable_Desc),SearchData("LSOH",Cable_Desc)),D.nom&gt;40),Knee_Width,
IF(AND(Country="Egypt",D.nom&gt;60),Knee_Width,
IF(AND(Country&lt;&gt;"Egypt",D.nom&gt;35),Knee_Width,
0))))))))))</f>
        <v>125</v>
      </c>
      <c r="T537" s="118">
        <f t="shared" ref="T537:T600" ca="1" si="83">IFERROR(TRUNC((I537-S537)/$L$4),0)</f>
        <v>3</v>
      </c>
      <c r="U537" s="118">
        <f t="shared" ref="U537:U600" ca="1" si="84">IFERROR(TRUNC((((G537-H537)/2)-I$11)/L$4),0)</f>
        <v>1</v>
      </c>
      <c r="V537" s="117">
        <f t="shared" ref="V537:V600" ca="1" si="85">IFERROR(T537*PI()*(H537*U537+L$4*U537^2)/1000,0)</f>
        <v>6.8009197764911837</v>
      </c>
      <c r="W537" s="64">
        <f t="shared" ref="W537:W600" ca="1" si="86">IFERROR(IF(H537&gt;=J$11,1,0),0)</f>
        <v>0</v>
      </c>
      <c r="X537" s="64">
        <f t="shared" ca="1" si="79"/>
        <v>0</v>
      </c>
      <c r="Y537" s="64">
        <f t="shared" ref="Y537:Y600" ca="1" si="87">IFERROR(IF(V537&gt;=L$6*0.99,1,0),0)</f>
        <v>0</v>
      </c>
      <c r="AM537" s="156"/>
    </row>
    <row r="538" spans="1:39">
      <c r="A538" s="12">
        <f t="shared" ca="1" si="80"/>
        <v>0</v>
      </c>
      <c r="B538" s="12" t="str">
        <f>IF([1]DRUM!A515="","",[1]DRUM!A515)</f>
        <v>Local</v>
      </c>
      <c r="C538" s="12">
        <f t="shared" ca="1" si="81"/>
        <v>1</v>
      </c>
      <c r="D538" s="155">
        <f t="shared" ca="1" si="82"/>
        <v>0</v>
      </c>
      <c r="E538" s="26" t="str">
        <f>IF([1]DRUM!B515="","",[1]DRUM!B515)</f>
        <v>WDB140011L</v>
      </c>
      <c r="F538" s="26">
        <f>IF([1]DRUM!C515="","",[1]DRUM!C515)</f>
        <v>1450</v>
      </c>
      <c r="G538" s="26">
        <f>IF([1]DRUM!D515="","",[1]DRUM!D515)</f>
        <v>1400</v>
      </c>
      <c r="H538" s="26">
        <f>IF([1]DRUM!E515="","",[1]DRUM!E515)</f>
        <v>550</v>
      </c>
      <c r="I538" s="26">
        <f>IF([1]DRUM!F515="","",[1]DRUM!F515)</f>
        <v>610</v>
      </c>
      <c r="J538" s="26">
        <f>IF([1]DRUM!G515="","",[1]DRUM!G515)</f>
        <v>750</v>
      </c>
      <c r="K538" s="26">
        <f>IF([1]DRUM!H515="","",[1]DRUM!H515)</f>
        <v>750</v>
      </c>
      <c r="L538" s="26" t="str">
        <f>IF([1]DRUM!I515="","",[1]DRUM!I515)</f>
        <v/>
      </c>
      <c r="M538" s="26">
        <f>IF([1]DRUM!J515="","",
IF(AND([1]DRUM!K515="Wooden Drum",[1]DRUM!J515&gt;Max_WD_Capacity),Max_WD_Capacity,
[1]DRUM!J515))</f>
        <v>1000</v>
      </c>
      <c r="N538" s="26" t="str">
        <f>IF([1]DRUM!K515="","",[1]DRUM!K515)</f>
        <v>Wooden Drum</v>
      </c>
      <c r="O538" s="26">
        <f>IF([1]DRUM!L515="","",[1]DRUM!L515)</f>
        <v>114</v>
      </c>
      <c r="P538" s="26">
        <f>IF([1]DRUM!M515="","",[1]DRUM!M515)</f>
        <v>43</v>
      </c>
      <c r="Q538" s="26">
        <f>IF([1]DRUM!N515="","",[1]DRUM!N515)</f>
        <v>0.79409644805707491</v>
      </c>
      <c r="R538" s="26" t="str">
        <f t="shared" ref="R538:R601" si="88">B538</f>
        <v>Local</v>
      </c>
      <c r="S538" s="26">
        <f ca="1">IF(N538="",0,
IF(Knee_Application="YES",Knee_Width,IF(Knee_Application="NO",0,
IF(OR(Cable_Type="OH",SearchData("Conductor",Cable_Desc)),0,
IF(N538="Steel Drum",Knee_Width,
IF(N538="Plywood Drum",0,
IF(Country="UAE",0,
IF(AND(OR(SearchData("LSHF",Cable_Desc),SearchData("LSZH",Cable_Desc),SearchData("LS0H",Cable_Desc),SearchData("LSOH",Cable_Desc)),D.nom&gt;40),Knee_Width,
IF(AND(Country="Egypt",D.nom&gt;60),Knee_Width,
IF(AND(Country&lt;&gt;"Egypt",D.nom&gt;35),Knee_Width,
0))))))))))</f>
        <v>125</v>
      </c>
      <c r="T538" s="118">
        <f t="shared" ca="1" si="83"/>
        <v>3</v>
      </c>
      <c r="U538" s="118">
        <f t="shared" ca="1" si="84"/>
        <v>2</v>
      </c>
      <c r="V538" s="117">
        <f t="shared" ca="1" si="85"/>
        <v>14.951467756964545</v>
      </c>
      <c r="W538" s="64">
        <f t="shared" ca="1" si="86"/>
        <v>0</v>
      </c>
      <c r="X538" s="64">
        <f t="shared" ref="X538:X601" ca="1" si="89">IFERROR(IF(M538*(IF(N538="Steel Drum",1.1,IF(N538="Plywood Drum",1,IF(M538&lt;=1000,1.1,IF(M538&lt;=6000,1.04,1)))))&gt;=L$5,1,0),0)</f>
        <v>0</v>
      </c>
      <c r="Y538" s="64">
        <f t="shared" ca="1" si="87"/>
        <v>0</v>
      </c>
      <c r="AM538" s="156"/>
    </row>
    <row r="539" spans="1:39">
      <c r="A539" s="12">
        <f t="shared" ca="1" si="80"/>
        <v>0</v>
      </c>
      <c r="B539" s="12" t="str">
        <f>IF([1]DRUM!A516="","",[1]DRUM!A516)</f>
        <v>Local</v>
      </c>
      <c r="C539" s="12">
        <f t="shared" ca="1" si="81"/>
        <v>1</v>
      </c>
      <c r="D539" s="155">
        <f t="shared" ca="1" si="82"/>
        <v>0</v>
      </c>
      <c r="E539" s="26" t="str">
        <f>IF([1]DRUM!B516="","",[1]DRUM!B516)</f>
        <v>WDB14001L</v>
      </c>
      <c r="F539" s="26">
        <f>IF([1]DRUM!C516="","",[1]DRUM!C516)</f>
        <v>1450</v>
      </c>
      <c r="G539" s="26">
        <f>IF([1]DRUM!D516="","",[1]DRUM!D516)</f>
        <v>1400</v>
      </c>
      <c r="H539" s="26">
        <f>IF([1]DRUM!E516="","",[1]DRUM!E516)</f>
        <v>700</v>
      </c>
      <c r="I539" s="26">
        <f>IF([1]DRUM!F516="","",[1]DRUM!F516)</f>
        <v>590</v>
      </c>
      <c r="J539" s="26">
        <f>IF([1]DRUM!G516="","",[1]DRUM!G516)</f>
        <v>750</v>
      </c>
      <c r="K539" s="26">
        <f>IF([1]DRUM!H516="","",[1]DRUM!H516)</f>
        <v>750</v>
      </c>
      <c r="L539" s="26" t="str">
        <f>IF([1]DRUM!I516="","",[1]DRUM!I516)</f>
        <v/>
      </c>
      <c r="M539" s="26">
        <f>IF([1]DRUM!J516="","",
IF(AND([1]DRUM!K516="Wooden Drum",[1]DRUM!J516&gt;Max_WD_Capacity),Max_WD_Capacity,
[1]DRUM!J516))</f>
        <v>2500</v>
      </c>
      <c r="N539" s="26" t="str">
        <f>IF([1]DRUM!K516="","",[1]DRUM!K516)</f>
        <v>Wooden Drum</v>
      </c>
      <c r="O539" s="26">
        <f>IF([1]DRUM!L516="","",[1]DRUM!L516)</f>
        <v>160</v>
      </c>
      <c r="P539" s="26">
        <f>IF([1]DRUM!M516="","",[1]DRUM!M516)</f>
        <v>43</v>
      </c>
      <c r="Q539" s="26">
        <f>IF([1]DRUM!N516="","",[1]DRUM!N516)</f>
        <v>0.681175827114607</v>
      </c>
      <c r="R539" s="26" t="str">
        <f t="shared" si="88"/>
        <v>Local</v>
      </c>
      <c r="S539" s="26">
        <f ca="1">IF(N539="",0,
IF(Knee_Application="YES",Knee_Width,IF(Knee_Application="NO",0,
IF(OR(Cable_Type="OH",SearchData("Conductor",Cable_Desc)),0,
IF(N539="Steel Drum",Knee_Width,
IF(N539="Plywood Drum",0,
IF(Country="UAE",0,
IF(AND(OR(SearchData("LSHF",Cable_Desc),SearchData("LSZH",Cable_Desc),SearchData("LS0H",Cable_Desc),SearchData("LSOH",Cable_Desc)),D.nom&gt;40),Knee_Width,
IF(AND(Country="Egypt",D.nom&gt;60),Knee_Width,
IF(AND(Country&lt;&gt;"Egypt",D.nom&gt;35),Knee_Width,
0))))))))))</f>
        <v>125</v>
      </c>
      <c r="T539" s="118">
        <f t="shared" ca="1" si="83"/>
        <v>3</v>
      </c>
      <c r="U539" s="118">
        <f t="shared" ca="1" si="84"/>
        <v>1</v>
      </c>
      <c r="V539" s="117">
        <f t="shared" ca="1" si="85"/>
        <v>7.7433975725681217</v>
      </c>
      <c r="W539" s="64">
        <f t="shared" ca="1" si="86"/>
        <v>0</v>
      </c>
      <c r="X539" s="64">
        <f t="shared" ca="1" si="89"/>
        <v>0</v>
      </c>
      <c r="Y539" s="64">
        <f t="shared" ca="1" si="87"/>
        <v>0</v>
      </c>
      <c r="AM539" s="156"/>
    </row>
    <row r="540" spans="1:39">
      <c r="A540" s="12">
        <f t="shared" ca="1" si="80"/>
        <v>0</v>
      </c>
      <c r="B540" s="12" t="str">
        <f>IF([1]DRUM!A517="","",[1]DRUM!A517)</f>
        <v>Local</v>
      </c>
      <c r="C540" s="12">
        <f t="shared" ca="1" si="81"/>
        <v>1</v>
      </c>
      <c r="D540" s="155">
        <f t="shared" ca="1" si="82"/>
        <v>0</v>
      </c>
      <c r="E540" s="26" t="str">
        <f>IF([1]DRUM!B517="","",[1]DRUM!B517)</f>
        <v>WDB14003L</v>
      </c>
      <c r="F540" s="26">
        <f>IF([1]DRUM!C517="","",[1]DRUM!C517)</f>
        <v>1450</v>
      </c>
      <c r="G540" s="26">
        <f>IF([1]DRUM!D517="","",[1]DRUM!D517)</f>
        <v>1400</v>
      </c>
      <c r="H540" s="26">
        <f>IF([1]DRUM!E517="","",[1]DRUM!E517)</f>
        <v>700</v>
      </c>
      <c r="I540" s="26">
        <f>IF([1]DRUM!F517="","",[1]DRUM!F517)</f>
        <v>590</v>
      </c>
      <c r="J540" s="26">
        <f>IF([1]DRUM!G517="","",[1]DRUM!G517)</f>
        <v>750</v>
      </c>
      <c r="K540" s="26">
        <f>IF([1]DRUM!H517="","",[1]DRUM!H517)</f>
        <v>750</v>
      </c>
      <c r="L540" s="26" t="str">
        <f>IF([1]DRUM!I517="","",[1]DRUM!I517)</f>
        <v/>
      </c>
      <c r="M540" s="26">
        <f>IF([1]DRUM!J517="","",
IF(AND([1]DRUM!K517="Wooden Drum",[1]DRUM!J517&gt;Max_WD_Capacity),Max_WD_Capacity,
[1]DRUM!J517))</f>
        <v>2500</v>
      </c>
      <c r="N540" s="26" t="str">
        <f>IF([1]DRUM!K517="","",[1]DRUM!K517)</f>
        <v>Wooden Drum</v>
      </c>
      <c r="O540" s="26">
        <f>IF([1]DRUM!L517="","",[1]DRUM!L517)</f>
        <v>160</v>
      </c>
      <c r="P540" s="26">
        <f>IF([1]DRUM!M517="","",[1]DRUM!M517)</f>
        <v>43</v>
      </c>
      <c r="Q540" s="26">
        <f>IF([1]DRUM!N517="","",[1]DRUM!N517)</f>
        <v>0.681175827114607</v>
      </c>
      <c r="R540" s="26" t="str">
        <f t="shared" si="88"/>
        <v>Local</v>
      </c>
      <c r="S540" s="26">
        <f ca="1">IF(N540="",0,
IF(Knee_Application="YES",Knee_Width,IF(Knee_Application="NO",0,
IF(OR(Cable_Type="OH",SearchData("Conductor",Cable_Desc)),0,
IF(N540="Steel Drum",Knee_Width,
IF(N540="Plywood Drum",0,
IF(Country="UAE",0,
IF(AND(OR(SearchData("LSHF",Cable_Desc),SearchData("LSZH",Cable_Desc),SearchData("LS0H",Cable_Desc),SearchData("LSOH",Cable_Desc)),D.nom&gt;40),Knee_Width,
IF(AND(Country="Egypt",D.nom&gt;60),Knee_Width,
IF(AND(Country&lt;&gt;"Egypt",D.nom&gt;35),Knee_Width,
0))))))))))</f>
        <v>125</v>
      </c>
      <c r="T540" s="118">
        <f t="shared" ca="1" si="83"/>
        <v>3</v>
      </c>
      <c r="U540" s="118">
        <f t="shared" ca="1" si="84"/>
        <v>1</v>
      </c>
      <c r="V540" s="117">
        <f t="shared" ca="1" si="85"/>
        <v>7.7433975725681217</v>
      </c>
      <c r="W540" s="64">
        <f t="shared" ca="1" si="86"/>
        <v>0</v>
      </c>
      <c r="X540" s="64">
        <f t="shared" ca="1" si="89"/>
        <v>0</v>
      </c>
      <c r="Y540" s="64">
        <f t="shared" ca="1" si="87"/>
        <v>0</v>
      </c>
      <c r="AM540" s="156"/>
    </row>
    <row r="541" spans="1:39">
      <c r="A541" s="12">
        <f t="shared" ca="1" si="80"/>
        <v>0</v>
      </c>
      <c r="B541" s="12" t="str">
        <f>IF([1]DRUM!A518="","",[1]DRUM!A518)</f>
        <v>Local</v>
      </c>
      <c r="C541" s="12">
        <f t="shared" ca="1" si="81"/>
        <v>1</v>
      </c>
      <c r="D541" s="155">
        <f t="shared" ca="1" si="82"/>
        <v>0</v>
      </c>
      <c r="E541" s="26" t="str">
        <f>IF([1]DRUM!B518="","",[1]DRUM!B518)</f>
        <v>WDB140013L</v>
      </c>
      <c r="F541" s="26">
        <f>IF([1]DRUM!C518="","",[1]DRUM!C518)</f>
        <v>1450</v>
      </c>
      <c r="G541" s="26">
        <f>IF([1]DRUM!D518="","",[1]DRUM!D518)</f>
        <v>1400</v>
      </c>
      <c r="H541" s="26">
        <f>IF([1]DRUM!E518="","",[1]DRUM!E518)</f>
        <v>700</v>
      </c>
      <c r="I541" s="26">
        <f>IF([1]DRUM!F518="","",[1]DRUM!F518)</f>
        <v>610</v>
      </c>
      <c r="J541" s="26">
        <f>IF([1]DRUM!G518="","",[1]DRUM!G518)</f>
        <v>750</v>
      </c>
      <c r="K541" s="26">
        <f>IF([1]DRUM!H518="","",[1]DRUM!H518)</f>
        <v>750</v>
      </c>
      <c r="L541" s="26" t="str">
        <f>IF([1]DRUM!I518="","",[1]DRUM!I518)</f>
        <v/>
      </c>
      <c r="M541" s="26">
        <f>IF([1]DRUM!J518="","",
IF(AND([1]DRUM!K518="Wooden Drum",[1]DRUM!J518&gt;Max_WD_Capacity),Max_WD_Capacity,
[1]DRUM!J518))</f>
        <v>3000</v>
      </c>
      <c r="N541" s="26" t="str">
        <f>IF([1]DRUM!K518="","",[1]DRUM!K518)</f>
        <v>Wooden Drum</v>
      </c>
      <c r="O541" s="26">
        <f>IF([1]DRUM!L518="","",[1]DRUM!L518)</f>
        <v>127</v>
      </c>
      <c r="P541" s="26">
        <f>IF([1]DRUM!M518="","",[1]DRUM!M518)</f>
        <v>43</v>
      </c>
      <c r="Q541" s="26">
        <f>IF([1]DRUM!N518="","",[1]DRUM!N518)</f>
        <v>0.70426653311849186</v>
      </c>
      <c r="R541" s="26" t="str">
        <f t="shared" si="88"/>
        <v>Local</v>
      </c>
      <c r="S541" s="26">
        <f ca="1">IF(N541="",0,
IF(Knee_Application="YES",Knee_Width,IF(Knee_Application="NO",0,
IF(OR(Cable_Type="OH",SearchData("Conductor",Cable_Desc)),0,
IF(N541="Steel Drum",Knee_Width,
IF(N541="Plywood Drum",0,
IF(Country="UAE",0,
IF(AND(OR(SearchData("LSHF",Cable_Desc),SearchData("LSZH",Cable_Desc),SearchData("LS0H",Cable_Desc),SearchData("LSOH",Cable_Desc)),D.nom&gt;40),Knee_Width,
IF(AND(Country="Egypt",D.nom&gt;60),Knee_Width,
IF(AND(Country&lt;&gt;"Egypt",D.nom&gt;35),Knee_Width,
0))))))))))</f>
        <v>125</v>
      </c>
      <c r="T541" s="118">
        <f t="shared" ca="1" si="83"/>
        <v>3</v>
      </c>
      <c r="U541" s="118">
        <f t="shared" ca="1" si="84"/>
        <v>1</v>
      </c>
      <c r="V541" s="117">
        <f t="shared" ca="1" si="85"/>
        <v>7.7433975725681217</v>
      </c>
      <c r="W541" s="64">
        <f t="shared" ca="1" si="86"/>
        <v>0</v>
      </c>
      <c r="X541" s="64">
        <f t="shared" ca="1" si="89"/>
        <v>0</v>
      </c>
      <c r="Y541" s="64">
        <f t="shared" ca="1" si="87"/>
        <v>0</v>
      </c>
      <c r="AM541" s="156"/>
    </row>
    <row r="542" spans="1:39">
      <c r="A542" s="12">
        <f t="shared" ca="1" si="80"/>
        <v>0</v>
      </c>
      <c r="B542" s="12" t="str">
        <f>IF([1]DRUM!A519="","",[1]DRUM!A519)</f>
        <v>Local</v>
      </c>
      <c r="C542" s="12">
        <f t="shared" ca="1" si="81"/>
        <v>1</v>
      </c>
      <c r="D542" s="155">
        <f t="shared" ca="1" si="82"/>
        <v>0</v>
      </c>
      <c r="E542" s="26" t="str">
        <f>IF([1]DRUM!B519="","",[1]DRUM!B519)</f>
        <v>WDB140012L</v>
      </c>
      <c r="F542" s="26">
        <f>IF([1]DRUM!C519="","",[1]DRUM!C519)</f>
        <v>1450</v>
      </c>
      <c r="G542" s="26">
        <f>IF([1]DRUM!D519="","",[1]DRUM!D519)</f>
        <v>1400</v>
      </c>
      <c r="H542" s="26">
        <f>IF([1]DRUM!E519="","",[1]DRUM!E519)</f>
        <v>600</v>
      </c>
      <c r="I542" s="26">
        <f>IF([1]DRUM!F519="","",[1]DRUM!F519)</f>
        <v>610</v>
      </c>
      <c r="J542" s="26">
        <f>IF([1]DRUM!G519="","",[1]DRUM!G519)</f>
        <v>750</v>
      </c>
      <c r="K542" s="26">
        <f>IF([1]DRUM!H519="","",[1]DRUM!H519)</f>
        <v>750</v>
      </c>
      <c r="L542" s="26" t="str">
        <f>IF([1]DRUM!I519="","",[1]DRUM!I519)</f>
        <v/>
      </c>
      <c r="M542" s="26">
        <f>IF([1]DRUM!J519="","",
IF(AND([1]DRUM!K519="Wooden Drum",[1]DRUM!J519&gt;Max_WD_Capacity),Max_WD_Capacity,
[1]DRUM!J519))</f>
        <v>3500</v>
      </c>
      <c r="N542" s="26" t="str">
        <f>IF([1]DRUM!K519="","",[1]DRUM!K519)</f>
        <v>Wooden Drum</v>
      </c>
      <c r="O542" s="26">
        <f>IF([1]DRUM!L519="","",[1]DRUM!L519)</f>
        <v>125</v>
      </c>
      <c r="P542" s="26">
        <f>IF([1]DRUM!M519="","",[1]DRUM!M519)</f>
        <v>43</v>
      </c>
      <c r="Q542" s="26">
        <f>IF([1]DRUM!N519="","",[1]DRUM!N519)</f>
        <v>0.76654860747590947</v>
      </c>
      <c r="R542" s="26" t="str">
        <f t="shared" si="88"/>
        <v>Local</v>
      </c>
      <c r="S542" s="26">
        <f ca="1">IF(N542="",0,
IF(Knee_Application="YES",Knee_Width,IF(Knee_Application="NO",0,
IF(OR(Cable_Type="OH",SearchData("Conductor",Cable_Desc)),0,
IF(N542="Steel Drum",Knee_Width,
IF(N542="Plywood Drum",0,
IF(Country="UAE",0,
IF(AND(OR(SearchData("LSHF",Cable_Desc),SearchData("LSZH",Cable_Desc),SearchData("LS0H",Cable_Desc),SearchData("LSOH",Cable_Desc)),D.nom&gt;40),Knee_Width,
IF(AND(Country="Egypt",D.nom&gt;60),Knee_Width,
IF(AND(Country&lt;&gt;"Egypt",D.nom&gt;35),Knee_Width,
0))))))))))</f>
        <v>125</v>
      </c>
      <c r="T542" s="118">
        <f t="shared" ca="1" si="83"/>
        <v>3</v>
      </c>
      <c r="U542" s="118">
        <f t="shared" ca="1" si="84"/>
        <v>2</v>
      </c>
      <c r="V542" s="117">
        <f t="shared" ca="1" si="85"/>
        <v>15.893945553041481</v>
      </c>
      <c r="W542" s="64">
        <f t="shared" ca="1" si="86"/>
        <v>0</v>
      </c>
      <c r="X542" s="64">
        <f t="shared" ca="1" si="89"/>
        <v>1</v>
      </c>
      <c r="Y542" s="64">
        <f t="shared" ca="1" si="87"/>
        <v>0</v>
      </c>
      <c r="AM542" s="156"/>
    </row>
    <row r="543" spans="1:39">
      <c r="A543" s="12">
        <f t="shared" ca="1" si="80"/>
        <v>0</v>
      </c>
      <c r="B543" s="12" t="str">
        <f>IF([1]DRUM!A520="","",[1]DRUM!A520)</f>
        <v>Local</v>
      </c>
      <c r="C543" s="12">
        <f t="shared" ca="1" si="81"/>
        <v>1</v>
      </c>
      <c r="D543" s="155">
        <f t="shared" ca="1" si="82"/>
        <v>0</v>
      </c>
      <c r="E543" s="26" t="str">
        <f>IF([1]DRUM!B520="","",[1]DRUM!B520)</f>
        <v>WDB15008L</v>
      </c>
      <c r="F543" s="26">
        <f>IF([1]DRUM!C520="","",[1]DRUM!C520)</f>
        <v>1550</v>
      </c>
      <c r="G543" s="26">
        <f>IF([1]DRUM!D520="","",[1]DRUM!D520)</f>
        <v>1500</v>
      </c>
      <c r="H543" s="26">
        <f>IF([1]DRUM!E520="","",[1]DRUM!E520)</f>
        <v>600</v>
      </c>
      <c r="I543" s="26">
        <f>IF([1]DRUM!F520="","",[1]DRUM!F520)</f>
        <v>610</v>
      </c>
      <c r="J543" s="26">
        <f>IF([1]DRUM!G520="","",[1]DRUM!G520)</f>
        <v>750</v>
      </c>
      <c r="K543" s="26">
        <f>IF([1]DRUM!H520="","",[1]DRUM!H520)</f>
        <v>750</v>
      </c>
      <c r="L543" s="26" t="str">
        <f>IF([1]DRUM!I520="","",[1]DRUM!I520)</f>
        <v/>
      </c>
      <c r="M543" s="26">
        <f>IF([1]DRUM!J520="","",
IF(AND([1]DRUM!K520="Wooden Drum",[1]DRUM!J520&gt;Max_WD_Capacity),Max_WD_Capacity,
[1]DRUM!J520))</f>
        <v>1500</v>
      </c>
      <c r="N543" s="26" t="str">
        <f>IF([1]DRUM!K520="","",[1]DRUM!K520)</f>
        <v>Wooden Drum</v>
      </c>
      <c r="O543" s="26">
        <f>IF([1]DRUM!L520="","",[1]DRUM!L520)</f>
        <v>140</v>
      </c>
      <c r="P543" s="26">
        <f>IF([1]DRUM!M520="","",[1]DRUM!M520)</f>
        <v>46</v>
      </c>
      <c r="Q543" s="26">
        <f>IF([1]DRUM!N520="","",[1]DRUM!N520)</f>
        <v>0.90548554258091818</v>
      </c>
      <c r="R543" s="26" t="str">
        <f t="shared" si="88"/>
        <v>Local</v>
      </c>
      <c r="S543" s="26">
        <f ca="1">IF(N543="",0,
IF(Knee_Application="YES",Knee_Width,IF(Knee_Application="NO",0,
IF(OR(Cable_Type="OH",SearchData("Conductor",Cable_Desc)),0,
IF(N543="Steel Drum",Knee_Width,
IF(N543="Plywood Drum",0,
IF(Country="UAE",0,
IF(AND(OR(SearchData("LSHF",Cable_Desc),SearchData("LSZH",Cable_Desc),SearchData("LS0H",Cable_Desc),SearchData("LSOH",Cable_Desc)),D.nom&gt;40),Knee_Width,
IF(AND(Country="Egypt",D.nom&gt;60),Knee_Width,
IF(AND(Country&lt;&gt;"Egypt",D.nom&gt;35),Knee_Width,
0))))))))))</f>
        <v>125</v>
      </c>
      <c r="T543" s="118">
        <f t="shared" ca="1" si="83"/>
        <v>3</v>
      </c>
      <c r="U543" s="118">
        <f t="shared" ca="1" si="84"/>
        <v>2</v>
      </c>
      <c r="V543" s="117">
        <f t="shared" ca="1" si="85"/>
        <v>15.893945553041481</v>
      </c>
      <c r="W543" s="64">
        <f t="shared" ca="1" si="86"/>
        <v>0</v>
      </c>
      <c r="X543" s="64">
        <f t="shared" ca="1" si="89"/>
        <v>0</v>
      </c>
      <c r="Y543" s="64">
        <f t="shared" ca="1" si="87"/>
        <v>0</v>
      </c>
      <c r="AM543" s="156"/>
    </row>
    <row r="544" spans="1:39">
      <c r="A544" s="12">
        <f t="shared" ca="1" si="80"/>
        <v>0</v>
      </c>
      <c r="B544" s="12" t="str">
        <f>IF([1]DRUM!A521="","",[1]DRUM!A521)</f>
        <v>Local</v>
      </c>
      <c r="C544" s="12">
        <f t="shared" ca="1" si="81"/>
        <v>1</v>
      </c>
      <c r="D544" s="155">
        <f t="shared" ca="1" si="82"/>
        <v>0</v>
      </c>
      <c r="E544" s="26" t="str">
        <f>IF([1]DRUM!B521="","",[1]DRUM!B521)</f>
        <v>WDB15000L</v>
      </c>
      <c r="F544" s="26">
        <f>IF([1]DRUM!C521="","",[1]DRUM!C521)</f>
        <v>1550</v>
      </c>
      <c r="G544" s="26">
        <f>IF([1]DRUM!D521="","",[1]DRUM!D521)</f>
        <v>1500</v>
      </c>
      <c r="H544" s="26">
        <f>IF([1]DRUM!E521="","",[1]DRUM!E521)</f>
        <v>700</v>
      </c>
      <c r="I544" s="26">
        <f>IF([1]DRUM!F521="","",[1]DRUM!F521)</f>
        <v>610</v>
      </c>
      <c r="J544" s="26">
        <f>IF([1]DRUM!G521="","",[1]DRUM!G521)</f>
        <v>750</v>
      </c>
      <c r="K544" s="26">
        <f>IF([1]DRUM!H521="","",[1]DRUM!H521)</f>
        <v>750</v>
      </c>
      <c r="L544" s="26" t="str">
        <f>IF([1]DRUM!I521="","",[1]DRUM!I521)</f>
        <v/>
      </c>
      <c r="M544" s="26">
        <f>IF([1]DRUM!J521="","",
IF(AND([1]DRUM!K521="Wooden Drum",[1]DRUM!J521&gt;Max_WD_Capacity),Max_WD_Capacity,
[1]DRUM!J521))</f>
        <v>3000</v>
      </c>
      <c r="N544" s="26" t="str">
        <f>IF([1]DRUM!K521="","",[1]DRUM!K521)</f>
        <v>Wooden Drum</v>
      </c>
      <c r="O544" s="26">
        <f>IF([1]DRUM!L521="","",[1]DRUM!L521)</f>
        <v>175</v>
      </c>
      <c r="P544" s="26">
        <f>IF([1]DRUM!M521="","",[1]DRUM!M521)</f>
        <v>46</v>
      </c>
      <c r="Q544" s="26">
        <f>IF([1]DRUM!N521="","",[1]DRUM!N521)</f>
        <v>0.84320346822350045</v>
      </c>
      <c r="R544" s="26" t="str">
        <f t="shared" si="88"/>
        <v>Local</v>
      </c>
      <c r="S544" s="26">
        <f ca="1">IF(N544="",0,
IF(Knee_Application="YES",Knee_Width,IF(Knee_Application="NO",0,
IF(OR(Cable_Type="OH",SearchData("Conductor",Cable_Desc)),0,
IF(N544="Steel Drum",Knee_Width,
IF(N544="Plywood Drum",0,
IF(Country="UAE",0,
IF(AND(OR(SearchData("LSHF",Cable_Desc),SearchData("LSZH",Cable_Desc),SearchData("LS0H",Cable_Desc),SearchData("LSOH",Cable_Desc)),D.nom&gt;40),Knee_Width,
IF(AND(Country="Egypt",D.nom&gt;60),Knee_Width,
IF(AND(Country&lt;&gt;"Egypt",D.nom&gt;35),Knee_Width,
0))))))))))</f>
        <v>125</v>
      </c>
      <c r="T544" s="118">
        <f t="shared" ca="1" si="83"/>
        <v>3</v>
      </c>
      <c r="U544" s="118">
        <f t="shared" ca="1" si="84"/>
        <v>2</v>
      </c>
      <c r="V544" s="117">
        <f t="shared" ca="1" si="85"/>
        <v>17.778901145195359</v>
      </c>
      <c r="W544" s="64">
        <f t="shared" ca="1" si="86"/>
        <v>0</v>
      </c>
      <c r="X544" s="64">
        <f t="shared" ca="1" si="89"/>
        <v>0</v>
      </c>
      <c r="Y544" s="64">
        <f t="shared" ca="1" si="87"/>
        <v>0</v>
      </c>
      <c r="AM544" s="156"/>
    </row>
    <row r="545" spans="1:39">
      <c r="A545" s="12">
        <f t="shared" ca="1" si="80"/>
        <v>0</v>
      </c>
      <c r="B545" s="12" t="str">
        <f>IF([1]DRUM!A522="","",[1]DRUM!A522)</f>
        <v>Local</v>
      </c>
      <c r="C545" s="12">
        <f t="shared" ca="1" si="81"/>
        <v>1</v>
      </c>
      <c r="D545" s="155">
        <f t="shared" ca="1" si="82"/>
        <v>0</v>
      </c>
      <c r="E545" s="26" t="str">
        <f>IF([1]DRUM!B522="","",[1]DRUM!B522)</f>
        <v>WDB16001L</v>
      </c>
      <c r="F545" s="26">
        <f>IF([1]DRUM!C522="","",[1]DRUM!C522)</f>
        <v>1650</v>
      </c>
      <c r="G545" s="26">
        <f>IF([1]DRUM!D522="","",[1]DRUM!D522)</f>
        <v>1600</v>
      </c>
      <c r="H545" s="26">
        <f>IF([1]DRUM!E522="","",[1]DRUM!E522)</f>
        <v>700</v>
      </c>
      <c r="I545" s="26">
        <f>IF([1]DRUM!F522="","",[1]DRUM!F522)</f>
        <v>590</v>
      </c>
      <c r="J545" s="26">
        <f>IF([1]DRUM!G522="","",[1]DRUM!G522)</f>
        <v>750</v>
      </c>
      <c r="K545" s="26">
        <f>IF([1]DRUM!H522="","",[1]DRUM!H522)</f>
        <v>750</v>
      </c>
      <c r="L545" s="26" t="str">
        <f>IF([1]DRUM!I522="","",[1]DRUM!I522)</f>
        <v/>
      </c>
      <c r="M545" s="26">
        <f>IF([1]DRUM!J522="","",
IF(AND([1]DRUM!K522="Wooden Drum",[1]DRUM!J522&gt;Max_WD_Capacity),Max_WD_Capacity,
[1]DRUM!J522))</f>
        <v>3700</v>
      </c>
      <c r="N545" s="26" t="str">
        <f>IF([1]DRUM!K522="","",[1]DRUM!K522)</f>
        <v>Wooden Drum</v>
      </c>
      <c r="O545" s="26">
        <f>IF([1]DRUM!L522="","",[1]DRUM!L522)</f>
        <v>195</v>
      </c>
      <c r="P545" s="26">
        <f>IF([1]DRUM!M522="","",[1]DRUM!M522)</f>
        <v>49</v>
      </c>
      <c r="Q545" s="26">
        <f>IF([1]DRUM!N522="","",[1]DRUM!N522)</f>
        <v>0.95920677695730361</v>
      </c>
      <c r="R545" s="26" t="str">
        <f t="shared" si="88"/>
        <v>Local</v>
      </c>
      <c r="S545" s="26">
        <f ca="1">IF(N545="",0,
IF(Knee_Application="YES",Knee_Width,IF(Knee_Application="NO",0,
IF(OR(Cable_Type="OH",SearchData("Conductor",Cable_Desc)),0,
IF(N545="Steel Drum",Knee_Width,
IF(N545="Plywood Drum",0,
IF(Country="UAE",0,
IF(AND(OR(SearchData("LSHF",Cable_Desc),SearchData("LSZH",Cable_Desc),SearchData("LS0H",Cable_Desc),SearchData("LSOH",Cable_Desc)),D.nom&gt;40),Knee_Width,
IF(AND(Country="Egypt",D.nom&gt;60),Knee_Width,
IF(AND(Country&lt;&gt;"Egypt",D.nom&gt;35),Knee_Width,
0))))))))))</f>
        <v>125</v>
      </c>
      <c r="T545" s="118">
        <f t="shared" ca="1" si="83"/>
        <v>3</v>
      </c>
      <c r="U545" s="118">
        <f t="shared" ca="1" si="84"/>
        <v>2</v>
      </c>
      <c r="V545" s="117">
        <f t="shared" ca="1" si="85"/>
        <v>17.778901145195359</v>
      </c>
      <c r="W545" s="64">
        <f t="shared" ca="1" si="86"/>
        <v>0</v>
      </c>
      <c r="X545" s="64">
        <f t="shared" ca="1" si="89"/>
        <v>1</v>
      </c>
      <c r="Y545" s="64">
        <f t="shared" ca="1" si="87"/>
        <v>0</v>
      </c>
      <c r="AM545" s="156"/>
    </row>
    <row r="546" spans="1:39">
      <c r="A546" s="12">
        <f t="shared" ca="1" si="80"/>
        <v>0</v>
      </c>
      <c r="B546" s="12" t="str">
        <f>IF([1]DRUM!A523="","",[1]DRUM!A523)</f>
        <v>Local</v>
      </c>
      <c r="C546" s="12">
        <f t="shared" ca="1" si="81"/>
        <v>1</v>
      </c>
      <c r="D546" s="155">
        <f t="shared" ca="1" si="82"/>
        <v>0</v>
      </c>
      <c r="E546" s="26" t="str">
        <f>IF([1]DRUM!B523="","",[1]DRUM!B523)</f>
        <v>WDB10001L</v>
      </c>
      <c r="F546" s="26">
        <f>IF([1]DRUM!C523="","",[1]DRUM!C523)</f>
        <v>1050</v>
      </c>
      <c r="G546" s="26">
        <f>IF([1]DRUM!D523="","",[1]DRUM!D523)</f>
        <v>1000</v>
      </c>
      <c r="H546" s="26">
        <f>IF([1]DRUM!E523="","",[1]DRUM!E523)</f>
        <v>700</v>
      </c>
      <c r="I546" s="26">
        <f>IF([1]DRUM!F523="","",[1]DRUM!F523)</f>
        <v>750</v>
      </c>
      <c r="J546" s="26">
        <f>IF([1]DRUM!G523="","",[1]DRUM!G523)</f>
        <v>1000</v>
      </c>
      <c r="K546" s="26">
        <f>IF([1]DRUM!H523="","",[1]DRUM!H523)</f>
        <v>1000</v>
      </c>
      <c r="L546" s="26" t="str">
        <f>IF([1]DRUM!I523="","",[1]DRUM!I523)</f>
        <v/>
      </c>
      <c r="M546" s="26">
        <f>IF([1]DRUM!J523="","",
IF(AND([1]DRUM!K523="Wooden Drum",[1]DRUM!J523&gt;Max_WD_Capacity),Max_WD_Capacity,
[1]DRUM!J523))</f>
        <v>200</v>
      </c>
      <c r="N546" s="26" t="str">
        <f>IF([1]DRUM!K523="","",[1]DRUM!K523)</f>
        <v>Wooden Drum</v>
      </c>
      <c r="O546" s="26">
        <f>IF([1]DRUM!L523="","",[1]DRUM!L523)</f>
        <v>70</v>
      </c>
      <c r="P546" s="26">
        <f>IF([1]DRUM!M523="","",[1]DRUM!M523)</f>
        <v>41</v>
      </c>
      <c r="Q546" s="26">
        <f>IF([1]DRUM!N523="","",[1]DRUM!N523)</f>
        <v>0.30041479749952393</v>
      </c>
      <c r="R546" s="26" t="str">
        <f t="shared" si="88"/>
        <v>Local</v>
      </c>
      <c r="S546" s="26">
        <f ca="1">IF(N546="",0,
IF(Knee_Application="YES",Knee_Width,IF(Knee_Application="NO",0,
IF(OR(Cable_Type="OH",SearchData("Conductor",Cable_Desc)),0,
IF(N546="Steel Drum",Knee_Width,
IF(N546="Plywood Drum",0,
IF(Country="UAE",0,
IF(AND(OR(SearchData("LSHF",Cable_Desc),SearchData("LSZH",Cable_Desc),SearchData("LS0H",Cable_Desc),SearchData("LSOH",Cable_Desc)),D.nom&gt;40),Knee_Width,
IF(AND(Country="Egypt",D.nom&gt;60),Knee_Width,
IF(AND(Country&lt;&gt;"Egypt",D.nom&gt;35),Knee_Width,
0))))))))))</f>
        <v>125</v>
      </c>
      <c r="T546" s="118">
        <f t="shared" ca="1" si="83"/>
        <v>5</v>
      </c>
      <c r="U546" s="118">
        <f t="shared" ca="1" si="84"/>
        <v>0</v>
      </c>
      <c r="V546" s="117">
        <f t="shared" ca="1" si="85"/>
        <v>0</v>
      </c>
      <c r="W546" s="64">
        <f t="shared" ca="1" si="86"/>
        <v>0</v>
      </c>
      <c r="X546" s="64">
        <f t="shared" ca="1" si="89"/>
        <v>0</v>
      </c>
      <c r="Y546" s="64">
        <f t="shared" ca="1" si="87"/>
        <v>0</v>
      </c>
      <c r="AM546" s="156"/>
    </row>
    <row r="547" spans="1:39">
      <c r="A547" s="12">
        <f t="shared" ca="1" si="80"/>
        <v>0</v>
      </c>
      <c r="B547" s="12" t="str">
        <f>IF([1]DRUM!A524="","",[1]DRUM!A524)</f>
        <v>Local</v>
      </c>
      <c r="C547" s="12">
        <f t="shared" ca="1" si="81"/>
        <v>1</v>
      </c>
      <c r="D547" s="155">
        <f t="shared" ca="1" si="82"/>
        <v>0</v>
      </c>
      <c r="E547" s="26" t="str">
        <f>IF([1]DRUM!B524="","",[1]DRUM!B524)</f>
        <v>WDB11001L</v>
      </c>
      <c r="F547" s="26">
        <f>IF([1]DRUM!C524="","",[1]DRUM!C524)</f>
        <v>1150</v>
      </c>
      <c r="G547" s="26">
        <f>IF([1]DRUM!D524="","",[1]DRUM!D524)</f>
        <v>1100</v>
      </c>
      <c r="H547" s="26">
        <f>IF([1]DRUM!E524="","",[1]DRUM!E524)</f>
        <v>800</v>
      </c>
      <c r="I547" s="26">
        <f>IF([1]DRUM!F524="","",[1]DRUM!F524)</f>
        <v>750</v>
      </c>
      <c r="J547" s="26">
        <f>IF([1]DRUM!G524="","",[1]DRUM!G524)</f>
        <v>1000</v>
      </c>
      <c r="K547" s="26">
        <f>IF([1]DRUM!H524="","",[1]DRUM!H524)</f>
        <v>1000</v>
      </c>
      <c r="L547" s="26" t="str">
        <f>IF([1]DRUM!I524="","",[1]DRUM!I524)</f>
        <v/>
      </c>
      <c r="M547" s="26">
        <f>IF([1]DRUM!J524="","",
IF(AND([1]DRUM!K524="Wooden Drum",[1]DRUM!J524&gt;Max_WD_Capacity),Max_WD_Capacity,
[1]DRUM!J524))</f>
        <v>200</v>
      </c>
      <c r="N547" s="26" t="str">
        <f>IF([1]DRUM!K524="","",[1]DRUM!K524)</f>
        <v>Wooden Drum</v>
      </c>
      <c r="O547" s="26">
        <f>IF([1]DRUM!L524="","",[1]DRUM!L524)</f>
        <v>90</v>
      </c>
      <c r="P547" s="26">
        <f>IF([1]DRUM!M524="","",[1]DRUM!M524)</f>
        <v>45</v>
      </c>
      <c r="Q547" s="26">
        <f>IF([1]DRUM!N524="","",[1]DRUM!N524)</f>
        <v>0.33575771485240918</v>
      </c>
      <c r="R547" s="26" t="str">
        <f t="shared" si="88"/>
        <v>Local</v>
      </c>
      <c r="S547" s="26">
        <f ca="1">IF(N547="",0,
IF(Knee_Application="YES",Knee_Width,IF(Knee_Application="NO",0,
IF(OR(Cable_Type="OH",SearchData("Conductor",Cable_Desc)),0,
IF(N547="Steel Drum",Knee_Width,
IF(N547="Plywood Drum",0,
IF(Country="UAE",0,
IF(AND(OR(SearchData("LSHF",Cable_Desc),SearchData("LSZH",Cable_Desc),SearchData("LS0H",Cable_Desc),SearchData("LSOH",Cable_Desc)),D.nom&gt;40),Knee_Width,
IF(AND(Country="Egypt",D.nom&gt;60),Knee_Width,
IF(AND(Country&lt;&gt;"Egypt",D.nom&gt;35),Knee_Width,
0))))))))))</f>
        <v>125</v>
      </c>
      <c r="T547" s="118">
        <f t="shared" ca="1" si="83"/>
        <v>5</v>
      </c>
      <c r="U547" s="118">
        <f t="shared" ca="1" si="84"/>
        <v>0</v>
      </c>
      <c r="V547" s="117">
        <f t="shared" ca="1" si="85"/>
        <v>0</v>
      </c>
      <c r="W547" s="64">
        <f t="shared" ca="1" si="86"/>
        <v>0</v>
      </c>
      <c r="X547" s="64">
        <f t="shared" ca="1" si="89"/>
        <v>0</v>
      </c>
      <c r="Y547" s="64">
        <f t="shared" ca="1" si="87"/>
        <v>0</v>
      </c>
      <c r="AM547" s="156"/>
    </row>
    <row r="548" spans="1:39">
      <c r="A548" s="12">
        <f t="shared" ca="1" si="80"/>
        <v>0</v>
      </c>
      <c r="B548" s="12" t="str">
        <f>IF([1]DRUM!A525="","",[1]DRUM!A525)</f>
        <v>Local</v>
      </c>
      <c r="C548" s="12">
        <f t="shared" ca="1" si="81"/>
        <v>1</v>
      </c>
      <c r="D548" s="155">
        <f t="shared" ca="1" si="82"/>
        <v>0</v>
      </c>
      <c r="E548" s="26" t="str">
        <f>IF([1]DRUM!B525="","",[1]DRUM!B525)</f>
        <v>WDB12502L</v>
      </c>
      <c r="F548" s="26">
        <f>IF([1]DRUM!C525="","",[1]DRUM!C525)</f>
        <v>1300</v>
      </c>
      <c r="G548" s="26">
        <f>IF([1]DRUM!D525="","",[1]DRUM!D525)</f>
        <v>1250</v>
      </c>
      <c r="H548" s="26">
        <f>IF([1]DRUM!E525="","",[1]DRUM!E525)</f>
        <v>550</v>
      </c>
      <c r="I548" s="26">
        <f>IF([1]DRUM!F525="","",[1]DRUM!F525)</f>
        <v>750</v>
      </c>
      <c r="J548" s="26">
        <f>IF([1]DRUM!G525="","",[1]DRUM!G525)</f>
        <v>1000</v>
      </c>
      <c r="K548" s="26">
        <f>IF([1]DRUM!H525="","",[1]DRUM!H525)</f>
        <v>1000</v>
      </c>
      <c r="L548" s="26" t="str">
        <f>IF([1]DRUM!I525="","",[1]DRUM!I525)</f>
        <v/>
      </c>
      <c r="M548" s="26">
        <f>IF([1]DRUM!J525="","",
IF(AND([1]DRUM!K525="Wooden Drum",[1]DRUM!J525&gt;Max_WD_Capacity),Max_WD_Capacity,
[1]DRUM!J525))</f>
        <v>1500</v>
      </c>
      <c r="N548" s="26" t="str">
        <f>IF([1]DRUM!K525="","",[1]DRUM!K525)</f>
        <v>Wooden Drum</v>
      </c>
      <c r="O548" s="26">
        <f>IF([1]DRUM!L525="","",[1]DRUM!L525)</f>
        <v>120</v>
      </c>
      <c r="P548" s="26">
        <f>IF([1]DRUM!M525="","",[1]DRUM!M525)</f>
        <v>51</v>
      </c>
      <c r="Q548" s="26">
        <f>IF([1]DRUM!N525="","",[1]DRUM!N525)</f>
        <v>0.74220126441058865</v>
      </c>
      <c r="R548" s="26" t="str">
        <f t="shared" si="88"/>
        <v>Local</v>
      </c>
      <c r="S548" s="26">
        <f ca="1">IF(N548="",0,
IF(Knee_Application="YES",Knee_Width,IF(Knee_Application="NO",0,
IF(OR(Cable_Type="OH",SearchData("Conductor",Cable_Desc)),0,
IF(N548="Steel Drum",Knee_Width,
IF(N548="Plywood Drum",0,
IF(Country="UAE",0,
IF(AND(OR(SearchData("LSHF",Cable_Desc),SearchData("LSZH",Cable_Desc),SearchData("LS0H",Cable_Desc),SearchData("LSOH",Cable_Desc)),D.nom&gt;40),Knee_Width,
IF(AND(Country="Egypt",D.nom&gt;60),Knee_Width,
IF(AND(Country&lt;&gt;"Egypt",D.nom&gt;35),Knee_Width,
0))))))))))</f>
        <v>125</v>
      </c>
      <c r="T548" s="118">
        <f t="shared" ca="1" si="83"/>
        <v>5</v>
      </c>
      <c r="U548" s="118">
        <f t="shared" ca="1" si="84"/>
        <v>1</v>
      </c>
      <c r="V548" s="117">
        <f t="shared" ca="1" si="85"/>
        <v>10.549468130754525</v>
      </c>
      <c r="W548" s="64">
        <f t="shared" ca="1" si="86"/>
        <v>0</v>
      </c>
      <c r="X548" s="64">
        <f t="shared" ca="1" si="89"/>
        <v>0</v>
      </c>
      <c r="Y548" s="64">
        <f t="shared" ca="1" si="87"/>
        <v>0</v>
      </c>
      <c r="AM548" s="156"/>
    </row>
    <row r="549" spans="1:39">
      <c r="A549" s="12">
        <f t="shared" ca="1" si="80"/>
        <v>0</v>
      </c>
      <c r="B549" s="12" t="str">
        <f>IF([1]DRUM!A526="","",[1]DRUM!A526)</f>
        <v>Local</v>
      </c>
      <c r="C549" s="12">
        <f t="shared" ca="1" si="81"/>
        <v>1</v>
      </c>
      <c r="D549" s="155">
        <f t="shared" ca="1" si="82"/>
        <v>0</v>
      </c>
      <c r="E549" s="26" t="str">
        <f>IF([1]DRUM!B526="","",[1]DRUM!B526)</f>
        <v>WDB12504L</v>
      </c>
      <c r="F549" s="26">
        <f>IF([1]DRUM!C526="","",[1]DRUM!C526)</f>
        <v>1300</v>
      </c>
      <c r="G549" s="26">
        <f>IF([1]DRUM!D526="","",[1]DRUM!D526)</f>
        <v>1250</v>
      </c>
      <c r="H549" s="26">
        <f>IF([1]DRUM!E526="","",[1]DRUM!E526)</f>
        <v>800</v>
      </c>
      <c r="I549" s="26">
        <f>IF([1]DRUM!F526="","",[1]DRUM!F526)</f>
        <v>900</v>
      </c>
      <c r="J549" s="26">
        <f>IF([1]DRUM!G526="","",[1]DRUM!G526)</f>
        <v>1100</v>
      </c>
      <c r="K549" s="26">
        <f>IF([1]DRUM!H526="","",[1]DRUM!H526)</f>
        <v>1100</v>
      </c>
      <c r="L549" s="26" t="str">
        <f>IF([1]DRUM!I526="","",[1]DRUM!I526)</f>
        <v/>
      </c>
      <c r="M549" s="26">
        <f>IF([1]DRUM!J526="","",
IF(AND([1]DRUM!K526="Wooden Drum",[1]DRUM!J526&gt;Max_WD_Capacity),Max_WD_Capacity,
[1]DRUM!J526))</f>
        <v>2000</v>
      </c>
      <c r="N549" s="26" t="str">
        <f>IF([1]DRUM!K526="","",[1]DRUM!K526)</f>
        <v>Wooden Drum</v>
      </c>
      <c r="O549" s="26">
        <f>IF([1]DRUM!L526="","",[1]DRUM!L526)</f>
        <v>81</v>
      </c>
      <c r="P549" s="26">
        <f>IF([1]DRUM!M526="","",[1]DRUM!M526)</f>
        <v>56</v>
      </c>
      <c r="Q549" s="26">
        <f>IF([1]DRUM!N526="","",[1]DRUM!N526)</f>
        <v>0.6520768251607314</v>
      </c>
      <c r="R549" s="26" t="str">
        <f t="shared" si="88"/>
        <v>Local</v>
      </c>
      <c r="S549" s="26">
        <f ca="1">IF(N549="",0,
IF(Knee_Application="YES",Knee_Width,IF(Knee_Application="NO",0,
IF(OR(Cable_Type="OH",SearchData("Conductor",Cable_Desc)),0,
IF(N549="Steel Drum",Knee_Width,
IF(N549="Plywood Drum",0,
IF(Country="UAE",0,
IF(AND(OR(SearchData("LSHF",Cable_Desc),SearchData("LSZH",Cable_Desc),SearchData("LS0H",Cable_Desc),SearchData("LSOH",Cable_Desc)),D.nom&gt;40),Knee_Width,
IF(AND(Country="Egypt",D.nom&gt;60),Knee_Width,
IF(AND(Country&lt;&gt;"Egypt",D.nom&gt;35),Knee_Width,
0))))))))))</f>
        <v>125</v>
      </c>
      <c r="T549" s="118">
        <f t="shared" ca="1" si="83"/>
        <v>6</v>
      </c>
      <c r="U549" s="118">
        <f t="shared" ca="1" si="84"/>
        <v>0</v>
      </c>
      <c r="V549" s="117">
        <f t="shared" ca="1" si="85"/>
        <v>0</v>
      </c>
      <c r="W549" s="64">
        <f t="shared" ca="1" si="86"/>
        <v>0</v>
      </c>
      <c r="X549" s="64">
        <f t="shared" ca="1" si="89"/>
        <v>0</v>
      </c>
      <c r="Y549" s="64">
        <f t="shared" ca="1" si="87"/>
        <v>0</v>
      </c>
      <c r="AM549" s="156"/>
    </row>
    <row r="550" spans="1:39">
      <c r="A550" s="12">
        <f t="shared" ca="1" si="80"/>
        <v>0</v>
      </c>
      <c r="B550" s="12" t="str">
        <f>IF([1]DRUM!A527="","",[1]DRUM!A527)</f>
        <v>Local</v>
      </c>
      <c r="C550" s="12">
        <f t="shared" ca="1" si="81"/>
        <v>1</v>
      </c>
      <c r="D550" s="155">
        <f t="shared" ca="1" si="82"/>
        <v>0</v>
      </c>
      <c r="E550" s="26" t="str">
        <f>IF([1]DRUM!B527="","",[1]DRUM!B527)</f>
        <v>WDB12509L</v>
      </c>
      <c r="F550" s="26">
        <f>IF([1]DRUM!C527="","",[1]DRUM!C527)</f>
        <v>1300</v>
      </c>
      <c r="G550" s="26">
        <f>IF([1]DRUM!D527="","",[1]DRUM!D527)</f>
        <v>1250</v>
      </c>
      <c r="H550" s="26">
        <f>IF([1]DRUM!E527="","",[1]DRUM!E527)</f>
        <v>550</v>
      </c>
      <c r="I550" s="26">
        <f>IF([1]DRUM!F527="","",[1]DRUM!F527)</f>
        <v>900</v>
      </c>
      <c r="J550" s="26">
        <f>IF([1]DRUM!G527="","",[1]DRUM!G527)</f>
        <v>1100</v>
      </c>
      <c r="K550" s="26">
        <f>IF([1]DRUM!H527="","",[1]DRUM!H527)</f>
        <v>1100</v>
      </c>
      <c r="L550" s="26" t="str">
        <f>IF([1]DRUM!I527="","",[1]DRUM!I527)</f>
        <v/>
      </c>
      <c r="M550" s="26">
        <f>IF([1]DRUM!J527="","",
IF(AND([1]DRUM!K527="Wooden Drum",[1]DRUM!J527&gt;Max_WD_Capacity),Max_WD_Capacity,
[1]DRUM!J527))</f>
        <v>2000</v>
      </c>
      <c r="N550" s="26" t="str">
        <f>IF([1]DRUM!K527="","",[1]DRUM!K527)</f>
        <v>Wooden Drum</v>
      </c>
      <c r="O550" s="26">
        <f>IF([1]DRUM!L527="","",[1]DRUM!L527)</f>
        <v>120</v>
      </c>
      <c r="P550" s="26">
        <f>IF([1]DRUM!M527="","",[1]DRUM!M527)</f>
        <v>56</v>
      </c>
      <c r="Q550" s="26">
        <f>IF([1]DRUM!N527="","",[1]DRUM!N527)</f>
        <v>0.89064151729270635</v>
      </c>
      <c r="R550" s="26" t="str">
        <f t="shared" si="88"/>
        <v>Local</v>
      </c>
      <c r="S550" s="26">
        <f ca="1">IF(N550="",0,
IF(Knee_Application="YES",Knee_Width,IF(Knee_Application="NO",0,
IF(OR(Cable_Type="OH",SearchData("Conductor",Cable_Desc)),0,
IF(N550="Steel Drum",Knee_Width,
IF(N550="Plywood Drum",0,
IF(Country="UAE",0,
IF(AND(OR(SearchData("LSHF",Cable_Desc),SearchData("LSZH",Cable_Desc),SearchData("LS0H",Cable_Desc),SearchData("LSOH",Cable_Desc)),D.nom&gt;40),Knee_Width,
IF(AND(Country="Egypt",D.nom&gt;60),Knee_Width,
IF(AND(Country&lt;&gt;"Egypt",D.nom&gt;35),Knee_Width,
0))))))))))</f>
        <v>125</v>
      </c>
      <c r="T550" s="118">
        <f t="shared" ca="1" si="83"/>
        <v>6</v>
      </c>
      <c r="U550" s="118">
        <f t="shared" ca="1" si="84"/>
        <v>1</v>
      </c>
      <c r="V550" s="117">
        <f t="shared" ca="1" si="85"/>
        <v>12.659361756905431</v>
      </c>
      <c r="W550" s="64">
        <f t="shared" ca="1" si="86"/>
        <v>0</v>
      </c>
      <c r="X550" s="64">
        <f t="shared" ca="1" si="89"/>
        <v>0</v>
      </c>
      <c r="Y550" s="64">
        <f t="shared" ca="1" si="87"/>
        <v>0</v>
      </c>
      <c r="AM550" s="156"/>
    </row>
    <row r="551" spans="1:39">
      <c r="A551" s="12">
        <f t="shared" ca="1" si="80"/>
        <v>0</v>
      </c>
      <c r="B551" s="12" t="str">
        <f>IF([1]DRUM!A528="","",[1]DRUM!A528)</f>
        <v>Local</v>
      </c>
      <c r="C551" s="12">
        <f t="shared" ca="1" si="81"/>
        <v>1</v>
      </c>
      <c r="D551" s="155">
        <f t="shared" ca="1" si="82"/>
        <v>0</v>
      </c>
      <c r="E551" s="26" t="str">
        <f>IF([1]DRUM!B528="","",[1]DRUM!B528)</f>
        <v>WDB140015L</v>
      </c>
      <c r="F551" s="26">
        <f>IF([1]DRUM!C528="","",[1]DRUM!C528)</f>
        <v>1450</v>
      </c>
      <c r="G551" s="26">
        <f>IF([1]DRUM!D528="","",[1]DRUM!D528)</f>
        <v>1400</v>
      </c>
      <c r="H551" s="26">
        <f>IF([1]DRUM!E528="","",[1]DRUM!E528)</f>
        <v>900</v>
      </c>
      <c r="I551" s="26">
        <f>IF([1]DRUM!F528="","",[1]DRUM!F528)</f>
        <v>900</v>
      </c>
      <c r="J551" s="26">
        <f>IF([1]DRUM!G528="","",[1]DRUM!G528)</f>
        <v>1100</v>
      </c>
      <c r="K551" s="26">
        <f>IF([1]DRUM!H528="","",[1]DRUM!H528)</f>
        <v>1100</v>
      </c>
      <c r="L551" s="26" t="str">
        <f>IF([1]DRUM!I528="","",[1]DRUM!I528)</f>
        <v/>
      </c>
      <c r="M551" s="26">
        <f>IF([1]DRUM!J528="","",
IF(AND([1]DRUM!K528="Wooden Drum",[1]DRUM!J528&gt;Max_WD_Capacity),Max_WD_Capacity,
[1]DRUM!J528))</f>
        <v>500</v>
      </c>
      <c r="N551" s="26" t="str">
        <f>IF([1]DRUM!K528="","",[1]DRUM!K528)</f>
        <v>Wooden Drum</v>
      </c>
      <c r="O551" s="26">
        <f>IF([1]DRUM!L528="","",[1]DRUM!L528)</f>
        <v>98</v>
      </c>
      <c r="P551" s="26">
        <f>IF([1]DRUM!M528="","",[1]DRUM!M528)</f>
        <v>63</v>
      </c>
      <c r="Q551" s="26">
        <f>IF([1]DRUM!N528="","",[1]DRUM!N528)</f>
        <v>0.81288709911635904</v>
      </c>
      <c r="R551" s="26" t="str">
        <f t="shared" si="88"/>
        <v>Local</v>
      </c>
      <c r="S551" s="26">
        <f ca="1">IF(N551="",0,
IF(Knee_Application="YES",Knee_Width,IF(Knee_Application="NO",0,
IF(OR(Cable_Type="OH",SearchData("Conductor",Cable_Desc)),0,
IF(N551="Steel Drum",Knee_Width,
IF(N551="Plywood Drum",0,
IF(Country="UAE",0,
IF(AND(OR(SearchData("LSHF",Cable_Desc),SearchData("LSZH",Cable_Desc),SearchData("LS0H",Cable_Desc),SearchData("LSOH",Cable_Desc)),D.nom&gt;40),Knee_Width,
IF(AND(Country="Egypt",D.nom&gt;60),Knee_Width,
IF(AND(Country&lt;&gt;"Egypt",D.nom&gt;35),Knee_Width,
0))))))))))</f>
        <v>125</v>
      </c>
      <c r="T551" s="118">
        <f t="shared" ca="1" si="83"/>
        <v>6</v>
      </c>
      <c r="U551" s="118">
        <f t="shared" ca="1" si="84"/>
        <v>1</v>
      </c>
      <c r="V551" s="117">
        <f t="shared" ca="1" si="85"/>
        <v>19.256706329443997</v>
      </c>
      <c r="W551" s="64">
        <f t="shared" ca="1" si="86"/>
        <v>0</v>
      </c>
      <c r="X551" s="64">
        <f t="shared" ca="1" si="89"/>
        <v>0</v>
      </c>
      <c r="Y551" s="64">
        <f t="shared" ca="1" si="87"/>
        <v>0</v>
      </c>
      <c r="AM551" s="156"/>
    </row>
    <row r="552" spans="1:39">
      <c r="A552" s="12">
        <f t="shared" ca="1" si="80"/>
        <v>0</v>
      </c>
      <c r="B552" s="12" t="str">
        <f>IF([1]DRUM!A529="","",[1]DRUM!A529)</f>
        <v>Local</v>
      </c>
      <c r="C552" s="12">
        <f t="shared" ca="1" si="81"/>
        <v>1</v>
      </c>
      <c r="D552" s="155">
        <f t="shared" ca="1" si="82"/>
        <v>0</v>
      </c>
      <c r="E552" s="26" t="str">
        <f>IF([1]DRUM!B529="","",[1]DRUM!B529)</f>
        <v>WDB140016L</v>
      </c>
      <c r="F552" s="26">
        <f>IF([1]DRUM!C529="","",[1]DRUM!C529)</f>
        <v>1450</v>
      </c>
      <c r="G552" s="26">
        <f>IF([1]DRUM!D529="","",[1]DRUM!D529)</f>
        <v>1400</v>
      </c>
      <c r="H552" s="26">
        <f>IF([1]DRUM!E529="","",[1]DRUM!E529)</f>
        <v>1100</v>
      </c>
      <c r="I552" s="26">
        <f>IF([1]DRUM!F529="","",[1]DRUM!F529)</f>
        <v>900</v>
      </c>
      <c r="J552" s="26">
        <f>IF([1]DRUM!G529="","",[1]DRUM!G529)</f>
        <v>1100</v>
      </c>
      <c r="K552" s="26">
        <f>IF([1]DRUM!H529="","",[1]DRUM!H529)</f>
        <v>1100</v>
      </c>
      <c r="L552" s="26" t="str">
        <f>IF([1]DRUM!I529="","",[1]DRUM!I529)</f>
        <v/>
      </c>
      <c r="M552" s="26">
        <f>IF([1]DRUM!J529="","",
IF(AND([1]DRUM!K529="Wooden Drum",[1]DRUM!J529&gt;Max_WD_Capacity),Max_WD_Capacity,
[1]DRUM!J529))</f>
        <v>800</v>
      </c>
      <c r="N552" s="26" t="str">
        <f>IF([1]DRUM!K529="","",[1]DRUM!K529)</f>
        <v>Wooden Drum</v>
      </c>
      <c r="O552" s="26">
        <f>IF([1]DRUM!L529="","",[1]DRUM!L529)</f>
        <v>126</v>
      </c>
      <c r="P552" s="26">
        <f>IF([1]DRUM!M529="","",[1]DRUM!M529)</f>
        <v>63</v>
      </c>
      <c r="Q552" s="26">
        <f>IF([1]DRUM!N529="","",[1]DRUM!N529)</f>
        <v>0.53014376029327759</v>
      </c>
      <c r="R552" s="26" t="str">
        <f t="shared" si="88"/>
        <v>Local</v>
      </c>
      <c r="S552" s="26">
        <f ca="1">IF(N552="",0,
IF(Knee_Application="YES",Knee_Width,IF(Knee_Application="NO",0,
IF(OR(Cable_Type="OH",SearchData("Conductor",Cable_Desc)),0,
IF(N552="Steel Drum",Knee_Width,
IF(N552="Plywood Drum",0,
IF(Country="UAE",0,
IF(AND(OR(SearchData("LSHF",Cable_Desc),SearchData("LSZH",Cable_Desc),SearchData("LS0H",Cable_Desc),SearchData("LSOH",Cable_Desc)),D.nom&gt;40),Knee_Width,
IF(AND(Country="Egypt",D.nom&gt;60),Knee_Width,
IF(AND(Country&lt;&gt;"Egypt",D.nom&gt;35),Knee_Width,
0))))))))))</f>
        <v>125</v>
      </c>
      <c r="T552" s="118">
        <f t="shared" ca="1" si="83"/>
        <v>6</v>
      </c>
      <c r="U552" s="118">
        <f t="shared" ca="1" si="84"/>
        <v>0</v>
      </c>
      <c r="V552" s="117">
        <f t="shared" ca="1" si="85"/>
        <v>0</v>
      </c>
      <c r="W552" s="64">
        <f t="shared" ca="1" si="86"/>
        <v>0</v>
      </c>
      <c r="X552" s="64">
        <f t="shared" ca="1" si="89"/>
        <v>0</v>
      </c>
      <c r="Y552" s="64">
        <f t="shared" ca="1" si="87"/>
        <v>0</v>
      </c>
      <c r="AM552" s="156"/>
    </row>
    <row r="553" spans="1:39">
      <c r="A553" s="12">
        <f t="shared" ca="1" si="80"/>
        <v>0</v>
      </c>
      <c r="B553" s="12" t="str">
        <f>IF([1]DRUM!A530="","",[1]DRUM!A530)</f>
        <v>Local</v>
      </c>
      <c r="C553" s="12">
        <f t="shared" ca="1" si="81"/>
        <v>1</v>
      </c>
      <c r="D553" s="155">
        <f t="shared" ca="1" si="82"/>
        <v>0</v>
      </c>
      <c r="E553" s="26" t="str">
        <f>IF([1]DRUM!B530="","",[1]DRUM!B530)</f>
        <v>WDB14006L</v>
      </c>
      <c r="F553" s="26">
        <f>IF([1]DRUM!C530="","",[1]DRUM!C530)</f>
        <v>1450</v>
      </c>
      <c r="G553" s="26">
        <f>IF([1]DRUM!D530="","",[1]DRUM!D530)</f>
        <v>1400</v>
      </c>
      <c r="H553" s="26">
        <f>IF([1]DRUM!E530="","",[1]DRUM!E530)</f>
        <v>850</v>
      </c>
      <c r="I553" s="26">
        <f>IF([1]DRUM!F530="","",[1]DRUM!F530)</f>
        <v>900</v>
      </c>
      <c r="J553" s="26">
        <f>IF([1]DRUM!G530="","",[1]DRUM!G530)</f>
        <v>1100</v>
      </c>
      <c r="K553" s="26">
        <f>IF([1]DRUM!H530="","",[1]DRUM!H530)</f>
        <v>1100</v>
      </c>
      <c r="L553" s="26" t="str">
        <f>IF([1]DRUM!I530="","",[1]DRUM!I530)</f>
        <v/>
      </c>
      <c r="M553" s="26">
        <f>IF([1]DRUM!J530="","",
IF(AND([1]DRUM!K530="Wooden Drum",[1]DRUM!J530&gt;Max_WD_Capacity),Max_WD_Capacity,
[1]DRUM!J530))</f>
        <v>1500</v>
      </c>
      <c r="N553" s="26" t="str">
        <f>IF([1]DRUM!K530="","",[1]DRUM!K530)</f>
        <v>Wooden Drum</v>
      </c>
      <c r="O553" s="26">
        <f>IF([1]DRUM!L530="","",[1]DRUM!L530)</f>
        <v>160</v>
      </c>
      <c r="P553" s="26">
        <f>IF([1]DRUM!M530="","",[1]DRUM!M530)</f>
        <v>63</v>
      </c>
      <c r="Q553" s="26">
        <f>IF([1]DRUM!N530="","",[1]DRUM!N530)</f>
        <v>0.87473720448390802</v>
      </c>
      <c r="R553" s="26" t="str">
        <f t="shared" si="88"/>
        <v>Local</v>
      </c>
      <c r="S553" s="26">
        <f ca="1">IF(N553="",0,
IF(Knee_Application="YES",Knee_Width,IF(Knee_Application="NO",0,
IF(OR(Cable_Type="OH",SearchData("Conductor",Cable_Desc)),0,
IF(N553="Steel Drum",Knee_Width,
IF(N553="Plywood Drum",0,
IF(Country="UAE",0,
IF(AND(OR(SearchData("LSHF",Cable_Desc),SearchData("LSZH",Cable_Desc),SearchData("LS0H",Cable_Desc),SearchData("LSOH",Cable_Desc)),D.nom&gt;40),Knee_Width,
IF(AND(Country="Egypt",D.nom&gt;60),Knee_Width,
IF(AND(Country&lt;&gt;"Egypt",D.nom&gt;35),Knee_Width,
0))))))))))</f>
        <v>125</v>
      </c>
      <c r="T553" s="118">
        <f t="shared" ca="1" si="83"/>
        <v>6</v>
      </c>
      <c r="U553" s="118">
        <f t="shared" ca="1" si="84"/>
        <v>1</v>
      </c>
      <c r="V553" s="117">
        <f t="shared" ca="1" si="85"/>
        <v>18.314228533367057</v>
      </c>
      <c r="W553" s="64">
        <f t="shared" ca="1" si="86"/>
        <v>0</v>
      </c>
      <c r="X553" s="64">
        <f t="shared" ca="1" si="89"/>
        <v>0</v>
      </c>
      <c r="Y553" s="64">
        <f t="shared" ca="1" si="87"/>
        <v>0</v>
      </c>
      <c r="AM553" s="156"/>
    </row>
    <row r="554" spans="1:39">
      <c r="A554" s="12">
        <f t="shared" ca="1" si="80"/>
        <v>0</v>
      </c>
      <c r="B554" s="12" t="str">
        <f>IF([1]DRUM!A531="","",[1]DRUM!A531)</f>
        <v>Local</v>
      </c>
      <c r="C554" s="12">
        <f t="shared" ca="1" si="81"/>
        <v>1</v>
      </c>
      <c r="D554" s="155">
        <f t="shared" ca="1" si="82"/>
        <v>0</v>
      </c>
      <c r="E554" s="26" t="str">
        <f>IF([1]DRUM!B531="","",[1]DRUM!B531)</f>
        <v>WDB14000L</v>
      </c>
      <c r="F554" s="26">
        <f>IF([1]DRUM!C531="","",[1]DRUM!C531)</f>
        <v>1450</v>
      </c>
      <c r="G554" s="26">
        <f>IF([1]DRUM!D531="","",[1]DRUM!D531)</f>
        <v>1400</v>
      </c>
      <c r="H554" s="26">
        <f>IF([1]DRUM!E531="","",[1]DRUM!E531)</f>
        <v>700</v>
      </c>
      <c r="I554" s="26">
        <f>IF([1]DRUM!F531="","",[1]DRUM!F531)</f>
        <v>900</v>
      </c>
      <c r="J554" s="26">
        <f>IF([1]DRUM!G531="","",[1]DRUM!G531)</f>
        <v>1100</v>
      </c>
      <c r="K554" s="26">
        <f>IF([1]DRUM!H531="","",[1]DRUM!H531)</f>
        <v>1100</v>
      </c>
      <c r="L554" s="26" t="str">
        <f>IF([1]DRUM!I531="","",[1]DRUM!I531)</f>
        <v/>
      </c>
      <c r="M554" s="26">
        <f>IF([1]DRUM!J531="","",
IF(AND([1]DRUM!K531="Wooden Drum",[1]DRUM!J531&gt;Max_WD_Capacity),Max_WD_Capacity,
[1]DRUM!J531))</f>
        <v>2000</v>
      </c>
      <c r="N554" s="26" t="str">
        <f>IF([1]DRUM!K531="","",[1]DRUM!K531)</f>
        <v>Wooden Drum</v>
      </c>
      <c r="O554" s="26">
        <f>IF([1]DRUM!L531="","",[1]DRUM!L531)</f>
        <v>145</v>
      </c>
      <c r="P554" s="26">
        <f>IF([1]DRUM!M531="","",[1]DRUM!M531)</f>
        <v>63</v>
      </c>
      <c r="Q554" s="26">
        <f>IF([1]DRUM!N531="","",[1]DRUM!N531)</f>
        <v>1.0390817701748241</v>
      </c>
      <c r="R554" s="26" t="str">
        <f t="shared" si="88"/>
        <v>Local</v>
      </c>
      <c r="S554" s="26">
        <f ca="1">IF(N554="",0,
IF(Knee_Application="YES",Knee_Width,IF(Knee_Application="NO",0,
IF(OR(Cable_Type="OH",SearchData("Conductor",Cable_Desc)),0,
IF(N554="Steel Drum",Knee_Width,
IF(N554="Plywood Drum",0,
IF(Country="UAE",0,
IF(AND(OR(SearchData("LSHF",Cable_Desc),SearchData("LSZH",Cable_Desc),SearchData("LS0H",Cable_Desc),SearchData("LSOH",Cable_Desc)),D.nom&gt;40),Knee_Width,
IF(AND(Country="Egypt",D.nom&gt;60),Knee_Width,
IF(AND(Country&lt;&gt;"Egypt",D.nom&gt;35),Knee_Width,
0))))))))))</f>
        <v>125</v>
      </c>
      <c r="T554" s="118">
        <f t="shared" ca="1" si="83"/>
        <v>6</v>
      </c>
      <c r="U554" s="118">
        <f t="shared" ca="1" si="84"/>
        <v>1</v>
      </c>
      <c r="V554" s="117">
        <f t="shared" ca="1" si="85"/>
        <v>15.486795145136243</v>
      </c>
      <c r="W554" s="64">
        <f t="shared" ca="1" si="86"/>
        <v>0</v>
      </c>
      <c r="X554" s="64">
        <f t="shared" ca="1" si="89"/>
        <v>0</v>
      </c>
      <c r="Y554" s="64">
        <f t="shared" ca="1" si="87"/>
        <v>0</v>
      </c>
      <c r="AM554" s="156"/>
    </row>
    <row r="555" spans="1:39">
      <c r="A555" s="12">
        <f t="shared" ca="1" si="80"/>
        <v>0</v>
      </c>
      <c r="B555" s="12" t="str">
        <f>IF([1]DRUM!A532="","",[1]DRUM!A532)</f>
        <v>Local</v>
      </c>
      <c r="C555" s="12">
        <f t="shared" ca="1" si="81"/>
        <v>1</v>
      </c>
      <c r="D555" s="155">
        <f t="shared" ca="1" si="82"/>
        <v>0</v>
      </c>
      <c r="E555" s="26" t="str">
        <f>IF([1]DRUM!B532="","",[1]DRUM!B532)</f>
        <v>WDB14002L</v>
      </c>
      <c r="F555" s="26">
        <f>IF([1]DRUM!C532="","",[1]DRUM!C532)</f>
        <v>1450</v>
      </c>
      <c r="G555" s="26">
        <f>IF([1]DRUM!D532="","",[1]DRUM!D532)</f>
        <v>1400</v>
      </c>
      <c r="H555" s="26">
        <f>IF([1]DRUM!E532="","",[1]DRUM!E532)</f>
        <v>700</v>
      </c>
      <c r="I555" s="26">
        <f>IF([1]DRUM!F532="","",[1]DRUM!F532)</f>
        <v>800</v>
      </c>
      <c r="J555" s="26">
        <f>IF([1]DRUM!G532="","",[1]DRUM!G532)</f>
        <v>990</v>
      </c>
      <c r="K555" s="26">
        <f>IF([1]DRUM!H532="","",[1]DRUM!H532)</f>
        <v>990</v>
      </c>
      <c r="L555" s="26" t="str">
        <f>IF([1]DRUM!I532="","",[1]DRUM!I532)</f>
        <v/>
      </c>
      <c r="M555" s="26">
        <f>IF([1]DRUM!J532="","",
IF(AND([1]DRUM!K532="Wooden Drum",[1]DRUM!J532&gt;Max_WD_Capacity),Max_WD_Capacity,
[1]DRUM!J532))</f>
        <v>2500</v>
      </c>
      <c r="N555" s="26" t="str">
        <f>IF([1]DRUM!K532="","",[1]DRUM!K532)</f>
        <v>Wooden Drum</v>
      </c>
      <c r="O555" s="26">
        <f>IF([1]DRUM!L532="","",[1]DRUM!L532)</f>
        <v>160</v>
      </c>
      <c r="P555" s="26">
        <f>IF([1]DRUM!M532="","",[1]DRUM!M532)</f>
        <v>56</v>
      </c>
      <c r="Q555" s="26">
        <f>IF([1]DRUM!N532="","",[1]DRUM!N532)</f>
        <v>0.92362824015539924</v>
      </c>
      <c r="R555" s="26" t="str">
        <f t="shared" si="88"/>
        <v>Local</v>
      </c>
      <c r="S555" s="26">
        <f ca="1">IF(N555="",0,
IF(Knee_Application="YES",Knee_Width,IF(Knee_Application="NO",0,
IF(OR(Cable_Type="OH",SearchData("Conductor",Cable_Desc)),0,
IF(N555="Steel Drum",Knee_Width,
IF(N555="Plywood Drum",0,
IF(Country="UAE",0,
IF(AND(OR(SearchData("LSHF",Cable_Desc),SearchData("LSZH",Cable_Desc),SearchData("LS0H",Cable_Desc),SearchData("LSOH",Cable_Desc)),D.nom&gt;40),Knee_Width,
IF(AND(Country="Egypt",D.nom&gt;60),Knee_Width,
IF(AND(Country&lt;&gt;"Egypt",D.nom&gt;35),Knee_Width,
0))))))))))</f>
        <v>125</v>
      </c>
      <c r="T555" s="118">
        <f t="shared" ca="1" si="83"/>
        <v>5</v>
      </c>
      <c r="U555" s="118">
        <f t="shared" ca="1" si="84"/>
        <v>1</v>
      </c>
      <c r="V555" s="117">
        <f t="shared" ca="1" si="85"/>
        <v>12.90566262094687</v>
      </c>
      <c r="W555" s="64">
        <f t="shared" ca="1" si="86"/>
        <v>0</v>
      </c>
      <c r="X555" s="64">
        <f t="shared" ca="1" si="89"/>
        <v>0</v>
      </c>
      <c r="Y555" s="64">
        <f t="shared" ca="1" si="87"/>
        <v>0</v>
      </c>
      <c r="AM555" s="156"/>
    </row>
    <row r="556" spans="1:39">
      <c r="A556" s="12">
        <f t="shared" ca="1" si="80"/>
        <v>0</v>
      </c>
      <c r="B556" s="12" t="str">
        <f>IF([1]DRUM!A533="","",[1]DRUM!A533)</f>
        <v>Local</v>
      </c>
      <c r="C556" s="12">
        <f t="shared" ca="1" si="81"/>
        <v>1</v>
      </c>
      <c r="D556" s="155">
        <f t="shared" ca="1" si="82"/>
        <v>0</v>
      </c>
      <c r="E556" s="26" t="str">
        <f>IF([1]DRUM!B533="","",[1]DRUM!B533)</f>
        <v>WDB14009L</v>
      </c>
      <c r="F556" s="26">
        <f>IF([1]DRUM!C533="","",[1]DRUM!C533)</f>
        <v>1450</v>
      </c>
      <c r="G556" s="26">
        <f>IF([1]DRUM!D533="","",[1]DRUM!D533)</f>
        <v>1400</v>
      </c>
      <c r="H556" s="26">
        <f>IF([1]DRUM!E533="","",[1]DRUM!E533)</f>
        <v>850</v>
      </c>
      <c r="I556" s="26">
        <f>IF([1]DRUM!F533="","",[1]DRUM!F533)</f>
        <v>900</v>
      </c>
      <c r="J556" s="26">
        <f>IF([1]DRUM!G533="","",[1]DRUM!G533)</f>
        <v>1100</v>
      </c>
      <c r="K556" s="26">
        <f>IF([1]DRUM!H533="","",[1]DRUM!H533)</f>
        <v>1100</v>
      </c>
      <c r="L556" s="26" t="str">
        <f>IF([1]DRUM!I533="","",[1]DRUM!I533)</f>
        <v/>
      </c>
      <c r="M556" s="26">
        <f>IF([1]DRUM!J533="","",
IF(AND([1]DRUM!K533="Wooden Drum",[1]DRUM!J533&gt;Max_WD_Capacity),Max_WD_Capacity,
[1]DRUM!J533))</f>
        <v>3000</v>
      </c>
      <c r="N556" s="26" t="str">
        <f>IF([1]DRUM!K533="","",[1]DRUM!K533)</f>
        <v>Wooden Drum</v>
      </c>
      <c r="O556" s="26">
        <f>IF([1]DRUM!L533="","",[1]DRUM!L533)</f>
        <v>160</v>
      </c>
      <c r="P556" s="26">
        <f>IF([1]DRUM!M533="","",[1]DRUM!M533)</f>
        <v>63</v>
      </c>
      <c r="Q556" s="26">
        <f>IF([1]DRUM!N533="","",[1]DRUM!N533)</f>
        <v>0.87473720448390802</v>
      </c>
      <c r="R556" s="26" t="str">
        <f t="shared" si="88"/>
        <v>Local</v>
      </c>
      <c r="S556" s="26">
        <f ca="1">IF(N556="",0,
IF(Knee_Application="YES",Knee_Width,IF(Knee_Application="NO",0,
IF(OR(Cable_Type="OH",SearchData("Conductor",Cable_Desc)),0,
IF(N556="Steel Drum",Knee_Width,
IF(N556="Plywood Drum",0,
IF(Country="UAE",0,
IF(AND(OR(SearchData("LSHF",Cable_Desc),SearchData("LSZH",Cable_Desc),SearchData("LS0H",Cable_Desc),SearchData("LSOH",Cable_Desc)),D.nom&gt;40),Knee_Width,
IF(AND(Country="Egypt",D.nom&gt;60),Knee_Width,
IF(AND(Country&lt;&gt;"Egypt",D.nom&gt;35),Knee_Width,
0))))))))))</f>
        <v>125</v>
      </c>
      <c r="T556" s="118">
        <f t="shared" ca="1" si="83"/>
        <v>6</v>
      </c>
      <c r="U556" s="118">
        <f t="shared" ca="1" si="84"/>
        <v>1</v>
      </c>
      <c r="V556" s="117">
        <f t="shared" ca="1" si="85"/>
        <v>18.314228533367057</v>
      </c>
      <c r="W556" s="64">
        <f t="shared" ca="1" si="86"/>
        <v>0</v>
      </c>
      <c r="X556" s="64">
        <f t="shared" ca="1" si="89"/>
        <v>0</v>
      </c>
      <c r="Y556" s="64">
        <f t="shared" ca="1" si="87"/>
        <v>0</v>
      </c>
      <c r="AM556" s="156"/>
    </row>
    <row r="557" spans="1:39">
      <c r="A557" s="12">
        <f t="shared" ca="1" si="80"/>
        <v>0</v>
      </c>
      <c r="B557" s="12" t="str">
        <f>IF([1]DRUM!A534="","",[1]DRUM!A534)</f>
        <v>Local</v>
      </c>
      <c r="C557" s="12">
        <f t="shared" ca="1" si="81"/>
        <v>1</v>
      </c>
      <c r="D557" s="155">
        <f t="shared" ca="1" si="82"/>
        <v>0</v>
      </c>
      <c r="E557" s="26" t="str">
        <f>IF([1]DRUM!B534="","",[1]DRUM!B534)</f>
        <v>WDB14008L</v>
      </c>
      <c r="F557" s="26">
        <f>IF([1]DRUM!C534="","",[1]DRUM!C534)</f>
        <v>1450</v>
      </c>
      <c r="G557" s="26">
        <f>IF([1]DRUM!D534="","",[1]DRUM!D534)</f>
        <v>1400</v>
      </c>
      <c r="H557" s="26">
        <f>IF([1]DRUM!E534="","",[1]DRUM!E534)</f>
        <v>800</v>
      </c>
      <c r="I557" s="26">
        <f>IF([1]DRUM!F534="","",[1]DRUM!F534)</f>
        <v>900</v>
      </c>
      <c r="J557" s="26">
        <f>IF([1]DRUM!G534="","",[1]DRUM!G534)</f>
        <v>1100</v>
      </c>
      <c r="K557" s="26">
        <f>IF([1]DRUM!H534="","",[1]DRUM!H534)</f>
        <v>1100</v>
      </c>
      <c r="L557" s="26" t="str">
        <f>IF([1]DRUM!I534="","",[1]DRUM!I534)</f>
        <v/>
      </c>
      <c r="M557" s="26">
        <f>IF([1]DRUM!J534="","",
IF(AND([1]DRUM!K534="Wooden Drum",[1]DRUM!J534&gt;Max_WD_Capacity),Max_WD_Capacity,
[1]DRUM!J534))</f>
        <v>3000</v>
      </c>
      <c r="N557" s="26" t="str">
        <f>IF([1]DRUM!K534="","",[1]DRUM!K534)</f>
        <v>Wooden Drum</v>
      </c>
      <c r="O557" s="26">
        <f>IF([1]DRUM!L534="","",[1]DRUM!L534)</f>
        <v>160</v>
      </c>
      <c r="P557" s="26">
        <f>IF([1]DRUM!M534="","",[1]DRUM!M534)</f>
        <v>63</v>
      </c>
      <c r="Q557" s="26">
        <f>IF([1]DRUM!N534="","",[1]DRUM!N534)</f>
        <v>0.93305301811616848</v>
      </c>
      <c r="R557" s="26" t="str">
        <f t="shared" si="88"/>
        <v>Local</v>
      </c>
      <c r="S557" s="26">
        <f ca="1">IF(N557="",0,
IF(Knee_Application="YES",Knee_Width,IF(Knee_Application="NO",0,
IF(OR(Cable_Type="OH",SearchData("Conductor",Cable_Desc)),0,
IF(N557="Steel Drum",Knee_Width,
IF(N557="Plywood Drum",0,
IF(Country="UAE",0,
IF(AND(OR(SearchData("LSHF",Cable_Desc),SearchData("LSZH",Cable_Desc),SearchData("LS0H",Cable_Desc),SearchData("LSOH",Cable_Desc)),D.nom&gt;40),Knee_Width,
IF(AND(Country="Egypt",D.nom&gt;60),Knee_Width,
IF(AND(Country&lt;&gt;"Egypt",D.nom&gt;35),Knee_Width,
0))))))))))</f>
        <v>125</v>
      </c>
      <c r="T557" s="118">
        <f t="shared" ca="1" si="83"/>
        <v>6</v>
      </c>
      <c r="U557" s="118">
        <f t="shared" ca="1" si="84"/>
        <v>1</v>
      </c>
      <c r="V557" s="117">
        <f t="shared" ca="1" si="85"/>
        <v>17.371750737290121</v>
      </c>
      <c r="W557" s="64">
        <f t="shared" ca="1" si="86"/>
        <v>0</v>
      </c>
      <c r="X557" s="64">
        <f t="shared" ca="1" si="89"/>
        <v>0</v>
      </c>
      <c r="Y557" s="64">
        <f t="shared" ca="1" si="87"/>
        <v>0</v>
      </c>
      <c r="AM557" s="156"/>
    </row>
    <row r="558" spans="1:39">
      <c r="A558" s="12">
        <f t="shared" ca="1" si="80"/>
        <v>0</v>
      </c>
      <c r="B558" s="12" t="str">
        <f>IF([1]DRUM!A535="","",[1]DRUM!A535)</f>
        <v>Local</v>
      </c>
      <c r="C558" s="12">
        <f t="shared" ca="1" si="81"/>
        <v>1</v>
      </c>
      <c r="D558" s="155">
        <f t="shared" ca="1" si="82"/>
        <v>0</v>
      </c>
      <c r="E558" s="26" t="str">
        <f>IF([1]DRUM!B535="","",[1]DRUM!B535)</f>
        <v>WDB140010L</v>
      </c>
      <c r="F558" s="26">
        <f>IF([1]DRUM!C535="","",[1]DRUM!C535)</f>
        <v>1450</v>
      </c>
      <c r="G558" s="26">
        <f>IF([1]DRUM!D535="","",[1]DRUM!D535)</f>
        <v>1400</v>
      </c>
      <c r="H558" s="26">
        <f>IF([1]DRUM!E535="","",[1]DRUM!E535)</f>
        <v>600</v>
      </c>
      <c r="I558" s="26">
        <f>IF([1]DRUM!F535="","",[1]DRUM!F535)</f>
        <v>900</v>
      </c>
      <c r="J558" s="26">
        <f>IF([1]DRUM!G535="","",[1]DRUM!G535)</f>
        <v>1100</v>
      </c>
      <c r="K558" s="26">
        <f>IF([1]DRUM!H535="","",[1]DRUM!H535)</f>
        <v>1100</v>
      </c>
      <c r="L558" s="26" t="str">
        <f>IF([1]DRUM!I535="","",[1]DRUM!I535)</f>
        <v/>
      </c>
      <c r="M558" s="26">
        <f>IF([1]DRUM!J535="","",
IF(AND([1]DRUM!K535="Wooden Drum",[1]DRUM!J535&gt;Max_WD_Capacity),Max_WD_Capacity,
[1]DRUM!J535))</f>
        <v>3000</v>
      </c>
      <c r="N558" s="26" t="str">
        <f>IF([1]DRUM!K535="","",[1]DRUM!K535)</f>
        <v>Wooden Drum</v>
      </c>
      <c r="O558" s="26">
        <f>IF([1]DRUM!L535="","",[1]DRUM!L535)</f>
        <v>137</v>
      </c>
      <c r="P558" s="26">
        <f>IF([1]DRUM!M535="","",[1]DRUM!M535)</f>
        <v>63</v>
      </c>
      <c r="Q558" s="26">
        <f>IF([1]DRUM!N535="","",[1]DRUM!N535)</f>
        <v>1.1309733552923256</v>
      </c>
      <c r="R558" s="26" t="str">
        <f t="shared" si="88"/>
        <v>Local</v>
      </c>
      <c r="S558" s="26">
        <f ca="1">IF(N558="",0,
IF(Knee_Application="YES",Knee_Width,IF(Knee_Application="NO",0,
IF(OR(Cable_Type="OH",SearchData("Conductor",Cable_Desc)),0,
IF(N558="Steel Drum",Knee_Width,
IF(N558="Plywood Drum",0,
IF(Country="UAE",0,
IF(AND(OR(SearchData("LSHF",Cable_Desc),SearchData("LSZH",Cable_Desc),SearchData("LS0H",Cable_Desc),SearchData("LSOH",Cable_Desc)),D.nom&gt;40),Knee_Width,
IF(AND(Country="Egypt",D.nom&gt;60),Knee_Width,
IF(AND(Country&lt;&gt;"Egypt",D.nom&gt;35),Knee_Width,
0))))))))))</f>
        <v>125</v>
      </c>
      <c r="T558" s="118">
        <f t="shared" ca="1" si="83"/>
        <v>6</v>
      </c>
      <c r="U558" s="118">
        <f t="shared" ca="1" si="84"/>
        <v>2</v>
      </c>
      <c r="V558" s="117">
        <f t="shared" ca="1" si="85"/>
        <v>31.787891106082963</v>
      </c>
      <c r="W558" s="64">
        <f t="shared" ca="1" si="86"/>
        <v>0</v>
      </c>
      <c r="X558" s="64">
        <f t="shared" ca="1" si="89"/>
        <v>0</v>
      </c>
      <c r="Y558" s="64">
        <f t="shared" ca="1" si="87"/>
        <v>0</v>
      </c>
      <c r="AM558" s="156"/>
    </row>
    <row r="559" spans="1:39">
      <c r="A559" s="12">
        <f t="shared" ca="1" si="80"/>
        <v>0</v>
      </c>
      <c r="B559" s="12" t="str">
        <f>IF([1]DRUM!A536="","",[1]DRUM!A536)</f>
        <v>Local</v>
      </c>
      <c r="C559" s="12">
        <f t="shared" ca="1" si="81"/>
        <v>1</v>
      </c>
      <c r="D559" s="155">
        <f t="shared" ca="1" si="82"/>
        <v>0</v>
      </c>
      <c r="E559" s="26" t="str">
        <f>IF([1]DRUM!B536="","",[1]DRUM!B536)</f>
        <v>WDB14004L</v>
      </c>
      <c r="F559" s="26">
        <f>IF([1]DRUM!C536="","",[1]DRUM!C536)</f>
        <v>1450</v>
      </c>
      <c r="G559" s="26">
        <f>IF([1]DRUM!D536="","",[1]DRUM!D536)</f>
        <v>1400</v>
      </c>
      <c r="H559" s="26">
        <f>IF([1]DRUM!E536="","",[1]DRUM!E536)</f>
        <v>700</v>
      </c>
      <c r="I559" s="26">
        <f>IF([1]DRUM!F536="","",[1]DRUM!F536)</f>
        <v>900</v>
      </c>
      <c r="J559" s="26">
        <f>IF([1]DRUM!G536="","",[1]DRUM!G536)</f>
        <v>1100</v>
      </c>
      <c r="K559" s="26">
        <f>IF([1]DRUM!H536="","",[1]DRUM!H536)</f>
        <v>1100</v>
      </c>
      <c r="L559" s="26" t="str">
        <f>IF([1]DRUM!I536="","",[1]DRUM!I536)</f>
        <v/>
      </c>
      <c r="M559" s="26">
        <f>IF([1]DRUM!J536="","",
IF(AND([1]DRUM!K536="Wooden Drum",[1]DRUM!J536&gt;Max_WD_Capacity),Max_WD_Capacity,
[1]DRUM!J536))</f>
        <v>3500</v>
      </c>
      <c r="N559" s="26" t="str">
        <f>IF([1]DRUM!K536="","",[1]DRUM!K536)</f>
        <v>Wooden Drum</v>
      </c>
      <c r="O559" s="26">
        <f>IF([1]DRUM!L536="","",[1]DRUM!L536)</f>
        <v>165</v>
      </c>
      <c r="P559" s="26">
        <f>IF([1]DRUM!M536="","",[1]DRUM!M536)</f>
        <v>63</v>
      </c>
      <c r="Q559" s="26">
        <f>IF([1]DRUM!N536="","",[1]DRUM!N536)</f>
        <v>1.0390817701748241</v>
      </c>
      <c r="R559" s="26" t="str">
        <f t="shared" si="88"/>
        <v>Local</v>
      </c>
      <c r="S559" s="26">
        <f ca="1">IF(N559="",0,
IF(Knee_Application="YES",Knee_Width,IF(Knee_Application="NO",0,
IF(OR(Cable_Type="OH",SearchData("Conductor",Cable_Desc)),0,
IF(N559="Steel Drum",Knee_Width,
IF(N559="Plywood Drum",0,
IF(Country="UAE",0,
IF(AND(OR(SearchData("LSHF",Cable_Desc),SearchData("LSZH",Cable_Desc),SearchData("LS0H",Cable_Desc),SearchData("LSOH",Cable_Desc)),D.nom&gt;40),Knee_Width,
IF(AND(Country="Egypt",D.nom&gt;60),Knee_Width,
IF(AND(Country&lt;&gt;"Egypt",D.nom&gt;35),Knee_Width,
0))))))))))</f>
        <v>125</v>
      </c>
      <c r="T559" s="118">
        <f t="shared" ca="1" si="83"/>
        <v>6</v>
      </c>
      <c r="U559" s="118">
        <f t="shared" ca="1" si="84"/>
        <v>1</v>
      </c>
      <c r="V559" s="117">
        <f t="shared" ca="1" si="85"/>
        <v>15.486795145136243</v>
      </c>
      <c r="W559" s="64">
        <f t="shared" ca="1" si="86"/>
        <v>0</v>
      </c>
      <c r="X559" s="64">
        <f t="shared" ca="1" si="89"/>
        <v>1</v>
      </c>
      <c r="Y559" s="64">
        <f t="shared" ca="1" si="87"/>
        <v>0</v>
      </c>
      <c r="AM559" s="156"/>
    </row>
    <row r="560" spans="1:39">
      <c r="A560" s="12">
        <f t="shared" ca="1" si="80"/>
        <v>0</v>
      </c>
      <c r="B560" s="12" t="str">
        <f>IF([1]DRUM!A537="","",[1]DRUM!A537)</f>
        <v>Local</v>
      </c>
      <c r="C560" s="12">
        <f t="shared" ca="1" si="81"/>
        <v>1</v>
      </c>
      <c r="D560" s="155">
        <f t="shared" ca="1" si="82"/>
        <v>0</v>
      </c>
      <c r="E560" s="26" t="str">
        <f>IF([1]DRUM!B537="","",[1]DRUM!B537)</f>
        <v>WDB14005L</v>
      </c>
      <c r="F560" s="26">
        <f>IF([1]DRUM!C537="","",[1]DRUM!C537)</f>
        <v>1450</v>
      </c>
      <c r="G560" s="26">
        <f>IF([1]DRUM!D537="","",[1]DRUM!D537)</f>
        <v>1400</v>
      </c>
      <c r="H560" s="26">
        <f>IF([1]DRUM!E537="","",[1]DRUM!E537)</f>
        <v>700</v>
      </c>
      <c r="I560" s="26">
        <f>IF([1]DRUM!F537="","",[1]DRUM!F537)</f>
        <v>760</v>
      </c>
      <c r="J560" s="26">
        <f>IF([1]DRUM!G537="","",[1]DRUM!G537)</f>
        <v>850</v>
      </c>
      <c r="K560" s="26">
        <f>IF([1]DRUM!H537="","",[1]DRUM!H537)</f>
        <v>850</v>
      </c>
      <c r="L560" s="26" t="str">
        <f>IF([1]DRUM!I537="","",[1]DRUM!I537)</f>
        <v/>
      </c>
      <c r="M560" s="26">
        <f>IF([1]DRUM!J537="","",
IF(AND([1]DRUM!K537="Wooden Drum",[1]DRUM!J537&gt;Max_WD_Capacity),Max_WD_Capacity,
[1]DRUM!J537))</f>
        <v>4000</v>
      </c>
      <c r="N560" s="26" t="str">
        <f>IF([1]DRUM!K537="","",[1]DRUM!K537)</f>
        <v>Wooden Drum</v>
      </c>
      <c r="O560" s="26">
        <f>IF([1]DRUM!L537="","",[1]DRUM!L537)</f>
        <v>165</v>
      </c>
      <c r="P560" s="26">
        <f>IF([1]DRUM!M537="","",[1]DRUM!M537)</f>
        <v>48</v>
      </c>
      <c r="Q560" s="26">
        <f>IF([1]DRUM!N537="","",[1]DRUM!N537)</f>
        <v>0.87744682814762931</v>
      </c>
      <c r="R560" s="26" t="str">
        <f t="shared" si="88"/>
        <v>Local</v>
      </c>
      <c r="S560" s="26">
        <f ca="1">IF(N560="",0,
IF(Knee_Application="YES",Knee_Width,IF(Knee_Application="NO",0,
IF(OR(Cable_Type="OH",SearchData("Conductor",Cable_Desc)),0,
IF(N560="Steel Drum",Knee_Width,
IF(N560="Plywood Drum",0,
IF(Country="UAE",0,
IF(AND(OR(SearchData("LSHF",Cable_Desc),SearchData("LSZH",Cable_Desc),SearchData("LS0H",Cable_Desc),SearchData("LSOH",Cable_Desc)),D.nom&gt;40),Knee_Width,
IF(AND(Country="Egypt",D.nom&gt;60),Knee_Width,
IF(AND(Country&lt;&gt;"Egypt",D.nom&gt;35),Knee_Width,
0))))))))))</f>
        <v>125</v>
      </c>
      <c r="T560" s="118">
        <f t="shared" ca="1" si="83"/>
        <v>5</v>
      </c>
      <c r="U560" s="118">
        <f t="shared" ca="1" si="84"/>
        <v>1</v>
      </c>
      <c r="V560" s="117">
        <f t="shared" ca="1" si="85"/>
        <v>12.90566262094687</v>
      </c>
      <c r="W560" s="64">
        <f t="shared" ca="1" si="86"/>
        <v>0</v>
      </c>
      <c r="X560" s="64">
        <f t="shared" ca="1" si="89"/>
        <v>1</v>
      </c>
      <c r="Y560" s="64">
        <f t="shared" ca="1" si="87"/>
        <v>0</v>
      </c>
      <c r="AM560" s="156"/>
    </row>
    <row r="561" spans="1:39">
      <c r="A561" s="12">
        <f t="shared" ca="1" si="80"/>
        <v>0</v>
      </c>
      <c r="B561" s="12" t="str">
        <f>IF([1]DRUM!A538="","",[1]DRUM!A538)</f>
        <v>Local</v>
      </c>
      <c r="C561" s="12">
        <f t="shared" ca="1" si="81"/>
        <v>1</v>
      </c>
      <c r="D561" s="155">
        <f t="shared" ca="1" si="82"/>
        <v>0</v>
      </c>
      <c r="E561" s="26" t="str">
        <f>IF([1]DRUM!B538="","",[1]DRUM!B538)</f>
        <v>WDB15009L</v>
      </c>
      <c r="F561" s="26">
        <f>IF([1]DRUM!C538="","",[1]DRUM!C538)</f>
        <v>1550</v>
      </c>
      <c r="G561" s="26">
        <f>IF([1]DRUM!D538="","",[1]DRUM!D538)</f>
        <v>1500</v>
      </c>
      <c r="H561" s="26">
        <f>IF([1]DRUM!E538="","",[1]DRUM!E538)</f>
        <v>800</v>
      </c>
      <c r="I561" s="26">
        <f>IF([1]DRUM!F538="","",[1]DRUM!F538)</f>
        <v>900</v>
      </c>
      <c r="J561" s="26">
        <f>IF([1]DRUM!G538="","",[1]DRUM!G538)</f>
        <v>1100</v>
      </c>
      <c r="K561" s="26">
        <f>IF([1]DRUM!H538="","",[1]DRUM!H538)</f>
        <v>1100</v>
      </c>
      <c r="L561" s="26" t="str">
        <f>IF([1]DRUM!I538="","",[1]DRUM!I538)</f>
        <v/>
      </c>
      <c r="M561" s="26">
        <f>IF([1]DRUM!J538="","",
IF(AND([1]DRUM!K538="Wooden Drum",[1]DRUM!J538&gt;Max_WD_Capacity),Max_WD_Capacity,
[1]DRUM!J538))</f>
        <v>2500</v>
      </c>
      <c r="N561" s="26" t="str">
        <f>IF([1]DRUM!K538="","",[1]DRUM!K538)</f>
        <v>Wooden Drum</v>
      </c>
      <c r="O561" s="26">
        <f>IF([1]DRUM!L538="","",[1]DRUM!L538)</f>
        <v>180</v>
      </c>
      <c r="P561" s="26">
        <f>IF([1]DRUM!M538="","",[1]DRUM!M538)</f>
        <v>67</v>
      </c>
      <c r="Q561" s="26">
        <f>IF([1]DRUM!N538="","",[1]DRUM!N538)</f>
        <v>1.1380419387629026</v>
      </c>
      <c r="R561" s="26" t="str">
        <f t="shared" si="88"/>
        <v>Local</v>
      </c>
      <c r="S561" s="26">
        <f ca="1">IF(N561="",0,
IF(Knee_Application="YES",Knee_Width,IF(Knee_Application="NO",0,
IF(OR(Cable_Type="OH",SearchData("Conductor",Cable_Desc)),0,
IF(N561="Steel Drum",Knee_Width,
IF(N561="Plywood Drum",0,
IF(Country="UAE",0,
IF(AND(OR(SearchData("LSHF",Cable_Desc),SearchData("LSZH",Cable_Desc),SearchData("LS0H",Cable_Desc),SearchData("LSOH",Cable_Desc)),D.nom&gt;40),Knee_Width,
IF(AND(Country="Egypt",D.nom&gt;60),Knee_Width,
IF(AND(Country&lt;&gt;"Egypt",D.nom&gt;35),Knee_Width,
0))))))))))</f>
        <v>125</v>
      </c>
      <c r="T561" s="118">
        <f t="shared" ca="1" si="83"/>
        <v>6</v>
      </c>
      <c r="U561" s="118">
        <f t="shared" ca="1" si="84"/>
        <v>1</v>
      </c>
      <c r="V561" s="117">
        <f t="shared" ca="1" si="85"/>
        <v>17.371750737290121</v>
      </c>
      <c r="W561" s="64">
        <f t="shared" ca="1" si="86"/>
        <v>0</v>
      </c>
      <c r="X561" s="64">
        <f t="shared" ca="1" si="89"/>
        <v>0</v>
      </c>
      <c r="Y561" s="64">
        <f t="shared" ca="1" si="87"/>
        <v>0</v>
      </c>
      <c r="AM561" s="156"/>
    </row>
    <row r="562" spans="1:39">
      <c r="A562" s="12">
        <f t="shared" ca="1" si="80"/>
        <v>0</v>
      </c>
      <c r="B562" s="12" t="str">
        <f>IF([1]DRUM!A539="","",[1]DRUM!A539)</f>
        <v>Local</v>
      </c>
      <c r="C562" s="12">
        <f t="shared" ca="1" si="81"/>
        <v>1</v>
      </c>
      <c r="D562" s="155">
        <f t="shared" ca="1" si="82"/>
        <v>0</v>
      </c>
      <c r="E562" s="26" t="str">
        <f>IF([1]DRUM!B539="","",[1]DRUM!B539)</f>
        <v>WDB15002L</v>
      </c>
      <c r="F562" s="26">
        <f>IF([1]DRUM!C539="","",[1]DRUM!C539)</f>
        <v>1550</v>
      </c>
      <c r="G562" s="26">
        <f>IF([1]DRUM!D539="","",[1]DRUM!D539)</f>
        <v>1500</v>
      </c>
      <c r="H562" s="26">
        <f>IF([1]DRUM!E539="","",[1]DRUM!E539)</f>
        <v>700</v>
      </c>
      <c r="I562" s="26">
        <f>IF([1]DRUM!F539="","",[1]DRUM!F539)</f>
        <v>800</v>
      </c>
      <c r="J562" s="26">
        <f>IF([1]DRUM!G539="","",[1]DRUM!G539)</f>
        <v>990</v>
      </c>
      <c r="K562" s="26">
        <f>IF([1]DRUM!H539="","",[1]DRUM!H539)</f>
        <v>990</v>
      </c>
      <c r="L562" s="26" t="str">
        <f>IF([1]DRUM!I539="","",[1]DRUM!I539)</f>
        <v/>
      </c>
      <c r="M562" s="26">
        <f>IF([1]DRUM!J539="","",
IF(AND([1]DRUM!K539="Wooden Drum",[1]DRUM!J539&gt;Max_WD_Capacity),Max_WD_Capacity,
[1]DRUM!J539))</f>
        <v>3000</v>
      </c>
      <c r="N562" s="26" t="str">
        <f>IF([1]DRUM!K539="","",[1]DRUM!K539)</f>
        <v>Wooden Drum</v>
      </c>
      <c r="O562" s="26">
        <f>IF([1]DRUM!L539="","",[1]DRUM!L539)</f>
        <v>185</v>
      </c>
      <c r="P562" s="26">
        <f>IF([1]DRUM!M539="","",[1]DRUM!M539)</f>
        <v>60</v>
      </c>
      <c r="Q562" s="26">
        <f>IF([1]DRUM!N539="","",[1]DRUM!N539)</f>
        <v>1.1058406140636072</v>
      </c>
      <c r="R562" s="26" t="str">
        <f t="shared" si="88"/>
        <v>Local</v>
      </c>
      <c r="S562" s="26">
        <f ca="1">IF(N562="",0,
IF(Knee_Application="YES",Knee_Width,IF(Knee_Application="NO",0,
IF(OR(Cable_Type="OH",SearchData("Conductor",Cable_Desc)),0,
IF(N562="Steel Drum",Knee_Width,
IF(N562="Plywood Drum",0,
IF(Country="UAE",0,
IF(AND(OR(SearchData("LSHF",Cable_Desc),SearchData("LSZH",Cable_Desc),SearchData("LS0H",Cable_Desc),SearchData("LSOH",Cable_Desc)),D.nom&gt;40),Knee_Width,
IF(AND(Country="Egypt",D.nom&gt;60),Knee_Width,
IF(AND(Country&lt;&gt;"Egypt",D.nom&gt;35),Knee_Width,
0))))))))))</f>
        <v>125</v>
      </c>
      <c r="T562" s="118">
        <f t="shared" ca="1" si="83"/>
        <v>5</v>
      </c>
      <c r="U562" s="118">
        <f t="shared" ca="1" si="84"/>
        <v>2</v>
      </c>
      <c r="V562" s="117">
        <f t="shared" ca="1" si="85"/>
        <v>29.63150190865893</v>
      </c>
      <c r="W562" s="64">
        <f t="shared" ca="1" si="86"/>
        <v>0</v>
      </c>
      <c r="X562" s="64">
        <f t="shared" ca="1" si="89"/>
        <v>0</v>
      </c>
      <c r="Y562" s="64">
        <f t="shared" ca="1" si="87"/>
        <v>0</v>
      </c>
      <c r="AM562" s="156"/>
    </row>
    <row r="563" spans="1:39">
      <c r="A563" s="12">
        <f t="shared" ca="1" si="80"/>
        <v>0</v>
      </c>
      <c r="B563" s="12" t="str">
        <f>IF([1]DRUM!A540="","",[1]DRUM!A540)</f>
        <v>Local</v>
      </c>
      <c r="C563" s="12">
        <f t="shared" ca="1" si="81"/>
        <v>1</v>
      </c>
      <c r="D563" s="155">
        <f t="shared" ca="1" si="82"/>
        <v>0</v>
      </c>
      <c r="E563" s="26" t="str">
        <f>IF([1]DRUM!B540="","",[1]DRUM!B540)</f>
        <v>WDB15001L</v>
      </c>
      <c r="F563" s="26">
        <f>IF([1]DRUM!C540="","",[1]DRUM!C540)</f>
        <v>1550</v>
      </c>
      <c r="G563" s="26">
        <f>IF([1]DRUM!D540="","",[1]DRUM!D540)</f>
        <v>1500</v>
      </c>
      <c r="H563" s="26">
        <f>IF([1]DRUM!E540="","",[1]DRUM!E540)</f>
        <v>700</v>
      </c>
      <c r="I563" s="26">
        <f>IF([1]DRUM!F540="","",[1]DRUM!F540)</f>
        <v>900</v>
      </c>
      <c r="J563" s="26">
        <f>IF([1]DRUM!G540="","",[1]DRUM!G540)</f>
        <v>1100</v>
      </c>
      <c r="K563" s="26">
        <f>IF([1]DRUM!H540="","",[1]DRUM!H540)</f>
        <v>1100</v>
      </c>
      <c r="L563" s="26" t="str">
        <f>IF([1]DRUM!I540="","",[1]DRUM!I540)</f>
        <v/>
      </c>
      <c r="M563" s="26">
        <f>IF([1]DRUM!J540="","",
IF(AND([1]DRUM!K540="Wooden Drum",[1]DRUM!J540&gt;Max_WD_Capacity),Max_WD_Capacity,
[1]DRUM!J540))</f>
        <v>3000</v>
      </c>
      <c r="N563" s="26" t="str">
        <f>IF([1]DRUM!K540="","",[1]DRUM!K540)</f>
        <v>Wooden Drum</v>
      </c>
      <c r="O563" s="26">
        <f>IF([1]DRUM!L540="","",[1]DRUM!L540)</f>
        <v>185</v>
      </c>
      <c r="P563" s="26">
        <f>IF([1]DRUM!M540="","",[1]DRUM!M540)</f>
        <v>67</v>
      </c>
      <c r="Q563" s="26">
        <f>IF([1]DRUM!N540="","",[1]DRUM!N540)</f>
        <v>1.244070690821558</v>
      </c>
      <c r="R563" s="26" t="str">
        <f t="shared" si="88"/>
        <v>Local</v>
      </c>
      <c r="S563" s="26">
        <f ca="1">IF(N563="",0,
IF(Knee_Application="YES",Knee_Width,IF(Knee_Application="NO",0,
IF(OR(Cable_Type="OH",SearchData("Conductor",Cable_Desc)),0,
IF(N563="Steel Drum",Knee_Width,
IF(N563="Plywood Drum",0,
IF(Country="UAE",0,
IF(AND(OR(SearchData("LSHF",Cable_Desc),SearchData("LSZH",Cable_Desc),SearchData("LS0H",Cable_Desc),SearchData("LSOH",Cable_Desc)),D.nom&gt;40),Knee_Width,
IF(AND(Country="Egypt",D.nom&gt;60),Knee_Width,
IF(AND(Country&lt;&gt;"Egypt",D.nom&gt;35),Knee_Width,
0))))))))))</f>
        <v>125</v>
      </c>
      <c r="T563" s="118">
        <f t="shared" ca="1" si="83"/>
        <v>6</v>
      </c>
      <c r="U563" s="118">
        <f t="shared" ca="1" si="84"/>
        <v>2</v>
      </c>
      <c r="V563" s="117">
        <f t="shared" ca="1" si="85"/>
        <v>35.557802290390718</v>
      </c>
      <c r="W563" s="64">
        <f t="shared" ca="1" si="86"/>
        <v>0</v>
      </c>
      <c r="X563" s="64">
        <f t="shared" ca="1" si="89"/>
        <v>0</v>
      </c>
      <c r="Y563" s="64">
        <f t="shared" ca="1" si="87"/>
        <v>0</v>
      </c>
      <c r="AM563" s="156"/>
    </row>
    <row r="564" spans="1:39">
      <c r="A564" s="12">
        <f t="shared" ca="1" si="80"/>
        <v>0</v>
      </c>
      <c r="B564" s="12" t="str">
        <f>IF([1]DRUM!A541="","",[1]DRUM!A541)</f>
        <v>Local</v>
      </c>
      <c r="C564" s="12">
        <f t="shared" ca="1" si="81"/>
        <v>1</v>
      </c>
      <c r="D564" s="155">
        <f t="shared" ca="1" si="82"/>
        <v>0</v>
      </c>
      <c r="E564" s="26" t="str">
        <f>IF([1]DRUM!B541="","",[1]DRUM!B541)</f>
        <v>WDB15006L</v>
      </c>
      <c r="F564" s="26">
        <f>IF([1]DRUM!C541="","",[1]DRUM!C541)</f>
        <v>1550</v>
      </c>
      <c r="G564" s="26">
        <f>IF([1]DRUM!D541="","",[1]DRUM!D541)</f>
        <v>1500</v>
      </c>
      <c r="H564" s="26">
        <f>IF([1]DRUM!E541="","",[1]DRUM!E541)</f>
        <v>600</v>
      </c>
      <c r="I564" s="26">
        <f>IF([1]DRUM!F541="","",[1]DRUM!F541)</f>
        <v>900</v>
      </c>
      <c r="J564" s="26">
        <f>IF([1]DRUM!G541="","",[1]DRUM!G541)</f>
        <v>1100</v>
      </c>
      <c r="K564" s="26">
        <f>IF([1]DRUM!H541="","",[1]DRUM!H541)</f>
        <v>1100</v>
      </c>
      <c r="L564" s="26" t="str">
        <f>IF([1]DRUM!I541="","",[1]DRUM!I541)</f>
        <v/>
      </c>
      <c r="M564" s="26">
        <f>IF([1]DRUM!J541="","",
IF(AND([1]DRUM!K541="Wooden Drum",[1]DRUM!J541&gt;Max_WD_Capacity),Max_WD_Capacity,
[1]DRUM!J541))</f>
        <v>3000</v>
      </c>
      <c r="N564" s="26" t="str">
        <f>IF([1]DRUM!K541="","",[1]DRUM!K541)</f>
        <v>Wooden Drum</v>
      </c>
      <c r="O564" s="26">
        <f>IF([1]DRUM!L541="","",[1]DRUM!L541)</f>
        <v>137</v>
      </c>
      <c r="P564" s="26">
        <f>IF([1]DRUM!M541="","",[1]DRUM!M541)</f>
        <v>67</v>
      </c>
      <c r="Q564" s="26">
        <f>IF([1]DRUM!N541="","",[1]DRUM!N541)</f>
        <v>1.3359622759390595</v>
      </c>
      <c r="R564" s="26" t="str">
        <f t="shared" si="88"/>
        <v>Local</v>
      </c>
      <c r="S564" s="26">
        <f ca="1">IF(N564="",0,
IF(Knee_Application="YES",Knee_Width,IF(Knee_Application="NO",0,
IF(OR(Cable_Type="OH",SearchData("Conductor",Cable_Desc)),0,
IF(N564="Steel Drum",Knee_Width,
IF(N564="Plywood Drum",0,
IF(Country="UAE",0,
IF(AND(OR(SearchData("LSHF",Cable_Desc),SearchData("LSZH",Cable_Desc),SearchData("LS0H",Cable_Desc),SearchData("LSOH",Cable_Desc)),D.nom&gt;40),Knee_Width,
IF(AND(Country="Egypt",D.nom&gt;60),Knee_Width,
IF(AND(Country&lt;&gt;"Egypt",D.nom&gt;35),Knee_Width,
0))))))))))</f>
        <v>125</v>
      </c>
      <c r="T564" s="118">
        <f t="shared" ca="1" si="83"/>
        <v>6</v>
      </c>
      <c r="U564" s="118">
        <f t="shared" ca="1" si="84"/>
        <v>2</v>
      </c>
      <c r="V564" s="117">
        <f t="shared" ca="1" si="85"/>
        <v>31.787891106082963</v>
      </c>
      <c r="W564" s="64">
        <f t="shared" ca="1" si="86"/>
        <v>0</v>
      </c>
      <c r="X564" s="64">
        <f t="shared" ca="1" si="89"/>
        <v>0</v>
      </c>
      <c r="Y564" s="64">
        <f t="shared" ca="1" si="87"/>
        <v>0</v>
      </c>
      <c r="AM564" s="156"/>
    </row>
    <row r="565" spans="1:39">
      <c r="A565" s="12">
        <f t="shared" ca="1" si="80"/>
        <v>0</v>
      </c>
      <c r="B565" s="12" t="str">
        <f>IF([1]DRUM!A542="","",[1]DRUM!A542)</f>
        <v>Local</v>
      </c>
      <c r="C565" s="12">
        <f t="shared" ca="1" si="81"/>
        <v>1</v>
      </c>
      <c r="D565" s="155">
        <f t="shared" ca="1" si="82"/>
        <v>0</v>
      </c>
      <c r="E565" s="26" t="str">
        <f>IF([1]DRUM!B542="","",[1]DRUM!B542)</f>
        <v>WDB15007L</v>
      </c>
      <c r="F565" s="26">
        <f>IF([1]DRUM!C542="","",[1]DRUM!C542)</f>
        <v>1550</v>
      </c>
      <c r="G565" s="26">
        <f>IF([1]DRUM!D542="","",[1]DRUM!D542)</f>
        <v>1500</v>
      </c>
      <c r="H565" s="26">
        <f>IF([1]DRUM!E542="","",[1]DRUM!E542)</f>
        <v>600</v>
      </c>
      <c r="I565" s="26">
        <f>IF([1]DRUM!F542="","",[1]DRUM!F542)</f>
        <v>900</v>
      </c>
      <c r="J565" s="26">
        <f>IF([1]DRUM!G542="","",[1]DRUM!G542)</f>
        <v>1100</v>
      </c>
      <c r="K565" s="26">
        <f>IF([1]DRUM!H542="","",[1]DRUM!H542)</f>
        <v>1100</v>
      </c>
      <c r="L565" s="26" t="str">
        <f>IF([1]DRUM!I542="","",[1]DRUM!I542)</f>
        <v>Supported</v>
      </c>
      <c r="M565" s="26">
        <f>IF([1]DRUM!J542="","",
IF(AND([1]DRUM!K542="Wooden Drum",[1]DRUM!J542&gt;Max_WD_Capacity),Max_WD_Capacity,
[1]DRUM!J542))</f>
        <v>3700</v>
      </c>
      <c r="N565" s="26" t="str">
        <f>IF([1]DRUM!K542="","",[1]DRUM!K542)</f>
        <v>Wooden Drum</v>
      </c>
      <c r="O565" s="26">
        <f>IF([1]DRUM!L542="","",[1]DRUM!L542)</f>
        <v>180</v>
      </c>
      <c r="P565" s="26">
        <f>IF([1]DRUM!M542="","",[1]DRUM!M542)</f>
        <v>67</v>
      </c>
      <c r="Q565" s="26">
        <f>IF([1]DRUM!N542="","",[1]DRUM!N542)</f>
        <v>1.3359622759390595</v>
      </c>
      <c r="R565" s="26" t="str">
        <f t="shared" si="88"/>
        <v>Local</v>
      </c>
      <c r="S565" s="26">
        <f ca="1">IF(N565="",0,
IF(Knee_Application="YES",Knee_Width,IF(Knee_Application="NO",0,
IF(OR(Cable_Type="OH",SearchData("Conductor",Cable_Desc)),0,
IF(N565="Steel Drum",Knee_Width,
IF(N565="Plywood Drum",0,
IF(Country="UAE",0,
IF(AND(OR(SearchData("LSHF",Cable_Desc),SearchData("LSZH",Cable_Desc),SearchData("LS0H",Cable_Desc),SearchData("LSOH",Cable_Desc)),D.nom&gt;40),Knee_Width,
IF(AND(Country="Egypt",D.nom&gt;60),Knee_Width,
IF(AND(Country&lt;&gt;"Egypt",D.nom&gt;35),Knee_Width,
0))))))))))</f>
        <v>125</v>
      </c>
      <c r="T565" s="118">
        <f t="shared" ca="1" si="83"/>
        <v>6</v>
      </c>
      <c r="U565" s="118">
        <f t="shared" ca="1" si="84"/>
        <v>2</v>
      </c>
      <c r="V565" s="117">
        <f t="shared" ca="1" si="85"/>
        <v>31.787891106082963</v>
      </c>
      <c r="W565" s="64">
        <f t="shared" ca="1" si="86"/>
        <v>0</v>
      </c>
      <c r="X565" s="64">
        <f t="shared" ca="1" si="89"/>
        <v>1</v>
      </c>
      <c r="Y565" s="64">
        <f t="shared" ca="1" si="87"/>
        <v>0</v>
      </c>
      <c r="AM565" s="156"/>
    </row>
    <row r="566" spans="1:39">
      <c r="A566" s="12">
        <f t="shared" ca="1" si="80"/>
        <v>0</v>
      </c>
      <c r="B566" s="12" t="str">
        <f>IF([1]DRUM!A543="","",[1]DRUM!A543)</f>
        <v>Local</v>
      </c>
      <c r="C566" s="12">
        <f t="shared" ca="1" si="81"/>
        <v>1</v>
      </c>
      <c r="D566" s="155">
        <f t="shared" ca="1" si="82"/>
        <v>0</v>
      </c>
      <c r="E566" s="26" t="str">
        <f>IF([1]DRUM!B543="","",[1]DRUM!B543)</f>
        <v>WDB16004L</v>
      </c>
      <c r="F566" s="26">
        <f>IF([1]DRUM!C543="","",[1]DRUM!C543)</f>
        <v>1650</v>
      </c>
      <c r="G566" s="26">
        <f>IF([1]DRUM!D543="","",[1]DRUM!D543)</f>
        <v>1600</v>
      </c>
      <c r="H566" s="26">
        <f>IF([1]DRUM!E543="","",[1]DRUM!E543)</f>
        <v>950</v>
      </c>
      <c r="I566" s="26">
        <f>IF([1]DRUM!F543="","",[1]DRUM!F543)</f>
        <v>900</v>
      </c>
      <c r="J566" s="26">
        <f>IF([1]DRUM!G543="","",[1]DRUM!G543)</f>
        <v>1100</v>
      </c>
      <c r="K566" s="26">
        <f>IF([1]DRUM!H543="","",[1]DRUM!H543)</f>
        <v>1100</v>
      </c>
      <c r="L566" s="26" t="str">
        <f>IF([1]DRUM!I543="","",[1]DRUM!I543)</f>
        <v/>
      </c>
      <c r="M566" s="26">
        <f>IF([1]DRUM!J543="","",
IF(AND([1]DRUM!K543="Wooden Drum",[1]DRUM!J543&gt;Max_WD_Capacity),Max_WD_Capacity,
[1]DRUM!J543))</f>
        <v>2000</v>
      </c>
      <c r="N566" s="26" t="str">
        <f>IF([1]DRUM!K543="","",[1]DRUM!K543)</f>
        <v>Wooden Drum</v>
      </c>
      <c r="O566" s="26">
        <f>IF([1]DRUM!L543="","",[1]DRUM!L543)</f>
        <v>182</v>
      </c>
      <c r="P566" s="26">
        <f>IF([1]DRUM!M543="","",[1]DRUM!M543)</f>
        <v>71</v>
      </c>
      <c r="Q566" s="26">
        <f>IF([1]DRUM!N543="","",[1]DRUM!N543)</f>
        <v>1.1716177102481435</v>
      </c>
      <c r="R566" s="26" t="str">
        <f t="shared" si="88"/>
        <v>Local</v>
      </c>
      <c r="S566" s="26">
        <f ca="1">IF(N566="",0,
IF(Knee_Application="YES",Knee_Width,IF(Knee_Application="NO",0,
IF(OR(Cable_Type="OH",SearchData("Conductor",Cable_Desc)),0,
IF(N566="Steel Drum",Knee_Width,
IF(N566="Plywood Drum",0,
IF(Country="UAE",0,
IF(AND(OR(SearchData("LSHF",Cable_Desc),SearchData("LSZH",Cable_Desc),SearchData("LS0H",Cable_Desc),SearchData("LSOH",Cable_Desc)),D.nom&gt;40),Knee_Width,
IF(AND(Country="Egypt",D.nom&gt;60),Knee_Width,
IF(AND(Country&lt;&gt;"Egypt",D.nom&gt;35),Knee_Width,
0))))))))))</f>
        <v>125</v>
      </c>
      <c r="T566" s="118">
        <f t="shared" ca="1" si="83"/>
        <v>6</v>
      </c>
      <c r="U566" s="118">
        <f t="shared" ca="1" si="84"/>
        <v>1</v>
      </c>
      <c r="V566" s="117">
        <f t="shared" ca="1" si="85"/>
        <v>20.199184125520933</v>
      </c>
      <c r="W566" s="64">
        <f t="shared" ca="1" si="86"/>
        <v>0</v>
      </c>
      <c r="X566" s="64">
        <f t="shared" ca="1" si="89"/>
        <v>0</v>
      </c>
      <c r="Y566" s="64">
        <f t="shared" ca="1" si="87"/>
        <v>0</v>
      </c>
      <c r="AM566" s="156"/>
    </row>
    <row r="567" spans="1:39">
      <c r="A567" s="12">
        <f t="shared" ca="1" si="80"/>
        <v>0</v>
      </c>
      <c r="B567" s="12" t="str">
        <f>IF([1]DRUM!A544="","",[1]DRUM!A544)</f>
        <v>Local</v>
      </c>
      <c r="C567" s="12">
        <f t="shared" ca="1" si="81"/>
        <v>1</v>
      </c>
      <c r="D567" s="155">
        <f t="shared" ca="1" si="82"/>
        <v>0</v>
      </c>
      <c r="E567" s="26" t="str">
        <f>IF([1]DRUM!B544="","",[1]DRUM!B544)</f>
        <v>WDB16003L</v>
      </c>
      <c r="F567" s="26">
        <f>IF([1]DRUM!C544="","",[1]DRUM!C544)</f>
        <v>1650</v>
      </c>
      <c r="G567" s="26">
        <f>IF([1]DRUM!D544="","",[1]DRUM!D544)</f>
        <v>1600</v>
      </c>
      <c r="H567" s="26">
        <f>IF([1]DRUM!E544="","",[1]DRUM!E544)</f>
        <v>650</v>
      </c>
      <c r="I567" s="26">
        <f>IF([1]DRUM!F544="","",[1]DRUM!F544)</f>
        <v>940</v>
      </c>
      <c r="J567" s="26">
        <f>IF([1]DRUM!G544="","",[1]DRUM!G544)</f>
        <v>1100</v>
      </c>
      <c r="K567" s="26">
        <f>IF([1]DRUM!H544="","",[1]DRUM!H544)</f>
        <v>1100</v>
      </c>
      <c r="L567" s="26" t="str">
        <f>IF([1]DRUM!I544="","",[1]DRUM!I544)</f>
        <v/>
      </c>
      <c r="M567" s="26">
        <f>IF([1]DRUM!J544="","",
IF(AND([1]DRUM!K544="Wooden Drum",[1]DRUM!J544&gt;Max_WD_Capacity),Max_WD_Capacity,
[1]DRUM!J544))</f>
        <v>3500</v>
      </c>
      <c r="N567" s="26" t="str">
        <f>IF([1]DRUM!K544="","",[1]DRUM!K544)</f>
        <v>Wooden Drum</v>
      </c>
      <c r="O567" s="26">
        <f>IF([1]DRUM!L544="","",[1]DRUM!L544)</f>
        <v>171</v>
      </c>
      <c r="P567" s="26">
        <f>IF([1]DRUM!M544="","",[1]DRUM!M544)</f>
        <v>71</v>
      </c>
      <c r="Q567" s="26">
        <f>IF([1]DRUM!N544="","",[1]DRUM!N544)</f>
        <v>1.5780612598063231</v>
      </c>
      <c r="R567" s="26" t="str">
        <f t="shared" si="88"/>
        <v>Local</v>
      </c>
      <c r="S567" s="26">
        <f ca="1">IF(N567="",0,
IF(Knee_Application="YES",Knee_Width,IF(Knee_Application="NO",0,
IF(OR(Cable_Type="OH",SearchData("Conductor",Cable_Desc)),0,
IF(N567="Steel Drum",Knee_Width,
IF(N567="Plywood Drum",0,
IF(Country="UAE",0,
IF(AND(OR(SearchData("LSHF",Cable_Desc),SearchData("LSZH",Cable_Desc),SearchData("LS0H",Cable_Desc),SearchData("LSOH",Cable_Desc)),D.nom&gt;40),Knee_Width,
IF(AND(Country="Egypt",D.nom&gt;60),Knee_Width,
IF(AND(Country&lt;&gt;"Egypt",D.nom&gt;35),Knee_Width,
0))))))))))</f>
        <v>125</v>
      </c>
      <c r="T567" s="118">
        <f t="shared" ca="1" si="83"/>
        <v>6</v>
      </c>
      <c r="U567" s="118">
        <f t="shared" ca="1" si="84"/>
        <v>2</v>
      </c>
      <c r="V567" s="117">
        <f t="shared" ca="1" si="85"/>
        <v>33.672846698236839</v>
      </c>
      <c r="W567" s="64">
        <f t="shared" ca="1" si="86"/>
        <v>0</v>
      </c>
      <c r="X567" s="64">
        <f t="shared" ca="1" si="89"/>
        <v>1</v>
      </c>
      <c r="Y567" s="64">
        <f t="shared" ca="1" si="87"/>
        <v>0</v>
      </c>
      <c r="AM567" s="156"/>
    </row>
    <row r="568" spans="1:39">
      <c r="A568" s="12">
        <f t="shared" ca="1" si="80"/>
        <v>0</v>
      </c>
      <c r="B568" s="12" t="str">
        <f>IF([1]DRUM!A545="","",[1]DRUM!A545)</f>
        <v>Local</v>
      </c>
      <c r="C568" s="12">
        <f t="shared" ca="1" si="81"/>
        <v>1</v>
      </c>
      <c r="D568" s="155">
        <f t="shared" ca="1" si="82"/>
        <v>0</v>
      </c>
      <c r="E568" s="26" t="str">
        <f>IF([1]DRUM!B545="","",[1]DRUM!B545)</f>
        <v>WDB16002L</v>
      </c>
      <c r="F568" s="26">
        <f>IF([1]DRUM!C545="","",[1]DRUM!C545)</f>
        <v>1650</v>
      </c>
      <c r="G568" s="26">
        <f>IF([1]DRUM!D545="","",[1]DRUM!D545)</f>
        <v>1600</v>
      </c>
      <c r="H568" s="26">
        <f>IF([1]DRUM!E545="","",[1]DRUM!E545)</f>
        <v>700</v>
      </c>
      <c r="I568" s="26">
        <f>IF([1]DRUM!F545="","",[1]DRUM!F545)</f>
        <v>800</v>
      </c>
      <c r="J568" s="26">
        <f>IF([1]DRUM!G545="","",[1]DRUM!G545)</f>
        <v>990</v>
      </c>
      <c r="K568" s="26">
        <f>IF([1]DRUM!H545="","",[1]DRUM!H545)</f>
        <v>990</v>
      </c>
      <c r="L568" s="26" t="str">
        <f>IF([1]DRUM!I545="","",[1]DRUM!I545)</f>
        <v/>
      </c>
      <c r="M568" s="26">
        <f>IF([1]DRUM!J545="","",
IF(AND([1]DRUM!K545="Wooden Drum",[1]DRUM!J545&gt;Max_WD_Capacity),Max_WD_Capacity,
[1]DRUM!J545))</f>
        <v>3700</v>
      </c>
      <c r="N568" s="26" t="str">
        <f>IF([1]DRUM!K545="","",[1]DRUM!K545)</f>
        <v>Wooden Drum</v>
      </c>
      <c r="O568" s="26">
        <f>IF([1]DRUM!L545="","",[1]DRUM!L545)</f>
        <v>195</v>
      </c>
      <c r="P568" s="26">
        <f>IF([1]DRUM!M545="","",[1]DRUM!M545)</f>
        <v>64</v>
      </c>
      <c r="Q568" s="26">
        <f>IF([1]DRUM!N545="","",[1]DRUM!N545)</f>
        <v>1.3006193585861745</v>
      </c>
      <c r="R568" s="26" t="str">
        <f t="shared" si="88"/>
        <v>Local</v>
      </c>
      <c r="S568" s="26">
        <f ca="1">IF(N568="",0,
IF(Knee_Application="YES",Knee_Width,IF(Knee_Application="NO",0,
IF(OR(Cable_Type="OH",SearchData("Conductor",Cable_Desc)),0,
IF(N568="Steel Drum",Knee_Width,
IF(N568="Plywood Drum",0,
IF(Country="UAE",0,
IF(AND(OR(SearchData("LSHF",Cable_Desc),SearchData("LSZH",Cable_Desc),SearchData("LS0H",Cable_Desc),SearchData("LSOH",Cable_Desc)),D.nom&gt;40),Knee_Width,
IF(AND(Country="Egypt",D.nom&gt;60),Knee_Width,
IF(AND(Country&lt;&gt;"Egypt",D.nom&gt;35),Knee_Width,
0))))))))))</f>
        <v>125</v>
      </c>
      <c r="T568" s="118">
        <f t="shared" ca="1" si="83"/>
        <v>5</v>
      </c>
      <c r="U568" s="118">
        <f t="shared" ca="1" si="84"/>
        <v>2</v>
      </c>
      <c r="V568" s="117">
        <f t="shared" ca="1" si="85"/>
        <v>29.63150190865893</v>
      </c>
      <c r="W568" s="64">
        <f t="shared" ca="1" si="86"/>
        <v>0</v>
      </c>
      <c r="X568" s="64">
        <f t="shared" ca="1" si="89"/>
        <v>1</v>
      </c>
      <c r="Y568" s="64">
        <f t="shared" ca="1" si="87"/>
        <v>0</v>
      </c>
      <c r="AM568" s="156"/>
    </row>
    <row r="569" spans="1:39">
      <c r="A569" s="12">
        <f t="shared" ca="1" si="80"/>
        <v>0</v>
      </c>
      <c r="B569" s="12" t="str">
        <f>IF([1]DRUM!A546="","",[1]DRUM!A546)</f>
        <v>Local</v>
      </c>
      <c r="C569" s="12">
        <f t="shared" ca="1" si="81"/>
        <v>1</v>
      </c>
      <c r="D569" s="155">
        <f t="shared" ca="1" si="82"/>
        <v>0</v>
      </c>
      <c r="E569" s="26" t="str">
        <f>IF([1]DRUM!B546="","",[1]DRUM!B546)</f>
        <v>WDB16000L</v>
      </c>
      <c r="F569" s="26">
        <f>IF([1]DRUM!C546="","",[1]DRUM!C546)</f>
        <v>1650</v>
      </c>
      <c r="G569" s="26">
        <f>IF([1]DRUM!D546="","",[1]DRUM!D546)</f>
        <v>1600</v>
      </c>
      <c r="H569" s="26">
        <f>IF([1]DRUM!E546="","",[1]DRUM!E546)</f>
        <v>700</v>
      </c>
      <c r="I569" s="26">
        <f>IF([1]DRUM!F546="","",[1]DRUM!F546)</f>
        <v>900</v>
      </c>
      <c r="J569" s="26">
        <f>IF([1]DRUM!G546="","",[1]DRUM!G546)</f>
        <v>1100</v>
      </c>
      <c r="K569" s="26">
        <f>IF([1]DRUM!H546="","",[1]DRUM!H546)</f>
        <v>1100</v>
      </c>
      <c r="L569" s="26" t="str">
        <f>IF([1]DRUM!I546="","",[1]DRUM!I546)</f>
        <v/>
      </c>
      <c r="M569" s="26">
        <f>IF([1]DRUM!J546="","",
IF(AND([1]DRUM!K546="Wooden Drum",[1]DRUM!J546&gt;Max_WD_Capacity),Max_WD_Capacity,
[1]DRUM!J546))</f>
        <v>3700</v>
      </c>
      <c r="N569" s="26" t="str">
        <f>IF([1]DRUM!K546="","",[1]DRUM!K546)</f>
        <v>Wooden Drum</v>
      </c>
      <c r="O569" s="26">
        <f>IF([1]DRUM!L546="","",[1]DRUM!L546)</f>
        <v>190</v>
      </c>
      <c r="P569" s="26">
        <f>IF([1]DRUM!M546="","",[1]DRUM!M546)</f>
        <v>71</v>
      </c>
      <c r="Q569" s="26">
        <f>IF([1]DRUM!N546="","",[1]DRUM!N546)</f>
        <v>1.4631967784094462</v>
      </c>
      <c r="R569" s="26" t="str">
        <f t="shared" si="88"/>
        <v>Local</v>
      </c>
      <c r="S569" s="26">
        <f ca="1">IF(N569="",0,
IF(Knee_Application="YES",Knee_Width,IF(Knee_Application="NO",0,
IF(OR(Cable_Type="OH",SearchData("Conductor",Cable_Desc)),0,
IF(N569="Steel Drum",Knee_Width,
IF(N569="Plywood Drum",0,
IF(Country="UAE",0,
IF(AND(OR(SearchData("LSHF",Cable_Desc),SearchData("LSZH",Cable_Desc),SearchData("LS0H",Cable_Desc),SearchData("LSOH",Cable_Desc)),D.nom&gt;40),Knee_Width,
IF(AND(Country="Egypt",D.nom&gt;60),Knee_Width,
IF(AND(Country&lt;&gt;"Egypt",D.nom&gt;35),Knee_Width,
0))))))))))</f>
        <v>125</v>
      </c>
      <c r="T569" s="118">
        <f t="shared" ca="1" si="83"/>
        <v>6</v>
      </c>
      <c r="U569" s="118">
        <f t="shared" ca="1" si="84"/>
        <v>2</v>
      </c>
      <c r="V569" s="117">
        <f t="shared" ca="1" si="85"/>
        <v>35.557802290390718</v>
      </c>
      <c r="W569" s="64">
        <f t="shared" ca="1" si="86"/>
        <v>0</v>
      </c>
      <c r="X569" s="64">
        <f t="shared" ca="1" si="89"/>
        <v>1</v>
      </c>
      <c r="Y569" s="64">
        <f t="shared" ca="1" si="87"/>
        <v>0</v>
      </c>
      <c r="AM569" s="156"/>
    </row>
    <row r="570" spans="1:39">
      <c r="A570" s="12">
        <f t="shared" ca="1" si="80"/>
        <v>0</v>
      </c>
      <c r="B570" s="12" t="str">
        <f>IF([1]DRUM!A547="","",[1]DRUM!A547)</f>
        <v>Local</v>
      </c>
      <c r="C570" s="12">
        <f t="shared" ca="1" si="81"/>
        <v>1</v>
      </c>
      <c r="D570" s="155">
        <f t="shared" ca="1" si="82"/>
        <v>0</v>
      </c>
      <c r="E570" s="26" t="str">
        <f>IF([1]DRUM!B547="","",[1]DRUM!B547)</f>
        <v>WDB16005L</v>
      </c>
      <c r="F570" s="26">
        <f>IF([1]DRUM!C547="","",[1]DRUM!C547)</f>
        <v>1650</v>
      </c>
      <c r="G570" s="26">
        <f>IF([1]DRUM!D547="","",[1]DRUM!D547)</f>
        <v>1600</v>
      </c>
      <c r="H570" s="26">
        <f>IF([1]DRUM!E547="","",[1]DRUM!E547)</f>
        <v>950</v>
      </c>
      <c r="I570" s="26">
        <f>IF([1]DRUM!F547="","",[1]DRUM!F547)</f>
        <v>900</v>
      </c>
      <c r="J570" s="26">
        <f>IF([1]DRUM!G547="","",[1]DRUM!G547)</f>
        <v>1100</v>
      </c>
      <c r="K570" s="26">
        <f>IF([1]DRUM!H547="","",[1]DRUM!H547)</f>
        <v>1100</v>
      </c>
      <c r="L570" s="26" t="str">
        <f>IF([1]DRUM!I547="","",[1]DRUM!I547)</f>
        <v>Supported</v>
      </c>
      <c r="M570" s="26">
        <f>IF([1]DRUM!J547="","",
IF(AND([1]DRUM!K547="Wooden Drum",[1]DRUM!J547&gt;Max_WD_Capacity),Max_WD_Capacity,
[1]DRUM!J547))</f>
        <v>4000</v>
      </c>
      <c r="N570" s="26" t="str">
        <f>IF([1]DRUM!K547="","",[1]DRUM!K547)</f>
        <v>Wooden Drum</v>
      </c>
      <c r="O570" s="26">
        <f>IF([1]DRUM!L547="","",[1]DRUM!L547)</f>
        <v>201</v>
      </c>
      <c r="P570" s="26">
        <f>IF([1]DRUM!M547="","",[1]DRUM!M547)</f>
        <v>71</v>
      </c>
      <c r="Q570" s="26">
        <f>IF([1]DRUM!N547="","",[1]DRUM!N547)</f>
        <v>1.1716177102481435</v>
      </c>
      <c r="R570" s="26" t="str">
        <f t="shared" si="88"/>
        <v>Local</v>
      </c>
      <c r="S570" s="26">
        <f ca="1">IF(N570="",0,
IF(Knee_Application="YES",Knee_Width,IF(Knee_Application="NO",0,
IF(OR(Cable_Type="OH",SearchData("Conductor",Cable_Desc)),0,
IF(N570="Steel Drum",Knee_Width,
IF(N570="Plywood Drum",0,
IF(Country="UAE",0,
IF(AND(OR(SearchData("LSHF",Cable_Desc),SearchData("LSZH",Cable_Desc),SearchData("LS0H",Cable_Desc),SearchData("LSOH",Cable_Desc)),D.nom&gt;40),Knee_Width,
IF(AND(Country="Egypt",D.nom&gt;60),Knee_Width,
IF(AND(Country&lt;&gt;"Egypt",D.nom&gt;35),Knee_Width,
0))))))))))</f>
        <v>125</v>
      </c>
      <c r="T570" s="118">
        <f t="shared" ca="1" si="83"/>
        <v>6</v>
      </c>
      <c r="U570" s="118">
        <f t="shared" ca="1" si="84"/>
        <v>1</v>
      </c>
      <c r="V570" s="117">
        <f t="shared" ca="1" si="85"/>
        <v>20.199184125520933</v>
      </c>
      <c r="W570" s="64">
        <f t="shared" ca="1" si="86"/>
        <v>0</v>
      </c>
      <c r="X570" s="64">
        <f t="shared" ca="1" si="89"/>
        <v>1</v>
      </c>
      <c r="Y570" s="64">
        <f t="shared" ca="1" si="87"/>
        <v>0</v>
      </c>
      <c r="AM570" s="156"/>
    </row>
    <row r="571" spans="1:39">
      <c r="A571" s="12">
        <f t="shared" ca="1" si="80"/>
        <v>0</v>
      </c>
      <c r="B571" s="12" t="str">
        <f>IF([1]DRUM!A548="","",[1]DRUM!A548)</f>
        <v>Local</v>
      </c>
      <c r="C571" s="12">
        <f t="shared" ca="1" si="81"/>
        <v>1</v>
      </c>
      <c r="D571" s="155">
        <f t="shared" ca="1" si="82"/>
        <v>0</v>
      </c>
      <c r="E571" s="26" t="str">
        <f>IF([1]DRUM!B548="","",[1]DRUM!B548)</f>
        <v>WDB17007L</v>
      </c>
      <c r="F571" s="26">
        <f>IF([1]DRUM!C548="","",[1]DRUM!C548)</f>
        <v>1750</v>
      </c>
      <c r="G571" s="26">
        <f>IF([1]DRUM!D548="","",[1]DRUM!D548)</f>
        <v>1700</v>
      </c>
      <c r="H571" s="26">
        <f>IF([1]DRUM!E548="","",[1]DRUM!E548)</f>
        <v>700</v>
      </c>
      <c r="I571" s="26">
        <f>IF([1]DRUM!F548="","",[1]DRUM!F548)</f>
        <v>900</v>
      </c>
      <c r="J571" s="26">
        <f>IF([1]DRUM!G548="","",[1]DRUM!G548)</f>
        <v>1100</v>
      </c>
      <c r="K571" s="26">
        <f>IF([1]DRUM!H548="","",[1]DRUM!H548)</f>
        <v>1100</v>
      </c>
      <c r="L571" s="26" t="str">
        <f>IF([1]DRUM!I548="","",[1]DRUM!I548)</f>
        <v/>
      </c>
      <c r="M571" s="26">
        <f>IF([1]DRUM!J548="","",
IF(AND([1]DRUM!K548="Wooden Drum",[1]DRUM!J548&gt;Max_WD_Capacity),Max_WD_Capacity,
[1]DRUM!J548))</f>
        <v>1500</v>
      </c>
      <c r="N571" s="26" t="str">
        <f>IF([1]DRUM!K548="","",[1]DRUM!K548)</f>
        <v>Wooden Drum</v>
      </c>
      <c r="O571" s="26">
        <f>IF([1]DRUM!L548="","",[1]DRUM!L548)</f>
        <v>161</v>
      </c>
      <c r="P571" s="26">
        <f>IF([1]DRUM!M548="","",[1]DRUM!M548)</f>
        <v>76</v>
      </c>
      <c r="Q571" s="26">
        <f>IF([1]DRUM!N548="","",[1]DRUM!N548)</f>
        <v>1.6964600329384882</v>
      </c>
      <c r="R571" s="26" t="str">
        <f t="shared" si="88"/>
        <v>Local</v>
      </c>
      <c r="S571" s="26">
        <f ca="1">IF(N571="",0,
IF(Knee_Application="YES",Knee_Width,IF(Knee_Application="NO",0,
IF(OR(Cable_Type="OH",SearchData("Conductor",Cable_Desc)),0,
IF(N571="Steel Drum",Knee_Width,
IF(N571="Plywood Drum",0,
IF(Country="UAE",0,
IF(AND(OR(SearchData("LSHF",Cable_Desc),SearchData("LSZH",Cable_Desc),SearchData("LS0H",Cable_Desc),SearchData("LSOH",Cable_Desc)),D.nom&gt;40),Knee_Width,
IF(AND(Country="Egypt",D.nom&gt;60),Knee_Width,
IF(AND(Country&lt;&gt;"Egypt",D.nom&gt;35),Knee_Width,
0))))))))))</f>
        <v>125</v>
      </c>
      <c r="T571" s="118">
        <f t="shared" ca="1" si="83"/>
        <v>6</v>
      </c>
      <c r="U571" s="118">
        <f t="shared" ca="1" si="84"/>
        <v>3</v>
      </c>
      <c r="V571" s="117">
        <f t="shared" ca="1" si="85"/>
        <v>60.213021435763402</v>
      </c>
      <c r="W571" s="64">
        <f t="shared" ca="1" si="86"/>
        <v>0</v>
      </c>
      <c r="X571" s="64">
        <f t="shared" ca="1" si="89"/>
        <v>0</v>
      </c>
      <c r="Y571" s="64">
        <f t="shared" ca="1" si="87"/>
        <v>0</v>
      </c>
      <c r="AM571" s="156"/>
    </row>
    <row r="572" spans="1:39">
      <c r="A572" s="12">
        <f t="shared" ca="1" si="80"/>
        <v>0</v>
      </c>
      <c r="B572" s="12" t="str">
        <f>IF([1]DRUM!A549="","",[1]DRUM!A549)</f>
        <v>Local</v>
      </c>
      <c r="C572" s="12">
        <f t="shared" ca="1" si="81"/>
        <v>1</v>
      </c>
      <c r="D572" s="155">
        <f t="shared" ca="1" si="82"/>
        <v>0</v>
      </c>
      <c r="E572" s="26" t="str">
        <f>IF([1]DRUM!B549="","",[1]DRUM!B549)</f>
        <v>WDB17002L</v>
      </c>
      <c r="F572" s="26">
        <f>IF([1]DRUM!C549="","",[1]DRUM!C549)</f>
        <v>1750</v>
      </c>
      <c r="G572" s="26">
        <f>IF([1]DRUM!D549="","",[1]DRUM!D549)</f>
        <v>1700</v>
      </c>
      <c r="H572" s="26">
        <f>IF([1]DRUM!E549="","",[1]DRUM!E549)</f>
        <v>700</v>
      </c>
      <c r="I572" s="26">
        <f>IF([1]DRUM!F549="","",[1]DRUM!F549)</f>
        <v>800</v>
      </c>
      <c r="J572" s="26">
        <f>IF([1]DRUM!G549="","",[1]DRUM!G549)</f>
        <v>1100</v>
      </c>
      <c r="K572" s="26">
        <f>IF([1]DRUM!H549="","",[1]DRUM!H549)</f>
        <v>1100</v>
      </c>
      <c r="L572" s="26" t="str">
        <f>IF([1]DRUM!I549="","",[1]DRUM!I549)</f>
        <v/>
      </c>
      <c r="M572" s="26">
        <f>IF([1]DRUM!J549="","",
IF(AND([1]DRUM!K549="Wooden Drum",[1]DRUM!J549&gt;Max_WD_Capacity),Max_WD_Capacity,
[1]DRUM!J549))</f>
        <v>2000</v>
      </c>
      <c r="N572" s="26" t="str">
        <f>IF([1]DRUM!K549="","",[1]DRUM!K549)</f>
        <v>Wooden Drum</v>
      </c>
      <c r="O572" s="26">
        <f>IF([1]DRUM!L549="","",[1]DRUM!L549)</f>
        <v>230</v>
      </c>
      <c r="P572" s="26">
        <f>IF([1]DRUM!M549="","",[1]DRUM!M549)</f>
        <v>76</v>
      </c>
      <c r="Q572" s="26">
        <f>IF([1]DRUM!N549="","",[1]DRUM!N549)</f>
        <v>1.5079644737231006</v>
      </c>
      <c r="R572" s="26" t="str">
        <f t="shared" si="88"/>
        <v>Local</v>
      </c>
      <c r="S572" s="26">
        <f ca="1">IF(N572="",0,
IF(Knee_Application="YES",Knee_Width,IF(Knee_Application="NO",0,
IF(OR(Cable_Type="OH",SearchData("Conductor",Cable_Desc)),0,
IF(N572="Steel Drum",Knee_Width,
IF(N572="Plywood Drum",0,
IF(Country="UAE",0,
IF(AND(OR(SearchData("LSHF",Cable_Desc),SearchData("LSZH",Cable_Desc),SearchData("LS0H",Cable_Desc),SearchData("LSOH",Cable_Desc)),D.nom&gt;40),Knee_Width,
IF(AND(Country="Egypt",D.nom&gt;60),Knee_Width,
IF(AND(Country&lt;&gt;"Egypt",D.nom&gt;35),Knee_Width,
0))))))))))</f>
        <v>125</v>
      </c>
      <c r="T572" s="118">
        <f t="shared" ca="1" si="83"/>
        <v>5</v>
      </c>
      <c r="U572" s="118">
        <f t="shared" ca="1" si="84"/>
        <v>3</v>
      </c>
      <c r="V572" s="117">
        <f t="shared" ca="1" si="85"/>
        <v>50.177517863136174</v>
      </c>
      <c r="W572" s="64">
        <f t="shared" ca="1" si="86"/>
        <v>0</v>
      </c>
      <c r="X572" s="64">
        <f t="shared" ca="1" si="89"/>
        <v>0</v>
      </c>
      <c r="Y572" s="64">
        <f t="shared" ca="1" si="87"/>
        <v>0</v>
      </c>
      <c r="AM572" s="156"/>
    </row>
    <row r="573" spans="1:39">
      <c r="A573" s="12">
        <f t="shared" ca="1" si="80"/>
        <v>0</v>
      </c>
      <c r="B573" s="12" t="str">
        <f>IF([1]DRUM!A550="","",[1]DRUM!A550)</f>
        <v>Local</v>
      </c>
      <c r="C573" s="12">
        <f t="shared" ca="1" si="81"/>
        <v>1</v>
      </c>
      <c r="D573" s="155">
        <f t="shared" ca="1" si="82"/>
        <v>0</v>
      </c>
      <c r="E573" s="26" t="str">
        <f>IF([1]DRUM!B550="","",[1]DRUM!B550)</f>
        <v>WDB17001L</v>
      </c>
      <c r="F573" s="26">
        <f>IF([1]DRUM!C550="","",[1]DRUM!C550)</f>
        <v>1750</v>
      </c>
      <c r="G573" s="26">
        <f>IF([1]DRUM!D550="","",[1]DRUM!D550)</f>
        <v>1700</v>
      </c>
      <c r="H573" s="26">
        <f>IF([1]DRUM!E550="","",[1]DRUM!E550)</f>
        <v>1100</v>
      </c>
      <c r="I573" s="26">
        <f>IF([1]DRUM!F550="","",[1]DRUM!F550)</f>
        <v>900</v>
      </c>
      <c r="J573" s="26">
        <f>IF([1]DRUM!G550="","",[1]DRUM!G550)</f>
        <v>1100</v>
      </c>
      <c r="K573" s="26">
        <f>IF([1]DRUM!H550="","",[1]DRUM!H550)</f>
        <v>1100</v>
      </c>
      <c r="L573" s="26" t="str">
        <f>IF([1]DRUM!I550="","",[1]DRUM!I550)</f>
        <v/>
      </c>
      <c r="M573" s="26">
        <f>IF([1]DRUM!J550="","",
IF(AND([1]DRUM!K550="Wooden Drum",[1]DRUM!J550&gt;Max_WD_Capacity),Max_WD_Capacity,
[1]DRUM!J550))</f>
        <v>3000</v>
      </c>
      <c r="N573" s="26" t="str">
        <f>IF([1]DRUM!K550="","",[1]DRUM!K550)</f>
        <v>Wooden Drum</v>
      </c>
      <c r="O573" s="26">
        <f>IF([1]DRUM!L550="","",[1]DRUM!L550)</f>
        <v>240</v>
      </c>
      <c r="P573" s="26">
        <f>IF([1]DRUM!M550="","",[1]DRUM!M550)</f>
        <v>76</v>
      </c>
      <c r="Q573" s="26">
        <f>IF([1]DRUM!N550="","",[1]DRUM!N550)</f>
        <v>1.1875220230569417</v>
      </c>
      <c r="R573" s="26" t="str">
        <f t="shared" si="88"/>
        <v>Local</v>
      </c>
      <c r="S573" s="26">
        <f ca="1">IF(N573="",0,
IF(Knee_Application="YES",Knee_Width,IF(Knee_Application="NO",0,
IF(OR(Cable_Type="OH",SearchData("Conductor",Cable_Desc)),0,
IF(N573="Steel Drum",Knee_Width,
IF(N573="Plywood Drum",0,
IF(Country="UAE",0,
IF(AND(OR(SearchData("LSHF",Cable_Desc),SearchData("LSZH",Cable_Desc),SearchData("LS0H",Cable_Desc),SearchData("LSOH",Cable_Desc)),D.nom&gt;40),Knee_Width,
IF(AND(Country="Egypt",D.nom&gt;60),Knee_Width,
IF(AND(Country&lt;&gt;"Egypt",D.nom&gt;35),Knee_Width,
0))))))))))</f>
        <v>125</v>
      </c>
      <c r="T573" s="118">
        <f t="shared" ca="1" si="83"/>
        <v>6</v>
      </c>
      <c r="U573" s="118">
        <f t="shared" ca="1" si="84"/>
        <v>1</v>
      </c>
      <c r="V573" s="117">
        <f t="shared" ca="1" si="85"/>
        <v>23.026617513751745</v>
      </c>
      <c r="W573" s="64">
        <f t="shared" ca="1" si="86"/>
        <v>0</v>
      </c>
      <c r="X573" s="64">
        <f t="shared" ca="1" si="89"/>
        <v>0</v>
      </c>
      <c r="Y573" s="64">
        <f t="shared" ca="1" si="87"/>
        <v>0</v>
      </c>
      <c r="AM573" s="156"/>
    </row>
    <row r="574" spans="1:39">
      <c r="A574" s="12">
        <f t="shared" ca="1" si="80"/>
        <v>0</v>
      </c>
      <c r="B574" s="12" t="str">
        <f>IF([1]DRUM!A551="","",[1]DRUM!A551)</f>
        <v>Local</v>
      </c>
      <c r="C574" s="12">
        <f t="shared" ca="1" si="81"/>
        <v>1</v>
      </c>
      <c r="D574" s="155">
        <f t="shared" ca="1" si="82"/>
        <v>0</v>
      </c>
      <c r="E574" s="26" t="str">
        <f>IF([1]DRUM!B551="","",[1]DRUM!B551)</f>
        <v>WDB17000L</v>
      </c>
      <c r="F574" s="26">
        <f>IF([1]DRUM!C551="","",[1]DRUM!C551)</f>
        <v>1750</v>
      </c>
      <c r="G574" s="26">
        <f>IF([1]DRUM!D551="","",[1]DRUM!D551)</f>
        <v>1700</v>
      </c>
      <c r="H574" s="26">
        <f>IF([1]DRUM!E551="","",[1]DRUM!E551)</f>
        <v>900</v>
      </c>
      <c r="I574" s="26">
        <f>IF([1]DRUM!F551="","",[1]DRUM!F551)</f>
        <v>900</v>
      </c>
      <c r="J574" s="26">
        <f>IF([1]DRUM!G551="","",[1]DRUM!G551)</f>
        <v>1100</v>
      </c>
      <c r="K574" s="26">
        <f>IF([1]DRUM!H551="","",[1]DRUM!H551)</f>
        <v>1100</v>
      </c>
      <c r="L574" s="26" t="str">
        <f>IF([1]DRUM!I551="","",[1]DRUM!I551)</f>
        <v/>
      </c>
      <c r="M574" s="26">
        <f>IF([1]DRUM!J551="","",
IF(AND([1]DRUM!K551="Wooden Drum",[1]DRUM!J551&gt;Max_WD_Capacity),Max_WD_Capacity,
[1]DRUM!J551))</f>
        <v>3000</v>
      </c>
      <c r="N574" s="26" t="str">
        <f>IF([1]DRUM!K551="","",[1]DRUM!K551)</f>
        <v>Wooden Drum</v>
      </c>
      <c r="O574" s="26">
        <f>IF([1]DRUM!L551="","",[1]DRUM!L551)</f>
        <v>230</v>
      </c>
      <c r="P574" s="26">
        <f>IF([1]DRUM!M551="","",[1]DRUM!M551)</f>
        <v>76</v>
      </c>
      <c r="Q574" s="26">
        <f>IF([1]DRUM!N551="","",[1]DRUM!N551)</f>
        <v>1.4702653618800232</v>
      </c>
      <c r="R574" s="26" t="str">
        <f t="shared" si="88"/>
        <v>Local</v>
      </c>
      <c r="S574" s="26">
        <f ca="1">IF(N574="",0,
IF(Knee_Application="YES",Knee_Width,IF(Knee_Application="NO",0,
IF(OR(Cable_Type="OH",SearchData("Conductor",Cable_Desc)),0,
IF(N574="Steel Drum",Knee_Width,
IF(N574="Plywood Drum",0,
IF(Country="UAE",0,
IF(AND(OR(SearchData("LSHF",Cable_Desc),SearchData("LSZH",Cable_Desc),SearchData("LS0H",Cable_Desc),SearchData("LSOH",Cable_Desc)),D.nom&gt;40),Knee_Width,
IF(AND(Country="Egypt",D.nom&gt;60),Knee_Width,
IF(AND(Country&lt;&gt;"Egypt",D.nom&gt;35),Knee_Width,
0))))))))))</f>
        <v>125</v>
      </c>
      <c r="T574" s="118">
        <f t="shared" ca="1" si="83"/>
        <v>6</v>
      </c>
      <c r="U574" s="118">
        <f t="shared" ca="1" si="84"/>
        <v>2</v>
      </c>
      <c r="V574" s="117">
        <f t="shared" ca="1" si="85"/>
        <v>43.097624659006222</v>
      </c>
      <c r="W574" s="64">
        <f t="shared" ca="1" si="86"/>
        <v>0</v>
      </c>
      <c r="X574" s="64">
        <f t="shared" ca="1" si="89"/>
        <v>0</v>
      </c>
      <c r="Y574" s="64">
        <f t="shared" ca="1" si="87"/>
        <v>0</v>
      </c>
      <c r="AM574" s="156"/>
    </row>
    <row r="575" spans="1:39">
      <c r="A575" s="12">
        <f t="shared" ca="1" si="80"/>
        <v>0</v>
      </c>
      <c r="B575" s="12" t="str">
        <f>IF([1]DRUM!A552="","",[1]DRUM!A552)</f>
        <v>Local</v>
      </c>
      <c r="C575" s="12">
        <f t="shared" ca="1" si="81"/>
        <v>1</v>
      </c>
      <c r="D575" s="155">
        <f t="shared" ca="1" si="82"/>
        <v>0</v>
      </c>
      <c r="E575" s="26" t="str">
        <f>IF([1]DRUM!B552="","",[1]DRUM!B552)</f>
        <v>WDB17006L</v>
      </c>
      <c r="F575" s="26">
        <f>IF([1]DRUM!C552="","",[1]DRUM!C552)</f>
        <v>1750</v>
      </c>
      <c r="G575" s="26">
        <f>IF([1]DRUM!D552="","",[1]DRUM!D552)</f>
        <v>1700</v>
      </c>
      <c r="H575" s="26">
        <f>IF([1]DRUM!E552="","",[1]DRUM!E552)</f>
        <v>700</v>
      </c>
      <c r="I575" s="26">
        <f>IF([1]DRUM!F552="","",[1]DRUM!F552)</f>
        <v>900</v>
      </c>
      <c r="J575" s="26">
        <f>IF([1]DRUM!G552="","",[1]DRUM!G552)</f>
        <v>1100</v>
      </c>
      <c r="K575" s="26">
        <f>IF([1]DRUM!H552="","",[1]DRUM!H552)</f>
        <v>1100</v>
      </c>
      <c r="L575" s="26" t="str">
        <f>IF([1]DRUM!I552="","",[1]DRUM!I552)</f>
        <v/>
      </c>
      <c r="M575" s="26">
        <f>IF([1]DRUM!J552="","",
IF(AND([1]DRUM!K552="Wooden Drum",[1]DRUM!J552&gt;Max_WD_Capacity),Max_WD_Capacity,
[1]DRUM!J552))</f>
        <v>3500</v>
      </c>
      <c r="N575" s="26" t="str">
        <f>IF([1]DRUM!K552="","",[1]DRUM!K552)</f>
        <v>Wooden Drum</v>
      </c>
      <c r="O575" s="26">
        <f>IF([1]DRUM!L552="","",[1]DRUM!L552)</f>
        <v>186</v>
      </c>
      <c r="P575" s="26">
        <f>IF([1]DRUM!M552="","",[1]DRUM!M552)</f>
        <v>76</v>
      </c>
      <c r="Q575" s="26">
        <f>IF([1]DRUM!N552="","",[1]DRUM!N552)</f>
        <v>1.6964600329384882</v>
      </c>
      <c r="R575" s="26" t="str">
        <f t="shared" si="88"/>
        <v>Local</v>
      </c>
      <c r="S575" s="26">
        <f ca="1">IF(N575="",0,
IF(Knee_Application="YES",Knee_Width,IF(Knee_Application="NO",0,
IF(OR(Cable_Type="OH",SearchData("Conductor",Cable_Desc)),0,
IF(N575="Steel Drum",Knee_Width,
IF(N575="Plywood Drum",0,
IF(Country="UAE",0,
IF(AND(OR(SearchData("LSHF",Cable_Desc),SearchData("LSZH",Cable_Desc),SearchData("LS0H",Cable_Desc),SearchData("LSOH",Cable_Desc)),D.nom&gt;40),Knee_Width,
IF(AND(Country="Egypt",D.nom&gt;60),Knee_Width,
IF(AND(Country&lt;&gt;"Egypt",D.nom&gt;35),Knee_Width,
0))))))))))</f>
        <v>125</v>
      </c>
      <c r="T575" s="118">
        <f t="shared" ca="1" si="83"/>
        <v>6</v>
      </c>
      <c r="U575" s="118">
        <f t="shared" ca="1" si="84"/>
        <v>3</v>
      </c>
      <c r="V575" s="117">
        <f t="shared" ca="1" si="85"/>
        <v>60.213021435763402</v>
      </c>
      <c r="W575" s="64">
        <f t="shared" ca="1" si="86"/>
        <v>0</v>
      </c>
      <c r="X575" s="64">
        <f t="shared" ca="1" si="89"/>
        <v>1</v>
      </c>
      <c r="Y575" s="64">
        <f t="shared" ca="1" si="87"/>
        <v>0</v>
      </c>
      <c r="AM575" s="156"/>
    </row>
    <row r="576" spans="1:39">
      <c r="A576" s="12">
        <f t="shared" ca="1" si="80"/>
        <v>0</v>
      </c>
      <c r="B576" s="12" t="str">
        <f>IF([1]DRUM!A553="","",[1]DRUM!A553)</f>
        <v>Local</v>
      </c>
      <c r="C576" s="12">
        <f t="shared" ca="1" si="81"/>
        <v>1</v>
      </c>
      <c r="D576" s="155">
        <f t="shared" ca="1" si="82"/>
        <v>0</v>
      </c>
      <c r="E576" s="26" t="str">
        <f>IF([1]DRUM!B553="","",[1]DRUM!B553)</f>
        <v>WDB17003L</v>
      </c>
      <c r="F576" s="26">
        <f>IF([1]DRUM!C553="","",[1]DRUM!C553)</f>
        <v>1750</v>
      </c>
      <c r="G576" s="26">
        <f>IF([1]DRUM!D553="","",[1]DRUM!D553)</f>
        <v>1700</v>
      </c>
      <c r="H576" s="26">
        <f>IF([1]DRUM!E553="","",[1]DRUM!E553)</f>
        <v>900</v>
      </c>
      <c r="I576" s="26">
        <f>IF([1]DRUM!F553="","",[1]DRUM!F553)</f>
        <v>900</v>
      </c>
      <c r="J576" s="26">
        <f>IF([1]DRUM!G553="","",[1]DRUM!G553)</f>
        <v>1100</v>
      </c>
      <c r="K576" s="26">
        <f>IF([1]DRUM!H553="","",[1]DRUM!H553)</f>
        <v>1100</v>
      </c>
      <c r="L576" s="26" t="str">
        <f>IF([1]DRUM!I553="","",[1]DRUM!I553)</f>
        <v/>
      </c>
      <c r="M576" s="26">
        <f>IF([1]DRUM!J553="","",
IF(AND([1]DRUM!K553="Wooden Drum",[1]DRUM!J553&gt;Max_WD_Capacity),Max_WD_Capacity,
[1]DRUM!J553))</f>
        <v>4000</v>
      </c>
      <c r="N576" s="26" t="str">
        <f>IF([1]DRUM!K553="","",[1]DRUM!K553)</f>
        <v>Wooden Drum</v>
      </c>
      <c r="O576" s="26">
        <f>IF([1]DRUM!L553="","",[1]DRUM!L553)</f>
        <v>240</v>
      </c>
      <c r="P576" s="26">
        <f>IF([1]DRUM!M553="","",[1]DRUM!M553)</f>
        <v>76</v>
      </c>
      <c r="Q576" s="26">
        <f>IF([1]DRUM!N553="","",[1]DRUM!N553)</f>
        <v>1.4702653618800232</v>
      </c>
      <c r="R576" s="26" t="str">
        <f t="shared" si="88"/>
        <v>Local</v>
      </c>
      <c r="S576" s="26">
        <f ca="1">IF(N576="",0,
IF(Knee_Application="YES",Knee_Width,IF(Knee_Application="NO",0,
IF(OR(Cable_Type="OH",SearchData("Conductor",Cable_Desc)),0,
IF(N576="Steel Drum",Knee_Width,
IF(N576="Plywood Drum",0,
IF(Country="UAE",0,
IF(AND(OR(SearchData("LSHF",Cable_Desc),SearchData("LSZH",Cable_Desc),SearchData("LS0H",Cable_Desc),SearchData("LSOH",Cable_Desc)),D.nom&gt;40),Knee_Width,
IF(AND(Country="Egypt",D.nom&gt;60),Knee_Width,
IF(AND(Country&lt;&gt;"Egypt",D.nom&gt;35),Knee_Width,
0))))))))))</f>
        <v>125</v>
      </c>
      <c r="T576" s="118">
        <f t="shared" ca="1" si="83"/>
        <v>6</v>
      </c>
      <c r="U576" s="118">
        <f t="shared" ca="1" si="84"/>
        <v>2</v>
      </c>
      <c r="V576" s="117">
        <f t="shared" ca="1" si="85"/>
        <v>43.097624659006222</v>
      </c>
      <c r="W576" s="64">
        <f t="shared" ca="1" si="86"/>
        <v>0</v>
      </c>
      <c r="X576" s="64">
        <f t="shared" ca="1" si="89"/>
        <v>1</v>
      </c>
      <c r="Y576" s="64">
        <f t="shared" ca="1" si="87"/>
        <v>0</v>
      </c>
      <c r="AM576" s="156"/>
    </row>
    <row r="577" spans="1:39">
      <c r="A577" s="12">
        <f t="shared" ca="1" si="80"/>
        <v>0</v>
      </c>
      <c r="B577" s="12" t="str">
        <f>IF([1]DRUM!A554="","",[1]DRUM!A554)</f>
        <v>Local</v>
      </c>
      <c r="C577" s="12">
        <f t="shared" ca="1" si="81"/>
        <v>1</v>
      </c>
      <c r="D577" s="155">
        <f t="shared" ca="1" si="82"/>
        <v>0</v>
      </c>
      <c r="E577" s="26" t="str">
        <f>IF([1]DRUM!B554="","",[1]DRUM!B554)</f>
        <v>WDB17005L</v>
      </c>
      <c r="F577" s="26">
        <f>IF([1]DRUM!C554="","",[1]DRUM!C554)</f>
        <v>1750</v>
      </c>
      <c r="G577" s="26">
        <f>IF([1]DRUM!D554="","",[1]DRUM!D554)</f>
        <v>1700</v>
      </c>
      <c r="H577" s="26">
        <f>IF([1]DRUM!E554="","",[1]DRUM!E554)</f>
        <v>800</v>
      </c>
      <c r="I577" s="26">
        <f>IF([1]DRUM!F554="","",[1]DRUM!F554)</f>
        <v>900</v>
      </c>
      <c r="J577" s="26">
        <f>IF([1]DRUM!G554="","",[1]DRUM!G554)</f>
        <v>1100</v>
      </c>
      <c r="K577" s="26">
        <f>IF([1]DRUM!H554="","",[1]DRUM!H554)</f>
        <v>1100</v>
      </c>
      <c r="L577" s="26" t="str">
        <f>IF([1]DRUM!I554="","",[1]DRUM!I554)</f>
        <v>Supported</v>
      </c>
      <c r="M577" s="26">
        <f>IF([1]DRUM!J554="","",
IF(AND([1]DRUM!K554="Wooden Drum",[1]DRUM!J554&gt;Max_WD_Capacity),Max_WD_Capacity,
[1]DRUM!J554))</f>
        <v>5000</v>
      </c>
      <c r="N577" s="26" t="str">
        <f>IF([1]DRUM!K554="","",[1]DRUM!K554)</f>
        <v>Wooden Drum</v>
      </c>
      <c r="O577" s="26">
        <f>IF([1]DRUM!L554="","",[1]DRUM!L554)</f>
        <v>228</v>
      </c>
      <c r="P577" s="26">
        <f>IF([1]DRUM!M554="","",[1]DRUM!M554)</f>
        <v>76</v>
      </c>
      <c r="Q577" s="26">
        <f>IF([1]DRUM!N554="","",[1]DRUM!N554)</f>
        <v>1.5904312808798327</v>
      </c>
      <c r="R577" s="26" t="str">
        <f t="shared" si="88"/>
        <v>Local</v>
      </c>
      <c r="S577" s="26">
        <f ca="1">IF(N577="",0,
IF(Knee_Application="YES",Knee_Width,IF(Knee_Application="NO",0,
IF(OR(Cable_Type="OH",SearchData("Conductor",Cable_Desc)),0,
IF(N577="Steel Drum",Knee_Width,
IF(N577="Plywood Drum",0,
IF(Country="UAE",0,
IF(AND(OR(SearchData("LSHF",Cable_Desc),SearchData("LSZH",Cable_Desc),SearchData("LS0H",Cable_Desc),SearchData("LSOH",Cable_Desc)),D.nom&gt;40),Knee_Width,
IF(AND(Country="Egypt",D.nom&gt;60),Knee_Width,
IF(AND(Country&lt;&gt;"Egypt",D.nom&gt;35),Knee_Width,
0))))))))))</f>
        <v>125</v>
      </c>
      <c r="T577" s="118">
        <f t="shared" ca="1" si="83"/>
        <v>6</v>
      </c>
      <c r="U577" s="118">
        <f t="shared" ca="1" si="84"/>
        <v>2</v>
      </c>
      <c r="V577" s="117">
        <f t="shared" ca="1" si="85"/>
        <v>39.32771347469847</v>
      </c>
      <c r="W577" s="64">
        <f t="shared" ca="1" si="86"/>
        <v>0</v>
      </c>
      <c r="X577" s="64">
        <f t="shared" ca="1" si="89"/>
        <v>1</v>
      </c>
      <c r="Y577" s="64">
        <f t="shared" ca="1" si="87"/>
        <v>0</v>
      </c>
      <c r="AM577" s="156"/>
    </row>
    <row r="578" spans="1:39">
      <c r="A578" s="12">
        <f t="shared" ca="1" si="80"/>
        <v>0</v>
      </c>
      <c r="B578" s="12" t="str">
        <f>IF([1]DRUM!A555="","",[1]DRUM!A555)</f>
        <v>Local</v>
      </c>
      <c r="C578" s="12">
        <f t="shared" ca="1" si="81"/>
        <v>1</v>
      </c>
      <c r="D578" s="155">
        <f t="shared" ca="1" si="82"/>
        <v>0</v>
      </c>
      <c r="E578" s="26" t="str">
        <f>IF([1]DRUM!B555="","",[1]DRUM!B555)</f>
        <v>WDB18003L</v>
      </c>
      <c r="F578" s="26">
        <f>IF([1]DRUM!C555="","",[1]DRUM!C555)</f>
        <v>1850</v>
      </c>
      <c r="G578" s="26">
        <f>IF([1]DRUM!D555="","",[1]DRUM!D555)</f>
        <v>1800</v>
      </c>
      <c r="H578" s="26">
        <f>IF([1]DRUM!E555="","",[1]DRUM!E555)</f>
        <v>800</v>
      </c>
      <c r="I578" s="26">
        <f>IF([1]DRUM!F555="","",[1]DRUM!F555)</f>
        <v>900</v>
      </c>
      <c r="J578" s="26">
        <f>IF([1]DRUM!G555="","",[1]DRUM!G555)</f>
        <v>1100</v>
      </c>
      <c r="K578" s="26">
        <f>IF([1]DRUM!H555="","",[1]DRUM!H555)</f>
        <v>1100</v>
      </c>
      <c r="L578" s="26" t="str">
        <f>IF([1]DRUM!I555="","",[1]DRUM!I555)</f>
        <v/>
      </c>
      <c r="M578" s="26">
        <f>IF([1]DRUM!J555="","",
IF(AND([1]DRUM!K555="Wooden Drum",[1]DRUM!J555&gt;Max_WD_Capacity),Max_WD_Capacity,
[1]DRUM!J555))</f>
        <v>2000</v>
      </c>
      <c r="N578" s="26" t="str">
        <f>IF([1]DRUM!K555="","",[1]DRUM!K555)</f>
        <v>Wooden Drum</v>
      </c>
      <c r="O578" s="26">
        <f>IF([1]DRUM!L555="","",[1]DRUM!L555)</f>
        <v>235</v>
      </c>
      <c r="P578" s="26">
        <f>IF([1]DRUM!M555="","",[1]DRUM!M555)</f>
        <v>80</v>
      </c>
      <c r="Q578" s="26">
        <f>IF([1]DRUM!N555="","",[1]DRUM!N555)</f>
        <v>1.837831702350029</v>
      </c>
      <c r="R578" s="26" t="str">
        <f t="shared" si="88"/>
        <v>Local</v>
      </c>
      <c r="S578" s="26">
        <f ca="1">IF(N578="",0,
IF(Knee_Application="YES",Knee_Width,IF(Knee_Application="NO",0,
IF(OR(Cable_Type="OH",SearchData("Conductor",Cable_Desc)),0,
IF(N578="Steel Drum",Knee_Width,
IF(N578="Plywood Drum",0,
IF(Country="UAE",0,
IF(AND(OR(SearchData("LSHF",Cable_Desc),SearchData("LSZH",Cable_Desc),SearchData("LS0H",Cable_Desc),SearchData("LSOH",Cable_Desc)),D.nom&gt;40),Knee_Width,
IF(AND(Country="Egypt",D.nom&gt;60),Knee_Width,
IF(AND(Country&lt;&gt;"Egypt",D.nom&gt;35),Knee_Width,
0))))))))))</f>
        <v>125</v>
      </c>
      <c r="T578" s="118">
        <f t="shared" ca="1" si="83"/>
        <v>6</v>
      </c>
      <c r="U578" s="118">
        <f t="shared" ca="1" si="84"/>
        <v>3</v>
      </c>
      <c r="V578" s="117">
        <f t="shared" ca="1" si="85"/>
        <v>65.86788821222504</v>
      </c>
      <c r="W578" s="64">
        <f t="shared" ca="1" si="86"/>
        <v>0</v>
      </c>
      <c r="X578" s="64">
        <f t="shared" ca="1" si="89"/>
        <v>0</v>
      </c>
      <c r="Y578" s="64">
        <f t="shared" ca="1" si="87"/>
        <v>0</v>
      </c>
      <c r="AM578" s="156"/>
    </row>
    <row r="579" spans="1:39">
      <c r="A579" s="12">
        <f t="shared" ca="1" si="80"/>
        <v>0</v>
      </c>
      <c r="B579" s="12" t="str">
        <f>IF([1]DRUM!A556="","",[1]DRUM!A556)</f>
        <v>Local</v>
      </c>
      <c r="C579" s="12">
        <f t="shared" ca="1" si="81"/>
        <v>1</v>
      </c>
      <c r="D579" s="155">
        <f t="shared" ca="1" si="82"/>
        <v>0</v>
      </c>
      <c r="E579" s="26" t="str">
        <f>IF([1]DRUM!B556="","",[1]DRUM!B556)</f>
        <v>WDB18005L</v>
      </c>
      <c r="F579" s="26">
        <f>IF([1]DRUM!C556="","",[1]DRUM!C556)</f>
        <v>1850</v>
      </c>
      <c r="G579" s="26">
        <f>IF([1]DRUM!D556="","",[1]DRUM!D556)</f>
        <v>1800</v>
      </c>
      <c r="H579" s="26">
        <f>IF([1]DRUM!E556="","",[1]DRUM!E556)</f>
        <v>1100</v>
      </c>
      <c r="I579" s="26">
        <f>IF([1]DRUM!F556="","",[1]DRUM!F556)</f>
        <v>900</v>
      </c>
      <c r="J579" s="26">
        <f>IF([1]DRUM!G556="","",[1]DRUM!G556)</f>
        <v>1100</v>
      </c>
      <c r="K579" s="26">
        <f>IF([1]DRUM!H556="","",[1]DRUM!H556)</f>
        <v>1100</v>
      </c>
      <c r="L579" s="26" t="str">
        <f>IF([1]DRUM!I556="","",[1]DRUM!I556)</f>
        <v/>
      </c>
      <c r="M579" s="26">
        <f>IF([1]DRUM!J556="","",
IF(AND([1]DRUM!K556="Wooden Drum",[1]DRUM!J556&gt;Max_WD_Capacity),Max_WD_Capacity,
[1]DRUM!J556))</f>
        <v>2500</v>
      </c>
      <c r="N579" s="26" t="str">
        <f>IF([1]DRUM!K556="","",[1]DRUM!K556)</f>
        <v>Wooden Drum</v>
      </c>
      <c r="O579" s="26">
        <f>IF([1]DRUM!L556="","",[1]DRUM!L556)</f>
        <v>201</v>
      </c>
      <c r="P579" s="26">
        <f>IF([1]DRUM!M556="","",[1]DRUM!M556)</f>
        <v>80</v>
      </c>
      <c r="Q579" s="26">
        <f>IF([1]DRUM!N556="","",[1]DRUM!N556)</f>
        <v>1.434922444527138</v>
      </c>
      <c r="R579" s="26" t="str">
        <f t="shared" si="88"/>
        <v>Local</v>
      </c>
      <c r="S579" s="26">
        <f ca="1">IF(N579="",0,
IF(Knee_Application="YES",Knee_Width,IF(Knee_Application="NO",0,
IF(OR(Cable_Type="OH",SearchData("Conductor",Cable_Desc)),0,
IF(N579="Steel Drum",Knee_Width,
IF(N579="Plywood Drum",0,
IF(Country="UAE",0,
IF(AND(OR(SearchData("LSHF",Cable_Desc),SearchData("LSZH",Cable_Desc),SearchData("LS0H",Cable_Desc),SearchData("LSOH",Cable_Desc)),D.nom&gt;40),Knee_Width,
IF(AND(Country="Egypt",D.nom&gt;60),Knee_Width,
IF(AND(Country&lt;&gt;"Egypt",D.nom&gt;35),Knee_Width,
0))))))))))</f>
        <v>125</v>
      </c>
      <c r="T579" s="118">
        <f t="shared" ca="1" si="83"/>
        <v>6</v>
      </c>
      <c r="U579" s="118">
        <f t="shared" ca="1" si="84"/>
        <v>1</v>
      </c>
      <c r="V579" s="117">
        <f t="shared" ca="1" si="85"/>
        <v>23.026617513751745</v>
      </c>
      <c r="W579" s="64">
        <f t="shared" ca="1" si="86"/>
        <v>0</v>
      </c>
      <c r="X579" s="64">
        <f t="shared" ca="1" si="89"/>
        <v>0</v>
      </c>
      <c r="Y579" s="64">
        <f t="shared" ca="1" si="87"/>
        <v>0</v>
      </c>
      <c r="AM579" s="156"/>
    </row>
    <row r="580" spans="1:39">
      <c r="A580" s="12">
        <f t="shared" ca="1" si="80"/>
        <v>0</v>
      </c>
      <c r="B580" s="12" t="str">
        <f>IF([1]DRUM!A557="","",[1]DRUM!A557)</f>
        <v>Local</v>
      </c>
      <c r="C580" s="12">
        <f t="shared" ca="1" si="81"/>
        <v>1</v>
      </c>
      <c r="D580" s="155">
        <f t="shared" ca="1" si="82"/>
        <v>0</v>
      </c>
      <c r="E580" s="26" t="str">
        <f>IF([1]DRUM!B557="","",[1]DRUM!B557)</f>
        <v>WDB18000L</v>
      </c>
      <c r="F580" s="26">
        <f>IF([1]DRUM!C557="","",[1]DRUM!C557)</f>
        <v>1850</v>
      </c>
      <c r="G580" s="26">
        <f>IF([1]DRUM!D557="","",[1]DRUM!D557)</f>
        <v>1800</v>
      </c>
      <c r="H580" s="26">
        <f>IF([1]DRUM!E557="","",[1]DRUM!E557)</f>
        <v>750</v>
      </c>
      <c r="I580" s="26">
        <f>IF([1]DRUM!F557="","",[1]DRUM!F557)</f>
        <v>940</v>
      </c>
      <c r="J580" s="26">
        <f>IF([1]DRUM!G557="","",[1]DRUM!G557)</f>
        <v>1100</v>
      </c>
      <c r="K580" s="26">
        <f>IF([1]DRUM!H557="","",[1]DRUM!H557)</f>
        <v>1100</v>
      </c>
      <c r="L580" s="26" t="str">
        <f>IF([1]DRUM!I557="","",[1]DRUM!I557)</f>
        <v/>
      </c>
      <c r="M580" s="26">
        <f>IF([1]DRUM!J557="","",
IF(AND([1]DRUM!K557="Wooden Drum",[1]DRUM!J557&gt;Max_WD_Capacity),Max_WD_Capacity,
[1]DRUM!J557))</f>
        <v>3000</v>
      </c>
      <c r="N580" s="26" t="str">
        <f>IF([1]DRUM!K557="","",[1]DRUM!K557)</f>
        <v>Wooden Drum</v>
      </c>
      <c r="O580" s="26">
        <f>IF([1]DRUM!L557="","",[1]DRUM!L557)</f>
        <v>250</v>
      </c>
      <c r="P580" s="26">
        <f>IF([1]DRUM!M557="","",[1]DRUM!M557)</f>
        <v>80</v>
      </c>
      <c r="Q580" s="26">
        <f>IF([1]DRUM!N557="","",[1]DRUM!N557)</f>
        <v>1.9767293675468676</v>
      </c>
      <c r="R580" s="26" t="str">
        <f t="shared" si="88"/>
        <v>Local</v>
      </c>
      <c r="S580" s="26">
        <f ca="1">IF(N580="",0,
IF(Knee_Application="YES",Knee_Width,IF(Knee_Application="NO",0,
IF(OR(Cable_Type="OH",SearchData("Conductor",Cable_Desc)),0,
IF(N580="Steel Drum",Knee_Width,
IF(N580="Plywood Drum",0,
IF(Country="UAE",0,
IF(AND(OR(SearchData("LSHF",Cable_Desc),SearchData("LSZH",Cable_Desc),SearchData("LS0H",Cable_Desc),SearchData("LSOH",Cable_Desc)),D.nom&gt;40),Knee_Width,
IF(AND(Country="Egypt",D.nom&gt;60),Knee_Width,
IF(AND(Country&lt;&gt;"Egypt",D.nom&gt;35),Knee_Width,
0))))))))))</f>
        <v>125</v>
      </c>
      <c r="T580" s="118">
        <f t="shared" ca="1" si="83"/>
        <v>6</v>
      </c>
      <c r="U580" s="118">
        <f t="shared" ca="1" si="84"/>
        <v>3</v>
      </c>
      <c r="V580" s="117">
        <f t="shared" ca="1" si="85"/>
        <v>63.040454823994217</v>
      </c>
      <c r="W580" s="64">
        <f t="shared" ca="1" si="86"/>
        <v>0</v>
      </c>
      <c r="X580" s="64">
        <f t="shared" ca="1" si="89"/>
        <v>0</v>
      </c>
      <c r="Y580" s="64">
        <f t="shared" ca="1" si="87"/>
        <v>0</v>
      </c>
      <c r="AM580" s="156"/>
    </row>
    <row r="581" spans="1:39">
      <c r="A581" s="12">
        <f t="shared" ca="1" si="80"/>
        <v>0</v>
      </c>
      <c r="B581" s="12" t="str">
        <f>IF([1]DRUM!A558="","",[1]DRUM!A558)</f>
        <v>Local</v>
      </c>
      <c r="C581" s="12">
        <f t="shared" ca="1" si="81"/>
        <v>1</v>
      </c>
      <c r="D581" s="155">
        <f t="shared" ca="1" si="82"/>
        <v>0</v>
      </c>
      <c r="E581" s="26" t="str">
        <f>IF([1]DRUM!B558="","",[1]DRUM!B558)</f>
        <v>WDB18004L</v>
      </c>
      <c r="F581" s="26">
        <f>IF([1]DRUM!C558="","",[1]DRUM!C558)</f>
        <v>1850</v>
      </c>
      <c r="G581" s="26">
        <f>IF([1]DRUM!D558="","",[1]DRUM!D558)</f>
        <v>1800</v>
      </c>
      <c r="H581" s="26">
        <f>IF([1]DRUM!E558="","",[1]DRUM!E558)</f>
        <v>950</v>
      </c>
      <c r="I581" s="26">
        <f>IF([1]DRUM!F558="","",[1]DRUM!F558)</f>
        <v>900</v>
      </c>
      <c r="J581" s="26">
        <f>IF([1]DRUM!G558="","",[1]DRUM!G558)</f>
        <v>1100</v>
      </c>
      <c r="K581" s="26">
        <f>IF([1]DRUM!H558="","",[1]DRUM!H558)</f>
        <v>1100</v>
      </c>
      <c r="L581" s="26" t="str">
        <f>IF([1]DRUM!I558="","",[1]DRUM!I558)</f>
        <v/>
      </c>
      <c r="M581" s="26">
        <f>IF([1]DRUM!J558="","",
IF(AND([1]DRUM!K558="Wooden Drum",[1]DRUM!J558&gt;Max_WD_Capacity),Max_WD_Capacity,
[1]DRUM!J558))</f>
        <v>3500</v>
      </c>
      <c r="N581" s="26" t="str">
        <f>IF([1]DRUM!K558="","",[1]DRUM!K558)</f>
        <v>Wooden Drum</v>
      </c>
      <c r="O581" s="26">
        <f>IF([1]DRUM!L558="","",[1]DRUM!L558)</f>
        <v>242</v>
      </c>
      <c r="P581" s="26">
        <f>IF([1]DRUM!M558="","",[1]DRUM!M558)</f>
        <v>80</v>
      </c>
      <c r="Q581" s="26">
        <f>IF([1]DRUM!N558="","",[1]DRUM!N558)</f>
        <v>1.652281386247382</v>
      </c>
      <c r="R581" s="26" t="str">
        <f t="shared" si="88"/>
        <v>Local</v>
      </c>
      <c r="S581" s="26">
        <f ca="1">IF(N581="",0,
IF(Knee_Application="YES",Knee_Width,IF(Knee_Application="NO",0,
IF(OR(Cable_Type="OH",SearchData("Conductor",Cable_Desc)),0,
IF(N581="Steel Drum",Knee_Width,
IF(N581="Plywood Drum",0,
IF(Country="UAE",0,
IF(AND(OR(SearchData("LSHF",Cable_Desc),SearchData("LSZH",Cable_Desc),SearchData("LS0H",Cable_Desc),SearchData("LSOH",Cable_Desc)),D.nom&gt;40),Knee_Width,
IF(AND(Country="Egypt",D.nom&gt;60),Knee_Width,
IF(AND(Country&lt;&gt;"Egypt",D.nom&gt;35),Knee_Width,
0))))))))))</f>
        <v>125</v>
      </c>
      <c r="T581" s="118">
        <f t="shared" ca="1" si="83"/>
        <v>6</v>
      </c>
      <c r="U581" s="118">
        <f t="shared" ca="1" si="84"/>
        <v>2</v>
      </c>
      <c r="V581" s="117">
        <f t="shared" ca="1" si="85"/>
        <v>44.982580251160094</v>
      </c>
      <c r="W581" s="64">
        <f t="shared" ca="1" si="86"/>
        <v>0</v>
      </c>
      <c r="X581" s="64">
        <f t="shared" ca="1" si="89"/>
        <v>1</v>
      </c>
      <c r="Y581" s="64">
        <f t="shared" ca="1" si="87"/>
        <v>0</v>
      </c>
      <c r="AM581" s="156"/>
    </row>
    <row r="582" spans="1:39">
      <c r="A582" s="12">
        <f t="shared" ca="1" si="80"/>
        <v>0</v>
      </c>
      <c r="B582" s="12" t="str">
        <f>IF([1]DRUM!A559="","",[1]DRUM!A559)</f>
        <v>Local</v>
      </c>
      <c r="C582" s="12">
        <f t="shared" ca="1" si="81"/>
        <v>1</v>
      </c>
      <c r="D582" s="155">
        <f t="shared" ca="1" si="82"/>
        <v>0</v>
      </c>
      <c r="E582" s="26" t="str">
        <f>IF([1]DRUM!B559="","",[1]DRUM!B559)</f>
        <v>WDB18002L</v>
      </c>
      <c r="F582" s="26">
        <f>IF([1]DRUM!C559="","",[1]DRUM!C559)</f>
        <v>1850</v>
      </c>
      <c r="G582" s="26">
        <f>IF([1]DRUM!D559="","",[1]DRUM!D559)</f>
        <v>1800</v>
      </c>
      <c r="H582" s="26">
        <f>IF([1]DRUM!E559="","",[1]DRUM!E559)</f>
        <v>750</v>
      </c>
      <c r="I582" s="26">
        <f>IF([1]DRUM!F559="","",[1]DRUM!F559)</f>
        <v>900</v>
      </c>
      <c r="J582" s="26">
        <f>IF([1]DRUM!G559="","",[1]DRUM!G559)</f>
        <v>1100</v>
      </c>
      <c r="K582" s="26">
        <f>IF([1]DRUM!H559="","",[1]DRUM!H559)</f>
        <v>1100</v>
      </c>
      <c r="L582" s="26" t="str">
        <f>IF([1]DRUM!I559="","",[1]DRUM!I559)</f>
        <v/>
      </c>
      <c r="M582" s="26">
        <f>IF([1]DRUM!J559="","",
IF(AND([1]DRUM!K559="Wooden Drum",[1]DRUM!J559&gt;Max_WD_Capacity),Max_WD_Capacity,
[1]DRUM!J559))</f>
        <v>3500</v>
      </c>
      <c r="N582" s="26" t="str">
        <f>IF([1]DRUM!K559="","",[1]DRUM!K559)</f>
        <v>Wooden Drum</v>
      </c>
      <c r="O582" s="26">
        <f>IF([1]DRUM!L559="","",[1]DRUM!L559)</f>
        <v>230</v>
      </c>
      <c r="P582" s="26">
        <f>IF([1]DRUM!M559="","",[1]DRUM!M559)</f>
        <v>80</v>
      </c>
      <c r="Q582" s="26">
        <f>IF([1]DRUM!N559="","",[1]DRUM!N559)</f>
        <v>1.8926132242470008</v>
      </c>
      <c r="R582" s="26" t="str">
        <f t="shared" si="88"/>
        <v>Local</v>
      </c>
      <c r="S582" s="26">
        <f ca="1">IF(N582="",0,
IF(Knee_Application="YES",Knee_Width,IF(Knee_Application="NO",0,
IF(OR(Cable_Type="OH",SearchData("Conductor",Cable_Desc)),0,
IF(N582="Steel Drum",Knee_Width,
IF(N582="Plywood Drum",0,
IF(Country="UAE",0,
IF(AND(OR(SearchData("LSHF",Cable_Desc),SearchData("LSZH",Cable_Desc),SearchData("LS0H",Cable_Desc),SearchData("LSOH",Cable_Desc)),D.nom&gt;40),Knee_Width,
IF(AND(Country="Egypt",D.nom&gt;60),Knee_Width,
IF(AND(Country&lt;&gt;"Egypt",D.nom&gt;35),Knee_Width,
0))))))))))</f>
        <v>125</v>
      </c>
      <c r="T582" s="118">
        <f t="shared" ca="1" si="83"/>
        <v>6</v>
      </c>
      <c r="U582" s="118">
        <f t="shared" ca="1" si="84"/>
        <v>3</v>
      </c>
      <c r="V582" s="117">
        <f t="shared" ca="1" si="85"/>
        <v>63.040454823994217</v>
      </c>
      <c r="W582" s="64">
        <f t="shared" ca="1" si="86"/>
        <v>0</v>
      </c>
      <c r="X582" s="64">
        <f t="shared" ca="1" si="89"/>
        <v>1</v>
      </c>
      <c r="Y582" s="64">
        <f t="shared" ca="1" si="87"/>
        <v>0</v>
      </c>
      <c r="AM582" s="156"/>
    </row>
    <row r="583" spans="1:39">
      <c r="A583" s="12">
        <f t="shared" ca="1" si="80"/>
        <v>0</v>
      </c>
      <c r="B583" s="12" t="str">
        <f>IF([1]DRUM!A560="","",[1]DRUM!A560)</f>
        <v>Local</v>
      </c>
      <c r="C583" s="12">
        <f t="shared" ca="1" si="81"/>
        <v>1</v>
      </c>
      <c r="D583" s="155">
        <f t="shared" ca="1" si="82"/>
        <v>0</v>
      </c>
      <c r="E583" s="26" t="str">
        <f>IF([1]DRUM!B560="","",[1]DRUM!B560)</f>
        <v>WDB18001L</v>
      </c>
      <c r="F583" s="26">
        <f>IF([1]DRUM!C560="","",[1]DRUM!C560)</f>
        <v>1850</v>
      </c>
      <c r="G583" s="26">
        <f>IF([1]DRUM!D560="","",[1]DRUM!D560)</f>
        <v>1800</v>
      </c>
      <c r="H583" s="26">
        <f>IF([1]DRUM!E560="","",[1]DRUM!E560)</f>
        <v>800</v>
      </c>
      <c r="I583" s="26">
        <f>IF([1]DRUM!F560="","",[1]DRUM!F560)</f>
        <v>900</v>
      </c>
      <c r="J583" s="26">
        <f>IF([1]DRUM!G560="","",[1]DRUM!G560)</f>
        <v>1100</v>
      </c>
      <c r="K583" s="26">
        <f>IF([1]DRUM!H560="","",[1]DRUM!H560)</f>
        <v>1100</v>
      </c>
      <c r="L583" s="26" t="str">
        <f>IF([1]DRUM!I560="","",[1]DRUM!I560)</f>
        <v/>
      </c>
      <c r="M583" s="26">
        <f>IF([1]DRUM!J560="","",
IF(AND([1]DRUM!K560="Wooden Drum",[1]DRUM!J560&gt;Max_WD_Capacity),Max_WD_Capacity,
[1]DRUM!J560))</f>
        <v>4000</v>
      </c>
      <c r="N583" s="26" t="str">
        <f>IF([1]DRUM!K560="","",[1]DRUM!K560)</f>
        <v>Wooden Drum</v>
      </c>
      <c r="O583" s="26">
        <f>IF([1]DRUM!L560="","",[1]DRUM!L560)</f>
        <v>250</v>
      </c>
      <c r="P583" s="26">
        <f>IF([1]DRUM!M560="","",[1]DRUM!M560)</f>
        <v>80</v>
      </c>
      <c r="Q583" s="26">
        <f>IF([1]DRUM!N560="","",[1]DRUM!N560)</f>
        <v>1.837831702350029</v>
      </c>
      <c r="R583" s="26" t="str">
        <f t="shared" si="88"/>
        <v>Local</v>
      </c>
      <c r="S583" s="26">
        <f ca="1">IF(N583="",0,
IF(Knee_Application="YES",Knee_Width,IF(Knee_Application="NO",0,
IF(OR(Cable_Type="OH",SearchData("Conductor",Cable_Desc)),0,
IF(N583="Steel Drum",Knee_Width,
IF(N583="Plywood Drum",0,
IF(Country="UAE",0,
IF(AND(OR(SearchData("LSHF",Cable_Desc),SearchData("LSZH",Cable_Desc),SearchData("LS0H",Cable_Desc),SearchData("LSOH",Cable_Desc)),D.nom&gt;40),Knee_Width,
IF(AND(Country="Egypt",D.nom&gt;60),Knee_Width,
IF(AND(Country&lt;&gt;"Egypt",D.nom&gt;35),Knee_Width,
0))))))))))</f>
        <v>125</v>
      </c>
      <c r="T583" s="118">
        <f t="shared" ca="1" si="83"/>
        <v>6</v>
      </c>
      <c r="U583" s="118">
        <f t="shared" ca="1" si="84"/>
        <v>3</v>
      </c>
      <c r="V583" s="117">
        <f t="shared" ca="1" si="85"/>
        <v>65.86788821222504</v>
      </c>
      <c r="W583" s="64">
        <f t="shared" ca="1" si="86"/>
        <v>0</v>
      </c>
      <c r="X583" s="64">
        <f t="shared" ca="1" si="89"/>
        <v>1</v>
      </c>
      <c r="Y583" s="64">
        <f t="shared" ca="1" si="87"/>
        <v>0</v>
      </c>
      <c r="AM583" s="156"/>
    </row>
    <row r="584" spans="1:39">
      <c r="A584" s="12">
        <f t="shared" ca="1" si="80"/>
        <v>0</v>
      </c>
      <c r="B584" s="12" t="str">
        <f>IF([1]DRUM!A561="","",[1]DRUM!A561)</f>
        <v>Local</v>
      </c>
      <c r="C584" s="12">
        <f t="shared" ca="1" si="81"/>
        <v>1</v>
      </c>
      <c r="D584" s="155">
        <f t="shared" ca="1" si="82"/>
        <v>0</v>
      </c>
      <c r="E584" s="26" t="str">
        <f>IF([1]DRUM!B561="","",[1]DRUM!B561)</f>
        <v>WDB19002L</v>
      </c>
      <c r="F584" s="26">
        <f>IF([1]DRUM!C561="","",[1]DRUM!C561)</f>
        <v>1950</v>
      </c>
      <c r="G584" s="26">
        <f>IF([1]DRUM!D561="","",[1]DRUM!D561)</f>
        <v>1900</v>
      </c>
      <c r="H584" s="26">
        <f>IF([1]DRUM!E561="","",[1]DRUM!E561)</f>
        <v>700</v>
      </c>
      <c r="I584" s="26">
        <f>IF([1]DRUM!F561="","",[1]DRUM!F561)</f>
        <v>900</v>
      </c>
      <c r="J584" s="26">
        <f>IF([1]DRUM!G561="","",[1]DRUM!G561)</f>
        <v>1100</v>
      </c>
      <c r="K584" s="26">
        <f>IF([1]DRUM!H561="","",[1]DRUM!H561)</f>
        <v>1100</v>
      </c>
      <c r="L584" s="26" t="str">
        <f>IF([1]DRUM!I561="","",[1]DRUM!I561)</f>
        <v/>
      </c>
      <c r="M584" s="26">
        <f>IF([1]DRUM!J561="","",
IF(AND([1]DRUM!K561="Wooden Drum",[1]DRUM!J561&gt;Max_WD_Capacity),Max_WD_Capacity,
[1]DRUM!J561))</f>
        <v>2600</v>
      </c>
      <c r="N584" s="26" t="str">
        <f>IF([1]DRUM!K561="","",[1]DRUM!K561)</f>
        <v>Wooden Drum</v>
      </c>
      <c r="O584" s="26">
        <f>IF([1]DRUM!L561="","",[1]DRUM!L561)</f>
        <v>360</v>
      </c>
      <c r="P584" s="26">
        <f>IF([1]DRUM!M561="","",[1]DRUM!M561)</f>
        <v>84</v>
      </c>
      <c r="Q584" s="26">
        <f>IF([1]DRUM!N561="","",[1]DRUM!N561)</f>
        <v>2.2053980428200344</v>
      </c>
      <c r="R584" s="26" t="str">
        <f t="shared" si="88"/>
        <v>Local</v>
      </c>
      <c r="S584" s="26">
        <f ca="1">IF(N584="",0,
IF(Knee_Application="YES",Knee_Width,IF(Knee_Application="NO",0,
IF(OR(Cable_Type="OH",SearchData("Conductor",Cable_Desc)),0,
IF(N584="Steel Drum",Knee_Width,
IF(N584="Plywood Drum",0,
IF(Country="UAE",0,
IF(AND(OR(SearchData("LSHF",Cable_Desc),SearchData("LSZH",Cable_Desc),SearchData("LS0H",Cable_Desc),SearchData("LSOH",Cable_Desc)),D.nom&gt;40),Knee_Width,
IF(AND(Country="Egypt",D.nom&gt;60),Knee_Width,
IF(AND(Country&lt;&gt;"Egypt",D.nom&gt;35),Knee_Width,
0))))))))))</f>
        <v>125</v>
      </c>
      <c r="T584" s="118">
        <f t="shared" ca="1" si="83"/>
        <v>6</v>
      </c>
      <c r="U584" s="118">
        <f t="shared" ca="1" si="84"/>
        <v>3</v>
      </c>
      <c r="V584" s="117">
        <f t="shared" ca="1" si="85"/>
        <v>60.213021435763402</v>
      </c>
      <c r="W584" s="64">
        <f t="shared" ca="1" si="86"/>
        <v>0</v>
      </c>
      <c r="X584" s="64">
        <f t="shared" ca="1" si="89"/>
        <v>0</v>
      </c>
      <c r="Y584" s="64">
        <f t="shared" ca="1" si="87"/>
        <v>0</v>
      </c>
      <c r="AM584" s="156"/>
    </row>
    <row r="585" spans="1:39">
      <c r="A585" s="12">
        <f t="shared" ca="1" si="80"/>
        <v>0</v>
      </c>
      <c r="B585" s="12" t="str">
        <f>IF([1]DRUM!A562="","",[1]DRUM!A562)</f>
        <v>Local</v>
      </c>
      <c r="C585" s="12">
        <f t="shared" ca="1" si="81"/>
        <v>1</v>
      </c>
      <c r="D585" s="155">
        <f t="shared" ca="1" si="82"/>
        <v>0</v>
      </c>
      <c r="E585" s="26" t="str">
        <f>IF([1]DRUM!B562="","",[1]DRUM!B562)</f>
        <v>WDB19005L</v>
      </c>
      <c r="F585" s="26">
        <f>IF([1]DRUM!C562="","",[1]DRUM!C562)</f>
        <v>1950</v>
      </c>
      <c r="G585" s="26">
        <f>IF([1]DRUM!D562="","",[1]DRUM!D562)</f>
        <v>1900</v>
      </c>
      <c r="H585" s="26">
        <f>IF([1]DRUM!E562="","",[1]DRUM!E562)</f>
        <v>900</v>
      </c>
      <c r="I585" s="26">
        <f>IF([1]DRUM!F562="","",[1]DRUM!F562)</f>
        <v>900</v>
      </c>
      <c r="J585" s="26">
        <f>IF([1]DRUM!G562="","",[1]DRUM!G562)</f>
        <v>1100</v>
      </c>
      <c r="K585" s="26">
        <f>IF([1]DRUM!H562="","",[1]DRUM!H562)</f>
        <v>1100</v>
      </c>
      <c r="L585" s="26" t="str">
        <f>IF([1]DRUM!I562="","",[1]DRUM!I562)</f>
        <v/>
      </c>
      <c r="M585" s="26">
        <f>IF([1]DRUM!J562="","",
IF(AND([1]DRUM!K562="Wooden Drum",[1]DRUM!J562&gt;Max_WD_Capacity),Max_WD_Capacity,
[1]DRUM!J562))</f>
        <v>3000</v>
      </c>
      <c r="N585" s="26" t="str">
        <f>IF([1]DRUM!K562="","",[1]DRUM!K562)</f>
        <v>Wooden Drum</v>
      </c>
      <c r="O585" s="26">
        <f>IF([1]DRUM!L562="","",[1]DRUM!L562)</f>
        <v>300</v>
      </c>
      <c r="P585" s="26">
        <f>IF([1]DRUM!M562="","",[1]DRUM!M562)</f>
        <v>84</v>
      </c>
      <c r="Q585" s="26">
        <f>IF([1]DRUM!N562="","",[1]DRUM!N562)</f>
        <v>1.9792033717615696</v>
      </c>
      <c r="R585" s="26" t="str">
        <f t="shared" si="88"/>
        <v>Local</v>
      </c>
      <c r="S585" s="26">
        <f ca="1">IF(N585="",0,
IF(Knee_Application="YES",Knee_Width,IF(Knee_Application="NO",0,
IF(OR(Cable_Type="OH",SearchData("Conductor",Cable_Desc)),0,
IF(N585="Steel Drum",Knee_Width,
IF(N585="Plywood Drum",0,
IF(Country="UAE",0,
IF(AND(OR(SearchData("LSHF",Cable_Desc),SearchData("LSZH",Cable_Desc),SearchData("LS0H",Cable_Desc),SearchData("LSOH",Cable_Desc)),D.nom&gt;40),Knee_Width,
IF(AND(Country="Egypt",D.nom&gt;60),Knee_Width,
IF(AND(Country&lt;&gt;"Egypt",D.nom&gt;35),Knee_Width,
0))))))))))</f>
        <v>125</v>
      </c>
      <c r="T585" s="118">
        <f t="shared" ca="1" si="83"/>
        <v>6</v>
      </c>
      <c r="U585" s="118">
        <f t="shared" ca="1" si="84"/>
        <v>3</v>
      </c>
      <c r="V585" s="117">
        <f t="shared" ca="1" si="85"/>
        <v>71.522754988686657</v>
      </c>
      <c r="W585" s="64">
        <f t="shared" ca="1" si="86"/>
        <v>0</v>
      </c>
      <c r="X585" s="64">
        <f t="shared" ca="1" si="89"/>
        <v>0</v>
      </c>
      <c r="Y585" s="64">
        <f t="shared" ca="1" si="87"/>
        <v>0</v>
      </c>
      <c r="AM585" s="156"/>
    </row>
    <row r="586" spans="1:39">
      <c r="A586" s="12">
        <f t="shared" ca="1" si="80"/>
        <v>0</v>
      </c>
      <c r="B586" s="12" t="str">
        <f>IF([1]DRUM!A563="","",[1]DRUM!A563)</f>
        <v>Local</v>
      </c>
      <c r="C586" s="12">
        <f t="shared" ca="1" si="81"/>
        <v>1</v>
      </c>
      <c r="D586" s="155">
        <f t="shared" ca="1" si="82"/>
        <v>0</v>
      </c>
      <c r="E586" s="26" t="str">
        <f>IF([1]DRUM!B563="","",[1]DRUM!B563)</f>
        <v>WDB19009L</v>
      </c>
      <c r="F586" s="26">
        <f>IF([1]DRUM!C563="","",[1]DRUM!C563)</f>
        <v>1950</v>
      </c>
      <c r="G586" s="26">
        <f>IF([1]DRUM!D563="","",[1]DRUM!D563)</f>
        <v>1900</v>
      </c>
      <c r="H586" s="26">
        <f>IF([1]DRUM!E563="","",[1]DRUM!E563)</f>
        <v>800</v>
      </c>
      <c r="I586" s="26">
        <f>IF([1]DRUM!F563="","",[1]DRUM!F563)</f>
        <v>900</v>
      </c>
      <c r="J586" s="26">
        <f>IF([1]DRUM!G563="","",[1]DRUM!G563)</f>
        <v>1100</v>
      </c>
      <c r="K586" s="26">
        <f>IF([1]DRUM!H563="","",[1]DRUM!H563)</f>
        <v>1100</v>
      </c>
      <c r="L586" s="26" t="str">
        <f>IF([1]DRUM!I563="","",[1]DRUM!I563)</f>
        <v/>
      </c>
      <c r="M586" s="26">
        <f>IF([1]DRUM!J563="","",
IF(AND([1]DRUM!K563="Wooden Drum",[1]DRUM!J563&gt;Max_WD_Capacity),Max_WD_Capacity,
[1]DRUM!J563))</f>
        <v>3000</v>
      </c>
      <c r="N586" s="26" t="str">
        <f>IF([1]DRUM!K563="","",[1]DRUM!K563)</f>
        <v>Wooden Drum</v>
      </c>
      <c r="O586" s="26">
        <f>IF([1]DRUM!L563="","",[1]DRUM!L563)</f>
        <v>227</v>
      </c>
      <c r="P586" s="26">
        <f>IF([1]DRUM!M563="","",[1]DRUM!M563)</f>
        <v>84</v>
      </c>
      <c r="Q586" s="26">
        <f>IF([1]DRUM!N563="","",[1]DRUM!N563)</f>
        <v>2.0993692907613788</v>
      </c>
      <c r="R586" s="26" t="str">
        <f t="shared" si="88"/>
        <v>Local</v>
      </c>
      <c r="S586" s="26">
        <f ca="1">IF(N586="",0,
IF(Knee_Application="YES",Knee_Width,IF(Knee_Application="NO",0,
IF(OR(Cable_Type="OH",SearchData("Conductor",Cable_Desc)),0,
IF(N586="Steel Drum",Knee_Width,
IF(N586="Plywood Drum",0,
IF(Country="UAE",0,
IF(AND(OR(SearchData("LSHF",Cable_Desc),SearchData("LSZH",Cable_Desc),SearchData("LS0H",Cable_Desc),SearchData("LSOH",Cable_Desc)),D.nom&gt;40),Knee_Width,
IF(AND(Country="Egypt",D.nom&gt;60),Knee_Width,
IF(AND(Country&lt;&gt;"Egypt",D.nom&gt;35),Knee_Width,
0))))))))))</f>
        <v>125</v>
      </c>
      <c r="T586" s="118">
        <f t="shared" ca="1" si="83"/>
        <v>6</v>
      </c>
      <c r="U586" s="118">
        <f t="shared" ca="1" si="84"/>
        <v>3</v>
      </c>
      <c r="V586" s="117">
        <f t="shared" ca="1" si="85"/>
        <v>65.86788821222504</v>
      </c>
      <c r="W586" s="64">
        <f t="shared" ca="1" si="86"/>
        <v>0</v>
      </c>
      <c r="X586" s="64">
        <f t="shared" ca="1" si="89"/>
        <v>0</v>
      </c>
      <c r="Y586" s="64">
        <f t="shared" ca="1" si="87"/>
        <v>0</v>
      </c>
      <c r="AM586" s="156"/>
    </row>
    <row r="587" spans="1:39">
      <c r="A587" s="12">
        <f t="shared" ca="1" si="80"/>
        <v>0</v>
      </c>
      <c r="B587" s="12" t="str">
        <f>IF([1]DRUM!A564="","",[1]DRUM!A564)</f>
        <v>Local</v>
      </c>
      <c r="C587" s="12">
        <f t="shared" ca="1" si="81"/>
        <v>1</v>
      </c>
      <c r="D587" s="155">
        <f t="shared" ca="1" si="82"/>
        <v>0</v>
      </c>
      <c r="E587" s="26" t="str">
        <f>IF([1]DRUM!B564="","",[1]DRUM!B564)</f>
        <v>WDB19008L</v>
      </c>
      <c r="F587" s="26">
        <f>IF([1]DRUM!C564="","",[1]DRUM!C564)</f>
        <v>1950</v>
      </c>
      <c r="G587" s="26">
        <f>IF([1]DRUM!D564="","",[1]DRUM!D564)</f>
        <v>1900</v>
      </c>
      <c r="H587" s="26">
        <f>IF([1]DRUM!E564="","",[1]DRUM!E564)</f>
        <v>1000</v>
      </c>
      <c r="I587" s="26">
        <f>IF([1]DRUM!F564="","",[1]DRUM!F564)</f>
        <v>900</v>
      </c>
      <c r="J587" s="26">
        <f>IF([1]DRUM!G564="","",[1]DRUM!G564)</f>
        <v>1100</v>
      </c>
      <c r="K587" s="26">
        <f>IF([1]DRUM!H564="","",[1]DRUM!H564)</f>
        <v>1100</v>
      </c>
      <c r="L587" s="26" t="str">
        <f>IF([1]DRUM!I564="","",[1]DRUM!I564)</f>
        <v/>
      </c>
      <c r="M587" s="26">
        <f>IF([1]DRUM!J564="","",
IF(AND([1]DRUM!K564="Wooden Drum",[1]DRUM!J564&gt;Max_WD_Capacity),Max_WD_Capacity,
[1]DRUM!J564))</f>
        <v>4000</v>
      </c>
      <c r="N587" s="26" t="str">
        <f>IF([1]DRUM!K564="","",[1]DRUM!K564)</f>
        <v>Wooden Drum</v>
      </c>
      <c r="O587" s="26">
        <f>IF([1]DRUM!L564="","",[1]DRUM!L564)</f>
        <v>265</v>
      </c>
      <c r="P587" s="26">
        <f>IF([1]DRUM!M564="","",[1]DRUM!M564)</f>
        <v>84</v>
      </c>
      <c r="Q587" s="26">
        <f>IF([1]DRUM!N564="","",[1]DRUM!N564)</f>
        <v>1.8449002858206061</v>
      </c>
      <c r="R587" s="26" t="str">
        <f t="shared" si="88"/>
        <v>Local</v>
      </c>
      <c r="S587" s="26">
        <f ca="1">IF(N587="",0,
IF(Knee_Application="YES",Knee_Width,IF(Knee_Application="NO",0,
IF(OR(Cable_Type="OH",SearchData("Conductor",Cable_Desc)),0,
IF(N587="Steel Drum",Knee_Width,
IF(N587="Plywood Drum",0,
IF(Country="UAE",0,
IF(AND(OR(SearchData("LSHF",Cable_Desc),SearchData("LSZH",Cable_Desc),SearchData("LS0H",Cable_Desc),SearchData("LSOH",Cable_Desc)),D.nom&gt;40),Knee_Width,
IF(AND(Country="Egypt",D.nom&gt;60),Knee_Width,
IF(AND(Country&lt;&gt;"Egypt",D.nom&gt;35),Knee_Width,
0))))))))))</f>
        <v>125</v>
      </c>
      <c r="T587" s="118">
        <f t="shared" ca="1" si="83"/>
        <v>6</v>
      </c>
      <c r="U587" s="118">
        <f t="shared" ca="1" si="84"/>
        <v>2</v>
      </c>
      <c r="V587" s="117">
        <f t="shared" ca="1" si="85"/>
        <v>46.867535843313973</v>
      </c>
      <c r="W587" s="64">
        <f t="shared" ca="1" si="86"/>
        <v>0</v>
      </c>
      <c r="X587" s="64">
        <f t="shared" ca="1" si="89"/>
        <v>1</v>
      </c>
      <c r="Y587" s="64">
        <f t="shared" ca="1" si="87"/>
        <v>0</v>
      </c>
      <c r="AM587" s="156"/>
    </row>
    <row r="588" spans="1:39">
      <c r="A588" s="12">
        <f t="shared" ca="1" si="80"/>
        <v>0</v>
      </c>
      <c r="B588" s="12" t="str">
        <f>IF([1]DRUM!A565="","",[1]DRUM!A565)</f>
        <v>Local</v>
      </c>
      <c r="C588" s="12">
        <f t="shared" ca="1" si="81"/>
        <v>1</v>
      </c>
      <c r="D588" s="155">
        <f t="shared" ca="1" si="82"/>
        <v>0</v>
      </c>
      <c r="E588" s="26" t="str">
        <f>IF([1]DRUM!B565="","",[1]DRUM!B565)</f>
        <v>WDB19007L</v>
      </c>
      <c r="F588" s="26">
        <f>IF([1]DRUM!C565="","",[1]DRUM!C565)</f>
        <v>1950</v>
      </c>
      <c r="G588" s="26">
        <f>IF([1]DRUM!D565="","",[1]DRUM!D565)</f>
        <v>1900</v>
      </c>
      <c r="H588" s="26">
        <f>IF([1]DRUM!E565="","",[1]DRUM!E565)</f>
        <v>800</v>
      </c>
      <c r="I588" s="26">
        <f>IF([1]DRUM!F565="","",[1]DRUM!F565)</f>
        <v>900</v>
      </c>
      <c r="J588" s="26">
        <f>IF([1]DRUM!G565="","",[1]DRUM!G565)</f>
        <v>1100</v>
      </c>
      <c r="K588" s="26">
        <f>IF([1]DRUM!H565="","",[1]DRUM!H565)</f>
        <v>1100</v>
      </c>
      <c r="L588" s="26" t="str">
        <f>IF([1]DRUM!I565="","",[1]DRUM!I565)</f>
        <v>Supported</v>
      </c>
      <c r="M588" s="26">
        <f>IF([1]DRUM!J565="","",
IF(AND([1]DRUM!K565="Wooden Drum",[1]DRUM!J565&gt;Max_WD_Capacity),Max_WD_Capacity,
[1]DRUM!J565))</f>
        <v>5000</v>
      </c>
      <c r="N588" s="26" t="str">
        <f>IF([1]DRUM!K565="","",[1]DRUM!K565)</f>
        <v>Wooden Drum</v>
      </c>
      <c r="O588" s="26">
        <f>IF([1]DRUM!L565="","",[1]DRUM!L565)</f>
        <v>300</v>
      </c>
      <c r="P588" s="26">
        <f>IF([1]DRUM!M565="","",[1]DRUM!M565)</f>
        <v>84</v>
      </c>
      <c r="Q588" s="26">
        <f>IF([1]DRUM!N565="","",[1]DRUM!N565)</f>
        <v>2.0993692907613788</v>
      </c>
      <c r="R588" s="26" t="str">
        <f t="shared" si="88"/>
        <v>Local</v>
      </c>
      <c r="S588" s="26">
        <f ca="1">IF(N588="",0,
IF(Knee_Application="YES",Knee_Width,IF(Knee_Application="NO",0,
IF(OR(Cable_Type="OH",SearchData("Conductor",Cable_Desc)),0,
IF(N588="Steel Drum",Knee_Width,
IF(N588="Plywood Drum",0,
IF(Country="UAE",0,
IF(AND(OR(SearchData("LSHF",Cable_Desc),SearchData("LSZH",Cable_Desc),SearchData("LS0H",Cable_Desc),SearchData("LSOH",Cable_Desc)),D.nom&gt;40),Knee_Width,
IF(AND(Country="Egypt",D.nom&gt;60),Knee_Width,
IF(AND(Country&lt;&gt;"Egypt",D.nom&gt;35),Knee_Width,
0))))))))))</f>
        <v>125</v>
      </c>
      <c r="T588" s="118">
        <f t="shared" ca="1" si="83"/>
        <v>6</v>
      </c>
      <c r="U588" s="118">
        <f t="shared" ca="1" si="84"/>
        <v>3</v>
      </c>
      <c r="V588" s="117">
        <f t="shared" ca="1" si="85"/>
        <v>65.86788821222504</v>
      </c>
      <c r="W588" s="64">
        <f t="shared" ca="1" si="86"/>
        <v>0</v>
      </c>
      <c r="X588" s="64">
        <f t="shared" ca="1" si="89"/>
        <v>1</v>
      </c>
      <c r="Y588" s="64">
        <f t="shared" ca="1" si="87"/>
        <v>0</v>
      </c>
      <c r="AM588" s="156"/>
    </row>
    <row r="589" spans="1:39">
      <c r="A589" s="12">
        <f t="shared" ca="1" si="80"/>
        <v>0</v>
      </c>
      <c r="B589" s="12" t="str">
        <f>IF([1]DRUM!A566="","",[1]DRUM!A566)</f>
        <v>Local</v>
      </c>
      <c r="C589" s="12">
        <f t="shared" ca="1" si="81"/>
        <v>1</v>
      </c>
      <c r="D589" s="155">
        <f t="shared" ca="1" si="82"/>
        <v>0</v>
      </c>
      <c r="E589" s="26" t="str">
        <f>IF([1]DRUM!B566="","",[1]DRUM!B566)</f>
        <v>WDB19003L</v>
      </c>
      <c r="F589" s="26">
        <f>IF([1]DRUM!C566="","",[1]DRUM!C566)</f>
        <v>1950</v>
      </c>
      <c r="G589" s="26">
        <f>IF([1]DRUM!D566="","",[1]DRUM!D566)</f>
        <v>1900</v>
      </c>
      <c r="H589" s="26">
        <f>IF([1]DRUM!E566="","",[1]DRUM!E566)</f>
        <v>1000</v>
      </c>
      <c r="I589" s="26">
        <f>IF([1]DRUM!F566="","",[1]DRUM!F566)</f>
        <v>900</v>
      </c>
      <c r="J589" s="26">
        <f>IF([1]DRUM!G566="","",[1]DRUM!G566)</f>
        <v>1100</v>
      </c>
      <c r="K589" s="26">
        <f>IF([1]DRUM!H566="","",[1]DRUM!H566)</f>
        <v>1100</v>
      </c>
      <c r="L589" s="26" t="str">
        <f>IF([1]DRUM!I566="","",[1]DRUM!I566)</f>
        <v>Supported</v>
      </c>
      <c r="M589" s="26">
        <f>IF([1]DRUM!J566="","",
IF(AND([1]DRUM!K566="Wooden Drum",[1]DRUM!J566&gt;Max_WD_Capacity),Max_WD_Capacity,
[1]DRUM!J566))</f>
        <v>7000</v>
      </c>
      <c r="N589" s="26" t="str">
        <f>IF([1]DRUM!K566="","",[1]DRUM!K566)</f>
        <v>Wooden Drum</v>
      </c>
      <c r="O589" s="26">
        <f>IF([1]DRUM!L566="","",[1]DRUM!L566)</f>
        <v>300</v>
      </c>
      <c r="P589" s="26">
        <f>IF([1]DRUM!M566="","",[1]DRUM!M566)</f>
        <v>84</v>
      </c>
      <c r="Q589" s="26">
        <f>IF([1]DRUM!N566="","",[1]DRUM!N566)</f>
        <v>1.8449002858206061</v>
      </c>
      <c r="R589" s="26" t="str">
        <f t="shared" si="88"/>
        <v>Local</v>
      </c>
      <c r="S589" s="26">
        <f ca="1">IF(N589="",0,
IF(Knee_Application="YES",Knee_Width,IF(Knee_Application="NO",0,
IF(OR(Cable_Type="OH",SearchData("Conductor",Cable_Desc)),0,
IF(N589="Steel Drum",Knee_Width,
IF(N589="Plywood Drum",0,
IF(Country="UAE",0,
IF(AND(OR(SearchData("LSHF",Cable_Desc),SearchData("LSZH",Cable_Desc),SearchData("LS0H",Cable_Desc),SearchData("LSOH",Cable_Desc)),D.nom&gt;40),Knee_Width,
IF(AND(Country="Egypt",D.nom&gt;60),Knee_Width,
IF(AND(Country&lt;&gt;"Egypt",D.nom&gt;35),Knee_Width,
0))))))))))</f>
        <v>125</v>
      </c>
      <c r="T589" s="118">
        <f t="shared" ca="1" si="83"/>
        <v>6</v>
      </c>
      <c r="U589" s="118">
        <f t="shared" ca="1" si="84"/>
        <v>2</v>
      </c>
      <c r="V589" s="117">
        <f t="shared" ca="1" si="85"/>
        <v>46.867535843313973</v>
      </c>
      <c r="W589" s="64">
        <f t="shared" ca="1" si="86"/>
        <v>0</v>
      </c>
      <c r="X589" s="64">
        <f t="shared" ca="1" si="89"/>
        <v>1</v>
      </c>
      <c r="Y589" s="64">
        <f t="shared" ca="1" si="87"/>
        <v>0</v>
      </c>
      <c r="AM589" s="156"/>
    </row>
    <row r="590" spans="1:39">
      <c r="A590" s="12">
        <f t="shared" ca="1" si="80"/>
        <v>0</v>
      </c>
      <c r="B590" s="12" t="str">
        <f>IF([1]DRUM!A567="","",[1]DRUM!A567)</f>
        <v>Local</v>
      </c>
      <c r="C590" s="12">
        <f t="shared" ca="1" si="81"/>
        <v>1</v>
      </c>
      <c r="D590" s="155">
        <f t="shared" ca="1" si="82"/>
        <v>0</v>
      </c>
      <c r="E590" s="26" t="str">
        <f>IF([1]DRUM!B567="","",[1]DRUM!B567)</f>
        <v>WDB200017L</v>
      </c>
      <c r="F590" s="26">
        <f>IF([1]DRUM!C567="","",[1]DRUM!C567)</f>
        <v>2050</v>
      </c>
      <c r="G590" s="26">
        <f>IF([1]DRUM!D567="","",[1]DRUM!D567)</f>
        <v>2000</v>
      </c>
      <c r="H590" s="26">
        <f>IF([1]DRUM!E567="","",[1]DRUM!E567)</f>
        <v>1000</v>
      </c>
      <c r="I590" s="26">
        <f>IF([1]DRUM!F567="","",[1]DRUM!F567)</f>
        <v>900</v>
      </c>
      <c r="J590" s="26">
        <f>IF([1]DRUM!G567="","",[1]DRUM!G567)</f>
        <v>1100</v>
      </c>
      <c r="K590" s="26">
        <f>IF([1]DRUM!H567="","",[1]DRUM!H567)</f>
        <v>1100</v>
      </c>
      <c r="L590" s="26" t="str">
        <f>IF([1]DRUM!I567="","",[1]DRUM!I567)</f>
        <v/>
      </c>
      <c r="M590" s="26">
        <f>IF([1]DRUM!J567="","",
IF(AND([1]DRUM!K567="Wooden Drum",[1]DRUM!J567&gt;Max_WD_Capacity),Max_WD_Capacity,
[1]DRUM!J567))</f>
        <v>1500</v>
      </c>
      <c r="N590" s="26" t="str">
        <f>IF([1]DRUM!K567="","",[1]DRUM!K567)</f>
        <v>Wooden Drum</v>
      </c>
      <c r="O590" s="26">
        <f>IF([1]DRUM!L567="","",[1]DRUM!L567)</f>
        <v>296</v>
      </c>
      <c r="P590" s="26">
        <f>IF([1]DRUM!M567="","",[1]DRUM!M567)</f>
        <v>89</v>
      </c>
      <c r="Q590" s="26">
        <f>IF([1]DRUM!N567="","",[1]DRUM!N567)</f>
        <v>2.1205750411731104</v>
      </c>
      <c r="R590" s="26" t="str">
        <f t="shared" si="88"/>
        <v>Local</v>
      </c>
      <c r="S590" s="26">
        <f ca="1">IF(N590="",0,
IF(Knee_Application="YES",Knee_Width,IF(Knee_Application="NO",0,
IF(OR(Cable_Type="OH",SearchData("Conductor",Cable_Desc)),0,
IF(N590="Steel Drum",Knee_Width,
IF(N590="Plywood Drum",0,
IF(Country="UAE",0,
IF(AND(OR(SearchData("LSHF",Cable_Desc),SearchData("LSZH",Cable_Desc),SearchData("LS0H",Cable_Desc),SearchData("LSOH",Cable_Desc)),D.nom&gt;40),Knee_Width,
IF(AND(Country="Egypt",D.nom&gt;60),Knee_Width,
IF(AND(Country&lt;&gt;"Egypt",D.nom&gt;35),Knee_Width,
0))))))))))</f>
        <v>125</v>
      </c>
      <c r="T590" s="118">
        <f t="shared" ca="1" si="83"/>
        <v>6</v>
      </c>
      <c r="U590" s="118">
        <f t="shared" ca="1" si="84"/>
        <v>3</v>
      </c>
      <c r="V590" s="117">
        <f t="shared" ca="1" si="85"/>
        <v>77.177621765148288</v>
      </c>
      <c r="W590" s="64">
        <f t="shared" ca="1" si="86"/>
        <v>0</v>
      </c>
      <c r="X590" s="64">
        <f t="shared" ca="1" si="89"/>
        <v>0</v>
      </c>
      <c r="Y590" s="64">
        <f t="shared" ca="1" si="87"/>
        <v>0</v>
      </c>
      <c r="AM590" s="156"/>
    </row>
    <row r="591" spans="1:39">
      <c r="A591" s="12">
        <f t="shared" ca="1" si="80"/>
        <v>0</v>
      </c>
      <c r="B591" s="12" t="str">
        <f>IF([1]DRUM!A568="","",[1]DRUM!A568)</f>
        <v>Local</v>
      </c>
      <c r="C591" s="12">
        <f t="shared" ca="1" si="81"/>
        <v>1</v>
      </c>
      <c r="D591" s="155">
        <f t="shared" ca="1" si="82"/>
        <v>0</v>
      </c>
      <c r="E591" s="26" t="str">
        <f>IF([1]DRUM!B568="","",[1]DRUM!B568)</f>
        <v>WDB200018L</v>
      </c>
      <c r="F591" s="26">
        <f>IF([1]DRUM!C568="","",[1]DRUM!C568)</f>
        <v>2050</v>
      </c>
      <c r="G591" s="26">
        <f>IF([1]DRUM!D568="","",[1]DRUM!D568)</f>
        <v>2000</v>
      </c>
      <c r="H591" s="26">
        <f>IF([1]DRUM!E568="","",[1]DRUM!E568)</f>
        <v>1050</v>
      </c>
      <c r="I591" s="26">
        <f>IF([1]DRUM!F568="","",[1]DRUM!F568)</f>
        <v>900</v>
      </c>
      <c r="J591" s="26">
        <f>IF([1]DRUM!G568="","",[1]DRUM!G568)</f>
        <v>1100</v>
      </c>
      <c r="K591" s="26">
        <f>IF([1]DRUM!H568="","",[1]DRUM!H568)</f>
        <v>1100</v>
      </c>
      <c r="L591" s="26" t="str">
        <f>IF([1]DRUM!I568="","",[1]DRUM!I568)</f>
        <v/>
      </c>
      <c r="M591" s="26">
        <f>IF([1]DRUM!J568="","",
IF(AND([1]DRUM!K568="Wooden Drum",[1]DRUM!J568&gt;Max_WD_Capacity),Max_WD_Capacity,
[1]DRUM!J568))</f>
        <v>3000</v>
      </c>
      <c r="N591" s="26" t="str">
        <f>IF([1]DRUM!K568="","",[1]DRUM!K568)</f>
        <v>Wooden Drum</v>
      </c>
      <c r="O591" s="26">
        <f>IF([1]DRUM!L568="","",[1]DRUM!L568)</f>
        <v>281</v>
      </c>
      <c r="P591" s="26">
        <f>IF([1]DRUM!M568="","",[1]DRUM!M568)</f>
        <v>89</v>
      </c>
      <c r="Q591" s="26">
        <f>IF([1]DRUM!N568="","",[1]DRUM!N568)</f>
        <v>2.0481220605996957</v>
      </c>
      <c r="R591" s="26" t="str">
        <f t="shared" si="88"/>
        <v>Local</v>
      </c>
      <c r="S591" s="26">
        <f ca="1">IF(N591="",0,
IF(Knee_Application="YES",Knee_Width,IF(Knee_Application="NO",0,
IF(OR(Cable_Type="OH",SearchData("Conductor",Cable_Desc)),0,
IF(N591="Steel Drum",Knee_Width,
IF(N591="Plywood Drum",0,
IF(Country="UAE",0,
IF(AND(OR(SearchData("LSHF",Cable_Desc),SearchData("LSZH",Cable_Desc),SearchData("LS0H",Cable_Desc),SearchData("LSOH",Cable_Desc)),D.nom&gt;40),Knee_Width,
IF(AND(Country="Egypt",D.nom&gt;60),Knee_Width,
IF(AND(Country&lt;&gt;"Egypt",D.nom&gt;35),Knee_Width,
0))))))))))</f>
        <v>125</v>
      </c>
      <c r="T591" s="118">
        <f t="shared" ca="1" si="83"/>
        <v>6</v>
      </c>
      <c r="U591" s="118">
        <f t="shared" ca="1" si="84"/>
        <v>2</v>
      </c>
      <c r="V591" s="117">
        <f t="shared" ca="1" si="85"/>
        <v>48.752491435467846</v>
      </c>
      <c r="W591" s="64">
        <f t="shared" ca="1" si="86"/>
        <v>0</v>
      </c>
      <c r="X591" s="64">
        <f t="shared" ca="1" si="89"/>
        <v>0</v>
      </c>
      <c r="Y591" s="64">
        <f t="shared" ca="1" si="87"/>
        <v>0</v>
      </c>
      <c r="AM591" s="156"/>
    </row>
    <row r="592" spans="1:39">
      <c r="A592" s="12">
        <f t="shared" ca="1" si="80"/>
        <v>0</v>
      </c>
      <c r="B592" s="12" t="str">
        <f>IF([1]DRUM!A569="","",[1]DRUM!A569)</f>
        <v>Local</v>
      </c>
      <c r="C592" s="12">
        <f t="shared" ca="1" si="81"/>
        <v>1</v>
      </c>
      <c r="D592" s="155">
        <f t="shared" ca="1" si="82"/>
        <v>0</v>
      </c>
      <c r="E592" s="26" t="str">
        <f>IF([1]DRUM!B569="","",[1]DRUM!B569)</f>
        <v>WDB20002L</v>
      </c>
      <c r="F592" s="26">
        <f>IF([1]DRUM!C569="","",[1]DRUM!C569)</f>
        <v>2050</v>
      </c>
      <c r="G592" s="26">
        <f>IF([1]DRUM!D569="","",[1]DRUM!D569)</f>
        <v>2000</v>
      </c>
      <c r="H592" s="26">
        <f>IF([1]DRUM!E569="","",[1]DRUM!E569)</f>
        <v>1150</v>
      </c>
      <c r="I592" s="26">
        <f>IF([1]DRUM!F569="","",[1]DRUM!F569)</f>
        <v>900</v>
      </c>
      <c r="J592" s="26">
        <f>IF([1]DRUM!G569="","",[1]DRUM!G569)</f>
        <v>1100</v>
      </c>
      <c r="K592" s="26">
        <f>IF([1]DRUM!H569="","",[1]DRUM!H569)</f>
        <v>1100</v>
      </c>
      <c r="L592" s="26" t="str">
        <f>IF([1]DRUM!I569="","",[1]DRUM!I569)</f>
        <v/>
      </c>
      <c r="M592" s="26">
        <f>IF([1]DRUM!J569="","",
IF(AND([1]DRUM!K569="Wooden Drum",[1]DRUM!J569&gt;Max_WD_Capacity),Max_WD_Capacity,
[1]DRUM!J569))</f>
        <v>3500</v>
      </c>
      <c r="N592" s="26" t="str">
        <f>IF([1]DRUM!K569="","",[1]DRUM!K569)</f>
        <v>Wooden Drum</v>
      </c>
      <c r="O592" s="26">
        <f>IF([1]DRUM!L569="","",[1]DRUM!L569)</f>
        <v>325</v>
      </c>
      <c r="P592" s="26">
        <f>IF([1]DRUM!M569="","",[1]DRUM!M569)</f>
        <v>89</v>
      </c>
      <c r="Q592" s="26">
        <f>IF([1]DRUM!N569="","",[1]DRUM!N569)</f>
        <v>1.8926132242470008</v>
      </c>
      <c r="R592" s="26" t="str">
        <f t="shared" si="88"/>
        <v>Local</v>
      </c>
      <c r="S592" s="26">
        <f ca="1">IF(N592="",0,
IF(Knee_Application="YES",Knee_Width,IF(Knee_Application="NO",0,
IF(OR(Cable_Type="OH",SearchData("Conductor",Cable_Desc)),0,
IF(N592="Steel Drum",Knee_Width,
IF(N592="Plywood Drum",0,
IF(Country="UAE",0,
IF(AND(OR(SearchData("LSHF",Cable_Desc),SearchData("LSZH",Cable_Desc),SearchData("LS0H",Cable_Desc),SearchData("LSOH",Cable_Desc)),D.nom&gt;40),Knee_Width,
IF(AND(Country="Egypt",D.nom&gt;60),Knee_Width,
IF(AND(Country&lt;&gt;"Egypt",D.nom&gt;35),Knee_Width,
0))))))))))</f>
        <v>125</v>
      </c>
      <c r="T592" s="118">
        <f t="shared" ca="1" si="83"/>
        <v>6</v>
      </c>
      <c r="U592" s="118">
        <f t="shared" ca="1" si="84"/>
        <v>2</v>
      </c>
      <c r="V592" s="117">
        <f t="shared" ca="1" si="85"/>
        <v>52.522402619775598</v>
      </c>
      <c r="W592" s="64">
        <f t="shared" ca="1" si="86"/>
        <v>0</v>
      </c>
      <c r="X592" s="64">
        <f t="shared" ca="1" si="89"/>
        <v>1</v>
      </c>
      <c r="Y592" s="64">
        <f t="shared" ca="1" si="87"/>
        <v>0</v>
      </c>
      <c r="AM592" s="156"/>
    </row>
    <row r="593" spans="1:39">
      <c r="A593" s="12">
        <f t="shared" ca="1" si="80"/>
        <v>0</v>
      </c>
      <c r="B593" s="12" t="str">
        <f>IF([1]DRUM!A570="","",[1]DRUM!A570)</f>
        <v>Local</v>
      </c>
      <c r="C593" s="12">
        <f t="shared" ca="1" si="81"/>
        <v>1</v>
      </c>
      <c r="D593" s="155">
        <f t="shared" ca="1" si="82"/>
        <v>0</v>
      </c>
      <c r="E593" s="26" t="str">
        <f>IF([1]DRUM!B570="","",[1]DRUM!B570)</f>
        <v>WDB200013L</v>
      </c>
      <c r="F593" s="26">
        <f>IF([1]DRUM!C570="","",[1]DRUM!C570)</f>
        <v>2050</v>
      </c>
      <c r="G593" s="26">
        <f>IF([1]DRUM!D570="","",[1]DRUM!D570)</f>
        <v>2000</v>
      </c>
      <c r="H593" s="26">
        <f>IF([1]DRUM!E570="","",[1]DRUM!E570)</f>
        <v>800</v>
      </c>
      <c r="I593" s="26">
        <f>IF([1]DRUM!F570="","",[1]DRUM!F570)</f>
        <v>900</v>
      </c>
      <c r="J593" s="26">
        <f>IF([1]DRUM!G570="","",[1]DRUM!G570)</f>
        <v>1100</v>
      </c>
      <c r="K593" s="26">
        <f>IF([1]DRUM!H570="","",[1]DRUM!H570)</f>
        <v>1100</v>
      </c>
      <c r="L593" s="26" t="str">
        <f>IF([1]DRUM!I570="","",[1]DRUM!I570)</f>
        <v/>
      </c>
      <c r="M593" s="26">
        <f>IF([1]DRUM!J570="","",
IF(AND([1]DRUM!K570="Wooden Drum",[1]DRUM!J570&gt;Max_WD_Capacity),Max_WD_Capacity,
[1]DRUM!J570))</f>
        <v>3500</v>
      </c>
      <c r="N593" s="26" t="str">
        <f>IF([1]DRUM!K570="","",[1]DRUM!K570)</f>
        <v>Wooden Drum</v>
      </c>
      <c r="O593" s="26">
        <f>IF([1]DRUM!L570="","",[1]DRUM!L570)</f>
        <v>276</v>
      </c>
      <c r="P593" s="26">
        <f>IF([1]DRUM!M570="","",[1]DRUM!M570)</f>
        <v>89</v>
      </c>
      <c r="Q593" s="26">
        <f>IF([1]DRUM!N570="","",[1]DRUM!N570)</f>
        <v>2.3750440461138833</v>
      </c>
      <c r="R593" s="26" t="str">
        <f t="shared" si="88"/>
        <v>Local</v>
      </c>
      <c r="S593" s="26">
        <f ca="1">IF(N593="",0,
IF(Knee_Application="YES",Knee_Width,IF(Knee_Application="NO",0,
IF(OR(Cable_Type="OH",SearchData("Conductor",Cable_Desc)),0,
IF(N593="Steel Drum",Knee_Width,
IF(N593="Plywood Drum",0,
IF(Country="UAE",0,
IF(AND(OR(SearchData("LSHF",Cable_Desc),SearchData("LSZH",Cable_Desc),SearchData("LS0H",Cable_Desc),SearchData("LSOH",Cable_Desc)),D.nom&gt;40),Knee_Width,
IF(AND(Country="Egypt",D.nom&gt;60),Knee_Width,
IF(AND(Country&lt;&gt;"Egypt",D.nom&gt;35),Knee_Width,
0))))))))))</f>
        <v>125</v>
      </c>
      <c r="T593" s="118">
        <f t="shared" ca="1" si="83"/>
        <v>6</v>
      </c>
      <c r="U593" s="118">
        <f t="shared" ca="1" si="84"/>
        <v>3</v>
      </c>
      <c r="V593" s="117">
        <f t="shared" ca="1" si="85"/>
        <v>65.86788821222504</v>
      </c>
      <c r="W593" s="64">
        <f t="shared" ca="1" si="86"/>
        <v>0</v>
      </c>
      <c r="X593" s="64">
        <f t="shared" ca="1" si="89"/>
        <v>1</v>
      </c>
      <c r="Y593" s="64">
        <f t="shared" ca="1" si="87"/>
        <v>0</v>
      </c>
      <c r="AM593" s="156"/>
    </row>
    <row r="594" spans="1:39">
      <c r="A594" s="12">
        <f t="shared" ca="1" si="80"/>
        <v>0</v>
      </c>
      <c r="B594" s="12" t="str">
        <f>IF([1]DRUM!A571="","",[1]DRUM!A571)</f>
        <v>Local</v>
      </c>
      <c r="C594" s="12">
        <f t="shared" ca="1" si="81"/>
        <v>1</v>
      </c>
      <c r="D594" s="155">
        <f t="shared" ca="1" si="82"/>
        <v>0</v>
      </c>
      <c r="E594" s="26" t="str">
        <f>IF([1]DRUM!B571="","",[1]DRUM!B571)</f>
        <v>WDB200016L</v>
      </c>
      <c r="F594" s="26">
        <f>IF([1]DRUM!C571="","",[1]DRUM!C571)</f>
        <v>2050</v>
      </c>
      <c r="G594" s="26">
        <f>IF([1]DRUM!D571="","",[1]DRUM!D571)</f>
        <v>2000</v>
      </c>
      <c r="H594" s="26">
        <f>IF([1]DRUM!E571="","",[1]DRUM!E571)</f>
        <v>950</v>
      </c>
      <c r="I594" s="26">
        <f>IF([1]DRUM!F571="","",[1]DRUM!F571)</f>
        <v>900</v>
      </c>
      <c r="J594" s="26">
        <f>IF([1]DRUM!G571="","",[1]DRUM!G571)</f>
        <v>1100</v>
      </c>
      <c r="K594" s="26">
        <f>IF([1]DRUM!H571="","",[1]DRUM!H571)</f>
        <v>1100</v>
      </c>
      <c r="L594" s="26" t="str">
        <f>IF([1]DRUM!I571="","",[1]DRUM!I571)</f>
        <v/>
      </c>
      <c r="M594" s="26">
        <f>IF([1]DRUM!J571="","",
IF(AND([1]DRUM!K571="Wooden Drum",[1]DRUM!J571&gt;Max_WD_Capacity),Max_WD_Capacity,
[1]DRUM!J571))</f>
        <v>4500</v>
      </c>
      <c r="N594" s="26" t="str">
        <f>IF([1]DRUM!K571="","",[1]DRUM!K571)</f>
        <v>Wooden Drum</v>
      </c>
      <c r="O594" s="26">
        <f>IF([1]DRUM!L571="","",[1]DRUM!L571)</f>
        <v>285</v>
      </c>
      <c r="P594" s="26">
        <f>IF([1]DRUM!M571="","",[1]DRUM!M571)</f>
        <v>89</v>
      </c>
      <c r="Q594" s="26">
        <f>IF([1]DRUM!N571="","",[1]DRUM!N571)</f>
        <v>2.1894937300112365</v>
      </c>
      <c r="R594" s="26" t="str">
        <f t="shared" si="88"/>
        <v>Local</v>
      </c>
      <c r="S594" s="26">
        <f ca="1">IF(N594="",0,
IF(Knee_Application="YES",Knee_Width,IF(Knee_Application="NO",0,
IF(OR(Cable_Type="OH",SearchData("Conductor",Cable_Desc)),0,
IF(N594="Steel Drum",Knee_Width,
IF(N594="Plywood Drum",0,
IF(Country="UAE",0,
IF(AND(OR(SearchData("LSHF",Cable_Desc),SearchData("LSZH",Cable_Desc),SearchData("LS0H",Cable_Desc),SearchData("LSOH",Cable_Desc)),D.nom&gt;40),Knee_Width,
IF(AND(Country="Egypt",D.nom&gt;60),Knee_Width,
IF(AND(Country&lt;&gt;"Egypt",D.nom&gt;35),Knee_Width,
0))))))))))</f>
        <v>125</v>
      </c>
      <c r="T594" s="118">
        <f t="shared" ca="1" si="83"/>
        <v>6</v>
      </c>
      <c r="U594" s="118">
        <f t="shared" ca="1" si="84"/>
        <v>3</v>
      </c>
      <c r="V594" s="117">
        <f t="shared" ca="1" si="85"/>
        <v>74.350188376917473</v>
      </c>
      <c r="W594" s="64">
        <f t="shared" ca="1" si="86"/>
        <v>0</v>
      </c>
      <c r="X594" s="64">
        <f t="shared" ca="1" si="89"/>
        <v>1</v>
      </c>
      <c r="Y594" s="64">
        <f t="shared" ca="1" si="87"/>
        <v>0</v>
      </c>
      <c r="AM594" s="156"/>
    </row>
    <row r="595" spans="1:39">
      <c r="A595" s="12">
        <f t="shared" ca="1" si="80"/>
        <v>0</v>
      </c>
      <c r="B595" s="12" t="str">
        <f>IF([1]DRUM!A572="","",[1]DRUM!A572)</f>
        <v>Local</v>
      </c>
      <c r="C595" s="12">
        <f t="shared" ca="1" si="81"/>
        <v>1</v>
      </c>
      <c r="D595" s="155">
        <f t="shared" ca="1" si="82"/>
        <v>0</v>
      </c>
      <c r="E595" s="26" t="str">
        <f>IF([1]DRUM!B572="","",[1]DRUM!B572)</f>
        <v>WDB200014L</v>
      </c>
      <c r="F595" s="26">
        <f>IF([1]DRUM!C572="","",[1]DRUM!C572)</f>
        <v>2050</v>
      </c>
      <c r="G595" s="26">
        <f>IF([1]DRUM!D572="","",[1]DRUM!D572)</f>
        <v>2000</v>
      </c>
      <c r="H595" s="26">
        <f>IF([1]DRUM!E572="","",[1]DRUM!E572)</f>
        <v>800</v>
      </c>
      <c r="I595" s="26">
        <f>IF([1]DRUM!F572="","",[1]DRUM!F572)</f>
        <v>900</v>
      </c>
      <c r="J595" s="26">
        <f>IF([1]DRUM!G572="","",[1]DRUM!G572)</f>
        <v>1100</v>
      </c>
      <c r="K595" s="26">
        <f>IF([1]DRUM!H572="","",[1]DRUM!H572)</f>
        <v>1100</v>
      </c>
      <c r="L595" s="26" t="str">
        <f>IF([1]DRUM!I572="","",[1]DRUM!I572)</f>
        <v/>
      </c>
      <c r="M595" s="26">
        <f>IF([1]DRUM!J572="","",
IF(AND([1]DRUM!K572="Wooden Drum",[1]DRUM!J572&gt;Max_WD_Capacity),Max_WD_Capacity,
[1]DRUM!J572))</f>
        <v>4500</v>
      </c>
      <c r="N595" s="26" t="str">
        <f>IF([1]DRUM!K572="","",[1]DRUM!K572)</f>
        <v>Wooden Drum</v>
      </c>
      <c r="O595" s="26">
        <f>IF([1]DRUM!L572="","",[1]DRUM!L572)</f>
        <v>280</v>
      </c>
      <c r="P595" s="26">
        <f>IF([1]DRUM!M572="","",[1]DRUM!M572)</f>
        <v>89</v>
      </c>
      <c r="Q595" s="26">
        <f>IF([1]DRUM!N572="","",[1]DRUM!N572)</f>
        <v>2.3750440461138833</v>
      </c>
      <c r="R595" s="26" t="str">
        <f t="shared" si="88"/>
        <v>Local</v>
      </c>
      <c r="S595" s="26">
        <f ca="1">IF(N595="",0,
IF(Knee_Application="YES",Knee_Width,IF(Knee_Application="NO",0,
IF(OR(Cable_Type="OH",SearchData("Conductor",Cable_Desc)),0,
IF(N595="Steel Drum",Knee_Width,
IF(N595="Plywood Drum",0,
IF(Country="UAE",0,
IF(AND(OR(SearchData("LSHF",Cable_Desc),SearchData("LSZH",Cable_Desc),SearchData("LS0H",Cable_Desc),SearchData("LSOH",Cable_Desc)),D.nom&gt;40),Knee_Width,
IF(AND(Country="Egypt",D.nom&gt;60),Knee_Width,
IF(AND(Country&lt;&gt;"Egypt",D.nom&gt;35),Knee_Width,
0))))))))))</f>
        <v>125</v>
      </c>
      <c r="T595" s="118">
        <f t="shared" ca="1" si="83"/>
        <v>6</v>
      </c>
      <c r="U595" s="118">
        <f t="shared" ca="1" si="84"/>
        <v>3</v>
      </c>
      <c r="V595" s="117">
        <f t="shared" ca="1" si="85"/>
        <v>65.86788821222504</v>
      </c>
      <c r="W595" s="64">
        <f t="shared" ca="1" si="86"/>
        <v>0</v>
      </c>
      <c r="X595" s="64">
        <f t="shared" ca="1" si="89"/>
        <v>1</v>
      </c>
      <c r="Y595" s="64">
        <f t="shared" ca="1" si="87"/>
        <v>0</v>
      </c>
      <c r="AM595" s="156"/>
    </row>
    <row r="596" spans="1:39">
      <c r="A596" s="12">
        <f t="shared" ca="1" si="80"/>
        <v>0</v>
      </c>
      <c r="B596" s="12" t="str">
        <f>IF([1]DRUM!A573="","",[1]DRUM!A573)</f>
        <v>Local</v>
      </c>
      <c r="C596" s="12">
        <f t="shared" ca="1" si="81"/>
        <v>1</v>
      </c>
      <c r="D596" s="155">
        <f t="shared" ca="1" si="82"/>
        <v>0</v>
      </c>
      <c r="E596" s="26" t="str">
        <f>IF([1]DRUM!B573="","",[1]DRUM!B573)</f>
        <v>WDB200021L</v>
      </c>
      <c r="F596" s="26">
        <f>IF([1]DRUM!C573="","",[1]DRUM!C573)</f>
        <v>2050</v>
      </c>
      <c r="G596" s="26">
        <f>IF([1]DRUM!D573="","",[1]DRUM!D573)</f>
        <v>2000</v>
      </c>
      <c r="H596" s="26">
        <f>IF([1]DRUM!E573="","",[1]DRUM!E573)</f>
        <v>900</v>
      </c>
      <c r="I596" s="26">
        <f>IF([1]DRUM!F573="","",[1]DRUM!F573)</f>
        <v>900</v>
      </c>
      <c r="J596" s="26">
        <f>IF([1]DRUM!G573="","",[1]DRUM!G573)</f>
        <v>1100</v>
      </c>
      <c r="K596" s="26">
        <f>IF([1]DRUM!H573="","",[1]DRUM!H573)</f>
        <v>1100</v>
      </c>
      <c r="L596" s="26" t="str">
        <f>IF([1]DRUM!I573="","",[1]DRUM!I573)</f>
        <v>Supported</v>
      </c>
      <c r="M596" s="26">
        <f>IF([1]DRUM!J573="","",
IF(AND([1]DRUM!K573="Wooden Drum",[1]DRUM!J573&gt;Max_WD_Capacity),Max_WD_Capacity,
[1]DRUM!J573))</f>
        <v>5500</v>
      </c>
      <c r="N596" s="26" t="str">
        <f>IF([1]DRUM!K573="","",[1]DRUM!K573)</f>
        <v>Wooden Drum</v>
      </c>
      <c r="O596" s="26">
        <f>IF([1]DRUM!L573="","",[1]DRUM!L573)</f>
        <v>294</v>
      </c>
      <c r="P596" s="26">
        <f>IF([1]DRUM!M573="","",[1]DRUM!M573)</f>
        <v>89</v>
      </c>
      <c r="Q596" s="26">
        <f>IF([1]DRUM!N573="","",[1]DRUM!N573)</f>
        <v>2.2548781271140741</v>
      </c>
      <c r="R596" s="26" t="str">
        <f t="shared" si="88"/>
        <v>Local</v>
      </c>
      <c r="S596" s="26">
        <f ca="1">IF(N596="",0,
IF(Knee_Application="YES",Knee_Width,IF(Knee_Application="NO",0,
IF(OR(Cable_Type="OH",SearchData("Conductor",Cable_Desc)),0,
IF(N596="Steel Drum",Knee_Width,
IF(N596="Plywood Drum",0,
IF(Country="UAE",0,
IF(AND(OR(SearchData("LSHF",Cable_Desc),SearchData("LSZH",Cable_Desc),SearchData("LS0H",Cable_Desc),SearchData("LSOH",Cable_Desc)),D.nom&gt;40),Knee_Width,
IF(AND(Country="Egypt",D.nom&gt;60),Knee_Width,
IF(AND(Country&lt;&gt;"Egypt",D.nom&gt;35),Knee_Width,
0))))))))))</f>
        <v>125</v>
      </c>
      <c r="T596" s="118">
        <f t="shared" ca="1" si="83"/>
        <v>6</v>
      </c>
      <c r="U596" s="118">
        <f t="shared" ca="1" si="84"/>
        <v>3</v>
      </c>
      <c r="V596" s="117">
        <f t="shared" ca="1" si="85"/>
        <v>71.522754988686657</v>
      </c>
      <c r="W596" s="64">
        <f t="shared" ca="1" si="86"/>
        <v>0</v>
      </c>
      <c r="X596" s="64">
        <f t="shared" ca="1" si="89"/>
        <v>1</v>
      </c>
      <c r="Y596" s="64">
        <f t="shared" ca="1" si="87"/>
        <v>0</v>
      </c>
      <c r="AM596" s="156"/>
    </row>
    <row r="597" spans="1:39">
      <c r="A597" s="12">
        <f t="shared" ca="1" si="80"/>
        <v>0</v>
      </c>
      <c r="B597" s="12" t="str">
        <f>IF([1]DRUM!A574="","",[1]DRUM!A574)</f>
        <v>Local</v>
      </c>
      <c r="C597" s="12">
        <f t="shared" ca="1" si="81"/>
        <v>1</v>
      </c>
      <c r="D597" s="155">
        <f t="shared" ca="1" si="82"/>
        <v>0</v>
      </c>
      <c r="E597" s="26" t="str">
        <f>IF([1]DRUM!B574="","",[1]DRUM!B574)</f>
        <v>WDB20005L</v>
      </c>
      <c r="F597" s="26">
        <f>IF([1]DRUM!C574="","",[1]DRUM!C574)</f>
        <v>2050</v>
      </c>
      <c r="G597" s="26">
        <f>IF([1]DRUM!D574="","",[1]DRUM!D574)</f>
        <v>2000</v>
      </c>
      <c r="H597" s="26">
        <f>IF([1]DRUM!E574="","",[1]DRUM!E574)</f>
        <v>800</v>
      </c>
      <c r="I597" s="26">
        <f>IF([1]DRUM!F574="","",[1]DRUM!F574)</f>
        <v>900</v>
      </c>
      <c r="J597" s="26">
        <f>IF([1]DRUM!G574="","",[1]DRUM!G574)</f>
        <v>1100</v>
      </c>
      <c r="K597" s="26">
        <f>IF([1]DRUM!H574="","",[1]DRUM!H574)</f>
        <v>1100</v>
      </c>
      <c r="L597" s="26" t="str">
        <f>IF([1]DRUM!I574="","",[1]DRUM!I574)</f>
        <v>Supported</v>
      </c>
      <c r="M597" s="26">
        <f>IF([1]DRUM!J574="","",
IF(AND([1]DRUM!K574="Wooden Drum",[1]DRUM!J574&gt;Max_WD_Capacity),Max_WD_Capacity,
[1]DRUM!J574))</f>
        <v>6000</v>
      </c>
      <c r="N597" s="26" t="str">
        <f>IF([1]DRUM!K574="","",[1]DRUM!K574)</f>
        <v>Wooden Drum</v>
      </c>
      <c r="O597" s="26">
        <f>IF([1]DRUM!L574="","",[1]DRUM!L574)</f>
        <v>380</v>
      </c>
      <c r="P597" s="26">
        <f>IF([1]DRUM!M574="","",[1]DRUM!M574)</f>
        <v>89</v>
      </c>
      <c r="Q597" s="26">
        <f>IF([1]DRUM!N574="","",[1]DRUM!N574)</f>
        <v>2.3750440461138833</v>
      </c>
      <c r="R597" s="26" t="str">
        <f t="shared" si="88"/>
        <v>Local</v>
      </c>
      <c r="S597" s="26">
        <f ca="1">IF(N597="",0,
IF(Knee_Application="YES",Knee_Width,IF(Knee_Application="NO",0,
IF(OR(Cable_Type="OH",SearchData("Conductor",Cable_Desc)),0,
IF(N597="Steel Drum",Knee_Width,
IF(N597="Plywood Drum",0,
IF(Country="UAE",0,
IF(AND(OR(SearchData("LSHF",Cable_Desc),SearchData("LSZH",Cable_Desc),SearchData("LS0H",Cable_Desc),SearchData("LSOH",Cable_Desc)),D.nom&gt;40),Knee_Width,
IF(AND(Country="Egypt",D.nom&gt;60),Knee_Width,
IF(AND(Country&lt;&gt;"Egypt",D.nom&gt;35),Knee_Width,
0))))))))))</f>
        <v>125</v>
      </c>
      <c r="T597" s="118">
        <f t="shared" ca="1" si="83"/>
        <v>6</v>
      </c>
      <c r="U597" s="118">
        <f t="shared" ca="1" si="84"/>
        <v>3</v>
      </c>
      <c r="V597" s="117">
        <f t="shared" ca="1" si="85"/>
        <v>65.86788821222504</v>
      </c>
      <c r="W597" s="64">
        <f t="shared" ca="1" si="86"/>
        <v>0</v>
      </c>
      <c r="X597" s="64">
        <f t="shared" ca="1" si="89"/>
        <v>1</v>
      </c>
      <c r="Y597" s="64">
        <f t="shared" ca="1" si="87"/>
        <v>0</v>
      </c>
      <c r="AM597" s="156"/>
    </row>
    <row r="598" spans="1:39">
      <c r="A598" s="12">
        <f t="shared" ca="1" si="80"/>
        <v>0</v>
      </c>
      <c r="B598" s="12" t="str">
        <f>IF([1]DRUM!A575="","",[1]DRUM!A575)</f>
        <v>Local</v>
      </c>
      <c r="C598" s="12">
        <f t="shared" ca="1" si="81"/>
        <v>1</v>
      </c>
      <c r="D598" s="155">
        <f t="shared" ca="1" si="82"/>
        <v>0</v>
      </c>
      <c r="E598" s="26" t="str">
        <f>IF([1]DRUM!B575="","",[1]DRUM!B575)</f>
        <v>WDB20001L</v>
      </c>
      <c r="F598" s="26">
        <f>IF([1]DRUM!C575="","",[1]DRUM!C575)</f>
        <v>2050</v>
      </c>
      <c r="G598" s="26">
        <f>IF([1]DRUM!D575="","",[1]DRUM!D575)</f>
        <v>2000</v>
      </c>
      <c r="H598" s="26">
        <f>IF([1]DRUM!E575="","",[1]DRUM!E575)</f>
        <v>1000</v>
      </c>
      <c r="I598" s="26">
        <f>IF([1]DRUM!F575="","",[1]DRUM!F575)</f>
        <v>900</v>
      </c>
      <c r="J598" s="26">
        <f>IF([1]DRUM!G575="","",[1]DRUM!G575)</f>
        <v>1100</v>
      </c>
      <c r="K598" s="26">
        <f>IF([1]DRUM!H575="","",[1]DRUM!H575)</f>
        <v>1100</v>
      </c>
      <c r="L598" s="26" t="str">
        <f>IF([1]DRUM!I575="","",[1]DRUM!I575)</f>
        <v>Supported</v>
      </c>
      <c r="M598" s="26">
        <f>IF([1]DRUM!J575="","",
IF(AND([1]DRUM!K575="Wooden Drum",[1]DRUM!J575&gt;Max_WD_Capacity),Max_WD_Capacity,
[1]DRUM!J575))</f>
        <v>7000</v>
      </c>
      <c r="N598" s="26" t="str">
        <f>IF([1]DRUM!K575="","",[1]DRUM!K575)</f>
        <v>Wooden Drum</v>
      </c>
      <c r="O598" s="26">
        <f>IF([1]DRUM!L575="","",[1]DRUM!L575)</f>
        <v>325</v>
      </c>
      <c r="P598" s="26">
        <f>IF([1]DRUM!M575="","",[1]DRUM!M575)</f>
        <v>89</v>
      </c>
      <c r="Q598" s="26">
        <f>IF([1]DRUM!N575="","",[1]DRUM!N575)</f>
        <v>2.1205750411731104</v>
      </c>
      <c r="R598" s="26" t="str">
        <f t="shared" si="88"/>
        <v>Local</v>
      </c>
      <c r="S598" s="26">
        <f ca="1">IF(N598="",0,
IF(Knee_Application="YES",Knee_Width,IF(Knee_Application="NO",0,
IF(OR(Cable_Type="OH",SearchData("Conductor",Cable_Desc)),0,
IF(N598="Steel Drum",Knee_Width,
IF(N598="Plywood Drum",0,
IF(Country="UAE",0,
IF(AND(OR(SearchData("LSHF",Cable_Desc),SearchData("LSZH",Cable_Desc),SearchData("LS0H",Cable_Desc),SearchData("LSOH",Cable_Desc)),D.nom&gt;40),Knee_Width,
IF(AND(Country="Egypt",D.nom&gt;60),Knee_Width,
IF(AND(Country&lt;&gt;"Egypt",D.nom&gt;35),Knee_Width,
0))))))))))</f>
        <v>125</v>
      </c>
      <c r="T598" s="118">
        <f t="shared" ca="1" si="83"/>
        <v>6</v>
      </c>
      <c r="U598" s="118">
        <f t="shared" ca="1" si="84"/>
        <v>3</v>
      </c>
      <c r="V598" s="117">
        <f t="shared" ca="1" si="85"/>
        <v>77.177621765148288</v>
      </c>
      <c r="W598" s="64">
        <f t="shared" ca="1" si="86"/>
        <v>0</v>
      </c>
      <c r="X598" s="64">
        <f t="shared" ca="1" si="89"/>
        <v>1</v>
      </c>
      <c r="Y598" s="64">
        <f t="shared" ca="1" si="87"/>
        <v>0</v>
      </c>
      <c r="AM598" s="156"/>
    </row>
    <row r="599" spans="1:39">
      <c r="A599" s="12">
        <f t="shared" ca="1" si="80"/>
        <v>0</v>
      </c>
      <c r="B599" s="12" t="str">
        <f>IF([1]DRUM!A576="","",[1]DRUM!A576)</f>
        <v>Local</v>
      </c>
      <c r="C599" s="12">
        <f t="shared" ca="1" si="81"/>
        <v>1</v>
      </c>
      <c r="D599" s="155">
        <f t="shared" ca="1" si="82"/>
        <v>0</v>
      </c>
      <c r="E599" s="26" t="str">
        <f>IF([1]DRUM!B576="","",[1]DRUM!B576)</f>
        <v>WDB210014L</v>
      </c>
      <c r="F599" s="26">
        <f>IF([1]DRUM!C576="","",[1]DRUM!C576)</f>
        <v>2150</v>
      </c>
      <c r="G599" s="26">
        <f>IF([1]DRUM!D576="","",[1]DRUM!D576)</f>
        <v>2100</v>
      </c>
      <c r="H599" s="26">
        <f>IF([1]DRUM!E576="","",[1]DRUM!E576)</f>
        <v>1000</v>
      </c>
      <c r="I599" s="26">
        <f>IF([1]DRUM!F576="","",[1]DRUM!F576)</f>
        <v>900</v>
      </c>
      <c r="J599" s="26">
        <f>IF([1]DRUM!G576="","",[1]DRUM!G576)</f>
        <v>1100</v>
      </c>
      <c r="K599" s="26">
        <f>IF([1]DRUM!H576="","",[1]DRUM!H576)</f>
        <v>1100</v>
      </c>
      <c r="L599" s="26" t="str">
        <f>IF([1]DRUM!I576="","",[1]DRUM!I576)</f>
        <v/>
      </c>
      <c r="M599" s="26">
        <f>IF([1]DRUM!J576="","",
IF(AND([1]DRUM!K576="Wooden Drum",[1]DRUM!J576&gt;Max_WD_Capacity),Max_WD_Capacity,
[1]DRUM!J576))</f>
        <v>3000</v>
      </c>
      <c r="N599" s="26" t="str">
        <f>IF([1]DRUM!K576="","",[1]DRUM!K576)</f>
        <v>Wooden Drum</v>
      </c>
      <c r="O599" s="26">
        <f>IF([1]DRUM!L576="","",[1]DRUM!L576)</f>
        <v>310</v>
      </c>
      <c r="P599" s="26">
        <f>IF([1]DRUM!M576="","",[1]DRUM!M576)</f>
        <v>93</v>
      </c>
      <c r="Q599" s="26">
        <f>IF([1]DRUM!N576="","",[1]DRUM!N576)</f>
        <v>2.410386963466769</v>
      </c>
      <c r="R599" s="26" t="str">
        <f t="shared" si="88"/>
        <v>Local</v>
      </c>
      <c r="S599" s="26">
        <f ca="1">IF(N599="",0,
IF(Knee_Application="YES",Knee_Width,IF(Knee_Application="NO",0,
IF(OR(Cable_Type="OH",SearchData("Conductor",Cable_Desc)),0,
IF(N599="Steel Drum",Knee_Width,
IF(N599="Plywood Drum",0,
IF(Country="UAE",0,
IF(AND(OR(SearchData("LSHF",Cable_Desc),SearchData("LSZH",Cable_Desc),SearchData("LS0H",Cable_Desc),SearchData("LSOH",Cable_Desc)),D.nom&gt;40),Knee_Width,
IF(AND(Country="Egypt",D.nom&gt;60),Knee_Width,
IF(AND(Country&lt;&gt;"Egypt",D.nom&gt;35),Knee_Width,
0))))))))))</f>
        <v>125</v>
      </c>
      <c r="T599" s="118">
        <f t="shared" ca="1" si="83"/>
        <v>6</v>
      </c>
      <c r="U599" s="118">
        <f t="shared" ca="1" si="84"/>
        <v>3</v>
      </c>
      <c r="V599" s="117">
        <f t="shared" ca="1" si="85"/>
        <v>77.177621765148288</v>
      </c>
      <c r="W599" s="64">
        <f t="shared" ca="1" si="86"/>
        <v>0</v>
      </c>
      <c r="X599" s="64">
        <f t="shared" ca="1" si="89"/>
        <v>0</v>
      </c>
      <c r="Y599" s="64">
        <f t="shared" ca="1" si="87"/>
        <v>0</v>
      </c>
      <c r="AM599" s="156"/>
    </row>
    <row r="600" spans="1:39">
      <c r="A600" s="12">
        <f t="shared" ca="1" si="80"/>
        <v>0</v>
      </c>
      <c r="B600" s="12" t="str">
        <f>IF([1]DRUM!A577="","",[1]DRUM!A577)</f>
        <v>Local</v>
      </c>
      <c r="C600" s="12">
        <f t="shared" ca="1" si="81"/>
        <v>1</v>
      </c>
      <c r="D600" s="155">
        <f t="shared" ca="1" si="82"/>
        <v>0</v>
      </c>
      <c r="E600" s="26" t="str">
        <f>IF([1]DRUM!B577="","",[1]DRUM!B577)</f>
        <v>WDB21000L</v>
      </c>
      <c r="F600" s="26">
        <f>IF([1]DRUM!C577="","",[1]DRUM!C577)</f>
        <v>2150</v>
      </c>
      <c r="G600" s="26">
        <f>IF([1]DRUM!D577="","",[1]DRUM!D577)</f>
        <v>2100</v>
      </c>
      <c r="H600" s="26">
        <f>IF([1]DRUM!E577="","",[1]DRUM!E577)</f>
        <v>750</v>
      </c>
      <c r="I600" s="26">
        <f>IF([1]DRUM!F577="","",[1]DRUM!F577)</f>
        <v>900</v>
      </c>
      <c r="J600" s="26">
        <f>IF([1]DRUM!G577="","",[1]DRUM!G577)</f>
        <v>1100</v>
      </c>
      <c r="K600" s="26">
        <f>IF([1]DRUM!H577="","",[1]DRUM!H577)</f>
        <v>1100</v>
      </c>
      <c r="L600" s="26" t="str">
        <f>IF([1]DRUM!I577="","",[1]DRUM!I577)</f>
        <v/>
      </c>
      <c r="M600" s="26">
        <f>IF([1]DRUM!J577="","",
IF(AND([1]DRUM!K577="Wooden Drum",[1]DRUM!J577&gt;Max_WD_Capacity),Max_WD_Capacity,
[1]DRUM!J577))</f>
        <v>3000</v>
      </c>
      <c r="N600" s="26" t="str">
        <f>IF([1]DRUM!K577="","",[1]DRUM!K577)</f>
        <v>Wooden Drum</v>
      </c>
      <c r="O600" s="26">
        <f>IF([1]DRUM!L577="","",[1]DRUM!L577)</f>
        <v>430</v>
      </c>
      <c r="P600" s="26">
        <f>IF([1]DRUM!M577="","",[1]DRUM!M577)</f>
        <v>93</v>
      </c>
      <c r="Q600" s="26">
        <f>IF([1]DRUM!N577="","",[1]DRUM!N577)</f>
        <v>2.719637490304514</v>
      </c>
      <c r="R600" s="26" t="str">
        <f t="shared" si="88"/>
        <v>Local</v>
      </c>
      <c r="S600" s="26">
        <f ca="1">IF(N600="",0,
IF(Knee_Application="YES",Knee_Width,IF(Knee_Application="NO",0,
IF(OR(Cable_Type="OH",SearchData("Conductor",Cable_Desc)),0,
IF(N600="Steel Drum",Knee_Width,
IF(N600="Plywood Drum",0,
IF(Country="UAE",0,
IF(AND(OR(SearchData("LSHF",Cable_Desc),SearchData("LSZH",Cable_Desc),SearchData("LS0H",Cable_Desc),SearchData("LSOH",Cable_Desc)),D.nom&gt;40),Knee_Width,
IF(AND(Country="Egypt",D.nom&gt;60),Knee_Width,
IF(AND(Country&lt;&gt;"Egypt",D.nom&gt;35),Knee_Width,
0))))))))))</f>
        <v>125</v>
      </c>
      <c r="T600" s="118">
        <f t="shared" ca="1" si="83"/>
        <v>6</v>
      </c>
      <c r="U600" s="118">
        <f t="shared" ca="1" si="84"/>
        <v>4</v>
      </c>
      <c r="V600" s="117">
        <f t="shared" ca="1" si="85"/>
        <v>93.222363765562093</v>
      </c>
      <c r="W600" s="64">
        <f t="shared" ca="1" si="86"/>
        <v>0</v>
      </c>
      <c r="X600" s="64">
        <f t="shared" ca="1" si="89"/>
        <v>0</v>
      </c>
      <c r="Y600" s="64">
        <f t="shared" ca="1" si="87"/>
        <v>0</v>
      </c>
      <c r="AM600" s="156"/>
    </row>
    <row r="601" spans="1:39">
      <c r="A601" s="12">
        <f t="shared" ref="A601:A664" ca="1" si="90">IF(OR(E601="",G601="",K601="",G601&lt;Min_Flange_Diam,G601&gt;Max_Flange_Diam,K601&lt;Min_Outer_Width,K601&gt;Max_Outer_Width),0,IFERROR(W601*X601*Y601,0))</f>
        <v>0</v>
      </c>
      <c r="B601" s="12" t="str">
        <f>IF([1]DRUM!A578="","",[1]DRUM!A578)</f>
        <v>Local</v>
      </c>
      <c r="C601" s="12">
        <f t="shared" ref="C601:C664" ca="1" si="91">IF(B601="","",IF(OR(B601=Main_DT,B601=Ext_DT),1,0))</f>
        <v>1</v>
      </c>
      <c r="D601" s="155">
        <f t="shared" ref="D601:D664" ca="1" si="92">IF(O601="",0,IFERROR(A601*C601,0))</f>
        <v>0</v>
      </c>
      <c r="E601" s="26" t="str">
        <f>IF([1]DRUM!B578="","",[1]DRUM!B578)</f>
        <v>WDB210015L</v>
      </c>
      <c r="F601" s="26">
        <f>IF([1]DRUM!C578="","",[1]DRUM!C578)</f>
        <v>2150</v>
      </c>
      <c r="G601" s="26">
        <f>IF([1]DRUM!D578="","",[1]DRUM!D578)</f>
        <v>2100</v>
      </c>
      <c r="H601" s="26">
        <f>IF([1]DRUM!E578="","",[1]DRUM!E578)</f>
        <v>1150</v>
      </c>
      <c r="I601" s="26">
        <f>IF([1]DRUM!F578="","",[1]DRUM!F578)</f>
        <v>900</v>
      </c>
      <c r="J601" s="26">
        <f>IF([1]DRUM!G578="","",[1]DRUM!G578)</f>
        <v>1100</v>
      </c>
      <c r="K601" s="26">
        <f>IF([1]DRUM!H578="","",[1]DRUM!H578)</f>
        <v>1100</v>
      </c>
      <c r="L601" s="26" t="str">
        <f>IF([1]DRUM!I578="","",[1]DRUM!I578)</f>
        <v/>
      </c>
      <c r="M601" s="26">
        <f>IF([1]DRUM!J578="","",
IF(AND([1]DRUM!K578="Wooden Drum",[1]DRUM!J578&gt;Max_WD_Capacity),Max_WD_Capacity,
[1]DRUM!J578))</f>
        <v>3100</v>
      </c>
      <c r="N601" s="26" t="str">
        <f>IF([1]DRUM!K578="","",[1]DRUM!K578)</f>
        <v>Wooden Drum</v>
      </c>
      <c r="O601" s="26">
        <f>IF([1]DRUM!L578="","",[1]DRUM!L578)</f>
        <v>314</v>
      </c>
      <c r="P601" s="26">
        <f>IF([1]DRUM!M578="","",[1]DRUM!M578)</f>
        <v>93</v>
      </c>
      <c r="Q601" s="26">
        <f>IF([1]DRUM!N578="","",[1]DRUM!N578)</f>
        <v>2.1824251465406594</v>
      </c>
      <c r="R601" s="26" t="str">
        <f t="shared" si="88"/>
        <v>Local</v>
      </c>
      <c r="S601" s="26">
        <f ca="1">IF(N601="",0,
IF(Knee_Application="YES",Knee_Width,IF(Knee_Application="NO",0,
IF(OR(Cable_Type="OH",SearchData("Conductor",Cable_Desc)),0,
IF(N601="Steel Drum",Knee_Width,
IF(N601="Plywood Drum",0,
IF(Country="UAE",0,
IF(AND(OR(SearchData("LSHF",Cable_Desc),SearchData("LSZH",Cable_Desc),SearchData("LS0H",Cable_Desc),SearchData("LSOH",Cable_Desc)),D.nom&gt;40),Knee_Width,
IF(AND(Country="Egypt",D.nom&gt;60),Knee_Width,
IF(AND(Country&lt;&gt;"Egypt",D.nom&gt;35),Knee_Width,
0))))))))))</f>
        <v>125</v>
      </c>
      <c r="T601" s="118">
        <f t="shared" ref="T601:T664" ca="1" si="93">IFERROR(TRUNC((I601-S601)/$L$4),0)</f>
        <v>6</v>
      </c>
      <c r="U601" s="118">
        <f t="shared" ref="U601:U664" ca="1" si="94">IFERROR(TRUNC((((G601-H601)/2)-I$11)/L$4),0)</f>
        <v>2</v>
      </c>
      <c r="V601" s="117">
        <f t="shared" ref="V601:V664" ca="1" si="95">IFERROR(T601*PI()*(H601*U601+L$4*U601^2)/1000,0)</f>
        <v>52.522402619775598</v>
      </c>
      <c r="W601" s="64">
        <f t="shared" ref="W601:W664" ca="1" si="96">IFERROR(IF(H601&gt;=J$11,1,0),0)</f>
        <v>0</v>
      </c>
      <c r="X601" s="64">
        <f t="shared" ca="1" si="89"/>
        <v>0</v>
      </c>
      <c r="Y601" s="64">
        <f t="shared" ref="Y601:Y664" ca="1" si="97">IFERROR(IF(V601&gt;=L$6*0.99,1,0),0)</f>
        <v>0</v>
      </c>
      <c r="AM601" s="156"/>
    </row>
    <row r="602" spans="1:39">
      <c r="A602" s="12">
        <f t="shared" ca="1" si="90"/>
        <v>0</v>
      </c>
      <c r="B602" s="12" t="str">
        <f>IF([1]DRUM!A579="","",[1]DRUM!A579)</f>
        <v>Local</v>
      </c>
      <c r="C602" s="12">
        <f t="shared" ca="1" si="91"/>
        <v>1</v>
      </c>
      <c r="D602" s="155">
        <f t="shared" ca="1" si="92"/>
        <v>0</v>
      </c>
      <c r="E602" s="26" t="str">
        <f>IF([1]DRUM!B579="","",[1]DRUM!B579)</f>
        <v>WDB21003L</v>
      </c>
      <c r="F602" s="26">
        <f>IF([1]DRUM!C579="","",[1]DRUM!C579)</f>
        <v>2150</v>
      </c>
      <c r="G602" s="26">
        <f>IF([1]DRUM!D579="","",[1]DRUM!D579)</f>
        <v>2100</v>
      </c>
      <c r="H602" s="26">
        <f>IF([1]DRUM!E579="","",[1]DRUM!E579)</f>
        <v>850</v>
      </c>
      <c r="I602" s="26">
        <f>IF([1]DRUM!F579="","",[1]DRUM!F579)</f>
        <v>900</v>
      </c>
      <c r="J602" s="26">
        <f>IF([1]DRUM!G579="","",[1]DRUM!G579)</f>
        <v>1100</v>
      </c>
      <c r="K602" s="26">
        <f>IF([1]DRUM!H579="","",[1]DRUM!H579)</f>
        <v>1100</v>
      </c>
      <c r="L602" s="26" t="str">
        <f>IF([1]DRUM!I579="","",[1]DRUM!I579)</f>
        <v/>
      </c>
      <c r="M602" s="26">
        <f>IF([1]DRUM!J579="","",
IF(AND([1]DRUM!K579="Wooden Drum",[1]DRUM!J579&gt;Max_WD_Capacity),Max_WD_Capacity,
[1]DRUM!J579))</f>
        <v>4000</v>
      </c>
      <c r="N602" s="26" t="str">
        <f>IF([1]DRUM!K579="","",[1]DRUM!K579)</f>
        <v>Wooden Drum</v>
      </c>
      <c r="O602" s="26">
        <f>IF([1]DRUM!L579="","",[1]DRUM!L579)</f>
        <v>430</v>
      </c>
      <c r="P602" s="26">
        <f>IF([1]DRUM!M579="","",[1]DRUM!M579)</f>
        <v>93</v>
      </c>
      <c r="Q602" s="26">
        <f>IF([1]DRUM!N579="","",[1]DRUM!N579)</f>
        <v>2.6065401547752813</v>
      </c>
      <c r="R602" s="26" t="str">
        <f t="shared" ref="R602:R665" si="98">B602</f>
        <v>Local</v>
      </c>
      <c r="S602" s="26">
        <f ca="1">IF(N602="",0,
IF(Knee_Application="YES",Knee_Width,IF(Knee_Application="NO",0,
IF(OR(Cable_Type="OH",SearchData("Conductor",Cable_Desc)),0,
IF(N602="Steel Drum",Knee_Width,
IF(N602="Plywood Drum",0,
IF(Country="UAE",0,
IF(AND(OR(SearchData("LSHF",Cable_Desc),SearchData("LSZH",Cable_Desc),SearchData("LS0H",Cable_Desc),SearchData("LSOH",Cable_Desc)),D.nom&gt;40),Knee_Width,
IF(AND(Country="Egypt",D.nom&gt;60),Knee_Width,
IF(AND(Country&lt;&gt;"Egypt",D.nom&gt;35),Knee_Width,
0))))))))))</f>
        <v>125</v>
      </c>
      <c r="T602" s="118">
        <f t="shared" ca="1" si="93"/>
        <v>6</v>
      </c>
      <c r="U602" s="118">
        <f t="shared" ca="1" si="94"/>
        <v>4</v>
      </c>
      <c r="V602" s="117">
        <f t="shared" ca="1" si="95"/>
        <v>100.7621861341776</v>
      </c>
      <c r="W602" s="64">
        <f t="shared" ca="1" si="96"/>
        <v>0</v>
      </c>
      <c r="X602" s="64">
        <f t="shared" ref="X602:X665" ca="1" si="99">IFERROR(IF(M602*(IF(N602="Steel Drum",1.1,IF(N602="Plywood Drum",1,IF(M602&lt;=1000,1.1,IF(M602&lt;=6000,1.04,1)))))&gt;=L$5,1,0),0)</f>
        <v>1</v>
      </c>
      <c r="Y602" s="64">
        <f t="shared" ca="1" si="97"/>
        <v>0</v>
      </c>
      <c r="AM602" s="156"/>
    </row>
    <row r="603" spans="1:39">
      <c r="A603" s="12">
        <f t="shared" ca="1" si="90"/>
        <v>0</v>
      </c>
      <c r="B603" s="12" t="str">
        <f>IF([1]DRUM!A580="","",[1]DRUM!A580)</f>
        <v>Local</v>
      </c>
      <c r="C603" s="12">
        <f t="shared" ca="1" si="91"/>
        <v>1</v>
      </c>
      <c r="D603" s="155">
        <f t="shared" ca="1" si="92"/>
        <v>0</v>
      </c>
      <c r="E603" s="26" t="str">
        <f>IF([1]DRUM!B580="","",[1]DRUM!B580)</f>
        <v>WDB22004L</v>
      </c>
      <c r="F603" s="26">
        <f>IF([1]DRUM!C580="","",[1]DRUM!C580)</f>
        <v>2250</v>
      </c>
      <c r="G603" s="26">
        <f>IF([1]DRUM!D580="","",[1]DRUM!D580)</f>
        <v>2200</v>
      </c>
      <c r="H603" s="26">
        <f>IF([1]DRUM!E580="","",[1]DRUM!E580)</f>
        <v>900</v>
      </c>
      <c r="I603" s="26">
        <f>IF([1]DRUM!F580="","",[1]DRUM!F580)</f>
        <v>900</v>
      </c>
      <c r="J603" s="26">
        <f>IF([1]DRUM!G580="","",[1]DRUM!G580)</f>
        <v>1100</v>
      </c>
      <c r="K603" s="26">
        <f>IF([1]DRUM!H580="","",[1]DRUM!H580)</f>
        <v>1100</v>
      </c>
      <c r="L603" s="26" t="str">
        <f>IF([1]DRUM!I580="","",[1]DRUM!I580)</f>
        <v/>
      </c>
      <c r="M603" s="26">
        <f>IF([1]DRUM!J580="","",
IF(AND([1]DRUM!K580="Wooden Drum",[1]DRUM!J580&gt;Max_WD_Capacity),Max_WD_Capacity,
[1]DRUM!J580))</f>
        <v>2500</v>
      </c>
      <c r="N603" s="26" t="str">
        <f>IF([1]DRUM!K580="","",[1]DRUM!K580)</f>
        <v>Wooden Drum</v>
      </c>
      <c r="O603" s="26">
        <f>IF([1]DRUM!L580="","",[1]DRUM!L580)</f>
        <v>370</v>
      </c>
      <c r="P603" s="26">
        <f>IF([1]DRUM!M580="","",[1]DRUM!M580)</f>
        <v>97</v>
      </c>
      <c r="Q603" s="26">
        <f>IF([1]DRUM!N580="","",[1]DRUM!N580)</f>
        <v>2.8486391386425454</v>
      </c>
      <c r="R603" s="26" t="str">
        <f t="shared" si="98"/>
        <v>Local</v>
      </c>
      <c r="S603" s="26">
        <f ca="1">IF(N603="",0,
IF(Knee_Application="YES",Knee_Width,IF(Knee_Application="NO",0,
IF(OR(Cable_Type="OH",SearchData("Conductor",Cable_Desc)),0,
IF(N603="Steel Drum",Knee_Width,
IF(N603="Plywood Drum",0,
IF(Country="UAE",0,
IF(AND(OR(SearchData("LSHF",Cable_Desc),SearchData("LSZH",Cable_Desc),SearchData("LS0H",Cable_Desc),SearchData("LSOH",Cable_Desc)),D.nom&gt;40),Knee_Width,
IF(AND(Country="Egypt",D.nom&gt;60),Knee_Width,
IF(AND(Country&lt;&gt;"Egypt",D.nom&gt;35),Knee_Width,
0))))))))))</f>
        <v>125</v>
      </c>
      <c r="T603" s="118">
        <f t="shared" ca="1" si="93"/>
        <v>6</v>
      </c>
      <c r="U603" s="118">
        <f t="shared" ca="1" si="94"/>
        <v>4</v>
      </c>
      <c r="V603" s="117">
        <f t="shared" ca="1" si="95"/>
        <v>104.53209731848536</v>
      </c>
      <c r="W603" s="64">
        <f t="shared" ca="1" si="96"/>
        <v>0</v>
      </c>
      <c r="X603" s="64">
        <f t="shared" ca="1" si="99"/>
        <v>0</v>
      </c>
      <c r="Y603" s="64">
        <f t="shared" ca="1" si="97"/>
        <v>0</v>
      </c>
      <c r="AM603" s="156"/>
    </row>
    <row r="604" spans="1:39">
      <c r="A604" s="12">
        <f t="shared" ca="1" si="90"/>
        <v>0</v>
      </c>
      <c r="B604" s="12" t="str">
        <f>IF([1]DRUM!A581="","",[1]DRUM!A581)</f>
        <v>Local</v>
      </c>
      <c r="C604" s="12">
        <f t="shared" ca="1" si="91"/>
        <v>1</v>
      </c>
      <c r="D604" s="155">
        <f t="shared" ca="1" si="92"/>
        <v>0</v>
      </c>
      <c r="E604" s="26" t="str">
        <f>IF([1]DRUM!B581="","",[1]DRUM!B581)</f>
        <v>WDB220013L</v>
      </c>
      <c r="F604" s="26">
        <f>IF([1]DRUM!C581="","",[1]DRUM!C581)</f>
        <v>2250</v>
      </c>
      <c r="G604" s="26">
        <f>IF([1]DRUM!D581="","",[1]DRUM!D581)</f>
        <v>2200</v>
      </c>
      <c r="H604" s="26">
        <f>IF([1]DRUM!E581="","",[1]DRUM!E581)</f>
        <v>1000</v>
      </c>
      <c r="I604" s="26">
        <f>IF([1]DRUM!F581="","",[1]DRUM!F581)</f>
        <v>900</v>
      </c>
      <c r="J604" s="26">
        <f>IF([1]DRUM!G581="","",[1]DRUM!G581)</f>
        <v>1100</v>
      </c>
      <c r="K604" s="26">
        <f>IF([1]DRUM!H581="","",[1]DRUM!H581)</f>
        <v>1100</v>
      </c>
      <c r="L604" s="26" t="str">
        <f>IF([1]DRUM!I581="","",[1]DRUM!I581)</f>
        <v/>
      </c>
      <c r="M604" s="26">
        <f>IF([1]DRUM!J581="","",
IF(AND([1]DRUM!K581="Wooden Drum",[1]DRUM!J581&gt;Max_WD_Capacity),Max_WD_Capacity,
[1]DRUM!J581))</f>
        <v>3000</v>
      </c>
      <c r="N604" s="26" t="str">
        <f>IF([1]DRUM!K581="","",[1]DRUM!K581)</f>
        <v>Wooden Drum</v>
      </c>
      <c r="O604" s="26">
        <f>IF([1]DRUM!L581="","",[1]DRUM!L581)</f>
        <v>330</v>
      </c>
      <c r="P604" s="26">
        <f>IF([1]DRUM!M581="","",[1]DRUM!M581)</f>
        <v>97</v>
      </c>
      <c r="Q604" s="26">
        <f>IF([1]DRUM!N581="","",[1]DRUM!N581)</f>
        <v>2.7143360527015816</v>
      </c>
      <c r="R604" s="26" t="str">
        <f t="shared" si="98"/>
        <v>Local</v>
      </c>
      <c r="S604" s="26">
        <f ca="1">IF(N604="",0,
IF(Knee_Application="YES",Knee_Width,IF(Knee_Application="NO",0,
IF(OR(Cable_Type="OH",SearchData("Conductor",Cable_Desc)),0,
IF(N604="Steel Drum",Knee_Width,
IF(N604="Plywood Drum",0,
IF(Country="UAE",0,
IF(AND(OR(SearchData("LSHF",Cable_Desc),SearchData("LSZH",Cable_Desc),SearchData("LS0H",Cable_Desc),SearchData("LSOH",Cable_Desc)),D.nom&gt;40),Knee_Width,
IF(AND(Country="Egypt",D.nom&gt;60),Knee_Width,
IF(AND(Country&lt;&gt;"Egypt",D.nom&gt;35),Knee_Width,
0))))))))))</f>
        <v>125</v>
      </c>
      <c r="T604" s="118">
        <f t="shared" ca="1" si="93"/>
        <v>6</v>
      </c>
      <c r="U604" s="118">
        <f t="shared" ca="1" si="94"/>
        <v>3</v>
      </c>
      <c r="V604" s="117">
        <f t="shared" ca="1" si="95"/>
        <v>77.177621765148288</v>
      </c>
      <c r="W604" s="64">
        <f t="shared" ca="1" si="96"/>
        <v>0</v>
      </c>
      <c r="X604" s="64">
        <f t="shared" ca="1" si="99"/>
        <v>0</v>
      </c>
      <c r="Y604" s="64">
        <f t="shared" ca="1" si="97"/>
        <v>0</v>
      </c>
      <c r="AM604" s="156"/>
    </row>
    <row r="605" spans="1:39">
      <c r="A605" s="12">
        <f t="shared" ca="1" si="90"/>
        <v>0</v>
      </c>
      <c r="B605" s="12" t="str">
        <f>IF([1]DRUM!A582="","",[1]DRUM!A582)</f>
        <v>Local</v>
      </c>
      <c r="C605" s="12">
        <f t="shared" ca="1" si="91"/>
        <v>1</v>
      </c>
      <c r="D605" s="155">
        <f t="shared" ca="1" si="92"/>
        <v>0</v>
      </c>
      <c r="E605" s="26" t="str">
        <f>IF([1]DRUM!B582="","",[1]DRUM!B582)</f>
        <v>WDB22006L</v>
      </c>
      <c r="F605" s="26">
        <f>IF([1]DRUM!C582="","",[1]DRUM!C582)</f>
        <v>2250</v>
      </c>
      <c r="G605" s="26">
        <f>IF([1]DRUM!D582="","",[1]DRUM!D582)</f>
        <v>2200</v>
      </c>
      <c r="H605" s="26">
        <f>IF([1]DRUM!E582="","",[1]DRUM!E582)</f>
        <v>900</v>
      </c>
      <c r="I605" s="26">
        <f>IF([1]DRUM!F582="","",[1]DRUM!F582)</f>
        <v>900</v>
      </c>
      <c r="J605" s="26">
        <f>IF([1]DRUM!G582="","",[1]DRUM!G582)</f>
        <v>1100</v>
      </c>
      <c r="K605" s="26">
        <f>IF([1]DRUM!H582="","",[1]DRUM!H582)</f>
        <v>1100</v>
      </c>
      <c r="L605" s="26" t="str">
        <f>IF([1]DRUM!I582="","",[1]DRUM!I582)</f>
        <v/>
      </c>
      <c r="M605" s="26">
        <f>IF([1]DRUM!J582="","",
IF(AND([1]DRUM!K582="Wooden Drum",[1]DRUM!J582&gt;Max_WD_Capacity),Max_WD_Capacity,
[1]DRUM!J582))</f>
        <v>4500</v>
      </c>
      <c r="N605" s="26" t="str">
        <f>IF([1]DRUM!K582="","",[1]DRUM!K582)</f>
        <v>Wooden Drum</v>
      </c>
      <c r="O605" s="26">
        <f>IF([1]DRUM!L582="","",[1]DRUM!L582)</f>
        <v>328</v>
      </c>
      <c r="P605" s="26">
        <f>IF([1]DRUM!M582="","",[1]DRUM!M582)</f>
        <v>97</v>
      </c>
      <c r="Q605" s="26">
        <f>IF([1]DRUM!N582="","",[1]DRUM!N582)</f>
        <v>2.8486391386425454</v>
      </c>
      <c r="R605" s="26" t="str">
        <f t="shared" si="98"/>
        <v>Local</v>
      </c>
      <c r="S605" s="26">
        <f ca="1">IF(N605="",0,
IF(Knee_Application="YES",Knee_Width,IF(Knee_Application="NO",0,
IF(OR(Cable_Type="OH",SearchData("Conductor",Cable_Desc)),0,
IF(N605="Steel Drum",Knee_Width,
IF(N605="Plywood Drum",0,
IF(Country="UAE",0,
IF(AND(OR(SearchData("LSHF",Cable_Desc),SearchData("LSZH",Cable_Desc),SearchData("LS0H",Cable_Desc),SearchData("LSOH",Cable_Desc)),D.nom&gt;40),Knee_Width,
IF(AND(Country="Egypt",D.nom&gt;60),Knee_Width,
IF(AND(Country&lt;&gt;"Egypt",D.nom&gt;35),Knee_Width,
0))))))))))</f>
        <v>125</v>
      </c>
      <c r="T605" s="118">
        <f t="shared" ca="1" si="93"/>
        <v>6</v>
      </c>
      <c r="U605" s="118">
        <f t="shared" ca="1" si="94"/>
        <v>4</v>
      </c>
      <c r="V605" s="117">
        <f t="shared" ca="1" si="95"/>
        <v>104.53209731848536</v>
      </c>
      <c r="W605" s="64">
        <f t="shared" ca="1" si="96"/>
        <v>0</v>
      </c>
      <c r="X605" s="64">
        <f t="shared" ca="1" si="99"/>
        <v>1</v>
      </c>
      <c r="Y605" s="64">
        <f t="shared" ca="1" si="97"/>
        <v>0</v>
      </c>
      <c r="AM605" s="156"/>
    </row>
    <row r="606" spans="1:39">
      <c r="A606" s="12">
        <f t="shared" ca="1" si="90"/>
        <v>0</v>
      </c>
      <c r="B606" s="12" t="str">
        <f>IF([1]DRUM!A583="","",[1]DRUM!A583)</f>
        <v>Local</v>
      </c>
      <c r="C606" s="12">
        <f t="shared" ca="1" si="91"/>
        <v>1</v>
      </c>
      <c r="D606" s="155">
        <f t="shared" ca="1" si="92"/>
        <v>0</v>
      </c>
      <c r="E606" s="26" t="str">
        <f>IF([1]DRUM!B583="","",[1]DRUM!B583)</f>
        <v>WDB22000L</v>
      </c>
      <c r="F606" s="26">
        <f>IF([1]DRUM!C583="","",[1]DRUM!C583)</f>
        <v>2250</v>
      </c>
      <c r="G606" s="26">
        <f>IF([1]DRUM!D583="","",[1]DRUM!D583)</f>
        <v>2200</v>
      </c>
      <c r="H606" s="26">
        <f>IF([1]DRUM!E583="","",[1]DRUM!E583)</f>
        <v>1000</v>
      </c>
      <c r="I606" s="26">
        <f>IF([1]DRUM!F583="","",[1]DRUM!F583)</f>
        <v>900</v>
      </c>
      <c r="J606" s="26">
        <f>IF([1]DRUM!G583="","",[1]DRUM!G583)</f>
        <v>1100</v>
      </c>
      <c r="K606" s="26">
        <f>IF([1]DRUM!H583="","",[1]DRUM!H583)</f>
        <v>1100</v>
      </c>
      <c r="L606" s="26" t="str">
        <f>IF([1]DRUM!I583="","",[1]DRUM!I583)</f>
        <v>Supported</v>
      </c>
      <c r="M606" s="26">
        <f>IF([1]DRUM!J583="","",
IF(AND([1]DRUM!K583="Wooden Drum",[1]DRUM!J583&gt;Max_WD_Capacity),Max_WD_Capacity,
[1]DRUM!J583))</f>
        <v>5000</v>
      </c>
      <c r="N606" s="26" t="str">
        <f>IF([1]DRUM!K583="","",[1]DRUM!K583)</f>
        <v>Wooden Drum</v>
      </c>
      <c r="O606" s="26">
        <f>IF([1]DRUM!L583="","",[1]DRUM!L583)</f>
        <v>450</v>
      </c>
      <c r="P606" s="26">
        <f>IF([1]DRUM!M583="","",[1]DRUM!M583)</f>
        <v>97</v>
      </c>
      <c r="Q606" s="26">
        <f>IF([1]DRUM!N583="","",[1]DRUM!N583)</f>
        <v>2.7143360527015816</v>
      </c>
      <c r="R606" s="26" t="str">
        <f t="shared" si="98"/>
        <v>Local</v>
      </c>
      <c r="S606" s="26">
        <f ca="1">IF(N606="",0,
IF(Knee_Application="YES",Knee_Width,IF(Knee_Application="NO",0,
IF(OR(Cable_Type="OH",SearchData("Conductor",Cable_Desc)),0,
IF(N606="Steel Drum",Knee_Width,
IF(N606="Plywood Drum",0,
IF(Country="UAE",0,
IF(AND(OR(SearchData("LSHF",Cable_Desc),SearchData("LSZH",Cable_Desc),SearchData("LS0H",Cable_Desc),SearchData("LSOH",Cable_Desc)),D.nom&gt;40),Knee_Width,
IF(AND(Country="Egypt",D.nom&gt;60),Knee_Width,
IF(AND(Country&lt;&gt;"Egypt",D.nom&gt;35),Knee_Width,
0))))))))))</f>
        <v>125</v>
      </c>
      <c r="T606" s="118">
        <f t="shared" ca="1" si="93"/>
        <v>6</v>
      </c>
      <c r="U606" s="118">
        <f t="shared" ca="1" si="94"/>
        <v>3</v>
      </c>
      <c r="V606" s="117">
        <f t="shared" ca="1" si="95"/>
        <v>77.177621765148288</v>
      </c>
      <c r="W606" s="64">
        <f t="shared" ca="1" si="96"/>
        <v>0</v>
      </c>
      <c r="X606" s="64">
        <f t="shared" ca="1" si="99"/>
        <v>1</v>
      </c>
      <c r="Y606" s="64">
        <f t="shared" ca="1" si="97"/>
        <v>0</v>
      </c>
      <c r="AM606" s="156"/>
    </row>
    <row r="607" spans="1:39">
      <c r="A607" s="12">
        <f t="shared" ca="1" si="90"/>
        <v>0</v>
      </c>
      <c r="B607" s="12" t="str">
        <f>IF([1]DRUM!A584="","",[1]DRUM!A584)</f>
        <v>Local</v>
      </c>
      <c r="C607" s="12">
        <f t="shared" ca="1" si="91"/>
        <v>1</v>
      </c>
      <c r="D607" s="155">
        <f t="shared" ca="1" si="92"/>
        <v>0</v>
      </c>
      <c r="E607" s="26" t="str">
        <f>IF([1]DRUM!B584="","",[1]DRUM!B584)</f>
        <v>WDB220016L</v>
      </c>
      <c r="F607" s="26">
        <f>IF([1]DRUM!C584="","",[1]DRUM!C584)</f>
        <v>2250</v>
      </c>
      <c r="G607" s="26">
        <f>IF([1]DRUM!D584="","",[1]DRUM!D584)</f>
        <v>2200</v>
      </c>
      <c r="H607" s="26">
        <f>IF([1]DRUM!E584="","",[1]DRUM!E584)</f>
        <v>900</v>
      </c>
      <c r="I607" s="26">
        <f>IF([1]DRUM!F584="","",[1]DRUM!F584)</f>
        <v>900</v>
      </c>
      <c r="J607" s="26">
        <f>IF([1]DRUM!G584="","",[1]DRUM!G584)</f>
        <v>1100</v>
      </c>
      <c r="K607" s="26">
        <f>IF([1]DRUM!H584="","",[1]DRUM!H584)</f>
        <v>1100</v>
      </c>
      <c r="L607" s="26" t="str">
        <f>IF([1]DRUM!I584="","",[1]DRUM!I584)</f>
        <v>Supported</v>
      </c>
      <c r="M607" s="26">
        <f>IF([1]DRUM!J584="","",
IF(AND([1]DRUM!K584="Wooden Drum",[1]DRUM!J584&gt;Max_WD_Capacity),Max_WD_Capacity,
[1]DRUM!J584))</f>
        <v>5500</v>
      </c>
      <c r="N607" s="26" t="str">
        <f>IF([1]DRUM!K584="","",[1]DRUM!K584)</f>
        <v>Wooden Drum</v>
      </c>
      <c r="O607" s="26">
        <f>IF([1]DRUM!L584="","",[1]DRUM!L584)</f>
        <v>290</v>
      </c>
      <c r="P607" s="26">
        <f>IF([1]DRUM!M584="","",[1]DRUM!M584)</f>
        <v>97</v>
      </c>
      <c r="Q607" s="26">
        <f>IF([1]DRUM!N584="","",[1]DRUM!N584)</f>
        <v>2.8486391386425454</v>
      </c>
      <c r="R607" s="26" t="str">
        <f t="shared" si="98"/>
        <v>Local</v>
      </c>
      <c r="S607" s="26">
        <f ca="1">IF(N607="",0,
IF(Knee_Application="YES",Knee_Width,IF(Knee_Application="NO",0,
IF(OR(Cable_Type="OH",SearchData("Conductor",Cable_Desc)),0,
IF(N607="Steel Drum",Knee_Width,
IF(N607="Plywood Drum",0,
IF(Country="UAE",0,
IF(AND(OR(SearchData("LSHF",Cable_Desc),SearchData("LSZH",Cable_Desc),SearchData("LS0H",Cable_Desc),SearchData("LSOH",Cable_Desc)),D.nom&gt;40),Knee_Width,
IF(AND(Country="Egypt",D.nom&gt;60),Knee_Width,
IF(AND(Country&lt;&gt;"Egypt",D.nom&gt;35),Knee_Width,
0))))))))))</f>
        <v>125</v>
      </c>
      <c r="T607" s="118">
        <f t="shared" ca="1" si="93"/>
        <v>6</v>
      </c>
      <c r="U607" s="118">
        <f t="shared" ca="1" si="94"/>
        <v>4</v>
      </c>
      <c r="V607" s="117">
        <f t="shared" ca="1" si="95"/>
        <v>104.53209731848536</v>
      </c>
      <c r="W607" s="64">
        <f t="shared" ca="1" si="96"/>
        <v>0</v>
      </c>
      <c r="X607" s="64">
        <f t="shared" ca="1" si="99"/>
        <v>1</v>
      </c>
      <c r="Y607" s="64">
        <f t="shared" ca="1" si="97"/>
        <v>0</v>
      </c>
      <c r="AM607" s="156"/>
    </row>
    <row r="608" spans="1:39">
      <c r="A608" s="12">
        <f t="shared" ca="1" si="90"/>
        <v>0</v>
      </c>
      <c r="B608" s="12" t="str">
        <f>IF([1]DRUM!A585="","",[1]DRUM!A585)</f>
        <v>Local</v>
      </c>
      <c r="C608" s="12">
        <f t="shared" ca="1" si="91"/>
        <v>1</v>
      </c>
      <c r="D608" s="155">
        <f t="shared" ca="1" si="92"/>
        <v>0</v>
      </c>
      <c r="E608" s="26" t="str">
        <f>IF([1]DRUM!B585="","",[1]DRUM!B585)</f>
        <v>WDB23001L</v>
      </c>
      <c r="F608" s="26">
        <f>IF([1]DRUM!C585="","",[1]DRUM!C585)</f>
        <v>2350</v>
      </c>
      <c r="G608" s="26">
        <f>IF([1]DRUM!D585="","",[1]DRUM!D585)</f>
        <v>2300</v>
      </c>
      <c r="H608" s="26">
        <f>IF([1]DRUM!E585="","",[1]DRUM!E585)</f>
        <v>1000</v>
      </c>
      <c r="I608" s="26">
        <f>IF([1]DRUM!F585="","",[1]DRUM!F585)</f>
        <v>900</v>
      </c>
      <c r="J608" s="26">
        <f>IF([1]DRUM!G585="","",[1]DRUM!G585)</f>
        <v>1100</v>
      </c>
      <c r="K608" s="26">
        <f>IF([1]DRUM!H585="","",[1]DRUM!H585)</f>
        <v>1100</v>
      </c>
      <c r="L608" s="26" t="str">
        <f>IF([1]DRUM!I585="","",[1]DRUM!I585)</f>
        <v/>
      </c>
      <c r="M608" s="26">
        <f>IF([1]DRUM!J585="","",
IF(AND([1]DRUM!K585="Wooden Drum",[1]DRUM!J585&gt;Max_WD_Capacity),Max_WD_Capacity,
[1]DRUM!J585))</f>
        <v>3000</v>
      </c>
      <c r="N608" s="26" t="str">
        <f>IF([1]DRUM!K585="","",[1]DRUM!K585)</f>
        <v>Wooden Drum</v>
      </c>
      <c r="O608" s="26">
        <f>IF([1]DRUM!L585="","",[1]DRUM!L585)</f>
        <v>450</v>
      </c>
      <c r="P608" s="26">
        <f>IF([1]DRUM!M585="","",[1]DRUM!M585)</f>
        <v>102</v>
      </c>
      <c r="Q608" s="26">
        <f>IF([1]DRUM!N585="","",[1]DRUM!N585)</f>
        <v>3.0324223088775479</v>
      </c>
      <c r="R608" s="26" t="str">
        <f t="shared" si="98"/>
        <v>Local</v>
      </c>
      <c r="S608" s="26">
        <f ca="1">IF(N608="",0,
IF(Knee_Application="YES",Knee_Width,IF(Knee_Application="NO",0,
IF(OR(Cable_Type="OH",SearchData("Conductor",Cable_Desc)),0,
IF(N608="Steel Drum",Knee_Width,
IF(N608="Plywood Drum",0,
IF(Country="UAE",0,
IF(AND(OR(SearchData("LSHF",Cable_Desc),SearchData("LSZH",Cable_Desc),SearchData("LS0H",Cable_Desc),SearchData("LSOH",Cable_Desc)),D.nom&gt;40),Knee_Width,
IF(AND(Country="Egypt",D.nom&gt;60),Knee_Width,
IF(AND(Country&lt;&gt;"Egypt",D.nom&gt;35),Knee_Width,
0))))))))))</f>
        <v>125</v>
      </c>
      <c r="T608" s="118">
        <f t="shared" ca="1" si="93"/>
        <v>6</v>
      </c>
      <c r="U608" s="118">
        <f t="shared" ca="1" si="94"/>
        <v>4</v>
      </c>
      <c r="V608" s="117">
        <f t="shared" ca="1" si="95"/>
        <v>112.07191968710084</v>
      </c>
      <c r="W608" s="64">
        <f t="shared" ca="1" si="96"/>
        <v>0</v>
      </c>
      <c r="X608" s="64">
        <f t="shared" ca="1" si="99"/>
        <v>0</v>
      </c>
      <c r="Y608" s="64">
        <f t="shared" ca="1" si="97"/>
        <v>0</v>
      </c>
      <c r="AM608" s="156"/>
    </row>
    <row r="609" spans="1:39">
      <c r="A609" s="12">
        <f t="shared" ca="1" si="90"/>
        <v>0</v>
      </c>
      <c r="B609" s="12" t="str">
        <f>IF([1]DRUM!A586="","",[1]DRUM!A586)</f>
        <v>Local</v>
      </c>
      <c r="C609" s="12">
        <f t="shared" ca="1" si="91"/>
        <v>1</v>
      </c>
      <c r="D609" s="155">
        <f t="shared" ca="1" si="92"/>
        <v>0</v>
      </c>
      <c r="E609" s="26" t="str">
        <f>IF([1]DRUM!B586="","",[1]DRUM!B586)</f>
        <v>WDB23006L</v>
      </c>
      <c r="F609" s="26">
        <f>IF([1]DRUM!C586="","",[1]DRUM!C586)</f>
        <v>2350</v>
      </c>
      <c r="G609" s="26">
        <f>IF([1]DRUM!D586="","",[1]DRUM!D586)</f>
        <v>2300</v>
      </c>
      <c r="H609" s="26">
        <f>IF([1]DRUM!E586="","",[1]DRUM!E586)</f>
        <v>1000</v>
      </c>
      <c r="I609" s="26">
        <f>IF([1]DRUM!F586="","",[1]DRUM!F586)</f>
        <v>900</v>
      </c>
      <c r="J609" s="26">
        <f>IF([1]DRUM!G586="","",[1]DRUM!G586)</f>
        <v>1100</v>
      </c>
      <c r="K609" s="26">
        <f>IF([1]DRUM!H586="","",[1]DRUM!H586)</f>
        <v>1100</v>
      </c>
      <c r="L609" s="26" t="str">
        <f>IF([1]DRUM!I586="","",[1]DRUM!I586)</f>
        <v/>
      </c>
      <c r="M609" s="26">
        <f>IF([1]DRUM!J586="","",
IF(AND([1]DRUM!K586="Wooden Drum",[1]DRUM!J586&gt;Max_WD_Capacity),Max_WD_Capacity,
[1]DRUM!J586))</f>
        <v>4000</v>
      </c>
      <c r="N609" s="26" t="str">
        <f>IF([1]DRUM!K586="","",[1]DRUM!K586)</f>
        <v>Wooden Drum</v>
      </c>
      <c r="O609" s="26">
        <f>IF([1]DRUM!L586="","",[1]DRUM!L586)</f>
        <v>450</v>
      </c>
      <c r="P609" s="26">
        <f>IF([1]DRUM!M586="","",[1]DRUM!M586)</f>
        <v>102</v>
      </c>
      <c r="Q609" s="26">
        <f>IF([1]DRUM!N586="","",[1]DRUM!N586)</f>
        <v>3.0324223088775479</v>
      </c>
      <c r="R609" s="26" t="str">
        <f t="shared" si="98"/>
        <v>Local</v>
      </c>
      <c r="S609" s="26">
        <f ca="1">IF(N609="",0,
IF(Knee_Application="YES",Knee_Width,IF(Knee_Application="NO",0,
IF(OR(Cable_Type="OH",SearchData("Conductor",Cable_Desc)),0,
IF(N609="Steel Drum",Knee_Width,
IF(N609="Plywood Drum",0,
IF(Country="UAE",0,
IF(AND(OR(SearchData("LSHF",Cable_Desc),SearchData("LSZH",Cable_Desc),SearchData("LS0H",Cable_Desc),SearchData("LSOH",Cable_Desc)),D.nom&gt;40),Knee_Width,
IF(AND(Country="Egypt",D.nom&gt;60),Knee_Width,
IF(AND(Country&lt;&gt;"Egypt",D.nom&gt;35),Knee_Width,
0))))))))))</f>
        <v>125</v>
      </c>
      <c r="T609" s="118">
        <f t="shared" ca="1" si="93"/>
        <v>6</v>
      </c>
      <c r="U609" s="118">
        <f t="shared" ca="1" si="94"/>
        <v>4</v>
      </c>
      <c r="V609" s="117">
        <f t="shared" ca="1" si="95"/>
        <v>112.07191968710084</v>
      </c>
      <c r="W609" s="64">
        <f t="shared" ca="1" si="96"/>
        <v>0</v>
      </c>
      <c r="X609" s="64">
        <f t="shared" ca="1" si="99"/>
        <v>1</v>
      </c>
      <c r="Y609" s="64">
        <f t="shared" ca="1" si="97"/>
        <v>0</v>
      </c>
      <c r="AM609" s="156"/>
    </row>
    <row r="610" spans="1:39">
      <c r="A610" s="12">
        <f t="shared" ca="1" si="90"/>
        <v>0</v>
      </c>
      <c r="B610" s="12" t="str">
        <f>IF([1]DRUM!A587="","",[1]DRUM!A587)</f>
        <v>Local</v>
      </c>
      <c r="C610" s="12">
        <f t="shared" ca="1" si="91"/>
        <v>1</v>
      </c>
      <c r="D610" s="155">
        <f t="shared" ca="1" si="92"/>
        <v>0</v>
      </c>
      <c r="E610" s="26" t="str">
        <f>IF([1]DRUM!B587="","",[1]DRUM!B587)</f>
        <v>WDB23000L</v>
      </c>
      <c r="F610" s="26">
        <f>IF([1]DRUM!C587="","",[1]DRUM!C587)</f>
        <v>2350</v>
      </c>
      <c r="G610" s="26">
        <f>IF([1]DRUM!D587="","",[1]DRUM!D587)</f>
        <v>2300</v>
      </c>
      <c r="H610" s="26">
        <f>IF([1]DRUM!E587="","",[1]DRUM!E587)</f>
        <v>1000</v>
      </c>
      <c r="I610" s="26">
        <f>IF([1]DRUM!F587="","",[1]DRUM!F587)</f>
        <v>900</v>
      </c>
      <c r="J610" s="26">
        <f>IF([1]DRUM!G587="","",[1]DRUM!G587)</f>
        <v>1100</v>
      </c>
      <c r="K610" s="26">
        <f>IF([1]DRUM!H587="","",[1]DRUM!H587)</f>
        <v>1100</v>
      </c>
      <c r="L610" s="26" t="str">
        <f>IF([1]DRUM!I587="","",[1]DRUM!I587)</f>
        <v>Supported</v>
      </c>
      <c r="M610" s="26">
        <f>IF([1]DRUM!J587="","",
IF(AND([1]DRUM!K587="Wooden Drum",[1]DRUM!J587&gt;Max_WD_Capacity),Max_WD_Capacity,
[1]DRUM!J587))</f>
        <v>7500</v>
      </c>
      <c r="N610" s="26" t="str">
        <f>IF([1]DRUM!K587="","",[1]DRUM!K587)</f>
        <v>Wooden Drum</v>
      </c>
      <c r="O610" s="26">
        <f>IF([1]DRUM!L587="","",[1]DRUM!L587)</f>
        <v>510</v>
      </c>
      <c r="P610" s="26">
        <f>IF([1]DRUM!M587="","",[1]DRUM!M587)</f>
        <v>102</v>
      </c>
      <c r="Q610" s="26">
        <f>IF([1]DRUM!N587="","",[1]DRUM!N587)</f>
        <v>3.0324223088775479</v>
      </c>
      <c r="R610" s="26" t="str">
        <f t="shared" si="98"/>
        <v>Local</v>
      </c>
      <c r="S610" s="26">
        <f ca="1">IF(N610="",0,
IF(Knee_Application="YES",Knee_Width,IF(Knee_Application="NO",0,
IF(OR(Cable_Type="OH",SearchData("Conductor",Cable_Desc)),0,
IF(N610="Steel Drum",Knee_Width,
IF(N610="Plywood Drum",0,
IF(Country="UAE",0,
IF(AND(OR(SearchData("LSHF",Cable_Desc),SearchData("LSZH",Cable_Desc),SearchData("LS0H",Cable_Desc),SearchData("LSOH",Cable_Desc)),D.nom&gt;40),Knee_Width,
IF(AND(Country="Egypt",D.nom&gt;60),Knee_Width,
IF(AND(Country&lt;&gt;"Egypt",D.nom&gt;35),Knee_Width,
0))))))))))</f>
        <v>125</v>
      </c>
      <c r="T610" s="118">
        <f t="shared" ca="1" si="93"/>
        <v>6</v>
      </c>
      <c r="U610" s="118">
        <f t="shared" ca="1" si="94"/>
        <v>4</v>
      </c>
      <c r="V610" s="117">
        <f t="shared" ca="1" si="95"/>
        <v>112.07191968710084</v>
      </c>
      <c r="W610" s="64">
        <f t="shared" ca="1" si="96"/>
        <v>0</v>
      </c>
      <c r="X610" s="64">
        <f t="shared" ca="1" si="99"/>
        <v>1</v>
      </c>
      <c r="Y610" s="64">
        <f t="shared" ca="1" si="97"/>
        <v>0</v>
      </c>
      <c r="AM610" s="156"/>
    </row>
    <row r="611" spans="1:39">
      <c r="A611" s="12">
        <f t="shared" ca="1" si="90"/>
        <v>0</v>
      </c>
      <c r="B611" s="12" t="str">
        <f>IF([1]DRUM!A588="","",[1]DRUM!A588)</f>
        <v>Local</v>
      </c>
      <c r="C611" s="12">
        <f t="shared" ca="1" si="91"/>
        <v>1</v>
      </c>
      <c r="D611" s="155">
        <f t="shared" ca="1" si="92"/>
        <v>0</v>
      </c>
      <c r="E611" s="26" t="str">
        <f>IF([1]DRUM!B588="","",[1]DRUM!B588)</f>
        <v>WDB24000L</v>
      </c>
      <c r="F611" s="26">
        <f>IF([1]DRUM!C588="","",[1]DRUM!C588)</f>
        <v>2450</v>
      </c>
      <c r="G611" s="26">
        <f>IF([1]DRUM!D588="","",[1]DRUM!D588)</f>
        <v>2400</v>
      </c>
      <c r="H611" s="26">
        <f>IF([1]DRUM!E588="","",[1]DRUM!E588)</f>
        <v>1200</v>
      </c>
      <c r="I611" s="26">
        <f>IF([1]DRUM!F588="","",[1]DRUM!F588)</f>
        <v>900</v>
      </c>
      <c r="J611" s="26">
        <f>IF([1]DRUM!G588="","",[1]DRUM!G588)</f>
        <v>1100</v>
      </c>
      <c r="K611" s="26">
        <f>IF([1]DRUM!H588="","",[1]DRUM!H588)</f>
        <v>1100</v>
      </c>
      <c r="L611" s="26" t="str">
        <f>IF([1]DRUM!I588="","",[1]DRUM!I588)</f>
        <v/>
      </c>
      <c r="M611" s="26">
        <f>IF([1]DRUM!J588="","",
IF(AND([1]DRUM!K588="Wooden Drum",[1]DRUM!J588&gt;Max_WD_Capacity),Max_WD_Capacity,
[1]DRUM!J588))</f>
        <v>3000</v>
      </c>
      <c r="N611" s="26" t="str">
        <f>IF([1]DRUM!K588="","",[1]DRUM!K588)</f>
        <v>Wooden Drum</v>
      </c>
      <c r="O611" s="26">
        <f>IF([1]DRUM!L588="","",[1]DRUM!L588)</f>
        <v>570</v>
      </c>
      <c r="P611" s="26">
        <f>IF([1]DRUM!M588="","",[1]DRUM!M588)</f>
        <v>106</v>
      </c>
      <c r="Q611" s="26">
        <f>IF([1]DRUM!N588="","",[1]DRUM!N588)</f>
        <v>3.0536280592892791</v>
      </c>
      <c r="R611" s="26" t="str">
        <f t="shared" si="98"/>
        <v>Local</v>
      </c>
      <c r="S611" s="26">
        <f ca="1">IF(N611="",0,
IF(Knee_Application="YES",Knee_Width,IF(Knee_Application="NO",0,
IF(OR(Cable_Type="OH",SearchData("Conductor",Cable_Desc)),0,
IF(N611="Steel Drum",Knee_Width,
IF(N611="Plywood Drum",0,
IF(Country="UAE",0,
IF(AND(OR(SearchData("LSHF",Cable_Desc),SearchData("LSZH",Cable_Desc),SearchData("LS0H",Cable_Desc),SearchData("LSOH",Cable_Desc)),D.nom&gt;40),Knee_Width,
IF(AND(Country="Egypt",D.nom&gt;60),Knee_Width,
IF(AND(Country&lt;&gt;"Egypt",D.nom&gt;35),Knee_Width,
0))))))))))</f>
        <v>125</v>
      </c>
      <c r="T611" s="118">
        <f t="shared" ca="1" si="93"/>
        <v>6</v>
      </c>
      <c r="U611" s="118">
        <f t="shared" ca="1" si="94"/>
        <v>3</v>
      </c>
      <c r="V611" s="117">
        <f t="shared" ca="1" si="95"/>
        <v>88.487355318071536</v>
      </c>
      <c r="W611" s="64">
        <f t="shared" ca="1" si="96"/>
        <v>0</v>
      </c>
      <c r="X611" s="64">
        <f t="shared" ca="1" si="99"/>
        <v>0</v>
      </c>
      <c r="Y611" s="64">
        <f t="shared" ca="1" si="97"/>
        <v>0</v>
      </c>
      <c r="AM611" s="156"/>
    </row>
    <row r="612" spans="1:39">
      <c r="A612" s="12">
        <f t="shared" ca="1" si="90"/>
        <v>0</v>
      </c>
      <c r="B612" s="12" t="str">
        <f>IF([1]DRUM!A589="","",[1]DRUM!A589)</f>
        <v>Local</v>
      </c>
      <c r="C612" s="12">
        <f t="shared" ca="1" si="91"/>
        <v>1</v>
      </c>
      <c r="D612" s="155">
        <f t="shared" ca="1" si="92"/>
        <v>0</v>
      </c>
      <c r="E612" s="26" t="str">
        <f>IF([1]DRUM!B589="","",[1]DRUM!B589)</f>
        <v>WDB19001L</v>
      </c>
      <c r="F612" s="26">
        <f>IF([1]DRUM!C589="","",[1]DRUM!C589)</f>
        <v>1950</v>
      </c>
      <c r="G612" s="26">
        <f>IF([1]DRUM!D589="","",[1]DRUM!D589)</f>
        <v>1900</v>
      </c>
      <c r="H612" s="26">
        <f>IF([1]DRUM!E589="","",[1]DRUM!E589)</f>
        <v>1000</v>
      </c>
      <c r="I612" s="26">
        <f>IF([1]DRUM!F589="","",[1]DRUM!F589)</f>
        <v>1200</v>
      </c>
      <c r="J612" s="26">
        <f>IF([1]DRUM!G589="","",[1]DRUM!G589)</f>
        <v>1470</v>
      </c>
      <c r="K612" s="26">
        <f>IF([1]DRUM!H589="","",[1]DRUM!H589)</f>
        <v>1470</v>
      </c>
      <c r="L612" s="26" t="str">
        <f>IF([1]DRUM!I589="","",[1]DRUM!I589)</f>
        <v/>
      </c>
      <c r="M612" s="26">
        <f>IF([1]DRUM!J589="","",
IF(AND([1]DRUM!K589="Wooden Drum",[1]DRUM!J589&gt;Max_WD_Capacity),Max_WD_Capacity,
[1]DRUM!J589))</f>
        <v>3000</v>
      </c>
      <c r="N612" s="26" t="str">
        <f>IF([1]DRUM!K589="","",[1]DRUM!K589)</f>
        <v>Wooden Drum</v>
      </c>
      <c r="O612" s="26">
        <f>IF([1]DRUM!L589="","",[1]DRUM!L589)</f>
        <v>300</v>
      </c>
      <c r="P612" s="26">
        <f>IF([1]DRUM!M589="","",[1]DRUM!M589)</f>
        <v>113</v>
      </c>
      <c r="Q612" s="26">
        <f>IF([1]DRUM!N589="","",[1]DRUM!N589)</f>
        <v>2.4598670477608078</v>
      </c>
      <c r="R612" s="26" t="str">
        <f t="shared" si="98"/>
        <v>Local</v>
      </c>
      <c r="S612" s="26">
        <f ca="1">IF(N612="",0,
IF(Knee_Application="YES",Knee_Width,IF(Knee_Application="NO",0,
IF(OR(Cable_Type="OH",SearchData("Conductor",Cable_Desc)),0,
IF(N612="Steel Drum",Knee_Width,
IF(N612="Plywood Drum",0,
IF(Country="UAE",0,
IF(AND(OR(SearchData("LSHF",Cable_Desc),SearchData("LSZH",Cable_Desc),SearchData("LS0H",Cable_Desc),SearchData("LSOH",Cable_Desc)),D.nom&gt;40),Knee_Width,
IF(AND(Country="Egypt",D.nom&gt;60),Knee_Width,
IF(AND(Country&lt;&gt;"Egypt",D.nom&gt;35),Knee_Width,
0))))))))))</f>
        <v>125</v>
      </c>
      <c r="T612" s="118">
        <f t="shared" ca="1" si="93"/>
        <v>8</v>
      </c>
      <c r="U612" s="118">
        <f t="shared" ca="1" si="94"/>
        <v>2</v>
      </c>
      <c r="V612" s="117">
        <f t="shared" ca="1" si="95"/>
        <v>62.490047791085296</v>
      </c>
      <c r="W612" s="64">
        <f t="shared" ca="1" si="96"/>
        <v>0</v>
      </c>
      <c r="X612" s="64">
        <f t="shared" ca="1" si="99"/>
        <v>0</v>
      </c>
      <c r="Y612" s="64">
        <f t="shared" ca="1" si="97"/>
        <v>0</v>
      </c>
      <c r="AM612" s="156"/>
    </row>
    <row r="613" spans="1:39">
      <c r="A613" s="12">
        <f t="shared" ca="1" si="90"/>
        <v>0</v>
      </c>
      <c r="B613" s="12" t="str">
        <f>IF([1]DRUM!A590="","",[1]DRUM!A590)</f>
        <v>Local</v>
      </c>
      <c r="C613" s="12">
        <f t="shared" ca="1" si="91"/>
        <v>1</v>
      </c>
      <c r="D613" s="155">
        <f t="shared" ca="1" si="92"/>
        <v>0</v>
      </c>
      <c r="E613" s="26" t="str">
        <f>IF([1]DRUM!B590="","",[1]DRUM!B590)</f>
        <v>WDB19006L</v>
      </c>
      <c r="F613" s="26">
        <f>IF([1]DRUM!C590="","",[1]DRUM!C590)</f>
        <v>1950</v>
      </c>
      <c r="G613" s="26">
        <f>IF([1]DRUM!D590="","",[1]DRUM!D590)</f>
        <v>1900</v>
      </c>
      <c r="H613" s="26">
        <f>IF([1]DRUM!E590="","",[1]DRUM!E590)</f>
        <v>1100</v>
      </c>
      <c r="I613" s="26">
        <f>IF([1]DRUM!F590="","",[1]DRUM!F590)</f>
        <v>1200</v>
      </c>
      <c r="J613" s="26">
        <f>IF([1]DRUM!G590="","",[1]DRUM!G590)</f>
        <v>1470</v>
      </c>
      <c r="K613" s="26">
        <f>IF([1]DRUM!H590="","",[1]DRUM!H590)</f>
        <v>1470</v>
      </c>
      <c r="L613" s="26" t="str">
        <f>IF([1]DRUM!I590="","",[1]DRUM!I590)</f>
        <v/>
      </c>
      <c r="M613" s="26">
        <f>IF([1]DRUM!J590="","",
IF(AND([1]DRUM!K590="Wooden Drum",[1]DRUM!J590&gt;Max_WD_Capacity),Max_WD_Capacity,
[1]DRUM!J590))</f>
        <v>4500</v>
      </c>
      <c r="N613" s="26" t="str">
        <f>IF([1]DRUM!K590="","",[1]DRUM!K590)</f>
        <v>Wooden Drum</v>
      </c>
      <c r="O613" s="26">
        <f>IF([1]DRUM!L590="","",[1]DRUM!L590)</f>
        <v>300</v>
      </c>
      <c r="P613" s="26">
        <f>IF([1]DRUM!M590="","",[1]DRUM!M590)</f>
        <v>113</v>
      </c>
      <c r="Q613" s="26">
        <f>IF([1]DRUM!N590="","",[1]DRUM!N590)</f>
        <v>2.2619467105846511</v>
      </c>
      <c r="R613" s="26" t="str">
        <f t="shared" si="98"/>
        <v>Local</v>
      </c>
      <c r="S613" s="26">
        <f ca="1">IF(N613="",0,
IF(Knee_Application="YES",Knee_Width,IF(Knee_Application="NO",0,
IF(OR(Cable_Type="OH",SearchData("Conductor",Cable_Desc)),0,
IF(N613="Steel Drum",Knee_Width,
IF(N613="Plywood Drum",0,
IF(Country="UAE",0,
IF(AND(OR(SearchData("LSHF",Cable_Desc),SearchData("LSZH",Cable_Desc),SearchData("LS0H",Cable_Desc),SearchData("LSOH",Cable_Desc)),D.nom&gt;40),Knee_Width,
IF(AND(Country="Egypt",D.nom&gt;60),Knee_Width,
IF(AND(Country&lt;&gt;"Egypt",D.nom&gt;35),Knee_Width,
0))))))))))</f>
        <v>125</v>
      </c>
      <c r="T613" s="118">
        <f t="shared" ca="1" si="93"/>
        <v>8</v>
      </c>
      <c r="U613" s="118">
        <f t="shared" ca="1" si="94"/>
        <v>2</v>
      </c>
      <c r="V613" s="117">
        <f t="shared" ca="1" si="95"/>
        <v>67.516596036828972</v>
      </c>
      <c r="W613" s="64">
        <f t="shared" ca="1" si="96"/>
        <v>0</v>
      </c>
      <c r="X613" s="64">
        <f t="shared" ca="1" si="99"/>
        <v>1</v>
      </c>
      <c r="Y613" s="64">
        <f t="shared" ca="1" si="97"/>
        <v>0</v>
      </c>
      <c r="AM613" s="156"/>
    </row>
    <row r="614" spans="1:39">
      <c r="A614" s="12">
        <f t="shared" ca="1" si="90"/>
        <v>0</v>
      </c>
      <c r="B614" s="12" t="str">
        <f>IF([1]DRUM!A591="","",[1]DRUM!A591)</f>
        <v>Local</v>
      </c>
      <c r="C614" s="12">
        <f t="shared" ca="1" si="91"/>
        <v>1</v>
      </c>
      <c r="D614" s="155">
        <f t="shared" ca="1" si="92"/>
        <v>0</v>
      </c>
      <c r="E614" s="26" t="str">
        <f>IF([1]DRUM!B591="","",[1]DRUM!B591)</f>
        <v>WDB19004L</v>
      </c>
      <c r="F614" s="26">
        <f>IF([1]DRUM!C591="","",[1]DRUM!C591)</f>
        <v>1950</v>
      </c>
      <c r="G614" s="26">
        <f>IF([1]DRUM!D591="","",[1]DRUM!D591)</f>
        <v>1900</v>
      </c>
      <c r="H614" s="26">
        <f>IF([1]DRUM!E591="","",[1]DRUM!E591)</f>
        <v>1050</v>
      </c>
      <c r="I614" s="26">
        <f>IF([1]DRUM!F591="","",[1]DRUM!F591)</f>
        <v>1200</v>
      </c>
      <c r="J614" s="26">
        <f>IF([1]DRUM!G591="","",[1]DRUM!G591)</f>
        <v>1470</v>
      </c>
      <c r="K614" s="26">
        <f>IF([1]DRUM!H591="","",[1]DRUM!H591)</f>
        <v>1470</v>
      </c>
      <c r="L614" s="26" t="str">
        <f>IF([1]DRUM!I591="","",[1]DRUM!I591)</f>
        <v>Supported</v>
      </c>
      <c r="M614" s="26">
        <f>IF([1]DRUM!J591="","",
IF(AND([1]DRUM!K591="Wooden Drum",[1]DRUM!J591&gt;Max_WD_Capacity),Max_WD_Capacity,
[1]DRUM!J591))</f>
        <v>5500</v>
      </c>
      <c r="N614" s="26" t="str">
        <f>IF([1]DRUM!K591="","",[1]DRUM!K591)</f>
        <v>Wooden Drum</v>
      </c>
      <c r="O614" s="26">
        <f>IF([1]DRUM!L591="","",[1]DRUM!L591)</f>
        <v>310</v>
      </c>
      <c r="P614" s="26">
        <f>IF([1]DRUM!M591="","",[1]DRUM!M591)</f>
        <v>113</v>
      </c>
      <c r="Q614" s="26">
        <f>IF([1]DRUM!N591="","",[1]DRUM!N591)</f>
        <v>2.3632630736629219</v>
      </c>
      <c r="R614" s="26" t="str">
        <f t="shared" si="98"/>
        <v>Local</v>
      </c>
      <c r="S614" s="26">
        <f ca="1">IF(N614="",0,
IF(Knee_Application="YES",Knee_Width,IF(Knee_Application="NO",0,
IF(OR(Cable_Type="OH",SearchData("Conductor",Cable_Desc)),0,
IF(N614="Steel Drum",Knee_Width,
IF(N614="Plywood Drum",0,
IF(Country="UAE",0,
IF(AND(OR(SearchData("LSHF",Cable_Desc),SearchData("LSZH",Cable_Desc),SearchData("LS0H",Cable_Desc),SearchData("LSOH",Cable_Desc)),D.nom&gt;40),Knee_Width,
IF(AND(Country="Egypt",D.nom&gt;60),Knee_Width,
IF(AND(Country&lt;&gt;"Egypt",D.nom&gt;35),Knee_Width,
0))))))))))</f>
        <v>125</v>
      </c>
      <c r="T614" s="118">
        <f t="shared" ca="1" si="93"/>
        <v>8</v>
      </c>
      <c r="U614" s="118">
        <f t="shared" ca="1" si="94"/>
        <v>2</v>
      </c>
      <c r="V614" s="117">
        <f t="shared" ca="1" si="95"/>
        <v>65.003321913957137</v>
      </c>
      <c r="W614" s="64">
        <f t="shared" ca="1" si="96"/>
        <v>0</v>
      </c>
      <c r="X614" s="64">
        <f t="shared" ca="1" si="99"/>
        <v>1</v>
      </c>
      <c r="Y614" s="64">
        <f t="shared" ca="1" si="97"/>
        <v>0</v>
      </c>
      <c r="AM614" s="156"/>
    </row>
    <row r="615" spans="1:39">
      <c r="A615" s="12">
        <f t="shared" ca="1" si="90"/>
        <v>0</v>
      </c>
      <c r="B615" s="12" t="str">
        <f>IF([1]DRUM!A592="","",[1]DRUM!A592)</f>
        <v>Local</v>
      </c>
      <c r="C615" s="12">
        <f t="shared" ca="1" si="91"/>
        <v>1</v>
      </c>
      <c r="D615" s="155">
        <f t="shared" ca="1" si="92"/>
        <v>0</v>
      </c>
      <c r="E615" s="26" t="str">
        <f>IF([1]DRUM!B592="","",[1]DRUM!B592)</f>
        <v>WDB19000L</v>
      </c>
      <c r="F615" s="26">
        <f>IF([1]DRUM!C592="","",[1]DRUM!C592)</f>
        <v>1950</v>
      </c>
      <c r="G615" s="26">
        <f>IF([1]DRUM!D592="","",[1]DRUM!D592)</f>
        <v>1900</v>
      </c>
      <c r="H615" s="26">
        <f>IF([1]DRUM!E592="","",[1]DRUM!E592)</f>
        <v>1000</v>
      </c>
      <c r="I615" s="26">
        <f>IF([1]DRUM!F592="","",[1]DRUM!F592)</f>
        <v>1200</v>
      </c>
      <c r="J615" s="26">
        <f>IF([1]DRUM!G592="","",[1]DRUM!G592)</f>
        <v>1470</v>
      </c>
      <c r="K615" s="26">
        <f>IF([1]DRUM!H592="","",[1]DRUM!H592)</f>
        <v>1470</v>
      </c>
      <c r="L615" s="26" t="str">
        <f>IF([1]DRUM!I592="","",[1]DRUM!I592)</f>
        <v>Supported</v>
      </c>
      <c r="M615" s="26">
        <f>IF([1]DRUM!J592="","",
IF(AND([1]DRUM!K592="Wooden Drum",[1]DRUM!J592&gt;Max_WD_Capacity),Max_WD_Capacity,
[1]DRUM!J592))</f>
        <v>5500</v>
      </c>
      <c r="N615" s="26" t="str">
        <f>IF([1]DRUM!K592="","",[1]DRUM!K592)</f>
        <v>Wooden Drum</v>
      </c>
      <c r="O615" s="26">
        <f>IF([1]DRUM!L592="","",[1]DRUM!L592)</f>
        <v>360</v>
      </c>
      <c r="P615" s="26">
        <f>IF([1]DRUM!M592="","",[1]DRUM!M592)</f>
        <v>113</v>
      </c>
      <c r="Q615" s="26">
        <f>IF([1]DRUM!N592="","",[1]DRUM!N592)</f>
        <v>2.4598670477608078</v>
      </c>
      <c r="R615" s="26" t="str">
        <f t="shared" si="98"/>
        <v>Local</v>
      </c>
      <c r="S615" s="26">
        <f ca="1">IF(N615="",0,
IF(Knee_Application="YES",Knee_Width,IF(Knee_Application="NO",0,
IF(OR(Cable_Type="OH",SearchData("Conductor",Cable_Desc)),0,
IF(N615="Steel Drum",Knee_Width,
IF(N615="Plywood Drum",0,
IF(Country="UAE",0,
IF(AND(OR(SearchData("LSHF",Cable_Desc),SearchData("LSZH",Cable_Desc),SearchData("LS0H",Cable_Desc),SearchData("LSOH",Cable_Desc)),D.nom&gt;40),Knee_Width,
IF(AND(Country="Egypt",D.nom&gt;60),Knee_Width,
IF(AND(Country&lt;&gt;"Egypt",D.nom&gt;35),Knee_Width,
0))))))))))</f>
        <v>125</v>
      </c>
      <c r="T615" s="118">
        <f t="shared" ca="1" si="93"/>
        <v>8</v>
      </c>
      <c r="U615" s="118">
        <f t="shared" ca="1" si="94"/>
        <v>2</v>
      </c>
      <c r="V615" s="117">
        <f t="shared" ca="1" si="95"/>
        <v>62.490047791085296</v>
      </c>
      <c r="W615" s="64">
        <f t="shared" ca="1" si="96"/>
        <v>0</v>
      </c>
      <c r="X615" s="64">
        <f t="shared" ca="1" si="99"/>
        <v>1</v>
      </c>
      <c r="Y615" s="64">
        <f t="shared" ca="1" si="97"/>
        <v>0</v>
      </c>
      <c r="AM615" s="156"/>
    </row>
    <row r="616" spans="1:39">
      <c r="A616" s="12">
        <f t="shared" ca="1" si="90"/>
        <v>0</v>
      </c>
      <c r="B616" s="12" t="str">
        <f>IF([1]DRUM!A593="","",[1]DRUM!A593)</f>
        <v>Local</v>
      </c>
      <c r="C616" s="12">
        <f t="shared" ca="1" si="91"/>
        <v>1</v>
      </c>
      <c r="D616" s="155">
        <f t="shared" ca="1" si="92"/>
        <v>0</v>
      </c>
      <c r="E616" s="26" t="str">
        <f>IF([1]DRUM!B593="","",[1]DRUM!B593)</f>
        <v>WDB20009L</v>
      </c>
      <c r="F616" s="26">
        <f>IF([1]DRUM!C593="","",[1]DRUM!C593)</f>
        <v>2050</v>
      </c>
      <c r="G616" s="26">
        <f>IF([1]DRUM!D593="","",[1]DRUM!D593)</f>
        <v>2000</v>
      </c>
      <c r="H616" s="26">
        <f>IF([1]DRUM!E593="","",[1]DRUM!E593)</f>
        <v>1250</v>
      </c>
      <c r="I616" s="26">
        <f>IF([1]DRUM!F593="","",[1]DRUM!F593)</f>
        <v>1200</v>
      </c>
      <c r="J616" s="26">
        <f>IF([1]DRUM!G593="","",[1]DRUM!G593)</f>
        <v>1470</v>
      </c>
      <c r="K616" s="26">
        <f>IF([1]DRUM!H593="","",[1]DRUM!H593)</f>
        <v>1470</v>
      </c>
      <c r="L616" s="26" t="str">
        <f>IF([1]DRUM!I593="","",[1]DRUM!I593)</f>
        <v/>
      </c>
      <c r="M616" s="26">
        <f>IF([1]DRUM!J593="","",
IF(AND([1]DRUM!K593="Wooden Drum",[1]DRUM!J593&gt;Max_WD_Capacity),Max_WD_Capacity,
[1]DRUM!J593))</f>
        <v>4500</v>
      </c>
      <c r="N616" s="26" t="str">
        <f>IF([1]DRUM!K593="","",[1]DRUM!K593)</f>
        <v>Wooden Drum</v>
      </c>
      <c r="O616" s="26">
        <f>IF([1]DRUM!L593="","",[1]DRUM!L593)</f>
        <v>385</v>
      </c>
      <c r="P616" s="26">
        <f>IF([1]DRUM!M593="","",[1]DRUM!M593)</f>
        <v>118</v>
      </c>
      <c r="Q616" s="26">
        <f>IF([1]DRUM!N593="","",[1]DRUM!N593)</f>
        <v>2.2972896279375363</v>
      </c>
      <c r="R616" s="26" t="str">
        <f t="shared" si="98"/>
        <v>Local</v>
      </c>
      <c r="S616" s="26">
        <f ca="1">IF(N616="",0,
IF(Knee_Application="YES",Knee_Width,IF(Knee_Application="NO",0,
IF(OR(Cable_Type="OH",SearchData("Conductor",Cable_Desc)),0,
IF(N616="Steel Drum",Knee_Width,
IF(N616="Plywood Drum",0,
IF(Country="UAE",0,
IF(AND(OR(SearchData("LSHF",Cable_Desc),SearchData("LSZH",Cable_Desc),SearchData("LS0H",Cable_Desc),SearchData("LSOH",Cable_Desc)),D.nom&gt;40),Knee_Width,
IF(AND(Country="Egypt",D.nom&gt;60),Knee_Width,
IF(AND(Country&lt;&gt;"Egypt",D.nom&gt;35),Knee_Width,
0))))))))))</f>
        <v>125</v>
      </c>
      <c r="T616" s="118">
        <f t="shared" ca="1" si="93"/>
        <v>8</v>
      </c>
      <c r="U616" s="118">
        <f t="shared" ca="1" si="94"/>
        <v>2</v>
      </c>
      <c r="V616" s="117">
        <f t="shared" ca="1" si="95"/>
        <v>75.056418405444461</v>
      </c>
      <c r="W616" s="64">
        <f t="shared" ca="1" si="96"/>
        <v>0</v>
      </c>
      <c r="X616" s="64">
        <f t="shared" ca="1" si="99"/>
        <v>1</v>
      </c>
      <c r="Y616" s="64">
        <f t="shared" ca="1" si="97"/>
        <v>0</v>
      </c>
      <c r="AM616" s="156"/>
    </row>
    <row r="617" spans="1:39">
      <c r="A617" s="12">
        <f t="shared" ca="1" si="90"/>
        <v>0</v>
      </c>
      <c r="B617" s="12" t="str">
        <f>IF([1]DRUM!A594="","",[1]DRUM!A594)</f>
        <v>Local</v>
      </c>
      <c r="C617" s="12">
        <f t="shared" ca="1" si="91"/>
        <v>1</v>
      </c>
      <c r="D617" s="155">
        <f t="shared" ca="1" si="92"/>
        <v>0</v>
      </c>
      <c r="E617" s="26" t="str">
        <f>IF([1]DRUM!B594="","",[1]DRUM!B594)</f>
        <v>WDB20000L</v>
      </c>
      <c r="F617" s="26">
        <f>IF([1]DRUM!C594="","",[1]DRUM!C594)</f>
        <v>2050</v>
      </c>
      <c r="G617" s="26">
        <f>IF([1]DRUM!D594="","",[1]DRUM!D594)</f>
        <v>2000</v>
      </c>
      <c r="H617" s="26">
        <f>IF([1]DRUM!E594="","",[1]DRUM!E594)</f>
        <v>1000</v>
      </c>
      <c r="I617" s="26">
        <f>IF([1]DRUM!F594="","",[1]DRUM!F594)</f>
        <v>1200</v>
      </c>
      <c r="J617" s="26">
        <f>IF([1]DRUM!G594="","",[1]DRUM!G594)</f>
        <v>1470</v>
      </c>
      <c r="K617" s="26">
        <f>IF([1]DRUM!H594="","",[1]DRUM!H594)</f>
        <v>1470</v>
      </c>
      <c r="L617" s="26" t="str">
        <f>IF([1]DRUM!I594="","",[1]DRUM!I594)</f>
        <v/>
      </c>
      <c r="M617" s="26">
        <f>IF([1]DRUM!J594="","",
IF(AND([1]DRUM!K594="Wooden Drum",[1]DRUM!J594&gt;Max_WD_Capacity),Max_WD_Capacity,
[1]DRUM!J594))</f>
        <v>4500</v>
      </c>
      <c r="N617" s="26" t="str">
        <f>IF([1]DRUM!K594="","",[1]DRUM!K594)</f>
        <v>Wooden Drum</v>
      </c>
      <c r="O617" s="26">
        <f>IF([1]DRUM!L594="","",[1]DRUM!L594)</f>
        <v>385</v>
      </c>
      <c r="P617" s="26">
        <f>IF([1]DRUM!M594="","",[1]DRUM!M594)</f>
        <v>118</v>
      </c>
      <c r="Q617" s="26">
        <f>IF([1]DRUM!N594="","",[1]DRUM!N594)</f>
        <v>2.8274333882308138</v>
      </c>
      <c r="R617" s="26" t="str">
        <f t="shared" si="98"/>
        <v>Local</v>
      </c>
      <c r="S617" s="26">
        <f ca="1">IF(N617="",0,
IF(Knee_Application="YES",Knee_Width,IF(Knee_Application="NO",0,
IF(OR(Cable_Type="OH",SearchData("Conductor",Cable_Desc)),0,
IF(N617="Steel Drum",Knee_Width,
IF(N617="Plywood Drum",0,
IF(Country="UAE",0,
IF(AND(OR(SearchData("LSHF",Cable_Desc),SearchData("LSZH",Cable_Desc),SearchData("LS0H",Cable_Desc),SearchData("LSOH",Cable_Desc)),D.nom&gt;40),Knee_Width,
IF(AND(Country="Egypt",D.nom&gt;60),Knee_Width,
IF(AND(Country&lt;&gt;"Egypt",D.nom&gt;35),Knee_Width,
0))))))))))</f>
        <v>125</v>
      </c>
      <c r="T617" s="118">
        <f t="shared" ca="1" si="93"/>
        <v>8</v>
      </c>
      <c r="U617" s="118">
        <f t="shared" ca="1" si="94"/>
        <v>3</v>
      </c>
      <c r="V617" s="117">
        <f t="shared" ca="1" si="95"/>
        <v>102.90349568686437</v>
      </c>
      <c r="W617" s="64">
        <f t="shared" ca="1" si="96"/>
        <v>0</v>
      </c>
      <c r="X617" s="64">
        <f t="shared" ca="1" si="99"/>
        <v>1</v>
      </c>
      <c r="Y617" s="64">
        <f t="shared" ca="1" si="97"/>
        <v>0</v>
      </c>
      <c r="AM617" s="156"/>
    </row>
    <row r="618" spans="1:39">
      <c r="A618" s="12">
        <f t="shared" ca="1" si="90"/>
        <v>0</v>
      </c>
      <c r="B618" s="12" t="str">
        <f>IF([1]DRUM!A595="","",[1]DRUM!A595)</f>
        <v>Local</v>
      </c>
      <c r="C618" s="12">
        <f t="shared" ca="1" si="91"/>
        <v>1</v>
      </c>
      <c r="D618" s="155">
        <f t="shared" ca="1" si="92"/>
        <v>0</v>
      </c>
      <c r="E618" s="26" t="str">
        <f>IF([1]DRUM!B595="","",[1]DRUM!B595)</f>
        <v>WDB200015L</v>
      </c>
      <c r="F618" s="26">
        <f>IF([1]DRUM!C595="","",[1]DRUM!C595)</f>
        <v>2050</v>
      </c>
      <c r="G618" s="26">
        <f>IF([1]DRUM!D595="","",[1]DRUM!D595)</f>
        <v>2000</v>
      </c>
      <c r="H618" s="26">
        <f>IF([1]DRUM!E595="","",[1]DRUM!E595)</f>
        <v>800</v>
      </c>
      <c r="I618" s="26">
        <f>IF([1]DRUM!F595="","",[1]DRUM!F595)</f>
        <v>1200</v>
      </c>
      <c r="J618" s="26">
        <f>IF([1]DRUM!G595="","",[1]DRUM!G595)</f>
        <v>1470</v>
      </c>
      <c r="K618" s="26">
        <f>IF([1]DRUM!H595="","",[1]DRUM!H595)</f>
        <v>1470</v>
      </c>
      <c r="L618" s="26" t="str">
        <f>IF([1]DRUM!I595="","",[1]DRUM!I595)</f>
        <v/>
      </c>
      <c r="M618" s="26">
        <f>IF([1]DRUM!J595="","",
IF(AND([1]DRUM!K595="Wooden Drum",[1]DRUM!J595&gt;Max_WD_Capacity),Max_WD_Capacity,
[1]DRUM!J595))</f>
        <v>4500</v>
      </c>
      <c r="N618" s="26" t="str">
        <f>IF([1]DRUM!K595="","",[1]DRUM!K595)</f>
        <v>Wooden Drum</v>
      </c>
      <c r="O618" s="26">
        <f>IF([1]DRUM!L595="","",[1]DRUM!L595)</f>
        <v>290</v>
      </c>
      <c r="P618" s="26">
        <f>IF([1]DRUM!M595="","",[1]DRUM!M595)</f>
        <v>118</v>
      </c>
      <c r="Q618" s="26">
        <f>IF([1]DRUM!N595="","",[1]DRUM!N595)</f>
        <v>3.1667253948185117</v>
      </c>
      <c r="R618" s="26" t="str">
        <f t="shared" si="98"/>
        <v>Local</v>
      </c>
      <c r="S618" s="26">
        <f ca="1">IF(N618="",0,
IF(Knee_Application="YES",Knee_Width,IF(Knee_Application="NO",0,
IF(OR(Cable_Type="OH",SearchData("Conductor",Cable_Desc)),0,
IF(N618="Steel Drum",Knee_Width,
IF(N618="Plywood Drum",0,
IF(Country="UAE",0,
IF(AND(OR(SearchData("LSHF",Cable_Desc),SearchData("LSZH",Cable_Desc),SearchData("LS0H",Cable_Desc),SearchData("LSOH",Cable_Desc)),D.nom&gt;40),Knee_Width,
IF(AND(Country="Egypt",D.nom&gt;60),Knee_Width,
IF(AND(Country&lt;&gt;"Egypt",D.nom&gt;35),Knee_Width,
0))))))))))</f>
        <v>125</v>
      </c>
      <c r="T618" s="118">
        <f t="shared" ca="1" si="93"/>
        <v>8</v>
      </c>
      <c r="U618" s="118">
        <f t="shared" ca="1" si="94"/>
        <v>3</v>
      </c>
      <c r="V618" s="117">
        <f t="shared" ca="1" si="95"/>
        <v>87.823850949633368</v>
      </c>
      <c r="W618" s="64">
        <f t="shared" ca="1" si="96"/>
        <v>0</v>
      </c>
      <c r="X618" s="64">
        <f t="shared" ca="1" si="99"/>
        <v>1</v>
      </c>
      <c r="Y618" s="64">
        <f t="shared" ca="1" si="97"/>
        <v>0</v>
      </c>
      <c r="AM618" s="156"/>
    </row>
    <row r="619" spans="1:39">
      <c r="A619" s="12">
        <f t="shared" ca="1" si="90"/>
        <v>0</v>
      </c>
      <c r="B619" s="12" t="str">
        <f>IF([1]DRUM!A596="","",[1]DRUM!A596)</f>
        <v>Local</v>
      </c>
      <c r="C619" s="12">
        <f t="shared" ca="1" si="91"/>
        <v>1</v>
      </c>
      <c r="D619" s="155">
        <f t="shared" ca="1" si="92"/>
        <v>0</v>
      </c>
      <c r="E619" s="26" t="str">
        <f>IF([1]DRUM!B596="","",[1]DRUM!B596)</f>
        <v>WDB20008L</v>
      </c>
      <c r="F619" s="26">
        <f>IF([1]DRUM!C596="","",[1]DRUM!C596)</f>
        <v>2050</v>
      </c>
      <c r="G619" s="26">
        <f>IF([1]DRUM!D596="","",[1]DRUM!D596)</f>
        <v>2000</v>
      </c>
      <c r="H619" s="26">
        <f>IF([1]DRUM!E596="","",[1]DRUM!E596)</f>
        <v>1200</v>
      </c>
      <c r="I619" s="26">
        <f>IF([1]DRUM!F596="","",[1]DRUM!F596)</f>
        <v>1200</v>
      </c>
      <c r="J619" s="26">
        <f>IF([1]DRUM!G596="","",[1]DRUM!G596)</f>
        <v>1470</v>
      </c>
      <c r="K619" s="26">
        <f>IF([1]DRUM!H596="","",[1]DRUM!H596)</f>
        <v>1470</v>
      </c>
      <c r="L619" s="26" t="str">
        <f>IF([1]DRUM!I596="","",[1]DRUM!I596)</f>
        <v/>
      </c>
      <c r="M619" s="26">
        <f>IF([1]DRUM!J596="","",
IF(AND([1]DRUM!K596="Wooden Drum",[1]DRUM!J596&gt;Max_WD_Capacity),Max_WD_Capacity,
[1]DRUM!J596))</f>
        <v>5000</v>
      </c>
      <c r="N619" s="26" t="str">
        <f>IF([1]DRUM!K596="","",[1]DRUM!K596)</f>
        <v>Wooden Drum</v>
      </c>
      <c r="O619" s="26">
        <f>IF([1]DRUM!L596="","",[1]DRUM!L596)</f>
        <v>385</v>
      </c>
      <c r="P619" s="26">
        <f>IF([1]DRUM!M596="","",[1]DRUM!M596)</f>
        <v>118</v>
      </c>
      <c r="Q619" s="26">
        <f>IF([1]DRUM!N596="","",[1]DRUM!N596)</f>
        <v>2.4127431579569611</v>
      </c>
      <c r="R619" s="26" t="str">
        <f t="shared" si="98"/>
        <v>Local</v>
      </c>
      <c r="S619" s="26">
        <f ca="1">IF(N619="",0,
IF(Knee_Application="YES",Knee_Width,IF(Knee_Application="NO",0,
IF(OR(Cable_Type="OH",SearchData("Conductor",Cable_Desc)),0,
IF(N619="Steel Drum",Knee_Width,
IF(N619="Plywood Drum",0,
IF(Country="UAE",0,
IF(AND(OR(SearchData("LSHF",Cable_Desc),SearchData("LSZH",Cable_Desc),SearchData("LS0H",Cable_Desc),SearchData("LSOH",Cable_Desc)),D.nom&gt;40),Knee_Width,
IF(AND(Country="Egypt",D.nom&gt;60),Knee_Width,
IF(AND(Country&lt;&gt;"Egypt",D.nom&gt;35),Knee_Width,
0))))))))))</f>
        <v>125</v>
      </c>
      <c r="T619" s="118">
        <f t="shared" ca="1" si="93"/>
        <v>8</v>
      </c>
      <c r="U619" s="118">
        <f t="shared" ca="1" si="94"/>
        <v>2</v>
      </c>
      <c r="V619" s="117">
        <f t="shared" ca="1" si="95"/>
        <v>72.543144282572626</v>
      </c>
      <c r="W619" s="64">
        <f t="shared" ca="1" si="96"/>
        <v>0</v>
      </c>
      <c r="X619" s="64">
        <f t="shared" ca="1" si="99"/>
        <v>1</v>
      </c>
      <c r="Y619" s="64">
        <f t="shared" ca="1" si="97"/>
        <v>0</v>
      </c>
      <c r="AM619" s="156"/>
    </row>
    <row r="620" spans="1:39">
      <c r="A620" s="12">
        <f t="shared" ca="1" si="90"/>
        <v>0</v>
      </c>
      <c r="B620" s="12" t="str">
        <f>IF([1]DRUM!A597="","",[1]DRUM!A597)</f>
        <v>Local</v>
      </c>
      <c r="C620" s="12">
        <f t="shared" ca="1" si="91"/>
        <v>1</v>
      </c>
      <c r="D620" s="155">
        <f t="shared" ca="1" si="92"/>
        <v>0</v>
      </c>
      <c r="E620" s="26" t="str">
        <f>IF([1]DRUM!B597="","",[1]DRUM!B597)</f>
        <v>WDB20007L</v>
      </c>
      <c r="F620" s="26">
        <f>IF([1]DRUM!C597="","",[1]DRUM!C597)</f>
        <v>2050</v>
      </c>
      <c r="G620" s="26">
        <f>IF([1]DRUM!D597="","",[1]DRUM!D597)</f>
        <v>2000</v>
      </c>
      <c r="H620" s="26">
        <f>IF([1]DRUM!E597="","",[1]DRUM!E597)</f>
        <v>1100</v>
      </c>
      <c r="I620" s="26">
        <f>IF([1]DRUM!F597="","",[1]DRUM!F597)</f>
        <v>1200</v>
      </c>
      <c r="J620" s="26">
        <f>IF([1]DRUM!G597="","",[1]DRUM!G597)</f>
        <v>1470</v>
      </c>
      <c r="K620" s="26">
        <f>IF([1]DRUM!H597="","",[1]DRUM!H597)</f>
        <v>1470</v>
      </c>
      <c r="L620" s="26" t="str">
        <f>IF([1]DRUM!I597="","",[1]DRUM!I597)</f>
        <v/>
      </c>
      <c r="M620" s="26">
        <f>IF([1]DRUM!J597="","",
IF(AND([1]DRUM!K597="Wooden Drum",[1]DRUM!J597&gt;Max_WD_Capacity),Max_WD_Capacity,
[1]DRUM!J597))</f>
        <v>5000</v>
      </c>
      <c r="N620" s="26" t="str">
        <f>IF([1]DRUM!K597="","",[1]DRUM!K597)</f>
        <v>Wooden Drum</v>
      </c>
      <c r="O620" s="26">
        <f>IF([1]DRUM!L597="","",[1]DRUM!L597)</f>
        <v>385</v>
      </c>
      <c r="P620" s="26">
        <f>IF([1]DRUM!M597="","",[1]DRUM!M597)</f>
        <v>118</v>
      </c>
      <c r="Q620" s="26">
        <f>IF([1]DRUM!N597="","",[1]DRUM!N597)</f>
        <v>2.6295130510546572</v>
      </c>
      <c r="R620" s="26" t="str">
        <f t="shared" si="98"/>
        <v>Local</v>
      </c>
      <c r="S620" s="26">
        <f ca="1">IF(N620="",0,
IF(Knee_Application="YES",Knee_Width,IF(Knee_Application="NO",0,
IF(OR(Cable_Type="OH",SearchData("Conductor",Cable_Desc)),0,
IF(N620="Steel Drum",Knee_Width,
IF(N620="Plywood Drum",0,
IF(Country="UAE",0,
IF(AND(OR(SearchData("LSHF",Cable_Desc),SearchData("LSZH",Cable_Desc),SearchData("LS0H",Cable_Desc),SearchData("LSOH",Cable_Desc)),D.nom&gt;40),Knee_Width,
IF(AND(Country="Egypt",D.nom&gt;60),Knee_Width,
IF(AND(Country&lt;&gt;"Egypt",D.nom&gt;35),Knee_Width,
0))))))))))</f>
        <v>125</v>
      </c>
      <c r="T620" s="118">
        <f t="shared" ca="1" si="93"/>
        <v>8</v>
      </c>
      <c r="U620" s="118">
        <f t="shared" ca="1" si="94"/>
        <v>2</v>
      </c>
      <c r="V620" s="117">
        <f t="shared" ca="1" si="95"/>
        <v>67.516596036828972</v>
      </c>
      <c r="W620" s="64">
        <f t="shared" ca="1" si="96"/>
        <v>0</v>
      </c>
      <c r="X620" s="64">
        <f t="shared" ca="1" si="99"/>
        <v>1</v>
      </c>
      <c r="Y620" s="64">
        <f t="shared" ca="1" si="97"/>
        <v>0</v>
      </c>
      <c r="AM620" s="156"/>
    </row>
    <row r="621" spans="1:39">
      <c r="A621" s="12">
        <f t="shared" ca="1" si="90"/>
        <v>0</v>
      </c>
      <c r="B621" s="12" t="str">
        <f>IF([1]DRUM!A598="","",[1]DRUM!A598)</f>
        <v>Local</v>
      </c>
      <c r="C621" s="12">
        <f t="shared" ca="1" si="91"/>
        <v>1</v>
      </c>
      <c r="D621" s="155">
        <f t="shared" ca="1" si="92"/>
        <v>0</v>
      </c>
      <c r="E621" s="26" t="str">
        <f>IF([1]DRUM!B598="","",[1]DRUM!B598)</f>
        <v>WDB20006L</v>
      </c>
      <c r="F621" s="26">
        <f>IF([1]DRUM!C598="","",[1]DRUM!C598)</f>
        <v>2050</v>
      </c>
      <c r="G621" s="26">
        <f>IF([1]DRUM!D598="","",[1]DRUM!D598)</f>
        <v>2000</v>
      </c>
      <c r="H621" s="26">
        <f>IF([1]DRUM!E598="","",[1]DRUM!E598)</f>
        <v>1050</v>
      </c>
      <c r="I621" s="26">
        <f>IF([1]DRUM!F598="","",[1]DRUM!F598)</f>
        <v>1200</v>
      </c>
      <c r="J621" s="26">
        <f>IF([1]DRUM!G598="","",[1]DRUM!G598)</f>
        <v>1470</v>
      </c>
      <c r="K621" s="26">
        <f>IF([1]DRUM!H598="","",[1]DRUM!H598)</f>
        <v>1470</v>
      </c>
      <c r="L621" s="26" t="str">
        <f>IF([1]DRUM!I598="","",[1]DRUM!I598)</f>
        <v>Supported</v>
      </c>
      <c r="M621" s="26">
        <f>IF([1]DRUM!J598="","",
IF(AND([1]DRUM!K598="Wooden Drum",[1]DRUM!J598&gt;Max_WD_Capacity),Max_WD_Capacity,
[1]DRUM!J598))</f>
        <v>6000</v>
      </c>
      <c r="N621" s="26" t="str">
        <f>IF([1]DRUM!K598="","",[1]DRUM!K598)</f>
        <v>Wooden Drum</v>
      </c>
      <c r="O621" s="26">
        <f>IF([1]DRUM!L598="","",[1]DRUM!L598)</f>
        <v>385</v>
      </c>
      <c r="P621" s="26">
        <f>IF([1]DRUM!M598="","",[1]DRUM!M598)</f>
        <v>118</v>
      </c>
      <c r="Q621" s="26">
        <f>IF([1]DRUM!N598="","",[1]DRUM!N598)</f>
        <v>2.7308294141329279</v>
      </c>
      <c r="R621" s="26" t="str">
        <f t="shared" si="98"/>
        <v>Local</v>
      </c>
      <c r="S621" s="26">
        <f ca="1">IF(N621="",0,
IF(Knee_Application="YES",Knee_Width,IF(Knee_Application="NO",0,
IF(OR(Cable_Type="OH",SearchData("Conductor",Cable_Desc)),0,
IF(N621="Steel Drum",Knee_Width,
IF(N621="Plywood Drum",0,
IF(Country="UAE",0,
IF(AND(OR(SearchData("LSHF",Cable_Desc),SearchData("LSZH",Cable_Desc),SearchData("LS0H",Cable_Desc),SearchData("LSOH",Cable_Desc)),D.nom&gt;40),Knee_Width,
IF(AND(Country="Egypt",D.nom&gt;60),Knee_Width,
IF(AND(Country&lt;&gt;"Egypt",D.nom&gt;35),Knee_Width,
0))))))))))</f>
        <v>125</v>
      </c>
      <c r="T621" s="118">
        <f t="shared" ca="1" si="93"/>
        <v>8</v>
      </c>
      <c r="U621" s="118">
        <f t="shared" ca="1" si="94"/>
        <v>2</v>
      </c>
      <c r="V621" s="117">
        <f t="shared" ca="1" si="95"/>
        <v>65.003321913957137</v>
      </c>
      <c r="W621" s="64">
        <f t="shared" ca="1" si="96"/>
        <v>0</v>
      </c>
      <c r="X621" s="64">
        <f t="shared" ca="1" si="99"/>
        <v>1</v>
      </c>
      <c r="Y621" s="64">
        <f t="shared" ca="1" si="97"/>
        <v>0</v>
      </c>
      <c r="AM621" s="156"/>
    </row>
    <row r="622" spans="1:39">
      <c r="A622" s="12">
        <f t="shared" ca="1" si="90"/>
        <v>0</v>
      </c>
      <c r="B622" s="12" t="str">
        <f>IF([1]DRUM!A599="","",[1]DRUM!A599)</f>
        <v>Local</v>
      </c>
      <c r="C622" s="12">
        <f t="shared" ca="1" si="91"/>
        <v>1</v>
      </c>
      <c r="D622" s="155">
        <f t="shared" ca="1" si="92"/>
        <v>0</v>
      </c>
      <c r="E622" s="26" t="str">
        <f>IF([1]DRUM!B599="","",[1]DRUM!B599)</f>
        <v>WDB20003L</v>
      </c>
      <c r="F622" s="26">
        <f>IF([1]DRUM!C599="","",[1]DRUM!C599)</f>
        <v>2050</v>
      </c>
      <c r="G622" s="26">
        <f>IF([1]DRUM!D599="","",[1]DRUM!D599)</f>
        <v>2000</v>
      </c>
      <c r="H622" s="26">
        <f>IF([1]DRUM!E599="","",[1]DRUM!E599)</f>
        <v>800</v>
      </c>
      <c r="I622" s="26">
        <f>IF([1]DRUM!F599="","",[1]DRUM!F599)</f>
        <v>1200</v>
      </c>
      <c r="J622" s="26">
        <f>IF([1]DRUM!G599="","",[1]DRUM!G599)</f>
        <v>1470</v>
      </c>
      <c r="K622" s="26">
        <f>IF([1]DRUM!H599="","",[1]DRUM!H599)</f>
        <v>1470</v>
      </c>
      <c r="L622" s="26" t="str">
        <f>IF([1]DRUM!I599="","",[1]DRUM!I599)</f>
        <v>Supported</v>
      </c>
      <c r="M622" s="26">
        <f>IF([1]DRUM!J599="","",
IF(AND([1]DRUM!K599="Wooden Drum",[1]DRUM!J599&gt;Max_WD_Capacity),Max_WD_Capacity,
[1]DRUM!J599))</f>
        <v>7500</v>
      </c>
      <c r="N622" s="26" t="str">
        <f>IF([1]DRUM!K599="","",[1]DRUM!K599)</f>
        <v>Wooden Drum</v>
      </c>
      <c r="O622" s="26">
        <f>IF([1]DRUM!L599="","",[1]DRUM!L599)</f>
        <v>385</v>
      </c>
      <c r="P622" s="26">
        <f>IF([1]DRUM!M599="","",[1]DRUM!M599)</f>
        <v>118</v>
      </c>
      <c r="Q622" s="26">
        <f>IF([1]DRUM!N599="","",[1]DRUM!N599)</f>
        <v>3.1667253948185117</v>
      </c>
      <c r="R622" s="26" t="str">
        <f t="shared" si="98"/>
        <v>Local</v>
      </c>
      <c r="S622" s="26">
        <f ca="1">IF(N622="",0,
IF(Knee_Application="YES",Knee_Width,IF(Knee_Application="NO",0,
IF(OR(Cable_Type="OH",SearchData("Conductor",Cable_Desc)),0,
IF(N622="Steel Drum",Knee_Width,
IF(N622="Plywood Drum",0,
IF(Country="UAE",0,
IF(AND(OR(SearchData("LSHF",Cable_Desc),SearchData("LSZH",Cable_Desc),SearchData("LS0H",Cable_Desc),SearchData("LSOH",Cable_Desc)),D.nom&gt;40),Knee_Width,
IF(AND(Country="Egypt",D.nom&gt;60),Knee_Width,
IF(AND(Country&lt;&gt;"Egypt",D.nom&gt;35),Knee_Width,
0))))))))))</f>
        <v>125</v>
      </c>
      <c r="T622" s="118">
        <f t="shared" ca="1" si="93"/>
        <v>8</v>
      </c>
      <c r="U622" s="118">
        <f t="shared" ca="1" si="94"/>
        <v>3</v>
      </c>
      <c r="V622" s="117">
        <f t="shared" ca="1" si="95"/>
        <v>87.823850949633368</v>
      </c>
      <c r="W622" s="64">
        <f t="shared" ca="1" si="96"/>
        <v>0</v>
      </c>
      <c r="X622" s="64">
        <f t="shared" ca="1" si="99"/>
        <v>1</v>
      </c>
      <c r="Y622" s="64">
        <f t="shared" ca="1" si="97"/>
        <v>0</v>
      </c>
      <c r="AM622" s="156"/>
    </row>
    <row r="623" spans="1:39">
      <c r="A623" s="12">
        <f t="shared" ca="1" si="90"/>
        <v>0</v>
      </c>
      <c r="B623" s="12" t="str">
        <f>IF([1]DRUM!A600="","",[1]DRUM!A600)</f>
        <v>Local</v>
      </c>
      <c r="C623" s="12">
        <f t="shared" ca="1" si="91"/>
        <v>1</v>
      </c>
      <c r="D623" s="155">
        <f t="shared" ca="1" si="92"/>
        <v>0</v>
      </c>
      <c r="E623" s="26" t="str">
        <f>IF([1]DRUM!B600="","",[1]DRUM!B600)</f>
        <v>WDB21004L</v>
      </c>
      <c r="F623" s="26">
        <f>IF([1]DRUM!C600="","",[1]DRUM!C600)</f>
        <v>2150</v>
      </c>
      <c r="G623" s="26">
        <f>IF([1]DRUM!D600="","",[1]DRUM!D600)</f>
        <v>2100</v>
      </c>
      <c r="H623" s="26">
        <f>IF([1]DRUM!E600="","",[1]DRUM!E600)</f>
        <v>1450</v>
      </c>
      <c r="I623" s="26">
        <f>IF([1]DRUM!F600="","",[1]DRUM!F600)</f>
        <v>1200</v>
      </c>
      <c r="J623" s="26">
        <f>IF([1]DRUM!G600="","",[1]DRUM!G600)</f>
        <v>1470</v>
      </c>
      <c r="K623" s="26">
        <f>IF([1]DRUM!H600="","",[1]DRUM!H600)</f>
        <v>1470</v>
      </c>
      <c r="L623" s="26" t="str">
        <f>IF([1]DRUM!I600="","",[1]DRUM!I600)</f>
        <v/>
      </c>
      <c r="M623" s="26">
        <f>IF([1]DRUM!J600="","",
IF(AND([1]DRUM!K600="Wooden Drum",[1]DRUM!J600&gt;Max_WD_Capacity),Max_WD_Capacity,
[1]DRUM!J600))</f>
        <v>1500</v>
      </c>
      <c r="N623" s="26" t="str">
        <f>IF([1]DRUM!K600="","",[1]DRUM!K600)</f>
        <v>Wooden Drum</v>
      </c>
      <c r="O623" s="26">
        <f>IF([1]DRUM!L600="","",[1]DRUM!L600)</f>
        <v>430</v>
      </c>
      <c r="P623" s="26">
        <f>IF([1]DRUM!M600="","",[1]DRUM!M600)</f>
        <v>124</v>
      </c>
      <c r="Q623" s="26">
        <f>IF([1]DRUM!N600="","",[1]DRUM!N600)</f>
        <v>2.174767514447534</v>
      </c>
      <c r="R623" s="26" t="str">
        <f t="shared" si="98"/>
        <v>Local</v>
      </c>
      <c r="S623" s="26">
        <f ca="1">IF(N623="",0,
IF(Knee_Application="YES",Knee_Width,IF(Knee_Application="NO",0,
IF(OR(Cable_Type="OH",SearchData("Conductor",Cable_Desc)),0,
IF(N623="Steel Drum",Knee_Width,
IF(N623="Plywood Drum",0,
IF(Country="UAE",0,
IF(AND(OR(SearchData("LSHF",Cable_Desc),SearchData("LSZH",Cable_Desc),SearchData("LS0H",Cable_Desc),SearchData("LSOH",Cable_Desc)),D.nom&gt;40),Knee_Width,
IF(AND(Country="Egypt",D.nom&gt;60),Knee_Width,
IF(AND(Country&lt;&gt;"Egypt",D.nom&gt;35),Knee_Width,
0))))))))))</f>
        <v>125</v>
      </c>
      <c r="T623" s="118">
        <f t="shared" ca="1" si="93"/>
        <v>8</v>
      </c>
      <c r="U623" s="118">
        <f t="shared" ca="1" si="94"/>
        <v>1</v>
      </c>
      <c r="V623" s="117">
        <f t="shared" ca="1" si="95"/>
        <v>39.49861611505375</v>
      </c>
      <c r="W623" s="64">
        <f t="shared" ca="1" si="96"/>
        <v>1</v>
      </c>
      <c r="X623" s="64">
        <f t="shared" ca="1" si="99"/>
        <v>0</v>
      </c>
      <c r="Y623" s="64">
        <f t="shared" ca="1" si="97"/>
        <v>0</v>
      </c>
      <c r="AM623" s="156"/>
    </row>
    <row r="624" spans="1:39">
      <c r="A624" s="12">
        <f t="shared" ca="1" si="90"/>
        <v>0</v>
      </c>
      <c r="B624" s="12" t="str">
        <f>IF([1]DRUM!A601="","",[1]DRUM!A601)</f>
        <v>Local</v>
      </c>
      <c r="C624" s="12">
        <f t="shared" ca="1" si="91"/>
        <v>1</v>
      </c>
      <c r="D624" s="155">
        <f t="shared" ca="1" si="92"/>
        <v>0</v>
      </c>
      <c r="E624" s="26" t="str">
        <f>IF([1]DRUM!B601="","",[1]DRUM!B601)</f>
        <v>WDB210016L</v>
      </c>
      <c r="F624" s="26">
        <f>IF([1]DRUM!C601="","",[1]DRUM!C601)</f>
        <v>2150</v>
      </c>
      <c r="G624" s="26">
        <f>IF([1]DRUM!D601="","",[1]DRUM!D601)</f>
        <v>2100</v>
      </c>
      <c r="H624" s="26">
        <f>IF([1]DRUM!E601="","",[1]DRUM!E601)</f>
        <v>900</v>
      </c>
      <c r="I624" s="26">
        <f>IF([1]DRUM!F601="","",[1]DRUM!F601)</f>
        <v>1200</v>
      </c>
      <c r="J624" s="26">
        <f>IF([1]DRUM!G601="","",[1]DRUM!G601)</f>
        <v>1470</v>
      </c>
      <c r="K624" s="26">
        <f>IF([1]DRUM!H601="","",[1]DRUM!H601)</f>
        <v>1470</v>
      </c>
      <c r="L624" s="26" t="str">
        <f>IF([1]DRUM!I601="","",[1]DRUM!I601)</f>
        <v/>
      </c>
      <c r="M624" s="26">
        <f>IF([1]DRUM!J601="","",
IF(AND([1]DRUM!K601="Wooden Drum",[1]DRUM!J601&gt;Max_WD_Capacity),Max_WD_Capacity,
[1]DRUM!J601))</f>
        <v>3000</v>
      </c>
      <c r="N624" s="26" t="str">
        <f>IF([1]DRUM!K601="","",[1]DRUM!K601)</f>
        <v>Wooden Drum</v>
      </c>
      <c r="O624" s="26">
        <f>IF([1]DRUM!L601="","",[1]DRUM!L601)</f>
        <v>280</v>
      </c>
      <c r="P624" s="26">
        <f>IF([1]DRUM!M601="","",[1]DRUM!M601)</f>
        <v>124</v>
      </c>
      <c r="Q624" s="26">
        <f>IF([1]DRUM!N601="","",[1]DRUM!N601)</f>
        <v>3.3929200658769765</v>
      </c>
      <c r="R624" s="26" t="str">
        <f t="shared" si="98"/>
        <v>Local</v>
      </c>
      <c r="S624" s="26">
        <f ca="1">IF(N624="",0,
IF(Knee_Application="YES",Knee_Width,IF(Knee_Application="NO",0,
IF(OR(Cable_Type="OH",SearchData("Conductor",Cable_Desc)),0,
IF(N624="Steel Drum",Knee_Width,
IF(N624="Plywood Drum",0,
IF(Country="UAE",0,
IF(AND(OR(SearchData("LSHF",Cable_Desc),SearchData("LSZH",Cable_Desc),SearchData("LS0H",Cable_Desc),SearchData("LSOH",Cable_Desc)),D.nom&gt;40),Knee_Width,
IF(AND(Country="Egypt",D.nom&gt;60),Knee_Width,
IF(AND(Country&lt;&gt;"Egypt",D.nom&gt;35),Knee_Width,
0))))))))))</f>
        <v>125</v>
      </c>
      <c r="T624" s="118">
        <f t="shared" ca="1" si="93"/>
        <v>8</v>
      </c>
      <c r="U624" s="118">
        <f t="shared" ca="1" si="94"/>
        <v>3</v>
      </c>
      <c r="V624" s="117">
        <f t="shared" ca="1" si="95"/>
        <v>95.363673318248885</v>
      </c>
      <c r="W624" s="64">
        <f t="shared" ca="1" si="96"/>
        <v>0</v>
      </c>
      <c r="X624" s="64">
        <f t="shared" ca="1" si="99"/>
        <v>0</v>
      </c>
      <c r="Y624" s="64">
        <f t="shared" ca="1" si="97"/>
        <v>0</v>
      </c>
      <c r="AM624" s="156"/>
    </row>
    <row r="625" spans="1:39">
      <c r="A625" s="12">
        <f t="shared" ca="1" si="90"/>
        <v>0</v>
      </c>
      <c r="B625" s="12" t="str">
        <f>IF([1]DRUM!A602="","",[1]DRUM!A602)</f>
        <v>Local</v>
      </c>
      <c r="C625" s="12">
        <f t="shared" ca="1" si="91"/>
        <v>1</v>
      </c>
      <c r="D625" s="155">
        <f t="shared" ca="1" si="92"/>
        <v>0</v>
      </c>
      <c r="E625" s="26" t="str">
        <f>IF([1]DRUM!B602="","",[1]DRUM!B602)</f>
        <v>WDB21007L</v>
      </c>
      <c r="F625" s="26">
        <f>IF([1]DRUM!C602="","",[1]DRUM!C602)</f>
        <v>2150</v>
      </c>
      <c r="G625" s="26">
        <f>IF([1]DRUM!D602="","",[1]DRUM!D602)</f>
        <v>2100</v>
      </c>
      <c r="H625" s="26">
        <f>IF([1]DRUM!E602="","",[1]DRUM!E602)</f>
        <v>850</v>
      </c>
      <c r="I625" s="26">
        <f>IF([1]DRUM!F602="","",[1]DRUM!F602)</f>
        <v>1200</v>
      </c>
      <c r="J625" s="26">
        <f>IF([1]DRUM!G602="","",[1]DRUM!G602)</f>
        <v>1470</v>
      </c>
      <c r="K625" s="26">
        <f>IF([1]DRUM!H602="","",[1]DRUM!H602)</f>
        <v>1470</v>
      </c>
      <c r="L625" s="26" t="str">
        <f>IF([1]DRUM!I602="","",[1]DRUM!I602)</f>
        <v/>
      </c>
      <c r="M625" s="26">
        <f>IF([1]DRUM!J602="","",
IF(AND([1]DRUM!K602="Wooden Drum",[1]DRUM!J602&gt;Max_WD_Capacity),Max_WD_Capacity,
[1]DRUM!J602))</f>
        <v>4000</v>
      </c>
      <c r="N625" s="26" t="str">
        <f>IF([1]DRUM!K602="","",[1]DRUM!K602)</f>
        <v>Wooden Drum</v>
      </c>
      <c r="O625" s="26">
        <f>IF([1]DRUM!L602="","",[1]DRUM!L602)</f>
        <v>430</v>
      </c>
      <c r="P625" s="26">
        <f>IF([1]DRUM!M602="","",[1]DRUM!M602)</f>
        <v>124</v>
      </c>
      <c r="Q625" s="26">
        <f>IF([1]DRUM!N602="","",[1]DRUM!N602)</f>
        <v>3.4753868730337087</v>
      </c>
      <c r="R625" s="26" t="str">
        <f t="shared" si="98"/>
        <v>Local</v>
      </c>
      <c r="S625" s="26">
        <f ca="1">IF(N625="",0,
IF(Knee_Application="YES",Knee_Width,IF(Knee_Application="NO",0,
IF(OR(Cable_Type="OH",SearchData("Conductor",Cable_Desc)),0,
IF(N625="Steel Drum",Knee_Width,
IF(N625="Plywood Drum",0,
IF(Country="UAE",0,
IF(AND(OR(SearchData("LSHF",Cable_Desc),SearchData("LSZH",Cable_Desc),SearchData("LS0H",Cable_Desc),SearchData("LSOH",Cable_Desc)),D.nom&gt;40),Knee_Width,
IF(AND(Country="Egypt",D.nom&gt;60),Knee_Width,
IF(AND(Country&lt;&gt;"Egypt",D.nom&gt;35),Knee_Width,
0))))))))))</f>
        <v>125</v>
      </c>
      <c r="T625" s="118">
        <f t="shared" ca="1" si="93"/>
        <v>8</v>
      </c>
      <c r="U625" s="118">
        <f t="shared" ca="1" si="94"/>
        <v>4</v>
      </c>
      <c r="V625" s="117">
        <f t="shared" ca="1" si="95"/>
        <v>134.3495815122368</v>
      </c>
      <c r="W625" s="64">
        <f t="shared" ca="1" si="96"/>
        <v>0</v>
      </c>
      <c r="X625" s="64">
        <f t="shared" ca="1" si="99"/>
        <v>1</v>
      </c>
      <c r="Y625" s="64">
        <f t="shared" ca="1" si="97"/>
        <v>0</v>
      </c>
      <c r="AM625" s="156"/>
    </row>
    <row r="626" spans="1:39">
      <c r="A626" s="12">
        <f t="shared" ca="1" si="90"/>
        <v>0</v>
      </c>
      <c r="B626" s="12" t="str">
        <f>IF([1]DRUM!A603="","",[1]DRUM!A603)</f>
        <v>Local</v>
      </c>
      <c r="C626" s="12">
        <f t="shared" ca="1" si="91"/>
        <v>1</v>
      </c>
      <c r="D626" s="155">
        <f t="shared" ca="1" si="92"/>
        <v>0</v>
      </c>
      <c r="E626" s="26" t="str">
        <f>IF([1]DRUM!B603="","",[1]DRUM!B603)</f>
        <v>WDB21001L</v>
      </c>
      <c r="F626" s="26">
        <f>IF([1]DRUM!C603="","",[1]DRUM!C603)</f>
        <v>2150</v>
      </c>
      <c r="G626" s="26">
        <f>IF([1]DRUM!D603="","",[1]DRUM!D603)</f>
        <v>2100</v>
      </c>
      <c r="H626" s="26">
        <f>IF([1]DRUM!E603="","",[1]DRUM!E603)</f>
        <v>1000</v>
      </c>
      <c r="I626" s="26">
        <f>IF([1]DRUM!F603="","",[1]DRUM!F603)</f>
        <v>1200</v>
      </c>
      <c r="J626" s="26">
        <f>IF([1]DRUM!G603="","",[1]DRUM!G603)</f>
        <v>1470</v>
      </c>
      <c r="K626" s="26">
        <f>IF([1]DRUM!H603="","",[1]DRUM!H603)</f>
        <v>1470</v>
      </c>
      <c r="L626" s="26" t="str">
        <f>IF([1]DRUM!I603="","",[1]DRUM!I603)</f>
        <v/>
      </c>
      <c r="M626" s="26">
        <f>IF([1]DRUM!J603="","",
IF(AND([1]DRUM!K603="Wooden Drum",[1]DRUM!J603&gt;Max_WD_Capacity),Max_WD_Capacity,
[1]DRUM!J603))</f>
        <v>4800</v>
      </c>
      <c r="N626" s="26" t="str">
        <f>IF([1]DRUM!K603="","",[1]DRUM!K603)</f>
        <v>Wooden Drum</v>
      </c>
      <c r="O626" s="26">
        <f>IF([1]DRUM!L603="","",[1]DRUM!L603)</f>
        <v>430</v>
      </c>
      <c r="P626" s="26">
        <f>IF([1]DRUM!M603="","",[1]DRUM!M603)</f>
        <v>124</v>
      </c>
      <c r="Q626" s="26">
        <f>IF([1]DRUM!N603="","",[1]DRUM!N603)</f>
        <v>3.2138492846223583</v>
      </c>
      <c r="R626" s="26" t="str">
        <f t="shared" si="98"/>
        <v>Local</v>
      </c>
      <c r="S626" s="26">
        <f ca="1">IF(N626="",0,
IF(Knee_Application="YES",Knee_Width,IF(Knee_Application="NO",0,
IF(OR(Cable_Type="OH",SearchData("Conductor",Cable_Desc)),0,
IF(N626="Steel Drum",Knee_Width,
IF(N626="Plywood Drum",0,
IF(Country="UAE",0,
IF(AND(OR(SearchData("LSHF",Cable_Desc),SearchData("LSZH",Cable_Desc),SearchData("LS0H",Cable_Desc),SearchData("LSOH",Cable_Desc)),D.nom&gt;40),Knee_Width,
IF(AND(Country="Egypt",D.nom&gt;60),Knee_Width,
IF(AND(Country&lt;&gt;"Egypt",D.nom&gt;35),Knee_Width,
0))))))))))</f>
        <v>125</v>
      </c>
      <c r="T626" s="118">
        <f t="shared" ca="1" si="93"/>
        <v>8</v>
      </c>
      <c r="U626" s="118">
        <f t="shared" ca="1" si="94"/>
        <v>3</v>
      </c>
      <c r="V626" s="117">
        <f t="shared" ca="1" si="95"/>
        <v>102.90349568686437</v>
      </c>
      <c r="W626" s="64">
        <f t="shared" ca="1" si="96"/>
        <v>0</v>
      </c>
      <c r="X626" s="64">
        <f t="shared" ca="1" si="99"/>
        <v>1</v>
      </c>
      <c r="Y626" s="64">
        <f t="shared" ca="1" si="97"/>
        <v>0</v>
      </c>
      <c r="AM626" s="156"/>
    </row>
    <row r="627" spans="1:39">
      <c r="A627" s="12">
        <f t="shared" ca="1" si="90"/>
        <v>0</v>
      </c>
      <c r="B627" s="12" t="str">
        <f>IF([1]DRUM!A604="","",[1]DRUM!A604)</f>
        <v>Local</v>
      </c>
      <c r="C627" s="12">
        <f t="shared" ca="1" si="91"/>
        <v>1</v>
      </c>
      <c r="D627" s="155">
        <f t="shared" ca="1" si="92"/>
        <v>0</v>
      </c>
      <c r="E627" s="26" t="str">
        <f>IF([1]DRUM!B604="","",[1]DRUM!B604)</f>
        <v>WDB210011L</v>
      </c>
      <c r="F627" s="26">
        <f>IF([1]DRUM!C604="","",[1]DRUM!C604)</f>
        <v>2150</v>
      </c>
      <c r="G627" s="26">
        <f>IF([1]DRUM!D604="","",[1]DRUM!D604)</f>
        <v>2100</v>
      </c>
      <c r="H627" s="26">
        <f>IF([1]DRUM!E604="","",[1]DRUM!E604)</f>
        <v>1100</v>
      </c>
      <c r="I627" s="26">
        <f>IF([1]DRUM!F604="","",[1]DRUM!F604)</f>
        <v>1200</v>
      </c>
      <c r="J627" s="26">
        <f>IF([1]DRUM!G604="","",[1]DRUM!G604)</f>
        <v>1470</v>
      </c>
      <c r="K627" s="26">
        <f>IF([1]DRUM!H604="","",[1]DRUM!H604)</f>
        <v>1470</v>
      </c>
      <c r="L627" s="26" t="str">
        <f>IF([1]DRUM!I604="","",[1]DRUM!I604)</f>
        <v/>
      </c>
      <c r="M627" s="26">
        <f>IF([1]DRUM!J604="","",
IF(AND([1]DRUM!K604="Wooden Drum",[1]DRUM!J604&gt;Max_WD_Capacity),Max_WD_Capacity,
[1]DRUM!J604))</f>
        <v>5000</v>
      </c>
      <c r="N627" s="26" t="str">
        <f>IF([1]DRUM!K604="","",[1]DRUM!K604)</f>
        <v>Wooden Drum</v>
      </c>
      <c r="O627" s="26">
        <f>IF([1]DRUM!L604="","",[1]DRUM!L604)</f>
        <v>350</v>
      </c>
      <c r="P627" s="26">
        <f>IF([1]DRUM!M604="","",[1]DRUM!M604)</f>
        <v>124</v>
      </c>
      <c r="Q627" s="26">
        <f>IF([1]DRUM!N604="","",[1]DRUM!N604)</f>
        <v>3.0159289474462012</v>
      </c>
      <c r="R627" s="26" t="str">
        <f t="shared" si="98"/>
        <v>Local</v>
      </c>
      <c r="S627" s="26">
        <f ca="1">IF(N627="",0,
IF(Knee_Application="YES",Knee_Width,IF(Knee_Application="NO",0,
IF(OR(Cable_Type="OH",SearchData("Conductor",Cable_Desc)),0,
IF(N627="Steel Drum",Knee_Width,
IF(N627="Plywood Drum",0,
IF(Country="UAE",0,
IF(AND(OR(SearchData("LSHF",Cable_Desc),SearchData("LSZH",Cable_Desc),SearchData("LS0H",Cable_Desc),SearchData("LSOH",Cable_Desc)),D.nom&gt;40),Knee_Width,
IF(AND(Country="Egypt",D.nom&gt;60),Knee_Width,
IF(AND(Country&lt;&gt;"Egypt",D.nom&gt;35),Knee_Width,
0))))))))))</f>
        <v>125</v>
      </c>
      <c r="T627" s="118">
        <f t="shared" ca="1" si="93"/>
        <v>8</v>
      </c>
      <c r="U627" s="118">
        <f t="shared" ca="1" si="94"/>
        <v>3</v>
      </c>
      <c r="V627" s="117">
        <f t="shared" ca="1" si="95"/>
        <v>110.44331805547989</v>
      </c>
      <c r="W627" s="64">
        <f t="shared" ca="1" si="96"/>
        <v>0</v>
      </c>
      <c r="X627" s="64">
        <f t="shared" ca="1" si="99"/>
        <v>1</v>
      </c>
      <c r="Y627" s="64">
        <f t="shared" ca="1" si="97"/>
        <v>0</v>
      </c>
      <c r="AM627" s="156"/>
    </row>
    <row r="628" spans="1:39">
      <c r="A628" s="12">
        <f t="shared" ca="1" si="90"/>
        <v>0</v>
      </c>
      <c r="B628" s="12" t="str">
        <f>IF([1]DRUM!A605="","",[1]DRUM!A605)</f>
        <v>Local</v>
      </c>
      <c r="C628" s="12">
        <f t="shared" ca="1" si="91"/>
        <v>1</v>
      </c>
      <c r="D628" s="155">
        <f t="shared" ca="1" si="92"/>
        <v>0</v>
      </c>
      <c r="E628" s="26" t="str">
        <f>IF([1]DRUM!B605="","",[1]DRUM!B605)</f>
        <v>WDB21002L</v>
      </c>
      <c r="F628" s="26">
        <f>IF([1]DRUM!C605="","",[1]DRUM!C605)</f>
        <v>2150</v>
      </c>
      <c r="G628" s="26">
        <f>IF([1]DRUM!D605="","",[1]DRUM!D605)</f>
        <v>2100</v>
      </c>
      <c r="H628" s="26">
        <f>IF([1]DRUM!E605="","",[1]DRUM!E605)</f>
        <v>900</v>
      </c>
      <c r="I628" s="26">
        <f>IF([1]DRUM!F605="","",[1]DRUM!F605)</f>
        <v>1200</v>
      </c>
      <c r="J628" s="26">
        <f>IF([1]DRUM!G605="","",[1]DRUM!G605)</f>
        <v>1470</v>
      </c>
      <c r="K628" s="26">
        <f>IF([1]DRUM!H605="","",[1]DRUM!H605)</f>
        <v>1470</v>
      </c>
      <c r="L628" s="26" t="str">
        <f>IF([1]DRUM!I605="","",[1]DRUM!I605)</f>
        <v/>
      </c>
      <c r="M628" s="26">
        <f>IF([1]DRUM!J605="","",
IF(AND([1]DRUM!K605="Wooden Drum",[1]DRUM!J605&gt;Max_WD_Capacity),Max_WD_Capacity,
[1]DRUM!J605))</f>
        <v>5000</v>
      </c>
      <c r="N628" s="26" t="str">
        <f>IF([1]DRUM!K605="","",[1]DRUM!K605)</f>
        <v>Wooden Drum</v>
      </c>
      <c r="O628" s="26">
        <f>IF([1]DRUM!L605="","",[1]DRUM!L605)</f>
        <v>430</v>
      </c>
      <c r="P628" s="26">
        <f>IF([1]DRUM!M605="","",[1]DRUM!M605)</f>
        <v>124</v>
      </c>
      <c r="Q628" s="26">
        <f>IF([1]DRUM!N605="","",[1]DRUM!N605)</f>
        <v>3.3929200658769765</v>
      </c>
      <c r="R628" s="26" t="str">
        <f t="shared" si="98"/>
        <v>Local</v>
      </c>
      <c r="S628" s="26">
        <f ca="1">IF(N628="",0,
IF(Knee_Application="YES",Knee_Width,IF(Knee_Application="NO",0,
IF(OR(Cable_Type="OH",SearchData("Conductor",Cable_Desc)),0,
IF(N628="Steel Drum",Knee_Width,
IF(N628="Plywood Drum",0,
IF(Country="UAE",0,
IF(AND(OR(SearchData("LSHF",Cable_Desc),SearchData("LSZH",Cable_Desc),SearchData("LS0H",Cable_Desc),SearchData("LSOH",Cable_Desc)),D.nom&gt;40),Knee_Width,
IF(AND(Country="Egypt",D.nom&gt;60),Knee_Width,
IF(AND(Country&lt;&gt;"Egypt",D.nom&gt;35),Knee_Width,
0))))))))))</f>
        <v>125</v>
      </c>
      <c r="T628" s="118">
        <f t="shared" ca="1" si="93"/>
        <v>8</v>
      </c>
      <c r="U628" s="118">
        <f t="shared" ca="1" si="94"/>
        <v>3</v>
      </c>
      <c r="V628" s="117">
        <f t="shared" ca="1" si="95"/>
        <v>95.363673318248885</v>
      </c>
      <c r="W628" s="64">
        <f t="shared" ca="1" si="96"/>
        <v>0</v>
      </c>
      <c r="X628" s="64">
        <f t="shared" ca="1" si="99"/>
        <v>1</v>
      </c>
      <c r="Y628" s="64">
        <f t="shared" ca="1" si="97"/>
        <v>0</v>
      </c>
      <c r="AM628" s="156"/>
    </row>
    <row r="629" spans="1:39">
      <c r="A629" s="12">
        <f t="shared" ca="1" si="90"/>
        <v>0</v>
      </c>
      <c r="B629" s="12" t="str">
        <f>IF([1]DRUM!A606="","",[1]DRUM!A606)</f>
        <v>Local</v>
      </c>
      <c r="C629" s="12">
        <f t="shared" ca="1" si="91"/>
        <v>1</v>
      </c>
      <c r="D629" s="155">
        <f t="shared" ca="1" si="92"/>
        <v>0</v>
      </c>
      <c r="E629" s="26" t="str">
        <f>IF([1]DRUM!B606="","",[1]DRUM!B606)</f>
        <v>WDB21008L</v>
      </c>
      <c r="F629" s="26">
        <f>IF([1]DRUM!C606="","",[1]DRUM!C606)</f>
        <v>2150</v>
      </c>
      <c r="G629" s="26">
        <f>IF([1]DRUM!D606="","",[1]DRUM!D606)</f>
        <v>2100</v>
      </c>
      <c r="H629" s="26">
        <f>IF([1]DRUM!E606="","",[1]DRUM!E606)</f>
        <v>1300</v>
      </c>
      <c r="I629" s="26">
        <f>IF([1]DRUM!F606="","",[1]DRUM!F606)</f>
        <v>1200</v>
      </c>
      <c r="J629" s="26">
        <f>IF([1]DRUM!G606="","",[1]DRUM!G606)</f>
        <v>1470</v>
      </c>
      <c r="K629" s="26">
        <f>IF([1]DRUM!H606="","",[1]DRUM!H606)</f>
        <v>1470</v>
      </c>
      <c r="L629" s="26" t="str">
        <f>IF([1]DRUM!I606="","",[1]DRUM!I606)</f>
        <v>Supported</v>
      </c>
      <c r="M629" s="26">
        <f>IF([1]DRUM!J606="","",
IF(AND([1]DRUM!K606="Wooden Drum",[1]DRUM!J606&gt;Max_WD_Capacity),Max_WD_Capacity,
[1]DRUM!J606))</f>
        <v>6000</v>
      </c>
      <c r="N629" s="26" t="str">
        <f>IF([1]DRUM!K606="","",[1]DRUM!K606)</f>
        <v>Wooden Drum</v>
      </c>
      <c r="O629" s="26">
        <f>IF([1]DRUM!L606="","",[1]DRUM!L606)</f>
        <v>430</v>
      </c>
      <c r="P629" s="26">
        <f>IF([1]DRUM!M606="","",[1]DRUM!M606)</f>
        <v>124</v>
      </c>
      <c r="Q629" s="26">
        <f>IF([1]DRUM!N606="","",[1]DRUM!N606)</f>
        <v>2.5635396053292707</v>
      </c>
      <c r="R629" s="26" t="str">
        <f t="shared" si="98"/>
        <v>Local</v>
      </c>
      <c r="S629" s="26">
        <f ca="1">IF(N629="",0,
IF(Knee_Application="YES",Knee_Width,IF(Knee_Application="NO",0,
IF(OR(Cable_Type="OH",SearchData("Conductor",Cable_Desc)),0,
IF(N629="Steel Drum",Knee_Width,
IF(N629="Plywood Drum",0,
IF(Country="UAE",0,
IF(AND(OR(SearchData("LSHF",Cable_Desc),SearchData("LSZH",Cable_Desc),SearchData("LS0H",Cable_Desc),SearchData("LSOH",Cable_Desc)),D.nom&gt;40),Knee_Width,
IF(AND(Country="Egypt",D.nom&gt;60),Knee_Width,
IF(AND(Country&lt;&gt;"Egypt",D.nom&gt;35),Knee_Width,
0))))))))))</f>
        <v>125</v>
      </c>
      <c r="T629" s="118">
        <f t="shared" ca="1" si="93"/>
        <v>8</v>
      </c>
      <c r="U629" s="118">
        <f t="shared" ca="1" si="94"/>
        <v>2</v>
      </c>
      <c r="V629" s="117">
        <f t="shared" ca="1" si="95"/>
        <v>77.569692528316295</v>
      </c>
      <c r="W629" s="64">
        <f t="shared" ca="1" si="96"/>
        <v>0</v>
      </c>
      <c r="X629" s="64">
        <f t="shared" ca="1" si="99"/>
        <v>1</v>
      </c>
      <c r="Y629" s="64">
        <f t="shared" ca="1" si="97"/>
        <v>0</v>
      </c>
      <c r="AM629" s="156"/>
    </row>
    <row r="630" spans="1:39">
      <c r="A630" s="12">
        <f t="shared" ca="1" si="90"/>
        <v>0</v>
      </c>
      <c r="B630" s="12" t="str">
        <f>IF([1]DRUM!A607="","",[1]DRUM!A607)</f>
        <v>Local</v>
      </c>
      <c r="C630" s="12">
        <f t="shared" ca="1" si="91"/>
        <v>1</v>
      </c>
      <c r="D630" s="155">
        <f t="shared" ca="1" si="92"/>
        <v>0</v>
      </c>
      <c r="E630" s="26" t="str">
        <f>IF([1]DRUM!B607="","",[1]DRUM!B607)</f>
        <v>WDB210010L</v>
      </c>
      <c r="F630" s="26">
        <f>IF([1]DRUM!C607="","",[1]DRUM!C607)</f>
        <v>2150</v>
      </c>
      <c r="G630" s="26">
        <f>IF([1]DRUM!D607="","",[1]DRUM!D607)</f>
        <v>2100</v>
      </c>
      <c r="H630" s="26">
        <f>IF([1]DRUM!E607="","",[1]DRUM!E607)</f>
        <v>850</v>
      </c>
      <c r="I630" s="26">
        <f>IF([1]DRUM!F607="","",[1]DRUM!F607)</f>
        <v>1200</v>
      </c>
      <c r="J630" s="26">
        <f>IF([1]DRUM!G607="","",[1]DRUM!G607)</f>
        <v>1470</v>
      </c>
      <c r="K630" s="26">
        <f>IF([1]DRUM!H607="","",[1]DRUM!H607)</f>
        <v>1470</v>
      </c>
      <c r="L630" s="26" t="str">
        <f>IF([1]DRUM!I607="","",[1]DRUM!I607)</f>
        <v>Supported</v>
      </c>
      <c r="M630" s="26">
        <f>IF([1]DRUM!J607="","",
IF(AND([1]DRUM!K607="Wooden Drum",[1]DRUM!J607&gt;Max_WD_Capacity),Max_WD_Capacity,
[1]DRUM!J607))</f>
        <v>6000</v>
      </c>
      <c r="N630" s="26" t="str">
        <f>IF([1]DRUM!K607="","",[1]DRUM!K607)</f>
        <v>Wooden Drum</v>
      </c>
      <c r="O630" s="26">
        <f>IF([1]DRUM!L607="","",[1]DRUM!L607)</f>
        <v>380</v>
      </c>
      <c r="P630" s="26">
        <f>IF([1]DRUM!M607="","",[1]DRUM!M607)</f>
        <v>124</v>
      </c>
      <c r="Q630" s="26">
        <f>IF([1]DRUM!N607="","",[1]DRUM!N607)</f>
        <v>3.4753868730337087</v>
      </c>
      <c r="R630" s="26" t="str">
        <f t="shared" si="98"/>
        <v>Local</v>
      </c>
      <c r="S630" s="26">
        <f ca="1">IF(N630="",0,
IF(Knee_Application="YES",Knee_Width,IF(Knee_Application="NO",0,
IF(OR(Cable_Type="OH",SearchData("Conductor",Cable_Desc)),0,
IF(N630="Steel Drum",Knee_Width,
IF(N630="Plywood Drum",0,
IF(Country="UAE",0,
IF(AND(OR(SearchData("LSHF",Cable_Desc),SearchData("LSZH",Cable_Desc),SearchData("LS0H",Cable_Desc),SearchData("LSOH",Cable_Desc)),D.nom&gt;40),Knee_Width,
IF(AND(Country="Egypt",D.nom&gt;60),Knee_Width,
IF(AND(Country&lt;&gt;"Egypt",D.nom&gt;35),Knee_Width,
0))))))))))</f>
        <v>125</v>
      </c>
      <c r="T630" s="118">
        <f t="shared" ca="1" si="93"/>
        <v>8</v>
      </c>
      <c r="U630" s="118">
        <f t="shared" ca="1" si="94"/>
        <v>4</v>
      </c>
      <c r="V630" s="117">
        <f t="shared" ca="1" si="95"/>
        <v>134.3495815122368</v>
      </c>
      <c r="W630" s="64">
        <f t="shared" ca="1" si="96"/>
        <v>0</v>
      </c>
      <c r="X630" s="64">
        <f t="shared" ca="1" si="99"/>
        <v>1</v>
      </c>
      <c r="Y630" s="64">
        <f t="shared" ca="1" si="97"/>
        <v>0</v>
      </c>
      <c r="AM630" s="156"/>
    </row>
    <row r="631" spans="1:39">
      <c r="A631" s="12">
        <f t="shared" ca="1" si="90"/>
        <v>0</v>
      </c>
      <c r="B631" s="12" t="str">
        <f>IF([1]DRUM!A608="","",[1]DRUM!A608)</f>
        <v>Local</v>
      </c>
      <c r="C631" s="12">
        <f t="shared" ca="1" si="91"/>
        <v>1</v>
      </c>
      <c r="D631" s="155">
        <f t="shared" ca="1" si="92"/>
        <v>0</v>
      </c>
      <c r="E631" s="26" t="str">
        <f>IF([1]DRUM!B608="","",[1]DRUM!B608)</f>
        <v>WDB22001L</v>
      </c>
      <c r="F631" s="26">
        <f>IF([1]DRUM!C608="","",[1]DRUM!C608)</f>
        <v>2250</v>
      </c>
      <c r="G631" s="26">
        <f>IF([1]DRUM!D608="","",[1]DRUM!D608)</f>
        <v>2200</v>
      </c>
      <c r="H631" s="26">
        <f>IF([1]DRUM!E608="","",[1]DRUM!E608)</f>
        <v>900</v>
      </c>
      <c r="I631" s="26">
        <f>IF([1]DRUM!F608="","",[1]DRUM!F608)</f>
        <v>1200</v>
      </c>
      <c r="J631" s="26">
        <f>IF([1]DRUM!G608="","",[1]DRUM!G608)</f>
        <v>1470</v>
      </c>
      <c r="K631" s="26">
        <f>IF([1]DRUM!H608="","",[1]DRUM!H608)</f>
        <v>1470</v>
      </c>
      <c r="L631" s="26" t="str">
        <f>IF([1]DRUM!I608="","",[1]DRUM!I608)</f>
        <v/>
      </c>
      <c r="M631" s="26">
        <f>IF([1]DRUM!J608="","",
IF(AND([1]DRUM!K608="Wooden Drum",[1]DRUM!J608&gt;Max_WD_Capacity),Max_WD_Capacity,
[1]DRUM!J608))</f>
        <v>3000</v>
      </c>
      <c r="N631" s="26" t="str">
        <f>IF([1]DRUM!K608="","",[1]DRUM!K608)</f>
        <v>Wooden Drum</v>
      </c>
      <c r="O631" s="26">
        <f>IF([1]DRUM!L608="","",[1]DRUM!L608)</f>
        <v>510</v>
      </c>
      <c r="P631" s="26">
        <f>IF([1]DRUM!M608="","",[1]DRUM!M608)</f>
        <v>130</v>
      </c>
      <c r="Q631" s="26">
        <f>IF([1]DRUM!N608="","",[1]DRUM!N608)</f>
        <v>3.7981855181900603</v>
      </c>
      <c r="R631" s="26" t="str">
        <f t="shared" si="98"/>
        <v>Local</v>
      </c>
      <c r="S631" s="26">
        <f ca="1">IF(N631="",0,
IF(Knee_Application="YES",Knee_Width,IF(Knee_Application="NO",0,
IF(OR(Cable_Type="OH",SearchData("Conductor",Cable_Desc)),0,
IF(N631="Steel Drum",Knee_Width,
IF(N631="Plywood Drum",0,
IF(Country="UAE",0,
IF(AND(OR(SearchData("LSHF",Cable_Desc),SearchData("LSZH",Cable_Desc),SearchData("LS0H",Cable_Desc),SearchData("LSOH",Cable_Desc)),D.nom&gt;40),Knee_Width,
IF(AND(Country="Egypt",D.nom&gt;60),Knee_Width,
IF(AND(Country&lt;&gt;"Egypt",D.nom&gt;35),Knee_Width,
0))))))))))</f>
        <v>125</v>
      </c>
      <c r="T631" s="118">
        <f t="shared" ca="1" si="93"/>
        <v>8</v>
      </c>
      <c r="U631" s="118">
        <f t="shared" ca="1" si="94"/>
        <v>4</v>
      </c>
      <c r="V631" s="117">
        <f t="shared" ca="1" si="95"/>
        <v>139.37612975798046</v>
      </c>
      <c r="W631" s="64">
        <f t="shared" ca="1" si="96"/>
        <v>0</v>
      </c>
      <c r="X631" s="64">
        <f t="shared" ca="1" si="99"/>
        <v>0</v>
      </c>
      <c r="Y631" s="64">
        <f t="shared" ca="1" si="97"/>
        <v>0</v>
      </c>
      <c r="AM631" s="156"/>
    </row>
    <row r="632" spans="1:39">
      <c r="A632" s="12">
        <f t="shared" ca="1" si="90"/>
        <v>0</v>
      </c>
      <c r="B632" s="12" t="str">
        <f>IF([1]DRUM!A609="","",[1]DRUM!A609)</f>
        <v>Local</v>
      </c>
      <c r="C632" s="12">
        <f t="shared" ca="1" si="91"/>
        <v>1</v>
      </c>
      <c r="D632" s="155">
        <f t="shared" ca="1" si="92"/>
        <v>0</v>
      </c>
      <c r="E632" s="26" t="str">
        <f>IF([1]DRUM!B609="","",[1]DRUM!B609)</f>
        <v>WDB22005L</v>
      </c>
      <c r="F632" s="26">
        <f>IF([1]DRUM!C609="","",[1]DRUM!C609)</f>
        <v>2250</v>
      </c>
      <c r="G632" s="26">
        <f>IF([1]DRUM!D609="","",[1]DRUM!D609)</f>
        <v>2200</v>
      </c>
      <c r="H632" s="26">
        <f>IF([1]DRUM!E609="","",[1]DRUM!E609)</f>
        <v>950</v>
      </c>
      <c r="I632" s="26">
        <f>IF([1]DRUM!F609="","",[1]DRUM!F609)</f>
        <v>1200</v>
      </c>
      <c r="J632" s="26">
        <f>IF([1]DRUM!G609="","",[1]DRUM!G609)</f>
        <v>1470</v>
      </c>
      <c r="K632" s="26">
        <f>IF([1]DRUM!H609="","",[1]DRUM!H609)</f>
        <v>1470</v>
      </c>
      <c r="L632" s="26" t="str">
        <f>IF([1]DRUM!I609="","",[1]DRUM!I609)</f>
        <v/>
      </c>
      <c r="M632" s="26">
        <f>IF([1]DRUM!J609="","",
IF(AND([1]DRUM!K609="Wooden Drum",[1]DRUM!J609&gt;Max_WD_Capacity),Max_WD_Capacity,
[1]DRUM!J609))</f>
        <v>3500</v>
      </c>
      <c r="N632" s="26" t="str">
        <f>IF([1]DRUM!K609="","",[1]DRUM!K609)</f>
        <v>Wooden Drum</v>
      </c>
      <c r="O632" s="26">
        <f>IF([1]DRUM!L609="","",[1]DRUM!L609)</f>
        <v>356</v>
      </c>
      <c r="P632" s="26">
        <f>IF([1]DRUM!M609="","",[1]DRUM!M609)</f>
        <v>130</v>
      </c>
      <c r="Q632" s="26">
        <f>IF([1]DRUM!N609="","",[1]DRUM!N609)</f>
        <v>3.7110063220529432</v>
      </c>
      <c r="R632" s="26" t="str">
        <f t="shared" si="98"/>
        <v>Local</v>
      </c>
      <c r="S632" s="26">
        <f ca="1">IF(N632="",0,
IF(Knee_Application="YES",Knee_Width,IF(Knee_Application="NO",0,
IF(OR(Cable_Type="OH",SearchData("Conductor",Cable_Desc)),0,
IF(N632="Steel Drum",Knee_Width,
IF(N632="Plywood Drum",0,
IF(Country="UAE",0,
IF(AND(OR(SearchData("LSHF",Cable_Desc),SearchData("LSZH",Cable_Desc),SearchData("LS0H",Cable_Desc),SearchData("LSOH",Cable_Desc)),D.nom&gt;40),Knee_Width,
IF(AND(Country="Egypt",D.nom&gt;60),Knee_Width,
IF(AND(Country&lt;&gt;"Egypt",D.nom&gt;35),Knee_Width,
0))))))))))</f>
        <v>125</v>
      </c>
      <c r="T632" s="118">
        <f t="shared" ca="1" si="93"/>
        <v>8</v>
      </c>
      <c r="U632" s="118">
        <f t="shared" ca="1" si="94"/>
        <v>4</v>
      </c>
      <c r="V632" s="117">
        <f t="shared" ca="1" si="95"/>
        <v>144.40267800372413</v>
      </c>
      <c r="W632" s="64">
        <f t="shared" ca="1" si="96"/>
        <v>0</v>
      </c>
      <c r="X632" s="64">
        <f t="shared" ca="1" si="99"/>
        <v>1</v>
      </c>
      <c r="Y632" s="64">
        <f t="shared" ca="1" si="97"/>
        <v>0</v>
      </c>
      <c r="AM632" s="156"/>
    </row>
    <row r="633" spans="1:39">
      <c r="A633" s="12">
        <f t="shared" ca="1" si="90"/>
        <v>0</v>
      </c>
      <c r="B633" s="12" t="str">
        <f>IF([1]DRUM!A610="","",[1]DRUM!A610)</f>
        <v>Local</v>
      </c>
      <c r="C633" s="12">
        <f t="shared" ca="1" si="91"/>
        <v>1</v>
      </c>
      <c r="D633" s="155">
        <f t="shared" ca="1" si="92"/>
        <v>0</v>
      </c>
      <c r="E633" s="26" t="str">
        <f>IF([1]DRUM!B610="","",[1]DRUM!B610)</f>
        <v>WDB220015L</v>
      </c>
      <c r="F633" s="26">
        <f>IF([1]DRUM!C610="","",[1]DRUM!C610)</f>
        <v>2250</v>
      </c>
      <c r="G633" s="26">
        <f>IF([1]DRUM!D610="","",[1]DRUM!D610)</f>
        <v>2200</v>
      </c>
      <c r="H633" s="26">
        <f>IF([1]DRUM!E610="","",[1]DRUM!E610)</f>
        <v>1100</v>
      </c>
      <c r="I633" s="26">
        <f>IF([1]DRUM!F610="","",[1]DRUM!F610)</f>
        <v>1200</v>
      </c>
      <c r="J633" s="26">
        <f>IF([1]DRUM!G610="","",[1]DRUM!G610)</f>
        <v>1470</v>
      </c>
      <c r="K633" s="26">
        <f>IF([1]DRUM!H610="","",[1]DRUM!H610)</f>
        <v>1470</v>
      </c>
      <c r="L633" s="26" t="str">
        <f>IF([1]DRUM!I610="","",[1]DRUM!I610)</f>
        <v/>
      </c>
      <c r="M633" s="26">
        <f>IF([1]DRUM!J610="","",
IF(AND([1]DRUM!K610="Wooden Drum",[1]DRUM!J610&gt;Max_WD_Capacity),Max_WD_Capacity,
[1]DRUM!J610))</f>
        <v>4500</v>
      </c>
      <c r="N633" s="26" t="str">
        <f>IF([1]DRUM!K610="","",[1]DRUM!K610)</f>
        <v>Wooden Drum</v>
      </c>
      <c r="O633" s="26">
        <f>IF([1]DRUM!L610="","",[1]DRUM!L610)</f>
        <v>350</v>
      </c>
      <c r="P633" s="26">
        <f>IF([1]DRUM!M610="","",[1]DRUM!M610)</f>
        <v>130</v>
      </c>
      <c r="Q633" s="26">
        <f>IF([1]DRUM!N610="","",[1]DRUM!N610)</f>
        <v>3.4211943997592851</v>
      </c>
      <c r="R633" s="26" t="str">
        <f t="shared" si="98"/>
        <v>Local</v>
      </c>
      <c r="S633" s="26">
        <f ca="1">IF(N633="",0,
IF(Knee_Application="YES",Knee_Width,IF(Knee_Application="NO",0,
IF(OR(Cable_Type="OH",SearchData("Conductor",Cable_Desc)),0,
IF(N633="Steel Drum",Knee_Width,
IF(N633="Plywood Drum",0,
IF(Country="UAE",0,
IF(AND(OR(SearchData("LSHF",Cable_Desc),SearchData("LSZH",Cable_Desc),SearchData("LS0H",Cable_Desc),SearchData("LSOH",Cable_Desc)),D.nom&gt;40),Knee_Width,
IF(AND(Country="Egypt",D.nom&gt;60),Knee_Width,
IF(AND(Country&lt;&gt;"Egypt",D.nom&gt;35),Knee_Width,
0))))))))))</f>
        <v>125</v>
      </c>
      <c r="T633" s="118">
        <f t="shared" ca="1" si="93"/>
        <v>8</v>
      </c>
      <c r="U633" s="118">
        <f t="shared" ca="1" si="94"/>
        <v>3</v>
      </c>
      <c r="V633" s="117">
        <f t="shared" ca="1" si="95"/>
        <v>110.44331805547989</v>
      </c>
      <c r="W633" s="64">
        <f t="shared" ca="1" si="96"/>
        <v>0</v>
      </c>
      <c r="X633" s="64">
        <f t="shared" ca="1" si="99"/>
        <v>1</v>
      </c>
      <c r="Y633" s="64">
        <f t="shared" ca="1" si="97"/>
        <v>0</v>
      </c>
      <c r="AM633" s="156"/>
    </row>
    <row r="634" spans="1:39">
      <c r="A634" s="12">
        <f t="shared" ca="1" si="90"/>
        <v>0</v>
      </c>
      <c r="B634" s="12" t="str">
        <f>IF([1]DRUM!A611="","",[1]DRUM!A611)</f>
        <v>Local</v>
      </c>
      <c r="C634" s="12">
        <f t="shared" ca="1" si="91"/>
        <v>1</v>
      </c>
      <c r="D634" s="155">
        <f t="shared" ca="1" si="92"/>
        <v>0</v>
      </c>
      <c r="E634" s="26" t="str">
        <f>IF([1]DRUM!B611="","",[1]DRUM!B611)</f>
        <v>WDB22009L</v>
      </c>
      <c r="F634" s="26">
        <f>IF([1]DRUM!C611="","",[1]DRUM!C611)</f>
        <v>2250</v>
      </c>
      <c r="G634" s="26">
        <f>IF([1]DRUM!D611="","",[1]DRUM!D611)</f>
        <v>2200</v>
      </c>
      <c r="H634" s="26">
        <f>IF([1]DRUM!E611="","",[1]DRUM!E611)</f>
        <v>900</v>
      </c>
      <c r="I634" s="26">
        <f>IF([1]DRUM!F611="","",[1]DRUM!F611)</f>
        <v>1200</v>
      </c>
      <c r="J634" s="26">
        <f>IF([1]DRUM!G611="","",[1]DRUM!G611)</f>
        <v>1470</v>
      </c>
      <c r="K634" s="26">
        <f>IF([1]DRUM!H611="","",[1]DRUM!H611)</f>
        <v>1470</v>
      </c>
      <c r="L634" s="26" t="str">
        <f>IF([1]DRUM!I611="","",[1]DRUM!I611)</f>
        <v/>
      </c>
      <c r="M634" s="26">
        <f>IF([1]DRUM!J611="","",
IF(AND([1]DRUM!K611="Wooden Drum",[1]DRUM!J611&gt;Max_WD_Capacity),Max_WD_Capacity,
[1]DRUM!J611))</f>
        <v>4500</v>
      </c>
      <c r="N634" s="26" t="str">
        <f>IF([1]DRUM!K611="","",[1]DRUM!K611)</f>
        <v>Wooden Drum</v>
      </c>
      <c r="O634" s="26">
        <f>IF([1]DRUM!L611="","",[1]DRUM!L611)</f>
        <v>350</v>
      </c>
      <c r="P634" s="26">
        <f>IF([1]DRUM!M611="","",[1]DRUM!M611)</f>
        <v>130</v>
      </c>
      <c r="Q634" s="26">
        <f>IF([1]DRUM!N611="","",[1]DRUM!N611)</f>
        <v>3.7981855181900603</v>
      </c>
      <c r="R634" s="26" t="str">
        <f t="shared" si="98"/>
        <v>Local</v>
      </c>
      <c r="S634" s="26">
        <f ca="1">IF(N634="",0,
IF(Knee_Application="YES",Knee_Width,IF(Knee_Application="NO",0,
IF(OR(Cable_Type="OH",SearchData("Conductor",Cable_Desc)),0,
IF(N634="Steel Drum",Knee_Width,
IF(N634="Plywood Drum",0,
IF(Country="UAE",0,
IF(AND(OR(SearchData("LSHF",Cable_Desc),SearchData("LSZH",Cable_Desc),SearchData("LS0H",Cable_Desc),SearchData("LSOH",Cable_Desc)),D.nom&gt;40),Knee_Width,
IF(AND(Country="Egypt",D.nom&gt;60),Knee_Width,
IF(AND(Country&lt;&gt;"Egypt",D.nom&gt;35),Knee_Width,
0))))))))))</f>
        <v>125</v>
      </c>
      <c r="T634" s="118">
        <f t="shared" ca="1" si="93"/>
        <v>8</v>
      </c>
      <c r="U634" s="118">
        <f t="shared" ca="1" si="94"/>
        <v>4</v>
      </c>
      <c r="V634" s="117">
        <f t="shared" ca="1" si="95"/>
        <v>139.37612975798046</v>
      </c>
      <c r="W634" s="64">
        <f t="shared" ca="1" si="96"/>
        <v>0</v>
      </c>
      <c r="X634" s="64">
        <f t="shared" ca="1" si="99"/>
        <v>1</v>
      </c>
      <c r="Y634" s="64">
        <f t="shared" ca="1" si="97"/>
        <v>0</v>
      </c>
      <c r="AM634" s="156"/>
    </row>
    <row r="635" spans="1:39">
      <c r="A635" s="12">
        <f t="shared" ca="1" si="90"/>
        <v>0</v>
      </c>
      <c r="B635" s="12" t="str">
        <f>IF([1]DRUM!A612="","",[1]DRUM!A612)</f>
        <v>Local</v>
      </c>
      <c r="C635" s="12">
        <f t="shared" ca="1" si="91"/>
        <v>1</v>
      </c>
      <c r="D635" s="155">
        <f t="shared" ca="1" si="92"/>
        <v>0</v>
      </c>
      <c r="E635" s="26" t="str">
        <f>IF([1]DRUM!B612="","",[1]DRUM!B612)</f>
        <v>WDB23005L</v>
      </c>
      <c r="F635" s="26">
        <f>IF([1]DRUM!C612="","",[1]DRUM!C612)</f>
        <v>2350</v>
      </c>
      <c r="G635" s="26">
        <f>IF([1]DRUM!D612="","",[1]DRUM!D612)</f>
        <v>2300</v>
      </c>
      <c r="H635" s="26">
        <f>IF([1]DRUM!E612="","",[1]DRUM!E612)</f>
        <v>950</v>
      </c>
      <c r="I635" s="26">
        <f>IF([1]DRUM!F612="","",[1]DRUM!F612)</f>
        <v>1200</v>
      </c>
      <c r="J635" s="26">
        <f>IF([1]DRUM!G612="","",[1]DRUM!G612)</f>
        <v>1470</v>
      </c>
      <c r="K635" s="26">
        <f>IF([1]DRUM!H612="","",[1]DRUM!H612)</f>
        <v>1470</v>
      </c>
      <c r="L635" s="26" t="str">
        <f>IF([1]DRUM!I612="","",[1]DRUM!I612)</f>
        <v/>
      </c>
      <c r="M635" s="26">
        <f>IF([1]DRUM!J612="","",
IF(AND([1]DRUM!K612="Wooden Drum",[1]DRUM!J612&gt;Max_WD_Capacity),Max_WD_Capacity,
[1]DRUM!J612))</f>
        <v>3000</v>
      </c>
      <c r="N635" s="26" t="str">
        <f>IF([1]DRUM!K612="","",[1]DRUM!K612)</f>
        <v>Wooden Drum</v>
      </c>
      <c r="O635" s="26">
        <f>IF([1]DRUM!L612="","",[1]DRUM!L612)</f>
        <v>372</v>
      </c>
      <c r="P635" s="26">
        <f>IF([1]DRUM!M612="","",[1]DRUM!M612)</f>
        <v>136</v>
      </c>
      <c r="Q635" s="26">
        <f>IF([1]DRUM!N612="","",[1]DRUM!N612)</f>
        <v>4.1351213302875651</v>
      </c>
      <c r="R635" s="26" t="str">
        <f t="shared" si="98"/>
        <v>Local</v>
      </c>
      <c r="S635" s="26">
        <f ca="1">IF(N635="",0,
IF(Knee_Application="YES",Knee_Width,IF(Knee_Application="NO",0,
IF(OR(Cable_Type="OH",SearchData("Conductor",Cable_Desc)),0,
IF(N635="Steel Drum",Knee_Width,
IF(N635="Plywood Drum",0,
IF(Country="UAE",0,
IF(AND(OR(SearchData("LSHF",Cable_Desc),SearchData("LSZH",Cable_Desc),SearchData("LS0H",Cable_Desc),SearchData("LSOH",Cable_Desc)),D.nom&gt;40),Knee_Width,
IF(AND(Country="Egypt",D.nom&gt;60),Knee_Width,
IF(AND(Country&lt;&gt;"Egypt",D.nom&gt;35),Knee_Width,
0))))))))))</f>
        <v>125</v>
      </c>
      <c r="T635" s="118">
        <f t="shared" ca="1" si="93"/>
        <v>8</v>
      </c>
      <c r="U635" s="118">
        <f t="shared" ca="1" si="94"/>
        <v>4</v>
      </c>
      <c r="V635" s="117">
        <f t="shared" ca="1" si="95"/>
        <v>144.40267800372413</v>
      </c>
      <c r="W635" s="64">
        <f t="shared" ca="1" si="96"/>
        <v>0</v>
      </c>
      <c r="X635" s="64">
        <f t="shared" ca="1" si="99"/>
        <v>0</v>
      </c>
      <c r="Y635" s="64">
        <f t="shared" ca="1" si="97"/>
        <v>0</v>
      </c>
      <c r="AM635" s="156"/>
    </row>
    <row r="636" spans="1:39">
      <c r="A636" s="12">
        <f t="shared" ca="1" si="90"/>
        <v>0</v>
      </c>
      <c r="B636" s="12" t="str">
        <f>IF([1]DRUM!A613="","",[1]DRUM!A613)</f>
        <v>Local</v>
      </c>
      <c r="C636" s="12">
        <f t="shared" ca="1" si="91"/>
        <v>1</v>
      </c>
      <c r="D636" s="155">
        <f t="shared" ca="1" si="92"/>
        <v>0</v>
      </c>
      <c r="E636" s="26" t="str">
        <f>IF([1]DRUM!B613="","",[1]DRUM!B613)</f>
        <v>WDB23004L</v>
      </c>
      <c r="F636" s="26">
        <f>IF([1]DRUM!C613="","",[1]DRUM!C613)</f>
        <v>2350</v>
      </c>
      <c r="G636" s="26">
        <f>IF([1]DRUM!D613="","",[1]DRUM!D613)</f>
        <v>2300</v>
      </c>
      <c r="H636" s="26">
        <f>IF([1]DRUM!E613="","",[1]DRUM!E613)</f>
        <v>1000</v>
      </c>
      <c r="I636" s="26">
        <f>IF([1]DRUM!F613="","",[1]DRUM!F613)</f>
        <v>1200</v>
      </c>
      <c r="J636" s="26">
        <f>IF([1]DRUM!G613="","",[1]DRUM!G613)</f>
        <v>1470</v>
      </c>
      <c r="K636" s="26">
        <f>IF([1]DRUM!H613="","",[1]DRUM!H613)</f>
        <v>1470</v>
      </c>
      <c r="L636" s="26" t="str">
        <f>IF([1]DRUM!I613="","",[1]DRUM!I613)</f>
        <v/>
      </c>
      <c r="M636" s="26">
        <f>IF([1]DRUM!J613="","",
IF(AND([1]DRUM!K613="Wooden Drum",[1]DRUM!J613&gt;Max_WD_Capacity),Max_WD_Capacity,
[1]DRUM!J613))</f>
        <v>4000</v>
      </c>
      <c r="N636" s="26" t="str">
        <f>IF([1]DRUM!K613="","",[1]DRUM!K613)</f>
        <v>Wooden Drum</v>
      </c>
      <c r="O636" s="26">
        <f>IF([1]DRUM!L613="","",[1]DRUM!L613)</f>
        <v>404</v>
      </c>
      <c r="P636" s="26">
        <f>IF([1]DRUM!M613="","",[1]DRUM!M613)</f>
        <v>136</v>
      </c>
      <c r="Q636" s="26">
        <f>IF([1]DRUM!N613="","",[1]DRUM!N613)</f>
        <v>4.0432297451700636</v>
      </c>
      <c r="R636" s="26" t="str">
        <f t="shared" si="98"/>
        <v>Local</v>
      </c>
      <c r="S636" s="26">
        <f ca="1">IF(N636="",0,
IF(Knee_Application="YES",Knee_Width,IF(Knee_Application="NO",0,
IF(OR(Cable_Type="OH",SearchData("Conductor",Cable_Desc)),0,
IF(N636="Steel Drum",Knee_Width,
IF(N636="Plywood Drum",0,
IF(Country="UAE",0,
IF(AND(OR(SearchData("LSHF",Cable_Desc),SearchData("LSZH",Cable_Desc),SearchData("LS0H",Cable_Desc),SearchData("LSOH",Cable_Desc)),D.nom&gt;40),Knee_Width,
IF(AND(Country="Egypt",D.nom&gt;60),Knee_Width,
IF(AND(Country&lt;&gt;"Egypt",D.nom&gt;35),Knee_Width,
0))))))))))</f>
        <v>125</v>
      </c>
      <c r="T636" s="118">
        <f t="shared" ca="1" si="93"/>
        <v>8</v>
      </c>
      <c r="U636" s="118">
        <f t="shared" ca="1" si="94"/>
        <v>4</v>
      </c>
      <c r="V636" s="117">
        <f t="shared" ca="1" si="95"/>
        <v>149.4292262494678</v>
      </c>
      <c r="W636" s="64">
        <f t="shared" ca="1" si="96"/>
        <v>0</v>
      </c>
      <c r="X636" s="64">
        <f t="shared" ca="1" si="99"/>
        <v>1</v>
      </c>
      <c r="Y636" s="64">
        <f t="shared" ca="1" si="97"/>
        <v>0</v>
      </c>
      <c r="AM636" s="156"/>
    </row>
    <row r="637" spans="1:39">
      <c r="A637" s="12">
        <f t="shared" ca="1" si="90"/>
        <v>0</v>
      </c>
      <c r="B637" s="12" t="str">
        <f>IF([1]DRUM!A614="","",[1]DRUM!A614)</f>
        <v>Local</v>
      </c>
      <c r="C637" s="12">
        <f t="shared" ca="1" si="91"/>
        <v>1</v>
      </c>
      <c r="D637" s="155">
        <f t="shared" ca="1" si="92"/>
        <v>0</v>
      </c>
      <c r="E637" s="26" t="str">
        <f>IF([1]DRUM!B614="","",[1]DRUM!B614)</f>
        <v>WDB24008L</v>
      </c>
      <c r="F637" s="26">
        <f>IF([1]DRUM!C614="","",[1]DRUM!C614)</f>
        <v>2450</v>
      </c>
      <c r="G637" s="26">
        <f>IF([1]DRUM!D614="","",[1]DRUM!D614)</f>
        <v>2400</v>
      </c>
      <c r="H637" s="26">
        <f>IF([1]DRUM!E614="","",[1]DRUM!E614)</f>
        <v>1800</v>
      </c>
      <c r="I637" s="26">
        <f>IF([1]DRUM!F614="","",[1]DRUM!F614)</f>
        <v>1300</v>
      </c>
      <c r="J637" s="26">
        <f>IF([1]DRUM!G614="","",[1]DRUM!G614)</f>
        <v>1500</v>
      </c>
      <c r="K637" s="26">
        <f>IF([1]DRUM!H614="","",[1]DRUM!H614)</f>
        <v>1500</v>
      </c>
      <c r="L637" s="26" t="str">
        <f>IF([1]DRUM!I614="","",[1]DRUM!I614)</f>
        <v/>
      </c>
      <c r="M637" s="26">
        <f>IF([1]DRUM!J614="","",
IF(AND([1]DRUM!K614="Wooden Drum",[1]DRUM!J614&gt;Max_WD_Capacity),Max_WD_Capacity,
[1]DRUM!J614))</f>
        <v>1000</v>
      </c>
      <c r="N637" s="26" t="str">
        <f>IF([1]DRUM!K614="","",[1]DRUM!K614)</f>
        <v>Wooden Drum</v>
      </c>
      <c r="O637" s="26">
        <f>IF([1]DRUM!L614="","",[1]DRUM!L614)</f>
        <v>466</v>
      </c>
      <c r="P637" s="26">
        <f>IF([1]DRUM!M614="","",[1]DRUM!M614)</f>
        <v>144</v>
      </c>
      <c r="Q637" s="26">
        <f>IF([1]DRUM!N614="","",[1]DRUM!N614)</f>
        <v>2.5729643832900404</v>
      </c>
      <c r="R637" s="26" t="str">
        <f t="shared" si="98"/>
        <v>Local</v>
      </c>
      <c r="S637" s="26">
        <f ca="1">IF(N637="",0,
IF(Knee_Application="YES",Knee_Width,IF(Knee_Application="NO",0,
IF(OR(Cable_Type="OH",SearchData("Conductor",Cable_Desc)),0,
IF(N637="Steel Drum",Knee_Width,
IF(N637="Plywood Drum",0,
IF(Country="UAE",0,
IF(AND(OR(SearchData("LSHF",Cable_Desc),SearchData("LSZH",Cable_Desc),SearchData("LS0H",Cable_Desc),SearchData("LSOH",Cable_Desc)),D.nom&gt;40),Knee_Width,
IF(AND(Country="Egypt",D.nom&gt;60),Knee_Width,
IF(AND(Country&lt;&gt;"Egypt",D.nom&gt;35),Knee_Width,
0))))))))))</f>
        <v>125</v>
      </c>
      <c r="T637" s="118">
        <f t="shared" ca="1" si="93"/>
        <v>9</v>
      </c>
      <c r="U637" s="118">
        <f t="shared" ca="1" si="94"/>
        <v>1</v>
      </c>
      <c r="V637" s="117">
        <f t="shared" ca="1" si="95"/>
        <v>54.33195998824332</v>
      </c>
      <c r="W637" s="64">
        <f t="shared" ca="1" si="96"/>
        <v>1</v>
      </c>
      <c r="X637" s="64">
        <f t="shared" ca="1" si="99"/>
        <v>0</v>
      </c>
      <c r="Y637" s="64">
        <f t="shared" ca="1" si="97"/>
        <v>0</v>
      </c>
      <c r="AM637" s="156"/>
    </row>
    <row r="638" spans="1:39">
      <c r="A638" s="12">
        <f t="shared" ca="1" si="90"/>
        <v>0</v>
      </c>
      <c r="B638" s="12" t="str">
        <f>IF([1]DRUM!A615="","",[1]DRUM!A615)</f>
        <v>Local</v>
      </c>
      <c r="C638" s="12">
        <f t="shared" ca="1" si="91"/>
        <v>1</v>
      </c>
      <c r="D638" s="155">
        <f t="shared" ca="1" si="92"/>
        <v>0</v>
      </c>
      <c r="E638" s="26" t="str">
        <f>IF([1]DRUM!B615="","",[1]DRUM!B615)</f>
        <v>WDB24007L</v>
      </c>
      <c r="F638" s="26">
        <f>IF([1]DRUM!C615="","",[1]DRUM!C615)</f>
        <v>2450</v>
      </c>
      <c r="G638" s="26">
        <f>IF([1]DRUM!D615="","",[1]DRUM!D615)</f>
        <v>2400</v>
      </c>
      <c r="H638" s="26">
        <f>IF([1]DRUM!E615="","",[1]DRUM!E615)</f>
        <v>1100</v>
      </c>
      <c r="I638" s="26">
        <f>IF([1]DRUM!F615="","",[1]DRUM!F615)</f>
        <v>1200</v>
      </c>
      <c r="J638" s="26">
        <f>IF([1]DRUM!G615="","",[1]DRUM!G615)</f>
        <v>1470</v>
      </c>
      <c r="K638" s="26">
        <f>IF([1]DRUM!H615="","",[1]DRUM!H615)</f>
        <v>1470</v>
      </c>
      <c r="L638" s="26" t="str">
        <f>IF([1]DRUM!I615="","",[1]DRUM!I615)</f>
        <v/>
      </c>
      <c r="M638" s="26">
        <f>IF([1]DRUM!J615="","",
IF(AND([1]DRUM!K615="Wooden Drum",[1]DRUM!J615&gt;Max_WD_Capacity),Max_WD_Capacity,
[1]DRUM!J615))</f>
        <v>3500</v>
      </c>
      <c r="N638" s="26" t="str">
        <f>IF([1]DRUM!K615="","",[1]DRUM!K615)</f>
        <v>Wooden Drum</v>
      </c>
      <c r="O638" s="26">
        <f>IF([1]DRUM!L615="","",[1]DRUM!L615)</f>
        <v>570</v>
      </c>
      <c r="P638" s="26">
        <f>IF([1]DRUM!M615="","",[1]DRUM!M615)</f>
        <v>141</v>
      </c>
      <c r="Q638" s="26">
        <f>IF([1]DRUM!N615="","",[1]DRUM!N615)</f>
        <v>4.2882739721500682</v>
      </c>
      <c r="R638" s="26" t="str">
        <f t="shared" si="98"/>
        <v>Local</v>
      </c>
      <c r="S638" s="26">
        <f ca="1">IF(N638="",0,
IF(Knee_Application="YES",Knee_Width,IF(Knee_Application="NO",0,
IF(OR(Cable_Type="OH",SearchData("Conductor",Cable_Desc)),0,
IF(N638="Steel Drum",Knee_Width,
IF(N638="Plywood Drum",0,
IF(Country="UAE",0,
IF(AND(OR(SearchData("LSHF",Cable_Desc),SearchData("LSZH",Cable_Desc),SearchData("LS0H",Cable_Desc),SearchData("LSOH",Cable_Desc)),D.nom&gt;40),Knee_Width,
IF(AND(Country="Egypt",D.nom&gt;60),Knee_Width,
IF(AND(Country&lt;&gt;"Egypt",D.nom&gt;35),Knee_Width,
0))))))))))</f>
        <v>125</v>
      </c>
      <c r="T638" s="118">
        <f t="shared" ca="1" si="93"/>
        <v>8</v>
      </c>
      <c r="U638" s="118">
        <f t="shared" ca="1" si="94"/>
        <v>4</v>
      </c>
      <c r="V638" s="117">
        <f t="shared" ca="1" si="95"/>
        <v>159.48232274095514</v>
      </c>
      <c r="W638" s="64">
        <f t="shared" ca="1" si="96"/>
        <v>0</v>
      </c>
      <c r="X638" s="64">
        <f t="shared" ca="1" si="99"/>
        <v>1</v>
      </c>
      <c r="Y638" s="64">
        <f t="shared" ca="1" si="97"/>
        <v>0</v>
      </c>
      <c r="AM638" s="156"/>
    </row>
    <row r="639" spans="1:39">
      <c r="A639" s="12">
        <f t="shared" ca="1" si="90"/>
        <v>0</v>
      </c>
      <c r="B639" s="12" t="str">
        <f>IF([1]DRUM!A616="","",[1]DRUM!A616)</f>
        <v>Local</v>
      </c>
      <c r="C639" s="12">
        <f t="shared" ca="1" si="91"/>
        <v>1</v>
      </c>
      <c r="D639" s="155">
        <f t="shared" ca="1" si="92"/>
        <v>0</v>
      </c>
      <c r="E639" s="26" t="str">
        <f>IF([1]DRUM!B616="","",[1]DRUM!B616)</f>
        <v>WDB24003L</v>
      </c>
      <c r="F639" s="26">
        <f>IF([1]DRUM!C616="","",[1]DRUM!C616)</f>
        <v>2450</v>
      </c>
      <c r="G639" s="26">
        <f>IF([1]DRUM!D616="","",[1]DRUM!D616)</f>
        <v>2400</v>
      </c>
      <c r="H639" s="26">
        <f>IF([1]DRUM!E616="","",[1]DRUM!E616)</f>
        <v>1100</v>
      </c>
      <c r="I639" s="26">
        <f>IF([1]DRUM!F616="","",[1]DRUM!F616)</f>
        <v>1200</v>
      </c>
      <c r="J639" s="26">
        <f>IF([1]DRUM!G616="","",[1]DRUM!G616)</f>
        <v>1470</v>
      </c>
      <c r="K639" s="26">
        <f>IF([1]DRUM!H616="","",[1]DRUM!H616)</f>
        <v>1470</v>
      </c>
      <c r="L639" s="26" t="str">
        <f>IF([1]DRUM!I616="","",[1]DRUM!I616)</f>
        <v>Supported</v>
      </c>
      <c r="M639" s="26">
        <f>IF([1]DRUM!J616="","",
IF(AND([1]DRUM!K616="Wooden Drum",[1]DRUM!J616&gt;Max_WD_Capacity),Max_WD_Capacity,
[1]DRUM!J616))</f>
        <v>5000</v>
      </c>
      <c r="N639" s="26" t="str">
        <f>IF([1]DRUM!K616="","",[1]DRUM!K616)</f>
        <v>Wooden Drum</v>
      </c>
      <c r="O639" s="26">
        <f>IF([1]DRUM!L616="","",[1]DRUM!L616)</f>
        <v>570</v>
      </c>
      <c r="P639" s="26">
        <f>IF([1]DRUM!M616="","",[1]DRUM!M616)</f>
        <v>141</v>
      </c>
      <c r="Q639" s="26">
        <f>IF([1]DRUM!N616="","",[1]DRUM!N616)</f>
        <v>4.2882739721500682</v>
      </c>
      <c r="R639" s="26" t="str">
        <f t="shared" si="98"/>
        <v>Local</v>
      </c>
      <c r="S639" s="26">
        <f ca="1">IF(N639="",0,
IF(Knee_Application="YES",Knee_Width,IF(Knee_Application="NO",0,
IF(OR(Cable_Type="OH",SearchData("Conductor",Cable_Desc)),0,
IF(N639="Steel Drum",Knee_Width,
IF(N639="Plywood Drum",0,
IF(Country="UAE",0,
IF(AND(OR(SearchData("LSHF",Cable_Desc),SearchData("LSZH",Cable_Desc),SearchData("LS0H",Cable_Desc),SearchData("LSOH",Cable_Desc)),D.nom&gt;40),Knee_Width,
IF(AND(Country="Egypt",D.nom&gt;60),Knee_Width,
IF(AND(Country&lt;&gt;"Egypt",D.nom&gt;35),Knee_Width,
0))))))))))</f>
        <v>125</v>
      </c>
      <c r="T639" s="118">
        <f t="shared" ca="1" si="93"/>
        <v>8</v>
      </c>
      <c r="U639" s="118">
        <f t="shared" ca="1" si="94"/>
        <v>4</v>
      </c>
      <c r="V639" s="117">
        <f t="shared" ca="1" si="95"/>
        <v>159.48232274095514</v>
      </c>
      <c r="W639" s="64">
        <f t="shared" ca="1" si="96"/>
        <v>0</v>
      </c>
      <c r="X639" s="64">
        <f t="shared" ca="1" si="99"/>
        <v>1</v>
      </c>
      <c r="Y639" s="64">
        <f t="shared" ca="1" si="97"/>
        <v>0</v>
      </c>
      <c r="AM639" s="156"/>
    </row>
    <row r="640" spans="1:39">
      <c r="A640" s="12">
        <f t="shared" ca="1" si="90"/>
        <v>0</v>
      </c>
      <c r="B640" s="12" t="str">
        <f>IF([1]DRUM!A617="","",[1]DRUM!A617)</f>
        <v>Local</v>
      </c>
      <c r="C640" s="12">
        <f t="shared" ca="1" si="91"/>
        <v>1</v>
      </c>
      <c r="D640" s="155">
        <f t="shared" ca="1" si="92"/>
        <v>0</v>
      </c>
      <c r="E640" s="26" t="str">
        <f>IF([1]DRUM!B617="","",[1]DRUM!B617)</f>
        <v>WDB26007L</v>
      </c>
      <c r="F640" s="26">
        <f>IF([1]DRUM!C617="","",[1]DRUM!C617)</f>
        <v>2650</v>
      </c>
      <c r="G640" s="26">
        <f>IF([1]DRUM!D617="","",[1]DRUM!D617)</f>
        <v>2600</v>
      </c>
      <c r="H640" s="26">
        <f>IF([1]DRUM!E617="","",[1]DRUM!E617)</f>
        <v>2000</v>
      </c>
      <c r="I640" s="26">
        <f>IF([1]DRUM!F617="","",[1]DRUM!F617)</f>
        <v>1300</v>
      </c>
      <c r="J640" s="26">
        <f>IF([1]DRUM!G617="","",[1]DRUM!G617)</f>
        <v>1500</v>
      </c>
      <c r="K640" s="26">
        <f>IF([1]DRUM!H617="","",[1]DRUM!H617)</f>
        <v>1500</v>
      </c>
      <c r="L640" s="26" t="str">
        <f>IF([1]DRUM!I617="","",[1]DRUM!I617)</f>
        <v/>
      </c>
      <c r="M640" s="26">
        <f>IF([1]DRUM!J617="","",
IF(AND([1]DRUM!K617="Wooden Drum",[1]DRUM!J617&gt;Max_WD_Capacity),Max_WD_Capacity,
[1]DRUM!J617))</f>
        <v>1000</v>
      </c>
      <c r="N640" s="26" t="str">
        <f>IF([1]DRUM!K617="","",[1]DRUM!K617)</f>
        <v>Wooden Drum</v>
      </c>
      <c r="O640" s="26">
        <f>IF([1]DRUM!L617="","",[1]DRUM!L617)</f>
        <v>535</v>
      </c>
      <c r="P640" s="26">
        <f>IF([1]DRUM!M617="","",[1]DRUM!M617)</f>
        <v>156</v>
      </c>
      <c r="Q640" s="26">
        <f>IF([1]DRUM!N617="","",[1]DRUM!N617)</f>
        <v>2.8180086102700441</v>
      </c>
      <c r="R640" s="26" t="str">
        <f t="shared" si="98"/>
        <v>Local</v>
      </c>
      <c r="S640" s="26">
        <f ca="1">IF(N640="",0,
IF(Knee_Application="YES",Knee_Width,IF(Knee_Application="NO",0,
IF(OR(Cable_Type="OH",SearchData("Conductor",Cable_Desc)),0,
IF(N640="Steel Drum",Knee_Width,
IF(N640="Plywood Drum",0,
IF(Country="UAE",0,
IF(AND(OR(SearchData("LSHF",Cable_Desc),SearchData("LSZH",Cable_Desc),SearchData("LS0H",Cable_Desc),SearchData("LSOH",Cable_Desc)),D.nom&gt;40),Knee_Width,
IF(AND(Country="Egypt",D.nom&gt;60),Knee_Width,
IF(AND(Country&lt;&gt;"Egypt",D.nom&gt;35),Knee_Width,
0))))))))))</f>
        <v>125</v>
      </c>
      <c r="T640" s="118">
        <f t="shared" ca="1" si="93"/>
        <v>9</v>
      </c>
      <c r="U640" s="118">
        <f t="shared" ca="1" si="94"/>
        <v>1</v>
      </c>
      <c r="V640" s="117">
        <f t="shared" ca="1" si="95"/>
        <v>59.986826764704944</v>
      </c>
      <c r="W640" s="64">
        <f t="shared" ca="1" si="96"/>
        <v>1</v>
      </c>
      <c r="X640" s="64">
        <f t="shared" ca="1" si="99"/>
        <v>0</v>
      </c>
      <c r="Y640" s="64">
        <f t="shared" ca="1" si="97"/>
        <v>0</v>
      </c>
      <c r="AM640" s="156"/>
    </row>
    <row r="641" spans="1:39">
      <c r="A641" s="12">
        <f t="shared" ca="1" si="90"/>
        <v>0</v>
      </c>
      <c r="B641" s="12" t="str">
        <f>IF([1]DRUM!A618="","",[1]DRUM!A618)</f>
        <v>Local</v>
      </c>
      <c r="C641" s="12">
        <f t="shared" ca="1" si="91"/>
        <v>1</v>
      </c>
      <c r="D641" s="155">
        <f t="shared" ca="1" si="92"/>
        <v>0</v>
      </c>
      <c r="E641" s="26" t="str">
        <f>IF([1]DRUM!B618="","",[1]DRUM!B618)</f>
        <v>WDB20004L</v>
      </c>
      <c r="F641" s="26">
        <f>IF([1]DRUM!C618="","",[1]DRUM!C618)</f>
        <v>2050</v>
      </c>
      <c r="G641" s="26">
        <f>IF([1]DRUM!D618="","",[1]DRUM!D618)</f>
        <v>2000</v>
      </c>
      <c r="H641" s="26">
        <f>IF([1]DRUM!E618="","",[1]DRUM!E618)</f>
        <v>1200</v>
      </c>
      <c r="I641" s="26">
        <f>IF([1]DRUM!F618="","",[1]DRUM!F618)</f>
        <v>1500</v>
      </c>
      <c r="J641" s="26">
        <f>IF([1]DRUM!G618="","",[1]DRUM!G618)</f>
        <v>1700</v>
      </c>
      <c r="K641" s="26">
        <f>IF([1]DRUM!H618="","",[1]DRUM!H618)</f>
        <v>1700</v>
      </c>
      <c r="L641" s="26" t="str">
        <f>IF([1]DRUM!I618="","",[1]DRUM!I618)</f>
        <v/>
      </c>
      <c r="M641" s="26">
        <f>IF([1]DRUM!J618="","",
IF(AND([1]DRUM!K618="Wooden Drum",[1]DRUM!J618&gt;Max_WD_Capacity),Max_WD_Capacity,
[1]DRUM!J618))</f>
        <v>7000</v>
      </c>
      <c r="N641" s="26" t="str">
        <f>IF([1]DRUM!K618="","",[1]DRUM!K618)</f>
        <v>Wooden Drum</v>
      </c>
      <c r="O641" s="26">
        <f>IF([1]DRUM!L618="","",[1]DRUM!L618)</f>
        <v>385</v>
      </c>
      <c r="P641" s="26">
        <f>IF([1]DRUM!M618="","",[1]DRUM!M618)</f>
        <v>137</v>
      </c>
      <c r="Q641" s="26">
        <f>IF([1]DRUM!N618="","",[1]DRUM!N618)</f>
        <v>3.0159289474462012</v>
      </c>
      <c r="R641" s="26" t="str">
        <f t="shared" si="98"/>
        <v>Local</v>
      </c>
      <c r="S641" s="26">
        <f ca="1">IF(N641="",0,
IF(Knee_Application="YES",Knee_Width,IF(Knee_Application="NO",0,
IF(OR(Cable_Type="OH",SearchData("Conductor",Cable_Desc)),0,
IF(N641="Steel Drum",Knee_Width,
IF(N641="Plywood Drum",0,
IF(Country="UAE",0,
IF(AND(OR(SearchData("LSHF",Cable_Desc),SearchData("LSZH",Cable_Desc),SearchData("LS0H",Cable_Desc),SearchData("LSOH",Cable_Desc)),D.nom&gt;40),Knee_Width,
IF(AND(Country="Egypt",D.nom&gt;60),Knee_Width,
IF(AND(Country&lt;&gt;"Egypt",D.nom&gt;35),Knee_Width,
0))))))))))</f>
        <v>125</v>
      </c>
      <c r="T641" s="118">
        <f t="shared" ca="1" si="93"/>
        <v>11</v>
      </c>
      <c r="U641" s="118">
        <f t="shared" ca="1" si="94"/>
        <v>2</v>
      </c>
      <c r="V641" s="117">
        <f t="shared" ca="1" si="95"/>
        <v>99.746823388537365</v>
      </c>
      <c r="W641" s="64">
        <f t="shared" ca="1" si="96"/>
        <v>0</v>
      </c>
      <c r="X641" s="64">
        <f t="shared" ca="1" si="99"/>
        <v>1</v>
      </c>
      <c r="Y641" s="64">
        <f t="shared" ca="1" si="97"/>
        <v>0</v>
      </c>
      <c r="AM641" s="156"/>
    </row>
    <row r="642" spans="1:39">
      <c r="A642" s="12">
        <f t="shared" ca="1" si="90"/>
        <v>0</v>
      </c>
      <c r="B642" s="12" t="str">
        <f>IF([1]DRUM!A619="","",[1]DRUM!A619)</f>
        <v>Local</v>
      </c>
      <c r="C642" s="12">
        <f t="shared" ca="1" si="91"/>
        <v>1</v>
      </c>
      <c r="D642" s="155">
        <f t="shared" ca="1" si="92"/>
        <v>0</v>
      </c>
      <c r="E642" s="26" t="str">
        <f>IF([1]DRUM!B619="","",[1]DRUM!B619)</f>
        <v>WDB200010L</v>
      </c>
      <c r="F642" s="26">
        <f>IF([1]DRUM!C619="","",[1]DRUM!C619)</f>
        <v>2050</v>
      </c>
      <c r="G642" s="26">
        <f>IF([1]DRUM!D619="","",[1]DRUM!D619)</f>
        <v>2000</v>
      </c>
      <c r="H642" s="26">
        <f>IF([1]DRUM!E619="","",[1]DRUM!E619)</f>
        <v>1100</v>
      </c>
      <c r="I642" s="26">
        <f>IF([1]DRUM!F619="","",[1]DRUM!F619)</f>
        <v>1500</v>
      </c>
      <c r="J642" s="26">
        <f>IF([1]DRUM!G619="","",[1]DRUM!G619)</f>
        <v>1700</v>
      </c>
      <c r="K642" s="26">
        <f>IF([1]DRUM!H619="","",[1]DRUM!H619)</f>
        <v>1700</v>
      </c>
      <c r="L642" s="26" t="str">
        <f>IF([1]DRUM!I619="","",[1]DRUM!I619)</f>
        <v>Supported</v>
      </c>
      <c r="M642" s="26">
        <f>IF([1]DRUM!J619="","",
IF(AND([1]DRUM!K619="Wooden Drum",[1]DRUM!J619&gt;Max_WD_Capacity),Max_WD_Capacity,
[1]DRUM!J619))</f>
        <v>8000</v>
      </c>
      <c r="N642" s="26" t="str">
        <f>IF([1]DRUM!K619="","",[1]DRUM!K619)</f>
        <v>Wooden Drum</v>
      </c>
      <c r="O642" s="26">
        <f>IF([1]DRUM!L619="","",[1]DRUM!L619)</f>
        <v>470</v>
      </c>
      <c r="P642" s="26">
        <f>IF([1]DRUM!M619="","",[1]DRUM!M619)</f>
        <v>137</v>
      </c>
      <c r="Q642" s="26">
        <f>IF([1]DRUM!N619="","",[1]DRUM!N619)</f>
        <v>3.2868913138183213</v>
      </c>
      <c r="R642" s="26" t="str">
        <f t="shared" si="98"/>
        <v>Local</v>
      </c>
      <c r="S642" s="26">
        <f ca="1">IF(N642="",0,
IF(Knee_Application="YES",Knee_Width,IF(Knee_Application="NO",0,
IF(OR(Cable_Type="OH",SearchData("Conductor",Cable_Desc)),0,
IF(N642="Steel Drum",Knee_Width,
IF(N642="Plywood Drum",0,
IF(Country="UAE",0,
IF(AND(OR(SearchData("LSHF",Cable_Desc),SearchData("LSZH",Cable_Desc),SearchData("LS0H",Cable_Desc),SearchData("LSOH",Cable_Desc)),D.nom&gt;40),Knee_Width,
IF(AND(Country="Egypt",D.nom&gt;60),Knee_Width,
IF(AND(Country&lt;&gt;"Egypt",D.nom&gt;35),Knee_Width,
0))))))))))</f>
        <v>125</v>
      </c>
      <c r="T642" s="118">
        <f t="shared" ca="1" si="93"/>
        <v>11</v>
      </c>
      <c r="U642" s="118">
        <f t="shared" ca="1" si="94"/>
        <v>2</v>
      </c>
      <c r="V642" s="117">
        <f t="shared" ca="1" si="95"/>
        <v>92.835319550639824</v>
      </c>
      <c r="W642" s="64">
        <f t="shared" ca="1" si="96"/>
        <v>0</v>
      </c>
      <c r="X642" s="64">
        <f t="shared" ca="1" si="99"/>
        <v>1</v>
      </c>
      <c r="Y642" s="64">
        <f t="shared" ca="1" si="97"/>
        <v>0</v>
      </c>
      <c r="AM642" s="156"/>
    </row>
    <row r="643" spans="1:39">
      <c r="A643" s="12">
        <f t="shared" ca="1" si="90"/>
        <v>0</v>
      </c>
      <c r="B643" s="12" t="str">
        <f>IF([1]DRUM!A620="","",[1]DRUM!A620)</f>
        <v>Local</v>
      </c>
      <c r="C643" s="12">
        <f t="shared" ca="1" si="91"/>
        <v>1</v>
      </c>
      <c r="D643" s="155">
        <f t="shared" ca="1" si="92"/>
        <v>0</v>
      </c>
      <c r="E643" s="26" t="str">
        <f>IF([1]DRUM!B620="","",[1]DRUM!B620)</f>
        <v>WDB200011L</v>
      </c>
      <c r="F643" s="26">
        <f>IF([1]DRUM!C620="","",[1]DRUM!C620)</f>
        <v>2050</v>
      </c>
      <c r="G643" s="26">
        <f>IF([1]DRUM!D620="","",[1]DRUM!D620)</f>
        <v>2000</v>
      </c>
      <c r="H643" s="26">
        <f>IF([1]DRUM!E620="","",[1]DRUM!E620)</f>
        <v>1000</v>
      </c>
      <c r="I643" s="26">
        <f>IF([1]DRUM!F620="","",[1]DRUM!F620)</f>
        <v>1500</v>
      </c>
      <c r="J643" s="26">
        <f>IF([1]DRUM!G620="","",[1]DRUM!G620)</f>
        <v>1700</v>
      </c>
      <c r="K643" s="26">
        <f>IF([1]DRUM!H620="","",[1]DRUM!H620)</f>
        <v>1700</v>
      </c>
      <c r="L643" s="26" t="str">
        <f>IF([1]DRUM!I620="","",[1]DRUM!I620)</f>
        <v>Supported</v>
      </c>
      <c r="M643" s="26">
        <f>IF([1]DRUM!J620="","",
IF(AND([1]DRUM!K620="Wooden Drum",[1]DRUM!J620&gt;Max_WD_Capacity),Max_WD_Capacity,
[1]DRUM!J620))</f>
        <v>8000</v>
      </c>
      <c r="N643" s="26" t="str">
        <f>IF([1]DRUM!K620="","",[1]DRUM!K620)</f>
        <v>Wooden Drum</v>
      </c>
      <c r="O643" s="26">
        <f>IF([1]DRUM!L620="","",[1]DRUM!L620)</f>
        <v>435</v>
      </c>
      <c r="P643" s="26">
        <f>IF([1]DRUM!M620="","",[1]DRUM!M620)</f>
        <v>137</v>
      </c>
      <c r="Q643" s="26">
        <f>IF([1]DRUM!N620="","",[1]DRUM!N620)</f>
        <v>3.5342917352885173</v>
      </c>
      <c r="R643" s="26" t="str">
        <f t="shared" si="98"/>
        <v>Local</v>
      </c>
      <c r="S643" s="26">
        <f ca="1">IF(N643="",0,
IF(Knee_Application="YES",Knee_Width,IF(Knee_Application="NO",0,
IF(OR(Cable_Type="OH",SearchData("Conductor",Cable_Desc)),0,
IF(N643="Steel Drum",Knee_Width,
IF(N643="Plywood Drum",0,
IF(Country="UAE",0,
IF(AND(OR(SearchData("LSHF",Cable_Desc),SearchData("LSZH",Cable_Desc),SearchData("LS0H",Cable_Desc),SearchData("LSOH",Cable_Desc)),D.nom&gt;40),Knee_Width,
IF(AND(Country="Egypt",D.nom&gt;60),Knee_Width,
IF(AND(Country&lt;&gt;"Egypt",D.nom&gt;35),Knee_Width,
0))))))))))</f>
        <v>125</v>
      </c>
      <c r="T643" s="118">
        <f t="shared" ca="1" si="93"/>
        <v>11</v>
      </c>
      <c r="U643" s="118">
        <f t="shared" ca="1" si="94"/>
        <v>3</v>
      </c>
      <c r="V643" s="117">
        <f t="shared" ca="1" si="95"/>
        <v>141.49230656943851</v>
      </c>
      <c r="W643" s="64">
        <f t="shared" ca="1" si="96"/>
        <v>0</v>
      </c>
      <c r="X643" s="64">
        <f t="shared" ca="1" si="99"/>
        <v>1</v>
      </c>
      <c r="Y643" s="64">
        <f t="shared" ca="1" si="97"/>
        <v>0</v>
      </c>
      <c r="AM643" s="156"/>
    </row>
    <row r="644" spans="1:39">
      <c r="A644" s="12">
        <f t="shared" ca="1" si="90"/>
        <v>0</v>
      </c>
      <c r="B644" s="12" t="str">
        <f>IF([1]DRUM!A621="","",[1]DRUM!A621)</f>
        <v>Local</v>
      </c>
      <c r="C644" s="12">
        <f t="shared" ca="1" si="91"/>
        <v>1</v>
      </c>
      <c r="D644" s="155">
        <f t="shared" ca="1" si="92"/>
        <v>0</v>
      </c>
      <c r="E644" s="26" t="str">
        <f>IF([1]DRUM!B621="","",[1]DRUM!B621)</f>
        <v>WDB210017L</v>
      </c>
      <c r="F644" s="26">
        <f>IF([1]DRUM!C621="","",[1]DRUM!C621)</f>
        <v>2150</v>
      </c>
      <c r="G644" s="26">
        <f>IF([1]DRUM!D621="","",[1]DRUM!D621)</f>
        <v>2100</v>
      </c>
      <c r="H644" s="26">
        <f>IF([1]DRUM!E621="","",[1]DRUM!E621)</f>
        <v>1200</v>
      </c>
      <c r="I644" s="26">
        <f>IF([1]DRUM!F621="","",[1]DRUM!F621)</f>
        <v>1500</v>
      </c>
      <c r="J644" s="26">
        <f>IF([1]DRUM!G621="","",[1]DRUM!G621)</f>
        <v>1700</v>
      </c>
      <c r="K644" s="26">
        <f>IF([1]DRUM!H621="","",[1]DRUM!H621)</f>
        <v>1700</v>
      </c>
      <c r="L644" s="26" t="str">
        <f>IF([1]DRUM!I621="","",[1]DRUM!I621)</f>
        <v/>
      </c>
      <c r="M644" s="26">
        <f>IF([1]DRUM!J621="","",
IF(AND([1]DRUM!K621="Wooden Drum",[1]DRUM!J621&gt;Max_WD_Capacity),Max_WD_Capacity,
[1]DRUM!J621))</f>
        <v>2500</v>
      </c>
      <c r="N644" s="26" t="str">
        <f>IF([1]DRUM!K621="","",[1]DRUM!K621)</f>
        <v>Wooden Drum</v>
      </c>
      <c r="O644" s="26">
        <f>IF([1]DRUM!L621="","",[1]DRUM!L621)</f>
        <v>316</v>
      </c>
      <c r="P644" s="26">
        <f>IF([1]DRUM!M621="","",[1]DRUM!M621)</f>
        <v>144</v>
      </c>
      <c r="Q644" s="26">
        <f>IF([1]DRUM!N621="","",[1]DRUM!N621)</f>
        <v>3.4989488179356316</v>
      </c>
      <c r="R644" s="26" t="str">
        <f t="shared" si="98"/>
        <v>Local</v>
      </c>
      <c r="S644" s="26">
        <f ca="1">IF(N644="",0,
IF(Knee_Application="YES",Knee_Width,IF(Knee_Application="NO",0,
IF(OR(Cable_Type="OH",SearchData("Conductor",Cable_Desc)),0,
IF(N644="Steel Drum",Knee_Width,
IF(N644="Plywood Drum",0,
IF(Country="UAE",0,
IF(AND(OR(SearchData("LSHF",Cable_Desc),SearchData("LSZH",Cable_Desc),SearchData("LS0H",Cable_Desc),SearchData("LSOH",Cable_Desc)),D.nom&gt;40),Knee_Width,
IF(AND(Country="Egypt",D.nom&gt;60),Knee_Width,
IF(AND(Country&lt;&gt;"Egypt",D.nom&gt;35),Knee_Width,
0))))))))))</f>
        <v>125</v>
      </c>
      <c r="T644" s="118">
        <f t="shared" ca="1" si="93"/>
        <v>11</v>
      </c>
      <c r="U644" s="118">
        <f t="shared" ca="1" si="94"/>
        <v>2</v>
      </c>
      <c r="V644" s="117">
        <f t="shared" ca="1" si="95"/>
        <v>99.746823388537365</v>
      </c>
      <c r="W644" s="64">
        <f t="shared" ca="1" si="96"/>
        <v>0</v>
      </c>
      <c r="X644" s="64">
        <f t="shared" ca="1" si="99"/>
        <v>0</v>
      </c>
      <c r="Y644" s="64">
        <f t="shared" ca="1" si="97"/>
        <v>0</v>
      </c>
      <c r="AM644" s="156"/>
    </row>
    <row r="645" spans="1:39">
      <c r="A645" s="12">
        <f t="shared" ca="1" si="90"/>
        <v>0</v>
      </c>
      <c r="B645" s="12" t="str">
        <f>IF([1]DRUM!A622="","",[1]DRUM!A622)</f>
        <v>Local</v>
      </c>
      <c r="C645" s="12">
        <f t="shared" ca="1" si="91"/>
        <v>1</v>
      </c>
      <c r="D645" s="155">
        <f t="shared" ca="1" si="92"/>
        <v>0</v>
      </c>
      <c r="E645" s="26" t="str">
        <f>IF([1]DRUM!B622="","",[1]DRUM!B622)</f>
        <v>WDB210012L</v>
      </c>
      <c r="F645" s="26">
        <f>IF([1]DRUM!C622="","",[1]DRUM!C622)</f>
        <v>2150</v>
      </c>
      <c r="G645" s="26">
        <f>IF([1]DRUM!D622="","",[1]DRUM!D622)</f>
        <v>2100</v>
      </c>
      <c r="H645" s="26">
        <f>IF([1]DRUM!E622="","",[1]DRUM!E622)</f>
        <v>1350</v>
      </c>
      <c r="I645" s="26">
        <f>IF([1]DRUM!F622="","",[1]DRUM!F622)</f>
        <v>1500</v>
      </c>
      <c r="J645" s="26">
        <f>IF([1]DRUM!G622="","",[1]DRUM!G622)</f>
        <v>1700</v>
      </c>
      <c r="K645" s="26">
        <f>IF([1]DRUM!H622="","",[1]DRUM!H622)</f>
        <v>1700</v>
      </c>
      <c r="L645" s="26" t="str">
        <f>IF([1]DRUM!I622="","",[1]DRUM!I622)</f>
        <v/>
      </c>
      <c r="M645" s="26">
        <f>IF([1]DRUM!J622="","",
IF(AND([1]DRUM!K622="Wooden Drum",[1]DRUM!J622&gt;Max_WD_Capacity),Max_WD_Capacity,
[1]DRUM!J622))</f>
        <v>4500</v>
      </c>
      <c r="N645" s="26" t="str">
        <f>IF([1]DRUM!K622="","",[1]DRUM!K622)</f>
        <v>Wooden Drum</v>
      </c>
      <c r="O645" s="26">
        <f>IF([1]DRUM!L622="","",[1]DRUM!L622)</f>
        <v>416</v>
      </c>
      <c r="P645" s="26">
        <f>IF([1]DRUM!M622="","",[1]DRUM!M622)</f>
        <v>144</v>
      </c>
      <c r="Q645" s="26">
        <f>IF([1]DRUM!N622="","",[1]DRUM!N622)</f>
        <v>3.0483266216863463</v>
      </c>
      <c r="R645" s="26" t="str">
        <f t="shared" si="98"/>
        <v>Local</v>
      </c>
      <c r="S645" s="26">
        <f ca="1">IF(N645="",0,
IF(Knee_Application="YES",Knee_Width,IF(Knee_Application="NO",0,
IF(OR(Cable_Type="OH",SearchData("Conductor",Cable_Desc)),0,
IF(N645="Steel Drum",Knee_Width,
IF(N645="Plywood Drum",0,
IF(Country="UAE",0,
IF(AND(OR(SearchData("LSHF",Cable_Desc),SearchData("LSZH",Cable_Desc),SearchData("LS0H",Cable_Desc),SearchData("LSOH",Cable_Desc)),D.nom&gt;40),Knee_Width,
IF(AND(Country="Egypt",D.nom&gt;60),Knee_Width,
IF(AND(Country&lt;&gt;"Egypt",D.nom&gt;35),Knee_Width,
0))))))))))</f>
        <v>125</v>
      </c>
      <c r="T645" s="118">
        <f t="shared" ca="1" si="93"/>
        <v>11</v>
      </c>
      <c r="U645" s="118">
        <f t="shared" ca="1" si="94"/>
        <v>2</v>
      </c>
      <c r="V645" s="117">
        <f t="shared" ca="1" si="95"/>
        <v>110.11407914538367</v>
      </c>
      <c r="W645" s="64">
        <f t="shared" ca="1" si="96"/>
        <v>0</v>
      </c>
      <c r="X645" s="64">
        <f t="shared" ca="1" si="99"/>
        <v>1</v>
      </c>
      <c r="Y645" s="64">
        <f t="shared" ca="1" si="97"/>
        <v>0</v>
      </c>
      <c r="AM645" s="156"/>
    </row>
    <row r="646" spans="1:39">
      <c r="A646" s="12">
        <f t="shared" ca="1" si="90"/>
        <v>0</v>
      </c>
      <c r="B646" s="12" t="str">
        <f>IF([1]DRUM!A623="","",[1]DRUM!A623)</f>
        <v>Local</v>
      </c>
      <c r="C646" s="12">
        <f t="shared" ca="1" si="91"/>
        <v>1</v>
      </c>
      <c r="D646" s="155">
        <f t="shared" ca="1" si="92"/>
        <v>0</v>
      </c>
      <c r="E646" s="26" t="str">
        <f>IF([1]DRUM!B623="","",[1]DRUM!B623)</f>
        <v>WDB210013L</v>
      </c>
      <c r="F646" s="26">
        <f>IF([1]DRUM!C623="","",[1]DRUM!C623)</f>
        <v>2150</v>
      </c>
      <c r="G646" s="26">
        <f>IF([1]DRUM!D623="","",[1]DRUM!D623)</f>
        <v>2100</v>
      </c>
      <c r="H646" s="26">
        <f>IF([1]DRUM!E623="","",[1]DRUM!E623)</f>
        <v>1150</v>
      </c>
      <c r="I646" s="26">
        <f>IF([1]DRUM!F623="","",[1]DRUM!F623)</f>
        <v>1500</v>
      </c>
      <c r="J646" s="26">
        <f>IF([1]DRUM!G623="","",[1]DRUM!G623)</f>
        <v>1700</v>
      </c>
      <c r="K646" s="26">
        <f>IF([1]DRUM!H623="","",[1]DRUM!H623)</f>
        <v>1700</v>
      </c>
      <c r="L646" s="26" t="str">
        <f>IF([1]DRUM!I623="","",[1]DRUM!I623)</f>
        <v/>
      </c>
      <c r="M646" s="26">
        <f>IF([1]DRUM!J623="","",
IF(AND([1]DRUM!K623="Wooden Drum",[1]DRUM!J623&gt;Max_WD_Capacity),Max_WD_Capacity,
[1]DRUM!J623))</f>
        <v>6000</v>
      </c>
      <c r="N646" s="26" t="str">
        <f>IF([1]DRUM!K623="","",[1]DRUM!K623)</f>
        <v>Wooden Drum</v>
      </c>
      <c r="O646" s="26">
        <f>IF([1]DRUM!L623="","",[1]DRUM!L623)</f>
        <v>427</v>
      </c>
      <c r="P646" s="26">
        <f>IF([1]DRUM!M623="","",[1]DRUM!M623)</f>
        <v>144</v>
      </c>
      <c r="Q646" s="26">
        <f>IF([1]DRUM!N623="","",[1]DRUM!N623)</f>
        <v>3.6373752442344323</v>
      </c>
      <c r="R646" s="26" t="str">
        <f t="shared" si="98"/>
        <v>Local</v>
      </c>
      <c r="S646" s="26">
        <f ca="1">IF(N646="",0,
IF(Knee_Application="YES",Knee_Width,IF(Knee_Application="NO",0,
IF(OR(Cable_Type="OH",SearchData("Conductor",Cable_Desc)),0,
IF(N646="Steel Drum",Knee_Width,
IF(N646="Plywood Drum",0,
IF(Country="UAE",0,
IF(AND(OR(SearchData("LSHF",Cable_Desc),SearchData("LSZH",Cable_Desc),SearchData("LS0H",Cable_Desc),SearchData("LSOH",Cable_Desc)),D.nom&gt;40),Knee_Width,
IF(AND(Country="Egypt",D.nom&gt;60),Knee_Width,
IF(AND(Country&lt;&gt;"Egypt",D.nom&gt;35),Knee_Width,
0))))))))))</f>
        <v>125</v>
      </c>
      <c r="T646" s="118">
        <f t="shared" ca="1" si="93"/>
        <v>11</v>
      </c>
      <c r="U646" s="118">
        <f t="shared" ca="1" si="94"/>
        <v>2</v>
      </c>
      <c r="V646" s="117">
        <f t="shared" ca="1" si="95"/>
        <v>96.291071469588587</v>
      </c>
      <c r="W646" s="64">
        <f t="shared" ca="1" si="96"/>
        <v>0</v>
      </c>
      <c r="X646" s="64">
        <f t="shared" ca="1" si="99"/>
        <v>1</v>
      </c>
      <c r="Y646" s="64">
        <f t="shared" ca="1" si="97"/>
        <v>0</v>
      </c>
      <c r="AM646" s="156"/>
    </row>
    <row r="647" spans="1:39">
      <c r="A647" s="12">
        <f t="shared" ca="1" si="90"/>
        <v>0</v>
      </c>
      <c r="B647" s="12" t="str">
        <f>IF([1]DRUM!A624="","",[1]DRUM!A624)</f>
        <v>Local</v>
      </c>
      <c r="C647" s="12">
        <f t="shared" ca="1" si="91"/>
        <v>1</v>
      </c>
      <c r="D647" s="155">
        <f t="shared" ca="1" si="92"/>
        <v>0</v>
      </c>
      <c r="E647" s="26" t="str">
        <f>IF([1]DRUM!B624="","",[1]DRUM!B624)</f>
        <v>WDB21005L</v>
      </c>
      <c r="F647" s="26">
        <f>IF([1]DRUM!C624="","",[1]DRUM!C624)</f>
        <v>2150</v>
      </c>
      <c r="G647" s="26">
        <f>IF([1]DRUM!D624="","",[1]DRUM!D624)</f>
        <v>2100</v>
      </c>
      <c r="H647" s="26">
        <f>IF([1]DRUM!E624="","",[1]DRUM!E624)</f>
        <v>1250</v>
      </c>
      <c r="I647" s="26">
        <f>IF([1]DRUM!F624="","",[1]DRUM!F624)</f>
        <v>1500</v>
      </c>
      <c r="J647" s="26">
        <f>IF([1]DRUM!G624="","",[1]DRUM!G624)</f>
        <v>1700</v>
      </c>
      <c r="K647" s="26">
        <f>IF([1]DRUM!H624="","",[1]DRUM!H624)</f>
        <v>1700</v>
      </c>
      <c r="L647" s="26" t="str">
        <f>IF([1]DRUM!I624="","",[1]DRUM!I624)</f>
        <v/>
      </c>
      <c r="M647" s="26">
        <f>IF([1]DRUM!J624="","",
IF(AND([1]DRUM!K624="Wooden Drum",[1]DRUM!J624&gt;Max_WD_Capacity),Max_WD_Capacity,
[1]DRUM!J624))</f>
        <v>7000</v>
      </c>
      <c r="N647" s="26" t="str">
        <f>IF([1]DRUM!K624="","",[1]DRUM!K624)</f>
        <v>Wooden Drum</v>
      </c>
      <c r="O647" s="26">
        <f>IF([1]DRUM!L624="","",[1]DRUM!L624)</f>
        <v>430</v>
      </c>
      <c r="P647" s="26">
        <f>IF([1]DRUM!M624="","",[1]DRUM!M624)</f>
        <v>144</v>
      </c>
      <c r="Q647" s="26">
        <f>IF([1]DRUM!N624="","",[1]DRUM!N624)</f>
        <v>3.3546319054113511</v>
      </c>
      <c r="R647" s="26" t="str">
        <f t="shared" si="98"/>
        <v>Local</v>
      </c>
      <c r="S647" s="26">
        <f ca="1">IF(N647="",0,
IF(Knee_Application="YES",Knee_Width,IF(Knee_Application="NO",0,
IF(OR(Cable_Type="OH",SearchData("Conductor",Cable_Desc)),0,
IF(N647="Steel Drum",Knee_Width,
IF(N647="Plywood Drum",0,
IF(Country="UAE",0,
IF(AND(OR(SearchData("LSHF",Cable_Desc),SearchData("LSZH",Cable_Desc),SearchData("LS0H",Cable_Desc),SearchData("LSOH",Cable_Desc)),D.nom&gt;40),Knee_Width,
IF(AND(Country="Egypt",D.nom&gt;60),Knee_Width,
IF(AND(Country&lt;&gt;"Egypt",D.nom&gt;35),Knee_Width,
0))))))))))</f>
        <v>125</v>
      </c>
      <c r="T647" s="118">
        <f t="shared" ca="1" si="93"/>
        <v>11</v>
      </c>
      <c r="U647" s="118">
        <f t="shared" ca="1" si="94"/>
        <v>2</v>
      </c>
      <c r="V647" s="117">
        <f t="shared" ca="1" si="95"/>
        <v>103.20257530748613</v>
      </c>
      <c r="W647" s="64">
        <f t="shared" ca="1" si="96"/>
        <v>0</v>
      </c>
      <c r="X647" s="64">
        <f t="shared" ca="1" si="99"/>
        <v>1</v>
      </c>
      <c r="Y647" s="64">
        <f t="shared" ca="1" si="97"/>
        <v>0</v>
      </c>
      <c r="AM647" s="156"/>
    </row>
    <row r="648" spans="1:39">
      <c r="A648" s="12">
        <f t="shared" ca="1" si="90"/>
        <v>0</v>
      </c>
      <c r="B648" s="12" t="str">
        <f>IF([1]DRUM!A625="","",[1]DRUM!A625)</f>
        <v>Local</v>
      </c>
      <c r="C648" s="12">
        <f t="shared" ca="1" si="91"/>
        <v>1</v>
      </c>
      <c r="D648" s="155">
        <f t="shared" ca="1" si="92"/>
        <v>0</v>
      </c>
      <c r="E648" s="26" t="str">
        <f>IF([1]DRUM!B625="","",[1]DRUM!B625)</f>
        <v>WDB21006L</v>
      </c>
      <c r="F648" s="26">
        <f>IF([1]DRUM!C625="","",[1]DRUM!C625)</f>
        <v>2150</v>
      </c>
      <c r="G648" s="26">
        <f>IF([1]DRUM!D625="","",[1]DRUM!D625)</f>
        <v>2100</v>
      </c>
      <c r="H648" s="26">
        <f>IF([1]DRUM!E625="","",[1]DRUM!E625)</f>
        <v>1000</v>
      </c>
      <c r="I648" s="26">
        <f>IF([1]DRUM!F625="","",[1]DRUM!F625)</f>
        <v>1500</v>
      </c>
      <c r="J648" s="26">
        <f>IF([1]DRUM!G625="","",[1]DRUM!G625)</f>
        <v>1700</v>
      </c>
      <c r="K648" s="26">
        <f>IF([1]DRUM!H625="","",[1]DRUM!H625)</f>
        <v>1700</v>
      </c>
      <c r="L648" s="26" t="str">
        <f>IF([1]DRUM!I625="","",[1]DRUM!I625)</f>
        <v/>
      </c>
      <c r="M648" s="26">
        <f>IF([1]DRUM!J625="","",
IF(AND([1]DRUM!K625="Wooden Drum",[1]DRUM!J625&gt;Max_WD_Capacity),Max_WD_Capacity,
[1]DRUM!J625))</f>
        <v>7000</v>
      </c>
      <c r="N648" s="26" t="str">
        <f>IF([1]DRUM!K625="","",[1]DRUM!K625)</f>
        <v>Wooden Drum</v>
      </c>
      <c r="O648" s="26">
        <f>IF([1]DRUM!L625="","",[1]DRUM!L625)</f>
        <v>430</v>
      </c>
      <c r="P648" s="26">
        <f>IF([1]DRUM!M625="","",[1]DRUM!M625)</f>
        <v>144</v>
      </c>
      <c r="Q648" s="26">
        <f>IF([1]DRUM!N625="","",[1]DRUM!N625)</f>
        <v>4.0173116057779481</v>
      </c>
      <c r="R648" s="26" t="str">
        <f t="shared" si="98"/>
        <v>Local</v>
      </c>
      <c r="S648" s="26">
        <f ca="1">IF(N648="",0,
IF(Knee_Application="YES",Knee_Width,IF(Knee_Application="NO",0,
IF(OR(Cable_Type="OH",SearchData("Conductor",Cable_Desc)),0,
IF(N648="Steel Drum",Knee_Width,
IF(N648="Plywood Drum",0,
IF(Country="UAE",0,
IF(AND(OR(SearchData("LSHF",Cable_Desc),SearchData("LSZH",Cable_Desc),SearchData("LS0H",Cable_Desc),SearchData("LSOH",Cable_Desc)),D.nom&gt;40),Knee_Width,
IF(AND(Country="Egypt",D.nom&gt;60),Knee_Width,
IF(AND(Country&lt;&gt;"Egypt",D.nom&gt;35),Knee_Width,
0))))))))))</f>
        <v>125</v>
      </c>
      <c r="T648" s="118">
        <f t="shared" ca="1" si="93"/>
        <v>11</v>
      </c>
      <c r="U648" s="118">
        <f t="shared" ca="1" si="94"/>
        <v>3</v>
      </c>
      <c r="V648" s="117">
        <f t="shared" ca="1" si="95"/>
        <v>141.49230656943851</v>
      </c>
      <c r="W648" s="64">
        <f t="shared" ca="1" si="96"/>
        <v>0</v>
      </c>
      <c r="X648" s="64">
        <f t="shared" ca="1" si="99"/>
        <v>1</v>
      </c>
      <c r="Y648" s="64">
        <f t="shared" ca="1" si="97"/>
        <v>0</v>
      </c>
      <c r="AM648" s="156"/>
    </row>
    <row r="649" spans="1:39">
      <c r="A649" s="12">
        <f t="shared" ca="1" si="90"/>
        <v>0</v>
      </c>
      <c r="B649" s="12" t="str">
        <f>IF([1]DRUM!A626="","",[1]DRUM!A626)</f>
        <v>Local</v>
      </c>
      <c r="C649" s="12">
        <f t="shared" ca="1" si="91"/>
        <v>1</v>
      </c>
      <c r="D649" s="155">
        <f t="shared" ca="1" si="92"/>
        <v>0</v>
      </c>
      <c r="E649" s="26" t="str">
        <f>IF([1]DRUM!B626="","",[1]DRUM!B626)</f>
        <v>WDB21009L</v>
      </c>
      <c r="F649" s="26">
        <f>IF([1]DRUM!C626="","",[1]DRUM!C626)</f>
        <v>2150</v>
      </c>
      <c r="G649" s="26">
        <f>IF([1]DRUM!D626="","",[1]DRUM!D626)</f>
        <v>2100</v>
      </c>
      <c r="H649" s="26">
        <f>IF([1]DRUM!E626="","",[1]DRUM!E626)</f>
        <v>1200</v>
      </c>
      <c r="I649" s="26">
        <f>IF([1]DRUM!F626="","",[1]DRUM!F626)</f>
        <v>1500</v>
      </c>
      <c r="J649" s="26">
        <f>IF([1]DRUM!G626="","",[1]DRUM!G626)</f>
        <v>1700</v>
      </c>
      <c r="K649" s="26">
        <f>IF([1]DRUM!H626="","",[1]DRUM!H626)</f>
        <v>1700</v>
      </c>
      <c r="L649" s="26" t="str">
        <f>IF([1]DRUM!I626="","",[1]DRUM!I626)</f>
        <v>Supported</v>
      </c>
      <c r="M649" s="26">
        <f>IF([1]DRUM!J626="","",
IF(AND([1]DRUM!K626="Wooden Drum",[1]DRUM!J626&gt;Max_WD_Capacity),Max_WD_Capacity,
[1]DRUM!J626))</f>
        <v>8000</v>
      </c>
      <c r="N649" s="26" t="str">
        <f>IF([1]DRUM!K626="","",[1]DRUM!K626)</f>
        <v>Wooden Drum</v>
      </c>
      <c r="O649" s="26">
        <f>IF([1]DRUM!L626="","",[1]DRUM!L626)</f>
        <v>525</v>
      </c>
      <c r="P649" s="26">
        <f>IF([1]DRUM!M626="","",[1]DRUM!M626)</f>
        <v>144</v>
      </c>
      <c r="Q649" s="26">
        <f>IF([1]DRUM!N626="","",[1]DRUM!N626)</f>
        <v>3.4989488179356316</v>
      </c>
      <c r="R649" s="26" t="str">
        <f t="shared" si="98"/>
        <v>Local</v>
      </c>
      <c r="S649" s="26">
        <f ca="1">IF(N649="",0,
IF(Knee_Application="YES",Knee_Width,IF(Knee_Application="NO",0,
IF(OR(Cable_Type="OH",SearchData("Conductor",Cable_Desc)),0,
IF(N649="Steel Drum",Knee_Width,
IF(N649="Plywood Drum",0,
IF(Country="UAE",0,
IF(AND(OR(SearchData("LSHF",Cable_Desc),SearchData("LSZH",Cable_Desc),SearchData("LS0H",Cable_Desc),SearchData("LSOH",Cable_Desc)),D.nom&gt;40),Knee_Width,
IF(AND(Country="Egypt",D.nom&gt;60),Knee_Width,
IF(AND(Country&lt;&gt;"Egypt",D.nom&gt;35),Knee_Width,
0))))))))))</f>
        <v>125</v>
      </c>
      <c r="T649" s="118">
        <f t="shared" ca="1" si="93"/>
        <v>11</v>
      </c>
      <c r="U649" s="118">
        <f t="shared" ca="1" si="94"/>
        <v>2</v>
      </c>
      <c r="V649" s="117">
        <f t="shared" ca="1" si="95"/>
        <v>99.746823388537365</v>
      </c>
      <c r="W649" s="64">
        <f t="shared" ca="1" si="96"/>
        <v>0</v>
      </c>
      <c r="X649" s="64">
        <f t="shared" ca="1" si="99"/>
        <v>1</v>
      </c>
      <c r="Y649" s="64">
        <f t="shared" ca="1" si="97"/>
        <v>0</v>
      </c>
      <c r="AM649" s="156"/>
    </row>
    <row r="650" spans="1:39">
      <c r="A650" s="12">
        <f t="shared" ca="1" si="90"/>
        <v>0</v>
      </c>
      <c r="B650" s="12" t="str">
        <f>IF([1]DRUM!A627="","",[1]DRUM!A627)</f>
        <v>Local</v>
      </c>
      <c r="C650" s="12">
        <f t="shared" ca="1" si="91"/>
        <v>1</v>
      </c>
      <c r="D650" s="155">
        <f t="shared" ca="1" si="92"/>
        <v>0</v>
      </c>
      <c r="E650" s="26" t="str">
        <f>IF([1]DRUM!B627="","",[1]DRUM!B627)</f>
        <v>WDB220011L</v>
      </c>
      <c r="F650" s="26">
        <f>IF([1]DRUM!C627="","",[1]DRUM!C627)</f>
        <v>2250</v>
      </c>
      <c r="G650" s="26">
        <f>IF([1]DRUM!D627="","",[1]DRUM!D627)</f>
        <v>2200</v>
      </c>
      <c r="H650" s="26">
        <f>IF([1]DRUM!E627="","",[1]DRUM!E627)</f>
        <v>1150</v>
      </c>
      <c r="I650" s="26">
        <f>IF([1]DRUM!F627="","",[1]DRUM!F627)</f>
        <v>1500</v>
      </c>
      <c r="J650" s="26">
        <f>IF([1]DRUM!G627="","",[1]DRUM!G627)</f>
        <v>1700</v>
      </c>
      <c r="K650" s="26">
        <f>IF([1]DRUM!H627="","",[1]DRUM!H627)</f>
        <v>1700</v>
      </c>
      <c r="L650" s="26" t="str">
        <f>IF([1]DRUM!I627="","",[1]DRUM!I627)</f>
        <v/>
      </c>
      <c r="M650" s="26">
        <f>IF([1]DRUM!J627="","",
IF(AND([1]DRUM!K627="Wooden Drum",[1]DRUM!J627&gt;Max_WD_Capacity),Max_WD_Capacity,
[1]DRUM!J627))</f>
        <v>2500</v>
      </c>
      <c r="N650" s="26" t="str">
        <f>IF([1]DRUM!K627="","",[1]DRUM!K627)</f>
        <v>Wooden Drum</v>
      </c>
      <c r="O650" s="26">
        <f>IF([1]DRUM!L627="","",[1]DRUM!L627)</f>
        <v>380</v>
      </c>
      <c r="P650" s="26">
        <f>IF([1]DRUM!M627="","",[1]DRUM!M627)</f>
        <v>150</v>
      </c>
      <c r="Q650" s="26">
        <f>IF([1]DRUM!N627="","",[1]DRUM!N627)</f>
        <v>4.1439570596257864</v>
      </c>
      <c r="R650" s="26" t="str">
        <f t="shared" si="98"/>
        <v>Local</v>
      </c>
      <c r="S650" s="26">
        <f ca="1">IF(N650="",0,
IF(Knee_Application="YES",Knee_Width,IF(Knee_Application="NO",0,
IF(OR(Cable_Type="OH",SearchData("Conductor",Cable_Desc)),0,
IF(N650="Steel Drum",Knee_Width,
IF(N650="Plywood Drum",0,
IF(Country="UAE",0,
IF(AND(OR(SearchData("LSHF",Cable_Desc),SearchData("LSZH",Cable_Desc),SearchData("LS0H",Cable_Desc),SearchData("LSOH",Cable_Desc)),D.nom&gt;40),Knee_Width,
IF(AND(Country="Egypt",D.nom&gt;60),Knee_Width,
IF(AND(Country&lt;&gt;"Egypt",D.nom&gt;35),Knee_Width,
0))))))))))</f>
        <v>125</v>
      </c>
      <c r="T650" s="118">
        <f t="shared" ca="1" si="93"/>
        <v>11</v>
      </c>
      <c r="U650" s="118">
        <f t="shared" ca="1" si="94"/>
        <v>3</v>
      </c>
      <c r="V650" s="117">
        <f t="shared" ca="1" si="95"/>
        <v>157.043190204708</v>
      </c>
      <c r="W650" s="64">
        <f t="shared" ca="1" si="96"/>
        <v>0</v>
      </c>
      <c r="X650" s="64">
        <f t="shared" ca="1" si="99"/>
        <v>0</v>
      </c>
      <c r="Y650" s="64">
        <f t="shared" ca="1" si="97"/>
        <v>0</v>
      </c>
      <c r="AM650" s="156"/>
    </row>
    <row r="651" spans="1:39">
      <c r="A651" s="12">
        <f t="shared" ca="1" si="90"/>
        <v>0</v>
      </c>
      <c r="B651" s="12" t="str">
        <f>IF([1]DRUM!A628="","",[1]DRUM!A628)</f>
        <v>Local</v>
      </c>
      <c r="C651" s="12">
        <f t="shared" ca="1" si="91"/>
        <v>1</v>
      </c>
      <c r="D651" s="155">
        <f t="shared" ca="1" si="92"/>
        <v>0</v>
      </c>
      <c r="E651" s="26" t="str">
        <f>IF([1]DRUM!B628="","",[1]DRUM!B628)</f>
        <v>WDB22008L</v>
      </c>
      <c r="F651" s="26">
        <f>IF([1]DRUM!C628="","",[1]DRUM!C628)</f>
        <v>2250</v>
      </c>
      <c r="G651" s="26">
        <f>IF([1]DRUM!D628="","",[1]DRUM!D628)</f>
        <v>2200</v>
      </c>
      <c r="H651" s="26">
        <f>IF([1]DRUM!E628="","",[1]DRUM!E628)</f>
        <v>1000</v>
      </c>
      <c r="I651" s="26">
        <f>IF([1]DRUM!F628="","",[1]DRUM!F628)</f>
        <v>1500</v>
      </c>
      <c r="J651" s="26">
        <f>IF([1]DRUM!G628="","",[1]DRUM!G628)</f>
        <v>1700</v>
      </c>
      <c r="K651" s="26">
        <f>IF([1]DRUM!H628="","",[1]DRUM!H628)</f>
        <v>1700</v>
      </c>
      <c r="L651" s="26" t="str">
        <f>IF([1]DRUM!I628="","",[1]DRUM!I628)</f>
        <v/>
      </c>
      <c r="M651" s="26">
        <f>IF([1]DRUM!J628="","",
IF(AND([1]DRUM!K628="Wooden Drum",[1]DRUM!J628&gt;Max_WD_Capacity),Max_WD_Capacity,
[1]DRUM!J628))</f>
        <v>2500</v>
      </c>
      <c r="N651" s="26" t="str">
        <f>IF([1]DRUM!K628="","",[1]DRUM!K628)</f>
        <v>Wooden Drum</v>
      </c>
      <c r="O651" s="26">
        <f>IF([1]DRUM!L628="","",[1]DRUM!L628)</f>
        <v>370</v>
      </c>
      <c r="P651" s="26">
        <f>IF([1]DRUM!M628="","",[1]DRUM!M628)</f>
        <v>150</v>
      </c>
      <c r="Q651" s="26">
        <f>IF([1]DRUM!N628="","",[1]DRUM!N628)</f>
        <v>4.5238934211693023</v>
      </c>
      <c r="R651" s="26" t="str">
        <f t="shared" si="98"/>
        <v>Local</v>
      </c>
      <c r="S651" s="26">
        <f ca="1">IF(N651="",0,
IF(Knee_Application="YES",Knee_Width,IF(Knee_Application="NO",0,
IF(OR(Cable_Type="OH",SearchData("Conductor",Cable_Desc)),0,
IF(N651="Steel Drum",Knee_Width,
IF(N651="Plywood Drum",0,
IF(Country="UAE",0,
IF(AND(OR(SearchData("LSHF",Cable_Desc),SearchData("LSZH",Cable_Desc),SearchData("LS0H",Cable_Desc),SearchData("LSOH",Cable_Desc)),D.nom&gt;40),Knee_Width,
IF(AND(Country="Egypt",D.nom&gt;60),Knee_Width,
IF(AND(Country&lt;&gt;"Egypt",D.nom&gt;35),Knee_Width,
0))))))))))</f>
        <v>125</v>
      </c>
      <c r="T651" s="118">
        <f t="shared" ca="1" si="93"/>
        <v>11</v>
      </c>
      <c r="U651" s="118">
        <f t="shared" ca="1" si="94"/>
        <v>3</v>
      </c>
      <c r="V651" s="117">
        <f t="shared" ca="1" si="95"/>
        <v>141.49230656943851</v>
      </c>
      <c r="W651" s="64">
        <f t="shared" ca="1" si="96"/>
        <v>0</v>
      </c>
      <c r="X651" s="64">
        <f t="shared" ca="1" si="99"/>
        <v>0</v>
      </c>
      <c r="Y651" s="64">
        <f t="shared" ca="1" si="97"/>
        <v>0</v>
      </c>
      <c r="AM651" s="156"/>
    </row>
    <row r="652" spans="1:39">
      <c r="A652" s="12">
        <f t="shared" ca="1" si="90"/>
        <v>0</v>
      </c>
      <c r="B652" s="12" t="str">
        <f>IF([1]DRUM!A629="","",[1]DRUM!A629)</f>
        <v>Local</v>
      </c>
      <c r="C652" s="12">
        <f t="shared" ca="1" si="91"/>
        <v>1</v>
      </c>
      <c r="D652" s="155">
        <f t="shared" ca="1" si="92"/>
        <v>0</v>
      </c>
      <c r="E652" s="26" t="str">
        <f>IF([1]DRUM!B629="","",[1]DRUM!B629)</f>
        <v>WDB220012L</v>
      </c>
      <c r="F652" s="26">
        <f>IF([1]DRUM!C629="","",[1]DRUM!C629)</f>
        <v>2250</v>
      </c>
      <c r="G652" s="26">
        <f>IF([1]DRUM!D629="","",[1]DRUM!D629)</f>
        <v>2200</v>
      </c>
      <c r="H652" s="26">
        <f>IF([1]DRUM!E629="","",[1]DRUM!E629)</f>
        <v>1050</v>
      </c>
      <c r="I652" s="26">
        <f>IF([1]DRUM!F629="","",[1]DRUM!F629)</f>
        <v>1500</v>
      </c>
      <c r="J652" s="26">
        <f>IF([1]DRUM!G629="","",[1]DRUM!G629)</f>
        <v>1700</v>
      </c>
      <c r="K652" s="26">
        <f>IF([1]DRUM!H629="","",[1]DRUM!H629)</f>
        <v>1700</v>
      </c>
      <c r="L652" s="26" t="str">
        <f>IF([1]DRUM!I629="","",[1]DRUM!I629)</f>
        <v/>
      </c>
      <c r="M652" s="26">
        <f>IF([1]DRUM!J629="","",
IF(AND([1]DRUM!K629="Wooden Drum",[1]DRUM!J629&gt;Max_WD_Capacity),Max_WD_Capacity,
[1]DRUM!J629))</f>
        <v>3000</v>
      </c>
      <c r="N652" s="26" t="str">
        <f>IF([1]DRUM!K629="","",[1]DRUM!K629)</f>
        <v>Wooden Drum</v>
      </c>
      <c r="O652" s="26">
        <f>IF([1]DRUM!L629="","",[1]DRUM!L629)</f>
        <v>370</v>
      </c>
      <c r="P652" s="26">
        <f>IF([1]DRUM!M629="","",[1]DRUM!M629)</f>
        <v>150</v>
      </c>
      <c r="Q652" s="26">
        <f>IF([1]DRUM!N629="","",[1]DRUM!N629)</f>
        <v>4.4031384535469433</v>
      </c>
      <c r="R652" s="26" t="str">
        <f t="shared" si="98"/>
        <v>Local</v>
      </c>
      <c r="S652" s="26">
        <f ca="1">IF(N652="",0,
IF(Knee_Application="YES",Knee_Width,IF(Knee_Application="NO",0,
IF(OR(Cable_Type="OH",SearchData("Conductor",Cable_Desc)),0,
IF(N652="Steel Drum",Knee_Width,
IF(N652="Plywood Drum",0,
IF(Country="UAE",0,
IF(AND(OR(SearchData("LSHF",Cable_Desc),SearchData("LSZH",Cable_Desc),SearchData("LS0H",Cable_Desc),SearchData("LSOH",Cable_Desc)),D.nom&gt;40),Knee_Width,
IF(AND(Country="Egypt",D.nom&gt;60),Knee_Width,
IF(AND(Country&lt;&gt;"Egypt",D.nom&gt;35),Knee_Width,
0))))))))))</f>
        <v>125</v>
      </c>
      <c r="T652" s="118">
        <f t="shared" ca="1" si="93"/>
        <v>11</v>
      </c>
      <c r="U652" s="118">
        <f t="shared" ca="1" si="94"/>
        <v>3</v>
      </c>
      <c r="V652" s="117">
        <f t="shared" ca="1" si="95"/>
        <v>146.67593444786166</v>
      </c>
      <c r="W652" s="64">
        <f t="shared" ca="1" si="96"/>
        <v>0</v>
      </c>
      <c r="X652" s="64">
        <f t="shared" ca="1" si="99"/>
        <v>0</v>
      </c>
      <c r="Y652" s="64">
        <f t="shared" ca="1" si="97"/>
        <v>0</v>
      </c>
      <c r="AM652" s="156"/>
    </row>
    <row r="653" spans="1:39">
      <c r="A653" s="12">
        <f t="shared" ca="1" si="90"/>
        <v>0</v>
      </c>
      <c r="B653" s="12" t="str">
        <f>IF([1]DRUM!A630="","",[1]DRUM!A630)</f>
        <v>Local</v>
      </c>
      <c r="C653" s="12">
        <f t="shared" ca="1" si="91"/>
        <v>1</v>
      </c>
      <c r="D653" s="155">
        <f t="shared" ca="1" si="92"/>
        <v>0</v>
      </c>
      <c r="E653" s="26" t="str">
        <f>IF([1]DRUM!B630="","",[1]DRUM!B630)</f>
        <v>WDB220010L</v>
      </c>
      <c r="F653" s="26">
        <f>IF([1]DRUM!C630="","",[1]DRUM!C630)</f>
        <v>2250</v>
      </c>
      <c r="G653" s="26">
        <f>IF([1]DRUM!D630="","",[1]DRUM!D630)</f>
        <v>2200</v>
      </c>
      <c r="H653" s="26">
        <f>IF([1]DRUM!E630="","",[1]DRUM!E630)</f>
        <v>950</v>
      </c>
      <c r="I653" s="26">
        <f>IF([1]DRUM!F630="","",[1]DRUM!F630)</f>
        <v>1500</v>
      </c>
      <c r="J653" s="26">
        <f>IF([1]DRUM!G630="","",[1]DRUM!G630)</f>
        <v>1700</v>
      </c>
      <c r="K653" s="26">
        <f>IF([1]DRUM!H630="","",[1]DRUM!H630)</f>
        <v>1700</v>
      </c>
      <c r="L653" s="26" t="str">
        <f>IF([1]DRUM!I630="","",[1]DRUM!I630)</f>
        <v/>
      </c>
      <c r="M653" s="26">
        <f>IF([1]DRUM!J630="","",
IF(AND([1]DRUM!K630="Wooden Drum",[1]DRUM!J630&gt;Max_WD_Capacity),Max_WD_Capacity,
[1]DRUM!J630))</f>
        <v>5000</v>
      </c>
      <c r="N653" s="26" t="str">
        <f>IF([1]DRUM!K630="","",[1]DRUM!K630)</f>
        <v>Wooden Drum</v>
      </c>
      <c r="O653" s="26">
        <f>IF([1]DRUM!L630="","",[1]DRUM!L630)</f>
        <v>350</v>
      </c>
      <c r="P653" s="26">
        <f>IF([1]DRUM!M630="","",[1]DRUM!M630)</f>
        <v>150</v>
      </c>
      <c r="Q653" s="26">
        <f>IF([1]DRUM!N630="","",[1]DRUM!N630)</f>
        <v>4.6387579025661791</v>
      </c>
      <c r="R653" s="26" t="str">
        <f t="shared" si="98"/>
        <v>Local</v>
      </c>
      <c r="S653" s="26">
        <f ca="1">IF(N653="",0,
IF(Knee_Application="YES",Knee_Width,IF(Knee_Application="NO",0,
IF(OR(Cable_Type="OH",SearchData("Conductor",Cable_Desc)),0,
IF(N653="Steel Drum",Knee_Width,
IF(N653="Plywood Drum",0,
IF(Country="UAE",0,
IF(AND(OR(SearchData("LSHF",Cable_Desc),SearchData("LSZH",Cable_Desc),SearchData("LS0H",Cable_Desc),SearchData("LSOH",Cable_Desc)),D.nom&gt;40),Knee_Width,
IF(AND(Country="Egypt",D.nom&gt;60),Knee_Width,
IF(AND(Country&lt;&gt;"Egypt",D.nom&gt;35),Knee_Width,
0))))))))))</f>
        <v>125</v>
      </c>
      <c r="T653" s="118">
        <f t="shared" ca="1" si="93"/>
        <v>11</v>
      </c>
      <c r="U653" s="118">
        <f t="shared" ca="1" si="94"/>
        <v>4</v>
      </c>
      <c r="V653" s="117">
        <f t="shared" ca="1" si="95"/>
        <v>198.55368225512066</v>
      </c>
      <c r="W653" s="64">
        <f t="shared" ca="1" si="96"/>
        <v>0</v>
      </c>
      <c r="X653" s="64">
        <f t="shared" ca="1" si="99"/>
        <v>1</v>
      </c>
      <c r="Y653" s="64">
        <f t="shared" ca="1" si="97"/>
        <v>0</v>
      </c>
      <c r="AM653" s="156"/>
    </row>
    <row r="654" spans="1:39">
      <c r="A654" s="12">
        <f t="shared" ca="1" si="90"/>
        <v>0</v>
      </c>
      <c r="B654" s="12" t="str">
        <f>IF([1]DRUM!A631="","",[1]DRUM!A631)</f>
        <v>Local</v>
      </c>
      <c r="C654" s="12">
        <f t="shared" ca="1" si="91"/>
        <v>1</v>
      </c>
      <c r="D654" s="155">
        <f t="shared" ca="1" si="92"/>
        <v>0</v>
      </c>
      <c r="E654" s="26" t="str">
        <f>IF([1]DRUM!B631="","",[1]DRUM!B631)</f>
        <v>WDB22007L</v>
      </c>
      <c r="F654" s="26">
        <f>IF([1]DRUM!C631="","",[1]DRUM!C631)</f>
        <v>2250</v>
      </c>
      <c r="G654" s="26">
        <f>IF([1]DRUM!D631="","",[1]DRUM!D631)</f>
        <v>2200</v>
      </c>
      <c r="H654" s="26">
        <f>IF([1]DRUM!E631="","",[1]DRUM!E631)</f>
        <v>900</v>
      </c>
      <c r="I654" s="26">
        <f>IF([1]DRUM!F631="","",[1]DRUM!F631)</f>
        <v>1500</v>
      </c>
      <c r="J654" s="26">
        <f>IF([1]DRUM!G631="","",[1]DRUM!G631)</f>
        <v>1700</v>
      </c>
      <c r="K654" s="26">
        <f>IF([1]DRUM!H631="","",[1]DRUM!H631)</f>
        <v>1700</v>
      </c>
      <c r="L654" s="26" t="str">
        <f>IF([1]DRUM!I631="","",[1]DRUM!I631)</f>
        <v/>
      </c>
      <c r="M654" s="26">
        <f>IF([1]DRUM!J631="","",
IF(AND([1]DRUM!K631="Wooden Drum",[1]DRUM!J631&gt;Max_WD_Capacity),Max_WD_Capacity,
[1]DRUM!J631))</f>
        <v>5000</v>
      </c>
      <c r="N654" s="26" t="str">
        <f>IF([1]DRUM!K631="","",[1]DRUM!K631)</f>
        <v>Wooden Drum</v>
      </c>
      <c r="O654" s="26">
        <f>IF([1]DRUM!L631="","",[1]DRUM!L631)</f>
        <v>350</v>
      </c>
      <c r="P654" s="26">
        <f>IF([1]DRUM!M631="","",[1]DRUM!M631)</f>
        <v>150</v>
      </c>
      <c r="Q654" s="26">
        <f>IF([1]DRUM!N631="","",[1]DRUM!N631)</f>
        <v>4.7477318977375749</v>
      </c>
      <c r="R654" s="26" t="str">
        <f t="shared" si="98"/>
        <v>Local</v>
      </c>
      <c r="S654" s="26">
        <f ca="1">IF(N654="",0,
IF(Knee_Application="YES",Knee_Width,IF(Knee_Application="NO",0,
IF(OR(Cable_Type="OH",SearchData("Conductor",Cable_Desc)),0,
IF(N654="Steel Drum",Knee_Width,
IF(N654="Plywood Drum",0,
IF(Country="UAE",0,
IF(AND(OR(SearchData("LSHF",Cable_Desc),SearchData("LSZH",Cable_Desc),SearchData("LS0H",Cable_Desc),SearchData("LSOH",Cable_Desc)),D.nom&gt;40),Knee_Width,
IF(AND(Country="Egypt",D.nom&gt;60),Knee_Width,
IF(AND(Country&lt;&gt;"Egypt",D.nom&gt;35),Knee_Width,
0))))))))))</f>
        <v>125</v>
      </c>
      <c r="T654" s="118">
        <f t="shared" ca="1" si="93"/>
        <v>11</v>
      </c>
      <c r="U654" s="118">
        <f t="shared" ca="1" si="94"/>
        <v>4</v>
      </c>
      <c r="V654" s="117">
        <f t="shared" ca="1" si="95"/>
        <v>191.64217841722314</v>
      </c>
      <c r="W654" s="64">
        <f t="shared" ca="1" si="96"/>
        <v>0</v>
      </c>
      <c r="X654" s="64">
        <f t="shared" ca="1" si="99"/>
        <v>1</v>
      </c>
      <c r="Y654" s="64">
        <f t="shared" ca="1" si="97"/>
        <v>0</v>
      </c>
      <c r="AM654" s="156"/>
    </row>
    <row r="655" spans="1:39">
      <c r="A655" s="12">
        <f t="shared" ca="1" si="90"/>
        <v>0</v>
      </c>
      <c r="B655" s="12" t="str">
        <f>IF([1]DRUM!A632="","",[1]DRUM!A632)</f>
        <v>Local</v>
      </c>
      <c r="C655" s="12">
        <f t="shared" ca="1" si="91"/>
        <v>1</v>
      </c>
      <c r="D655" s="155">
        <f t="shared" ca="1" si="92"/>
        <v>0</v>
      </c>
      <c r="E655" s="26" t="str">
        <f>IF([1]DRUM!B632="","",[1]DRUM!B632)</f>
        <v>WDB220014L</v>
      </c>
      <c r="F655" s="26">
        <f>IF([1]DRUM!C632="","",[1]DRUM!C632)</f>
        <v>2250</v>
      </c>
      <c r="G655" s="26">
        <f>IF([1]DRUM!D632="","",[1]DRUM!D632)</f>
        <v>2200</v>
      </c>
      <c r="H655" s="26">
        <f>IF([1]DRUM!E632="","",[1]DRUM!E632)</f>
        <v>1150</v>
      </c>
      <c r="I655" s="26">
        <f>IF([1]DRUM!F632="","",[1]DRUM!F632)</f>
        <v>1500</v>
      </c>
      <c r="J655" s="26">
        <f>IF([1]DRUM!G632="","",[1]DRUM!G632)</f>
        <v>1700</v>
      </c>
      <c r="K655" s="26">
        <f>IF([1]DRUM!H632="","",[1]DRUM!H632)</f>
        <v>1700</v>
      </c>
      <c r="L655" s="26" t="str">
        <f>IF([1]DRUM!I632="","",[1]DRUM!I632)</f>
        <v>Supported</v>
      </c>
      <c r="M655" s="26">
        <f>IF([1]DRUM!J632="","",
IF(AND([1]DRUM!K632="Wooden Drum",[1]DRUM!J632&gt;Max_WD_Capacity),Max_WD_Capacity,
[1]DRUM!J632))</f>
        <v>5500</v>
      </c>
      <c r="N655" s="26" t="str">
        <f>IF([1]DRUM!K632="","",[1]DRUM!K632)</f>
        <v>Wooden Drum</v>
      </c>
      <c r="O655" s="26">
        <f>IF([1]DRUM!L632="","",[1]DRUM!L632)</f>
        <v>380</v>
      </c>
      <c r="P655" s="26">
        <f>IF([1]DRUM!M632="","",[1]DRUM!M632)</f>
        <v>150</v>
      </c>
      <c r="Q655" s="26">
        <f>IF([1]DRUM!N632="","",[1]DRUM!N632)</f>
        <v>4.1439570596257864</v>
      </c>
      <c r="R655" s="26" t="str">
        <f t="shared" si="98"/>
        <v>Local</v>
      </c>
      <c r="S655" s="26">
        <f ca="1">IF(N655="",0,
IF(Knee_Application="YES",Knee_Width,IF(Knee_Application="NO",0,
IF(OR(Cable_Type="OH",SearchData("Conductor",Cable_Desc)),0,
IF(N655="Steel Drum",Knee_Width,
IF(N655="Plywood Drum",0,
IF(Country="UAE",0,
IF(AND(OR(SearchData("LSHF",Cable_Desc),SearchData("LSZH",Cable_Desc),SearchData("LS0H",Cable_Desc),SearchData("LSOH",Cable_Desc)),D.nom&gt;40),Knee_Width,
IF(AND(Country="Egypt",D.nom&gt;60),Knee_Width,
IF(AND(Country&lt;&gt;"Egypt",D.nom&gt;35),Knee_Width,
0))))))))))</f>
        <v>125</v>
      </c>
      <c r="T655" s="118">
        <f t="shared" ca="1" si="93"/>
        <v>11</v>
      </c>
      <c r="U655" s="118">
        <f t="shared" ca="1" si="94"/>
        <v>3</v>
      </c>
      <c r="V655" s="117">
        <f t="shared" ca="1" si="95"/>
        <v>157.043190204708</v>
      </c>
      <c r="W655" s="64">
        <f t="shared" ca="1" si="96"/>
        <v>0</v>
      </c>
      <c r="X655" s="64">
        <f t="shared" ca="1" si="99"/>
        <v>1</v>
      </c>
      <c r="Y655" s="64">
        <f t="shared" ca="1" si="97"/>
        <v>0</v>
      </c>
      <c r="AM655" s="156"/>
    </row>
    <row r="656" spans="1:39">
      <c r="A656" s="12">
        <f t="shared" ca="1" si="90"/>
        <v>0</v>
      </c>
      <c r="B656" s="12" t="str">
        <f>IF([1]DRUM!A633="","",[1]DRUM!A633)</f>
        <v>Local</v>
      </c>
      <c r="C656" s="12">
        <f t="shared" ca="1" si="91"/>
        <v>1</v>
      </c>
      <c r="D656" s="155">
        <f t="shared" ca="1" si="92"/>
        <v>0</v>
      </c>
      <c r="E656" s="26" t="str">
        <f>IF([1]DRUM!B633="","",[1]DRUM!B633)</f>
        <v>WDB22002L</v>
      </c>
      <c r="F656" s="26">
        <f>IF([1]DRUM!C633="","",[1]DRUM!C633)</f>
        <v>2250</v>
      </c>
      <c r="G656" s="26">
        <f>IF([1]DRUM!D633="","",[1]DRUM!D633)</f>
        <v>2200</v>
      </c>
      <c r="H656" s="26">
        <f>IF([1]DRUM!E633="","",[1]DRUM!E633)</f>
        <v>1300</v>
      </c>
      <c r="I656" s="26">
        <f>IF([1]DRUM!F633="","",[1]DRUM!F633)</f>
        <v>1500</v>
      </c>
      <c r="J656" s="26">
        <f>IF([1]DRUM!G633="","",[1]DRUM!G633)</f>
        <v>1700</v>
      </c>
      <c r="K656" s="26">
        <f>IF([1]DRUM!H633="","",[1]DRUM!H633)</f>
        <v>1700</v>
      </c>
      <c r="L656" s="26" t="str">
        <f>IF([1]DRUM!I633="","",[1]DRUM!I633)</f>
        <v>Supported</v>
      </c>
      <c r="M656" s="26">
        <f>IF([1]DRUM!J633="","",
IF(AND([1]DRUM!K633="Wooden Drum",[1]DRUM!J633&gt;Max_WD_Capacity),Max_WD_Capacity,
[1]DRUM!J633))</f>
        <v>7500</v>
      </c>
      <c r="N656" s="26" t="str">
        <f>IF([1]DRUM!K633="","",[1]DRUM!K633)</f>
        <v>Wooden Drum</v>
      </c>
      <c r="O656" s="26">
        <f>IF([1]DRUM!L633="","",[1]DRUM!L633)</f>
        <v>580</v>
      </c>
      <c r="P656" s="26">
        <f>IF([1]DRUM!M633="","",[1]DRUM!M633)</f>
        <v>150</v>
      </c>
      <c r="Q656" s="26">
        <f>IF([1]DRUM!N633="","",[1]DRUM!N633)</f>
        <v>3.7110063220529432</v>
      </c>
      <c r="R656" s="26" t="str">
        <f t="shared" si="98"/>
        <v>Local</v>
      </c>
      <c r="S656" s="26">
        <f ca="1">IF(N656="",0,
IF(Knee_Application="YES",Knee_Width,IF(Knee_Application="NO",0,
IF(OR(Cable_Type="OH",SearchData("Conductor",Cable_Desc)),0,
IF(N656="Steel Drum",Knee_Width,
IF(N656="Plywood Drum",0,
IF(Country="UAE",0,
IF(AND(OR(SearchData("LSHF",Cable_Desc),SearchData("LSZH",Cable_Desc),SearchData("LS0H",Cable_Desc),SearchData("LSOH",Cable_Desc)),D.nom&gt;40),Knee_Width,
IF(AND(Country="Egypt",D.nom&gt;60),Knee_Width,
IF(AND(Country&lt;&gt;"Egypt",D.nom&gt;35),Knee_Width,
0))))))))))</f>
        <v>125</v>
      </c>
      <c r="T656" s="118">
        <f t="shared" ca="1" si="93"/>
        <v>11</v>
      </c>
      <c r="U656" s="118">
        <f t="shared" ca="1" si="94"/>
        <v>2</v>
      </c>
      <c r="V656" s="117">
        <f t="shared" ca="1" si="95"/>
        <v>106.65832722643491</v>
      </c>
      <c r="W656" s="64">
        <f t="shared" ca="1" si="96"/>
        <v>0</v>
      </c>
      <c r="X656" s="64">
        <f t="shared" ca="1" si="99"/>
        <v>1</v>
      </c>
      <c r="Y656" s="64">
        <f t="shared" ca="1" si="97"/>
        <v>0</v>
      </c>
      <c r="AM656" s="156"/>
    </row>
    <row r="657" spans="1:39">
      <c r="A657" s="12">
        <f t="shared" ca="1" si="90"/>
        <v>0</v>
      </c>
      <c r="B657" s="12" t="str">
        <f>IF([1]DRUM!A634="","",[1]DRUM!A634)</f>
        <v>Local</v>
      </c>
      <c r="C657" s="12">
        <f t="shared" ca="1" si="91"/>
        <v>1</v>
      </c>
      <c r="D657" s="155">
        <f t="shared" ca="1" si="92"/>
        <v>0</v>
      </c>
      <c r="E657" s="26" t="str">
        <f>IF([1]DRUM!B634="","",[1]DRUM!B634)</f>
        <v>WDB23007L</v>
      </c>
      <c r="F657" s="26">
        <f>IF([1]DRUM!C634="","",[1]DRUM!C634)</f>
        <v>2350</v>
      </c>
      <c r="G657" s="26">
        <f>IF([1]DRUM!D634="","",[1]DRUM!D634)</f>
        <v>2300</v>
      </c>
      <c r="H657" s="26">
        <f>IF([1]DRUM!E634="","",[1]DRUM!E634)</f>
        <v>1150</v>
      </c>
      <c r="I657" s="26">
        <f>IF([1]DRUM!F634="","",[1]DRUM!F634)</f>
        <v>1500</v>
      </c>
      <c r="J657" s="26">
        <f>IF([1]DRUM!G634="","",[1]DRUM!G634)</f>
        <v>1700</v>
      </c>
      <c r="K657" s="26">
        <f>IF([1]DRUM!H634="","",[1]DRUM!H634)</f>
        <v>1700</v>
      </c>
      <c r="L657" s="26" t="str">
        <f>IF([1]DRUM!I634="","",[1]DRUM!I634)</f>
        <v/>
      </c>
      <c r="M657" s="26">
        <f>IF([1]DRUM!J634="","",
IF(AND([1]DRUM!K634="Wooden Drum",[1]DRUM!J634&gt;Max_WD_Capacity),Max_WD_Capacity,
[1]DRUM!J634))</f>
        <v>3000</v>
      </c>
      <c r="N657" s="26" t="str">
        <f>IF([1]DRUM!K634="","",[1]DRUM!K634)</f>
        <v>Wooden Drum</v>
      </c>
      <c r="O657" s="26">
        <f>IF([1]DRUM!L634="","",[1]DRUM!L634)</f>
        <v>405</v>
      </c>
      <c r="P657" s="26">
        <f>IF([1]DRUM!M634="","",[1]DRUM!M634)</f>
        <v>157</v>
      </c>
      <c r="Q657" s="26">
        <f>IF([1]DRUM!N634="","",[1]DRUM!N634)</f>
        <v>4.6741008199190643</v>
      </c>
      <c r="R657" s="26" t="str">
        <f t="shared" si="98"/>
        <v>Local</v>
      </c>
      <c r="S657" s="26">
        <f ca="1">IF(N657="",0,
IF(Knee_Application="YES",Knee_Width,IF(Knee_Application="NO",0,
IF(OR(Cable_Type="OH",SearchData("Conductor",Cable_Desc)),0,
IF(N657="Steel Drum",Knee_Width,
IF(N657="Plywood Drum",0,
IF(Country="UAE",0,
IF(AND(OR(SearchData("LSHF",Cable_Desc),SearchData("LSZH",Cable_Desc),SearchData("LS0H",Cable_Desc),SearchData("LSOH",Cable_Desc)),D.nom&gt;40),Knee_Width,
IF(AND(Country="Egypt",D.nom&gt;60),Knee_Width,
IF(AND(Country&lt;&gt;"Egypt",D.nom&gt;35),Knee_Width,
0))))))))))</f>
        <v>125</v>
      </c>
      <c r="T657" s="118">
        <f t="shared" ca="1" si="93"/>
        <v>11</v>
      </c>
      <c r="U657" s="118">
        <f t="shared" ca="1" si="94"/>
        <v>3</v>
      </c>
      <c r="V657" s="117">
        <f t="shared" ca="1" si="95"/>
        <v>157.043190204708</v>
      </c>
      <c r="W657" s="64">
        <f t="shared" ca="1" si="96"/>
        <v>0</v>
      </c>
      <c r="X657" s="64">
        <f t="shared" ca="1" si="99"/>
        <v>0</v>
      </c>
      <c r="Y657" s="64">
        <f t="shared" ca="1" si="97"/>
        <v>0</v>
      </c>
      <c r="AM657" s="156"/>
    </row>
    <row r="658" spans="1:39">
      <c r="A658" s="12">
        <f t="shared" ca="1" si="90"/>
        <v>0</v>
      </c>
      <c r="B658" s="12" t="str">
        <f>IF([1]DRUM!A635="","",[1]DRUM!A635)</f>
        <v>Local</v>
      </c>
      <c r="C658" s="12">
        <f t="shared" ca="1" si="91"/>
        <v>1</v>
      </c>
      <c r="D658" s="155">
        <f t="shared" ca="1" si="92"/>
        <v>0</v>
      </c>
      <c r="E658" s="26" t="str">
        <f>IF([1]DRUM!B635="","",[1]DRUM!B635)</f>
        <v>WDB23008L</v>
      </c>
      <c r="F658" s="26">
        <f>IF([1]DRUM!C635="","",[1]DRUM!C635)</f>
        <v>2350</v>
      </c>
      <c r="G658" s="26">
        <f>IF([1]DRUM!D635="","",[1]DRUM!D635)</f>
        <v>2300</v>
      </c>
      <c r="H658" s="26">
        <f>IF([1]DRUM!E635="","",[1]DRUM!E635)</f>
        <v>950</v>
      </c>
      <c r="I658" s="26">
        <f>IF([1]DRUM!F635="","",[1]DRUM!F635)</f>
        <v>1500</v>
      </c>
      <c r="J658" s="26">
        <f>IF([1]DRUM!G635="","",[1]DRUM!G635)</f>
        <v>1700</v>
      </c>
      <c r="K658" s="26">
        <f>IF([1]DRUM!H635="","",[1]DRUM!H635)</f>
        <v>1700</v>
      </c>
      <c r="L658" s="26" t="str">
        <f>IF([1]DRUM!I635="","",[1]DRUM!I635)</f>
        <v/>
      </c>
      <c r="M658" s="26">
        <f>IF([1]DRUM!J635="","",
IF(AND([1]DRUM!K635="Wooden Drum",[1]DRUM!J635&gt;Max_WD_Capacity),Max_WD_Capacity,
[1]DRUM!J635))</f>
        <v>3000</v>
      </c>
      <c r="N658" s="26" t="str">
        <f>IF([1]DRUM!K635="","",[1]DRUM!K635)</f>
        <v>Wooden Drum</v>
      </c>
      <c r="O658" s="26">
        <f>IF([1]DRUM!L635="","",[1]DRUM!L635)</f>
        <v>390</v>
      </c>
      <c r="P658" s="26">
        <f>IF([1]DRUM!M635="","",[1]DRUM!M635)</f>
        <v>157</v>
      </c>
      <c r="Q658" s="26">
        <f>IF([1]DRUM!N635="","",[1]DRUM!N635)</f>
        <v>5.1689016628594562</v>
      </c>
      <c r="R658" s="26" t="str">
        <f t="shared" si="98"/>
        <v>Local</v>
      </c>
      <c r="S658" s="26">
        <f ca="1">IF(N658="",0,
IF(Knee_Application="YES",Knee_Width,IF(Knee_Application="NO",0,
IF(OR(Cable_Type="OH",SearchData("Conductor",Cable_Desc)),0,
IF(N658="Steel Drum",Knee_Width,
IF(N658="Plywood Drum",0,
IF(Country="UAE",0,
IF(AND(OR(SearchData("LSHF",Cable_Desc),SearchData("LSZH",Cable_Desc),SearchData("LS0H",Cable_Desc),SearchData("LSOH",Cable_Desc)),D.nom&gt;40),Knee_Width,
IF(AND(Country="Egypt",D.nom&gt;60),Knee_Width,
IF(AND(Country&lt;&gt;"Egypt",D.nom&gt;35),Knee_Width,
0))))))))))</f>
        <v>125</v>
      </c>
      <c r="T658" s="118">
        <f t="shared" ca="1" si="93"/>
        <v>11</v>
      </c>
      <c r="U658" s="118">
        <f t="shared" ca="1" si="94"/>
        <v>4</v>
      </c>
      <c r="V658" s="117">
        <f t="shared" ca="1" si="95"/>
        <v>198.55368225512066</v>
      </c>
      <c r="W658" s="64">
        <f t="shared" ca="1" si="96"/>
        <v>0</v>
      </c>
      <c r="X658" s="64">
        <f t="shared" ca="1" si="99"/>
        <v>0</v>
      </c>
      <c r="Y658" s="64">
        <f t="shared" ca="1" si="97"/>
        <v>0</v>
      </c>
      <c r="AM658" s="156"/>
    </row>
    <row r="659" spans="1:39">
      <c r="A659" s="12">
        <f t="shared" ca="1" si="90"/>
        <v>0</v>
      </c>
      <c r="B659" s="12" t="str">
        <f>IF([1]DRUM!A636="","",[1]DRUM!A636)</f>
        <v>Local</v>
      </c>
      <c r="C659" s="12">
        <f t="shared" ca="1" si="91"/>
        <v>1</v>
      </c>
      <c r="D659" s="155">
        <f t="shared" ca="1" si="92"/>
        <v>0</v>
      </c>
      <c r="E659" s="26" t="str">
        <f>IF([1]DRUM!B636="","",[1]DRUM!B636)</f>
        <v>WDB230010L</v>
      </c>
      <c r="F659" s="26">
        <f>IF([1]DRUM!C636="","",[1]DRUM!C636)</f>
        <v>2350</v>
      </c>
      <c r="G659" s="26">
        <f>IF([1]DRUM!D636="","",[1]DRUM!D636)</f>
        <v>2300</v>
      </c>
      <c r="H659" s="26">
        <f>IF([1]DRUM!E636="","",[1]DRUM!E636)</f>
        <v>1200</v>
      </c>
      <c r="I659" s="26">
        <f>IF([1]DRUM!F636="","",[1]DRUM!F636)</f>
        <v>1500</v>
      </c>
      <c r="J659" s="26">
        <f>IF([1]DRUM!G636="","",[1]DRUM!G636)</f>
        <v>1700</v>
      </c>
      <c r="K659" s="26">
        <f>IF([1]DRUM!H636="","",[1]DRUM!H636)</f>
        <v>1700</v>
      </c>
      <c r="L659" s="26" t="str">
        <f>IF([1]DRUM!I636="","",[1]DRUM!I636)</f>
        <v/>
      </c>
      <c r="M659" s="26">
        <f>IF([1]DRUM!J636="","",
IF(AND([1]DRUM!K636="Wooden Drum",[1]DRUM!J636&gt;Max_WD_Capacity),Max_WD_Capacity,
[1]DRUM!J636))</f>
        <v>3500</v>
      </c>
      <c r="N659" s="26" t="str">
        <f>IF([1]DRUM!K636="","",[1]DRUM!K636)</f>
        <v>Wooden Drum</v>
      </c>
      <c r="O659" s="26">
        <f>IF([1]DRUM!L636="","",[1]DRUM!L636)</f>
        <v>357</v>
      </c>
      <c r="P659" s="26">
        <f>IF([1]DRUM!M636="","",[1]DRUM!M636)</f>
        <v>157</v>
      </c>
      <c r="Q659" s="26">
        <f>IF([1]DRUM!N636="","",[1]DRUM!N636)</f>
        <v>4.5356743936202628</v>
      </c>
      <c r="R659" s="26" t="str">
        <f t="shared" si="98"/>
        <v>Local</v>
      </c>
      <c r="S659" s="26">
        <f ca="1">IF(N659="",0,
IF(Knee_Application="YES",Knee_Width,IF(Knee_Application="NO",0,
IF(OR(Cable_Type="OH",SearchData("Conductor",Cable_Desc)),0,
IF(N659="Steel Drum",Knee_Width,
IF(N659="Plywood Drum",0,
IF(Country="UAE",0,
IF(AND(OR(SearchData("LSHF",Cable_Desc),SearchData("LSZH",Cable_Desc),SearchData("LS0H",Cable_Desc),SearchData("LSOH",Cable_Desc)),D.nom&gt;40),Knee_Width,
IF(AND(Country="Egypt",D.nom&gt;60),Knee_Width,
IF(AND(Country&lt;&gt;"Egypt",D.nom&gt;35),Knee_Width,
0))))))))))</f>
        <v>125</v>
      </c>
      <c r="T659" s="118">
        <f t="shared" ca="1" si="93"/>
        <v>11</v>
      </c>
      <c r="U659" s="118">
        <f t="shared" ca="1" si="94"/>
        <v>3</v>
      </c>
      <c r="V659" s="117">
        <f t="shared" ca="1" si="95"/>
        <v>162.22681808313112</v>
      </c>
      <c r="W659" s="64">
        <f t="shared" ca="1" si="96"/>
        <v>0</v>
      </c>
      <c r="X659" s="64">
        <f t="shared" ca="1" si="99"/>
        <v>1</v>
      </c>
      <c r="Y659" s="64">
        <f t="shared" ca="1" si="97"/>
        <v>0</v>
      </c>
      <c r="AM659" s="156"/>
    </row>
    <row r="660" spans="1:39">
      <c r="A660" s="12">
        <f t="shared" ca="1" si="90"/>
        <v>0</v>
      </c>
      <c r="B660" s="12" t="str">
        <f>IF([1]DRUM!A637="","",[1]DRUM!A637)</f>
        <v>Local</v>
      </c>
      <c r="C660" s="12">
        <f t="shared" ca="1" si="91"/>
        <v>1</v>
      </c>
      <c r="D660" s="155">
        <f t="shared" ca="1" si="92"/>
        <v>0</v>
      </c>
      <c r="E660" s="26" t="str">
        <f>IF([1]DRUM!B637="","",[1]DRUM!B637)</f>
        <v>WDB23009L</v>
      </c>
      <c r="F660" s="26">
        <f>IF([1]DRUM!C637="","",[1]DRUM!C637)</f>
        <v>2350</v>
      </c>
      <c r="G660" s="26">
        <f>IF([1]DRUM!D637="","",[1]DRUM!D637)</f>
        <v>2300</v>
      </c>
      <c r="H660" s="26">
        <f>IF([1]DRUM!E637="","",[1]DRUM!E637)</f>
        <v>1000</v>
      </c>
      <c r="I660" s="26">
        <f>IF([1]DRUM!F637="","",[1]DRUM!F637)</f>
        <v>1500</v>
      </c>
      <c r="J660" s="26">
        <f>IF([1]DRUM!G637="","",[1]DRUM!G637)</f>
        <v>1700</v>
      </c>
      <c r="K660" s="26">
        <f>IF([1]DRUM!H637="","",[1]DRUM!H637)</f>
        <v>1700</v>
      </c>
      <c r="L660" s="26" t="str">
        <f>IF([1]DRUM!I637="","",[1]DRUM!I637)</f>
        <v/>
      </c>
      <c r="M660" s="26">
        <f>IF([1]DRUM!J637="","",
IF(AND([1]DRUM!K637="Wooden Drum",[1]DRUM!J637&gt;Max_WD_Capacity),Max_WD_Capacity,
[1]DRUM!J637))</f>
        <v>3500</v>
      </c>
      <c r="N660" s="26" t="str">
        <f>IF([1]DRUM!K637="","",[1]DRUM!K637)</f>
        <v>Wooden Drum</v>
      </c>
      <c r="O660" s="26">
        <f>IF([1]DRUM!L637="","",[1]DRUM!L637)</f>
        <v>390</v>
      </c>
      <c r="P660" s="26">
        <f>IF([1]DRUM!M637="","",[1]DRUM!M637)</f>
        <v>157</v>
      </c>
      <c r="Q660" s="26">
        <f>IF([1]DRUM!N637="","",[1]DRUM!N637)</f>
        <v>5.0540371814625793</v>
      </c>
      <c r="R660" s="26" t="str">
        <f t="shared" si="98"/>
        <v>Local</v>
      </c>
      <c r="S660" s="26">
        <f ca="1">IF(N660="",0,
IF(Knee_Application="YES",Knee_Width,IF(Knee_Application="NO",0,
IF(OR(Cable_Type="OH",SearchData("Conductor",Cable_Desc)),0,
IF(N660="Steel Drum",Knee_Width,
IF(N660="Plywood Drum",0,
IF(Country="UAE",0,
IF(AND(OR(SearchData("LSHF",Cable_Desc),SearchData("LSZH",Cable_Desc),SearchData("LS0H",Cable_Desc),SearchData("LSOH",Cable_Desc)),D.nom&gt;40),Knee_Width,
IF(AND(Country="Egypt",D.nom&gt;60),Knee_Width,
IF(AND(Country&lt;&gt;"Egypt",D.nom&gt;35),Knee_Width,
0))))))))))</f>
        <v>125</v>
      </c>
      <c r="T660" s="118">
        <f t="shared" ca="1" si="93"/>
        <v>11</v>
      </c>
      <c r="U660" s="118">
        <f t="shared" ca="1" si="94"/>
        <v>4</v>
      </c>
      <c r="V660" s="117">
        <f t="shared" ca="1" si="95"/>
        <v>205.46518609301822</v>
      </c>
      <c r="W660" s="64">
        <f t="shared" ca="1" si="96"/>
        <v>0</v>
      </c>
      <c r="X660" s="64">
        <f t="shared" ca="1" si="99"/>
        <v>1</v>
      </c>
      <c r="Y660" s="64">
        <f t="shared" ca="1" si="97"/>
        <v>1</v>
      </c>
      <c r="AM660" s="156"/>
    </row>
    <row r="661" spans="1:39">
      <c r="A661" s="12">
        <f t="shared" ca="1" si="90"/>
        <v>0</v>
      </c>
      <c r="B661" s="12" t="str">
        <f>IF([1]DRUM!A638="","",[1]DRUM!A638)</f>
        <v>Local</v>
      </c>
      <c r="C661" s="12">
        <f t="shared" ca="1" si="91"/>
        <v>1</v>
      </c>
      <c r="D661" s="155">
        <f t="shared" ca="1" si="92"/>
        <v>0</v>
      </c>
      <c r="E661" s="26" t="str">
        <f>IF([1]DRUM!B638="","",[1]DRUM!B638)</f>
        <v>WDB230011L</v>
      </c>
      <c r="F661" s="26">
        <f>IF([1]DRUM!C638="","",[1]DRUM!C638)</f>
        <v>2350</v>
      </c>
      <c r="G661" s="26">
        <f>IF([1]DRUM!D638="","",[1]DRUM!D638)</f>
        <v>2300</v>
      </c>
      <c r="H661" s="26">
        <f>IF([1]DRUM!E638="","",[1]DRUM!E638)</f>
        <v>1400</v>
      </c>
      <c r="I661" s="26">
        <f>IF([1]DRUM!F638="","",[1]DRUM!F638)</f>
        <v>1500</v>
      </c>
      <c r="J661" s="26">
        <f>IF([1]DRUM!G638="","",[1]DRUM!G638)</f>
        <v>1700</v>
      </c>
      <c r="K661" s="26">
        <f>IF([1]DRUM!H638="","",[1]DRUM!H638)</f>
        <v>1700</v>
      </c>
      <c r="L661" s="26" t="str">
        <f>IF([1]DRUM!I638="","",[1]DRUM!I638)</f>
        <v/>
      </c>
      <c r="M661" s="26">
        <f>IF([1]DRUM!J638="","",
IF(AND([1]DRUM!K638="Wooden Drum",[1]DRUM!J638&gt;Max_WD_Capacity),Max_WD_Capacity,
[1]DRUM!J638))</f>
        <v>4000</v>
      </c>
      <c r="N661" s="26" t="str">
        <f>IF([1]DRUM!K638="","",[1]DRUM!K638)</f>
        <v>Wooden Drum</v>
      </c>
      <c r="O661" s="26">
        <f>IF([1]DRUM!L638="","",[1]DRUM!L638)</f>
        <v>377</v>
      </c>
      <c r="P661" s="26">
        <f>IF([1]DRUM!M638="","",[1]DRUM!M638)</f>
        <v>157</v>
      </c>
      <c r="Q661" s="26">
        <f>IF([1]DRUM!N638="","",[1]DRUM!N638)</f>
        <v>3.9230638261702544</v>
      </c>
      <c r="R661" s="26" t="str">
        <f t="shared" si="98"/>
        <v>Local</v>
      </c>
      <c r="S661" s="26">
        <f ca="1">IF(N661="",0,
IF(Knee_Application="YES",Knee_Width,IF(Knee_Application="NO",0,
IF(OR(Cable_Type="OH",SearchData("Conductor",Cable_Desc)),0,
IF(N661="Steel Drum",Knee_Width,
IF(N661="Plywood Drum",0,
IF(Country="UAE",0,
IF(AND(OR(SearchData("LSHF",Cable_Desc),SearchData("LSZH",Cable_Desc),SearchData("LS0H",Cable_Desc),SearchData("LSOH",Cable_Desc)),D.nom&gt;40),Knee_Width,
IF(AND(Country="Egypt",D.nom&gt;60),Knee_Width,
IF(AND(Country&lt;&gt;"Egypt",D.nom&gt;35),Knee_Width,
0))))))))))</f>
        <v>125</v>
      </c>
      <c r="T661" s="118">
        <f t="shared" ca="1" si="93"/>
        <v>11</v>
      </c>
      <c r="U661" s="118">
        <f t="shared" ca="1" si="94"/>
        <v>2</v>
      </c>
      <c r="V661" s="117">
        <f t="shared" ca="1" si="95"/>
        <v>113.56983106433245</v>
      </c>
      <c r="W661" s="64">
        <f t="shared" ca="1" si="96"/>
        <v>0</v>
      </c>
      <c r="X661" s="64">
        <f t="shared" ca="1" si="99"/>
        <v>1</v>
      </c>
      <c r="Y661" s="64">
        <f t="shared" ca="1" si="97"/>
        <v>0</v>
      </c>
      <c r="AM661" s="156"/>
    </row>
    <row r="662" spans="1:39">
      <c r="A662" s="12">
        <f t="shared" ca="1" si="90"/>
        <v>0</v>
      </c>
      <c r="B662" s="12" t="str">
        <f>IF([1]DRUM!A639="","",[1]DRUM!A639)</f>
        <v>Local</v>
      </c>
      <c r="C662" s="12">
        <f t="shared" ca="1" si="91"/>
        <v>1</v>
      </c>
      <c r="D662" s="155">
        <f t="shared" ca="1" si="92"/>
        <v>0</v>
      </c>
      <c r="E662" s="26" t="str">
        <f>IF([1]DRUM!B639="","",[1]DRUM!B639)</f>
        <v>WDB23003L</v>
      </c>
      <c r="F662" s="26">
        <f>IF([1]DRUM!C639="","",[1]DRUM!C639)</f>
        <v>2350</v>
      </c>
      <c r="G662" s="26">
        <f>IF([1]DRUM!D639="","",[1]DRUM!D639)</f>
        <v>2300</v>
      </c>
      <c r="H662" s="26">
        <f>IF([1]DRUM!E639="","",[1]DRUM!E639)</f>
        <v>1050</v>
      </c>
      <c r="I662" s="26">
        <f>IF([1]DRUM!F639="","",[1]DRUM!F639)</f>
        <v>1500</v>
      </c>
      <c r="J662" s="26">
        <f>IF([1]DRUM!G639="","",[1]DRUM!G639)</f>
        <v>1700</v>
      </c>
      <c r="K662" s="26">
        <f>IF([1]DRUM!H639="","",[1]DRUM!H639)</f>
        <v>1700</v>
      </c>
      <c r="L662" s="26" t="str">
        <f>IF([1]DRUM!I639="","",[1]DRUM!I639)</f>
        <v/>
      </c>
      <c r="M662" s="26">
        <f>IF([1]DRUM!J639="","",
IF(AND([1]DRUM!K639="Wooden Drum",[1]DRUM!J639&gt;Max_WD_Capacity),Max_WD_Capacity,
[1]DRUM!J639))</f>
        <v>4500</v>
      </c>
      <c r="N662" s="26" t="str">
        <f>IF([1]DRUM!K639="","",[1]DRUM!K639)</f>
        <v>Wooden Drum</v>
      </c>
      <c r="O662" s="26">
        <f>IF([1]DRUM!L639="","",[1]DRUM!L639)</f>
        <v>427</v>
      </c>
      <c r="P662" s="26">
        <f>IF([1]DRUM!M639="","",[1]DRUM!M639)</f>
        <v>157</v>
      </c>
      <c r="Q662" s="26">
        <f>IF([1]DRUM!N639="","",[1]DRUM!N639)</f>
        <v>4.9332822138402221</v>
      </c>
      <c r="R662" s="26" t="str">
        <f t="shared" si="98"/>
        <v>Local</v>
      </c>
      <c r="S662" s="26">
        <f ca="1">IF(N662="",0,
IF(Knee_Application="YES",Knee_Width,IF(Knee_Application="NO",0,
IF(OR(Cable_Type="OH",SearchData("Conductor",Cable_Desc)),0,
IF(N662="Steel Drum",Knee_Width,
IF(N662="Plywood Drum",0,
IF(Country="UAE",0,
IF(AND(OR(SearchData("LSHF",Cable_Desc),SearchData("LSZH",Cable_Desc),SearchData("LS0H",Cable_Desc),SearchData("LSOH",Cable_Desc)),D.nom&gt;40),Knee_Width,
IF(AND(Country="Egypt",D.nom&gt;60),Knee_Width,
IF(AND(Country&lt;&gt;"Egypt",D.nom&gt;35),Knee_Width,
0))))))))))</f>
        <v>125</v>
      </c>
      <c r="T662" s="118">
        <f t="shared" ca="1" si="93"/>
        <v>11</v>
      </c>
      <c r="U662" s="118">
        <f t="shared" ca="1" si="94"/>
        <v>4</v>
      </c>
      <c r="V662" s="117">
        <f t="shared" ca="1" si="95"/>
        <v>212.37668993091575</v>
      </c>
      <c r="W662" s="64">
        <f t="shared" ca="1" si="96"/>
        <v>0</v>
      </c>
      <c r="X662" s="64">
        <f t="shared" ca="1" si="99"/>
        <v>1</v>
      </c>
      <c r="Y662" s="64">
        <f t="shared" ca="1" si="97"/>
        <v>1</v>
      </c>
      <c r="AM662" s="156"/>
    </row>
    <row r="663" spans="1:39">
      <c r="A663" s="12">
        <f t="shared" ca="1" si="90"/>
        <v>0</v>
      </c>
      <c r="B663" s="12" t="str">
        <f>IF([1]DRUM!A640="","",[1]DRUM!A640)</f>
        <v>Local</v>
      </c>
      <c r="C663" s="12">
        <f t="shared" ca="1" si="91"/>
        <v>1</v>
      </c>
      <c r="D663" s="155">
        <f t="shared" ca="1" si="92"/>
        <v>0</v>
      </c>
      <c r="E663" s="26" t="str">
        <f>IF([1]DRUM!B640="","",[1]DRUM!B640)</f>
        <v>WDB23002L</v>
      </c>
      <c r="F663" s="26">
        <f>IF([1]DRUM!C640="","",[1]DRUM!C640)</f>
        <v>2350</v>
      </c>
      <c r="G663" s="26">
        <f>IF([1]DRUM!D640="","",[1]DRUM!D640)</f>
        <v>2300</v>
      </c>
      <c r="H663" s="26">
        <f>IF([1]DRUM!E640="","",[1]DRUM!E640)</f>
        <v>1050</v>
      </c>
      <c r="I663" s="26">
        <f>IF([1]DRUM!F640="","",[1]DRUM!F640)</f>
        <v>1500</v>
      </c>
      <c r="J663" s="26">
        <f>IF([1]DRUM!G640="","",[1]DRUM!G640)</f>
        <v>1700</v>
      </c>
      <c r="K663" s="26">
        <f>IF([1]DRUM!H640="","",[1]DRUM!H640)</f>
        <v>1700</v>
      </c>
      <c r="L663" s="26" t="str">
        <f>IF([1]DRUM!I640="","",[1]DRUM!I640)</f>
        <v>Supported</v>
      </c>
      <c r="M663" s="26">
        <f>IF([1]DRUM!J640="","",
IF(AND([1]DRUM!K640="Wooden Drum",[1]DRUM!J640&gt;Max_WD_Capacity),Max_WD_Capacity,
[1]DRUM!J640))</f>
        <v>8000</v>
      </c>
      <c r="N663" s="26" t="str">
        <f>IF([1]DRUM!K640="","",[1]DRUM!K640)</f>
        <v>Wooden Drum</v>
      </c>
      <c r="O663" s="26">
        <f>IF([1]DRUM!L640="","",[1]DRUM!L640)</f>
        <v>570</v>
      </c>
      <c r="P663" s="26">
        <f>IF([1]DRUM!M640="","",[1]DRUM!M640)</f>
        <v>157</v>
      </c>
      <c r="Q663" s="26">
        <f>IF([1]DRUM!N640="","",[1]DRUM!N640)</f>
        <v>4.9332822138402221</v>
      </c>
      <c r="R663" s="26" t="str">
        <f t="shared" si="98"/>
        <v>Local</v>
      </c>
      <c r="S663" s="26">
        <f ca="1">IF(N663="",0,
IF(Knee_Application="YES",Knee_Width,IF(Knee_Application="NO",0,
IF(OR(Cable_Type="OH",SearchData("Conductor",Cable_Desc)),0,
IF(N663="Steel Drum",Knee_Width,
IF(N663="Plywood Drum",0,
IF(Country="UAE",0,
IF(AND(OR(SearchData("LSHF",Cable_Desc),SearchData("LSZH",Cable_Desc),SearchData("LS0H",Cable_Desc),SearchData("LSOH",Cable_Desc)),D.nom&gt;40),Knee_Width,
IF(AND(Country="Egypt",D.nom&gt;60),Knee_Width,
IF(AND(Country&lt;&gt;"Egypt",D.nom&gt;35),Knee_Width,
0))))))))))</f>
        <v>125</v>
      </c>
      <c r="T663" s="118">
        <f t="shared" ca="1" si="93"/>
        <v>11</v>
      </c>
      <c r="U663" s="118">
        <f t="shared" ca="1" si="94"/>
        <v>4</v>
      </c>
      <c r="V663" s="117">
        <f t="shared" ca="1" si="95"/>
        <v>212.37668993091575</v>
      </c>
      <c r="W663" s="64">
        <f t="shared" ca="1" si="96"/>
        <v>0</v>
      </c>
      <c r="X663" s="64">
        <f t="shared" ca="1" si="99"/>
        <v>1</v>
      </c>
      <c r="Y663" s="64">
        <f t="shared" ca="1" si="97"/>
        <v>1</v>
      </c>
      <c r="AM663" s="156"/>
    </row>
    <row r="664" spans="1:39">
      <c r="A664" s="12">
        <f t="shared" ca="1" si="90"/>
        <v>0</v>
      </c>
      <c r="B664" s="12" t="str">
        <f>IF([1]DRUM!A641="","",[1]DRUM!A641)</f>
        <v>Local</v>
      </c>
      <c r="C664" s="12">
        <f t="shared" ca="1" si="91"/>
        <v>1</v>
      </c>
      <c r="D664" s="155">
        <f t="shared" ca="1" si="92"/>
        <v>0</v>
      </c>
      <c r="E664" s="26" t="str">
        <f>IF([1]DRUM!B641="","",[1]DRUM!B641)</f>
        <v>WDB230012L</v>
      </c>
      <c r="F664" s="26">
        <f>IF([1]DRUM!C641="","",[1]DRUM!C641)</f>
        <v>2350</v>
      </c>
      <c r="G664" s="26">
        <f>IF([1]DRUM!D641="","",[1]DRUM!D641)</f>
        <v>2300</v>
      </c>
      <c r="H664" s="26">
        <f>IF([1]DRUM!E641="","",[1]DRUM!E641)</f>
        <v>1400</v>
      </c>
      <c r="I664" s="26">
        <f>IF([1]DRUM!F641="","",[1]DRUM!F641)</f>
        <v>1500</v>
      </c>
      <c r="J664" s="26">
        <f>IF([1]DRUM!G641="","",[1]DRUM!G641)</f>
        <v>1700</v>
      </c>
      <c r="K664" s="26">
        <f>IF([1]DRUM!H641="","",[1]DRUM!H641)</f>
        <v>1700</v>
      </c>
      <c r="L664" s="26" t="str">
        <f>IF([1]DRUM!I641="","",[1]DRUM!I641)</f>
        <v>Supported</v>
      </c>
      <c r="M664" s="26">
        <f>IF([1]DRUM!J641="","",
IF(AND([1]DRUM!K641="Wooden Drum",[1]DRUM!J641&gt;Max_WD_Capacity),Max_WD_Capacity,
[1]DRUM!J641))</f>
        <v>8100</v>
      </c>
      <c r="N664" s="26" t="str">
        <f>IF([1]DRUM!K641="","",[1]DRUM!K641)</f>
        <v>Wooden Drum</v>
      </c>
      <c r="O664" s="26">
        <f>IF([1]DRUM!L641="","",[1]DRUM!L641)</f>
        <v>480</v>
      </c>
      <c r="P664" s="26">
        <f>IF([1]DRUM!M641="","",[1]DRUM!M641)</f>
        <v>157</v>
      </c>
      <c r="Q664" s="26">
        <f>IF([1]DRUM!N641="","",[1]DRUM!N641)</f>
        <v>3.9230638261702544</v>
      </c>
      <c r="R664" s="26" t="str">
        <f t="shared" si="98"/>
        <v>Local</v>
      </c>
      <c r="S664" s="26">
        <f ca="1">IF(N664="",0,
IF(Knee_Application="YES",Knee_Width,IF(Knee_Application="NO",0,
IF(OR(Cable_Type="OH",SearchData("Conductor",Cable_Desc)),0,
IF(N664="Steel Drum",Knee_Width,
IF(N664="Plywood Drum",0,
IF(Country="UAE",0,
IF(AND(OR(SearchData("LSHF",Cable_Desc),SearchData("LSZH",Cable_Desc),SearchData("LS0H",Cable_Desc),SearchData("LSOH",Cable_Desc)),D.nom&gt;40),Knee_Width,
IF(AND(Country="Egypt",D.nom&gt;60),Knee_Width,
IF(AND(Country&lt;&gt;"Egypt",D.nom&gt;35),Knee_Width,
0))))))))))</f>
        <v>125</v>
      </c>
      <c r="T664" s="118">
        <f t="shared" ca="1" si="93"/>
        <v>11</v>
      </c>
      <c r="U664" s="118">
        <f t="shared" ca="1" si="94"/>
        <v>2</v>
      </c>
      <c r="V664" s="117">
        <f t="shared" ca="1" si="95"/>
        <v>113.56983106433245</v>
      </c>
      <c r="W664" s="64">
        <f t="shared" ca="1" si="96"/>
        <v>0</v>
      </c>
      <c r="X664" s="64">
        <f t="shared" ca="1" si="99"/>
        <v>1</v>
      </c>
      <c r="Y664" s="64">
        <f t="shared" ca="1" si="97"/>
        <v>0</v>
      </c>
      <c r="AM664" s="156"/>
    </row>
    <row r="665" spans="1:39">
      <c r="A665" s="12">
        <f t="shared" ref="A665:A728" ca="1" si="100">IF(OR(E665="",G665="",K665="",G665&lt;Min_Flange_Diam,G665&gt;Max_Flange_Diam,K665&lt;Min_Outer_Width,K665&gt;Max_Outer_Width),0,IFERROR(W665*X665*Y665,0))</f>
        <v>0</v>
      </c>
      <c r="B665" s="12" t="str">
        <f>IF([1]DRUM!A642="","",[1]DRUM!A642)</f>
        <v>Local</v>
      </c>
      <c r="C665" s="12">
        <f t="shared" ref="C665:C728" ca="1" si="101">IF(B665="","",IF(OR(B665=Main_DT,B665=Ext_DT),1,0))</f>
        <v>1</v>
      </c>
      <c r="D665" s="155">
        <f t="shared" ref="D665:D728" ca="1" si="102">IF(O665="",0,IFERROR(A665*C665,0))</f>
        <v>0</v>
      </c>
      <c r="E665" s="26" t="str">
        <f>IF([1]DRUM!B642="","",[1]DRUM!B642)</f>
        <v>WDB240011L</v>
      </c>
      <c r="F665" s="26">
        <f>IF([1]DRUM!C642="","",[1]DRUM!C642)</f>
        <v>2450</v>
      </c>
      <c r="G665" s="26">
        <f>IF([1]DRUM!D642="","",[1]DRUM!D642)</f>
        <v>2400</v>
      </c>
      <c r="H665" s="26">
        <f>IF([1]DRUM!E642="","",[1]DRUM!E642)</f>
        <v>1400</v>
      </c>
      <c r="I665" s="26">
        <f>IF([1]DRUM!F642="","",[1]DRUM!F642)</f>
        <v>1500</v>
      </c>
      <c r="J665" s="26">
        <f>IF([1]DRUM!G642="","",[1]DRUM!G642)</f>
        <v>1700</v>
      </c>
      <c r="K665" s="26">
        <f>IF([1]DRUM!H642="","",[1]DRUM!H642)</f>
        <v>1700</v>
      </c>
      <c r="L665" s="26" t="str">
        <f>IF([1]DRUM!I642="","",[1]DRUM!I642)</f>
        <v/>
      </c>
      <c r="M665" s="26">
        <f>IF([1]DRUM!J642="","",
IF(AND([1]DRUM!K642="Wooden Drum",[1]DRUM!J642&gt;Max_WD_Capacity),Max_WD_Capacity,
[1]DRUM!J642))</f>
        <v>2500</v>
      </c>
      <c r="N665" s="26" t="str">
        <f>IF([1]DRUM!K642="","",[1]DRUM!K642)</f>
        <v>Wooden Drum</v>
      </c>
      <c r="O665" s="26">
        <f>IF([1]DRUM!L642="","",[1]DRUM!L642)</f>
        <v>450</v>
      </c>
      <c r="P665" s="26">
        <f>IF([1]DRUM!M642="","",[1]DRUM!M642)</f>
        <v>164</v>
      </c>
      <c r="Q665" s="26">
        <f>IF([1]DRUM!N642="","",[1]DRUM!N642)</f>
        <v>4.4767695313654556</v>
      </c>
      <c r="R665" s="26" t="str">
        <f t="shared" si="98"/>
        <v>Local</v>
      </c>
      <c r="S665" s="26">
        <f ca="1">IF(N665="",0,
IF(Knee_Application="YES",Knee_Width,IF(Knee_Application="NO",0,
IF(OR(Cable_Type="OH",SearchData("Conductor",Cable_Desc)),0,
IF(N665="Steel Drum",Knee_Width,
IF(N665="Plywood Drum",0,
IF(Country="UAE",0,
IF(AND(OR(SearchData("LSHF",Cable_Desc),SearchData("LSZH",Cable_Desc),SearchData("LS0H",Cable_Desc),SearchData("LSOH",Cable_Desc)),D.nom&gt;40),Knee_Width,
IF(AND(Country="Egypt",D.nom&gt;60),Knee_Width,
IF(AND(Country&lt;&gt;"Egypt",D.nom&gt;35),Knee_Width,
0))))))))))</f>
        <v>125</v>
      </c>
      <c r="T665" s="118">
        <f t="shared" ref="T665:T728" ca="1" si="103">IFERROR(TRUNC((I665-S665)/$L$4),0)</f>
        <v>11</v>
      </c>
      <c r="U665" s="118">
        <f t="shared" ref="U665:U728" ca="1" si="104">IFERROR(TRUNC((((G665-H665)/2)-I$11)/L$4),0)</f>
        <v>3</v>
      </c>
      <c r="V665" s="117">
        <f t="shared" ref="V665:V728" ca="1" si="105">IFERROR(T665*PI()*(H665*U665+L$4*U665^2)/1000,0)</f>
        <v>182.96132959682379</v>
      </c>
      <c r="W665" s="64">
        <f t="shared" ref="W665:W728" ca="1" si="106">IFERROR(IF(H665&gt;=J$11,1,0),0)</f>
        <v>0</v>
      </c>
      <c r="X665" s="64">
        <f t="shared" ca="1" si="99"/>
        <v>0</v>
      </c>
      <c r="Y665" s="64">
        <f t="shared" ref="Y665:Y728" ca="1" si="107">IFERROR(IF(V665&gt;=L$6*0.99,1,0),0)</f>
        <v>0</v>
      </c>
      <c r="AM665" s="156"/>
    </row>
    <row r="666" spans="1:39">
      <c r="A666" s="12">
        <f t="shared" ca="1" si="100"/>
        <v>0</v>
      </c>
      <c r="B666" s="12" t="str">
        <f>IF([1]DRUM!A643="","",[1]DRUM!A643)</f>
        <v>Local</v>
      </c>
      <c r="C666" s="12">
        <f t="shared" ca="1" si="101"/>
        <v>1</v>
      </c>
      <c r="D666" s="155">
        <f t="shared" ca="1" si="102"/>
        <v>0</v>
      </c>
      <c r="E666" s="26" t="str">
        <f>IF([1]DRUM!B643="","",[1]DRUM!B643)</f>
        <v>WDB24009L</v>
      </c>
      <c r="F666" s="26">
        <f>IF([1]DRUM!C643="","",[1]DRUM!C643)</f>
        <v>2450</v>
      </c>
      <c r="G666" s="26">
        <f>IF([1]DRUM!D643="","",[1]DRUM!D643)</f>
        <v>2400</v>
      </c>
      <c r="H666" s="26">
        <f>IF([1]DRUM!E643="","",[1]DRUM!E643)</f>
        <v>1150</v>
      </c>
      <c r="I666" s="26">
        <f>IF([1]DRUM!F643="","",[1]DRUM!F643)</f>
        <v>1500</v>
      </c>
      <c r="J666" s="26">
        <f>IF([1]DRUM!G643="","",[1]DRUM!G643)</f>
        <v>1700</v>
      </c>
      <c r="K666" s="26">
        <f>IF([1]DRUM!H643="","",[1]DRUM!H643)</f>
        <v>1700</v>
      </c>
      <c r="L666" s="26" t="str">
        <f>IF([1]DRUM!I643="","",[1]DRUM!I643)</f>
        <v/>
      </c>
      <c r="M666" s="26">
        <f>IF([1]DRUM!J643="","",
IF(AND([1]DRUM!K643="Wooden Drum",[1]DRUM!J643&gt;Max_WD_Capacity),Max_WD_Capacity,
[1]DRUM!J643))</f>
        <v>3500</v>
      </c>
      <c r="N666" s="26" t="str">
        <f>IF([1]DRUM!K643="","",[1]DRUM!K643)</f>
        <v>Wooden Drum</v>
      </c>
      <c r="O666" s="26">
        <f>IF([1]DRUM!L643="","",[1]DRUM!L643)</f>
        <v>430</v>
      </c>
      <c r="P666" s="26">
        <f>IF([1]DRUM!M643="","",[1]DRUM!M643)</f>
        <v>164</v>
      </c>
      <c r="Q666" s="26">
        <f>IF([1]DRUM!N643="","",[1]DRUM!N643)</f>
        <v>5.2278065251142651</v>
      </c>
      <c r="R666" s="26" t="str">
        <f t="shared" ref="R666:R729" si="108">B666</f>
        <v>Local</v>
      </c>
      <c r="S666" s="26">
        <f ca="1">IF(N666="",0,
IF(Knee_Application="YES",Knee_Width,IF(Knee_Application="NO",0,
IF(OR(Cable_Type="OH",SearchData("Conductor",Cable_Desc)),0,
IF(N666="Steel Drum",Knee_Width,
IF(N666="Plywood Drum",0,
IF(Country="UAE",0,
IF(AND(OR(SearchData("LSHF",Cable_Desc),SearchData("LSZH",Cable_Desc),SearchData("LS0H",Cable_Desc),SearchData("LSOH",Cable_Desc)),D.nom&gt;40),Knee_Width,
IF(AND(Country="Egypt",D.nom&gt;60),Knee_Width,
IF(AND(Country&lt;&gt;"Egypt",D.nom&gt;35),Knee_Width,
0))))))))))</f>
        <v>125</v>
      </c>
      <c r="T666" s="118">
        <f t="shared" ca="1" si="103"/>
        <v>11</v>
      </c>
      <c r="U666" s="118">
        <f t="shared" ca="1" si="104"/>
        <v>4</v>
      </c>
      <c r="V666" s="117">
        <f t="shared" ca="1" si="105"/>
        <v>226.19969760671083</v>
      </c>
      <c r="W666" s="64">
        <f t="shared" ca="1" si="106"/>
        <v>0</v>
      </c>
      <c r="X666" s="64">
        <f t="shared" ref="X666:X729" ca="1" si="109">IFERROR(IF(M666*(IF(N666="Steel Drum",1.1,IF(N666="Plywood Drum",1,IF(M666&lt;=1000,1.1,IF(M666&lt;=6000,1.04,1)))))&gt;=L$5,1,0),0)</f>
        <v>1</v>
      </c>
      <c r="Y666" s="64">
        <f t="shared" ca="1" si="107"/>
        <v>1</v>
      </c>
      <c r="AM666" s="156"/>
    </row>
    <row r="667" spans="1:39">
      <c r="A667" s="12">
        <f t="shared" ca="1" si="100"/>
        <v>0</v>
      </c>
      <c r="B667" s="12" t="str">
        <f>IF([1]DRUM!A644="","",[1]DRUM!A644)</f>
        <v>Local</v>
      </c>
      <c r="C667" s="12">
        <f t="shared" ca="1" si="101"/>
        <v>1</v>
      </c>
      <c r="D667" s="155">
        <f t="shared" ca="1" si="102"/>
        <v>0</v>
      </c>
      <c r="E667" s="26" t="str">
        <f>IF([1]DRUM!B644="","",[1]DRUM!B644)</f>
        <v>WDB240010L</v>
      </c>
      <c r="F667" s="26">
        <f>IF([1]DRUM!C644="","",[1]DRUM!C644)</f>
        <v>2450</v>
      </c>
      <c r="G667" s="26">
        <f>IF([1]DRUM!D644="","",[1]DRUM!D644)</f>
        <v>2400</v>
      </c>
      <c r="H667" s="26">
        <f>IF([1]DRUM!E644="","",[1]DRUM!E644)</f>
        <v>1100</v>
      </c>
      <c r="I667" s="26">
        <f>IF([1]DRUM!F644="","",[1]DRUM!F644)</f>
        <v>1500</v>
      </c>
      <c r="J667" s="26">
        <f>IF([1]DRUM!G644="","",[1]DRUM!G644)</f>
        <v>1700</v>
      </c>
      <c r="K667" s="26">
        <f>IF([1]DRUM!H644="","",[1]DRUM!H644)</f>
        <v>1700</v>
      </c>
      <c r="L667" s="26" t="str">
        <f>IF([1]DRUM!I644="","",[1]DRUM!I644)</f>
        <v/>
      </c>
      <c r="M667" s="26">
        <f>IF([1]DRUM!J644="","",
IF(AND([1]DRUM!K644="Wooden Drum",[1]DRUM!J644&gt;Max_WD_Capacity),Max_WD_Capacity,
[1]DRUM!J644))</f>
        <v>3500</v>
      </c>
      <c r="N667" s="26" t="str">
        <f>IF([1]DRUM!K644="","",[1]DRUM!K644)</f>
        <v>Wooden Drum</v>
      </c>
      <c r="O667" s="26">
        <f>IF([1]DRUM!L644="","",[1]DRUM!L644)</f>
        <v>426</v>
      </c>
      <c r="P667" s="26">
        <f>IF([1]DRUM!M644="","",[1]DRUM!M644)</f>
        <v>164</v>
      </c>
      <c r="Q667" s="26">
        <f>IF([1]DRUM!N644="","",[1]DRUM!N644)</f>
        <v>5.3603424651875846</v>
      </c>
      <c r="R667" s="26" t="str">
        <f t="shared" si="108"/>
        <v>Local</v>
      </c>
      <c r="S667" s="26">
        <f ca="1">IF(N667="",0,
IF(Knee_Application="YES",Knee_Width,IF(Knee_Application="NO",0,
IF(OR(Cable_Type="OH",SearchData("Conductor",Cable_Desc)),0,
IF(N667="Steel Drum",Knee_Width,
IF(N667="Plywood Drum",0,
IF(Country="UAE",0,
IF(AND(OR(SearchData("LSHF",Cable_Desc),SearchData("LSZH",Cable_Desc),SearchData("LS0H",Cable_Desc),SearchData("LSOH",Cable_Desc)),D.nom&gt;40),Knee_Width,
IF(AND(Country="Egypt",D.nom&gt;60),Knee_Width,
IF(AND(Country&lt;&gt;"Egypt",D.nom&gt;35),Knee_Width,
0))))))))))</f>
        <v>125</v>
      </c>
      <c r="T667" s="118">
        <f t="shared" ca="1" si="103"/>
        <v>11</v>
      </c>
      <c r="U667" s="118">
        <f t="shared" ca="1" si="104"/>
        <v>4</v>
      </c>
      <c r="V667" s="117">
        <f t="shared" ca="1" si="105"/>
        <v>219.2881937688133</v>
      </c>
      <c r="W667" s="64">
        <f t="shared" ca="1" si="106"/>
        <v>0</v>
      </c>
      <c r="X667" s="64">
        <f t="shared" ca="1" si="109"/>
        <v>1</v>
      </c>
      <c r="Y667" s="64">
        <f t="shared" ca="1" si="107"/>
        <v>1</v>
      </c>
      <c r="AM667" s="156"/>
    </row>
    <row r="668" spans="1:39">
      <c r="A668" s="12">
        <f t="shared" ca="1" si="100"/>
        <v>0</v>
      </c>
      <c r="B668" s="12" t="str">
        <f>IF([1]DRUM!A645="","",[1]DRUM!A645)</f>
        <v>Local</v>
      </c>
      <c r="C668" s="12">
        <f t="shared" ca="1" si="101"/>
        <v>1</v>
      </c>
      <c r="D668" s="155">
        <f t="shared" ca="1" si="102"/>
        <v>0</v>
      </c>
      <c r="E668" s="26" t="str">
        <f>IF([1]DRUM!B645="","",[1]DRUM!B645)</f>
        <v>WDB24005L</v>
      </c>
      <c r="F668" s="26">
        <f>IF([1]DRUM!C645="","",[1]DRUM!C645)</f>
        <v>2450</v>
      </c>
      <c r="G668" s="26">
        <f>IF([1]DRUM!D645="","",[1]DRUM!D645)</f>
        <v>2400</v>
      </c>
      <c r="H668" s="26">
        <f>IF([1]DRUM!E645="","",[1]DRUM!E645)</f>
        <v>1200</v>
      </c>
      <c r="I668" s="26">
        <f>IF([1]DRUM!F645="","",[1]DRUM!F645)</f>
        <v>1500</v>
      </c>
      <c r="J668" s="26">
        <f>IF([1]DRUM!G645="","",[1]DRUM!G645)</f>
        <v>1700</v>
      </c>
      <c r="K668" s="26">
        <f>IF([1]DRUM!H645="","",[1]DRUM!H645)</f>
        <v>1700</v>
      </c>
      <c r="L668" s="26" t="str">
        <f>IF([1]DRUM!I645="","",[1]DRUM!I645)</f>
        <v>Supported</v>
      </c>
      <c r="M668" s="26">
        <f>IF([1]DRUM!J645="","",
IF(AND([1]DRUM!K645="Wooden Drum",[1]DRUM!J645&gt;Max_WD_Capacity),Max_WD_Capacity,
[1]DRUM!J645))</f>
        <v>5500</v>
      </c>
      <c r="N668" s="26" t="str">
        <f>IF([1]DRUM!K645="","",[1]DRUM!K645)</f>
        <v>Wooden Drum</v>
      </c>
      <c r="O668" s="26">
        <f>IF([1]DRUM!L645="","",[1]DRUM!L645)</f>
        <v>570</v>
      </c>
      <c r="P668" s="26">
        <f>IF([1]DRUM!M645="","",[1]DRUM!M645)</f>
        <v>164</v>
      </c>
      <c r="Q668" s="26">
        <f>IF([1]DRUM!N645="","",[1]DRUM!N645)</f>
        <v>5.0893800988154654</v>
      </c>
      <c r="R668" s="26" t="str">
        <f t="shared" si="108"/>
        <v>Local</v>
      </c>
      <c r="S668" s="26">
        <f ca="1">IF(N668="",0,
IF(Knee_Application="YES",Knee_Width,IF(Knee_Application="NO",0,
IF(OR(Cable_Type="OH",SearchData("Conductor",Cable_Desc)),0,
IF(N668="Steel Drum",Knee_Width,
IF(N668="Plywood Drum",0,
IF(Country="UAE",0,
IF(AND(OR(SearchData("LSHF",Cable_Desc),SearchData("LSZH",Cable_Desc),SearchData("LS0H",Cable_Desc),SearchData("LSOH",Cable_Desc)),D.nom&gt;40),Knee_Width,
IF(AND(Country="Egypt",D.nom&gt;60),Knee_Width,
IF(AND(Country&lt;&gt;"Egypt",D.nom&gt;35),Knee_Width,
0))))))))))</f>
        <v>125</v>
      </c>
      <c r="T668" s="118">
        <f t="shared" ca="1" si="103"/>
        <v>11</v>
      </c>
      <c r="U668" s="118">
        <f t="shared" ca="1" si="104"/>
        <v>3</v>
      </c>
      <c r="V668" s="117">
        <f t="shared" ca="1" si="105"/>
        <v>162.22681808313112</v>
      </c>
      <c r="W668" s="64">
        <f t="shared" ca="1" si="106"/>
        <v>0</v>
      </c>
      <c r="X668" s="64">
        <f t="shared" ca="1" si="109"/>
        <v>1</v>
      </c>
      <c r="Y668" s="64">
        <f t="shared" ca="1" si="107"/>
        <v>0</v>
      </c>
      <c r="AM668" s="156"/>
    </row>
    <row r="669" spans="1:39">
      <c r="A669" s="12">
        <f t="shared" ca="1" si="100"/>
        <v>0</v>
      </c>
      <c r="B669" s="12" t="str">
        <f>IF([1]DRUM!A646="","",[1]DRUM!A646)</f>
        <v>Local</v>
      </c>
      <c r="C669" s="12">
        <f t="shared" ca="1" si="101"/>
        <v>1</v>
      </c>
      <c r="D669" s="155">
        <f t="shared" ca="1" si="102"/>
        <v>0</v>
      </c>
      <c r="E669" s="26" t="str">
        <f>IF([1]DRUM!B646="","",[1]DRUM!B646)</f>
        <v>WDB24001L</v>
      </c>
      <c r="F669" s="26">
        <f>IF([1]DRUM!C646="","",[1]DRUM!C646)</f>
        <v>2450</v>
      </c>
      <c r="G669" s="26">
        <f>IF([1]DRUM!D646="","",[1]DRUM!D646)</f>
        <v>2400</v>
      </c>
      <c r="H669" s="26">
        <f>IF([1]DRUM!E646="","",[1]DRUM!E646)</f>
        <v>1100</v>
      </c>
      <c r="I669" s="26">
        <f>IF([1]DRUM!F646="","",[1]DRUM!F646)</f>
        <v>1500</v>
      </c>
      <c r="J669" s="26">
        <f>IF([1]DRUM!G646="","",[1]DRUM!G646)</f>
        <v>1700</v>
      </c>
      <c r="K669" s="26">
        <f>IF([1]DRUM!H646="","",[1]DRUM!H646)</f>
        <v>1700</v>
      </c>
      <c r="L669" s="26" t="str">
        <f>IF([1]DRUM!I646="","",[1]DRUM!I646)</f>
        <v>Supported</v>
      </c>
      <c r="M669" s="26">
        <f>IF([1]DRUM!J646="","",
IF(AND([1]DRUM!K646="Wooden Drum",[1]DRUM!J646&gt;Max_WD_Capacity),Max_WD_Capacity,
[1]DRUM!J646))</f>
        <v>5500</v>
      </c>
      <c r="N669" s="26" t="str">
        <f>IF([1]DRUM!K646="","",[1]DRUM!K646)</f>
        <v>Wooden Drum</v>
      </c>
      <c r="O669" s="26">
        <f>IF([1]DRUM!L646="","",[1]DRUM!L646)</f>
        <v>570</v>
      </c>
      <c r="P669" s="26">
        <f>IF([1]DRUM!M646="","",[1]DRUM!M646)</f>
        <v>164</v>
      </c>
      <c r="Q669" s="26">
        <f>IF([1]DRUM!N646="","",[1]DRUM!N646)</f>
        <v>5.3603424651875846</v>
      </c>
      <c r="R669" s="26" t="str">
        <f t="shared" si="108"/>
        <v>Local</v>
      </c>
      <c r="S669" s="26">
        <f ca="1">IF(N669="",0,
IF(Knee_Application="YES",Knee_Width,IF(Knee_Application="NO",0,
IF(OR(Cable_Type="OH",SearchData("Conductor",Cable_Desc)),0,
IF(N669="Steel Drum",Knee_Width,
IF(N669="Plywood Drum",0,
IF(Country="UAE",0,
IF(AND(OR(SearchData("LSHF",Cable_Desc),SearchData("LSZH",Cable_Desc),SearchData("LS0H",Cable_Desc),SearchData("LSOH",Cable_Desc)),D.nom&gt;40),Knee_Width,
IF(AND(Country="Egypt",D.nom&gt;60),Knee_Width,
IF(AND(Country&lt;&gt;"Egypt",D.nom&gt;35),Knee_Width,
0))))))))))</f>
        <v>125</v>
      </c>
      <c r="T669" s="118">
        <f t="shared" ca="1" si="103"/>
        <v>11</v>
      </c>
      <c r="U669" s="118">
        <f t="shared" ca="1" si="104"/>
        <v>4</v>
      </c>
      <c r="V669" s="117">
        <f t="shared" ca="1" si="105"/>
        <v>219.2881937688133</v>
      </c>
      <c r="W669" s="64">
        <f t="shared" ca="1" si="106"/>
        <v>0</v>
      </c>
      <c r="X669" s="64">
        <f t="shared" ca="1" si="109"/>
        <v>1</v>
      </c>
      <c r="Y669" s="64">
        <f t="shared" ca="1" si="107"/>
        <v>1</v>
      </c>
      <c r="AM669" s="156"/>
    </row>
    <row r="670" spans="1:39">
      <c r="A670" s="12">
        <f t="shared" ca="1" si="100"/>
        <v>0</v>
      </c>
      <c r="B670" s="12" t="str">
        <f>IF([1]DRUM!A647="","",[1]DRUM!A647)</f>
        <v>Local</v>
      </c>
      <c r="C670" s="12">
        <f t="shared" ca="1" si="101"/>
        <v>1</v>
      </c>
      <c r="D670" s="155">
        <f t="shared" ca="1" si="102"/>
        <v>0</v>
      </c>
      <c r="E670" s="26" t="str">
        <f>IF([1]DRUM!B647="","",[1]DRUM!B647)</f>
        <v>WDB24500L</v>
      </c>
      <c r="F670" s="26">
        <f>IF([1]DRUM!C647="","",[1]DRUM!C647)</f>
        <v>2500</v>
      </c>
      <c r="G670" s="26">
        <f>IF([1]DRUM!D647="","",[1]DRUM!D647)</f>
        <v>2450</v>
      </c>
      <c r="H670" s="26">
        <f>IF([1]DRUM!E647="","",[1]DRUM!E647)</f>
        <v>1200</v>
      </c>
      <c r="I670" s="26">
        <f>IF([1]DRUM!F647="","",[1]DRUM!F647)</f>
        <v>1500</v>
      </c>
      <c r="J670" s="26">
        <f>IF([1]DRUM!G647="","",[1]DRUM!G647)</f>
        <v>1700</v>
      </c>
      <c r="K670" s="26">
        <f>IF([1]DRUM!H647="","",[1]DRUM!H647)</f>
        <v>1700</v>
      </c>
      <c r="L670" s="26" t="str">
        <f>IF([1]DRUM!I647="","",[1]DRUM!I647)</f>
        <v>Supported</v>
      </c>
      <c r="M670" s="26">
        <f>IF([1]DRUM!J647="","",
IF(AND([1]DRUM!K647="Wooden Drum",[1]DRUM!J647&gt;Max_WD_Capacity),Max_WD_Capacity,
[1]DRUM!J647))</f>
        <v>6500</v>
      </c>
      <c r="N670" s="26" t="str">
        <f>IF([1]DRUM!K647="","",[1]DRUM!K647)</f>
        <v>Wooden Drum</v>
      </c>
      <c r="O670" s="26">
        <f>IF([1]DRUM!L647="","",[1]DRUM!L647)</f>
        <v>600</v>
      </c>
      <c r="P670" s="26">
        <f>IF([1]DRUM!M647="","",[1]DRUM!M647)</f>
        <v>167</v>
      </c>
      <c r="Q670" s="26">
        <f>IF([1]DRUM!N647="","",[1]DRUM!N647)</f>
        <v>5.3750686807512862</v>
      </c>
      <c r="R670" s="26" t="str">
        <f t="shared" si="108"/>
        <v>Local</v>
      </c>
      <c r="S670" s="26">
        <f ca="1">IF(N670="",0,
IF(Knee_Application="YES",Knee_Width,IF(Knee_Application="NO",0,
IF(OR(Cable_Type="OH",SearchData("Conductor",Cable_Desc)),0,
IF(N670="Steel Drum",Knee_Width,
IF(N670="Plywood Drum",0,
IF(Country="UAE",0,
IF(AND(OR(SearchData("LSHF",Cable_Desc),SearchData("LSZH",Cable_Desc),SearchData("LS0H",Cable_Desc),SearchData("LSOH",Cable_Desc)),D.nom&gt;40),Knee_Width,
IF(AND(Country="Egypt",D.nom&gt;60),Knee_Width,
IF(AND(Country&lt;&gt;"Egypt",D.nom&gt;35),Knee_Width,
0))))))))))</f>
        <v>125</v>
      </c>
      <c r="T670" s="118">
        <f t="shared" ca="1" si="103"/>
        <v>11</v>
      </c>
      <c r="U670" s="118">
        <f t="shared" ca="1" si="104"/>
        <v>4</v>
      </c>
      <c r="V670" s="117">
        <f t="shared" ca="1" si="105"/>
        <v>233.11120144460838</v>
      </c>
      <c r="W670" s="64">
        <f t="shared" ca="1" si="106"/>
        <v>0</v>
      </c>
      <c r="X670" s="64">
        <f t="shared" ca="1" si="109"/>
        <v>1</v>
      </c>
      <c r="Y670" s="64">
        <f t="shared" ca="1" si="107"/>
        <v>1</v>
      </c>
      <c r="AM670" s="156"/>
    </row>
    <row r="671" spans="1:39">
      <c r="A671" s="12">
        <f t="shared" ca="1" si="100"/>
        <v>0</v>
      </c>
      <c r="B671" s="12" t="str">
        <f>IF([1]DRUM!A648="","",[1]DRUM!A648)</f>
        <v>Local</v>
      </c>
      <c r="C671" s="12">
        <f t="shared" ca="1" si="101"/>
        <v>1</v>
      </c>
      <c r="D671" s="155">
        <f t="shared" ca="1" si="102"/>
        <v>0</v>
      </c>
      <c r="E671" s="26" t="str">
        <f>IF([1]DRUM!B648="","",[1]DRUM!B648)</f>
        <v>WDB25002L</v>
      </c>
      <c r="F671" s="26">
        <f>IF([1]DRUM!C648="","",[1]DRUM!C648)</f>
        <v>2550</v>
      </c>
      <c r="G671" s="26">
        <f>IF([1]DRUM!D648="","",[1]DRUM!D648)</f>
        <v>2500</v>
      </c>
      <c r="H671" s="26">
        <f>IF([1]DRUM!E648="","",[1]DRUM!E648)</f>
        <v>1150</v>
      </c>
      <c r="I671" s="26">
        <f>IF([1]DRUM!F648="","",[1]DRUM!F648)</f>
        <v>1400</v>
      </c>
      <c r="J671" s="26">
        <f>IF([1]DRUM!G648="","",[1]DRUM!G648)</f>
        <v>1600</v>
      </c>
      <c r="K671" s="26">
        <f>IF([1]DRUM!H648="","",[1]DRUM!H648)</f>
        <v>1600</v>
      </c>
      <c r="L671" s="26" t="str">
        <f>IF([1]DRUM!I648="","",[1]DRUM!I648)</f>
        <v/>
      </c>
      <c r="M671" s="26">
        <f>IF([1]DRUM!J648="","",
IF(AND([1]DRUM!K648="Wooden Drum",[1]DRUM!J648&gt;Max_WD_Capacity),Max_WD_Capacity,
[1]DRUM!J648))</f>
        <v>3000</v>
      </c>
      <c r="N671" s="26" t="str">
        <f>IF([1]DRUM!K648="","",[1]DRUM!K648)</f>
        <v>Wooden Drum</v>
      </c>
      <c r="O671" s="26">
        <f>IF([1]DRUM!L648="","",[1]DRUM!L648)</f>
        <v>450</v>
      </c>
      <c r="P671" s="26">
        <f>IF([1]DRUM!M648="","",[1]DRUM!M648)</f>
        <v>160</v>
      </c>
      <c r="Q671" s="26">
        <f>IF([1]DRUM!N648="","",[1]DRUM!N648)</f>
        <v>5.4180692301972968</v>
      </c>
      <c r="R671" s="26" t="str">
        <f t="shared" si="108"/>
        <v>Local</v>
      </c>
      <c r="S671" s="26">
        <f ca="1">IF(N671="",0,
IF(Knee_Application="YES",Knee_Width,IF(Knee_Application="NO",0,
IF(OR(Cable_Type="OH",SearchData("Conductor",Cable_Desc)),0,
IF(N671="Steel Drum",Knee_Width,
IF(N671="Plywood Drum",0,
IF(Country="UAE",0,
IF(AND(OR(SearchData("LSHF",Cable_Desc),SearchData("LSZH",Cable_Desc),SearchData("LS0H",Cable_Desc),SearchData("LSOH",Cable_Desc)),D.nom&gt;40),Knee_Width,
IF(AND(Country="Egypt",D.nom&gt;60),Knee_Width,
IF(AND(Country&lt;&gt;"Egypt",D.nom&gt;35),Knee_Width,
0))))))))))</f>
        <v>125</v>
      </c>
      <c r="T671" s="118">
        <f t="shared" ca="1" si="103"/>
        <v>10</v>
      </c>
      <c r="U671" s="118">
        <f t="shared" ca="1" si="104"/>
        <v>4</v>
      </c>
      <c r="V671" s="117">
        <f t="shared" ca="1" si="105"/>
        <v>205.6360887333735</v>
      </c>
      <c r="W671" s="64">
        <f t="shared" ca="1" si="106"/>
        <v>0</v>
      </c>
      <c r="X671" s="64">
        <f t="shared" ca="1" si="109"/>
        <v>0</v>
      </c>
      <c r="Y671" s="64">
        <f t="shared" ca="1" si="107"/>
        <v>1</v>
      </c>
      <c r="AM671" s="156"/>
    </row>
    <row r="672" spans="1:39">
      <c r="A672" s="12">
        <f t="shared" ca="1" si="100"/>
        <v>0</v>
      </c>
      <c r="B672" s="12" t="str">
        <f>IF([1]DRUM!A649="","",[1]DRUM!A649)</f>
        <v>Local</v>
      </c>
      <c r="C672" s="12">
        <f t="shared" ca="1" si="101"/>
        <v>1</v>
      </c>
      <c r="D672" s="155">
        <f t="shared" ca="1" si="102"/>
        <v>0</v>
      </c>
      <c r="E672" s="26" t="str">
        <f>IF([1]DRUM!B649="","",[1]DRUM!B649)</f>
        <v>WDB25005L</v>
      </c>
      <c r="F672" s="26">
        <f>IF([1]DRUM!C649="","",[1]DRUM!C649)</f>
        <v>2550</v>
      </c>
      <c r="G672" s="26">
        <f>IF([1]DRUM!D649="","",[1]DRUM!D649)</f>
        <v>2500</v>
      </c>
      <c r="H672" s="26">
        <f>IF([1]DRUM!E649="","",[1]DRUM!E649)</f>
        <v>1300</v>
      </c>
      <c r="I672" s="26">
        <f>IF([1]DRUM!F649="","",[1]DRUM!F649)</f>
        <v>1500</v>
      </c>
      <c r="J672" s="26">
        <f>IF([1]DRUM!G649="","",[1]DRUM!G649)</f>
        <v>1700</v>
      </c>
      <c r="K672" s="26">
        <f>IF([1]DRUM!H649="","",[1]DRUM!H649)</f>
        <v>1700</v>
      </c>
      <c r="L672" s="26" t="str">
        <f>IF([1]DRUM!I649="","",[1]DRUM!I649)</f>
        <v/>
      </c>
      <c r="M672" s="26">
        <f>IF([1]DRUM!J649="","",
IF(AND([1]DRUM!K649="Wooden Drum",[1]DRUM!J649&gt;Max_WD_Capacity),Max_WD_Capacity,
[1]DRUM!J649))</f>
        <v>4000</v>
      </c>
      <c r="N672" s="26" t="str">
        <f>IF([1]DRUM!K649="","",[1]DRUM!K649)</f>
        <v>Wooden Drum</v>
      </c>
      <c r="O672" s="26">
        <f>IF([1]DRUM!L649="","",[1]DRUM!L649)</f>
        <v>469</v>
      </c>
      <c r="P672" s="26">
        <f>IF([1]DRUM!M649="","",[1]DRUM!M649)</f>
        <v>170</v>
      </c>
      <c r="Q672" s="26">
        <f>IF([1]DRUM!N649="","",[1]DRUM!N649)</f>
        <v>5.3721234376385469</v>
      </c>
      <c r="R672" s="26" t="str">
        <f t="shared" si="108"/>
        <v>Local</v>
      </c>
      <c r="S672" s="26">
        <f ca="1">IF(N672="",0,
IF(Knee_Application="YES",Knee_Width,IF(Knee_Application="NO",0,
IF(OR(Cable_Type="OH",SearchData("Conductor",Cable_Desc)),0,
IF(N672="Steel Drum",Knee_Width,
IF(N672="Plywood Drum",0,
IF(Country="UAE",0,
IF(AND(OR(SearchData("LSHF",Cable_Desc),SearchData("LSZH",Cable_Desc),SearchData("LS0H",Cable_Desc),SearchData("LSOH",Cable_Desc)),D.nom&gt;40),Knee_Width,
IF(AND(Country="Egypt",D.nom&gt;60),Knee_Width,
IF(AND(Country&lt;&gt;"Egypt",D.nom&gt;35),Knee_Width,
0))))))))))</f>
        <v>125</v>
      </c>
      <c r="T672" s="118">
        <f t="shared" ca="1" si="103"/>
        <v>11</v>
      </c>
      <c r="U672" s="118">
        <f t="shared" ca="1" si="104"/>
        <v>3</v>
      </c>
      <c r="V672" s="117">
        <f t="shared" ca="1" si="105"/>
        <v>172.59407383997748</v>
      </c>
      <c r="W672" s="64">
        <f t="shared" ca="1" si="106"/>
        <v>0</v>
      </c>
      <c r="X672" s="64">
        <f t="shared" ca="1" si="109"/>
        <v>1</v>
      </c>
      <c r="Y672" s="64">
        <f t="shared" ca="1" si="107"/>
        <v>0</v>
      </c>
      <c r="AM672" s="156"/>
    </row>
    <row r="673" spans="1:39">
      <c r="A673" s="12">
        <f t="shared" ca="1" si="100"/>
        <v>0</v>
      </c>
      <c r="B673" s="12" t="str">
        <f>IF([1]DRUM!A650="","",[1]DRUM!A650)</f>
        <v>Local</v>
      </c>
      <c r="C673" s="12">
        <f t="shared" ca="1" si="101"/>
        <v>1</v>
      </c>
      <c r="D673" s="155">
        <f t="shared" ca="1" si="102"/>
        <v>0</v>
      </c>
      <c r="E673" s="26" t="str">
        <f>IF([1]DRUM!B650="","",[1]DRUM!B650)</f>
        <v>WDB25004L</v>
      </c>
      <c r="F673" s="26">
        <f>IF([1]DRUM!C650="","",[1]DRUM!C650)</f>
        <v>2550</v>
      </c>
      <c r="G673" s="26">
        <f>IF([1]DRUM!D650="","",[1]DRUM!D650)</f>
        <v>2500</v>
      </c>
      <c r="H673" s="26">
        <f>IF([1]DRUM!E650="","",[1]DRUM!E650)</f>
        <v>1200</v>
      </c>
      <c r="I673" s="26">
        <f>IF([1]DRUM!F650="","",[1]DRUM!F650)</f>
        <v>1500</v>
      </c>
      <c r="J673" s="26">
        <f>IF([1]DRUM!G650="","",[1]DRUM!G650)</f>
        <v>1700</v>
      </c>
      <c r="K673" s="26">
        <f>IF([1]DRUM!H650="","",[1]DRUM!H650)</f>
        <v>1700</v>
      </c>
      <c r="L673" s="26" t="str">
        <f>IF([1]DRUM!I650="","",[1]DRUM!I650)</f>
        <v/>
      </c>
      <c r="M673" s="26">
        <f>IF([1]DRUM!J650="","",
IF(AND([1]DRUM!K650="Wooden Drum",[1]DRUM!J650&gt;Max_WD_Capacity),Max_WD_Capacity,
[1]DRUM!J650))</f>
        <v>4000</v>
      </c>
      <c r="N673" s="26" t="str">
        <f>IF([1]DRUM!K650="","",[1]DRUM!K650)</f>
        <v>Wooden Drum</v>
      </c>
      <c r="O673" s="26">
        <f>IF([1]DRUM!L650="","",[1]DRUM!L650)</f>
        <v>461</v>
      </c>
      <c r="P673" s="26">
        <f>IF([1]DRUM!M650="","",[1]DRUM!M650)</f>
        <v>170</v>
      </c>
      <c r="Q673" s="26">
        <f>IF([1]DRUM!N650="","",[1]DRUM!N650)</f>
        <v>5.6666477489125899</v>
      </c>
      <c r="R673" s="26" t="str">
        <f t="shared" si="108"/>
        <v>Local</v>
      </c>
      <c r="S673" s="26">
        <f ca="1">IF(N673="",0,
IF(Knee_Application="YES",Knee_Width,IF(Knee_Application="NO",0,
IF(OR(Cable_Type="OH",SearchData("Conductor",Cable_Desc)),0,
IF(N673="Steel Drum",Knee_Width,
IF(N673="Plywood Drum",0,
IF(Country="UAE",0,
IF(AND(OR(SearchData("LSHF",Cable_Desc),SearchData("LSZH",Cable_Desc),SearchData("LS0H",Cable_Desc),SearchData("LSOH",Cable_Desc)),D.nom&gt;40),Knee_Width,
IF(AND(Country="Egypt",D.nom&gt;60),Knee_Width,
IF(AND(Country&lt;&gt;"Egypt",D.nom&gt;35),Knee_Width,
0))))))))))</f>
        <v>125</v>
      </c>
      <c r="T673" s="118">
        <f t="shared" ca="1" si="103"/>
        <v>11</v>
      </c>
      <c r="U673" s="118">
        <f t="shared" ca="1" si="104"/>
        <v>4</v>
      </c>
      <c r="V673" s="117">
        <f t="shared" ca="1" si="105"/>
        <v>233.11120144460838</v>
      </c>
      <c r="W673" s="64">
        <f t="shared" ca="1" si="106"/>
        <v>0</v>
      </c>
      <c r="X673" s="64">
        <f t="shared" ca="1" si="109"/>
        <v>1</v>
      </c>
      <c r="Y673" s="64">
        <f t="shared" ca="1" si="107"/>
        <v>1</v>
      </c>
      <c r="AM673" s="156"/>
    </row>
    <row r="674" spans="1:39">
      <c r="A674" s="12">
        <f t="shared" ca="1" si="100"/>
        <v>0</v>
      </c>
      <c r="B674" s="12" t="str">
        <f>IF([1]DRUM!A651="","",[1]DRUM!A651)</f>
        <v>Local</v>
      </c>
      <c r="C674" s="12">
        <f t="shared" ca="1" si="101"/>
        <v>1</v>
      </c>
      <c r="D674" s="155">
        <f t="shared" ca="1" si="102"/>
        <v>0</v>
      </c>
      <c r="E674" s="26" t="str">
        <f>IF([1]DRUM!B651="","",[1]DRUM!B651)</f>
        <v>WDB25001L</v>
      </c>
      <c r="F674" s="26">
        <f>IF([1]DRUM!C651="","",[1]DRUM!C651)</f>
        <v>2550</v>
      </c>
      <c r="G674" s="26">
        <f>IF([1]DRUM!D651="","",[1]DRUM!D651)</f>
        <v>2500</v>
      </c>
      <c r="H674" s="26">
        <f>IF([1]DRUM!E651="","",[1]DRUM!E651)</f>
        <v>1000</v>
      </c>
      <c r="I674" s="26">
        <f>IF([1]DRUM!F651="","",[1]DRUM!F651)</f>
        <v>1500</v>
      </c>
      <c r="J674" s="26">
        <f>IF([1]DRUM!G651="","",[1]DRUM!G651)</f>
        <v>1700</v>
      </c>
      <c r="K674" s="26">
        <f>IF([1]DRUM!H651="","",[1]DRUM!H651)</f>
        <v>1700</v>
      </c>
      <c r="L674" s="26" t="str">
        <f>IF([1]DRUM!I651="","",[1]DRUM!I651)</f>
        <v/>
      </c>
      <c r="M674" s="26">
        <f>IF([1]DRUM!J651="","",
IF(AND([1]DRUM!K651="Wooden Drum",[1]DRUM!J651&gt;Max_WD_Capacity),Max_WD_Capacity,
[1]DRUM!J651))</f>
        <v>4000</v>
      </c>
      <c r="N674" s="26" t="str">
        <f>IF([1]DRUM!K651="","",[1]DRUM!K651)</f>
        <v>Wooden Drum</v>
      </c>
      <c r="O674" s="26">
        <f>IF([1]DRUM!L651="","",[1]DRUM!L651)</f>
        <v>650</v>
      </c>
      <c r="P674" s="26">
        <f>IF([1]DRUM!M651="","",[1]DRUM!M651)</f>
        <v>170</v>
      </c>
      <c r="Q674" s="26">
        <f>IF([1]DRUM!N651="","",[1]DRUM!N651)</f>
        <v>6.1850105367549055</v>
      </c>
      <c r="R674" s="26" t="str">
        <f t="shared" si="108"/>
        <v>Local</v>
      </c>
      <c r="S674" s="26">
        <f ca="1">IF(N674="",0,
IF(Knee_Application="YES",Knee_Width,IF(Knee_Application="NO",0,
IF(OR(Cable_Type="OH",SearchData("Conductor",Cable_Desc)),0,
IF(N674="Steel Drum",Knee_Width,
IF(N674="Plywood Drum",0,
IF(Country="UAE",0,
IF(AND(OR(SearchData("LSHF",Cable_Desc),SearchData("LSZH",Cable_Desc),SearchData("LS0H",Cable_Desc),SearchData("LSOH",Cable_Desc)),D.nom&gt;40),Knee_Width,
IF(AND(Country="Egypt",D.nom&gt;60),Knee_Width,
IF(AND(Country&lt;&gt;"Egypt",D.nom&gt;35),Knee_Width,
0))))))))))</f>
        <v>125</v>
      </c>
      <c r="T674" s="118">
        <f t="shared" ca="1" si="103"/>
        <v>11</v>
      </c>
      <c r="U674" s="118">
        <f t="shared" ca="1" si="104"/>
        <v>5</v>
      </c>
      <c r="V674" s="117">
        <f t="shared" ca="1" si="105"/>
        <v>277.84245428348129</v>
      </c>
      <c r="W674" s="64">
        <f t="shared" ca="1" si="106"/>
        <v>0</v>
      </c>
      <c r="X674" s="64">
        <f t="shared" ca="1" si="109"/>
        <v>1</v>
      </c>
      <c r="Y674" s="64">
        <f t="shared" ca="1" si="107"/>
        <v>1</v>
      </c>
      <c r="AM674" s="156"/>
    </row>
    <row r="675" spans="1:39">
      <c r="A675" s="12">
        <f t="shared" ca="1" si="100"/>
        <v>0</v>
      </c>
      <c r="B675" s="12" t="str">
        <f>IF([1]DRUM!A652="","",[1]DRUM!A652)</f>
        <v>Local</v>
      </c>
      <c r="C675" s="12">
        <f t="shared" ca="1" si="101"/>
        <v>1</v>
      </c>
      <c r="D675" s="155">
        <f t="shared" ca="1" si="102"/>
        <v>0</v>
      </c>
      <c r="E675" s="26" t="str">
        <f>IF([1]DRUM!B652="","",[1]DRUM!B652)</f>
        <v>WDB25000L</v>
      </c>
      <c r="F675" s="26">
        <f>IF([1]DRUM!C652="","",[1]DRUM!C652)</f>
        <v>2550</v>
      </c>
      <c r="G675" s="26">
        <f>IF([1]DRUM!D652="","",[1]DRUM!D652)</f>
        <v>2500</v>
      </c>
      <c r="H675" s="26">
        <f>IF([1]DRUM!E652="","",[1]DRUM!E652)</f>
        <v>1100</v>
      </c>
      <c r="I675" s="26">
        <f>IF([1]DRUM!F652="","",[1]DRUM!F652)</f>
        <v>1500</v>
      </c>
      <c r="J675" s="26">
        <f>IF([1]DRUM!G652="","",[1]DRUM!G652)</f>
        <v>1700</v>
      </c>
      <c r="K675" s="26">
        <f>IF([1]DRUM!H652="","",[1]DRUM!H652)</f>
        <v>1700</v>
      </c>
      <c r="L675" s="26" t="str">
        <f>IF([1]DRUM!I652="","",[1]DRUM!I652)</f>
        <v/>
      </c>
      <c r="M675" s="26">
        <f>IF([1]DRUM!J652="","",
IF(AND([1]DRUM!K652="Wooden Drum",[1]DRUM!J652&gt;Max_WD_Capacity),Max_WD_Capacity,
[1]DRUM!J652))</f>
        <v>4500</v>
      </c>
      <c r="N675" s="26" t="str">
        <f>IF([1]DRUM!K652="","",[1]DRUM!K652)</f>
        <v>Wooden Drum</v>
      </c>
      <c r="O675" s="26">
        <f>IF([1]DRUM!L652="","",[1]DRUM!L652)</f>
        <v>650</v>
      </c>
      <c r="P675" s="26">
        <f>IF([1]DRUM!M652="","",[1]DRUM!M652)</f>
        <v>170</v>
      </c>
      <c r="Q675" s="26">
        <f>IF([1]DRUM!N652="","",[1]DRUM!N652)</f>
        <v>5.9376101152847092</v>
      </c>
      <c r="R675" s="26" t="str">
        <f t="shared" si="108"/>
        <v>Local</v>
      </c>
      <c r="S675" s="26">
        <f ca="1">IF(N675="",0,
IF(Knee_Application="YES",Knee_Width,IF(Knee_Application="NO",0,
IF(OR(Cable_Type="OH",SearchData("Conductor",Cable_Desc)),0,
IF(N675="Steel Drum",Knee_Width,
IF(N675="Plywood Drum",0,
IF(Country="UAE",0,
IF(AND(OR(SearchData("LSHF",Cable_Desc),SearchData("LSZH",Cable_Desc),SearchData("LS0H",Cable_Desc),SearchData("LSOH",Cable_Desc)),D.nom&gt;40),Knee_Width,
IF(AND(Country="Egypt",D.nom&gt;60),Knee_Width,
IF(AND(Country&lt;&gt;"Egypt",D.nom&gt;35),Knee_Width,
0))))))))))</f>
        <v>125</v>
      </c>
      <c r="T675" s="118">
        <f t="shared" ca="1" si="103"/>
        <v>11</v>
      </c>
      <c r="U675" s="118">
        <f t="shared" ca="1" si="104"/>
        <v>4</v>
      </c>
      <c r="V675" s="117">
        <f t="shared" ca="1" si="105"/>
        <v>219.2881937688133</v>
      </c>
      <c r="W675" s="64">
        <f t="shared" ca="1" si="106"/>
        <v>0</v>
      </c>
      <c r="X675" s="64">
        <f t="shared" ca="1" si="109"/>
        <v>1</v>
      </c>
      <c r="Y675" s="64">
        <f t="shared" ca="1" si="107"/>
        <v>1</v>
      </c>
      <c r="AM675" s="156"/>
    </row>
    <row r="676" spans="1:39">
      <c r="A676" s="12">
        <f t="shared" ca="1" si="100"/>
        <v>0</v>
      </c>
      <c r="B676" s="12" t="str">
        <f>IF([1]DRUM!A653="","",[1]DRUM!A653)</f>
        <v>Local</v>
      </c>
      <c r="C676" s="12">
        <f t="shared" ca="1" si="101"/>
        <v>1</v>
      </c>
      <c r="D676" s="155">
        <f t="shared" ca="1" si="102"/>
        <v>0</v>
      </c>
      <c r="E676" s="26" t="str">
        <f>IF([1]DRUM!B653="","",[1]DRUM!B653)</f>
        <v>WDB25003L</v>
      </c>
      <c r="F676" s="26">
        <f>IF([1]DRUM!C653="","",[1]DRUM!C653)</f>
        <v>2550</v>
      </c>
      <c r="G676" s="26">
        <f>IF([1]DRUM!D653="","",[1]DRUM!D653)</f>
        <v>2500</v>
      </c>
      <c r="H676" s="26">
        <f>IF([1]DRUM!E653="","",[1]DRUM!E653)</f>
        <v>1400</v>
      </c>
      <c r="I676" s="26">
        <f>IF([1]DRUM!F653="","",[1]DRUM!F653)</f>
        <v>1500</v>
      </c>
      <c r="J676" s="26">
        <f>IF([1]DRUM!G653="","",[1]DRUM!G653)</f>
        <v>1700</v>
      </c>
      <c r="K676" s="26">
        <f>IF([1]DRUM!H653="","",[1]DRUM!H653)</f>
        <v>1700</v>
      </c>
      <c r="L676" s="26" t="str">
        <f>IF([1]DRUM!I653="","",[1]DRUM!I653)</f>
        <v>Supported</v>
      </c>
      <c r="M676" s="26">
        <f>IF([1]DRUM!J653="","",
IF(AND([1]DRUM!K653="Wooden Drum",[1]DRUM!J653&gt;Max_WD_Capacity),Max_WD_Capacity,
[1]DRUM!J653))</f>
        <v>8000</v>
      </c>
      <c r="N676" s="26" t="str">
        <f>IF([1]DRUM!K653="","",[1]DRUM!K653)</f>
        <v>Wooden Drum</v>
      </c>
      <c r="O676" s="26">
        <f>IF([1]DRUM!L653="","",[1]DRUM!L653)</f>
        <v>640</v>
      </c>
      <c r="P676" s="26">
        <f>IF([1]DRUM!M653="","",[1]DRUM!M653)</f>
        <v>170</v>
      </c>
      <c r="Q676" s="26">
        <f>IF([1]DRUM!N653="","",[1]DRUM!N653)</f>
        <v>5.0540371814625793</v>
      </c>
      <c r="R676" s="26" t="str">
        <f t="shared" si="108"/>
        <v>Local</v>
      </c>
      <c r="S676" s="26">
        <f ca="1">IF(N676="",0,
IF(Knee_Application="YES",Knee_Width,IF(Knee_Application="NO",0,
IF(OR(Cable_Type="OH",SearchData("Conductor",Cable_Desc)),0,
IF(N676="Steel Drum",Knee_Width,
IF(N676="Plywood Drum",0,
IF(Country="UAE",0,
IF(AND(OR(SearchData("LSHF",Cable_Desc),SearchData("LSZH",Cable_Desc),SearchData("LS0H",Cable_Desc),SearchData("LSOH",Cable_Desc)),D.nom&gt;40),Knee_Width,
IF(AND(Country="Egypt",D.nom&gt;60),Knee_Width,
IF(AND(Country&lt;&gt;"Egypt",D.nom&gt;35),Knee_Width,
0))))))))))</f>
        <v>125</v>
      </c>
      <c r="T676" s="118">
        <f t="shared" ca="1" si="103"/>
        <v>11</v>
      </c>
      <c r="U676" s="118">
        <f t="shared" ca="1" si="104"/>
        <v>3</v>
      </c>
      <c r="V676" s="117">
        <f t="shared" ca="1" si="105"/>
        <v>182.96132959682379</v>
      </c>
      <c r="W676" s="64">
        <f t="shared" ca="1" si="106"/>
        <v>0</v>
      </c>
      <c r="X676" s="64">
        <f t="shared" ca="1" si="109"/>
        <v>1</v>
      </c>
      <c r="Y676" s="64">
        <f t="shared" ca="1" si="107"/>
        <v>0</v>
      </c>
      <c r="AM676" s="156"/>
    </row>
    <row r="677" spans="1:39">
      <c r="A677" s="12">
        <f t="shared" ca="1" si="100"/>
        <v>0</v>
      </c>
      <c r="B677" s="12" t="str">
        <f>IF([1]DRUM!A654="","",[1]DRUM!A654)</f>
        <v>Local</v>
      </c>
      <c r="C677" s="12">
        <f t="shared" ca="1" si="101"/>
        <v>1</v>
      </c>
      <c r="D677" s="155">
        <f t="shared" ca="1" si="102"/>
        <v>0</v>
      </c>
      <c r="E677" s="26" t="str">
        <f>IF([1]DRUM!B654="","",[1]DRUM!B654)</f>
        <v>WDB26008L</v>
      </c>
      <c r="F677" s="26">
        <f>IF([1]DRUM!C654="","",[1]DRUM!C654)</f>
        <v>2650</v>
      </c>
      <c r="G677" s="26">
        <f>IF([1]DRUM!D654="","",[1]DRUM!D654)</f>
        <v>2600</v>
      </c>
      <c r="H677" s="26">
        <f>IF([1]DRUM!E654="","",[1]DRUM!E654)</f>
        <v>1750</v>
      </c>
      <c r="I677" s="26">
        <f>IF([1]DRUM!F654="","",[1]DRUM!F654)</f>
        <v>1500</v>
      </c>
      <c r="J677" s="26">
        <f>IF([1]DRUM!G654="","",[1]DRUM!G654)</f>
        <v>1700</v>
      </c>
      <c r="K677" s="26">
        <f>IF([1]DRUM!H654="","",[1]DRUM!H654)</f>
        <v>1700</v>
      </c>
      <c r="L677" s="26" t="str">
        <f>IF([1]DRUM!I654="","",[1]DRUM!I654)</f>
        <v/>
      </c>
      <c r="M677" s="26">
        <f>IF([1]DRUM!J654="","",
IF(AND([1]DRUM!K654="Wooden Drum",[1]DRUM!J654&gt;Max_WD_Capacity),Max_WD_Capacity,
[1]DRUM!J654))</f>
        <v>4000</v>
      </c>
      <c r="N677" s="26" t="str">
        <f>IF([1]DRUM!K654="","",[1]DRUM!K654)</f>
        <v>Wooden Drum</v>
      </c>
      <c r="O677" s="26">
        <f>IF([1]DRUM!L654="","",[1]DRUM!L654)</f>
        <v>482</v>
      </c>
      <c r="P677" s="26">
        <f>IF([1]DRUM!M654="","",[1]DRUM!M654)</f>
        <v>177</v>
      </c>
      <c r="Q677" s="26">
        <f>IF([1]DRUM!N654="","",[1]DRUM!N654)</f>
        <v>4.3560145637430976</v>
      </c>
      <c r="R677" s="26" t="str">
        <f t="shared" si="108"/>
        <v>Local</v>
      </c>
      <c r="S677" s="26">
        <f ca="1">IF(N677="",0,
IF(Knee_Application="YES",Knee_Width,IF(Knee_Application="NO",0,
IF(OR(Cable_Type="OH",SearchData("Conductor",Cable_Desc)),0,
IF(N677="Steel Drum",Knee_Width,
IF(N677="Plywood Drum",0,
IF(Country="UAE",0,
IF(AND(OR(SearchData("LSHF",Cable_Desc),SearchData("LSZH",Cable_Desc),SearchData("LS0H",Cable_Desc),SearchData("LSOH",Cable_Desc)),D.nom&gt;40),Knee_Width,
IF(AND(Country="Egypt",D.nom&gt;60),Knee_Width,
IF(AND(Country&lt;&gt;"Egypt",D.nom&gt;35),Knee_Width,
0))))))))))</f>
        <v>125</v>
      </c>
      <c r="T677" s="118">
        <f t="shared" ca="1" si="103"/>
        <v>11</v>
      </c>
      <c r="U677" s="118">
        <f t="shared" ca="1" si="104"/>
        <v>2</v>
      </c>
      <c r="V677" s="117">
        <f t="shared" ca="1" si="105"/>
        <v>137.76009449697384</v>
      </c>
      <c r="W677" s="64">
        <f t="shared" ca="1" si="106"/>
        <v>1</v>
      </c>
      <c r="X677" s="64">
        <f t="shared" ca="1" si="109"/>
        <v>1</v>
      </c>
      <c r="Y677" s="64">
        <f t="shared" ca="1" si="107"/>
        <v>0</v>
      </c>
      <c r="AM677" s="156"/>
    </row>
    <row r="678" spans="1:39">
      <c r="A678" s="12">
        <f t="shared" ca="1" si="100"/>
        <v>0</v>
      </c>
      <c r="B678" s="12" t="str">
        <f>IF([1]DRUM!A655="","",[1]DRUM!A655)</f>
        <v>Local</v>
      </c>
      <c r="C678" s="12">
        <f t="shared" ca="1" si="101"/>
        <v>1</v>
      </c>
      <c r="D678" s="155">
        <f t="shared" ca="1" si="102"/>
        <v>0</v>
      </c>
      <c r="E678" s="26" t="str">
        <f>IF([1]DRUM!B655="","",[1]DRUM!B655)</f>
        <v>WDB26009L</v>
      </c>
      <c r="F678" s="26">
        <f>IF([1]DRUM!C655="","",[1]DRUM!C655)</f>
        <v>2650</v>
      </c>
      <c r="G678" s="26">
        <f>IF([1]DRUM!D655="","",[1]DRUM!D655)</f>
        <v>2600</v>
      </c>
      <c r="H678" s="26">
        <f>IF([1]DRUM!E655="","",[1]DRUM!E655)</f>
        <v>1300</v>
      </c>
      <c r="I678" s="26">
        <f>IF([1]DRUM!F655="","",[1]DRUM!F655)</f>
        <v>1500</v>
      </c>
      <c r="J678" s="26">
        <f>IF([1]DRUM!G655="","",[1]DRUM!G655)</f>
        <v>1700</v>
      </c>
      <c r="K678" s="26">
        <f>IF([1]DRUM!H655="","",[1]DRUM!H655)</f>
        <v>1700</v>
      </c>
      <c r="L678" s="26" t="str">
        <f>IF([1]DRUM!I655="","",[1]DRUM!I655)</f>
        <v/>
      </c>
      <c r="M678" s="26">
        <f>IF([1]DRUM!J655="","",
IF(AND([1]DRUM!K655="Wooden Drum",[1]DRUM!J655&gt;Max_WD_Capacity),Max_WD_Capacity,
[1]DRUM!J655))</f>
        <v>4000</v>
      </c>
      <c r="N678" s="26" t="str">
        <f>IF([1]DRUM!K655="","",[1]DRUM!K655)</f>
        <v>Wooden Drum</v>
      </c>
      <c r="O678" s="26">
        <f>IF([1]DRUM!L655="","",[1]DRUM!L655)</f>
        <v>440</v>
      </c>
      <c r="P678" s="26">
        <f>IF([1]DRUM!M655="","",[1]DRUM!M655)</f>
        <v>177</v>
      </c>
      <c r="Q678" s="26">
        <f>IF([1]DRUM!N655="","",[1]DRUM!N655)</f>
        <v>5.9729530326375944</v>
      </c>
      <c r="R678" s="26" t="str">
        <f t="shared" si="108"/>
        <v>Local</v>
      </c>
      <c r="S678" s="26">
        <f ca="1">IF(N678="",0,
IF(Knee_Application="YES",Knee_Width,IF(Knee_Application="NO",0,
IF(OR(Cable_Type="OH",SearchData("Conductor",Cable_Desc)),0,
IF(N678="Steel Drum",Knee_Width,
IF(N678="Plywood Drum",0,
IF(Country="UAE",0,
IF(AND(OR(SearchData("LSHF",Cable_Desc),SearchData("LSZH",Cable_Desc),SearchData("LS0H",Cable_Desc),SearchData("LSOH",Cable_Desc)),D.nom&gt;40),Knee_Width,
IF(AND(Country="Egypt",D.nom&gt;60),Knee_Width,
IF(AND(Country&lt;&gt;"Egypt",D.nom&gt;35),Knee_Width,
0))))))))))</f>
        <v>125</v>
      </c>
      <c r="T678" s="118">
        <f t="shared" ca="1" si="103"/>
        <v>11</v>
      </c>
      <c r="U678" s="118">
        <f t="shared" ca="1" si="104"/>
        <v>4</v>
      </c>
      <c r="V678" s="117">
        <f t="shared" ca="1" si="105"/>
        <v>246.93420912040349</v>
      </c>
      <c r="W678" s="64">
        <f t="shared" ca="1" si="106"/>
        <v>0</v>
      </c>
      <c r="X678" s="64">
        <f t="shared" ca="1" si="109"/>
        <v>1</v>
      </c>
      <c r="Y678" s="64">
        <f t="shared" ca="1" si="107"/>
        <v>1</v>
      </c>
      <c r="AM678" s="156"/>
    </row>
    <row r="679" spans="1:39">
      <c r="A679" s="12">
        <f t="shared" ca="1" si="100"/>
        <v>0</v>
      </c>
      <c r="B679" s="12" t="str">
        <f>IF([1]DRUM!A656="","",[1]DRUM!A656)</f>
        <v>Local</v>
      </c>
      <c r="C679" s="12">
        <f t="shared" ca="1" si="101"/>
        <v>1</v>
      </c>
      <c r="D679" s="155">
        <f t="shared" ca="1" si="102"/>
        <v>0</v>
      </c>
      <c r="E679" s="26" t="str">
        <f>IF([1]DRUM!B656="","",[1]DRUM!B656)</f>
        <v>WDB26001L</v>
      </c>
      <c r="F679" s="26">
        <f>IF([1]DRUM!C656="","",[1]DRUM!C656)</f>
        <v>2650</v>
      </c>
      <c r="G679" s="26">
        <f>IF([1]DRUM!D656="","",[1]DRUM!D656)</f>
        <v>2600</v>
      </c>
      <c r="H679" s="26">
        <f>IF([1]DRUM!E656="","",[1]DRUM!E656)</f>
        <v>1200</v>
      </c>
      <c r="I679" s="26">
        <f>IF([1]DRUM!F656="","",[1]DRUM!F656)</f>
        <v>1400</v>
      </c>
      <c r="J679" s="26">
        <f>IF([1]DRUM!G656="","",[1]DRUM!G656)</f>
        <v>1600</v>
      </c>
      <c r="K679" s="26">
        <f>IF([1]DRUM!H656="","",[1]DRUM!H656)</f>
        <v>1600</v>
      </c>
      <c r="L679" s="26" t="str">
        <f>IF([1]DRUM!I656="","",[1]DRUM!I656)</f>
        <v/>
      </c>
      <c r="M679" s="26">
        <f>IF([1]DRUM!J656="","",
IF(AND([1]DRUM!K656="Wooden Drum",[1]DRUM!J656&gt;Max_WD_Capacity),Max_WD_Capacity,
[1]DRUM!J656))</f>
        <v>4500</v>
      </c>
      <c r="N679" s="26" t="str">
        <f>IF([1]DRUM!K656="","",[1]DRUM!K656)</f>
        <v>Wooden Drum</v>
      </c>
      <c r="O679" s="26">
        <f>IF([1]DRUM!L656="","",[1]DRUM!L656)</f>
        <v>700</v>
      </c>
      <c r="P679" s="26">
        <f>IF([1]DRUM!M656="","",[1]DRUM!M656)</f>
        <v>167</v>
      </c>
      <c r="Q679" s="26">
        <f>IF([1]DRUM!N656="","",[1]DRUM!N656)</f>
        <v>5.8496455209841951</v>
      </c>
      <c r="R679" s="26" t="str">
        <f t="shared" si="108"/>
        <v>Local</v>
      </c>
      <c r="S679" s="26">
        <f ca="1">IF(N679="",0,
IF(Knee_Application="YES",Knee_Width,IF(Knee_Application="NO",0,
IF(OR(Cable_Type="OH",SearchData("Conductor",Cable_Desc)),0,
IF(N679="Steel Drum",Knee_Width,
IF(N679="Plywood Drum",0,
IF(Country="UAE",0,
IF(AND(OR(SearchData("LSHF",Cable_Desc),SearchData("LSZH",Cable_Desc),SearchData("LS0H",Cable_Desc),SearchData("LSOH",Cable_Desc)),D.nom&gt;40),Knee_Width,
IF(AND(Country="Egypt",D.nom&gt;60),Knee_Width,
IF(AND(Country&lt;&gt;"Egypt",D.nom&gt;35),Knee_Width,
0))))))))))</f>
        <v>125</v>
      </c>
      <c r="T679" s="118">
        <f t="shared" ca="1" si="103"/>
        <v>10</v>
      </c>
      <c r="U679" s="118">
        <f t="shared" ca="1" si="104"/>
        <v>4</v>
      </c>
      <c r="V679" s="117">
        <f t="shared" ca="1" si="105"/>
        <v>211.91927404055312</v>
      </c>
      <c r="W679" s="64">
        <f t="shared" ca="1" si="106"/>
        <v>0</v>
      </c>
      <c r="X679" s="64">
        <f t="shared" ca="1" si="109"/>
        <v>1</v>
      </c>
      <c r="Y679" s="64">
        <f t="shared" ca="1" si="107"/>
        <v>1</v>
      </c>
      <c r="AM679" s="156"/>
    </row>
    <row r="680" spans="1:39">
      <c r="A680" s="12">
        <f t="shared" ca="1" si="100"/>
        <v>0</v>
      </c>
      <c r="B680" s="12" t="str">
        <f>IF([1]DRUM!A657="","",[1]DRUM!A657)</f>
        <v>Local</v>
      </c>
      <c r="C680" s="12">
        <f t="shared" ca="1" si="101"/>
        <v>1</v>
      </c>
      <c r="D680" s="155">
        <f t="shared" ca="1" si="102"/>
        <v>0</v>
      </c>
      <c r="E680" s="26" t="str">
        <f>IF([1]DRUM!B657="","",[1]DRUM!B657)</f>
        <v>WDB26000L</v>
      </c>
      <c r="F680" s="26">
        <f>IF([1]DRUM!C657="","",[1]DRUM!C657)</f>
        <v>2650</v>
      </c>
      <c r="G680" s="26">
        <f>IF([1]DRUM!D657="","",[1]DRUM!D657)</f>
        <v>2600</v>
      </c>
      <c r="H680" s="26">
        <f>IF([1]DRUM!E657="","",[1]DRUM!E657)</f>
        <v>1100</v>
      </c>
      <c r="I680" s="26">
        <f>IF([1]DRUM!F657="","",[1]DRUM!F657)</f>
        <v>1400</v>
      </c>
      <c r="J680" s="26">
        <f>IF([1]DRUM!G657="","",[1]DRUM!G657)</f>
        <v>1600</v>
      </c>
      <c r="K680" s="26">
        <f>IF([1]DRUM!H657="","",[1]DRUM!H657)</f>
        <v>1600</v>
      </c>
      <c r="L680" s="26" t="str">
        <f>IF([1]DRUM!I657="","",[1]DRUM!I657)</f>
        <v/>
      </c>
      <c r="M680" s="26">
        <f>IF([1]DRUM!J657="","",
IF(AND([1]DRUM!K657="Wooden Drum",[1]DRUM!J657&gt;Max_WD_Capacity),Max_WD_Capacity,
[1]DRUM!J657))</f>
        <v>4500</v>
      </c>
      <c r="N680" s="26" t="str">
        <f>IF([1]DRUM!K657="","",[1]DRUM!K657)</f>
        <v>Wooden Drum</v>
      </c>
      <c r="O680" s="26">
        <f>IF([1]DRUM!L657="","",[1]DRUM!L657)</f>
        <v>700</v>
      </c>
      <c r="P680" s="26">
        <f>IF([1]DRUM!M657="","",[1]DRUM!M657)</f>
        <v>167</v>
      </c>
      <c r="Q680" s="26">
        <f>IF([1]DRUM!N657="","",[1]DRUM!N657)</f>
        <v>6.1025437295981728</v>
      </c>
      <c r="R680" s="26" t="str">
        <f t="shared" si="108"/>
        <v>Local</v>
      </c>
      <c r="S680" s="26">
        <f ca="1">IF(N680="",0,
IF(Knee_Application="YES",Knee_Width,IF(Knee_Application="NO",0,
IF(OR(Cable_Type="OH",SearchData("Conductor",Cable_Desc)),0,
IF(N680="Steel Drum",Knee_Width,
IF(N680="Plywood Drum",0,
IF(Country="UAE",0,
IF(AND(OR(SearchData("LSHF",Cable_Desc),SearchData("LSZH",Cable_Desc),SearchData("LS0H",Cable_Desc),SearchData("LSOH",Cable_Desc)),D.nom&gt;40),Knee_Width,
IF(AND(Country="Egypt",D.nom&gt;60),Knee_Width,
IF(AND(Country&lt;&gt;"Egypt",D.nom&gt;35),Knee_Width,
0))))))))))</f>
        <v>125</v>
      </c>
      <c r="T680" s="118">
        <f t="shared" ca="1" si="103"/>
        <v>10</v>
      </c>
      <c r="U680" s="118">
        <f t="shared" ca="1" si="104"/>
        <v>5</v>
      </c>
      <c r="V680" s="117">
        <f t="shared" ca="1" si="105"/>
        <v>268.29201261656829</v>
      </c>
      <c r="W680" s="64">
        <f t="shared" ca="1" si="106"/>
        <v>0</v>
      </c>
      <c r="X680" s="64">
        <f t="shared" ca="1" si="109"/>
        <v>1</v>
      </c>
      <c r="Y680" s="64">
        <f t="shared" ca="1" si="107"/>
        <v>1</v>
      </c>
      <c r="AM680" s="156"/>
    </row>
    <row r="681" spans="1:39">
      <c r="A681" s="12">
        <f t="shared" ca="1" si="100"/>
        <v>0</v>
      </c>
      <c r="B681" s="12" t="str">
        <f>IF([1]DRUM!A658="","",[1]DRUM!A658)</f>
        <v>Local</v>
      </c>
      <c r="C681" s="12">
        <f t="shared" ca="1" si="101"/>
        <v>1</v>
      </c>
      <c r="D681" s="155">
        <f t="shared" ca="1" si="102"/>
        <v>0</v>
      </c>
      <c r="E681" s="26" t="str">
        <f>IF([1]DRUM!B658="","",[1]DRUM!B658)</f>
        <v>WDB26002L</v>
      </c>
      <c r="F681" s="26">
        <f>IF([1]DRUM!C658="","",[1]DRUM!C658)</f>
        <v>2650</v>
      </c>
      <c r="G681" s="26">
        <f>IF([1]DRUM!D658="","",[1]DRUM!D658)</f>
        <v>2600</v>
      </c>
      <c r="H681" s="26">
        <f>IF([1]DRUM!E658="","",[1]DRUM!E658)</f>
        <v>1200</v>
      </c>
      <c r="I681" s="26">
        <f>IF([1]DRUM!F658="","",[1]DRUM!F658)</f>
        <v>1500</v>
      </c>
      <c r="J681" s="26">
        <f>IF([1]DRUM!G658="","",[1]DRUM!G658)</f>
        <v>1700</v>
      </c>
      <c r="K681" s="26">
        <f>IF([1]DRUM!H658="","",[1]DRUM!H658)</f>
        <v>1700</v>
      </c>
      <c r="L681" s="26" t="str">
        <f>IF([1]DRUM!I658="","",[1]DRUM!I658)</f>
        <v/>
      </c>
      <c r="M681" s="26">
        <f>IF([1]DRUM!J658="","",
IF(AND([1]DRUM!K658="Wooden Drum",[1]DRUM!J658&gt;Max_WD_Capacity),Max_WD_Capacity,
[1]DRUM!J658))</f>
        <v>4500</v>
      </c>
      <c r="N681" s="26" t="str">
        <f>IF([1]DRUM!K658="","",[1]DRUM!K658)</f>
        <v>Wooden Drum</v>
      </c>
      <c r="O681" s="26">
        <f>IF([1]DRUM!L658="","",[1]DRUM!L658)</f>
        <v>700</v>
      </c>
      <c r="P681" s="26">
        <f>IF([1]DRUM!M658="","",[1]DRUM!M658)</f>
        <v>177</v>
      </c>
      <c r="Q681" s="26">
        <f>IF([1]DRUM!N658="","",[1]DRUM!N658)</f>
        <v>6.2674773439116374</v>
      </c>
      <c r="R681" s="26" t="str">
        <f t="shared" si="108"/>
        <v>Local</v>
      </c>
      <c r="S681" s="26">
        <f ca="1">IF(N681="",0,
IF(Knee_Application="YES",Knee_Width,IF(Knee_Application="NO",0,
IF(OR(Cable_Type="OH",SearchData("Conductor",Cable_Desc)),0,
IF(N681="Steel Drum",Knee_Width,
IF(N681="Plywood Drum",0,
IF(Country="UAE",0,
IF(AND(OR(SearchData("LSHF",Cable_Desc),SearchData("LSZH",Cable_Desc),SearchData("LS0H",Cable_Desc),SearchData("LSOH",Cable_Desc)),D.nom&gt;40),Knee_Width,
IF(AND(Country="Egypt",D.nom&gt;60),Knee_Width,
IF(AND(Country&lt;&gt;"Egypt",D.nom&gt;35),Knee_Width,
0))))))))))</f>
        <v>125</v>
      </c>
      <c r="T681" s="118">
        <f t="shared" ca="1" si="103"/>
        <v>11</v>
      </c>
      <c r="U681" s="118">
        <f t="shared" ca="1" si="104"/>
        <v>4</v>
      </c>
      <c r="V681" s="117">
        <f t="shared" ca="1" si="105"/>
        <v>233.11120144460838</v>
      </c>
      <c r="W681" s="64">
        <f t="shared" ca="1" si="106"/>
        <v>0</v>
      </c>
      <c r="X681" s="64">
        <f t="shared" ca="1" si="109"/>
        <v>1</v>
      </c>
      <c r="Y681" s="64">
        <f t="shared" ca="1" si="107"/>
        <v>1</v>
      </c>
      <c r="AM681" s="156"/>
    </row>
    <row r="682" spans="1:39">
      <c r="A682" s="12">
        <f t="shared" ca="1" si="100"/>
        <v>0</v>
      </c>
      <c r="B682" s="12" t="str">
        <f>IF([1]DRUM!A659="","",[1]DRUM!A659)</f>
        <v>Local</v>
      </c>
      <c r="C682" s="12">
        <f t="shared" ca="1" si="101"/>
        <v>1</v>
      </c>
      <c r="D682" s="155">
        <f t="shared" ca="1" si="102"/>
        <v>0</v>
      </c>
      <c r="E682" s="26" t="str">
        <f>IF([1]DRUM!B659="","",[1]DRUM!B659)</f>
        <v>WDB26006L</v>
      </c>
      <c r="F682" s="26">
        <f>IF([1]DRUM!C659="","",[1]DRUM!C659)</f>
        <v>2650</v>
      </c>
      <c r="G682" s="26">
        <f>IF([1]DRUM!D659="","",[1]DRUM!D659)</f>
        <v>2600</v>
      </c>
      <c r="H682" s="26">
        <f>IF([1]DRUM!E659="","",[1]DRUM!E659)</f>
        <v>1050</v>
      </c>
      <c r="I682" s="26">
        <f>IF([1]DRUM!F659="","",[1]DRUM!F659)</f>
        <v>1500</v>
      </c>
      <c r="J682" s="26">
        <f>IF([1]DRUM!G659="","",[1]DRUM!G659)</f>
        <v>1700</v>
      </c>
      <c r="K682" s="26">
        <f>IF([1]DRUM!H659="","",[1]DRUM!H659)</f>
        <v>1700</v>
      </c>
      <c r="L682" s="26" t="str">
        <f>IF([1]DRUM!I659="","",[1]DRUM!I659)</f>
        <v/>
      </c>
      <c r="M682" s="26">
        <f>IF([1]DRUM!J659="","",
IF(AND([1]DRUM!K659="Wooden Drum",[1]DRUM!J659&gt;Max_WD_Capacity),Max_WD_Capacity,
[1]DRUM!J659))</f>
        <v>5500</v>
      </c>
      <c r="N682" s="26" t="str">
        <f>IF([1]DRUM!K659="","",[1]DRUM!K659)</f>
        <v>Wooden Drum</v>
      </c>
      <c r="O682" s="26">
        <f>IF([1]DRUM!L659="","",[1]DRUM!L659)</f>
        <v>480</v>
      </c>
      <c r="P682" s="26">
        <f>IF([1]DRUM!M659="","",[1]DRUM!M659)</f>
        <v>177</v>
      </c>
      <c r="Q682" s="26">
        <f>IF([1]DRUM!N659="","",[1]DRUM!N659)</f>
        <v>6.6650851641315949</v>
      </c>
      <c r="R682" s="26" t="str">
        <f t="shared" si="108"/>
        <v>Local</v>
      </c>
      <c r="S682" s="26">
        <f ca="1">IF(N682="",0,
IF(Knee_Application="YES",Knee_Width,IF(Knee_Application="NO",0,
IF(OR(Cable_Type="OH",SearchData("Conductor",Cable_Desc)),0,
IF(N682="Steel Drum",Knee_Width,
IF(N682="Plywood Drum",0,
IF(Country="UAE",0,
IF(AND(OR(SearchData("LSHF",Cable_Desc),SearchData("LSZH",Cable_Desc),SearchData("LS0H",Cable_Desc),SearchData("LSOH",Cable_Desc)),D.nom&gt;40),Knee_Width,
IF(AND(Country="Egypt",D.nom&gt;60),Knee_Width,
IF(AND(Country&lt;&gt;"Egypt",D.nom&gt;35),Knee_Width,
0))))))))))</f>
        <v>125</v>
      </c>
      <c r="T682" s="118">
        <f t="shared" ca="1" si="103"/>
        <v>11</v>
      </c>
      <c r="U682" s="118">
        <f t="shared" ca="1" si="104"/>
        <v>5</v>
      </c>
      <c r="V682" s="117">
        <f t="shared" ca="1" si="105"/>
        <v>286.48183408085322</v>
      </c>
      <c r="W682" s="64">
        <f t="shared" ca="1" si="106"/>
        <v>0</v>
      </c>
      <c r="X682" s="64">
        <f t="shared" ca="1" si="109"/>
        <v>1</v>
      </c>
      <c r="Y682" s="64">
        <f t="shared" ca="1" si="107"/>
        <v>1</v>
      </c>
      <c r="AM682" s="156"/>
    </row>
    <row r="683" spans="1:39">
      <c r="A683" s="12">
        <f t="shared" ca="1" si="100"/>
        <v>0</v>
      </c>
      <c r="B683" s="12" t="str">
        <f>IF([1]DRUM!A660="","",[1]DRUM!A660)</f>
        <v>Local</v>
      </c>
      <c r="C683" s="12">
        <f t="shared" ca="1" si="101"/>
        <v>1</v>
      </c>
      <c r="D683" s="155">
        <f t="shared" ca="1" si="102"/>
        <v>0</v>
      </c>
      <c r="E683" s="26" t="str">
        <f>IF([1]DRUM!B660="","",[1]DRUM!B660)</f>
        <v>WDB26005L</v>
      </c>
      <c r="F683" s="26">
        <f>IF([1]DRUM!C660="","",[1]DRUM!C660)</f>
        <v>2650</v>
      </c>
      <c r="G683" s="26">
        <f>IF([1]DRUM!D660="","",[1]DRUM!D660)</f>
        <v>2600</v>
      </c>
      <c r="H683" s="26">
        <f>IF([1]DRUM!E660="","",[1]DRUM!E660)</f>
        <v>1500</v>
      </c>
      <c r="I683" s="26">
        <f>IF([1]DRUM!F660="","",[1]DRUM!F660)</f>
        <v>1500</v>
      </c>
      <c r="J683" s="26">
        <f>IF([1]DRUM!G660="","",[1]DRUM!G660)</f>
        <v>1700</v>
      </c>
      <c r="K683" s="26">
        <f>IF([1]DRUM!H660="","",[1]DRUM!H660)</f>
        <v>1700</v>
      </c>
      <c r="L683" s="26" t="str">
        <f>IF([1]DRUM!I660="","",[1]DRUM!I660)</f>
        <v/>
      </c>
      <c r="M683" s="26">
        <f>IF([1]DRUM!J660="","",
IF(AND([1]DRUM!K660="Wooden Drum",[1]DRUM!J660&gt;Max_WD_Capacity),Max_WD_Capacity,
[1]DRUM!J660))</f>
        <v>6000</v>
      </c>
      <c r="N683" s="26" t="str">
        <f>IF([1]DRUM!K660="","",[1]DRUM!K660)</f>
        <v>Wooden Drum</v>
      </c>
      <c r="O683" s="26">
        <f>IF([1]DRUM!L660="","",[1]DRUM!L660)</f>
        <v>622</v>
      </c>
      <c r="P683" s="26">
        <f>IF([1]DRUM!M660="","",[1]DRUM!M660)</f>
        <v>177</v>
      </c>
      <c r="Q683" s="26">
        <f>IF([1]DRUM!N660="","",[1]DRUM!N660)</f>
        <v>5.313218575383738</v>
      </c>
      <c r="R683" s="26" t="str">
        <f t="shared" si="108"/>
        <v>Local</v>
      </c>
      <c r="S683" s="26">
        <f ca="1">IF(N683="",0,
IF(Knee_Application="YES",Knee_Width,IF(Knee_Application="NO",0,
IF(OR(Cable_Type="OH",SearchData("Conductor",Cable_Desc)),0,
IF(N683="Steel Drum",Knee_Width,
IF(N683="Plywood Drum",0,
IF(Country="UAE",0,
IF(AND(OR(SearchData("LSHF",Cable_Desc),SearchData("LSZH",Cable_Desc),SearchData("LS0H",Cable_Desc),SearchData("LSOH",Cable_Desc)),D.nom&gt;40),Knee_Width,
IF(AND(Country="Egypt",D.nom&gt;60),Knee_Width,
IF(AND(Country&lt;&gt;"Egypt",D.nom&gt;35),Knee_Width,
0))))))))))</f>
        <v>125</v>
      </c>
      <c r="T683" s="118">
        <f t="shared" ca="1" si="103"/>
        <v>11</v>
      </c>
      <c r="U683" s="118">
        <f t="shared" ca="1" si="104"/>
        <v>3</v>
      </c>
      <c r="V683" s="117">
        <f t="shared" ca="1" si="105"/>
        <v>193.32858535367009</v>
      </c>
      <c r="W683" s="64">
        <f t="shared" ca="1" si="106"/>
        <v>1</v>
      </c>
      <c r="X683" s="64">
        <f t="shared" ca="1" si="109"/>
        <v>1</v>
      </c>
      <c r="Y683" s="64">
        <f t="shared" ca="1" si="107"/>
        <v>0</v>
      </c>
      <c r="AM683" s="156"/>
    </row>
    <row r="684" spans="1:39">
      <c r="A684" s="12">
        <f t="shared" ca="1" si="100"/>
        <v>0</v>
      </c>
      <c r="B684" s="12" t="str">
        <f>IF([1]DRUM!A661="","",[1]DRUM!A661)</f>
        <v>Local</v>
      </c>
      <c r="C684" s="12">
        <f t="shared" ca="1" si="101"/>
        <v>1</v>
      </c>
      <c r="D684" s="155">
        <f t="shared" ca="1" si="102"/>
        <v>0</v>
      </c>
      <c r="E684" s="26" t="str">
        <f>IF([1]DRUM!B661="","",[1]DRUM!B661)</f>
        <v>WDB26004L</v>
      </c>
      <c r="F684" s="26">
        <f>IF([1]DRUM!C661="","",[1]DRUM!C661)</f>
        <v>2650</v>
      </c>
      <c r="G684" s="26">
        <f>IF([1]DRUM!D661="","",[1]DRUM!D661)</f>
        <v>2600</v>
      </c>
      <c r="H684" s="26">
        <f>IF([1]DRUM!E661="","",[1]DRUM!E661)</f>
        <v>1550</v>
      </c>
      <c r="I684" s="26">
        <f>IF([1]DRUM!F661="","",[1]DRUM!F661)</f>
        <v>1500</v>
      </c>
      <c r="J684" s="26">
        <f>IF([1]DRUM!G661="","",[1]DRUM!G661)</f>
        <v>1700</v>
      </c>
      <c r="K684" s="26">
        <f>IF([1]DRUM!H661="","",[1]DRUM!H661)</f>
        <v>1700</v>
      </c>
      <c r="L684" s="26" t="str">
        <f>IF([1]DRUM!I661="","",[1]DRUM!I661)</f>
        <v>Supported</v>
      </c>
      <c r="M684" s="26">
        <f>IF([1]DRUM!J661="","",
IF(AND([1]DRUM!K661="Wooden Drum",[1]DRUM!J661&gt;Max_WD_Capacity),Max_WD_Capacity,
[1]DRUM!J661))</f>
        <v>8000</v>
      </c>
      <c r="N684" s="26" t="str">
        <f>IF([1]DRUM!K661="","",[1]DRUM!K661)</f>
        <v>Wooden Drum</v>
      </c>
      <c r="O684" s="26">
        <f>IF([1]DRUM!L661="","",[1]DRUM!L661)</f>
        <v>730</v>
      </c>
      <c r="P684" s="26">
        <f>IF([1]DRUM!M661="","",[1]DRUM!M661)</f>
        <v>177</v>
      </c>
      <c r="Q684" s="26">
        <f>IF([1]DRUM!N661="","",[1]DRUM!N661)</f>
        <v>5.1335587455065719</v>
      </c>
      <c r="R684" s="26" t="str">
        <f t="shared" si="108"/>
        <v>Local</v>
      </c>
      <c r="S684" s="26">
        <f ca="1">IF(N684="",0,
IF(Knee_Application="YES",Knee_Width,IF(Knee_Application="NO",0,
IF(OR(Cable_Type="OH",SearchData("Conductor",Cable_Desc)),0,
IF(N684="Steel Drum",Knee_Width,
IF(N684="Plywood Drum",0,
IF(Country="UAE",0,
IF(AND(OR(SearchData("LSHF",Cable_Desc),SearchData("LSZH",Cable_Desc),SearchData("LS0H",Cable_Desc),SearchData("LSOH",Cable_Desc)),D.nom&gt;40),Knee_Width,
IF(AND(Country="Egypt",D.nom&gt;60),Knee_Width,
IF(AND(Country&lt;&gt;"Egypt",D.nom&gt;35),Knee_Width,
0))))))))))</f>
        <v>125</v>
      </c>
      <c r="T684" s="118">
        <f t="shared" ca="1" si="103"/>
        <v>11</v>
      </c>
      <c r="U684" s="118">
        <f t="shared" ca="1" si="104"/>
        <v>3</v>
      </c>
      <c r="V684" s="117">
        <f t="shared" ca="1" si="105"/>
        <v>198.51221323209325</v>
      </c>
      <c r="W684" s="64">
        <f t="shared" ca="1" si="106"/>
        <v>1</v>
      </c>
      <c r="X684" s="64">
        <f t="shared" ca="1" si="109"/>
        <v>1</v>
      </c>
      <c r="Y684" s="64">
        <f t="shared" ca="1" si="107"/>
        <v>0</v>
      </c>
      <c r="AM684" s="156"/>
    </row>
    <row r="685" spans="1:39">
      <c r="A685" s="12">
        <f t="shared" ca="1" si="100"/>
        <v>0</v>
      </c>
      <c r="B685" s="12" t="str">
        <f>IF([1]DRUM!A662="","",[1]DRUM!A662)</f>
        <v>Local</v>
      </c>
      <c r="C685" s="12">
        <f t="shared" ca="1" si="101"/>
        <v>1</v>
      </c>
      <c r="D685" s="155">
        <f t="shared" ca="1" si="102"/>
        <v>0</v>
      </c>
      <c r="E685" s="26" t="str">
        <f>IF([1]DRUM!B662="","",[1]DRUM!B662)</f>
        <v>WDB270010L</v>
      </c>
      <c r="F685" s="26">
        <f>IF([1]DRUM!C662="","",[1]DRUM!C662)</f>
        <v>2750</v>
      </c>
      <c r="G685" s="26">
        <f>IF([1]DRUM!D662="","",[1]DRUM!D662)</f>
        <v>2700</v>
      </c>
      <c r="H685" s="26">
        <f>IF([1]DRUM!E662="","",[1]DRUM!E662)</f>
        <v>1200</v>
      </c>
      <c r="I685" s="26">
        <f>IF([1]DRUM!F662="","",[1]DRUM!F662)</f>
        <v>1400</v>
      </c>
      <c r="J685" s="26">
        <f>IF([1]DRUM!G662="","",[1]DRUM!G662)</f>
        <v>1600</v>
      </c>
      <c r="K685" s="26">
        <f>IF([1]DRUM!H662="","",[1]DRUM!H662)</f>
        <v>1600</v>
      </c>
      <c r="L685" s="26" t="str">
        <f>IF([1]DRUM!I662="","",[1]DRUM!I662)</f>
        <v/>
      </c>
      <c r="M685" s="26">
        <f>IF([1]DRUM!J662="","",
IF(AND([1]DRUM!K662="Wooden Drum",[1]DRUM!J662&gt;Max_WD_Capacity),Max_WD_Capacity,
[1]DRUM!J662))</f>
        <v>4000</v>
      </c>
      <c r="N685" s="26" t="str">
        <f>IF([1]DRUM!K662="","",[1]DRUM!K662)</f>
        <v>Wooden Drum</v>
      </c>
      <c r="O685" s="26">
        <f>IF([1]DRUM!L662="","",[1]DRUM!L662)</f>
        <v>515</v>
      </c>
      <c r="P685" s="26">
        <f>IF([1]DRUM!M662="","",[1]DRUM!M662)</f>
        <v>173</v>
      </c>
      <c r="Q685" s="26">
        <f>IF([1]DRUM!N662="","",[1]DRUM!N662)</f>
        <v>6.4324109582251019</v>
      </c>
      <c r="R685" s="26" t="str">
        <f t="shared" si="108"/>
        <v>Local</v>
      </c>
      <c r="S685" s="26">
        <f ca="1">IF(N685="",0,
IF(Knee_Application="YES",Knee_Width,IF(Knee_Application="NO",0,
IF(OR(Cable_Type="OH",SearchData("Conductor",Cable_Desc)),0,
IF(N685="Steel Drum",Knee_Width,
IF(N685="Plywood Drum",0,
IF(Country="UAE",0,
IF(AND(OR(SearchData("LSHF",Cable_Desc),SearchData("LSZH",Cable_Desc),SearchData("LS0H",Cable_Desc),SearchData("LSOH",Cable_Desc)),D.nom&gt;40),Knee_Width,
IF(AND(Country="Egypt",D.nom&gt;60),Knee_Width,
IF(AND(Country&lt;&gt;"Egypt",D.nom&gt;35),Knee_Width,
0))))))))))</f>
        <v>125</v>
      </c>
      <c r="T685" s="118">
        <f t="shared" ca="1" si="103"/>
        <v>10</v>
      </c>
      <c r="U685" s="118">
        <f t="shared" ca="1" si="104"/>
        <v>5</v>
      </c>
      <c r="V685" s="117">
        <f t="shared" ca="1" si="105"/>
        <v>283.99997588451731</v>
      </c>
      <c r="W685" s="64">
        <f t="shared" ca="1" si="106"/>
        <v>0</v>
      </c>
      <c r="X685" s="64">
        <f t="shared" ca="1" si="109"/>
        <v>1</v>
      </c>
      <c r="Y685" s="64">
        <f t="shared" ca="1" si="107"/>
        <v>1</v>
      </c>
      <c r="AM685" s="156"/>
    </row>
    <row r="686" spans="1:39">
      <c r="A686" s="12">
        <f t="shared" ca="1" si="100"/>
        <v>0</v>
      </c>
      <c r="B686" s="12" t="str">
        <f>IF([1]DRUM!A663="","",[1]DRUM!A663)</f>
        <v>Local</v>
      </c>
      <c r="C686" s="12">
        <f t="shared" ca="1" si="101"/>
        <v>1</v>
      </c>
      <c r="D686" s="155">
        <f t="shared" ca="1" si="102"/>
        <v>0</v>
      </c>
      <c r="E686" s="26" t="str">
        <f>IF([1]DRUM!B663="","",[1]DRUM!B663)</f>
        <v>WDB27005L</v>
      </c>
      <c r="F686" s="26">
        <f>IF([1]DRUM!C663="","",[1]DRUM!C663)</f>
        <v>2750</v>
      </c>
      <c r="G686" s="26">
        <f>IF([1]DRUM!D663="","",[1]DRUM!D663)</f>
        <v>2700</v>
      </c>
      <c r="H686" s="26">
        <f>IF([1]DRUM!E663="","",[1]DRUM!E663)</f>
        <v>2000</v>
      </c>
      <c r="I686" s="26">
        <f>IF([1]DRUM!F663="","",[1]DRUM!F663)</f>
        <v>1500</v>
      </c>
      <c r="J686" s="26">
        <f>IF([1]DRUM!G663="","",[1]DRUM!G663)</f>
        <v>1700</v>
      </c>
      <c r="K686" s="26">
        <f>IF([1]DRUM!H663="","",[1]DRUM!H663)</f>
        <v>1700</v>
      </c>
      <c r="L686" s="26" t="str">
        <f>IF([1]DRUM!I663="","",[1]DRUM!I663)</f>
        <v/>
      </c>
      <c r="M686" s="26">
        <f>IF([1]DRUM!J663="","",
IF(AND([1]DRUM!K663="Wooden Drum",[1]DRUM!J663&gt;Max_WD_Capacity),Max_WD_Capacity,
[1]DRUM!J663))</f>
        <v>4000</v>
      </c>
      <c r="N686" s="26" t="str">
        <f>IF([1]DRUM!K663="","",[1]DRUM!K663)</f>
        <v>Wooden Drum</v>
      </c>
      <c r="O686" s="26">
        <f>IF([1]DRUM!L663="","",[1]DRUM!L663)</f>
        <v>580</v>
      </c>
      <c r="P686" s="26">
        <f>IF([1]DRUM!M663="","",[1]DRUM!M663)</f>
        <v>184</v>
      </c>
      <c r="Q686" s="26">
        <f>IF([1]DRUM!N663="","",[1]DRUM!N663)</f>
        <v>3.8759399363664073</v>
      </c>
      <c r="R686" s="26" t="str">
        <f t="shared" si="108"/>
        <v>Local</v>
      </c>
      <c r="S686" s="26">
        <f ca="1">IF(N686="",0,
IF(Knee_Application="YES",Knee_Width,IF(Knee_Application="NO",0,
IF(OR(Cable_Type="OH",SearchData("Conductor",Cable_Desc)),0,
IF(N686="Steel Drum",Knee_Width,
IF(N686="Plywood Drum",0,
IF(Country="UAE",0,
IF(AND(OR(SearchData("LSHF",Cable_Desc),SearchData("LSZH",Cable_Desc),SearchData("LS0H",Cable_Desc),SearchData("LSOH",Cable_Desc)),D.nom&gt;40),Knee_Width,
IF(AND(Country="Egypt",D.nom&gt;60),Knee_Width,
IF(AND(Country&lt;&gt;"Egypt",D.nom&gt;35),Knee_Width,
0))))))))))</f>
        <v>125</v>
      </c>
      <c r="T686" s="118">
        <f t="shared" ca="1" si="103"/>
        <v>11</v>
      </c>
      <c r="U686" s="118">
        <f t="shared" ca="1" si="104"/>
        <v>1</v>
      </c>
      <c r="V686" s="117">
        <f t="shared" ca="1" si="105"/>
        <v>73.317232712417137</v>
      </c>
      <c r="W686" s="64">
        <f t="shared" ca="1" si="106"/>
        <v>1</v>
      </c>
      <c r="X686" s="64">
        <f t="shared" ca="1" si="109"/>
        <v>1</v>
      </c>
      <c r="Y686" s="64">
        <f t="shared" ca="1" si="107"/>
        <v>0</v>
      </c>
      <c r="AM686" s="156"/>
    </row>
    <row r="687" spans="1:39">
      <c r="A687" s="12">
        <f t="shared" ca="1" si="100"/>
        <v>0</v>
      </c>
      <c r="B687" s="12" t="str">
        <f>IF([1]DRUM!A664="","",[1]DRUM!A664)</f>
        <v>Local</v>
      </c>
      <c r="C687" s="12">
        <f t="shared" ca="1" si="101"/>
        <v>1</v>
      </c>
      <c r="D687" s="155">
        <f t="shared" ca="1" si="102"/>
        <v>0</v>
      </c>
      <c r="E687" s="26" t="str">
        <f>IF([1]DRUM!B664="","",[1]DRUM!B664)</f>
        <v>WDB27002L</v>
      </c>
      <c r="F687" s="26">
        <f>IF([1]DRUM!C664="","",[1]DRUM!C664)</f>
        <v>2750</v>
      </c>
      <c r="G687" s="26">
        <f>IF([1]DRUM!D664="","",[1]DRUM!D664)</f>
        <v>2700</v>
      </c>
      <c r="H687" s="26">
        <f>IF([1]DRUM!E664="","",[1]DRUM!E664)</f>
        <v>1300</v>
      </c>
      <c r="I687" s="26">
        <f>IF([1]DRUM!F664="","",[1]DRUM!F664)</f>
        <v>1500</v>
      </c>
      <c r="J687" s="26">
        <f>IF([1]DRUM!G664="","",[1]DRUM!G664)</f>
        <v>1700</v>
      </c>
      <c r="K687" s="26">
        <f>IF([1]DRUM!H664="","",[1]DRUM!H664)</f>
        <v>1700</v>
      </c>
      <c r="L687" s="26" t="str">
        <f>IF([1]DRUM!I664="","",[1]DRUM!I664)</f>
        <v/>
      </c>
      <c r="M687" s="26">
        <f>IF([1]DRUM!J664="","",
IF(AND([1]DRUM!K664="Wooden Drum",[1]DRUM!J664&gt;Max_WD_Capacity),Max_WD_Capacity,
[1]DRUM!J664))</f>
        <v>4000</v>
      </c>
      <c r="N687" s="26" t="str">
        <f>IF([1]DRUM!K664="","",[1]DRUM!K664)</f>
        <v>Wooden Drum</v>
      </c>
      <c r="O687" s="26">
        <f>IF([1]DRUM!L664="","",[1]DRUM!L664)</f>
        <v>580</v>
      </c>
      <c r="P687" s="26">
        <f>IF([1]DRUM!M664="","",[1]DRUM!M664)</f>
        <v>184</v>
      </c>
      <c r="Q687" s="26">
        <f>IF([1]DRUM!N664="","",[1]DRUM!N664)</f>
        <v>6.5973445725385647</v>
      </c>
      <c r="R687" s="26" t="str">
        <f t="shared" si="108"/>
        <v>Local</v>
      </c>
      <c r="S687" s="26">
        <f ca="1">IF(N687="",0,
IF(Knee_Application="YES",Knee_Width,IF(Knee_Application="NO",0,
IF(OR(Cable_Type="OH",SearchData("Conductor",Cable_Desc)),0,
IF(N687="Steel Drum",Knee_Width,
IF(N687="Plywood Drum",0,
IF(Country="UAE",0,
IF(AND(OR(SearchData("LSHF",Cable_Desc),SearchData("LSZH",Cable_Desc),SearchData("LS0H",Cable_Desc),SearchData("LSOH",Cable_Desc)),D.nom&gt;40),Knee_Width,
IF(AND(Country="Egypt",D.nom&gt;60),Knee_Width,
IF(AND(Country&lt;&gt;"Egypt",D.nom&gt;35),Knee_Width,
0))))))))))</f>
        <v>125</v>
      </c>
      <c r="T687" s="118">
        <f t="shared" ca="1" si="103"/>
        <v>11</v>
      </c>
      <c r="U687" s="118">
        <f t="shared" ca="1" si="104"/>
        <v>4</v>
      </c>
      <c r="V687" s="117">
        <f t="shared" ca="1" si="105"/>
        <v>246.93420912040349</v>
      </c>
      <c r="W687" s="64">
        <f t="shared" ca="1" si="106"/>
        <v>0</v>
      </c>
      <c r="X687" s="64">
        <f t="shared" ca="1" si="109"/>
        <v>1</v>
      </c>
      <c r="Y687" s="64">
        <f t="shared" ca="1" si="107"/>
        <v>1</v>
      </c>
      <c r="AM687" s="156"/>
    </row>
    <row r="688" spans="1:39">
      <c r="A688" s="12">
        <f t="shared" ca="1" si="100"/>
        <v>1</v>
      </c>
      <c r="B688" s="12" t="str">
        <f>IF([1]DRUM!A665="","",[1]DRUM!A665)</f>
        <v>Local</v>
      </c>
      <c r="C688" s="12">
        <f t="shared" ca="1" si="101"/>
        <v>1</v>
      </c>
      <c r="D688" s="155">
        <f t="shared" ca="1" si="102"/>
        <v>1</v>
      </c>
      <c r="E688" s="26" t="str">
        <f>IF([1]DRUM!B665="","",[1]DRUM!B665)</f>
        <v>WDB27000L</v>
      </c>
      <c r="F688" s="26">
        <f>IF([1]DRUM!C665="","",[1]DRUM!C665)</f>
        <v>2750</v>
      </c>
      <c r="G688" s="26">
        <f>IF([1]DRUM!D665="","",[1]DRUM!D665)</f>
        <v>2700</v>
      </c>
      <c r="H688" s="26">
        <f>IF([1]DRUM!E665="","",[1]DRUM!E665)</f>
        <v>1620</v>
      </c>
      <c r="I688" s="26">
        <f>IF([1]DRUM!F665="","",[1]DRUM!F665)</f>
        <v>1500</v>
      </c>
      <c r="J688" s="26">
        <f>IF([1]DRUM!G665="","",[1]DRUM!G665)</f>
        <v>1700</v>
      </c>
      <c r="K688" s="26">
        <f>IF([1]DRUM!H665="","",[1]DRUM!H665)</f>
        <v>1700</v>
      </c>
      <c r="L688" s="26" t="str">
        <f>IF([1]DRUM!I665="","",[1]DRUM!I665)</f>
        <v/>
      </c>
      <c r="M688" s="26">
        <f>IF([1]DRUM!J665="","",
IF(AND([1]DRUM!K665="Wooden Drum",[1]DRUM!J665&gt;Max_WD_Capacity),Max_WD_Capacity,
[1]DRUM!J665))</f>
        <v>4500</v>
      </c>
      <c r="N688" s="26" t="str">
        <f>IF([1]DRUM!K665="","",[1]DRUM!K665)</f>
        <v>Wooden Drum</v>
      </c>
      <c r="O688" s="26">
        <f>IF([1]DRUM!L665="","",[1]DRUM!L665)</f>
        <v>580</v>
      </c>
      <c r="P688" s="26">
        <f>IF([1]DRUM!M665="","",[1]DRUM!M665)</f>
        <v>184</v>
      </c>
      <c r="Q688" s="26">
        <f>IF([1]DRUM!N665="","",[1]DRUM!N665)</f>
        <v>5.4965305067207018</v>
      </c>
      <c r="R688" s="26" t="str">
        <f t="shared" si="108"/>
        <v>Local</v>
      </c>
      <c r="S688" s="26">
        <f ca="1">IF(N688="",0,
IF(Knee_Application="YES",Knee_Width,IF(Knee_Application="NO",0,
IF(OR(Cable_Type="OH",SearchData("Conductor",Cable_Desc)),0,
IF(N688="Steel Drum",Knee_Width,
IF(N688="Plywood Drum",0,
IF(Country="UAE",0,
IF(AND(OR(SearchData("LSHF",Cable_Desc),SearchData("LSZH",Cable_Desc),SearchData("LS0H",Cable_Desc),SearchData("LSOH",Cable_Desc)),D.nom&gt;40),Knee_Width,
IF(AND(Country="Egypt",D.nom&gt;60),Knee_Width,
IF(AND(Country&lt;&gt;"Egypt",D.nom&gt;35),Knee_Width,
0))))))))))</f>
        <v>125</v>
      </c>
      <c r="T688" s="118">
        <f t="shared" ca="1" si="103"/>
        <v>11</v>
      </c>
      <c r="U688" s="118">
        <f t="shared" ca="1" si="104"/>
        <v>3</v>
      </c>
      <c r="V688" s="117">
        <f t="shared" ca="1" si="105"/>
        <v>205.76929226188568</v>
      </c>
      <c r="W688" s="64">
        <f t="shared" ca="1" si="106"/>
        <v>1</v>
      </c>
      <c r="X688" s="64">
        <f t="shared" ca="1" si="109"/>
        <v>1</v>
      </c>
      <c r="Y688" s="64">
        <f t="shared" ca="1" si="107"/>
        <v>1</v>
      </c>
      <c r="AM688" s="156"/>
    </row>
    <row r="689" spans="1:39">
      <c r="A689" s="12">
        <f t="shared" ca="1" si="100"/>
        <v>0</v>
      </c>
      <c r="B689" s="12" t="str">
        <f>IF([1]DRUM!A666="","",[1]DRUM!A666)</f>
        <v>Local</v>
      </c>
      <c r="C689" s="12">
        <f t="shared" ca="1" si="101"/>
        <v>1</v>
      </c>
      <c r="D689" s="155">
        <f t="shared" ca="1" si="102"/>
        <v>0</v>
      </c>
      <c r="E689" s="26" t="str">
        <f>IF([1]DRUM!B666="","",[1]DRUM!B666)</f>
        <v>WDB27001L</v>
      </c>
      <c r="F689" s="26">
        <f>IF([1]DRUM!C666="","",[1]DRUM!C666)</f>
        <v>2750</v>
      </c>
      <c r="G689" s="26">
        <f>IF([1]DRUM!D666="","",[1]DRUM!D666)</f>
        <v>2700</v>
      </c>
      <c r="H689" s="26">
        <f>IF([1]DRUM!E666="","",[1]DRUM!E666)</f>
        <v>1200</v>
      </c>
      <c r="I689" s="26">
        <f>IF([1]DRUM!F666="","",[1]DRUM!F666)</f>
        <v>1400</v>
      </c>
      <c r="J689" s="26">
        <f>IF([1]DRUM!G666="","",[1]DRUM!G666)</f>
        <v>1600</v>
      </c>
      <c r="K689" s="26">
        <f>IF([1]DRUM!H666="","",[1]DRUM!H666)</f>
        <v>1600</v>
      </c>
      <c r="L689" s="26" t="str">
        <f>IF([1]DRUM!I666="","",[1]DRUM!I666)</f>
        <v/>
      </c>
      <c r="M689" s="26">
        <f>IF([1]DRUM!J666="","",
IF(AND([1]DRUM!K666="Wooden Drum",[1]DRUM!J666&gt;Max_WD_Capacity),Max_WD_Capacity,
[1]DRUM!J666))</f>
        <v>5000</v>
      </c>
      <c r="N689" s="26" t="str">
        <f>IF([1]DRUM!K666="","",[1]DRUM!K666)</f>
        <v>Wooden Drum</v>
      </c>
      <c r="O689" s="26">
        <f>IF([1]DRUM!L666="","",[1]DRUM!L666)</f>
        <v>580</v>
      </c>
      <c r="P689" s="26">
        <f>IF([1]DRUM!M666="","",[1]DRUM!M666)</f>
        <v>173</v>
      </c>
      <c r="Q689" s="26">
        <f>IF([1]DRUM!N666="","",[1]DRUM!N666)</f>
        <v>6.4324109582251019</v>
      </c>
      <c r="R689" s="26" t="str">
        <f t="shared" si="108"/>
        <v>Local</v>
      </c>
      <c r="S689" s="26">
        <f ca="1">IF(N689="",0,
IF(Knee_Application="YES",Knee_Width,IF(Knee_Application="NO",0,
IF(OR(Cable_Type="OH",SearchData("Conductor",Cable_Desc)),0,
IF(N689="Steel Drum",Knee_Width,
IF(N689="Plywood Drum",0,
IF(Country="UAE",0,
IF(AND(OR(SearchData("LSHF",Cable_Desc),SearchData("LSZH",Cable_Desc),SearchData("LS0H",Cable_Desc),SearchData("LSOH",Cable_Desc)),D.nom&gt;40),Knee_Width,
IF(AND(Country="Egypt",D.nom&gt;60),Knee_Width,
IF(AND(Country&lt;&gt;"Egypt",D.nom&gt;35),Knee_Width,
0))))))))))</f>
        <v>125</v>
      </c>
      <c r="T689" s="118">
        <f t="shared" ca="1" si="103"/>
        <v>10</v>
      </c>
      <c r="U689" s="118">
        <f t="shared" ca="1" si="104"/>
        <v>5</v>
      </c>
      <c r="V689" s="117">
        <f t="shared" ca="1" si="105"/>
        <v>283.99997588451731</v>
      </c>
      <c r="W689" s="64">
        <f t="shared" ca="1" si="106"/>
        <v>0</v>
      </c>
      <c r="X689" s="64">
        <f t="shared" ca="1" si="109"/>
        <v>1</v>
      </c>
      <c r="Y689" s="64">
        <f t="shared" ca="1" si="107"/>
        <v>1</v>
      </c>
      <c r="AM689" s="156"/>
    </row>
    <row r="690" spans="1:39">
      <c r="A690" s="12">
        <f t="shared" ca="1" si="100"/>
        <v>0</v>
      </c>
      <c r="B690" s="12" t="str">
        <f>IF([1]DRUM!A667="","",[1]DRUM!A667)</f>
        <v>Local</v>
      </c>
      <c r="C690" s="12">
        <f t="shared" ca="1" si="101"/>
        <v>1</v>
      </c>
      <c r="D690" s="155">
        <f t="shared" ca="1" si="102"/>
        <v>0</v>
      </c>
      <c r="E690" s="26" t="str">
        <f>IF([1]DRUM!B667="","",[1]DRUM!B667)</f>
        <v>WDB270012L</v>
      </c>
      <c r="F690" s="26">
        <f>IF([1]DRUM!C667="","",[1]DRUM!C667)</f>
        <v>2750</v>
      </c>
      <c r="G690" s="26">
        <f>IF([1]DRUM!D667="","",[1]DRUM!D667)</f>
        <v>2700</v>
      </c>
      <c r="H690" s="26">
        <f>IF([1]DRUM!E667="","",[1]DRUM!E667)</f>
        <v>1200</v>
      </c>
      <c r="I690" s="26">
        <f>IF([1]DRUM!F667="","",[1]DRUM!F667)</f>
        <v>1500</v>
      </c>
      <c r="J690" s="26">
        <f>IF([1]DRUM!G667="","",[1]DRUM!G667)</f>
        <v>1700</v>
      </c>
      <c r="K690" s="26">
        <f>IF([1]DRUM!H667="","",[1]DRUM!H667)</f>
        <v>1700</v>
      </c>
      <c r="L690" s="26" t="str">
        <f>IF([1]DRUM!I667="","",[1]DRUM!I667)</f>
        <v/>
      </c>
      <c r="M690" s="26">
        <f>IF([1]DRUM!J667="","",
IF(AND([1]DRUM!K667="Wooden Drum",[1]DRUM!J667&gt;Max_WD_Capacity),Max_WD_Capacity,
[1]DRUM!J667))</f>
        <v>5000</v>
      </c>
      <c r="N690" s="26" t="str">
        <f>IF([1]DRUM!K667="","",[1]DRUM!K667)</f>
        <v>Wooden Drum</v>
      </c>
      <c r="O690" s="26">
        <f>IF([1]DRUM!L667="","",[1]DRUM!L667)</f>
        <v>490</v>
      </c>
      <c r="P690" s="26">
        <f>IF([1]DRUM!M667="","",[1]DRUM!M667)</f>
        <v>184</v>
      </c>
      <c r="Q690" s="26">
        <f>IF([1]DRUM!N667="","",[1]DRUM!N667)</f>
        <v>6.8918688838126085</v>
      </c>
      <c r="R690" s="26" t="str">
        <f t="shared" si="108"/>
        <v>Local</v>
      </c>
      <c r="S690" s="26">
        <f ca="1">IF(N690="",0,
IF(Knee_Application="YES",Knee_Width,IF(Knee_Application="NO",0,
IF(OR(Cable_Type="OH",SearchData("Conductor",Cable_Desc)),0,
IF(N690="Steel Drum",Knee_Width,
IF(N690="Plywood Drum",0,
IF(Country="UAE",0,
IF(AND(OR(SearchData("LSHF",Cable_Desc),SearchData("LSZH",Cable_Desc),SearchData("LS0H",Cable_Desc),SearchData("LSOH",Cable_Desc)),D.nom&gt;40),Knee_Width,
IF(AND(Country="Egypt",D.nom&gt;60),Knee_Width,
IF(AND(Country&lt;&gt;"Egypt",D.nom&gt;35),Knee_Width,
0))))))))))</f>
        <v>125</v>
      </c>
      <c r="T690" s="118">
        <f t="shared" ca="1" si="103"/>
        <v>11</v>
      </c>
      <c r="U690" s="118">
        <f t="shared" ca="1" si="104"/>
        <v>5</v>
      </c>
      <c r="V690" s="117">
        <f t="shared" ca="1" si="105"/>
        <v>312.39997347296901</v>
      </c>
      <c r="W690" s="64">
        <f t="shared" ca="1" si="106"/>
        <v>0</v>
      </c>
      <c r="X690" s="64">
        <f t="shared" ca="1" si="109"/>
        <v>1</v>
      </c>
      <c r="Y690" s="64">
        <f t="shared" ca="1" si="107"/>
        <v>1</v>
      </c>
      <c r="AM690" s="156"/>
    </row>
    <row r="691" spans="1:39">
      <c r="A691" s="12">
        <f t="shared" ca="1" si="100"/>
        <v>0</v>
      </c>
      <c r="B691" s="12" t="str">
        <f>IF([1]DRUM!A668="","",[1]DRUM!A668)</f>
        <v>Local</v>
      </c>
      <c r="C691" s="12">
        <f t="shared" ca="1" si="101"/>
        <v>1</v>
      </c>
      <c r="D691" s="155">
        <f t="shared" ca="1" si="102"/>
        <v>0</v>
      </c>
      <c r="E691" s="26" t="str">
        <f>IF([1]DRUM!B668="","",[1]DRUM!B668)</f>
        <v>WDB27009L</v>
      </c>
      <c r="F691" s="26">
        <f>IF([1]DRUM!C668="","",[1]DRUM!C668)</f>
        <v>2750</v>
      </c>
      <c r="G691" s="26">
        <f>IF([1]DRUM!D668="","",[1]DRUM!D668)</f>
        <v>2700</v>
      </c>
      <c r="H691" s="26">
        <f>IF([1]DRUM!E668="","",[1]DRUM!E668)</f>
        <v>1150</v>
      </c>
      <c r="I691" s="26">
        <f>IF([1]DRUM!F668="","",[1]DRUM!F668)</f>
        <v>1500</v>
      </c>
      <c r="J691" s="26">
        <f>IF([1]DRUM!G668="","",[1]DRUM!G668)</f>
        <v>1700</v>
      </c>
      <c r="K691" s="26">
        <f>IF([1]DRUM!H668="","",[1]DRUM!H668)</f>
        <v>1700</v>
      </c>
      <c r="L691" s="26" t="str">
        <f>IF([1]DRUM!I668="","",[1]DRUM!I668)</f>
        <v/>
      </c>
      <c r="M691" s="26">
        <f>IF([1]DRUM!J668="","",
IF(AND([1]DRUM!K668="Wooden Drum",[1]DRUM!J668&gt;Max_WD_Capacity),Max_WD_Capacity,
[1]DRUM!J668))</f>
        <v>5000</v>
      </c>
      <c r="N691" s="26" t="str">
        <f>IF([1]DRUM!K668="","",[1]DRUM!K668)</f>
        <v>Wooden Drum</v>
      </c>
      <c r="O691" s="26">
        <f>IF([1]DRUM!L668="","",[1]DRUM!L668)</f>
        <v>560</v>
      </c>
      <c r="P691" s="26">
        <f>IF([1]DRUM!M668="","",[1]DRUM!M668)</f>
        <v>184</v>
      </c>
      <c r="Q691" s="26">
        <f>IF([1]DRUM!N668="","",[1]DRUM!N668)</f>
        <v>7.0302953101114092</v>
      </c>
      <c r="R691" s="26" t="str">
        <f t="shared" si="108"/>
        <v>Local</v>
      </c>
      <c r="S691" s="26">
        <f ca="1">IF(N691="",0,
IF(Knee_Application="YES",Knee_Width,IF(Knee_Application="NO",0,
IF(OR(Cable_Type="OH",SearchData("Conductor",Cable_Desc)),0,
IF(N691="Steel Drum",Knee_Width,
IF(N691="Plywood Drum",0,
IF(Country="UAE",0,
IF(AND(OR(SearchData("LSHF",Cable_Desc),SearchData("LSZH",Cable_Desc),SearchData("LS0H",Cable_Desc),SearchData("LSOH",Cable_Desc)),D.nom&gt;40),Knee_Width,
IF(AND(Country="Egypt",D.nom&gt;60),Knee_Width,
IF(AND(Country&lt;&gt;"Egypt",D.nom&gt;35),Knee_Width,
0))))))))))</f>
        <v>125</v>
      </c>
      <c r="T691" s="118">
        <f t="shared" ca="1" si="103"/>
        <v>11</v>
      </c>
      <c r="U691" s="118">
        <f t="shared" ca="1" si="104"/>
        <v>5</v>
      </c>
      <c r="V691" s="117">
        <f t="shared" ca="1" si="105"/>
        <v>303.76059367559702</v>
      </c>
      <c r="W691" s="64">
        <f t="shared" ca="1" si="106"/>
        <v>0</v>
      </c>
      <c r="X691" s="64">
        <f t="shared" ca="1" si="109"/>
        <v>1</v>
      </c>
      <c r="Y691" s="64">
        <f t="shared" ca="1" si="107"/>
        <v>1</v>
      </c>
      <c r="AM691" s="156"/>
    </row>
    <row r="692" spans="1:39">
      <c r="A692" s="12">
        <f t="shared" ca="1" si="100"/>
        <v>0</v>
      </c>
      <c r="B692" s="12" t="str">
        <f>IF([1]DRUM!A669="","",[1]DRUM!A669)</f>
        <v>Local</v>
      </c>
      <c r="C692" s="12">
        <f t="shared" ca="1" si="101"/>
        <v>1</v>
      </c>
      <c r="D692" s="155">
        <f t="shared" ca="1" si="102"/>
        <v>0</v>
      </c>
      <c r="E692" s="26" t="str">
        <f>IF([1]DRUM!B669="","",[1]DRUM!B669)</f>
        <v>WDB270011L</v>
      </c>
      <c r="F692" s="26">
        <f>IF([1]DRUM!C669="","",[1]DRUM!C669)</f>
        <v>2750</v>
      </c>
      <c r="G692" s="26">
        <f>IF([1]DRUM!D669="","",[1]DRUM!D669)</f>
        <v>2700</v>
      </c>
      <c r="H692" s="26">
        <f>IF([1]DRUM!E669="","",[1]DRUM!E669)</f>
        <v>1100</v>
      </c>
      <c r="I692" s="26">
        <f>IF([1]DRUM!F669="","",[1]DRUM!F669)</f>
        <v>1500</v>
      </c>
      <c r="J692" s="26">
        <f>IF([1]DRUM!G669="","",[1]DRUM!G669)</f>
        <v>1700</v>
      </c>
      <c r="K692" s="26">
        <f>IF([1]DRUM!H669="","",[1]DRUM!H669)</f>
        <v>1700</v>
      </c>
      <c r="L692" s="26" t="str">
        <f>IF([1]DRUM!I669="","",[1]DRUM!I669)</f>
        <v/>
      </c>
      <c r="M692" s="26">
        <f>IF([1]DRUM!J669="","",
IF(AND([1]DRUM!K669="Wooden Drum",[1]DRUM!J669&gt;Max_WD_Capacity),Max_WD_Capacity,
[1]DRUM!J669))</f>
        <v>5000</v>
      </c>
      <c r="N692" s="26" t="str">
        <f>IF([1]DRUM!K669="","",[1]DRUM!K669)</f>
        <v>Wooden Drum</v>
      </c>
      <c r="O692" s="26">
        <f>IF([1]DRUM!L669="","",[1]DRUM!L669)</f>
        <v>580</v>
      </c>
      <c r="P692" s="26">
        <f>IF([1]DRUM!M669="","",[1]DRUM!M669)</f>
        <v>184</v>
      </c>
      <c r="Q692" s="26">
        <f>IF([1]DRUM!N669="","",[1]DRUM!N669)</f>
        <v>7.1628312501847287</v>
      </c>
      <c r="R692" s="26" t="str">
        <f t="shared" si="108"/>
        <v>Local</v>
      </c>
      <c r="S692" s="26">
        <f ca="1">IF(N692="",0,
IF(Knee_Application="YES",Knee_Width,IF(Knee_Application="NO",0,
IF(OR(Cable_Type="OH",SearchData("Conductor",Cable_Desc)),0,
IF(N692="Steel Drum",Knee_Width,
IF(N692="Plywood Drum",0,
IF(Country="UAE",0,
IF(AND(OR(SearchData("LSHF",Cable_Desc),SearchData("LSZH",Cable_Desc),SearchData("LS0H",Cable_Desc),SearchData("LSOH",Cable_Desc)),D.nom&gt;40),Knee_Width,
IF(AND(Country="Egypt",D.nom&gt;60),Knee_Width,
IF(AND(Country&lt;&gt;"Egypt",D.nom&gt;35),Knee_Width,
0))))))))))</f>
        <v>125</v>
      </c>
      <c r="T692" s="118">
        <f t="shared" ca="1" si="103"/>
        <v>11</v>
      </c>
      <c r="U692" s="118">
        <f t="shared" ca="1" si="104"/>
        <v>5</v>
      </c>
      <c r="V692" s="117">
        <f t="shared" ca="1" si="105"/>
        <v>295.12121387822515</v>
      </c>
      <c r="W692" s="64">
        <f t="shared" ca="1" si="106"/>
        <v>0</v>
      </c>
      <c r="X692" s="64">
        <f t="shared" ca="1" si="109"/>
        <v>1</v>
      </c>
      <c r="Y692" s="64">
        <f t="shared" ca="1" si="107"/>
        <v>1</v>
      </c>
      <c r="AM692" s="156"/>
    </row>
    <row r="693" spans="1:39">
      <c r="A693" s="12">
        <f t="shared" ca="1" si="100"/>
        <v>0</v>
      </c>
      <c r="B693" s="12" t="str">
        <f>IF([1]DRUM!A670="","",[1]DRUM!A670)</f>
        <v>Local</v>
      </c>
      <c r="C693" s="12">
        <f t="shared" ca="1" si="101"/>
        <v>1</v>
      </c>
      <c r="D693" s="155">
        <f t="shared" ca="1" si="102"/>
        <v>0</v>
      </c>
      <c r="E693" s="26" t="str">
        <f>IF([1]DRUM!B670="","",[1]DRUM!B670)</f>
        <v>WDB27006L</v>
      </c>
      <c r="F693" s="26">
        <f>IF([1]DRUM!C670="","",[1]DRUM!C670)</f>
        <v>2750</v>
      </c>
      <c r="G693" s="26">
        <f>IF([1]DRUM!D670="","",[1]DRUM!D670)</f>
        <v>2700</v>
      </c>
      <c r="H693" s="26">
        <f>IF([1]DRUM!E670="","",[1]DRUM!E670)</f>
        <v>1400</v>
      </c>
      <c r="I693" s="26">
        <f>IF([1]DRUM!F670="","",[1]DRUM!F670)</f>
        <v>1500</v>
      </c>
      <c r="J693" s="26">
        <f>IF([1]DRUM!G670="","",[1]DRUM!G670)</f>
        <v>1700</v>
      </c>
      <c r="K693" s="26">
        <f>IF([1]DRUM!H670="","",[1]DRUM!H670)</f>
        <v>1700</v>
      </c>
      <c r="L693" s="26" t="str">
        <f>IF([1]DRUM!I670="","",[1]DRUM!I670)</f>
        <v/>
      </c>
      <c r="M693" s="26">
        <f>IF([1]DRUM!J670="","",
IF(AND([1]DRUM!K670="Wooden Drum",[1]DRUM!J670&gt;Max_WD_Capacity),Max_WD_Capacity,
[1]DRUM!J670))</f>
        <v>5500</v>
      </c>
      <c r="N693" s="26" t="str">
        <f>IF([1]DRUM!K670="","",[1]DRUM!K670)</f>
        <v>Wooden Drum</v>
      </c>
      <c r="O693" s="26">
        <f>IF([1]DRUM!L670="","",[1]DRUM!L670)</f>
        <v>580</v>
      </c>
      <c r="P693" s="26">
        <f>IF([1]DRUM!M670="","",[1]DRUM!M670)</f>
        <v>184</v>
      </c>
      <c r="Q693" s="26">
        <f>IF([1]DRUM!N670="","",[1]DRUM!N670)</f>
        <v>6.2792583163625997</v>
      </c>
      <c r="R693" s="26" t="str">
        <f t="shared" si="108"/>
        <v>Local</v>
      </c>
      <c r="S693" s="26">
        <f ca="1">IF(N693="",0,
IF(Knee_Application="YES",Knee_Width,IF(Knee_Application="NO",0,
IF(OR(Cable_Type="OH",SearchData("Conductor",Cable_Desc)),0,
IF(N693="Steel Drum",Knee_Width,
IF(N693="Plywood Drum",0,
IF(Country="UAE",0,
IF(AND(OR(SearchData("LSHF",Cable_Desc),SearchData("LSZH",Cable_Desc),SearchData("LS0H",Cable_Desc),SearchData("LSOH",Cable_Desc)),D.nom&gt;40),Knee_Width,
IF(AND(Country="Egypt",D.nom&gt;60),Knee_Width,
IF(AND(Country&lt;&gt;"Egypt",D.nom&gt;35),Knee_Width,
0))))))))))</f>
        <v>125</v>
      </c>
      <c r="T693" s="118">
        <f t="shared" ca="1" si="103"/>
        <v>11</v>
      </c>
      <c r="U693" s="118">
        <f t="shared" ca="1" si="104"/>
        <v>4</v>
      </c>
      <c r="V693" s="117">
        <f t="shared" ca="1" si="105"/>
        <v>260.75721679619858</v>
      </c>
      <c r="W693" s="64">
        <f t="shared" ca="1" si="106"/>
        <v>0</v>
      </c>
      <c r="X693" s="64">
        <f t="shared" ca="1" si="109"/>
        <v>1</v>
      </c>
      <c r="Y693" s="64">
        <f t="shared" ca="1" si="107"/>
        <v>1</v>
      </c>
      <c r="AM693" s="156"/>
    </row>
    <row r="694" spans="1:39">
      <c r="A694" s="12">
        <f t="shared" ca="1" si="100"/>
        <v>0</v>
      </c>
      <c r="B694" s="12" t="str">
        <f>IF([1]DRUM!A671="","",[1]DRUM!A671)</f>
        <v>Local</v>
      </c>
      <c r="C694" s="12">
        <f t="shared" ca="1" si="101"/>
        <v>1</v>
      </c>
      <c r="D694" s="155">
        <f t="shared" ca="1" si="102"/>
        <v>0</v>
      </c>
      <c r="E694" s="26" t="str">
        <f>IF([1]DRUM!B671="","",[1]DRUM!B671)</f>
        <v>WDB27004L</v>
      </c>
      <c r="F694" s="26">
        <f>IF([1]DRUM!C671="","",[1]DRUM!C671)</f>
        <v>2750</v>
      </c>
      <c r="G694" s="26">
        <f>IF([1]DRUM!D671="","",[1]DRUM!D671)</f>
        <v>2700</v>
      </c>
      <c r="H694" s="26">
        <f>IF([1]DRUM!E671="","",[1]DRUM!E671)</f>
        <v>1300</v>
      </c>
      <c r="I694" s="26">
        <f>IF([1]DRUM!F671="","",[1]DRUM!F671)</f>
        <v>1500</v>
      </c>
      <c r="J694" s="26">
        <f>IF([1]DRUM!G671="","",[1]DRUM!G671)</f>
        <v>1700</v>
      </c>
      <c r="K694" s="26">
        <f>IF([1]DRUM!H671="","",[1]DRUM!H671)</f>
        <v>1700</v>
      </c>
      <c r="L694" s="26" t="str">
        <f>IF([1]DRUM!I671="","",[1]DRUM!I671)</f>
        <v>Supported</v>
      </c>
      <c r="M694" s="26">
        <f>IF([1]DRUM!J671="","",
IF(AND([1]DRUM!K671="Wooden Drum",[1]DRUM!J671&gt;Max_WD_Capacity),Max_WD_Capacity,
[1]DRUM!J671))</f>
        <v>5500</v>
      </c>
      <c r="N694" s="26" t="str">
        <f>IF([1]DRUM!K671="","",[1]DRUM!K671)</f>
        <v>Wooden Drum</v>
      </c>
      <c r="O694" s="26">
        <f>IF([1]DRUM!L671="","",[1]DRUM!L671)</f>
        <v>580</v>
      </c>
      <c r="P694" s="26">
        <f>IF([1]DRUM!M671="","",[1]DRUM!M671)</f>
        <v>184</v>
      </c>
      <c r="Q694" s="26">
        <f>IF([1]DRUM!N671="","",[1]DRUM!N671)</f>
        <v>6.5973445725385647</v>
      </c>
      <c r="R694" s="26" t="str">
        <f t="shared" si="108"/>
        <v>Local</v>
      </c>
      <c r="S694" s="26">
        <f ca="1">IF(N694="",0,
IF(Knee_Application="YES",Knee_Width,IF(Knee_Application="NO",0,
IF(OR(Cable_Type="OH",SearchData("Conductor",Cable_Desc)),0,
IF(N694="Steel Drum",Knee_Width,
IF(N694="Plywood Drum",0,
IF(Country="UAE",0,
IF(AND(OR(SearchData("LSHF",Cable_Desc),SearchData("LSZH",Cable_Desc),SearchData("LS0H",Cable_Desc),SearchData("LSOH",Cable_Desc)),D.nom&gt;40),Knee_Width,
IF(AND(Country="Egypt",D.nom&gt;60),Knee_Width,
IF(AND(Country&lt;&gt;"Egypt",D.nom&gt;35),Knee_Width,
0))))))))))</f>
        <v>125</v>
      </c>
      <c r="T694" s="118">
        <f t="shared" ca="1" si="103"/>
        <v>11</v>
      </c>
      <c r="U694" s="118">
        <f t="shared" ca="1" si="104"/>
        <v>4</v>
      </c>
      <c r="V694" s="117">
        <f t="shared" ca="1" si="105"/>
        <v>246.93420912040349</v>
      </c>
      <c r="W694" s="64">
        <f t="shared" ca="1" si="106"/>
        <v>0</v>
      </c>
      <c r="X694" s="64">
        <f t="shared" ca="1" si="109"/>
        <v>1</v>
      </c>
      <c r="Y694" s="64">
        <f t="shared" ca="1" si="107"/>
        <v>1</v>
      </c>
      <c r="AM694" s="156"/>
    </row>
    <row r="695" spans="1:39">
      <c r="A695" s="12">
        <f t="shared" ca="1" si="100"/>
        <v>0</v>
      </c>
      <c r="B695" s="12" t="str">
        <f>IF([1]DRUM!A672="","",[1]DRUM!A672)</f>
        <v>Local</v>
      </c>
      <c r="C695" s="12">
        <f t="shared" ca="1" si="101"/>
        <v>1</v>
      </c>
      <c r="D695" s="155">
        <f t="shared" ca="1" si="102"/>
        <v>0</v>
      </c>
      <c r="E695" s="26" t="str">
        <f>IF([1]DRUM!B672="","",[1]DRUM!B672)</f>
        <v>WDB27003L</v>
      </c>
      <c r="F695" s="26">
        <f>IF([1]DRUM!C672="","",[1]DRUM!C672)</f>
        <v>2750</v>
      </c>
      <c r="G695" s="26">
        <f>IF([1]DRUM!D672="","",[1]DRUM!D672)</f>
        <v>2700</v>
      </c>
      <c r="H695" s="26">
        <f>IF([1]DRUM!E672="","",[1]DRUM!E672)</f>
        <v>1400</v>
      </c>
      <c r="I695" s="26">
        <f>IF([1]DRUM!F672="","",[1]DRUM!F672)</f>
        <v>1500</v>
      </c>
      <c r="J695" s="26">
        <f>IF([1]DRUM!G672="","",[1]DRUM!G672)</f>
        <v>1700</v>
      </c>
      <c r="K695" s="26">
        <f>IF([1]DRUM!H672="","",[1]DRUM!H672)</f>
        <v>1700</v>
      </c>
      <c r="L695" s="26" t="str">
        <f>IF([1]DRUM!I672="","",[1]DRUM!I672)</f>
        <v>Supported</v>
      </c>
      <c r="M695" s="26">
        <f>IF([1]DRUM!J672="","",
IF(AND([1]DRUM!K672="Wooden Drum",[1]DRUM!J672&gt;Max_WD_Capacity),Max_WD_Capacity,
[1]DRUM!J672))</f>
        <v>7500</v>
      </c>
      <c r="N695" s="26" t="str">
        <f>IF([1]DRUM!K672="","",[1]DRUM!K672)</f>
        <v>Wooden Drum</v>
      </c>
      <c r="O695" s="26">
        <f>IF([1]DRUM!L672="","",[1]DRUM!L672)</f>
        <v>750</v>
      </c>
      <c r="P695" s="26">
        <f>IF([1]DRUM!M672="","",[1]DRUM!M672)</f>
        <v>184</v>
      </c>
      <c r="Q695" s="26">
        <f>IF([1]DRUM!N672="","",[1]DRUM!N672)</f>
        <v>6.2792583163625997</v>
      </c>
      <c r="R695" s="26" t="str">
        <f t="shared" si="108"/>
        <v>Local</v>
      </c>
      <c r="S695" s="26">
        <f ca="1">IF(N695="",0,
IF(Knee_Application="YES",Knee_Width,IF(Knee_Application="NO",0,
IF(OR(Cable_Type="OH",SearchData("Conductor",Cable_Desc)),0,
IF(N695="Steel Drum",Knee_Width,
IF(N695="Plywood Drum",0,
IF(Country="UAE",0,
IF(AND(OR(SearchData("LSHF",Cable_Desc),SearchData("LSZH",Cable_Desc),SearchData("LS0H",Cable_Desc),SearchData("LSOH",Cable_Desc)),D.nom&gt;40),Knee_Width,
IF(AND(Country="Egypt",D.nom&gt;60),Knee_Width,
IF(AND(Country&lt;&gt;"Egypt",D.nom&gt;35),Knee_Width,
0))))))))))</f>
        <v>125</v>
      </c>
      <c r="T695" s="118">
        <f t="shared" ca="1" si="103"/>
        <v>11</v>
      </c>
      <c r="U695" s="118">
        <f t="shared" ca="1" si="104"/>
        <v>4</v>
      </c>
      <c r="V695" s="117">
        <f t="shared" ca="1" si="105"/>
        <v>260.75721679619858</v>
      </c>
      <c r="W695" s="64">
        <f t="shared" ca="1" si="106"/>
        <v>0</v>
      </c>
      <c r="X695" s="64">
        <f t="shared" ca="1" si="109"/>
        <v>1</v>
      </c>
      <c r="Y695" s="64">
        <f t="shared" ca="1" si="107"/>
        <v>1</v>
      </c>
      <c r="AM695" s="156"/>
    </row>
    <row r="696" spans="1:39">
      <c r="A696" s="12">
        <f t="shared" ca="1" si="100"/>
        <v>0</v>
      </c>
      <c r="B696" s="12" t="str">
        <f>IF([1]DRUM!A673="","",[1]DRUM!A673)</f>
        <v>Local</v>
      </c>
      <c r="C696" s="12">
        <f t="shared" ca="1" si="101"/>
        <v>1</v>
      </c>
      <c r="D696" s="155">
        <f t="shared" ca="1" si="102"/>
        <v>0</v>
      </c>
      <c r="E696" s="26" t="str">
        <f>IF([1]DRUM!B673="","",[1]DRUM!B673)</f>
        <v>WDB27008L</v>
      </c>
      <c r="F696" s="26">
        <f>IF([1]DRUM!C673="","",[1]DRUM!C673)</f>
        <v>2750</v>
      </c>
      <c r="G696" s="26">
        <f>IF([1]DRUM!D673="","",[1]DRUM!D673)</f>
        <v>2700</v>
      </c>
      <c r="H696" s="26">
        <f>IF([1]DRUM!E673="","",[1]DRUM!E673)</f>
        <v>1850</v>
      </c>
      <c r="I696" s="26">
        <f>IF([1]DRUM!F673="","",[1]DRUM!F673)</f>
        <v>1500</v>
      </c>
      <c r="J696" s="26">
        <f>IF([1]DRUM!G673="","",[1]DRUM!G673)</f>
        <v>1700</v>
      </c>
      <c r="K696" s="26">
        <f>IF([1]DRUM!H673="","",[1]DRUM!H673)</f>
        <v>1700</v>
      </c>
      <c r="L696" s="26" t="str">
        <f>IF([1]DRUM!I673="","",[1]DRUM!I673)</f>
        <v>Supported</v>
      </c>
      <c r="M696" s="26">
        <f>IF([1]DRUM!J673="","",
IF(AND([1]DRUM!K673="Wooden Drum",[1]DRUM!J673&gt;Max_WD_Capacity),Max_WD_Capacity,
[1]DRUM!J673))</f>
        <v>8000</v>
      </c>
      <c r="N696" s="26" t="str">
        <f>IF([1]DRUM!K673="","",[1]DRUM!K673)</f>
        <v>Wooden Drum</v>
      </c>
      <c r="O696" s="26">
        <f>IF([1]DRUM!L673="","",[1]DRUM!L673)</f>
        <v>660</v>
      </c>
      <c r="P696" s="26">
        <f>IF([1]DRUM!M673="","",[1]DRUM!M673)</f>
        <v>184</v>
      </c>
      <c r="Q696" s="26">
        <f>IF([1]DRUM!N673="","",[1]DRUM!N673)</f>
        <v>4.5562910954094464</v>
      </c>
      <c r="R696" s="26" t="str">
        <f t="shared" si="108"/>
        <v>Local</v>
      </c>
      <c r="S696" s="26">
        <f ca="1">IF(N696="",0,
IF(Knee_Application="YES",Knee_Width,IF(Knee_Application="NO",0,
IF(OR(Cable_Type="OH",SearchData("Conductor",Cable_Desc)),0,
IF(N696="Steel Drum",Knee_Width,
IF(N696="Plywood Drum",0,
IF(Country="UAE",0,
IF(AND(OR(SearchData("LSHF",Cable_Desc),SearchData("LSZH",Cable_Desc),SearchData("LS0H",Cable_Desc),SearchData("LSOH",Cable_Desc)),D.nom&gt;40),Knee_Width,
IF(AND(Country="Egypt",D.nom&gt;60),Knee_Width,
IF(AND(Country&lt;&gt;"Egypt",D.nom&gt;35),Knee_Width,
0))))))))))</f>
        <v>125</v>
      </c>
      <c r="T696" s="118">
        <f t="shared" ca="1" si="103"/>
        <v>11</v>
      </c>
      <c r="U696" s="118">
        <f t="shared" ca="1" si="104"/>
        <v>2</v>
      </c>
      <c r="V696" s="117">
        <f t="shared" ca="1" si="105"/>
        <v>144.67159833487139</v>
      </c>
      <c r="W696" s="64">
        <f t="shared" ca="1" si="106"/>
        <v>1</v>
      </c>
      <c r="X696" s="64">
        <f t="shared" ca="1" si="109"/>
        <v>1</v>
      </c>
      <c r="Y696" s="64">
        <f t="shared" ca="1" si="107"/>
        <v>0</v>
      </c>
      <c r="AM696" s="156"/>
    </row>
    <row r="697" spans="1:39">
      <c r="A697" s="12">
        <f t="shared" ca="1" si="100"/>
        <v>0</v>
      </c>
      <c r="B697" s="12" t="str">
        <f>IF([1]DRUM!A674="","",[1]DRUM!A674)</f>
        <v>Local</v>
      </c>
      <c r="C697" s="12">
        <f t="shared" ca="1" si="101"/>
        <v>1</v>
      </c>
      <c r="D697" s="155">
        <f t="shared" ca="1" si="102"/>
        <v>0</v>
      </c>
      <c r="E697" s="26" t="str">
        <f>IF([1]DRUM!B674="","",[1]DRUM!B674)</f>
        <v>WDB27007L</v>
      </c>
      <c r="F697" s="26">
        <f>IF([1]DRUM!C674="","",[1]DRUM!C674)</f>
        <v>2750</v>
      </c>
      <c r="G697" s="26">
        <f>IF([1]DRUM!D674="","",[1]DRUM!D674)</f>
        <v>2700</v>
      </c>
      <c r="H697" s="26">
        <f>IF([1]DRUM!E674="","",[1]DRUM!E674)</f>
        <v>1100</v>
      </c>
      <c r="I697" s="26">
        <f>IF([1]DRUM!F674="","",[1]DRUM!F674)</f>
        <v>1500</v>
      </c>
      <c r="J697" s="26">
        <f>IF([1]DRUM!G674="","",[1]DRUM!G674)</f>
        <v>1700</v>
      </c>
      <c r="K697" s="26">
        <f>IF([1]DRUM!H674="","",[1]DRUM!H674)</f>
        <v>1700</v>
      </c>
      <c r="L697" s="26" t="str">
        <f>IF([1]DRUM!I674="","",[1]DRUM!I674)</f>
        <v>Supported</v>
      </c>
      <c r="M697" s="26">
        <f>IF([1]DRUM!J674="","",
IF(AND([1]DRUM!K674="Wooden Drum",[1]DRUM!J674&gt;Max_WD_Capacity),Max_WD_Capacity,
[1]DRUM!J674))</f>
        <v>8000</v>
      </c>
      <c r="N697" s="26" t="str">
        <f>IF([1]DRUM!K674="","",[1]DRUM!K674)</f>
        <v>Wooden Drum</v>
      </c>
      <c r="O697" s="26">
        <f>IF([1]DRUM!L674="","",[1]DRUM!L674)</f>
        <v>580</v>
      </c>
      <c r="P697" s="26">
        <f>IF([1]DRUM!M674="","",[1]DRUM!M674)</f>
        <v>184</v>
      </c>
      <c r="Q697" s="26">
        <f>IF([1]DRUM!N674="","",[1]DRUM!N674)</f>
        <v>7.1628312501847287</v>
      </c>
      <c r="R697" s="26" t="str">
        <f t="shared" si="108"/>
        <v>Local</v>
      </c>
      <c r="S697" s="26">
        <f ca="1">IF(N697="",0,
IF(Knee_Application="YES",Knee_Width,IF(Knee_Application="NO",0,
IF(OR(Cable_Type="OH",SearchData("Conductor",Cable_Desc)),0,
IF(N697="Steel Drum",Knee_Width,
IF(N697="Plywood Drum",0,
IF(Country="UAE",0,
IF(AND(OR(SearchData("LSHF",Cable_Desc),SearchData("LSZH",Cable_Desc),SearchData("LS0H",Cable_Desc),SearchData("LSOH",Cable_Desc)),D.nom&gt;40),Knee_Width,
IF(AND(Country="Egypt",D.nom&gt;60),Knee_Width,
IF(AND(Country&lt;&gt;"Egypt",D.nom&gt;35),Knee_Width,
0))))))))))</f>
        <v>125</v>
      </c>
      <c r="T697" s="118">
        <f t="shared" ca="1" si="103"/>
        <v>11</v>
      </c>
      <c r="U697" s="118">
        <f t="shared" ca="1" si="104"/>
        <v>5</v>
      </c>
      <c r="V697" s="117">
        <f t="shared" ca="1" si="105"/>
        <v>295.12121387822515</v>
      </c>
      <c r="W697" s="64">
        <f t="shared" ca="1" si="106"/>
        <v>0</v>
      </c>
      <c r="X697" s="64">
        <f t="shared" ca="1" si="109"/>
        <v>1</v>
      </c>
      <c r="Y697" s="64">
        <f t="shared" ca="1" si="107"/>
        <v>1</v>
      </c>
      <c r="AM697" s="156"/>
    </row>
    <row r="698" spans="1:39">
      <c r="A698" s="12">
        <f t="shared" ca="1" si="100"/>
        <v>0</v>
      </c>
      <c r="B698" s="12" t="str">
        <f>IF([1]DRUM!A675="","",[1]DRUM!A675)</f>
        <v>Local</v>
      </c>
      <c r="C698" s="12">
        <f t="shared" ca="1" si="101"/>
        <v>1</v>
      </c>
      <c r="D698" s="155">
        <f t="shared" ca="1" si="102"/>
        <v>0</v>
      </c>
      <c r="E698" s="26" t="str">
        <f>IF([1]DRUM!B675="","",[1]DRUM!B675)</f>
        <v>WDB28006L</v>
      </c>
      <c r="F698" s="26">
        <f>IF([1]DRUM!C675="","",[1]DRUM!C675)</f>
        <v>2850</v>
      </c>
      <c r="G698" s="26">
        <f>IF([1]DRUM!D675="","",[1]DRUM!D675)</f>
        <v>2800</v>
      </c>
      <c r="H698" s="26">
        <f>IF([1]DRUM!E675="","",[1]DRUM!E675)</f>
        <v>1550</v>
      </c>
      <c r="I698" s="26">
        <f>IF([1]DRUM!F675="","",[1]DRUM!F675)</f>
        <v>1500</v>
      </c>
      <c r="J698" s="26">
        <f>IF([1]DRUM!G675="","",[1]DRUM!G675)</f>
        <v>1700</v>
      </c>
      <c r="K698" s="26">
        <f>IF([1]DRUM!H675="","",[1]DRUM!H675)</f>
        <v>1700</v>
      </c>
      <c r="L698" s="26" t="str">
        <f>IF([1]DRUM!I675="","",[1]DRUM!I675)</f>
        <v/>
      </c>
      <c r="M698" s="26">
        <f>IF([1]DRUM!J675="","",
IF(AND([1]DRUM!K675="Wooden Drum",[1]DRUM!J675&gt;Max_WD_Capacity),Max_WD_Capacity,
[1]DRUM!J675))</f>
        <v>3000</v>
      </c>
      <c r="N698" s="26" t="str">
        <f>IF([1]DRUM!K675="","",[1]DRUM!K675)</f>
        <v>Wooden Drum</v>
      </c>
      <c r="O698" s="26">
        <f>IF([1]DRUM!L675="","",[1]DRUM!L675)</f>
        <v>625</v>
      </c>
      <c r="P698" s="26">
        <f>IF([1]DRUM!M675="","",[1]DRUM!M675)</f>
        <v>190</v>
      </c>
      <c r="Q698" s="26">
        <f>IF([1]DRUM!N675="","",[1]DRUM!N675)</f>
        <v>6.405903770210438</v>
      </c>
      <c r="R698" s="26" t="str">
        <f t="shared" si="108"/>
        <v>Local</v>
      </c>
      <c r="S698" s="26">
        <f ca="1">IF(N698="",0,
IF(Knee_Application="YES",Knee_Width,IF(Knee_Application="NO",0,
IF(OR(Cable_Type="OH",SearchData("Conductor",Cable_Desc)),0,
IF(N698="Steel Drum",Knee_Width,
IF(N698="Plywood Drum",0,
IF(Country="UAE",0,
IF(AND(OR(SearchData("LSHF",Cable_Desc),SearchData("LSZH",Cable_Desc),SearchData("LS0H",Cable_Desc),SearchData("LSOH",Cable_Desc)),D.nom&gt;40),Knee_Width,
IF(AND(Country="Egypt",D.nom&gt;60),Knee_Width,
IF(AND(Country&lt;&gt;"Egypt",D.nom&gt;35),Knee_Width,
0))))))))))</f>
        <v>125</v>
      </c>
      <c r="T698" s="118">
        <f t="shared" ca="1" si="103"/>
        <v>11</v>
      </c>
      <c r="U698" s="118">
        <f t="shared" ca="1" si="104"/>
        <v>4</v>
      </c>
      <c r="V698" s="117">
        <f t="shared" ca="1" si="105"/>
        <v>281.49172830989119</v>
      </c>
      <c r="W698" s="64">
        <f t="shared" ca="1" si="106"/>
        <v>1</v>
      </c>
      <c r="X698" s="64">
        <f t="shared" ca="1" si="109"/>
        <v>0</v>
      </c>
      <c r="Y698" s="64">
        <f t="shared" ca="1" si="107"/>
        <v>1</v>
      </c>
      <c r="AM698" s="156"/>
    </row>
    <row r="699" spans="1:39">
      <c r="A699" s="12">
        <f t="shared" ca="1" si="100"/>
        <v>1</v>
      </c>
      <c r="B699" s="12" t="str">
        <f>IF([1]DRUM!A676="","",[1]DRUM!A676)</f>
        <v>Local</v>
      </c>
      <c r="C699" s="12">
        <f t="shared" ca="1" si="101"/>
        <v>1</v>
      </c>
      <c r="D699" s="155">
        <f t="shared" ca="1" si="102"/>
        <v>1</v>
      </c>
      <c r="E699" s="26" t="str">
        <f>IF([1]DRUM!B676="","",[1]DRUM!B676)</f>
        <v>WDB28004L</v>
      </c>
      <c r="F699" s="26">
        <f>IF([1]DRUM!C676="","",[1]DRUM!C676)</f>
        <v>2850</v>
      </c>
      <c r="G699" s="26">
        <f>IF([1]DRUM!D676="","",[1]DRUM!D676)</f>
        <v>2800</v>
      </c>
      <c r="H699" s="26">
        <f>IF([1]DRUM!E676="","",[1]DRUM!E676)</f>
        <v>1800</v>
      </c>
      <c r="I699" s="26">
        <f>IF([1]DRUM!F676="","",[1]DRUM!F676)</f>
        <v>1500</v>
      </c>
      <c r="J699" s="26">
        <f>IF([1]DRUM!G676="","",[1]DRUM!G676)</f>
        <v>1700</v>
      </c>
      <c r="K699" s="26">
        <f>IF([1]DRUM!H676="","",[1]DRUM!H676)</f>
        <v>1700</v>
      </c>
      <c r="L699" s="26" t="str">
        <f>IF([1]DRUM!I676="","",[1]DRUM!I676)</f>
        <v/>
      </c>
      <c r="M699" s="26">
        <f>IF([1]DRUM!J676="","",
IF(AND([1]DRUM!K676="Wooden Drum",[1]DRUM!J676&gt;Max_WD_Capacity),Max_WD_Capacity,
[1]DRUM!J676))</f>
        <v>4000</v>
      </c>
      <c r="N699" s="26" t="str">
        <f>IF([1]DRUM!K676="","",[1]DRUM!K676)</f>
        <v>Wooden Drum</v>
      </c>
      <c r="O699" s="26">
        <f>IF([1]DRUM!L676="","",[1]DRUM!L676)</f>
        <v>850</v>
      </c>
      <c r="P699" s="26">
        <f>IF([1]DRUM!M676="","",[1]DRUM!M676)</f>
        <v>190</v>
      </c>
      <c r="Q699" s="26">
        <f>IF([1]DRUM!N676="","",[1]DRUM!N676)</f>
        <v>5.4192473274423936</v>
      </c>
      <c r="R699" s="26" t="str">
        <f t="shared" si="108"/>
        <v>Local</v>
      </c>
      <c r="S699" s="26">
        <f ca="1">IF(N699="",0,
IF(Knee_Application="YES",Knee_Width,IF(Knee_Application="NO",0,
IF(OR(Cable_Type="OH",SearchData("Conductor",Cable_Desc)),0,
IF(N699="Steel Drum",Knee_Width,
IF(N699="Plywood Drum",0,
IF(Country="UAE",0,
IF(AND(OR(SearchData("LSHF",Cable_Desc),SearchData("LSZH",Cable_Desc),SearchData("LS0H",Cable_Desc),SearchData("LSOH",Cable_Desc)),D.nom&gt;40),Knee_Width,
IF(AND(Country="Egypt",D.nom&gt;60),Knee_Width,
IF(AND(Country&lt;&gt;"Egypt",D.nom&gt;35),Knee_Width,
0))))))))))</f>
        <v>125</v>
      </c>
      <c r="T699" s="118">
        <f t="shared" ca="1" si="103"/>
        <v>11</v>
      </c>
      <c r="U699" s="118">
        <f t="shared" ca="1" si="104"/>
        <v>3</v>
      </c>
      <c r="V699" s="117">
        <f t="shared" ca="1" si="105"/>
        <v>224.43035262420904</v>
      </c>
      <c r="W699" s="64">
        <f t="shared" ca="1" si="106"/>
        <v>1</v>
      </c>
      <c r="X699" s="64">
        <f t="shared" ca="1" si="109"/>
        <v>1</v>
      </c>
      <c r="Y699" s="64">
        <f t="shared" ca="1" si="107"/>
        <v>1</v>
      </c>
      <c r="AM699" s="156"/>
    </row>
    <row r="700" spans="1:39">
      <c r="A700" s="12">
        <f t="shared" ca="1" si="100"/>
        <v>0</v>
      </c>
      <c r="B700" s="12" t="str">
        <f>IF([1]DRUM!A677="","",[1]DRUM!A677)</f>
        <v>Local</v>
      </c>
      <c r="C700" s="12">
        <f t="shared" ca="1" si="101"/>
        <v>1</v>
      </c>
      <c r="D700" s="155">
        <f t="shared" ca="1" si="102"/>
        <v>0</v>
      </c>
      <c r="E700" s="26" t="str">
        <f>IF([1]DRUM!B677="","",[1]DRUM!B677)</f>
        <v>WDB280010L</v>
      </c>
      <c r="F700" s="26">
        <f>IF([1]DRUM!C677="","",[1]DRUM!C677)</f>
        <v>2850</v>
      </c>
      <c r="G700" s="26">
        <f>IF([1]DRUM!D677="","",[1]DRUM!D677)</f>
        <v>2800</v>
      </c>
      <c r="H700" s="26">
        <f>IF([1]DRUM!E677="","",[1]DRUM!E677)</f>
        <v>1400</v>
      </c>
      <c r="I700" s="26">
        <f>IF([1]DRUM!F677="","",[1]DRUM!F677)</f>
        <v>1500</v>
      </c>
      <c r="J700" s="26">
        <f>IF([1]DRUM!G677="","",[1]DRUM!G677)</f>
        <v>1700</v>
      </c>
      <c r="K700" s="26">
        <f>IF([1]DRUM!H677="","",[1]DRUM!H677)</f>
        <v>1700</v>
      </c>
      <c r="L700" s="26" t="str">
        <f>IF([1]DRUM!I677="","",[1]DRUM!I677)</f>
        <v/>
      </c>
      <c r="M700" s="26">
        <f>IF([1]DRUM!J677="","",
IF(AND([1]DRUM!K677="Wooden Drum",[1]DRUM!J677&gt;Max_WD_Capacity),Max_WD_Capacity,
[1]DRUM!J677))</f>
        <v>4500</v>
      </c>
      <c r="N700" s="26" t="str">
        <f>IF([1]DRUM!K677="","",[1]DRUM!K677)</f>
        <v>Wooden Drum</v>
      </c>
      <c r="O700" s="26">
        <f>IF([1]DRUM!L677="","",[1]DRUM!L677)</f>
        <v>497</v>
      </c>
      <c r="P700" s="26">
        <f>IF([1]DRUM!M677="","",[1]DRUM!M677)</f>
        <v>190</v>
      </c>
      <c r="Q700" s="26">
        <f>IF([1]DRUM!N677="","",[1]DRUM!N677)</f>
        <v>6.9272118011654937</v>
      </c>
      <c r="R700" s="26" t="str">
        <f t="shared" si="108"/>
        <v>Local</v>
      </c>
      <c r="S700" s="26">
        <f ca="1">IF(N700="",0,
IF(Knee_Application="YES",Knee_Width,IF(Knee_Application="NO",0,
IF(OR(Cable_Type="OH",SearchData("Conductor",Cable_Desc)),0,
IF(N700="Steel Drum",Knee_Width,
IF(N700="Plywood Drum",0,
IF(Country="UAE",0,
IF(AND(OR(SearchData("LSHF",Cable_Desc),SearchData("LSZH",Cable_Desc),SearchData("LS0H",Cable_Desc),SearchData("LSOH",Cable_Desc)),D.nom&gt;40),Knee_Width,
IF(AND(Country="Egypt",D.nom&gt;60),Knee_Width,
IF(AND(Country&lt;&gt;"Egypt",D.nom&gt;35),Knee_Width,
0))))))))))</f>
        <v>125</v>
      </c>
      <c r="T700" s="118">
        <f t="shared" ca="1" si="103"/>
        <v>11</v>
      </c>
      <c r="U700" s="118">
        <f t="shared" ca="1" si="104"/>
        <v>4</v>
      </c>
      <c r="V700" s="117">
        <f t="shared" ca="1" si="105"/>
        <v>260.75721679619858</v>
      </c>
      <c r="W700" s="64">
        <f t="shared" ca="1" si="106"/>
        <v>0</v>
      </c>
      <c r="X700" s="64">
        <f t="shared" ca="1" si="109"/>
        <v>1</v>
      </c>
      <c r="Y700" s="64">
        <f t="shared" ca="1" si="107"/>
        <v>1</v>
      </c>
      <c r="AM700" s="156"/>
    </row>
    <row r="701" spans="1:39">
      <c r="A701" s="12">
        <f t="shared" ca="1" si="100"/>
        <v>1</v>
      </c>
      <c r="B701" s="12" t="str">
        <f>IF([1]DRUM!A678="","",[1]DRUM!A678)</f>
        <v>Local</v>
      </c>
      <c r="C701" s="12">
        <f t="shared" ca="1" si="101"/>
        <v>1</v>
      </c>
      <c r="D701" s="155">
        <f t="shared" ca="1" si="102"/>
        <v>1</v>
      </c>
      <c r="E701" s="26" t="str">
        <f>IF([1]DRUM!B678="","",[1]DRUM!B678)</f>
        <v>WDB28002L</v>
      </c>
      <c r="F701" s="26">
        <f>IF([1]DRUM!C678="","",[1]DRUM!C678)</f>
        <v>2850</v>
      </c>
      <c r="G701" s="26">
        <f>IF([1]DRUM!D678="","",[1]DRUM!D678)</f>
        <v>2800</v>
      </c>
      <c r="H701" s="26">
        <f>IF([1]DRUM!E678="","",[1]DRUM!E678)</f>
        <v>1750</v>
      </c>
      <c r="I701" s="26">
        <f>IF([1]DRUM!F678="","",[1]DRUM!F678)</f>
        <v>1500</v>
      </c>
      <c r="J701" s="26">
        <f>IF([1]DRUM!G678="","",[1]DRUM!G678)</f>
        <v>1700</v>
      </c>
      <c r="K701" s="26">
        <f>IF([1]DRUM!H678="","",[1]DRUM!H678)</f>
        <v>1700</v>
      </c>
      <c r="L701" s="26" t="str">
        <f>IF([1]DRUM!I678="","",[1]DRUM!I678)</f>
        <v/>
      </c>
      <c r="M701" s="26">
        <f>IF([1]DRUM!J678="","",
IF(AND([1]DRUM!K678="Wooden Drum",[1]DRUM!J678&gt;Max_WD_Capacity),Max_WD_Capacity,
[1]DRUM!J678))</f>
        <v>5500</v>
      </c>
      <c r="N701" s="26" t="str">
        <f>IF([1]DRUM!K678="","",[1]DRUM!K678)</f>
        <v>Wooden Drum</v>
      </c>
      <c r="O701" s="26">
        <f>IF([1]DRUM!L678="","",[1]DRUM!L678)</f>
        <v>800</v>
      </c>
      <c r="P701" s="26">
        <f>IF([1]DRUM!M678="","",[1]DRUM!M678)</f>
        <v>190</v>
      </c>
      <c r="Q701" s="26">
        <f>IF([1]DRUM!N678="","",[1]DRUM!N678)</f>
        <v>5.6283595884469646</v>
      </c>
      <c r="R701" s="26" t="str">
        <f t="shared" si="108"/>
        <v>Local</v>
      </c>
      <c r="S701" s="26">
        <f ca="1">IF(N701="",0,
IF(Knee_Application="YES",Knee_Width,IF(Knee_Application="NO",0,
IF(OR(Cable_Type="OH",SearchData("Conductor",Cable_Desc)),0,
IF(N701="Steel Drum",Knee_Width,
IF(N701="Plywood Drum",0,
IF(Country="UAE",0,
IF(AND(OR(SearchData("LSHF",Cable_Desc),SearchData("LSZH",Cable_Desc),SearchData("LS0H",Cable_Desc),SearchData("LSOH",Cable_Desc)),D.nom&gt;40),Knee_Width,
IF(AND(Country="Egypt",D.nom&gt;60),Knee_Width,
IF(AND(Country&lt;&gt;"Egypt",D.nom&gt;35),Knee_Width,
0))))))))))</f>
        <v>125</v>
      </c>
      <c r="T701" s="118">
        <f t="shared" ca="1" si="103"/>
        <v>11</v>
      </c>
      <c r="U701" s="118">
        <f t="shared" ca="1" si="104"/>
        <v>3</v>
      </c>
      <c r="V701" s="117">
        <f t="shared" ca="1" si="105"/>
        <v>219.24672474578588</v>
      </c>
      <c r="W701" s="64">
        <f t="shared" ca="1" si="106"/>
        <v>1</v>
      </c>
      <c r="X701" s="64">
        <f t="shared" ca="1" si="109"/>
        <v>1</v>
      </c>
      <c r="Y701" s="64">
        <f t="shared" ca="1" si="107"/>
        <v>1</v>
      </c>
      <c r="AM701" s="156"/>
    </row>
    <row r="702" spans="1:39">
      <c r="A702" s="12">
        <f t="shared" ca="1" si="100"/>
        <v>0</v>
      </c>
      <c r="B702" s="12" t="str">
        <f>IF([1]DRUM!A679="","",[1]DRUM!A679)</f>
        <v>Local</v>
      </c>
      <c r="C702" s="12">
        <f t="shared" ca="1" si="101"/>
        <v>1</v>
      </c>
      <c r="D702" s="155">
        <f t="shared" ca="1" si="102"/>
        <v>0</v>
      </c>
      <c r="E702" s="26" t="str">
        <f>IF([1]DRUM!B679="","",[1]DRUM!B679)</f>
        <v>WDB28007L</v>
      </c>
      <c r="F702" s="26">
        <f>IF([1]DRUM!C679="","",[1]DRUM!C679)</f>
        <v>2850</v>
      </c>
      <c r="G702" s="26">
        <f>IF([1]DRUM!D679="","",[1]DRUM!D679)</f>
        <v>2800</v>
      </c>
      <c r="H702" s="26">
        <f>IF([1]DRUM!E679="","",[1]DRUM!E679)</f>
        <v>1250</v>
      </c>
      <c r="I702" s="26">
        <f>IF([1]DRUM!F679="","",[1]DRUM!F679)</f>
        <v>1500</v>
      </c>
      <c r="J702" s="26">
        <f>IF([1]DRUM!G679="","",[1]DRUM!G679)</f>
        <v>1700</v>
      </c>
      <c r="K702" s="26">
        <f>IF([1]DRUM!H679="","",[1]DRUM!H679)</f>
        <v>1700</v>
      </c>
      <c r="L702" s="26" t="str">
        <f>IF([1]DRUM!I679="","",[1]DRUM!I679)</f>
        <v/>
      </c>
      <c r="M702" s="26">
        <f>IF([1]DRUM!J679="","",
IF(AND([1]DRUM!K679="Wooden Drum",[1]DRUM!J679&gt;Max_WD_Capacity),Max_WD_Capacity,
[1]DRUM!J679))</f>
        <v>5500</v>
      </c>
      <c r="N702" s="26" t="str">
        <f>IF([1]DRUM!K679="","",[1]DRUM!K679)</f>
        <v>Wooden Drum</v>
      </c>
      <c r="O702" s="26">
        <f>IF([1]DRUM!L679="","",[1]DRUM!L679)</f>
        <v>650</v>
      </c>
      <c r="P702" s="26">
        <f>IF([1]DRUM!M679="","",[1]DRUM!M679)</f>
        <v>190</v>
      </c>
      <c r="Q702" s="26">
        <f>IF([1]DRUM!N679="","",[1]DRUM!N679)</f>
        <v>7.3955054560912226</v>
      </c>
      <c r="R702" s="26" t="str">
        <f t="shared" si="108"/>
        <v>Local</v>
      </c>
      <c r="S702" s="26">
        <f ca="1">IF(N702="",0,
IF(Knee_Application="YES",Knee_Width,IF(Knee_Application="NO",0,
IF(OR(Cable_Type="OH",SearchData("Conductor",Cable_Desc)),0,
IF(N702="Steel Drum",Knee_Width,
IF(N702="Plywood Drum",0,
IF(Country="UAE",0,
IF(AND(OR(SearchData("LSHF",Cable_Desc),SearchData("LSZH",Cable_Desc),SearchData("LS0H",Cable_Desc),SearchData("LSOH",Cable_Desc)),D.nom&gt;40),Knee_Width,
IF(AND(Country="Egypt",D.nom&gt;60),Knee_Width,
IF(AND(Country&lt;&gt;"Egypt",D.nom&gt;35),Knee_Width,
0))))))))))</f>
        <v>125</v>
      </c>
      <c r="T702" s="118">
        <f t="shared" ca="1" si="103"/>
        <v>11</v>
      </c>
      <c r="U702" s="118">
        <f t="shared" ca="1" si="104"/>
        <v>5</v>
      </c>
      <c r="V702" s="117">
        <f t="shared" ca="1" si="105"/>
        <v>321.03935327034094</v>
      </c>
      <c r="W702" s="64">
        <f t="shared" ca="1" si="106"/>
        <v>0</v>
      </c>
      <c r="X702" s="64">
        <f t="shared" ca="1" si="109"/>
        <v>1</v>
      </c>
      <c r="Y702" s="64">
        <f t="shared" ca="1" si="107"/>
        <v>1</v>
      </c>
      <c r="AM702" s="156"/>
    </row>
    <row r="703" spans="1:39">
      <c r="A703" s="12">
        <f t="shared" ca="1" si="100"/>
        <v>0</v>
      </c>
      <c r="B703" s="12" t="str">
        <f>IF([1]DRUM!A680="","",[1]DRUM!A680)</f>
        <v>Local</v>
      </c>
      <c r="C703" s="12">
        <f t="shared" ca="1" si="101"/>
        <v>1</v>
      </c>
      <c r="D703" s="155">
        <f t="shared" ca="1" si="102"/>
        <v>0</v>
      </c>
      <c r="E703" s="26" t="str">
        <f>IF([1]DRUM!B680="","",[1]DRUM!B680)</f>
        <v>WDB28000L</v>
      </c>
      <c r="F703" s="26">
        <f>IF([1]DRUM!C680="","",[1]DRUM!C680)</f>
        <v>2850</v>
      </c>
      <c r="G703" s="26">
        <f>IF([1]DRUM!D680="","",[1]DRUM!D680)</f>
        <v>2800</v>
      </c>
      <c r="H703" s="26">
        <f>IF([1]DRUM!E680="","",[1]DRUM!E680)</f>
        <v>1100</v>
      </c>
      <c r="I703" s="26">
        <f>IF([1]DRUM!F680="","",[1]DRUM!F680)</f>
        <v>1500</v>
      </c>
      <c r="J703" s="26">
        <f>IF([1]DRUM!G680="","",[1]DRUM!G680)</f>
        <v>1700</v>
      </c>
      <c r="K703" s="26">
        <f>IF([1]DRUM!H680="","",[1]DRUM!H680)</f>
        <v>1700</v>
      </c>
      <c r="L703" s="26" t="str">
        <f>IF([1]DRUM!I680="","",[1]DRUM!I680)</f>
        <v/>
      </c>
      <c r="M703" s="26">
        <f>IF([1]DRUM!J680="","",
IF(AND([1]DRUM!K680="Wooden Drum",[1]DRUM!J680&gt;Max_WD_Capacity),Max_WD_Capacity,
[1]DRUM!J680))</f>
        <v>6000</v>
      </c>
      <c r="N703" s="26" t="str">
        <f>IF([1]DRUM!K680="","",[1]DRUM!K680)</f>
        <v>Wooden Drum</v>
      </c>
      <c r="O703" s="26">
        <f>IF([1]DRUM!L680="","",[1]DRUM!L680)</f>
        <v>800</v>
      </c>
      <c r="P703" s="26">
        <f>IF([1]DRUM!M680="","",[1]DRUM!M680)</f>
        <v>190</v>
      </c>
      <c r="Q703" s="26">
        <f>IF([1]DRUM!N680="","",[1]DRUM!N680)</f>
        <v>7.8107847349876218</v>
      </c>
      <c r="R703" s="26" t="str">
        <f t="shared" si="108"/>
        <v>Local</v>
      </c>
      <c r="S703" s="26">
        <f ca="1">IF(N703="",0,
IF(Knee_Application="YES",Knee_Width,IF(Knee_Application="NO",0,
IF(OR(Cable_Type="OH",SearchData("Conductor",Cable_Desc)),0,
IF(N703="Steel Drum",Knee_Width,
IF(N703="Plywood Drum",0,
IF(Country="UAE",0,
IF(AND(OR(SearchData("LSHF",Cable_Desc),SearchData("LSZH",Cable_Desc),SearchData("LS0H",Cable_Desc),SearchData("LSOH",Cable_Desc)),D.nom&gt;40),Knee_Width,
IF(AND(Country="Egypt",D.nom&gt;60),Knee_Width,
IF(AND(Country&lt;&gt;"Egypt",D.nom&gt;35),Knee_Width,
0))))))))))</f>
        <v>125</v>
      </c>
      <c r="T703" s="118">
        <f t="shared" ca="1" si="103"/>
        <v>11</v>
      </c>
      <c r="U703" s="118">
        <f t="shared" ca="1" si="104"/>
        <v>5</v>
      </c>
      <c r="V703" s="117">
        <f t="shared" ca="1" si="105"/>
        <v>295.12121387822515</v>
      </c>
      <c r="W703" s="64">
        <f t="shared" ca="1" si="106"/>
        <v>0</v>
      </c>
      <c r="X703" s="64">
        <f t="shared" ca="1" si="109"/>
        <v>1</v>
      </c>
      <c r="Y703" s="64">
        <f t="shared" ca="1" si="107"/>
        <v>1</v>
      </c>
      <c r="AM703" s="156"/>
    </row>
    <row r="704" spans="1:39">
      <c r="A704" s="12">
        <f t="shared" ca="1" si="100"/>
        <v>0</v>
      </c>
      <c r="B704" s="12" t="str">
        <f>IF([1]DRUM!A681="","",[1]DRUM!A681)</f>
        <v>Local</v>
      </c>
      <c r="C704" s="12">
        <f t="shared" ca="1" si="101"/>
        <v>1</v>
      </c>
      <c r="D704" s="155">
        <f t="shared" ca="1" si="102"/>
        <v>0</v>
      </c>
      <c r="E704" s="26" t="str">
        <f>IF([1]DRUM!B681="","",[1]DRUM!B681)</f>
        <v>WDB28005L</v>
      </c>
      <c r="F704" s="26">
        <f>IF([1]DRUM!C681="","",[1]DRUM!C681)</f>
        <v>2850</v>
      </c>
      <c r="G704" s="26">
        <f>IF([1]DRUM!D681="","",[1]DRUM!D681)</f>
        <v>2800</v>
      </c>
      <c r="H704" s="26">
        <f>IF([1]DRUM!E681="","",[1]DRUM!E681)</f>
        <v>1150</v>
      </c>
      <c r="I704" s="26">
        <f>IF([1]DRUM!F681="","",[1]DRUM!F681)</f>
        <v>1500</v>
      </c>
      <c r="J704" s="26">
        <f>IF([1]DRUM!G681="","",[1]DRUM!G681)</f>
        <v>1700</v>
      </c>
      <c r="K704" s="26">
        <f>IF([1]DRUM!H681="","",[1]DRUM!H681)</f>
        <v>1700</v>
      </c>
      <c r="L704" s="26" t="str">
        <f>IF([1]DRUM!I681="","",[1]DRUM!I681)</f>
        <v>Supported</v>
      </c>
      <c r="M704" s="26">
        <f>IF([1]DRUM!J681="","",
IF(AND([1]DRUM!K681="Wooden Drum",[1]DRUM!J681&gt;Max_WD_Capacity),Max_WD_Capacity,
[1]DRUM!J681))</f>
        <v>7000</v>
      </c>
      <c r="N704" s="26" t="str">
        <f>IF([1]DRUM!K681="","",[1]DRUM!K681)</f>
        <v>Wooden Drum</v>
      </c>
      <c r="O704" s="26">
        <f>IF([1]DRUM!L681="","",[1]DRUM!L681)</f>
        <v>780</v>
      </c>
      <c r="P704" s="26">
        <f>IF([1]DRUM!M681="","",[1]DRUM!M681)</f>
        <v>190</v>
      </c>
      <c r="Q704" s="26">
        <f>IF([1]DRUM!N681="","",[1]DRUM!N681)</f>
        <v>7.6782487949143041</v>
      </c>
      <c r="R704" s="26" t="str">
        <f t="shared" si="108"/>
        <v>Local</v>
      </c>
      <c r="S704" s="26">
        <f ca="1">IF(N704="",0,
IF(Knee_Application="YES",Knee_Width,IF(Knee_Application="NO",0,
IF(OR(Cable_Type="OH",SearchData("Conductor",Cable_Desc)),0,
IF(N704="Steel Drum",Knee_Width,
IF(N704="Plywood Drum",0,
IF(Country="UAE",0,
IF(AND(OR(SearchData("LSHF",Cable_Desc),SearchData("LSZH",Cable_Desc),SearchData("LS0H",Cable_Desc),SearchData("LSOH",Cable_Desc)),D.nom&gt;40),Knee_Width,
IF(AND(Country="Egypt",D.nom&gt;60),Knee_Width,
IF(AND(Country&lt;&gt;"Egypt",D.nom&gt;35),Knee_Width,
0))))))))))</f>
        <v>125</v>
      </c>
      <c r="T704" s="118">
        <f t="shared" ca="1" si="103"/>
        <v>11</v>
      </c>
      <c r="U704" s="118">
        <f t="shared" ca="1" si="104"/>
        <v>5</v>
      </c>
      <c r="V704" s="117">
        <f t="shared" ca="1" si="105"/>
        <v>303.76059367559702</v>
      </c>
      <c r="W704" s="64">
        <f t="shared" ca="1" si="106"/>
        <v>0</v>
      </c>
      <c r="X704" s="64">
        <f t="shared" ca="1" si="109"/>
        <v>1</v>
      </c>
      <c r="Y704" s="64">
        <f t="shared" ca="1" si="107"/>
        <v>1</v>
      </c>
      <c r="AM704" s="156"/>
    </row>
    <row r="705" spans="1:39">
      <c r="A705" s="12">
        <f t="shared" ca="1" si="100"/>
        <v>0</v>
      </c>
      <c r="B705" s="12" t="str">
        <f>IF([1]DRUM!A682="","",[1]DRUM!A682)</f>
        <v>Local</v>
      </c>
      <c r="C705" s="12">
        <f t="shared" ca="1" si="101"/>
        <v>1</v>
      </c>
      <c r="D705" s="155">
        <f t="shared" ca="1" si="102"/>
        <v>0</v>
      </c>
      <c r="E705" s="26" t="str">
        <f>IF([1]DRUM!B682="","",[1]DRUM!B682)</f>
        <v>WDB28001L</v>
      </c>
      <c r="F705" s="26">
        <f>IF([1]DRUM!C682="","",[1]DRUM!C682)</f>
        <v>2850</v>
      </c>
      <c r="G705" s="26">
        <f>IF([1]DRUM!D682="","",[1]DRUM!D682)</f>
        <v>2800</v>
      </c>
      <c r="H705" s="26">
        <f>IF([1]DRUM!E682="","",[1]DRUM!E682)</f>
        <v>1400</v>
      </c>
      <c r="I705" s="26">
        <f>IF([1]DRUM!F682="","",[1]DRUM!F682)</f>
        <v>1500</v>
      </c>
      <c r="J705" s="26">
        <f>IF([1]DRUM!G682="","",[1]DRUM!G682)</f>
        <v>1700</v>
      </c>
      <c r="K705" s="26">
        <f>IF([1]DRUM!H682="","",[1]DRUM!H682)</f>
        <v>1700</v>
      </c>
      <c r="L705" s="26" t="str">
        <f>IF([1]DRUM!I682="","",[1]DRUM!I682)</f>
        <v>Supported</v>
      </c>
      <c r="M705" s="26">
        <f>IF([1]DRUM!J682="","",
IF(AND([1]DRUM!K682="Wooden Drum",[1]DRUM!J682&gt;Max_WD_Capacity),Max_WD_Capacity,
[1]DRUM!J682))</f>
        <v>7500</v>
      </c>
      <c r="N705" s="26" t="str">
        <f>IF([1]DRUM!K682="","",[1]DRUM!K682)</f>
        <v>Wooden Drum</v>
      </c>
      <c r="O705" s="26">
        <f>IF([1]DRUM!L682="","",[1]DRUM!L682)</f>
        <v>800</v>
      </c>
      <c r="P705" s="26">
        <f>IF([1]DRUM!M682="","",[1]DRUM!M682)</f>
        <v>190</v>
      </c>
      <c r="Q705" s="26">
        <f>IF([1]DRUM!N682="","",[1]DRUM!N682)</f>
        <v>6.9272118011654937</v>
      </c>
      <c r="R705" s="26" t="str">
        <f t="shared" si="108"/>
        <v>Local</v>
      </c>
      <c r="S705" s="26">
        <f ca="1">IF(N705="",0,
IF(Knee_Application="YES",Knee_Width,IF(Knee_Application="NO",0,
IF(OR(Cable_Type="OH",SearchData("Conductor",Cable_Desc)),0,
IF(N705="Steel Drum",Knee_Width,
IF(N705="Plywood Drum",0,
IF(Country="UAE",0,
IF(AND(OR(SearchData("LSHF",Cable_Desc),SearchData("LSZH",Cable_Desc),SearchData("LS0H",Cable_Desc),SearchData("LSOH",Cable_Desc)),D.nom&gt;40),Knee_Width,
IF(AND(Country="Egypt",D.nom&gt;60),Knee_Width,
IF(AND(Country&lt;&gt;"Egypt",D.nom&gt;35),Knee_Width,
0))))))))))</f>
        <v>125</v>
      </c>
      <c r="T705" s="118">
        <f t="shared" ca="1" si="103"/>
        <v>11</v>
      </c>
      <c r="U705" s="118">
        <f t="shared" ca="1" si="104"/>
        <v>4</v>
      </c>
      <c r="V705" s="117">
        <f t="shared" ca="1" si="105"/>
        <v>260.75721679619858</v>
      </c>
      <c r="W705" s="64">
        <f t="shared" ca="1" si="106"/>
        <v>0</v>
      </c>
      <c r="X705" s="64">
        <f t="shared" ca="1" si="109"/>
        <v>1</v>
      </c>
      <c r="Y705" s="64">
        <f t="shared" ca="1" si="107"/>
        <v>1</v>
      </c>
      <c r="AM705" s="156"/>
    </row>
    <row r="706" spans="1:39">
      <c r="A706" s="12">
        <f t="shared" ca="1" si="100"/>
        <v>1</v>
      </c>
      <c r="B706" s="12" t="str">
        <f>IF([1]DRUM!A683="","",[1]DRUM!A683)</f>
        <v>Local</v>
      </c>
      <c r="C706" s="12">
        <f t="shared" ca="1" si="101"/>
        <v>1</v>
      </c>
      <c r="D706" s="155">
        <f t="shared" ca="1" si="102"/>
        <v>1</v>
      </c>
      <c r="E706" s="26" t="str">
        <f>IF([1]DRUM!B683="","",[1]DRUM!B683)</f>
        <v>WDB29004L</v>
      </c>
      <c r="F706" s="26">
        <f>IF([1]DRUM!C683="","",[1]DRUM!C683)</f>
        <v>2950</v>
      </c>
      <c r="G706" s="26">
        <f>IF([1]DRUM!D683="","",[1]DRUM!D683)</f>
        <v>2900</v>
      </c>
      <c r="H706" s="26">
        <f>IF([1]DRUM!E683="","",[1]DRUM!E683)</f>
        <v>1850</v>
      </c>
      <c r="I706" s="26">
        <f>IF([1]DRUM!F683="","",[1]DRUM!F683)</f>
        <v>1500</v>
      </c>
      <c r="J706" s="26">
        <f>IF([1]DRUM!G683="","",[1]DRUM!G683)</f>
        <v>1700</v>
      </c>
      <c r="K706" s="26">
        <f>IF([1]DRUM!H683="","",[1]DRUM!H683)</f>
        <v>1700</v>
      </c>
      <c r="L706" s="26" t="str">
        <f>IF([1]DRUM!I683="","",[1]DRUM!I683)</f>
        <v/>
      </c>
      <c r="M706" s="26">
        <f>IF([1]DRUM!J683="","",
IF(AND([1]DRUM!K683="Wooden Drum",[1]DRUM!J683&gt;Max_WD_Capacity),Max_WD_Capacity,
[1]DRUM!J683))</f>
        <v>3500</v>
      </c>
      <c r="N706" s="26" t="str">
        <f>IF([1]DRUM!K683="","",[1]DRUM!K683)</f>
        <v>Wooden Drum</v>
      </c>
      <c r="O706" s="26">
        <f>IF([1]DRUM!L683="","",[1]DRUM!L683)</f>
        <v>690</v>
      </c>
      <c r="P706" s="26">
        <f>IF([1]DRUM!M683="","",[1]DRUM!M683)</f>
        <v>197</v>
      </c>
      <c r="Q706" s="26">
        <f>IF([1]DRUM!N683="","",[1]DRUM!N683)</f>
        <v>5.8757600099171601</v>
      </c>
      <c r="R706" s="26" t="str">
        <f t="shared" si="108"/>
        <v>Local</v>
      </c>
      <c r="S706" s="26">
        <f ca="1">IF(N706="",0,
IF(Knee_Application="YES",Knee_Width,IF(Knee_Application="NO",0,
IF(OR(Cable_Type="OH",SearchData("Conductor",Cable_Desc)),0,
IF(N706="Steel Drum",Knee_Width,
IF(N706="Plywood Drum",0,
IF(Country="UAE",0,
IF(AND(OR(SearchData("LSHF",Cable_Desc),SearchData("LSZH",Cable_Desc),SearchData("LS0H",Cable_Desc),SearchData("LSOH",Cable_Desc)),D.nom&gt;40),Knee_Width,
IF(AND(Country="Egypt",D.nom&gt;60),Knee_Width,
IF(AND(Country&lt;&gt;"Egypt",D.nom&gt;35),Knee_Width,
0))))))))))</f>
        <v>125</v>
      </c>
      <c r="T706" s="118">
        <f t="shared" ca="1" si="103"/>
        <v>11</v>
      </c>
      <c r="U706" s="118">
        <f t="shared" ca="1" si="104"/>
        <v>3</v>
      </c>
      <c r="V706" s="117">
        <f t="shared" ca="1" si="105"/>
        <v>229.61398050263219</v>
      </c>
      <c r="W706" s="64">
        <f t="shared" ca="1" si="106"/>
        <v>1</v>
      </c>
      <c r="X706" s="64">
        <f t="shared" ca="1" si="109"/>
        <v>1</v>
      </c>
      <c r="Y706" s="64">
        <f t="shared" ca="1" si="107"/>
        <v>1</v>
      </c>
      <c r="AM706" s="156"/>
    </row>
    <row r="707" spans="1:39">
      <c r="A707" s="12">
        <f t="shared" ca="1" si="100"/>
        <v>1</v>
      </c>
      <c r="B707" s="12" t="str">
        <f>IF([1]DRUM!A684="","",[1]DRUM!A684)</f>
        <v>Local</v>
      </c>
      <c r="C707" s="12">
        <f t="shared" ca="1" si="101"/>
        <v>1</v>
      </c>
      <c r="D707" s="155">
        <f t="shared" ca="1" si="102"/>
        <v>1</v>
      </c>
      <c r="E707" s="26" t="str">
        <f>IF([1]DRUM!B684="","",[1]DRUM!B684)</f>
        <v>WDB29003L</v>
      </c>
      <c r="F707" s="26">
        <f>IF([1]DRUM!C684="","",[1]DRUM!C684)</f>
        <v>2950</v>
      </c>
      <c r="G707" s="26">
        <f>IF([1]DRUM!D684="","",[1]DRUM!D684)</f>
        <v>2900</v>
      </c>
      <c r="H707" s="26">
        <f>IF([1]DRUM!E684="","",[1]DRUM!E684)</f>
        <v>1750</v>
      </c>
      <c r="I707" s="26">
        <f>IF([1]DRUM!F684="","",[1]DRUM!F684)</f>
        <v>1500</v>
      </c>
      <c r="J707" s="26">
        <f>IF([1]DRUM!G684="","",[1]DRUM!G684)</f>
        <v>1700</v>
      </c>
      <c r="K707" s="26">
        <f>IF([1]DRUM!H684="","",[1]DRUM!H684)</f>
        <v>1700</v>
      </c>
      <c r="L707" s="26" t="str">
        <f>IF([1]DRUM!I684="","",[1]DRUM!I684)</f>
        <v/>
      </c>
      <c r="M707" s="26">
        <f>IF([1]DRUM!J684="","",
IF(AND([1]DRUM!K684="Wooden Drum",[1]DRUM!J684&gt;Max_WD_Capacity),Max_WD_Capacity,
[1]DRUM!J684))</f>
        <v>5000</v>
      </c>
      <c r="N707" s="26" t="str">
        <f>IF([1]DRUM!K684="","",[1]DRUM!K684)</f>
        <v>Wooden Drum</v>
      </c>
      <c r="O707" s="26">
        <f>IF([1]DRUM!L684="","",[1]DRUM!L684)</f>
        <v>648</v>
      </c>
      <c r="P707" s="26">
        <f>IF([1]DRUM!M684="","",[1]DRUM!M684)</f>
        <v>197</v>
      </c>
      <c r="Q707" s="26">
        <f>IF([1]DRUM!N684="","",[1]DRUM!N684)</f>
        <v>6.2998750181517815</v>
      </c>
      <c r="R707" s="26" t="str">
        <f t="shared" si="108"/>
        <v>Local</v>
      </c>
      <c r="S707" s="26">
        <f ca="1">IF(N707="",0,
IF(Knee_Application="YES",Knee_Width,IF(Knee_Application="NO",0,
IF(OR(Cable_Type="OH",SearchData("Conductor",Cable_Desc)),0,
IF(N707="Steel Drum",Knee_Width,
IF(N707="Plywood Drum",0,
IF(Country="UAE",0,
IF(AND(OR(SearchData("LSHF",Cable_Desc),SearchData("LSZH",Cable_Desc),SearchData("LS0H",Cable_Desc),SearchData("LSOH",Cable_Desc)),D.nom&gt;40),Knee_Width,
IF(AND(Country="Egypt",D.nom&gt;60),Knee_Width,
IF(AND(Country&lt;&gt;"Egypt",D.nom&gt;35),Knee_Width,
0))))))))))</f>
        <v>125</v>
      </c>
      <c r="T707" s="118">
        <f t="shared" ca="1" si="103"/>
        <v>11</v>
      </c>
      <c r="U707" s="118">
        <f t="shared" ca="1" si="104"/>
        <v>3</v>
      </c>
      <c r="V707" s="117">
        <f t="shared" ca="1" si="105"/>
        <v>219.24672474578588</v>
      </c>
      <c r="W707" s="64">
        <f t="shared" ca="1" si="106"/>
        <v>1</v>
      </c>
      <c r="X707" s="64">
        <f t="shared" ca="1" si="109"/>
        <v>1</v>
      </c>
      <c r="Y707" s="64">
        <f t="shared" ca="1" si="107"/>
        <v>1</v>
      </c>
      <c r="AM707" s="156"/>
    </row>
    <row r="708" spans="1:39">
      <c r="A708" s="12">
        <f t="shared" ca="1" si="100"/>
        <v>0</v>
      </c>
      <c r="B708" s="12" t="str">
        <f>IF([1]DRUM!A685="","",[1]DRUM!A685)</f>
        <v>Local</v>
      </c>
      <c r="C708" s="12">
        <f t="shared" ca="1" si="101"/>
        <v>1</v>
      </c>
      <c r="D708" s="155">
        <f t="shared" ca="1" si="102"/>
        <v>0</v>
      </c>
      <c r="E708" s="26" t="str">
        <f>IF([1]DRUM!B685="","",[1]DRUM!B685)</f>
        <v>WDB29005L</v>
      </c>
      <c r="F708" s="26">
        <f>IF([1]DRUM!C685="","",[1]DRUM!C685)</f>
        <v>2950</v>
      </c>
      <c r="G708" s="26">
        <f>IF([1]DRUM!D685="","",[1]DRUM!D685)</f>
        <v>2900</v>
      </c>
      <c r="H708" s="26">
        <f>IF([1]DRUM!E685="","",[1]DRUM!E685)</f>
        <v>1350</v>
      </c>
      <c r="I708" s="26">
        <f>IF([1]DRUM!F685="","",[1]DRUM!F685)</f>
        <v>1500</v>
      </c>
      <c r="J708" s="26">
        <f>IF([1]DRUM!G685="","",[1]DRUM!G685)</f>
        <v>1700</v>
      </c>
      <c r="K708" s="26">
        <f>IF([1]DRUM!H685="","",[1]DRUM!H685)</f>
        <v>1700</v>
      </c>
      <c r="L708" s="26" t="str">
        <f>IF([1]DRUM!I685="","",[1]DRUM!I685)</f>
        <v>Supported</v>
      </c>
      <c r="M708" s="26">
        <f>IF([1]DRUM!J685="","",
IF(AND([1]DRUM!K685="Wooden Drum",[1]DRUM!J685&gt;Max_WD_Capacity),Max_WD_Capacity,
[1]DRUM!J685))</f>
        <v>5500</v>
      </c>
      <c r="N708" s="26" t="str">
        <f>IF([1]DRUM!K685="","",[1]DRUM!K685)</f>
        <v>Wooden Drum</v>
      </c>
      <c r="O708" s="26">
        <f>IF([1]DRUM!L685="","",[1]DRUM!L685)</f>
        <v>660</v>
      </c>
      <c r="P708" s="26">
        <f>IF([1]DRUM!M685="","",[1]DRUM!M685)</f>
        <v>197</v>
      </c>
      <c r="Q708" s="26">
        <f>IF([1]DRUM!N685="","",[1]DRUM!N685)</f>
        <v>7.7607156020710359</v>
      </c>
      <c r="R708" s="26" t="str">
        <f t="shared" si="108"/>
        <v>Local</v>
      </c>
      <c r="S708" s="26">
        <f ca="1">IF(N708="",0,
IF(Knee_Application="YES",Knee_Width,IF(Knee_Application="NO",0,
IF(OR(Cable_Type="OH",SearchData("Conductor",Cable_Desc)),0,
IF(N708="Steel Drum",Knee_Width,
IF(N708="Plywood Drum",0,
IF(Country="UAE",0,
IF(AND(OR(SearchData("LSHF",Cable_Desc),SearchData("LSZH",Cable_Desc),SearchData("LS0H",Cable_Desc),SearchData("LSOH",Cable_Desc)),D.nom&gt;40),Knee_Width,
IF(AND(Country="Egypt",D.nom&gt;60),Knee_Width,
IF(AND(Country&lt;&gt;"Egypt",D.nom&gt;35),Knee_Width,
0))))))))))</f>
        <v>125</v>
      </c>
      <c r="T708" s="118">
        <f t="shared" ca="1" si="103"/>
        <v>11</v>
      </c>
      <c r="U708" s="118">
        <f t="shared" ca="1" si="104"/>
        <v>5</v>
      </c>
      <c r="V708" s="117">
        <f t="shared" ca="1" si="105"/>
        <v>338.3181128650848</v>
      </c>
      <c r="W708" s="64">
        <f t="shared" ca="1" si="106"/>
        <v>0</v>
      </c>
      <c r="X708" s="64">
        <f t="shared" ca="1" si="109"/>
        <v>1</v>
      </c>
      <c r="Y708" s="64">
        <f t="shared" ca="1" si="107"/>
        <v>1</v>
      </c>
      <c r="AM708" s="156"/>
    </row>
    <row r="709" spans="1:39">
      <c r="A709" s="12">
        <f t="shared" ca="1" si="100"/>
        <v>0</v>
      </c>
      <c r="B709" s="12" t="str">
        <f>IF([1]DRUM!A686="","",[1]DRUM!A686)</f>
        <v>Local</v>
      </c>
      <c r="C709" s="12">
        <f t="shared" ca="1" si="101"/>
        <v>1</v>
      </c>
      <c r="D709" s="155">
        <f t="shared" ca="1" si="102"/>
        <v>0</v>
      </c>
      <c r="E709" s="26" t="str">
        <f>IF([1]DRUM!B686="","",[1]DRUM!B686)</f>
        <v>WDB29006L</v>
      </c>
      <c r="F709" s="26">
        <f>IF([1]DRUM!C686="","",[1]DRUM!C686)</f>
        <v>2950</v>
      </c>
      <c r="G709" s="26">
        <f>IF([1]DRUM!D686="","",[1]DRUM!D686)</f>
        <v>2900</v>
      </c>
      <c r="H709" s="26">
        <f>IF([1]DRUM!E686="","",[1]DRUM!E686)</f>
        <v>1300</v>
      </c>
      <c r="I709" s="26">
        <f>IF([1]DRUM!F686="","",[1]DRUM!F686)</f>
        <v>1500</v>
      </c>
      <c r="J709" s="26">
        <f>IF([1]DRUM!G686="","",[1]DRUM!G686)</f>
        <v>1700</v>
      </c>
      <c r="K709" s="26">
        <f>IF([1]DRUM!H686="","",[1]DRUM!H686)</f>
        <v>1700</v>
      </c>
      <c r="L709" s="26" t="str">
        <f>IF([1]DRUM!I686="","",[1]DRUM!I686)</f>
        <v>Supported</v>
      </c>
      <c r="M709" s="26">
        <f>IF([1]DRUM!J686="","",
IF(AND([1]DRUM!K686="Wooden Drum",[1]DRUM!J686&gt;Max_WD_Capacity),Max_WD_Capacity,
[1]DRUM!J686))</f>
        <v>6000</v>
      </c>
      <c r="N709" s="26" t="str">
        <f>IF([1]DRUM!K686="","",[1]DRUM!K686)</f>
        <v>Wooden Drum</v>
      </c>
      <c r="O709" s="26">
        <f>IF([1]DRUM!L686="","",[1]DRUM!L686)</f>
        <v>632</v>
      </c>
      <c r="P709" s="26">
        <f>IF([1]DRUM!M686="","",[1]DRUM!M686)</f>
        <v>197</v>
      </c>
      <c r="Q709" s="26">
        <f>IF([1]DRUM!N686="","",[1]DRUM!N686)</f>
        <v>7.9168134870462792</v>
      </c>
      <c r="R709" s="26" t="str">
        <f t="shared" si="108"/>
        <v>Local</v>
      </c>
      <c r="S709" s="26">
        <f ca="1">IF(N709="",0,
IF(Knee_Application="YES",Knee_Width,IF(Knee_Application="NO",0,
IF(OR(Cable_Type="OH",SearchData("Conductor",Cable_Desc)),0,
IF(N709="Steel Drum",Knee_Width,
IF(N709="Plywood Drum",0,
IF(Country="UAE",0,
IF(AND(OR(SearchData("LSHF",Cable_Desc),SearchData("LSZH",Cable_Desc),SearchData("LS0H",Cable_Desc),SearchData("LSOH",Cable_Desc)),D.nom&gt;40),Knee_Width,
IF(AND(Country="Egypt",D.nom&gt;60),Knee_Width,
IF(AND(Country&lt;&gt;"Egypt",D.nom&gt;35),Knee_Width,
0))))))))))</f>
        <v>125</v>
      </c>
      <c r="T709" s="118">
        <f t="shared" ca="1" si="103"/>
        <v>11</v>
      </c>
      <c r="U709" s="118">
        <f t="shared" ca="1" si="104"/>
        <v>5</v>
      </c>
      <c r="V709" s="117">
        <f t="shared" ca="1" si="105"/>
        <v>329.67873306771287</v>
      </c>
      <c r="W709" s="64">
        <f t="shared" ca="1" si="106"/>
        <v>0</v>
      </c>
      <c r="X709" s="64">
        <f t="shared" ca="1" si="109"/>
        <v>1</v>
      </c>
      <c r="Y709" s="64">
        <f t="shared" ca="1" si="107"/>
        <v>1</v>
      </c>
      <c r="AM709" s="156"/>
    </row>
    <row r="710" spans="1:39">
      <c r="A710" s="12">
        <f t="shared" ca="1" si="100"/>
        <v>0</v>
      </c>
      <c r="B710" s="12" t="str">
        <f>IF([1]DRUM!A687="","",[1]DRUM!A687)</f>
        <v>Local</v>
      </c>
      <c r="C710" s="12">
        <f t="shared" ca="1" si="101"/>
        <v>1</v>
      </c>
      <c r="D710" s="155">
        <f t="shared" ca="1" si="102"/>
        <v>0</v>
      </c>
      <c r="E710" s="26" t="str">
        <f>IF([1]DRUM!B687="","",[1]DRUM!B687)</f>
        <v>WDB29002L</v>
      </c>
      <c r="F710" s="26">
        <f>IF([1]DRUM!C687="","",[1]DRUM!C687)</f>
        <v>2950</v>
      </c>
      <c r="G710" s="26">
        <f>IF([1]DRUM!D687="","",[1]DRUM!D687)</f>
        <v>2900</v>
      </c>
      <c r="H710" s="26">
        <f>IF([1]DRUM!E687="","",[1]DRUM!E687)</f>
        <v>1250</v>
      </c>
      <c r="I710" s="26">
        <f>IF([1]DRUM!F687="","",[1]DRUM!F687)</f>
        <v>1500</v>
      </c>
      <c r="J710" s="26">
        <f>IF([1]DRUM!G687="","",[1]DRUM!G687)</f>
        <v>1700</v>
      </c>
      <c r="K710" s="26">
        <f>IF([1]DRUM!H687="","",[1]DRUM!H687)</f>
        <v>1700</v>
      </c>
      <c r="L710" s="26" t="str">
        <f>IF([1]DRUM!I687="","",[1]DRUM!I687)</f>
        <v>Supported</v>
      </c>
      <c r="M710" s="26">
        <f>IF([1]DRUM!J687="","",
IF(AND([1]DRUM!K687="Wooden Drum",[1]DRUM!J687&gt;Max_WD_Capacity),Max_WD_Capacity,
[1]DRUM!J687))</f>
        <v>7000</v>
      </c>
      <c r="N710" s="26" t="str">
        <f>IF([1]DRUM!K687="","",[1]DRUM!K687)</f>
        <v>Wooden Drum</v>
      </c>
      <c r="O710" s="26">
        <f>IF([1]DRUM!L687="","",[1]DRUM!L687)</f>
        <v>480</v>
      </c>
      <c r="P710" s="26">
        <f>IF([1]DRUM!M687="","",[1]DRUM!M687)</f>
        <v>197</v>
      </c>
      <c r="Q710" s="26">
        <f>IF([1]DRUM!N687="","",[1]DRUM!N687)</f>
        <v>8.0670208857960422</v>
      </c>
      <c r="R710" s="26" t="str">
        <f t="shared" si="108"/>
        <v>Local</v>
      </c>
      <c r="S710" s="26">
        <f ca="1">IF(N710="",0,
IF(Knee_Application="YES",Knee_Width,IF(Knee_Application="NO",0,
IF(OR(Cable_Type="OH",SearchData("Conductor",Cable_Desc)),0,
IF(N710="Steel Drum",Knee_Width,
IF(N710="Plywood Drum",0,
IF(Country="UAE",0,
IF(AND(OR(SearchData("LSHF",Cable_Desc),SearchData("LSZH",Cable_Desc),SearchData("LS0H",Cable_Desc),SearchData("LSOH",Cable_Desc)),D.nom&gt;40),Knee_Width,
IF(AND(Country="Egypt",D.nom&gt;60),Knee_Width,
IF(AND(Country&lt;&gt;"Egypt",D.nom&gt;35),Knee_Width,
0))))))))))</f>
        <v>125</v>
      </c>
      <c r="T710" s="118">
        <f t="shared" ca="1" si="103"/>
        <v>11</v>
      </c>
      <c r="U710" s="118">
        <f t="shared" ca="1" si="104"/>
        <v>5</v>
      </c>
      <c r="V710" s="117">
        <f t="shared" ca="1" si="105"/>
        <v>321.03935327034094</v>
      </c>
      <c r="W710" s="64">
        <f t="shared" ca="1" si="106"/>
        <v>0</v>
      </c>
      <c r="X710" s="64">
        <f t="shared" ca="1" si="109"/>
        <v>1</v>
      </c>
      <c r="Y710" s="64">
        <f t="shared" ca="1" si="107"/>
        <v>1</v>
      </c>
      <c r="AM710" s="156"/>
    </row>
    <row r="711" spans="1:39">
      <c r="A711" s="12">
        <f t="shared" ca="1" si="100"/>
        <v>0</v>
      </c>
      <c r="B711" s="12" t="str">
        <f>IF([1]DRUM!A688="","",[1]DRUM!A688)</f>
        <v>Local</v>
      </c>
      <c r="C711" s="12">
        <f t="shared" ca="1" si="101"/>
        <v>1</v>
      </c>
      <c r="D711" s="155">
        <f t="shared" ca="1" si="102"/>
        <v>0</v>
      </c>
      <c r="E711" s="26" t="str">
        <f>IF([1]DRUM!B688="","",[1]DRUM!B688)</f>
        <v>WDB29001L</v>
      </c>
      <c r="F711" s="26">
        <f>IF([1]DRUM!C688="","",[1]DRUM!C688)</f>
        <v>2950</v>
      </c>
      <c r="G711" s="26">
        <f>IF([1]DRUM!D688="","",[1]DRUM!D688)</f>
        <v>2900</v>
      </c>
      <c r="H711" s="26">
        <f>IF([1]DRUM!E688="","",[1]DRUM!E688)</f>
        <v>1200</v>
      </c>
      <c r="I711" s="26">
        <f>IF([1]DRUM!F688="","",[1]DRUM!F688)</f>
        <v>1500</v>
      </c>
      <c r="J711" s="26">
        <f>IF([1]DRUM!G688="","",[1]DRUM!G688)</f>
        <v>1700</v>
      </c>
      <c r="K711" s="26">
        <f>IF([1]DRUM!H688="","",[1]DRUM!H688)</f>
        <v>1700</v>
      </c>
      <c r="L711" s="26" t="str">
        <f>IF([1]DRUM!I688="","",[1]DRUM!I688)</f>
        <v>Supported</v>
      </c>
      <c r="M711" s="26">
        <f>IF([1]DRUM!J688="","",
IF(AND([1]DRUM!K688="Wooden Drum",[1]DRUM!J688&gt;Max_WD_Capacity),Max_WD_Capacity,
[1]DRUM!J688))</f>
        <v>7000</v>
      </c>
      <c r="N711" s="26" t="str">
        <f>IF([1]DRUM!K688="","",[1]DRUM!K688)</f>
        <v>Wooden Drum</v>
      </c>
      <c r="O711" s="26">
        <f>IF([1]DRUM!L688="","",[1]DRUM!L688)</f>
        <v>820</v>
      </c>
      <c r="P711" s="26">
        <f>IF([1]DRUM!M688="","",[1]DRUM!M688)</f>
        <v>197</v>
      </c>
      <c r="Q711" s="26">
        <f>IF([1]DRUM!N688="","",[1]DRUM!N688)</f>
        <v>8.2113377983203204</v>
      </c>
      <c r="R711" s="26" t="str">
        <f t="shared" si="108"/>
        <v>Local</v>
      </c>
      <c r="S711" s="26">
        <f ca="1">IF(N711="",0,
IF(Knee_Application="YES",Knee_Width,IF(Knee_Application="NO",0,
IF(OR(Cable_Type="OH",SearchData("Conductor",Cable_Desc)),0,
IF(N711="Steel Drum",Knee_Width,
IF(N711="Plywood Drum",0,
IF(Country="UAE",0,
IF(AND(OR(SearchData("LSHF",Cable_Desc),SearchData("LSZH",Cable_Desc),SearchData("LS0H",Cable_Desc),SearchData("LSOH",Cable_Desc)),D.nom&gt;40),Knee_Width,
IF(AND(Country="Egypt",D.nom&gt;60),Knee_Width,
IF(AND(Country&lt;&gt;"Egypt",D.nom&gt;35),Knee_Width,
0))))))))))</f>
        <v>125</v>
      </c>
      <c r="T711" s="118">
        <f t="shared" ca="1" si="103"/>
        <v>11</v>
      </c>
      <c r="U711" s="118">
        <f t="shared" ca="1" si="104"/>
        <v>5</v>
      </c>
      <c r="V711" s="117">
        <f t="shared" ca="1" si="105"/>
        <v>312.39997347296901</v>
      </c>
      <c r="W711" s="64">
        <f t="shared" ca="1" si="106"/>
        <v>0</v>
      </c>
      <c r="X711" s="64">
        <f t="shared" ca="1" si="109"/>
        <v>1</v>
      </c>
      <c r="Y711" s="64">
        <f t="shared" ca="1" si="107"/>
        <v>1</v>
      </c>
      <c r="AM711" s="156"/>
    </row>
    <row r="712" spans="1:39">
      <c r="A712" s="12">
        <f t="shared" ca="1" si="100"/>
        <v>0</v>
      </c>
      <c r="B712" s="12" t="str">
        <f>IF([1]DRUM!A689="","",[1]DRUM!A689)</f>
        <v>Local</v>
      </c>
      <c r="C712" s="12">
        <f t="shared" ca="1" si="101"/>
        <v>1</v>
      </c>
      <c r="D712" s="155">
        <f t="shared" ca="1" si="102"/>
        <v>0</v>
      </c>
      <c r="E712" s="26" t="str">
        <f>IF([1]DRUM!B689="","",[1]DRUM!B689)</f>
        <v>WDB29007L</v>
      </c>
      <c r="F712" s="26">
        <f>IF([1]DRUM!C689="","",[1]DRUM!C689)</f>
        <v>2950</v>
      </c>
      <c r="G712" s="26">
        <f>IF([1]DRUM!D689="","",[1]DRUM!D689)</f>
        <v>2900</v>
      </c>
      <c r="H712" s="26">
        <f>IF([1]DRUM!E689="","",[1]DRUM!E689)</f>
        <v>1200</v>
      </c>
      <c r="I712" s="26">
        <f>IF([1]DRUM!F689="","",[1]DRUM!F689)</f>
        <v>1500</v>
      </c>
      <c r="J712" s="26">
        <f>IF([1]DRUM!G689="","",[1]DRUM!G689)</f>
        <v>1700</v>
      </c>
      <c r="K712" s="26">
        <f>IF([1]DRUM!H689="","",[1]DRUM!H689)</f>
        <v>1700</v>
      </c>
      <c r="L712" s="26" t="str">
        <f>IF([1]DRUM!I689="","",[1]DRUM!I689)</f>
        <v>Supported</v>
      </c>
      <c r="M712" s="26">
        <f>IF([1]DRUM!J689="","",
IF(AND([1]DRUM!K689="Wooden Drum",[1]DRUM!J689&gt;Max_WD_Capacity),Max_WD_Capacity,
[1]DRUM!J689))</f>
        <v>8000</v>
      </c>
      <c r="N712" s="26" t="str">
        <f>IF([1]DRUM!K689="","",[1]DRUM!K689)</f>
        <v>Wooden Drum</v>
      </c>
      <c r="O712" s="26">
        <f>IF([1]DRUM!L689="","",[1]DRUM!L689)</f>
        <v>680</v>
      </c>
      <c r="P712" s="26">
        <f>IF([1]DRUM!M689="","",[1]DRUM!M689)</f>
        <v>197</v>
      </c>
      <c r="Q712" s="26">
        <f>IF([1]DRUM!N689="","",[1]DRUM!N689)</f>
        <v>8.2113377983203204</v>
      </c>
      <c r="R712" s="26" t="str">
        <f t="shared" si="108"/>
        <v>Local</v>
      </c>
      <c r="S712" s="26">
        <f ca="1">IF(N712="",0,
IF(Knee_Application="YES",Knee_Width,IF(Knee_Application="NO",0,
IF(OR(Cable_Type="OH",SearchData("Conductor",Cable_Desc)),0,
IF(N712="Steel Drum",Knee_Width,
IF(N712="Plywood Drum",0,
IF(Country="UAE",0,
IF(AND(OR(SearchData("LSHF",Cable_Desc),SearchData("LSZH",Cable_Desc),SearchData("LS0H",Cable_Desc),SearchData("LSOH",Cable_Desc)),D.nom&gt;40),Knee_Width,
IF(AND(Country="Egypt",D.nom&gt;60),Knee_Width,
IF(AND(Country&lt;&gt;"Egypt",D.nom&gt;35),Knee_Width,
0))))))))))</f>
        <v>125</v>
      </c>
      <c r="T712" s="118">
        <f t="shared" ca="1" si="103"/>
        <v>11</v>
      </c>
      <c r="U712" s="118">
        <f t="shared" ca="1" si="104"/>
        <v>5</v>
      </c>
      <c r="V712" s="117">
        <f t="shared" ca="1" si="105"/>
        <v>312.39997347296901</v>
      </c>
      <c r="W712" s="64">
        <f t="shared" ca="1" si="106"/>
        <v>0</v>
      </c>
      <c r="X712" s="64">
        <f t="shared" ca="1" si="109"/>
        <v>1</v>
      </c>
      <c r="Y712" s="64">
        <f t="shared" ca="1" si="107"/>
        <v>1</v>
      </c>
      <c r="AM712" s="156"/>
    </row>
    <row r="713" spans="1:39">
      <c r="A713" s="12">
        <f t="shared" ca="1" si="100"/>
        <v>0</v>
      </c>
      <c r="B713" s="12" t="str">
        <f>IF([1]DRUM!A690="","",[1]DRUM!A690)</f>
        <v>Local</v>
      </c>
      <c r="C713" s="12">
        <f t="shared" ca="1" si="101"/>
        <v>1</v>
      </c>
      <c r="D713" s="155">
        <f t="shared" ca="1" si="102"/>
        <v>0</v>
      </c>
      <c r="E713" s="26" t="str">
        <f>IF([1]DRUM!B690="","",[1]DRUM!B690)</f>
        <v>WDB29502L</v>
      </c>
      <c r="F713" s="26">
        <f>IF([1]DRUM!C690="","",[1]DRUM!C690)</f>
        <v>3000</v>
      </c>
      <c r="G713" s="26">
        <f>IF([1]DRUM!D690="","",[1]DRUM!D690)</f>
        <v>2950</v>
      </c>
      <c r="H713" s="26">
        <f>IF([1]DRUM!E690="","",[1]DRUM!E690)</f>
        <v>1350</v>
      </c>
      <c r="I713" s="26">
        <f>IF([1]DRUM!F690="","",[1]DRUM!F690)</f>
        <v>1500</v>
      </c>
      <c r="J713" s="26">
        <f>IF([1]DRUM!G690="","",[1]DRUM!G690)</f>
        <v>1700</v>
      </c>
      <c r="K713" s="26">
        <f>IF([1]DRUM!H690="","",[1]DRUM!H690)</f>
        <v>1700</v>
      </c>
      <c r="L713" s="26" t="str">
        <f>IF([1]DRUM!I690="","",[1]DRUM!I690)</f>
        <v>Supported</v>
      </c>
      <c r="M713" s="26">
        <f>IF([1]DRUM!J690="","",
IF(AND([1]DRUM!K690="Wooden Drum",[1]DRUM!J690&gt;Max_WD_Capacity),Max_WD_Capacity,
[1]DRUM!J690))</f>
        <v>6000</v>
      </c>
      <c r="N713" s="26" t="str">
        <f>IF([1]DRUM!K690="","",[1]DRUM!K690)</f>
        <v>Wooden Drum</v>
      </c>
      <c r="O713" s="26">
        <f>IF([1]DRUM!L690="","",[1]DRUM!L690)</f>
        <v>660</v>
      </c>
      <c r="P713" s="26">
        <f>IF([1]DRUM!M690="","",[1]DRUM!M690)</f>
        <v>200</v>
      </c>
      <c r="Q713" s="26">
        <f>IF([1]DRUM!N690="","",[1]DRUM!N690)</f>
        <v>8.1053090462616666</v>
      </c>
      <c r="R713" s="26" t="str">
        <f t="shared" si="108"/>
        <v>Local</v>
      </c>
      <c r="S713" s="26">
        <f ca="1">IF(N713="",0,
IF(Knee_Application="YES",Knee_Width,IF(Knee_Application="NO",0,
IF(OR(Cable_Type="OH",SearchData("Conductor",Cable_Desc)),0,
IF(N713="Steel Drum",Knee_Width,
IF(N713="Plywood Drum",0,
IF(Country="UAE",0,
IF(AND(OR(SearchData("LSHF",Cable_Desc),SearchData("LSZH",Cable_Desc),SearchData("LS0H",Cable_Desc),SearchData("LSOH",Cable_Desc)),D.nom&gt;40),Knee_Width,
IF(AND(Country="Egypt",D.nom&gt;60),Knee_Width,
IF(AND(Country&lt;&gt;"Egypt",D.nom&gt;35),Knee_Width,
0))))))))))</f>
        <v>125</v>
      </c>
      <c r="T713" s="118">
        <f t="shared" ca="1" si="103"/>
        <v>11</v>
      </c>
      <c r="U713" s="118">
        <f t="shared" ca="1" si="104"/>
        <v>5</v>
      </c>
      <c r="V713" s="117">
        <f t="shared" ca="1" si="105"/>
        <v>338.3181128650848</v>
      </c>
      <c r="W713" s="64">
        <f t="shared" ca="1" si="106"/>
        <v>0</v>
      </c>
      <c r="X713" s="64">
        <f t="shared" ca="1" si="109"/>
        <v>1</v>
      </c>
      <c r="Y713" s="64">
        <f t="shared" ca="1" si="107"/>
        <v>1</v>
      </c>
      <c r="AM713" s="156"/>
    </row>
    <row r="714" spans="1:39">
      <c r="A714" s="12">
        <f t="shared" ca="1" si="100"/>
        <v>0</v>
      </c>
      <c r="B714" s="12" t="str">
        <f>IF([1]DRUM!A691="","",[1]DRUM!A691)</f>
        <v>Local</v>
      </c>
      <c r="C714" s="12">
        <f t="shared" ca="1" si="101"/>
        <v>1</v>
      </c>
      <c r="D714" s="155">
        <f t="shared" ca="1" si="102"/>
        <v>0</v>
      </c>
      <c r="E714" s="26" t="str">
        <f>IF([1]DRUM!B691="","",[1]DRUM!B691)</f>
        <v>WDB29501L</v>
      </c>
      <c r="F714" s="26">
        <f>IF([1]DRUM!C691="","",[1]DRUM!C691)</f>
        <v>3000</v>
      </c>
      <c r="G714" s="26">
        <f>IF([1]DRUM!D691="","",[1]DRUM!D691)</f>
        <v>2950</v>
      </c>
      <c r="H714" s="26">
        <f>IF([1]DRUM!E691="","",[1]DRUM!E691)</f>
        <v>1200</v>
      </c>
      <c r="I714" s="26">
        <f>IF([1]DRUM!F691="","",[1]DRUM!F691)</f>
        <v>1500</v>
      </c>
      <c r="J714" s="26">
        <f>IF([1]DRUM!G691="","",[1]DRUM!G691)</f>
        <v>1700</v>
      </c>
      <c r="K714" s="26">
        <f>IF([1]DRUM!H691="","",[1]DRUM!H691)</f>
        <v>1700</v>
      </c>
      <c r="L714" s="26" t="str">
        <f>IF([1]DRUM!I691="","",[1]DRUM!I691)</f>
        <v>Supported</v>
      </c>
      <c r="M714" s="26">
        <f>IF([1]DRUM!J691="","",
IF(AND([1]DRUM!K691="Wooden Drum",[1]DRUM!J691&gt;Max_WD_Capacity),Max_WD_Capacity,
[1]DRUM!J691))</f>
        <v>6000</v>
      </c>
      <c r="N714" s="26" t="str">
        <f>IF([1]DRUM!K691="","",[1]DRUM!K691)</f>
        <v>Wooden Drum</v>
      </c>
      <c r="O714" s="26">
        <f>IF([1]DRUM!L691="","",[1]DRUM!L691)</f>
        <v>650</v>
      </c>
      <c r="P714" s="26">
        <f>IF([1]DRUM!M691="","",[1]DRUM!M691)</f>
        <v>200</v>
      </c>
      <c r="Q714" s="26">
        <f>IF([1]DRUM!N691="","",[1]DRUM!N691)</f>
        <v>8.5559312425109528</v>
      </c>
      <c r="R714" s="26" t="str">
        <f t="shared" si="108"/>
        <v>Local</v>
      </c>
      <c r="S714" s="26">
        <f ca="1">IF(N714="",0,
IF(Knee_Application="YES",Knee_Width,IF(Knee_Application="NO",0,
IF(OR(Cable_Type="OH",SearchData("Conductor",Cable_Desc)),0,
IF(N714="Steel Drum",Knee_Width,
IF(N714="Plywood Drum",0,
IF(Country="UAE",0,
IF(AND(OR(SearchData("LSHF",Cable_Desc),SearchData("LSZH",Cable_Desc),SearchData("LS0H",Cable_Desc),SearchData("LSOH",Cable_Desc)),D.nom&gt;40),Knee_Width,
IF(AND(Country="Egypt",D.nom&gt;60),Knee_Width,
IF(AND(Country&lt;&gt;"Egypt",D.nom&gt;35),Knee_Width,
0))))))))))</f>
        <v>125</v>
      </c>
      <c r="T714" s="118">
        <f t="shared" ca="1" si="103"/>
        <v>11</v>
      </c>
      <c r="U714" s="118">
        <f t="shared" ca="1" si="104"/>
        <v>6</v>
      </c>
      <c r="V714" s="117">
        <f t="shared" ca="1" si="105"/>
        <v>400.093134168213</v>
      </c>
      <c r="W714" s="64">
        <f t="shared" ca="1" si="106"/>
        <v>0</v>
      </c>
      <c r="X714" s="64">
        <f t="shared" ca="1" si="109"/>
        <v>1</v>
      </c>
      <c r="Y714" s="64">
        <f t="shared" ca="1" si="107"/>
        <v>1</v>
      </c>
      <c r="AM714" s="156"/>
    </row>
    <row r="715" spans="1:39">
      <c r="A715" s="12">
        <f t="shared" ca="1" si="100"/>
        <v>1</v>
      </c>
      <c r="B715" s="12" t="str">
        <f>IF([1]DRUM!A692="","",[1]DRUM!A692)</f>
        <v>Local</v>
      </c>
      <c r="C715" s="12">
        <f t="shared" ca="1" si="101"/>
        <v>1</v>
      </c>
      <c r="D715" s="155">
        <f t="shared" ca="1" si="102"/>
        <v>1</v>
      </c>
      <c r="E715" s="26" t="str">
        <f>IF([1]DRUM!B692="","",[1]DRUM!B692)</f>
        <v>WDB29500L</v>
      </c>
      <c r="F715" s="26">
        <f>IF([1]DRUM!C692="","",[1]DRUM!C692)</f>
        <v>3000</v>
      </c>
      <c r="G715" s="26">
        <f>IF([1]DRUM!D692="","",[1]DRUM!D692)</f>
        <v>2950</v>
      </c>
      <c r="H715" s="26">
        <f>IF([1]DRUM!E692="","",[1]DRUM!E692)</f>
        <v>1450</v>
      </c>
      <c r="I715" s="26">
        <f>IF([1]DRUM!F692="","",[1]DRUM!F692)</f>
        <v>1550</v>
      </c>
      <c r="J715" s="26">
        <f>IF([1]DRUM!G692="","",[1]DRUM!G692)</f>
        <v>1750</v>
      </c>
      <c r="K715" s="26">
        <f>IF([1]DRUM!H692="","",[1]DRUM!H692)</f>
        <v>1750</v>
      </c>
      <c r="L715" s="26" t="str">
        <f>IF([1]DRUM!I692="","",[1]DRUM!I692)</f>
        <v>Supported</v>
      </c>
      <c r="M715" s="26">
        <f>IF([1]DRUM!J692="","",
IF(AND([1]DRUM!K692="Wooden Drum",[1]DRUM!J692&gt;Max_WD_Capacity),Max_WD_Capacity,
[1]DRUM!J692))</f>
        <v>7500</v>
      </c>
      <c r="N715" s="26" t="str">
        <f>IF([1]DRUM!K692="","",[1]DRUM!K692)</f>
        <v>Wooden Drum</v>
      </c>
      <c r="O715" s="26">
        <f>IF([1]DRUM!L692="","",[1]DRUM!L692)</f>
        <v>800</v>
      </c>
      <c r="P715" s="26">
        <f>IF([1]DRUM!M692="","",[1]DRUM!M692)</f>
        <v>206</v>
      </c>
      <c r="Q715" s="26">
        <f>IF([1]DRUM!N692="","",[1]DRUM!N692)</f>
        <v>8.0346232115558962</v>
      </c>
      <c r="R715" s="26" t="str">
        <f t="shared" si="108"/>
        <v>Local</v>
      </c>
      <c r="S715" s="26">
        <f ca="1">IF(N715="",0,
IF(Knee_Application="YES",Knee_Width,IF(Knee_Application="NO",0,
IF(OR(Cable_Type="OH",SearchData("Conductor",Cable_Desc)),0,
IF(N715="Steel Drum",Knee_Width,
IF(N715="Plywood Drum",0,
IF(Country="UAE",0,
IF(AND(OR(SearchData("LSHF",Cable_Desc),SearchData("LSZH",Cable_Desc),SearchData("LS0H",Cable_Desc),SearchData("LSOH",Cable_Desc)),D.nom&gt;40),Knee_Width,
IF(AND(Country="Egypt",D.nom&gt;60),Knee_Width,
IF(AND(Country&lt;&gt;"Egypt",D.nom&gt;35),Knee_Width,
0))))))))))</f>
        <v>125</v>
      </c>
      <c r="T715" s="118">
        <f t="shared" ca="1" si="103"/>
        <v>11</v>
      </c>
      <c r="U715" s="118">
        <f t="shared" ca="1" si="104"/>
        <v>5</v>
      </c>
      <c r="V715" s="117">
        <f t="shared" ca="1" si="105"/>
        <v>355.5968724598286</v>
      </c>
      <c r="W715" s="64">
        <f t="shared" ca="1" si="106"/>
        <v>1</v>
      </c>
      <c r="X715" s="64">
        <f t="shared" ca="1" si="109"/>
        <v>1</v>
      </c>
      <c r="Y715" s="64">
        <f t="shared" ca="1" si="107"/>
        <v>1</v>
      </c>
      <c r="AM715" s="156"/>
    </row>
    <row r="716" spans="1:39">
      <c r="A716" s="12">
        <f t="shared" ca="1" si="100"/>
        <v>0</v>
      </c>
      <c r="B716" s="12" t="str">
        <f>IF([1]DRUM!A693="","",[1]DRUM!A693)</f>
        <v>MOE - Iraq</v>
      </c>
      <c r="C716" s="12">
        <f t="shared" ca="1" si="101"/>
        <v>0</v>
      </c>
      <c r="D716" s="155">
        <f t="shared" ca="1" si="102"/>
        <v>0</v>
      </c>
      <c r="E716" s="26" t="str">
        <f>IF([1]DRUM!B693="","",[1]DRUM!B693)</f>
        <v>WDB070006</v>
      </c>
      <c r="F716" s="26">
        <f>IF([1]DRUM!C693="","",[1]DRUM!C693)</f>
        <v>750</v>
      </c>
      <c r="G716" s="26">
        <f>IF([1]DRUM!D693="","",[1]DRUM!D693)</f>
        <v>700</v>
      </c>
      <c r="H716" s="26">
        <f>IF([1]DRUM!E693="","",[1]DRUM!E693)</f>
        <v>500</v>
      </c>
      <c r="I716" s="26">
        <f>IF([1]DRUM!F693="","",[1]DRUM!F693)</f>
        <v>630</v>
      </c>
      <c r="J716" s="26">
        <f>IF([1]DRUM!G693="","",[1]DRUM!G693)</f>
        <v>750</v>
      </c>
      <c r="K716" s="26">
        <f>IF([1]DRUM!H693="","",[1]DRUM!H693)</f>
        <v>750</v>
      </c>
      <c r="L716" s="26" t="str">
        <f>IF([1]DRUM!I693="","",[1]DRUM!I693)</f>
        <v/>
      </c>
      <c r="M716" s="26">
        <f>IF([1]DRUM!J693="","",
IF(AND([1]DRUM!K693="Wooden Drum",[1]DRUM!J693&gt;Max_WD_Capacity),Max_WD_Capacity,
[1]DRUM!J693))</f>
        <v>500</v>
      </c>
      <c r="N716" s="26" t="str">
        <f>IF([1]DRUM!K693="","",[1]DRUM!K693)</f>
        <v>Wooden Drum</v>
      </c>
      <c r="O716" s="26">
        <f>IF([1]DRUM!L693="","",[1]DRUM!L693)</f>
        <v>41</v>
      </c>
      <c r="P716" s="26">
        <f>IF([1]DRUM!M693="","",[1]DRUM!M693)</f>
        <v>22</v>
      </c>
      <c r="Q716" s="26">
        <f>IF([1]DRUM!N693="","",[1]DRUM!N693)</f>
        <v>0.11875220230569418</v>
      </c>
      <c r="R716" s="26" t="str">
        <f t="shared" si="108"/>
        <v>MOE - Iraq</v>
      </c>
      <c r="S716" s="26">
        <f ca="1">IF(N716="",0,
IF(Knee_Application="YES",Knee_Width,IF(Knee_Application="NO",0,
IF(OR(Cable_Type="OH",SearchData("Conductor",Cable_Desc)),0,
IF(N716="Steel Drum",Knee_Width,
IF(N716="Plywood Drum",0,
IF(Country="UAE",0,
IF(AND(OR(SearchData("LSHF",Cable_Desc),SearchData("LSZH",Cable_Desc),SearchData("LS0H",Cable_Desc),SearchData("LSOH",Cable_Desc)),D.nom&gt;40),Knee_Width,
IF(AND(Country="Egypt",D.nom&gt;60),Knee_Width,
IF(AND(Country&lt;&gt;"Egypt",D.nom&gt;35),Knee_Width,
0))))))))))</f>
        <v>125</v>
      </c>
      <c r="T716" s="118">
        <f t="shared" ca="1" si="103"/>
        <v>4</v>
      </c>
      <c r="U716" s="118">
        <f t="shared" ca="1" si="104"/>
        <v>0</v>
      </c>
      <c r="V716" s="117">
        <f t="shared" ca="1" si="105"/>
        <v>0</v>
      </c>
      <c r="W716" s="64">
        <f t="shared" ca="1" si="106"/>
        <v>0</v>
      </c>
      <c r="X716" s="64">
        <f t="shared" ca="1" si="109"/>
        <v>0</v>
      </c>
      <c r="Y716" s="64">
        <f t="shared" ca="1" si="107"/>
        <v>0</v>
      </c>
      <c r="AM716" s="156"/>
    </row>
    <row r="717" spans="1:39">
      <c r="A717" s="12">
        <f t="shared" ca="1" si="100"/>
        <v>0</v>
      </c>
      <c r="B717" s="12" t="str">
        <f>IF([1]DRUM!A694="","",[1]DRUM!A694)</f>
        <v>MOE - Iraq</v>
      </c>
      <c r="C717" s="12">
        <f t="shared" ca="1" si="101"/>
        <v>0</v>
      </c>
      <c r="D717" s="155">
        <f t="shared" ca="1" si="102"/>
        <v>0</v>
      </c>
      <c r="E717" s="26" t="str">
        <f>IF([1]DRUM!B694="","",[1]DRUM!B694)</f>
        <v>WDB080015</v>
      </c>
      <c r="F717" s="26">
        <f>IF([1]DRUM!C694="","",[1]DRUM!C694)</f>
        <v>850</v>
      </c>
      <c r="G717" s="26">
        <f>IF([1]DRUM!D694="","",[1]DRUM!D694)</f>
        <v>800</v>
      </c>
      <c r="H717" s="26">
        <f>IF([1]DRUM!E694="","",[1]DRUM!E694)</f>
        <v>500</v>
      </c>
      <c r="I717" s="26">
        <f>IF([1]DRUM!F694="","",[1]DRUM!F694)</f>
        <v>630</v>
      </c>
      <c r="J717" s="26">
        <f>IF([1]DRUM!G694="","",[1]DRUM!G694)</f>
        <v>750</v>
      </c>
      <c r="K717" s="26">
        <f>IF([1]DRUM!H694="","",[1]DRUM!H694)</f>
        <v>750</v>
      </c>
      <c r="L717" s="26" t="str">
        <f>IF([1]DRUM!I694="","",[1]DRUM!I694)</f>
        <v/>
      </c>
      <c r="M717" s="26">
        <f>IF([1]DRUM!J694="","",
IF(AND([1]DRUM!K694="Wooden Drum",[1]DRUM!J694&gt;Max_WD_Capacity),Max_WD_Capacity,
[1]DRUM!J694))</f>
        <v>250</v>
      </c>
      <c r="N717" s="26" t="str">
        <f>IF([1]DRUM!K694="","",[1]DRUM!K694)</f>
        <v>Wooden Drum</v>
      </c>
      <c r="O717" s="26">
        <f>IF([1]DRUM!L694="","",[1]DRUM!L694)</f>
        <v>36</v>
      </c>
      <c r="P717" s="26">
        <f>IF([1]DRUM!M694="","",[1]DRUM!M694)</f>
        <v>25</v>
      </c>
      <c r="Q717" s="26">
        <f>IF([1]DRUM!N694="","",[1]DRUM!N694)</f>
        <v>0.19297232874675305</v>
      </c>
      <c r="R717" s="26" t="str">
        <f t="shared" si="108"/>
        <v>MOE - Iraq</v>
      </c>
      <c r="S717" s="26">
        <f ca="1">IF(N717="",0,
IF(Knee_Application="YES",Knee_Width,IF(Knee_Application="NO",0,
IF(OR(Cable_Type="OH",SearchData("Conductor",Cable_Desc)),0,
IF(N717="Steel Drum",Knee_Width,
IF(N717="Plywood Drum",0,
IF(Country="UAE",0,
IF(AND(OR(SearchData("LSHF",Cable_Desc),SearchData("LSZH",Cable_Desc),SearchData("LS0H",Cable_Desc),SearchData("LSOH",Cable_Desc)),D.nom&gt;40),Knee_Width,
IF(AND(Country="Egypt",D.nom&gt;60),Knee_Width,
IF(AND(Country&lt;&gt;"Egypt",D.nom&gt;35),Knee_Width,
0))))))))))</f>
        <v>125</v>
      </c>
      <c r="T717" s="118">
        <f t="shared" ca="1" si="103"/>
        <v>4</v>
      </c>
      <c r="U717" s="118">
        <f t="shared" ca="1" si="104"/>
        <v>0</v>
      </c>
      <c r="V717" s="117">
        <f t="shared" ca="1" si="105"/>
        <v>0</v>
      </c>
      <c r="W717" s="64">
        <f t="shared" ca="1" si="106"/>
        <v>0</v>
      </c>
      <c r="X717" s="64">
        <f t="shared" ca="1" si="109"/>
        <v>0</v>
      </c>
      <c r="Y717" s="64">
        <f t="shared" ca="1" si="107"/>
        <v>0</v>
      </c>
      <c r="AM717" s="156"/>
    </row>
    <row r="718" spans="1:39">
      <c r="A718" s="12">
        <f t="shared" ca="1" si="100"/>
        <v>0</v>
      </c>
      <c r="B718" s="12" t="str">
        <f>IF([1]DRUM!A695="","",[1]DRUM!A695)</f>
        <v>MOE - Iraq</v>
      </c>
      <c r="C718" s="12">
        <f t="shared" ca="1" si="101"/>
        <v>0</v>
      </c>
      <c r="D718" s="155">
        <f t="shared" ca="1" si="102"/>
        <v>0</v>
      </c>
      <c r="E718" s="26" t="str">
        <f>IF([1]DRUM!B695="","",[1]DRUM!B695)</f>
        <v>WDB080012</v>
      </c>
      <c r="F718" s="26">
        <f>IF([1]DRUM!C695="","",[1]DRUM!C695)</f>
        <v>850</v>
      </c>
      <c r="G718" s="26">
        <f>IF([1]DRUM!D695="","",[1]DRUM!D695)</f>
        <v>800</v>
      </c>
      <c r="H718" s="26">
        <f>IF([1]DRUM!E695="","",[1]DRUM!E695)</f>
        <v>500</v>
      </c>
      <c r="I718" s="26">
        <f>IF([1]DRUM!F695="","",[1]DRUM!F695)</f>
        <v>630</v>
      </c>
      <c r="J718" s="26">
        <f>IF([1]DRUM!G695="","",[1]DRUM!G695)</f>
        <v>750</v>
      </c>
      <c r="K718" s="26">
        <f>IF([1]DRUM!H695="","",[1]DRUM!H695)</f>
        <v>750</v>
      </c>
      <c r="L718" s="26" t="str">
        <f>IF([1]DRUM!I695="","",[1]DRUM!I695)</f>
        <v/>
      </c>
      <c r="M718" s="26">
        <f>IF([1]DRUM!J695="","",
IF(AND([1]DRUM!K695="Wooden Drum",[1]DRUM!J695&gt;Max_WD_Capacity),Max_WD_Capacity,
[1]DRUM!J695))</f>
        <v>500</v>
      </c>
      <c r="N718" s="26" t="str">
        <f>IF([1]DRUM!K695="","",[1]DRUM!K695)</f>
        <v>Wooden Drum</v>
      </c>
      <c r="O718" s="26">
        <f>IF([1]DRUM!L695="","",[1]DRUM!L695)</f>
        <v>46</v>
      </c>
      <c r="P718" s="26">
        <f>IF([1]DRUM!M695="","",[1]DRUM!M695)</f>
        <v>25</v>
      </c>
      <c r="Q718" s="26">
        <f>IF([1]DRUM!N695="","",[1]DRUM!N695)</f>
        <v>0.19297232874675305</v>
      </c>
      <c r="R718" s="26" t="str">
        <f t="shared" si="108"/>
        <v>MOE - Iraq</v>
      </c>
      <c r="S718" s="26">
        <f ca="1">IF(N718="",0,
IF(Knee_Application="YES",Knee_Width,IF(Knee_Application="NO",0,
IF(OR(Cable_Type="OH",SearchData("Conductor",Cable_Desc)),0,
IF(N718="Steel Drum",Knee_Width,
IF(N718="Plywood Drum",0,
IF(Country="UAE",0,
IF(AND(OR(SearchData("LSHF",Cable_Desc),SearchData("LSZH",Cable_Desc),SearchData("LS0H",Cable_Desc),SearchData("LSOH",Cable_Desc)),D.nom&gt;40),Knee_Width,
IF(AND(Country="Egypt",D.nom&gt;60),Knee_Width,
IF(AND(Country&lt;&gt;"Egypt",D.nom&gt;35),Knee_Width,
0))))))))))</f>
        <v>125</v>
      </c>
      <c r="T718" s="118">
        <f t="shared" ca="1" si="103"/>
        <v>4</v>
      </c>
      <c r="U718" s="118">
        <f t="shared" ca="1" si="104"/>
        <v>0</v>
      </c>
      <c r="V718" s="117">
        <f t="shared" ca="1" si="105"/>
        <v>0</v>
      </c>
      <c r="W718" s="64">
        <f t="shared" ca="1" si="106"/>
        <v>0</v>
      </c>
      <c r="X718" s="64">
        <f t="shared" ca="1" si="109"/>
        <v>0</v>
      </c>
      <c r="Y718" s="64">
        <f t="shared" ca="1" si="107"/>
        <v>0</v>
      </c>
      <c r="AM718" s="156"/>
    </row>
    <row r="719" spans="1:39">
      <c r="A719" s="12">
        <f t="shared" ca="1" si="100"/>
        <v>0</v>
      </c>
      <c r="B719" s="12" t="str">
        <f>IF([1]DRUM!A696="","",[1]DRUM!A696)</f>
        <v>MOE - Iraq</v>
      </c>
      <c r="C719" s="12">
        <f t="shared" ca="1" si="101"/>
        <v>0</v>
      </c>
      <c r="D719" s="155">
        <f t="shared" ca="1" si="102"/>
        <v>0</v>
      </c>
      <c r="E719" s="26" t="str">
        <f>IF([1]DRUM!B696="","",[1]DRUM!B696)</f>
        <v>WDB090017</v>
      </c>
      <c r="F719" s="26">
        <f>IF([1]DRUM!C696="","",[1]DRUM!C696)</f>
        <v>950</v>
      </c>
      <c r="G719" s="26">
        <f>IF([1]DRUM!D696="","",[1]DRUM!D696)</f>
        <v>900</v>
      </c>
      <c r="H719" s="26">
        <f>IF([1]DRUM!E696="","",[1]DRUM!E696)</f>
        <v>500</v>
      </c>
      <c r="I719" s="26">
        <f>IF([1]DRUM!F696="","",[1]DRUM!F696)</f>
        <v>590</v>
      </c>
      <c r="J719" s="26">
        <f>IF([1]DRUM!G696="","",[1]DRUM!G696)</f>
        <v>750</v>
      </c>
      <c r="K719" s="26">
        <f>IF([1]DRUM!H696="","",[1]DRUM!H696)</f>
        <v>750</v>
      </c>
      <c r="L719" s="26" t="str">
        <f>IF([1]DRUM!I696="","",[1]DRUM!I696)</f>
        <v/>
      </c>
      <c r="M719" s="26">
        <f>IF([1]DRUM!J696="","",
IF(AND([1]DRUM!K696="Wooden Drum",[1]DRUM!J696&gt;Max_WD_Capacity),Max_WD_Capacity,
[1]DRUM!J696))</f>
        <v>500</v>
      </c>
      <c r="N719" s="26" t="str">
        <f>IF([1]DRUM!K696="","",[1]DRUM!K696)</f>
        <v>Wooden Drum</v>
      </c>
      <c r="O719" s="26">
        <f>IF([1]DRUM!L696="","",[1]DRUM!L696)</f>
        <v>44</v>
      </c>
      <c r="P719" s="26">
        <f>IF([1]DRUM!M696="","",[1]DRUM!M696)</f>
        <v>28</v>
      </c>
      <c r="Q719" s="26">
        <f>IF([1]DRUM!N696="","",[1]DRUM!N696)</f>
        <v>0.2594955531865169</v>
      </c>
      <c r="R719" s="26" t="str">
        <f t="shared" si="108"/>
        <v>MOE - Iraq</v>
      </c>
      <c r="S719" s="26">
        <f ca="1">IF(N719="",0,
IF(Knee_Application="YES",Knee_Width,IF(Knee_Application="NO",0,
IF(OR(Cable_Type="OH",SearchData("Conductor",Cable_Desc)),0,
IF(N719="Steel Drum",Knee_Width,
IF(N719="Plywood Drum",0,
IF(Country="UAE",0,
IF(AND(OR(SearchData("LSHF",Cable_Desc),SearchData("LSZH",Cable_Desc),SearchData("LS0H",Cable_Desc),SearchData("LSOH",Cable_Desc)),D.nom&gt;40),Knee_Width,
IF(AND(Country="Egypt",D.nom&gt;60),Knee_Width,
IF(AND(Country&lt;&gt;"Egypt",D.nom&gt;35),Knee_Width,
0))))))))))</f>
        <v>125</v>
      </c>
      <c r="T719" s="118">
        <f t="shared" ca="1" si="103"/>
        <v>3</v>
      </c>
      <c r="U719" s="118">
        <f t="shared" ca="1" si="104"/>
        <v>0</v>
      </c>
      <c r="V719" s="117">
        <f t="shared" ca="1" si="105"/>
        <v>0</v>
      </c>
      <c r="W719" s="64">
        <f t="shared" ca="1" si="106"/>
        <v>0</v>
      </c>
      <c r="X719" s="64">
        <f t="shared" ca="1" si="109"/>
        <v>0</v>
      </c>
      <c r="Y719" s="64">
        <f t="shared" ca="1" si="107"/>
        <v>0</v>
      </c>
      <c r="AM719" s="156"/>
    </row>
    <row r="720" spans="1:39">
      <c r="A720" s="12">
        <f t="shared" ca="1" si="100"/>
        <v>0</v>
      </c>
      <c r="B720" s="12" t="str">
        <f>IF([1]DRUM!A697="","",[1]DRUM!A697)</f>
        <v>MOE - Iraq</v>
      </c>
      <c r="C720" s="12">
        <f t="shared" ca="1" si="101"/>
        <v>0</v>
      </c>
      <c r="D720" s="155">
        <f t="shared" ca="1" si="102"/>
        <v>0</v>
      </c>
      <c r="E720" s="26" t="str">
        <f>IF([1]DRUM!B697="","",[1]DRUM!B697)</f>
        <v>WDB100012</v>
      </c>
      <c r="F720" s="26">
        <f>IF([1]DRUM!C697="","",[1]DRUM!C697)</f>
        <v>1050</v>
      </c>
      <c r="G720" s="26">
        <f>IF([1]DRUM!D697="","",[1]DRUM!D697)</f>
        <v>1000</v>
      </c>
      <c r="H720" s="26">
        <f>IF([1]DRUM!E697="","",[1]DRUM!E697)</f>
        <v>500</v>
      </c>
      <c r="I720" s="26">
        <f>IF([1]DRUM!F697="","",[1]DRUM!F697)</f>
        <v>590</v>
      </c>
      <c r="J720" s="26">
        <f>IF([1]DRUM!G697="","",[1]DRUM!G697)</f>
        <v>750</v>
      </c>
      <c r="K720" s="26">
        <f>IF([1]DRUM!H697="","",[1]DRUM!H697)</f>
        <v>750</v>
      </c>
      <c r="L720" s="26" t="str">
        <f>IF([1]DRUM!I697="","",[1]DRUM!I697)</f>
        <v/>
      </c>
      <c r="M720" s="26">
        <f>IF([1]DRUM!J697="","",
IF(AND([1]DRUM!K697="Wooden Drum",[1]DRUM!J697&gt;Max_WD_Capacity),Max_WD_Capacity,
[1]DRUM!J697))</f>
        <v>1000</v>
      </c>
      <c r="N720" s="26" t="str">
        <f>IF([1]DRUM!K697="","",[1]DRUM!K697)</f>
        <v>Wooden Drum</v>
      </c>
      <c r="O720" s="26">
        <f>IF([1]DRUM!L697="","",[1]DRUM!L697)</f>
        <v>50</v>
      </c>
      <c r="P720" s="26">
        <f>IF([1]DRUM!M697="","",[1]DRUM!M697)</f>
        <v>31</v>
      </c>
      <c r="Q720" s="26">
        <f>IF([1]DRUM!N697="","",[1]DRUM!N697)</f>
        <v>0.3475386873033709</v>
      </c>
      <c r="R720" s="26" t="str">
        <f t="shared" si="108"/>
        <v>MOE - Iraq</v>
      </c>
      <c r="S720" s="26">
        <f ca="1">IF(N720="",0,
IF(Knee_Application="YES",Knee_Width,IF(Knee_Application="NO",0,
IF(OR(Cable_Type="OH",SearchData("Conductor",Cable_Desc)),0,
IF(N720="Steel Drum",Knee_Width,
IF(N720="Plywood Drum",0,
IF(Country="UAE",0,
IF(AND(OR(SearchData("LSHF",Cable_Desc),SearchData("LSZH",Cable_Desc),SearchData("LS0H",Cable_Desc),SearchData("LSOH",Cable_Desc)),D.nom&gt;40),Knee_Width,
IF(AND(Country="Egypt",D.nom&gt;60),Knee_Width,
IF(AND(Country&lt;&gt;"Egypt",D.nom&gt;35),Knee_Width,
0))))))))))</f>
        <v>125</v>
      </c>
      <c r="T720" s="118">
        <f t="shared" ca="1" si="103"/>
        <v>3</v>
      </c>
      <c r="U720" s="118">
        <f t="shared" ca="1" si="104"/>
        <v>1</v>
      </c>
      <c r="V720" s="117">
        <f t="shared" ca="1" si="105"/>
        <v>5.8584419804142467</v>
      </c>
      <c r="W720" s="64">
        <f t="shared" ca="1" si="106"/>
        <v>0</v>
      </c>
      <c r="X720" s="64">
        <f t="shared" ca="1" si="109"/>
        <v>0</v>
      </c>
      <c r="Y720" s="64">
        <f t="shared" ca="1" si="107"/>
        <v>0</v>
      </c>
      <c r="AM720" s="156"/>
    </row>
    <row r="721" spans="1:39">
      <c r="A721" s="12">
        <f t="shared" ca="1" si="100"/>
        <v>0</v>
      </c>
      <c r="B721" s="12" t="str">
        <f>IF([1]DRUM!A698="","",[1]DRUM!A698)</f>
        <v>MOE - Iraq</v>
      </c>
      <c r="C721" s="12">
        <f t="shared" ca="1" si="101"/>
        <v>0</v>
      </c>
      <c r="D721" s="155">
        <f t="shared" ca="1" si="102"/>
        <v>0</v>
      </c>
      <c r="E721" s="26" t="str">
        <f>IF([1]DRUM!B698="","",[1]DRUM!B698)</f>
        <v>WDB150018</v>
      </c>
      <c r="F721" s="26">
        <f>IF([1]DRUM!C698="","",[1]DRUM!C698)</f>
        <v>1550</v>
      </c>
      <c r="G721" s="26">
        <f>IF([1]DRUM!D698="","",[1]DRUM!D698)</f>
        <v>1500</v>
      </c>
      <c r="H721" s="26">
        <f>IF([1]DRUM!E698="","",[1]DRUM!E698)</f>
        <v>600</v>
      </c>
      <c r="I721" s="26">
        <f>IF([1]DRUM!F698="","",[1]DRUM!F698)</f>
        <v>590</v>
      </c>
      <c r="J721" s="26">
        <f>IF([1]DRUM!G698="","",[1]DRUM!G698)</f>
        <v>750</v>
      </c>
      <c r="K721" s="26">
        <f>IF([1]DRUM!H698="","",[1]DRUM!H698)</f>
        <v>750</v>
      </c>
      <c r="L721" s="26" t="str">
        <f>IF([1]DRUM!I698="","",[1]DRUM!I698)</f>
        <v/>
      </c>
      <c r="M721" s="26">
        <f>IF([1]DRUM!J698="","",
IF(AND([1]DRUM!K698="Wooden Drum",[1]DRUM!J698&gt;Max_WD_Capacity),Max_WD_Capacity,
[1]DRUM!J698))</f>
        <v>1500</v>
      </c>
      <c r="N721" s="26" t="str">
        <f>IF([1]DRUM!K698="","",[1]DRUM!K698)</f>
        <v>Wooden Drum</v>
      </c>
      <c r="O721" s="26">
        <f>IF([1]DRUM!L698="","",[1]DRUM!L698)</f>
        <v>160</v>
      </c>
      <c r="P721" s="26">
        <f>IF([1]DRUM!M698="","",[1]DRUM!M698)</f>
        <v>46</v>
      </c>
      <c r="Q721" s="26">
        <f>IF([1]DRUM!N698="","",[1]DRUM!N698)</f>
        <v>0.87579749200449464</v>
      </c>
      <c r="R721" s="26" t="str">
        <f t="shared" si="108"/>
        <v>MOE - Iraq</v>
      </c>
      <c r="S721" s="26">
        <f ca="1">IF(N721="",0,
IF(Knee_Application="YES",Knee_Width,IF(Knee_Application="NO",0,
IF(OR(Cable_Type="OH",SearchData("Conductor",Cable_Desc)),0,
IF(N721="Steel Drum",Knee_Width,
IF(N721="Plywood Drum",0,
IF(Country="UAE",0,
IF(AND(OR(SearchData("LSHF",Cable_Desc),SearchData("LSZH",Cable_Desc),SearchData("LS0H",Cable_Desc),SearchData("LSOH",Cable_Desc)),D.nom&gt;40),Knee_Width,
IF(AND(Country="Egypt",D.nom&gt;60),Knee_Width,
IF(AND(Country&lt;&gt;"Egypt",D.nom&gt;35),Knee_Width,
0))))))))))</f>
        <v>125</v>
      </c>
      <c r="T721" s="118">
        <f t="shared" ca="1" si="103"/>
        <v>3</v>
      </c>
      <c r="U721" s="118">
        <f t="shared" ca="1" si="104"/>
        <v>2</v>
      </c>
      <c r="V721" s="117">
        <f t="shared" ca="1" si="105"/>
        <v>15.893945553041481</v>
      </c>
      <c r="W721" s="64">
        <f t="shared" ca="1" si="106"/>
        <v>0</v>
      </c>
      <c r="X721" s="64">
        <f t="shared" ca="1" si="109"/>
        <v>0</v>
      </c>
      <c r="Y721" s="64">
        <f t="shared" ca="1" si="107"/>
        <v>0</v>
      </c>
      <c r="AM721" s="156"/>
    </row>
    <row r="722" spans="1:39">
      <c r="A722" s="12">
        <f t="shared" ca="1" si="100"/>
        <v>0</v>
      </c>
      <c r="B722" s="12" t="str">
        <f>IF([1]DRUM!A699="","",[1]DRUM!A699)</f>
        <v>MOE - Iraq</v>
      </c>
      <c r="C722" s="12">
        <f t="shared" ca="1" si="101"/>
        <v>0</v>
      </c>
      <c r="D722" s="155">
        <f t="shared" ca="1" si="102"/>
        <v>0</v>
      </c>
      <c r="E722" s="26" t="str">
        <f>IF([1]DRUM!B699="","",[1]DRUM!B699)</f>
        <v>WDB140023</v>
      </c>
      <c r="F722" s="26">
        <f>IF([1]DRUM!C699="","",[1]DRUM!C699)</f>
        <v>1450</v>
      </c>
      <c r="G722" s="26">
        <f>IF([1]DRUM!D699="","",[1]DRUM!D699)</f>
        <v>1400</v>
      </c>
      <c r="H722" s="26">
        <f>IF([1]DRUM!E699="","",[1]DRUM!E699)</f>
        <v>550</v>
      </c>
      <c r="I722" s="26">
        <f>IF([1]DRUM!F699="","",[1]DRUM!F699)</f>
        <v>900</v>
      </c>
      <c r="J722" s="26">
        <f>IF([1]DRUM!G699="","",[1]DRUM!G699)</f>
        <v>1100</v>
      </c>
      <c r="K722" s="26">
        <f>IF([1]DRUM!H699="","",[1]DRUM!H699)</f>
        <v>1100</v>
      </c>
      <c r="L722" s="26" t="str">
        <f>IF([1]DRUM!I699="","",[1]DRUM!I699)</f>
        <v/>
      </c>
      <c r="M722" s="26">
        <f>IF([1]DRUM!J699="","",
IF(AND([1]DRUM!K699="Wooden Drum",[1]DRUM!J699&gt;Max_WD_Capacity),Max_WD_Capacity,
[1]DRUM!J699))</f>
        <v>2000</v>
      </c>
      <c r="N722" s="26" t="str">
        <f>IF([1]DRUM!K699="","",[1]DRUM!K699)</f>
        <v>Wooden Drum</v>
      </c>
      <c r="O722" s="26">
        <f>IF([1]DRUM!L699="","",[1]DRUM!L699)</f>
        <v>118</v>
      </c>
      <c r="P722" s="26">
        <f>IF([1]DRUM!M699="","",[1]DRUM!M699)</f>
        <v>63</v>
      </c>
      <c r="Q722" s="26">
        <f>IF([1]DRUM!N699="","",[1]DRUM!N699)</f>
        <v>1.1716177102481435</v>
      </c>
      <c r="R722" s="26" t="str">
        <f t="shared" si="108"/>
        <v>MOE - Iraq</v>
      </c>
      <c r="S722" s="26">
        <f ca="1">IF(N722="",0,
IF(Knee_Application="YES",Knee_Width,IF(Knee_Application="NO",0,
IF(OR(Cable_Type="OH",SearchData("Conductor",Cable_Desc)),0,
IF(N722="Steel Drum",Knee_Width,
IF(N722="Plywood Drum",0,
IF(Country="UAE",0,
IF(AND(OR(SearchData("LSHF",Cable_Desc),SearchData("LSZH",Cable_Desc),SearchData("LS0H",Cable_Desc),SearchData("LSOH",Cable_Desc)),D.nom&gt;40),Knee_Width,
IF(AND(Country="Egypt",D.nom&gt;60),Knee_Width,
IF(AND(Country&lt;&gt;"Egypt",D.nom&gt;35),Knee_Width,
0))))))))))</f>
        <v>125</v>
      </c>
      <c r="T722" s="118">
        <f t="shared" ca="1" si="103"/>
        <v>6</v>
      </c>
      <c r="U722" s="118">
        <f t="shared" ca="1" si="104"/>
        <v>2</v>
      </c>
      <c r="V722" s="117">
        <f t="shared" ca="1" si="105"/>
        <v>29.902935513929091</v>
      </c>
      <c r="W722" s="64">
        <f t="shared" ca="1" si="106"/>
        <v>0</v>
      </c>
      <c r="X722" s="64">
        <f t="shared" ca="1" si="109"/>
        <v>0</v>
      </c>
      <c r="Y722" s="64">
        <f t="shared" ca="1" si="107"/>
        <v>0</v>
      </c>
      <c r="AM722" s="156"/>
    </row>
    <row r="723" spans="1:39">
      <c r="A723" s="12">
        <f t="shared" ca="1" si="100"/>
        <v>0</v>
      </c>
      <c r="B723" s="12" t="str">
        <f>IF([1]DRUM!A700="","",[1]DRUM!A700)</f>
        <v>MOE - Iraq</v>
      </c>
      <c r="C723" s="12">
        <f t="shared" ca="1" si="101"/>
        <v>0</v>
      </c>
      <c r="D723" s="155">
        <f t="shared" ca="1" si="102"/>
        <v>0</v>
      </c>
      <c r="E723" s="26" t="str">
        <f>IF([1]DRUM!B700="","",[1]DRUM!B700)</f>
        <v>WDB150023</v>
      </c>
      <c r="F723" s="26">
        <f>IF([1]DRUM!C700="","",[1]DRUM!C700)</f>
        <v>1550</v>
      </c>
      <c r="G723" s="26">
        <f>IF([1]DRUM!D700="","",[1]DRUM!D700)</f>
        <v>1500</v>
      </c>
      <c r="H723" s="26">
        <f>IF([1]DRUM!E700="","",[1]DRUM!E700)</f>
        <v>650</v>
      </c>
      <c r="I723" s="26">
        <f>IF([1]DRUM!F700="","",[1]DRUM!F700)</f>
        <v>900</v>
      </c>
      <c r="J723" s="26">
        <f>IF([1]DRUM!G700="","",[1]DRUM!G700)</f>
        <v>1100</v>
      </c>
      <c r="K723" s="26">
        <f>IF([1]DRUM!H700="","",[1]DRUM!H700)</f>
        <v>1100</v>
      </c>
      <c r="L723" s="26" t="str">
        <f>IF([1]DRUM!I700="","",[1]DRUM!I700)</f>
        <v/>
      </c>
      <c r="M723" s="26">
        <f>IF([1]DRUM!J700="","",
IF(AND([1]DRUM!K700="Wooden Drum",[1]DRUM!J700&gt;Max_WD_Capacity),Max_WD_Capacity,
[1]DRUM!J700))</f>
        <v>2500</v>
      </c>
      <c r="N723" s="26" t="str">
        <f>IF([1]DRUM!K700="","",[1]DRUM!K700)</f>
        <v>Wooden Drum</v>
      </c>
      <c r="O723" s="26">
        <f>IF([1]DRUM!L700="","",[1]DRUM!L700)</f>
        <v>134</v>
      </c>
      <c r="P723" s="26">
        <f>IF([1]DRUM!M700="","",[1]DRUM!M700)</f>
        <v>67</v>
      </c>
      <c r="Q723" s="26">
        <f>IF([1]DRUM!N700="","",[1]DRUM!N700)</f>
        <v>1.291783629247953</v>
      </c>
      <c r="R723" s="26" t="str">
        <f t="shared" si="108"/>
        <v>MOE - Iraq</v>
      </c>
      <c r="S723" s="26">
        <f ca="1">IF(N723="",0,
IF(Knee_Application="YES",Knee_Width,IF(Knee_Application="NO",0,
IF(OR(Cable_Type="OH",SearchData("Conductor",Cable_Desc)),0,
IF(N723="Steel Drum",Knee_Width,
IF(N723="Plywood Drum",0,
IF(Country="UAE",0,
IF(AND(OR(SearchData("LSHF",Cable_Desc),SearchData("LSZH",Cable_Desc),SearchData("LS0H",Cable_Desc),SearchData("LSOH",Cable_Desc)),D.nom&gt;40),Knee_Width,
IF(AND(Country="Egypt",D.nom&gt;60),Knee_Width,
IF(AND(Country&lt;&gt;"Egypt",D.nom&gt;35),Knee_Width,
0))))))))))</f>
        <v>125</v>
      </c>
      <c r="T723" s="118">
        <f t="shared" ca="1" si="103"/>
        <v>6</v>
      </c>
      <c r="U723" s="118">
        <f t="shared" ca="1" si="104"/>
        <v>2</v>
      </c>
      <c r="V723" s="117">
        <f t="shared" ca="1" si="105"/>
        <v>33.672846698236839</v>
      </c>
      <c r="W723" s="64">
        <f t="shared" ca="1" si="106"/>
        <v>0</v>
      </c>
      <c r="X723" s="64">
        <f t="shared" ca="1" si="109"/>
        <v>0</v>
      </c>
      <c r="Y723" s="64">
        <f t="shared" ca="1" si="107"/>
        <v>0</v>
      </c>
      <c r="AM723" s="156"/>
    </row>
    <row r="724" spans="1:39">
      <c r="A724" s="12">
        <f t="shared" ca="1" si="100"/>
        <v>0</v>
      </c>
      <c r="B724" s="12" t="str">
        <f>IF([1]DRUM!A701="","",[1]DRUM!A701)</f>
        <v>MOE - Iraq</v>
      </c>
      <c r="C724" s="12">
        <f t="shared" ca="1" si="101"/>
        <v>0</v>
      </c>
      <c r="D724" s="155">
        <f t="shared" ca="1" si="102"/>
        <v>0</v>
      </c>
      <c r="E724" s="26" t="str">
        <f>IF([1]DRUM!B701="","",[1]DRUM!B701)</f>
        <v>WDB150017</v>
      </c>
      <c r="F724" s="26">
        <f>IF([1]DRUM!C701="","",[1]DRUM!C701)</f>
        <v>1550</v>
      </c>
      <c r="G724" s="26">
        <f>IF([1]DRUM!D701="","",[1]DRUM!D701)</f>
        <v>1500</v>
      </c>
      <c r="H724" s="26">
        <f>IF([1]DRUM!E701="","",[1]DRUM!E701)</f>
        <v>600</v>
      </c>
      <c r="I724" s="26">
        <f>IF([1]DRUM!F701="","",[1]DRUM!F701)</f>
        <v>900</v>
      </c>
      <c r="J724" s="26">
        <f>IF([1]DRUM!G701="","",[1]DRUM!G701)</f>
        <v>1100</v>
      </c>
      <c r="K724" s="26">
        <f>IF([1]DRUM!H701="","",[1]DRUM!H701)</f>
        <v>1100</v>
      </c>
      <c r="L724" s="26" t="str">
        <f>IF([1]DRUM!I701="","",[1]DRUM!I701)</f>
        <v/>
      </c>
      <c r="M724" s="26">
        <f>IF([1]DRUM!J701="","",
IF(AND([1]DRUM!K701="Wooden Drum",[1]DRUM!J701&gt;Max_WD_Capacity),Max_WD_Capacity,
[1]DRUM!J701))</f>
        <v>2500</v>
      </c>
      <c r="N724" s="26" t="str">
        <f>IF([1]DRUM!K701="","",[1]DRUM!K701)</f>
        <v>Wooden Drum</v>
      </c>
      <c r="O724" s="26">
        <f>IF([1]DRUM!L701="","",[1]DRUM!L701)</f>
        <v>153</v>
      </c>
      <c r="P724" s="26">
        <f>IF([1]DRUM!M701="","",[1]DRUM!M701)</f>
        <v>67</v>
      </c>
      <c r="Q724" s="26">
        <f>IF([1]DRUM!N701="","",[1]DRUM!N701)</f>
        <v>1.3359622759390595</v>
      </c>
      <c r="R724" s="26" t="str">
        <f t="shared" si="108"/>
        <v>MOE - Iraq</v>
      </c>
      <c r="S724" s="26">
        <f ca="1">IF(N724="",0,
IF(Knee_Application="YES",Knee_Width,IF(Knee_Application="NO",0,
IF(OR(Cable_Type="OH",SearchData("Conductor",Cable_Desc)),0,
IF(N724="Steel Drum",Knee_Width,
IF(N724="Plywood Drum",0,
IF(Country="UAE",0,
IF(AND(OR(SearchData("LSHF",Cable_Desc),SearchData("LSZH",Cable_Desc),SearchData("LS0H",Cable_Desc),SearchData("LSOH",Cable_Desc)),D.nom&gt;40),Knee_Width,
IF(AND(Country="Egypt",D.nom&gt;60),Knee_Width,
IF(AND(Country&lt;&gt;"Egypt",D.nom&gt;35),Knee_Width,
0))))))))))</f>
        <v>125</v>
      </c>
      <c r="T724" s="118">
        <f t="shared" ca="1" si="103"/>
        <v>6</v>
      </c>
      <c r="U724" s="118">
        <f t="shared" ca="1" si="104"/>
        <v>2</v>
      </c>
      <c r="V724" s="117">
        <f t="shared" ca="1" si="105"/>
        <v>31.787891106082963</v>
      </c>
      <c r="W724" s="64">
        <f t="shared" ca="1" si="106"/>
        <v>0</v>
      </c>
      <c r="X724" s="64">
        <f t="shared" ca="1" si="109"/>
        <v>0</v>
      </c>
      <c r="Y724" s="64">
        <f t="shared" ca="1" si="107"/>
        <v>0</v>
      </c>
      <c r="AM724" s="156"/>
    </row>
    <row r="725" spans="1:39">
      <c r="A725" s="12">
        <f t="shared" ca="1" si="100"/>
        <v>0</v>
      </c>
      <c r="B725" s="12" t="str">
        <f>IF([1]DRUM!A702="","",[1]DRUM!A702)</f>
        <v>MOE - Iraq</v>
      </c>
      <c r="C725" s="12">
        <f t="shared" ca="1" si="101"/>
        <v>0</v>
      </c>
      <c r="D725" s="155">
        <f t="shared" ca="1" si="102"/>
        <v>0</v>
      </c>
      <c r="E725" s="26" t="str">
        <f>IF([1]DRUM!B702="","",[1]DRUM!B702)</f>
        <v>WDB170026</v>
      </c>
      <c r="F725" s="26">
        <f>IF([1]DRUM!C702="","",[1]DRUM!C702)</f>
        <v>1750</v>
      </c>
      <c r="G725" s="26">
        <f>IF([1]DRUM!D702="","",[1]DRUM!D702)</f>
        <v>1700</v>
      </c>
      <c r="H725" s="26">
        <f>IF([1]DRUM!E702="","",[1]DRUM!E702)</f>
        <v>750</v>
      </c>
      <c r="I725" s="26">
        <f>IF([1]DRUM!F702="","",[1]DRUM!F702)</f>
        <v>900</v>
      </c>
      <c r="J725" s="26">
        <f>IF([1]DRUM!G702="","",[1]DRUM!G702)</f>
        <v>1100</v>
      </c>
      <c r="K725" s="26">
        <f>IF([1]DRUM!H702="","",[1]DRUM!H702)</f>
        <v>1100</v>
      </c>
      <c r="L725" s="26" t="str">
        <f>IF([1]DRUM!I702="","",[1]DRUM!I702)</f>
        <v/>
      </c>
      <c r="M725" s="26">
        <f>IF([1]DRUM!J702="","",
IF(AND([1]DRUM!K702="Wooden Drum",[1]DRUM!J702&gt;Max_WD_Capacity),Max_WD_Capacity,
[1]DRUM!J702))</f>
        <v>3000</v>
      </c>
      <c r="N725" s="26" t="str">
        <f>IF([1]DRUM!K702="","",[1]DRUM!K702)</f>
        <v>Wooden Drum</v>
      </c>
      <c r="O725" s="26">
        <f>IF([1]DRUM!L702="","",[1]DRUM!L702)</f>
        <v>190</v>
      </c>
      <c r="P725" s="26">
        <f>IF([1]DRUM!M702="","",[1]DRUM!M702)</f>
        <v>76</v>
      </c>
      <c r="Q725" s="26">
        <f>IF([1]DRUM!N702="","",[1]DRUM!N702)</f>
        <v>1.6452128027768047</v>
      </c>
      <c r="R725" s="26" t="str">
        <f t="shared" si="108"/>
        <v>MOE - Iraq</v>
      </c>
      <c r="S725" s="26">
        <f ca="1">IF(N725="",0,
IF(Knee_Application="YES",Knee_Width,IF(Knee_Application="NO",0,
IF(OR(Cable_Type="OH",SearchData("Conductor",Cable_Desc)),0,
IF(N725="Steel Drum",Knee_Width,
IF(N725="Plywood Drum",0,
IF(Country="UAE",0,
IF(AND(OR(SearchData("LSHF",Cable_Desc),SearchData("LSZH",Cable_Desc),SearchData("LS0H",Cable_Desc),SearchData("LSOH",Cable_Desc)),D.nom&gt;40),Knee_Width,
IF(AND(Country="Egypt",D.nom&gt;60),Knee_Width,
IF(AND(Country&lt;&gt;"Egypt",D.nom&gt;35),Knee_Width,
0))))))))))</f>
        <v>125</v>
      </c>
      <c r="T725" s="118">
        <f t="shared" ca="1" si="103"/>
        <v>6</v>
      </c>
      <c r="U725" s="118">
        <f t="shared" ca="1" si="104"/>
        <v>2</v>
      </c>
      <c r="V725" s="117">
        <f t="shared" ca="1" si="105"/>
        <v>37.442757882544591</v>
      </c>
      <c r="W725" s="64">
        <f t="shared" ca="1" si="106"/>
        <v>0</v>
      </c>
      <c r="X725" s="64">
        <f t="shared" ca="1" si="109"/>
        <v>0</v>
      </c>
      <c r="Y725" s="64">
        <f t="shared" ca="1" si="107"/>
        <v>0</v>
      </c>
      <c r="AM725" s="156"/>
    </row>
    <row r="726" spans="1:39">
      <c r="A726" s="12">
        <f t="shared" ca="1" si="100"/>
        <v>0</v>
      </c>
      <c r="B726" s="12" t="str">
        <f>IF([1]DRUM!A703="","",[1]DRUM!A703)</f>
        <v>MOE - Iraq</v>
      </c>
      <c r="C726" s="12">
        <f t="shared" ca="1" si="101"/>
        <v>0</v>
      </c>
      <c r="D726" s="155">
        <f t="shared" ca="1" si="102"/>
        <v>0</v>
      </c>
      <c r="E726" s="26" t="str">
        <f>IF([1]DRUM!B703="","",[1]DRUM!B703)</f>
        <v>WDB180022</v>
      </c>
      <c r="F726" s="26">
        <f>IF([1]DRUM!C703="","",[1]DRUM!C703)</f>
        <v>1850</v>
      </c>
      <c r="G726" s="26">
        <f>IF([1]DRUM!D703="","",[1]DRUM!D703)</f>
        <v>1800</v>
      </c>
      <c r="H726" s="26">
        <f>IF([1]DRUM!E703="","",[1]DRUM!E703)</f>
        <v>750</v>
      </c>
      <c r="I726" s="26">
        <f>IF([1]DRUM!F703="","",[1]DRUM!F703)</f>
        <v>900</v>
      </c>
      <c r="J726" s="26">
        <f>IF([1]DRUM!G703="","",[1]DRUM!G703)</f>
        <v>1100</v>
      </c>
      <c r="K726" s="26">
        <f>IF([1]DRUM!H703="","",[1]DRUM!H703)</f>
        <v>1100</v>
      </c>
      <c r="L726" s="26" t="str">
        <f>IF([1]DRUM!I703="","",[1]DRUM!I703)</f>
        <v/>
      </c>
      <c r="M726" s="26">
        <f>IF([1]DRUM!J703="","",
IF(AND([1]DRUM!K703="Wooden Drum",[1]DRUM!J703&gt;Max_WD_Capacity),Max_WD_Capacity,
[1]DRUM!J703))</f>
        <v>3000</v>
      </c>
      <c r="N726" s="26" t="str">
        <f>IF([1]DRUM!K703="","",[1]DRUM!K703)</f>
        <v>Wooden Drum</v>
      </c>
      <c r="O726" s="26">
        <f>IF([1]DRUM!L703="","",[1]DRUM!L703)</f>
        <v>232</v>
      </c>
      <c r="P726" s="26">
        <f>IF([1]DRUM!M703="","",[1]DRUM!M703)</f>
        <v>80</v>
      </c>
      <c r="Q726" s="26">
        <f>IF([1]DRUM!N703="","",[1]DRUM!N703)</f>
        <v>1.8926132242470008</v>
      </c>
      <c r="R726" s="26" t="str">
        <f t="shared" si="108"/>
        <v>MOE - Iraq</v>
      </c>
      <c r="S726" s="26">
        <f ca="1">IF(N726="",0,
IF(Knee_Application="YES",Knee_Width,IF(Knee_Application="NO",0,
IF(OR(Cable_Type="OH",SearchData("Conductor",Cable_Desc)),0,
IF(N726="Steel Drum",Knee_Width,
IF(N726="Plywood Drum",0,
IF(Country="UAE",0,
IF(AND(OR(SearchData("LSHF",Cable_Desc),SearchData("LSZH",Cable_Desc),SearchData("LS0H",Cable_Desc),SearchData("LSOH",Cable_Desc)),D.nom&gt;40),Knee_Width,
IF(AND(Country="Egypt",D.nom&gt;60),Knee_Width,
IF(AND(Country&lt;&gt;"Egypt",D.nom&gt;35),Knee_Width,
0))))))))))</f>
        <v>125</v>
      </c>
      <c r="T726" s="118">
        <f t="shared" ca="1" si="103"/>
        <v>6</v>
      </c>
      <c r="U726" s="118">
        <f t="shared" ca="1" si="104"/>
        <v>3</v>
      </c>
      <c r="V726" s="117">
        <f t="shared" ca="1" si="105"/>
        <v>63.040454823994217</v>
      </c>
      <c r="W726" s="64">
        <f t="shared" ca="1" si="106"/>
        <v>0</v>
      </c>
      <c r="X726" s="64">
        <f t="shared" ca="1" si="109"/>
        <v>0</v>
      </c>
      <c r="Y726" s="64">
        <f t="shared" ca="1" si="107"/>
        <v>0</v>
      </c>
      <c r="AM726" s="156"/>
    </row>
    <row r="727" spans="1:39">
      <c r="A727" s="12">
        <f t="shared" ca="1" si="100"/>
        <v>0</v>
      </c>
      <c r="B727" s="12" t="str">
        <f>IF([1]DRUM!A704="","",[1]DRUM!A704)</f>
        <v>MOE - Iraq</v>
      </c>
      <c r="C727" s="12">
        <f t="shared" ca="1" si="101"/>
        <v>0</v>
      </c>
      <c r="D727" s="155">
        <f t="shared" ca="1" si="102"/>
        <v>0</v>
      </c>
      <c r="E727" s="26" t="str">
        <f>IF([1]DRUM!B704="","",[1]DRUM!B704)</f>
        <v>WDB190026</v>
      </c>
      <c r="F727" s="26">
        <f>IF([1]DRUM!C704="","",[1]DRUM!C704)</f>
        <v>1950</v>
      </c>
      <c r="G727" s="26">
        <f>IF([1]DRUM!D704="","",[1]DRUM!D704)</f>
        <v>1900</v>
      </c>
      <c r="H727" s="26">
        <f>IF([1]DRUM!E704="","",[1]DRUM!E704)</f>
        <v>1150</v>
      </c>
      <c r="I727" s="26">
        <f>IF([1]DRUM!F704="","",[1]DRUM!F704)</f>
        <v>900</v>
      </c>
      <c r="J727" s="26">
        <f>IF([1]DRUM!G704="","",[1]DRUM!G704)</f>
        <v>1100</v>
      </c>
      <c r="K727" s="26">
        <f>IF([1]DRUM!H704="","",[1]DRUM!H704)</f>
        <v>1100</v>
      </c>
      <c r="L727" s="26" t="str">
        <f>IF([1]DRUM!I704="","",[1]DRUM!I704)</f>
        <v/>
      </c>
      <c r="M727" s="26">
        <f>IF([1]DRUM!J704="","",
IF(AND([1]DRUM!K704="Wooden Drum",[1]DRUM!J704&gt;Max_WD_Capacity),Max_WD_Capacity,
[1]DRUM!J704))</f>
        <v>1500</v>
      </c>
      <c r="N727" s="26" t="str">
        <f>IF([1]DRUM!K704="","",[1]DRUM!K704)</f>
        <v>Wooden Drum</v>
      </c>
      <c r="O727" s="26">
        <f>IF([1]DRUM!L704="","",[1]DRUM!L704)</f>
        <v>276</v>
      </c>
      <c r="P727" s="26">
        <f>IF([1]DRUM!M704="","",[1]DRUM!M704)</f>
        <v>84</v>
      </c>
      <c r="Q727" s="26">
        <f>IF([1]DRUM!N704="","",[1]DRUM!N704)</f>
        <v>1.6169384688944968</v>
      </c>
      <c r="R727" s="26" t="str">
        <f t="shared" si="108"/>
        <v>MOE - Iraq</v>
      </c>
      <c r="S727" s="26">
        <f ca="1">IF(N727="",0,
IF(Knee_Application="YES",Knee_Width,IF(Knee_Application="NO",0,
IF(OR(Cable_Type="OH",SearchData("Conductor",Cable_Desc)),0,
IF(N727="Steel Drum",Knee_Width,
IF(N727="Plywood Drum",0,
IF(Country="UAE",0,
IF(AND(OR(SearchData("LSHF",Cable_Desc),SearchData("LSZH",Cable_Desc),SearchData("LS0H",Cable_Desc),SearchData("LSOH",Cable_Desc)),D.nom&gt;40),Knee_Width,
IF(AND(Country="Egypt",D.nom&gt;60),Knee_Width,
IF(AND(Country&lt;&gt;"Egypt",D.nom&gt;35),Knee_Width,
0))))))))))</f>
        <v>125</v>
      </c>
      <c r="T727" s="118">
        <f t="shared" ca="1" si="103"/>
        <v>6</v>
      </c>
      <c r="U727" s="118">
        <f t="shared" ca="1" si="104"/>
        <v>2</v>
      </c>
      <c r="V727" s="117">
        <f t="shared" ca="1" si="105"/>
        <v>52.522402619775598</v>
      </c>
      <c r="W727" s="64">
        <f t="shared" ca="1" si="106"/>
        <v>0</v>
      </c>
      <c r="X727" s="64">
        <f t="shared" ca="1" si="109"/>
        <v>0</v>
      </c>
      <c r="Y727" s="64">
        <f t="shared" ca="1" si="107"/>
        <v>0</v>
      </c>
      <c r="AM727" s="156"/>
    </row>
    <row r="728" spans="1:39">
      <c r="A728" s="12">
        <f t="shared" ca="1" si="100"/>
        <v>0</v>
      </c>
      <c r="B728" s="12" t="str">
        <f>IF([1]DRUM!A705="","",[1]DRUM!A705)</f>
        <v>MOE - Iraq</v>
      </c>
      <c r="C728" s="12">
        <f t="shared" ca="1" si="101"/>
        <v>0</v>
      </c>
      <c r="D728" s="155">
        <f t="shared" ca="1" si="102"/>
        <v>0</v>
      </c>
      <c r="E728" s="26" t="str">
        <f>IF([1]DRUM!B705="","",[1]DRUM!B705)</f>
        <v>WDB190027</v>
      </c>
      <c r="F728" s="26">
        <f>IF([1]DRUM!C705="","",[1]DRUM!C705)</f>
        <v>1950</v>
      </c>
      <c r="G728" s="26">
        <f>IF([1]DRUM!D705="","",[1]DRUM!D705)</f>
        <v>1900</v>
      </c>
      <c r="H728" s="26">
        <f>IF([1]DRUM!E705="","",[1]DRUM!E705)</f>
        <v>850</v>
      </c>
      <c r="I728" s="26">
        <f>IF([1]DRUM!F705="","",[1]DRUM!F705)</f>
        <v>900</v>
      </c>
      <c r="J728" s="26">
        <f>IF([1]DRUM!G705="","",[1]DRUM!G705)</f>
        <v>1100</v>
      </c>
      <c r="K728" s="26">
        <f>IF([1]DRUM!H705="","",[1]DRUM!H705)</f>
        <v>1100</v>
      </c>
      <c r="L728" s="26" t="str">
        <f>IF([1]DRUM!I705="","",[1]DRUM!I705)</f>
        <v/>
      </c>
      <c r="M728" s="26">
        <f>IF([1]DRUM!J705="","",
IF(AND([1]DRUM!K705="Wooden Drum",[1]DRUM!J705&gt;Max_WD_Capacity),Max_WD_Capacity,
[1]DRUM!J705))</f>
        <v>3000</v>
      </c>
      <c r="N728" s="26" t="str">
        <f>IF([1]DRUM!K705="","",[1]DRUM!K705)</f>
        <v>Wooden Drum</v>
      </c>
      <c r="O728" s="26">
        <f>IF([1]DRUM!L705="","",[1]DRUM!L705)</f>
        <v>260</v>
      </c>
      <c r="P728" s="26">
        <f>IF([1]DRUM!M705="","",[1]DRUM!M705)</f>
        <v>84</v>
      </c>
      <c r="Q728" s="26">
        <f>IF([1]DRUM!N705="","",[1]DRUM!N705)</f>
        <v>2.0410534771291187</v>
      </c>
      <c r="R728" s="26" t="str">
        <f t="shared" si="108"/>
        <v>MOE - Iraq</v>
      </c>
      <c r="S728" s="26">
        <f ca="1">IF(N728="",0,
IF(Knee_Application="YES",Knee_Width,IF(Knee_Application="NO",0,
IF(OR(Cable_Type="OH",SearchData("Conductor",Cable_Desc)),0,
IF(N728="Steel Drum",Knee_Width,
IF(N728="Plywood Drum",0,
IF(Country="UAE",0,
IF(AND(OR(SearchData("LSHF",Cable_Desc),SearchData("LSZH",Cable_Desc),SearchData("LS0H",Cable_Desc),SearchData("LSOH",Cable_Desc)),D.nom&gt;40),Knee_Width,
IF(AND(Country="Egypt",D.nom&gt;60),Knee_Width,
IF(AND(Country&lt;&gt;"Egypt",D.nom&gt;35),Knee_Width,
0))))))))))</f>
        <v>125</v>
      </c>
      <c r="T728" s="118">
        <f t="shared" ca="1" si="103"/>
        <v>6</v>
      </c>
      <c r="U728" s="118">
        <f t="shared" ca="1" si="104"/>
        <v>3</v>
      </c>
      <c r="V728" s="117">
        <f t="shared" ca="1" si="105"/>
        <v>68.695321600455856</v>
      </c>
      <c r="W728" s="64">
        <f t="shared" ca="1" si="106"/>
        <v>0</v>
      </c>
      <c r="X728" s="64">
        <f t="shared" ca="1" si="109"/>
        <v>0</v>
      </c>
      <c r="Y728" s="64">
        <f t="shared" ca="1" si="107"/>
        <v>0</v>
      </c>
      <c r="AM728" s="156"/>
    </row>
    <row r="729" spans="1:39">
      <c r="A729" s="12">
        <f t="shared" ref="A729:A792" ca="1" si="110">IF(OR(E729="",G729="",K729="",G729&lt;Min_Flange_Diam,G729&gt;Max_Flange_Diam,K729&lt;Min_Outer_Width,K729&gt;Max_Outer_Width),0,IFERROR(W729*X729*Y729,0))</f>
        <v>0</v>
      </c>
      <c r="B729" s="12" t="str">
        <f>IF([1]DRUM!A706="","",[1]DRUM!A706)</f>
        <v>MOE - Iraq</v>
      </c>
      <c r="C729" s="12">
        <f t="shared" ref="C729:C792" ca="1" si="111">IF(B729="","",IF(OR(B729=Main_DT,B729=Ext_DT),1,0))</f>
        <v>0</v>
      </c>
      <c r="D729" s="155">
        <f t="shared" ref="D729:D792" ca="1" si="112">IF(O729="",0,IFERROR(A729*C729,0))</f>
        <v>0</v>
      </c>
      <c r="E729" s="26" t="str">
        <f>IF([1]DRUM!B706="","",[1]DRUM!B706)</f>
        <v>WDB210031</v>
      </c>
      <c r="F729" s="26">
        <f>IF([1]DRUM!C706="","",[1]DRUM!C706)</f>
        <v>2150</v>
      </c>
      <c r="G729" s="26">
        <f>IF([1]DRUM!D706="","",[1]DRUM!D706)</f>
        <v>2100</v>
      </c>
      <c r="H729" s="26">
        <f>IF([1]DRUM!E706="","",[1]DRUM!E706)</f>
        <v>1150</v>
      </c>
      <c r="I729" s="26">
        <f>IF([1]DRUM!F706="","",[1]DRUM!F706)</f>
        <v>900</v>
      </c>
      <c r="J729" s="26">
        <f>IF([1]DRUM!G706="","",[1]DRUM!G706)</f>
        <v>1100</v>
      </c>
      <c r="K729" s="26">
        <f>IF([1]DRUM!H706="","",[1]DRUM!H706)</f>
        <v>1100</v>
      </c>
      <c r="L729" s="26" t="str">
        <f>IF([1]DRUM!I706="","",[1]DRUM!I706)</f>
        <v/>
      </c>
      <c r="M729" s="26">
        <f>IF([1]DRUM!J706="","",
IF(AND([1]DRUM!K706="Wooden Drum",[1]DRUM!J706&gt;Max_WD_Capacity),Max_WD_Capacity,
[1]DRUM!J706))</f>
        <v>2000</v>
      </c>
      <c r="N729" s="26" t="str">
        <f>IF([1]DRUM!K706="","",[1]DRUM!K706)</f>
        <v>Wooden Drum</v>
      </c>
      <c r="O729" s="26">
        <f>IF([1]DRUM!L706="","",[1]DRUM!L706)</f>
        <v>314</v>
      </c>
      <c r="P729" s="26">
        <f>IF([1]DRUM!M706="","",[1]DRUM!M706)</f>
        <v>93</v>
      </c>
      <c r="Q729" s="26">
        <f>IF([1]DRUM!N706="","",[1]DRUM!N706)</f>
        <v>2.1824251465406594</v>
      </c>
      <c r="R729" s="26" t="str">
        <f t="shared" si="108"/>
        <v>MOE - Iraq</v>
      </c>
      <c r="S729" s="26">
        <f ca="1">IF(N729="",0,
IF(Knee_Application="YES",Knee_Width,IF(Knee_Application="NO",0,
IF(OR(Cable_Type="OH",SearchData("Conductor",Cable_Desc)),0,
IF(N729="Steel Drum",Knee_Width,
IF(N729="Plywood Drum",0,
IF(Country="UAE",0,
IF(AND(OR(SearchData("LSHF",Cable_Desc),SearchData("LSZH",Cable_Desc),SearchData("LS0H",Cable_Desc),SearchData("LSOH",Cable_Desc)),D.nom&gt;40),Knee_Width,
IF(AND(Country="Egypt",D.nom&gt;60),Knee_Width,
IF(AND(Country&lt;&gt;"Egypt",D.nom&gt;35),Knee_Width,
0))))))))))</f>
        <v>125</v>
      </c>
      <c r="T729" s="118">
        <f t="shared" ref="T729:T792" ca="1" si="113">IFERROR(TRUNC((I729-S729)/$L$4),0)</f>
        <v>6</v>
      </c>
      <c r="U729" s="118">
        <f t="shared" ref="U729:U792" ca="1" si="114">IFERROR(TRUNC((((G729-H729)/2)-I$11)/L$4),0)</f>
        <v>2</v>
      </c>
      <c r="V729" s="117">
        <f t="shared" ref="V729:V792" ca="1" si="115">IFERROR(T729*PI()*(H729*U729+L$4*U729^2)/1000,0)</f>
        <v>52.522402619775598</v>
      </c>
      <c r="W729" s="64">
        <f t="shared" ref="W729:W792" ca="1" si="116">IFERROR(IF(H729&gt;=J$11,1,0),0)</f>
        <v>0</v>
      </c>
      <c r="X729" s="64">
        <f t="shared" ca="1" si="109"/>
        <v>0</v>
      </c>
      <c r="Y729" s="64">
        <f t="shared" ref="Y729:Y792" ca="1" si="117">IFERROR(IF(V729&gt;=L$6*0.99,1,0),0)</f>
        <v>0</v>
      </c>
      <c r="AM729" s="156"/>
    </row>
    <row r="730" spans="1:39">
      <c r="A730" s="12">
        <f t="shared" ca="1" si="110"/>
        <v>0</v>
      </c>
      <c r="B730" s="12" t="str">
        <f>IF([1]DRUM!A707="","",[1]DRUM!A707)</f>
        <v>MOE - Iraq</v>
      </c>
      <c r="C730" s="12">
        <f t="shared" ca="1" si="111"/>
        <v>0</v>
      </c>
      <c r="D730" s="155">
        <f t="shared" ca="1" si="112"/>
        <v>0</v>
      </c>
      <c r="E730" s="26" t="str">
        <f>IF([1]DRUM!B707="","",[1]DRUM!B707)</f>
        <v>WDB240044</v>
      </c>
      <c r="F730" s="26">
        <f>IF([1]DRUM!C707="","",[1]DRUM!C707)</f>
        <v>2450</v>
      </c>
      <c r="G730" s="26">
        <f>IF([1]DRUM!D707="","",[1]DRUM!D707)</f>
        <v>2400</v>
      </c>
      <c r="H730" s="26">
        <f>IF([1]DRUM!E707="","",[1]DRUM!E707)</f>
        <v>1150</v>
      </c>
      <c r="I730" s="26">
        <f>IF([1]DRUM!F707="","",[1]DRUM!F707)</f>
        <v>900</v>
      </c>
      <c r="J730" s="26">
        <f>IF([1]DRUM!G707="","",[1]DRUM!G707)</f>
        <v>1100</v>
      </c>
      <c r="K730" s="26">
        <f>IF([1]DRUM!H707="","",[1]DRUM!H707)</f>
        <v>1100</v>
      </c>
      <c r="L730" s="26" t="str">
        <f>IF([1]DRUM!I707="","",[1]DRUM!I707)</f>
        <v/>
      </c>
      <c r="M730" s="26">
        <f>IF([1]DRUM!J707="","",
IF(AND([1]DRUM!K707="Wooden Drum",[1]DRUM!J707&gt;Max_WD_Capacity),Max_WD_Capacity,
[1]DRUM!J707))</f>
        <v>3000</v>
      </c>
      <c r="N730" s="26" t="str">
        <f>IF([1]DRUM!K707="","",[1]DRUM!K707)</f>
        <v>Wooden Drum</v>
      </c>
      <c r="O730" s="26">
        <f>IF([1]DRUM!L707="","",[1]DRUM!L707)</f>
        <v>427</v>
      </c>
      <c r="P730" s="26">
        <f>IF([1]DRUM!M707="","",[1]DRUM!M707)</f>
        <v>106</v>
      </c>
      <c r="Q730" s="26">
        <f>IF([1]DRUM!N707="","",[1]DRUM!N707)</f>
        <v>3.1366839150685593</v>
      </c>
      <c r="R730" s="26" t="str">
        <f t="shared" ref="R730:R793" si="118">B730</f>
        <v>MOE - Iraq</v>
      </c>
      <c r="S730" s="26">
        <f ca="1">IF(N730="",0,
IF(Knee_Application="YES",Knee_Width,IF(Knee_Application="NO",0,
IF(OR(Cable_Type="OH",SearchData("Conductor",Cable_Desc)),0,
IF(N730="Steel Drum",Knee_Width,
IF(N730="Plywood Drum",0,
IF(Country="UAE",0,
IF(AND(OR(SearchData("LSHF",Cable_Desc),SearchData("LSZH",Cable_Desc),SearchData("LS0H",Cable_Desc),SearchData("LSOH",Cable_Desc)),D.nom&gt;40),Knee_Width,
IF(AND(Country="Egypt",D.nom&gt;60),Knee_Width,
IF(AND(Country&lt;&gt;"Egypt",D.nom&gt;35),Knee_Width,
0))))))))))</f>
        <v>125</v>
      </c>
      <c r="T730" s="118">
        <f t="shared" ca="1" si="113"/>
        <v>6</v>
      </c>
      <c r="U730" s="118">
        <f t="shared" ca="1" si="114"/>
        <v>4</v>
      </c>
      <c r="V730" s="117">
        <f t="shared" ca="1" si="115"/>
        <v>123.38165324002411</v>
      </c>
      <c r="W730" s="64">
        <f t="shared" ca="1" si="116"/>
        <v>0</v>
      </c>
      <c r="X730" s="64">
        <f t="shared" ref="X730:X793" ca="1" si="119">IFERROR(IF(M730*(IF(N730="Steel Drum",1.1,IF(N730="Plywood Drum",1,IF(M730&lt;=1000,1.1,IF(M730&lt;=6000,1.04,1)))))&gt;=L$5,1,0),0)</f>
        <v>0</v>
      </c>
      <c r="Y730" s="64">
        <f t="shared" ca="1" si="117"/>
        <v>0</v>
      </c>
      <c r="AM730" s="156"/>
    </row>
    <row r="731" spans="1:39">
      <c r="A731" s="12">
        <f t="shared" ca="1" si="110"/>
        <v>0</v>
      </c>
      <c r="B731" s="12" t="str">
        <f>IF([1]DRUM!A708="","",[1]DRUM!A708)</f>
        <v>MOE - Iraq</v>
      </c>
      <c r="C731" s="12">
        <f t="shared" ca="1" si="111"/>
        <v>0</v>
      </c>
      <c r="D731" s="155">
        <f t="shared" ca="1" si="112"/>
        <v>0</v>
      </c>
      <c r="E731" s="26" t="str">
        <f>IF([1]DRUM!B708="","",[1]DRUM!B708)</f>
        <v>WDB220042</v>
      </c>
      <c r="F731" s="26">
        <f>IF([1]DRUM!C708="","",[1]DRUM!C708)</f>
        <v>2250</v>
      </c>
      <c r="G731" s="26">
        <f>IF([1]DRUM!D708="","",[1]DRUM!D708)</f>
        <v>2200</v>
      </c>
      <c r="H731" s="26">
        <f>IF([1]DRUM!E708="","",[1]DRUM!E708)</f>
        <v>1050</v>
      </c>
      <c r="I731" s="26">
        <f>IF([1]DRUM!F708="","",[1]DRUM!F708)</f>
        <v>1500</v>
      </c>
      <c r="J731" s="26">
        <f>IF([1]DRUM!G708="","",[1]DRUM!G708)</f>
        <v>1700</v>
      </c>
      <c r="K731" s="26">
        <f>IF([1]DRUM!H708="","",[1]DRUM!H708)</f>
        <v>1700</v>
      </c>
      <c r="L731" s="26" t="str">
        <f>IF([1]DRUM!I708="","",[1]DRUM!I708)</f>
        <v>Supported</v>
      </c>
      <c r="M731" s="26">
        <f>IF([1]DRUM!J708="","",
IF(AND([1]DRUM!K708="Wooden Drum",[1]DRUM!J708&gt;Max_WD_Capacity),Max_WD_Capacity,
[1]DRUM!J708))</f>
        <v>4500</v>
      </c>
      <c r="N731" s="26" t="str">
        <f>IF([1]DRUM!K708="","",[1]DRUM!K708)</f>
        <v>Wooden Drum</v>
      </c>
      <c r="O731" s="26">
        <f>IF([1]DRUM!L708="","",[1]DRUM!L708)</f>
        <v>451</v>
      </c>
      <c r="P731" s="26">
        <f>IF([1]DRUM!M708="","",[1]DRUM!M708)</f>
        <v>150</v>
      </c>
      <c r="Q731" s="26">
        <f>IF([1]DRUM!N708="","",[1]DRUM!N708)</f>
        <v>4.4031384535469433</v>
      </c>
      <c r="R731" s="26" t="str">
        <f t="shared" si="118"/>
        <v>MOE - Iraq</v>
      </c>
      <c r="S731" s="26">
        <f ca="1">IF(N731="",0,
IF(Knee_Application="YES",Knee_Width,IF(Knee_Application="NO",0,
IF(OR(Cable_Type="OH",SearchData("Conductor",Cable_Desc)),0,
IF(N731="Steel Drum",Knee_Width,
IF(N731="Plywood Drum",0,
IF(Country="UAE",0,
IF(AND(OR(SearchData("LSHF",Cable_Desc),SearchData("LSZH",Cable_Desc),SearchData("LS0H",Cable_Desc),SearchData("LSOH",Cable_Desc)),D.nom&gt;40),Knee_Width,
IF(AND(Country="Egypt",D.nom&gt;60),Knee_Width,
IF(AND(Country&lt;&gt;"Egypt",D.nom&gt;35),Knee_Width,
0))))))))))</f>
        <v>125</v>
      </c>
      <c r="T731" s="118">
        <f t="shared" ca="1" si="113"/>
        <v>11</v>
      </c>
      <c r="U731" s="118">
        <f t="shared" ca="1" si="114"/>
        <v>3</v>
      </c>
      <c r="V731" s="117">
        <f t="shared" ca="1" si="115"/>
        <v>146.67593444786166</v>
      </c>
      <c r="W731" s="64">
        <f t="shared" ca="1" si="116"/>
        <v>0</v>
      </c>
      <c r="X731" s="64">
        <f t="shared" ca="1" si="119"/>
        <v>1</v>
      </c>
      <c r="Y731" s="64">
        <f t="shared" ca="1" si="117"/>
        <v>0</v>
      </c>
      <c r="AM731" s="156"/>
    </row>
    <row r="732" spans="1:39">
      <c r="A732" s="12">
        <f t="shared" ca="1" si="110"/>
        <v>0</v>
      </c>
      <c r="B732" s="12" t="str">
        <f>IF([1]DRUM!A709="","",[1]DRUM!A709)</f>
        <v>MOE - Iraq</v>
      </c>
      <c r="C732" s="12">
        <f t="shared" ca="1" si="111"/>
        <v>0</v>
      </c>
      <c r="D732" s="155">
        <f t="shared" ca="1" si="112"/>
        <v>0</v>
      </c>
      <c r="E732" s="26" t="str">
        <f>IF([1]DRUM!B709="","",[1]DRUM!B709)</f>
        <v>WDB230038</v>
      </c>
      <c r="F732" s="26">
        <f>IF([1]DRUM!C709="","",[1]DRUM!C709)</f>
        <v>2350</v>
      </c>
      <c r="G732" s="26">
        <f>IF([1]DRUM!D709="","",[1]DRUM!D709)</f>
        <v>2300</v>
      </c>
      <c r="H732" s="26">
        <f>IF([1]DRUM!E709="","",[1]DRUM!E709)</f>
        <v>1300</v>
      </c>
      <c r="I732" s="26">
        <f>IF([1]DRUM!F709="","",[1]DRUM!F709)</f>
        <v>1500</v>
      </c>
      <c r="J732" s="26">
        <f>IF([1]DRUM!G709="","",[1]DRUM!G709)</f>
        <v>1700</v>
      </c>
      <c r="K732" s="26">
        <f>IF([1]DRUM!H709="","",[1]DRUM!H709)</f>
        <v>1700</v>
      </c>
      <c r="L732" s="26" t="str">
        <f>IF([1]DRUM!I709="","",[1]DRUM!I709)</f>
        <v>Supported</v>
      </c>
      <c r="M732" s="26">
        <f>IF([1]DRUM!J709="","",
IF(AND([1]DRUM!K709="Wooden Drum",[1]DRUM!J709&gt;Max_WD_Capacity),Max_WD_Capacity,
[1]DRUM!J709))</f>
        <v>4000</v>
      </c>
      <c r="N732" s="26" t="str">
        <f>IF([1]DRUM!K709="","",[1]DRUM!K709)</f>
        <v>Wooden Drum</v>
      </c>
      <c r="O732" s="26">
        <f>IF([1]DRUM!L709="","",[1]DRUM!L709)</f>
        <v>657</v>
      </c>
      <c r="P732" s="26">
        <f>IF([1]DRUM!M709="","",[1]DRUM!M709)</f>
        <v>157</v>
      </c>
      <c r="Q732" s="26">
        <f>IF([1]DRUM!N709="","",[1]DRUM!N709)</f>
        <v>4.2411500823462207</v>
      </c>
      <c r="R732" s="26" t="str">
        <f t="shared" si="118"/>
        <v>MOE - Iraq</v>
      </c>
      <c r="S732" s="26">
        <f ca="1">IF(N732="",0,
IF(Knee_Application="YES",Knee_Width,IF(Knee_Application="NO",0,
IF(OR(Cable_Type="OH",SearchData("Conductor",Cable_Desc)),0,
IF(N732="Steel Drum",Knee_Width,
IF(N732="Plywood Drum",0,
IF(Country="UAE",0,
IF(AND(OR(SearchData("LSHF",Cable_Desc),SearchData("LSZH",Cable_Desc),SearchData("LS0H",Cable_Desc),SearchData("LSOH",Cable_Desc)),D.nom&gt;40),Knee_Width,
IF(AND(Country="Egypt",D.nom&gt;60),Knee_Width,
IF(AND(Country&lt;&gt;"Egypt",D.nom&gt;35),Knee_Width,
0))))))))))</f>
        <v>125</v>
      </c>
      <c r="T732" s="118">
        <f t="shared" ca="1" si="113"/>
        <v>11</v>
      </c>
      <c r="U732" s="118">
        <f t="shared" ca="1" si="114"/>
        <v>3</v>
      </c>
      <c r="V732" s="117">
        <f t="shared" ca="1" si="115"/>
        <v>172.59407383997748</v>
      </c>
      <c r="W732" s="64">
        <f t="shared" ca="1" si="116"/>
        <v>0</v>
      </c>
      <c r="X732" s="64">
        <f t="shared" ca="1" si="119"/>
        <v>1</v>
      </c>
      <c r="Y732" s="64">
        <f t="shared" ca="1" si="117"/>
        <v>0</v>
      </c>
      <c r="AM732" s="156"/>
    </row>
    <row r="733" spans="1:39">
      <c r="A733" s="12">
        <f t="shared" ca="1" si="110"/>
        <v>0</v>
      </c>
      <c r="B733" s="12" t="str">
        <f>IF([1]DRUM!A710="","",[1]DRUM!A710)</f>
        <v>MOE - Iraq</v>
      </c>
      <c r="C733" s="12">
        <f t="shared" ca="1" si="111"/>
        <v>0</v>
      </c>
      <c r="D733" s="155">
        <f t="shared" ca="1" si="112"/>
        <v>0</v>
      </c>
      <c r="E733" s="26" t="str">
        <f>IF([1]DRUM!B710="","",[1]DRUM!B710)</f>
        <v>WDB240071</v>
      </c>
      <c r="F733" s="26">
        <f>IF([1]DRUM!C710="","",[1]DRUM!C710)</f>
        <v>2450</v>
      </c>
      <c r="G733" s="26">
        <f>IF([1]DRUM!D710="","",[1]DRUM!D710)</f>
        <v>2400</v>
      </c>
      <c r="H733" s="26">
        <f>IF([1]DRUM!E710="","",[1]DRUM!E710)</f>
        <v>1150</v>
      </c>
      <c r="I733" s="26">
        <f>IF([1]DRUM!F710="","",[1]DRUM!F710)</f>
        <v>1500</v>
      </c>
      <c r="J733" s="26">
        <f>IF([1]DRUM!G710="","",[1]DRUM!G710)</f>
        <v>1700</v>
      </c>
      <c r="K733" s="26">
        <f>IF([1]DRUM!H710="","",[1]DRUM!H710)</f>
        <v>1700</v>
      </c>
      <c r="L733" s="26" t="str">
        <f>IF([1]DRUM!I710="","",[1]DRUM!I710)</f>
        <v>Supported</v>
      </c>
      <c r="M733" s="26">
        <f>IF([1]DRUM!J710="","",
IF(AND([1]DRUM!K710="Wooden Drum",[1]DRUM!J710&gt;Max_WD_Capacity),Max_WD_Capacity,
[1]DRUM!J710))</f>
        <v>6000</v>
      </c>
      <c r="N733" s="26" t="str">
        <f>IF([1]DRUM!K710="","",[1]DRUM!K710)</f>
        <v>Wooden Drum</v>
      </c>
      <c r="O733" s="26">
        <f>IF([1]DRUM!L710="","",[1]DRUM!L710)</f>
        <v>481</v>
      </c>
      <c r="P733" s="26">
        <f>IF([1]DRUM!M710="","",[1]DRUM!M710)</f>
        <v>164</v>
      </c>
      <c r="Q733" s="26">
        <f>IF([1]DRUM!N710="","",[1]DRUM!N710)</f>
        <v>5.2278065251142651</v>
      </c>
      <c r="R733" s="26" t="str">
        <f t="shared" si="118"/>
        <v>MOE - Iraq</v>
      </c>
      <c r="S733" s="26">
        <f ca="1">IF(N733="",0,
IF(Knee_Application="YES",Knee_Width,IF(Knee_Application="NO",0,
IF(OR(Cable_Type="OH",SearchData("Conductor",Cable_Desc)),0,
IF(N733="Steel Drum",Knee_Width,
IF(N733="Plywood Drum",0,
IF(Country="UAE",0,
IF(AND(OR(SearchData("LSHF",Cable_Desc),SearchData("LSZH",Cable_Desc),SearchData("LS0H",Cable_Desc),SearchData("LSOH",Cable_Desc)),D.nom&gt;40),Knee_Width,
IF(AND(Country="Egypt",D.nom&gt;60),Knee_Width,
IF(AND(Country&lt;&gt;"Egypt",D.nom&gt;35),Knee_Width,
0))))))))))</f>
        <v>125</v>
      </c>
      <c r="T733" s="118">
        <f t="shared" ca="1" si="113"/>
        <v>11</v>
      </c>
      <c r="U733" s="118">
        <f t="shared" ca="1" si="114"/>
        <v>4</v>
      </c>
      <c r="V733" s="117">
        <f t="shared" ca="1" si="115"/>
        <v>226.19969760671083</v>
      </c>
      <c r="W733" s="64">
        <f t="shared" ca="1" si="116"/>
        <v>0</v>
      </c>
      <c r="X733" s="64">
        <f t="shared" ca="1" si="119"/>
        <v>1</v>
      </c>
      <c r="Y733" s="64">
        <f t="shared" ca="1" si="117"/>
        <v>1</v>
      </c>
      <c r="AM733" s="156"/>
    </row>
    <row r="734" spans="1:39">
      <c r="A734" s="12">
        <f t="shared" ca="1" si="110"/>
        <v>0</v>
      </c>
      <c r="B734" s="12" t="str">
        <f>IF([1]DRUM!A711="","",[1]DRUM!A711)</f>
        <v>Plywood</v>
      </c>
      <c r="C734" s="12">
        <f t="shared" ca="1" si="111"/>
        <v>0</v>
      </c>
      <c r="D734" s="155">
        <f t="shared" ca="1" si="112"/>
        <v>0</v>
      </c>
      <c r="E734" s="26" t="str">
        <f>IF([1]DRUM!B711="","",[1]DRUM!B711)</f>
        <v>WDPU12000</v>
      </c>
      <c r="F734" s="26">
        <f>IF([1]DRUM!C711="","",[1]DRUM!C711)</f>
        <v>305</v>
      </c>
      <c r="G734" s="26">
        <f>IF([1]DRUM!D711="","",[1]DRUM!D711)</f>
        <v>305</v>
      </c>
      <c r="H734" s="26">
        <f>IF([1]DRUM!E711="","",[1]DRUM!E711)</f>
        <v>127</v>
      </c>
      <c r="I734" s="26">
        <f>IF([1]DRUM!F711="","",[1]DRUM!F711)</f>
        <v>279</v>
      </c>
      <c r="J734" s="26">
        <f>IF([1]DRUM!G711="","",[1]DRUM!G711)</f>
        <v>308</v>
      </c>
      <c r="K734" s="26">
        <f>IF([1]DRUM!H711="","",[1]DRUM!H711)</f>
        <v>308</v>
      </c>
      <c r="L734" s="26" t="str">
        <f>IF([1]DRUM!I711="","",[1]DRUM!I711)</f>
        <v/>
      </c>
      <c r="M734" s="26">
        <f>IF([1]DRUM!J711="","",
IF(AND([1]DRUM!K711="Wooden Drum",[1]DRUM!J711&gt;Max_WD_Capacity),Max_WD_Capacity,
[1]DRUM!J711))</f>
        <v>60</v>
      </c>
      <c r="N734" s="26" t="str">
        <f>IF([1]DRUM!K711="","",[1]DRUM!K711)</f>
        <v>Plywood Drum</v>
      </c>
      <c r="O734" s="26">
        <f>IF([1]DRUM!L711="","",[1]DRUM!L711)</f>
        <v>3</v>
      </c>
      <c r="P734" s="26">
        <f>IF([1]DRUM!M711="","",[1]DRUM!M711)</f>
        <v>194</v>
      </c>
      <c r="Q734" s="26">
        <f>IF([1]DRUM!N711="","",[1]DRUM!N711)</f>
        <v>1.6849919631158242E-2</v>
      </c>
      <c r="R734" s="26" t="str">
        <f t="shared" si="118"/>
        <v>Plywood</v>
      </c>
      <c r="S734" s="26">
        <f ca="1">IF(N734="",0,
IF(Knee_Application="YES",Knee_Width,IF(Knee_Application="NO",0,
IF(OR(Cable_Type="OH",SearchData("Conductor",Cable_Desc)),0,
IF(N734="Steel Drum",Knee_Width,
IF(N734="Plywood Drum",0,
IF(Country="UAE",0,
IF(AND(OR(SearchData("LSHF",Cable_Desc),SearchData("LSZH",Cable_Desc),SearchData("LS0H",Cable_Desc),SearchData("LSOH",Cable_Desc)),D.nom&gt;40),Knee_Width,
IF(AND(Country="Egypt",D.nom&gt;60),Knee_Width,
IF(AND(Country&lt;&gt;"Egypt",D.nom&gt;35),Knee_Width,
0))))))))))</f>
        <v>0</v>
      </c>
      <c r="T734" s="118">
        <f t="shared" ca="1" si="113"/>
        <v>2</v>
      </c>
      <c r="U734" s="118">
        <f t="shared" ca="1" si="114"/>
        <v>0</v>
      </c>
      <c r="V734" s="117">
        <f t="shared" ca="1" si="115"/>
        <v>0</v>
      </c>
      <c r="W734" s="64">
        <f t="shared" ca="1" si="116"/>
        <v>0</v>
      </c>
      <c r="X734" s="64">
        <f t="shared" ca="1" si="119"/>
        <v>0</v>
      </c>
      <c r="Y734" s="64">
        <f t="shared" ca="1" si="117"/>
        <v>0</v>
      </c>
      <c r="AM734" s="156"/>
    </row>
    <row r="735" spans="1:39">
      <c r="A735" s="12">
        <f t="shared" ca="1" si="110"/>
        <v>0</v>
      </c>
      <c r="B735" s="12" t="str">
        <f>IF([1]DRUM!A712="","",[1]DRUM!A712)</f>
        <v>Plywood</v>
      </c>
      <c r="C735" s="12">
        <f t="shared" ca="1" si="111"/>
        <v>0</v>
      </c>
      <c r="D735" s="155">
        <f t="shared" ca="1" si="112"/>
        <v>0</v>
      </c>
      <c r="E735" s="26" t="str">
        <f>IF([1]DRUM!B712="","",[1]DRUM!B712)</f>
        <v>WDPU14000</v>
      </c>
      <c r="F735" s="26">
        <f>IF([1]DRUM!C712="","",[1]DRUM!C712)</f>
        <v>356</v>
      </c>
      <c r="G735" s="26">
        <f>IF([1]DRUM!D712="","",[1]DRUM!D712)</f>
        <v>356</v>
      </c>
      <c r="H735" s="26">
        <f>IF([1]DRUM!E712="","",[1]DRUM!E712)</f>
        <v>152</v>
      </c>
      <c r="I735" s="26">
        <f>IF([1]DRUM!F712="","",[1]DRUM!F712)</f>
        <v>254</v>
      </c>
      <c r="J735" s="26">
        <f>IF([1]DRUM!G712="","",[1]DRUM!G712)</f>
        <v>273</v>
      </c>
      <c r="K735" s="26">
        <f>IF([1]DRUM!H712="","",[1]DRUM!H712)</f>
        <v>273</v>
      </c>
      <c r="L735" s="26" t="str">
        <f>IF([1]DRUM!I712="","",[1]DRUM!I712)</f>
        <v/>
      </c>
      <c r="M735" s="26">
        <f>IF([1]DRUM!J712="","",
IF(AND([1]DRUM!K712="Wooden Drum",[1]DRUM!J712&gt;Max_WD_Capacity),Max_WD_Capacity,
[1]DRUM!J712))</f>
        <v>60</v>
      </c>
      <c r="N735" s="26" t="str">
        <f>IF([1]DRUM!K712="","",[1]DRUM!K712)</f>
        <v>Plywood Drum</v>
      </c>
      <c r="O735" s="26">
        <f>IF([1]DRUM!L712="","",[1]DRUM!L712)</f>
        <v>3</v>
      </c>
      <c r="P735" s="26">
        <f>IF([1]DRUM!M712="","",[1]DRUM!M712)</f>
        <v>163</v>
      </c>
      <c r="Q735" s="26">
        <f>IF([1]DRUM!N712="","",[1]DRUM!N712)</f>
        <v>2.0673665147177906E-2</v>
      </c>
      <c r="R735" s="26" t="str">
        <f t="shared" si="118"/>
        <v>Plywood</v>
      </c>
      <c r="S735" s="26">
        <f ca="1">IF(N735="",0,
IF(Knee_Application="YES",Knee_Width,IF(Knee_Application="NO",0,
IF(OR(Cable_Type="OH",SearchData("Conductor",Cable_Desc)),0,
IF(N735="Steel Drum",Knee_Width,
IF(N735="Plywood Drum",0,
IF(Country="UAE",0,
IF(AND(OR(SearchData("LSHF",Cable_Desc),SearchData("LSZH",Cable_Desc),SearchData("LS0H",Cable_Desc),SearchData("LSOH",Cable_Desc)),D.nom&gt;40),Knee_Width,
IF(AND(Country="Egypt",D.nom&gt;60),Knee_Width,
IF(AND(Country&lt;&gt;"Egypt",D.nom&gt;35),Knee_Width,
0))))))))))</f>
        <v>0</v>
      </c>
      <c r="T735" s="118">
        <f t="shared" ca="1" si="113"/>
        <v>2</v>
      </c>
      <c r="U735" s="118">
        <f t="shared" ca="1" si="114"/>
        <v>0</v>
      </c>
      <c r="V735" s="117">
        <f t="shared" ca="1" si="115"/>
        <v>0</v>
      </c>
      <c r="W735" s="64">
        <f t="shared" ca="1" si="116"/>
        <v>0</v>
      </c>
      <c r="X735" s="64">
        <f t="shared" ca="1" si="119"/>
        <v>0</v>
      </c>
      <c r="Y735" s="64">
        <f t="shared" ca="1" si="117"/>
        <v>0</v>
      </c>
      <c r="AM735" s="156"/>
    </row>
    <row r="736" spans="1:39">
      <c r="A736" s="12">
        <f t="shared" ca="1" si="110"/>
        <v>0</v>
      </c>
      <c r="B736" s="12" t="str">
        <f>IF([1]DRUM!A713="","",[1]DRUM!A713)</f>
        <v>Plywood</v>
      </c>
      <c r="C736" s="12">
        <f t="shared" ca="1" si="111"/>
        <v>0</v>
      </c>
      <c r="D736" s="155">
        <f t="shared" ca="1" si="112"/>
        <v>0</v>
      </c>
      <c r="E736" s="26" t="str">
        <f>IF([1]DRUM!B713="","",[1]DRUM!B713)</f>
        <v>WDPU16000</v>
      </c>
      <c r="F736" s="26">
        <f>IF([1]DRUM!C713="","",[1]DRUM!C713)</f>
        <v>407</v>
      </c>
      <c r="G736" s="26">
        <f>IF([1]DRUM!D713="","",[1]DRUM!D713)</f>
        <v>407</v>
      </c>
      <c r="H736" s="26">
        <f>IF([1]DRUM!E713="","",[1]DRUM!E713)</f>
        <v>203</v>
      </c>
      <c r="I736" s="26">
        <f>IF([1]DRUM!F713="","",[1]DRUM!F713)</f>
        <v>279</v>
      </c>
      <c r="J736" s="26">
        <f>IF([1]DRUM!G713="","",[1]DRUM!G713)</f>
        <v>305</v>
      </c>
      <c r="K736" s="26">
        <f>IF([1]DRUM!H713="","",[1]DRUM!H713)</f>
        <v>305</v>
      </c>
      <c r="L736" s="26" t="str">
        <f>IF([1]DRUM!I713="","",[1]DRUM!I713)</f>
        <v/>
      </c>
      <c r="M736" s="26">
        <f>IF([1]DRUM!J713="","",
IF(AND([1]DRUM!K713="Wooden Drum",[1]DRUM!J713&gt;Max_WD_Capacity),Max_WD_Capacity,
[1]DRUM!J713))</f>
        <v>130</v>
      </c>
      <c r="N736" s="26" t="str">
        <f>IF([1]DRUM!K713="","",[1]DRUM!K713)</f>
        <v>Plywood Drum</v>
      </c>
      <c r="O736" s="26">
        <f>IF([1]DRUM!L713="","",[1]DRUM!L713)</f>
        <v>4</v>
      </c>
      <c r="P736" s="26">
        <f>IF([1]DRUM!M713="","",[1]DRUM!M713)</f>
        <v>163</v>
      </c>
      <c r="Q736" s="26">
        <f>IF([1]DRUM!N713="","",[1]DRUM!N713)</f>
        <v>2.7268050339436793E-2</v>
      </c>
      <c r="R736" s="26" t="str">
        <f t="shared" si="118"/>
        <v>Plywood</v>
      </c>
      <c r="S736" s="26">
        <f ca="1">IF(N736="",0,
IF(Knee_Application="YES",Knee_Width,IF(Knee_Application="NO",0,
IF(OR(Cable_Type="OH",SearchData("Conductor",Cable_Desc)),0,
IF(N736="Steel Drum",Knee_Width,
IF(N736="Plywood Drum",0,
IF(Country="UAE",0,
IF(AND(OR(SearchData("LSHF",Cable_Desc),SearchData("LSZH",Cable_Desc),SearchData("LS0H",Cable_Desc),SearchData("LSOH",Cable_Desc)),D.nom&gt;40),Knee_Width,
IF(AND(Country="Egypt",D.nom&gt;60),Knee_Width,
IF(AND(Country&lt;&gt;"Egypt",D.nom&gt;35),Knee_Width,
0))))))))))</f>
        <v>0</v>
      </c>
      <c r="T736" s="118">
        <f t="shared" ca="1" si="113"/>
        <v>2</v>
      </c>
      <c r="U736" s="118">
        <f t="shared" ca="1" si="114"/>
        <v>0</v>
      </c>
      <c r="V736" s="117">
        <f t="shared" ca="1" si="115"/>
        <v>0</v>
      </c>
      <c r="W736" s="64">
        <f t="shared" ca="1" si="116"/>
        <v>0</v>
      </c>
      <c r="X736" s="64">
        <f t="shared" ca="1" si="119"/>
        <v>0</v>
      </c>
      <c r="Y736" s="64">
        <f t="shared" ca="1" si="117"/>
        <v>0</v>
      </c>
      <c r="AM736" s="156"/>
    </row>
    <row r="737" spans="1:39">
      <c r="A737" s="12">
        <f t="shared" ca="1" si="110"/>
        <v>0</v>
      </c>
      <c r="B737" s="12" t="str">
        <f>IF([1]DRUM!A714="","",[1]DRUM!A714)</f>
        <v>Plywood</v>
      </c>
      <c r="C737" s="12">
        <f t="shared" ca="1" si="111"/>
        <v>0</v>
      </c>
      <c r="D737" s="155">
        <f t="shared" ca="1" si="112"/>
        <v>0</v>
      </c>
      <c r="E737" s="26" t="str">
        <f>IF([1]DRUM!B714="","",[1]DRUM!B714)</f>
        <v>WDPU18000</v>
      </c>
      <c r="F737" s="26">
        <f>IF([1]DRUM!C714="","",[1]DRUM!C714)</f>
        <v>458</v>
      </c>
      <c r="G737" s="26">
        <f>IF([1]DRUM!D714="","",[1]DRUM!D714)</f>
        <v>458</v>
      </c>
      <c r="H737" s="26">
        <f>IF([1]DRUM!E714="","",[1]DRUM!E714)</f>
        <v>203</v>
      </c>
      <c r="I737" s="26">
        <f>IF([1]DRUM!F714="","",[1]DRUM!F714)</f>
        <v>355</v>
      </c>
      <c r="J737" s="26">
        <f>IF([1]DRUM!G714="","",[1]DRUM!G714)</f>
        <v>394</v>
      </c>
      <c r="K737" s="26">
        <f>IF([1]DRUM!H714="","",[1]DRUM!H714)</f>
        <v>394</v>
      </c>
      <c r="L737" s="26" t="str">
        <f>IF([1]DRUM!I714="","",[1]DRUM!I714)</f>
        <v/>
      </c>
      <c r="M737" s="26">
        <f>IF([1]DRUM!J714="","",
IF(AND([1]DRUM!K714="Wooden Drum",[1]DRUM!J714&gt;Max_WD_Capacity),Max_WD_Capacity,
[1]DRUM!J714))</f>
        <v>350</v>
      </c>
      <c r="N737" s="26" t="str">
        <f>IF([1]DRUM!K714="","",[1]DRUM!K714)</f>
        <v>Plywood Drum</v>
      </c>
      <c r="O737" s="26">
        <f>IF([1]DRUM!L714="","",[1]DRUM!L714)</f>
        <v>7</v>
      </c>
      <c r="P737" s="26">
        <f>IF([1]DRUM!M714="","",[1]DRUM!M714)</f>
        <v>192</v>
      </c>
      <c r="Q737" s="26">
        <f>IF([1]DRUM!N714="","",[1]DRUM!N714)</f>
        <v>4.6995889538167204E-2</v>
      </c>
      <c r="R737" s="26" t="str">
        <f t="shared" si="118"/>
        <v>Plywood</v>
      </c>
      <c r="S737" s="26">
        <f ca="1">IF(N737="",0,
IF(Knee_Application="YES",Knee_Width,IF(Knee_Application="NO",0,
IF(OR(Cable_Type="OH",SearchData("Conductor",Cable_Desc)),0,
IF(N737="Steel Drum",Knee_Width,
IF(N737="Plywood Drum",0,
IF(Country="UAE",0,
IF(AND(OR(SearchData("LSHF",Cable_Desc),SearchData("LSZH",Cable_Desc),SearchData("LS0H",Cable_Desc),SearchData("LSOH",Cable_Desc)),D.nom&gt;40),Knee_Width,
IF(AND(Country="Egypt",D.nom&gt;60),Knee_Width,
IF(AND(Country&lt;&gt;"Egypt",D.nom&gt;35),Knee_Width,
0))))))))))</f>
        <v>0</v>
      </c>
      <c r="T737" s="118">
        <f t="shared" ca="1" si="113"/>
        <v>2</v>
      </c>
      <c r="U737" s="118">
        <f t="shared" ca="1" si="114"/>
        <v>0</v>
      </c>
      <c r="V737" s="117">
        <f t="shared" ca="1" si="115"/>
        <v>0</v>
      </c>
      <c r="W737" s="64">
        <f t="shared" ca="1" si="116"/>
        <v>0</v>
      </c>
      <c r="X737" s="64">
        <f t="shared" ca="1" si="119"/>
        <v>0</v>
      </c>
      <c r="Y737" s="64">
        <f t="shared" ca="1" si="117"/>
        <v>0</v>
      </c>
      <c r="AM737" s="156"/>
    </row>
    <row r="738" spans="1:39">
      <c r="A738" s="12">
        <f t="shared" ca="1" si="110"/>
        <v>0</v>
      </c>
      <c r="B738" s="12" t="str">
        <f>IF([1]DRUM!A715="","",[1]DRUM!A715)</f>
        <v>Plywood</v>
      </c>
      <c r="C738" s="12">
        <f t="shared" ca="1" si="111"/>
        <v>0</v>
      </c>
      <c r="D738" s="155">
        <f t="shared" ca="1" si="112"/>
        <v>0</v>
      </c>
      <c r="E738" s="26" t="str">
        <f>IF([1]DRUM!B715="","",[1]DRUM!B715)</f>
        <v>WDPU24000</v>
      </c>
      <c r="F738" s="26">
        <f>IF([1]DRUM!C715="","",[1]DRUM!C715)</f>
        <v>610</v>
      </c>
      <c r="G738" s="26">
        <f>IF([1]DRUM!D715="","",[1]DRUM!D715)</f>
        <v>610</v>
      </c>
      <c r="H738" s="26">
        <f>IF([1]DRUM!E715="","",[1]DRUM!E715)</f>
        <v>254</v>
      </c>
      <c r="I738" s="26">
        <f>IF([1]DRUM!F715="","",[1]DRUM!F715)</f>
        <v>304</v>
      </c>
      <c r="J738" s="26">
        <f>IF([1]DRUM!G715="","",[1]DRUM!G715)</f>
        <v>343</v>
      </c>
      <c r="K738" s="26">
        <f>IF([1]DRUM!H715="","",[1]DRUM!H715)</f>
        <v>343</v>
      </c>
      <c r="L738" s="26" t="str">
        <f>IF([1]DRUM!I715="","",[1]DRUM!I715)</f>
        <v/>
      </c>
      <c r="M738" s="26">
        <f>IF([1]DRUM!J715="","",
IF(AND([1]DRUM!K715="Wooden Drum",[1]DRUM!J715&gt;Max_WD_Capacity),Max_WD_Capacity,
[1]DRUM!J715))</f>
        <v>490</v>
      </c>
      <c r="N738" s="26" t="str">
        <f>IF([1]DRUM!K715="","",[1]DRUM!K715)</f>
        <v>Plywood Drum</v>
      </c>
      <c r="O738" s="26">
        <f>IF([1]DRUM!L715="","",[1]DRUM!L715)</f>
        <v>11</v>
      </c>
      <c r="P738" s="26">
        <f>IF([1]DRUM!M715="","",[1]DRUM!M715)</f>
        <v>194</v>
      </c>
      <c r="Q738" s="26">
        <f>IF([1]DRUM!N715="","",[1]DRUM!N715)</f>
        <v>7.3439076241893983E-2</v>
      </c>
      <c r="R738" s="26" t="str">
        <f t="shared" si="118"/>
        <v>Plywood</v>
      </c>
      <c r="S738" s="26">
        <f ca="1">IF(N738="",0,
IF(Knee_Application="YES",Knee_Width,IF(Knee_Application="NO",0,
IF(OR(Cable_Type="OH",SearchData("Conductor",Cable_Desc)),0,
IF(N738="Steel Drum",Knee_Width,
IF(N738="Plywood Drum",0,
IF(Country="UAE",0,
IF(AND(OR(SearchData("LSHF",Cable_Desc),SearchData("LSZH",Cable_Desc),SearchData("LS0H",Cable_Desc),SearchData("LSOH",Cable_Desc)),D.nom&gt;40),Knee_Width,
IF(AND(Country="Egypt",D.nom&gt;60),Knee_Width,
IF(AND(Country&lt;&gt;"Egypt",D.nom&gt;35),Knee_Width,
0))))))))))</f>
        <v>0</v>
      </c>
      <c r="T738" s="118">
        <f t="shared" ca="1" si="113"/>
        <v>2</v>
      </c>
      <c r="U738" s="118">
        <f t="shared" ca="1" si="114"/>
        <v>0</v>
      </c>
      <c r="V738" s="117">
        <f t="shared" ca="1" si="115"/>
        <v>0</v>
      </c>
      <c r="W738" s="64">
        <f t="shared" ca="1" si="116"/>
        <v>0</v>
      </c>
      <c r="X738" s="64">
        <f t="shared" ca="1" si="119"/>
        <v>0</v>
      </c>
      <c r="Y738" s="64">
        <f t="shared" ca="1" si="117"/>
        <v>0</v>
      </c>
      <c r="AM738" s="156"/>
    </row>
    <row r="739" spans="1:39">
      <c r="A739" s="12">
        <f t="shared" ca="1" si="110"/>
        <v>0</v>
      </c>
      <c r="B739" s="12" t="str">
        <f>IF([1]DRUM!A716="","",[1]DRUM!A716)</f>
        <v>Plywood</v>
      </c>
      <c r="C739" s="12">
        <f t="shared" ca="1" si="111"/>
        <v>0</v>
      </c>
      <c r="D739" s="155">
        <f t="shared" ca="1" si="112"/>
        <v>0</v>
      </c>
      <c r="E739" s="26" t="str">
        <f>IF([1]DRUM!B716="","",[1]DRUM!B716)</f>
        <v>WDPU24001</v>
      </c>
      <c r="F739" s="26">
        <f>IF([1]DRUM!C716="","",[1]DRUM!C716)</f>
        <v>610</v>
      </c>
      <c r="G739" s="26">
        <f>IF([1]DRUM!D716="","",[1]DRUM!D716)</f>
        <v>610</v>
      </c>
      <c r="H739" s="26">
        <f>IF([1]DRUM!E716="","",[1]DRUM!E716)</f>
        <v>254</v>
      </c>
      <c r="I739" s="26">
        <f>IF([1]DRUM!F716="","",[1]DRUM!F716)</f>
        <v>457</v>
      </c>
      <c r="J739" s="26">
        <f>IF([1]DRUM!G716="","",[1]DRUM!G716)</f>
        <v>496</v>
      </c>
      <c r="K739" s="26">
        <f>IF([1]DRUM!H716="","",[1]DRUM!H716)</f>
        <v>496</v>
      </c>
      <c r="L739" s="26" t="str">
        <f>IF([1]DRUM!I716="","",[1]DRUM!I716)</f>
        <v/>
      </c>
      <c r="M739" s="26">
        <f>IF([1]DRUM!J716="","",
IF(AND([1]DRUM!K716="Wooden Drum",[1]DRUM!J716&gt;Max_WD_Capacity),Max_WD_Capacity,
[1]DRUM!J716))</f>
        <v>720</v>
      </c>
      <c r="N739" s="26" t="str">
        <f>IF([1]DRUM!K716="","",[1]DRUM!K716)</f>
        <v>Plywood Drum</v>
      </c>
      <c r="O739" s="26">
        <f>IF([1]DRUM!L716="","",[1]DRUM!L716)</f>
        <v>12</v>
      </c>
      <c r="P739" s="26">
        <f>IF([1]DRUM!M716="","",[1]DRUM!M716)</f>
        <v>192</v>
      </c>
      <c r="Q739" s="26">
        <f>IF([1]DRUM!N716="","",[1]DRUM!N716)</f>
        <v>0.11040019027153142</v>
      </c>
      <c r="R739" s="26" t="str">
        <f t="shared" si="118"/>
        <v>Plywood</v>
      </c>
      <c r="S739" s="26">
        <f ca="1">IF(N739="",0,
IF(Knee_Application="YES",Knee_Width,IF(Knee_Application="NO",0,
IF(OR(Cable_Type="OH",SearchData("Conductor",Cable_Desc)),0,
IF(N739="Steel Drum",Knee_Width,
IF(N739="Plywood Drum",0,
IF(Country="UAE",0,
IF(AND(OR(SearchData("LSHF",Cable_Desc),SearchData("LSZH",Cable_Desc),SearchData("LS0H",Cable_Desc),SearchData("LSOH",Cable_Desc)),D.nom&gt;40),Knee_Width,
IF(AND(Country="Egypt",D.nom&gt;60),Knee_Width,
IF(AND(Country&lt;&gt;"Egypt",D.nom&gt;35),Knee_Width,
0))))))))))</f>
        <v>0</v>
      </c>
      <c r="T739" s="118">
        <f t="shared" ca="1" si="113"/>
        <v>3</v>
      </c>
      <c r="U739" s="118">
        <f t="shared" ca="1" si="114"/>
        <v>0</v>
      </c>
      <c r="V739" s="117">
        <f t="shared" ca="1" si="115"/>
        <v>0</v>
      </c>
      <c r="W739" s="64">
        <f t="shared" ca="1" si="116"/>
        <v>0</v>
      </c>
      <c r="X739" s="64">
        <f t="shared" ca="1" si="119"/>
        <v>0</v>
      </c>
      <c r="Y739" s="64">
        <f t="shared" ca="1" si="117"/>
        <v>0</v>
      </c>
      <c r="AM739" s="156"/>
    </row>
    <row r="740" spans="1:39">
      <c r="A740" s="12">
        <f t="shared" ca="1" si="110"/>
        <v>0</v>
      </c>
      <c r="B740" s="12" t="str">
        <f>IF([1]DRUM!A717="","",[1]DRUM!A717)</f>
        <v>Plywood</v>
      </c>
      <c r="C740" s="12">
        <f t="shared" ca="1" si="111"/>
        <v>0</v>
      </c>
      <c r="D740" s="155">
        <f t="shared" ca="1" si="112"/>
        <v>0</v>
      </c>
      <c r="E740" s="26" t="str">
        <f>IF([1]DRUM!B717="","",[1]DRUM!B717)</f>
        <v>WDPU30000</v>
      </c>
      <c r="F740" s="26">
        <f>IF([1]DRUM!C717="","",[1]DRUM!C717)</f>
        <v>762</v>
      </c>
      <c r="G740" s="26">
        <f>IF([1]DRUM!D717="","",[1]DRUM!D717)</f>
        <v>762</v>
      </c>
      <c r="H740" s="26">
        <f>IF([1]DRUM!E717="","",[1]DRUM!E717)</f>
        <v>304</v>
      </c>
      <c r="I740" s="26">
        <f>IF([1]DRUM!F717="","",[1]DRUM!F717)</f>
        <v>457</v>
      </c>
      <c r="J740" s="26">
        <f>IF([1]DRUM!G717="","",[1]DRUM!G717)</f>
        <v>502</v>
      </c>
      <c r="K740" s="26">
        <f>IF([1]DRUM!H717="","",[1]DRUM!H717)</f>
        <v>502</v>
      </c>
      <c r="L740" s="26" t="str">
        <f>IF([1]DRUM!I717="","",[1]DRUM!I717)</f>
        <v/>
      </c>
      <c r="M740" s="26">
        <f>IF([1]DRUM!J717="","",
IF(AND([1]DRUM!K717="Wooden Drum",[1]DRUM!J717&gt;Max_WD_Capacity),Max_WD_Capacity,
[1]DRUM!J717))</f>
        <v>1400</v>
      </c>
      <c r="N740" s="26" t="str">
        <f>IF([1]DRUM!K717="","",[1]DRUM!K717)</f>
        <v>Plywood Drum</v>
      </c>
      <c r="O740" s="26">
        <f>IF([1]DRUM!L717="","",[1]DRUM!L717)</f>
        <v>18</v>
      </c>
      <c r="P740" s="26">
        <f>IF([1]DRUM!M717="","",[1]DRUM!M717)</f>
        <v>192</v>
      </c>
      <c r="Q740" s="26">
        <f>IF([1]DRUM!N717="","",[1]DRUM!N717)</f>
        <v>0.17523819215527869</v>
      </c>
      <c r="R740" s="26" t="str">
        <f t="shared" si="118"/>
        <v>Plywood</v>
      </c>
      <c r="S740" s="26">
        <f ca="1">IF(N740="",0,
IF(Knee_Application="YES",Knee_Width,IF(Knee_Application="NO",0,
IF(OR(Cable_Type="OH",SearchData("Conductor",Cable_Desc)),0,
IF(N740="Steel Drum",Knee_Width,
IF(N740="Plywood Drum",0,
IF(Country="UAE",0,
IF(AND(OR(SearchData("LSHF",Cable_Desc),SearchData("LSZH",Cable_Desc),SearchData("LS0H",Cable_Desc),SearchData("LSOH",Cable_Desc)),D.nom&gt;40),Knee_Width,
IF(AND(Country="Egypt",D.nom&gt;60),Knee_Width,
IF(AND(Country&lt;&gt;"Egypt",D.nom&gt;35),Knee_Width,
0))))))))))</f>
        <v>0</v>
      </c>
      <c r="T740" s="118">
        <f t="shared" ca="1" si="113"/>
        <v>3</v>
      </c>
      <c r="U740" s="118">
        <f t="shared" ca="1" si="114"/>
        <v>0</v>
      </c>
      <c r="V740" s="117">
        <f t="shared" ca="1" si="115"/>
        <v>0</v>
      </c>
      <c r="W740" s="64">
        <f t="shared" ca="1" si="116"/>
        <v>0</v>
      </c>
      <c r="X740" s="64">
        <f t="shared" ca="1" si="119"/>
        <v>0</v>
      </c>
      <c r="Y740" s="64">
        <f t="shared" ca="1" si="117"/>
        <v>0</v>
      </c>
      <c r="AM740" s="156"/>
    </row>
    <row r="741" spans="1:39">
      <c r="A741" s="12">
        <f t="shared" ca="1" si="110"/>
        <v>0</v>
      </c>
      <c r="B741" s="12" t="str">
        <f>IF([1]DRUM!A718="","",[1]DRUM!A718)</f>
        <v>Plywood</v>
      </c>
      <c r="C741" s="12">
        <f t="shared" ca="1" si="111"/>
        <v>0</v>
      </c>
      <c r="D741" s="155">
        <f t="shared" ca="1" si="112"/>
        <v>0</v>
      </c>
      <c r="E741" s="26" t="str">
        <f>IF([1]DRUM!B718="","",[1]DRUM!B718)</f>
        <v>WDPU32000</v>
      </c>
      <c r="F741" s="26">
        <f>IF([1]DRUM!C718="","",[1]DRUM!C718)</f>
        <v>813</v>
      </c>
      <c r="G741" s="26">
        <f>IF([1]DRUM!D718="","",[1]DRUM!D718)</f>
        <v>813</v>
      </c>
      <c r="H741" s="26">
        <f>IF([1]DRUM!E718="","",[1]DRUM!E718)</f>
        <v>355</v>
      </c>
      <c r="I741" s="26">
        <f>IF([1]DRUM!F718="","",[1]DRUM!F718)</f>
        <v>609</v>
      </c>
      <c r="J741" s="26">
        <f>IF([1]DRUM!G718="","",[1]DRUM!G718)</f>
        <v>661</v>
      </c>
      <c r="K741" s="26">
        <f>IF([1]DRUM!H718="","",[1]DRUM!H718)</f>
        <v>661</v>
      </c>
      <c r="L741" s="26" t="str">
        <f>IF([1]DRUM!I718="","",[1]DRUM!I718)</f>
        <v/>
      </c>
      <c r="M741" s="26">
        <f>IF([1]DRUM!J718="","",
IF(AND([1]DRUM!K718="Wooden Drum",[1]DRUM!J718&gt;Max_WD_Capacity),Max_WD_Capacity,
[1]DRUM!J718))</f>
        <v>2070</v>
      </c>
      <c r="N741" s="26" t="str">
        <f>IF([1]DRUM!K718="","",[1]DRUM!K718)</f>
        <v>Plywood Drum</v>
      </c>
      <c r="O741" s="26">
        <f>IF([1]DRUM!L718="","",[1]DRUM!L718)</f>
        <v>25</v>
      </c>
      <c r="P741" s="26">
        <f>IF([1]DRUM!M718="","",[1]DRUM!M718)</f>
        <v>192</v>
      </c>
      <c r="Q741" s="26">
        <f>IF([1]DRUM!N718="","",[1]DRUM!N718)</f>
        <v>0.2558677173883751</v>
      </c>
      <c r="R741" s="26" t="str">
        <f t="shared" si="118"/>
        <v>Plywood</v>
      </c>
      <c r="S741" s="26">
        <f ca="1">IF(N741="",0,
IF(Knee_Application="YES",Knee_Width,IF(Knee_Application="NO",0,
IF(OR(Cable_Type="OH",SearchData("Conductor",Cable_Desc)),0,
IF(N741="Steel Drum",Knee_Width,
IF(N741="Plywood Drum",0,
IF(Country="UAE",0,
IF(AND(OR(SearchData("LSHF",Cable_Desc),SearchData("LSZH",Cable_Desc),SearchData("LS0H",Cable_Desc),SearchData("LSOH",Cable_Desc)),D.nom&gt;40),Knee_Width,
IF(AND(Country="Egypt",D.nom&gt;60),Knee_Width,
IF(AND(Country&lt;&gt;"Egypt",D.nom&gt;35),Knee_Width,
0))))))))))</f>
        <v>0</v>
      </c>
      <c r="T741" s="118">
        <f t="shared" ca="1" si="113"/>
        <v>5</v>
      </c>
      <c r="U741" s="118">
        <f t="shared" ca="1" si="114"/>
        <v>0</v>
      </c>
      <c r="V741" s="117">
        <f t="shared" ca="1" si="115"/>
        <v>0</v>
      </c>
      <c r="W741" s="64">
        <f t="shared" ca="1" si="116"/>
        <v>0</v>
      </c>
      <c r="X741" s="64">
        <f t="shared" ca="1" si="119"/>
        <v>0</v>
      </c>
      <c r="Y741" s="64">
        <f t="shared" ca="1" si="117"/>
        <v>0</v>
      </c>
      <c r="AM741" s="156"/>
    </row>
    <row r="742" spans="1:39">
      <c r="A742" s="12">
        <f t="shared" ca="1" si="110"/>
        <v>0</v>
      </c>
      <c r="B742" s="12" t="str">
        <f>IF([1]DRUM!A719="","",[1]DRUM!A719)</f>
        <v>Plywood</v>
      </c>
      <c r="C742" s="12">
        <f t="shared" ca="1" si="111"/>
        <v>0</v>
      </c>
      <c r="D742" s="155">
        <f t="shared" ca="1" si="112"/>
        <v>0</v>
      </c>
      <c r="E742" s="26" t="str">
        <f>IF([1]DRUM!B719="","",[1]DRUM!B719)</f>
        <v>WDPU42000</v>
      </c>
      <c r="F742" s="26">
        <f>IF([1]DRUM!C719="","",[1]DRUM!C719)</f>
        <v>1067</v>
      </c>
      <c r="G742" s="26">
        <f>IF([1]DRUM!D719="","",[1]DRUM!D719)</f>
        <v>1067</v>
      </c>
      <c r="H742" s="26">
        <f>IF([1]DRUM!E719="","",[1]DRUM!E719)</f>
        <v>457</v>
      </c>
      <c r="I742" s="26">
        <f>IF([1]DRUM!F719="","",[1]DRUM!F719)</f>
        <v>660</v>
      </c>
      <c r="J742" s="26">
        <f>IF([1]DRUM!G719="","",[1]DRUM!G719)</f>
        <v>724</v>
      </c>
      <c r="K742" s="26">
        <f>IF([1]DRUM!H719="","",[1]DRUM!H719)</f>
        <v>724</v>
      </c>
      <c r="L742" s="26" t="str">
        <f>IF([1]DRUM!I719="","",[1]DRUM!I719)</f>
        <v/>
      </c>
      <c r="M742" s="26">
        <f>IF([1]DRUM!J719="","",
IF(AND([1]DRUM!K719="Wooden Drum",[1]DRUM!J719&gt;Max_WD_Capacity),Max_WD_Capacity,
[1]DRUM!J719))</f>
        <v>2000</v>
      </c>
      <c r="N742" s="26" t="str">
        <f>IF([1]DRUM!K719="","",[1]DRUM!K719)</f>
        <v>Plywood Drum</v>
      </c>
      <c r="O742" s="26">
        <f>IF([1]DRUM!L719="","",[1]DRUM!L719)</f>
        <v>27</v>
      </c>
      <c r="P742" s="26">
        <f>IF([1]DRUM!M719="","",[1]DRUM!M719)</f>
        <v>163</v>
      </c>
      <c r="Q742" s="26">
        <f>IF([1]DRUM!N719="","",[1]DRUM!N719)</f>
        <v>0.48189078208973057</v>
      </c>
      <c r="R742" s="26" t="str">
        <f t="shared" si="118"/>
        <v>Plywood</v>
      </c>
      <c r="S742" s="26">
        <f ca="1">IF(N742="",0,
IF(Knee_Application="YES",Knee_Width,IF(Knee_Application="NO",0,
IF(OR(Cable_Type="OH",SearchData("Conductor",Cable_Desc)),0,
IF(N742="Steel Drum",Knee_Width,
IF(N742="Plywood Drum",0,
IF(Country="UAE",0,
IF(AND(OR(SearchData("LSHF",Cable_Desc),SearchData("LSZH",Cable_Desc),SearchData("LS0H",Cable_Desc),SearchData("LSOH",Cable_Desc)),D.nom&gt;40),Knee_Width,
IF(AND(Country="Egypt",D.nom&gt;60),Knee_Width,
IF(AND(Country&lt;&gt;"Egypt",D.nom&gt;35),Knee_Width,
0))))))))))</f>
        <v>0</v>
      </c>
      <c r="T742" s="118">
        <f t="shared" ca="1" si="113"/>
        <v>5</v>
      </c>
      <c r="U742" s="118">
        <f t="shared" ca="1" si="114"/>
        <v>1</v>
      </c>
      <c r="V742" s="117">
        <f t="shared" ca="1" si="115"/>
        <v>9.0886275468352729</v>
      </c>
      <c r="W742" s="64">
        <f t="shared" ca="1" si="116"/>
        <v>0</v>
      </c>
      <c r="X742" s="64">
        <f t="shared" ca="1" si="119"/>
        <v>0</v>
      </c>
      <c r="Y742" s="64">
        <f t="shared" ca="1" si="117"/>
        <v>0</v>
      </c>
      <c r="AM742" s="156"/>
    </row>
    <row r="743" spans="1:39">
      <c r="A743" s="12">
        <f t="shared" ca="1" si="110"/>
        <v>0</v>
      </c>
      <c r="B743" s="12" t="str">
        <f>IF([1]DRUM!A720="","",[1]DRUM!A720)</f>
        <v>Rexel</v>
      </c>
      <c r="C743" s="12">
        <f t="shared" ca="1" si="111"/>
        <v>0</v>
      </c>
      <c r="D743" s="155">
        <f t="shared" ca="1" si="112"/>
        <v>0</v>
      </c>
      <c r="E743" s="26" t="str">
        <f>IF([1]DRUM!B720="","",[1]DRUM!B720)</f>
        <v>XBC</v>
      </c>
      <c r="F743" s="26">
        <f>IF([1]DRUM!C720="","",[1]DRUM!C720)</f>
        <v>680</v>
      </c>
      <c r="G743" s="26">
        <f>IF([1]DRUM!D720="","",[1]DRUM!D720)</f>
        <v>630</v>
      </c>
      <c r="H743" s="26">
        <f>IF([1]DRUM!E720="","",[1]DRUM!E720)</f>
        <v>375</v>
      </c>
      <c r="I743" s="26">
        <f>IF([1]DRUM!F720="","",[1]DRUM!F720)</f>
        <v>375</v>
      </c>
      <c r="J743" s="26">
        <f>IF([1]DRUM!G720="","",[1]DRUM!G720)</f>
        <v>478</v>
      </c>
      <c r="K743" s="26">
        <f>IF([1]DRUM!H720="","",[1]DRUM!H720)</f>
        <v>478</v>
      </c>
      <c r="L743" s="26" t="str">
        <f>IF([1]DRUM!I720="","",[1]DRUM!I720)</f>
        <v/>
      </c>
      <c r="M743" s="26">
        <f>IF([1]DRUM!J720="","",
IF(AND([1]DRUM!K720="Wooden Drum",[1]DRUM!J720&gt;Max_WD_Capacity),Max_WD_Capacity,
[1]DRUM!J720))</f>
        <v>300</v>
      </c>
      <c r="N743" s="26" t="str">
        <f>IF([1]DRUM!K720="","",[1]DRUM!K720)</f>
        <v>Wooden Drum</v>
      </c>
      <c r="O743" s="26">
        <f>IF([1]DRUM!L720="","",[1]DRUM!L720)</f>
        <v>20</v>
      </c>
      <c r="P743" s="26">
        <f>IF([1]DRUM!M720="","",[1]DRUM!M720)</f>
        <v>8</v>
      </c>
      <c r="Q743" s="26">
        <f>IF([1]DRUM!N720="","",[1]DRUM!N720)</f>
        <v>7.5479217871755405E-2</v>
      </c>
      <c r="R743" s="26" t="str">
        <f t="shared" si="118"/>
        <v>Rexel</v>
      </c>
      <c r="S743" s="26">
        <f ca="1">IF(N743="",0,
IF(Knee_Application="YES",Knee_Width,IF(Knee_Application="NO",0,
IF(OR(Cable_Type="OH",SearchData("Conductor",Cable_Desc)),0,
IF(N743="Steel Drum",Knee_Width,
IF(N743="Plywood Drum",0,
IF(Country="UAE",0,
IF(AND(OR(SearchData("LSHF",Cable_Desc),SearchData("LSZH",Cable_Desc),SearchData("LS0H",Cable_Desc),SearchData("LSOH",Cable_Desc)),D.nom&gt;40),Knee_Width,
IF(AND(Country="Egypt",D.nom&gt;60),Knee_Width,
IF(AND(Country&lt;&gt;"Egypt",D.nom&gt;35),Knee_Width,
0))))))))))</f>
        <v>125</v>
      </c>
      <c r="T743" s="118">
        <f t="shared" ca="1" si="113"/>
        <v>2</v>
      </c>
      <c r="U743" s="118">
        <f t="shared" ca="1" si="114"/>
        <v>0</v>
      </c>
      <c r="V743" s="117">
        <f t="shared" ca="1" si="115"/>
        <v>0</v>
      </c>
      <c r="W743" s="64">
        <f t="shared" ca="1" si="116"/>
        <v>0</v>
      </c>
      <c r="X743" s="64">
        <f t="shared" ca="1" si="119"/>
        <v>0</v>
      </c>
      <c r="Y743" s="64">
        <f t="shared" ca="1" si="117"/>
        <v>0</v>
      </c>
      <c r="AM743" s="156"/>
    </row>
    <row r="744" spans="1:39">
      <c r="A744" s="12">
        <f t="shared" ca="1" si="110"/>
        <v>0</v>
      </c>
      <c r="B744" s="12" t="str">
        <f>IF([1]DRUM!A721="","",[1]DRUM!A721)</f>
        <v>Rexel</v>
      </c>
      <c r="C744" s="12">
        <f t="shared" ca="1" si="111"/>
        <v>0</v>
      </c>
      <c r="D744" s="155">
        <f t="shared" ca="1" si="112"/>
        <v>0</v>
      </c>
      <c r="E744" s="26" t="str">
        <f>IF([1]DRUM!B721="","",[1]DRUM!B721)</f>
        <v>BBC</v>
      </c>
      <c r="F744" s="26">
        <f>IF([1]DRUM!C721="","",[1]DRUM!C721)</f>
        <v>850</v>
      </c>
      <c r="G744" s="26">
        <f>IF([1]DRUM!D721="","",[1]DRUM!D721)</f>
        <v>800</v>
      </c>
      <c r="H744" s="26">
        <f>IF([1]DRUM!E721="","",[1]DRUM!E721)</f>
        <v>450</v>
      </c>
      <c r="I744" s="26">
        <f>IF([1]DRUM!F721="","",[1]DRUM!F721)</f>
        <v>485</v>
      </c>
      <c r="J744" s="26">
        <f>IF([1]DRUM!G721="","",[1]DRUM!G721)</f>
        <v>613</v>
      </c>
      <c r="K744" s="26">
        <f>IF([1]DRUM!H721="","",[1]DRUM!H721)</f>
        <v>613</v>
      </c>
      <c r="L744" s="26" t="str">
        <f>IF([1]DRUM!I721="","",[1]DRUM!I721)</f>
        <v/>
      </c>
      <c r="M744" s="26">
        <f>IF([1]DRUM!J721="","",
IF(AND([1]DRUM!K721="Wooden Drum",[1]DRUM!J721&gt;Max_WD_Capacity),Max_WD_Capacity,
[1]DRUM!J721))</f>
        <v>500</v>
      </c>
      <c r="N744" s="26" t="str">
        <f>IF([1]DRUM!K721="","",[1]DRUM!K721)</f>
        <v>Wooden Drum</v>
      </c>
      <c r="O744" s="26">
        <f>IF([1]DRUM!L721="","",[1]DRUM!L721)</f>
        <v>40</v>
      </c>
      <c r="P744" s="26">
        <f>IF([1]DRUM!M721="","",[1]DRUM!M721)</f>
        <v>20</v>
      </c>
      <c r="Q744" s="26">
        <f>IF([1]DRUM!N721="","",[1]DRUM!N721)</f>
        <v>0.16665167279589604</v>
      </c>
      <c r="R744" s="26" t="str">
        <f t="shared" si="118"/>
        <v>Rexel</v>
      </c>
      <c r="S744" s="26">
        <f ca="1">IF(N744="",0,
IF(Knee_Application="YES",Knee_Width,IF(Knee_Application="NO",0,
IF(OR(Cable_Type="OH",SearchData("Conductor",Cable_Desc)),0,
IF(N744="Steel Drum",Knee_Width,
IF(N744="Plywood Drum",0,
IF(Country="UAE",0,
IF(AND(OR(SearchData("LSHF",Cable_Desc),SearchData("LSZH",Cable_Desc),SearchData("LS0H",Cable_Desc),SearchData("LSOH",Cable_Desc)),D.nom&gt;40),Knee_Width,
IF(AND(Country="Egypt",D.nom&gt;60),Knee_Width,
IF(AND(Country&lt;&gt;"Egypt",D.nom&gt;35),Knee_Width,
0))))))))))</f>
        <v>125</v>
      </c>
      <c r="T744" s="118">
        <f t="shared" ca="1" si="113"/>
        <v>2</v>
      </c>
      <c r="U744" s="118">
        <f t="shared" ca="1" si="114"/>
        <v>0</v>
      </c>
      <c r="V744" s="117">
        <f t="shared" ca="1" si="115"/>
        <v>0</v>
      </c>
      <c r="W744" s="64">
        <f t="shared" ca="1" si="116"/>
        <v>0</v>
      </c>
      <c r="X744" s="64">
        <f t="shared" ca="1" si="119"/>
        <v>0</v>
      </c>
      <c r="Y744" s="64">
        <f t="shared" ca="1" si="117"/>
        <v>0</v>
      </c>
      <c r="AM744" s="156"/>
    </row>
    <row r="745" spans="1:39">
      <c r="A745" s="12">
        <f t="shared" ca="1" si="110"/>
        <v>0</v>
      </c>
      <c r="B745" s="12" t="str">
        <f>IF([1]DRUM!A722="","",[1]DRUM!A722)</f>
        <v>Rexel</v>
      </c>
      <c r="C745" s="12">
        <f t="shared" ca="1" si="111"/>
        <v>0</v>
      </c>
      <c r="D745" s="155">
        <f t="shared" ca="1" si="112"/>
        <v>0</v>
      </c>
      <c r="E745" s="26" t="str">
        <f>IF([1]DRUM!B722="","",[1]DRUM!B722)</f>
        <v>BBM</v>
      </c>
      <c r="F745" s="26">
        <f>IF([1]DRUM!C722="","",[1]DRUM!C722)</f>
        <v>950</v>
      </c>
      <c r="G745" s="26">
        <f>IF([1]DRUM!D722="","",[1]DRUM!D722)</f>
        <v>900</v>
      </c>
      <c r="H745" s="26">
        <f>IF([1]DRUM!E722="","",[1]DRUM!E722)</f>
        <v>375</v>
      </c>
      <c r="I745" s="26">
        <f>IF([1]DRUM!F722="","",[1]DRUM!F722)</f>
        <v>470</v>
      </c>
      <c r="J745" s="26">
        <f>IF([1]DRUM!G722="","",[1]DRUM!G722)</f>
        <v>598</v>
      </c>
      <c r="K745" s="26">
        <f>IF([1]DRUM!H722="","",[1]DRUM!H722)</f>
        <v>598</v>
      </c>
      <c r="L745" s="26" t="str">
        <f>IF([1]DRUM!I722="","",[1]DRUM!I722)</f>
        <v/>
      </c>
      <c r="M745" s="26">
        <f>IF([1]DRUM!J722="","",
IF(AND([1]DRUM!K722="Wooden Drum",[1]DRUM!J722&gt;Max_WD_Capacity),Max_WD_Capacity,
[1]DRUM!J722))</f>
        <v>600</v>
      </c>
      <c r="N745" s="26" t="str">
        <f>IF([1]DRUM!K722="","",[1]DRUM!K722)</f>
        <v>Wooden Drum</v>
      </c>
      <c r="O745" s="26">
        <f>IF([1]DRUM!L722="","",[1]DRUM!L722)</f>
        <v>65</v>
      </c>
      <c r="P745" s="26">
        <f>IF([1]DRUM!M722="","",[1]DRUM!M722)</f>
        <v>23</v>
      </c>
      <c r="Q745" s="26">
        <f>IF([1]DRUM!N722="","",[1]DRUM!N722)</f>
        <v>0.24709117094335845</v>
      </c>
      <c r="R745" s="26" t="str">
        <f t="shared" si="118"/>
        <v>Rexel</v>
      </c>
      <c r="S745" s="26">
        <f ca="1">IF(N745="",0,
IF(Knee_Application="YES",Knee_Width,IF(Knee_Application="NO",0,
IF(OR(Cable_Type="OH",SearchData("Conductor",Cable_Desc)),0,
IF(N745="Steel Drum",Knee_Width,
IF(N745="Plywood Drum",0,
IF(Country="UAE",0,
IF(AND(OR(SearchData("LSHF",Cable_Desc),SearchData("LSZH",Cable_Desc),SearchData("LS0H",Cable_Desc),SearchData("LSOH",Cable_Desc)),D.nom&gt;40),Knee_Width,
IF(AND(Country="Egypt",D.nom&gt;60),Knee_Width,
IF(AND(Country&lt;&gt;"Egypt",D.nom&gt;35),Knee_Width,
0))))))))))</f>
        <v>125</v>
      </c>
      <c r="T745" s="118">
        <f t="shared" ca="1" si="113"/>
        <v>2</v>
      </c>
      <c r="U745" s="118">
        <f t="shared" ca="1" si="114"/>
        <v>1</v>
      </c>
      <c r="V745" s="117">
        <f t="shared" ca="1" si="115"/>
        <v>3.1202298235453827</v>
      </c>
      <c r="W745" s="64">
        <f t="shared" ca="1" si="116"/>
        <v>0</v>
      </c>
      <c r="X745" s="64">
        <f t="shared" ca="1" si="119"/>
        <v>0</v>
      </c>
      <c r="Y745" s="64">
        <f t="shared" ca="1" si="117"/>
        <v>0</v>
      </c>
      <c r="AM745" s="156"/>
    </row>
    <row r="746" spans="1:39">
      <c r="A746" s="12">
        <f t="shared" ca="1" si="110"/>
        <v>0</v>
      </c>
      <c r="B746" s="12" t="str">
        <f>IF([1]DRUM!A723="","",[1]DRUM!A723)</f>
        <v>Rexel</v>
      </c>
      <c r="C746" s="12">
        <f t="shared" ca="1" si="111"/>
        <v>0</v>
      </c>
      <c r="D746" s="155">
        <f t="shared" ca="1" si="112"/>
        <v>0</v>
      </c>
      <c r="E746" s="26" t="str">
        <f>IF([1]DRUM!B723="","",[1]DRUM!B723)</f>
        <v>CBC</v>
      </c>
      <c r="F746" s="26">
        <f>IF([1]DRUM!C723="","",[1]DRUM!C723)</f>
        <v>1050</v>
      </c>
      <c r="G746" s="26">
        <f>IF([1]DRUM!D723="","",[1]DRUM!D723)</f>
        <v>1000</v>
      </c>
      <c r="H746" s="26">
        <f>IF([1]DRUM!E723="","",[1]DRUM!E723)</f>
        <v>500</v>
      </c>
      <c r="I746" s="26">
        <f>IF([1]DRUM!F723="","",[1]DRUM!F723)</f>
        <v>485</v>
      </c>
      <c r="J746" s="26">
        <f>IF([1]DRUM!G723="","",[1]DRUM!G723)</f>
        <v>613</v>
      </c>
      <c r="K746" s="26">
        <f>IF([1]DRUM!H723="","",[1]DRUM!H723)</f>
        <v>613</v>
      </c>
      <c r="L746" s="26" t="str">
        <f>IF([1]DRUM!I723="","",[1]DRUM!I723)</f>
        <v/>
      </c>
      <c r="M746" s="26">
        <f>IF([1]DRUM!J723="","",
IF(AND([1]DRUM!K723="Wooden Drum",[1]DRUM!J723&gt;Max_WD_Capacity),Max_WD_Capacity,
[1]DRUM!J723))</f>
        <v>800</v>
      </c>
      <c r="N746" s="26" t="str">
        <f>IF([1]DRUM!K723="","",[1]DRUM!K723)</f>
        <v>Wooden Drum</v>
      </c>
      <c r="O746" s="26">
        <f>IF([1]DRUM!L723="","",[1]DRUM!L723)</f>
        <v>70</v>
      </c>
      <c r="P746" s="26">
        <f>IF([1]DRUM!M723="","",[1]DRUM!M723)</f>
        <v>27</v>
      </c>
      <c r="Q746" s="26">
        <f>IF([1]DRUM!N723="","",[1]DRUM!N723)</f>
        <v>0.28568858193582181</v>
      </c>
      <c r="R746" s="26" t="str">
        <f t="shared" si="118"/>
        <v>Rexel</v>
      </c>
      <c r="S746" s="26">
        <f ca="1">IF(N746="",0,
IF(Knee_Application="YES",Knee_Width,IF(Knee_Application="NO",0,
IF(OR(Cable_Type="OH",SearchData("Conductor",Cable_Desc)),0,
IF(N746="Steel Drum",Knee_Width,
IF(N746="Plywood Drum",0,
IF(Country="UAE",0,
IF(AND(OR(SearchData("LSHF",Cable_Desc),SearchData("LSZH",Cable_Desc),SearchData("LS0H",Cable_Desc),SearchData("LSOH",Cable_Desc)),D.nom&gt;40),Knee_Width,
IF(AND(Country="Egypt",D.nom&gt;60),Knee_Width,
IF(AND(Country&lt;&gt;"Egypt",D.nom&gt;35),Knee_Width,
0))))))))))</f>
        <v>125</v>
      </c>
      <c r="T746" s="118">
        <f t="shared" ca="1" si="113"/>
        <v>2</v>
      </c>
      <c r="U746" s="118">
        <f t="shared" ca="1" si="114"/>
        <v>1</v>
      </c>
      <c r="V746" s="117">
        <f t="shared" ca="1" si="115"/>
        <v>3.905627986942831</v>
      </c>
      <c r="W746" s="64">
        <f t="shared" ca="1" si="116"/>
        <v>0</v>
      </c>
      <c r="X746" s="64">
        <f t="shared" ca="1" si="119"/>
        <v>0</v>
      </c>
      <c r="Y746" s="64">
        <f t="shared" ca="1" si="117"/>
        <v>0</v>
      </c>
      <c r="AM746" s="156"/>
    </row>
    <row r="747" spans="1:39">
      <c r="A747" s="12">
        <f t="shared" ca="1" si="110"/>
        <v>0</v>
      </c>
      <c r="B747" s="12" t="str">
        <f>IF([1]DRUM!A724="","",[1]DRUM!A724)</f>
        <v>Rexel</v>
      </c>
      <c r="C747" s="12">
        <f t="shared" ca="1" si="111"/>
        <v>0</v>
      </c>
      <c r="D747" s="155">
        <f t="shared" ca="1" si="112"/>
        <v>0</v>
      </c>
      <c r="E747" s="26" t="str">
        <f>IF([1]DRUM!B724="","",[1]DRUM!B724)</f>
        <v>CBM</v>
      </c>
      <c r="F747" s="26">
        <f>IF([1]DRUM!C724="","",[1]DRUM!C724)</f>
        <v>1100</v>
      </c>
      <c r="G747" s="26">
        <f>IF([1]DRUM!D724="","",[1]DRUM!D724)</f>
        <v>1050</v>
      </c>
      <c r="H747" s="26">
        <f>IF([1]DRUM!E724="","",[1]DRUM!E724)</f>
        <v>510</v>
      </c>
      <c r="I747" s="26">
        <f>IF([1]DRUM!F724="","",[1]DRUM!F724)</f>
        <v>470</v>
      </c>
      <c r="J747" s="26">
        <f>IF([1]DRUM!G724="","",[1]DRUM!G724)</f>
        <v>598</v>
      </c>
      <c r="K747" s="26">
        <f>IF([1]DRUM!H724="","",[1]DRUM!H724)</f>
        <v>598</v>
      </c>
      <c r="L747" s="26" t="str">
        <f>IF([1]DRUM!I724="","",[1]DRUM!I724)</f>
        <v/>
      </c>
      <c r="M747" s="26">
        <f>IF([1]DRUM!J724="","",
IF(AND([1]DRUM!K724="Wooden Drum",[1]DRUM!J724&gt;Max_WD_Capacity),Max_WD_Capacity,
[1]DRUM!J724))</f>
        <v>900</v>
      </c>
      <c r="N747" s="26" t="str">
        <f>IF([1]DRUM!K724="","",[1]DRUM!K724)</f>
        <v>Wooden Drum</v>
      </c>
      <c r="O747" s="26">
        <f>IF([1]DRUM!L724="","",[1]DRUM!L724)</f>
        <v>80</v>
      </c>
      <c r="P747" s="26">
        <f>IF([1]DRUM!M724="","",[1]DRUM!M724)</f>
        <v>28</v>
      </c>
      <c r="Q747" s="26">
        <f>IF([1]DRUM!N724="","",[1]DRUM!N724)</f>
        <v>0.31096112403762488</v>
      </c>
      <c r="R747" s="26" t="str">
        <f t="shared" si="118"/>
        <v>Rexel</v>
      </c>
      <c r="S747" s="26">
        <f ca="1">IF(N747="",0,
IF(Knee_Application="YES",Knee_Width,IF(Knee_Application="NO",0,
IF(OR(Cable_Type="OH",SearchData("Conductor",Cable_Desc)),0,
IF(N747="Steel Drum",Knee_Width,
IF(N747="Plywood Drum",0,
IF(Country="UAE",0,
IF(AND(OR(SearchData("LSHF",Cable_Desc),SearchData("LSZH",Cable_Desc),SearchData("LS0H",Cable_Desc),SearchData("LSOH",Cable_Desc)),D.nom&gt;40),Knee_Width,
IF(AND(Country="Egypt",D.nom&gt;60),Knee_Width,
IF(AND(Country&lt;&gt;"Egypt",D.nom&gt;35),Knee_Width,
0))))))))))</f>
        <v>125</v>
      </c>
      <c r="T747" s="118">
        <f t="shared" ca="1" si="113"/>
        <v>2</v>
      </c>
      <c r="U747" s="118">
        <f t="shared" ca="1" si="114"/>
        <v>1</v>
      </c>
      <c r="V747" s="117">
        <f t="shared" ca="1" si="115"/>
        <v>3.9684598400146269</v>
      </c>
      <c r="W747" s="64">
        <f t="shared" ca="1" si="116"/>
        <v>0</v>
      </c>
      <c r="X747" s="64">
        <f t="shared" ca="1" si="119"/>
        <v>0</v>
      </c>
      <c r="Y747" s="64">
        <f t="shared" ca="1" si="117"/>
        <v>0</v>
      </c>
      <c r="AM747" s="156"/>
    </row>
    <row r="748" spans="1:39">
      <c r="A748" s="12">
        <f t="shared" ca="1" si="110"/>
        <v>0</v>
      </c>
      <c r="B748" s="12" t="str">
        <f>IF([1]DRUM!A725="","",[1]DRUM!A725)</f>
        <v>Rexel</v>
      </c>
      <c r="C748" s="12">
        <f t="shared" ca="1" si="111"/>
        <v>0</v>
      </c>
      <c r="D748" s="155">
        <f t="shared" ca="1" si="112"/>
        <v>0</v>
      </c>
      <c r="E748" s="26" t="str">
        <f>IF([1]DRUM!B725="","",[1]DRUM!B725)</f>
        <v>DBM</v>
      </c>
      <c r="F748" s="26">
        <f>IF([1]DRUM!C725="","",[1]DRUM!C725)</f>
        <v>1250</v>
      </c>
      <c r="G748" s="26">
        <f>IF([1]DRUM!D725="","",[1]DRUM!D725)</f>
        <v>1200</v>
      </c>
      <c r="H748" s="26">
        <f>IF([1]DRUM!E725="","",[1]DRUM!E725)</f>
        <v>650</v>
      </c>
      <c r="I748" s="26">
        <f>IF([1]DRUM!F725="","",[1]DRUM!F725)</f>
        <v>600</v>
      </c>
      <c r="J748" s="26">
        <f>IF([1]DRUM!G725="","",[1]DRUM!G725)</f>
        <v>728</v>
      </c>
      <c r="K748" s="26">
        <f>IF([1]DRUM!H725="","",[1]DRUM!H725)</f>
        <v>728</v>
      </c>
      <c r="L748" s="26" t="str">
        <f>IF([1]DRUM!I725="","",[1]DRUM!I725)</f>
        <v/>
      </c>
      <c r="M748" s="26">
        <f>IF([1]DRUM!J725="","",
IF(AND([1]DRUM!K725="Wooden Drum",[1]DRUM!J725&gt;Max_WD_Capacity),Max_WD_Capacity,
[1]DRUM!J725))</f>
        <v>1300</v>
      </c>
      <c r="N748" s="26" t="str">
        <f>IF([1]DRUM!K725="","",[1]DRUM!K725)</f>
        <v>Wooden Drum</v>
      </c>
      <c r="O748" s="26">
        <f>IF([1]DRUM!L725="","",[1]DRUM!L725)</f>
        <v>105</v>
      </c>
      <c r="P748" s="26">
        <f>IF([1]DRUM!M725="","",[1]DRUM!M725)</f>
        <v>34</v>
      </c>
      <c r="Q748" s="26">
        <f>IF([1]DRUM!N725="","",[1]DRUM!N725)</f>
        <v>0.47948557875414216</v>
      </c>
      <c r="R748" s="26" t="str">
        <f t="shared" si="118"/>
        <v>Rexel</v>
      </c>
      <c r="S748" s="26">
        <f ca="1">IF(N748="",0,
IF(Knee_Application="YES",Knee_Width,IF(Knee_Application="NO",0,
IF(OR(Cable_Type="OH",SearchData("Conductor",Cable_Desc)),0,
IF(N748="Steel Drum",Knee_Width,
IF(N748="Plywood Drum",0,
IF(Country="UAE",0,
IF(AND(OR(SearchData("LSHF",Cable_Desc),SearchData("LSZH",Cable_Desc),SearchData("LS0H",Cable_Desc),SearchData("LSOH",Cable_Desc)),D.nom&gt;40),Knee_Width,
IF(AND(Country="Egypt",D.nom&gt;60),Knee_Width,
IF(AND(Country&lt;&gt;"Egypt",D.nom&gt;35),Knee_Width,
0))))))))))</f>
        <v>125</v>
      </c>
      <c r="T748" s="118">
        <f t="shared" ca="1" si="113"/>
        <v>3</v>
      </c>
      <c r="U748" s="118">
        <f t="shared" ca="1" si="114"/>
        <v>1</v>
      </c>
      <c r="V748" s="117">
        <f t="shared" ca="1" si="115"/>
        <v>7.2721586745296536</v>
      </c>
      <c r="W748" s="64">
        <f t="shared" ca="1" si="116"/>
        <v>0</v>
      </c>
      <c r="X748" s="64">
        <f t="shared" ca="1" si="119"/>
        <v>0</v>
      </c>
      <c r="Y748" s="64">
        <f t="shared" ca="1" si="117"/>
        <v>0</v>
      </c>
      <c r="AM748" s="156"/>
    </row>
    <row r="749" spans="1:39">
      <c r="A749" s="12">
        <f t="shared" ca="1" si="110"/>
        <v>0</v>
      </c>
      <c r="B749" s="12" t="str">
        <f>IF([1]DRUM!A726="","",[1]DRUM!A726)</f>
        <v>Rexel</v>
      </c>
      <c r="C749" s="12">
        <f t="shared" ca="1" si="111"/>
        <v>0</v>
      </c>
      <c r="D749" s="155">
        <f t="shared" ca="1" si="112"/>
        <v>0</v>
      </c>
      <c r="E749" s="26" t="str">
        <f>IF([1]DRUM!B726="","",[1]DRUM!B726)</f>
        <v>EBM</v>
      </c>
      <c r="F749" s="26">
        <f>IF([1]DRUM!C726="","",[1]DRUM!C726)</f>
        <v>1450</v>
      </c>
      <c r="G749" s="26">
        <f>IF([1]DRUM!D726="","",[1]DRUM!D726)</f>
        <v>1400</v>
      </c>
      <c r="H749" s="26">
        <f>IF([1]DRUM!E726="","",[1]DRUM!E726)</f>
        <v>800</v>
      </c>
      <c r="I749" s="26">
        <f>IF([1]DRUM!F726="","",[1]DRUM!F726)</f>
        <v>600</v>
      </c>
      <c r="J749" s="26">
        <f>IF([1]DRUM!G726="","",[1]DRUM!G726)</f>
        <v>728</v>
      </c>
      <c r="K749" s="26">
        <f>IF([1]DRUM!H726="","",[1]DRUM!H726)</f>
        <v>728</v>
      </c>
      <c r="L749" s="26" t="str">
        <f>IF([1]DRUM!I726="","",[1]DRUM!I726)</f>
        <v/>
      </c>
      <c r="M749" s="26">
        <f>IF([1]DRUM!J726="","",
IF(AND([1]DRUM!K726="Wooden Drum",[1]DRUM!J726&gt;Max_WD_Capacity),Max_WD_Capacity,
[1]DRUM!J726))</f>
        <v>1500</v>
      </c>
      <c r="N749" s="26" t="str">
        <f>IF([1]DRUM!K726="","",[1]DRUM!K726)</f>
        <v>Wooden Drum</v>
      </c>
      <c r="O749" s="26">
        <f>IF([1]DRUM!L726="","",[1]DRUM!L726)</f>
        <v>145</v>
      </c>
      <c r="P749" s="26">
        <f>IF([1]DRUM!M726="","",[1]DRUM!M726)</f>
        <v>48</v>
      </c>
      <c r="Q749" s="26">
        <f>IF([1]DRUM!N726="","",[1]DRUM!N726)</f>
        <v>0.62203534541077898</v>
      </c>
      <c r="R749" s="26" t="str">
        <f t="shared" si="118"/>
        <v>Rexel</v>
      </c>
      <c r="S749" s="26">
        <f ca="1">IF(N749="",0,
IF(Knee_Application="YES",Knee_Width,IF(Knee_Application="NO",0,
IF(OR(Cable_Type="OH",SearchData("Conductor",Cable_Desc)),0,
IF(N749="Steel Drum",Knee_Width,
IF(N749="Plywood Drum",0,
IF(Country="UAE",0,
IF(AND(OR(SearchData("LSHF",Cable_Desc),SearchData("LSZH",Cable_Desc),SearchData("LS0H",Cable_Desc),SearchData("LSOH",Cable_Desc)),D.nom&gt;40),Knee_Width,
IF(AND(Country="Egypt",D.nom&gt;60),Knee_Width,
IF(AND(Country&lt;&gt;"Egypt",D.nom&gt;35),Knee_Width,
0))))))))))</f>
        <v>125</v>
      </c>
      <c r="T749" s="118">
        <f t="shared" ca="1" si="113"/>
        <v>3</v>
      </c>
      <c r="U749" s="118">
        <f t="shared" ca="1" si="114"/>
        <v>1</v>
      </c>
      <c r="V749" s="117">
        <f t="shared" ca="1" si="115"/>
        <v>8.6858753686450605</v>
      </c>
      <c r="W749" s="64">
        <f t="shared" ca="1" si="116"/>
        <v>0</v>
      </c>
      <c r="X749" s="64">
        <f t="shared" ca="1" si="119"/>
        <v>0</v>
      </c>
      <c r="Y749" s="64">
        <f t="shared" ca="1" si="117"/>
        <v>0</v>
      </c>
      <c r="AM749" s="156"/>
    </row>
    <row r="750" spans="1:39">
      <c r="A750" s="12">
        <f t="shared" ca="1" si="110"/>
        <v>0</v>
      </c>
      <c r="B750" s="12" t="str">
        <f>IF([1]DRUM!A727="","",[1]DRUM!A727)</f>
        <v>Rexel</v>
      </c>
      <c r="C750" s="12">
        <f t="shared" ca="1" si="111"/>
        <v>0</v>
      </c>
      <c r="D750" s="155">
        <f t="shared" ca="1" si="112"/>
        <v>0</v>
      </c>
      <c r="E750" s="26" t="str">
        <f>IF([1]DRUM!B727="","",[1]DRUM!B727)</f>
        <v>FBM</v>
      </c>
      <c r="F750" s="26">
        <f>IF([1]DRUM!C727="","",[1]DRUM!C727)</f>
        <v>1700</v>
      </c>
      <c r="G750" s="26">
        <f>IF([1]DRUM!D727="","",[1]DRUM!D727)</f>
        <v>1650</v>
      </c>
      <c r="H750" s="26">
        <f>IF([1]DRUM!E727="","",[1]DRUM!E727)</f>
        <v>800</v>
      </c>
      <c r="I750" s="26">
        <f>IF([1]DRUM!F727="","",[1]DRUM!F727)</f>
        <v>600</v>
      </c>
      <c r="J750" s="26">
        <f>IF([1]DRUM!G727="","",[1]DRUM!G727)</f>
        <v>728</v>
      </c>
      <c r="K750" s="26">
        <f>IF([1]DRUM!H727="","",[1]DRUM!H727)</f>
        <v>728</v>
      </c>
      <c r="L750" s="26" t="str">
        <f>IF([1]DRUM!I727="","",[1]DRUM!I727)</f>
        <v/>
      </c>
      <c r="M750" s="26">
        <f>IF([1]DRUM!J727="","",
IF(AND([1]DRUM!K727="Wooden Drum",[1]DRUM!J727&gt;Max_WD_Capacity),Max_WD_Capacity,
[1]DRUM!J727))</f>
        <v>2000</v>
      </c>
      <c r="N750" s="26" t="str">
        <f>IF([1]DRUM!K727="","",[1]DRUM!K727)</f>
        <v>Wooden Drum</v>
      </c>
      <c r="O750" s="26">
        <f>IF([1]DRUM!L727="","",[1]DRUM!L727)</f>
        <v>215</v>
      </c>
      <c r="P750" s="26">
        <f>IF([1]DRUM!M727="","",[1]DRUM!M727)</f>
        <v>60</v>
      </c>
      <c r="Q750" s="26">
        <f>IF([1]DRUM!N727="","",[1]DRUM!N727)</f>
        <v>0.98135500516511165</v>
      </c>
      <c r="R750" s="26" t="str">
        <f t="shared" si="118"/>
        <v>Rexel</v>
      </c>
      <c r="S750" s="26">
        <f ca="1">IF(N750="",0,
IF(Knee_Application="YES",Knee_Width,IF(Knee_Application="NO",0,
IF(OR(Cable_Type="OH",SearchData("Conductor",Cable_Desc)),0,
IF(N750="Steel Drum",Knee_Width,
IF(N750="Plywood Drum",0,
IF(Country="UAE",0,
IF(AND(OR(SearchData("LSHF",Cable_Desc),SearchData("LSZH",Cable_Desc),SearchData("LS0H",Cable_Desc),SearchData("LSOH",Cable_Desc)),D.nom&gt;40),Knee_Width,
IF(AND(Country="Egypt",D.nom&gt;60),Knee_Width,
IF(AND(Country&lt;&gt;"Egypt",D.nom&gt;35),Knee_Width,
0))))))))))</f>
        <v>125</v>
      </c>
      <c r="T750" s="118">
        <f t="shared" ca="1" si="113"/>
        <v>3</v>
      </c>
      <c r="U750" s="118">
        <f t="shared" ca="1" si="114"/>
        <v>2</v>
      </c>
      <c r="V750" s="117">
        <f t="shared" ca="1" si="115"/>
        <v>19.663856737349235</v>
      </c>
      <c r="W750" s="64">
        <f t="shared" ca="1" si="116"/>
        <v>0</v>
      </c>
      <c r="X750" s="64">
        <f t="shared" ca="1" si="119"/>
        <v>0</v>
      </c>
      <c r="Y750" s="64">
        <f t="shared" ca="1" si="117"/>
        <v>0</v>
      </c>
      <c r="AM750" s="156"/>
    </row>
    <row r="751" spans="1:39">
      <c r="A751" s="12">
        <f t="shared" ca="1" si="110"/>
        <v>0</v>
      </c>
      <c r="B751" s="12" t="str">
        <f>IF([1]DRUM!A728="","",[1]DRUM!A728)</f>
        <v>Rexel</v>
      </c>
      <c r="C751" s="12">
        <f t="shared" ca="1" si="111"/>
        <v>0</v>
      </c>
      <c r="D751" s="155">
        <f t="shared" ca="1" si="112"/>
        <v>0</v>
      </c>
      <c r="E751" s="26" t="str">
        <f>IF([1]DRUM!B728="","",[1]DRUM!B728)</f>
        <v>GBM</v>
      </c>
      <c r="F751" s="26">
        <f>IF([1]DRUM!C728="","",[1]DRUM!C728)</f>
        <v>1950</v>
      </c>
      <c r="G751" s="26">
        <f>IF([1]DRUM!D728="","",[1]DRUM!D728)</f>
        <v>1900</v>
      </c>
      <c r="H751" s="26">
        <f>IF([1]DRUM!E728="","",[1]DRUM!E728)</f>
        <v>1020</v>
      </c>
      <c r="I751" s="26">
        <f>IF([1]DRUM!F728="","",[1]DRUM!F728)</f>
        <v>850</v>
      </c>
      <c r="J751" s="26">
        <f>IF([1]DRUM!G728="","",[1]DRUM!G728)</f>
        <v>978</v>
      </c>
      <c r="K751" s="26">
        <f>IF([1]DRUM!H728="","",[1]DRUM!H728)</f>
        <v>978</v>
      </c>
      <c r="L751" s="26" t="str">
        <f>IF([1]DRUM!I728="","",[1]DRUM!I728)</f>
        <v/>
      </c>
      <c r="M751" s="26">
        <f>IF([1]DRUM!J728="","",
IF(AND([1]DRUM!K728="Wooden Drum",[1]DRUM!J728&gt;Max_WD_Capacity),Max_WD_Capacity,
[1]DRUM!J728))</f>
        <v>4000</v>
      </c>
      <c r="N751" s="26" t="str">
        <f>IF([1]DRUM!K728="","",[1]DRUM!K728)</f>
        <v>Wooden Drum</v>
      </c>
      <c r="O751" s="26">
        <f>IF([1]DRUM!L728="","",[1]DRUM!L728)</f>
        <v>360</v>
      </c>
      <c r="P751" s="26">
        <f>IF([1]DRUM!M728="","",[1]DRUM!M728)</f>
        <v>92</v>
      </c>
      <c r="Q751" s="26">
        <f>IF([1]DRUM!N728="","",[1]DRUM!N728)</f>
        <v>1.7154352525661707</v>
      </c>
      <c r="R751" s="26" t="str">
        <f t="shared" si="118"/>
        <v>Rexel</v>
      </c>
      <c r="S751" s="26">
        <f ca="1">IF(N751="",0,
IF(Knee_Application="YES",Knee_Width,IF(Knee_Application="NO",0,
IF(OR(Cable_Type="OH",SearchData("Conductor",Cable_Desc)),0,
IF(N751="Steel Drum",Knee_Width,
IF(N751="Plywood Drum",0,
IF(Country="UAE",0,
IF(AND(OR(SearchData("LSHF",Cable_Desc),SearchData("LSZH",Cable_Desc),SearchData("LS0H",Cable_Desc),SearchData("LSOH",Cable_Desc)),D.nom&gt;40),Knee_Width,
IF(AND(Country="Egypt",D.nom&gt;60),Knee_Width,
IF(AND(Country&lt;&gt;"Egypt",D.nom&gt;35),Knee_Width,
0))))))))))</f>
        <v>125</v>
      </c>
      <c r="T751" s="118">
        <f t="shared" ca="1" si="113"/>
        <v>5</v>
      </c>
      <c r="U751" s="118">
        <f t="shared" ca="1" si="114"/>
        <v>2</v>
      </c>
      <c r="V751" s="117">
        <f t="shared" ca="1" si="115"/>
        <v>39.684598400146271</v>
      </c>
      <c r="W751" s="64">
        <f t="shared" ca="1" si="116"/>
        <v>0</v>
      </c>
      <c r="X751" s="64">
        <f t="shared" ca="1" si="119"/>
        <v>1</v>
      </c>
      <c r="Y751" s="64">
        <f t="shared" ca="1" si="117"/>
        <v>0</v>
      </c>
      <c r="AM751" s="156"/>
    </row>
    <row r="752" spans="1:39">
      <c r="A752" s="12">
        <f t="shared" ca="1" si="110"/>
        <v>0</v>
      </c>
      <c r="B752" s="12" t="str">
        <f>IF([1]DRUM!A729="","",[1]DRUM!A729)</f>
        <v>Steel</v>
      </c>
      <c r="C752" s="12">
        <f t="shared" ca="1" si="111"/>
        <v>0</v>
      </c>
      <c r="D752" s="155">
        <f t="shared" ca="1" si="112"/>
        <v>0</v>
      </c>
      <c r="E752" s="26" t="str">
        <f>IF([1]DRUM!B729="","",[1]DRUM!B729)</f>
        <v>STB140000</v>
      </c>
      <c r="F752" s="26">
        <f>IF([1]DRUM!C729="","",[1]DRUM!C729)</f>
        <v>1470</v>
      </c>
      <c r="G752" s="26">
        <f>IF([1]DRUM!D729="","",[1]DRUM!D729)</f>
        <v>1400</v>
      </c>
      <c r="H752" s="26">
        <f>IF([1]DRUM!E729="","",[1]DRUM!E729)</f>
        <v>850</v>
      </c>
      <c r="I752" s="26">
        <f>IF([1]DRUM!F729="","",[1]DRUM!F729)</f>
        <v>1000</v>
      </c>
      <c r="J752" s="26">
        <f>IF([1]DRUM!G729="","",[1]DRUM!G729)</f>
        <v>1100</v>
      </c>
      <c r="K752" s="26">
        <f>IF([1]DRUM!H729="","",[1]DRUM!H729)</f>
        <v>1100</v>
      </c>
      <c r="L752" s="26" t="str">
        <f>IF([1]DRUM!I729="","",[1]DRUM!I729)</f>
        <v/>
      </c>
      <c r="M752" s="26">
        <f>IF([1]DRUM!J729="","",
IF(AND([1]DRUM!K729="Wooden Drum",[1]DRUM!J729&gt;Max_WD_Capacity),Max_WD_Capacity,
[1]DRUM!J729))</f>
        <v>2500</v>
      </c>
      <c r="N752" s="26" t="str">
        <f>IF([1]DRUM!K729="","",[1]DRUM!K729)</f>
        <v>Steel Drum</v>
      </c>
      <c r="O752" s="26">
        <f>IF([1]DRUM!L729="","",[1]DRUM!L729)</f>
        <v>205</v>
      </c>
      <c r="P752" s="26">
        <f>IF([1]DRUM!M729="","",[1]DRUM!M729)</f>
        <v>60</v>
      </c>
      <c r="Q752" s="26">
        <f>IF([1]DRUM!N729="","",[1]DRUM!N729)</f>
        <v>0.9719302272043423</v>
      </c>
      <c r="R752" s="26" t="str">
        <f t="shared" si="118"/>
        <v>Steel</v>
      </c>
      <c r="S752" s="26">
        <f ca="1">IF(N752="",0,
IF(Knee_Application="YES",Knee_Width,IF(Knee_Application="NO",0,
IF(OR(Cable_Type="OH",SearchData("Conductor",Cable_Desc)),0,
IF(N752="Steel Drum",Knee_Width,
IF(N752="Plywood Drum",0,
IF(Country="UAE",0,
IF(AND(OR(SearchData("LSHF",Cable_Desc),SearchData("LSZH",Cable_Desc),SearchData("LS0H",Cable_Desc),SearchData("LSOH",Cable_Desc)),D.nom&gt;40),Knee_Width,
IF(AND(Country="Egypt",D.nom&gt;60),Knee_Width,
IF(AND(Country&lt;&gt;"Egypt",D.nom&gt;35),Knee_Width,
0))))))))))</f>
        <v>125</v>
      </c>
      <c r="T752" s="118">
        <f t="shared" ca="1" si="113"/>
        <v>7</v>
      </c>
      <c r="U752" s="118">
        <f t="shared" ca="1" si="114"/>
        <v>1</v>
      </c>
      <c r="V752" s="117">
        <f t="shared" ca="1" si="115"/>
        <v>21.366599955594904</v>
      </c>
      <c r="W752" s="64">
        <f t="shared" ca="1" si="116"/>
        <v>0</v>
      </c>
      <c r="X752" s="64">
        <f t="shared" ca="1" si="119"/>
        <v>0</v>
      </c>
      <c r="Y752" s="64">
        <f t="shared" ca="1" si="117"/>
        <v>0</v>
      </c>
      <c r="AM752" s="156"/>
    </row>
    <row r="753" spans="1:39">
      <c r="A753" s="12">
        <f t="shared" ca="1" si="110"/>
        <v>0</v>
      </c>
      <c r="B753" s="12" t="str">
        <f>IF([1]DRUM!A730="","",[1]DRUM!A730)</f>
        <v>Steel</v>
      </c>
      <c r="C753" s="12">
        <f t="shared" ca="1" si="111"/>
        <v>0</v>
      </c>
      <c r="D753" s="155">
        <f t="shared" ca="1" si="112"/>
        <v>0</v>
      </c>
      <c r="E753" s="26" t="str">
        <f>IF([1]DRUM!B730="","",[1]DRUM!B730)</f>
        <v>STB150002</v>
      </c>
      <c r="F753" s="26">
        <f>IF([1]DRUM!C730="","",[1]DRUM!C730)</f>
        <v>1570</v>
      </c>
      <c r="G753" s="26">
        <f>IF([1]DRUM!D730="","",[1]DRUM!D730)</f>
        <v>1500</v>
      </c>
      <c r="H753" s="26">
        <f>IF([1]DRUM!E730="","",[1]DRUM!E730)</f>
        <v>850</v>
      </c>
      <c r="I753" s="26">
        <f>IF([1]DRUM!F730="","",[1]DRUM!F730)</f>
        <v>1000</v>
      </c>
      <c r="J753" s="26">
        <f>IF([1]DRUM!G730="","",[1]DRUM!G730)</f>
        <v>1100</v>
      </c>
      <c r="K753" s="26">
        <f>IF([1]DRUM!H730="","",[1]DRUM!H730)</f>
        <v>1100</v>
      </c>
      <c r="L753" s="26" t="str">
        <f>IF([1]DRUM!I730="","",[1]DRUM!I730)</f>
        <v/>
      </c>
      <c r="M753" s="26">
        <f>IF([1]DRUM!J730="","",
IF(AND([1]DRUM!K730="Wooden Drum",[1]DRUM!J730&gt;Max_WD_Capacity),Max_WD_Capacity,
[1]DRUM!J730))</f>
        <v>2500</v>
      </c>
      <c r="N753" s="26" t="str">
        <f>IF([1]DRUM!K730="","",[1]DRUM!K730)</f>
        <v>Steel Drum</v>
      </c>
      <c r="O753" s="26">
        <f>IF([1]DRUM!L730="","",[1]DRUM!L730)</f>
        <v>221</v>
      </c>
      <c r="P753" s="26">
        <f>IF([1]DRUM!M730="","",[1]DRUM!M730)</f>
        <v>65</v>
      </c>
      <c r="Q753" s="26">
        <f>IF([1]DRUM!N730="","",[1]DRUM!N730)</f>
        <v>1.1996956945896022</v>
      </c>
      <c r="R753" s="26" t="str">
        <f t="shared" si="118"/>
        <v>Steel</v>
      </c>
      <c r="S753" s="26">
        <f ca="1">IF(N753="",0,
IF(Knee_Application="YES",Knee_Width,IF(Knee_Application="NO",0,
IF(OR(Cable_Type="OH",SearchData("Conductor",Cable_Desc)),0,
IF(N753="Steel Drum",Knee_Width,
IF(N753="Plywood Drum",0,
IF(Country="UAE",0,
IF(AND(OR(SearchData("LSHF",Cable_Desc),SearchData("LSZH",Cable_Desc),SearchData("LS0H",Cable_Desc),SearchData("LSOH",Cable_Desc)),D.nom&gt;40),Knee_Width,
IF(AND(Country="Egypt",D.nom&gt;60),Knee_Width,
IF(AND(Country&lt;&gt;"Egypt",D.nom&gt;35),Knee_Width,
0))))))))))</f>
        <v>125</v>
      </c>
      <c r="T753" s="118">
        <f t="shared" ca="1" si="113"/>
        <v>7</v>
      </c>
      <c r="U753" s="118">
        <f t="shared" ca="1" si="114"/>
        <v>1</v>
      </c>
      <c r="V753" s="117">
        <f t="shared" ca="1" si="115"/>
        <v>21.366599955594904</v>
      </c>
      <c r="W753" s="64">
        <f t="shared" ca="1" si="116"/>
        <v>0</v>
      </c>
      <c r="X753" s="64">
        <f t="shared" ca="1" si="119"/>
        <v>0</v>
      </c>
      <c r="Y753" s="64">
        <f t="shared" ca="1" si="117"/>
        <v>0</v>
      </c>
      <c r="AM753" s="156"/>
    </row>
    <row r="754" spans="1:39">
      <c r="A754" s="12">
        <f t="shared" ca="1" si="110"/>
        <v>0</v>
      </c>
      <c r="B754" s="12" t="str">
        <f>IF([1]DRUM!A731="","",[1]DRUM!A731)</f>
        <v>Steel</v>
      </c>
      <c r="C754" s="12">
        <f t="shared" ca="1" si="111"/>
        <v>0</v>
      </c>
      <c r="D754" s="155">
        <f t="shared" ca="1" si="112"/>
        <v>0</v>
      </c>
      <c r="E754" s="26" t="str">
        <f>IF([1]DRUM!B731="","",[1]DRUM!B731)</f>
        <v>STB170004</v>
      </c>
      <c r="F754" s="26">
        <f>IF([1]DRUM!C731="","",[1]DRUM!C731)</f>
        <v>1770</v>
      </c>
      <c r="G754" s="26">
        <f>IF([1]DRUM!D731="","",[1]DRUM!D731)</f>
        <v>1700</v>
      </c>
      <c r="H754" s="26">
        <f>IF([1]DRUM!E731="","",[1]DRUM!E731)</f>
        <v>800</v>
      </c>
      <c r="I754" s="26">
        <f>IF([1]DRUM!F731="","",[1]DRUM!F731)</f>
        <v>1000</v>
      </c>
      <c r="J754" s="26">
        <f>IF([1]DRUM!G731="","",[1]DRUM!G731)</f>
        <v>1100</v>
      </c>
      <c r="K754" s="26">
        <f>IF([1]DRUM!H731="","",[1]DRUM!H731)</f>
        <v>1100</v>
      </c>
      <c r="L754" s="26" t="str">
        <f>IF([1]DRUM!I731="","",[1]DRUM!I731)</f>
        <v/>
      </c>
      <c r="M754" s="26">
        <f>IF([1]DRUM!J731="","",
IF(AND([1]DRUM!K731="Wooden Drum",[1]DRUM!J731&gt;Max_WD_Capacity),Max_WD_Capacity,
[1]DRUM!J731))</f>
        <v>3000</v>
      </c>
      <c r="N754" s="26" t="str">
        <f>IF([1]DRUM!K731="","",[1]DRUM!K731)</f>
        <v>Steel Drum</v>
      </c>
      <c r="O754" s="26">
        <f>IF([1]DRUM!L731="","",[1]DRUM!L731)</f>
        <v>250</v>
      </c>
      <c r="P754" s="26">
        <f>IF([1]DRUM!M731="","",[1]DRUM!M731)</f>
        <v>73</v>
      </c>
      <c r="Q754" s="26">
        <f>IF([1]DRUM!N731="","",[1]DRUM!N731)</f>
        <v>1.7671458676442584</v>
      </c>
      <c r="R754" s="26" t="str">
        <f t="shared" si="118"/>
        <v>Steel</v>
      </c>
      <c r="S754" s="26">
        <f ca="1">IF(N754="",0,
IF(Knee_Application="YES",Knee_Width,IF(Knee_Application="NO",0,
IF(OR(Cable_Type="OH",SearchData("Conductor",Cable_Desc)),0,
IF(N754="Steel Drum",Knee_Width,
IF(N754="Plywood Drum",0,
IF(Country="UAE",0,
IF(AND(OR(SearchData("LSHF",Cable_Desc),SearchData("LSZH",Cable_Desc),SearchData("LS0H",Cable_Desc),SearchData("LSOH",Cable_Desc)),D.nom&gt;40),Knee_Width,
IF(AND(Country="Egypt",D.nom&gt;60),Knee_Width,
IF(AND(Country&lt;&gt;"Egypt",D.nom&gt;35),Knee_Width,
0))))))))))</f>
        <v>125</v>
      </c>
      <c r="T754" s="118">
        <f t="shared" ca="1" si="113"/>
        <v>7</v>
      </c>
      <c r="U754" s="118">
        <f t="shared" ca="1" si="114"/>
        <v>2</v>
      </c>
      <c r="V754" s="117">
        <f t="shared" ca="1" si="115"/>
        <v>45.88233238714821</v>
      </c>
      <c r="W754" s="64">
        <f t="shared" ca="1" si="116"/>
        <v>0</v>
      </c>
      <c r="X754" s="64">
        <f t="shared" ca="1" si="119"/>
        <v>1</v>
      </c>
      <c r="Y754" s="64">
        <f t="shared" ca="1" si="117"/>
        <v>0</v>
      </c>
      <c r="AM754" s="156"/>
    </row>
    <row r="755" spans="1:39">
      <c r="A755" s="12">
        <f t="shared" ca="1" si="110"/>
        <v>0</v>
      </c>
      <c r="B755" s="12" t="str">
        <f>IF([1]DRUM!A732="","",[1]DRUM!A732)</f>
        <v>Steel</v>
      </c>
      <c r="C755" s="12">
        <f t="shared" ca="1" si="111"/>
        <v>0</v>
      </c>
      <c r="D755" s="155">
        <f t="shared" ca="1" si="112"/>
        <v>0</v>
      </c>
      <c r="E755" s="26" t="str">
        <f>IF([1]DRUM!B732="","",[1]DRUM!B732)</f>
        <v>STB170003</v>
      </c>
      <c r="F755" s="26">
        <f>IF([1]DRUM!C732="","",[1]DRUM!C732)</f>
        <v>1770</v>
      </c>
      <c r="G755" s="26">
        <f>IF([1]DRUM!D732="","",[1]DRUM!D732)</f>
        <v>1700</v>
      </c>
      <c r="H755" s="26">
        <f>IF([1]DRUM!E732="","",[1]DRUM!E732)</f>
        <v>750</v>
      </c>
      <c r="I755" s="26">
        <f>IF([1]DRUM!F732="","",[1]DRUM!F732)</f>
        <v>1000</v>
      </c>
      <c r="J755" s="26">
        <f>IF([1]DRUM!G732="","",[1]DRUM!G732)</f>
        <v>1100</v>
      </c>
      <c r="K755" s="26">
        <f>IF([1]DRUM!H732="","",[1]DRUM!H732)</f>
        <v>1100</v>
      </c>
      <c r="L755" s="26" t="str">
        <f>IF([1]DRUM!I732="","",[1]DRUM!I732)</f>
        <v/>
      </c>
      <c r="M755" s="26">
        <f>IF([1]DRUM!J732="","",
IF(AND([1]DRUM!K732="Wooden Drum",[1]DRUM!J732&gt;Max_WD_Capacity),Max_WD_Capacity,
[1]DRUM!J732))</f>
        <v>5000</v>
      </c>
      <c r="N755" s="26" t="str">
        <f>IF([1]DRUM!K732="","",[1]DRUM!K732)</f>
        <v>Steel Drum</v>
      </c>
      <c r="O755" s="26">
        <f>IF([1]DRUM!L732="","",[1]DRUM!L732)</f>
        <v>264</v>
      </c>
      <c r="P755" s="26">
        <f>IF([1]DRUM!M732="","",[1]DRUM!M732)</f>
        <v>73</v>
      </c>
      <c r="Q755" s="26">
        <f>IF([1]DRUM!N732="","",[1]DRUM!N732)</f>
        <v>1.8280142253075606</v>
      </c>
      <c r="R755" s="26" t="str">
        <f t="shared" si="118"/>
        <v>Steel</v>
      </c>
      <c r="S755" s="26">
        <f ca="1">IF(N755="",0,
IF(Knee_Application="YES",Knee_Width,IF(Knee_Application="NO",0,
IF(OR(Cable_Type="OH",SearchData("Conductor",Cable_Desc)),0,
IF(N755="Steel Drum",Knee_Width,
IF(N755="Plywood Drum",0,
IF(Country="UAE",0,
IF(AND(OR(SearchData("LSHF",Cable_Desc),SearchData("LSZH",Cable_Desc),SearchData("LS0H",Cable_Desc),SearchData("LSOH",Cable_Desc)),D.nom&gt;40),Knee_Width,
IF(AND(Country="Egypt",D.nom&gt;60),Knee_Width,
IF(AND(Country&lt;&gt;"Egypt",D.nom&gt;35),Knee_Width,
0))))))))))</f>
        <v>125</v>
      </c>
      <c r="T755" s="118">
        <f t="shared" ca="1" si="113"/>
        <v>7</v>
      </c>
      <c r="U755" s="118">
        <f t="shared" ca="1" si="114"/>
        <v>2</v>
      </c>
      <c r="V755" s="117">
        <f t="shared" ca="1" si="115"/>
        <v>43.683217529635357</v>
      </c>
      <c r="W755" s="64">
        <f t="shared" ca="1" si="116"/>
        <v>0</v>
      </c>
      <c r="X755" s="64">
        <f t="shared" ca="1" si="119"/>
        <v>1</v>
      </c>
      <c r="Y755" s="64">
        <f t="shared" ca="1" si="117"/>
        <v>0</v>
      </c>
      <c r="AM755" s="156"/>
    </row>
    <row r="756" spans="1:39">
      <c r="A756" s="12">
        <f t="shared" ca="1" si="110"/>
        <v>0</v>
      </c>
      <c r="B756" s="12" t="str">
        <f>IF([1]DRUM!A733="","",[1]DRUM!A733)</f>
        <v>Steel</v>
      </c>
      <c r="C756" s="12">
        <f t="shared" ca="1" si="111"/>
        <v>0</v>
      </c>
      <c r="D756" s="155">
        <f t="shared" ca="1" si="112"/>
        <v>0</v>
      </c>
      <c r="E756" s="26" t="str">
        <f>IF([1]DRUM!B733="","",[1]DRUM!B733)</f>
        <v>STB180006</v>
      </c>
      <c r="F756" s="26">
        <f>IF([1]DRUM!C733="","",[1]DRUM!C733)</f>
        <v>1870</v>
      </c>
      <c r="G756" s="26">
        <f>IF([1]DRUM!D733="","",[1]DRUM!D733)</f>
        <v>1800</v>
      </c>
      <c r="H756" s="26">
        <f>IF([1]DRUM!E733="","",[1]DRUM!E733)</f>
        <v>1300</v>
      </c>
      <c r="I756" s="26">
        <f>IF([1]DRUM!F733="","",[1]DRUM!F733)</f>
        <v>1000</v>
      </c>
      <c r="J756" s="26">
        <f>IF([1]DRUM!G733="","",[1]DRUM!G733)</f>
        <v>1100</v>
      </c>
      <c r="K756" s="26">
        <f>IF([1]DRUM!H733="","",[1]DRUM!H733)</f>
        <v>1100</v>
      </c>
      <c r="L756" s="26" t="str">
        <f>IF([1]DRUM!I733="","",[1]DRUM!I733)</f>
        <v/>
      </c>
      <c r="M756" s="26">
        <f>IF([1]DRUM!J733="","",
IF(AND([1]DRUM!K733="Wooden Drum",[1]DRUM!J733&gt;Max_WD_Capacity),Max_WD_Capacity,
[1]DRUM!J733))</f>
        <v>2000</v>
      </c>
      <c r="N756" s="26" t="str">
        <f>IF([1]DRUM!K733="","",[1]DRUM!K733)</f>
        <v>Steel Drum</v>
      </c>
      <c r="O756" s="26">
        <f>IF([1]DRUM!L733="","",[1]DRUM!L733)</f>
        <v>283</v>
      </c>
      <c r="P756" s="26">
        <f>IF([1]DRUM!M733="","",[1]DRUM!M733)</f>
        <v>78</v>
      </c>
      <c r="Q756" s="26">
        <f>IF([1]DRUM!N733="","",[1]DRUM!N733)</f>
        <v>1.2173671532660448</v>
      </c>
      <c r="R756" s="26" t="str">
        <f t="shared" si="118"/>
        <v>Steel</v>
      </c>
      <c r="S756" s="26">
        <f ca="1">IF(N756="",0,
IF(Knee_Application="YES",Knee_Width,IF(Knee_Application="NO",0,
IF(OR(Cable_Type="OH",SearchData("Conductor",Cable_Desc)),0,
IF(N756="Steel Drum",Knee_Width,
IF(N756="Plywood Drum",0,
IF(Country="UAE",0,
IF(AND(OR(SearchData("LSHF",Cable_Desc),SearchData("LSZH",Cable_Desc),SearchData("LS0H",Cable_Desc),SearchData("LSOH",Cable_Desc)),D.nom&gt;40),Knee_Width,
IF(AND(Country="Egypt",D.nom&gt;60),Knee_Width,
IF(AND(Country&lt;&gt;"Egypt",D.nom&gt;35),Knee_Width,
0))))))))))</f>
        <v>125</v>
      </c>
      <c r="T756" s="118">
        <f t="shared" ca="1" si="113"/>
        <v>7</v>
      </c>
      <c r="U756" s="118">
        <f t="shared" ca="1" si="114"/>
        <v>1</v>
      </c>
      <c r="V756" s="117">
        <f t="shared" ca="1" si="115"/>
        <v>31.262616814402747</v>
      </c>
      <c r="W756" s="64">
        <f t="shared" ca="1" si="116"/>
        <v>0</v>
      </c>
      <c r="X756" s="64">
        <f t="shared" ca="1" si="119"/>
        <v>0</v>
      </c>
      <c r="Y756" s="64">
        <f t="shared" ca="1" si="117"/>
        <v>0</v>
      </c>
      <c r="AM756" s="156"/>
    </row>
    <row r="757" spans="1:39">
      <c r="A757" s="12">
        <f t="shared" ca="1" si="110"/>
        <v>0</v>
      </c>
      <c r="B757" s="12" t="str">
        <f>IF([1]DRUM!A734="","",[1]DRUM!A734)</f>
        <v>Steel</v>
      </c>
      <c r="C757" s="12">
        <f t="shared" ca="1" si="111"/>
        <v>0</v>
      </c>
      <c r="D757" s="155">
        <f t="shared" ca="1" si="112"/>
        <v>0</v>
      </c>
      <c r="E757" s="26" t="str">
        <f>IF([1]DRUM!B734="","",[1]DRUM!B734)</f>
        <v>STB180004</v>
      </c>
      <c r="F757" s="26">
        <f>IF([1]DRUM!C734="","",[1]DRUM!C734)</f>
        <v>1870</v>
      </c>
      <c r="G757" s="26">
        <f>IF([1]DRUM!D734="","",[1]DRUM!D734)</f>
        <v>1800</v>
      </c>
      <c r="H757" s="26">
        <f>IF([1]DRUM!E734="","",[1]DRUM!E734)</f>
        <v>1100</v>
      </c>
      <c r="I757" s="26">
        <f>IF([1]DRUM!F734="","",[1]DRUM!F734)</f>
        <v>1000</v>
      </c>
      <c r="J757" s="26">
        <f>IF([1]DRUM!G734="","",[1]DRUM!G734)</f>
        <v>1100</v>
      </c>
      <c r="K757" s="26">
        <f>IF([1]DRUM!H734="","",[1]DRUM!H734)</f>
        <v>1100</v>
      </c>
      <c r="L757" s="26" t="str">
        <f>IF([1]DRUM!I734="","",[1]DRUM!I734)</f>
        <v/>
      </c>
      <c r="M757" s="26">
        <f>IF([1]DRUM!J734="","",
IF(AND([1]DRUM!K734="Wooden Drum",[1]DRUM!J734&gt;Max_WD_Capacity),Max_WD_Capacity,
[1]DRUM!J734))</f>
        <v>2500</v>
      </c>
      <c r="N757" s="26" t="str">
        <f>IF([1]DRUM!K734="","",[1]DRUM!K734)</f>
        <v>Steel Drum</v>
      </c>
      <c r="O757" s="26">
        <f>IF([1]DRUM!L734="","",[1]DRUM!L734)</f>
        <v>280</v>
      </c>
      <c r="P757" s="26">
        <f>IF([1]DRUM!M734="","",[1]DRUM!M734)</f>
        <v>78</v>
      </c>
      <c r="Q757" s="26">
        <f>IF([1]DRUM!N734="","",[1]DRUM!N734)</f>
        <v>1.5943582716968201</v>
      </c>
      <c r="R757" s="26" t="str">
        <f t="shared" si="118"/>
        <v>Steel</v>
      </c>
      <c r="S757" s="26">
        <f ca="1">IF(N757="",0,
IF(Knee_Application="YES",Knee_Width,IF(Knee_Application="NO",0,
IF(OR(Cable_Type="OH",SearchData("Conductor",Cable_Desc)),0,
IF(N757="Steel Drum",Knee_Width,
IF(N757="Plywood Drum",0,
IF(Country="UAE",0,
IF(AND(OR(SearchData("LSHF",Cable_Desc),SearchData("LSZH",Cable_Desc),SearchData("LS0H",Cable_Desc),SearchData("LSOH",Cable_Desc)),D.nom&gt;40),Knee_Width,
IF(AND(Country="Egypt",D.nom&gt;60),Knee_Width,
IF(AND(Country&lt;&gt;"Egypt",D.nom&gt;35),Knee_Width,
0))))))))))</f>
        <v>125</v>
      </c>
      <c r="T757" s="118">
        <f t="shared" ca="1" si="113"/>
        <v>7</v>
      </c>
      <c r="U757" s="118">
        <f t="shared" ca="1" si="114"/>
        <v>1</v>
      </c>
      <c r="V757" s="117">
        <f t="shared" ca="1" si="115"/>
        <v>26.864387099377037</v>
      </c>
      <c r="W757" s="64">
        <f t="shared" ca="1" si="116"/>
        <v>0</v>
      </c>
      <c r="X757" s="64">
        <f t="shared" ca="1" si="119"/>
        <v>0</v>
      </c>
      <c r="Y757" s="64">
        <f t="shared" ca="1" si="117"/>
        <v>0</v>
      </c>
      <c r="AM757" s="156"/>
    </row>
    <row r="758" spans="1:39">
      <c r="A758" s="12">
        <f t="shared" ca="1" si="110"/>
        <v>0</v>
      </c>
      <c r="B758" s="12" t="str">
        <f>IF([1]DRUM!A735="","",[1]DRUM!A735)</f>
        <v>Steel</v>
      </c>
      <c r="C758" s="12">
        <f t="shared" ca="1" si="111"/>
        <v>0</v>
      </c>
      <c r="D758" s="155">
        <f t="shared" ca="1" si="112"/>
        <v>0</v>
      </c>
      <c r="E758" s="26" t="str">
        <f>IF([1]DRUM!B735="","",[1]DRUM!B735)</f>
        <v>STB180003</v>
      </c>
      <c r="F758" s="26">
        <f>IF([1]DRUM!C735="","",[1]DRUM!C735)</f>
        <v>1870</v>
      </c>
      <c r="G758" s="26">
        <f>IF([1]DRUM!D735="","",[1]DRUM!D735)</f>
        <v>1800</v>
      </c>
      <c r="H758" s="26">
        <f>IF([1]DRUM!E735="","",[1]DRUM!E735)</f>
        <v>950</v>
      </c>
      <c r="I758" s="26">
        <f>IF([1]DRUM!F735="","",[1]DRUM!F735)</f>
        <v>1000</v>
      </c>
      <c r="J758" s="26">
        <f>IF([1]DRUM!G735="","",[1]DRUM!G735)</f>
        <v>1100</v>
      </c>
      <c r="K758" s="26">
        <f>IF([1]DRUM!H735="","",[1]DRUM!H735)</f>
        <v>1100</v>
      </c>
      <c r="L758" s="26" t="str">
        <f>IF([1]DRUM!I735="","",[1]DRUM!I735)</f>
        <v/>
      </c>
      <c r="M758" s="26">
        <f>IF([1]DRUM!J735="","",
IF(AND([1]DRUM!K735="Wooden Drum",[1]DRUM!J735&gt;Max_WD_Capacity),Max_WD_Capacity,
[1]DRUM!J735))</f>
        <v>5000</v>
      </c>
      <c r="N758" s="26" t="str">
        <f>IF([1]DRUM!K735="","",[1]DRUM!K735)</f>
        <v>Steel Drum</v>
      </c>
      <c r="O758" s="26">
        <f>IF([1]DRUM!L735="","",[1]DRUM!L735)</f>
        <v>291</v>
      </c>
      <c r="P758" s="26">
        <f>IF([1]DRUM!M735="","",[1]DRUM!M735)</f>
        <v>78</v>
      </c>
      <c r="Q758" s="26">
        <f>IF([1]DRUM!N735="","",[1]DRUM!N735)</f>
        <v>1.8358682069415355</v>
      </c>
      <c r="R758" s="26" t="str">
        <f t="shared" si="118"/>
        <v>Steel</v>
      </c>
      <c r="S758" s="26">
        <f ca="1">IF(N758="",0,
IF(Knee_Application="YES",Knee_Width,IF(Knee_Application="NO",0,
IF(OR(Cable_Type="OH",SearchData("Conductor",Cable_Desc)),0,
IF(N758="Steel Drum",Knee_Width,
IF(N758="Plywood Drum",0,
IF(Country="UAE",0,
IF(AND(OR(SearchData("LSHF",Cable_Desc),SearchData("LSZH",Cable_Desc),SearchData("LS0H",Cable_Desc),SearchData("LSOH",Cable_Desc)),D.nom&gt;40),Knee_Width,
IF(AND(Country="Egypt",D.nom&gt;60),Knee_Width,
IF(AND(Country&lt;&gt;"Egypt",D.nom&gt;35),Knee_Width,
0))))))))))</f>
        <v>125</v>
      </c>
      <c r="T758" s="118">
        <f t="shared" ca="1" si="113"/>
        <v>7</v>
      </c>
      <c r="U758" s="118">
        <f t="shared" ca="1" si="114"/>
        <v>2</v>
      </c>
      <c r="V758" s="117">
        <f t="shared" ca="1" si="115"/>
        <v>52.479676959686785</v>
      </c>
      <c r="W758" s="64">
        <f t="shared" ca="1" si="116"/>
        <v>0</v>
      </c>
      <c r="X758" s="64">
        <f t="shared" ca="1" si="119"/>
        <v>1</v>
      </c>
      <c r="Y758" s="64">
        <f t="shared" ca="1" si="117"/>
        <v>0</v>
      </c>
      <c r="AM758" s="156"/>
    </row>
    <row r="759" spans="1:39">
      <c r="A759" s="12">
        <f t="shared" ca="1" si="110"/>
        <v>0</v>
      </c>
      <c r="B759" s="12" t="str">
        <f>IF([1]DRUM!A736="","",[1]DRUM!A736)</f>
        <v>Steel</v>
      </c>
      <c r="C759" s="12">
        <f t="shared" ca="1" si="111"/>
        <v>0</v>
      </c>
      <c r="D759" s="155">
        <f t="shared" ca="1" si="112"/>
        <v>0</v>
      </c>
      <c r="E759" s="26" t="str">
        <f>IF([1]DRUM!B736="","",[1]DRUM!B736)</f>
        <v>STB190004</v>
      </c>
      <c r="F759" s="26">
        <f>IF([1]DRUM!C736="","",[1]DRUM!C736)</f>
        <v>1970</v>
      </c>
      <c r="G759" s="26">
        <f>IF([1]DRUM!D736="","",[1]DRUM!D736)</f>
        <v>1900</v>
      </c>
      <c r="H759" s="26">
        <f>IF([1]DRUM!E736="","",[1]DRUM!E736)</f>
        <v>900</v>
      </c>
      <c r="I759" s="26">
        <f>IF([1]DRUM!F736="","",[1]DRUM!F736)</f>
        <v>1000</v>
      </c>
      <c r="J759" s="26">
        <f>IF([1]DRUM!G736="","",[1]DRUM!G736)</f>
        <v>1100</v>
      </c>
      <c r="K759" s="26">
        <f>IF([1]DRUM!H736="","",[1]DRUM!H736)</f>
        <v>1100</v>
      </c>
      <c r="L759" s="26" t="str">
        <f>IF([1]DRUM!I736="","",[1]DRUM!I736)</f>
        <v/>
      </c>
      <c r="M759" s="26">
        <f>IF([1]DRUM!J736="","",
IF(AND([1]DRUM!K736="Wooden Drum",[1]DRUM!J736&gt;Max_WD_Capacity),Max_WD_Capacity,
[1]DRUM!J736))</f>
        <v>4000</v>
      </c>
      <c r="N759" s="26" t="str">
        <f>IF([1]DRUM!K736="","",[1]DRUM!K736)</f>
        <v>Steel Drum</v>
      </c>
      <c r="O759" s="26">
        <f>IF([1]DRUM!L736="","",[1]DRUM!L736)</f>
        <v>290</v>
      </c>
      <c r="P759" s="26">
        <f>IF([1]DRUM!M736="","",[1]DRUM!M736)</f>
        <v>82</v>
      </c>
      <c r="Q759" s="26">
        <f>IF([1]DRUM!N736="","",[1]DRUM!N736)</f>
        <v>2.1991148575128552</v>
      </c>
      <c r="R759" s="26" t="str">
        <f t="shared" si="118"/>
        <v>Steel</v>
      </c>
      <c r="S759" s="26">
        <f ca="1">IF(N759="",0,
IF(Knee_Application="YES",Knee_Width,IF(Knee_Application="NO",0,
IF(OR(Cable_Type="OH",SearchData("Conductor",Cable_Desc)),0,
IF(N759="Steel Drum",Knee_Width,
IF(N759="Plywood Drum",0,
IF(Country="UAE",0,
IF(AND(OR(SearchData("LSHF",Cable_Desc),SearchData("LSZH",Cable_Desc),SearchData("LS0H",Cable_Desc),SearchData("LSOH",Cable_Desc)),D.nom&gt;40),Knee_Width,
IF(AND(Country="Egypt",D.nom&gt;60),Knee_Width,
IF(AND(Country&lt;&gt;"Egypt",D.nom&gt;35),Knee_Width,
0))))))))))</f>
        <v>125</v>
      </c>
      <c r="T759" s="118">
        <f t="shared" ca="1" si="113"/>
        <v>7</v>
      </c>
      <c r="U759" s="118">
        <f t="shared" ca="1" si="114"/>
        <v>3</v>
      </c>
      <c r="V759" s="117">
        <f t="shared" ca="1" si="115"/>
        <v>83.443214153467764</v>
      </c>
      <c r="W759" s="64">
        <f t="shared" ca="1" si="116"/>
        <v>0</v>
      </c>
      <c r="X759" s="64">
        <f t="shared" ca="1" si="119"/>
        <v>1</v>
      </c>
      <c r="Y759" s="64">
        <f t="shared" ca="1" si="117"/>
        <v>0</v>
      </c>
      <c r="AM759" s="156"/>
    </row>
    <row r="760" spans="1:39">
      <c r="A760" s="12">
        <f t="shared" ca="1" si="110"/>
        <v>0</v>
      </c>
      <c r="B760" s="12" t="str">
        <f>IF([1]DRUM!A737="","",[1]DRUM!A737)</f>
        <v>Steel</v>
      </c>
      <c r="C760" s="12">
        <f t="shared" ca="1" si="111"/>
        <v>0</v>
      </c>
      <c r="D760" s="155">
        <f t="shared" ca="1" si="112"/>
        <v>0</v>
      </c>
      <c r="E760" s="26" t="str">
        <f>IF([1]DRUM!B737="","",[1]DRUM!B737)</f>
        <v>STB190003</v>
      </c>
      <c r="F760" s="26">
        <f>IF([1]DRUM!C737="","",[1]DRUM!C737)</f>
        <v>1970</v>
      </c>
      <c r="G760" s="26">
        <f>IF([1]DRUM!D737="","",[1]DRUM!D737)</f>
        <v>1900</v>
      </c>
      <c r="H760" s="26">
        <f>IF([1]DRUM!E737="","",[1]DRUM!E737)</f>
        <v>850</v>
      </c>
      <c r="I760" s="26">
        <f>IF([1]DRUM!F737="","",[1]DRUM!F737)</f>
        <v>1000</v>
      </c>
      <c r="J760" s="26">
        <f>IF([1]DRUM!G737="","",[1]DRUM!G737)</f>
        <v>1100</v>
      </c>
      <c r="K760" s="26">
        <f>IF([1]DRUM!H737="","",[1]DRUM!H737)</f>
        <v>1100</v>
      </c>
      <c r="L760" s="26" t="str">
        <f>IF([1]DRUM!I737="","",[1]DRUM!I737)</f>
        <v/>
      </c>
      <c r="M760" s="26">
        <f>IF([1]DRUM!J737="","",
IF(AND([1]DRUM!K737="Wooden Drum",[1]DRUM!J737&gt;Max_WD_Capacity),Max_WD_Capacity,
[1]DRUM!J737))</f>
        <v>4000</v>
      </c>
      <c r="N760" s="26" t="str">
        <f>IF([1]DRUM!K737="","",[1]DRUM!K737)</f>
        <v>Steel Drum</v>
      </c>
      <c r="O760" s="26">
        <f>IF([1]DRUM!L737="","",[1]DRUM!L737)</f>
        <v>289</v>
      </c>
      <c r="P760" s="26">
        <f>IF([1]DRUM!M737="","",[1]DRUM!M737)</f>
        <v>82</v>
      </c>
      <c r="Q760" s="26">
        <f>IF([1]DRUM!N737="","",[1]DRUM!N737)</f>
        <v>2.2678371968101319</v>
      </c>
      <c r="R760" s="26" t="str">
        <f t="shared" si="118"/>
        <v>Steel</v>
      </c>
      <c r="S760" s="26">
        <f ca="1">IF(N760="",0,
IF(Knee_Application="YES",Knee_Width,IF(Knee_Application="NO",0,
IF(OR(Cable_Type="OH",SearchData("Conductor",Cable_Desc)),0,
IF(N760="Steel Drum",Knee_Width,
IF(N760="Plywood Drum",0,
IF(Country="UAE",0,
IF(AND(OR(SearchData("LSHF",Cable_Desc),SearchData("LSZH",Cable_Desc),SearchData("LS0H",Cable_Desc),SearchData("LSOH",Cable_Desc)),D.nom&gt;40),Knee_Width,
IF(AND(Country="Egypt",D.nom&gt;60),Knee_Width,
IF(AND(Country&lt;&gt;"Egypt",D.nom&gt;35),Knee_Width,
0))))))))))</f>
        <v>125</v>
      </c>
      <c r="T760" s="118">
        <f t="shared" ca="1" si="113"/>
        <v>7</v>
      </c>
      <c r="U760" s="118">
        <f t="shared" ca="1" si="114"/>
        <v>3</v>
      </c>
      <c r="V760" s="117">
        <f t="shared" ca="1" si="115"/>
        <v>80.144541867198484</v>
      </c>
      <c r="W760" s="64">
        <f t="shared" ca="1" si="116"/>
        <v>0</v>
      </c>
      <c r="X760" s="64">
        <f t="shared" ca="1" si="119"/>
        <v>1</v>
      </c>
      <c r="Y760" s="64">
        <f t="shared" ca="1" si="117"/>
        <v>0</v>
      </c>
      <c r="AM760" s="156"/>
    </row>
    <row r="761" spans="1:39">
      <c r="A761" s="12">
        <f t="shared" ca="1" si="110"/>
        <v>0</v>
      </c>
      <c r="B761" s="12" t="str">
        <f>IF([1]DRUM!A738="","",[1]DRUM!A738)</f>
        <v>Steel</v>
      </c>
      <c r="C761" s="12">
        <f t="shared" ca="1" si="111"/>
        <v>0</v>
      </c>
      <c r="D761" s="155">
        <f t="shared" ca="1" si="112"/>
        <v>0</v>
      </c>
      <c r="E761" s="26" t="str">
        <f>IF([1]DRUM!B738="","",[1]DRUM!B738)</f>
        <v>STB190006</v>
      </c>
      <c r="F761" s="26">
        <f>IF([1]DRUM!C738="","",[1]DRUM!C738)</f>
        <v>1970</v>
      </c>
      <c r="G761" s="26">
        <f>IF([1]DRUM!D738="","",[1]DRUM!D738)</f>
        <v>1900</v>
      </c>
      <c r="H761" s="26">
        <f>IF([1]DRUM!E738="","",[1]DRUM!E738)</f>
        <v>1000</v>
      </c>
      <c r="I761" s="26">
        <f>IF([1]DRUM!F738="","",[1]DRUM!F738)</f>
        <v>1000</v>
      </c>
      <c r="J761" s="26">
        <f>IF([1]DRUM!G738="","",[1]DRUM!G738)</f>
        <v>1100</v>
      </c>
      <c r="K761" s="26">
        <f>IF([1]DRUM!H738="","",[1]DRUM!H738)</f>
        <v>1100</v>
      </c>
      <c r="L761" s="26" t="str">
        <f>IF([1]DRUM!I738="","",[1]DRUM!I738)</f>
        <v/>
      </c>
      <c r="M761" s="26">
        <f>IF([1]DRUM!J738="","",
IF(AND([1]DRUM!K738="Wooden Drum",[1]DRUM!J738&gt;Max_WD_Capacity),Max_WD_Capacity,
[1]DRUM!J738))</f>
        <v>5000</v>
      </c>
      <c r="N761" s="26" t="str">
        <f>IF([1]DRUM!K738="","",[1]DRUM!K738)</f>
        <v>Steel Drum</v>
      </c>
      <c r="O761" s="26">
        <f>IF([1]DRUM!L738="","",[1]DRUM!L738)</f>
        <v>295</v>
      </c>
      <c r="P761" s="26">
        <f>IF([1]DRUM!M738="","",[1]DRUM!M738)</f>
        <v>82</v>
      </c>
      <c r="Q761" s="26">
        <f>IF([1]DRUM!N738="","",[1]DRUM!N738)</f>
        <v>2.04988920646734</v>
      </c>
      <c r="R761" s="26" t="str">
        <f t="shared" si="118"/>
        <v>Steel</v>
      </c>
      <c r="S761" s="26">
        <f ca="1">IF(N761="",0,
IF(Knee_Application="YES",Knee_Width,IF(Knee_Application="NO",0,
IF(OR(Cable_Type="OH",SearchData("Conductor",Cable_Desc)),0,
IF(N761="Steel Drum",Knee_Width,
IF(N761="Plywood Drum",0,
IF(Country="UAE",0,
IF(AND(OR(SearchData("LSHF",Cable_Desc),SearchData("LSZH",Cable_Desc),SearchData("LS0H",Cable_Desc),SearchData("LSOH",Cable_Desc)),D.nom&gt;40),Knee_Width,
IF(AND(Country="Egypt",D.nom&gt;60),Knee_Width,
IF(AND(Country&lt;&gt;"Egypt",D.nom&gt;35),Knee_Width,
0))))))))))</f>
        <v>125</v>
      </c>
      <c r="T761" s="118">
        <f t="shared" ca="1" si="113"/>
        <v>7</v>
      </c>
      <c r="U761" s="118">
        <f t="shared" ca="1" si="114"/>
        <v>2</v>
      </c>
      <c r="V761" s="117">
        <f t="shared" ca="1" si="115"/>
        <v>54.678791817199638</v>
      </c>
      <c r="W761" s="64">
        <f t="shared" ca="1" si="116"/>
        <v>0</v>
      </c>
      <c r="X761" s="64">
        <f t="shared" ca="1" si="119"/>
        <v>1</v>
      </c>
      <c r="Y761" s="64">
        <f t="shared" ca="1" si="117"/>
        <v>0</v>
      </c>
      <c r="AM761" s="156"/>
    </row>
    <row r="762" spans="1:39">
      <c r="A762" s="12">
        <f t="shared" ca="1" si="110"/>
        <v>0</v>
      </c>
      <c r="B762" s="12" t="str">
        <f>IF([1]DRUM!A739="","",[1]DRUM!A739)</f>
        <v>Steel</v>
      </c>
      <c r="C762" s="12">
        <f t="shared" ca="1" si="111"/>
        <v>0</v>
      </c>
      <c r="D762" s="155">
        <f t="shared" ca="1" si="112"/>
        <v>0</v>
      </c>
      <c r="E762" s="26" t="str">
        <f>IF([1]DRUM!B739="","",[1]DRUM!B739)</f>
        <v>STB200009</v>
      </c>
      <c r="F762" s="26">
        <f>IF([1]DRUM!C739="","",[1]DRUM!C739)</f>
        <v>2070</v>
      </c>
      <c r="G762" s="26">
        <f>IF([1]DRUM!D739="","",[1]DRUM!D739)</f>
        <v>2000</v>
      </c>
      <c r="H762" s="26">
        <f>IF([1]DRUM!E739="","",[1]DRUM!E739)</f>
        <v>850</v>
      </c>
      <c r="I762" s="26">
        <f>IF([1]DRUM!F739="","",[1]DRUM!F739)</f>
        <v>1000</v>
      </c>
      <c r="J762" s="26">
        <f>IF([1]DRUM!G739="","",[1]DRUM!G739)</f>
        <v>1100</v>
      </c>
      <c r="K762" s="26">
        <f>IF([1]DRUM!H739="","",[1]DRUM!H739)</f>
        <v>1100</v>
      </c>
      <c r="L762" s="26" t="str">
        <f>IF([1]DRUM!I739="","",[1]DRUM!I739)</f>
        <v/>
      </c>
      <c r="M762" s="26">
        <f>IF([1]DRUM!J739="","",
IF(AND([1]DRUM!K739="Wooden Drum",[1]DRUM!J739&gt;Max_WD_Capacity),Max_WD_Capacity,
[1]DRUM!J739))</f>
        <v>5000</v>
      </c>
      <c r="N762" s="26" t="str">
        <f>IF([1]DRUM!K739="","",[1]DRUM!K739)</f>
        <v>Steel Drum</v>
      </c>
      <c r="O762" s="26">
        <f>IF([1]DRUM!L739="","",[1]DRUM!L739)</f>
        <v>310</v>
      </c>
      <c r="P762" s="26">
        <f>IF([1]DRUM!M739="","",[1]DRUM!M739)</f>
        <v>86</v>
      </c>
      <c r="Q762" s="26">
        <f>IF([1]DRUM!N739="","",[1]DRUM!N739)</f>
        <v>2.5741424805351367</v>
      </c>
      <c r="R762" s="26" t="str">
        <f t="shared" si="118"/>
        <v>Steel</v>
      </c>
      <c r="S762" s="26">
        <f ca="1">IF(N762="",0,
IF(Knee_Application="YES",Knee_Width,IF(Knee_Application="NO",0,
IF(OR(Cable_Type="OH",SearchData("Conductor",Cable_Desc)),0,
IF(N762="Steel Drum",Knee_Width,
IF(N762="Plywood Drum",0,
IF(Country="UAE",0,
IF(AND(OR(SearchData("LSHF",Cable_Desc),SearchData("LSZH",Cable_Desc),SearchData("LS0H",Cable_Desc),SearchData("LSOH",Cable_Desc)),D.nom&gt;40),Knee_Width,
IF(AND(Country="Egypt",D.nom&gt;60),Knee_Width,
IF(AND(Country&lt;&gt;"Egypt",D.nom&gt;35),Knee_Width,
0))))))))))</f>
        <v>125</v>
      </c>
      <c r="T762" s="118">
        <f t="shared" ca="1" si="113"/>
        <v>7</v>
      </c>
      <c r="U762" s="118">
        <f t="shared" ca="1" si="114"/>
        <v>3</v>
      </c>
      <c r="V762" s="117">
        <f t="shared" ca="1" si="115"/>
        <v>80.144541867198484</v>
      </c>
      <c r="W762" s="64">
        <f t="shared" ca="1" si="116"/>
        <v>0</v>
      </c>
      <c r="X762" s="64">
        <f t="shared" ca="1" si="119"/>
        <v>1</v>
      </c>
      <c r="Y762" s="64">
        <f t="shared" ca="1" si="117"/>
        <v>0</v>
      </c>
      <c r="AM762" s="156"/>
    </row>
    <row r="763" spans="1:39">
      <c r="A763" s="12">
        <f t="shared" ca="1" si="110"/>
        <v>0</v>
      </c>
      <c r="B763" s="12" t="str">
        <f>IF([1]DRUM!A740="","",[1]DRUM!A740)</f>
        <v>Steel</v>
      </c>
      <c r="C763" s="12">
        <f t="shared" ca="1" si="111"/>
        <v>0</v>
      </c>
      <c r="D763" s="155">
        <f t="shared" ca="1" si="112"/>
        <v>0</v>
      </c>
      <c r="E763" s="26" t="str">
        <f>IF([1]DRUM!B740="","",[1]DRUM!B740)</f>
        <v>STB210009</v>
      </c>
      <c r="F763" s="26">
        <f>IF([1]DRUM!C740="","",[1]DRUM!C740)</f>
        <v>2170</v>
      </c>
      <c r="G763" s="26">
        <f>IF([1]DRUM!D740="","",[1]DRUM!D740)</f>
        <v>2100</v>
      </c>
      <c r="H763" s="26">
        <f>IF([1]DRUM!E740="","",[1]DRUM!E740)</f>
        <v>1350</v>
      </c>
      <c r="I763" s="26">
        <f>IF([1]DRUM!F740="","",[1]DRUM!F740)</f>
        <v>1000</v>
      </c>
      <c r="J763" s="26">
        <f>IF([1]DRUM!G740="","",[1]DRUM!G740)</f>
        <v>1100</v>
      </c>
      <c r="K763" s="26">
        <f>IF([1]DRUM!H740="","",[1]DRUM!H740)</f>
        <v>1100</v>
      </c>
      <c r="L763" s="26" t="str">
        <f>IF([1]DRUM!I740="","",[1]DRUM!I740)</f>
        <v/>
      </c>
      <c r="M763" s="26">
        <f>IF([1]DRUM!J740="","",
IF(AND([1]DRUM!K740="Wooden Drum",[1]DRUM!J740&gt;Max_WD_Capacity),Max_WD_Capacity,
[1]DRUM!J740))</f>
        <v>2000</v>
      </c>
      <c r="N763" s="26" t="str">
        <f>IF([1]DRUM!K740="","",[1]DRUM!K740)</f>
        <v>Steel Drum</v>
      </c>
      <c r="O763" s="26">
        <f>IF([1]DRUM!L740="","",[1]DRUM!L740)</f>
        <v>336</v>
      </c>
      <c r="P763" s="26">
        <f>IF([1]DRUM!M740="","",[1]DRUM!M740)</f>
        <v>91</v>
      </c>
      <c r="Q763" s="26">
        <f>IF([1]DRUM!N740="","",[1]DRUM!N740)</f>
        <v>2.0322177477908978</v>
      </c>
      <c r="R763" s="26" t="str">
        <f t="shared" si="118"/>
        <v>Steel</v>
      </c>
      <c r="S763" s="26">
        <f ca="1">IF(N763="",0,
IF(Knee_Application="YES",Knee_Width,IF(Knee_Application="NO",0,
IF(OR(Cable_Type="OH",SearchData("Conductor",Cable_Desc)),0,
IF(N763="Steel Drum",Knee_Width,
IF(N763="Plywood Drum",0,
IF(Country="UAE",0,
IF(AND(OR(SearchData("LSHF",Cable_Desc),SearchData("LSZH",Cable_Desc),SearchData("LS0H",Cable_Desc),SearchData("LSOH",Cable_Desc)),D.nom&gt;40),Knee_Width,
IF(AND(Country="Egypt",D.nom&gt;60),Knee_Width,
IF(AND(Country&lt;&gt;"Egypt",D.nom&gt;35),Knee_Width,
0))))))))))</f>
        <v>125</v>
      </c>
      <c r="T763" s="118">
        <f t="shared" ca="1" si="113"/>
        <v>7</v>
      </c>
      <c r="U763" s="118">
        <f t="shared" ca="1" si="114"/>
        <v>2</v>
      </c>
      <c r="V763" s="117">
        <f t="shared" ca="1" si="115"/>
        <v>70.072595819789626</v>
      </c>
      <c r="W763" s="64">
        <f t="shared" ca="1" si="116"/>
        <v>0</v>
      </c>
      <c r="X763" s="64">
        <f t="shared" ca="1" si="119"/>
        <v>0</v>
      </c>
      <c r="Y763" s="64">
        <f t="shared" ca="1" si="117"/>
        <v>0</v>
      </c>
      <c r="AM763" s="156"/>
    </row>
    <row r="764" spans="1:39">
      <c r="A764" s="12">
        <f t="shared" ca="1" si="110"/>
        <v>0</v>
      </c>
      <c r="B764" s="12" t="str">
        <f>IF([1]DRUM!A741="","",[1]DRUM!A741)</f>
        <v>Steel</v>
      </c>
      <c r="C764" s="12">
        <f t="shared" ca="1" si="111"/>
        <v>0</v>
      </c>
      <c r="D764" s="155">
        <f t="shared" ca="1" si="112"/>
        <v>0</v>
      </c>
      <c r="E764" s="26" t="str">
        <f>IF([1]DRUM!B741="","",[1]DRUM!B741)</f>
        <v>STB210016</v>
      </c>
      <c r="F764" s="26">
        <f>IF([1]DRUM!C741="","",[1]DRUM!C741)</f>
        <v>2170</v>
      </c>
      <c r="G764" s="26">
        <f>IF([1]DRUM!D741="","",[1]DRUM!D741)</f>
        <v>2100</v>
      </c>
      <c r="H764" s="26">
        <f>IF([1]DRUM!E741="","",[1]DRUM!E741)</f>
        <v>1250</v>
      </c>
      <c r="I764" s="26">
        <f>IF([1]DRUM!F741="","",[1]DRUM!F741)</f>
        <v>1000</v>
      </c>
      <c r="J764" s="26">
        <f>IF([1]DRUM!G741="","",[1]DRUM!G741)</f>
        <v>1100</v>
      </c>
      <c r="K764" s="26">
        <f>IF([1]DRUM!H741="","",[1]DRUM!H741)</f>
        <v>1100</v>
      </c>
      <c r="L764" s="26" t="str">
        <f>IF([1]DRUM!I741="","",[1]DRUM!I741)</f>
        <v/>
      </c>
      <c r="M764" s="26">
        <f>IF([1]DRUM!J741="","",
IF(AND([1]DRUM!K741="Wooden Drum",[1]DRUM!J741&gt;Max_WD_Capacity),Max_WD_Capacity,
[1]DRUM!J741))</f>
        <v>5000</v>
      </c>
      <c r="N764" s="26" t="str">
        <f>IF([1]DRUM!K741="","",[1]DRUM!K741)</f>
        <v>Steel Drum</v>
      </c>
      <c r="O764" s="26">
        <f>IF([1]DRUM!L741="","",[1]DRUM!L741)</f>
        <v>348</v>
      </c>
      <c r="P764" s="26">
        <f>IF([1]DRUM!M741="","",[1]DRUM!M741)</f>
        <v>91</v>
      </c>
      <c r="Q764" s="26">
        <f>IF([1]DRUM!N741="","",[1]DRUM!N741)</f>
        <v>2.2364212702742337</v>
      </c>
      <c r="R764" s="26" t="str">
        <f t="shared" si="118"/>
        <v>Steel</v>
      </c>
      <c r="S764" s="26">
        <f ca="1">IF(N764="",0,
IF(Knee_Application="YES",Knee_Width,IF(Knee_Application="NO",0,
IF(OR(Cable_Type="OH",SearchData("Conductor",Cable_Desc)),0,
IF(N764="Steel Drum",Knee_Width,
IF(N764="Plywood Drum",0,
IF(Country="UAE",0,
IF(AND(OR(SearchData("LSHF",Cable_Desc),SearchData("LSZH",Cable_Desc),SearchData("LS0H",Cable_Desc),SearchData("LSOH",Cable_Desc)),D.nom&gt;40),Knee_Width,
IF(AND(Country="Egypt",D.nom&gt;60),Knee_Width,
IF(AND(Country&lt;&gt;"Egypt",D.nom&gt;35),Knee_Width,
0))))))))))</f>
        <v>125</v>
      </c>
      <c r="T764" s="118">
        <f t="shared" ca="1" si="113"/>
        <v>7</v>
      </c>
      <c r="U764" s="118">
        <f t="shared" ca="1" si="114"/>
        <v>2</v>
      </c>
      <c r="V764" s="117">
        <f t="shared" ca="1" si="115"/>
        <v>65.674366104763905</v>
      </c>
      <c r="W764" s="64">
        <f t="shared" ca="1" si="116"/>
        <v>0</v>
      </c>
      <c r="X764" s="64">
        <f t="shared" ca="1" si="119"/>
        <v>1</v>
      </c>
      <c r="Y764" s="64">
        <f t="shared" ca="1" si="117"/>
        <v>0</v>
      </c>
      <c r="AM764" s="156"/>
    </row>
    <row r="765" spans="1:39">
      <c r="A765" s="12">
        <f t="shared" ca="1" si="110"/>
        <v>0</v>
      </c>
      <c r="B765" s="12" t="str">
        <f>IF([1]DRUM!A742="","",[1]DRUM!A742)</f>
        <v>Steel</v>
      </c>
      <c r="C765" s="12">
        <f t="shared" ca="1" si="111"/>
        <v>0</v>
      </c>
      <c r="D765" s="155">
        <f t="shared" ca="1" si="112"/>
        <v>0</v>
      </c>
      <c r="E765" s="26" t="str">
        <f>IF([1]DRUM!B742="","",[1]DRUM!B742)</f>
        <v>STB210011</v>
      </c>
      <c r="F765" s="26">
        <f>IF([1]DRUM!C742="","",[1]DRUM!C742)</f>
        <v>2170</v>
      </c>
      <c r="G765" s="26">
        <f>IF([1]DRUM!D742="","",[1]DRUM!D742)</f>
        <v>2100</v>
      </c>
      <c r="H765" s="26">
        <f>IF([1]DRUM!E742="","",[1]DRUM!E742)</f>
        <v>1000</v>
      </c>
      <c r="I765" s="26">
        <f>IF([1]DRUM!F742="","",[1]DRUM!F742)</f>
        <v>1000</v>
      </c>
      <c r="J765" s="26">
        <f>IF([1]DRUM!G742="","",[1]DRUM!G742)</f>
        <v>1100</v>
      </c>
      <c r="K765" s="26">
        <f>IF([1]DRUM!H742="","",[1]DRUM!H742)</f>
        <v>1100</v>
      </c>
      <c r="L765" s="26" t="str">
        <f>IF([1]DRUM!I742="","",[1]DRUM!I742)</f>
        <v/>
      </c>
      <c r="M765" s="26">
        <f>IF([1]DRUM!J742="","",
IF(AND([1]DRUM!K742="Wooden Drum",[1]DRUM!J742&gt;Max_WD_Capacity),Max_WD_Capacity,
[1]DRUM!J742))</f>
        <v>5000</v>
      </c>
      <c r="N765" s="26" t="str">
        <f>IF([1]DRUM!K742="","",[1]DRUM!K742)</f>
        <v>Steel Drum</v>
      </c>
      <c r="O765" s="26">
        <f>IF([1]DRUM!L742="","",[1]DRUM!L742)</f>
        <v>334</v>
      </c>
      <c r="P765" s="26">
        <f>IF([1]DRUM!M742="","",[1]DRUM!M742)</f>
        <v>91</v>
      </c>
      <c r="Q765" s="26">
        <f>IF([1]DRUM!N742="","",[1]DRUM!N742)</f>
        <v>2.6782077371852986</v>
      </c>
      <c r="R765" s="26" t="str">
        <f t="shared" si="118"/>
        <v>Steel</v>
      </c>
      <c r="S765" s="26">
        <f ca="1">IF(N765="",0,
IF(Knee_Application="YES",Knee_Width,IF(Knee_Application="NO",0,
IF(OR(Cable_Type="OH",SearchData("Conductor",Cable_Desc)),0,
IF(N765="Steel Drum",Knee_Width,
IF(N765="Plywood Drum",0,
IF(Country="UAE",0,
IF(AND(OR(SearchData("LSHF",Cable_Desc),SearchData("LSZH",Cable_Desc),SearchData("LS0H",Cable_Desc),SearchData("LSOH",Cable_Desc)),D.nom&gt;40),Knee_Width,
IF(AND(Country="Egypt",D.nom&gt;60),Knee_Width,
IF(AND(Country&lt;&gt;"Egypt",D.nom&gt;35),Knee_Width,
0))))))))))</f>
        <v>125</v>
      </c>
      <c r="T765" s="118">
        <f t="shared" ca="1" si="113"/>
        <v>7</v>
      </c>
      <c r="U765" s="118">
        <f t="shared" ca="1" si="114"/>
        <v>3</v>
      </c>
      <c r="V765" s="117">
        <f t="shared" ca="1" si="115"/>
        <v>90.040558726006338</v>
      </c>
      <c r="W765" s="64">
        <f t="shared" ca="1" si="116"/>
        <v>0</v>
      </c>
      <c r="X765" s="64">
        <f t="shared" ca="1" si="119"/>
        <v>1</v>
      </c>
      <c r="Y765" s="64">
        <f t="shared" ca="1" si="117"/>
        <v>0</v>
      </c>
      <c r="AM765" s="156"/>
    </row>
    <row r="766" spans="1:39">
      <c r="A766" s="12">
        <f t="shared" ca="1" si="110"/>
        <v>0</v>
      </c>
      <c r="B766" s="12" t="str">
        <f>IF([1]DRUM!A743="","",[1]DRUM!A743)</f>
        <v>Steel</v>
      </c>
      <c r="C766" s="12">
        <f t="shared" ca="1" si="111"/>
        <v>0</v>
      </c>
      <c r="D766" s="155">
        <f t="shared" ca="1" si="112"/>
        <v>0</v>
      </c>
      <c r="E766" s="26" t="str">
        <f>IF([1]DRUM!B743="","",[1]DRUM!B743)</f>
        <v>STB220018</v>
      </c>
      <c r="F766" s="26">
        <f>IF([1]DRUM!C743="","",[1]DRUM!C743)</f>
        <v>2270</v>
      </c>
      <c r="G766" s="26">
        <f>IF([1]DRUM!D743="","",[1]DRUM!D743)</f>
        <v>2200</v>
      </c>
      <c r="H766" s="26">
        <f>IF([1]DRUM!E743="","",[1]DRUM!E743)</f>
        <v>1250</v>
      </c>
      <c r="I766" s="26">
        <f>IF([1]DRUM!F743="","",[1]DRUM!F743)</f>
        <v>1000</v>
      </c>
      <c r="J766" s="26">
        <f>IF([1]DRUM!G743="","",[1]DRUM!G743)</f>
        <v>1100</v>
      </c>
      <c r="K766" s="26">
        <f>IF([1]DRUM!H743="","",[1]DRUM!H743)</f>
        <v>1100</v>
      </c>
      <c r="L766" s="26" t="str">
        <f>IF([1]DRUM!I743="","",[1]DRUM!I743)</f>
        <v/>
      </c>
      <c r="M766" s="26">
        <f>IF([1]DRUM!J743="","",
IF(AND([1]DRUM!K743="Wooden Drum",[1]DRUM!J743&gt;Max_WD_Capacity),Max_WD_Capacity,
[1]DRUM!J743))</f>
        <v>5000</v>
      </c>
      <c r="N766" s="26" t="str">
        <f>IF([1]DRUM!K743="","",[1]DRUM!K743)</f>
        <v>Steel Drum</v>
      </c>
      <c r="O766" s="26">
        <f>IF([1]DRUM!L743="","",[1]DRUM!L743)</f>
        <v>365</v>
      </c>
      <c r="P766" s="26">
        <f>IF([1]DRUM!M743="","",[1]DRUM!M743)</f>
        <v>95</v>
      </c>
      <c r="Q766" s="26">
        <f>IF([1]DRUM!N743="","",[1]DRUM!N743)</f>
        <v>2.5741424805351367</v>
      </c>
      <c r="R766" s="26" t="str">
        <f t="shared" si="118"/>
        <v>Steel</v>
      </c>
      <c r="S766" s="26">
        <f ca="1">IF(N766="",0,
IF(Knee_Application="YES",Knee_Width,IF(Knee_Application="NO",0,
IF(OR(Cable_Type="OH",SearchData("Conductor",Cable_Desc)),0,
IF(N766="Steel Drum",Knee_Width,
IF(N766="Plywood Drum",0,
IF(Country="UAE",0,
IF(AND(OR(SearchData("LSHF",Cable_Desc),SearchData("LSZH",Cable_Desc),SearchData("LS0H",Cable_Desc),SearchData("LSOH",Cable_Desc)),D.nom&gt;40),Knee_Width,
IF(AND(Country="Egypt",D.nom&gt;60),Knee_Width,
IF(AND(Country&lt;&gt;"Egypt",D.nom&gt;35),Knee_Width,
0))))))))))</f>
        <v>125</v>
      </c>
      <c r="T766" s="118">
        <f t="shared" ca="1" si="113"/>
        <v>7</v>
      </c>
      <c r="U766" s="118">
        <f t="shared" ca="1" si="114"/>
        <v>2</v>
      </c>
      <c r="V766" s="117">
        <f t="shared" ca="1" si="115"/>
        <v>65.674366104763905</v>
      </c>
      <c r="W766" s="64">
        <f t="shared" ca="1" si="116"/>
        <v>0</v>
      </c>
      <c r="X766" s="64">
        <f t="shared" ca="1" si="119"/>
        <v>1</v>
      </c>
      <c r="Y766" s="64">
        <f t="shared" ca="1" si="117"/>
        <v>0</v>
      </c>
      <c r="AM766" s="156"/>
    </row>
    <row r="767" spans="1:39">
      <c r="A767" s="12">
        <f t="shared" ca="1" si="110"/>
        <v>0</v>
      </c>
      <c r="B767" s="12" t="str">
        <f>IF([1]DRUM!A744="","",[1]DRUM!A744)</f>
        <v>Steel</v>
      </c>
      <c r="C767" s="12">
        <f t="shared" ca="1" si="111"/>
        <v>0</v>
      </c>
      <c r="D767" s="155">
        <f t="shared" ca="1" si="112"/>
        <v>0</v>
      </c>
      <c r="E767" s="26" t="str">
        <f>IF([1]DRUM!B744="","",[1]DRUM!B744)</f>
        <v>STB220026</v>
      </c>
      <c r="F767" s="26">
        <f>IF([1]DRUM!C744="","",[1]DRUM!C744)</f>
        <v>2270</v>
      </c>
      <c r="G767" s="26">
        <f>IF([1]DRUM!D744="","",[1]DRUM!D744)</f>
        <v>2200</v>
      </c>
      <c r="H767" s="26">
        <f>IF([1]DRUM!E744="","",[1]DRUM!E744)</f>
        <v>1050</v>
      </c>
      <c r="I767" s="26">
        <f>IF([1]DRUM!F744="","",[1]DRUM!F744)</f>
        <v>1000</v>
      </c>
      <c r="J767" s="26">
        <f>IF([1]DRUM!G744="","",[1]DRUM!G744)</f>
        <v>1100</v>
      </c>
      <c r="K767" s="26">
        <f>IF([1]DRUM!H744="","",[1]DRUM!H744)</f>
        <v>1100</v>
      </c>
      <c r="L767" s="26" t="str">
        <f>IF([1]DRUM!I744="","",[1]DRUM!I744)</f>
        <v/>
      </c>
      <c r="M767" s="26">
        <f>IF([1]DRUM!J744="","",
IF(AND([1]DRUM!K744="Wooden Drum",[1]DRUM!J744&gt;Max_WD_Capacity),Max_WD_Capacity,
[1]DRUM!J744))</f>
        <v>5000</v>
      </c>
      <c r="N767" s="26" t="str">
        <f>IF([1]DRUM!K744="","",[1]DRUM!K744)</f>
        <v>Steel Drum</v>
      </c>
      <c r="O767" s="26">
        <f>IF([1]DRUM!L744="","",[1]DRUM!L744)</f>
        <v>358</v>
      </c>
      <c r="P767" s="26">
        <f>IF([1]DRUM!M744="","",[1]DRUM!M744)</f>
        <v>95</v>
      </c>
      <c r="Q767" s="26">
        <f>IF([1]DRUM!N744="","",[1]DRUM!N744)</f>
        <v>2.9354256356979627</v>
      </c>
      <c r="R767" s="26" t="str">
        <f t="shared" si="118"/>
        <v>Steel</v>
      </c>
      <c r="S767" s="26">
        <f ca="1">IF(N767="",0,
IF(Knee_Application="YES",Knee_Width,IF(Knee_Application="NO",0,
IF(OR(Cable_Type="OH",SearchData("Conductor",Cable_Desc)),0,
IF(N767="Steel Drum",Knee_Width,
IF(N767="Plywood Drum",0,
IF(Country="UAE",0,
IF(AND(OR(SearchData("LSHF",Cable_Desc),SearchData("LSZH",Cable_Desc),SearchData("LS0H",Cable_Desc),SearchData("LSOH",Cable_Desc)),D.nom&gt;40),Knee_Width,
IF(AND(Country="Egypt",D.nom&gt;60),Knee_Width,
IF(AND(Country&lt;&gt;"Egypt",D.nom&gt;35),Knee_Width,
0))))))))))</f>
        <v>125</v>
      </c>
      <c r="T767" s="118">
        <f t="shared" ca="1" si="113"/>
        <v>7</v>
      </c>
      <c r="U767" s="118">
        <f t="shared" ca="1" si="114"/>
        <v>3</v>
      </c>
      <c r="V767" s="117">
        <f t="shared" ca="1" si="115"/>
        <v>93.339231012275619</v>
      </c>
      <c r="W767" s="64">
        <f t="shared" ca="1" si="116"/>
        <v>0</v>
      </c>
      <c r="X767" s="64">
        <f t="shared" ca="1" si="119"/>
        <v>1</v>
      </c>
      <c r="Y767" s="64">
        <f t="shared" ca="1" si="117"/>
        <v>0</v>
      </c>
      <c r="AM767" s="156"/>
    </row>
    <row r="768" spans="1:39">
      <c r="A768" s="12">
        <f t="shared" ca="1" si="110"/>
        <v>0</v>
      </c>
      <c r="B768" s="12" t="str">
        <f>IF([1]DRUM!A745="","",[1]DRUM!A745)</f>
        <v>Steel</v>
      </c>
      <c r="C768" s="12">
        <f t="shared" ca="1" si="111"/>
        <v>0</v>
      </c>
      <c r="D768" s="155">
        <f t="shared" ca="1" si="112"/>
        <v>0</v>
      </c>
      <c r="E768" s="26" t="str">
        <f>IF([1]DRUM!B745="","",[1]DRUM!B745)</f>
        <v>STB230014</v>
      </c>
      <c r="F768" s="26">
        <f>IF([1]DRUM!C745="","",[1]DRUM!C745)</f>
        <v>2370</v>
      </c>
      <c r="G768" s="26">
        <f>IF([1]DRUM!D745="","",[1]DRUM!D745)</f>
        <v>2300</v>
      </c>
      <c r="H768" s="26">
        <f>IF([1]DRUM!E745="","",[1]DRUM!E745)</f>
        <v>1300</v>
      </c>
      <c r="I768" s="26">
        <f>IF([1]DRUM!F745="","",[1]DRUM!F745)</f>
        <v>1000</v>
      </c>
      <c r="J768" s="26">
        <f>IF([1]DRUM!G745="","",[1]DRUM!G745)</f>
        <v>1100</v>
      </c>
      <c r="K768" s="26">
        <f>IF([1]DRUM!H745="","",[1]DRUM!H745)</f>
        <v>1100</v>
      </c>
      <c r="L768" s="26" t="str">
        <f>IF([1]DRUM!I745="","",[1]DRUM!I745)</f>
        <v/>
      </c>
      <c r="M768" s="26">
        <f>IF([1]DRUM!J745="","",
IF(AND([1]DRUM!K745="Wooden Drum",[1]DRUM!J745&gt;Max_WD_Capacity),Max_WD_Capacity,
[1]DRUM!J745))</f>
        <v>2200</v>
      </c>
      <c r="N768" s="26" t="str">
        <f>IF([1]DRUM!K745="","",[1]DRUM!K745)</f>
        <v>Steel Drum</v>
      </c>
      <c r="O768" s="26">
        <f>IF([1]DRUM!L745="","",[1]DRUM!L745)</f>
        <v>397</v>
      </c>
      <c r="P768" s="26">
        <f>IF([1]DRUM!M745="","",[1]DRUM!M745)</f>
        <v>99</v>
      </c>
      <c r="Q768" s="26">
        <f>IF([1]DRUM!N745="","",[1]DRUM!N745)</f>
        <v>2.8274333882308134</v>
      </c>
      <c r="R768" s="26" t="str">
        <f t="shared" si="118"/>
        <v>Steel</v>
      </c>
      <c r="S768" s="26">
        <f ca="1">IF(N768="",0,
IF(Knee_Application="YES",Knee_Width,IF(Knee_Application="NO",0,
IF(OR(Cable_Type="OH",SearchData("Conductor",Cable_Desc)),0,
IF(N768="Steel Drum",Knee_Width,
IF(N768="Plywood Drum",0,
IF(Country="UAE",0,
IF(AND(OR(SearchData("LSHF",Cable_Desc),SearchData("LSZH",Cable_Desc),SearchData("LS0H",Cable_Desc),SearchData("LSOH",Cable_Desc)),D.nom&gt;40),Knee_Width,
IF(AND(Country="Egypt",D.nom&gt;60),Knee_Width,
IF(AND(Country&lt;&gt;"Egypt",D.nom&gt;35),Knee_Width,
0))))))))))</f>
        <v>125</v>
      </c>
      <c r="T768" s="118">
        <f t="shared" ca="1" si="113"/>
        <v>7</v>
      </c>
      <c r="U768" s="118">
        <f t="shared" ca="1" si="114"/>
        <v>3</v>
      </c>
      <c r="V768" s="117">
        <f t="shared" ca="1" si="115"/>
        <v>109.83259244362203</v>
      </c>
      <c r="W768" s="64">
        <f t="shared" ca="1" si="116"/>
        <v>0</v>
      </c>
      <c r="X768" s="64">
        <f t="shared" ca="1" si="119"/>
        <v>0</v>
      </c>
      <c r="Y768" s="64">
        <f t="shared" ca="1" si="117"/>
        <v>0</v>
      </c>
      <c r="AM768" s="156"/>
    </row>
    <row r="769" spans="1:39">
      <c r="A769" s="12">
        <f t="shared" ca="1" si="110"/>
        <v>0</v>
      </c>
      <c r="B769" s="12" t="str">
        <f>IF([1]DRUM!A746="","",[1]DRUM!A746)</f>
        <v>Steel</v>
      </c>
      <c r="C769" s="12">
        <f t="shared" ca="1" si="111"/>
        <v>0</v>
      </c>
      <c r="D769" s="155">
        <f t="shared" ca="1" si="112"/>
        <v>0</v>
      </c>
      <c r="E769" s="26" t="str">
        <f>IF([1]DRUM!B746="","",[1]DRUM!B746)</f>
        <v>STB230021</v>
      </c>
      <c r="F769" s="26">
        <f>IF([1]DRUM!C746="","",[1]DRUM!C746)</f>
        <v>2370</v>
      </c>
      <c r="G769" s="26">
        <f>IF([1]DRUM!D746="","",[1]DRUM!D746)</f>
        <v>2300</v>
      </c>
      <c r="H769" s="26">
        <f>IF([1]DRUM!E746="","",[1]DRUM!E746)</f>
        <v>1500</v>
      </c>
      <c r="I769" s="26">
        <f>IF([1]DRUM!F746="","",[1]DRUM!F746)</f>
        <v>1000</v>
      </c>
      <c r="J769" s="26">
        <f>IF([1]DRUM!G746="","",[1]DRUM!G746)</f>
        <v>1100</v>
      </c>
      <c r="K769" s="26">
        <f>IF([1]DRUM!H746="","",[1]DRUM!H746)</f>
        <v>1100</v>
      </c>
      <c r="L769" s="26" t="str">
        <f>IF([1]DRUM!I746="","",[1]DRUM!I746)</f>
        <v/>
      </c>
      <c r="M769" s="26">
        <f>IF([1]DRUM!J746="","",
IF(AND([1]DRUM!K746="Wooden Drum",[1]DRUM!J746&gt;Max_WD_Capacity),Max_WD_Capacity,
[1]DRUM!J746))</f>
        <v>5000</v>
      </c>
      <c r="N769" s="26" t="str">
        <f>IF([1]DRUM!K746="","",[1]DRUM!K746)</f>
        <v>Steel Drum</v>
      </c>
      <c r="O769" s="26">
        <f>IF([1]DRUM!L746="","",[1]DRUM!L746)</f>
        <v>383</v>
      </c>
      <c r="P769" s="26">
        <f>IF([1]DRUM!M746="","",[1]DRUM!M746)</f>
        <v>99</v>
      </c>
      <c r="Q769" s="26">
        <f>IF([1]DRUM!N746="","",[1]DRUM!N746)</f>
        <v>2.387610416728243</v>
      </c>
      <c r="R769" s="26" t="str">
        <f t="shared" si="118"/>
        <v>Steel</v>
      </c>
      <c r="S769" s="26">
        <f ca="1">IF(N769="",0,
IF(Knee_Application="YES",Knee_Width,IF(Knee_Application="NO",0,
IF(OR(Cable_Type="OH",SearchData("Conductor",Cable_Desc)),0,
IF(N769="Steel Drum",Knee_Width,
IF(N769="Plywood Drum",0,
IF(Country="UAE",0,
IF(AND(OR(SearchData("LSHF",Cable_Desc),SearchData("LSZH",Cable_Desc),SearchData("LS0H",Cable_Desc),SearchData("LSOH",Cable_Desc)),D.nom&gt;40),Knee_Width,
IF(AND(Country="Egypt",D.nom&gt;60),Knee_Width,
IF(AND(Country&lt;&gt;"Egypt",D.nom&gt;35),Knee_Width,
0))))))))))</f>
        <v>125</v>
      </c>
      <c r="T769" s="118">
        <f t="shared" ca="1" si="113"/>
        <v>7</v>
      </c>
      <c r="U769" s="118">
        <f t="shared" ca="1" si="114"/>
        <v>2</v>
      </c>
      <c r="V769" s="117">
        <f t="shared" ca="1" si="115"/>
        <v>76.669940392328172</v>
      </c>
      <c r="W769" s="64">
        <f t="shared" ca="1" si="116"/>
        <v>1</v>
      </c>
      <c r="X769" s="64">
        <f t="shared" ca="1" si="119"/>
        <v>1</v>
      </c>
      <c r="Y769" s="64">
        <f t="shared" ca="1" si="117"/>
        <v>0</v>
      </c>
      <c r="AM769" s="156"/>
    </row>
    <row r="770" spans="1:39">
      <c r="A770" s="12">
        <f t="shared" ca="1" si="110"/>
        <v>0</v>
      </c>
      <c r="B770" s="12" t="str">
        <f>IF([1]DRUM!A747="","",[1]DRUM!A747)</f>
        <v>Steel</v>
      </c>
      <c r="C770" s="12">
        <f t="shared" ca="1" si="111"/>
        <v>0</v>
      </c>
      <c r="D770" s="155">
        <f t="shared" ca="1" si="112"/>
        <v>0</v>
      </c>
      <c r="E770" s="26" t="str">
        <f>IF([1]DRUM!B747="","",[1]DRUM!B747)</f>
        <v>STB240017</v>
      </c>
      <c r="F770" s="26">
        <f>IF([1]DRUM!C747="","",[1]DRUM!C747)</f>
        <v>2470</v>
      </c>
      <c r="G770" s="26">
        <f>IF([1]DRUM!D747="","",[1]DRUM!D747)</f>
        <v>2400</v>
      </c>
      <c r="H770" s="26">
        <f>IF([1]DRUM!E747="","",[1]DRUM!E747)</f>
        <v>1450</v>
      </c>
      <c r="I770" s="26">
        <f>IF([1]DRUM!F747="","",[1]DRUM!F747)</f>
        <v>1000</v>
      </c>
      <c r="J770" s="26">
        <f>IF([1]DRUM!G747="","",[1]DRUM!G747)</f>
        <v>1100</v>
      </c>
      <c r="K770" s="26">
        <f>IF([1]DRUM!H747="","",[1]DRUM!H747)</f>
        <v>1100</v>
      </c>
      <c r="L770" s="26" t="str">
        <f>IF([1]DRUM!I747="","",[1]DRUM!I747)</f>
        <v/>
      </c>
      <c r="M770" s="26">
        <f>IF([1]DRUM!J747="","",
IF(AND([1]DRUM!K747="Wooden Drum",[1]DRUM!J747&gt;Max_WD_Capacity),Max_WD_Capacity,
[1]DRUM!J747))</f>
        <v>4000</v>
      </c>
      <c r="N770" s="26" t="str">
        <f>IF([1]DRUM!K747="","",[1]DRUM!K747)</f>
        <v>Steel Drum</v>
      </c>
      <c r="O770" s="26">
        <f>IF([1]DRUM!L747="","",[1]DRUM!L747)</f>
        <v>416</v>
      </c>
      <c r="P770" s="26">
        <f>IF([1]DRUM!M747="","",[1]DRUM!M747)</f>
        <v>104</v>
      </c>
      <c r="Q770" s="26">
        <f>IF([1]DRUM!N747="","",[1]DRUM!N747)</f>
        <v>2.8725937826261667</v>
      </c>
      <c r="R770" s="26" t="str">
        <f t="shared" si="118"/>
        <v>Steel</v>
      </c>
      <c r="S770" s="26">
        <f ca="1">IF(N770="",0,
IF(Knee_Application="YES",Knee_Width,IF(Knee_Application="NO",0,
IF(OR(Cable_Type="OH",SearchData("Conductor",Cable_Desc)),0,
IF(N770="Steel Drum",Knee_Width,
IF(N770="Plywood Drum",0,
IF(Country="UAE",0,
IF(AND(OR(SearchData("LSHF",Cable_Desc),SearchData("LSZH",Cable_Desc),SearchData("LS0H",Cable_Desc),SearchData("LSOH",Cable_Desc)),D.nom&gt;40),Knee_Width,
IF(AND(Country="Egypt",D.nom&gt;60),Knee_Width,
IF(AND(Country&lt;&gt;"Egypt",D.nom&gt;35),Knee_Width,
0))))))))))</f>
        <v>125</v>
      </c>
      <c r="T770" s="118">
        <f t="shared" ca="1" si="113"/>
        <v>7</v>
      </c>
      <c r="U770" s="118">
        <f t="shared" ca="1" si="114"/>
        <v>2</v>
      </c>
      <c r="V770" s="117">
        <f t="shared" ca="1" si="115"/>
        <v>74.470825534815333</v>
      </c>
      <c r="W770" s="64">
        <f t="shared" ca="1" si="116"/>
        <v>1</v>
      </c>
      <c r="X770" s="64">
        <f t="shared" ca="1" si="119"/>
        <v>1</v>
      </c>
      <c r="Y770" s="64">
        <f t="shared" ca="1" si="117"/>
        <v>0</v>
      </c>
      <c r="AM770" s="156"/>
    </row>
    <row r="771" spans="1:39">
      <c r="A771" s="12">
        <f t="shared" ca="1" si="110"/>
        <v>0</v>
      </c>
      <c r="B771" s="12" t="str">
        <f>IF([1]DRUM!A748="","",[1]DRUM!A748)</f>
        <v>Steel</v>
      </c>
      <c r="C771" s="12">
        <f t="shared" ca="1" si="111"/>
        <v>0</v>
      </c>
      <c r="D771" s="155">
        <f t="shared" ca="1" si="112"/>
        <v>0</v>
      </c>
      <c r="E771" s="26" t="str">
        <f>IF([1]DRUM!B748="","",[1]DRUM!B748)</f>
        <v>STB250013</v>
      </c>
      <c r="F771" s="26">
        <f>IF([1]DRUM!C748="","",[1]DRUM!C748)</f>
        <v>2575</v>
      </c>
      <c r="G771" s="26">
        <f>IF([1]DRUM!D748="","",[1]DRUM!D748)</f>
        <v>2500</v>
      </c>
      <c r="H771" s="26">
        <f>IF([1]DRUM!E748="","",[1]DRUM!E748)</f>
        <v>1600</v>
      </c>
      <c r="I771" s="26">
        <f>IF([1]DRUM!F748="","",[1]DRUM!F748)</f>
        <v>1000</v>
      </c>
      <c r="J771" s="26">
        <f>IF([1]DRUM!G748="","",[1]DRUM!G748)</f>
        <v>1100</v>
      </c>
      <c r="K771" s="26">
        <f>IF([1]DRUM!H748="","",[1]DRUM!H748)</f>
        <v>1100</v>
      </c>
      <c r="L771" s="26" t="str">
        <f>IF([1]DRUM!I748="","",[1]DRUM!I748)</f>
        <v/>
      </c>
      <c r="M771" s="26">
        <f>IF([1]DRUM!J748="","",
IF(AND([1]DRUM!K748="Wooden Drum",[1]DRUM!J748&gt;Max_WD_Capacity),Max_WD_Capacity,
[1]DRUM!J748))</f>
        <v>4000</v>
      </c>
      <c r="N771" s="26" t="str">
        <f>IF([1]DRUM!K748="","",[1]DRUM!K748)</f>
        <v>Steel Drum</v>
      </c>
      <c r="O771" s="26">
        <f>IF([1]DRUM!L748="","",[1]DRUM!L748)</f>
        <v>434</v>
      </c>
      <c r="P771" s="26">
        <f>IF([1]DRUM!M748="","",[1]DRUM!M748)</f>
        <v>108</v>
      </c>
      <c r="Q771" s="26">
        <f>IF([1]DRUM!N748="","",[1]DRUM!N748)</f>
        <v>2.8981192229365842</v>
      </c>
      <c r="R771" s="26" t="str">
        <f t="shared" si="118"/>
        <v>Steel</v>
      </c>
      <c r="S771" s="26">
        <f ca="1">IF(N771="",0,
IF(Knee_Application="YES",Knee_Width,IF(Knee_Application="NO",0,
IF(OR(Cable_Type="OH",SearchData("Conductor",Cable_Desc)),0,
IF(N771="Steel Drum",Knee_Width,
IF(N771="Plywood Drum",0,
IF(Country="UAE",0,
IF(AND(OR(SearchData("LSHF",Cable_Desc),SearchData("LSZH",Cable_Desc),SearchData("LS0H",Cable_Desc),SearchData("LSOH",Cable_Desc)),D.nom&gt;40),Knee_Width,
IF(AND(Country="Egypt",D.nom&gt;60),Knee_Width,
IF(AND(Country&lt;&gt;"Egypt",D.nom&gt;35),Knee_Width,
0))))))))))</f>
        <v>125</v>
      </c>
      <c r="T771" s="118">
        <f t="shared" ca="1" si="113"/>
        <v>7</v>
      </c>
      <c r="U771" s="118">
        <f t="shared" ca="1" si="114"/>
        <v>2</v>
      </c>
      <c r="V771" s="117">
        <f t="shared" ca="1" si="115"/>
        <v>81.068170107353907</v>
      </c>
      <c r="W771" s="64">
        <f t="shared" ca="1" si="116"/>
        <v>1</v>
      </c>
      <c r="X771" s="64">
        <f t="shared" ca="1" si="119"/>
        <v>1</v>
      </c>
      <c r="Y771" s="64">
        <f t="shared" ca="1" si="117"/>
        <v>0</v>
      </c>
      <c r="AM771" s="156"/>
    </row>
    <row r="772" spans="1:39">
      <c r="A772" s="12">
        <f t="shared" ca="1" si="110"/>
        <v>0</v>
      </c>
      <c r="B772" s="12" t="str">
        <f>IF([1]DRUM!A749="","",[1]DRUM!A749)</f>
        <v>Steel</v>
      </c>
      <c r="C772" s="12">
        <f t="shared" ca="1" si="111"/>
        <v>0</v>
      </c>
      <c r="D772" s="155">
        <f t="shared" ca="1" si="112"/>
        <v>0</v>
      </c>
      <c r="E772" s="26" t="str">
        <f>IF([1]DRUM!B749="","",[1]DRUM!B749)</f>
        <v>STB150001</v>
      </c>
      <c r="F772" s="26">
        <f>IF([1]DRUM!C749="","",[1]DRUM!C749)</f>
        <v>1570</v>
      </c>
      <c r="G772" s="26">
        <f>IF([1]DRUM!D749="","",[1]DRUM!D749)</f>
        <v>1500</v>
      </c>
      <c r="H772" s="26">
        <f>IF([1]DRUM!E749="","",[1]DRUM!E749)</f>
        <v>600</v>
      </c>
      <c r="I772" s="26">
        <f>IF([1]DRUM!F749="","",[1]DRUM!F749)</f>
        <v>1250</v>
      </c>
      <c r="J772" s="26">
        <f>IF([1]DRUM!G749="","",[1]DRUM!G749)</f>
        <v>1350</v>
      </c>
      <c r="K772" s="26">
        <f>IF([1]DRUM!H749="","",[1]DRUM!H749)</f>
        <v>1350</v>
      </c>
      <c r="L772" s="26" t="str">
        <f>IF([1]DRUM!I749="","",[1]DRUM!I749)</f>
        <v/>
      </c>
      <c r="M772" s="26">
        <f>IF([1]DRUM!J749="","",
IF(AND([1]DRUM!K749="Wooden Drum",[1]DRUM!J749&gt;Max_WD_Capacity),Max_WD_Capacity,
[1]DRUM!J749))</f>
        <v>2000</v>
      </c>
      <c r="N772" s="26" t="str">
        <f>IF([1]DRUM!K749="","",[1]DRUM!K749)</f>
        <v>Steel Drum</v>
      </c>
      <c r="O772" s="26">
        <f>IF([1]DRUM!L749="","",[1]DRUM!L749)</f>
        <v>215</v>
      </c>
      <c r="P772" s="26">
        <f>IF([1]DRUM!M749="","",[1]DRUM!M749)</f>
        <v>80</v>
      </c>
      <c r="Q772" s="26">
        <f>IF([1]DRUM!N749="","",[1]DRUM!N749)</f>
        <v>1.8555031610264716</v>
      </c>
      <c r="R772" s="26" t="str">
        <f t="shared" si="118"/>
        <v>Steel</v>
      </c>
      <c r="S772" s="26">
        <f ca="1">IF(N772="",0,
IF(Knee_Application="YES",Knee_Width,IF(Knee_Application="NO",0,
IF(OR(Cable_Type="OH",SearchData("Conductor",Cable_Desc)),0,
IF(N772="Steel Drum",Knee_Width,
IF(N772="Plywood Drum",0,
IF(Country="UAE",0,
IF(AND(OR(SearchData("LSHF",Cable_Desc),SearchData("LSZH",Cable_Desc),SearchData("LS0H",Cable_Desc),SearchData("LSOH",Cable_Desc)),D.nom&gt;40),Knee_Width,
IF(AND(Country="Egypt",D.nom&gt;60),Knee_Width,
IF(AND(Country&lt;&gt;"Egypt",D.nom&gt;35),Knee_Width,
0))))))))))</f>
        <v>125</v>
      </c>
      <c r="T772" s="118">
        <f t="shared" ca="1" si="113"/>
        <v>9</v>
      </c>
      <c r="U772" s="118">
        <f t="shared" ca="1" si="114"/>
        <v>2</v>
      </c>
      <c r="V772" s="117">
        <f t="shared" ca="1" si="115"/>
        <v>47.68183665912445</v>
      </c>
      <c r="W772" s="64">
        <f t="shared" ca="1" si="116"/>
        <v>0</v>
      </c>
      <c r="X772" s="64">
        <f t="shared" ca="1" si="119"/>
        <v>0</v>
      </c>
      <c r="Y772" s="64">
        <f t="shared" ca="1" si="117"/>
        <v>0</v>
      </c>
      <c r="AM772" s="156"/>
    </row>
    <row r="773" spans="1:39">
      <c r="A773" s="12">
        <f t="shared" ca="1" si="110"/>
        <v>0</v>
      </c>
      <c r="B773" s="12" t="str">
        <f>IF([1]DRUM!A750="","",[1]DRUM!A750)</f>
        <v>Steel</v>
      </c>
      <c r="C773" s="12">
        <f t="shared" ca="1" si="111"/>
        <v>0</v>
      </c>
      <c r="D773" s="155">
        <f t="shared" ca="1" si="112"/>
        <v>0</v>
      </c>
      <c r="E773" s="26" t="str">
        <f>IF([1]DRUM!B750="","",[1]DRUM!B750)</f>
        <v>STB150000</v>
      </c>
      <c r="F773" s="26">
        <f>IF([1]DRUM!C750="","",[1]DRUM!C750)</f>
        <v>1570</v>
      </c>
      <c r="G773" s="26">
        <f>IF([1]DRUM!D750="","",[1]DRUM!D750)</f>
        <v>1500</v>
      </c>
      <c r="H773" s="26">
        <f>IF([1]DRUM!E750="","",[1]DRUM!E750)</f>
        <v>700</v>
      </c>
      <c r="I773" s="26">
        <f>IF([1]DRUM!F750="","",[1]DRUM!F750)</f>
        <v>1250</v>
      </c>
      <c r="J773" s="26">
        <f>IF([1]DRUM!G750="","",[1]DRUM!G750)</f>
        <v>1350</v>
      </c>
      <c r="K773" s="26">
        <f>IF([1]DRUM!H750="","",[1]DRUM!H750)</f>
        <v>1350</v>
      </c>
      <c r="L773" s="26" t="str">
        <f>IF([1]DRUM!I750="","",[1]DRUM!I750)</f>
        <v/>
      </c>
      <c r="M773" s="26">
        <f>IF([1]DRUM!J750="","",
IF(AND([1]DRUM!K750="Wooden Drum",[1]DRUM!J750&gt;Max_WD_Capacity),Max_WD_Capacity,
[1]DRUM!J750))</f>
        <v>4000</v>
      </c>
      <c r="N773" s="26" t="str">
        <f>IF([1]DRUM!K750="","",[1]DRUM!K750)</f>
        <v>Steel Drum</v>
      </c>
      <c r="O773" s="26">
        <f>IF([1]DRUM!L750="","",[1]DRUM!L750)</f>
        <v>254</v>
      </c>
      <c r="P773" s="26">
        <f>IF([1]DRUM!M750="","",[1]DRUM!M750)</f>
        <v>80</v>
      </c>
      <c r="Q773" s="26">
        <f>IF([1]DRUM!N750="","",[1]DRUM!N750)</f>
        <v>1.7278759594743862</v>
      </c>
      <c r="R773" s="26" t="str">
        <f t="shared" si="118"/>
        <v>Steel</v>
      </c>
      <c r="S773" s="26">
        <f ca="1">IF(N773="",0,
IF(Knee_Application="YES",Knee_Width,IF(Knee_Application="NO",0,
IF(OR(Cable_Type="OH",SearchData("Conductor",Cable_Desc)),0,
IF(N773="Steel Drum",Knee_Width,
IF(N773="Plywood Drum",0,
IF(Country="UAE",0,
IF(AND(OR(SearchData("LSHF",Cable_Desc),SearchData("LSZH",Cable_Desc),SearchData("LS0H",Cable_Desc),SearchData("LSOH",Cable_Desc)),D.nom&gt;40),Knee_Width,
IF(AND(Country="Egypt",D.nom&gt;60),Knee_Width,
IF(AND(Country&lt;&gt;"Egypt",D.nom&gt;35),Knee_Width,
0))))))))))</f>
        <v>125</v>
      </c>
      <c r="T773" s="118">
        <f t="shared" ca="1" si="113"/>
        <v>9</v>
      </c>
      <c r="U773" s="118">
        <f t="shared" ca="1" si="114"/>
        <v>2</v>
      </c>
      <c r="V773" s="117">
        <f t="shared" ca="1" si="115"/>
        <v>53.336703435586074</v>
      </c>
      <c r="W773" s="64">
        <f t="shared" ca="1" si="116"/>
        <v>0</v>
      </c>
      <c r="X773" s="64">
        <f t="shared" ca="1" si="119"/>
        <v>1</v>
      </c>
      <c r="Y773" s="64">
        <f t="shared" ca="1" si="117"/>
        <v>0</v>
      </c>
      <c r="AM773" s="156"/>
    </row>
    <row r="774" spans="1:39">
      <c r="A774" s="12">
        <f t="shared" ca="1" si="110"/>
        <v>0</v>
      </c>
      <c r="B774" s="12" t="str">
        <f>IF([1]DRUM!A751="","",[1]DRUM!A751)</f>
        <v>Steel</v>
      </c>
      <c r="C774" s="12">
        <f t="shared" ca="1" si="111"/>
        <v>0</v>
      </c>
      <c r="D774" s="155">
        <f t="shared" ca="1" si="112"/>
        <v>0</v>
      </c>
      <c r="E774" s="26" t="str">
        <f>IF([1]DRUM!B751="","",[1]DRUM!B751)</f>
        <v>STB160000</v>
      </c>
      <c r="F774" s="26">
        <f>IF([1]DRUM!C751="","",[1]DRUM!C751)</f>
        <v>1670</v>
      </c>
      <c r="G774" s="26">
        <f>IF([1]DRUM!D751="","",[1]DRUM!D751)</f>
        <v>1600</v>
      </c>
      <c r="H774" s="26">
        <f>IF([1]DRUM!E751="","",[1]DRUM!E751)</f>
        <v>1050</v>
      </c>
      <c r="I774" s="26">
        <f>IF([1]DRUM!F751="","",[1]DRUM!F751)</f>
        <v>1250</v>
      </c>
      <c r="J774" s="26">
        <f>IF([1]DRUM!G751="","",[1]DRUM!G751)</f>
        <v>1440</v>
      </c>
      <c r="K774" s="26">
        <f>IF([1]DRUM!H751="","",[1]DRUM!H751)</f>
        <v>1440</v>
      </c>
      <c r="L774" s="26" t="str">
        <f>IF([1]DRUM!I751="","",[1]DRUM!I751)</f>
        <v/>
      </c>
      <c r="M774" s="26">
        <f>IF([1]DRUM!J751="","",
IF(AND([1]DRUM!K751="Wooden Drum",[1]DRUM!J751&gt;Max_WD_Capacity),Max_WD_Capacity,
[1]DRUM!J751))</f>
        <v>2000</v>
      </c>
      <c r="N774" s="26" t="str">
        <f>IF([1]DRUM!K751="","",[1]DRUM!K751)</f>
        <v>Steel Drum</v>
      </c>
      <c r="O774" s="26">
        <f>IF([1]DRUM!L751="","",[1]DRUM!L751)</f>
        <v>282</v>
      </c>
      <c r="P774" s="26">
        <f>IF([1]DRUM!M751="","",[1]DRUM!M751)</f>
        <v>85</v>
      </c>
      <c r="Q774" s="26">
        <f>IF([1]DRUM!N751="","",[1]DRUM!N751)</f>
        <v>1.4308972789397258</v>
      </c>
      <c r="R774" s="26" t="str">
        <f t="shared" si="118"/>
        <v>Steel</v>
      </c>
      <c r="S774" s="26">
        <f ca="1">IF(N774="",0,
IF(Knee_Application="YES",Knee_Width,IF(Knee_Application="NO",0,
IF(OR(Cable_Type="OH",SearchData("Conductor",Cable_Desc)),0,
IF(N774="Steel Drum",Knee_Width,
IF(N774="Plywood Drum",0,
IF(Country="UAE",0,
IF(AND(OR(SearchData("LSHF",Cable_Desc),SearchData("LSZH",Cable_Desc),SearchData("LS0H",Cable_Desc),SearchData("LSOH",Cable_Desc)),D.nom&gt;40),Knee_Width,
IF(AND(Country="Egypt",D.nom&gt;60),Knee_Width,
IF(AND(Country&lt;&gt;"Egypt",D.nom&gt;35),Knee_Width,
0))))))))))</f>
        <v>125</v>
      </c>
      <c r="T774" s="118">
        <f t="shared" ca="1" si="113"/>
        <v>9</v>
      </c>
      <c r="U774" s="118">
        <f t="shared" ca="1" si="114"/>
        <v>1</v>
      </c>
      <c r="V774" s="117">
        <f t="shared" ca="1" si="115"/>
        <v>33.126209576512217</v>
      </c>
      <c r="W774" s="64">
        <f t="shared" ca="1" si="116"/>
        <v>0</v>
      </c>
      <c r="X774" s="64">
        <f t="shared" ca="1" si="119"/>
        <v>0</v>
      </c>
      <c r="Y774" s="64">
        <f t="shared" ca="1" si="117"/>
        <v>0</v>
      </c>
      <c r="AM774" s="156"/>
    </row>
    <row r="775" spans="1:39">
      <c r="A775" s="12">
        <f t="shared" ca="1" si="110"/>
        <v>0</v>
      </c>
      <c r="B775" s="12" t="str">
        <f>IF([1]DRUM!A752="","",[1]DRUM!A752)</f>
        <v>Steel</v>
      </c>
      <c r="C775" s="12">
        <f t="shared" ca="1" si="111"/>
        <v>0</v>
      </c>
      <c r="D775" s="155">
        <f t="shared" ca="1" si="112"/>
        <v>0</v>
      </c>
      <c r="E775" s="26" t="str">
        <f>IF([1]DRUM!B752="","",[1]DRUM!B752)</f>
        <v>STB170001</v>
      </c>
      <c r="F775" s="26">
        <f>IF([1]DRUM!C752="","",[1]DRUM!C752)</f>
        <v>1770</v>
      </c>
      <c r="G775" s="26">
        <f>IF([1]DRUM!D752="","",[1]DRUM!D752)</f>
        <v>1700</v>
      </c>
      <c r="H775" s="26">
        <f>IF([1]DRUM!E752="","",[1]DRUM!E752)</f>
        <v>900</v>
      </c>
      <c r="I775" s="26">
        <f>IF([1]DRUM!F752="","",[1]DRUM!F752)</f>
        <v>1250</v>
      </c>
      <c r="J775" s="26">
        <f>IF([1]DRUM!G752="","",[1]DRUM!G752)</f>
        <v>1440</v>
      </c>
      <c r="K775" s="26">
        <f>IF([1]DRUM!H752="","",[1]DRUM!H752)</f>
        <v>1440</v>
      </c>
      <c r="L775" s="26" t="str">
        <f>IF([1]DRUM!I752="","",[1]DRUM!I752)</f>
        <v/>
      </c>
      <c r="M775" s="26">
        <f>IF([1]DRUM!J752="","",
IF(AND([1]DRUM!K752="Wooden Drum",[1]DRUM!J752&gt;Max_WD_Capacity),Max_WD_Capacity,
[1]DRUM!J752))</f>
        <v>5000</v>
      </c>
      <c r="N775" s="26" t="str">
        <f>IF([1]DRUM!K752="","",[1]DRUM!K752)</f>
        <v>Steel Drum</v>
      </c>
      <c r="O775" s="26">
        <f>IF([1]DRUM!L752="","",[1]DRUM!L752)</f>
        <v>317</v>
      </c>
      <c r="P775" s="26">
        <f>IF([1]DRUM!M752="","",[1]DRUM!M752)</f>
        <v>90</v>
      </c>
      <c r="Q775" s="26">
        <f>IF([1]DRUM!N752="","",[1]DRUM!N752)</f>
        <v>2.0420352248333655</v>
      </c>
      <c r="R775" s="26" t="str">
        <f t="shared" si="118"/>
        <v>Steel</v>
      </c>
      <c r="S775" s="26">
        <f ca="1">IF(N775="",0,
IF(Knee_Application="YES",Knee_Width,IF(Knee_Application="NO",0,
IF(OR(Cable_Type="OH",SearchData("Conductor",Cable_Desc)),0,
IF(N775="Steel Drum",Knee_Width,
IF(N775="Plywood Drum",0,
IF(Country="UAE",0,
IF(AND(OR(SearchData("LSHF",Cable_Desc),SearchData("LSZH",Cable_Desc),SearchData("LS0H",Cable_Desc),SearchData("LSOH",Cable_Desc)),D.nom&gt;40),Knee_Width,
IF(AND(Country="Egypt",D.nom&gt;60),Knee_Width,
IF(AND(Country&lt;&gt;"Egypt",D.nom&gt;35),Knee_Width,
0))))))))))</f>
        <v>125</v>
      </c>
      <c r="T775" s="118">
        <f t="shared" ca="1" si="113"/>
        <v>9</v>
      </c>
      <c r="U775" s="118">
        <f t="shared" ca="1" si="114"/>
        <v>2</v>
      </c>
      <c r="V775" s="117">
        <f t="shared" ca="1" si="115"/>
        <v>64.646436988509336</v>
      </c>
      <c r="W775" s="64">
        <f t="shared" ca="1" si="116"/>
        <v>0</v>
      </c>
      <c r="X775" s="64">
        <f t="shared" ca="1" si="119"/>
        <v>1</v>
      </c>
      <c r="Y775" s="64">
        <f t="shared" ca="1" si="117"/>
        <v>0</v>
      </c>
      <c r="AM775" s="156"/>
    </row>
    <row r="776" spans="1:39">
      <c r="A776" s="12">
        <f t="shared" ca="1" si="110"/>
        <v>0</v>
      </c>
      <c r="B776" s="12" t="str">
        <f>IF([1]DRUM!A753="","",[1]DRUM!A753)</f>
        <v>Steel</v>
      </c>
      <c r="C776" s="12">
        <f t="shared" ca="1" si="111"/>
        <v>0</v>
      </c>
      <c r="D776" s="155">
        <f t="shared" ca="1" si="112"/>
        <v>0</v>
      </c>
      <c r="E776" s="26" t="str">
        <f>IF([1]DRUM!B753="","",[1]DRUM!B753)</f>
        <v>STB170000</v>
      </c>
      <c r="F776" s="26">
        <f>IF([1]DRUM!C753="","",[1]DRUM!C753)</f>
        <v>1770</v>
      </c>
      <c r="G776" s="26">
        <f>IF([1]DRUM!D753="","",[1]DRUM!D753)</f>
        <v>1700</v>
      </c>
      <c r="H776" s="26">
        <f>IF([1]DRUM!E753="","",[1]DRUM!E753)</f>
        <v>700</v>
      </c>
      <c r="I776" s="26">
        <f>IF([1]DRUM!F753="","",[1]DRUM!F753)</f>
        <v>1250</v>
      </c>
      <c r="J776" s="26">
        <f>IF([1]DRUM!G753="","",[1]DRUM!G753)</f>
        <v>1440</v>
      </c>
      <c r="K776" s="26">
        <f>IF([1]DRUM!H753="","",[1]DRUM!H753)</f>
        <v>1440</v>
      </c>
      <c r="L776" s="26" t="str">
        <f>IF([1]DRUM!I753="","",[1]DRUM!I753)</f>
        <v/>
      </c>
      <c r="M776" s="26">
        <f>IF([1]DRUM!J753="","",
IF(AND([1]DRUM!K753="Wooden Drum",[1]DRUM!J753&gt;Max_WD_Capacity),Max_WD_Capacity,
[1]DRUM!J753))</f>
        <v>6000</v>
      </c>
      <c r="N776" s="26" t="str">
        <f>IF([1]DRUM!K753="","",[1]DRUM!K753)</f>
        <v>Steel Drum</v>
      </c>
      <c r="O776" s="26">
        <f>IF([1]DRUM!L753="","",[1]DRUM!L753)</f>
        <v>295</v>
      </c>
      <c r="P776" s="26">
        <f>IF([1]DRUM!M753="","",[1]DRUM!M753)</f>
        <v>90</v>
      </c>
      <c r="Q776" s="26">
        <f>IF([1]DRUM!N753="","",[1]DRUM!N753)</f>
        <v>2.3561944901923448</v>
      </c>
      <c r="R776" s="26" t="str">
        <f t="shared" si="118"/>
        <v>Steel</v>
      </c>
      <c r="S776" s="26">
        <f ca="1">IF(N776="",0,
IF(Knee_Application="YES",Knee_Width,IF(Knee_Application="NO",0,
IF(OR(Cable_Type="OH",SearchData("Conductor",Cable_Desc)),0,
IF(N776="Steel Drum",Knee_Width,
IF(N776="Plywood Drum",0,
IF(Country="UAE",0,
IF(AND(OR(SearchData("LSHF",Cable_Desc),SearchData("LSZH",Cable_Desc),SearchData("LS0H",Cable_Desc),SearchData("LSOH",Cable_Desc)),D.nom&gt;40),Knee_Width,
IF(AND(Country="Egypt",D.nom&gt;60),Knee_Width,
IF(AND(Country&lt;&gt;"Egypt",D.nom&gt;35),Knee_Width,
0))))))))))</f>
        <v>125</v>
      </c>
      <c r="T776" s="118">
        <f t="shared" ca="1" si="113"/>
        <v>9</v>
      </c>
      <c r="U776" s="118">
        <f t="shared" ca="1" si="114"/>
        <v>3</v>
      </c>
      <c r="V776" s="117">
        <f t="shared" ca="1" si="115"/>
        <v>90.319532153645113</v>
      </c>
      <c r="W776" s="64">
        <f t="shared" ca="1" si="116"/>
        <v>0</v>
      </c>
      <c r="X776" s="64">
        <f t="shared" ca="1" si="119"/>
        <v>1</v>
      </c>
      <c r="Y776" s="64">
        <f t="shared" ca="1" si="117"/>
        <v>0</v>
      </c>
      <c r="AM776" s="156"/>
    </row>
    <row r="777" spans="1:39">
      <c r="A777" s="12">
        <f t="shared" ca="1" si="110"/>
        <v>0</v>
      </c>
      <c r="B777" s="12" t="str">
        <f>IF([1]DRUM!A754="","",[1]DRUM!A754)</f>
        <v>Steel</v>
      </c>
      <c r="C777" s="12">
        <f t="shared" ca="1" si="111"/>
        <v>0</v>
      </c>
      <c r="D777" s="155">
        <f t="shared" ca="1" si="112"/>
        <v>0</v>
      </c>
      <c r="E777" s="26" t="str">
        <f>IF([1]DRUM!B754="","",[1]DRUM!B754)</f>
        <v>STB180001</v>
      </c>
      <c r="F777" s="26">
        <f>IF([1]DRUM!C754="","",[1]DRUM!C754)</f>
        <v>1870</v>
      </c>
      <c r="G777" s="26">
        <f>IF([1]DRUM!D754="","",[1]DRUM!D754)</f>
        <v>1800</v>
      </c>
      <c r="H777" s="26">
        <f>IF([1]DRUM!E754="","",[1]DRUM!E754)</f>
        <v>1200</v>
      </c>
      <c r="I777" s="26">
        <f>IF([1]DRUM!F754="","",[1]DRUM!F754)</f>
        <v>1250</v>
      </c>
      <c r="J777" s="26">
        <f>IF([1]DRUM!G754="","",[1]DRUM!G754)</f>
        <v>1440</v>
      </c>
      <c r="K777" s="26">
        <f>IF([1]DRUM!H754="","",[1]DRUM!H754)</f>
        <v>1440</v>
      </c>
      <c r="L777" s="26" t="str">
        <f>IF([1]DRUM!I754="","",[1]DRUM!I754)</f>
        <v/>
      </c>
      <c r="M777" s="26">
        <f>IF([1]DRUM!J754="","",
IF(AND([1]DRUM!K754="Wooden Drum",[1]DRUM!J754&gt;Max_WD_Capacity),Max_WD_Capacity,
[1]DRUM!J754))</f>
        <v>3000</v>
      </c>
      <c r="N777" s="26" t="str">
        <f>IF([1]DRUM!K754="","",[1]DRUM!K754)</f>
        <v>Steel Drum</v>
      </c>
      <c r="O777" s="26">
        <f>IF([1]DRUM!L754="","",[1]DRUM!L754)</f>
        <v>339</v>
      </c>
      <c r="P777" s="26">
        <f>IF([1]DRUM!M754="","",[1]DRUM!M754)</f>
        <v>95</v>
      </c>
      <c r="Q777" s="26">
        <f>IF([1]DRUM!N754="","",[1]DRUM!N754)</f>
        <v>1.7671458676442584</v>
      </c>
      <c r="R777" s="26" t="str">
        <f t="shared" si="118"/>
        <v>Steel</v>
      </c>
      <c r="S777" s="26">
        <f ca="1">IF(N777="",0,
IF(Knee_Application="YES",Knee_Width,IF(Knee_Application="NO",0,
IF(OR(Cable_Type="OH",SearchData("Conductor",Cable_Desc)),0,
IF(N777="Steel Drum",Knee_Width,
IF(N777="Plywood Drum",0,
IF(Country="UAE",0,
IF(AND(OR(SearchData("LSHF",Cable_Desc),SearchData("LSZH",Cable_Desc),SearchData("LS0H",Cable_Desc),SearchData("LSOH",Cable_Desc)),D.nom&gt;40),Knee_Width,
IF(AND(Country="Egypt",D.nom&gt;60),Knee_Width,
IF(AND(Country&lt;&gt;"Egypt",D.nom&gt;35),Knee_Width,
0))))))))))</f>
        <v>125</v>
      </c>
      <c r="T777" s="118">
        <f t="shared" ca="1" si="113"/>
        <v>9</v>
      </c>
      <c r="U777" s="118">
        <f t="shared" ca="1" si="114"/>
        <v>1</v>
      </c>
      <c r="V777" s="117">
        <f t="shared" ca="1" si="115"/>
        <v>37.367359658858433</v>
      </c>
      <c r="W777" s="64">
        <f t="shared" ca="1" si="116"/>
        <v>0</v>
      </c>
      <c r="X777" s="64">
        <f t="shared" ca="1" si="119"/>
        <v>1</v>
      </c>
      <c r="Y777" s="64">
        <f t="shared" ca="1" si="117"/>
        <v>0</v>
      </c>
      <c r="AM777" s="156"/>
    </row>
    <row r="778" spans="1:39">
      <c r="A778" s="12">
        <f t="shared" ca="1" si="110"/>
        <v>0</v>
      </c>
      <c r="B778" s="12" t="str">
        <f>IF([1]DRUM!A755="","",[1]DRUM!A755)</f>
        <v>Steel</v>
      </c>
      <c r="C778" s="12">
        <f t="shared" ca="1" si="111"/>
        <v>0</v>
      </c>
      <c r="D778" s="155">
        <f t="shared" ca="1" si="112"/>
        <v>0</v>
      </c>
      <c r="E778" s="26" t="str">
        <f>IF([1]DRUM!B755="","",[1]DRUM!B755)</f>
        <v>STB180000</v>
      </c>
      <c r="F778" s="26">
        <f>IF([1]DRUM!C755="","",[1]DRUM!C755)</f>
        <v>1870</v>
      </c>
      <c r="G778" s="26">
        <f>IF([1]DRUM!D755="","",[1]DRUM!D755)</f>
        <v>1800</v>
      </c>
      <c r="H778" s="26">
        <f>IF([1]DRUM!E755="","",[1]DRUM!E755)</f>
        <v>800</v>
      </c>
      <c r="I778" s="26">
        <f>IF([1]DRUM!F755="","",[1]DRUM!F755)</f>
        <v>1250</v>
      </c>
      <c r="J778" s="26">
        <f>IF([1]DRUM!G755="","",[1]DRUM!G755)</f>
        <v>1440</v>
      </c>
      <c r="K778" s="26">
        <f>IF([1]DRUM!H755="","",[1]DRUM!H755)</f>
        <v>1440</v>
      </c>
      <c r="L778" s="26" t="str">
        <f>IF([1]DRUM!I755="","",[1]DRUM!I755)</f>
        <v/>
      </c>
      <c r="M778" s="26">
        <f>IF([1]DRUM!J755="","",
IF(AND([1]DRUM!K755="Wooden Drum",[1]DRUM!J755&gt;Max_WD_Capacity),Max_WD_Capacity,
[1]DRUM!J755))</f>
        <v>6000</v>
      </c>
      <c r="N778" s="26" t="str">
        <f>IF([1]DRUM!K755="","",[1]DRUM!K755)</f>
        <v>Steel Drum</v>
      </c>
      <c r="O778" s="26">
        <f>IF([1]DRUM!L755="","",[1]DRUM!L755)</f>
        <v>320</v>
      </c>
      <c r="P778" s="26">
        <f>IF([1]DRUM!M755="","",[1]DRUM!M755)</f>
        <v>95</v>
      </c>
      <c r="Q778" s="26">
        <f>IF([1]DRUM!N755="","",[1]DRUM!N755)</f>
        <v>2.5525440310417071</v>
      </c>
      <c r="R778" s="26" t="str">
        <f t="shared" si="118"/>
        <v>Steel</v>
      </c>
      <c r="S778" s="26">
        <f ca="1">IF(N778="",0,
IF(Knee_Application="YES",Knee_Width,IF(Knee_Application="NO",0,
IF(OR(Cable_Type="OH",SearchData("Conductor",Cable_Desc)),0,
IF(N778="Steel Drum",Knee_Width,
IF(N778="Plywood Drum",0,
IF(Country="UAE",0,
IF(AND(OR(SearchData("LSHF",Cable_Desc),SearchData("LSZH",Cable_Desc),SearchData("LS0H",Cable_Desc),SearchData("LSOH",Cable_Desc)),D.nom&gt;40),Knee_Width,
IF(AND(Country="Egypt",D.nom&gt;60),Knee_Width,
IF(AND(Country&lt;&gt;"Egypt",D.nom&gt;35),Knee_Width,
0))))))))))</f>
        <v>125</v>
      </c>
      <c r="T778" s="118">
        <f t="shared" ca="1" si="113"/>
        <v>9</v>
      </c>
      <c r="U778" s="118">
        <f t="shared" ca="1" si="114"/>
        <v>3</v>
      </c>
      <c r="V778" s="117">
        <f t="shared" ca="1" si="115"/>
        <v>98.801832318337546</v>
      </c>
      <c r="W778" s="64">
        <f t="shared" ca="1" si="116"/>
        <v>0</v>
      </c>
      <c r="X778" s="64">
        <f t="shared" ca="1" si="119"/>
        <v>1</v>
      </c>
      <c r="Y778" s="64">
        <f t="shared" ca="1" si="117"/>
        <v>0</v>
      </c>
      <c r="AM778" s="156"/>
    </row>
    <row r="779" spans="1:39">
      <c r="A779" s="12">
        <f t="shared" ca="1" si="110"/>
        <v>0</v>
      </c>
      <c r="B779" s="12" t="str">
        <f>IF([1]DRUM!A756="","",[1]DRUM!A756)</f>
        <v>Steel</v>
      </c>
      <c r="C779" s="12">
        <f t="shared" ca="1" si="111"/>
        <v>0</v>
      </c>
      <c r="D779" s="155">
        <f t="shared" ca="1" si="112"/>
        <v>0</v>
      </c>
      <c r="E779" s="26" t="str">
        <f>IF([1]DRUM!B756="","",[1]DRUM!B756)</f>
        <v>STB190000</v>
      </c>
      <c r="F779" s="26">
        <f>IF([1]DRUM!C756="","",[1]DRUM!C756)</f>
        <v>1970</v>
      </c>
      <c r="G779" s="26">
        <f>IF([1]DRUM!D756="","",[1]DRUM!D756)</f>
        <v>1900</v>
      </c>
      <c r="H779" s="26">
        <f>IF([1]DRUM!E756="","",[1]DRUM!E756)</f>
        <v>900</v>
      </c>
      <c r="I779" s="26">
        <f>IF([1]DRUM!F756="","",[1]DRUM!F756)</f>
        <v>1250</v>
      </c>
      <c r="J779" s="26">
        <f>IF([1]DRUM!G756="","",[1]DRUM!G756)</f>
        <v>1440</v>
      </c>
      <c r="K779" s="26">
        <f>IF([1]DRUM!H756="","",[1]DRUM!H756)</f>
        <v>1440</v>
      </c>
      <c r="L779" s="26" t="str">
        <f>IF([1]DRUM!I756="","",[1]DRUM!I756)</f>
        <v/>
      </c>
      <c r="M779" s="26">
        <f>IF([1]DRUM!J756="","",
IF(AND([1]DRUM!K756="Wooden Drum",[1]DRUM!J756&gt;Max_WD_Capacity),Max_WD_Capacity,
[1]DRUM!J756))</f>
        <v>6000</v>
      </c>
      <c r="N779" s="26" t="str">
        <f>IF([1]DRUM!K756="","",[1]DRUM!K756)</f>
        <v>Steel Drum</v>
      </c>
      <c r="O779" s="26">
        <f>IF([1]DRUM!L756="","",[1]DRUM!L756)</f>
        <v>360</v>
      </c>
      <c r="P779" s="26">
        <f>IF([1]DRUM!M756="","",[1]DRUM!M756)</f>
        <v>101</v>
      </c>
      <c r="Q779" s="26">
        <f>IF([1]DRUM!N756="","",[1]DRUM!N756)</f>
        <v>2.748893571891069</v>
      </c>
      <c r="R779" s="26" t="str">
        <f t="shared" si="118"/>
        <v>Steel</v>
      </c>
      <c r="S779" s="26">
        <f ca="1">IF(N779="",0,
IF(Knee_Application="YES",Knee_Width,IF(Knee_Application="NO",0,
IF(OR(Cable_Type="OH",SearchData("Conductor",Cable_Desc)),0,
IF(N779="Steel Drum",Knee_Width,
IF(N779="Plywood Drum",0,
IF(Country="UAE",0,
IF(AND(OR(SearchData("LSHF",Cable_Desc),SearchData("LSZH",Cable_Desc),SearchData("LS0H",Cable_Desc),SearchData("LSOH",Cable_Desc)),D.nom&gt;40),Knee_Width,
IF(AND(Country="Egypt",D.nom&gt;60),Knee_Width,
IF(AND(Country&lt;&gt;"Egypt",D.nom&gt;35),Knee_Width,
0))))))))))</f>
        <v>125</v>
      </c>
      <c r="T779" s="118">
        <f t="shared" ca="1" si="113"/>
        <v>9</v>
      </c>
      <c r="U779" s="118">
        <f t="shared" ca="1" si="114"/>
        <v>3</v>
      </c>
      <c r="V779" s="117">
        <f t="shared" ca="1" si="115"/>
        <v>107.28413248302999</v>
      </c>
      <c r="W779" s="64">
        <f t="shared" ca="1" si="116"/>
        <v>0</v>
      </c>
      <c r="X779" s="64">
        <f t="shared" ca="1" si="119"/>
        <v>1</v>
      </c>
      <c r="Y779" s="64">
        <f t="shared" ca="1" si="117"/>
        <v>0</v>
      </c>
      <c r="AM779" s="156"/>
    </row>
    <row r="780" spans="1:39">
      <c r="A780" s="12">
        <f t="shared" ca="1" si="110"/>
        <v>0</v>
      </c>
      <c r="B780" s="12" t="str">
        <f>IF([1]DRUM!A757="","",[1]DRUM!A757)</f>
        <v>Steel</v>
      </c>
      <c r="C780" s="12">
        <f t="shared" ca="1" si="111"/>
        <v>0</v>
      </c>
      <c r="D780" s="155">
        <f t="shared" ca="1" si="112"/>
        <v>0</v>
      </c>
      <c r="E780" s="26" t="str">
        <f>IF([1]DRUM!B757="","",[1]DRUM!B757)</f>
        <v>STB200000</v>
      </c>
      <c r="F780" s="26">
        <f>IF([1]DRUM!C757="","",[1]DRUM!C757)</f>
        <v>2070</v>
      </c>
      <c r="G780" s="26">
        <f>IF([1]DRUM!D757="","",[1]DRUM!D757)</f>
        <v>2000</v>
      </c>
      <c r="H780" s="26">
        <f>IF([1]DRUM!E757="","",[1]DRUM!E757)</f>
        <v>1000</v>
      </c>
      <c r="I780" s="26">
        <f>IF([1]DRUM!F757="","",[1]DRUM!F757)</f>
        <v>1250</v>
      </c>
      <c r="J780" s="26">
        <f>IF([1]DRUM!G757="","",[1]DRUM!G757)</f>
        <v>1440</v>
      </c>
      <c r="K780" s="26">
        <f>IF([1]DRUM!H757="","",[1]DRUM!H757)</f>
        <v>1440</v>
      </c>
      <c r="L780" s="26" t="str">
        <f>IF([1]DRUM!I757="","",[1]DRUM!I757)</f>
        <v/>
      </c>
      <c r="M780" s="26">
        <f>IF([1]DRUM!J757="","",
IF(AND([1]DRUM!K757="Wooden Drum",[1]DRUM!J757&gt;Max_WD_Capacity),Max_WD_Capacity,
[1]DRUM!J757))</f>
        <v>6000</v>
      </c>
      <c r="N780" s="26" t="str">
        <f>IF([1]DRUM!K757="","",[1]DRUM!K757)</f>
        <v>Steel Drum</v>
      </c>
      <c r="O780" s="26">
        <f>IF([1]DRUM!L757="","",[1]DRUM!L757)</f>
        <v>385</v>
      </c>
      <c r="P780" s="26">
        <f>IF([1]DRUM!M757="","",[1]DRUM!M757)</f>
        <v>106</v>
      </c>
      <c r="Q780" s="26">
        <f>IF([1]DRUM!N757="","",[1]DRUM!N757)</f>
        <v>2.9452431127404313</v>
      </c>
      <c r="R780" s="26" t="str">
        <f t="shared" si="118"/>
        <v>Steel</v>
      </c>
      <c r="S780" s="26">
        <f ca="1">IF(N780="",0,
IF(Knee_Application="YES",Knee_Width,IF(Knee_Application="NO",0,
IF(OR(Cable_Type="OH",SearchData("Conductor",Cable_Desc)),0,
IF(N780="Steel Drum",Knee_Width,
IF(N780="Plywood Drum",0,
IF(Country="UAE",0,
IF(AND(OR(SearchData("LSHF",Cable_Desc),SearchData("LSZH",Cable_Desc),SearchData("LS0H",Cable_Desc),SearchData("LSOH",Cable_Desc)),D.nom&gt;40),Knee_Width,
IF(AND(Country="Egypt",D.nom&gt;60),Knee_Width,
IF(AND(Country&lt;&gt;"Egypt",D.nom&gt;35),Knee_Width,
0))))))))))</f>
        <v>125</v>
      </c>
      <c r="T780" s="118">
        <f t="shared" ca="1" si="113"/>
        <v>9</v>
      </c>
      <c r="U780" s="118">
        <f t="shared" ca="1" si="114"/>
        <v>3</v>
      </c>
      <c r="V780" s="117">
        <f t="shared" ca="1" si="115"/>
        <v>115.76643264772243</v>
      </c>
      <c r="W780" s="64">
        <f t="shared" ca="1" si="116"/>
        <v>0</v>
      </c>
      <c r="X780" s="64">
        <f t="shared" ca="1" si="119"/>
        <v>1</v>
      </c>
      <c r="Y780" s="64">
        <f t="shared" ca="1" si="117"/>
        <v>0</v>
      </c>
      <c r="AM780" s="156"/>
    </row>
    <row r="781" spans="1:39">
      <c r="A781" s="12">
        <f t="shared" ca="1" si="110"/>
        <v>0</v>
      </c>
      <c r="B781" s="12" t="str">
        <f>IF([1]DRUM!A758="","",[1]DRUM!A758)</f>
        <v>Steel</v>
      </c>
      <c r="C781" s="12">
        <f t="shared" ca="1" si="111"/>
        <v>0</v>
      </c>
      <c r="D781" s="155">
        <f t="shared" ca="1" si="112"/>
        <v>0</v>
      </c>
      <c r="E781" s="26" t="str">
        <f>IF([1]DRUM!B758="","",[1]DRUM!B758)</f>
        <v>STB200001</v>
      </c>
      <c r="F781" s="26">
        <f>IF([1]DRUM!C758="","",[1]DRUM!C758)</f>
        <v>2070</v>
      </c>
      <c r="G781" s="26">
        <f>IF([1]DRUM!D758="","",[1]DRUM!D758)</f>
        <v>2000</v>
      </c>
      <c r="H781" s="26">
        <f>IF([1]DRUM!E758="","",[1]DRUM!E758)</f>
        <v>1000</v>
      </c>
      <c r="I781" s="26">
        <f>IF([1]DRUM!F758="","",[1]DRUM!F758)</f>
        <v>1250</v>
      </c>
      <c r="J781" s="26">
        <f>IF([1]DRUM!G758="","",[1]DRUM!G758)</f>
        <v>1440</v>
      </c>
      <c r="K781" s="26">
        <f>IF([1]DRUM!H758="","",[1]DRUM!H758)</f>
        <v>1440</v>
      </c>
      <c r="L781" s="26" t="str">
        <f>IF([1]DRUM!I758="","",[1]DRUM!I758)</f>
        <v/>
      </c>
      <c r="M781" s="26">
        <f>IF([1]DRUM!J758="","",
IF(AND([1]DRUM!K758="Wooden Drum",[1]DRUM!J758&gt;Max_WD_Capacity),Max_WD_Capacity,
[1]DRUM!J758))</f>
        <v>8000</v>
      </c>
      <c r="N781" s="26" t="str">
        <f>IF([1]DRUM!K758="","",[1]DRUM!K758)</f>
        <v>Steel Drum</v>
      </c>
      <c r="O781" s="26">
        <f>IF([1]DRUM!L758="","",[1]DRUM!L758)</f>
        <v>400</v>
      </c>
      <c r="P781" s="26">
        <f>IF([1]DRUM!M758="","",[1]DRUM!M758)</f>
        <v>106</v>
      </c>
      <c r="Q781" s="26">
        <f>IF([1]DRUM!N758="","",[1]DRUM!N758)</f>
        <v>2.9452431127404313</v>
      </c>
      <c r="R781" s="26" t="str">
        <f t="shared" si="118"/>
        <v>Steel</v>
      </c>
      <c r="S781" s="26">
        <f ca="1">IF(N781="",0,
IF(Knee_Application="YES",Knee_Width,IF(Knee_Application="NO",0,
IF(OR(Cable_Type="OH",SearchData("Conductor",Cable_Desc)),0,
IF(N781="Steel Drum",Knee_Width,
IF(N781="Plywood Drum",0,
IF(Country="UAE",0,
IF(AND(OR(SearchData("LSHF",Cable_Desc),SearchData("LSZH",Cable_Desc),SearchData("LS0H",Cable_Desc),SearchData("LSOH",Cable_Desc)),D.nom&gt;40),Knee_Width,
IF(AND(Country="Egypt",D.nom&gt;60),Knee_Width,
IF(AND(Country&lt;&gt;"Egypt",D.nom&gt;35),Knee_Width,
0))))))))))</f>
        <v>125</v>
      </c>
      <c r="T781" s="118">
        <f t="shared" ca="1" si="113"/>
        <v>9</v>
      </c>
      <c r="U781" s="118">
        <f t="shared" ca="1" si="114"/>
        <v>3</v>
      </c>
      <c r="V781" s="117">
        <f t="shared" ca="1" si="115"/>
        <v>115.76643264772243</v>
      </c>
      <c r="W781" s="64">
        <f t="shared" ca="1" si="116"/>
        <v>0</v>
      </c>
      <c r="X781" s="64">
        <f t="shared" ca="1" si="119"/>
        <v>1</v>
      </c>
      <c r="Y781" s="64">
        <f t="shared" ca="1" si="117"/>
        <v>0</v>
      </c>
      <c r="AM781" s="156"/>
    </row>
    <row r="782" spans="1:39">
      <c r="A782" s="12">
        <f t="shared" ca="1" si="110"/>
        <v>0</v>
      </c>
      <c r="B782" s="12" t="str">
        <f>IF([1]DRUM!A759="","",[1]DRUM!A759)</f>
        <v>Steel</v>
      </c>
      <c r="C782" s="12">
        <f t="shared" ca="1" si="111"/>
        <v>0</v>
      </c>
      <c r="D782" s="155">
        <f t="shared" ca="1" si="112"/>
        <v>0</v>
      </c>
      <c r="E782" s="26" t="str">
        <f>IF([1]DRUM!B759="","",[1]DRUM!B759)</f>
        <v>STB210023</v>
      </c>
      <c r="F782" s="26">
        <f>IF([1]DRUM!C759="","",[1]DRUM!C759)</f>
        <v>2170</v>
      </c>
      <c r="G782" s="26">
        <f>IF([1]DRUM!D759="","",[1]DRUM!D759)</f>
        <v>2100</v>
      </c>
      <c r="H782" s="26">
        <f>IF([1]DRUM!E759="","",[1]DRUM!E759)</f>
        <v>1200</v>
      </c>
      <c r="I782" s="26">
        <f>IF([1]DRUM!F759="","",[1]DRUM!F759)</f>
        <v>1250</v>
      </c>
      <c r="J782" s="26">
        <f>IF([1]DRUM!G759="","",[1]DRUM!G759)</f>
        <v>1440</v>
      </c>
      <c r="K782" s="26">
        <f>IF([1]DRUM!H759="","",[1]DRUM!H759)</f>
        <v>1440</v>
      </c>
      <c r="L782" s="26" t="str">
        <f>IF([1]DRUM!I759="","",[1]DRUM!I759)</f>
        <v/>
      </c>
      <c r="M782" s="26">
        <f>IF([1]DRUM!J759="","",
IF(AND([1]DRUM!K759="Wooden Drum",[1]DRUM!J759&gt;Max_WD_Capacity),Max_WD_Capacity,
[1]DRUM!J759))</f>
        <v>5000</v>
      </c>
      <c r="N782" s="26" t="str">
        <f>IF([1]DRUM!K759="","",[1]DRUM!K759)</f>
        <v>Steel Drum</v>
      </c>
      <c r="O782" s="26">
        <f>IF([1]DRUM!L759="","",[1]DRUM!L759)</f>
        <v>357</v>
      </c>
      <c r="P782" s="26">
        <f>IF([1]DRUM!M759="","",[1]DRUM!M759)</f>
        <v>111</v>
      </c>
      <c r="Q782" s="26">
        <f>IF([1]DRUM!N759="","",[1]DRUM!N759)</f>
        <v>2.9157906816130268</v>
      </c>
      <c r="R782" s="26" t="str">
        <f t="shared" si="118"/>
        <v>Steel</v>
      </c>
      <c r="S782" s="26">
        <f ca="1">IF(N782="",0,
IF(Knee_Application="YES",Knee_Width,IF(Knee_Application="NO",0,
IF(OR(Cable_Type="OH",SearchData("Conductor",Cable_Desc)),0,
IF(N782="Steel Drum",Knee_Width,
IF(N782="Plywood Drum",0,
IF(Country="UAE",0,
IF(AND(OR(SearchData("LSHF",Cable_Desc),SearchData("LSZH",Cable_Desc),SearchData("LS0H",Cable_Desc),SearchData("LSOH",Cable_Desc)),D.nom&gt;40),Knee_Width,
IF(AND(Country="Egypt",D.nom&gt;60),Knee_Width,
IF(AND(Country&lt;&gt;"Egypt",D.nom&gt;35),Knee_Width,
0))))))))))</f>
        <v>125</v>
      </c>
      <c r="T782" s="118">
        <f t="shared" ca="1" si="113"/>
        <v>9</v>
      </c>
      <c r="U782" s="118">
        <f t="shared" ca="1" si="114"/>
        <v>2</v>
      </c>
      <c r="V782" s="117">
        <f t="shared" ca="1" si="115"/>
        <v>81.611037317894215</v>
      </c>
      <c r="W782" s="64">
        <f t="shared" ca="1" si="116"/>
        <v>0</v>
      </c>
      <c r="X782" s="64">
        <f t="shared" ca="1" si="119"/>
        <v>1</v>
      </c>
      <c r="Y782" s="64">
        <f t="shared" ca="1" si="117"/>
        <v>0</v>
      </c>
      <c r="AM782" s="156"/>
    </row>
    <row r="783" spans="1:39">
      <c r="A783" s="12">
        <f t="shared" ca="1" si="110"/>
        <v>0</v>
      </c>
      <c r="B783" s="12" t="str">
        <f>IF([1]DRUM!A760="","",[1]DRUM!A760)</f>
        <v>Steel</v>
      </c>
      <c r="C783" s="12">
        <f t="shared" ca="1" si="111"/>
        <v>0</v>
      </c>
      <c r="D783" s="155">
        <f t="shared" ca="1" si="112"/>
        <v>0</v>
      </c>
      <c r="E783" s="26" t="str">
        <f>IF([1]DRUM!B760="","",[1]DRUM!B760)</f>
        <v>STB210022</v>
      </c>
      <c r="F783" s="26">
        <f>IF([1]DRUM!C760="","",[1]DRUM!C760)</f>
        <v>2170</v>
      </c>
      <c r="G783" s="26">
        <f>IF([1]DRUM!D760="","",[1]DRUM!D760)</f>
        <v>2100</v>
      </c>
      <c r="H783" s="26">
        <f>IF([1]DRUM!E760="","",[1]DRUM!E760)</f>
        <v>1150</v>
      </c>
      <c r="I783" s="26">
        <f>IF([1]DRUM!F760="","",[1]DRUM!F760)</f>
        <v>1250</v>
      </c>
      <c r="J783" s="26">
        <f>IF([1]DRUM!G760="","",[1]DRUM!G760)</f>
        <v>1440</v>
      </c>
      <c r="K783" s="26">
        <f>IF([1]DRUM!H760="","",[1]DRUM!H760)</f>
        <v>1440</v>
      </c>
      <c r="L783" s="26" t="str">
        <f>IF([1]DRUM!I760="","",[1]DRUM!I760)</f>
        <v/>
      </c>
      <c r="M783" s="26">
        <f>IF([1]DRUM!J760="","",
IF(AND([1]DRUM!K760="Wooden Drum",[1]DRUM!J760&gt;Max_WD_Capacity),Max_WD_Capacity,
[1]DRUM!J760))</f>
        <v>5000</v>
      </c>
      <c r="N783" s="26" t="str">
        <f>IF([1]DRUM!K760="","",[1]DRUM!K760)</f>
        <v>Steel Drum</v>
      </c>
      <c r="O783" s="26">
        <f>IF([1]DRUM!L760="","",[1]DRUM!L760)</f>
        <v>363</v>
      </c>
      <c r="P783" s="26">
        <f>IF([1]DRUM!M760="","",[1]DRUM!M760)</f>
        <v>111</v>
      </c>
      <c r="Q783" s="26">
        <f>IF([1]DRUM!N760="","",[1]DRUM!N760)</f>
        <v>3.0311460368620269</v>
      </c>
      <c r="R783" s="26" t="str">
        <f t="shared" si="118"/>
        <v>Steel</v>
      </c>
      <c r="S783" s="26">
        <f ca="1">IF(N783="",0,
IF(Knee_Application="YES",Knee_Width,IF(Knee_Application="NO",0,
IF(OR(Cable_Type="OH",SearchData("Conductor",Cable_Desc)),0,
IF(N783="Steel Drum",Knee_Width,
IF(N783="Plywood Drum",0,
IF(Country="UAE",0,
IF(AND(OR(SearchData("LSHF",Cable_Desc),SearchData("LSZH",Cable_Desc),SearchData("LS0H",Cable_Desc),SearchData("LSOH",Cable_Desc)),D.nom&gt;40),Knee_Width,
IF(AND(Country="Egypt",D.nom&gt;60),Knee_Width,
IF(AND(Country&lt;&gt;"Egypt",D.nom&gt;35),Knee_Width,
0))))))))))</f>
        <v>125</v>
      </c>
      <c r="T783" s="118">
        <f t="shared" ca="1" si="113"/>
        <v>9</v>
      </c>
      <c r="U783" s="118">
        <f t="shared" ca="1" si="114"/>
        <v>2</v>
      </c>
      <c r="V783" s="117">
        <f t="shared" ca="1" si="115"/>
        <v>78.7836039296634</v>
      </c>
      <c r="W783" s="64">
        <f t="shared" ca="1" si="116"/>
        <v>0</v>
      </c>
      <c r="X783" s="64">
        <f t="shared" ca="1" si="119"/>
        <v>1</v>
      </c>
      <c r="Y783" s="64">
        <f t="shared" ca="1" si="117"/>
        <v>0</v>
      </c>
      <c r="AM783" s="156"/>
    </row>
    <row r="784" spans="1:39">
      <c r="A784" s="12">
        <f t="shared" ca="1" si="110"/>
        <v>0</v>
      </c>
      <c r="B784" s="12" t="str">
        <f>IF([1]DRUM!A761="","",[1]DRUM!A761)</f>
        <v>Steel</v>
      </c>
      <c r="C784" s="12">
        <f t="shared" ca="1" si="111"/>
        <v>0</v>
      </c>
      <c r="D784" s="155">
        <f t="shared" ca="1" si="112"/>
        <v>0</v>
      </c>
      <c r="E784" s="26" t="str">
        <f>IF([1]DRUM!B761="","",[1]DRUM!B761)</f>
        <v>STB210012</v>
      </c>
      <c r="F784" s="26">
        <f>IF([1]DRUM!C761="","",[1]DRUM!C761)</f>
        <v>2170</v>
      </c>
      <c r="G784" s="26">
        <f>IF([1]DRUM!D761="","",[1]DRUM!D761)</f>
        <v>2100</v>
      </c>
      <c r="H784" s="26">
        <f>IF([1]DRUM!E761="","",[1]DRUM!E761)</f>
        <v>1050</v>
      </c>
      <c r="I784" s="26">
        <f>IF([1]DRUM!F761="","",[1]DRUM!F761)</f>
        <v>1250</v>
      </c>
      <c r="J784" s="26">
        <f>IF([1]DRUM!G761="","",[1]DRUM!G761)</f>
        <v>1440</v>
      </c>
      <c r="K784" s="26">
        <f>IF([1]DRUM!H761="","",[1]DRUM!H761)</f>
        <v>1440</v>
      </c>
      <c r="L784" s="26" t="str">
        <f>IF([1]DRUM!I761="","",[1]DRUM!I761)</f>
        <v/>
      </c>
      <c r="M784" s="26">
        <f>IF([1]DRUM!J761="","",
IF(AND([1]DRUM!K761="Wooden Drum",[1]DRUM!J761&gt;Max_WD_Capacity),Max_WD_Capacity,
[1]DRUM!J761))</f>
        <v>5000</v>
      </c>
      <c r="N784" s="26" t="str">
        <f>IF([1]DRUM!K761="","",[1]DRUM!K761)</f>
        <v>Steel Drum</v>
      </c>
      <c r="O784" s="26">
        <f>IF([1]DRUM!L761="","",[1]DRUM!L761)</f>
        <v>346</v>
      </c>
      <c r="P784" s="26">
        <f>IF([1]DRUM!M761="","",[1]DRUM!M761)</f>
        <v>111</v>
      </c>
      <c r="Q784" s="26">
        <f>IF([1]DRUM!N761="","",[1]DRUM!N761)</f>
        <v>3.247130531796325</v>
      </c>
      <c r="R784" s="26" t="str">
        <f t="shared" si="118"/>
        <v>Steel</v>
      </c>
      <c r="S784" s="26">
        <f ca="1">IF(N784="",0,
IF(Knee_Application="YES",Knee_Width,IF(Knee_Application="NO",0,
IF(OR(Cable_Type="OH",SearchData("Conductor",Cable_Desc)),0,
IF(N784="Steel Drum",Knee_Width,
IF(N784="Plywood Drum",0,
IF(Country="UAE",0,
IF(AND(OR(SearchData("LSHF",Cable_Desc),SearchData("LSZH",Cable_Desc),SearchData("LS0H",Cable_Desc),SearchData("LSOH",Cable_Desc)),D.nom&gt;40),Knee_Width,
IF(AND(Country="Egypt",D.nom&gt;60),Knee_Width,
IF(AND(Country&lt;&gt;"Egypt",D.nom&gt;35),Knee_Width,
0))))))))))</f>
        <v>125</v>
      </c>
      <c r="T784" s="118">
        <f t="shared" ca="1" si="113"/>
        <v>9</v>
      </c>
      <c r="U784" s="118">
        <f t="shared" ca="1" si="114"/>
        <v>3</v>
      </c>
      <c r="V784" s="117">
        <f t="shared" ca="1" si="115"/>
        <v>120.00758273006865</v>
      </c>
      <c r="W784" s="64">
        <f t="shared" ca="1" si="116"/>
        <v>0</v>
      </c>
      <c r="X784" s="64">
        <f t="shared" ca="1" si="119"/>
        <v>1</v>
      </c>
      <c r="Y784" s="64">
        <f t="shared" ca="1" si="117"/>
        <v>0</v>
      </c>
      <c r="AM784" s="156"/>
    </row>
    <row r="785" spans="1:39">
      <c r="A785" s="12">
        <f t="shared" ca="1" si="110"/>
        <v>0</v>
      </c>
      <c r="B785" s="12" t="str">
        <f>IF([1]DRUM!A762="","",[1]DRUM!A762)</f>
        <v>Steel</v>
      </c>
      <c r="C785" s="12">
        <f t="shared" ca="1" si="111"/>
        <v>0</v>
      </c>
      <c r="D785" s="155">
        <f t="shared" ca="1" si="112"/>
        <v>0</v>
      </c>
      <c r="E785" s="26" t="str">
        <f>IF([1]DRUM!B762="","",[1]DRUM!B762)</f>
        <v>STB210010</v>
      </c>
      <c r="F785" s="26">
        <f>IF([1]DRUM!C762="","",[1]DRUM!C762)</f>
        <v>2170</v>
      </c>
      <c r="G785" s="26">
        <f>IF([1]DRUM!D762="","",[1]DRUM!D762)</f>
        <v>2100</v>
      </c>
      <c r="H785" s="26">
        <f>IF([1]DRUM!E762="","",[1]DRUM!E762)</f>
        <v>1000</v>
      </c>
      <c r="I785" s="26">
        <f>IF([1]DRUM!F762="","",[1]DRUM!F762)</f>
        <v>1250</v>
      </c>
      <c r="J785" s="26">
        <f>IF([1]DRUM!G762="","",[1]DRUM!G762)</f>
        <v>1440</v>
      </c>
      <c r="K785" s="26">
        <f>IF([1]DRUM!H762="","",[1]DRUM!H762)</f>
        <v>1440</v>
      </c>
      <c r="L785" s="26" t="str">
        <f>IF([1]DRUM!I762="","",[1]DRUM!I762)</f>
        <v/>
      </c>
      <c r="M785" s="26">
        <f>IF([1]DRUM!J762="","",
IF(AND([1]DRUM!K762="Wooden Drum",[1]DRUM!J762&gt;Max_WD_Capacity),Max_WD_Capacity,
[1]DRUM!J762))</f>
        <v>5000</v>
      </c>
      <c r="N785" s="26" t="str">
        <f>IF([1]DRUM!K762="","",[1]DRUM!K762)</f>
        <v>Steel Drum</v>
      </c>
      <c r="O785" s="26">
        <f>IF([1]DRUM!L762="","",[1]DRUM!L762)</f>
        <v>346</v>
      </c>
      <c r="P785" s="26">
        <f>IF([1]DRUM!M762="","",[1]DRUM!M762)</f>
        <v>111</v>
      </c>
      <c r="Q785" s="26">
        <f>IF([1]DRUM!N762="","",[1]DRUM!N762)</f>
        <v>3.3477596714816231</v>
      </c>
      <c r="R785" s="26" t="str">
        <f t="shared" si="118"/>
        <v>Steel</v>
      </c>
      <c r="S785" s="26">
        <f ca="1">IF(N785="",0,
IF(Knee_Application="YES",Knee_Width,IF(Knee_Application="NO",0,
IF(OR(Cable_Type="OH",SearchData("Conductor",Cable_Desc)),0,
IF(N785="Steel Drum",Knee_Width,
IF(N785="Plywood Drum",0,
IF(Country="UAE",0,
IF(AND(OR(SearchData("LSHF",Cable_Desc),SearchData("LSZH",Cable_Desc),SearchData("LS0H",Cable_Desc),SearchData("LSOH",Cable_Desc)),D.nom&gt;40),Knee_Width,
IF(AND(Country="Egypt",D.nom&gt;60),Knee_Width,
IF(AND(Country&lt;&gt;"Egypt",D.nom&gt;35),Knee_Width,
0))))))))))</f>
        <v>125</v>
      </c>
      <c r="T785" s="118">
        <f t="shared" ca="1" si="113"/>
        <v>9</v>
      </c>
      <c r="U785" s="118">
        <f t="shared" ca="1" si="114"/>
        <v>3</v>
      </c>
      <c r="V785" s="117">
        <f t="shared" ca="1" si="115"/>
        <v>115.76643264772243</v>
      </c>
      <c r="W785" s="64">
        <f t="shared" ca="1" si="116"/>
        <v>0</v>
      </c>
      <c r="X785" s="64">
        <f t="shared" ca="1" si="119"/>
        <v>1</v>
      </c>
      <c r="Y785" s="64">
        <f t="shared" ca="1" si="117"/>
        <v>0</v>
      </c>
      <c r="AM785" s="156"/>
    </row>
    <row r="786" spans="1:39">
      <c r="A786" s="12">
        <f t="shared" ca="1" si="110"/>
        <v>0</v>
      </c>
      <c r="B786" s="12" t="str">
        <f>IF([1]DRUM!A763="","",[1]DRUM!A763)</f>
        <v>Steel</v>
      </c>
      <c r="C786" s="12">
        <f t="shared" ca="1" si="111"/>
        <v>0</v>
      </c>
      <c r="D786" s="155">
        <f t="shared" ca="1" si="112"/>
        <v>0</v>
      </c>
      <c r="E786" s="26" t="str">
        <f>IF([1]DRUM!B763="","",[1]DRUM!B763)</f>
        <v>STB220014</v>
      </c>
      <c r="F786" s="26">
        <f>IF([1]DRUM!C763="","",[1]DRUM!C763)</f>
        <v>2270</v>
      </c>
      <c r="G786" s="26">
        <f>IF([1]DRUM!D763="","",[1]DRUM!D763)</f>
        <v>2200</v>
      </c>
      <c r="H786" s="26">
        <f>IF([1]DRUM!E763="","",[1]DRUM!E763)</f>
        <v>1450</v>
      </c>
      <c r="I786" s="26">
        <f>IF([1]DRUM!F763="","",[1]DRUM!F763)</f>
        <v>1250</v>
      </c>
      <c r="J786" s="26">
        <f>IF([1]DRUM!G763="","",[1]DRUM!G763)</f>
        <v>1440</v>
      </c>
      <c r="K786" s="26">
        <f>IF([1]DRUM!H763="","",[1]DRUM!H763)</f>
        <v>1440</v>
      </c>
      <c r="L786" s="26" t="str">
        <f>IF([1]DRUM!I763="","",[1]DRUM!I763)</f>
        <v/>
      </c>
      <c r="M786" s="26">
        <f>IF([1]DRUM!J763="","",
IF(AND([1]DRUM!K763="Wooden Drum",[1]DRUM!J763&gt;Max_WD_Capacity),Max_WD_Capacity,
[1]DRUM!J763))</f>
        <v>4000</v>
      </c>
      <c r="N786" s="26" t="str">
        <f>IF([1]DRUM!K763="","",[1]DRUM!K763)</f>
        <v>Steel Drum</v>
      </c>
      <c r="O786" s="26">
        <f>IF([1]DRUM!L763="","",[1]DRUM!L763)</f>
        <v>401</v>
      </c>
      <c r="P786" s="26">
        <f>IF([1]DRUM!M763="","",[1]DRUM!M763)</f>
        <v>117</v>
      </c>
      <c r="Q786" s="26">
        <f>IF([1]DRUM!N763="","",[1]DRUM!N763)</f>
        <v>2.6875343403756431</v>
      </c>
      <c r="R786" s="26" t="str">
        <f t="shared" si="118"/>
        <v>Steel</v>
      </c>
      <c r="S786" s="26">
        <f ca="1">IF(N786="",0,
IF(Knee_Application="YES",Knee_Width,IF(Knee_Application="NO",0,
IF(OR(Cable_Type="OH",SearchData("Conductor",Cable_Desc)),0,
IF(N786="Steel Drum",Knee_Width,
IF(N786="Plywood Drum",0,
IF(Country="UAE",0,
IF(AND(OR(SearchData("LSHF",Cable_Desc),SearchData("LSZH",Cable_Desc),SearchData("LS0H",Cable_Desc),SearchData("LSOH",Cable_Desc)),D.nom&gt;40),Knee_Width,
IF(AND(Country="Egypt",D.nom&gt;60),Knee_Width,
IF(AND(Country&lt;&gt;"Egypt",D.nom&gt;35),Knee_Width,
0))))))))))</f>
        <v>125</v>
      </c>
      <c r="T786" s="118">
        <f t="shared" ca="1" si="113"/>
        <v>9</v>
      </c>
      <c r="U786" s="118">
        <f t="shared" ca="1" si="114"/>
        <v>2</v>
      </c>
      <c r="V786" s="117">
        <f t="shared" ca="1" si="115"/>
        <v>95.748204259048279</v>
      </c>
      <c r="W786" s="64">
        <f t="shared" ca="1" si="116"/>
        <v>1</v>
      </c>
      <c r="X786" s="64">
        <f t="shared" ca="1" si="119"/>
        <v>1</v>
      </c>
      <c r="Y786" s="64">
        <f t="shared" ca="1" si="117"/>
        <v>0</v>
      </c>
      <c r="AM786" s="156"/>
    </row>
    <row r="787" spans="1:39">
      <c r="A787" s="12">
        <f t="shared" ca="1" si="110"/>
        <v>0</v>
      </c>
      <c r="B787" s="12" t="str">
        <f>IF([1]DRUM!A764="","",[1]DRUM!A764)</f>
        <v>Steel</v>
      </c>
      <c r="C787" s="12">
        <f t="shared" ca="1" si="111"/>
        <v>0</v>
      </c>
      <c r="D787" s="155">
        <f t="shared" ca="1" si="112"/>
        <v>0</v>
      </c>
      <c r="E787" s="26" t="str">
        <f>IF([1]DRUM!B764="","",[1]DRUM!B764)</f>
        <v>STB220031</v>
      </c>
      <c r="F787" s="26">
        <f>IF([1]DRUM!C764="","",[1]DRUM!C764)</f>
        <v>2270</v>
      </c>
      <c r="G787" s="26">
        <f>IF([1]DRUM!D764="","",[1]DRUM!D764)</f>
        <v>2200</v>
      </c>
      <c r="H787" s="26">
        <f>IF([1]DRUM!E764="","",[1]DRUM!E764)</f>
        <v>1020</v>
      </c>
      <c r="I787" s="26">
        <f>IF([1]DRUM!F764="","",[1]DRUM!F764)</f>
        <v>1220</v>
      </c>
      <c r="J787" s="26">
        <f>IF([1]DRUM!G764="","",[1]DRUM!G764)</f>
        <v>1370</v>
      </c>
      <c r="K787" s="26">
        <f>IF([1]DRUM!H764="","",[1]DRUM!H764)</f>
        <v>1370</v>
      </c>
      <c r="L787" s="26" t="str">
        <f>IF([1]DRUM!I764="","",[1]DRUM!I764)</f>
        <v/>
      </c>
      <c r="M787" s="26">
        <f>IF([1]DRUM!J764="","",
IF(AND([1]DRUM!K764="Wooden Drum",[1]DRUM!J764&gt;Max_WD_Capacity),Max_WD_Capacity,
[1]DRUM!J764))</f>
        <v>5000</v>
      </c>
      <c r="N787" s="26" t="str">
        <f>IF([1]DRUM!K764="","",[1]DRUM!K764)</f>
        <v>Steel Drum</v>
      </c>
      <c r="O787" s="26">
        <f>IF([1]DRUM!L764="","",[1]DRUM!L764)</f>
        <v>368</v>
      </c>
      <c r="P787" s="26">
        <f>IF([1]DRUM!M764="","",[1]DRUM!M764)</f>
        <v>114</v>
      </c>
      <c r="Q787" s="26">
        <f>IF([1]DRUM!N764="","",[1]DRUM!N764)</f>
        <v>3.6407226112068325</v>
      </c>
      <c r="R787" s="26" t="str">
        <f t="shared" si="118"/>
        <v>Steel</v>
      </c>
      <c r="S787" s="26">
        <f ca="1">IF(N787="",0,
IF(Knee_Application="YES",Knee_Width,IF(Knee_Application="NO",0,
IF(OR(Cable_Type="OH",SearchData("Conductor",Cable_Desc)),0,
IF(N787="Steel Drum",Knee_Width,
IF(N787="Plywood Drum",0,
IF(Country="UAE",0,
IF(AND(OR(SearchData("LSHF",Cable_Desc),SearchData("LSZH",Cable_Desc),SearchData("LS0H",Cable_Desc),SearchData("LSOH",Cable_Desc)),D.nom&gt;40),Knee_Width,
IF(AND(Country="Egypt",D.nom&gt;60),Knee_Width,
IF(AND(Country&lt;&gt;"Egypt",D.nom&gt;35),Knee_Width,
0))))))))))</f>
        <v>125</v>
      </c>
      <c r="T787" s="118">
        <f t="shared" ca="1" si="113"/>
        <v>9</v>
      </c>
      <c r="U787" s="118">
        <f t="shared" ca="1" si="114"/>
        <v>3</v>
      </c>
      <c r="V787" s="117">
        <f t="shared" ca="1" si="115"/>
        <v>117.46289268066093</v>
      </c>
      <c r="W787" s="64">
        <f t="shared" ca="1" si="116"/>
        <v>0</v>
      </c>
      <c r="X787" s="64">
        <f t="shared" ca="1" si="119"/>
        <v>1</v>
      </c>
      <c r="Y787" s="64">
        <f t="shared" ca="1" si="117"/>
        <v>0</v>
      </c>
      <c r="AM787" s="156"/>
    </row>
    <row r="788" spans="1:39">
      <c r="A788" s="12">
        <f t="shared" ca="1" si="110"/>
        <v>0</v>
      </c>
      <c r="B788" s="12" t="str">
        <f>IF([1]DRUM!A765="","",[1]DRUM!A765)</f>
        <v>Steel</v>
      </c>
      <c r="C788" s="12">
        <f t="shared" ca="1" si="111"/>
        <v>0</v>
      </c>
      <c r="D788" s="155">
        <f t="shared" ca="1" si="112"/>
        <v>0</v>
      </c>
      <c r="E788" s="26" t="str">
        <f>IF([1]DRUM!B765="","",[1]DRUM!B765)</f>
        <v>STB220022</v>
      </c>
      <c r="F788" s="26">
        <f>IF([1]DRUM!C765="","",[1]DRUM!C765)</f>
        <v>2270</v>
      </c>
      <c r="G788" s="26">
        <f>IF([1]DRUM!D765="","",[1]DRUM!D765)</f>
        <v>2200</v>
      </c>
      <c r="H788" s="26">
        <f>IF([1]DRUM!E765="","",[1]DRUM!E765)</f>
        <v>1250</v>
      </c>
      <c r="I788" s="26">
        <f>IF([1]DRUM!F765="","",[1]DRUM!F765)</f>
        <v>1250</v>
      </c>
      <c r="J788" s="26">
        <f>IF([1]DRUM!G765="","",[1]DRUM!G765)</f>
        <v>1440</v>
      </c>
      <c r="K788" s="26">
        <f>IF([1]DRUM!H765="","",[1]DRUM!H765)</f>
        <v>1440</v>
      </c>
      <c r="L788" s="26" t="str">
        <f>IF([1]DRUM!I765="","",[1]DRUM!I765)</f>
        <v/>
      </c>
      <c r="M788" s="26">
        <f>IF([1]DRUM!J765="","",
IF(AND([1]DRUM!K765="Wooden Drum",[1]DRUM!J765&gt;Max_WD_Capacity),Max_WD_Capacity,
[1]DRUM!J765))</f>
        <v>5000</v>
      </c>
      <c r="N788" s="26" t="str">
        <f>IF([1]DRUM!K765="","",[1]DRUM!K765)</f>
        <v>Steel Drum</v>
      </c>
      <c r="O788" s="26">
        <f>IF([1]DRUM!L765="","",[1]DRUM!L765)</f>
        <v>381</v>
      </c>
      <c r="P788" s="26">
        <f>IF([1]DRUM!M765="","",[1]DRUM!M765)</f>
        <v>117</v>
      </c>
      <c r="Q788" s="26">
        <f>IF([1]DRUM!N765="","",[1]DRUM!N765)</f>
        <v>3.2176781006689206</v>
      </c>
      <c r="R788" s="26" t="str">
        <f t="shared" si="118"/>
        <v>Steel</v>
      </c>
      <c r="S788" s="26">
        <f ca="1">IF(N788="",0,
IF(Knee_Application="YES",Knee_Width,IF(Knee_Application="NO",0,
IF(OR(Cable_Type="OH",SearchData("Conductor",Cable_Desc)),0,
IF(N788="Steel Drum",Knee_Width,
IF(N788="Plywood Drum",0,
IF(Country="UAE",0,
IF(AND(OR(SearchData("LSHF",Cable_Desc),SearchData("LSZH",Cable_Desc),SearchData("LS0H",Cable_Desc),SearchData("LSOH",Cable_Desc)),D.nom&gt;40),Knee_Width,
IF(AND(Country="Egypt",D.nom&gt;60),Knee_Width,
IF(AND(Country&lt;&gt;"Egypt",D.nom&gt;35),Knee_Width,
0))))))))))</f>
        <v>125</v>
      </c>
      <c r="T788" s="118">
        <f t="shared" ca="1" si="113"/>
        <v>9</v>
      </c>
      <c r="U788" s="118">
        <f t="shared" ca="1" si="114"/>
        <v>2</v>
      </c>
      <c r="V788" s="117">
        <f t="shared" ca="1" si="115"/>
        <v>84.438470706125017</v>
      </c>
      <c r="W788" s="64">
        <f t="shared" ca="1" si="116"/>
        <v>0</v>
      </c>
      <c r="X788" s="64">
        <f t="shared" ca="1" si="119"/>
        <v>1</v>
      </c>
      <c r="Y788" s="64">
        <f t="shared" ca="1" si="117"/>
        <v>0</v>
      </c>
      <c r="AM788" s="156"/>
    </row>
    <row r="789" spans="1:39">
      <c r="A789" s="12">
        <f t="shared" ca="1" si="110"/>
        <v>0</v>
      </c>
      <c r="B789" s="12" t="str">
        <f>IF([1]DRUM!A766="","",[1]DRUM!A766)</f>
        <v>Steel</v>
      </c>
      <c r="C789" s="12">
        <f t="shared" ca="1" si="111"/>
        <v>0</v>
      </c>
      <c r="D789" s="155">
        <f t="shared" ca="1" si="112"/>
        <v>0</v>
      </c>
      <c r="E789" s="26" t="str">
        <f>IF([1]DRUM!B766="","",[1]DRUM!B766)</f>
        <v>STB220025</v>
      </c>
      <c r="F789" s="26">
        <f>IF([1]DRUM!C766="","",[1]DRUM!C766)</f>
        <v>2270</v>
      </c>
      <c r="G789" s="26">
        <f>IF([1]DRUM!D766="","",[1]DRUM!D766)</f>
        <v>2200</v>
      </c>
      <c r="H789" s="26">
        <f>IF([1]DRUM!E766="","",[1]DRUM!E766)</f>
        <v>1050</v>
      </c>
      <c r="I789" s="26">
        <f>IF([1]DRUM!F766="","",[1]DRUM!F766)</f>
        <v>1150</v>
      </c>
      <c r="J789" s="26">
        <f>IF([1]DRUM!G766="","",[1]DRUM!G766)</f>
        <v>1250</v>
      </c>
      <c r="K789" s="26">
        <f>IF([1]DRUM!H766="","",[1]DRUM!H766)</f>
        <v>1250</v>
      </c>
      <c r="L789" s="26" t="str">
        <f>IF([1]DRUM!I766="","",[1]DRUM!I766)</f>
        <v/>
      </c>
      <c r="M789" s="26">
        <f>IF([1]DRUM!J766="","",
IF(AND([1]DRUM!K766="Wooden Drum",[1]DRUM!J766&gt;Max_WD_Capacity),Max_WD_Capacity,
[1]DRUM!J766))</f>
        <v>6000</v>
      </c>
      <c r="N789" s="26" t="str">
        <f>IF([1]DRUM!K766="","",[1]DRUM!K766)</f>
        <v>Steel Drum</v>
      </c>
      <c r="O789" s="26">
        <f>IF([1]DRUM!L766="","",[1]DRUM!L766)</f>
        <v>366</v>
      </c>
      <c r="P789" s="26">
        <f>IF([1]DRUM!M766="","",[1]DRUM!M766)</f>
        <v>108</v>
      </c>
      <c r="Q789" s="26">
        <f>IF([1]DRUM!N766="","",[1]DRUM!N766)</f>
        <v>3.3757394810526571</v>
      </c>
      <c r="R789" s="26" t="str">
        <f t="shared" si="118"/>
        <v>Steel</v>
      </c>
      <c r="S789" s="26">
        <f ca="1">IF(N789="",0,
IF(Knee_Application="YES",Knee_Width,IF(Knee_Application="NO",0,
IF(OR(Cable_Type="OH",SearchData("Conductor",Cable_Desc)),0,
IF(N789="Steel Drum",Knee_Width,
IF(N789="Plywood Drum",0,
IF(Country="UAE",0,
IF(AND(OR(SearchData("LSHF",Cable_Desc),SearchData("LSZH",Cable_Desc),SearchData("LS0H",Cable_Desc),SearchData("LSOH",Cable_Desc)),D.nom&gt;40),Knee_Width,
IF(AND(Country="Egypt",D.nom&gt;60),Knee_Width,
IF(AND(Country&lt;&gt;"Egypt",D.nom&gt;35),Knee_Width,
0))))))))))</f>
        <v>125</v>
      </c>
      <c r="T789" s="118">
        <f t="shared" ca="1" si="113"/>
        <v>8</v>
      </c>
      <c r="U789" s="118">
        <f t="shared" ca="1" si="114"/>
        <v>3</v>
      </c>
      <c r="V789" s="117">
        <f t="shared" ca="1" si="115"/>
        <v>106.67340687117213</v>
      </c>
      <c r="W789" s="64">
        <f t="shared" ca="1" si="116"/>
        <v>0</v>
      </c>
      <c r="X789" s="64">
        <f t="shared" ca="1" si="119"/>
        <v>1</v>
      </c>
      <c r="Y789" s="64">
        <f t="shared" ca="1" si="117"/>
        <v>0</v>
      </c>
      <c r="AM789" s="156"/>
    </row>
    <row r="790" spans="1:39">
      <c r="A790" s="12">
        <f t="shared" ca="1" si="110"/>
        <v>0</v>
      </c>
      <c r="B790" s="12" t="str">
        <f>IF([1]DRUM!A767="","",[1]DRUM!A767)</f>
        <v>Steel</v>
      </c>
      <c r="C790" s="12">
        <f t="shared" ca="1" si="111"/>
        <v>0</v>
      </c>
      <c r="D790" s="155">
        <f t="shared" ca="1" si="112"/>
        <v>0</v>
      </c>
      <c r="E790" s="26" t="str">
        <f>IF([1]DRUM!B767="","",[1]DRUM!B767)</f>
        <v>STB230013</v>
      </c>
      <c r="F790" s="26">
        <f>IF([1]DRUM!C767="","",[1]DRUM!C767)</f>
        <v>2370</v>
      </c>
      <c r="G790" s="26">
        <f>IF([1]DRUM!D767="","",[1]DRUM!D767)</f>
        <v>2300</v>
      </c>
      <c r="H790" s="26">
        <f>IF([1]DRUM!E767="","",[1]DRUM!E767)</f>
        <v>1300</v>
      </c>
      <c r="I790" s="26">
        <f>IF([1]DRUM!F767="","",[1]DRUM!F767)</f>
        <v>1150</v>
      </c>
      <c r="J790" s="26">
        <f>IF([1]DRUM!G767="","",[1]DRUM!G767)</f>
        <v>1250</v>
      </c>
      <c r="K790" s="26">
        <f>IF([1]DRUM!H767="","",[1]DRUM!H767)</f>
        <v>1250</v>
      </c>
      <c r="L790" s="26" t="str">
        <f>IF([1]DRUM!I767="","",[1]DRUM!I767)</f>
        <v/>
      </c>
      <c r="M790" s="26">
        <f>IF([1]DRUM!J767="","",
IF(AND([1]DRUM!K767="Wooden Drum",[1]DRUM!J767&gt;Max_WD_Capacity),Max_WD_Capacity,
[1]DRUM!J767))</f>
        <v>2100</v>
      </c>
      <c r="N790" s="26" t="str">
        <f>IF([1]DRUM!K767="","",[1]DRUM!K767)</f>
        <v>Steel Drum</v>
      </c>
      <c r="O790" s="26">
        <f>IF([1]DRUM!L767="","",[1]DRUM!L767)</f>
        <v>406</v>
      </c>
      <c r="P790" s="26">
        <f>IF([1]DRUM!M767="","",[1]DRUM!M767)</f>
        <v>113</v>
      </c>
      <c r="Q790" s="26">
        <f>IF([1]DRUM!N767="","",[1]DRUM!N767)</f>
        <v>3.2515483964654357</v>
      </c>
      <c r="R790" s="26" t="str">
        <f t="shared" si="118"/>
        <v>Steel</v>
      </c>
      <c r="S790" s="26">
        <f ca="1">IF(N790="",0,
IF(Knee_Application="YES",Knee_Width,IF(Knee_Application="NO",0,
IF(OR(Cable_Type="OH",SearchData("Conductor",Cable_Desc)),0,
IF(N790="Steel Drum",Knee_Width,
IF(N790="Plywood Drum",0,
IF(Country="UAE",0,
IF(AND(OR(SearchData("LSHF",Cable_Desc),SearchData("LSZH",Cable_Desc),SearchData("LS0H",Cable_Desc),SearchData("LSOH",Cable_Desc)),D.nom&gt;40),Knee_Width,
IF(AND(Country="Egypt",D.nom&gt;60),Knee_Width,
IF(AND(Country&lt;&gt;"Egypt",D.nom&gt;35),Knee_Width,
0))))))))))</f>
        <v>125</v>
      </c>
      <c r="T790" s="118">
        <f t="shared" ca="1" si="113"/>
        <v>8</v>
      </c>
      <c r="U790" s="118">
        <f t="shared" ca="1" si="114"/>
        <v>3</v>
      </c>
      <c r="V790" s="117">
        <f t="shared" ca="1" si="115"/>
        <v>125.5229627927109</v>
      </c>
      <c r="W790" s="64">
        <f t="shared" ca="1" si="116"/>
        <v>0</v>
      </c>
      <c r="X790" s="64">
        <f t="shared" ca="1" si="119"/>
        <v>0</v>
      </c>
      <c r="Y790" s="64">
        <f t="shared" ca="1" si="117"/>
        <v>0</v>
      </c>
      <c r="AM790" s="156"/>
    </row>
    <row r="791" spans="1:39">
      <c r="A791" s="12">
        <f t="shared" ca="1" si="110"/>
        <v>0</v>
      </c>
      <c r="B791" s="12" t="str">
        <f>IF([1]DRUM!A768="","",[1]DRUM!A768)</f>
        <v>Steel</v>
      </c>
      <c r="C791" s="12">
        <f t="shared" ca="1" si="111"/>
        <v>0</v>
      </c>
      <c r="D791" s="155">
        <f t="shared" ca="1" si="112"/>
        <v>0</v>
      </c>
      <c r="E791" s="26" t="str">
        <f>IF([1]DRUM!B768="","",[1]DRUM!B768)</f>
        <v>STB230023</v>
      </c>
      <c r="F791" s="26">
        <f>IF([1]DRUM!C768="","",[1]DRUM!C768)</f>
        <v>2370</v>
      </c>
      <c r="G791" s="26">
        <f>IF([1]DRUM!D768="","",[1]DRUM!D768)</f>
        <v>2300</v>
      </c>
      <c r="H791" s="26">
        <f>IF([1]DRUM!E768="","",[1]DRUM!E768)</f>
        <v>1250</v>
      </c>
      <c r="I791" s="26">
        <f>IF([1]DRUM!F768="","",[1]DRUM!F768)</f>
        <v>1150</v>
      </c>
      <c r="J791" s="26">
        <f>IF([1]DRUM!G768="","",[1]DRUM!G768)</f>
        <v>1250</v>
      </c>
      <c r="K791" s="26">
        <f>IF([1]DRUM!H768="","",[1]DRUM!H768)</f>
        <v>1250</v>
      </c>
      <c r="L791" s="26" t="str">
        <f>IF([1]DRUM!I768="","",[1]DRUM!I768)</f>
        <v/>
      </c>
      <c r="M791" s="26">
        <f>IF([1]DRUM!J768="","",
IF(AND([1]DRUM!K768="Wooden Drum",[1]DRUM!J768&gt;Max_WD_Capacity),Max_WD_Capacity,
[1]DRUM!J768))</f>
        <v>5000</v>
      </c>
      <c r="N791" s="26" t="str">
        <f>IF([1]DRUM!K768="","",[1]DRUM!K768)</f>
        <v>Steel Drum</v>
      </c>
      <c r="O791" s="26">
        <f>IF([1]DRUM!L768="","",[1]DRUM!L768)</f>
        <v>388</v>
      </c>
      <c r="P791" s="26">
        <f>IF([1]DRUM!M768="","",[1]DRUM!M768)</f>
        <v>113</v>
      </c>
      <c r="Q791" s="26">
        <f>IF([1]DRUM!N768="","",[1]DRUM!N768)</f>
        <v>3.3667074021735868</v>
      </c>
      <c r="R791" s="26" t="str">
        <f t="shared" si="118"/>
        <v>Steel</v>
      </c>
      <c r="S791" s="26">
        <f ca="1">IF(N791="",0,
IF(Knee_Application="YES",Knee_Width,IF(Knee_Application="NO",0,
IF(OR(Cable_Type="OH",SearchData("Conductor",Cable_Desc)),0,
IF(N791="Steel Drum",Knee_Width,
IF(N791="Plywood Drum",0,
IF(Country="UAE",0,
IF(AND(OR(SearchData("LSHF",Cable_Desc),SearchData("LSZH",Cable_Desc),SearchData("LS0H",Cable_Desc),SearchData("LSOH",Cable_Desc)),D.nom&gt;40),Knee_Width,
IF(AND(Country="Egypt",D.nom&gt;60),Knee_Width,
IF(AND(Country&lt;&gt;"Egypt",D.nom&gt;35),Knee_Width,
0))))))))))</f>
        <v>125</v>
      </c>
      <c r="T791" s="118">
        <f t="shared" ca="1" si="113"/>
        <v>8</v>
      </c>
      <c r="U791" s="118">
        <f t="shared" ca="1" si="114"/>
        <v>3</v>
      </c>
      <c r="V791" s="117">
        <f t="shared" ca="1" si="115"/>
        <v>121.75305160840314</v>
      </c>
      <c r="W791" s="64">
        <f t="shared" ca="1" si="116"/>
        <v>0</v>
      </c>
      <c r="X791" s="64">
        <f t="shared" ca="1" si="119"/>
        <v>1</v>
      </c>
      <c r="Y791" s="64">
        <f t="shared" ca="1" si="117"/>
        <v>0</v>
      </c>
      <c r="AM791" s="156"/>
    </row>
    <row r="792" spans="1:39">
      <c r="A792" s="12">
        <f t="shared" ca="1" si="110"/>
        <v>0</v>
      </c>
      <c r="B792" s="12" t="str">
        <f>IF([1]DRUM!A769="","",[1]DRUM!A769)</f>
        <v>Steel</v>
      </c>
      <c r="C792" s="12">
        <f t="shared" ca="1" si="111"/>
        <v>0</v>
      </c>
      <c r="D792" s="155">
        <f t="shared" ca="1" si="112"/>
        <v>0</v>
      </c>
      <c r="E792" s="26" t="str">
        <f>IF([1]DRUM!B769="","",[1]DRUM!B769)</f>
        <v>STB240015</v>
      </c>
      <c r="F792" s="26">
        <f>IF([1]DRUM!C769="","",[1]DRUM!C769)</f>
        <v>2470</v>
      </c>
      <c r="G792" s="26">
        <f>IF([1]DRUM!D769="","",[1]DRUM!D769)</f>
        <v>2400</v>
      </c>
      <c r="H792" s="26">
        <f>IF([1]DRUM!E769="","",[1]DRUM!E769)</f>
        <v>1300</v>
      </c>
      <c r="I792" s="26">
        <f>IF([1]DRUM!F769="","",[1]DRUM!F769)</f>
        <v>1150</v>
      </c>
      <c r="J792" s="26">
        <f>IF([1]DRUM!G769="","",[1]DRUM!G769)</f>
        <v>1250</v>
      </c>
      <c r="K792" s="26">
        <f>IF([1]DRUM!H769="","",[1]DRUM!H769)</f>
        <v>1250</v>
      </c>
      <c r="L792" s="26" t="str">
        <f>IF([1]DRUM!I769="","",[1]DRUM!I769)</f>
        <v/>
      </c>
      <c r="M792" s="26">
        <f>IF([1]DRUM!J769="","",
IF(AND([1]DRUM!K769="Wooden Drum",[1]DRUM!J769&gt;Max_WD_Capacity),Max_WD_Capacity,
[1]DRUM!J769))</f>
        <v>2700</v>
      </c>
      <c r="N792" s="26" t="str">
        <f>IF([1]DRUM!K769="","",[1]DRUM!K769)</f>
        <v>Steel Drum</v>
      </c>
      <c r="O792" s="26">
        <f>IF([1]DRUM!L769="","",[1]DRUM!L769)</f>
        <v>426</v>
      </c>
      <c r="P792" s="26">
        <f>IF([1]DRUM!M769="","",[1]DRUM!M769)</f>
        <v>118</v>
      </c>
      <c r="Q792" s="26">
        <f>IF([1]DRUM!N769="","",[1]DRUM!N769)</f>
        <v>3.676056103781757</v>
      </c>
      <c r="R792" s="26" t="str">
        <f t="shared" si="118"/>
        <v>Steel</v>
      </c>
      <c r="S792" s="26">
        <f ca="1">IF(N792="",0,
IF(Knee_Application="YES",Knee_Width,IF(Knee_Application="NO",0,
IF(OR(Cable_Type="OH",SearchData("Conductor",Cable_Desc)),0,
IF(N792="Steel Drum",Knee_Width,
IF(N792="Plywood Drum",0,
IF(Country="UAE",0,
IF(AND(OR(SearchData("LSHF",Cable_Desc),SearchData("LSZH",Cable_Desc),SearchData("LS0H",Cable_Desc),SearchData("LSOH",Cable_Desc)),D.nom&gt;40),Knee_Width,
IF(AND(Country="Egypt",D.nom&gt;60),Knee_Width,
IF(AND(Country&lt;&gt;"Egypt",D.nom&gt;35),Knee_Width,
0))))))))))</f>
        <v>125</v>
      </c>
      <c r="T792" s="118">
        <f t="shared" ca="1" si="113"/>
        <v>8</v>
      </c>
      <c r="U792" s="118">
        <f t="shared" ca="1" si="114"/>
        <v>3</v>
      </c>
      <c r="V792" s="117">
        <f t="shared" ca="1" si="115"/>
        <v>125.5229627927109</v>
      </c>
      <c r="W792" s="64">
        <f t="shared" ca="1" si="116"/>
        <v>0</v>
      </c>
      <c r="X792" s="64">
        <f t="shared" ca="1" si="119"/>
        <v>0</v>
      </c>
      <c r="Y792" s="64">
        <f t="shared" ca="1" si="117"/>
        <v>0</v>
      </c>
      <c r="AM792" s="156"/>
    </row>
    <row r="793" spans="1:39">
      <c r="A793" s="12">
        <f t="shared" ref="A793:A856" ca="1" si="120">IF(OR(E793="",G793="",K793="",G793&lt;Min_Flange_Diam,G793&gt;Max_Flange_Diam,K793&lt;Min_Outer_Width,K793&gt;Max_Outer_Width),0,IFERROR(W793*X793*Y793,0))</f>
        <v>0</v>
      </c>
      <c r="B793" s="12" t="str">
        <f>IF([1]DRUM!A770="","",[1]DRUM!A770)</f>
        <v>Steel</v>
      </c>
      <c r="C793" s="12">
        <f t="shared" ref="C793:C856" ca="1" si="121">IF(B793="","",IF(OR(B793=Main_DT,B793=Ext_DT),1,0))</f>
        <v>0</v>
      </c>
      <c r="D793" s="155">
        <f t="shared" ref="D793:D856" ca="1" si="122">IF(O793="",0,IFERROR(A793*C793,0))</f>
        <v>0</v>
      </c>
      <c r="E793" s="26" t="str">
        <f>IF([1]DRUM!B770="","",[1]DRUM!B770)</f>
        <v>STB240016</v>
      </c>
      <c r="F793" s="26">
        <f>IF([1]DRUM!C770="","",[1]DRUM!C770)</f>
        <v>2470</v>
      </c>
      <c r="G793" s="26">
        <f>IF([1]DRUM!D770="","",[1]DRUM!D770)</f>
        <v>2400</v>
      </c>
      <c r="H793" s="26">
        <f>IF([1]DRUM!E770="","",[1]DRUM!E770)</f>
        <v>1450</v>
      </c>
      <c r="I793" s="26">
        <f>IF([1]DRUM!F770="","",[1]DRUM!F770)</f>
        <v>1250</v>
      </c>
      <c r="J793" s="26">
        <f>IF([1]DRUM!G770="","",[1]DRUM!G770)</f>
        <v>1440</v>
      </c>
      <c r="K793" s="26">
        <f>IF([1]DRUM!H770="","",[1]DRUM!H770)</f>
        <v>1440</v>
      </c>
      <c r="L793" s="26" t="str">
        <f>IF([1]DRUM!I770="","",[1]DRUM!I770)</f>
        <v/>
      </c>
      <c r="M793" s="26">
        <f>IF([1]DRUM!J770="","",
IF(AND([1]DRUM!K770="Wooden Drum",[1]DRUM!J770&gt;Max_WD_Capacity),Max_WD_Capacity,
[1]DRUM!J770))</f>
        <v>4000</v>
      </c>
      <c r="N793" s="26" t="str">
        <f>IF([1]DRUM!K770="","",[1]DRUM!K770)</f>
        <v>Steel Drum</v>
      </c>
      <c r="O793" s="26">
        <f>IF([1]DRUM!L770="","",[1]DRUM!L770)</f>
        <v>440</v>
      </c>
      <c r="P793" s="26">
        <f>IF([1]DRUM!M770="","",[1]DRUM!M770)</f>
        <v>127</v>
      </c>
      <c r="Q793" s="26">
        <f>IF([1]DRUM!N770="","",[1]DRUM!N770)</f>
        <v>3.5907422282827088</v>
      </c>
      <c r="R793" s="26" t="str">
        <f t="shared" si="118"/>
        <v>Steel</v>
      </c>
      <c r="S793" s="26">
        <f ca="1">IF(N793="",0,
IF(Knee_Application="YES",Knee_Width,IF(Knee_Application="NO",0,
IF(OR(Cable_Type="OH",SearchData("Conductor",Cable_Desc)),0,
IF(N793="Steel Drum",Knee_Width,
IF(N793="Plywood Drum",0,
IF(Country="UAE",0,
IF(AND(OR(SearchData("LSHF",Cable_Desc),SearchData("LSZH",Cable_Desc),SearchData("LS0H",Cable_Desc),SearchData("LSOH",Cable_Desc)),D.nom&gt;40),Knee_Width,
IF(AND(Country="Egypt",D.nom&gt;60),Knee_Width,
IF(AND(Country&lt;&gt;"Egypt",D.nom&gt;35),Knee_Width,
0))))))))))</f>
        <v>125</v>
      </c>
      <c r="T793" s="118">
        <f t="shared" ref="T793:T856" ca="1" si="123">IFERROR(TRUNC((I793-S793)/$L$4),0)</f>
        <v>9</v>
      </c>
      <c r="U793" s="118">
        <f t="shared" ref="U793:U856" ca="1" si="124">IFERROR(TRUNC((((G793-H793)/2)-I$11)/L$4),0)</f>
        <v>2</v>
      </c>
      <c r="V793" s="117">
        <f t="shared" ref="V793:V856" ca="1" si="125">IFERROR(T793*PI()*(H793*U793+L$4*U793^2)/1000,0)</f>
        <v>95.748204259048279</v>
      </c>
      <c r="W793" s="64">
        <f t="shared" ref="W793:W856" ca="1" si="126">IFERROR(IF(H793&gt;=J$11,1,0),0)</f>
        <v>1</v>
      </c>
      <c r="X793" s="64">
        <f t="shared" ca="1" si="119"/>
        <v>1</v>
      </c>
      <c r="Y793" s="64">
        <f t="shared" ref="Y793:Y856" ca="1" si="127">IFERROR(IF(V793&gt;=L$6*0.99,1,0),0)</f>
        <v>0</v>
      </c>
      <c r="AM793" s="156"/>
    </row>
    <row r="794" spans="1:39">
      <c r="A794" s="12">
        <f t="shared" ca="1" si="120"/>
        <v>0</v>
      </c>
      <c r="B794" s="12" t="str">
        <f>IF([1]DRUM!A771="","",[1]DRUM!A771)</f>
        <v>Steel</v>
      </c>
      <c r="C794" s="12">
        <f t="shared" ca="1" si="121"/>
        <v>0</v>
      </c>
      <c r="D794" s="155">
        <f t="shared" ca="1" si="122"/>
        <v>0</v>
      </c>
      <c r="E794" s="26" t="str">
        <f>IF([1]DRUM!B771="","",[1]DRUM!B771)</f>
        <v>STB340050</v>
      </c>
      <c r="F794" s="26">
        <f>IF([1]DRUM!C771="","",[1]DRUM!C771)</f>
        <v>3480</v>
      </c>
      <c r="G794" s="26">
        <f>IF([1]DRUM!D771="","",[1]DRUM!D771)</f>
        <v>3400</v>
      </c>
      <c r="H794" s="26">
        <f>IF([1]DRUM!E771="","",[1]DRUM!E771)</f>
        <v>2750</v>
      </c>
      <c r="I794" s="26">
        <f>IF([1]DRUM!F771="","",[1]DRUM!F771)</f>
        <v>1200</v>
      </c>
      <c r="J794" s="26">
        <f>IF([1]DRUM!G771="","",[1]DRUM!G771)</f>
        <v>1470</v>
      </c>
      <c r="K794" s="26">
        <f>IF([1]DRUM!H771="","",[1]DRUM!H771)</f>
        <v>1470</v>
      </c>
      <c r="L794" s="26" t="str">
        <f>IF([1]DRUM!I771="","",[1]DRUM!I771)</f>
        <v/>
      </c>
      <c r="M794" s="26">
        <f>IF([1]DRUM!J771="","",
IF(AND([1]DRUM!K771="Wooden Drum",[1]DRUM!J771&gt;Max_WD_Capacity),Max_WD_Capacity,
[1]DRUM!J771))</f>
        <v>3000</v>
      </c>
      <c r="N794" s="26" t="str">
        <f>IF([1]DRUM!K771="","",[1]DRUM!K771)</f>
        <v>Steel Drum</v>
      </c>
      <c r="O794" s="26">
        <f>IF([1]DRUM!L771="","",[1]DRUM!L771)</f>
        <v>638</v>
      </c>
      <c r="P794" s="26">
        <f>IF([1]DRUM!M771="","",[1]DRUM!M771)</f>
        <v>174</v>
      </c>
      <c r="Q794" s="26">
        <f>IF([1]DRUM!N771="","",[1]DRUM!N771)</f>
        <v>3.7675549898175591</v>
      </c>
      <c r="R794" s="26" t="str">
        <f t="shared" ref="R794:R857" si="128">B794</f>
        <v>Steel</v>
      </c>
      <c r="S794" s="26">
        <f ca="1">IF(N794="",0,
IF(Knee_Application="YES",Knee_Width,IF(Knee_Application="NO",0,
IF(OR(Cable_Type="OH",SearchData("Conductor",Cable_Desc)),0,
IF(N794="Steel Drum",Knee_Width,
IF(N794="Plywood Drum",0,
IF(Country="UAE",0,
IF(AND(OR(SearchData("LSHF",Cable_Desc),SearchData("LSZH",Cable_Desc),SearchData("LS0H",Cable_Desc),SearchData("LSOH",Cable_Desc)),D.nom&gt;40),Knee_Width,
IF(AND(Country="Egypt",D.nom&gt;60),Knee_Width,
IF(AND(Country&lt;&gt;"Egypt",D.nom&gt;35),Knee_Width,
0))))))))))</f>
        <v>125</v>
      </c>
      <c r="T794" s="118">
        <f t="shared" ca="1" si="123"/>
        <v>8</v>
      </c>
      <c r="U794" s="118">
        <f t="shared" ca="1" si="124"/>
        <v>1</v>
      </c>
      <c r="V794" s="117">
        <f t="shared" ca="1" si="125"/>
        <v>72.171179712387598</v>
      </c>
      <c r="W794" s="64">
        <f t="shared" ca="1" si="126"/>
        <v>1</v>
      </c>
      <c r="X794" s="64">
        <f t="shared" ref="X794:X857" ca="1" si="129">IFERROR(IF(M794*(IF(N794="Steel Drum",1.1,IF(N794="Plywood Drum",1,IF(M794&lt;=1000,1.1,IF(M794&lt;=6000,1.04,1)))))&gt;=L$5,1,0),0)</f>
        <v>1</v>
      </c>
      <c r="Y794" s="64">
        <f t="shared" ca="1" si="127"/>
        <v>0</v>
      </c>
      <c r="AM794" s="156"/>
    </row>
    <row r="795" spans="1:39">
      <c r="A795" s="12">
        <f t="shared" ca="1" si="120"/>
        <v>0</v>
      </c>
      <c r="B795" s="12" t="str">
        <f>IF([1]DRUM!A772="","",[1]DRUM!A772)</f>
        <v>Steel</v>
      </c>
      <c r="C795" s="12">
        <f t="shared" ca="1" si="121"/>
        <v>0</v>
      </c>
      <c r="D795" s="155">
        <f t="shared" ca="1" si="122"/>
        <v>0</v>
      </c>
      <c r="E795" s="26" t="str">
        <f>IF([1]DRUM!B772="","",[1]DRUM!B772)</f>
        <v>STB170002</v>
      </c>
      <c r="F795" s="26">
        <f>IF([1]DRUM!C772="","",[1]DRUM!C772)</f>
        <v>1770</v>
      </c>
      <c r="G795" s="26">
        <f>IF([1]DRUM!D772="","",[1]DRUM!D772)</f>
        <v>1700</v>
      </c>
      <c r="H795" s="26">
        <f>IF([1]DRUM!E772="","",[1]DRUM!E772)</f>
        <v>750</v>
      </c>
      <c r="I795" s="26">
        <f>IF([1]DRUM!F772="","",[1]DRUM!F772)</f>
        <v>1500</v>
      </c>
      <c r="J795" s="26">
        <f>IF([1]DRUM!G772="","",[1]DRUM!G772)</f>
        <v>1700</v>
      </c>
      <c r="K795" s="26">
        <f>IF([1]DRUM!H772="","",[1]DRUM!H772)</f>
        <v>1700</v>
      </c>
      <c r="L795" s="26" t="str">
        <f>IF([1]DRUM!I772="","",[1]DRUM!I772)</f>
        <v/>
      </c>
      <c r="M795" s="26">
        <f>IF([1]DRUM!J772="","",
IF(AND([1]DRUM!K772="Wooden Drum",[1]DRUM!J772&gt;Max_WD_Capacity),Max_WD_Capacity,
[1]DRUM!J772))</f>
        <v>3000</v>
      </c>
      <c r="N795" s="26" t="str">
        <f>IF([1]DRUM!K772="","",[1]DRUM!K772)</f>
        <v>Steel Drum</v>
      </c>
      <c r="O795" s="26">
        <f>IF([1]DRUM!L772="","",[1]DRUM!L772)</f>
        <v>283</v>
      </c>
      <c r="P795" s="26">
        <f>IF([1]DRUM!M772="","",[1]DRUM!M772)</f>
        <v>107</v>
      </c>
      <c r="Q795" s="26">
        <f>IF([1]DRUM!N772="","",[1]DRUM!N772)</f>
        <v>2.742021337961341</v>
      </c>
      <c r="R795" s="26" t="str">
        <f t="shared" si="128"/>
        <v>Steel</v>
      </c>
      <c r="S795" s="26">
        <f ca="1">IF(N795="",0,
IF(Knee_Application="YES",Knee_Width,IF(Knee_Application="NO",0,
IF(OR(Cable_Type="OH",SearchData("Conductor",Cable_Desc)),0,
IF(N795="Steel Drum",Knee_Width,
IF(N795="Plywood Drum",0,
IF(Country="UAE",0,
IF(AND(OR(SearchData("LSHF",Cable_Desc),SearchData("LSZH",Cable_Desc),SearchData("LS0H",Cable_Desc),SearchData("LSOH",Cable_Desc)),D.nom&gt;40),Knee_Width,
IF(AND(Country="Egypt",D.nom&gt;60),Knee_Width,
IF(AND(Country&lt;&gt;"Egypt",D.nom&gt;35),Knee_Width,
0))))))))))</f>
        <v>125</v>
      </c>
      <c r="T795" s="118">
        <f t="shared" ca="1" si="123"/>
        <v>11</v>
      </c>
      <c r="U795" s="118">
        <f t="shared" ca="1" si="124"/>
        <v>2</v>
      </c>
      <c r="V795" s="117">
        <f t="shared" ca="1" si="125"/>
        <v>68.645056117998408</v>
      </c>
      <c r="W795" s="64">
        <f t="shared" ca="1" si="126"/>
        <v>0</v>
      </c>
      <c r="X795" s="64">
        <f t="shared" ca="1" si="129"/>
        <v>1</v>
      </c>
      <c r="Y795" s="64">
        <f t="shared" ca="1" si="127"/>
        <v>0</v>
      </c>
      <c r="AM795" s="156"/>
    </row>
    <row r="796" spans="1:39">
      <c r="A796" s="12">
        <f t="shared" ca="1" si="120"/>
        <v>0</v>
      </c>
      <c r="B796" s="12" t="str">
        <f>IF([1]DRUM!A773="","",[1]DRUM!A773)</f>
        <v>Steel</v>
      </c>
      <c r="C796" s="12">
        <f t="shared" ca="1" si="121"/>
        <v>0</v>
      </c>
      <c r="D796" s="155">
        <f t="shared" ca="1" si="122"/>
        <v>0</v>
      </c>
      <c r="E796" s="26" t="str">
        <f>IF([1]DRUM!B773="","",[1]DRUM!B773)</f>
        <v>STB180002</v>
      </c>
      <c r="F796" s="26">
        <f>IF([1]DRUM!C773="","",[1]DRUM!C773)</f>
        <v>1870</v>
      </c>
      <c r="G796" s="26">
        <f>IF([1]DRUM!D773="","",[1]DRUM!D773)</f>
        <v>1800</v>
      </c>
      <c r="H796" s="26">
        <f>IF([1]DRUM!E773="","",[1]DRUM!E773)</f>
        <v>750</v>
      </c>
      <c r="I796" s="26">
        <f>IF([1]DRUM!F773="","",[1]DRUM!F773)</f>
        <v>1500</v>
      </c>
      <c r="J796" s="26">
        <f>IF([1]DRUM!G773="","",[1]DRUM!G773)</f>
        <v>1700</v>
      </c>
      <c r="K796" s="26">
        <f>IF([1]DRUM!H773="","",[1]DRUM!H773)</f>
        <v>1700</v>
      </c>
      <c r="L796" s="26" t="str">
        <f>IF([1]DRUM!I773="","",[1]DRUM!I773)</f>
        <v/>
      </c>
      <c r="M796" s="26">
        <f>IF([1]DRUM!J773="","",
IF(AND([1]DRUM!K773="Wooden Drum",[1]DRUM!J773&gt;Max_WD_Capacity),Max_WD_Capacity,
[1]DRUM!J773))</f>
        <v>7000</v>
      </c>
      <c r="N796" s="26" t="str">
        <f>IF([1]DRUM!K773="","",[1]DRUM!K773)</f>
        <v>Steel Drum</v>
      </c>
      <c r="O796" s="26">
        <f>IF([1]DRUM!L773="","",[1]DRUM!L773)</f>
        <v>341</v>
      </c>
      <c r="P796" s="26">
        <f>IF([1]DRUM!M773="","",[1]DRUM!M773)</f>
        <v>113</v>
      </c>
      <c r="Q796" s="26">
        <f>IF([1]DRUM!N773="","",[1]DRUM!N773)</f>
        <v>3.1543553737450019</v>
      </c>
      <c r="R796" s="26" t="str">
        <f t="shared" si="128"/>
        <v>Steel</v>
      </c>
      <c r="S796" s="26">
        <f ca="1">IF(N796="",0,
IF(Knee_Application="YES",Knee_Width,IF(Knee_Application="NO",0,
IF(OR(Cable_Type="OH",SearchData("Conductor",Cable_Desc)),0,
IF(N796="Steel Drum",Knee_Width,
IF(N796="Plywood Drum",0,
IF(Country="UAE",0,
IF(AND(OR(SearchData("LSHF",Cable_Desc),SearchData("LSZH",Cable_Desc),SearchData("LS0H",Cable_Desc),SearchData("LSOH",Cable_Desc)),D.nom&gt;40),Knee_Width,
IF(AND(Country="Egypt",D.nom&gt;60),Knee_Width,
IF(AND(Country&lt;&gt;"Egypt",D.nom&gt;35),Knee_Width,
0))))))))))</f>
        <v>125</v>
      </c>
      <c r="T796" s="118">
        <f t="shared" ca="1" si="123"/>
        <v>11</v>
      </c>
      <c r="U796" s="118">
        <f t="shared" ca="1" si="124"/>
        <v>3</v>
      </c>
      <c r="V796" s="117">
        <f t="shared" ca="1" si="125"/>
        <v>115.57416717732271</v>
      </c>
      <c r="W796" s="64">
        <f t="shared" ca="1" si="126"/>
        <v>0</v>
      </c>
      <c r="X796" s="64">
        <f t="shared" ca="1" si="129"/>
        <v>1</v>
      </c>
      <c r="Y796" s="64">
        <f t="shared" ca="1" si="127"/>
        <v>0</v>
      </c>
      <c r="AM796" s="156"/>
    </row>
    <row r="797" spans="1:39">
      <c r="A797" s="12">
        <f t="shared" ca="1" si="120"/>
        <v>0</v>
      </c>
      <c r="B797" s="12" t="str">
        <f>IF([1]DRUM!A774="","",[1]DRUM!A774)</f>
        <v>Steel</v>
      </c>
      <c r="C797" s="12">
        <f t="shared" ca="1" si="121"/>
        <v>0</v>
      </c>
      <c r="D797" s="155">
        <f t="shared" ca="1" si="122"/>
        <v>0</v>
      </c>
      <c r="E797" s="26" t="str">
        <f>IF([1]DRUM!B774="","",[1]DRUM!B774)</f>
        <v>STB190002</v>
      </c>
      <c r="F797" s="26">
        <f>IF([1]DRUM!C774="","",[1]DRUM!C774)</f>
        <v>1970</v>
      </c>
      <c r="G797" s="26">
        <f>IF([1]DRUM!D774="","",[1]DRUM!D774)</f>
        <v>1900</v>
      </c>
      <c r="H797" s="26">
        <f>IF([1]DRUM!E774="","",[1]DRUM!E774)</f>
        <v>900</v>
      </c>
      <c r="I797" s="26">
        <f>IF([1]DRUM!F774="","",[1]DRUM!F774)</f>
        <v>1500</v>
      </c>
      <c r="J797" s="26">
        <f>IF([1]DRUM!G774="","",[1]DRUM!G774)</f>
        <v>1700</v>
      </c>
      <c r="K797" s="26">
        <f>IF([1]DRUM!H774="","",[1]DRUM!H774)</f>
        <v>1700</v>
      </c>
      <c r="L797" s="26" t="str">
        <f>IF([1]DRUM!I774="","",[1]DRUM!I774)</f>
        <v/>
      </c>
      <c r="M797" s="26">
        <f>IF([1]DRUM!J774="","",
IF(AND([1]DRUM!K774="Wooden Drum",[1]DRUM!J774&gt;Max_WD_Capacity),Max_WD_Capacity,
[1]DRUM!J774))</f>
        <v>2500</v>
      </c>
      <c r="N797" s="26" t="str">
        <f>IF([1]DRUM!K774="","",[1]DRUM!K774)</f>
        <v>Steel Drum</v>
      </c>
      <c r="O797" s="26">
        <f>IF([1]DRUM!L774="","",[1]DRUM!L774)</f>
        <v>334</v>
      </c>
      <c r="P797" s="26">
        <f>IF([1]DRUM!M774="","",[1]DRUM!M774)</f>
        <v>119</v>
      </c>
      <c r="Q797" s="26">
        <f>IF([1]DRUM!N774="","",[1]DRUM!N774)</f>
        <v>3.2986722862692823</v>
      </c>
      <c r="R797" s="26" t="str">
        <f t="shared" si="128"/>
        <v>Steel</v>
      </c>
      <c r="S797" s="26">
        <f ca="1">IF(N797="",0,
IF(Knee_Application="YES",Knee_Width,IF(Knee_Application="NO",0,
IF(OR(Cable_Type="OH",SearchData("Conductor",Cable_Desc)),0,
IF(N797="Steel Drum",Knee_Width,
IF(N797="Plywood Drum",0,
IF(Country="UAE",0,
IF(AND(OR(SearchData("LSHF",Cable_Desc),SearchData("LSZH",Cable_Desc),SearchData("LS0H",Cable_Desc),SearchData("LSOH",Cable_Desc)),D.nom&gt;40),Knee_Width,
IF(AND(Country="Egypt",D.nom&gt;60),Knee_Width,
IF(AND(Country&lt;&gt;"Egypt",D.nom&gt;35),Knee_Width,
0))))))))))</f>
        <v>125</v>
      </c>
      <c r="T797" s="118">
        <f t="shared" ca="1" si="123"/>
        <v>11</v>
      </c>
      <c r="U797" s="118">
        <f t="shared" ca="1" si="124"/>
        <v>3</v>
      </c>
      <c r="V797" s="117">
        <f t="shared" ca="1" si="125"/>
        <v>131.12505081259221</v>
      </c>
      <c r="W797" s="64">
        <f t="shared" ca="1" si="126"/>
        <v>0</v>
      </c>
      <c r="X797" s="64">
        <f t="shared" ca="1" si="129"/>
        <v>0</v>
      </c>
      <c r="Y797" s="64">
        <f t="shared" ca="1" si="127"/>
        <v>0</v>
      </c>
      <c r="AM797" s="156"/>
    </row>
    <row r="798" spans="1:39">
      <c r="A798" s="12">
        <f t="shared" ca="1" si="120"/>
        <v>0</v>
      </c>
      <c r="B798" s="12" t="str">
        <f>IF([1]DRUM!A775="","",[1]DRUM!A775)</f>
        <v>Steel</v>
      </c>
      <c r="C798" s="12">
        <f t="shared" ca="1" si="121"/>
        <v>0</v>
      </c>
      <c r="D798" s="155">
        <f t="shared" ca="1" si="122"/>
        <v>0</v>
      </c>
      <c r="E798" s="26" t="str">
        <f>IF([1]DRUM!B775="","",[1]DRUM!B775)</f>
        <v>STB190001</v>
      </c>
      <c r="F798" s="26">
        <f>IF([1]DRUM!C775="","",[1]DRUM!C775)</f>
        <v>2060</v>
      </c>
      <c r="G798" s="26">
        <f>IF([1]DRUM!D775="","",[1]DRUM!D775)</f>
        <v>1990</v>
      </c>
      <c r="H798" s="26">
        <f>IF([1]DRUM!E775="","",[1]DRUM!E775)</f>
        <v>1300</v>
      </c>
      <c r="I798" s="26">
        <f>IF([1]DRUM!F775="","",[1]DRUM!F775)</f>
        <v>1500</v>
      </c>
      <c r="J798" s="26">
        <f>IF([1]DRUM!G775="","",[1]DRUM!G775)</f>
        <v>1700</v>
      </c>
      <c r="K798" s="26">
        <f>IF([1]DRUM!H775="","",[1]DRUM!H775)</f>
        <v>1700</v>
      </c>
      <c r="L798" s="26" t="str">
        <f>IF([1]DRUM!I775="","",[1]DRUM!I775)</f>
        <v/>
      </c>
      <c r="M798" s="26">
        <f>IF([1]DRUM!J775="","",
IF(AND([1]DRUM!K775="Wooden Drum",[1]DRUM!J775&gt;Max_WD_Capacity),Max_WD_Capacity,
[1]DRUM!J775))</f>
        <v>5000</v>
      </c>
      <c r="N798" s="26" t="str">
        <f>IF([1]DRUM!K775="","",[1]DRUM!K775)</f>
        <v>Steel Drum</v>
      </c>
      <c r="O798" s="26">
        <f>IF([1]DRUM!L775="","",[1]DRUM!L775)</f>
        <v>395</v>
      </c>
      <c r="P798" s="26">
        <f>IF([1]DRUM!M775="","",[1]DRUM!M775)</f>
        <v>125</v>
      </c>
      <c r="Q798" s="26">
        <f>IF([1]DRUM!N775="","",[1]DRUM!N775)</f>
        <v>2.6743985560928212</v>
      </c>
      <c r="R798" s="26" t="str">
        <f t="shared" si="128"/>
        <v>Steel</v>
      </c>
      <c r="S798" s="26">
        <f ca="1">IF(N798="",0,
IF(Knee_Application="YES",Knee_Width,IF(Knee_Application="NO",0,
IF(OR(Cable_Type="OH",SearchData("Conductor",Cable_Desc)),0,
IF(N798="Steel Drum",Knee_Width,
IF(N798="Plywood Drum",0,
IF(Country="UAE",0,
IF(AND(OR(SearchData("LSHF",Cable_Desc),SearchData("LSZH",Cable_Desc),SearchData("LS0H",Cable_Desc),SearchData("LSOH",Cable_Desc)),D.nom&gt;40),Knee_Width,
IF(AND(Country="Egypt",D.nom&gt;60),Knee_Width,
IF(AND(Country&lt;&gt;"Egypt",D.nom&gt;35),Knee_Width,
0))))))))))</f>
        <v>125</v>
      </c>
      <c r="T798" s="118">
        <f t="shared" ca="1" si="123"/>
        <v>11</v>
      </c>
      <c r="U798" s="118">
        <f t="shared" ca="1" si="124"/>
        <v>1</v>
      </c>
      <c r="V798" s="117">
        <f t="shared" ca="1" si="125"/>
        <v>49.126969279775736</v>
      </c>
      <c r="W798" s="64">
        <f t="shared" ca="1" si="126"/>
        <v>0</v>
      </c>
      <c r="X798" s="64">
        <f t="shared" ca="1" si="129"/>
        <v>1</v>
      </c>
      <c r="Y798" s="64">
        <f t="shared" ca="1" si="127"/>
        <v>0</v>
      </c>
      <c r="AM798" s="156"/>
    </row>
    <row r="799" spans="1:39">
      <c r="A799" s="12">
        <f t="shared" ca="1" si="120"/>
        <v>0</v>
      </c>
      <c r="B799" s="12" t="str">
        <f>IF([1]DRUM!A776="","",[1]DRUM!A776)</f>
        <v>Steel</v>
      </c>
      <c r="C799" s="12">
        <f t="shared" ca="1" si="121"/>
        <v>0</v>
      </c>
      <c r="D799" s="155">
        <f t="shared" ca="1" si="122"/>
        <v>0</v>
      </c>
      <c r="E799" s="26" t="str">
        <f>IF([1]DRUM!B776="","",[1]DRUM!B776)</f>
        <v>STB200003</v>
      </c>
      <c r="F799" s="26">
        <f>IF([1]DRUM!C776="","",[1]DRUM!C776)</f>
        <v>2070</v>
      </c>
      <c r="G799" s="26">
        <f>IF([1]DRUM!D776="","",[1]DRUM!D776)</f>
        <v>2000</v>
      </c>
      <c r="H799" s="26">
        <f>IF([1]DRUM!E776="","",[1]DRUM!E776)</f>
        <v>1200</v>
      </c>
      <c r="I799" s="26">
        <f>IF([1]DRUM!F776="","",[1]DRUM!F776)</f>
        <v>1500</v>
      </c>
      <c r="J799" s="26">
        <f>IF([1]DRUM!G776="","",[1]DRUM!G776)</f>
        <v>1700</v>
      </c>
      <c r="K799" s="26">
        <f>IF([1]DRUM!H776="","",[1]DRUM!H776)</f>
        <v>1700</v>
      </c>
      <c r="L799" s="26" t="str">
        <f>IF([1]DRUM!I776="","",[1]DRUM!I776)</f>
        <v/>
      </c>
      <c r="M799" s="26">
        <f>IF([1]DRUM!J776="","",
IF(AND([1]DRUM!K776="Wooden Drum",[1]DRUM!J776&gt;Max_WD_Capacity),Max_WD_Capacity,
[1]DRUM!J776))</f>
        <v>5000</v>
      </c>
      <c r="N799" s="26" t="str">
        <f>IF([1]DRUM!K776="","",[1]DRUM!K776)</f>
        <v>Steel Drum</v>
      </c>
      <c r="O799" s="26">
        <f>IF([1]DRUM!L776="","",[1]DRUM!L776)</f>
        <v>400</v>
      </c>
      <c r="P799" s="26">
        <f>IF([1]DRUM!M776="","",[1]DRUM!M776)</f>
        <v>126</v>
      </c>
      <c r="Q799" s="26">
        <f>IF([1]DRUM!N776="","",[1]DRUM!N776)</f>
        <v>3.0159289474462012</v>
      </c>
      <c r="R799" s="26" t="str">
        <f t="shared" si="128"/>
        <v>Steel</v>
      </c>
      <c r="S799" s="26">
        <f ca="1">IF(N799="",0,
IF(Knee_Application="YES",Knee_Width,IF(Knee_Application="NO",0,
IF(OR(Cable_Type="OH",SearchData("Conductor",Cable_Desc)),0,
IF(N799="Steel Drum",Knee_Width,
IF(N799="Plywood Drum",0,
IF(Country="UAE",0,
IF(AND(OR(SearchData("LSHF",Cable_Desc),SearchData("LSZH",Cable_Desc),SearchData("LS0H",Cable_Desc),SearchData("LSOH",Cable_Desc)),D.nom&gt;40),Knee_Width,
IF(AND(Country="Egypt",D.nom&gt;60),Knee_Width,
IF(AND(Country&lt;&gt;"Egypt",D.nom&gt;35),Knee_Width,
0))))))))))</f>
        <v>125</v>
      </c>
      <c r="T799" s="118">
        <f t="shared" ca="1" si="123"/>
        <v>11</v>
      </c>
      <c r="U799" s="118">
        <f t="shared" ca="1" si="124"/>
        <v>2</v>
      </c>
      <c r="V799" s="117">
        <f t="shared" ca="1" si="125"/>
        <v>99.746823388537365</v>
      </c>
      <c r="W799" s="64">
        <f t="shared" ca="1" si="126"/>
        <v>0</v>
      </c>
      <c r="X799" s="64">
        <f t="shared" ca="1" si="129"/>
        <v>1</v>
      </c>
      <c r="Y799" s="64">
        <f t="shared" ca="1" si="127"/>
        <v>0</v>
      </c>
      <c r="AM799" s="156"/>
    </row>
    <row r="800" spans="1:39">
      <c r="A800" s="12">
        <f t="shared" ca="1" si="120"/>
        <v>0</v>
      </c>
      <c r="B800" s="12" t="str">
        <f>IF([1]DRUM!A777="","",[1]DRUM!A777)</f>
        <v>Steel</v>
      </c>
      <c r="C800" s="12">
        <f t="shared" ca="1" si="121"/>
        <v>0</v>
      </c>
      <c r="D800" s="155">
        <f t="shared" ca="1" si="122"/>
        <v>0</v>
      </c>
      <c r="E800" s="26" t="str">
        <f>IF([1]DRUM!B777="","",[1]DRUM!B777)</f>
        <v>STB200007</v>
      </c>
      <c r="F800" s="26">
        <f>IF([1]DRUM!C777="","",[1]DRUM!C777)</f>
        <v>2070</v>
      </c>
      <c r="G800" s="26">
        <f>IF([1]DRUM!D777="","",[1]DRUM!D777)</f>
        <v>2000</v>
      </c>
      <c r="H800" s="26">
        <f>IF([1]DRUM!E777="","",[1]DRUM!E777)</f>
        <v>800</v>
      </c>
      <c r="I800" s="26">
        <f>IF([1]DRUM!F777="","",[1]DRUM!F777)</f>
        <v>1500</v>
      </c>
      <c r="J800" s="26">
        <f>IF([1]DRUM!G777="","",[1]DRUM!G777)</f>
        <v>1700</v>
      </c>
      <c r="K800" s="26">
        <f>IF([1]DRUM!H777="","",[1]DRUM!H777)</f>
        <v>1700</v>
      </c>
      <c r="L800" s="26" t="str">
        <f>IF([1]DRUM!I777="","",[1]DRUM!I777)</f>
        <v/>
      </c>
      <c r="M800" s="26">
        <f>IF([1]DRUM!J777="","",
IF(AND([1]DRUM!K777="Wooden Drum",[1]DRUM!J777&gt;Max_WD_Capacity),Max_WD_Capacity,
[1]DRUM!J777))</f>
        <v>5000</v>
      </c>
      <c r="N800" s="26" t="str">
        <f>IF([1]DRUM!K777="","",[1]DRUM!K777)</f>
        <v>Steel Drum</v>
      </c>
      <c r="O800" s="26">
        <f>IF([1]DRUM!L777="","",[1]DRUM!L777)</f>
        <v>328</v>
      </c>
      <c r="P800" s="26">
        <f>IF([1]DRUM!M777="","",[1]DRUM!M777)</f>
        <v>126</v>
      </c>
      <c r="Q800" s="26">
        <f>IF([1]DRUM!N777="","",[1]DRUM!N777)</f>
        <v>3.9584067435231396</v>
      </c>
      <c r="R800" s="26" t="str">
        <f t="shared" si="128"/>
        <v>Steel</v>
      </c>
      <c r="S800" s="26">
        <f ca="1">IF(N800="",0,
IF(Knee_Application="YES",Knee_Width,IF(Knee_Application="NO",0,
IF(OR(Cable_Type="OH",SearchData("Conductor",Cable_Desc)),0,
IF(N800="Steel Drum",Knee_Width,
IF(N800="Plywood Drum",0,
IF(Country="UAE",0,
IF(AND(OR(SearchData("LSHF",Cable_Desc),SearchData("LSZH",Cable_Desc),SearchData("LS0H",Cable_Desc),SearchData("LSOH",Cable_Desc)),D.nom&gt;40),Knee_Width,
IF(AND(Country="Egypt",D.nom&gt;60),Knee_Width,
IF(AND(Country&lt;&gt;"Egypt",D.nom&gt;35),Knee_Width,
0))))))))))</f>
        <v>125</v>
      </c>
      <c r="T800" s="118">
        <f t="shared" ca="1" si="123"/>
        <v>11</v>
      </c>
      <c r="U800" s="118">
        <f t="shared" ca="1" si="124"/>
        <v>3</v>
      </c>
      <c r="V800" s="117">
        <f t="shared" ca="1" si="125"/>
        <v>120.75779505574589</v>
      </c>
      <c r="W800" s="64">
        <f t="shared" ca="1" si="126"/>
        <v>0</v>
      </c>
      <c r="X800" s="64">
        <f t="shared" ca="1" si="129"/>
        <v>1</v>
      </c>
      <c r="Y800" s="64">
        <f t="shared" ca="1" si="127"/>
        <v>0</v>
      </c>
      <c r="AM800" s="156"/>
    </row>
    <row r="801" spans="1:39">
      <c r="A801" s="12">
        <f t="shared" ca="1" si="120"/>
        <v>0</v>
      </c>
      <c r="B801" s="12" t="str">
        <f>IF([1]DRUM!A778="","",[1]DRUM!A778)</f>
        <v>Steel</v>
      </c>
      <c r="C801" s="12">
        <f t="shared" ca="1" si="121"/>
        <v>0</v>
      </c>
      <c r="D801" s="155">
        <f t="shared" ca="1" si="122"/>
        <v>0</v>
      </c>
      <c r="E801" s="26" t="str">
        <f>IF([1]DRUM!B778="","",[1]DRUM!B778)</f>
        <v>STB200004</v>
      </c>
      <c r="F801" s="26">
        <f>IF([1]DRUM!C778="","",[1]DRUM!C778)</f>
        <v>2070</v>
      </c>
      <c r="G801" s="26">
        <f>IF([1]DRUM!D778="","",[1]DRUM!D778)</f>
        <v>2000</v>
      </c>
      <c r="H801" s="26">
        <f>IF([1]DRUM!E778="","",[1]DRUM!E778)</f>
        <v>1000</v>
      </c>
      <c r="I801" s="26">
        <f>IF([1]DRUM!F778="","",[1]DRUM!F778)</f>
        <v>1500</v>
      </c>
      <c r="J801" s="26">
        <f>IF([1]DRUM!G778="","",[1]DRUM!G778)</f>
        <v>1700</v>
      </c>
      <c r="K801" s="26">
        <f>IF([1]DRUM!H778="","",[1]DRUM!H778)</f>
        <v>1700</v>
      </c>
      <c r="L801" s="26" t="str">
        <f>IF([1]DRUM!I778="","",[1]DRUM!I778)</f>
        <v/>
      </c>
      <c r="M801" s="26">
        <f>IF([1]DRUM!J778="","",
IF(AND([1]DRUM!K778="Wooden Drum",[1]DRUM!J778&gt;Max_WD_Capacity),Max_WD_Capacity,
[1]DRUM!J778))</f>
        <v>6000</v>
      </c>
      <c r="N801" s="26" t="str">
        <f>IF([1]DRUM!K778="","",[1]DRUM!K778)</f>
        <v>Steel Drum</v>
      </c>
      <c r="O801" s="26">
        <f>IF([1]DRUM!L778="","",[1]DRUM!L778)</f>
        <v>421</v>
      </c>
      <c r="P801" s="26">
        <f>IF([1]DRUM!M778="","",[1]DRUM!M778)</f>
        <v>126</v>
      </c>
      <c r="Q801" s="26">
        <f>IF([1]DRUM!N778="","",[1]DRUM!N778)</f>
        <v>3.5342917352885173</v>
      </c>
      <c r="R801" s="26" t="str">
        <f t="shared" si="128"/>
        <v>Steel</v>
      </c>
      <c r="S801" s="26">
        <f ca="1">IF(N801="",0,
IF(Knee_Application="YES",Knee_Width,IF(Knee_Application="NO",0,
IF(OR(Cable_Type="OH",SearchData("Conductor",Cable_Desc)),0,
IF(N801="Steel Drum",Knee_Width,
IF(N801="Plywood Drum",0,
IF(Country="UAE",0,
IF(AND(OR(SearchData("LSHF",Cable_Desc),SearchData("LSZH",Cable_Desc),SearchData("LS0H",Cable_Desc),SearchData("LSOH",Cable_Desc)),D.nom&gt;40),Knee_Width,
IF(AND(Country="Egypt",D.nom&gt;60),Knee_Width,
IF(AND(Country&lt;&gt;"Egypt",D.nom&gt;35),Knee_Width,
0))))))))))</f>
        <v>125</v>
      </c>
      <c r="T801" s="118">
        <f t="shared" ca="1" si="123"/>
        <v>11</v>
      </c>
      <c r="U801" s="118">
        <f t="shared" ca="1" si="124"/>
        <v>3</v>
      </c>
      <c r="V801" s="117">
        <f t="shared" ca="1" si="125"/>
        <v>141.49230656943851</v>
      </c>
      <c r="W801" s="64">
        <f t="shared" ca="1" si="126"/>
        <v>0</v>
      </c>
      <c r="X801" s="64">
        <f t="shared" ca="1" si="129"/>
        <v>1</v>
      </c>
      <c r="Y801" s="64">
        <f t="shared" ca="1" si="127"/>
        <v>0</v>
      </c>
      <c r="AM801" s="156"/>
    </row>
    <row r="802" spans="1:39">
      <c r="A802" s="12">
        <f t="shared" ca="1" si="120"/>
        <v>0</v>
      </c>
      <c r="B802" s="12" t="str">
        <f>IF([1]DRUM!A779="","",[1]DRUM!A779)</f>
        <v>Steel</v>
      </c>
      <c r="C802" s="12">
        <f t="shared" ca="1" si="121"/>
        <v>0</v>
      </c>
      <c r="D802" s="155">
        <f t="shared" ca="1" si="122"/>
        <v>0</v>
      </c>
      <c r="E802" s="26" t="str">
        <f>IF([1]DRUM!B779="","",[1]DRUM!B779)</f>
        <v>STB200002</v>
      </c>
      <c r="F802" s="26">
        <f>IF([1]DRUM!C779="","",[1]DRUM!C779)</f>
        <v>2070</v>
      </c>
      <c r="G802" s="26">
        <f>IF([1]DRUM!D779="","",[1]DRUM!D779)</f>
        <v>2000</v>
      </c>
      <c r="H802" s="26">
        <f>IF([1]DRUM!E779="","",[1]DRUM!E779)</f>
        <v>1000</v>
      </c>
      <c r="I802" s="26">
        <f>IF([1]DRUM!F779="","",[1]DRUM!F779)</f>
        <v>1500</v>
      </c>
      <c r="J802" s="26">
        <f>IF([1]DRUM!G779="","",[1]DRUM!G779)</f>
        <v>1700</v>
      </c>
      <c r="K802" s="26">
        <f>IF([1]DRUM!H779="","",[1]DRUM!H779)</f>
        <v>1700</v>
      </c>
      <c r="L802" s="26" t="str">
        <f>IF([1]DRUM!I779="","",[1]DRUM!I779)</f>
        <v/>
      </c>
      <c r="M802" s="26">
        <f>IF([1]DRUM!J779="","",
IF(AND([1]DRUM!K779="Wooden Drum",[1]DRUM!J779&gt;Max_WD_Capacity),Max_WD_Capacity,
[1]DRUM!J779))</f>
        <v>8000</v>
      </c>
      <c r="N802" s="26" t="str">
        <f>IF([1]DRUM!K779="","",[1]DRUM!K779)</f>
        <v>Steel Drum</v>
      </c>
      <c r="O802" s="26">
        <f>IF([1]DRUM!L779="","",[1]DRUM!L779)</f>
        <v>420</v>
      </c>
      <c r="P802" s="26">
        <f>IF([1]DRUM!M779="","",[1]DRUM!M779)</f>
        <v>126</v>
      </c>
      <c r="Q802" s="26">
        <f>IF([1]DRUM!N779="","",[1]DRUM!N779)</f>
        <v>3.5342917352885173</v>
      </c>
      <c r="R802" s="26" t="str">
        <f t="shared" si="128"/>
        <v>Steel</v>
      </c>
      <c r="S802" s="26">
        <f ca="1">IF(N802="",0,
IF(Knee_Application="YES",Knee_Width,IF(Knee_Application="NO",0,
IF(OR(Cable_Type="OH",SearchData("Conductor",Cable_Desc)),0,
IF(N802="Steel Drum",Knee_Width,
IF(N802="Plywood Drum",0,
IF(Country="UAE",0,
IF(AND(OR(SearchData("LSHF",Cable_Desc),SearchData("LSZH",Cable_Desc),SearchData("LS0H",Cable_Desc),SearchData("LSOH",Cable_Desc)),D.nom&gt;40),Knee_Width,
IF(AND(Country="Egypt",D.nom&gt;60),Knee_Width,
IF(AND(Country&lt;&gt;"Egypt",D.nom&gt;35),Knee_Width,
0))))))))))</f>
        <v>125</v>
      </c>
      <c r="T802" s="118">
        <f t="shared" ca="1" si="123"/>
        <v>11</v>
      </c>
      <c r="U802" s="118">
        <f t="shared" ca="1" si="124"/>
        <v>3</v>
      </c>
      <c r="V802" s="117">
        <f t="shared" ca="1" si="125"/>
        <v>141.49230656943851</v>
      </c>
      <c r="W802" s="64">
        <f t="shared" ca="1" si="126"/>
        <v>0</v>
      </c>
      <c r="X802" s="64">
        <f t="shared" ca="1" si="129"/>
        <v>1</v>
      </c>
      <c r="Y802" s="64">
        <f t="shared" ca="1" si="127"/>
        <v>0</v>
      </c>
      <c r="AM802" s="156"/>
    </row>
    <row r="803" spans="1:39">
      <c r="A803" s="12">
        <f t="shared" ca="1" si="120"/>
        <v>0</v>
      </c>
      <c r="B803" s="12" t="str">
        <f>IF([1]DRUM!A780="","",[1]DRUM!A780)</f>
        <v>Steel</v>
      </c>
      <c r="C803" s="12">
        <f t="shared" ca="1" si="121"/>
        <v>0</v>
      </c>
      <c r="D803" s="155">
        <f t="shared" ca="1" si="122"/>
        <v>0</v>
      </c>
      <c r="E803" s="26" t="str">
        <f>IF([1]DRUM!B780="","",[1]DRUM!B780)</f>
        <v>STB200008</v>
      </c>
      <c r="F803" s="26">
        <f>IF([1]DRUM!C780="","",[1]DRUM!C780)</f>
        <v>2070</v>
      </c>
      <c r="G803" s="26">
        <f>IF([1]DRUM!D780="","",[1]DRUM!D780)</f>
        <v>2000</v>
      </c>
      <c r="H803" s="26">
        <f>IF([1]DRUM!E780="","",[1]DRUM!E780)</f>
        <v>800</v>
      </c>
      <c r="I803" s="26">
        <f>IF([1]DRUM!F780="","",[1]DRUM!F780)</f>
        <v>1500</v>
      </c>
      <c r="J803" s="26">
        <f>IF([1]DRUM!G780="","",[1]DRUM!G780)</f>
        <v>1700</v>
      </c>
      <c r="K803" s="26">
        <f>IF([1]DRUM!H780="","",[1]DRUM!H780)</f>
        <v>1700</v>
      </c>
      <c r="L803" s="26" t="str">
        <f>IF([1]DRUM!I780="","",[1]DRUM!I780)</f>
        <v/>
      </c>
      <c r="M803" s="26">
        <f>IF([1]DRUM!J780="","",
IF(AND([1]DRUM!K780="Wooden Drum",[1]DRUM!J780&gt;Max_WD_Capacity),Max_WD_Capacity,
[1]DRUM!J780))</f>
        <v>8000</v>
      </c>
      <c r="N803" s="26" t="str">
        <f>IF([1]DRUM!K780="","",[1]DRUM!K780)</f>
        <v>Steel Drum</v>
      </c>
      <c r="O803" s="26">
        <f>IF([1]DRUM!L780="","",[1]DRUM!L780)</f>
        <v>396</v>
      </c>
      <c r="P803" s="26">
        <f>IF([1]DRUM!M780="","",[1]DRUM!M780)</f>
        <v>126</v>
      </c>
      <c r="Q803" s="26">
        <f>IF([1]DRUM!N780="","",[1]DRUM!N780)</f>
        <v>3.9584067435231396</v>
      </c>
      <c r="R803" s="26" t="str">
        <f t="shared" si="128"/>
        <v>Steel</v>
      </c>
      <c r="S803" s="26">
        <f ca="1">IF(N803="",0,
IF(Knee_Application="YES",Knee_Width,IF(Knee_Application="NO",0,
IF(OR(Cable_Type="OH",SearchData("Conductor",Cable_Desc)),0,
IF(N803="Steel Drum",Knee_Width,
IF(N803="Plywood Drum",0,
IF(Country="UAE",0,
IF(AND(OR(SearchData("LSHF",Cable_Desc),SearchData("LSZH",Cable_Desc),SearchData("LS0H",Cable_Desc),SearchData("LSOH",Cable_Desc)),D.nom&gt;40),Knee_Width,
IF(AND(Country="Egypt",D.nom&gt;60),Knee_Width,
IF(AND(Country&lt;&gt;"Egypt",D.nom&gt;35),Knee_Width,
0))))))))))</f>
        <v>125</v>
      </c>
      <c r="T803" s="118">
        <f t="shared" ca="1" si="123"/>
        <v>11</v>
      </c>
      <c r="U803" s="118">
        <f t="shared" ca="1" si="124"/>
        <v>3</v>
      </c>
      <c r="V803" s="117">
        <f t="shared" ca="1" si="125"/>
        <v>120.75779505574589</v>
      </c>
      <c r="W803" s="64">
        <f t="shared" ca="1" si="126"/>
        <v>0</v>
      </c>
      <c r="X803" s="64">
        <f t="shared" ca="1" si="129"/>
        <v>1</v>
      </c>
      <c r="Y803" s="64">
        <f t="shared" ca="1" si="127"/>
        <v>0</v>
      </c>
      <c r="AM803" s="156"/>
    </row>
    <row r="804" spans="1:39">
      <c r="A804" s="12">
        <f t="shared" ca="1" si="120"/>
        <v>0</v>
      </c>
      <c r="B804" s="12" t="str">
        <f>IF([1]DRUM!A781="","",[1]DRUM!A781)</f>
        <v>Steel</v>
      </c>
      <c r="C804" s="12">
        <f t="shared" ca="1" si="121"/>
        <v>0</v>
      </c>
      <c r="D804" s="155">
        <f t="shared" ca="1" si="122"/>
        <v>0</v>
      </c>
      <c r="E804" s="26" t="str">
        <f>IF([1]DRUM!B781="","",[1]DRUM!B781)</f>
        <v>STB210008</v>
      </c>
      <c r="F804" s="26">
        <f>IF([1]DRUM!C781="","",[1]DRUM!C781)</f>
        <v>2170</v>
      </c>
      <c r="G804" s="26">
        <f>IF([1]DRUM!D781="","",[1]DRUM!D781)</f>
        <v>2100</v>
      </c>
      <c r="H804" s="26">
        <f>IF([1]DRUM!E781="","",[1]DRUM!E781)</f>
        <v>1500</v>
      </c>
      <c r="I804" s="26">
        <f>IF([1]DRUM!F781="","",[1]DRUM!F781)</f>
        <v>1500</v>
      </c>
      <c r="J804" s="26">
        <f>IF([1]DRUM!G781="","",[1]DRUM!G781)</f>
        <v>1700</v>
      </c>
      <c r="K804" s="26">
        <f>IF([1]DRUM!H781="","",[1]DRUM!H781)</f>
        <v>1700</v>
      </c>
      <c r="L804" s="26" t="str">
        <f>IF([1]DRUM!I781="","",[1]DRUM!I781)</f>
        <v/>
      </c>
      <c r="M804" s="26">
        <f>IF([1]DRUM!J781="","",
IF(AND([1]DRUM!K781="Wooden Drum",[1]DRUM!J781&gt;Max_WD_Capacity),Max_WD_Capacity,
[1]DRUM!J781))</f>
        <v>4000</v>
      </c>
      <c r="N804" s="26" t="str">
        <f>IF([1]DRUM!K781="","",[1]DRUM!K781)</f>
        <v>Steel Drum</v>
      </c>
      <c r="O804" s="26">
        <f>IF([1]DRUM!L781="","",[1]DRUM!L781)</f>
        <v>408</v>
      </c>
      <c r="P804" s="26">
        <f>IF([1]DRUM!M781="","",[1]DRUM!M781)</f>
        <v>132</v>
      </c>
      <c r="Q804" s="26">
        <f>IF([1]DRUM!N781="","",[1]DRUM!N781)</f>
        <v>2.5446900494077327</v>
      </c>
      <c r="R804" s="26" t="str">
        <f t="shared" si="128"/>
        <v>Steel</v>
      </c>
      <c r="S804" s="26">
        <f ca="1">IF(N804="",0,
IF(Knee_Application="YES",Knee_Width,IF(Knee_Application="NO",0,
IF(OR(Cable_Type="OH",SearchData("Conductor",Cable_Desc)),0,
IF(N804="Steel Drum",Knee_Width,
IF(N804="Plywood Drum",0,
IF(Country="UAE",0,
IF(AND(OR(SearchData("LSHF",Cable_Desc),SearchData("LSZH",Cable_Desc),SearchData("LS0H",Cable_Desc),SearchData("LSOH",Cable_Desc)),D.nom&gt;40),Knee_Width,
IF(AND(Country="Egypt",D.nom&gt;60),Knee_Width,
IF(AND(Country&lt;&gt;"Egypt",D.nom&gt;35),Knee_Width,
0))))))))))</f>
        <v>125</v>
      </c>
      <c r="T804" s="118">
        <f t="shared" ca="1" si="123"/>
        <v>11</v>
      </c>
      <c r="U804" s="118">
        <f t="shared" ca="1" si="124"/>
        <v>1</v>
      </c>
      <c r="V804" s="117">
        <f t="shared" ca="1" si="125"/>
        <v>56.038473117673284</v>
      </c>
      <c r="W804" s="64">
        <f t="shared" ca="1" si="126"/>
        <v>1</v>
      </c>
      <c r="X804" s="64">
        <f t="shared" ca="1" si="129"/>
        <v>1</v>
      </c>
      <c r="Y804" s="64">
        <f t="shared" ca="1" si="127"/>
        <v>0</v>
      </c>
      <c r="AM804" s="156"/>
    </row>
    <row r="805" spans="1:39">
      <c r="A805" s="12">
        <f t="shared" ca="1" si="120"/>
        <v>0</v>
      </c>
      <c r="B805" s="12" t="str">
        <f>IF([1]DRUM!A782="","",[1]DRUM!A782)</f>
        <v>Steel</v>
      </c>
      <c r="C805" s="12">
        <f t="shared" ca="1" si="121"/>
        <v>0</v>
      </c>
      <c r="D805" s="155">
        <f t="shared" ca="1" si="122"/>
        <v>0</v>
      </c>
      <c r="E805" s="26" t="str">
        <f>IF([1]DRUM!B782="","",[1]DRUM!B782)</f>
        <v>STB210007</v>
      </c>
      <c r="F805" s="26">
        <f>IF([1]DRUM!C782="","",[1]DRUM!C782)</f>
        <v>2170</v>
      </c>
      <c r="G805" s="26">
        <f>IF([1]DRUM!D782="","",[1]DRUM!D782)</f>
        <v>2100</v>
      </c>
      <c r="H805" s="26">
        <f>IF([1]DRUM!E782="","",[1]DRUM!E782)</f>
        <v>1200</v>
      </c>
      <c r="I805" s="26">
        <f>IF([1]DRUM!F782="","",[1]DRUM!F782)</f>
        <v>1500</v>
      </c>
      <c r="J805" s="26">
        <f>IF([1]DRUM!G782="","",[1]DRUM!G782)</f>
        <v>1700</v>
      </c>
      <c r="K805" s="26">
        <f>IF([1]DRUM!H782="","",[1]DRUM!H782)</f>
        <v>1700</v>
      </c>
      <c r="L805" s="26" t="str">
        <f>IF([1]DRUM!I782="","",[1]DRUM!I782)</f>
        <v/>
      </c>
      <c r="M805" s="26">
        <f>IF([1]DRUM!J782="","",
IF(AND([1]DRUM!K782="Wooden Drum",[1]DRUM!J782&gt;Max_WD_Capacity),Max_WD_Capacity,
[1]DRUM!J782))</f>
        <v>4000</v>
      </c>
      <c r="N805" s="26" t="str">
        <f>IF([1]DRUM!K782="","",[1]DRUM!K782)</f>
        <v>Steel Drum</v>
      </c>
      <c r="O805" s="26">
        <f>IF([1]DRUM!L782="","",[1]DRUM!L782)</f>
        <v>387</v>
      </c>
      <c r="P805" s="26">
        <f>IF([1]DRUM!M782="","",[1]DRUM!M782)</f>
        <v>132</v>
      </c>
      <c r="Q805" s="26">
        <f>IF([1]DRUM!N782="","",[1]DRUM!N782)</f>
        <v>3.4989488179356316</v>
      </c>
      <c r="R805" s="26" t="str">
        <f t="shared" si="128"/>
        <v>Steel</v>
      </c>
      <c r="S805" s="26">
        <f ca="1">IF(N805="",0,
IF(Knee_Application="YES",Knee_Width,IF(Knee_Application="NO",0,
IF(OR(Cable_Type="OH",SearchData("Conductor",Cable_Desc)),0,
IF(N805="Steel Drum",Knee_Width,
IF(N805="Plywood Drum",0,
IF(Country="UAE",0,
IF(AND(OR(SearchData("LSHF",Cable_Desc),SearchData("LSZH",Cable_Desc),SearchData("LS0H",Cable_Desc),SearchData("LSOH",Cable_Desc)),D.nom&gt;40),Knee_Width,
IF(AND(Country="Egypt",D.nom&gt;60),Knee_Width,
IF(AND(Country&lt;&gt;"Egypt",D.nom&gt;35),Knee_Width,
0))))))))))</f>
        <v>125</v>
      </c>
      <c r="T805" s="118">
        <f t="shared" ca="1" si="123"/>
        <v>11</v>
      </c>
      <c r="U805" s="118">
        <f t="shared" ca="1" si="124"/>
        <v>2</v>
      </c>
      <c r="V805" s="117">
        <f t="shared" ca="1" si="125"/>
        <v>99.746823388537365</v>
      </c>
      <c r="W805" s="64">
        <f t="shared" ca="1" si="126"/>
        <v>0</v>
      </c>
      <c r="X805" s="64">
        <f t="shared" ca="1" si="129"/>
        <v>1</v>
      </c>
      <c r="Y805" s="64">
        <f t="shared" ca="1" si="127"/>
        <v>0</v>
      </c>
      <c r="AM805" s="156"/>
    </row>
    <row r="806" spans="1:39">
      <c r="A806" s="12">
        <f t="shared" ca="1" si="120"/>
        <v>0</v>
      </c>
      <c r="B806" s="12" t="str">
        <f>IF([1]DRUM!A783="","",[1]DRUM!A783)</f>
        <v>Steel</v>
      </c>
      <c r="C806" s="12">
        <f t="shared" ca="1" si="121"/>
        <v>0</v>
      </c>
      <c r="D806" s="155">
        <f t="shared" ca="1" si="122"/>
        <v>0</v>
      </c>
      <c r="E806" s="26" t="str">
        <f>IF([1]DRUM!B783="","",[1]DRUM!B783)</f>
        <v>STB210017</v>
      </c>
      <c r="F806" s="26">
        <f>IF([1]DRUM!C783="","",[1]DRUM!C783)</f>
        <v>2170</v>
      </c>
      <c r="G806" s="26">
        <f>IF([1]DRUM!D783="","",[1]DRUM!D783)</f>
        <v>2100</v>
      </c>
      <c r="H806" s="26">
        <f>IF([1]DRUM!E783="","",[1]DRUM!E783)</f>
        <v>1400</v>
      </c>
      <c r="I806" s="26">
        <f>IF([1]DRUM!F783="","",[1]DRUM!F783)</f>
        <v>1780</v>
      </c>
      <c r="J806" s="26">
        <f>IF([1]DRUM!G783="","",[1]DRUM!G783)</f>
        <v>1900</v>
      </c>
      <c r="K806" s="26">
        <f>IF([1]DRUM!H783="","",[1]DRUM!H783)</f>
        <v>2100</v>
      </c>
      <c r="L806" s="26" t="str">
        <f>IF([1]DRUM!I783="","",[1]DRUM!I783)</f>
        <v/>
      </c>
      <c r="M806" s="26">
        <f>IF([1]DRUM!J783="","",
IF(AND([1]DRUM!K783="Wooden Drum",[1]DRUM!J783&gt;Max_WD_Capacity),Max_WD_Capacity,
[1]DRUM!J783))</f>
        <v>5000</v>
      </c>
      <c r="N806" s="26" t="str">
        <f>IF([1]DRUM!K783="","",[1]DRUM!K783)</f>
        <v>Steel Drum</v>
      </c>
      <c r="O806" s="26">
        <f>IF([1]DRUM!L783="","",[1]DRUM!L783)</f>
        <v>482</v>
      </c>
      <c r="P806" s="26">
        <f>IF([1]DRUM!M783="","",[1]DRUM!M783)</f>
        <v>155</v>
      </c>
      <c r="Q806" s="26">
        <f>IF([1]DRUM!N783="","",[1]DRUM!N783)</f>
        <v>3.4251213905762721</v>
      </c>
      <c r="R806" s="26" t="str">
        <f t="shared" si="128"/>
        <v>Steel</v>
      </c>
      <c r="S806" s="26">
        <f ca="1">IF(N806="",0,
IF(Knee_Application="YES",Knee_Width,IF(Knee_Application="NO",0,
IF(OR(Cable_Type="OH",SearchData("Conductor",Cable_Desc)),0,
IF(N806="Steel Drum",Knee_Width,
IF(N806="Plywood Drum",0,
IF(Country="UAE",0,
IF(AND(OR(SearchData("LSHF",Cable_Desc),SearchData("LSZH",Cable_Desc),SearchData("LS0H",Cable_Desc),SearchData("LSOH",Cable_Desc)),D.nom&gt;40),Knee_Width,
IF(AND(Country="Egypt",D.nom&gt;60),Knee_Width,
IF(AND(Country&lt;&gt;"Egypt",D.nom&gt;35),Knee_Width,
0))))))))))</f>
        <v>125</v>
      </c>
      <c r="T806" s="118">
        <f t="shared" ca="1" si="123"/>
        <v>13</v>
      </c>
      <c r="U806" s="118">
        <f t="shared" ca="1" si="124"/>
        <v>1</v>
      </c>
      <c r="V806" s="117">
        <f t="shared" ca="1" si="125"/>
        <v>62.143215962128984</v>
      </c>
      <c r="W806" s="64">
        <f t="shared" ca="1" si="126"/>
        <v>0</v>
      </c>
      <c r="X806" s="64">
        <f t="shared" ca="1" si="129"/>
        <v>1</v>
      </c>
      <c r="Y806" s="64">
        <f t="shared" ca="1" si="127"/>
        <v>0</v>
      </c>
      <c r="AM806" s="156"/>
    </row>
    <row r="807" spans="1:39">
      <c r="A807" s="12">
        <f t="shared" ca="1" si="120"/>
        <v>0</v>
      </c>
      <c r="B807" s="12" t="str">
        <f>IF([1]DRUM!A784="","",[1]DRUM!A784)</f>
        <v>Steel</v>
      </c>
      <c r="C807" s="12">
        <f t="shared" ca="1" si="121"/>
        <v>0</v>
      </c>
      <c r="D807" s="155">
        <f t="shared" ca="1" si="122"/>
        <v>0</v>
      </c>
      <c r="E807" s="26" t="str">
        <f>IF([1]DRUM!B784="","",[1]DRUM!B784)</f>
        <v>STB210021</v>
      </c>
      <c r="F807" s="26">
        <f>IF([1]DRUM!C784="","",[1]DRUM!C784)</f>
        <v>2170</v>
      </c>
      <c r="G807" s="26">
        <f>IF([1]DRUM!D784="","",[1]DRUM!D784)</f>
        <v>2100</v>
      </c>
      <c r="H807" s="26">
        <f>IF([1]DRUM!E784="","",[1]DRUM!E784)</f>
        <v>1200</v>
      </c>
      <c r="I807" s="26">
        <f>IF([1]DRUM!F784="","",[1]DRUM!F784)</f>
        <v>1780</v>
      </c>
      <c r="J807" s="26">
        <f>IF([1]DRUM!G784="","",[1]DRUM!G784)</f>
        <v>1900</v>
      </c>
      <c r="K807" s="26">
        <f>IF([1]DRUM!H784="","",[1]DRUM!H784)</f>
        <v>2100</v>
      </c>
      <c r="L807" s="26" t="str">
        <f>IF([1]DRUM!I784="","",[1]DRUM!I784)</f>
        <v/>
      </c>
      <c r="M807" s="26">
        <f>IF([1]DRUM!J784="","",
IF(AND([1]DRUM!K784="Wooden Drum",[1]DRUM!J784&gt;Max_WD_Capacity),Max_WD_Capacity,
[1]DRUM!J784))</f>
        <v>5000</v>
      </c>
      <c r="N807" s="26" t="str">
        <f>IF([1]DRUM!K784="","",[1]DRUM!K784)</f>
        <v>Steel Drum</v>
      </c>
      <c r="O807" s="26">
        <f>IF([1]DRUM!L784="","",[1]DRUM!L784)</f>
        <v>464</v>
      </c>
      <c r="P807" s="26">
        <f>IF([1]DRUM!M784="","",[1]DRUM!M784)</f>
        <v>155</v>
      </c>
      <c r="Q807" s="26">
        <f>IF([1]DRUM!N784="","",[1]DRUM!N784)</f>
        <v>4.1520859306169493</v>
      </c>
      <c r="R807" s="26" t="str">
        <f t="shared" si="128"/>
        <v>Steel</v>
      </c>
      <c r="S807" s="26">
        <f ca="1">IF(N807="",0,
IF(Knee_Application="YES",Knee_Width,IF(Knee_Application="NO",0,
IF(OR(Cable_Type="OH",SearchData("Conductor",Cable_Desc)),0,
IF(N807="Steel Drum",Knee_Width,
IF(N807="Plywood Drum",0,
IF(Country="UAE",0,
IF(AND(OR(SearchData("LSHF",Cable_Desc),SearchData("LSZH",Cable_Desc),SearchData("LS0H",Cable_Desc),SearchData("LSOH",Cable_Desc)),D.nom&gt;40),Knee_Width,
IF(AND(Country="Egypt",D.nom&gt;60),Knee_Width,
IF(AND(Country&lt;&gt;"Egypt",D.nom&gt;35),Knee_Width,
0))))))))))</f>
        <v>125</v>
      </c>
      <c r="T807" s="118">
        <f t="shared" ca="1" si="123"/>
        <v>13</v>
      </c>
      <c r="U807" s="118">
        <f t="shared" ca="1" si="124"/>
        <v>2</v>
      </c>
      <c r="V807" s="117">
        <f t="shared" ca="1" si="125"/>
        <v>117.88260945918054</v>
      </c>
      <c r="W807" s="64">
        <f t="shared" ca="1" si="126"/>
        <v>0</v>
      </c>
      <c r="X807" s="64">
        <f t="shared" ca="1" si="129"/>
        <v>1</v>
      </c>
      <c r="Y807" s="64">
        <f t="shared" ca="1" si="127"/>
        <v>0</v>
      </c>
      <c r="AM807" s="156"/>
    </row>
    <row r="808" spans="1:39">
      <c r="A808" s="12">
        <f t="shared" ca="1" si="120"/>
        <v>0</v>
      </c>
      <c r="B808" s="12" t="str">
        <f>IF([1]DRUM!A785="","",[1]DRUM!A785)</f>
        <v>Steel</v>
      </c>
      <c r="C808" s="12">
        <f t="shared" ca="1" si="121"/>
        <v>0</v>
      </c>
      <c r="D808" s="155">
        <f t="shared" ca="1" si="122"/>
        <v>0</v>
      </c>
      <c r="E808" s="26" t="str">
        <f>IF([1]DRUM!B785="","",[1]DRUM!B785)</f>
        <v>STB210018</v>
      </c>
      <c r="F808" s="26">
        <f>IF([1]DRUM!C785="","",[1]DRUM!C785)</f>
        <v>2170</v>
      </c>
      <c r="G808" s="26">
        <f>IF([1]DRUM!D785="","",[1]DRUM!D785)</f>
        <v>2100</v>
      </c>
      <c r="H808" s="26">
        <f>IF([1]DRUM!E785="","",[1]DRUM!E785)</f>
        <v>1050</v>
      </c>
      <c r="I808" s="26">
        <f>IF([1]DRUM!F785="","",[1]DRUM!F785)</f>
        <v>1780</v>
      </c>
      <c r="J808" s="26">
        <f>IF([1]DRUM!G785="","",[1]DRUM!G785)</f>
        <v>1900</v>
      </c>
      <c r="K808" s="26">
        <f>IF([1]DRUM!H785="","",[1]DRUM!H785)</f>
        <v>2100</v>
      </c>
      <c r="L808" s="26" t="str">
        <f>IF([1]DRUM!I785="","",[1]DRUM!I785)</f>
        <v/>
      </c>
      <c r="M808" s="26">
        <f>IF([1]DRUM!J785="","",
IF(AND([1]DRUM!K785="Wooden Drum",[1]DRUM!J785&gt;Max_WD_Capacity),Max_WD_Capacity,
[1]DRUM!J785))</f>
        <v>5000</v>
      </c>
      <c r="N808" s="26" t="str">
        <f>IF([1]DRUM!K785="","",[1]DRUM!K785)</f>
        <v>Steel Drum</v>
      </c>
      <c r="O808" s="26">
        <f>IF([1]DRUM!L785="","",[1]DRUM!L785)</f>
        <v>450</v>
      </c>
      <c r="P808" s="26">
        <f>IF([1]DRUM!M785="","",[1]DRUM!M785)</f>
        <v>155</v>
      </c>
      <c r="Q808" s="26">
        <f>IF([1]DRUM!N785="","",[1]DRUM!N785)</f>
        <v>4.6239138772779675</v>
      </c>
      <c r="R808" s="26" t="str">
        <f t="shared" si="128"/>
        <v>Steel</v>
      </c>
      <c r="S808" s="26">
        <f ca="1">IF(N808="",0,
IF(Knee_Application="YES",Knee_Width,IF(Knee_Application="NO",0,
IF(OR(Cable_Type="OH",SearchData("Conductor",Cable_Desc)),0,
IF(N808="Steel Drum",Knee_Width,
IF(N808="Plywood Drum",0,
IF(Country="UAE",0,
IF(AND(OR(SearchData("LSHF",Cable_Desc),SearchData("LSZH",Cable_Desc),SearchData("LS0H",Cable_Desc),SearchData("LSOH",Cable_Desc)),D.nom&gt;40),Knee_Width,
IF(AND(Country="Egypt",D.nom&gt;60),Knee_Width,
IF(AND(Country&lt;&gt;"Egypt",D.nom&gt;35),Knee_Width,
0))))))))))</f>
        <v>125</v>
      </c>
      <c r="T808" s="118">
        <f t="shared" ca="1" si="123"/>
        <v>13</v>
      </c>
      <c r="U808" s="118">
        <f t="shared" ca="1" si="124"/>
        <v>3</v>
      </c>
      <c r="V808" s="117">
        <f t="shared" ca="1" si="125"/>
        <v>173.34428616565475</v>
      </c>
      <c r="W808" s="64">
        <f t="shared" ca="1" si="126"/>
        <v>0</v>
      </c>
      <c r="X808" s="64">
        <f t="shared" ca="1" si="129"/>
        <v>1</v>
      </c>
      <c r="Y808" s="64">
        <f t="shared" ca="1" si="127"/>
        <v>0</v>
      </c>
      <c r="AM808" s="156"/>
    </row>
    <row r="809" spans="1:39">
      <c r="A809" s="12">
        <f t="shared" ca="1" si="120"/>
        <v>0</v>
      </c>
      <c r="B809" s="12" t="str">
        <f>IF([1]DRUM!A786="","",[1]DRUM!A786)</f>
        <v>Steel</v>
      </c>
      <c r="C809" s="12">
        <f t="shared" ca="1" si="121"/>
        <v>0</v>
      </c>
      <c r="D809" s="155">
        <f t="shared" ca="1" si="122"/>
        <v>0</v>
      </c>
      <c r="E809" s="26" t="str">
        <f>IF([1]DRUM!B786="","",[1]DRUM!B786)</f>
        <v>STB210004</v>
      </c>
      <c r="F809" s="26">
        <f>IF([1]DRUM!C786="","",[1]DRUM!C786)</f>
        <v>2170</v>
      </c>
      <c r="G809" s="26">
        <f>IF([1]DRUM!D786="","",[1]DRUM!D786)</f>
        <v>2100</v>
      </c>
      <c r="H809" s="26">
        <f>IF([1]DRUM!E786="","",[1]DRUM!E786)</f>
        <v>1300</v>
      </c>
      <c r="I809" s="26">
        <f>IF([1]DRUM!F786="","",[1]DRUM!F786)</f>
        <v>1500</v>
      </c>
      <c r="J809" s="26">
        <f>IF([1]DRUM!G786="","",[1]DRUM!G786)</f>
        <v>1700</v>
      </c>
      <c r="K809" s="26">
        <f>IF([1]DRUM!H786="","",[1]DRUM!H786)</f>
        <v>1700</v>
      </c>
      <c r="L809" s="26" t="str">
        <f>IF([1]DRUM!I786="","",[1]DRUM!I786)</f>
        <v/>
      </c>
      <c r="M809" s="26">
        <f>IF([1]DRUM!J786="","",
IF(AND([1]DRUM!K786="Wooden Drum",[1]DRUM!J786&gt;Max_WD_Capacity),Max_WD_Capacity,
[1]DRUM!J786))</f>
        <v>6000</v>
      </c>
      <c r="N809" s="26" t="str">
        <f>IF([1]DRUM!K786="","",[1]DRUM!K786)</f>
        <v>Steel Drum</v>
      </c>
      <c r="O809" s="26">
        <f>IF([1]DRUM!L786="","",[1]DRUM!L786)</f>
        <v>474</v>
      </c>
      <c r="P809" s="26">
        <f>IF([1]DRUM!M786="","",[1]DRUM!M786)</f>
        <v>132</v>
      </c>
      <c r="Q809" s="26">
        <f>IF([1]DRUM!N786="","",[1]DRUM!N786)</f>
        <v>3.2044245066615886</v>
      </c>
      <c r="R809" s="26" t="str">
        <f t="shared" si="128"/>
        <v>Steel</v>
      </c>
      <c r="S809" s="26">
        <f ca="1">IF(N809="",0,
IF(Knee_Application="YES",Knee_Width,IF(Knee_Application="NO",0,
IF(OR(Cable_Type="OH",SearchData("Conductor",Cable_Desc)),0,
IF(N809="Steel Drum",Knee_Width,
IF(N809="Plywood Drum",0,
IF(Country="UAE",0,
IF(AND(OR(SearchData("LSHF",Cable_Desc),SearchData("LSZH",Cable_Desc),SearchData("LS0H",Cable_Desc),SearchData("LSOH",Cable_Desc)),D.nom&gt;40),Knee_Width,
IF(AND(Country="Egypt",D.nom&gt;60),Knee_Width,
IF(AND(Country&lt;&gt;"Egypt",D.nom&gt;35),Knee_Width,
0))))))))))</f>
        <v>125</v>
      </c>
      <c r="T809" s="118">
        <f t="shared" ca="1" si="123"/>
        <v>11</v>
      </c>
      <c r="U809" s="118">
        <f t="shared" ca="1" si="124"/>
        <v>2</v>
      </c>
      <c r="V809" s="117">
        <f t="shared" ca="1" si="125"/>
        <v>106.65832722643491</v>
      </c>
      <c r="W809" s="64">
        <f t="shared" ca="1" si="126"/>
        <v>0</v>
      </c>
      <c r="X809" s="64">
        <f t="shared" ca="1" si="129"/>
        <v>1</v>
      </c>
      <c r="Y809" s="64">
        <f t="shared" ca="1" si="127"/>
        <v>0</v>
      </c>
      <c r="AM809" s="156"/>
    </row>
    <row r="810" spans="1:39">
      <c r="A810" s="12">
        <f t="shared" ca="1" si="120"/>
        <v>0</v>
      </c>
      <c r="B810" s="12" t="str">
        <f>IF([1]DRUM!A787="","",[1]DRUM!A787)</f>
        <v>Steel</v>
      </c>
      <c r="C810" s="12">
        <f t="shared" ca="1" si="121"/>
        <v>0</v>
      </c>
      <c r="D810" s="155">
        <f t="shared" ca="1" si="122"/>
        <v>0</v>
      </c>
      <c r="E810" s="26" t="str">
        <f>IF([1]DRUM!B787="","",[1]DRUM!B787)</f>
        <v>STB210000</v>
      </c>
      <c r="F810" s="26">
        <f>IF([1]DRUM!C787="","",[1]DRUM!C787)</f>
        <v>2170</v>
      </c>
      <c r="G810" s="26">
        <f>IF([1]DRUM!D787="","",[1]DRUM!D787)</f>
        <v>2100</v>
      </c>
      <c r="H810" s="26">
        <f>IF([1]DRUM!E787="","",[1]DRUM!E787)</f>
        <v>1100</v>
      </c>
      <c r="I810" s="26">
        <f>IF([1]DRUM!F787="","",[1]DRUM!F787)</f>
        <v>1500</v>
      </c>
      <c r="J810" s="26">
        <f>IF([1]DRUM!G787="","",[1]DRUM!G787)</f>
        <v>1700</v>
      </c>
      <c r="K810" s="26">
        <f>IF([1]DRUM!H787="","",[1]DRUM!H787)</f>
        <v>1700</v>
      </c>
      <c r="L810" s="26" t="str">
        <f>IF([1]DRUM!I787="","",[1]DRUM!I787)</f>
        <v/>
      </c>
      <c r="M810" s="26">
        <f>IF([1]DRUM!J787="","",
IF(AND([1]DRUM!K787="Wooden Drum",[1]DRUM!J787&gt;Max_WD_Capacity),Max_WD_Capacity,
[1]DRUM!J787))</f>
        <v>6000</v>
      </c>
      <c r="N810" s="26" t="str">
        <f>IF([1]DRUM!K787="","",[1]DRUM!K787)</f>
        <v>Steel Drum</v>
      </c>
      <c r="O810" s="26">
        <f>IF([1]DRUM!L787="","",[1]DRUM!L787)</f>
        <v>430</v>
      </c>
      <c r="P810" s="26">
        <f>IF([1]DRUM!M787="","",[1]DRUM!M787)</f>
        <v>132</v>
      </c>
      <c r="Q810" s="26">
        <f>IF([1]DRUM!N787="","",[1]DRUM!N787)</f>
        <v>3.7699111843077517</v>
      </c>
      <c r="R810" s="26" t="str">
        <f t="shared" si="128"/>
        <v>Steel</v>
      </c>
      <c r="S810" s="26">
        <f ca="1">IF(N810="",0,
IF(Knee_Application="YES",Knee_Width,IF(Knee_Application="NO",0,
IF(OR(Cable_Type="OH",SearchData("Conductor",Cable_Desc)),0,
IF(N810="Steel Drum",Knee_Width,
IF(N810="Plywood Drum",0,
IF(Country="UAE",0,
IF(AND(OR(SearchData("LSHF",Cable_Desc),SearchData("LSZH",Cable_Desc),SearchData("LS0H",Cable_Desc),SearchData("LSOH",Cable_Desc)),D.nom&gt;40),Knee_Width,
IF(AND(Country="Egypt",D.nom&gt;60),Knee_Width,
IF(AND(Country&lt;&gt;"Egypt",D.nom&gt;35),Knee_Width,
0))))))))))</f>
        <v>125</v>
      </c>
      <c r="T810" s="118">
        <f t="shared" ca="1" si="123"/>
        <v>11</v>
      </c>
      <c r="U810" s="118">
        <f t="shared" ca="1" si="124"/>
        <v>3</v>
      </c>
      <c r="V810" s="117">
        <f t="shared" ca="1" si="125"/>
        <v>151.85956232628482</v>
      </c>
      <c r="W810" s="64">
        <f t="shared" ca="1" si="126"/>
        <v>0</v>
      </c>
      <c r="X810" s="64">
        <f t="shared" ca="1" si="129"/>
        <v>1</v>
      </c>
      <c r="Y810" s="64">
        <f t="shared" ca="1" si="127"/>
        <v>0</v>
      </c>
      <c r="AM810" s="156"/>
    </row>
    <row r="811" spans="1:39">
      <c r="A811" s="12">
        <f t="shared" ca="1" si="120"/>
        <v>0</v>
      </c>
      <c r="B811" s="12" t="str">
        <f>IF([1]DRUM!A788="","",[1]DRUM!A788)</f>
        <v>Steel</v>
      </c>
      <c r="C811" s="12">
        <f t="shared" ca="1" si="121"/>
        <v>0</v>
      </c>
      <c r="D811" s="155">
        <f t="shared" ca="1" si="122"/>
        <v>0</v>
      </c>
      <c r="E811" s="26" t="str">
        <f>IF([1]DRUM!B788="","",[1]DRUM!B788)</f>
        <v>STB210001</v>
      </c>
      <c r="F811" s="26">
        <f>IF([1]DRUM!C788="","",[1]DRUM!C788)</f>
        <v>2170</v>
      </c>
      <c r="G811" s="26">
        <f>IF([1]DRUM!D788="","",[1]DRUM!D788)</f>
        <v>2100</v>
      </c>
      <c r="H811" s="26">
        <f>IF([1]DRUM!E788="","",[1]DRUM!E788)</f>
        <v>1100</v>
      </c>
      <c r="I811" s="26">
        <f>IF([1]DRUM!F788="","",[1]DRUM!F788)</f>
        <v>1500</v>
      </c>
      <c r="J811" s="26">
        <f>IF([1]DRUM!G788="","",[1]DRUM!G788)</f>
        <v>1700</v>
      </c>
      <c r="K811" s="26">
        <f>IF([1]DRUM!H788="","",[1]DRUM!H788)</f>
        <v>1700</v>
      </c>
      <c r="L811" s="26" t="str">
        <f>IF([1]DRUM!I788="","",[1]DRUM!I788)</f>
        <v/>
      </c>
      <c r="M811" s="26">
        <f>IF([1]DRUM!J788="","",
IF(AND([1]DRUM!K788="Wooden Drum",[1]DRUM!J788&gt;Max_WD_Capacity),Max_WD_Capacity,
[1]DRUM!J788))</f>
        <v>8000</v>
      </c>
      <c r="N811" s="26" t="str">
        <f>IF([1]DRUM!K788="","",[1]DRUM!K788)</f>
        <v>Steel Drum</v>
      </c>
      <c r="O811" s="26">
        <f>IF([1]DRUM!L788="","",[1]DRUM!L788)</f>
        <v>445</v>
      </c>
      <c r="P811" s="26">
        <f>IF([1]DRUM!M788="","",[1]DRUM!M788)</f>
        <v>132</v>
      </c>
      <c r="Q811" s="26">
        <f>IF([1]DRUM!N788="","",[1]DRUM!N788)</f>
        <v>3.7699111843077517</v>
      </c>
      <c r="R811" s="26" t="str">
        <f t="shared" si="128"/>
        <v>Steel</v>
      </c>
      <c r="S811" s="26">
        <f ca="1">IF(N811="",0,
IF(Knee_Application="YES",Knee_Width,IF(Knee_Application="NO",0,
IF(OR(Cable_Type="OH",SearchData("Conductor",Cable_Desc)),0,
IF(N811="Steel Drum",Knee_Width,
IF(N811="Plywood Drum",0,
IF(Country="UAE",0,
IF(AND(OR(SearchData("LSHF",Cable_Desc),SearchData("LSZH",Cable_Desc),SearchData("LS0H",Cable_Desc),SearchData("LSOH",Cable_Desc)),D.nom&gt;40),Knee_Width,
IF(AND(Country="Egypt",D.nom&gt;60),Knee_Width,
IF(AND(Country&lt;&gt;"Egypt",D.nom&gt;35),Knee_Width,
0))))))))))</f>
        <v>125</v>
      </c>
      <c r="T811" s="118">
        <f t="shared" ca="1" si="123"/>
        <v>11</v>
      </c>
      <c r="U811" s="118">
        <f t="shared" ca="1" si="124"/>
        <v>3</v>
      </c>
      <c r="V811" s="117">
        <f t="shared" ca="1" si="125"/>
        <v>151.85956232628482</v>
      </c>
      <c r="W811" s="64">
        <f t="shared" ca="1" si="126"/>
        <v>0</v>
      </c>
      <c r="X811" s="64">
        <f t="shared" ca="1" si="129"/>
        <v>1</v>
      </c>
      <c r="Y811" s="64">
        <f t="shared" ca="1" si="127"/>
        <v>0</v>
      </c>
      <c r="AM811" s="156"/>
    </row>
    <row r="812" spans="1:39">
      <c r="A812" s="12">
        <f t="shared" ca="1" si="120"/>
        <v>0</v>
      </c>
      <c r="B812" s="12" t="str">
        <f>IF([1]DRUM!A789="","",[1]DRUM!A789)</f>
        <v>Steel</v>
      </c>
      <c r="C812" s="12">
        <f t="shared" ca="1" si="121"/>
        <v>0</v>
      </c>
      <c r="D812" s="155">
        <f t="shared" ca="1" si="122"/>
        <v>0</v>
      </c>
      <c r="E812" s="26" t="str">
        <f>IF([1]DRUM!B789="","",[1]DRUM!B789)</f>
        <v>STB210003</v>
      </c>
      <c r="F812" s="26">
        <f>IF([1]DRUM!C789="","",[1]DRUM!C789)</f>
        <v>2170</v>
      </c>
      <c r="G812" s="26">
        <f>IF([1]DRUM!D789="","",[1]DRUM!D789)</f>
        <v>2100</v>
      </c>
      <c r="H812" s="26">
        <f>IF([1]DRUM!E789="","",[1]DRUM!E789)</f>
        <v>1000</v>
      </c>
      <c r="I812" s="26">
        <f>IF([1]DRUM!F789="","",[1]DRUM!F789)</f>
        <v>1500</v>
      </c>
      <c r="J812" s="26">
        <f>IF([1]DRUM!G789="","",[1]DRUM!G789)</f>
        <v>1700</v>
      </c>
      <c r="K812" s="26">
        <f>IF([1]DRUM!H789="","",[1]DRUM!H789)</f>
        <v>1700</v>
      </c>
      <c r="L812" s="26" t="str">
        <f>IF([1]DRUM!I789="","",[1]DRUM!I789)</f>
        <v/>
      </c>
      <c r="M812" s="26">
        <f>IF([1]DRUM!J789="","",
IF(AND([1]DRUM!K789="Wooden Drum",[1]DRUM!J789&gt;Max_WD_Capacity),Max_WD_Capacity,
[1]DRUM!J789))</f>
        <v>8000</v>
      </c>
      <c r="N812" s="26" t="str">
        <f>IF([1]DRUM!K789="","",[1]DRUM!K789)</f>
        <v>Steel Drum</v>
      </c>
      <c r="O812" s="26">
        <f>IF([1]DRUM!L789="","",[1]DRUM!L789)</f>
        <v>500</v>
      </c>
      <c r="P812" s="26">
        <f>IF([1]DRUM!M789="","",[1]DRUM!M789)</f>
        <v>132</v>
      </c>
      <c r="Q812" s="26">
        <f>IF([1]DRUM!N789="","",[1]DRUM!N789)</f>
        <v>4.0173116057779481</v>
      </c>
      <c r="R812" s="26" t="str">
        <f t="shared" si="128"/>
        <v>Steel</v>
      </c>
      <c r="S812" s="26">
        <f ca="1">IF(N812="",0,
IF(Knee_Application="YES",Knee_Width,IF(Knee_Application="NO",0,
IF(OR(Cable_Type="OH",SearchData("Conductor",Cable_Desc)),0,
IF(N812="Steel Drum",Knee_Width,
IF(N812="Plywood Drum",0,
IF(Country="UAE",0,
IF(AND(OR(SearchData("LSHF",Cable_Desc),SearchData("LSZH",Cable_Desc),SearchData("LS0H",Cable_Desc),SearchData("LSOH",Cable_Desc)),D.nom&gt;40),Knee_Width,
IF(AND(Country="Egypt",D.nom&gt;60),Knee_Width,
IF(AND(Country&lt;&gt;"Egypt",D.nom&gt;35),Knee_Width,
0))))))))))</f>
        <v>125</v>
      </c>
      <c r="T812" s="118">
        <f t="shared" ca="1" si="123"/>
        <v>11</v>
      </c>
      <c r="U812" s="118">
        <f t="shared" ca="1" si="124"/>
        <v>3</v>
      </c>
      <c r="V812" s="117">
        <f t="shared" ca="1" si="125"/>
        <v>141.49230656943851</v>
      </c>
      <c r="W812" s="64">
        <f t="shared" ca="1" si="126"/>
        <v>0</v>
      </c>
      <c r="X812" s="64">
        <f t="shared" ca="1" si="129"/>
        <v>1</v>
      </c>
      <c r="Y812" s="64">
        <f t="shared" ca="1" si="127"/>
        <v>0</v>
      </c>
      <c r="AM812" s="156"/>
    </row>
    <row r="813" spans="1:39">
      <c r="A813" s="12">
        <f t="shared" ca="1" si="120"/>
        <v>0</v>
      </c>
      <c r="B813" s="12" t="str">
        <f>IF([1]DRUM!A790="","",[1]DRUM!A790)</f>
        <v>Steel</v>
      </c>
      <c r="C813" s="12">
        <f t="shared" ca="1" si="121"/>
        <v>0</v>
      </c>
      <c r="D813" s="155">
        <f t="shared" ca="1" si="122"/>
        <v>0</v>
      </c>
      <c r="E813" s="26" t="str">
        <f>IF([1]DRUM!B790="","",[1]DRUM!B790)</f>
        <v>STB210002</v>
      </c>
      <c r="F813" s="26">
        <f>IF([1]DRUM!C790="","",[1]DRUM!C790)</f>
        <v>2170</v>
      </c>
      <c r="G813" s="26">
        <f>IF([1]DRUM!D790="","",[1]DRUM!D790)</f>
        <v>2100</v>
      </c>
      <c r="H813" s="26">
        <f>IF([1]DRUM!E790="","",[1]DRUM!E790)</f>
        <v>1100</v>
      </c>
      <c r="I813" s="26">
        <f>IF([1]DRUM!F790="","",[1]DRUM!F790)</f>
        <v>1500</v>
      </c>
      <c r="J813" s="26">
        <f>IF([1]DRUM!G790="","",[1]DRUM!G790)</f>
        <v>1700</v>
      </c>
      <c r="K813" s="26">
        <f>IF([1]DRUM!H790="","",[1]DRUM!H790)</f>
        <v>1900</v>
      </c>
      <c r="L813" s="26" t="str">
        <f>IF([1]DRUM!I790="","",[1]DRUM!I790)</f>
        <v/>
      </c>
      <c r="M813" s="26">
        <f>IF([1]DRUM!J790="","",
IF(AND([1]DRUM!K790="Wooden Drum",[1]DRUM!J790&gt;Max_WD_Capacity),Max_WD_Capacity,
[1]DRUM!J790))</f>
        <v>10000</v>
      </c>
      <c r="N813" s="26" t="str">
        <f>IF([1]DRUM!K790="","",[1]DRUM!K790)</f>
        <v>Steel Drum</v>
      </c>
      <c r="O813" s="26">
        <f>IF([1]DRUM!L790="","",[1]DRUM!L790)</f>
        <v>490</v>
      </c>
      <c r="P813" s="26">
        <f>IF([1]DRUM!M790="","",[1]DRUM!M790)</f>
        <v>132</v>
      </c>
      <c r="Q813" s="26">
        <f>IF([1]DRUM!N790="","",[1]DRUM!N790)</f>
        <v>3.7699111843077517</v>
      </c>
      <c r="R813" s="26" t="str">
        <f t="shared" si="128"/>
        <v>Steel</v>
      </c>
      <c r="S813" s="26">
        <f ca="1">IF(N813="",0,
IF(Knee_Application="YES",Knee_Width,IF(Knee_Application="NO",0,
IF(OR(Cable_Type="OH",SearchData("Conductor",Cable_Desc)),0,
IF(N813="Steel Drum",Knee_Width,
IF(N813="Plywood Drum",0,
IF(Country="UAE",0,
IF(AND(OR(SearchData("LSHF",Cable_Desc),SearchData("LSZH",Cable_Desc),SearchData("LS0H",Cable_Desc),SearchData("LSOH",Cable_Desc)),D.nom&gt;40),Knee_Width,
IF(AND(Country="Egypt",D.nom&gt;60),Knee_Width,
IF(AND(Country&lt;&gt;"Egypt",D.nom&gt;35),Knee_Width,
0))))))))))</f>
        <v>125</v>
      </c>
      <c r="T813" s="118">
        <f t="shared" ca="1" si="123"/>
        <v>11</v>
      </c>
      <c r="U813" s="118">
        <f t="shared" ca="1" si="124"/>
        <v>3</v>
      </c>
      <c r="V813" s="117">
        <f t="shared" ca="1" si="125"/>
        <v>151.85956232628482</v>
      </c>
      <c r="W813" s="64">
        <f t="shared" ca="1" si="126"/>
        <v>0</v>
      </c>
      <c r="X813" s="64">
        <f t="shared" ca="1" si="129"/>
        <v>1</v>
      </c>
      <c r="Y813" s="64">
        <f t="shared" ca="1" si="127"/>
        <v>0</v>
      </c>
      <c r="AM813" s="156"/>
    </row>
    <row r="814" spans="1:39">
      <c r="A814" s="12">
        <f t="shared" ca="1" si="120"/>
        <v>0</v>
      </c>
      <c r="B814" s="12" t="str">
        <f>IF([1]DRUM!A791="","",[1]DRUM!A791)</f>
        <v>Steel</v>
      </c>
      <c r="C814" s="12">
        <f t="shared" ca="1" si="121"/>
        <v>0</v>
      </c>
      <c r="D814" s="155">
        <f t="shared" ca="1" si="122"/>
        <v>0</v>
      </c>
      <c r="E814" s="26" t="str">
        <f>IF([1]DRUM!B791="","",[1]DRUM!B791)</f>
        <v>STB210015</v>
      </c>
      <c r="F814" s="26">
        <f>IF([1]DRUM!C791="","",[1]DRUM!C791)</f>
        <v>2170</v>
      </c>
      <c r="G814" s="26">
        <f>IF([1]DRUM!D791="","",[1]DRUM!D791)</f>
        <v>2100</v>
      </c>
      <c r="H814" s="26">
        <f>IF([1]DRUM!E791="","",[1]DRUM!E791)</f>
        <v>1050</v>
      </c>
      <c r="I814" s="26">
        <f>IF([1]DRUM!F791="","",[1]DRUM!F791)</f>
        <v>1780</v>
      </c>
      <c r="J814" s="26">
        <f>IF([1]DRUM!G791="","",[1]DRUM!G791)</f>
        <v>1900</v>
      </c>
      <c r="K814" s="26">
        <f>IF([1]DRUM!H791="","",[1]DRUM!H791)</f>
        <v>2100</v>
      </c>
      <c r="L814" s="26" t="str">
        <f>IF([1]DRUM!I791="","",[1]DRUM!I791)</f>
        <v/>
      </c>
      <c r="M814" s="26">
        <f>IF([1]DRUM!J791="","",
IF(AND([1]DRUM!K791="Wooden Drum",[1]DRUM!J791&gt;Max_WD_Capacity),Max_WD_Capacity,
[1]DRUM!J791))</f>
        <v>10000</v>
      </c>
      <c r="N814" s="26" t="str">
        <f>IF([1]DRUM!K791="","",[1]DRUM!K791)</f>
        <v>Steel Drum</v>
      </c>
      <c r="O814" s="26">
        <f>IF([1]DRUM!L791="","",[1]DRUM!L791)</f>
        <v>460</v>
      </c>
      <c r="P814" s="26">
        <f>IF([1]DRUM!M791="","",[1]DRUM!M791)</f>
        <v>155</v>
      </c>
      <c r="Q814" s="26">
        <f>IF([1]DRUM!N791="","",[1]DRUM!N791)</f>
        <v>4.6239138772779675</v>
      </c>
      <c r="R814" s="26" t="str">
        <f t="shared" si="128"/>
        <v>Steel</v>
      </c>
      <c r="S814" s="26">
        <f ca="1">IF(N814="",0,
IF(Knee_Application="YES",Knee_Width,IF(Knee_Application="NO",0,
IF(OR(Cable_Type="OH",SearchData("Conductor",Cable_Desc)),0,
IF(N814="Steel Drum",Knee_Width,
IF(N814="Plywood Drum",0,
IF(Country="UAE",0,
IF(AND(OR(SearchData("LSHF",Cable_Desc),SearchData("LSZH",Cable_Desc),SearchData("LS0H",Cable_Desc),SearchData("LSOH",Cable_Desc)),D.nom&gt;40),Knee_Width,
IF(AND(Country="Egypt",D.nom&gt;60),Knee_Width,
IF(AND(Country&lt;&gt;"Egypt",D.nom&gt;35),Knee_Width,
0))))))))))</f>
        <v>125</v>
      </c>
      <c r="T814" s="118">
        <f t="shared" ca="1" si="123"/>
        <v>13</v>
      </c>
      <c r="U814" s="118">
        <f t="shared" ca="1" si="124"/>
        <v>3</v>
      </c>
      <c r="V814" s="117">
        <f t="shared" ca="1" si="125"/>
        <v>173.34428616565475</v>
      </c>
      <c r="W814" s="64">
        <f t="shared" ca="1" si="126"/>
        <v>0</v>
      </c>
      <c r="X814" s="64">
        <f t="shared" ca="1" si="129"/>
        <v>1</v>
      </c>
      <c r="Y814" s="64">
        <f t="shared" ca="1" si="127"/>
        <v>0</v>
      </c>
      <c r="AM814" s="156"/>
    </row>
    <row r="815" spans="1:39">
      <c r="A815" s="12">
        <f t="shared" ca="1" si="120"/>
        <v>0</v>
      </c>
      <c r="B815" s="12" t="str">
        <f>IF([1]DRUM!A792="","",[1]DRUM!A792)</f>
        <v>Steel</v>
      </c>
      <c r="C815" s="12">
        <f t="shared" ca="1" si="121"/>
        <v>0</v>
      </c>
      <c r="D815" s="155">
        <f t="shared" ca="1" si="122"/>
        <v>0</v>
      </c>
      <c r="E815" s="26" t="str">
        <f>IF([1]DRUM!B792="","",[1]DRUM!B792)</f>
        <v>STB220009</v>
      </c>
      <c r="F815" s="26">
        <f>IF([1]DRUM!C792="","",[1]DRUM!C792)</f>
        <v>2270</v>
      </c>
      <c r="G815" s="26">
        <f>IF([1]DRUM!D792="","",[1]DRUM!D792)</f>
        <v>2200</v>
      </c>
      <c r="H815" s="26">
        <f>IF([1]DRUM!E792="","",[1]DRUM!E792)</f>
        <v>1500</v>
      </c>
      <c r="I815" s="26">
        <f>IF([1]DRUM!F792="","",[1]DRUM!F792)</f>
        <v>1500</v>
      </c>
      <c r="J815" s="26">
        <f>IF([1]DRUM!G792="","",[1]DRUM!G792)</f>
        <v>1700</v>
      </c>
      <c r="K815" s="26">
        <f>IF([1]DRUM!H792="","",[1]DRUM!H792)</f>
        <v>1700</v>
      </c>
      <c r="L815" s="26" t="str">
        <f>IF([1]DRUM!I792="","",[1]DRUM!I792)</f>
        <v/>
      </c>
      <c r="M815" s="26">
        <f>IF([1]DRUM!J792="","",
IF(AND([1]DRUM!K792="Wooden Drum",[1]DRUM!J792&gt;Max_WD_Capacity),Max_WD_Capacity,
[1]DRUM!J792))</f>
        <v>5000</v>
      </c>
      <c r="N815" s="26" t="str">
        <f>IF([1]DRUM!K792="","",[1]DRUM!K792)</f>
        <v>Steel Drum</v>
      </c>
      <c r="O815" s="26">
        <f>IF([1]DRUM!L792="","",[1]DRUM!L792)</f>
        <v>486</v>
      </c>
      <c r="P815" s="26">
        <f>IF([1]DRUM!M792="","",[1]DRUM!M792)</f>
        <v>138</v>
      </c>
      <c r="Q815" s="26">
        <f>IF([1]DRUM!N792="","",[1]DRUM!N792)</f>
        <v>3.0512718647990864</v>
      </c>
      <c r="R815" s="26" t="str">
        <f t="shared" si="128"/>
        <v>Steel</v>
      </c>
      <c r="S815" s="26">
        <f ca="1">IF(N815="",0,
IF(Knee_Application="YES",Knee_Width,IF(Knee_Application="NO",0,
IF(OR(Cable_Type="OH",SearchData("Conductor",Cable_Desc)),0,
IF(N815="Steel Drum",Knee_Width,
IF(N815="Plywood Drum",0,
IF(Country="UAE",0,
IF(AND(OR(SearchData("LSHF",Cable_Desc),SearchData("LSZH",Cable_Desc),SearchData("LS0H",Cable_Desc),SearchData("LSOH",Cable_Desc)),D.nom&gt;40),Knee_Width,
IF(AND(Country="Egypt",D.nom&gt;60),Knee_Width,
IF(AND(Country&lt;&gt;"Egypt",D.nom&gt;35),Knee_Width,
0))))))))))</f>
        <v>125</v>
      </c>
      <c r="T815" s="118">
        <f t="shared" ca="1" si="123"/>
        <v>11</v>
      </c>
      <c r="U815" s="118">
        <f t="shared" ca="1" si="124"/>
        <v>1</v>
      </c>
      <c r="V815" s="117">
        <f t="shared" ca="1" si="125"/>
        <v>56.038473117673284</v>
      </c>
      <c r="W815" s="64">
        <f t="shared" ca="1" si="126"/>
        <v>1</v>
      </c>
      <c r="X815" s="64">
        <f t="shared" ca="1" si="129"/>
        <v>1</v>
      </c>
      <c r="Y815" s="64">
        <f t="shared" ca="1" si="127"/>
        <v>0</v>
      </c>
      <c r="AM815" s="156"/>
    </row>
    <row r="816" spans="1:39">
      <c r="A816" s="12">
        <f t="shared" ca="1" si="120"/>
        <v>0</v>
      </c>
      <c r="B816" s="12" t="str">
        <f>IF([1]DRUM!A793="","",[1]DRUM!A793)</f>
        <v>Steel</v>
      </c>
      <c r="C816" s="12">
        <f t="shared" ca="1" si="121"/>
        <v>0</v>
      </c>
      <c r="D816" s="155">
        <f t="shared" ca="1" si="122"/>
        <v>0</v>
      </c>
      <c r="E816" s="26" t="str">
        <f>IF([1]DRUM!B793="","",[1]DRUM!B793)</f>
        <v>STB220019</v>
      </c>
      <c r="F816" s="26">
        <f>IF([1]DRUM!C793="","",[1]DRUM!C793)</f>
        <v>2270</v>
      </c>
      <c r="G816" s="26">
        <f>IF([1]DRUM!D793="","",[1]DRUM!D793)</f>
        <v>2200</v>
      </c>
      <c r="H816" s="26">
        <f>IF([1]DRUM!E793="","",[1]DRUM!E793)</f>
        <v>1250</v>
      </c>
      <c r="I816" s="26">
        <f>IF([1]DRUM!F793="","",[1]DRUM!F793)</f>
        <v>1500</v>
      </c>
      <c r="J816" s="26">
        <f>IF([1]DRUM!G793="","",[1]DRUM!G793)</f>
        <v>1700</v>
      </c>
      <c r="K816" s="26">
        <f>IF([1]DRUM!H793="","",[1]DRUM!H793)</f>
        <v>1700</v>
      </c>
      <c r="L816" s="26" t="str">
        <f>IF([1]DRUM!I793="","",[1]DRUM!I793)</f>
        <v/>
      </c>
      <c r="M816" s="26">
        <f>IF([1]DRUM!J793="","",
IF(AND([1]DRUM!K793="Wooden Drum",[1]DRUM!J793&gt;Max_WD_Capacity),Max_WD_Capacity,
[1]DRUM!J793))</f>
        <v>5000</v>
      </c>
      <c r="N816" s="26" t="str">
        <f>IF([1]DRUM!K793="","",[1]DRUM!K793)</f>
        <v>Steel Drum</v>
      </c>
      <c r="O816" s="26">
        <f>IF([1]DRUM!L793="","",[1]DRUM!L793)</f>
        <v>396</v>
      </c>
      <c r="P816" s="26">
        <f>IF([1]DRUM!M793="","",[1]DRUM!M793)</f>
        <v>138</v>
      </c>
      <c r="Q816" s="26">
        <f>IF([1]DRUM!N793="","",[1]DRUM!N793)</f>
        <v>3.8612137208027049</v>
      </c>
      <c r="R816" s="26" t="str">
        <f t="shared" si="128"/>
        <v>Steel</v>
      </c>
      <c r="S816" s="26">
        <f ca="1">IF(N816="",0,
IF(Knee_Application="YES",Knee_Width,IF(Knee_Application="NO",0,
IF(OR(Cable_Type="OH",SearchData("Conductor",Cable_Desc)),0,
IF(N816="Steel Drum",Knee_Width,
IF(N816="Plywood Drum",0,
IF(Country="UAE",0,
IF(AND(OR(SearchData("LSHF",Cable_Desc),SearchData("LSZH",Cable_Desc),SearchData("LS0H",Cable_Desc),SearchData("LSOH",Cable_Desc)),D.nom&gt;40),Knee_Width,
IF(AND(Country="Egypt",D.nom&gt;60),Knee_Width,
IF(AND(Country&lt;&gt;"Egypt",D.nom&gt;35),Knee_Width,
0))))))))))</f>
        <v>125</v>
      </c>
      <c r="T816" s="118">
        <f t="shared" ca="1" si="123"/>
        <v>11</v>
      </c>
      <c r="U816" s="118">
        <f t="shared" ca="1" si="124"/>
        <v>2</v>
      </c>
      <c r="V816" s="117">
        <f t="shared" ca="1" si="125"/>
        <v>103.20257530748613</v>
      </c>
      <c r="W816" s="64">
        <f t="shared" ca="1" si="126"/>
        <v>0</v>
      </c>
      <c r="X816" s="64">
        <f t="shared" ca="1" si="129"/>
        <v>1</v>
      </c>
      <c r="Y816" s="64">
        <f t="shared" ca="1" si="127"/>
        <v>0</v>
      </c>
      <c r="AM816" s="156"/>
    </row>
    <row r="817" spans="1:39">
      <c r="A817" s="12">
        <f t="shared" ca="1" si="120"/>
        <v>0</v>
      </c>
      <c r="B817" s="12" t="str">
        <f>IF([1]DRUM!A794="","",[1]DRUM!A794)</f>
        <v>Steel</v>
      </c>
      <c r="C817" s="12">
        <f t="shared" ca="1" si="121"/>
        <v>0</v>
      </c>
      <c r="D817" s="155">
        <f t="shared" ca="1" si="122"/>
        <v>0</v>
      </c>
      <c r="E817" s="26" t="str">
        <f>IF([1]DRUM!B794="","",[1]DRUM!B794)</f>
        <v>STB220017</v>
      </c>
      <c r="F817" s="26">
        <f>IF([1]DRUM!C794="","",[1]DRUM!C794)</f>
        <v>2270</v>
      </c>
      <c r="G817" s="26">
        <f>IF([1]DRUM!D794="","",[1]DRUM!D794)</f>
        <v>2200</v>
      </c>
      <c r="H817" s="26">
        <f>IF([1]DRUM!E794="","",[1]DRUM!E794)</f>
        <v>1500</v>
      </c>
      <c r="I817" s="26">
        <f>IF([1]DRUM!F794="","",[1]DRUM!F794)</f>
        <v>1780</v>
      </c>
      <c r="J817" s="26">
        <f>IF([1]DRUM!G794="","",[1]DRUM!G794)</f>
        <v>1900</v>
      </c>
      <c r="K817" s="26">
        <f>IF([1]DRUM!H794="","",[1]DRUM!H794)</f>
        <v>2100</v>
      </c>
      <c r="L817" s="26" t="str">
        <f>IF([1]DRUM!I794="","",[1]DRUM!I794)</f>
        <v/>
      </c>
      <c r="M817" s="26">
        <f>IF([1]DRUM!J794="","",
IF(AND([1]DRUM!K794="Wooden Drum",[1]DRUM!J794&gt;Max_WD_Capacity),Max_WD_Capacity,
[1]DRUM!J794))</f>
        <v>5000</v>
      </c>
      <c r="N817" s="26" t="str">
        <f>IF([1]DRUM!K794="","",[1]DRUM!K794)</f>
        <v>Steel Drum</v>
      </c>
      <c r="O817" s="26">
        <f>IF([1]DRUM!L794="","",[1]DRUM!L794)</f>
        <v>423</v>
      </c>
      <c r="P817" s="26">
        <f>IF([1]DRUM!M794="","",[1]DRUM!M794)</f>
        <v>162</v>
      </c>
      <c r="Q817" s="26">
        <f>IF([1]DRUM!N794="","",[1]DRUM!N794)</f>
        <v>3.6208426128949163</v>
      </c>
      <c r="R817" s="26" t="str">
        <f t="shared" si="128"/>
        <v>Steel</v>
      </c>
      <c r="S817" s="26">
        <f ca="1">IF(N817="",0,
IF(Knee_Application="YES",Knee_Width,IF(Knee_Application="NO",0,
IF(OR(Cable_Type="OH",SearchData("Conductor",Cable_Desc)),0,
IF(N817="Steel Drum",Knee_Width,
IF(N817="Plywood Drum",0,
IF(Country="UAE",0,
IF(AND(OR(SearchData("LSHF",Cable_Desc),SearchData("LSZH",Cable_Desc),SearchData("LS0H",Cable_Desc),SearchData("LSOH",Cable_Desc)),D.nom&gt;40),Knee_Width,
IF(AND(Country="Egypt",D.nom&gt;60),Knee_Width,
IF(AND(Country&lt;&gt;"Egypt",D.nom&gt;35),Knee_Width,
0))))))))))</f>
        <v>125</v>
      </c>
      <c r="T817" s="118">
        <f t="shared" ca="1" si="123"/>
        <v>13</v>
      </c>
      <c r="U817" s="118">
        <f t="shared" ca="1" si="124"/>
        <v>1</v>
      </c>
      <c r="V817" s="117">
        <f t="shared" ca="1" si="125"/>
        <v>66.227286411795703</v>
      </c>
      <c r="W817" s="64">
        <f t="shared" ca="1" si="126"/>
        <v>1</v>
      </c>
      <c r="X817" s="64">
        <f t="shared" ca="1" si="129"/>
        <v>1</v>
      </c>
      <c r="Y817" s="64">
        <f t="shared" ca="1" si="127"/>
        <v>0</v>
      </c>
      <c r="AM817" s="156"/>
    </row>
    <row r="818" spans="1:39">
      <c r="A818" s="12">
        <f t="shared" ca="1" si="120"/>
        <v>0</v>
      </c>
      <c r="B818" s="12" t="str">
        <f>IF([1]DRUM!A795="","",[1]DRUM!A795)</f>
        <v>Steel</v>
      </c>
      <c r="C818" s="12">
        <f t="shared" ca="1" si="121"/>
        <v>0</v>
      </c>
      <c r="D818" s="155">
        <f t="shared" ca="1" si="122"/>
        <v>0</v>
      </c>
      <c r="E818" s="26" t="str">
        <f>IF([1]DRUM!B795="","",[1]DRUM!B795)</f>
        <v>STB220034</v>
      </c>
      <c r="F818" s="26">
        <f>IF([1]DRUM!C795="","",[1]DRUM!C795)</f>
        <v>2270</v>
      </c>
      <c r="G818" s="26">
        <f>IF([1]DRUM!D795="","",[1]DRUM!D795)</f>
        <v>2200</v>
      </c>
      <c r="H818" s="26">
        <f>IF([1]DRUM!E795="","",[1]DRUM!E795)</f>
        <v>1300</v>
      </c>
      <c r="I818" s="26">
        <f>IF([1]DRUM!F795="","",[1]DRUM!F795)</f>
        <v>1780</v>
      </c>
      <c r="J818" s="26">
        <f>IF([1]DRUM!G795="","",[1]DRUM!G795)</f>
        <v>1900</v>
      </c>
      <c r="K818" s="26">
        <f>IF([1]DRUM!H795="","",[1]DRUM!H795)</f>
        <v>2100</v>
      </c>
      <c r="L818" s="26" t="str">
        <f>IF([1]DRUM!I795="","",[1]DRUM!I795)</f>
        <v/>
      </c>
      <c r="M818" s="26">
        <f>IF([1]DRUM!J795="","",
IF(AND([1]DRUM!K795="Wooden Drum",[1]DRUM!J795&gt;Max_WD_Capacity),Max_WD_Capacity,
[1]DRUM!J795))</f>
        <v>5000</v>
      </c>
      <c r="N818" s="26" t="str">
        <f>IF([1]DRUM!K795="","",[1]DRUM!K795)</f>
        <v>Steel Drum</v>
      </c>
      <c r="O818" s="26">
        <f>IF([1]DRUM!L795="","",[1]DRUM!L795)</f>
        <v>488</v>
      </c>
      <c r="P818" s="26">
        <f>IF([1]DRUM!M795="","",[1]DRUM!M795)</f>
        <v>162</v>
      </c>
      <c r="Q818" s="26">
        <f>IF([1]DRUM!N795="","",[1]DRUM!N795)</f>
        <v>4.4037275021694926</v>
      </c>
      <c r="R818" s="26" t="str">
        <f t="shared" si="128"/>
        <v>Steel</v>
      </c>
      <c r="S818" s="26">
        <f ca="1">IF(N818="",0,
IF(Knee_Application="YES",Knee_Width,IF(Knee_Application="NO",0,
IF(OR(Cable_Type="OH",SearchData("Conductor",Cable_Desc)),0,
IF(N818="Steel Drum",Knee_Width,
IF(N818="Plywood Drum",0,
IF(Country="UAE",0,
IF(AND(OR(SearchData("LSHF",Cable_Desc),SearchData("LSZH",Cable_Desc),SearchData("LS0H",Cable_Desc),SearchData("LSOH",Cable_Desc)),D.nom&gt;40),Knee_Width,
IF(AND(Country="Egypt",D.nom&gt;60),Knee_Width,
IF(AND(Country&lt;&gt;"Egypt",D.nom&gt;35),Knee_Width,
0))))))))))</f>
        <v>125</v>
      </c>
      <c r="T818" s="118">
        <f t="shared" ca="1" si="123"/>
        <v>13</v>
      </c>
      <c r="U818" s="118">
        <f t="shared" ca="1" si="124"/>
        <v>2</v>
      </c>
      <c r="V818" s="117">
        <f t="shared" ca="1" si="125"/>
        <v>126.05075035851401</v>
      </c>
      <c r="W818" s="64">
        <f t="shared" ca="1" si="126"/>
        <v>0</v>
      </c>
      <c r="X818" s="64">
        <f t="shared" ca="1" si="129"/>
        <v>1</v>
      </c>
      <c r="Y818" s="64">
        <f t="shared" ca="1" si="127"/>
        <v>0</v>
      </c>
      <c r="AM818" s="156"/>
    </row>
    <row r="819" spans="1:39">
      <c r="A819" s="12">
        <f t="shared" ca="1" si="120"/>
        <v>0</v>
      </c>
      <c r="B819" s="12" t="str">
        <f>IF([1]DRUM!A796="","",[1]DRUM!A796)</f>
        <v>Steel</v>
      </c>
      <c r="C819" s="12">
        <f t="shared" ca="1" si="121"/>
        <v>0</v>
      </c>
      <c r="D819" s="155">
        <f t="shared" ca="1" si="122"/>
        <v>0</v>
      </c>
      <c r="E819" s="26" t="str">
        <f>IF([1]DRUM!B796="","",[1]DRUM!B796)</f>
        <v>STB220023</v>
      </c>
      <c r="F819" s="26">
        <f>IF([1]DRUM!C796="","",[1]DRUM!C796)</f>
        <v>2270</v>
      </c>
      <c r="G819" s="26">
        <f>IF([1]DRUM!D796="","",[1]DRUM!D796)</f>
        <v>2200</v>
      </c>
      <c r="H819" s="26">
        <f>IF([1]DRUM!E796="","",[1]DRUM!E796)</f>
        <v>1250</v>
      </c>
      <c r="I819" s="26">
        <f>IF([1]DRUM!F796="","",[1]DRUM!F796)</f>
        <v>1780</v>
      </c>
      <c r="J819" s="26">
        <f>IF([1]DRUM!G796="","",[1]DRUM!G796)</f>
        <v>1900</v>
      </c>
      <c r="K819" s="26">
        <f>IF([1]DRUM!H796="","",[1]DRUM!H796)</f>
        <v>2100</v>
      </c>
      <c r="L819" s="26" t="str">
        <f>IF([1]DRUM!I796="","",[1]DRUM!I796)</f>
        <v/>
      </c>
      <c r="M819" s="26">
        <f>IF([1]DRUM!J796="","",
IF(AND([1]DRUM!K796="Wooden Drum",[1]DRUM!J796&gt;Max_WD_Capacity),Max_WD_Capacity,
[1]DRUM!J796))</f>
        <v>5000</v>
      </c>
      <c r="N819" s="26" t="str">
        <f>IF([1]DRUM!K796="","",[1]DRUM!K796)</f>
        <v>Steel Drum</v>
      </c>
      <c r="O819" s="26">
        <f>IF([1]DRUM!L796="","",[1]DRUM!L796)</f>
        <v>490</v>
      </c>
      <c r="P819" s="26">
        <f>IF([1]DRUM!M796="","",[1]DRUM!M796)</f>
        <v>162</v>
      </c>
      <c r="Q819" s="26">
        <f>IF([1]DRUM!N796="","",[1]DRUM!N796)</f>
        <v>4.5819736153525428</v>
      </c>
      <c r="R819" s="26" t="str">
        <f t="shared" si="128"/>
        <v>Steel</v>
      </c>
      <c r="S819" s="26">
        <f ca="1">IF(N819="",0,
IF(Knee_Application="YES",Knee_Width,IF(Knee_Application="NO",0,
IF(OR(Cable_Type="OH",SearchData("Conductor",Cable_Desc)),0,
IF(N819="Steel Drum",Knee_Width,
IF(N819="Plywood Drum",0,
IF(Country="UAE",0,
IF(AND(OR(SearchData("LSHF",Cable_Desc),SearchData("LSZH",Cable_Desc),SearchData("LS0H",Cable_Desc),SearchData("LSOH",Cable_Desc)),D.nom&gt;40),Knee_Width,
IF(AND(Country="Egypt",D.nom&gt;60),Knee_Width,
IF(AND(Country&lt;&gt;"Egypt",D.nom&gt;35),Knee_Width,
0))))))))))</f>
        <v>125</v>
      </c>
      <c r="T819" s="118">
        <f t="shared" ca="1" si="123"/>
        <v>13</v>
      </c>
      <c r="U819" s="118">
        <f t="shared" ca="1" si="124"/>
        <v>2</v>
      </c>
      <c r="V819" s="117">
        <f t="shared" ca="1" si="125"/>
        <v>121.96667990884728</v>
      </c>
      <c r="W819" s="64">
        <f t="shared" ca="1" si="126"/>
        <v>0</v>
      </c>
      <c r="X819" s="64">
        <f t="shared" ca="1" si="129"/>
        <v>1</v>
      </c>
      <c r="Y819" s="64">
        <f t="shared" ca="1" si="127"/>
        <v>0</v>
      </c>
      <c r="AM819" s="156"/>
    </row>
    <row r="820" spans="1:39">
      <c r="A820" s="12">
        <f t="shared" ca="1" si="120"/>
        <v>0</v>
      </c>
      <c r="B820" s="12" t="str">
        <f>IF([1]DRUM!A797="","",[1]DRUM!A797)</f>
        <v>Steel</v>
      </c>
      <c r="C820" s="12">
        <f t="shared" ca="1" si="121"/>
        <v>0</v>
      </c>
      <c r="D820" s="155">
        <f t="shared" ca="1" si="122"/>
        <v>0</v>
      </c>
      <c r="E820" s="26" t="str">
        <f>IF([1]DRUM!B797="","",[1]DRUM!B797)</f>
        <v>STB220030</v>
      </c>
      <c r="F820" s="26">
        <f>IF([1]DRUM!C797="","",[1]DRUM!C797)</f>
        <v>2270</v>
      </c>
      <c r="G820" s="26">
        <f>IF([1]DRUM!D797="","",[1]DRUM!D797)</f>
        <v>2200</v>
      </c>
      <c r="H820" s="26">
        <f>IF([1]DRUM!E797="","",[1]DRUM!E797)</f>
        <v>1200</v>
      </c>
      <c r="I820" s="26">
        <f>IF([1]DRUM!F797="","",[1]DRUM!F797)</f>
        <v>1800</v>
      </c>
      <c r="J820" s="26">
        <f>IF([1]DRUM!G797="","",[1]DRUM!G797)</f>
        <v>1900</v>
      </c>
      <c r="K820" s="26">
        <f>IF([1]DRUM!H797="","",[1]DRUM!H797)</f>
        <v>2100</v>
      </c>
      <c r="L820" s="26" t="str">
        <f>IF([1]DRUM!I797="","",[1]DRUM!I797)</f>
        <v/>
      </c>
      <c r="M820" s="26">
        <f>IF([1]DRUM!J797="","",
IF(AND([1]DRUM!K797="Wooden Drum",[1]DRUM!J797&gt;Max_WD_Capacity),Max_WD_Capacity,
[1]DRUM!J797))</f>
        <v>5000</v>
      </c>
      <c r="N820" s="26" t="str">
        <f>IF([1]DRUM!K797="","",[1]DRUM!K797)</f>
        <v>Steel Drum</v>
      </c>
      <c r="O820" s="26">
        <f>IF([1]DRUM!L797="","",[1]DRUM!L797)</f>
        <v>488</v>
      </c>
      <c r="P820" s="26">
        <f>IF([1]DRUM!M797="","",[1]DRUM!M797)</f>
        <v>164</v>
      </c>
      <c r="Q820" s="26">
        <f>IF([1]DRUM!N797="","",[1]DRUM!N797)</f>
        <v>4.8066367599923838</v>
      </c>
      <c r="R820" s="26" t="str">
        <f t="shared" si="128"/>
        <v>Steel</v>
      </c>
      <c r="S820" s="26">
        <f ca="1">IF(N820="",0,
IF(Knee_Application="YES",Knee_Width,IF(Knee_Application="NO",0,
IF(OR(Cable_Type="OH",SearchData("Conductor",Cable_Desc)),0,
IF(N820="Steel Drum",Knee_Width,
IF(N820="Plywood Drum",0,
IF(Country="UAE",0,
IF(AND(OR(SearchData("LSHF",Cable_Desc),SearchData("LSZH",Cable_Desc),SearchData("LS0H",Cable_Desc),SearchData("LSOH",Cable_Desc)),D.nom&gt;40),Knee_Width,
IF(AND(Country="Egypt",D.nom&gt;60),Knee_Width,
IF(AND(Country&lt;&gt;"Egypt",D.nom&gt;35),Knee_Width,
0))))))))))</f>
        <v>125</v>
      </c>
      <c r="T820" s="118">
        <f t="shared" ca="1" si="123"/>
        <v>13</v>
      </c>
      <c r="U820" s="118">
        <f t="shared" ca="1" si="124"/>
        <v>3</v>
      </c>
      <c r="V820" s="117">
        <f t="shared" ca="1" si="125"/>
        <v>191.72260318915502</v>
      </c>
      <c r="W820" s="64">
        <f t="shared" ca="1" si="126"/>
        <v>0</v>
      </c>
      <c r="X820" s="64">
        <f t="shared" ca="1" si="129"/>
        <v>1</v>
      </c>
      <c r="Y820" s="64">
        <f t="shared" ca="1" si="127"/>
        <v>0</v>
      </c>
      <c r="AM820" s="156"/>
    </row>
    <row r="821" spans="1:39">
      <c r="A821" s="12">
        <f t="shared" ca="1" si="120"/>
        <v>0</v>
      </c>
      <c r="B821" s="12" t="str">
        <f>IF([1]DRUM!A798="","",[1]DRUM!A798)</f>
        <v>Steel</v>
      </c>
      <c r="C821" s="12">
        <f t="shared" ca="1" si="121"/>
        <v>0</v>
      </c>
      <c r="D821" s="155">
        <f t="shared" ca="1" si="122"/>
        <v>0</v>
      </c>
      <c r="E821" s="26" t="str">
        <f>IF([1]DRUM!B798="","",[1]DRUM!B798)</f>
        <v>STB220013</v>
      </c>
      <c r="F821" s="26">
        <f>IF([1]DRUM!C798="","",[1]DRUM!C798)</f>
        <v>2270</v>
      </c>
      <c r="G821" s="26">
        <f>IF([1]DRUM!D798="","",[1]DRUM!D798)</f>
        <v>2200</v>
      </c>
      <c r="H821" s="26">
        <f>IF([1]DRUM!E798="","",[1]DRUM!E798)</f>
        <v>1300</v>
      </c>
      <c r="I821" s="26">
        <f>IF([1]DRUM!F798="","",[1]DRUM!F798)</f>
        <v>1500</v>
      </c>
      <c r="J821" s="26">
        <f>IF([1]DRUM!G798="","",[1]DRUM!G798)</f>
        <v>1700</v>
      </c>
      <c r="K821" s="26">
        <f>IF([1]DRUM!H798="","",[1]DRUM!H798)</f>
        <v>1700</v>
      </c>
      <c r="L821" s="26" t="str">
        <f>IF([1]DRUM!I798="","",[1]DRUM!I798)</f>
        <v/>
      </c>
      <c r="M821" s="26">
        <f>IF([1]DRUM!J798="","",
IF(AND([1]DRUM!K798="Wooden Drum",[1]DRUM!J798&gt;Max_WD_Capacity),Max_WD_Capacity,
[1]DRUM!J798))</f>
        <v>6000</v>
      </c>
      <c r="N821" s="26" t="str">
        <f>IF([1]DRUM!K798="","",[1]DRUM!K798)</f>
        <v>Steel Drum</v>
      </c>
      <c r="O821" s="26">
        <f>IF([1]DRUM!L798="","",[1]DRUM!L798)</f>
        <v>447</v>
      </c>
      <c r="P821" s="26">
        <f>IF([1]DRUM!M798="","",[1]DRUM!M798)</f>
        <v>138</v>
      </c>
      <c r="Q821" s="26">
        <f>IF([1]DRUM!N798="","",[1]DRUM!N798)</f>
        <v>3.7110063220529432</v>
      </c>
      <c r="R821" s="26" t="str">
        <f t="shared" si="128"/>
        <v>Steel</v>
      </c>
      <c r="S821" s="26">
        <f ca="1">IF(N821="",0,
IF(Knee_Application="YES",Knee_Width,IF(Knee_Application="NO",0,
IF(OR(Cable_Type="OH",SearchData("Conductor",Cable_Desc)),0,
IF(N821="Steel Drum",Knee_Width,
IF(N821="Plywood Drum",0,
IF(Country="UAE",0,
IF(AND(OR(SearchData("LSHF",Cable_Desc),SearchData("LSZH",Cable_Desc),SearchData("LS0H",Cable_Desc),SearchData("LSOH",Cable_Desc)),D.nom&gt;40),Knee_Width,
IF(AND(Country="Egypt",D.nom&gt;60),Knee_Width,
IF(AND(Country&lt;&gt;"Egypt",D.nom&gt;35),Knee_Width,
0))))))))))</f>
        <v>125</v>
      </c>
      <c r="T821" s="118">
        <f t="shared" ca="1" si="123"/>
        <v>11</v>
      </c>
      <c r="U821" s="118">
        <f t="shared" ca="1" si="124"/>
        <v>2</v>
      </c>
      <c r="V821" s="117">
        <f t="shared" ca="1" si="125"/>
        <v>106.65832722643491</v>
      </c>
      <c r="W821" s="64">
        <f t="shared" ca="1" si="126"/>
        <v>0</v>
      </c>
      <c r="X821" s="64">
        <f t="shared" ca="1" si="129"/>
        <v>1</v>
      </c>
      <c r="Y821" s="64">
        <f t="shared" ca="1" si="127"/>
        <v>0</v>
      </c>
      <c r="AM821" s="156"/>
    </row>
    <row r="822" spans="1:39">
      <c r="A822" s="12">
        <f t="shared" ca="1" si="120"/>
        <v>0</v>
      </c>
      <c r="B822" s="12" t="str">
        <f>IF([1]DRUM!A799="","",[1]DRUM!A799)</f>
        <v>Steel</v>
      </c>
      <c r="C822" s="12">
        <f t="shared" ca="1" si="121"/>
        <v>0</v>
      </c>
      <c r="D822" s="155">
        <f t="shared" ca="1" si="122"/>
        <v>0</v>
      </c>
      <c r="E822" s="26" t="str">
        <f>IF([1]DRUM!B799="","",[1]DRUM!B799)</f>
        <v>STB220000</v>
      </c>
      <c r="F822" s="26">
        <f>IF([1]DRUM!C799="","",[1]DRUM!C799)</f>
        <v>2270</v>
      </c>
      <c r="G822" s="26">
        <f>IF([1]DRUM!D799="","",[1]DRUM!D799)</f>
        <v>2200</v>
      </c>
      <c r="H822" s="26">
        <f>IF([1]DRUM!E799="","",[1]DRUM!E799)</f>
        <v>1200</v>
      </c>
      <c r="I822" s="26">
        <f>IF([1]DRUM!F799="","",[1]DRUM!F799)</f>
        <v>1500</v>
      </c>
      <c r="J822" s="26">
        <f>IF([1]DRUM!G799="","",[1]DRUM!G799)</f>
        <v>1700</v>
      </c>
      <c r="K822" s="26">
        <f>IF([1]DRUM!H799="","",[1]DRUM!H799)</f>
        <v>1700</v>
      </c>
      <c r="L822" s="26" t="str">
        <f>IF([1]DRUM!I799="","",[1]DRUM!I799)</f>
        <v/>
      </c>
      <c r="M822" s="26">
        <f>IF([1]DRUM!J799="","",
IF(AND([1]DRUM!K799="Wooden Drum",[1]DRUM!J799&gt;Max_WD_Capacity),Max_WD_Capacity,
[1]DRUM!J799))</f>
        <v>6000</v>
      </c>
      <c r="N822" s="26" t="str">
        <f>IF([1]DRUM!K799="","",[1]DRUM!K799)</f>
        <v>Steel Drum</v>
      </c>
      <c r="O822" s="26">
        <f>IF([1]DRUM!L799="","",[1]DRUM!L799)</f>
        <v>485</v>
      </c>
      <c r="P822" s="26">
        <f>IF([1]DRUM!M799="","",[1]DRUM!M799)</f>
        <v>138</v>
      </c>
      <c r="Q822" s="26">
        <f>IF([1]DRUM!N799="","",[1]DRUM!N799)</f>
        <v>4.0055306333269867</v>
      </c>
      <c r="R822" s="26" t="str">
        <f t="shared" si="128"/>
        <v>Steel</v>
      </c>
      <c r="S822" s="26">
        <f ca="1">IF(N822="",0,
IF(Knee_Application="YES",Knee_Width,IF(Knee_Application="NO",0,
IF(OR(Cable_Type="OH",SearchData("Conductor",Cable_Desc)),0,
IF(N822="Steel Drum",Knee_Width,
IF(N822="Plywood Drum",0,
IF(Country="UAE",0,
IF(AND(OR(SearchData("LSHF",Cable_Desc),SearchData("LSZH",Cable_Desc),SearchData("LS0H",Cable_Desc),SearchData("LSOH",Cable_Desc)),D.nom&gt;40),Knee_Width,
IF(AND(Country="Egypt",D.nom&gt;60),Knee_Width,
IF(AND(Country&lt;&gt;"Egypt",D.nom&gt;35),Knee_Width,
0))))))))))</f>
        <v>125</v>
      </c>
      <c r="T822" s="118">
        <f t="shared" ca="1" si="123"/>
        <v>11</v>
      </c>
      <c r="U822" s="118">
        <f t="shared" ca="1" si="124"/>
        <v>3</v>
      </c>
      <c r="V822" s="117">
        <f t="shared" ca="1" si="125"/>
        <v>162.22681808313112</v>
      </c>
      <c r="W822" s="64">
        <f t="shared" ca="1" si="126"/>
        <v>0</v>
      </c>
      <c r="X822" s="64">
        <f t="shared" ca="1" si="129"/>
        <v>1</v>
      </c>
      <c r="Y822" s="64">
        <f t="shared" ca="1" si="127"/>
        <v>0</v>
      </c>
      <c r="AM822" s="156"/>
    </row>
    <row r="823" spans="1:39">
      <c r="A823" s="12">
        <f t="shared" ca="1" si="120"/>
        <v>0</v>
      </c>
      <c r="B823" s="12" t="str">
        <f>IF([1]DRUM!A800="","",[1]DRUM!A800)</f>
        <v>Steel</v>
      </c>
      <c r="C823" s="12">
        <f t="shared" ca="1" si="121"/>
        <v>0</v>
      </c>
      <c r="D823" s="155">
        <f t="shared" ca="1" si="122"/>
        <v>0</v>
      </c>
      <c r="E823" s="26" t="str">
        <f>IF([1]DRUM!B800="","",[1]DRUM!B800)</f>
        <v>STB220010</v>
      </c>
      <c r="F823" s="26">
        <f>IF([1]DRUM!C800="","",[1]DRUM!C800)</f>
        <v>2270</v>
      </c>
      <c r="G823" s="26">
        <f>IF([1]DRUM!D800="","",[1]DRUM!D800)</f>
        <v>2200</v>
      </c>
      <c r="H823" s="26">
        <f>IF([1]DRUM!E800="","",[1]DRUM!E800)</f>
        <v>1100</v>
      </c>
      <c r="I823" s="26">
        <f>IF([1]DRUM!F800="","",[1]DRUM!F800)</f>
        <v>1500</v>
      </c>
      <c r="J823" s="26">
        <f>IF([1]DRUM!G800="","",[1]DRUM!G800)</f>
        <v>1700</v>
      </c>
      <c r="K823" s="26">
        <f>IF([1]DRUM!H800="","",[1]DRUM!H800)</f>
        <v>1700</v>
      </c>
      <c r="L823" s="26" t="str">
        <f>IF([1]DRUM!I800="","",[1]DRUM!I800)</f>
        <v/>
      </c>
      <c r="M823" s="26">
        <f>IF([1]DRUM!J800="","",
IF(AND([1]DRUM!K800="Wooden Drum",[1]DRUM!J800&gt;Max_WD_Capacity),Max_WD_Capacity,
[1]DRUM!J800))</f>
        <v>7000</v>
      </c>
      <c r="N823" s="26" t="str">
        <f>IF([1]DRUM!K800="","",[1]DRUM!K800)</f>
        <v>Steel Drum</v>
      </c>
      <c r="O823" s="26">
        <f>IF([1]DRUM!L800="","",[1]DRUM!L800)</f>
        <v>512</v>
      </c>
      <c r="P823" s="26">
        <f>IF([1]DRUM!M800="","",[1]DRUM!M800)</f>
        <v>138</v>
      </c>
      <c r="Q823" s="26">
        <f>IF([1]DRUM!N800="","",[1]DRUM!N800)</f>
        <v>4.2764929996991059</v>
      </c>
      <c r="R823" s="26" t="str">
        <f t="shared" si="128"/>
        <v>Steel</v>
      </c>
      <c r="S823" s="26">
        <f ca="1">IF(N823="",0,
IF(Knee_Application="YES",Knee_Width,IF(Knee_Application="NO",0,
IF(OR(Cable_Type="OH",SearchData("Conductor",Cable_Desc)),0,
IF(N823="Steel Drum",Knee_Width,
IF(N823="Plywood Drum",0,
IF(Country="UAE",0,
IF(AND(OR(SearchData("LSHF",Cable_Desc),SearchData("LSZH",Cable_Desc),SearchData("LS0H",Cable_Desc),SearchData("LSOH",Cable_Desc)),D.nom&gt;40),Knee_Width,
IF(AND(Country="Egypt",D.nom&gt;60),Knee_Width,
IF(AND(Country&lt;&gt;"Egypt",D.nom&gt;35),Knee_Width,
0))))))))))</f>
        <v>125</v>
      </c>
      <c r="T823" s="118">
        <f t="shared" ca="1" si="123"/>
        <v>11</v>
      </c>
      <c r="U823" s="118">
        <f t="shared" ca="1" si="124"/>
        <v>3</v>
      </c>
      <c r="V823" s="117">
        <f t="shared" ca="1" si="125"/>
        <v>151.85956232628482</v>
      </c>
      <c r="W823" s="64">
        <f t="shared" ca="1" si="126"/>
        <v>0</v>
      </c>
      <c r="X823" s="64">
        <f t="shared" ca="1" si="129"/>
        <v>1</v>
      </c>
      <c r="Y823" s="64">
        <f t="shared" ca="1" si="127"/>
        <v>0</v>
      </c>
      <c r="AM823" s="156"/>
    </row>
    <row r="824" spans="1:39">
      <c r="A824" s="12">
        <f t="shared" ca="1" si="120"/>
        <v>0</v>
      </c>
      <c r="B824" s="12" t="str">
        <f>IF([1]DRUM!A801="","",[1]DRUM!A801)</f>
        <v>Steel</v>
      </c>
      <c r="C824" s="12">
        <f t="shared" ca="1" si="121"/>
        <v>0</v>
      </c>
      <c r="D824" s="155">
        <f t="shared" ca="1" si="122"/>
        <v>0</v>
      </c>
      <c r="E824" s="26" t="str">
        <f>IF([1]DRUM!B801="","",[1]DRUM!B801)</f>
        <v>STB220027</v>
      </c>
      <c r="F824" s="26">
        <f>IF([1]DRUM!C801="","",[1]DRUM!C801)</f>
        <v>2270</v>
      </c>
      <c r="G824" s="26">
        <f>IF([1]DRUM!D801="","",[1]DRUM!D801)</f>
        <v>2200</v>
      </c>
      <c r="H824" s="26">
        <f>IF([1]DRUM!E801="","",[1]DRUM!E801)</f>
        <v>1050</v>
      </c>
      <c r="I824" s="26">
        <f>IF([1]DRUM!F801="","",[1]DRUM!F801)</f>
        <v>1500</v>
      </c>
      <c r="J824" s="26">
        <f>IF([1]DRUM!G801="","",[1]DRUM!G801)</f>
        <v>1700</v>
      </c>
      <c r="K824" s="26">
        <f>IF([1]DRUM!H801="","",[1]DRUM!H801)</f>
        <v>1700</v>
      </c>
      <c r="L824" s="26" t="str">
        <f>IF([1]DRUM!I801="","",[1]DRUM!I801)</f>
        <v/>
      </c>
      <c r="M824" s="26">
        <f>IF([1]DRUM!J801="","",
IF(AND([1]DRUM!K801="Wooden Drum",[1]DRUM!J801&gt;Max_WD_Capacity),Max_WD_Capacity,
[1]DRUM!J801))</f>
        <v>7000</v>
      </c>
      <c r="N824" s="26" t="str">
        <f>IF([1]DRUM!K801="","",[1]DRUM!K801)</f>
        <v>Steel Drum</v>
      </c>
      <c r="O824" s="26">
        <f>IF([1]DRUM!L801="","",[1]DRUM!L801)</f>
        <v>461</v>
      </c>
      <c r="P824" s="26">
        <f>IF([1]DRUM!M801="","",[1]DRUM!M801)</f>
        <v>138</v>
      </c>
      <c r="Q824" s="26">
        <f>IF([1]DRUM!N801="","",[1]DRUM!N801)</f>
        <v>4.4031384535469433</v>
      </c>
      <c r="R824" s="26" t="str">
        <f t="shared" si="128"/>
        <v>Steel</v>
      </c>
      <c r="S824" s="26">
        <f ca="1">IF(N824="",0,
IF(Knee_Application="YES",Knee_Width,IF(Knee_Application="NO",0,
IF(OR(Cable_Type="OH",SearchData("Conductor",Cable_Desc)),0,
IF(N824="Steel Drum",Knee_Width,
IF(N824="Plywood Drum",0,
IF(Country="UAE",0,
IF(AND(OR(SearchData("LSHF",Cable_Desc),SearchData("LSZH",Cable_Desc),SearchData("LS0H",Cable_Desc),SearchData("LSOH",Cable_Desc)),D.nom&gt;40),Knee_Width,
IF(AND(Country="Egypt",D.nom&gt;60),Knee_Width,
IF(AND(Country&lt;&gt;"Egypt",D.nom&gt;35),Knee_Width,
0))))))))))</f>
        <v>125</v>
      </c>
      <c r="T824" s="118">
        <f t="shared" ca="1" si="123"/>
        <v>11</v>
      </c>
      <c r="U824" s="118">
        <f t="shared" ca="1" si="124"/>
        <v>3</v>
      </c>
      <c r="V824" s="117">
        <f t="shared" ca="1" si="125"/>
        <v>146.67593444786166</v>
      </c>
      <c r="W824" s="64">
        <f t="shared" ca="1" si="126"/>
        <v>0</v>
      </c>
      <c r="X824" s="64">
        <f t="shared" ca="1" si="129"/>
        <v>1</v>
      </c>
      <c r="Y824" s="64">
        <f t="shared" ca="1" si="127"/>
        <v>0</v>
      </c>
      <c r="AM824" s="156"/>
    </row>
    <row r="825" spans="1:39">
      <c r="A825" s="12">
        <f t="shared" ca="1" si="120"/>
        <v>0</v>
      </c>
      <c r="B825" s="12" t="str">
        <f>IF([1]DRUM!A802="","",[1]DRUM!A802)</f>
        <v>Steel</v>
      </c>
      <c r="C825" s="12">
        <f t="shared" ca="1" si="121"/>
        <v>0</v>
      </c>
      <c r="D825" s="155">
        <f t="shared" ca="1" si="122"/>
        <v>0</v>
      </c>
      <c r="E825" s="26" t="str">
        <f>IF([1]DRUM!B802="","",[1]DRUM!B802)</f>
        <v>STB220004</v>
      </c>
      <c r="F825" s="26">
        <f>IF([1]DRUM!C802="","",[1]DRUM!C802)</f>
        <v>2270</v>
      </c>
      <c r="G825" s="26">
        <f>IF([1]DRUM!D802="","",[1]DRUM!D802)</f>
        <v>2200</v>
      </c>
      <c r="H825" s="26">
        <f>IF([1]DRUM!E802="","",[1]DRUM!E802)</f>
        <v>1300</v>
      </c>
      <c r="I825" s="26">
        <f>IF([1]DRUM!F802="","",[1]DRUM!F802)</f>
        <v>1500</v>
      </c>
      <c r="J825" s="26">
        <f>IF([1]DRUM!G802="","",[1]DRUM!G802)</f>
        <v>1700</v>
      </c>
      <c r="K825" s="26">
        <f>IF([1]DRUM!H802="","",[1]DRUM!H802)</f>
        <v>1700</v>
      </c>
      <c r="L825" s="26" t="str">
        <f>IF([1]DRUM!I802="","",[1]DRUM!I802)</f>
        <v/>
      </c>
      <c r="M825" s="26">
        <f>IF([1]DRUM!J802="","",
IF(AND([1]DRUM!K802="Wooden Drum",[1]DRUM!J802&gt;Max_WD_Capacity),Max_WD_Capacity,
[1]DRUM!J802))</f>
        <v>8000</v>
      </c>
      <c r="N825" s="26" t="str">
        <f>IF([1]DRUM!K802="","",[1]DRUM!K802)</f>
        <v>Steel Drum</v>
      </c>
      <c r="O825" s="26">
        <f>IF([1]DRUM!L802="","",[1]DRUM!L802)</f>
        <v>484</v>
      </c>
      <c r="P825" s="26">
        <f>IF([1]DRUM!M802="","",[1]DRUM!M802)</f>
        <v>138</v>
      </c>
      <c r="Q825" s="26">
        <f>IF([1]DRUM!N802="","",[1]DRUM!N802)</f>
        <v>3.7110063220529432</v>
      </c>
      <c r="R825" s="26" t="str">
        <f t="shared" si="128"/>
        <v>Steel</v>
      </c>
      <c r="S825" s="26">
        <f ca="1">IF(N825="",0,
IF(Knee_Application="YES",Knee_Width,IF(Knee_Application="NO",0,
IF(OR(Cable_Type="OH",SearchData("Conductor",Cable_Desc)),0,
IF(N825="Steel Drum",Knee_Width,
IF(N825="Plywood Drum",0,
IF(Country="UAE",0,
IF(AND(OR(SearchData("LSHF",Cable_Desc),SearchData("LSZH",Cable_Desc),SearchData("LS0H",Cable_Desc),SearchData("LSOH",Cable_Desc)),D.nom&gt;40),Knee_Width,
IF(AND(Country="Egypt",D.nom&gt;60),Knee_Width,
IF(AND(Country&lt;&gt;"Egypt",D.nom&gt;35),Knee_Width,
0))))))))))</f>
        <v>125</v>
      </c>
      <c r="T825" s="118">
        <f t="shared" ca="1" si="123"/>
        <v>11</v>
      </c>
      <c r="U825" s="118">
        <f t="shared" ca="1" si="124"/>
        <v>2</v>
      </c>
      <c r="V825" s="117">
        <f t="shared" ca="1" si="125"/>
        <v>106.65832722643491</v>
      </c>
      <c r="W825" s="64">
        <f t="shared" ca="1" si="126"/>
        <v>0</v>
      </c>
      <c r="X825" s="64">
        <f t="shared" ca="1" si="129"/>
        <v>1</v>
      </c>
      <c r="Y825" s="64">
        <f t="shared" ca="1" si="127"/>
        <v>0</v>
      </c>
      <c r="AM825" s="156"/>
    </row>
    <row r="826" spans="1:39">
      <c r="A826" s="12">
        <f t="shared" ca="1" si="120"/>
        <v>0</v>
      </c>
      <c r="B826" s="12" t="str">
        <f>IF([1]DRUM!A803="","",[1]DRUM!A803)</f>
        <v>Steel</v>
      </c>
      <c r="C826" s="12">
        <f t="shared" ca="1" si="121"/>
        <v>0</v>
      </c>
      <c r="D826" s="155">
        <f t="shared" ca="1" si="122"/>
        <v>0</v>
      </c>
      <c r="E826" s="26" t="str">
        <f>IF([1]DRUM!B803="","",[1]DRUM!B803)</f>
        <v>STB220001</v>
      </c>
      <c r="F826" s="26">
        <f>IF([1]DRUM!C803="","",[1]DRUM!C803)</f>
        <v>2270</v>
      </c>
      <c r="G826" s="26">
        <f>IF([1]DRUM!D803="","",[1]DRUM!D803)</f>
        <v>2200</v>
      </c>
      <c r="H826" s="26">
        <f>IF([1]DRUM!E803="","",[1]DRUM!E803)</f>
        <v>1200</v>
      </c>
      <c r="I826" s="26">
        <f>IF([1]DRUM!F803="","",[1]DRUM!F803)</f>
        <v>1500</v>
      </c>
      <c r="J826" s="26">
        <f>IF([1]DRUM!G803="","",[1]DRUM!G803)</f>
        <v>1700</v>
      </c>
      <c r="K826" s="26">
        <f>IF([1]DRUM!H803="","",[1]DRUM!H803)</f>
        <v>1700</v>
      </c>
      <c r="L826" s="26" t="str">
        <f>IF([1]DRUM!I803="","",[1]DRUM!I803)</f>
        <v/>
      </c>
      <c r="M826" s="26">
        <f>IF([1]DRUM!J803="","",
IF(AND([1]DRUM!K803="Wooden Drum",[1]DRUM!J803&gt;Max_WD_Capacity),Max_WD_Capacity,
[1]DRUM!J803))</f>
        <v>8000</v>
      </c>
      <c r="N826" s="26" t="str">
        <f>IF([1]DRUM!K803="","",[1]DRUM!K803)</f>
        <v>Steel Drum</v>
      </c>
      <c r="O826" s="26">
        <f>IF([1]DRUM!L803="","",[1]DRUM!L803)</f>
        <v>485</v>
      </c>
      <c r="P826" s="26">
        <f>IF([1]DRUM!M803="","",[1]DRUM!M803)</f>
        <v>138</v>
      </c>
      <c r="Q826" s="26">
        <f>IF([1]DRUM!N803="","",[1]DRUM!N803)</f>
        <v>4.0055306333269867</v>
      </c>
      <c r="R826" s="26" t="str">
        <f t="shared" si="128"/>
        <v>Steel</v>
      </c>
      <c r="S826" s="26">
        <f ca="1">IF(N826="",0,
IF(Knee_Application="YES",Knee_Width,IF(Knee_Application="NO",0,
IF(OR(Cable_Type="OH",SearchData("Conductor",Cable_Desc)),0,
IF(N826="Steel Drum",Knee_Width,
IF(N826="Plywood Drum",0,
IF(Country="UAE",0,
IF(AND(OR(SearchData("LSHF",Cable_Desc),SearchData("LSZH",Cable_Desc),SearchData("LS0H",Cable_Desc),SearchData("LSOH",Cable_Desc)),D.nom&gt;40),Knee_Width,
IF(AND(Country="Egypt",D.nom&gt;60),Knee_Width,
IF(AND(Country&lt;&gt;"Egypt",D.nom&gt;35),Knee_Width,
0))))))))))</f>
        <v>125</v>
      </c>
      <c r="T826" s="118">
        <f t="shared" ca="1" si="123"/>
        <v>11</v>
      </c>
      <c r="U826" s="118">
        <f t="shared" ca="1" si="124"/>
        <v>3</v>
      </c>
      <c r="V826" s="117">
        <f t="shared" ca="1" si="125"/>
        <v>162.22681808313112</v>
      </c>
      <c r="W826" s="64">
        <f t="shared" ca="1" si="126"/>
        <v>0</v>
      </c>
      <c r="X826" s="64">
        <f t="shared" ca="1" si="129"/>
        <v>1</v>
      </c>
      <c r="Y826" s="64">
        <f t="shared" ca="1" si="127"/>
        <v>0</v>
      </c>
      <c r="AM826" s="156"/>
    </row>
    <row r="827" spans="1:39">
      <c r="A827" s="12">
        <f t="shared" ca="1" si="120"/>
        <v>0</v>
      </c>
      <c r="B827" s="12" t="str">
        <f>IF([1]DRUM!A804="","",[1]DRUM!A804)</f>
        <v>Steel</v>
      </c>
      <c r="C827" s="12">
        <f t="shared" ca="1" si="121"/>
        <v>0</v>
      </c>
      <c r="D827" s="155">
        <f t="shared" ca="1" si="122"/>
        <v>0</v>
      </c>
      <c r="E827" s="26" t="str">
        <f>IF([1]DRUM!B804="","",[1]DRUM!B804)</f>
        <v>STB220015</v>
      </c>
      <c r="F827" s="26">
        <f>IF([1]DRUM!C804="","",[1]DRUM!C804)</f>
        <v>2270</v>
      </c>
      <c r="G827" s="26">
        <f>IF([1]DRUM!D804="","",[1]DRUM!D804)</f>
        <v>2200</v>
      </c>
      <c r="H827" s="26">
        <f>IF([1]DRUM!E804="","",[1]DRUM!E804)</f>
        <v>900</v>
      </c>
      <c r="I827" s="26">
        <f>IF([1]DRUM!F804="","",[1]DRUM!F804)</f>
        <v>1500</v>
      </c>
      <c r="J827" s="26">
        <f>IF([1]DRUM!G804="","",[1]DRUM!G804)</f>
        <v>1700</v>
      </c>
      <c r="K827" s="26">
        <f>IF([1]DRUM!H804="","",[1]DRUM!H804)</f>
        <v>1700</v>
      </c>
      <c r="L827" s="26" t="str">
        <f>IF([1]DRUM!I804="","",[1]DRUM!I804)</f>
        <v/>
      </c>
      <c r="M827" s="26">
        <f>IF([1]DRUM!J804="","",
IF(AND([1]DRUM!K804="Wooden Drum",[1]DRUM!J804&gt;Max_WD_Capacity),Max_WD_Capacity,
[1]DRUM!J804))</f>
        <v>8000</v>
      </c>
      <c r="N827" s="26" t="str">
        <f>IF([1]DRUM!K804="","",[1]DRUM!K804)</f>
        <v>Steel Drum</v>
      </c>
      <c r="O827" s="26">
        <f>IF([1]DRUM!L804="","",[1]DRUM!L804)</f>
        <v>453</v>
      </c>
      <c r="P827" s="26">
        <f>IF([1]DRUM!M804="","",[1]DRUM!M804)</f>
        <v>138</v>
      </c>
      <c r="Q827" s="26">
        <f>IF([1]DRUM!N804="","",[1]DRUM!N804)</f>
        <v>4.7477318977375749</v>
      </c>
      <c r="R827" s="26" t="str">
        <f t="shared" si="128"/>
        <v>Steel</v>
      </c>
      <c r="S827" s="26">
        <f ca="1">IF(N827="",0,
IF(Knee_Application="YES",Knee_Width,IF(Knee_Application="NO",0,
IF(OR(Cable_Type="OH",SearchData("Conductor",Cable_Desc)),0,
IF(N827="Steel Drum",Knee_Width,
IF(N827="Plywood Drum",0,
IF(Country="UAE",0,
IF(AND(OR(SearchData("LSHF",Cable_Desc),SearchData("LSZH",Cable_Desc),SearchData("LS0H",Cable_Desc),SearchData("LSOH",Cable_Desc)),D.nom&gt;40),Knee_Width,
IF(AND(Country="Egypt",D.nom&gt;60),Knee_Width,
IF(AND(Country&lt;&gt;"Egypt",D.nom&gt;35),Knee_Width,
0))))))))))</f>
        <v>125</v>
      </c>
      <c r="T827" s="118">
        <f t="shared" ca="1" si="123"/>
        <v>11</v>
      </c>
      <c r="U827" s="118">
        <f t="shared" ca="1" si="124"/>
        <v>4</v>
      </c>
      <c r="V827" s="117">
        <f t="shared" ca="1" si="125"/>
        <v>191.64217841722314</v>
      </c>
      <c r="W827" s="64">
        <f t="shared" ca="1" si="126"/>
        <v>0</v>
      </c>
      <c r="X827" s="64">
        <f t="shared" ca="1" si="129"/>
        <v>1</v>
      </c>
      <c r="Y827" s="64">
        <f t="shared" ca="1" si="127"/>
        <v>0</v>
      </c>
      <c r="AM827" s="156"/>
    </row>
    <row r="828" spans="1:39">
      <c r="A828" s="12">
        <f t="shared" ca="1" si="120"/>
        <v>0</v>
      </c>
      <c r="B828" s="12" t="str">
        <f>IF([1]DRUM!A805="","",[1]DRUM!A805)</f>
        <v>Steel</v>
      </c>
      <c r="C828" s="12">
        <f t="shared" ca="1" si="121"/>
        <v>0</v>
      </c>
      <c r="D828" s="155">
        <f t="shared" ca="1" si="122"/>
        <v>0</v>
      </c>
      <c r="E828" s="26" t="str">
        <f>IF([1]DRUM!B805="","",[1]DRUM!B805)</f>
        <v>STB220002</v>
      </c>
      <c r="F828" s="26">
        <f>IF([1]DRUM!C805="","",[1]DRUM!C805)</f>
        <v>2270</v>
      </c>
      <c r="G828" s="26">
        <f>IF([1]DRUM!D805="","",[1]DRUM!D805)</f>
        <v>2200</v>
      </c>
      <c r="H828" s="26">
        <f>IF([1]DRUM!E805="","",[1]DRUM!E805)</f>
        <v>1200</v>
      </c>
      <c r="I828" s="26">
        <f>IF([1]DRUM!F805="","",[1]DRUM!F805)</f>
        <v>1500</v>
      </c>
      <c r="J828" s="26">
        <f>IF([1]DRUM!G805="","",[1]DRUM!G805)</f>
        <v>1700</v>
      </c>
      <c r="K828" s="26">
        <f>IF([1]DRUM!H805="","",[1]DRUM!H805)</f>
        <v>1900</v>
      </c>
      <c r="L828" s="26" t="str">
        <f>IF([1]DRUM!I805="","",[1]DRUM!I805)</f>
        <v/>
      </c>
      <c r="M828" s="26">
        <f>IF([1]DRUM!J805="","",
IF(AND([1]DRUM!K805="Wooden Drum",[1]DRUM!J805&gt;Max_WD_Capacity),Max_WD_Capacity,
[1]DRUM!J805))</f>
        <v>10000</v>
      </c>
      <c r="N828" s="26" t="str">
        <f>IF([1]DRUM!K805="","",[1]DRUM!K805)</f>
        <v>Steel Drum</v>
      </c>
      <c r="O828" s="26">
        <f>IF([1]DRUM!L805="","",[1]DRUM!L805)</f>
        <v>530</v>
      </c>
      <c r="P828" s="26">
        <f>IF([1]DRUM!M805="","",[1]DRUM!M805)</f>
        <v>138</v>
      </c>
      <c r="Q828" s="26">
        <f>IF([1]DRUM!N805="","",[1]DRUM!N805)</f>
        <v>4.0055306333269867</v>
      </c>
      <c r="R828" s="26" t="str">
        <f t="shared" si="128"/>
        <v>Steel</v>
      </c>
      <c r="S828" s="26">
        <f ca="1">IF(N828="",0,
IF(Knee_Application="YES",Knee_Width,IF(Knee_Application="NO",0,
IF(OR(Cable_Type="OH",SearchData("Conductor",Cable_Desc)),0,
IF(N828="Steel Drum",Knee_Width,
IF(N828="Plywood Drum",0,
IF(Country="UAE",0,
IF(AND(OR(SearchData("LSHF",Cable_Desc),SearchData("LSZH",Cable_Desc),SearchData("LS0H",Cable_Desc),SearchData("LSOH",Cable_Desc)),D.nom&gt;40),Knee_Width,
IF(AND(Country="Egypt",D.nom&gt;60),Knee_Width,
IF(AND(Country&lt;&gt;"Egypt",D.nom&gt;35),Knee_Width,
0))))))))))</f>
        <v>125</v>
      </c>
      <c r="T828" s="118">
        <f t="shared" ca="1" si="123"/>
        <v>11</v>
      </c>
      <c r="U828" s="118">
        <f t="shared" ca="1" si="124"/>
        <v>3</v>
      </c>
      <c r="V828" s="117">
        <f t="shared" ca="1" si="125"/>
        <v>162.22681808313112</v>
      </c>
      <c r="W828" s="64">
        <f t="shared" ca="1" si="126"/>
        <v>0</v>
      </c>
      <c r="X828" s="64">
        <f t="shared" ca="1" si="129"/>
        <v>1</v>
      </c>
      <c r="Y828" s="64">
        <f t="shared" ca="1" si="127"/>
        <v>0</v>
      </c>
      <c r="AM828" s="156"/>
    </row>
    <row r="829" spans="1:39">
      <c r="A829" s="12">
        <f t="shared" ca="1" si="120"/>
        <v>0</v>
      </c>
      <c r="B829" s="12" t="str">
        <f>IF([1]DRUM!A806="","",[1]DRUM!A806)</f>
        <v>Steel</v>
      </c>
      <c r="C829" s="12">
        <f t="shared" ca="1" si="121"/>
        <v>0</v>
      </c>
      <c r="D829" s="155">
        <f t="shared" ca="1" si="122"/>
        <v>0</v>
      </c>
      <c r="E829" s="26" t="str">
        <f>IF([1]DRUM!B806="","",[1]DRUM!B806)</f>
        <v>STB220003</v>
      </c>
      <c r="F829" s="26">
        <f>IF([1]DRUM!C806="","",[1]DRUM!C806)</f>
        <v>2270</v>
      </c>
      <c r="G829" s="26">
        <f>IF([1]DRUM!D806="","",[1]DRUM!D806)</f>
        <v>2200</v>
      </c>
      <c r="H829" s="26">
        <f>IF([1]DRUM!E806="","",[1]DRUM!E806)</f>
        <v>1000</v>
      </c>
      <c r="I829" s="26">
        <f>IF([1]DRUM!F806="","",[1]DRUM!F806)</f>
        <v>1500</v>
      </c>
      <c r="J829" s="26">
        <f>IF([1]DRUM!G806="","",[1]DRUM!G806)</f>
        <v>1700</v>
      </c>
      <c r="K829" s="26">
        <f>IF([1]DRUM!H806="","",[1]DRUM!H806)</f>
        <v>1900</v>
      </c>
      <c r="L829" s="26" t="str">
        <f>IF([1]DRUM!I806="","",[1]DRUM!I806)</f>
        <v/>
      </c>
      <c r="M829" s="26">
        <f>IF([1]DRUM!J806="","",
IF(AND([1]DRUM!K806="Wooden Drum",[1]DRUM!J806&gt;Max_WD_Capacity),Max_WD_Capacity,
[1]DRUM!J806))</f>
        <v>10000</v>
      </c>
      <c r="N829" s="26" t="str">
        <f>IF([1]DRUM!K806="","",[1]DRUM!K806)</f>
        <v>Steel Drum</v>
      </c>
      <c r="O829" s="26">
        <f>IF([1]DRUM!L806="","",[1]DRUM!L806)</f>
        <v>580</v>
      </c>
      <c r="P829" s="26">
        <f>IF([1]DRUM!M806="","",[1]DRUM!M806)</f>
        <v>138</v>
      </c>
      <c r="Q829" s="26">
        <f>IF([1]DRUM!N806="","",[1]DRUM!N806)</f>
        <v>4.5238934211693023</v>
      </c>
      <c r="R829" s="26" t="str">
        <f t="shared" si="128"/>
        <v>Steel</v>
      </c>
      <c r="S829" s="26">
        <f ca="1">IF(N829="",0,
IF(Knee_Application="YES",Knee_Width,IF(Knee_Application="NO",0,
IF(OR(Cable_Type="OH",SearchData("Conductor",Cable_Desc)),0,
IF(N829="Steel Drum",Knee_Width,
IF(N829="Plywood Drum",0,
IF(Country="UAE",0,
IF(AND(OR(SearchData("LSHF",Cable_Desc),SearchData("LSZH",Cable_Desc),SearchData("LS0H",Cable_Desc),SearchData("LSOH",Cable_Desc)),D.nom&gt;40),Knee_Width,
IF(AND(Country="Egypt",D.nom&gt;60),Knee_Width,
IF(AND(Country&lt;&gt;"Egypt",D.nom&gt;35),Knee_Width,
0))))))))))</f>
        <v>125</v>
      </c>
      <c r="T829" s="118">
        <f t="shared" ca="1" si="123"/>
        <v>11</v>
      </c>
      <c r="U829" s="118">
        <f t="shared" ca="1" si="124"/>
        <v>3</v>
      </c>
      <c r="V829" s="117">
        <f t="shared" ca="1" si="125"/>
        <v>141.49230656943851</v>
      </c>
      <c r="W829" s="64">
        <f t="shared" ca="1" si="126"/>
        <v>0</v>
      </c>
      <c r="X829" s="64">
        <f t="shared" ca="1" si="129"/>
        <v>1</v>
      </c>
      <c r="Y829" s="64">
        <f t="shared" ca="1" si="127"/>
        <v>0</v>
      </c>
      <c r="AM829" s="156"/>
    </row>
    <row r="830" spans="1:39">
      <c r="A830" s="12">
        <f t="shared" ca="1" si="120"/>
        <v>0</v>
      </c>
      <c r="B830" s="12" t="str">
        <f>IF([1]DRUM!A807="","",[1]DRUM!A807)</f>
        <v>Steel</v>
      </c>
      <c r="C830" s="12">
        <f t="shared" ca="1" si="121"/>
        <v>0</v>
      </c>
      <c r="D830" s="155">
        <f t="shared" ca="1" si="122"/>
        <v>0</v>
      </c>
      <c r="E830" s="26" t="str">
        <f>IF([1]DRUM!B807="","",[1]DRUM!B807)</f>
        <v>STB220028</v>
      </c>
      <c r="F830" s="26">
        <f>IF([1]DRUM!C807="","",[1]DRUM!C807)</f>
        <v>2270</v>
      </c>
      <c r="G830" s="26">
        <f>IF([1]DRUM!D807="","",[1]DRUM!D807)</f>
        <v>2200</v>
      </c>
      <c r="H830" s="26">
        <f>IF([1]DRUM!E807="","",[1]DRUM!E807)</f>
        <v>1350</v>
      </c>
      <c r="I830" s="26">
        <f>IF([1]DRUM!F807="","",[1]DRUM!F807)</f>
        <v>1780</v>
      </c>
      <c r="J830" s="26">
        <f>IF([1]DRUM!G807="","",[1]DRUM!G807)</f>
        <v>1900</v>
      </c>
      <c r="K830" s="26">
        <f>IF([1]DRUM!H807="","",[1]DRUM!H807)</f>
        <v>2100</v>
      </c>
      <c r="L830" s="26" t="str">
        <f>IF([1]DRUM!I807="","",[1]DRUM!I807)</f>
        <v/>
      </c>
      <c r="M830" s="26">
        <f>IF([1]DRUM!J807="","",
IF(AND([1]DRUM!K807="Wooden Drum",[1]DRUM!J807&gt;Max_WD_Capacity),Max_WD_Capacity,
[1]DRUM!J807))</f>
        <v>10000</v>
      </c>
      <c r="N830" s="26" t="str">
        <f>IF([1]DRUM!K807="","",[1]DRUM!K807)</f>
        <v>Steel Drum</v>
      </c>
      <c r="O830" s="26">
        <f>IF([1]DRUM!L807="","",[1]DRUM!L807)</f>
        <v>582</v>
      </c>
      <c r="P830" s="26">
        <f>IF([1]DRUM!M807="","",[1]DRUM!M807)</f>
        <v>162</v>
      </c>
      <c r="Q830" s="26">
        <f>IF([1]DRUM!N807="","",[1]DRUM!N807)</f>
        <v>4.2184913453322039</v>
      </c>
      <c r="R830" s="26" t="str">
        <f t="shared" si="128"/>
        <v>Steel</v>
      </c>
      <c r="S830" s="26">
        <f ca="1">IF(N830="",0,
IF(Knee_Application="YES",Knee_Width,IF(Knee_Application="NO",0,
IF(OR(Cable_Type="OH",SearchData("Conductor",Cable_Desc)),0,
IF(N830="Steel Drum",Knee_Width,
IF(N830="Plywood Drum",0,
IF(Country="UAE",0,
IF(AND(OR(SearchData("LSHF",Cable_Desc),SearchData("LSZH",Cable_Desc),SearchData("LS0H",Cable_Desc),SearchData("LSOH",Cable_Desc)),D.nom&gt;40),Knee_Width,
IF(AND(Country="Egypt",D.nom&gt;60),Knee_Width,
IF(AND(Country&lt;&gt;"Egypt",D.nom&gt;35),Knee_Width,
0))))))))))</f>
        <v>125</v>
      </c>
      <c r="T830" s="118">
        <f t="shared" ca="1" si="123"/>
        <v>13</v>
      </c>
      <c r="U830" s="118">
        <f t="shared" ca="1" si="124"/>
        <v>2</v>
      </c>
      <c r="V830" s="117">
        <f t="shared" ca="1" si="125"/>
        <v>130.13482080818073</v>
      </c>
      <c r="W830" s="64">
        <f t="shared" ca="1" si="126"/>
        <v>0</v>
      </c>
      <c r="X830" s="64">
        <f t="shared" ca="1" si="129"/>
        <v>1</v>
      </c>
      <c r="Y830" s="64">
        <f t="shared" ca="1" si="127"/>
        <v>0</v>
      </c>
      <c r="AM830" s="156"/>
    </row>
    <row r="831" spans="1:39">
      <c r="A831" s="12">
        <f t="shared" ca="1" si="120"/>
        <v>0</v>
      </c>
      <c r="B831" s="12" t="str">
        <f>IF([1]DRUM!A808="","",[1]DRUM!A808)</f>
        <v>Steel</v>
      </c>
      <c r="C831" s="12">
        <f t="shared" ca="1" si="121"/>
        <v>0</v>
      </c>
      <c r="D831" s="155">
        <f t="shared" ca="1" si="122"/>
        <v>0</v>
      </c>
      <c r="E831" s="26" t="str">
        <f>IF([1]DRUM!B808="","",[1]DRUM!B808)</f>
        <v>STB220016</v>
      </c>
      <c r="F831" s="26">
        <f>IF([1]DRUM!C808="","",[1]DRUM!C808)</f>
        <v>2270</v>
      </c>
      <c r="G831" s="26">
        <f>IF([1]DRUM!D808="","",[1]DRUM!D808)</f>
        <v>2200</v>
      </c>
      <c r="H831" s="26">
        <f>IF([1]DRUM!E808="","",[1]DRUM!E808)</f>
        <v>1050</v>
      </c>
      <c r="I831" s="26">
        <f>IF([1]DRUM!F808="","",[1]DRUM!F808)</f>
        <v>1780</v>
      </c>
      <c r="J831" s="26">
        <f>IF([1]DRUM!G808="","",[1]DRUM!G808)</f>
        <v>1900</v>
      </c>
      <c r="K831" s="26">
        <f>IF([1]DRUM!H808="","",[1]DRUM!H808)</f>
        <v>2100</v>
      </c>
      <c r="L831" s="26" t="str">
        <f>IF([1]DRUM!I808="","",[1]DRUM!I808)</f>
        <v/>
      </c>
      <c r="M831" s="26">
        <f>IF([1]DRUM!J808="","",
IF(AND([1]DRUM!K808="Wooden Drum",[1]DRUM!J808&gt;Max_WD_Capacity),Max_WD_Capacity,
[1]DRUM!J808))</f>
        <v>10000</v>
      </c>
      <c r="N831" s="26" t="str">
        <f>IF([1]DRUM!K808="","",[1]DRUM!K808)</f>
        <v>Steel Drum</v>
      </c>
      <c r="O831" s="26">
        <f>IF([1]DRUM!L808="","",[1]DRUM!L808)</f>
        <v>488</v>
      </c>
      <c r="P831" s="26">
        <f>IF([1]DRUM!M808="","",[1]DRUM!M808)</f>
        <v>162</v>
      </c>
      <c r="Q831" s="26">
        <f>IF([1]DRUM!N808="","",[1]DRUM!N808)</f>
        <v>5.2250576315423736</v>
      </c>
      <c r="R831" s="26" t="str">
        <f t="shared" si="128"/>
        <v>Steel</v>
      </c>
      <c r="S831" s="26">
        <f ca="1">IF(N831="",0,
IF(Knee_Application="YES",Knee_Width,IF(Knee_Application="NO",0,
IF(OR(Cable_Type="OH",SearchData("Conductor",Cable_Desc)),0,
IF(N831="Steel Drum",Knee_Width,
IF(N831="Plywood Drum",0,
IF(Country="UAE",0,
IF(AND(OR(SearchData("LSHF",Cable_Desc),SearchData("LSZH",Cable_Desc),SearchData("LS0H",Cable_Desc),SearchData("LSOH",Cable_Desc)),D.nom&gt;40),Knee_Width,
IF(AND(Country="Egypt",D.nom&gt;60),Knee_Width,
IF(AND(Country&lt;&gt;"Egypt",D.nom&gt;35),Knee_Width,
0))))))))))</f>
        <v>125</v>
      </c>
      <c r="T831" s="118">
        <f t="shared" ca="1" si="123"/>
        <v>13</v>
      </c>
      <c r="U831" s="118">
        <f t="shared" ca="1" si="124"/>
        <v>3</v>
      </c>
      <c r="V831" s="117">
        <f t="shared" ca="1" si="125"/>
        <v>173.34428616565475</v>
      </c>
      <c r="W831" s="64">
        <f t="shared" ca="1" si="126"/>
        <v>0</v>
      </c>
      <c r="X831" s="64">
        <f t="shared" ca="1" si="129"/>
        <v>1</v>
      </c>
      <c r="Y831" s="64">
        <f t="shared" ca="1" si="127"/>
        <v>0</v>
      </c>
      <c r="AM831" s="156"/>
    </row>
    <row r="832" spans="1:39">
      <c r="A832" s="12">
        <f t="shared" ca="1" si="120"/>
        <v>0</v>
      </c>
      <c r="B832" s="12" t="str">
        <f>IF([1]DRUM!A809="","",[1]DRUM!A809)</f>
        <v>Steel</v>
      </c>
      <c r="C832" s="12">
        <f t="shared" ca="1" si="121"/>
        <v>0</v>
      </c>
      <c r="D832" s="155">
        <f t="shared" ca="1" si="122"/>
        <v>0</v>
      </c>
      <c r="E832" s="26" t="str">
        <f>IF([1]DRUM!B809="","",[1]DRUM!B809)</f>
        <v>STB220021</v>
      </c>
      <c r="F832" s="26">
        <f>IF([1]DRUM!C809="","",[1]DRUM!C809)</f>
        <v>2270</v>
      </c>
      <c r="G832" s="26">
        <f>IF([1]DRUM!D809="","",[1]DRUM!D809)</f>
        <v>2200</v>
      </c>
      <c r="H832" s="26">
        <f>IF([1]DRUM!E809="","",[1]DRUM!E809)</f>
        <v>950</v>
      </c>
      <c r="I832" s="26">
        <f>IF([1]DRUM!F809="","",[1]DRUM!F809)</f>
        <v>1780</v>
      </c>
      <c r="J832" s="26">
        <f>IF([1]DRUM!G809="","",[1]DRUM!G809)</f>
        <v>1900</v>
      </c>
      <c r="K832" s="26">
        <f>IF([1]DRUM!H809="","",[1]DRUM!H809)</f>
        <v>2100</v>
      </c>
      <c r="L832" s="26" t="str">
        <f>IF([1]DRUM!I809="","",[1]DRUM!I809)</f>
        <v/>
      </c>
      <c r="M832" s="26">
        <f>IF([1]DRUM!J809="","",
IF(AND([1]DRUM!K809="Wooden Drum",[1]DRUM!J809&gt;Max_WD_Capacity),Max_WD_Capacity,
[1]DRUM!J809))</f>
        <v>10000</v>
      </c>
      <c r="N832" s="26" t="str">
        <f>IF([1]DRUM!K809="","",[1]DRUM!K809)</f>
        <v>Steel Drum</v>
      </c>
      <c r="O832" s="26">
        <f>IF([1]DRUM!L809="","",[1]DRUM!L809)</f>
        <v>545</v>
      </c>
      <c r="P832" s="26">
        <f>IF([1]DRUM!M809="","",[1]DRUM!M809)</f>
        <v>162</v>
      </c>
      <c r="Q832" s="26">
        <f>IF([1]DRUM!N809="","",[1]DRUM!N809)</f>
        <v>5.5046593777118655</v>
      </c>
      <c r="R832" s="26" t="str">
        <f t="shared" si="128"/>
        <v>Steel</v>
      </c>
      <c r="S832" s="26">
        <f ca="1">IF(N832="",0,
IF(Knee_Application="YES",Knee_Width,IF(Knee_Application="NO",0,
IF(OR(Cable_Type="OH",SearchData("Conductor",Cable_Desc)),0,
IF(N832="Steel Drum",Knee_Width,
IF(N832="Plywood Drum",0,
IF(Country="UAE",0,
IF(AND(OR(SearchData("LSHF",Cable_Desc),SearchData("LSZH",Cable_Desc),SearchData("LS0H",Cable_Desc),SearchData("LSOH",Cable_Desc)),D.nom&gt;40),Knee_Width,
IF(AND(Country="Egypt",D.nom&gt;60),Knee_Width,
IF(AND(Country&lt;&gt;"Egypt",D.nom&gt;35),Knee_Width,
0))))))))))</f>
        <v>125</v>
      </c>
      <c r="T832" s="118">
        <f t="shared" ca="1" si="123"/>
        <v>13</v>
      </c>
      <c r="U832" s="118">
        <f t="shared" ca="1" si="124"/>
        <v>4</v>
      </c>
      <c r="V832" s="117">
        <f t="shared" ca="1" si="125"/>
        <v>234.65435175605174</v>
      </c>
      <c r="W832" s="64">
        <f t="shared" ca="1" si="126"/>
        <v>0</v>
      </c>
      <c r="X832" s="64">
        <f t="shared" ca="1" si="129"/>
        <v>1</v>
      </c>
      <c r="Y832" s="64">
        <f t="shared" ca="1" si="127"/>
        <v>1</v>
      </c>
      <c r="AM832" s="156"/>
    </row>
    <row r="833" spans="1:39">
      <c r="A833" s="12">
        <f t="shared" ca="1" si="120"/>
        <v>0</v>
      </c>
      <c r="B833" s="12" t="str">
        <f>IF([1]DRUM!A810="","",[1]DRUM!A810)</f>
        <v>Steel</v>
      </c>
      <c r="C833" s="12">
        <f t="shared" ca="1" si="121"/>
        <v>0</v>
      </c>
      <c r="D833" s="155">
        <f t="shared" ca="1" si="122"/>
        <v>0</v>
      </c>
      <c r="E833" s="26" t="str">
        <f>IF([1]DRUM!B810="","",[1]DRUM!B810)</f>
        <v>STB220005</v>
      </c>
      <c r="F833" s="26">
        <f>IF([1]DRUM!C810="","",[1]DRUM!C810)</f>
        <v>2270</v>
      </c>
      <c r="G833" s="26">
        <f>IF([1]DRUM!D810="","",[1]DRUM!D810)</f>
        <v>2200</v>
      </c>
      <c r="H833" s="26">
        <f>IF([1]DRUM!E810="","",[1]DRUM!E810)</f>
        <v>1100</v>
      </c>
      <c r="I833" s="26">
        <f>IF([1]DRUM!F810="","",[1]DRUM!F810)</f>
        <v>1500</v>
      </c>
      <c r="J833" s="26">
        <f>IF([1]DRUM!G810="","",[1]DRUM!G810)</f>
        <v>1700</v>
      </c>
      <c r="K833" s="26">
        <f>IF([1]DRUM!H810="","",[1]DRUM!H810)</f>
        <v>1900</v>
      </c>
      <c r="L833" s="26" t="str">
        <f>IF([1]DRUM!I810="","",[1]DRUM!I810)</f>
        <v/>
      </c>
      <c r="M833" s="26">
        <f>IF([1]DRUM!J810="","",
IF(AND([1]DRUM!K810="Wooden Drum",[1]DRUM!J810&gt;Max_WD_Capacity),Max_WD_Capacity,
[1]DRUM!J810))</f>
        <v>12000</v>
      </c>
      <c r="N833" s="26" t="str">
        <f>IF([1]DRUM!K810="","",[1]DRUM!K810)</f>
        <v>Steel Drum</v>
      </c>
      <c r="O833" s="26">
        <f>IF([1]DRUM!L810="","",[1]DRUM!L810)</f>
        <v>614</v>
      </c>
      <c r="P833" s="26">
        <f>IF([1]DRUM!M810="","",[1]DRUM!M810)</f>
        <v>138</v>
      </c>
      <c r="Q833" s="26">
        <f>IF([1]DRUM!N810="","",[1]DRUM!N810)</f>
        <v>4.2764929996991059</v>
      </c>
      <c r="R833" s="26" t="str">
        <f t="shared" si="128"/>
        <v>Steel</v>
      </c>
      <c r="S833" s="26">
        <f ca="1">IF(N833="",0,
IF(Knee_Application="YES",Knee_Width,IF(Knee_Application="NO",0,
IF(OR(Cable_Type="OH",SearchData("Conductor",Cable_Desc)),0,
IF(N833="Steel Drum",Knee_Width,
IF(N833="Plywood Drum",0,
IF(Country="UAE",0,
IF(AND(OR(SearchData("LSHF",Cable_Desc),SearchData("LSZH",Cable_Desc),SearchData("LS0H",Cable_Desc),SearchData("LSOH",Cable_Desc)),D.nom&gt;40),Knee_Width,
IF(AND(Country="Egypt",D.nom&gt;60),Knee_Width,
IF(AND(Country&lt;&gt;"Egypt",D.nom&gt;35),Knee_Width,
0))))))))))</f>
        <v>125</v>
      </c>
      <c r="T833" s="118">
        <f t="shared" ca="1" si="123"/>
        <v>11</v>
      </c>
      <c r="U833" s="118">
        <f t="shared" ca="1" si="124"/>
        <v>3</v>
      </c>
      <c r="V833" s="117">
        <f t="shared" ca="1" si="125"/>
        <v>151.85956232628482</v>
      </c>
      <c r="W833" s="64">
        <f t="shared" ca="1" si="126"/>
        <v>0</v>
      </c>
      <c r="X833" s="64">
        <f t="shared" ca="1" si="129"/>
        <v>1</v>
      </c>
      <c r="Y833" s="64">
        <f t="shared" ca="1" si="127"/>
        <v>0</v>
      </c>
      <c r="AM833" s="156"/>
    </row>
    <row r="834" spans="1:39">
      <c r="A834" s="12">
        <f t="shared" ca="1" si="120"/>
        <v>0</v>
      </c>
      <c r="B834" s="12" t="str">
        <f>IF([1]DRUM!A811="","",[1]DRUM!A811)</f>
        <v>Steel</v>
      </c>
      <c r="C834" s="12">
        <f t="shared" ca="1" si="121"/>
        <v>0</v>
      </c>
      <c r="D834" s="155">
        <f t="shared" ca="1" si="122"/>
        <v>0</v>
      </c>
      <c r="E834" s="26" t="str">
        <f>IF([1]DRUM!B811="","",[1]DRUM!B811)</f>
        <v>STB230015</v>
      </c>
      <c r="F834" s="26">
        <f>IF([1]DRUM!C811="","",[1]DRUM!C811)</f>
        <v>2370</v>
      </c>
      <c r="G834" s="26">
        <f>IF([1]DRUM!D811="","",[1]DRUM!D811)</f>
        <v>2300</v>
      </c>
      <c r="H834" s="26">
        <f>IF([1]DRUM!E811="","",[1]DRUM!E811)</f>
        <v>1200</v>
      </c>
      <c r="I834" s="26">
        <f>IF([1]DRUM!F811="","",[1]DRUM!F811)</f>
        <v>1500</v>
      </c>
      <c r="J834" s="26">
        <f>IF([1]DRUM!G811="","",[1]DRUM!G811)</f>
        <v>1700</v>
      </c>
      <c r="K834" s="26">
        <f>IF([1]DRUM!H811="","",[1]DRUM!H811)</f>
        <v>1700</v>
      </c>
      <c r="L834" s="26" t="str">
        <f>IF([1]DRUM!I811="","",[1]DRUM!I811)</f>
        <v/>
      </c>
      <c r="M834" s="26">
        <f>IF([1]DRUM!J811="","",
IF(AND([1]DRUM!K811="Wooden Drum",[1]DRUM!J811&gt;Max_WD_Capacity),Max_WD_Capacity,
[1]DRUM!J811))</f>
        <v>3000</v>
      </c>
      <c r="N834" s="26" t="str">
        <f>IF([1]DRUM!K811="","",[1]DRUM!K811)</f>
        <v>Steel Drum</v>
      </c>
      <c r="O834" s="26">
        <f>IF([1]DRUM!L811="","",[1]DRUM!L811)</f>
        <v>408</v>
      </c>
      <c r="P834" s="26">
        <f>IF([1]DRUM!M811="","",[1]DRUM!M811)</f>
        <v>145</v>
      </c>
      <c r="Q834" s="26">
        <f>IF([1]DRUM!N811="","",[1]DRUM!N811)</f>
        <v>4.5356743936202628</v>
      </c>
      <c r="R834" s="26" t="str">
        <f t="shared" si="128"/>
        <v>Steel</v>
      </c>
      <c r="S834" s="26">
        <f ca="1">IF(N834="",0,
IF(Knee_Application="YES",Knee_Width,IF(Knee_Application="NO",0,
IF(OR(Cable_Type="OH",SearchData("Conductor",Cable_Desc)),0,
IF(N834="Steel Drum",Knee_Width,
IF(N834="Plywood Drum",0,
IF(Country="UAE",0,
IF(AND(OR(SearchData("LSHF",Cable_Desc),SearchData("LSZH",Cable_Desc),SearchData("LS0H",Cable_Desc),SearchData("LSOH",Cable_Desc)),D.nom&gt;40),Knee_Width,
IF(AND(Country="Egypt",D.nom&gt;60),Knee_Width,
IF(AND(Country&lt;&gt;"Egypt",D.nom&gt;35),Knee_Width,
0))))))))))</f>
        <v>125</v>
      </c>
      <c r="T834" s="118">
        <f t="shared" ca="1" si="123"/>
        <v>11</v>
      </c>
      <c r="U834" s="118">
        <f t="shared" ca="1" si="124"/>
        <v>3</v>
      </c>
      <c r="V834" s="117">
        <f t="shared" ca="1" si="125"/>
        <v>162.22681808313112</v>
      </c>
      <c r="W834" s="64">
        <f t="shared" ca="1" si="126"/>
        <v>0</v>
      </c>
      <c r="X834" s="64">
        <f t="shared" ca="1" si="129"/>
        <v>1</v>
      </c>
      <c r="Y834" s="64">
        <f t="shared" ca="1" si="127"/>
        <v>0</v>
      </c>
      <c r="AM834" s="156"/>
    </row>
    <row r="835" spans="1:39">
      <c r="A835" s="12">
        <f t="shared" ca="1" si="120"/>
        <v>0</v>
      </c>
      <c r="B835" s="12" t="str">
        <f>IF([1]DRUM!A812="","",[1]DRUM!A812)</f>
        <v>Steel</v>
      </c>
      <c r="C835" s="12">
        <f t="shared" ca="1" si="121"/>
        <v>0</v>
      </c>
      <c r="D835" s="155">
        <f t="shared" ca="1" si="122"/>
        <v>0</v>
      </c>
      <c r="E835" s="26" t="str">
        <f>IF([1]DRUM!B812="","",[1]DRUM!B812)</f>
        <v>STB230017</v>
      </c>
      <c r="F835" s="26">
        <f>IF([1]DRUM!C812="","",[1]DRUM!C812)</f>
        <v>2370</v>
      </c>
      <c r="G835" s="26">
        <f>IF([1]DRUM!D812="","",[1]DRUM!D812)</f>
        <v>2300</v>
      </c>
      <c r="H835" s="26">
        <f>IF([1]DRUM!E812="","",[1]DRUM!E812)</f>
        <v>1300</v>
      </c>
      <c r="I835" s="26">
        <f>IF([1]DRUM!F812="","",[1]DRUM!F812)</f>
        <v>1500</v>
      </c>
      <c r="J835" s="26">
        <f>IF([1]DRUM!G812="","",[1]DRUM!G812)</f>
        <v>1700</v>
      </c>
      <c r="K835" s="26">
        <f>IF([1]DRUM!H812="","",[1]DRUM!H812)</f>
        <v>1700</v>
      </c>
      <c r="L835" s="26" t="str">
        <f>IF([1]DRUM!I812="","",[1]DRUM!I812)</f>
        <v/>
      </c>
      <c r="M835" s="26">
        <f>IF([1]DRUM!J812="","",
IF(AND([1]DRUM!K812="Wooden Drum",[1]DRUM!J812&gt;Max_WD_Capacity),Max_WD_Capacity,
[1]DRUM!J812))</f>
        <v>4000</v>
      </c>
      <c r="N835" s="26" t="str">
        <f>IF([1]DRUM!K812="","",[1]DRUM!K812)</f>
        <v>Steel Drum</v>
      </c>
      <c r="O835" s="26">
        <f>IF([1]DRUM!L812="","",[1]DRUM!L812)</f>
        <v>410</v>
      </c>
      <c r="P835" s="26">
        <f>IF([1]DRUM!M812="","",[1]DRUM!M812)</f>
        <v>145</v>
      </c>
      <c r="Q835" s="26">
        <f>IF([1]DRUM!N812="","",[1]DRUM!N812)</f>
        <v>4.2411500823462207</v>
      </c>
      <c r="R835" s="26" t="str">
        <f t="shared" si="128"/>
        <v>Steel</v>
      </c>
      <c r="S835" s="26">
        <f ca="1">IF(N835="",0,
IF(Knee_Application="YES",Knee_Width,IF(Knee_Application="NO",0,
IF(OR(Cable_Type="OH",SearchData("Conductor",Cable_Desc)),0,
IF(N835="Steel Drum",Knee_Width,
IF(N835="Plywood Drum",0,
IF(Country="UAE",0,
IF(AND(OR(SearchData("LSHF",Cable_Desc),SearchData("LSZH",Cable_Desc),SearchData("LS0H",Cable_Desc),SearchData("LSOH",Cable_Desc)),D.nom&gt;40),Knee_Width,
IF(AND(Country="Egypt",D.nom&gt;60),Knee_Width,
IF(AND(Country&lt;&gt;"Egypt",D.nom&gt;35),Knee_Width,
0))))))))))</f>
        <v>125</v>
      </c>
      <c r="T835" s="118">
        <f t="shared" ca="1" si="123"/>
        <v>11</v>
      </c>
      <c r="U835" s="118">
        <f t="shared" ca="1" si="124"/>
        <v>3</v>
      </c>
      <c r="V835" s="117">
        <f t="shared" ca="1" si="125"/>
        <v>172.59407383997748</v>
      </c>
      <c r="W835" s="64">
        <f t="shared" ca="1" si="126"/>
        <v>0</v>
      </c>
      <c r="X835" s="64">
        <f t="shared" ca="1" si="129"/>
        <v>1</v>
      </c>
      <c r="Y835" s="64">
        <f t="shared" ca="1" si="127"/>
        <v>0</v>
      </c>
      <c r="AM835" s="156"/>
    </row>
    <row r="836" spans="1:39">
      <c r="A836" s="12">
        <f t="shared" ca="1" si="120"/>
        <v>0</v>
      </c>
      <c r="B836" s="12" t="str">
        <f>IF([1]DRUM!A813="","",[1]DRUM!A813)</f>
        <v>Steel</v>
      </c>
      <c r="C836" s="12">
        <f t="shared" ca="1" si="121"/>
        <v>0</v>
      </c>
      <c r="D836" s="155">
        <f t="shared" ca="1" si="122"/>
        <v>0</v>
      </c>
      <c r="E836" s="26" t="str">
        <f>IF([1]DRUM!B813="","",[1]DRUM!B813)</f>
        <v>STB230018</v>
      </c>
      <c r="F836" s="26">
        <f>IF([1]DRUM!C813="","",[1]DRUM!C813)</f>
        <v>2370</v>
      </c>
      <c r="G836" s="26">
        <f>IF([1]DRUM!D813="","",[1]DRUM!D813)</f>
        <v>2300</v>
      </c>
      <c r="H836" s="26">
        <f>IF([1]DRUM!E813="","",[1]DRUM!E813)</f>
        <v>1250</v>
      </c>
      <c r="I836" s="26">
        <f>IF([1]DRUM!F813="","",[1]DRUM!F813)</f>
        <v>1500</v>
      </c>
      <c r="J836" s="26">
        <f>IF([1]DRUM!G813="","",[1]DRUM!G813)</f>
        <v>1700</v>
      </c>
      <c r="K836" s="26">
        <f>IF([1]DRUM!H813="","",[1]DRUM!H813)</f>
        <v>1700</v>
      </c>
      <c r="L836" s="26" t="str">
        <f>IF([1]DRUM!I813="","",[1]DRUM!I813)</f>
        <v/>
      </c>
      <c r="M836" s="26">
        <f>IF([1]DRUM!J813="","",
IF(AND([1]DRUM!K813="Wooden Drum",[1]DRUM!J813&gt;Max_WD_Capacity),Max_WD_Capacity,
[1]DRUM!J813))</f>
        <v>4000</v>
      </c>
      <c r="N836" s="26" t="str">
        <f>IF([1]DRUM!K813="","",[1]DRUM!K813)</f>
        <v>Steel Drum</v>
      </c>
      <c r="O836" s="26">
        <f>IF([1]DRUM!L813="","",[1]DRUM!L813)</f>
        <v>1346</v>
      </c>
      <c r="P836" s="26">
        <f>IF([1]DRUM!M813="","",[1]DRUM!M813)</f>
        <v>145</v>
      </c>
      <c r="Q836" s="26">
        <f>IF([1]DRUM!N813="","",[1]DRUM!N813)</f>
        <v>4.3913574810959828</v>
      </c>
      <c r="R836" s="26" t="str">
        <f t="shared" si="128"/>
        <v>Steel</v>
      </c>
      <c r="S836" s="26">
        <f ca="1">IF(N836="",0,
IF(Knee_Application="YES",Knee_Width,IF(Knee_Application="NO",0,
IF(OR(Cable_Type="OH",SearchData("Conductor",Cable_Desc)),0,
IF(N836="Steel Drum",Knee_Width,
IF(N836="Plywood Drum",0,
IF(Country="UAE",0,
IF(AND(OR(SearchData("LSHF",Cable_Desc),SearchData("LSZH",Cable_Desc),SearchData("LS0H",Cable_Desc),SearchData("LSOH",Cable_Desc)),D.nom&gt;40),Knee_Width,
IF(AND(Country="Egypt",D.nom&gt;60),Knee_Width,
IF(AND(Country&lt;&gt;"Egypt",D.nom&gt;35),Knee_Width,
0))))))))))</f>
        <v>125</v>
      </c>
      <c r="T836" s="118">
        <f t="shared" ca="1" si="123"/>
        <v>11</v>
      </c>
      <c r="U836" s="118">
        <f t="shared" ca="1" si="124"/>
        <v>3</v>
      </c>
      <c r="V836" s="117">
        <f t="shared" ca="1" si="125"/>
        <v>167.4104459615543</v>
      </c>
      <c r="W836" s="64">
        <f t="shared" ca="1" si="126"/>
        <v>0</v>
      </c>
      <c r="X836" s="64">
        <f t="shared" ca="1" si="129"/>
        <v>1</v>
      </c>
      <c r="Y836" s="64">
        <f t="shared" ca="1" si="127"/>
        <v>0</v>
      </c>
      <c r="AM836" s="156"/>
    </row>
    <row r="837" spans="1:39">
      <c r="A837" s="12">
        <f t="shared" ca="1" si="120"/>
        <v>0</v>
      </c>
      <c r="B837" s="12" t="str">
        <f>IF([1]DRUM!A814="","",[1]DRUM!A814)</f>
        <v>Steel</v>
      </c>
      <c r="C837" s="12">
        <f t="shared" ca="1" si="121"/>
        <v>0</v>
      </c>
      <c r="D837" s="155">
        <f t="shared" ca="1" si="122"/>
        <v>0</v>
      </c>
      <c r="E837" s="26" t="str">
        <f>IF([1]DRUM!B814="","",[1]DRUM!B814)</f>
        <v>STB230030</v>
      </c>
      <c r="F837" s="26">
        <f>IF([1]DRUM!C814="","",[1]DRUM!C814)</f>
        <v>2370</v>
      </c>
      <c r="G837" s="26">
        <f>IF([1]DRUM!D814="","",[1]DRUM!D814)</f>
        <v>2300</v>
      </c>
      <c r="H837" s="26">
        <f>IF([1]DRUM!E814="","",[1]DRUM!E814)</f>
        <v>1150</v>
      </c>
      <c r="I837" s="26">
        <f>IF([1]DRUM!F814="","",[1]DRUM!F814)</f>
        <v>1500</v>
      </c>
      <c r="J837" s="26">
        <f>IF([1]DRUM!G814="","",[1]DRUM!G814)</f>
        <v>1700</v>
      </c>
      <c r="K837" s="26">
        <f>IF([1]DRUM!H814="","",[1]DRUM!H814)</f>
        <v>1700</v>
      </c>
      <c r="L837" s="26" t="str">
        <f>IF([1]DRUM!I814="","",[1]DRUM!I814)</f>
        <v/>
      </c>
      <c r="M837" s="26">
        <f>IF([1]DRUM!J814="","",
IF(AND([1]DRUM!K814="Wooden Drum",[1]DRUM!J814&gt;Max_WD_Capacity),Max_WD_Capacity,
[1]DRUM!J814))</f>
        <v>4000</v>
      </c>
      <c r="N837" s="26" t="str">
        <f>IF([1]DRUM!K814="","",[1]DRUM!K814)</f>
        <v>Steel Drum</v>
      </c>
      <c r="O837" s="26">
        <f>IF([1]DRUM!L814="","",[1]DRUM!L814)</f>
        <v>417</v>
      </c>
      <c r="P837" s="26">
        <f>IF([1]DRUM!M814="","",[1]DRUM!M814)</f>
        <v>145</v>
      </c>
      <c r="Q837" s="26">
        <f>IF([1]DRUM!N814="","",[1]DRUM!N814)</f>
        <v>4.6741008199190643</v>
      </c>
      <c r="R837" s="26" t="str">
        <f t="shared" si="128"/>
        <v>Steel</v>
      </c>
      <c r="S837" s="26">
        <f ca="1">IF(N837="",0,
IF(Knee_Application="YES",Knee_Width,IF(Knee_Application="NO",0,
IF(OR(Cable_Type="OH",SearchData("Conductor",Cable_Desc)),0,
IF(N837="Steel Drum",Knee_Width,
IF(N837="Plywood Drum",0,
IF(Country="UAE",0,
IF(AND(OR(SearchData("LSHF",Cable_Desc),SearchData("LSZH",Cable_Desc),SearchData("LS0H",Cable_Desc),SearchData("LSOH",Cable_Desc)),D.nom&gt;40),Knee_Width,
IF(AND(Country="Egypt",D.nom&gt;60),Knee_Width,
IF(AND(Country&lt;&gt;"Egypt",D.nom&gt;35),Knee_Width,
0))))))))))</f>
        <v>125</v>
      </c>
      <c r="T837" s="118">
        <f t="shared" ca="1" si="123"/>
        <v>11</v>
      </c>
      <c r="U837" s="118">
        <f t="shared" ca="1" si="124"/>
        <v>3</v>
      </c>
      <c r="V837" s="117">
        <f t="shared" ca="1" si="125"/>
        <v>157.043190204708</v>
      </c>
      <c r="W837" s="64">
        <f t="shared" ca="1" si="126"/>
        <v>0</v>
      </c>
      <c r="X837" s="64">
        <f t="shared" ca="1" si="129"/>
        <v>1</v>
      </c>
      <c r="Y837" s="64">
        <f t="shared" ca="1" si="127"/>
        <v>0</v>
      </c>
      <c r="AM837" s="156"/>
    </row>
    <row r="838" spans="1:39">
      <c r="A838" s="12">
        <f t="shared" ca="1" si="120"/>
        <v>0</v>
      </c>
      <c r="B838" s="12" t="str">
        <f>IF([1]DRUM!A815="","",[1]DRUM!A815)</f>
        <v>Steel</v>
      </c>
      <c r="C838" s="12">
        <f t="shared" ca="1" si="121"/>
        <v>0</v>
      </c>
      <c r="D838" s="155">
        <f t="shared" ca="1" si="122"/>
        <v>0</v>
      </c>
      <c r="E838" s="26" t="str">
        <f>IF([1]DRUM!B815="","",[1]DRUM!B815)</f>
        <v>STB230016</v>
      </c>
      <c r="F838" s="26">
        <f>IF([1]DRUM!C815="","",[1]DRUM!C815)</f>
        <v>2370</v>
      </c>
      <c r="G838" s="26">
        <f>IF([1]DRUM!D815="","",[1]DRUM!D815)</f>
        <v>2300</v>
      </c>
      <c r="H838" s="26">
        <f>IF([1]DRUM!E815="","",[1]DRUM!E815)</f>
        <v>1500</v>
      </c>
      <c r="I838" s="26">
        <f>IF([1]DRUM!F815="","",[1]DRUM!F815)</f>
        <v>1780</v>
      </c>
      <c r="J838" s="26">
        <f>IF([1]DRUM!G815="","",[1]DRUM!G815)</f>
        <v>1900</v>
      </c>
      <c r="K838" s="26">
        <f>IF([1]DRUM!H815="","",[1]DRUM!H815)</f>
        <v>2100</v>
      </c>
      <c r="L838" s="26" t="str">
        <f>IF([1]DRUM!I815="","",[1]DRUM!I815)</f>
        <v/>
      </c>
      <c r="M838" s="26">
        <f>IF([1]DRUM!J815="","",
IF(AND([1]DRUM!K815="Wooden Drum",[1]DRUM!J815&gt;Max_WD_Capacity),Max_WD_Capacity,
[1]DRUM!J815))</f>
        <v>4000</v>
      </c>
      <c r="N838" s="26" t="str">
        <f>IF([1]DRUM!K815="","",[1]DRUM!K815)</f>
        <v>Steel Drum</v>
      </c>
      <c r="O838" s="26">
        <f>IF([1]DRUM!L815="","",[1]DRUM!L815)</f>
        <v>459</v>
      </c>
      <c r="P838" s="26">
        <f>IF([1]DRUM!M815="","",[1]DRUM!M815)</f>
        <v>170</v>
      </c>
      <c r="Q838" s="26">
        <f>IF([1]DRUM!N815="","",[1]DRUM!N815)</f>
        <v>4.2499465417762723</v>
      </c>
      <c r="R838" s="26" t="str">
        <f t="shared" si="128"/>
        <v>Steel</v>
      </c>
      <c r="S838" s="26">
        <f ca="1">IF(N838="",0,
IF(Knee_Application="YES",Knee_Width,IF(Knee_Application="NO",0,
IF(OR(Cable_Type="OH",SearchData("Conductor",Cable_Desc)),0,
IF(N838="Steel Drum",Knee_Width,
IF(N838="Plywood Drum",0,
IF(Country="UAE",0,
IF(AND(OR(SearchData("LSHF",Cable_Desc),SearchData("LSZH",Cable_Desc),SearchData("LS0H",Cable_Desc),SearchData("LSOH",Cable_Desc)),D.nom&gt;40),Knee_Width,
IF(AND(Country="Egypt",D.nom&gt;60),Knee_Width,
IF(AND(Country&lt;&gt;"Egypt",D.nom&gt;35),Knee_Width,
0))))))))))</f>
        <v>125</v>
      </c>
      <c r="T838" s="118">
        <f t="shared" ca="1" si="123"/>
        <v>13</v>
      </c>
      <c r="U838" s="118">
        <f t="shared" ca="1" si="124"/>
        <v>2</v>
      </c>
      <c r="V838" s="117">
        <f t="shared" ca="1" si="125"/>
        <v>142.38703215718093</v>
      </c>
      <c r="W838" s="64">
        <f t="shared" ca="1" si="126"/>
        <v>1</v>
      </c>
      <c r="X838" s="64">
        <f t="shared" ca="1" si="129"/>
        <v>1</v>
      </c>
      <c r="Y838" s="64">
        <f t="shared" ca="1" si="127"/>
        <v>0</v>
      </c>
      <c r="AM838" s="156"/>
    </row>
    <row r="839" spans="1:39">
      <c r="A839" s="12">
        <f t="shared" ca="1" si="120"/>
        <v>0</v>
      </c>
      <c r="B839" s="12" t="str">
        <f>IF([1]DRUM!A816="","",[1]DRUM!A816)</f>
        <v>Steel</v>
      </c>
      <c r="C839" s="12">
        <f t="shared" ca="1" si="121"/>
        <v>0</v>
      </c>
      <c r="D839" s="155">
        <f t="shared" ca="1" si="122"/>
        <v>0</v>
      </c>
      <c r="E839" s="26" t="str">
        <f>IF([1]DRUM!B816="","",[1]DRUM!B816)</f>
        <v>STB230022</v>
      </c>
      <c r="F839" s="26">
        <f>IF([1]DRUM!C816="","",[1]DRUM!C816)</f>
        <v>2370</v>
      </c>
      <c r="G839" s="26">
        <f>IF([1]DRUM!D816="","",[1]DRUM!D816)</f>
        <v>2300</v>
      </c>
      <c r="H839" s="26">
        <f>IF([1]DRUM!E816="","",[1]DRUM!E816)</f>
        <v>1600</v>
      </c>
      <c r="I839" s="26">
        <f>IF([1]DRUM!F816="","",[1]DRUM!F816)</f>
        <v>1500</v>
      </c>
      <c r="J839" s="26">
        <f>IF([1]DRUM!G816="","",[1]DRUM!G816)</f>
        <v>1700</v>
      </c>
      <c r="K839" s="26">
        <f>IF([1]DRUM!H816="","",[1]DRUM!H816)</f>
        <v>1700</v>
      </c>
      <c r="L839" s="26" t="str">
        <f>IF([1]DRUM!I816="","",[1]DRUM!I816)</f>
        <v/>
      </c>
      <c r="M839" s="26">
        <f>IF([1]DRUM!J816="","",
IF(AND([1]DRUM!K816="Wooden Drum",[1]DRUM!J816&gt;Max_WD_Capacity),Max_WD_Capacity,
[1]DRUM!J816))</f>
        <v>5000</v>
      </c>
      <c r="N839" s="26" t="str">
        <f>IF([1]DRUM!K816="","",[1]DRUM!K816)</f>
        <v>Steel Drum</v>
      </c>
      <c r="O839" s="26">
        <f>IF([1]DRUM!L816="","",[1]DRUM!L816)</f>
        <v>430</v>
      </c>
      <c r="P839" s="26">
        <f>IF([1]DRUM!M816="","",[1]DRUM!M816)</f>
        <v>145</v>
      </c>
      <c r="Q839" s="26">
        <f>IF([1]DRUM!N816="","",[1]DRUM!N816)</f>
        <v>3.2162054791125509</v>
      </c>
      <c r="R839" s="26" t="str">
        <f t="shared" si="128"/>
        <v>Steel</v>
      </c>
      <c r="S839" s="26">
        <f ca="1">IF(N839="",0,
IF(Knee_Application="YES",Knee_Width,IF(Knee_Application="NO",0,
IF(OR(Cable_Type="OH",SearchData("Conductor",Cable_Desc)),0,
IF(N839="Steel Drum",Knee_Width,
IF(N839="Plywood Drum",0,
IF(Country="UAE",0,
IF(AND(OR(SearchData("LSHF",Cable_Desc),SearchData("LSZH",Cable_Desc),SearchData("LS0H",Cable_Desc),SearchData("LSOH",Cable_Desc)),D.nom&gt;40),Knee_Width,
IF(AND(Country="Egypt",D.nom&gt;60),Knee_Width,
IF(AND(Country&lt;&gt;"Egypt",D.nom&gt;35),Knee_Width,
0))))))))))</f>
        <v>125</v>
      </c>
      <c r="T839" s="118">
        <f t="shared" ca="1" si="123"/>
        <v>11</v>
      </c>
      <c r="U839" s="118">
        <f t="shared" ca="1" si="124"/>
        <v>1</v>
      </c>
      <c r="V839" s="117">
        <f t="shared" ca="1" si="125"/>
        <v>59.494225036622055</v>
      </c>
      <c r="W839" s="64">
        <f t="shared" ca="1" si="126"/>
        <v>1</v>
      </c>
      <c r="X839" s="64">
        <f t="shared" ca="1" si="129"/>
        <v>1</v>
      </c>
      <c r="Y839" s="64">
        <f t="shared" ca="1" si="127"/>
        <v>0</v>
      </c>
      <c r="AM839" s="156"/>
    </row>
    <row r="840" spans="1:39">
      <c r="A840" s="12">
        <f t="shared" ca="1" si="120"/>
        <v>0</v>
      </c>
      <c r="B840" s="12" t="str">
        <f>IF([1]DRUM!A817="","",[1]DRUM!A817)</f>
        <v>Steel</v>
      </c>
      <c r="C840" s="12">
        <f t="shared" ca="1" si="121"/>
        <v>0</v>
      </c>
      <c r="D840" s="155">
        <f t="shared" ca="1" si="122"/>
        <v>0</v>
      </c>
      <c r="E840" s="26" t="str">
        <f>IF([1]DRUM!B817="","",[1]DRUM!B817)</f>
        <v>STB230027</v>
      </c>
      <c r="F840" s="26">
        <f>IF([1]DRUM!C817="","",[1]DRUM!C817)</f>
        <v>2370</v>
      </c>
      <c r="G840" s="26">
        <f>IF([1]DRUM!D817="","",[1]DRUM!D817)</f>
        <v>2300</v>
      </c>
      <c r="H840" s="26">
        <f>IF([1]DRUM!E817="","",[1]DRUM!E817)</f>
        <v>1650</v>
      </c>
      <c r="I840" s="26">
        <f>IF([1]DRUM!F817="","",[1]DRUM!F817)</f>
        <v>1800</v>
      </c>
      <c r="J840" s="26">
        <f>IF([1]DRUM!G817="","",[1]DRUM!G817)</f>
        <v>1900</v>
      </c>
      <c r="K840" s="26">
        <f>IF([1]DRUM!H817="","",[1]DRUM!H817)</f>
        <v>2100</v>
      </c>
      <c r="L840" s="26" t="str">
        <f>IF([1]DRUM!I817="","",[1]DRUM!I817)</f>
        <v/>
      </c>
      <c r="M840" s="26">
        <f>IF([1]DRUM!J817="","",
IF(AND([1]DRUM!K817="Wooden Drum",[1]DRUM!J817&gt;Max_WD_Capacity),Max_WD_Capacity,
[1]DRUM!J817))</f>
        <v>5000</v>
      </c>
      <c r="N840" s="26" t="str">
        <f>IF([1]DRUM!K817="","",[1]DRUM!K817)</f>
        <v>Steel Drum</v>
      </c>
      <c r="O840" s="26">
        <f>IF([1]DRUM!L817="","",[1]DRUM!L817)</f>
        <v>538</v>
      </c>
      <c r="P840" s="26">
        <f>IF([1]DRUM!M817="","",[1]DRUM!M817)</f>
        <v>172</v>
      </c>
      <c r="Q840" s="26">
        <f>IF([1]DRUM!N817="","",[1]DRUM!N817)</f>
        <v>3.6297176121413073</v>
      </c>
      <c r="R840" s="26" t="str">
        <f t="shared" si="128"/>
        <v>Steel</v>
      </c>
      <c r="S840" s="26">
        <f ca="1">IF(N840="",0,
IF(Knee_Application="YES",Knee_Width,IF(Knee_Application="NO",0,
IF(OR(Cable_Type="OH",SearchData("Conductor",Cable_Desc)),0,
IF(N840="Steel Drum",Knee_Width,
IF(N840="Plywood Drum",0,
IF(Country="UAE",0,
IF(AND(OR(SearchData("LSHF",Cable_Desc),SearchData("LSZH",Cable_Desc),SearchData("LS0H",Cable_Desc),SearchData("LSOH",Cable_Desc)),D.nom&gt;40),Knee_Width,
IF(AND(Country="Egypt",D.nom&gt;60),Knee_Width,
IF(AND(Country&lt;&gt;"Egypt",D.nom&gt;35),Knee_Width,
0))))))))))</f>
        <v>125</v>
      </c>
      <c r="T840" s="118">
        <f t="shared" ca="1" si="123"/>
        <v>13</v>
      </c>
      <c r="U840" s="118">
        <f t="shared" ca="1" si="124"/>
        <v>1</v>
      </c>
      <c r="V840" s="117">
        <f t="shared" ca="1" si="125"/>
        <v>72.353392086295798</v>
      </c>
      <c r="W840" s="64">
        <f t="shared" ca="1" si="126"/>
        <v>1</v>
      </c>
      <c r="X840" s="64">
        <f t="shared" ca="1" si="129"/>
        <v>1</v>
      </c>
      <c r="Y840" s="64">
        <f t="shared" ca="1" si="127"/>
        <v>0</v>
      </c>
      <c r="AM840" s="156"/>
    </row>
    <row r="841" spans="1:39">
      <c r="A841" s="12">
        <f t="shared" ca="1" si="120"/>
        <v>0</v>
      </c>
      <c r="B841" s="12" t="str">
        <f>IF([1]DRUM!A818="","",[1]DRUM!A818)</f>
        <v>Steel</v>
      </c>
      <c r="C841" s="12">
        <f t="shared" ca="1" si="121"/>
        <v>0</v>
      </c>
      <c r="D841" s="155">
        <f t="shared" ca="1" si="122"/>
        <v>0</v>
      </c>
      <c r="E841" s="26" t="str">
        <f>IF([1]DRUM!B818="","",[1]DRUM!B818)</f>
        <v>STB230024</v>
      </c>
      <c r="F841" s="26">
        <f>IF([1]DRUM!C818="","",[1]DRUM!C818)</f>
        <v>2370</v>
      </c>
      <c r="G841" s="26">
        <f>IF([1]DRUM!D818="","",[1]DRUM!D818)</f>
        <v>2300</v>
      </c>
      <c r="H841" s="26">
        <f>IF([1]DRUM!E818="","",[1]DRUM!E818)</f>
        <v>1600</v>
      </c>
      <c r="I841" s="26">
        <f>IF([1]DRUM!F818="","",[1]DRUM!F818)</f>
        <v>1780</v>
      </c>
      <c r="J841" s="26">
        <f>IF([1]DRUM!G818="","",[1]DRUM!G818)</f>
        <v>1900</v>
      </c>
      <c r="K841" s="26">
        <f>IF([1]DRUM!H818="","",[1]DRUM!H818)</f>
        <v>2100</v>
      </c>
      <c r="L841" s="26" t="str">
        <f>IF([1]DRUM!I818="","",[1]DRUM!I818)</f>
        <v/>
      </c>
      <c r="M841" s="26">
        <f>IF([1]DRUM!J818="","",
IF(AND([1]DRUM!K818="Wooden Drum",[1]DRUM!J818&gt;Max_WD_Capacity),Max_WD_Capacity,
[1]DRUM!J818))</f>
        <v>5000</v>
      </c>
      <c r="N841" s="26" t="str">
        <f>IF([1]DRUM!K818="","",[1]DRUM!K818)</f>
        <v>Steel Drum</v>
      </c>
      <c r="O841" s="26">
        <f>IF([1]DRUM!L818="","",[1]DRUM!L818)</f>
        <v>506</v>
      </c>
      <c r="P841" s="26">
        <f>IF([1]DRUM!M818="","",[1]DRUM!M818)</f>
        <v>170</v>
      </c>
      <c r="Q841" s="26">
        <f>IF([1]DRUM!N818="","",[1]DRUM!N818)</f>
        <v>3.81656383521356</v>
      </c>
      <c r="R841" s="26" t="str">
        <f t="shared" si="128"/>
        <v>Steel</v>
      </c>
      <c r="S841" s="26">
        <f ca="1">IF(N841="",0,
IF(Knee_Application="YES",Knee_Width,IF(Knee_Application="NO",0,
IF(OR(Cable_Type="OH",SearchData("Conductor",Cable_Desc)),0,
IF(N841="Steel Drum",Knee_Width,
IF(N841="Plywood Drum",0,
IF(Country="UAE",0,
IF(AND(OR(SearchData("LSHF",Cable_Desc),SearchData("LSZH",Cable_Desc),SearchData("LS0H",Cable_Desc),SearchData("LSOH",Cable_Desc)),D.nom&gt;40),Knee_Width,
IF(AND(Country="Egypt",D.nom&gt;60),Knee_Width,
IF(AND(Country&lt;&gt;"Egypt",D.nom&gt;35),Knee_Width,
0))))))))))</f>
        <v>125</v>
      </c>
      <c r="T841" s="118">
        <f t="shared" ca="1" si="123"/>
        <v>13</v>
      </c>
      <c r="U841" s="118">
        <f t="shared" ca="1" si="124"/>
        <v>1</v>
      </c>
      <c r="V841" s="117">
        <f t="shared" ca="1" si="125"/>
        <v>70.311356861462443</v>
      </c>
      <c r="W841" s="64">
        <f t="shared" ca="1" si="126"/>
        <v>1</v>
      </c>
      <c r="X841" s="64">
        <f t="shared" ca="1" si="129"/>
        <v>1</v>
      </c>
      <c r="Y841" s="64">
        <f t="shared" ca="1" si="127"/>
        <v>0</v>
      </c>
      <c r="AM841" s="156"/>
    </row>
    <row r="842" spans="1:39">
      <c r="A842" s="12">
        <f t="shared" ca="1" si="120"/>
        <v>0</v>
      </c>
      <c r="B842" s="12" t="str">
        <f>IF([1]DRUM!A819="","",[1]DRUM!A819)</f>
        <v>Steel</v>
      </c>
      <c r="C842" s="12">
        <f t="shared" ca="1" si="121"/>
        <v>0</v>
      </c>
      <c r="D842" s="155">
        <f t="shared" ca="1" si="122"/>
        <v>0</v>
      </c>
      <c r="E842" s="26" t="str">
        <f>IF([1]DRUM!B819="","",[1]DRUM!B819)</f>
        <v>STB230025</v>
      </c>
      <c r="F842" s="26">
        <f>IF([1]DRUM!C819="","",[1]DRUM!C819)</f>
        <v>2370</v>
      </c>
      <c r="G842" s="26">
        <f>IF([1]DRUM!D819="","",[1]DRUM!D819)</f>
        <v>2300</v>
      </c>
      <c r="H842" s="26">
        <f>IF([1]DRUM!E819="","",[1]DRUM!E819)</f>
        <v>1400</v>
      </c>
      <c r="I842" s="26">
        <f>IF([1]DRUM!F819="","",[1]DRUM!F819)</f>
        <v>1780</v>
      </c>
      <c r="J842" s="26">
        <f>IF([1]DRUM!G819="","",[1]DRUM!G819)</f>
        <v>1900</v>
      </c>
      <c r="K842" s="26">
        <f>IF([1]DRUM!H819="","",[1]DRUM!H819)</f>
        <v>2100</v>
      </c>
      <c r="L842" s="26" t="str">
        <f>IF([1]DRUM!I819="","",[1]DRUM!I819)</f>
        <v/>
      </c>
      <c r="M842" s="26">
        <f>IF([1]DRUM!J819="","",
IF(AND([1]DRUM!K819="Wooden Drum",[1]DRUM!J819&gt;Max_WD_Capacity),Max_WD_Capacity,
[1]DRUM!J819))</f>
        <v>5000</v>
      </c>
      <c r="N842" s="26" t="str">
        <f>IF([1]DRUM!K819="","",[1]DRUM!K819)</f>
        <v>Steel Drum</v>
      </c>
      <c r="O842" s="26">
        <f>IF([1]DRUM!L819="","",[1]DRUM!L819)</f>
        <v>523</v>
      </c>
      <c r="P842" s="26">
        <f>IF([1]DRUM!M819="","",[1]DRUM!M819)</f>
        <v>170</v>
      </c>
      <c r="Q842" s="26">
        <f>IF([1]DRUM!N819="","",[1]DRUM!N819)</f>
        <v>4.6553690737220341</v>
      </c>
      <c r="R842" s="26" t="str">
        <f t="shared" si="128"/>
        <v>Steel</v>
      </c>
      <c r="S842" s="26">
        <f ca="1">IF(N842="",0,
IF(Knee_Application="YES",Knee_Width,IF(Knee_Application="NO",0,
IF(OR(Cable_Type="OH",SearchData("Conductor",Cable_Desc)),0,
IF(N842="Steel Drum",Knee_Width,
IF(N842="Plywood Drum",0,
IF(Country="UAE",0,
IF(AND(OR(SearchData("LSHF",Cable_Desc),SearchData("LSZH",Cable_Desc),SearchData("LS0H",Cable_Desc),SearchData("LSOH",Cable_Desc)),D.nom&gt;40),Knee_Width,
IF(AND(Country="Egypt",D.nom&gt;60),Knee_Width,
IF(AND(Country&lt;&gt;"Egypt",D.nom&gt;35),Knee_Width,
0))))))))))</f>
        <v>125</v>
      </c>
      <c r="T842" s="118">
        <f t="shared" ca="1" si="123"/>
        <v>13</v>
      </c>
      <c r="U842" s="118">
        <f t="shared" ca="1" si="124"/>
        <v>2</v>
      </c>
      <c r="V842" s="117">
        <f t="shared" ca="1" si="125"/>
        <v>134.21889125784745</v>
      </c>
      <c r="W842" s="64">
        <f t="shared" ca="1" si="126"/>
        <v>0</v>
      </c>
      <c r="X842" s="64">
        <f t="shared" ca="1" si="129"/>
        <v>1</v>
      </c>
      <c r="Y842" s="64">
        <f t="shared" ca="1" si="127"/>
        <v>0</v>
      </c>
      <c r="AM842" s="156"/>
    </row>
    <row r="843" spans="1:39">
      <c r="A843" s="12">
        <f t="shared" ca="1" si="120"/>
        <v>0</v>
      </c>
      <c r="B843" s="12" t="str">
        <f>IF([1]DRUM!A820="","",[1]DRUM!A820)</f>
        <v>Steel</v>
      </c>
      <c r="C843" s="12">
        <f t="shared" ca="1" si="121"/>
        <v>0</v>
      </c>
      <c r="D843" s="155">
        <f t="shared" ca="1" si="122"/>
        <v>0</v>
      </c>
      <c r="E843" s="26" t="str">
        <f>IF([1]DRUM!B820="","",[1]DRUM!B820)</f>
        <v>STB230029</v>
      </c>
      <c r="F843" s="26">
        <f>IF([1]DRUM!C820="","",[1]DRUM!C820)</f>
        <v>2370</v>
      </c>
      <c r="G843" s="26">
        <f>IF([1]DRUM!D820="","",[1]DRUM!D820)</f>
        <v>2300</v>
      </c>
      <c r="H843" s="26">
        <f>IF([1]DRUM!E820="","",[1]DRUM!E820)</f>
        <v>1350</v>
      </c>
      <c r="I843" s="26">
        <f>IF([1]DRUM!F820="","",[1]DRUM!F820)</f>
        <v>1780</v>
      </c>
      <c r="J843" s="26">
        <f>IF([1]DRUM!G820="","",[1]DRUM!G820)</f>
        <v>1900</v>
      </c>
      <c r="K843" s="26">
        <f>IF([1]DRUM!H820="","",[1]DRUM!H820)</f>
        <v>2100</v>
      </c>
      <c r="L843" s="26" t="str">
        <f>IF([1]DRUM!I820="","",[1]DRUM!I820)</f>
        <v/>
      </c>
      <c r="M843" s="26">
        <f>IF([1]DRUM!J820="","",
IF(AND([1]DRUM!K820="Wooden Drum",[1]DRUM!J820&gt;Max_WD_Capacity),Max_WD_Capacity,
[1]DRUM!J820))</f>
        <v>5000</v>
      </c>
      <c r="N843" s="26" t="str">
        <f>IF([1]DRUM!K820="","",[1]DRUM!K820)</f>
        <v>Steel Drum</v>
      </c>
      <c r="O843" s="26">
        <f>IF([1]DRUM!L820="","",[1]DRUM!L820)</f>
        <v>516</v>
      </c>
      <c r="P843" s="26">
        <f>IF([1]DRUM!M820="","",[1]DRUM!M820)</f>
        <v>170</v>
      </c>
      <c r="Q843" s="26">
        <f>IF([1]DRUM!N820="","",[1]DRUM!N820)</f>
        <v>4.8475952742135604</v>
      </c>
      <c r="R843" s="26" t="str">
        <f t="shared" si="128"/>
        <v>Steel</v>
      </c>
      <c r="S843" s="26">
        <f ca="1">IF(N843="",0,
IF(Knee_Application="YES",Knee_Width,IF(Knee_Application="NO",0,
IF(OR(Cable_Type="OH",SearchData("Conductor",Cable_Desc)),0,
IF(N843="Steel Drum",Knee_Width,
IF(N843="Plywood Drum",0,
IF(Country="UAE",0,
IF(AND(OR(SearchData("LSHF",Cable_Desc),SearchData("LSZH",Cable_Desc),SearchData("LS0H",Cable_Desc),SearchData("LSOH",Cable_Desc)),D.nom&gt;40),Knee_Width,
IF(AND(Country="Egypt",D.nom&gt;60),Knee_Width,
IF(AND(Country&lt;&gt;"Egypt",D.nom&gt;35),Knee_Width,
0))))))))))</f>
        <v>125</v>
      </c>
      <c r="T843" s="118">
        <f t="shared" ca="1" si="123"/>
        <v>13</v>
      </c>
      <c r="U843" s="118">
        <f t="shared" ca="1" si="124"/>
        <v>2</v>
      </c>
      <c r="V843" s="117">
        <f t="shared" ca="1" si="125"/>
        <v>130.13482080818073</v>
      </c>
      <c r="W843" s="64">
        <f t="shared" ca="1" si="126"/>
        <v>0</v>
      </c>
      <c r="X843" s="64">
        <f t="shared" ca="1" si="129"/>
        <v>1</v>
      </c>
      <c r="Y843" s="64">
        <f t="shared" ca="1" si="127"/>
        <v>0</v>
      </c>
      <c r="AM843" s="156"/>
    </row>
    <row r="844" spans="1:39">
      <c r="A844" s="12">
        <f t="shared" ca="1" si="120"/>
        <v>0</v>
      </c>
      <c r="B844" s="12" t="str">
        <f>IF([1]DRUM!A821="","",[1]DRUM!A821)</f>
        <v>Steel</v>
      </c>
      <c r="C844" s="12">
        <f t="shared" ca="1" si="121"/>
        <v>0</v>
      </c>
      <c r="D844" s="155">
        <f t="shared" ca="1" si="122"/>
        <v>0</v>
      </c>
      <c r="E844" s="26" t="str">
        <f>IF([1]DRUM!B821="","",[1]DRUM!B821)</f>
        <v>STB230037</v>
      </c>
      <c r="F844" s="26">
        <f>IF([1]DRUM!C821="","",[1]DRUM!C821)</f>
        <v>2370</v>
      </c>
      <c r="G844" s="26">
        <f>IF([1]DRUM!D821="","",[1]DRUM!D821)</f>
        <v>2300</v>
      </c>
      <c r="H844" s="26">
        <f>IF([1]DRUM!E821="","",[1]DRUM!E821)</f>
        <v>1300</v>
      </c>
      <c r="I844" s="26">
        <f>IF([1]DRUM!F821="","",[1]DRUM!F821)</f>
        <v>1800</v>
      </c>
      <c r="J844" s="26">
        <f>IF([1]DRUM!G821="","",[1]DRUM!G821)</f>
        <v>1900</v>
      </c>
      <c r="K844" s="26">
        <f>IF([1]DRUM!H821="","",[1]DRUM!H821)</f>
        <v>2100</v>
      </c>
      <c r="L844" s="26" t="str">
        <f>IF([1]DRUM!I821="","",[1]DRUM!I821)</f>
        <v/>
      </c>
      <c r="M844" s="26">
        <f>IF([1]DRUM!J821="","",
IF(AND([1]DRUM!K821="Wooden Drum",[1]DRUM!J821&gt;Max_WD_Capacity),Max_WD_Capacity,
[1]DRUM!J821))</f>
        <v>5000</v>
      </c>
      <c r="N844" s="26" t="str">
        <f>IF([1]DRUM!K821="","",[1]DRUM!K821)</f>
        <v>Steel Drum</v>
      </c>
      <c r="O844" s="26">
        <f>IF([1]DRUM!L821="","",[1]DRUM!L821)</f>
        <v>513</v>
      </c>
      <c r="P844" s="26">
        <f>IF([1]DRUM!M821="","",[1]DRUM!M821)</f>
        <v>172</v>
      </c>
      <c r="Q844" s="26">
        <f>IF([1]DRUM!N821="","",[1]DRUM!N821)</f>
        <v>5.0893800988154654</v>
      </c>
      <c r="R844" s="26" t="str">
        <f t="shared" si="128"/>
        <v>Steel</v>
      </c>
      <c r="S844" s="26">
        <f ca="1">IF(N844="",0,
IF(Knee_Application="YES",Knee_Width,IF(Knee_Application="NO",0,
IF(OR(Cable_Type="OH",SearchData("Conductor",Cable_Desc)),0,
IF(N844="Steel Drum",Knee_Width,
IF(N844="Plywood Drum",0,
IF(Country="UAE",0,
IF(AND(OR(SearchData("LSHF",Cable_Desc),SearchData("LSZH",Cable_Desc),SearchData("LS0H",Cable_Desc),SearchData("LSOH",Cable_Desc)),D.nom&gt;40),Knee_Width,
IF(AND(Country="Egypt",D.nom&gt;60),Knee_Width,
IF(AND(Country&lt;&gt;"Egypt",D.nom&gt;35),Knee_Width,
0))))))))))</f>
        <v>125</v>
      </c>
      <c r="T844" s="118">
        <f t="shared" ca="1" si="123"/>
        <v>13</v>
      </c>
      <c r="U844" s="118">
        <f t="shared" ca="1" si="124"/>
        <v>3</v>
      </c>
      <c r="V844" s="117">
        <f t="shared" ca="1" si="125"/>
        <v>203.97481453815521</v>
      </c>
      <c r="W844" s="64">
        <f t="shared" ca="1" si="126"/>
        <v>0</v>
      </c>
      <c r="X844" s="64">
        <f t="shared" ca="1" si="129"/>
        <v>1</v>
      </c>
      <c r="Y844" s="64">
        <f t="shared" ca="1" si="127"/>
        <v>1</v>
      </c>
      <c r="AM844" s="156"/>
    </row>
    <row r="845" spans="1:39">
      <c r="A845" s="12">
        <f t="shared" ca="1" si="120"/>
        <v>0</v>
      </c>
      <c r="B845" s="12" t="str">
        <f>IF([1]DRUM!A822="","",[1]DRUM!A822)</f>
        <v>Steel</v>
      </c>
      <c r="C845" s="12">
        <f t="shared" ca="1" si="121"/>
        <v>0</v>
      </c>
      <c r="D845" s="155">
        <f t="shared" ca="1" si="122"/>
        <v>0</v>
      </c>
      <c r="E845" s="26" t="str">
        <f>IF([1]DRUM!B822="","",[1]DRUM!B822)</f>
        <v>STB230032</v>
      </c>
      <c r="F845" s="26">
        <f>IF([1]DRUM!C822="","",[1]DRUM!C822)</f>
        <v>2370</v>
      </c>
      <c r="G845" s="26">
        <f>IF([1]DRUM!D822="","",[1]DRUM!D822)</f>
        <v>2300</v>
      </c>
      <c r="H845" s="26">
        <f>IF([1]DRUM!E822="","",[1]DRUM!E822)</f>
        <v>1250</v>
      </c>
      <c r="I845" s="26">
        <f>IF([1]DRUM!F822="","",[1]DRUM!F822)</f>
        <v>1800</v>
      </c>
      <c r="J845" s="26">
        <f>IF([1]DRUM!G822="","",[1]DRUM!G822)</f>
        <v>1900</v>
      </c>
      <c r="K845" s="26">
        <f>IF([1]DRUM!H822="","",[1]DRUM!H822)</f>
        <v>2100</v>
      </c>
      <c r="L845" s="26" t="str">
        <f>IF([1]DRUM!I822="","",[1]DRUM!I822)</f>
        <v/>
      </c>
      <c r="M845" s="26">
        <f>IF([1]DRUM!J822="","",
IF(AND([1]DRUM!K822="Wooden Drum",[1]DRUM!J822&gt;Max_WD_Capacity),Max_WD_Capacity,
[1]DRUM!J822))</f>
        <v>5000</v>
      </c>
      <c r="N845" s="26" t="str">
        <f>IF([1]DRUM!K822="","",[1]DRUM!K822)</f>
        <v>Steel Drum</v>
      </c>
      <c r="O845" s="26">
        <f>IF([1]DRUM!L822="","",[1]DRUM!L822)</f>
        <v>464</v>
      </c>
      <c r="P845" s="26">
        <f>IF([1]DRUM!M822="","",[1]DRUM!M822)</f>
        <v>172</v>
      </c>
      <c r="Q845" s="26">
        <f>IF([1]DRUM!N822="","",[1]DRUM!N822)</f>
        <v>5.269628977315179</v>
      </c>
      <c r="R845" s="26" t="str">
        <f t="shared" si="128"/>
        <v>Steel</v>
      </c>
      <c r="S845" s="26">
        <f ca="1">IF(N845="",0,
IF(Knee_Application="YES",Knee_Width,IF(Knee_Application="NO",0,
IF(OR(Cable_Type="OH",SearchData("Conductor",Cable_Desc)),0,
IF(N845="Steel Drum",Knee_Width,
IF(N845="Plywood Drum",0,
IF(Country="UAE",0,
IF(AND(OR(SearchData("LSHF",Cable_Desc),SearchData("LSZH",Cable_Desc),SearchData("LS0H",Cable_Desc),SearchData("LSOH",Cable_Desc)),D.nom&gt;40),Knee_Width,
IF(AND(Country="Egypt",D.nom&gt;60),Knee_Width,
IF(AND(Country&lt;&gt;"Egypt",D.nom&gt;35),Knee_Width,
0))))))))))</f>
        <v>125</v>
      </c>
      <c r="T845" s="118">
        <f t="shared" ca="1" si="123"/>
        <v>13</v>
      </c>
      <c r="U845" s="118">
        <f t="shared" ca="1" si="124"/>
        <v>3</v>
      </c>
      <c r="V845" s="117">
        <f t="shared" ca="1" si="125"/>
        <v>197.84870886365513</v>
      </c>
      <c r="W845" s="64">
        <f t="shared" ca="1" si="126"/>
        <v>0</v>
      </c>
      <c r="X845" s="64">
        <f t="shared" ca="1" si="129"/>
        <v>1</v>
      </c>
      <c r="Y845" s="64">
        <f t="shared" ca="1" si="127"/>
        <v>0</v>
      </c>
      <c r="AM845" s="156"/>
    </row>
    <row r="846" spans="1:39">
      <c r="A846" s="12">
        <f t="shared" ca="1" si="120"/>
        <v>0</v>
      </c>
      <c r="B846" s="12" t="str">
        <f>IF([1]DRUM!A823="","",[1]DRUM!A823)</f>
        <v>Steel</v>
      </c>
      <c r="C846" s="12">
        <f t="shared" ca="1" si="121"/>
        <v>0</v>
      </c>
      <c r="D846" s="155">
        <f t="shared" ca="1" si="122"/>
        <v>0</v>
      </c>
      <c r="E846" s="26" t="str">
        <f>IF([1]DRUM!B823="","",[1]DRUM!B823)</f>
        <v>STB230031</v>
      </c>
      <c r="F846" s="26">
        <f>IF([1]DRUM!C823="","",[1]DRUM!C823)</f>
        <v>2370</v>
      </c>
      <c r="G846" s="26">
        <f>IF([1]DRUM!D823="","",[1]DRUM!D823)</f>
        <v>2300</v>
      </c>
      <c r="H846" s="26">
        <f>IF([1]DRUM!E823="","",[1]DRUM!E823)</f>
        <v>1100</v>
      </c>
      <c r="I846" s="26">
        <f>IF([1]DRUM!F823="","",[1]DRUM!F823)</f>
        <v>1800</v>
      </c>
      <c r="J846" s="26">
        <f>IF([1]DRUM!G823="","",[1]DRUM!G823)</f>
        <v>1900</v>
      </c>
      <c r="K846" s="26">
        <f>IF([1]DRUM!H823="","",[1]DRUM!H823)</f>
        <v>2100</v>
      </c>
      <c r="L846" s="26" t="str">
        <f>IF([1]DRUM!I823="","",[1]DRUM!I823)</f>
        <v/>
      </c>
      <c r="M846" s="26">
        <f>IF([1]DRUM!J823="","",
IF(AND([1]DRUM!K823="Wooden Drum",[1]DRUM!J823&gt;Max_WD_Capacity),Max_WD_Capacity,
[1]DRUM!J823))</f>
        <v>5000</v>
      </c>
      <c r="N846" s="26" t="str">
        <f>IF([1]DRUM!K823="","",[1]DRUM!K823)</f>
        <v>Steel Drum</v>
      </c>
      <c r="O846" s="26">
        <f>IF([1]DRUM!L823="","",[1]DRUM!L823)</f>
        <v>501</v>
      </c>
      <c r="P846" s="26">
        <f>IF([1]DRUM!M823="","",[1]DRUM!M823)</f>
        <v>172</v>
      </c>
      <c r="Q846" s="26">
        <f>IF([1]DRUM!N823="","",[1]DRUM!N823)</f>
        <v>5.7679641119908602</v>
      </c>
      <c r="R846" s="26" t="str">
        <f t="shared" si="128"/>
        <v>Steel</v>
      </c>
      <c r="S846" s="26">
        <f ca="1">IF(N846="",0,
IF(Knee_Application="YES",Knee_Width,IF(Knee_Application="NO",0,
IF(OR(Cable_Type="OH",SearchData("Conductor",Cable_Desc)),0,
IF(N846="Steel Drum",Knee_Width,
IF(N846="Plywood Drum",0,
IF(Country="UAE",0,
IF(AND(OR(SearchData("LSHF",Cable_Desc),SearchData("LSZH",Cable_Desc),SearchData("LS0H",Cable_Desc),SearchData("LSOH",Cable_Desc)),D.nom&gt;40),Knee_Width,
IF(AND(Country="Egypt",D.nom&gt;60),Knee_Width,
IF(AND(Country&lt;&gt;"Egypt",D.nom&gt;35),Knee_Width,
0))))))))))</f>
        <v>125</v>
      </c>
      <c r="T846" s="118">
        <f t="shared" ca="1" si="123"/>
        <v>13</v>
      </c>
      <c r="U846" s="118">
        <f t="shared" ca="1" si="124"/>
        <v>3</v>
      </c>
      <c r="V846" s="117">
        <f t="shared" ca="1" si="125"/>
        <v>179.47039184015483</v>
      </c>
      <c r="W846" s="64">
        <f t="shared" ca="1" si="126"/>
        <v>0</v>
      </c>
      <c r="X846" s="64">
        <f t="shared" ca="1" si="129"/>
        <v>1</v>
      </c>
      <c r="Y846" s="64">
        <f t="shared" ca="1" si="127"/>
        <v>0</v>
      </c>
      <c r="AM846" s="156"/>
    </row>
    <row r="847" spans="1:39">
      <c r="A847" s="12">
        <f t="shared" ca="1" si="120"/>
        <v>0</v>
      </c>
      <c r="B847" s="12" t="str">
        <f>IF([1]DRUM!A824="","",[1]DRUM!A824)</f>
        <v>Steel</v>
      </c>
      <c r="C847" s="12">
        <f t="shared" ca="1" si="121"/>
        <v>0</v>
      </c>
      <c r="D847" s="155">
        <f t="shared" ca="1" si="122"/>
        <v>0</v>
      </c>
      <c r="E847" s="26" t="str">
        <f>IF([1]DRUM!B824="","",[1]DRUM!B824)</f>
        <v>STB230005</v>
      </c>
      <c r="F847" s="26">
        <f>IF([1]DRUM!C824="","",[1]DRUM!C824)</f>
        <v>2370</v>
      </c>
      <c r="G847" s="26">
        <f>IF([1]DRUM!D824="","",[1]DRUM!D824)</f>
        <v>2300</v>
      </c>
      <c r="H847" s="26">
        <f>IF([1]DRUM!E824="","",[1]DRUM!E824)</f>
        <v>1500</v>
      </c>
      <c r="I847" s="26">
        <f>IF([1]DRUM!F824="","",[1]DRUM!F824)</f>
        <v>1500</v>
      </c>
      <c r="J847" s="26">
        <f>IF([1]DRUM!G824="","",[1]DRUM!G824)</f>
        <v>1700</v>
      </c>
      <c r="K847" s="26">
        <f>IF([1]DRUM!H824="","",[1]DRUM!H824)</f>
        <v>1700</v>
      </c>
      <c r="L847" s="26" t="str">
        <f>IF([1]DRUM!I824="","",[1]DRUM!I824)</f>
        <v/>
      </c>
      <c r="M847" s="26">
        <f>IF([1]DRUM!J824="","",
IF(AND([1]DRUM!K824="Wooden Drum",[1]DRUM!J824&gt;Max_WD_Capacity),Max_WD_Capacity,
[1]DRUM!J824))</f>
        <v>6000</v>
      </c>
      <c r="N847" s="26" t="str">
        <f>IF([1]DRUM!K824="","",[1]DRUM!K824)</f>
        <v>Steel Drum</v>
      </c>
      <c r="O847" s="26">
        <f>IF([1]DRUM!L824="","",[1]DRUM!L824)</f>
        <v>480</v>
      </c>
      <c r="P847" s="26">
        <f>IF([1]DRUM!M824="","",[1]DRUM!M824)</f>
        <v>145</v>
      </c>
      <c r="Q847" s="26">
        <f>IF([1]DRUM!N824="","",[1]DRUM!N824)</f>
        <v>3.5814156250923643</v>
      </c>
      <c r="R847" s="26" t="str">
        <f t="shared" si="128"/>
        <v>Steel</v>
      </c>
      <c r="S847" s="26">
        <f ca="1">IF(N847="",0,
IF(Knee_Application="YES",Knee_Width,IF(Knee_Application="NO",0,
IF(OR(Cable_Type="OH",SearchData("Conductor",Cable_Desc)),0,
IF(N847="Steel Drum",Knee_Width,
IF(N847="Plywood Drum",0,
IF(Country="UAE",0,
IF(AND(OR(SearchData("LSHF",Cable_Desc),SearchData("LSZH",Cable_Desc),SearchData("LS0H",Cable_Desc),SearchData("LSOH",Cable_Desc)),D.nom&gt;40),Knee_Width,
IF(AND(Country="Egypt",D.nom&gt;60),Knee_Width,
IF(AND(Country&lt;&gt;"Egypt",D.nom&gt;35),Knee_Width,
0))))))))))</f>
        <v>125</v>
      </c>
      <c r="T847" s="118">
        <f t="shared" ca="1" si="123"/>
        <v>11</v>
      </c>
      <c r="U847" s="118">
        <f t="shared" ca="1" si="124"/>
        <v>2</v>
      </c>
      <c r="V847" s="117">
        <f t="shared" ca="1" si="125"/>
        <v>120.48133490222999</v>
      </c>
      <c r="W847" s="64">
        <f t="shared" ca="1" si="126"/>
        <v>1</v>
      </c>
      <c r="X847" s="64">
        <f t="shared" ca="1" si="129"/>
        <v>1</v>
      </c>
      <c r="Y847" s="64">
        <f t="shared" ca="1" si="127"/>
        <v>0</v>
      </c>
      <c r="AM847" s="156"/>
    </row>
    <row r="848" spans="1:39">
      <c r="A848" s="12">
        <f t="shared" ca="1" si="120"/>
        <v>0</v>
      </c>
      <c r="B848" s="12" t="str">
        <f>IF([1]DRUM!A825="","",[1]DRUM!A825)</f>
        <v>Steel</v>
      </c>
      <c r="C848" s="12">
        <f t="shared" ca="1" si="121"/>
        <v>0</v>
      </c>
      <c r="D848" s="155">
        <f t="shared" ca="1" si="122"/>
        <v>0</v>
      </c>
      <c r="E848" s="26" t="str">
        <f>IF([1]DRUM!B825="","",[1]DRUM!B825)</f>
        <v>STB230006</v>
      </c>
      <c r="F848" s="26">
        <f>IF([1]DRUM!C825="","",[1]DRUM!C825)</f>
        <v>2370</v>
      </c>
      <c r="G848" s="26">
        <f>IF([1]DRUM!D825="","",[1]DRUM!D825)</f>
        <v>2300</v>
      </c>
      <c r="H848" s="26">
        <f>IF([1]DRUM!E825="","",[1]DRUM!E825)</f>
        <v>1400</v>
      </c>
      <c r="I848" s="26">
        <f>IF([1]DRUM!F825="","",[1]DRUM!F825)</f>
        <v>1500</v>
      </c>
      <c r="J848" s="26">
        <f>IF([1]DRUM!G825="","",[1]DRUM!G825)</f>
        <v>1700</v>
      </c>
      <c r="K848" s="26">
        <f>IF([1]DRUM!H825="","",[1]DRUM!H825)</f>
        <v>1700</v>
      </c>
      <c r="L848" s="26" t="str">
        <f>IF([1]DRUM!I825="","",[1]DRUM!I825)</f>
        <v/>
      </c>
      <c r="M848" s="26">
        <f>IF([1]DRUM!J825="","",
IF(AND([1]DRUM!K825="Wooden Drum",[1]DRUM!J825&gt;Max_WD_Capacity),Max_WD_Capacity,
[1]DRUM!J825))</f>
        <v>6000</v>
      </c>
      <c r="N848" s="26" t="str">
        <f>IF([1]DRUM!K825="","",[1]DRUM!K825)</f>
        <v>Steel Drum</v>
      </c>
      <c r="O848" s="26">
        <f>IF([1]DRUM!L825="","",[1]DRUM!L825)</f>
        <v>542</v>
      </c>
      <c r="P848" s="26">
        <f>IF([1]DRUM!M825="","",[1]DRUM!M825)</f>
        <v>145</v>
      </c>
      <c r="Q848" s="26">
        <f>IF([1]DRUM!N825="","",[1]DRUM!N825)</f>
        <v>3.9230638261702544</v>
      </c>
      <c r="R848" s="26" t="str">
        <f t="shared" si="128"/>
        <v>Steel</v>
      </c>
      <c r="S848" s="26">
        <f ca="1">IF(N848="",0,
IF(Knee_Application="YES",Knee_Width,IF(Knee_Application="NO",0,
IF(OR(Cable_Type="OH",SearchData("Conductor",Cable_Desc)),0,
IF(N848="Steel Drum",Knee_Width,
IF(N848="Plywood Drum",0,
IF(Country="UAE",0,
IF(AND(OR(SearchData("LSHF",Cable_Desc),SearchData("LSZH",Cable_Desc),SearchData("LS0H",Cable_Desc),SearchData("LSOH",Cable_Desc)),D.nom&gt;40),Knee_Width,
IF(AND(Country="Egypt",D.nom&gt;60),Knee_Width,
IF(AND(Country&lt;&gt;"Egypt",D.nom&gt;35),Knee_Width,
0))))))))))</f>
        <v>125</v>
      </c>
      <c r="T848" s="118">
        <f t="shared" ca="1" si="123"/>
        <v>11</v>
      </c>
      <c r="U848" s="118">
        <f t="shared" ca="1" si="124"/>
        <v>2</v>
      </c>
      <c r="V848" s="117">
        <f t="shared" ca="1" si="125"/>
        <v>113.56983106433245</v>
      </c>
      <c r="W848" s="64">
        <f t="shared" ca="1" si="126"/>
        <v>0</v>
      </c>
      <c r="X848" s="64">
        <f t="shared" ca="1" si="129"/>
        <v>1</v>
      </c>
      <c r="Y848" s="64">
        <f t="shared" ca="1" si="127"/>
        <v>0</v>
      </c>
      <c r="AM848" s="156"/>
    </row>
    <row r="849" spans="1:39">
      <c r="A849" s="12">
        <f t="shared" ca="1" si="120"/>
        <v>0</v>
      </c>
      <c r="B849" s="12" t="str">
        <f>IF([1]DRUM!A826="","",[1]DRUM!A826)</f>
        <v>Steel</v>
      </c>
      <c r="C849" s="12">
        <f t="shared" ca="1" si="121"/>
        <v>0</v>
      </c>
      <c r="D849" s="155">
        <f t="shared" ca="1" si="122"/>
        <v>0</v>
      </c>
      <c r="E849" s="26" t="str">
        <f>IF([1]DRUM!B826="","",[1]DRUM!B826)</f>
        <v>STB230000</v>
      </c>
      <c r="F849" s="26">
        <f>IF([1]DRUM!C826="","",[1]DRUM!C826)</f>
        <v>2370</v>
      </c>
      <c r="G849" s="26">
        <f>IF([1]DRUM!D826="","",[1]DRUM!D826)</f>
        <v>2300</v>
      </c>
      <c r="H849" s="26">
        <f>IF([1]DRUM!E826="","",[1]DRUM!E826)</f>
        <v>1300</v>
      </c>
      <c r="I849" s="26">
        <f>IF([1]DRUM!F826="","",[1]DRUM!F826)</f>
        <v>1500</v>
      </c>
      <c r="J849" s="26">
        <f>IF([1]DRUM!G826="","",[1]DRUM!G826)</f>
        <v>1700</v>
      </c>
      <c r="K849" s="26">
        <f>IF([1]DRUM!H826="","",[1]DRUM!H826)</f>
        <v>1700</v>
      </c>
      <c r="L849" s="26" t="str">
        <f>IF([1]DRUM!I826="","",[1]DRUM!I826)</f>
        <v/>
      </c>
      <c r="M849" s="26">
        <f>IF([1]DRUM!J826="","",
IF(AND([1]DRUM!K826="Wooden Drum",[1]DRUM!J826&gt;Max_WD_Capacity),Max_WD_Capacity,
[1]DRUM!J826))</f>
        <v>6000</v>
      </c>
      <c r="N849" s="26" t="str">
        <f>IF([1]DRUM!K826="","",[1]DRUM!K826)</f>
        <v>Steel Drum</v>
      </c>
      <c r="O849" s="26">
        <f>IF([1]DRUM!L826="","",[1]DRUM!L826)</f>
        <v>510</v>
      </c>
      <c r="P849" s="26">
        <f>IF([1]DRUM!M826="","",[1]DRUM!M826)</f>
        <v>145</v>
      </c>
      <c r="Q849" s="26">
        <f>IF([1]DRUM!N826="","",[1]DRUM!N826)</f>
        <v>4.2411500823462207</v>
      </c>
      <c r="R849" s="26" t="str">
        <f t="shared" si="128"/>
        <v>Steel</v>
      </c>
      <c r="S849" s="26">
        <f ca="1">IF(N849="",0,
IF(Knee_Application="YES",Knee_Width,IF(Knee_Application="NO",0,
IF(OR(Cable_Type="OH",SearchData("Conductor",Cable_Desc)),0,
IF(N849="Steel Drum",Knee_Width,
IF(N849="Plywood Drum",0,
IF(Country="UAE",0,
IF(AND(OR(SearchData("LSHF",Cable_Desc),SearchData("LSZH",Cable_Desc),SearchData("LS0H",Cable_Desc),SearchData("LSOH",Cable_Desc)),D.nom&gt;40),Knee_Width,
IF(AND(Country="Egypt",D.nom&gt;60),Knee_Width,
IF(AND(Country&lt;&gt;"Egypt",D.nom&gt;35),Knee_Width,
0))))))))))</f>
        <v>125</v>
      </c>
      <c r="T849" s="118">
        <f t="shared" ca="1" si="123"/>
        <v>11</v>
      </c>
      <c r="U849" s="118">
        <f t="shared" ca="1" si="124"/>
        <v>3</v>
      </c>
      <c r="V849" s="117">
        <f t="shared" ca="1" si="125"/>
        <v>172.59407383997748</v>
      </c>
      <c r="W849" s="64">
        <f t="shared" ca="1" si="126"/>
        <v>0</v>
      </c>
      <c r="X849" s="64">
        <f t="shared" ca="1" si="129"/>
        <v>1</v>
      </c>
      <c r="Y849" s="64">
        <f t="shared" ca="1" si="127"/>
        <v>0</v>
      </c>
      <c r="AM849" s="156"/>
    </row>
    <row r="850" spans="1:39">
      <c r="A850" s="12">
        <f t="shared" ca="1" si="120"/>
        <v>0</v>
      </c>
      <c r="B850" s="12" t="str">
        <f>IF([1]DRUM!A827="","",[1]DRUM!A827)</f>
        <v>Steel</v>
      </c>
      <c r="C850" s="12">
        <f t="shared" ca="1" si="121"/>
        <v>0</v>
      </c>
      <c r="D850" s="155">
        <f t="shared" ca="1" si="122"/>
        <v>0</v>
      </c>
      <c r="E850" s="26" t="str">
        <f>IF([1]DRUM!B827="","",[1]DRUM!B827)</f>
        <v>STB230019</v>
      </c>
      <c r="F850" s="26">
        <f>IF([1]DRUM!C827="","",[1]DRUM!C827)</f>
        <v>2370</v>
      </c>
      <c r="G850" s="26">
        <f>IF([1]DRUM!D827="","",[1]DRUM!D827)</f>
        <v>2300</v>
      </c>
      <c r="H850" s="26">
        <f>IF([1]DRUM!E827="","",[1]DRUM!E827)</f>
        <v>1300</v>
      </c>
      <c r="I850" s="26">
        <f>IF([1]DRUM!F827="","",[1]DRUM!F827)</f>
        <v>1800</v>
      </c>
      <c r="J850" s="26">
        <f>IF([1]DRUM!G827="","",[1]DRUM!G827)</f>
        <v>1900</v>
      </c>
      <c r="K850" s="26">
        <f>IF([1]DRUM!H827="","",[1]DRUM!H827)</f>
        <v>2100</v>
      </c>
      <c r="L850" s="26" t="str">
        <f>IF([1]DRUM!I827="","",[1]DRUM!I827)</f>
        <v/>
      </c>
      <c r="M850" s="26">
        <f>IF([1]DRUM!J827="","",
IF(AND([1]DRUM!K827="Wooden Drum",[1]DRUM!J827&gt;Max_WD_Capacity),Max_WD_Capacity,
[1]DRUM!J827))</f>
        <v>6000</v>
      </c>
      <c r="N850" s="26" t="str">
        <f>IF([1]DRUM!K827="","",[1]DRUM!K827)</f>
        <v>Steel Drum</v>
      </c>
      <c r="O850" s="26">
        <f>IF([1]DRUM!L827="","",[1]DRUM!L827)</f>
        <v>448</v>
      </c>
      <c r="P850" s="26">
        <f>IF([1]DRUM!M827="","",[1]DRUM!M827)</f>
        <v>172</v>
      </c>
      <c r="Q850" s="26">
        <f>IF([1]DRUM!N827="","",[1]DRUM!N827)</f>
        <v>5.0893800988154654</v>
      </c>
      <c r="R850" s="26" t="str">
        <f t="shared" si="128"/>
        <v>Steel</v>
      </c>
      <c r="S850" s="26">
        <f ca="1">IF(N850="",0,
IF(Knee_Application="YES",Knee_Width,IF(Knee_Application="NO",0,
IF(OR(Cable_Type="OH",SearchData("Conductor",Cable_Desc)),0,
IF(N850="Steel Drum",Knee_Width,
IF(N850="Plywood Drum",0,
IF(Country="UAE",0,
IF(AND(OR(SearchData("LSHF",Cable_Desc),SearchData("LSZH",Cable_Desc),SearchData("LS0H",Cable_Desc),SearchData("LSOH",Cable_Desc)),D.nom&gt;40),Knee_Width,
IF(AND(Country="Egypt",D.nom&gt;60),Knee_Width,
IF(AND(Country&lt;&gt;"Egypt",D.nom&gt;35),Knee_Width,
0))))))))))</f>
        <v>125</v>
      </c>
      <c r="T850" s="118">
        <f t="shared" ca="1" si="123"/>
        <v>13</v>
      </c>
      <c r="U850" s="118">
        <f t="shared" ca="1" si="124"/>
        <v>3</v>
      </c>
      <c r="V850" s="117">
        <f t="shared" ca="1" si="125"/>
        <v>203.97481453815521</v>
      </c>
      <c r="W850" s="64">
        <f t="shared" ca="1" si="126"/>
        <v>0</v>
      </c>
      <c r="X850" s="64">
        <f t="shared" ca="1" si="129"/>
        <v>1</v>
      </c>
      <c r="Y850" s="64">
        <f t="shared" ca="1" si="127"/>
        <v>1</v>
      </c>
      <c r="AM850" s="156"/>
    </row>
    <row r="851" spans="1:39">
      <c r="A851" s="12">
        <f t="shared" ca="1" si="120"/>
        <v>0</v>
      </c>
      <c r="B851" s="12" t="str">
        <f>IF([1]DRUM!A828="","",[1]DRUM!A828)</f>
        <v>Steel</v>
      </c>
      <c r="C851" s="12">
        <f t="shared" ca="1" si="121"/>
        <v>0</v>
      </c>
      <c r="D851" s="155">
        <f t="shared" ca="1" si="122"/>
        <v>0</v>
      </c>
      <c r="E851" s="26" t="str">
        <f>IF([1]DRUM!B828="","",[1]DRUM!B828)</f>
        <v>STB230001</v>
      </c>
      <c r="F851" s="26">
        <f>IF([1]DRUM!C828="","",[1]DRUM!C828)</f>
        <v>2370</v>
      </c>
      <c r="G851" s="26">
        <f>IF([1]DRUM!D828="","",[1]DRUM!D828)</f>
        <v>2300</v>
      </c>
      <c r="H851" s="26">
        <f>IF([1]DRUM!E828="","",[1]DRUM!E828)</f>
        <v>1300</v>
      </c>
      <c r="I851" s="26">
        <f>IF([1]DRUM!F828="","",[1]DRUM!F828)</f>
        <v>1500</v>
      </c>
      <c r="J851" s="26">
        <f>IF([1]DRUM!G828="","",[1]DRUM!G828)</f>
        <v>1700</v>
      </c>
      <c r="K851" s="26">
        <f>IF([1]DRUM!H828="","",[1]DRUM!H828)</f>
        <v>1700</v>
      </c>
      <c r="L851" s="26" t="str">
        <f>IF([1]DRUM!I828="","",[1]DRUM!I828)</f>
        <v/>
      </c>
      <c r="M851" s="26">
        <f>IF([1]DRUM!J828="","",
IF(AND([1]DRUM!K828="Wooden Drum",[1]DRUM!J828&gt;Max_WD_Capacity),Max_WD_Capacity,
[1]DRUM!J828))</f>
        <v>8000</v>
      </c>
      <c r="N851" s="26" t="str">
        <f>IF([1]DRUM!K828="","",[1]DRUM!K828)</f>
        <v>Steel Drum</v>
      </c>
      <c r="O851" s="26">
        <f>IF([1]DRUM!L828="","",[1]DRUM!L828)</f>
        <v>510</v>
      </c>
      <c r="P851" s="26">
        <f>IF([1]DRUM!M828="","",[1]DRUM!M828)</f>
        <v>145</v>
      </c>
      <c r="Q851" s="26">
        <f>IF([1]DRUM!N828="","",[1]DRUM!N828)</f>
        <v>4.2411500823462207</v>
      </c>
      <c r="R851" s="26" t="str">
        <f t="shared" si="128"/>
        <v>Steel</v>
      </c>
      <c r="S851" s="26">
        <f ca="1">IF(N851="",0,
IF(Knee_Application="YES",Knee_Width,IF(Knee_Application="NO",0,
IF(OR(Cable_Type="OH",SearchData("Conductor",Cable_Desc)),0,
IF(N851="Steel Drum",Knee_Width,
IF(N851="Plywood Drum",0,
IF(Country="UAE",0,
IF(AND(OR(SearchData("LSHF",Cable_Desc),SearchData("LSZH",Cable_Desc),SearchData("LS0H",Cable_Desc),SearchData("LSOH",Cable_Desc)),D.nom&gt;40),Knee_Width,
IF(AND(Country="Egypt",D.nom&gt;60),Knee_Width,
IF(AND(Country&lt;&gt;"Egypt",D.nom&gt;35),Knee_Width,
0))))))))))</f>
        <v>125</v>
      </c>
      <c r="T851" s="118">
        <f t="shared" ca="1" si="123"/>
        <v>11</v>
      </c>
      <c r="U851" s="118">
        <f t="shared" ca="1" si="124"/>
        <v>3</v>
      </c>
      <c r="V851" s="117">
        <f t="shared" ca="1" si="125"/>
        <v>172.59407383997748</v>
      </c>
      <c r="W851" s="64">
        <f t="shared" ca="1" si="126"/>
        <v>0</v>
      </c>
      <c r="X851" s="64">
        <f t="shared" ca="1" si="129"/>
        <v>1</v>
      </c>
      <c r="Y851" s="64">
        <f t="shared" ca="1" si="127"/>
        <v>0</v>
      </c>
      <c r="AM851" s="156"/>
    </row>
    <row r="852" spans="1:39">
      <c r="A852" s="12">
        <f t="shared" ca="1" si="120"/>
        <v>0</v>
      </c>
      <c r="B852" s="12" t="str">
        <f>IF([1]DRUM!A829="","",[1]DRUM!A829)</f>
        <v>Steel</v>
      </c>
      <c r="C852" s="12">
        <f t="shared" ca="1" si="121"/>
        <v>0</v>
      </c>
      <c r="D852" s="155">
        <f t="shared" ca="1" si="122"/>
        <v>0</v>
      </c>
      <c r="E852" s="26" t="str">
        <f>IF([1]DRUM!B829="","",[1]DRUM!B829)</f>
        <v>STB230008</v>
      </c>
      <c r="F852" s="26">
        <f>IF([1]DRUM!C829="","",[1]DRUM!C829)</f>
        <v>2370</v>
      </c>
      <c r="G852" s="26">
        <f>IF([1]DRUM!D829="","",[1]DRUM!D829)</f>
        <v>2300</v>
      </c>
      <c r="H852" s="26">
        <f>IF([1]DRUM!E829="","",[1]DRUM!E829)</f>
        <v>1250</v>
      </c>
      <c r="I852" s="26">
        <f>IF([1]DRUM!F829="","",[1]DRUM!F829)</f>
        <v>1500</v>
      </c>
      <c r="J852" s="26">
        <f>IF([1]DRUM!G829="","",[1]DRUM!G829)</f>
        <v>1700</v>
      </c>
      <c r="K852" s="26">
        <f>IF([1]DRUM!H829="","",[1]DRUM!H829)</f>
        <v>1700</v>
      </c>
      <c r="L852" s="26" t="str">
        <f>IF([1]DRUM!I829="","",[1]DRUM!I829)</f>
        <v/>
      </c>
      <c r="M852" s="26">
        <f>IF([1]DRUM!J829="","",
IF(AND([1]DRUM!K829="Wooden Drum",[1]DRUM!J829&gt;Max_WD_Capacity),Max_WD_Capacity,
[1]DRUM!J829))</f>
        <v>8000</v>
      </c>
      <c r="N852" s="26" t="str">
        <f>IF([1]DRUM!K829="","",[1]DRUM!K829)</f>
        <v>Steel Drum</v>
      </c>
      <c r="O852" s="26">
        <f>IF([1]DRUM!L829="","",[1]DRUM!L829)</f>
        <v>556</v>
      </c>
      <c r="P852" s="26">
        <f>IF([1]DRUM!M829="","",[1]DRUM!M829)</f>
        <v>145</v>
      </c>
      <c r="Q852" s="26">
        <f>IF([1]DRUM!N829="","",[1]DRUM!N829)</f>
        <v>4.3913574810959828</v>
      </c>
      <c r="R852" s="26" t="str">
        <f t="shared" si="128"/>
        <v>Steel</v>
      </c>
      <c r="S852" s="26">
        <f ca="1">IF(N852="",0,
IF(Knee_Application="YES",Knee_Width,IF(Knee_Application="NO",0,
IF(OR(Cable_Type="OH",SearchData("Conductor",Cable_Desc)),0,
IF(N852="Steel Drum",Knee_Width,
IF(N852="Plywood Drum",0,
IF(Country="UAE",0,
IF(AND(OR(SearchData("LSHF",Cable_Desc),SearchData("LSZH",Cable_Desc),SearchData("LS0H",Cable_Desc),SearchData("LSOH",Cable_Desc)),D.nom&gt;40),Knee_Width,
IF(AND(Country="Egypt",D.nom&gt;60),Knee_Width,
IF(AND(Country&lt;&gt;"Egypt",D.nom&gt;35),Knee_Width,
0))))))))))</f>
        <v>125</v>
      </c>
      <c r="T852" s="118">
        <f t="shared" ca="1" si="123"/>
        <v>11</v>
      </c>
      <c r="U852" s="118">
        <f t="shared" ca="1" si="124"/>
        <v>3</v>
      </c>
      <c r="V852" s="117">
        <f t="shared" ca="1" si="125"/>
        <v>167.4104459615543</v>
      </c>
      <c r="W852" s="64">
        <f t="shared" ca="1" si="126"/>
        <v>0</v>
      </c>
      <c r="X852" s="64">
        <f t="shared" ca="1" si="129"/>
        <v>1</v>
      </c>
      <c r="Y852" s="64">
        <f t="shared" ca="1" si="127"/>
        <v>0</v>
      </c>
      <c r="AM852" s="156"/>
    </row>
    <row r="853" spans="1:39">
      <c r="A853" s="12">
        <f t="shared" ca="1" si="120"/>
        <v>0</v>
      </c>
      <c r="B853" s="12" t="str">
        <f>IF([1]DRUM!A830="","",[1]DRUM!A830)</f>
        <v>Steel</v>
      </c>
      <c r="C853" s="12">
        <f t="shared" ca="1" si="121"/>
        <v>0</v>
      </c>
      <c r="D853" s="155">
        <f t="shared" ca="1" si="122"/>
        <v>0</v>
      </c>
      <c r="E853" s="26" t="str">
        <f>IF([1]DRUM!B830="","",[1]DRUM!B830)</f>
        <v>STB230036</v>
      </c>
      <c r="F853" s="26">
        <f>IF([1]DRUM!C830="","",[1]DRUM!C830)</f>
        <v>2370</v>
      </c>
      <c r="G853" s="26">
        <f>IF([1]DRUM!D830="","",[1]DRUM!D830)</f>
        <v>2300</v>
      </c>
      <c r="H853" s="26">
        <f>IF([1]DRUM!E830="","",[1]DRUM!E830)</f>
        <v>1150</v>
      </c>
      <c r="I853" s="26">
        <f>IF([1]DRUM!F830="","",[1]DRUM!F830)</f>
        <v>1500</v>
      </c>
      <c r="J853" s="26">
        <f>IF([1]DRUM!G830="","",[1]DRUM!G830)</f>
        <v>1700</v>
      </c>
      <c r="K853" s="26">
        <f>IF([1]DRUM!H830="","",[1]DRUM!H830)</f>
        <v>1700</v>
      </c>
      <c r="L853" s="26" t="str">
        <f>IF([1]DRUM!I830="","",[1]DRUM!I830)</f>
        <v/>
      </c>
      <c r="M853" s="26">
        <f>IF([1]DRUM!J830="","",
IF(AND([1]DRUM!K830="Wooden Drum",[1]DRUM!J830&gt;Max_WD_Capacity),Max_WD_Capacity,
[1]DRUM!J830))</f>
        <v>8000</v>
      </c>
      <c r="N853" s="26" t="str">
        <f>IF([1]DRUM!K830="","",[1]DRUM!K830)</f>
        <v>Steel Drum</v>
      </c>
      <c r="O853" s="26">
        <f>IF([1]DRUM!L830="","",[1]DRUM!L830)</f>
        <v>533</v>
      </c>
      <c r="P853" s="26">
        <f>IF([1]DRUM!M830="","",[1]DRUM!M830)</f>
        <v>145</v>
      </c>
      <c r="Q853" s="26">
        <f>IF([1]DRUM!N830="","",[1]DRUM!N830)</f>
        <v>4.6741008199190643</v>
      </c>
      <c r="R853" s="26" t="str">
        <f t="shared" si="128"/>
        <v>Steel</v>
      </c>
      <c r="S853" s="26">
        <f ca="1">IF(N853="",0,
IF(Knee_Application="YES",Knee_Width,IF(Knee_Application="NO",0,
IF(OR(Cable_Type="OH",SearchData("Conductor",Cable_Desc)),0,
IF(N853="Steel Drum",Knee_Width,
IF(N853="Plywood Drum",0,
IF(Country="UAE",0,
IF(AND(OR(SearchData("LSHF",Cable_Desc),SearchData("LSZH",Cable_Desc),SearchData("LS0H",Cable_Desc),SearchData("LSOH",Cable_Desc)),D.nom&gt;40),Knee_Width,
IF(AND(Country="Egypt",D.nom&gt;60),Knee_Width,
IF(AND(Country&lt;&gt;"Egypt",D.nom&gt;35),Knee_Width,
0))))))))))</f>
        <v>125</v>
      </c>
      <c r="T853" s="118">
        <f t="shared" ca="1" si="123"/>
        <v>11</v>
      </c>
      <c r="U853" s="118">
        <f t="shared" ca="1" si="124"/>
        <v>3</v>
      </c>
      <c r="V853" s="117">
        <f t="shared" ca="1" si="125"/>
        <v>157.043190204708</v>
      </c>
      <c r="W853" s="64">
        <f t="shared" ca="1" si="126"/>
        <v>0</v>
      </c>
      <c r="X853" s="64">
        <f t="shared" ca="1" si="129"/>
        <v>1</v>
      </c>
      <c r="Y853" s="64">
        <f t="shared" ca="1" si="127"/>
        <v>0</v>
      </c>
      <c r="AM853" s="156"/>
    </row>
    <row r="854" spans="1:39">
      <c r="A854" s="12">
        <f t="shared" ca="1" si="120"/>
        <v>0</v>
      </c>
      <c r="B854" s="12" t="str">
        <f>IF([1]DRUM!A831="","",[1]DRUM!A831)</f>
        <v>Steel</v>
      </c>
      <c r="C854" s="12">
        <f t="shared" ca="1" si="121"/>
        <v>0</v>
      </c>
      <c r="D854" s="155">
        <f t="shared" ca="1" si="122"/>
        <v>0</v>
      </c>
      <c r="E854" s="26" t="str">
        <f>IF([1]DRUM!B831="","",[1]DRUM!B831)</f>
        <v>STB230011</v>
      </c>
      <c r="F854" s="26">
        <f>IF([1]DRUM!C831="","",[1]DRUM!C831)</f>
        <v>2370</v>
      </c>
      <c r="G854" s="26">
        <f>IF([1]DRUM!D831="","",[1]DRUM!D831)</f>
        <v>2300</v>
      </c>
      <c r="H854" s="26">
        <f>IF([1]DRUM!E831="","",[1]DRUM!E831)</f>
        <v>1100</v>
      </c>
      <c r="I854" s="26">
        <f>IF([1]DRUM!F831="","",[1]DRUM!F831)</f>
        <v>1500</v>
      </c>
      <c r="J854" s="26">
        <f>IF([1]DRUM!G831="","",[1]DRUM!G831)</f>
        <v>1700</v>
      </c>
      <c r="K854" s="26">
        <f>IF([1]DRUM!H831="","",[1]DRUM!H831)</f>
        <v>1700</v>
      </c>
      <c r="L854" s="26" t="str">
        <f>IF([1]DRUM!I831="","",[1]DRUM!I831)</f>
        <v/>
      </c>
      <c r="M854" s="26">
        <f>IF([1]DRUM!J831="","",
IF(AND([1]DRUM!K831="Wooden Drum",[1]DRUM!J831&gt;Max_WD_Capacity),Max_WD_Capacity,
[1]DRUM!J831))</f>
        <v>8000</v>
      </c>
      <c r="N854" s="26" t="str">
        <f>IF([1]DRUM!K831="","",[1]DRUM!K831)</f>
        <v>Steel Drum</v>
      </c>
      <c r="O854" s="26">
        <f>IF([1]DRUM!L831="","",[1]DRUM!L831)</f>
        <v>533</v>
      </c>
      <c r="P854" s="26">
        <f>IF([1]DRUM!M831="","",[1]DRUM!M831)</f>
        <v>145</v>
      </c>
      <c r="Q854" s="26">
        <f>IF([1]DRUM!N831="","",[1]DRUM!N831)</f>
        <v>4.8066367599923829</v>
      </c>
      <c r="R854" s="26" t="str">
        <f t="shared" si="128"/>
        <v>Steel</v>
      </c>
      <c r="S854" s="26">
        <f ca="1">IF(N854="",0,
IF(Knee_Application="YES",Knee_Width,IF(Knee_Application="NO",0,
IF(OR(Cable_Type="OH",SearchData("Conductor",Cable_Desc)),0,
IF(N854="Steel Drum",Knee_Width,
IF(N854="Plywood Drum",0,
IF(Country="UAE",0,
IF(AND(OR(SearchData("LSHF",Cable_Desc),SearchData("LSZH",Cable_Desc),SearchData("LS0H",Cable_Desc),SearchData("LSOH",Cable_Desc)),D.nom&gt;40),Knee_Width,
IF(AND(Country="Egypt",D.nom&gt;60),Knee_Width,
IF(AND(Country&lt;&gt;"Egypt",D.nom&gt;35),Knee_Width,
0))))))))))</f>
        <v>125</v>
      </c>
      <c r="T854" s="118">
        <f t="shared" ca="1" si="123"/>
        <v>11</v>
      </c>
      <c r="U854" s="118">
        <f t="shared" ca="1" si="124"/>
        <v>3</v>
      </c>
      <c r="V854" s="117">
        <f t="shared" ca="1" si="125"/>
        <v>151.85956232628482</v>
      </c>
      <c r="W854" s="64">
        <f t="shared" ca="1" si="126"/>
        <v>0</v>
      </c>
      <c r="X854" s="64">
        <f t="shared" ca="1" si="129"/>
        <v>1</v>
      </c>
      <c r="Y854" s="64">
        <f t="shared" ca="1" si="127"/>
        <v>0</v>
      </c>
      <c r="AM854" s="156"/>
    </row>
    <row r="855" spans="1:39">
      <c r="A855" s="12">
        <f t="shared" ca="1" si="120"/>
        <v>0</v>
      </c>
      <c r="B855" s="12" t="str">
        <f>IF([1]DRUM!A832="","",[1]DRUM!A832)</f>
        <v>Steel</v>
      </c>
      <c r="C855" s="12">
        <f t="shared" ca="1" si="121"/>
        <v>0</v>
      </c>
      <c r="D855" s="155">
        <f t="shared" ca="1" si="122"/>
        <v>0</v>
      </c>
      <c r="E855" s="26" t="str">
        <f>IF([1]DRUM!B832="","",[1]DRUM!B832)</f>
        <v>STB230002</v>
      </c>
      <c r="F855" s="26">
        <f>IF([1]DRUM!C832="","",[1]DRUM!C832)</f>
        <v>2370</v>
      </c>
      <c r="G855" s="26">
        <f>IF([1]DRUM!D832="","",[1]DRUM!D832)</f>
        <v>2300</v>
      </c>
      <c r="H855" s="26">
        <f>IF([1]DRUM!E832="","",[1]DRUM!E832)</f>
        <v>1300</v>
      </c>
      <c r="I855" s="26">
        <f>IF([1]DRUM!F832="","",[1]DRUM!F832)</f>
        <v>1500</v>
      </c>
      <c r="J855" s="26">
        <f>IF([1]DRUM!G832="","",[1]DRUM!G832)</f>
        <v>1700</v>
      </c>
      <c r="K855" s="26">
        <f>IF([1]DRUM!H832="","",[1]DRUM!H832)</f>
        <v>1900</v>
      </c>
      <c r="L855" s="26" t="str">
        <f>IF([1]DRUM!I832="","",[1]DRUM!I832)</f>
        <v/>
      </c>
      <c r="M855" s="26">
        <f>IF([1]DRUM!J832="","",
IF(AND([1]DRUM!K832="Wooden Drum",[1]DRUM!J832&gt;Max_WD_Capacity),Max_WD_Capacity,
[1]DRUM!J832))</f>
        <v>10000</v>
      </c>
      <c r="N855" s="26" t="str">
        <f>IF([1]DRUM!K832="","",[1]DRUM!K832)</f>
        <v>Steel Drum</v>
      </c>
      <c r="O855" s="26">
        <f>IF([1]DRUM!L832="","",[1]DRUM!L832)</f>
        <v>510</v>
      </c>
      <c r="P855" s="26">
        <f>IF([1]DRUM!M832="","",[1]DRUM!M832)</f>
        <v>145</v>
      </c>
      <c r="Q855" s="26">
        <f>IF([1]DRUM!N832="","",[1]DRUM!N832)</f>
        <v>4.2411500823462207</v>
      </c>
      <c r="R855" s="26" t="str">
        <f t="shared" si="128"/>
        <v>Steel</v>
      </c>
      <c r="S855" s="26">
        <f ca="1">IF(N855="",0,
IF(Knee_Application="YES",Knee_Width,IF(Knee_Application="NO",0,
IF(OR(Cable_Type="OH",SearchData("Conductor",Cable_Desc)),0,
IF(N855="Steel Drum",Knee_Width,
IF(N855="Plywood Drum",0,
IF(Country="UAE",0,
IF(AND(OR(SearchData("LSHF",Cable_Desc),SearchData("LSZH",Cable_Desc),SearchData("LS0H",Cable_Desc),SearchData("LSOH",Cable_Desc)),D.nom&gt;40),Knee_Width,
IF(AND(Country="Egypt",D.nom&gt;60),Knee_Width,
IF(AND(Country&lt;&gt;"Egypt",D.nom&gt;35),Knee_Width,
0))))))))))</f>
        <v>125</v>
      </c>
      <c r="T855" s="118">
        <f t="shared" ca="1" si="123"/>
        <v>11</v>
      </c>
      <c r="U855" s="118">
        <f t="shared" ca="1" si="124"/>
        <v>3</v>
      </c>
      <c r="V855" s="117">
        <f t="shared" ca="1" si="125"/>
        <v>172.59407383997748</v>
      </c>
      <c r="W855" s="64">
        <f t="shared" ca="1" si="126"/>
        <v>0</v>
      </c>
      <c r="X855" s="64">
        <f t="shared" ca="1" si="129"/>
        <v>1</v>
      </c>
      <c r="Y855" s="64">
        <f t="shared" ca="1" si="127"/>
        <v>0</v>
      </c>
      <c r="AM855" s="156"/>
    </row>
    <row r="856" spans="1:39">
      <c r="A856" s="12">
        <f t="shared" ca="1" si="120"/>
        <v>0</v>
      </c>
      <c r="B856" s="12" t="str">
        <f>IF([1]DRUM!A833="","",[1]DRUM!A833)</f>
        <v>Steel</v>
      </c>
      <c r="C856" s="12">
        <f t="shared" ca="1" si="121"/>
        <v>0</v>
      </c>
      <c r="D856" s="155">
        <f t="shared" ca="1" si="122"/>
        <v>0</v>
      </c>
      <c r="E856" s="26" t="str">
        <f>IF([1]DRUM!B833="","",[1]DRUM!B833)</f>
        <v>STB230003</v>
      </c>
      <c r="F856" s="26">
        <f>IF([1]DRUM!C833="","",[1]DRUM!C833)</f>
        <v>2370</v>
      </c>
      <c r="G856" s="26">
        <f>IF([1]DRUM!D833="","",[1]DRUM!D833)</f>
        <v>2300</v>
      </c>
      <c r="H856" s="26">
        <f>IF([1]DRUM!E833="","",[1]DRUM!E833)</f>
        <v>1050</v>
      </c>
      <c r="I856" s="26">
        <f>IF([1]DRUM!F833="","",[1]DRUM!F833)</f>
        <v>1500</v>
      </c>
      <c r="J856" s="26">
        <f>IF([1]DRUM!G833="","",[1]DRUM!G833)</f>
        <v>1700</v>
      </c>
      <c r="K856" s="26">
        <f>IF([1]DRUM!H833="","",[1]DRUM!H833)</f>
        <v>1900</v>
      </c>
      <c r="L856" s="26" t="str">
        <f>IF([1]DRUM!I833="","",[1]DRUM!I833)</f>
        <v/>
      </c>
      <c r="M856" s="26">
        <f>IF([1]DRUM!J833="","",
IF(AND([1]DRUM!K833="Wooden Drum",[1]DRUM!J833&gt;Max_WD_Capacity),Max_WD_Capacity,
[1]DRUM!J833))</f>
        <v>10000</v>
      </c>
      <c r="N856" s="26" t="str">
        <f>IF([1]DRUM!K833="","",[1]DRUM!K833)</f>
        <v>Steel Drum</v>
      </c>
      <c r="O856" s="26">
        <f>IF([1]DRUM!L833="","",[1]DRUM!L833)</f>
        <v>550</v>
      </c>
      <c r="P856" s="26">
        <f>IF([1]DRUM!M833="","",[1]DRUM!M833)</f>
        <v>145</v>
      </c>
      <c r="Q856" s="26">
        <f>IF([1]DRUM!N833="","",[1]DRUM!N833)</f>
        <v>4.9332822138402221</v>
      </c>
      <c r="R856" s="26" t="str">
        <f t="shared" si="128"/>
        <v>Steel</v>
      </c>
      <c r="S856" s="26">
        <f ca="1">IF(N856="",0,
IF(Knee_Application="YES",Knee_Width,IF(Knee_Application="NO",0,
IF(OR(Cable_Type="OH",SearchData("Conductor",Cable_Desc)),0,
IF(N856="Steel Drum",Knee_Width,
IF(N856="Plywood Drum",0,
IF(Country="UAE",0,
IF(AND(OR(SearchData("LSHF",Cable_Desc),SearchData("LSZH",Cable_Desc),SearchData("LS0H",Cable_Desc),SearchData("LSOH",Cable_Desc)),D.nom&gt;40),Knee_Width,
IF(AND(Country="Egypt",D.nom&gt;60),Knee_Width,
IF(AND(Country&lt;&gt;"Egypt",D.nom&gt;35),Knee_Width,
0))))))))))</f>
        <v>125</v>
      </c>
      <c r="T856" s="118">
        <f t="shared" ca="1" si="123"/>
        <v>11</v>
      </c>
      <c r="U856" s="118">
        <f t="shared" ca="1" si="124"/>
        <v>4</v>
      </c>
      <c r="V856" s="117">
        <f t="shared" ca="1" si="125"/>
        <v>212.37668993091575</v>
      </c>
      <c r="W856" s="64">
        <f t="shared" ca="1" si="126"/>
        <v>0</v>
      </c>
      <c r="X856" s="64">
        <f t="shared" ca="1" si="129"/>
        <v>1</v>
      </c>
      <c r="Y856" s="64">
        <f t="shared" ca="1" si="127"/>
        <v>1</v>
      </c>
      <c r="AM856" s="156"/>
    </row>
    <row r="857" spans="1:39">
      <c r="A857" s="12">
        <f t="shared" ref="A857:A920" ca="1" si="130">IF(OR(E857="",G857="",K857="",G857&lt;Min_Flange_Diam,G857&gt;Max_Flange_Diam,K857&lt;Min_Outer_Width,K857&gt;Max_Outer_Width),0,IFERROR(W857*X857*Y857,0))</f>
        <v>0</v>
      </c>
      <c r="B857" s="12" t="str">
        <f>IF([1]DRUM!A834="","",[1]DRUM!A834)</f>
        <v>Steel</v>
      </c>
      <c r="C857" s="12">
        <f t="shared" ref="C857:C920" ca="1" si="131">IF(B857="","",IF(OR(B857=Main_DT,B857=Ext_DT),1,0))</f>
        <v>0</v>
      </c>
      <c r="D857" s="155">
        <f t="shared" ref="D857:D920" ca="1" si="132">IF(O857="",0,IFERROR(A857*C857,0))</f>
        <v>0</v>
      </c>
      <c r="E857" s="26" t="str">
        <f>IF([1]DRUM!B834="","",[1]DRUM!B834)</f>
        <v>STB230028</v>
      </c>
      <c r="F857" s="26">
        <f>IF([1]DRUM!C834="","",[1]DRUM!C834)</f>
        <v>2370</v>
      </c>
      <c r="G857" s="26">
        <f>IF([1]DRUM!D834="","",[1]DRUM!D834)</f>
        <v>2300</v>
      </c>
      <c r="H857" s="26">
        <f>IF([1]DRUM!E834="","",[1]DRUM!E834)</f>
        <v>1400</v>
      </c>
      <c r="I857" s="26">
        <f>IF([1]DRUM!F834="","",[1]DRUM!F834)</f>
        <v>1780</v>
      </c>
      <c r="J857" s="26">
        <f>IF([1]DRUM!G834="","",[1]DRUM!G834)</f>
        <v>1900</v>
      </c>
      <c r="K857" s="26">
        <f>IF([1]DRUM!H834="","",[1]DRUM!H834)</f>
        <v>2100</v>
      </c>
      <c r="L857" s="26" t="str">
        <f>IF([1]DRUM!I834="","",[1]DRUM!I834)</f>
        <v/>
      </c>
      <c r="M857" s="26">
        <f>IF([1]DRUM!J834="","",
IF(AND([1]DRUM!K834="Wooden Drum",[1]DRUM!J834&gt;Max_WD_Capacity),Max_WD_Capacity,
[1]DRUM!J834))</f>
        <v>10000</v>
      </c>
      <c r="N857" s="26" t="str">
        <f>IF([1]DRUM!K834="","",[1]DRUM!K834)</f>
        <v>Steel Drum</v>
      </c>
      <c r="O857" s="26">
        <f>IF([1]DRUM!L834="","",[1]DRUM!L834)</f>
        <v>612</v>
      </c>
      <c r="P857" s="26">
        <f>IF([1]DRUM!M834="","",[1]DRUM!M834)</f>
        <v>170</v>
      </c>
      <c r="Q857" s="26">
        <f>IF([1]DRUM!N834="","",[1]DRUM!N834)</f>
        <v>4.6553690737220341</v>
      </c>
      <c r="R857" s="26" t="str">
        <f t="shared" si="128"/>
        <v>Steel</v>
      </c>
      <c r="S857" s="26">
        <f ca="1">IF(N857="",0,
IF(Knee_Application="YES",Knee_Width,IF(Knee_Application="NO",0,
IF(OR(Cable_Type="OH",SearchData("Conductor",Cable_Desc)),0,
IF(N857="Steel Drum",Knee_Width,
IF(N857="Plywood Drum",0,
IF(Country="UAE",0,
IF(AND(OR(SearchData("LSHF",Cable_Desc),SearchData("LSZH",Cable_Desc),SearchData("LS0H",Cable_Desc),SearchData("LSOH",Cable_Desc)),D.nom&gt;40),Knee_Width,
IF(AND(Country="Egypt",D.nom&gt;60),Knee_Width,
IF(AND(Country&lt;&gt;"Egypt",D.nom&gt;35),Knee_Width,
0))))))))))</f>
        <v>125</v>
      </c>
      <c r="T857" s="118">
        <f t="shared" ref="T857:T920" ca="1" si="133">IFERROR(TRUNC((I857-S857)/$L$4),0)</f>
        <v>13</v>
      </c>
      <c r="U857" s="118">
        <f t="shared" ref="U857:U920" ca="1" si="134">IFERROR(TRUNC((((G857-H857)/2)-I$11)/L$4),0)</f>
        <v>2</v>
      </c>
      <c r="V857" s="117">
        <f t="shared" ref="V857:V920" ca="1" si="135">IFERROR(T857*PI()*(H857*U857+L$4*U857^2)/1000,0)</f>
        <v>134.21889125784745</v>
      </c>
      <c r="W857" s="64">
        <f t="shared" ref="W857:W920" ca="1" si="136">IFERROR(IF(H857&gt;=J$11,1,0),0)</f>
        <v>0</v>
      </c>
      <c r="X857" s="64">
        <f t="shared" ca="1" si="129"/>
        <v>1</v>
      </c>
      <c r="Y857" s="64">
        <f t="shared" ref="Y857:Y920" ca="1" si="137">IFERROR(IF(V857&gt;=L$6*0.99,1,0),0)</f>
        <v>0</v>
      </c>
      <c r="AM857" s="156"/>
    </row>
    <row r="858" spans="1:39">
      <c r="A858" s="12">
        <f t="shared" ca="1" si="130"/>
        <v>0</v>
      </c>
      <c r="B858" s="12" t="str">
        <f>IF([1]DRUM!A835="","",[1]DRUM!A835)</f>
        <v>Steel</v>
      </c>
      <c r="C858" s="12">
        <f t="shared" ca="1" si="131"/>
        <v>0</v>
      </c>
      <c r="D858" s="155">
        <f t="shared" ca="1" si="132"/>
        <v>0</v>
      </c>
      <c r="E858" s="26" t="str">
        <f>IF([1]DRUM!B835="","",[1]DRUM!B835)</f>
        <v>STB230026</v>
      </c>
      <c r="F858" s="26">
        <f>IF([1]DRUM!C835="","",[1]DRUM!C835)</f>
        <v>2370</v>
      </c>
      <c r="G858" s="26">
        <f>IF([1]DRUM!D835="","",[1]DRUM!D835)</f>
        <v>2300</v>
      </c>
      <c r="H858" s="26">
        <f>IF([1]DRUM!E835="","",[1]DRUM!E835)</f>
        <v>1300</v>
      </c>
      <c r="I858" s="26">
        <f>IF([1]DRUM!F835="","",[1]DRUM!F835)</f>
        <v>1780</v>
      </c>
      <c r="J858" s="26">
        <f>IF([1]DRUM!G835="","",[1]DRUM!G835)</f>
        <v>1900</v>
      </c>
      <c r="K858" s="26">
        <f>IF([1]DRUM!H835="","",[1]DRUM!H835)</f>
        <v>2100</v>
      </c>
      <c r="L858" s="26" t="str">
        <f>IF([1]DRUM!I835="","",[1]DRUM!I835)</f>
        <v/>
      </c>
      <c r="M858" s="26">
        <f>IF([1]DRUM!J835="","",
IF(AND([1]DRUM!K835="Wooden Drum",[1]DRUM!J835&gt;Max_WD_Capacity),Max_WD_Capacity,
[1]DRUM!J835))</f>
        <v>10000</v>
      </c>
      <c r="N858" s="26" t="str">
        <f>IF([1]DRUM!K835="","",[1]DRUM!K835)</f>
        <v>Steel Drum</v>
      </c>
      <c r="O858" s="26">
        <f>IF([1]DRUM!L835="","",[1]DRUM!L835)</f>
        <v>578</v>
      </c>
      <c r="P858" s="26">
        <f>IF([1]DRUM!M835="","",[1]DRUM!M835)</f>
        <v>170</v>
      </c>
      <c r="Q858" s="26">
        <f>IF([1]DRUM!N835="","",[1]DRUM!N835)</f>
        <v>5.0328314310508482</v>
      </c>
      <c r="R858" s="26" t="str">
        <f t="shared" ref="R858:R921" si="138">B858</f>
        <v>Steel</v>
      </c>
      <c r="S858" s="26">
        <f ca="1">IF(N858="",0,
IF(Knee_Application="YES",Knee_Width,IF(Knee_Application="NO",0,
IF(OR(Cable_Type="OH",SearchData("Conductor",Cable_Desc)),0,
IF(N858="Steel Drum",Knee_Width,
IF(N858="Plywood Drum",0,
IF(Country="UAE",0,
IF(AND(OR(SearchData("LSHF",Cable_Desc),SearchData("LSZH",Cable_Desc),SearchData("LS0H",Cable_Desc),SearchData("LSOH",Cable_Desc)),D.nom&gt;40),Knee_Width,
IF(AND(Country="Egypt",D.nom&gt;60),Knee_Width,
IF(AND(Country&lt;&gt;"Egypt",D.nom&gt;35),Knee_Width,
0))))))))))</f>
        <v>125</v>
      </c>
      <c r="T858" s="118">
        <f t="shared" ca="1" si="133"/>
        <v>13</v>
      </c>
      <c r="U858" s="118">
        <f t="shared" ca="1" si="134"/>
        <v>3</v>
      </c>
      <c r="V858" s="117">
        <f t="shared" ca="1" si="135"/>
        <v>203.97481453815521</v>
      </c>
      <c r="W858" s="64">
        <f t="shared" ca="1" si="136"/>
        <v>0</v>
      </c>
      <c r="X858" s="64">
        <f t="shared" ref="X858:X921" ca="1" si="139">IFERROR(IF(M858*(IF(N858="Steel Drum",1.1,IF(N858="Plywood Drum",1,IF(M858&lt;=1000,1.1,IF(M858&lt;=6000,1.04,1)))))&gt;=L$5,1,0),0)</f>
        <v>1</v>
      </c>
      <c r="Y858" s="64">
        <f t="shared" ca="1" si="137"/>
        <v>1</v>
      </c>
      <c r="AM858" s="156"/>
    </row>
    <row r="859" spans="1:39">
      <c r="A859" s="12">
        <f t="shared" ca="1" si="130"/>
        <v>0</v>
      </c>
      <c r="B859" s="12" t="str">
        <f>IF([1]DRUM!A836="","",[1]DRUM!A836)</f>
        <v>Steel</v>
      </c>
      <c r="C859" s="12">
        <f t="shared" ca="1" si="131"/>
        <v>0</v>
      </c>
      <c r="D859" s="155">
        <f t="shared" ca="1" si="132"/>
        <v>0</v>
      </c>
      <c r="E859" s="26" t="str">
        <f>IF([1]DRUM!B836="","",[1]DRUM!B836)</f>
        <v>STB230020</v>
      </c>
      <c r="F859" s="26">
        <f>IF([1]DRUM!C836="","",[1]DRUM!C836)</f>
        <v>2370</v>
      </c>
      <c r="G859" s="26">
        <f>IF([1]DRUM!D836="","",[1]DRUM!D836)</f>
        <v>2300</v>
      </c>
      <c r="H859" s="26">
        <f>IF([1]DRUM!E836="","",[1]DRUM!E836)</f>
        <v>1100</v>
      </c>
      <c r="I859" s="26">
        <f>IF([1]DRUM!F836="","",[1]DRUM!F836)</f>
        <v>1780</v>
      </c>
      <c r="J859" s="26">
        <f>IF([1]DRUM!G836="","",[1]DRUM!G836)</f>
        <v>1900</v>
      </c>
      <c r="K859" s="26">
        <f>IF([1]DRUM!H836="","",[1]DRUM!H836)</f>
        <v>2100</v>
      </c>
      <c r="L859" s="26" t="str">
        <f>IF([1]DRUM!I836="","",[1]DRUM!I836)</f>
        <v/>
      </c>
      <c r="M859" s="26">
        <f>IF([1]DRUM!J836="","",
IF(AND([1]DRUM!K836="Wooden Drum",[1]DRUM!J836&gt;Max_WD_Capacity),Max_WD_Capacity,
[1]DRUM!J836))</f>
        <v>10000</v>
      </c>
      <c r="N859" s="26" t="str">
        <f>IF([1]DRUM!K836="","",[1]DRUM!K836)</f>
        <v>Steel Drum</v>
      </c>
      <c r="O859" s="26">
        <f>IF([1]DRUM!L836="","",[1]DRUM!L836)</f>
        <v>515</v>
      </c>
      <c r="P859" s="26">
        <f>IF([1]DRUM!M836="","",[1]DRUM!M836)</f>
        <v>170</v>
      </c>
      <c r="Q859" s="26">
        <f>IF([1]DRUM!N836="","",[1]DRUM!N836)</f>
        <v>5.7038756218576276</v>
      </c>
      <c r="R859" s="26" t="str">
        <f t="shared" si="138"/>
        <v>Steel</v>
      </c>
      <c r="S859" s="26">
        <f ca="1">IF(N859="",0,
IF(Knee_Application="YES",Knee_Width,IF(Knee_Application="NO",0,
IF(OR(Cable_Type="OH",SearchData("Conductor",Cable_Desc)),0,
IF(N859="Steel Drum",Knee_Width,
IF(N859="Plywood Drum",0,
IF(Country="UAE",0,
IF(AND(OR(SearchData("LSHF",Cable_Desc),SearchData("LSZH",Cable_Desc),SearchData("LS0H",Cable_Desc),SearchData("LSOH",Cable_Desc)),D.nom&gt;40),Knee_Width,
IF(AND(Country="Egypt",D.nom&gt;60),Knee_Width,
IF(AND(Country&lt;&gt;"Egypt",D.nom&gt;35),Knee_Width,
0))))))))))</f>
        <v>125</v>
      </c>
      <c r="T859" s="118">
        <f t="shared" ca="1" si="133"/>
        <v>13</v>
      </c>
      <c r="U859" s="118">
        <f t="shared" ca="1" si="134"/>
        <v>3</v>
      </c>
      <c r="V859" s="117">
        <f t="shared" ca="1" si="135"/>
        <v>179.47039184015483</v>
      </c>
      <c r="W859" s="64">
        <f t="shared" ca="1" si="136"/>
        <v>0</v>
      </c>
      <c r="X859" s="64">
        <f t="shared" ca="1" si="139"/>
        <v>1</v>
      </c>
      <c r="Y859" s="64">
        <f t="shared" ca="1" si="137"/>
        <v>0</v>
      </c>
      <c r="AM859" s="156"/>
    </row>
    <row r="860" spans="1:39">
      <c r="A860" s="12">
        <f t="shared" ca="1" si="130"/>
        <v>0</v>
      </c>
      <c r="B860" s="12" t="str">
        <f>IF([1]DRUM!A837="","",[1]DRUM!A837)</f>
        <v>Steel</v>
      </c>
      <c r="C860" s="12">
        <f t="shared" ca="1" si="131"/>
        <v>0</v>
      </c>
      <c r="D860" s="155">
        <f t="shared" ca="1" si="132"/>
        <v>0</v>
      </c>
      <c r="E860" s="26" t="str">
        <f>IF([1]DRUM!B837="","",[1]DRUM!B837)</f>
        <v>STB230004</v>
      </c>
      <c r="F860" s="26">
        <f>IF([1]DRUM!C837="","",[1]DRUM!C837)</f>
        <v>2370</v>
      </c>
      <c r="G860" s="26">
        <f>IF([1]DRUM!D837="","",[1]DRUM!D837)</f>
        <v>2300</v>
      </c>
      <c r="H860" s="26">
        <f>IF([1]DRUM!E837="","",[1]DRUM!E837)</f>
        <v>1050</v>
      </c>
      <c r="I860" s="26">
        <f>IF([1]DRUM!F837="","",[1]DRUM!F837)</f>
        <v>1500</v>
      </c>
      <c r="J860" s="26">
        <f>IF([1]DRUM!G837="","",[1]DRUM!G837)</f>
        <v>1700</v>
      </c>
      <c r="K860" s="26">
        <f>IF([1]DRUM!H837="","",[1]DRUM!H837)</f>
        <v>1900</v>
      </c>
      <c r="L860" s="26" t="str">
        <f>IF([1]DRUM!I837="","",[1]DRUM!I837)</f>
        <v/>
      </c>
      <c r="M860" s="26">
        <f>IF([1]DRUM!J837="","",
IF(AND([1]DRUM!K837="Wooden Drum",[1]DRUM!J837&gt;Max_WD_Capacity),Max_WD_Capacity,
[1]DRUM!J837))</f>
        <v>12000</v>
      </c>
      <c r="N860" s="26" t="str">
        <f>IF([1]DRUM!K837="","",[1]DRUM!K837)</f>
        <v>Steel Drum</v>
      </c>
      <c r="O860" s="26">
        <f>IF([1]DRUM!L837="","",[1]DRUM!L837)</f>
        <v>655</v>
      </c>
      <c r="P860" s="26">
        <f>IF([1]DRUM!M837="","",[1]DRUM!M837)</f>
        <v>145</v>
      </c>
      <c r="Q860" s="26">
        <f>IF([1]DRUM!N837="","",[1]DRUM!N837)</f>
        <v>4.9332822138402221</v>
      </c>
      <c r="R860" s="26" t="str">
        <f t="shared" si="138"/>
        <v>Steel</v>
      </c>
      <c r="S860" s="26">
        <f ca="1">IF(N860="",0,
IF(Knee_Application="YES",Knee_Width,IF(Knee_Application="NO",0,
IF(OR(Cable_Type="OH",SearchData("Conductor",Cable_Desc)),0,
IF(N860="Steel Drum",Knee_Width,
IF(N860="Plywood Drum",0,
IF(Country="UAE",0,
IF(AND(OR(SearchData("LSHF",Cable_Desc),SearchData("LSZH",Cable_Desc),SearchData("LS0H",Cable_Desc),SearchData("LSOH",Cable_Desc)),D.nom&gt;40),Knee_Width,
IF(AND(Country="Egypt",D.nom&gt;60),Knee_Width,
IF(AND(Country&lt;&gt;"Egypt",D.nom&gt;35),Knee_Width,
0))))))))))</f>
        <v>125</v>
      </c>
      <c r="T860" s="118">
        <f t="shared" ca="1" si="133"/>
        <v>11</v>
      </c>
      <c r="U860" s="118">
        <f t="shared" ca="1" si="134"/>
        <v>4</v>
      </c>
      <c r="V860" s="117">
        <f t="shared" ca="1" si="135"/>
        <v>212.37668993091575</v>
      </c>
      <c r="W860" s="64">
        <f t="shared" ca="1" si="136"/>
        <v>0</v>
      </c>
      <c r="X860" s="64">
        <f t="shared" ca="1" si="139"/>
        <v>1</v>
      </c>
      <c r="Y860" s="64">
        <f t="shared" ca="1" si="137"/>
        <v>1</v>
      </c>
      <c r="AM860" s="156"/>
    </row>
    <row r="861" spans="1:39">
      <c r="A861" s="12">
        <f t="shared" ca="1" si="130"/>
        <v>0</v>
      </c>
      <c r="B861" s="12" t="str">
        <f>IF([1]DRUM!A838="","",[1]DRUM!A838)</f>
        <v>Steel</v>
      </c>
      <c r="C861" s="12">
        <f t="shared" ca="1" si="131"/>
        <v>0</v>
      </c>
      <c r="D861" s="155">
        <f t="shared" ca="1" si="132"/>
        <v>0</v>
      </c>
      <c r="E861" s="26" t="str">
        <f>IF([1]DRUM!B838="","",[1]DRUM!B838)</f>
        <v>STB235000</v>
      </c>
      <c r="F861" s="26">
        <f>IF([1]DRUM!C838="","",[1]DRUM!C838)</f>
        <v>2430</v>
      </c>
      <c r="G861" s="26">
        <f>IF([1]DRUM!D838="","",[1]DRUM!D838)</f>
        <v>2350</v>
      </c>
      <c r="H861" s="26">
        <f>IF([1]DRUM!E838="","",[1]DRUM!E838)</f>
        <v>1000</v>
      </c>
      <c r="I861" s="26">
        <f>IF([1]DRUM!F838="","",[1]DRUM!F838)</f>
        <v>1500</v>
      </c>
      <c r="J861" s="26">
        <f>IF([1]DRUM!G838="","",[1]DRUM!G838)</f>
        <v>1700</v>
      </c>
      <c r="K861" s="26">
        <f>IF([1]DRUM!H838="","",[1]DRUM!H838)</f>
        <v>1900</v>
      </c>
      <c r="L861" s="26" t="str">
        <f>IF([1]DRUM!I838="","",[1]DRUM!I838)</f>
        <v/>
      </c>
      <c r="M861" s="26">
        <f>IF([1]DRUM!J838="","",
IF(AND([1]DRUM!K838="Wooden Drum",[1]DRUM!J838&gt;Max_WD_Capacity),Max_WD_Capacity,
[1]DRUM!J838))</f>
        <v>10000</v>
      </c>
      <c r="N861" s="26" t="str">
        <f>IF([1]DRUM!K838="","",[1]DRUM!K838)</f>
        <v>Steel Drum</v>
      </c>
      <c r="O861" s="26">
        <f>IF([1]DRUM!L838="","",[1]DRUM!L838)</f>
        <v>548</v>
      </c>
      <c r="P861" s="26">
        <f>IF([1]DRUM!M838="","",[1]DRUM!M838)</f>
        <v>148</v>
      </c>
      <c r="Q861" s="26">
        <f>IF([1]DRUM!N838="","",[1]DRUM!N838)</f>
        <v>5.3279447909474404</v>
      </c>
      <c r="R861" s="26" t="str">
        <f t="shared" si="138"/>
        <v>Steel</v>
      </c>
      <c r="S861" s="26">
        <f ca="1">IF(N861="",0,
IF(Knee_Application="YES",Knee_Width,IF(Knee_Application="NO",0,
IF(OR(Cable_Type="OH",SearchData("Conductor",Cable_Desc)),0,
IF(N861="Steel Drum",Knee_Width,
IF(N861="Plywood Drum",0,
IF(Country="UAE",0,
IF(AND(OR(SearchData("LSHF",Cable_Desc),SearchData("LSZH",Cable_Desc),SearchData("LS0H",Cable_Desc),SearchData("LSOH",Cable_Desc)),D.nom&gt;40),Knee_Width,
IF(AND(Country="Egypt",D.nom&gt;60),Knee_Width,
IF(AND(Country&lt;&gt;"Egypt",D.nom&gt;35),Knee_Width,
0))))))))))</f>
        <v>125</v>
      </c>
      <c r="T861" s="118">
        <f t="shared" ca="1" si="133"/>
        <v>11</v>
      </c>
      <c r="U861" s="118">
        <f t="shared" ca="1" si="134"/>
        <v>4</v>
      </c>
      <c r="V861" s="117">
        <f t="shared" ca="1" si="135"/>
        <v>205.46518609301822</v>
      </c>
      <c r="W861" s="64">
        <f t="shared" ca="1" si="136"/>
        <v>0</v>
      </c>
      <c r="X861" s="64">
        <f t="shared" ca="1" si="139"/>
        <v>1</v>
      </c>
      <c r="Y861" s="64">
        <f t="shared" ca="1" si="137"/>
        <v>1</v>
      </c>
      <c r="AM861" s="156"/>
    </row>
    <row r="862" spans="1:39">
      <c r="A862" s="12">
        <f t="shared" ca="1" si="130"/>
        <v>0</v>
      </c>
      <c r="B862" s="12" t="str">
        <f>IF([1]DRUM!A839="","",[1]DRUM!A839)</f>
        <v>Steel</v>
      </c>
      <c r="C862" s="12">
        <f t="shared" ca="1" si="131"/>
        <v>0</v>
      </c>
      <c r="D862" s="155">
        <f t="shared" ca="1" si="132"/>
        <v>0</v>
      </c>
      <c r="E862" s="26" t="str">
        <f>IF([1]DRUM!B839="","",[1]DRUM!B839)</f>
        <v>STB240020</v>
      </c>
      <c r="F862" s="26">
        <f>IF([1]DRUM!C839="","",[1]DRUM!C839)</f>
        <v>2470</v>
      </c>
      <c r="G862" s="26">
        <f>IF([1]DRUM!D839="","",[1]DRUM!D839)</f>
        <v>2400</v>
      </c>
      <c r="H862" s="26">
        <f>IF([1]DRUM!E839="","",[1]DRUM!E839)</f>
        <v>1450</v>
      </c>
      <c r="I862" s="26">
        <f>IF([1]DRUM!F839="","",[1]DRUM!F839)</f>
        <v>1780</v>
      </c>
      <c r="J862" s="26">
        <f>IF([1]DRUM!G839="","",[1]DRUM!G839)</f>
        <v>1900</v>
      </c>
      <c r="K862" s="26">
        <f>IF([1]DRUM!H839="","",[1]DRUM!H839)</f>
        <v>2100</v>
      </c>
      <c r="L862" s="26" t="str">
        <f>IF([1]DRUM!I839="","",[1]DRUM!I839)</f>
        <v/>
      </c>
      <c r="M862" s="26">
        <f>IF([1]DRUM!J839="","",
IF(AND([1]DRUM!K839="Wooden Drum",[1]DRUM!J839&gt;Max_WD_Capacity),Max_WD_Capacity,
[1]DRUM!J839))</f>
        <v>4000</v>
      </c>
      <c r="N862" s="26" t="str">
        <f>IF([1]DRUM!K839="","",[1]DRUM!K839)</f>
        <v>Steel Drum</v>
      </c>
      <c r="O862" s="26">
        <f>IF([1]DRUM!L839="","",[1]DRUM!L839)</f>
        <v>484</v>
      </c>
      <c r="P862" s="26">
        <f>IF([1]DRUM!M839="","",[1]DRUM!M839)</f>
        <v>177</v>
      </c>
      <c r="Q862" s="26">
        <f>IF([1]DRUM!N839="","",[1]DRUM!N839)</f>
        <v>5.1132169330745771</v>
      </c>
      <c r="R862" s="26" t="str">
        <f t="shared" si="138"/>
        <v>Steel</v>
      </c>
      <c r="S862" s="26">
        <f ca="1">IF(N862="",0,
IF(Knee_Application="YES",Knee_Width,IF(Knee_Application="NO",0,
IF(OR(Cable_Type="OH",SearchData("Conductor",Cable_Desc)),0,
IF(N862="Steel Drum",Knee_Width,
IF(N862="Plywood Drum",0,
IF(Country="UAE",0,
IF(AND(OR(SearchData("LSHF",Cable_Desc),SearchData("LSZH",Cable_Desc),SearchData("LS0H",Cable_Desc),SearchData("LSOH",Cable_Desc)),D.nom&gt;40),Knee_Width,
IF(AND(Country="Egypt",D.nom&gt;60),Knee_Width,
IF(AND(Country&lt;&gt;"Egypt",D.nom&gt;35),Knee_Width,
0))))))))))</f>
        <v>125</v>
      </c>
      <c r="T862" s="118">
        <f t="shared" ca="1" si="133"/>
        <v>13</v>
      </c>
      <c r="U862" s="118">
        <f t="shared" ca="1" si="134"/>
        <v>2</v>
      </c>
      <c r="V862" s="117">
        <f t="shared" ca="1" si="135"/>
        <v>138.30296170751419</v>
      </c>
      <c r="W862" s="64">
        <f t="shared" ca="1" si="136"/>
        <v>1</v>
      </c>
      <c r="X862" s="64">
        <f t="shared" ca="1" si="139"/>
        <v>1</v>
      </c>
      <c r="Y862" s="64">
        <f t="shared" ca="1" si="137"/>
        <v>0</v>
      </c>
      <c r="AM862" s="156"/>
    </row>
    <row r="863" spans="1:39">
      <c r="A863" s="12">
        <f t="shared" ca="1" si="130"/>
        <v>0</v>
      </c>
      <c r="B863" s="12" t="str">
        <f>IF([1]DRUM!A840="","",[1]DRUM!A840)</f>
        <v>Steel</v>
      </c>
      <c r="C863" s="12">
        <f t="shared" ca="1" si="131"/>
        <v>0</v>
      </c>
      <c r="D863" s="155">
        <f t="shared" ca="1" si="132"/>
        <v>0</v>
      </c>
      <c r="E863" s="26" t="str">
        <f>IF([1]DRUM!B840="","",[1]DRUM!B840)</f>
        <v>STB240025</v>
      </c>
      <c r="F863" s="26">
        <f>IF([1]DRUM!C840="","",[1]DRUM!C840)</f>
        <v>2470</v>
      </c>
      <c r="G863" s="26">
        <f>IF([1]DRUM!D840="","",[1]DRUM!D840)</f>
        <v>2400</v>
      </c>
      <c r="H863" s="26">
        <f>IF([1]DRUM!E840="","",[1]DRUM!E840)</f>
        <v>1700</v>
      </c>
      <c r="I863" s="26">
        <f>IF([1]DRUM!F840="","",[1]DRUM!F840)</f>
        <v>1500</v>
      </c>
      <c r="J863" s="26">
        <f>IF([1]DRUM!G840="","",[1]DRUM!G840)</f>
        <v>1700</v>
      </c>
      <c r="K863" s="26">
        <f>IF([1]DRUM!H840="","",[1]DRUM!H840)</f>
        <v>1700</v>
      </c>
      <c r="L863" s="26" t="str">
        <f>IF([1]DRUM!I840="","",[1]DRUM!I840)</f>
        <v/>
      </c>
      <c r="M863" s="26">
        <f>IF([1]DRUM!J840="","",
IF(AND([1]DRUM!K840="Wooden Drum",[1]DRUM!J840&gt;Max_WD_Capacity),Max_WD_Capacity,
[1]DRUM!J840))</f>
        <v>5000</v>
      </c>
      <c r="N863" s="26" t="str">
        <f>IF([1]DRUM!K840="","",[1]DRUM!K840)</f>
        <v>Steel Drum</v>
      </c>
      <c r="O863" s="26">
        <f>IF([1]DRUM!L840="","",[1]DRUM!L840)</f>
        <v>448</v>
      </c>
      <c r="P863" s="26">
        <f>IF([1]DRUM!M840="","",[1]DRUM!M840)</f>
        <v>151</v>
      </c>
      <c r="Q863" s="26">
        <f>IF([1]DRUM!N840="","",[1]DRUM!N840)</f>
        <v>3.381139093426015</v>
      </c>
      <c r="R863" s="26" t="str">
        <f t="shared" si="138"/>
        <v>Steel</v>
      </c>
      <c r="S863" s="26">
        <f ca="1">IF(N863="",0,
IF(Knee_Application="YES",Knee_Width,IF(Knee_Application="NO",0,
IF(OR(Cable_Type="OH",SearchData("Conductor",Cable_Desc)),0,
IF(N863="Steel Drum",Knee_Width,
IF(N863="Plywood Drum",0,
IF(Country="UAE",0,
IF(AND(OR(SearchData("LSHF",Cable_Desc),SearchData("LSZH",Cable_Desc),SearchData("LS0H",Cable_Desc),SearchData("LSOH",Cable_Desc)),D.nom&gt;40),Knee_Width,
IF(AND(Country="Egypt",D.nom&gt;60),Knee_Width,
IF(AND(Country&lt;&gt;"Egypt",D.nom&gt;35),Knee_Width,
0))))))))))</f>
        <v>125</v>
      </c>
      <c r="T863" s="118">
        <f t="shared" ca="1" si="133"/>
        <v>11</v>
      </c>
      <c r="U863" s="118">
        <f t="shared" ca="1" si="134"/>
        <v>1</v>
      </c>
      <c r="V863" s="117">
        <f t="shared" ca="1" si="135"/>
        <v>62.949976955570826</v>
      </c>
      <c r="W863" s="64">
        <f t="shared" ca="1" si="136"/>
        <v>1</v>
      </c>
      <c r="X863" s="64">
        <f t="shared" ca="1" si="139"/>
        <v>1</v>
      </c>
      <c r="Y863" s="64">
        <f t="shared" ca="1" si="137"/>
        <v>0</v>
      </c>
      <c r="AM863" s="156"/>
    </row>
    <row r="864" spans="1:39">
      <c r="A864" s="12">
        <f t="shared" ca="1" si="130"/>
        <v>0</v>
      </c>
      <c r="B864" s="12" t="str">
        <f>IF([1]DRUM!A841="","",[1]DRUM!A841)</f>
        <v>Steel</v>
      </c>
      <c r="C864" s="12">
        <f t="shared" ca="1" si="131"/>
        <v>0</v>
      </c>
      <c r="D864" s="155">
        <f t="shared" ca="1" si="132"/>
        <v>0</v>
      </c>
      <c r="E864" s="26" t="str">
        <f>IF([1]DRUM!B841="","",[1]DRUM!B841)</f>
        <v>STB240023</v>
      </c>
      <c r="F864" s="26">
        <f>IF([1]DRUM!C841="","",[1]DRUM!C841)</f>
        <v>2470</v>
      </c>
      <c r="G864" s="26">
        <f>IF([1]DRUM!D841="","",[1]DRUM!D841)</f>
        <v>2400</v>
      </c>
      <c r="H864" s="26">
        <f>IF([1]DRUM!E841="","",[1]DRUM!E841)</f>
        <v>1450</v>
      </c>
      <c r="I864" s="26">
        <f>IF([1]DRUM!F841="","",[1]DRUM!F841)</f>
        <v>1500</v>
      </c>
      <c r="J864" s="26">
        <f>IF([1]DRUM!G841="","",[1]DRUM!G841)</f>
        <v>1700</v>
      </c>
      <c r="K864" s="26">
        <f>IF([1]DRUM!H841="","",[1]DRUM!H841)</f>
        <v>1700</v>
      </c>
      <c r="L864" s="26" t="str">
        <f>IF([1]DRUM!I841="","",[1]DRUM!I841)</f>
        <v/>
      </c>
      <c r="M864" s="26">
        <f>IF([1]DRUM!J841="","",
IF(AND([1]DRUM!K841="Wooden Drum",[1]DRUM!J841&gt;Max_WD_Capacity),Max_WD_Capacity,
[1]DRUM!J841))</f>
        <v>5000</v>
      </c>
      <c r="N864" s="26" t="str">
        <f>IF([1]DRUM!K841="","",[1]DRUM!K841)</f>
        <v>Steel Drum</v>
      </c>
      <c r="O864" s="26">
        <f>IF([1]DRUM!L841="","",[1]DRUM!L841)</f>
        <v>429</v>
      </c>
      <c r="P864" s="26">
        <f>IF([1]DRUM!M841="","",[1]DRUM!M841)</f>
        <v>151</v>
      </c>
      <c r="Q864" s="26">
        <f>IF([1]DRUM!N841="","",[1]DRUM!N841)</f>
        <v>4.3088906739392501</v>
      </c>
      <c r="R864" s="26" t="str">
        <f t="shared" si="138"/>
        <v>Steel</v>
      </c>
      <c r="S864" s="26">
        <f ca="1">IF(N864="",0,
IF(Knee_Application="YES",Knee_Width,IF(Knee_Application="NO",0,
IF(OR(Cable_Type="OH",SearchData("Conductor",Cable_Desc)),0,
IF(N864="Steel Drum",Knee_Width,
IF(N864="Plywood Drum",0,
IF(Country="UAE",0,
IF(AND(OR(SearchData("LSHF",Cable_Desc),SearchData("LSZH",Cable_Desc),SearchData("LS0H",Cable_Desc),SearchData("LSOH",Cable_Desc)),D.nom&gt;40),Knee_Width,
IF(AND(Country="Egypt",D.nom&gt;60),Knee_Width,
IF(AND(Country&lt;&gt;"Egypt",D.nom&gt;35),Knee_Width,
0))))))))))</f>
        <v>125</v>
      </c>
      <c r="T864" s="118">
        <f t="shared" ca="1" si="133"/>
        <v>11</v>
      </c>
      <c r="U864" s="118">
        <f t="shared" ca="1" si="134"/>
        <v>2</v>
      </c>
      <c r="V864" s="117">
        <f t="shared" ca="1" si="135"/>
        <v>117.02558298328121</v>
      </c>
      <c r="W864" s="64">
        <f t="shared" ca="1" si="136"/>
        <v>1</v>
      </c>
      <c r="X864" s="64">
        <f t="shared" ca="1" si="139"/>
        <v>1</v>
      </c>
      <c r="Y864" s="64">
        <f t="shared" ca="1" si="137"/>
        <v>0</v>
      </c>
      <c r="AM864" s="156"/>
    </row>
    <row r="865" spans="1:39">
      <c r="A865" s="12">
        <f t="shared" ca="1" si="130"/>
        <v>0</v>
      </c>
      <c r="B865" s="12" t="str">
        <f>IF([1]DRUM!A842="","",[1]DRUM!A842)</f>
        <v>Steel</v>
      </c>
      <c r="C865" s="12">
        <f t="shared" ca="1" si="131"/>
        <v>0</v>
      </c>
      <c r="D865" s="155">
        <f t="shared" ca="1" si="132"/>
        <v>0</v>
      </c>
      <c r="E865" s="26" t="str">
        <f>IF([1]DRUM!B842="","",[1]DRUM!B842)</f>
        <v>STB240021</v>
      </c>
      <c r="F865" s="26">
        <f>IF([1]DRUM!C842="","",[1]DRUM!C842)</f>
        <v>2470</v>
      </c>
      <c r="G865" s="26">
        <f>IF([1]DRUM!D842="","",[1]DRUM!D842)</f>
        <v>2400</v>
      </c>
      <c r="H865" s="26">
        <f>IF([1]DRUM!E842="","",[1]DRUM!E842)</f>
        <v>1200</v>
      </c>
      <c r="I865" s="26">
        <f>IF([1]DRUM!F842="","",[1]DRUM!F842)</f>
        <v>1500</v>
      </c>
      <c r="J865" s="26">
        <f>IF([1]DRUM!G842="","",[1]DRUM!G842)</f>
        <v>1700</v>
      </c>
      <c r="K865" s="26">
        <f>IF([1]DRUM!H842="","",[1]DRUM!H842)</f>
        <v>1700</v>
      </c>
      <c r="L865" s="26" t="str">
        <f>IF([1]DRUM!I842="","",[1]DRUM!I842)</f>
        <v/>
      </c>
      <c r="M865" s="26">
        <f>IF([1]DRUM!J842="","",
IF(AND([1]DRUM!K842="Wooden Drum",[1]DRUM!J842&gt;Max_WD_Capacity),Max_WD_Capacity,
[1]DRUM!J842))</f>
        <v>5000</v>
      </c>
      <c r="N865" s="26" t="str">
        <f>IF([1]DRUM!K842="","",[1]DRUM!K842)</f>
        <v>Steel Drum</v>
      </c>
      <c r="O865" s="26">
        <f>IF([1]DRUM!L842="","",[1]DRUM!L842)</f>
        <v>427</v>
      </c>
      <c r="P865" s="26">
        <f>IF([1]DRUM!M842="","",[1]DRUM!M842)</f>
        <v>151</v>
      </c>
      <c r="Q865" s="26">
        <f>IF([1]DRUM!N842="","",[1]DRUM!N842)</f>
        <v>5.0893800988154654</v>
      </c>
      <c r="R865" s="26" t="str">
        <f t="shared" si="138"/>
        <v>Steel</v>
      </c>
      <c r="S865" s="26">
        <f ca="1">IF(N865="",0,
IF(Knee_Application="YES",Knee_Width,IF(Knee_Application="NO",0,
IF(OR(Cable_Type="OH",SearchData("Conductor",Cable_Desc)),0,
IF(N865="Steel Drum",Knee_Width,
IF(N865="Plywood Drum",0,
IF(Country="UAE",0,
IF(AND(OR(SearchData("LSHF",Cable_Desc),SearchData("LSZH",Cable_Desc),SearchData("LS0H",Cable_Desc),SearchData("LSOH",Cable_Desc)),D.nom&gt;40),Knee_Width,
IF(AND(Country="Egypt",D.nom&gt;60),Knee_Width,
IF(AND(Country&lt;&gt;"Egypt",D.nom&gt;35),Knee_Width,
0))))))))))</f>
        <v>125</v>
      </c>
      <c r="T865" s="118">
        <f t="shared" ca="1" si="133"/>
        <v>11</v>
      </c>
      <c r="U865" s="118">
        <f t="shared" ca="1" si="134"/>
        <v>3</v>
      </c>
      <c r="V865" s="117">
        <f t="shared" ca="1" si="135"/>
        <v>162.22681808313112</v>
      </c>
      <c r="W865" s="64">
        <f t="shared" ca="1" si="136"/>
        <v>0</v>
      </c>
      <c r="X865" s="64">
        <f t="shared" ca="1" si="139"/>
        <v>1</v>
      </c>
      <c r="Y865" s="64">
        <f t="shared" ca="1" si="137"/>
        <v>0</v>
      </c>
      <c r="AM865" s="156"/>
    </row>
    <row r="866" spans="1:39">
      <c r="A866" s="12">
        <f t="shared" ca="1" si="130"/>
        <v>0</v>
      </c>
      <c r="B866" s="12" t="str">
        <f>IF([1]DRUM!A843="","",[1]DRUM!A843)</f>
        <v>Steel</v>
      </c>
      <c r="C866" s="12">
        <f t="shared" ca="1" si="131"/>
        <v>0</v>
      </c>
      <c r="D866" s="155">
        <f t="shared" ca="1" si="132"/>
        <v>0</v>
      </c>
      <c r="E866" s="26" t="str">
        <f>IF([1]DRUM!B843="","",[1]DRUM!B843)</f>
        <v>STB240031</v>
      </c>
      <c r="F866" s="26">
        <f>IF([1]DRUM!C843="","",[1]DRUM!C843)</f>
        <v>2480</v>
      </c>
      <c r="G866" s="26">
        <f>IF([1]DRUM!D843="","",[1]DRUM!D843)</f>
        <v>2400</v>
      </c>
      <c r="H866" s="26">
        <f>IF([1]DRUM!E843="","",[1]DRUM!E843)</f>
        <v>1700</v>
      </c>
      <c r="I866" s="26">
        <f>IF([1]DRUM!F843="","",[1]DRUM!F843)</f>
        <v>1780</v>
      </c>
      <c r="J866" s="26">
        <f>IF([1]DRUM!G843="","",[1]DRUM!G843)</f>
        <v>1900</v>
      </c>
      <c r="K866" s="26">
        <f>IF([1]DRUM!H843="","",[1]DRUM!H843)</f>
        <v>2100</v>
      </c>
      <c r="L866" s="26" t="str">
        <f>IF([1]DRUM!I843="","",[1]DRUM!I843)</f>
        <v/>
      </c>
      <c r="M866" s="26">
        <f>IF([1]DRUM!J843="","",
IF(AND([1]DRUM!K843="Wooden Drum",[1]DRUM!J843&gt;Max_WD_Capacity),Max_WD_Capacity,
[1]DRUM!J843))</f>
        <v>5000</v>
      </c>
      <c r="N866" s="26" t="str">
        <f>IF([1]DRUM!K843="","",[1]DRUM!K843)</f>
        <v>Steel Drum</v>
      </c>
      <c r="O866" s="26">
        <f>IF([1]DRUM!L843="","",[1]DRUM!L843)</f>
        <v>552</v>
      </c>
      <c r="P866" s="26">
        <f>IF([1]DRUM!M843="","",[1]DRUM!M843)</f>
        <v>177</v>
      </c>
      <c r="Q866" s="26">
        <f>IF([1]DRUM!N843="","",[1]DRUM!N843)</f>
        <v>4.0122850575322042</v>
      </c>
      <c r="R866" s="26" t="str">
        <f t="shared" si="138"/>
        <v>Steel</v>
      </c>
      <c r="S866" s="26">
        <f ca="1">IF(N866="",0,
IF(Knee_Application="YES",Knee_Width,IF(Knee_Application="NO",0,
IF(OR(Cable_Type="OH",SearchData("Conductor",Cable_Desc)),0,
IF(N866="Steel Drum",Knee_Width,
IF(N866="Plywood Drum",0,
IF(Country="UAE",0,
IF(AND(OR(SearchData("LSHF",Cable_Desc),SearchData("LSZH",Cable_Desc),SearchData("LS0H",Cable_Desc),SearchData("LSOH",Cable_Desc)),D.nom&gt;40),Knee_Width,
IF(AND(Country="Egypt",D.nom&gt;60),Knee_Width,
IF(AND(Country&lt;&gt;"Egypt",D.nom&gt;35),Knee_Width,
0))))))))))</f>
        <v>125</v>
      </c>
      <c r="T866" s="118">
        <f t="shared" ca="1" si="133"/>
        <v>13</v>
      </c>
      <c r="U866" s="118">
        <f t="shared" ca="1" si="134"/>
        <v>1</v>
      </c>
      <c r="V866" s="117">
        <f t="shared" ca="1" si="135"/>
        <v>74.395427311129168</v>
      </c>
      <c r="W866" s="64">
        <f t="shared" ca="1" si="136"/>
        <v>1</v>
      </c>
      <c r="X866" s="64">
        <f t="shared" ca="1" si="139"/>
        <v>1</v>
      </c>
      <c r="Y866" s="64">
        <f t="shared" ca="1" si="137"/>
        <v>0</v>
      </c>
      <c r="AM866" s="156"/>
    </row>
    <row r="867" spans="1:39">
      <c r="A867" s="12">
        <f t="shared" ca="1" si="130"/>
        <v>0</v>
      </c>
      <c r="B867" s="12" t="str">
        <f>IF([1]DRUM!A844="","",[1]DRUM!A844)</f>
        <v>Steel</v>
      </c>
      <c r="C867" s="12">
        <f t="shared" ca="1" si="131"/>
        <v>0</v>
      </c>
      <c r="D867" s="155">
        <f t="shared" ca="1" si="132"/>
        <v>0</v>
      </c>
      <c r="E867" s="26" t="str">
        <f>IF([1]DRUM!B844="","",[1]DRUM!B844)</f>
        <v>STB240028</v>
      </c>
      <c r="F867" s="26">
        <f>IF([1]DRUM!C844="","",[1]DRUM!C844)</f>
        <v>2470</v>
      </c>
      <c r="G867" s="26">
        <f>IF([1]DRUM!D844="","",[1]DRUM!D844)</f>
        <v>2400</v>
      </c>
      <c r="H867" s="26">
        <f>IF([1]DRUM!E844="","",[1]DRUM!E844)</f>
        <v>1650</v>
      </c>
      <c r="I867" s="26">
        <f>IF([1]DRUM!F844="","",[1]DRUM!F844)</f>
        <v>1780</v>
      </c>
      <c r="J867" s="26">
        <f>IF([1]DRUM!G844="","",[1]DRUM!G844)</f>
        <v>1900</v>
      </c>
      <c r="K867" s="26">
        <f>IF([1]DRUM!H844="","",[1]DRUM!H844)</f>
        <v>2100</v>
      </c>
      <c r="L867" s="26" t="str">
        <f>IF([1]DRUM!I844="","",[1]DRUM!I844)</f>
        <v/>
      </c>
      <c r="M867" s="26">
        <f>IF([1]DRUM!J844="","",
IF(AND([1]DRUM!K844="Wooden Drum",[1]DRUM!J844&gt;Max_WD_Capacity),Max_WD_Capacity,
[1]DRUM!J844))</f>
        <v>5000</v>
      </c>
      <c r="N867" s="26" t="str">
        <f>IF([1]DRUM!K844="","",[1]DRUM!K844)</f>
        <v>Steel Drum</v>
      </c>
      <c r="O867" s="26">
        <f>IF([1]DRUM!L844="","",[1]DRUM!L844)</f>
        <v>552</v>
      </c>
      <c r="P867" s="26">
        <f>IF([1]DRUM!M844="","",[1]DRUM!M844)</f>
        <v>177</v>
      </c>
      <c r="Q867" s="26">
        <f>IF([1]DRUM!N844="","",[1]DRUM!N844)</f>
        <v>4.2464515199491535</v>
      </c>
      <c r="R867" s="26" t="str">
        <f t="shared" si="138"/>
        <v>Steel</v>
      </c>
      <c r="S867" s="26">
        <f ca="1">IF(N867="",0,
IF(Knee_Application="YES",Knee_Width,IF(Knee_Application="NO",0,
IF(OR(Cable_Type="OH",SearchData("Conductor",Cable_Desc)),0,
IF(N867="Steel Drum",Knee_Width,
IF(N867="Plywood Drum",0,
IF(Country="UAE",0,
IF(AND(OR(SearchData("LSHF",Cable_Desc),SearchData("LSZH",Cable_Desc),SearchData("LS0H",Cable_Desc),SearchData("LSOH",Cable_Desc)),D.nom&gt;40),Knee_Width,
IF(AND(Country="Egypt",D.nom&gt;60),Knee_Width,
IF(AND(Country&lt;&gt;"Egypt",D.nom&gt;35),Knee_Width,
0))))))))))</f>
        <v>125</v>
      </c>
      <c r="T867" s="118">
        <f t="shared" ca="1" si="133"/>
        <v>13</v>
      </c>
      <c r="U867" s="118">
        <f t="shared" ca="1" si="134"/>
        <v>2</v>
      </c>
      <c r="V867" s="117">
        <f t="shared" ca="1" si="135"/>
        <v>154.63924350618112</v>
      </c>
      <c r="W867" s="64">
        <f t="shared" ca="1" si="136"/>
        <v>1</v>
      </c>
      <c r="X867" s="64">
        <f t="shared" ca="1" si="139"/>
        <v>1</v>
      </c>
      <c r="Y867" s="64">
        <f t="shared" ca="1" si="137"/>
        <v>0</v>
      </c>
      <c r="AM867" s="156"/>
    </row>
    <row r="868" spans="1:39">
      <c r="A868" s="12">
        <f t="shared" ca="1" si="130"/>
        <v>0</v>
      </c>
      <c r="B868" s="12" t="str">
        <f>IF([1]DRUM!A845="","",[1]DRUM!A845)</f>
        <v>Steel</v>
      </c>
      <c r="C868" s="12">
        <f t="shared" ca="1" si="131"/>
        <v>0</v>
      </c>
      <c r="D868" s="155">
        <f t="shared" ca="1" si="132"/>
        <v>0</v>
      </c>
      <c r="E868" s="26" t="str">
        <f>IF([1]DRUM!B845="","",[1]DRUM!B845)</f>
        <v>STB240027</v>
      </c>
      <c r="F868" s="26">
        <f>IF([1]DRUM!C845="","",[1]DRUM!C845)</f>
        <v>2470</v>
      </c>
      <c r="G868" s="26">
        <f>IF([1]DRUM!D845="","",[1]DRUM!D845)</f>
        <v>2400</v>
      </c>
      <c r="H868" s="26">
        <f>IF([1]DRUM!E845="","",[1]DRUM!E845)</f>
        <v>1550</v>
      </c>
      <c r="I868" s="26">
        <f>IF([1]DRUM!F845="","",[1]DRUM!F845)</f>
        <v>1800</v>
      </c>
      <c r="J868" s="26">
        <f>IF([1]DRUM!G845="","",[1]DRUM!G845)</f>
        <v>1900</v>
      </c>
      <c r="K868" s="26">
        <f>IF([1]DRUM!H845="","",[1]DRUM!H845)</f>
        <v>2100</v>
      </c>
      <c r="L868" s="26" t="str">
        <f>IF([1]DRUM!I845="","",[1]DRUM!I845)</f>
        <v/>
      </c>
      <c r="M868" s="26">
        <f>IF([1]DRUM!J845="","",
IF(AND([1]DRUM!K845="Wooden Drum",[1]DRUM!J845&gt;Max_WD_Capacity),Max_WD_Capacity,
[1]DRUM!J845))</f>
        <v>5000</v>
      </c>
      <c r="N868" s="26" t="str">
        <f>IF([1]DRUM!K845="","",[1]DRUM!K845)</f>
        <v>Steel Drum</v>
      </c>
      <c r="O868" s="26">
        <f>IF([1]DRUM!L845="","",[1]DRUM!L845)</f>
        <v>545</v>
      </c>
      <c r="P868" s="26">
        <f>IF([1]DRUM!M845="","",[1]DRUM!M845)</f>
        <v>179</v>
      </c>
      <c r="Q868" s="26">
        <f>IF([1]DRUM!N845="","",[1]DRUM!N845)</f>
        <v>4.746553800492479</v>
      </c>
      <c r="R868" s="26" t="str">
        <f t="shared" si="138"/>
        <v>Steel</v>
      </c>
      <c r="S868" s="26">
        <f ca="1">IF(N868="",0,
IF(Knee_Application="YES",Knee_Width,IF(Knee_Application="NO",0,
IF(OR(Cable_Type="OH",SearchData("Conductor",Cable_Desc)),0,
IF(N868="Steel Drum",Knee_Width,
IF(N868="Plywood Drum",0,
IF(Country="UAE",0,
IF(AND(OR(SearchData("LSHF",Cable_Desc),SearchData("LSZH",Cable_Desc),SearchData("LS0H",Cable_Desc),SearchData("LSOH",Cable_Desc)),D.nom&gt;40),Knee_Width,
IF(AND(Country="Egypt",D.nom&gt;60),Knee_Width,
IF(AND(Country&lt;&gt;"Egypt",D.nom&gt;35),Knee_Width,
0))))))))))</f>
        <v>125</v>
      </c>
      <c r="T868" s="118">
        <f t="shared" ca="1" si="133"/>
        <v>13</v>
      </c>
      <c r="U868" s="118">
        <f t="shared" ca="1" si="134"/>
        <v>2</v>
      </c>
      <c r="V868" s="117">
        <f t="shared" ca="1" si="135"/>
        <v>146.47110260684764</v>
      </c>
      <c r="W868" s="64">
        <f t="shared" ca="1" si="136"/>
        <v>1</v>
      </c>
      <c r="X868" s="64">
        <f t="shared" ca="1" si="139"/>
        <v>1</v>
      </c>
      <c r="Y868" s="64">
        <f t="shared" ca="1" si="137"/>
        <v>0</v>
      </c>
      <c r="AM868" s="156"/>
    </row>
    <row r="869" spans="1:39">
      <c r="A869" s="12">
        <f t="shared" ca="1" si="130"/>
        <v>0</v>
      </c>
      <c r="B869" s="12" t="str">
        <f>IF([1]DRUM!A846="","",[1]DRUM!A846)</f>
        <v>Steel</v>
      </c>
      <c r="C869" s="12">
        <f t="shared" ca="1" si="131"/>
        <v>0</v>
      </c>
      <c r="D869" s="155">
        <f t="shared" ca="1" si="132"/>
        <v>0</v>
      </c>
      <c r="E869" s="26" t="str">
        <f>IF([1]DRUM!B846="","",[1]DRUM!B846)</f>
        <v>STB240026</v>
      </c>
      <c r="F869" s="26">
        <f>IF([1]DRUM!C846="","",[1]DRUM!C846)</f>
        <v>2470</v>
      </c>
      <c r="G869" s="26">
        <f>IF([1]DRUM!D846="","",[1]DRUM!D846)</f>
        <v>2400</v>
      </c>
      <c r="H869" s="26">
        <f>IF([1]DRUM!E846="","",[1]DRUM!E846)</f>
        <v>1400</v>
      </c>
      <c r="I869" s="26">
        <f>IF([1]DRUM!F846="","",[1]DRUM!F846)</f>
        <v>1800</v>
      </c>
      <c r="J869" s="26">
        <f>IF([1]DRUM!G846="","",[1]DRUM!G846)</f>
        <v>1900</v>
      </c>
      <c r="K869" s="26">
        <f>IF([1]DRUM!H846="","",[1]DRUM!H846)</f>
        <v>2100</v>
      </c>
      <c r="L869" s="26" t="str">
        <f>IF([1]DRUM!I846="","",[1]DRUM!I846)</f>
        <v/>
      </c>
      <c r="M869" s="26">
        <f>IF([1]DRUM!J846="","",
IF(AND([1]DRUM!K846="Wooden Drum",[1]DRUM!J846&gt;Max_WD_Capacity),Max_WD_Capacity,
[1]DRUM!J846))</f>
        <v>5000</v>
      </c>
      <c r="N869" s="26" t="str">
        <f>IF([1]DRUM!K846="","",[1]DRUM!K846)</f>
        <v>Steel Drum</v>
      </c>
      <c r="O869" s="26">
        <f>IF([1]DRUM!L846="","",[1]DRUM!L846)</f>
        <v>540</v>
      </c>
      <c r="P869" s="26">
        <f>IF([1]DRUM!M846="","",[1]DRUM!M846)</f>
        <v>179</v>
      </c>
      <c r="Q869" s="26">
        <f>IF([1]DRUM!N846="","",[1]DRUM!N846)</f>
        <v>5.3721234376385461</v>
      </c>
      <c r="R869" s="26" t="str">
        <f t="shared" si="138"/>
        <v>Steel</v>
      </c>
      <c r="S869" s="26">
        <f ca="1">IF(N869="",0,
IF(Knee_Application="YES",Knee_Width,IF(Knee_Application="NO",0,
IF(OR(Cable_Type="OH",SearchData("Conductor",Cable_Desc)),0,
IF(N869="Steel Drum",Knee_Width,
IF(N869="Plywood Drum",0,
IF(Country="UAE",0,
IF(AND(OR(SearchData("LSHF",Cable_Desc),SearchData("LSZH",Cable_Desc),SearchData("LS0H",Cable_Desc),SearchData("LSOH",Cable_Desc)),D.nom&gt;40),Knee_Width,
IF(AND(Country="Egypt",D.nom&gt;60),Knee_Width,
IF(AND(Country&lt;&gt;"Egypt",D.nom&gt;35),Knee_Width,
0))))))))))</f>
        <v>125</v>
      </c>
      <c r="T869" s="118">
        <f t="shared" ca="1" si="133"/>
        <v>13</v>
      </c>
      <c r="U869" s="118">
        <f t="shared" ca="1" si="134"/>
        <v>3</v>
      </c>
      <c r="V869" s="117">
        <f t="shared" ca="1" si="135"/>
        <v>216.22702588715541</v>
      </c>
      <c r="W869" s="64">
        <f t="shared" ca="1" si="136"/>
        <v>0</v>
      </c>
      <c r="X869" s="64">
        <f t="shared" ca="1" si="139"/>
        <v>1</v>
      </c>
      <c r="Y869" s="64">
        <f t="shared" ca="1" si="137"/>
        <v>1</v>
      </c>
      <c r="AM869" s="156"/>
    </row>
    <row r="870" spans="1:39">
      <c r="A870" s="12">
        <f t="shared" ca="1" si="130"/>
        <v>0</v>
      </c>
      <c r="B870" s="12" t="str">
        <f>IF([1]DRUM!A847="","",[1]DRUM!A847)</f>
        <v>Steel</v>
      </c>
      <c r="C870" s="12">
        <f t="shared" ca="1" si="131"/>
        <v>0</v>
      </c>
      <c r="D870" s="155">
        <f t="shared" ca="1" si="132"/>
        <v>0</v>
      </c>
      <c r="E870" s="26" t="str">
        <f>IF([1]DRUM!B847="","",[1]DRUM!B847)</f>
        <v>STB240024</v>
      </c>
      <c r="F870" s="26">
        <f>IF([1]DRUM!C847="","",[1]DRUM!C847)</f>
        <v>2470</v>
      </c>
      <c r="G870" s="26">
        <f>IF([1]DRUM!D847="","",[1]DRUM!D847)</f>
        <v>2400</v>
      </c>
      <c r="H870" s="26">
        <f>IF([1]DRUM!E847="","",[1]DRUM!E847)</f>
        <v>1300</v>
      </c>
      <c r="I870" s="26">
        <f>IF([1]DRUM!F847="","",[1]DRUM!F847)</f>
        <v>1800</v>
      </c>
      <c r="J870" s="26">
        <f>IF([1]DRUM!G847="","",[1]DRUM!G847)</f>
        <v>1900</v>
      </c>
      <c r="K870" s="26">
        <f>IF([1]DRUM!H847="","",[1]DRUM!H847)</f>
        <v>2100</v>
      </c>
      <c r="L870" s="26" t="str">
        <f>IF([1]DRUM!I847="","",[1]DRUM!I847)</f>
        <v/>
      </c>
      <c r="M870" s="26">
        <f>IF([1]DRUM!J847="","",
IF(AND([1]DRUM!K847="Wooden Drum",[1]DRUM!J847&gt;Max_WD_Capacity),Max_WD_Capacity,
[1]DRUM!J847))</f>
        <v>5000</v>
      </c>
      <c r="N870" s="26" t="str">
        <f>IF([1]DRUM!K847="","",[1]DRUM!K847)</f>
        <v>Steel Drum</v>
      </c>
      <c r="O870" s="26">
        <f>IF([1]DRUM!L847="","",[1]DRUM!L847)</f>
        <v>535</v>
      </c>
      <c r="P870" s="26">
        <f>IF([1]DRUM!M847="","",[1]DRUM!M847)</f>
        <v>179</v>
      </c>
      <c r="Q870" s="26">
        <f>IF([1]DRUM!N847="","",[1]DRUM!N847)</f>
        <v>5.7538269450497062</v>
      </c>
      <c r="R870" s="26" t="str">
        <f t="shared" si="138"/>
        <v>Steel</v>
      </c>
      <c r="S870" s="26">
        <f ca="1">IF(N870="",0,
IF(Knee_Application="YES",Knee_Width,IF(Knee_Application="NO",0,
IF(OR(Cable_Type="OH",SearchData("Conductor",Cable_Desc)),0,
IF(N870="Steel Drum",Knee_Width,
IF(N870="Plywood Drum",0,
IF(Country="UAE",0,
IF(AND(OR(SearchData("LSHF",Cable_Desc),SearchData("LSZH",Cable_Desc),SearchData("LS0H",Cable_Desc),SearchData("LSOH",Cable_Desc)),D.nom&gt;40),Knee_Width,
IF(AND(Country="Egypt",D.nom&gt;60),Knee_Width,
IF(AND(Country&lt;&gt;"Egypt",D.nom&gt;35),Knee_Width,
0))))))))))</f>
        <v>125</v>
      </c>
      <c r="T870" s="118">
        <f t="shared" ca="1" si="133"/>
        <v>13</v>
      </c>
      <c r="U870" s="118">
        <f t="shared" ca="1" si="134"/>
        <v>3</v>
      </c>
      <c r="V870" s="117">
        <f t="shared" ca="1" si="135"/>
        <v>203.97481453815521</v>
      </c>
      <c r="W870" s="64">
        <f t="shared" ca="1" si="136"/>
        <v>0</v>
      </c>
      <c r="X870" s="64">
        <f t="shared" ca="1" si="139"/>
        <v>1</v>
      </c>
      <c r="Y870" s="64">
        <f t="shared" ca="1" si="137"/>
        <v>1</v>
      </c>
      <c r="AM870" s="156"/>
    </row>
    <row r="871" spans="1:39">
      <c r="A871" s="12">
        <f t="shared" ca="1" si="130"/>
        <v>0</v>
      </c>
      <c r="B871" s="12" t="str">
        <f>IF([1]DRUM!A848="","",[1]DRUM!A848)</f>
        <v>Steel</v>
      </c>
      <c r="C871" s="12">
        <f t="shared" ca="1" si="131"/>
        <v>0</v>
      </c>
      <c r="D871" s="155">
        <f t="shared" ca="1" si="132"/>
        <v>0</v>
      </c>
      <c r="E871" s="26" t="str">
        <f>IF([1]DRUM!B848="","",[1]DRUM!B848)</f>
        <v>STB240005</v>
      </c>
      <c r="F871" s="26">
        <f>IF([1]DRUM!C848="","",[1]DRUM!C848)</f>
        <v>2470</v>
      </c>
      <c r="G871" s="26">
        <f>IF([1]DRUM!D848="","",[1]DRUM!D848)</f>
        <v>2400</v>
      </c>
      <c r="H871" s="26">
        <f>IF([1]DRUM!E848="","",[1]DRUM!E848)</f>
        <v>1600</v>
      </c>
      <c r="I871" s="26">
        <f>IF([1]DRUM!F848="","",[1]DRUM!F848)</f>
        <v>1500</v>
      </c>
      <c r="J871" s="26">
        <f>IF([1]DRUM!G848="","",[1]DRUM!G848)</f>
        <v>1700</v>
      </c>
      <c r="K871" s="26">
        <f>IF([1]DRUM!H848="","",[1]DRUM!H848)</f>
        <v>1700</v>
      </c>
      <c r="L871" s="26" t="str">
        <f>IF([1]DRUM!I848="","",[1]DRUM!I848)</f>
        <v/>
      </c>
      <c r="M871" s="26">
        <f>IF([1]DRUM!J848="","",
IF(AND([1]DRUM!K848="Wooden Drum",[1]DRUM!J848&gt;Max_WD_Capacity),Max_WD_Capacity,
[1]DRUM!J848))</f>
        <v>6000</v>
      </c>
      <c r="N871" s="26" t="str">
        <f>IF([1]DRUM!K848="","",[1]DRUM!K848)</f>
        <v>Steel Drum</v>
      </c>
      <c r="O871" s="26">
        <f>IF([1]DRUM!L848="","",[1]DRUM!L848)</f>
        <v>552</v>
      </c>
      <c r="P871" s="26">
        <f>IF([1]DRUM!M848="","",[1]DRUM!M848)</f>
        <v>151</v>
      </c>
      <c r="Q871" s="26">
        <f>IF([1]DRUM!N848="","",[1]DRUM!N848)</f>
        <v>3.7699111843077517</v>
      </c>
      <c r="R871" s="26" t="str">
        <f t="shared" si="138"/>
        <v>Steel</v>
      </c>
      <c r="S871" s="26">
        <f ca="1">IF(N871="",0,
IF(Knee_Application="YES",Knee_Width,IF(Knee_Application="NO",0,
IF(OR(Cable_Type="OH",SearchData("Conductor",Cable_Desc)),0,
IF(N871="Steel Drum",Knee_Width,
IF(N871="Plywood Drum",0,
IF(Country="UAE",0,
IF(AND(OR(SearchData("LSHF",Cable_Desc),SearchData("LSZH",Cable_Desc),SearchData("LS0H",Cable_Desc),SearchData("LSOH",Cable_Desc)),D.nom&gt;40),Knee_Width,
IF(AND(Country="Egypt",D.nom&gt;60),Knee_Width,
IF(AND(Country&lt;&gt;"Egypt",D.nom&gt;35),Knee_Width,
0))))))))))</f>
        <v>125</v>
      </c>
      <c r="T871" s="118">
        <f t="shared" ca="1" si="133"/>
        <v>11</v>
      </c>
      <c r="U871" s="118">
        <f t="shared" ca="1" si="134"/>
        <v>2</v>
      </c>
      <c r="V871" s="117">
        <f t="shared" ca="1" si="135"/>
        <v>127.39283874012754</v>
      </c>
      <c r="W871" s="64">
        <f t="shared" ca="1" si="136"/>
        <v>1</v>
      </c>
      <c r="X871" s="64">
        <f t="shared" ca="1" si="139"/>
        <v>1</v>
      </c>
      <c r="Y871" s="64">
        <f t="shared" ca="1" si="137"/>
        <v>0</v>
      </c>
      <c r="AM871" s="156"/>
    </row>
    <row r="872" spans="1:39">
      <c r="A872" s="12">
        <f t="shared" ca="1" si="130"/>
        <v>0</v>
      </c>
      <c r="B872" s="12" t="str">
        <f>IF([1]DRUM!A849="","",[1]DRUM!A849)</f>
        <v>Steel</v>
      </c>
      <c r="C872" s="12">
        <f t="shared" ca="1" si="131"/>
        <v>0</v>
      </c>
      <c r="D872" s="155">
        <f t="shared" ca="1" si="132"/>
        <v>0</v>
      </c>
      <c r="E872" s="26" t="str">
        <f>IF([1]DRUM!B849="","",[1]DRUM!B849)</f>
        <v>STB240018</v>
      </c>
      <c r="F872" s="26">
        <f>IF([1]DRUM!C849="","",[1]DRUM!C849)</f>
        <v>2470</v>
      </c>
      <c r="G872" s="26">
        <f>IF([1]DRUM!D849="","",[1]DRUM!D849)</f>
        <v>2400</v>
      </c>
      <c r="H872" s="26">
        <f>IF([1]DRUM!E849="","",[1]DRUM!E849)</f>
        <v>1500</v>
      </c>
      <c r="I872" s="26">
        <f>IF([1]DRUM!F849="","",[1]DRUM!F849)</f>
        <v>1500</v>
      </c>
      <c r="J872" s="26">
        <f>IF([1]DRUM!G849="","",[1]DRUM!G849)</f>
        <v>1700</v>
      </c>
      <c r="K872" s="26">
        <f>IF([1]DRUM!H849="","",[1]DRUM!H849)</f>
        <v>1700</v>
      </c>
      <c r="L872" s="26" t="str">
        <f>IF([1]DRUM!I849="","",[1]DRUM!I849)</f>
        <v/>
      </c>
      <c r="M872" s="26">
        <f>IF([1]DRUM!J849="","",
IF(AND([1]DRUM!K849="Wooden Drum",[1]DRUM!J849&gt;Max_WD_Capacity),Max_WD_Capacity,
[1]DRUM!J849))</f>
        <v>6000</v>
      </c>
      <c r="N872" s="26" t="str">
        <f>IF([1]DRUM!K849="","",[1]DRUM!K849)</f>
        <v>Steel Drum</v>
      </c>
      <c r="O872" s="26">
        <f>IF([1]DRUM!L849="","",[1]DRUM!L849)</f>
        <v>491</v>
      </c>
      <c r="P872" s="26">
        <f>IF([1]DRUM!M849="","",[1]DRUM!M849)</f>
        <v>151</v>
      </c>
      <c r="Q872" s="26">
        <f>IF([1]DRUM!N849="","",[1]DRUM!N849)</f>
        <v>4.135121330287566</v>
      </c>
      <c r="R872" s="26" t="str">
        <f t="shared" si="138"/>
        <v>Steel</v>
      </c>
      <c r="S872" s="26">
        <f ca="1">IF(N872="",0,
IF(Knee_Application="YES",Knee_Width,IF(Knee_Application="NO",0,
IF(OR(Cable_Type="OH",SearchData("Conductor",Cable_Desc)),0,
IF(N872="Steel Drum",Knee_Width,
IF(N872="Plywood Drum",0,
IF(Country="UAE",0,
IF(AND(OR(SearchData("LSHF",Cable_Desc),SearchData("LSZH",Cable_Desc),SearchData("LS0H",Cable_Desc),SearchData("LSOH",Cable_Desc)),D.nom&gt;40),Knee_Width,
IF(AND(Country="Egypt",D.nom&gt;60),Knee_Width,
IF(AND(Country&lt;&gt;"Egypt",D.nom&gt;35),Knee_Width,
0))))))))))</f>
        <v>125</v>
      </c>
      <c r="T872" s="118">
        <f t="shared" ca="1" si="133"/>
        <v>11</v>
      </c>
      <c r="U872" s="118">
        <f t="shared" ca="1" si="134"/>
        <v>2</v>
      </c>
      <c r="V872" s="117">
        <f t="shared" ca="1" si="135"/>
        <v>120.48133490222999</v>
      </c>
      <c r="W872" s="64">
        <f t="shared" ca="1" si="136"/>
        <v>1</v>
      </c>
      <c r="X872" s="64">
        <f t="shared" ca="1" si="139"/>
        <v>1</v>
      </c>
      <c r="Y872" s="64">
        <f t="shared" ca="1" si="137"/>
        <v>0</v>
      </c>
      <c r="AM872" s="156"/>
    </row>
    <row r="873" spans="1:39">
      <c r="A873" s="12">
        <f t="shared" ca="1" si="130"/>
        <v>0</v>
      </c>
      <c r="B873" s="12" t="str">
        <f>IF([1]DRUM!A850="","",[1]DRUM!A850)</f>
        <v>Steel</v>
      </c>
      <c r="C873" s="12">
        <f t="shared" ca="1" si="131"/>
        <v>0</v>
      </c>
      <c r="D873" s="155">
        <f t="shared" ca="1" si="132"/>
        <v>0</v>
      </c>
      <c r="E873" s="26" t="str">
        <f>IF([1]DRUM!B850="","",[1]DRUM!B850)</f>
        <v>STB240000</v>
      </c>
      <c r="F873" s="26">
        <f>IF([1]DRUM!C850="","",[1]DRUM!C850)</f>
        <v>2470</v>
      </c>
      <c r="G873" s="26">
        <f>IF([1]DRUM!D850="","",[1]DRUM!D850)</f>
        <v>2400</v>
      </c>
      <c r="H873" s="26">
        <f>IF([1]DRUM!E850="","",[1]DRUM!E850)</f>
        <v>1400</v>
      </c>
      <c r="I873" s="26">
        <f>IF([1]DRUM!F850="","",[1]DRUM!F850)</f>
        <v>1500</v>
      </c>
      <c r="J873" s="26">
        <f>IF([1]DRUM!G850="","",[1]DRUM!G850)</f>
        <v>1700</v>
      </c>
      <c r="K873" s="26">
        <f>IF([1]DRUM!H850="","",[1]DRUM!H850)</f>
        <v>1700</v>
      </c>
      <c r="L873" s="26" t="str">
        <f>IF([1]DRUM!I850="","",[1]DRUM!I850)</f>
        <v/>
      </c>
      <c r="M873" s="26">
        <f>IF([1]DRUM!J850="","",
IF(AND([1]DRUM!K850="Wooden Drum",[1]DRUM!J850&gt;Max_WD_Capacity),Max_WD_Capacity,
[1]DRUM!J850))</f>
        <v>6000</v>
      </c>
      <c r="N873" s="26" t="str">
        <f>IF([1]DRUM!K850="","",[1]DRUM!K850)</f>
        <v>Steel Drum</v>
      </c>
      <c r="O873" s="26">
        <f>IF([1]DRUM!L850="","",[1]DRUM!L850)</f>
        <v>535</v>
      </c>
      <c r="P873" s="26">
        <f>IF([1]DRUM!M850="","",[1]DRUM!M850)</f>
        <v>151</v>
      </c>
      <c r="Q873" s="26">
        <f>IF([1]DRUM!N850="","",[1]DRUM!N850)</f>
        <v>4.4767695313654556</v>
      </c>
      <c r="R873" s="26" t="str">
        <f t="shared" si="138"/>
        <v>Steel</v>
      </c>
      <c r="S873" s="26">
        <f ca="1">IF(N873="",0,
IF(Knee_Application="YES",Knee_Width,IF(Knee_Application="NO",0,
IF(OR(Cable_Type="OH",SearchData("Conductor",Cable_Desc)),0,
IF(N873="Steel Drum",Knee_Width,
IF(N873="Plywood Drum",0,
IF(Country="UAE",0,
IF(AND(OR(SearchData("LSHF",Cable_Desc),SearchData("LSZH",Cable_Desc),SearchData("LS0H",Cable_Desc),SearchData("LSOH",Cable_Desc)),D.nom&gt;40),Knee_Width,
IF(AND(Country="Egypt",D.nom&gt;60),Knee_Width,
IF(AND(Country&lt;&gt;"Egypt",D.nom&gt;35),Knee_Width,
0))))))))))</f>
        <v>125</v>
      </c>
      <c r="T873" s="118">
        <f t="shared" ca="1" si="133"/>
        <v>11</v>
      </c>
      <c r="U873" s="118">
        <f t="shared" ca="1" si="134"/>
        <v>3</v>
      </c>
      <c r="V873" s="117">
        <f t="shared" ca="1" si="135"/>
        <v>182.96132959682379</v>
      </c>
      <c r="W873" s="64">
        <f t="shared" ca="1" si="136"/>
        <v>0</v>
      </c>
      <c r="X873" s="64">
        <f t="shared" ca="1" si="139"/>
        <v>1</v>
      </c>
      <c r="Y873" s="64">
        <f t="shared" ca="1" si="137"/>
        <v>0</v>
      </c>
      <c r="AM873" s="156"/>
    </row>
    <row r="874" spans="1:39">
      <c r="A874" s="12">
        <f t="shared" ca="1" si="130"/>
        <v>0</v>
      </c>
      <c r="B874" s="12" t="str">
        <f>IF([1]DRUM!A851="","",[1]DRUM!A851)</f>
        <v>Steel</v>
      </c>
      <c r="C874" s="12">
        <f t="shared" ca="1" si="131"/>
        <v>0</v>
      </c>
      <c r="D874" s="155">
        <f t="shared" ca="1" si="132"/>
        <v>0</v>
      </c>
      <c r="E874" s="26" t="str">
        <f>IF([1]DRUM!B851="","",[1]DRUM!B851)</f>
        <v>STB240019</v>
      </c>
      <c r="F874" s="26">
        <f>IF([1]DRUM!C851="","",[1]DRUM!C851)</f>
        <v>2470</v>
      </c>
      <c r="G874" s="26">
        <f>IF([1]DRUM!D851="","",[1]DRUM!D851)</f>
        <v>2400</v>
      </c>
      <c r="H874" s="26">
        <f>IF([1]DRUM!E851="","",[1]DRUM!E851)</f>
        <v>1300</v>
      </c>
      <c r="I874" s="26">
        <f>IF([1]DRUM!F851="","",[1]DRUM!F851)</f>
        <v>1500</v>
      </c>
      <c r="J874" s="26">
        <f>IF([1]DRUM!G851="","",[1]DRUM!G851)</f>
        <v>1700</v>
      </c>
      <c r="K874" s="26">
        <f>IF([1]DRUM!H851="","",[1]DRUM!H851)</f>
        <v>1700</v>
      </c>
      <c r="L874" s="26" t="str">
        <f>IF([1]DRUM!I851="","",[1]DRUM!I851)</f>
        <v/>
      </c>
      <c r="M874" s="26">
        <f>IF([1]DRUM!J851="","",
IF(AND([1]DRUM!K851="Wooden Drum",[1]DRUM!J851&gt;Max_WD_Capacity),Max_WD_Capacity,
[1]DRUM!J851))</f>
        <v>6000</v>
      </c>
      <c r="N874" s="26" t="str">
        <f>IF([1]DRUM!K851="","",[1]DRUM!K851)</f>
        <v>Steel Drum</v>
      </c>
      <c r="O874" s="26">
        <f>IF([1]DRUM!L851="","",[1]DRUM!L851)</f>
        <v>462</v>
      </c>
      <c r="P874" s="26">
        <f>IF([1]DRUM!M851="","",[1]DRUM!M851)</f>
        <v>151</v>
      </c>
      <c r="Q874" s="26">
        <f>IF([1]DRUM!N851="","",[1]DRUM!N851)</f>
        <v>4.7948557875414215</v>
      </c>
      <c r="R874" s="26" t="str">
        <f t="shared" si="138"/>
        <v>Steel</v>
      </c>
      <c r="S874" s="26">
        <f ca="1">IF(N874="",0,
IF(Knee_Application="YES",Knee_Width,IF(Knee_Application="NO",0,
IF(OR(Cable_Type="OH",SearchData("Conductor",Cable_Desc)),0,
IF(N874="Steel Drum",Knee_Width,
IF(N874="Plywood Drum",0,
IF(Country="UAE",0,
IF(AND(OR(SearchData("LSHF",Cable_Desc),SearchData("LSZH",Cable_Desc),SearchData("LS0H",Cable_Desc),SearchData("LSOH",Cable_Desc)),D.nom&gt;40),Knee_Width,
IF(AND(Country="Egypt",D.nom&gt;60),Knee_Width,
IF(AND(Country&lt;&gt;"Egypt",D.nom&gt;35),Knee_Width,
0))))))))))</f>
        <v>125</v>
      </c>
      <c r="T874" s="118">
        <f t="shared" ca="1" si="133"/>
        <v>11</v>
      </c>
      <c r="U874" s="118">
        <f t="shared" ca="1" si="134"/>
        <v>3</v>
      </c>
      <c r="V874" s="117">
        <f t="shared" ca="1" si="135"/>
        <v>172.59407383997748</v>
      </c>
      <c r="W874" s="64">
        <f t="shared" ca="1" si="136"/>
        <v>0</v>
      </c>
      <c r="X874" s="64">
        <f t="shared" ca="1" si="139"/>
        <v>1</v>
      </c>
      <c r="Y874" s="64">
        <f t="shared" ca="1" si="137"/>
        <v>0</v>
      </c>
      <c r="AM874" s="156"/>
    </row>
    <row r="875" spans="1:39">
      <c r="A875" s="12">
        <f t="shared" ca="1" si="130"/>
        <v>0</v>
      </c>
      <c r="B875" s="12" t="str">
        <f>IF([1]DRUM!A852="","",[1]DRUM!A852)</f>
        <v>Steel</v>
      </c>
      <c r="C875" s="12">
        <f t="shared" ca="1" si="131"/>
        <v>0</v>
      </c>
      <c r="D875" s="155">
        <f t="shared" ca="1" si="132"/>
        <v>0</v>
      </c>
      <c r="E875" s="26" t="str">
        <f>IF([1]DRUM!B852="","",[1]DRUM!B852)</f>
        <v>STB240043</v>
      </c>
      <c r="F875" s="26">
        <f>IF([1]DRUM!C852="","",[1]DRUM!C852)</f>
        <v>2480</v>
      </c>
      <c r="G875" s="26">
        <f>IF([1]DRUM!D852="","",[1]DRUM!D852)</f>
        <v>2400</v>
      </c>
      <c r="H875" s="26">
        <f>IF([1]DRUM!E852="","",[1]DRUM!E852)</f>
        <v>1300</v>
      </c>
      <c r="I875" s="26">
        <f>IF([1]DRUM!F852="","",[1]DRUM!F852)</f>
        <v>1800</v>
      </c>
      <c r="J875" s="26">
        <f>IF([1]DRUM!G852="","",[1]DRUM!G852)</f>
        <v>1900</v>
      </c>
      <c r="K875" s="26">
        <f>IF([1]DRUM!H852="","",[1]DRUM!H852)</f>
        <v>2100</v>
      </c>
      <c r="L875" s="26" t="str">
        <f>IF([1]DRUM!I852="","",[1]DRUM!I852)</f>
        <v/>
      </c>
      <c r="M875" s="26">
        <f>IF([1]DRUM!J852="","",
IF(AND([1]DRUM!K852="Wooden Drum",[1]DRUM!J852&gt;Max_WD_Capacity),Max_WD_Capacity,
[1]DRUM!J852))</f>
        <v>6000</v>
      </c>
      <c r="N875" s="26" t="str">
        <f>IF([1]DRUM!K852="","",[1]DRUM!K852)</f>
        <v>Steel Drum</v>
      </c>
      <c r="O875" s="26">
        <f>IF([1]DRUM!L852="","",[1]DRUM!L852)</f>
        <v>555</v>
      </c>
      <c r="P875" s="26">
        <f>IF([1]DRUM!M852="","",[1]DRUM!M852)</f>
        <v>179</v>
      </c>
      <c r="Q875" s="26">
        <f>IF([1]DRUM!N852="","",[1]DRUM!N852)</f>
        <v>5.7538269450497062</v>
      </c>
      <c r="R875" s="26" t="str">
        <f t="shared" si="138"/>
        <v>Steel</v>
      </c>
      <c r="S875" s="26">
        <f ca="1">IF(N875="",0,
IF(Knee_Application="YES",Knee_Width,IF(Knee_Application="NO",0,
IF(OR(Cable_Type="OH",SearchData("Conductor",Cable_Desc)),0,
IF(N875="Steel Drum",Knee_Width,
IF(N875="Plywood Drum",0,
IF(Country="UAE",0,
IF(AND(OR(SearchData("LSHF",Cable_Desc),SearchData("LSZH",Cable_Desc),SearchData("LS0H",Cable_Desc),SearchData("LSOH",Cable_Desc)),D.nom&gt;40),Knee_Width,
IF(AND(Country="Egypt",D.nom&gt;60),Knee_Width,
IF(AND(Country&lt;&gt;"Egypt",D.nom&gt;35),Knee_Width,
0))))))))))</f>
        <v>125</v>
      </c>
      <c r="T875" s="118">
        <f t="shared" ca="1" si="133"/>
        <v>13</v>
      </c>
      <c r="U875" s="118">
        <f t="shared" ca="1" si="134"/>
        <v>3</v>
      </c>
      <c r="V875" s="117">
        <f t="shared" ca="1" si="135"/>
        <v>203.97481453815521</v>
      </c>
      <c r="W875" s="64">
        <f t="shared" ca="1" si="136"/>
        <v>0</v>
      </c>
      <c r="X875" s="64">
        <f t="shared" ca="1" si="139"/>
        <v>1</v>
      </c>
      <c r="Y875" s="64">
        <f t="shared" ca="1" si="137"/>
        <v>1</v>
      </c>
      <c r="AM875" s="156"/>
    </row>
    <row r="876" spans="1:39">
      <c r="A876" s="12">
        <f t="shared" ca="1" si="130"/>
        <v>0</v>
      </c>
      <c r="B876" s="12" t="str">
        <f>IF([1]DRUM!A853="","",[1]DRUM!A853)</f>
        <v>Steel</v>
      </c>
      <c r="C876" s="12">
        <f t="shared" ca="1" si="131"/>
        <v>0</v>
      </c>
      <c r="D876" s="155">
        <f t="shared" ca="1" si="132"/>
        <v>0</v>
      </c>
      <c r="E876" s="26" t="str">
        <f>IF([1]DRUM!B853="","",[1]DRUM!B853)</f>
        <v>STB240034</v>
      </c>
      <c r="F876" s="26">
        <f>IF([1]DRUM!C853="","",[1]DRUM!C853)</f>
        <v>2480</v>
      </c>
      <c r="G876" s="26">
        <f>IF([1]DRUM!D853="","",[1]DRUM!D853)</f>
        <v>2400</v>
      </c>
      <c r="H876" s="26">
        <f>IF([1]DRUM!E853="","",[1]DRUM!E853)</f>
        <v>1200</v>
      </c>
      <c r="I876" s="26">
        <f>IF([1]DRUM!F853="","",[1]DRUM!F853)</f>
        <v>1800</v>
      </c>
      <c r="J876" s="26">
        <f>IF([1]DRUM!G853="","",[1]DRUM!G853)</f>
        <v>1900</v>
      </c>
      <c r="K876" s="26">
        <f>IF([1]DRUM!H853="","",[1]DRUM!H853)</f>
        <v>2100</v>
      </c>
      <c r="L876" s="26" t="str">
        <f>IF([1]DRUM!I853="","",[1]DRUM!I853)</f>
        <v/>
      </c>
      <c r="M876" s="26">
        <f>IF([1]DRUM!J853="","",
IF(AND([1]DRUM!K853="Wooden Drum",[1]DRUM!J853&gt;Max_WD_Capacity),Max_WD_Capacity,
[1]DRUM!J853))</f>
        <v>6000</v>
      </c>
      <c r="N876" s="26" t="str">
        <f>IF([1]DRUM!K853="","",[1]DRUM!K853)</f>
        <v>Steel Drum</v>
      </c>
      <c r="O876" s="26">
        <f>IF([1]DRUM!L853="","",[1]DRUM!L853)</f>
        <v>523</v>
      </c>
      <c r="P876" s="26">
        <f>IF([1]DRUM!M853="","",[1]DRUM!M853)</f>
        <v>179</v>
      </c>
      <c r="Q876" s="26">
        <f>IF([1]DRUM!N853="","",[1]DRUM!N853)</f>
        <v>6.1072561185785581</v>
      </c>
      <c r="R876" s="26" t="str">
        <f t="shared" si="138"/>
        <v>Steel</v>
      </c>
      <c r="S876" s="26">
        <f ca="1">IF(N876="",0,
IF(Knee_Application="YES",Knee_Width,IF(Knee_Application="NO",0,
IF(OR(Cable_Type="OH",SearchData("Conductor",Cable_Desc)),0,
IF(N876="Steel Drum",Knee_Width,
IF(N876="Plywood Drum",0,
IF(Country="UAE",0,
IF(AND(OR(SearchData("LSHF",Cable_Desc),SearchData("LSZH",Cable_Desc),SearchData("LS0H",Cable_Desc),SearchData("LSOH",Cable_Desc)),D.nom&gt;40),Knee_Width,
IF(AND(Country="Egypt",D.nom&gt;60),Knee_Width,
IF(AND(Country&lt;&gt;"Egypt",D.nom&gt;35),Knee_Width,
0))))))))))</f>
        <v>125</v>
      </c>
      <c r="T876" s="118">
        <f t="shared" ca="1" si="133"/>
        <v>13</v>
      </c>
      <c r="U876" s="118">
        <f t="shared" ca="1" si="134"/>
        <v>3</v>
      </c>
      <c r="V876" s="117">
        <f t="shared" ca="1" si="135"/>
        <v>191.72260318915502</v>
      </c>
      <c r="W876" s="64">
        <f t="shared" ca="1" si="136"/>
        <v>0</v>
      </c>
      <c r="X876" s="64">
        <f t="shared" ca="1" si="139"/>
        <v>1</v>
      </c>
      <c r="Y876" s="64">
        <f t="shared" ca="1" si="137"/>
        <v>0</v>
      </c>
      <c r="AM876" s="156"/>
    </row>
    <row r="877" spans="1:39">
      <c r="A877" s="12">
        <f t="shared" ca="1" si="130"/>
        <v>0</v>
      </c>
      <c r="B877" s="12" t="str">
        <f>IF([1]DRUM!A854="","",[1]DRUM!A854)</f>
        <v>Steel</v>
      </c>
      <c r="C877" s="12">
        <f t="shared" ca="1" si="131"/>
        <v>0</v>
      </c>
      <c r="D877" s="155">
        <f t="shared" ca="1" si="132"/>
        <v>0</v>
      </c>
      <c r="E877" s="26" t="str">
        <f>IF([1]DRUM!B854="","",[1]DRUM!B854)</f>
        <v>STB240033</v>
      </c>
      <c r="F877" s="26">
        <f>IF([1]DRUM!C854="","",[1]DRUM!C854)</f>
        <v>2480</v>
      </c>
      <c r="G877" s="26">
        <f>IF([1]DRUM!D854="","",[1]DRUM!D854)</f>
        <v>2400</v>
      </c>
      <c r="H877" s="26">
        <f>IF([1]DRUM!E854="","",[1]DRUM!E854)</f>
        <v>1000</v>
      </c>
      <c r="I877" s="26">
        <f>IF([1]DRUM!F854="","",[1]DRUM!F854)</f>
        <v>1780</v>
      </c>
      <c r="J877" s="26">
        <f>IF([1]DRUM!G854="","",[1]DRUM!G854)</f>
        <v>1900</v>
      </c>
      <c r="K877" s="26">
        <f>IF([1]DRUM!H854="","",[1]DRUM!H854)</f>
        <v>2100</v>
      </c>
      <c r="L877" s="26" t="str">
        <f>IF([1]DRUM!I854="","",[1]DRUM!I854)</f>
        <v/>
      </c>
      <c r="M877" s="26">
        <f>IF([1]DRUM!J854="","",
IF(AND([1]DRUM!K854="Wooden Drum",[1]DRUM!J854&gt;Max_WD_Capacity),Max_WD_Capacity,
[1]DRUM!J854))</f>
        <v>6000</v>
      </c>
      <c r="N877" s="26" t="str">
        <f>IF([1]DRUM!K854="","",[1]DRUM!K854)</f>
        <v>Steel Drum</v>
      </c>
      <c r="O877" s="26">
        <f>IF([1]DRUM!L854="","",[1]DRUM!L854)</f>
        <v>527</v>
      </c>
      <c r="P877" s="26">
        <f>IF([1]DRUM!M854="","",[1]DRUM!M854)</f>
        <v>177</v>
      </c>
      <c r="Q877" s="26">
        <f>IF([1]DRUM!N854="","",[1]DRUM!N854)</f>
        <v>6.6545215588338991</v>
      </c>
      <c r="R877" s="26" t="str">
        <f t="shared" si="138"/>
        <v>Steel</v>
      </c>
      <c r="S877" s="26">
        <f ca="1">IF(N877="",0,
IF(Knee_Application="YES",Knee_Width,IF(Knee_Application="NO",0,
IF(OR(Cable_Type="OH",SearchData("Conductor",Cable_Desc)),0,
IF(N877="Steel Drum",Knee_Width,
IF(N877="Plywood Drum",0,
IF(Country="UAE",0,
IF(AND(OR(SearchData("LSHF",Cable_Desc),SearchData("LSZH",Cable_Desc),SearchData("LS0H",Cable_Desc),SearchData("LSOH",Cable_Desc)),D.nom&gt;40),Knee_Width,
IF(AND(Country="Egypt",D.nom&gt;60),Knee_Width,
IF(AND(Country&lt;&gt;"Egypt",D.nom&gt;35),Knee_Width,
0))))))))))</f>
        <v>125</v>
      </c>
      <c r="T877" s="118">
        <f t="shared" ca="1" si="133"/>
        <v>13</v>
      </c>
      <c r="U877" s="118">
        <f t="shared" ca="1" si="134"/>
        <v>4</v>
      </c>
      <c r="V877" s="117">
        <f t="shared" ca="1" si="135"/>
        <v>242.82249265538519</v>
      </c>
      <c r="W877" s="64">
        <f t="shared" ca="1" si="136"/>
        <v>0</v>
      </c>
      <c r="X877" s="64">
        <f t="shared" ca="1" si="139"/>
        <v>1</v>
      </c>
      <c r="Y877" s="64">
        <f t="shared" ca="1" si="137"/>
        <v>1</v>
      </c>
      <c r="AM877" s="156"/>
    </row>
    <row r="878" spans="1:39">
      <c r="A878" s="12">
        <f t="shared" ca="1" si="130"/>
        <v>0</v>
      </c>
      <c r="B878" s="12" t="str">
        <f>IF([1]DRUM!A855="","",[1]DRUM!A855)</f>
        <v>Steel</v>
      </c>
      <c r="C878" s="12">
        <f t="shared" ca="1" si="131"/>
        <v>0</v>
      </c>
      <c r="D878" s="155">
        <f t="shared" ca="1" si="132"/>
        <v>0</v>
      </c>
      <c r="E878" s="26" t="str">
        <f>IF([1]DRUM!B855="","",[1]DRUM!B855)</f>
        <v>STB240006</v>
      </c>
      <c r="F878" s="26">
        <f>IF([1]DRUM!C855="","",[1]DRUM!C855)</f>
        <v>2470</v>
      </c>
      <c r="G878" s="26">
        <f>IF([1]DRUM!D855="","",[1]DRUM!D855)</f>
        <v>2400</v>
      </c>
      <c r="H878" s="26">
        <f>IF([1]DRUM!E855="","",[1]DRUM!E855)</f>
        <v>1500</v>
      </c>
      <c r="I878" s="26">
        <f>IF([1]DRUM!F855="","",[1]DRUM!F855)</f>
        <v>1500</v>
      </c>
      <c r="J878" s="26">
        <f>IF([1]DRUM!G855="","",[1]DRUM!G855)</f>
        <v>1700</v>
      </c>
      <c r="K878" s="26">
        <f>IF([1]DRUM!H855="","",[1]DRUM!H855)</f>
        <v>1700</v>
      </c>
      <c r="L878" s="26" t="str">
        <f>IF([1]DRUM!I855="","",[1]DRUM!I855)</f>
        <v/>
      </c>
      <c r="M878" s="26">
        <f>IF([1]DRUM!J855="","",
IF(AND([1]DRUM!K855="Wooden Drum",[1]DRUM!J855&gt;Max_WD_Capacity),Max_WD_Capacity,
[1]DRUM!J855))</f>
        <v>8000</v>
      </c>
      <c r="N878" s="26" t="str">
        <f>IF([1]DRUM!K855="","",[1]DRUM!K855)</f>
        <v>Steel Drum</v>
      </c>
      <c r="O878" s="26">
        <f>IF([1]DRUM!L855="","",[1]DRUM!L855)</f>
        <v>543</v>
      </c>
      <c r="P878" s="26">
        <f>IF([1]DRUM!M855="","",[1]DRUM!M855)</f>
        <v>151</v>
      </c>
      <c r="Q878" s="26">
        <f>IF([1]DRUM!N855="","",[1]DRUM!N855)</f>
        <v>4.135121330287566</v>
      </c>
      <c r="R878" s="26" t="str">
        <f t="shared" si="138"/>
        <v>Steel</v>
      </c>
      <c r="S878" s="26">
        <f ca="1">IF(N878="",0,
IF(Knee_Application="YES",Knee_Width,IF(Knee_Application="NO",0,
IF(OR(Cable_Type="OH",SearchData("Conductor",Cable_Desc)),0,
IF(N878="Steel Drum",Knee_Width,
IF(N878="Plywood Drum",0,
IF(Country="UAE",0,
IF(AND(OR(SearchData("LSHF",Cable_Desc),SearchData("LSZH",Cable_Desc),SearchData("LS0H",Cable_Desc),SearchData("LSOH",Cable_Desc)),D.nom&gt;40),Knee_Width,
IF(AND(Country="Egypt",D.nom&gt;60),Knee_Width,
IF(AND(Country&lt;&gt;"Egypt",D.nom&gt;35),Knee_Width,
0))))))))))</f>
        <v>125</v>
      </c>
      <c r="T878" s="118">
        <f t="shared" ca="1" si="133"/>
        <v>11</v>
      </c>
      <c r="U878" s="118">
        <f t="shared" ca="1" si="134"/>
        <v>2</v>
      </c>
      <c r="V878" s="117">
        <f t="shared" ca="1" si="135"/>
        <v>120.48133490222999</v>
      </c>
      <c r="W878" s="64">
        <f t="shared" ca="1" si="136"/>
        <v>1</v>
      </c>
      <c r="X878" s="64">
        <f t="shared" ca="1" si="139"/>
        <v>1</v>
      </c>
      <c r="Y878" s="64">
        <f t="shared" ca="1" si="137"/>
        <v>0</v>
      </c>
      <c r="AM878" s="156"/>
    </row>
    <row r="879" spans="1:39">
      <c r="A879" s="12">
        <f t="shared" ca="1" si="130"/>
        <v>0</v>
      </c>
      <c r="B879" s="12" t="str">
        <f>IF([1]DRUM!A856="","",[1]DRUM!A856)</f>
        <v>Steel</v>
      </c>
      <c r="C879" s="12">
        <f t="shared" ca="1" si="131"/>
        <v>0</v>
      </c>
      <c r="D879" s="155">
        <f t="shared" ca="1" si="132"/>
        <v>0</v>
      </c>
      <c r="E879" s="26" t="str">
        <f>IF([1]DRUM!B856="","",[1]DRUM!B856)</f>
        <v>STB240001</v>
      </c>
      <c r="F879" s="26">
        <f>IF([1]DRUM!C856="","",[1]DRUM!C856)</f>
        <v>2470</v>
      </c>
      <c r="G879" s="26">
        <f>IF([1]DRUM!D856="","",[1]DRUM!D856)</f>
        <v>2400</v>
      </c>
      <c r="H879" s="26">
        <f>IF([1]DRUM!E856="","",[1]DRUM!E856)</f>
        <v>1400</v>
      </c>
      <c r="I879" s="26">
        <f>IF([1]DRUM!F856="","",[1]DRUM!F856)</f>
        <v>1500</v>
      </c>
      <c r="J879" s="26">
        <f>IF([1]DRUM!G856="","",[1]DRUM!G856)</f>
        <v>1700</v>
      </c>
      <c r="K879" s="26">
        <f>IF([1]DRUM!H856="","",[1]DRUM!H856)</f>
        <v>1700</v>
      </c>
      <c r="L879" s="26" t="str">
        <f>IF([1]DRUM!I856="","",[1]DRUM!I856)</f>
        <v/>
      </c>
      <c r="M879" s="26">
        <f>IF([1]DRUM!J856="","",
IF(AND([1]DRUM!K856="Wooden Drum",[1]DRUM!J856&gt;Max_WD_Capacity),Max_WD_Capacity,
[1]DRUM!J856))</f>
        <v>8000</v>
      </c>
      <c r="N879" s="26" t="str">
        <f>IF([1]DRUM!K856="","",[1]DRUM!K856)</f>
        <v>Steel Drum</v>
      </c>
      <c r="O879" s="26">
        <f>IF([1]DRUM!L856="","",[1]DRUM!L856)</f>
        <v>535</v>
      </c>
      <c r="P879" s="26">
        <f>IF([1]DRUM!M856="","",[1]DRUM!M856)</f>
        <v>151</v>
      </c>
      <c r="Q879" s="26">
        <f>IF([1]DRUM!N856="","",[1]DRUM!N856)</f>
        <v>4.4767695313654556</v>
      </c>
      <c r="R879" s="26" t="str">
        <f t="shared" si="138"/>
        <v>Steel</v>
      </c>
      <c r="S879" s="26">
        <f ca="1">IF(N879="",0,
IF(Knee_Application="YES",Knee_Width,IF(Knee_Application="NO",0,
IF(OR(Cable_Type="OH",SearchData("Conductor",Cable_Desc)),0,
IF(N879="Steel Drum",Knee_Width,
IF(N879="Plywood Drum",0,
IF(Country="UAE",0,
IF(AND(OR(SearchData("LSHF",Cable_Desc),SearchData("LSZH",Cable_Desc),SearchData("LS0H",Cable_Desc),SearchData("LSOH",Cable_Desc)),D.nom&gt;40),Knee_Width,
IF(AND(Country="Egypt",D.nom&gt;60),Knee_Width,
IF(AND(Country&lt;&gt;"Egypt",D.nom&gt;35),Knee_Width,
0))))))))))</f>
        <v>125</v>
      </c>
      <c r="T879" s="118">
        <f t="shared" ca="1" si="133"/>
        <v>11</v>
      </c>
      <c r="U879" s="118">
        <f t="shared" ca="1" si="134"/>
        <v>3</v>
      </c>
      <c r="V879" s="117">
        <f t="shared" ca="1" si="135"/>
        <v>182.96132959682379</v>
      </c>
      <c r="W879" s="64">
        <f t="shared" ca="1" si="136"/>
        <v>0</v>
      </c>
      <c r="X879" s="64">
        <f t="shared" ca="1" si="139"/>
        <v>1</v>
      </c>
      <c r="Y879" s="64">
        <f t="shared" ca="1" si="137"/>
        <v>0</v>
      </c>
      <c r="AM879" s="156"/>
    </row>
    <row r="880" spans="1:39">
      <c r="A880" s="12">
        <f t="shared" ca="1" si="130"/>
        <v>0</v>
      </c>
      <c r="B880" s="12" t="str">
        <f>IF([1]DRUM!A857="","",[1]DRUM!A857)</f>
        <v>Steel</v>
      </c>
      <c r="C880" s="12">
        <f t="shared" ca="1" si="131"/>
        <v>0</v>
      </c>
      <c r="D880" s="155">
        <f t="shared" ca="1" si="132"/>
        <v>0</v>
      </c>
      <c r="E880" s="26" t="str">
        <f>IF([1]DRUM!B857="","",[1]DRUM!B857)</f>
        <v>STB240007</v>
      </c>
      <c r="F880" s="26">
        <f>IF([1]DRUM!C857="","",[1]DRUM!C857)</f>
        <v>2470</v>
      </c>
      <c r="G880" s="26">
        <f>IF([1]DRUM!D857="","",[1]DRUM!D857)</f>
        <v>2400</v>
      </c>
      <c r="H880" s="26">
        <f>IF([1]DRUM!E857="","",[1]DRUM!E857)</f>
        <v>1250</v>
      </c>
      <c r="I880" s="26">
        <f>IF([1]DRUM!F857="","",[1]DRUM!F857)</f>
        <v>1500</v>
      </c>
      <c r="J880" s="26">
        <f>IF([1]DRUM!G857="","",[1]DRUM!G857)</f>
        <v>1700</v>
      </c>
      <c r="K880" s="26">
        <f>IF([1]DRUM!H857="","",[1]DRUM!H857)</f>
        <v>1700</v>
      </c>
      <c r="L880" s="26" t="str">
        <f>IF([1]DRUM!I857="","",[1]DRUM!I857)</f>
        <v/>
      </c>
      <c r="M880" s="26">
        <f>IF([1]DRUM!J857="","",
IF(AND([1]DRUM!K857="Wooden Drum",[1]DRUM!J857&gt;Max_WD_Capacity),Max_WD_Capacity,
[1]DRUM!J857))</f>
        <v>8000</v>
      </c>
      <c r="N880" s="26" t="str">
        <f>IF([1]DRUM!K857="","",[1]DRUM!K857)</f>
        <v>Steel Drum</v>
      </c>
      <c r="O880" s="26">
        <f>IF([1]DRUM!L857="","",[1]DRUM!L857)</f>
        <v>582</v>
      </c>
      <c r="P880" s="26">
        <f>IF([1]DRUM!M857="","",[1]DRUM!M857)</f>
        <v>151</v>
      </c>
      <c r="Q880" s="26">
        <f>IF([1]DRUM!N857="","",[1]DRUM!N857)</f>
        <v>4.9450631862911845</v>
      </c>
      <c r="R880" s="26" t="str">
        <f t="shared" si="138"/>
        <v>Steel</v>
      </c>
      <c r="S880" s="26">
        <f ca="1">IF(N880="",0,
IF(Knee_Application="YES",Knee_Width,IF(Knee_Application="NO",0,
IF(OR(Cable_Type="OH",SearchData("Conductor",Cable_Desc)),0,
IF(N880="Steel Drum",Knee_Width,
IF(N880="Plywood Drum",0,
IF(Country="UAE",0,
IF(AND(OR(SearchData("LSHF",Cable_Desc),SearchData("LSZH",Cable_Desc),SearchData("LS0H",Cable_Desc),SearchData("LSOH",Cable_Desc)),D.nom&gt;40),Knee_Width,
IF(AND(Country="Egypt",D.nom&gt;60),Knee_Width,
IF(AND(Country&lt;&gt;"Egypt",D.nom&gt;35),Knee_Width,
0))))))))))</f>
        <v>125</v>
      </c>
      <c r="T880" s="118">
        <f t="shared" ca="1" si="133"/>
        <v>11</v>
      </c>
      <c r="U880" s="118">
        <f t="shared" ca="1" si="134"/>
        <v>3</v>
      </c>
      <c r="V880" s="117">
        <f t="shared" ca="1" si="135"/>
        <v>167.4104459615543</v>
      </c>
      <c r="W880" s="64">
        <f t="shared" ca="1" si="136"/>
        <v>0</v>
      </c>
      <c r="X880" s="64">
        <f t="shared" ca="1" si="139"/>
        <v>1</v>
      </c>
      <c r="Y880" s="64">
        <f t="shared" ca="1" si="137"/>
        <v>0</v>
      </c>
      <c r="AM880" s="156"/>
    </row>
    <row r="881" spans="1:39">
      <c r="A881" s="12">
        <f t="shared" ca="1" si="130"/>
        <v>0</v>
      </c>
      <c r="B881" s="12" t="str">
        <f>IF([1]DRUM!A858="","",[1]DRUM!A858)</f>
        <v>Steel</v>
      </c>
      <c r="C881" s="12">
        <f t="shared" ca="1" si="131"/>
        <v>0</v>
      </c>
      <c r="D881" s="155">
        <f t="shared" ca="1" si="132"/>
        <v>0</v>
      </c>
      <c r="E881" s="26" t="str">
        <f>IF([1]DRUM!B858="","",[1]DRUM!B858)</f>
        <v>STB240002</v>
      </c>
      <c r="F881" s="26">
        <f>IF([1]DRUM!C858="","",[1]DRUM!C858)</f>
        <v>2470</v>
      </c>
      <c r="G881" s="26">
        <f>IF([1]DRUM!D858="","",[1]DRUM!D858)</f>
        <v>2400</v>
      </c>
      <c r="H881" s="26">
        <f>IF([1]DRUM!E858="","",[1]DRUM!E858)</f>
        <v>1400</v>
      </c>
      <c r="I881" s="26">
        <f>IF([1]DRUM!F858="","",[1]DRUM!F858)</f>
        <v>1500</v>
      </c>
      <c r="J881" s="26">
        <f>IF([1]DRUM!G858="","",[1]DRUM!G858)</f>
        <v>1700</v>
      </c>
      <c r="K881" s="26">
        <f>IF([1]DRUM!H858="","",[1]DRUM!H858)</f>
        <v>1900</v>
      </c>
      <c r="L881" s="26" t="str">
        <f>IF([1]DRUM!I858="","",[1]DRUM!I858)</f>
        <v/>
      </c>
      <c r="M881" s="26">
        <f>IF([1]DRUM!J858="","",
IF(AND([1]DRUM!K858="Wooden Drum",[1]DRUM!J858&gt;Max_WD_Capacity),Max_WD_Capacity,
[1]DRUM!J858))</f>
        <v>10000</v>
      </c>
      <c r="N881" s="26" t="str">
        <f>IF([1]DRUM!K858="","",[1]DRUM!K858)</f>
        <v>Steel Drum</v>
      </c>
      <c r="O881" s="26">
        <f>IF([1]DRUM!L858="","",[1]DRUM!L858)</f>
        <v>590</v>
      </c>
      <c r="P881" s="26">
        <f>IF([1]DRUM!M858="","",[1]DRUM!M858)</f>
        <v>151</v>
      </c>
      <c r="Q881" s="26">
        <f>IF([1]DRUM!N858="","",[1]DRUM!N858)</f>
        <v>4.4767695313654556</v>
      </c>
      <c r="R881" s="26" t="str">
        <f t="shared" si="138"/>
        <v>Steel</v>
      </c>
      <c r="S881" s="26">
        <f ca="1">IF(N881="",0,
IF(Knee_Application="YES",Knee_Width,IF(Knee_Application="NO",0,
IF(OR(Cable_Type="OH",SearchData("Conductor",Cable_Desc)),0,
IF(N881="Steel Drum",Knee_Width,
IF(N881="Plywood Drum",0,
IF(Country="UAE",0,
IF(AND(OR(SearchData("LSHF",Cable_Desc),SearchData("LSZH",Cable_Desc),SearchData("LS0H",Cable_Desc),SearchData("LSOH",Cable_Desc)),D.nom&gt;40),Knee_Width,
IF(AND(Country="Egypt",D.nom&gt;60),Knee_Width,
IF(AND(Country&lt;&gt;"Egypt",D.nom&gt;35),Knee_Width,
0))))))))))</f>
        <v>125</v>
      </c>
      <c r="T881" s="118">
        <f t="shared" ca="1" si="133"/>
        <v>11</v>
      </c>
      <c r="U881" s="118">
        <f t="shared" ca="1" si="134"/>
        <v>3</v>
      </c>
      <c r="V881" s="117">
        <f t="shared" ca="1" si="135"/>
        <v>182.96132959682379</v>
      </c>
      <c r="W881" s="64">
        <f t="shared" ca="1" si="136"/>
        <v>0</v>
      </c>
      <c r="X881" s="64">
        <f t="shared" ca="1" si="139"/>
        <v>1</v>
      </c>
      <c r="Y881" s="64">
        <f t="shared" ca="1" si="137"/>
        <v>0</v>
      </c>
      <c r="AM881" s="156"/>
    </row>
    <row r="882" spans="1:39">
      <c r="A882" s="12">
        <f t="shared" ca="1" si="130"/>
        <v>0</v>
      </c>
      <c r="B882" s="12" t="str">
        <f>IF([1]DRUM!A859="","",[1]DRUM!A859)</f>
        <v>Steel</v>
      </c>
      <c r="C882" s="12">
        <f t="shared" ca="1" si="131"/>
        <v>0</v>
      </c>
      <c r="D882" s="155">
        <f t="shared" ca="1" si="132"/>
        <v>0</v>
      </c>
      <c r="E882" s="26" t="str">
        <f>IF([1]DRUM!B859="","",[1]DRUM!B859)</f>
        <v>STB240003</v>
      </c>
      <c r="F882" s="26">
        <f>IF([1]DRUM!C859="","",[1]DRUM!C859)</f>
        <v>2470</v>
      </c>
      <c r="G882" s="26">
        <f>IF([1]DRUM!D859="","",[1]DRUM!D859)</f>
        <v>2400</v>
      </c>
      <c r="H882" s="26">
        <f>IF([1]DRUM!E859="","",[1]DRUM!E859)</f>
        <v>1150</v>
      </c>
      <c r="I882" s="26">
        <f>IF([1]DRUM!F859="","",[1]DRUM!F859)</f>
        <v>1500</v>
      </c>
      <c r="J882" s="26">
        <f>IF([1]DRUM!G859="","",[1]DRUM!G859)</f>
        <v>1700</v>
      </c>
      <c r="K882" s="26">
        <f>IF([1]DRUM!H859="","",[1]DRUM!H859)</f>
        <v>1900</v>
      </c>
      <c r="L882" s="26" t="str">
        <f>IF([1]DRUM!I859="","",[1]DRUM!I859)</f>
        <v/>
      </c>
      <c r="M882" s="26">
        <f>IF([1]DRUM!J859="","",
IF(AND([1]DRUM!K859="Wooden Drum",[1]DRUM!J859&gt;Max_WD_Capacity),Max_WD_Capacity,
[1]DRUM!J859))</f>
        <v>10000</v>
      </c>
      <c r="N882" s="26" t="str">
        <f>IF([1]DRUM!K859="","",[1]DRUM!K859)</f>
        <v>Steel Drum</v>
      </c>
      <c r="O882" s="26">
        <f>IF([1]DRUM!L859="","",[1]DRUM!L859)</f>
        <v>580</v>
      </c>
      <c r="P882" s="26">
        <f>IF([1]DRUM!M859="","",[1]DRUM!M859)</f>
        <v>151</v>
      </c>
      <c r="Q882" s="26">
        <f>IF([1]DRUM!N859="","",[1]DRUM!N859)</f>
        <v>5.2278065251142651</v>
      </c>
      <c r="R882" s="26" t="str">
        <f t="shared" si="138"/>
        <v>Steel</v>
      </c>
      <c r="S882" s="26">
        <f ca="1">IF(N882="",0,
IF(Knee_Application="YES",Knee_Width,IF(Knee_Application="NO",0,
IF(OR(Cable_Type="OH",SearchData("Conductor",Cable_Desc)),0,
IF(N882="Steel Drum",Knee_Width,
IF(N882="Plywood Drum",0,
IF(Country="UAE",0,
IF(AND(OR(SearchData("LSHF",Cable_Desc),SearchData("LSZH",Cable_Desc),SearchData("LS0H",Cable_Desc),SearchData("LSOH",Cable_Desc)),D.nom&gt;40),Knee_Width,
IF(AND(Country="Egypt",D.nom&gt;60),Knee_Width,
IF(AND(Country&lt;&gt;"Egypt",D.nom&gt;35),Knee_Width,
0))))))))))</f>
        <v>125</v>
      </c>
      <c r="T882" s="118">
        <f t="shared" ca="1" si="133"/>
        <v>11</v>
      </c>
      <c r="U882" s="118">
        <f t="shared" ca="1" si="134"/>
        <v>4</v>
      </c>
      <c r="V882" s="117">
        <f t="shared" ca="1" si="135"/>
        <v>226.19969760671083</v>
      </c>
      <c r="W882" s="64">
        <f t="shared" ca="1" si="136"/>
        <v>0</v>
      </c>
      <c r="X882" s="64">
        <f t="shared" ca="1" si="139"/>
        <v>1</v>
      </c>
      <c r="Y882" s="64">
        <f t="shared" ca="1" si="137"/>
        <v>1</v>
      </c>
      <c r="AM882" s="156"/>
    </row>
    <row r="883" spans="1:39">
      <c r="A883" s="12">
        <f t="shared" ca="1" si="130"/>
        <v>0</v>
      </c>
      <c r="B883" s="12" t="str">
        <f>IF([1]DRUM!A860="","",[1]DRUM!A860)</f>
        <v>Steel</v>
      </c>
      <c r="C883" s="12">
        <f t="shared" ca="1" si="131"/>
        <v>0</v>
      </c>
      <c r="D883" s="155">
        <f t="shared" ca="1" si="132"/>
        <v>0</v>
      </c>
      <c r="E883" s="26" t="str">
        <f>IF([1]DRUM!B860="","",[1]DRUM!B860)</f>
        <v>STB240011</v>
      </c>
      <c r="F883" s="26">
        <f>IF([1]DRUM!C860="","",[1]DRUM!C860)</f>
        <v>2470</v>
      </c>
      <c r="G883" s="26">
        <f>IF([1]DRUM!D860="","",[1]DRUM!D860)</f>
        <v>2400</v>
      </c>
      <c r="H883" s="26">
        <f>IF([1]DRUM!E860="","",[1]DRUM!E860)</f>
        <v>1000</v>
      </c>
      <c r="I883" s="26">
        <f>IF([1]DRUM!F860="","",[1]DRUM!F860)</f>
        <v>1500</v>
      </c>
      <c r="J883" s="26">
        <f>IF([1]DRUM!G860="","",[1]DRUM!G860)</f>
        <v>1700</v>
      </c>
      <c r="K883" s="26">
        <f>IF([1]DRUM!H860="","",[1]DRUM!H860)</f>
        <v>1900</v>
      </c>
      <c r="L883" s="26" t="str">
        <f>IF([1]DRUM!I860="","",[1]DRUM!I860)</f>
        <v/>
      </c>
      <c r="M883" s="26">
        <f>IF([1]DRUM!J860="","",
IF(AND([1]DRUM!K860="Wooden Drum",[1]DRUM!J860&gt;Max_WD_Capacity),Max_WD_Capacity,
[1]DRUM!J860))</f>
        <v>10000</v>
      </c>
      <c r="N883" s="26" t="str">
        <f>IF([1]DRUM!K860="","",[1]DRUM!K860)</f>
        <v>Steel Drum</v>
      </c>
      <c r="O883" s="26">
        <f>IF([1]DRUM!L860="","",[1]DRUM!L860)</f>
        <v>563</v>
      </c>
      <c r="P883" s="26">
        <f>IF([1]DRUM!M860="","",[1]DRUM!M860)</f>
        <v>151</v>
      </c>
      <c r="Q883" s="26">
        <f>IF([1]DRUM!N860="","",[1]DRUM!N860)</f>
        <v>5.607742886657781</v>
      </c>
      <c r="R883" s="26" t="str">
        <f t="shared" si="138"/>
        <v>Steel</v>
      </c>
      <c r="S883" s="26">
        <f ca="1">IF(N883="",0,
IF(Knee_Application="YES",Knee_Width,IF(Knee_Application="NO",0,
IF(OR(Cable_Type="OH",SearchData("Conductor",Cable_Desc)),0,
IF(N883="Steel Drum",Knee_Width,
IF(N883="Plywood Drum",0,
IF(Country="UAE",0,
IF(AND(OR(SearchData("LSHF",Cable_Desc),SearchData("LSZH",Cable_Desc),SearchData("LS0H",Cable_Desc),SearchData("LSOH",Cable_Desc)),D.nom&gt;40),Knee_Width,
IF(AND(Country="Egypt",D.nom&gt;60),Knee_Width,
IF(AND(Country&lt;&gt;"Egypt",D.nom&gt;35),Knee_Width,
0))))))))))</f>
        <v>125</v>
      </c>
      <c r="T883" s="118">
        <f t="shared" ca="1" si="133"/>
        <v>11</v>
      </c>
      <c r="U883" s="118">
        <f t="shared" ca="1" si="134"/>
        <v>4</v>
      </c>
      <c r="V883" s="117">
        <f t="shared" ca="1" si="135"/>
        <v>205.46518609301822</v>
      </c>
      <c r="W883" s="64">
        <f t="shared" ca="1" si="136"/>
        <v>0</v>
      </c>
      <c r="X883" s="64">
        <f t="shared" ca="1" si="139"/>
        <v>1</v>
      </c>
      <c r="Y883" s="64">
        <f t="shared" ca="1" si="137"/>
        <v>1</v>
      </c>
      <c r="AM883" s="156"/>
    </row>
    <row r="884" spans="1:39">
      <c r="A884" s="12">
        <f t="shared" ca="1" si="130"/>
        <v>0</v>
      </c>
      <c r="B884" s="12" t="str">
        <f>IF([1]DRUM!A861="","",[1]DRUM!A861)</f>
        <v>Steel</v>
      </c>
      <c r="C884" s="12">
        <f t="shared" ca="1" si="131"/>
        <v>0</v>
      </c>
      <c r="D884" s="155">
        <f t="shared" ca="1" si="132"/>
        <v>0</v>
      </c>
      <c r="E884" s="26" t="str">
        <f>IF([1]DRUM!B861="","",[1]DRUM!B861)</f>
        <v>STB240029</v>
      </c>
      <c r="F884" s="26">
        <f>IF([1]DRUM!C861="","",[1]DRUM!C861)</f>
        <v>2470</v>
      </c>
      <c r="G884" s="26">
        <f>IF([1]DRUM!D861="","",[1]DRUM!D861)</f>
        <v>2400</v>
      </c>
      <c r="H884" s="26">
        <f>IF([1]DRUM!E861="","",[1]DRUM!E861)</f>
        <v>1400</v>
      </c>
      <c r="I884" s="26">
        <f>IF([1]DRUM!F861="","",[1]DRUM!F861)</f>
        <v>1780</v>
      </c>
      <c r="J884" s="26">
        <f>IF([1]DRUM!G861="","",[1]DRUM!G861)</f>
        <v>1900</v>
      </c>
      <c r="K884" s="26">
        <f>IF([1]DRUM!H861="","",[1]DRUM!H861)</f>
        <v>2100</v>
      </c>
      <c r="L884" s="26" t="str">
        <f>IF([1]DRUM!I861="","",[1]DRUM!I861)</f>
        <v/>
      </c>
      <c r="M884" s="26">
        <f>IF([1]DRUM!J861="","",
IF(AND([1]DRUM!K861="Wooden Drum",[1]DRUM!J861&gt;Max_WD_Capacity),Max_WD_Capacity,
[1]DRUM!J861))</f>
        <v>10000</v>
      </c>
      <c r="N884" s="26" t="str">
        <f>IF([1]DRUM!K861="","",[1]DRUM!K861)</f>
        <v>Steel Drum</v>
      </c>
      <c r="O884" s="26">
        <f>IF([1]DRUM!L861="","",[1]DRUM!L861)</f>
        <v>628</v>
      </c>
      <c r="P884" s="26">
        <f>IF([1]DRUM!M861="","",[1]DRUM!M861)</f>
        <v>177</v>
      </c>
      <c r="Q884" s="26">
        <f>IF([1]DRUM!N861="","",[1]DRUM!N861)</f>
        <v>5.312433177220341</v>
      </c>
      <c r="R884" s="26" t="str">
        <f t="shared" si="138"/>
        <v>Steel</v>
      </c>
      <c r="S884" s="26">
        <f ca="1">IF(N884="",0,
IF(Knee_Application="YES",Knee_Width,IF(Knee_Application="NO",0,
IF(OR(Cable_Type="OH",SearchData("Conductor",Cable_Desc)),0,
IF(N884="Steel Drum",Knee_Width,
IF(N884="Plywood Drum",0,
IF(Country="UAE",0,
IF(AND(OR(SearchData("LSHF",Cable_Desc),SearchData("LSZH",Cable_Desc),SearchData("LS0H",Cable_Desc),SearchData("LSOH",Cable_Desc)),D.nom&gt;40),Knee_Width,
IF(AND(Country="Egypt",D.nom&gt;60),Knee_Width,
IF(AND(Country&lt;&gt;"Egypt",D.nom&gt;35),Knee_Width,
0))))))))))</f>
        <v>125</v>
      </c>
      <c r="T884" s="118">
        <f t="shared" ca="1" si="133"/>
        <v>13</v>
      </c>
      <c r="U884" s="118">
        <f t="shared" ca="1" si="134"/>
        <v>3</v>
      </c>
      <c r="V884" s="117">
        <f t="shared" ca="1" si="135"/>
        <v>216.22702588715541</v>
      </c>
      <c r="W884" s="64">
        <f t="shared" ca="1" si="136"/>
        <v>0</v>
      </c>
      <c r="X884" s="64">
        <f t="shared" ca="1" si="139"/>
        <v>1</v>
      </c>
      <c r="Y884" s="64">
        <f t="shared" ca="1" si="137"/>
        <v>1</v>
      </c>
      <c r="AM884" s="156"/>
    </row>
    <row r="885" spans="1:39">
      <c r="A885" s="12">
        <f t="shared" ca="1" si="130"/>
        <v>0</v>
      </c>
      <c r="B885" s="12" t="str">
        <f>IF([1]DRUM!A862="","",[1]DRUM!A862)</f>
        <v>Steel</v>
      </c>
      <c r="C885" s="12">
        <f t="shared" ca="1" si="131"/>
        <v>0</v>
      </c>
      <c r="D885" s="155">
        <f t="shared" ca="1" si="132"/>
        <v>0</v>
      </c>
      <c r="E885" s="26" t="str">
        <f>IF([1]DRUM!B862="","",[1]DRUM!B862)</f>
        <v>STB240030</v>
      </c>
      <c r="F885" s="26">
        <f>IF([1]DRUM!C862="","",[1]DRUM!C862)</f>
        <v>2470</v>
      </c>
      <c r="G885" s="26">
        <f>IF([1]DRUM!D862="","",[1]DRUM!D862)</f>
        <v>2400</v>
      </c>
      <c r="H885" s="26">
        <f>IF([1]DRUM!E862="","",[1]DRUM!E862)</f>
        <v>1300</v>
      </c>
      <c r="I885" s="26">
        <f>IF([1]DRUM!F862="","",[1]DRUM!F862)</f>
        <v>1800</v>
      </c>
      <c r="J885" s="26">
        <f>IF([1]DRUM!G862="","",[1]DRUM!G862)</f>
        <v>1900</v>
      </c>
      <c r="K885" s="26">
        <f>IF([1]DRUM!H862="","",[1]DRUM!H862)</f>
        <v>2100</v>
      </c>
      <c r="L885" s="26" t="str">
        <f>IF([1]DRUM!I862="","",[1]DRUM!I862)</f>
        <v/>
      </c>
      <c r="M885" s="26">
        <f>IF([1]DRUM!J862="","",
IF(AND([1]DRUM!K862="Wooden Drum",[1]DRUM!J862&gt;Max_WD_Capacity),Max_WD_Capacity,
[1]DRUM!J862))</f>
        <v>10000</v>
      </c>
      <c r="N885" s="26" t="str">
        <f>IF([1]DRUM!K862="","",[1]DRUM!K862)</f>
        <v>Steel Drum</v>
      </c>
      <c r="O885" s="26">
        <f>IF([1]DRUM!L862="","",[1]DRUM!L862)</f>
        <v>620</v>
      </c>
      <c r="P885" s="26">
        <f>IF([1]DRUM!M862="","",[1]DRUM!M862)</f>
        <v>179</v>
      </c>
      <c r="Q885" s="26">
        <f>IF([1]DRUM!N862="","",[1]DRUM!N862)</f>
        <v>5.7538269450497062</v>
      </c>
      <c r="R885" s="26" t="str">
        <f t="shared" si="138"/>
        <v>Steel</v>
      </c>
      <c r="S885" s="26">
        <f ca="1">IF(N885="",0,
IF(Knee_Application="YES",Knee_Width,IF(Knee_Application="NO",0,
IF(OR(Cable_Type="OH",SearchData("Conductor",Cable_Desc)),0,
IF(N885="Steel Drum",Knee_Width,
IF(N885="Plywood Drum",0,
IF(Country="UAE",0,
IF(AND(OR(SearchData("LSHF",Cable_Desc),SearchData("LSZH",Cable_Desc),SearchData("LS0H",Cable_Desc),SearchData("LSOH",Cable_Desc)),D.nom&gt;40),Knee_Width,
IF(AND(Country="Egypt",D.nom&gt;60),Knee_Width,
IF(AND(Country&lt;&gt;"Egypt",D.nom&gt;35),Knee_Width,
0))))))))))</f>
        <v>125</v>
      </c>
      <c r="T885" s="118">
        <f t="shared" ca="1" si="133"/>
        <v>13</v>
      </c>
      <c r="U885" s="118">
        <f t="shared" ca="1" si="134"/>
        <v>3</v>
      </c>
      <c r="V885" s="117">
        <f t="shared" ca="1" si="135"/>
        <v>203.97481453815521</v>
      </c>
      <c r="W885" s="64">
        <f t="shared" ca="1" si="136"/>
        <v>0</v>
      </c>
      <c r="X885" s="64">
        <f t="shared" ca="1" si="139"/>
        <v>1</v>
      </c>
      <c r="Y885" s="64">
        <f t="shared" ca="1" si="137"/>
        <v>1</v>
      </c>
      <c r="AM885" s="156"/>
    </row>
    <row r="886" spans="1:39">
      <c r="A886" s="12">
        <f t="shared" ca="1" si="130"/>
        <v>0</v>
      </c>
      <c r="B886" s="12" t="str">
        <f>IF([1]DRUM!A863="","",[1]DRUM!A863)</f>
        <v>Steel</v>
      </c>
      <c r="C886" s="12">
        <f t="shared" ca="1" si="131"/>
        <v>0</v>
      </c>
      <c r="D886" s="155">
        <f t="shared" ca="1" si="132"/>
        <v>0</v>
      </c>
      <c r="E886" s="26" t="str">
        <f>IF([1]DRUM!B863="","",[1]DRUM!B863)</f>
        <v>STB240022</v>
      </c>
      <c r="F886" s="26">
        <f>IF([1]DRUM!C863="","",[1]DRUM!C863)</f>
        <v>2470</v>
      </c>
      <c r="G886" s="26">
        <f>IF([1]DRUM!D863="","",[1]DRUM!D863)</f>
        <v>2400</v>
      </c>
      <c r="H886" s="26">
        <f>IF([1]DRUM!E863="","",[1]DRUM!E863)</f>
        <v>1050</v>
      </c>
      <c r="I886" s="26">
        <f>IF([1]DRUM!F863="","",[1]DRUM!F863)</f>
        <v>1780</v>
      </c>
      <c r="J886" s="26">
        <f>IF([1]DRUM!G863="","",[1]DRUM!G863)</f>
        <v>1900</v>
      </c>
      <c r="K886" s="26">
        <f>IF([1]DRUM!H863="","",[1]DRUM!H863)</f>
        <v>2100</v>
      </c>
      <c r="L886" s="26" t="str">
        <f>IF([1]DRUM!I863="","",[1]DRUM!I863)</f>
        <v/>
      </c>
      <c r="M886" s="26">
        <f>IF([1]DRUM!J863="","",
IF(AND([1]DRUM!K863="Wooden Drum",[1]DRUM!J863&gt;Max_WD_Capacity),Max_WD_Capacity,
[1]DRUM!J863))</f>
        <v>11000</v>
      </c>
      <c r="N886" s="26" t="str">
        <f>IF([1]DRUM!K863="","",[1]DRUM!K863)</f>
        <v>Steel Drum</v>
      </c>
      <c r="O886" s="26">
        <f>IF([1]DRUM!L863="","",[1]DRUM!L863)</f>
        <v>629</v>
      </c>
      <c r="P886" s="26">
        <f>IF([1]DRUM!M863="","",[1]DRUM!M863)</f>
        <v>177</v>
      </c>
      <c r="Q886" s="26">
        <f>IF([1]DRUM!N863="","",[1]DRUM!N863)</f>
        <v>6.5112256639220352</v>
      </c>
      <c r="R886" s="26" t="str">
        <f t="shared" si="138"/>
        <v>Steel</v>
      </c>
      <c r="S886" s="26">
        <f ca="1">IF(N886="",0,
IF(Knee_Application="YES",Knee_Width,IF(Knee_Application="NO",0,
IF(OR(Cable_Type="OH",SearchData("Conductor",Cable_Desc)),0,
IF(N886="Steel Drum",Knee_Width,
IF(N886="Plywood Drum",0,
IF(Country="UAE",0,
IF(AND(OR(SearchData("LSHF",Cable_Desc),SearchData("LSZH",Cable_Desc),SearchData("LS0H",Cable_Desc),SearchData("LSOH",Cable_Desc)),D.nom&gt;40),Knee_Width,
IF(AND(Country="Egypt",D.nom&gt;60),Knee_Width,
IF(AND(Country&lt;&gt;"Egypt",D.nom&gt;35),Knee_Width,
0))))))))))</f>
        <v>125</v>
      </c>
      <c r="T886" s="118">
        <f t="shared" ca="1" si="133"/>
        <v>13</v>
      </c>
      <c r="U886" s="118">
        <f t="shared" ca="1" si="134"/>
        <v>4</v>
      </c>
      <c r="V886" s="117">
        <f t="shared" ca="1" si="135"/>
        <v>250.99063355471867</v>
      </c>
      <c r="W886" s="64">
        <f t="shared" ca="1" si="136"/>
        <v>0</v>
      </c>
      <c r="X886" s="64">
        <f t="shared" ca="1" si="139"/>
        <v>1</v>
      </c>
      <c r="Y886" s="64">
        <f t="shared" ca="1" si="137"/>
        <v>1</v>
      </c>
      <c r="AM886" s="156"/>
    </row>
    <row r="887" spans="1:39">
      <c r="A887" s="12">
        <f t="shared" ca="1" si="130"/>
        <v>0</v>
      </c>
      <c r="B887" s="12" t="str">
        <f>IF([1]DRUM!A864="","",[1]DRUM!A864)</f>
        <v>Steel</v>
      </c>
      <c r="C887" s="12">
        <f t="shared" ca="1" si="131"/>
        <v>0</v>
      </c>
      <c r="D887" s="155">
        <f t="shared" ca="1" si="132"/>
        <v>0</v>
      </c>
      <c r="E887" s="26" t="str">
        <f>IF([1]DRUM!B864="","",[1]DRUM!B864)</f>
        <v>STB240004</v>
      </c>
      <c r="F887" s="26">
        <f>IF([1]DRUM!C864="","",[1]DRUM!C864)</f>
        <v>2470</v>
      </c>
      <c r="G887" s="26">
        <f>IF([1]DRUM!D864="","",[1]DRUM!D864)</f>
        <v>2400</v>
      </c>
      <c r="H887" s="26">
        <f>IF([1]DRUM!E864="","",[1]DRUM!E864)</f>
        <v>1150</v>
      </c>
      <c r="I887" s="26">
        <f>IF([1]DRUM!F864="","",[1]DRUM!F864)</f>
        <v>1500</v>
      </c>
      <c r="J887" s="26">
        <f>IF([1]DRUM!G864="","",[1]DRUM!G864)</f>
        <v>1700</v>
      </c>
      <c r="K887" s="26">
        <f>IF([1]DRUM!H864="","",[1]DRUM!H864)</f>
        <v>1900</v>
      </c>
      <c r="L887" s="26" t="str">
        <f>IF([1]DRUM!I864="","",[1]DRUM!I864)</f>
        <v/>
      </c>
      <c r="M887" s="26">
        <f>IF([1]DRUM!J864="","",
IF(AND([1]DRUM!K864="Wooden Drum",[1]DRUM!J864&gt;Max_WD_Capacity),Max_WD_Capacity,
[1]DRUM!J864))</f>
        <v>12000</v>
      </c>
      <c r="N887" s="26" t="str">
        <f>IF([1]DRUM!K864="","",[1]DRUM!K864)</f>
        <v>Steel Drum</v>
      </c>
      <c r="O887" s="26">
        <f>IF([1]DRUM!L864="","",[1]DRUM!L864)</f>
        <v>685</v>
      </c>
      <c r="P887" s="26">
        <f>IF([1]DRUM!M864="","",[1]DRUM!M864)</f>
        <v>151</v>
      </c>
      <c r="Q887" s="26">
        <f>IF([1]DRUM!N864="","",[1]DRUM!N864)</f>
        <v>5.2278065251142651</v>
      </c>
      <c r="R887" s="26" t="str">
        <f t="shared" si="138"/>
        <v>Steel</v>
      </c>
      <c r="S887" s="26">
        <f ca="1">IF(N887="",0,
IF(Knee_Application="YES",Knee_Width,IF(Knee_Application="NO",0,
IF(OR(Cable_Type="OH",SearchData("Conductor",Cable_Desc)),0,
IF(N887="Steel Drum",Knee_Width,
IF(N887="Plywood Drum",0,
IF(Country="UAE",0,
IF(AND(OR(SearchData("LSHF",Cable_Desc),SearchData("LSZH",Cable_Desc),SearchData("LS0H",Cable_Desc),SearchData("LSOH",Cable_Desc)),D.nom&gt;40),Knee_Width,
IF(AND(Country="Egypt",D.nom&gt;60),Knee_Width,
IF(AND(Country&lt;&gt;"Egypt",D.nom&gt;35),Knee_Width,
0))))))))))</f>
        <v>125</v>
      </c>
      <c r="T887" s="118">
        <f t="shared" ca="1" si="133"/>
        <v>11</v>
      </c>
      <c r="U887" s="118">
        <f t="shared" ca="1" si="134"/>
        <v>4</v>
      </c>
      <c r="V887" s="117">
        <f t="shared" ca="1" si="135"/>
        <v>226.19969760671083</v>
      </c>
      <c r="W887" s="64">
        <f t="shared" ca="1" si="136"/>
        <v>0</v>
      </c>
      <c r="X887" s="64">
        <f t="shared" ca="1" si="139"/>
        <v>1</v>
      </c>
      <c r="Y887" s="64">
        <f t="shared" ca="1" si="137"/>
        <v>1</v>
      </c>
      <c r="AM887" s="156"/>
    </row>
    <row r="888" spans="1:39">
      <c r="A888" s="12">
        <f t="shared" ca="1" si="130"/>
        <v>0</v>
      </c>
      <c r="B888" s="12" t="str">
        <f>IF([1]DRUM!A865="","",[1]DRUM!A865)</f>
        <v>Steel</v>
      </c>
      <c r="C888" s="12">
        <f t="shared" ca="1" si="131"/>
        <v>0</v>
      </c>
      <c r="D888" s="155">
        <f t="shared" ca="1" si="132"/>
        <v>0</v>
      </c>
      <c r="E888" s="26" t="str">
        <f>IF([1]DRUM!B865="","",[1]DRUM!B865)</f>
        <v>STB240010</v>
      </c>
      <c r="F888" s="26">
        <f>IF([1]DRUM!C865="","",[1]DRUM!C865)</f>
        <v>2470</v>
      </c>
      <c r="G888" s="26">
        <f>IF([1]DRUM!D865="","",[1]DRUM!D865)</f>
        <v>2400</v>
      </c>
      <c r="H888" s="26">
        <f>IF([1]DRUM!E865="","",[1]DRUM!E865)</f>
        <v>1500</v>
      </c>
      <c r="I888" s="26">
        <f>IF([1]DRUM!F865="","",[1]DRUM!F865)</f>
        <v>1500</v>
      </c>
      <c r="J888" s="26">
        <f>IF([1]DRUM!G865="","",[1]DRUM!G865)</f>
        <v>1700</v>
      </c>
      <c r="K888" s="26">
        <f>IF([1]DRUM!H865="","",[1]DRUM!H865)</f>
        <v>1900</v>
      </c>
      <c r="L888" s="26" t="str">
        <f>IF([1]DRUM!I865="","",[1]DRUM!I865)</f>
        <v/>
      </c>
      <c r="M888" s="26">
        <f>IF([1]DRUM!J865="","",
IF(AND([1]DRUM!K865="Wooden Drum",[1]DRUM!J865&gt;Max_WD_Capacity),Max_WD_Capacity,
[1]DRUM!J865))</f>
        <v>16000</v>
      </c>
      <c r="N888" s="26" t="str">
        <f>IF([1]DRUM!K865="","",[1]DRUM!K865)</f>
        <v>Steel Drum</v>
      </c>
      <c r="O888" s="26">
        <f>IF([1]DRUM!L865="","",[1]DRUM!L865)</f>
        <v>840</v>
      </c>
      <c r="P888" s="26">
        <f>IF([1]DRUM!M865="","",[1]DRUM!M865)</f>
        <v>151</v>
      </c>
      <c r="Q888" s="26">
        <f>IF([1]DRUM!N865="","",[1]DRUM!N865)</f>
        <v>4.135121330287566</v>
      </c>
      <c r="R888" s="26" t="str">
        <f t="shared" si="138"/>
        <v>Steel</v>
      </c>
      <c r="S888" s="26">
        <f ca="1">IF(N888="",0,
IF(Knee_Application="YES",Knee_Width,IF(Knee_Application="NO",0,
IF(OR(Cable_Type="OH",SearchData("Conductor",Cable_Desc)),0,
IF(N888="Steel Drum",Knee_Width,
IF(N888="Plywood Drum",0,
IF(Country="UAE",0,
IF(AND(OR(SearchData("LSHF",Cable_Desc),SearchData("LSZH",Cable_Desc),SearchData("LS0H",Cable_Desc),SearchData("LSOH",Cable_Desc)),D.nom&gt;40),Knee_Width,
IF(AND(Country="Egypt",D.nom&gt;60),Knee_Width,
IF(AND(Country&lt;&gt;"Egypt",D.nom&gt;35),Knee_Width,
0))))))))))</f>
        <v>125</v>
      </c>
      <c r="T888" s="118">
        <f t="shared" ca="1" si="133"/>
        <v>11</v>
      </c>
      <c r="U888" s="118">
        <f t="shared" ca="1" si="134"/>
        <v>2</v>
      </c>
      <c r="V888" s="117">
        <f t="shared" ca="1" si="135"/>
        <v>120.48133490222999</v>
      </c>
      <c r="W888" s="64">
        <f t="shared" ca="1" si="136"/>
        <v>1</v>
      </c>
      <c r="X888" s="64">
        <f t="shared" ca="1" si="139"/>
        <v>1</v>
      </c>
      <c r="Y888" s="64">
        <f t="shared" ca="1" si="137"/>
        <v>0</v>
      </c>
      <c r="AM888" s="156"/>
    </row>
    <row r="889" spans="1:39">
      <c r="A889" s="12">
        <f t="shared" ca="1" si="130"/>
        <v>0</v>
      </c>
      <c r="B889" s="12" t="str">
        <f>IF([1]DRUM!A866="","",[1]DRUM!A866)</f>
        <v>Steel</v>
      </c>
      <c r="C889" s="12">
        <f t="shared" ca="1" si="131"/>
        <v>0</v>
      </c>
      <c r="D889" s="155">
        <f t="shared" ca="1" si="132"/>
        <v>0</v>
      </c>
      <c r="E889" s="26" t="str">
        <f>IF([1]DRUM!B866="","",[1]DRUM!B866)</f>
        <v>STB250011</v>
      </c>
      <c r="F889" s="26">
        <f>IF([1]DRUM!C866="","",[1]DRUM!C866)</f>
        <v>2575</v>
      </c>
      <c r="G889" s="26">
        <f>IF([1]DRUM!D866="","",[1]DRUM!D866)</f>
        <v>2500</v>
      </c>
      <c r="H889" s="26">
        <f>IF([1]DRUM!E866="","",[1]DRUM!E866)</f>
        <v>1500</v>
      </c>
      <c r="I889" s="26">
        <f>IF([1]DRUM!F866="","",[1]DRUM!F866)</f>
        <v>1500</v>
      </c>
      <c r="J889" s="26">
        <f>IF([1]DRUM!G866="","",[1]DRUM!G866)</f>
        <v>1700</v>
      </c>
      <c r="K889" s="26">
        <f>IF([1]DRUM!H866="","",[1]DRUM!H866)</f>
        <v>1700</v>
      </c>
      <c r="L889" s="26" t="str">
        <f>IF([1]DRUM!I866="","",[1]DRUM!I866)</f>
        <v/>
      </c>
      <c r="M889" s="26">
        <f>IF([1]DRUM!J866="","",
IF(AND([1]DRUM!K866="Wooden Drum",[1]DRUM!J866&gt;Max_WD_Capacity),Max_WD_Capacity,
[1]DRUM!J866))</f>
        <v>4000</v>
      </c>
      <c r="N889" s="26" t="str">
        <f>IF([1]DRUM!K866="","",[1]DRUM!K866)</f>
        <v>Steel Drum</v>
      </c>
      <c r="O889" s="26">
        <f>IF([1]DRUM!L866="","",[1]DRUM!L866)</f>
        <v>518</v>
      </c>
      <c r="P889" s="26">
        <f>IF([1]DRUM!M866="","",[1]DRUM!M866)</f>
        <v>157</v>
      </c>
      <c r="Q889" s="26">
        <f>IF([1]DRUM!N866="","",[1]DRUM!N866)</f>
        <v>4.7123889803846897</v>
      </c>
      <c r="R889" s="26" t="str">
        <f t="shared" si="138"/>
        <v>Steel</v>
      </c>
      <c r="S889" s="26">
        <f ca="1">IF(N889="",0,
IF(Knee_Application="YES",Knee_Width,IF(Knee_Application="NO",0,
IF(OR(Cable_Type="OH",SearchData("Conductor",Cable_Desc)),0,
IF(N889="Steel Drum",Knee_Width,
IF(N889="Plywood Drum",0,
IF(Country="UAE",0,
IF(AND(OR(SearchData("LSHF",Cable_Desc),SearchData("LSZH",Cable_Desc),SearchData("LS0H",Cable_Desc),SearchData("LSOH",Cable_Desc)),D.nom&gt;40),Knee_Width,
IF(AND(Country="Egypt",D.nom&gt;60),Knee_Width,
IF(AND(Country&lt;&gt;"Egypt",D.nom&gt;35),Knee_Width,
0))))))))))</f>
        <v>125</v>
      </c>
      <c r="T889" s="118">
        <f t="shared" ca="1" si="133"/>
        <v>11</v>
      </c>
      <c r="U889" s="118">
        <f t="shared" ca="1" si="134"/>
        <v>3</v>
      </c>
      <c r="V889" s="117">
        <f t="shared" ca="1" si="135"/>
        <v>193.32858535367009</v>
      </c>
      <c r="W889" s="64">
        <f t="shared" ca="1" si="136"/>
        <v>1</v>
      </c>
      <c r="X889" s="64">
        <f t="shared" ca="1" si="139"/>
        <v>1</v>
      </c>
      <c r="Y889" s="64">
        <f t="shared" ca="1" si="137"/>
        <v>0</v>
      </c>
      <c r="AM889" s="156"/>
    </row>
    <row r="890" spans="1:39">
      <c r="A890" s="12">
        <f t="shared" ca="1" si="130"/>
        <v>0</v>
      </c>
      <c r="B890" s="12" t="str">
        <f>IF([1]DRUM!A867="","",[1]DRUM!A867)</f>
        <v>Steel</v>
      </c>
      <c r="C890" s="12">
        <f t="shared" ca="1" si="131"/>
        <v>0</v>
      </c>
      <c r="D890" s="155">
        <f t="shared" ca="1" si="132"/>
        <v>0</v>
      </c>
      <c r="E890" s="26" t="str">
        <f>IF([1]DRUM!B867="","",[1]DRUM!B867)</f>
        <v>STB250012</v>
      </c>
      <c r="F890" s="26">
        <f>IF([1]DRUM!C867="","",[1]DRUM!C867)</f>
        <v>2575</v>
      </c>
      <c r="G890" s="26">
        <f>IF([1]DRUM!D867="","",[1]DRUM!D867)</f>
        <v>2500</v>
      </c>
      <c r="H890" s="26">
        <f>IF([1]DRUM!E867="","",[1]DRUM!E867)</f>
        <v>1450</v>
      </c>
      <c r="I890" s="26">
        <f>IF([1]DRUM!F867="","",[1]DRUM!F867)</f>
        <v>1500</v>
      </c>
      <c r="J890" s="26">
        <f>IF([1]DRUM!G867="","",[1]DRUM!G867)</f>
        <v>1700</v>
      </c>
      <c r="K890" s="26">
        <f>IF([1]DRUM!H867="","",[1]DRUM!H867)</f>
        <v>1700</v>
      </c>
      <c r="L890" s="26" t="str">
        <f>IF([1]DRUM!I867="","",[1]DRUM!I867)</f>
        <v/>
      </c>
      <c r="M890" s="26">
        <f>IF([1]DRUM!J867="","",
IF(AND([1]DRUM!K867="Wooden Drum",[1]DRUM!J867&gt;Max_WD_Capacity),Max_WD_Capacity,
[1]DRUM!J867))</f>
        <v>4000</v>
      </c>
      <c r="N890" s="26" t="str">
        <f>IF([1]DRUM!K867="","",[1]DRUM!K867)</f>
        <v>Steel Drum</v>
      </c>
      <c r="O890" s="26">
        <f>IF([1]DRUM!L867="","",[1]DRUM!L867)</f>
        <v>471</v>
      </c>
      <c r="P890" s="26">
        <f>IF([1]DRUM!M867="","",[1]DRUM!M867)</f>
        <v>157</v>
      </c>
      <c r="Q890" s="26">
        <f>IF([1]DRUM!N867="","",[1]DRUM!N867)</f>
        <v>4.8861583240363746</v>
      </c>
      <c r="R890" s="26" t="str">
        <f t="shared" si="138"/>
        <v>Steel</v>
      </c>
      <c r="S890" s="26">
        <f ca="1">IF(N890="",0,
IF(Knee_Application="YES",Knee_Width,IF(Knee_Application="NO",0,
IF(OR(Cable_Type="OH",SearchData("Conductor",Cable_Desc)),0,
IF(N890="Steel Drum",Knee_Width,
IF(N890="Plywood Drum",0,
IF(Country="UAE",0,
IF(AND(OR(SearchData("LSHF",Cable_Desc),SearchData("LSZH",Cable_Desc),SearchData("LS0H",Cable_Desc),SearchData("LSOH",Cable_Desc)),D.nom&gt;40),Knee_Width,
IF(AND(Country="Egypt",D.nom&gt;60),Knee_Width,
IF(AND(Country&lt;&gt;"Egypt",D.nom&gt;35),Knee_Width,
0))))))))))</f>
        <v>125</v>
      </c>
      <c r="T890" s="118">
        <f t="shared" ca="1" si="133"/>
        <v>11</v>
      </c>
      <c r="U890" s="118">
        <f t="shared" ca="1" si="134"/>
        <v>3</v>
      </c>
      <c r="V890" s="117">
        <f t="shared" ca="1" si="135"/>
        <v>188.14495747524691</v>
      </c>
      <c r="W890" s="64">
        <f t="shared" ca="1" si="136"/>
        <v>1</v>
      </c>
      <c r="X890" s="64">
        <f t="shared" ca="1" si="139"/>
        <v>1</v>
      </c>
      <c r="Y890" s="64">
        <f t="shared" ca="1" si="137"/>
        <v>0</v>
      </c>
      <c r="AM890" s="156"/>
    </row>
    <row r="891" spans="1:39">
      <c r="A891" s="12">
        <f t="shared" ca="1" si="130"/>
        <v>0</v>
      </c>
      <c r="B891" s="12" t="str">
        <f>IF([1]DRUM!A868="","",[1]DRUM!A868)</f>
        <v>Steel</v>
      </c>
      <c r="C891" s="12">
        <f t="shared" ca="1" si="131"/>
        <v>0</v>
      </c>
      <c r="D891" s="155">
        <f t="shared" ca="1" si="132"/>
        <v>0</v>
      </c>
      <c r="E891" s="26" t="str">
        <f>IF([1]DRUM!B868="","",[1]DRUM!B868)</f>
        <v>STB250036</v>
      </c>
      <c r="F891" s="26">
        <f>IF([1]DRUM!C868="","",[1]DRUM!C868)</f>
        <v>2575</v>
      </c>
      <c r="G891" s="26">
        <f>IF([1]DRUM!D868="","",[1]DRUM!D868)</f>
        <v>2500</v>
      </c>
      <c r="H891" s="26">
        <f>IF([1]DRUM!E868="","",[1]DRUM!E868)</f>
        <v>1600</v>
      </c>
      <c r="I891" s="26">
        <f>IF([1]DRUM!F868="","",[1]DRUM!F868)</f>
        <v>1780</v>
      </c>
      <c r="J891" s="26">
        <f>IF([1]DRUM!G868="","",[1]DRUM!G868)</f>
        <v>1900</v>
      </c>
      <c r="K891" s="26">
        <f>IF([1]DRUM!H868="","",[1]DRUM!H868)</f>
        <v>2100</v>
      </c>
      <c r="L891" s="26" t="str">
        <f>IF([1]DRUM!I868="","",[1]DRUM!I868)</f>
        <v/>
      </c>
      <c r="M891" s="26">
        <f>IF([1]DRUM!J868="","",
IF(AND([1]DRUM!K868="Wooden Drum",[1]DRUM!J868&gt;Max_WD_Capacity),Max_WD_Capacity,
[1]DRUM!J868))</f>
        <v>4000</v>
      </c>
      <c r="N891" s="26" t="str">
        <f>IF([1]DRUM!K868="","",[1]DRUM!K868)</f>
        <v>Steel Drum</v>
      </c>
      <c r="O891" s="26">
        <f>IF([1]DRUM!L868="","",[1]DRUM!L868)</f>
        <v>553</v>
      </c>
      <c r="P891" s="26">
        <f>IF([1]DRUM!M868="","",[1]DRUM!M868)</f>
        <v>185</v>
      </c>
      <c r="Q891" s="26">
        <f>IF([1]DRUM!N868="","",[1]DRUM!N868)</f>
        <v>5.1586522168271198</v>
      </c>
      <c r="R891" s="26" t="str">
        <f t="shared" si="138"/>
        <v>Steel</v>
      </c>
      <c r="S891" s="26">
        <f ca="1">IF(N891="",0,
IF(Knee_Application="YES",Knee_Width,IF(Knee_Application="NO",0,
IF(OR(Cable_Type="OH",SearchData("Conductor",Cable_Desc)),0,
IF(N891="Steel Drum",Knee_Width,
IF(N891="Plywood Drum",0,
IF(Country="UAE",0,
IF(AND(OR(SearchData("LSHF",Cable_Desc),SearchData("LSZH",Cable_Desc),SearchData("LS0H",Cable_Desc),SearchData("LSOH",Cable_Desc)),D.nom&gt;40),Knee_Width,
IF(AND(Country="Egypt",D.nom&gt;60),Knee_Width,
IF(AND(Country&lt;&gt;"Egypt",D.nom&gt;35),Knee_Width,
0))))))))))</f>
        <v>125</v>
      </c>
      <c r="T891" s="118">
        <f t="shared" ca="1" si="133"/>
        <v>13</v>
      </c>
      <c r="U891" s="118">
        <f t="shared" ca="1" si="134"/>
        <v>2</v>
      </c>
      <c r="V891" s="117">
        <f t="shared" ca="1" si="135"/>
        <v>150.55517305651438</v>
      </c>
      <c r="W891" s="64">
        <f t="shared" ca="1" si="136"/>
        <v>1</v>
      </c>
      <c r="X891" s="64">
        <f t="shared" ca="1" si="139"/>
        <v>1</v>
      </c>
      <c r="Y891" s="64">
        <f t="shared" ca="1" si="137"/>
        <v>0</v>
      </c>
      <c r="AM891" s="156"/>
    </row>
    <row r="892" spans="1:39">
      <c r="A892" s="12">
        <f t="shared" ca="1" si="130"/>
        <v>0</v>
      </c>
      <c r="B892" s="12" t="str">
        <f>IF([1]DRUM!A869="","",[1]DRUM!A869)</f>
        <v>Steel</v>
      </c>
      <c r="C892" s="12">
        <f t="shared" ca="1" si="131"/>
        <v>0</v>
      </c>
      <c r="D892" s="155">
        <f t="shared" ca="1" si="132"/>
        <v>0</v>
      </c>
      <c r="E892" s="26" t="str">
        <f>IF([1]DRUM!B869="","",[1]DRUM!B869)</f>
        <v>STB250037</v>
      </c>
      <c r="F892" s="26">
        <f>IF([1]DRUM!C869="","",[1]DRUM!C869)</f>
        <v>2575</v>
      </c>
      <c r="G892" s="26">
        <f>IF([1]DRUM!D869="","",[1]DRUM!D869)</f>
        <v>2500</v>
      </c>
      <c r="H892" s="26">
        <f>IF([1]DRUM!E869="","",[1]DRUM!E869)</f>
        <v>1550</v>
      </c>
      <c r="I892" s="26">
        <f>IF([1]DRUM!F869="","",[1]DRUM!F869)</f>
        <v>1780</v>
      </c>
      <c r="J892" s="26">
        <f>IF([1]DRUM!G869="","",[1]DRUM!G869)</f>
        <v>1900</v>
      </c>
      <c r="K892" s="26">
        <f>IF([1]DRUM!H869="","",[1]DRUM!H869)</f>
        <v>2100</v>
      </c>
      <c r="L892" s="26" t="str">
        <f>IF([1]DRUM!I869="","",[1]DRUM!I869)</f>
        <v/>
      </c>
      <c r="M892" s="26">
        <f>IF([1]DRUM!J869="","",
IF(AND([1]DRUM!K869="Wooden Drum",[1]DRUM!J869&gt;Max_WD_Capacity),Max_WD_Capacity,
[1]DRUM!J869))</f>
        <v>5000</v>
      </c>
      <c r="N892" s="26" t="str">
        <f>IF([1]DRUM!K869="","",[1]DRUM!K869)</f>
        <v>Steel Drum</v>
      </c>
      <c r="O892" s="26">
        <f>IF([1]DRUM!L869="","",[1]DRUM!L869)</f>
        <v>559</v>
      </c>
      <c r="P892" s="26">
        <f>IF([1]DRUM!M869="","",[1]DRUM!M869)</f>
        <v>185</v>
      </c>
      <c r="Q892" s="26">
        <f>IF([1]DRUM!N869="","",[1]DRUM!N869)</f>
        <v>5.3788385919355948</v>
      </c>
      <c r="R892" s="26" t="str">
        <f t="shared" si="138"/>
        <v>Steel</v>
      </c>
      <c r="S892" s="26">
        <f ca="1">IF(N892="",0,
IF(Knee_Application="YES",Knee_Width,IF(Knee_Application="NO",0,
IF(OR(Cable_Type="OH",SearchData("Conductor",Cable_Desc)),0,
IF(N892="Steel Drum",Knee_Width,
IF(N892="Plywood Drum",0,
IF(Country="UAE",0,
IF(AND(OR(SearchData("LSHF",Cable_Desc),SearchData("LSZH",Cable_Desc),SearchData("LS0H",Cable_Desc),SearchData("LSOH",Cable_Desc)),D.nom&gt;40),Knee_Width,
IF(AND(Country="Egypt",D.nom&gt;60),Knee_Width,
IF(AND(Country&lt;&gt;"Egypt",D.nom&gt;35),Knee_Width,
0))))))))))</f>
        <v>125</v>
      </c>
      <c r="T892" s="118">
        <f t="shared" ca="1" si="133"/>
        <v>13</v>
      </c>
      <c r="U892" s="118">
        <f t="shared" ca="1" si="134"/>
        <v>2</v>
      </c>
      <c r="V892" s="117">
        <f t="shared" ca="1" si="135"/>
        <v>146.47110260684764</v>
      </c>
      <c r="W892" s="64">
        <f t="shared" ca="1" si="136"/>
        <v>1</v>
      </c>
      <c r="X892" s="64">
        <f t="shared" ca="1" si="139"/>
        <v>1</v>
      </c>
      <c r="Y892" s="64">
        <f t="shared" ca="1" si="137"/>
        <v>0</v>
      </c>
      <c r="AM892" s="156"/>
    </row>
    <row r="893" spans="1:39">
      <c r="A893" s="12">
        <f t="shared" ca="1" si="130"/>
        <v>1</v>
      </c>
      <c r="B893" s="12" t="str">
        <f>IF([1]DRUM!A870="","",[1]DRUM!A870)</f>
        <v>Steel</v>
      </c>
      <c r="C893" s="12">
        <f t="shared" ca="1" si="131"/>
        <v>0</v>
      </c>
      <c r="D893" s="155">
        <f t="shared" ca="1" si="132"/>
        <v>0</v>
      </c>
      <c r="E893" s="26" t="str">
        <f>IF([1]DRUM!B870="","",[1]DRUM!B870)</f>
        <v>STB250018</v>
      </c>
      <c r="F893" s="26">
        <f>IF([1]DRUM!C870="","",[1]DRUM!C870)</f>
        <v>2575</v>
      </c>
      <c r="G893" s="26">
        <f>IF([1]DRUM!D870="","",[1]DRUM!D870)</f>
        <v>2500</v>
      </c>
      <c r="H893" s="26">
        <f>IF([1]DRUM!E870="","",[1]DRUM!E870)</f>
        <v>1500</v>
      </c>
      <c r="I893" s="26">
        <f>IF([1]DRUM!F870="","",[1]DRUM!F870)</f>
        <v>1780</v>
      </c>
      <c r="J893" s="26">
        <f>IF([1]DRUM!G870="","",[1]DRUM!G870)</f>
        <v>1900</v>
      </c>
      <c r="K893" s="26">
        <f>IF([1]DRUM!H870="","",[1]DRUM!H870)</f>
        <v>2100</v>
      </c>
      <c r="L893" s="26" t="str">
        <f>IF([1]DRUM!I870="","",[1]DRUM!I870)</f>
        <v/>
      </c>
      <c r="M893" s="26">
        <f>IF([1]DRUM!J870="","",
IF(AND([1]DRUM!K870="Wooden Drum",[1]DRUM!J870&gt;Max_WD_Capacity),Max_WD_Capacity,
[1]DRUM!J870))</f>
        <v>5000</v>
      </c>
      <c r="N893" s="26" t="str">
        <f>IF([1]DRUM!K870="","",[1]DRUM!K870)</f>
        <v>Steel Drum</v>
      </c>
      <c r="O893" s="26">
        <f>IF([1]DRUM!L870="","",[1]DRUM!L870)</f>
        <v>483</v>
      </c>
      <c r="P893" s="26">
        <f>IF([1]DRUM!M870="","",[1]DRUM!M870)</f>
        <v>185</v>
      </c>
      <c r="Q893" s="26">
        <f>IF([1]DRUM!N870="","",[1]DRUM!N870)</f>
        <v>5.5920349233898312</v>
      </c>
      <c r="R893" s="26" t="str">
        <f t="shared" si="138"/>
        <v>Steel</v>
      </c>
      <c r="S893" s="26">
        <f ca="1">IF(N893="",0,
IF(Knee_Application="YES",Knee_Width,IF(Knee_Application="NO",0,
IF(OR(Cable_Type="OH",SearchData("Conductor",Cable_Desc)),0,
IF(N893="Steel Drum",Knee_Width,
IF(N893="Plywood Drum",0,
IF(Country="UAE",0,
IF(AND(OR(SearchData("LSHF",Cable_Desc),SearchData("LSZH",Cable_Desc),SearchData("LS0H",Cable_Desc),SearchData("LSOH",Cable_Desc)),D.nom&gt;40),Knee_Width,
IF(AND(Country="Egypt",D.nom&gt;60),Knee_Width,
IF(AND(Country&lt;&gt;"Egypt",D.nom&gt;35),Knee_Width,
0))))))))))</f>
        <v>125</v>
      </c>
      <c r="T893" s="118">
        <f t="shared" ca="1" si="133"/>
        <v>13</v>
      </c>
      <c r="U893" s="118">
        <f t="shared" ca="1" si="134"/>
        <v>3</v>
      </c>
      <c r="V893" s="117">
        <f t="shared" ca="1" si="135"/>
        <v>228.4792372361556</v>
      </c>
      <c r="W893" s="64">
        <f t="shared" ca="1" si="136"/>
        <v>1</v>
      </c>
      <c r="X893" s="64">
        <f t="shared" ca="1" si="139"/>
        <v>1</v>
      </c>
      <c r="Y893" s="64">
        <f t="shared" ca="1" si="137"/>
        <v>1</v>
      </c>
      <c r="AM893" s="156"/>
    </row>
    <row r="894" spans="1:39">
      <c r="A894" s="12">
        <f t="shared" ca="1" si="130"/>
        <v>1</v>
      </c>
      <c r="B894" s="12" t="str">
        <f>IF([1]DRUM!A871="","",[1]DRUM!A871)</f>
        <v>Steel</v>
      </c>
      <c r="C894" s="12">
        <f t="shared" ca="1" si="131"/>
        <v>0</v>
      </c>
      <c r="D894" s="155">
        <f t="shared" ca="1" si="132"/>
        <v>0</v>
      </c>
      <c r="E894" s="26" t="str">
        <f>IF([1]DRUM!B871="","",[1]DRUM!B871)</f>
        <v>STB250022</v>
      </c>
      <c r="F894" s="26">
        <f>IF([1]DRUM!C871="","",[1]DRUM!C871)</f>
        <v>2575</v>
      </c>
      <c r="G894" s="26">
        <f>IF([1]DRUM!D871="","",[1]DRUM!D871)</f>
        <v>2500</v>
      </c>
      <c r="H894" s="26">
        <f>IF([1]DRUM!E871="","",[1]DRUM!E871)</f>
        <v>1450</v>
      </c>
      <c r="I894" s="26">
        <f>IF([1]DRUM!F871="","",[1]DRUM!F871)</f>
        <v>1700</v>
      </c>
      <c r="J894" s="26">
        <f>IF([1]DRUM!G871="","",[1]DRUM!G871)</f>
        <v>1900</v>
      </c>
      <c r="K894" s="26">
        <f>IF([1]DRUM!H871="","",[1]DRUM!H871)</f>
        <v>2100</v>
      </c>
      <c r="L894" s="26" t="str">
        <f>IF([1]DRUM!I871="","",[1]DRUM!I871)</f>
        <v/>
      </c>
      <c r="M894" s="26">
        <f>IF([1]DRUM!J871="","",
IF(AND([1]DRUM!K871="Wooden Drum",[1]DRUM!J871&gt;Max_WD_Capacity),Max_WD_Capacity,
[1]DRUM!J871))</f>
        <v>5000</v>
      </c>
      <c r="N894" s="26" t="str">
        <f>IF([1]DRUM!K871="","",[1]DRUM!K871)</f>
        <v>Steel Drum</v>
      </c>
      <c r="O894" s="26">
        <f>IF([1]DRUM!L871="","",[1]DRUM!L871)</f>
        <v>499</v>
      </c>
      <c r="P894" s="26">
        <f>IF([1]DRUM!M871="","",[1]DRUM!M871)</f>
        <v>177</v>
      </c>
      <c r="Q894" s="26">
        <f>IF([1]DRUM!N871="","",[1]DRUM!N871)</f>
        <v>5.5376461005745581</v>
      </c>
      <c r="R894" s="26" t="str">
        <f t="shared" si="138"/>
        <v>Steel</v>
      </c>
      <c r="S894" s="26">
        <f ca="1">IF(N894="",0,
IF(Knee_Application="YES",Knee_Width,IF(Knee_Application="NO",0,
IF(OR(Cable_Type="OH",SearchData("Conductor",Cable_Desc)),0,
IF(N894="Steel Drum",Knee_Width,
IF(N894="Plywood Drum",0,
IF(Country="UAE",0,
IF(AND(OR(SearchData("LSHF",Cable_Desc),SearchData("LSZH",Cable_Desc),SearchData("LS0H",Cable_Desc),SearchData("LSOH",Cable_Desc)),D.nom&gt;40),Knee_Width,
IF(AND(Country="Egypt",D.nom&gt;60),Knee_Width,
IF(AND(Country&lt;&gt;"Egypt",D.nom&gt;35),Knee_Width,
0))))))))))</f>
        <v>125</v>
      </c>
      <c r="T894" s="118">
        <f t="shared" ca="1" si="133"/>
        <v>12</v>
      </c>
      <c r="U894" s="118">
        <f t="shared" ca="1" si="134"/>
        <v>3</v>
      </c>
      <c r="V894" s="117">
        <f t="shared" ca="1" si="135"/>
        <v>205.24904451845123</v>
      </c>
      <c r="W894" s="64">
        <f t="shared" ca="1" si="136"/>
        <v>1</v>
      </c>
      <c r="X894" s="64">
        <f t="shared" ca="1" si="139"/>
        <v>1</v>
      </c>
      <c r="Y894" s="64">
        <f t="shared" ca="1" si="137"/>
        <v>1</v>
      </c>
      <c r="AM894" s="156"/>
    </row>
    <row r="895" spans="1:39">
      <c r="A895" s="12">
        <f t="shared" ca="1" si="130"/>
        <v>1</v>
      </c>
      <c r="B895" s="12" t="str">
        <f>IF([1]DRUM!A872="","",[1]DRUM!A872)</f>
        <v>Steel</v>
      </c>
      <c r="C895" s="12">
        <f t="shared" ca="1" si="131"/>
        <v>0</v>
      </c>
      <c r="D895" s="155">
        <f t="shared" ca="1" si="132"/>
        <v>0</v>
      </c>
      <c r="E895" s="26" t="str">
        <f>IF([1]DRUM!B872="","",[1]DRUM!B872)</f>
        <v>STB250030</v>
      </c>
      <c r="F895" s="26">
        <f>IF([1]DRUM!C872="","",[1]DRUM!C872)</f>
        <v>2575</v>
      </c>
      <c r="G895" s="26">
        <f>IF([1]DRUM!D872="","",[1]DRUM!D872)</f>
        <v>2500</v>
      </c>
      <c r="H895" s="26">
        <f>IF([1]DRUM!E872="","",[1]DRUM!E872)</f>
        <v>1450</v>
      </c>
      <c r="I895" s="26">
        <f>IF([1]DRUM!F872="","",[1]DRUM!F872)</f>
        <v>1800</v>
      </c>
      <c r="J895" s="26">
        <f>IF([1]DRUM!G872="","",[1]DRUM!G872)</f>
        <v>1900</v>
      </c>
      <c r="K895" s="26">
        <f>IF([1]DRUM!H872="","",[1]DRUM!H872)</f>
        <v>2100</v>
      </c>
      <c r="L895" s="26" t="str">
        <f>IF([1]DRUM!I872="","",[1]DRUM!I872)</f>
        <v/>
      </c>
      <c r="M895" s="26">
        <f>IF([1]DRUM!J872="","",
IF(AND([1]DRUM!K872="Wooden Drum",[1]DRUM!J872&gt;Max_WD_Capacity),Max_WD_Capacity,
[1]DRUM!J872))</f>
        <v>5000</v>
      </c>
      <c r="N895" s="26" t="str">
        <f>IF([1]DRUM!K872="","",[1]DRUM!K872)</f>
        <v>Steel Drum</v>
      </c>
      <c r="O895" s="26">
        <f>IF([1]DRUM!L872="","",[1]DRUM!L872)</f>
        <v>573</v>
      </c>
      <c r="P895" s="26">
        <f>IF([1]DRUM!M872="","",[1]DRUM!M872)</f>
        <v>187</v>
      </c>
      <c r="Q895" s="26">
        <f>IF([1]DRUM!N872="","",[1]DRUM!N872)</f>
        <v>5.8633899888436503</v>
      </c>
      <c r="R895" s="26" t="str">
        <f t="shared" si="138"/>
        <v>Steel</v>
      </c>
      <c r="S895" s="26">
        <f ca="1">IF(N895="",0,
IF(Knee_Application="YES",Knee_Width,IF(Knee_Application="NO",0,
IF(OR(Cable_Type="OH",SearchData("Conductor",Cable_Desc)),0,
IF(N895="Steel Drum",Knee_Width,
IF(N895="Plywood Drum",0,
IF(Country="UAE",0,
IF(AND(OR(SearchData("LSHF",Cable_Desc),SearchData("LSZH",Cable_Desc),SearchData("LS0H",Cable_Desc),SearchData("LSOH",Cable_Desc)),D.nom&gt;40),Knee_Width,
IF(AND(Country="Egypt",D.nom&gt;60),Knee_Width,
IF(AND(Country&lt;&gt;"Egypt",D.nom&gt;35),Knee_Width,
0))))))))))</f>
        <v>125</v>
      </c>
      <c r="T895" s="118">
        <f t="shared" ca="1" si="133"/>
        <v>13</v>
      </c>
      <c r="U895" s="118">
        <f t="shared" ca="1" si="134"/>
        <v>3</v>
      </c>
      <c r="V895" s="117">
        <f t="shared" ca="1" si="135"/>
        <v>222.35313156165552</v>
      </c>
      <c r="W895" s="64">
        <f t="shared" ca="1" si="136"/>
        <v>1</v>
      </c>
      <c r="X895" s="64">
        <f t="shared" ca="1" si="139"/>
        <v>1</v>
      </c>
      <c r="Y895" s="64">
        <f t="shared" ca="1" si="137"/>
        <v>1</v>
      </c>
      <c r="AM895" s="156"/>
    </row>
    <row r="896" spans="1:39">
      <c r="A896" s="12">
        <f t="shared" ca="1" si="130"/>
        <v>0</v>
      </c>
      <c r="B896" s="12" t="str">
        <f>IF([1]DRUM!A873="","",[1]DRUM!A873)</f>
        <v>Steel</v>
      </c>
      <c r="C896" s="12">
        <f t="shared" ca="1" si="131"/>
        <v>0</v>
      </c>
      <c r="D896" s="155">
        <f t="shared" ca="1" si="132"/>
        <v>0</v>
      </c>
      <c r="E896" s="26" t="str">
        <f>IF([1]DRUM!B873="","",[1]DRUM!B873)</f>
        <v>STB250021</v>
      </c>
      <c r="F896" s="26">
        <f>IF([1]DRUM!C873="","",[1]DRUM!C873)</f>
        <v>2575</v>
      </c>
      <c r="G896" s="26">
        <f>IF([1]DRUM!D873="","",[1]DRUM!D873)</f>
        <v>2500</v>
      </c>
      <c r="H896" s="26">
        <f>IF([1]DRUM!E873="","",[1]DRUM!E873)</f>
        <v>1350</v>
      </c>
      <c r="I896" s="26">
        <f>IF([1]DRUM!F873="","",[1]DRUM!F873)</f>
        <v>1800</v>
      </c>
      <c r="J896" s="26">
        <f>IF([1]DRUM!G873="","",[1]DRUM!G873)</f>
        <v>1900</v>
      </c>
      <c r="K896" s="26">
        <f>IF([1]DRUM!H873="","",[1]DRUM!H873)</f>
        <v>2100</v>
      </c>
      <c r="L896" s="26" t="str">
        <f>IF([1]DRUM!I873="","",[1]DRUM!I873)</f>
        <v/>
      </c>
      <c r="M896" s="26">
        <f>IF([1]DRUM!J873="","",
IF(AND([1]DRUM!K873="Wooden Drum",[1]DRUM!J873&gt;Max_WD_Capacity),Max_WD_Capacity,
[1]DRUM!J873))</f>
        <v>5000</v>
      </c>
      <c r="N896" s="26" t="str">
        <f>IF([1]DRUM!K873="","",[1]DRUM!K873)</f>
        <v>Steel Drum</v>
      </c>
      <c r="O896" s="26">
        <f>IF([1]DRUM!L873="","",[1]DRUM!L873)</f>
        <v>492</v>
      </c>
      <c r="P896" s="26">
        <f>IF([1]DRUM!M873="","",[1]DRUM!M873)</f>
        <v>187</v>
      </c>
      <c r="Q896" s="26">
        <f>IF([1]DRUM!N873="","",[1]DRUM!N873)</f>
        <v>6.2592306631959644</v>
      </c>
      <c r="R896" s="26" t="str">
        <f t="shared" si="138"/>
        <v>Steel</v>
      </c>
      <c r="S896" s="26">
        <f ca="1">IF(N896="",0,
IF(Knee_Application="YES",Knee_Width,IF(Knee_Application="NO",0,
IF(OR(Cable_Type="OH",SearchData("Conductor",Cable_Desc)),0,
IF(N896="Steel Drum",Knee_Width,
IF(N896="Plywood Drum",0,
IF(Country="UAE",0,
IF(AND(OR(SearchData("LSHF",Cable_Desc),SearchData("LSZH",Cable_Desc),SearchData("LS0H",Cable_Desc),SearchData("LSOH",Cable_Desc)),D.nom&gt;40),Knee_Width,
IF(AND(Country="Egypt",D.nom&gt;60),Knee_Width,
IF(AND(Country&lt;&gt;"Egypt",D.nom&gt;35),Knee_Width,
0))))))))))</f>
        <v>125</v>
      </c>
      <c r="T896" s="118">
        <f t="shared" ca="1" si="133"/>
        <v>13</v>
      </c>
      <c r="U896" s="118">
        <f t="shared" ca="1" si="134"/>
        <v>3</v>
      </c>
      <c r="V896" s="117">
        <f t="shared" ca="1" si="135"/>
        <v>210.10092021265532</v>
      </c>
      <c r="W896" s="64">
        <f t="shared" ca="1" si="136"/>
        <v>0</v>
      </c>
      <c r="X896" s="64">
        <f t="shared" ca="1" si="139"/>
        <v>1</v>
      </c>
      <c r="Y896" s="64">
        <f t="shared" ca="1" si="137"/>
        <v>1</v>
      </c>
      <c r="AM896" s="156"/>
    </row>
    <row r="897" spans="1:39">
      <c r="A897" s="12">
        <f t="shared" ca="1" si="130"/>
        <v>0</v>
      </c>
      <c r="B897" s="12" t="str">
        <f>IF([1]DRUM!A874="","",[1]DRUM!A874)</f>
        <v>Steel</v>
      </c>
      <c r="C897" s="12">
        <f t="shared" ca="1" si="131"/>
        <v>0</v>
      </c>
      <c r="D897" s="155">
        <f t="shared" ca="1" si="132"/>
        <v>0</v>
      </c>
      <c r="E897" s="26" t="str">
        <f>IF([1]DRUM!B874="","",[1]DRUM!B874)</f>
        <v>STB250019</v>
      </c>
      <c r="F897" s="26">
        <f>IF([1]DRUM!C874="","",[1]DRUM!C874)</f>
        <v>2575</v>
      </c>
      <c r="G897" s="26">
        <f>IF([1]DRUM!D874="","",[1]DRUM!D874)</f>
        <v>2500</v>
      </c>
      <c r="H897" s="26">
        <f>IF([1]DRUM!E874="","",[1]DRUM!E874)</f>
        <v>1250</v>
      </c>
      <c r="I897" s="26">
        <f>IF([1]DRUM!F874="","",[1]DRUM!F874)</f>
        <v>1780</v>
      </c>
      <c r="J897" s="26">
        <f>IF([1]DRUM!G874="","",[1]DRUM!G874)</f>
        <v>1900</v>
      </c>
      <c r="K897" s="26">
        <f>IF([1]DRUM!H874="","",[1]DRUM!H874)</f>
        <v>2100</v>
      </c>
      <c r="L897" s="26" t="str">
        <f>IF([1]DRUM!I874="","",[1]DRUM!I874)</f>
        <v/>
      </c>
      <c r="M897" s="26">
        <f>IF([1]DRUM!J874="","",
IF(AND([1]DRUM!K874="Wooden Drum",[1]DRUM!J874&gt;Max_WD_Capacity),Max_WD_Capacity,
[1]DRUM!J874))</f>
        <v>5000</v>
      </c>
      <c r="N897" s="26" t="str">
        <f>IF([1]DRUM!K874="","",[1]DRUM!K874)</f>
        <v>Steel Drum</v>
      </c>
      <c r="O897" s="26">
        <f>IF([1]DRUM!L874="","",[1]DRUM!L874)</f>
        <v>488</v>
      </c>
      <c r="P897" s="26">
        <f>IF([1]DRUM!M874="","",[1]DRUM!M874)</f>
        <v>185</v>
      </c>
      <c r="Q897" s="26">
        <f>IF([1]DRUM!N874="","",[1]DRUM!N874)</f>
        <v>6.5531659258474591</v>
      </c>
      <c r="R897" s="26" t="str">
        <f t="shared" si="138"/>
        <v>Steel</v>
      </c>
      <c r="S897" s="26">
        <f ca="1">IF(N897="",0,
IF(Knee_Application="YES",Knee_Width,IF(Knee_Application="NO",0,
IF(OR(Cable_Type="OH",SearchData("Conductor",Cable_Desc)),0,
IF(N897="Steel Drum",Knee_Width,
IF(N897="Plywood Drum",0,
IF(Country="UAE",0,
IF(AND(OR(SearchData("LSHF",Cable_Desc),SearchData("LSZH",Cable_Desc),SearchData("LS0H",Cable_Desc),SearchData("LSOH",Cable_Desc)),D.nom&gt;40),Knee_Width,
IF(AND(Country="Egypt",D.nom&gt;60),Knee_Width,
IF(AND(Country&lt;&gt;"Egypt",D.nom&gt;35),Knee_Width,
0))))))))))</f>
        <v>125</v>
      </c>
      <c r="T897" s="118">
        <f t="shared" ca="1" si="133"/>
        <v>13</v>
      </c>
      <c r="U897" s="118">
        <f t="shared" ca="1" si="134"/>
        <v>4</v>
      </c>
      <c r="V897" s="117">
        <f t="shared" ca="1" si="135"/>
        <v>283.66319715205253</v>
      </c>
      <c r="W897" s="64">
        <f t="shared" ca="1" si="136"/>
        <v>0</v>
      </c>
      <c r="X897" s="64">
        <f t="shared" ca="1" si="139"/>
        <v>1</v>
      </c>
      <c r="Y897" s="64">
        <f t="shared" ca="1" si="137"/>
        <v>1</v>
      </c>
      <c r="AM897" s="156"/>
    </row>
    <row r="898" spans="1:39">
      <c r="A898" s="12">
        <f t="shared" ca="1" si="130"/>
        <v>0</v>
      </c>
      <c r="B898" s="12" t="str">
        <f>IF([1]DRUM!A875="","",[1]DRUM!A875)</f>
        <v>Steel</v>
      </c>
      <c r="C898" s="12">
        <f t="shared" ca="1" si="131"/>
        <v>0</v>
      </c>
      <c r="D898" s="155">
        <f t="shared" ca="1" si="132"/>
        <v>0</v>
      </c>
      <c r="E898" s="26" t="str">
        <f>IF([1]DRUM!B875="","",[1]DRUM!B875)</f>
        <v>STB250015</v>
      </c>
      <c r="F898" s="26">
        <f>IF([1]DRUM!C875="","",[1]DRUM!C875)</f>
        <v>2575</v>
      </c>
      <c r="G898" s="26">
        <f>IF([1]DRUM!D875="","",[1]DRUM!D875)</f>
        <v>2500</v>
      </c>
      <c r="H898" s="26">
        <f>IF([1]DRUM!E875="","",[1]DRUM!E875)</f>
        <v>1700</v>
      </c>
      <c r="I898" s="26">
        <f>IF([1]DRUM!F875="","",[1]DRUM!F875)</f>
        <v>1500</v>
      </c>
      <c r="J898" s="26">
        <f>IF([1]DRUM!G875="","",[1]DRUM!G875)</f>
        <v>1700</v>
      </c>
      <c r="K898" s="26">
        <f>IF([1]DRUM!H875="","",[1]DRUM!H875)</f>
        <v>1700</v>
      </c>
      <c r="L898" s="26" t="str">
        <f>IF([1]DRUM!I875="","",[1]DRUM!I875)</f>
        <v/>
      </c>
      <c r="M898" s="26">
        <f>IF([1]DRUM!J875="","",
IF(AND([1]DRUM!K875="Wooden Drum",[1]DRUM!J875&gt;Max_WD_Capacity),Max_WD_Capacity,
[1]DRUM!J875))</f>
        <v>6000</v>
      </c>
      <c r="N898" s="26" t="str">
        <f>IF([1]DRUM!K875="","",[1]DRUM!K875)</f>
        <v>Steel Drum</v>
      </c>
      <c r="O898" s="26">
        <f>IF([1]DRUM!L875="","",[1]DRUM!L875)</f>
        <v>523</v>
      </c>
      <c r="P898" s="26">
        <f>IF([1]DRUM!M875="","",[1]DRUM!M875)</f>
        <v>157</v>
      </c>
      <c r="Q898" s="26">
        <f>IF([1]DRUM!N875="","",[1]DRUM!N875)</f>
        <v>3.9584067435231396</v>
      </c>
      <c r="R898" s="26" t="str">
        <f t="shared" si="138"/>
        <v>Steel</v>
      </c>
      <c r="S898" s="26">
        <f ca="1">IF(N898="",0,
IF(Knee_Application="YES",Knee_Width,IF(Knee_Application="NO",0,
IF(OR(Cable_Type="OH",SearchData("Conductor",Cable_Desc)),0,
IF(N898="Steel Drum",Knee_Width,
IF(N898="Plywood Drum",0,
IF(Country="UAE",0,
IF(AND(OR(SearchData("LSHF",Cable_Desc),SearchData("LSZH",Cable_Desc),SearchData("LS0H",Cable_Desc),SearchData("LSOH",Cable_Desc)),D.nom&gt;40),Knee_Width,
IF(AND(Country="Egypt",D.nom&gt;60),Knee_Width,
IF(AND(Country&lt;&gt;"Egypt",D.nom&gt;35),Knee_Width,
0))))))))))</f>
        <v>125</v>
      </c>
      <c r="T898" s="118">
        <f t="shared" ca="1" si="133"/>
        <v>11</v>
      </c>
      <c r="U898" s="118">
        <f t="shared" ca="1" si="134"/>
        <v>2</v>
      </c>
      <c r="V898" s="117">
        <f t="shared" ca="1" si="135"/>
        <v>134.30434257802506</v>
      </c>
      <c r="W898" s="64">
        <f t="shared" ca="1" si="136"/>
        <v>1</v>
      </c>
      <c r="X898" s="64">
        <f t="shared" ca="1" si="139"/>
        <v>1</v>
      </c>
      <c r="Y898" s="64">
        <f t="shared" ca="1" si="137"/>
        <v>0</v>
      </c>
      <c r="AM898" s="156"/>
    </row>
    <row r="899" spans="1:39">
      <c r="A899" s="12">
        <f t="shared" ca="1" si="130"/>
        <v>0</v>
      </c>
      <c r="B899" s="12" t="str">
        <f>IF([1]DRUM!A876="","",[1]DRUM!A876)</f>
        <v>Steel</v>
      </c>
      <c r="C899" s="12">
        <f t="shared" ca="1" si="131"/>
        <v>0</v>
      </c>
      <c r="D899" s="155">
        <f t="shared" ca="1" si="132"/>
        <v>0</v>
      </c>
      <c r="E899" s="26" t="str">
        <f>IF([1]DRUM!B876="","",[1]DRUM!B876)</f>
        <v>STB250000</v>
      </c>
      <c r="F899" s="26">
        <f>IF([1]DRUM!C876="","",[1]DRUM!C876)</f>
        <v>2570</v>
      </c>
      <c r="G899" s="26">
        <f>IF([1]DRUM!D876="","",[1]DRUM!D876)</f>
        <v>2500</v>
      </c>
      <c r="H899" s="26">
        <f>IF([1]DRUM!E876="","",[1]DRUM!E876)</f>
        <v>1500</v>
      </c>
      <c r="I899" s="26">
        <f>IF([1]DRUM!F876="","",[1]DRUM!F876)</f>
        <v>1500</v>
      </c>
      <c r="J899" s="26">
        <f>IF([1]DRUM!G876="","",[1]DRUM!G876)</f>
        <v>1700</v>
      </c>
      <c r="K899" s="26">
        <f>IF([1]DRUM!H876="","",[1]DRUM!H876)</f>
        <v>1700</v>
      </c>
      <c r="L899" s="26" t="str">
        <f>IF([1]DRUM!I876="","",[1]DRUM!I876)</f>
        <v/>
      </c>
      <c r="M899" s="26">
        <f>IF([1]DRUM!J876="","",
IF(AND([1]DRUM!K876="Wooden Drum",[1]DRUM!J876&gt;Max_WD_Capacity),Max_WD_Capacity,
[1]DRUM!J876))</f>
        <v>6000</v>
      </c>
      <c r="N899" s="26" t="str">
        <f>IF([1]DRUM!K876="","",[1]DRUM!K876)</f>
        <v>Steel Drum</v>
      </c>
      <c r="O899" s="26">
        <f>IF([1]DRUM!L876="","",[1]DRUM!L876)</f>
        <v>560</v>
      </c>
      <c r="P899" s="26">
        <f>IF([1]DRUM!M876="","",[1]DRUM!M876)</f>
        <v>157</v>
      </c>
      <c r="Q899" s="26">
        <f>IF([1]DRUM!N876="","",[1]DRUM!N876)</f>
        <v>4.7123889803846897</v>
      </c>
      <c r="R899" s="26" t="str">
        <f t="shared" si="138"/>
        <v>Steel</v>
      </c>
      <c r="S899" s="26">
        <f ca="1">IF(N899="",0,
IF(Knee_Application="YES",Knee_Width,IF(Knee_Application="NO",0,
IF(OR(Cable_Type="OH",SearchData("Conductor",Cable_Desc)),0,
IF(N899="Steel Drum",Knee_Width,
IF(N899="Plywood Drum",0,
IF(Country="UAE",0,
IF(AND(OR(SearchData("LSHF",Cable_Desc),SearchData("LSZH",Cable_Desc),SearchData("LS0H",Cable_Desc),SearchData("LSOH",Cable_Desc)),D.nom&gt;40),Knee_Width,
IF(AND(Country="Egypt",D.nom&gt;60),Knee_Width,
IF(AND(Country&lt;&gt;"Egypt",D.nom&gt;35),Knee_Width,
0))))))))))</f>
        <v>125</v>
      </c>
      <c r="T899" s="118">
        <f t="shared" ca="1" si="133"/>
        <v>11</v>
      </c>
      <c r="U899" s="118">
        <f t="shared" ca="1" si="134"/>
        <v>3</v>
      </c>
      <c r="V899" s="117">
        <f t="shared" ca="1" si="135"/>
        <v>193.32858535367009</v>
      </c>
      <c r="W899" s="64">
        <f t="shared" ca="1" si="136"/>
        <v>1</v>
      </c>
      <c r="X899" s="64">
        <f t="shared" ca="1" si="139"/>
        <v>1</v>
      </c>
      <c r="Y899" s="64">
        <f t="shared" ca="1" si="137"/>
        <v>0</v>
      </c>
      <c r="AM899" s="156"/>
    </row>
    <row r="900" spans="1:39">
      <c r="A900" s="12">
        <f t="shared" ca="1" si="130"/>
        <v>0</v>
      </c>
      <c r="B900" s="12" t="str">
        <f>IF([1]DRUM!A877="","",[1]DRUM!A877)</f>
        <v>Steel</v>
      </c>
      <c r="C900" s="12">
        <f t="shared" ca="1" si="131"/>
        <v>0</v>
      </c>
      <c r="D900" s="155">
        <f t="shared" ca="1" si="132"/>
        <v>0</v>
      </c>
      <c r="E900" s="26" t="str">
        <f>IF([1]DRUM!B877="","",[1]DRUM!B877)</f>
        <v>STB250014</v>
      </c>
      <c r="F900" s="26">
        <f>IF([1]DRUM!C877="","",[1]DRUM!C877)</f>
        <v>2575</v>
      </c>
      <c r="G900" s="26">
        <f>IF([1]DRUM!D877="","",[1]DRUM!D877)</f>
        <v>2500</v>
      </c>
      <c r="H900" s="26">
        <f>IF([1]DRUM!E877="","",[1]DRUM!E877)</f>
        <v>1250</v>
      </c>
      <c r="I900" s="26">
        <f>IF([1]DRUM!F877="","",[1]DRUM!F877)</f>
        <v>1500</v>
      </c>
      <c r="J900" s="26">
        <f>IF([1]DRUM!G877="","",[1]DRUM!G877)</f>
        <v>1700</v>
      </c>
      <c r="K900" s="26">
        <f>IF([1]DRUM!H877="","",[1]DRUM!H877)</f>
        <v>1700</v>
      </c>
      <c r="L900" s="26" t="str">
        <f>IF([1]DRUM!I877="","",[1]DRUM!I877)</f>
        <v/>
      </c>
      <c r="M900" s="26">
        <f>IF([1]DRUM!J877="","",
IF(AND([1]DRUM!K877="Wooden Drum",[1]DRUM!J877&gt;Max_WD_Capacity),Max_WD_Capacity,
[1]DRUM!J877))</f>
        <v>6000</v>
      </c>
      <c r="N900" s="26" t="str">
        <f>IF([1]DRUM!K877="","",[1]DRUM!K877)</f>
        <v>Steel Drum</v>
      </c>
      <c r="O900" s="26">
        <f>IF([1]DRUM!L877="","",[1]DRUM!L877)</f>
        <v>502</v>
      </c>
      <c r="P900" s="26">
        <f>IF([1]DRUM!M877="","",[1]DRUM!M877)</f>
        <v>157</v>
      </c>
      <c r="Q900" s="26">
        <f>IF([1]DRUM!N877="","",[1]DRUM!N877)</f>
        <v>5.5223308363883081</v>
      </c>
      <c r="R900" s="26" t="str">
        <f t="shared" si="138"/>
        <v>Steel</v>
      </c>
      <c r="S900" s="26">
        <f ca="1">IF(N900="",0,
IF(Knee_Application="YES",Knee_Width,IF(Knee_Application="NO",0,
IF(OR(Cable_Type="OH",SearchData("Conductor",Cable_Desc)),0,
IF(N900="Steel Drum",Knee_Width,
IF(N900="Plywood Drum",0,
IF(Country="UAE",0,
IF(AND(OR(SearchData("LSHF",Cable_Desc),SearchData("LSZH",Cable_Desc),SearchData("LS0H",Cable_Desc),SearchData("LSOH",Cable_Desc)),D.nom&gt;40),Knee_Width,
IF(AND(Country="Egypt",D.nom&gt;60),Knee_Width,
IF(AND(Country&lt;&gt;"Egypt",D.nom&gt;35),Knee_Width,
0))))))))))</f>
        <v>125</v>
      </c>
      <c r="T900" s="118">
        <f t="shared" ca="1" si="133"/>
        <v>11</v>
      </c>
      <c r="U900" s="118">
        <f t="shared" ca="1" si="134"/>
        <v>4</v>
      </c>
      <c r="V900" s="117">
        <f t="shared" ca="1" si="135"/>
        <v>240.02270528250591</v>
      </c>
      <c r="W900" s="64">
        <f t="shared" ca="1" si="136"/>
        <v>0</v>
      </c>
      <c r="X900" s="64">
        <f t="shared" ca="1" si="139"/>
        <v>1</v>
      </c>
      <c r="Y900" s="64">
        <f t="shared" ca="1" si="137"/>
        <v>1</v>
      </c>
      <c r="AM900" s="156"/>
    </row>
    <row r="901" spans="1:39">
      <c r="A901" s="12">
        <f t="shared" ca="1" si="130"/>
        <v>0</v>
      </c>
      <c r="B901" s="12" t="str">
        <f>IF([1]DRUM!A878="","",[1]DRUM!A878)</f>
        <v>Steel</v>
      </c>
      <c r="C901" s="12">
        <f t="shared" ca="1" si="131"/>
        <v>0</v>
      </c>
      <c r="D901" s="155">
        <f t="shared" ca="1" si="132"/>
        <v>0</v>
      </c>
      <c r="E901" s="26" t="str">
        <f>IF([1]DRUM!B878="","",[1]DRUM!B878)</f>
        <v>STB250001</v>
      </c>
      <c r="F901" s="26">
        <f>IF([1]DRUM!C878="","",[1]DRUM!C878)</f>
        <v>2570</v>
      </c>
      <c r="G901" s="26">
        <f>IF([1]DRUM!D878="","",[1]DRUM!D878)</f>
        <v>2500</v>
      </c>
      <c r="H901" s="26">
        <f>IF([1]DRUM!E878="","",[1]DRUM!E878)</f>
        <v>1500</v>
      </c>
      <c r="I901" s="26">
        <f>IF([1]DRUM!F878="","",[1]DRUM!F878)</f>
        <v>1500</v>
      </c>
      <c r="J901" s="26">
        <f>IF([1]DRUM!G878="","",[1]DRUM!G878)</f>
        <v>1700</v>
      </c>
      <c r="K901" s="26">
        <f>IF([1]DRUM!H878="","",[1]DRUM!H878)</f>
        <v>1700</v>
      </c>
      <c r="L901" s="26" t="str">
        <f>IF([1]DRUM!I878="","",[1]DRUM!I878)</f>
        <v/>
      </c>
      <c r="M901" s="26">
        <f>IF([1]DRUM!J878="","",
IF(AND([1]DRUM!K878="Wooden Drum",[1]DRUM!J878&gt;Max_WD_Capacity),Max_WD_Capacity,
[1]DRUM!J878))</f>
        <v>8000</v>
      </c>
      <c r="N901" s="26" t="str">
        <f>IF([1]DRUM!K878="","",[1]DRUM!K878)</f>
        <v>Steel Drum</v>
      </c>
      <c r="O901" s="26">
        <f>IF([1]DRUM!L878="","",[1]DRUM!L878)</f>
        <v>560</v>
      </c>
      <c r="P901" s="26">
        <f>IF([1]DRUM!M878="","",[1]DRUM!M878)</f>
        <v>157</v>
      </c>
      <c r="Q901" s="26">
        <f>IF([1]DRUM!N878="","",[1]DRUM!N878)</f>
        <v>4.7123889803846897</v>
      </c>
      <c r="R901" s="26" t="str">
        <f t="shared" si="138"/>
        <v>Steel</v>
      </c>
      <c r="S901" s="26">
        <f ca="1">IF(N901="",0,
IF(Knee_Application="YES",Knee_Width,IF(Knee_Application="NO",0,
IF(OR(Cable_Type="OH",SearchData("Conductor",Cable_Desc)),0,
IF(N901="Steel Drum",Knee_Width,
IF(N901="Plywood Drum",0,
IF(Country="UAE",0,
IF(AND(OR(SearchData("LSHF",Cable_Desc),SearchData("LSZH",Cable_Desc),SearchData("LS0H",Cable_Desc),SearchData("LSOH",Cable_Desc)),D.nom&gt;40),Knee_Width,
IF(AND(Country="Egypt",D.nom&gt;60),Knee_Width,
IF(AND(Country&lt;&gt;"Egypt",D.nom&gt;35),Knee_Width,
0))))))))))</f>
        <v>125</v>
      </c>
      <c r="T901" s="118">
        <f t="shared" ca="1" si="133"/>
        <v>11</v>
      </c>
      <c r="U901" s="118">
        <f t="shared" ca="1" si="134"/>
        <v>3</v>
      </c>
      <c r="V901" s="117">
        <f t="shared" ca="1" si="135"/>
        <v>193.32858535367009</v>
      </c>
      <c r="W901" s="64">
        <f t="shared" ca="1" si="136"/>
        <v>1</v>
      </c>
      <c r="X901" s="64">
        <f t="shared" ca="1" si="139"/>
        <v>1</v>
      </c>
      <c r="Y901" s="64">
        <f t="shared" ca="1" si="137"/>
        <v>0</v>
      </c>
      <c r="AM901" s="156"/>
    </row>
    <row r="902" spans="1:39">
      <c r="A902" s="12">
        <f t="shared" ca="1" si="130"/>
        <v>0</v>
      </c>
      <c r="B902" s="12" t="str">
        <f>IF([1]DRUM!A879="","",[1]DRUM!A879)</f>
        <v>Steel</v>
      </c>
      <c r="C902" s="12">
        <f t="shared" ca="1" si="131"/>
        <v>0</v>
      </c>
      <c r="D902" s="155">
        <f t="shared" ca="1" si="132"/>
        <v>0</v>
      </c>
      <c r="E902" s="26" t="str">
        <f>IF([1]DRUM!B879="","",[1]DRUM!B879)</f>
        <v>STB250007</v>
      </c>
      <c r="F902" s="26">
        <f>IF([1]DRUM!C879="","",[1]DRUM!C879)</f>
        <v>2575</v>
      </c>
      <c r="G902" s="26">
        <f>IF([1]DRUM!D879="","",[1]DRUM!D879)</f>
        <v>2500</v>
      </c>
      <c r="H902" s="26">
        <f>IF([1]DRUM!E879="","",[1]DRUM!E879)</f>
        <v>1450</v>
      </c>
      <c r="I902" s="26">
        <f>IF([1]DRUM!F879="","",[1]DRUM!F879)</f>
        <v>1500</v>
      </c>
      <c r="J902" s="26">
        <f>IF([1]DRUM!G879="","",[1]DRUM!G879)</f>
        <v>1700</v>
      </c>
      <c r="K902" s="26">
        <f>IF([1]DRUM!H879="","",[1]DRUM!H879)</f>
        <v>1700</v>
      </c>
      <c r="L902" s="26" t="str">
        <f>IF([1]DRUM!I879="","",[1]DRUM!I879)</f>
        <v/>
      </c>
      <c r="M902" s="26">
        <f>IF([1]DRUM!J879="","",
IF(AND([1]DRUM!K879="Wooden Drum",[1]DRUM!J879&gt;Max_WD_Capacity),Max_WD_Capacity,
[1]DRUM!J879))</f>
        <v>8000</v>
      </c>
      <c r="N902" s="26" t="str">
        <f>IF([1]DRUM!K879="","",[1]DRUM!K879)</f>
        <v>Steel Drum</v>
      </c>
      <c r="O902" s="26">
        <f>IF([1]DRUM!L879="","",[1]DRUM!L879)</f>
        <v>555</v>
      </c>
      <c r="P902" s="26">
        <f>IF([1]DRUM!M879="","",[1]DRUM!M879)</f>
        <v>157</v>
      </c>
      <c r="Q902" s="26">
        <f>IF([1]DRUM!N879="","",[1]DRUM!N879)</f>
        <v>4.8861583240363746</v>
      </c>
      <c r="R902" s="26" t="str">
        <f t="shared" si="138"/>
        <v>Steel</v>
      </c>
      <c r="S902" s="26">
        <f ca="1">IF(N902="",0,
IF(Knee_Application="YES",Knee_Width,IF(Knee_Application="NO",0,
IF(OR(Cable_Type="OH",SearchData("Conductor",Cable_Desc)),0,
IF(N902="Steel Drum",Knee_Width,
IF(N902="Plywood Drum",0,
IF(Country="UAE",0,
IF(AND(OR(SearchData("LSHF",Cable_Desc),SearchData("LSZH",Cable_Desc),SearchData("LS0H",Cable_Desc),SearchData("LSOH",Cable_Desc)),D.nom&gt;40),Knee_Width,
IF(AND(Country="Egypt",D.nom&gt;60),Knee_Width,
IF(AND(Country&lt;&gt;"Egypt",D.nom&gt;35),Knee_Width,
0))))))))))</f>
        <v>125</v>
      </c>
      <c r="T902" s="118">
        <f t="shared" ca="1" si="133"/>
        <v>11</v>
      </c>
      <c r="U902" s="118">
        <f t="shared" ca="1" si="134"/>
        <v>3</v>
      </c>
      <c r="V902" s="117">
        <f t="shared" ca="1" si="135"/>
        <v>188.14495747524691</v>
      </c>
      <c r="W902" s="64">
        <f t="shared" ca="1" si="136"/>
        <v>1</v>
      </c>
      <c r="X902" s="64">
        <f t="shared" ca="1" si="139"/>
        <v>1</v>
      </c>
      <c r="Y902" s="64">
        <f t="shared" ca="1" si="137"/>
        <v>0</v>
      </c>
      <c r="AM902" s="156"/>
    </row>
    <row r="903" spans="1:39">
      <c r="A903" s="12">
        <f t="shared" ca="1" si="130"/>
        <v>0</v>
      </c>
      <c r="B903" s="12" t="str">
        <f>IF([1]DRUM!A880="","",[1]DRUM!A880)</f>
        <v>Steel</v>
      </c>
      <c r="C903" s="12">
        <f t="shared" ca="1" si="131"/>
        <v>0</v>
      </c>
      <c r="D903" s="155">
        <f t="shared" ca="1" si="132"/>
        <v>0</v>
      </c>
      <c r="E903" s="26" t="str">
        <f>IF([1]DRUM!B880="","",[1]DRUM!B880)</f>
        <v>STB250017</v>
      </c>
      <c r="F903" s="26">
        <f>IF([1]DRUM!C880="","",[1]DRUM!C880)</f>
        <v>2575</v>
      </c>
      <c r="G903" s="26">
        <f>IF([1]DRUM!D880="","",[1]DRUM!D880)</f>
        <v>2500</v>
      </c>
      <c r="H903" s="26">
        <f>IF([1]DRUM!E880="","",[1]DRUM!E880)</f>
        <v>1350</v>
      </c>
      <c r="I903" s="26">
        <f>IF([1]DRUM!F880="","",[1]DRUM!F880)</f>
        <v>1500</v>
      </c>
      <c r="J903" s="26">
        <f>IF([1]DRUM!G880="","",[1]DRUM!G880)</f>
        <v>1700</v>
      </c>
      <c r="K903" s="26">
        <f>IF([1]DRUM!H880="","",[1]DRUM!H880)</f>
        <v>1700</v>
      </c>
      <c r="L903" s="26" t="str">
        <f>IF([1]DRUM!I880="","",[1]DRUM!I880)</f>
        <v/>
      </c>
      <c r="M903" s="26">
        <f>IF([1]DRUM!J880="","",
IF(AND([1]DRUM!K880="Wooden Drum",[1]DRUM!J880&gt;Max_WD_Capacity),Max_WD_Capacity,
[1]DRUM!J880))</f>
        <v>8000</v>
      </c>
      <c r="N903" s="26" t="str">
        <f>IF([1]DRUM!K880="","",[1]DRUM!K880)</f>
        <v>Steel Drum</v>
      </c>
      <c r="O903" s="26">
        <f>IF([1]DRUM!L880="","",[1]DRUM!L880)</f>
        <v>543</v>
      </c>
      <c r="P903" s="26">
        <f>IF([1]DRUM!M880="","",[1]DRUM!M880)</f>
        <v>157</v>
      </c>
      <c r="Q903" s="26">
        <f>IF([1]DRUM!N880="","",[1]DRUM!N880)</f>
        <v>5.2160255526633037</v>
      </c>
      <c r="R903" s="26" t="str">
        <f t="shared" si="138"/>
        <v>Steel</v>
      </c>
      <c r="S903" s="26">
        <f ca="1">IF(N903="",0,
IF(Knee_Application="YES",Knee_Width,IF(Knee_Application="NO",0,
IF(OR(Cable_Type="OH",SearchData("Conductor",Cable_Desc)),0,
IF(N903="Steel Drum",Knee_Width,
IF(N903="Plywood Drum",0,
IF(Country="UAE",0,
IF(AND(OR(SearchData("LSHF",Cable_Desc),SearchData("LSZH",Cable_Desc),SearchData("LS0H",Cable_Desc),SearchData("LSOH",Cable_Desc)),D.nom&gt;40),Knee_Width,
IF(AND(Country="Egypt",D.nom&gt;60),Knee_Width,
IF(AND(Country&lt;&gt;"Egypt",D.nom&gt;35),Knee_Width,
0))))))))))</f>
        <v>125</v>
      </c>
      <c r="T903" s="118">
        <f t="shared" ca="1" si="133"/>
        <v>11</v>
      </c>
      <c r="U903" s="118">
        <f t="shared" ca="1" si="134"/>
        <v>3</v>
      </c>
      <c r="V903" s="117">
        <f t="shared" ca="1" si="135"/>
        <v>177.77770171840061</v>
      </c>
      <c r="W903" s="64">
        <f t="shared" ca="1" si="136"/>
        <v>0</v>
      </c>
      <c r="X903" s="64">
        <f t="shared" ca="1" si="139"/>
        <v>1</v>
      </c>
      <c r="Y903" s="64">
        <f t="shared" ca="1" si="137"/>
        <v>0</v>
      </c>
      <c r="AM903" s="156"/>
    </row>
    <row r="904" spans="1:39">
      <c r="A904" s="12">
        <f t="shared" ca="1" si="130"/>
        <v>0</v>
      </c>
      <c r="B904" s="12" t="str">
        <f>IF([1]DRUM!A881="","",[1]DRUM!A881)</f>
        <v>Steel</v>
      </c>
      <c r="C904" s="12">
        <f t="shared" ca="1" si="131"/>
        <v>0</v>
      </c>
      <c r="D904" s="155">
        <f t="shared" ca="1" si="132"/>
        <v>0</v>
      </c>
      <c r="E904" s="26" t="str">
        <f>IF([1]DRUM!B881="","",[1]DRUM!B881)</f>
        <v>STB250016</v>
      </c>
      <c r="F904" s="26">
        <f>IF([1]DRUM!C881="","",[1]DRUM!C881)</f>
        <v>2575</v>
      </c>
      <c r="G904" s="26">
        <f>IF([1]DRUM!D881="","",[1]DRUM!D881)</f>
        <v>2500</v>
      </c>
      <c r="H904" s="26">
        <f>IF([1]DRUM!E881="","",[1]DRUM!E881)</f>
        <v>1250</v>
      </c>
      <c r="I904" s="26">
        <f>IF([1]DRUM!F881="","",[1]DRUM!F881)</f>
        <v>1500</v>
      </c>
      <c r="J904" s="26">
        <f>IF([1]DRUM!G881="","",[1]DRUM!G881)</f>
        <v>1700</v>
      </c>
      <c r="K904" s="26">
        <f>IF([1]DRUM!H881="","",[1]DRUM!H881)</f>
        <v>1700</v>
      </c>
      <c r="L904" s="26" t="str">
        <f>IF([1]DRUM!I881="","",[1]DRUM!I881)</f>
        <v/>
      </c>
      <c r="M904" s="26">
        <f>IF([1]DRUM!J881="","",
IF(AND([1]DRUM!K881="Wooden Drum",[1]DRUM!J881&gt;Max_WD_Capacity),Max_WD_Capacity,
[1]DRUM!J881))</f>
        <v>8000</v>
      </c>
      <c r="N904" s="26" t="str">
        <f>IF([1]DRUM!K881="","",[1]DRUM!K881)</f>
        <v>Steel Drum</v>
      </c>
      <c r="O904" s="26">
        <f>IF([1]DRUM!L881="","",[1]DRUM!L881)</f>
        <v>542</v>
      </c>
      <c r="P904" s="26">
        <f>IF([1]DRUM!M881="","",[1]DRUM!M881)</f>
        <v>157</v>
      </c>
      <c r="Q904" s="26">
        <f>IF([1]DRUM!N881="","",[1]DRUM!N881)</f>
        <v>5.5223308363883081</v>
      </c>
      <c r="R904" s="26" t="str">
        <f t="shared" si="138"/>
        <v>Steel</v>
      </c>
      <c r="S904" s="26">
        <f ca="1">IF(N904="",0,
IF(Knee_Application="YES",Knee_Width,IF(Knee_Application="NO",0,
IF(OR(Cable_Type="OH",SearchData("Conductor",Cable_Desc)),0,
IF(N904="Steel Drum",Knee_Width,
IF(N904="Plywood Drum",0,
IF(Country="UAE",0,
IF(AND(OR(SearchData("LSHF",Cable_Desc),SearchData("LSZH",Cable_Desc),SearchData("LS0H",Cable_Desc),SearchData("LSOH",Cable_Desc)),D.nom&gt;40),Knee_Width,
IF(AND(Country="Egypt",D.nom&gt;60),Knee_Width,
IF(AND(Country&lt;&gt;"Egypt",D.nom&gt;35),Knee_Width,
0))))))))))</f>
        <v>125</v>
      </c>
      <c r="T904" s="118">
        <f t="shared" ca="1" si="133"/>
        <v>11</v>
      </c>
      <c r="U904" s="118">
        <f t="shared" ca="1" si="134"/>
        <v>4</v>
      </c>
      <c r="V904" s="117">
        <f t="shared" ca="1" si="135"/>
        <v>240.02270528250591</v>
      </c>
      <c r="W904" s="64">
        <f t="shared" ca="1" si="136"/>
        <v>0</v>
      </c>
      <c r="X904" s="64">
        <f t="shared" ca="1" si="139"/>
        <v>1</v>
      </c>
      <c r="Y904" s="64">
        <f t="shared" ca="1" si="137"/>
        <v>1</v>
      </c>
      <c r="AM904" s="156"/>
    </row>
    <row r="905" spans="1:39">
      <c r="A905" s="12">
        <f t="shared" ca="1" si="130"/>
        <v>0</v>
      </c>
      <c r="B905" s="12" t="str">
        <f>IF([1]DRUM!A882="","",[1]DRUM!A882)</f>
        <v>Steel</v>
      </c>
      <c r="C905" s="12">
        <f t="shared" ca="1" si="131"/>
        <v>0</v>
      </c>
      <c r="D905" s="155">
        <f t="shared" ca="1" si="132"/>
        <v>0</v>
      </c>
      <c r="E905" s="26" t="str">
        <f>IF([1]DRUM!B882="","",[1]DRUM!B882)</f>
        <v>STB250035</v>
      </c>
      <c r="F905" s="26">
        <f>IF([1]DRUM!C882="","",[1]DRUM!C882)</f>
        <v>2575</v>
      </c>
      <c r="G905" s="26">
        <f>IF([1]DRUM!D882="","",[1]DRUM!D882)</f>
        <v>2500</v>
      </c>
      <c r="H905" s="26">
        <f>IF([1]DRUM!E882="","",[1]DRUM!E882)</f>
        <v>1300</v>
      </c>
      <c r="I905" s="26">
        <f>IF([1]DRUM!F882="","",[1]DRUM!F882)</f>
        <v>1780</v>
      </c>
      <c r="J905" s="26">
        <f>IF([1]DRUM!G882="","",[1]DRUM!G882)</f>
        <v>1900</v>
      </c>
      <c r="K905" s="26">
        <f>IF([1]DRUM!H882="","",[1]DRUM!H882)</f>
        <v>2100</v>
      </c>
      <c r="L905" s="26" t="str">
        <f>IF([1]DRUM!I882="","",[1]DRUM!I882)</f>
        <v/>
      </c>
      <c r="M905" s="26">
        <f>IF([1]DRUM!J882="","",
IF(AND([1]DRUM!K882="Wooden Drum",[1]DRUM!J882&gt;Max_WD_Capacity),Max_WD_Capacity,
[1]DRUM!J882))</f>
        <v>8000</v>
      </c>
      <c r="N905" s="26" t="str">
        <f>IF([1]DRUM!K882="","",[1]DRUM!K882)</f>
        <v>Steel Drum</v>
      </c>
      <c r="O905" s="26">
        <f>IF([1]DRUM!L882="","",[1]DRUM!L882)</f>
        <v>651</v>
      </c>
      <c r="P905" s="26">
        <f>IF([1]DRUM!M882="","",[1]DRUM!M882)</f>
        <v>185</v>
      </c>
      <c r="Q905" s="26">
        <f>IF([1]DRUM!N882="","",[1]DRUM!N882)</f>
        <v>6.3749198126644089</v>
      </c>
      <c r="R905" s="26" t="str">
        <f t="shared" si="138"/>
        <v>Steel</v>
      </c>
      <c r="S905" s="26">
        <f ca="1">IF(N905="",0,
IF(Knee_Application="YES",Knee_Width,IF(Knee_Application="NO",0,
IF(OR(Cable_Type="OH",SearchData("Conductor",Cable_Desc)),0,
IF(N905="Steel Drum",Knee_Width,
IF(N905="Plywood Drum",0,
IF(Country="UAE",0,
IF(AND(OR(SearchData("LSHF",Cable_Desc),SearchData("LSZH",Cable_Desc),SearchData("LS0H",Cable_Desc),SearchData("LSOH",Cable_Desc)),D.nom&gt;40),Knee_Width,
IF(AND(Country="Egypt",D.nom&gt;60),Knee_Width,
IF(AND(Country&lt;&gt;"Egypt",D.nom&gt;35),Knee_Width,
0))))))))))</f>
        <v>125</v>
      </c>
      <c r="T905" s="118">
        <f t="shared" ca="1" si="133"/>
        <v>13</v>
      </c>
      <c r="U905" s="118">
        <f t="shared" ca="1" si="134"/>
        <v>3</v>
      </c>
      <c r="V905" s="117">
        <f t="shared" ca="1" si="135"/>
        <v>203.97481453815521</v>
      </c>
      <c r="W905" s="64">
        <f t="shared" ca="1" si="136"/>
        <v>0</v>
      </c>
      <c r="X905" s="64">
        <f t="shared" ca="1" si="139"/>
        <v>1</v>
      </c>
      <c r="Y905" s="64">
        <f t="shared" ca="1" si="137"/>
        <v>1</v>
      </c>
      <c r="AM905" s="156"/>
    </row>
    <row r="906" spans="1:39">
      <c r="A906" s="12">
        <f t="shared" ca="1" si="130"/>
        <v>0</v>
      </c>
      <c r="B906" s="12" t="str">
        <f>IF([1]DRUM!A883="","",[1]DRUM!A883)</f>
        <v>Steel</v>
      </c>
      <c r="C906" s="12">
        <f t="shared" ca="1" si="131"/>
        <v>0</v>
      </c>
      <c r="D906" s="155">
        <f t="shared" ca="1" si="132"/>
        <v>0</v>
      </c>
      <c r="E906" s="26" t="str">
        <f>IF([1]DRUM!B883="","",[1]DRUM!B883)</f>
        <v>STB250002</v>
      </c>
      <c r="F906" s="26">
        <f>IF([1]DRUM!C883="","",[1]DRUM!C883)</f>
        <v>2575</v>
      </c>
      <c r="G906" s="26">
        <f>IF([1]DRUM!D883="","",[1]DRUM!D883)</f>
        <v>2500</v>
      </c>
      <c r="H906" s="26">
        <f>IF([1]DRUM!E883="","",[1]DRUM!E883)</f>
        <v>1500</v>
      </c>
      <c r="I906" s="26">
        <f>IF([1]DRUM!F883="","",[1]DRUM!F883)</f>
        <v>1500</v>
      </c>
      <c r="J906" s="26">
        <f>IF([1]DRUM!G883="","",[1]DRUM!G883)</f>
        <v>1700</v>
      </c>
      <c r="K906" s="26">
        <f>IF([1]DRUM!H883="","",[1]DRUM!H883)</f>
        <v>1900</v>
      </c>
      <c r="L906" s="26" t="str">
        <f>IF([1]DRUM!I883="","",[1]DRUM!I883)</f>
        <v/>
      </c>
      <c r="M906" s="26">
        <f>IF([1]DRUM!J883="","",
IF(AND([1]DRUM!K883="Wooden Drum",[1]DRUM!J883&gt;Max_WD_Capacity),Max_WD_Capacity,
[1]DRUM!J883))</f>
        <v>10000</v>
      </c>
      <c r="N906" s="26" t="str">
        <f>IF([1]DRUM!K883="","",[1]DRUM!K883)</f>
        <v>Steel Drum</v>
      </c>
      <c r="O906" s="26">
        <f>IF([1]DRUM!L883="","",[1]DRUM!L883)</f>
        <v>615</v>
      </c>
      <c r="P906" s="26">
        <f>IF([1]DRUM!M883="","",[1]DRUM!M883)</f>
        <v>157</v>
      </c>
      <c r="Q906" s="26">
        <f>IF([1]DRUM!N883="","",[1]DRUM!N883)</f>
        <v>4.7123889803846897</v>
      </c>
      <c r="R906" s="26" t="str">
        <f t="shared" si="138"/>
        <v>Steel</v>
      </c>
      <c r="S906" s="26">
        <f ca="1">IF(N906="",0,
IF(Knee_Application="YES",Knee_Width,IF(Knee_Application="NO",0,
IF(OR(Cable_Type="OH",SearchData("Conductor",Cable_Desc)),0,
IF(N906="Steel Drum",Knee_Width,
IF(N906="Plywood Drum",0,
IF(Country="UAE",0,
IF(AND(OR(SearchData("LSHF",Cable_Desc),SearchData("LSZH",Cable_Desc),SearchData("LS0H",Cable_Desc),SearchData("LSOH",Cable_Desc)),D.nom&gt;40),Knee_Width,
IF(AND(Country="Egypt",D.nom&gt;60),Knee_Width,
IF(AND(Country&lt;&gt;"Egypt",D.nom&gt;35),Knee_Width,
0))))))))))</f>
        <v>125</v>
      </c>
      <c r="T906" s="118">
        <f t="shared" ca="1" si="133"/>
        <v>11</v>
      </c>
      <c r="U906" s="118">
        <f t="shared" ca="1" si="134"/>
        <v>3</v>
      </c>
      <c r="V906" s="117">
        <f t="shared" ca="1" si="135"/>
        <v>193.32858535367009</v>
      </c>
      <c r="W906" s="64">
        <f t="shared" ca="1" si="136"/>
        <v>1</v>
      </c>
      <c r="X906" s="64">
        <f t="shared" ca="1" si="139"/>
        <v>1</v>
      </c>
      <c r="Y906" s="64">
        <f t="shared" ca="1" si="137"/>
        <v>0</v>
      </c>
      <c r="AM906" s="156"/>
    </row>
    <row r="907" spans="1:39">
      <c r="A907" s="12">
        <f t="shared" ca="1" si="130"/>
        <v>0</v>
      </c>
      <c r="B907" s="12" t="str">
        <f>IF([1]DRUM!A884="","",[1]DRUM!A884)</f>
        <v>Steel</v>
      </c>
      <c r="C907" s="12">
        <f t="shared" ca="1" si="131"/>
        <v>0</v>
      </c>
      <c r="D907" s="155">
        <f t="shared" ca="1" si="132"/>
        <v>0</v>
      </c>
      <c r="E907" s="26" t="str">
        <f>IF([1]DRUM!B884="","",[1]DRUM!B884)</f>
        <v>STB250003</v>
      </c>
      <c r="F907" s="26">
        <f>IF([1]DRUM!C884="","",[1]DRUM!C884)</f>
        <v>2575</v>
      </c>
      <c r="G907" s="26">
        <f>IF([1]DRUM!D884="","",[1]DRUM!D884)</f>
        <v>2500</v>
      </c>
      <c r="H907" s="26">
        <f>IF([1]DRUM!E884="","",[1]DRUM!E884)</f>
        <v>1250</v>
      </c>
      <c r="I907" s="26">
        <f>IF([1]DRUM!F884="","",[1]DRUM!F884)</f>
        <v>1500</v>
      </c>
      <c r="J907" s="26">
        <f>IF([1]DRUM!G884="","",[1]DRUM!G884)</f>
        <v>1700</v>
      </c>
      <c r="K907" s="26">
        <f>IF([1]DRUM!H884="","",[1]DRUM!H884)</f>
        <v>1900</v>
      </c>
      <c r="L907" s="26" t="str">
        <f>IF([1]DRUM!I884="","",[1]DRUM!I884)</f>
        <v/>
      </c>
      <c r="M907" s="26">
        <f>IF([1]DRUM!J884="","",
IF(AND([1]DRUM!K884="Wooden Drum",[1]DRUM!J884&gt;Max_WD_Capacity),Max_WD_Capacity,
[1]DRUM!J884))</f>
        <v>10000</v>
      </c>
      <c r="N907" s="26" t="str">
        <f>IF([1]DRUM!K884="","",[1]DRUM!K884)</f>
        <v>Steel Drum</v>
      </c>
      <c r="O907" s="26">
        <f>IF([1]DRUM!L884="","",[1]DRUM!L884)</f>
        <v>610</v>
      </c>
      <c r="P907" s="26">
        <f>IF([1]DRUM!M884="","",[1]DRUM!M884)</f>
        <v>157</v>
      </c>
      <c r="Q907" s="26">
        <f>IF([1]DRUM!N884="","",[1]DRUM!N884)</f>
        <v>5.5223308363883081</v>
      </c>
      <c r="R907" s="26" t="str">
        <f t="shared" si="138"/>
        <v>Steel</v>
      </c>
      <c r="S907" s="26">
        <f ca="1">IF(N907="",0,
IF(Knee_Application="YES",Knee_Width,IF(Knee_Application="NO",0,
IF(OR(Cable_Type="OH",SearchData("Conductor",Cable_Desc)),0,
IF(N907="Steel Drum",Knee_Width,
IF(N907="Plywood Drum",0,
IF(Country="UAE",0,
IF(AND(OR(SearchData("LSHF",Cable_Desc),SearchData("LSZH",Cable_Desc),SearchData("LS0H",Cable_Desc),SearchData("LSOH",Cable_Desc)),D.nom&gt;40),Knee_Width,
IF(AND(Country="Egypt",D.nom&gt;60),Knee_Width,
IF(AND(Country&lt;&gt;"Egypt",D.nom&gt;35),Knee_Width,
0))))))))))</f>
        <v>125</v>
      </c>
      <c r="T907" s="118">
        <f t="shared" ca="1" si="133"/>
        <v>11</v>
      </c>
      <c r="U907" s="118">
        <f t="shared" ca="1" si="134"/>
        <v>4</v>
      </c>
      <c r="V907" s="117">
        <f t="shared" ca="1" si="135"/>
        <v>240.02270528250591</v>
      </c>
      <c r="W907" s="64">
        <f t="shared" ca="1" si="136"/>
        <v>0</v>
      </c>
      <c r="X907" s="64">
        <f t="shared" ca="1" si="139"/>
        <v>1</v>
      </c>
      <c r="Y907" s="64">
        <f t="shared" ca="1" si="137"/>
        <v>1</v>
      </c>
      <c r="AM907" s="156"/>
    </row>
    <row r="908" spans="1:39">
      <c r="A908" s="12">
        <f t="shared" ca="1" si="130"/>
        <v>0</v>
      </c>
      <c r="B908" s="12" t="str">
        <f>IF([1]DRUM!A885="","",[1]DRUM!A885)</f>
        <v>Steel</v>
      </c>
      <c r="C908" s="12">
        <f t="shared" ca="1" si="131"/>
        <v>0</v>
      </c>
      <c r="D908" s="155">
        <f t="shared" ca="1" si="132"/>
        <v>0</v>
      </c>
      <c r="E908" s="26" t="str">
        <f>IF([1]DRUM!B885="","",[1]DRUM!B885)</f>
        <v>STB250027</v>
      </c>
      <c r="F908" s="26">
        <f>IF([1]DRUM!C885="","",[1]DRUM!C885)</f>
        <v>2575</v>
      </c>
      <c r="G908" s="26">
        <f>IF([1]DRUM!D885="","",[1]DRUM!D885)</f>
        <v>2500</v>
      </c>
      <c r="H908" s="26">
        <f>IF([1]DRUM!E885="","",[1]DRUM!E885)</f>
        <v>1650</v>
      </c>
      <c r="I908" s="26">
        <f>IF([1]DRUM!F885="","",[1]DRUM!F885)</f>
        <v>1780</v>
      </c>
      <c r="J908" s="26">
        <f>IF([1]DRUM!G885="","",[1]DRUM!G885)</f>
        <v>1900</v>
      </c>
      <c r="K908" s="26">
        <f>IF([1]DRUM!H885="","",[1]DRUM!H885)</f>
        <v>2100</v>
      </c>
      <c r="L908" s="26" t="str">
        <f>IF([1]DRUM!I885="","",[1]DRUM!I885)</f>
        <v/>
      </c>
      <c r="M908" s="26">
        <f>IF([1]DRUM!J885="","",
IF(AND([1]DRUM!K885="Wooden Drum",[1]DRUM!J885&gt;Max_WD_Capacity),Max_WD_Capacity,
[1]DRUM!J885))</f>
        <v>10000</v>
      </c>
      <c r="N908" s="26" t="str">
        <f>IF([1]DRUM!K885="","",[1]DRUM!K885)</f>
        <v>Steel Drum</v>
      </c>
      <c r="O908" s="26">
        <f>IF([1]DRUM!L885="","",[1]DRUM!L885)</f>
        <v>692</v>
      </c>
      <c r="P908" s="26">
        <f>IF([1]DRUM!M885="","",[1]DRUM!M885)</f>
        <v>185</v>
      </c>
      <c r="Q908" s="26">
        <f>IF([1]DRUM!N885="","",[1]DRUM!N885)</f>
        <v>4.9314757980644082</v>
      </c>
      <c r="R908" s="26" t="str">
        <f t="shared" si="138"/>
        <v>Steel</v>
      </c>
      <c r="S908" s="26">
        <f ca="1">IF(N908="",0,
IF(Knee_Application="YES",Knee_Width,IF(Knee_Application="NO",0,
IF(OR(Cable_Type="OH",SearchData("Conductor",Cable_Desc)),0,
IF(N908="Steel Drum",Knee_Width,
IF(N908="Plywood Drum",0,
IF(Country="UAE",0,
IF(AND(OR(SearchData("LSHF",Cable_Desc),SearchData("LSZH",Cable_Desc),SearchData("LS0H",Cable_Desc),SearchData("LSOH",Cable_Desc)),D.nom&gt;40),Knee_Width,
IF(AND(Country="Egypt",D.nom&gt;60),Knee_Width,
IF(AND(Country&lt;&gt;"Egypt",D.nom&gt;35),Knee_Width,
0))))))))))</f>
        <v>125</v>
      </c>
      <c r="T908" s="118">
        <f t="shared" ca="1" si="133"/>
        <v>13</v>
      </c>
      <c r="U908" s="118">
        <f t="shared" ca="1" si="134"/>
        <v>2</v>
      </c>
      <c r="V908" s="117">
        <f t="shared" ca="1" si="135"/>
        <v>154.63924350618112</v>
      </c>
      <c r="W908" s="64">
        <f t="shared" ca="1" si="136"/>
        <v>1</v>
      </c>
      <c r="X908" s="64">
        <f t="shared" ca="1" si="139"/>
        <v>1</v>
      </c>
      <c r="Y908" s="64">
        <f t="shared" ca="1" si="137"/>
        <v>0</v>
      </c>
      <c r="AM908" s="156"/>
    </row>
    <row r="909" spans="1:39">
      <c r="A909" s="12">
        <f t="shared" ca="1" si="130"/>
        <v>0</v>
      </c>
      <c r="B909" s="12" t="str">
        <f>IF([1]DRUM!A886="","",[1]DRUM!A886)</f>
        <v>Steel</v>
      </c>
      <c r="C909" s="12">
        <f t="shared" ca="1" si="131"/>
        <v>0</v>
      </c>
      <c r="D909" s="155">
        <f t="shared" ca="1" si="132"/>
        <v>0</v>
      </c>
      <c r="E909" s="26" t="str">
        <f>IF([1]DRUM!B886="","",[1]DRUM!B886)</f>
        <v>STB250024</v>
      </c>
      <c r="F909" s="26">
        <f>IF([1]DRUM!C886="","",[1]DRUM!C886)</f>
        <v>2575</v>
      </c>
      <c r="G909" s="26">
        <f>IF([1]DRUM!D886="","",[1]DRUM!D886)</f>
        <v>2500</v>
      </c>
      <c r="H909" s="26">
        <f>IF([1]DRUM!E886="","",[1]DRUM!E886)</f>
        <v>1600</v>
      </c>
      <c r="I909" s="26">
        <f>IF([1]DRUM!F886="","",[1]DRUM!F886)</f>
        <v>1780</v>
      </c>
      <c r="J909" s="26">
        <f>IF([1]DRUM!G886="","",[1]DRUM!G886)</f>
        <v>1900</v>
      </c>
      <c r="K909" s="26">
        <f>IF([1]DRUM!H886="","",[1]DRUM!H886)</f>
        <v>2100</v>
      </c>
      <c r="L909" s="26" t="str">
        <f>IF([1]DRUM!I886="","",[1]DRUM!I886)</f>
        <v/>
      </c>
      <c r="M909" s="26">
        <f>IF([1]DRUM!J886="","",
IF(AND([1]DRUM!K886="Wooden Drum",[1]DRUM!J886&gt;Max_WD_Capacity),Max_WD_Capacity,
[1]DRUM!J886))</f>
        <v>10000</v>
      </c>
      <c r="N909" s="26" t="str">
        <f>IF([1]DRUM!K886="","",[1]DRUM!K886)</f>
        <v>Steel Drum</v>
      </c>
      <c r="O909" s="26">
        <f>IF([1]DRUM!L886="","",[1]DRUM!L886)</f>
        <v>643</v>
      </c>
      <c r="P909" s="26">
        <f>IF([1]DRUM!M886="","",[1]DRUM!M886)</f>
        <v>185</v>
      </c>
      <c r="Q909" s="26">
        <f>IF([1]DRUM!N886="","",[1]DRUM!N886)</f>
        <v>5.1586522168271198</v>
      </c>
      <c r="R909" s="26" t="str">
        <f t="shared" si="138"/>
        <v>Steel</v>
      </c>
      <c r="S909" s="26">
        <f ca="1">IF(N909="",0,
IF(Knee_Application="YES",Knee_Width,IF(Knee_Application="NO",0,
IF(OR(Cable_Type="OH",SearchData("Conductor",Cable_Desc)),0,
IF(N909="Steel Drum",Knee_Width,
IF(N909="Plywood Drum",0,
IF(Country="UAE",0,
IF(AND(OR(SearchData("LSHF",Cable_Desc),SearchData("LSZH",Cable_Desc),SearchData("LS0H",Cable_Desc),SearchData("LSOH",Cable_Desc)),D.nom&gt;40),Knee_Width,
IF(AND(Country="Egypt",D.nom&gt;60),Knee_Width,
IF(AND(Country&lt;&gt;"Egypt",D.nom&gt;35),Knee_Width,
0))))))))))</f>
        <v>125</v>
      </c>
      <c r="T909" s="118">
        <f t="shared" ca="1" si="133"/>
        <v>13</v>
      </c>
      <c r="U909" s="118">
        <f t="shared" ca="1" si="134"/>
        <v>2</v>
      </c>
      <c r="V909" s="117">
        <f t="shared" ca="1" si="135"/>
        <v>150.55517305651438</v>
      </c>
      <c r="W909" s="64">
        <f t="shared" ca="1" si="136"/>
        <v>1</v>
      </c>
      <c r="X909" s="64">
        <f t="shared" ca="1" si="139"/>
        <v>1</v>
      </c>
      <c r="Y909" s="64">
        <f t="shared" ca="1" si="137"/>
        <v>0</v>
      </c>
      <c r="AM909" s="156"/>
    </row>
    <row r="910" spans="1:39">
      <c r="A910" s="12">
        <f t="shared" ca="1" si="130"/>
        <v>0</v>
      </c>
      <c r="B910" s="12" t="str">
        <f>IF([1]DRUM!A887="","",[1]DRUM!A887)</f>
        <v>Steel</v>
      </c>
      <c r="C910" s="12">
        <f t="shared" ca="1" si="131"/>
        <v>0</v>
      </c>
      <c r="D910" s="155">
        <f t="shared" ca="1" si="132"/>
        <v>0</v>
      </c>
      <c r="E910" s="26" t="str">
        <f>IF([1]DRUM!B887="","",[1]DRUM!B887)</f>
        <v>STB250025</v>
      </c>
      <c r="F910" s="26">
        <f>IF([1]DRUM!C887="","",[1]DRUM!C887)</f>
        <v>2575</v>
      </c>
      <c r="G910" s="26">
        <f>IF([1]DRUM!D887="","",[1]DRUM!D887)</f>
        <v>2500</v>
      </c>
      <c r="H910" s="26">
        <f>IF([1]DRUM!E887="","",[1]DRUM!E887)</f>
        <v>1550</v>
      </c>
      <c r="I910" s="26">
        <f>IF([1]DRUM!F887="","",[1]DRUM!F887)</f>
        <v>1780</v>
      </c>
      <c r="J910" s="26">
        <f>IF([1]DRUM!G887="","",[1]DRUM!G887)</f>
        <v>1900</v>
      </c>
      <c r="K910" s="26">
        <f>IF([1]DRUM!H887="","",[1]DRUM!H887)</f>
        <v>2100</v>
      </c>
      <c r="L910" s="26" t="str">
        <f>IF([1]DRUM!I887="","",[1]DRUM!I887)</f>
        <v/>
      </c>
      <c r="M910" s="26">
        <f>IF([1]DRUM!J887="","",
IF(AND([1]DRUM!K887="Wooden Drum",[1]DRUM!J887&gt;Max_WD_Capacity),Max_WD_Capacity,
[1]DRUM!J887))</f>
        <v>10000</v>
      </c>
      <c r="N910" s="26" t="str">
        <f>IF([1]DRUM!K887="","",[1]DRUM!K887)</f>
        <v>Steel Drum</v>
      </c>
      <c r="O910" s="26">
        <f>IF([1]DRUM!L887="","",[1]DRUM!L887)</f>
        <v>676</v>
      </c>
      <c r="P910" s="26">
        <f>IF([1]DRUM!M887="","",[1]DRUM!M887)</f>
        <v>185</v>
      </c>
      <c r="Q910" s="26">
        <f>IF([1]DRUM!N887="","",[1]DRUM!N887)</f>
        <v>5.3788385919355948</v>
      </c>
      <c r="R910" s="26" t="str">
        <f t="shared" si="138"/>
        <v>Steel</v>
      </c>
      <c r="S910" s="26">
        <f ca="1">IF(N910="",0,
IF(Knee_Application="YES",Knee_Width,IF(Knee_Application="NO",0,
IF(OR(Cable_Type="OH",SearchData("Conductor",Cable_Desc)),0,
IF(N910="Steel Drum",Knee_Width,
IF(N910="Plywood Drum",0,
IF(Country="UAE",0,
IF(AND(OR(SearchData("LSHF",Cable_Desc),SearchData("LSZH",Cable_Desc),SearchData("LS0H",Cable_Desc),SearchData("LSOH",Cable_Desc)),D.nom&gt;40),Knee_Width,
IF(AND(Country="Egypt",D.nom&gt;60),Knee_Width,
IF(AND(Country&lt;&gt;"Egypt",D.nom&gt;35),Knee_Width,
0))))))))))</f>
        <v>125</v>
      </c>
      <c r="T910" s="118">
        <f t="shared" ca="1" si="133"/>
        <v>13</v>
      </c>
      <c r="U910" s="118">
        <f t="shared" ca="1" si="134"/>
        <v>2</v>
      </c>
      <c r="V910" s="117">
        <f t="shared" ca="1" si="135"/>
        <v>146.47110260684764</v>
      </c>
      <c r="W910" s="64">
        <f t="shared" ca="1" si="136"/>
        <v>1</v>
      </c>
      <c r="X910" s="64">
        <f t="shared" ca="1" si="139"/>
        <v>1</v>
      </c>
      <c r="Y910" s="64">
        <f t="shared" ca="1" si="137"/>
        <v>0</v>
      </c>
      <c r="AM910" s="156"/>
    </row>
    <row r="911" spans="1:39">
      <c r="A911" s="12">
        <f t="shared" ca="1" si="130"/>
        <v>0</v>
      </c>
      <c r="B911" s="12" t="str">
        <f>IF([1]DRUM!A888="","",[1]DRUM!A888)</f>
        <v>Steel</v>
      </c>
      <c r="C911" s="12">
        <f t="shared" ca="1" si="131"/>
        <v>0</v>
      </c>
      <c r="D911" s="155">
        <f t="shared" ca="1" si="132"/>
        <v>0</v>
      </c>
      <c r="E911" s="26" t="str">
        <f>IF([1]DRUM!B888="","",[1]DRUM!B888)</f>
        <v>STB250026</v>
      </c>
      <c r="F911" s="26">
        <f>IF([1]DRUM!C888="","",[1]DRUM!C888)</f>
        <v>2575</v>
      </c>
      <c r="G911" s="26">
        <f>IF([1]DRUM!D888="","",[1]DRUM!D888)</f>
        <v>2500</v>
      </c>
      <c r="H911" s="26">
        <f>IF([1]DRUM!E888="","",[1]DRUM!E888)</f>
        <v>1350</v>
      </c>
      <c r="I911" s="26">
        <f>IF([1]DRUM!F888="","",[1]DRUM!F888)</f>
        <v>1780</v>
      </c>
      <c r="J911" s="26">
        <f>IF([1]DRUM!G888="","",[1]DRUM!G888)</f>
        <v>1900</v>
      </c>
      <c r="K911" s="26">
        <f>IF([1]DRUM!H888="","",[1]DRUM!H888)</f>
        <v>2100</v>
      </c>
      <c r="L911" s="26" t="str">
        <f>IF([1]DRUM!I888="","",[1]DRUM!I888)</f>
        <v/>
      </c>
      <c r="M911" s="26">
        <f>IF([1]DRUM!J888="","",
IF(AND([1]DRUM!K888="Wooden Drum",[1]DRUM!J888&gt;Max_WD_Capacity),Max_WD_Capacity,
[1]DRUM!J888))</f>
        <v>10000</v>
      </c>
      <c r="N911" s="26" t="str">
        <f>IF([1]DRUM!K888="","",[1]DRUM!K888)</f>
        <v>Steel Drum</v>
      </c>
      <c r="O911" s="26">
        <f>IF([1]DRUM!L888="","",[1]DRUM!L888)</f>
        <v>644</v>
      </c>
      <c r="P911" s="26">
        <f>IF([1]DRUM!M888="","",[1]DRUM!M888)</f>
        <v>185</v>
      </c>
      <c r="Q911" s="26">
        <f>IF([1]DRUM!N888="","",[1]DRUM!N888)</f>
        <v>6.1896836558271211</v>
      </c>
      <c r="R911" s="26" t="str">
        <f t="shared" si="138"/>
        <v>Steel</v>
      </c>
      <c r="S911" s="26">
        <f ca="1">IF(N911="",0,
IF(Knee_Application="YES",Knee_Width,IF(Knee_Application="NO",0,
IF(OR(Cable_Type="OH",SearchData("Conductor",Cable_Desc)),0,
IF(N911="Steel Drum",Knee_Width,
IF(N911="Plywood Drum",0,
IF(Country="UAE",0,
IF(AND(OR(SearchData("LSHF",Cable_Desc),SearchData("LSZH",Cable_Desc),SearchData("LS0H",Cable_Desc),SearchData("LSOH",Cable_Desc)),D.nom&gt;40),Knee_Width,
IF(AND(Country="Egypt",D.nom&gt;60),Knee_Width,
IF(AND(Country&lt;&gt;"Egypt",D.nom&gt;35),Knee_Width,
0))))))))))</f>
        <v>125</v>
      </c>
      <c r="T911" s="118">
        <f t="shared" ca="1" si="133"/>
        <v>13</v>
      </c>
      <c r="U911" s="118">
        <f t="shared" ca="1" si="134"/>
        <v>3</v>
      </c>
      <c r="V911" s="117">
        <f t="shared" ca="1" si="135"/>
        <v>210.10092021265532</v>
      </c>
      <c r="W911" s="64">
        <f t="shared" ca="1" si="136"/>
        <v>0</v>
      </c>
      <c r="X911" s="64">
        <f t="shared" ca="1" si="139"/>
        <v>1</v>
      </c>
      <c r="Y911" s="64">
        <f t="shared" ca="1" si="137"/>
        <v>1</v>
      </c>
      <c r="AM911" s="156"/>
    </row>
    <row r="912" spans="1:39">
      <c r="A912" s="12">
        <f t="shared" ca="1" si="130"/>
        <v>0</v>
      </c>
      <c r="B912" s="12" t="str">
        <f>IF([1]DRUM!A889="","",[1]DRUM!A889)</f>
        <v>Steel</v>
      </c>
      <c r="C912" s="12">
        <f t="shared" ca="1" si="131"/>
        <v>0</v>
      </c>
      <c r="D912" s="155">
        <f t="shared" ca="1" si="132"/>
        <v>0</v>
      </c>
      <c r="E912" s="26" t="str">
        <f>IF([1]DRUM!B889="","",[1]DRUM!B889)</f>
        <v>STB250028</v>
      </c>
      <c r="F912" s="26">
        <f>IF([1]DRUM!C889="","",[1]DRUM!C889)</f>
        <v>2575</v>
      </c>
      <c r="G912" s="26">
        <f>IF([1]DRUM!D889="","",[1]DRUM!D889)</f>
        <v>2500</v>
      </c>
      <c r="H912" s="26">
        <f>IF([1]DRUM!E889="","",[1]DRUM!E889)</f>
        <v>1250</v>
      </c>
      <c r="I912" s="26">
        <f>IF([1]DRUM!F889="","",[1]DRUM!F889)</f>
        <v>1780</v>
      </c>
      <c r="J912" s="26">
        <f>IF([1]DRUM!G889="","",[1]DRUM!G889)</f>
        <v>1900</v>
      </c>
      <c r="K912" s="26">
        <f>IF([1]DRUM!H889="","",[1]DRUM!H889)</f>
        <v>2100</v>
      </c>
      <c r="L912" s="26" t="str">
        <f>IF([1]DRUM!I889="","",[1]DRUM!I889)</f>
        <v/>
      </c>
      <c r="M912" s="26">
        <f>IF([1]DRUM!J889="","",
IF(AND([1]DRUM!K889="Wooden Drum",[1]DRUM!J889&gt;Max_WD_Capacity),Max_WD_Capacity,
[1]DRUM!J889))</f>
        <v>10000</v>
      </c>
      <c r="N912" s="26" t="str">
        <f>IF([1]DRUM!K889="","",[1]DRUM!K889)</f>
        <v>Steel Drum</v>
      </c>
      <c r="O912" s="26">
        <f>IF([1]DRUM!L889="","",[1]DRUM!L889)</f>
        <v>657</v>
      </c>
      <c r="P912" s="26">
        <f>IF([1]DRUM!M889="","",[1]DRUM!M889)</f>
        <v>185</v>
      </c>
      <c r="Q912" s="26">
        <f>IF([1]DRUM!N889="","",[1]DRUM!N889)</f>
        <v>6.5531659258474591</v>
      </c>
      <c r="R912" s="26" t="str">
        <f t="shared" si="138"/>
        <v>Steel</v>
      </c>
      <c r="S912" s="26">
        <f ca="1">IF(N912="",0,
IF(Knee_Application="YES",Knee_Width,IF(Knee_Application="NO",0,
IF(OR(Cable_Type="OH",SearchData("Conductor",Cable_Desc)),0,
IF(N912="Steel Drum",Knee_Width,
IF(N912="Plywood Drum",0,
IF(Country="UAE",0,
IF(AND(OR(SearchData("LSHF",Cable_Desc),SearchData("LSZH",Cable_Desc),SearchData("LS0H",Cable_Desc),SearchData("LSOH",Cable_Desc)),D.nom&gt;40),Knee_Width,
IF(AND(Country="Egypt",D.nom&gt;60),Knee_Width,
IF(AND(Country&lt;&gt;"Egypt",D.nom&gt;35),Knee_Width,
0))))))))))</f>
        <v>125</v>
      </c>
      <c r="T912" s="118">
        <f t="shared" ca="1" si="133"/>
        <v>13</v>
      </c>
      <c r="U912" s="118">
        <f t="shared" ca="1" si="134"/>
        <v>4</v>
      </c>
      <c r="V912" s="117">
        <f t="shared" ca="1" si="135"/>
        <v>283.66319715205253</v>
      </c>
      <c r="W912" s="64">
        <f t="shared" ca="1" si="136"/>
        <v>0</v>
      </c>
      <c r="X912" s="64">
        <f t="shared" ca="1" si="139"/>
        <v>1</v>
      </c>
      <c r="Y912" s="64">
        <f t="shared" ca="1" si="137"/>
        <v>1</v>
      </c>
      <c r="AM912" s="156"/>
    </row>
    <row r="913" spans="1:39">
      <c r="A913" s="12">
        <f t="shared" ca="1" si="130"/>
        <v>0</v>
      </c>
      <c r="B913" s="12" t="str">
        <f>IF([1]DRUM!A890="","",[1]DRUM!A890)</f>
        <v>Steel</v>
      </c>
      <c r="C913" s="12">
        <f t="shared" ca="1" si="131"/>
        <v>0</v>
      </c>
      <c r="D913" s="155">
        <f t="shared" ca="1" si="132"/>
        <v>0</v>
      </c>
      <c r="E913" s="26" t="str">
        <f>IF([1]DRUM!B890="","",[1]DRUM!B890)</f>
        <v>STB250004</v>
      </c>
      <c r="F913" s="26">
        <f>IF([1]DRUM!C890="","",[1]DRUM!C890)</f>
        <v>2575</v>
      </c>
      <c r="G913" s="26">
        <f>IF([1]DRUM!D890="","",[1]DRUM!D890)</f>
        <v>2500</v>
      </c>
      <c r="H913" s="26">
        <f>IF([1]DRUM!E890="","",[1]DRUM!E890)</f>
        <v>1250</v>
      </c>
      <c r="I913" s="26">
        <f>IF([1]DRUM!F890="","",[1]DRUM!F890)</f>
        <v>1500</v>
      </c>
      <c r="J913" s="26">
        <f>IF([1]DRUM!G890="","",[1]DRUM!G890)</f>
        <v>1700</v>
      </c>
      <c r="K913" s="26">
        <f>IF([1]DRUM!H890="","",[1]DRUM!H890)</f>
        <v>1900</v>
      </c>
      <c r="L913" s="26" t="str">
        <f>IF([1]DRUM!I890="","",[1]DRUM!I890)</f>
        <v/>
      </c>
      <c r="M913" s="26">
        <f>IF([1]DRUM!J890="","",
IF(AND([1]DRUM!K890="Wooden Drum",[1]DRUM!J890&gt;Max_WD_Capacity),Max_WD_Capacity,
[1]DRUM!J890))</f>
        <v>12000</v>
      </c>
      <c r="N913" s="26" t="str">
        <f>IF([1]DRUM!K890="","",[1]DRUM!K890)</f>
        <v>Steel Drum</v>
      </c>
      <c r="O913" s="26">
        <f>IF([1]DRUM!L890="","",[1]DRUM!L890)</f>
        <v>730</v>
      </c>
      <c r="P913" s="26">
        <f>IF([1]DRUM!M890="","",[1]DRUM!M890)</f>
        <v>157</v>
      </c>
      <c r="Q913" s="26">
        <f>IF([1]DRUM!N890="","",[1]DRUM!N890)</f>
        <v>5.5223308363883081</v>
      </c>
      <c r="R913" s="26" t="str">
        <f t="shared" si="138"/>
        <v>Steel</v>
      </c>
      <c r="S913" s="26">
        <f ca="1">IF(N913="",0,
IF(Knee_Application="YES",Knee_Width,IF(Knee_Application="NO",0,
IF(OR(Cable_Type="OH",SearchData("Conductor",Cable_Desc)),0,
IF(N913="Steel Drum",Knee_Width,
IF(N913="Plywood Drum",0,
IF(Country="UAE",0,
IF(AND(OR(SearchData("LSHF",Cable_Desc),SearchData("LSZH",Cable_Desc),SearchData("LS0H",Cable_Desc),SearchData("LSOH",Cable_Desc)),D.nom&gt;40),Knee_Width,
IF(AND(Country="Egypt",D.nom&gt;60),Knee_Width,
IF(AND(Country&lt;&gt;"Egypt",D.nom&gt;35),Knee_Width,
0))))))))))</f>
        <v>125</v>
      </c>
      <c r="T913" s="118">
        <f t="shared" ca="1" si="133"/>
        <v>11</v>
      </c>
      <c r="U913" s="118">
        <f t="shared" ca="1" si="134"/>
        <v>4</v>
      </c>
      <c r="V913" s="117">
        <f t="shared" ca="1" si="135"/>
        <v>240.02270528250591</v>
      </c>
      <c r="W913" s="64">
        <f t="shared" ca="1" si="136"/>
        <v>0</v>
      </c>
      <c r="X913" s="64">
        <f t="shared" ca="1" si="139"/>
        <v>1</v>
      </c>
      <c r="Y913" s="64">
        <f t="shared" ca="1" si="137"/>
        <v>1</v>
      </c>
      <c r="AM913" s="156"/>
    </row>
    <row r="914" spans="1:39">
      <c r="A914" s="12">
        <f t="shared" ca="1" si="130"/>
        <v>1</v>
      </c>
      <c r="B914" s="12" t="str">
        <f>IF([1]DRUM!A891="","",[1]DRUM!A891)</f>
        <v>Steel</v>
      </c>
      <c r="C914" s="12">
        <f t="shared" ca="1" si="131"/>
        <v>0</v>
      </c>
      <c r="D914" s="155">
        <f t="shared" ca="1" si="132"/>
        <v>0</v>
      </c>
      <c r="E914" s="26" t="str">
        <f>IF([1]DRUM!B891="","",[1]DRUM!B891)</f>
        <v>STB250005</v>
      </c>
      <c r="F914" s="26">
        <f>IF([1]DRUM!C891="","",[1]DRUM!C891)</f>
        <v>2575</v>
      </c>
      <c r="G914" s="26">
        <f>IF([1]DRUM!D891="","",[1]DRUM!D891)</f>
        <v>2500</v>
      </c>
      <c r="H914" s="26">
        <f>IF([1]DRUM!E891="","",[1]DRUM!E891)</f>
        <v>1500</v>
      </c>
      <c r="I914" s="26">
        <f>IF([1]DRUM!F891="","",[1]DRUM!F891)</f>
        <v>1780</v>
      </c>
      <c r="J914" s="26">
        <f>IF([1]DRUM!G891="","",[1]DRUM!G891)</f>
        <v>1900</v>
      </c>
      <c r="K914" s="26">
        <f>IF([1]DRUM!H891="","",[1]DRUM!H891)</f>
        <v>2100</v>
      </c>
      <c r="L914" s="26" t="str">
        <f>IF([1]DRUM!I891="","",[1]DRUM!I891)</f>
        <v/>
      </c>
      <c r="M914" s="26">
        <f>IF([1]DRUM!J891="","",
IF(AND([1]DRUM!K891="Wooden Drum",[1]DRUM!J891&gt;Max_WD_Capacity),Max_WD_Capacity,
[1]DRUM!J891))</f>
        <v>12000</v>
      </c>
      <c r="N914" s="26" t="str">
        <f>IF([1]DRUM!K891="","",[1]DRUM!K891)</f>
        <v>Steel Drum</v>
      </c>
      <c r="O914" s="26">
        <f>IF([1]DRUM!L891="","",[1]DRUM!L891)</f>
        <v>788</v>
      </c>
      <c r="P914" s="26">
        <f>IF([1]DRUM!M891="","",[1]DRUM!M891)</f>
        <v>185</v>
      </c>
      <c r="Q914" s="26">
        <f>IF([1]DRUM!N891="","",[1]DRUM!N891)</f>
        <v>5.5920349233898312</v>
      </c>
      <c r="R914" s="26" t="str">
        <f t="shared" si="138"/>
        <v>Steel</v>
      </c>
      <c r="S914" s="26">
        <f ca="1">IF(N914="",0,
IF(Knee_Application="YES",Knee_Width,IF(Knee_Application="NO",0,
IF(OR(Cable_Type="OH",SearchData("Conductor",Cable_Desc)),0,
IF(N914="Steel Drum",Knee_Width,
IF(N914="Plywood Drum",0,
IF(Country="UAE",0,
IF(AND(OR(SearchData("LSHF",Cable_Desc),SearchData("LSZH",Cable_Desc),SearchData("LS0H",Cable_Desc),SearchData("LSOH",Cable_Desc)),D.nom&gt;40),Knee_Width,
IF(AND(Country="Egypt",D.nom&gt;60),Knee_Width,
IF(AND(Country&lt;&gt;"Egypt",D.nom&gt;35),Knee_Width,
0))))))))))</f>
        <v>125</v>
      </c>
      <c r="T914" s="118">
        <f t="shared" ca="1" si="133"/>
        <v>13</v>
      </c>
      <c r="U914" s="118">
        <f t="shared" ca="1" si="134"/>
        <v>3</v>
      </c>
      <c r="V914" s="117">
        <f t="shared" ca="1" si="135"/>
        <v>228.4792372361556</v>
      </c>
      <c r="W914" s="64">
        <f t="shared" ca="1" si="136"/>
        <v>1</v>
      </c>
      <c r="X914" s="64">
        <f t="shared" ca="1" si="139"/>
        <v>1</v>
      </c>
      <c r="Y914" s="64">
        <f t="shared" ca="1" si="137"/>
        <v>1</v>
      </c>
      <c r="AM914" s="156"/>
    </row>
    <row r="915" spans="1:39">
      <c r="A915" s="12">
        <f t="shared" ca="1" si="130"/>
        <v>0</v>
      </c>
      <c r="B915" s="12" t="str">
        <f>IF([1]DRUM!A892="","",[1]DRUM!A892)</f>
        <v>Steel</v>
      </c>
      <c r="C915" s="12">
        <f t="shared" ca="1" si="131"/>
        <v>0</v>
      </c>
      <c r="D915" s="155">
        <f t="shared" ca="1" si="132"/>
        <v>0</v>
      </c>
      <c r="E915" s="26" t="str">
        <f>IF([1]DRUM!B892="","",[1]DRUM!B892)</f>
        <v>STB250006</v>
      </c>
      <c r="F915" s="26">
        <f>IF([1]DRUM!C892="","",[1]DRUM!C892)</f>
        <v>2575</v>
      </c>
      <c r="G915" s="26">
        <f>IF([1]DRUM!D892="","",[1]DRUM!D892)</f>
        <v>2500</v>
      </c>
      <c r="H915" s="26">
        <f>IF([1]DRUM!E892="","",[1]DRUM!E892)</f>
        <v>1250</v>
      </c>
      <c r="I915" s="26">
        <f>IF([1]DRUM!F892="","",[1]DRUM!F892)</f>
        <v>1780</v>
      </c>
      <c r="J915" s="26">
        <f>IF([1]DRUM!G892="","",[1]DRUM!G892)</f>
        <v>1900</v>
      </c>
      <c r="K915" s="26">
        <f>IF([1]DRUM!H892="","",[1]DRUM!H892)</f>
        <v>2100</v>
      </c>
      <c r="L915" s="26" t="str">
        <f>IF([1]DRUM!I892="","",[1]DRUM!I892)</f>
        <v/>
      </c>
      <c r="M915" s="26">
        <f>IF([1]DRUM!J892="","",
IF(AND([1]DRUM!K892="Wooden Drum",[1]DRUM!J892&gt;Max_WD_Capacity),Max_WD_Capacity,
[1]DRUM!J892))</f>
        <v>15000</v>
      </c>
      <c r="N915" s="26" t="str">
        <f>IF([1]DRUM!K892="","",[1]DRUM!K892)</f>
        <v>Steel Drum</v>
      </c>
      <c r="O915" s="26">
        <f>IF([1]DRUM!L892="","",[1]DRUM!L892)</f>
        <v>927</v>
      </c>
      <c r="P915" s="26">
        <f>IF([1]DRUM!M892="","",[1]DRUM!M892)</f>
        <v>185</v>
      </c>
      <c r="Q915" s="26">
        <f>IF([1]DRUM!N892="","",[1]DRUM!N892)</f>
        <v>6.5531659258474591</v>
      </c>
      <c r="R915" s="26" t="str">
        <f t="shared" si="138"/>
        <v>Steel</v>
      </c>
      <c r="S915" s="26">
        <f ca="1">IF(N915="",0,
IF(Knee_Application="YES",Knee_Width,IF(Knee_Application="NO",0,
IF(OR(Cable_Type="OH",SearchData("Conductor",Cable_Desc)),0,
IF(N915="Steel Drum",Knee_Width,
IF(N915="Plywood Drum",0,
IF(Country="UAE",0,
IF(AND(OR(SearchData("LSHF",Cable_Desc),SearchData("LSZH",Cable_Desc),SearchData("LS0H",Cable_Desc),SearchData("LSOH",Cable_Desc)),D.nom&gt;40),Knee_Width,
IF(AND(Country="Egypt",D.nom&gt;60),Knee_Width,
IF(AND(Country&lt;&gt;"Egypt",D.nom&gt;35),Knee_Width,
0))))))))))</f>
        <v>125</v>
      </c>
      <c r="T915" s="118">
        <f t="shared" ca="1" si="133"/>
        <v>13</v>
      </c>
      <c r="U915" s="118">
        <f t="shared" ca="1" si="134"/>
        <v>4</v>
      </c>
      <c r="V915" s="117">
        <f t="shared" ca="1" si="135"/>
        <v>283.66319715205253</v>
      </c>
      <c r="W915" s="64">
        <f t="shared" ca="1" si="136"/>
        <v>0</v>
      </c>
      <c r="X915" s="64">
        <f t="shared" ca="1" si="139"/>
        <v>1</v>
      </c>
      <c r="Y915" s="64">
        <f t="shared" ca="1" si="137"/>
        <v>1</v>
      </c>
      <c r="AM915" s="156"/>
    </row>
    <row r="916" spans="1:39">
      <c r="A916" s="12">
        <f t="shared" ca="1" si="130"/>
        <v>0</v>
      </c>
      <c r="B916" s="12" t="str">
        <f>IF([1]DRUM!A893="","",[1]DRUM!A893)</f>
        <v>Steel</v>
      </c>
      <c r="C916" s="12">
        <f t="shared" ca="1" si="131"/>
        <v>0</v>
      </c>
      <c r="D916" s="155">
        <f t="shared" ca="1" si="132"/>
        <v>0</v>
      </c>
      <c r="E916" s="26" t="str">
        <f>IF([1]DRUM!B893="","",[1]DRUM!B893)</f>
        <v>STB250020</v>
      </c>
      <c r="F916" s="26">
        <f>IF([1]DRUM!C893="","",[1]DRUM!C893)</f>
        <v>2575</v>
      </c>
      <c r="G916" s="26">
        <f>IF([1]DRUM!D893="","",[1]DRUM!D893)</f>
        <v>2500</v>
      </c>
      <c r="H916" s="26">
        <f>IF([1]DRUM!E893="","",[1]DRUM!E893)</f>
        <v>1150</v>
      </c>
      <c r="I916" s="26">
        <f>IF([1]DRUM!F893="","",[1]DRUM!F893)</f>
        <v>1780</v>
      </c>
      <c r="J916" s="26">
        <f>IF([1]DRUM!G893="","",[1]DRUM!G893)</f>
        <v>1900</v>
      </c>
      <c r="K916" s="26">
        <f>IF([1]DRUM!H893="","",[1]DRUM!H893)</f>
        <v>2100</v>
      </c>
      <c r="L916" s="26" t="str">
        <f>IF([1]DRUM!I893="","",[1]DRUM!I893)</f>
        <v/>
      </c>
      <c r="M916" s="26">
        <f>IF([1]DRUM!J893="","",
IF(AND([1]DRUM!K893="Wooden Drum",[1]DRUM!J893&gt;Max_WD_Capacity),Max_WD_Capacity,
[1]DRUM!J893))</f>
        <v>15000</v>
      </c>
      <c r="N916" s="26" t="str">
        <f>IF([1]DRUM!K893="","",[1]DRUM!K893)</f>
        <v>Steel Drum</v>
      </c>
      <c r="O916" s="26">
        <f>IF([1]DRUM!L893="","",[1]DRUM!L893)</f>
        <v>811</v>
      </c>
      <c r="P916" s="26">
        <f>IF([1]DRUM!M893="","",[1]DRUM!M893)</f>
        <v>185</v>
      </c>
      <c r="Q916" s="26">
        <f>IF([1]DRUM!N893="","",[1]DRUM!N893)</f>
        <v>6.8886880212508483</v>
      </c>
      <c r="R916" s="26" t="str">
        <f t="shared" si="138"/>
        <v>Steel</v>
      </c>
      <c r="S916" s="26">
        <f ca="1">IF(N916="",0,
IF(Knee_Application="YES",Knee_Width,IF(Knee_Application="NO",0,
IF(OR(Cable_Type="OH",SearchData("Conductor",Cable_Desc)),0,
IF(N916="Steel Drum",Knee_Width,
IF(N916="Plywood Drum",0,
IF(Country="UAE",0,
IF(AND(OR(SearchData("LSHF",Cable_Desc),SearchData("LSZH",Cable_Desc),SearchData("LS0H",Cable_Desc),SearchData("LSOH",Cable_Desc)),D.nom&gt;40),Knee_Width,
IF(AND(Country="Egypt",D.nom&gt;60),Knee_Width,
IF(AND(Country&lt;&gt;"Egypt",D.nom&gt;35),Knee_Width,
0))))))))))</f>
        <v>125</v>
      </c>
      <c r="T916" s="118">
        <f t="shared" ca="1" si="133"/>
        <v>13</v>
      </c>
      <c r="U916" s="118">
        <f t="shared" ca="1" si="134"/>
        <v>4</v>
      </c>
      <c r="V916" s="117">
        <f t="shared" ca="1" si="135"/>
        <v>267.32691535338557</v>
      </c>
      <c r="W916" s="64">
        <f t="shared" ca="1" si="136"/>
        <v>0</v>
      </c>
      <c r="X916" s="64">
        <f t="shared" ca="1" si="139"/>
        <v>1</v>
      </c>
      <c r="Y916" s="64">
        <f t="shared" ca="1" si="137"/>
        <v>1</v>
      </c>
      <c r="AM916" s="156"/>
    </row>
    <row r="917" spans="1:39">
      <c r="A917" s="12">
        <f t="shared" ca="1" si="130"/>
        <v>0</v>
      </c>
      <c r="B917" s="12" t="str">
        <f>IF([1]DRUM!A894="","",[1]DRUM!A894)</f>
        <v>Steel</v>
      </c>
      <c r="C917" s="12">
        <f t="shared" ca="1" si="131"/>
        <v>0</v>
      </c>
      <c r="D917" s="155">
        <f t="shared" ca="1" si="132"/>
        <v>0</v>
      </c>
      <c r="E917" s="26" t="str">
        <f>IF([1]DRUM!B894="","",[1]DRUM!B894)</f>
        <v>STB260014</v>
      </c>
      <c r="F917" s="26">
        <f>IF([1]DRUM!C894="","",[1]DRUM!C894)</f>
        <v>2680</v>
      </c>
      <c r="G917" s="26">
        <f>IF([1]DRUM!D894="","",[1]DRUM!D894)</f>
        <v>2600</v>
      </c>
      <c r="H917" s="26">
        <f>IF([1]DRUM!E894="","",[1]DRUM!E894)</f>
        <v>2100</v>
      </c>
      <c r="I917" s="26">
        <f>IF([1]DRUM!F894="","",[1]DRUM!F894)</f>
        <v>1800</v>
      </c>
      <c r="J917" s="26">
        <f>IF([1]DRUM!G894="","",[1]DRUM!G894)</f>
        <v>1900</v>
      </c>
      <c r="K917" s="26">
        <f>IF([1]DRUM!H894="","",[1]DRUM!H894)</f>
        <v>2100</v>
      </c>
      <c r="L917" s="26" t="str">
        <f>IF([1]DRUM!I894="","",[1]DRUM!I894)</f>
        <v/>
      </c>
      <c r="M917" s="26">
        <f>IF([1]DRUM!J894="","",
IF(AND([1]DRUM!K894="Wooden Drum",[1]DRUM!J894&gt;Max_WD_Capacity),Max_WD_Capacity,
[1]DRUM!J894))</f>
        <v>3000</v>
      </c>
      <c r="N917" s="26" t="str">
        <f>IF([1]DRUM!K894="","",[1]DRUM!K894)</f>
        <v>Steel Drum</v>
      </c>
      <c r="O917" s="26">
        <f>IF([1]DRUM!L894="","",[1]DRUM!L894)</f>
        <v>638</v>
      </c>
      <c r="P917" s="26">
        <f>IF([1]DRUM!M894="","",[1]DRUM!M894)</f>
        <v>194</v>
      </c>
      <c r="Q917" s="26">
        <f>IF([1]DRUM!N894="","",[1]DRUM!N894)</f>
        <v>3.3222342311712065</v>
      </c>
      <c r="R917" s="26" t="str">
        <f t="shared" si="138"/>
        <v>Steel</v>
      </c>
      <c r="S917" s="26">
        <f ca="1">IF(N917="",0,
IF(Knee_Application="YES",Knee_Width,IF(Knee_Application="NO",0,
IF(OR(Cable_Type="OH",SearchData("Conductor",Cable_Desc)),0,
IF(N917="Steel Drum",Knee_Width,
IF(N917="Plywood Drum",0,
IF(Country="UAE",0,
IF(AND(OR(SearchData("LSHF",Cable_Desc),SearchData("LSZH",Cable_Desc),SearchData("LS0H",Cable_Desc),SearchData("LSOH",Cable_Desc)),D.nom&gt;40),Knee_Width,
IF(AND(Country="Egypt",D.nom&gt;60),Knee_Width,
IF(AND(Country&lt;&gt;"Egypt",D.nom&gt;35),Knee_Width,
0))))))))))</f>
        <v>125</v>
      </c>
      <c r="T917" s="118">
        <f t="shared" ca="1" si="133"/>
        <v>13</v>
      </c>
      <c r="U917" s="118">
        <f t="shared" ca="1" si="134"/>
        <v>1</v>
      </c>
      <c r="V917" s="117">
        <f t="shared" ca="1" si="135"/>
        <v>90.7317091097961</v>
      </c>
      <c r="W917" s="64">
        <f t="shared" ca="1" si="136"/>
        <v>1</v>
      </c>
      <c r="X917" s="64">
        <f t="shared" ca="1" si="139"/>
        <v>1</v>
      </c>
      <c r="Y917" s="64">
        <f t="shared" ca="1" si="137"/>
        <v>0</v>
      </c>
      <c r="AM917" s="156"/>
    </row>
    <row r="918" spans="1:39">
      <c r="A918" s="12">
        <f t="shared" ca="1" si="130"/>
        <v>0</v>
      </c>
      <c r="B918" s="12" t="str">
        <f>IF([1]DRUM!A895="","",[1]DRUM!A895)</f>
        <v>Steel</v>
      </c>
      <c r="C918" s="12">
        <f t="shared" ca="1" si="131"/>
        <v>0</v>
      </c>
      <c r="D918" s="155">
        <f t="shared" ca="1" si="132"/>
        <v>0</v>
      </c>
      <c r="E918" s="26" t="str">
        <f>IF([1]DRUM!B895="","",[1]DRUM!B895)</f>
        <v>STB260026</v>
      </c>
      <c r="F918" s="26">
        <f>IF([1]DRUM!C895="","",[1]DRUM!C895)</f>
        <v>2680</v>
      </c>
      <c r="G918" s="26">
        <f>IF([1]DRUM!D895="","",[1]DRUM!D895)</f>
        <v>2600</v>
      </c>
      <c r="H918" s="26">
        <f>IF([1]DRUM!E895="","",[1]DRUM!E895)</f>
        <v>1800</v>
      </c>
      <c r="I918" s="26">
        <f>IF([1]DRUM!F895="","",[1]DRUM!F895)</f>
        <v>1500</v>
      </c>
      <c r="J918" s="26">
        <f>IF([1]DRUM!G895="","",[1]DRUM!G895)</f>
        <v>1700</v>
      </c>
      <c r="K918" s="26">
        <f>IF([1]DRUM!H895="","",[1]DRUM!H895)</f>
        <v>1700</v>
      </c>
      <c r="L918" s="26" t="str">
        <f>IF([1]DRUM!I895="","",[1]DRUM!I895)</f>
        <v/>
      </c>
      <c r="M918" s="26">
        <f>IF([1]DRUM!J895="","",
IF(AND([1]DRUM!K895="Wooden Drum",[1]DRUM!J895&gt;Max_WD_Capacity),Max_WD_Capacity,
[1]DRUM!J895))</f>
        <v>5000</v>
      </c>
      <c r="N918" s="26" t="str">
        <f>IF([1]DRUM!K895="","",[1]DRUM!K895)</f>
        <v>Steel Drum</v>
      </c>
      <c r="O918" s="26">
        <f>IF([1]DRUM!L895="","",[1]DRUM!L895)</f>
        <v>521</v>
      </c>
      <c r="P918" s="26">
        <f>IF([1]DRUM!M895="","",[1]DRUM!M895)</f>
        <v>163</v>
      </c>
      <c r="Q918" s="26">
        <f>IF([1]DRUM!N895="","",[1]DRUM!N895)</f>
        <v>4.1469023027385266</v>
      </c>
      <c r="R918" s="26" t="str">
        <f t="shared" si="138"/>
        <v>Steel</v>
      </c>
      <c r="S918" s="26">
        <f ca="1">IF(N918="",0,
IF(Knee_Application="YES",Knee_Width,IF(Knee_Application="NO",0,
IF(OR(Cable_Type="OH",SearchData("Conductor",Cable_Desc)),0,
IF(N918="Steel Drum",Knee_Width,
IF(N918="Plywood Drum",0,
IF(Country="UAE",0,
IF(AND(OR(SearchData("LSHF",Cable_Desc),SearchData("LSZH",Cable_Desc),SearchData("LS0H",Cable_Desc),SearchData("LSOH",Cable_Desc)),D.nom&gt;40),Knee_Width,
IF(AND(Country="Egypt",D.nom&gt;60),Knee_Width,
IF(AND(Country&lt;&gt;"Egypt",D.nom&gt;35),Knee_Width,
0))))))))))</f>
        <v>125</v>
      </c>
      <c r="T918" s="118">
        <f t="shared" ca="1" si="133"/>
        <v>11</v>
      </c>
      <c r="U918" s="118">
        <f t="shared" ca="1" si="134"/>
        <v>2</v>
      </c>
      <c r="V918" s="117">
        <f t="shared" ca="1" si="135"/>
        <v>141.21584641592264</v>
      </c>
      <c r="W918" s="64">
        <f t="shared" ca="1" si="136"/>
        <v>1</v>
      </c>
      <c r="X918" s="64">
        <f t="shared" ca="1" si="139"/>
        <v>1</v>
      </c>
      <c r="Y918" s="64">
        <f t="shared" ca="1" si="137"/>
        <v>0</v>
      </c>
      <c r="AM918" s="156"/>
    </row>
    <row r="919" spans="1:39">
      <c r="A919" s="12">
        <f t="shared" ca="1" si="130"/>
        <v>0</v>
      </c>
      <c r="B919" s="12" t="str">
        <f>IF([1]DRUM!A896="","",[1]DRUM!A896)</f>
        <v>Steel</v>
      </c>
      <c r="C919" s="12">
        <f t="shared" ca="1" si="131"/>
        <v>0</v>
      </c>
      <c r="D919" s="155">
        <f t="shared" ca="1" si="132"/>
        <v>0</v>
      </c>
      <c r="E919" s="26" t="str">
        <f>IF([1]DRUM!B896="","",[1]DRUM!B896)</f>
        <v>STB260024</v>
      </c>
      <c r="F919" s="26">
        <f>IF([1]DRUM!C896="","",[1]DRUM!C896)</f>
        <v>2680</v>
      </c>
      <c r="G919" s="26">
        <f>IF([1]DRUM!D896="","",[1]DRUM!D896)</f>
        <v>2600</v>
      </c>
      <c r="H919" s="26">
        <f>IF([1]DRUM!E896="","",[1]DRUM!E896)</f>
        <v>1400</v>
      </c>
      <c r="I919" s="26">
        <f>IF([1]DRUM!F896="","",[1]DRUM!F896)</f>
        <v>1500</v>
      </c>
      <c r="J919" s="26">
        <f>IF([1]DRUM!G896="","",[1]DRUM!G896)</f>
        <v>1700</v>
      </c>
      <c r="K919" s="26">
        <f>IF([1]DRUM!H896="","",[1]DRUM!H896)</f>
        <v>1700</v>
      </c>
      <c r="L919" s="26" t="str">
        <f>IF([1]DRUM!I896="","",[1]DRUM!I896)</f>
        <v/>
      </c>
      <c r="M919" s="26">
        <f>IF([1]DRUM!J896="","",
IF(AND([1]DRUM!K896="Wooden Drum",[1]DRUM!J896&gt;Max_WD_Capacity),Max_WD_Capacity,
[1]DRUM!J896))</f>
        <v>5000</v>
      </c>
      <c r="N919" s="26" t="str">
        <f>IF([1]DRUM!K896="","",[1]DRUM!K896)</f>
        <v>Steel Drum</v>
      </c>
      <c r="O919" s="26">
        <f>IF([1]DRUM!L896="","",[1]DRUM!L896)</f>
        <v>490</v>
      </c>
      <c r="P919" s="26">
        <f>IF([1]DRUM!M896="","",[1]DRUM!M896)</f>
        <v>163</v>
      </c>
      <c r="Q919" s="26">
        <f>IF([1]DRUM!N896="","",[1]DRUM!N896)</f>
        <v>5.6548667764616276</v>
      </c>
      <c r="R919" s="26" t="str">
        <f t="shared" si="138"/>
        <v>Steel</v>
      </c>
      <c r="S919" s="26">
        <f ca="1">IF(N919="",0,
IF(Knee_Application="YES",Knee_Width,IF(Knee_Application="NO",0,
IF(OR(Cable_Type="OH",SearchData("Conductor",Cable_Desc)),0,
IF(N919="Steel Drum",Knee_Width,
IF(N919="Plywood Drum",0,
IF(Country="UAE",0,
IF(AND(OR(SearchData("LSHF",Cable_Desc),SearchData("LSZH",Cable_Desc),SearchData("LS0H",Cable_Desc),SearchData("LSOH",Cable_Desc)),D.nom&gt;40),Knee_Width,
IF(AND(Country="Egypt",D.nom&gt;60),Knee_Width,
IF(AND(Country&lt;&gt;"Egypt",D.nom&gt;35),Knee_Width,
0))))))))))</f>
        <v>125</v>
      </c>
      <c r="T919" s="118">
        <f t="shared" ca="1" si="133"/>
        <v>11</v>
      </c>
      <c r="U919" s="118">
        <f t="shared" ca="1" si="134"/>
        <v>3</v>
      </c>
      <c r="V919" s="117">
        <f t="shared" ca="1" si="135"/>
        <v>182.96132959682379</v>
      </c>
      <c r="W919" s="64">
        <f t="shared" ca="1" si="136"/>
        <v>0</v>
      </c>
      <c r="X919" s="64">
        <f t="shared" ca="1" si="139"/>
        <v>1</v>
      </c>
      <c r="Y919" s="64">
        <f t="shared" ca="1" si="137"/>
        <v>0</v>
      </c>
      <c r="AM919" s="156"/>
    </row>
    <row r="920" spans="1:39">
      <c r="A920" s="12">
        <f t="shared" ca="1" si="130"/>
        <v>1</v>
      </c>
      <c r="B920" s="12" t="str">
        <f>IF([1]DRUM!A897="","",[1]DRUM!A897)</f>
        <v>Steel</v>
      </c>
      <c r="C920" s="12">
        <f t="shared" ca="1" si="131"/>
        <v>0</v>
      </c>
      <c r="D920" s="155">
        <f t="shared" ca="1" si="132"/>
        <v>0</v>
      </c>
      <c r="E920" s="26" t="str">
        <f>IF([1]DRUM!B897="","",[1]DRUM!B897)</f>
        <v>STB260027</v>
      </c>
      <c r="F920" s="26">
        <f>IF([1]DRUM!C897="","",[1]DRUM!C897)</f>
        <v>2680</v>
      </c>
      <c r="G920" s="26">
        <f>IF([1]DRUM!D897="","",[1]DRUM!D897)</f>
        <v>2600</v>
      </c>
      <c r="H920" s="26">
        <f>IF([1]DRUM!E897="","",[1]DRUM!E897)</f>
        <v>1500</v>
      </c>
      <c r="I920" s="26">
        <f>IF([1]DRUM!F897="","",[1]DRUM!F897)</f>
        <v>1780</v>
      </c>
      <c r="J920" s="26">
        <f>IF([1]DRUM!G897="","",[1]DRUM!G897)</f>
        <v>1900</v>
      </c>
      <c r="K920" s="26">
        <f>IF([1]DRUM!H897="","",[1]DRUM!H897)</f>
        <v>2100</v>
      </c>
      <c r="L920" s="26" t="str">
        <f>IF([1]DRUM!I897="","",[1]DRUM!I897)</f>
        <v/>
      </c>
      <c r="M920" s="26">
        <f>IF([1]DRUM!J897="","",
IF(AND([1]DRUM!K897="Wooden Drum",[1]DRUM!J897&gt;Max_WD_Capacity),Max_WD_Capacity,
[1]DRUM!J897))</f>
        <v>5000</v>
      </c>
      <c r="N920" s="26" t="str">
        <f>IF([1]DRUM!K897="","",[1]DRUM!K897)</f>
        <v>Steel Drum</v>
      </c>
      <c r="O920" s="26">
        <f>IF([1]DRUM!L897="","",[1]DRUM!L897)</f>
        <v>581</v>
      </c>
      <c r="P920" s="26">
        <f>IF([1]DRUM!M897="","",[1]DRUM!M897)</f>
        <v>192</v>
      </c>
      <c r="Q920" s="26">
        <f>IF([1]DRUM!N897="","",[1]DRUM!N897)</f>
        <v>6.3050193761220354</v>
      </c>
      <c r="R920" s="26" t="str">
        <f t="shared" si="138"/>
        <v>Steel</v>
      </c>
      <c r="S920" s="26">
        <f ca="1">IF(N920="",0,
IF(Knee_Application="YES",Knee_Width,IF(Knee_Application="NO",0,
IF(OR(Cable_Type="OH",SearchData("Conductor",Cable_Desc)),0,
IF(N920="Steel Drum",Knee_Width,
IF(N920="Plywood Drum",0,
IF(Country="UAE",0,
IF(AND(OR(SearchData("LSHF",Cable_Desc),SearchData("LSZH",Cable_Desc),SearchData("LS0H",Cable_Desc),SearchData("LSOH",Cable_Desc)),D.nom&gt;40),Knee_Width,
IF(AND(Country="Egypt",D.nom&gt;60),Knee_Width,
IF(AND(Country&lt;&gt;"Egypt",D.nom&gt;35),Knee_Width,
0))))))))))</f>
        <v>125</v>
      </c>
      <c r="T920" s="118">
        <f t="shared" ca="1" si="133"/>
        <v>13</v>
      </c>
      <c r="U920" s="118">
        <f t="shared" ca="1" si="134"/>
        <v>3</v>
      </c>
      <c r="V920" s="117">
        <f t="shared" ca="1" si="135"/>
        <v>228.4792372361556</v>
      </c>
      <c r="W920" s="64">
        <f t="shared" ca="1" si="136"/>
        <v>1</v>
      </c>
      <c r="X920" s="64">
        <f t="shared" ca="1" si="139"/>
        <v>1</v>
      </c>
      <c r="Y920" s="64">
        <f t="shared" ca="1" si="137"/>
        <v>1</v>
      </c>
      <c r="AM920" s="156"/>
    </row>
    <row r="921" spans="1:39">
      <c r="A921" s="12">
        <f t="shared" ref="A921:A984" ca="1" si="140">IF(OR(E921="",G921="",K921="",G921&lt;Min_Flange_Diam,G921&gt;Max_Flange_Diam,K921&lt;Min_Outer_Width,K921&gt;Max_Outer_Width),0,IFERROR(W921*X921*Y921,0))</f>
        <v>1</v>
      </c>
      <c r="B921" s="12" t="str">
        <f>IF([1]DRUM!A898="","",[1]DRUM!A898)</f>
        <v>Steel</v>
      </c>
      <c r="C921" s="12">
        <f t="shared" ref="C921:C984" ca="1" si="141">IF(B921="","",IF(OR(B921=Main_DT,B921=Ext_DT),1,0))</f>
        <v>0</v>
      </c>
      <c r="D921" s="155">
        <f t="shared" ref="D921:D984" ca="1" si="142">IF(O921="",0,IFERROR(A921*C921,0))</f>
        <v>0</v>
      </c>
      <c r="E921" s="26" t="str">
        <f>IF([1]DRUM!B898="","",[1]DRUM!B898)</f>
        <v>STB260031</v>
      </c>
      <c r="F921" s="26">
        <f>IF([1]DRUM!C898="","",[1]DRUM!C898)</f>
        <v>2680</v>
      </c>
      <c r="G921" s="26">
        <f>IF([1]DRUM!D898="","",[1]DRUM!D898)</f>
        <v>2600</v>
      </c>
      <c r="H921" s="26">
        <f>IF([1]DRUM!E898="","",[1]DRUM!E898)</f>
        <v>1500</v>
      </c>
      <c r="I921" s="26">
        <f>IF([1]DRUM!F898="","",[1]DRUM!F898)</f>
        <v>1800</v>
      </c>
      <c r="J921" s="26">
        <f>IF([1]DRUM!G898="","",[1]DRUM!G898)</f>
        <v>1900</v>
      </c>
      <c r="K921" s="26">
        <f>IF([1]DRUM!H898="","",[1]DRUM!H898)</f>
        <v>2100</v>
      </c>
      <c r="L921" s="26" t="str">
        <f>IF([1]DRUM!I898="","",[1]DRUM!I898)</f>
        <v/>
      </c>
      <c r="M921" s="26">
        <f>IF([1]DRUM!J898="","",
IF(AND([1]DRUM!K898="Wooden Drum",[1]DRUM!J898&gt;Max_WD_Capacity),Max_WD_Capacity,
[1]DRUM!J898))</f>
        <v>5000</v>
      </c>
      <c r="N921" s="26" t="str">
        <f>IF([1]DRUM!K898="","",[1]DRUM!K898)</f>
        <v>Steel Drum</v>
      </c>
      <c r="O921" s="26">
        <f>IF([1]DRUM!L898="","",[1]DRUM!L898)</f>
        <v>589</v>
      </c>
      <c r="P921" s="26">
        <f>IF([1]DRUM!M898="","",[1]DRUM!M898)</f>
        <v>194</v>
      </c>
      <c r="Q921" s="26">
        <f>IF([1]DRUM!N898="","",[1]DRUM!N898)</f>
        <v>6.3758622904604856</v>
      </c>
      <c r="R921" s="26" t="str">
        <f t="shared" si="138"/>
        <v>Steel</v>
      </c>
      <c r="S921" s="26">
        <f ca="1">IF(N921="",0,
IF(Knee_Application="YES",Knee_Width,IF(Knee_Application="NO",0,
IF(OR(Cable_Type="OH",SearchData("Conductor",Cable_Desc)),0,
IF(N921="Steel Drum",Knee_Width,
IF(N921="Plywood Drum",0,
IF(Country="UAE",0,
IF(AND(OR(SearchData("LSHF",Cable_Desc),SearchData("LSZH",Cable_Desc),SearchData("LS0H",Cable_Desc),SearchData("LSOH",Cable_Desc)),D.nom&gt;40),Knee_Width,
IF(AND(Country="Egypt",D.nom&gt;60),Knee_Width,
IF(AND(Country&lt;&gt;"Egypt",D.nom&gt;35),Knee_Width,
0))))))))))</f>
        <v>125</v>
      </c>
      <c r="T921" s="118">
        <f t="shared" ref="T921:T984" ca="1" si="143">IFERROR(TRUNC((I921-S921)/$L$4),0)</f>
        <v>13</v>
      </c>
      <c r="U921" s="118">
        <f t="shared" ref="U921:U984" ca="1" si="144">IFERROR(TRUNC((((G921-H921)/2)-I$11)/L$4),0)</f>
        <v>3</v>
      </c>
      <c r="V921" s="117">
        <f t="shared" ref="V921:V984" ca="1" si="145">IFERROR(T921*PI()*(H921*U921+L$4*U921^2)/1000,0)</f>
        <v>228.4792372361556</v>
      </c>
      <c r="W921" s="64">
        <f t="shared" ref="W921:W984" ca="1" si="146">IFERROR(IF(H921&gt;=J$11,1,0),0)</f>
        <v>1</v>
      </c>
      <c r="X921" s="64">
        <f t="shared" ca="1" si="139"/>
        <v>1</v>
      </c>
      <c r="Y921" s="64">
        <f t="shared" ref="Y921:Y984" ca="1" si="147">IFERROR(IF(V921&gt;=L$6*0.99,1,0),0)</f>
        <v>1</v>
      </c>
      <c r="AM921" s="156"/>
    </row>
    <row r="922" spans="1:39">
      <c r="A922" s="12">
        <f t="shared" ca="1" si="140"/>
        <v>0</v>
      </c>
      <c r="B922" s="12" t="str">
        <f>IF([1]DRUM!A899="","",[1]DRUM!A899)</f>
        <v>Steel</v>
      </c>
      <c r="C922" s="12">
        <f t="shared" ca="1" si="141"/>
        <v>0</v>
      </c>
      <c r="D922" s="155">
        <f t="shared" ca="1" si="142"/>
        <v>0</v>
      </c>
      <c r="E922" s="26" t="str">
        <f>IF([1]DRUM!B899="","",[1]DRUM!B899)</f>
        <v>STB260032</v>
      </c>
      <c r="F922" s="26">
        <f>IF([1]DRUM!C899="","",[1]DRUM!C899)</f>
        <v>2680</v>
      </c>
      <c r="G922" s="26">
        <f>IF([1]DRUM!D899="","",[1]DRUM!D899)</f>
        <v>2600</v>
      </c>
      <c r="H922" s="26">
        <f>IF([1]DRUM!E899="","",[1]DRUM!E899)</f>
        <v>1400</v>
      </c>
      <c r="I922" s="26">
        <f>IF([1]DRUM!F899="","",[1]DRUM!F899)</f>
        <v>1780</v>
      </c>
      <c r="J922" s="26">
        <f>IF([1]DRUM!G899="","",[1]DRUM!G899)</f>
        <v>1900</v>
      </c>
      <c r="K922" s="26">
        <f>IF([1]DRUM!H899="","",[1]DRUM!H899)</f>
        <v>2100</v>
      </c>
      <c r="L922" s="26" t="str">
        <f>IF([1]DRUM!I899="","",[1]DRUM!I899)</f>
        <v/>
      </c>
      <c r="M922" s="26">
        <f>IF([1]DRUM!J899="","",
IF(AND([1]DRUM!K899="Wooden Drum",[1]DRUM!J899&gt;Max_WD_Capacity),Max_WD_Capacity,
[1]DRUM!J899))</f>
        <v>5000</v>
      </c>
      <c r="N922" s="26" t="str">
        <f>IF([1]DRUM!K899="","",[1]DRUM!K899)</f>
        <v>Steel Drum</v>
      </c>
      <c r="O922" s="26">
        <f>IF([1]DRUM!L899="","",[1]DRUM!L899)</f>
        <v>587</v>
      </c>
      <c r="P922" s="26">
        <f>IF([1]DRUM!M899="","",[1]DRUM!M899)</f>
        <v>192</v>
      </c>
      <c r="Q922" s="26">
        <f>IF([1]DRUM!N899="","",[1]DRUM!N899)</f>
        <v>6.7104419080677973</v>
      </c>
      <c r="R922" s="26" t="str">
        <f t="shared" ref="R922:R985" si="148">B922</f>
        <v>Steel</v>
      </c>
      <c r="S922" s="26">
        <f ca="1">IF(N922="",0,
IF(Knee_Application="YES",Knee_Width,IF(Knee_Application="NO",0,
IF(OR(Cable_Type="OH",SearchData("Conductor",Cable_Desc)),0,
IF(N922="Steel Drum",Knee_Width,
IF(N922="Plywood Drum",0,
IF(Country="UAE",0,
IF(AND(OR(SearchData("LSHF",Cable_Desc),SearchData("LSZH",Cable_Desc),SearchData("LS0H",Cable_Desc),SearchData("LSOH",Cable_Desc)),D.nom&gt;40),Knee_Width,
IF(AND(Country="Egypt",D.nom&gt;60),Knee_Width,
IF(AND(Country&lt;&gt;"Egypt",D.nom&gt;35),Knee_Width,
0))))))))))</f>
        <v>125</v>
      </c>
      <c r="T922" s="118">
        <f t="shared" ca="1" si="143"/>
        <v>13</v>
      </c>
      <c r="U922" s="118">
        <f t="shared" ca="1" si="144"/>
        <v>3</v>
      </c>
      <c r="V922" s="117">
        <f t="shared" ca="1" si="145"/>
        <v>216.22702588715541</v>
      </c>
      <c r="W922" s="64">
        <f t="shared" ca="1" si="146"/>
        <v>0</v>
      </c>
      <c r="X922" s="64">
        <f t="shared" ref="X922:X985" ca="1" si="149">IFERROR(IF(M922*(IF(N922="Steel Drum",1.1,IF(N922="Plywood Drum",1,IF(M922&lt;=1000,1.1,IF(M922&lt;=6000,1.04,1)))))&gt;=L$5,1,0),0)</f>
        <v>1</v>
      </c>
      <c r="Y922" s="64">
        <f t="shared" ca="1" si="147"/>
        <v>1</v>
      </c>
      <c r="AM922" s="156"/>
    </row>
    <row r="923" spans="1:39">
      <c r="A923" s="12">
        <f t="shared" ca="1" si="140"/>
        <v>0</v>
      </c>
      <c r="B923" s="12" t="str">
        <f>IF([1]DRUM!A900="","",[1]DRUM!A900)</f>
        <v>Steel</v>
      </c>
      <c r="C923" s="12">
        <f t="shared" ca="1" si="141"/>
        <v>0</v>
      </c>
      <c r="D923" s="155">
        <f t="shared" ca="1" si="142"/>
        <v>0</v>
      </c>
      <c r="E923" s="26" t="str">
        <f>IF([1]DRUM!B900="","",[1]DRUM!B900)</f>
        <v>STB260041</v>
      </c>
      <c r="F923" s="26">
        <f>IF([1]DRUM!C900="","",[1]DRUM!C900)</f>
        <v>2680</v>
      </c>
      <c r="G923" s="26">
        <f>IF([1]DRUM!D900="","",[1]DRUM!D900)</f>
        <v>2600</v>
      </c>
      <c r="H923" s="26">
        <f>IF([1]DRUM!E900="","",[1]DRUM!E900)</f>
        <v>1350</v>
      </c>
      <c r="I923" s="26">
        <f>IF([1]DRUM!F900="","",[1]DRUM!F900)</f>
        <v>1780</v>
      </c>
      <c r="J923" s="26">
        <f>IF([1]DRUM!G900="","",[1]DRUM!G900)</f>
        <v>1900</v>
      </c>
      <c r="K923" s="26">
        <f>IF([1]DRUM!H900="","",[1]DRUM!H900)</f>
        <v>2100</v>
      </c>
      <c r="L923" s="26" t="str">
        <f>IF([1]DRUM!I900="","",[1]DRUM!I900)</f>
        <v/>
      </c>
      <c r="M923" s="26">
        <f>IF([1]DRUM!J900="","",
IF(AND([1]DRUM!K900="Wooden Drum",[1]DRUM!J900&gt;Max_WD_Capacity),Max_WD_Capacity,
[1]DRUM!J900))</f>
        <v>5000</v>
      </c>
      <c r="N923" s="26" t="str">
        <f>IF([1]DRUM!K900="","",[1]DRUM!K900)</f>
        <v>Steel Drum</v>
      </c>
      <c r="O923" s="26">
        <f>IF([1]DRUM!L900="","",[1]DRUM!L900)</f>
        <v>586</v>
      </c>
      <c r="P923" s="26">
        <f>IF([1]DRUM!M900="","",[1]DRUM!M900)</f>
        <v>192</v>
      </c>
      <c r="Q923" s="26">
        <f>IF([1]DRUM!N900="","",[1]DRUM!N900)</f>
        <v>6.9026681085593236</v>
      </c>
      <c r="R923" s="26" t="str">
        <f t="shared" si="148"/>
        <v>Steel</v>
      </c>
      <c r="S923" s="26">
        <f ca="1">IF(N923="",0,
IF(Knee_Application="YES",Knee_Width,IF(Knee_Application="NO",0,
IF(OR(Cable_Type="OH",SearchData("Conductor",Cable_Desc)),0,
IF(N923="Steel Drum",Knee_Width,
IF(N923="Plywood Drum",0,
IF(Country="UAE",0,
IF(AND(OR(SearchData("LSHF",Cable_Desc),SearchData("LSZH",Cable_Desc),SearchData("LS0H",Cable_Desc),SearchData("LSOH",Cable_Desc)),D.nom&gt;40),Knee_Width,
IF(AND(Country="Egypt",D.nom&gt;60),Knee_Width,
IF(AND(Country&lt;&gt;"Egypt",D.nom&gt;35),Knee_Width,
0))))))))))</f>
        <v>125</v>
      </c>
      <c r="T923" s="118">
        <f t="shared" ca="1" si="143"/>
        <v>13</v>
      </c>
      <c r="U923" s="118">
        <f t="shared" ca="1" si="144"/>
        <v>4</v>
      </c>
      <c r="V923" s="117">
        <f t="shared" ca="1" si="145"/>
        <v>299.99947895071949</v>
      </c>
      <c r="W923" s="64">
        <f t="shared" ca="1" si="146"/>
        <v>0</v>
      </c>
      <c r="X923" s="64">
        <f t="shared" ca="1" si="149"/>
        <v>1</v>
      </c>
      <c r="Y923" s="64">
        <f t="shared" ca="1" si="147"/>
        <v>1</v>
      </c>
      <c r="AM923" s="156"/>
    </row>
    <row r="924" spans="1:39">
      <c r="A924" s="12">
        <f t="shared" ca="1" si="140"/>
        <v>0</v>
      </c>
      <c r="B924" s="12" t="str">
        <f>IF([1]DRUM!A901="","",[1]DRUM!A901)</f>
        <v>Steel</v>
      </c>
      <c r="C924" s="12">
        <f t="shared" ca="1" si="141"/>
        <v>0</v>
      </c>
      <c r="D924" s="155">
        <f t="shared" ca="1" si="142"/>
        <v>0</v>
      </c>
      <c r="E924" s="26" t="str">
        <f>IF([1]DRUM!B901="","",[1]DRUM!B901)</f>
        <v>STB260019</v>
      </c>
      <c r="F924" s="26">
        <f>IF([1]DRUM!C901="","",[1]DRUM!C901)</f>
        <v>2680</v>
      </c>
      <c r="G924" s="26">
        <f>IF([1]DRUM!D901="","",[1]DRUM!D901)</f>
        <v>2600</v>
      </c>
      <c r="H924" s="26">
        <f>IF([1]DRUM!E901="","",[1]DRUM!E901)</f>
        <v>1300</v>
      </c>
      <c r="I924" s="26">
        <f>IF([1]DRUM!F901="","",[1]DRUM!F901)</f>
        <v>1780</v>
      </c>
      <c r="J924" s="26">
        <f>IF([1]DRUM!G901="","",[1]DRUM!G901)</f>
        <v>1900</v>
      </c>
      <c r="K924" s="26">
        <f>IF([1]DRUM!H901="","",[1]DRUM!H901)</f>
        <v>2100</v>
      </c>
      <c r="L924" s="26" t="str">
        <f>IF([1]DRUM!I901="","",[1]DRUM!I901)</f>
        <v/>
      </c>
      <c r="M924" s="26">
        <f>IF([1]DRUM!J901="","",
IF(AND([1]DRUM!K901="Wooden Drum",[1]DRUM!J901&gt;Max_WD_Capacity),Max_WD_Capacity,
[1]DRUM!J901))</f>
        <v>5000</v>
      </c>
      <c r="N924" s="26" t="str">
        <f>IF([1]DRUM!K901="","",[1]DRUM!K901)</f>
        <v>Steel Drum</v>
      </c>
      <c r="O924" s="26">
        <f>IF([1]DRUM!L901="","",[1]DRUM!L901)</f>
        <v>518</v>
      </c>
      <c r="P924" s="26">
        <f>IF([1]DRUM!M901="","",[1]DRUM!M901)</f>
        <v>192</v>
      </c>
      <c r="Q924" s="26">
        <f>IF([1]DRUM!N901="","",[1]DRUM!N901)</f>
        <v>7.0879042653966113</v>
      </c>
      <c r="R924" s="26" t="str">
        <f t="shared" si="148"/>
        <v>Steel</v>
      </c>
      <c r="S924" s="26">
        <f ca="1">IF(N924="",0,
IF(Knee_Application="YES",Knee_Width,IF(Knee_Application="NO",0,
IF(OR(Cable_Type="OH",SearchData("Conductor",Cable_Desc)),0,
IF(N924="Steel Drum",Knee_Width,
IF(N924="Plywood Drum",0,
IF(Country="UAE",0,
IF(AND(OR(SearchData("LSHF",Cable_Desc),SearchData("LSZH",Cable_Desc),SearchData("LS0H",Cable_Desc),SearchData("LSOH",Cable_Desc)),D.nom&gt;40),Knee_Width,
IF(AND(Country="Egypt",D.nom&gt;60),Knee_Width,
IF(AND(Country&lt;&gt;"Egypt",D.nom&gt;35),Knee_Width,
0))))))))))</f>
        <v>125</v>
      </c>
      <c r="T924" s="118">
        <f t="shared" ca="1" si="143"/>
        <v>13</v>
      </c>
      <c r="U924" s="118">
        <f t="shared" ca="1" si="144"/>
        <v>4</v>
      </c>
      <c r="V924" s="117">
        <f t="shared" ca="1" si="145"/>
        <v>291.83133805138601</v>
      </c>
      <c r="W924" s="64">
        <f t="shared" ca="1" si="146"/>
        <v>0</v>
      </c>
      <c r="X924" s="64">
        <f t="shared" ca="1" si="149"/>
        <v>1</v>
      </c>
      <c r="Y924" s="64">
        <f t="shared" ca="1" si="147"/>
        <v>1</v>
      </c>
      <c r="AM924" s="156"/>
    </row>
    <row r="925" spans="1:39">
      <c r="A925" s="12">
        <f t="shared" ca="1" si="140"/>
        <v>0</v>
      </c>
      <c r="B925" s="12" t="str">
        <f>IF([1]DRUM!A902="","",[1]DRUM!A902)</f>
        <v>Steel</v>
      </c>
      <c r="C925" s="12">
        <f t="shared" ca="1" si="141"/>
        <v>0</v>
      </c>
      <c r="D925" s="155">
        <f t="shared" ca="1" si="142"/>
        <v>0</v>
      </c>
      <c r="E925" s="26" t="str">
        <f>IF([1]DRUM!B902="","",[1]DRUM!B902)</f>
        <v>STB260025</v>
      </c>
      <c r="F925" s="26">
        <f>IF([1]DRUM!C902="","",[1]DRUM!C902)</f>
        <v>2680</v>
      </c>
      <c r="G925" s="26">
        <f>IF([1]DRUM!D902="","",[1]DRUM!D902)</f>
        <v>2600</v>
      </c>
      <c r="H925" s="26">
        <f>IF([1]DRUM!E902="","",[1]DRUM!E902)</f>
        <v>1250</v>
      </c>
      <c r="I925" s="26">
        <f>IF([1]DRUM!F902="","",[1]DRUM!F902)</f>
        <v>1780</v>
      </c>
      <c r="J925" s="26">
        <f>IF([1]DRUM!G902="","",[1]DRUM!G902)</f>
        <v>1900</v>
      </c>
      <c r="K925" s="26">
        <f>IF([1]DRUM!H902="","",[1]DRUM!H902)</f>
        <v>2100</v>
      </c>
      <c r="L925" s="26" t="str">
        <f>IF([1]DRUM!I902="","",[1]DRUM!I902)</f>
        <v/>
      </c>
      <c r="M925" s="26">
        <f>IF([1]DRUM!J902="","",
IF(AND([1]DRUM!K902="Wooden Drum",[1]DRUM!J902&gt;Max_WD_Capacity),Max_WD_Capacity,
[1]DRUM!J902))</f>
        <v>5000</v>
      </c>
      <c r="N925" s="26" t="str">
        <f>IF([1]DRUM!K902="","",[1]DRUM!K902)</f>
        <v>Steel Drum</v>
      </c>
      <c r="O925" s="26">
        <f>IF([1]DRUM!L902="","",[1]DRUM!L902)</f>
        <v>587</v>
      </c>
      <c r="P925" s="26">
        <f>IF([1]DRUM!M902="","",[1]DRUM!M902)</f>
        <v>192</v>
      </c>
      <c r="Q925" s="26">
        <f>IF([1]DRUM!N902="","",[1]DRUM!N902)</f>
        <v>7.2661503785796624</v>
      </c>
      <c r="R925" s="26" t="str">
        <f t="shared" si="148"/>
        <v>Steel</v>
      </c>
      <c r="S925" s="26">
        <f ca="1">IF(N925="",0,
IF(Knee_Application="YES",Knee_Width,IF(Knee_Application="NO",0,
IF(OR(Cable_Type="OH",SearchData("Conductor",Cable_Desc)),0,
IF(N925="Steel Drum",Knee_Width,
IF(N925="Plywood Drum",0,
IF(Country="UAE",0,
IF(AND(OR(SearchData("LSHF",Cable_Desc),SearchData("LSZH",Cable_Desc),SearchData("LS0H",Cable_Desc),SearchData("LSOH",Cable_Desc)),D.nom&gt;40),Knee_Width,
IF(AND(Country="Egypt",D.nom&gt;60),Knee_Width,
IF(AND(Country&lt;&gt;"Egypt",D.nom&gt;35),Knee_Width,
0))))))))))</f>
        <v>125</v>
      </c>
      <c r="T925" s="118">
        <f t="shared" ca="1" si="143"/>
        <v>13</v>
      </c>
      <c r="U925" s="118">
        <f t="shared" ca="1" si="144"/>
        <v>4</v>
      </c>
      <c r="V925" s="117">
        <f t="shared" ca="1" si="145"/>
        <v>283.66319715205253</v>
      </c>
      <c r="W925" s="64">
        <f t="shared" ca="1" si="146"/>
        <v>0</v>
      </c>
      <c r="X925" s="64">
        <f t="shared" ca="1" si="149"/>
        <v>1</v>
      </c>
      <c r="Y925" s="64">
        <f t="shared" ca="1" si="147"/>
        <v>1</v>
      </c>
      <c r="AM925" s="156"/>
    </row>
    <row r="926" spans="1:39">
      <c r="A926" s="12">
        <f t="shared" ca="1" si="140"/>
        <v>0</v>
      </c>
      <c r="B926" s="12" t="str">
        <f>IF([1]DRUM!A903="","",[1]DRUM!A903)</f>
        <v>Steel</v>
      </c>
      <c r="C926" s="12">
        <f t="shared" ca="1" si="141"/>
        <v>0</v>
      </c>
      <c r="D926" s="155">
        <f t="shared" ca="1" si="142"/>
        <v>0</v>
      </c>
      <c r="E926" s="26" t="str">
        <f>IF([1]DRUM!B903="","",[1]DRUM!B903)</f>
        <v>STB260000</v>
      </c>
      <c r="F926" s="26">
        <f>IF([1]DRUM!C903="","",[1]DRUM!C903)</f>
        <v>2670</v>
      </c>
      <c r="G926" s="26">
        <f>IF([1]DRUM!D903="","",[1]DRUM!D903)</f>
        <v>2600</v>
      </c>
      <c r="H926" s="26">
        <f>IF([1]DRUM!E903="","",[1]DRUM!E903)</f>
        <v>1600</v>
      </c>
      <c r="I926" s="26">
        <f>IF([1]DRUM!F903="","",[1]DRUM!F903)</f>
        <v>1500</v>
      </c>
      <c r="J926" s="26">
        <f>IF([1]DRUM!G903="","",[1]DRUM!G903)</f>
        <v>1700</v>
      </c>
      <c r="K926" s="26">
        <f>IF([1]DRUM!H903="","",[1]DRUM!H903)</f>
        <v>1700</v>
      </c>
      <c r="L926" s="26" t="str">
        <f>IF([1]DRUM!I903="","",[1]DRUM!I903)</f>
        <v/>
      </c>
      <c r="M926" s="26">
        <f>IF([1]DRUM!J903="","",
IF(AND([1]DRUM!K903="Wooden Drum",[1]DRUM!J903&gt;Max_WD_Capacity),Max_WD_Capacity,
[1]DRUM!J903))</f>
        <v>6000</v>
      </c>
      <c r="N926" s="26" t="str">
        <f>IF([1]DRUM!K903="","",[1]DRUM!K903)</f>
        <v>Steel Drum</v>
      </c>
      <c r="O926" s="26">
        <f>IF([1]DRUM!L903="","",[1]DRUM!L903)</f>
        <v>595</v>
      </c>
      <c r="P926" s="26">
        <f>IF([1]DRUM!M903="","",[1]DRUM!M903)</f>
        <v>163</v>
      </c>
      <c r="Q926" s="26">
        <f>IF([1]DRUM!N903="","",[1]DRUM!N903)</f>
        <v>4.9480084294039237</v>
      </c>
      <c r="R926" s="26" t="str">
        <f t="shared" si="148"/>
        <v>Steel</v>
      </c>
      <c r="S926" s="26">
        <f ca="1">IF(N926="",0,
IF(Knee_Application="YES",Knee_Width,IF(Knee_Application="NO",0,
IF(OR(Cable_Type="OH",SearchData("Conductor",Cable_Desc)),0,
IF(N926="Steel Drum",Knee_Width,
IF(N926="Plywood Drum",0,
IF(Country="UAE",0,
IF(AND(OR(SearchData("LSHF",Cable_Desc),SearchData("LSZH",Cable_Desc),SearchData("LS0H",Cable_Desc),SearchData("LSOH",Cable_Desc)),D.nom&gt;40),Knee_Width,
IF(AND(Country="Egypt",D.nom&gt;60),Knee_Width,
IF(AND(Country&lt;&gt;"Egypt",D.nom&gt;35),Knee_Width,
0))))))))))</f>
        <v>125</v>
      </c>
      <c r="T926" s="118">
        <f t="shared" ca="1" si="143"/>
        <v>11</v>
      </c>
      <c r="U926" s="118">
        <f t="shared" ca="1" si="144"/>
        <v>3</v>
      </c>
      <c r="V926" s="117">
        <f t="shared" ca="1" si="145"/>
        <v>203.6958411105164</v>
      </c>
      <c r="W926" s="64">
        <f t="shared" ca="1" si="146"/>
        <v>1</v>
      </c>
      <c r="X926" s="64">
        <f t="shared" ca="1" si="149"/>
        <v>1</v>
      </c>
      <c r="Y926" s="64">
        <f t="shared" ca="1" si="147"/>
        <v>0</v>
      </c>
      <c r="AM926" s="156"/>
    </row>
    <row r="927" spans="1:39">
      <c r="A927" s="12">
        <f t="shared" ca="1" si="140"/>
        <v>1</v>
      </c>
      <c r="B927" s="12" t="str">
        <f>IF([1]DRUM!A904="","",[1]DRUM!A904)</f>
        <v>Steel</v>
      </c>
      <c r="C927" s="12">
        <f t="shared" ca="1" si="141"/>
        <v>0</v>
      </c>
      <c r="D927" s="155">
        <f t="shared" ca="1" si="142"/>
        <v>0</v>
      </c>
      <c r="E927" s="26" t="str">
        <f>IF([1]DRUM!B904="","",[1]DRUM!B904)</f>
        <v>STB260016</v>
      </c>
      <c r="F927" s="26">
        <f>IF([1]DRUM!C904="","",[1]DRUM!C904)</f>
        <v>2680</v>
      </c>
      <c r="G927" s="26">
        <f>IF([1]DRUM!D904="","",[1]DRUM!D904)</f>
        <v>2600</v>
      </c>
      <c r="H927" s="26">
        <f>IF([1]DRUM!E904="","",[1]DRUM!E904)</f>
        <v>1600</v>
      </c>
      <c r="I927" s="26">
        <f>IF([1]DRUM!F904="","",[1]DRUM!F904)</f>
        <v>1780</v>
      </c>
      <c r="J927" s="26">
        <f>IF([1]DRUM!G904="","",[1]DRUM!G904)</f>
        <v>1900</v>
      </c>
      <c r="K927" s="26">
        <f>IF([1]DRUM!H904="","",[1]DRUM!H904)</f>
        <v>2100</v>
      </c>
      <c r="L927" s="26" t="str">
        <f>IF([1]DRUM!I904="","",[1]DRUM!I904)</f>
        <v/>
      </c>
      <c r="M927" s="26">
        <f>IF([1]DRUM!J904="","",
IF(AND([1]DRUM!K904="Wooden Drum",[1]DRUM!J904&gt;Max_WD_Capacity),Max_WD_Capacity,
[1]DRUM!J904))</f>
        <v>6000</v>
      </c>
      <c r="N927" s="26" t="str">
        <f>IF([1]DRUM!K904="","",[1]DRUM!K904)</f>
        <v>Steel Drum</v>
      </c>
      <c r="O927" s="26">
        <f>IF([1]DRUM!L904="","",[1]DRUM!L904)</f>
        <v>588</v>
      </c>
      <c r="P927" s="26">
        <f>IF([1]DRUM!M904="","",[1]DRUM!M904)</f>
        <v>192</v>
      </c>
      <c r="Q927" s="26">
        <f>IF([1]DRUM!N904="","",[1]DRUM!N904)</f>
        <v>5.8716366695593232</v>
      </c>
      <c r="R927" s="26" t="str">
        <f t="shared" si="148"/>
        <v>Steel</v>
      </c>
      <c r="S927" s="26">
        <f ca="1">IF(N927="",0,
IF(Knee_Application="YES",Knee_Width,IF(Knee_Application="NO",0,
IF(OR(Cable_Type="OH",SearchData("Conductor",Cable_Desc)),0,
IF(N927="Steel Drum",Knee_Width,
IF(N927="Plywood Drum",0,
IF(Country="UAE",0,
IF(AND(OR(SearchData("LSHF",Cable_Desc),SearchData("LSZH",Cable_Desc),SearchData("LS0H",Cable_Desc),SearchData("LSOH",Cable_Desc)),D.nom&gt;40),Knee_Width,
IF(AND(Country="Egypt",D.nom&gt;60),Knee_Width,
IF(AND(Country&lt;&gt;"Egypt",D.nom&gt;35),Knee_Width,
0))))))))))</f>
        <v>125</v>
      </c>
      <c r="T927" s="118">
        <f t="shared" ca="1" si="143"/>
        <v>13</v>
      </c>
      <c r="U927" s="118">
        <f t="shared" ca="1" si="144"/>
        <v>3</v>
      </c>
      <c r="V927" s="117">
        <f t="shared" ca="1" si="145"/>
        <v>240.73144858515579</v>
      </c>
      <c r="W927" s="64">
        <f t="shared" ca="1" si="146"/>
        <v>1</v>
      </c>
      <c r="X927" s="64">
        <f t="shared" ca="1" si="149"/>
        <v>1</v>
      </c>
      <c r="Y927" s="64">
        <f t="shared" ca="1" si="147"/>
        <v>1</v>
      </c>
      <c r="AM927" s="156"/>
    </row>
    <row r="928" spans="1:39">
      <c r="A928" s="12">
        <f t="shared" ca="1" si="140"/>
        <v>1</v>
      </c>
      <c r="B928" s="12" t="str">
        <f>IF([1]DRUM!A905="","",[1]DRUM!A905)</f>
        <v>Steel</v>
      </c>
      <c r="C928" s="12">
        <f t="shared" ca="1" si="141"/>
        <v>0</v>
      </c>
      <c r="D928" s="155">
        <f t="shared" ca="1" si="142"/>
        <v>0</v>
      </c>
      <c r="E928" s="26" t="str">
        <f>IF([1]DRUM!B905="","",[1]DRUM!B905)</f>
        <v>STB260013</v>
      </c>
      <c r="F928" s="26">
        <f>IF([1]DRUM!C905="","",[1]DRUM!C905)</f>
        <v>2680</v>
      </c>
      <c r="G928" s="26">
        <f>IF([1]DRUM!D905="","",[1]DRUM!D905)</f>
        <v>2600</v>
      </c>
      <c r="H928" s="26">
        <f>IF([1]DRUM!E905="","",[1]DRUM!E905)</f>
        <v>1450</v>
      </c>
      <c r="I928" s="26">
        <f>IF([1]DRUM!F905="","",[1]DRUM!F905)</f>
        <v>1700</v>
      </c>
      <c r="J928" s="26">
        <f>IF([1]DRUM!G905="","",[1]DRUM!G905)</f>
        <v>1900</v>
      </c>
      <c r="K928" s="26">
        <f>IF([1]DRUM!H905="","",[1]DRUM!H905)</f>
        <v>2100</v>
      </c>
      <c r="L928" s="26" t="str">
        <f>IF([1]DRUM!I905="","",[1]DRUM!I905)</f>
        <v/>
      </c>
      <c r="M928" s="26">
        <f>IF([1]DRUM!J905="","",
IF(AND([1]DRUM!K905="Wooden Drum",[1]DRUM!J905&gt;Max_WD_Capacity),Max_WD_Capacity,
[1]DRUM!J905))</f>
        <v>7000</v>
      </c>
      <c r="N928" s="26" t="str">
        <f>IF([1]DRUM!K905="","",[1]DRUM!K905)</f>
        <v>Steel Drum</v>
      </c>
      <c r="O928" s="26">
        <f>IF([1]DRUM!L905="","",[1]DRUM!L905)</f>
        <v>661</v>
      </c>
      <c r="P928" s="26">
        <f>IF([1]DRUM!M905="","",[1]DRUM!M905)</f>
        <v>184</v>
      </c>
      <c r="Q928" s="26">
        <f>IF([1]DRUM!N905="","",[1]DRUM!N905)</f>
        <v>6.2185863082401465</v>
      </c>
      <c r="R928" s="26" t="str">
        <f t="shared" si="148"/>
        <v>Steel</v>
      </c>
      <c r="S928" s="26">
        <f ca="1">IF(N928="",0,
IF(Knee_Application="YES",Knee_Width,IF(Knee_Application="NO",0,
IF(OR(Cable_Type="OH",SearchData("Conductor",Cable_Desc)),0,
IF(N928="Steel Drum",Knee_Width,
IF(N928="Plywood Drum",0,
IF(Country="UAE",0,
IF(AND(OR(SearchData("LSHF",Cable_Desc),SearchData("LSZH",Cable_Desc),SearchData("LS0H",Cable_Desc),SearchData("LSOH",Cable_Desc)),D.nom&gt;40),Knee_Width,
IF(AND(Country="Egypt",D.nom&gt;60),Knee_Width,
IF(AND(Country&lt;&gt;"Egypt",D.nom&gt;35),Knee_Width,
0))))))))))</f>
        <v>125</v>
      </c>
      <c r="T928" s="118">
        <f t="shared" ca="1" si="143"/>
        <v>12</v>
      </c>
      <c r="U928" s="118">
        <f t="shared" ca="1" si="144"/>
        <v>3</v>
      </c>
      <c r="V928" s="117">
        <f t="shared" ca="1" si="145"/>
        <v>205.24904451845123</v>
      </c>
      <c r="W928" s="64">
        <f t="shared" ca="1" si="146"/>
        <v>1</v>
      </c>
      <c r="X928" s="64">
        <f t="shared" ca="1" si="149"/>
        <v>1</v>
      </c>
      <c r="Y928" s="64">
        <f t="shared" ca="1" si="147"/>
        <v>1</v>
      </c>
      <c r="AM928" s="156"/>
    </row>
    <row r="929" spans="1:39">
      <c r="A929" s="12">
        <f t="shared" ca="1" si="140"/>
        <v>0</v>
      </c>
      <c r="B929" s="12" t="str">
        <f>IF([1]DRUM!A906="","",[1]DRUM!A906)</f>
        <v>Steel</v>
      </c>
      <c r="C929" s="12">
        <f t="shared" ca="1" si="141"/>
        <v>0</v>
      </c>
      <c r="D929" s="155">
        <f t="shared" ca="1" si="142"/>
        <v>0</v>
      </c>
      <c r="E929" s="26" t="str">
        <f>IF([1]DRUM!B906="","",[1]DRUM!B906)</f>
        <v>STB260015</v>
      </c>
      <c r="F929" s="26">
        <f>IF([1]DRUM!C906="","",[1]DRUM!C906)</f>
        <v>2680</v>
      </c>
      <c r="G929" s="26">
        <f>IF([1]DRUM!D906="","",[1]DRUM!D906)</f>
        <v>2600</v>
      </c>
      <c r="H929" s="26">
        <f>IF([1]DRUM!E906="","",[1]DRUM!E906)</f>
        <v>1800</v>
      </c>
      <c r="I929" s="26">
        <f>IF([1]DRUM!F906="","",[1]DRUM!F906)</f>
        <v>1500</v>
      </c>
      <c r="J929" s="26">
        <f>IF([1]DRUM!G906="","",[1]DRUM!G906)</f>
        <v>1700</v>
      </c>
      <c r="K929" s="26">
        <f>IF([1]DRUM!H906="","",[1]DRUM!H906)</f>
        <v>1700</v>
      </c>
      <c r="L929" s="26" t="str">
        <f>IF([1]DRUM!I906="","",[1]DRUM!I906)</f>
        <v/>
      </c>
      <c r="M929" s="26">
        <f>IF([1]DRUM!J906="","",
IF(AND([1]DRUM!K906="Wooden Drum",[1]DRUM!J906&gt;Max_WD_Capacity),Max_WD_Capacity,
[1]DRUM!J906))</f>
        <v>8000</v>
      </c>
      <c r="N929" s="26" t="str">
        <f>IF([1]DRUM!K906="","",[1]DRUM!K906)</f>
        <v>Steel Drum</v>
      </c>
      <c r="O929" s="26">
        <f>IF([1]DRUM!L906="","",[1]DRUM!L906)</f>
        <v>590</v>
      </c>
      <c r="P929" s="26">
        <f>IF([1]DRUM!M906="","",[1]DRUM!M906)</f>
        <v>163</v>
      </c>
      <c r="Q929" s="26">
        <f>IF([1]DRUM!N906="","",[1]DRUM!N906)</f>
        <v>4.1469023027385266</v>
      </c>
      <c r="R929" s="26" t="str">
        <f t="shared" si="148"/>
        <v>Steel</v>
      </c>
      <c r="S929" s="26">
        <f ca="1">IF(N929="",0,
IF(Knee_Application="YES",Knee_Width,IF(Knee_Application="NO",0,
IF(OR(Cable_Type="OH",SearchData("Conductor",Cable_Desc)),0,
IF(N929="Steel Drum",Knee_Width,
IF(N929="Plywood Drum",0,
IF(Country="UAE",0,
IF(AND(OR(SearchData("LSHF",Cable_Desc),SearchData("LSZH",Cable_Desc),SearchData("LS0H",Cable_Desc),SearchData("LSOH",Cable_Desc)),D.nom&gt;40),Knee_Width,
IF(AND(Country="Egypt",D.nom&gt;60),Knee_Width,
IF(AND(Country&lt;&gt;"Egypt",D.nom&gt;35),Knee_Width,
0))))))))))</f>
        <v>125</v>
      </c>
      <c r="T929" s="118">
        <f t="shared" ca="1" si="143"/>
        <v>11</v>
      </c>
      <c r="U929" s="118">
        <f t="shared" ca="1" si="144"/>
        <v>2</v>
      </c>
      <c r="V929" s="117">
        <f t="shared" ca="1" si="145"/>
        <v>141.21584641592264</v>
      </c>
      <c r="W929" s="64">
        <f t="shared" ca="1" si="146"/>
        <v>1</v>
      </c>
      <c r="X929" s="64">
        <f t="shared" ca="1" si="149"/>
        <v>1</v>
      </c>
      <c r="Y929" s="64">
        <f t="shared" ca="1" si="147"/>
        <v>0</v>
      </c>
      <c r="AM929" s="156"/>
    </row>
    <row r="930" spans="1:39">
      <c r="A930" s="12">
        <f t="shared" ca="1" si="140"/>
        <v>1</v>
      </c>
      <c r="B930" s="12" t="str">
        <f>IF([1]DRUM!A907="","",[1]DRUM!A907)</f>
        <v>Steel</v>
      </c>
      <c r="C930" s="12">
        <f t="shared" ca="1" si="141"/>
        <v>0</v>
      </c>
      <c r="D930" s="155">
        <f t="shared" ca="1" si="142"/>
        <v>0</v>
      </c>
      <c r="E930" s="26" t="str">
        <f>IF([1]DRUM!B907="","",[1]DRUM!B907)</f>
        <v>STB260035</v>
      </c>
      <c r="F930" s="26">
        <f>IF([1]DRUM!C907="","",[1]DRUM!C907)</f>
        <v>2680</v>
      </c>
      <c r="G930" s="26">
        <f>IF([1]DRUM!D907="","",[1]DRUM!D907)</f>
        <v>2600</v>
      </c>
      <c r="H930" s="26">
        <f>IF([1]DRUM!E907="","",[1]DRUM!E907)</f>
        <v>1550</v>
      </c>
      <c r="I930" s="26">
        <f>IF([1]DRUM!F907="","",[1]DRUM!F907)</f>
        <v>1780</v>
      </c>
      <c r="J930" s="26">
        <f>IF([1]DRUM!G907="","",[1]DRUM!G907)</f>
        <v>1900</v>
      </c>
      <c r="K930" s="26">
        <f>IF([1]DRUM!H907="","",[1]DRUM!H907)</f>
        <v>2100</v>
      </c>
      <c r="L930" s="26" t="str">
        <f>IF([1]DRUM!I907="","",[1]DRUM!I907)</f>
        <v/>
      </c>
      <c r="M930" s="26">
        <f>IF([1]DRUM!J907="","",
IF(AND([1]DRUM!K907="Wooden Drum",[1]DRUM!J907&gt;Max_WD_Capacity),Max_WD_Capacity,
[1]DRUM!J907))</f>
        <v>8000</v>
      </c>
      <c r="N930" s="26" t="str">
        <f>IF([1]DRUM!K907="","",[1]DRUM!K907)</f>
        <v>Steel Drum</v>
      </c>
      <c r="O930" s="26">
        <f>IF([1]DRUM!L907="","",[1]DRUM!L907)</f>
        <v>690</v>
      </c>
      <c r="P930" s="26">
        <f>IF([1]DRUM!M907="","",[1]DRUM!M907)</f>
        <v>192</v>
      </c>
      <c r="Q930" s="26">
        <f>IF([1]DRUM!N907="","",[1]DRUM!N907)</f>
        <v>6.0918230446677981</v>
      </c>
      <c r="R930" s="26" t="str">
        <f t="shared" si="148"/>
        <v>Steel</v>
      </c>
      <c r="S930" s="26">
        <f ca="1">IF(N930="",0,
IF(Knee_Application="YES",Knee_Width,IF(Knee_Application="NO",0,
IF(OR(Cable_Type="OH",SearchData("Conductor",Cable_Desc)),0,
IF(N930="Steel Drum",Knee_Width,
IF(N930="Plywood Drum",0,
IF(Country="UAE",0,
IF(AND(OR(SearchData("LSHF",Cable_Desc),SearchData("LSZH",Cable_Desc),SearchData("LS0H",Cable_Desc),SearchData("LSOH",Cable_Desc)),D.nom&gt;40),Knee_Width,
IF(AND(Country="Egypt",D.nom&gt;60),Knee_Width,
IF(AND(Country&lt;&gt;"Egypt",D.nom&gt;35),Knee_Width,
0))))))))))</f>
        <v>125</v>
      </c>
      <c r="T930" s="118">
        <f t="shared" ca="1" si="143"/>
        <v>13</v>
      </c>
      <c r="U930" s="118">
        <f t="shared" ca="1" si="144"/>
        <v>3</v>
      </c>
      <c r="V930" s="117">
        <f t="shared" ca="1" si="145"/>
        <v>234.60534291065571</v>
      </c>
      <c r="W930" s="64">
        <f t="shared" ca="1" si="146"/>
        <v>1</v>
      </c>
      <c r="X930" s="64">
        <f t="shared" ca="1" si="149"/>
        <v>1</v>
      </c>
      <c r="Y930" s="64">
        <f t="shared" ca="1" si="147"/>
        <v>1</v>
      </c>
      <c r="AM930" s="156"/>
    </row>
    <row r="931" spans="1:39">
      <c r="A931" s="12">
        <f t="shared" ca="1" si="140"/>
        <v>1</v>
      </c>
      <c r="B931" s="12" t="str">
        <f>IF([1]DRUM!A908="","",[1]DRUM!A908)</f>
        <v>Steel</v>
      </c>
      <c r="C931" s="12">
        <f t="shared" ca="1" si="141"/>
        <v>0</v>
      </c>
      <c r="D931" s="155">
        <f t="shared" ca="1" si="142"/>
        <v>0</v>
      </c>
      <c r="E931" s="26" t="str">
        <f>IF([1]DRUM!B908="","",[1]DRUM!B908)</f>
        <v>STB260042</v>
      </c>
      <c r="F931" s="26">
        <f>IF([1]DRUM!C908="","",[1]DRUM!C908)</f>
        <v>2680</v>
      </c>
      <c r="G931" s="26">
        <f>IF([1]DRUM!D908="","",[1]DRUM!D908)</f>
        <v>2600</v>
      </c>
      <c r="H931" s="26">
        <f>IF([1]DRUM!E908="","",[1]DRUM!E908)</f>
        <v>1500</v>
      </c>
      <c r="I931" s="26">
        <f>IF([1]DRUM!F908="","",[1]DRUM!F908)</f>
        <v>1780</v>
      </c>
      <c r="J931" s="26">
        <f>IF([1]DRUM!G908="","",[1]DRUM!G908)</f>
        <v>1900</v>
      </c>
      <c r="K931" s="26">
        <f>IF([1]DRUM!H908="","",[1]DRUM!H908)</f>
        <v>2100</v>
      </c>
      <c r="L931" s="26" t="str">
        <f>IF([1]DRUM!I908="","",[1]DRUM!I908)</f>
        <v/>
      </c>
      <c r="M931" s="26">
        <f>IF([1]DRUM!J908="","",
IF(AND([1]DRUM!K908="Wooden Drum",[1]DRUM!J908&gt;Max_WD_Capacity),Max_WD_Capacity,
[1]DRUM!J908))</f>
        <v>8000</v>
      </c>
      <c r="N931" s="26" t="str">
        <f>IF([1]DRUM!K908="","",[1]DRUM!K908)</f>
        <v>Steel Drum</v>
      </c>
      <c r="O931" s="26">
        <f>IF([1]DRUM!L908="","",[1]DRUM!L908)</f>
        <v>689</v>
      </c>
      <c r="P931" s="26">
        <f>IF([1]DRUM!M908="","",[1]DRUM!M908)</f>
        <v>192</v>
      </c>
      <c r="Q931" s="26">
        <f>IF([1]DRUM!N908="","",[1]DRUM!N908)</f>
        <v>6.3050193761220354</v>
      </c>
      <c r="R931" s="26" t="str">
        <f t="shared" si="148"/>
        <v>Steel</v>
      </c>
      <c r="S931" s="26">
        <f ca="1">IF(N931="",0,
IF(Knee_Application="YES",Knee_Width,IF(Knee_Application="NO",0,
IF(OR(Cable_Type="OH",SearchData("Conductor",Cable_Desc)),0,
IF(N931="Steel Drum",Knee_Width,
IF(N931="Plywood Drum",0,
IF(Country="UAE",0,
IF(AND(OR(SearchData("LSHF",Cable_Desc),SearchData("LSZH",Cable_Desc),SearchData("LS0H",Cable_Desc),SearchData("LSOH",Cable_Desc)),D.nom&gt;40),Knee_Width,
IF(AND(Country="Egypt",D.nom&gt;60),Knee_Width,
IF(AND(Country&lt;&gt;"Egypt",D.nom&gt;35),Knee_Width,
0))))))))))</f>
        <v>125</v>
      </c>
      <c r="T931" s="118">
        <f t="shared" ca="1" si="143"/>
        <v>13</v>
      </c>
      <c r="U931" s="118">
        <f t="shared" ca="1" si="144"/>
        <v>3</v>
      </c>
      <c r="V931" s="117">
        <f t="shared" ca="1" si="145"/>
        <v>228.4792372361556</v>
      </c>
      <c r="W931" s="64">
        <f t="shared" ca="1" si="146"/>
        <v>1</v>
      </c>
      <c r="X931" s="64">
        <f t="shared" ca="1" si="149"/>
        <v>1</v>
      </c>
      <c r="Y931" s="64">
        <f t="shared" ca="1" si="147"/>
        <v>1</v>
      </c>
      <c r="AM931" s="156"/>
    </row>
    <row r="932" spans="1:39">
      <c r="A932" s="12">
        <f t="shared" ca="1" si="140"/>
        <v>0</v>
      </c>
      <c r="B932" s="12" t="str">
        <f>IF([1]DRUM!A909="","",[1]DRUM!A909)</f>
        <v>Steel</v>
      </c>
      <c r="C932" s="12">
        <f t="shared" ca="1" si="141"/>
        <v>0</v>
      </c>
      <c r="D932" s="155">
        <f t="shared" ca="1" si="142"/>
        <v>0</v>
      </c>
      <c r="E932" s="26" t="str">
        <f>IF([1]DRUM!B909="","",[1]DRUM!B909)</f>
        <v>STB260017</v>
      </c>
      <c r="F932" s="26">
        <f>IF([1]DRUM!C909="","",[1]DRUM!C909)</f>
        <v>2680</v>
      </c>
      <c r="G932" s="26">
        <f>IF([1]DRUM!D909="","",[1]DRUM!D909)</f>
        <v>2600</v>
      </c>
      <c r="H932" s="26">
        <f>IF([1]DRUM!E909="","",[1]DRUM!E909)</f>
        <v>1300</v>
      </c>
      <c r="I932" s="26">
        <f>IF([1]DRUM!F909="","",[1]DRUM!F909)</f>
        <v>1780</v>
      </c>
      <c r="J932" s="26">
        <f>IF([1]DRUM!G909="","",[1]DRUM!G909)</f>
        <v>1900</v>
      </c>
      <c r="K932" s="26">
        <f>IF([1]DRUM!H909="","",[1]DRUM!H909)</f>
        <v>2100</v>
      </c>
      <c r="L932" s="26" t="str">
        <f>IF([1]DRUM!I909="","",[1]DRUM!I909)</f>
        <v/>
      </c>
      <c r="M932" s="26">
        <f>IF([1]DRUM!J909="","",
IF(AND([1]DRUM!K909="Wooden Drum",[1]DRUM!J909&gt;Max_WD_Capacity),Max_WD_Capacity,
[1]DRUM!J909))</f>
        <v>9000</v>
      </c>
      <c r="N932" s="26" t="str">
        <f>IF([1]DRUM!K909="","",[1]DRUM!K909)</f>
        <v>Steel Drum</v>
      </c>
      <c r="O932" s="26">
        <f>IF([1]DRUM!L909="","",[1]DRUM!L909)</f>
        <v>609</v>
      </c>
      <c r="P932" s="26">
        <f>IF([1]DRUM!M909="","",[1]DRUM!M909)</f>
        <v>192</v>
      </c>
      <c r="Q932" s="26">
        <f>IF([1]DRUM!N909="","",[1]DRUM!N909)</f>
        <v>7.0879042653966113</v>
      </c>
      <c r="R932" s="26" t="str">
        <f t="shared" si="148"/>
        <v>Steel</v>
      </c>
      <c r="S932" s="26">
        <f ca="1">IF(N932="",0,
IF(Knee_Application="YES",Knee_Width,IF(Knee_Application="NO",0,
IF(OR(Cable_Type="OH",SearchData("Conductor",Cable_Desc)),0,
IF(N932="Steel Drum",Knee_Width,
IF(N932="Plywood Drum",0,
IF(Country="UAE",0,
IF(AND(OR(SearchData("LSHF",Cable_Desc),SearchData("LSZH",Cable_Desc),SearchData("LS0H",Cable_Desc),SearchData("LSOH",Cable_Desc)),D.nom&gt;40),Knee_Width,
IF(AND(Country="Egypt",D.nom&gt;60),Knee_Width,
IF(AND(Country&lt;&gt;"Egypt",D.nom&gt;35),Knee_Width,
0))))))))))</f>
        <v>125</v>
      </c>
      <c r="T932" s="118">
        <f t="shared" ca="1" si="143"/>
        <v>13</v>
      </c>
      <c r="U932" s="118">
        <f t="shared" ca="1" si="144"/>
        <v>4</v>
      </c>
      <c r="V932" s="117">
        <f t="shared" ca="1" si="145"/>
        <v>291.83133805138601</v>
      </c>
      <c r="W932" s="64">
        <f t="shared" ca="1" si="146"/>
        <v>0</v>
      </c>
      <c r="X932" s="64">
        <f t="shared" ca="1" si="149"/>
        <v>1</v>
      </c>
      <c r="Y932" s="64">
        <f t="shared" ca="1" si="147"/>
        <v>1</v>
      </c>
      <c r="AM932" s="156"/>
    </row>
    <row r="933" spans="1:39">
      <c r="A933" s="12">
        <f t="shared" ca="1" si="140"/>
        <v>0</v>
      </c>
      <c r="B933" s="12" t="str">
        <f>IF([1]DRUM!A910="","",[1]DRUM!A910)</f>
        <v>Steel</v>
      </c>
      <c r="C933" s="12">
        <f t="shared" ca="1" si="141"/>
        <v>0</v>
      </c>
      <c r="D933" s="155">
        <f t="shared" ca="1" si="142"/>
        <v>0</v>
      </c>
      <c r="E933" s="26" t="str">
        <f>IF([1]DRUM!B910="","",[1]DRUM!B910)</f>
        <v>STB260040</v>
      </c>
      <c r="F933" s="26">
        <f>IF([1]DRUM!C910="","",[1]DRUM!C910)</f>
        <v>2680</v>
      </c>
      <c r="G933" s="26">
        <f>IF([1]DRUM!D910="","",[1]DRUM!D910)</f>
        <v>2600</v>
      </c>
      <c r="H933" s="26">
        <f>IF([1]DRUM!E910="","",[1]DRUM!E910)</f>
        <v>1750</v>
      </c>
      <c r="I933" s="26">
        <f>IF([1]DRUM!F910="","",[1]DRUM!F910)</f>
        <v>1500</v>
      </c>
      <c r="J933" s="26">
        <f>IF([1]DRUM!G910="","",[1]DRUM!G910)</f>
        <v>1700</v>
      </c>
      <c r="K933" s="26">
        <f>IF([1]DRUM!H910="","",[1]DRUM!H910)</f>
        <v>1900</v>
      </c>
      <c r="L933" s="26" t="str">
        <f>IF([1]DRUM!I910="","",[1]DRUM!I910)</f>
        <v/>
      </c>
      <c r="M933" s="26">
        <f>IF([1]DRUM!J910="","",
IF(AND([1]DRUM!K910="Wooden Drum",[1]DRUM!J910&gt;Max_WD_Capacity),Max_WD_Capacity,
[1]DRUM!J910))</f>
        <v>10000</v>
      </c>
      <c r="N933" s="26" t="str">
        <f>IF([1]DRUM!K910="","",[1]DRUM!K910)</f>
        <v>Steel Drum</v>
      </c>
      <c r="O933" s="26">
        <f>IF([1]DRUM!L910="","",[1]DRUM!L910)</f>
        <v>658</v>
      </c>
      <c r="P933" s="26">
        <f>IF([1]DRUM!M910="","",[1]DRUM!M910)</f>
        <v>163</v>
      </c>
      <c r="Q933" s="26">
        <f>IF([1]DRUM!N910="","",[1]DRUM!N910)</f>
        <v>4.3560145637430976</v>
      </c>
      <c r="R933" s="26" t="str">
        <f t="shared" si="148"/>
        <v>Steel</v>
      </c>
      <c r="S933" s="26">
        <f ca="1">IF(N933="",0,
IF(Knee_Application="YES",Knee_Width,IF(Knee_Application="NO",0,
IF(OR(Cable_Type="OH",SearchData("Conductor",Cable_Desc)),0,
IF(N933="Steel Drum",Knee_Width,
IF(N933="Plywood Drum",0,
IF(Country="UAE",0,
IF(AND(OR(SearchData("LSHF",Cable_Desc),SearchData("LSZH",Cable_Desc),SearchData("LS0H",Cable_Desc),SearchData("LSOH",Cable_Desc)),D.nom&gt;40),Knee_Width,
IF(AND(Country="Egypt",D.nom&gt;60),Knee_Width,
IF(AND(Country&lt;&gt;"Egypt",D.nom&gt;35),Knee_Width,
0))))))))))</f>
        <v>125</v>
      </c>
      <c r="T933" s="118">
        <f t="shared" ca="1" si="143"/>
        <v>11</v>
      </c>
      <c r="U933" s="118">
        <f t="shared" ca="1" si="144"/>
        <v>2</v>
      </c>
      <c r="V933" s="117">
        <f t="shared" ca="1" si="145"/>
        <v>137.76009449697384</v>
      </c>
      <c r="W933" s="64">
        <f t="shared" ca="1" si="146"/>
        <v>1</v>
      </c>
      <c r="X933" s="64">
        <f t="shared" ca="1" si="149"/>
        <v>1</v>
      </c>
      <c r="Y933" s="64">
        <f t="shared" ca="1" si="147"/>
        <v>0</v>
      </c>
      <c r="AM933" s="156"/>
    </row>
    <row r="934" spans="1:39">
      <c r="A934" s="12">
        <f t="shared" ca="1" si="140"/>
        <v>0</v>
      </c>
      <c r="B934" s="12" t="str">
        <f>IF([1]DRUM!A911="","",[1]DRUM!A911)</f>
        <v>Steel</v>
      </c>
      <c r="C934" s="12">
        <f t="shared" ca="1" si="141"/>
        <v>0</v>
      </c>
      <c r="D934" s="155">
        <f t="shared" ca="1" si="142"/>
        <v>0</v>
      </c>
      <c r="E934" s="26" t="str">
        <f>IF([1]DRUM!B911="","",[1]DRUM!B911)</f>
        <v>STB260001</v>
      </c>
      <c r="F934" s="26">
        <f>IF([1]DRUM!C911="","",[1]DRUM!C911)</f>
        <v>2675</v>
      </c>
      <c r="G934" s="26">
        <f>IF([1]DRUM!D911="","",[1]DRUM!D911)</f>
        <v>2600</v>
      </c>
      <c r="H934" s="26">
        <f>IF([1]DRUM!E911="","",[1]DRUM!E911)</f>
        <v>1600</v>
      </c>
      <c r="I934" s="26">
        <f>IF([1]DRUM!F911="","",[1]DRUM!F911)</f>
        <v>1500</v>
      </c>
      <c r="J934" s="26">
        <f>IF([1]DRUM!G911="","",[1]DRUM!G911)</f>
        <v>1700</v>
      </c>
      <c r="K934" s="26">
        <f>IF([1]DRUM!H911="","",[1]DRUM!H911)</f>
        <v>1900</v>
      </c>
      <c r="L934" s="26" t="str">
        <f>IF([1]DRUM!I911="","",[1]DRUM!I911)</f>
        <v/>
      </c>
      <c r="M934" s="26">
        <f>IF([1]DRUM!J911="","",
IF(AND([1]DRUM!K911="Wooden Drum",[1]DRUM!J911&gt;Max_WD_Capacity),Max_WD_Capacity,
[1]DRUM!J911))</f>
        <v>10000</v>
      </c>
      <c r="N934" s="26" t="str">
        <f>IF([1]DRUM!K911="","",[1]DRUM!K911)</f>
        <v>Steel Drum</v>
      </c>
      <c r="O934" s="26">
        <f>IF([1]DRUM!L911="","",[1]DRUM!L911)</f>
        <v>655</v>
      </c>
      <c r="P934" s="26">
        <f>IF([1]DRUM!M911="","",[1]DRUM!M911)</f>
        <v>163</v>
      </c>
      <c r="Q934" s="26">
        <f>IF([1]DRUM!N911="","",[1]DRUM!N911)</f>
        <v>4.9480084294039237</v>
      </c>
      <c r="R934" s="26" t="str">
        <f t="shared" si="148"/>
        <v>Steel</v>
      </c>
      <c r="S934" s="26">
        <f ca="1">IF(N934="",0,
IF(Knee_Application="YES",Knee_Width,IF(Knee_Application="NO",0,
IF(OR(Cable_Type="OH",SearchData("Conductor",Cable_Desc)),0,
IF(N934="Steel Drum",Knee_Width,
IF(N934="Plywood Drum",0,
IF(Country="UAE",0,
IF(AND(OR(SearchData("LSHF",Cable_Desc),SearchData("LSZH",Cable_Desc),SearchData("LS0H",Cable_Desc),SearchData("LSOH",Cable_Desc)),D.nom&gt;40),Knee_Width,
IF(AND(Country="Egypt",D.nom&gt;60),Knee_Width,
IF(AND(Country&lt;&gt;"Egypt",D.nom&gt;35),Knee_Width,
0))))))))))</f>
        <v>125</v>
      </c>
      <c r="T934" s="118">
        <f t="shared" ca="1" si="143"/>
        <v>11</v>
      </c>
      <c r="U934" s="118">
        <f t="shared" ca="1" si="144"/>
        <v>3</v>
      </c>
      <c r="V934" s="117">
        <f t="shared" ca="1" si="145"/>
        <v>203.6958411105164</v>
      </c>
      <c r="W934" s="64">
        <f t="shared" ca="1" si="146"/>
        <v>1</v>
      </c>
      <c r="X934" s="64">
        <f t="shared" ca="1" si="149"/>
        <v>1</v>
      </c>
      <c r="Y934" s="64">
        <f t="shared" ca="1" si="147"/>
        <v>0</v>
      </c>
      <c r="AM934" s="156"/>
    </row>
    <row r="935" spans="1:39">
      <c r="A935" s="12">
        <f t="shared" ca="1" si="140"/>
        <v>0</v>
      </c>
      <c r="B935" s="12" t="str">
        <f>IF([1]DRUM!A912="","",[1]DRUM!A912)</f>
        <v>Steel</v>
      </c>
      <c r="C935" s="12">
        <f t="shared" ca="1" si="141"/>
        <v>0</v>
      </c>
      <c r="D935" s="155">
        <f t="shared" ca="1" si="142"/>
        <v>0</v>
      </c>
      <c r="E935" s="26" t="str">
        <f>IF([1]DRUM!B912="","",[1]DRUM!B912)</f>
        <v>STB260009</v>
      </c>
      <c r="F935" s="26">
        <f>IF([1]DRUM!C912="","",[1]DRUM!C912)</f>
        <v>2680</v>
      </c>
      <c r="G935" s="26">
        <f>IF([1]DRUM!D912="","",[1]DRUM!D912)</f>
        <v>2600</v>
      </c>
      <c r="H935" s="26">
        <f>IF([1]DRUM!E912="","",[1]DRUM!E912)</f>
        <v>1400</v>
      </c>
      <c r="I935" s="26">
        <f>IF([1]DRUM!F912="","",[1]DRUM!F912)</f>
        <v>1500</v>
      </c>
      <c r="J935" s="26">
        <f>IF([1]DRUM!G912="","",[1]DRUM!G912)</f>
        <v>1700</v>
      </c>
      <c r="K935" s="26">
        <f>IF([1]DRUM!H912="","",[1]DRUM!H912)</f>
        <v>1900</v>
      </c>
      <c r="L935" s="26" t="str">
        <f>IF([1]DRUM!I912="","",[1]DRUM!I912)</f>
        <v/>
      </c>
      <c r="M935" s="26">
        <f>IF([1]DRUM!J912="","",
IF(AND([1]DRUM!K912="Wooden Drum",[1]DRUM!J912&gt;Max_WD_Capacity),Max_WD_Capacity,
[1]DRUM!J912))</f>
        <v>10000</v>
      </c>
      <c r="N935" s="26" t="str">
        <f>IF([1]DRUM!K912="","",[1]DRUM!K912)</f>
        <v>Steel Drum</v>
      </c>
      <c r="O935" s="26">
        <f>IF([1]DRUM!L912="","",[1]DRUM!L912)</f>
        <v>644</v>
      </c>
      <c r="P935" s="26">
        <f>IF([1]DRUM!M912="","",[1]DRUM!M912)</f>
        <v>163</v>
      </c>
      <c r="Q935" s="26">
        <f>IF([1]DRUM!N912="","",[1]DRUM!N912)</f>
        <v>5.6548667764616276</v>
      </c>
      <c r="R935" s="26" t="str">
        <f t="shared" si="148"/>
        <v>Steel</v>
      </c>
      <c r="S935" s="26">
        <f ca="1">IF(N935="",0,
IF(Knee_Application="YES",Knee_Width,IF(Knee_Application="NO",0,
IF(OR(Cable_Type="OH",SearchData("Conductor",Cable_Desc)),0,
IF(N935="Steel Drum",Knee_Width,
IF(N935="Plywood Drum",0,
IF(Country="UAE",0,
IF(AND(OR(SearchData("LSHF",Cable_Desc),SearchData("LSZH",Cable_Desc),SearchData("LS0H",Cable_Desc),SearchData("LSOH",Cable_Desc)),D.nom&gt;40),Knee_Width,
IF(AND(Country="Egypt",D.nom&gt;60),Knee_Width,
IF(AND(Country&lt;&gt;"Egypt",D.nom&gt;35),Knee_Width,
0))))))))))</f>
        <v>125</v>
      </c>
      <c r="T935" s="118">
        <f t="shared" ca="1" si="143"/>
        <v>11</v>
      </c>
      <c r="U935" s="118">
        <f t="shared" ca="1" si="144"/>
        <v>3</v>
      </c>
      <c r="V935" s="117">
        <f t="shared" ca="1" si="145"/>
        <v>182.96132959682379</v>
      </c>
      <c r="W935" s="64">
        <f t="shared" ca="1" si="146"/>
        <v>0</v>
      </c>
      <c r="X935" s="64">
        <f t="shared" ca="1" si="149"/>
        <v>1</v>
      </c>
      <c r="Y935" s="64">
        <f t="shared" ca="1" si="147"/>
        <v>0</v>
      </c>
      <c r="AM935" s="156"/>
    </row>
    <row r="936" spans="1:39">
      <c r="A936" s="12">
        <f t="shared" ca="1" si="140"/>
        <v>0</v>
      </c>
      <c r="B936" s="12" t="str">
        <f>IF([1]DRUM!A913="","",[1]DRUM!A913)</f>
        <v>Steel</v>
      </c>
      <c r="C936" s="12">
        <f t="shared" ca="1" si="141"/>
        <v>0</v>
      </c>
      <c r="D936" s="155">
        <f t="shared" ca="1" si="142"/>
        <v>0</v>
      </c>
      <c r="E936" s="26" t="str">
        <f>IF([1]DRUM!B913="","",[1]DRUM!B913)</f>
        <v>STB260028</v>
      </c>
      <c r="F936" s="26">
        <f>IF([1]DRUM!C913="","",[1]DRUM!C913)</f>
        <v>2680</v>
      </c>
      <c r="G936" s="26">
        <f>IF([1]DRUM!D913="","",[1]DRUM!D913)</f>
        <v>2600</v>
      </c>
      <c r="H936" s="26">
        <f>IF([1]DRUM!E913="","",[1]DRUM!E913)</f>
        <v>1700</v>
      </c>
      <c r="I936" s="26">
        <f>IF([1]DRUM!F913="","",[1]DRUM!F913)</f>
        <v>1780</v>
      </c>
      <c r="J936" s="26">
        <f>IF([1]DRUM!G913="","",[1]DRUM!G913)</f>
        <v>1900</v>
      </c>
      <c r="K936" s="26">
        <f>IF([1]DRUM!H913="","",[1]DRUM!H913)</f>
        <v>2100</v>
      </c>
      <c r="L936" s="26" t="str">
        <f>IF([1]DRUM!I913="","",[1]DRUM!I913)</f>
        <v/>
      </c>
      <c r="M936" s="26">
        <f>IF([1]DRUM!J913="","",
IF(AND([1]DRUM!K913="Wooden Drum",[1]DRUM!J913&gt;Max_WD_Capacity),Max_WD_Capacity,
[1]DRUM!J913))</f>
        <v>10000</v>
      </c>
      <c r="N936" s="26" t="str">
        <f>IF([1]DRUM!K913="","",[1]DRUM!K913)</f>
        <v>Steel Drum</v>
      </c>
      <c r="O936" s="26">
        <f>IF([1]DRUM!L913="","",[1]DRUM!L913)</f>
        <v>691</v>
      </c>
      <c r="P936" s="26">
        <f>IF([1]DRUM!M913="","",[1]DRUM!M913)</f>
        <v>192</v>
      </c>
      <c r="Q936" s="26">
        <f>IF([1]DRUM!N913="","",[1]DRUM!N913)</f>
        <v>5.4102937883796614</v>
      </c>
      <c r="R936" s="26" t="str">
        <f t="shared" si="148"/>
        <v>Steel</v>
      </c>
      <c r="S936" s="26">
        <f ca="1">IF(N936="",0,
IF(Knee_Application="YES",Knee_Width,IF(Knee_Application="NO",0,
IF(OR(Cable_Type="OH",SearchData("Conductor",Cable_Desc)),0,
IF(N936="Steel Drum",Knee_Width,
IF(N936="Plywood Drum",0,
IF(Country="UAE",0,
IF(AND(OR(SearchData("LSHF",Cable_Desc),SearchData("LSZH",Cable_Desc),SearchData("LS0H",Cable_Desc),SearchData("LSOH",Cable_Desc)),D.nom&gt;40),Knee_Width,
IF(AND(Country="Egypt",D.nom&gt;60),Knee_Width,
IF(AND(Country&lt;&gt;"Egypt",D.nom&gt;35),Knee_Width,
0))))))))))</f>
        <v>125</v>
      </c>
      <c r="T936" s="118">
        <f t="shared" ca="1" si="143"/>
        <v>13</v>
      </c>
      <c r="U936" s="118">
        <f t="shared" ca="1" si="144"/>
        <v>2</v>
      </c>
      <c r="V936" s="117">
        <f t="shared" ca="1" si="145"/>
        <v>158.72331395584786</v>
      </c>
      <c r="W936" s="64">
        <f t="shared" ca="1" si="146"/>
        <v>1</v>
      </c>
      <c r="X936" s="64">
        <f t="shared" ca="1" si="149"/>
        <v>1</v>
      </c>
      <c r="Y936" s="64">
        <f t="shared" ca="1" si="147"/>
        <v>0</v>
      </c>
      <c r="AM936" s="156"/>
    </row>
    <row r="937" spans="1:39">
      <c r="A937" s="12">
        <f t="shared" ca="1" si="140"/>
        <v>1</v>
      </c>
      <c r="B937" s="12" t="str">
        <f>IF([1]DRUM!A914="","",[1]DRUM!A914)</f>
        <v>Steel</v>
      </c>
      <c r="C937" s="12">
        <f t="shared" ca="1" si="141"/>
        <v>0</v>
      </c>
      <c r="D937" s="155">
        <f t="shared" ca="1" si="142"/>
        <v>0</v>
      </c>
      <c r="E937" s="26" t="str">
        <f>IF([1]DRUM!B914="","",[1]DRUM!B914)</f>
        <v>STB260022</v>
      </c>
      <c r="F937" s="26">
        <f>IF([1]DRUM!C914="","",[1]DRUM!C914)</f>
        <v>2680</v>
      </c>
      <c r="G937" s="26">
        <f>IF([1]DRUM!D914="","",[1]DRUM!D914)</f>
        <v>2600</v>
      </c>
      <c r="H937" s="26">
        <f>IF([1]DRUM!E914="","",[1]DRUM!E914)</f>
        <v>1600</v>
      </c>
      <c r="I937" s="26">
        <f>IF([1]DRUM!F914="","",[1]DRUM!F914)</f>
        <v>1780</v>
      </c>
      <c r="J937" s="26">
        <f>IF([1]DRUM!G914="","",[1]DRUM!G914)</f>
        <v>1900</v>
      </c>
      <c r="K937" s="26">
        <f>IF([1]DRUM!H914="","",[1]DRUM!H914)</f>
        <v>2100</v>
      </c>
      <c r="L937" s="26" t="str">
        <f>IF([1]DRUM!I914="","",[1]DRUM!I914)</f>
        <v/>
      </c>
      <c r="M937" s="26">
        <f>IF([1]DRUM!J914="","",
IF(AND([1]DRUM!K914="Wooden Drum",[1]DRUM!J914&gt;Max_WD_Capacity),Max_WD_Capacity,
[1]DRUM!J914))</f>
        <v>10000</v>
      </c>
      <c r="N937" s="26" t="str">
        <f>IF([1]DRUM!K914="","",[1]DRUM!K914)</f>
        <v>Steel Drum</v>
      </c>
      <c r="O937" s="26">
        <f>IF([1]DRUM!L914="","",[1]DRUM!L914)</f>
        <v>599</v>
      </c>
      <c r="P937" s="26">
        <f>IF([1]DRUM!M914="","",[1]DRUM!M914)</f>
        <v>192</v>
      </c>
      <c r="Q937" s="26">
        <f>IF([1]DRUM!N914="","",[1]DRUM!N914)</f>
        <v>5.8716366695593232</v>
      </c>
      <c r="R937" s="26" t="str">
        <f t="shared" si="148"/>
        <v>Steel</v>
      </c>
      <c r="S937" s="26">
        <f ca="1">IF(N937="",0,
IF(Knee_Application="YES",Knee_Width,IF(Knee_Application="NO",0,
IF(OR(Cable_Type="OH",SearchData("Conductor",Cable_Desc)),0,
IF(N937="Steel Drum",Knee_Width,
IF(N937="Plywood Drum",0,
IF(Country="UAE",0,
IF(AND(OR(SearchData("LSHF",Cable_Desc),SearchData("LSZH",Cable_Desc),SearchData("LS0H",Cable_Desc),SearchData("LSOH",Cable_Desc)),D.nom&gt;40),Knee_Width,
IF(AND(Country="Egypt",D.nom&gt;60),Knee_Width,
IF(AND(Country&lt;&gt;"Egypt",D.nom&gt;35),Knee_Width,
0))))))))))</f>
        <v>125</v>
      </c>
      <c r="T937" s="118">
        <f t="shared" ca="1" si="143"/>
        <v>13</v>
      </c>
      <c r="U937" s="118">
        <f t="shared" ca="1" si="144"/>
        <v>3</v>
      </c>
      <c r="V937" s="117">
        <f t="shared" ca="1" si="145"/>
        <v>240.73144858515579</v>
      </c>
      <c r="W937" s="64">
        <f t="shared" ca="1" si="146"/>
        <v>1</v>
      </c>
      <c r="X937" s="64">
        <f t="shared" ca="1" si="149"/>
        <v>1</v>
      </c>
      <c r="Y937" s="64">
        <f t="shared" ca="1" si="147"/>
        <v>1</v>
      </c>
      <c r="AM937" s="156"/>
    </row>
    <row r="938" spans="1:39">
      <c r="A938" s="12">
        <f t="shared" ca="1" si="140"/>
        <v>1</v>
      </c>
      <c r="B938" s="12" t="str">
        <f>IF([1]DRUM!A915="","",[1]DRUM!A915)</f>
        <v>Steel</v>
      </c>
      <c r="C938" s="12">
        <f t="shared" ca="1" si="141"/>
        <v>0</v>
      </c>
      <c r="D938" s="155">
        <f t="shared" ca="1" si="142"/>
        <v>0</v>
      </c>
      <c r="E938" s="26" t="str">
        <f>IF([1]DRUM!B915="","",[1]DRUM!B915)</f>
        <v>STB260023</v>
      </c>
      <c r="F938" s="26">
        <f>IF([1]DRUM!C915="","",[1]DRUM!C915)</f>
        <v>2680</v>
      </c>
      <c r="G938" s="26">
        <f>IF([1]DRUM!D915="","",[1]DRUM!D915)</f>
        <v>2600</v>
      </c>
      <c r="H938" s="26">
        <f>IF([1]DRUM!E915="","",[1]DRUM!E915)</f>
        <v>1500</v>
      </c>
      <c r="I938" s="26">
        <f>IF([1]DRUM!F915="","",[1]DRUM!F915)</f>
        <v>1780</v>
      </c>
      <c r="J938" s="26">
        <f>IF([1]DRUM!G915="","",[1]DRUM!G915)</f>
        <v>1900</v>
      </c>
      <c r="K938" s="26">
        <f>IF([1]DRUM!H915="","",[1]DRUM!H915)</f>
        <v>2100</v>
      </c>
      <c r="L938" s="26" t="str">
        <f>IF([1]DRUM!I915="","",[1]DRUM!I915)</f>
        <v/>
      </c>
      <c r="M938" s="26">
        <f>IF([1]DRUM!J915="","",
IF(AND([1]DRUM!K915="Wooden Drum",[1]DRUM!J915&gt;Max_WD_Capacity),Max_WD_Capacity,
[1]DRUM!J915))</f>
        <v>10000</v>
      </c>
      <c r="N938" s="26" t="str">
        <f>IF([1]DRUM!K915="","",[1]DRUM!K915)</f>
        <v>Steel Drum</v>
      </c>
      <c r="O938" s="26">
        <f>IF([1]DRUM!L915="","",[1]DRUM!L915)</f>
        <v>689</v>
      </c>
      <c r="P938" s="26">
        <f>IF([1]DRUM!M915="","",[1]DRUM!M915)</f>
        <v>192</v>
      </c>
      <c r="Q938" s="26">
        <f>IF([1]DRUM!N915="","",[1]DRUM!N915)</f>
        <v>6.3050193761220354</v>
      </c>
      <c r="R938" s="26" t="str">
        <f t="shared" si="148"/>
        <v>Steel</v>
      </c>
      <c r="S938" s="26">
        <f ca="1">IF(N938="",0,
IF(Knee_Application="YES",Knee_Width,IF(Knee_Application="NO",0,
IF(OR(Cable_Type="OH",SearchData("Conductor",Cable_Desc)),0,
IF(N938="Steel Drum",Knee_Width,
IF(N938="Plywood Drum",0,
IF(Country="UAE",0,
IF(AND(OR(SearchData("LSHF",Cable_Desc),SearchData("LSZH",Cable_Desc),SearchData("LS0H",Cable_Desc),SearchData("LSOH",Cable_Desc)),D.nom&gt;40),Knee_Width,
IF(AND(Country="Egypt",D.nom&gt;60),Knee_Width,
IF(AND(Country&lt;&gt;"Egypt",D.nom&gt;35),Knee_Width,
0))))))))))</f>
        <v>125</v>
      </c>
      <c r="T938" s="118">
        <f t="shared" ca="1" si="143"/>
        <v>13</v>
      </c>
      <c r="U938" s="118">
        <f t="shared" ca="1" si="144"/>
        <v>3</v>
      </c>
      <c r="V938" s="117">
        <f t="shared" ca="1" si="145"/>
        <v>228.4792372361556</v>
      </c>
      <c r="W938" s="64">
        <f t="shared" ca="1" si="146"/>
        <v>1</v>
      </c>
      <c r="X938" s="64">
        <f t="shared" ca="1" si="149"/>
        <v>1</v>
      </c>
      <c r="Y938" s="64">
        <f t="shared" ca="1" si="147"/>
        <v>1</v>
      </c>
      <c r="AM938" s="156"/>
    </row>
    <row r="939" spans="1:39">
      <c r="A939" s="12">
        <f t="shared" ca="1" si="140"/>
        <v>1</v>
      </c>
      <c r="B939" s="12" t="str">
        <f>IF([1]DRUM!A916="","",[1]DRUM!A916)</f>
        <v>Steel</v>
      </c>
      <c r="C939" s="12">
        <f t="shared" ca="1" si="141"/>
        <v>0</v>
      </c>
      <c r="D939" s="155">
        <f t="shared" ca="1" si="142"/>
        <v>0</v>
      </c>
      <c r="E939" s="26" t="str">
        <f>IF([1]DRUM!B916="","",[1]DRUM!B916)</f>
        <v>STB260021</v>
      </c>
      <c r="F939" s="26">
        <f>IF([1]DRUM!C916="","",[1]DRUM!C916)</f>
        <v>2680</v>
      </c>
      <c r="G939" s="26">
        <f>IF([1]DRUM!D916="","",[1]DRUM!D916)</f>
        <v>2600</v>
      </c>
      <c r="H939" s="26">
        <f>IF([1]DRUM!E916="","",[1]DRUM!E916)</f>
        <v>1450</v>
      </c>
      <c r="I939" s="26">
        <f>IF([1]DRUM!F916="","",[1]DRUM!F916)</f>
        <v>1780</v>
      </c>
      <c r="J939" s="26">
        <f>IF([1]DRUM!G916="","",[1]DRUM!G916)</f>
        <v>1900</v>
      </c>
      <c r="K939" s="26">
        <f>IF([1]DRUM!H916="","",[1]DRUM!H916)</f>
        <v>2100</v>
      </c>
      <c r="L939" s="26" t="str">
        <f>IF([1]DRUM!I916="","",[1]DRUM!I916)</f>
        <v/>
      </c>
      <c r="M939" s="26">
        <f>IF([1]DRUM!J916="","",
IF(AND([1]DRUM!K916="Wooden Drum",[1]DRUM!J916&gt;Max_WD_Capacity),Max_WD_Capacity,
[1]DRUM!J916))</f>
        <v>10000</v>
      </c>
      <c r="N939" s="26" t="str">
        <f>IF([1]DRUM!K916="","",[1]DRUM!K916)</f>
        <v>Steel Drum</v>
      </c>
      <c r="O939" s="26">
        <f>IF([1]DRUM!L916="","",[1]DRUM!L916)</f>
        <v>640</v>
      </c>
      <c r="P939" s="26">
        <f>IF([1]DRUM!M916="","",[1]DRUM!M916)</f>
        <v>192</v>
      </c>
      <c r="Q939" s="26">
        <f>IF([1]DRUM!N916="","",[1]DRUM!N916)</f>
        <v>6.5112256639220352</v>
      </c>
      <c r="R939" s="26" t="str">
        <f t="shared" si="148"/>
        <v>Steel</v>
      </c>
      <c r="S939" s="26">
        <f ca="1">IF(N939="",0,
IF(Knee_Application="YES",Knee_Width,IF(Knee_Application="NO",0,
IF(OR(Cable_Type="OH",SearchData("Conductor",Cable_Desc)),0,
IF(N939="Steel Drum",Knee_Width,
IF(N939="Plywood Drum",0,
IF(Country="UAE",0,
IF(AND(OR(SearchData("LSHF",Cable_Desc),SearchData("LSZH",Cable_Desc),SearchData("LS0H",Cable_Desc),SearchData("LSOH",Cable_Desc)),D.nom&gt;40),Knee_Width,
IF(AND(Country="Egypt",D.nom&gt;60),Knee_Width,
IF(AND(Country&lt;&gt;"Egypt",D.nom&gt;35),Knee_Width,
0))))))))))</f>
        <v>125</v>
      </c>
      <c r="T939" s="118">
        <f t="shared" ca="1" si="143"/>
        <v>13</v>
      </c>
      <c r="U939" s="118">
        <f t="shared" ca="1" si="144"/>
        <v>3</v>
      </c>
      <c r="V939" s="117">
        <f t="shared" ca="1" si="145"/>
        <v>222.35313156165552</v>
      </c>
      <c r="W939" s="64">
        <f t="shared" ca="1" si="146"/>
        <v>1</v>
      </c>
      <c r="X939" s="64">
        <f t="shared" ca="1" si="149"/>
        <v>1</v>
      </c>
      <c r="Y939" s="64">
        <f t="shared" ca="1" si="147"/>
        <v>1</v>
      </c>
      <c r="AM939" s="156"/>
    </row>
    <row r="940" spans="1:39">
      <c r="A940" s="12">
        <f t="shared" ca="1" si="140"/>
        <v>0</v>
      </c>
      <c r="B940" s="12" t="str">
        <f>IF([1]DRUM!A917="","",[1]DRUM!A917)</f>
        <v>Steel</v>
      </c>
      <c r="C940" s="12">
        <f t="shared" ca="1" si="141"/>
        <v>0</v>
      </c>
      <c r="D940" s="155">
        <f t="shared" ca="1" si="142"/>
        <v>0</v>
      </c>
      <c r="E940" s="26" t="str">
        <f>IF([1]DRUM!B917="","",[1]DRUM!B917)</f>
        <v>STB260018</v>
      </c>
      <c r="F940" s="26">
        <f>IF([1]DRUM!C917="","",[1]DRUM!C917)</f>
        <v>2680</v>
      </c>
      <c r="G940" s="26">
        <f>IF([1]DRUM!D917="","",[1]DRUM!D917)</f>
        <v>2600</v>
      </c>
      <c r="H940" s="26">
        <f>IF([1]DRUM!E917="","",[1]DRUM!E917)</f>
        <v>1400</v>
      </c>
      <c r="I940" s="26">
        <f>IF([1]DRUM!F917="","",[1]DRUM!F917)</f>
        <v>1780</v>
      </c>
      <c r="J940" s="26">
        <f>IF([1]DRUM!G917="","",[1]DRUM!G917)</f>
        <v>1900</v>
      </c>
      <c r="K940" s="26">
        <f>IF([1]DRUM!H917="","",[1]DRUM!H917)</f>
        <v>2100</v>
      </c>
      <c r="L940" s="26" t="str">
        <f>IF([1]DRUM!I917="","",[1]DRUM!I917)</f>
        <v/>
      </c>
      <c r="M940" s="26">
        <f>IF([1]DRUM!J917="","",
IF(AND([1]DRUM!K917="Wooden Drum",[1]DRUM!J917&gt;Max_WD_Capacity),Max_WD_Capacity,
[1]DRUM!J917))</f>
        <v>10000</v>
      </c>
      <c r="N940" s="26" t="str">
        <f>IF([1]DRUM!K917="","",[1]DRUM!K917)</f>
        <v>Steel Drum</v>
      </c>
      <c r="O940" s="26">
        <f>IF([1]DRUM!L917="","",[1]DRUM!L917)</f>
        <v>616</v>
      </c>
      <c r="P940" s="26">
        <f>IF([1]DRUM!M917="","",[1]DRUM!M917)</f>
        <v>192</v>
      </c>
      <c r="Q940" s="26">
        <f>IF([1]DRUM!N917="","",[1]DRUM!N917)</f>
        <v>6.7104419080677973</v>
      </c>
      <c r="R940" s="26" t="str">
        <f t="shared" si="148"/>
        <v>Steel</v>
      </c>
      <c r="S940" s="26">
        <f ca="1">IF(N940="",0,
IF(Knee_Application="YES",Knee_Width,IF(Knee_Application="NO",0,
IF(OR(Cable_Type="OH",SearchData("Conductor",Cable_Desc)),0,
IF(N940="Steel Drum",Knee_Width,
IF(N940="Plywood Drum",0,
IF(Country="UAE",0,
IF(AND(OR(SearchData("LSHF",Cable_Desc),SearchData("LSZH",Cable_Desc),SearchData("LS0H",Cable_Desc),SearchData("LSOH",Cable_Desc)),D.nom&gt;40),Knee_Width,
IF(AND(Country="Egypt",D.nom&gt;60),Knee_Width,
IF(AND(Country&lt;&gt;"Egypt",D.nom&gt;35),Knee_Width,
0))))))))))</f>
        <v>125</v>
      </c>
      <c r="T940" s="118">
        <f t="shared" ca="1" si="143"/>
        <v>13</v>
      </c>
      <c r="U940" s="118">
        <f t="shared" ca="1" si="144"/>
        <v>3</v>
      </c>
      <c r="V940" s="117">
        <f t="shared" ca="1" si="145"/>
        <v>216.22702588715541</v>
      </c>
      <c r="W940" s="64">
        <f t="shared" ca="1" si="146"/>
        <v>0</v>
      </c>
      <c r="X940" s="64">
        <f t="shared" ca="1" si="149"/>
        <v>1</v>
      </c>
      <c r="Y940" s="64">
        <f t="shared" ca="1" si="147"/>
        <v>1</v>
      </c>
      <c r="AM940" s="156"/>
    </row>
    <row r="941" spans="1:39">
      <c r="A941" s="12">
        <f t="shared" ca="1" si="140"/>
        <v>0</v>
      </c>
      <c r="B941" s="12" t="str">
        <f>IF([1]DRUM!A918="","",[1]DRUM!A918)</f>
        <v>Steel</v>
      </c>
      <c r="C941" s="12">
        <f t="shared" ca="1" si="141"/>
        <v>0</v>
      </c>
      <c r="D941" s="155">
        <f t="shared" ca="1" si="142"/>
        <v>0</v>
      </c>
      <c r="E941" s="26" t="str">
        <f>IF([1]DRUM!B918="","",[1]DRUM!B918)</f>
        <v>STB260002</v>
      </c>
      <c r="F941" s="26">
        <f>IF([1]DRUM!C918="","",[1]DRUM!C918)</f>
        <v>2675</v>
      </c>
      <c r="G941" s="26">
        <f>IF([1]DRUM!D918="","",[1]DRUM!D918)</f>
        <v>2600</v>
      </c>
      <c r="H941" s="26">
        <f>IF([1]DRUM!E918="","",[1]DRUM!E918)</f>
        <v>1600</v>
      </c>
      <c r="I941" s="26">
        <f>IF([1]DRUM!F918="","",[1]DRUM!F918)</f>
        <v>1500</v>
      </c>
      <c r="J941" s="26">
        <f>IF([1]DRUM!G918="","",[1]DRUM!G918)</f>
        <v>1700</v>
      </c>
      <c r="K941" s="26">
        <f>IF([1]DRUM!H918="","",[1]DRUM!H918)</f>
        <v>1900</v>
      </c>
      <c r="L941" s="26" t="str">
        <f>IF([1]DRUM!I918="","",[1]DRUM!I918)</f>
        <v/>
      </c>
      <c r="M941" s="26">
        <f>IF([1]DRUM!J918="","",
IF(AND([1]DRUM!K918="Wooden Drum",[1]DRUM!J918&gt;Max_WD_Capacity),Max_WD_Capacity,
[1]DRUM!J918))</f>
        <v>12000</v>
      </c>
      <c r="N941" s="26" t="str">
        <f>IF([1]DRUM!K918="","",[1]DRUM!K918)</f>
        <v>Steel Drum</v>
      </c>
      <c r="O941" s="26">
        <f>IF([1]DRUM!L918="","",[1]DRUM!L918)</f>
        <v>775</v>
      </c>
      <c r="P941" s="26">
        <f>IF([1]DRUM!M918="","",[1]DRUM!M918)</f>
        <v>163</v>
      </c>
      <c r="Q941" s="26">
        <f>IF([1]DRUM!N918="","",[1]DRUM!N918)</f>
        <v>4.9480084294039237</v>
      </c>
      <c r="R941" s="26" t="str">
        <f t="shared" si="148"/>
        <v>Steel</v>
      </c>
      <c r="S941" s="26">
        <f ca="1">IF(N941="",0,
IF(Knee_Application="YES",Knee_Width,IF(Knee_Application="NO",0,
IF(OR(Cable_Type="OH",SearchData("Conductor",Cable_Desc)),0,
IF(N941="Steel Drum",Knee_Width,
IF(N941="Plywood Drum",0,
IF(Country="UAE",0,
IF(AND(OR(SearchData("LSHF",Cable_Desc),SearchData("LSZH",Cable_Desc),SearchData("LS0H",Cable_Desc),SearchData("LSOH",Cable_Desc)),D.nom&gt;40),Knee_Width,
IF(AND(Country="Egypt",D.nom&gt;60),Knee_Width,
IF(AND(Country&lt;&gt;"Egypt",D.nom&gt;35),Knee_Width,
0))))))))))</f>
        <v>125</v>
      </c>
      <c r="T941" s="118">
        <f t="shared" ca="1" si="143"/>
        <v>11</v>
      </c>
      <c r="U941" s="118">
        <f t="shared" ca="1" si="144"/>
        <v>3</v>
      </c>
      <c r="V941" s="117">
        <f t="shared" ca="1" si="145"/>
        <v>203.6958411105164</v>
      </c>
      <c r="W941" s="64">
        <f t="shared" ca="1" si="146"/>
        <v>1</v>
      </c>
      <c r="X941" s="64">
        <f t="shared" ca="1" si="149"/>
        <v>1</v>
      </c>
      <c r="Y941" s="64">
        <f t="shared" ca="1" si="147"/>
        <v>0</v>
      </c>
      <c r="AM941" s="156"/>
    </row>
    <row r="942" spans="1:39">
      <c r="A942" s="12">
        <f t="shared" ca="1" si="140"/>
        <v>0</v>
      </c>
      <c r="B942" s="12" t="str">
        <f>IF([1]DRUM!A919="","",[1]DRUM!A919)</f>
        <v>Steel</v>
      </c>
      <c r="C942" s="12">
        <f t="shared" ca="1" si="141"/>
        <v>0</v>
      </c>
      <c r="D942" s="155">
        <f t="shared" ca="1" si="142"/>
        <v>0</v>
      </c>
      <c r="E942" s="26" t="str">
        <f>IF([1]DRUM!B919="","",[1]DRUM!B919)</f>
        <v>STB260003</v>
      </c>
      <c r="F942" s="26">
        <f>IF([1]DRUM!C919="","",[1]DRUM!C919)</f>
        <v>2675</v>
      </c>
      <c r="G942" s="26">
        <f>IF([1]DRUM!D919="","",[1]DRUM!D919)</f>
        <v>2600</v>
      </c>
      <c r="H942" s="26">
        <f>IF([1]DRUM!E919="","",[1]DRUM!E919)</f>
        <v>1350</v>
      </c>
      <c r="I942" s="26">
        <f>IF([1]DRUM!F919="","",[1]DRUM!F919)</f>
        <v>1500</v>
      </c>
      <c r="J942" s="26">
        <f>IF([1]DRUM!G919="","",[1]DRUM!G919)</f>
        <v>1700</v>
      </c>
      <c r="K942" s="26">
        <f>IF([1]DRUM!H919="","",[1]DRUM!H919)</f>
        <v>1900</v>
      </c>
      <c r="L942" s="26" t="str">
        <f>IF([1]DRUM!I919="","",[1]DRUM!I919)</f>
        <v/>
      </c>
      <c r="M942" s="26">
        <f>IF([1]DRUM!J919="","",
IF(AND([1]DRUM!K919="Wooden Drum",[1]DRUM!J919&gt;Max_WD_Capacity),Max_WD_Capacity,
[1]DRUM!J919))</f>
        <v>12000</v>
      </c>
      <c r="N942" s="26" t="str">
        <f>IF([1]DRUM!K919="","",[1]DRUM!K919)</f>
        <v>Steel Drum</v>
      </c>
      <c r="O942" s="26">
        <f>IF([1]DRUM!L919="","",[1]DRUM!L919)</f>
        <v>775</v>
      </c>
      <c r="P942" s="26">
        <f>IF([1]DRUM!M919="","",[1]DRUM!M919)</f>
        <v>163</v>
      </c>
      <c r="Q942" s="26">
        <f>IF([1]DRUM!N919="","",[1]DRUM!N919)</f>
        <v>5.816855147662352</v>
      </c>
      <c r="R942" s="26" t="str">
        <f t="shared" si="148"/>
        <v>Steel</v>
      </c>
      <c r="S942" s="26">
        <f ca="1">IF(N942="",0,
IF(Knee_Application="YES",Knee_Width,IF(Knee_Application="NO",0,
IF(OR(Cable_Type="OH",SearchData("Conductor",Cable_Desc)),0,
IF(N942="Steel Drum",Knee_Width,
IF(N942="Plywood Drum",0,
IF(Country="UAE",0,
IF(AND(OR(SearchData("LSHF",Cable_Desc),SearchData("LSZH",Cable_Desc),SearchData("LS0H",Cable_Desc),SearchData("LSOH",Cable_Desc)),D.nom&gt;40),Knee_Width,
IF(AND(Country="Egypt",D.nom&gt;60),Knee_Width,
IF(AND(Country&lt;&gt;"Egypt",D.nom&gt;35),Knee_Width,
0))))))))))</f>
        <v>125</v>
      </c>
      <c r="T942" s="118">
        <f t="shared" ca="1" si="143"/>
        <v>11</v>
      </c>
      <c r="U942" s="118">
        <f t="shared" ca="1" si="144"/>
        <v>4</v>
      </c>
      <c r="V942" s="117">
        <f t="shared" ca="1" si="145"/>
        <v>253.84571295830102</v>
      </c>
      <c r="W942" s="64">
        <f t="shared" ca="1" si="146"/>
        <v>0</v>
      </c>
      <c r="X942" s="64">
        <f t="shared" ca="1" si="149"/>
        <v>1</v>
      </c>
      <c r="Y942" s="64">
        <f t="shared" ca="1" si="147"/>
        <v>1</v>
      </c>
      <c r="AM942" s="156"/>
    </row>
    <row r="943" spans="1:39">
      <c r="A943" s="12">
        <f t="shared" ca="1" si="140"/>
        <v>1</v>
      </c>
      <c r="B943" s="12" t="str">
        <f>IF([1]DRUM!A920="","",[1]DRUM!A920)</f>
        <v>Steel</v>
      </c>
      <c r="C943" s="12">
        <f t="shared" ca="1" si="141"/>
        <v>0</v>
      </c>
      <c r="D943" s="155">
        <f t="shared" ca="1" si="142"/>
        <v>0</v>
      </c>
      <c r="E943" s="26" t="str">
        <f>IF([1]DRUM!B920="","",[1]DRUM!B920)</f>
        <v>STB260005</v>
      </c>
      <c r="F943" s="26">
        <f>IF([1]DRUM!C920="","",[1]DRUM!C920)</f>
        <v>2675</v>
      </c>
      <c r="G943" s="26">
        <f>IF([1]DRUM!D920="","",[1]DRUM!D920)</f>
        <v>2600</v>
      </c>
      <c r="H943" s="26">
        <f>IF([1]DRUM!E920="","",[1]DRUM!E920)</f>
        <v>1600</v>
      </c>
      <c r="I943" s="26">
        <f>IF([1]DRUM!F920="","",[1]DRUM!F920)</f>
        <v>1780</v>
      </c>
      <c r="J943" s="26">
        <f>IF([1]DRUM!G920="","",[1]DRUM!G920)</f>
        <v>1900</v>
      </c>
      <c r="K943" s="26">
        <f>IF([1]DRUM!H920="","",[1]DRUM!H920)</f>
        <v>2100</v>
      </c>
      <c r="L943" s="26" t="str">
        <f>IF([1]DRUM!I920="","",[1]DRUM!I920)</f>
        <v/>
      </c>
      <c r="M943" s="26">
        <f>IF([1]DRUM!J920="","",
IF(AND([1]DRUM!K920="Wooden Drum",[1]DRUM!J920&gt;Max_WD_Capacity),Max_WD_Capacity,
[1]DRUM!J920))</f>
        <v>12000</v>
      </c>
      <c r="N943" s="26" t="str">
        <f>IF([1]DRUM!K920="","",[1]DRUM!K920)</f>
        <v>Steel Drum</v>
      </c>
      <c r="O943" s="26">
        <f>IF([1]DRUM!L920="","",[1]DRUM!L920)</f>
        <v>850</v>
      </c>
      <c r="P943" s="26">
        <f>IF([1]DRUM!M920="","",[1]DRUM!M920)</f>
        <v>192</v>
      </c>
      <c r="Q943" s="26">
        <f>IF([1]DRUM!N920="","",[1]DRUM!N920)</f>
        <v>5.8716366695593232</v>
      </c>
      <c r="R943" s="26" t="str">
        <f t="shared" si="148"/>
        <v>Steel</v>
      </c>
      <c r="S943" s="26">
        <f ca="1">IF(N943="",0,
IF(Knee_Application="YES",Knee_Width,IF(Knee_Application="NO",0,
IF(OR(Cable_Type="OH",SearchData("Conductor",Cable_Desc)),0,
IF(N943="Steel Drum",Knee_Width,
IF(N943="Plywood Drum",0,
IF(Country="UAE",0,
IF(AND(OR(SearchData("LSHF",Cable_Desc),SearchData("LSZH",Cable_Desc),SearchData("LS0H",Cable_Desc),SearchData("LSOH",Cable_Desc)),D.nom&gt;40),Knee_Width,
IF(AND(Country="Egypt",D.nom&gt;60),Knee_Width,
IF(AND(Country&lt;&gt;"Egypt",D.nom&gt;35),Knee_Width,
0))))))))))</f>
        <v>125</v>
      </c>
      <c r="T943" s="118">
        <f t="shared" ca="1" si="143"/>
        <v>13</v>
      </c>
      <c r="U943" s="118">
        <f t="shared" ca="1" si="144"/>
        <v>3</v>
      </c>
      <c r="V943" s="117">
        <f t="shared" ca="1" si="145"/>
        <v>240.73144858515579</v>
      </c>
      <c r="W943" s="64">
        <f t="shared" ca="1" si="146"/>
        <v>1</v>
      </c>
      <c r="X943" s="64">
        <f t="shared" ca="1" si="149"/>
        <v>1</v>
      </c>
      <c r="Y943" s="64">
        <f t="shared" ca="1" si="147"/>
        <v>1</v>
      </c>
      <c r="AM943" s="156"/>
    </row>
    <row r="944" spans="1:39">
      <c r="A944" s="12">
        <f t="shared" ca="1" si="140"/>
        <v>1</v>
      </c>
      <c r="B944" s="12" t="str">
        <f>IF([1]DRUM!A921="","",[1]DRUM!A921)</f>
        <v>Steel</v>
      </c>
      <c r="C944" s="12">
        <f t="shared" ca="1" si="141"/>
        <v>0</v>
      </c>
      <c r="D944" s="155">
        <f t="shared" ca="1" si="142"/>
        <v>0</v>
      </c>
      <c r="E944" s="26" t="str">
        <f>IF([1]DRUM!B921="","",[1]DRUM!B921)</f>
        <v>STB260006</v>
      </c>
      <c r="F944" s="26">
        <f>IF([1]DRUM!C921="","",[1]DRUM!C921)</f>
        <v>2675</v>
      </c>
      <c r="G944" s="26">
        <f>IF([1]DRUM!D921="","",[1]DRUM!D921)</f>
        <v>2600</v>
      </c>
      <c r="H944" s="26">
        <f>IF([1]DRUM!E921="","",[1]DRUM!E921)</f>
        <v>1600</v>
      </c>
      <c r="I944" s="26">
        <f>IF([1]DRUM!F921="","",[1]DRUM!F921)</f>
        <v>1780</v>
      </c>
      <c r="J944" s="26">
        <f>IF([1]DRUM!G921="","",[1]DRUM!G921)</f>
        <v>1900</v>
      </c>
      <c r="K944" s="26">
        <f>IF([1]DRUM!H921="","",[1]DRUM!H921)</f>
        <v>2100</v>
      </c>
      <c r="L944" s="26" t="str">
        <f>IF([1]DRUM!I921="","",[1]DRUM!I921)</f>
        <v/>
      </c>
      <c r="M944" s="26">
        <f>IF([1]DRUM!J921="","",
IF(AND([1]DRUM!K921="Wooden Drum",[1]DRUM!J921&gt;Max_WD_Capacity),Max_WD_Capacity,
[1]DRUM!J921))</f>
        <v>15000</v>
      </c>
      <c r="N944" s="26" t="str">
        <f>IF([1]DRUM!K921="","",[1]DRUM!K921)</f>
        <v>Steel Drum</v>
      </c>
      <c r="O944" s="26">
        <f>IF([1]DRUM!L921="","",[1]DRUM!L921)</f>
        <v>955</v>
      </c>
      <c r="P944" s="26">
        <f>IF([1]DRUM!M921="","",[1]DRUM!M921)</f>
        <v>192</v>
      </c>
      <c r="Q944" s="26">
        <f>IF([1]DRUM!N921="","",[1]DRUM!N921)</f>
        <v>5.8716366695593232</v>
      </c>
      <c r="R944" s="26" t="str">
        <f t="shared" si="148"/>
        <v>Steel</v>
      </c>
      <c r="S944" s="26">
        <f ca="1">IF(N944="",0,
IF(Knee_Application="YES",Knee_Width,IF(Knee_Application="NO",0,
IF(OR(Cable_Type="OH",SearchData("Conductor",Cable_Desc)),0,
IF(N944="Steel Drum",Knee_Width,
IF(N944="Plywood Drum",0,
IF(Country="UAE",0,
IF(AND(OR(SearchData("LSHF",Cable_Desc),SearchData("LSZH",Cable_Desc),SearchData("LS0H",Cable_Desc),SearchData("LSOH",Cable_Desc)),D.nom&gt;40),Knee_Width,
IF(AND(Country="Egypt",D.nom&gt;60),Knee_Width,
IF(AND(Country&lt;&gt;"Egypt",D.nom&gt;35),Knee_Width,
0))))))))))</f>
        <v>125</v>
      </c>
      <c r="T944" s="118">
        <f t="shared" ca="1" si="143"/>
        <v>13</v>
      </c>
      <c r="U944" s="118">
        <f t="shared" ca="1" si="144"/>
        <v>3</v>
      </c>
      <c r="V944" s="117">
        <f t="shared" ca="1" si="145"/>
        <v>240.73144858515579</v>
      </c>
      <c r="W944" s="64">
        <f t="shared" ca="1" si="146"/>
        <v>1</v>
      </c>
      <c r="X944" s="64">
        <f t="shared" ca="1" si="149"/>
        <v>1</v>
      </c>
      <c r="Y944" s="64">
        <f t="shared" ca="1" si="147"/>
        <v>1</v>
      </c>
      <c r="AM944" s="156"/>
    </row>
    <row r="945" spans="1:39">
      <c r="A945" s="12">
        <f t="shared" ca="1" si="140"/>
        <v>0</v>
      </c>
      <c r="B945" s="12" t="str">
        <f>IF([1]DRUM!A922="","",[1]DRUM!A922)</f>
        <v>Steel</v>
      </c>
      <c r="C945" s="12">
        <f t="shared" ca="1" si="141"/>
        <v>0</v>
      </c>
      <c r="D945" s="155">
        <f t="shared" ca="1" si="142"/>
        <v>0</v>
      </c>
      <c r="E945" s="26" t="str">
        <f>IF([1]DRUM!B922="","",[1]DRUM!B922)</f>
        <v>STB260007</v>
      </c>
      <c r="F945" s="26">
        <f>IF([1]DRUM!C922="","",[1]DRUM!C922)</f>
        <v>2675</v>
      </c>
      <c r="G945" s="26">
        <f>IF([1]DRUM!D922="","",[1]DRUM!D922)</f>
        <v>2600</v>
      </c>
      <c r="H945" s="26">
        <f>IF([1]DRUM!E922="","",[1]DRUM!E922)</f>
        <v>1350</v>
      </c>
      <c r="I945" s="26">
        <f>IF([1]DRUM!F922="","",[1]DRUM!F922)</f>
        <v>1780</v>
      </c>
      <c r="J945" s="26">
        <f>IF([1]DRUM!G922="","",[1]DRUM!G922)</f>
        <v>1900</v>
      </c>
      <c r="K945" s="26">
        <f>IF([1]DRUM!H922="","",[1]DRUM!H922)</f>
        <v>2100</v>
      </c>
      <c r="L945" s="26" t="str">
        <f>IF([1]DRUM!I922="","",[1]DRUM!I922)</f>
        <v/>
      </c>
      <c r="M945" s="26">
        <f>IF([1]DRUM!J922="","",
IF(AND([1]DRUM!K922="Wooden Drum",[1]DRUM!J922&gt;Max_WD_Capacity),Max_WD_Capacity,
[1]DRUM!J922))</f>
        <v>15000</v>
      </c>
      <c r="N945" s="26" t="str">
        <f>IF([1]DRUM!K922="","",[1]DRUM!K922)</f>
        <v>Steel Drum</v>
      </c>
      <c r="O945" s="26">
        <f>IF([1]DRUM!L922="","",[1]DRUM!L922)</f>
        <v>990</v>
      </c>
      <c r="P945" s="26">
        <f>IF([1]DRUM!M922="","",[1]DRUM!M922)</f>
        <v>192</v>
      </c>
      <c r="Q945" s="26">
        <f>IF([1]DRUM!N922="","",[1]DRUM!N922)</f>
        <v>6.9026681085593236</v>
      </c>
      <c r="R945" s="26" t="str">
        <f t="shared" si="148"/>
        <v>Steel</v>
      </c>
      <c r="S945" s="26">
        <f ca="1">IF(N945="",0,
IF(Knee_Application="YES",Knee_Width,IF(Knee_Application="NO",0,
IF(OR(Cable_Type="OH",SearchData("Conductor",Cable_Desc)),0,
IF(N945="Steel Drum",Knee_Width,
IF(N945="Plywood Drum",0,
IF(Country="UAE",0,
IF(AND(OR(SearchData("LSHF",Cable_Desc),SearchData("LSZH",Cable_Desc),SearchData("LS0H",Cable_Desc),SearchData("LSOH",Cable_Desc)),D.nom&gt;40),Knee_Width,
IF(AND(Country="Egypt",D.nom&gt;60),Knee_Width,
IF(AND(Country&lt;&gt;"Egypt",D.nom&gt;35),Knee_Width,
0))))))))))</f>
        <v>125</v>
      </c>
      <c r="T945" s="118">
        <f t="shared" ca="1" si="143"/>
        <v>13</v>
      </c>
      <c r="U945" s="118">
        <f t="shared" ca="1" si="144"/>
        <v>4</v>
      </c>
      <c r="V945" s="117">
        <f t="shared" ca="1" si="145"/>
        <v>299.99947895071949</v>
      </c>
      <c r="W945" s="64">
        <f t="shared" ca="1" si="146"/>
        <v>0</v>
      </c>
      <c r="X945" s="64">
        <f t="shared" ca="1" si="149"/>
        <v>1</v>
      </c>
      <c r="Y945" s="64">
        <f t="shared" ca="1" si="147"/>
        <v>1</v>
      </c>
      <c r="AM945" s="156"/>
    </row>
    <row r="946" spans="1:39">
      <c r="A946" s="12">
        <f t="shared" ca="1" si="140"/>
        <v>0</v>
      </c>
      <c r="B946" s="12" t="str">
        <f>IF([1]DRUM!A923="","",[1]DRUM!A923)</f>
        <v>Steel</v>
      </c>
      <c r="C946" s="12">
        <f t="shared" ca="1" si="141"/>
        <v>0</v>
      </c>
      <c r="D946" s="155">
        <f t="shared" ca="1" si="142"/>
        <v>0</v>
      </c>
      <c r="E946" s="26" t="str">
        <f>IF([1]DRUM!B923="","",[1]DRUM!B923)</f>
        <v>STB260008</v>
      </c>
      <c r="F946" s="26">
        <f>IF([1]DRUM!C923="","",[1]DRUM!C923)</f>
        <v>2680</v>
      </c>
      <c r="G946" s="26">
        <f>IF([1]DRUM!D923="","",[1]DRUM!D923)</f>
        <v>2600</v>
      </c>
      <c r="H946" s="26">
        <f>IF([1]DRUM!E923="","",[1]DRUM!E923)</f>
        <v>1350</v>
      </c>
      <c r="I946" s="26">
        <f>IF([1]DRUM!F923="","",[1]DRUM!F923)</f>
        <v>1740</v>
      </c>
      <c r="J946" s="26">
        <f>IF([1]DRUM!G923="","",[1]DRUM!G923)</f>
        <v>1900</v>
      </c>
      <c r="K946" s="26">
        <f>IF([1]DRUM!H923="","",[1]DRUM!H923)</f>
        <v>2100</v>
      </c>
      <c r="L946" s="26" t="str">
        <f>IF([1]DRUM!I923="","",[1]DRUM!I923)</f>
        <v/>
      </c>
      <c r="M946" s="26">
        <f>IF([1]DRUM!J923="","",
IF(AND([1]DRUM!K923="Wooden Drum",[1]DRUM!J923&gt;Max_WD_Capacity),Max_WD_Capacity,
[1]DRUM!J923))</f>
        <v>20000</v>
      </c>
      <c r="N946" s="26" t="str">
        <f>IF([1]DRUM!K923="","",[1]DRUM!K923)</f>
        <v>Steel Drum</v>
      </c>
      <c r="O946" s="26">
        <f>IF([1]DRUM!L923="","",[1]DRUM!L923)</f>
        <v>1228</v>
      </c>
      <c r="P946" s="26">
        <f>IF([1]DRUM!M923="","",[1]DRUM!M923)</f>
        <v>188</v>
      </c>
      <c r="Q946" s="26">
        <f>IF([1]DRUM!N923="","",[1]DRUM!N923)</f>
        <v>6.7475519712883276</v>
      </c>
      <c r="R946" s="26" t="str">
        <f t="shared" si="148"/>
        <v>Steel</v>
      </c>
      <c r="S946" s="26">
        <f ca="1">IF(N946="",0,
IF(Knee_Application="YES",Knee_Width,IF(Knee_Application="NO",0,
IF(OR(Cable_Type="OH",SearchData("Conductor",Cable_Desc)),0,
IF(N946="Steel Drum",Knee_Width,
IF(N946="Plywood Drum",0,
IF(Country="UAE",0,
IF(AND(OR(SearchData("LSHF",Cable_Desc),SearchData("LSZH",Cable_Desc),SearchData("LS0H",Cable_Desc),SearchData("LSOH",Cable_Desc)),D.nom&gt;40),Knee_Width,
IF(AND(Country="Egypt",D.nom&gt;60),Knee_Width,
IF(AND(Country&lt;&gt;"Egypt",D.nom&gt;35),Knee_Width,
0))))))))))</f>
        <v>125</v>
      </c>
      <c r="T946" s="118">
        <f t="shared" ca="1" si="143"/>
        <v>13</v>
      </c>
      <c r="U946" s="118">
        <f t="shared" ca="1" si="144"/>
        <v>4</v>
      </c>
      <c r="V946" s="117">
        <f t="shared" ca="1" si="145"/>
        <v>299.99947895071949</v>
      </c>
      <c r="W946" s="64">
        <f t="shared" ca="1" si="146"/>
        <v>0</v>
      </c>
      <c r="X946" s="64">
        <f t="shared" ca="1" si="149"/>
        <v>1</v>
      </c>
      <c r="Y946" s="64">
        <f t="shared" ca="1" si="147"/>
        <v>1</v>
      </c>
      <c r="AM946" s="156"/>
    </row>
    <row r="947" spans="1:39">
      <c r="A947" s="12">
        <f t="shared" ca="1" si="140"/>
        <v>0</v>
      </c>
      <c r="B947" s="12" t="str">
        <f>IF([1]DRUM!A924="","",[1]DRUM!A924)</f>
        <v>Steel</v>
      </c>
      <c r="C947" s="12">
        <f t="shared" ca="1" si="141"/>
        <v>0</v>
      </c>
      <c r="D947" s="155">
        <f t="shared" ca="1" si="142"/>
        <v>0</v>
      </c>
      <c r="E947" s="26" t="str">
        <f>IF([1]DRUM!B924="","",[1]DRUM!B924)</f>
        <v>STB270016</v>
      </c>
      <c r="F947" s="26">
        <f>IF([1]DRUM!C924="","",[1]DRUM!C924)</f>
        <v>2780</v>
      </c>
      <c r="G947" s="26">
        <f>IF([1]DRUM!D924="","",[1]DRUM!D924)</f>
        <v>2700</v>
      </c>
      <c r="H947" s="26">
        <f>IF([1]DRUM!E924="","",[1]DRUM!E924)</f>
        <v>2000</v>
      </c>
      <c r="I947" s="26">
        <f>IF([1]DRUM!F924="","",[1]DRUM!F924)</f>
        <v>1500</v>
      </c>
      <c r="J947" s="26">
        <f>IF([1]DRUM!G924="","",[1]DRUM!G924)</f>
        <v>1700</v>
      </c>
      <c r="K947" s="26">
        <f>IF([1]DRUM!H924="","",[1]DRUM!H924)</f>
        <v>1700</v>
      </c>
      <c r="L947" s="26" t="str">
        <f>IF([1]DRUM!I924="","",[1]DRUM!I924)</f>
        <v/>
      </c>
      <c r="M947" s="26">
        <f>IF([1]DRUM!J924="","",
IF(AND([1]DRUM!K924="Wooden Drum",[1]DRUM!J924&gt;Max_WD_Capacity),Max_WD_Capacity,
[1]DRUM!J924))</f>
        <v>5000</v>
      </c>
      <c r="N947" s="26" t="str">
        <f>IF([1]DRUM!K924="","",[1]DRUM!K924)</f>
        <v>Steel Drum</v>
      </c>
      <c r="O947" s="26">
        <f>IF([1]DRUM!L924="","",[1]DRUM!L924)</f>
        <v>637</v>
      </c>
      <c r="P947" s="26">
        <f>IF([1]DRUM!M924="","",[1]DRUM!M924)</f>
        <v>170</v>
      </c>
      <c r="Q947" s="26">
        <f>IF([1]DRUM!N924="","",[1]DRUM!N924)</f>
        <v>3.8759399363664073</v>
      </c>
      <c r="R947" s="26" t="str">
        <f t="shared" si="148"/>
        <v>Steel</v>
      </c>
      <c r="S947" s="26">
        <f ca="1">IF(N947="",0,
IF(Knee_Application="YES",Knee_Width,IF(Knee_Application="NO",0,
IF(OR(Cable_Type="OH",SearchData("Conductor",Cable_Desc)),0,
IF(N947="Steel Drum",Knee_Width,
IF(N947="Plywood Drum",0,
IF(Country="UAE",0,
IF(AND(OR(SearchData("LSHF",Cable_Desc),SearchData("LSZH",Cable_Desc),SearchData("LS0H",Cable_Desc),SearchData("LSOH",Cable_Desc)),D.nom&gt;40),Knee_Width,
IF(AND(Country="Egypt",D.nom&gt;60),Knee_Width,
IF(AND(Country&lt;&gt;"Egypt",D.nom&gt;35),Knee_Width,
0))))))))))</f>
        <v>125</v>
      </c>
      <c r="T947" s="118">
        <f t="shared" ca="1" si="143"/>
        <v>11</v>
      </c>
      <c r="U947" s="118">
        <f t="shared" ca="1" si="144"/>
        <v>1</v>
      </c>
      <c r="V947" s="117">
        <f t="shared" ca="1" si="145"/>
        <v>73.317232712417137</v>
      </c>
      <c r="W947" s="64">
        <f t="shared" ca="1" si="146"/>
        <v>1</v>
      </c>
      <c r="X947" s="64">
        <f t="shared" ca="1" si="149"/>
        <v>1</v>
      </c>
      <c r="Y947" s="64">
        <f t="shared" ca="1" si="147"/>
        <v>0</v>
      </c>
      <c r="AM947" s="156"/>
    </row>
    <row r="948" spans="1:39">
      <c r="A948" s="12">
        <f t="shared" ca="1" si="140"/>
        <v>1</v>
      </c>
      <c r="B948" s="12" t="str">
        <f>IF([1]DRUM!A925="","",[1]DRUM!A925)</f>
        <v>Steel</v>
      </c>
      <c r="C948" s="12">
        <f t="shared" ca="1" si="141"/>
        <v>0</v>
      </c>
      <c r="D948" s="155">
        <f t="shared" ca="1" si="142"/>
        <v>0</v>
      </c>
      <c r="E948" s="26" t="str">
        <f>IF([1]DRUM!B925="","",[1]DRUM!B925)</f>
        <v>STB270023</v>
      </c>
      <c r="F948" s="26">
        <f>IF([1]DRUM!C925="","",[1]DRUM!C925)</f>
        <v>2780</v>
      </c>
      <c r="G948" s="26">
        <f>IF([1]DRUM!D925="","",[1]DRUM!D925)</f>
        <v>2700</v>
      </c>
      <c r="H948" s="26">
        <f>IF([1]DRUM!E925="","",[1]DRUM!E925)</f>
        <v>1450</v>
      </c>
      <c r="I948" s="26">
        <f>IF([1]DRUM!F925="","",[1]DRUM!F925)</f>
        <v>1500</v>
      </c>
      <c r="J948" s="26">
        <f>IF([1]DRUM!G925="","",[1]DRUM!G925)</f>
        <v>1700</v>
      </c>
      <c r="K948" s="26">
        <f>IF([1]DRUM!H925="","",[1]DRUM!H925)</f>
        <v>1700</v>
      </c>
      <c r="L948" s="26" t="str">
        <f>IF([1]DRUM!I925="","",[1]DRUM!I925)</f>
        <v/>
      </c>
      <c r="M948" s="26">
        <f>IF([1]DRUM!J925="","",
IF(AND([1]DRUM!K925="Wooden Drum",[1]DRUM!J925&gt;Max_WD_Capacity),Max_WD_Capacity,
[1]DRUM!J925))</f>
        <v>5000</v>
      </c>
      <c r="N948" s="26" t="str">
        <f>IF([1]DRUM!K925="","",[1]DRUM!K925)</f>
        <v>Steel Drum</v>
      </c>
      <c r="O948" s="26">
        <f>IF([1]DRUM!L925="","",[1]DRUM!L925)</f>
        <v>575</v>
      </c>
      <c r="P948" s="26">
        <f>IF([1]DRUM!M925="","",[1]DRUM!M925)</f>
        <v>170</v>
      </c>
      <c r="Q948" s="26">
        <f>IF([1]DRUM!N925="","",[1]DRUM!N925)</f>
        <v>6.1113794589363941</v>
      </c>
      <c r="R948" s="26" t="str">
        <f t="shared" si="148"/>
        <v>Steel</v>
      </c>
      <c r="S948" s="26">
        <f ca="1">IF(N948="",0,
IF(Knee_Application="YES",Knee_Width,IF(Knee_Application="NO",0,
IF(OR(Cable_Type="OH",SearchData("Conductor",Cable_Desc)),0,
IF(N948="Steel Drum",Knee_Width,
IF(N948="Plywood Drum",0,
IF(Country="UAE",0,
IF(AND(OR(SearchData("LSHF",Cable_Desc),SearchData("LSZH",Cable_Desc),SearchData("LS0H",Cable_Desc),SearchData("LSOH",Cable_Desc)),D.nom&gt;40),Knee_Width,
IF(AND(Country="Egypt",D.nom&gt;60),Knee_Width,
IF(AND(Country&lt;&gt;"Egypt",D.nom&gt;35),Knee_Width,
0))))))))))</f>
        <v>125</v>
      </c>
      <c r="T948" s="118">
        <f t="shared" ca="1" si="143"/>
        <v>11</v>
      </c>
      <c r="U948" s="118">
        <f t="shared" ca="1" si="144"/>
        <v>4</v>
      </c>
      <c r="V948" s="117">
        <f t="shared" ca="1" si="145"/>
        <v>267.66872063409613</v>
      </c>
      <c r="W948" s="64">
        <f t="shared" ca="1" si="146"/>
        <v>1</v>
      </c>
      <c r="X948" s="64">
        <f t="shared" ca="1" si="149"/>
        <v>1</v>
      </c>
      <c r="Y948" s="64">
        <f t="shared" ca="1" si="147"/>
        <v>1</v>
      </c>
      <c r="AM948" s="156"/>
    </row>
    <row r="949" spans="1:39">
      <c r="A949" s="12">
        <f t="shared" ca="1" si="140"/>
        <v>0</v>
      </c>
      <c r="B949" s="12" t="str">
        <f>IF([1]DRUM!A926="","",[1]DRUM!A926)</f>
        <v>Steel</v>
      </c>
      <c r="C949" s="12">
        <f t="shared" ca="1" si="141"/>
        <v>0</v>
      </c>
      <c r="D949" s="155">
        <f t="shared" ca="1" si="142"/>
        <v>0</v>
      </c>
      <c r="E949" s="26" t="str">
        <f>IF([1]DRUM!B926="","",[1]DRUM!B926)</f>
        <v>STB270032</v>
      </c>
      <c r="F949" s="26">
        <f>IF([1]DRUM!C926="","",[1]DRUM!C926)</f>
        <v>2780</v>
      </c>
      <c r="G949" s="26">
        <f>IF([1]DRUM!D926="","",[1]DRUM!D926)</f>
        <v>2700</v>
      </c>
      <c r="H949" s="26">
        <f>IF([1]DRUM!E926="","",[1]DRUM!E926)</f>
        <v>1850</v>
      </c>
      <c r="I949" s="26">
        <f>IF([1]DRUM!F926="","",[1]DRUM!F926)</f>
        <v>1780</v>
      </c>
      <c r="J949" s="26">
        <f>IF([1]DRUM!G926="","",[1]DRUM!G926)</f>
        <v>1900</v>
      </c>
      <c r="K949" s="26">
        <f>IF([1]DRUM!H926="","",[1]DRUM!H926)</f>
        <v>2100</v>
      </c>
      <c r="L949" s="26" t="str">
        <f>IF([1]DRUM!I926="","",[1]DRUM!I926)</f>
        <v/>
      </c>
      <c r="M949" s="26">
        <f>IF([1]DRUM!J926="","",
IF(AND([1]DRUM!K926="Wooden Drum",[1]DRUM!J926&gt;Max_WD_Capacity),Max_WD_Capacity,
[1]DRUM!J926))</f>
        <v>5000</v>
      </c>
      <c r="N949" s="26" t="str">
        <f>IF([1]DRUM!K926="","",[1]DRUM!K926)</f>
        <v>Steel Drum</v>
      </c>
      <c r="O949" s="26">
        <f>IF([1]DRUM!L926="","",[1]DRUM!L926)</f>
        <v>686</v>
      </c>
      <c r="P949" s="26">
        <f>IF([1]DRUM!M926="","",[1]DRUM!M926)</f>
        <v>199</v>
      </c>
      <c r="Q949" s="26">
        <f>IF([1]DRUM!N926="","",[1]DRUM!N926)</f>
        <v>5.4067987665525434</v>
      </c>
      <c r="R949" s="26" t="str">
        <f t="shared" si="148"/>
        <v>Steel</v>
      </c>
      <c r="S949" s="26">
        <f ca="1">IF(N949="",0,
IF(Knee_Application="YES",Knee_Width,IF(Knee_Application="NO",0,
IF(OR(Cable_Type="OH",SearchData("Conductor",Cable_Desc)),0,
IF(N949="Steel Drum",Knee_Width,
IF(N949="Plywood Drum",0,
IF(Country="UAE",0,
IF(AND(OR(SearchData("LSHF",Cable_Desc),SearchData("LSZH",Cable_Desc),SearchData("LS0H",Cable_Desc),SearchData("LSOH",Cable_Desc)),D.nom&gt;40),Knee_Width,
IF(AND(Country="Egypt",D.nom&gt;60),Knee_Width,
IF(AND(Country&lt;&gt;"Egypt",D.nom&gt;35),Knee_Width,
0))))))))))</f>
        <v>125</v>
      </c>
      <c r="T949" s="118">
        <f t="shared" ca="1" si="143"/>
        <v>13</v>
      </c>
      <c r="U949" s="118">
        <f t="shared" ca="1" si="144"/>
        <v>2</v>
      </c>
      <c r="V949" s="117">
        <f t="shared" ca="1" si="145"/>
        <v>170.97552530484805</v>
      </c>
      <c r="W949" s="64">
        <f t="shared" ca="1" si="146"/>
        <v>1</v>
      </c>
      <c r="X949" s="64">
        <f t="shared" ca="1" si="149"/>
        <v>1</v>
      </c>
      <c r="Y949" s="64">
        <f t="shared" ca="1" si="147"/>
        <v>0</v>
      </c>
      <c r="AM949" s="156"/>
    </row>
    <row r="950" spans="1:39">
      <c r="A950" s="12">
        <f t="shared" ca="1" si="140"/>
        <v>0</v>
      </c>
      <c r="B950" s="12" t="str">
        <f>IF([1]DRUM!A927="","",[1]DRUM!A927)</f>
        <v>Steel</v>
      </c>
      <c r="C950" s="12">
        <f t="shared" ca="1" si="141"/>
        <v>0</v>
      </c>
      <c r="D950" s="155">
        <f t="shared" ca="1" si="142"/>
        <v>0</v>
      </c>
      <c r="E950" s="26" t="str">
        <f>IF([1]DRUM!B927="","",[1]DRUM!B927)</f>
        <v>STB270031</v>
      </c>
      <c r="F950" s="26">
        <f>IF([1]DRUM!C927="","",[1]DRUM!C927)</f>
        <v>2780</v>
      </c>
      <c r="G950" s="26">
        <f>IF([1]DRUM!D927="","",[1]DRUM!D927)</f>
        <v>2700</v>
      </c>
      <c r="H950" s="26">
        <f>IF([1]DRUM!E927="","",[1]DRUM!E927)</f>
        <v>1750</v>
      </c>
      <c r="I950" s="26">
        <f>IF([1]DRUM!F927="","",[1]DRUM!F927)</f>
        <v>1800</v>
      </c>
      <c r="J950" s="26">
        <f>IF([1]DRUM!G927="","",[1]DRUM!G927)</f>
        <v>1900</v>
      </c>
      <c r="K950" s="26">
        <f>IF([1]DRUM!H927="","",[1]DRUM!H927)</f>
        <v>2100</v>
      </c>
      <c r="L950" s="26" t="str">
        <f>IF([1]DRUM!I927="","",[1]DRUM!I927)</f>
        <v/>
      </c>
      <c r="M950" s="26">
        <f>IF([1]DRUM!J927="","",
IF(AND([1]DRUM!K927="Wooden Drum",[1]DRUM!J927&gt;Max_WD_Capacity),Max_WD_Capacity,
[1]DRUM!J927))</f>
        <v>5000</v>
      </c>
      <c r="N950" s="26" t="str">
        <f>IF([1]DRUM!K927="","",[1]DRUM!K927)</f>
        <v>Steel Drum</v>
      </c>
      <c r="O950" s="26">
        <f>IF([1]DRUM!L927="","",[1]DRUM!L927)</f>
        <v>624</v>
      </c>
      <c r="P950" s="26">
        <f>IF([1]DRUM!M927="","",[1]DRUM!M927)</f>
        <v>201</v>
      </c>
      <c r="Q950" s="26">
        <f>IF([1]DRUM!N927="","",[1]DRUM!N927)</f>
        <v>5.9764873243728829</v>
      </c>
      <c r="R950" s="26" t="str">
        <f t="shared" si="148"/>
        <v>Steel</v>
      </c>
      <c r="S950" s="26">
        <f ca="1">IF(N950="",0,
IF(Knee_Application="YES",Knee_Width,IF(Knee_Application="NO",0,
IF(OR(Cable_Type="OH",SearchData("Conductor",Cable_Desc)),0,
IF(N950="Steel Drum",Knee_Width,
IF(N950="Plywood Drum",0,
IF(Country="UAE",0,
IF(AND(OR(SearchData("LSHF",Cable_Desc),SearchData("LSZH",Cable_Desc),SearchData("LS0H",Cable_Desc),SearchData("LSOH",Cable_Desc)),D.nom&gt;40),Knee_Width,
IF(AND(Country="Egypt",D.nom&gt;60),Knee_Width,
IF(AND(Country&lt;&gt;"Egypt",D.nom&gt;35),Knee_Width,
0))))))))))</f>
        <v>125</v>
      </c>
      <c r="T950" s="118">
        <f t="shared" ca="1" si="143"/>
        <v>13</v>
      </c>
      <c r="U950" s="118">
        <f t="shared" ca="1" si="144"/>
        <v>2</v>
      </c>
      <c r="V950" s="117">
        <f t="shared" ca="1" si="145"/>
        <v>162.80738440551457</v>
      </c>
      <c r="W950" s="64">
        <f t="shared" ca="1" si="146"/>
        <v>1</v>
      </c>
      <c r="X950" s="64">
        <f t="shared" ca="1" si="149"/>
        <v>1</v>
      </c>
      <c r="Y950" s="64">
        <f t="shared" ca="1" si="147"/>
        <v>0</v>
      </c>
      <c r="AM950" s="156"/>
    </row>
    <row r="951" spans="1:39">
      <c r="A951" s="12">
        <f t="shared" ca="1" si="140"/>
        <v>1</v>
      </c>
      <c r="B951" s="12" t="str">
        <f>IF([1]DRUM!A928="","",[1]DRUM!A928)</f>
        <v>Steel</v>
      </c>
      <c r="C951" s="12">
        <f t="shared" ca="1" si="141"/>
        <v>0</v>
      </c>
      <c r="D951" s="155">
        <f t="shared" ca="1" si="142"/>
        <v>0</v>
      </c>
      <c r="E951" s="26" t="str">
        <f>IF([1]DRUM!B928="","",[1]DRUM!B928)</f>
        <v>STB270029</v>
      </c>
      <c r="F951" s="26">
        <f>IF([1]DRUM!C928="","",[1]DRUM!C928)</f>
        <v>2780</v>
      </c>
      <c r="G951" s="26">
        <f>IF([1]DRUM!D928="","",[1]DRUM!D928)</f>
        <v>2700</v>
      </c>
      <c r="H951" s="26">
        <f>IF([1]DRUM!E928="","",[1]DRUM!E928)</f>
        <v>1600</v>
      </c>
      <c r="I951" s="26">
        <f>IF([1]DRUM!F928="","",[1]DRUM!F928)</f>
        <v>1800</v>
      </c>
      <c r="J951" s="26">
        <f>IF([1]DRUM!G928="","",[1]DRUM!G928)</f>
        <v>1900</v>
      </c>
      <c r="K951" s="26">
        <f>IF([1]DRUM!H928="","",[1]DRUM!H928)</f>
        <v>2100</v>
      </c>
      <c r="L951" s="26" t="str">
        <f>IF([1]DRUM!I928="","",[1]DRUM!I928)</f>
        <v/>
      </c>
      <c r="M951" s="26">
        <f>IF([1]DRUM!J928="","",
IF(AND([1]DRUM!K928="Wooden Drum",[1]DRUM!J928&gt;Max_WD_Capacity),Max_WD_Capacity,
[1]DRUM!J928))</f>
        <v>5000</v>
      </c>
      <c r="N951" s="26" t="str">
        <f>IF([1]DRUM!K928="","",[1]DRUM!K928)</f>
        <v>Steel Drum</v>
      </c>
      <c r="O951" s="26">
        <f>IF([1]DRUM!L928="","",[1]DRUM!L928)</f>
        <v>620</v>
      </c>
      <c r="P951" s="26">
        <f>IF([1]DRUM!M928="","",[1]DRUM!M928)</f>
        <v>201</v>
      </c>
      <c r="Q951" s="26">
        <f>IF([1]DRUM!N928="","",[1]DRUM!N928)</f>
        <v>6.6868799631658744</v>
      </c>
      <c r="R951" s="26" t="str">
        <f t="shared" si="148"/>
        <v>Steel</v>
      </c>
      <c r="S951" s="26">
        <f ca="1">IF(N951="",0,
IF(Knee_Application="YES",Knee_Width,IF(Knee_Application="NO",0,
IF(OR(Cable_Type="OH",SearchData("Conductor",Cable_Desc)),0,
IF(N951="Steel Drum",Knee_Width,
IF(N951="Plywood Drum",0,
IF(Country="UAE",0,
IF(AND(OR(SearchData("LSHF",Cable_Desc),SearchData("LSZH",Cable_Desc),SearchData("LS0H",Cable_Desc),SearchData("LSOH",Cable_Desc)),D.nom&gt;40),Knee_Width,
IF(AND(Country="Egypt",D.nom&gt;60),Knee_Width,
IF(AND(Country&lt;&gt;"Egypt",D.nom&gt;35),Knee_Width,
0))))))))))</f>
        <v>125</v>
      </c>
      <c r="T951" s="118">
        <f t="shared" ca="1" si="143"/>
        <v>13</v>
      </c>
      <c r="U951" s="118">
        <f t="shared" ca="1" si="144"/>
        <v>3</v>
      </c>
      <c r="V951" s="117">
        <f t="shared" ca="1" si="145"/>
        <v>240.73144858515579</v>
      </c>
      <c r="W951" s="64">
        <f t="shared" ca="1" si="146"/>
        <v>1</v>
      </c>
      <c r="X951" s="64">
        <f t="shared" ca="1" si="149"/>
        <v>1</v>
      </c>
      <c r="Y951" s="64">
        <f t="shared" ca="1" si="147"/>
        <v>1</v>
      </c>
      <c r="AM951" s="156"/>
    </row>
    <row r="952" spans="1:39">
      <c r="A952" s="12">
        <f t="shared" ca="1" si="140"/>
        <v>1</v>
      </c>
      <c r="B952" s="12" t="str">
        <f>IF([1]DRUM!A929="","",[1]DRUM!A929)</f>
        <v>Steel</v>
      </c>
      <c r="C952" s="12">
        <f t="shared" ca="1" si="141"/>
        <v>0</v>
      </c>
      <c r="D952" s="155">
        <f t="shared" ca="1" si="142"/>
        <v>0</v>
      </c>
      <c r="E952" s="26" t="str">
        <f>IF([1]DRUM!B929="","",[1]DRUM!B929)</f>
        <v>STB270026</v>
      </c>
      <c r="F952" s="26">
        <f>IF([1]DRUM!C929="","",[1]DRUM!C929)</f>
        <v>2780</v>
      </c>
      <c r="G952" s="26">
        <f>IF([1]DRUM!D929="","",[1]DRUM!D929)</f>
        <v>2700</v>
      </c>
      <c r="H952" s="26">
        <f>IF([1]DRUM!E929="","",[1]DRUM!E929)</f>
        <v>1500</v>
      </c>
      <c r="I952" s="26">
        <f>IF([1]DRUM!F929="","",[1]DRUM!F929)</f>
        <v>1780</v>
      </c>
      <c r="J952" s="26">
        <f>IF([1]DRUM!G929="","",[1]DRUM!G929)</f>
        <v>1900</v>
      </c>
      <c r="K952" s="26">
        <f>IF([1]DRUM!H929="","",[1]DRUM!H929)</f>
        <v>2100</v>
      </c>
      <c r="L952" s="26" t="str">
        <f>IF([1]DRUM!I929="","",[1]DRUM!I929)</f>
        <v/>
      </c>
      <c r="M952" s="26">
        <f>IF([1]DRUM!J929="","",
IF(AND([1]DRUM!K929="Wooden Drum",[1]DRUM!J929&gt;Max_WD_Capacity),Max_WD_Capacity,
[1]DRUM!J929))</f>
        <v>5000</v>
      </c>
      <c r="N952" s="26" t="str">
        <f>IF([1]DRUM!K929="","",[1]DRUM!K929)</f>
        <v>Steel Drum</v>
      </c>
      <c r="O952" s="26">
        <f>IF([1]DRUM!L929="","",[1]DRUM!L929)</f>
        <v>558</v>
      </c>
      <c r="P952" s="26">
        <f>IF([1]DRUM!M929="","",[1]DRUM!M929)</f>
        <v>199</v>
      </c>
      <c r="Q952" s="26">
        <f>IF([1]DRUM!N929="","",[1]DRUM!N929)</f>
        <v>7.0459640034711883</v>
      </c>
      <c r="R952" s="26" t="str">
        <f t="shared" si="148"/>
        <v>Steel</v>
      </c>
      <c r="S952" s="26">
        <f ca="1">IF(N952="",0,
IF(Knee_Application="YES",Knee_Width,IF(Knee_Application="NO",0,
IF(OR(Cable_Type="OH",SearchData("Conductor",Cable_Desc)),0,
IF(N952="Steel Drum",Knee_Width,
IF(N952="Plywood Drum",0,
IF(Country="UAE",0,
IF(AND(OR(SearchData("LSHF",Cable_Desc),SearchData("LSZH",Cable_Desc),SearchData("LS0H",Cable_Desc),SearchData("LSOH",Cable_Desc)),D.nom&gt;40),Knee_Width,
IF(AND(Country="Egypt",D.nom&gt;60),Knee_Width,
IF(AND(Country&lt;&gt;"Egypt",D.nom&gt;35),Knee_Width,
0))))))))))</f>
        <v>125</v>
      </c>
      <c r="T952" s="118">
        <f t="shared" ca="1" si="143"/>
        <v>13</v>
      </c>
      <c r="U952" s="118">
        <f t="shared" ca="1" si="144"/>
        <v>3</v>
      </c>
      <c r="V952" s="117">
        <f t="shared" ca="1" si="145"/>
        <v>228.4792372361556</v>
      </c>
      <c r="W952" s="64">
        <f t="shared" ca="1" si="146"/>
        <v>1</v>
      </c>
      <c r="X952" s="64">
        <f t="shared" ca="1" si="149"/>
        <v>1</v>
      </c>
      <c r="Y952" s="64">
        <f t="shared" ca="1" si="147"/>
        <v>1</v>
      </c>
      <c r="AM952" s="156"/>
    </row>
    <row r="953" spans="1:39">
      <c r="A953" s="12">
        <f t="shared" ca="1" si="140"/>
        <v>0</v>
      </c>
      <c r="B953" s="12" t="str">
        <f>IF([1]DRUM!A930="","",[1]DRUM!A930)</f>
        <v>Steel</v>
      </c>
      <c r="C953" s="12">
        <f t="shared" ca="1" si="141"/>
        <v>0</v>
      </c>
      <c r="D953" s="155">
        <f t="shared" ca="1" si="142"/>
        <v>0</v>
      </c>
      <c r="E953" s="26" t="str">
        <f>IF([1]DRUM!B930="","",[1]DRUM!B930)</f>
        <v>STB270047</v>
      </c>
      <c r="F953" s="26">
        <f>IF([1]DRUM!C930="","",[1]DRUM!C930)</f>
        <v>2780</v>
      </c>
      <c r="G953" s="26">
        <f>IF([1]DRUM!D930="","",[1]DRUM!D930)</f>
        <v>2700</v>
      </c>
      <c r="H953" s="26">
        <f>IF([1]DRUM!E930="","",[1]DRUM!E930)</f>
        <v>1350</v>
      </c>
      <c r="I953" s="26">
        <f>IF([1]DRUM!F930="","",[1]DRUM!F930)</f>
        <v>1780</v>
      </c>
      <c r="J953" s="26">
        <f>IF([1]DRUM!G930="","",[1]DRUM!G930)</f>
        <v>1900</v>
      </c>
      <c r="K953" s="26">
        <f>IF([1]DRUM!H930="","",[1]DRUM!H930)</f>
        <v>2100</v>
      </c>
      <c r="L953" s="26" t="str">
        <f>IF([1]DRUM!I930="","",[1]DRUM!I930)</f>
        <v/>
      </c>
      <c r="M953" s="26">
        <f>IF([1]DRUM!J930="","",
IF(AND([1]DRUM!K930="Wooden Drum",[1]DRUM!J930&gt;Max_WD_Capacity),Max_WD_Capacity,
[1]DRUM!J930))</f>
        <v>5000</v>
      </c>
      <c r="N953" s="26" t="str">
        <f>IF([1]DRUM!K930="","",[1]DRUM!K930)</f>
        <v>Steel Drum</v>
      </c>
      <c r="O953" s="26">
        <f>IF([1]DRUM!L930="","",[1]DRUM!L930)</f>
        <v>629</v>
      </c>
      <c r="P953" s="26">
        <f>IF([1]DRUM!M930="","",[1]DRUM!M930)</f>
        <v>199</v>
      </c>
      <c r="Q953" s="26">
        <f>IF([1]DRUM!N930="","",[1]DRUM!N930)</f>
        <v>7.6436127359084756</v>
      </c>
      <c r="R953" s="26" t="str">
        <f t="shared" si="148"/>
        <v>Steel</v>
      </c>
      <c r="S953" s="26">
        <f ca="1">IF(N953="",0,
IF(Knee_Application="YES",Knee_Width,IF(Knee_Application="NO",0,
IF(OR(Cable_Type="OH",SearchData("Conductor",Cable_Desc)),0,
IF(N953="Steel Drum",Knee_Width,
IF(N953="Plywood Drum",0,
IF(Country="UAE",0,
IF(AND(OR(SearchData("LSHF",Cable_Desc),SearchData("LSZH",Cable_Desc),SearchData("LS0H",Cable_Desc),SearchData("LSOH",Cable_Desc)),D.nom&gt;40),Knee_Width,
IF(AND(Country="Egypt",D.nom&gt;60),Knee_Width,
IF(AND(Country&lt;&gt;"Egypt",D.nom&gt;35),Knee_Width,
0))))))))))</f>
        <v>125</v>
      </c>
      <c r="T953" s="118">
        <f t="shared" ca="1" si="143"/>
        <v>13</v>
      </c>
      <c r="U953" s="118">
        <f t="shared" ca="1" si="144"/>
        <v>4</v>
      </c>
      <c r="V953" s="117">
        <f t="shared" ca="1" si="145"/>
        <v>299.99947895071949</v>
      </c>
      <c r="W953" s="64">
        <f t="shared" ca="1" si="146"/>
        <v>0</v>
      </c>
      <c r="X953" s="64">
        <f t="shared" ca="1" si="149"/>
        <v>1</v>
      </c>
      <c r="Y953" s="64">
        <f t="shared" ca="1" si="147"/>
        <v>1</v>
      </c>
      <c r="AM953" s="156"/>
    </row>
    <row r="954" spans="1:39">
      <c r="A954" s="12">
        <f t="shared" ca="1" si="140"/>
        <v>1</v>
      </c>
      <c r="B954" s="12" t="str">
        <f>IF([1]DRUM!A931="","",[1]DRUM!A931)</f>
        <v>Steel</v>
      </c>
      <c r="C954" s="12">
        <f t="shared" ca="1" si="141"/>
        <v>0</v>
      </c>
      <c r="D954" s="155">
        <f t="shared" ca="1" si="142"/>
        <v>0</v>
      </c>
      <c r="E954" s="26" t="str">
        <f>IF([1]DRUM!B931="","",[1]DRUM!B931)</f>
        <v>STB270000</v>
      </c>
      <c r="F954" s="26">
        <f>IF([1]DRUM!C931="","",[1]DRUM!C931)</f>
        <v>2770</v>
      </c>
      <c r="G954" s="26">
        <f>IF([1]DRUM!D931="","",[1]DRUM!D931)</f>
        <v>2700</v>
      </c>
      <c r="H954" s="26">
        <f>IF([1]DRUM!E931="","",[1]DRUM!E931)</f>
        <v>1700</v>
      </c>
      <c r="I954" s="26">
        <f>IF([1]DRUM!F931="","",[1]DRUM!F931)</f>
        <v>1500</v>
      </c>
      <c r="J954" s="26">
        <f>IF([1]DRUM!G931="","",[1]DRUM!G931)</f>
        <v>1700</v>
      </c>
      <c r="K954" s="26">
        <f>IF([1]DRUM!H931="","",[1]DRUM!H931)</f>
        <v>1700</v>
      </c>
      <c r="L954" s="26" t="str">
        <f>IF([1]DRUM!I931="","",[1]DRUM!I931)</f>
        <v/>
      </c>
      <c r="M954" s="26">
        <f>IF([1]DRUM!J931="","",
IF(AND([1]DRUM!K931="Wooden Drum",[1]DRUM!J931&gt;Max_WD_Capacity),Max_WD_Capacity,
[1]DRUM!J931))</f>
        <v>6000</v>
      </c>
      <c r="N954" s="26" t="str">
        <f>IF([1]DRUM!K931="","",[1]DRUM!K931)</f>
        <v>Steel Drum</v>
      </c>
      <c r="O954" s="26">
        <f>IF([1]DRUM!L931="","",[1]DRUM!L931)</f>
        <v>650</v>
      </c>
      <c r="P954" s="26">
        <f>IF([1]DRUM!M931="","",[1]DRUM!M931)</f>
        <v>170</v>
      </c>
      <c r="Q954" s="26">
        <f>IF([1]DRUM!N931="","",[1]DRUM!N931)</f>
        <v>5.1836278784231586</v>
      </c>
      <c r="R954" s="26" t="str">
        <f t="shared" si="148"/>
        <v>Steel</v>
      </c>
      <c r="S954" s="26">
        <f ca="1">IF(N954="",0,
IF(Knee_Application="YES",Knee_Width,IF(Knee_Application="NO",0,
IF(OR(Cable_Type="OH",SearchData("Conductor",Cable_Desc)),0,
IF(N954="Steel Drum",Knee_Width,
IF(N954="Plywood Drum",0,
IF(Country="UAE",0,
IF(AND(OR(SearchData("LSHF",Cable_Desc),SearchData("LSZH",Cable_Desc),SearchData("LS0H",Cable_Desc),SearchData("LSOH",Cable_Desc)),D.nom&gt;40),Knee_Width,
IF(AND(Country="Egypt",D.nom&gt;60),Knee_Width,
IF(AND(Country&lt;&gt;"Egypt",D.nom&gt;35),Knee_Width,
0))))))))))</f>
        <v>125</v>
      </c>
      <c r="T954" s="118">
        <f t="shared" ca="1" si="143"/>
        <v>11</v>
      </c>
      <c r="U954" s="118">
        <f t="shared" ca="1" si="144"/>
        <v>3</v>
      </c>
      <c r="V954" s="117">
        <f t="shared" ca="1" si="145"/>
        <v>214.06309686736273</v>
      </c>
      <c r="W954" s="64">
        <f t="shared" ca="1" si="146"/>
        <v>1</v>
      </c>
      <c r="X954" s="64">
        <f t="shared" ca="1" si="149"/>
        <v>1</v>
      </c>
      <c r="Y954" s="64">
        <f t="shared" ca="1" si="147"/>
        <v>1</v>
      </c>
      <c r="AM954" s="156"/>
    </row>
    <row r="955" spans="1:39">
      <c r="A955" s="12">
        <f t="shared" ca="1" si="140"/>
        <v>0</v>
      </c>
      <c r="B955" s="12" t="str">
        <f>IF([1]DRUM!A932="","",[1]DRUM!A932)</f>
        <v>Steel</v>
      </c>
      <c r="C955" s="12">
        <f t="shared" ca="1" si="141"/>
        <v>0</v>
      </c>
      <c r="D955" s="155">
        <f t="shared" ca="1" si="142"/>
        <v>0</v>
      </c>
      <c r="E955" s="26" t="str">
        <f>IF([1]DRUM!B932="","",[1]DRUM!B932)</f>
        <v>STB270021</v>
      </c>
      <c r="F955" s="26">
        <f>IF([1]DRUM!C932="","",[1]DRUM!C932)</f>
        <v>2780</v>
      </c>
      <c r="G955" s="26">
        <f>IF([1]DRUM!D932="","",[1]DRUM!D932)</f>
        <v>2700</v>
      </c>
      <c r="H955" s="26">
        <f>IF([1]DRUM!E932="","",[1]DRUM!E932)</f>
        <v>1800</v>
      </c>
      <c r="I955" s="26">
        <f>IF([1]DRUM!F932="","",[1]DRUM!F932)</f>
        <v>1780</v>
      </c>
      <c r="J955" s="26">
        <f>IF([1]DRUM!G932="","",[1]DRUM!G932)</f>
        <v>1900</v>
      </c>
      <c r="K955" s="26">
        <f>IF([1]DRUM!H932="","",[1]DRUM!H932)</f>
        <v>2100</v>
      </c>
      <c r="L955" s="26" t="str">
        <f>IF([1]DRUM!I932="","",[1]DRUM!I932)</f>
        <v/>
      </c>
      <c r="M955" s="26">
        <f>IF([1]DRUM!J932="","",
IF(AND([1]DRUM!K932="Wooden Drum",[1]DRUM!J932&gt;Max_WD_Capacity),Max_WD_Capacity,
[1]DRUM!J932))</f>
        <v>6000</v>
      </c>
      <c r="N955" s="26" t="str">
        <f>IF([1]DRUM!K932="","",[1]DRUM!K932)</f>
        <v>Steel Drum</v>
      </c>
      <c r="O955" s="26">
        <f>IF([1]DRUM!L932="","",[1]DRUM!L932)</f>
        <v>643</v>
      </c>
      <c r="P955" s="26">
        <f>IF([1]DRUM!M932="","",[1]DRUM!M932)</f>
        <v>199</v>
      </c>
      <c r="Q955" s="26">
        <f>IF([1]DRUM!N932="","",[1]DRUM!N932)</f>
        <v>5.6619353599322055</v>
      </c>
      <c r="R955" s="26" t="str">
        <f t="shared" si="148"/>
        <v>Steel</v>
      </c>
      <c r="S955" s="26">
        <f ca="1">IF(N955="",0,
IF(Knee_Application="YES",Knee_Width,IF(Knee_Application="NO",0,
IF(OR(Cable_Type="OH",SearchData("Conductor",Cable_Desc)),0,
IF(N955="Steel Drum",Knee_Width,
IF(N955="Plywood Drum",0,
IF(Country="UAE",0,
IF(AND(OR(SearchData("LSHF",Cable_Desc),SearchData("LSZH",Cable_Desc),SearchData("LS0H",Cable_Desc),SearchData("LSOH",Cable_Desc)),D.nom&gt;40),Knee_Width,
IF(AND(Country="Egypt",D.nom&gt;60),Knee_Width,
IF(AND(Country&lt;&gt;"Egypt",D.nom&gt;35),Knee_Width,
0))))))))))</f>
        <v>125</v>
      </c>
      <c r="T955" s="118">
        <f t="shared" ca="1" si="143"/>
        <v>13</v>
      </c>
      <c r="U955" s="118">
        <f t="shared" ca="1" si="144"/>
        <v>2</v>
      </c>
      <c r="V955" s="117">
        <f t="shared" ca="1" si="145"/>
        <v>166.89145485518131</v>
      </c>
      <c r="W955" s="64">
        <f t="shared" ca="1" si="146"/>
        <v>1</v>
      </c>
      <c r="X955" s="64">
        <f t="shared" ca="1" si="149"/>
        <v>1</v>
      </c>
      <c r="Y955" s="64">
        <f t="shared" ca="1" si="147"/>
        <v>0</v>
      </c>
      <c r="AM955" s="156"/>
    </row>
    <row r="956" spans="1:39">
      <c r="A956" s="12">
        <f t="shared" ca="1" si="140"/>
        <v>1</v>
      </c>
      <c r="B956" s="12" t="str">
        <f>IF([1]DRUM!A933="","",[1]DRUM!A933)</f>
        <v>Steel</v>
      </c>
      <c r="C956" s="12">
        <f t="shared" ca="1" si="141"/>
        <v>0</v>
      </c>
      <c r="D956" s="155">
        <f t="shared" ca="1" si="142"/>
        <v>0</v>
      </c>
      <c r="E956" s="26" t="str">
        <f>IF([1]DRUM!B933="","",[1]DRUM!B933)</f>
        <v>STB270020</v>
      </c>
      <c r="F956" s="26">
        <f>IF([1]DRUM!C933="","",[1]DRUM!C933)</f>
        <v>2780</v>
      </c>
      <c r="G956" s="26">
        <f>IF([1]DRUM!D933="","",[1]DRUM!D933)</f>
        <v>2700</v>
      </c>
      <c r="H956" s="26">
        <f>IF([1]DRUM!E933="","",[1]DRUM!E933)</f>
        <v>1550</v>
      </c>
      <c r="I956" s="26">
        <f>IF([1]DRUM!F933="","",[1]DRUM!F933)</f>
        <v>1780</v>
      </c>
      <c r="J956" s="26">
        <f>IF([1]DRUM!G933="","",[1]DRUM!G933)</f>
        <v>1900</v>
      </c>
      <c r="K956" s="26">
        <f>IF([1]DRUM!H933="","",[1]DRUM!H933)</f>
        <v>2100</v>
      </c>
      <c r="L956" s="26" t="str">
        <f>IF([1]DRUM!I933="","",[1]DRUM!I933)</f>
        <v/>
      </c>
      <c r="M956" s="26">
        <f>IF([1]DRUM!J933="","",
IF(AND([1]DRUM!K933="Wooden Drum",[1]DRUM!J933&gt;Max_WD_Capacity),Max_WD_Capacity,
[1]DRUM!J933))</f>
        <v>6000</v>
      </c>
      <c r="N956" s="26" t="str">
        <f>IF([1]DRUM!K933="","",[1]DRUM!K933)</f>
        <v>Steel Drum</v>
      </c>
      <c r="O956" s="26">
        <f>IF([1]DRUM!L933="","",[1]DRUM!L933)</f>
        <v>693</v>
      </c>
      <c r="P956" s="26">
        <f>IF([1]DRUM!M933="","",[1]DRUM!M933)</f>
        <v>199</v>
      </c>
      <c r="Q956" s="26">
        <f>IF([1]DRUM!N933="","",[1]DRUM!N933)</f>
        <v>6.832767672016951</v>
      </c>
      <c r="R956" s="26" t="str">
        <f t="shared" si="148"/>
        <v>Steel</v>
      </c>
      <c r="S956" s="26">
        <f ca="1">IF(N956="",0,
IF(Knee_Application="YES",Knee_Width,IF(Knee_Application="NO",0,
IF(OR(Cable_Type="OH",SearchData("Conductor",Cable_Desc)),0,
IF(N956="Steel Drum",Knee_Width,
IF(N956="Plywood Drum",0,
IF(Country="UAE",0,
IF(AND(OR(SearchData("LSHF",Cable_Desc),SearchData("LSZH",Cable_Desc),SearchData("LS0H",Cable_Desc),SearchData("LSOH",Cable_Desc)),D.nom&gt;40),Knee_Width,
IF(AND(Country="Egypt",D.nom&gt;60),Knee_Width,
IF(AND(Country&lt;&gt;"Egypt",D.nom&gt;35),Knee_Width,
0))))))))))</f>
        <v>125</v>
      </c>
      <c r="T956" s="118">
        <f t="shared" ca="1" si="143"/>
        <v>13</v>
      </c>
      <c r="U956" s="118">
        <f t="shared" ca="1" si="144"/>
        <v>3</v>
      </c>
      <c r="V956" s="117">
        <f t="shared" ca="1" si="145"/>
        <v>234.60534291065571</v>
      </c>
      <c r="W956" s="64">
        <f t="shared" ca="1" si="146"/>
        <v>1</v>
      </c>
      <c r="X956" s="64">
        <f t="shared" ca="1" si="149"/>
        <v>1</v>
      </c>
      <c r="Y956" s="64">
        <f t="shared" ca="1" si="147"/>
        <v>1</v>
      </c>
      <c r="AM956" s="156"/>
    </row>
    <row r="957" spans="1:39">
      <c r="A957" s="12">
        <f t="shared" ca="1" si="140"/>
        <v>1</v>
      </c>
      <c r="B957" s="12" t="str">
        <f>IF([1]DRUM!A934="","",[1]DRUM!A934)</f>
        <v>Steel</v>
      </c>
      <c r="C957" s="12">
        <f t="shared" ca="1" si="141"/>
        <v>0</v>
      </c>
      <c r="D957" s="155">
        <f t="shared" ca="1" si="142"/>
        <v>0</v>
      </c>
      <c r="E957" s="26" t="str">
        <f>IF([1]DRUM!B934="","",[1]DRUM!B934)</f>
        <v>STB270027</v>
      </c>
      <c r="F957" s="26">
        <f>IF([1]DRUM!C934="","",[1]DRUM!C934)</f>
        <v>2780</v>
      </c>
      <c r="G957" s="26">
        <f>IF([1]DRUM!D934="","",[1]DRUM!D934)</f>
        <v>2700</v>
      </c>
      <c r="H957" s="26">
        <f>IF([1]DRUM!E934="","",[1]DRUM!E934)</f>
        <v>1450</v>
      </c>
      <c r="I957" s="26">
        <f>IF([1]DRUM!F934="","",[1]DRUM!F934)</f>
        <v>1780</v>
      </c>
      <c r="J957" s="26">
        <f>IF([1]DRUM!G934="","",[1]DRUM!G934)</f>
        <v>1900</v>
      </c>
      <c r="K957" s="26">
        <f>IF([1]DRUM!H934="","",[1]DRUM!H934)</f>
        <v>2100</v>
      </c>
      <c r="L957" s="26" t="str">
        <f>IF([1]DRUM!I934="","",[1]DRUM!I934)</f>
        <v/>
      </c>
      <c r="M957" s="26">
        <f>IF([1]DRUM!J934="","",
IF(AND([1]DRUM!K934="Wooden Drum",[1]DRUM!J934&gt;Max_WD_Capacity),Max_WD_Capacity,
[1]DRUM!J934))</f>
        <v>6000</v>
      </c>
      <c r="N957" s="26" t="str">
        <f>IF([1]DRUM!K934="","",[1]DRUM!K934)</f>
        <v>Steel Drum</v>
      </c>
      <c r="O957" s="26">
        <f>IF([1]DRUM!L934="","",[1]DRUM!L934)</f>
        <v>571</v>
      </c>
      <c r="P957" s="26">
        <f>IF([1]DRUM!M934="","",[1]DRUM!M934)</f>
        <v>199</v>
      </c>
      <c r="Q957" s="26">
        <f>IF([1]DRUM!N934="","",[1]DRUM!N934)</f>
        <v>7.2521702912711881</v>
      </c>
      <c r="R957" s="26" t="str">
        <f t="shared" si="148"/>
        <v>Steel</v>
      </c>
      <c r="S957" s="26">
        <f ca="1">IF(N957="",0,
IF(Knee_Application="YES",Knee_Width,IF(Knee_Application="NO",0,
IF(OR(Cable_Type="OH",SearchData("Conductor",Cable_Desc)),0,
IF(N957="Steel Drum",Knee_Width,
IF(N957="Plywood Drum",0,
IF(Country="UAE",0,
IF(AND(OR(SearchData("LSHF",Cable_Desc),SearchData("LSZH",Cable_Desc),SearchData("LS0H",Cable_Desc),SearchData("LSOH",Cable_Desc)),D.nom&gt;40),Knee_Width,
IF(AND(Country="Egypt",D.nom&gt;60),Knee_Width,
IF(AND(Country&lt;&gt;"Egypt",D.nom&gt;35),Knee_Width,
0))))))))))</f>
        <v>125</v>
      </c>
      <c r="T957" s="118">
        <f t="shared" ca="1" si="143"/>
        <v>13</v>
      </c>
      <c r="U957" s="118">
        <f t="shared" ca="1" si="144"/>
        <v>4</v>
      </c>
      <c r="V957" s="117">
        <f t="shared" ca="1" si="145"/>
        <v>316.3357607493864</v>
      </c>
      <c r="W957" s="64">
        <f t="shared" ca="1" si="146"/>
        <v>1</v>
      </c>
      <c r="X957" s="64">
        <f t="shared" ca="1" si="149"/>
        <v>1</v>
      </c>
      <c r="Y957" s="64">
        <f t="shared" ca="1" si="147"/>
        <v>1</v>
      </c>
      <c r="AM957" s="156"/>
    </row>
    <row r="958" spans="1:39">
      <c r="A958" s="12">
        <f t="shared" ca="1" si="140"/>
        <v>0</v>
      </c>
      <c r="B958" s="12" t="str">
        <f>IF([1]DRUM!A935="","",[1]DRUM!A935)</f>
        <v>Steel</v>
      </c>
      <c r="C958" s="12">
        <f t="shared" ca="1" si="141"/>
        <v>0</v>
      </c>
      <c r="D958" s="155">
        <f t="shared" ca="1" si="142"/>
        <v>0</v>
      </c>
      <c r="E958" s="26" t="str">
        <f>IF([1]DRUM!B935="","",[1]DRUM!B935)</f>
        <v>STB270011</v>
      </c>
      <c r="F958" s="26">
        <f>IF([1]DRUM!C935="","",[1]DRUM!C935)</f>
        <v>2780</v>
      </c>
      <c r="G958" s="26">
        <f>IF([1]DRUM!D935="","",[1]DRUM!D935)</f>
        <v>2700</v>
      </c>
      <c r="H958" s="26">
        <f>IF([1]DRUM!E935="","",[1]DRUM!E935)</f>
        <v>1800</v>
      </c>
      <c r="I958" s="26">
        <f>IF([1]DRUM!F935="","",[1]DRUM!F935)</f>
        <v>1500</v>
      </c>
      <c r="J958" s="26">
        <f>IF([1]DRUM!G935="","",[1]DRUM!G935)</f>
        <v>1700</v>
      </c>
      <c r="K958" s="26">
        <f>IF([1]DRUM!H935="","",[1]DRUM!H935)</f>
        <v>1700</v>
      </c>
      <c r="L958" s="26" t="str">
        <f>IF([1]DRUM!I935="","",[1]DRUM!I935)</f>
        <v/>
      </c>
      <c r="M958" s="26">
        <f>IF([1]DRUM!J935="","",
IF(AND([1]DRUM!K935="Wooden Drum",[1]DRUM!J935&gt;Max_WD_Capacity),Max_WD_Capacity,
[1]DRUM!J935))</f>
        <v>8000</v>
      </c>
      <c r="N958" s="26" t="str">
        <f>IF([1]DRUM!K935="","",[1]DRUM!K935)</f>
        <v>Steel Drum</v>
      </c>
      <c r="O958" s="26">
        <f>IF([1]DRUM!L935="","",[1]DRUM!L935)</f>
        <v>658</v>
      </c>
      <c r="P958" s="26">
        <f>IF([1]DRUM!M935="","",[1]DRUM!M935)</f>
        <v>170</v>
      </c>
      <c r="Q958" s="26">
        <f>IF([1]DRUM!N935="","",[1]DRUM!N935)</f>
        <v>4.7712938426394986</v>
      </c>
      <c r="R958" s="26" t="str">
        <f t="shared" si="148"/>
        <v>Steel</v>
      </c>
      <c r="S958" s="26">
        <f ca="1">IF(N958="",0,
IF(Knee_Application="YES",Knee_Width,IF(Knee_Application="NO",0,
IF(OR(Cable_Type="OH",SearchData("Conductor",Cable_Desc)),0,
IF(N958="Steel Drum",Knee_Width,
IF(N958="Plywood Drum",0,
IF(Country="UAE",0,
IF(AND(OR(SearchData("LSHF",Cable_Desc),SearchData("LSZH",Cable_Desc),SearchData("LS0H",Cable_Desc),SearchData("LSOH",Cable_Desc)),D.nom&gt;40),Knee_Width,
IF(AND(Country="Egypt",D.nom&gt;60),Knee_Width,
IF(AND(Country&lt;&gt;"Egypt",D.nom&gt;35),Knee_Width,
0))))))))))</f>
        <v>125</v>
      </c>
      <c r="T958" s="118">
        <f t="shared" ca="1" si="143"/>
        <v>11</v>
      </c>
      <c r="U958" s="118">
        <f t="shared" ca="1" si="144"/>
        <v>2</v>
      </c>
      <c r="V958" s="117">
        <f t="shared" ca="1" si="145"/>
        <v>141.21584641592264</v>
      </c>
      <c r="W958" s="64">
        <f t="shared" ca="1" si="146"/>
        <v>1</v>
      </c>
      <c r="X958" s="64">
        <f t="shared" ca="1" si="149"/>
        <v>1</v>
      </c>
      <c r="Y958" s="64">
        <f t="shared" ca="1" si="147"/>
        <v>0</v>
      </c>
      <c r="AM958" s="156"/>
    </row>
    <row r="959" spans="1:39">
      <c r="A959" s="12">
        <f t="shared" ca="1" si="140"/>
        <v>1</v>
      </c>
      <c r="B959" s="12" t="str">
        <f>IF([1]DRUM!A936="","",[1]DRUM!A936)</f>
        <v>Steel</v>
      </c>
      <c r="C959" s="12">
        <f t="shared" ca="1" si="141"/>
        <v>0</v>
      </c>
      <c r="D959" s="155">
        <f t="shared" ca="1" si="142"/>
        <v>0</v>
      </c>
      <c r="E959" s="26" t="str">
        <f>IF([1]DRUM!B936="","",[1]DRUM!B936)</f>
        <v>STB270022</v>
      </c>
      <c r="F959" s="26">
        <f>IF([1]DRUM!C936="","",[1]DRUM!C936)</f>
        <v>2770</v>
      </c>
      <c r="G959" s="26">
        <f>IF([1]DRUM!D936="","",[1]DRUM!D936)</f>
        <v>2700</v>
      </c>
      <c r="H959" s="26">
        <f>IF([1]DRUM!E936="","",[1]DRUM!E936)</f>
        <v>1700</v>
      </c>
      <c r="I959" s="26">
        <f>IF([1]DRUM!F936="","",[1]DRUM!F936)</f>
        <v>1500</v>
      </c>
      <c r="J959" s="26">
        <f>IF([1]DRUM!G936="","",[1]DRUM!G936)</f>
        <v>1700</v>
      </c>
      <c r="K959" s="26">
        <f>IF([1]DRUM!H936="","",[1]DRUM!H936)</f>
        <v>1700</v>
      </c>
      <c r="L959" s="26" t="str">
        <f>IF([1]DRUM!I936="","",[1]DRUM!I936)</f>
        <v/>
      </c>
      <c r="M959" s="26">
        <f>IF([1]DRUM!J936="","",
IF(AND([1]DRUM!K936="Wooden Drum",[1]DRUM!J936&gt;Max_WD_Capacity),Max_WD_Capacity,
[1]DRUM!J936))</f>
        <v>8000</v>
      </c>
      <c r="N959" s="26" t="str">
        <f>IF([1]DRUM!K936="","",[1]DRUM!K936)</f>
        <v>Steel Drum</v>
      </c>
      <c r="O959" s="26">
        <f>IF([1]DRUM!L936="","",[1]DRUM!L936)</f>
        <v>684</v>
      </c>
      <c r="P959" s="26">
        <f>IF([1]DRUM!M936="","",[1]DRUM!M936)</f>
        <v>170</v>
      </c>
      <c r="Q959" s="26">
        <f>IF([1]DRUM!N936="","",[1]DRUM!N936)</f>
        <v>5.1836278784231586</v>
      </c>
      <c r="R959" s="26" t="str">
        <f t="shared" si="148"/>
        <v>Steel</v>
      </c>
      <c r="S959" s="26">
        <f ca="1">IF(N959="",0,
IF(Knee_Application="YES",Knee_Width,IF(Knee_Application="NO",0,
IF(OR(Cable_Type="OH",SearchData("Conductor",Cable_Desc)),0,
IF(N959="Steel Drum",Knee_Width,
IF(N959="Plywood Drum",0,
IF(Country="UAE",0,
IF(AND(OR(SearchData("LSHF",Cable_Desc),SearchData("LSZH",Cable_Desc),SearchData("LS0H",Cable_Desc),SearchData("LSOH",Cable_Desc)),D.nom&gt;40),Knee_Width,
IF(AND(Country="Egypt",D.nom&gt;60),Knee_Width,
IF(AND(Country&lt;&gt;"Egypt",D.nom&gt;35),Knee_Width,
0))))))))))</f>
        <v>125</v>
      </c>
      <c r="T959" s="118">
        <f t="shared" ca="1" si="143"/>
        <v>11</v>
      </c>
      <c r="U959" s="118">
        <f t="shared" ca="1" si="144"/>
        <v>3</v>
      </c>
      <c r="V959" s="117">
        <f t="shared" ca="1" si="145"/>
        <v>214.06309686736273</v>
      </c>
      <c r="W959" s="64">
        <f t="shared" ca="1" si="146"/>
        <v>1</v>
      </c>
      <c r="X959" s="64">
        <f t="shared" ca="1" si="149"/>
        <v>1</v>
      </c>
      <c r="Y959" s="64">
        <f t="shared" ca="1" si="147"/>
        <v>1</v>
      </c>
      <c r="AM959" s="156"/>
    </row>
    <row r="960" spans="1:39">
      <c r="A960" s="12">
        <f t="shared" ca="1" si="140"/>
        <v>0</v>
      </c>
      <c r="B960" s="12" t="str">
        <f>IF([1]DRUM!A937="","",[1]DRUM!A937)</f>
        <v>Steel</v>
      </c>
      <c r="C960" s="12">
        <f t="shared" ca="1" si="141"/>
        <v>0</v>
      </c>
      <c r="D960" s="155">
        <f t="shared" ca="1" si="142"/>
        <v>0</v>
      </c>
      <c r="E960" s="26" t="str">
        <f>IF([1]DRUM!B937="","",[1]DRUM!B937)</f>
        <v>STB270013</v>
      </c>
      <c r="F960" s="26">
        <f>IF([1]DRUM!C937="","",[1]DRUM!C937)</f>
        <v>2780</v>
      </c>
      <c r="G960" s="26">
        <f>IF([1]DRUM!D937="","",[1]DRUM!D937)</f>
        <v>2700</v>
      </c>
      <c r="H960" s="26">
        <f>IF([1]DRUM!E937="","",[1]DRUM!E937)</f>
        <v>1550</v>
      </c>
      <c r="I960" s="26">
        <f>IF([1]DRUM!F937="","",[1]DRUM!F937)</f>
        <v>1500</v>
      </c>
      <c r="J960" s="26">
        <f>IF([1]DRUM!G937="","",[1]DRUM!G937)</f>
        <v>1700</v>
      </c>
      <c r="K960" s="26">
        <f>IF([1]DRUM!H937="","",[1]DRUM!H937)</f>
        <v>1700</v>
      </c>
      <c r="L960" s="26" t="str">
        <f>IF([1]DRUM!I937="","",[1]DRUM!I937)</f>
        <v/>
      </c>
      <c r="M960" s="26">
        <f>IF([1]DRUM!J937="","",
IF(AND([1]DRUM!K937="Wooden Drum",[1]DRUM!J937&gt;Max_WD_Capacity),Max_WD_Capacity,
[1]DRUM!J937))</f>
        <v>8000</v>
      </c>
      <c r="N960" s="26" t="str">
        <f>IF([1]DRUM!K937="","",[1]DRUM!K937)</f>
        <v>Steel Drum</v>
      </c>
      <c r="O960" s="26">
        <f>IF([1]DRUM!L937="","",[1]DRUM!L937)</f>
        <v>645</v>
      </c>
      <c r="P960" s="26">
        <f>IF([1]DRUM!M937="","",[1]DRUM!M937)</f>
        <v>170</v>
      </c>
      <c r="Q960" s="26">
        <f>IF([1]DRUM!N937="","",[1]DRUM!N937)</f>
        <v>5.7579502854075431</v>
      </c>
      <c r="R960" s="26" t="str">
        <f t="shared" si="148"/>
        <v>Steel</v>
      </c>
      <c r="S960" s="26">
        <f ca="1">IF(N960="",0,
IF(Knee_Application="YES",Knee_Width,IF(Knee_Application="NO",0,
IF(OR(Cable_Type="OH",SearchData("Conductor",Cable_Desc)),0,
IF(N960="Steel Drum",Knee_Width,
IF(N960="Plywood Drum",0,
IF(Country="UAE",0,
IF(AND(OR(SearchData("LSHF",Cable_Desc),SearchData("LSZH",Cable_Desc),SearchData("LS0H",Cable_Desc),SearchData("LSOH",Cable_Desc)),D.nom&gt;40),Knee_Width,
IF(AND(Country="Egypt",D.nom&gt;60),Knee_Width,
IF(AND(Country&lt;&gt;"Egypt",D.nom&gt;35),Knee_Width,
0))))))))))</f>
        <v>125</v>
      </c>
      <c r="T960" s="118">
        <f t="shared" ca="1" si="143"/>
        <v>11</v>
      </c>
      <c r="U960" s="118">
        <f t="shared" ca="1" si="144"/>
        <v>3</v>
      </c>
      <c r="V960" s="117">
        <f t="shared" ca="1" si="145"/>
        <v>198.51221323209325</v>
      </c>
      <c r="W960" s="64">
        <f t="shared" ca="1" si="146"/>
        <v>1</v>
      </c>
      <c r="X960" s="64">
        <f t="shared" ca="1" si="149"/>
        <v>1</v>
      </c>
      <c r="Y960" s="64">
        <f t="shared" ca="1" si="147"/>
        <v>0</v>
      </c>
      <c r="AM960" s="156"/>
    </row>
    <row r="961" spans="1:39">
      <c r="A961" s="12">
        <f t="shared" ca="1" si="140"/>
        <v>1</v>
      </c>
      <c r="B961" s="12" t="str">
        <f>IF([1]DRUM!A938="","",[1]DRUM!A938)</f>
        <v>Steel</v>
      </c>
      <c r="C961" s="12">
        <f t="shared" ca="1" si="141"/>
        <v>0</v>
      </c>
      <c r="D961" s="155">
        <f t="shared" ca="1" si="142"/>
        <v>0</v>
      </c>
      <c r="E961" s="26" t="str">
        <f>IF([1]DRUM!B938="","",[1]DRUM!B938)</f>
        <v>STB270024</v>
      </c>
      <c r="F961" s="26">
        <f>IF([1]DRUM!C938="","",[1]DRUM!C938)</f>
        <v>2780</v>
      </c>
      <c r="G961" s="26">
        <f>IF([1]DRUM!D938="","",[1]DRUM!D938)</f>
        <v>2700</v>
      </c>
      <c r="H961" s="26">
        <f>IF([1]DRUM!E938="","",[1]DRUM!E938)</f>
        <v>1450</v>
      </c>
      <c r="I961" s="26">
        <f>IF([1]DRUM!F938="","",[1]DRUM!F938)</f>
        <v>1500</v>
      </c>
      <c r="J961" s="26">
        <f>IF([1]DRUM!G938="","",[1]DRUM!G938)</f>
        <v>1700</v>
      </c>
      <c r="K961" s="26">
        <f>IF([1]DRUM!H938="","",[1]DRUM!H938)</f>
        <v>1700</v>
      </c>
      <c r="L961" s="26" t="str">
        <f>IF([1]DRUM!I938="","",[1]DRUM!I938)</f>
        <v/>
      </c>
      <c r="M961" s="26">
        <f>IF([1]DRUM!J938="","",
IF(AND([1]DRUM!K938="Wooden Drum",[1]DRUM!J938&gt;Max_WD_Capacity),Max_WD_Capacity,
[1]DRUM!J938))</f>
        <v>8000</v>
      </c>
      <c r="N961" s="26" t="str">
        <f>IF([1]DRUM!K938="","",[1]DRUM!K938)</f>
        <v>Steel Drum</v>
      </c>
      <c r="O961" s="26">
        <f>IF([1]DRUM!L938="","",[1]DRUM!L938)</f>
        <v>628</v>
      </c>
      <c r="P961" s="26">
        <f>IF([1]DRUM!M938="","",[1]DRUM!M938)</f>
        <v>170</v>
      </c>
      <c r="Q961" s="26">
        <f>IF([1]DRUM!N938="","",[1]DRUM!N938)</f>
        <v>6.1113794589363941</v>
      </c>
      <c r="R961" s="26" t="str">
        <f t="shared" si="148"/>
        <v>Steel</v>
      </c>
      <c r="S961" s="26">
        <f ca="1">IF(N961="",0,
IF(Knee_Application="YES",Knee_Width,IF(Knee_Application="NO",0,
IF(OR(Cable_Type="OH",SearchData("Conductor",Cable_Desc)),0,
IF(N961="Steel Drum",Knee_Width,
IF(N961="Plywood Drum",0,
IF(Country="UAE",0,
IF(AND(OR(SearchData("LSHF",Cable_Desc),SearchData("LSZH",Cable_Desc),SearchData("LS0H",Cable_Desc),SearchData("LSOH",Cable_Desc)),D.nom&gt;40),Knee_Width,
IF(AND(Country="Egypt",D.nom&gt;60),Knee_Width,
IF(AND(Country&lt;&gt;"Egypt",D.nom&gt;35),Knee_Width,
0))))))))))</f>
        <v>125</v>
      </c>
      <c r="T961" s="118">
        <f t="shared" ca="1" si="143"/>
        <v>11</v>
      </c>
      <c r="U961" s="118">
        <f t="shared" ca="1" si="144"/>
        <v>4</v>
      </c>
      <c r="V961" s="117">
        <f t="shared" ca="1" si="145"/>
        <v>267.66872063409613</v>
      </c>
      <c r="W961" s="64">
        <f t="shared" ca="1" si="146"/>
        <v>1</v>
      </c>
      <c r="X961" s="64">
        <f t="shared" ca="1" si="149"/>
        <v>1</v>
      </c>
      <c r="Y961" s="64">
        <f t="shared" ca="1" si="147"/>
        <v>1</v>
      </c>
      <c r="AM961" s="156"/>
    </row>
    <row r="962" spans="1:39">
      <c r="A962" s="12">
        <f t="shared" ca="1" si="140"/>
        <v>1</v>
      </c>
      <c r="B962" s="12" t="str">
        <f>IF([1]DRUM!A939="","",[1]DRUM!A939)</f>
        <v>Steel</v>
      </c>
      <c r="C962" s="12">
        <f t="shared" ca="1" si="141"/>
        <v>0</v>
      </c>
      <c r="D962" s="155">
        <f t="shared" ca="1" si="142"/>
        <v>0</v>
      </c>
      <c r="E962" s="26" t="str">
        <f>IF([1]DRUM!B939="","",[1]DRUM!B939)</f>
        <v>STB270048</v>
      </c>
      <c r="F962" s="26">
        <f>IF([1]DRUM!C939="","",[1]DRUM!C939)</f>
        <v>2780</v>
      </c>
      <c r="G962" s="26">
        <f>IF([1]DRUM!D939="","",[1]DRUM!D939)</f>
        <v>2700</v>
      </c>
      <c r="H962" s="26">
        <f>IF([1]DRUM!E939="","",[1]DRUM!E939)</f>
        <v>1600</v>
      </c>
      <c r="I962" s="26">
        <f>IF([1]DRUM!F939="","",[1]DRUM!F939)</f>
        <v>1780</v>
      </c>
      <c r="J962" s="26">
        <f>IF([1]DRUM!G939="","",[1]DRUM!G939)</f>
        <v>1900</v>
      </c>
      <c r="K962" s="26">
        <f>IF([1]DRUM!H939="","",[1]DRUM!H939)</f>
        <v>2100</v>
      </c>
      <c r="L962" s="26" t="str">
        <f>IF([1]DRUM!I939="","",[1]DRUM!I939)</f>
        <v/>
      </c>
      <c r="M962" s="26">
        <f>IF([1]DRUM!J939="","",
IF(AND([1]DRUM!K939="Wooden Drum",[1]DRUM!J939&gt;Max_WD_Capacity),Max_WD_Capacity,
[1]DRUM!J939))</f>
        <v>8000</v>
      </c>
      <c r="N962" s="26" t="str">
        <f>IF([1]DRUM!K939="","",[1]DRUM!K939)</f>
        <v>Steel Drum</v>
      </c>
      <c r="O962" s="26">
        <f>IF([1]DRUM!L939="","",[1]DRUM!L939)</f>
        <v>732</v>
      </c>
      <c r="P962" s="26">
        <f>IF([1]DRUM!M939="","",[1]DRUM!M939)</f>
        <v>199</v>
      </c>
      <c r="Q962" s="26">
        <f>IF([1]DRUM!N939="","",[1]DRUM!N939)</f>
        <v>6.6125812969084761</v>
      </c>
      <c r="R962" s="26" t="str">
        <f t="shared" si="148"/>
        <v>Steel</v>
      </c>
      <c r="S962" s="26">
        <f ca="1">IF(N962="",0,
IF(Knee_Application="YES",Knee_Width,IF(Knee_Application="NO",0,
IF(OR(Cable_Type="OH",SearchData("Conductor",Cable_Desc)),0,
IF(N962="Steel Drum",Knee_Width,
IF(N962="Plywood Drum",0,
IF(Country="UAE",0,
IF(AND(OR(SearchData("LSHF",Cable_Desc),SearchData("LSZH",Cable_Desc),SearchData("LS0H",Cable_Desc),SearchData("LSOH",Cable_Desc)),D.nom&gt;40),Knee_Width,
IF(AND(Country="Egypt",D.nom&gt;60),Knee_Width,
IF(AND(Country&lt;&gt;"Egypt",D.nom&gt;35),Knee_Width,
0))))))))))</f>
        <v>125</v>
      </c>
      <c r="T962" s="118">
        <f t="shared" ca="1" si="143"/>
        <v>13</v>
      </c>
      <c r="U962" s="118">
        <f t="shared" ca="1" si="144"/>
        <v>3</v>
      </c>
      <c r="V962" s="117">
        <f t="shared" ca="1" si="145"/>
        <v>240.73144858515579</v>
      </c>
      <c r="W962" s="64">
        <f t="shared" ca="1" si="146"/>
        <v>1</v>
      </c>
      <c r="X962" s="64">
        <f t="shared" ca="1" si="149"/>
        <v>1</v>
      </c>
      <c r="Y962" s="64">
        <f t="shared" ca="1" si="147"/>
        <v>1</v>
      </c>
      <c r="AM962" s="156"/>
    </row>
    <row r="963" spans="1:39">
      <c r="A963" s="12">
        <f t="shared" ca="1" si="140"/>
        <v>1</v>
      </c>
      <c r="B963" s="12" t="str">
        <f>IF([1]DRUM!A940="","",[1]DRUM!A940)</f>
        <v>Steel</v>
      </c>
      <c r="C963" s="12">
        <f t="shared" ca="1" si="141"/>
        <v>0</v>
      </c>
      <c r="D963" s="155">
        <f t="shared" ca="1" si="142"/>
        <v>0</v>
      </c>
      <c r="E963" s="26" t="str">
        <f>IF([1]DRUM!B940="","",[1]DRUM!B940)</f>
        <v>STB270036</v>
      </c>
      <c r="F963" s="26">
        <f>IF([1]DRUM!C940="","",[1]DRUM!C940)</f>
        <v>2780</v>
      </c>
      <c r="G963" s="26">
        <f>IF([1]DRUM!D940="","",[1]DRUM!D940)</f>
        <v>2700</v>
      </c>
      <c r="H963" s="26">
        <f>IF([1]DRUM!E940="","",[1]DRUM!E940)</f>
        <v>1500</v>
      </c>
      <c r="I963" s="26">
        <f>IF([1]DRUM!F940="","",[1]DRUM!F940)</f>
        <v>1780</v>
      </c>
      <c r="J963" s="26">
        <f>IF([1]DRUM!G940="","",[1]DRUM!G940)</f>
        <v>1900</v>
      </c>
      <c r="K963" s="26">
        <f>IF([1]DRUM!H940="","",[1]DRUM!H940)</f>
        <v>2100</v>
      </c>
      <c r="L963" s="26" t="str">
        <f>IF([1]DRUM!I940="","",[1]DRUM!I940)</f>
        <v/>
      </c>
      <c r="M963" s="26">
        <f>IF([1]DRUM!J940="","",
IF(AND([1]DRUM!K940="Wooden Drum",[1]DRUM!J940&gt;Max_WD_Capacity),Max_WD_Capacity,
[1]DRUM!J940))</f>
        <v>8000</v>
      </c>
      <c r="N963" s="26" t="str">
        <f>IF([1]DRUM!K940="","",[1]DRUM!K940)</f>
        <v>Steel Drum</v>
      </c>
      <c r="O963" s="26">
        <f>IF([1]DRUM!L940="","",[1]DRUM!L940)</f>
        <v>731</v>
      </c>
      <c r="P963" s="26">
        <f>IF([1]DRUM!M940="","",[1]DRUM!M940)</f>
        <v>199</v>
      </c>
      <c r="Q963" s="26">
        <f>IF([1]DRUM!N940="","",[1]DRUM!N940)</f>
        <v>7.0459640034711883</v>
      </c>
      <c r="R963" s="26" t="str">
        <f t="shared" si="148"/>
        <v>Steel</v>
      </c>
      <c r="S963" s="26">
        <f ca="1">IF(N963="",0,
IF(Knee_Application="YES",Knee_Width,IF(Knee_Application="NO",0,
IF(OR(Cable_Type="OH",SearchData("Conductor",Cable_Desc)),0,
IF(N963="Steel Drum",Knee_Width,
IF(N963="Plywood Drum",0,
IF(Country="UAE",0,
IF(AND(OR(SearchData("LSHF",Cable_Desc),SearchData("LSZH",Cable_Desc),SearchData("LS0H",Cable_Desc),SearchData("LSOH",Cable_Desc)),D.nom&gt;40),Knee_Width,
IF(AND(Country="Egypt",D.nom&gt;60),Knee_Width,
IF(AND(Country&lt;&gt;"Egypt",D.nom&gt;35),Knee_Width,
0))))))))))</f>
        <v>125</v>
      </c>
      <c r="T963" s="118">
        <f t="shared" ca="1" si="143"/>
        <v>13</v>
      </c>
      <c r="U963" s="118">
        <f t="shared" ca="1" si="144"/>
        <v>3</v>
      </c>
      <c r="V963" s="117">
        <f t="shared" ca="1" si="145"/>
        <v>228.4792372361556</v>
      </c>
      <c r="W963" s="64">
        <f t="shared" ca="1" si="146"/>
        <v>1</v>
      </c>
      <c r="X963" s="64">
        <f t="shared" ca="1" si="149"/>
        <v>1</v>
      </c>
      <c r="Y963" s="64">
        <f t="shared" ca="1" si="147"/>
        <v>1</v>
      </c>
      <c r="AM963" s="156"/>
    </row>
    <row r="964" spans="1:39">
      <c r="A964" s="12">
        <f t="shared" ca="1" si="140"/>
        <v>1</v>
      </c>
      <c r="B964" s="12" t="str">
        <f>IF([1]DRUM!A941="","",[1]DRUM!A941)</f>
        <v>Steel</v>
      </c>
      <c r="C964" s="12">
        <f t="shared" ca="1" si="141"/>
        <v>0</v>
      </c>
      <c r="D964" s="155">
        <f t="shared" ca="1" si="142"/>
        <v>0</v>
      </c>
      <c r="E964" s="26" t="str">
        <f>IF([1]DRUM!B941="","",[1]DRUM!B941)</f>
        <v>STB270012</v>
      </c>
      <c r="F964" s="26">
        <f>IF([1]DRUM!C941="","",[1]DRUM!C941)</f>
        <v>2775</v>
      </c>
      <c r="G964" s="26">
        <f>IF([1]DRUM!D941="","",[1]DRUM!D941)</f>
        <v>2700</v>
      </c>
      <c r="H964" s="26">
        <f>IF([1]DRUM!E941="","",[1]DRUM!E941)</f>
        <v>1450</v>
      </c>
      <c r="I964" s="26">
        <f>IF([1]DRUM!F941="","",[1]DRUM!F941)</f>
        <v>1780</v>
      </c>
      <c r="J964" s="26">
        <f>IF([1]DRUM!G941="","",[1]DRUM!G941)</f>
        <v>1900</v>
      </c>
      <c r="K964" s="26">
        <f>IF([1]DRUM!H941="","",[1]DRUM!H941)</f>
        <v>2100</v>
      </c>
      <c r="L964" s="26" t="str">
        <f>IF([1]DRUM!I941="","",[1]DRUM!I941)</f>
        <v/>
      </c>
      <c r="M964" s="26">
        <f>IF([1]DRUM!J941="","",
IF(AND([1]DRUM!K941="Wooden Drum",[1]DRUM!J941&gt;Max_WD_Capacity),Max_WD_Capacity,
[1]DRUM!J941))</f>
        <v>8000</v>
      </c>
      <c r="N964" s="26" t="str">
        <f>IF([1]DRUM!K941="","",[1]DRUM!K941)</f>
        <v>Steel Drum</v>
      </c>
      <c r="O964" s="26">
        <f>IF([1]DRUM!L941="","",[1]DRUM!L941)</f>
        <v>700</v>
      </c>
      <c r="P964" s="26">
        <f>IF([1]DRUM!M941="","",[1]DRUM!M941)</f>
        <v>199</v>
      </c>
      <c r="Q964" s="26">
        <f>IF([1]DRUM!N941="","",[1]DRUM!N941)</f>
        <v>7.2521702912711881</v>
      </c>
      <c r="R964" s="26" t="str">
        <f t="shared" si="148"/>
        <v>Steel</v>
      </c>
      <c r="S964" s="26">
        <f ca="1">IF(N964="",0,
IF(Knee_Application="YES",Knee_Width,IF(Knee_Application="NO",0,
IF(OR(Cable_Type="OH",SearchData("Conductor",Cable_Desc)),0,
IF(N964="Steel Drum",Knee_Width,
IF(N964="Plywood Drum",0,
IF(Country="UAE",0,
IF(AND(OR(SearchData("LSHF",Cable_Desc),SearchData("LSZH",Cable_Desc),SearchData("LS0H",Cable_Desc),SearchData("LSOH",Cable_Desc)),D.nom&gt;40),Knee_Width,
IF(AND(Country="Egypt",D.nom&gt;60),Knee_Width,
IF(AND(Country&lt;&gt;"Egypt",D.nom&gt;35),Knee_Width,
0))))))))))</f>
        <v>125</v>
      </c>
      <c r="T964" s="118">
        <f t="shared" ca="1" si="143"/>
        <v>13</v>
      </c>
      <c r="U964" s="118">
        <f t="shared" ca="1" si="144"/>
        <v>4</v>
      </c>
      <c r="V964" s="117">
        <f t="shared" ca="1" si="145"/>
        <v>316.3357607493864</v>
      </c>
      <c r="W964" s="64">
        <f t="shared" ca="1" si="146"/>
        <v>1</v>
      </c>
      <c r="X964" s="64">
        <f t="shared" ca="1" si="149"/>
        <v>1</v>
      </c>
      <c r="Y964" s="64">
        <f t="shared" ca="1" si="147"/>
        <v>1</v>
      </c>
      <c r="AM964" s="156"/>
    </row>
    <row r="965" spans="1:39">
      <c r="A965" s="12">
        <f t="shared" ca="1" si="140"/>
        <v>1</v>
      </c>
      <c r="B965" s="12" t="str">
        <f>IF([1]DRUM!A942="","",[1]DRUM!A942)</f>
        <v>Steel</v>
      </c>
      <c r="C965" s="12">
        <f t="shared" ca="1" si="141"/>
        <v>0</v>
      </c>
      <c r="D965" s="155">
        <f t="shared" ca="1" si="142"/>
        <v>0</v>
      </c>
      <c r="E965" s="26" t="str">
        <f>IF([1]DRUM!B942="","",[1]DRUM!B942)</f>
        <v>STB270001</v>
      </c>
      <c r="F965" s="26">
        <f>IF([1]DRUM!C942="","",[1]DRUM!C942)</f>
        <v>2775</v>
      </c>
      <c r="G965" s="26">
        <f>IF([1]DRUM!D942="","",[1]DRUM!D942)</f>
        <v>2700</v>
      </c>
      <c r="H965" s="26">
        <f>IF([1]DRUM!E942="","",[1]DRUM!E942)</f>
        <v>1700</v>
      </c>
      <c r="I965" s="26">
        <f>IF([1]DRUM!F942="","",[1]DRUM!F942)</f>
        <v>1500</v>
      </c>
      <c r="J965" s="26">
        <f>IF([1]DRUM!G942="","",[1]DRUM!G942)</f>
        <v>1700</v>
      </c>
      <c r="K965" s="26">
        <f>IF([1]DRUM!H942="","",[1]DRUM!H942)</f>
        <v>1900</v>
      </c>
      <c r="L965" s="26" t="str">
        <f>IF([1]DRUM!I942="","",[1]DRUM!I942)</f>
        <v/>
      </c>
      <c r="M965" s="26">
        <f>IF([1]DRUM!J942="","",
IF(AND([1]DRUM!K942="Wooden Drum",[1]DRUM!J942&gt;Max_WD_Capacity),Max_WD_Capacity,
[1]DRUM!J942))</f>
        <v>10000</v>
      </c>
      <c r="N965" s="26" t="str">
        <f>IF([1]DRUM!K942="","",[1]DRUM!K942)</f>
        <v>Steel Drum</v>
      </c>
      <c r="O965" s="26">
        <f>IF([1]DRUM!L942="","",[1]DRUM!L942)</f>
        <v>710</v>
      </c>
      <c r="P965" s="26">
        <f>IF([1]DRUM!M942="","",[1]DRUM!M942)</f>
        <v>170</v>
      </c>
      <c r="Q965" s="26">
        <f>IF([1]DRUM!N942="","",[1]DRUM!N942)</f>
        <v>5.1836278784231586</v>
      </c>
      <c r="R965" s="26" t="str">
        <f t="shared" si="148"/>
        <v>Steel</v>
      </c>
      <c r="S965" s="26">
        <f ca="1">IF(N965="",0,
IF(Knee_Application="YES",Knee_Width,IF(Knee_Application="NO",0,
IF(OR(Cable_Type="OH",SearchData("Conductor",Cable_Desc)),0,
IF(N965="Steel Drum",Knee_Width,
IF(N965="Plywood Drum",0,
IF(Country="UAE",0,
IF(AND(OR(SearchData("LSHF",Cable_Desc),SearchData("LSZH",Cable_Desc),SearchData("LS0H",Cable_Desc),SearchData("LSOH",Cable_Desc)),D.nom&gt;40),Knee_Width,
IF(AND(Country="Egypt",D.nom&gt;60),Knee_Width,
IF(AND(Country&lt;&gt;"Egypt",D.nom&gt;35),Knee_Width,
0))))))))))</f>
        <v>125</v>
      </c>
      <c r="T965" s="118">
        <f t="shared" ca="1" si="143"/>
        <v>11</v>
      </c>
      <c r="U965" s="118">
        <f t="shared" ca="1" si="144"/>
        <v>3</v>
      </c>
      <c r="V965" s="117">
        <f t="shared" ca="1" si="145"/>
        <v>214.06309686736273</v>
      </c>
      <c r="W965" s="64">
        <f t="shared" ca="1" si="146"/>
        <v>1</v>
      </c>
      <c r="X965" s="64">
        <f t="shared" ca="1" si="149"/>
        <v>1</v>
      </c>
      <c r="Y965" s="64">
        <f t="shared" ca="1" si="147"/>
        <v>1</v>
      </c>
      <c r="AM965" s="156"/>
    </row>
    <row r="966" spans="1:39">
      <c r="A966" s="12">
        <f t="shared" ca="1" si="140"/>
        <v>1</v>
      </c>
      <c r="B966" s="12" t="str">
        <f>IF([1]DRUM!A943="","",[1]DRUM!A943)</f>
        <v>Steel</v>
      </c>
      <c r="C966" s="12">
        <f t="shared" ca="1" si="141"/>
        <v>0</v>
      </c>
      <c r="D966" s="155">
        <f t="shared" ca="1" si="142"/>
        <v>0</v>
      </c>
      <c r="E966" s="26" t="str">
        <f>IF([1]DRUM!B943="","",[1]DRUM!B943)</f>
        <v>STB270017</v>
      </c>
      <c r="F966" s="26">
        <f>IF([1]DRUM!C943="","",[1]DRUM!C943)</f>
        <v>2780</v>
      </c>
      <c r="G966" s="26">
        <f>IF([1]DRUM!D943="","",[1]DRUM!D943)</f>
        <v>2700</v>
      </c>
      <c r="H966" s="26">
        <f>IF([1]DRUM!E943="","",[1]DRUM!E943)</f>
        <v>1450</v>
      </c>
      <c r="I966" s="26">
        <f>IF([1]DRUM!F943="","",[1]DRUM!F943)</f>
        <v>1500</v>
      </c>
      <c r="J966" s="26">
        <f>IF([1]DRUM!G943="","",[1]DRUM!G943)</f>
        <v>1700</v>
      </c>
      <c r="K966" s="26">
        <f>IF([1]DRUM!H943="","",[1]DRUM!H943)</f>
        <v>1900</v>
      </c>
      <c r="L966" s="26" t="str">
        <f>IF([1]DRUM!I943="","",[1]DRUM!I943)</f>
        <v/>
      </c>
      <c r="M966" s="26">
        <f>IF([1]DRUM!J943="","",
IF(AND([1]DRUM!K943="Wooden Drum",[1]DRUM!J943&gt;Max_WD_Capacity),Max_WD_Capacity,
[1]DRUM!J943))</f>
        <v>10000</v>
      </c>
      <c r="N966" s="26" t="str">
        <f>IF([1]DRUM!K943="","",[1]DRUM!K943)</f>
        <v>Steel Drum</v>
      </c>
      <c r="O966" s="26">
        <f>IF([1]DRUM!L943="","",[1]DRUM!L943)</f>
        <v>704</v>
      </c>
      <c r="P966" s="26">
        <f>IF([1]DRUM!M943="","",[1]DRUM!M943)</f>
        <v>170</v>
      </c>
      <c r="Q966" s="26">
        <f>IF([1]DRUM!N943="","",[1]DRUM!N943)</f>
        <v>6.1113794589363941</v>
      </c>
      <c r="R966" s="26" t="str">
        <f t="shared" si="148"/>
        <v>Steel</v>
      </c>
      <c r="S966" s="26">
        <f ca="1">IF(N966="",0,
IF(Knee_Application="YES",Knee_Width,IF(Knee_Application="NO",0,
IF(OR(Cable_Type="OH",SearchData("Conductor",Cable_Desc)),0,
IF(N966="Steel Drum",Knee_Width,
IF(N966="Plywood Drum",0,
IF(Country="UAE",0,
IF(AND(OR(SearchData("LSHF",Cable_Desc),SearchData("LSZH",Cable_Desc),SearchData("LS0H",Cable_Desc),SearchData("LSOH",Cable_Desc)),D.nom&gt;40),Knee_Width,
IF(AND(Country="Egypt",D.nom&gt;60),Knee_Width,
IF(AND(Country&lt;&gt;"Egypt",D.nom&gt;35),Knee_Width,
0))))))))))</f>
        <v>125</v>
      </c>
      <c r="T966" s="118">
        <f t="shared" ca="1" si="143"/>
        <v>11</v>
      </c>
      <c r="U966" s="118">
        <f t="shared" ca="1" si="144"/>
        <v>4</v>
      </c>
      <c r="V966" s="117">
        <f t="shared" ca="1" si="145"/>
        <v>267.66872063409613</v>
      </c>
      <c r="W966" s="64">
        <f t="shared" ca="1" si="146"/>
        <v>1</v>
      </c>
      <c r="X966" s="64">
        <f t="shared" ca="1" si="149"/>
        <v>1</v>
      </c>
      <c r="Y966" s="64">
        <f t="shared" ca="1" si="147"/>
        <v>1</v>
      </c>
      <c r="AM966" s="156"/>
    </row>
    <row r="967" spans="1:39">
      <c r="A967" s="12">
        <f t="shared" ca="1" si="140"/>
        <v>0</v>
      </c>
      <c r="B967" s="12" t="str">
        <f>IF([1]DRUM!A944="","",[1]DRUM!A944)</f>
        <v>Steel</v>
      </c>
      <c r="C967" s="12">
        <f t="shared" ca="1" si="141"/>
        <v>0</v>
      </c>
      <c r="D967" s="155">
        <f t="shared" ca="1" si="142"/>
        <v>0</v>
      </c>
      <c r="E967" s="26" t="str">
        <f>IF([1]DRUM!B944="","",[1]DRUM!B944)</f>
        <v>STB270010</v>
      </c>
      <c r="F967" s="26">
        <f>IF([1]DRUM!C944="","",[1]DRUM!C944)</f>
        <v>2780</v>
      </c>
      <c r="G967" s="26">
        <f>IF([1]DRUM!D944="","",[1]DRUM!D944)</f>
        <v>2700</v>
      </c>
      <c r="H967" s="26">
        <f>IF([1]DRUM!E944="","",[1]DRUM!E944)</f>
        <v>1800</v>
      </c>
      <c r="I967" s="26">
        <f>IF([1]DRUM!F944="","",[1]DRUM!F944)</f>
        <v>1780</v>
      </c>
      <c r="J967" s="26">
        <f>IF([1]DRUM!G944="","",[1]DRUM!G944)</f>
        <v>1900</v>
      </c>
      <c r="K967" s="26">
        <f>IF([1]DRUM!H944="","",[1]DRUM!H944)</f>
        <v>2100</v>
      </c>
      <c r="L967" s="26" t="str">
        <f>IF([1]DRUM!I944="","",[1]DRUM!I944)</f>
        <v/>
      </c>
      <c r="M967" s="26">
        <f>IF([1]DRUM!J944="","",
IF(AND([1]DRUM!K944="Wooden Drum",[1]DRUM!J944&gt;Max_WD_Capacity),Max_WD_Capacity,
[1]DRUM!J944))</f>
        <v>10000</v>
      </c>
      <c r="N967" s="26" t="str">
        <f>IF([1]DRUM!K944="","",[1]DRUM!K944)</f>
        <v>Steel Drum</v>
      </c>
      <c r="O967" s="26">
        <f>IF([1]DRUM!L944="","",[1]DRUM!L944)</f>
        <v>832</v>
      </c>
      <c r="P967" s="26">
        <f>IF([1]DRUM!M944="","",[1]DRUM!M944)</f>
        <v>199</v>
      </c>
      <c r="Q967" s="26">
        <f>IF([1]DRUM!N944="","",[1]DRUM!N944)</f>
        <v>5.6619353599322055</v>
      </c>
      <c r="R967" s="26" t="str">
        <f t="shared" si="148"/>
        <v>Steel</v>
      </c>
      <c r="S967" s="26">
        <f ca="1">IF(N967="",0,
IF(Knee_Application="YES",Knee_Width,IF(Knee_Application="NO",0,
IF(OR(Cable_Type="OH",SearchData("Conductor",Cable_Desc)),0,
IF(N967="Steel Drum",Knee_Width,
IF(N967="Plywood Drum",0,
IF(Country="UAE",0,
IF(AND(OR(SearchData("LSHF",Cable_Desc),SearchData("LSZH",Cable_Desc),SearchData("LS0H",Cable_Desc),SearchData("LSOH",Cable_Desc)),D.nom&gt;40),Knee_Width,
IF(AND(Country="Egypt",D.nom&gt;60),Knee_Width,
IF(AND(Country&lt;&gt;"Egypt",D.nom&gt;35),Knee_Width,
0))))))))))</f>
        <v>125</v>
      </c>
      <c r="T967" s="118">
        <f t="shared" ca="1" si="143"/>
        <v>13</v>
      </c>
      <c r="U967" s="118">
        <f t="shared" ca="1" si="144"/>
        <v>2</v>
      </c>
      <c r="V967" s="117">
        <f t="shared" ca="1" si="145"/>
        <v>166.89145485518131</v>
      </c>
      <c r="W967" s="64">
        <f t="shared" ca="1" si="146"/>
        <v>1</v>
      </c>
      <c r="X967" s="64">
        <f t="shared" ca="1" si="149"/>
        <v>1</v>
      </c>
      <c r="Y967" s="64">
        <f t="shared" ca="1" si="147"/>
        <v>0</v>
      </c>
      <c r="AM967" s="156"/>
    </row>
    <row r="968" spans="1:39">
      <c r="A968" s="12">
        <f t="shared" ca="1" si="140"/>
        <v>0</v>
      </c>
      <c r="B968" s="12" t="str">
        <f>IF([1]DRUM!A945="","",[1]DRUM!A945)</f>
        <v>Steel</v>
      </c>
      <c r="C968" s="12">
        <f t="shared" ca="1" si="141"/>
        <v>0</v>
      </c>
      <c r="D968" s="155">
        <f t="shared" ca="1" si="142"/>
        <v>0</v>
      </c>
      <c r="E968" s="26" t="str">
        <f>IF([1]DRUM!B945="","",[1]DRUM!B945)</f>
        <v>STB270030</v>
      </c>
      <c r="F968" s="26">
        <f>IF([1]DRUM!C945="","",[1]DRUM!C945)</f>
        <v>2780</v>
      </c>
      <c r="G968" s="26">
        <f>IF([1]DRUM!D945="","",[1]DRUM!D945)</f>
        <v>2700</v>
      </c>
      <c r="H968" s="26">
        <f>IF([1]DRUM!E945="","",[1]DRUM!E945)</f>
        <v>1750</v>
      </c>
      <c r="I968" s="26">
        <f>IF([1]DRUM!F945="","",[1]DRUM!F945)</f>
        <v>1780</v>
      </c>
      <c r="J968" s="26">
        <f>IF([1]DRUM!G945="","",[1]DRUM!G945)</f>
        <v>1900</v>
      </c>
      <c r="K968" s="26">
        <f>IF([1]DRUM!H945="","",[1]DRUM!H945)</f>
        <v>2100</v>
      </c>
      <c r="L968" s="26" t="str">
        <f>IF([1]DRUM!I945="","",[1]DRUM!I945)</f>
        <v/>
      </c>
      <c r="M968" s="26">
        <f>IF([1]DRUM!J945="","",
IF(AND([1]DRUM!K945="Wooden Drum",[1]DRUM!J945&gt;Max_WD_Capacity),Max_WD_Capacity,
[1]DRUM!J945))</f>
        <v>10000</v>
      </c>
      <c r="N968" s="26" t="str">
        <f>IF([1]DRUM!K945="","",[1]DRUM!K945)</f>
        <v>Steel Drum</v>
      </c>
      <c r="O968" s="26">
        <f>IF([1]DRUM!L945="","",[1]DRUM!L945)</f>
        <v>664</v>
      </c>
      <c r="P968" s="26">
        <f>IF([1]DRUM!M945="","",[1]DRUM!M945)</f>
        <v>199</v>
      </c>
      <c r="Q968" s="26">
        <f>IF([1]DRUM!N945="","",[1]DRUM!N945)</f>
        <v>5.9100819096576283</v>
      </c>
      <c r="R968" s="26" t="str">
        <f t="shared" si="148"/>
        <v>Steel</v>
      </c>
      <c r="S968" s="26">
        <f ca="1">IF(N968="",0,
IF(Knee_Application="YES",Knee_Width,IF(Knee_Application="NO",0,
IF(OR(Cable_Type="OH",SearchData("Conductor",Cable_Desc)),0,
IF(N968="Steel Drum",Knee_Width,
IF(N968="Plywood Drum",0,
IF(Country="UAE",0,
IF(AND(OR(SearchData("LSHF",Cable_Desc),SearchData("LSZH",Cable_Desc),SearchData("LS0H",Cable_Desc),SearchData("LSOH",Cable_Desc)),D.nom&gt;40),Knee_Width,
IF(AND(Country="Egypt",D.nom&gt;60),Knee_Width,
IF(AND(Country&lt;&gt;"Egypt",D.nom&gt;35),Knee_Width,
0))))))))))</f>
        <v>125</v>
      </c>
      <c r="T968" s="118">
        <f t="shared" ca="1" si="143"/>
        <v>13</v>
      </c>
      <c r="U968" s="118">
        <f t="shared" ca="1" si="144"/>
        <v>2</v>
      </c>
      <c r="V968" s="117">
        <f t="shared" ca="1" si="145"/>
        <v>162.80738440551457</v>
      </c>
      <c r="W968" s="64">
        <f t="shared" ca="1" si="146"/>
        <v>1</v>
      </c>
      <c r="X968" s="64">
        <f t="shared" ca="1" si="149"/>
        <v>1</v>
      </c>
      <c r="Y968" s="64">
        <f t="shared" ca="1" si="147"/>
        <v>0</v>
      </c>
      <c r="AM968" s="156"/>
    </row>
    <row r="969" spans="1:39">
      <c r="A969" s="12">
        <f t="shared" ca="1" si="140"/>
        <v>1</v>
      </c>
      <c r="B969" s="12" t="str">
        <f>IF([1]DRUM!A946="","",[1]DRUM!A946)</f>
        <v>Steel</v>
      </c>
      <c r="C969" s="12">
        <f t="shared" ca="1" si="141"/>
        <v>0</v>
      </c>
      <c r="D969" s="155">
        <f t="shared" ca="1" si="142"/>
        <v>0</v>
      </c>
      <c r="E969" s="26" t="str">
        <f>IF([1]DRUM!B946="","",[1]DRUM!B946)</f>
        <v>STB270033</v>
      </c>
      <c r="F969" s="26">
        <f>IF([1]DRUM!C946="","",[1]DRUM!C946)</f>
        <v>2780</v>
      </c>
      <c r="G969" s="26">
        <f>IF([1]DRUM!D946="","",[1]DRUM!D946)</f>
        <v>2700</v>
      </c>
      <c r="H969" s="26">
        <f>IF([1]DRUM!E946="","",[1]DRUM!E946)</f>
        <v>1650</v>
      </c>
      <c r="I969" s="26">
        <f>IF([1]DRUM!F946="","",[1]DRUM!F946)</f>
        <v>1780</v>
      </c>
      <c r="J969" s="26">
        <f>IF([1]DRUM!G946="","",[1]DRUM!G946)</f>
        <v>1900</v>
      </c>
      <c r="K969" s="26">
        <f>IF([1]DRUM!H946="","",[1]DRUM!H946)</f>
        <v>2100</v>
      </c>
      <c r="L969" s="26" t="str">
        <f>IF([1]DRUM!I946="","",[1]DRUM!I946)</f>
        <v/>
      </c>
      <c r="M969" s="26">
        <f>IF([1]DRUM!J946="","",
IF(AND([1]DRUM!K946="Wooden Drum",[1]DRUM!J946&gt;Max_WD_Capacity),Max_WD_Capacity,
[1]DRUM!J946))</f>
        <v>10000</v>
      </c>
      <c r="N969" s="26" t="str">
        <f>IF([1]DRUM!K946="","",[1]DRUM!K946)</f>
        <v>Steel Drum</v>
      </c>
      <c r="O969" s="26">
        <f>IF([1]DRUM!L946="","",[1]DRUM!L946)</f>
        <v>751</v>
      </c>
      <c r="P969" s="26">
        <f>IF([1]DRUM!M946="","",[1]DRUM!M946)</f>
        <v>199</v>
      </c>
      <c r="Q969" s="26">
        <f>IF([1]DRUM!N946="","",[1]DRUM!N946)</f>
        <v>6.3854048781457644</v>
      </c>
      <c r="R969" s="26" t="str">
        <f t="shared" si="148"/>
        <v>Steel</v>
      </c>
      <c r="S969" s="26">
        <f ca="1">IF(N969="",0,
IF(Knee_Application="YES",Knee_Width,IF(Knee_Application="NO",0,
IF(OR(Cable_Type="OH",SearchData("Conductor",Cable_Desc)),0,
IF(N969="Steel Drum",Knee_Width,
IF(N969="Plywood Drum",0,
IF(Country="UAE",0,
IF(AND(OR(SearchData("LSHF",Cable_Desc),SearchData("LSZH",Cable_Desc),SearchData("LS0H",Cable_Desc),SearchData("LSOH",Cable_Desc)),D.nom&gt;40),Knee_Width,
IF(AND(Country="Egypt",D.nom&gt;60),Knee_Width,
IF(AND(Country&lt;&gt;"Egypt",D.nom&gt;35),Knee_Width,
0))))))))))</f>
        <v>125</v>
      </c>
      <c r="T969" s="118">
        <f t="shared" ca="1" si="143"/>
        <v>13</v>
      </c>
      <c r="U969" s="118">
        <f t="shared" ca="1" si="144"/>
        <v>3</v>
      </c>
      <c r="V969" s="117">
        <f t="shared" ca="1" si="145"/>
        <v>246.8575542596559</v>
      </c>
      <c r="W969" s="64">
        <f t="shared" ca="1" si="146"/>
        <v>1</v>
      </c>
      <c r="X969" s="64">
        <f t="shared" ca="1" si="149"/>
        <v>1</v>
      </c>
      <c r="Y969" s="64">
        <f t="shared" ca="1" si="147"/>
        <v>1</v>
      </c>
      <c r="AM969" s="156"/>
    </row>
    <row r="970" spans="1:39">
      <c r="A970" s="12">
        <f t="shared" ca="1" si="140"/>
        <v>1</v>
      </c>
      <c r="B970" s="12" t="str">
        <f>IF([1]DRUM!A947="","",[1]DRUM!A947)</f>
        <v>Steel</v>
      </c>
      <c r="C970" s="12">
        <f t="shared" ca="1" si="141"/>
        <v>0</v>
      </c>
      <c r="D970" s="155">
        <f t="shared" ca="1" si="142"/>
        <v>0</v>
      </c>
      <c r="E970" s="26" t="str">
        <f>IF([1]DRUM!B947="","",[1]DRUM!B947)</f>
        <v>STB270009</v>
      </c>
      <c r="F970" s="26">
        <f>IF([1]DRUM!C947="","",[1]DRUM!C947)</f>
        <v>2780</v>
      </c>
      <c r="G970" s="26">
        <f>IF([1]DRUM!D947="","",[1]DRUM!D947)</f>
        <v>2700</v>
      </c>
      <c r="H970" s="26">
        <f>IF([1]DRUM!E947="","",[1]DRUM!E947)</f>
        <v>1550</v>
      </c>
      <c r="I970" s="26">
        <f>IF([1]DRUM!F947="","",[1]DRUM!F947)</f>
        <v>1780</v>
      </c>
      <c r="J970" s="26">
        <f>IF([1]DRUM!G947="","",[1]DRUM!G947)</f>
        <v>1900</v>
      </c>
      <c r="K970" s="26">
        <f>IF([1]DRUM!H947="","",[1]DRUM!H947)</f>
        <v>2100</v>
      </c>
      <c r="L970" s="26" t="str">
        <f>IF([1]DRUM!I947="","",[1]DRUM!I947)</f>
        <v/>
      </c>
      <c r="M970" s="26">
        <f>IF([1]DRUM!J947="","",
IF(AND([1]DRUM!K947="Wooden Drum",[1]DRUM!J947&gt;Max_WD_Capacity),Max_WD_Capacity,
[1]DRUM!J947))</f>
        <v>10000</v>
      </c>
      <c r="N970" s="26" t="str">
        <f>IF([1]DRUM!K947="","",[1]DRUM!K947)</f>
        <v>Steel Drum</v>
      </c>
      <c r="O970" s="26">
        <f>IF([1]DRUM!L947="","",[1]DRUM!L947)</f>
        <v>670</v>
      </c>
      <c r="P970" s="26">
        <f>IF([1]DRUM!M947="","",[1]DRUM!M947)</f>
        <v>199</v>
      </c>
      <c r="Q970" s="26">
        <f>IF([1]DRUM!N947="","",[1]DRUM!N947)</f>
        <v>6.832767672016951</v>
      </c>
      <c r="R970" s="26" t="str">
        <f t="shared" si="148"/>
        <v>Steel</v>
      </c>
      <c r="S970" s="26">
        <f ca="1">IF(N970="",0,
IF(Knee_Application="YES",Knee_Width,IF(Knee_Application="NO",0,
IF(OR(Cable_Type="OH",SearchData("Conductor",Cable_Desc)),0,
IF(N970="Steel Drum",Knee_Width,
IF(N970="Plywood Drum",0,
IF(Country="UAE",0,
IF(AND(OR(SearchData("LSHF",Cable_Desc),SearchData("LSZH",Cable_Desc),SearchData("LS0H",Cable_Desc),SearchData("LSOH",Cable_Desc)),D.nom&gt;40),Knee_Width,
IF(AND(Country="Egypt",D.nom&gt;60),Knee_Width,
IF(AND(Country&lt;&gt;"Egypt",D.nom&gt;35),Knee_Width,
0))))))))))</f>
        <v>125</v>
      </c>
      <c r="T970" s="118">
        <f t="shared" ca="1" si="143"/>
        <v>13</v>
      </c>
      <c r="U970" s="118">
        <f t="shared" ca="1" si="144"/>
        <v>3</v>
      </c>
      <c r="V970" s="117">
        <f t="shared" ca="1" si="145"/>
        <v>234.60534291065571</v>
      </c>
      <c r="W970" s="64">
        <f t="shared" ca="1" si="146"/>
        <v>1</v>
      </c>
      <c r="X970" s="64">
        <f t="shared" ca="1" si="149"/>
        <v>1</v>
      </c>
      <c r="Y970" s="64">
        <f t="shared" ca="1" si="147"/>
        <v>1</v>
      </c>
      <c r="AM970" s="156"/>
    </row>
    <row r="971" spans="1:39">
      <c r="A971" s="12">
        <f t="shared" ca="1" si="140"/>
        <v>1</v>
      </c>
      <c r="B971" s="12" t="str">
        <f>IF([1]DRUM!A948="","",[1]DRUM!A948)</f>
        <v>Steel</v>
      </c>
      <c r="C971" s="12">
        <f t="shared" ca="1" si="141"/>
        <v>0</v>
      </c>
      <c r="D971" s="155">
        <f t="shared" ca="1" si="142"/>
        <v>0</v>
      </c>
      <c r="E971" s="26" t="str">
        <f>IF([1]DRUM!B948="","",[1]DRUM!B948)</f>
        <v>STB270043</v>
      </c>
      <c r="F971" s="26">
        <f>IF([1]DRUM!C948="","",[1]DRUM!C948)</f>
        <v>2780</v>
      </c>
      <c r="G971" s="26">
        <f>IF([1]DRUM!D948="","",[1]DRUM!D948)</f>
        <v>2700</v>
      </c>
      <c r="H971" s="26">
        <f>IF([1]DRUM!E948="","",[1]DRUM!E948)</f>
        <v>1500</v>
      </c>
      <c r="I971" s="26">
        <f>IF([1]DRUM!F948="","",[1]DRUM!F948)</f>
        <v>1780</v>
      </c>
      <c r="J971" s="26">
        <f>IF([1]DRUM!G948="","",[1]DRUM!G948)</f>
        <v>1900</v>
      </c>
      <c r="K971" s="26">
        <f>IF([1]DRUM!H948="","",[1]DRUM!H948)</f>
        <v>2100</v>
      </c>
      <c r="L971" s="26" t="str">
        <f>IF([1]DRUM!I948="","",[1]DRUM!I948)</f>
        <v/>
      </c>
      <c r="M971" s="26">
        <f>IF([1]DRUM!J948="","",
IF(AND([1]DRUM!K948="Wooden Drum",[1]DRUM!J948&gt;Max_WD_Capacity),Max_WD_Capacity,
[1]DRUM!J948))</f>
        <v>10000</v>
      </c>
      <c r="N971" s="26" t="str">
        <f>IF([1]DRUM!K948="","",[1]DRUM!K948)</f>
        <v>Steel Drum</v>
      </c>
      <c r="O971" s="26">
        <f>IF([1]DRUM!L948="","",[1]DRUM!L948)</f>
        <v>731</v>
      </c>
      <c r="P971" s="26">
        <f>IF([1]DRUM!M948="","",[1]DRUM!M948)</f>
        <v>199</v>
      </c>
      <c r="Q971" s="26">
        <f>IF([1]DRUM!N948="","",[1]DRUM!N948)</f>
        <v>7.0459640034711883</v>
      </c>
      <c r="R971" s="26" t="str">
        <f t="shared" si="148"/>
        <v>Steel</v>
      </c>
      <c r="S971" s="26">
        <f ca="1">IF(N971="",0,
IF(Knee_Application="YES",Knee_Width,IF(Knee_Application="NO",0,
IF(OR(Cable_Type="OH",SearchData("Conductor",Cable_Desc)),0,
IF(N971="Steel Drum",Knee_Width,
IF(N971="Plywood Drum",0,
IF(Country="UAE",0,
IF(AND(OR(SearchData("LSHF",Cable_Desc),SearchData("LSZH",Cable_Desc),SearchData("LS0H",Cable_Desc),SearchData("LSOH",Cable_Desc)),D.nom&gt;40),Knee_Width,
IF(AND(Country="Egypt",D.nom&gt;60),Knee_Width,
IF(AND(Country&lt;&gt;"Egypt",D.nom&gt;35),Knee_Width,
0))))))))))</f>
        <v>125</v>
      </c>
      <c r="T971" s="118">
        <f t="shared" ca="1" si="143"/>
        <v>13</v>
      </c>
      <c r="U971" s="118">
        <f t="shared" ca="1" si="144"/>
        <v>3</v>
      </c>
      <c r="V971" s="117">
        <f t="shared" ca="1" si="145"/>
        <v>228.4792372361556</v>
      </c>
      <c r="W971" s="64">
        <f t="shared" ca="1" si="146"/>
        <v>1</v>
      </c>
      <c r="X971" s="64">
        <f t="shared" ca="1" si="149"/>
        <v>1</v>
      </c>
      <c r="Y971" s="64">
        <f t="shared" ca="1" si="147"/>
        <v>1</v>
      </c>
      <c r="AM971" s="156"/>
    </row>
    <row r="972" spans="1:39">
      <c r="A972" s="12">
        <f t="shared" ca="1" si="140"/>
        <v>1</v>
      </c>
      <c r="B972" s="12" t="str">
        <f>IF([1]DRUM!A949="","",[1]DRUM!A949)</f>
        <v>Steel</v>
      </c>
      <c r="C972" s="12">
        <f t="shared" ca="1" si="141"/>
        <v>0</v>
      </c>
      <c r="D972" s="155">
        <f t="shared" ca="1" si="142"/>
        <v>0</v>
      </c>
      <c r="E972" s="26" t="str">
        <f>IF([1]DRUM!B949="","",[1]DRUM!B949)</f>
        <v>STB270014</v>
      </c>
      <c r="F972" s="26">
        <f>IF([1]DRUM!C949="","",[1]DRUM!C949)</f>
        <v>2780</v>
      </c>
      <c r="G972" s="26">
        <f>IF([1]DRUM!D949="","",[1]DRUM!D949)</f>
        <v>2700</v>
      </c>
      <c r="H972" s="26">
        <f>IF([1]DRUM!E949="","",[1]DRUM!E949)</f>
        <v>1450</v>
      </c>
      <c r="I972" s="26">
        <f>IF([1]DRUM!F949="","",[1]DRUM!F949)</f>
        <v>1780</v>
      </c>
      <c r="J972" s="26">
        <f>IF([1]DRUM!G949="","",[1]DRUM!G949)</f>
        <v>1900</v>
      </c>
      <c r="K972" s="26">
        <f>IF([1]DRUM!H949="","",[1]DRUM!H949)</f>
        <v>2100</v>
      </c>
      <c r="L972" s="26" t="str">
        <f>IF([1]DRUM!I949="","",[1]DRUM!I949)</f>
        <v/>
      </c>
      <c r="M972" s="26">
        <f>IF([1]DRUM!J949="","",
IF(AND([1]DRUM!K949="Wooden Drum",[1]DRUM!J949&gt;Max_WD_Capacity),Max_WD_Capacity,
[1]DRUM!J949))</f>
        <v>10000</v>
      </c>
      <c r="N972" s="26" t="str">
        <f>IF([1]DRUM!K949="","",[1]DRUM!K949)</f>
        <v>Steel Drum</v>
      </c>
      <c r="O972" s="26">
        <f>IF([1]DRUM!L949="","",[1]DRUM!L949)</f>
        <v>780</v>
      </c>
      <c r="P972" s="26">
        <f>IF([1]DRUM!M949="","",[1]DRUM!M949)</f>
        <v>199</v>
      </c>
      <c r="Q972" s="26">
        <f>IF([1]DRUM!N949="","",[1]DRUM!N949)</f>
        <v>7.2521702912711881</v>
      </c>
      <c r="R972" s="26" t="str">
        <f t="shared" si="148"/>
        <v>Steel</v>
      </c>
      <c r="S972" s="26">
        <f ca="1">IF(N972="",0,
IF(Knee_Application="YES",Knee_Width,IF(Knee_Application="NO",0,
IF(OR(Cable_Type="OH",SearchData("Conductor",Cable_Desc)),0,
IF(N972="Steel Drum",Knee_Width,
IF(N972="Plywood Drum",0,
IF(Country="UAE",0,
IF(AND(OR(SearchData("LSHF",Cable_Desc),SearchData("LSZH",Cable_Desc),SearchData("LS0H",Cable_Desc),SearchData("LSOH",Cable_Desc)),D.nom&gt;40),Knee_Width,
IF(AND(Country="Egypt",D.nom&gt;60),Knee_Width,
IF(AND(Country&lt;&gt;"Egypt",D.nom&gt;35),Knee_Width,
0))))))))))</f>
        <v>125</v>
      </c>
      <c r="T972" s="118">
        <f t="shared" ca="1" si="143"/>
        <v>13</v>
      </c>
      <c r="U972" s="118">
        <f t="shared" ca="1" si="144"/>
        <v>4</v>
      </c>
      <c r="V972" s="117">
        <f t="shared" ca="1" si="145"/>
        <v>316.3357607493864</v>
      </c>
      <c r="W972" s="64">
        <f t="shared" ca="1" si="146"/>
        <v>1</v>
      </c>
      <c r="X972" s="64">
        <f t="shared" ca="1" si="149"/>
        <v>1</v>
      </c>
      <c r="Y972" s="64">
        <f t="shared" ca="1" si="147"/>
        <v>1</v>
      </c>
      <c r="AM972" s="156"/>
    </row>
    <row r="973" spans="1:39">
      <c r="A973" s="12">
        <f t="shared" ca="1" si="140"/>
        <v>0</v>
      </c>
      <c r="B973" s="12" t="str">
        <f>IF([1]DRUM!A950="","",[1]DRUM!A950)</f>
        <v>Steel</v>
      </c>
      <c r="C973" s="12">
        <f t="shared" ca="1" si="141"/>
        <v>0</v>
      </c>
      <c r="D973" s="155">
        <f t="shared" ca="1" si="142"/>
        <v>0</v>
      </c>
      <c r="E973" s="26" t="str">
        <f>IF([1]DRUM!B950="","",[1]DRUM!B950)</f>
        <v>STB270035</v>
      </c>
      <c r="F973" s="26">
        <f>IF([1]DRUM!C950="","",[1]DRUM!C950)</f>
        <v>2780</v>
      </c>
      <c r="G973" s="26">
        <f>IF([1]DRUM!D950="","",[1]DRUM!D950)</f>
        <v>2700</v>
      </c>
      <c r="H973" s="26">
        <f>IF([1]DRUM!E950="","",[1]DRUM!E950)</f>
        <v>1300</v>
      </c>
      <c r="I973" s="26">
        <f>IF([1]DRUM!F950="","",[1]DRUM!F950)</f>
        <v>1780</v>
      </c>
      <c r="J973" s="26">
        <f>IF([1]DRUM!G950="","",[1]DRUM!G950)</f>
        <v>1900</v>
      </c>
      <c r="K973" s="26">
        <f>IF([1]DRUM!H950="","",[1]DRUM!H950)</f>
        <v>2100</v>
      </c>
      <c r="L973" s="26" t="str">
        <f>IF([1]DRUM!I950="","",[1]DRUM!I950)</f>
        <v/>
      </c>
      <c r="M973" s="26">
        <f>IF([1]DRUM!J950="","",
IF(AND([1]DRUM!K950="Wooden Drum",[1]DRUM!J950&gt;Max_WD_Capacity),Max_WD_Capacity,
[1]DRUM!J950))</f>
        <v>10000</v>
      </c>
      <c r="N973" s="26" t="str">
        <f>IF([1]DRUM!K950="","",[1]DRUM!K950)</f>
        <v>Steel Drum</v>
      </c>
      <c r="O973" s="26">
        <f>IF([1]DRUM!L950="","",[1]DRUM!L950)</f>
        <v>745</v>
      </c>
      <c r="P973" s="26">
        <f>IF([1]DRUM!M950="","",[1]DRUM!M950)</f>
        <v>199</v>
      </c>
      <c r="Q973" s="26">
        <f>IF([1]DRUM!N950="","",[1]DRUM!N950)</f>
        <v>7.8288488927457633</v>
      </c>
      <c r="R973" s="26" t="str">
        <f t="shared" si="148"/>
        <v>Steel</v>
      </c>
      <c r="S973" s="26">
        <f ca="1">IF(N973="",0,
IF(Knee_Application="YES",Knee_Width,IF(Knee_Application="NO",0,
IF(OR(Cable_Type="OH",SearchData("Conductor",Cable_Desc)),0,
IF(N973="Steel Drum",Knee_Width,
IF(N973="Plywood Drum",0,
IF(Country="UAE",0,
IF(AND(OR(SearchData("LSHF",Cable_Desc),SearchData("LSZH",Cable_Desc),SearchData("LS0H",Cable_Desc),SearchData("LSOH",Cable_Desc)),D.nom&gt;40),Knee_Width,
IF(AND(Country="Egypt",D.nom&gt;60),Knee_Width,
IF(AND(Country&lt;&gt;"Egypt",D.nom&gt;35),Knee_Width,
0))))))))))</f>
        <v>125</v>
      </c>
      <c r="T973" s="118">
        <f t="shared" ca="1" si="143"/>
        <v>13</v>
      </c>
      <c r="U973" s="118">
        <f t="shared" ca="1" si="144"/>
        <v>4</v>
      </c>
      <c r="V973" s="117">
        <f t="shared" ca="1" si="145"/>
        <v>291.83133805138601</v>
      </c>
      <c r="W973" s="64">
        <f t="shared" ca="1" si="146"/>
        <v>0</v>
      </c>
      <c r="X973" s="64">
        <f t="shared" ca="1" si="149"/>
        <v>1</v>
      </c>
      <c r="Y973" s="64">
        <f t="shared" ca="1" si="147"/>
        <v>1</v>
      </c>
      <c r="AM973" s="156"/>
    </row>
    <row r="974" spans="1:39">
      <c r="A974" s="12">
        <f t="shared" ca="1" si="140"/>
        <v>1</v>
      </c>
      <c r="B974" s="12" t="str">
        <f>IF([1]DRUM!A951="","",[1]DRUM!A951)</f>
        <v>Steel</v>
      </c>
      <c r="C974" s="12">
        <f t="shared" ca="1" si="141"/>
        <v>0</v>
      </c>
      <c r="D974" s="155">
        <f t="shared" ca="1" si="142"/>
        <v>0</v>
      </c>
      <c r="E974" s="26" t="str">
        <f>IF([1]DRUM!B951="","",[1]DRUM!B951)</f>
        <v>STB270002</v>
      </c>
      <c r="F974" s="26">
        <f>IF([1]DRUM!C951="","",[1]DRUM!C951)</f>
        <v>2775</v>
      </c>
      <c r="G974" s="26">
        <f>IF([1]DRUM!D951="","",[1]DRUM!D951)</f>
        <v>2700</v>
      </c>
      <c r="H974" s="26">
        <f>IF([1]DRUM!E951="","",[1]DRUM!E951)</f>
        <v>1700</v>
      </c>
      <c r="I974" s="26">
        <f>IF([1]DRUM!F951="","",[1]DRUM!F951)</f>
        <v>1500</v>
      </c>
      <c r="J974" s="26">
        <f>IF([1]DRUM!G951="","",[1]DRUM!G951)</f>
        <v>1700</v>
      </c>
      <c r="K974" s="26">
        <f>IF([1]DRUM!H951="","",[1]DRUM!H951)</f>
        <v>1900</v>
      </c>
      <c r="L974" s="26" t="str">
        <f>IF([1]DRUM!I951="","",[1]DRUM!I951)</f>
        <v/>
      </c>
      <c r="M974" s="26">
        <f>IF([1]DRUM!J951="","",
IF(AND([1]DRUM!K951="Wooden Drum",[1]DRUM!J951&gt;Max_WD_Capacity),Max_WD_Capacity,
[1]DRUM!J951))</f>
        <v>12000</v>
      </c>
      <c r="N974" s="26" t="str">
        <f>IF([1]DRUM!K951="","",[1]DRUM!K951)</f>
        <v>Steel Drum</v>
      </c>
      <c r="O974" s="26">
        <f>IF([1]DRUM!L951="","",[1]DRUM!L951)</f>
        <v>825</v>
      </c>
      <c r="P974" s="26">
        <f>IF([1]DRUM!M951="","",[1]DRUM!M951)</f>
        <v>170</v>
      </c>
      <c r="Q974" s="26">
        <f>IF([1]DRUM!N951="","",[1]DRUM!N951)</f>
        <v>5.1836278784231586</v>
      </c>
      <c r="R974" s="26" t="str">
        <f t="shared" si="148"/>
        <v>Steel</v>
      </c>
      <c r="S974" s="26">
        <f ca="1">IF(N974="",0,
IF(Knee_Application="YES",Knee_Width,IF(Knee_Application="NO",0,
IF(OR(Cable_Type="OH",SearchData("Conductor",Cable_Desc)),0,
IF(N974="Steel Drum",Knee_Width,
IF(N974="Plywood Drum",0,
IF(Country="UAE",0,
IF(AND(OR(SearchData("LSHF",Cable_Desc),SearchData("LSZH",Cable_Desc),SearchData("LS0H",Cable_Desc),SearchData("LSOH",Cable_Desc)),D.nom&gt;40),Knee_Width,
IF(AND(Country="Egypt",D.nom&gt;60),Knee_Width,
IF(AND(Country&lt;&gt;"Egypt",D.nom&gt;35),Knee_Width,
0))))))))))</f>
        <v>125</v>
      </c>
      <c r="T974" s="118">
        <f t="shared" ca="1" si="143"/>
        <v>11</v>
      </c>
      <c r="U974" s="118">
        <f t="shared" ca="1" si="144"/>
        <v>3</v>
      </c>
      <c r="V974" s="117">
        <f t="shared" ca="1" si="145"/>
        <v>214.06309686736273</v>
      </c>
      <c r="W974" s="64">
        <f t="shared" ca="1" si="146"/>
        <v>1</v>
      </c>
      <c r="X974" s="64">
        <f t="shared" ca="1" si="149"/>
        <v>1</v>
      </c>
      <c r="Y974" s="64">
        <f t="shared" ca="1" si="147"/>
        <v>1</v>
      </c>
      <c r="AM974" s="156"/>
    </row>
    <row r="975" spans="1:39">
      <c r="A975" s="12">
        <f t="shared" ca="1" si="140"/>
        <v>1</v>
      </c>
      <c r="B975" s="12" t="str">
        <f>IF([1]DRUM!A952="","",[1]DRUM!A952)</f>
        <v>Steel</v>
      </c>
      <c r="C975" s="12">
        <f t="shared" ca="1" si="141"/>
        <v>0</v>
      </c>
      <c r="D975" s="155">
        <f t="shared" ca="1" si="142"/>
        <v>0</v>
      </c>
      <c r="E975" s="26" t="str">
        <f>IF([1]DRUM!B952="","",[1]DRUM!B952)</f>
        <v>STB270003</v>
      </c>
      <c r="F975" s="26">
        <f>IF([1]DRUM!C952="","",[1]DRUM!C952)</f>
        <v>2775</v>
      </c>
      <c r="G975" s="26">
        <f>IF([1]DRUM!D952="","",[1]DRUM!D952)</f>
        <v>2700</v>
      </c>
      <c r="H975" s="26">
        <f>IF([1]DRUM!E952="","",[1]DRUM!E952)</f>
        <v>1450</v>
      </c>
      <c r="I975" s="26">
        <f>IF([1]DRUM!F952="","",[1]DRUM!F952)</f>
        <v>1500</v>
      </c>
      <c r="J975" s="26">
        <f>IF([1]DRUM!G952="","",[1]DRUM!G952)</f>
        <v>1700</v>
      </c>
      <c r="K975" s="26">
        <f>IF([1]DRUM!H952="","",[1]DRUM!H952)</f>
        <v>1900</v>
      </c>
      <c r="L975" s="26" t="str">
        <f>IF([1]DRUM!I952="","",[1]DRUM!I952)</f>
        <v/>
      </c>
      <c r="M975" s="26">
        <f>IF([1]DRUM!J952="","",
IF(AND([1]DRUM!K952="Wooden Drum",[1]DRUM!J952&gt;Max_WD_Capacity),Max_WD_Capacity,
[1]DRUM!J952))</f>
        <v>12000</v>
      </c>
      <c r="N975" s="26" t="str">
        <f>IF([1]DRUM!K952="","",[1]DRUM!K952)</f>
        <v>Steel Drum</v>
      </c>
      <c r="O975" s="26">
        <f>IF([1]DRUM!L952="","",[1]DRUM!L952)</f>
        <v>830</v>
      </c>
      <c r="P975" s="26">
        <f>IF([1]DRUM!M952="","",[1]DRUM!M952)</f>
        <v>170</v>
      </c>
      <c r="Q975" s="26">
        <f>IF([1]DRUM!N952="","",[1]DRUM!N952)</f>
        <v>6.1113794589363941</v>
      </c>
      <c r="R975" s="26" t="str">
        <f t="shared" si="148"/>
        <v>Steel</v>
      </c>
      <c r="S975" s="26">
        <f ca="1">IF(N975="",0,
IF(Knee_Application="YES",Knee_Width,IF(Knee_Application="NO",0,
IF(OR(Cable_Type="OH",SearchData("Conductor",Cable_Desc)),0,
IF(N975="Steel Drum",Knee_Width,
IF(N975="Plywood Drum",0,
IF(Country="UAE",0,
IF(AND(OR(SearchData("LSHF",Cable_Desc),SearchData("LSZH",Cable_Desc),SearchData("LS0H",Cable_Desc),SearchData("LSOH",Cable_Desc)),D.nom&gt;40),Knee_Width,
IF(AND(Country="Egypt",D.nom&gt;60),Knee_Width,
IF(AND(Country&lt;&gt;"Egypt",D.nom&gt;35),Knee_Width,
0))))))))))</f>
        <v>125</v>
      </c>
      <c r="T975" s="118">
        <f t="shared" ca="1" si="143"/>
        <v>11</v>
      </c>
      <c r="U975" s="118">
        <f t="shared" ca="1" si="144"/>
        <v>4</v>
      </c>
      <c r="V975" s="117">
        <f t="shared" ca="1" si="145"/>
        <v>267.66872063409613</v>
      </c>
      <c r="W975" s="64">
        <f t="shared" ca="1" si="146"/>
        <v>1</v>
      </c>
      <c r="X975" s="64">
        <f t="shared" ca="1" si="149"/>
        <v>1</v>
      </c>
      <c r="Y975" s="64">
        <f t="shared" ca="1" si="147"/>
        <v>1</v>
      </c>
      <c r="AM975" s="156"/>
    </row>
    <row r="976" spans="1:39">
      <c r="A976" s="12">
        <f t="shared" ca="1" si="140"/>
        <v>1</v>
      </c>
      <c r="B976" s="12" t="str">
        <f>IF([1]DRUM!A953="","",[1]DRUM!A953)</f>
        <v>Steel</v>
      </c>
      <c r="C976" s="12">
        <f t="shared" ca="1" si="141"/>
        <v>0</v>
      </c>
      <c r="D976" s="155">
        <f t="shared" ca="1" si="142"/>
        <v>0</v>
      </c>
      <c r="E976" s="26" t="str">
        <f>IF([1]DRUM!B953="","",[1]DRUM!B953)</f>
        <v>STB270005</v>
      </c>
      <c r="F976" s="26">
        <f>IF([1]DRUM!C953="","",[1]DRUM!C953)</f>
        <v>2775</v>
      </c>
      <c r="G976" s="26">
        <f>IF([1]DRUM!D953="","",[1]DRUM!D953)</f>
        <v>2700</v>
      </c>
      <c r="H976" s="26">
        <f>IF([1]DRUM!E953="","",[1]DRUM!E953)</f>
        <v>1700</v>
      </c>
      <c r="I976" s="26">
        <f>IF([1]DRUM!F953="","",[1]DRUM!F953)</f>
        <v>1780</v>
      </c>
      <c r="J976" s="26">
        <f>IF([1]DRUM!G953="","",[1]DRUM!G953)</f>
        <v>1900</v>
      </c>
      <c r="K976" s="26">
        <f>IF([1]DRUM!H953="","",[1]DRUM!H953)</f>
        <v>2100</v>
      </c>
      <c r="L976" s="26" t="str">
        <f>IF([1]DRUM!I953="","",[1]DRUM!I953)</f>
        <v/>
      </c>
      <c r="M976" s="26">
        <f>IF([1]DRUM!J953="","",
IF(AND([1]DRUM!K953="Wooden Drum",[1]DRUM!J953&gt;Max_WD_Capacity),Max_WD_Capacity,
[1]DRUM!J953))</f>
        <v>12000</v>
      </c>
      <c r="N976" s="26" t="str">
        <f>IF([1]DRUM!K953="","",[1]DRUM!K953)</f>
        <v>Steel Drum</v>
      </c>
      <c r="O976" s="26">
        <f>IF([1]DRUM!L953="","",[1]DRUM!L953)</f>
        <v>904</v>
      </c>
      <c r="P976" s="26">
        <f>IF([1]DRUM!M953="","",[1]DRUM!M953)</f>
        <v>199</v>
      </c>
      <c r="Q976" s="26">
        <f>IF([1]DRUM!N953="","",[1]DRUM!N953)</f>
        <v>6.1512384157288151</v>
      </c>
      <c r="R976" s="26" t="str">
        <f t="shared" si="148"/>
        <v>Steel</v>
      </c>
      <c r="S976" s="26">
        <f ca="1">IF(N976="",0,
IF(Knee_Application="YES",Knee_Width,IF(Knee_Application="NO",0,
IF(OR(Cable_Type="OH",SearchData("Conductor",Cable_Desc)),0,
IF(N976="Steel Drum",Knee_Width,
IF(N976="Plywood Drum",0,
IF(Country="UAE",0,
IF(AND(OR(SearchData("LSHF",Cable_Desc),SearchData("LSZH",Cable_Desc),SearchData("LS0H",Cable_Desc),SearchData("LSOH",Cable_Desc)),D.nom&gt;40),Knee_Width,
IF(AND(Country="Egypt",D.nom&gt;60),Knee_Width,
IF(AND(Country&lt;&gt;"Egypt",D.nom&gt;35),Knee_Width,
0))))))))))</f>
        <v>125</v>
      </c>
      <c r="T976" s="118">
        <f t="shared" ca="1" si="143"/>
        <v>13</v>
      </c>
      <c r="U976" s="118">
        <f t="shared" ca="1" si="144"/>
        <v>3</v>
      </c>
      <c r="V976" s="117">
        <f t="shared" ca="1" si="145"/>
        <v>252.98365993415598</v>
      </c>
      <c r="W976" s="64">
        <f t="shared" ca="1" si="146"/>
        <v>1</v>
      </c>
      <c r="X976" s="64">
        <f t="shared" ca="1" si="149"/>
        <v>1</v>
      </c>
      <c r="Y976" s="64">
        <f t="shared" ca="1" si="147"/>
        <v>1</v>
      </c>
      <c r="AM976" s="156"/>
    </row>
    <row r="977" spans="1:39">
      <c r="A977" s="12">
        <f t="shared" ca="1" si="140"/>
        <v>0</v>
      </c>
      <c r="B977" s="12" t="str">
        <f>IF([1]DRUM!A954="","",[1]DRUM!A954)</f>
        <v>Steel</v>
      </c>
      <c r="C977" s="12">
        <f t="shared" ca="1" si="141"/>
        <v>0</v>
      </c>
      <c r="D977" s="155">
        <f t="shared" ca="1" si="142"/>
        <v>0</v>
      </c>
      <c r="E977" s="26" t="str">
        <f>IF([1]DRUM!B954="","",[1]DRUM!B954)</f>
        <v>STB270045</v>
      </c>
      <c r="F977" s="26">
        <f>IF([1]DRUM!C954="","",[1]DRUM!C954)</f>
        <v>2780</v>
      </c>
      <c r="G977" s="26">
        <f>IF([1]DRUM!D954="","",[1]DRUM!D954)</f>
        <v>2700</v>
      </c>
      <c r="H977" s="26">
        <f>IF([1]DRUM!E954="","",[1]DRUM!E954)</f>
        <v>1350</v>
      </c>
      <c r="I977" s="26">
        <f>IF([1]DRUM!F954="","",[1]DRUM!F954)</f>
        <v>1780</v>
      </c>
      <c r="J977" s="26">
        <f>IF([1]DRUM!G954="","",[1]DRUM!G954)</f>
        <v>1900</v>
      </c>
      <c r="K977" s="26">
        <f>IF([1]DRUM!H954="","",[1]DRUM!H954)</f>
        <v>2100</v>
      </c>
      <c r="L977" s="26" t="str">
        <f>IF([1]DRUM!I954="","",[1]DRUM!I954)</f>
        <v/>
      </c>
      <c r="M977" s="26">
        <f>IF([1]DRUM!J954="","",
IF(AND([1]DRUM!K954="Wooden Drum",[1]DRUM!J954&gt;Max_WD_Capacity),Max_WD_Capacity,
[1]DRUM!J954))</f>
        <v>12000</v>
      </c>
      <c r="N977" s="26" t="str">
        <f>IF([1]DRUM!K954="","",[1]DRUM!K954)</f>
        <v>Steel Drum</v>
      </c>
      <c r="O977" s="26">
        <f>IF([1]DRUM!L954="","",[1]DRUM!L954)</f>
        <v>834</v>
      </c>
      <c r="P977" s="26">
        <f>IF([1]DRUM!M954="","",[1]DRUM!M954)</f>
        <v>199</v>
      </c>
      <c r="Q977" s="26">
        <f>IF([1]DRUM!N954="","",[1]DRUM!N954)</f>
        <v>7.6436127359084756</v>
      </c>
      <c r="R977" s="26" t="str">
        <f t="shared" si="148"/>
        <v>Steel</v>
      </c>
      <c r="S977" s="26">
        <f ca="1">IF(N977="",0,
IF(Knee_Application="YES",Knee_Width,IF(Knee_Application="NO",0,
IF(OR(Cable_Type="OH",SearchData("Conductor",Cable_Desc)),0,
IF(N977="Steel Drum",Knee_Width,
IF(N977="Plywood Drum",0,
IF(Country="UAE",0,
IF(AND(OR(SearchData("LSHF",Cable_Desc),SearchData("LSZH",Cable_Desc),SearchData("LS0H",Cable_Desc),SearchData("LSOH",Cable_Desc)),D.nom&gt;40),Knee_Width,
IF(AND(Country="Egypt",D.nom&gt;60),Knee_Width,
IF(AND(Country&lt;&gt;"Egypt",D.nom&gt;35),Knee_Width,
0))))))))))</f>
        <v>125</v>
      </c>
      <c r="T977" s="118">
        <f t="shared" ca="1" si="143"/>
        <v>13</v>
      </c>
      <c r="U977" s="118">
        <f t="shared" ca="1" si="144"/>
        <v>4</v>
      </c>
      <c r="V977" s="117">
        <f t="shared" ca="1" si="145"/>
        <v>299.99947895071949</v>
      </c>
      <c r="W977" s="64">
        <f t="shared" ca="1" si="146"/>
        <v>0</v>
      </c>
      <c r="X977" s="64">
        <f t="shared" ca="1" si="149"/>
        <v>1</v>
      </c>
      <c r="Y977" s="64">
        <f t="shared" ca="1" si="147"/>
        <v>1</v>
      </c>
      <c r="AM977" s="156"/>
    </row>
    <row r="978" spans="1:39">
      <c r="A978" s="12">
        <f t="shared" ca="1" si="140"/>
        <v>1</v>
      </c>
      <c r="B978" s="12" t="str">
        <f>IF([1]DRUM!A955="","",[1]DRUM!A955)</f>
        <v>Steel</v>
      </c>
      <c r="C978" s="12">
        <f t="shared" ca="1" si="141"/>
        <v>0</v>
      </c>
      <c r="D978" s="155">
        <f t="shared" ca="1" si="142"/>
        <v>0</v>
      </c>
      <c r="E978" s="26" t="str">
        <f>IF([1]DRUM!B955="","",[1]DRUM!B955)</f>
        <v>STB270006</v>
      </c>
      <c r="F978" s="26">
        <f>IF([1]DRUM!C955="","",[1]DRUM!C955)</f>
        <v>2775</v>
      </c>
      <c r="G978" s="26">
        <f>IF([1]DRUM!D955="","",[1]DRUM!D955)</f>
        <v>2700</v>
      </c>
      <c r="H978" s="26">
        <f>IF([1]DRUM!E955="","",[1]DRUM!E955)</f>
        <v>1700</v>
      </c>
      <c r="I978" s="26">
        <f>IF([1]DRUM!F955="","",[1]DRUM!F955)</f>
        <v>1780</v>
      </c>
      <c r="J978" s="26">
        <f>IF([1]DRUM!G955="","",[1]DRUM!G955)</f>
        <v>1900</v>
      </c>
      <c r="K978" s="26">
        <f>IF([1]DRUM!H955="","",[1]DRUM!H955)</f>
        <v>2100</v>
      </c>
      <c r="L978" s="26" t="str">
        <f>IF([1]DRUM!I955="","",[1]DRUM!I955)</f>
        <v/>
      </c>
      <c r="M978" s="26">
        <f>IF([1]DRUM!J955="","",
IF(AND([1]DRUM!K955="Wooden Drum",[1]DRUM!J955&gt;Max_WD_Capacity),Max_WD_Capacity,
[1]DRUM!J955))</f>
        <v>15000</v>
      </c>
      <c r="N978" s="26" t="str">
        <f>IF([1]DRUM!K955="","",[1]DRUM!K955)</f>
        <v>Steel Drum</v>
      </c>
      <c r="O978" s="26">
        <f>IF([1]DRUM!L955="","",[1]DRUM!L955)</f>
        <v>967</v>
      </c>
      <c r="P978" s="26">
        <f>IF([1]DRUM!M955="","",[1]DRUM!M955)</f>
        <v>199</v>
      </c>
      <c r="Q978" s="26">
        <f>IF([1]DRUM!N955="","",[1]DRUM!N955)</f>
        <v>6.1512384157288151</v>
      </c>
      <c r="R978" s="26" t="str">
        <f t="shared" si="148"/>
        <v>Steel</v>
      </c>
      <c r="S978" s="26">
        <f ca="1">IF(N978="",0,
IF(Knee_Application="YES",Knee_Width,IF(Knee_Application="NO",0,
IF(OR(Cable_Type="OH",SearchData("Conductor",Cable_Desc)),0,
IF(N978="Steel Drum",Knee_Width,
IF(N978="Plywood Drum",0,
IF(Country="UAE",0,
IF(AND(OR(SearchData("LSHF",Cable_Desc),SearchData("LSZH",Cable_Desc),SearchData("LS0H",Cable_Desc),SearchData("LSOH",Cable_Desc)),D.nom&gt;40),Knee_Width,
IF(AND(Country="Egypt",D.nom&gt;60),Knee_Width,
IF(AND(Country&lt;&gt;"Egypt",D.nom&gt;35),Knee_Width,
0))))))))))</f>
        <v>125</v>
      </c>
      <c r="T978" s="118">
        <f t="shared" ca="1" si="143"/>
        <v>13</v>
      </c>
      <c r="U978" s="118">
        <f t="shared" ca="1" si="144"/>
        <v>3</v>
      </c>
      <c r="V978" s="117">
        <f t="shared" ca="1" si="145"/>
        <v>252.98365993415598</v>
      </c>
      <c r="W978" s="64">
        <f t="shared" ca="1" si="146"/>
        <v>1</v>
      </c>
      <c r="X978" s="64">
        <f t="shared" ca="1" si="149"/>
        <v>1</v>
      </c>
      <c r="Y978" s="64">
        <f t="shared" ca="1" si="147"/>
        <v>1</v>
      </c>
      <c r="AM978" s="156"/>
    </row>
    <row r="979" spans="1:39">
      <c r="A979" s="12">
        <f t="shared" ca="1" si="140"/>
        <v>1</v>
      </c>
      <c r="B979" s="12" t="str">
        <f>IF([1]DRUM!A956="","",[1]DRUM!A956)</f>
        <v>Steel</v>
      </c>
      <c r="C979" s="12">
        <f t="shared" ca="1" si="141"/>
        <v>0</v>
      </c>
      <c r="D979" s="155">
        <f t="shared" ca="1" si="142"/>
        <v>0</v>
      </c>
      <c r="E979" s="26" t="str">
        <f>IF([1]DRUM!B956="","",[1]DRUM!B956)</f>
        <v>STB270007</v>
      </c>
      <c r="F979" s="26">
        <f>IF([1]DRUM!C956="","",[1]DRUM!C956)</f>
        <v>2775</v>
      </c>
      <c r="G979" s="26">
        <f>IF([1]DRUM!D956="","",[1]DRUM!D956)</f>
        <v>2700</v>
      </c>
      <c r="H979" s="26">
        <f>IF([1]DRUM!E956="","",[1]DRUM!E956)</f>
        <v>1450</v>
      </c>
      <c r="I979" s="26">
        <f>IF([1]DRUM!F956="","",[1]DRUM!F956)</f>
        <v>1780</v>
      </c>
      <c r="J979" s="26">
        <f>IF([1]DRUM!G956="","",[1]DRUM!G956)</f>
        <v>1900</v>
      </c>
      <c r="K979" s="26">
        <f>IF([1]DRUM!H956="","",[1]DRUM!H956)</f>
        <v>2100</v>
      </c>
      <c r="L979" s="26" t="str">
        <f>IF([1]DRUM!I956="","",[1]DRUM!I956)</f>
        <v/>
      </c>
      <c r="M979" s="26">
        <f>IF([1]DRUM!J956="","",
IF(AND([1]DRUM!K956="Wooden Drum",[1]DRUM!J956&gt;Max_WD_Capacity),Max_WD_Capacity,
[1]DRUM!J956))</f>
        <v>15000</v>
      </c>
      <c r="N979" s="26" t="str">
        <f>IF([1]DRUM!K956="","",[1]DRUM!K956)</f>
        <v>Steel Drum</v>
      </c>
      <c r="O979" s="26">
        <f>IF([1]DRUM!L956="","",[1]DRUM!L956)</f>
        <v>1048</v>
      </c>
      <c r="P979" s="26">
        <f>IF([1]DRUM!M956="","",[1]DRUM!M956)</f>
        <v>199</v>
      </c>
      <c r="Q979" s="26">
        <f>IF([1]DRUM!N956="","",[1]DRUM!N956)</f>
        <v>7.2521702912711881</v>
      </c>
      <c r="R979" s="26" t="str">
        <f t="shared" si="148"/>
        <v>Steel</v>
      </c>
      <c r="S979" s="26">
        <f ca="1">IF(N979="",0,
IF(Knee_Application="YES",Knee_Width,IF(Knee_Application="NO",0,
IF(OR(Cable_Type="OH",SearchData("Conductor",Cable_Desc)),0,
IF(N979="Steel Drum",Knee_Width,
IF(N979="Plywood Drum",0,
IF(Country="UAE",0,
IF(AND(OR(SearchData("LSHF",Cable_Desc),SearchData("LSZH",Cable_Desc),SearchData("LS0H",Cable_Desc),SearchData("LSOH",Cable_Desc)),D.nom&gt;40),Knee_Width,
IF(AND(Country="Egypt",D.nom&gt;60),Knee_Width,
IF(AND(Country&lt;&gt;"Egypt",D.nom&gt;35),Knee_Width,
0))))))))))</f>
        <v>125</v>
      </c>
      <c r="T979" s="118">
        <f t="shared" ca="1" si="143"/>
        <v>13</v>
      </c>
      <c r="U979" s="118">
        <f t="shared" ca="1" si="144"/>
        <v>4</v>
      </c>
      <c r="V979" s="117">
        <f t="shared" ca="1" si="145"/>
        <v>316.3357607493864</v>
      </c>
      <c r="W979" s="64">
        <f t="shared" ca="1" si="146"/>
        <v>1</v>
      </c>
      <c r="X979" s="64">
        <f t="shared" ca="1" si="149"/>
        <v>1</v>
      </c>
      <c r="Y979" s="64">
        <f t="shared" ca="1" si="147"/>
        <v>1</v>
      </c>
      <c r="AM979" s="156"/>
    </row>
    <row r="980" spans="1:39">
      <c r="A980" s="12">
        <f t="shared" ca="1" si="140"/>
        <v>0</v>
      </c>
      <c r="B980" s="12" t="str">
        <f>IF([1]DRUM!A957="","",[1]DRUM!A957)</f>
        <v>Steel</v>
      </c>
      <c r="C980" s="12">
        <f t="shared" ca="1" si="141"/>
        <v>0</v>
      </c>
      <c r="D980" s="155">
        <f t="shared" ca="1" si="142"/>
        <v>0</v>
      </c>
      <c r="E980" s="26" t="str">
        <f>IF([1]DRUM!B957="","",[1]DRUM!B957)</f>
        <v>STB270028</v>
      </c>
      <c r="F980" s="26">
        <f>IF([1]DRUM!C957="","",[1]DRUM!C957)</f>
        <v>2780</v>
      </c>
      <c r="G980" s="26">
        <f>IF([1]DRUM!D957="","",[1]DRUM!D957)</f>
        <v>2700</v>
      </c>
      <c r="H980" s="26">
        <f>IF([1]DRUM!E957="","",[1]DRUM!E957)</f>
        <v>1300</v>
      </c>
      <c r="I980" s="26">
        <f>IF([1]DRUM!F957="","",[1]DRUM!F957)</f>
        <v>1780</v>
      </c>
      <c r="J980" s="26">
        <f>IF([1]DRUM!G957="","",[1]DRUM!G957)</f>
        <v>1900</v>
      </c>
      <c r="K980" s="26">
        <f>IF([1]DRUM!H957="","",[1]DRUM!H957)</f>
        <v>2100</v>
      </c>
      <c r="L980" s="26" t="str">
        <f>IF([1]DRUM!I957="","",[1]DRUM!I957)</f>
        <v/>
      </c>
      <c r="M980" s="26">
        <f>IF([1]DRUM!J957="","",
IF(AND([1]DRUM!K957="Wooden Drum",[1]DRUM!J957&gt;Max_WD_Capacity),Max_WD_Capacity,
[1]DRUM!J957))</f>
        <v>15000</v>
      </c>
      <c r="N980" s="26" t="str">
        <f>IF([1]DRUM!K957="","",[1]DRUM!K957)</f>
        <v>Steel Drum</v>
      </c>
      <c r="O980" s="26">
        <f>IF([1]DRUM!L957="","",[1]DRUM!L957)</f>
        <v>923</v>
      </c>
      <c r="P980" s="26">
        <f>IF([1]DRUM!M957="","",[1]DRUM!M957)</f>
        <v>199</v>
      </c>
      <c r="Q980" s="26">
        <f>IF([1]DRUM!N957="","",[1]DRUM!N957)</f>
        <v>7.8288488927457633</v>
      </c>
      <c r="R980" s="26" t="str">
        <f t="shared" si="148"/>
        <v>Steel</v>
      </c>
      <c r="S980" s="26">
        <f ca="1">IF(N980="",0,
IF(Knee_Application="YES",Knee_Width,IF(Knee_Application="NO",0,
IF(OR(Cable_Type="OH",SearchData("Conductor",Cable_Desc)),0,
IF(N980="Steel Drum",Knee_Width,
IF(N980="Plywood Drum",0,
IF(Country="UAE",0,
IF(AND(OR(SearchData("LSHF",Cable_Desc),SearchData("LSZH",Cable_Desc),SearchData("LS0H",Cable_Desc),SearchData("LSOH",Cable_Desc)),D.nom&gt;40),Knee_Width,
IF(AND(Country="Egypt",D.nom&gt;60),Knee_Width,
IF(AND(Country&lt;&gt;"Egypt",D.nom&gt;35),Knee_Width,
0))))))))))</f>
        <v>125</v>
      </c>
      <c r="T980" s="118">
        <f t="shared" ca="1" si="143"/>
        <v>13</v>
      </c>
      <c r="U980" s="118">
        <f t="shared" ca="1" si="144"/>
        <v>4</v>
      </c>
      <c r="V980" s="117">
        <f t="shared" ca="1" si="145"/>
        <v>291.83133805138601</v>
      </c>
      <c r="W980" s="64">
        <f t="shared" ca="1" si="146"/>
        <v>0</v>
      </c>
      <c r="X980" s="64">
        <f t="shared" ca="1" si="149"/>
        <v>1</v>
      </c>
      <c r="Y980" s="64">
        <f t="shared" ca="1" si="147"/>
        <v>1</v>
      </c>
      <c r="AM980" s="156"/>
    </row>
    <row r="981" spans="1:39">
      <c r="A981" s="12">
        <f t="shared" ca="1" si="140"/>
        <v>1</v>
      </c>
      <c r="B981" s="12" t="str">
        <f>IF([1]DRUM!A958="","",[1]DRUM!A958)</f>
        <v>Steel</v>
      </c>
      <c r="C981" s="12">
        <f t="shared" ca="1" si="141"/>
        <v>0</v>
      </c>
      <c r="D981" s="155">
        <f t="shared" ca="1" si="142"/>
        <v>0</v>
      </c>
      <c r="E981" s="26" t="str">
        <f>IF([1]DRUM!B958="","",[1]DRUM!B958)</f>
        <v>STB270008</v>
      </c>
      <c r="F981" s="26">
        <f>IF([1]DRUM!C958="","",[1]DRUM!C958)</f>
        <v>2780</v>
      </c>
      <c r="G981" s="26">
        <f>IF([1]DRUM!D958="","",[1]DRUM!D958)</f>
        <v>2700</v>
      </c>
      <c r="H981" s="26">
        <f>IF([1]DRUM!E958="","",[1]DRUM!E958)</f>
        <v>1450</v>
      </c>
      <c r="I981" s="26">
        <f>IF([1]DRUM!F958="","",[1]DRUM!F958)</f>
        <v>1740</v>
      </c>
      <c r="J981" s="26">
        <f>IF([1]DRUM!G958="","",[1]DRUM!G958)</f>
        <v>1900</v>
      </c>
      <c r="K981" s="26">
        <f>IF([1]DRUM!H958="","",[1]DRUM!H958)</f>
        <v>2100</v>
      </c>
      <c r="L981" s="26" t="str">
        <f>IF([1]DRUM!I958="","",[1]DRUM!I958)</f>
        <v/>
      </c>
      <c r="M981" s="26">
        <f>IF([1]DRUM!J958="","",
IF(AND([1]DRUM!K958="Wooden Drum",[1]DRUM!J958&gt;Max_WD_Capacity),Max_WD_Capacity,
[1]DRUM!J958))</f>
        <v>20000</v>
      </c>
      <c r="N981" s="26" t="str">
        <f>IF([1]DRUM!K958="","",[1]DRUM!K958)</f>
        <v>Steel Drum</v>
      </c>
      <c r="O981" s="26">
        <f>IF([1]DRUM!L958="","",[1]DRUM!L958)</f>
        <v>1296</v>
      </c>
      <c r="P981" s="26">
        <f>IF([1]DRUM!M958="","",[1]DRUM!M958)</f>
        <v>195</v>
      </c>
      <c r="Q981" s="26">
        <f>IF([1]DRUM!N958="","",[1]DRUM!N958)</f>
        <v>7.0892001723662172</v>
      </c>
      <c r="R981" s="26" t="str">
        <f t="shared" si="148"/>
        <v>Steel</v>
      </c>
      <c r="S981" s="26">
        <f ca="1">IF(N981="",0,
IF(Knee_Application="YES",Knee_Width,IF(Knee_Application="NO",0,
IF(OR(Cable_Type="OH",SearchData("Conductor",Cable_Desc)),0,
IF(N981="Steel Drum",Knee_Width,
IF(N981="Plywood Drum",0,
IF(Country="UAE",0,
IF(AND(OR(SearchData("LSHF",Cable_Desc),SearchData("LSZH",Cable_Desc),SearchData("LS0H",Cable_Desc),SearchData("LSOH",Cable_Desc)),D.nom&gt;40),Knee_Width,
IF(AND(Country="Egypt",D.nom&gt;60),Knee_Width,
IF(AND(Country&lt;&gt;"Egypt",D.nom&gt;35),Knee_Width,
0))))))))))</f>
        <v>125</v>
      </c>
      <c r="T981" s="118">
        <f t="shared" ca="1" si="143"/>
        <v>13</v>
      </c>
      <c r="U981" s="118">
        <f t="shared" ca="1" si="144"/>
        <v>4</v>
      </c>
      <c r="V981" s="117">
        <f t="shared" ca="1" si="145"/>
        <v>316.3357607493864</v>
      </c>
      <c r="W981" s="64">
        <f t="shared" ca="1" si="146"/>
        <v>1</v>
      </c>
      <c r="X981" s="64">
        <f t="shared" ca="1" si="149"/>
        <v>1</v>
      </c>
      <c r="Y981" s="64">
        <f t="shared" ca="1" si="147"/>
        <v>1</v>
      </c>
      <c r="AM981" s="156"/>
    </row>
    <row r="982" spans="1:39">
      <c r="A982" s="12">
        <f t="shared" ca="1" si="140"/>
        <v>1</v>
      </c>
      <c r="B982" s="12" t="str">
        <f>IF([1]DRUM!A959="","",[1]DRUM!A959)</f>
        <v>Steel</v>
      </c>
      <c r="C982" s="12">
        <f t="shared" ca="1" si="141"/>
        <v>0</v>
      </c>
      <c r="D982" s="155">
        <f t="shared" ca="1" si="142"/>
        <v>0</v>
      </c>
      <c r="E982" s="26" t="str">
        <f>IF([1]DRUM!B959="","",[1]DRUM!B959)</f>
        <v>STB275002</v>
      </c>
      <c r="F982" s="26">
        <f>IF([1]DRUM!C959="","",[1]DRUM!C959)</f>
        <v>2830</v>
      </c>
      <c r="G982" s="26">
        <f>IF([1]DRUM!D959="","",[1]DRUM!D959)</f>
        <v>2750</v>
      </c>
      <c r="H982" s="26">
        <f>IF([1]DRUM!E959="","",[1]DRUM!E959)</f>
        <v>1600</v>
      </c>
      <c r="I982" s="26">
        <f>IF([1]DRUM!F959="","",[1]DRUM!F959)</f>
        <v>1800</v>
      </c>
      <c r="J982" s="26">
        <f>IF([1]DRUM!G959="","",[1]DRUM!G959)</f>
        <v>1900</v>
      </c>
      <c r="K982" s="26">
        <f>IF([1]DRUM!H959="","",[1]DRUM!H959)</f>
        <v>2100</v>
      </c>
      <c r="L982" s="26" t="str">
        <f>IF([1]DRUM!I959="","",[1]DRUM!I959)</f>
        <v/>
      </c>
      <c r="M982" s="26">
        <f>IF([1]DRUM!J959="","",
IF(AND([1]DRUM!K959="Wooden Drum",[1]DRUM!J959&gt;Max_WD_Capacity),Max_WD_Capacity,
[1]DRUM!J959))</f>
        <v>5000</v>
      </c>
      <c r="N982" s="26" t="str">
        <f>IF([1]DRUM!K959="","",[1]DRUM!K959)</f>
        <v>Steel Drum</v>
      </c>
      <c r="O982" s="26">
        <f>IF([1]DRUM!L959="","",[1]DRUM!L959)</f>
        <v>664</v>
      </c>
      <c r="P982" s="26">
        <f>IF([1]DRUM!M959="","",[1]DRUM!M959)</f>
        <v>205</v>
      </c>
      <c r="Q982" s="26">
        <f>IF([1]DRUM!N959="","",[1]DRUM!N959)</f>
        <v>7.0721177623123239</v>
      </c>
      <c r="R982" s="26" t="str">
        <f t="shared" si="148"/>
        <v>Steel</v>
      </c>
      <c r="S982" s="26">
        <f ca="1">IF(N982="",0,
IF(Knee_Application="YES",Knee_Width,IF(Knee_Application="NO",0,
IF(OR(Cable_Type="OH",SearchData("Conductor",Cable_Desc)),0,
IF(N982="Steel Drum",Knee_Width,
IF(N982="Plywood Drum",0,
IF(Country="UAE",0,
IF(AND(OR(SearchData("LSHF",Cable_Desc),SearchData("LSZH",Cable_Desc),SearchData("LS0H",Cable_Desc),SearchData("LSOH",Cable_Desc)),D.nom&gt;40),Knee_Width,
IF(AND(Country="Egypt",D.nom&gt;60),Knee_Width,
IF(AND(Country&lt;&gt;"Egypt",D.nom&gt;35),Knee_Width,
0))))))))))</f>
        <v>125</v>
      </c>
      <c r="T982" s="118">
        <f t="shared" ca="1" si="143"/>
        <v>13</v>
      </c>
      <c r="U982" s="118">
        <f t="shared" ca="1" si="144"/>
        <v>3</v>
      </c>
      <c r="V982" s="117">
        <f t="shared" ca="1" si="145"/>
        <v>240.73144858515579</v>
      </c>
      <c r="W982" s="64">
        <f t="shared" ca="1" si="146"/>
        <v>1</v>
      </c>
      <c r="X982" s="64">
        <f t="shared" ca="1" si="149"/>
        <v>1</v>
      </c>
      <c r="Y982" s="64">
        <f t="shared" ca="1" si="147"/>
        <v>1</v>
      </c>
      <c r="AM982" s="156"/>
    </row>
    <row r="983" spans="1:39">
      <c r="A983" s="12">
        <f t="shared" ca="1" si="140"/>
        <v>1</v>
      </c>
      <c r="B983" s="12" t="str">
        <f>IF([1]DRUM!A960="","",[1]DRUM!A960)</f>
        <v>Steel</v>
      </c>
      <c r="C983" s="12">
        <f t="shared" ca="1" si="141"/>
        <v>0</v>
      </c>
      <c r="D983" s="155">
        <f t="shared" ca="1" si="142"/>
        <v>0</v>
      </c>
      <c r="E983" s="26" t="str">
        <f>IF([1]DRUM!B960="","",[1]DRUM!B960)</f>
        <v>STB275001</v>
      </c>
      <c r="F983" s="26">
        <f>IF([1]DRUM!C960="","",[1]DRUM!C960)</f>
        <v>2830</v>
      </c>
      <c r="G983" s="26">
        <f>IF([1]DRUM!D960="","",[1]DRUM!D960)</f>
        <v>2750</v>
      </c>
      <c r="H983" s="26">
        <f>IF([1]DRUM!E960="","",[1]DRUM!E960)</f>
        <v>1600</v>
      </c>
      <c r="I983" s="26">
        <f>IF([1]DRUM!F960="","",[1]DRUM!F960)</f>
        <v>1780</v>
      </c>
      <c r="J983" s="26">
        <f>IF([1]DRUM!G960="","",[1]DRUM!G960)</f>
        <v>1900</v>
      </c>
      <c r="K983" s="26">
        <f>IF([1]DRUM!H960="","",[1]DRUM!H960)</f>
        <v>2100</v>
      </c>
      <c r="L983" s="26" t="str">
        <f>IF([1]DRUM!I960="","",[1]DRUM!I960)</f>
        <v/>
      </c>
      <c r="M983" s="26">
        <f>IF([1]DRUM!J960="","",
IF(AND([1]DRUM!K960="Wooden Drum",[1]DRUM!J960&gt;Max_WD_Capacity),Max_WD_Capacity,
[1]DRUM!J960))</f>
        <v>10000</v>
      </c>
      <c r="N983" s="26" t="str">
        <f>IF([1]DRUM!K960="","",[1]DRUM!K960)</f>
        <v>Steel Drum</v>
      </c>
      <c r="O983" s="26">
        <f>IF([1]DRUM!L960="","",[1]DRUM!L960)</f>
        <v>764</v>
      </c>
      <c r="P983" s="26">
        <f>IF([1]DRUM!M960="","",[1]DRUM!M960)</f>
        <v>203</v>
      </c>
      <c r="Q983" s="26">
        <f>IF([1]DRUM!N960="","",[1]DRUM!N960)</f>
        <v>6.993538676064408</v>
      </c>
      <c r="R983" s="26" t="str">
        <f t="shared" si="148"/>
        <v>Steel</v>
      </c>
      <c r="S983" s="26">
        <f ca="1">IF(N983="",0,
IF(Knee_Application="YES",Knee_Width,IF(Knee_Application="NO",0,
IF(OR(Cable_Type="OH",SearchData("Conductor",Cable_Desc)),0,
IF(N983="Steel Drum",Knee_Width,
IF(N983="Plywood Drum",0,
IF(Country="UAE",0,
IF(AND(OR(SearchData("LSHF",Cable_Desc),SearchData("LSZH",Cable_Desc),SearchData("LS0H",Cable_Desc),SearchData("LSOH",Cable_Desc)),D.nom&gt;40),Knee_Width,
IF(AND(Country="Egypt",D.nom&gt;60),Knee_Width,
IF(AND(Country&lt;&gt;"Egypt",D.nom&gt;35),Knee_Width,
0))))))))))</f>
        <v>125</v>
      </c>
      <c r="T983" s="118">
        <f t="shared" ca="1" si="143"/>
        <v>13</v>
      </c>
      <c r="U983" s="118">
        <f t="shared" ca="1" si="144"/>
        <v>3</v>
      </c>
      <c r="V983" s="117">
        <f t="shared" ca="1" si="145"/>
        <v>240.73144858515579</v>
      </c>
      <c r="W983" s="64">
        <f t="shared" ca="1" si="146"/>
        <v>1</v>
      </c>
      <c r="X983" s="64">
        <f t="shared" ca="1" si="149"/>
        <v>1</v>
      </c>
      <c r="Y983" s="64">
        <f t="shared" ca="1" si="147"/>
        <v>1</v>
      </c>
      <c r="AM983" s="156"/>
    </row>
    <row r="984" spans="1:39">
      <c r="A984" s="12">
        <f t="shared" ca="1" si="140"/>
        <v>0</v>
      </c>
      <c r="B984" s="12" t="str">
        <f>IF([1]DRUM!A961="","",[1]DRUM!A961)</f>
        <v>Steel</v>
      </c>
      <c r="C984" s="12">
        <f t="shared" ca="1" si="141"/>
        <v>0</v>
      </c>
      <c r="D984" s="155">
        <f t="shared" ca="1" si="142"/>
        <v>0</v>
      </c>
      <c r="E984" s="26" t="str">
        <f>IF([1]DRUM!B961="","",[1]DRUM!B961)</f>
        <v>STB280018</v>
      </c>
      <c r="F984" s="26">
        <f>IF([1]DRUM!C961="","",[1]DRUM!C961)</f>
        <v>2880</v>
      </c>
      <c r="G984" s="26">
        <f>IF([1]DRUM!D961="","",[1]DRUM!D961)</f>
        <v>2800</v>
      </c>
      <c r="H984" s="26">
        <f>IF([1]DRUM!E961="","",[1]DRUM!E961)</f>
        <v>2050</v>
      </c>
      <c r="I984" s="26">
        <f>IF([1]DRUM!F961="","",[1]DRUM!F961)</f>
        <v>1500</v>
      </c>
      <c r="J984" s="26">
        <f>IF([1]DRUM!G961="","",[1]DRUM!G961)</f>
        <v>1700</v>
      </c>
      <c r="K984" s="26">
        <f>IF([1]DRUM!H961="","",[1]DRUM!H961)</f>
        <v>1700</v>
      </c>
      <c r="L984" s="26" t="str">
        <f>IF([1]DRUM!I961="","",[1]DRUM!I961)</f>
        <v/>
      </c>
      <c r="M984" s="26">
        <f>IF([1]DRUM!J961="","",
IF(AND([1]DRUM!K961="Wooden Drum",[1]DRUM!J961&gt;Max_WD_Capacity),Max_WD_Capacity,
[1]DRUM!J961))</f>
        <v>3000</v>
      </c>
      <c r="N984" s="26" t="str">
        <f>IF([1]DRUM!K961="","",[1]DRUM!K961)</f>
        <v>Steel Drum</v>
      </c>
      <c r="O984" s="26">
        <f>IF([1]DRUM!L961="","",[1]DRUM!L961)</f>
        <v>614</v>
      </c>
      <c r="P984" s="26">
        <f>IF([1]DRUM!M961="","",[1]DRUM!M961)</f>
        <v>176</v>
      </c>
      <c r="Q984" s="26">
        <f>IF([1]DRUM!N961="","",[1]DRUM!N961)</f>
        <v>4.2853287290373272</v>
      </c>
      <c r="R984" s="26" t="str">
        <f t="shared" si="148"/>
        <v>Steel</v>
      </c>
      <c r="S984" s="26">
        <f ca="1">IF(N984="",0,
IF(Knee_Application="YES",Knee_Width,IF(Knee_Application="NO",0,
IF(OR(Cable_Type="OH",SearchData("Conductor",Cable_Desc)),0,
IF(N984="Steel Drum",Knee_Width,
IF(N984="Plywood Drum",0,
IF(Country="UAE",0,
IF(AND(OR(SearchData("LSHF",Cable_Desc),SearchData("LSZH",Cable_Desc),SearchData("LS0H",Cable_Desc),SearchData("LSOH",Cable_Desc)),D.nom&gt;40),Knee_Width,
IF(AND(Country="Egypt",D.nom&gt;60),Knee_Width,
IF(AND(Country&lt;&gt;"Egypt",D.nom&gt;35),Knee_Width,
0))))))))))</f>
        <v>125</v>
      </c>
      <c r="T984" s="118">
        <f t="shared" ca="1" si="143"/>
        <v>11</v>
      </c>
      <c r="U984" s="118">
        <f t="shared" ca="1" si="144"/>
        <v>2</v>
      </c>
      <c r="V984" s="117">
        <f t="shared" ca="1" si="145"/>
        <v>158.49460601066647</v>
      </c>
      <c r="W984" s="64">
        <f t="shared" ca="1" si="146"/>
        <v>1</v>
      </c>
      <c r="X984" s="64">
        <f t="shared" ca="1" si="149"/>
        <v>1</v>
      </c>
      <c r="Y984" s="64">
        <f t="shared" ca="1" si="147"/>
        <v>0</v>
      </c>
      <c r="AM984" s="156"/>
    </row>
    <row r="985" spans="1:39">
      <c r="A985" s="12">
        <f t="shared" ref="A985:A1048" ca="1" si="150">IF(OR(E985="",G985="",K985="",G985&lt;Min_Flange_Diam,G985&gt;Max_Flange_Diam,K985&lt;Min_Outer_Width,K985&gt;Max_Outer_Width),0,IFERROR(W985*X985*Y985,0))</f>
        <v>1</v>
      </c>
      <c r="B985" s="12" t="str">
        <f>IF([1]DRUM!A962="","",[1]DRUM!A962)</f>
        <v>Steel</v>
      </c>
      <c r="C985" s="12">
        <f t="shared" ref="C985:C1048" ca="1" si="151">IF(B985="","",IF(OR(B985=Main_DT,B985=Ext_DT),1,0))</f>
        <v>0</v>
      </c>
      <c r="D985" s="155">
        <f t="shared" ref="D985:D1048" ca="1" si="152">IF(O985="",0,IFERROR(A985*C985,0))</f>
        <v>0</v>
      </c>
      <c r="E985" s="26" t="str">
        <f>IF([1]DRUM!B962="","",[1]DRUM!B962)</f>
        <v>STB280032</v>
      </c>
      <c r="F985" s="26">
        <f>IF([1]DRUM!C962="","",[1]DRUM!C962)</f>
        <v>2880</v>
      </c>
      <c r="G985" s="26">
        <f>IF([1]DRUM!D962="","",[1]DRUM!D962)</f>
        <v>2800</v>
      </c>
      <c r="H985" s="26">
        <f>IF([1]DRUM!E962="","",[1]DRUM!E962)</f>
        <v>1700</v>
      </c>
      <c r="I985" s="26">
        <f>IF([1]DRUM!F962="","",[1]DRUM!F962)</f>
        <v>1500</v>
      </c>
      <c r="J985" s="26">
        <f>IF([1]DRUM!G962="","",[1]DRUM!G962)</f>
        <v>1700</v>
      </c>
      <c r="K985" s="26">
        <f>IF([1]DRUM!H962="","",[1]DRUM!H962)</f>
        <v>1700</v>
      </c>
      <c r="L985" s="26" t="str">
        <f>IF([1]DRUM!I962="","",[1]DRUM!I962)</f>
        <v/>
      </c>
      <c r="M985" s="26">
        <f>IF([1]DRUM!J962="","",
IF(AND([1]DRUM!K962="Wooden Drum",[1]DRUM!J962&gt;Max_WD_Capacity),Max_WD_Capacity,
[1]DRUM!J962))</f>
        <v>5000</v>
      </c>
      <c r="N985" s="26" t="str">
        <f>IF([1]DRUM!K962="","",[1]DRUM!K962)</f>
        <v>Steel Drum</v>
      </c>
      <c r="O985" s="26">
        <f>IF([1]DRUM!L962="","",[1]DRUM!L962)</f>
        <v>558</v>
      </c>
      <c r="P985" s="26">
        <f>IF([1]DRUM!M962="","",[1]DRUM!M962)</f>
        <v>176</v>
      </c>
      <c r="Q985" s="26">
        <f>IF([1]DRUM!N962="","",[1]DRUM!N962)</f>
        <v>5.8315813632260536</v>
      </c>
      <c r="R985" s="26" t="str">
        <f t="shared" si="148"/>
        <v>Steel</v>
      </c>
      <c r="S985" s="26">
        <f ca="1">IF(N985="",0,
IF(Knee_Application="YES",Knee_Width,IF(Knee_Application="NO",0,
IF(OR(Cable_Type="OH",SearchData("Conductor",Cable_Desc)),0,
IF(N985="Steel Drum",Knee_Width,
IF(N985="Plywood Drum",0,
IF(Country="UAE",0,
IF(AND(OR(SearchData("LSHF",Cable_Desc),SearchData("LSZH",Cable_Desc),SearchData("LS0H",Cable_Desc),SearchData("LSOH",Cable_Desc)),D.nom&gt;40),Knee_Width,
IF(AND(Country="Egypt",D.nom&gt;60),Knee_Width,
IF(AND(Country&lt;&gt;"Egypt",D.nom&gt;35),Knee_Width,
0))))))))))</f>
        <v>125</v>
      </c>
      <c r="T985" s="118">
        <f t="shared" ref="T985:T1048" ca="1" si="153">IFERROR(TRUNC((I985-S985)/$L$4),0)</f>
        <v>11</v>
      </c>
      <c r="U985" s="118">
        <f t="shared" ref="U985:U1048" ca="1" si="154">IFERROR(TRUNC((((G985-H985)/2)-I$11)/L$4),0)</f>
        <v>3</v>
      </c>
      <c r="V985" s="117">
        <f t="shared" ref="V985:V1048" ca="1" si="155">IFERROR(T985*PI()*(H985*U985+L$4*U985^2)/1000,0)</f>
        <v>214.06309686736273</v>
      </c>
      <c r="W985" s="64">
        <f t="shared" ref="W985:W1048" ca="1" si="156">IFERROR(IF(H985&gt;=J$11,1,0),0)</f>
        <v>1</v>
      </c>
      <c r="X985" s="64">
        <f t="shared" ca="1" si="149"/>
        <v>1</v>
      </c>
      <c r="Y985" s="64">
        <f t="shared" ref="Y985:Y1048" ca="1" si="157">IFERROR(IF(V985&gt;=L$6*0.99,1,0),0)</f>
        <v>1</v>
      </c>
      <c r="AM985" s="156"/>
    </row>
    <row r="986" spans="1:39">
      <c r="A986" s="12">
        <f t="shared" ca="1" si="150"/>
        <v>0</v>
      </c>
      <c r="B986" s="12" t="str">
        <f>IF([1]DRUM!A963="","",[1]DRUM!A963)</f>
        <v>Steel</v>
      </c>
      <c r="C986" s="12">
        <f t="shared" ca="1" si="151"/>
        <v>0</v>
      </c>
      <c r="D986" s="155">
        <f t="shared" ca="1" si="152"/>
        <v>0</v>
      </c>
      <c r="E986" s="26" t="str">
        <f>IF([1]DRUM!B963="","",[1]DRUM!B963)</f>
        <v>STB280038</v>
      </c>
      <c r="F986" s="26">
        <f>IF([1]DRUM!C963="","",[1]DRUM!C963)</f>
        <v>2880</v>
      </c>
      <c r="G986" s="26">
        <f>IF([1]DRUM!D963="","",[1]DRUM!D963)</f>
        <v>2800</v>
      </c>
      <c r="H986" s="26">
        <f>IF([1]DRUM!E963="","",[1]DRUM!E963)</f>
        <v>1850</v>
      </c>
      <c r="I986" s="26">
        <f>IF([1]DRUM!F963="","",[1]DRUM!F963)</f>
        <v>1780</v>
      </c>
      <c r="J986" s="26">
        <f>IF([1]DRUM!G963="","",[1]DRUM!G963)</f>
        <v>1900</v>
      </c>
      <c r="K986" s="26">
        <f>IF([1]DRUM!H963="","",[1]DRUM!H963)</f>
        <v>2100</v>
      </c>
      <c r="L986" s="26" t="str">
        <f>IF([1]DRUM!I963="","",[1]DRUM!I963)</f>
        <v/>
      </c>
      <c r="M986" s="26">
        <f>IF([1]DRUM!J963="","",
IF(AND([1]DRUM!K963="Wooden Drum",[1]DRUM!J963&gt;Max_WD_Capacity),Max_WD_Capacity,
[1]DRUM!J963))</f>
        <v>5000</v>
      </c>
      <c r="N986" s="26" t="str">
        <f>IF([1]DRUM!K963="","",[1]DRUM!K963)</f>
        <v>Steel Drum</v>
      </c>
      <c r="O986" s="26">
        <f>IF([1]DRUM!L963="","",[1]DRUM!L963)</f>
        <v>694</v>
      </c>
      <c r="P986" s="26">
        <f>IF([1]DRUM!M963="","",[1]DRUM!M963)</f>
        <v>207</v>
      </c>
      <c r="Q986" s="26">
        <f>IF([1]DRUM!N963="","",[1]DRUM!N963)</f>
        <v>6.175703568518645</v>
      </c>
      <c r="R986" s="26" t="str">
        <f t="shared" ref="R986:R1049" si="158">B986</f>
        <v>Steel</v>
      </c>
      <c r="S986" s="26">
        <f ca="1">IF(N986="",0,
IF(Knee_Application="YES",Knee_Width,IF(Knee_Application="NO",0,
IF(OR(Cable_Type="OH",SearchData("Conductor",Cable_Desc)),0,
IF(N986="Steel Drum",Knee_Width,
IF(N986="Plywood Drum",0,
IF(Country="UAE",0,
IF(AND(OR(SearchData("LSHF",Cable_Desc),SearchData("LSZH",Cable_Desc),SearchData("LS0H",Cable_Desc),SearchData("LSOH",Cable_Desc)),D.nom&gt;40),Knee_Width,
IF(AND(Country="Egypt",D.nom&gt;60),Knee_Width,
IF(AND(Country&lt;&gt;"Egypt",D.nom&gt;35),Knee_Width,
0))))))))))</f>
        <v>125</v>
      </c>
      <c r="T986" s="118">
        <f t="shared" ca="1" si="153"/>
        <v>13</v>
      </c>
      <c r="U986" s="118">
        <f t="shared" ca="1" si="154"/>
        <v>2</v>
      </c>
      <c r="V986" s="117">
        <f t="shared" ca="1" si="155"/>
        <v>170.97552530484805</v>
      </c>
      <c r="W986" s="64">
        <f t="shared" ca="1" si="156"/>
        <v>1</v>
      </c>
      <c r="X986" s="64">
        <f t="shared" ref="X986:X1049" ca="1" si="159">IFERROR(IF(M986*(IF(N986="Steel Drum",1.1,IF(N986="Plywood Drum",1,IF(M986&lt;=1000,1.1,IF(M986&lt;=6000,1.04,1)))))&gt;=L$5,1,0),0)</f>
        <v>1</v>
      </c>
      <c r="Y986" s="64">
        <f t="shared" ca="1" si="157"/>
        <v>0</v>
      </c>
      <c r="AM986" s="156"/>
    </row>
    <row r="987" spans="1:39">
      <c r="A987" s="12">
        <f t="shared" ca="1" si="150"/>
        <v>1</v>
      </c>
      <c r="B987" s="12" t="str">
        <f>IF([1]DRUM!A964="","",[1]DRUM!A964)</f>
        <v>Steel</v>
      </c>
      <c r="C987" s="12">
        <f t="shared" ca="1" si="151"/>
        <v>0</v>
      </c>
      <c r="D987" s="155">
        <f t="shared" ca="1" si="152"/>
        <v>0</v>
      </c>
      <c r="E987" s="26" t="str">
        <f>IF([1]DRUM!B964="","",[1]DRUM!B964)</f>
        <v>STB280028</v>
      </c>
      <c r="F987" s="26">
        <f>IF([1]DRUM!C964="","",[1]DRUM!C964)</f>
        <v>2880</v>
      </c>
      <c r="G987" s="26">
        <f>IF([1]DRUM!D964="","",[1]DRUM!D964)</f>
        <v>2800</v>
      </c>
      <c r="H987" s="26">
        <f>IF([1]DRUM!E964="","",[1]DRUM!E964)</f>
        <v>1600</v>
      </c>
      <c r="I987" s="26">
        <f>IF([1]DRUM!F964="","",[1]DRUM!F964)</f>
        <v>1780</v>
      </c>
      <c r="J987" s="26">
        <f>IF([1]DRUM!G964="","",[1]DRUM!G964)</f>
        <v>1900</v>
      </c>
      <c r="K987" s="26">
        <f>IF([1]DRUM!H964="","",[1]DRUM!H964)</f>
        <v>2100</v>
      </c>
      <c r="L987" s="26" t="str">
        <f>IF([1]DRUM!I964="","",[1]DRUM!I964)</f>
        <v/>
      </c>
      <c r="M987" s="26">
        <f>IF([1]DRUM!J964="","",
IF(AND([1]DRUM!K964="Wooden Drum",[1]DRUM!J964&gt;Max_WD_Capacity),Max_WD_Capacity,
[1]DRUM!J964))</f>
        <v>5000</v>
      </c>
      <c r="N987" s="26" t="str">
        <f>IF([1]DRUM!K964="","",[1]DRUM!K964)</f>
        <v>Steel Drum</v>
      </c>
      <c r="O987" s="26">
        <f>IF([1]DRUM!L964="","",[1]DRUM!L964)</f>
        <v>623</v>
      </c>
      <c r="P987" s="26">
        <f>IF([1]DRUM!M964="","",[1]DRUM!M964)</f>
        <v>207</v>
      </c>
      <c r="Q987" s="26">
        <f>IF([1]DRUM!N964="","",[1]DRUM!N964)</f>
        <v>7.3814860988745776</v>
      </c>
      <c r="R987" s="26" t="str">
        <f t="shared" si="158"/>
        <v>Steel</v>
      </c>
      <c r="S987" s="26">
        <f ca="1">IF(N987="",0,
IF(Knee_Application="YES",Knee_Width,IF(Knee_Application="NO",0,
IF(OR(Cable_Type="OH",SearchData("Conductor",Cable_Desc)),0,
IF(N987="Steel Drum",Knee_Width,
IF(N987="Plywood Drum",0,
IF(Country="UAE",0,
IF(AND(OR(SearchData("LSHF",Cable_Desc),SearchData("LSZH",Cable_Desc),SearchData("LS0H",Cable_Desc),SearchData("LSOH",Cable_Desc)),D.nom&gt;40),Knee_Width,
IF(AND(Country="Egypt",D.nom&gt;60),Knee_Width,
IF(AND(Country&lt;&gt;"Egypt",D.nom&gt;35),Knee_Width,
0))))))))))</f>
        <v>125</v>
      </c>
      <c r="T987" s="118">
        <f t="shared" ca="1" si="153"/>
        <v>13</v>
      </c>
      <c r="U987" s="118">
        <f t="shared" ca="1" si="154"/>
        <v>3</v>
      </c>
      <c r="V987" s="117">
        <f t="shared" ca="1" si="155"/>
        <v>240.73144858515579</v>
      </c>
      <c r="W987" s="64">
        <f t="shared" ca="1" si="156"/>
        <v>1</v>
      </c>
      <c r="X987" s="64">
        <f t="shared" ca="1" si="159"/>
        <v>1</v>
      </c>
      <c r="Y987" s="64">
        <f t="shared" ca="1" si="157"/>
        <v>1</v>
      </c>
      <c r="AM987" s="156"/>
    </row>
    <row r="988" spans="1:39">
      <c r="A988" s="12">
        <f t="shared" ca="1" si="150"/>
        <v>1</v>
      </c>
      <c r="B988" s="12" t="str">
        <f>IF([1]DRUM!A965="","",[1]DRUM!A965)</f>
        <v>Steel</v>
      </c>
      <c r="C988" s="12">
        <f t="shared" ca="1" si="151"/>
        <v>0</v>
      </c>
      <c r="D988" s="155">
        <f t="shared" ca="1" si="152"/>
        <v>0</v>
      </c>
      <c r="E988" s="26" t="str">
        <f>IF([1]DRUM!B965="","",[1]DRUM!B965)</f>
        <v>STB280029</v>
      </c>
      <c r="F988" s="26">
        <f>IF([1]DRUM!C965="","",[1]DRUM!C965)</f>
        <v>2880</v>
      </c>
      <c r="G988" s="26">
        <f>IF([1]DRUM!D965="","",[1]DRUM!D965)</f>
        <v>2800</v>
      </c>
      <c r="H988" s="26">
        <f>IF([1]DRUM!E965="","",[1]DRUM!E965)</f>
        <v>1550</v>
      </c>
      <c r="I988" s="26">
        <f>IF([1]DRUM!F965="","",[1]DRUM!F965)</f>
        <v>1780</v>
      </c>
      <c r="J988" s="26">
        <f>IF([1]DRUM!G965="","",[1]DRUM!G965)</f>
        <v>1900</v>
      </c>
      <c r="K988" s="26">
        <f>IF([1]DRUM!H965="","",[1]DRUM!H965)</f>
        <v>2100</v>
      </c>
      <c r="L988" s="26" t="str">
        <f>IF([1]DRUM!I965="","",[1]DRUM!I965)</f>
        <v/>
      </c>
      <c r="M988" s="26">
        <f>IF([1]DRUM!J965="","",
IF(AND([1]DRUM!K965="Wooden Drum",[1]DRUM!J965&gt;Max_WD_Capacity),Max_WD_Capacity,
[1]DRUM!J965))</f>
        <v>5000</v>
      </c>
      <c r="N988" s="26" t="str">
        <f>IF([1]DRUM!K965="","",[1]DRUM!K965)</f>
        <v>Steel Drum</v>
      </c>
      <c r="O988" s="26">
        <f>IF([1]DRUM!L965="","",[1]DRUM!L965)</f>
        <v>620</v>
      </c>
      <c r="P988" s="26">
        <f>IF([1]DRUM!M965="","",[1]DRUM!M965)</f>
        <v>207</v>
      </c>
      <c r="Q988" s="26">
        <f>IF([1]DRUM!N965="","",[1]DRUM!N965)</f>
        <v>7.6016724739830535</v>
      </c>
      <c r="R988" s="26" t="str">
        <f t="shared" si="158"/>
        <v>Steel</v>
      </c>
      <c r="S988" s="26">
        <f ca="1">IF(N988="",0,
IF(Knee_Application="YES",Knee_Width,IF(Knee_Application="NO",0,
IF(OR(Cable_Type="OH",SearchData("Conductor",Cable_Desc)),0,
IF(N988="Steel Drum",Knee_Width,
IF(N988="Plywood Drum",0,
IF(Country="UAE",0,
IF(AND(OR(SearchData("LSHF",Cable_Desc),SearchData("LSZH",Cable_Desc),SearchData("LS0H",Cable_Desc),SearchData("LSOH",Cable_Desc)),D.nom&gt;40),Knee_Width,
IF(AND(Country="Egypt",D.nom&gt;60),Knee_Width,
IF(AND(Country&lt;&gt;"Egypt",D.nom&gt;35),Knee_Width,
0))))))))))</f>
        <v>125</v>
      </c>
      <c r="T988" s="118">
        <f t="shared" ca="1" si="153"/>
        <v>13</v>
      </c>
      <c r="U988" s="118">
        <f t="shared" ca="1" si="154"/>
        <v>4</v>
      </c>
      <c r="V988" s="117">
        <f t="shared" ca="1" si="155"/>
        <v>332.6720425480533</v>
      </c>
      <c r="W988" s="64">
        <f t="shared" ca="1" si="156"/>
        <v>1</v>
      </c>
      <c r="X988" s="64">
        <f t="shared" ca="1" si="159"/>
        <v>1</v>
      </c>
      <c r="Y988" s="64">
        <f t="shared" ca="1" si="157"/>
        <v>1</v>
      </c>
      <c r="AM988" s="156"/>
    </row>
    <row r="989" spans="1:39">
      <c r="A989" s="12">
        <f t="shared" ca="1" si="150"/>
        <v>1</v>
      </c>
      <c r="B989" s="12" t="str">
        <f>IF([1]DRUM!A966="","",[1]DRUM!A966)</f>
        <v>Steel</v>
      </c>
      <c r="C989" s="12">
        <f t="shared" ca="1" si="151"/>
        <v>0</v>
      </c>
      <c r="D989" s="155">
        <f t="shared" ca="1" si="152"/>
        <v>0</v>
      </c>
      <c r="E989" s="26" t="str">
        <f>IF([1]DRUM!B966="","",[1]DRUM!B966)</f>
        <v>STB280037</v>
      </c>
      <c r="F989" s="26">
        <f>IF([1]DRUM!C966="","",[1]DRUM!C966)</f>
        <v>2880</v>
      </c>
      <c r="G989" s="26">
        <f>IF([1]DRUM!D966="","",[1]DRUM!D966)</f>
        <v>2800</v>
      </c>
      <c r="H989" s="26">
        <f>IF([1]DRUM!E966="","",[1]DRUM!E966)</f>
        <v>1500</v>
      </c>
      <c r="I989" s="26">
        <f>IF([1]DRUM!F966="","",[1]DRUM!F966)</f>
        <v>1780</v>
      </c>
      <c r="J989" s="26">
        <f>IF([1]DRUM!G966="","",[1]DRUM!G966)</f>
        <v>1900</v>
      </c>
      <c r="K989" s="26">
        <f>IF([1]DRUM!H966="","",[1]DRUM!H966)</f>
        <v>2100</v>
      </c>
      <c r="L989" s="26" t="str">
        <f>IF([1]DRUM!I966="","",[1]DRUM!I966)</f>
        <v/>
      </c>
      <c r="M989" s="26">
        <f>IF([1]DRUM!J966="","",
IF(AND([1]DRUM!K966="Wooden Drum",[1]DRUM!J966&gt;Max_WD_Capacity),Max_WD_Capacity,
[1]DRUM!J966))</f>
        <v>5000</v>
      </c>
      <c r="N989" s="26" t="str">
        <f>IF([1]DRUM!K966="","",[1]DRUM!K966)</f>
        <v>Steel Drum</v>
      </c>
      <c r="O989" s="26">
        <f>IF([1]DRUM!L966="","",[1]DRUM!L966)</f>
        <v>664</v>
      </c>
      <c r="P989" s="26">
        <f>IF([1]DRUM!M966="","",[1]DRUM!M966)</f>
        <v>207</v>
      </c>
      <c r="Q989" s="26">
        <f>IF([1]DRUM!N966="","",[1]DRUM!N966)</f>
        <v>7.814868805437289</v>
      </c>
      <c r="R989" s="26" t="str">
        <f t="shared" si="158"/>
        <v>Steel</v>
      </c>
      <c r="S989" s="26">
        <f ca="1">IF(N989="",0,
IF(Knee_Application="YES",Knee_Width,IF(Knee_Application="NO",0,
IF(OR(Cable_Type="OH",SearchData("Conductor",Cable_Desc)),0,
IF(N989="Steel Drum",Knee_Width,
IF(N989="Plywood Drum",0,
IF(Country="UAE",0,
IF(AND(OR(SearchData("LSHF",Cable_Desc),SearchData("LSZH",Cable_Desc),SearchData("LS0H",Cable_Desc),SearchData("LSOH",Cable_Desc)),D.nom&gt;40),Knee_Width,
IF(AND(Country="Egypt",D.nom&gt;60),Knee_Width,
IF(AND(Country&lt;&gt;"Egypt",D.nom&gt;35),Knee_Width,
0))))))))))</f>
        <v>125</v>
      </c>
      <c r="T989" s="118">
        <f t="shared" ca="1" si="153"/>
        <v>13</v>
      </c>
      <c r="U989" s="118">
        <f t="shared" ca="1" si="154"/>
        <v>4</v>
      </c>
      <c r="V989" s="117">
        <f t="shared" ca="1" si="155"/>
        <v>324.50390164871988</v>
      </c>
      <c r="W989" s="64">
        <f t="shared" ca="1" si="156"/>
        <v>1</v>
      </c>
      <c r="X989" s="64">
        <f t="shared" ca="1" si="159"/>
        <v>1</v>
      </c>
      <c r="Y989" s="64">
        <f t="shared" ca="1" si="157"/>
        <v>1</v>
      </c>
      <c r="AM989" s="156"/>
    </row>
    <row r="990" spans="1:39">
      <c r="A990" s="12">
        <f t="shared" ca="1" si="150"/>
        <v>0</v>
      </c>
      <c r="B990" s="12" t="str">
        <f>IF([1]DRUM!A967="","",[1]DRUM!A967)</f>
        <v>Steel</v>
      </c>
      <c r="C990" s="12">
        <f t="shared" ca="1" si="151"/>
        <v>0</v>
      </c>
      <c r="D990" s="155">
        <f t="shared" ca="1" si="152"/>
        <v>0</v>
      </c>
      <c r="E990" s="26" t="str">
        <f>IF([1]DRUM!B967="","",[1]DRUM!B967)</f>
        <v>STB280039</v>
      </c>
      <c r="F990" s="26">
        <f>IF([1]DRUM!C967="","",[1]DRUM!C967)</f>
        <v>2880</v>
      </c>
      <c r="G990" s="26">
        <f>IF([1]DRUM!D967="","",[1]DRUM!D967)</f>
        <v>2800</v>
      </c>
      <c r="H990" s="26">
        <f>IF([1]DRUM!E967="","",[1]DRUM!E967)</f>
        <v>1400</v>
      </c>
      <c r="I990" s="26">
        <f>IF([1]DRUM!F967="","",[1]DRUM!F967)</f>
        <v>1780</v>
      </c>
      <c r="J990" s="26">
        <f>IF([1]DRUM!G967="","",[1]DRUM!G967)</f>
        <v>1900</v>
      </c>
      <c r="K990" s="26">
        <f>IF([1]DRUM!H967="","",[1]DRUM!H967)</f>
        <v>2100</v>
      </c>
      <c r="L990" s="26" t="str">
        <f>IF([1]DRUM!I967="","",[1]DRUM!I967)</f>
        <v/>
      </c>
      <c r="M990" s="26">
        <f>IF([1]DRUM!J967="","",
IF(AND([1]DRUM!K967="Wooden Drum",[1]DRUM!J967&gt;Max_WD_Capacity),Max_WD_Capacity,
[1]DRUM!J967))</f>
        <v>5000</v>
      </c>
      <c r="N990" s="26" t="str">
        <f>IF([1]DRUM!K967="","",[1]DRUM!K967)</f>
        <v>Steel Drum</v>
      </c>
      <c r="O990" s="26">
        <f>IF([1]DRUM!L967="","",[1]DRUM!L967)</f>
        <v>663</v>
      </c>
      <c r="P990" s="26">
        <f>IF([1]DRUM!M967="","",[1]DRUM!M967)</f>
        <v>207</v>
      </c>
      <c r="Q990" s="26">
        <f>IF([1]DRUM!N967="","",[1]DRUM!N967)</f>
        <v>8.2202913373830526</v>
      </c>
      <c r="R990" s="26" t="str">
        <f t="shared" si="158"/>
        <v>Steel</v>
      </c>
      <c r="S990" s="26">
        <f ca="1">IF(N990="",0,
IF(Knee_Application="YES",Knee_Width,IF(Knee_Application="NO",0,
IF(OR(Cable_Type="OH",SearchData("Conductor",Cable_Desc)),0,
IF(N990="Steel Drum",Knee_Width,
IF(N990="Plywood Drum",0,
IF(Country="UAE",0,
IF(AND(OR(SearchData("LSHF",Cable_Desc),SearchData("LSZH",Cable_Desc),SearchData("LS0H",Cable_Desc),SearchData("LSOH",Cable_Desc)),D.nom&gt;40),Knee_Width,
IF(AND(Country="Egypt",D.nom&gt;60),Knee_Width,
IF(AND(Country&lt;&gt;"Egypt",D.nom&gt;35),Knee_Width,
0))))))))))</f>
        <v>125</v>
      </c>
      <c r="T990" s="118">
        <f t="shared" ca="1" si="153"/>
        <v>13</v>
      </c>
      <c r="U990" s="118">
        <f t="shared" ca="1" si="154"/>
        <v>4</v>
      </c>
      <c r="V990" s="117">
        <f t="shared" ca="1" si="155"/>
        <v>308.16761985005292</v>
      </c>
      <c r="W990" s="64">
        <f t="shared" ca="1" si="156"/>
        <v>0</v>
      </c>
      <c r="X990" s="64">
        <f t="shared" ca="1" si="159"/>
        <v>1</v>
      </c>
      <c r="Y990" s="64">
        <f t="shared" ca="1" si="157"/>
        <v>1</v>
      </c>
      <c r="AM990" s="156"/>
    </row>
    <row r="991" spans="1:39">
      <c r="A991" s="12">
        <f t="shared" ca="1" si="150"/>
        <v>1</v>
      </c>
      <c r="B991" s="12" t="str">
        <f>IF([1]DRUM!A968="","",[1]DRUM!A968)</f>
        <v>Steel</v>
      </c>
      <c r="C991" s="12">
        <f t="shared" ca="1" si="151"/>
        <v>0</v>
      </c>
      <c r="D991" s="155">
        <f t="shared" ca="1" si="152"/>
        <v>0</v>
      </c>
      <c r="E991" s="26" t="str">
        <f>IF([1]DRUM!B968="","",[1]DRUM!B968)</f>
        <v>STB280000</v>
      </c>
      <c r="F991" s="26">
        <f>IF([1]DRUM!C968="","",[1]DRUM!C968)</f>
        <v>2870</v>
      </c>
      <c r="G991" s="26">
        <f>IF([1]DRUM!D968="","",[1]DRUM!D968)</f>
        <v>2800</v>
      </c>
      <c r="H991" s="26">
        <f>IF([1]DRUM!E968="","",[1]DRUM!E968)</f>
        <v>1800</v>
      </c>
      <c r="I991" s="26">
        <f>IF([1]DRUM!F968="","",[1]DRUM!F968)</f>
        <v>1500</v>
      </c>
      <c r="J991" s="26">
        <f>IF([1]DRUM!G968="","",[1]DRUM!G968)</f>
        <v>1700</v>
      </c>
      <c r="K991" s="26">
        <f>IF([1]DRUM!H968="","",[1]DRUM!H968)</f>
        <v>1700</v>
      </c>
      <c r="L991" s="26" t="str">
        <f>IF([1]DRUM!I968="","",[1]DRUM!I968)</f>
        <v/>
      </c>
      <c r="M991" s="26">
        <f>IF([1]DRUM!J968="","",
IF(AND([1]DRUM!K968="Wooden Drum",[1]DRUM!J968&gt;Max_WD_Capacity),Max_WD_Capacity,
[1]DRUM!J968))</f>
        <v>6000</v>
      </c>
      <c r="N991" s="26" t="str">
        <f>IF([1]DRUM!K968="","",[1]DRUM!K968)</f>
        <v>Steel Drum</v>
      </c>
      <c r="O991" s="26">
        <f>IF([1]DRUM!L968="","",[1]DRUM!L968)</f>
        <v>690</v>
      </c>
      <c r="P991" s="26">
        <f>IF([1]DRUM!M968="","",[1]DRUM!M968)</f>
        <v>176</v>
      </c>
      <c r="Q991" s="26">
        <f>IF([1]DRUM!N968="","",[1]DRUM!N968)</f>
        <v>5.4192473274423936</v>
      </c>
      <c r="R991" s="26" t="str">
        <f t="shared" si="158"/>
        <v>Steel</v>
      </c>
      <c r="S991" s="26">
        <f ca="1">IF(N991="",0,
IF(Knee_Application="YES",Knee_Width,IF(Knee_Application="NO",0,
IF(OR(Cable_Type="OH",SearchData("Conductor",Cable_Desc)),0,
IF(N991="Steel Drum",Knee_Width,
IF(N991="Plywood Drum",0,
IF(Country="UAE",0,
IF(AND(OR(SearchData("LSHF",Cable_Desc),SearchData("LSZH",Cable_Desc),SearchData("LS0H",Cable_Desc),SearchData("LSOH",Cable_Desc)),D.nom&gt;40),Knee_Width,
IF(AND(Country="Egypt",D.nom&gt;60),Knee_Width,
IF(AND(Country&lt;&gt;"Egypt",D.nom&gt;35),Knee_Width,
0))))))))))</f>
        <v>125</v>
      </c>
      <c r="T991" s="118">
        <f t="shared" ca="1" si="153"/>
        <v>11</v>
      </c>
      <c r="U991" s="118">
        <f t="shared" ca="1" si="154"/>
        <v>3</v>
      </c>
      <c r="V991" s="117">
        <f t="shared" ca="1" si="155"/>
        <v>224.43035262420904</v>
      </c>
      <c r="W991" s="64">
        <f t="shared" ca="1" si="156"/>
        <v>1</v>
      </c>
      <c r="X991" s="64">
        <f t="shared" ca="1" si="159"/>
        <v>1</v>
      </c>
      <c r="Y991" s="64">
        <f t="shared" ca="1" si="157"/>
        <v>1</v>
      </c>
      <c r="AM991" s="156"/>
    </row>
    <row r="992" spans="1:39">
      <c r="A992" s="12">
        <f t="shared" ca="1" si="150"/>
        <v>1</v>
      </c>
      <c r="B992" s="12" t="str">
        <f>IF([1]DRUM!A969="","",[1]DRUM!A969)</f>
        <v>Steel</v>
      </c>
      <c r="C992" s="12">
        <f t="shared" ca="1" si="151"/>
        <v>0</v>
      </c>
      <c r="D992" s="155">
        <f t="shared" ca="1" si="152"/>
        <v>0</v>
      </c>
      <c r="E992" s="26" t="str">
        <f>IF([1]DRUM!B969="","",[1]DRUM!B969)</f>
        <v>STB280021</v>
      </c>
      <c r="F992" s="26">
        <f>IF([1]DRUM!C969="","",[1]DRUM!C969)</f>
        <v>2875</v>
      </c>
      <c r="G992" s="26">
        <f>IF([1]DRUM!D969="","",[1]DRUM!D969)</f>
        <v>2800</v>
      </c>
      <c r="H992" s="26">
        <f>IF([1]DRUM!E969="","",[1]DRUM!E969)</f>
        <v>1550</v>
      </c>
      <c r="I992" s="26">
        <f>IF([1]DRUM!F969="","",[1]DRUM!F969)</f>
        <v>1500</v>
      </c>
      <c r="J992" s="26">
        <f>IF([1]DRUM!G969="","",[1]DRUM!G969)</f>
        <v>1700</v>
      </c>
      <c r="K992" s="26">
        <f>IF([1]DRUM!H969="","",[1]DRUM!H969)</f>
        <v>1700</v>
      </c>
      <c r="L992" s="26" t="str">
        <f>IF([1]DRUM!I969="","",[1]DRUM!I969)</f>
        <v/>
      </c>
      <c r="M992" s="26">
        <f>IF([1]DRUM!J969="","",
IF(AND([1]DRUM!K969="Wooden Drum",[1]DRUM!J969&gt;Max_WD_Capacity),Max_WD_Capacity,
[1]DRUM!J969))</f>
        <v>6000</v>
      </c>
      <c r="N992" s="26" t="str">
        <f>IF([1]DRUM!K969="","",[1]DRUM!K969)</f>
        <v>Steel Drum</v>
      </c>
      <c r="O992" s="26">
        <f>IF([1]DRUM!L969="","",[1]DRUM!L969)</f>
        <v>646</v>
      </c>
      <c r="P992" s="26">
        <f>IF([1]DRUM!M969="","",[1]DRUM!M969)</f>
        <v>176</v>
      </c>
      <c r="Q992" s="26">
        <f>IF([1]DRUM!N969="","",[1]DRUM!N969)</f>
        <v>6.405903770210438</v>
      </c>
      <c r="R992" s="26" t="str">
        <f t="shared" si="158"/>
        <v>Steel</v>
      </c>
      <c r="S992" s="26">
        <f ca="1">IF(N992="",0,
IF(Knee_Application="YES",Knee_Width,IF(Knee_Application="NO",0,
IF(OR(Cable_Type="OH",SearchData("Conductor",Cable_Desc)),0,
IF(N992="Steel Drum",Knee_Width,
IF(N992="Plywood Drum",0,
IF(Country="UAE",0,
IF(AND(OR(SearchData("LSHF",Cable_Desc),SearchData("LSZH",Cable_Desc),SearchData("LS0H",Cable_Desc),SearchData("LSOH",Cable_Desc)),D.nom&gt;40),Knee_Width,
IF(AND(Country="Egypt",D.nom&gt;60),Knee_Width,
IF(AND(Country&lt;&gt;"Egypt",D.nom&gt;35),Knee_Width,
0))))))))))</f>
        <v>125</v>
      </c>
      <c r="T992" s="118">
        <f t="shared" ca="1" si="153"/>
        <v>11</v>
      </c>
      <c r="U992" s="118">
        <f t="shared" ca="1" si="154"/>
        <v>4</v>
      </c>
      <c r="V992" s="117">
        <f t="shared" ca="1" si="155"/>
        <v>281.49172830989119</v>
      </c>
      <c r="W992" s="64">
        <f t="shared" ca="1" si="156"/>
        <v>1</v>
      </c>
      <c r="X992" s="64">
        <f t="shared" ca="1" si="159"/>
        <v>1</v>
      </c>
      <c r="Y992" s="64">
        <f t="shared" ca="1" si="157"/>
        <v>1</v>
      </c>
      <c r="AM992" s="156"/>
    </row>
    <row r="993" spans="1:39">
      <c r="A993" s="12">
        <f t="shared" ca="1" si="150"/>
        <v>0</v>
      </c>
      <c r="B993" s="12" t="str">
        <f>IF([1]DRUM!A970="","",[1]DRUM!A970)</f>
        <v>Steel</v>
      </c>
      <c r="C993" s="12">
        <f t="shared" ca="1" si="151"/>
        <v>0</v>
      </c>
      <c r="D993" s="155">
        <f t="shared" ca="1" si="152"/>
        <v>0</v>
      </c>
      <c r="E993" s="26" t="str">
        <f>IF([1]DRUM!B970="","",[1]DRUM!B970)</f>
        <v>STB280012</v>
      </c>
      <c r="F993" s="26">
        <f>IF([1]DRUM!C970="","",[1]DRUM!C970)</f>
        <v>2880</v>
      </c>
      <c r="G993" s="26">
        <f>IF([1]DRUM!D970="","",[1]DRUM!D970)</f>
        <v>2800</v>
      </c>
      <c r="H993" s="26">
        <f>IF([1]DRUM!E970="","",[1]DRUM!E970)</f>
        <v>2000</v>
      </c>
      <c r="I993" s="26">
        <f>IF([1]DRUM!F970="","",[1]DRUM!F970)</f>
        <v>1780</v>
      </c>
      <c r="J993" s="26">
        <f>IF([1]DRUM!G970="","",[1]DRUM!G970)</f>
        <v>1900</v>
      </c>
      <c r="K993" s="26">
        <f>IF([1]DRUM!H970="","",[1]DRUM!H970)</f>
        <v>2100</v>
      </c>
      <c r="L993" s="26" t="str">
        <f>IF([1]DRUM!I970="","",[1]DRUM!I970)</f>
        <v/>
      </c>
      <c r="M993" s="26">
        <f>IF([1]DRUM!J970="","",
IF(AND([1]DRUM!K970="Wooden Drum",[1]DRUM!J970&gt;Max_WD_Capacity),Max_WD_Capacity,
[1]DRUM!J970))</f>
        <v>6000</v>
      </c>
      <c r="N993" s="26" t="str">
        <f>IF([1]DRUM!K970="","",[1]DRUM!K970)</f>
        <v>Steel Drum</v>
      </c>
      <c r="O993" s="26">
        <f>IF([1]DRUM!L970="","",[1]DRUM!L970)</f>
        <v>755</v>
      </c>
      <c r="P993" s="26">
        <f>IF([1]DRUM!M970="","",[1]DRUM!M970)</f>
        <v>207</v>
      </c>
      <c r="Q993" s="26">
        <f>IF([1]DRUM!N970="","",[1]DRUM!N970)</f>
        <v>5.3683535264542392</v>
      </c>
      <c r="R993" s="26" t="str">
        <f t="shared" si="158"/>
        <v>Steel</v>
      </c>
      <c r="S993" s="26">
        <f ca="1">IF(N993="",0,
IF(Knee_Application="YES",Knee_Width,IF(Knee_Application="NO",0,
IF(OR(Cable_Type="OH",SearchData("Conductor",Cable_Desc)),0,
IF(N993="Steel Drum",Knee_Width,
IF(N993="Plywood Drum",0,
IF(Country="UAE",0,
IF(AND(OR(SearchData("LSHF",Cable_Desc),SearchData("LSZH",Cable_Desc),SearchData("LS0H",Cable_Desc),SearchData("LSOH",Cable_Desc)),D.nom&gt;40),Knee_Width,
IF(AND(Country="Egypt",D.nom&gt;60),Knee_Width,
IF(AND(Country&lt;&gt;"Egypt",D.nom&gt;35),Knee_Width,
0))))))))))</f>
        <v>125</v>
      </c>
      <c r="T993" s="118">
        <f t="shared" ca="1" si="153"/>
        <v>13</v>
      </c>
      <c r="U993" s="118">
        <f t="shared" ca="1" si="154"/>
        <v>2</v>
      </c>
      <c r="V993" s="117">
        <f t="shared" ca="1" si="155"/>
        <v>183.22773665384824</v>
      </c>
      <c r="W993" s="64">
        <f t="shared" ca="1" si="156"/>
        <v>1</v>
      </c>
      <c r="X993" s="64">
        <f t="shared" ca="1" si="159"/>
        <v>1</v>
      </c>
      <c r="Y993" s="64">
        <f t="shared" ca="1" si="157"/>
        <v>0</v>
      </c>
      <c r="AM993" s="156"/>
    </row>
    <row r="994" spans="1:39">
      <c r="A994" s="12">
        <f t="shared" ca="1" si="150"/>
        <v>1</v>
      </c>
      <c r="B994" s="12" t="str">
        <f>IF([1]DRUM!A971="","",[1]DRUM!A971)</f>
        <v>Steel</v>
      </c>
      <c r="C994" s="12">
        <f t="shared" ca="1" si="151"/>
        <v>0</v>
      </c>
      <c r="D994" s="155">
        <f t="shared" ca="1" si="152"/>
        <v>0</v>
      </c>
      <c r="E994" s="26" t="str">
        <f>IF([1]DRUM!B971="","",[1]DRUM!B971)</f>
        <v>STB280023</v>
      </c>
      <c r="F994" s="26">
        <f>IF([1]DRUM!C971="","",[1]DRUM!C971)</f>
        <v>2880</v>
      </c>
      <c r="G994" s="26">
        <f>IF([1]DRUM!D971="","",[1]DRUM!D971)</f>
        <v>2800</v>
      </c>
      <c r="H994" s="26">
        <f>IF([1]DRUM!E971="","",[1]DRUM!E971)</f>
        <v>1700</v>
      </c>
      <c r="I994" s="26">
        <f>IF([1]DRUM!F971="","",[1]DRUM!F971)</f>
        <v>1780</v>
      </c>
      <c r="J994" s="26">
        <f>IF([1]DRUM!G971="","",[1]DRUM!G971)</f>
        <v>1900</v>
      </c>
      <c r="K994" s="26">
        <f>IF([1]DRUM!H971="","",[1]DRUM!H971)</f>
        <v>2100</v>
      </c>
      <c r="L994" s="26" t="str">
        <f>IF([1]DRUM!I971="","",[1]DRUM!I971)</f>
        <v/>
      </c>
      <c r="M994" s="26">
        <f>IF([1]DRUM!J971="","",
IF(AND([1]DRUM!K971="Wooden Drum",[1]DRUM!J971&gt;Max_WD_Capacity),Max_WD_Capacity,
[1]DRUM!J971))</f>
        <v>6000</v>
      </c>
      <c r="N994" s="26" t="str">
        <f>IF([1]DRUM!K971="","",[1]DRUM!K971)</f>
        <v>Steel Drum</v>
      </c>
      <c r="O994" s="26">
        <f>IF([1]DRUM!L971="","",[1]DRUM!L971)</f>
        <v>676</v>
      </c>
      <c r="P994" s="26">
        <f>IF([1]DRUM!M971="","",[1]DRUM!M971)</f>
        <v>207</v>
      </c>
      <c r="Q994" s="26">
        <f>IF([1]DRUM!N971="","",[1]DRUM!N971)</f>
        <v>6.9201432176949167</v>
      </c>
      <c r="R994" s="26" t="str">
        <f t="shared" si="158"/>
        <v>Steel</v>
      </c>
      <c r="S994" s="26">
        <f ca="1">IF(N994="",0,
IF(Knee_Application="YES",Knee_Width,IF(Knee_Application="NO",0,
IF(OR(Cable_Type="OH",SearchData("Conductor",Cable_Desc)),0,
IF(N994="Steel Drum",Knee_Width,
IF(N994="Plywood Drum",0,
IF(Country="UAE",0,
IF(AND(OR(SearchData("LSHF",Cable_Desc),SearchData("LSZH",Cable_Desc),SearchData("LS0H",Cable_Desc),SearchData("LSOH",Cable_Desc)),D.nom&gt;40),Knee_Width,
IF(AND(Country="Egypt",D.nom&gt;60),Knee_Width,
IF(AND(Country&lt;&gt;"Egypt",D.nom&gt;35),Knee_Width,
0))))))))))</f>
        <v>125</v>
      </c>
      <c r="T994" s="118">
        <f t="shared" ca="1" si="153"/>
        <v>13</v>
      </c>
      <c r="U994" s="118">
        <f t="shared" ca="1" si="154"/>
        <v>3</v>
      </c>
      <c r="V994" s="117">
        <f t="shared" ca="1" si="155"/>
        <v>252.98365993415598</v>
      </c>
      <c r="W994" s="64">
        <f t="shared" ca="1" si="156"/>
        <v>1</v>
      </c>
      <c r="X994" s="64">
        <f t="shared" ca="1" si="159"/>
        <v>1</v>
      </c>
      <c r="Y994" s="64">
        <f t="shared" ca="1" si="157"/>
        <v>1</v>
      </c>
      <c r="AM994" s="156"/>
    </row>
    <row r="995" spans="1:39">
      <c r="A995" s="12">
        <f t="shared" ca="1" si="150"/>
        <v>1</v>
      </c>
      <c r="B995" s="12" t="str">
        <f>IF([1]DRUM!A972="","",[1]DRUM!A972)</f>
        <v>Steel</v>
      </c>
      <c r="C995" s="12">
        <f t="shared" ca="1" si="151"/>
        <v>0</v>
      </c>
      <c r="D995" s="155">
        <f t="shared" ca="1" si="152"/>
        <v>0</v>
      </c>
      <c r="E995" s="26" t="str">
        <f>IF([1]DRUM!B972="","",[1]DRUM!B972)</f>
        <v>STB280024</v>
      </c>
      <c r="F995" s="26">
        <f>IF([1]DRUM!C972="","",[1]DRUM!C972)</f>
        <v>2880</v>
      </c>
      <c r="G995" s="26">
        <f>IF([1]DRUM!D972="","",[1]DRUM!D972)</f>
        <v>2800</v>
      </c>
      <c r="H995" s="26">
        <f>IF([1]DRUM!E972="","",[1]DRUM!E972)</f>
        <v>1650</v>
      </c>
      <c r="I995" s="26">
        <f>IF([1]DRUM!F972="","",[1]DRUM!F972)</f>
        <v>1780</v>
      </c>
      <c r="J995" s="26">
        <f>IF([1]DRUM!G972="","",[1]DRUM!G972)</f>
        <v>1900</v>
      </c>
      <c r="K995" s="26">
        <f>IF([1]DRUM!H972="","",[1]DRUM!H972)</f>
        <v>2100</v>
      </c>
      <c r="L995" s="26" t="str">
        <f>IF([1]DRUM!I972="","",[1]DRUM!I972)</f>
        <v/>
      </c>
      <c r="M995" s="26">
        <f>IF([1]DRUM!J972="","",
IF(AND([1]DRUM!K972="Wooden Drum",[1]DRUM!J972&gt;Max_WD_Capacity),Max_WD_Capacity,
[1]DRUM!J972))</f>
        <v>6000</v>
      </c>
      <c r="N995" s="26" t="str">
        <f>IF([1]DRUM!K972="","",[1]DRUM!K972)</f>
        <v>Steel Drum</v>
      </c>
      <c r="O995" s="26">
        <f>IF([1]DRUM!L972="","",[1]DRUM!L972)</f>
        <v>693</v>
      </c>
      <c r="P995" s="26">
        <f>IF([1]DRUM!M972="","",[1]DRUM!M972)</f>
        <v>207</v>
      </c>
      <c r="Q995" s="26">
        <f>IF([1]DRUM!N972="","",[1]DRUM!N972)</f>
        <v>7.154309680111866</v>
      </c>
      <c r="R995" s="26" t="str">
        <f t="shared" si="158"/>
        <v>Steel</v>
      </c>
      <c r="S995" s="26">
        <f ca="1">IF(N995="",0,
IF(Knee_Application="YES",Knee_Width,IF(Knee_Application="NO",0,
IF(OR(Cable_Type="OH",SearchData("Conductor",Cable_Desc)),0,
IF(N995="Steel Drum",Knee_Width,
IF(N995="Plywood Drum",0,
IF(Country="UAE",0,
IF(AND(OR(SearchData("LSHF",Cable_Desc),SearchData("LSZH",Cable_Desc),SearchData("LS0H",Cable_Desc),SearchData("LSOH",Cable_Desc)),D.nom&gt;40),Knee_Width,
IF(AND(Country="Egypt",D.nom&gt;60),Knee_Width,
IF(AND(Country&lt;&gt;"Egypt",D.nom&gt;35),Knee_Width,
0))))))))))</f>
        <v>125</v>
      </c>
      <c r="T995" s="118">
        <f t="shared" ca="1" si="153"/>
        <v>13</v>
      </c>
      <c r="U995" s="118">
        <f t="shared" ca="1" si="154"/>
        <v>3</v>
      </c>
      <c r="V995" s="117">
        <f t="shared" ca="1" si="155"/>
        <v>246.8575542596559</v>
      </c>
      <c r="W995" s="64">
        <f t="shared" ca="1" si="156"/>
        <v>1</v>
      </c>
      <c r="X995" s="64">
        <f t="shared" ca="1" si="159"/>
        <v>1</v>
      </c>
      <c r="Y995" s="64">
        <f t="shared" ca="1" si="157"/>
        <v>1</v>
      </c>
      <c r="AM995" s="156"/>
    </row>
    <row r="996" spans="1:39">
      <c r="A996" s="12">
        <f t="shared" ca="1" si="150"/>
        <v>1</v>
      </c>
      <c r="B996" s="12" t="str">
        <f>IF([1]DRUM!A973="","",[1]DRUM!A973)</f>
        <v>Steel</v>
      </c>
      <c r="C996" s="12">
        <f t="shared" ca="1" si="151"/>
        <v>0</v>
      </c>
      <c r="D996" s="155">
        <f t="shared" ca="1" si="152"/>
        <v>0</v>
      </c>
      <c r="E996" s="26" t="str">
        <f>IF([1]DRUM!B973="","",[1]DRUM!B973)</f>
        <v>STB280027</v>
      </c>
      <c r="F996" s="26">
        <f>IF([1]DRUM!C973="","",[1]DRUM!C973)</f>
        <v>2880</v>
      </c>
      <c r="G996" s="26">
        <f>IF([1]DRUM!D973="","",[1]DRUM!D973)</f>
        <v>2800</v>
      </c>
      <c r="H996" s="26">
        <f>IF([1]DRUM!E973="","",[1]DRUM!E973)</f>
        <v>1450</v>
      </c>
      <c r="I996" s="26">
        <f>IF([1]DRUM!F973="","",[1]DRUM!F973)</f>
        <v>1780</v>
      </c>
      <c r="J996" s="26">
        <f>IF([1]DRUM!G973="","",[1]DRUM!G973)</f>
        <v>1900</v>
      </c>
      <c r="K996" s="26">
        <f>IF([1]DRUM!H973="","",[1]DRUM!H973)</f>
        <v>2100</v>
      </c>
      <c r="L996" s="26" t="str">
        <f>IF([1]DRUM!I973="","",[1]DRUM!I973)</f>
        <v/>
      </c>
      <c r="M996" s="26">
        <f>IF([1]DRUM!J973="","",
IF(AND([1]DRUM!K973="Wooden Drum",[1]DRUM!J973&gt;Max_WD_Capacity),Max_WD_Capacity,
[1]DRUM!J973))</f>
        <v>6000</v>
      </c>
      <c r="N996" s="26" t="str">
        <f>IF([1]DRUM!K973="","",[1]DRUM!K973)</f>
        <v>Steel Drum</v>
      </c>
      <c r="O996" s="26">
        <f>IF([1]DRUM!L973="","",[1]DRUM!L973)</f>
        <v>660</v>
      </c>
      <c r="P996" s="26">
        <f>IF([1]DRUM!M973="","",[1]DRUM!M973)</f>
        <v>207</v>
      </c>
      <c r="Q996" s="26">
        <f>IF([1]DRUM!N973="","",[1]DRUM!N973)</f>
        <v>8.0210750932372896</v>
      </c>
      <c r="R996" s="26" t="str">
        <f t="shared" si="158"/>
        <v>Steel</v>
      </c>
      <c r="S996" s="26">
        <f ca="1">IF(N996="",0,
IF(Knee_Application="YES",Knee_Width,IF(Knee_Application="NO",0,
IF(OR(Cable_Type="OH",SearchData("Conductor",Cable_Desc)),0,
IF(N996="Steel Drum",Knee_Width,
IF(N996="Plywood Drum",0,
IF(Country="UAE",0,
IF(AND(OR(SearchData("LSHF",Cable_Desc),SearchData("LSZH",Cable_Desc),SearchData("LS0H",Cable_Desc),SearchData("LSOH",Cable_Desc)),D.nom&gt;40),Knee_Width,
IF(AND(Country="Egypt",D.nom&gt;60),Knee_Width,
IF(AND(Country&lt;&gt;"Egypt",D.nom&gt;35),Knee_Width,
0))))))))))</f>
        <v>125</v>
      </c>
      <c r="T996" s="118">
        <f t="shared" ca="1" si="153"/>
        <v>13</v>
      </c>
      <c r="U996" s="118">
        <f t="shared" ca="1" si="154"/>
        <v>4</v>
      </c>
      <c r="V996" s="117">
        <f t="shared" ca="1" si="155"/>
        <v>316.3357607493864</v>
      </c>
      <c r="W996" s="64">
        <f t="shared" ca="1" si="156"/>
        <v>1</v>
      </c>
      <c r="X996" s="64">
        <f t="shared" ca="1" si="159"/>
        <v>1</v>
      </c>
      <c r="Y996" s="64">
        <f t="shared" ca="1" si="157"/>
        <v>1</v>
      </c>
      <c r="AM996" s="156"/>
    </row>
    <row r="997" spans="1:39">
      <c r="A997" s="12">
        <f t="shared" ca="1" si="150"/>
        <v>1</v>
      </c>
      <c r="B997" s="12" t="str">
        <f>IF([1]DRUM!A974="","",[1]DRUM!A974)</f>
        <v>Steel</v>
      </c>
      <c r="C997" s="12">
        <f t="shared" ca="1" si="151"/>
        <v>0</v>
      </c>
      <c r="D997" s="155">
        <f t="shared" ca="1" si="152"/>
        <v>0</v>
      </c>
      <c r="E997" s="26" t="str">
        <f>IF([1]DRUM!B974="","",[1]DRUM!B974)</f>
        <v>STB280030</v>
      </c>
      <c r="F997" s="26">
        <f>IF([1]DRUM!C974="","",[1]DRUM!C974)</f>
        <v>2880</v>
      </c>
      <c r="G997" s="26">
        <f>IF([1]DRUM!D974="","",[1]DRUM!D974)</f>
        <v>2800</v>
      </c>
      <c r="H997" s="26">
        <f>IF([1]DRUM!E974="","",[1]DRUM!E974)</f>
        <v>1800</v>
      </c>
      <c r="I997" s="26">
        <f>IF([1]DRUM!F974="","",[1]DRUM!F974)</f>
        <v>1780</v>
      </c>
      <c r="J997" s="26">
        <f>IF([1]DRUM!G974="","",[1]DRUM!G974)</f>
        <v>1900</v>
      </c>
      <c r="K997" s="26">
        <f>IF([1]DRUM!H974="","",[1]DRUM!H974)</f>
        <v>2100</v>
      </c>
      <c r="L997" s="26" t="str">
        <f>IF([1]DRUM!I974="","",[1]DRUM!I974)</f>
        <v/>
      </c>
      <c r="M997" s="26">
        <f>IF([1]DRUM!J974="","",
IF(AND([1]DRUM!K974="Wooden Drum",[1]DRUM!J974&gt;Max_WD_Capacity),Max_WD_Capacity,
[1]DRUM!J974))</f>
        <v>8000</v>
      </c>
      <c r="N997" s="26" t="str">
        <f>IF([1]DRUM!K974="","",[1]DRUM!K974)</f>
        <v>Steel Drum</v>
      </c>
      <c r="O997" s="26">
        <f>IF([1]DRUM!L974="","",[1]DRUM!L974)</f>
        <v>706</v>
      </c>
      <c r="P997" s="26">
        <f>IF([1]DRUM!M974="","",[1]DRUM!M974)</f>
        <v>207</v>
      </c>
      <c r="Q997" s="26">
        <f>IF([1]DRUM!N974="","",[1]DRUM!N974)</f>
        <v>6.4308401618983071</v>
      </c>
      <c r="R997" s="26" t="str">
        <f t="shared" si="158"/>
        <v>Steel</v>
      </c>
      <c r="S997" s="26">
        <f ca="1">IF(N997="",0,
IF(Knee_Application="YES",Knee_Width,IF(Knee_Application="NO",0,
IF(OR(Cable_Type="OH",SearchData("Conductor",Cable_Desc)),0,
IF(N997="Steel Drum",Knee_Width,
IF(N997="Plywood Drum",0,
IF(Country="UAE",0,
IF(AND(OR(SearchData("LSHF",Cable_Desc),SearchData("LSZH",Cable_Desc),SearchData("LS0H",Cable_Desc),SearchData("LSOH",Cable_Desc)),D.nom&gt;40),Knee_Width,
IF(AND(Country="Egypt",D.nom&gt;60),Knee_Width,
IF(AND(Country&lt;&gt;"Egypt",D.nom&gt;35),Knee_Width,
0))))))))))</f>
        <v>125</v>
      </c>
      <c r="T997" s="118">
        <f t="shared" ca="1" si="153"/>
        <v>13</v>
      </c>
      <c r="U997" s="118">
        <f t="shared" ca="1" si="154"/>
        <v>3</v>
      </c>
      <c r="V997" s="117">
        <f t="shared" ca="1" si="155"/>
        <v>265.2358712831562</v>
      </c>
      <c r="W997" s="64">
        <f t="shared" ca="1" si="156"/>
        <v>1</v>
      </c>
      <c r="X997" s="64">
        <f t="shared" ca="1" si="159"/>
        <v>1</v>
      </c>
      <c r="Y997" s="64">
        <f t="shared" ca="1" si="157"/>
        <v>1</v>
      </c>
      <c r="AM997" s="156"/>
    </row>
    <row r="998" spans="1:39">
      <c r="A998" s="12">
        <f t="shared" ca="1" si="150"/>
        <v>1</v>
      </c>
      <c r="B998" s="12" t="str">
        <f>IF([1]DRUM!A975="","",[1]DRUM!A975)</f>
        <v>Steel</v>
      </c>
      <c r="C998" s="12">
        <f t="shared" ca="1" si="151"/>
        <v>0</v>
      </c>
      <c r="D998" s="155">
        <f t="shared" ca="1" si="152"/>
        <v>0</v>
      </c>
      <c r="E998" s="26" t="str">
        <f>IF([1]DRUM!B975="","",[1]DRUM!B975)</f>
        <v>STB280001</v>
      </c>
      <c r="F998" s="26">
        <f>IF([1]DRUM!C975="","",[1]DRUM!C975)</f>
        <v>2875</v>
      </c>
      <c r="G998" s="26">
        <f>IF([1]DRUM!D975="","",[1]DRUM!D975)</f>
        <v>2800</v>
      </c>
      <c r="H998" s="26">
        <f>IF([1]DRUM!E975="","",[1]DRUM!E975)</f>
        <v>1800</v>
      </c>
      <c r="I998" s="26">
        <f>IF([1]DRUM!F975="","",[1]DRUM!F975)</f>
        <v>1500</v>
      </c>
      <c r="J998" s="26">
        <f>IF([1]DRUM!G975="","",[1]DRUM!G975)</f>
        <v>1700</v>
      </c>
      <c r="K998" s="26">
        <f>IF([1]DRUM!H975="","",[1]DRUM!H975)</f>
        <v>1900</v>
      </c>
      <c r="L998" s="26" t="str">
        <f>IF([1]DRUM!I975="","",[1]DRUM!I975)</f>
        <v/>
      </c>
      <c r="M998" s="26">
        <f>IF([1]DRUM!J975="","",
IF(AND([1]DRUM!K975="Wooden Drum",[1]DRUM!J975&gt;Max_WD_Capacity),Max_WD_Capacity,
[1]DRUM!J975))</f>
        <v>10000</v>
      </c>
      <c r="N998" s="26" t="str">
        <f>IF([1]DRUM!K975="","",[1]DRUM!K975)</f>
        <v>Steel Drum</v>
      </c>
      <c r="O998" s="26">
        <f>IF([1]DRUM!L975="","",[1]DRUM!L975)</f>
        <v>790</v>
      </c>
      <c r="P998" s="26">
        <f>IF([1]DRUM!M975="","",[1]DRUM!M975)</f>
        <v>176</v>
      </c>
      <c r="Q998" s="26">
        <f>IF([1]DRUM!N975="","",[1]DRUM!N975)</f>
        <v>5.4192473274423936</v>
      </c>
      <c r="R998" s="26" t="str">
        <f t="shared" si="158"/>
        <v>Steel</v>
      </c>
      <c r="S998" s="26">
        <f ca="1">IF(N998="",0,
IF(Knee_Application="YES",Knee_Width,IF(Knee_Application="NO",0,
IF(OR(Cable_Type="OH",SearchData("Conductor",Cable_Desc)),0,
IF(N998="Steel Drum",Knee_Width,
IF(N998="Plywood Drum",0,
IF(Country="UAE",0,
IF(AND(OR(SearchData("LSHF",Cable_Desc),SearchData("LSZH",Cable_Desc),SearchData("LS0H",Cable_Desc),SearchData("LSOH",Cable_Desc)),D.nom&gt;40),Knee_Width,
IF(AND(Country="Egypt",D.nom&gt;60),Knee_Width,
IF(AND(Country&lt;&gt;"Egypt",D.nom&gt;35),Knee_Width,
0))))))))))</f>
        <v>125</v>
      </c>
      <c r="T998" s="118">
        <f t="shared" ca="1" si="153"/>
        <v>11</v>
      </c>
      <c r="U998" s="118">
        <f t="shared" ca="1" si="154"/>
        <v>3</v>
      </c>
      <c r="V998" s="117">
        <f t="shared" ca="1" si="155"/>
        <v>224.43035262420904</v>
      </c>
      <c r="W998" s="64">
        <f t="shared" ca="1" si="156"/>
        <v>1</v>
      </c>
      <c r="X998" s="64">
        <f t="shared" ca="1" si="159"/>
        <v>1</v>
      </c>
      <c r="Y998" s="64">
        <f t="shared" ca="1" si="157"/>
        <v>1</v>
      </c>
      <c r="AM998" s="156"/>
    </row>
    <row r="999" spans="1:39">
      <c r="A999" s="12">
        <f t="shared" ca="1" si="150"/>
        <v>1</v>
      </c>
      <c r="B999" s="12" t="str">
        <f>IF([1]DRUM!A976="","",[1]DRUM!A976)</f>
        <v>Steel</v>
      </c>
      <c r="C999" s="12">
        <f t="shared" ca="1" si="151"/>
        <v>0</v>
      </c>
      <c r="D999" s="155">
        <f t="shared" ca="1" si="152"/>
        <v>0</v>
      </c>
      <c r="E999" s="26" t="str">
        <f>IF([1]DRUM!B976="","",[1]DRUM!B976)</f>
        <v>STB280019</v>
      </c>
      <c r="F999" s="26">
        <f>IF([1]DRUM!C976="","",[1]DRUM!C976)</f>
        <v>2880</v>
      </c>
      <c r="G999" s="26">
        <f>IF([1]DRUM!D976="","",[1]DRUM!D976)</f>
        <v>2800</v>
      </c>
      <c r="H999" s="26">
        <f>IF([1]DRUM!E976="","",[1]DRUM!E976)</f>
        <v>1700</v>
      </c>
      <c r="I999" s="26">
        <f>IF([1]DRUM!F976="","",[1]DRUM!F976)</f>
        <v>1500</v>
      </c>
      <c r="J999" s="26">
        <f>IF([1]DRUM!G976="","",[1]DRUM!G976)</f>
        <v>1700</v>
      </c>
      <c r="K999" s="26">
        <f>IF([1]DRUM!H976="","",[1]DRUM!H976)</f>
        <v>1900</v>
      </c>
      <c r="L999" s="26" t="str">
        <f>IF([1]DRUM!I976="","",[1]DRUM!I976)</f>
        <v/>
      </c>
      <c r="M999" s="26">
        <f>IF([1]DRUM!J976="","",
IF(AND([1]DRUM!K976="Wooden Drum",[1]DRUM!J976&gt;Max_WD_Capacity),Max_WD_Capacity,
[1]DRUM!J976))</f>
        <v>10000</v>
      </c>
      <c r="N999" s="26" t="str">
        <f>IF([1]DRUM!K976="","",[1]DRUM!K976)</f>
        <v>Steel Drum</v>
      </c>
      <c r="O999" s="26">
        <f>IF([1]DRUM!L976="","",[1]DRUM!L976)</f>
        <v>729</v>
      </c>
      <c r="P999" s="26">
        <f>IF([1]DRUM!M976="","",[1]DRUM!M976)</f>
        <v>176</v>
      </c>
      <c r="Q999" s="26">
        <f>IF([1]DRUM!N976="","",[1]DRUM!N976)</f>
        <v>5.8315813632260536</v>
      </c>
      <c r="R999" s="26" t="str">
        <f t="shared" si="158"/>
        <v>Steel</v>
      </c>
      <c r="S999" s="26">
        <f ca="1">IF(N999="",0,
IF(Knee_Application="YES",Knee_Width,IF(Knee_Application="NO",0,
IF(OR(Cable_Type="OH",SearchData("Conductor",Cable_Desc)),0,
IF(N999="Steel Drum",Knee_Width,
IF(N999="Plywood Drum",0,
IF(Country="UAE",0,
IF(AND(OR(SearchData("LSHF",Cable_Desc),SearchData("LSZH",Cable_Desc),SearchData("LS0H",Cable_Desc),SearchData("LSOH",Cable_Desc)),D.nom&gt;40),Knee_Width,
IF(AND(Country="Egypt",D.nom&gt;60),Knee_Width,
IF(AND(Country&lt;&gt;"Egypt",D.nom&gt;35),Knee_Width,
0))))))))))</f>
        <v>125</v>
      </c>
      <c r="T999" s="118">
        <f t="shared" ca="1" si="153"/>
        <v>11</v>
      </c>
      <c r="U999" s="118">
        <f t="shared" ca="1" si="154"/>
        <v>3</v>
      </c>
      <c r="V999" s="117">
        <f t="shared" ca="1" si="155"/>
        <v>214.06309686736273</v>
      </c>
      <c r="W999" s="64">
        <f t="shared" ca="1" si="156"/>
        <v>1</v>
      </c>
      <c r="X999" s="64">
        <f t="shared" ca="1" si="159"/>
        <v>1</v>
      </c>
      <c r="Y999" s="64">
        <f t="shared" ca="1" si="157"/>
        <v>1</v>
      </c>
      <c r="AM999" s="156"/>
    </row>
    <row r="1000" spans="1:39">
      <c r="A1000" s="12">
        <f t="shared" ca="1" si="150"/>
        <v>0</v>
      </c>
      <c r="B1000" s="12" t="str">
        <f>IF([1]DRUM!A977="","",[1]DRUM!A977)</f>
        <v>Steel</v>
      </c>
      <c r="C1000" s="12">
        <f t="shared" ca="1" si="151"/>
        <v>0</v>
      </c>
      <c r="D1000" s="155">
        <f t="shared" ca="1" si="152"/>
        <v>0</v>
      </c>
      <c r="E1000" s="26" t="str">
        <f>IF([1]DRUM!B977="","",[1]DRUM!B977)</f>
        <v>STB280017</v>
      </c>
      <c r="F1000" s="26">
        <f>IF([1]DRUM!C977="","",[1]DRUM!C977)</f>
        <v>2880</v>
      </c>
      <c r="G1000" s="26">
        <f>IF([1]DRUM!D977="","",[1]DRUM!D977)</f>
        <v>2800</v>
      </c>
      <c r="H1000" s="26">
        <f>IF([1]DRUM!E977="","",[1]DRUM!E977)</f>
        <v>1400</v>
      </c>
      <c r="I1000" s="26">
        <f>IF([1]DRUM!F977="","",[1]DRUM!F977)</f>
        <v>1500</v>
      </c>
      <c r="J1000" s="26">
        <f>IF([1]DRUM!G977="","",[1]DRUM!G977)</f>
        <v>1700</v>
      </c>
      <c r="K1000" s="26">
        <f>IF([1]DRUM!H977="","",[1]DRUM!H977)</f>
        <v>1900</v>
      </c>
      <c r="L1000" s="26" t="str">
        <f>IF([1]DRUM!I977="","",[1]DRUM!I977)</f>
        <v/>
      </c>
      <c r="M1000" s="26">
        <f>IF([1]DRUM!J977="","",
IF(AND([1]DRUM!K977="Wooden Drum",[1]DRUM!J977&gt;Max_WD_Capacity),Max_WD_Capacity,
[1]DRUM!J977))</f>
        <v>10000</v>
      </c>
      <c r="N1000" s="26" t="str">
        <f>IF([1]DRUM!K977="","",[1]DRUM!K977)</f>
        <v>Steel Drum</v>
      </c>
      <c r="O1000" s="26">
        <f>IF([1]DRUM!L977="","",[1]DRUM!L977)</f>
        <v>729</v>
      </c>
      <c r="P1000" s="26">
        <f>IF([1]DRUM!M977="","",[1]DRUM!M977)</f>
        <v>176</v>
      </c>
      <c r="Q1000" s="26">
        <f>IF([1]DRUM!N977="","",[1]DRUM!N977)</f>
        <v>6.9272118011654937</v>
      </c>
      <c r="R1000" s="26" t="str">
        <f t="shared" si="158"/>
        <v>Steel</v>
      </c>
      <c r="S1000" s="26">
        <f ca="1">IF(N1000="",0,
IF(Knee_Application="YES",Knee_Width,IF(Knee_Application="NO",0,
IF(OR(Cable_Type="OH",SearchData("Conductor",Cable_Desc)),0,
IF(N1000="Steel Drum",Knee_Width,
IF(N1000="Plywood Drum",0,
IF(Country="UAE",0,
IF(AND(OR(SearchData("LSHF",Cable_Desc),SearchData("LSZH",Cable_Desc),SearchData("LS0H",Cable_Desc),SearchData("LSOH",Cable_Desc)),D.nom&gt;40),Knee_Width,
IF(AND(Country="Egypt",D.nom&gt;60),Knee_Width,
IF(AND(Country&lt;&gt;"Egypt",D.nom&gt;35),Knee_Width,
0))))))))))</f>
        <v>125</v>
      </c>
      <c r="T1000" s="118">
        <f t="shared" ca="1" si="153"/>
        <v>11</v>
      </c>
      <c r="U1000" s="118">
        <f t="shared" ca="1" si="154"/>
        <v>4</v>
      </c>
      <c r="V1000" s="117">
        <f t="shared" ca="1" si="155"/>
        <v>260.75721679619858</v>
      </c>
      <c r="W1000" s="64">
        <f t="shared" ca="1" si="156"/>
        <v>0</v>
      </c>
      <c r="X1000" s="64">
        <f t="shared" ca="1" si="159"/>
        <v>1</v>
      </c>
      <c r="Y1000" s="64">
        <f t="shared" ca="1" si="157"/>
        <v>1</v>
      </c>
      <c r="AM1000" s="156"/>
    </row>
    <row r="1001" spans="1:39">
      <c r="A1001" s="12">
        <f t="shared" ca="1" si="150"/>
        <v>0</v>
      </c>
      <c r="B1001" s="12" t="str">
        <f>IF([1]DRUM!A978="","",[1]DRUM!A978)</f>
        <v>Steel</v>
      </c>
      <c r="C1001" s="12">
        <f t="shared" ca="1" si="151"/>
        <v>0</v>
      </c>
      <c r="D1001" s="155">
        <f t="shared" ca="1" si="152"/>
        <v>0</v>
      </c>
      <c r="E1001" s="26" t="str">
        <f>IF([1]DRUM!B978="","",[1]DRUM!B978)</f>
        <v>STB280010</v>
      </c>
      <c r="F1001" s="26">
        <f>IF([1]DRUM!C978="","",[1]DRUM!C978)</f>
        <v>2880</v>
      </c>
      <c r="G1001" s="26">
        <f>IF([1]DRUM!D978="","",[1]DRUM!D978)</f>
        <v>2800</v>
      </c>
      <c r="H1001" s="26">
        <f>IF([1]DRUM!E978="","",[1]DRUM!E978)</f>
        <v>1900</v>
      </c>
      <c r="I1001" s="26">
        <f>IF([1]DRUM!F978="","",[1]DRUM!F978)</f>
        <v>1780</v>
      </c>
      <c r="J1001" s="26">
        <f>IF([1]DRUM!G978="","",[1]DRUM!G978)</f>
        <v>1900</v>
      </c>
      <c r="K1001" s="26">
        <f>IF([1]DRUM!H978="","",[1]DRUM!H978)</f>
        <v>2100</v>
      </c>
      <c r="L1001" s="26" t="str">
        <f>IF([1]DRUM!I978="","",[1]DRUM!I978)</f>
        <v/>
      </c>
      <c r="M1001" s="26">
        <f>IF([1]DRUM!J978="","",
IF(AND([1]DRUM!K978="Wooden Drum",[1]DRUM!J978&gt;Max_WD_Capacity),Max_WD_Capacity,
[1]DRUM!J978))</f>
        <v>10000</v>
      </c>
      <c r="N1001" s="26" t="str">
        <f>IF([1]DRUM!K978="","",[1]DRUM!K978)</f>
        <v>Steel Drum</v>
      </c>
      <c r="O1001" s="26">
        <f>IF([1]DRUM!L978="","",[1]DRUM!L978)</f>
        <v>876</v>
      </c>
      <c r="P1001" s="26">
        <f>IF([1]DRUM!M978="","",[1]DRUM!M978)</f>
        <v>207</v>
      </c>
      <c r="Q1001" s="26">
        <f>IF([1]DRUM!N978="","",[1]DRUM!N978)</f>
        <v>5.9135769314847471</v>
      </c>
      <c r="R1001" s="26" t="str">
        <f t="shared" si="158"/>
        <v>Steel</v>
      </c>
      <c r="S1001" s="26">
        <f ca="1">IF(N1001="",0,
IF(Knee_Application="YES",Knee_Width,IF(Knee_Application="NO",0,
IF(OR(Cable_Type="OH",SearchData("Conductor",Cable_Desc)),0,
IF(N1001="Steel Drum",Knee_Width,
IF(N1001="Plywood Drum",0,
IF(Country="UAE",0,
IF(AND(OR(SearchData("LSHF",Cable_Desc),SearchData("LSZH",Cable_Desc),SearchData("LS0H",Cable_Desc),SearchData("LSOH",Cable_Desc)),D.nom&gt;40),Knee_Width,
IF(AND(Country="Egypt",D.nom&gt;60),Knee_Width,
IF(AND(Country&lt;&gt;"Egypt",D.nom&gt;35),Knee_Width,
0))))))))))</f>
        <v>125</v>
      </c>
      <c r="T1001" s="118">
        <f t="shared" ca="1" si="153"/>
        <v>13</v>
      </c>
      <c r="U1001" s="118">
        <f t="shared" ca="1" si="154"/>
        <v>2</v>
      </c>
      <c r="V1001" s="117">
        <f t="shared" ca="1" si="155"/>
        <v>175.05959575451476</v>
      </c>
      <c r="W1001" s="64">
        <f t="shared" ca="1" si="156"/>
        <v>1</v>
      </c>
      <c r="X1001" s="64">
        <f t="shared" ca="1" si="159"/>
        <v>1</v>
      </c>
      <c r="Y1001" s="64">
        <f t="shared" ca="1" si="157"/>
        <v>0</v>
      </c>
      <c r="AM1001" s="156"/>
    </row>
    <row r="1002" spans="1:39">
      <c r="A1002" s="12">
        <f t="shared" ca="1" si="150"/>
        <v>1</v>
      </c>
      <c r="B1002" s="12" t="str">
        <f>IF([1]DRUM!A979="","",[1]DRUM!A979)</f>
        <v>Steel</v>
      </c>
      <c r="C1002" s="12">
        <f t="shared" ca="1" si="151"/>
        <v>0</v>
      </c>
      <c r="D1002" s="155">
        <f t="shared" ca="1" si="152"/>
        <v>0</v>
      </c>
      <c r="E1002" s="26" t="str">
        <f>IF([1]DRUM!B979="","",[1]DRUM!B979)</f>
        <v>STB280020</v>
      </c>
      <c r="F1002" s="26">
        <f>IF([1]DRUM!C979="","",[1]DRUM!C979)</f>
        <v>2880</v>
      </c>
      <c r="G1002" s="26">
        <f>IF([1]DRUM!D979="","",[1]DRUM!D979)</f>
        <v>2800</v>
      </c>
      <c r="H1002" s="26">
        <f>IF([1]DRUM!E979="","",[1]DRUM!E979)</f>
        <v>1700</v>
      </c>
      <c r="I1002" s="26">
        <f>IF([1]DRUM!F979="","",[1]DRUM!F979)</f>
        <v>1780</v>
      </c>
      <c r="J1002" s="26">
        <f>IF([1]DRUM!G979="","",[1]DRUM!G979)</f>
        <v>1900</v>
      </c>
      <c r="K1002" s="26">
        <f>IF([1]DRUM!H979="","",[1]DRUM!H979)</f>
        <v>2100</v>
      </c>
      <c r="L1002" s="26" t="str">
        <f>IF([1]DRUM!I979="","",[1]DRUM!I979)</f>
        <v/>
      </c>
      <c r="M1002" s="26">
        <f>IF([1]DRUM!J979="","",
IF(AND([1]DRUM!K979="Wooden Drum",[1]DRUM!J979&gt;Max_WD_Capacity),Max_WD_Capacity,
[1]DRUM!J979))</f>
        <v>10000</v>
      </c>
      <c r="N1002" s="26" t="str">
        <f>IF([1]DRUM!K979="","",[1]DRUM!K979)</f>
        <v>Steel Drum</v>
      </c>
      <c r="O1002" s="26">
        <f>IF([1]DRUM!L979="","",[1]DRUM!L979)</f>
        <v>801</v>
      </c>
      <c r="P1002" s="26">
        <f>IF([1]DRUM!M979="","",[1]DRUM!M979)</f>
        <v>207</v>
      </c>
      <c r="Q1002" s="26">
        <f>IF([1]DRUM!N979="","",[1]DRUM!N979)</f>
        <v>6.9201432176949167</v>
      </c>
      <c r="R1002" s="26" t="str">
        <f t="shared" si="158"/>
        <v>Steel</v>
      </c>
      <c r="S1002" s="26">
        <f ca="1">IF(N1002="",0,
IF(Knee_Application="YES",Knee_Width,IF(Knee_Application="NO",0,
IF(OR(Cable_Type="OH",SearchData("Conductor",Cable_Desc)),0,
IF(N1002="Steel Drum",Knee_Width,
IF(N1002="Plywood Drum",0,
IF(Country="UAE",0,
IF(AND(OR(SearchData("LSHF",Cable_Desc),SearchData("LSZH",Cable_Desc),SearchData("LS0H",Cable_Desc),SearchData("LSOH",Cable_Desc)),D.nom&gt;40),Knee_Width,
IF(AND(Country="Egypt",D.nom&gt;60),Knee_Width,
IF(AND(Country&lt;&gt;"Egypt",D.nom&gt;35),Knee_Width,
0))))))))))</f>
        <v>125</v>
      </c>
      <c r="T1002" s="118">
        <f t="shared" ca="1" si="153"/>
        <v>13</v>
      </c>
      <c r="U1002" s="118">
        <f t="shared" ca="1" si="154"/>
        <v>3</v>
      </c>
      <c r="V1002" s="117">
        <f t="shared" ca="1" si="155"/>
        <v>252.98365993415598</v>
      </c>
      <c r="W1002" s="64">
        <f t="shared" ca="1" si="156"/>
        <v>1</v>
      </c>
      <c r="X1002" s="64">
        <f t="shared" ca="1" si="159"/>
        <v>1</v>
      </c>
      <c r="Y1002" s="64">
        <f t="shared" ca="1" si="157"/>
        <v>1</v>
      </c>
      <c r="AM1002" s="156"/>
    </row>
    <row r="1003" spans="1:39">
      <c r="A1003" s="12">
        <f t="shared" ca="1" si="150"/>
        <v>1</v>
      </c>
      <c r="B1003" s="12" t="str">
        <f>IF([1]DRUM!A980="","",[1]DRUM!A980)</f>
        <v>Steel</v>
      </c>
      <c r="C1003" s="12">
        <f t="shared" ca="1" si="151"/>
        <v>0</v>
      </c>
      <c r="D1003" s="155">
        <f t="shared" ca="1" si="152"/>
        <v>0</v>
      </c>
      <c r="E1003" s="26" t="str">
        <f>IF([1]DRUM!B980="","",[1]DRUM!B980)</f>
        <v>STB280040</v>
      </c>
      <c r="F1003" s="26">
        <f>IF([1]DRUM!C980="","",[1]DRUM!C980)</f>
        <v>2880</v>
      </c>
      <c r="G1003" s="26">
        <f>IF([1]DRUM!D980="","",[1]DRUM!D980)</f>
        <v>2800</v>
      </c>
      <c r="H1003" s="26">
        <f>IF([1]DRUM!E980="","",[1]DRUM!E980)</f>
        <v>1600</v>
      </c>
      <c r="I1003" s="26">
        <f>IF([1]DRUM!F980="","",[1]DRUM!F980)</f>
        <v>1780</v>
      </c>
      <c r="J1003" s="26">
        <f>IF([1]DRUM!G980="","",[1]DRUM!G980)</f>
        <v>1900</v>
      </c>
      <c r="K1003" s="26">
        <f>IF([1]DRUM!H980="","",[1]DRUM!H980)</f>
        <v>2100</v>
      </c>
      <c r="L1003" s="26" t="str">
        <f>IF([1]DRUM!I980="","",[1]DRUM!I980)</f>
        <v/>
      </c>
      <c r="M1003" s="26">
        <f>IF([1]DRUM!J980="","",
IF(AND([1]DRUM!K980="Wooden Drum",[1]DRUM!J980&gt;Max_WD_Capacity),Max_WD_Capacity,
[1]DRUM!J980))</f>
        <v>10000</v>
      </c>
      <c r="N1003" s="26" t="str">
        <f>IF([1]DRUM!K980="","",[1]DRUM!K980)</f>
        <v>Steel Drum</v>
      </c>
      <c r="O1003" s="26">
        <f>IF([1]DRUM!L980="","",[1]DRUM!L980)</f>
        <v>773</v>
      </c>
      <c r="P1003" s="26">
        <f>IF([1]DRUM!M980="","",[1]DRUM!M980)</f>
        <v>207</v>
      </c>
      <c r="Q1003" s="26">
        <f>IF([1]DRUM!N980="","",[1]DRUM!N980)</f>
        <v>7.3814860988745776</v>
      </c>
      <c r="R1003" s="26" t="str">
        <f t="shared" si="158"/>
        <v>Steel</v>
      </c>
      <c r="S1003" s="26">
        <f ca="1">IF(N1003="",0,
IF(Knee_Application="YES",Knee_Width,IF(Knee_Application="NO",0,
IF(OR(Cable_Type="OH",SearchData("Conductor",Cable_Desc)),0,
IF(N1003="Steel Drum",Knee_Width,
IF(N1003="Plywood Drum",0,
IF(Country="UAE",0,
IF(AND(OR(SearchData("LSHF",Cable_Desc),SearchData("LSZH",Cable_Desc),SearchData("LS0H",Cable_Desc),SearchData("LSOH",Cable_Desc)),D.nom&gt;40),Knee_Width,
IF(AND(Country="Egypt",D.nom&gt;60),Knee_Width,
IF(AND(Country&lt;&gt;"Egypt",D.nom&gt;35),Knee_Width,
0))))))))))</f>
        <v>125</v>
      </c>
      <c r="T1003" s="118">
        <f t="shared" ca="1" si="153"/>
        <v>13</v>
      </c>
      <c r="U1003" s="118">
        <f t="shared" ca="1" si="154"/>
        <v>3</v>
      </c>
      <c r="V1003" s="117">
        <f t="shared" ca="1" si="155"/>
        <v>240.73144858515579</v>
      </c>
      <c r="W1003" s="64">
        <f t="shared" ca="1" si="156"/>
        <v>1</v>
      </c>
      <c r="X1003" s="64">
        <f t="shared" ca="1" si="159"/>
        <v>1</v>
      </c>
      <c r="Y1003" s="64">
        <f t="shared" ca="1" si="157"/>
        <v>1</v>
      </c>
      <c r="AM1003" s="156"/>
    </row>
    <row r="1004" spans="1:39">
      <c r="A1004" s="12">
        <f t="shared" ca="1" si="150"/>
        <v>1</v>
      </c>
      <c r="B1004" s="12" t="str">
        <f>IF([1]DRUM!A981="","",[1]DRUM!A981)</f>
        <v>Steel</v>
      </c>
      <c r="C1004" s="12">
        <f t="shared" ca="1" si="151"/>
        <v>0</v>
      </c>
      <c r="D1004" s="155">
        <f t="shared" ca="1" si="152"/>
        <v>0</v>
      </c>
      <c r="E1004" s="26" t="str">
        <f>IF([1]DRUM!B981="","",[1]DRUM!B981)</f>
        <v>STB280014</v>
      </c>
      <c r="F1004" s="26">
        <f>IF([1]DRUM!C981="","",[1]DRUM!C981)</f>
        <v>2880</v>
      </c>
      <c r="G1004" s="26">
        <f>IF([1]DRUM!D981="","",[1]DRUM!D981)</f>
        <v>2800</v>
      </c>
      <c r="H1004" s="26">
        <f>IF([1]DRUM!E981="","",[1]DRUM!E981)</f>
        <v>1550</v>
      </c>
      <c r="I1004" s="26">
        <f>IF([1]DRUM!F981="","",[1]DRUM!F981)</f>
        <v>1780</v>
      </c>
      <c r="J1004" s="26">
        <f>IF([1]DRUM!G981="","",[1]DRUM!G981)</f>
        <v>1900</v>
      </c>
      <c r="K1004" s="26">
        <f>IF([1]DRUM!H981="","",[1]DRUM!H981)</f>
        <v>2100</v>
      </c>
      <c r="L1004" s="26" t="str">
        <f>IF([1]DRUM!I981="","",[1]DRUM!I981)</f>
        <v/>
      </c>
      <c r="M1004" s="26">
        <f>IF([1]DRUM!J981="","",
IF(AND([1]DRUM!K981="Wooden Drum",[1]DRUM!J981&gt;Max_WD_Capacity),Max_WD_Capacity,
[1]DRUM!J981))</f>
        <v>10000</v>
      </c>
      <c r="N1004" s="26" t="str">
        <f>IF([1]DRUM!K981="","",[1]DRUM!K981)</f>
        <v>Steel Drum</v>
      </c>
      <c r="O1004" s="26">
        <f>IF([1]DRUM!L981="","",[1]DRUM!L981)</f>
        <v>822</v>
      </c>
      <c r="P1004" s="26">
        <f>IF([1]DRUM!M981="","",[1]DRUM!M981)</f>
        <v>207</v>
      </c>
      <c r="Q1004" s="26">
        <f>IF([1]DRUM!N981="","",[1]DRUM!N981)</f>
        <v>7.6016724739830535</v>
      </c>
      <c r="R1004" s="26" t="str">
        <f t="shared" si="158"/>
        <v>Steel</v>
      </c>
      <c r="S1004" s="26">
        <f ca="1">IF(N1004="",0,
IF(Knee_Application="YES",Knee_Width,IF(Knee_Application="NO",0,
IF(OR(Cable_Type="OH",SearchData("Conductor",Cable_Desc)),0,
IF(N1004="Steel Drum",Knee_Width,
IF(N1004="Plywood Drum",0,
IF(Country="UAE",0,
IF(AND(OR(SearchData("LSHF",Cable_Desc),SearchData("LSZH",Cable_Desc),SearchData("LS0H",Cable_Desc),SearchData("LSOH",Cable_Desc)),D.nom&gt;40),Knee_Width,
IF(AND(Country="Egypt",D.nom&gt;60),Knee_Width,
IF(AND(Country&lt;&gt;"Egypt",D.nom&gt;35),Knee_Width,
0))))))))))</f>
        <v>125</v>
      </c>
      <c r="T1004" s="118">
        <f t="shared" ca="1" si="153"/>
        <v>13</v>
      </c>
      <c r="U1004" s="118">
        <f t="shared" ca="1" si="154"/>
        <v>4</v>
      </c>
      <c r="V1004" s="117">
        <f t="shared" ca="1" si="155"/>
        <v>332.6720425480533</v>
      </c>
      <c r="W1004" s="64">
        <f t="shared" ca="1" si="156"/>
        <v>1</v>
      </c>
      <c r="X1004" s="64">
        <f t="shared" ca="1" si="159"/>
        <v>1</v>
      </c>
      <c r="Y1004" s="64">
        <f t="shared" ca="1" si="157"/>
        <v>1</v>
      </c>
      <c r="AM1004" s="156"/>
    </row>
    <row r="1005" spans="1:39">
      <c r="A1005" s="12">
        <f t="shared" ca="1" si="150"/>
        <v>1</v>
      </c>
      <c r="B1005" s="12" t="str">
        <f>IF([1]DRUM!A982="","",[1]DRUM!A982)</f>
        <v>Steel</v>
      </c>
      <c r="C1005" s="12">
        <f t="shared" ca="1" si="151"/>
        <v>0</v>
      </c>
      <c r="D1005" s="155">
        <f t="shared" ca="1" si="152"/>
        <v>0</v>
      </c>
      <c r="E1005" s="26" t="str">
        <f>IF([1]DRUM!B982="","",[1]DRUM!B982)</f>
        <v>STB280036</v>
      </c>
      <c r="F1005" s="26">
        <f>IF([1]DRUM!C982="","",[1]DRUM!C982)</f>
        <v>2880</v>
      </c>
      <c r="G1005" s="26">
        <f>IF([1]DRUM!D982="","",[1]DRUM!D982)</f>
        <v>2800</v>
      </c>
      <c r="H1005" s="26">
        <f>IF([1]DRUM!E982="","",[1]DRUM!E982)</f>
        <v>1500</v>
      </c>
      <c r="I1005" s="26">
        <f>IF([1]DRUM!F982="","",[1]DRUM!F982)</f>
        <v>1780</v>
      </c>
      <c r="J1005" s="26">
        <f>IF([1]DRUM!G982="","",[1]DRUM!G982)</f>
        <v>1900</v>
      </c>
      <c r="K1005" s="26">
        <f>IF([1]DRUM!H982="","",[1]DRUM!H982)</f>
        <v>2100</v>
      </c>
      <c r="L1005" s="26" t="str">
        <f>IF([1]DRUM!I982="","",[1]DRUM!I982)</f>
        <v/>
      </c>
      <c r="M1005" s="26">
        <f>IF([1]DRUM!J982="","",
IF(AND([1]DRUM!K982="Wooden Drum",[1]DRUM!J982&gt;Max_WD_Capacity),Max_WD_Capacity,
[1]DRUM!J982))</f>
        <v>10000</v>
      </c>
      <c r="N1005" s="26" t="str">
        <f>IF([1]DRUM!K982="","",[1]DRUM!K982)</f>
        <v>Steel Drum</v>
      </c>
      <c r="O1005" s="26">
        <f>IF([1]DRUM!L982="","",[1]DRUM!L982)</f>
        <v>773</v>
      </c>
      <c r="P1005" s="26">
        <f>IF([1]DRUM!M982="","",[1]DRUM!M982)</f>
        <v>207</v>
      </c>
      <c r="Q1005" s="26">
        <f>IF([1]DRUM!N982="","",[1]DRUM!N982)</f>
        <v>7.814868805437289</v>
      </c>
      <c r="R1005" s="26" t="str">
        <f t="shared" si="158"/>
        <v>Steel</v>
      </c>
      <c r="S1005" s="26">
        <f ca="1">IF(N1005="",0,
IF(Knee_Application="YES",Knee_Width,IF(Knee_Application="NO",0,
IF(OR(Cable_Type="OH",SearchData("Conductor",Cable_Desc)),0,
IF(N1005="Steel Drum",Knee_Width,
IF(N1005="Plywood Drum",0,
IF(Country="UAE",0,
IF(AND(OR(SearchData("LSHF",Cable_Desc),SearchData("LSZH",Cable_Desc),SearchData("LS0H",Cable_Desc),SearchData("LSOH",Cable_Desc)),D.nom&gt;40),Knee_Width,
IF(AND(Country="Egypt",D.nom&gt;60),Knee_Width,
IF(AND(Country&lt;&gt;"Egypt",D.nom&gt;35),Knee_Width,
0))))))))))</f>
        <v>125</v>
      </c>
      <c r="T1005" s="118">
        <f t="shared" ca="1" si="153"/>
        <v>13</v>
      </c>
      <c r="U1005" s="118">
        <f t="shared" ca="1" si="154"/>
        <v>4</v>
      </c>
      <c r="V1005" s="117">
        <f t="shared" ca="1" si="155"/>
        <v>324.50390164871988</v>
      </c>
      <c r="W1005" s="64">
        <f t="shared" ca="1" si="156"/>
        <v>1</v>
      </c>
      <c r="X1005" s="64">
        <f t="shared" ca="1" si="159"/>
        <v>1</v>
      </c>
      <c r="Y1005" s="64">
        <f t="shared" ca="1" si="157"/>
        <v>1</v>
      </c>
      <c r="AM1005" s="156"/>
    </row>
    <row r="1006" spans="1:39">
      <c r="A1006" s="12">
        <f t="shared" ca="1" si="150"/>
        <v>1</v>
      </c>
      <c r="B1006" s="12" t="str">
        <f>IF([1]DRUM!A983="","",[1]DRUM!A983)</f>
        <v>Steel</v>
      </c>
      <c r="C1006" s="12">
        <f t="shared" ca="1" si="151"/>
        <v>0</v>
      </c>
      <c r="D1006" s="155">
        <f t="shared" ca="1" si="152"/>
        <v>0</v>
      </c>
      <c r="E1006" s="26" t="str">
        <f>IF([1]DRUM!B983="","",[1]DRUM!B983)</f>
        <v>STB280043</v>
      </c>
      <c r="F1006" s="26">
        <f>IF([1]DRUM!C983="","",[1]DRUM!C983)</f>
        <v>2880</v>
      </c>
      <c r="G1006" s="26">
        <f>IF([1]DRUM!D983="","",[1]DRUM!D983)</f>
        <v>2800</v>
      </c>
      <c r="H1006" s="26">
        <f>IF([1]DRUM!E983="","",[1]DRUM!E983)</f>
        <v>1450</v>
      </c>
      <c r="I1006" s="26">
        <f>IF([1]DRUM!F983="","",[1]DRUM!F983)</f>
        <v>1780</v>
      </c>
      <c r="J1006" s="26">
        <f>IF([1]DRUM!G983="","",[1]DRUM!G983)</f>
        <v>1900</v>
      </c>
      <c r="K1006" s="26">
        <f>IF([1]DRUM!H983="","",[1]DRUM!H983)</f>
        <v>2100</v>
      </c>
      <c r="L1006" s="26" t="str">
        <f>IF([1]DRUM!I983="","",[1]DRUM!I983)</f>
        <v/>
      </c>
      <c r="M1006" s="26">
        <f>IF([1]DRUM!J983="","",
IF(AND([1]DRUM!K983="Wooden Drum",[1]DRUM!J983&gt;Max_WD_Capacity),Max_WD_Capacity,
[1]DRUM!J983))</f>
        <v>10000</v>
      </c>
      <c r="N1006" s="26" t="str">
        <f>IF([1]DRUM!K983="","",[1]DRUM!K983)</f>
        <v>Steel Drum</v>
      </c>
      <c r="O1006" s="26">
        <f>IF([1]DRUM!L983="","",[1]DRUM!L983)</f>
        <v>771</v>
      </c>
      <c r="P1006" s="26">
        <f>IF([1]DRUM!M983="","",[1]DRUM!M983)</f>
        <v>207</v>
      </c>
      <c r="Q1006" s="26">
        <f>IF([1]DRUM!N983="","",[1]DRUM!N983)</f>
        <v>8.0210750932372896</v>
      </c>
      <c r="R1006" s="26" t="str">
        <f t="shared" si="158"/>
        <v>Steel</v>
      </c>
      <c r="S1006" s="26">
        <f ca="1">IF(N1006="",0,
IF(Knee_Application="YES",Knee_Width,IF(Knee_Application="NO",0,
IF(OR(Cable_Type="OH",SearchData("Conductor",Cable_Desc)),0,
IF(N1006="Steel Drum",Knee_Width,
IF(N1006="Plywood Drum",0,
IF(Country="UAE",0,
IF(AND(OR(SearchData("LSHF",Cable_Desc),SearchData("LSZH",Cable_Desc),SearchData("LS0H",Cable_Desc),SearchData("LSOH",Cable_Desc)),D.nom&gt;40),Knee_Width,
IF(AND(Country="Egypt",D.nom&gt;60),Knee_Width,
IF(AND(Country&lt;&gt;"Egypt",D.nom&gt;35),Knee_Width,
0))))))))))</f>
        <v>125</v>
      </c>
      <c r="T1006" s="118">
        <f t="shared" ca="1" si="153"/>
        <v>13</v>
      </c>
      <c r="U1006" s="118">
        <f t="shared" ca="1" si="154"/>
        <v>4</v>
      </c>
      <c r="V1006" s="117">
        <f t="shared" ca="1" si="155"/>
        <v>316.3357607493864</v>
      </c>
      <c r="W1006" s="64">
        <f t="shared" ca="1" si="156"/>
        <v>1</v>
      </c>
      <c r="X1006" s="64">
        <f t="shared" ca="1" si="159"/>
        <v>1</v>
      </c>
      <c r="Y1006" s="64">
        <f t="shared" ca="1" si="157"/>
        <v>1</v>
      </c>
      <c r="AM1006" s="156"/>
    </row>
    <row r="1007" spans="1:39">
      <c r="A1007" s="12">
        <f t="shared" ca="1" si="150"/>
        <v>0</v>
      </c>
      <c r="B1007" s="12" t="str">
        <f>IF([1]DRUM!A984="","",[1]DRUM!A984)</f>
        <v>Steel</v>
      </c>
      <c r="C1007" s="12">
        <f t="shared" ca="1" si="151"/>
        <v>0</v>
      </c>
      <c r="D1007" s="155">
        <f t="shared" ca="1" si="152"/>
        <v>0</v>
      </c>
      <c r="E1007" s="26" t="str">
        <f>IF([1]DRUM!B984="","",[1]DRUM!B984)</f>
        <v>STB280035</v>
      </c>
      <c r="F1007" s="26">
        <f>IF([1]DRUM!C984="","",[1]DRUM!C984)</f>
        <v>2880</v>
      </c>
      <c r="G1007" s="26">
        <f>IF([1]DRUM!D984="","",[1]DRUM!D984)</f>
        <v>2800</v>
      </c>
      <c r="H1007" s="26">
        <f>IF([1]DRUM!E984="","",[1]DRUM!E984)</f>
        <v>1400</v>
      </c>
      <c r="I1007" s="26">
        <f>IF([1]DRUM!F984="","",[1]DRUM!F984)</f>
        <v>1780</v>
      </c>
      <c r="J1007" s="26">
        <f>IF([1]DRUM!G984="","",[1]DRUM!G984)</f>
        <v>1900</v>
      </c>
      <c r="K1007" s="26">
        <f>IF([1]DRUM!H984="","",[1]DRUM!H984)</f>
        <v>2100</v>
      </c>
      <c r="L1007" s="26" t="str">
        <f>IF([1]DRUM!I984="","",[1]DRUM!I984)</f>
        <v/>
      </c>
      <c r="M1007" s="26">
        <f>IF([1]DRUM!J984="","",
IF(AND([1]DRUM!K984="Wooden Drum",[1]DRUM!J984&gt;Max_WD_Capacity),Max_WD_Capacity,
[1]DRUM!J984))</f>
        <v>10000</v>
      </c>
      <c r="N1007" s="26" t="str">
        <f>IF([1]DRUM!K984="","",[1]DRUM!K984)</f>
        <v>Steel Drum</v>
      </c>
      <c r="O1007" s="26">
        <f>IF([1]DRUM!L984="","",[1]DRUM!L984)</f>
        <v>765</v>
      </c>
      <c r="P1007" s="26">
        <f>IF([1]DRUM!M984="","",[1]DRUM!M984)</f>
        <v>207</v>
      </c>
      <c r="Q1007" s="26">
        <f>IF([1]DRUM!N984="","",[1]DRUM!N984)</f>
        <v>8.2202913373830526</v>
      </c>
      <c r="R1007" s="26" t="str">
        <f t="shared" si="158"/>
        <v>Steel</v>
      </c>
      <c r="S1007" s="26">
        <f ca="1">IF(N1007="",0,
IF(Knee_Application="YES",Knee_Width,IF(Knee_Application="NO",0,
IF(OR(Cable_Type="OH",SearchData("Conductor",Cable_Desc)),0,
IF(N1007="Steel Drum",Knee_Width,
IF(N1007="Plywood Drum",0,
IF(Country="UAE",0,
IF(AND(OR(SearchData("LSHF",Cable_Desc),SearchData("LSZH",Cable_Desc),SearchData("LS0H",Cable_Desc),SearchData("LSOH",Cable_Desc)),D.nom&gt;40),Knee_Width,
IF(AND(Country="Egypt",D.nom&gt;60),Knee_Width,
IF(AND(Country&lt;&gt;"Egypt",D.nom&gt;35),Knee_Width,
0))))))))))</f>
        <v>125</v>
      </c>
      <c r="T1007" s="118">
        <f t="shared" ca="1" si="153"/>
        <v>13</v>
      </c>
      <c r="U1007" s="118">
        <f t="shared" ca="1" si="154"/>
        <v>4</v>
      </c>
      <c r="V1007" s="117">
        <f t="shared" ca="1" si="155"/>
        <v>308.16761985005292</v>
      </c>
      <c r="W1007" s="64">
        <f t="shared" ca="1" si="156"/>
        <v>0</v>
      </c>
      <c r="X1007" s="64">
        <f t="shared" ca="1" si="159"/>
        <v>1</v>
      </c>
      <c r="Y1007" s="64">
        <f t="shared" ca="1" si="157"/>
        <v>1</v>
      </c>
      <c r="AM1007" s="156"/>
    </row>
    <row r="1008" spans="1:39">
      <c r="A1008" s="12">
        <f t="shared" ca="1" si="150"/>
        <v>0</v>
      </c>
      <c r="B1008" s="12" t="str">
        <f>IF([1]DRUM!A985="","",[1]DRUM!A985)</f>
        <v>Steel</v>
      </c>
      <c r="C1008" s="12">
        <f t="shared" ca="1" si="151"/>
        <v>0</v>
      </c>
      <c r="D1008" s="155">
        <f t="shared" ca="1" si="152"/>
        <v>0</v>
      </c>
      <c r="E1008" s="26" t="str">
        <f>IF([1]DRUM!B985="","",[1]DRUM!B985)</f>
        <v>STB280031</v>
      </c>
      <c r="F1008" s="26">
        <f>IF([1]DRUM!C985="","",[1]DRUM!C985)</f>
        <v>2880</v>
      </c>
      <c r="G1008" s="26">
        <f>IF([1]DRUM!D985="","",[1]DRUM!D985)</f>
        <v>2800</v>
      </c>
      <c r="H1008" s="26">
        <f>IF([1]DRUM!E985="","",[1]DRUM!E985)</f>
        <v>1150</v>
      </c>
      <c r="I1008" s="26">
        <f>IF([1]DRUM!F985="","",[1]DRUM!F985)</f>
        <v>1780</v>
      </c>
      <c r="J1008" s="26">
        <f>IF([1]DRUM!G985="","",[1]DRUM!G985)</f>
        <v>1900</v>
      </c>
      <c r="K1008" s="26">
        <f>IF([1]DRUM!H985="","",[1]DRUM!H985)</f>
        <v>2100</v>
      </c>
      <c r="L1008" s="26" t="str">
        <f>IF([1]DRUM!I985="","",[1]DRUM!I985)</f>
        <v/>
      </c>
      <c r="M1008" s="26">
        <f>IF([1]DRUM!J985="","",
IF(AND([1]DRUM!K985="Wooden Drum",[1]DRUM!J985&gt;Max_WD_Capacity),Max_WD_Capacity,
[1]DRUM!J985))</f>
        <v>10000</v>
      </c>
      <c r="N1008" s="26" t="str">
        <f>IF([1]DRUM!K985="","",[1]DRUM!K985)</f>
        <v>Steel Drum</v>
      </c>
      <c r="O1008" s="26">
        <f>IF([1]DRUM!L985="","",[1]DRUM!L985)</f>
        <v>705</v>
      </c>
      <c r="P1008" s="26">
        <f>IF([1]DRUM!M985="","",[1]DRUM!M985)</f>
        <v>207</v>
      </c>
      <c r="Q1008" s="26">
        <f>IF([1]DRUM!N985="","",[1]DRUM!N985)</f>
        <v>9.111521903298307</v>
      </c>
      <c r="R1008" s="26" t="str">
        <f t="shared" si="158"/>
        <v>Steel</v>
      </c>
      <c r="S1008" s="26">
        <f ca="1">IF(N1008="",0,
IF(Knee_Application="YES",Knee_Width,IF(Knee_Application="NO",0,
IF(OR(Cable_Type="OH",SearchData("Conductor",Cable_Desc)),0,
IF(N1008="Steel Drum",Knee_Width,
IF(N1008="Plywood Drum",0,
IF(Country="UAE",0,
IF(AND(OR(SearchData("LSHF",Cable_Desc),SearchData("LSZH",Cable_Desc),SearchData("LS0H",Cable_Desc),SearchData("LSOH",Cable_Desc)),D.nom&gt;40),Knee_Width,
IF(AND(Country="Egypt",D.nom&gt;60),Knee_Width,
IF(AND(Country&lt;&gt;"Egypt",D.nom&gt;35),Knee_Width,
0))))))))))</f>
        <v>125</v>
      </c>
      <c r="T1008" s="118">
        <f t="shared" ca="1" si="153"/>
        <v>13</v>
      </c>
      <c r="U1008" s="118">
        <f t="shared" ca="1" si="154"/>
        <v>5</v>
      </c>
      <c r="V1008" s="117">
        <f t="shared" ca="1" si="155"/>
        <v>358.9897925257057</v>
      </c>
      <c r="W1008" s="64">
        <f t="shared" ca="1" si="156"/>
        <v>0</v>
      </c>
      <c r="X1008" s="64">
        <f t="shared" ca="1" si="159"/>
        <v>1</v>
      </c>
      <c r="Y1008" s="64">
        <f t="shared" ca="1" si="157"/>
        <v>1</v>
      </c>
      <c r="AM1008" s="156"/>
    </row>
    <row r="1009" spans="1:39">
      <c r="A1009" s="12">
        <f t="shared" ca="1" si="150"/>
        <v>1</v>
      </c>
      <c r="B1009" s="12" t="str">
        <f>IF([1]DRUM!A986="","",[1]DRUM!A986)</f>
        <v>Steel</v>
      </c>
      <c r="C1009" s="12">
        <f t="shared" ca="1" si="151"/>
        <v>0</v>
      </c>
      <c r="D1009" s="155">
        <f t="shared" ca="1" si="152"/>
        <v>0</v>
      </c>
      <c r="E1009" s="26" t="str">
        <f>IF([1]DRUM!B986="","",[1]DRUM!B986)</f>
        <v>STB280002</v>
      </c>
      <c r="F1009" s="26">
        <f>IF([1]DRUM!C986="","",[1]DRUM!C986)</f>
        <v>2875</v>
      </c>
      <c r="G1009" s="26">
        <f>IF([1]DRUM!D986="","",[1]DRUM!D986)</f>
        <v>2800</v>
      </c>
      <c r="H1009" s="26">
        <f>IF([1]DRUM!E986="","",[1]DRUM!E986)</f>
        <v>1800</v>
      </c>
      <c r="I1009" s="26">
        <f>IF([1]DRUM!F986="","",[1]DRUM!F986)</f>
        <v>1500</v>
      </c>
      <c r="J1009" s="26">
        <f>IF([1]DRUM!G986="","",[1]DRUM!G986)</f>
        <v>1700</v>
      </c>
      <c r="K1009" s="26">
        <f>IF([1]DRUM!H986="","",[1]DRUM!H986)</f>
        <v>1900</v>
      </c>
      <c r="L1009" s="26" t="str">
        <f>IF([1]DRUM!I986="","",[1]DRUM!I986)</f>
        <v/>
      </c>
      <c r="M1009" s="26">
        <f>IF([1]DRUM!J986="","",
IF(AND([1]DRUM!K986="Wooden Drum",[1]DRUM!J986&gt;Max_WD_Capacity),Max_WD_Capacity,
[1]DRUM!J986))</f>
        <v>12000</v>
      </c>
      <c r="N1009" s="26" t="str">
        <f>IF([1]DRUM!K986="","",[1]DRUM!K986)</f>
        <v>Steel Drum</v>
      </c>
      <c r="O1009" s="26">
        <f>IF([1]DRUM!L986="","",[1]DRUM!L986)</f>
        <v>880</v>
      </c>
      <c r="P1009" s="26">
        <f>IF([1]DRUM!M986="","",[1]DRUM!M986)</f>
        <v>176</v>
      </c>
      <c r="Q1009" s="26">
        <f>IF([1]DRUM!N986="","",[1]DRUM!N986)</f>
        <v>5.4192473274423936</v>
      </c>
      <c r="R1009" s="26" t="str">
        <f t="shared" si="158"/>
        <v>Steel</v>
      </c>
      <c r="S1009" s="26">
        <f ca="1">IF(N1009="",0,
IF(Knee_Application="YES",Knee_Width,IF(Knee_Application="NO",0,
IF(OR(Cable_Type="OH",SearchData("Conductor",Cable_Desc)),0,
IF(N1009="Steel Drum",Knee_Width,
IF(N1009="Plywood Drum",0,
IF(Country="UAE",0,
IF(AND(OR(SearchData("LSHF",Cable_Desc),SearchData("LSZH",Cable_Desc),SearchData("LS0H",Cable_Desc),SearchData("LSOH",Cable_Desc)),D.nom&gt;40),Knee_Width,
IF(AND(Country="Egypt",D.nom&gt;60),Knee_Width,
IF(AND(Country&lt;&gt;"Egypt",D.nom&gt;35),Knee_Width,
0))))))))))</f>
        <v>125</v>
      </c>
      <c r="T1009" s="118">
        <f t="shared" ca="1" si="153"/>
        <v>11</v>
      </c>
      <c r="U1009" s="118">
        <f t="shared" ca="1" si="154"/>
        <v>3</v>
      </c>
      <c r="V1009" s="117">
        <f t="shared" ca="1" si="155"/>
        <v>224.43035262420904</v>
      </c>
      <c r="W1009" s="64">
        <f t="shared" ca="1" si="156"/>
        <v>1</v>
      </c>
      <c r="X1009" s="64">
        <f t="shared" ca="1" si="159"/>
        <v>1</v>
      </c>
      <c r="Y1009" s="64">
        <f t="shared" ca="1" si="157"/>
        <v>1</v>
      </c>
      <c r="AM1009" s="156"/>
    </row>
    <row r="1010" spans="1:39">
      <c r="A1010" s="12">
        <f t="shared" ca="1" si="150"/>
        <v>1</v>
      </c>
      <c r="B1010" s="12" t="str">
        <f>IF([1]DRUM!A987="","",[1]DRUM!A987)</f>
        <v>Steel</v>
      </c>
      <c r="C1010" s="12">
        <f t="shared" ca="1" si="151"/>
        <v>0</v>
      </c>
      <c r="D1010" s="155">
        <f t="shared" ca="1" si="152"/>
        <v>0</v>
      </c>
      <c r="E1010" s="26" t="str">
        <f>IF([1]DRUM!B987="","",[1]DRUM!B987)</f>
        <v>STB280003</v>
      </c>
      <c r="F1010" s="26">
        <f>IF([1]DRUM!C987="","",[1]DRUM!C987)</f>
        <v>2875</v>
      </c>
      <c r="G1010" s="26">
        <f>IF([1]DRUM!D987="","",[1]DRUM!D987)</f>
        <v>2800</v>
      </c>
      <c r="H1010" s="26">
        <f>IF([1]DRUM!E987="","",[1]DRUM!E987)</f>
        <v>1550</v>
      </c>
      <c r="I1010" s="26">
        <f>IF([1]DRUM!F987="","",[1]DRUM!F987)</f>
        <v>1500</v>
      </c>
      <c r="J1010" s="26">
        <f>IF([1]DRUM!G987="","",[1]DRUM!G987)</f>
        <v>1700</v>
      </c>
      <c r="K1010" s="26">
        <f>IF([1]DRUM!H987="","",[1]DRUM!H987)</f>
        <v>1900</v>
      </c>
      <c r="L1010" s="26" t="str">
        <f>IF([1]DRUM!I987="","",[1]DRUM!I987)</f>
        <v/>
      </c>
      <c r="M1010" s="26">
        <f>IF([1]DRUM!J987="","",
IF(AND([1]DRUM!K987="Wooden Drum",[1]DRUM!J987&gt;Max_WD_Capacity),Max_WD_Capacity,
[1]DRUM!J987))</f>
        <v>12000</v>
      </c>
      <c r="N1010" s="26" t="str">
        <f>IF([1]DRUM!K987="","",[1]DRUM!K987)</f>
        <v>Steel Drum</v>
      </c>
      <c r="O1010" s="26">
        <f>IF([1]DRUM!L987="","",[1]DRUM!L987)</f>
        <v>885</v>
      </c>
      <c r="P1010" s="26">
        <f>IF([1]DRUM!M987="","",[1]DRUM!M987)</f>
        <v>176</v>
      </c>
      <c r="Q1010" s="26">
        <f>IF([1]DRUM!N987="","",[1]DRUM!N987)</f>
        <v>6.405903770210438</v>
      </c>
      <c r="R1010" s="26" t="str">
        <f t="shared" si="158"/>
        <v>Steel</v>
      </c>
      <c r="S1010" s="26">
        <f ca="1">IF(N1010="",0,
IF(Knee_Application="YES",Knee_Width,IF(Knee_Application="NO",0,
IF(OR(Cable_Type="OH",SearchData("Conductor",Cable_Desc)),0,
IF(N1010="Steel Drum",Knee_Width,
IF(N1010="Plywood Drum",0,
IF(Country="UAE",0,
IF(AND(OR(SearchData("LSHF",Cable_Desc),SearchData("LSZH",Cable_Desc),SearchData("LS0H",Cable_Desc),SearchData("LSOH",Cable_Desc)),D.nom&gt;40),Knee_Width,
IF(AND(Country="Egypt",D.nom&gt;60),Knee_Width,
IF(AND(Country&lt;&gt;"Egypt",D.nom&gt;35),Knee_Width,
0))))))))))</f>
        <v>125</v>
      </c>
      <c r="T1010" s="118">
        <f t="shared" ca="1" si="153"/>
        <v>11</v>
      </c>
      <c r="U1010" s="118">
        <f t="shared" ca="1" si="154"/>
        <v>4</v>
      </c>
      <c r="V1010" s="117">
        <f t="shared" ca="1" si="155"/>
        <v>281.49172830989119</v>
      </c>
      <c r="W1010" s="64">
        <f t="shared" ca="1" si="156"/>
        <v>1</v>
      </c>
      <c r="X1010" s="64">
        <f t="shared" ca="1" si="159"/>
        <v>1</v>
      </c>
      <c r="Y1010" s="64">
        <f t="shared" ca="1" si="157"/>
        <v>1</v>
      </c>
      <c r="AM1010" s="156"/>
    </row>
    <row r="1011" spans="1:39">
      <c r="A1011" s="12">
        <f t="shared" ca="1" si="150"/>
        <v>1</v>
      </c>
      <c r="B1011" s="12" t="str">
        <f>IF([1]DRUM!A988="","",[1]DRUM!A988)</f>
        <v>Steel</v>
      </c>
      <c r="C1011" s="12">
        <f t="shared" ca="1" si="151"/>
        <v>0</v>
      </c>
      <c r="D1011" s="155">
        <f t="shared" ca="1" si="152"/>
        <v>0</v>
      </c>
      <c r="E1011" s="26" t="str">
        <f>IF([1]DRUM!B988="","",[1]DRUM!B988)</f>
        <v>STB280005</v>
      </c>
      <c r="F1011" s="26">
        <f>IF([1]DRUM!C988="","",[1]DRUM!C988)</f>
        <v>2875</v>
      </c>
      <c r="G1011" s="26">
        <f>IF([1]DRUM!D988="","",[1]DRUM!D988)</f>
        <v>2800</v>
      </c>
      <c r="H1011" s="26">
        <f>IF([1]DRUM!E988="","",[1]DRUM!E988)</f>
        <v>1800</v>
      </c>
      <c r="I1011" s="26">
        <f>IF([1]DRUM!F988="","",[1]DRUM!F988)</f>
        <v>1780</v>
      </c>
      <c r="J1011" s="26">
        <f>IF([1]DRUM!G988="","",[1]DRUM!G988)</f>
        <v>1900</v>
      </c>
      <c r="K1011" s="26">
        <f>IF([1]DRUM!H988="","",[1]DRUM!H988)</f>
        <v>2100</v>
      </c>
      <c r="L1011" s="26" t="str">
        <f>IF([1]DRUM!I988="","",[1]DRUM!I988)</f>
        <v/>
      </c>
      <c r="M1011" s="26">
        <f>IF([1]DRUM!J988="","",
IF(AND([1]DRUM!K988="Wooden Drum",[1]DRUM!J988&gt;Max_WD_Capacity),Max_WD_Capacity,
[1]DRUM!J988))</f>
        <v>12000</v>
      </c>
      <c r="N1011" s="26" t="str">
        <f>IF([1]DRUM!K988="","",[1]DRUM!K988)</f>
        <v>Steel Drum</v>
      </c>
      <c r="O1011" s="26">
        <f>IF([1]DRUM!L988="","",[1]DRUM!L988)</f>
        <v>960</v>
      </c>
      <c r="P1011" s="26">
        <f>IF([1]DRUM!M988="","",[1]DRUM!M988)</f>
        <v>207</v>
      </c>
      <c r="Q1011" s="26">
        <f>IF([1]DRUM!N988="","",[1]DRUM!N988)</f>
        <v>6.4308401618983071</v>
      </c>
      <c r="R1011" s="26" t="str">
        <f t="shared" si="158"/>
        <v>Steel</v>
      </c>
      <c r="S1011" s="26">
        <f ca="1">IF(N1011="",0,
IF(Knee_Application="YES",Knee_Width,IF(Knee_Application="NO",0,
IF(OR(Cable_Type="OH",SearchData("Conductor",Cable_Desc)),0,
IF(N1011="Steel Drum",Knee_Width,
IF(N1011="Plywood Drum",0,
IF(Country="UAE",0,
IF(AND(OR(SearchData("LSHF",Cable_Desc),SearchData("LSZH",Cable_Desc),SearchData("LS0H",Cable_Desc),SearchData("LSOH",Cable_Desc)),D.nom&gt;40),Knee_Width,
IF(AND(Country="Egypt",D.nom&gt;60),Knee_Width,
IF(AND(Country&lt;&gt;"Egypt",D.nom&gt;35),Knee_Width,
0))))))))))</f>
        <v>125</v>
      </c>
      <c r="T1011" s="118">
        <f t="shared" ca="1" si="153"/>
        <v>13</v>
      </c>
      <c r="U1011" s="118">
        <f t="shared" ca="1" si="154"/>
        <v>3</v>
      </c>
      <c r="V1011" s="117">
        <f t="shared" ca="1" si="155"/>
        <v>265.2358712831562</v>
      </c>
      <c r="W1011" s="64">
        <f t="shared" ca="1" si="156"/>
        <v>1</v>
      </c>
      <c r="X1011" s="64">
        <f t="shared" ca="1" si="159"/>
        <v>1</v>
      </c>
      <c r="Y1011" s="64">
        <f t="shared" ca="1" si="157"/>
        <v>1</v>
      </c>
      <c r="AM1011" s="156"/>
    </row>
    <row r="1012" spans="1:39">
      <c r="A1012" s="12">
        <f t="shared" ca="1" si="150"/>
        <v>1</v>
      </c>
      <c r="B1012" s="12" t="str">
        <f>IF([1]DRUM!A989="","",[1]DRUM!A989)</f>
        <v>Steel</v>
      </c>
      <c r="C1012" s="12">
        <f t="shared" ca="1" si="151"/>
        <v>0</v>
      </c>
      <c r="D1012" s="155">
        <f t="shared" ca="1" si="152"/>
        <v>0</v>
      </c>
      <c r="E1012" s="26" t="str">
        <f>IF([1]DRUM!B989="","",[1]DRUM!B989)</f>
        <v>STB280034</v>
      </c>
      <c r="F1012" s="26">
        <f>IF([1]DRUM!C989="","",[1]DRUM!C989)</f>
        <v>2880</v>
      </c>
      <c r="G1012" s="26">
        <f>IF([1]DRUM!D989="","",[1]DRUM!D989)</f>
        <v>2800</v>
      </c>
      <c r="H1012" s="26">
        <f>IF([1]DRUM!E989="","",[1]DRUM!E989)</f>
        <v>1700</v>
      </c>
      <c r="I1012" s="26">
        <f>IF([1]DRUM!F989="","",[1]DRUM!F989)</f>
        <v>1780</v>
      </c>
      <c r="J1012" s="26">
        <f>IF([1]DRUM!G989="","",[1]DRUM!G989)</f>
        <v>1900</v>
      </c>
      <c r="K1012" s="26">
        <f>IF([1]DRUM!H989="","",[1]DRUM!H989)</f>
        <v>2100</v>
      </c>
      <c r="L1012" s="26" t="str">
        <f>IF([1]DRUM!I989="","",[1]DRUM!I989)</f>
        <v/>
      </c>
      <c r="M1012" s="26">
        <f>IF([1]DRUM!J989="","",
IF(AND([1]DRUM!K989="Wooden Drum",[1]DRUM!J989&gt;Max_WD_Capacity),Max_WD_Capacity,
[1]DRUM!J989))</f>
        <v>12000</v>
      </c>
      <c r="N1012" s="26" t="str">
        <f>IF([1]DRUM!K989="","",[1]DRUM!K989)</f>
        <v>Steel Drum</v>
      </c>
      <c r="O1012" s="26">
        <f>IF([1]DRUM!L989="","",[1]DRUM!L989)</f>
        <v>880</v>
      </c>
      <c r="P1012" s="26">
        <f>IF([1]DRUM!M989="","",[1]DRUM!M989)</f>
        <v>207</v>
      </c>
      <c r="Q1012" s="26">
        <f>IF([1]DRUM!N989="","",[1]DRUM!N989)</f>
        <v>6.9201432176949167</v>
      </c>
      <c r="R1012" s="26" t="str">
        <f t="shared" si="158"/>
        <v>Steel</v>
      </c>
      <c r="S1012" s="26">
        <f ca="1">IF(N1012="",0,
IF(Knee_Application="YES",Knee_Width,IF(Knee_Application="NO",0,
IF(OR(Cable_Type="OH",SearchData("Conductor",Cable_Desc)),0,
IF(N1012="Steel Drum",Knee_Width,
IF(N1012="Plywood Drum",0,
IF(Country="UAE",0,
IF(AND(OR(SearchData("LSHF",Cable_Desc),SearchData("LSZH",Cable_Desc),SearchData("LS0H",Cable_Desc),SearchData("LSOH",Cable_Desc)),D.nom&gt;40),Knee_Width,
IF(AND(Country="Egypt",D.nom&gt;60),Knee_Width,
IF(AND(Country&lt;&gt;"Egypt",D.nom&gt;35),Knee_Width,
0))))))))))</f>
        <v>125</v>
      </c>
      <c r="T1012" s="118">
        <f t="shared" ca="1" si="153"/>
        <v>13</v>
      </c>
      <c r="U1012" s="118">
        <f t="shared" ca="1" si="154"/>
        <v>3</v>
      </c>
      <c r="V1012" s="117">
        <f t="shared" ca="1" si="155"/>
        <v>252.98365993415598</v>
      </c>
      <c r="W1012" s="64">
        <f t="shared" ca="1" si="156"/>
        <v>1</v>
      </c>
      <c r="X1012" s="64">
        <f t="shared" ca="1" si="159"/>
        <v>1</v>
      </c>
      <c r="Y1012" s="64">
        <f t="shared" ca="1" si="157"/>
        <v>1</v>
      </c>
      <c r="AM1012" s="156"/>
    </row>
    <row r="1013" spans="1:39">
      <c r="A1013" s="12">
        <f t="shared" ca="1" si="150"/>
        <v>1</v>
      </c>
      <c r="B1013" s="12" t="str">
        <f>IF([1]DRUM!A990="","",[1]DRUM!A990)</f>
        <v>Steel</v>
      </c>
      <c r="C1013" s="12">
        <f t="shared" ca="1" si="151"/>
        <v>0</v>
      </c>
      <c r="D1013" s="155">
        <f t="shared" ca="1" si="152"/>
        <v>0</v>
      </c>
      <c r="E1013" s="26" t="str">
        <f>IF([1]DRUM!B990="","",[1]DRUM!B990)</f>
        <v>STB280009</v>
      </c>
      <c r="F1013" s="26">
        <f>IF([1]DRUM!C990="","",[1]DRUM!C990)</f>
        <v>2880</v>
      </c>
      <c r="G1013" s="26">
        <f>IF([1]DRUM!D990="","",[1]DRUM!D990)</f>
        <v>2800</v>
      </c>
      <c r="H1013" s="26">
        <f>IF([1]DRUM!E990="","",[1]DRUM!E990)</f>
        <v>1650</v>
      </c>
      <c r="I1013" s="26">
        <f>IF([1]DRUM!F990="","",[1]DRUM!F990)</f>
        <v>1780</v>
      </c>
      <c r="J1013" s="26">
        <f>IF([1]DRUM!G990="","",[1]DRUM!G990)</f>
        <v>1900</v>
      </c>
      <c r="K1013" s="26">
        <f>IF([1]DRUM!H990="","",[1]DRUM!H990)</f>
        <v>2100</v>
      </c>
      <c r="L1013" s="26" t="str">
        <f>IF([1]DRUM!I990="","",[1]DRUM!I990)</f>
        <v/>
      </c>
      <c r="M1013" s="26">
        <f>IF([1]DRUM!J990="","",
IF(AND([1]DRUM!K990="Wooden Drum",[1]DRUM!J990&gt;Max_WD_Capacity),Max_WD_Capacity,
[1]DRUM!J990))</f>
        <v>12000</v>
      </c>
      <c r="N1013" s="26" t="str">
        <f>IF([1]DRUM!K990="","",[1]DRUM!K990)</f>
        <v>Steel Drum</v>
      </c>
      <c r="O1013" s="26">
        <f>IF([1]DRUM!L990="","",[1]DRUM!L990)</f>
        <v>860</v>
      </c>
      <c r="P1013" s="26">
        <f>IF([1]DRUM!M990="","",[1]DRUM!M990)</f>
        <v>207</v>
      </c>
      <c r="Q1013" s="26">
        <f>IF([1]DRUM!N990="","",[1]DRUM!N990)</f>
        <v>7.154309680111866</v>
      </c>
      <c r="R1013" s="26" t="str">
        <f t="shared" si="158"/>
        <v>Steel</v>
      </c>
      <c r="S1013" s="26">
        <f ca="1">IF(N1013="",0,
IF(Knee_Application="YES",Knee_Width,IF(Knee_Application="NO",0,
IF(OR(Cable_Type="OH",SearchData("Conductor",Cable_Desc)),0,
IF(N1013="Steel Drum",Knee_Width,
IF(N1013="Plywood Drum",0,
IF(Country="UAE",0,
IF(AND(OR(SearchData("LSHF",Cable_Desc),SearchData("LSZH",Cable_Desc),SearchData("LS0H",Cable_Desc),SearchData("LSOH",Cable_Desc)),D.nom&gt;40),Knee_Width,
IF(AND(Country="Egypt",D.nom&gt;60),Knee_Width,
IF(AND(Country&lt;&gt;"Egypt",D.nom&gt;35),Knee_Width,
0))))))))))</f>
        <v>125</v>
      </c>
      <c r="T1013" s="118">
        <f t="shared" ca="1" si="153"/>
        <v>13</v>
      </c>
      <c r="U1013" s="118">
        <f t="shared" ca="1" si="154"/>
        <v>3</v>
      </c>
      <c r="V1013" s="117">
        <f t="shared" ca="1" si="155"/>
        <v>246.8575542596559</v>
      </c>
      <c r="W1013" s="64">
        <f t="shared" ca="1" si="156"/>
        <v>1</v>
      </c>
      <c r="X1013" s="64">
        <f t="shared" ca="1" si="159"/>
        <v>1</v>
      </c>
      <c r="Y1013" s="64">
        <f t="shared" ca="1" si="157"/>
        <v>1</v>
      </c>
      <c r="AM1013" s="156"/>
    </row>
    <row r="1014" spans="1:39">
      <c r="A1014" s="12">
        <f t="shared" ca="1" si="150"/>
        <v>1</v>
      </c>
      <c r="B1014" s="12" t="str">
        <f>IF([1]DRUM!A991="","",[1]DRUM!A991)</f>
        <v>Steel</v>
      </c>
      <c r="C1014" s="12">
        <f t="shared" ca="1" si="151"/>
        <v>0</v>
      </c>
      <c r="D1014" s="155">
        <f t="shared" ca="1" si="152"/>
        <v>0</v>
      </c>
      <c r="E1014" s="26" t="str">
        <f>IF([1]DRUM!B991="","",[1]DRUM!B991)</f>
        <v>STB280048</v>
      </c>
      <c r="F1014" s="26">
        <f>IF([1]DRUM!C991="","",[1]DRUM!C991)</f>
        <v>2880</v>
      </c>
      <c r="G1014" s="26">
        <f>IF([1]DRUM!D991="","",[1]DRUM!D991)</f>
        <v>2800</v>
      </c>
      <c r="H1014" s="26">
        <f>IF([1]DRUM!E991="","",[1]DRUM!E991)</f>
        <v>1450</v>
      </c>
      <c r="I1014" s="26">
        <f>IF([1]DRUM!F991="","",[1]DRUM!F991)</f>
        <v>1780</v>
      </c>
      <c r="J1014" s="26">
        <f>IF([1]DRUM!G991="","",[1]DRUM!G991)</f>
        <v>1900</v>
      </c>
      <c r="K1014" s="26">
        <f>IF([1]DRUM!H991="","",[1]DRUM!H991)</f>
        <v>2100</v>
      </c>
      <c r="L1014" s="26" t="str">
        <f>IF([1]DRUM!I991="","",[1]DRUM!I991)</f>
        <v/>
      </c>
      <c r="M1014" s="26">
        <f>IF([1]DRUM!J991="","",
IF(AND([1]DRUM!K991="Wooden Drum",[1]DRUM!J991&gt;Max_WD_Capacity),Max_WD_Capacity,
[1]DRUM!J991))</f>
        <v>12000</v>
      </c>
      <c r="N1014" s="26" t="str">
        <f>IF([1]DRUM!K991="","",[1]DRUM!K991)</f>
        <v>Steel Drum</v>
      </c>
      <c r="O1014" s="26">
        <f>IF([1]DRUM!L991="","",[1]DRUM!L991)</f>
        <v>868</v>
      </c>
      <c r="P1014" s="26">
        <f>IF([1]DRUM!M991="","",[1]DRUM!M991)</f>
        <v>207</v>
      </c>
      <c r="Q1014" s="26">
        <f>IF([1]DRUM!N991="","",[1]DRUM!N991)</f>
        <v>8.0210750932372896</v>
      </c>
      <c r="R1014" s="26" t="str">
        <f t="shared" si="158"/>
        <v>Steel</v>
      </c>
      <c r="S1014" s="26">
        <f ca="1">IF(N1014="",0,
IF(Knee_Application="YES",Knee_Width,IF(Knee_Application="NO",0,
IF(OR(Cable_Type="OH",SearchData("Conductor",Cable_Desc)),0,
IF(N1014="Steel Drum",Knee_Width,
IF(N1014="Plywood Drum",0,
IF(Country="UAE",0,
IF(AND(OR(SearchData("LSHF",Cable_Desc),SearchData("LSZH",Cable_Desc),SearchData("LS0H",Cable_Desc),SearchData("LSOH",Cable_Desc)),D.nom&gt;40),Knee_Width,
IF(AND(Country="Egypt",D.nom&gt;60),Knee_Width,
IF(AND(Country&lt;&gt;"Egypt",D.nom&gt;35),Knee_Width,
0))))))))))</f>
        <v>125</v>
      </c>
      <c r="T1014" s="118">
        <f t="shared" ca="1" si="153"/>
        <v>13</v>
      </c>
      <c r="U1014" s="118">
        <f t="shared" ca="1" si="154"/>
        <v>4</v>
      </c>
      <c r="V1014" s="117">
        <f t="shared" ca="1" si="155"/>
        <v>316.3357607493864</v>
      </c>
      <c r="W1014" s="64">
        <f t="shared" ca="1" si="156"/>
        <v>1</v>
      </c>
      <c r="X1014" s="64">
        <f t="shared" ca="1" si="159"/>
        <v>1</v>
      </c>
      <c r="Y1014" s="64">
        <f t="shared" ca="1" si="157"/>
        <v>1</v>
      </c>
      <c r="AM1014" s="156"/>
    </row>
    <row r="1015" spans="1:39">
      <c r="A1015" s="12">
        <f t="shared" ca="1" si="150"/>
        <v>0</v>
      </c>
      <c r="B1015" s="12" t="str">
        <f>IF([1]DRUM!A992="","",[1]DRUM!A992)</f>
        <v>Steel</v>
      </c>
      <c r="C1015" s="12">
        <f t="shared" ca="1" si="151"/>
        <v>0</v>
      </c>
      <c r="D1015" s="155">
        <f t="shared" ca="1" si="152"/>
        <v>0</v>
      </c>
      <c r="E1015" s="26" t="str">
        <f>IF([1]DRUM!B992="","",[1]DRUM!B992)</f>
        <v>STB280011</v>
      </c>
      <c r="F1015" s="26">
        <f>IF([1]DRUM!C992="","",[1]DRUM!C992)</f>
        <v>2880</v>
      </c>
      <c r="G1015" s="26">
        <f>IF([1]DRUM!D992="","",[1]DRUM!D992)</f>
        <v>2800</v>
      </c>
      <c r="H1015" s="26">
        <f>IF([1]DRUM!E992="","",[1]DRUM!E992)</f>
        <v>1400</v>
      </c>
      <c r="I1015" s="26">
        <f>IF([1]DRUM!F992="","",[1]DRUM!F992)</f>
        <v>1780</v>
      </c>
      <c r="J1015" s="26">
        <f>IF([1]DRUM!G992="","",[1]DRUM!G992)</f>
        <v>1900</v>
      </c>
      <c r="K1015" s="26">
        <f>IF([1]DRUM!H992="","",[1]DRUM!H992)</f>
        <v>2100</v>
      </c>
      <c r="L1015" s="26" t="str">
        <f>IF([1]DRUM!I992="","",[1]DRUM!I992)</f>
        <v/>
      </c>
      <c r="M1015" s="26">
        <f>IF([1]DRUM!J992="","",
IF(AND([1]DRUM!K992="Wooden Drum",[1]DRUM!J992&gt;Max_WD_Capacity),Max_WD_Capacity,
[1]DRUM!J992))</f>
        <v>12000</v>
      </c>
      <c r="N1015" s="26" t="str">
        <f>IF([1]DRUM!K992="","",[1]DRUM!K992)</f>
        <v>Steel Drum</v>
      </c>
      <c r="O1015" s="26">
        <f>IF([1]DRUM!L992="","",[1]DRUM!L992)</f>
        <v>936</v>
      </c>
      <c r="P1015" s="26">
        <f>IF([1]DRUM!M992="","",[1]DRUM!M992)</f>
        <v>207</v>
      </c>
      <c r="Q1015" s="26">
        <f>IF([1]DRUM!N992="","",[1]DRUM!N992)</f>
        <v>8.2202913373830526</v>
      </c>
      <c r="R1015" s="26" t="str">
        <f t="shared" si="158"/>
        <v>Steel</v>
      </c>
      <c r="S1015" s="26">
        <f ca="1">IF(N1015="",0,
IF(Knee_Application="YES",Knee_Width,IF(Knee_Application="NO",0,
IF(OR(Cable_Type="OH",SearchData("Conductor",Cable_Desc)),0,
IF(N1015="Steel Drum",Knee_Width,
IF(N1015="Plywood Drum",0,
IF(Country="UAE",0,
IF(AND(OR(SearchData("LSHF",Cable_Desc),SearchData("LSZH",Cable_Desc),SearchData("LS0H",Cable_Desc),SearchData("LSOH",Cable_Desc)),D.nom&gt;40),Knee_Width,
IF(AND(Country="Egypt",D.nom&gt;60),Knee_Width,
IF(AND(Country&lt;&gt;"Egypt",D.nom&gt;35),Knee_Width,
0))))))))))</f>
        <v>125</v>
      </c>
      <c r="T1015" s="118">
        <f t="shared" ca="1" si="153"/>
        <v>13</v>
      </c>
      <c r="U1015" s="118">
        <f t="shared" ca="1" si="154"/>
        <v>4</v>
      </c>
      <c r="V1015" s="117">
        <f t="shared" ca="1" si="155"/>
        <v>308.16761985005292</v>
      </c>
      <c r="W1015" s="64">
        <f t="shared" ca="1" si="156"/>
        <v>0</v>
      </c>
      <c r="X1015" s="64">
        <f t="shared" ca="1" si="159"/>
        <v>1</v>
      </c>
      <c r="Y1015" s="64">
        <f t="shared" ca="1" si="157"/>
        <v>1</v>
      </c>
      <c r="AM1015" s="156"/>
    </row>
    <row r="1016" spans="1:39">
      <c r="A1016" s="12">
        <f t="shared" ca="1" si="150"/>
        <v>0</v>
      </c>
      <c r="B1016" s="12" t="str">
        <f>IF([1]DRUM!A993="","",[1]DRUM!A993)</f>
        <v>Steel</v>
      </c>
      <c r="C1016" s="12">
        <f t="shared" ca="1" si="151"/>
        <v>0</v>
      </c>
      <c r="D1016" s="155">
        <f t="shared" ca="1" si="152"/>
        <v>0</v>
      </c>
      <c r="E1016" s="26" t="str">
        <f>IF([1]DRUM!B993="","",[1]DRUM!B993)</f>
        <v>STB280013</v>
      </c>
      <c r="F1016" s="26">
        <f>IF([1]DRUM!C993="","",[1]DRUM!C993)</f>
        <v>2880</v>
      </c>
      <c r="G1016" s="26">
        <f>IF([1]DRUM!D993="","",[1]DRUM!D993)</f>
        <v>2800</v>
      </c>
      <c r="H1016" s="26">
        <f>IF([1]DRUM!E993="","",[1]DRUM!E993)</f>
        <v>1400</v>
      </c>
      <c r="I1016" s="26">
        <f>IF([1]DRUM!F993="","",[1]DRUM!F993)</f>
        <v>1430</v>
      </c>
      <c r="J1016" s="26">
        <f>IF([1]DRUM!G993="","",[1]DRUM!G993)</f>
        <v>1550</v>
      </c>
      <c r="K1016" s="26">
        <f>IF([1]DRUM!H993="","",[1]DRUM!H993)</f>
        <v>1750</v>
      </c>
      <c r="L1016" s="26" t="str">
        <f>IF([1]DRUM!I993="","",[1]DRUM!I993)</f>
        <v/>
      </c>
      <c r="M1016" s="26">
        <f>IF([1]DRUM!J993="","",
IF(AND([1]DRUM!K993="Wooden Drum",[1]DRUM!J993&gt;Max_WD_Capacity),Max_WD_Capacity,
[1]DRUM!J993))</f>
        <v>15000</v>
      </c>
      <c r="N1016" s="26" t="str">
        <f>IF([1]DRUM!K993="","",[1]DRUM!K993)</f>
        <v>Steel Drum</v>
      </c>
      <c r="O1016" s="26">
        <f>IF([1]DRUM!L993="","",[1]DRUM!L993)</f>
        <v>1121</v>
      </c>
      <c r="P1016" s="26">
        <f>IF([1]DRUM!M993="","",[1]DRUM!M993)</f>
        <v>168</v>
      </c>
      <c r="Q1016" s="26">
        <f>IF([1]DRUM!N993="","",[1]DRUM!N993)</f>
        <v>6.6039419171111042</v>
      </c>
      <c r="R1016" s="26" t="str">
        <f t="shared" si="158"/>
        <v>Steel</v>
      </c>
      <c r="S1016" s="26">
        <f ca="1">IF(N1016="",0,
IF(Knee_Application="YES",Knee_Width,IF(Knee_Application="NO",0,
IF(OR(Cable_Type="OH",SearchData("Conductor",Cable_Desc)),0,
IF(N1016="Steel Drum",Knee_Width,
IF(N1016="Plywood Drum",0,
IF(Country="UAE",0,
IF(AND(OR(SearchData("LSHF",Cable_Desc),SearchData("LSZH",Cable_Desc),SearchData("LS0H",Cable_Desc),SearchData("LSOH",Cable_Desc)),D.nom&gt;40),Knee_Width,
IF(AND(Country="Egypt",D.nom&gt;60),Knee_Width,
IF(AND(Country&lt;&gt;"Egypt",D.nom&gt;35),Knee_Width,
0))))))))))</f>
        <v>125</v>
      </c>
      <c r="T1016" s="118">
        <f t="shared" ca="1" si="153"/>
        <v>10</v>
      </c>
      <c r="U1016" s="118">
        <f t="shared" ca="1" si="154"/>
        <v>4</v>
      </c>
      <c r="V1016" s="117">
        <f t="shared" ca="1" si="155"/>
        <v>237.05201526927144</v>
      </c>
      <c r="W1016" s="64">
        <f t="shared" ca="1" si="156"/>
        <v>0</v>
      </c>
      <c r="X1016" s="64">
        <f t="shared" ca="1" si="159"/>
        <v>1</v>
      </c>
      <c r="Y1016" s="64">
        <f t="shared" ca="1" si="157"/>
        <v>1</v>
      </c>
      <c r="AM1016" s="156"/>
    </row>
    <row r="1017" spans="1:39">
      <c r="A1017" s="12">
        <f t="shared" ca="1" si="150"/>
        <v>1</v>
      </c>
      <c r="B1017" s="12" t="str">
        <f>IF([1]DRUM!A994="","",[1]DRUM!A994)</f>
        <v>Steel</v>
      </c>
      <c r="C1017" s="12">
        <f t="shared" ca="1" si="151"/>
        <v>0</v>
      </c>
      <c r="D1017" s="155">
        <f t="shared" ca="1" si="152"/>
        <v>0</v>
      </c>
      <c r="E1017" s="26" t="str">
        <f>IF([1]DRUM!B994="","",[1]DRUM!B994)</f>
        <v>STB280006</v>
      </c>
      <c r="F1017" s="26">
        <f>IF([1]DRUM!C994="","",[1]DRUM!C994)</f>
        <v>2875</v>
      </c>
      <c r="G1017" s="26">
        <f>IF([1]DRUM!D994="","",[1]DRUM!D994)</f>
        <v>2800</v>
      </c>
      <c r="H1017" s="26">
        <f>IF([1]DRUM!E994="","",[1]DRUM!E994)</f>
        <v>1800</v>
      </c>
      <c r="I1017" s="26">
        <f>IF([1]DRUM!F994="","",[1]DRUM!F994)</f>
        <v>1780</v>
      </c>
      <c r="J1017" s="26">
        <f>IF([1]DRUM!G994="","",[1]DRUM!G994)</f>
        <v>1900</v>
      </c>
      <c r="K1017" s="26">
        <f>IF([1]DRUM!H994="","",[1]DRUM!H994)</f>
        <v>2100</v>
      </c>
      <c r="L1017" s="26" t="str">
        <f>IF([1]DRUM!I994="","",[1]DRUM!I994)</f>
        <v/>
      </c>
      <c r="M1017" s="26">
        <f>IF([1]DRUM!J994="","",
IF(AND([1]DRUM!K994="Wooden Drum",[1]DRUM!J994&gt;Max_WD_Capacity),Max_WD_Capacity,
[1]DRUM!J994))</f>
        <v>15000</v>
      </c>
      <c r="N1017" s="26" t="str">
        <f>IF([1]DRUM!K994="","",[1]DRUM!K994)</f>
        <v>Steel Drum</v>
      </c>
      <c r="O1017" s="26">
        <f>IF([1]DRUM!L994="","",[1]DRUM!L994)</f>
        <v>1059</v>
      </c>
      <c r="P1017" s="26">
        <f>IF([1]DRUM!M994="","",[1]DRUM!M994)</f>
        <v>207</v>
      </c>
      <c r="Q1017" s="26">
        <f>IF([1]DRUM!N994="","",[1]DRUM!N994)</f>
        <v>6.4308401618983071</v>
      </c>
      <c r="R1017" s="26" t="str">
        <f t="shared" si="158"/>
        <v>Steel</v>
      </c>
      <c r="S1017" s="26">
        <f ca="1">IF(N1017="",0,
IF(Knee_Application="YES",Knee_Width,IF(Knee_Application="NO",0,
IF(OR(Cable_Type="OH",SearchData("Conductor",Cable_Desc)),0,
IF(N1017="Steel Drum",Knee_Width,
IF(N1017="Plywood Drum",0,
IF(Country="UAE",0,
IF(AND(OR(SearchData("LSHF",Cable_Desc),SearchData("LSZH",Cable_Desc),SearchData("LS0H",Cable_Desc),SearchData("LSOH",Cable_Desc)),D.nom&gt;40),Knee_Width,
IF(AND(Country="Egypt",D.nom&gt;60),Knee_Width,
IF(AND(Country&lt;&gt;"Egypt",D.nom&gt;35),Knee_Width,
0))))))))))</f>
        <v>125</v>
      </c>
      <c r="T1017" s="118">
        <f t="shared" ca="1" si="153"/>
        <v>13</v>
      </c>
      <c r="U1017" s="118">
        <f t="shared" ca="1" si="154"/>
        <v>3</v>
      </c>
      <c r="V1017" s="117">
        <f t="shared" ca="1" si="155"/>
        <v>265.2358712831562</v>
      </c>
      <c r="W1017" s="64">
        <f t="shared" ca="1" si="156"/>
        <v>1</v>
      </c>
      <c r="X1017" s="64">
        <f t="shared" ca="1" si="159"/>
        <v>1</v>
      </c>
      <c r="Y1017" s="64">
        <f t="shared" ca="1" si="157"/>
        <v>1</v>
      </c>
      <c r="AM1017" s="156"/>
    </row>
    <row r="1018" spans="1:39">
      <c r="A1018" s="12">
        <f t="shared" ca="1" si="150"/>
        <v>1</v>
      </c>
      <c r="B1018" s="12" t="str">
        <f>IF([1]DRUM!A995="","",[1]DRUM!A995)</f>
        <v>Steel</v>
      </c>
      <c r="C1018" s="12">
        <f t="shared" ca="1" si="151"/>
        <v>0</v>
      </c>
      <c r="D1018" s="155">
        <f t="shared" ca="1" si="152"/>
        <v>0</v>
      </c>
      <c r="E1018" s="26" t="str">
        <f>IF([1]DRUM!B995="","",[1]DRUM!B995)</f>
        <v>STB280007</v>
      </c>
      <c r="F1018" s="26">
        <f>IF([1]DRUM!C995="","",[1]DRUM!C995)</f>
        <v>2875</v>
      </c>
      <c r="G1018" s="26">
        <f>IF([1]DRUM!D995="","",[1]DRUM!D995)</f>
        <v>2800</v>
      </c>
      <c r="H1018" s="26">
        <f>IF([1]DRUM!E995="","",[1]DRUM!E995)</f>
        <v>1550</v>
      </c>
      <c r="I1018" s="26">
        <f>IF([1]DRUM!F995="","",[1]DRUM!F995)</f>
        <v>1780</v>
      </c>
      <c r="J1018" s="26">
        <f>IF([1]DRUM!G995="","",[1]DRUM!G995)</f>
        <v>1900</v>
      </c>
      <c r="K1018" s="26">
        <f>IF([1]DRUM!H995="","",[1]DRUM!H995)</f>
        <v>2100</v>
      </c>
      <c r="L1018" s="26" t="str">
        <f>IF([1]DRUM!I995="","",[1]DRUM!I995)</f>
        <v/>
      </c>
      <c r="M1018" s="26">
        <f>IF([1]DRUM!J995="","",
IF(AND([1]DRUM!K995="Wooden Drum",[1]DRUM!J995&gt;Max_WD_Capacity),Max_WD_Capacity,
[1]DRUM!J995))</f>
        <v>15000</v>
      </c>
      <c r="N1018" s="26" t="str">
        <f>IF([1]DRUM!K995="","",[1]DRUM!K995)</f>
        <v>Steel Drum</v>
      </c>
      <c r="O1018" s="26">
        <f>IF([1]DRUM!L995="","",[1]DRUM!L995)</f>
        <v>1115</v>
      </c>
      <c r="P1018" s="26">
        <f>IF([1]DRUM!M995="","",[1]DRUM!M995)</f>
        <v>207</v>
      </c>
      <c r="Q1018" s="26">
        <f>IF([1]DRUM!N995="","",[1]DRUM!N995)</f>
        <v>7.6016724739830535</v>
      </c>
      <c r="R1018" s="26" t="str">
        <f t="shared" si="158"/>
        <v>Steel</v>
      </c>
      <c r="S1018" s="26">
        <f ca="1">IF(N1018="",0,
IF(Knee_Application="YES",Knee_Width,IF(Knee_Application="NO",0,
IF(OR(Cable_Type="OH",SearchData("Conductor",Cable_Desc)),0,
IF(N1018="Steel Drum",Knee_Width,
IF(N1018="Plywood Drum",0,
IF(Country="UAE",0,
IF(AND(OR(SearchData("LSHF",Cable_Desc),SearchData("LSZH",Cable_Desc),SearchData("LS0H",Cable_Desc),SearchData("LSOH",Cable_Desc)),D.nom&gt;40),Knee_Width,
IF(AND(Country="Egypt",D.nom&gt;60),Knee_Width,
IF(AND(Country&lt;&gt;"Egypt",D.nom&gt;35),Knee_Width,
0))))))))))</f>
        <v>125</v>
      </c>
      <c r="T1018" s="118">
        <f t="shared" ca="1" si="153"/>
        <v>13</v>
      </c>
      <c r="U1018" s="118">
        <f t="shared" ca="1" si="154"/>
        <v>4</v>
      </c>
      <c r="V1018" s="117">
        <f t="shared" ca="1" si="155"/>
        <v>332.6720425480533</v>
      </c>
      <c r="W1018" s="64">
        <f t="shared" ca="1" si="156"/>
        <v>1</v>
      </c>
      <c r="X1018" s="64">
        <f t="shared" ca="1" si="159"/>
        <v>1</v>
      </c>
      <c r="Y1018" s="64">
        <f t="shared" ca="1" si="157"/>
        <v>1</v>
      </c>
      <c r="AM1018" s="156"/>
    </row>
    <row r="1019" spans="1:39">
      <c r="A1019" s="12">
        <f t="shared" ca="1" si="150"/>
        <v>1</v>
      </c>
      <c r="B1019" s="12" t="str">
        <f>IF([1]DRUM!A996="","",[1]DRUM!A996)</f>
        <v>Steel</v>
      </c>
      <c r="C1019" s="12">
        <f t="shared" ca="1" si="151"/>
        <v>0</v>
      </c>
      <c r="D1019" s="155">
        <f t="shared" ca="1" si="152"/>
        <v>0</v>
      </c>
      <c r="E1019" s="26" t="str">
        <f>IF([1]DRUM!B996="","",[1]DRUM!B996)</f>
        <v>STB280008</v>
      </c>
      <c r="F1019" s="26">
        <f>IF([1]DRUM!C996="","",[1]DRUM!C996)</f>
        <v>2880</v>
      </c>
      <c r="G1019" s="26">
        <f>IF([1]DRUM!D996="","",[1]DRUM!D996)</f>
        <v>2800</v>
      </c>
      <c r="H1019" s="26">
        <f>IF([1]DRUM!E996="","",[1]DRUM!E996)</f>
        <v>1550</v>
      </c>
      <c r="I1019" s="26">
        <f>IF([1]DRUM!F996="","",[1]DRUM!F996)</f>
        <v>1740</v>
      </c>
      <c r="J1019" s="26">
        <f>IF([1]DRUM!G996="","",[1]DRUM!G996)</f>
        <v>1900</v>
      </c>
      <c r="K1019" s="26">
        <f>IF([1]DRUM!H996="","",[1]DRUM!H996)</f>
        <v>2100</v>
      </c>
      <c r="L1019" s="26" t="str">
        <f>IF([1]DRUM!I996="","",[1]DRUM!I996)</f>
        <v/>
      </c>
      <c r="M1019" s="26">
        <f>IF([1]DRUM!J996="","",
IF(AND([1]DRUM!K996="Wooden Drum",[1]DRUM!J996&gt;Max_WD_Capacity),Max_WD_Capacity,
[1]DRUM!J996))</f>
        <v>20000</v>
      </c>
      <c r="N1019" s="26" t="str">
        <f>IF([1]DRUM!K996="","",[1]DRUM!K996)</f>
        <v>Steel Drum</v>
      </c>
      <c r="O1019" s="26">
        <f>IF([1]DRUM!L996="","",[1]DRUM!L996)</f>
        <v>1385</v>
      </c>
      <c r="P1019" s="26">
        <f>IF([1]DRUM!M996="","",[1]DRUM!M996)</f>
        <v>202</v>
      </c>
      <c r="Q1019" s="26">
        <f>IF([1]DRUM!N996="","",[1]DRUM!N996)</f>
        <v>7.4308483734441078</v>
      </c>
      <c r="R1019" s="26" t="str">
        <f t="shared" si="158"/>
        <v>Steel</v>
      </c>
      <c r="S1019" s="26">
        <f ca="1">IF(N1019="",0,
IF(Knee_Application="YES",Knee_Width,IF(Knee_Application="NO",0,
IF(OR(Cable_Type="OH",SearchData("Conductor",Cable_Desc)),0,
IF(N1019="Steel Drum",Knee_Width,
IF(N1019="Plywood Drum",0,
IF(Country="UAE",0,
IF(AND(OR(SearchData("LSHF",Cable_Desc),SearchData("LSZH",Cable_Desc),SearchData("LS0H",Cable_Desc),SearchData("LSOH",Cable_Desc)),D.nom&gt;40),Knee_Width,
IF(AND(Country="Egypt",D.nom&gt;60),Knee_Width,
IF(AND(Country&lt;&gt;"Egypt",D.nom&gt;35),Knee_Width,
0))))))))))</f>
        <v>125</v>
      </c>
      <c r="T1019" s="118">
        <f t="shared" ca="1" si="153"/>
        <v>13</v>
      </c>
      <c r="U1019" s="118">
        <f t="shared" ca="1" si="154"/>
        <v>4</v>
      </c>
      <c r="V1019" s="117">
        <f t="shared" ca="1" si="155"/>
        <v>332.6720425480533</v>
      </c>
      <c r="W1019" s="64">
        <f t="shared" ca="1" si="156"/>
        <v>1</v>
      </c>
      <c r="X1019" s="64">
        <f t="shared" ca="1" si="159"/>
        <v>1</v>
      </c>
      <c r="Y1019" s="64">
        <f t="shared" ca="1" si="157"/>
        <v>1</v>
      </c>
      <c r="AM1019" s="156"/>
    </row>
    <row r="1020" spans="1:39">
      <c r="A1020" s="12">
        <f t="shared" ca="1" si="150"/>
        <v>0</v>
      </c>
      <c r="B1020" s="12" t="str">
        <f>IF([1]DRUM!A997="","",[1]DRUM!A997)</f>
        <v>Steel</v>
      </c>
      <c r="C1020" s="12">
        <f t="shared" ca="1" si="151"/>
        <v>0</v>
      </c>
      <c r="D1020" s="155">
        <f t="shared" ca="1" si="152"/>
        <v>0</v>
      </c>
      <c r="E1020" s="26" t="str">
        <f>IF([1]DRUM!B997="","",[1]DRUM!B997)</f>
        <v>STB280033</v>
      </c>
      <c r="F1020" s="26">
        <f>IF([1]DRUM!C997="","",[1]DRUM!C997)</f>
        <v>2880</v>
      </c>
      <c r="G1020" s="26">
        <f>IF([1]DRUM!D997="","",[1]DRUM!D997)</f>
        <v>2800</v>
      </c>
      <c r="H1020" s="26">
        <f>IF([1]DRUM!E997="","",[1]DRUM!E997)</f>
        <v>1350</v>
      </c>
      <c r="I1020" s="26">
        <f>IF([1]DRUM!F997="","",[1]DRUM!F997)</f>
        <v>1740</v>
      </c>
      <c r="J1020" s="26">
        <f>IF([1]DRUM!G997="","",[1]DRUM!G997)</f>
        <v>1900</v>
      </c>
      <c r="K1020" s="26">
        <f>IF([1]DRUM!H997="","",[1]DRUM!H997)</f>
        <v>2100</v>
      </c>
      <c r="L1020" s="26" t="str">
        <f>IF([1]DRUM!I997="","",[1]DRUM!I997)</f>
        <v/>
      </c>
      <c r="M1020" s="26">
        <f>IF([1]DRUM!J997="","",
IF(AND([1]DRUM!K997="Wooden Drum",[1]DRUM!J997&gt;Max_WD_Capacity),Max_WD_Capacity,
[1]DRUM!J997))</f>
        <v>20000</v>
      </c>
      <c r="N1020" s="26" t="str">
        <f>IF([1]DRUM!K997="","",[1]DRUM!K997)</f>
        <v>Steel Drum</v>
      </c>
      <c r="O1020" s="26">
        <f>IF([1]DRUM!L997="","",[1]DRUM!L997)</f>
        <v>1241</v>
      </c>
      <c r="P1020" s="26">
        <f>IF([1]DRUM!M997="","",[1]DRUM!M997)</f>
        <v>202</v>
      </c>
      <c r="Q1020" s="26">
        <f>IF([1]DRUM!N997="","",[1]DRUM!N997)</f>
        <v>8.2234721999448119</v>
      </c>
      <c r="R1020" s="26" t="str">
        <f t="shared" si="158"/>
        <v>Steel</v>
      </c>
      <c r="S1020" s="26">
        <f ca="1">IF(N1020="",0,
IF(Knee_Application="YES",Knee_Width,IF(Knee_Application="NO",0,
IF(OR(Cable_Type="OH",SearchData("Conductor",Cable_Desc)),0,
IF(N1020="Steel Drum",Knee_Width,
IF(N1020="Plywood Drum",0,
IF(Country="UAE",0,
IF(AND(OR(SearchData("LSHF",Cable_Desc),SearchData("LSZH",Cable_Desc),SearchData("LS0H",Cable_Desc),SearchData("LSOH",Cable_Desc)),D.nom&gt;40),Knee_Width,
IF(AND(Country="Egypt",D.nom&gt;60),Knee_Width,
IF(AND(Country&lt;&gt;"Egypt",D.nom&gt;35),Knee_Width,
0))))))))))</f>
        <v>125</v>
      </c>
      <c r="T1020" s="118">
        <f t="shared" ca="1" si="153"/>
        <v>13</v>
      </c>
      <c r="U1020" s="118">
        <f t="shared" ca="1" si="154"/>
        <v>4</v>
      </c>
      <c r="V1020" s="117">
        <f t="shared" ca="1" si="155"/>
        <v>299.99947895071949</v>
      </c>
      <c r="W1020" s="64">
        <f t="shared" ca="1" si="156"/>
        <v>0</v>
      </c>
      <c r="X1020" s="64">
        <f t="shared" ca="1" si="159"/>
        <v>1</v>
      </c>
      <c r="Y1020" s="64">
        <f t="shared" ca="1" si="157"/>
        <v>1</v>
      </c>
      <c r="AM1020" s="156"/>
    </row>
    <row r="1021" spans="1:39">
      <c r="A1021" s="12">
        <f t="shared" ca="1" si="150"/>
        <v>0</v>
      </c>
      <c r="B1021" s="12" t="str">
        <f>IF([1]DRUM!A998="","",[1]DRUM!A998)</f>
        <v>Steel</v>
      </c>
      <c r="C1021" s="12">
        <f t="shared" ca="1" si="151"/>
        <v>0</v>
      </c>
      <c r="D1021" s="155">
        <f t="shared" ca="1" si="152"/>
        <v>0</v>
      </c>
      <c r="E1021" s="26" t="str">
        <f>IF([1]DRUM!B998="","",[1]DRUM!B998)</f>
        <v>STB290028</v>
      </c>
      <c r="F1021" s="26">
        <f>IF([1]DRUM!C998="","",[1]DRUM!C998)</f>
        <v>2975</v>
      </c>
      <c r="G1021" s="26">
        <f>IF([1]DRUM!D998="","",[1]DRUM!D998)</f>
        <v>2900</v>
      </c>
      <c r="H1021" s="26">
        <f>IF([1]DRUM!E998="","",[1]DRUM!E998)</f>
        <v>2400</v>
      </c>
      <c r="I1021" s="26">
        <f>IF([1]DRUM!F998="","",[1]DRUM!F998)</f>
        <v>1800</v>
      </c>
      <c r="J1021" s="26">
        <f>IF([1]DRUM!G998="","",[1]DRUM!G998)</f>
        <v>1900</v>
      </c>
      <c r="K1021" s="26">
        <f>IF([1]DRUM!H998="","",[1]DRUM!H998)</f>
        <v>2100</v>
      </c>
      <c r="L1021" s="26" t="str">
        <f>IF([1]DRUM!I998="","",[1]DRUM!I998)</f>
        <v/>
      </c>
      <c r="M1021" s="26">
        <f>IF([1]DRUM!J998="","",
IF(AND([1]DRUM!K998="Wooden Drum",[1]DRUM!J998&gt;Max_WD_Capacity),Max_WD_Capacity,
[1]DRUM!J998))</f>
        <v>5000</v>
      </c>
      <c r="N1021" s="26" t="str">
        <f>IF([1]DRUM!K998="","",[1]DRUM!K998)</f>
        <v>Steel Drum</v>
      </c>
      <c r="O1021" s="26">
        <f>IF([1]DRUM!L998="","",[1]DRUM!L998)</f>
        <v>658</v>
      </c>
      <c r="P1021" s="26">
        <f>IF([1]DRUM!M998="","",[1]DRUM!M998)</f>
        <v>216</v>
      </c>
      <c r="Q1021" s="26">
        <f>IF([1]DRUM!N998="","",[1]DRUM!N998)</f>
        <v>3.746349239405828</v>
      </c>
      <c r="R1021" s="26" t="str">
        <f t="shared" si="158"/>
        <v>Steel</v>
      </c>
      <c r="S1021" s="26">
        <f ca="1">IF(N1021="",0,
IF(Knee_Application="YES",Knee_Width,IF(Knee_Application="NO",0,
IF(OR(Cable_Type="OH",SearchData("Conductor",Cable_Desc)),0,
IF(N1021="Steel Drum",Knee_Width,
IF(N1021="Plywood Drum",0,
IF(Country="UAE",0,
IF(AND(OR(SearchData("LSHF",Cable_Desc),SearchData("LSZH",Cable_Desc),SearchData("LS0H",Cable_Desc),SearchData("LSOH",Cable_Desc)),D.nom&gt;40),Knee_Width,
IF(AND(Country="Egypt",D.nom&gt;60),Knee_Width,
IF(AND(Country&lt;&gt;"Egypt",D.nom&gt;35),Knee_Width,
0))))))))))</f>
        <v>125</v>
      </c>
      <c r="T1021" s="118">
        <f t="shared" ca="1" si="153"/>
        <v>13</v>
      </c>
      <c r="U1021" s="118">
        <f t="shared" ca="1" si="154"/>
        <v>1</v>
      </c>
      <c r="V1021" s="117">
        <f t="shared" ca="1" si="155"/>
        <v>102.98392045879629</v>
      </c>
      <c r="W1021" s="64">
        <f t="shared" ca="1" si="156"/>
        <v>1</v>
      </c>
      <c r="X1021" s="64">
        <f t="shared" ca="1" si="159"/>
        <v>1</v>
      </c>
      <c r="Y1021" s="64">
        <f t="shared" ca="1" si="157"/>
        <v>0</v>
      </c>
      <c r="AM1021" s="156"/>
    </row>
    <row r="1022" spans="1:39">
      <c r="A1022" s="12">
        <f t="shared" ca="1" si="150"/>
        <v>0</v>
      </c>
      <c r="B1022" s="12" t="str">
        <f>IF([1]DRUM!A999="","",[1]DRUM!A999)</f>
        <v>Steel</v>
      </c>
      <c r="C1022" s="12">
        <f t="shared" ca="1" si="151"/>
        <v>0</v>
      </c>
      <c r="D1022" s="155">
        <f t="shared" ca="1" si="152"/>
        <v>0</v>
      </c>
      <c r="E1022" s="26" t="str">
        <f>IF([1]DRUM!B999="","",[1]DRUM!B999)</f>
        <v>STB290029</v>
      </c>
      <c r="F1022" s="26">
        <f>IF([1]DRUM!C999="","",[1]DRUM!C999)</f>
        <v>2975</v>
      </c>
      <c r="G1022" s="26">
        <f>IF([1]DRUM!D999="","",[1]DRUM!D999)</f>
        <v>2900</v>
      </c>
      <c r="H1022" s="26">
        <f>IF([1]DRUM!E999="","",[1]DRUM!E999)</f>
        <v>2200</v>
      </c>
      <c r="I1022" s="26">
        <f>IF([1]DRUM!F999="","",[1]DRUM!F999)</f>
        <v>1800</v>
      </c>
      <c r="J1022" s="26">
        <f>IF([1]DRUM!G999="","",[1]DRUM!G999)</f>
        <v>1900</v>
      </c>
      <c r="K1022" s="26">
        <f>IF([1]DRUM!H999="","",[1]DRUM!H999)</f>
        <v>2100</v>
      </c>
      <c r="L1022" s="26" t="str">
        <f>IF([1]DRUM!I999="","",[1]DRUM!I999)</f>
        <v/>
      </c>
      <c r="M1022" s="26">
        <f>IF([1]DRUM!J999="","",
IF(AND([1]DRUM!K999="Wooden Drum",[1]DRUM!J999&gt;Max_WD_Capacity),Max_WD_Capacity,
[1]DRUM!J999))</f>
        <v>5000</v>
      </c>
      <c r="N1022" s="26" t="str">
        <f>IF([1]DRUM!K999="","",[1]DRUM!K999)</f>
        <v>Steel Drum</v>
      </c>
      <c r="O1022" s="26">
        <f>IF([1]DRUM!L999="","",[1]DRUM!L999)</f>
        <v>648</v>
      </c>
      <c r="P1022" s="26">
        <f>IF([1]DRUM!M999="","",[1]DRUM!M999)</f>
        <v>216</v>
      </c>
      <c r="Q1022" s="26">
        <f>IF([1]DRUM!N999="","",[1]DRUM!N999)</f>
        <v>5.0469685979920023</v>
      </c>
      <c r="R1022" s="26" t="str">
        <f t="shared" si="158"/>
        <v>Steel</v>
      </c>
      <c r="S1022" s="26">
        <f ca="1">IF(N1022="",0,
IF(Knee_Application="YES",Knee_Width,IF(Knee_Application="NO",0,
IF(OR(Cable_Type="OH",SearchData("Conductor",Cable_Desc)),0,
IF(N1022="Steel Drum",Knee_Width,
IF(N1022="Plywood Drum",0,
IF(Country="UAE",0,
IF(AND(OR(SearchData("LSHF",Cable_Desc),SearchData("LSZH",Cable_Desc),SearchData("LS0H",Cable_Desc),SearchData("LSOH",Cable_Desc)),D.nom&gt;40),Knee_Width,
IF(AND(Country="Egypt",D.nom&gt;60),Knee_Width,
IF(AND(Country&lt;&gt;"Egypt",D.nom&gt;35),Knee_Width,
0))))))))))</f>
        <v>125</v>
      </c>
      <c r="T1022" s="118">
        <f t="shared" ca="1" si="153"/>
        <v>13</v>
      </c>
      <c r="U1022" s="118">
        <f t="shared" ca="1" si="154"/>
        <v>1</v>
      </c>
      <c r="V1022" s="117">
        <f t="shared" ca="1" si="155"/>
        <v>94.815779559462825</v>
      </c>
      <c r="W1022" s="64">
        <f t="shared" ca="1" si="156"/>
        <v>1</v>
      </c>
      <c r="X1022" s="64">
        <f t="shared" ca="1" si="159"/>
        <v>1</v>
      </c>
      <c r="Y1022" s="64">
        <f t="shared" ca="1" si="157"/>
        <v>0</v>
      </c>
      <c r="AM1022" s="156"/>
    </row>
    <row r="1023" spans="1:39">
      <c r="A1023" s="12">
        <f t="shared" ca="1" si="150"/>
        <v>1</v>
      </c>
      <c r="B1023" s="12" t="str">
        <f>IF([1]DRUM!A1000="","",[1]DRUM!A1000)</f>
        <v>Steel</v>
      </c>
      <c r="C1023" s="12">
        <f t="shared" ca="1" si="151"/>
        <v>0</v>
      </c>
      <c r="D1023" s="155">
        <f t="shared" ca="1" si="152"/>
        <v>0</v>
      </c>
      <c r="E1023" s="26" t="str">
        <f>IF([1]DRUM!B1000="","",[1]DRUM!B1000)</f>
        <v>STB290034</v>
      </c>
      <c r="F1023" s="26">
        <f>IF([1]DRUM!C1000="","",[1]DRUM!C1000)</f>
        <v>2975</v>
      </c>
      <c r="G1023" s="26">
        <f>IF([1]DRUM!D1000="","",[1]DRUM!D1000)</f>
        <v>2900</v>
      </c>
      <c r="H1023" s="26">
        <f>IF([1]DRUM!E1000="","",[1]DRUM!E1000)</f>
        <v>1800</v>
      </c>
      <c r="I1023" s="26">
        <f>IF([1]DRUM!F1000="","",[1]DRUM!F1000)</f>
        <v>1780</v>
      </c>
      <c r="J1023" s="26">
        <f>IF([1]DRUM!G1000="","",[1]DRUM!G1000)</f>
        <v>1900</v>
      </c>
      <c r="K1023" s="26">
        <f>IF([1]DRUM!H1000="","",[1]DRUM!H1000)</f>
        <v>2100</v>
      </c>
      <c r="L1023" s="26" t="str">
        <f>IF([1]DRUM!I1000="","",[1]DRUM!I1000)</f>
        <v/>
      </c>
      <c r="M1023" s="26">
        <f>IF([1]DRUM!J1000="","",
IF(AND([1]DRUM!K1000="Wooden Drum",[1]DRUM!J1000&gt;Max_WD_Capacity),Max_WD_Capacity,
[1]DRUM!J1000))</f>
        <v>5000</v>
      </c>
      <c r="N1023" s="26" t="str">
        <f>IF([1]DRUM!K1000="","",[1]DRUM!K1000)</f>
        <v>Steel Drum</v>
      </c>
      <c r="O1023" s="26">
        <f>IF([1]DRUM!L1000="","",[1]DRUM!L1000)</f>
        <v>730</v>
      </c>
      <c r="P1023" s="26">
        <f>IF([1]DRUM!M1000="","",[1]DRUM!M1000)</f>
        <v>214</v>
      </c>
      <c r="Q1023" s="26">
        <f>IF([1]DRUM!N1000="","",[1]DRUM!N1000)</f>
        <v>7.2277051384813573</v>
      </c>
      <c r="R1023" s="26" t="str">
        <f t="shared" si="158"/>
        <v>Steel</v>
      </c>
      <c r="S1023" s="26">
        <f ca="1">IF(N1023="",0,
IF(Knee_Application="YES",Knee_Width,IF(Knee_Application="NO",0,
IF(OR(Cable_Type="OH",SearchData("Conductor",Cable_Desc)),0,
IF(N1023="Steel Drum",Knee_Width,
IF(N1023="Plywood Drum",0,
IF(Country="UAE",0,
IF(AND(OR(SearchData("LSHF",Cable_Desc),SearchData("LSZH",Cable_Desc),SearchData("LS0H",Cable_Desc),SearchData("LSOH",Cable_Desc)),D.nom&gt;40),Knee_Width,
IF(AND(Country="Egypt",D.nom&gt;60),Knee_Width,
IF(AND(Country&lt;&gt;"Egypt",D.nom&gt;35),Knee_Width,
0))))))))))</f>
        <v>125</v>
      </c>
      <c r="T1023" s="118">
        <f t="shared" ca="1" si="153"/>
        <v>13</v>
      </c>
      <c r="U1023" s="118">
        <f t="shared" ca="1" si="154"/>
        <v>3</v>
      </c>
      <c r="V1023" s="117">
        <f t="shared" ca="1" si="155"/>
        <v>265.2358712831562</v>
      </c>
      <c r="W1023" s="64">
        <f t="shared" ca="1" si="156"/>
        <v>1</v>
      </c>
      <c r="X1023" s="64">
        <f t="shared" ca="1" si="159"/>
        <v>1</v>
      </c>
      <c r="Y1023" s="64">
        <f t="shared" ca="1" si="157"/>
        <v>1</v>
      </c>
      <c r="AM1023" s="156"/>
    </row>
    <row r="1024" spans="1:39">
      <c r="A1024" s="12">
        <f t="shared" ca="1" si="150"/>
        <v>1</v>
      </c>
      <c r="B1024" s="12" t="str">
        <f>IF([1]DRUM!A1001="","",[1]DRUM!A1001)</f>
        <v>Steel</v>
      </c>
      <c r="C1024" s="12">
        <f t="shared" ca="1" si="151"/>
        <v>0</v>
      </c>
      <c r="D1024" s="155">
        <f t="shared" ca="1" si="152"/>
        <v>0</v>
      </c>
      <c r="E1024" s="26" t="str">
        <f>IF([1]DRUM!B1001="","",[1]DRUM!B1001)</f>
        <v>STB290032</v>
      </c>
      <c r="F1024" s="26">
        <f>IF([1]DRUM!C1001="","",[1]DRUM!C1001)</f>
        <v>2975</v>
      </c>
      <c r="G1024" s="26">
        <f>IF([1]DRUM!D1001="","",[1]DRUM!D1001)</f>
        <v>2900</v>
      </c>
      <c r="H1024" s="26">
        <f>IF([1]DRUM!E1001="","",[1]DRUM!E1001)</f>
        <v>1450</v>
      </c>
      <c r="I1024" s="26">
        <f>IF([1]DRUM!F1001="","",[1]DRUM!F1001)</f>
        <v>1780</v>
      </c>
      <c r="J1024" s="26">
        <f>IF([1]DRUM!G1001="","",[1]DRUM!G1001)</f>
        <v>1900</v>
      </c>
      <c r="K1024" s="26">
        <f>IF([1]DRUM!H1001="","",[1]DRUM!H1001)</f>
        <v>2100</v>
      </c>
      <c r="L1024" s="26" t="str">
        <f>IF([1]DRUM!I1001="","",[1]DRUM!I1001)</f>
        <v/>
      </c>
      <c r="M1024" s="26">
        <f>IF([1]DRUM!J1001="","",
IF(AND([1]DRUM!K1001="Wooden Drum",[1]DRUM!J1001&gt;Max_WD_Capacity),Max_WD_Capacity,
[1]DRUM!J1001))</f>
        <v>5000</v>
      </c>
      <c r="N1024" s="26" t="str">
        <f>IF([1]DRUM!K1001="","",[1]DRUM!K1001)</f>
        <v>Steel Drum</v>
      </c>
      <c r="O1024" s="26">
        <f>IF([1]DRUM!L1001="","",[1]DRUM!L1001)</f>
        <v>757</v>
      </c>
      <c r="P1024" s="26">
        <f>IF([1]DRUM!M1001="","",[1]DRUM!M1001)</f>
        <v>214</v>
      </c>
      <c r="Q1024" s="26">
        <f>IF([1]DRUM!N1001="","",[1]DRUM!N1001)</f>
        <v>8.8179400698203416</v>
      </c>
      <c r="R1024" s="26" t="str">
        <f t="shared" si="158"/>
        <v>Steel</v>
      </c>
      <c r="S1024" s="26">
        <f ca="1">IF(N1024="",0,
IF(Knee_Application="YES",Knee_Width,IF(Knee_Application="NO",0,
IF(OR(Cable_Type="OH",SearchData("Conductor",Cable_Desc)),0,
IF(N1024="Steel Drum",Knee_Width,
IF(N1024="Plywood Drum",0,
IF(Country="UAE",0,
IF(AND(OR(SearchData("LSHF",Cable_Desc),SearchData("LSZH",Cable_Desc),SearchData("LS0H",Cable_Desc),SearchData("LSOH",Cable_Desc)),D.nom&gt;40),Knee_Width,
IF(AND(Country="Egypt",D.nom&gt;60),Knee_Width,
IF(AND(Country&lt;&gt;"Egypt",D.nom&gt;35),Knee_Width,
0))))))))))</f>
        <v>125</v>
      </c>
      <c r="T1024" s="118">
        <f t="shared" ca="1" si="153"/>
        <v>13</v>
      </c>
      <c r="U1024" s="118">
        <f t="shared" ca="1" si="154"/>
        <v>4</v>
      </c>
      <c r="V1024" s="117">
        <f t="shared" ca="1" si="155"/>
        <v>316.3357607493864</v>
      </c>
      <c r="W1024" s="64">
        <f t="shared" ca="1" si="156"/>
        <v>1</v>
      </c>
      <c r="X1024" s="64">
        <f t="shared" ca="1" si="159"/>
        <v>1</v>
      </c>
      <c r="Y1024" s="64">
        <f t="shared" ca="1" si="157"/>
        <v>1</v>
      </c>
      <c r="AM1024" s="156"/>
    </row>
    <row r="1025" spans="1:39">
      <c r="A1025" s="12">
        <f t="shared" ca="1" si="150"/>
        <v>1</v>
      </c>
      <c r="B1025" s="12" t="str">
        <f>IF([1]DRUM!A1002="","",[1]DRUM!A1002)</f>
        <v>Steel</v>
      </c>
      <c r="C1025" s="12">
        <f t="shared" ca="1" si="151"/>
        <v>0</v>
      </c>
      <c r="D1025" s="155">
        <f t="shared" ca="1" si="152"/>
        <v>0</v>
      </c>
      <c r="E1025" s="26" t="str">
        <f>IF([1]DRUM!B1002="","",[1]DRUM!B1002)</f>
        <v>STB290046</v>
      </c>
      <c r="F1025" s="26">
        <f>IF([1]DRUM!C1002="","",[1]DRUM!C1002)</f>
        <v>2980</v>
      </c>
      <c r="G1025" s="26">
        <f>IF([1]DRUM!D1002="","",[1]DRUM!D1002)</f>
        <v>2900</v>
      </c>
      <c r="H1025" s="26">
        <f>IF([1]DRUM!E1002="","",[1]DRUM!E1002)</f>
        <v>1700</v>
      </c>
      <c r="I1025" s="26">
        <f>IF([1]DRUM!F1002="","",[1]DRUM!F1002)</f>
        <v>1600</v>
      </c>
      <c r="J1025" s="26">
        <f>IF([1]DRUM!G1002="","",[1]DRUM!G1002)</f>
        <v>1800</v>
      </c>
      <c r="K1025" s="26">
        <f>IF([1]DRUM!H1002="","",[1]DRUM!H1002)</f>
        <v>2000</v>
      </c>
      <c r="L1025" s="26" t="str">
        <f>IF([1]DRUM!I1002="","",[1]DRUM!I1002)</f>
        <v/>
      </c>
      <c r="M1025" s="26">
        <f>IF([1]DRUM!J1002="","",
IF(AND([1]DRUM!K1002="Wooden Drum",[1]DRUM!J1002&gt;Max_WD_Capacity),Max_WD_Capacity,
[1]DRUM!J1002))</f>
        <v>6000</v>
      </c>
      <c r="N1025" s="26" t="str">
        <f>IF([1]DRUM!K1002="","",[1]DRUM!K1002)</f>
        <v>Steel Drum</v>
      </c>
      <c r="O1025" s="26">
        <f>IF([1]DRUM!L1002="","",[1]DRUM!L1002)</f>
        <v>687</v>
      </c>
      <c r="P1025" s="26">
        <f>IF([1]DRUM!M1002="","",[1]DRUM!M1002)</f>
        <v>194</v>
      </c>
      <c r="Q1025" s="26">
        <f>IF([1]DRUM!N1002="","",[1]DRUM!N1002)</f>
        <v>6.9366365791262625</v>
      </c>
      <c r="R1025" s="26" t="str">
        <f t="shared" si="158"/>
        <v>Steel</v>
      </c>
      <c r="S1025" s="26">
        <f ca="1">IF(N1025="",0,
IF(Knee_Application="YES",Knee_Width,IF(Knee_Application="NO",0,
IF(OR(Cable_Type="OH",SearchData("Conductor",Cable_Desc)),0,
IF(N1025="Steel Drum",Knee_Width,
IF(N1025="Plywood Drum",0,
IF(Country="UAE",0,
IF(AND(OR(SearchData("LSHF",Cable_Desc),SearchData("LSZH",Cable_Desc),SearchData("LS0H",Cable_Desc),SearchData("LSOH",Cable_Desc)),D.nom&gt;40),Knee_Width,
IF(AND(Country="Egypt",D.nom&gt;60),Knee_Width,
IF(AND(Country&lt;&gt;"Egypt",D.nom&gt;35),Knee_Width,
0))))))))))</f>
        <v>125</v>
      </c>
      <c r="T1025" s="118">
        <f t="shared" ca="1" si="153"/>
        <v>12</v>
      </c>
      <c r="U1025" s="118">
        <f t="shared" ca="1" si="154"/>
        <v>3</v>
      </c>
      <c r="V1025" s="117">
        <f t="shared" ca="1" si="155"/>
        <v>233.52337840075936</v>
      </c>
      <c r="W1025" s="64">
        <f t="shared" ca="1" si="156"/>
        <v>1</v>
      </c>
      <c r="X1025" s="64">
        <f t="shared" ca="1" si="159"/>
        <v>1</v>
      </c>
      <c r="Y1025" s="64">
        <f t="shared" ca="1" si="157"/>
        <v>1</v>
      </c>
      <c r="AM1025" s="156"/>
    </row>
    <row r="1026" spans="1:39">
      <c r="A1026" s="12">
        <f t="shared" ca="1" si="150"/>
        <v>1</v>
      </c>
      <c r="B1026" s="12" t="str">
        <f>IF([1]DRUM!A1003="","",[1]DRUM!A1003)</f>
        <v>Steel</v>
      </c>
      <c r="C1026" s="12">
        <f t="shared" ca="1" si="151"/>
        <v>0</v>
      </c>
      <c r="D1026" s="155">
        <f t="shared" ca="1" si="152"/>
        <v>0</v>
      </c>
      <c r="E1026" s="26" t="str">
        <f>IF([1]DRUM!B1003="","",[1]DRUM!B1003)</f>
        <v>STB290025</v>
      </c>
      <c r="F1026" s="26">
        <f>IF([1]DRUM!C1003="","",[1]DRUM!C1003)</f>
        <v>2975</v>
      </c>
      <c r="G1026" s="26">
        <f>IF([1]DRUM!D1003="","",[1]DRUM!D1003)</f>
        <v>2900</v>
      </c>
      <c r="H1026" s="26">
        <f>IF([1]DRUM!E1003="","",[1]DRUM!E1003)</f>
        <v>1750</v>
      </c>
      <c r="I1026" s="26">
        <f>IF([1]DRUM!F1003="","",[1]DRUM!F1003)</f>
        <v>1780</v>
      </c>
      <c r="J1026" s="26">
        <f>IF([1]DRUM!G1003="","",[1]DRUM!G1003)</f>
        <v>1900</v>
      </c>
      <c r="K1026" s="26">
        <f>IF([1]DRUM!H1003="","",[1]DRUM!H1003)</f>
        <v>2100</v>
      </c>
      <c r="L1026" s="26" t="str">
        <f>IF([1]DRUM!I1003="","",[1]DRUM!I1003)</f>
        <v/>
      </c>
      <c r="M1026" s="26">
        <f>IF([1]DRUM!J1003="","",
IF(AND([1]DRUM!K1003="Wooden Drum",[1]DRUM!J1003&gt;Max_WD_Capacity),Max_WD_Capacity,
[1]DRUM!J1003))</f>
        <v>6000</v>
      </c>
      <c r="N1026" s="26" t="str">
        <f>IF([1]DRUM!K1003="","",[1]DRUM!K1003)</f>
        <v>Steel Drum</v>
      </c>
      <c r="O1026" s="26">
        <f>IF([1]DRUM!L1003="","",[1]DRUM!L1003)</f>
        <v>651</v>
      </c>
      <c r="P1026" s="26">
        <f>IF([1]DRUM!M1003="","",[1]DRUM!M1003)</f>
        <v>214</v>
      </c>
      <c r="Q1026" s="26">
        <f>IF([1]DRUM!N1003="","",[1]DRUM!N1003)</f>
        <v>7.47585168820678</v>
      </c>
      <c r="R1026" s="26" t="str">
        <f t="shared" si="158"/>
        <v>Steel</v>
      </c>
      <c r="S1026" s="26">
        <f ca="1">IF(N1026="",0,
IF(Knee_Application="YES",Knee_Width,IF(Knee_Application="NO",0,
IF(OR(Cable_Type="OH",SearchData("Conductor",Cable_Desc)),0,
IF(N1026="Steel Drum",Knee_Width,
IF(N1026="Plywood Drum",0,
IF(Country="UAE",0,
IF(AND(OR(SearchData("LSHF",Cable_Desc),SearchData("LSZH",Cable_Desc),SearchData("LS0H",Cable_Desc),SearchData("LSOH",Cable_Desc)),D.nom&gt;40),Knee_Width,
IF(AND(Country="Egypt",D.nom&gt;60),Knee_Width,
IF(AND(Country&lt;&gt;"Egypt",D.nom&gt;35),Knee_Width,
0))))))))))</f>
        <v>125</v>
      </c>
      <c r="T1026" s="118">
        <f t="shared" ca="1" si="153"/>
        <v>13</v>
      </c>
      <c r="U1026" s="118">
        <f t="shared" ca="1" si="154"/>
        <v>3</v>
      </c>
      <c r="V1026" s="117">
        <f t="shared" ca="1" si="155"/>
        <v>259.10976560865612</v>
      </c>
      <c r="W1026" s="64">
        <f t="shared" ca="1" si="156"/>
        <v>1</v>
      </c>
      <c r="X1026" s="64">
        <f t="shared" ca="1" si="159"/>
        <v>1</v>
      </c>
      <c r="Y1026" s="64">
        <f t="shared" ca="1" si="157"/>
        <v>1</v>
      </c>
      <c r="AM1026" s="156"/>
    </row>
    <row r="1027" spans="1:39">
      <c r="A1027" s="12">
        <f t="shared" ca="1" si="150"/>
        <v>1</v>
      </c>
      <c r="B1027" s="12" t="str">
        <f>IF([1]DRUM!A1004="","",[1]DRUM!A1004)</f>
        <v>Steel</v>
      </c>
      <c r="C1027" s="12">
        <f t="shared" ca="1" si="151"/>
        <v>0</v>
      </c>
      <c r="D1027" s="155">
        <f t="shared" ca="1" si="152"/>
        <v>0</v>
      </c>
      <c r="E1027" s="26" t="str">
        <f>IF([1]DRUM!B1004="","",[1]DRUM!B1004)</f>
        <v>STB290022</v>
      </c>
      <c r="F1027" s="26">
        <f>IF([1]DRUM!C1004="","",[1]DRUM!C1004)</f>
        <v>2975</v>
      </c>
      <c r="G1027" s="26">
        <f>IF([1]DRUM!D1004="","",[1]DRUM!D1004)</f>
        <v>2900</v>
      </c>
      <c r="H1027" s="26">
        <f>IF([1]DRUM!E1004="","",[1]DRUM!E1004)</f>
        <v>1650</v>
      </c>
      <c r="I1027" s="26">
        <f>IF([1]DRUM!F1004="","",[1]DRUM!F1004)</f>
        <v>1780</v>
      </c>
      <c r="J1027" s="26">
        <f>IF([1]DRUM!G1004="","",[1]DRUM!G1004)</f>
        <v>1900</v>
      </c>
      <c r="K1027" s="26">
        <f>IF([1]DRUM!H1004="","",[1]DRUM!H1004)</f>
        <v>2100</v>
      </c>
      <c r="L1027" s="26" t="str">
        <f>IF([1]DRUM!I1004="","",[1]DRUM!I1004)</f>
        <v/>
      </c>
      <c r="M1027" s="26">
        <f>IF([1]DRUM!J1004="","",
IF(AND([1]DRUM!K1004="Wooden Drum",[1]DRUM!J1004&gt;Max_WD_Capacity),Max_WD_Capacity,
[1]DRUM!J1004))</f>
        <v>6000</v>
      </c>
      <c r="N1027" s="26" t="str">
        <f>IF([1]DRUM!K1004="","",[1]DRUM!K1004)</f>
        <v>Steel Drum</v>
      </c>
      <c r="O1027" s="26">
        <f>IF([1]DRUM!L1004="","",[1]DRUM!L1004)</f>
        <v>818</v>
      </c>
      <c r="P1027" s="26">
        <f>IF([1]DRUM!M1004="","",[1]DRUM!M1004)</f>
        <v>214</v>
      </c>
      <c r="Q1027" s="26">
        <f>IF([1]DRUM!N1004="","",[1]DRUM!N1004)</f>
        <v>7.9511746566949171</v>
      </c>
      <c r="R1027" s="26" t="str">
        <f t="shared" si="158"/>
        <v>Steel</v>
      </c>
      <c r="S1027" s="26">
        <f ca="1">IF(N1027="",0,
IF(Knee_Application="YES",Knee_Width,IF(Knee_Application="NO",0,
IF(OR(Cable_Type="OH",SearchData("Conductor",Cable_Desc)),0,
IF(N1027="Steel Drum",Knee_Width,
IF(N1027="Plywood Drum",0,
IF(Country="UAE",0,
IF(AND(OR(SearchData("LSHF",Cable_Desc),SearchData("LSZH",Cable_Desc),SearchData("LS0H",Cable_Desc),SearchData("LSOH",Cable_Desc)),D.nom&gt;40),Knee_Width,
IF(AND(Country="Egypt",D.nom&gt;60),Knee_Width,
IF(AND(Country&lt;&gt;"Egypt",D.nom&gt;35),Knee_Width,
0))))))))))</f>
        <v>125</v>
      </c>
      <c r="T1027" s="118">
        <f t="shared" ca="1" si="153"/>
        <v>13</v>
      </c>
      <c r="U1027" s="118">
        <f t="shared" ca="1" si="154"/>
        <v>4</v>
      </c>
      <c r="V1027" s="117">
        <f t="shared" ca="1" si="155"/>
        <v>349.00832434672026</v>
      </c>
      <c r="W1027" s="64">
        <f t="shared" ca="1" si="156"/>
        <v>1</v>
      </c>
      <c r="X1027" s="64">
        <f t="shared" ca="1" si="159"/>
        <v>1</v>
      </c>
      <c r="Y1027" s="64">
        <f t="shared" ca="1" si="157"/>
        <v>1</v>
      </c>
      <c r="AM1027" s="156"/>
    </row>
    <row r="1028" spans="1:39">
      <c r="A1028" s="12">
        <f t="shared" ca="1" si="150"/>
        <v>1</v>
      </c>
      <c r="B1028" s="12" t="str">
        <f>IF([1]DRUM!A1005="","",[1]DRUM!A1005)</f>
        <v>Steel</v>
      </c>
      <c r="C1028" s="12">
        <f t="shared" ca="1" si="151"/>
        <v>0</v>
      </c>
      <c r="D1028" s="155">
        <f t="shared" ca="1" si="152"/>
        <v>0</v>
      </c>
      <c r="E1028" s="26" t="str">
        <f>IF([1]DRUM!B1005="","",[1]DRUM!B1005)</f>
        <v>STB290024</v>
      </c>
      <c r="F1028" s="26">
        <f>IF([1]DRUM!C1005="","",[1]DRUM!C1005)</f>
        <v>2975</v>
      </c>
      <c r="G1028" s="26">
        <f>IF([1]DRUM!D1005="","",[1]DRUM!D1005)</f>
        <v>2900</v>
      </c>
      <c r="H1028" s="26">
        <f>IF([1]DRUM!E1005="","",[1]DRUM!E1005)</f>
        <v>1600</v>
      </c>
      <c r="I1028" s="26">
        <f>IF([1]DRUM!F1005="","",[1]DRUM!F1005)</f>
        <v>1780</v>
      </c>
      <c r="J1028" s="26">
        <f>IF([1]DRUM!G1005="","",[1]DRUM!G1005)</f>
        <v>1900</v>
      </c>
      <c r="K1028" s="26">
        <f>IF([1]DRUM!H1005="","",[1]DRUM!H1005)</f>
        <v>2100</v>
      </c>
      <c r="L1028" s="26" t="str">
        <f>IF([1]DRUM!I1005="","",[1]DRUM!I1005)</f>
        <v/>
      </c>
      <c r="M1028" s="26">
        <f>IF([1]DRUM!J1005="","",
IF(AND([1]DRUM!K1005="Wooden Drum",[1]DRUM!J1005&gt;Max_WD_Capacity),Max_WD_Capacity,
[1]DRUM!J1005))</f>
        <v>6000</v>
      </c>
      <c r="N1028" s="26" t="str">
        <f>IF([1]DRUM!K1005="","",[1]DRUM!K1005)</f>
        <v>Steel Drum</v>
      </c>
      <c r="O1028" s="26">
        <f>IF([1]DRUM!L1005="","",[1]DRUM!L1005)</f>
        <v>696</v>
      </c>
      <c r="P1028" s="26">
        <f>IF([1]DRUM!M1005="","",[1]DRUM!M1005)</f>
        <v>214</v>
      </c>
      <c r="Q1028" s="26">
        <f>IF([1]DRUM!N1005="","",[1]DRUM!N1005)</f>
        <v>8.1783510754576287</v>
      </c>
      <c r="R1028" s="26" t="str">
        <f t="shared" si="158"/>
        <v>Steel</v>
      </c>
      <c r="S1028" s="26">
        <f ca="1">IF(N1028="",0,
IF(Knee_Application="YES",Knee_Width,IF(Knee_Application="NO",0,
IF(OR(Cable_Type="OH",SearchData("Conductor",Cable_Desc)),0,
IF(N1028="Steel Drum",Knee_Width,
IF(N1028="Plywood Drum",0,
IF(Country="UAE",0,
IF(AND(OR(SearchData("LSHF",Cable_Desc),SearchData("LSZH",Cable_Desc),SearchData("LS0H",Cable_Desc),SearchData("LSOH",Cable_Desc)),D.nom&gt;40),Knee_Width,
IF(AND(Country="Egypt",D.nom&gt;60),Knee_Width,
IF(AND(Country&lt;&gt;"Egypt",D.nom&gt;35),Knee_Width,
0))))))))))</f>
        <v>125</v>
      </c>
      <c r="T1028" s="118">
        <f t="shared" ca="1" si="153"/>
        <v>13</v>
      </c>
      <c r="U1028" s="118">
        <f t="shared" ca="1" si="154"/>
        <v>4</v>
      </c>
      <c r="V1028" s="117">
        <f t="shared" ca="1" si="155"/>
        <v>340.84018344738678</v>
      </c>
      <c r="W1028" s="64">
        <f t="shared" ca="1" si="156"/>
        <v>1</v>
      </c>
      <c r="X1028" s="64">
        <f t="shared" ca="1" si="159"/>
        <v>1</v>
      </c>
      <c r="Y1028" s="64">
        <f t="shared" ca="1" si="157"/>
        <v>1</v>
      </c>
      <c r="AM1028" s="156"/>
    </row>
    <row r="1029" spans="1:39">
      <c r="A1029" s="12">
        <f t="shared" ca="1" si="150"/>
        <v>1</v>
      </c>
      <c r="B1029" s="12" t="str">
        <f>IF([1]DRUM!A1006="","",[1]DRUM!A1006)</f>
        <v>Steel</v>
      </c>
      <c r="C1029" s="12">
        <f t="shared" ca="1" si="151"/>
        <v>0</v>
      </c>
      <c r="D1029" s="155">
        <f t="shared" ca="1" si="152"/>
        <v>0</v>
      </c>
      <c r="E1029" s="26" t="str">
        <f>IF([1]DRUM!B1006="","",[1]DRUM!B1006)</f>
        <v>STB290021</v>
      </c>
      <c r="F1029" s="26">
        <f>IF([1]DRUM!C1006="","",[1]DRUM!C1006)</f>
        <v>2975</v>
      </c>
      <c r="G1029" s="26">
        <f>IF([1]DRUM!D1006="","",[1]DRUM!D1006)</f>
        <v>2900</v>
      </c>
      <c r="H1029" s="26">
        <f>IF([1]DRUM!E1006="","",[1]DRUM!E1006)</f>
        <v>1900</v>
      </c>
      <c r="I1029" s="26">
        <f>IF([1]DRUM!F1006="","",[1]DRUM!F1006)</f>
        <v>1780</v>
      </c>
      <c r="J1029" s="26">
        <f>IF([1]DRUM!G1006="","",[1]DRUM!G1006)</f>
        <v>1900</v>
      </c>
      <c r="K1029" s="26">
        <f>IF([1]DRUM!H1006="","",[1]DRUM!H1006)</f>
        <v>2100</v>
      </c>
      <c r="L1029" s="26" t="str">
        <f>IF([1]DRUM!I1006="","",[1]DRUM!I1006)</f>
        <v/>
      </c>
      <c r="M1029" s="26">
        <f>IF([1]DRUM!J1006="","",
IF(AND([1]DRUM!K1006="Wooden Drum",[1]DRUM!J1006&gt;Max_WD_Capacity),Max_WD_Capacity,
[1]DRUM!J1006))</f>
        <v>8000</v>
      </c>
      <c r="N1029" s="26" t="str">
        <f>IF([1]DRUM!K1006="","",[1]DRUM!K1006)</f>
        <v>Steel Drum</v>
      </c>
      <c r="O1029" s="26">
        <f>IF([1]DRUM!L1006="","",[1]DRUM!L1006)</f>
        <v>811</v>
      </c>
      <c r="P1029" s="26">
        <f>IF([1]DRUM!M1006="","",[1]DRUM!M1006)</f>
        <v>214</v>
      </c>
      <c r="Q1029" s="26">
        <f>IF([1]DRUM!N1006="","",[1]DRUM!N1006)</f>
        <v>6.7104419080677973</v>
      </c>
      <c r="R1029" s="26" t="str">
        <f t="shared" si="158"/>
        <v>Steel</v>
      </c>
      <c r="S1029" s="26">
        <f ca="1">IF(N1029="",0,
IF(Knee_Application="YES",Knee_Width,IF(Knee_Application="NO",0,
IF(OR(Cable_Type="OH",SearchData("Conductor",Cable_Desc)),0,
IF(N1029="Steel Drum",Knee_Width,
IF(N1029="Plywood Drum",0,
IF(Country="UAE",0,
IF(AND(OR(SearchData("LSHF",Cable_Desc),SearchData("LSZH",Cable_Desc),SearchData("LS0H",Cable_Desc),SearchData("LSOH",Cable_Desc)),D.nom&gt;40),Knee_Width,
IF(AND(Country="Egypt",D.nom&gt;60),Knee_Width,
IF(AND(Country&lt;&gt;"Egypt",D.nom&gt;35),Knee_Width,
0))))))))))</f>
        <v>125</v>
      </c>
      <c r="T1029" s="118">
        <f t="shared" ca="1" si="153"/>
        <v>13</v>
      </c>
      <c r="U1029" s="118">
        <f t="shared" ca="1" si="154"/>
        <v>3</v>
      </c>
      <c r="V1029" s="117">
        <f t="shared" ca="1" si="155"/>
        <v>277.48808263215636</v>
      </c>
      <c r="W1029" s="64">
        <f t="shared" ca="1" si="156"/>
        <v>1</v>
      </c>
      <c r="X1029" s="64">
        <f t="shared" ca="1" si="159"/>
        <v>1</v>
      </c>
      <c r="Y1029" s="64">
        <f t="shared" ca="1" si="157"/>
        <v>1</v>
      </c>
      <c r="AM1029" s="156"/>
    </row>
    <row r="1030" spans="1:39">
      <c r="A1030" s="12">
        <f t="shared" ca="1" si="150"/>
        <v>1</v>
      </c>
      <c r="B1030" s="12" t="str">
        <f>IF([1]DRUM!A1007="","",[1]DRUM!A1007)</f>
        <v>Steel</v>
      </c>
      <c r="C1030" s="12">
        <f t="shared" ca="1" si="151"/>
        <v>0</v>
      </c>
      <c r="D1030" s="155">
        <f t="shared" ca="1" si="152"/>
        <v>0</v>
      </c>
      <c r="E1030" s="26" t="str">
        <f>IF([1]DRUM!B1007="","",[1]DRUM!B1007)</f>
        <v>STB290026</v>
      </c>
      <c r="F1030" s="26">
        <f>IF([1]DRUM!C1007="","",[1]DRUM!C1007)</f>
        <v>2975</v>
      </c>
      <c r="G1030" s="26">
        <f>IF([1]DRUM!D1007="","",[1]DRUM!D1007)</f>
        <v>2900</v>
      </c>
      <c r="H1030" s="26">
        <f>IF([1]DRUM!E1007="","",[1]DRUM!E1007)</f>
        <v>1750</v>
      </c>
      <c r="I1030" s="26">
        <f>IF([1]DRUM!F1007="","",[1]DRUM!F1007)</f>
        <v>1780</v>
      </c>
      <c r="J1030" s="26">
        <f>IF([1]DRUM!G1007="","",[1]DRUM!G1007)</f>
        <v>1900</v>
      </c>
      <c r="K1030" s="26">
        <f>IF([1]DRUM!H1007="","",[1]DRUM!H1007)</f>
        <v>2100</v>
      </c>
      <c r="L1030" s="26" t="str">
        <f>IF([1]DRUM!I1007="","",[1]DRUM!I1007)</f>
        <v/>
      </c>
      <c r="M1030" s="26">
        <f>IF([1]DRUM!J1007="","",
IF(AND([1]DRUM!K1007="Wooden Drum",[1]DRUM!J1007&gt;Max_WD_Capacity),Max_WD_Capacity,
[1]DRUM!J1007))</f>
        <v>8000</v>
      </c>
      <c r="N1030" s="26" t="str">
        <f>IF([1]DRUM!K1007="","",[1]DRUM!K1007)</f>
        <v>Steel Drum</v>
      </c>
      <c r="O1030" s="26">
        <f>IF([1]DRUM!L1007="","",[1]DRUM!L1007)</f>
        <v>740</v>
      </c>
      <c r="P1030" s="26">
        <f>IF([1]DRUM!M1007="","",[1]DRUM!M1007)</f>
        <v>214</v>
      </c>
      <c r="Q1030" s="26">
        <f>IF([1]DRUM!N1007="","",[1]DRUM!N1007)</f>
        <v>7.47585168820678</v>
      </c>
      <c r="R1030" s="26" t="str">
        <f t="shared" si="158"/>
        <v>Steel</v>
      </c>
      <c r="S1030" s="26">
        <f ca="1">IF(N1030="",0,
IF(Knee_Application="YES",Knee_Width,IF(Knee_Application="NO",0,
IF(OR(Cable_Type="OH",SearchData("Conductor",Cable_Desc)),0,
IF(N1030="Steel Drum",Knee_Width,
IF(N1030="Plywood Drum",0,
IF(Country="UAE",0,
IF(AND(OR(SearchData("LSHF",Cable_Desc),SearchData("LSZH",Cable_Desc),SearchData("LS0H",Cable_Desc),SearchData("LSOH",Cable_Desc)),D.nom&gt;40),Knee_Width,
IF(AND(Country="Egypt",D.nom&gt;60),Knee_Width,
IF(AND(Country&lt;&gt;"Egypt",D.nom&gt;35),Knee_Width,
0))))))))))</f>
        <v>125</v>
      </c>
      <c r="T1030" s="118">
        <f t="shared" ca="1" si="153"/>
        <v>13</v>
      </c>
      <c r="U1030" s="118">
        <f t="shared" ca="1" si="154"/>
        <v>3</v>
      </c>
      <c r="V1030" s="117">
        <f t="shared" ca="1" si="155"/>
        <v>259.10976560865612</v>
      </c>
      <c r="W1030" s="64">
        <f t="shared" ca="1" si="156"/>
        <v>1</v>
      </c>
      <c r="X1030" s="64">
        <f t="shared" ca="1" si="159"/>
        <v>1</v>
      </c>
      <c r="Y1030" s="64">
        <f t="shared" ca="1" si="157"/>
        <v>1</v>
      </c>
      <c r="AM1030" s="156"/>
    </row>
    <row r="1031" spans="1:39">
      <c r="A1031" s="12">
        <f t="shared" ca="1" si="150"/>
        <v>1</v>
      </c>
      <c r="B1031" s="12" t="str">
        <f>IF([1]DRUM!A1008="","",[1]DRUM!A1008)</f>
        <v>Steel</v>
      </c>
      <c r="C1031" s="12">
        <f t="shared" ca="1" si="151"/>
        <v>0</v>
      </c>
      <c r="D1031" s="155">
        <f t="shared" ca="1" si="152"/>
        <v>0</v>
      </c>
      <c r="E1031" s="26" t="str">
        <f>IF([1]DRUM!B1008="","",[1]DRUM!B1008)</f>
        <v>STB290033</v>
      </c>
      <c r="F1031" s="26">
        <f>IF([1]DRUM!C1008="","",[1]DRUM!C1008)</f>
        <v>2975</v>
      </c>
      <c r="G1031" s="26">
        <f>IF([1]DRUM!D1008="","",[1]DRUM!D1008)</f>
        <v>2900</v>
      </c>
      <c r="H1031" s="26">
        <f>IF([1]DRUM!E1008="","",[1]DRUM!E1008)</f>
        <v>1700</v>
      </c>
      <c r="I1031" s="26">
        <f>IF([1]DRUM!F1008="","",[1]DRUM!F1008)</f>
        <v>1780</v>
      </c>
      <c r="J1031" s="26">
        <f>IF([1]DRUM!G1008="","",[1]DRUM!G1008)</f>
        <v>1900</v>
      </c>
      <c r="K1031" s="26">
        <f>IF([1]DRUM!H1008="","",[1]DRUM!H1008)</f>
        <v>2100</v>
      </c>
      <c r="L1031" s="26" t="str">
        <f>IF([1]DRUM!I1008="","",[1]DRUM!I1008)</f>
        <v/>
      </c>
      <c r="M1031" s="26">
        <f>IF([1]DRUM!J1008="","",
IF(AND([1]DRUM!K1008="Wooden Drum",[1]DRUM!J1008&gt;Max_WD_Capacity),Max_WD_Capacity,
[1]DRUM!J1008))</f>
        <v>10000</v>
      </c>
      <c r="N1031" s="26" t="str">
        <f>IF([1]DRUM!K1008="","",[1]DRUM!K1008)</f>
        <v>Steel Drum</v>
      </c>
      <c r="O1031" s="26">
        <f>IF([1]DRUM!L1008="","",[1]DRUM!L1008)</f>
        <v>824</v>
      </c>
      <c r="P1031" s="26">
        <f>IF([1]DRUM!M1008="","",[1]DRUM!M1008)</f>
        <v>214</v>
      </c>
      <c r="Q1031" s="26">
        <f>IF([1]DRUM!N1008="","",[1]DRUM!N1008)</f>
        <v>7.7170081942779678</v>
      </c>
      <c r="R1031" s="26" t="str">
        <f t="shared" si="158"/>
        <v>Steel</v>
      </c>
      <c r="S1031" s="26">
        <f ca="1">IF(N1031="",0,
IF(Knee_Application="YES",Knee_Width,IF(Knee_Application="NO",0,
IF(OR(Cable_Type="OH",SearchData("Conductor",Cable_Desc)),0,
IF(N1031="Steel Drum",Knee_Width,
IF(N1031="Plywood Drum",0,
IF(Country="UAE",0,
IF(AND(OR(SearchData("LSHF",Cable_Desc),SearchData("LSZH",Cable_Desc),SearchData("LS0H",Cable_Desc),SearchData("LSOH",Cable_Desc)),D.nom&gt;40),Knee_Width,
IF(AND(Country="Egypt",D.nom&gt;60),Knee_Width,
IF(AND(Country&lt;&gt;"Egypt",D.nom&gt;35),Knee_Width,
0))))))))))</f>
        <v>125</v>
      </c>
      <c r="T1031" s="118">
        <f t="shared" ca="1" si="153"/>
        <v>13</v>
      </c>
      <c r="U1031" s="118">
        <f t="shared" ca="1" si="154"/>
        <v>3</v>
      </c>
      <c r="V1031" s="117">
        <f t="shared" ca="1" si="155"/>
        <v>252.98365993415598</v>
      </c>
      <c r="W1031" s="64">
        <f t="shared" ca="1" si="156"/>
        <v>1</v>
      </c>
      <c r="X1031" s="64">
        <f t="shared" ca="1" si="159"/>
        <v>1</v>
      </c>
      <c r="Y1031" s="64">
        <f t="shared" ca="1" si="157"/>
        <v>1</v>
      </c>
      <c r="AM1031" s="156"/>
    </row>
    <row r="1032" spans="1:39">
      <c r="A1032" s="12">
        <f t="shared" ca="1" si="150"/>
        <v>1</v>
      </c>
      <c r="B1032" s="12" t="str">
        <f>IF([1]DRUM!A1009="","",[1]DRUM!A1009)</f>
        <v>Steel</v>
      </c>
      <c r="C1032" s="12">
        <f t="shared" ca="1" si="151"/>
        <v>0</v>
      </c>
      <c r="D1032" s="155">
        <f t="shared" ca="1" si="152"/>
        <v>0</v>
      </c>
      <c r="E1032" s="26" t="str">
        <f>IF([1]DRUM!B1009="","",[1]DRUM!B1009)</f>
        <v>STB290023</v>
      </c>
      <c r="F1032" s="26">
        <f>IF([1]DRUM!C1009="","",[1]DRUM!C1009)</f>
        <v>2975</v>
      </c>
      <c r="G1032" s="26">
        <f>IF([1]DRUM!D1009="","",[1]DRUM!D1009)</f>
        <v>2900</v>
      </c>
      <c r="H1032" s="26">
        <f>IF([1]DRUM!E1009="","",[1]DRUM!E1009)</f>
        <v>1650</v>
      </c>
      <c r="I1032" s="26">
        <f>IF([1]DRUM!F1009="","",[1]DRUM!F1009)</f>
        <v>1780</v>
      </c>
      <c r="J1032" s="26">
        <f>IF([1]DRUM!G1009="","",[1]DRUM!G1009)</f>
        <v>1900</v>
      </c>
      <c r="K1032" s="26">
        <f>IF([1]DRUM!H1009="","",[1]DRUM!H1009)</f>
        <v>2100</v>
      </c>
      <c r="L1032" s="26" t="str">
        <f>IF([1]DRUM!I1009="","",[1]DRUM!I1009)</f>
        <v/>
      </c>
      <c r="M1032" s="26">
        <f>IF([1]DRUM!J1009="","",
IF(AND([1]DRUM!K1009="Wooden Drum",[1]DRUM!J1009&gt;Max_WD_Capacity),Max_WD_Capacity,
[1]DRUM!J1009))</f>
        <v>10000</v>
      </c>
      <c r="N1032" s="26" t="str">
        <f>IF([1]DRUM!K1009="","",[1]DRUM!K1009)</f>
        <v>Steel Drum</v>
      </c>
      <c r="O1032" s="26">
        <f>IF([1]DRUM!L1009="","",[1]DRUM!L1009)</f>
        <v>762</v>
      </c>
      <c r="P1032" s="26">
        <f>IF([1]DRUM!M1009="","",[1]DRUM!M1009)</f>
        <v>214</v>
      </c>
      <c r="Q1032" s="26">
        <f>IF([1]DRUM!N1009="","",[1]DRUM!N1009)</f>
        <v>7.9511746566949171</v>
      </c>
      <c r="R1032" s="26" t="str">
        <f t="shared" si="158"/>
        <v>Steel</v>
      </c>
      <c r="S1032" s="26">
        <f ca="1">IF(N1032="",0,
IF(Knee_Application="YES",Knee_Width,IF(Knee_Application="NO",0,
IF(OR(Cable_Type="OH",SearchData("Conductor",Cable_Desc)),0,
IF(N1032="Steel Drum",Knee_Width,
IF(N1032="Plywood Drum",0,
IF(Country="UAE",0,
IF(AND(OR(SearchData("LSHF",Cable_Desc),SearchData("LSZH",Cable_Desc),SearchData("LS0H",Cable_Desc),SearchData("LSOH",Cable_Desc)),D.nom&gt;40),Knee_Width,
IF(AND(Country="Egypt",D.nom&gt;60),Knee_Width,
IF(AND(Country&lt;&gt;"Egypt",D.nom&gt;35),Knee_Width,
0))))))))))</f>
        <v>125</v>
      </c>
      <c r="T1032" s="118">
        <f t="shared" ca="1" si="153"/>
        <v>13</v>
      </c>
      <c r="U1032" s="118">
        <f t="shared" ca="1" si="154"/>
        <v>4</v>
      </c>
      <c r="V1032" s="117">
        <f t="shared" ca="1" si="155"/>
        <v>349.00832434672026</v>
      </c>
      <c r="W1032" s="64">
        <f t="shared" ca="1" si="156"/>
        <v>1</v>
      </c>
      <c r="X1032" s="64">
        <f t="shared" ca="1" si="159"/>
        <v>1</v>
      </c>
      <c r="Y1032" s="64">
        <f t="shared" ca="1" si="157"/>
        <v>1</v>
      </c>
      <c r="AM1032" s="156"/>
    </row>
    <row r="1033" spans="1:39">
      <c r="A1033" s="12">
        <f t="shared" ca="1" si="150"/>
        <v>1</v>
      </c>
      <c r="B1033" s="12" t="str">
        <f>IF([1]DRUM!A1010="","",[1]DRUM!A1010)</f>
        <v>Steel</v>
      </c>
      <c r="C1033" s="12">
        <f t="shared" ca="1" si="151"/>
        <v>0</v>
      </c>
      <c r="D1033" s="155">
        <f t="shared" ca="1" si="152"/>
        <v>0</v>
      </c>
      <c r="E1033" s="26" t="str">
        <f>IF([1]DRUM!B1010="","",[1]DRUM!B1010)</f>
        <v>STB290030</v>
      </c>
      <c r="F1033" s="26">
        <f>IF([1]DRUM!C1010="","",[1]DRUM!C1010)</f>
        <v>2975</v>
      </c>
      <c r="G1033" s="26">
        <f>IF([1]DRUM!D1010="","",[1]DRUM!D1010)</f>
        <v>2900</v>
      </c>
      <c r="H1033" s="26">
        <f>IF([1]DRUM!E1010="","",[1]DRUM!E1010)</f>
        <v>1600</v>
      </c>
      <c r="I1033" s="26">
        <f>IF([1]DRUM!F1010="","",[1]DRUM!F1010)</f>
        <v>1740</v>
      </c>
      <c r="J1033" s="26">
        <f>IF([1]DRUM!G1010="","",[1]DRUM!G1010)</f>
        <v>1900</v>
      </c>
      <c r="K1033" s="26">
        <f>IF([1]DRUM!H1010="","",[1]DRUM!H1010)</f>
        <v>2100</v>
      </c>
      <c r="L1033" s="26" t="str">
        <f>IF([1]DRUM!I1010="","",[1]DRUM!I1010)</f>
        <v/>
      </c>
      <c r="M1033" s="26">
        <f>IF([1]DRUM!J1010="","",
IF(AND([1]DRUM!K1010="Wooden Drum",[1]DRUM!J1010&gt;Max_WD_Capacity),Max_WD_Capacity,
[1]DRUM!J1010))</f>
        <v>10000</v>
      </c>
      <c r="N1033" s="26" t="str">
        <f>IF([1]DRUM!K1010="","",[1]DRUM!K1010)</f>
        <v>Steel Drum</v>
      </c>
      <c r="O1033" s="26">
        <f>IF([1]DRUM!L1010="","",[1]DRUM!L1010)</f>
        <v>809</v>
      </c>
      <c r="P1033" s="26">
        <f>IF([1]DRUM!M1010="","",[1]DRUM!M1010)</f>
        <v>210</v>
      </c>
      <c r="Q1033" s="26">
        <f>IF([1]DRUM!N1010="","",[1]DRUM!N1010)</f>
        <v>7.9945679052226257</v>
      </c>
      <c r="R1033" s="26" t="str">
        <f t="shared" si="158"/>
        <v>Steel</v>
      </c>
      <c r="S1033" s="26">
        <f ca="1">IF(N1033="",0,
IF(Knee_Application="YES",Knee_Width,IF(Knee_Application="NO",0,
IF(OR(Cable_Type="OH",SearchData("Conductor",Cable_Desc)),0,
IF(N1033="Steel Drum",Knee_Width,
IF(N1033="Plywood Drum",0,
IF(Country="UAE",0,
IF(AND(OR(SearchData("LSHF",Cable_Desc),SearchData("LSZH",Cable_Desc),SearchData("LS0H",Cable_Desc),SearchData("LSOH",Cable_Desc)),D.nom&gt;40),Knee_Width,
IF(AND(Country="Egypt",D.nom&gt;60),Knee_Width,
IF(AND(Country&lt;&gt;"Egypt",D.nom&gt;35),Knee_Width,
0))))))))))</f>
        <v>125</v>
      </c>
      <c r="T1033" s="118">
        <f t="shared" ca="1" si="153"/>
        <v>13</v>
      </c>
      <c r="U1033" s="118">
        <f t="shared" ca="1" si="154"/>
        <v>4</v>
      </c>
      <c r="V1033" s="117">
        <f t="shared" ca="1" si="155"/>
        <v>340.84018344738678</v>
      </c>
      <c r="W1033" s="64">
        <f t="shared" ca="1" si="156"/>
        <v>1</v>
      </c>
      <c r="X1033" s="64">
        <f t="shared" ca="1" si="159"/>
        <v>1</v>
      </c>
      <c r="Y1033" s="64">
        <f t="shared" ca="1" si="157"/>
        <v>1</v>
      </c>
      <c r="AM1033" s="156"/>
    </row>
    <row r="1034" spans="1:39">
      <c r="A1034" s="12">
        <f t="shared" ca="1" si="150"/>
        <v>1</v>
      </c>
      <c r="B1034" s="12" t="str">
        <f>IF([1]DRUM!A1011="","",[1]DRUM!A1011)</f>
        <v>Steel</v>
      </c>
      <c r="C1034" s="12">
        <f t="shared" ca="1" si="151"/>
        <v>0</v>
      </c>
      <c r="D1034" s="155">
        <f t="shared" ca="1" si="152"/>
        <v>0</v>
      </c>
      <c r="E1034" s="26" t="str">
        <f>IF([1]DRUM!B1011="","",[1]DRUM!B1011)</f>
        <v>STB290031</v>
      </c>
      <c r="F1034" s="26">
        <f>IF([1]DRUM!C1011="","",[1]DRUM!C1011)</f>
        <v>2975</v>
      </c>
      <c r="G1034" s="26">
        <f>IF([1]DRUM!D1011="","",[1]DRUM!D1011)</f>
        <v>2900</v>
      </c>
      <c r="H1034" s="26">
        <f>IF([1]DRUM!E1011="","",[1]DRUM!E1011)</f>
        <v>1550</v>
      </c>
      <c r="I1034" s="26">
        <f>IF([1]DRUM!F1011="","",[1]DRUM!F1011)</f>
        <v>1780</v>
      </c>
      <c r="J1034" s="26">
        <f>IF([1]DRUM!G1011="","",[1]DRUM!G1011)</f>
        <v>1900</v>
      </c>
      <c r="K1034" s="26">
        <f>IF([1]DRUM!H1011="","",[1]DRUM!H1011)</f>
        <v>2100</v>
      </c>
      <c r="L1034" s="26" t="str">
        <f>IF([1]DRUM!I1011="","",[1]DRUM!I1011)</f>
        <v/>
      </c>
      <c r="M1034" s="26">
        <f>IF([1]DRUM!J1011="","",
IF(AND([1]DRUM!K1011="Wooden Drum",[1]DRUM!J1011&gt;Max_WD_Capacity),Max_WD_Capacity,
[1]DRUM!J1011))</f>
        <v>10000</v>
      </c>
      <c r="N1034" s="26" t="str">
        <f>IF([1]DRUM!K1011="","",[1]DRUM!K1011)</f>
        <v>Steel Drum</v>
      </c>
      <c r="O1034" s="26">
        <f>IF([1]DRUM!L1011="","",[1]DRUM!L1011)</f>
        <v>827</v>
      </c>
      <c r="P1034" s="26">
        <f>IF([1]DRUM!M1011="","",[1]DRUM!M1011)</f>
        <v>214</v>
      </c>
      <c r="Q1034" s="26">
        <f>IF([1]DRUM!N1011="","",[1]DRUM!N1011)</f>
        <v>8.3985374505661046</v>
      </c>
      <c r="R1034" s="26" t="str">
        <f t="shared" si="158"/>
        <v>Steel</v>
      </c>
      <c r="S1034" s="26">
        <f ca="1">IF(N1034="",0,
IF(Knee_Application="YES",Knee_Width,IF(Knee_Application="NO",0,
IF(OR(Cable_Type="OH",SearchData("Conductor",Cable_Desc)),0,
IF(N1034="Steel Drum",Knee_Width,
IF(N1034="Plywood Drum",0,
IF(Country="UAE",0,
IF(AND(OR(SearchData("LSHF",Cable_Desc),SearchData("LSZH",Cable_Desc),SearchData("LS0H",Cable_Desc),SearchData("LSOH",Cable_Desc)),D.nom&gt;40),Knee_Width,
IF(AND(Country="Egypt",D.nom&gt;60),Knee_Width,
IF(AND(Country&lt;&gt;"Egypt",D.nom&gt;35),Knee_Width,
0))))))))))</f>
        <v>125</v>
      </c>
      <c r="T1034" s="118">
        <f t="shared" ca="1" si="153"/>
        <v>13</v>
      </c>
      <c r="U1034" s="118">
        <f t="shared" ca="1" si="154"/>
        <v>4</v>
      </c>
      <c r="V1034" s="117">
        <f t="shared" ca="1" si="155"/>
        <v>332.6720425480533</v>
      </c>
      <c r="W1034" s="64">
        <f t="shared" ca="1" si="156"/>
        <v>1</v>
      </c>
      <c r="X1034" s="64">
        <f t="shared" ca="1" si="159"/>
        <v>1</v>
      </c>
      <c r="Y1034" s="64">
        <f t="shared" ca="1" si="157"/>
        <v>1</v>
      </c>
      <c r="AM1034" s="156"/>
    </row>
    <row r="1035" spans="1:39">
      <c r="A1035" s="12">
        <f t="shared" ca="1" si="150"/>
        <v>1</v>
      </c>
      <c r="B1035" s="12" t="str">
        <f>IF([1]DRUM!A1012="","",[1]DRUM!A1012)</f>
        <v>Steel</v>
      </c>
      <c r="C1035" s="12">
        <f t="shared" ca="1" si="151"/>
        <v>0</v>
      </c>
      <c r="D1035" s="155">
        <f t="shared" ca="1" si="152"/>
        <v>0</v>
      </c>
      <c r="E1035" s="26" t="str">
        <f>IF([1]DRUM!B1012="","",[1]DRUM!B1012)</f>
        <v>STB290035</v>
      </c>
      <c r="F1035" s="26">
        <f>IF([1]DRUM!C1012="","",[1]DRUM!C1012)</f>
        <v>2975</v>
      </c>
      <c r="G1035" s="26">
        <f>IF([1]DRUM!D1012="","",[1]DRUM!D1012)</f>
        <v>2900</v>
      </c>
      <c r="H1035" s="26">
        <f>IF([1]DRUM!E1012="","",[1]DRUM!E1012)</f>
        <v>1450</v>
      </c>
      <c r="I1035" s="26">
        <f>IF([1]DRUM!F1012="","",[1]DRUM!F1012)</f>
        <v>1780</v>
      </c>
      <c r="J1035" s="26">
        <f>IF([1]DRUM!G1012="","",[1]DRUM!G1012)</f>
        <v>1900</v>
      </c>
      <c r="K1035" s="26">
        <f>IF([1]DRUM!H1012="","",[1]DRUM!H1012)</f>
        <v>2100</v>
      </c>
      <c r="L1035" s="26" t="str">
        <f>IF([1]DRUM!I1012="","",[1]DRUM!I1012)</f>
        <v/>
      </c>
      <c r="M1035" s="26">
        <f>IF([1]DRUM!J1012="","",
IF(AND([1]DRUM!K1012="Wooden Drum",[1]DRUM!J1012&gt;Max_WD_Capacity),Max_WD_Capacity,
[1]DRUM!J1012))</f>
        <v>10000</v>
      </c>
      <c r="N1035" s="26" t="str">
        <f>IF([1]DRUM!K1012="","",[1]DRUM!K1012)</f>
        <v>Steel Drum</v>
      </c>
      <c r="O1035" s="26">
        <f>IF([1]DRUM!L1012="","",[1]DRUM!L1012)</f>
        <v>827</v>
      </c>
      <c r="P1035" s="26">
        <f>IF([1]DRUM!M1012="","",[1]DRUM!M1012)</f>
        <v>214</v>
      </c>
      <c r="Q1035" s="26">
        <f>IF([1]DRUM!N1012="","",[1]DRUM!N1012)</f>
        <v>8.8179400698203416</v>
      </c>
      <c r="R1035" s="26" t="str">
        <f t="shared" si="158"/>
        <v>Steel</v>
      </c>
      <c r="S1035" s="26">
        <f ca="1">IF(N1035="",0,
IF(Knee_Application="YES",Knee_Width,IF(Knee_Application="NO",0,
IF(OR(Cable_Type="OH",SearchData("Conductor",Cable_Desc)),0,
IF(N1035="Steel Drum",Knee_Width,
IF(N1035="Plywood Drum",0,
IF(Country="UAE",0,
IF(AND(OR(SearchData("LSHF",Cable_Desc),SearchData("LSZH",Cable_Desc),SearchData("LS0H",Cable_Desc),SearchData("LSOH",Cable_Desc)),D.nom&gt;40),Knee_Width,
IF(AND(Country="Egypt",D.nom&gt;60),Knee_Width,
IF(AND(Country&lt;&gt;"Egypt",D.nom&gt;35),Knee_Width,
0))))))))))</f>
        <v>125</v>
      </c>
      <c r="T1035" s="118">
        <f t="shared" ca="1" si="153"/>
        <v>13</v>
      </c>
      <c r="U1035" s="118">
        <f t="shared" ca="1" si="154"/>
        <v>4</v>
      </c>
      <c r="V1035" s="117">
        <f t="shared" ca="1" si="155"/>
        <v>316.3357607493864</v>
      </c>
      <c r="W1035" s="64">
        <f t="shared" ca="1" si="156"/>
        <v>1</v>
      </c>
      <c r="X1035" s="64">
        <f t="shared" ca="1" si="159"/>
        <v>1</v>
      </c>
      <c r="Y1035" s="64">
        <f t="shared" ca="1" si="157"/>
        <v>1</v>
      </c>
      <c r="AM1035" s="156"/>
    </row>
    <row r="1036" spans="1:39">
      <c r="A1036" s="12">
        <f t="shared" ca="1" si="150"/>
        <v>0</v>
      </c>
      <c r="B1036" s="12" t="str">
        <f>IF([1]DRUM!A1013="","",[1]DRUM!A1013)</f>
        <v>Steel</v>
      </c>
      <c r="C1036" s="12">
        <f t="shared" ca="1" si="151"/>
        <v>0</v>
      </c>
      <c r="D1036" s="155">
        <f t="shared" ca="1" si="152"/>
        <v>0</v>
      </c>
      <c r="E1036" s="26" t="str">
        <f>IF([1]DRUM!B1013="","",[1]DRUM!B1013)</f>
        <v>STB290017</v>
      </c>
      <c r="F1036" s="26">
        <f>IF([1]DRUM!C1013="","",[1]DRUM!C1013)</f>
        <v>2975</v>
      </c>
      <c r="G1036" s="26">
        <f>IF([1]DRUM!D1013="","",[1]DRUM!D1013)</f>
        <v>2900</v>
      </c>
      <c r="H1036" s="26">
        <f>IF([1]DRUM!E1013="","",[1]DRUM!E1013)</f>
        <v>1400</v>
      </c>
      <c r="I1036" s="26">
        <f>IF([1]DRUM!F1013="","",[1]DRUM!F1013)</f>
        <v>1780</v>
      </c>
      <c r="J1036" s="26">
        <f>IF([1]DRUM!G1013="","",[1]DRUM!G1013)</f>
        <v>1900</v>
      </c>
      <c r="K1036" s="26">
        <f>IF([1]DRUM!H1013="","",[1]DRUM!H1013)</f>
        <v>2100</v>
      </c>
      <c r="L1036" s="26" t="str">
        <f>IF([1]DRUM!I1013="","",[1]DRUM!I1013)</f>
        <v/>
      </c>
      <c r="M1036" s="26">
        <f>IF([1]DRUM!J1013="","",
IF(AND([1]DRUM!K1013="Wooden Drum",[1]DRUM!J1013&gt;Max_WD_Capacity),Max_WD_Capacity,
[1]DRUM!J1013))</f>
        <v>10000</v>
      </c>
      <c r="N1036" s="26" t="str">
        <f>IF([1]DRUM!K1013="","",[1]DRUM!K1013)</f>
        <v>Steel Drum</v>
      </c>
      <c r="O1036" s="26">
        <f>IF([1]DRUM!L1013="","",[1]DRUM!L1013)</f>
        <v>900</v>
      </c>
      <c r="P1036" s="26">
        <f>IF([1]DRUM!M1013="","",[1]DRUM!M1013)</f>
        <v>214</v>
      </c>
      <c r="Q1036" s="26">
        <f>IF([1]DRUM!N1013="","",[1]DRUM!N1013)</f>
        <v>9.0171563139661046</v>
      </c>
      <c r="R1036" s="26" t="str">
        <f t="shared" si="158"/>
        <v>Steel</v>
      </c>
      <c r="S1036" s="26">
        <f ca="1">IF(N1036="",0,
IF(Knee_Application="YES",Knee_Width,IF(Knee_Application="NO",0,
IF(OR(Cable_Type="OH",SearchData("Conductor",Cable_Desc)),0,
IF(N1036="Steel Drum",Knee_Width,
IF(N1036="Plywood Drum",0,
IF(Country="UAE",0,
IF(AND(OR(SearchData("LSHF",Cable_Desc),SearchData("LSZH",Cable_Desc),SearchData("LS0H",Cable_Desc),SearchData("LSOH",Cable_Desc)),D.nom&gt;40),Knee_Width,
IF(AND(Country="Egypt",D.nom&gt;60),Knee_Width,
IF(AND(Country&lt;&gt;"Egypt",D.nom&gt;35),Knee_Width,
0))))))))))</f>
        <v>125</v>
      </c>
      <c r="T1036" s="118">
        <f t="shared" ca="1" si="153"/>
        <v>13</v>
      </c>
      <c r="U1036" s="118">
        <f t="shared" ca="1" si="154"/>
        <v>5</v>
      </c>
      <c r="V1036" s="117">
        <f t="shared" ca="1" si="155"/>
        <v>410.04067314653986</v>
      </c>
      <c r="W1036" s="64">
        <f t="shared" ca="1" si="156"/>
        <v>0</v>
      </c>
      <c r="X1036" s="64">
        <f t="shared" ca="1" si="159"/>
        <v>1</v>
      </c>
      <c r="Y1036" s="64">
        <f t="shared" ca="1" si="157"/>
        <v>1</v>
      </c>
      <c r="AM1036" s="156"/>
    </row>
    <row r="1037" spans="1:39">
      <c r="A1037" s="12">
        <f t="shared" ca="1" si="150"/>
        <v>0</v>
      </c>
      <c r="B1037" s="12" t="str">
        <f>IF([1]DRUM!A1014="","",[1]DRUM!A1014)</f>
        <v>Steel</v>
      </c>
      <c r="C1037" s="12">
        <f t="shared" ca="1" si="151"/>
        <v>0</v>
      </c>
      <c r="D1037" s="155">
        <f t="shared" ca="1" si="152"/>
        <v>0</v>
      </c>
      <c r="E1037" s="26" t="str">
        <f>IF([1]DRUM!B1014="","",[1]DRUM!B1014)</f>
        <v>STB290027</v>
      </c>
      <c r="F1037" s="26">
        <f>IF([1]DRUM!C1014="","",[1]DRUM!C1014)</f>
        <v>2975</v>
      </c>
      <c r="G1037" s="26">
        <f>IF([1]DRUM!D1014="","",[1]DRUM!D1014)</f>
        <v>2900</v>
      </c>
      <c r="H1037" s="26">
        <f>IF([1]DRUM!E1014="","",[1]DRUM!E1014)</f>
        <v>1350</v>
      </c>
      <c r="I1037" s="26">
        <f>IF([1]DRUM!F1014="","",[1]DRUM!F1014)</f>
        <v>1780</v>
      </c>
      <c r="J1037" s="26">
        <f>IF([1]DRUM!G1014="","",[1]DRUM!G1014)</f>
        <v>1900</v>
      </c>
      <c r="K1037" s="26">
        <f>IF([1]DRUM!H1014="","",[1]DRUM!H1014)</f>
        <v>2100</v>
      </c>
      <c r="L1037" s="26" t="str">
        <f>IF([1]DRUM!I1014="","",[1]DRUM!I1014)</f>
        <v/>
      </c>
      <c r="M1037" s="26">
        <f>IF([1]DRUM!J1014="","",
IF(AND([1]DRUM!K1014="Wooden Drum",[1]DRUM!J1014&gt;Max_WD_Capacity),Max_WD_Capacity,
[1]DRUM!J1014))</f>
        <v>10000</v>
      </c>
      <c r="N1037" s="26" t="str">
        <f>IF([1]DRUM!K1014="","",[1]DRUM!K1014)</f>
        <v>Steel Drum</v>
      </c>
      <c r="O1037" s="26">
        <f>IF([1]DRUM!L1014="","",[1]DRUM!L1014)</f>
        <v>736</v>
      </c>
      <c r="P1037" s="26">
        <f>IF([1]DRUM!M1014="","",[1]DRUM!M1014)</f>
        <v>214</v>
      </c>
      <c r="Q1037" s="26">
        <f>IF([1]DRUM!N1014="","",[1]DRUM!N1014)</f>
        <v>9.20938251445763</v>
      </c>
      <c r="R1037" s="26" t="str">
        <f t="shared" si="158"/>
        <v>Steel</v>
      </c>
      <c r="S1037" s="26">
        <f ca="1">IF(N1037="",0,
IF(Knee_Application="YES",Knee_Width,IF(Knee_Application="NO",0,
IF(OR(Cable_Type="OH",SearchData("Conductor",Cable_Desc)),0,
IF(N1037="Steel Drum",Knee_Width,
IF(N1037="Plywood Drum",0,
IF(Country="UAE",0,
IF(AND(OR(SearchData("LSHF",Cable_Desc),SearchData("LSZH",Cable_Desc),SearchData("LS0H",Cable_Desc),SearchData("LSOH",Cable_Desc)),D.nom&gt;40),Knee_Width,
IF(AND(Country="Egypt",D.nom&gt;60),Knee_Width,
IF(AND(Country&lt;&gt;"Egypt",D.nom&gt;35),Knee_Width,
0))))))))))</f>
        <v>125</v>
      </c>
      <c r="T1037" s="118">
        <f t="shared" ca="1" si="153"/>
        <v>13</v>
      </c>
      <c r="U1037" s="118">
        <f t="shared" ca="1" si="154"/>
        <v>5</v>
      </c>
      <c r="V1037" s="117">
        <f t="shared" ca="1" si="155"/>
        <v>399.83049702237304</v>
      </c>
      <c r="W1037" s="64">
        <f t="shared" ca="1" si="156"/>
        <v>0</v>
      </c>
      <c r="X1037" s="64">
        <f t="shared" ca="1" si="159"/>
        <v>1</v>
      </c>
      <c r="Y1037" s="64">
        <f t="shared" ca="1" si="157"/>
        <v>1</v>
      </c>
      <c r="AM1037" s="156"/>
    </row>
    <row r="1038" spans="1:39">
      <c r="A1038" s="12">
        <f t="shared" ca="1" si="150"/>
        <v>1</v>
      </c>
      <c r="B1038" s="12" t="str">
        <f>IF([1]DRUM!A1015="","",[1]DRUM!A1015)</f>
        <v>Steel</v>
      </c>
      <c r="C1038" s="12">
        <f t="shared" ca="1" si="151"/>
        <v>0</v>
      </c>
      <c r="D1038" s="155">
        <f t="shared" ca="1" si="152"/>
        <v>0</v>
      </c>
      <c r="E1038" s="26" t="str">
        <f>IF([1]DRUM!B1015="","",[1]DRUM!B1015)</f>
        <v>STB290007</v>
      </c>
      <c r="F1038" s="26">
        <f>IF([1]DRUM!C1015="","",[1]DRUM!C1015)</f>
        <v>2975</v>
      </c>
      <c r="G1038" s="26">
        <f>IF([1]DRUM!D1015="","",[1]DRUM!D1015)</f>
        <v>2900</v>
      </c>
      <c r="H1038" s="26">
        <f>IF([1]DRUM!E1015="","",[1]DRUM!E1015)</f>
        <v>1900</v>
      </c>
      <c r="I1038" s="26">
        <f>IF([1]DRUM!F1015="","",[1]DRUM!F1015)</f>
        <v>1780</v>
      </c>
      <c r="J1038" s="26">
        <f>IF([1]DRUM!G1015="","",[1]DRUM!G1015)</f>
        <v>1900</v>
      </c>
      <c r="K1038" s="26">
        <f>IF([1]DRUM!H1015="","",[1]DRUM!H1015)</f>
        <v>2100</v>
      </c>
      <c r="L1038" s="26" t="str">
        <f>IF([1]DRUM!I1015="","",[1]DRUM!I1015)</f>
        <v/>
      </c>
      <c r="M1038" s="26">
        <f>IF([1]DRUM!J1015="","",
IF(AND([1]DRUM!K1015="Wooden Drum",[1]DRUM!J1015&gt;Max_WD_Capacity),Max_WD_Capacity,
[1]DRUM!J1015))</f>
        <v>12000</v>
      </c>
      <c r="N1038" s="26" t="str">
        <f>IF([1]DRUM!K1015="","",[1]DRUM!K1015)</f>
        <v>Steel Drum</v>
      </c>
      <c r="O1038" s="26">
        <f>IF([1]DRUM!L1015="","",[1]DRUM!L1015)</f>
        <v>1049</v>
      </c>
      <c r="P1038" s="26">
        <f>IF([1]DRUM!M1015="","",[1]DRUM!M1015)</f>
        <v>214</v>
      </c>
      <c r="Q1038" s="26">
        <f>IF([1]DRUM!N1015="","",[1]DRUM!N1015)</f>
        <v>6.7104419080677973</v>
      </c>
      <c r="R1038" s="26" t="str">
        <f t="shared" si="158"/>
        <v>Steel</v>
      </c>
      <c r="S1038" s="26">
        <f ca="1">IF(N1038="",0,
IF(Knee_Application="YES",Knee_Width,IF(Knee_Application="NO",0,
IF(OR(Cable_Type="OH",SearchData("Conductor",Cable_Desc)),0,
IF(N1038="Steel Drum",Knee_Width,
IF(N1038="Plywood Drum",0,
IF(Country="UAE",0,
IF(AND(OR(SearchData("LSHF",Cable_Desc),SearchData("LSZH",Cable_Desc),SearchData("LS0H",Cable_Desc),SearchData("LSOH",Cable_Desc)),D.nom&gt;40),Knee_Width,
IF(AND(Country="Egypt",D.nom&gt;60),Knee_Width,
IF(AND(Country&lt;&gt;"Egypt",D.nom&gt;35),Knee_Width,
0))))))))))</f>
        <v>125</v>
      </c>
      <c r="T1038" s="118">
        <f t="shared" ca="1" si="153"/>
        <v>13</v>
      </c>
      <c r="U1038" s="118">
        <f t="shared" ca="1" si="154"/>
        <v>3</v>
      </c>
      <c r="V1038" s="117">
        <f t="shared" ca="1" si="155"/>
        <v>277.48808263215636</v>
      </c>
      <c r="W1038" s="64">
        <f t="shared" ca="1" si="156"/>
        <v>1</v>
      </c>
      <c r="X1038" s="64">
        <f t="shared" ca="1" si="159"/>
        <v>1</v>
      </c>
      <c r="Y1038" s="64">
        <f t="shared" ca="1" si="157"/>
        <v>1</v>
      </c>
      <c r="AM1038" s="156"/>
    </row>
    <row r="1039" spans="1:39">
      <c r="A1039" s="12">
        <f t="shared" ca="1" si="150"/>
        <v>1</v>
      </c>
      <c r="B1039" s="12" t="str">
        <f>IF([1]DRUM!A1016="","",[1]DRUM!A1016)</f>
        <v>Steel</v>
      </c>
      <c r="C1039" s="12">
        <f t="shared" ca="1" si="151"/>
        <v>0</v>
      </c>
      <c r="D1039" s="155">
        <f t="shared" ca="1" si="152"/>
        <v>0</v>
      </c>
      <c r="E1039" s="26" t="str">
        <f>IF([1]DRUM!B1016="","",[1]DRUM!B1016)</f>
        <v>STB290013</v>
      </c>
      <c r="F1039" s="26">
        <f>IF([1]DRUM!C1016="","",[1]DRUM!C1016)</f>
        <v>2980</v>
      </c>
      <c r="G1039" s="26">
        <f>IF([1]DRUM!D1016="","",[1]DRUM!D1016)</f>
        <v>2900</v>
      </c>
      <c r="H1039" s="26">
        <f>IF([1]DRUM!E1016="","",[1]DRUM!E1016)</f>
        <v>1800</v>
      </c>
      <c r="I1039" s="26">
        <f>IF([1]DRUM!F1016="","",[1]DRUM!F1016)</f>
        <v>1780</v>
      </c>
      <c r="J1039" s="26">
        <f>IF([1]DRUM!G1016="","",[1]DRUM!G1016)</f>
        <v>1900</v>
      </c>
      <c r="K1039" s="26">
        <f>IF([1]DRUM!H1016="","",[1]DRUM!H1016)</f>
        <v>2100</v>
      </c>
      <c r="L1039" s="26" t="str">
        <f>IF([1]DRUM!I1016="","",[1]DRUM!I1016)</f>
        <v/>
      </c>
      <c r="M1039" s="26">
        <f>IF([1]DRUM!J1016="","",
IF(AND([1]DRUM!K1016="Wooden Drum",[1]DRUM!J1016&gt;Max_WD_Capacity),Max_WD_Capacity,
[1]DRUM!J1016))</f>
        <v>12000</v>
      </c>
      <c r="N1039" s="26" t="str">
        <f>IF([1]DRUM!K1016="","",[1]DRUM!K1016)</f>
        <v>Steel Drum</v>
      </c>
      <c r="O1039" s="26">
        <f>IF([1]DRUM!L1016="","",[1]DRUM!L1016)</f>
        <v>1045</v>
      </c>
      <c r="P1039" s="26">
        <f>IF([1]DRUM!M1016="","",[1]DRUM!M1016)</f>
        <v>214</v>
      </c>
      <c r="Q1039" s="26">
        <f>IF([1]DRUM!N1016="","",[1]DRUM!N1016)</f>
        <v>7.2277051384813573</v>
      </c>
      <c r="R1039" s="26" t="str">
        <f t="shared" si="158"/>
        <v>Steel</v>
      </c>
      <c r="S1039" s="26">
        <f ca="1">IF(N1039="",0,
IF(Knee_Application="YES",Knee_Width,IF(Knee_Application="NO",0,
IF(OR(Cable_Type="OH",SearchData("Conductor",Cable_Desc)),0,
IF(N1039="Steel Drum",Knee_Width,
IF(N1039="Plywood Drum",0,
IF(Country="UAE",0,
IF(AND(OR(SearchData("LSHF",Cable_Desc),SearchData("LSZH",Cable_Desc),SearchData("LS0H",Cable_Desc),SearchData("LSOH",Cable_Desc)),D.nom&gt;40),Knee_Width,
IF(AND(Country="Egypt",D.nom&gt;60),Knee_Width,
IF(AND(Country&lt;&gt;"Egypt",D.nom&gt;35),Knee_Width,
0))))))))))</f>
        <v>125</v>
      </c>
      <c r="T1039" s="118">
        <f t="shared" ca="1" si="153"/>
        <v>13</v>
      </c>
      <c r="U1039" s="118">
        <f t="shared" ca="1" si="154"/>
        <v>3</v>
      </c>
      <c r="V1039" s="117">
        <f t="shared" ca="1" si="155"/>
        <v>265.2358712831562</v>
      </c>
      <c r="W1039" s="64">
        <f t="shared" ca="1" si="156"/>
        <v>1</v>
      </c>
      <c r="X1039" s="64">
        <f t="shared" ca="1" si="159"/>
        <v>1</v>
      </c>
      <c r="Y1039" s="64">
        <f t="shared" ca="1" si="157"/>
        <v>1</v>
      </c>
      <c r="AM1039" s="156"/>
    </row>
    <row r="1040" spans="1:39">
      <c r="A1040" s="12">
        <f t="shared" ca="1" si="150"/>
        <v>1</v>
      </c>
      <c r="B1040" s="12" t="str">
        <f>IF([1]DRUM!A1017="","",[1]DRUM!A1017)</f>
        <v>Steel</v>
      </c>
      <c r="C1040" s="12">
        <f t="shared" ca="1" si="151"/>
        <v>0</v>
      </c>
      <c r="D1040" s="155">
        <f t="shared" ca="1" si="152"/>
        <v>0</v>
      </c>
      <c r="E1040" s="26" t="str">
        <f>IF([1]DRUM!B1017="","",[1]DRUM!B1017)</f>
        <v>STB290020</v>
      </c>
      <c r="F1040" s="26">
        <f>IF([1]DRUM!C1017="","",[1]DRUM!C1017)</f>
        <v>2975</v>
      </c>
      <c r="G1040" s="26">
        <f>IF([1]DRUM!D1017="","",[1]DRUM!D1017)</f>
        <v>2900</v>
      </c>
      <c r="H1040" s="26">
        <f>IF([1]DRUM!E1017="","",[1]DRUM!E1017)</f>
        <v>1650</v>
      </c>
      <c r="I1040" s="26">
        <f>IF([1]DRUM!F1017="","",[1]DRUM!F1017)</f>
        <v>1780</v>
      </c>
      <c r="J1040" s="26">
        <f>IF([1]DRUM!G1017="","",[1]DRUM!G1017)</f>
        <v>1900</v>
      </c>
      <c r="K1040" s="26">
        <f>IF([1]DRUM!H1017="","",[1]DRUM!H1017)</f>
        <v>2100</v>
      </c>
      <c r="L1040" s="26" t="str">
        <f>IF([1]DRUM!I1017="","",[1]DRUM!I1017)</f>
        <v/>
      </c>
      <c r="M1040" s="26">
        <f>IF([1]DRUM!J1017="","",
IF(AND([1]DRUM!K1017="Wooden Drum",[1]DRUM!J1017&gt;Max_WD_Capacity),Max_WD_Capacity,
[1]DRUM!J1017))</f>
        <v>12000</v>
      </c>
      <c r="N1040" s="26" t="str">
        <f>IF([1]DRUM!K1017="","",[1]DRUM!K1017)</f>
        <v>Steel Drum</v>
      </c>
      <c r="O1040" s="26">
        <f>IF([1]DRUM!L1017="","",[1]DRUM!L1017)</f>
        <v>1039</v>
      </c>
      <c r="P1040" s="26">
        <f>IF([1]DRUM!M1017="","",[1]DRUM!M1017)</f>
        <v>214</v>
      </c>
      <c r="Q1040" s="26">
        <f>IF([1]DRUM!N1017="","",[1]DRUM!N1017)</f>
        <v>7.9511746566949171</v>
      </c>
      <c r="R1040" s="26" t="str">
        <f t="shared" si="158"/>
        <v>Steel</v>
      </c>
      <c r="S1040" s="26">
        <f ca="1">IF(N1040="",0,
IF(Knee_Application="YES",Knee_Width,IF(Knee_Application="NO",0,
IF(OR(Cable_Type="OH",SearchData("Conductor",Cable_Desc)),0,
IF(N1040="Steel Drum",Knee_Width,
IF(N1040="Plywood Drum",0,
IF(Country="UAE",0,
IF(AND(OR(SearchData("LSHF",Cable_Desc),SearchData("LSZH",Cable_Desc),SearchData("LS0H",Cable_Desc),SearchData("LSOH",Cable_Desc)),D.nom&gt;40),Knee_Width,
IF(AND(Country="Egypt",D.nom&gt;60),Knee_Width,
IF(AND(Country&lt;&gt;"Egypt",D.nom&gt;35),Knee_Width,
0))))))))))</f>
        <v>125</v>
      </c>
      <c r="T1040" s="118">
        <f t="shared" ca="1" si="153"/>
        <v>13</v>
      </c>
      <c r="U1040" s="118">
        <f t="shared" ca="1" si="154"/>
        <v>4</v>
      </c>
      <c r="V1040" s="117">
        <f t="shared" ca="1" si="155"/>
        <v>349.00832434672026</v>
      </c>
      <c r="W1040" s="64">
        <f t="shared" ca="1" si="156"/>
        <v>1</v>
      </c>
      <c r="X1040" s="64">
        <f t="shared" ca="1" si="159"/>
        <v>1</v>
      </c>
      <c r="Y1040" s="64">
        <f t="shared" ca="1" si="157"/>
        <v>1</v>
      </c>
      <c r="AM1040" s="156"/>
    </row>
    <row r="1041" spans="1:39">
      <c r="A1041" s="12">
        <f t="shared" ca="1" si="150"/>
        <v>1</v>
      </c>
      <c r="B1041" s="12" t="str">
        <f>IF([1]DRUM!A1018="","",[1]DRUM!A1018)</f>
        <v>Steel</v>
      </c>
      <c r="C1041" s="12">
        <f t="shared" ca="1" si="151"/>
        <v>0</v>
      </c>
      <c r="D1041" s="155">
        <f t="shared" ca="1" si="152"/>
        <v>0</v>
      </c>
      <c r="E1041" s="26" t="str">
        <f>IF([1]DRUM!B1018="","",[1]DRUM!B1018)</f>
        <v>STB290015</v>
      </c>
      <c r="F1041" s="26">
        <f>IF([1]DRUM!C1018="","",[1]DRUM!C1018)</f>
        <v>2980</v>
      </c>
      <c r="G1041" s="26">
        <f>IF([1]DRUM!D1018="","",[1]DRUM!D1018)</f>
        <v>2900</v>
      </c>
      <c r="H1041" s="26">
        <f>IF([1]DRUM!E1018="","",[1]DRUM!E1018)</f>
        <v>1600</v>
      </c>
      <c r="I1041" s="26">
        <f>IF([1]DRUM!F1018="","",[1]DRUM!F1018)</f>
        <v>1740</v>
      </c>
      <c r="J1041" s="26">
        <f>IF([1]DRUM!G1018="","",[1]DRUM!G1018)</f>
        <v>1900</v>
      </c>
      <c r="K1041" s="26">
        <f>IF([1]DRUM!H1018="","",[1]DRUM!H1018)</f>
        <v>2100</v>
      </c>
      <c r="L1041" s="26" t="str">
        <f>IF([1]DRUM!I1018="","",[1]DRUM!I1018)</f>
        <v/>
      </c>
      <c r="M1041" s="26">
        <f>IF([1]DRUM!J1018="","",
IF(AND([1]DRUM!K1018="Wooden Drum",[1]DRUM!J1018&gt;Max_WD_Capacity),Max_WD_Capacity,
[1]DRUM!J1018))</f>
        <v>12000</v>
      </c>
      <c r="N1041" s="26" t="str">
        <f>IF([1]DRUM!K1018="","",[1]DRUM!K1018)</f>
        <v>Steel Drum</v>
      </c>
      <c r="O1041" s="26">
        <f>IF([1]DRUM!L1018="","",[1]DRUM!L1018)</f>
        <v>1045</v>
      </c>
      <c r="P1041" s="26">
        <f>IF([1]DRUM!M1018="","",[1]DRUM!M1018)</f>
        <v>210</v>
      </c>
      <c r="Q1041" s="26">
        <f>IF([1]DRUM!N1018="","",[1]DRUM!N1018)</f>
        <v>7.9945679052226257</v>
      </c>
      <c r="R1041" s="26" t="str">
        <f t="shared" si="158"/>
        <v>Steel</v>
      </c>
      <c r="S1041" s="26">
        <f ca="1">IF(N1041="",0,
IF(Knee_Application="YES",Knee_Width,IF(Knee_Application="NO",0,
IF(OR(Cable_Type="OH",SearchData("Conductor",Cable_Desc)),0,
IF(N1041="Steel Drum",Knee_Width,
IF(N1041="Plywood Drum",0,
IF(Country="UAE",0,
IF(AND(OR(SearchData("LSHF",Cable_Desc),SearchData("LSZH",Cable_Desc),SearchData("LS0H",Cable_Desc),SearchData("LSOH",Cable_Desc)),D.nom&gt;40),Knee_Width,
IF(AND(Country="Egypt",D.nom&gt;60),Knee_Width,
IF(AND(Country&lt;&gt;"Egypt",D.nom&gt;35),Knee_Width,
0))))))))))</f>
        <v>125</v>
      </c>
      <c r="T1041" s="118">
        <f t="shared" ca="1" si="153"/>
        <v>13</v>
      </c>
      <c r="U1041" s="118">
        <f t="shared" ca="1" si="154"/>
        <v>4</v>
      </c>
      <c r="V1041" s="117">
        <f t="shared" ca="1" si="155"/>
        <v>340.84018344738678</v>
      </c>
      <c r="W1041" s="64">
        <f t="shared" ca="1" si="156"/>
        <v>1</v>
      </c>
      <c r="X1041" s="64">
        <f t="shared" ca="1" si="159"/>
        <v>1</v>
      </c>
      <c r="Y1041" s="64">
        <f t="shared" ca="1" si="157"/>
        <v>1</v>
      </c>
      <c r="AM1041" s="156"/>
    </row>
    <row r="1042" spans="1:39">
      <c r="A1042" s="12">
        <f t="shared" ca="1" si="150"/>
        <v>1</v>
      </c>
      <c r="B1042" s="12" t="str">
        <f>IF([1]DRUM!A1019="","",[1]DRUM!A1019)</f>
        <v>Steel</v>
      </c>
      <c r="C1042" s="12">
        <f t="shared" ca="1" si="151"/>
        <v>0</v>
      </c>
      <c r="D1042" s="155">
        <f t="shared" ca="1" si="152"/>
        <v>0</v>
      </c>
      <c r="E1042" s="26" t="str">
        <f>IF([1]DRUM!B1019="","",[1]DRUM!B1019)</f>
        <v>STB290038</v>
      </c>
      <c r="F1042" s="26">
        <f>IF([1]DRUM!C1019="","",[1]DRUM!C1019)</f>
        <v>2975</v>
      </c>
      <c r="G1042" s="26">
        <f>IF([1]DRUM!D1019="","",[1]DRUM!D1019)</f>
        <v>2900</v>
      </c>
      <c r="H1042" s="26">
        <f>IF([1]DRUM!E1019="","",[1]DRUM!E1019)</f>
        <v>1500</v>
      </c>
      <c r="I1042" s="26">
        <f>IF([1]DRUM!F1019="","",[1]DRUM!F1019)</f>
        <v>1780</v>
      </c>
      <c r="J1042" s="26">
        <f>IF([1]DRUM!G1019="","",[1]DRUM!G1019)</f>
        <v>1900</v>
      </c>
      <c r="K1042" s="26">
        <f>IF([1]DRUM!H1019="","",[1]DRUM!H1019)</f>
        <v>2100</v>
      </c>
      <c r="L1042" s="26" t="str">
        <f>IF([1]DRUM!I1019="","",[1]DRUM!I1019)</f>
        <v/>
      </c>
      <c r="M1042" s="26">
        <f>IF([1]DRUM!J1019="","",
IF(AND([1]DRUM!K1019="Wooden Drum",[1]DRUM!J1019&gt;Max_WD_Capacity),Max_WD_Capacity,
[1]DRUM!J1019))</f>
        <v>12000</v>
      </c>
      <c r="N1042" s="26" t="str">
        <f>IF([1]DRUM!K1019="","",[1]DRUM!K1019)</f>
        <v>Steel Drum</v>
      </c>
      <c r="O1042" s="26">
        <f>IF([1]DRUM!L1019="","",[1]DRUM!L1019)</f>
        <v>934</v>
      </c>
      <c r="P1042" s="26">
        <f>IF([1]DRUM!M1019="","",[1]DRUM!M1019)</f>
        <v>214</v>
      </c>
      <c r="Q1042" s="26">
        <f>IF([1]DRUM!N1019="","",[1]DRUM!N1019)</f>
        <v>8.6117337820203392</v>
      </c>
      <c r="R1042" s="26" t="str">
        <f t="shared" si="158"/>
        <v>Steel</v>
      </c>
      <c r="S1042" s="26">
        <f ca="1">IF(N1042="",0,
IF(Knee_Application="YES",Knee_Width,IF(Knee_Application="NO",0,
IF(OR(Cable_Type="OH",SearchData("Conductor",Cable_Desc)),0,
IF(N1042="Steel Drum",Knee_Width,
IF(N1042="Plywood Drum",0,
IF(Country="UAE",0,
IF(AND(OR(SearchData("LSHF",Cable_Desc),SearchData("LSZH",Cable_Desc),SearchData("LS0H",Cable_Desc),SearchData("LSOH",Cable_Desc)),D.nom&gt;40),Knee_Width,
IF(AND(Country="Egypt",D.nom&gt;60),Knee_Width,
IF(AND(Country&lt;&gt;"Egypt",D.nom&gt;35),Knee_Width,
0))))))))))</f>
        <v>125</v>
      </c>
      <c r="T1042" s="118">
        <f t="shared" ca="1" si="153"/>
        <v>13</v>
      </c>
      <c r="U1042" s="118">
        <f t="shared" ca="1" si="154"/>
        <v>4</v>
      </c>
      <c r="V1042" s="117">
        <f t="shared" ca="1" si="155"/>
        <v>324.50390164871988</v>
      </c>
      <c r="W1042" s="64">
        <f t="shared" ca="1" si="156"/>
        <v>1</v>
      </c>
      <c r="X1042" s="64">
        <f t="shared" ca="1" si="159"/>
        <v>1</v>
      </c>
      <c r="Y1042" s="64">
        <f t="shared" ca="1" si="157"/>
        <v>1</v>
      </c>
      <c r="AM1042" s="156"/>
    </row>
    <row r="1043" spans="1:39">
      <c r="A1043" s="12">
        <f t="shared" ca="1" si="150"/>
        <v>1</v>
      </c>
      <c r="B1043" s="12" t="str">
        <f>IF([1]DRUM!A1020="","",[1]DRUM!A1020)</f>
        <v>Steel</v>
      </c>
      <c r="C1043" s="12">
        <f t="shared" ca="1" si="151"/>
        <v>0</v>
      </c>
      <c r="D1043" s="155">
        <f t="shared" ca="1" si="152"/>
        <v>0</v>
      </c>
      <c r="E1043" s="26" t="str">
        <f>IF([1]DRUM!B1020="","",[1]DRUM!B1020)</f>
        <v>STB290016</v>
      </c>
      <c r="F1043" s="26">
        <f>IF([1]DRUM!C1020="","",[1]DRUM!C1020)</f>
        <v>2975</v>
      </c>
      <c r="G1043" s="26">
        <f>IF([1]DRUM!D1020="","",[1]DRUM!D1020)</f>
        <v>2900</v>
      </c>
      <c r="H1043" s="26">
        <f>IF([1]DRUM!E1020="","",[1]DRUM!E1020)</f>
        <v>1750</v>
      </c>
      <c r="I1043" s="26">
        <f>IF([1]DRUM!F1020="","",[1]DRUM!F1020)</f>
        <v>1780</v>
      </c>
      <c r="J1043" s="26">
        <f>IF([1]DRUM!G1020="","",[1]DRUM!G1020)</f>
        <v>1900</v>
      </c>
      <c r="K1043" s="26">
        <f>IF([1]DRUM!H1020="","",[1]DRUM!H1020)</f>
        <v>2100</v>
      </c>
      <c r="L1043" s="26" t="str">
        <f>IF([1]DRUM!I1020="","",[1]DRUM!I1020)</f>
        <v/>
      </c>
      <c r="M1043" s="26">
        <f>IF([1]DRUM!J1020="","",
IF(AND([1]DRUM!K1020="Wooden Drum",[1]DRUM!J1020&gt;Max_WD_Capacity),Max_WD_Capacity,
[1]DRUM!J1020))</f>
        <v>13000</v>
      </c>
      <c r="N1043" s="26" t="str">
        <f>IF([1]DRUM!K1020="","",[1]DRUM!K1020)</f>
        <v>Steel Drum</v>
      </c>
      <c r="O1043" s="26">
        <f>IF([1]DRUM!L1020="","",[1]DRUM!L1020)</f>
        <v>1075</v>
      </c>
      <c r="P1043" s="26">
        <f>IF([1]DRUM!M1020="","",[1]DRUM!M1020)</f>
        <v>214</v>
      </c>
      <c r="Q1043" s="26">
        <f>IF([1]DRUM!N1020="","",[1]DRUM!N1020)</f>
        <v>7.47585168820678</v>
      </c>
      <c r="R1043" s="26" t="str">
        <f t="shared" si="158"/>
        <v>Steel</v>
      </c>
      <c r="S1043" s="26">
        <f ca="1">IF(N1043="",0,
IF(Knee_Application="YES",Knee_Width,IF(Knee_Application="NO",0,
IF(OR(Cable_Type="OH",SearchData("Conductor",Cable_Desc)),0,
IF(N1043="Steel Drum",Knee_Width,
IF(N1043="Plywood Drum",0,
IF(Country="UAE",0,
IF(AND(OR(SearchData("LSHF",Cable_Desc),SearchData("LSZH",Cable_Desc),SearchData("LS0H",Cable_Desc),SearchData("LSOH",Cable_Desc)),D.nom&gt;40),Knee_Width,
IF(AND(Country="Egypt",D.nom&gt;60),Knee_Width,
IF(AND(Country&lt;&gt;"Egypt",D.nom&gt;35),Knee_Width,
0))))))))))</f>
        <v>125</v>
      </c>
      <c r="T1043" s="118">
        <f t="shared" ca="1" si="153"/>
        <v>13</v>
      </c>
      <c r="U1043" s="118">
        <f t="shared" ca="1" si="154"/>
        <v>3</v>
      </c>
      <c r="V1043" s="117">
        <f t="shared" ca="1" si="155"/>
        <v>259.10976560865612</v>
      </c>
      <c r="W1043" s="64">
        <f t="shared" ca="1" si="156"/>
        <v>1</v>
      </c>
      <c r="X1043" s="64">
        <f t="shared" ca="1" si="159"/>
        <v>1</v>
      </c>
      <c r="Y1043" s="64">
        <f t="shared" ca="1" si="157"/>
        <v>1</v>
      </c>
      <c r="AM1043" s="156"/>
    </row>
    <row r="1044" spans="1:39">
      <c r="A1044" s="12">
        <f t="shared" ca="1" si="150"/>
        <v>1</v>
      </c>
      <c r="B1044" s="12" t="str">
        <f>IF([1]DRUM!A1021="","",[1]DRUM!A1021)</f>
        <v>Steel</v>
      </c>
      <c r="C1044" s="12">
        <f t="shared" ca="1" si="151"/>
        <v>0</v>
      </c>
      <c r="D1044" s="155">
        <f t="shared" ca="1" si="152"/>
        <v>0</v>
      </c>
      <c r="E1044" s="26" t="str">
        <f>IF([1]DRUM!B1021="","",[1]DRUM!B1021)</f>
        <v>STB290008</v>
      </c>
      <c r="F1044" s="26">
        <f>IF([1]DRUM!C1021="","",[1]DRUM!C1021)</f>
        <v>2975</v>
      </c>
      <c r="G1044" s="26">
        <f>IF([1]DRUM!D1021="","",[1]DRUM!D1021)</f>
        <v>2900</v>
      </c>
      <c r="H1044" s="26">
        <f>IF([1]DRUM!E1021="","",[1]DRUM!E1021)</f>
        <v>1900</v>
      </c>
      <c r="I1044" s="26">
        <f>IF([1]DRUM!F1021="","",[1]DRUM!F1021)</f>
        <v>1780</v>
      </c>
      <c r="J1044" s="26">
        <f>IF([1]DRUM!G1021="","",[1]DRUM!G1021)</f>
        <v>1900</v>
      </c>
      <c r="K1044" s="26">
        <f>IF([1]DRUM!H1021="","",[1]DRUM!H1021)</f>
        <v>2100</v>
      </c>
      <c r="L1044" s="26" t="str">
        <f>IF([1]DRUM!I1021="","",[1]DRUM!I1021)</f>
        <v/>
      </c>
      <c r="M1044" s="26">
        <f>IF([1]DRUM!J1021="","",
IF(AND([1]DRUM!K1021="Wooden Drum",[1]DRUM!J1021&gt;Max_WD_Capacity),Max_WD_Capacity,
[1]DRUM!J1021))</f>
        <v>15000</v>
      </c>
      <c r="N1044" s="26" t="str">
        <f>IF([1]DRUM!K1021="","",[1]DRUM!K1021)</f>
        <v>Steel Drum</v>
      </c>
      <c r="O1044" s="26">
        <f>IF([1]DRUM!L1021="","",[1]DRUM!L1021)</f>
        <v>1109</v>
      </c>
      <c r="P1044" s="26">
        <f>IF([1]DRUM!M1021="","",[1]DRUM!M1021)</f>
        <v>214</v>
      </c>
      <c r="Q1044" s="26">
        <f>IF([1]DRUM!N1021="","",[1]DRUM!N1021)</f>
        <v>6.7104419080677973</v>
      </c>
      <c r="R1044" s="26" t="str">
        <f t="shared" si="158"/>
        <v>Steel</v>
      </c>
      <c r="S1044" s="26">
        <f ca="1">IF(N1044="",0,
IF(Knee_Application="YES",Knee_Width,IF(Knee_Application="NO",0,
IF(OR(Cable_Type="OH",SearchData("Conductor",Cable_Desc)),0,
IF(N1044="Steel Drum",Knee_Width,
IF(N1044="Plywood Drum",0,
IF(Country="UAE",0,
IF(AND(OR(SearchData("LSHF",Cable_Desc),SearchData("LSZH",Cable_Desc),SearchData("LS0H",Cable_Desc),SearchData("LSOH",Cable_Desc)),D.nom&gt;40),Knee_Width,
IF(AND(Country="Egypt",D.nom&gt;60),Knee_Width,
IF(AND(Country&lt;&gt;"Egypt",D.nom&gt;35),Knee_Width,
0))))))))))</f>
        <v>125</v>
      </c>
      <c r="T1044" s="118">
        <f t="shared" ca="1" si="153"/>
        <v>13</v>
      </c>
      <c r="U1044" s="118">
        <f t="shared" ca="1" si="154"/>
        <v>3</v>
      </c>
      <c r="V1044" s="117">
        <f t="shared" ca="1" si="155"/>
        <v>277.48808263215636</v>
      </c>
      <c r="W1044" s="64">
        <f t="shared" ca="1" si="156"/>
        <v>1</v>
      </c>
      <c r="X1044" s="64">
        <f t="shared" ca="1" si="159"/>
        <v>1</v>
      </c>
      <c r="Y1044" s="64">
        <f t="shared" ca="1" si="157"/>
        <v>1</v>
      </c>
      <c r="AM1044" s="156"/>
    </row>
    <row r="1045" spans="1:39">
      <c r="A1045" s="12">
        <f t="shared" ca="1" si="150"/>
        <v>1</v>
      </c>
      <c r="B1045" s="12" t="str">
        <f>IF([1]DRUM!A1022="","",[1]DRUM!A1022)</f>
        <v>Steel</v>
      </c>
      <c r="C1045" s="12">
        <f t="shared" ca="1" si="151"/>
        <v>0</v>
      </c>
      <c r="D1045" s="155">
        <f t="shared" ca="1" si="152"/>
        <v>0</v>
      </c>
      <c r="E1045" s="26" t="str">
        <f>IF([1]DRUM!B1022="","",[1]DRUM!B1022)</f>
        <v>STB290009</v>
      </c>
      <c r="F1045" s="26">
        <f>IF([1]DRUM!C1022="","",[1]DRUM!C1022)</f>
        <v>2975</v>
      </c>
      <c r="G1045" s="26">
        <f>IF([1]DRUM!D1022="","",[1]DRUM!D1022)</f>
        <v>2900</v>
      </c>
      <c r="H1045" s="26">
        <f>IF([1]DRUM!E1022="","",[1]DRUM!E1022)</f>
        <v>1650</v>
      </c>
      <c r="I1045" s="26">
        <f>IF([1]DRUM!F1022="","",[1]DRUM!F1022)</f>
        <v>1760</v>
      </c>
      <c r="J1045" s="26">
        <f>IF([1]DRUM!G1022="","",[1]DRUM!G1022)</f>
        <v>1900</v>
      </c>
      <c r="K1045" s="26">
        <f>IF([1]DRUM!H1022="","",[1]DRUM!H1022)</f>
        <v>2100</v>
      </c>
      <c r="L1045" s="26" t="str">
        <f>IF([1]DRUM!I1022="","",[1]DRUM!I1022)</f>
        <v/>
      </c>
      <c r="M1045" s="26">
        <f>IF([1]DRUM!J1022="","",
IF(AND([1]DRUM!K1022="Wooden Drum",[1]DRUM!J1022&gt;Max_WD_Capacity),Max_WD_Capacity,
[1]DRUM!J1022))</f>
        <v>15000</v>
      </c>
      <c r="N1045" s="26" t="str">
        <f>IF([1]DRUM!K1022="","",[1]DRUM!K1022)</f>
        <v>Steel Drum</v>
      </c>
      <c r="O1045" s="26">
        <f>IF([1]DRUM!L1022="","",[1]DRUM!L1022)</f>
        <v>1204</v>
      </c>
      <c r="P1045" s="26">
        <f>IF([1]DRUM!M1022="","",[1]DRUM!M1022)</f>
        <v>212</v>
      </c>
      <c r="Q1045" s="26">
        <f>IF([1]DRUM!N1022="","",[1]DRUM!N1022)</f>
        <v>7.8618356156084568</v>
      </c>
      <c r="R1045" s="26" t="str">
        <f t="shared" si="158"/>
        <v>Steel</v>
      </c>
      <c r="S1045" s="26">
        <f ca="1">IF(N1045="",0,
IF(Knee_Application="YES",Knee_Width,IF(Knee_Application="NO",0,
IF(OR(Cable_Type="OH",SearchData("Conductor",Cable_Desc)),0,
IF(N1045="Steel Drum",Knee_Width,
IF(N1045="Plywood Drum",0,
IF(Country="UAE",0,
IF(AND(OR(SearchData("LSHF",Cable_Desc),SearchData("LSZH",Cable_Desc),SearchData("LS0H",Cable_Desc),SearchData("LSOH",Cable_Desc)),D.nom&gt;40),Knee_Width,
IF(AND(Country="Egypt",D.nom&gt;60),Knee_Width,
IF(AND(Country&lt;&gt;"Egypt",D.nom&gt;35),Knee_Width,
0))))))))))</f>
        <v>125</v>
      </c>
      <c r="T1045" s="118">
        <f t="shared" ca="1" si="153"/>
        <v>13</v>
      </c>
      <c r="U1045" s="118">
        <f t="shared" ca="1" si="154"/>
        <v>4</v>
      </c>
      <c r="V1045" s="117">
        <f t="shared" ca="1" si="155"/>
        <v>349.00832434672026</v>
      </c>
      <c r="W1045" s="64">
        <f t="shared" ca="1" si="156"/>
        <v>1</v>
      </c>
      <c r="X1045" s="64">
        <f t="shared" ca="1" si="159"/>
        <v>1</v>
      </c>
      <c r="Y1045" s="64">
        <f t="shared" ca="1" si="157"/>
        <v>1</v>
      </c>
      <c r="AM1045" s="156"/>
    </row>
    <row r="1046" spans="1:39">
      <c r="A1046" s="12">
        <f t="shared" ca="1" si="150"/>
        <v>1</v>
      </c>
      <c r="B1046" s="12" t="str">
        <f>IF([1]DRUM!A1023="","",[1]DRUM!A1023)</f>
        <v>Steel</v>
      </c>
      <c r="C1046" s="12">
        <f t="shared" ca="1" si="151"/>
        <v>0</v>
      </c>
      <c r="D1046" s="155">
        <f t="shared" ca="1" si="152"/>
        <v>0</v>
      </c>
      <c r="E1046" s="26" t="str">
        <f>IF([1]DRUM!B1023="","",[1]DRUM!B1023)</f>
        <v>STB290018</v>
      </c>
      <c r="F1046" s="26">
        <f>IF([1]DRUM!C1023="","",[1]DRUM!C1023)</f>
        <v>2980</v>
      </c>
      <c r="G1046" s="26">
        <f>IF([1]DRUM!D1023="","",[1]DRUM!D1023)</f>
        <v>2900</v>
      </c>
      <c r="H1046" s="26">
        <f>IF([1]DRUM!E1023="","",[1]DRUM!E1023)</f>
        <v>1600</v>
      </c>
      <c r="I1046" s="26">
        <f>IF([1]DRUM!F1023="","",[1]DRUM!F1023)</f>
        <v>1760</v>
      </c>
      <c r="J1046" s="26">
        <f>IF([1]DRUM!G1023="","",[1]DRUM!G1023)</f>
        <v>1900</v>
      </c>
      <c r="K1046" s="26">
        <f>IF([1]DRUM!H1023="","",[1]DRUM!H1023)</f>
        <v>2100</v>
      </c>
      <c r="L1046" s="26" t="str">
        <f>IF([1]DRUM!I1023="","",[1]DRUM!I1023)</f>
        <v/>
      </c>
      <c r="M1046" s="26">
        <f>IF([1]DRUM!J1023="","",
IF(AND([1]DRUM!K1023="Wooden Drum",[1]DRUM!J1023&gt;Max_WD_Capacity),Max_WD_Capacity,
[1]DRUM!J1023))</f>
        <v>15000</v>
      </c>
      <c r="N1046" s="26" t="str">
        <f>IF([1]DRUM!K1023="","",[1]DRUM!K1023)</f>
        <v>Steel Drum</v>
      </c>
      <c r="O1046" s="26">
        <f>IF([1]DRUM!L1023="","",[1]DRUM!L1023)</f>
        <v>1231</v>
      </c>
      <c r="P1046" s="26">
        <f>IF([1]DRUM!M1023="","",[1]DRUM!M1023)</f>
        <v>212</v>
      </c>
      <c r="Q1046" s="26">
        <f>IF([1]DRUM!N1023="","",[1]DRUM!N1023)</f>
        <v>8.0864594903401272</v>
      </c>
      <c r="R1046" s="26" t="str">
        <f t="shared" si="158"/>
        <v>Steel</v>
      </c>
      <c r="S1046" s="26">
        <f ca="1">IF(N1046="",0,
IF(Knee_Application="YES",Knee_Width,IF(Knee_Application="NO",0,
IF(OR(Cable_Type="OH",SearchData("Conductor",Cable_Desc)),0,
IF(N1046="Steel Drum",Knee_Width,
IF(N1046="Plywood Drum",0,
IF(Country="UAE",0,
IF(AND(OR(SearchData("LSHF",Cable_Desc),SearchData("LSZH",Cable_Desc),SearchData("LS0H",Cable_Desc),SearchData("LSOH",Cable_Desc)),D.nom&gt;40),Knee_Width,
IF(AND(Country="Egypt",D.nom&gt;60),Knee_Width,
IF(AND(Country&lt;&gt;"Egypt",D.nom&gt;35),Knee_Width,
0))))))))))</f>
        <v>125</v>
      </c>
      <c r="T1046" s="118">
        <f t="shared" ca="1" si="153"/>
        <v>13</v>
      </c>
      <c r="U1046" s="118">
        <f t="shared" ca="1" si="154"/>
        <v>4</v>
      </c>
      <c r="V1046" s="117">
        <f t="shared" ca="1" si="155"/>
        <v>340.84018344738678</v>
      </c>
      <c r="W1046" s="64">
        <f t="shared" ca="1" si="156"/>
        <v>1</v>
      </c>
      <c r="X1046" s="64">
        <f t="shared" ca="1" si="159"/>
        <v>1</v>
      </c>
      <c r="Y1046" s="64">
        <f t="shared" ca="1" si="157"/>
        <v>1</v>
      </c>
      <c r="AM1046" s="156"/>
    </row>
    <row r="1047" spans="1:39">
      <c r="A1047" s="12">
        <f t="shared" ca="1" si="150"/>
        <v>0</v>
      </c>
      <c r="B1047" s="12" t="str">
        <f>IF([1]DRUM!A1024="","",[1]DRUM!A1024)</f>
        <v>Steel</v>
      </c>
      <c r="C1047" s="12">
        <f t="shared" ca="1" si="151"/>
        <v>0</v>
      </c>
      <c r="D1047" s="155">
        <f t="shared" ca="1" si="152"/>
        <v>0</v>
      </c>
      <c r="E1047" s="26" t="str">
        <f>IF([1]DRUM!B1024="","",[1]DRUM!B1024)</f>
        <v>STB290011</v>
      </c>
      <c r="F1047" s="26">
        <f>IF([1]DRUM!C1024="","",[1]DRUM!C1024)</f>
        <v>2975</v>
      </c>
      <c r="G1047" s="26">
        <f>IF([1]DRUM!D1024="","",[1]DRUM!D1024)</f>
        <v>2900</v>
      </c>
      <c r="H1047" s="26">
        <f>IF([1]DRUM!E1024="","",[1]DRUM!E1024)</f>
        <v>1400</v>
      </c>
      <c r="I1047" s="26">
        <f>IF([1]DRUM!F1024="","",[1]DRUM!F1024)</f>
        <v>1760</v>
      </c>
      <c r="J1047" s="26">
        <f>IF([1]DRUM!G1024="","",[1]DRUM!G1024)</f>
        <v>1900</v>
      </c>
      <c r="K1047" s="26">
        <f>IF([1]DRUM!H1024="","",[1]DRUM!H1024)</f>
        <v>2100</v>
      </c>
      <c r="L1047" s="26" t="str">
        <f>IF([1]DRUM!I1024="","",[1]DRUM!I1024)</f>
        <v/>
      </c>
      <c r="M1047" s="26">
        <f>IF([1]DRUM!J1024="","",
IF(AND([1]DRUM!K1024="Wooden Drum",[1]DRUM!J1024&gt;Max_WD_Capacity),Max_WD_Capacity,
[1]DRUM!J1024))</f>
        <v>15000</v>
      </c>
      <c r="N1047" s="26" t="str">
        <f>IF([1]DRUM!K1024="","",[1]DRUM!K1024)</f>
        <v>Steel Drum</v>
      </c>
      <c r="O1047" s="26">
        <f>IF([1]DRUM!L1024="","",[1]DRUM!L1024)</f>
        <v>1181</v>
      </c>
      <c r="P1047" s="26">
        <f>IF([1]DRUM!M1024="","",[1]DRUM!M1024)</f>
        <v>212</v>
      </c>
      <c r="Q1047" s="26">
        <f>IF([1]DRUM!N1024="","",[1]DRUM!N1024)</f>
        <v>8.9158399508878325</v>
      </c>
      <c r="R1047" s="26" t="str">
        <f t="shared" si="158"/>
        <v>Steel</v>
      </c>
      <c r="S1047" s="26">
        <f ca="1">IF(N1047="",0,
IF(Knee_Application="YES",Knee_Width,IF(Knee_Application="NO",0,
IF(OR(Cable_Type="OH",SearchData("Conductor",Cable_Desc)),0,
IF(N1047="Steel Drum",Knee_Width,
IF(N1047="Plywood Drum",0,
IF(Country="UAE",0,
IF(AND(OR(SearchData("LSHF",Cable_Desc),SearchData("LSZH",Cable_Desc),SearchData("LS0H",Cable_Desc),SearchData("LSOH",Cable_Desc)),D.nom&gt;40),Knee_Width,
IF(AND(Country="Egypt",D.nom&gt;60),Knee_Width,
IF(AND(Country&lt;&gt;"Egypt",D.nom&gt;35),Knee_Width,
0))))))))))</f>
        <v>125</v>
      </c>
      <c r="T1047" s="118">
        <f t="shared" ca="1" si="153"/>
        <v>13</v>
      </c>
      <c r="U1047" s="118">
        <f t="shared" ca="1" si="154"/>
        <v>5</v>
      </c>
      <c r="V1047" s="117">
        <f t="shared" ca="1" si="155"/>
        <v>410.04067314653986</v>
      </c>
      <c r="W1047" s="64">
        <f t="shared" ca="1" si="156"/>
        <v>0</v>
      </c>
      <c r="X1047" s="64">
        <f t="shared" ca="1" si="159"/>
        <v>1</v>
      </c>
      <c r="Y1047" s="64">
        <f t="shared" ca="1" si="157"/>
        <v>1</v>
      </c>
      <c r="AM1047" s="156"/>
    </row>
    <row r="1048" spans="1:39">
      <c r="A1048" s="12">
        <f t="shared" ca="1" si="150"/>
        <v>1</v>
      </c>
      <c r="B1048" s="12" t="str">
        <f>IF([1]DRUM!A1025="","",[1]DRUM!A1025)</f>
        <v>Steel</v>
      </c>
      <c r="C1048" s="12">
        <f t="shared" ca="1" si="151"/>
        <v>0</v>
      </c>
      <c r="D1048" s="155">
        <f t="shared" ca="1" si="152"/>
        <v>0</v>
      </c>
      <c r="E1048" s="26" t="str">
        <f>IF([1]DRUM!B1025="","",[1]DRUM!B1025)</f>
        <v>STB290014</v>
      </c>
      <c r="F1048" s="26">
        <f>IF([1]DRUM!C1025="","",[1]DRUM!C1025)</f>
        <v>2980</v>
      </c>
      <c r="G1048" s="26">
        <f>IF([1]DRUM!D1025="","",[1]DRUM!D1025)</f>
        <v>2900</v>
      </c>
      <c r="H1048" s="26">
        <f>IF([1]DRUM!E1025="","",[1]DRUM!E1025)</f>
        <v>1600</v>
      </c>
      <c r="I1048" s="26">
        <f>IF([1]DRUM!F1025="","",[1]DRUM!F1025)</f>
        <v>1740</v>
      </c>
      <c r="J1048" s="26">
        <f>IF([1]DRUM!G1025="","",[1]DRUM!G1025)</f>
        <v>1900</v>
      </c>
      <c r="K1048" s="26">
        <f>IF([1]DRUM!H1025="","",[1]DRUM!H1025)</f>
        <v>2100</v>
      </c>
      <c r="L1048" s="26" t="str">
        <f>IF([1]DRUM!I1025="","",[1]DRUM!I1025)</f>
        <v/>
      </c>
      <c r="M1048" s="26">
        <f>IF([1]DRUM!J1025="","",
IF(AND([1]DRUM!K1025="Wooden Drum",[1]DRUM!J1025&gt;Max_WD_Capacity),Max_WD_Capacity,
[1]DRUM!J1025))</f>
        <v>18000</v>
      </c>
      <c r="N1048" s="26" t="str">
        <f>IF([1]DRUM!K1025="","",[1]DRUM!K1025)</f>
        <v>Steel Drum</v>
      </c>
      <c r="O1048" s="26">
        <f>IF([1]DRUM!L1025="","",[1]DRUM!L1025)</f>
        <v>1482</v>
      </c>
      <c r="P1048" s="26">
        <f>IF([1]DRUM!M1025="","",[1]DRUM!M1025)</f>
        <v>210</v>
      </c>
      <c r="Q1048" s="26">
        <f>IF([1]DRUM!N1025="","",[1]DRUM!N1025)</f>
        <v>7.9945679052226257</v>
      </c>
      <c r="R1048" s="26" t="str">
        <f t="shared" si="158"/>
        <v>Steel</v>
      </c>
      <c r="S1048" s="26">
        <f ca="1">IF(N1048="",0,
IF(Knee_Application="YES",Knee_Width,IF(Knee_Application="NO",0,
IF(OR(Cable_Type="OH",SearchData("Conductor",Cable_Desc)),0,
IF(N1048="Steel Drum",Knee_Width,
IF(N1048="Plywood Drum",0,
IF(Country="UAE",0,
IF(AND(OR(SearchData("LSHF",Cable_Desc),SearchData("LSZH",Cable_Desc),SearchData("LS0H",Cable_Desc),SearchData("LSOH",Cable_Desc)),D.nom&gt;40),Knee_Width,
IF(AND(Country="Egypt",D.nom&gt;60),Knee_Width,
IF(AND(Country&lt;&gt;"Egypt",D.nom&gt;35),Knee_Width,
0))))))))))</f>
        <v>125</v>
      </c>
      <c r="T1048" s="118">
        <f t="shared" ca="1" si="153"/>
        <v>13</v>
      </c>
      <c r="U1048" s="118">
        <f t="shared" ca="1" si="154"/>
        <v>4</v>
      </c>
      <c r="V1048" s="117">
        <f t="shared" ca="1" si="155"/>
        <v>340.84018344738678</v>
      </c>
      <c r="W1048" s="64">
        <f t="shared" ca="1" si="156"/>
        <v>1</v>
      </c>
      <c r="X1048" s="64">
        <f t="shared" ca="1" si="159"/>
        <v>1</v>
      </c>
      <c r="Y1048" s="64">
        <f t="shared" ca="1" si="157"/>
        <v>1</v>
      </c>
      <c r="AM1048" s="156"/>
    </row>
    <row r="1049" spans="1:39">
      <c r="A1049" s="12">
        <f t="shared" ref="A1049:A1112" ca="1" si="160">IF(OR(E1049="",G1049="",K1049="",G1049&lt;Min_Flange_Diam,G1049&gt;Max_Flange_Diam,K1049&lt;Min_Outer_Width,K1049&gt;Max_Outer_Width),0,IFERROR(W1049*X1049*Y1049,0))</f>
        <v>1</v>
      </c>
      <c r="B1049" s="12" t="str">
        <f>IF([1]DRUM!A1026="","",[1]DRUM!A1026)</f>
        <v>Steel</v>
      </c>
      <c r="C1049" s="12">
        <f t="shared" ref="C1049:C1112" ca="1" si="161">IF(B1049="","",IF(OR(B1049=Main_DT,B1049=Ext_DT),1,0))</f>
        <v>0</v>
      </c>
      <c r="D1049" s="155">
        <f t="shared" ref="D1049:D1112" ca="1" si="162">IF(O1049="",0,IFERROR(A1049*C1049,0))</f>
        <v>0</v>
      </c>
      <c r="E1049" s="26" t="str">
        <f>IF([1]DRUM!B1026="","",[1]DRUM!B1026)</f>
        <v>STB290010</v>
      </c>
      <c r="F1049" s="26">
        <f>IF([1]DRUM!C1026="","",[1]DRUM!C1026)</f>
        <v>2980</v>
      </c>
      <c r="G1049" s="26">
        <f>IF([1]DRUM!D1026="","",[1]DRUM!D1026)</f>
        <v>2900</v>
      </c>
      <c r="H1049" s="26">
        <f>IF([1]DRUM!E1026="","",[1]DRUM!E1026)</f>
        <v>1650</v>
      </c>
      <c r="I1049" s="26">
        <f>IF([1]DRUM!F1026="","",[1]DRUM!F1026)</f>
        <v>1740</v>
      </c>
      <c r="J1049" s="26">
        <f>IF([1]DRUM!G1026="","",[1]DRUM!G1026)</f>
        <v>1900</v>
      </c>
      <c r="K1049" s="26">
        <f>IF([1]DRUM!H1026="","",[1]DRUM!H1026)</f>
        <v>2100</v>
      </c>
      <c r="L1049" s="26" t="str">
        <f>IF([1]DRUM!I1026="","",[1]DRUM!I1026)</f>
        <v/>
      </c>
      <c r="M1049" s="26">
        <f>IF([1]DRUM!J1026="","",
IF(AND([1]DRUM!K1026="Wooden Drum",[1]DRUM!J1026&gt;Max_WD_Capacity),Max_WD_Capacity,
[1]DRUM!J1026))</f>
        <v>20000</v>
      </c>
      <c r="N1049" s="26" t="str">
        <f>IF([1]DRUM!K1026="","",[1]DRUM!K1026)</f>
        <v>Steel Drum</v>
      </c>
      <c r="O1049" s="26">
        <f>IF([1]DRUM!L1026="","",[1]DRUM!L1026)</f>
        <v>1454</v>
      </c>
      <c r="P1049" s="26">
        <f>IF([1]DRUM!M1026="","",[1]DRUM!M1026)</f>
        <v>210</v>
      </c>
      <c r="Q1049" s="26">
        <f>IF([1]DRUM!N1026="","",[1]DRUM!N1026)</f>
        <v>7.7724965745219974</v>
      </c>
      <c r="R1049" s="26" t="str">
        <f t="shared" si="158"/>
        <v>Steel</v>
      </c>
      <c r="S1049" s="26">
        <f ca="1">IF(N1049="",0,
IF(Knee_Application="YES",Knee_Width,IF(Knee_Application="NO",0,
IF(OR(Cable_Type="OH",SearchData("Conductor",Cable_Desc)),0,
IF(N1049="Steel Drum",Knee_Width,
IF(N1049="Plywood Drum",0,
IF(Country="UAE",0,
IF(AND(OR(SearchData("LSHF",Cable_Desc),SearchData("LSZH",Cable_Desc),SearchData("LS0H",Cable_Desc),SearchData("LSOH",Cable_Desc)),D.nom&gt;40),Knee_Width,
IF(AND(Country="Egypt",D.nom&gt;60),Knee_Width,
IF(AND(Country&lt;&gt;"Egypt",D.nom&gt;35),Knee_Width,
0))))))))))</f>
        <v>125</v>
      </c>
      <c r="T1049" s="118">
        <f t="shared" ref="T1049:T1112" ca="1" si="163">IFERROR(TRUNC((I1049-S1049)/$L$4),0)</f>
        <v>13</v>
      </c>
      <c r="U1049" s="118">
        <f t="shared" ref="U1049:U1112" ca="1" si="164">IFERROR(TRUNC((((G1049-H1049)/2)-I$11)/L$4),0)</f>
        <v>4</v>
      </c>
      <c r="V1049" s="117">
        <f t="shared" ref="V1049:V1112" ca="1" si="165">IFERROR(T1049*PI()*(H1049*U1049+L$4*U1049^2)/1000,0)</f>
        <v>349.00832434672026</v>
      </c>
      <c r="W1049" s="64">
        <f t="shared" ref="W1049:W1112" ca="1" si="166">IFERROR(IF(H1049&gt;=J$11,1,0),0)</f>
        <v>1</v>
      </c>
      <c r="X1049" s="64">
        <f t="shared" ca="1" si="159"/>
        <v>1</v>
      </c>
      <c r="Y1049" s="64">
        <f t="shared" ref="Y1049:Y1112" ca="1" si="167">IFERROR(IF(V1049&gt;=L$6*0.99,1,0),0)</f>
        <v>1</v>
      </c>
      <c r="AM1049" s="156"/>
    </row>
    <row r="1050" spans="1:39">
      <c r="A1050" s="12">
        <f t="shared" ca="1" si="160"/>
        <v>0</v>
      </c>
      <c r="B1050" s="12" t="str">
        <f>IF([1]DRUM!A1027="","",[1]DRUM!A1027)</f>
        <v>Steel</v>
      </c>
      <c r="C1050" s="12">
        <f t="shared" ca="1" si="161"/>
        <v>0</v>
      </c>
      <c r="D1050" s="155">
        <f t="shared" ca="1" si="162"/>
        <v>0</v>
      </c>
      <c r="E1050" s="26" t="str">
        <f>IF([1]DRUM!B1027="","",[1]DRUM!B1027)</f>
        <v>STB290012</v>
      </c>
      <c r="F1050" s="26">
        <f>IF([1]DRUM!C1027="","",[1]DRUM!C1027)</f>
        <v>2980</v>
      </c>
      <c r="G1050" s="26">
        <f>IF([1]DRUM!D1027="","",[1]DRUM!D1027)</f>
        <v>2900</v>
      </c>
      <c r="H1050" s="26">
        <f>IF([1]DRUM!E1027="","",[1]DRUM!E1027)</f>
        <v>1400</v>
      </c>
      <c r="I1050" s="26">
        <f>IF([1]DRUM!F1027="","",[1]DRUM!F1027)</f>
        <v>1740</v>
      </c>
      <c r="J1050" s="26">
        <f>IF([1]DRUM!G1027="","",[1]DRUM!G1027)</f>
        <v>1900</v>
      </c>
      <c r="K1050" s="26">
        <f>IF([1]DRUM!H1027="","",[1]DRUM!H1027)</f>
        <v>2100</v>
      </c>
      <c r="L1050" s="26" t="str">
        <f>IF([1]DRUM!I1027="","",[1]DRUM!I1027)</f>
        <v/>
      </c>
      <c r="M1050" s="26">
        <f>IF([1]DRUM!J1027="","",
IF(AND([1]DRUM!K1027="Wooden Drum",[1]DRUM!J1027&gt;Max_WD_Capacity),Max_WD_Capacity,
[1]DRUM!J1027))</f>
        <v>20000</v>
      </c>
      <c r="N1050" s="26" t="str">
        <f>IF([1]DRUM!K1027="","",[1]DRUM!K1027)</f>
        <v>Steel Drum</v>
      </c>
      <c r="O1050" s="26">
        <f>IF([1]DRUM!L1027="","",[1]DRUM!L1027)</f>
        <v>1421</v>
      </c>
      <c r="P1050" s="26">
        <f>IF([1]DRUM!M1027="","",[1]DRUM!M1027)</f>
        <v>210</v>
      </c>
      <c r="Q1050" s="26">
        <f>IF([1]DRUM!N1027="","",[1]DRUM!N1027)</f>
        <v>8.8145235878095622</v>
      </c>
      <c r="R1050" s="26" t="str">
        <f t="shared" ref="R1050:R1113" si="168">B1050</f>
        <v>Steel</v>
      </c>
      <c r="S1050" s="26">
        <f ca="1">IF(N1050="",0,
IF(Knee_Application="YES",Knee_Width,IF(Knee_Application="NO",0,
IF(OR(Cable_Type="OH",SearchData("Conductor",Cable_Desc)),0,
IF(N1050="Steel Drum",Knee_Width,
IF(N1050="Plywood Drum",0,
IF(Country="UAE",0,
IF(AND(OR(SearchData("LSHF",Cable_Desc),SearchData("LSZH",Cable_Desc),SearchData("LS0H",Cable_Desc),SearchData("LSOH",Cable_Desc)),D.nom&gt;40),Knee_Width,
IF(AND(Country="Egypt",D.nom&gt;60),Knee_Width,
IF(AND(Country&lt;&gt;"Egypt",D.nom&gt;35),Knee_Width,
0))))))))))</f>
        <v>125</v>
      </c>
      <c r="T1050" s="118">
        <f t="shared" ca="1" si="163"/>
        <v>13</v>
      </c>
      <c r="U1050" s="118">
        <f t="shared" ca="1" si="164"/>
        <v>5</v>
      </c>
      <c r="V1050" s="117">
        <f t="shared" ca="1" si="165"/>
        <v>410.04067314653986</v>
      </c>
      <c r="W1050" s="64">
        <f t="shared" ca="1" si="166"/>
        <v>0</v>
      </c>
      <c r="X1050" s="64">
        <f t="shared" ref="X1050:X1113" ca="1" si="169">IFERROR(IF(M1050*(IF(N1050="Steel Drum",1.1,IF(N1050="Plywood Drum",1,IF(M1050&lt;=1000,1.1,IF(M1050&lt;=6000,1.04,1)))))&gt;=L$5,1,0),0)</f>
        <v>1</v>
      </c>
      <c r="Y1050" s="64">
        <f t="shared" ca="1" si="167"/>
        <v>1</v>
      </c>
      <c r="AM1050" s="156"/>
    </row>
    <row r="1051" spans="1:39">
      <c r="A1051" s="12">
        <f t="shared" ca="1" si="160"/>
        <v>0</v>
      </c>
      <c r="B1051" s="12" t="str">
        <f>IF([1]DRUM!A1028="","",[1]DRUM!A1028)</f>
        <v>Steel</v>
      </c>
      <c r="C1051" s="12">
        <f t="shared" ca="1" si="161"/>
        <v>0</v>
      </c>
      <c r="D1051" s="155">
        <f t="shared" ca="1" si="162"/>
        <v>0</v>
      </c>
      <c r="E1051" s="26" t="str">
        <f>IF([1]DRUM!B1028="","",[1]DRUM!B1028)</f>
        <v>STB300022</v>
      </c>
      <c r="F1051" s="26">
        <f>IF([1]DRUM!C1028="","",[1]DRUM!C1028)</f>
        <v>3080</v>
      </c>
      <c r="G1051" s="26">
        <f>IF([1]DRUM!D1028="","",[1]DRUM!D1028)</f>
        <v>3000</v>
      </c>
      <c r="H1051" s="26">
        <f>IF([1]DRUM!E1028="","",[1]DRUM!E1028)</f>
        <v>2300</v>
      </c>
      <c r="I1051" s="26">
        <f>IF([1]DRUM!F1028="","",[1]DRUM!F1028)</f>
        <v>1800</v>
      </c>
      <c r="J1051" s="26">
        <f>IF([1]DRUM!G1028="","",[1]DRUM!G1028)</f>
        <v>1900</v>
      </c>
      <c r="K1051" s="26">
        <f>IF([1]DRUM!H1028="","",[1]DRUM!H1028)</f>
        <v>2100</v>
      </c>
      <c r="L1051" s="26" t="str">
        <f>IF([1]DRUM!I1028="","",[1]DRUM!I1028)</f>
        <v/>
      </c>
      <c r="M1051" s="26">
        <f>IF([1]DRUM!J1028="","",
IF(AND([1]DRUM!K1028="Wooden Drum",[1]DRUM!J1028&gt;Max_WD_Capacity),Max_WD_Capacity,
[1]DRUM!J1028))</f>
        <v>4000</v>
      </c>
      <c r="N1051" s="26" t="str">
        <f>IF([1]DRUM!K1028="","",[1]DRUM!K1028)</f>
        <v>Steel Drum</v>
      </c>
      <c r="O1051" s="26">
        <f>IF([1]DRUM!L1028="","",[1]DRUM!L1028)</f>
        <v>896</v>
      </c>
      <c r="P1051" s="26">
        <f>IF([1]DRUM!M1028="","",[1]DRUM!M1028)</f>
        <v>224</v>
      </c>
      <c r="Q1051" s="26">
        <f>IF([1]DRUM!N1028="","",[1]DRUM!N1028)</f>
        <v>5.2448889351681593</v>
      </c>
      <c r="R1051" s="26" t="str">
        <f t="shared" si="168"/>
        <v>Steel</v>
      </c>
      <c r="S1051" s="26">
        <f ca="1">IF(N1051="",0,
IF(Knee_Application="YES",Knee_Width,IF(Knee_Application="NO",0,
IF(OR(Cable_Type="OH",SearchData("Conductor",Cable_Desc)),0,
IF(N1051="Steel Drum",Knee_Width,
IF(N1051="Plywood Drum",0,
IF(Country="UAE",0,
IF(AND(OR(SearchData("LSHF",Cable_Desc),SearchData("LSZH",Cable_Desc),SearchData("LS0H",Cable_Desc),SearchData("LSOH",Cable_Desc)),D.nom&gt;40),Knee_Width,
IF(AND(Country="Egypt",D.nom&gt;60),Knee_Width,
IF(AND(Country&lt;&gt;"Egypt",D.nom&gt;35),Knee_Width,
0))))))))))</f>
        <v>125</v>
      </c>
      <c r="T1051" s="118">
        <f t="shared" ca="1" si="163"/>
        <v>13</v>
      </c>
      <c r="U1051" s="118">
        <f t="shared" ca="1" si="164"/>
        <v>1</v>
      </c>
      <c r="V1051" s="117">
        <f t="shared" ca="1" si="165"/>
        <v>98.899850009129551</v>
      </c>
      <c r="W1051" s="64">
        <f t="shared" ca="1" si="166"/>
        <v>1</v>
      </c>
      <c r="X1051" s="64">
        <f t="shared" ca="1" si="169"/>
        <v>1</v>
      </c>
      <c r="Y1051" s="64">
        <f t="shared" ca="1" si="167"/>
        <v>0</v>
      </c>
      <c r="AM1051" s="156"/>
    </row>
    <row r="1052" spans="1:39">
      <c r="A1052" s="12">
        <f t="shared" ca="1" si="160"/>
        <v>0</v>
      </c>
      <c r="B1052" s="12" t="str">
        <f>IF([1]DRUM!A1029="","",[1]DRUM!A1029)</f>
        <v>Steel</v>
      </c>
      <c r="C1052" s="12">
        <f t="shared" ca="1" si="161"/>
        <v>0</v>
      </c>
      <c r="D1052" s="155">
        <f t="shared" ca="1" si="162"/>
        <v>0</v>
      </c>
      <c r="E1052" s="26" t="str">
        <f>IF([1]DRUM!B1029="","",[1]DRUM!B1029)</f>
        <v>STB300030</v>
      </c>
      <c r="F1052" s="26">
        <f>IF([1]DRUM!C1029="","",[1]DRUM!C1029)</f>
        <v>3080</v>
      </c>
      <c r="G1052" s="26">
        <f>IF([1]DRUM!D1029="","",[1]DRUM!D1029)</f>
        <v>3000</v>
      </c>
      <c r="H1052" s="26">
        <f>IF([1]DRUM!E1029="","",[1]DRUM!E1029)</f>
        <v>2250</v>
      </c>
      <c r="I1052" s="26">
        <f>IF([1]DRUM!F1029="","",[1]DRUM!F1029)</f>
        <v>1780</v>
      </c>
      <c r="J1052" s="26">
        <f>IF([1]DRUM!G1029="","",[1]DRUM!G1029)</f>
        <v>1900</v>
      </c>
      <c r="K1052" s="26">
        <f>IF([1]DRUM!H1029="","",[1]DRUM!H1029)</f>
        <v>2100</v>
      </c>
      <c r="L1052" s="26" t="str">
        <f>IF([1]DRUM!I1029="","",[1]DRUM!I1029)</f>
        <v/>
      </c>
      <c r="M1052" s="26">
        <f>IF([1]DRUM!J1029="","",
IF(AND([1]DRUM!K1029="Wooden Drum",[1]DRUM!J1029&gt;Max_WD_Capacity),Max_WD_Capacity,
[1]DRUM!J1029))</f>
        <v>5000</v>
      </c>
      <c r="N1052" s="26" t="str">
        <f>IF([1]DRUM!K1029="","",[1]DRUM!K1029)</f>
        <v>Steel Drum</v>
      </c>
      <c r="O1052" s="26">
        <f>IF([1]DRUM!L1029="","",[1]DRUM!L1029)</f>
        <v>696</v>
      </c>
      <c r="P1052" s="26">
        <f>IF([1]DRUM!M1029="","",[1]DRUM!M1029)</f>
        <v>221</v>
      </c>
      <c r="Q1052" s="26">
        <f>IF([1]DRUM!N1029="","",[1]DRUM!N1029)</f>
        <v>5.5046593777118655</v>
      </c>
      <c r="R1052" s="26" t="str">
        <f t="shared" si="168"/>
        <v>Steel</v>
      </c>
      <c r="S1052" s="26">
        <f ca="1">IF(N1052="",0,
IF(Knee_Application="YES",Knee_Width,IF(Knee_Application="NO",0,
IF(OR(Cable_Type="OH",SearchData("Conductor",Cable_Desc)),0,
IF(N1052="Steel Drum",Knee_Width,
IF(N1052="Plywood Drum",0,
IF(Country="UAE",0,
IF(AND(OR(SearchData("LSHF",Cable_Desc),SearchData("LSZH",Cable_Desc),SearchData("LS0H",Cable_Desc),SearchData("LSOH",Cable_Desc)),D.nom&gt;40),Knee_Width,
IF(AND(Country="Egypt",D.nom&gt;60),Knee_Width,
IF(AND(Country&lt;&gt;"Egypt",D.nom&gt;35),Knee_Width,
0))))))))))</f>
        <v>125</v>
      </c>
      <c r="T1052" s="118">
        <f t="shared" ca="1" si="163"/>
        <v>13</v>
      </c>
      <c r="U1052" s="118">
        <f t="shared" ca="1" si="164"/>
        <v>2</v>
      </c>
      <c r="V1052" s="117">
        <f t="shared" ca="1" si="165"/>
        <v>203.64808890218188</v>
      </c>
      <c r="W1052" s="64">
        <f t="shared" ca="1" si="166"/>
        <v>1</v>
      </c>
      <c r="X1052" s="64">
        <f t="shared" ca="1" si="169"/>
        <v>1</v>
      </c>
      <c r="Y1052" s="64">
        <f t="shared" ca="1" si="167"/>
        <v>0</v>
      </c>
      <c r="AM1052" s="156"/>
    </row>
    <row r="1053" spans="1:39">
      <c r="A1053" s="12">
        <f t="shared" ca="1" si="160"/>
        <v>0</v>
      </c>
      <c r="B1053" s="12" t="str">
        <f>IF([1]DRUM!A1030="","",[1]DRUM!A1030)</f>
        <v>Steel</v>
      </c>
      <c r="C1053" s="12">
        <f t="shared" ca="1" si="161"/>
        <v>0</v>
      </c>
      <c r="D1053" s="155">
        <f t="shared" ca="1" si="162"/>
        <v>0</v>
      </c>
      <c r="E1053" s="26" t="str">
        <f>IF([1]DRUM!B1030="","",[1]DRUM!B1030)</f>
        <v>STB300032</v>
      </c>
      <c r="F1053" s="26">
        <f>IF([1]DRUM!C1030="","",[1]DRUM!C1030)</f>
        <v>3080</v>
      </c>
      <c r="G1053" s="26">
        <f>IF([1]DRUM!D1030="","",[1]DRUM!D1030)</f>
        <v>3000</v>
      </c>
      <c r="H1053" s="26">
        <f>IF([1]DRUM!E1030="","",[1]DRUM!E1030)</f>
        <v>2050</v>
      </c>
      <c r="I1053" s="26">
        <f>IF([1]DRUM!F1030="","",[1]DRUM!F1030)</f>
        <v>1780</v>
      </c>
      <c r="J1053" s="26">
        <f>IF([1]DRUM!G1030="","",[1]DRUM!G1030)</f>
        <v>1900</v>
      </c>
      <c r="K1053" s="26">
        <f>IF([1]DRUM!H1030="","",[1]DRUM!H1030)</f>
        <v>2100</v>
      </c>
      <c r="L1053" s="26" t="str">
        <f>IF([1]DRUM!I1030="","",[1]DRUM!I1030)</f>
        <v/>
      </c>
      <c r="M1053" s="26">
        <f>IF([1]DRUM!J1030="","",
IF(AND([1]DRUM!K1030="Wooden Drum",[1]DRUM!J1030&gt;Max_WD_Capacity),Max_WD_Capacity,
[1]DRUM!J1030))</f>
        <v>5000</v>
      </c>
      <c r="N1053" s="26" t="str">
        <f>IF([1]DRUM!K1030="","",[1]DRUM!K1030)</f>
        <v>Steel Drum</v>
      </c>
      <c r="O1053" s="26">
        <f>IF([1]DRUM!L1030="","",[1]DRUM!L1030)</f>
        <v>751</v>
      </c>
      <c r="P1053" s="26">
        <f>IF([1]DRUM!M1030="","",[1]DRUM!M1030)</f>
        <v>221</v>
      </c>
      <c r="Q1053" s="26">
        <f>IF([1]DRUM!N1030="","",[1]DRUM!N1030)</f>
        <v>6.7069468862406794</v>
      </c>
      <c r="R1053" s="26" t="str">
        <f t="shared" si="168"/>
        <v>Steel</v>
      </c>
      <c r="S1053" s="26">
        <f ca="1">IF(N1053="",0,
IF(Knee_Application="YES",Knee_Width,IF(Knee_Application="NO",0,
IF(OR(Cable_Type="OH",SearchData("Conductor",Cable_Desc)),0,
IF(N1053="Steel Drum",Knee_Width,
IF(N1053="Plywood Drum",0,
IF(Country="UAE",0,
IF(AND(OR(SearchData("LSHF",Cable_Desc),SearchData("LSZH",Cable_Desc),SearchData("LS0H",Cable_Desc),SearchData("LSOH",Cable_Desc)),D.nom&gt;40),Knee_Width,
IF(AND(Country="Egypt",D.nom&gt;60),Knee_Width,
IF(AND(Country&lt;&gt;"Egypt",D.nom&gt;35),Knee_Width,
0))))))))))</f>
        <v>125</v>
      </c>
      <c r="T1053" s="118">
        <f t="shared" ca="1" si="163"/>
        <v>13</v>
      </c>
      <c r="U1053" s="118">
        <f t="shared" ca="1" si="164"/>
        <v>2</v>
      </c>
      <c r="V1053" s="117">
        <f t="shared" ca="1" si="165"/>
        <v>187.31180710351495</v>
      </c>
      <c r="W1053" s="64">
        <f t="shared" ca="1" si="166"/>
        <v>1</v>
      </c>
      <c r="X1053" s="64">
        <f t="shared" ca="1" si="169"/>
        <v>1</v>
      </c>
      <c r="Y1053" s="64">
        <f t="shared" ca="1" si="167"/>
        <v>0</v>
      </c>
      <c r="AM1053" s="156"/>
    </row>
    <row r="1054" spans="1:39">
      <c r="A1054" s="12">
        <f t="shared" ca="1" si="160"/>
        <v>1</v>
      </c>
      <c r="B1054" s="12" t="str">
        <f>IF([1]DRUM!A1031="","",[1]DRUM!A1031)</f>
        <v>Steel</v>
      </c>
      <c r="C1054" s="12">
        <f t="shared" ca="1" si="161"/>
        <v>0</v>
      </c>
      <c r="D1054" s="155">
        <f t="shared" ca="1" si="162"/>
        <v>0</v>
      </c>
      <c r="E1054" s="26" t="str">
        <f>IF([1]DRUM!B1031="","",[1]DRUM!B1031)</f>
        <v>STB300026</v>
      </c>
      <c r="F1054" s="26">
        <f>IF([1]DRUM!C1031="","",[1]DRUM!C1031)</f>
        <v>3080</v>
      </c>
      <c r="G1054" s="26">
        <f>IF([1]DRUM!D1031="","",[1]DRUM!D1031)</f>
        <v>3000</v>
      </c>
      <c r="H1054" s="26">
        <f>IF([1]DRUM!E1031="","",[1]DRUM!E1031)</f>
        <v>2000</v>
      </c>
      <c r="I1054" s="26">
        <f>IF([1]DRUM!F1031="","",[1]DRUM!F1031)</f>
        <v>1780</v>
      </c>
      <c r="J1054" s="26">
        <f>IF([1]DRUM!G1031="","",[1]DRUM!G1031)</f>
        <v>1900</v>
      </c>
      <c r="K1054" s="26">
        <f>IF([1]DRUM!H1031="","",[1]DRUM!H1031)</f>
        <v>2100</v>
      </c>
      <c r="L1054" s="26" t="str">
        <f>IF([1]DRUM!I1031="","",[1]DRUM!I1031)</f>
        <v/>
      </c>
      <c r="M1054" s="26">
        <f>IF([1]DRUM!J1031="","",
IF(AND([1]DRUM!K1031="Wooden Drum",[1]DRUM!J1031&gt;Max_WD_Capacity),Max_WD_Capacity,
[1]DRUM!J1031))</f>
        <v>5000</v>
      </c>
      <c r="N1054" s="26" t="str">
        <f>IF([1]DRUM!K1031="","",[1]DRUM!K1031)</f>
        <v>Steel Drum</v>
      </c>
      <c r="O1054" s="26">
        <f>IF([1]DRUM!L1031="","",[1]DRUM!L1031)</f>
        <v>687</v>
      </c>
      <c r="P1054" s="26">
        <f>IF([1]DRUM!M1031="","",[1]DRUM!M1031)</f>
        <v>221</v>
      </c>
      <c r="Q1054" s="26">
        <f>IF([1]DRUM!N1031="","",[1]DRUM!N1031)</f>
        <v>6.9900436542372901</v>
      </c>
      <c r="R1054" s="26" t="str">
        <f t="shared" si="168"/>
        <v>Steel</v>
      </c>
      <c r="S1054" s="26">
        <f ca="1">IF(N1054="",0,
IF(Knee_Application="YES",Knee_Width,IF(Knee_Application="NO",0,
IF(OR(Cable_Type="OH",SearchData("Conductor",Cable_Desc)),0,
IF(N1054="Steel Drum",Knee_Width,
IF(N1054="Plywood Drum",0,
IF(Country="UAE",0,
IF(AND(OR(SearchData("LSHF",Cable_Desc),SearchData("LSZH",Cable_Desc),SearchData("LS0H",Cable_Desc),SearchData("LSOH",Cable_Desc)),D.nom&gt;40),Knee_Width,
IF(AND(Country="Egypt",D.nom&gt;60),Knee_Width,
IF(AND(Country&lt;&gt;"Egypt",D.nom&gt;35),Knee_Width,
0))))))))))</f>
        <v>125</v>
      </c>
      <c r="T1054" s="118">
        <f t="shared" ca="1" si="163"/>
        <v>13</v>
      </c>
      <c r="U1054" s="118">
        <f t="shared" ca="1" si="164"/>
        <v>3</v>
      </c>
      <c r="V1054" s="117">
        <f t="shared" ca="1" si="165"/>
        <v>289.74029398115658</v>
      </c>
      <c r="W1054" s="64">
        <f t="shared" ca="1" si="166"/>
        <v>1</v>
      </c>
      <c r="X1054" s="64">
        <f t="shared" ca="1" si="169"/>
        <v>1</v>
      </c>
      <c r="Y1054" s="64">
        <f t="shared" ca="1" si="167"/>
        <v>1</v>
      </c>
      <c r="AM1054" s="156"/>
    </row>
    <row r="1055" spans="1:39">
      <c r="A1055" s="12">
        <f t="shared" ca="1" si="160"/>
        <v>1</v>
      </c>
      <c r="B1055" s="12" t="str">
        <f>IF([1]DRUM!A1032="","",[1]DRUM!A1032)</f>
        <v>Steel</v>
      </c>
      <c r="C1055" s="12">
        <f t="shared" ca="1" si="161"/>
        <v>0</v>
      </c>
      <c r="D1055" s="155">
        <f t="shared" ca="1" si="162"/>
        <v>0</v>
      </c>
      <c r="E1055" s="26" t="str">
        <f>IF([1]DRUM!B1032="","",[1]DRUM!B1032)</f>
        <v>STB300035</v>
      </c>
      <c r="F1055" s="26">
        <f>IF([1]DRUM!C1032="","",[1]DRUM!C1032)</f>
        <v>3080</v>
      </c>
      <c r="G1055" s="26">
        <f>IF([1]DRUM!D1032="","",[1]DRUM!D1032)</f>
        <v>3000</v>
      </c>
      <c r="H1055" s="26">
        <f>IF([1]DRUM!E1032="","",[1]DRUM!E1032)</f>
        <v>1900</v>
      </c>
      <c r="I1055" s="26">
        <f>IF([1]DRUM!F1032="","",[1]DRUM!F1032)</f>
        <v>1760</v>
      </c>
      <c r="J1055" s="26">
        <f>IF([1]DRUM!G1032="","",[1]DRUM!G1032)</f>
        <v>1900</v>
      </c>
      <c r="K1055" s="26">
        <f>IF([1]DRUM!H1032="","",[1]DRUM!H1032)</f>
        <v>2100</v>
      </c>
      <c r="L1055" s="26" t="str">
        <f>IF([1]DRUM!I1032="","",[1]DRUM!I1032)</f>
        <v/>
      </c>
      <c r="M1055" s="26">
        <f>IF([1]DRUM!J1032="","",
IF(AND([1]DRUM!K1032="Wooden Drum",[1]DRUM!J1032&gt;Max_WD_Capacity),Max_WD_Capacity,
[1]DRUM!J1032))</f>
        <v>5000</v>
      </c>
      <c r="N1055" s="26" t="str">
        <f>IF([1]DRUM!K1032="","",[1]DRUM!K1032)</f>
        <v>Steel Drum</v>
      </c>
      <c r="O1055" s="26">
        <f>IF([1]DRUM!L1032="","",[1]DRUM!L1032)</f>
        <v>783</v>
      </c>
      <c r="P1055" s="26">
        <f>IF([1]DRUM!M1032="","",[1]DRUM!M1032)</f>
        <v>219</v>
      </c>
      <c r="Q1055" s="26">
        <f>IF([1]DRUM!N1032="","",[1]DRUM!N1032)</f>
        <v>7.4506011372535532</v>
      </c>
      <c r="R1055" s="26" t="str">
        <f t="shared" si="168"/>
        <v>Steel</v>
      </c>
      <c r="S1055" s="26">
        <f ca="1">IF(N1055="",0,
IF(Knee_Application="YES",Knee_Width,IF(Knee_Application="NO",0,
IF(OR(Cable_Type="OH",SearchData("Conductor",Cable_Desc)),0,
IF(N1055="Steel Drum",Knee_Width,
IF(N1055="Plywood Drum",0,
IF(Country="UAE",0,
IF(AND(OR(SearchData("LSHF",Cable_Desc),SearchData("LSZH",Cable_Desc),SearchData("LS0H",Cable_Desc),SearchData("LSOH",Cable_Desc)),D.nom&gt;40),Knee_Width,
IF(AND(Country="Egypt",D.nom&gt;60),Knee_Width,
IF(AND(Country&lt;&gt;"Egypt",D.nom&gt;35),Knee_Width,
0))))))))))</f>
        <v>125</v>
      </c>
      <c r="T1055" s="118">
        <f t="shared" ca="1" si="163"/>
        <v>13</v>
      </c>
      <c r="U1055" s="118">
        <f t="shared" ca="1" si="164"/>
        <v>3</v>
      </c>
      <c r="V1055" s="117">
        <f t="shared" ca="1" si="165"/>
        <v>277.48808263215636</v>
      </c>
      <c r="W1055" s="64">
        <f t="shared" ca="1" si="166"/>
        <v>1</v>
      </c>
      <c r="X1055" s="64">
        <f t="shared" ca="1" si="169"/>
        <v>1</v>
      </c>
      <c r="Y1055" s="64">
        <f t="shared" ca="1" si="167"/>
        <v>1</v>
      </c>
      <c r="AM1055" s="156"/>
    </row>
    <row r="1056" spans="1:39">
      <c r="A1056" s="12">
        <f t="shared" ca="1" si="160"/>
        <v>1</v>
      </c>
      <c r="B1056" s="12" t="str">
        <f>IF([1]DRUM!A1033="","",[1]DRUM!A1033)</f>
        <v>Steel</v>
      </c>
      <c r="C1056" s="12">
        <f t="shared" ca="1" si="161"/>
        <v>0</v>
      </c>
      <c r="D1056" s="155">
        <f t="shared" ca="1" si="162"/>
        <v>0</v>
      </c>
      <c r="E1056" s="26" t="str">
        <f>IF([1]DRUM!B1033="","",[1]DRUM!B1033)</f>
        <v>STB300038</v>
      </c>
      <c r="F1056" s="26">
        <f>IF([1]DRUM!C1033="","",[1]DRUM!C1033)</f>
        <v>3080</v>
      </c>
      <c r="G1056" s="26">
        <f>IF([1]DRUM!D1033="","",[1]DRUM!D1033)</f>
        <v>3000</v>
      </c>
      <c r="H1056" s="26">
        <f>IF([1]DRUM!E1033="","",[1]DRUM!E1033)</f>
        <v>1850</v>
      </c>
      <c r="I1056" s="26">
        <f>IF([1]DRUM!F1033="","",[1]DRUM!F1033)</f>
        <v>1780</v>
      </c>
      <c r="J1056" s="26">
        <f>IF([1]DRUM!G1033="","",[1]DRUM!G1033)</f>
        <v>1900</v>
      </c>
      <c r="K1056" s="26">
        <f>IF([1]DRUM!H1033="","",[1]DRUM!H1033)</f>
        <v>2100</v>
      </c>
      <c r="L1056" s="26" t="str">
        <f>IF([1]DRUM!I1033="","",[1]DRUM!I1033)</f>
        <v/>
      </c>
      <c r="M1056" s="26">
        <f>IF([1]DRUM!J1033="","",
IF(AND([1]DRUM!K1033="Wooden Drum",[1]DRUM!J1033&gt;Max_WD_Capacity),Max_WD_Capacity,
[1]DRUM!J1033))</f>
        <v>5000</v>
      </c>
      <c r="N1056" s="26" t="str">
        <f>IF([1]DRUM!K1033="","",[1]DRUM!K1033)</f>
        <v>Steel Drum</v>
      </c>
      <c r="O1056" s="26">
        <f>IF([1]DRUM!L1033="","",[1]DRUM!L1033)</f>
        <v>755</v>
      </c>
      <c r="P1056" s="26">
        <f>IF([1]DRUM!M1033="","",[1]DRUM!M1033)</f>
        <v>221</v>
      </c>
      <c r="Q1056" s="26">
        <f>IF([1]DRUM!N1033="","",[1]DRUM!N1033)</f>
        <v>7.7973936963016959</v>
      </c>
      <c r="R1056" s="26" t="str">
        <f t="shared" si="168"/>
        <v>Steel</v>
      </c>
      <c r="S1056" s="26">
        <f ca="1">IF(N1056="",0,
IF(Knee_Application="YES",Knee_Width,IF(Knee_Application="NO",0,
IF(OR(Cable_Type="OH",SearchData("Conductor",Cable_Desc)),0,
IF(N1056="Steel Drum",Knee_Width,
IF(N1056="Plywood Drum",0,
IF(Country="UAE",0,
IF(AND(OR(SearchData("LSHF",Cable_Desc),SearchData("LSZH",Cable_Desc),SearchData("LS0H",Cable_Desc),SearchData("LSOH",Cable_Desc)),D.nom&gt;40),Knee_Width,
IF(AND(Country="Egypt",D.nom&gt;60),Knee_Width,
IF(AND(Country&lt;&gt;"Egypt",D.nom&gt;35),Knee_Width,
0))))))))))</f>
        <v>125</v>
      </c>
      <c r="T1056" s="118">
        <f t="shared" ca="1" si="163"/>
        <v>13</v>
      </c>
      <c r="U1056" s="118">
        <f t="shared" ca="1" si="164"/>
        <v>3</v>
      </c>
      <c r="V1056" s="117">
        <f t="shared" ca="1" si="165"/>
        <v>271.36197695765628</v>
      </c>
      <c r="W1056" s="64">
        <f t="shared" ca="1" si="166"/>
        <v>1</v>
      </c>
      <c r="X1056" s="64">
        <f t="shared" ca="1" si="169"/>
        <v>1</v>
      </c>
      <c r="Y1056" s="64">
        <f t="shared" ca="1" si="167"/>
        <v>1</v>
      </c>
      <c r="AM1056" s="156"/>
    </row>
    <row r="1057" spans="1:39">
      <c r="A1057" s="12">
        <f t="shared" ca="1" si="160"/>
        <v>1</v>
      </c>
      <c r="B1057" s="12" t="str">
        <f>IF([1]DRUM!A1034="","",[1]DRUM!A1034)</f>
        <v>Steel</v>
      </c>
      <c r="C1057" s="12">
        <f t="shared" ca="1" si="161"/>
        <v>0</v>
      </c>
      <c r="D1057" s="155">
        <f t="shared" ca="1" si="162"/>
        <v>0</v>
      </c>
      <c r="E1057" s="26" t="str">
        <f>IF([1]DRUM!B1034="","",[1]DRUM!B1034)</f>
        <v>STB300027</v>
      </c>
      <c r="F1057" s="26">
        <f>IF([1]DRUM!C1034="","",[1]DRUM!C1034)</f>
        <v>3080</v>
      </c>
      <c r="G1057" s="26">
        <f>IF([1]DRUM!D1034="","",[1]DRUM!D1034)</f>
        <v>3000</v>
      </c>
      <c r="H1057" s="26">
        <f>IF([1]DRUM!E1034="","",[1]DRUM!E1034)</f>
        <v>1750</v>
      </c>
      <c r="I1057" s="26">
        <f>IF([1]DRUM!F1034="","",[1]DRUM!F1034)</f>
        <v>1780</v>
      </c>
      <c r="J1057" s="26">
        <f>IF([1]DRUM!G1034="","",[1]DRUM!G1034)</f>
        <v>1900</v>
      </c>
      <c r="K1057" s="26">
        <f>IF([1]DRUM!H1034="","",[1]DRUM!H1034)</f>
        <v>2100</v>
      </c>
      <c r="L1057" s="26" t="str">
        <f>IF([1]DRUM!I1034="","",[1]DRUM!I1034)</f>
        <v/>
      </c>
      <c r="M1057" s="26">
        <f>IF([1]DRUM!J1034="","",
IF(AND([1]DRUM!K1034="Wooden Drum",[1]DRUM!J1034&gt;Max_WD_Capacity),Max_WD_Capacity,
[1]DRUM!J1034))</f>
        <v>5000</v>
      </c>
      <c r="N1057" s="26" t="str">
        <f>IF([1]DRUM!K1034="","",[1]DRUM!K1034)</f>
        <v>Steel Drum</v>
      </c>
      <c r="O1057" s="26">
        <f>IF([1]DRUM!L1034="","",[1]DRUM!L1034)</f>
        <v>694</v>
      </c>
      <c r="P1057" s="26">
        <f>IF([1]DRUM!M1034="","",[1]DRUM!M1034)</f>
        <v>221</v>
      </c>
      <c r="Q1057" s="26">
        <f>IF([1]DRUM!N1034="","",[1]DRUM!N1034)</f>
        <v>8.3006768394067816</v>
      </c>
      <c r="R1057" s="26" t="str">
        <f t="shared" si="168"/>
        <v>Steel</v>
      </c>
      <c r="S1057" s="26">
        <f ca="1">IF(N1057="",0,
IF(Knee_Application="YES",Knee_Width,IF(Knee_Application="NO",0,
IF(OR(Cable_Type="OH",SearchData("Conductor",Cable_Desc)),0,
IF(N1057="Steel Drum",Knee_Width,
IF(N1057="Plywood Drum",0,
IF(Country="UAE",0,
IF(AND(OR(SearchData("LSHF",Cable_Desc),SearchData("LSZH",Cable_Desc),SearchData("LS0H",Cable_Desc),SearchData("LSOH",Cable_Desc)),D.nom&gt;40),Knee_Width,
IF(AND(Country="Egypt",D.nom&gt;60),Knee_Width,
IF(AND(Country&lt;&gt;"Egypt",D.nom&gt;35),Knee_Width,
0))))))))))</f>
        <v>125</v>
      </c>
      <c r="T1057" s="118">
        <f t="shared" ca="1" si="163"/>
        <v>13</v>
      </c>
      <c r="U1057" s="118">
        <f t="shared" ca="1" si="164"/>
        <v>4</v>
      </c>
      <c r="V1057" s="117">
        <f t="shared" ca="1" si="165"/>
        <v>365.34460614538716</v>
      </c>
      <c r="W1057" s="64">
        <f t="shared" ca="1" si="166"/>
        <v>1</v>
      </c>
      <c r="X1057" s="64">
        <f t="shared" ca="1" si="169"/>
        <v>1</v>
      </c>
      <c r="Y1057" s="64">
        <f t="shared" ca="1" si="167"/>
        <v>1</v>
      </c>
      <c r="AM1057" s="156"/>
    </row>
    <row r="1058" spans="1:39">
      <c r="A1058" s="12">
        <f t="shared" ca="1" si="160"/>
        <v>1</v>
      </c>
      <c r="B1058" s="12" t="str">
        <f>IF([1]DRUM!A1035="","",[1]DRUM!A1035)</f>
        <v>Steel</v>
      </c>
      <c r="C1058" s="12">
        <f t="shared" ca="1" si="161"/>
        <v>0</v>
      </c>
      <c r="D1058" s="155">
        <f t="shared" ca="1" si="162"/>
        <v>0</v>
      </c>
      <c r="E1058" s="26" t="str">
        <f>IF([1]DRUM!B1035="","",[1]DRUM!B1035)</f>
        <v>STB300025</v>
      </c>
      <c r="F1058" s="26">
        <f>IF([1]DRUM!C1035="","",[1]DRUM!C1035)</f>
        <v>3080</v>
      </c>
      <c r="G1058" s="26">
        <f>IF([1]DRUM!D1035="","",[1]DRUM!D1035)</f>
        <v>3000</v>
      </c>
      <c r="H1058" s="26">
        <f>IF([1]DRUM!E1035="","",[1]DRUM!E1035)</f>
        <v>1500</v>
      </c>
      <c r="I1058" s="26">
        <f>IF([1]DRUM!F1035="","",[1]DRUM!F1035)</f>
        <v>1780</v>
      </c>
      <c r="J1058" s="26">
        <f>IF([1]DRUM!G1035="","",[1]DRUM!G1035)</f>
        <v>1900</v>
      </c>
      <c r="K1058" s="26">
        <f>IF([1]DRUM!H1035="","",[1]DRUM!H1035)</f>
        <v>2100</v>
      </c>
      <c r="L1058" s="26" t="str">
        <f>IF([1]DRUM!I1035="","",[1]DRUM!I1035)</f>
        <v/>
      </c>
      <c r="M1058" s="26">
        <f>IF([1]DRUM!J1035="","",
IF(AND([1]DRUM!K1035="Wooden Drum",[1]DRUM!J1035&gt;Max_WD_Capacity),Max_WD_Capacity,
[1]DRUM!J1035))</f>
        <v>6000</v>
      </c>
      <c r="N1058" s="26" t="str">
        <f>IF([1]DRUM!K1035="","",[1]DRUM!K1035)</f>
        <v>Steel Drum</v>
      </c>
      <c r="O1058" s="26">
        <f>IF([1]DRUM!L1035="","",[1]DRUM!L1035)</f>
        <v>722</v>
      </c>
      <c r="P1058" s="26">
        <f>IF([1]DRUM!M1035="","",[1]DRUM!M1035)</f>
        <v>221</v>
      </c>
      <c r="Q1058" s="26">
        <f>IF([1]DRUM!N1035="","",[1]DRUM!N1035)</f>
        <v>9.4365589332203434</v>
      </c>
      <c r="R1058" s="26" t="str">
        <f t="shared" si="168"/>
        <v>Steel</v>
      </c>
      <c r="S1058" s="26">
        <f ca="1">IF(N1058="",0,
IF(Knee_Application="YES",Knee_Width,IF(Knee_Application="NO",0,
IF(OR(Cable_Type="OH",SearchData("Conductor",Cable_Desc)),0,
IF(N1058="Steel Drum",Knee_Width,
IF(N1058="Plywood Drum",0,
IF(Country="UAE",0,
IF(AND(OR(SearchData("LSHF",Cable_Desc),SearchData("LSZH",Cable_Desc),SearchData("LS0H",Cable_Desc),SearchData("LSOH",Cable_Desc)),D.nom&gt;40),Knee_Width,
IF(AND(Country="Egypt",D.nom&gt;60),Knee_Width,
IF(AND(Country&lt;&gt;"Egypt",D.nom&gt;35),Knee_Width,
0))))))))))</f>
        <v>125</v>
      </c>
      <c r="T1058" s="118">
        <f t="shared" ca="1" si="163"/>
        <v>13</v>
      </c>
      <c r="U1058" s="118">
        <f t="shared" ca="1" si="164"/>
        <v>5</v>
      </c>
      <c r="V1058" s="117">
        <f t="shared" ca="1" si="165"/>
        <v>430.4610253948735</v>
      </c>
      <c r="W1058" s="64">
        <f t="shared" ca="1" si="166"/>
        <v>1</v>
      </c>
      <c r="X1058" s="64">
        <f t="shared" ca="1" si="169"/>
        <v>1</v>
      </c>
      <c r="Y1058" s="64">
        <f t="shared" ca="1" si="167"/>
        <v>1</v>
      </c>
      <c r="AM1058" s="156"/>
    </row>
    <row r="1059" spans="1:39">
      <c r="A1059" s="12">
        <f t="shared" ca="1" si="160"/>
        <v>1</v>
      </c>
      <c r="B1059" s="12" t="str">
        <f>IF([1]DRUM!A1036="","",[1]DRUM!A1036)</f>
        <v>Steel</v>
      </c>
      <c r="C1059" s="12">
        <f t="shared" ca="1" si="161"/>
        <v>0</v>
      </c>
      <c r="D1059" s="155">
        <f t="shared" ca="1" si="162"/>
        <v>0</v>
      </c>
      <c r="E1059" s="26" t="str">
        <f>IF([1]DRUM!B1036="","",[1]DRUM!B1036)</f>
        <v>STB300024</v>
      </c>
      <c r="F1059" s="26">
        <f>IF([1]DRUM!C1036="","",[1]DRUM!C1036)</f>
        <v>3080</v>
      </c>
      <c r="G1059" s="26">
        <f>IF([1]DRUM!D1036="","",[1]DRUM!D1036)</f>
        <v>3000</v>
      </c>
      <c r="H1059" s="26">
        <f>IF([1]DRUM!E1036="","",[1]DRUM!E1036)</f>
        <v>1600</v>
      </c>
      <c r="I1059" s="26">
        <f>IF([1]DRUM!F1036="","",[1]DRUM!F1036)</f>
        <v>1760</v>
      </c>
      <c r="J1059" s="26">
        <f>IF([1]DRUM!G1036="","",[1]DRUM!G1036)</f>
        <v>1900</v>
      </c>
      <c r="K1059" s="26">
        <f>IF([1]DRUM!H1036="","",[1]DRUM!H1036)</f>
        <v>2100</v>
      </c>
      <c r="L1059" s="26" t="str">
        <f>IF([1]DRUM!I1036="","",[1]DRUM!I1036)</f>
        <v/>
      </c>
      <c r="M1059" s="26">
        <f>IF([1]DRUM!J1036="","",
IF(AND([1]DRUM!K1036="Wooden Drum",[1]DRUM!J1036&gt;Max_WD_Capacity),Max_WD_Capacity,
[1]DRUM!J1036))</f>
        <v>8000</v>
      </c>
      <c r="N1059" s="26" t="str">
        <f>IF([1]DRUM!K1036="","",[1]DRUM!K1036)</f>
        <v>Steel Drum</v>
      </c>
      <c r="O1059" s="26">
        <f>IF([1]DRUM!L1036="","",[1]DRUM!L1036)</f>
        <v>773</v>
      </c>
      <c r="P1059" s="26">
        <f>IF([1]DRUM!M1036="","",[1]DRUM!M1036)</f>
        <v>219</v>
      </c>
      <c r="Q1059" s="26">
        <f>IF([1]DRUM!N1036="","",[1]DRUM!N1036)</f>
        <v>8.9020169432120362</v>
      </c>
      <c r="R1059" s="26" t="str">
        <f t="shared" si="168"/>
        <v>Steel</v>
      </c>
      <c r="S1059" s="26">
        <f ca="1">IF(N1059="",0,
IF(Knee_Application="YES",Knee_Width,IF(Knee_Application="NO",0,
IF(OR(Cable_Type="OH",SearchData("Conductor",Cable_Desc)),0,
IF(N1059="Steel Drum",Knee_Width,
IF(N1059="Plywood Drum",0,
IF(Country="UAE",0,
IF(AND(OR(SearchData("LSHF",Cable_Desc),SearchData("LSZH",Cable_Desc),SearchData("LS0H",Cable_Desc),SearchData("LSOH",Cable_Desc)),D.nom&gt;40),Knee_Width,
IF(AND(Country="Egypt",D.nom&gt;60),Knee_Width,
IF(AND(Country&lt;&gt;"Egypt",D.nom&gt;35),Knee_Width,
0))))))))))</f>
        <v>125</v>
      </c>
      <c r="T1059" s="118">
        <f t="shared" ca="1" si="163"/>
        <v>13</v>
      </c>
      <c r="U1059" s="118">
        <f t="shared" ca="1" si="164"/>
        <v>4</v>
      </c>
      <c r="V1059" s="117">
        <f t="shared" ca="1" si="165"/>
        <v>340.84018344738678</v>
      </c>
      <c r="W1059" s="64">
        <f t="shared" ca="1" si="166"/>
        <v>1</v>
      </c>
      <c r="X1059" s="64">
        <f t="shared" ca="1" si="169"/>
        <v>1</v>
      </c>
      <c r="Y1059" s="64">
        <f t="shared" ca="1" si="167"/>
        <v>1</v>
      </c>
      <c r="AM1059" s="156"/>
    </row>
    <row r="1060" spans="1:39">
      <c r="A1060" s="12">
        <f t="shared" ca="1" si="160"/>
        <v>1</v>
      </c>
      <c r="B1060" s="12" t="str">
        <f>IF([1]DRUM!A1037="","",[1]DRUM!A1037)</f>
        <v>Steel</v>
      </c>
      <c r="C1060" s="12">
        <f t="shared" ca="1" si="161"/>
        <v>0</v>
      </c>
      <c r="D1060" s="155">
        <f t="shared" ca="1" si="162"/>
        <v>0</v>
      </c>
      <c r="E1060" s="26" t="str">
        <f>IF([1]DRUM!B1037="","",[1]DRUM!B1037)</f>
        <v>STB300021</v>
      </c>
      <c r="F1060" s="26">
        <f>IF([1]DRUM!C1037="","",[1]DRUM!C1037)</f>
        <v>3080</v>
      </c>
      <c r="G1060" s="26">
        <f>IF([1]DRUM!D1037="","",[1]DRUM!D1037)</f>
        <v>3000</v>
      </c>
      <c r="H1060" s="26">
        <f>IF([1]DRUM!E1037="","",[1]DRUM!E1037)</f>
        <v>2000</v>
      </c>
      <c r="I1060" s="26">
        <f>IF([1]DRUM!F1037="","",[1]DRUM!F1037)</f>
        <v>1780</v>
      </c>
      <c r="J1060" s="26">
        <f>IF([1]DRUM!G1037="","",[1]DRUM!G1037)</f>
        <v>1900</v>
      </c>
      <c r="K1060" s="26">
        <f>IF([1]DRUM!H1037="","",[1]DRUM!H1037)</f>
        <v>2100</v>
      </c>
      <c r="L1060" s="26" t="str">
        <f>IF([1]DRUM!I1037="","",[1]DRUM!I1037)</f>
        <v/>
      </c>
      <c r="M1060" s="26">
        <f>IF([1]DRUM!J1037="","",
IF(AND([1]DRUM!K1037="Wooden Drum",[1]DRUM!J1037&gt;Max_WD_Capacity),Max_WD_Capacity,
[1]DRUM!J1037))</f>
        <v>9000</v>
      </c>
      <c r="N1060" s="26" t="str">
        <f>IF([1]DRUM!K1037="","",[1]DRUM!K1037)</f>
        <v>Steel Drum</v>
      </c>
      <c r="O1060" s="26">
        <f>IF([1]DRUM!L1037="","",[1]DRUM!L1037)</f>
        <v>991</v>
      </c>
      <c r="P1060" s="26">
        <f>IF([1]DRUM!M1037="","",[1]DRUM!M1037)</f>
        <v>221</v>
      </c>
      <c r="Q1060" s="26">
        <f>IF([1]DRUM!N1037="","",[1]DRUM!N1037)</f>
        <v>6.9900436542372901</v>
      </c>
      <c r="R1060" s="26" t="str">
        <f t="shared" si="168"/>
        <v>Steel</v>
      </c>
      <c r="S1060" s="26">
        <f ca="1">IF(N1060="",0,
IF(Knee_Application="YES",Knee_Width,IF(Knee_Application="NO",0,
IF(OR(Cable_Type="OH",SearchData("Conductor",Cable_Desc)),0,
IF(N1060="Steel Drum",Knee_Width,
IF(N1060="Plywood Drum",0,
IF(Country="UAE",0,
IF(AND(OR(SearchData("LSHF",Cable_Desc),SearchData("LSZH",Cable_Desc),SearchData("LS0H",Cable_Desc),SearchData("LSOH",Cable_Desc)),D.nom&gt;40),Knee_Width,
IF(AND(Country="Egypt",D.nom&gt;60),Knee_Width,
IF(AND(Country&lt;&gt;"Egypt",D.nom&gt;35),Knee_Width,
0))))))))))</f>
        <v>125</v>
      </c>
      <c r="T1060" s="118">
        <f t="shared" ca="1" si="163"/>
        <v>13</v>
      </c>
      <c r="U1060" s="118">
        <f t="shared" ca="1" si="164"/>
        <v>3</v>
      </c>
      <c r="V1060" s="117">
        <f t="shared" ca="1" si="165"/>
        <v>289.74029398115658</v>
      </c>
      <c r="W1060" s="64">
        <f t="shared" ca="1" si="166"/>
        <v>1</v>
      </c>
      <c r="X1060" s="64">
        <f t="shared" ca="1" si="169"/>
        <v>1</v>
      </c>
      <c r="Y1060" s="64">
        <f t="shared" ca="1" si="167"/>
        <v>1</v>
      </c>
      <c r="AM1060" s="156"/>
    </row>
    <row r="1061" spans="1:39">
      <c r="A1061" s="12">
        <f t="shared" ca="1" si="160"/>
        <v>0</v>
      </c>
      <c r="B1061" s="12" t="str">
        <f>IF([1]DRUM!A1038="","",[1]DRUM!A1038)</f>
        <v>Steel</v>
      </c>
      <c r="C1061" s="12">
        <f t="shared" ca="1" si="161"/>
        <v>0</v>
      </c>
      <c r="D1061" s="155">
        <f t="shared" ca="1" si="162"/>
        <v>0</v>
      </c>
      <c r="E1061" s="26" t="str">
        <f>IF([1]DRUM!B1038="","",[1]DRUM!B1038)</f>
        <v>STB300040</v>
      </c>
      <c r="F1061" s="26">
        <f>IF([1]DRUM!C1038="","",[1]DRUM!C1038)</f>
        <v>3080</v>
      </c>
      <c r="G1061" s="26">
        <f>IF([1]DRUM!D1038="","",[1]DRUM!D1038)</f>
        <v>3000</v>
      </c>
      <c r="H1061" s="26">
        <f>IF([1]DRUM!E1038="","",[1]DRUM!E1038)</f>
        <v>2100</v>
      </c>
      <c r="I1061" s="26">
        <f>IF([1]DRUM!F1038="","",[1]DRUM!F1038)</f>
        <v>1780</v>
      </c>
      <c r="J1061" s="26">
        <f>IF([1]DRUM!G1038="","",[1]DRUM!G1038)</f>
        <v>1900</v>
      </c>
      <c r="K1061" s="26">
        <f>IF([1]DRUM!H1038="","",[1]DRUM!H1038)</f>
        <v>2100</v>
      </c>
      <c r="L1061" s="26" t="str">
        <f>IF([1]DRUM!I1038="","",[1]DRUM!I1038)</f>
        <v/>
      </c>
      <c r="M1061" s="26">
        <f>IF([1]DRUM!J1038="","",
IF(AND([1]DRUM!K1038="Wooden Drum",[1]DRUM!J1038&gt;Max_WD_Capacity),Max_WD_Capacity,
[1]DRUM!J1038))</f>
        <v>10000</v>
      </c>
      <c r="N1061" s="26" t="str">
        <f>IF([1]DRUM!K1038="","",[1]DRUM!K1038)</f>
        <v>Steel Drum</v>
      </c>
      <c r="O1061" s="26">
        <f>IF([1]DRUM!L1038="","",[1]DRUM!L1038)</f>
        <v>879</v>
      </c>
      <c r="P1061" s="26">
        <f>IF([1]DRUM!M1038="","",[1]DRUM!M1038)</f>
        <v>221</v>
      </c>
      <c r="Q1061" s="26">
        <f>IF([1]DRUM!N1038="","",[1]DRUM!N1038)</f>
        <v>6.4168600745898319</v>
      </c>
      <c r="R1061" s="26" t="str">
        <f t="shared" si="168"/>
        <v>Steel</v>
      </c>
      <c r="S1061" s="26">
        <f ca="1">IF(N1061="",0,
IF(Knee_Application="YES",Knee_Width,IF(Knee_Application="NO",0,
IF(OR(Cable_Type="OH",SearchData("Conductor",Cable_Desc)),0,
IF(N1061="Steel Drum",Knee_Width,
IF(N1061="Plywood Drum",0,
IF(Country="UAE",0,
IF(AND(OR(SearchData("LSHF",Cable_Desc),SearchData("LSZH",Cable_Desc),SearchData("LS0H",Cable_Desc),SearchData("LSOH",Cable_Desc)),D.nom&gt;40),Knee_Width,
IF(AND(Country="Egypt",D.nom&gt;60),Knee_Width,
IF(AND(Country&lt;&gt;"Egypt",D.nom&gt;35),Knee_Width,
0))))))))))</f>
        <v>125</v>
      </c>
      <c r="T1061" s="118">
        <f t="shared" ca="1" si="163"/>
        <v>13</v>
      </c>
      <c r="U1061" s="118">
        <f t="shared" ca="1" si="164"/>
        <v>2</v>
      </c>
      <c r="V1061" s="117">
        <f t="shared" ca="1" si="165"/>
        <v>191.39587755318169</v>
      </c>
      <c r="W1061" s="64">
        <f t="shared" ca="1" si="166"/>
        <v>1</v>
      </c>
      <c r="X1061" s="64">
        <f t="shared" ca="1" si="169"/>
        <v>1</v>
      </c>
      <c r="Y1061" s="64">
        <f t="shared" ca="1" si="167"/>
        <v>0</v>
      </c>
      <c r="AM1061" s="156"/>
    </row>
    <row r="1062" spans="1:39">
      <c r="A1062" s="12">
        <f t="shared" ca="1" si="160"/>
        <v>0</v>
      </c>
      <c r="B1062" s="12" t="str">
        <f>IF([1]DRUM!A1039="","",[1]DRUM!A1039)</f>
        <v>Steel</v>
      </c>
      <c r="C1062" s="12">
        <f t="shared" ca="1" si="161"/>
        <v>0</v>
      </c>
      <c r="D1062" s="155">
        <f t="shared" ca="1" si="162"/>
        <v>0</v>
      </c>
      <c r="E1062" s="26" t="str">
        <f>IF([1]DRUM!B1039="","",[1]DRUM!B1039)</f>
        <v>STB300039</v>
      </c>
      <c r="F1062" s="26">
        <f>IF([1]DRUM!C1039="","",[1]DRUM!C1039)</f>
        <v>3080</v>
      </c>
      <c r="G1062" s="26">
        <f>IF([1]DRUM!D1039="","",[1]DRUM!D1039)</f>
        <v>3000</v>
      </c>
      <c r="H1062" s="26">
        <f>IF([1]DRUM!E1039="","",[1]DRUM!E1039)</f>
        <v>2050</v>
      </c>
      <c r="I1062" s="26">
        <f>IF([1]DRUM!F1039="","",[1]DRUM!F1039)</f>
        <v>1780</v>
      </c>
      <c r="J1062" s="26">
        <f>IF([1]DRUM!G1039="","",[1]DRUM!G1039)</f>
        <v>1900</v>
      </c>
      <c r="K1062" s="26">
        <f>IF([1]DRUM!H1039="","",[1]DRUM!H1039)</f>
        <v>2100</v>
      </c>
      <c r="L1062" s="26" t="str">
        <f>IF([1]DRUM!I1039="","",[1]DRUM!I1039)</f>
        <v/>
      </c>
      <c r="M1062" s="26">
        <f>IF([1]DRUM!J1039="","",
IF(AND([1]DRUM!K1039="Wooden Drum",[1]DRUM!J1039&gt;Max_WD_Capacity),Max_WD_Capacity,
[1]DRUM!J1039))</f>
        <v>10000</v>
      </c>
      <c r="N1062" s="26" t="str">
        <f>IF([1]DRUM!K1039="","",[1]DRUM!K1039)</f>
        <v>Steel Drum</v>
      </c>
      <c r="O1062" s="26">
        <f>IF([1]DRUM!L1039="","",[1]DRUM!L1039)</f>
        <v>869</v>
      </c>
      <c r="P1062" s="26">
        <f>IF([1]DRUM!M1039="","",[1]DRUM!M1039)</f>
        <v>221</v>
      </c>
      <c r="Q1062" s="26">
        <f>IF([1]DRUM!N1039="","",[1]DRUM!N1039)</f>
        <v>6.7069468862406794</v>
      </c>
      <c r="R1062" s="26" t="str">
        <f t="shared" si="168"/>
        <v>Steel</v>
      </c>
      <c r="S1062" s="26">
        <f ca="1">IF(N1062="",0,
IF(Knee_Application="YES",Knee_Width,IF(Knee_Application="NO",0,
IF(OR(Cable_Type="OH",SearchData("Conductor",Cable_Desc)),0,
IF(N1062="Steel Drum",Knee_Width,
IF(N1062="Plywood Drum",0,
IF(Country="UAE",0,
IF(AND(OR(SearchData("LSHF",Cable_Desc),SearchData("LSZH",Cable_Desc),SearchData("LS0H",Cable_Desc),SearchData("LSOH",Cable_Desc)),D.nom&gt;40),Knee_Width,
IF(AND(Country="Egypt",D.nom&gt;60),Knee_Width,
IF(AND(Country&lt;&gt;"Egypt",D.nom&gt;35),Knee_Width,
0))))))))))</f>
        <v>125</v>
      </c>
      <c r="T1062" s="118">
        <f t="shared" ca="1" si="163"/>
        <v>13</v>
      </c>
      <c r="U1062" s="118">
        <f t="shared" ca="1" si="164"/>
        <v>2</v>
      </c>
      <c r="V1062" s="117">
        <f t="shared" ca="1" si="165"/>
        <v>187.31180710351495</v>
      </c>
      <c r="W1062" s="64">
        <f t="shared" ca="1" si="166"/>
        <v>1</v>
      </c>
      <c r="X1062" s="64">
        <f t="shared" ca="1" si="169"/>
        <v>1</v>
      </c>
      <c r="Y1062" s="64">
        <f t="shared" ca="1" si="167"/>
        <v>0</v>
      </c>
      <c r="AM1062" s="156"/>
    </row>
    <row r="1063" spans="1:39">
      <c r="A1063" s="12">
        <f t="shared" ca="1" si="160"/>
        <v>1</v>
      </c>
      <c r="B1063" s="12" t="str">
        <f>IF([1]DRUM!A1040="","",[1]DRUM!A1040)</f>
        <v>Steel</v>
      </c>
      <c r="C1063" s="12">
        <f t="shared" ca="1" si="161"/>
        <v>0</v>
      </c>
      <c r="D1063" s="155">
        <f t="shared" ca="1" si="162"/>
        <v>0</v>
      </c>
      <c r="E1063" s="26" t="str">
        <f>IF([1]DRUM!B1040="","",[1]DRUM!B1040)</f>
        <v>STB300031</v>
      </c>
      <c r="F1063" s="26">
        <f>IF([1]DRUM!C1040="","",[1]DRUM!C1040)</f>
        <v>3080</v>
      </c>
      <c r="G1063" s="26">
        <f>IF([1]DRUM!D1040="","",[1]DRUM!D1040)</f>
        <v>3000</v>
      </c>
      <c r="H1063" s="26">
        <f>IF([1]DRUM!E1040="","",[1]DRUM!E1040)</f>
        <v>1950</v>
      </c>
      <c r="I1063" s="26">
        <f>IF([1]DRUM!F1040="","",[1]DRUM!F1040)</f>
        <v>1760</v>
      </c>
      <c r="J1063" s="26">
        <f>IF([1]DRUM!G1040="","",[1]DRUM!G1040)</f>
        <v>1900</v>
      </c>
      <c r="K1063" s="26">
        <f>IF([1]DRUM!H1040="","",[1]DRUM!H1040)</f>
        <v>2100</v>
      </c>
      <c r="L1063" s="26" t="str">
        <f>IF([1]DRUM!I1040="","",[1]DRUM!I1040)</f>
        <v/>
      </c>
      <c r="M1063" s="26">
        <f>IF([1]DRUM!J1040="","",
IF(AND([1]DRUM!K1040="Wooden Drum",[1]DRUM!J1040&gt;Max_WD_Capacity),Max_WD_Capacity,
[1]DRUM!J1040))</f>
        <v>10000</v>
      </c>
      <c r="N1063" s="26" t="str">
        <f>IF([1]DRUM!K1040="","",[1]DRUM!K1040)</f>
        <v>Steel Drum</v>
      </c>
      <c r="O1063" s="26">
        <f>IF([1]DRUM!L1040="","",[1]DRUM!L1040)</f>
        <v>879</v>
      </c>
      <c r="P1063" s="26">
        <f>IF([1]DRUM!M1040="","",[1]DRUM!M1040)</f>
        <v>219</v>
      </c>
      <c r="Q1063" s="26">
        <f>IF([1]DRUM!N1040="","",[1]DRUM!N1040)</f>
        <v>7.1845082394944981</v>
      </c>
      <c r="R1063" s="26" t="str">
        <f t="shared" si="168"/>
        <v>Steel</v>
      </c>
      <c r="S1063" s="26">
        <f ca="1">IF(N1063="",0,
IF(Knee_Application="YES",Knee_Width,IF(Knee_Application="NO",0,
IF(OR(Cable_Type="OH",SearchData("Conductor",Cable_Desc)),0,
IF(N1063="Steel Drum",Knee_Width,
IF(N1063="Plywood Drum",0,
IF(Country="UAE",0,
IF(AND(OR(SearchData("LSHF",Cable_Desc),SearchData("LSZH",Cable_Desc),SearchData("LS0H",Cable_Desc),SearchData("LSOH",Cable_Desc)),D.nom&gt;40),Knee_Width,
IF(AND(Country="Egypt",D.nom&gt;60),Knee_Width,
IF(AND(Country&lt;&gt;"Egypt",D.nom&gt;35),Knee_Width,
0))))))))))</f>
        <v>125</v>
      </c>
      <c r="T1063" s="118">
        <f t="shared" ca="1" si="163"/>
        <v>13</v>
      </c>
      <c r="U1063" s="118">
        <f t="shared" ca="1" si="164"/>
        <v>3</v>
      </c>
      <c r="V1063" s="117">
        <f t="shared" ca="1" si="165"/>
        <v>283.6141883066565</v>
      </c>
      <c r="W1063" s="64">
        <f t="shared" ca="1" si="166"/>
        <v>1</v>
      </c>
      <c r="X1063" s="64">
        <f t="shared" ca="1" si="169"/>
        <v>1</v>
      </c>
      <c r="Y1063" s="64">
        <f t="shared" ca="1" si="167"/>
        <v>1</v>
      </c>
      <c r="AM1063" s="156"/>
    </row>
    <row r="1064" spans="1:39">
      <c r="A1064" s="12">
        <f t="shared" ca="1" si="160"/>
        <v>1</v>
      </c>
      <c r="B1064" s="12" t="str">
        <f>IF([1]DRUM!A1041="","",[1]DRUM!A1041)</f>
        <v>Steel</v>
      </c>
      <c r="C1064" s="12">
        <f t="shared" ca="1" si="161"/>
        <v>0</v>
      </c>
      <c r="D1064" s="155">
        <f t="shared" ca="1" si="162"/>
        <v>0</v>
      </c>
      <c r="E1064" s="26" t="str">
        <f>IF([1]DRUM!B1041="","",[1]DRUM!B1041)</f>
        <v>STB300029</v>
      </c>
      <c r="F1064" s="26">
        <f>IF([1]DRUM!C1041="","",[1]DRUM!C1041)</f>
        <v>3080</v>
      </c>
      <c r="G1064" s="26">
        <f>IF([1]DRUM!D1041="","",[1]DRUM!D1041)</f>
        <v>3000</v>
      </c>
      <c r="H1064" s="26">
        <f>IF([1]DRUM!E1041="","",[1]DRUM!E1041)</f>
        <v>1800</v>
      </c>
      <c r="I1064" s="26">
        <f>IF([1]DRUM!F1041="","",[1]DRUM!F1041)</f>
        <v>1780</v>
      </c>
      <c r="J1064" s="26">
        <f>IF([1]DRUM!G1041="","",[1]DRUM!G1041)</f>
        <v>1900</v>
      </c>
      <c r="K1064" s="26">
        <f>IF([1]DRUM!H1041="","",[1]DRUM!H1041)</f>
        <v>2100</v>
      </c>
      <c r="L1064" s="26" t="str">
        <f>IF([1]DRUM!I1041="","",[1]DRUM!I1041)</f>
        <v/>
      </c>
      <c r="M1064" s="26">
        <f>IF([1]DRUM!J1041="","",
IF(AND([1]DRUM!K1041="Wooden Drum",[1]DRUM!J1041&gt;Max_WD_Capacity),Max_WD_Capacity,
[1]DRUM!J1041))</f>
        <v>10000</v>
      </c>
      <c r="N1064" s="26" t="str">
        <f>IF([1]DRUM!K1041="","",[1]DRUM!K1041)</f>
        <v>Steel Drum</v>
      </c>
      <c r="O1064" s="26">
        <f>IF([1]DRUM!L1041="","",[1]DRUM!L1041)</f>
        <v>793</v>
      </c>
      <c r="P1064" s="26">
        <f>IF([1]DRUM!M1041="","",[1]DRUM!M1041)</f>
        <v>221</v>
      </c>
      <c r="Q1064" s="26">
        <f>IF([1]DRUM!N1041="","",[1]DRUM!N1041)</f>
        <v>8.0525302896813589</v>
      </c>
      <c r="R1064" s="26" t="str">
        <f t="shared" si="168"/>
        <v>Steel</v>
      </c>
      <c r="S1064" s="26">
        <f ca="1">IF(N1064="",0,
IF(Knee_Application="YES",Knee_Width,IF(Knee_Application="NO",0,
IF(OR(Cable_Type="OH",SearchData("Conductor",Cable_Desc)),0,
IF(N1064="Steel Drum",Knee_Width,
IF(N1064="Plywood Drum",0,
IF(Country="UAE",0,
IF(AND(OR(SearchData("LSHF",Cable_Desc),SearchData("LSZH",Cable_Desc),SearchData("LS0H",Cable_Desc),SearchData("LSOH",Cable_Desc)),D.nom&gt;40),Knee_Width,
IF(AND(Country="Egypt",D.nom&gt;60),Knee_Width,
IF(AND(Country&lt;&gt;"Egypt",D.nom&gt;35),Knee_Width,
0))))))))))</f>
        <v>125</v>
      </c>
      <c r="T1064" s="118">
        <f t="shared" ca="1" si="163"/>
        <v>13</v>
      </c>
      <c r="U1064" s="118">
        <f t="shared" ca="1" si="164"/>
        <v>3</v>
      </c>
      <c r="V1064" s="117">
        <f t="shared" ca="1" si="165"/>
        <v>265.2358712831562</v>
      </c>
      <c r="W1064" s="64">
        <f t="shared" ca="1" si="166"/>
        <v>1</v>
      </c>
      <c r="X1064" s="64">
        <f t="shared" ca="1" si="169"/>
        <v>1</v>
      </c>
      <c r="Y1064" s="64">
        <f t="shared" ca="1" si="167"/>
        <v>1</v>
      </c>
      <c r="AM1064" s="156"/>
    </row>
    <row r="1065" spans="1:39">
      <c r="A1065" s="12">
        <f t="shared" ca="1" si="160"/>
        <v>1</v>
      </c>
      <c r="B1065" s="12" t="str">
        <f>IF([1]DRUM!A1042="","",[1]DRUM!A1042)</f>
        <v>Steel</v>
      </c>
      <c r="C1065" s="12">
        <f t="shared" ca="1" si="161"/>
        <v>0</v>
      </c>
      <c r="D1065" s="155">
        <f t="shared" ca="1" si="162"/>
        <v>0</v>
      </c>
      <c r="E1065" s="26" t="str">
        <f>IF([1]DRUM!B1042="","",[1]DRUM!B1042)</f>
        <v>STB300028</v>
      </c>
      <c r="F1065" s="26">
        <f>IF([1]DRUM!C1042="","",[1]DRUM!C1042)</f>
        <v>3080</v>
      </c>
      <c r="G1065" s="26">
        <f>IF([1]DRUM!D1042="","",[1]DRUM!D1042)</f>
        <v>3000</v>
      </c>
      <c r="H1065" s="26">
        <f>IF([1]DRUM!E1042="","",[1]DRUM!E1042)</f>
        <v>1750</v>
      </c>
      <c r="I1065" s="26">
        <f>IF([1]DRUM!F1042="","",[1]DRUM!F1042)</f>
        <v>1780</v>
      </c>
      <c r="J1065" s="26">
        <f>IF([1]DRUM!G1042="","",[1]DRUM!G1042)</f>
        <v>1900</v>
      </c>
      <c r="K1065" s="26">
        <f>IF([1]DRUM!H1042="","",[1]DRUM!H1042)</f>
        <v>2100</v>
      </c>
      <c r="L1065" s="26" t="str">
        <f>IF([1]DRUM!I1042="","",[1]DRUM!I1042)</f>
        <v/>
      </c>
      <c r="M1065" s="26">
        <f>IF([1]DRUM!J1042="","",
IF(AND([1]DRUM!K1042="Wooden Drum",[1]DRUM!J1042&gt;Max_WD_Capacity),Max_WD_Capacity,
[1]DRUM!J1042))</f>
        <v>10000</v>
      </c>
      <c r="N1065" s="26" t="str">
        <f>IF([1]DRUM!K1042="","",[1]DRUM!K1042)</f>
        <v>Steel Drum</v>
      </c>
      <c r="O1065" s="26">
        <f>IF([1]DRUM!L1042="","",[1]DRUM!L1042)</f>
        <v>794</v>
      </c>
      <c r="P1065" s="26">
        <f>IF([1]DRUM!M1042="","",[1]DRUM!M1042)</f>
        <v>221</v>
      </c>
      <c r="Q1065" s="26">
        <f>IF([1]DRUM!N1042="","",[1]DRUM!N1042)</f>
        <v>8.3006768394067816</v>
      </c>
      <c r="R1065" s="26" t="str">
        <f t="shared" si="168"/>
        <v>Steel</v>
      </c>
      <c r="S1065" s="26">
        <f ca="1">IF(N1065="",0,
IF(Knee_Application="YES",Knee_Width,IF(Knee_Application="NO",0,
IF(OR(Cable_Type="OH",SearchData("Conductor",Cable_Desc)),0,
IF(N1065="Steel Drum",Knee_Width,
IF(N1065="Plywood Drum",0,
IF(Country="UAE",0,
IF(AND(OR(SearchData("LSHF",Cable_Desc),SearchData("LSZH",Cable_Desc),SearchData("LS0H",Cable_Desc),SearchData("LSOH",Cable_Desc)),D.nom&gt;40),Knee_Width,
IF(AND(Country="Egypt",D.nom&gt;60),Knee_Width,
IF(AND(Country&lt;&gt;"Egypt",D.nom&gt;35),Knee_Width,
0))))))))))</f>
        <v>125</v>
      </c>
      <c r="T1065" s="118">
        <f t="shared" ca="1" si="163"/>
        <v>13</v>
      </c>
      <c r="U1065" s="118">
        <f t="shared" ca="1" si="164"/>
        <v>4</v>
      </c>
      <c r="V1065" s="117">
        <f t="shared" ca="1" si="165"/>
        <v>365.34460614538716</v>
      </c>
      <c r="W1065" s="64">
        <f t="shared" ca="1" si="166"/>
        <v>1</v>
      </c>
      <c r="X1065" s="64">
        <f t="shared" ca="1" si="169"/>
        <v>1</v>
      </c>
      <c r="Y1065" s="64">
        <f t="shared" ca="1" si="167"/>
        <v>1</v>
      </c>
      <c r="AM1065" s="156"/>
    </row>
    <row r="1066" spans="1:39">
      <c r="A1066" s="12">
        <f t="shared" ca="1" si="160"/>
        <v>1</v>
      </c>
      <c r="B1066" s="12" t="str">
        <f>IF([1]DRUM!A1043="","",[1]DRUM!A1043)</f>
        <v>Steel</v>
      </c>
      <c r="C1066" s="12">
        <f t="shared" ca="1" si="161"/>
        <v>0</v>
      </c>
      <c r="D1066" s="155">
        <f t="shared" ca="1" si="162"/>
        <v>0</v>
      </c>
      <c r="E1066" s="26" t="str">
        <f>IF([1]DRUM!B1043="","",[1]DRUM!B1043)</f>
        <v>STB300037</v>
      </c>
      <c r="F1066" s="26">
        <f>IF([1]DRUM!C1043="","",[1]DRUM!C1043)</f>
        <v>3080</v>
      </c>
      <c r="G1066" s="26">
        <f>IF([1]DRUM!D1043="","",[1]DRUM!D1043)</f>
        <v>3000</v>
      </c>
      <c r="H1066" s="26">
        <f>IF([1]DRUM!E1043="","",[1]DRUM!E1043)</f>
        <v>1700</v>
      </c>
      <c r="I1066" s="26">
        <f>IF([1]DRUM!F1043="","",[1]DRUM!F1043)</f>
        <v>1780</v>
      </c>
      <c r="J1066" s="26">
        <f>IF([1]DRUM!G1043="","",[1]DRUM!G1043)</f>
        <v>1900</v>
      </c>
      <c r="K1066" s="26">
        <f>IF([1]DRUM!H1043="","",[1]DRUM!H1043)</f>
        <v>2100</v>
      </c>
      <c r="L1066" s="26" t="str">
        <f>IF([1]DRUM!I1043="","",[1]DRUM!I1043)</f>
        <v/>
      </c>
      <c r="M1066" s="26">
        <f>IF([1]DRUM!J1043="","",
IF(AND([1]DRUM!K1043="Wooden Drum",[1]DRUM!J1043&gt;Max_WD_Capacity),Max_WD_Capacity,
[1]DRUM!J1043))</f>
        <v>10000</v>
      </c>
      <c r="N1066" s="26" t="str">
        <f>IF([1]DRUM!K1043="","",[1]DRUM!K1043)</f>
        <v>Steel Drum</v>
      </c>
      <c r="O1066" s="26">
        <f>IF([1]DRUM!L1043="","",[1]DRUM!L1043)</f>
        <v>861</v>
      </c>
      <c r="P1066" s="26">
        <f>IF([1]DRUM!M1043="","",[1]DRUM!M1043)</f>
        <v>221</v>
      </c>
      <c r="Q1066" s="26">
        <f>IF([1]DRUM!N1043="","",[1]DRUM!N1043)</f>
        <v>8.5418333454779685</v>
      </c>
      <c r="R1066" s="26" t="str">
        <f t="shared" si="168"/>
        <v>Steel</v>
      </c>
      <c r="S1066" s="26">
        <f ca="1">IF(N1066="",0,
IF(Knee_Application="YES",Knee_Width,IF(Knee_Application="NO",0,
IF(OR(Cable_Type="OH",SearchData("Conductor",Cable_Desc)),0,
IF(N1066="Steel Drum",Knee_Width,
IF(N1066="Plywood Drum",0,
IF(Country="UAE",0,
IF(AND(OR(SearchData("LSHF",Cable_Desc),SearchData("LSZH",Cable_Desc),SearchData("LS0H",Cable_Desc),SearchData("LSOH",Cable_Desc)),D.nom&gt;40),Knee_Width,
IF(AND(Country="Egypt",D.nom&gt;60),Knee_Width,
IF(AND(Country&lt;&gt;"Egypt",D.nom&gt;35),Knee_Width,
0))))))))))</f>
        <v>125</v>
      </c>
      <c r="T1066" s="118">
        <f t="shared" ca="1" si="163"/>
        <v>13</v>
      </c>
      <c r="U1066" s="118">
        <f t="shared" ca="1" si="164"/>
        <v>4</v>
      </c>
      <c r="V1066" s="117">
        <f t="shared" ca="1" si="165"/>
        <v>357.17646524605368</v>
      </c>
      <c r="W1066" s="64">
        <f t="shared" ca="1" si="166"/>
        <v>1</v>
      </c>
      <c r="X1066" s="64">
        <f t="shared" ca="1" si="169"/>
        <v>1</v>
      </c>
      <c r="Y1066" s="64">
        <f t="shared" ca="1" si="167"/>
        <v>1</v>
      </c>
      <c r="AM1066" s="156"/>
    </row>
    <row r="1067" spans="1:39">
      <c r="A1067" s="12">
        <f t="shared" ca="1" si="160"/>
        <v>1</v>
      </c>
      <c r="B1067" s="12" t="str">
        <f>IF([1]DRUM!A1044="","",[1]DRUM!A1044)</f>
        <v>Steel</v>
      </c>
      <c r="C1067" s="12">
        <f t="shared" ca="1" si="161"/>
        <v>0</v>
      </c>
      <c r="D1067" s="155">
        <f t="shared" ca="1" si="162"/>
        <v>0</v>
      </c>
      <c r="E1067" s="26" t="str">
        <f>IF([1]DRUM!B1044="","",[1]DRUM!B1044)</f>
        <v>STB300047</v>
      </c>
      <c r="F1067" s="26">
        <f>IF([1]DRUM!C1044="","",[1]DRUM!C1044)</f>
        <v>3080</v>
      </c>
      <c r="G1067" s="26">
        <f>IF([1]DRUM!D1044="","",[1]DRUM!D1044)</f>
        <v>3000</v>
      </c>
      <c r="H1067" s="26">
        <f>IF([1]DRUM!E1044="","",[1]DRUM!E1044)</f>
        <v>1650</v>
      </c>
      <c r="I1067" s="26">
        <f>IF([1]DRUM!F1044="","",[1]DRUM!F1044)</f>
        <v>1700</v>
      </c>
      <c r="J1067" s="26">
        <f>IF([1]DRUM!G1044="","",[1]DRUM!G1044)</f>
        <v>1900</v>
      </c>
      <c r="K1067" s="26">
        <f>IF([1]DRUM!H1044="","",[1]DRUM!H1044)</f>
        <v>2100</v>
      </c>
      <c r="L1067" s="26" t="str">
        <f>IF([1]DRUM!I1044="","",[1]DRUM!I1044)</f>
        <v/>
      </c>
      <c r="M1067" s="26">
        <f>IF([1]DRUM!J1044="","",
IF(AND([1]DRUM!K1044="Wooden Drum",[1]DRUM!J1044&gt;Max_WD_Capacity),Max_WD_Capacity,
[1]DRUM!J1044))</f>
        <v>10000</v>
      </c>
      <c r="N1067" s="26" t="str">
        <f>IF([1]DRUM!K1044="","",[1]DRUM!K1044)</f>
        <v>Steel Drum</v>
      </c>
      <c r="O1067" s="26">
        <f>IF([1]DRUM!L1044="","",[1]DRUM!L1044)</f>
        <v>854</v>
      </c>
      <c r="P1067" s="26">
        <f>IF([1]DRUM!M1044="","",[1]DRUM!M1044)</f>
        <v>212</v>
      </c>
      <c r="Q1067" s="26">
        <f>IF([1]DRUM!N1044="","",[1]DRUM!N1044)</f>
        <v>8.3815728502367186</v>
      </c>
      <c r="R1067" s="26" t="str">
        <f t="shared" si="168"/>
        <v>Steel</v>
      </c>
      <c r="S1067" s="26">
        <f ca="1">IF(N1067="",0,
IF(Knee_Application="YES",Knee_Width,IF(Knee_Application="NO",0,
IF(OR(Cable_Type="OH",SearchData("Conductor",Cable_Desc)),0,
IF(N1067="Steel Drum",Knee_Width,
IF(N1067="Plywood Drum",0,
IF(Country="UAE",0,
IF(AND(OR(SearchData("LSHF",Cable_Desc),SearchData("LSZH",Cable_Desc),SearchData("LS0H",Cable_Desc),SearchData("LSOH",Cable_Desc)),D.nom&gt;40),Knee_Width,
IF(AND(Country="Egypt",D.nom&gt;60),Knee_Width,
IF(AND(Country&lt;&gt;"Egypt",D.nom&gt;35),Knee_Width,
0))))))))))</f>
        <v>125</v>
      </c>
      <c r="T1067" s="118">
        <f t="shared" ca="1" si="163"/>
        <v>12</v>
      </c>
      <c r="U1067" s="118">
        <f t="shared" ca="1" si="164"/>
        <v>4</v>
      </c>
      <c r="V1067" s="117">
        <f t="shared" ca="1" si="165"/>
        <v>322.16153016620325</v>
      </c>
      <c r="W1067" s="64">
        <f t="shared" ca="1" si="166"/>
        <v>1</v>
      </c>
      <c r="X1067" s="64">
        <f t="shared" ca="1" si="169"/>
        <v>1</v>
      </c>
      <c r="Y1067" s="64">
        <f t="shared" ca="1" si="167"/>
        <v>1</v>
      </c>
      <c r="AM1067" s="156"/>
    </row>
    <row r="1068" spans="1:39">
      <c r="A1068" s="12">
        <f t="shared" ca="1" si="160"/>
        <v>1</v>
      </c>
      <c r="B1068" s="12" t="str">
        <f>IF([1]DRUM!A1045="","",[1]DRUM!A1045)</f>
        <v>Steel</v>
      </c>
      <c r="C1068" s="12">
        <f t="shared" ca="1" si="161"/>
        <v>0</v>
      </c>
      <c r="D1068" s="155">
        <f t="shared" ca="1" si="162"/>
        <v>0</v>
      </c>
      <c r="E1068" s="26" t="str">
        <f>IF([1]DRUM!B1045="","",[1]DRUM!B1045)</f>
        <v>STB300041</v>
      </c>
      <c r="F1068" s="26">
        <f>IF([1]DRUM!C1045="","",[1]DRUM!C1045)</f>
        <v>3080</v>
      </c>
      <c r="G1068" s="26">
        <f>IF([1]DRUM!D1045="","",[1]DRUM!D1045)</f>
        <v>3000</v>
      </c>
      <c r="H1068" s="26">
        <f>IF([1]DRUM!E1045="","",[1]DRUM!E1045)</f>
        <v>1500</v>
      </c>
      <c r="I1068" s="26">
        <f>IF([1]DRUM!F1045="","",[1]DRUM!F1045)</f>
        <v>1780</v>
      </c>
      <c r="J1068" s="26">
        <f>IF([1]DRUM!G1045="","",[1]DRUM!G1045)</f>
        <v>1900</v>
      </c>
      <c r="K1068" s="26">
        <f>IF([1]DRUM!H1045="","",[1]DRUM!H1045)</f>
        <v>2100</v>
      </c>
      <c r="L1068" s="26" t="str">
        <f>IF([1]DRUM!I1045="","",[1]DRUM!I1045)</f>
        <v/>
      </c>
      <c r="M1068" s="26">
        <f>IF([1]DRUM!J1045="","",
IF(AND([1]DRUM!K1045="Wooden Drum",[1]DRUM!J1045&gt;Max_WD_Capacity),Max_WD_Capacity,
[1]DRUM!J1045))</f>
        <v>10000</v>
      </c>
      <c r="N1068" s="26" t="str">
        <f>IF([1]DRUM!K1045="","",[1]DRUM!K1045)</f>
        <v>Steel Drum</v>
      </c>
      <c r="O1068" s="26">
        <f>IF([1]DRUM!L1045="","",[1]DRUM!L1045)</f>
        <v>841</v>
      </c>
      <c r="P1068" s="26">
        <f>IF([1]DRUM!M1045="","",[1]DRUM!M1045)</f>
        <v>221</v>
      </c>
      <c r="Q1068" s="26">
        <f>IF([1]DRUM!N1045="","",[1]DRUM!N1045)</f>
        <v>9.4365589332203434</v>
      </c>
      <c r="R1068" s="26" t="str">
        <f t="shared" si="168"/>
        <v>Steel</v>
      </c>
      <c r="S1068" s="26">
        <f ca="1">IF(N1068="",0,
IF(Knee_Application="YES",Knee_Width,IF(Knee_Application="NO",0,
IF(OR(Cable_Type="OH",SearchData("Conductor",Cable_Desc)),0,
IF(N1068="Steel Drum",Knee_Width,
IF(N1068="Plywood Drum",0,
IF(Country="UAE",0,
IF(AND(OR(SearchData("LSHF",Cable_Desc),SearchData("LSZH",Cable_Desc),SearchData("LS0H",Cable_Desc),SearchData("LSOH",Cable_Desc)),D.nom&gt;40),Knee_Width,
IF(AND(Country="Egypt",D.nom&gt;60),Knee_Width,
IF(AND(Country&lt;&gt;"Egypt",D.nom&gt;35),Knee_Width,
0))))))))))</f>
        <v>125</v>
      </c>
      <c r="T1068" s="118">
        <f t="shared" ca="1" si="163"/>
        <v>13</v>
      </c>
      <c r="U1068" s="118">
        <f t="shared" ca="1" si="164"/>
        <v>5</v>
      </c>
      <c r="V1068" s="117">
        <f t="shared" ca="1" si="165"/>
        <v>430.4610253948735</v>
      </c>
      <c r="W1068" s="64">
        <f t="shared" ca="1" si="166"/>
        <v>1</v>
      </c>
      <c r="X1068" s="64">
        <f t="shared" ca="1" si="169"/>
        <v>1</v>
      </c>
      <c r="Y1068" s="64">
        <f t="shared" ca="1" si="167"/>
        <v>1</v>
      </c>
      <c r="AM1068" s="156"/>
    </row>
    <row r="1069" spans="1:39">
      <c r="A1069" s="12">
        <f t="shared" ca="1" si="160"/>
        <v>1</v>
      </c>
      <c r="B1069" s="12" t="str">
        <f>IF([1]DRUM!A1046="","",[1]DRUM!A1046)</f>
        <v>Steel</v>
      </c>
      <c r="C1069" s="12">
        <f t="shared" ca="1" si="161"/>
        <v>0</v>
      </c>
      <c r="D1069" s="155">
        <f t="shared" ca="1" si="162"/>
        <v>0</v>
      </c>
      <c r="E1069" s="26" t="str">
        <f>IF([1]DRUM!B1046="","",[1]DRUM!B1046)</f>
        <v>STB300042</v>
      </c>
      <c r="F1069" s="26">
        <f>IF([1]DRUM!C1046="","",[1]DRUM!C1046)</f>
        <v>3080</v>
      </c>
      <c r="G1069" s="26">
        <f>IF([1]DRUM!D1046="","",[1]DRUM!D1046)</f>
        <v>3000</v>
      </c>
      <c r="H1069" s="26">
        <f>IF([1]DRUM!E1046="","",[1]DRUM!E1046)</f>
        <v>1450</v>
      </c>
      <c r="I1069" s="26">
        <f>IF([1]DRUM!F1046="","",[1]DRUM!F1046)</f>
        <v>1780</v>
      </c>
      <c r="J1069" s="26">
        <f>IF([1]DRUM!G1046="","",[1]DRUM!G1046)</f>
        <v>1900</v>
      </c>
      <c r="K1069" s="26">
        <f>IF([1]DRUM!H1046="","",[1]DRUM!H1046)</f>
        <v>2100</v>
      </c>
      <c r="L1069" s="26" t="str">
        <f>IF([1]DRUM!I1046="","",[1]DRUM!I1046)</f>
        <v/>
      </c>
      <c r="M1069" s="26">
        <f>IF([1]DRUM!J1046="","",
IF(AND([1]DRUM!K1046="Wooden Drum",[1]DRUM!J1046&gt;Max_WD_Capacity),Max_WD_Capacity,
[1]DRUM!J1046))</f>
        <v>10000</v>
      </c>
      <c r="N1069" s="26" t="str">
        <f>IF([1]DRUM!K1046="","",[1]DRUM!K1046)</f>
        <v>Steel Drum</v>
      </c>
      <c r="O1069" s="26">
        <f>IF([1]DRUM!L1046="","",[1]DRUM!L1046)</f>
        <v>862</v>
      </c>
      <c r="P1069" s="26">
        <f>IF([1]DRUM!M1046="","",[1]DRUM!M1046)</f>
        <v>221</v>
      </c>
      <c r="Q1069" s="26">
        <f>IF([1]DRUM!N1046="","",[1]DRUM!N1046)</f>
        <v>9.6427652210203423</v>
      </c>
      <c r="R1069" s="26" t="str">
        <f t="shared" si="168"/>
        <v>Steel</v>
      </c>
      <c r="S1069" s="26">
        <f ca="1">IF(N1069="",0,
IF(Knee_Application="YES",Knee_Width,IF(Knee_Application="NO",0,
IF(OR(Cable_Type="OH",SearchData("Conductor",Cable_Desc)),0,
IF(N1069="Steel Drum",Knee_Width,
IF(N1069="Plywood Drum",0,
IF(Country="UAE",0,
IF(AND(OR(SearchData("LSHF",Cable_Desc),SearchData("LSZH",Cable_Desc),SearchData("LS0H",Cable_Desc),SearchData("LSOH",Cable_Desc)),D.nom&gt;40),Knee_Width,
IF(AND(Country="Egypt",D.nom&gt;60),Knee_Width,
IF(AND(Country&lt;&gt;"Egypt",D.nom&gt;35),Knee_Width,
0))))))))))</f>
        <v>125</v>
      </c>
      <c r="T1069" s="118">
        <f t="shared" ca="1" si="163"/>
        <v>13</v>
      </c>
      <c r="U1069" s="118">
        <f t="shared" ca="1" si="164"/>
        <v>5</v>
      </c>
      <c r="V1069" s="117">
        <f t="shared" ca="1" si="165"/>
        <v>420.25084927070662</v>
      </c>
      <c r="W1069" s="64">
        <f t="shared" ca="1" si="166"/>
        <v>1</v>
      </c>
      <c r="X1069" s="64">
        <f t="shared" ca="1" si="169"/>
        <v>1</v>
      </c>
      <c r="Y1069" s="64">
        <f t="shared" ca="1" si="167"/>
        <v>1</v>
      </c>
      <c r="AM1069" s="156"/>
    </row>
    <row r="1070" spans="1:39">
      <c r="A1070" s="12">
        <f t="shared" ca="1" si="160"/>
        <v>0</v>
      </c>
      <c r="B1070" s="12" t="str">
        <f>IF([1]DRUM!A1047="","",[1]DRUM!A1047)</f>
        <v>Steel</v>
      </c>
      <c r="C1070" s="12">
        <f t="shared" ca="1" si="161"/>
        <v>0</v>
      </c>
      <c r="D1070" s="155">
        <f t="shared" ca="1" si="162"/>
        <v>0</v>
      </c>
      <c r="E1070" s="26" t="str">
        <f>IF([1]DRUM!B1047="","",[1]DRUM!B1047)</f>
        <v>STB300033</v>
      </c>
      <c r="F1070" s="26">
        <f>IF([1]DRUM!C1047="","",[1]DRUM!C1047)</f>
        <v>3080</v>
      </c>
      <c r="G1070" s="26">
        <f>IF([1]DRUM!D1047="","",[1]DRUM!D1047)</f>
        <v>3000</v>
      </c>
      <c r="H1070" s="26">
        <f>IF([1]DRUM!E1047="","",[1]DRUM!E1047)</f>
        <v>1350</v>
      </c>
      <c r="I1070" s="26">
        <f>IF([1]DRUM!F1047="","",[1]DRUM!F1047)</f>
        <v>1780</v>
      </c>
      <c r="J1070" s="26">
        <f>IF([1]DRUM!G1047="","",[1]DRUM!G1047)</f>
        <v>1900</v>
      </c>
      <c r="K1070" s="26">
        <f>IF([1]DRUM!H1047="","",[1]DRUM!H1047)</f>
        <v>2100</v>
      </c>
      <c r="L1070" s="26" t="str">
        <f>IF([1]DRUM!I1047="","",[1]DRUM!I1047)</f>
        <v/>
      </c>
      <c r="M1070" s="26">
        <f>IF([1]DRUM!J1047="","",
IF(AND([1]DRUM!K1047="Wooden Drum",[1]DRUM!J1047&gt;Max_WD_Capacity),Max_WD_Capacity,
[1]DRUM!J1047))</f>
        <v>10000</v>
      </c>
      <c r="N1070" s="26" t="str">
        <f>IF([1]DRUM!K1047="","",[1]DRUM!K1047)</f>
        <v>Steel Drum</v>
      </c>
      <c r="O1070" s="26">
        <f>IF([1]DRUM!L1047="","",[1]DRUM!L1047)</f>
        <v>840</v>
      </c>
      <c r="P1070" s="26">
        <f>IF([1]DRUM!M1047="","",[1]DRUM!M1047)</f>
        <v>221</v>
      </c>
      <c r="Q1070" s="26">
        <f>IF([1]DRUM!N1047="","",[1]DRUM!N1047)</f>
        <v>10.034207665657629</v>
      </c>
      <c r="R1070" s="26" t="str">
        <f t="shared" si="168"/>
        <v>Steel</v>
      </c>
      <c r="S1070" s="26">
        <f ca="1">IF(N1070="",0,
IF(Knee_Application="YES",Knee_Width,IF(Knee_Application="NO",0,
IF(OR(Cable_Type="OH",SearchData("Conductor",Cable_Desc)),0,
IF(N1070="Steel Drum",Knee_Width,
IF(N1070="Plywood Drum",0,
IF(Country="UAE",0,
IF(AND(OR(SearchData("LSHF",Cable_Desc),SearchData("LSZH",Cable_Desc),SearchData("LS0H",Cable_Desc),SearchData("LSOH",Cable_Desc)),D.nom&gt;40),Knee_Width,
IF(AND(Country="Egypt",D.nom&gt;60),Knee_Width,
IF(AND(Country&lt;&gt;"Egypt",D.nom&gt;35),Knee_Width,
0))))))))))</f>
        <v>125</v>
      </c>
      <c r="T1070" s="118">
        <f t="shared" ca="1" si="163"/>
        <v>13</v>
      </c>
      <c r="U1070" s="118">
        <f t="shared" ca="1" si="164"/>
        <v>5</v>
      </c>
      <c r="V1070" s="117">
        <f t="shared" ca="1" si="165"/>
        <v>399.83049702237304</v>
      </c>
      <c r="W1070" s="64">
        <f t="shared" ca="1" si="166"/>
        <v>0</v>
      </c>
      <c r="X1070" s="64">
        <f t="shared" ca="1" si="169"/>
        <v>1</v>
      </c>
      <c r="Y1070" s="64">
        <f t="shared" ca="1" si="167"/>
        <v>1</v>
      </c>
      <c r="AM1070" s="156"/>
    </row>
    <row r="1071" spans="1:39">
      <c r="A1071" s="12">
        <f t="shared" ca="1" si="160"/>
        <v>1</v>
      </c>
      <c r="B1071" s="12" t="str">
        <f>IF([1]DRUM!A1048="","",[1]DRUM!A1048)</f>
        <v>Steel</v>
      </c>
      <c r="C1071" s="12">
        <f t="shared" ca="1" si="161"/>
        <v>0</v>
      </c>
      <c r="D1071" s="155">
        <f t="shared" ca="1" si="162"/>
        <v>0</v>
      </c>
      <c r="E1071" s="26" t="str">
        <f>IF([1]DRUM!B1048="","",[1]DRUM!B1048)</f>
        <v>STB300014</v>
      </c>
      <c r="F1071" s="26">
        <f>IF([1]DRUM!C1048="","",[1]DRUM!C1048)</f>
        <v>3075</v>
      </c>
      <c r="G1071" s="26">
        <f>IF([1]DRUM!D1048="","",[1]DRUM!D1048)</f>
        <v>3000</v>
      </c>
      <c r="H1071" s="26">
        <f>IF([1]DRUM!E1048="","",[1]DRUM!E1048)</f>
        <v>2000</v>
      </c>
      <c r="I1071" s="26">
        <f>IF([1]DRUM!F1048="","",[1]DRUM!F1048)</f>
        <v>1780</v>
      </c>
      <c r="J1071" s="26">
        <f>IF([1]DRUM!G1048="","",[1]DRUM!G1048)</f>
        <v>1900</v>
      </c>
      <c r="K1071" s="26">
        <f>IF([1]DRUM!H1048="","",[1]DRUM!H1048)</f>
        <v>2100</v>
      </c>
      <c r="L1071" s="26" t="str">
        <f>IF([1]DRUM!I1048="","",[1]DRUM!I1048)</f>
        <v/>
      </c>
      <c r="M1071" s="26">
        <f>IF([1]DRUM!J1048="","",
IF(AND([1]DRUM!K1048="Wooden Drum",[1]DRUM!J1048&gt;Max_WD_Capacity),Max_WD_Capacity,
[1]DRUM!J1048))</f>
        <v>12000</v>
      </c>
      <c r="N1071" s="26" t="str">
        <f>IF([1]DRUM!K1048="","",[1]DRUM!K1048)</f>
        <v>Steel Drum</v>
      </c>
      <c r="O1071" s="26">
        <f>IF([1]DRUM!L1048="","",[1]DRUM!L1048)</f>
        <v>1086</v>
      </c>
      <c r="P1071" s="26">
        <f>IF([1]DRUM!M1048="","",[1]DRUM!M1048)</f>
        <v>221</v>
      </c>
      <c r="Q1071" s="26">
        <f>IF([1]DRUM!N1048="","",[1]DRUM!N1048)</f>
        <v>6.9900436542372901</v>
      </c>
      <c r="R1071" s="26" t="str">
        <f t="shared" si="168"/>
        <v>Steel</v>
      </c>
      <c r="S1071" s="26">
        <f ca="1">IF(N1071="",0,
IF(Knee_Application="YES",Knee_Width,IF(Knee_Application="NO",0,
IF(OR(Cable_Type="OH",SearchData("Conductor",Cable_Desc)),0,
IF(N1071="Steel Drum",Knee_Width,
IF(N1071="Plywood Drum",0,
IF(Country="UAE",0,
IF(AND(OR(SearchData("LSHF",Cable_Desc),SearchData("LSZH",Cable_Desc),SearchData("LS0H",Cable_Desc),SearchData("LSOH",Cable_Desc)),D.nom&gt;40),Knee_Width,
IF(AND(Country="Egypt",D.nom&gt;60),Knee_Width,
IF(AND(Country&lt;&gt;"Egypt",D.nom&gt;35),Knee_Width,
0))))))))))</f>
        <v>125</v>
      </c>
      <c r="T1071" s="118">
        <f t="shared" ca="1" si="163"/>
        <v>13</v>
      </c>
      <c r="U1071" s="118">
        <f t="shared" ca="1" si="164"/>
        <v>3</v>
      </c>
      <c r="V1071" s="117">
        <f t="shared" ca="1" si="165"/>
        <v>289.74029398115658</v>
      </c>
      <c r="W1071" s="64">
        <f t="shared" ca="1" si="166"/>
        <v>1</v>
      </c>
      <c r="X1071" s="64">
        <f t="shared" ca="1" si="169"/>
        <v>1</v>
      </c>
      <c r="Y1071" s="64">
        <f t="shared" ca="1" si="167"/>
        <v>1</v>
      </c>
      <c r="AM1071" s="156"/>
    </row>
    <row r="1072" spans="1:39">
      <c r="A1072" s="12">
        <f t="shared" ca="1" si="160"/>
        <v>1</v>
      </c>
      <c r="B1072" s="12" t="str">
        <f>IF([1]DRUM!A1049="","",[1]DRUM!A1049)</f>
        <v>Steel</v>
      </c>
      <c r="C1072" s="12">
        <f t="shared" ca="1" si="161"/>
        <v>0</v>
      </c>
      <c r="D1072" s="155">
        <f t="shared" ca="1" si="162"/>
        <v>0</v>
      </c>
      <c r="E1072" s="26" t="str">
        <f>IF([1]DRUM!B1049="","",[1]DRUM!B1049)</f>
        <v>STB300016</v>
      </c>
      <c r="F1072" s="26">
        <f>IF([1]DRUM!C1049="","",[1]DRUM!C1049)</f>
        <v>3075</v>
      </c>
      <c r="G1072" s="26">
        <f>IF([1]DRUM!D1049="","",[1]DRUM!D1049)</f>
        <v>3000</v>
      </c>
      <c r="H1072" s="26">
        <f>IF([1]DRUM!E1049="","",[1]DRUM!E1049)</f>
        <v>1750</v>
      </c>
      <c r="I1072" s="26">
        <f>IF([1]DRUM!F1049="","",[1]DRUM!F1049)</f>
        <v>1780</v>
      </c>
      <c r="J1072" s="26">
        <f>IF([1]DRUM!G1049="","",[1]DRUM!G1049)</f>
        <v>1900</v>
      </c>
      <c r="K1072" s="26">
        <f>IF([1]DRUM!H1049="","",[1]DRUM!H1049)</f>
        <v>2100</v>
      </c>
      <c r="L1072" s="26" t="str">
        <f>IF([1]DRUM!I1049="","",[1]DRUM!I1049)</f>
        <v/>
      </c>
      <c r="M1072" s="26">
        <f>IF([1]DRUM!J1049="","",
IF(AND([1]DRUM!K1049="Wooden Drum",[1]DRUM!J1049&gt;Max_WD_Capacity),Max_WD_Capacity,
[1]DRUM!J1049))</f>
        <v>12000</v>
      </c>
      <c r="N1072" s="26" t="str">
        <f>IF([1]DRUM!K1049="","",[1]DRUM!K1049)</f>
        <v>Steel Drum</v>
      </c>
      <c r="O1072" s="26">
        <f>IF([1]DRUM!L1049="","",[1]DRUM!L1049)</f>
        <v>1086</v>
      </c>
      <c r="P1072" s="26">
        <f>IF([1]DRUM!M1049="","",[1]DRUM!M1049)</f>
        <v>221</v>
      </c>
      <c r="Q1072" s="26">
        <f>IF([1]DRUM!N1049="","",[1]DRUM!N1049)</f>
        <v>8.3006768394067816</v>
      </c>
      <c r="R1072" s="26" t="str">
        <f t="shared" si="168"/>
        <v>Steel</v>
      </c>
      <c r="S1072" s="26">
        <f ca="1">IF(N1072="",0,
IF(Knee_Application="YES",Knee_Width,IF(Knee_Application="NO",0,
IF(OR(Cable_Type="OH",SearchData("Conductor",Cable_Desc)),0,
IF(N1072="Steel Drum",Knee_Width,
IF(N1072="Plywood Drum",0,
IF(Country="UAE",0,
IF(AND(OR(SearchData("LSHF",Cable_Desc),SearchData("LSZH",Cable_Desc),SearchData("LS0H",Cable_Desc),SearchData("LSOH",Cable_Desc)),D.nom&gt;40),Knee_Width,
IF(AND(Country="Egypt",D.nom&gt;60),Knee_Width,
IF(AND(Country&lt;&gt;"Egypt",D.nom&gt;35),Knee_Width,
0))))))))))</f>
        <v>125</v>
      </c>
      <c r="T1072" s="118">
        <f t="shared" ca="1" si="163"/>
        <v>13</v>
      </c>
      <c r="U1072" s="118">
        <f t="shared" ca="1" si="164"/>
        <v>4</v>
      </c>
      <c r="V1072" s="117">
        <f t="shared" ca="1" si="165"/>
        <v>365.34460614538716</v>
      </c>
      <c r="W1072" s="64">
        <f t="shared" ca="1" si="166"/>
        <v>1</v>
      </c>
      <c r="X1072" s="64">
        <f t="shared" ca="1" si="169"/>
        <v>1</v>
      </c>
      <c r="Y1072" s="64">
        <f t="shared" ca="1" si="167"/>
        <v>1</v>
      </c>
      <c r="AM1072" s="156"/>
    </row>
    <row r="1073" spans="1:39">
      <c r="A1073" s="12">
        <f t="shared" ca="1" si="160"/>
        <v>1</v>
      </c>
      <c r="B1073" s="12" t="str">
        <f>IF([1]DRUM!A1050="","",[1]DRUM!A1050)</f>
        <v>Steel</v>
      </c>
      <c r="C1073" s="12">
        <f t="shared" ca="1" si="161"/>
        <v>0</v>
      </c>
      <c r="D1073" s="155">
        <f t="shared" ca="1" si="162"/>
        <v>0</v>
      </c>
      <c r="E1073" s="26" t="str">
        <f>IF([1]DRUM!B1050="","",[1]DRUM!B1050)</f>
        <v>STB300036</v>
      </c>
      <c r="F1073" s="26">
        <f>IF([1]DRUM!C1050="","",[1]DRUM!C1050)</f>
        <v>3080</v>
      </c>
      <c r="G1073" s="26">
        <f>IF([1]DRUM!D1050="","",[1]DRUM!D1050)</f>
        <v>3000</v>
      </c>
      <c r="H1073" s="26">
        <f>IF([1]DRUM!E1050="","",[1]DRUM!E1050)</f>
        <v>1600</v>
      </c>
      <c r="I1073" s="26">
        <f>IF([1]DRUM!F1050="","",[1]DRUM!F1050)</f>
        <v>1780</v>
      </c>
      <c r="J1073" s="26">
        <f>IF([1]DRUM!G1050="","",[1]DRUM!G1050)</f>
        <v>1900</v>
      </c>
      <c r="K1073" s="26">
        <f>IF([1]DRUM!H1050="","",[1]DRUM!H1050)</f>
        <v>2100</v>
      </c>
      <c r="L1073" s="26" t="str">
        <f>IF([1]DRUM!I1050="","",[1]DRUM!I1050)</f>
        <v/>
      </c>
      <c r="M1073" s="26">
        <f>IF([1]DRUM!J1050="","",
IF(AND([1]DRUM!K1050="Wooden Drum",[1]DRUM!J1050&gt;Max_WD_Capacity),Max_WD_Capacity,
[1]DRUM!J1050))</f>
        <v>12000</v>
      </c>
      <c r="N1073" s="26" t="str">
        <f>IF([1]DRUM!K1050="","",[1]DRUM!K1050)</f>
        <v>Steel Drum</v>
      </c>
      <c r="O1073" s="26">
        <f>IF([1]DRUM!L1050="","",[1]DRUM!L1050)</f>
        <v>976</v>
      </c>
      <c r="P1073" s="26">
        <f>IF([1]DRUM!M1050="","",[1]DRUM!M1050)</f>
        <v>221</v>
      </c>
      <c r="Q1073" s="26">
        <f>IF([1]DRUM!N1050="","",[1]DRUM!N1050)</f>
        <v>9.0031762266576294</v>
      </c>
      <c r="R1073" s="26" t="str">
        <f t="shared" si="168"/>
        <v>Steel</v>
      </c>
      <c r="S1073" s="26">
        <f ca="1">IF(N1073="",0,
IF(Knee_Application="YES",Knee_Width,IF(Knee_Application="NO",0,
IF(OR(Cable_Type="OH",SearchData("Conductor",Cable_Desc)),0,
IF(N1073="Steel Drum",Knee_Width,
IF(N1073="Plywood Drum",0,
IF(Country="UAE",0,
IF(AND(OR(SearchData("LSHF",Cable_Desc),SearchData("LSZH",Cable_Desc),SearchData("LS0H",Cable_Desc),SearchData("LSOH",Cable_Desc)),D.nom&gt;40),Knee_Width,
IF(AND(Country="Egypt",D.nom&gt;60),Knee_Width,
IF(AND(Country&lt;&gt;"Egypt",D.nom&gt;35),Knee_Width,
0))))))))))</f>
        <v>125</v>
      </c>
      <c r="T1073" s="118">
        <f t="shared" ca="1" si="163"/>
        <v>13</v>
      </c>
      <c r="U1073" s="118">
        <f t="shared" ca="1" si="164"/>
        <v>4</v>
      </c>
      <c r="V1073" s="117">
        <f t="shared" ca="1" si="165"/>
        <v>340.84018344738678</v>
      </c>
      <c r="W1073" s="64">
        <f t="shared" ca="1" si="166"/>
        <v>1</v>
      </c>
      <c r="X1073" s="64">
        <f t="shared" ca="1" si="169"/>
        <v>1</v>
      </c>
      <c r="Y1073" s="64">
        <f t="shared" ca="1" si="167"/>
        <v>1</v>
      </c>
      <c r="AM1073" s="156"/>
    </row>
    <row r="1074" spans="1:39">
      <c r="A1074" s="12">
        <f t="shared" ca="1" si="160"/>
        <v>1</v>
      </c>
      <c r="B1074" s="12" t="str">
        <f>IF([1]DRUM!A1051="","",[1]DRUM!A1051)</f>
        <v>Steel</v>
      </c>
      <c r="C1074" s="12">
        <f t="shared" ca="1" si="161"/>
        <v>0</v>
      </c>
      <c r="D1074" s="155">
        <f t="shared" ca="1" si="162"/>
        <v>0</v>
      </c>
      <c r="E1074" s="26" t="str">
        <f>IF([1]DRUM!B1051="","",[1]DRUM!B1051)</f>
        <v>STB300015</v>
      </c>
      <c r="F1074" s="26">
        <f>IF([1]DRUM!C1051="","",[1]DRUM!C1051)</f>
        <v>3075</v>
      </c>
      <c r="G1074" s="26">
        <f>IF([1]DRUM!D1051="","",[1]DRUM!D1051)</f>
        <v>3000</v>
      </c>
      <c r="H1074" s="26">
        <f>IF([1]DRUM!E1051="","",[1]DRUM!E1051)</f>
        <v>2000</v>
      </c>
      <c r="I1074" s="26">
        <f>IF([1]DRUM!F1051="","",[1]DRUM!F1051)</f>
        <v>1760</v>
      </c>
      <c r="J1074" s="26">
        <f>IF([1]DRUM!G1051="","",[1]DRUM!G1051)</f>
        <v>1900</v>
      </c>
      <c r="K1074" s="26">
        <f>IF([1]DRUM!H1051="","",[1]DRUM!H1051)</f>
        <v>2100</v>
      </c>
      <c r="L1074" s="26" t="str">
        <f>IF([1]DRUM!I1051="","",[1]DRUM!I1051)</f>
        <v/>
      </c>
      <c r="M1074" s="26">
        <f>IF([1]DRUM!J1051="","",
IF(AND([1]DRUM!K1051="Wooden Drum",[1]DRUM!J1051&gt;Max_WD_Capacity),Max_WD_Capacity,
[1]DRUM!J1051))</f>
        <v>15000</v>
      </c>
      <c r="N1074" s="26" t="str">
        <f>IF([1]DRUM!K1051="","",[1]DRUM!K1051)</f>
        <v>Steel Drum</v>
      </c>
      <c r="O1074" s="26">
        <f>IF([1]DRUM!L1051="","",[1]DRUM!L1051)</f>
        <v>1231</v>
      </c>
      <c r="P1074" s="26">
        <f>IF([1]DRUM!M1051="","",[1]DRUM!M1051)</f>
        <v>219</v>
      </c>
      <c r="Q1074" s="26">
        <f>IF([1]DRUM!N1051="","",[1]DRUM!N1051)</f>
        <v>6.9115038378975449</v>
      </c>
      <c r="R1074" s="26" t="str">
        <f t="shared" si="168"/>
        <v>Steel</v>
      </c>
      <c r="S1074" s="26">
        <f ca="1">IF(N1074="",0,
IF(Knee_Application="YES",Knee_Width,IF(Knee_Application="NO",0,
IF(OR(Cable_Type="OH",SearchData("Conductor",Cable_Desc)),0,
IF(N1074="Steel Drum",Knee_Width,
IF(N1074="Plywood Drum",0,
IF(Country="UAE",0,
IF(AND(OR(SearchData("LSHF",Cable_Desc),SearchData("LSZH",Cable_Desc),SearchData("LS0H",Cable_Desc),SearchData("LSOH",Cable_Desc)),D.nom&gt;40),Knee_Width,
IF(AND(Country="Egypt",D.nom&gt;60),Knee_Width,
IF(AND(Country&lt;&gt;"Egypt",D.nom&gt;35),Knee_Width,
0))))))))))</f>
        <v>125</v>
      </c>
      <c r="T1074" s="118">
        <f t="shared" ca="1" si="163"/>
        <v>13</v>
      </c>
      <c r="U1074" s="118">
        <f t="shared" ca="1" si="164"/>
        <v>3</v>
      </c>
      <c r="V1074" s="117">
        <f t="shared" ca="1" si="165"/>
        <v>289.74029398115658</v>
      </c>
      <c r="W1074" s="64">
        <f t="shared" ca="1" si="166"/>
        <v>1</v>
      </c>
      <c r="X1074" s="64">
        <f t="shared" ca="1" si="169"/>
        <v>1</v>
      </c>
      <c r="Y1074" s="64">
        <f t="shared" ca="1" si="167"/>
        <v>1</v>
      </c>
      <c r="AM1074" s="156"/>
    </row>
    <row r="1075" spans="1:39">
      <c r="A1075" s="12">
        <f t="shared" ca="1" si="160"/>
        <v>1</v>
      </c>
      <c r="B1075" s="12" t="str">
        <f>IF([1]DRUM!A1052="","",[1]DRUM!A1052)</f>
        <v>Steel</v>
      </c>
      <c r="C1075" s="12">
        <f t="shared" ca="1" si="161"/>
        <v>0</v>
      </c>
      <c r="D1075" s="155">
        <f t="shared" ca="1" si="162"/>
        <v>0</v>
      </c>
      <c r="E1075" s="26" t="str">
        <f>IF([1]DRUM!B1052="","",[1]DRUM!B1052)</f>
        <v>STB300017</v>
      </c>
      <c r="F1075" s="26">
        <f>IF([1]DRUM!C1052="","",[1]DRUM!C1052)</f>
        <v>3075</v>
      </c>
      <c r="G1075" s="26">
        <f>IF([1]DRUM!D1052="","",[1]DRUM!D1052)</f>
        <v>3000</v>
      </c>
      <c r="H1075" s="26">
        <f>IF([1]DRUM!E1052="","",[1]DRUM!E1052)</f>
        <v>1750</v>
      </c>
      <c r="I1075" s="26">
        <f>IF([1]DRUM!F1052="","",[1]DRUM!F1052)</f>
        <v>1760</v>
      </c>
      <c r="J1075" s="26">
        <f>IF([1]DRUM!G1052="","",[1]DRUM!G1052)</f>
        <v>1900</v>
      </c>
      <c r="K1075" s="26">
        <f>IF([1]DRUM!H1052="","",[1]DRUM!H1052)</f>
        <v>2100</v>
      </c>
      <c r="L1075" s="26" t="str">
        <f>IF([1]DRUM!I1052="","",[1]DRUM!I1052)</f>
        <v/>
      </c>
      <c r="M1075" s="26">
        <f>IF([1]DRUM!J1052="","",
IF(AND([1]DRUM!K1052="Wooden Drum",[1]DRUM!J1052&gt;Max_WD_Capacity),Max_WD_Capacity,
[1]DRUM!J1052))</f>
        <v>15000</v>
      </c>
      <c r="N1075" s="26" t="str">
        <f>IF([1]DRUM!K1052="","",[1]DRUM!K1052)</f>
        <v>Steel Drum</v>
      </c>
      <c r="O1075" s="26">
        <f>IF([1]DRUM!L1052="","",[1]DRUM!L1052)</f>
        <v>1240</v>
      </c>
      <c r="P1075" s="26">
        <f>IF([1]DRUM!M1052="","",[1]DRUM!M1052)</f>
        <v>219</v>
      </c>
      <c r="Q1075" s="26">
        <f>IF([1]DRUM!N1052="","",[1]DRUM!N1052)</f>
        <v>8.2074108075033347</v>
      </c>
      <c r="R1075" s="26" t="str">
        <f t="shared" si="168"/>
        <v>Steel</v>
      </c>
      <c r="S1075" s="26">
        <f ca="1">IF(N1075="",0,
IF(Knee_Application="YES",Knee_Width,IF(Knee_Application="NO",0,
IF(OR(Cable_Type="OH",SearchData("Conductor",Cable_Desc)),0,
IF(N1075="Steel Drum",Knee_Width,
IF(N1075="Plywood Drum",0,
IF(Country="UAE",0,
IF(AND(OR(SearchData("LSHF",Cable_Desc),SearchData("LSZH",Cable_Desc),SearchData("LS0H",Cable_Desc),SearchData("LSOH",Cable_Desc)),D.nom&gt;40),Knee_Width,
IF(AND(Country="Egypt",D.nom&gt;60),Knee_Width,
IF(AND(Country&lt;&gt;"Egypt",D.nom&gt;35),Knee_Width,
0))))))))))</f>
        <v>125</v>
      </c>
      <c r="T1075" s="118">
        <f t="shared" ca="1" si="163"/>
        <v>13</v>
      </c>
      <c r="U1075" s="118">
        <f t="shared" ca="1" si="164"/>
        <v>4</v>
      </c>
      <c r="V1075" s="117">
        <f t="shared" ca="1" si="165"/>
        <v>365.34460614538716</v>
      </c>
      <c r="W1075" s="64">
        <f t="shared" ca="1" si="166"/>
        <v>1</v>
      </c>
      <c r="X1075" s="64">
        <f t="shared" ca="1" si="169"/>
        <v>1</v>
      </c>
      <c r="Y1075" s="64">
        <f t="shared" ca="1" si="167"/>
        <v>1</v>
      </c>
      <c r="AM1075" s="156"/>
    </row>
    <row r="1076" spans="1:39">
      <c r="A1076" s="12">
        <f t="shared" ca="1" si="160"/>
        <v>1</v>
      </c>
      <c r="B1076" s="12" t="str">
        <f>IF([1]DRUM!A1053="","",[1]DRUM!A1053)</f>
        <v>Steel</v>
      </c>
      <c r="C1076" s="12">
        <f t="shared" ca="1" si="161"/>
        <v>0</v>
      </c>
      <c r="D1076" s="155">
        <f t="shared" ca="1" si="162"/>
        <v>0</v>
      </c>
      <c r="E1076" s="26" t="str">
        <f>IF([1]DRUM!B1053="","",[1]DRUM!B1053)</f>
        <v>STB300046</v>
      </c>
      <c r="F1076" s="26">
        <f>IF([1]DRUM!C1053="","",[1]DRUM!C1053)</f>
        <v>3080</v>
      </c>
      <c r="G1076" s="26">
        <f>IF([1]DRUM!D1053="","",[1]DRUM!D1053)</f>
        <v>3000</v>
      </c>
      <c r="H1076" s="26">
        <f>IF([1]DRUM!E1053="","",[1]DRUM!E1053)</f>
        <v>1650</v>
      </c>
      <c r="I1076" s="26">
        <f>IF([1]DRUM!F1053="","",[1]DRUM!F1053)</f>
        <v>1760</v>
      </c>
      <c r="J1076" s="26">
        <f>IF([1]DRUM!G1053="","",[1]DRUM!G1053)</f>
        <v>1900</v>
      </c>
      <c r="K1076" s="26">
        <f>IF([1]DRUM!H1053="","",[1]DRUM!H1053)</f>
        <v>2100</v>
      </c>
      <c r="L1076" s="26" t="str">
        <f>IF([1]DRUM!I1053="","",[1]DRUM!I1053)</f>
        <v/>
      </c>
      <c r="M1076" s="26">
        <f>IF([1]DRUM!J1053="","",
IF(AND([1]DRUM!K1053="Wooden Drum",[1]DRUM!J1053&gt;Max_WD_Capacity),Max_WD_Capacity,
[1]DRUM!J1053))</f>
        <v>15000</v>
      </c>
      <c r="N1076" s="26" t="str">
        <f>IF([1]DRUM!K1053="","",[1]DRUM!K1053)</f>
        <v>Steel Drum</v>
      </c>
      <c r="O1076" s="26">
        <f>IF([1]DRUM!L1053="","",[1]DRUM!L1053)</f>
        <v>1164</v>
      </c>
      <c r="P1076" s="26">
        <f>IF([1]DRUM!M1053="","",[1]DRUM!M1053)</f>
        <v>219</v>
      </c>
      <c r="Q1076" s="26">
        <f>IF([1]DRUM!N1053="","",[1]DRUM!N1053)</f>
        <v>8.6773930684803684</v>
      </c>
      <c r="R1076" s="26" t="str">
        <f t="shared" si="168"/>
        <v>Steel</v>
      </c>
      <c r="S1076" s="26">
        <f ca="1">IF(N1076="",0,
IF(Knee_Application="YES",Knee_Width,IF(Knee_Application="NO",0,
IF(OR(Cable_Type="OH",SearchData("Conductor",Cable_Desc)),0,
IF(N1076="Steel Drum",Knee_Width,
IF(N1076="Plywood Drum",0,
IF(Country="UAE",0,
IF(AND(OR(SearchData("LSHF",Cable_Desc),SearchData("LSZH",Cable_Desc),SearchData("LS0H",Cable_Desc),SearchData("LSOH",Cable_Desc)),D.nom&gt;40),Knee_Width,
IF(AND(Country="Egypt",D.nom&gt;60),Knee_Width,
IF(AND(Country&lt;&gt;"Egypt",D.nom&gt;35),Knee_Width,
0))))))))))</f>
        <v>125</v>
      </c>
      <c r="T1076" s="118">
        <f t="shared" ca="1" si="163"/>
        <v>13</v>
      </c>
      <c r="U1076" s="118">
        <f t="shared" ca="1" si="164"/>
        <v>4</v>
      </c>
      <c r="V1076" s="117">
        <f t="shared" ca="1" si="165"/>
        <v>349.00832434672026</v>
      </c>
      <c r="W1076" s="64">
        <f t="shared" ca="1" si="166"/>
        <v>1</v>
      </c>
      <c r="X1076" s="64">
        <f t="shared" ca="1" si="169"/>
        <v>1</v>
      </c>
      <c r="Y1076" s="64">
        <f t="shared" ca="1" si="167"/>
        <v>1</v>
      </c>
      <c r="AM1076" s="156"/>
    </row>
    <row r="1077" spans="1:39">
      <c r="A1077" s="12">
        <f t="shared" ca="1" si="160"/>
        <v>1</v>
      </c>
      <c r="B1077" s="12" t="str">
        <f>IF([1]DRUM!A1054="","",[1]DRUM!A1054)</f>
        <v>Steel</v>
      </c>
      <c r="C1077" s="12">
        <f t="shared" ca="1" si="161"/>
        <v>0</v>
      </c>
      <c r="D1077" s="155">
        <f t="shared" ca="1" si="162"/>
        <v>0</v>
      </c>
      <c r="E1077" s="26" t="str">
        <f>IF([1]DRUM!B1054="","",[1]DRUM!B1054)</f>
        <v>STB300020</v>
      </c>
      <c r="F1077" s="26">
        <f>IF([1]DRUM!C1054="","",[1]DRUM!C1054)</f>
        <v>3080</v>
      </c>
      <c r="G1077" s="26">
        <f>IF([1]DRUM!D1054="","",[1]DRUM!D1054)</f>
        <v>3000</v>
      </c>
      <c r="H1077" s="26">
        <f>IF([1]DRUM!E1054="","",[1]DRUM!E1054)</f>
        <v>1600</v>
      </c>
      <c r="I1077" s="26">
        <f>IF([1]DRUM!F1054="","",[1]DRUM!F1054)</f>
        <v>1760</v>
      </c>
      <c r="J1077" s="26">
        <f>IF([1]DRUM!G1054="","",[1]DRUM!G1054)</f>
        <v>1900</v>
      </c>
      <c r="K1077" s="26">
        <f>IF([1]DRUM!H1054="","",[1]DRUM!H1054)</f>
        <v>2100</v>
      </c>
      <c r="L1077" s="26" t="str">
        <f>IF([1]DRUM!I1054="","",[1]DRUM!I1054)</f>
        <v/>
      </c>
      <c r="M1077" s="26">
        <f>IF([1]DRUM!J1054="","",
IF(AND([1]DRUM!K1054="Wooden Drum",[1]DRUM!J1054&gt;Max_WD_Capacity),Max_WD_Capacity,
[1]DRUM!J1054))</f>
        <v>15000</v>
      </c>
      <c r="N1077" s="26" t="str">
        <f>IF([1]DRUM!K1054="","",[1]DRUM!K1054)</f>
        <v>Steel Drum</v>
      </c>
      <c r="O1077" s="26">
        <f>IF([1]DRUM!L1054="","",[1]DRUM!L1054)</f>
        <v>1189</v>
      </c>
      <c r="P1077" s="26">
        <f>IF([1]DRUM!M1054="","",[1]DRUM!M1054)</f>
        <v>219</v>
      </c>
      <c r="Q1077" s="26">
        <f>IF([1]DRUM!N1054="","",[1]DRUM!N1054)</f>
        <v>8.9020169432120362</v>
      </c>
      <c r="R1077" s="26" t="str">
        <f t="shared" si="168"/>
        <v>Steel</v>
      </c>
      <c r="S1077" s="26">
        <f ca="1">IF(N1077="",0,
IF(Knee_Application="YES",Knee_Width,IF(Knee_Application="NO",0,
IF(OR(Cable_Type="OH",SearchData("Conductor",Cable_Desc)),0,
IF(N1077="Steel Drum",Knee_Width,
IF(N1077="Plywood Drum",0,
IF(Country="UAE",0,
IF(AND(OR(SearchData("LSHF",Cable_Desc),SearchData("LSZH",Cable_Desc),SearchData("LS0H",Cable_Desc),SearchData("LSOH",Cable_Desc)),D.nom&gt;40),Knee_Width,
IF(AND(Country="Egypt",D.nom&gt;60),Knee_Width,
IF(AND(Country&lt;&gt;"Egypt",D.nom&gt;35),Knee_Width,
0))))))))))</f>
        <v>125</v>
      </c>
      <c r="T1077" s="118">
        <f t="shared" ca="1" si="163"/>
        <v>13</v>
      </c>
      <c r="U1077" s="118">
        <f t="shared" ca="1" si="164"/>
        <v>4</v>
      </c>
      <c r="V1077" s="117">
        <f t="shared" ca="1" si="165"/>
        <v>340.84018344738678</v>
      </c>
      <c r="W1077" s="64">
        <f t="shared" ca="1" si="166"/>
        <v>1</v>
      </c>
      <c r="X1077" s="64">
        <f t="shared" ca="1" si="169"/>
        <v>1</v>
      </c>
      <c r="Y1077" s="64">
        <f t="shared" ca="1" si="167"/>
        <v>1</v>
      </c>
      <c r="AM1077" s="156"/>
    </row>
    <row r="1078" spans="1:39">
      <c r="A1078" s="12">
        <f t="shared" ca="1" si="160"/>
        <v>1</v>
      </c>
      <c r="B1078" s="12" t="str">
        <f>IF([1]DRUM!A1055="","",[1]DRUM!A1055)</f>
        <v>Steel</v>
      </c>
      <c r="C1078" s="12">
        <f t="shared" ca="1" si="161"/>
        <v>0</v>
      </c>
      <c r="D1078" s="155">
        <f t="shared" ca="1" si="162"/>
        <v>0</v>
      </c>
      <c r="E1078" s="26" t="str">
        <f>IF([1]DRUM!B1055="","",[1]DRUM!B1055)</f>
        <v>STB300018</v>
      </c>
      <c r="F1078" s="26">
        <f>IF([1]DRUM!C1055="","",[1]DRUM!C1055)</f>
        <v>3075</v>
      </c>
      <c r="G1078" s="26">
        <f>IF([1]DRUM!D1055="","",[1]DRUM!D1055)</f>
        <v>3000</v>
      </c>
      <c r="H1078" s="26">
        <f>IF([1]DRUM!E1055="","",[1]DRUM!E1055)</f>
        <v>1500</v>
      </c>
      <c r="I1078" s="26">
        <f>IF([1]DRUM!F1055="","",[1]DRUM!F1055)</f>
        <v>1760</v>
      </c>
      <c r="J1078" s="26">
        <f>IF([1]DRUM!G1055="","",[1]DRUM!G1055)</f>
        <v>1900</v>
      </c>
      <c r="K1078" s="26">
        <f>IF([1]DRUM!H1055="","",[1]DRUM!H1055)</f>
        <v>2100</v>
      </c>
      <c r="L1078" s="26" t="str">
        <f>IF([1]DRUM!I1055="","",[1]DRUM!I1055)</f>
        <v/>
      </c>
      <c r="M1078" s="26">
        <f>IF([1]DRUM!J1055="","",
IF(AND([1]DRUM!K1055="Wooden Drum",[1]DRUM!J1055&gt;Max_WD_Capacity),Max_WD_Capacity,
[1]DRUM!J1055))</f>
        <v>15000</v>
      </c>
      <c r="N1078" s="26" t="str">
        <f>IF([1]DRUM!K1055="","",[1]DRUM!K1055)</f>
        <v>Steel Drum</v>
      </c>
      <c r="O1078" s="26">
        <f>IF([1]DRUM!L1055="","",[1]DRUM!L1055)</f>
        <v>1209</v>
      </c>
      <c r="P1078" s="26">
        <f>IF([1]DRUM!M1055="","",[1]DRUM!M1055)</f>
        <v>219</v>
      </c>
      <c r="Q1078" s="26">
        <f>IF([1]DRUM!N1055="","",[1]DRUM!N1055)</f>
        <v>9.3305301811616861</v>
      </c>
      <c r="R1078" s="26" t="str">
        <f t="shared" si="168"/>
        <v>Steel</v>
      </c>
      <c r="S1078" s="26">
        <f ca="1">IF(N1078="",0,
IF(Knee_Application="YES",Knee_Width,IF(Knee_Application="NO",0,
IF(OR(Cable_Type="OH",SearchData("Conductor",Cable_Desc)),0,
IF(N1078="Steel Drum",Knee_Width,
IF(N1078="Plywood Drum",0,
IF(Country="UAE",0,
IF(AND(OR(SearchData("LSHF",Cable_Desc),SearchData("LSZH",Cable_Desc),SearchData("LS0H",Cable_Desc),SearchData("LSOH",Cable_Desc)),D.nom&gt;40),Knee_Width,
IF(AND(Country="Egypt",D.nom&gt;60),Knee_Width,
IF(AND(Country&lt;&gt;"Egypt",D.nom&gt;35),Knee_Width,
0))))))))))</f>
        <v>125</v>
      </c>
      <c r="T1078" s="118">
        <f t="shared" ca="1" si="163"/>
        <v>13</v>
      </c>
      <c r="U1078" s="118">
        <f t="shared" ca="1" si="164"/>
        <v>5</v>
      </c>
      <c r="V1078" s="117">
        <f t="shared" ca="1" si="165"/>
        <v>430.4610253948735</v>
      </c>
      <c r="W1078" s="64">
        <f t="shared" ca="1" si="166"/>
        <v>1</v>
      </c>
      <c r="X1078" s="64">
        <f t="shared" ca="1" si="169"/>
        <v>1</v>
      </c>
      <c r="Y1078" s="64">
        <f t="shared" ca="1" si="167"/>
        <v>1</v>
      </c>
      <c r="AM1078" s="156"/>
    </row>
    <row r="1079" spans="1:39">
      <c r="A1079" s="12">
        <f t="shared" ca="1" si="160"/>
        <v>1</v>
      </c>
      <c r="B1079" s="12" t="str">
        <f>IF([1]DRUM!A1056="","",[1]DRUM!A1056)</f>
        <v>Steel</v>
      </c>
      <c r="C1079" s="12">
        <f t="shared" ca="1" si="161"/>
        <v>0</v>
      </c>
      <c r="D1079" s="155">
        <f t="shared" ca="1" si="162"/>
        <v>0</v>
      </c>
      <c r="E1079" s="26" t="str">
        <f>IF([1]DRUM!B1056="","",[1]DRUM!B1056)</f>
        <v>STB300034</v>
      </c>
      <c r="F1079" s="26">
        <f>IF([1]DRUM!C1056="","",[1]DRUM!C1056)</f>
        <v>3080</v>
      </c>
      <c r="G1079" s="26">
        <f>IF([1]DRUM!D1056="","",[1]DRUM!D1056)</f>
        <v>3000</v>
      </c>
      <c r="H1079" s="26">
        <f>IF([1]DRUM!E1056="","",[1]DRUM!E1056)</f>
        <v>1650</v>
      </c>
      <c r="I1079" s="26">
        <f>IF([1]DRUM!F1056="","",[1]DRUM!F1056)</f>
        <v>1740</v>
      </c>
      <c r="J1079" s="26">
        <f>IF([1]DRUM!G1056="","",[1]DRUM!G1056)</f>
        <v>1900</v>
      </c>
      <c r="K1079" s="26">
        <f>IF([1]DRUM!H1056="","",[1]DRUM!H1056)</f>
        <v>2100</v>
      </c>
      <c r="L1079" s="26" t="str">
        <f>IF([1]DRUM!I1056="","",[1]DRUM!I1056)</f>
        <v/>
      </c>
      <c r="M1079" s="26">
        <f>IF([1]DRUM!J1056="","",
IF(AND([1]DRUM!K1056="Wooden Drum",[1]DRUM!J1056&gt;Max_WD_Capacity),Max_WD_Capacity,
[1]DRUM!J1056))</f>
        <v>18000</v>
      </c>
      <c r="N1079" s="26" t="str">
        <f>IF([1]DRUM!K1056="","",[1]DRUM!K1056)</f>
        <v>Steel Drum</v>
      </c>
      <c r="O1079" s="26">
        <f>IF([1]DRUM!L1056="","",[1]DRUM!L1056)</f>
        <v>1343</v>
      </c>
      <c r="P1079" s="26">
        <f>IF([1]DRUM!M1056="","",[1]DRUM!M1056)</f>
        <v>217</v>
      </c>
      <c r="Q1079" s="26">
        <f>IF([1]DRUM!N1056="","",[1]DRUM!N1056)</f>
        <v>8.5787863290658191</v>
      </c>
      <c r="R1079" s="26" t="str">
        <f t="shared" si="168"/>
        <v>Steel</v>
      </c>
      <c r="S1079" s="26">
        <f ca="1">IF(N1079="",0,
IF(Knee_Application="YES",Knee_Width,IF(Knee_Application="NO",0,
IF(OR(Cable_Type="OH",SearchData("Conductor",Cable_Desc)),0,
IF(N1079="Steel Drum",Knee_Width,
IF(N1079="Plywood Drum",0,
IF(Country="UAE",0,
IF(AND(OR(SearchData("LSHF",Cable_Desc),SearchData("LSZH",Cable_Desc),SearchData("LS0H",Cable_Desc),SearchData("LSOH",Cable_Desc)),D.nom&gt;40),Knee_Width,
IF(AND(Country="Egypt",D.nom&gt;60),Knee_Width,
IF(AND(Country&lt;&gt;"Egypt",D.nom&gt;35),Knee_Width,
0))))))))))</f>
        <v>125</v>
      </c>
      <c r="T1079" s="118">
        <f t="shared" ca="1" si="163"/>
        <v>13</v>
      </c>
      <c r="U1079" s="118">
        <f t="shared" ca="1" si="164"/>
        <v>4</v>
      </c>
      <c r="V1079" s="117">
        <f t="shared" ca="1" si="165"/>
        <v>349.00832434672026</v>
      </c>
      <c r="W1079" s="64">
        <f t="shared" ca="1" si="166"/>
        <v>1</v>
      </c>
      <c r="X1079" s="64">
        <f t="shared" ca="1" si="169"/>
        <v>1</v>
      </c>
      <c r="Y1079" s="64">
        <f t="shared" ca="1" si="167"/>
        <v>1</v>
      </c>
      <c r="AM1079" s="156"/>
    </row>
    <row r="1080" spans="1:39">
      <c r="A1080" s="12">
        <f t="shared" ca="1" si="160"/>
        <v>1</v>
      </c>
      <c r="B1080" s="12" t="str">
        <f>IF([1]DRUM!A1057="","",[1]DRUM!A1057)</f>
        <v>Steel</v>
      </c>
      <c r="C1080" s="12">
        <f t="shared" ca="1" si="161"/>
        <v>0</v>
      </c>
      <c r="D1080" s="155">
        <f t="shared" ca="1" si="162"/>
        <v>0</v>
      </c>
      <c r="E1080" s="26" t="str">
        <f>IF([1]DRUM!B1057="","",[1]DRUM!B1057)</f>
        <v>STB300019</v>
      </c>
      <c r="F1080" s="26">
        <f>IF([1]DRUM!C1057="","",[1]DRUM!C1057)</f>
        <v>3080</v>
      </c>
      <c r="G1080" s="26">
        <f>IF([1]DRUM!D1057="","",[1]DRUM!D1057)</f>
        <v>3000</v>
      </c>
      <c r="H1080" s="26">
        <f>IF([1]DRUM!E1057="","",[1]DRUM!E1057)</f>
        <v>1500</v>
      </c>
      <c r="I1080" s="26">
        <f>IF([1]DRUM!F1057="","",[1]DRUM!F1057)</f>
        <v>1740</v>
      </c>
      <c r="J1080" s="26">
        <f>IF([1]DRUM!G1057="","",[1]DRUM!G1057)</f>
        <v>1900</v>
      </c>
      <c r="K1080" s="26">
        <f>IF([1]DRUM!H1057="","",[1]DRUM!H1057)</f>
        <v>2100</v>
      </c>
      <c r="L1080" s="26" t="str">
        <f>IF([1]DRUM!I1057="","",[1]DRUM!I1057)</f>
        <v/>
      </c>
      <c r="M1080" s="26">
        <f>IF([1]DRUM!J1057="","",
IF(AND([1]DRUM!K1057="Wooden Drum",[1]DRUM!J1057&gt;Max_WD_Capacity),Max_WD_Capacity,
[1]DRUM!J1057))</f>
        <v>20000</v>
      </c>
      <c r="N1080" s="26" t="str">
        <f>IF([1]DRUM!K1057="","",[1]DRUM!K1057)</f>
        <v>Steel Drum</v>
      </c>
      <c r="O1080" s="26">
        <f>IF([1]DRUM!L1057="","",[1]DRUM!L1057)</f>
        <v>1489</v>
      </c>
      <c r="P1080" s="26">
        <f>IF([1]DRUM!M1057="","",[1]DRUM!M1057)</f>
        <v>217</v>
      </c>
      <c r="Q1080" s="26">
        <f>IF([1]DRUM!N1057="","",[1]DRUM!N1057)</f>
        <v>9.2245014291030305</v>
      </c>
      <c r="R1080" s="26" t="str">
        <f t="shared" si="168"/>
        <v>Steel</v>
      </c>
      <c r="S1080" s="26">
        <f ca="1">IF(N1080="",0,
IF(Knee_Application="YES",Knee_Width,IF(Knee_Application="NO",0,
IF(OR(Cable_Type="OH",SearchData("Conductor",Cable_Desc)),0,
IF(N1080="Steel Drum",Knee_Width,
IF(N1080="Plywood Drum",0,
IF(Country="UAE",0,
IF(AND(OR(SearchData("LSHF",Cable_Desc),SearchData("LSZH",Cable_Desc),SearchData("LS0H",Cable_Desc),SearchData("LSOH",Cable_Desc)),D.nom&gt;40),Knee_Width,
IF(AND(Country="Egypt",D.nom&gt;60),Knee_Width,
IF(AND(Country&lt;&gt;"Egypt",D.nom&gt;35),Knee_Width,
0))))))))))</f>
        <v>125</v>
      </c>
      <c r="T1080" s="118">
        <f t="shared" ca="1" si="163"/>
        <v>13</v>
      </c>
      <c r="U1080" s="118">
        <f t="shared" ca="1" si="164"/>
        <v>5</v>
      </c>
      <c r="V1080" s="117">
        <f t="shared" ca="1" si="165"/>
        <v>430.4610253948735</v>
      </c>
      <c r="W1080" s="64">
        <f t="shared" ca="1" si="166"/>
        <v>1</v>
      </c>
      <c r="X1080" s="64">
        <f t="shared" ca="1" si="169"/>
        <v>1</v>
      </c>
      <c r="Y1080" s="64">
        <f t="shared" ca="1" si="167"/>
        <v>1</v>
      </c>
      <c r="AM1080" s="156"/>
    </row>
    <row r="1081" spans="1:39">
      <c r="A1081" s="12">
        <f t="shared" ca="1" si="160"/>
        <v>0</v>
      </c>
      <c r="B1081" s="12" t="str">
        <f>IF([1]DRUM!A1058="","",[1]DRUM!A1058)</f>
        <v>Steel</v>
      </c>
      <c r="C1081" s="12">
        <f t="shared" ca="1" si="161"/>
        <v>0</v>
      </c>
      <c r="D1081" s="155">
        <f t="shared" ca="1" si="162"/>
        <v>0</v>
      </c>
      <c r="E1081" s="26" t="str">
        <f>IF([1]DRUM!B1058="","",[1]DRUM!B1058)</f>
        <v>STB305000</v>
      </c>
      <c r="F1081" s="26">
        <f>IF([1]DRUM!C1058="","",[1]DRUM!C1058)</f>
        <v>3130</v>
      </c>
      <c r="G1081" s="26">
        <f>IF([1]DRUM!D1058="","",[1]DRUM!D1058)</f>
        <v>3050</v>
      </c>
      <c r="H1081" s="26">
        <f>IF([1]DRUM!E1058="","",[1]DRUM!E1058)</f>
        <v>2200</v>
      </c>
      <c r="I1081" s="26">
        <f>IF([1]DRUM!F1058="","",[1]DRUM!F1058)</f>
        <v>1780</v>
      </c>
      <c r="J1081" s="26">
        <f>IF([1]DRUM!G1058="","",[1]DRUM!G1058)</f>
        <v>1900</v>
      </c>
      <c r="K1081" s="26">
        <f>IF([1]DRUM!H1058="","",[1]DRUM!H1058)</f>
        <v>2100</v>
      </c>
      <c r="L1081" s="26" t="str">
        <f>IF([1]DRUM!I1058="","",[1]DRUM!I1058)</f>
        <v/>
      </c>
      <c r="M1081" s="26">
        <f>IF([1]DRUM!J1058="","",
IF(AND([1]DRUM!K1058="Wooden Drum",[1]DRUM!J1058&gt;Max_WD_Capacity),Max_WD_Capacity,
[1]DRUM!J1058))</f>
        <v>6000</v>
      </c>
      <c r="N1081" s="26" t="str">
        <f>IF([1]DRUM!K1058="","",[1]DRUM!K1058)</f>
        <v>Steel Drum</v>
      </c>
      <c r="O1081" s="26">
        <f>IF([1]DRUM!L1058="","",[1]DRUM!L1058)</f>
        <v>815</v>
      </c>
      <c r="P1081" s="26">
        <f>IF([1]DRUM!M1058="","",[1]DRUM!M1058)</f>
        <v>225</v>
      </c>
      <c r="Q1081" s="26">
        <f>IF([1]DRUM!N1058="","",[1]DRUM!N1058)</f>
        <v>6.2386139614067799</v>
      </c>
      <c r="R1081" s="26" t="str">
        <f t="shared" si="168"/>
        <v>Steel</v>
      </c>
      <c r="S1081" s="26">
        <f ca="1">IF(N1081="",0,
IF(Knee_Application="YES",Knee_Width,IF(Knee_Application="NO",0,
IF(OR(Cable_Type="OH",SearchData("Conductor",Cable_Desc)),0,
IF(N1081="Steel Drum",Knee_Width,
IF(N1081="Plywood Drum",0,
IF(Country="UAE",0,
IF(AND(OR(SearchData("LSHF",Cable_Desc),SearchData("LSZH",Cable_Desc),SearchData("LS0H",Cable_Desc),SearchData("LSOH",Cable_Desc)),D.nom&gt;40),Knee_Width,
IF(AND(Country="Egypt",D.nom&gt;60),Knee_Width,
IF(AND(Country&lt;&gt;"Egypt",D.nom&gt;35),Knee_Width,
0))))))))))</f>
        <v>125</v>
      </c>
      <c r="T1081" s="118">
        <f t="shared" ca="1" si="163"/>
        <v>13</v>
      </c>
      <c r="U1081" s="118">
        <f t="shared" ca="1" si="164"/>
        <v>2</v>
      </c>
      <c r="V1081" s="117">
        <f t="shared" ca="1" si="165"/>
        <v>199.56401845251514</v>
      </c>
      <c r="W1081" s="64">
        <f t="shared" ca="1" si="166"/>
        <v>1</v>
      </c>
      <c r="X1081" s="64">
        <f t="shared" ca="1" si="169"/>
        <v>1</v>
      </c>
      <c r="Y1081" s="64">
        <f t="shared" ca="1" si="167"/>
        <v>0</v>
      </c>
      <c r="AM1081" s="156"/>
    </row>
    <row r="1082" spans="1:39">
      <c r="A1082" s="12">
        <f t="shared" ca="1" si="160"/>
        <v>1</v>
      </c>
      <c r="B1082" s="12" t="str">
        <f>IF([1]DRUM!A1059="","",[1]DRUM!A1059)</f>
        <v>Steel</v>
      </c>
      <c r="C1082" s="12">
        <f t="shared" ca="1" si="161"/>
        <v>0</v>
      </c>
      <c r="D1082" s="155">
        <f t="shared" ca="1" si="162"/>
        <v>0</v>
      </c>
      <c r="E1082" s="26" t="str">
        <f>IF([1]DRUM!B1059="","",[1]DRUM!B1059)</f>
        <v>STB310037</v>
      </c>
      <c r="F1082" s="26">
        <f>IF([1]DRUM!C1059="","",[1]DRUM!C1059)</f>
        <v>3180</v>
      </c>
      <c r="G1082" s="26">
        <f>IF([1]DRUM!D1059="","",[1]DRUM!D1059)</f>
        <v>3100</v>
      </c>
      <c r="H1082" s="26">
        <f>IF([1]DRUM!E1059="","",[1]DRUM!E1059)</f>
        <v>2350</v>
      </c>
      <c r="I1082" s="26">
        <f>IF([1]DRUM!F1059="","",[1]DRUM!F1059)</f>
        <v>1780</v>
      </c>
      <c r="J1082" s="26">
        <f>IF([1]DRUM!G1059="","",[1]DRUM!G1059)</f>
        <v>1900</v>
      </c>
      <c r="K1082" s="26">
        <f>IF([1]DRUM!H1059="","",[1]DRUM!H1059)</f>
        <v>2100</v>
      </c>
      <c r="L1082" s="26" t="str">
        <f>IF([1]DRUM!I1059="","",[1]DRUM!I1059)</f>
        <v/>
      </c>
      <c r="M1082" s="26">
        <f>IF([1]DRUM!J1059="","",
IF(AND([1]DRUM!K1059="Wooden Drum",[1]DRUM!J1059&gt;Max_WD_Capacity),Max_WD_Capacity,
[1]DRUM!J1059))</f>
        <v>5000</v>
      </c>
      <c r="N1082" s="26" t="str">
        <f>IF([1]DRUM!K1059="","",[1]DRUM!K1059)</f>
        <v>Steel Drum</v>
      </c>
      <c r="O1082" s="26">
        <f>IF([1]DRUM!L1059="","",[1]DRUM!L1059)</f>
        <v>788</v>
      </c>
      <c r="P1082" s="26">
        <f>IF([1]DRUM!M1059="","",[1]DRUM!M1059)</f>
        <v>229</v>
      </c>
      <c r="Q1082" s="26">
        <f>IF([1]DRUM!N1059="","",[1]DRUM!N1059)</f>
        <v>5.7143606873389841</v>
      </c>
      <c r="R1082" s="26" t="str">
        <f t="shared" si="168"/>
        <v>Steel</v>
      </c>
      <c r="S1082" s="26">
        <f ca="1">IF(N1082="",0,
IF(Knee_Application="YES",Knee_Width,IF(Knee_Application="NO",0,
IF(OR(Cable_Type="OH",SearchData("Conductor",Cable_Desc)),0,
IF(N1082="Steel Drum",Knee_Width,
IF(N1082="Plywood Drum",0,
IF(Country="UAE",0,
IF(AND(OR(SearchData("LSHF",Cable_Desc),SearchData("LSZH",Cable_Desc),SearchData("LS0H",Cable_Desc),SearchData("LSOH",Cable_Desc)),D.nom&gt;40),Knee_Width,
IF(AND(Country="Egypt",D.nom&gt;60),Knee_Width,
IF(AND(Country&lt;&gt;"Egypt",D.nom&gt;35),Knee_Width,
0))))))))))</f>
        <v>125</v>
      </c>
      <c r="T1082" s="118">
        <f t="shared" ca="1" si="163"/>
        <v>13</v>
      </c>
      <c r="U1082" s="118">
        <f t="shared" ca="1" si="164"/>
        <v>2</v>
      </c>
      <c r="V1082" s="117">
        <f t="shared" ca="1" si="165"/>
        <v>211.81622980151536</v>
      </c>
      <c r="W1082" s="64">
        <f t="shared" ca="1" si="166"/>
        <v>1</v>
      </c>
      <c r="X1082" s="64">
        <f t="shared" ca="1" si="169"/>
        <v>1</v>
      </c>
      <c r="Y1082" s="64">
        <f t="shared" ca="1" si="167"/>
        <v>1</v>
      </c>
      <c r="AM1082" s="156"/>
    </row>
    <row r="1083" spans="1:39">
      <c r="A1083" s="12">
        <f t="shared" ca="1" si="160"/>
        <v>1</v>
      </c>
      <c r="B1083" s="12" t="str">
        <f>IF([1]DRUM!A1060="","",[1]DRUM!A1060)</f>
        <v>Steel</v>
      </c>
      <c r="C1083" s="12">
        <f t="shared" ca="1" si="161"/>
        <v>0</v>
      </c>
      <c r="D1083" s="155">
        <f t="shared" ca="1" si="162"/>
        <v>0</v>
      </c>
      <c r="E1083" s="26" t="str">
        <f>IF([1]DRUM!B1060="","",[1]DRUM!B1060)</f>
        <v>STB310056</v>
      </c>
      <c r="F1083" s="26">
        <f>IF([1]DRUM!C1060="","",[1]DRUM!C1060)</f>
        <v>3180</v>
      </c>
      <c r="G1083" s="26">
        <f>IF([1]DRUM!D1060="","",[1]DRUM!D1060)</f>
        <v>3100</v>
      </c>
      <c r="H1083" s="26">
        <f>IF([1]DRUM!E1060="","",[1]DRUM!E1060)</f>
        <v>2100</v>
      </c>
      <c r="I1083" s="26">
        <f>IF([1]DRUM!F1060="","",[1]DRUM!F1060)</f>
        <v>1780</v>
      </c>
      <c r="J1083" s="26">
        <f>IF([1]DRUM!G1060="","",[1]DRUM!G1060)</f>
        <v>1900</v>
      </c>
      <c r="K1083" s="26">
        <f>IF([1]DRUM!H1060="","",[1]DRUM!H1060)</f>
        <v>2100</v>
      </c>
      <c r="L1083" s="26" t="str">
        <f>IF([1]DRUM!I1060="","",[1]DRUM!I1060)</f>
        <v/>
      </c>
      <c r="M1083" s="26">
        <f>IF([1]DRUM!J1060="","",
IF(AND([1]DRUM!K1060="Wooden Drum",[1]DRUM!J1060&gt;Max_WD_Capacity),Max_WD_Capacity,
[1]DRUM!J1060))</f>
        <v>5000</v>
      </c>
      <c r="N1083" s="26" t="str">
        <f>IF([1]DRUM!K1060="","",[1]DRUM!K1060)</f>
        <v>Steel Drum</v>
      </c>
      <c r="O1083" s="26">
        <f>IF([1]DRUM!L1060="","",[1]DRUM!L1060)</f>
        <v>777</v>
      </c>
      <c r="P1083" s="26">
        <f>IF([1]DRUM!M1060="","",[1]DRUM!M1060)</f>
        <v>229</v>
      </c>
      <c r="Q1083" s="26">
        <f>IF([1]DRUM!N1060="","",[1]DRUM!N1060)</f>
        <v>7.2696454004067812</v>
      </c>
      <c r="R1083" s="26" t="str">
        <f t="shared" si="168"/>
        <v>Steel</v>
      </c>
      <c r="S1083" s="26">
        <f ca="1">IF(N1083="",0,
IF(Knee_Application="YES",Knee_Width,IF(Knee_Application="NO",0,
IF(OR(Cable_Type="OH",SearchData("Conductor",Cable_Desc)),0,
IF(N1083="Steel Drum",Knee_Width,
IF(N1083="Plywood Drum",0,
IF(Country="UAE",0,
IF(AND(OR(SearchData("LSHF",Cable_Desc),SearchData("LSZH",Cable_Desc),SearchData("LS0H",Cable_Desc),SearchData("LSOH",Cable_Desc)),D.nom&gt;40),Knee_Width,
IF(AND(Country="Egypt",D.nom&gt;60),Knee_Width,
IF(AND(Country&lt;&gt;"Egypt",D.nom&gt;35),Knee_Width,
0))))))))))</f>
        <v>125</v>
      </c>
      <c r="T1083" s="118">
        <f t="shared" ca="1" si="163"/>
        <v>13</v>
      </c>
      <c r="U1083" s="118">
        <f t="shared" ca="1" si="164"/>
        <v>3</v>
      </c>
      <c r="V1083" s="117">
        <f t="shared" ca="1" si="165"/>
        <v>301.99250533015675</v>
      </c>
      <c r="W1083" s="64">
        <f t="shared" ca="1" si="166"/>
        <v>1</v>
      </c>
      <c r="X1083" s="64">
        <f t="shared" ca="1" si="169"/>
        <v>1</v>
      </c>
      <c r="Y1083" s="64">
        <f t="shared" ca="1" si="167"/>
        <v>1</v>
      </c>
      <c r="AM1083" s="156"/>
    </row>
    <row r="1084" spans="1:39">
      <c r="A1084" s="12">
        <f t="shared" ca="1" si="160"/>
        <v>1</v>
      </c>
      <c r="B1084" s="12" t="str">
        <f>IF([1]DRUM!A1061="","",[1]DRUM!A1061)</f>
        <v>Steel</v>
      </c>
      <c r="C1084" s="12">
        <f t="shared" ca="1" si="161"/>
        <v>0</v>
      </c>
      <c r="D1084" s="155">
        <f t="shared" ca="1" si="162"/>
        <v>0</v>
      </c>
      <c r="E1084" s="26" t="str">
        <f>IF([1]DRUM!B1061="","",[1]DRUM!B1061)</f>
        <v>STB310040</v>
      </c>
      <c r="F1084" s="26">
        <f>IF([1]DRUM!C1061="","",[1]DRUM!C1061)</f>
        <v>3180</v>
      </c>
      <c r="G1084" s="26">
        <f>IF([1]DRUM!D1061="","",[1]DRUM!D1061)</f>
        <v>3100</v>
      </c>
      <c r="H1084" s="26">
        <f>IF([1]DRUM!E1061="","",[1]DRUM!E1061)</f>
        <v>2050</v>
      </c>
      <c r="I1084" s="26">
        <f>IF([1]DRUM!F1061="","",[1]DRUM!F1061)</f>
        <v>1780</v>
      </c>
      <c r="J1084" s="26">
        <f>IF([1]DRUM!G1061="","",[1]DRUM!G1061)</f>
        <v>1900</v>
      </c>
      <c r="K1084" s="26">
        <f>IF([1]DRUM!H1061="","",[1]DRUM!H1061)</f>
        <v>2100</v>
      </c>
      <c r="L1084" s="26" t="str">
        <f>IF([1]DRUM!I1061="","",[1]DRUM!I1061)</f>
        <v/>
      </c>
      <c r="M1084" s="26">
        <f>IF([1]DRUM!J1061="","",
IF(AND([1]DRUM!K1061="Wooden Drum",[1]DRUM!J1061&gt;Max_WD_Capacity),Max_WD_Capacity,
[1]DRUM!J1061))</f>
        <v>5000</v>
      </c>
      <c r="N1084" s="26" t="str">
        <f>IF([1]DRUM!K1061="","",[1]DRUM!K1061)</f>
        <v>Steel Drum</v>
      </c>
      <c r="O1084" s="26">
        <f>IF([1]DRUM!L1061="","",[1]DRUM!L1061)</f>
        <v>779</v>
      </c>
      <c r="P1084" s="26">
        <f>IF([1]DRUM!M1061="","",[1]DRUM!M1061)</f>
        <v>229</v>
      </c>
      <c r="Q1084" s="26">
        <f>IF([1]DRUM!N1061="","",[1]DRUM!N1061)</f>
        <v>7.5597322120576287</v>
      </c>
      <c r="R1084" s="26" t="str">
        <f t="shared" si="168"/>
        <v>Steel</v>
      </c>
      <c r="S1084" s="26">
        <f ca="1">IF(N1084="",0,
IF(Knee_Application="YES",Knee_Width,IF(Knee_Application="NO",0,
IF(OR(Cable_Type="OH",SearchData("Conductor",Cable_Desc)),0,
IF(N1084="Steel Drum",Knee_Width,
IF(N1084="Plywood Drum",0,
IF(Country="UAE",0,
IF(AND(OR(SearchData("LSHF",Cable_Desc),SearchData("LSZH",Cable_Desc),SearchData("LS0H",Cable_Desc),SearchData("LSOH",Cable_Desc)),D.nom&gt;40),Knee_Width,
IF(AND(Country="Egypt",D.nom&gt;60),Knee_Width,
IF(AND(Country&lt;&gt;"Egypt",D.nom&gt;35),Knee_Width,
0))))))))))</f>
        <v>125</v>
      </c>
      <c r="T1084" s="118">
        <f t="shared" ca="1" si="163"/>
        <v>13</v>
      </c>
      <c r="U1084" s="118">
        <f t="shared" ca="1" si="164"/>
        <v>3</v>
      </c>
      <c r="V1084" s="117">
        <f t="shared" ca="1" si="165"/>
        <v>295.86639965565666</v>
      </c>
      <c r="W1084" s="64">
        <f t="shared" ca="1" si="166"/>
        <v>1</v>
      </c>
      <c r="X1084" s="64">
        <f t="shared" ca="1" si="169"/>
        <v>1</v>
      </c>
      <c r="Y1084" s="64">
        <f t="shared" ca="1" si="167"/>
        <v>1</v>
      </c>
      <c r="AM1084" s="156"/>
    </row>
    <row r="1085" spans="1:39">
      <c r="A1085" s="12">
        <f t="shared" ca="1" si="160"/>
        <v>0</v>
      </c>
      <c r="B1085" s="12" t="str">
        <f>IF([1]DRUM!A1062="","",[1]DRUM!A1062)</f>
        <v>Steel</v>
      </c>
      <c r="C1085" s="12">
        <f t="shared" ca="1" si="161"/>
        <v>0</v>
      </c>
      <c r="D1085" s="155">
        <f t="shared" ca="1" si="162"/>
        <v>0</v>
      </c>
      <c r="E1085" s="26" t="str">
        <f>IF([1]DRUM!B1062="","",[1]DRUM!B1062)</f>
        <v>STB310025</v>
      </c>
      <c r="F1085" s="26">
        <f>IF([1]DRUM!C1062="","",[1]DRUM!C1062)</f>
        <v>3180</v>
      </c>
      <c r="G1085" s="26">
        <f>IF([1]DRUM!D1062="","",[1]DRUM!D1062)</f>
        <v>3100</v>
      </c>
      <c r="H1085" s="26">
        <f>IF([1]DRUM!E1062="","",[1]DRUM!E1062)</f>
        <v>2250</v>
      </c>
      <c r="I1085" s="26">
        <f>IF([1]DRUM!F1062="","",[1]DRUM!F1062)</f>
        <v>1780</v>
      </c>
      <c r="J1085" s="26">
        <f>IF([1]DRUM!G1062="","",[1]DRUM!G1062)</f>
        <v>1900</v>
      </c>
      <c r="K1085" s="26">
        <f>IF([1]DRUM!H1062="","",[1]DRUM!H1062)</f>
        <v>2100</v>
      </c>
      <c r="L1085" s="26" t="str">
        <f>IF([1]DRUM!I1062="","",[1]DRUM!I1062)</f>
        <v/>
      </c>
      <c r="M1085" s="26">
        <f>IF([1]DRUM!J1062="","",
IF(AND([1]DRUM!K1062="Wooden Drum",[1]DRUM!J1062&gt;Max_WD_Capacity),Max_WD_Capacity,
[1]DRUM!J1062))</f>
        <v>6000</v>
      </c>
      <c r="N1085" s="26" t="str">
        <f>IF([1]DRUM!K1062="","",[1]DRUM!K1062)</f>
        <v>Steel Drum</v>
      </c>
      <c r="O1085" s="26">
        <f>IF([1]DRUM!L1062="","",[1]DRUM!L1062)</f>
        <v>745</v>
      </c>
      <c r="P1085" s="26">
        <f>IF([1]DRUM!M1062="","",[1]DRUM!M1062)</f>
        <v>229</v>
      </c>
      <c r="Q1085" s="26">
        <f>IF([1]DRUM!N1062="","",[1]DRUM!N1062)</f>
        <v>6.3574447035288149</v>
      </c>
      <c r="R1085" s="26" t="str">
        <f t="shared" si="168"/>
        <v>Steel</v>
      </c>
      <c r="S1085" s="26">
        <f ca="1">IF(N1085="",0,
IF(Knee_Application="YES",Knee_Width,IF(Knee_Application="NO",0,
IF(OR(Cable_Type="OH",SearchData("Conductor",Cable_Desc)),0,
IF(N1085="Steel Drum",Knee_Width,
IF(N1085="Plywood Drum",0,
IF(Country="UAE",0,
IF(AND(OR(SearchData("LSHF",Cable_Desc),SearchData("LSZH",Cable_Desc),SearchData("LS0H",Cable_Desc),SearchData("LSOH",Cable_Desc)),D.nom&gt;40),Knee_Width,
IF(AND(Country="Egypt",D.nom&gt;60),Knee_Width,
IF(AND(Country&lt;&gt;"Egypt",D.nom&gt;35),Knee_Width,
0))))))))))</f>
        <v>125</v>
      </c>
      <c r="T1085" s="118">
        <f t="shared" ca="1" si="163"/>
        <v>13</v>
      </c>
      <c r="U1085" s="118">
        <f t="shared" ca="1" si="164"/>
        <v>2</v>
      </c>
      <c r="V1085" s="117">
        <f t="shared" ca="1" si="165"/>
        <v>203.64808890218188</v>
      </c>
      <c r="W1085" s="64">
        <f t="shared" ca="1" si="166"/>
        <v>1</v>
      </c>
      <c r="X1085" s="64">
        <f t="shared" ca="1" si="169"/>
        <v>1</v>
      </c>
      <c r="Y1085" s="64">
        <f t="shared" ca="1" si="167"/>
        <v>0</v>
      </c>
      <c r="AM1085" s="156"/>
    </row>
    <row r="1086" spans="1:39">
      <c r="A1086" s="12">
        <f t="shared" ca="1" si="160"/>
        <v>1</v>
      </c>
      <c r="B1086" s="12" t="str">
        <f>IF([1]DRUM!A1063="","",[1]DRUM!A1063)</f>
        <v>Steel</v>
      </c>
      <c r="C1086" s="12">
        <f t="shared" ca="1" si="161"/>
        <v>0</v>
      </c>
      <c r="D1086" s="155">
        <f t="shared" ca="1" si="162"/>
        <v>0</v>
      </c>
      <c r="E1086" s="26" t="str">
        <f>IF([1]DRUM!B1063="","",[1]DRUM!B1063)</f>
        <v>STB310029</v>
      </c>
      <c r="F1086" s="26">
        <f>IF([1]DRUM!C1063="","",[1]DRUM!C1063)</f>
        <v>3180</v>
      </c>
      <c r="G1086" s="26">
        <f>IF([1]DRUM!D1063="","",[1]DRUM!D1063)</f>
        <v>3100</v>
      </c>
      <c r="H1086" s="26">
        <f>IF([1]DRUM!E1063="","",[1]DRUM!E1063)</f>
        <v>2000</v>
      </c>
      <c r="I1086" s="26">
        <f>IF([1]DRUM!F1063="","",[1]DRUM!F1063)</f>
        <v>1780</v>
      </c>
      <c r="J1086" s="26">
        <f>IF([1]DRUM!G1063="","",[1]DRUM!G1063)</f>
        <v>1900</v>
      </c>
      <c r="K1086" s="26">
        <f>IF([1]DRUM!H1063="","",[1]DRUM!H1063)</f>
        <v>2100</v>
      </c>
      <c r="L1086" s="26" t="str">
        <f>IF([1]DRUM!I1063="","",[1]DRUM!I1063)</f>
        <v/>
      </c>
      <c r="M1086" s="26">
        <f>IF([1]DRUM!J1063="","",
IF(AND([1]DRUM!K1063="Wooden Drum",[1]DRUM!J1063&gt;Max_WD_Capacity),Max_WD_Capacity,
[1]DRUM!J1063))</f>
        <v>6000</v>
      </c>
      <c r="N1086" s="26" t="str">
        <f>IF([1]DRUM!K1063="","",[1]DRUM!K1063)</f>
        <v>Steel Drum</v>
      </c>
      <c r="O1086" s="26">
        <f>IF([1]DRUM!L1063="","",[1]DRUM!L1063)</f>
        <v>702</v>
      </c>
      <c r="P1086" s="26">
        <f>IF([1]DRUM!M1063="","",[1]DRUM!M1063)</f>
        <v>229</v>
      </c>
      <c r="Q1086" s="26">
        <f>IF([1]DRUM!N1063="","",[1]DRUM!N1063)</f>
        <v>7.8428289800542395</v>
      </c>
      <c r="R1086" s="26" t="str">
        <f t="shared" si="168"/>
        <v>Steel</v>
      </c>
      <c r="S1086" s="26">
        <f ca="1">IF(N1086="",0,
IF(Knee_Application="YES",Knee_Width,IF(Knee_Application="NO",0,
IF(OR(Cable_Type="OH",SearchData("Conductor",Cable_Desc)),0,
IF(N1086="Steel Drum",Knee_Width,
IF(N1086="Plywood Drum",0,
IF(Country="UAE",0,
IF(AND(OR(SearchData("LSHF",Cable_Desc),SearchData("LSZH",Cable_Desc),SearchData("LS0H",Cable_Desc),SearchData("LSOH",Cable_Desc)),D.nom&gt;40),Knee_Width,
IF(AND(Country="Egypt",D.nom&gt;60),Knee_Width,
IF(AND(Country&lt;&gt;"Egypt",D.nom&gt;35),Knee_Width,
0))))))))))</f>
        <v>125</v>
      </c>
      <c r="T1086" s="118">
        <f t="shared" ca="1" si="163"/>
        <v>13</v>
      </c>
      <c r="U1086" s="118">
        <f t="shared" ca="1" si="164"/>
        <v>3</v>
      </c>
      <c r="V1086" s="117">
        <f t="shared" ca="1" si="165"/>
        <v>289.74029398115658</v>
      </c>
      <c r="W1086" s="64">
        <f t="shared" ca="1" si="166"/>
        <v>1</v>
      </c>
      <c r="X1086" s="64">
        <f t="shared" ca="1" si="169"/>
        <v>1</v>
      </c>
      <c r="Y1086" s="64">
        <f t="shared" ca="1" si="167"/>
        <v>1</v>
      </c>
      <c r="AM1086" s="156"/>
    </row>
    <row r="1087" spans="1:39">
      <c r="A1087" s="12">
        <f t="shared" ca="1" si="160"/>
        <v>1</v>
      </c>
      <c r="B1087" s="12" t="str">
        <f>IF([1]DRUM!A1064="","",[1]DRUM!A1064)</f>
        <v>Steel</v>
      </c>
      <c r="C1087" s="12">
        <f t="shared" ca="1" si="161"/>
        <v>0</v>
      </c>
      <c r="D1087" s="155">
        <f t="shared" ca="1" si="162"/>
        <v>0</v>
      </c>
      <c r="E1087" s="26" t="str">
        <f>IF([1]DRUM!B1064="","",[1]DRUM!B1064)</f>
        <v>STB310023</v>
      </c>
      <c r="F1087" s="26">
        <f>IF([1]DRUM!C1064="","",[1]DRUM!C1064)</f>
        <v>3180</v>
      </c>
      <c r="G1087" s="26">
        <f>IF([1]DRUM!D1064="","",[1]DRUM!D1064)</f>
        <v>3100</v>
      </c>
      <c r="H1087" s="26">
        <f>IF([1]DRUM!E1064="","",[1]DRUM!E1064)</f>
        <v>1950</v>
      </c>
      <c r="I1087" s="26">
        <f>IF([1]DRUM!F1064="","",[1]DRUM!F1064)</f>
        <v>1780</v>
      </c>
      <c r="J1087" s="26">
        <f>IF([1]DRUM!G1064="","",[1]DRUM!G1064)</f>
        <v>1900</v>
      </c>
      <c r="K1087" s="26">
        <f>IF([1]DRUM!H1064="","",[1]DRUM!H1064)</f>
        <v>2100</v>
      </c>
      <c r="L1087" s="26" t="str">
        <f>IF([1]DRUM!I1064="","",[1]DRUM!I1064)</f>
        <v/>
      </c>
      <c r="M1087" s="26">
        <f>IF([1]DRUM!J1064="","",
IF(AND([1]DRUM!K1064="Wooden Drum",[1]DRUM!J1064&gt;Max_WD_Capacity),Max_WD_Capacity,
[1]DRUM!J1064))</f>
        <v>6000</v>
      </c>
      <c r="N1087" s="26" t="str">
        <f>IF([1]DRUM!K1064="","",[1]DRUM!K1064)</f>
        <v>Steel Drum</v>
      </c>
      <c r="O1087" s="26">
        <f>IF([1]DRUM!L1064="","",[1]DRUM!L1064)</f>
        <v>783</v>
      </c>
      <c r="P1087" s="26">
        <f>IF([1]DRUM!M1064="","",[1]DRUM!M1064)</f>
        <v>229</v>
      </c>
      <c r="Q1087" s="26">
        <f>IF([1]DRUM!N1064="","",[1]DRUM!N1064)</f>
        <v>8.1189357043966108</v>
      </c>
      <c r="R1087" s="26" t="str">
        <f t="shared" si="168"/>
        <v>Steel</v>
      </c>
      <c r="S1087" s="26">
        <f ca="1">IF(N1087="",0,
IF(Knee_Application="YES",Knee_Width,IF(Knee_Application="NO",0,
IF(OR(Cable_Type="OH",SearchData("Conductor",Cable_Desc)),0,
IF(N1087="Steel Drum",Knee_Width,
IF(N1087="Plywood Drum",0,
IF(Country="UAE",0,
IF(AND(OR(SearchData("LSHF",Cable_Desc),SearchData("LSZH",Cable_Desc),SearchData("LS0H",Cable_Desc),SearchData("LSOH",Cable_Desc)),D.nom&gt;40),Knee_Width,
IF(AND(Country="Egypt",D.nom&gt;60),Knee_Width,
IF(AND(Country&lt;&gt;"Egypt",D.nom&gt;35),Knee_Width,
0))))))))))</f>
        <v>125</v>
      </c>
      <c r="T1087" s="118">
        <f t="shared" ca="1" si="163"/>
        <v>13</v>
      </c>
      <c r="U1087" s="118">
        <f t="shared" ca="1" si="164"/>
        <v>3</v>
      </c>
      <c r="V1087" s="117">
        <f t="shared" ca="1" si="165"/>
        <v>283.6141883066565</v>
      </c>
      <c r="W1087" s="64">
        <f t="shared" ca="1" si="166"/>
        <v>1</v>
      </c>
      <c r="X1087" s="64">
        <f t="shared" ca="1" si="169"/>
        <v>1</v>
      </c>
      <c r="Y1087" s="64">
        <f t="shared" ca="1" si="167"/>
        <v>1</v>
      </c>
      <c r="AM1087" s="156"/>
    </row>
    <row r="1088" spans="1:39">
      <c r="A1088" s="12">
        <f t="shared" ca="1" si="160"/>
        <v>1</v>
      </c>
      <c r="B1088" s="12" t="str">
        <f>IF([1]DRUM!A1065="","",[1]DRUM!A1065)</f>
        <v>Steel</v>
      </c>
      <c r="C1088" s="12">
        <f t="shared" ca="1" si="161"/>
        <v>0</v>
      </c>
      <c r="D1088" s="155">
        <f t="shared" ca="1" si="162"/>
        <v>0</v>
      </c>
      <c r="E1088" s="26" t="str">
        <f>IF([1]DRUM!B1065="","",[1]DRUM!B1065)</f>
        <v>STB310028</v>
      </c>
      <c r="F1088" s="26">
        <f>IF([1]DRUM!C1065="","",[1]DRUM!C1065)</f>
        <v>3180</v>
      </c>
      <c r="G1088" s="26">
        <f>IF([1]DRUM!D1065="","",[1]DRUM!D1065)</f>
        <v>3100</v>
      </c>
      <c r="H1088" s="26">
        <f>IF([1]DRUM!E1065="","",[1]DRUM!E1065)</f>
        <v>1850</v>
      </c>
      <c r="I1088" s="26">
        <f>IF([1]DRUM!F1065="","",[1]DRUM!F1065)</f>
        <v>1780</v>
      </c>
      <c r="J1088" s="26">
        <f>IF([1]DRUM!G1065="","",[1]DRUM!G1065)</f>
        <v>1900</v>
      </c>
      <c r="K1088" s="26">
        <f>IF([1]DRUM!H1065="","",[1]DRUM!H1065)</f>
        <v>2100</v>
      </c>
      <c r="L1088" s="26" t="str">
        <f>IF([1]DRUM!I1065="","",[1]DRUM!I1065)</f>
        <v/>
      </c>
      <c r="M1088" s="26">
        <f>IF([1]DRUM!J1065="","",
IF(AND([1]DRUM!K1065="Wooden Drum",[1]DRUM!J1065&gt;Max_WD_Capacity),Max_WD_Capacity,
[1]DRUM!J1065))</f>
        <v>6000</v>
      </c>
      <c r="N1088" s="26" t="str">
        <f>IF([1]DRUM!K1065="","",[1]DRUM!K1065)</f>
        <v>Steel Drum</v>
      </c>
      <c r="O1088" s="26">
        <f>IF([1]DRUM!L1065="","",[1]DRUM!L1065)</f>
        <v>786</v>
      </c>
      <c r="P1088" s="26">
        <f>IF([1]DRUM!M1065="","",[1]DRUM!M1065)</f>
        <v>229</v>
      </c>
      <c r="Q1088" s="26">
        <f>IF([1]DRUM!N1065="","",[1]DRUM!N1065)</f>
        <v>8.6501790221186443</v>
      </c>
      <c r="R1088" s="26" t="str">
        <f t="shared" si="168"/>
        <v>Steel</v>
      </c>
      <c r="S1088" s="26">
        <f ca="1">IF(N1088="",0,
IF(Knee_Application="YES",Knee_Width,IF(Knee_Application="NO",0,
IF(OR(Cable_Type="OH",SearchData("Conductor",Cable_Desc)),0,
IF(N1088="Steel Drum",Knee_Width,
IF(N1088="Plywood Drum",0,
IF(Country="UAE",0,
IF(AND(OR(SearchData("LSHF",Cable_Desc),SearchData("LSZH",Cable_Desc),SearchData("LS0H",Cable_Desc),SearchData("LSOH",Cable_Desc)),D.nom&gt;40),Knee_Width,
IF(AND(Country="Egypt",D.nom&gt;60),Knee_Width,
IF(AND(Country&lt;&gt;"Egypt",D.nom&gt;35),Knee_Width,
0))))))))))</f>
        <v>125</v>
      </c>
      <c r="T1088" s="118">
        <f t="shared" ca="1" si="163"/>
        <v>13</v>
      </c>
      <c r="U1088" s="118">
        <f t="shared" ca="1" si="164"/>
        <v>4</v>
      </c>
      <c r="V1088" s="117">
        <f t="shared" ca="1" si="165"/>
        <v>381.68088794405406</v>
      </c>
      <c r="W1088" s="64">
        <f t="shared" ca="1" si="166"/>
        <v>1</v>
      </c>
      <c r="X1088" s="64">
        <f t="shared" ca="1" si="169"/>
        <v>1</v>
      </c>
      <c r="Y1088" s="64">
        <f t="shared" ca="1" si="167"/>
        <v>1</v>
      </c>
      <c r="AM1088" s="156"/>
    </row>
    <row r="1089" spans="1:39">
      <c r="A1089" s="12">
        <f t="shared" ca="1" si="160"/>
        <v>1</v>
      </c>
      <c r="B1089" s="12" t="str">
        <f>IF([1]DRUM!A1066="","",[1]DRUM!A1066)</f>
        <v>Steel</v>
      </c>
      <c r="C1089" s="12">
        <f t="shared" ca="1" si="161"/>
        <v>0</v>
      </c>
      <c r="D1089" s="155">
        <f t="shared" ca="1" si="162"/>
        <v>0</v>
      </c>
      <c r="E1089" s="26" t="str">
        <f>IF([1]DRUM!B1066="","",[1]DRUM!B1066)</f>
        <v>STB310030</v>
      </c>
      <c r="F1089" s="26">
        <f>IF([1]DRUM!C1066="","",[1]DRUM!C1066)</f>
        <v>3180</v>
      </c>
      <c r="G1089" s="26">
        <f>IF([1]DRUM!D1066="","",[1]DRUM!D1066)</f>
        <v>3100</v>
      </c>
      <c r="H1089" s="26">
        <f>IF([1]DRUM!E1066="","",[1]DRUM!E1066)</f>
        <v>1800</v>
      </c>
      <c r="I1089" s="26">
        <f>IF([1]DRUM!F1066="","",[1]DRUM!F1066)</f>
        <v>1780</v>
      </c>
      <c r="J1089" s="26">
        <f>IF([1]DRUM!G1066="","",[1]DRUM!G1066)</f>
        <v>1900</v>
      </c>
      <c r="K1089" s="26">
        <f>IF([1]DRUM!H1066="","",[1]DRUM!H1066)</f>
        <v>2100</v>
      </c>
      <c r="L1089" s="26" t="str">
        <f>IF([1]DRUM!I1066="","",[1]DRUM!I1066)</f>
        <v/>
      </c>
      <c r="M1089" s="26">
        <f>IF([1]DRUM!J1066="","",
IF(AND([1]DRUM!K1066="Wooden Drum",[1]DRUM!J1066&gt;Max_WD_Capacity),Max_WD_Capacity,
[1]DRUM!J1066))</f>
        <v>6000</v>
      </c>
      <c r="N1089" s="26" t="str">
        <f>IF([1]DRUM!K1066="","",[1]DRUM!K1066)</f>
        <v>Steel Drum</v>
      </c>
      <c r="O1089" s="26">
        <f>IF([1]DRUM!L1066="","",[1]DRUM!L1066)</f>
        <v>680</v>
      </c>
      <c r="P1089" s="26">
        <f>IF([1]DRUM!M1066="","",[1]DRUM!M1066)</f>
        <v>229</v>
      </c>
      <c r="Q1089" s="26">
        <f>IF([1]DRUM!N1066="","",[1]DRUM!N1066)</f>
        <v>8.9053156154983082</v>
      </c>
      <c r="R1089" s="26" t="str">
        <f t="shared" si="168"/>
        <v>Steel</v>
      </c>
      <c r="S1089" s="26">
        <f ca="1">IF(N1089="",0,
IF(Knee_Application="YES",Knee_Width,IF(Knee_Application="NO",0,
IF(OR(Cable_Type="OH",SearchData("Conductor",Cable_Desc)),0,
IF(N1089="Steel Drum",Knee_Width,
IF(N1089="Plywood Drum",0,
IF(Country="UAE",0,
IF(AND(OR(SearchData("LSHF",Cable_Desc),SearchData("LSZH",Cable_Desc),SearchData("LS0H",Cable_Desc),SearchData("LSOH",Cable_Desc)),D.nom&gt;40),Knee_Width,
IF(AND(Country="Egypt",D.nom&gt;60),Knee_Width,
IF(AND(Country&lt;&gt;"Egypt",D.nom&gt;35),Knee_Width,
0))))))))))</f>
        <v>125</v>
      </c>
      <c r="T1089" s="118">
        <f t="shared" ca="1" si="163"/>
        <v>13</v>
      </c>
      <c r="U1089" s="118">
        <f t="shared" ca="1" si="164"/>
        <v>4</v>
      </c>
      <c r="V1089" s="117">
        <f t="shared" ca="1" si="165"/>
        <v>373.51274704472064</v>
      </c>
      <c r="W1089" s="64">
        <f t="shared" ca="1" si="166"/>
        <v>1</v>
      </c>
      <c r="X1089" s="64">
        <f t="shared" ca="1" si="169"/>
        <v>1</v>
      </c>
      <c r="Y1089" s="64">
        <f t="shared" ca="1" si="167"/>
        <v>1</v>
      </c>
      <c r="AM1089" s="156"/>
    </row>
    <row r="1090" spans="1:39">
      <c r="A1090" s="12">
        <f t="shared" ca="1" si="160"/>
        <v>1</v>
      </c>
      <c r="B1090" s="12" t="str">
        <f>IF([1]DRUM!A1067="","",[1]DRUM!A1067)</f>
        <v>Steel</v>
      </c>
      <c r="C1090" s="12">
        <f t="shared" ca="1" si="161"/>
        <v>0</v>
      </c>
      <c r="D1090" s="155">
        <f t="shared" ca="1" si="162"/>
        <v>0</v>
      </c>
      <c r="E1090" s="26" t="str">
        <f>IF([1]DRUM!B1067="","",[1]DRUM!B1067)</f>
        <v>STB310027</v>
      </c>
      <c r="F1090" s="26">
        <f>IF([1]DRUM!C1067="","",[1]DRUM!C1067)</f>
        <v>3180</v>
      </c>
      <c r="G1090" s="26">
        <f>IF([1]DRUM!D1067="","",[1]DRUM!D1067)</f>
        <v>3100</v>
      </c>
      <c r="H1090" s="26">
        <f>IF([1]DRUM!E1067="","",[1]DRUM!E1067)</f>
        <v>1750</v>
      </c>
      <c r="I1090" s="26">
        <f>IF([1]DRUM!F1067="","",[1]DRUM!F1067)</f>
        <v>1780</v>
      </c>
      <c r="J1090" s="26">
        <f>IF([1]DRUM!G1067="","",[1]DRUM!G1067)</f>
        <v>1900</v>
      </c>
      <c r="K1090" s="26">
        <f>IF([1]DRUM!H1067="","",[1]DRUM!H1067)</f>
        <v>2100</v>
      </c>
      <c r="L1090" s="26" t="str">
        <f>IF([1]DRUM!I1067="","",[1]DRUM!I1067)</f>
        <v/>
      </c>
      <c r="M1090" s="26">
        <f>IF([1]DRUM!J1067="","",
IF(AND([1]DRUM!K1067="Wooden Drum",[1]DRUM!J1067&gt;Max_WD_Capacity),Max_WD_Capacity,
[1]DRUM!J1067))</f>
        <v>6000</v>
      </c>
      <c r="N1090" s="26" t="str">
        <f>IF([1]DRUM!K1067="","",[1]DRUM!K1067)</f>
        <v>Steel Drum</v>
      </c>
      <c r="O1090" s="26">
        <f>IF([1]DRUM!L1067="","",[1]DRUM!L1067)</f>
        <v>777</v>
      </c>
      <c r="P1090" s="26">
        <f>IF([1]DRUM!M1067="","",[1]DRUM!M1067)</f>
        <v>229</v>
      </c>
      <c r="Q1090" s="26">
        <f>IF([1]DRUM!N1067="","",[1]DRUM!N1067)</f>
        <v>9.1534621652237327</v>
      </c>
      <c r="R1090" s="26" t="str">
        <f t="shared" si="168"/>
        <v>Steel</v>
      </c>
      <c r="S1090" s="26">
        <f ca="1">IF(N1090="",0,
IF(Knee_Application="YES",Knee_Width,IF(Knee_Application="NO",0,
IF(OR(Cable_Type="OH",SearchData("Conductor",Cable_Desc)),0,
IF(N1090="Steel Drum",Knee_Width,
IF(N1090="Plywood Drum",0,
IF(Country="UAE",0,
IF(AND(OR(SearchData("LSHF",Cable_Desc),SearchData("LSZH",Cable_Desc),SearchData("LS0H",Cable_Desc),SearchData("LSOH",Cable_Desc)),D.nom&gt;40),Knee_Width,
IF(AND(Country="Egypt",D.nom&gt;60),Knee_Width,
IF(AND(Country&lt;&gt;"Egypt",D.nom&gt;35),Knee_Width,
0))))))))))</f>
        <v>125</v>
      </c>
      <c r="T1090" s="118">
        <f t="shared" ca="1" si="163"/>
        <v>13</v>
      </c>
      <c r="U1090" s="118">
        <f t="shared" ca="1" si="164"/>
        <v>4</v>
      </c>
      <c r="V1090" s="117">
        <f t="shared" ca="1" si="165"/>
        <v>365.34460614538716</v>
      </c>
      <c r="W1090" s="64">
        <f t="shared" ca="1" si="166"/>
        <v>1</v>
      </c>
      <c r="X1090" s="64">
        <f t="shared" ca="1" si="169"/>
        <v>1</v>
      </c>
      <c r="Y1090" s="64">
        <f t="shared" ca="1" si="167"/>
        <v>1</v>
      </c>
      <c r="AM1090" s="156"/>
    </row>
    <row r="1091" spans="1:39">
      <c r="A1091" s="12">
        <f t="shared" ca="1" si="160"/>
        <v>1</v>
      </c>
      <c r="B1091" s="12" t="str">
        <f>IF([1]DRUM!A1068="","",[1]DRUM!A1068)</f>
        <v>Steel</v>
      </c>
      <c r="C1091" s="12">
        <f t="shared" ca="1" si="161"/>
        <v>0</v>
      </c>
      <c r="D1091" s="155">
        <f t="shared" ca="1" si="162"/>
        <v>0</v>
      </c>
      <c r="E1091" s="26" t="str">
        <f>IF([1]DRUM!B1068="","",[1]DRUM!B1068)</f>
        <v>STB310024</v>
      </c>
      <c r="F1091" s="26">
        <f>IF([1]DRUM!C1068="","",[1]DRUM!C1068)</f>
        <v>3180</v>
      </c>
      <c r="G1091" s="26">
        <f>IF([1]DRUM!D1068="","",[1]DRUM!D1068)</f>
        <v>3100</v>
      </c>
      <c r="H1091" s="26">
        <f>IF([1]DRUM!E1068="","",[1]DRUM!E1068)</f>
        <v>1500</v>
      </c>
      <c r="I1091" s="26">
        <f>IF([1]DRUM!F1068="","",[1]DRUM!F1068)</f>
        <v>1780</v>
      </c>
      <c r="J1091" s="26">
        <f>IF([1]DRUM!G1068="","",[1]DRUM!G1068)</f>
        <v>1900</v>
      </c>
      <c r="K1091" s="26">
        <f>IF([1]DRUM!H1068="","",[1]DRUM!H1068)</f>
        <v>2100</v>
      </c>
      <c r="L1091" s="26" t="str">
        <f>IF([1]DRUM!I1068="","",[1]DRUM!I1068)</f>
        <v/>
      </c>
      <c r="M1091" s="26">
        <f>IF([1]DRUM!J1068="","",
IF(AND([1]DRUM!K1068="Wooden Drum",[1]DRUM!J1068&gt;Max_WD_Capacity),Max_WD_Capacity,
[1]DRUM!J1068))</f>
        <v>6000</v>
      </c>
      <c r="N1091" s="26" t="str">
        <f>IF([1]DRUM!K1068="","",[1]DRUM!K1068)</f>
        <v>Steel Drum</v>
      </c>
      <c r="O1091" s="26">
        <f>IF([1]DRUM!L1068="","",[1]DRUM!L1068)</f>
        <v>781</v>
      </c>
      <c r="P1091" s="26">
        <f>IF([1]DRUM!M1068="","",[1]DRUM!M1068)</f>
        <v>229</v>
      </c>
      <c r="Q1091" s="26">
        <f>IF([1]DRUM!N1068="","",[1]DRUM!N1068)</f>
        <v>10.289344259037289</v>
      </c>
      <c r="R1091" s="26" t="str">
        <f t="shared" si="168"/>
        <v>Steel</v>
      </c>
      <c r="S1091" s="26">
        <f ca="1">IF(N1091="",0,
IF(Knee_Application="YES",Knee_Width,IF(Knee_Application="NO",0,
IF(OR(Cable_Type="OH",SearchData("Conductor",Cable_Desc)),0,
IF(N1091="Steel Drum",Knee_Width,
IF(N1091="Plywood Drum",0,
IF(Country="UAE",0,
IF(AND(OR(SearchData("LSHF",Cable_Desc),SearchData("LSZH",Cable_Desc),SearchData("LS0H",Cable_Desc),SearchData("LSOH",Cable_Desc)),D.nom&gt;40),Knee_Width,
IF(AND(Country="Egypt",D.nom&gt;60),Knee_Width,
IF(AND(Country&lt;&gt;"Egypt",D.nom&gt;35),Knee_Width,
0))))))))))</f>
        <v>125</v>
      </c>
      <c r="T1091" s="118">
        <f t="shared" ca="1" si="163"/>
        <v>13</v>
      </c>
      <c r="U1091" s="118">
        <f t="shared" ca="1" si="164"/>
        <v>5</v>
      </c>
      <c r="V1091" s="117">
        <f t="shared" ca="1" si="165"/>
        <v>430.4610253948735</v>
      </c>
      <c r="W1091" s="64">
        <f t="shared" ca="1" si="166"/>
        <v>1</v>
      </c>
      <c r="X1091" s="64">
        <f t="shared" ca="1" si="169"/>
        <v>1</v>
      </c>
      <c r="Y1091" s="64">
        <f t="shared" ca="1" si="167"/>
        <v>1</v>
      </c>
      <c r="AM1091" s="156"/>
    </row>
    <row r="1092" spans="1:39">
      <c r="A1092" s="12">
        <f t="shared" ca="1" si="160"/>
        <v>1</v>
      </c>
      <c r="B1092" s="12" t="str">
        <f>IF([1]DRUM!A1069="","",[1]DRUM!A1069)</f>
        <v>Steel</v>
      </c>
      <c r="C1092" s="12">
        <f t="shared" ca="1" si="161"/>
        <v>0</v>
      </c>
      <c r="D1092" s="155">
        <f t="shared" ca="1" si="162"/>
        <v>0</v>
      </c>
      <c r="E1092" s="26" t="str">
        <f>IF([1]DRUM!B1069="","",[1]DRUM!B1069)</f>
        <v>STB310055</v>
      </c>
      <c r="F1092" s="26">
        <f>IF([1]DRUM!C1069="","",[1]DRUM!C1069)</f>
        <v>3180</v>
      </c>
      <c r="G1092" s="26">
        <f>IF([1]DRUM!D1069="","",[1]DRUM!D1069)</f>
        <v>3100</v>
      </c>
      <c r="H1092" s="26">
        <f>IF([1]DRUM!E1069="","",[1]DRUM!E1069)</f>
        <v>1800</v>
      </c>
      <c r="I1092" s="26">
        <f>IF([1]DRUM!F1069="","",[1]DRUM!F1069)</f>
        <v>1600</v>
      </c>
      <c r="J1092" s="26">
        <f>IF([1]DRUM!G1069="","",[1]DRUM!G1069)</f>
        <v>1800</v>
      </c>
      <c r="K1092" s="26">
        <f>IF([1]DRUM!H1069="","",[1]DRUM!H1069)</f>
        <v>2000</v>
      </c>
      <c r="L1092" s="26" t="str">
        <f>IF([1]DRUM!I1069="","",[1]DRUM!I1069)</f>
        <v/>
      </c>
      <c r="M1092" s="26">
        <f>IF([1]DRUM!J1069="","",
IF(AND([1]DRUM!K1069="Wooden Drum",[1]DRUM!J1069&gt;Max_WD_Capacity),Max_WD_Capacity,
[1]DRUM!J1069))</f>
        <v>8000</v>
      </c>
      <c r="N1092" s="26" t="str">
        <f>IF([1]DRUM!K1069="","",[1]DRUM!K1069)</f>
        <v>Steel Drum</v>
      </c>
      <c r="O1092" s="26">
        <f>IF([1]DRUM!L1069="","",[1]DRUM!L1069)</f>
        <v>844</v>
      </c>
      <c r="P1092" s="26">
        <f>IF([1]DRUM!M1069="","",[1]DRUM!M1069)</f>
        <v>207</v>
      </c>
      <c r="Q1092" s="26">
        <f>IF([1]DRUM!N1069="","",[1]DRUM!N1069)</f>
        <v>8.0047780813467924</v>
      </c>
      <c r="R1092" s="26" t="str">
        <f t="shared" si="168"/>
        <v>Steel</v>
      </c>
      <c r="S1092" s="26">
        <f ca="1">IF(N1092="",0,
IF(Knee_Application="YES",Knee_Width,IF(Knee_Application="NO",0,
IF(OR(Cable_Type="OH",SearchData("Conductor",Cable_Desc)),0,
IF(N1092="Steel Drum",Knee_Width,
IF(N1092="Plywood Drum",0,
IF(Country="UAE",0,
IF(AND(OR(SearchData("LSHF",Cable_Desc),SearchData("LSZH",Cable_Desc),SearchData("LS0H",Cable_Desc),SearchData("LSOH",Cable_Desc)),D.nom&gt;40),Knee_Width,
IF(AND(Country="Egypt",D.nom&gt;60),Knee_Width,
IF(AND(Country&lt;&gt;"Egypt",D.nom&gt;35),Knee_Width,
0))))))))))</f>
        <v>125</v>
      </c>
      <c r="T1092" s="118">
        <f t="shared" ca="1" si="163"/>
        <v>12</v>
      </c>
      <c r="U1092" s="118">
        <f t="shared" ca="1" si="164"/>
        <v>4</v>
      </c>
      <c r="V1092" s="117">
        <f t="shared" ca="1" si="165"/>
        <v>344.78099727204977</v>
      </c>
      <c r="W1092" s="64">
        <f t="shared" ca="1" si="166"/>
        <v>1</v>
      </c>
      <c r="X1092" s="64">
        <f t="shared" ca="1" si="169"/>
        <v>1</v>
      </c>
      <c r="Y1092" s="64">
        <f t="shared" ca="1" si="167"/>
        <v>1</v>
      </c>
      <c r="AM1092" s="156"/>
    </row>
    <row r="1093" spans="1:39">
      <c r="A1093" s="12">
        <f t="shared" ca="1" si="160"/>
        <v>1</v>
      </c>
      <c r="B1093" s="12" t="str">
        <f>IF([1]DRUM!A1070="","",[1]DRUM!A1070)</f>
        <v>Steel</v>
      </c>
      <c r="C1093" s="12">
        <f t="shared" ca="1" si="161"/>
        <v>0</v>
      </c>
      <c r="D1093" s="155">
        <f t="shared" ca="1" si="162"/>
        <v>0</v>
      </c>
      <c r="E1093" s="26" t="str">
        <f>IF([1]DRUM!B1070="","",[1]DRUM!B1070)</f>
        <v>STB310026</v>
      </c>
      <c r="F1093" s="26">
        <f>IF([1]DRUM!C1070="","",[1]DRUM!C1070)</f>
        <v>3180</v>
      </c>
      <c r="G1093" s="26">
        <f>IF([1]DRUM!D1070="","",[1]DRUM!D1070)</f>
        <v>3100</v>
      </c>
      <c r="H1093" s="26">
        <f>IF([1]DRUM!E1070="","",[1]DRUM!E1070)</f>
        <v>1500</v>
      </c>
      <c r="I1093" s="26">
        <f>IF([1]DRUM!F1070="","",[1]DRUM!F1070)</f>
        <v>1780</v>
      </c>
      <c r="J1093" s="26">
        <f>IF([1]DRUM!G1070="","",[1]DRUM!G1070)</f>
        <v>1900</v>
      </c>
      <c r="K1093" s="26">
        <f>IF([1]DRUM!H1070="","",[1]DRUM!H1070)</f>
        <v>2100</v>
      </c>
      <c r="L1093" s="26" t="str">
        <f>IF([1]DRUM!I1070="","",[1]DRUM!I1070)</f>
        <v/>
      </c>
      <c r="M1093" s="26">
        <f>IF([1]DRUM!J1070="","",
IF(AND([1]DRUM!K1070="Wooden Drum",[1]DRUM!J1070&gt;Max_WD_Capacity),Max_WD_Capacity,
[1]DRUM!J1070))</f>
        <v>8000</v>
      </c>
      <c r="N1093" s="26" t="str">
        <f>IF([1]DRUM!K1070="","",[1]DRUM!K1070)</f>
        <v>Steel Drum</v>
      </c>
      <c r="O1093" s="26">
        <f>IF([1]DRUM!L1070="","",[1]DRUM!L1070)</f>
        <v>805</v>
      </c>
      <c r="P1093" s="26">
        <f>IF([1]DRUM!M1070="","",[1]DRUM!M1070)</f>
        <v>229</v>
      </c>
      <c r="Q1093" s="26">
        <f>IF([1]DRUM!N1070="","",[1]DRUM!N1070)</f>
        <v>10.289344259037289</v>
      </c>
      <c r="R1093" s="26" t="str">
        <f t="shared" si="168"/>
        <v>Steel</v>
      </c>
      <c r="S1093" s="26">
        <f ca="1">IF(N1093="",0,
IF(Knee_Application="YES",Knee_Width,IF(Knee_Application="NO",0,
IF(OR(Cable_Type="OH",SearchData("Conductor",Cable_Desc)),0,
IF(N1093="Steel Drum",Knee_Width,
IF(N1093="Plywood Drum",0,
IF(Country="UAE",0,
IF(AND(OR(SearchData("LSHF",Cable_Desc),SearchData("LSZH",Cable_Desc),SearchData("LS0H",Cable_Desc),SearchData("LSOH",Cable_Desc)),D.nom&gt;40),Knee_Width,
IF(AND(Country="Egypt",D.nom&gt;60),Knee_Width,
IF(AND(Country&lt;&gt;"Egypt",D.nom&gt;35),Knee_Width,
0))))))))))</f>
        <v>125</v>
      </c>
      <c r="T1093" s="118">
        <f t="shared" ca="1" si="163"/>
        <v>13</v>
      </c>
      <c r="U1093" s="118">
        <f t="shared" ca="1" si="164"/>
        <v>5</v>
      </c>
      <c r="V1093" s="117">
        <f t="shared" ca="1" si="165"/>
        <v>430.4610253948735</v>
      </c>
      <c r="W1093" s="64">
        <f t="shared" ca="1" si="166"/>
        <v>1</v>
      </c>
      <c r="X1093" s="64">
        <f t="shared" ca="1" si="169"/>
        <v>1</v>
      </c>
      <c r="Y1093" s="64">
        <f t="shared" ca="1" si="167"/>
        <v>1</v>
      </c>
      <c r="AM1093" s="156"/>
    </row>
    <row r="1094" spans="1:39">
      <c r="A1094" s="12">
        <f t="shared" ca="1" si="160"/>
        <v>0</v>
      </c>
      <c r="B1094" s="12" t="str">
        <f>IF([1]DRUM!A1071="","",[1]DRUM!A1071)</f>
        <v>Steel</v>
      </c>
      <c r="C1094" s="12">
        <f t="shared" ca="1" si="161"/>
        <v>0</v>
      </c>
      <c r="D1094" s="155">
        <f t="shared" ca="1" si="162"/>
        <v>0</v>
      </c>
      <c r="E1094" s="26" t="str">
        <f>IF([1]DRUM!B1071="","",[1]DRUM!B1071)</f>
        <v>STB310020</v>
      </c>
      <c r="F1094" s="26">
        <f>IF([1]DRUM!C1071="","",[1]DRUM!C1071)</f>
        <v>3180</v>
      </c>
      <c r="G1094" s="26">
        <f>IF([1]DRUM!D1071="","",[1]DRUM!D1071)</f>
        <v>3100</v>
      </c>
      <c r="H1094" s="26">
        <f>IF([1]DRUM!E1071="","",[1]DRUM!E1071)</f>
        <v>1400</v>
      </c>
      <c r="I1094" s="26">
        <f>IF([1]DRUM!F1071="","",[1]DRUM!F1071)</f>
        <v>1780</v>
      </c>
      <c r="J1094" s="26">
        <f>IF([1]DRUM!G1071="","",[1]DRUM!G1071)</f>
        <v>1900</v>
      </c>
      <c r="K1094" s="26">
        <f>IF([1]DRUM!H1071="","",[1]DRUM!H1071)</f>
        <v>2100</v>
      </c>
      <c r="L1094" s="26" t="str">
        <f>IF([1]DRUM!I1071="","",[1]DRUM!I1071)</f>
        <v/>
      </c>
      <c r="M1094" s="26">
        <f>IF([1]DRUM!J1071="","",
IF(AND([1]DRUM!K1071="Wooden Drum",[1]DRUM!J1071&gt;Max_WD_Capacity),Max_WD_Capacity,
[1]DRUM!J1071))</f>
        <v>8000</v>
      </c>
      <c r="N1094" s="26" t="str">
        <f>IF([1]DRUM!K1071="","",[1]DRUM!K1071)</f>
        <v>Steel Drum</v>
      </c>
      <c r="O1094" s="26">
        <f>IF([1]DRUM!L1071="","",[1]DRUM!L1071)</f>
        <v>880</v>
      </c>
      <c r="P1094" s="26">
        <f>IF([1]DRUM!M1071="","",[1]DRUM!M1071)</f>
        <v>229</v>
      </c>
      <c r="Q1094" s="26">
        <f>IF([1]DRUM!N1071="","",[1]DRUM!N1071)</f>
        <v>10.694766790983053</v>
      </c>
      <c r="R1094" s="26" t="str">
        <f t="shared" si="168"/>
        <v>Steel</v>
      </c>
      <c r="S1094" s="26">
        <f ca="1">IF(N1094="",0,
IF(Knee_Application="YES",Knee_Width,IF(Knee_Application="NO",0,
IF(OR(Cable_Type="OH",SearchData("Conductor",Cable_Desc)),0,
IF(N1094="Steel Drum",Knee_Width,
IF(N1094="Plywood Drum",0,
IF(Country="UAE",0,
IF(AND(OR(SearchData("LSHF",Cable_Desc),SearchData("LSZH",Cable_Desc),SearchData("LS0H",Cable_Desc),SearchData("LSOH",Cable_Desc)),D.nom&gt;40),Knee_Width,
IF(AND(Country="Egypt",D.nom&gt;60),Knee_Width,
IF(AND(Country&lt;&gt;"Egypt",D.nom&gt;35),Knee_Width,
0))))))))))</f>
        <v>125</v>
      </c>
      <c r="T1094" s="118">
        <f t="shared" ca="1" si="163"/>
        <v>13</v>
      </c>
      <c r="U1094" s="118">
        <f t="shared" ca="1" si="164"/>
        <v>5</v>
      </c>
      <c r="V1094" s="117">
        <f t="shared" ca="1" si="165"/>
        <v>410.04067314653986</v>
      </c>
      <c r="W1094" s="64">
        <f t="shared" ca="1" si="166"/>
        <v>0</v>
      </c>
      <c r="X1094" s="64">
        <f t="shared" ca="1" si="169"/>
        <v>1</v>
      </c>
      <c r="Y1094" s="64">
        <f t="shared" ca="1" si="167"/>
        <v>1</v>
      </c>
      <c r="AM1094" s="156"/>
    </row>
    <row r="1095" spans="1:39">
      <c r="A1095" s="12">
        <f t="shared" ca="1" si="160"/>
        <v>1</v>
      </c>
      <c r="B1095" s="12" t="str">
        <f>IF([1]DRUM!A1072="","",[1]DRUM!A1072)</f>
        <v>Steel</v>
      </c>
      <c r="C1095" s="12">
        <f t="shared" ca="1" si="161"/>
        <v>0</v>
      </c>
      <c r="D1095" s="155">
        <f t="shared" ca="1" si="162"/>
        <v>0</v>
      </c>
      <c r="E1095" s="26" t="str">
        <f>IF([1]DRUM!B1072="","",[1]DRUM!B1072)</f>
        <v>STB310044</v>
      </c>
      <c r="F1095" s="26">
        <f>IF([1]DRUM!C1072="","",[1]DRUM!C1072)</f>
        <v>3180</v>
      </c>
      <c r="G1095" s="26">
        <f>IF([1]DRUM!D1072="","",[1]DRUM!D1072)</f>
        <v>3100</v>
      </c>
      <c r="H1095" s="26">
        <f>IF([1]DRUM!E1072="","",[1]DRUM!E1072)</f>
        <v>2100</v>
      </c>
      <c r="I1095" s="26">
        <f>IF([1]DRUM!F1072="","",[1]DRUM!F1072)</f>
        <v>1780</v>
      </c>
      <c r="J1095" s="26">
        <f>IF([1]DRUM!G1072="","",[1]DRUM!G1072)</f>
        <v>1900</v>
      </c>
      <c r="K1095" s="26">
        <f>IF([1]DRUM!H1072="","",[1]DRUM!H1072)</f>
        <v>2100</v>
      </c>
      <c r="L1095" s="26" t="str">
        <f>IF([1]DRUM!I1072="","",[1]DRUM!I1072)</f>
        <v/>
      </c>
      <c r="M1095" s="26">
        <f>IF([1]DRUM!J1072="","",
IF(AND([1]DRUM!K1072="Wooden Drum",[1]DRUM!J1072&gt;Max_WD_Capacity),Max_WD_Capacity,
[1]DRUM!J1072))</f>
        <v>10000</v>
      </c>
      <c r="N1095" s="26" t="str">
        <f>IF([1]DRUM!K1072="","",[1]DRUM!K1072)</f>
        <v>Steel Drum</v>
      </c>
      <c r="O1095" s="26">
        <f>IF([1]DRUM!L1072="","",[1]DRUM!L1072)</f>
        <v>898</v>
      </c>
      <c r="P1095" s="26">
        <f>IF([1]DRUM!M1072="","",[1]DRUM!M1072)</f>
        <v>229</v>
      </c>
      <c r="Q1095" s="26">
        <f>IF([1]DRUM!N1072="","",[1]DRUM!N1072)</f>
        <v>7.2696454004067812</v>
      </c>
      <c r="R1095" s="26" t="str">
        <f t="shared" si="168"/>
        <v>Steel</v>
      </c>
      <c r="S1095" s="26">
        <f ca="1">IF(N1095="",0,
IF(Knee_Application="YES",Knee_Width,IF(Knee_Application="NO",0,
IF(OR(Cable_Type="OH",SearchData("Conductor",Cable_Desc)),0,
IF(N1095="Steel Drum",Knee_Width,
IF(N1095="Plywood Drum",0,
IF(Country="UAE",0,
IF(AND(OR(SearchData("LSHF",Cable_Desc),SearchData("LSZH",Cable_Desc),SearchData("LS0H",Cable_Desc),SearchData("LSOH",Cable_Desc)),D.nom&gt;40),Knee_Width,
IF(AND(Country="Egypt",D.nom&gt;60),Knee_Width,
IF(AND(Country&lt;&gt;"Egypt",D.nom&gt;35),Knee_Width,
0))))))))))</f>
        <v>125</v>
      </c>
      <c r="T1095" s="118">
        <f t="shared" ca="1" si="163"/>
        <v>13</v>
      </c>
      <c r="U1095" s="118">
        <f t="shared" ca="1" si="164"/>
        <v>3</v>
      </c>
      <c r="V1095" s="117">
        <f t="shared" ca="1" si="165"/>
        <v>301.99250533015675</v>
      </c>
      <c r="W1095" s="64">
        <f t="shared" ca="1" si="166"/>
        <v>1</v>
      </c>
      <c r="X1095" s="64">
        <f t="shared" ca="1" si="169"/>
        <v>1</v>
      </c>
      <c r="Y1095" s="64">
        <f t="shared" ca="1" si="167"/>
        <v>1</v>
      </c>
      <c r="AM1095" s="156"/>
    </row>
    <row r="1096" spans="1:39">
      <c r="A1096" s="12">
        <f t="shared" ca="1" si="160"/>
        <v>1</v>
      </c>
      <c r="B1096" s="12" t="str">
        <f>IF([1]DRUM!A1073="","",[1]DRUM!A1073)</f>
        <v>Steel</v>
      </c>
      <c r="C1096" s="12">
        <f t="shared" ca="1" si="161"/>
        <v>0</v>
      </c>
      <c r="D1096" s="155">
        <f t="shared" ca="1" si="162"/>
        <v>0</v>
      </c>
      <c r="E1096" s="26" t="str">
        <f>IF([1]DRUM!B1073="","",[1]DRUM!B1073)</f>
        <v>STB310049</v>
      </c>
      <c r="F1096" s="26">
        <f>IF([1]DRUM!C1073="","",[1]DRUM!C1073)</f>
        <v>3180</v>
      </c>
      <c r="G1096" s="26">
        <f>IF([1]DRUM!D1073="","",[1]DRUM!D1073)</f>
        <v>3100</v>
      </c>
      <c r="H1096" s="26">
        <f>IF([1]DRUM!E1073="","",[1]DRUM!E1073)</f>
        <v>2000</v>
      </c>
      <c r="I1096" s="26">
        <f>IF([1]DRUM!F1073="","",[1]DRUM!F1073)</f>
        <v>1780</v>
      </c>
      <c r="J1096" s="26">
        <f>IF([1]DRUM!G1073="","",[1]DRUM!G1073)</f>
        <v>1900</v>
      </c>
      <c r="K1096" s="26">
        <f>IF([1]DRUM!H1073="","",[1]DRUM!H1073)</f>
        <v>2100</v>
      </c>
      <c r="L1096" s="26" t="str">
        <f>IF([1]DRUM!I1073="","",[1]DRUM!I1073)</f>
        <v/>
      </c>
      <c r="M1096" s="26">
        <f>IF([1]DRUM!J1073="","",
IF(AND([1]DRUM!K1073="Wooden Drum",[1]DRUM!J1073&gt;Max_WD_Capacity),Max_WD_Capacity,
[1]DRUM!J1073))</f>
        <v>10000</v>
      </c>
      <c r="N1096" s="26" t="str">
        <f>IF([1]DRUM!K1073="","",[1]DRUM!K1073)</f>
        <v>Steel Drum</v>
      </c>
      <c r="O1096" s="26">
        <f>IF([1]DRUM!L1073="","",[1]DRUM!L1073)</f>
        <v>863</v>
      </c>
      <c r="P1096" s="26">
        <f>IF([1]DRUM!M1073="","",[1]DRUM!M1073)</f>
        <v>229</v>
      </c>
      <c r="Q1096" s="26">
        <f>IF([1]DRUM!N1073="","",[1]DRUM!N1073)</f>
        <v>7.8428289800542395</v>
      </c>
      <c r="R1096" s="26" t="str">
        <f t="shared" si="168"/>
        <v>Steel</v>
      </c>
      <c r="S1096" s="26">
        <f ca="1">IF(N1096="",0,
IF(Knee_Application="YES",Knee_Width,IF(Knee_Application="NO",0,
IF(OR(Cable_Type="OH",SearchData("Conductor",Cable_Desc)),0,
IF(N1096="Steel Drum",Knee_Width,
IF(N1096="Plywood Drum",0,
IF(Country="UAE",0,
IF(AND(OR(SearchData("LSHF",Cable_Desc),SearchData("LSZH",Cable_Desc),SearchData("LS0H",Cable_Desc),SearchData("LSOH",Cable_Desc)),D.nom&gt;40),Knee_Width,
IF(AND(Country="Egypt",D.nom&gt;60),Knee_Width,
IF(AND(Country&lt;&gt;"Egypt",D.nom&gt;35),Knee_Width,
0))))))))))</f>
        <v>125</v>
      </c>
      <c r="T1096" s="118">
        <f t="shared" ca="1" si="163"/>
        <v>13</v>
      </c>
      <c r="U1096" s="118">
        <f t="shared" ca="1" si="164"/>
        <v>3</v>
      </c>
      <c r="V1096" s="117">
        <f t="shared" ca="1" si="165"/>
        <v>289.74029398115658</v>
      </c>
      <c r="W1096" s="64">
        <f t="shared" ca="1" si="166"/>
        <v>1</v>
      </c>
      <c r="X1096" s="64">
        <f t="shared" ca="1" si="169"/>
        <v>1</v>
      </c>
      <c r="Y1096" s="64">
        <f t="shared" ca="1" si="167"/>
        <v>1</v>
      </c>
      <c r="AM1096" s="156"/>
    </row>
    <row r="1097" spans="1:39">
      <c r="A1097" s="12">
        <f t="shared" ca="1" si="160"/>
        <v>1</v>
      </c>
      <c r="B1097" s="12" t="str">
        <f>IF([1]DRUM!A1074="","",[1]DRUM!A1074)</f>
        <v>Steel</v>
      </c>
      <c r="C1097" s="12">
        <f t="shared" ca="1" si="161"/>
        <v>0</v>
      </c>
      <c r="D1097" s="155">
        <f t="shared" ca="1" si="162"/>
        <v>0</v>
      </c>
      <c r="E1097" s="26" t="str">
        <f>IF([1]DRUM!B1074="","",[1]DRUM!B1074)</f>
        <v>STB310038</v>
      </c>
      <c r="F1097" s="26">
        <f>IF([1]DRUM!C1074="","",[1]DRUM!C1074)</f>
        <v>3180</v>
      </c>
      <c r="G1097" s="26">
        <f>IF([1]DRUM!D1074="","",[1]DRUM!D1074)</f>
        <v>3100</v>
      </c>
      <c r="H1097" s="26">
        <f>IF([1]DRUM!E1074="","",[1]DRUM!E1074)</f>
        <v>1950</v>
      </c>
      <c r="I1097" s="26">
        <f>IF([1]DRUM!F1074="","",[1]DRUM!F1074)</f>
        <v>1780</v>
      </c>
      <c r="J1097" s="26">
        <f>IF([1]DRUM!G1074="","",[1]DRUM!G1074)</f>
        <v>1900</v>
      </c>
      <c r="K1097" s="26">
        <f>IF([1]DRUM!H1074="","",[1]DRUM!H1074)</f>
        <v>2100</v>
      </c>
      <c r="L1097" s="26" t="str">
        <f>IF([1]DRUM!I1074="","",[1]DRUM!I1074)</f>
        <v/>
      </c>
      <c r="M1097" s="26">
        <f>IF([1]DRUM!J1074="","",
IF(AND([1]DRUM!K1074="Wooden Drum",[1]DRUM!J1074&gt;Max_WD_Capacity),Max_WD_Capacity,
[1]DRUM!J1074))</f>
        <v>10000</v>
      </c>
      <c r="N1097" s="26" t="str">
        <f>IF([1]DRUM!K1074="","",[1]DRUM!K1074)</f>
        <v>Steel Drum</v>
      </c>
      <c r="O1097" s="26">
        <f>IF([1]DRUM!L1074="","",[1]DRUM!L1074)</f>
        <v>862</v>
      </c>
      <c r="P1097" s="26">
        <f>IF([1]DRUM!M1074="","",[1]DRUM!M1074)</f>
        <v>229</v>
      </c>
      <c r="Q1097" s="26">
        <f>IF([1]DRUM!N1074="","",[1]DRUM!N1074)</f>
        <v>8.1189357043966108</v>
      </c>
      <c r="R1097" s="26" t="str">
        <f t="shared" si="168"/>
        <v>Steel</v>
      </c>
      <c r="S1097" s="26">
        <f ca="1">IF(N1097="",0,
IF(Knee_Application="YES",Knee_Width,IF(Knee_Application="NO",0,
IF(OR(Cable_Type="OH",SearchData("Conductor",Cable_Desc)),0,
IF(N1097="Steel Drum",Knee_Width,
IF(N1097="Plywood Drum",0,
IF(Country="UAE",0,
IF(AND(OR(SearchData("LSHF",Cable_Desc),SearchData("LSZH",Cable_Desc),SearchData("LS0H",Cable_Desc),SearchData("LSOH",Cable_Desc)),D.nom&gt;40),Knee_Width,
IF(AND(Country="Egypt",D.nom&gt;60),Knee_Width,
IF(AND(Country&lt;&gt;"Egypt",D.nom&gt;35),Knee_Width,
0))))))))))</f>
        <v>125</v>
      </c>
      <c r="T1097" s="118">
        <f t="shared" ca="1" si="163"/>
        <v>13</v>
      </c>
      <c r="U1097" s="118">
        <f t="shared" ca="1" si="164"/>
        <v>3</v>
      </c>
      <c r="V1097" s="117">
        <f t="shared" ca="1" si="165"/>
        <v>283.6141883066565</v>
      </c>
      <c r="W1097" s="64">
        <f t="shared" ca="1" si="166"/>
        <v>1</v>
      </c>
      <c r="X1097" s="64">
        <f t="shared" ca="1" si="169"/>
        <v>1</v>
      </c>
      <c r="Y1097" s="64">
        <f t="shared" ca="1" si="167"/>
        <v>1</v>
      </c>
      <c r="AM1097" s="156"/>
    </row>
    <row r="1098" spans="1:39">
      <c r="A1098" s="12">
        <f t="shared" ca="1" si="160"/>
        <v>1</v>
      </c>
      <c r="B1098" s="12" t="str">
        <f>IF([1]DRUM!A1075="","",[1]DRUM!A1075)</f>
        <v>Steel</v>
      </c>
      <c r="C1098" s="12">
        <f t="shared" ca="1" si="161"/>
        <v>0</v>
      </c>
      <c r="D1098" s="155">
        <f t="shared" ca="1" si="162"/>
        <v>0</v>
      </c>
      <c r="E1098" s="26" t="str">
        <f>IF([1]DRUM!B1075="","",[1]DRUM!B1075)</f>
        <v>STB310041</v>
      </c>
      <c r="F1098" s="26">
        <f>IF([1]DRUM!C1075="","",[1]DRUM!C1075)</f>
        <v>3180</v>
      </c>
      <c r="G1098" s="26">
        <f>IF([1]DRUM!D1075="","",[1]DRUM!D1075)</f>
        <v>3100</v>
      </c>
      <c r="H1098" s="26">
        <f>IF([1]DRUM!E1075="","",[1]DRUM!E1075)</f>
        <v>1750</v>
      </c>
      <c r="I1098" s="26">
        <f>IF([1]DRUM!F1075="","",[1]DRUM!F1075)</f>
        <v>1780</v>
      </c>
      <c r="J1098" s="26">
        <f>IF([1]DRUM!G1075="","",[1]DRUM!G1075)</f>
        <v>1900</v>
      </c>
      <c r="K1098" s="26">
        <f>IF([1]DRUM!H1075="","",[1]DRUM!H1075)</f>
        <v>2100</v>
      </c>
      <c r="L1098" s="26" t="str">
        <f>IF([1]DRUM!I1075="","",[1]DRUM!I1075)</f>
        <v/>
      </c>
      <c r="M1098" s="26">
        <f>IF([1]DRUM!J1075="","",
IF(AND([1]DRUM!K1075="Wooden Drum",[1]DRUM!J1075&gt;Max_WD_Capacity),Max_WD_Capacity,
[1]DRUM!J1075))</f>
        <v>10000</v>
      </c>
      <c r="N1098" s="26" t="str">
        <f>IF([1]DRUM!K1075="","",[1]DRUM!K1075)</f>
        <v>Steel Drum</v>
      </c>
      <c r="O1098" s="26">
        <f>IF([1]DRUM!L1075="","",[1]DRUM!L1075)</f>
        <v>823</v>
      </c>
      <c r="P1098" s="26">
        <f>IF([1]DRUM!M1075="","",[1]DRUM!M1075)</f>
        <v>229</v>
      </c>
      <c r="Q1098" s="26">
        <f>IF([1]DRUM!N1075="","",[1]DRUM!N1075)</f>
        <v>9.1534621652237327</v>
      </c>
      <c r="R1098" s="26" t="str">
        <f t="shared" si="168"/>
        <v>Steel</v>
      </c>
      <c r="S1098" s="26">
        <f ca="1">IF(N1098="",0,
IF(Knee_Application="YES",Knee_Width,IF(Knee_Application="NO",0,
IF(OR(Cable_Type="OH",SearchData("Conductor",Cable_Desc)),0,
IF(N1098="Steel Drum",Knee_Width,
IF(N1098="Plywood Drum",0,
IF(Country="UAE",0,
IF(AND(OR(SearchData("LSHF",Cable_Desc),SearchData("LSZH",Cable_Desc),SearchData("LS0H",Cable_Desc),SearchData("LSOH",Cable_Desc)),D.nom&gt;40),Knee_Width,
IF(AND(Country="Egypt",D.nom&gt;60),Knee_Width,
IF(AND(Country&lt;&gt;"Egypt",D.nom&gt;35),Knee_Width,
0))))))))))</f>
        <v>125</v>
      </c>
      <c r="T1098" s="118">
        <f t="shared" ca="1" si="163"/>
        <v>13</v>
      </c>
      <c r="U1098" s="118">
        <f t="shared" ca="1" si="164"/>
        <v>4</v>
      </c>
      <c r="V1098" s="117">
        <f t="shared" ca="1" si="165"/>
        <v>365.34460614538716</v>
      </c>
      <c r="W1098" s="64">
        <f t="shared" ca="1" si="166"/>
        <v>1</v>
      </c>
      <c r="X1098" s="64">
        <f t="shared" ca="1" si="169"/>
        <v>1</v>
      </c>
      <c r="Y1098" s="64">
        <f t="shared" ca="1" si="167"/>
        <v>1</v>
      </c>
      <c r="AM1098" s="156"/>
    </row>
    <row r="1099" spans="1:39">
      <c r="A1099" s="12">
        <f t="shared" ca="1" si="160"/>
        <v>1</v>
      </c>
      <c r="B1099" s="12" t="str">
        <f>IF([1]DRUM!A1076="","",[1]DRUM!A1076)</f>
        <v>Steel</v>
      </c>
      <c r="C1099" s="12">
        <f t="shared" ca="1" si="161"/>
        <v>0</v>
      </c>
      <c r="D1099" s="155">
        <f t="shared" ca="1" si="162"/>
        <v>0</v>
      </c>
      <c r="E1099" s="26" t="str">
        <f>IF([1]DRUM!B1076="","",[1]DRUM!B1076)</f>
        <v>STB310043</v>
      </c>
      <c r="F1099" s="26">
        <f>IF([1]DRUM!C1076="","",[1]DRUM!C1076)</f>
        <v>3180</v>
      </c>
      <c r="G1099" s="26">
        <f>IF([1]DRUM!D1076="","",[1]DRUM!D1076)</f>
        <v>3100</v>
      </c>
      <c r="H1099" s="26">
        <f>IF([1]DRUM!E1076="","",[1]DRUM!E1076)</f>
        <v>1600</v>
      </c>
      <c r="I1099" s="26">
        <f>IF([1]DRUM!F1076="","",[1]DRUM!F1076)</f>
        <v>1780</v>
      </c>
      <c r="J1099" s="26">
        <f>IF([1]DRUM!G1076="","",[1]DRUM!G1076)</f>
        <v>1900</v>
      </c>
      <c r="K1099" s="26">
        <f>IF([1]DRUM!H1076="","",[1]DRUM!H1076)</f>
        <v>2100</v>
      </c>
      <c r="L1099" s="26" t="str">
        <f>IF([1]DRUM!I1076="","",[1]DRUM!I1076)</f>
        <v/>
      </c>
      <c r="M1099" s="26">
        <f>IF([1]DRUM!J1076="","",
IF(AND([1]DRUM!K1076="Wooden Drum",[1]DRUM!J1076&gt;Max_WD_Capacity),Max_WD_Capacity,
[1]DRUM!J1076))</f>
        <v>10000</v>
      </c>
      <c r="N1099" s="26" t="str">
        <f>IF([1]DRUM!K1076="","",[1]DRUM!K1076)</f>
        <v>Steel Drum</v>
      </c>
      <c r="O1099" s="26">
        <f>IF([1]DRUM!L1076="","",[1]DRUM!L1076)</f>
        <v>870</v>
      </c>
      <c r="P1099" s="26">
        <f>IF([1]DRUM!M1076="","",[1]DRUM!M1076)</f>
        <v>229</v>
      </c>
      <c r="Q1099" s="26">
        <f>IF([1]DRUM!N1076="","",[1]DRUM!N1076)</f>
        <v>9.8559615524745769</v>
      </c>
      <c r="R1099" s="26" t="str">
        <f t="shared" si="168"/>
        <v>Steel</v>
      </c>
      <c r="S1099" s="26">
        <f ca="1">IF(N1099="",0,
IF(Knee_Application="YES",Knee_Width,IF(Knee_Application="NO",0,
IF(OR(Cable_Type="OH",SearchData("Conductor",Cable_Desc)),0,
IF(N1099="Steel Drum",Knee_Width,
IF(N1099="Plywood Drum",0,
IF(Country="UAE",0,
IF(AND(OR(SearchData("LSHF",Cable_Desc),SearchData("LSZH",Cable_Desc),SearchData("LS0H",Cable_Desc),SearchData("LSOH",Cable_Desc)),D.nom&gt;40),Knee_Width,
IF(AND(Country="Egypt",D.nom&gt;60),Knee_Width,
IF(AND(Country&lt;&gt;"Egypt",D.nom&gt;35),Knee_Width,
0))))))))))</f>
        <v>125</v>
      </c>
      <c r="T1099" s="118">
        <f t="shared" ca="1" si="163"/>
        <v>13</v>
      </c>
      <c r="U1099" s="118">
        <f t="shared" ca="1" si="164"/>
        <v>5</v>
      </c>
      <c r="V1099" s="117">
        <f t="shared" ca="1" si="165"/>
        <v>450.88137764320714</v>
      </c>
      <c r="W1099" s="64">
        <f t="shared" ca="1" si="166"/>
        <v>1</v>
      </c>
      <c r="X1099" s="64">
        <f t="shared" ca="1" si="169"/>
        <v>1</v>
      </c>
      <c r="Y1099" s="64">
        <f t="shared" ca="1" si="167"/>
        <v>1</v>
      </c>
      <c r="AM1099" s="156"/>
    </row>
    <row r="1100" spans="1:39">
      <c r="A1100" s="12">
        <f t="shared" ca="1" si="160"/>
        <v>1</v>
      </c>
      <c r="B1100" s="12" t="str">
        <f>IF([1]DRUM!A1077="","",[1]DRUM!A1077)</f>
        <v>Steel</v>
      </c>
      <c r="C1100" s="12">
        <f t="shared" ca="1" si="161"/>
        <v>0</v>
      </c>
      <c r="D1100" s="155">
        <f t="shared" ca="1" si="162"/>
        <v>0</v>
      </c>
      <c r="E1100" s="26" t="str">
        <f>IF([1]DRUM!B1077="","",[1]DRUM!B1077)</f>
        <v>STB310031</v>
      </c>
      <c r="F1100" s="26">
        <f>IF([1]DRUM!C1077="","",[1]DRUM!C1077)</f>
        <v>3180</v>
      </c>
      <c r="G1100" s="26">
        <f>IF([1]DRUM!D1077="","",[1]DRUM!D1077)</f>
        <v>3100</v>
      </c>
      <c r="H1100" s="26">
        <f>IF([1]DRUM!E1077="","",[1]DRUM!E1077)</f>
        <v>1550</v>
      </c>
      <c r="I1100" s="26">
        <f>IF([1]DRUM!F1077="","",[1]DRUM!F1077)</f>
        <v>1780</v>
      </c>
      <c r="J1100" s="26">
        <f>IF([1]DRUM!G1077="","",[1]DRUM!G1077)</f>
        <v>1900</v>
      </c>
      <c r="K1100" s="26">
        <f>IF([1]DRUM!H1077="","",[1]DRUM!H1077)</f>
        <v>2100</v>
      </c>
      <c r="L1100" s="26" t="str">
        <f>IF([1]DRUM!I1077="","",[1]DRUM!I1077)</f>
        <v/>
      </c>
      <c r="M1100" s="26">
        <f>IF([1]DRUM!J1077="","",
IF(AND([1]DRUM!K1077="Wooden Drum",[1]DRUM!J1077&gt;Max_WD_Capacity),Max_WD_Capacity,
[1]DRUM!J1077))</f>
        <v>10000</v>
      </c>
      <c r="N1100" s="26" t="str">
        <f>IF([1]DRUM!K1077="","",[1]DRUM!K1077)</f>
        <v>Steel Drum</v>
      </c>
      <c r="O1100" s="26">
        <f>IF([1]DRUM!L1077="","",[1]DRUM!L1077)</f>
        <v>806</v>
      </c>
      <c r="P1100" s="26">
        <f>IF([1]DRUM!M1077="","",[1]DRUM!M1077)</f>
        <v>229</v>
      </c>
      <c r="Q1100" s="26">
        <f>IF([1]DRUM!N1077="","",[1]DRUM!N1077)</f>
        <v>10.076147927583053</v>
      </c>
      <c r="R1100" s="26" t="str">
        <f t="shared" si="168"/>
        <v>Steel</v>
      </c>
      <c r="S1100" s="26">
        <f ca="1">IF(N1100="",0,
IF(Knee_Application="YES",Knee_Width,IF(Knee_Application="NO",0,
IF(OR(Cable_Type="OH",SearchData("Conductor",Cable_Desc)),0,
IF(N1100="Steel Drum",Knee_Width,
IF(N1100="Plywood Drum",0,
IF(Country="UAE",0,
IF(AND(OR(SearchData("LSHF",Cable_Desc),SearchData("LSZH",Cable_Desc),SearchData("LS0H",Cable_Desc),SearchData("LSOH",Cable_Desc)),D.nom&gt;40),Knee_Width,
IF(AND(Country="Egypt",D.nom&gt;60),Knee_Width,
IF(AND(Country&lt;&gt;"Egypt",D.nom&gt;35),Knee_Width,
0))))))))))</f>
        <v>125</v>
      </c>
      <c r="T1100" s="118">
        <f t="shared" ca="1" si="163"/>
        <v>13</v>
      </c>
      <c r="U1100" s="118">
        <f t="shared" ca="1" si="164"/>
        <v>5</v>
      </c>
      <c r="V1100" s="117">
        <f t="shared" ca="1" si="165"/>
        <v>440.67120151904032</v>
      </c>
      <c r="W1100" s="64">
        <f t="shared" ca="1" si="166"/>
        <v>1</v>
      </c>
      <c r="X1100" s="64">
        <f t="shared" ca="1" si="169"/>
        <v>1</v>
      </c>
      <c r="Y1100" s="64">
        <f t="shared" ca="1" si="167"/>
        <v>1</v>
      </c>
      <c r="AM1100" s="156"/>
    </row>
    <row r="1101" spans="1:39">
      <c r="A1101" s="12">
        <f t="shared" ca="1" si="160"/>
        <v>1</v>
      </c>
      <c r="B1101" s="12" t="str">
        <f>IF([1]DRUM!A1078="","",[1]DRUM!A1078)</f>
        <v>Steel</v>
      </c>
      <c r="C1101" s="12">
        <f t="shared" ca="1" si="161"/>
        <v>0</v>
      </c>
      <c r="D1101" s="155">
        <f t="shared" ca="1" si="162"/>
        <v>0</v>
      </c>
      <c r="E1101" s="26" t="str">
        <f>IF([1]DRUM!B1078="","",[1]DRUM!B1078)</f>
        <v>STB310011</v>
      </c>
      <c r="F1101" s="26">
        <f>IF([1]DRUM!C1078="","",[1]DRUM!C1078)</f>
        <v>3175</v>
      </c>
      <c r="G1101" s="26">
        <f>IF([1]DRUM!D1078="","",[1]DRUM!D1078)</f>
        <v>3100</v>
      </c>
      <c r="H1101" s="26">
        <f>IF([1]DRUM!E1078="","",[1]DRUM!E1078)</f>
        <v>2100</v>
      </c>
      <c r="I1101" s="26">
        <f>IF([1]DRUM!F1078="","",[1]DRUM!F1078)</f>
        <v>1780</v>
      </c>
      <c r="J1101" s="26">
        <f>IF([1]DRUM!G1078="","",[1]DRUM!G1078)</f>
        <v>1900</v>
      </c>
      <c r="K1101" s="26">
        <f>IF([1]DRUM!H1078="","",[1]DRUM!H1078)</f>
        <v>2100</v>
      </c>
      <c r="L1101" s="26" t="str">
        <f>IF([1]DRUM!I1078="","",[1]DRUM!I1078)</f>
        <v/>
      </c>
      <c r="M1101" s="26">
        <f>IF([1]DRUM!J1078="","",
IF(AND([1]DRUM!K1078="Wooden Drum",[1]DRUM!J1078&gt;Max_WD_Capacity),Max_WD_Capacity,
[1]DRUM!J1078))</f>
        <v>12000</v>
      </c>
      <c r="N1101" s="26" t="str">
        <f>IF([1]DRUM!K1078="","",[1]DRUM!K1078)</f>
        <v>Steel Drum</v>
      </c>
      <c r="O1101" s="26">
        <f>IF([1]DRUM!L1078="","",[1]DRUM!L1078)</f>
        <v>1131</v>
      </c>
      <c r="P1101" s="26">
        <f>IF([1]DRUM!M1078="","",[1]DRUM!M1078)</f>
        <v>229</v>
      </c>
      <c r="Q1101" s="26">
        <f>IF([1]DRUM!N1078="","",[1]DRUM!N1078)</f>
        <v>7.2696454004067812</v>
      </c>
      <c r="R1101" s="26" t="str">
        <f t="shared" si="168"/>
        <v>Steel</v>
      </c>
      <c r="S1101" s="26">
        <f ca="1">IF(N1101="",0,
IF(Knee_Application="YES",Knee_Width,IF(Knee_Application="NO",0,
IF(OR(Cable_Type="OH",SearchData("Conductor",Cable_Desc)),0,
IF(N1101="Steel Drum",Knee_Width,
IF(N1101="Plywood Drum",0,
IF(Country="UAE",0,
IF(AND(OR(SearchData("LSHF",Cable_Desc),SearchData("LSZH",Cable_Desc),SearchData("LS0H",Cable_Desc),SearchData("LSOH",Cable_Desc)),D.nom&gt;40),Knee_Width,
IF(AND(Country="Egypt",D.nom&gt;60),Knee_Width,
IF(AND(Country&lt;&gt;"Egypt",D.nom&gt;35),Knee_Width,
0))))))))))</f>
        <v>125</v>
      </c>
      <c r="T1101" s="118">
        <f t="shared" ca="1" si="163"/>
        <v>13</v>
      </c>
      <c r="U1101" s="118">
        <f t="shared" ca="1" si="164"/>
        <v>3</v>
      </c>
      <c r="V1101" s="117">
        <f t="shared" ca="1" si="165"/>
        <v>301.99250533015675</v>
      </c>
      <c r="W1101" s="64">
        <f t="shared" ca="1" si="166"/>
        <v>1</v>
      </c>
      <c r="X1101" s="64">
        <f t="shared" ca="1" si="169"/>
        <v>1</v>
      </c>
      <c r="Y1101" s="64">
        <f t="shared" ca="1" si="167"/>
        <v>1</v>
      </c>
      <c r="AM1101" s="156"/>
    </row>
    <row r="1102" spans="1:39">
      <c r="A1102" s="12">
        <f t="shared" ca="1" si="160"/>
        <v>1</v>
      </c>
      <c r="B1102" s="12" t="str">
        <f>IF([1]DRUM!A1079="","",[1]DRUM!A1079)</f>
        <v>Steel</v>
      </c>
      <c r="C1102" s="12">
        <f t="shared" ca="1" si="161"/>
        <v>0</v>
      </c>
      <c r="D1102" s="155">
        <f t="shared" ca="1" si="162"/>
        <v>0</v>
      </c>
      <c r="E1102" s="26" t="str">
        <f>IF([1]DRUM!B1079="","",[1]DRUM!B1079)</f>
        <v>STB310021</v>
      </c>
      <c r="F1102" s="26">
        <f>IF([1]DRUM!C1079="","",[1]DRUM!C1079)</f>
        <v>3180</v>
      </c>
      <c r="G1102" s="26">
        <f>IF([1]DRUM!D1079="","",[1]DRUM!D1079)</f>
        <v>3100</v>
      </c>
      <c r="H1102" s="26">
        <f>IF([1]DRUM!E1079="","",[1]DRUM!E1079)</f>
        <v>1950</v>
      </c>
      <c r="I1102" s="26">
        <f>IF([1]DRUM!F1079="","",[1]DRUM!F1079)</f>
        <v>1760</v>
      </c>
      <c r="J1102" s="26">
        <f>IF([1]DRUM!G1079="","",[1]DRUM!G1079)</f>
        <v>1900</v>
      </c>
      <c r="K1102" s="26">
        <f>IF([1]DRUM!H1079="","",[1]DRUM!H1079)</f>
        <v>2100</v>
      </c>
      <c r="L1102" s="26" t="str">
        <f>IF([1]DRUM!I1079="","",[1]DRUM!I1079)</f>
        <v/>
      </c>
      <c r="M1102" s="26">
        <f>IF([1]DRUM!J1079="","",
IF(AND([1]DRUM!K1079="Wooden Drum",[1]DRUM!J1079&gt;Max_WD_Capacity),Max_WD_Capacity,
[1]DRUM!J1079))</f>
        <v>12000</v>
      </c>
      <c r="N1102" s="26" t="str">
        <f>IF([1]DRUM!K1079="","",[1]DRUM!K1079)</f>
        <v>Steel Drum</v>
      </c>
      <c r="O1102" s="26">
        <f>IF([1]DRUM!L1079="","",[1]DRUM!L1079)</f>
        <v>1115</v>
      </c>
      <c r="P1102" s="26">
        <f>IF([1]DRUM!M1079="","",[1]DRUM!M1079)</f>
        <v>226</v>
      </c>
      <c r="Q1102" s="26">
        <f>IF([1]DRUM!N1079="","",[1]DRUM!N1079)</f>
        <v>8.027711707717998</v>
      </c>
      <c r="R1102" s="26" t="str">
        <f t="shared" si="168"/>
        <v>Steel</v>
      </c>
      <c r="S1102" s="26">
        <f ca="1">IF(N1102="",0,
IF(Knee_Application="YES",Knee_Width,IF(Knee_Application="NO",0,
IF(OR(Cable_Type="OH",SearchData("Conductor",Cable_Desc)),0,
IF(N1102="Steel Drum",Knee_Width,
IF(N1102="Plywood Drum",0,
IF(Country="UAE",0,
IF(AND(OR(SearchData("LSHF",Cable_Desc),SearchData("LSZH",Cable_Desc),SearchData("LS0H",Cable_Desc),SearchData("LSOH",Cable_Desc)),D.nom&gt;40),Knee_Width,
IF(AND(Country="Egypt",D.nom&gt;60),Knee_Width,
IF(AND(Country&lt;&gt;"Egypt",D.nom&gt;35),Knee_Width,
0))))))))))</f>
        <v>125</v>
      </c>
      <c r="T1102" s="118">
        <f t="shared" ca="1" si="163"/>
        <v>13</v>
      </c>
      <c r="U1102" s="118">
        <f t="shared" ca="1" si="164"/>
        <v>3</v>
      </c>
      <c r="V1102" s="117">
        <f t="shared" ca="1" si="165"/>
        <v>283.6141883066565</v>
      </c>
      <c r="W1102" s="64">
        <f t="shared" ca="1" si="166"/>
        <v>1</v>
      </c>
      <c r="X1102" s="64">
        <f t="shared" ca="1" si="169"/>
        <v>1</v>
      </c>
      <c r="Y1102" s="64">
        <f t="shared" ca="1" si="167"/>
        <v>1</v>
      </c>
      <c r="AM1102" s="156"/>
    </row>
    <row r="1103" spans="1:39">
      <c r="A1103" s="12">
        <f t="shared" ca="1" si="160"/>
        <v>1</v>
      </c>
      <c r="B1103" s="12" t="str">
        <f>IF([1]DRUM!A1080="","",[1]DRUM!A1080)</f>
        <v>Steel</v>
      </c>
      <c r="C1103" s="12">
        <f t="shared" ca="1" si="161"/>
        <v>0</v>
      </c>
      <c r="D1103" s="155">
        <f t="shared" ca="1" si="162"/>
        <v>0</v>
      </c>
      <c r="E1103" s="26" t="str">
        <f>IF([1]DRUM!B1080="","",[1]DRUM!B1080)</f>
        <v>STB310013</v>
      </c>
      <c r="F1103" s="26">
        <f>IF([1]DRUM!C1080="","",[1]DRUM!C1080)</f>
        <v>3175</v>
      </c>
      <c r="G1103" s="26">
        <f>IF([1]DRUM!D1080="","",[1]DRUM!D1080)</f>
        <v>3100</v>
      </c>
      <c r="H1103" s="26">
        <f>IF([1]DRUM!E1080="","",[1]DRUM!E1080)</f>
        <v>1850</v>
      </c>
      <c r="I1103" s="26">
        <f>IF([1]DRUM!F1080="","",[1]DRUM!F1080)</f>
        <v>1780</v>
      </c>
      <c r="J1103" s="26">
        <f>IF([1]DRUM!G1080="","",[1]DRUM!G1080)</f>
        <v>1900</v>
      </c>
      <c r="K1103" s="26">
        <f>IF([1]DRUM!H1080="","",[1]DRUM!H1080)</f>
        <v>2100</v>
      </c>
      <c r="L1103" s="26" t="str">
        <f>IF([1]DRUM!I1080="","",[1]DRUM!I1080)</f>
        <v/>
      </c>
      <c r="M1103" s="26">
        <f>IF([1]DRUM!J1080="","",
IF(AND([1]DRUM!K1080="Wooden Drum",[1]DRUM!J1080&gt;Max_WD_Capacity),Max_WD_Capacity,
[1]DRUM!J1080))</f>
        <v>12000</v>
      </c>
      <c r="N1103" s="26" t="str">
        <f>IF([1]DRUM!K1080="","",[1]DRUM!K1080)</f>
        <v>Steel Drum</v>
      </c>
      <c r="O1103" s="26">
        <f>IF([1]DRUM!L1080="","",[1]DRUM!L1080)</f>
        <v>1126</v>
      </c>
      <c r="P1103" s="26">
        <f>IF([1]DRUM!M1080="","",[1]DRUM!M1080)</f>
        <v>229</v>
      </c>
      <c r="Q1103" s="26">
        <f>IF([1]DRUM!N1080="","",[1]DRUM!N1080)</f>
        <v>8.6501790221186443</v>
      </c>
      <c r="R1103" s="26" t="str">
        <f t="shared" si="168"/>
        <v>Steel</v>
      </c>
      <c r="S1103" s="26">
        <f ca="1">IF(N1103="",0,
IF(Knee_Application="YES",Knee_Width,IF(Knee_Application="NO",0,
IF(OR(Cable_Type="OH",SearchData("Conductor",Cable_Desc)),0,
IF(N1103="Steel Drum",Knee_Width,
IF(N1103="Plywood Drum",0,
IF(Country="UAE",0,
IF(AND(OR(SearchData("LSHF",Cable_Desc),SearchData("LSZH",Cable_Desc),SearchData("LS0H",Cable_Desc),SearchData("LSOH",Cable_Desc)),D.nom&gt;40),Knee_Width,
IF(AND(Country="Egypt",D.nom&gt;60),Knee_Width,
IF(AND(Country&lt;&gt;"Egypt",D.nom&gt;35),Knee_Width,
0))))))))))</f>
        <v>125</v>
      </c>
      <c r="T1103" s="118">
        <f t="shared" ca="1" si="163"/>
        <v>13</v>
      </c>
      <c r="U1103" s="118">
        <f t="shared" ca="1" si="164"/>
        <v>4</v>
      </c>
      <c r="V1103" s="117">
        <f t="shared" ca="1" si="165"/>
        <v>381.68088794405406</v>
      </c>
      <c r="W1103" s="64">
        <f t="shared" ca="1" si="166"/>
        <v>1</v>
      </c>
      <c r="X1103" s="64">
        <f t="shared" ca="1" si="169"/>
        <v>1</v>
      </c>
      <c r="Y1103" s="64">
        <f t="shared" ca="1" si="167"/>
        <v>1</v>
      </c>
      <c r="AM1103" s="156"/>
    </row>
    <row r="1104" spans="1:39">
      <c r="A1104" s="12">
        <f t="shared" ca="1" si="160"/>
        <v>1</v>
      </c>
      <c r="B1104" s="12" t="str">
        <f>IF([1]DRUM!A1081="","",[1]DRUM!A1081)</f>
        <v>Steel</v>
      </c>
      <c r="C1104" s="12">
        <f t="shared" ca="1" si="161"/>
        <v>0</v>
      </c>
      <c r="D1104" s="155">
        <f t="shared" ca="1" si="162"/>
        <v>0</v>
      </c>
      <c r="E1104" s="26" t="str">
        <f>IF([1]DRUM!B1081="","",[1]DRUM!B1081)</f>
        <v>STB310022</v>
      </c>
      <c r="F1104" s="26">
        <f>IF([1]DRUM!C1081="","",[1]DRUM!C1081)</f>
        <v>3180</v>
      </c>
      <c r="G1104" s="26">
        <f>IF([1]DRUM!D1081="","",[1]DRUM!D1081)</f>
        <v>3100</v>
      </c>
      <c r="H1104" s="26">
        <f>IF([1]DRUM!E1081="","",[1]DRUM!E1081)</f>
        <v>1800</v>
      </c>
      <c r="I1104" s="26">
        <f>IF([1]DRUM!F1081="","",[1]DRUM!F1081)</f>
        <v>1780</v>
      </c>
      <c r="J1104" s="26">
        <f>IF([1]DRUM!G1081="","",[1]DRUM!G1081)</f>
        <v>1900</v>
      </c>
      <c r="K1104" s="26">
        <f>IF([1]DRUM!H1081="","",[1]DRUM!H1081)</f>
        <v>2100</v>
      </c>
      <c r="L1104" s="26" t="str">
        <f>IF([1]DRUM!I1081="","",[1]DRUM!I1081)</f>
        <v/>
      </c>
      <c r="M1104" s="26">
        <f>IF([1]DRUM!J1081="","",
IF(AND([1]DRUM!K1081="Wooden Drum",[1]DRUM!J1081&gt;Max_WD_Capacity),Max_WD_Capacity,
[1]DRUM!J1081))</f>
        <v>12000</v>
      </c>
      <c r="N1104" s="26" t="str">
        <f>IF([1]DRUM!K1081="","",[1]DRUM!K1081)</f>
        <v>Steel Drum</v>
      </c>
      <c r="O1104" s="26">
        <f>IF([1]DRUM!L1081="","",[1]DRUM!L1081)</f>
        <v>925</v>
      </c>
      <c r="P1104" s="26">
        <f>IF([1]DRUM!M1081="","",[1]DRUM!M1081)</f>
        <v>229</v>
      </c>
      <c r="Q1104" s="26">
        <f>IF([1]DRUM!N1081="","",[1]DRUM!N1081)</f>
        <v>8.9053156154983082</v>
      </c>
      <c r="R1104" s="26" t="str">
        <f t="shared" si="168"/>
        <v>Steel</v>
      </c>
      <c r="S1104" s="26">
        <f ca="1">IF(N1104="",0,
IF(Knee_Application="YES",Knee_Width,IF(Knee_Application="NO",0,
IF(OR(Cable_Type="OH",SearchData("Conductor",Cable_Desc)),0,
IF(N1104="Steel Drum",Knee_Width,
IF(N1104="Plywood Drum",0,
IF(Country="UAE",0,
IF(AND(OR(SearchData("LSHF",Cable_Desc),SearchData("LSZH",Cable_Desc),SearchData("LS0H",Cable_Desc),SearchData("LSOH",Cable_Desc)),D.nom&gt;40),Knee_Width,
IF(AND(Country="Egypt",D.nom&gt;60),Knee_Width,
IF(AND(Country&lt;&gt;"Egypt",D.nom&gt;35),Knee_Width,
0))))))))))</f>
        <v>125</v>
      </c>
      <c r="T1104" s="118">
        <f t="shared" ca="1" si="163"/>
        <v>13</v>
      </c>
      <c r="U1104" s="118">
        <f t="shared" ca="1" si="164"/>
        <v>4</v>
      </c>
      <c r="V1104" s="117">
        <f t="shared" ca="1" si="165"/>
        <v>373.51274704472064</v>
      </c>
      <c r="W1104" s="64">
        <f t="shared" ca="1" si="166"/>
        <v>1</v>
      </c>
      <c r="X1104" s="64">
        <f t="shared" ca="1" si="169"/>
        <v>1</v>
      </c>
      <c r="Y1104" s="64">
        <f t="shared" ca="1" si="167"/>
        <v>1</v>
      </c>
      <c r="AM1104" s="156"/>
    </row>
    <row r="1105" spans="1:39">
      <c r="A1105" s="12">
        <f t="shared" ca="1" si="160"/>
        <v>0</v>
      </c>
      <c r="B1105" s="12" t="str">
        <f>IF([1]DRUM!A1082="","",[1]DRUM!A1082)</f>
        <v>Steel</v>
      </c>
      <c r="C1105" s="12">
        <f t="shared" ca="1" si="161"/>
        <v>0</v>
      </c>
      <c r="D1105" s="155">
        <f t="shared" ca="1" si="162"/>
        <v>0</v>
      </c>
      <c r="E1105" s="26" t="str">
        <f>IF([1]DRUM!B1082="","",[1]DRUM!B1082)</f>
        <v>STB310039</v>
      </c>
      <c r="F1105" s="26">
        <f>IF([1]DRUM!C1082="","",[1]DRUM!C1082)</f>
        <v>3180</v>
      </c>
      <c r="G1105" s="26">
        <f>IF([1]DRUM!D1082="","",[1]DRUM!D1082)</f>
        <v>3100</v>
      </c>
      <c r="H1105" s="26">
        <f>IF([1]DRUM!E1082="","",[1]DRUM!E1082)</f>
        <v>1400</v>
      </c>
      <c r="I1105" s="26">
        <f>IF([1]DRUM!F1082="","",[1]DRUM!F1082)</f>
        <v>1700</v>
      </c>
      <c r="J1105" s="26">
        <f>IF([1]DRUM!G1082="","",[1]DRUM!G1082)</f>
        <v>1900</v>
      </c>
      <c r="K1105" s="26">
        <f>IF([1]DRUM!H1082="","",[1]DRUM!H1082)</f>
        <v>2100</v>
      </c>
      <c r="L1105" s="26" t="str">
        <f>IF([1]DRUM!I1082="","",[1]DRUM!I1082)</f>
        <v/>
      </c>
      <c r="M1105" s="26">
        <f>IF([1]DRUM!J1082="","",
IF(AND([1]DRUM!K1082="Wooden Drum",[1]DRUM!J1082&gt;Max_WD_Capacity),Max_WD_Capacity,
[1]DRUM!J1082))</f>
        <v>12000</v>
      </c>
      <c r="N1105" s="26" t="str">
        <f>IF([1]DRUM!K1082="","",[1]DRUM!K1082)</f>
        <v>Steel Drum</v>
      </c>
      <c r="O1105" s="26">
        <f>IF([1]DRUM!L1082="","",[1]DRUM!L1082)</f>
        <v>967</v>
      </c>
      <c r="P1105" s="26">
        <f>IF([1]DRUM!M1082="","",[1]DRUM!M1082)</f>
        <v>219</v>
      </c>
      <c r="Q1105" s="26">
        <f>IF([1]DRUM!N1082="","",[1]DRUM!N1082)</f>
        <v>10.214103114983814</v>
      </c>
      <c r="R1105" s="26" t="str">
        <f t="shared" si="168"/>
        <v>Steel</v>
      </c>
      <c r="S1105" s="26">
        <f ca="1">IF(N1105="",0,
IF(Knee_Application="YES",Knee_Width,IF(Knee_Application="NO",0,
IF(OR(Cable_Type="OH",SearchData("Conductor",Cable_Desc)),0,
IF(N1105="Steel Drum",Knee_Width,
IF(N1105="Plywood Drum",0,
IF(Country="UAE",0,
IF(AND(OR(SearchData("LSHF",Cable_Desc),SearchData("LSZH",Cable_Desc),SearchData("LS0H",Cable_Desc),SearchData("LSOH",Cable_Desc)),D.nom&gt;40),Knee_Width,
IF(AND(Country="Egypt",D.nom&gt;60),Knee_Width,
IF(AND(Country&lt;&gt;"Egypt",D.nom&gt;35),Knee_Width,
0))))))))))</f>
        <v>125</v>
      </c>
      <c r="T1105" s="118">
        <f t="shared" ca="1" si="163"/>
        <v>12</v>
      </c>
      <c r="U1105" s="118">
        <f t="shared" ca="1" si="164"/>
        <v>5</v>
      </c>
      <c r="V1105" s="117">
        <f t="shared" ca="1" si="165"/>
        <v>378.49908290449827</v>
      </c>
      <c r="W1105" s="64">
        <f t="shared" ca="1" si="166"/>
        <v>0</v>
      </c>
      <c r="X1105" s="64">
        <f t="shared" ca="1" si="169"/>
        <v>1</v>
      </c>
      <c r="Y1105" s="64">
        <f t="shared" ca="1" si="167"/>
        <v>1</v>
      </c>
      <c r="AM1105" s="156"/>
    </row>
    <row r="1106" spans="1:39">
      <c r="A1106" s="12">
        <f t="shared" ca="1" si="160"/>
        <v>1</v>
      </c>
      <c r="B1106" s="12" t="str">
        <f>IF([1]DRUM!A1083="","",[1]DRUM!A1083)</f>
        <v>Steel</v>
      </c>
      <c r="C1106" s="12">
        <f t="shared" ca="1" si="161"/>
        <v>0</v>
      </c>
      <c r="D1106" s="155">
        <f t="shared" ca="1" si="162"/>
        <v>0</v>
      </c>
      <c r="E1106" s="26" t="str">
        <f>IF([1]DRUM!B1083="","",[1]DRUM!B1083)</f>
        <v>STB310012</v>
      </c>
      <c r="F1106" s="26">
        <f>IF([1]DRUM!C1083="","",[1]DRUM!C1083)</f>
        <v>3175</v>
      </c>
      <c r="G1106" s="26">
        <f>IF([1]DRUM!D1083="","",[1]DRUM!D1083)</f>
        <v>3100</v>
      </c>
      <c r="H1106" s="26">
        <f>IF([1]DRUM!E1083="","",[1]DRUM!E1083)</f>
        <v>2100</v>
      </c>
      <c r="I1106" s="26">
        <f>IF([1]DRUM!F1083="","",[1]DRUM!F1083)</f>
        <v>1760</v>
      </c>
      <c r="J1106" s="26">
        <f>IF([1]DRUM!G1083="","",[1]DRUM!G1083)</f>
        <v>1900</v>
      </c>
      <c r="K1106" s="26">
        <f>IF([1]DRUM!H1083="","",[1]DRUM!H1083)</f>
        <v>2100</v>
      </c>
      <c r="L1106" s="26" t="str">
        <f>IF([1]DRUM!I1083="","",[1]DRUM!I1083)</f>
        <v/>
      </c>
      <c r="M1106" s="26">
        <f>IF([1]DRUM!J1083="","",
IF(AND([1]DRUM!K1083="Wooden Drum",[1]DRUM!J1083&gt;Max_WD_Capacity),Max_WD_Capacity,
[1]DRUM!J1083))</f>
        <v>15000</v>
      </c>
      <c r="N1106" s="26" t="str">
        <f>IF([1]DRUM!K1083="","",[1]DRUM!K1083)</f>
        <v>Steel Drum</v>
      </c>
      <c r="O1106" s="26">
        <f>IF([1]DRUM!L1083="","",[1]DRUM!L1083)</f>
        <v>1269</v>
      </c>
      <c r="P1106" s="26">
        <f>IF([1]DRUM!M1083="","",[1]DRUM!M1083)</f>
        <v>226</v>
      </c>
      <c r="Q1106" s="26">
        <f>IF([1]DRUM!N1083="","",[1]DRUM!N1083)</f>
        <v>7.1879639914134463</v>
      </c>
      <c r="R1106" s="26" t="str">
        <f t="shared" si="168"/>
        <v>Steel</v>
      </c>
      <c r="S1106" s="26">
        <f ca="1">IF(N1106="",0,
IF(Knee_Application="YES",Knee_Width,IF(Knee_Application="NO",0,
IF(OR(Cable_Type="OH",SearchData("Conductor",Cable_Desc)),0,
IF(N1106="Steel Drum",Knee_Width,
IF(N1106="Plywood Drum",0,
IF(Country="UAE",0,
IF(AND(OR(SearchData("LSHF",Cable_Desc),SearchData("LSZH",Cable_Desc),SearchData("LS0H",Cable_Desc),SearchData("LSOH",Cable_Desc)),D.nom&gt;40),Knee_Width,
IF(AND(Country="Egypt",D.nom&gt;60),Knee_Width,
IF(AND(Country&lt;&gt;"Egypt",D.nom&gt;35),Knee_Width,
0))))))))))</f>
        <v>125</v>
      </c>
      <c r="T1106" s="118">
        <f t="shared" ca="1" si="163"/>
        <v>13</v>
      </c>
      <c r="U1106" s="118">
        <f t="shared" ca="1" si="164"/>
        <v>3</v>
      </c>
      <c r="V1106" s="117">
        <f t="shared" ca="1" si="165"/>
        <v>301.99250533015675</v>
      </c>
      <c r="W1106" s="64">
        <f t="shared" ca="1" si="166"/>
        <v>1</v>
      </c>
      <c r="X1106" s="64">
        <f t="shared" ca="1" si="169"/>
        <v>1</v>
      </c>
      <c r="Y1106" s="64">
        <f t="shared" ca="1" si="167"/>
        <v>1</v>
      </c>
      <c r="AM1106" s="156"/>
    </row>
    <row r="1107" spans="1:39">
      <c r="A1107" s="12">
        <f t="shared" ca="1" si="160"/>
        <v>1</v>
      </c>
      <c r="B1107" s="12" t="str">
        <f>IF([1]DRUM!A1084="","",[1]DRUM!A1084)</f>
        <v>Steel</v>
      </c>
      <c r="C1107" s="12">
        <f t="shared" ca="1" si="161"/>
        <v>0</v>
      </c>
      <c r="D1107" s="155">
        <f t="shared" ca="1" si="162"/>
        <v>0</v>
      </c>
      <c r="E1107" s="26" t="str">
        <f>IF([1]DRUM!B1084="","",[1]DRUM!B1084)</f>
        <v>STB310018</v>
      </c>
      <c r="F1107" s="26">
        <f>IF([1]DRUM!C1084="","",[1]DRUM!C1084)</f>
        <v>3180</v>
      </c>
      <c r="G1107" s="26">
        <f>IF([1]DRUM!D1084="","",[1]DRUM!D1084)</f>
        <v>3100</v>
      </c>
      <c r="H1107" s="26">
        <f>IF([1]DRUM!E1084="","",[1]DRUM!E1084)</f>
        <v>2000</v>
      </c>
      <c r="I1107" s="26">
        <f>IF([1]DRUM!F1084="","",[1]DRUM!F1084)</f>
        <v>1760</v>
      </c>
      <c r="J1107" s="26">
        <f>IF([1]DRUM!G1084="","",[1]DRUM!G1084)</f>
        <v>1900</v>
      </c>
      <c r="K1107" s="26">
        <f>IF([1]DRUM!H1084="","",[1]DRUM!H1084)</f>
        <v>2100</v>
      </c>
      <c r="L1107" s="26" t="str">
        <f>IF([1]DRUM!I1084="","",[1]DRUM!I1084)</f>
        <v/>
      </c>
      <c r="M1107" s="26">
        <f>IF([1]DRUM!J1084="","",
IF(AND([1]DRUM!K1084="Wooden Drum",[1]DRUM!J1084&gt;Max_WD_Capacity),Max_WD_Capacity,
[1]DRUM!J1084))</f>
        <v>15000</v>
      </c>
      <c r="N1107" s="26" t="str">
        <f>IF([1]DRUM!K1084="","",[1]DRUM!K1084)</f>
        <v>Steel Drum</v>
      </c>
      <c r="O1107" s="26">
        <f>IF([1]DRUM!L1084="","",[1]DRUM!L1084)</f>
        <v>1270</v>
      </c>
      <c r="P1107" s="26">
        <f>IF([1]DRUM!M1084="","",[1]DRUM!M1084)</f>
        <v>226</v>
      </c>
      <c r="Q1107" s="26">
        <f>IF([1]DRUM!N1084="","",[1]DRUM!N1084)</f>
        <v>7.7547073061210456</v>
      </c>
      <c r="R1107" s="26" t="str">
        <f t="shared" si="168"/>
        <v>Steel</v>
      </c>
      <c r="S1107" s="26">
        <f ca="1">IF(N1107="",0,
IF(Knee_Application="YES",Knee_Width,IF(Knee_Application="NO",0,
IF(OR(Cable_Type="OH",SearchData("Conductor",Cable_Desc)),0,
IF(N1107="Steel Drum",Knee_Width,
IF(N1107="Plywood Drum",0,
IF(Country="UAE",0,
IF(AND(OR(SearchData("LSHF",Cable_Desc),SearchData("LSZH",Cable_Desc),SearchData("LS0H",Cable_Desc),SearchData("LSOH",Cable_Desc)),D.nom&gt;40),Knee_Width,
IF(AND(Country="Egypt",D.nom&gt;60),Knee_Width,
IF(AND(Country&lt;&gt;"Egypt",D.nom&gt;35),Knee_Width,
0))))))))))</f>
        <v>125</v>
      </c>
      <c r="T1107" s="118">
        <f t="shared" ca="1" si="163"/>
        <v>13</v>
      </c>
      <c r="U1107" s="118">
        <f t="shared" ca="1" si="164"/>
        <v>3</v>
      </c>
      <c r="V1107" s="117">
        <f t="shared" ca="1" si="165"/>
        <v>289.74029398115658</v>
      </c>
      <c r="W1107" s="64">
        <f t="shared" ca="1" si="166"/>
        <v>1</v>
      </c>
      <c r="X1107" s="64">
        <f t="shared" ca="1" si="169"/>
        <v>1</v>
      </c>
      <c r="Y1107" s="64">
        <f t="shared" ca="1" si="167"/>
        <v>1</v>
      </c>
      <c r="AM1107" s="156"/>
    </row>
    <row r="1108" spans="1:39">
      <c r="A1108" s="12">
        <f t="shared" ca="1" si="160"/>
        <v>1</v>
      </c>
      <c r="B1108" s="12" t="str">
        <f>IF([1]DRUM!A1085="","",[1]DRUM!A1085)</f>
        <v>Steel</v>
      </c>
      <c r="C1108" s="12">
        <f t="shared" ca="1" si="161"/>
        <v>0</v>
      </c>
      <c r="D1108" s="155">
        <f t="shared" ca="1" si="162"/>
        <v>0</v>
      </c>
      <c r="E1108" s="26" t="str">
        <f>IF([1]DRUM!B1085="","",[1]DRUM!B1085)</f>
        <v>STB310014</v>
      </c>
      <c r="F1108" s="26">
        <f>IF([1]DRUM!C1085="","",[1]DRUM!C1085)</f>
        <v>3175</v>
      </c>
      <c r="G1108" s="26">
        <f>IF([1]DRUM!D1085="","",[1]DRUM!D1085)</f>
        <v>3100</v>
      </c>
      <c r="H1108" s="26">
        <f>IF([1]DRUM!E1085="","",[1]DRUM!E1085)</f>
        <v>1850</v>
      </c>
      <c r="I1108" s="26">
        <f>IF([1]DRUM!F1085="","",[1]DRUM!F1085)</f>
        <v>1760</v>
      </c>
      <c r="J1108" s="26">
        <f>IF([1]DRUM!G1085="","",[1]DRUM!G1085)</f>
        <v>1900</v>
      </c>
      <c r="K1108" s="26">
        <f>IF([1]DRUM!H1085="","",[1]DRUM!H1085)</f>
        <v>2100</v>
      </c>
      <c r="L1108" s="26" t="str">
        <f>IF([1]DRUM!I1085="","",[1]DRUM!I1085)</f>
        <v/>
      </c>
      <c r="M1108" s="26">
        <f>IF([1]DRUM!J1085="","",
IF(AND([1]DRUM!K1085="Wooden Drum",[1]DRUM!J1085&gt;Max_WD_Capacity),Max_WD_Capacity,
[1]DRUM!J1085))</f>
        <v>15000</v>
      </c>
      <c r="N1108" s="26" t="str">
        <f>IF([1]DRUM!K1085="","",[1]DRUM!K1085)</f>
        <v>Steel Drum</v>
      </c>
      <c r="O1108" s="26">
        <f>IF([1]DRUM!L1085="","",[1]DRUM!L1085)</f>
        <v>1276</v>
      </c>
      <c r="P1108" s="26">
        <f>IF([1]DRUM!M1085="","",[1]DRUM!M1085)</f>
        <v>226</v>
      </c>
      <c r="Q1108" s="26">
        <f>IF([1]DRUM!N1085="","",[1]DRUM!N1085)</f>
        <v>8.5529859993982118</v>
      </c>
      <c r="R1108" s="26" t="str">
        <f t="shared" si="168"/>
        <v>Steel</v>
      </c>
      <c r="S1108" s="26">
        <f ca="1">IF(N1108="",0,
IF(Knee_Application="YES",Knee_Width,IF(Knee_Application="NO",0,
IF(OR(Cable_Type="OH",SearchData("Conductor",Cable_Desc)),0,
IF(N1108="Steel Drum",Knee_Width,
IF(N1108="Plywood Drum",0,
IF(Country="UAE",0,
IF(AND(OR(SearchData("LSHF",Cable_Desc),SearchData("LSZH",Cable_Desc),SearchData("LS0H",Cable_Desc),SearchData("LSOH",Cable_Desc)),D.nom&gt;40),Knee_Width,
IF(AND(Country="Egypt",D.nom&gt;60),Knee_Width,
IF(AND(Country&lt;&gt;"Egypt",D.nom&gt;35),Knee_Width,
0))))))))))</f>
        <v>125</v>
      </c>
      <c r="T1108" s="118">
        <f t="shared" ca="1" si="163"/>
        <v>13</v>
      </c>
      <c r="U1108" s="118">
        <f t="shared" ca="1" si="164"/>
        <v>4</v>
      </c>
      <c r="V1108" s="117">
        <f t="shared" ca="1" si="165"/>
        <v>381.68088794405406</v>
      </c>
      <c r="W1108" s="64">
        <f t="shared" ca="1" si="166"/>
        <v>1</v>
      </c>
      <c r="X1108" s="64">
        <f t="shared" ca="1" si="169"/>
        <v>1</v>
      </c>
      <c r="Y1108" s="64">
        <f t="shared" ca="1" si="167"/>
        <v>1</v>
      </c>
      <c r="AM1108" s="156"/>
    </row>
    <row r="1109" spans="1:39">
      <c r="A1109" s="12">
        <f t="shared" ca="1" si="160"/>
        <v>1</v>
      </c>
      <c r="B1109" s="12" t="str">
        <f>IF([1]DRUM!A1086="","",[1]DRUM!A1086)</f>
        <v>Steel</v>
      </c>
      <c r="C1109" s="12">
        <f t="shared" ca="1" si="161"/>
        <v>0</v>
      </c>
      <c r="D1109" s="155">
        <f t="shared" ca="1" si="162"/>
        <v>0</v>
      </c>
      <c r="E1109" s="26" t="str">
        <f>IF([1]DRUM!B1086="","",[1]DRUM!B1086)</f>
        <v>STB310036</v>
      </c>
      <c r="F1109" s="26">
        <f>IF([1]DRUM!C1086="","",[1]DRUM!C1086)</f>
        <v>3180</v>
      </c>
      <c r="G1109" s="26">
        <f>IF([1]DRUM!D1086="","",[1]DRUM!D1086)</f>
        <v>3100</v>
      </c>
      <c r="H1109" s="26">
        <f>IF([1]DRUM!E1086="","",[1]DRUM!E1086)</f>
        <v>1800</v>
      </c>
      <c r="I1109" s="26">
        <f>IF([1]DRUM!F1086="","",[1]DRUM!F1086)</f>
        <v>1760</v>
      </c>
      <c r="J1109" s="26">
        <f>IF([1]DRUM!G1086="","",[1]DRUM!G1086)</f>
        <v>1900</v>
      </c>
      <c r="K1109" s="26">
        <f>IF([1]DRUM!H1086="","",[1]DRUM!H1086)</f>
        <v>2100</v>
      </c>
      <c r="L1109" s="26" t="str">
        <f>IF([1]DRUM!I1086="","",[1]DRUM!I1086)</f>
        <v/>
      </c>
      <c r="M1109" s="26">
        <f>IF([1]DRUM!J1086="","",
IF(AND([1]DRUM!K1086="Wooden Drum",[1]DRUM!J1086&gt;Max_WD_Capacity),Max_WD_Capacity,
[1]DRUM!J1086))</f>
        <v>15000</v>
      </c>
      <c r="N1109" s="26" t="str">
        <f>IF([1]DRUM!K1086="","",[1]DRUM!K1086)</f>
        <v>Steel Drum</v>
      </c>
      <c r="O1109" s="26">
        <f>IF([1]DRUM!L1086="","",[1]DRUM!L1086)</f>
        <v>1199</v>
      </c>
      <c r="P1109" s="26">
        <f>IF([1]DRUM!M1086="","",[1]DRUM!M1086)</f>
        <v>226</v>
      </c>
      <c r="Q1109" s="26">
        <f>IF([1]DRUM!N1086="","",[1]DRUM!N1086)</f>
        <v>8.8052558894814723</v>
      </c>
      <c r="R1109" s="26" t="str">
        <f t="shared" si="168"/>
        <v>Steel</v>
      </c>
      <c r="S1109" s="26">
        <f ca="1">IF(N1109="",0,
IF(Knee_Application="YES",Knee_Width,IF(Knee_Application="NO",0,
IF(OR(Cable_Type="OH",SearchData("Conductor",Cable_Desc)),0,
IF(N1109="Steel Drum",Knee_Width,
IF(N1109="Plywood Drum",0,
IF(Country="UAE",0,
IF(AND(OR(SearchData("LSHF",Cable_Desc),SearchData("LSZH",Cable_Desc),SearchData("LS0H",Cable_Desc),SearchData("LSOH",Cable_Desc)),D.nom&gt;40),Knee_Width,
IF(AND(Country="Egypt",D.nom&gt;60),Knee_Width,
IF(AND(Country&lt;&gt;"Egypt",D.nom&gt;35),Knee_Width,
0))))))))))</f>
        <v>125</v>
      </c>
      <c r="T1109" s="118">
        <f t="shared" ca="1" si="163"/>
        <v>13</v>
      </c>
      <c r="U1109" s="118">
        <f t="shared" ca="1" si="164"/>
        <v>4</v>
      </c>
      <c r="V1109" s="117">
        <f t="shared" ca="1" si="165"/>
        <v>373.51274704472064</v>
      </c>
      <c r="W1109" s="64">
        <f t="shared" ca="1" si="166"/>
        <v>1</v>
      </c>
      <c r="X1109" s="64">
        <f t="shared" ca="1" si="169"/>
        <v>1</v>
      </c>
      <c r="Y1109" s="64">
        <f t="shared" ca="1" si="167"/>
        <v>1</v>
      </c>
      <c r="AM1109" s="156"/>
    </row>
    <row r="1110" spans="1:39">
      <c r="A1110" s="12">
        <f t="shared" ca="1" si="160"/>
        <v>1</v>
      </c>
      <c r="B1110" s="12" t="str">
        <f>IF([1]DRUM!A1087="","",[1]DRUM!A1087)</f>
        <v>Steel</v>
      </c>
      <c r="C1110" s="12">
        <f t="shared" ca="1" si="161"/>
        <v>0</v>
      </c>
      <c r="D1110" s="155">
        <f t="shared" ca="1" si="162"/>
        <v>0</v>
      </c>
      <c r="E1110" s="26" t="str">
        <f>IF([1]DRUM!B1087="","",[1]DRUM!B1087)</f>
        <v>STB310035</v>
      </c>
      <c r="F1110" s="26">
        <f>IF([1]DRUM!C1087="","",[1]DRUM!C1087)</f>
        <v>3180</v>
      </c>
      <c r="G1110" s="26">
        <f>IF([1]DRUM!D1087="","",[1]DRUM!D1087)</f>
        <v>3100</v>
      </c>
      <c r="H1110" s="26">
        <f>IF([1]DRUM!E1087="","",[1]DRUM!E1087)</f>
        <v>1750</v>
      </c>
      <c r="I1110" s="26">
        <f>IF([1]DRUM!F1087="","",[1]DRUM!F1087)</f>
        <v>1760</v>
      </c>
      <c r="J1110" s="26">
        <f>IF([1]DRUM!G1087="","",[1]DRUM!G1087)</f>
        <v>1900</v>
      </c>
      <c r="K1110" s="26">
        <f>IF([1]DRUM!H1087="","",[1]DRUM!H1087)</f>
        <v>2100</v>
      </c>
      <c r="L1110" s="26" t="str">
        <f>IF([1]DRUM!I1087="","",[1]DRUM!I1087)</f>
        <v/>
      </c>
      <c r="M1110" s="26">
        <f>IF([1]DRUM!J1087="","",
IF(AND([1]DRUM!K1087="Wooden Drum",[1]DRUM!J1087&gt;Max_WD_Capacity),Max_WD_Capacity,
[1]DRUM!J1087))</f>
        <v>15000</v>
      </c>
      <c r="N1110" s="26" t="str">
        <f>IF([1]DRUM!K1087="","",[1]DRUM!K1087)</f>
        <v>Steel Drum</v>
      </c>
      <c r="O1110" s="26">
        <f>IF([1]DRUM!L1087="","",[1]DRUM!L1087)</f>
        <v>1201</v>
      </c>
      <c r="P1110" s="26">
        <f>IF([1]DRUM!M1087="","",[1]DRUM!M1087)</f>
        <v>226</v>
      </c>
      <c r="Q1110" s="26">
        <f>IF([1]DRUM!N1087="","",[1]DRUM!N1087)</f>
        <v>9.0506142757268346</v>
      </c>
      <c r="R1110" s="26" t="str">
        <f t="shared" si="168"/>
        <v>Steel</v>
      </c>
      <c r="S1110" s="26">
        <f ca="1">IF(N1110="",0,
IF(Knee_Application="YES",Knee_Width,IF(Knee_Application="NO",0,
IF(OR(Cable_Type="OH",SearchData("Conductor",Cable_Desc)),0,
IF(N1110="Steel Drum",Knee_Width,
IF(N1110="Plywood Drum",0,
IF(Country="UAE",0,
IF(AND(OR(SearchData("LSHF",Cable_Desc),SearchData("LSZH",Cable_Desc),SearchData("LS0H",Cable_Desc),SearchData("LSOH",Cable_Desc)),D.nom&gt;40),Knee_Width,
IF(AND(Country="Egypt",D.nom&gt;60),Knee_Width,
IF(AND(Country&lt;&gt;"Egypt",D.nom&gt;35),Knee_Width,
0))))))))))</f>
        <v>125</v>
      </c>
      <c r="T1110" s="118">
        <f t="shared" ca="1" si="163"/>
        <v>13</v>
      </c>
      <c r="U1110" s="118">
        <f t="shared" ca="1" si="164"/>
        <v>4</v>
      </c>
      <c r="V1110" s="117">
        <f t="shared" ca="1" si="165"/>
        <v>365.34460614538716</v>
      </c>
      <c r="W1110" s="64">
        <f t="shared" ca="1" si="166"/>
        <v>1</v>
      </c>
      <c r="X1110" s="64">
        <f t="shared" ca="1" si="169"/>
        <v>1</v>
      </c>
      <c r="Y1110" s="64">
        <f t="shared" ca="1" si="167"/>
        <v>1</v>
      </c>
      <c r="AM1110" s="156"/>
    </row>
    <row r="1111" spans="1:39">
      <c r="A1111" s="12">
        <f t="shared" ca="1" si="160"/>
        <v>1</v>
      </c>
      <c r="B1111" s="12" t="str">
        <f>IF([1]DRUM!A1088="","",[1]DRUM!A1088)</f>
        <v>Steel</v>
      </c>
      <c r="C1111" s="12">
        <f t="shared" ca="1" si="161"/>
        <v>0</v>
      </c>
      <c r="D1111" s="155">
        <f t="shared" ca="1" si="162"/>
        <v>0</v>
      </c>
      <c r="E1111" s="26" t="str">
        <f>IF([1]DRUM!B1088="","",[1]DRUM!B1088)</f>
        <v>STB310042</v>
      </c>
      <c r="F1111" s="26">
        <f>IF([1]DRUM!C1088="","",[1]DRUM!C1088)</f>
        <v>3180</v>
      </c>
      <c r="G1111" s="26">
        <f>IF([1]DRUM!D1088="","",[1]DRUM!D1088)</f>
        <v>3100</v>
      </c>
      <c r="H1111" s="26">
        <f>IF([1]DRUM!E1088="","",[1]DRUM!E1088)</f>
        <v>1700</v>
      </c>
      <c r="I1111" s="26">
        <f>IF([1]DRUM!F1088="","",[1]DRUM!F1088)</f>
        <v>1760</v>
      </c>
      <c r="J1111" s="26">
        <f>IF([1]DRUM!G1088="","",[1]DRUM!G1088)</f>
        <v>1900</v>
      </c>
      <c r="K1111" s="26">
        <f>IF([1]DRUM!H1088="","",[1]DRUM!H1088)</f>
        <v>2100</v>
      </c>
      <c r="L1111" s="26" t="str">
        <f>IF([1]DRUM!I1088="","",[1]DRUM!I1088)</f>
        <v/>
      </c>
      <c r="M1111" s="26">
        <f>IF([1]DRUM!J1088="","",
IF(AND([1]DRUM!K1088="Wooden Drum",[1]DRUM!J1088&gt;Max_WD_Capacity),Max_WD_Capacity,
[1]DRUM!J1088))</f>
        <v>15000</v>
      </c>
      <c r="N1111" s="26" t="str">
        <f>IF([1]DRUM!K1088="","",[1]DRUM!K1088)</f>
        <v>Steel Drum</v>
      </c>
      <c r="O1111" s="26">
        <f>IF([1]DRUM!L1088="","",[1]DRUM!L1088)</f>
        <v>1217</v>
      </c>
      <c r="P1111" s="26">
        <f>IF([1]DRUM!M1088="","",[1]DRUM!M1088)</f>
        <v>226</v>
      </c>
      <c r="Q1111" s="26">
        <f>IF([1]DRUM!N1088="","",[1]DRUM!N1088)</f>
        <v>9.2890611581343006</v>
      </c>
      <c r="R1111" s="26" t="str">
        <f t="shared" si="168"/>
        <v>Steel</v>
      </c>
      <c r="S1111" s="26">
        <f ca="1">IF(N1111="",0,
IF(Knee_Application="YES",Knee_Width,IF(Knee_Application="NO",0,
IF(OR(Cable_Type="OH",SearchData("Conductor",Cable_Desc)),0,
IF(N1111="Steel Drum",Knee_Width,
IF(N1111="Plywood Drum",0,
IF(Country="UAE",0,
IF(AND(OR(SearchData("LSHF",Cable_Desc),SearchData("LSZH",Cable_Desc),SearchData("LS0H",Cable_Desc),SearchData("LSOH",Cable_Desc)),D.nom&gt;40),Knee_Width,
IF(AND(Country="Egypt",D.nom&gt;60),Knee_Width,
IF(AND(Country&lt;&gt;"Egypt",D.nom&gt;35),Knee_Width,
0))))))))))</f>
        <v>125</v>
      </c>
      <c r="T1111" s="118">
        <f t="shared" ca="1" si="163"/>
        <v>13</v>
      </c>
      <c r="U1111" s="118">
        <f t="shared" ca="1" si="164"/>
        <v>4</v>
      </c>
      <c r="V1111" s="117">
        <f t="shared" ca="1" si="165"/>
        <v>357.17646524605368</v>
      </c>
      <c r="W1111" s="64">
        <f t="shared" ca="1" si="166"/>
        <v>1</v>
      </c>
      <c r="X1111" s="64">
        <f t="shared" ca="1" si="169"/>
        <v>1</v>
      </c>
      <c r="Y1111" s="64">
        <f t="shared" ca="1" si="167"/>
        <v>1</v>
      </c>
      <c r="AM1111" s="156"/>
    </row>
    <row r="1112" spans="1:39">
      <c r="A1112" s="12">
        <f t="shared" ca="1" si="160"/>
        <v>1</v>
      </c>
      <c r="B1112" s="12" t="str">
        <f>IF([1]DRUM!A1089="","",[1]DRUM!A1089)</f>
        <v>Steel</v>
      </c>
      <c r="C1112" s="12">
        <f t="shared" ca="1" si="161"/>
        <v>0</v>
      </c>
      <c r="D1112" s="155">
        <f t="shared" ca="1" si="162"/>
        <v>0</v>
      </c>
      <c r="E1112" s="26" t="str">
        <f>IF([1]DRUM!B1089="","",[1]DRUM!B1089)</f>
        <v>STB310034</v>
      </c>
      <c r="F1112" s="26">
        <f>IF([1]DRUM!C1089="","",[1]DRUM!C1089)</f>
        <v>3180</v>
      </c>
      <c r="G1112" s="26">
        <f>IF([1]DRUM!D1089="","",[1]DRUM!D1089)</f>
        <v>3100</v>
      </c>
      <c r="H1112" s="26">
        <f>IF([1]DRUM!E1089="","",[1]DRUM!E1089)</f>
        <v>1650</v>
      </c>
      <c r="I1112" s="26">
        <f>IF([1]DRUM!F1089="","",[1]DRUM!F1089)</f>
        <v>1740</v>
      </c>
      <c r="J1112" s="26">
        <f>IF([1]DRUM!G1089="","",[1]DRUM!G1089)</f>
        <v>1900</v>
      </c>
      <c r="K1112" s="26">
        <f>IF([1]DRUM!H1089="","",[1]DRUM!H1089)</f>
        <v>2100</v>
      </c>
      <c r="L1112" s="26" t="str">
        <f>IF([1]DRUM!I1089="","",[1]DRUM!I1089)</f>
        <v/>
      </c>
      <c r="M1112" s="26">
        <f>IF([1]DRUM!J1089="","",
IF(AND([1]DRUM!K1089="Wooden Drum",[1]DRUM!J1089&gt;Max_WD_Capacity),Max_WD_Capacity,
[1]DRUM!J1089))</f>
        <v>15000</v>
      </c>
      <c r="N1112" s="26" t="str">
        <f>IF([1]DRUM!K1089="","",[1]DRUM!K1089)</f>
        <v>Steel Drum</v>
      </c>
      <c r="O1112" s="26">
        <f>IF([1]DRUM!L1089="","",[1]DRUM!L1089)</f>
        <v>1760</v>
      </c>
      <c r="P1112" s="26">
        <f>IF([1]DRUM!M1089="","",[1]DRUM!M1089)</f>
        <v>224</v>
      </c>
      <c r="Q1112" s="26">
        <f>IF([1]DRUM!N1089="","",[1]DRUM!N1089)</f>
        <v>9.4124079396958695</v>
      </c>
      <c r="R1112" s="26" t="str">
        <f t="shared" si="168"/>
        <v>Steel</v>
      </c>
      <c r="S1112" s="26">
        <f ca="1">IF(N1112="",0,
IF(Knee_Application="YES",Knee_Width,IF(Knee_Application="NO",0,
IF(OR(Cable_Type="OH",SearchData("Conductor",Cable_Desc)),0,
IF(N1112="Steel Drum",Knee_Width,
IF(N1112="Plywood Drum",0,
IF(Country="UAE",0,
IF(AND(OR(SearchData("LSHF",Cable_Desc),SearchData("LSZH",Cable_Desc),SearchData("LS0H",Cable_Desc),SearchData("LSOH",Cable_Desc)),D.nom&gt;40),Knee_Width,
IF(AND(Country="Egypt",D.nom&gt;60),Knee_Width,
IF(AND(Country&lt;&gt;"Egypt",D.nom&gt;35),Knee_Width,
0))))))))))</f>
        <v>125</v>
      </c>
      <c r="T1112" s="118">
        <f t="shared" ca="1" si="163"/>
        <v>13</v>
      </c>
      <c r="U1112" s="118">
        <f t="shared" ca="1" si="164"/>
        <v>4</v>
      </c>
      <c r="V1112" s="117">
        <f t="shared" ca="1" si="165"/>
        <v>349.00832434672026</v>
      </c>
      <c r="W1112" s="64">
        <f t="shared" ca="1" si="166"/>
        <v>1</v>
      </c>
      <c r="X1112" s="64">
        <f t="shared" ca="1" si="169"/>
        <v>1</v>
      </c>
      <c r="Y1112" s="64">
        <f t="shared" ca="1" si="167"/>
        <v>1</v>
      </c>
      <c r="AM1112" s="156"/>
    </row>
    <row r="1113" spans="1:39">
      <c r="A1113" s="12">
        <f t="shared" ref="A1113:A1176" ca="1" si="170">IF(OR(E1113="",G1113="",K1113="",G1113&lt;Min_Flange_Diam,G1113&gt;Max_Flange_Diam,K1113&lt;Min_Outer_Width,K1113&gt;Max_Outer_Width),0,IFERROR(W1113*X1113*Y1113,0))</f>
        <v>1</v>
      </c>
      <c r="B1113" s="12" t="str">
        <f>IF([1]DRUM!A1090="","",[1]DRUM!A1090)</f>
        <v>Steel</v>
      </c>
      <c r="C1113" s="12">
        <f t="shared" ref="C1113:C1176" ca="1" si="171">IF(B1113="","",IF(OR(B1113=Main_DT,B1113=Ext_DT),1,0))</f>
        <v>0</v>
      </c>
      <c r="D1113" s="155">
        <f t="shared" ref="D1113:D1135" ca="1" si="172">IF(O1113="",0,IFERROR(A1113*C1113,0))</f>
        <v>0</v>
      </c>
      <c r="E1113" s="26" t="str">
        <f>IF([1]DRUM!B1090="","",[1]DRUM!B1090)</f>
        <v>STB310015</v>
      </c>
      <c r="F1113" s="26">
        <f>IF([1]DRUM!C1090="","",[1]DRUM!C1090)</f>
        <v>3175</v>
      </c>
      <c r="G1113" s="26">
        <f>IF([1]DRUM!D1090="","",[1]DRUM!D1090)</f>
        <v>3100</v>
      </c>
      <c r="H1113" s="26">
        <f>IF([1]DRUM!E1090="","",[1]DRUM!E1090)</f>
        <v>1600</v>
      </c>
      <c r="I1113" s="26">
        <f>IF([1]DRUM!F1090="","",[1]DRUM!F1090)</f>
        <v>1760</v>
      </c>
      <c r="J1113" s="26">
        <f>IF([1]DRUM!G1090="","",[1]DRUM!G1090)</f>
        <v>1900</v>
      </c>
      <c r="K1113" s="26">
        <f>IF([1]DRUM!H1090="","",[1]DRUM!H1090)</f>
        <v>2100</v>
      </c>
      <c r="L1113" s="26" t="str">
        <f>IF([1]DRUM!I1090="","",[1]DRUM!I1090)</f>
        <v/>
      </c>
      <c r="M1113" s="26">
        <f>IF([1]DRUM!J1090="","",
IF(AND([1]DRUM!K1090="Wooden Drum",[1]DRUM!J1090&gt;Max_WD_Capacity),Max_WD_Capacity,
[1]DRUM!J1090))</f>
        <v>15000</v>
      </c>
      <c r="N1113" s="26" t="str">
        <f>IF([1]DRUM!K1090="","",[1]DRUM!K1090)</f>
        <v>Steel Drum</v>
      </c>
      <c r="O1113" s="26">
        <f>IF([1]DRUM!L1090="","",[1]DRUM!L1090)</f>
        <v>1283</v>
      </c>
      <c r="P1113" s="26">
        <f>IF([1]DRUM!M1090="","",[1]DRUM!M1090)</f>
        <v>226</v>
      </c>
      <c r="Q1113" s="26">
        <f>IF([1]DRUM!N1090="","",[1]DRUM!N1090)</f>
        <v>9.7452204114355379</v>
      </c>
      <c r="R1113" s="26" t="str">
        <f t="shared" si="168"/>
        <v>Steel</v>
      </c>
      <c r="S1113" s="26">
        <f ca="1">IF(N1113="",0,
IF(Knee_Application="YES",Knee_Width,IF(Knee_Application="NO",0,
IF(OR(Cable_Type="OH",SearchData("Conductor",Cable_Desc)),0,
IF(N1113="Steel Drum",Knee_Width,
IF(N1113="Plywood Drum",0,
IF(Country="UAE",0,
IF(AND(OR(SearchData("LSHF",Cable_Desc),SearchData("LSZH",Cable_Desc),SearchData("LS0H",Cable_Desc),SearchData("LSOH",Cable_Desc)),D.nom&gt;40),Knee_Width,
IF(AND(Country="Egypt",D.nom&gt;60),Knee_Width,
IF(AND(Country&lt;&gt;"Egypt",D.nom&gt;35),Knee_Width,
0))))))))))</f>
        <v>125</v>
      </c>
      <c r="T1113" s="118">
        <f t="shared" ref="T1113:T1176" ca="1" si="173">IFERROR(TRUNC((I1113-S1113)/$L$4),0)</f>
        <v>13</v>
      </c>
      <c r="U1113" s="118">
        <f t="shared" ref="U1113:U1176" ca="1" si="174">IFERROR(TRUNC((((G1113-H1113)/2)-I$11)/L$4),0)</f>
        <v>5</v>
      </c>
      <c r="V1113" s="117">
        <f t="shared" ref="V1113:V1176" ca="1" si="175">IFERROR(T1113*PI()*(H1113*U1113+L$4*U1113^2)/1000,0)</f>
        <v>450.88137764320714</v>
      </c>
      <c r="W1113" s="64">
        <f t="shared" ref="W1113:W1176" ca="1" si="176">IFERROR(IF(H1113&gt;=J$11,1,0),0)</f>
        <v>1</v>
      </c>
      <c r="X1113" s="64">
        <f t="shared" ca="1" si="169"/>
        <v>1</v>
      </c>
      <c r="Y1113" s="64">
        <f t="shared" ref="Y1113:Y1176" ca="1" si="177">IFERROR(IF(V1113&gt;=L$6*0.99,1,0),0)</f>
        <v>1</v>
      </c>
      <c r="AM1113" s="156"/>
    </row>
    <row r="1114" spans="1:39">
      <c r="A1114" s="12">
        <f t="shared" ca="1" si="170"/>
        <v>1</v>
      </c>
      <c r="B1114" s="12" t="str">
        <f>IF([1]DRUM!A1091="","",[1]DRUM!A1091)</f>
        <v>Steel</v>
      </c>
      <c r="C1114" s="12">
        <f t="shared" ca="1" si="171"/>
        <v>0</v>
      </c>
      <c r="D1114" s="155">
        <f t="shared" ca="1" si="172"/>
        <v>0</v>
      </c>
      <c r="E1114" s="26" t="str">
        <f>IF([1]DRUM!B1091="","",[1]DRUM!B1091)</f>
        <v>STB310053</v>
      </c>
      <c r="F1114" s="26">
        <f>IF([1]DRUM!C1091="","",[1]DRUM!C1091)</f>
        <v>3180</v>
      </c>
      <c r="G1114" s="26">
        <f>IF([1]DRUM!D1091="","",[1]DRUM!D1091)</f>
        <v>3100</v>
      </c>
      <c r="H1114" s="26">
        <f>IF([1]DRUM!E1091="","",[1]DRUM!E1091)</f>
        <v>1500</v>
      </c>
      <c r="I1114" s="26">
        <f>IF([1]DRUM!F1091="","",[1]DRUM!F1091)</f>
        <v>1760</v>
      </c>
      <c r="J1114" s="26">
        <f>IF([1]DRUM!G1091="","",[1]DRUM!G1091)</f>
        <v>1900</v>
      </c>
      <c r="K1114" s="26">
        <f>IF([1]DRUM!H1091="","",[1]DRUM!H1091)</f>
        <v>2100</v>
      </c>
      <c r="L1114" s="26" t="str">
        <f>IF([1]DRUM!I1091="","",[1]DRUM!I1091)</f>
        <v/>
      </c>
      <c r="M1114" s="26">
        <f>IF([1]DRUM!J1091="","",
IF(AND([1]DRUM!K1091="Wooden Drum",[1]DRUM!J1091&gt;Max_WD_Capacity),Max_WD_Capacity,
[1]DRUM!J1091))</f>
        <v>15000</v>
      </c>
      <c r="N1114" s="26" t="str">
        <f>IF([1]DRUM!K1091="","",[1]DRUM!K1091)</f>
        <v>Steel Drum</v>
      </c>
      <c r="O1114" s="26">
        <f>IF([1]DRUM!L1091="","",[1]DRUM!L1091)</f>
        <v>1217</v>
      </c>
      <c r="P1114" s="26">
        <f>IF([1]DRUM!M1091="","",[1]DRUM!M1091)</f>
        <v>226</v>
      </c>
      <c r="Q1114" s="26">
        <f>IF([1]DRUM!N1091="","",[1]DRUM!N1091)</f>
        <v>10.173733649385186</v>
      </c>
      <c r="R1114" s="26" t="str">
        <f t="shared" ref="R1114:R1177" si="178">B1114</f>
        <v>Steel</v>
      </c>
      <c r="S1114" s="26">
        <f ca="1">IF(N1114="",0,
IF(Knee_Application="YES",Knee_Width,IF(Knee_Application="NO",0,
IF(OR(Cable_Type="OH",SearchData("Conductor",Cable_Desc)),0,
IF(N1114="Steel Drum",Knee_Width,
IF(N1114="Plywood Drum",0,
IF(Country="UAE",0,
IF(AND(OR(SearchData("LSHF",Cable_Desc),SearchData("LSZH",Cable_Desc),SearchData("LS0H",Cable_Desc),SearchData("LSOH",Cable_Desc)),D.nom&gt;40),Knee_Width,
IF(AND(Country="Egypt",D.nom&gt;60),Knee_Width,
IF(AND(Country&lt;&gt;"Egypt",D.nom&gt;35),Knee_Width,
0))))))))))</f>
        <v>125</v>
      </c>
      <c r="T1114" s="118">
        <f t="shared" ca="1" si="173"/>
        <v>13</v>
      </c>
      <c r="U1114" s="118">
        <f t="shared" ca="1" si="174"/>
        <v>5</v>
      </c>
      <c r="V1114" s="117">
        <f t="shared" ca="1" si="175"/>
        <v>430.4610253948735</v>
      </c>
      <c r="W1114" s="64">
        <f t="shared" ca="1" si="176"/>
        <v>1</v>
      </c>
      <c r="X1114" s="64">
        <f t="shared" ref="X1114:X1177" ca="1" si="179">IFERROR(IF(M1114*(IF(N1114="Steel Drum",1.1,IF(N1114="Plywood Drum",1,IF(M1114&lt;=1000,1.1,IF(M1114&lt;=6000,1.04,1)))))&gt;=L$5,1,0),0)</f>
        <v>1</v>
      </c>
      <c r="Y1114" s="64">
        <f t="shared" ca="1" si="177"/>
        <v>1</v>
      </c>
      <c r="AM1114" s="156"/>
    </row>
    <row r="1115" spans="1:39">
      <c r="A1115" s="12">
        <f t="shared" ca="1" si="170"/>
        <v>0</v>
      </c>
      <c r="B1115" s="12" t="str">
        <f>IF([1]DRUM!A1092="","",[1]DRUM!A1092)</f>
        <v>Steel</v>
      </c>
      <c r="C1115" s="12">
        <f t="shared" ca="1" si="171"/>
        <v>0</v>
      </c>
      <c r="D1115" s="155">
        <f t="shared" ca="1" si="172"/>
        <v>0</v>
      </c>
      <c r="E1115" s="26" t="str">
        <f>IF([1]DRUM!B1092="","",[1]DRUM!B1092)</f>
        <v>STB310032</v>
      </c>
      <c r="F1115" s="26">
        <f>IF([1]DRUM!C1092="","",[1]DRUM!C1092)</f>
        <v>3180</v>
      </c>
      <c r="G1115" s="26">
        <f>IF([1]DRUM!D1092="","",[1]DRUM!D1092)</f>
        <v>3100</v>
      </c>
      <c r="H1115" s="26">
        <f>IF([1]DRUM!E1092="","",[1]DRUM!E1092)</f>
        <v>1400</v>
      </c>
      <c r="I1115" s="26">
        <f>IF([1]DRUM!F1092="","",[1]DRUM!F1092)</f>
        <v>1700</v>
      </c>
      <c r="J1115" s="26">
        <f>IF([1]DRUM!G1092="","",[1]DRUM!G1092)</f>
        <v>1900</v>
      </c>
      <c r="K1115" s="26">
        <f>IF([1]DRUM!H1092="","",[1]DRUM!H1092)</f>
        <v>2100</v>
      </c>
      <c r="L1115" s="26" t="str">
        <f>IF([1]DRUM!I1092="","",[1]DRUM!I1092)</f>
        <v/>
      </c>
      <c r="M1115" s="26">
        <f>IF([1]DRUM!J1092="","",
IF(AND([1]DRUM!K1092="Wooden Drum",[1]DRUM!J1092&gt;Max_WD_Capacity),Max_WD_Capacity,
[1]DRUM!J1092))</f>
        <v>15000</v>
      </c>
      <c r="N1115" s="26" t="str">
        <f>IF([1]DRUM!K1092="","",[1]DRUM!K1092)</f>
        <v>Steel Drum</v>
      </c>
      <c r="O1115" s="26">
        <f>IF([1]DRUM!L1092="","",[1]DRUM!L1092)</f>
        <v>1222</v>
      </c>
      <c r="P1115" s="26">
        <f>IF([1]DRUM!M1092="","",[1]DRUM!M1092)</f>
        <v>219</v>
      </c>
      <c r="Q1115" s="26">
        <f>IF([1]DRUM!N1092="","",[1]DRUM!N1092)</f>
        <v>10.214103114983814</v>
      </c>
      <c r="R1115" s="26" t="str">
        <f t="shared" si="178"/>
        <v>Steel</v>
      </c>
      <c r="S1115" s="26">
        <f ca="1">IF(N1115="",0,
IF(Knee_Application="YES",Knee_Width,IF(Knee_Application="NO",0,
IF(OR(Cable_Type="OH",SearchData("Conductor",Cable_Desc)),0,
IF(N1115="Steel Drum",Knee_Width,
IF(N1115="Plywood Drum",0,
IF(Country="UAE",0,
IF(AND(OR(SearchData("LSHF",Cable_Desc),SearchData("LSZH",Cable_Desc),SearchData("LS0H",Cable_Desc),SearchData("LSOH",Cable_Desc)),D.nom&gt;40),Knee_Width,
IF(AND(Country="Egypt",D.nom&gt;60),Knee_Width,
IF(AND(Country&lt;&gt;"Egypt",D.nom&gt;35),Knee_Width,
0))))))))))</f>
        <v>125</v>
      </c>
      <c r="T1115" s="118">
        <f t="shared" ca="1" si="173"/>
        <v>12</v>
      </c>
      <c r="U1115" s="118">
        <f t="shared" ca="1" si="174"/>
        <v>5</v>
      </c>
      <c r="V1115" s="117">
        <f t="shared" ca="1" si="175"/>
        <v>378.49908290449827</v>
      </c>
      <c r="W1115" s="64">
        <f t="shared" ca="1" si="176"/>
        <v>0</v>
      </c>
      <c r="X1115" s="64">
        <f t="shared" ca="1" si="179"/>
        <v>1</v>
      </c>
      <c r="Y1115" s="64">
        <f t="shared" ca="1" si="177"/>
        <v>1</v>
      </c>
      <c r="AM1115" s="156"/>
    </row>
    <row r="1116" spans="1:39">
      <c r="A1116" s="12">
        <f t="shared" ca="1" si="170"/>
        <v>1</v>
      </c>
      <c r="B1116" s="12" t="str">
        <f>IF([1]DRUM!A1093="","",[1]DRUM!A1093)</f>
        <v>Steel</v>
      </c>
      <c r="C1116" s="12">
        <f t="shared" ca="1" si="171"/>
        <v>0</v>
      </c>
      <c r="D1116" s="155">
        <f t="shared" ca="1" si="172"/>
        <v>0</v>
      </c>
      <c r="E1116" s="26" t="str">
        <f>IF([1]DRUM!B1093="","",[1]DRUM!B1093)</f>
        <v>STB310019</v>
      </c>
      <c r="F1116" s="26">
        <f>IF([1]DRUM!C1093="","",[1]DRUM!C1093)</f>
        <v>3180</v>
      </c>
      <c r="G1116" s="26">
        <f>IF([1]DRUM!D1093="","",[1]DRUM!D1093)</f>
        <v>3100</v>
      </c>
      <c r="H1116" s="26">
        <f>IF([1]DRUM!E1093="","",[1]DRUM!E1093)</f>
        <v>1950</v>
      </c>
      <c r="I1116" s="26">
        <f>IF([1]DRUM!F1093="","",[1]DRUM!F1093)</f>
        <v>1760</v>
      </c>
      <c r="J1116" s="26">
        <f>IF([1]DRUM!G1093="","",[1]DRUM!G1093)</f>
        <v>1900</v>
      </c>
      <c r="K1116" s="26">
        <f>IF([1]DRUM!H1093="","",[1]DRUM!H1093)</f>
        <v>2100</v>
      </c>
      <c r="L1116" s="26" t="str">
        <f>IF([1]DRUM!I1093="","",[1]DRUM!I1093)</f>
        <v/>
      </c>
      <c r="M1116" s="26">
        <f>IF([1]DRUM!J1093="","",
IF(AND([1]DRUM!K1093="Wooden Drum",[1]DRUM!J1093&gt;Max_WD_Capacity),Max_WD_Capacity,
[1]DRUM!J1093))</f>
        <v>16000</v>
      </c>
      <c r="N1116" s="26" t="str">
        <f>IF([1]DRUM!K1093="","",[1]DRUM!K1093)</f>
        <v>Steel Drum</v>
      </c>
      <c r="O1116" s="26">
        <f>IF([1]DRUM!L1093="","",[1]DRUM!L1093)</f>
        <v>1297</v>
      </c>
      <c r="P1116" s="26">
        <f>IF([1]DRUM!M1093="","",[1]DRUM!M1093)</f>
        <v>226</v>
      </c>
      <c r="Q1116" s="26">
        <f>IF([1]DRUM!N1093="","",[1]DRUM!N1093)</f>
        <v>8.027711707717998</v>
      </c>
      <c r="R1116" s="26" t="str">
        <f t="shared" si="178"/>
        <v>Steel</v>
      </c>
      <c r="S1116" s="26">
        <f ca="1">IF(N1116="",0,
IF(Knee_Application="YES",Knee_Width,IF(Knee_Application="NO",0,
IF(OR(Cable_Type="OH",SearchData("Conductor",Cable_Desc)),0,
IF(N1116="Steel Drum",Knee_Width,
IF(N1116="Plywood Drum",0,
IF(Country="UAE",0,
IF(AND(OR(SearchData("LSHF",Cable_Desc),SearchData("LSZH",Cable_Desc),SearchData("LS0H",Cable_Desc),SearchData("LSOH",Cable_Desc)),D.nom&gt;40),Knee_Width,
IF(AND(Country="Egypt",D.nom&gt;60),Knee_Width,
IF(AND(Country&lt;&gt;"Egypt",D.nom&gt;35),Knee_Width,
0))))))))))</f>
        <v>125</v>
      </c>
      <c r="T1116" s="118">
        <f t="shared" ca="1" si="173"/>
        <v>13</v>
      </c>
      <c r="U1116" s="118">
        <f t="shared" ca="1" si="174"/>
        <v>3</v>
      </c>
      <c r="V1116" s="117">
        <f t="shared" ca="1" si="175"/>
        <v>283.6141883066565</v>
      </c>
      <c r="W1116" s="64">
        <f t="shared" ca="1" si="176"/>
        <v>1</v>
      </c>
      <c r="X1116" s="64">
        <f t="shared" ca="1" si="179"/>
        <v>1</v>
      </c>
      <c r="Y1116" s="64">
        <f t="shared" ca="1" si="177"/>
        <v>1</v>
      </c>
      <c r="AM1116" s="156"/>
    </row>
    <row r="1117" spans="1:39">
      <c r="A1117" s="12">
        <f t="shared" ca="1" si="170"/>
        <v>1</v>
      </c>
      <c r="B1117" s="12" t="str">
        <f>IF([1]DRUM!A1094="","",[1]DRUM!A1094)</f>
        <v>Steel</v>
      </c>
      <c r="C1117" s="12">
        <f t="shared" ca="1" si="171"/>
        <v>0</v>
      </c>
      <c r="D1117" s="155">
        <f t="shared" ca="1" si="172"/>
        <v>0</v>
      </c>
      <c r="E1117" s="26" t="str">
        <f>IF([1]DRUM!B1094="","",[1]DRUM!B1094)</f>
        <v>STB310017</v>
      </c>
      <c r="F1117" s="26">
        <f>IF([1]DRUM!C1094="","",[1]DRUM!C1094)</f>
        <v>3180</v>
      </c>
      <c r="G1117" s="26">
        <f>IF([1]DRUM!D1094="","",[1]DRUM!D1094)</f>
        <v>3100</v>
      </c>
      <c r="H1117" s="26">
        <f>IF([1]DRUM!E1094="","",[1]DRUM!E1094)</f>
        <v>1800</v>
      </c>
      <c r="I1117" s="26">
        <f>IF([1]DRUM!F1094="","",[1]DRUM!F1094)</f>
        <v>1740</v>
      </c>
      <c r="J1117" s="26">
        <f>IF([1]DRUM!G1094="","",[1]DRUM!G1094)</f>
        <v>1900</v>
      </c>
      <c r="K1117" s="26">
        <f>IF([1]DRUM!H1094="","",[1]DRUM!H1094)</f>
        <v>2100</v>
      </c>
      <c r="L1117" s="26" t="str">
        <f>IF([1]DRUM!I1094="","",[1]DRUM!I1094)</f>
        <v/>
      </c>
      <c r="M1117" s="26">
        <f>IF([1]DRUM!J1094="","",
IF(AND([1]DRUM!K1094="Wooden Drum",[1]DRUM!J1094&gt;Max_WD_Capacity),Max_WD_Capacity,
[1]DRUM!J1094))</f>
        <v>18000</v>
      </c>
      <c r="N1117" s="26" t="str">
        <f>IF([1]DRUM!K1094="","",[1]DRUM!K1094)</f>
        <v>Steel Drum</v>
      </c>
      <c r="O1117" s="26">
        <f>IF([1]DRUM!L1094="","",[1]DRUM!L1094)</f>
        <v>1565</v>
      </c>
      <c r="P1117" s="26">
        <f>IF([1]DRUM!M1094="","",[1]DRUM!M1094)</f>
        <v>224</v>
      </c>
      <c r="Q1117" s="26">
        <f>IF([1]DRUM!N1094="","",[1]DRUM!N1094)</f>
        <v>8.7051961634646382</v>
      </c>
      <c r="R1117" s="26" t="str">
        <f t="shared" si="178"/>
        <v>Steel</v>
      </c>
      <c r="S1117" s="26">
        <f ca="1">IF(N1117="",0,
IF(Knee_Application="YES",Knee_Width,IF(Knee_Application="NO",0,
IF(OR(Cable_Type="OH",SearchData("Conductor",Cable_Desc)),0,
IF(N1117="Steel Drum",Knee_Width,
IF(N1117="Plywood Drum",0,
IF(Country="UAE",0,
IF(AND(OR(SearchData("LSHF",Cable_Desc),SearchData("LSZH",Cable_Desc),SearchData("LS0H",Cable_Desc),SearchData("LSOH",Cable_Desc)),D.nom&gt;40),Knee_Width,
IF(AND(Country="Egypt",D.nom&gt;60),Knee_Width,
IF(AND(Country&lt;&gt;"Egypt",D.nom&gt;35),Knee_Width,
0))))))))))</f>
        <v>125</v>
      </c>
      <c r="T1117" s="118">
        <f t="shared" ca="1" si="173"/>
        <v>13</v>
      </c>
      <c r="U1117" s="118">
        <f t="shared" ca="1" si="174"/>
        <v>4</v>
      </c>
      <c r="V1117" s="117">
        <f t="shared" ca="1" si="175"/>
        <v>373.51274704472064</v>
      </c>
      <c r="W1117" s="64">
        <f t="shared" ca="1" si="176"/>
        <v>1</v>
      </c>
      <c r="X1117" s="64">
        <f t="shared" ca="1" si="179"/>
        <v>1</v>
      </c>
      <c r="Y1117" s="64">
        <f t="shared" ca="1" si="177"/>
        <v>1</v>
      </c>
      <c r="AM1117" s="156"/>
    </row>
    <row r="1118" spans="1:39">
      <c r="A1118" s="12">
        <f t="shared" ca="1" si="170"/>
        <v>1</v>
      </c>
      <c r="B1118" s="12" t="str">
        <f>IF([1]DRUM!A1095="","",[1]DRUM!A1095)</f>
        <v>Steel</v>
      </c>
      <c r="C1118" s="12">
        <f t="shared" ca="1" si="171"/>
        <v>0</v>
      </c>
      <c r="D1118" s="155">
        <f t="shared" ca="1" si="172"/>
        <v>0</v>
      </c>
      <c r="E1118" s="26" t="str">
        <f>IF([1]DRUM!B1095="","",[1]DRUM!B1095)</f>
        <v>STB310016</v>
      </c>
      <c r="F1118" s="26">
        <f>IF([1]DRUM!C1095="","",[1]DRUM!C1095)</f>
        <v>3180</v>
      </c>
      <c r="G1118" s="26">
        <f>IF([1]DRUM!D1095="","",[1]DRUM!D1095)</f>
        <v>3100</v>
      </c>
      <c r="H1118" s="26">
        <f>IF([1]DRUM!E1095="","",[1]DRUM!E1095)</f>
        <v>1600</v>
      </c>
      <c r="I1118" s="26">
        <f>IF([1]DRUM!F1095="","",[1]DRUM!F1095)</f>
        <v>1740</v>
      </c>
      <c r="J1118" s="26">
        <f>IF([1]DRUM!G1095="","",[1]DRUM!G1095)</f>
        <v>1900</v>
      </c>
      <c r="K1118" s="26">
        <f>IF([1]DRUM!H1095="","",[1]DRUM!H1095)</f>
        <v>2100</v>
      </c>
      <c r="L1118" s="26" t="str">
        <f>IF([1]DRUM!I1095="","",[1]DRUM!I1095)</f>
        <v/>
      </c>
      <c r="M1118" s="26">
        <f>IF([1]DRUM!J1095="","",
IF(AND([1]DRUM!K1095="Wooden Drum",[1]DRUM!J1095&gt;Max_WD_Capacity),Max_WD_Capacity,
[1]DRUM!J1095))</f>
        <v>20000</v>
      </c>
      <c r="N1118" s="26" t="str">
        <f>IF([1]DRUM!K1095="","",[1]DRUM!K1095)</f>
        <v>Steel Drum</v>
      </c>
      <c r="O1118" s="26">
        <f>IF([1]DRUM!L1095="","",[1]DRUM!L1095)</f>
        <v>1546</v>
      </c>
      <c r="P1118" s="26">
        <f>IF([1]DRUM!M1095="","",[1]DRUM!M1095)</f>
        <v>224</v>
      </c>
      <c r="Q1118" s="26">
        <f>IF([1]DRUM!N1095="","",[1]DRUM!N1095)</f>
        <v>9.634479270396497</v>
      </c>
      <c r="R1118" s="26" t="str">
        <f t="shared" si="178"/>
        <v>Steel</v>
      </c>
      <c r="S1118" s="26">
        <f ca="1">IF(N1118="",0,
IF(Knee_Application="YES",Knee_Width,IF(Knee_Application="NO",0,
IF(OR(Cable_Type="OH",SearchData("Conductor",Cable_Desc)),0,
IF(N1118="Steel Drum",Knee_Width,
IF(N1118="Plywood Drum",0,
IF(Country="UAE",0,
IF(AND(OR(SearchData("LSHF",Cable_Desc),SearchData("LSZH",Cable_Desc),SearchData("LS0H",Cable_Desc),SearchData("LSOH",Cable_Desc)),D.nom&gt;40),Knee_Width,
IF(AND(Country="Egypt",D.nom&gt;60),Knee_Width,
IF(AND(Country&lt;&gt;"Egypt",D.nom&gt;35),Knee_Width,
0))))))))))</f>
        <v>125</v>
      </c>
      <c r="T1118" s="118">
        <f t="shared" ca="1" si="173"/>
        <v>13</v>
      </c>
      <c r="U1118" s="118">
        <f t="shared" ca="1" si="174"/>
        <v>5</v>
      </c>
      <c r="V1118" s="117">
        <f t="shared" ca="1" si="175"/>
        <v>450.88137764320714</v>
      </c>
      <c r="W1118" s="64">
        <f t="shared" ca="1" si="176"/>
        <v>1</v>
      </c>
      <c r="X1118" s="64">
        <f t="shared" ca="1" si="179"/>
        <v>1</v>
      </c>
      <c r="Y1118" s="64">
        <f t="shared" ca="1" si="177"/>
        <v>1</v>
      </c>
      <c r="AM1118" s="156"/>
    </row>
    <row r="1119" spans="1:39">
      <c r="A1119" s="12">
        <f t="shared" ca="1" si="170"/>
        <v>1</v>
      </c>
      <c r="B1119" s="12" t="str">
        <f>IF([1]DRUM!A1096="","",[1]DRUM!A1096)</f>
        <v>Steel</v>
      </c>
      <c r="C1119" s="12">
        <f t="shared" ca="1" si="171"/>
        <v>0</v>
      </c>
      <c r="D1119" s="155">
        <f t="shared" ca="1" si="172"/>
        <v>0</v>
      </c>
      <c r="E1119" s="26" t="str">
        <f>IF([1]DRUM!B1096="","",[1]DRUM!B1096)</f>
        <v>STB310033</v>
      </c>
      <c r="F1119" s="26">
        <f>IF([1]DRUM!C1096="","",[1]DRUM!C1096)</f>
        <v>3180</v>
      </c>
      <c r="G1119" s="26">
        <f>IF([1]DRUM!D1096="","",[1]DRUM!D1096)</f>
        <v>3100</v>
      </c>
      <c r="H1119" s="26">
        <f>IF([1]DRUM!E1096="","",[1]DRUM!E1096)</f>
        <v>1450</v>
      </c>
      <c r="I1119" s="26">
        <f>IF([1]DRUM!F1096="","",[1]DRUM!F1096)</f>
        <v>1740</v>
      </c>
      <c r="J1119" s="26">
        <f>IF([1]DRUM!G1096="","",[1]DRUM!G1096)</f>
        <v>1900</v>
      </c>
      <c r="K1119" s="26">
        <f>IF([1]DRUM!H1096="","",[1]DRUM!H1096)</f>
        <v>2100</v>
      </c>
      <c r="L1119" s="26" t="str">
        <f>IF([1]DRUM!I1096="","",[1]DRUM!I1096)</f>
        <v/>
      </c>
      <c r="M1119" s="26">
        <f>IF([1]DRUM!J1096="","",
IF(AND([1]DRUM!K1096="Wooden Drum",[1]DRUM!J1096&gt;Max_WD_Capacity),Max_WD_Capacity,
[1]DRUM!J1096))</f>
        <v>20000</v>
      </c>
      <c r="N1119" s="26" t="str">
        <f>IF([1]DRUM!K1096="","",[1]DRUM!K1096)</f>
        <v>Steel Drum</v>
      </c>
      <c r="O1119" s="26">
        <f>IF([1]DRUM!L1096="","",[1]DRUM!L1096)</f>
        <v>1494</v>
      </c>
      <c r="P1119" s="26">
        <f>IF([1]DRUM!M1096="","",[1]DRUM!M1096)</f>
        <v>224</v>
      </c>
      <c r="Q1119" s="26">
        <f>IF([1]DRUM!N1096="","",[1]DRUM!N1096)</f>
        <v>10.259695478369038</v>
      </c>
      <c r="R1119" s="26" t="str">
        <f t="shared" si="178"/>
        <v>Steel</v>
      </c>
      <c r="S1119" s="26">
        <f ca="1">IF(N1119="",0,
IF(Knee_Application="YES",Knee_Width,IF(Knee_Application="NO",0,
IF(OR(Cable_Type="OH",SearchData("Conductor",Cable_Desc)),0,
IF(N1119="Steel Drum",Knee_Width,
IF(N1119="Plywood Drum",0,
IF(Country="UAE",0,
IF(AND(OR(SearchData("LSHF",Cable_Desc),SearchData("LSZH",Cable_Desc),SearchData("LS0H",Cable_Desc),SearchData("LSOH",Cable_Desc)),D.nom&gt;40),Knee_Width,
IF(AND(Country="Egypt",D.nom&gt;60),Knee_Width,
IF(AND(Country&lt;&gt;"Egypt",D.nom&gt;35),Knee_Width,
0))))))))))</f>
        <v>125</v>
      </c>
      <c r="T1119" s="118">
        <f t="shared" ca="1" si="173"/>
        <v>13</v>
      </c>
      <c r="U1119" s="118">
        <f t="shared" ca="1" si="174"/>
        <v>5</v>
      </c>
      <c r="V1119" s="117">
        <f t="shared" ca="1" si="175"/>
        <v>420.25084927070662</v>
      </c>
      <c r="W1119" s="64">
        <f t="shared" ca="1" si="176"/>
        <v>1</v>
      </c>
      <c r="X1119" s="64">
        <f t="shared" ca="1" si="179"/>
        <v>1</v>
      </c>
      <c r="Y1119" s="64">
        <f t="shared" ca="1" si="177"/>
        <v>1</v>
      </c>
      <c r="AM1119" s="156"/>
    </row>
    <row r="1120" spans="1:39">
      <c r="A1120" s="12">
        <f t="shared" ca="1" si="170"/>
        <v>1</v>
      </c>
      <c r="B1120" s="12" t="str">
        <f>IF([1]DRUM!A1097="","",[1]DRUM!A1097)</f>
        <v>Steel</v>
      </c>
      <c r="C1120" s="12">
        <f t="shared" ca="1" si="171"/>
        <v>0</v>
      </c>
      <c r="D1120" s="155">
        <f t="shared" ca="1" si="172"/>
        <v>0</v>
      </c>
      <c r="E1120" s="26" t="str">
        <f>IF([1]DRUM!B1097="","",[1]DRUM!B1097)</f>
        <v>STB320033</v>
      </c>
      <c r="F1120" s="26">
        <f>IF([1]DRUM!C1097="","",[1]DRUM!C1097)</f>
        <v>3280</v>
      </c>
      <c r="G1120" s="26">
        <f>IF([1]DRUM!D1097="","",[1]DRUM!D1097)</f>
        <v>3200</v>
      </c>
      <c r="H1120" s="26">
        <f>IF([1]DRUM!E1097="","",[1]DRUM!E1097)</f>
        <v>2450</v>
      </c>
      <c r="I1120" s="26">
        <f>IF([1]DRUM!F1097="","",[1]DRUM!F1097)</f>
        <v>1780</v>
      </c>
      <c r="J1120" s="26">
        <f>IF([1]DRUM!G1097="","",[1]DRUM!G1097)</f>
        <v>1900</v>
      </c>
      <c r="K1120" s="26">
        <f>IF([1]DRUM!H1097="","",[1]DRUM!H1097)</f>
        <v>2100</v>
      </c>
      <c r="L1120" s="26" t="str">
        <f>IF([1]DRUM!I1097="","",[1]DRUM!I1097)</f>
        <v/>
      </c>
      <c r="M1120" s="26">
        <f>IF([1]DRUM!J1097="","",
IF(AND([1]DRUM!K1097="Wooden Drum",[1]DRUM!J1097&gt;Max_WD_Capacity),Max_WD_Capacity,
[1]DRUM!J1097))</f>
        <v>5000</v>
      </c>
      <c r="N1120" s="26" t="str">
        <f>IF([1]DRUM!K1097="","",[1]DRUM!K1097)</f>
        <v>Steel Drum</v>
      </c>
      <c r="O1120" s="26">
        <f>IF([1]DRUM!L1097="","",[1]DRUM!L1097)</f>
        <v>854</v>
      </c>
      <c r="P1120" s="26">
        <f>IF([1]DRUM!M1097="","",[1]DRUM!M1097)</f>
        <v>236</v>
      </c>
      <c r="Q1120" s="26">
        <f>IF([1]DRUM!N1097="","",[1]DRUM!N1097)</f>
        <v>5.9240619969661035</v>
      </c>
      <c r="R1120" s="26" t="str">
        <f t="shared" si="178"/>
        <v>Steel</v>
      </c>
      <c r="S1120" s="26">
        <f ca="1">IF(N1120="",0,
IF(Knee_Application="YES",Knee_Width,IF(Knee_Application="NO",0,
IF(OR(Cable_Type="OH",SearchData("Conductor",Cable_Desc)),0,
IF(N1120="Steel Drum",Knee_Width,
IF(N1120="Plywood Drum",0,
IF(Country="UAE",0,
IF(AND(OR(SearchData("LSHF",Cable_Desc),SearchData("LSZH",Cable_Desc),SearchData("LS0H",Cable_Desc),SearchData("LSOH",Cable_Desc)),D.nom&gt;40),Knee_Width,
IF(AND(Country="Egypt",D.nom&gt;60),Knee_Width,
IF(AND(Country&lt;&gt;"Egypt",D.nom&gt;35),Knee_Width,
0))))))))))</f>
        <v>125</v>
      </c>
      <c r="T1120" s="118">
        <f t="shared" ca="1" si="173"/>
        <v>13</v>
      </c>
      <c r="U1120" s="118">
        <f t="shared" ca="1" si="174"/>
        <v>2</v>
      </c>
      <c r="V1120" s="117">
        <f t="shared" ca="1" si="175"/>
        <v>219.98437070084881</v>
      </c>
      <c r="W1120" s="64">
        <f t="shared" ca="1" si="176"/>
        <v>1</v>
      </c>
      <c r="X1120" s="64">
        <f t="shared" ca="1" si="179"/>
        <v>1</v>
      </c>
      <c r="Y1120" s="64">
        <f t="shared" ca="1" si="177"/>
        <v>1</v>
      </c>
      <c r="AM1120" s="156"/>
    </row>
    <row r="1121" spans="1:39">
      <c r="A1121" s="12">
        <f t="shared" ca="1" si="170"/>
        <v>0</v>
      </c>
      <c r="B1121" s="12" t="str">
        <f>IF([1]DRUM!A1098="","",[1]DRUM!A1098)</f>
        <v>Steel</v>
      </c>
      <c r="C1121" s="12">
        <f t="shared" ca="1" si="171"/>
        <v>0</v>
      </c>
      <c r="D1121" s="155">
        <f t="shared" ca="1" si="172"/>
        <v>0</v>
      </c>
      <c r="E1121" s="26" t="str">
        <f>IF([1]DRUM!B1098="","",[1]DRUM!B1098)</f>
        <v>STB320030</v>
      </c>
      <c r="F1121" s="26">
        <f>IF([1]DRUM!C1098="","",[1]DRUM!C1098)</f>
        <v>3280</v>
      </c>
      <c r="G1121" s="26">
        <f>IF([1]DRUM!D1098="","",[1]DRUM!D1098)</f>
        <v>3200</v>
      </c>
      <c r="H1121" s="26">
        <f>IF([1]DRUM!E1098="","",[1]DRUM!E1098)</f>
        <v>2250</v>
      </c>
      <c r="I1121" s="26">
        <f>IF([1]DRUM!F1098="","",[1]DRUM!F1098)</f>
        <v>1780</v>
      </c>
      <c r="J1121" s="26">
        <f>IF([1]DRUM!G1098="","",[1]DRUM!G1098)</f>
        <v>1900</v>
      </c>
      <c r="K1121" s="26">
        <f>IF([1]DRUM!H1098="","",[1]DRUM!H1098)</f>
        <v>2100</v>
      </c>
      <c r="L1121" s="26" t="str">
        <f>IF([1]DRUM!I1098="","",[1]DRUM!I1098)</f>
        <v/>
      </c>
      <c r="M1121" s="26">
        <f>IF([1]DRUM!J1098="","",
IF(AND([1]DRUM!K1098="Wooden Drum",[1]DRUM!J1098&gt;Max_WD_Capacity),Max_WD_Capacity,
[1]DRUM!J1098))</f>
        <v>5000</v>
      </c>
      <c r="N1121" s="26" t="str">
        <f>IF([1]DRUM!K1098="","",[1]DRUM!K1098)</f>
        <v>Steel Drum</v>
      </c>
      <c r="O1121" s="26">
        <f>IF([1]DRUM!L1098="","",[1]DRUM!L1098)</f>
        <v>798</v>
      </c>
      <c r="P1121" s="26">
        <f>IF([1]DRUM!M1098="","",[1]DRUM!M1098)</f>
        <v>236</v>
      </c>
      <c r="Q1121" s="26">
        <f>IF([1]DRUM!N1098="","",[1]DRUM!N1098)</f>
        <v>7.2381902039627128</v>
      </c>
      <c r="R1121" s="26" t="str">
        <f t="shared" si="178"/>
        <v>Steel</v>
      </c>
      <c r="S1121" s="26">
        <f ca="1">IF(N1121="",0,
IF(Knee_Application="YES",Knee_Width,IF(Knee_Application="NO",0,
IF(OR(Cable_Type="OH",SearchData("Conductor",Cable_Desc)),0,
IF(N1121="Steel Drum",Knee_Width,
IF(N1121="Plywood Drum",0,
IF(Country="UAE",0,
IF(AND(OR(SearchData("LSHF",Cable_Desc),SearchData("LSZH",Cable_Desc),SearchData("LS0H",Cable_Desc),SearchData("LSOH",Cable_Desc)),D.nom&gt;40),Knee_Width,
IF(AND(Country="Egypt",D.nom&gt;60),Knee_Width,
IF(AND(Country&lt;&gt;"Egypt",D.nom&gt;35),Knee_Width,
0))))))))))</f>
        <v>125</v>
      </c>
      <c r="T1121" s="118">
        <f t="shared" ca="1" si="173"/>
        <v>13</v>
      </c>
      <c r="U1121" s="118">
        <f t="shared" ca="1" si="174"/>
        <v>2</v>
      </c>
      <c r="V1121" s="117">
        <f t="shared" ca="1" si="175"/>
        <v>203.64808890218188</v>
      </c>
      <c r="W1121" s="64">
        <f t="shared" ca="1" si="176"/>
        <v>1</v>
      </c>
      <c r="X1121" s="64">
        <f t="shared" ca="1" si="179"/>
        <v>1</v>
      </c>
      <c r="Y1121" s="64">
        <f t="shared" ca="1" si="177"/>
        <v>0</v>
      </c>
      <c r="AM1121" s="156"/>
    </row>
    <row r="1122" spans="1:39">
      <c r="A1122" s="12">
        <f t="shared" ca="1" si="170"/>
        <v>1</v>
      </c>
      <c r="B1122" s="12" t="str">
        <f>IF([1]DRUM!A1099="","",[1]DRUM!A1099)</f>
        <v>Steel</v>
      </c>
      <c r="C1122" s="12">
        <f t="shared" ca="1" si="171"/>
        <v>0</v>
      </c>
      <c r="D1122" s="155">
        <f t="shared" ca="1" si="172"/>
        <v>0</v>
      </c>
      <c r="E1122" s="26" t="str">
        <f>IF([1]DRUM!B1099="","",[1]DRUM!B1099)</f>
        <v>STB320037</v>
      </c>
      <c r="F1122" s="26">
        <f>IF([1]DRUM!C1099="","",[1]DRUM!C1099)</f>
        <v>3280</v>
      </c>
      <c r="G1122" s="26">
        <f>IF([1]DRUM!D1099="","",[1]DRUM!D1099)</f>
        <v>3200</v>
      </c>
      <c r="H1122" s="26">
        <f>IF([1]DRUM!E1099="","",[1]DRUM!E1099)</f>
        <v>2100</v>
      </c>
      <c r="I1122" s="26">
        <f>IF([1]DRUM!F1099="","",[1]DRUM!F1099)</f>
        <v>1780</v>
      </c>
      <c r="J1122" s="26">
        <f>IF([1]DRUM!G1099="","",[1]DRUM!G1099)</f>
        <v>1900</v>
      </c>
      <c r="K1122" s="26">
        <f>IF([1]DRUM!H1099="","",[1]DRUM!H1099)</f>
        <v>2100</v>
      </c>
      <c r="L1122" s="26" t="str">
        <f>IF([1]DRUM!I1099="","",[1]DRUM!I1099)</f>
        <v/>
      </c>
      <c r="M1122" s="26">
        <f>IF([1]DRUM!J1099="","",
IF(AND([1]DRUM!K1099="Wooden Drum",[1]DRUM!J1099&gt;Max_WD_Capacity),Max_WD_Capacity,
[1]DRUM!J1099))</f>
        <v>5000</v>
      </c>
      <c r="N1122" s="26" t="str">
        <f>IF([1]DRUM!K1099="","",[1]DRUM!K1099)</f>
        <v>Steel Drum</v>
      </c>
      <c r="O1122" s="26">
        <f>IF([1]DRUM!L1099="","",[1]DRUM!L1099)</f>
        <v>804</v>
      </c>
      <c r="P1122" s="26">
        <f>IF([1]DRUM!M1099="","",[1]DRUM!M1099)</f>
        <v>236</v>
      </c>
      <c r="Q1122" s="26">
        <f>IF([1]DRUM!N1099="","",[1]DRUM!N1099)</f>
        <v>8.1503909008406783</v>
      </c>
      <c r="R1122" s="26" t="str">
        <f t="shared" si="178"/>
        <v>Steel</v>
      </c>
      <c r="S1122" s="26">
        <f ca="1">IF(N1122="",0,
IF(Knee_Application="YES",Knee_Width,IF(Knee_Application="NO",0,
IF(OR(Cable_Type="OH",SearchData("Conductor",Cable_Desc)),0,
IF(N1122="Steel Drum",Knee_Width,
IF(N1122="Plywood Drum",0,
IF(Country="UAE",0,
IF(AND(OR(SearchData("LSHF",Cable_Desc),SearchData("LSZH",Cable_Desc),SearchData("LS0H",Cable_Desc),SearchData("LSOH",Cable_Desc)),D.nom&gt;40),Knee_Width,
IF(AND(Country="Egypt",D.nom&gt;60),Knee_Width,
IF(AND(Country&lt;&gt;"Egypt",D.nom&gt;35),Knee_Width,
0))))))))))</f>
        <v>125</v>
      </c>
      <c r="T1122" s="118">
        <f t="shared" ca="1" si="173"/>
        <v>13</v>
      </c>
      <c r="U1122" s="118">
        <f t="shared" ca="1" si="174"/>
        <v>3</v>
      </c>
      <c r="V1122" s="117">
        <f t="shared" ca="1" si="175"/>
        <v>301.99250533015675</v>
      </c>
      <c r="W1122" s="64">
        <f t="shared" ca="1" si="176"/>
        <v>1</v>
      </c>
      <c r="X1122" s="64">
        <f t="shared" ca="1" si="179"/>
        <v>1</v>
      </c>
      <c r="Y1122" s="64">
        <f t="shared" ca="1" si="177"/>
        <v>1</v>
      </c>
      <c r="AM1122" s="156"/>
    </row>
    <row r="1123" spans="1:39">
      <c r="A1123" s="12">
        <f t="shared" ca="1" si="170"/>
        <v>1</v>
      </c>
      <c r="B1123" s="12" t="str">
        <f>IF([1]DRUM!A1100="","",[1]DRUM!A1100)</f>
        <v>Steel</v>
      </c>
      <c r="C1123" s="12">
        <f t="shared" ca="1" si="171"/>
        <v>0</v>
      </c>
      <c r="D1123" s="155">
        <f t="shared" ca="1" si="172"/>
        <v>0</v>
      </c>
      <c r="E1123" s="26" t="str">
        <f>IF([1]DRUM!B1100="","",[1]DRUM!B1100)</f>
        <v>STB320017</v>
      </c>
      <c r="F1123" s="26">
        <f>IF([1]DRUM!C1100="","",[1]DRUM!C1100)</f>
        <v>3280</v>
      </c>
      <c r="G1123" s="26">
        <f>IF([1]DRUM!D1100="","",[1]DRUM!D1100)</f>
        <v>3200</v>
      </c>
      <c r="H1123" s="26">
        <f>IF([1]DRUM!E1100="","",[1]DRUM!E1100)</f>
        <v>2200</v>
      </c>
      <c r="I1123" s="26">
        <f>IF([1]DRUM!F1100="","",[1]DRUM!F1100)</f>
        <v>1800</v>
      </c>
      <c r="J1123" s="26">
        <f>IF([1]DRUM!G1100="","",[1]DRUM!G1100)</f>
        <v>1900</v>
      </c>
      <c r="K1123" s="26">
        <f>IF([1]DRUM!H1100="","",[1]DRUM!H1100)</f>
        <v>2100</v>
      </c>
      <c r="L1123" s="26" t="str">
        <f>IF([1]DRUM!I1100="","",[1]DRUM!I1100)</f>
        <v/>
      </c>
      <c r="M1123" s="26">
        <f>IF([1]DRUM!J1100="","",
IF(AND([1]DRUM!K1100="Wooden Drum",[1]DRUM!J1100&gt;Max_WD_Capacity),Max_WD_Capacity,
[1]DRUM!J1100))</f>
        <v>6000</v>
      </c>
      <c r="N1123" s="26" t="str">
        <f>IF([1]DRUM!K1100="","",[1]DRUM!K1100)</f>
        <v>Steel Drum</v>
      </c>
      <c r="O1123" s="26">
        <f>IF([1]DRUM!L1100="","",[1]DRUM!L1100)</f>
        <v>946</v>
      </c>
      <c r="P1123" s="26">
        <f>IF([1]DRUM!M1100="","",[1]DRUM!M1100)</f>
        <v>239</v>
      </c>
      <c r="Q1123" s="26">
        <f>IF([1]DRUM!N1100="","",[1]DRUM!N1100)</f>
        <v>7.6340701482231967</v>
      </c>
      <c r="R1123" s="26" t="str">
        <f t="shared" si="178"/>
        <v>Steel</v>
      </c>
      <c r="S1123" s="26">
        <f ca="1">IF(N1123="",0,
IF(Knee_Application="YES",Knee_Width,IF(Knee_Application="NO",0,
IF(OR(Cable_Type="OH",SearchData("Conductor",Cable_Desc)),0,
IF(N1123="Steel Drum",Knee_Width,
IF(N1123="Plywood Drum",0,
IF(Country="UAE",0,
IF(AND(OR(SearchData("LSHF",Cable_Desc),SearchData("LSZH",Cable_Desc),SearchData("LS0H",Cable_Desc),SearchData("LSOH",Cable_Desc)),D.nom&gt;40),Knee_Width,
IF(AND(Country="Egypt",D.nom&gt;60),Knee_Width,
IF(AND(Country&lt;&gt;"Egypt",D.nom&gt;35),Knee_Width,
0))))))))))</f>
        <v>125</v>
      </c>
      <c r="T1123" s="118">
        <f t="shared" ca="1" si="173"/>
        <v>13</v>
      </c>
      <c r="U1123" s="118">
        <f t="shared" ca="1" si="174"/>
        <v>3</v>
      </c>
      <c r="V1123" s="117">
        <f t="shared" ca="1" si="175"/>
        <v>314.24471667915697</v>
      </c>
      <c r="W1123" s="64">
        <f t="shared" ca="1" si="176"/>
        <v>1</v>
      </c>
      <c r="X1123" s="64">
        <f t="shared" ca="1" si="179"/>
        <v>1</v>
      </c>
      <c r="Y1123" s="64">
        <f t="shared" ca="1" si="177"/>
        <v>1</v>
      </c>
      <c r="AM1123" s="156"/>
    </row>
    <row r="1124" spans="1:39">
      <c r="A1124" s="12">
        <f t="shared" ca="1" si="170"/>
        <v>1</v>
      </c>
      <c r="B1124" s="12" t="str">
        <f>IF([1]DRUM!A1101="","",[1]DRUM!A1101)</f>
        <v>Steel</v>
      </c>
      <c r="C1124" s="12">
        <f t="shared" ca="1" si="171"/>
        <v>0</v>
      </c>
      <c r="D1124" s="155">
        <f t="shared" ca="1" si="172"/>
        <v>0</v>
      </c>
      <c r="E1124" s="26" t="str">
        <f>IF([1]DRUM!B1101="","",[1]DRUM!B1101)</f>
        <v>STB320024</v>
      </c>
      <c r="F1124" s="26">
        <f>IF([1]DRUM!C1101="","",[1]DRUM!C1101)</f>
        <v>3280</v>
      </c>
      <c r="G1124" s="26">
        <f>IF([1]DRUM!D1101="","",[1]DRUM!D1101)</f>
        <v>3200</v>
      </c>
      <c r="H1124" s="26">
        <f>IF([1]DRUM!E1101="","",[1]DRUM!E1101)</f>
        <v>1950</v>
      </c>
      <c r="I1124" s="26">
        <f>IF([1]DRUM!F1101="","",[1]DRUM!F1101)</f>
        <v>1780</v>
      </c>
      <c r="J1124" s="26">
        <f>IF([1]DRUM!G1101="","",[1]DRUM!G1101)</f>
        <v>1900</v>
      </c>
      <c r="K1124" s="26">
        <f>IF([1]DRUM!H1101="","",[1]DRUM!H1101)</f>
        <v>2100</v>
      </c>
      <c r="L1124" s="26" t="str">
        <f>IF([1]DRUM!I1101="","",[1]DRUM!I1101)</f>
        <v/>
      </c>
      <c r="M1124" s="26">
        <f>IF([1]DRUM!J1101="","",
IF(AND([1]DRUM!K1101="Wooden Drum",[1]DRUM!J1101&gt;Max_WD_Capacity),Max_WD_Capacity,
[1]DRUM!J1101))</f>
        <v>6000</v>
      </c>
      <c r="N1124" s="26" t="str">
        <f>IF([1]DRUM!K1101="","",[1]DRUM!K1101)</f>
        <v>Steel Drum</v>
      </c>
      <c r="O1124" s="26">
        <f>IF([1]DRUM!L1101="","",[1]DRUM!L1101)</f>
        <v>729</v>
      </c>
      <c r="P1124" s="26">
        <f>IF([1]DRUM!M1101="","",[1]DRUM!M1101)</f>
        <v>236</v>
      </c>
      <c r="Q1124" s="26">
        <f>IF([1]DRUM!N1101="","",[1]DRUM!N1101)</f>
        <v>8.9996812048305106</v>
      </c>
      <c r="R1124" s="26" t="str">
        <f t="shared" si="178"/>
        <v>Steel</v>
      </c>
      <c r="S1124" s="26">
        <f ca="1">IF(N1124="",0,
IF(Knee_Application="YES",Knee_Width,IF(Knee_Application="NO",0,
IF(OR(Cable_Type="OH",SearchData("Conductor",Cable_Desc)),0,
IF(N1124="Steel Drum",Knee_Width,
IF(N1124="Plywood Drum",0,
IF(Country="UAE",0,
IF(AND(OR(SearchData("LSHF",Cable_Desc),SearchData("LSZH",Cable_Desc),SearchData("LS0H",Cable_Desc),SearchData("LSOH",Cable_Desc)),D.nom&gt;40),Knee_Width,
IF(AND(Country="Egypt",D.nom&gt;60),Knee_Width,
IF(AND(Country&lt;&gt;"Egypt",D.nom&gt;35),Knee_Width,
0))))))))))</f>
        <v>125</v>
      </c>
      <c r="T1124" s="118">
        <f t="shared" ca="1" si="173"/>
        <v>13</v>
      </c>
      <c r="U1124" s="118">
        <f t="shared" ca="1" si="174"/>
        <v>4</v>
      </c>
      <c r="V1124" s="117">
        <f t="shared" ca="1" si="175"/>
        <v>398.01716974272102</v>
      </c>
      <c r="W1124" s="64">
        <f t="shared" ca="1" si="176"/>
        <v>1</v>
      </c>
      <c r="X1124" s="64">
        <f t="shared" ca="1" si="179"/>
        <v>1</v>
      </c>
      <c r="Y1124" s="64">
        <f t="shared" ca="1" si="177"/>
        <v>1</v>
      </c>
      <c r="AM1124" s="156"/>
    </row>
    <row r="1125" spans="1:39">
      <c r="A1125" s="12">
        <f t="shared" ca="1" si="170"/>
        <v>1</v>
      </c>
      <c r="B1125" s="12" t="str">
        <f>IF([1]DRUM!A1102="","",[1]DRUM!A1102)</f>
        <v>Steel</v>
      </c>
      <c r="C1125" s="12">
        <f t="shared" ca="1" si="171"/>
        <v>0</v>
      </c>
      <c r="D1125" s="155">
        <f t="shared" ca="1" si="172"/>
        <v>0</v>
      </c>
      <c r="E1125" s="26" t="str">
        <f>IF([1]DRUM!B1102="","",[1]DRUM!B1102)</f>
        <v>STB320022</v>
      </c>
      <c r="F1125" s="26">
        <f>IF([1]DRUM!C1102="","",[1]DRUM!C1102)</f>
        <v>3280</v>
      </c>
      <c r="G1125" s="26">
        <f>IF([1]DRUM!D1102="","",[1]DRUM!D1102)</f>
        <v>3200</v>
      </c>
      <c r="H1125" s="26">
        <f>IF([1]DRUM!E1102="","",[1]DRUM!E1102)</f>
        <v>1900</v>
      </c>
      <c r="I1125" s="26">
        <f>IF([1]DRUM!F1102="","",[1]DRUM!F1102)</f>
        <v>1780</v>
      </c>
      <c r="J1125" s="26">
        <f>IF([1]DRUM!G1102="","",[1]DRUM!G1102)</f>
        <v>1900</v>
      </c>
      <c r="K1125" s="26">
        <f>IF([1]DRUM!H1102="","",[1]DRUM!H1102)</f>
        <v>2100</v>
      </c>
      <c r="L1125" s="26" t="str">
        <f>IF([1]DRUM!I1102="","",[1]DRUM!I1102)</f>
        <v/>
      </c>
      <c r="M1125" s="26">
        <f>IF([1]DRUM!J1102="","",
IF(AND([1]DRUM!K1102="Wooden Drum",[1]DRUM!J1102&gt;Max_WD_Capacity),Max_WD_Capacity,
[1]DRUM!J1102))</f>
        <v>6000</v>
      </c>
      <c r="N1125" s="26" t="str">
        <f>IF([1]DRUM!K1102="","",[1]DRUM!K1102)</f>
        <v>Steel Drum</v>
      </c>
      <c r="O1125" s="26">
        <f>IF([1]DRUM!L1102="","",[1]DRUM!L1102)</f>
        <v>788</v>
      </c>
      <c r="P1125" s="26">
        <f>IF([1]DRUM!M1102="","",[1]DRUM!M1102)</f>
        <v>236</v>
      </c>
      <c r="Q1125" s="26">
        <f>IF([1]DRUM!N1102="","",[1]DRUM!N1102)</f>
        <v>9.2687978855186461</v>
      </c>
      <c r="R1125" s="26" t="str">
        <f t="shared" si="178"/>
        <v>Steel</v>
      </c>
      <c r="S1125" s="26">
        <f ca="1">IF(N1125="",0,
IF(Knee_Application="YES",Knee_Width,IF(Knee_Application="NO",0,
IF(OR(Cable_Type="OH",SearchData("Conductor",Cable_Desc)),0,
IF(N1125="Steel Drum",Knee_Width,
IF(N1125="Plywood Drum",0,
IF(Country="UAE",0,
IF(AND(OR(SearchData("LSHF",Cable_Desc),SearchData("LSZH",Cable_Desc),SearchData("LS0H",Cable_Desc),SearchData("LSOH",Cable_Desc)),D.nom&gt;40),Knee_Width,
IF(AND(Country="Egypt",D.nom&gt;60),Knee_Width,
IF(AND(Country&lt;&gt;"Egypt",D.nom&gt;35),Knee_Width,
0))))))))))</f>
        <v>125</v>
      </c>
      <c r="T1125" s="118">
        <f t="shared" ca="1" si="173"/>
        <v>13</v>
      </c>
      <c r="U1125" s="118">
        <f t="shared" ca="1" si="174"/>
        <v>4</v>
      </c>
      <c r="V1125" s="117">
        <f t="shared" ca="1" si="175"/>
        <v>389.84902884338754</v>
      </c>
      <c r="W1125" s="64">
        <f t="shared" ca="1" si="176"/>
        <v>1</v>
      </c>
      <c r="X1125" s="64">
        <f t="shared" ca="1" si="179"/>
        <v>1</v>
      </c>
      <c r="Y1125" s="64">
        <f t="shared" ca="1" si="177"/>
        <v>1</v>
      </c>
      <c r="AM1125" s="156"/>
    </row>
    <row r="1126" spans="1:39">
      <c r="A1126" s="12">
        <f t="shared" ca="1" si="170"/>
        <v>1</v>
      </c>
      <c r="B1126" s="12" t="str">
        <f>IF([1]DRUM!A1103="","",[1]DRUM!A1103)</f>
        <v>Steel</v>
      </c>
      <c r="C1126" s="12">
        <f t="shared" ca="1" si="171"/>
        <v>0</v>
      </c>
      <c r="D1126" s="155">
        <f t="shared" ca="1" si="172"/>
        <v>0</v>
      </c>
      <c r="E1126" s="26" t="str">
        <f>IF([1]DRUM!B1103="","",[1]DRUM!B1103)</f>
        <v>STB320016</v>
      </c>
      <c r="F1126" s="26">
        <f>IF([1]DRUM!C1103="","",[1]DRUM!C1103)</f>
        <v>3280</v>
      </c>
      <c r="G1126" s="26">
        <f>IF([1]DRUM!D1103="","",[1]DRUM!D1103)</f>
        <v>3200</v>
      </c>
      <c r="H1126" s="26">
        <f>IF([1]DRUM!E1103="","",[1]DRUM!E1103)</f>
        <v>2200</v>
      </c>
      <c r="I1126" s="26">
        <f>IF([1]DRUM!F1103="","",[1]DRUM!F1103)</f>
        <v>1780</v>
      </c>
      <c r="J1126" s="26">
        <f>IF([1]DRUM!G1103="","",[1]DRUM!G1103)</f>
        <v>1900</v>
      </c>
      <c r="K1126" s="26">
        <f>IF([1]DRUM!H1103="","",[1]DRUM!H1103)</f>
        <v>2100</v>
      </c>
      <c r="L1126" s="26" t="str">
        <f>IF([1]DRUM!I1103="","",[1]DRUM!I1103)</f>
        <v/>
      </c>
      <c r="M1126" s="26">
        <f>IF([1]DRUM!J1103="","",
IF(AND([1]DRUM!K1103="Wooden Drum",[1]DRUM!J1103&gt;Max_WD_Capacity),Max_WD_Capacity,
[1]DRUM!J1103))</f>
        <v>8000</v>
      </c>
      <c r="N1126" s="26" t="str">
        <f>IF([1]DRUM!K1103="","",[1]DRUM!K1103)</f>
        <v>Steel Drum</v>
      </c>
      <c r="O1126" s="26">
        <f>IF([1]DRUM!L1103="","",[1]DRUM!L1103)</f>
        <v>960</v>
      </c>
      <c r="P1126" s="26">
        <f>IF([1]DRUM!M1103="","",[1]DRUM!M1103)</f>
        <v>236</v>
      </c>
      <c r="Q1126" s="26">
        <f>IF([1]DRUM!N1103="","",[1]DRUM!N1103)</f>
        <v>7.5492471465762732</v>
      </c>
      <c r="R1126" s="26" t="str">
        <f t="shared" si="178"/>
        <v>Steel</v>
      </c>
      <c r="S1126" s="26">
        <f ca="1">IF(N1126="",0,
IF(Knee_Application="YES",Knee_Width,IF(Knee_Application="NO",0,
IF(OR(Cable_Type="OH",SearchData("Conductor",Cable_Desc)),0,
IF(N1126="Steel Drum",Knee_Width,
IF(N1126="Plywood Drum",0,
IF(Country="UAE",0,
IF(AND(OR(SearchData("LSHF",Cable_Desc),SearchData("LSZH",Cable_Desc),SearchData("LS0H",Cable_Desc),SearchData("LSOH",Cable_Desc)),D.nom&gt;40),Knee_Width,
IF(AND(Country="Egypt",D.nom&gt;60),Knee_Width,
IF(AND(Country&lt;&gt;"Egypt",D.nom&gt;35),Knee_Width,
0))))))))))</f>
        <v>125</v>
      </c>
      <c r="T1126" s="118">
        <f t="shared" ca="1" si="173"/>
        <v>13</v>
      </c>
      <c r="U1126" s="118">
        <f t="shared" ca="1" si="174"/>
        <v>3</v>
      </c>
      <c r="V1126" s="117">
        <f t="shared" ca="1" si="175"/>
        <v>314.24471667915697</v>
      </c>
      <c r="W1126" s="64">
        <f t="shared" ca="1" si="176"/>
        <v>1</v>
      </c>
      <c r="X1126" s="64">
        <f t="shared" ca="1" si="179"/>
        <v>1</v>
      </c>
      <c r="Y1126" s="64">
        <f t="shared" ca="1" si="177"/>
        <v>1</v>
      </c>
      <c r="AM1126" s="156"/>
    </row>
    <row r="1127" spans="1:39">
      <c r="A1127" s="12">
        <f t="shared" ca="1" si="170"/>
        <v>1</v>
      </c>
      <c r="B1127" s="12" t="str">
        <f>IF([1]DRUM!A1104="","",[1]DRUM!A1104)</f>
        <v>Steel</v>
      </c>
      <c r="C1127" s="12">
        <f t="shared" ca="1" si="171"/>
        <v>0</v>
      </c>
      <c r="D1127" s="155">
        <f t="shared" ca="1" si="172"/>
        <v>0</v>
      </c>
      <c r="E1127" s="26" t="str">
        <f>IF([1]DRUM!B1104="","",[1]DRUM!B1104)</f>
        <v>STB320014</v>
      </c>
      <c r="F1127" s="26">
        <f>IF([1]DRUM!C1104="","",[1]DRUM!C1104)</f>
        <v>3280</v>
      </c>
      <c r="G1127" s="26">
        <f>IF([1]DRUM!D1104="","",[1]DRUM!D1104)</f>
        <v>3200</v>
      </c>
      <c r="H1127" s="26">
        <f>IF([1]DRUM!E1104="","",[1]DRUM!E1104)</f>
        <v>1800</v>
      </c>
      <c r="I1127" s="26">
        <f>IF([1]DRUM!F1104="","",[1]DRUM!F1104)</f>
        <v>1780</v>
      </c>
      <c r="J1127" s="26">
        <f>IF([1]DRUM!G1104="","",[1]DRUM!G1104)</f>
        <v>1900</v>
      </c>
      <c r="K1127" s="26">
        <f>IF([1]DRUM!H1104="","",[1]DRUM!H1104)</f>
        <v>2100</v>
      </c>
      <c r="L1127" s="26" t="str">
        <f>IF([1]DRUM!I1104="","",[1]DRUM!I1104)</f>
        <v/>
      </c>
      <c r="M1127" s="26">
        <f>IF([1]DRUM!J1104="","",
IF(AND([1]DRUM!K1104="Wooden Drum",[1]DRUM!J1104&gt;Max_WD_Capacity),Max_WD_Capacity,
[1]DRUM!J1104))</f>
        <v>8000</v>
      </c>
      <c r="N1127" s="26" t="str">
        <f>IF([1]DRUM!K1104="","",[1]DRUM!K1104)</f>
        <v>Steel Drum</v>
      </c>
      <c r="O1127" s="26">
        <f>IF([1]DRUM!L1104="","",[1]DRUM!L1104)</f>
        <v>933</v>
      </c>
      <c r="P1127" s="26">
        <f>IF([1]DRUM!M1104="","",[1]DRUM!M1104)</f>
        <v>236</v>
      </c>
      <c r="Q1127" s="26">
        <f>IF([1]DRUM!N1104="","",[1]DRUM!N1104)</f>
        <v>9.7860611159322044</v>
      </c>
      <c r="R1127" s="26" t="str">
        <f t="shared" si="178"/>
        <v>Steel</v>
      </c>
      <c r="S1127" s="26">
        <f ca="1">IF(N1127="",0,
IF(Knee_Application="YES",Knee_Width,IF(Knee_Application="NO",0,
IF(OR(Cable_Type="OH",SearchData("Conductor",Cable_Desc)),0,
IF(N1127="Steel Drum",Knee_Width,
IF(N1127="Plywood Drum",0,
IF(Country="UAE",0,
IF(AND(OR(SearchData("LSHF",Cable_Desc),SearchData("LSZH",Cable_Desc),SearchData("LS0H",Cable_Desc),SearchData("LSOH",Cable_Desc)),D.nom&gt;40),Knee_Width,
IF(AND(Country="Egypt",D.nom&gt;60),Knee_Width,
IF(AND(Country&lt;&gt;"Egypt",D.nom&gt;35),Knee_Width,
0))))))))))</f>
        <v>125</v>
      </c>
      <c r="T1127" s="118">
        <f t="shared" ca="1" si="173"/>
        <v>13</v>
      </c>
      <c r="U1127" s="118">
        <f t="shared" ca="1" si="174"/>
        <v>4</v>
      </c>
      <c r="V1127" s="117">
        <f t="shared" ca="1" si="175"/>
        <v>373.51274704472064</v>
      </c>
      <c r="W1127" s="64">
        <f t="shared" ca="1" si="176"/>
        <v>1</v>
      </c>
      <c r="X1127" s="64">
        <f t="shared" ca="1" si="179"/>
        <v>1</v>
      </c>
      <c r="Y1127" s="64">
        <f t="shared" ca="1" si="177"/>
        <v>1</v>
      </c>
      <c r="AM1127" s="156"/>
    </row>
    <row r="1128" spans="1:39">
      <c r="A1128" s="12">
        <f t="shared" ca="1" si="170"/>
        <v>1</v>
      </c>
      <c r="B1128" s="12" t="str">
        <f>IF([1]DRUM!A1105="","",[1]DRUM!A1105)</f>
        <v>Steel</v>
      </c>
      <c r="C1128" s="12">
        <f t="shared" ca="1" si="171"/>
        <v>0</v>
      </c>
      <c r="D1128" s="155">
        <f t="shared" ca="1" si="172"/>
        <v>0</v>
      </c>
      <c r="E1128" s="26" t="str">
        <f>IF([1]DRUM!B1105="","",[1]DRUM!B1105)</f>
        <v>STB320025</v>
      </c>
      <c r="F1128" s="26">
        <f>IF([1]DRUM!C1105="","",[1]DRUM!C1105)</f>
        <v>3280</v>
      </c>
      <c r="G1128" s="26">
        <f>IF([1]DRUM!D1105="","",[1]DRUM!D1105)</f>
        <v>3200</v>
      </c>
      <c r="H1128" s="26">
        <f>IF([1]DRUM!E1105="","",[1]DRUM!E1105)</f>
        <v>1700</v>
      </c>
      <c r="I1128" s="26">
        <f>IF([1]DRUM!F1105="","",[1]DRUM!F1105)</f>
        <v>1780</v>
      </c>
      <c r="J1128" s="26">
        <f>IF([1]DRUM!G1105="","",[1]DRUM!G1105)</f>
        <v>1900</v>
      </c>
      <c r="K1128" s="26">
        <f>IF([1]DRUM!H1105="","",[1]DRUM!H1105)</f>
        <v>2100</v>
      </c>
      <c r="L1128" s="26" t="str">
        <f>IF([1]DRUM!I1105="","",[1]DRUM!I1105)</f>
        <v/>
      </c>
      <c r="M1128" s="26">
        <f>IF([1]DRUM!J1105="","",
IF(AND([1]DRUM!K1105="Wooden Drum",[1]DRUM!J1105&gt;Max_WD_Capacity),Max_WD_Capacity,
[1]DRUM!J1105))</f>
        <v>8000</v>
      </c>
      <c r="N1128" s="26" t="str">
        <f>IF([1]DRUM!K1105="","",[1]DRUM!K1105)</f>
        <v>Steel Drum</v>
      </c>
      <c r="O1128" s="26">
        <f>IF([1]DRUM!L1105="","",[1]DRUM!L1105)</f>
        <v>856</v>
      </c>
      <c r="P1128" s="26">
        <f>IF([1]DRUM!M1105="","",[1]DRUM!M1105)</f>
        <v>236</v>
      </c>
      <c r="Q1128" s="26">
        <f>IF([1]DRUM!N1105="","",[1]DRUM!N1105)</f>
        <v>10.275364171728816</v>
      </c>
      <c r="R1128" s="26" t="str">
        <f t="shared" si="178"/>
        <v>Steel</v>
      </c>
      <c r="S1128" s="26">
        <f ca="1">IF(N1128="",0,
IF(Knee_Application="YES",Knee_Width,IF(Knee_Application="NO",0,
IF(OR(Cable_Type="OH",SearchData("Conductor",Cable_Desc)),0,
IF(N1128="Steel Drum",Knee_Width,
IF(N1128="Plywood Drum",0,
IF(Country="UAE",0,
IF(AND(OR(SearchData("LSHF",Cable_Desc),SearchData("LSZH",Cable_Desc),SearchData("LS0H",Cable_Desc),SearchData("LSOH",Cable_Desc)),D.nom&gt;40),Knee_Width,
IF(AND(Country="Egypt",D.nom&gt;60),Knee_Width,
IF(AND(Country&lt;&gt;"Egypt",D.nom&gt;35),Knee_Width,
0))))))))))</f>
        <v>125</v>
      </c>
      <c r="T1128" s="118">
        <f t="shared" ca="1" si="173"/>
        <v>13</v>
      </c>
      <c r="U1128" s="118">
        <f t="shared" ca="1" si="174"/>
        <v>5</v>
      </c>
      <c r="V1128" s="117">
        <f t="shared" ca="1" si="175"/>
        <v>471.30172989154084</v>
      </c>
      <c r="W1128" s="64">
        <f t="shared" ca="1" si="176"/>
        <v>1</v>
      </c>
      <c r="X1128" s="64">
        <f t="shared" ca="1" si="179"/>
        <v>1</v>
      </c>
      <c r="Y1128" s="64">
        <f t="shared" ca="1" si="177"/>
        <v>1</v>
      </c>
      <c r="AM1128" s="156"/>
    </row>
    <row r="1129" spans="1:39">
      <c r="A1129" s="12">
        <f t="shared" ca="1" si="170"/>
        <v>1</v>
      </c>
      <c r="B1129" s="12" t="str">
        <f>IF([1]DRUM!A1106="","",[1]DRUM!A1106)</f>
        <v>Steel</v>
      </c>
      <c r="C1129" s="12">
        <f t="shared" ca="1" si="171"/>
        <v>0</v>
      </c>
      <c r="D1129" s="155">
        <f t="shared" ca="1" si="172"/>
        <v>0</v>
      </c>
      <c r="E1129" s="26" t="str">
        <f>IF([1]DRUM!B1106="","",[1]DRUM!B1106)</f>
        <v>STB320018</v>
      </c>
      <c r="F1129" s="26">
        <f>IF([1]DRUM!C1106="","",[1]DRUM!C1106)</f>
        <v>3280</v>
      </c>
      <c r="G1129" s="26">
        <f>IF([1]DRUM!D1106="","",[1]DRUM!D1106)</f>
        <v>3200</v>
      </c>
      <c r="H1129" s="26">
        <f>IF([1]DRUM!E1106="","",[1]DRUM!E1106)</f>
        <v>2200</v>
      </c>
      <c r="I1129" s="26">
        <f>IF([1]DRUM!F1106="","",[1]DRUM!F1106)</f>
        <v>1780</v>
      </c>
      <c r="J1129" s="26">
        <f>IF([1]DRUM!G1106="","",[1]DRUM!G1106)</f>
        <v>1900</v>
      </c>
      <c r="K1129" s="26">
        <f>IF([1]DRUM!H1106="","",[1]DRUM!H1106)</f>
        <v>2100</v>
      </c>
      <c r="L1129" s="26" t="str">
        <f>IF([1]DRUM!I1106="","",[1]DRUM!I1106)</f>
        <v/>
      </c>
      <c r="M1129" s="26">
        <f>IF([1]DRUM!J1106="","",
IF(AND([1]DRUM!K1106="Wooden Drum",[1]DRUM!J1106&gt;Max_WD_Capacity),Max_WD_Capacity,
[1]DRUM!J1106))</f>
        <v>10000</v>
      </c>
      <c r="N1129" s="26" t="str">
        <f>IF([1]DRUM!K1106="","",[1]DRUM!K1106)</f>
        <v>Steel Drum</v>
      </c>
      <c r="O1129" s="26">
        <f>IF([1]DRUM!L1106="","",[1]DRUM!L1106)</f>
        <v>1050</v>
      </c>
      <c r="P1129" s="26">
        <f>IF([1]DRUM!M1106="","",[1]DRUM!M1106)</f>
        <v>236</v>
      </c>
      <c r="Q1129" s="26">
        <f>IF([1]DRUM!N1106="","",[1]DRUM!N1106)</f>
        <v>7.5492471465762732</v>
      </c>
      <c r="R1129" s="26" t="str">
        <f t="shared" si="178"/>
        <v>Steel</v>
      </c>
      <c r="S1129" s="26">
        <f ca="1">IF(N1129="",0,
IF(Knee_Application="YES",Knee_Width,IF(Knee_Application="NO",0,
IF(OR(Cable_Type="OH",SearchData("Conductor",Cable_Desc)),0,
IF(N1129="Steel Drum",Knee_Width,
IF(N1129="Plywood Drum",0,
IF(Country="UAE",0,
IF(AND(OR(SearchData("LSHF",Cable_Desc),SearchData("LSZH",Cable_Desc),SearchData("LS0H",Cable_Desc),SearchData("LSOH",Cable_Desc)),D.nom&gt;40),Knee_Width,
IF(AND(Country="Egypt",D.nom&gt;60),Knee_Width,
IF(AND(Country&lt;&gt;"Egypt",D.nom&gt;35),Knee_Width,
0))))))))))</f>
        <v>125</v>
      </c>
      <c r="T1129" s="118">
        <f t="shared" ca="1" si="173"/>
        <v>13</v>
      </c>
      <c r="U1129" s="118">
        <f t="shared" ca="1" si="174"/>
        <v>3</v>
      </c>
      <c r="V1129" s="117">
        <f t="shared" ca="1" si="175"/>
        <v>314.24471667915697</v>
      </c>
      <c r="W1129" s="64">
        <f t="shared" ca="1" si="176"/>
        <v>1</v>
      </c>
      <c r="X1129" s="64">
        <f t="shared" ca="1" si="179"/>
        <v>1</v>
      </c>
      <c r="Y1129" s="64">
        <f t="shared" ca="1" si="177"/>
        <v>1</v>
      </c>
      <c r="AM1129" s="156"/>
    </row>
    <row r="1130" spans="1:39">
      <c r="A1130" s="12">
        <f t="shared" ca="1" si="170"/>
        <v>1</v>
      </c>
      <c r="B1130" s="12" t="str">
        <f>IF([1]DRUM!A1107="","",[1]DRUM!A1107)</f>
        <v>Steel</v>
      </c>
      <c r="C1130" s="12">
        <f t="shared" ca="1" si="171"/>
        <v>0</v>
      </c>
      <c r="D1130" s="155">
        <f t="shared" ca="1" si="172"/>
        <v>0</v>
      </c>
      <c r="E1130" s="26" t="str">
        <f>IF([1]DRUM!B1107="","",[1]DRUM!B1107)</f>
        <v>STB320027</v>
      </c>
      <c r="F1130" s="26">
        <f>IF([1]DRUM!C1107="","",[1]DRUM!C1107)</f>
        <v>3280</v>
      </c>
      <c r="G1130" s="26">
        <f>IF([1]DRUM!D1107="","",[1]DRUM!D1107)</f>
        <v>3200</v>
      </c>
      <c r="H1130" s="26">
        <f>IF([1]DRUM!E1107="","",[1]DRUM!E1107)</f>
        <v>2100</v>
      </c>
      <c r="I1130" s="26">
        <f>IF([1]DRUM!F1107="","",[1]DRUM!F1107)</f>
        <v>1780</v>
      </c>
      <c r="J1130" s="26">
        <f>IF([1]DRUM!G1107="","",[1]DRUM!G1107)</f>
        <v>1900</v>
      </c>
      <c r="K1130" s="26">
        <f>IF([1]DRUM!H1107="","",[1]DRUM!H1107)</f>
        <v>2100</v>
      </c>
      <c r="L1130" s="26" t="str">
        <f>IF([1]DRUM!I1107="","",[1]DRUM!I1107)</f>
        <v/>
      </c>
      <c r="M1130" s="26">
        <f>IF([1]DRUM!J1107="","",
IF(AND([1]DRUM!K1107="Wooden Drum",[1]DRUM!J1107&gt;Max_WD_Capacity),Max_WD_Capacity,
[1]DRUM!J1107))</f>
        <v>10000</v>
      </c>
      <c r="N1130" s="26" t="str">
        <f>IF([1]DRUM!K1107="","",[1]DRUM!K1107)</f>
        <v>Steel Drum</v>
      </c>
      <c r="O1130" s="26">
        <f>IF([1]DRUM!L1107="","",[1]DRUM!L1107)</f>
        <v>922</v>
      </c>
      <c r="P1130" s="26">
        <f>IF([1]DRUM!M1107="","",[1]DRUM!M1107)</f>
        <v>236</v>
      </c>
      <c r="Q1130" s="26">
        <f>IF([1]DRUM!N1107="","",[1]DRUM!N1107)</f>
        <v>8.1503909008406783</v>
      </c>
      <c r="R1130" s="26" t="str">
        <f t="shared" si="178"/>
        <v>Steel</v>
      </c>
      <c r="S1130" s="26">
        <f ca="1">IF(N1130="",0,
IF(Knee_Application="YES",Knee_Width,IF(Knee_Application="NO",0,
IF(OR(Cable_Type="OH",SearchData("Conductor",Cable_Desc)),0,
IF(N1130="Steel Drum",Knee_Width,
IF(N1130="Plywood Drum",0,
IF(Country="UAE",0,
IF(AND(OR(SearchData("LSHF",Cable_Desc),SearchData("LSZH",Cable_Desc),SearchData("LS0H",Cable_Desc),SearchData("LSOH",Cable_Desc)),D.nom&gt;40),Knee_Width,
IF(AND(Country="Egypt",D.nom&gt;60),Knee_Width,
IF(AND(Country&lt;&gt;"Egypt",D.nom&gt;35),Knee_Width,
0))))))))))</f>
        <v>125</v>
      </c>
      <c r="T1130" s="118">
        <f t="shared" ca="1" si="173"/>
        <v>13</v>
      </c>
      <c r="U1130" s="118">
        <f t="shared" ca="1" si="174"/>
        <v>3</v>
      </c>
      <c r="V1130" s="117">
        <f t="shared" ca="1" si="175"/>
        <v>301.99250533015675</v>
      </c>
      <c r="W1130" s="64">
        <f t="shared" ca="1" si="176"/>
        <v>1</v>
      </c>
      <c r="X1130" s="64">
        <f t="shared" ca="1" si="179"/>
        <v>1</v>
      </c>
      <c r="Y1130" s="64">
        <f t="shared" ca="1" si="177"/>
        <v>1</v>
      </c>
      <c r="AM1130" s="156"/>
    </row>
    <row r="1131" spans="1:39">
      <c r="A1131" s="12">
        <f t="shared" ca="1" si="170"/>
        <v>1</v>
      </c>
      <c r="B1131" s="12" t="str">
        <f>IF([1]DRUM!A1108="","",[1]DRUM!A1108)</f>
        <v>Steel</v>
      </c>
      <c r="C1131" s="12">
        <f t="shared" ca="1" si="171"/>
        <v>0</v>
      </c>
      <c r="D1131" s="155">
        <f t="shared" ca="1" si="172"/>
        <v>0</v>
      </c>
      <c r="E1131" s="26" t="str">
        <f>IF([1]DRUM!B1108="","",[1]DRUM!B1108)</f>
        <v>STB320021</v>
      </c>
      <c r="F1131" s="26">
        <f>IF([1]DRUM!C1108="","",[1]DRUM!C1108)</f>
        <v>3280</v>
      </c>
      <c r="G1131" s="26">
        <f>IF([1]DRUM!D1108="","",[1]DRUM!D1108)</f>
        <v>3200</v>
      </c>
      <c r="H1131" s="26">
        <f>IF([1]DRUM!E1108="","",[1]DRUM!E1108)</f>
        <v>1950</v>
      </c>
      <c r="I1131" s="26">
        <f>IF([1]DRUM!F1108="","",[1]DRUM!F1108)</f>
        <v>1780</v>
      </c>
      <c r="J1131" s="26">
        <f>IF([1]DRUM!G1108="","",[1]DRUM!G1108)</f>
        <v>1900</v>
      </c>
      <c r="K1131" s="26">
        <f>IF([1]DRUM!H1108="","",[1]DRUM!H1108)</f>
        <v>2100</v>
      </c>
      <c r="L1131" s="26" t="str">
        <f>IF([1]DRUM!I1108="","",[1]DRUM!I1108)</f>
        <v/>
      </c>
      <c r="M1131" s="26">
        <f>IF([1]DRUM!J1108="","",
IF(AND([1]DRUM!K1108="Wooden Drum",[1]DRUM!J1108&gt;Max_WD_Capacity),Max_WD_Capacity,
[1]DRUM!J1108))</f>
        <v>10000</v>
      </c>
      <c r="N1131" s="26" t="str">
        <f>IF([1]DRUM!K1108="","",[1]DRUM!K1108)</f>
        <v>Steel Drum</v>
      </c>
      <c r="O1131" s="26">
        <f>IF([1]DRUM!L1108="","",[1]DRUM!L1108)</f>
        <v>853</v>
      </c>
      <c r="P1131" s="26">
        <f>IF([1]DRUM!M1108="","",[1]DRUM!M1108)</f>
        <v>236</v>
      </c>
      <c r="Q1131" s="26">
        <f>IF([1]DRUM!N1108="","",[1]DRUM!N1108)</f>
        <v>8.9996812048305106</v>
      </c>
      <c r="R1131" s="26" t="str">
        <f t="shared" si="178"/>
        <v>Steel</v>
      </c>
      <c r="S1131" s="26">
        <f ca="1">IF(N1131="",0,
IF(Knee_Application="YES",Knee_Width,IF(Knee_Application="NO",0,
IF(OR(Cable_Type="OH",SearchData("Conductor",Cable_Desc)),0,
IF(N1131="Steel Drum",Knee_Width,
IF(N1131="Plywood Drum",0,
IF(Country="UAE",0,
IF(AND(OR(SearchData("LSHF",Cable_Desc),SearchData("LSZH",Cable_Desc),SearchData("LS0H",Cable_Desc),SearchData("LSOH",Cable_Desc)),D.nom&gt;40),Knee_Width,
IF(AND(Country="Egypt",D.nom&gt;60),Knee_Width,
IF(AND(Country&lt;&gt;"Egypt",D.nom&gt;35),Knee_Width,
0))))))))))</f>
        <v>125</v>
      </c>
      <c r="T1131" s="118">
        <f t="shared" ca="1" si="173"/>
        <v>13</v>
      </c>
      <c r="U1131" s="118">
        <f t="shared" ca="1" si="174"/>
        <v>4</v>
      </c>
      <c r="V1131" s="117">
        <f t="shared" ca="1" si="175"/>
        <v>398.01716974272102</v>
      </c>
      <c r="W1131" s="64">
        <f t="shared" ca="1" si="176"/>
        <v>1</v>
      </c>
      <c r="X1131" s="64">
        <f t="shared" ca="1" si="179"/>
        <v>1</v>
      </c>
      <c r="Y1131" s="64">
        <f t="shared" ca="1" si="177"/>
        <v>1</v>
      </c>
      <c r="AM1131" s="156"/>
    </row>
    <row r="1132" spans="1:39">
      <c r="A1132" s="12">
        <f t="shared" ca="1" si="170"/>
        <v>1</v>
      </c>
      <c r="B1132" s="12" t="str">
        <f>IF([1]DRUM!A1109="","",[1]DRUM!A1109)</f>
        <v>Steel</v>
      </c>
      <c r="C1132" s="12">
        <f t="shared" ca="1" si="171"/>
        <v>0</v>
      </c>
      <c r="D1132" s="155">
        <f t="shared" ca="1" si="172"/>
        <v>0</v>
      </c>
      <c r="E1132" s="26" t="str">
        <f>IF([1]DRUM!B1109="","",[1]DRUM!B1109)</f>
        <v>STB320020</v>
      </c>
      <c r="F1132" s="26">
        <f>IF([1]DRUM!C1109="","",[1]DRUM!C1109)</f>
        <v>3280</v>
      </c>
      <c r="G1132" s="26">
        <f>IF([1]DRUM!D1109="","",[1]DRUM!D1109)</f>
        <v>3200</v>
      </c>
      <c r="H1132" s="26">
        <f>IF([1]DRUM!E1109="","",[1]DRUM!E1109)</f>
        <v>1900</v>
      </c>
      <c r="I1132" s="26">
        <f>IF([1]DRUM!F1109="","",[1]DRUM!F1109)</f>
        <v>1780</v>
      </c>
      <c r="J1132" s="26">
        <f>IF([1]DRUM!G1109="","",[1]DRUM!G1109)</f>
        <v>1900</v>
      </c>
      <c r="K1132" s="26">
        <f>IF([1]DRUM!H1109="","",[1]DRUM!H1109)</f>
        <v>2100</v>
      </c>
      <c r="L1132" s="26" t="str">
        <f>IF([1]DRUM!I1109="","",[1]DRUM!I1109)</f>
        <v/>
      </c>
      <c r="M1132" s="26">
        <f>IF([1]DRUM!J1109="","",
IF(AND([1]DRUM!K1109="Wooden Drum",[1]DRUM!J1109&gt;Max_WD_Capacity),Max_WD_Capacity,
[1]DRUM!J1109))</f>
        <v>10000</v>
      </c>
      <c r="N1132" s="26" t="str">
        <f>IF([1]DRUM!K1109="","",[1]DRUM!K1109)</f>
        <v>Steel Drum</v>
      </c>
      <c r="O1132" s="26">
        <f>IF([1]DRUM!L1109="","",[1]DRUM!L1109)</f>
        <v>828</v>
      </c>
      <c r="P1132" s="26">
        <f>IF([1]DRUM!M1109="","",[1]DRUM!M1109)</f>
        <v>236</v>
      </c>
      <c r="Q1132" s="26">
        <f>IF([1]DRUM!N1109="","",[1]DRUM!N1109)</f>
        <v>9.2687978855186461</v>
      </c>
      <c r="R1132" s="26" t="str">
        <f t="shared" si="178"/>
        <v>Steel</v>
      </c>
      <c r="S1132" s="26">
        <f ca="1">IF(N1132="",0,
IF(Knee_Application="YES",Knee_Width,IF(Knee_Application="NO",0,
IF(OR(Cable_Type="OH",SearchData("Conductor",Cable_Desc)),0,
IF(N1132="Steel Drum",Knee_Width,
IF(N1132="Plywood Drum",0,
IF(Country="UAE",0,
IF(AND(OR(SearchData("LSHF",Cable_Desc),SearchData("LSZH",Cable_Desc),SearchData("LS0H",Cable_Desc),SearchData("LSOH",Cable_Desc)),D.nom&gt;40),Knee_Width,
IF(AND(Country="Egypt",D.nom&gt;60),Knee_Width,
IF(AND(Country&lt;&gt;"Egypt",D.nom&gt;35),Knee_Width,
0))))))))))</f>
        <v>125</v>
      </c>
      <c r="T1132" s="118">
        <f t="shared" ca="1" si="173"/>
        <v>13</v>
      </c>
      <c r="U1132" s="118">
        <f t="shared" ca="1" si="174"/>
        <v>4</v>
      </c>
      <c r="V1132" s="117">
        <f t="shared" ca="1" si="175"/>
        <v>389.84902884338754</v>
      </c>
      <c r="W1132" s="64">
        <f t="shared" ca="1" si="176"/>
        <v>1</v>
      </c>
      <c r="X1132" s="64">
        <f t="shared" ca="1" si="179"/>
        <v>1</v>
      </c>
      <c r="Y1132" s="64">
        <f t="shared" ca="1" si="177"/>
        <v>1</v>
      </c>
      <c r="AM1132" s="156"/>
    </row>
    <row r="1133" spans="1:39">
      <c r="A1133" s="12">
        <f t="shared" ca="1" si="170"/>
        <v>1</v>
      </c>
      <c r="B1133" s="12" t="str">
        <f>IF([1]DRUM!A1110="","",[1]DRUM!A1110)</f>
        <v>Steel</v>
      </c>
      <c r="C1133" s="12">
        <f t="shared" ca="1" si="171"/>
        <v>0</v>
      </c>
      <c r="D1133" s="155">
        <f t="shared" ca="1" si="172"/>
        <v>0</v>
      </c>
      <c r="E1133" s="26" t="str">
        <f>IF([1]DRUM!B1110="","",[1]DRUM!B1110)</f>
        <v>STB320031</v>
      </c>
      <c r="F1133" s="26">
        <f>IF([1]DRUM!C1110="","",[1]DRUM!C1110)</f>
        <v>3280</v>
      </c>
      <c r="G1133" s="26">
        <f>IF([1]DRUM!D1110="","",[1]DRUM!D1110)</f>
        <v>3200</v>
      </c>
      <c r="H1133" s="26">
        <f>IF([1]DRUM!E1110="","",[1]DRUM!E1110)</f>
        <v>1850</v>
      </c>
      <c r="I1133" s="26">
        <f>IF([1]DRUM!F1110="","",[1]DRUM!F1110)</f>
        <v>1780</v>
      </c>
      <c r="J1133" s="26">
        <f>IF([1]DRUM!G1110="","",[1]DRUM!G1110)</f>
        <v>1900</v>
      </c>
      <c r="K1133" s="26">
        <f>IF([1]DRUM!H1110="","",[1]DRUM!H1110)</f>
        <v>2100</v>
      </c>
      <c r="L1133" s="26" t="str">
        <f>IF([1]DRUM!I1110="","",[1]DRUM!I1110)</f>
        <v/>
      </c>
      <c r="M1133" s="26">
        <f>IF([1]DRUM!J1110="","",
IF(AND([1]DRUM!K1110="Wooden Drum",[1]DRUM!J1110&gt;Max_WD_Capacity),Max_WD_Capacity,
[1]DRUM!J1110))</f>
        <v>10000</v>
      </c>
      <c r="N1133" s="26" t="str">
        <f>IF([1]DRUM!K1110="","",[1]DRUM!K1110)</f>
        <v>Steel Drum</v>
      </c>
      <c r="O1133" s="26">
        <f>IF([1]DRUM!L1110="","",[1]DRUM!L1110)</f>
        <v>896</v>
      </c>
      <c r="P1133" s="26">
        <f>IF([1]DRUM!M1110="","",[1]DRUM!M1110)</f>
        <v>236</v>
      </c>
      <c r="Q1133" s="26">
        <f>IF([1]DRUM!N1110="","",[1]DRUM!N1110)</f>
        <v>9.5309245225525459</v>
      </c>
      <c r="R1133" s="26" t="str">
        <f t="shared" si="178"/>
        <v>Steel</v>
      </c>
      <c r="S1133" s="26">
        <f ca="1">IF(N1133="",0,
IF(Knee_Application="YES",Knee_Width,IF(Knee_Application="NO",0,
IF(OR(Cable_Type="OH",SearchData("Conductor",Cable_Desc)),0,
IF(N1133="Steel Drum",Knee_Width,
IF(N1133="Plywood Drum",0,
IF(Country="UAE",0,
IF(AND(OR(SearchData("LSHF",Cable_Desc),SearchData("LSZH",Cable_Desc),SearchData("LS0H",Cable_Desc),SearchData("LSOH",Cable_Desc)),D.nom&gt;40),Knee_Width,
IF(AND(Country="Egypt",D.nom&gt;60),Knee_Width,
IF(AND(Country&lt;&gt;"Egypt",D.nom&gt;35),Knee_Width,
0))))))))))</f>
        <v>125</v>
      </c>
      <c r="T1133" s="118">
        <f t="shared" ca="1" si="173"/>
        <v>13</v>
      </c>
      <c r="U1133" s="118">
        <f t="shared" ca="1" si="174"/>
        <v>4</v>
      </c>
      <c r="V1133" s="117">
        <f t="shared" ca="1" si="175"/>
        <v>381.68088794405406</v>
      </c>
      <c r="W1133" s="64">
        <f t="shared" ca="1" si="176"/>
        <v>1</v>
      </c>
      <c r="X1133" s="64">
        <f t="shared" ca="1" si="179"/>
        <v>1</v>
      </c>
      <c r="Y1133" s="64">
        <f t="shared" ca="1" si="177"/>
        <v>1</v>
      </c>
      <c r="AM1133" s="156"/>
    </row>
    <row r="1134" spans="1:39">
      <c r="A1134" s="12">
        <f t="shared" ca="1" si="170"/>
        <v>1</v>
      </c>
      <c r="B1134" s="12" t="str">
        <f>IF([1]DRUM!A1111="","",[1]DRUM!A1111)</f>
        <v>Steel</v>
      </c>
      <c r="C1134" s="12">
        <f t="shared" ca="1" si="171"/>
        <v>0</v>
      </c>
      <c r="D1134" s="155">
        <f t="shared" ca="1" si="172"/>
        <v>0</v>
      </c>
      <c r="E1134" s="26" t="str">
        <f>IF([1]DRUM!B1111="","",[1]DRUM!B1111)</f>
        <v>STB320035</v>
      </c>
      <c r="F1134" s="26">
        <f>IF([1]DRUM!C1111="","",[1]DRUM!C1111)</f>
        <v>3280</v>
      </c>
      <c r="G1134" s="26">
        <f>IF([1]DRUM!D1111="","",[1]DRUM!D1111)</f>
        <v>3200</v>
      </c>
      <c r="H1134" s="26">
        <f>IF([1]DRUM!E1111="","",[1]DRUM!E1111)</f>
        <v>1600</v>
      </c>
      <c r="I1134" s="26">
        <f>IF([1]DRUM!F1111="","",[1]DRUM!F1111)</f>
        <v>1780</v>
      </c>
      <c r="J1134" s="26">
        <f>IF([1]DRUM!G1111="","",[1]DRUM!G1111)</f>
        <v>1900</v>
      </c>
      <c r="K1134" s="26">
        <f>IF([1]DRUM!H1111="","",[1]DRUM!H1111)</f>
        <v>2100</v>
      </c>
      <c r="L1134" s="26" t="str">
        <f>IF([1]DRUM!I1111="","",[1]DRUM!I1111)</f>
        <v/>
      </c>
      <c r="M1134" s="26">
        <f>IF([1]DRUM!J1111="","",
IF(AND([1]DRUM!K1111="Wooden Drum",[1]DRUM!J1111&gt;Max_WD_Capacity),Max_WD_Capacity,
[1]DRUM!J1111))</f>
        <v>10000</v>
      </c>
      <c r="N1134" s="26" t="str">
        <f>IF([1]DRUM!K1111="","",[1]DRUM!K1111)</f>
        <v>Steel Drum</v>
      </c>
      <c r="O1134" s="26">
        <f>IF([1]DRUM!L1111="","",[1]DRUM!L1111)</f>
        <v>909</v>
      </c>
      <c r="P1134" s="26">
        <f>IF([1]DRUM!M1111="","",[1]DRUM!M1111)</f>
        <v>236</v>
      </c>
      <c r="Q1134" s="26">
        <f>IF([1]DRUM!N1111="","",[1]DRUM!N1111)</f>
        <v>10.736707052908478</v>
      </c>
      <c r="R1134" s="26" t="str">
        <f t="shared" si="178"/>
        <v>Steel</v>
      </c>
      <c r="S1134" s="26">
        <f ca="1">IF(N1134="",0,
IF(Knee_Application="YES",Knee_Width,IF(Knee_Application="NO",0,
IF(OR(Cable_Type="OH",SearchData("Conductor",Cable_Desc)),0,
IF(N1134="Steel Drum",Knee_Width,
IF(N1134="Plywood Drum",0,
IF(Country="UAE",0,
IF(AND(OR(SearchData("LSHF",Cable_Desc),SearchData("LSZH",Cable_Desc),SearchData("LS0H",Cable_Desc),SearchData("LSOH",Cable_Desc)),D.nom&gt;40),Knee_Width,
IF(AND(Country="Egypt",D.nom&gt;60),Knee_Width,
IF(AND(Country&lt;&gt;"Egypt",D.nom&gt;35),Knee_Width,
0))))))))))</f>
        <v>125</v>
      </c>
      <c r="T1134" s="118">
        <f t="shared" ca="1" si="173"/>
        <v>13</v>
      </c>
      <c r="U1134" s="118">
        <f t="shared" ca="1" si="174"/>
        <v>5</v>
      </c>
      <c r="V1134" s="117">
        <f t="shared" ca="1" si="175"/>
        <v>450.88137764320714</v>
      </c>
      <c r="W1134" s="64">
        <f t="shared" ca="1" si="176"/>
        <v>1</v>
      </c>
      <c r="X1134" s="64">
        <f t="shared" ca="1" si="179"/>
        <v>1</v>
      </c>
      <c r="Y1134" s="64">
        <f t="shared" ca="1" si="177"/>
        <v>1</v>
      </c>
      <c r="AM1134" s="156"/>
    </row>
    <row r="1135" spans="1:39">
      <c r="A1135" s="12">
        <f t="shared" ca="1" si="170"/>
        <v>1</v>
      </c>
      <c r="B1135" s="12" t="str">
        <f>IF([1]DRUM!A1112="","",[1]DRUM!A1112)</f>
        <v>Steel</v>
      </c>
      <c r="C1135" s="12">
        <f t="shared" ca="1" si="171"/>
        <v>0</v>
      </c>
      <c r="D1135" s="155">
        <f t="shared" ca="1" si="172"/>
        <v>0</v>
      </c>
      <c r="E1135" s="26" t="str">
        <f>IF([1]DRUM!B1112="","",[1]DRUM!B1112)</f>
        <v>STB320034</v>
      </c>
      <c r="F1135" s="26">
        <f>IF([1]DRUM!C1112="","",[1]DRUM!C1112)</f>
        <v>3280</v>
      </c>
      <c r="G1135" s="26">
        <f>IF([1]DRUM!D1112="","",[1]DRUM!D1112)</f>
        <v>3200</v>
      </c>
      <c r="H1135" s="26">
        <f>IF([1]DRUM!E1112="","",[1]DRUM!E1112)</f>
        <v>1450</v>
      </c>
      <c r="I1135" s="26">
        <f>IF([1]DRUM!F1112="","",[1]DRUM!F1112)</f>
        <v>1780</v>
      </c>
      <c r="J1135" s="26">
        <f>IF([1]DRUM!G1112="","",[1]DRUM!G1112)</f>
        <v>1900</v>
      </c>
      <c r="K1135" s="26">
        <f>IF([1]DRUM!H1112="","",[1]DRUM!H1112)</f>
        <v>2100</v>
      </c>
      <c r="L1135" s="26" t="str">
        <f>IF([1]DRUM!I1112="","",[1]DRUM!I1112)</f>
        <v/>
      </c>
      <c r="M1135" s="26">
        <f>IF([1]DRUM!J1112="","",
IF(AND([1]DRUM!K1112="Wooden Drum",[1]DRUM!J1112&gt;Max_WD_Capacity),Max_WD_Capacity,
[1]DRUM!J1112))</f>
        <v>10000</v>
      </c>
      <c r="N1135" s="26" t="str">
        <f>IF([1]DRUM!K1112="","",[1]DRUM!K1112)</f>
        <v>Steel Drum</v>
      </c>
      <c r="O1135" s="26">
        <f>IF([1]DRUM!L1112="","",[1]DRUM!L1112)</f>
        <v>1001</v>
      </c>
      <c r="P1135" s="26">
        <f>IF([1]DRUM!M1112="","",[1]DRUM!M1112)</f>
        <v>236</v>
      </c>
      <c r="Q1135" s="26">
        <f>IF([1]DRUM!N1112="","",[1]DRUM!N1112)</f>
        <v>11.37629604727119</v>
      </c>
      <c r="R1135" s="26" t="str">
        <f t="shared" si="178"/>
        <v>Steel</v>
      </c>
      <c r="S1135" s="26">
        <f ca="1">IF(N1135="",0,
IF(Knee_Application="YES",Knee_Width,IF(Knee_Application="NO",0,
IF(OR(Cable_Type="OH",SearchData("Conductor",Cable_Desc)),0,
IF(N1135="Steel Drum",Knee_Width,
IF(N1135="Plywood Drum",0,
IF(Country="UAE",0,
IF(AND(OR(SearchData("LSHF",Cable_Desc),SearchData("LSZH",Cable_Desc),SearchData("LS0H",Cable_Desc),SearchData("LSOH",Cable_Desc)),D.nom&gt;40),Knee_Width,
IF(AND(Country="Egypt",D.nom&gt;60),Knee_Width,
IF(AND(Country&lt;&gt;"Egypt",D.nom&gt;35),Knee_Width,
0))))))))))</f>
        <v>125</v>
      </c>
      <c r="T1135" s="118">
        <f t="shared" ca="1" si="173"/>
        <v>13</v>
      </c>
      <c r="U1135" s="118">
        <f t="shared" ca="1" si="174"/>
        <v>6</v>
      </c>
      <c r="V1135" s="117">
        <f t="shared" ca="1" si="175"/>
        <v>534.09839712561643</v>
      </c>
      <c r="W1135" s="64">
        <f t="shared" ca="1" si="176"/>
        <v>1</v>
      </c>
      <c r="X1135" s="64">
        <f t="shared" ca="1" si="179"/>
        <v>1</v>
      </c>
      <c r="Y1135" s="64">
        <f t="shared" ca="1" si="177"/>
        <v>1</v>
      </c>
      <c r="AM1135" s="156"/>
    </row>
    <row r="1136" spans="1:39">
      <c r="A1136" s="12">
        <f t="shared" ca="1" si="170"/>
        <v>1</v>
      </c>
      <c r="B1136" s="12" t="str">
        <f>IF([1]DRUM!A1113="","",[1]DRUM!A1113)</f>
        <v>Steel</v>
      </c>
      <c r="C1136" s="12">
        <f t="shared" ca="1" si="171"/>
        <v>0</v>
      </c>
      <c r="D1136" s="155">
        <f t="shared" ref="D1136:D1177" ca="1" si="180">IF(O1136="",0,IFERROR(A1136*C1136,0))</f>
        <v>0</v>
      </c>
      <c r="E1136" s="26" t="str">
        <f>IF([1]DRUM!B1113="","",[1]DRUM!B1113)</f>
        <v>STB320019</v>
      </c>
      <c r="F1136" s="26">
        <f>IF([1]DRUM!C1113="","",[1]DRUM!C1113)</f>
        <v>3280</v>
      </c>
      <c r="G1136" s="26">
        <f>IF([1]DRUM!D1113="","",[1]DRUM!D1113)</f>
        <v>3200</v>
      </c>
      <c r="H1136" s="26">
        <f>IF([1]DRUM!E1113="","",[1]DRUM!E1113)</f>
        <v>2000</v>
      </c>
      <c r="I1136" s="26">
        <f>IF([1]DRUM!F1113="","",[1]DRUM!F1113)</f>
        <v>1780</v>
      </c>
      <c r="J1136" s="26">
        <f>IF([1]DRUM!G1113="","",[1]DRUM!G1113)</f>
        <v>1900</v>
      </c>
      <c r="K1136" s="26">
        <f>IF([1]DRUM!H1113="","",[1]DRUM!H1113)</f>
        <v>2100</v>
      </c>
      <c r="L1136" s="26" t="str">
        <f>IF([1]DRUM!I1113="","",[1]DRUM!I1113)</f>
        <v/>
      </c>
      <c r="M1136" s="26">
        <f>IF([1]DRUM!J1113="","",
IF(AND([1]DRUM!K1113="Wooden Drum",[1]DRUM!J1113&gt;Max_WD_Capacity),Max_WD_Capacity,
[1]DRUM!J1113))</f>
        <v>12000</v>
      </c>
      <c r="N1136" s="26" t="str">
        <f>IF([1]DRUM!K1113="","",[1]DRUM!K1113)</f>
        <v>Steel Drum</v>
      </c>
      <c r="O1136" s="26">
        <f>IF([1]DRUM!L1113="","",[1]DRUM!L1113)</f>
        <v>1152</v>
      </c>
      <c r="P1136" s="26">
        <f>IF([1]DRUM!M1113="","",[1]DRUM!M1113)</f>
        <v>236</v>
      </c>
      <c r="Q1136" s="26">
        <f>IF([1]DRUM!N1113="","",[1]DRUM!N1113)</f>
        <v>8.7235744804881357</v>
      </c>
      <c r="R1136" s="26" t="str">
        <f t="shared" si="178"/>
        <v>Steel</v>
      </c>
      <c r="S1136" s="26">
        <f ca="1">IF(N1136="",0,
IF(Knee_Application="YES",Knee_Width,IF(Knee_Application="NO",0,
IF(OR(Cable_Type="OH",SearchData("Conductor",Cable_Desc)),0,
IF(N1136="Steel Drum",Knee_Width,
IF(N1136="Plywood Drum",0,
IF(Country="UAE",0,
IF(AND(OR(SearchData("LSHF",Cable_Desc),SearchData("LSZH",Cable_Desc),SearchData("LS0H",Cable_Desc),SearchData("LSOH",Cable_Desc)),D.nom&gt;40),Knee_Width,
IF(AND(Country="Egypt",D.nom&gt;60),Knee_Width,
IF(AND(Country&lt;&gt;"Egypt",D.nom&gt;35),Knee_Width,
0))))))))))</f>
        <v>125</v>
      </c>
      <c r="T1136" s="118">
        <f t="shared" ca="1" si="173"/>
        <v>13</v>
      </c>
      <c r="U1136" s="118">
        <f t="shared" ca="1" si="174"/>
        <v>3</v>
      </c>
      <c r="V1136" s="117">
        <f t="shared" ca="1" si="175"/>
        <v>289.74029398115658</v>
      </c>
      <c r="W1136" s="64">
        <f t="shared" ca="1" si="176"/>
        <v>1</v>
      </c>
      <c r="X1136" s="64">
        <f t="shared" ca="1" si="179"/>
        <v>1</v>
      </c>
      <c r="Y1136" s="64">
        <f t="shared" ca="1" si="177"/>
        <v>1</v>
      </c>
      <c r="AM1136" s="156"/>
    </row>
    <row r="1137" spans="1:39">
      <c r="A1137" s="12">
        <f t="shared" ca="1" si="170"/>
        <v>1</v>
      </c>
      <c r="B1137" s="12" t="str">
        <f>IF([1]DRUM!A1114="","",[1]DRUM!A1114)</f>
        <v>Steel</v>
      </c>
      <c r="C1137" s="12">
        <f t="shared" ca="1" si="171"/>
        <v>0</v>
      </c>
      <c r="D1137" s="155">
        <f t="shared" ca="1" si="180"/>
        <v>0</v>
      </c>
      <c r="E1137" s="26" t="str">
        <f>IF([1]DRUM!B1114="","",[1]DRUM!B1114)</f>
        <v>STB320026</v>
      </c>
      <c r="F1137" s="26">
        <f>IF([1]DRUM!C1114="","",[1]DRUM!C1114)</f>
        <v>3280</v>
      </c>
      <c r="G1137" s="26">
        <f>IF([1]DRUM!D1114="","",[1]DRUM!D1114)</f>
        <v>3200</v>
      </c>
      <c r="H1137" s="26">
        <f>IF([1]DRUM!E1114="","",[1]DRUM!E1114)</f>
        <v>1850</v>
      </c>
      <c r="I1137" s="26">
        <f>IF([1]DRUM!F1114="","",[1]DRUM!F1114)</f>
        <v>1780</v>
      </c>
      <c r="J1137" s="26">
        <f>IF([1]DRUM!G1114="","",[1]DRUM!G1114)</f>
        <v>1900</v>
      </c>
      <c r="K1137" s="26">
        <f>IF([1]DRUM!H1114="","",[1]DRUM!H1114)</f>
        <v>2100</v>
      </c>
      <c r="L1137" s="26" t="str">
        <f>IF([1]DRUM!I1114="","",[1]DRUM!I1114)</f>
        <v/>
      </c>
      <c r="M1137" s="26">
        <f>IF([1]DRUM!J1114="","",
IF(AND([1]DRUM!K1114="Wooden Drum",[1]DRUM!J1114&gt;Max_WD_Capacity),Max_WD_Capacity,
[1]DRUM!J1114))</f>
        <v>12000</v>
      </c>
      <c r="N1137" s="26" t="str">
        <f>IF([1]DRUM!K1114="","",[1]DRUM!K1114)</f>
        <v>Steel Drum</v>
      </c>
      <c r="O1137" s="26">
        <f>IF([1]DRUM!L1114="","",[1]DRUM!L1114)</f>
        <v>1020</v>
      </c>
      <c r="P1137" s="26">
        <f>IF([1]DRUM!M1114="","",[1]DRUM!M1114)</f>
        <v>236</v>
      </c>
      <c r="Q1137" s="26">
        <f>IF([1]DRUM!N1114="","",[1]DRUM!N1114)</f>
        <v>9.5309245225525459</v>
      </c>
      <c r="R1137" s="26" t="str">
        <f t="shared" si="178"/>
        <v>Steel</v>
      </c>
      <c r="S1137" s="26">
        <f ca="1">IF(N1137="",0,
IF(Knee_Application="YES",Knee_Width,IF(Knee_Application="NO",0,
IF(OR(Cable_Type="OH",SearchData("Conductor",Cable_Desc)),0,
IF(N1137="Steel Drum",Knee_Width,
IF(N1137="Plywood Drum",0,
IF(Country="UAE",0,
IF(AND(OR(SearchData("LSHF",Cable_Desc),SearchData("LSZH",Cable_Desc),SearchData("LS0H",Cable_Desc),SearchData("LSOH",Cable_Desc)),D.nom&gt;40),Knee_Width,
IF(AND(Country="Egypt",D.nom&gt;60),Knee_Width,
IF(AND(Country&lt;&gt;"Egypt",D.nom&gt;35),Knee_Width,
0))))))))))</f>
        <v>125</v>
      </c>
      <c r="T1137" s="118">
        <f t="shared" ca="1" si="173"/>
        <v>13</v>
      </c>
      <c r="U1137" s="118">
        <f t="shared" ca="1" si="174"/>
        <v>4</v>
      </c>
      <c r="V1137" s="117">
        <f t="shared" ca="1" si="175"/>
        <v>381.68088794405406</v>
      </c>
      <c r="W1137" s="64">
        <f t="shared" ca="1" si="176"/>
        <v>1</v>
      </c>
      <c r="X1137" s="64">
        <f t="shared" ca="1" si="179"/>
        <v>1</v>
      </c>
      <c r="Y1137" s="64">
        <f t="shared" ca="1" si="177"/>
        <v>1</v>
      </c>
      <c r="AM1137" s="156"/>
    </row>
    <row r="1138" spans="1:39">
      <c r="A1138" s="12">
        <f t="shared" ca="1" si="170"/>
        <v>0</v>
      </c>
      <c r="B1138" s="12" t="str">
        <f>IF([1]DRUM!A1115="","",[1]DRUM!A1115)</f>
        <v>Steel</v>
      </c>
      <c r="C1138" s="12">
        <f t="shared" ca="1" si="171"/>
        <v>0</v>
      </c>
      <c r="D1138" s="155">
        <f t="shared" ca="1" si="180"/>
        <v>0</v>
      </c>
      <c r="E1138" s="26" t="str">
        <f>IF([1]DRUM!B1115="","",[1]DRUM!B1115)</f>
        <v>STB320023</v>
      </c>
      <c r="F1138" s="26">
        <f>IF([1]DRUM!C1115="","",[1]DRUM!C1115)</f>
        <v>3280</v>
      </c>
      <c r="G1138" s="26">
        <f>IF([1]DRUM!D1115="","",[1]DRUM!D1115)</f>
        <v>3200</v>
      </c>
      <c r="H1138" s="26">
        <f>IF([1]DRUM!E1115="","",[1]DRUM!E1115)</f>
        <v>1300</v>
      </c>
      <c r="I1138" s="26">
        <f>IF([1]DRUM!F1115="","",[1]DRUM!F1115)</f>
        <v>1700</v>
      </c>
      <c r="J1138" s="26">
        <f>IF([1]DRUM!G1115="","",[1]DRUM!G1115)</f>
        <v>1900</v>
      </c>
      <c r="K1138" s="26">
        <f>IF([1]DRUM!H1115="","",[1]DRUM!H1115)</f>
        <v>2100</v>
      </c>
      <c r="L1138" s="26" t="str">
        <f>IF([1]DRUM!I1115="","",[1]DRUM!I1115)</f>
        <v/>
      </c>
      <c r="M1138" s="26">
        <f>IF([1]DRUM!J1115="","",
IF(AND([1]DRUM!K1115="Wooden Drum",[1]DRUM!J1115&gt;Max_WD_Capacity),Max_WD_Capacity,
[1]DRUM!J1115))</f>
        <v>12000</v>
      </c>
      <c r="N1138" s="26" t="str">
        <f>IF([1]DRUM!K1115="","",[1]DRUM!K1115)</f>
        <v>Steel Drum</v>
      </c>
      <c r="O1138" s="26">
        <f>IF([1]DRUM!L1115="","",[1]DRUM!L1115)</f>
        <v>979</v>
      </c>
      <c r="P1138" s="26">
        <f>IF([1]DRUM!M1115="","",[1]DRUM!M1115)</f>
        <v>226</v>
      </c>
      <c r="Q1138" s="26">
        <f>IF([1]DRUM!N1115="","",[1]DRUM!N1115)</f>
        <v>11.415762304981911</v>
      </c>
      <c r="R1138" s="26" t="str">
        <f t="shared" si="178"/>
        <v>Steel</v>
      </c>
      <c r="S1138" s="26">
        <f ca="1">IF(N1138="",0,
IF(Knee_Application="YES",Knee_Width,IF(Knee_Application="NO",0,
IF(OR(Cable_Type="OH",SearchData("Conductor",Cable_Desc)),0,
IF(N1138="Steel Drum",Knee_Width,
IF(N1138="Plywood Drum",0,
IF(Country="UAE",0,
IF(AND(OR(SearchData("LSHF",Cable_Desc),SearchData("LSZH",Cable_Desc),SearchData("LS0H",Cable_Desc),SearchData("LSOH",Cable_Desc)),D.nom&gt;40),Knee_Width,
IF(AND(Country="Egypt",D.nom&gt;60),Knee_Width,
IF(AND(Country&lt;&gt;"Egypt",D.nom&gt;35),Knee_Width,
0))))))))))</f>
        <v>125</v>
      </c>
      <c r="T1138" s="118">
        <f t="shared" ca="1" si="173"/>
        <v>12</v>
      </c>
      <c r="U1138" s="118">
        <f t="shared" ca="1" si="174"/>
        <v>6</v>
      </c>
      <c r="V1138" s="117">
        <f t="shared" ca="1" si="175"/>
        <v>459.08470438026075</v>
      </c>
      <c r="W1138" s="64">
        <f t="shared" ca="1" si="176"/>
        <v>0</v>
      </c>
      <c r="X1138" s="64">
        <f t="shared" ca="1" si="179"/>
        <v>1</v>
      </c>
      <c r="Y1138" s="64">
        <f t="shared" ca="1" si="177"/>
        <v>1</v>
      </c>
      <c r="AM1138" s="156"/>
    </row>
    <row r="1139" spans="1:39">
      <c r="A1139" s="12">
        <f t="shared" ca="1" si="170"/>
        <v>1</v>
      </c>
      <c r="B1139" s="12" t="str">
        <f>IF([1]DRUM!A1116="","",[1]DRUM!A1116)</f>
        <v>Steel</v>
      </c>
      <c r="C1139" s="12">
        <f t="shared" ca="1" si="171"/>
        <v>0</v>
      </c>
      <c r="D1139" s="155">
        <f t="shared" ca="1" si="180"/>
        <v>0</v>
      </c>
      <c r="E1139" s="26" t="str">
        <f>IF([1]DRUM!B1116="","",[1]DRUM!B1116)</f>
        <v>STB320008</v>
      </c>
      <c r="F1139" s="26">
        <f>IF([1]DRUM!C1116="","",[1]DRUM!C1116)</f>
        <v>3280</v>
      </c>
      <c r="G1139" s="26">
        <f>IF([1]DRUM!D1116="","",[1]DRUM!D1116)</f>
        <v>3200</v>
      </c>
      <c r="H1139" s="26">
        <f>IF([1]DRUM!E1116="","",[1]DRUM!E1116)</f>
        <v>2200</v>
      </c>
      <c r="I1139" s="26">
        <f>IF([1]DRUM!F1116="","",[1]DRUM!F1116)</f>
        <v>1760</v>
      </c>
      <c r="J1139" s="26">
        <f>IF([1]DRUM!G1116="","",[1]DRUM!G1116)</f>
        <v>1900</v>
      </c>
      <c r="K1139" s="26">
        <f>IF([1]DRUM!H1116="","",[1]DRUM!H1116)</f>
        <v>2100</v>
      </c>
      <c r="L1139" s="26" t="str">
        <f>IF([1]DRUM!I1116="","",[1]DRUM!I1116)</f>
        <v/>
      </c>
      <c r="M1139" s="26">
        <f>IF([1]DRUM!J1116="","",
IF(AND([1]DRUM!K1116="Wooden Drum",[1]DRUM!J1116&gt;Max_WD_Capacity),Max_WD_Capacity,
[1]DRUM!J1116))</f>
        <v>15000</v>
      </c>
      <c r="N1139" s="26" t="str">
        <f>IF([1]DRUM!K1116="","",[1]DRUM!K1116)</f>
        <v>Steel Drum</v>
      </c>
      <c r="O1139" s="26">
        <f>IF([1]DRUM!L1116="","",[1]DRUM!L1116)</f>
        <v>1315</v>
      </c>
      <c r="P1139" s="26">
        <f>IF([1]DRUM!M1116="","",[1]DRUM!M1116)</f>
        <v>234</v>
      </c>
      <c r="Q1139" s="26">
        <f>IF([1]DRUM!N1116="","",[1]DRUM!N1116)</f>
        <v>7.4644241449293478</v>
      </c>
      <c r="R1139" s="26" t="str">
        <f t="shared" si="178"/>
        <v>Steel</v>
      </c>
      <c r="S1139" s="26">
        <f ca="1">IF(N1139="",0,
IF(Knee_Application="YES",Knee_Width,IF(Knee_Application="NO",0,
IF(OR(Cable_Type="OH",SearchData("Conductor",Cable_Desc)),0,
IF(N1139="Steel Drum",Knee_Width,
IF(N1139="Plywood Drum",0,
IF(Country="UAE",0,
IF(AND(OR(SearchData("LSHF",Cable_Desc),SearchData("LSZH",Cable_Desc),SearchData("LS0H",Cable_Desc),SearchData("LSOH",Cable_Desc)),D.nom&gt;40),Knee_Width,
IF(AND(Country="Egypt",D.nom&gt;60),Knee_Width,
IF(AND(Country&lt;&gt;"Egypt",D.nom&gt;35),Knee_Width,
0))))))))))</f>
        <v>125</v>
      </c>
      <c r="T1139" s="118">
        <f t="shared" ca="1" si="173"/>
        <v>13</v>
      </c>
      <c r="U1139" s="118">
        <f t="shared" ca="1" si="174"/>
        <v>3</v>
      </c>
      <c r="V1139" s="117">
        <f t="shared" ca="1" si="175"/>
        <v>314.24471667915697</v>
      </c>
      <c r="W1139" s="64">
        <f t="shared" ca="1" si="176"/>
        <v>1</v>
      </c>
      <c r="X1139" s="64">
        <f t="shared" ca="1" si="179"/>
        <v>1</v>
      </c>
      <c r="Y1139" s="64">
        <f t="shared" ca="1" si="177"/>
        <v>1</v>
      </c>
      <c r="AM1139" s="156"/>
    </row>
    <row r="1140" spans="1:39">
      <c r="A1140" s="12">
        <f t="shared" ca="1" si="170"/>
        <v>1</v>
      </c>
      <c r="B1140" s="12" t="str">
        <f>IF([1]DRUM!A1117="","",[1]DRUM!A1117)</f>
        <v>Steel</v>
      </c>
      <c r="C1140" s="12">
        <f t="shared" ca="1" si="171"/>
        <v>0</v>
      </c>
      <c r="D1140" s="155">
        <f t="shared" ca="1" si="180"/>
        <v>0</v>
      </c>
      <c r="E1140" s="26" t="str">
        <f>IF([1]DRUM!B1117="","",[1]DRUM!B1117)</f>
        <v>STB320015</v>
      </c>
      <c r="F1140" s="26">
        <f>IF([1]DRUM!C1117="","",[1]DRUM!C1117)</f>
        <v>3280</v>
      </c>
      <c r="G1140" s="26">
        <f>IF([1]DRUM!D1117="","",[1]DRUM!D1117)</f>
        <v>3200</v>
      </c>
      <c r="H1140" s="26">
        <f>IF([1]DRUM!E1117="","",[1]DRUM!E1117)</f>
        <v>2050</v>
      </c>
      <c r="I1140" s="26">
        <f>IF([1]DRUM!F1117="","",[1]DRUM!F1117)</f>
        <v>1760</v>
      </c>
      <c r="J1140" s="26">
        <f>IF([1]DRUM!G1117="","",[1]DRUM!G1117)</f>
        <v>1900</v>
      </c>
      <c r="K1140" s="26">
        <f>IF([1]DRUM!H1117="","",[1]DRUM!H1117)</f>
        <v>2100</v>
      </c>
      <c r="L1140" s="26" t="str">
        <f>IF([1]DRUM!I1117="","",[1]DRUM!I1117)</f>
        <v/>
      </c>
      <c r="M1140" s="26">
        <f>IF([1]DRUM!J1117="","",
IF(AND([1]DRUM!K1117="Wooden Drum",[1]DRUM!J1117&gt;Max_WD_Capacity),Max_WD_Capacity,
[1]DRUM!J1117))</f>
        <v>15000</v>
      </c>
      <c r="N1140" s="26" t="str">
        <f>IF([1]DRUM!K1117="","",[1]DRUM!K1117)</f>
        <v>Steel Drum</v>
      </c>
      <c r="O1140" s="26">
        <f>IF([1]DRUM!L1117="","",[1]DRUM!L1117)</f>
        <v>1374</v>
      </c>
      <c r="P1140" s="26">
        <f>IF([1]DRUM!M1117="","",[1]DRUM!M1117)</f>
        <v>234</v>
      </c>
      <c r="Q1140" s="26">
        <f>IF([1]DRUM!N1117="","",[1]DRUM!N1117)</f>
        <v>8.3456408842612841</v>
      </c>
      <c r="R1140" s="26" t="str">
        <f t="shared" si="178"/>
        <v>Steel</v>
      </c>
      <c r="S1140" s="26">
        <f ca="1">IF(N1140="",0,
IF(Knee_Application="YES",Knee_Width,IF(Knee_Application="NO",0,
IF(OR(Cable_Type="OH",SearchData("Conductor",Cable_Desc)),0,
IF(N1140="Steel Drum",Knee_Width,
IF(N1140="Plywood Drum",0,
IF(Country="UAE",0,
IF(AND(OR(SearchData("LSHF",Cable_Desc),SearchData("LSZH",Cable_Desc),SearchData("LS0H",Cable_Desc),SearchData("LSOH",Cable_Desc)),D.nom&gt;40),Knee_Width,
IF(AND(Country="Egypt",D.nom&gt;60),Knee_Width,
IF(AND(Country&lt;&gt;"Egypt",D.nom&gt;35),Knee_Width,
0))))))))))</f>
        <v>125</v>
      </c>
      <c r="T1140" s="118">
        <f t="shared" ca="1" si="173"/>
        <v>13</v>
      </c>
      <c r="U1140" s="118">
        <f t="shared" ca="1" si="174"/>
        <v>3</v>
      </c>
      <c r="V1140" s="117">
        <f t="shared" ca="1" si="175"/>
        <v>295.86639965565666</v>
      </c>
      <c r="W1140" s="64">
        <f t="shared" ca="1" si="176"/>
        <v>1</v>
      </c>
      <c r="X1140" s="64">
        <f t="shared" ca="1" si="179"/>
        <v>1</v>
      </c>
      <c r="Y1140" s="64">
        <f t="shared" ca="1" si="177"/>
        <v>1</v>
      </c>
      <c r="AM1140" s="156"/>
    </row>
    <row r="1141" spans="1:39">
      <c r="A1141" s="12">
        <f t="shared" ca="1" si="170"/>
        <v>1</v>
      </c>
      <c r="B1141" s="12" t="str">
        <f>IF([1]DRUM!A1118="","",[1]DRUM!A1118)</f>
        <v>Steel</v>
      </c>
      <c r="C1141" s="12">
        <f t="shared" ca="1" si="171"/>
        <v>0</v>
      </c>
      <c r="D1141" s="155">
        <f t="shared" ca="1" si="180"/>
        <v>0</v>
      </c>
      <c r="E1141" s="26" t="str">
        <f>IF([1]DRUM!B1118="","",[1]DRUM!B1118)</f>
        <v>STB320009</v>
      </c>
      <c r="F1141" s="26">
        <f>IF([1]DRUM!C1118="","",[1]DRUM!C1118)</f>
        <v>3280</v>
      </c>
      <c r="G1141" s="26">
        <f>IF([1]DRUM!D1118="","",[1]DRUM!D1118)</f>
        <v>3200</v>
      </c>
      <c r="H1141" s="26">
        <f>IF([1]DRUM!E1118="","",[1]DRUM!E1118)</f>
        <v>1950</v>
      </c>
      <c r="I1141" s="26">
        <f>IF([1]DRUM!F1118="","",[1]DRUM!F1118)</f>
        <v>1760</v>
      </c>
      <c r="J1141" s="26">
        <f>IF([1]DRUM!G1118="","",[1]DRUM!G1118)</f>
        <v>1900</v>
      </c>
      <c r="K1141" s="26">
        <f>IF([1]DRUM!H1118="","",[1]DRUM!H1118)</f>
        <v>2100</v>
      </c>
      <c r="L1141" s="26" t="str">
        <f>IF([1]DRUM!I1118="","",[1]DRUM!I1118)</f>
        <v/>
      </c>
      <c r="M1141" s="26">
        <f>IF([1]DRUM!J1118="","",
IF(AND([1]DRUM!K1118="Wooden Drum",[1]DRUM!J1118&gt;Max_WD_Capacity),Max_WD_Capacity,
[1]DRUM!J1118))</f>
        <v>15000</v>
      </c>
      <c r="N1141" s="26" t="str">
        <f>IF([1]DRUM!K1118="","",[1]DRUM!K1118)</f>
        <v>Steel Drum</v>
      </c>
      <c r="O1141" s="26">
        <f>IF([1]DRUM!L1118="","",[1]DRUM!L1118)</f>
        <v>1325</v>
      </c>
      <c r="P1141" s="26">
        <f>IF([1]DRUM!M1118="","",[1]DRUM!M1118)</f>
        <v>234</v>
      </c>
      <c r="Q1141" s="26">
        <f>IF([1]DRUM!N1118="","",[1]DRUM!N1118)</f>
        <v>8.8985611912930889</v>
      </c>
      <c r="R1141" s="26" t="str">
        <f t="shared" si="178"/>
        <v>Steel</v>
      </c>
      <c r="S1141" s="26">
        <f ca="1">IF(N1141="",0,
IF(Knee_Application="YES",Knee_Width,IF(Knee_Application="NO",0,
IF(OR(Cable_Type="OH",SearchData("Conductor",Cable_Desc)),0,
IF(N1141="Steel Drum",Knee_Width,
IF(N1141="Plywood Drum",0,
IF(Country="UAE",0,
IF(AND(OR(SearchData("LSHF",Cable_Desc),SearchData("LSZH",Cable_Desc),SearchData("LS0H",Cable_Desc),SearchData("LSOH",Cable_Desc)),D.nom&gt;40),Knee_Width,
IF(AND(Country="Egypt",D.nom&gt;60),Knee_Width,
IF(AND(Country&lt;&gt;"Egypt",D.nom&gt;35),Knee_Width,
0))))))))))</f>
        <v>125</v>
      </c>
      <c r="T1141" s="118">
        <f t="shared" ca="1" si="173"/>
        <v>13</v>
      </c>
      <c r="U1141" s="118">
        <f t="shared" ca="1" si="174"/>
        <v>4</v>
      </c>
      <c r="V1141" s="117">
        <f t="shared" ca="1" si="175"/>
        <v>398.01716974272102</v>
      </c>
      <c r="W1141" s="64">
        <f t="shared" ca="1" si="176"/>
        <v>1</v>
      </c>
      <c r="X1141" s="64">
        <f t="shared" ca="1" si="179"/>
        <v>1</v>
      </c>
      <c r="Y1141" s="64">
        <f t="shared" ca="1" si="177"/>
        <v>1</v>
      </c>
      <c r="AM1141" s="156"/>
    </row>
    <row r="1142" spans="1:39">
      <c r="A1142" s="12">
        <f t="shared" ca="1" si="170"/>
        <v>1</v>
      </c>
      <c r="B1142" s="12" t="str">
        <f>IF([1]DRUM!A1119="","",[1]DRUM!A1119)</f>
        <v>Steel</v>
      </c>
      <c r="C1142" s="12">
        <f t="shared" ca="1" si="171"/>
        <v>0</v>
      </c>
      <c r="D1142" s="155">
        <f t="shared" ca="1" si="180"/>
        <v>0</v>
      </c>
      <c r="E1142" s="26" t="str">
        <f>IF([1]DRUM!B1119="","",[1]DRUM!B1119)</f>
        <v>STB320036</v>
      </c>
      <c r="F1142" s="26">
        <f>IF([1]DRUM!C1119="","",[1]DRUM!C1119)</f>
        <v>3280</v>
      </c>
      <c r="G1142" s="26">
        <f>IF([1]DRUM!D1119="","",[1]DRUM!D1119)</f>
        <v>3200</v>
      </c>
      <c r="H1142" s="26">
        <f>IF([1]DRUM!E1119="","",[1]DRUM!E1119)</f>
        <v>1750</v>
      </c>
      <c r="I1142" s="26">
        <f>IF([1]DRUM!F1119="","",[1]DRUM!F1119)</f>
        <v>1760</v>
      </c>
      <c r="J1142" s="26">
        <f>IF([1]DRUM!G1119="","",[1]DRUM!G1119)</f>
        <v>1900</v>
      </c>
      <c r="K1142" s="26">
        <f>IF([1]DRUM!H1119="","",[1]DRUM!H1119)</f>
        <v>2100</v>
      </c>
      <c r="L1142" s="26" t="str">
        <f>IF([1]DRUM!I1119="","",[1]DRUM!I1119)</f>
        <v/>
      </c>
      <c r="M1142" s="26">
        <f>IF([1]DRUM!J1119="","",
IF(AND([1]DRUM!K1119="Wooden Drum",[1]DRUM!J1119&gt;Max_WD_Capacity),Max_WD_Capacity,
[1]DRUM!J1119))</f>
        <v>15000</v>
      </c>
      <c r="N1142" s="26" t="str">
        <f>IF([1]DRUM!K1119="","",[1]DRUM!K1119)</f>
        <v>Steel Drum</v>
      </c>
      <c r="O1142" s="26">
        <f>IF([1]DRUM!L1119="","",[1]DRUM!L1119)</f>
        <v>1244</v>
      </c>
      <c r="P1142" s="26">
        <f>IF([1]DRUM!M1119="","",[1]DRUM!M1119)</f>
        <v>234</v>
      </c>
      <c r="Q1142" s="26">
        <f>IF([1]DRUM!N1119="","",[1]DRUM!N1119)</f>
        <v>9.9214637593019255</v>
      </c>
      <c r="R1142" s="26" t="str">
        <f t="shared" si="178"/>
        <v>Steel</v>
      </c>
      <c r="S1142" s="26">
        <f ca="1">IF(N1142="",0,
IF(Knee_Application="YES",Knee_Width,IF(Knee_Application="NO",0,
IF(OR(Cable_Type="OH",SearchData("Conductor",Cable_Desc)),0,
IF(N1142="Steel Drum",Knee_Width,
IF(N1142="Plywood Drum",0,
IF(Country="UAE",0,
IF(AND(OR(SearchData("LSHF",Cable_Desc),SearchData("LSZH",Cable_Desc),SearchData("LS0H",Cable_Desc),SearchData("LSOH",Cable_Desc)),D.nom&gt;40),Knee_Width,
IF(AND(Country="Egypt",D.nom&gt;60),Knee_Width,
IF(AND(Country&lt;&gt;"Egypt",D.nom&gt;35),Knee_Width,
0))))))))))</f>
        <v>125</v>
      </c>
      <c r="T1142" s="118">
        <f t="shared" ca="1" si="173"/>
        <v>13</v>
      </c>
      <c r="U1142" s="118">
        <f t="shared" ca="1" si="174"/>
        <v>4</v>
      </c>
      <c r="V1142" s="117">
        <f t="shared" ca="1" si="175"/>
        <v>365.34460614538716</v>
      </c>
      <c r="W1142" s="64">
        <f t="shared" ca="1" si="176"/>
        <v>1</v>
      </c>
      <c r="X1142" s="64">
        <f t="shared" ca="1" si="179"/>
        <v>1</v>
      </c>
      <c r="Y1142" s="64">
        <f t="shared" ca="1" si="177"/>
        <v>1</v>
      </c>
      <c r="AM1142" s="156"/>
    </row>
    <row r="1143" spans="1:39">
      <c r="A1143" s="12">
        <f t="shared" ca="1" si="170"/>
        <v>1</v>
      </c>
      <c r="B1143" s="12" t="str">
        <f>IF([1]DRUM!A1120="","",[1]DRUM!A1120)</f>
        <v>Steel</v>
      </c>
      <c r="C1143" s="12">
        <f t="shared" ca="1" si="171"/>
        <v>0</v>
      </c>
      <c r="D1143" s="155">
        <f t="shared" ca="1" si="180"/>
        <v>0</v>
      </c>
      <c r="E1143" s="26" t="str">
        <f>IF([1]DRUM!B1120="","",[1]DRUM!B1120)</f>
        <v>STB320029</v>
      </c>
      <c r="F1143" s="26">
        <f>IF([1]DRUM!C1120="","",[1]DRUM!C1120)</f>
        <v>3280</v>
      </c>
      <c r="G1143" s="26">
        <f>IF([1]DRUM!D1120="","",[1]DRUM!D1120)</f>
        <v>3200</v>
      </c>
      <c r="H1143" s="26">
        <f>IF([1]DRUM!E1120="","",[1]DRUM!E1120)</f>
        <v>1500</v>
      </c>
      <c r="I1143" s="26">
        <f>IF([1]DRUM!F1120="","",[1]DRUM!F1120)</f>
        <v>1760</v>
      </c>
      <c r="J1143" s="26">
        <f>IF([1]DRUM!G1120="","",[1]DRUM!G1120)</f>
        <v>1900</v>
      </c>
      <c r="K1143" s="26">
        <f>IF([1]DRUM!H1120="","",[1]DRUM!H1120)</f>
        <v>2100</v>
      </c>
      <c r="L1143" s="26" t="str">
        <f>IF([1]DRUM!I1120="","",[1]DRUM!I1120)</f>
        <v/>
      </c>
      <c r="M1143" s="26">
        <f>IF([1]DRUM!J1120="","",
IF(AND([1]DRUM!K1120="Wooden Drum",[1]DRUM!J1120&gt;Max_WD_Capacity),Max_WD_Capacity,
[1]DRUM!J1120))</f>
        <v>15000</v>
      </c>
      <c r="N1143" s="26" t="str">
        <f>IF([1]DRUM!K1120="","",[1]DRUM!K1120)</f>
        <v>Steel Drum</v>
      </c>
      <c r="O1143" s="26">
        <f>IF([1]DRUM!L1120="","",[1]DRUM!L1120)</f>
        <v>1261</v>
      </c>
      <c r="P1143" s="26">
        <f>IF([1]DRUM!M1120="","",[1]DRUM!M1120)</f>
        <v>234</v>
      </c>
      <c r="Q1143" s="26">
        <f>IF([1]DRUM!N1120="","",[1]DRUM!N1120)</f>
        <v>11.044583132960277</v>
      </c>
      <c r="R1143" s="26" t="str">
        <f t="shared" si="178"/>
        <v>Steel</v>
      </c>
      <c r="S1143" s="26">
        <f ca="1">IF(N1143="",0,
IF(Knee_Application="YES",Knee_Width,IF(Knee_Application="NO",0,
IF(OR(Cable_Type="OH",SearchData("Conductor",Cable_Desc)),0,
IF(N1143="Steel Drum",Knee_Width,
IF(N1143="Plywood Drum",0,
IF(Country="UAE",0,
IF(AND(OR(SearchData("LSHF",Cable_Desc),SearchData("LSZH",Cable_Desc),SearchData("LS0H",Cable_Desc),SearchData("LSOH",Cable_Desc)),D.nom&gt;40),Knee_Width,
IF(AND(Country="Egypt",D.nom&gt;60),Knee_Width,
IF(AND(Country&lt;&gt;"Egypt",D.nom&gt;35),Knee_Width,
0))))))))))</f>
        <v>125</v>
      </c>
      <c r="T1143" s="118">
        <f t="shared" ca="1" si="173"/>
        <v>13</v>
      </c>
      <c r="U1143" s="118">
        <f t="shared" ca="1" si="174"/>
        <v>5</v>
      </c>
      <c r="V1143" s="117">
        <f t="shared" ca="1" si="175"/>
        <v>430.4610253948735</v>
      </c>
      <c r="W1143" s="64">
        <f t="shared" ca="1" si="176"/>
        <v>1</v>
      </c>
      <c r="X1143" s="64">
        <f t="shared" ca="1" si="179"/>
        <v>1</v>
      </c>
      <c r="Y1143" s="64">
        <f t="shared" ca="1" si="177"/>
        <v>1</v>
      </c>
      <c r="AM1143" s="156"/>
    </row>
    <row r="1144" spans="1:39">
      <c r="A1144" s="12">
        <f t="shared" ca="1" si="170"/>
        <v>1</v>
      </c>
      <c r="B1144" s="12" t="str">
        <f>IF([1]DRUM!A1121="","",[1]DRUM!A1121)</f>
        <v>Steel</v>
      </c>
      <c r="C1144" s="12">
        <f t="shared" ca="1" si="171"/>
        <v>0</v>
      </c>
      <c r="D1144" s="155">
        <f t="shared" ca="1" si="180"/>
        <v>0</v>
      </c>
      <c r="E1144" s="26" t="str">
        <f>IF([1]DRUM!B1121="","",[1]DRUM!B1121)</f>
        <v>STB320012</v>
      </c>
      <c r="F1144" s="26">
        <f>IF([1]DRUM!C1121="","",[1]DRUM!C1121)</f>
        <v>3280</v>
      </c>
      <c r="G1144" s="26">
        <f>IF([1]DRUM!D1121="","",[1]DRUM!D1121)</f>
        <v>3200</v>
      </c>
      <c r="H1144" s="26">
        <f>IF([1]DRUM!E1121="","",[1]DRUM!E1121)</f>
        <v>1800</v>
      </c>
      <c r="I1144" s="26">
        <f>IF([1]DRUM!F1121="","",[1]DRUM!F1121)</f>
        <v>1740</v>
      </c>
      <c r="J1144" s="26">
        <f>IF([1]DRUM!G1121="","",[1]DRUM!G1121)</f>
        <v>1900</v>
      </c>
      <c r="K1144" s="26">
        <f>IF([1]DRUM!H1121="","",[1]DRUM!H1121)</f>
        <v>2100</v>
      </c>
      <c r="L1144" s="26" t="str">
        <f>IF([1]DRUM!I1121="","",[1]DRUM!I1121)</f>
        <v/>
      </c>
      <c r="M1144" s="26">
        <f>IF([1]DRUM!J1121="","",
IF(AND([1]DRUM!K1121="Wooden Drum",[1]DRUM!J1121&gt;Max_WD_Capacity),Max_WD_Capacity,
[1]DRUM!J1121))</f>
        <v>17000</v>
      </c>
      <c r="N1144" s="26" t="str">
        <f>IF([1]DRUM!K1121="","",[1]DRUM!K1121)</f>
        <v>Steel Drum</v>
      </c>
      <c r="O1144" s="26">
        <f>IF([1]DRUM!L1121="","",[1]DRUM!L1121)</f>
        <v>1353</v>
      </c>
      <c r="P1144" s="26">
        <f>IF([1]DRUM!M1121="","",[1]DRUM!M1121)</f>
        <v>231</v>
      </c>
      <c r="Q1144" s="26">
        <f>IF([1]DRUM!N1121="","",[1]DRUM!N1121)</f>
        <v>9.5661496301809201</v>
      </c>
      <c r="R1144" s="26" t="str">
        <f t="shared" si="178"/>
        <v>Steel</v>
      </c>
      <c r="S1144" s="26">
        <f ca="1">IF(N1144="",0,
IF(Knee_Application="YES",Knee_Width,IF(Knee_Application="NO",0,
IF(OR(Cable_Type="OH",SearchData("Conductor",Cable_Desc)),0,
IF(N1144="Steel Drum",Knee_Width,
IF(N1144="Plywood Drum",0,
IF(Country="UAE",0,
IF(AND(OR(SearchData("LSHF",Cable_Desc),SearchData("LSZH",Cable_Desc),SearchData("LS0H",Cable_Desc),SearchData("LSOH",Cable_Desc)),D.nom&gt;40),Knee_Width,
IF(AND(Country="Egypt",D.nom&gt;60),Knee_Width,
IF(AND(Country&lt;&gt;"Egypt",D.nom&gt;35),Knee_Width,
0))))))))))</f>
        <v>125</v>
      </c>
      <c r="T1144" s="118">
        <f t="shared" ca="1" si="173"/>
        <v>13</v>
      </c>
      <c r="U1144" s="118">
        <f t="shared" ca="1" si="174"/>
        <v>4</v>
      </c>
      <c r="V1144" s="117">
        <f t="shared" ca="1" si="175"/>
        <v>373.51274704472064</v>
      </c>
      <c r="W1144" s="64">
        <f t="shared" ca="1" si="176"/>
        <v>1</v>
      </c>
      <c r="X1144" s="64">
        <f t="shared" ca="1" si="179"/>
        <v>1</v>
      </c>
      <c r="Y1144" s="64">
        <f t="shared" ca="1" si="177"/>
        <v>1</v>
      </c>
      <c r="AM1144" s="156"/>
    </row>
    <row r="1145" spans="1:39">
      <c r="A1145" s="12">
        <f t="shared" ca="1" si="170"/>
        <v>1</v>
      </c>
      <c r="B1145" s="12" t="str">
        <f>IF([1]DRUM!A1122="","",[1]DRUM!A1122)</f>
        <v>Steel</v>
      </c>
      <c r="C1145" s="12">
        <f t="shared" ca="1" si="171"/>
        <v>0</v>
      </c>
      <c r="D1145" s="155">
        <f t="shared" ca="1" si="180"/>
        <v>0</v>
      </c>
      <c r="E1145" s="26" t="str">
        <f>IF([1]DRUM!B1122="","",[1]DRUM!B1122)</f>
        <v>STB320010</v>
      </c>
      <c r="F1145" s="26">
        <f>IF([1]DRUM!C1122="","",[1]DRUM!C1122)</f>
        <v>3280</v>
      </c>
      <c r="G1145" s="26">
        <f>IF([1]DRUM!D1122="","",[1]DRUM!D1122)</f>
        <v>3200</v>
      </c>
      <c r="H1145" s="26">
        <f>IF([1]DRUM!E1122="","",[1]DRUM!E1122)</f>
        <v>1950</v>
      </c>
      <c r="I1145" s="26">
        <f>IF([1]DRUM!F1122="","",[1]DRUM!F1122)</f>
        <v>1740</v>
      </c>
      <c r="J1145" s="26">
        <f>IF([1]DRUM!G1122="","",[1]DRUM!G1122)</f>
        <v>1900</v>
      </c>
      <c r="K1145" s="26">
        <f>IF([1]DRUM!H1122="","",[1]DRUM!H1122)</f>
        <v>2100</v>
      </c>
      <c r="L1145" s="26" t="str">
        <f>IF([1]DRUM!I1122="","",[1]DRUM!I1122)</f>
        <v/>
      </c>
      <c r="M1145" s="26">
        <f>IF([1]DRUM!J1122="","",
IF(AND([1]DRUM!K1122="Wooden Drum",[1]DRUM!J1122&gt;Max_WD_Capacity),Max_WD_Capacity,
[1]DRUM!J1122))</f>
        <v>20000</v>
      </c>
      <c r="N1145" s="26" t="str">
        <f>IF([1]DRUM!K1122="","",[1]DRUM!K1122)</f>
        <v>Steel Drum</v>
      </c>
      <c r="O1145" s="26">
        <f>IF([1]DRUM!L1122="","",[1]DRUM!L1122)</f>
        <v>1614</v>
      </c>
      <c r="P1145" s="26">
        <f>IF([1]DRUM!M1122="","",[1]DRUM!M1122)</f>
        <v>231</v>
      </c>
      <c r="Q1145" s="26">
        <f>IF([1]DRUM!N1122="","",[1]DRUM!N1122)</f>
        <v>8.7974411777556689</v>
      </c>
      <c r="R1145" s="26" t="str">
        <f t="shared" si="178"/>
        <v>Steel</v>
      </c>
      <c r="S1145" s="26">
        <f ca="1">IF(N1145="",0,
IF(Knee_Application="YES",Knee_Width,IF(Knee_Application="NO",0,
IF(OR(Cable_Type="OH",SearchData("Conductor",Cable_Desc)),0,
IF(N1145="Steel Drum",Knee_Width,
IF(N1145="Plywood Drum",0,
IF(Country="UAE",0,
IF(AND(OR(SearchData("LSHF",Cable_Desc),SearchData("LSZH",Cable_Desc),SearchData("LS0H",Cable_Desc),SearchData("LSOH",Cable_Desc)),D.nom&gt;40),Knee_Width,
IF(AND(Country="Egypt",D.nom&gt;60),Knee_Width,
IF(AND(Country&lt;&gt;"Egypt",D.nom&gt;35),Knee_Width,
0))))))))))</f>
        <v>125</v>
      </c>
      <c r="T1145" s="118">
        <f t="shared" ca="1" si="173"/>
        <v>13</v>
      </c>
      <c r="U1145" s="118">
        <f t="shared" ca="1" si="174"/>
        <v>4</v>
      </c>
      <c r="V1145" s="117">
        <f t="shared" ca="1" si="175"/>
        <v>398.01716974272102</v>
      </c>
      <c r="W1145" s="64">
        <f t="shared" ca="1" si="176"/>
        <v>1</v>
      </c>
      <c r="X1145" s="64">
        <f t="shared" ca="1" si="179"/>
        <v>1</v>
      </c>
      <c r="Y1145" s="64">
        <f t="shared" ca="1" si="177"/>
        <v>1</v>
      </c>
      <c r="AM1145" s="156"/>
    </row>
    <row r="1146" spans="1:39">
      <c r="A1146" s="12">
        <f t="shared" ca="1" si="170"/>
        <v>1</v>
      </c>
      <c r="B1146" s="12" t="str">
        <f>IF([1]DRUM!A1123="","",[1]DRUM!A1123)</f>
        <v>Steel</v>
      </c>
      <c r="C1146" s="12">
        <f t="shared" ca="1" si="171"/>
        <v>0</v>
      </c>
      <c r="D1146" s="155">
        <f t="shared" ca="1" si="180"/>
        <v>0</v>
      </c>
      <c r="E1146" s="26" t="str">
        <f>IF([1]DRUM!B1123="","",[1]DRUM!B1123)</f>
        <v>STB320013</v>
      </c>
      <c r="F1146" s="26">
        <f>IF([1]DRUM!C1123="","",[1]DRUM!C1123)</f>
        <v>3280</v>
      </c>
      <c r="G1146" s="26">
        <f>IF([1]DRUM!D1123="","",[1]DRUM!D1123)</f>
        <v>3200</v>
      </c>
      <c r="H1146" s="26">
        <f>IF([1]DRUM!E1123="","",[1]DRUM!E1123)</f>
        <v>1900</v>
      </c>
      <c r="I1146" s="26">
        <f>IF([1]DRUM!F1123="","",[1]DRUM!F1123)</f>
        <v>1740</v>
      </c>
      <c r="J1146" s="26">
        <f>IF([1]DRUM!G1123="","",[1]DRUM!G1123)</f>
        <v>1900</v>
      </c>
      <c r="K1146" s="26">
        <f>IF([1]DRUM!H1123="","",[1]DRUM!H1123)</f>
        <v>2100</v>
      </c>
      <c r="L1146" s="26" t="str">
        <f>IF([1]DRUM!I1123="","",[1]DRUM!I1123)</f>
        <v/>
      </c>
      <c r="M1146" s="26">
        <f>IF([1]DRUM!J1123="","",
IF(AND([1]DRUM!K1123="Wooden Drum",[1]DRUM!J1123&gt;Max_WD_Capacity),Max_WD_Capacity,
[1]DRUM!J1123))</f>
        <v>20000</v>
      </c>
      <c r="N1146" s="26" t="str">
        <f>IF([1]DRUM!K1123="","",[1]DRUM!K1123)</f>
        <v>Steel Drum</v>
      </c>
      <c r="O1146" s="26">
        <f>IF([1]DRUM!L1123="","",[1]DRUM!L1123)</f>
        <v>1639</v>
      </c>
      <c r="P1146" s="26">
        <f>IF([1]DRUM!M1123="","",[1]DRUM!M1123)</f>
        <v>231</v>
      </c>
      <c r="Q1146" s="26">
        <f>IF([1]DRUM!N1123="","",[1]DRUM!N1123)</f>
        <v>9.0605102925856418</v>
      </c>
      <c r="R1146" s="26" t="str">
        <f t="shared" si="178"/>
        <v>Steel</v>
      </c>
      <c r="S1146" s="26">
        <f ca="1">IF(N1146="",0,
IF(Knee_Application="YES",Knee_Width,IF(Knee_Application="NO",0,
IF(OR(Cable_Type="OH",SearchData("Conductor",Cable_Desc)),0,
IF(N1146="Steel Drum",Knee_Width,
IF(N1146="Plywood Drum",0,
IF(Country="UAE",0,
IF(AND(OR(SearchData("LSHF",Cable_Desc),SearchData("LSZH",Cable_Desc),SearchData("LS0H",Cable_Desc),SearchData("LSOH",Cable_Desc)),D.nom&gt;40),Knee_Width,
IF(AND(Country="Egypt",D.nom&gt;60),Knee_Width,
IF(AND(Country&lt;&gt;"Egypt",D.nom&gt;35),Knee_Width,
0))))))))))</f>
        <v>125</v>
      </c>
      <c r="T1146" s="118">
        <f t="shared" ca="1" si="173"/>
        <v>13</v>
      </c>
      <c r="U1146" s="118">
        <f t="shared" ca="1" si="174"/>
        <v>4</v>
      </c>
      <c r="V1146" s="117">
        <f t="shared" ca="1" si="175"/>
        <v>389.84902884338754</v>
      </c>
      <c r="W1146" s="64">
        <f t="shared" ca="1" si="176"/>
        <v>1</v>
      </c>
      <c r="X1146" s="64">
        <f t="shared" ca="1" si="179"/>
        <v>1</v>
      </c>
      <c r="Y1146" s="64">
        <f t="shared" ca="1" si="177"/>
        <v>1</v>
      </c>
      <c r="AM1146" s="156"/>
    </row>
    <row r="1147" spans="1:39">
      <c r="A1147" s="12">
        <f t="shared" ca="1" si="170"/>
        <v>1</v>
      </c>
      <c r="B1147" s="12" t="str">
        <f>IF([1]DRUM!A1124="","",[1]DRUM!A1124)</f>
        <v>Steel</v>
      </c>
      <c r="C1147" s="12">
        <f t="shared" ca="1" si="171"/>
        <v>0</v>
      </c>
      <c r="D1147" s="155">
        <f t="shared" ca="1" si="180"/>
        <v>0</v>
      </c>
      <c r="E1147" s="26" t="str">
        <f>IF([1]DRUM!B1124="","",[1]DRUM!B1124)</f>
        <v>STB320028</v>
      </c>
      <c r="F1147" s="26">
        <f>IF([1]DRUM!C1124="","",[1]DRUM!C1124)</f>
        <v>3280</v>
      </c>
      <c r="G1147" s="26">
        <f>IF([1]DRUM!D1124="","",[1]DRUM!D1124)</f>
        <v>3200</v>
      </c>
      <c r="H1147" s="26">
        <f>IF([1]DRUM!E1124="","",[1]DRUM!E1124)</f>
        <v>1850</v>
      </c>
      <c r="I1147" s="26">
        <f>IF([1]DRUM!F1124="","",[1]DRUM!F1124)</f>
        <v>1740</v>
      </c>
      <c r="J1147" s="26">
        <f>IF([1]DRUM!G1124="","",[1]DRUM!G1124)</f>
        <v>1900</v>
      </c>
      <c r="K1147" s="26">
        <f>IF([1]DRUM!H1124="","",[1]DRUM!H1124)</f>
        <v>2100</v>
      </c>
      <c r="L1147" s="26" t="str">
        <f>IF([1]DRUM!I1124="","",[1]DRUM!I1124)</f>
        <v/>
      </c>
      <c r="M1147" s="26">
        <f>IF([1]DRUM!J1124="","",
IF(AND([1]DRUM!K1124="Wooden Drum",[1]DRUM!J1124&gt;Max_WD_Capacity),Max_WD_Capacity,
[1]DRUM!J1124))</f>
        <v>20000</v>
      </c>
      <c r="N1147" s="26" t="str">
        <f>IF([1]DRUM!K1124="","",[1]DRUM!K1124)</f>
        <v>Steel Drum</v>
      </c>
      <c r="O1147" s="26">
        <f>IF([1]DRUM!L1124="","",[1]DRUM!L1124)</f>
        <v>1494</v>
      </c>
      <c r="P1147" s="26">
        <f>IF([1]DRUM!M1124="","",[1]DRUM!M1124)</f>
        <v>231</v>
      </c>
      <c r="Q1147" s="26">
        <f>IF([1]DRUM!N1124="","",[1]DRUM!N1124)</f>
        <v>9.3167464433940594</v>
      </c>
      <c r="R1147" s="26" t="str">
        <f t="shared" si="178"/>
        <v>Steel</v>
      </c>
      <c r="S1147" s="26">
        <f ca="1">IF(N1147="",0,
IF(Knee_Application="YES",Knee_Width,IF(Knee_Application="NO",0,
IF(OR(Cable_Type="OH",SearchData("Conductor",Cable_Desc)),0,
IF(N1147="Steel Drum",Knee_Width,
IF(N1147="Plywood Drum",0,
IF(Country="UAE",0,
IF(AND(OR(SearchData("LSHF",Cable_Desc),SearchData("LSZH",Cable_Desc),SearchData("LS0H",Cable_Desc),SearchData("LSOH",Cable_Desc)),D.nom&gt;40),Knee_Width,
IF(AND(Country="Egypt",D.nom&gt;60),Knee_Width,
IF(AND(Country&lt;&gt;"Egypt",D.nom&gt;35),Knee_Width,
0))))))))))</f>
        <v>125</v>
      </c>
      <c r="T1147" s="118">
        <f t="shared" ca="1" si="173"/>
        <v>13</v>
      </c>
      <c r="U1147" s="118">
        <f t="shared" ca="1" si="174"/>
        <v>4</v>
      </c>
      <c r="V1147" s="117">
        <f t="shared" ca="1" si="175"/>
        <v>381.68088794405406</v>
      </c>
      <c r="W1147" s="64">
        <f t="shared" ca="1" si="176"/>
        <v>1</v>
      </c>
      <c r="X1147" s="64">
        <f t="shared" ca="1" si="179"/>
        <v>1</v>
      </c>
      <c r="Y1147" s="64">
        <f t="shared" ca="1" si="177"/>
        <v>1</v>
      </c>
      <c r="AM1147" s="156"/>
    </row>
    <row r="1148" spans="1:39">
      <c r="A1148" s="12">
        <f t="shared" ca="1" si="170"/>
        <v>1</v>
      </c>
      <c r="B1148" s="12" t="str">
        <f>IF([1]DRUM!A1125="","",[1]DRUM!A1125)</f>
        <v>Steel</v>
      </c>
      <c r="C1148" s="12">
        <f t="shared" ca="1" si="171"/>
        <v>0</v>
      </c>
      <c r="D1148" s="155">
        <f t="shared" ca="1" si="180"/>
        <v>0</v>
      </c>
      <c r="E1148" s="26" t="str">
        <f>IF([1]DRUM!B1125="","",[1]DRUM!B1125)</f>
        <v>STB320011</v>
      </c>
      <c r="F1148" s="26">
        <f>IF([1]DRUM!C1125="","",[1]DRUM!C1125)</f>
        <v>3280</v>
      </c>
      <c r="G1148" s="26">
        <f>IF([1]DRUM!D1125="","",[1]DRUM!D1125)</f>
        <v>3200</v>
      </c>
      <c r="H1148" s="26">
        <f>IF([1]DRUM!E1125="","",[1]DRUM!E1125)</f>
        <v>1700</v>
      </c>
      <c r="I1148" s="26">
        <f>IF([1]DRUM!F1125="","",[1]DRUM!F1125)</f>
        <v>1740</v>
      </c>
      <c r="J1148" s="26">
        <f>IF([1]DRUM!G1125="","",[1]DRUM!G1125)</f>
        <v>1900</v>
      </c>
      <c r="K1148" s="26">
        <f>IF([1]DRUM!H1125="","",[1]DRUM!H1125)</f>
        <v>2100</v>
      </c>
      <c r="L1148" s="26" t="str">
        <f>IF([1]DRUM!I1125="","",[1]DRUM!I1125)</f>
        <v/>
      </c>
      <c r="M1148" s="26">
        <f>IF([1]DRUM!J1125="","",
IF(AND([1]DRUM!K1125="Wooden Drum",[1]DRUM!J1125&gt;Max_WD_Capacity),Max_WD_Capacity,
[1]DRUM!J1125))</f>
        <v>20000</v>
      </c>
      <c r="N1148" s="26" t="str">
        <f>IF([1]DRUM!K1125="","",[1]DRUM!K1125)</f>
        <v>Steel Drum</v>
      </c>
      <c r="O1148" s="26">
        <f>IF([1]DRUM!L1125="","",[1]DRUM!L1125)</f>
        <v>1601</v>
      </c>
      <c r="P1148" s="26">
        <f>IF([1]DRUM!M1125="","",[1]DRUM!M1125)</f>
        <v>231</v>
      </c>
      <c r="Q1148" s="26">
        <f>IF([1]DRUM!N1125="","",[1]DRUM!N1125)</f>
        <v>10.044457111689967</v>
      </c>
      <c r="R1148" s="26" t="str">
        <f t="shared" si="178"/>
        <v>Steel</v>
      </c>
      <c r="S1148" s="26">
        <f ca="1">IF(N1148="",0,
IF(Knee_Application="YES",Knee_Width,IF(Knee_Application="NO",0,
IF(OR(Cable_Type="OH",SearchData("Conductor",Cable_Desc)),0,
IF(N1148="Steel Drum",Knee_Width,
IF(N1148="Plywood Drum",0,
IF(Country="UAE",0,
IF(AND(OR(SearchData("LSHF",Cable_Desc),SearchData("LSZH",Cable_Desc),SearchData("LS0H",Cable_Desc),SearchData("LSOH",Cable_Desc)),D.nom&gt;40),Knee_Width,
IF(AND(Country="Egypt",D.nom&gt;60),Knee_Width,
IF(AND(Country&lt;&gt;"Egypt",D.nom&gt;35),Knee_Width,
0))))))))))</f>
        <v>125</v>
      </c>
      <c r="T1148" s="118">
        <f t="shared" ca="1" si="173"/>
        <v>13</v>
      </c>
      <c r="U1148" s="118">
        <f t="shared" ca="1" si="174"/>
        <v>5</v>
      </c>
      <c r="V1148" s="117">
        <f t="shared" ca="1" si="175"/>
        <v>471.30172989154084</v>
      </c>
      <c r="W1148" s="64">
        <f t="shared" ca="1" si="176"/>
        <v>1</v>
      </c>
      <c r="X1148" s="64">
        <f t="shared" ca="1" si="179"/>
        <v>1</v>
      </c>
      <c r="Y1148" s="64">
        <f t="shared" ca="1" si="177"/>
        <v>1</v>
      </c>
      <c r="AM1148" s="156"/>
    </row>
    <row r="1149" spans="1:39">
      <c r="A1149" s="12">
        <f t="shared" ca="1" si="170"/>
        <v>1</v>
      </c>
      <c r="B1149" s="12" t="str">
        <f>IF([1]DRUM!A1126="","",[1]DRUM!A1126)</f>
        <v>Steel</v>
      </c>
      <c r="C1149" s="12">
        <f t="shared" ca="1" si="171"/>
        <v>0</v>
      </c>
      <c r="D1149" s="155">
        <f t="shared" ca="1" si="180"/>
        <v>0</v>
      </c>
      <c r="E1149" s="26" t="str">
        <f>IF([1]DRUM!B1126="","",[1]DRUM!B1126)</f>
        <v>STB320032</v>
      </c>
      <c r="F1149" s="26">
        <f>IF([1]DRUM!C1126="","",[1]DRUM!C1126)</f>
        <v>3280</v>
      </c>
      <c r="G1149" s="26">
        <f>IF([1]DRUM!D1126="","",[1]DRUM!D1126)</f>
        <v>3200</v>
      </c>
      <c r="H1149" s="26">
        <f>IF([1]DRUM!E1126="","",[1]DRUM!E1126)</f>
        <v>1600</v>
      </c>
      <c r="I1149" s="26">
        <f>IF([1]DRUM!F1126="","",[1]DRUM!F1126)</f>
        <v>1740</v>
      </c>
      <c r="J1149" s="26">
        <f>IF([1]DRUM!G1126="","",[1]DRUM!G1126)</f>
        <v>1900</v>
      </c>
      <c r="K1149" s="26">
        <f>IF([1]DRUM!H1126="","",[1]DRUM!H1126)</f>
        <v>2100</v>
      </c>
      <c r="L1149" s="26" t="str">
        <f>IF([1]DRUM!I1126="","",[1]DRUM!I1126)</f>
        <v/>
      </c>
      <c r="M1149" s="26">
        <f>IF([1]DRUM!J1126="","",
IF(AND([1]DRUM!K1126="Wooden Drum",[1]DRUM!J1126&gt;Max_WD_Capacity),Max_WD_Capacity,
[1]DRUM!J1126))</f>
        <v>20000</v>
      </c>
      <c r="N1149" s="26" t="str">
        <f>IF([1]DRUM!K1126="","",[1]DRUM!K1126)</f>
        <v>Steel Drum</v>
      </c>
      <c r="O1149" s="26">
        <f>IF([1]DRUM!L1126="","",[1]DRUM!L1126)</f>
        <v>1516</v>
      </c>
      <c r="P1149" s="26">
        <f>IF([1]DRUM!M1126="","",[1]DRUM!M1126)</f>
        <v>231</v>
      </c>
      <c r="Q1149" s="26">
        <f>IF([1]DRUM!N1126="","",[1]DRUM!N1126)</f>
        <v>10.495432737112781</v>
      </c>
      <c r="R1149" s="26" t="str">
        <f t="shared" si="178"/>
        <v>Steel</v>
      </c>
      <c r="S1149" s="26">
        <f ca="1">IF(N1149="",0,
IF(Knee_Application="YES",Knee_Width,IF(Knee_Application="NO",0,
IF(OR(Cable_Type="OH",SearchData("Conductor",Cable_Desc)),0,
IF(N1149="Steel Drum",Knee_Width,
IF(N1149="Plywood Drum",0,
IF(Country="UAE",0,
IF(AND(OR(SearchData("LSHF",Cable_Desc),SearchData("LSZH",Cable_Desc),SearchData("LS0H",Cable_Desc),SearchData("LSOH",Cable_Desc)),D.nom&gt;40),Knee_Width,
IF(AND(Country="Egypt",D.nom&gt;60),Knee_Width,
IF(AND(Country&lt;&gt;"Egypt",D.nom&gt;35),Knee_Width,
0))))))))))</f>
        <v>125</v>
      </c>
      <c r="T1149" s="118">
        <f t="shared" ca="1" si="173"/>
        <v>13</v>
      </c>
      <c r="U1149" s="118">
        <f t="shared" ca="1" si="174"/>
        <v>5</v>
      </c>
      <c r="V1149" s="117">
        <f t="shared" ca="1" si="175"/>
        <v>450.88137764320714</v>
      </c>
      <c r="W1149" s="64">
        <f t="shared" ca="1" si="176"/>
        <v>1</v>
      </c>
      <c r="X1149" s="64">
        <f t="shared" ca="1" si="179"/>
        <v>1</v>
      </c>
      <c r="Y1149" s="64">
        <f t="shared" ca="1" si="177"/>
        <v>1</v>
      </c>
      <c r="AM1149" s="156"/>
    </row>
    <row r="1150" spans="1:39">
      <c r="A1150" s="12">
        <f t="shared" ca="1" si="170"/>
        <v>1</v>
      </c>
      <c r="B1150" s="12" t="str">
        <f>IF([1]DRUM!A1127="","",[1]DRUM!A1127)</f>
        <v>Steel</v>
      </c>
      <c r="C1150" s="12">
        <f t="shared" ca="1" si="171"/>
        <v>0</v>
      </c>
      <c r="D1150" s="155">
        <f t="shared" ca="1" si="180"/>
        <v>0</v>
      </c>
      <c r="E1150" s="26" t="str">
        <f>IF([1]DRUM!B1127="","",[1]DRUM!B1127)</f>
        <v>STB330036</v>
      </c>
      <c r="F1150" s="26">
        <f>IF([1]DRUM!C1127="","",[1]DRUM!C1127)</f>
        <v>3380</v>
      </c>
      <c r="G1150" s="26">
        <f>IF([1]DRUM!D1127="","",[1]DRUM!D1127)</f>
        <v>3300</v>
      </c>
      <c r="H1150" s="26">
        <f>IF([1]DRUM!E1127="","",[1]DRUM!E1127)</f>
        <v>2050</v>
      </c>
      <c r="I1150" s="26">
        <f>IF([1]DRUM!F1127="","",[1]DRUM!F1127)</f>
        <v>1780</v>
      </c>
      <c r="J1150" s="26">
        <f>IF([1]DRUM!G1127="","",[1]DRUM!G1127)</f>
        <v>1900</v>
      </c>
      <c r="K1150" s="26">
        <f>IF([1]DRUM!H1127="","",[1]DRUM!H1127)</f>
        <v>2100</v>
      </c>
      <c r="L1150" s="26" t="str">
        <f>IF([1]DRUM!I1127="","",[1]DRUM!I1127)</f>
        <v/>
      </c>
      <c r="M1150" s="26">
        <f>IF([1]DRUM!J1127="","",
IF(AND([1]DRUM!K1127="Wooden Drum",[1]DRUM!J1127&gt;Max_WD_Capacity),Max_WD_Capacity,
[1]DRUM!J1127))</f>
        <v>5000</v>
      </c>
      <c r="N1150" s="26" t="str">
        <f>IF([1]DRUM!K1127="","",[1]DRUM!K1127)</f>
        <v>Steel Drum</v>
      </c>
      <c r="O1150" s="26">
        <f>IF([1]DRUM!L1127="","",[1]DRUM!L1127)</f>
        <v>842</v>
      </c>
      <c r="P1150" s="26">
        <f>IF([1]DRUM!M1127="","",[1]DRUM!M1127)</f>
        <v>244</v>
      </c>
      <c r="Q1150" s="26">
        <f>IF([1]DRUM!N1127="","",[1]DRUM!N1127)</f>
        <v>9.3491833875423733</v>
      </c>
      <c r="R1150" s="26" t="str">
        <f t="shared" si="178"/>
        <v>Steel</v>
      </c>
      <c r="S1150" s="26">
        <f ca="1">IF(N1150="",0,
IF(Knee_Application="YES",Knee_Width,IF(Knee_Application="NO",0,
IF(OR(Cable_Type="OH",SearchData("Conductor",Cable_Desc)),0,
IF(N1150="Steel Drum",Knee_Width,
IF(N1150="Plywood Drum",0,
IF(Country="UAE",0,
IF(AND(OR(SearchData("LSHF",Cable_Desc),SearchData("LSZH",Cable_Desc),SearchData("LS0H",Cable_Desc),SearchData("LSOH",Cable_Desc)),D.nom&gt;40),Knee_Width,
IF(AND(Country="Egypt",D.nom&gt;60),Knee_Width,
IF(AND(Country&lt;&gt;"Egypt",D.nom&gt;35),Knee_Width,
0))))))))))</f>
        <v>125</v>
      </c>
      <c r="T1150" s="118">
        <f t="shared" ca="1" si="173"/>
        <v>13</v>
      </c>
      <c r="U1150" s="118">
        <f t="shared" ca="1" si="174"/>
        <v>4</v>
      </c>
      <c r="V1150" s="117">
        <f t="shared" ca="1" si="175"/>
        <v>414.35345154138793</v>
      </c>
      <c r="W1150" s="64">
        <f t="shared" ca="1" si="176"/>
        <v>1</v>
      </c>
      <c r="X1150" s="64">
        <f t="shared" ca="1" si="179"/>
        <v>1</v>
      </c>
      <c r="Y1150" s="64">
        <f t="shared" ca="1" si="177"/>
        <v>1</v>
      </c>
      <c r="AM1150" s="156"/>
    </row>
    <row r="1151" spans="1:39">
      <c r="A1151" s="12">
        <f t="shared" ca="1" si="170"/>
        <v>1</v>
      </c>
      <c r="B1151" s="12" t="str">
        <f>IF([1]DRUM!A1128="","",[1]DRUM!A1128)</f>
        <v>Steel</v>
      </c>
      <c r="C1151" s="12">
        <f t="shared" ca="1" si="171"/>
        <v>0</v>
      </c>
      <c r="D1151" s="155">
        <f t="shared" ca="1" si="180"/>
        <v>0</v>
      </c>
      <c r="E1151" s="26" t="str">
        <f>IF([1]DRUM!B1128="","",[1]DRUM!B1128)</f>
        <v>STB330022</v>
      </c>
      <c r="F1151" s="26">
        <f>IF([1]DRUM!C1128="","",[1]DRUM!C1128)</f>
        <v>3380</v>
      </c>
      <c r="G1151" s="26">
        <f>IF([1]DRUM!D1128="","",[1]DRUM!D1128)</f>
        <v>3300</v>
      </c>
      <c r="H1151" s="26">
        <f>IF([1]DRUM!E1128="","",[1]DRUM!E1128)</f>
        <v>2000</v>
      </c>
      <c r="I1151" s="26">
        <f>IF([1]DRUM!F1128="","",[1]DRUM!F1128)</f>
        <v>1780</v>
      </c>
      <c r="J1151" s="26">
        <f>IF([1]DRUM!G1128="","",[1]DRUM!G1128)</f>
        <v>1900</v>
      </c>
      <c r="K1151" s="26">
        <f>IF([1]DRUM!H1128="","",[1]DRUM!H1128)</f>
        <v>2100</v>
      </c>
      <c r="L1151" s="26" t="str">
        <f>IF([1]DRUM!I1128="","",[1]DRUM!I1128)</f>
        <v/>
      </c>
      <c r="M1151" s="26">
        <f>IF([1]DRUM!J1128="","",
IF(AND([1]DRUM!K1128="Wooden Drum",[1]DRUM!J1128&gt;Max_WD_Capacity),Max_WD_Capacity,
[1]DRUM!J1128))</f>
        <v>6000</v>
      </c>
      <c r="N1151" s="26" t="str">
        <f>IF([1]DRUM!K1128="","",[1]DRUM!K1128)</f>
        <v>Steel Drum</v>
      </c>
      <c r="O1151" s="26">
        <f>IF([1]DRUM!L1128="","",[1]DRUM!L1128)</f>
        <v>950</v>
      </c>
      <c r="P1151" s="26">
        <f>IF([1]DRUM!M1128="","",[1]DRUM!M1128)</f>
        <v>244</v>
      </c>
      <c r="Q1151" s="26">
        <f>IF([1]DRUM!N1128="","",[1]DRUM!N1128)</f>
        <v>9.6322801555389841</v>
      </c>
      <c r="R1151" s="26" t="str">
        <f t="shared" si="178"/>
        <v>Steel</v>
      </c>
      <c r="S1151" s="26">
        <f ca="1">IF(N1151="",0,
IF(Knee_Application="YES",Knee_Width,IF(Knee_Application="NO",0,
IF(OR(Cable_Type="OH",SearchData("Conductor",Cable_Desc)),0,
IF(N1151="Steel Drum",Knee_Width,
IF(N1151="Plywood Drum",0,
IF(Country="UAE",0,
IF(AND(OR(SearchData("LSHF",Cable_Desc),SearchData("LSZH",Cable_Desc),SearchData("LS0H",Cable_Desc),SearchData("LSOH",Cable_Desc)),D.nom&gt;40),Knee_Width,
IF(AND(Country="Egypt",D.nom&gt;60),Knee_Width,
IF(AND(Country&lt;&gt;"Egypt",D.nom&gt;35),Knee_Width,
0))))))))))</f>
        <v>125</v>
      </c>
      <c r="T1151" s="118">
        <f t="shared" ca="1" si="173"/>
        <v>13</v>
      </c>
      <c r="U1151" s="118">
        <f t="shared" ca="1" si="174"/>
        <v>4</v>
      </c>
      <c r="V1151" s="117">
        <f t="shared" ca="1" si="175"/>
        <v>406.1853106420545</v>
      </c>
      <c r="W1151" s="64">
        <f t="shared" ca="1" si="176"/>
        <v>1</v>
      </c>
      <c r="X1151" s="64">
        <f t="shared" ca="1" si="179"/>
        <v>1</v>
      </c>
      <c r="Y1151" s="64">
        <f t="shared" ca="1" si="177"/>
        <v>1</v>
      </c>
      <c r="AM1151" s="156"/>
    </row>
    <row r="1152" spans="1:39">
      <c r="A1152" s="12">
        <f t="shared" ca="1" si="170"/>
        <v>0</v>
      </c>
      <c r="B1152" s="12" t="str">
        <f>IF([1]DRUM!A1129="","",[1]DRUM!A1129)</f>
        <v>Steel</v>
      </c>
      <c r="C1152" s="12">
        <f t="shared" ca="1" si="171"/>
        <v>0</v>
      </c>
      <c r="D1152" s="155">
        <f t="shared" ca="1" si="180"/>
        <v>0</v>
      </c>
      <c r="E1152" s="26" t="str">
        <f>IF([1]DRUM!B1129="","",[1]DRUM!B1129)</f>
        <v>STB330038</v>
      </c>
      <c r="F1152" s="26">
        <f>IF([1]DRUM!C1129="","",[1]DRUM!C1129)</f>
        <v>3380</v>
      </c>
      <c r="G1152" s="26">
        <f>IF([1]DRUM!D1129="","",[1]DRUM!D1129)</f>
        <v>3300</v>
      </c>
      <c r="H1152" s="26">
        <f>IF([1]DRUM!E1129="","",[1]DRUM!E1129)</f>
        <v>1350</v>
      </c>
      <c r="I1152" s="26">
        <f>IF([1]DRUM!F1129="","",[1]DRUM!F1129)</f>
        <v>1400</v>
      </c>
      <c r="J1152" s="26">
        <f>IF([1]DRUM!G1129="","",[1]DRUM!G1129)</f>
        <v>1600</v>
      </c>
      <c r="K1152" s="26">
        <f>IF([1]DRUM!H1129="","",[1]DRUM!H1129)</f>
        <v>1600</v>
      </c>
      <c r="L1152" s="26" t="str">
        <f>IF([1]DRUM!I1129="","",[1]DRUM!I1129)</f>
        <v/>
      </c>
      <c r="M1152" s="26">
        <f>IF([1]DRUM!J1129="","",
IF(AND([1]DRUM!K1129="Wooden Drum",[1]DRUM!J1129&gt;Max_WD_Capacity),Max_WD_Capacity,
[1]DRUM!J1129))</f>
        <v>7000</v>
      </c>
      <c r="N1152" s="26" t="str">
        <f>IF([1]DRUM!K1129="","",[1]DRUM!K1129)</f>
        <v>Steel Drum</v>
      </c>
      <c r="O1152" s="26">
        <f>IF([1]DRUM!L1129="","",[1]DRUM!L1129)</f>
        <v>836</v>
      </c>
      <c r="P1152" s="26">
        <f>IF([1]DRUM!M1129="","",[1]DRUM!M1129)</f>
        <v>194</v>
      </c>
      <c r="Q1152" s="26">
        <f>IF([1]DRUM!N1129="","",[1]DRUM!N1129)</f>
        <v>9.9702369852489063</v>
      </c>
      <c r="R1152" s="26" t="str">
        <f t="shared" si="178"/>
        <v>Steel</v>
      </c>
      <c r="S1152" s="26">
        <f ca="1">IF(N1152="",0,
IF(Knee_Application="YES",Knee_Width,IF(Knee_Application="NO",0,
IF(OR(Cable_Type="OH",SearchData("Conductor",Cable_Desc)),0,
IF(N1152="Steel Drum",Knee_Width,
IF(N1152="Plywood Drum",0,
IF(Country="UAE",0,
IF(AND(OR(SearchData("LSHF",Cable_Desc),SearchData("LSZH",Cable_Desc),SearchData("LS0H",Cable_Desc),SearchData("LSOH",Cable_Desc)),D.nom&gt;40),Knee_Width,
IF(AND(Country="Egypt",D.nom&gt;60),Knee_Width,
IF(AND(Country&lt;&gt;"Egypt",D.nom&gt;35),Knee_Width,
0))))))))))</f>
        <v>125</v>
      </c>
      <c r="T1152" s="118">
        <f t="shared" ca="1" si="173"/>
        <v>10</v>
      </c>
      <c r="U1152" s="118">
        <f t="shared" ca="1" si="174"/>
        <v>7</v>
      </c>
      <c r="V1152" s="117">
        <f t="shared" ca="1" si="175"/>
        <v>484.06916243572971</v>
      </c>
      <c r="W1152" s="64">
        <f t="shared" ca="1" si="176"/>
        <v>0</v>
      </c>
      <c r="X1152" s="64">
        <f t="shared" ca="1" si="179"/>
        <v>1</v>
      </c>
      <c r="Y1152" s="64">
        <f t="shared" ca="1" si="177"/>
        <v>1</v>
      </c>
      <c r="AM1152" s="156"/>
    </row>
    <row r="1153" spans="1:39">
      <c r="A1153" s="12">
        <f t="shared" ca="1" si="170"/>
        <v>1</v>
      </c>
      <c r="B1153" s="12" t="str">
        <f>IF([1]DRUM!A1130="","",[1]DRUM!A1130)</f>
        <v>Steel</v>
      </c>
      <c r="C1153" s="12">
        <f t="shared" ca="1" si="171"/>
        <v>0</v>
      </c>
      <c r="D1153" s="155">
        <f t="shared" ca="1" si="180"/>
        <v>0</v>
      </c>
      <c r="E1153" s="26" t="str">
        <f>IF([1]DRUM!B1130="","",[1]DRUM!B1130)</f>
        <v>STB330016</v>
      </c>
      <c r="F1153" s="26">
        <f>IF([1]DRUM!C1130="","",[1]DRUM!C1130)</f>
        <v>3380</v>
      </c>
      <c r="G1153" s="26">
        <f>IF([1]DRUM!D1130="","",[1]DRUM!D1130)</f>
        <v>3300</v>
      </c>
      <c r="H1153" s="26">
        <f>IF([1]DRUM!E1130="","",[1]DRUM!E1130)</f>
        <v>2300</v>
      </c>
      <c r="I1153" s="26">
        <f>IF([1]DRUM!F1130="","",[1]DRUM!F1130)</f>
        <v>1780</v>
      </c>
      <c r="J1153" s="26">
        <f>IF([1]DRUM!G1130="","",[1]DRUM!G1130)</f>
        <v>1900</v>
      </c>
      <c r="K1153" s="26">
        <f>IF([1]DRUM!H1130="","",[1]DRUM!H1130)</f>
        <v>2100</v>
      </c>
      <c r="L1153" s="26" t="str">
        <f>IF([1]DRUM!I1130="","",[1]DRUM!I1130)</f>
        <v/>
      </c>
      <c r="M1153" s="26">
        <f>IF([1]DRUM!J1130="","",
IF(AND([1]DRUM!K1130="Wooden Drum",[1]DRUM!J1130&gt;Max_WD_Capacity),Max_WD_Capacity,
[1]DRUM!J1130))</f>
        <v>8000</v>
      </c>
      <c r="N1153" s="26" t="str">
        <f>IF([1]DRUM!K1130="","",[1]DRUM!K1130)</f>
        <v>Steel Drum</v>
      </c>
      <c r="O1153" s="26">
        <f>IF([1]DRUM!L1130="","",[1]DRUM!L1130)</f>
        <v>1194</v>
      </c>
      <c r="P1153" s="26">
        <f>IF([1]DRUM!M1130="","",[1]DRUM!M1130)</f>
        <v>244</v>
      </c>
      <c r="Q1153" s="26">
        <f>IF([1]DRUM!N1130="","",[1]DRUM!N1130)</f>
        <v>7.8288488927457633</v>
      </c>
      <c r="R1153" s="26" t="str">
        <f t="shared" si="178"/>
        <v>Steel</v>
      </c>
      <c r="S1153" s="26">
        <f ca="1">IF(N1153="",0,
IF(Knee_Application="YES",Knee_Width,IF(Knee_Application="NO",0,
IF(OR(Cable_Type="OH",SearchData("Conductor",Cable_Desc)),0,
IF(N1153="Steel Drum",Knee_Width,
IF(N1153="Plywood Drum",0,
IF(Country="UAE",0,
IF(AND(OR(SearchData("LSHF",Cable_Desc),SearchData("LSZH",Cable_Desc),SearchData("LS0H",Cable_Desc),SearchData("LSOH",Cable_Desc)),D.nom&gt;40),Knee_Width,
IF(AND(Country="Egypt",D.nom&gt;60),Knee_Width,
IF(AND(Country&lt;&gt;"Egypt",D.nom&gt;35),Knee_Width,
0))))))))))</f>
        <v>125</v>
      </c>
      <c r="T1153" s="118">
        <f t="shared" ca="1" si="173"/>
        <v>13</v>
      </c>
      <c r="U1153" s="118">
        <f t="shared" ca="1" si="174"/>
        <v>3</v>
      </c>
      <c r="V1153" s="117">
        <f t="shared" ca="1" si="175"/>
        <v>326.49692802815713</v>
      </c>
      <c r="W1153" s="64">
        <f t="shared" ca="1" si="176"/>
        <v>1</v>
      </c>
      <c r="X1153" s="64">
        <f t="shared" ca="1" si="179"/>
        <v>1</v>
      </c>
      <c r="Y1153" s="64">
        <f t="shared" ca="1" si="177"/>
        <v>1</v>
      </c>
      <c r="AM1153" s="156"/>
    </row>
    <row r="1154" spans="1:39">
      <c r="A1154" s="12">
        <f t="shared" ca="1" si="170"/>
        <v>1</v>
      </c>
      <c r="B1154" s="12" t="str">
        <f>IF([1]DRUM!A1131="","",[1]DRUM!A1131)</f>
        <v>Steel</v>
      </c>
      <c r="C1154" s="12">
        <f t="shared" ca="1" si="171"/>
        <v>0</v>
      </c>
      <c r="D1154" s="155">
        <f t="shared" ca="1" si="180"/>
        <v>0</v>
      </c>
      <c r="E1154" s="26" t="str">
        <f>IF([1]DRUM!B1131="","",[1]DRUM!B1131)</f>
        <v>STB330021</v>
      </c>
      <c r="F1154" s="26">
        <f>IF([1]DRUM!C1131="","",[1]DRUM!C1131)</f>
        <v>3380</v>
      </c>
      <c r="G1154" s="26">
        <f>IF([1]DRUM!D1131="","",[1]DRUM!D1131)</f>
        <v>3300</v>
      </c>
      <c r="H1154" s="26">
        <f>IF([1]DRUM!E1131="","",[1]DRUM!E1131)</f>
        <v>2150</v>
      </c>
      <c r="I1154" s="26">
        <f>IF([1]DRUM!F1131="","",[1]DRUM!F1131)</f>
        <v>1780</v>
      </c>
      <c r="J1154" s="26">
        <f>IF([1]DRUM!G1131="","",[1]DRUM!G1131)</f>
        <v>1900</v>
      </c>
      <c r="K1154" s="26">
        <f>IF([1]DRUM!H1131="","",[1]DRUM!H1131)</f>
        <v>2100</v>
      </c>
      <c r="L1154" s="26" t="str">
        <f>IF([1]DRUM!I1131="","",[1]DRUM!I1131)</f>
        <v/>
      </c>
      <c r="M1154" s="26">
        <f>IF([1]DRUM!J1131="","",
IF(AND([1]DRUM!K1131="Wooden Drum",[1]DRUM!J1131&gt;Max_WD_Capacity),Max_WD_Capacity,
[1]DRUM!J1131))</f>
        <v>8000</v>
      </c>
      <c r="N1154" s="26" t="str">
        <f>IF([1]DRUM!K1131="","",[1]DRUM!K1131)</f>
        <v>Steel Drum</v>
      </c>
      <c r="O1154" s="26">
        <f>IF([1]DRUM!L1131="","",[1]DRUM!L1131)</f>
        <v>1010</v>
      </c>
      <c r="P1154" s="26">
        <f>IF([1]DRUM!M1131="","",[1]DRUM!M1131)</f>
        <v>244</v>
      </c>
      <c r="Q1154" s="26">
        <f>IF([1]DRUM!N1131="","",[1]DRUM!N1131)</f>
        <v>8.7620197205864407</v>
      </c>
      <c r="R1154" s="26" t="str">
        <f t="shared" si="178"/>
        <v>Steel</v>
      </c>
      <c r="S1154" s="26">
        <f ca="1">IF(N1154="",0,
IF(Knee_Application="YES",Knee_Width,IF(Knee_Application="NO",0,
IF(OR(Cable_Type="OH",SearchData("Conductor",Cable_Desc)),0,
IF(N1154="Steel Drum",Knee_Width,
IF(N1154="Plywood Drum",0,
IF(Country="UAE",0,
IF(AND(OR(SearchData("LSHF",Cable_Desc),SearchData("LSZH",Cable_Desc),SearchData("LS0H",Cable_Desc),SearchData("LSOH",Cable_Desc)),D.nom&gt;40),Knee_Width,
IF(AND(Country="Egypt",D.nom&gt;60),Knee_Width,
IF(AND(Country&lt;&gt;"Egypt",D.nom&gt;35),Knee_Width,
0))))))))))</f>
        <v>125</v>
      </c>
      <c r="T1154" s="118">
        <f t="shared" ca="1" si="173"/>
        <v>13</v>
      </c>
      <c r="U1154" s="118">
        <f t="shared" ca="1" si="174"/>
        <v>3</v>
      </c>
      <c r="V1154" s="117">
        <f t="shared" ca="1" si="175"/>
        <v>308.11861100465688</v>
      </c>
      <c r="W1154" s="64">
        <f t="shared" ca="1" si="176"/>
        <v>1</v>
      </c>
      <c r="X1154" s="64">
        <f t="shared" ca="1" si="179"/>
        <v>1</v>
      </c>
      <c r="Y1154" s="64">
        <f t="shared" ca="1" si="177"/>
        <v>1</v>
      </c>
      <c r="AM1154" s="156"/>
    </row>
    <row r="1155" spans="1:39">
      <c r="A1155" s="12">
        <f t="shared" ca="1" si="170"/>
        <v>1</v>
      </c>
      <c r="B1155" s="12" t="str">
        <f>IF([1]DRUM!A1132="","",[1]DRUM!A1132)</f>
        <v>Steel</v>
      </c>
      <c r="C1155" s="12">
        <f t="shared" ca="1" si="171"/>
        <v>0</v>
      </c>
      <c r="D1155" s="155">
        <f t="shared" ca="1" si="180"/>
        <v>0</v>
      </c>
      <c r="E1155" s="26" t="str">
        <f>IF([1]DRUM!B1132="","",[1]DRUM!B1132)</f>
        <v>STB330015</v>
      </c>
      <c r="F1155" s="26">
        <f>IF([1]DRUM!C1132="","",[1]DRUM!C1132)</f>
        <v>3380</v>
      </c>
      <c r="G1155" s="26">
        <f>IF([1]DRUM!D1132="","",[1]DRUM!D1132)</f>
        <v>3300</v>
      </c>
      <c r="H1155" s="26">
        <f>IF([1]DRUM!E1132="","",[1]DRUM!E1132)</f>
        <v>1600</v>
      </c>
      <c r="I1155" s="26">
        <f>IF([1]DRUM!F1132="","",[1]DRUM!F1132)</f>
        <v>1780</v>
      </c>
      <c r="J1155" s="26">
        <f>IF([1]DRUM!G1132="","",[1]DRUM!G1132)</f>
        <v>1900</v>
      </c>
      <c r="K1155" s="26">
        <f>IF([1]DRUM!H1132="","",[1]DRUM!H1132)</f>
        <v>2100</v>
      </c>
      <c r="L1155" s="26" t="str">
        <f>IF([1]DRUM!I1132="","",[1]DRUM!I1132)</f>
        <v/>
      </c>
      <c r="M1155" s="26">
        <f>IF([1]DRUM!J1132="","",
IF(AND([1]DRUM!K1132="Wooden Drum",[1]DRUM!J1132&gt;Max_WD_Capacity),Max_WD_Capacity,
[1]DRUM!J1132))</f>
        <v>8000</v>
      </c>
      <c r="N1155" s="26" t="str">
        <f>IF([1]DRUM!K1132="","",[1]DRUM!K1132)</f>
        <v>Steel Drum</v>
      </c>
      <c r="O1155" s="26">
        <f>IF([1]DRUM!L1132="","",[1]DRUM!L1132)</f>
        <v>960</v>
      </c>
      <c r="P1155" s="26">
        <f>IF([1]DRUM!M1132="","",[1]DRUM!M1132)</f>
        <v>244</v>
      </c>
      <c r="Q1155" s="26">
        <f>IF([1]DRUM!N1132="","",[1]DRUM!N1132)</f>
        <v>11.645412727959325</v>
      </c>
      <c r="R1155" s="26" t="str">
        <f t="shared" si="178"/>
        <v>Steel</v>
      </c>
      <c r="S1155" s="26">
        <f ca="1">IF(N1155="",0,
IF(Knee_Application="YES",Knee_Width,IF(Knee_Application="NO",0,
IF(OR(Cable_Type="OH",SearchData("Conductor",Cable_Desc)),0,
IF(N1155="Steel Drum",Knee_Width,
IF(N1155="Plywood Drum",0,
IF(Country="UAE",0,
IF(AND(OR(SearchData("LSHF",Cable_Desc),SearchData("LSZH",Cable_Desc),SearchData("LS0H",Cable_Desc),SearchData("LSOH",Cable_Desc)),D.nom&gt;40),Knee_Width,
IF(AND(Country="Egypt",D.nom&gt;60),Knee_Width,
IF(AND(Country&lt;&gt;"Egypt",D.nom&gt;35),Knee_Width,
0))))))))))</f>
        <v>125</v>
      </c>
      <c r="T1155" s="118">
        <f t="shared" ca="1" si="173"/>
        <v>13</v>
      </c>
      <c r="U1155" s="118">
        <f t="shared" ca="1" si="174"/>
        <v>5</v>
      </c>
      <c r="V1155" s="117">
        <f t="shared" ca="1" si="175"/>
        <v>450.88137764320714</v>
      </c>
      <c r="W1155" s="64">
        <f t="shared" ca="1" si="176"/>
        <v>1</v>
      </c>
      <c r="X1155" s="64">
        <f t="shared" ca="1" si="179"/>
        <v>1</v>
      </c>
      <c r="Y1155" s="64">
        <f t="shared" ca="1" si="177"/>
        <v>1</v>
      </c>
      <c r="AM1155" s="156"/>
    </row>
    <row r="1156" spans="1:39">
      <c r="A1156" s="12">
        <f t="shared" ca="1" si="170"/>
        <v>1</v>
      </c>
      <c r="B1156" s="12" t="str">
        <f>IF([1]DRUM!A1133="","",[1]DRUM!A1133)</f>
        <v>Steel</v>
      </c>
      <c r="C1156" s="12">
        <f t="shared" ca="1" si="171"/>
        <v>0</v>
      </c>
      <c r="D1156" s="155">
        <f t="shared" ca="1" si="180"/>
        <v>0</v>
      </c>
      <c r="E1156" s="26" t="str">
        <f>IF([1]DRUM!B1133="","",[1]DRUM!B1133)</f>
        <v>STB330019</v>
      </c>
      <c r="F1156" s="26">
        <f>IF([1]DRUM!C1133="","",[1]DRUM!C1133)</f>
        <v>3380</v>
      </c>
      <c r="G1156" s="26">
        <f>IF([1]DRUM!D1133="","",[1]DRUM!D1133)</f>
        <v>3300</v>
      </c>
      <c r="H1156" s="26">
        <f>IF([1]DRUM!E1133="","",[1]DRUM!E1133)</f>
        <v>2300</v>
      </c>
      <c r="I1156" s="26">
        <f>IF([1]DRUM!F1133="","",[1]DRUM!F1133)</f>
        <v>1780</v>
      </c>
      <c r="J1156" s="26">
        <f>IF([1]DRUM!G1133="","",[1]DRUM!G1133)</f>
        <v>1900</v>
      </c>
      <c r="K1156" s="26">
        <f>IF([1]DRUM!H1133="","",[1]DRUM!H1133)</f>
        <v>2100</v>
      </c>
      <c r="L1156" s="26" t="str">
        <f>IF([1]DRUM!I1133="","",[1]DRUM!I1133)</f>
        <v/>
      </c>
      <c r="M1156" s="26">
        <f>IF([1]DRUM!J1133="","",
IF(AND([1]DRUM!K1133="Wooden Drum",[1]DRUM!J1133&gt;Max_WD_Capacity),Max_WD_Capacity,
[1]DRUM!J1133))</f>
        <v>10000</v>
      </c>
      <c r="N1156" s="26" t="str">
        <f>IF([1]DRUM!K1133="","",[1]DRUM!K1133)</f>
        <v>Steel Drum</v>
      </c>
      <c r="O1156" s="26">
        <f>IF([1]DRUM!L1133="","",[1]DRUM!L1133)</f>
        <v>1013</v>
      </c>
      <c r="P1156" s="26">
        <f>IF([1]DRUM!M1133="","",[1]DRUM!M1133)</f>
        <v>244</v>
      </c>
      <c r="Q1156" s="26">
        <f>IF([1]DRUM!N1133="","",[1]DRUM!N1133)</f>
        <v>7.8288488927457633</v>
      </c>
      <c r="R1156" s="26" t="str">
        <f t="shared" si="178"/>
        <v>Steel</v>
      </c>
      <c r="S1156" s="26">
        <f ca="1">IF(N1156="",0,
IF(Knee_Application="YES",Knee_Width,IF(Knee_Application="NO",0,
IF(OR(Cable_Type="OH",SearchData("Conductor",Cable_Desc)),0,
IF(N1156="Steel Drum",Knee_Width,
IF(N1156="Plywood Drum",0,
IF(Country="UAE",0,
IF(AND(OR(SearchData("LSHF",Cable_Desc),SearchData("LSZH",Cable_Desc),SearchData("LS0H",Cable_Desc),SearchData("LSOH",Cable_Desc)),D.nom&gt;40),Knee_Width,
IF(AND(Country="Egypt",D.nom&gt;60),Knee_Width,
IF(AND(Country&lt;&gt;"Egypt",D.nom&gt;35),Knee_Width,
0))))))))))</f>
        <v>125</v>
      </c>
      <c r="T1156" s="118">
        <f t="shared" ca="1" si="173"/>
        <v>13</v>
      </c>
      <c r="U1156" s="118">
        <f t="shared" ca="1" si="174"/>
        <v>3</v>
      </c>
      <c r="V1156" s="117">
        <f t="shared" ca="1" si="175"/>
        <v>326.49692802815713</v>
      </c>
      <c r="W1156" s="64">
        <f t="shared" ca="1" si="176"/>
        <v>1</v>
      </c>
      <c r="X1156" s="64">
        <f t="shared" ca="1" si="179"/>
        <v>1</v>
      </c>
      <c r="Y1156" s="64">
        <f t="shared" ca="1" si="177"/>
        <v>1</v>
      </c>
      <c r="AM1156" s="156"/>
    </row>
    <row r="1157" spans="1:39">
      <c r="A1157" s="12">
        <f t="shared" ca="1" si="170"/>
        <v>1</v>
      </c>
      <c r="B1157" s="12" t="str">
        <f>IF([1]DRUM!A1134="","",[1]DRUM!A1134)</f>
        <v>Steel</v>
      </c>
      <c r="C1157" s="12">
        <f t="shared" ca="1" si="171"/>
        <v>0</v>
      </c>
      <c r="D1157" s="155">
        <f t="shared" ca="1" si="180"/>
        <v>0</v>
      </c>
      <c r="E1157" s="26" t="str">
        <f>IF([1]DRUM!B1134="","",[1]DRUM!B1134)</f>
        <v>STB330034</v>
      </c>
      <c r="F1157" s="26">
        <f>IF([1]DRUM!C1134="","",[1]DRUM!C1134)</f>
        <v>3380</v>
      </c>
      <c r="G1157" s="26">
        <f>IF([1]DRUM!D1134="","",[1]DRUM!D1134)</f>
        <v>3300</v>
      </c>
      <c r="H1157" s="26">
        <f>IF([1]DRUM!E1134="","",[1]DRUM!E1134)</f>
        <v>2200</v>
      </c>
      <c r="I1157" s="26">
        <f>IF([1]DRUM!F1134="","",[1]DRUM!F1134)</f>
        <v>1780</v>
      </c>
      <c r="J1157" s="26">
        <f>IF([1]DRUM!G1134="","",[1]DRUM!G1134)</f>
        <v>1900</v>
      </c>
      <c r="K1157" s="26">
        <f>IF([1]DRUM!H1134="","",[1]DRUM!H1134)</f>
        <v>2100</v>
      </c>
      <c r="L1157" s="26" t="str">
        <f>IF([1]DRUM!I1134="","",[1]DRUM!I1134)</f>
        <v/>
      </c>
      <c r="M1157" s="26">
        <f>IF([1]DRUM!J1134="","",
IF(AND([1]DRUM!K1134="Wooden Drum",[1]DRUM!J1134&gt;Max_WD_Capacity),Max_WD_Capacity,
[1]DRUM!J1134))</f>
        <v>10000</v>
      </c>
      <c r="N1157" s="26" t="str">
        <f>IF([1]DRUM!K1134="","",[1]DRUM!K1134)</f>
        <v>Steel Drum</v>
      </c>
      <c r="O1157" s="26">
        <f>IF([1]DRUM!L1134="","",[1]DRUM!L1134)</f>
        <v>950</v>
      </c>
      <c r="P1157" s="26">
        <f>IF([1]DRUM!M1134="","",[1]DRUM!M1134)</f>
        <v>244</v>
      </c>
      <c r="Q1157" s="26">
        <f>IF([1]DRUM!N1134="","",[1]DRUM!N1134)</f>
        <v>8.4579528216271207</v>
      </c>
      <c r="R1157" s="26" t="str">
        <f t="shared" si="178"/>
        <v>Steel</v>
      </c>
      <c r="S1157" s="26">
        <f ca="1">IF(N1157="",0,
IF(Knee_Application="YES",Knee_Width,IF(Knee_Application="NO",0,
IF(OR(Cable_Type="OH",SearchData("Conductor",Cable_Desc)),0,
IF(N1157="Steel Drum",Knee_Width,
IF(N1157="Plywood Drum",0,
IF(Country="UAE",0,
IF(AND(OR(SearchData("LSHF",Cable_Desc),SearchData("LSZH",Cable_Desc),SearchData("LS0H",Cable_Desc),SearchData("LSOH",Cable_Desc)),D.nom&gt;40),Knee_Width,
IF(AND(Country="Egypt",D.nom&gt;60),Knee_Width,
IF(AND(Country&lt;&gt;"Egypt",D.nom&gt;35),Knee_Width,
0))))))))))</f>
        <v>125</v>
      </c>
      <c r="T1157" s="118">
        <f t="shared" ca="1" si="173"/>
        <v>13</v>
      </c>
      <c r="U1157" s="118">
        <f t="shared" ca="1" si="174"/>
        <v>3</v>
      </c>
      <c r="V1157" s="117">
        <f t="shared" ca="1" si="175"/>
        <v>314.24471667915697</v>
      </c>
      <c r="W1157" s="64">
        <f t="shared" ca="1" si="176"/>
        <v>1</v>
      </c>
      <c r="X1157" s="64">
        <f t="shared" ca="1" si="179"/>
        <v>1</v>
      </c>
      <c r="Y1157" s="64">
        <f t="shared" ca="1" si="177"/>
        <v>1</v>
      </c>
      <c r="AM1157" s="156"/>
    </row>
    <row r="1158" spans="1:39">
      <c r="A1158" s="12">
        <f t="shared" ca="1" si="170"/>
        <v>1</v>
      </c>
      <c r="B1158" s="12" t="str">
        <f>IF([1]DRUM!A1135="","",[1]DRUM!A1135)</f>
        <v>Steel</v>
      </c>
      <c r="C1158" s="12">
        <f t="shared" ca="1" si="171"/>
        <v>0</v>
      </c>
      <c r="D1158" s="155">
        <f t="shared" ca="1" si="180"/>
        <v>0</v>
      </c>
      <c r="E1158" s="26" t="str">
        <f>IF([1]DRUM!B1135="","",[1]DRUM!B1135)</f>
        <v>STB330014</v>
      </c>
      <c r="F1158" s="26">
        <f>IF([1]DRUM!C1135="","",[1]DRUM!C1135)</f>
        <v>3380</v>
      </c>
      <c r="G1158" s="26">
        <f>IF([1]DRUM!D1135="","",[1]DRUM!D1135)</f>
        <v>3300</v>
      </c>
      <c r="H1158" s="26">
        <f>IF([1]DRUM!E1135="","",[1]DRUM!E1135)</f>
        <v>2150</v>
      </c>
      <c r="I1158" s="26">
        <f>IF([1]DRUM!F1135="","",[1]DRUM!F1135)</f>
        <v>1780</v>
      </c>
      <c r="J1158" s="26">
        <f>IF([1]DRUM!G1135="","",[1]DRUM!G1135)</f>
        <v>1900</v>
      </c>
      <c r="K1158" s="26">
        <f>IF([1]DRUM!H1135="","",[1]DRUM!H1135)</f>
        <v>2100</v>
      </c>
      <c r="L1158" s="26" t="str">
        <f>IF([1]DRUM!I1135="","",[1]DRUM!I1135)</f>
        <v/>
      </c>
      <c r="M1158" s="26">
        <f>IF([1]DRUM!J1135="","",
IF(AND([1]DRUM!K1135="Wooden Drum",[1]DRUM!J1135&gt;Max_WD_Capacity),Max_WD_Capacity,
[1]DRUM!J1135))</f>
        <v>10000</v>
      </c>
      <c r="N1158" s="26" t="str">
        <f>IF([1]DRUM!K1135="","",[1]DRUM!K1135)</f>
        <v>Steel Drum</v>
      </c>
      <c r="O1158" s="26">
        <f>IF([1]DRUM!L1135="","",[1]DRUM!L1135)</f>
        <v>1160</v>
      </c>
      <c r="P1158" s="26">
        <f>IF([1]DRUM!M1135="","",[1]DRUM!M1135)</f>
        <v>244</v>
      </c>
      <c r="Q1158" s="26">
        <f>IF([1]DRUM!N1135="","",[1]DRUM!N1135)</f>
        <v>8.7620197205864407</v>
      </c>
      <c r="R1158" s="26" t="str">
        <f t="shared" si="178"/>
        <v>Steel</v>
      </c>
      <c r="S1158" s="26">
        <f ca="1">IF(N1158="",0,
IF(Knee_Application="YES",Knee_Width,IF(Knee_Application="NO",0,
IF(OR(Cable_Type="OH",SearchData("Conductor",Cable_Desc)),0,
IF(N1158="Steel Drum",Knee_Width,
IF(N1158="Plywood Drum",0,
IF(Country="UAE",0,
IF(AND(OR(SearchData("LSHF",Cable_Desc),SearchData("LSZH",Cable_Desc),SearchData("LS0H",Cable_Desc),SearchData("LSOH",Cable_Desc)),D.nom&gt;40),Knee_Width,
IF(AND(Country="Egypt",D.nom&gt;60),Knee_Width,
IF(AND(Country&lt;&gt;"Egypt",D.nom&gt;35),Knee_Width,
0))))))))))</f>
        <v>125</v>
      </c>
      <c r="T1158" s="118">
        <f t="shared" ca="1" si="173"/>
        <v>13</v>
      </c>
      <c r="U1158" s="118">
        <f t="shared" ca="1" si="174"/>
        <v>3</v>
      </c>
      <c r="V1158" s="117">
        <f t="shared" ca="1" si="175"/>
        <v>308.11861100465688</v>
      </c>
      <c r="W1158" s="64">
        <f t="shared" ca="1" si="176"/>
        <v>1</v>
      </c>
      <c r="X1158" s="64">
        <f t="shared" ca="1" si="179"/>
        <v>1</v>
      </c>
      <c r="Y1158" s="64">
        <f t="shared" ca="1" si="177"/>
        <v>1</v>
      </c>
      <c r="AM1158" s="156"/>
    </row>
    <row r="1159" spans="1:39">
      <c r="A1159" s="12">
        <f t="shared" ca="1" si="170"/>
        <v>1</v>
      </c>
      <c r="B1159" s="12" t="str">
        <f>IF([1]DRUM!A1136="","",[1]DRUM!A1136)</f>
        <v>Steel</v>
      </c>
      <c r="C1159" s="12">
        <f t="shared" ca="1" si="171"/>
        <v>0</v>
      </c>
      <c r="D1159" s="155">
        <f t="shared" ca="1" si="180"/>
        <v>0</v>
      </c>
      <c r="E1159" s="26" t="str">
        <f>IF([1]DRUM!B1136="","",[1]DRUM!B1136)</f>
        <v>STB330025</v>
      </c>
      <c r="F1159" s="26">
        <f>IF([1]DRUM!C1136="","",[1]DRUM!C1136)</f>
        <v>3380</v>
      </c>
      <c r="G1159" s="26">
        <f>IF([1]DRUM!D1136="","",[1]DRUM!D1136)</f>
        <v>3300</v>
      </c>
      <c r="H1159" s="26">
        <f>IF([1]DRUM!E1136="","",[1]DRUM!E1136)</f>
        <v>2050</v>
      </c>
      <c r="I1159" s="26">
        <f>IF([1]DRUM!F1136="","",[1]DRUM!F1136)</f>
        <v>1780</v>
      </c>
      <c r="J1159" s="26">
        <f>IF([1]DRUM!G1136="","",[1]DRUM!G1136)</f>
        <v>1900</v>
      </c>
      <c r="K1159" s="26">
        <f>IF([1]DRUM!H1136="","",[1]DRUM!H1136)</f>
        <v>2100</v>
      </c>
      <c r="L1159" s="26" t="str">
        <f>IF([1]DRUM!I1136="","",[1]DRUM!I1136)</f>
        <v/>
      </c>
      <c r="M1159" s="26">
        <f>IF([1]DRUM!J1136="","",
IF(AND([1]DRUM!K1136="Wooden Drum",[1]DRUM!J1136&gt;Max_WD_Capacity),Max_WD_Capacity,
[1]DRUM!J1136))</f>
        <v>10000</v>
      </c>
      <c r="N1159" s="26" t="str">
        <f>IF([1]DRUM!K1136="","",[1]DRUM!K1136)</f>
        <v>Steel Drum</v>
      </c>
      <c r="O1159" s="26">
        <f>IF([1]DRUM!L1136="","",[1]DRUM!L1136)</f>
        <v>892</v>
      </c>
      <c r="P1159" s="26">
        <f>IF([1]DRUM!M1136="","",[1]DRUM!M1136)</f>
        <v>244</v>
      </c>
      <c r="Q1159" s="26">
        <f>IF([1]DRUM!N1136="","",[1]DRUM!N1136)</f>
        <v>9.3491833875423733</v>
      </c>
      <c r="R1159" s="26" t="str">
        <f t="shared" si="178"/>
        <v>Steel</v>
      </c>
      <c r="S1159" s="26">
        <f ca="1">IF(N1159="",0,
IF(Knee_Application="YES",Knee_Width,IF(Knee_Application="NO",0,
IF(OR(Cable_Type="OH",SearchData("Conductor",Cable_Desc)),0,
IF(N1159="Steel Drum",Knee_Width,
IF(N1159="Plywood Drum",0,
IF(Country="UAE",0,
IF(AND(OR(SearchData("LSHF",Cable_Desc),SearchData("LSZH",Cable_Desc),SearchData("LS0H",Cable_Desc),SearchData("LSOH",Cable_Desc)),D.nom&gt;40),Knee_Width,
IF(AND(Country="Egypt",D.nom&gt;60),Knee_Width,
IF(AND(Country&lt;&gt;"Egypt",D.nom&gt;35),Knee_Width,
0))))))))))</f>
        <v>125</v>
      </c>
      <c r="T1159" s="118">
        <f t="shared" ca="1" si="173"/>
        <v>13</v>
      </c>
      <c r="U1159" s="118">
        <f t="shared" ca="1" si="174"/>
        <v>4</v>
      </c>
      <c r="V1159" s="117">
        <f t="shared" ca="1" si="175"/>
        <v>414.35345154138793</v>
      </c>
      <c r="W1159" s="64">
        <f t="shared" ca="1" si="176"/>
        <v>1</v>
      </c>
      <c r="X1159" s="64">
        <f t="shared" ca="1" si="179"/>
        <v>1</v>
      </c>
      <c r="Y1159" s="64">
        <f t="shared" ca="1" si="177"/>
        <v>1</v>
      </c>
      <c r="AM1159" s="156"/>
    </row>
    <row r="1160" spans="1:39">
      <c r="A1160" s="12">
        <f t="shared" ca="1" si="170"/>
        <v>1</v>
      </c>
      <c r="B1160" s="12" t="str">
        <f>IF([1]DRUM!A1137="","",[1]DRUM!A1137)</f>
        <v>Steel</v>
      </c>
      <c r="C1160" s="12">
        <f t="shared" ca="1" si="171"/>
        <v>0</v>
      </c>
      <c r="D1160" s="155">
        <f t="shared" ca="1" si="180"/>
        <v>0</v>
      </c>
      <c r="E1160" s="26" t="str">
        <f>IF([1]DRUM!B1137="","",[1]DRUM!B1137)</f>
        <v>STB330030</v>
      </c>
      <c r="F1160" s="26">
        <f>IF([1]DRUM!C1137="","",[1]DRUM!C1137)</f>
        <v>3380</v>
      </c>
      <c r="G1160" s="26">
        <f>IF([1]DRUM!D1137="","",[1]DRUM!D1137)</f>
        <v>3300</v>
      </c>
      <c r="H1160" s="26">
        <f>IF([1]DRUM!E1137="","",[1]DRUM!E1137)</f>
        <v>2000</v>
      </c>
      <c r="I1160" s="26">
        <f>IF([1]DRUM!F1137="","",[1]DRUM!F1137)</f>
        <v>1780</v>
      </c>
      <c r="J1160" s="26">
        <f>IF([1]DRUM!G1137="","",[1]DRUM!G1137)</f>
        <v>1900</v>
      </c>
      <c r="K1160" s="26">
        <f>IF([1]DRUM!H1137="","",[1]DRUM!H1137)</f>
        <v>2100</v>
      </c>
      <c r="L1160" s="26" t="str">
        <f>IF([1]DRUM!I1137="","",[1]DRUM!I1137)</f>
        <v/>
      </c>
      <c r="M1160" s="26">
        <f>IF([1]DRUM!J1137="","",
IF(AND([1]DRUM!K1137="Wooden Drum",[1]DRUM!J1137&gt;Max_WD_Capacity),Max_WD_Capacity,
[1]DRUM!J1137))</f>
        <v>10000</v>
      </c>
      <c r="N1160" s="26" t="str">
        <f>IF([1]DRUM!K1137="","",[1]DRUM!K1137)</f>
        <v>Steel Drum</v>
      </c>
      <c r="O1160" s="26">
        <f>IF([1]DRUM!L1137="","",[1]DRUM!L1137)</f>
        <v>929</v>
      </c>
      <c r="P1160" s="26">
        <f>IF([1]DRUM!M1137="","",[1]DRUM!M1137)</f>
        <v>244</v>
      </c>
      <c r="Q1160" s="26">
        <f>IF([1]DRUM!N1137="","",[1]DRUM!N1137)</f>
        <v>9.6322801555389841</v>
      </c>
      <c r="R1160" s="26" t="str">
        <f t="shared" si="178"/>
        <v>Steel</v>
      </c>
      <c r="S1160" s="26">
        <f ca="1">IF(N1160="",0,
IF(Knee_Application="YES",Knee_Width,IF(Knee_Application="NO",0,
IF(OR(Cable_Type="OH",SearchData("Conductor",Cable_Desc)),0,
IF(N1160="Steel Drum",Knee_Width,
IF(N1160="Plywood Drum",0,
IF(Country="UAE",0,
IF(AND(OR(SearchData("LSHF",Cable_Desc),SearchData("LSZH",Cable_Desc),SearchData("LS0H",Cable_Desc),SearchData("LSOH",Cable_Desc)),D.nom&gt;40),Knee_Width,
IF(AND(Country="Egypt",D.nom&gt;60),Knee_Width,
IF(AND(Country&lt;&gt;"Egypt",D.nom&gt;35),Knee_Width,
0))))))))))</f>
        <v>125</v>
      </c>
      <c r="T1160" s="118">
        <f t="shared" ca="1" si="173"/>
        <v>13</v>
      </c>
      <c r="U1160" s="118">
        <f t="shared" ca="1" si="174"/>
        <v>4</v>
      </c>
      <c r="V1160" s="117">
        <f t="shared" ca="1" si="175"/>
        <v>406.1853106420545</v>
      </c>
      <c r="W1160" s="64">
        <f t="shared" ca="1" si="176"/>
        <v>1</v>
      </c>
      <c r="X1160" s="64">
        <f t="shared" ca="1" si="179"/>
        <v>1</v>
      </c>
      <c r="Y1160" s="64">
        <f t="shared" ca="1" si="177"/>
        <v>1</v>
      </c>
      <c r="AM1160" s="156"/>
    </row>
    <row r="1161" spans="1:39">
      <c r="A1161" s="12">
        <f t="shared" ca="1" si="170"/>
        <v>1</v>
      </c>
      <c r="B1161" s="12" t="str">
        <f>IF([1]DRUM!A1138="","",[1]DRUM!A1138)</f>
        <v>Steel</v>
      </c>
      <c r="C1161" s="12">
        <f t="shared" ca="1" si="171"/>
        <v>0</v>
      </c>
      <c r="D1161" s="155">
        <f t="shared" ca="1" si="180"/>
        <v>0</v>
      </c>
      <c r="E1161" s="26" t="str">
        <f>IF([1]DRUM!B1138="","",[1]DRUM!B1138)</f>
        <v>STB330024</v>
      </c>
      <c r="F1161" s="26">
        <f>IF([1]DRUM!C1138="","",[1]DRUM!C1138)</f>
        <v>3380</v>
      </c>
      <c r="G1161" s="26">
        <f>IF([1]DRUM!D1138="","",[1]DRUM!D1138)</f>
        <v>3300</v>
      </c>
      <c r="H1161" s="26">
        <f>IF([1]DRUM!E1138="","",[1]DRUM!E1138)</f>
        <v>1950</v>
      </c>
      <c r="I1161" s="26">
        <f>IF([1]DRUM!F1138="","",[1]DRUM!F1138)</f>
        <v>1780</v>
      </c>
      <c r="J1161" s="26">
        <f>IF([1]DRUM!G1138="","",[1]DRUM!G1138)</f>
        <v>1900</v>
      </c>
      <c r="K1161" s="26">
        <f>IF([1]DRUM!H1138="","",[1]DRUM!H1138)</f>
        <v>2100</v>
      </c>
      <c r="L1161" s="26" t="str">
        <f>IF([1]DRUM!I1138="","",[1]DRUM!I1138)</f>
        <v/>
      </c>
      <c r="M1161" s="26">
        <f>IF([1]DRUM!J1138="","",
IF(AND([1]DRUM!K1138="Wooden Drum",[1]DRUM!J1138&gt;Max_WD_Capacity),Max_WD_Capacity,
[1]DRUM!J1138))</f>
        <v>10000</v>
      </c>
      <c r="N1161" s="26" t="str">
        <f>IF([1]DRUM!K1138="","",[1]DRUM!K1138)</f>
        <v>Steel Drum</v>
      </c>
      <c r="O1161" s="26">
        <f>IF([1]DRUM!L1138="","",[1]DRUM!L1138)</f>
        <v>890</v>
      </c>
      <c r="P1161" s="26">
        <f>IF([1]DRUM!M1138="","",[1]DRUM!M1138)</f>
        <v>244</v>
      </c>
      <c r="Q1161" s="26">
        <f>IF([1]DRUM!N1138="","",[1]DRUM!N1138)</f>
        <v>9.908386879881359</v>
      </c>
      <c r="R1161" s="26" t="str">
        <f t="shared" si="178"/>
        <v>Steel</v>
      </c>
      <c r="S1161" s="26">
        <f ca="1">IF(N1161="",0,
IF(Knee_Application="YES",Knee_Width,IF(Knee_Application="NO",0,
IF(OR(Cable_Type="OH",SearchData("Conductor",Cable_Desc)),0,
IF(N1161="Steel Drum",Knee_Width,
IF(N1161="Plywood Drum",0,
IF(Country="UAE",0,
IF(AND(OR(SearchData("LSHF",Cable_Desc),SearchData("LSZH",Cable_Desc),SearchData("LS0H",Cable_Desc),SearchData("LSOH",Cable_Desc)),D.nom&gt;40),Knee_Width,
IF(AND(Country="Egypt",D.nom&gt;60),Knee_Width,
IF(AND(Country&lt;&gt;"Egypt",D.nom&gt;35),Knee_Width,
0))))))))))</f>
        <v>125</v>
      </c>
      <c r="T1161" s="118">
        <f t="shared" ca="1" si="173"/>
        <v>13</v>
      </c>
      <c r="U1161" s="118">
        <f t="shared" ca="1" si="174"/>
        <v>4</v>
      </c>
      <c r="V1161" s="117">
        <f t="shared" ca="1" si="175"/>
        <v>398.01716974272102</v>
      </c>
      <c r="W1161" s="64">
        <f t="shared" ca="1" si="176"/>
        <v>1</v>
      </c>
      <c r="X1161" s="64">
        <f t="shared" ca="1" si="179"/>
        <v>1</v>
      </c>
      <c r="Y1161" s="64">
        <f t="shared" ca="1" si="177"/>
        <v>1</v>
      </c>
      <c r="AM1161" s="156"/>
    </row>
    <row r="1162" spans="1:39">
      <c r="A1162" s="12">
        <f t="shared" ca="1" si="170"/>
        <v>1</v>
      </c>
      <c r="B1162" s="12" t="str">
        <f>IF([1]DRUM!A1139="","",[1]DRUM!A1139)</f>
        <v>Steel</v>
      </c>
      <c r="C1162" s="12">
        <f t="shared" ca="1" si="171"/>
        <v>0</v>
      </c>
      <c r="D1162" s="155">
        <f t="shared" ca="1" si="180"/>
        <v>0</v>
      </c>
      <c r="E1162" s="26" t="str">
        <f>IF([1]DRUM!B1139="","",[1]DRUM!B1139)</f>
        <v>STB330026</v>
      </c>
      <c r="F1162" s="26">
        <f>IF([1]DRUM!C1139="","",[1]DRUM!C1139)</f>
        <v>3380</v>
      </c>
      <c r="G1162" s="26">
        <f>IF([1]DRUM!D1139="","",[1]DRUM!D1139)</f>
        <v>3300</v>
      </c>
      <c r="H1162" s="26">
        <f>IF([1]DRUM!E1139="","",[1]DRUM!E1139)</f>
        <v>1850</v>
      </c>
      <c r="I1162" s="26">
        <f>IF([1]DRUM!F1139="","",[1]DRUM!F1139)</f>
        <v>1780</v>
      </c>
      <c r="J1162" s="26">
        <f>IF([1]DRUM!G1139="","",[1]DRUM!G1139)</f>
        <v>1900</v>
      </c>
      <c r="K1162" s="26">
        <f>IF([1]DRUM!H1139="","",[1]DRUM!H1139)</f>
        <v>2100</v>
      </c>
      <c r="L1162" s="26" t="str">
        <f>IF([1]DRUM!I1139="","",[1]DRUM!I1139)</f>
        <v/>
      </c>
      <c r="M1162" s="26">
        <f>IF([1]DRUM!J1139="","",
IF(AND([1]DRUM!K1139="Wooden Drum",[1]DRUM!J1139&gt;Max_WD_Capacity),Max_WD_Capacity,
[1]DRUM!J1139))</f>
        <v>10000</v>
      </c>
      <c r="N1162" s="26" t="str">
        <f>IF([1]DRUM!K1139="","",[1]DRUM!K1139)</f>
        <v>Steel Drum</v>
      </c>
      <c r="O1162" s="26">
        <f>IF([1]DRUM!L1139="","",[1]DRUM!L1139)</f>
        <v>895</v>
      </c>
      <c r="P1162" s="26">
        <f>IF([1]DRUM!M1139="","",[1]DRUM!M1139)</f>
        <v>244</v>
      </c>
      <c r="Q1162" s="26">
        <f>IF([1]DRUM!N1139="","",[1]DRUM!N1139)</f>
        <v>10.439630197603393</v>
      </c>
      <c r="R1162" s="26" t="str">
        <f t="shared" si="178"/>
        <v>Steel</v>
      </c>
      <c r="S1162" s="26">
        <f ca="1">IF(N1162="",0,
IF(Knee_Application="YES",Knee_Width,IF(Knee_Application="NO",0,
IF(OR(Cable_Type="OH",SearchData("Conductor",Cable_Desc)),0,
IF(N1162="Steel Drum",Knee_Width,
IF(N1162="Plywood Drum",0,
IF(Country="UAE",0,
IF(AND(OR(SearchData("LSHF",Cable_Desc),SearchData("LSZH",Cable_Desc),SearchData("LS0H",Cable_Desc),SearchData("LSOH",Cable_Desc)),D.nom&gt;40),Knee_Width,
IF(AND(Country="Egypt",D.nom&gt;60),Knee_Width,
IF(AND(Country&lt;&gt;"Egypt",D.nom&gt;35),Knee_Width,
0))))))))))</f>
        <v>125</v>
      </c>
      <c r="T1162" s="118">
        <f t="shared" ca="1" si="173"/>
        <v>13</v>
      </c>
      <c r="U1162" s="118">
        <f t="shared" ca="1" si="174"/>
        <v>4</v>
      </c>
      <c r="V1162" s="117">
        <f t="shared" ca="1" si="175"/>
        <v>381.68088794405406</v>
      </c>
      <c r="W1162" s="64">
        <f t="shared" ca="1" si="176"/>
        <v>1</v>
      </c>
      <c r="X1162" s="64">
        <f t="shared" ca="1" si="179"/>
        <v>1</v>
      </c>
      <c r="Y1162" s="64">
        <f t="shared" ca="1" si="177"/>
        <v>1</v>
      </c>
      <c r="AM1162" s="156"/>
    </row>
    <row r="1163" spans="1:39">
      <c r="A1163" s="12">
        <f t="shared" ca="1" si="170"/>
        <v>1</v>
      </c>
      <c r="B1163" s="12" t="str">
        <f>IF([1]DRUM!A1140="","",[1]DRUM!A1140)</f>
        <v>Steel</v>
      </c>
      <c r="C1163" s="12">
        <f t="shared" ca="1" si="171"/>
        <v>0</v>
      </c>
      <c r="D1163" s="155">
        <f t="shared" ca="1" si="180"/>
        <v>0</v>
      </c>
      <c r="E1163" s="26" t="str">
        <f>IF([1]DRUM!B1140="","",[1]DRUM!B1140)</f>
        <v>STB330032</v>
      </c>
      <c r="F1163" s="26">
        <f>IF([1]DRUM!C1140="","",[1]DRUM!C1140)</f>
        <v>3380</v>
      </c>
      <c r="G1163" s="26">
        <f>IF([1]DRUM!D1140="","",[1]DRUM!D1140)</f>
        <v>3300</v>
      </c>
      <c r="H1163" s="26">
        <f>IF([1]DRUM!E1140="","",[1]DRUM!E1140)</f>
        <v>1750</v>
      </c>
      <c r="I1163" s="26">
        <f>IF([1]DRUM!F1140="","",[1]DRUM!F1140)</f>
        <v>1700</v>
      </c>
      <c r="J1163" s="26">
        <f>IF([1]DRUM!G1140="","",[1]DRUM!G1140)</f>
        <v>1900</v>
      </c>
      <c r="K1163" s="26">
        <f>IF([1]DRUM!H1140="","",[1]DRUM!H1140)</f>
        <v>2100</v>
      </c>
      <c r="L1163" s="26" t="str">
        <f>IF([1]DRUM!I1140="","",[1]DRUM!I1140)</f>
        <v/>
      </c>
      <c r="M1163" s="26">
        <f>IF([1]DRUM!J1140="","",
IF(AND([1]DRUM!K1140="Wooden Drum",[1]DRUM!J1140&gt;Max_WD_Capacity),Max_WD_Capacity,
[1]DRUM!J1140))</f>
        <v>10000</v>
      </c>
      <c r="N1163" s="26" t="str">
        <f>IF([1]DRUM!K1140="","",[1]DRUM!K1140)</f>
        <v>Steel Drum</v>
      </c>
      <c r="O1163" s="26">
        <f>IF([1]DRUM!L1140="","",[1]DRUM!L1140)</f>
        <v>942</v>
      </c>
      <c r="P1163" s="26">
        <f>IF([1]DRUM!M1140="","",[1]DRUM!M1140)</f>
        <v>233</v>
      </c>
      <c r="Q1163" s="26">
        <f>IF([1]DRUM!N1140="","",[1]DRUM!N1140)</f>
        <v>10.451097010788994</v>
      </c>
      <c r="R1163" s="26" t="str">
        <f t="shared" si="178"/>
        <v>Steel</v>
      </c>
      <c r="S1163" s="26">
        <f ca="1">IF(N1163="",0,
IF(Knee_Application="YES",Knee_Width,IF(Knee_Application="NO",0,
IF(OR(Cable_Type="OH",SearchData("Conductor",Cable_Desc)),0,
IF(N1163="Steel Drum",Knee_Width,
IF(N1163="Plywood Drum",0,
IF(Country="UAE",0,
IF(AND(OR(SearchData("LSHF",Cable_Desc),SearchData("LSZH",Cable_Desc),SearchData("LS0H",Cable_Desc),SearchData("LSOH",Cable_Desc)),D.nom&gt;40),Knee_Width,
IF(AND(Country="Egypt",D.nom&gt;60),Knee_Width,
IF(AND(Country&lt;&gt;"Egypt",D.nom&gt;35),Knee_Width,
0))))))))))</f>
        <v>125</v>
      </c>
      <c r="T1163" s="118">
        <f t="shared" ca="1" si="173"/>
        <v>12</v>
      </c>
      <c r="U1163" s="118">
        <f t="shared" ca="1" si="174"/>
        <v>5</v>
      </c>
      <c r="V1163" s="117">
        <f t="shared" ca="1" si="175"/>
        <v>444.47252862988393</v>
      </c>
      <c r="W1163" s="64">
        <f t="shared" ca="1" si="176"/>
        <v>1</v>
      </c>
      <c r="X1163" s="64">
        <f t="shared" ca="1" si="179"/>
        <v>1</v>
      </c>
      <c r="Y1163" s="64">
        <f t="shared" ca="1" si="177"/>
        <v>1</v>
      </c>
      <c r="AM1163" s="156"/>
    </row>
    <row r="1164" spans="1:39">
      <c r="A1164" s="12">
        <f t="shared" ca="1" si="170"/>
        <v>1</v>
      </c>
      <c r="B1164" s="12" t="str">
        <f>IF([1]DRUM!A1141="","",[1]DRUM!A1141)</f>
        <v>Steel</v>
      </c>
      <c r="C1164" s="12">
        <f t="shared" ca="1" si="171"/>
        <v>0</v>
      </c>
      <c r="D1164" s="155">
        <f t="shared" ca="1" si="180"/>
        <v>0</v>
      </c>
      <c r="E1164" s="26" t="str">
        <f>IF([1]DRUM!B1141="","",[1]DRUM!B1141)</f>
        <v>STB330031</v>
      </c>
      <c r="F1164" s="26">
        <f>IF([1]DRUM!C1141="","",[1]DRUM!C1141)</f>
        <v>3380</v>
      </c>
      <c r="G1164" s="26">
        <f>IF([1]DRUM!D1141="","",[1]DRUM!D1141)</f>
        <v>3300</v>
      </c>
      <c r="H1164" s="26">
        <f>IF([1]DRUM!E1141="","",[1]DRUM!E1141)</f>
        <v>1550</v>
      </c>
      <c r="I1164" s="26">
        <f>IF([1]DRUM!F1141="","",[1]DRUM!F1141)</f>
        <v>1780</v>
      </c>
      <c r="J1164" s="26">
        <f>IF([1]DRUM!G1141="","",[1]DRUM!G1141)</f>
        <v>1900</v>
      </c>
      <c r="K1164" s="26">
        <f>IF([1]DRUM!H1141="","",[1]DRUM!H1141)</f>
        <v>2100</v>
      </c>
      <c r="L1164" s="26" t="str">
        <f>IF([1]DRUM!I1141="","",[1]DRUM!I1141)</f>
        <v/>
      </c>
      <c r="M1164" s="26">
        <f>IF([1]DRUM!J1141="","",
IF(AND([1]DRUM!K1141="Wooden Drum",[1]DRUM!J1141&gt;Max_WD_Capacity),Max_WD_Capacity,
[1]DRUM!J1141))</f>
        <v>10000</v>
      </c>
      <c r="N1164" s="26" t="str">
        <f>IF([1]DRUM!K1141="","",[1]DRUM!K1141)</f>
        <v>Steel Drum</v>
      </c>
      <c r="O1164" s="26">
        <f>IF([1]DRUM!L1141="","",[1]DRUM!L1141)</f>
        <v>942</v>
      </c>
      <c r="P1164" s="26">
        <f>IF([1]DRUM!M1141="","",[1]DRUM!M1141)</f>
        <v>244</v>
      </c>
      <c r="Q1164" s="26">
        <f>IF([1]DRUM!N1141="","",[1]DRUM!N1141)</f>
        <v>11.865599103067799</v>
      </c>
      <c r="R1164" s="26" t="str">
        <f t="shared" si="178"/>
        <v>Steel</v>
      </c>
      <c r="S1164" s="26">
        <f ca="1">IF(N1164="",0,
IF(Knee_Application="YES",Knee_Width,IF(Knee_Application="NO",0,
IF(OR(Cable_Type="OH",SearchData("Conductor",Cable_Desc)),0,
IF(N1164="Steel Drum",Knee_Width,
IF(N1164="Plywood Drum",0,
IF(Country="UAE",0,
IF(AND(OR(SearchData("LSHF",Cable_Desc),SearchData("LSZH",Cable_Desc),SearchData("LS0H",Cable_Desc),SearchData("LSOH",Cable_Desc)),D.nom&gt;40),Knee_Width,
IF(AND(Country="Egypt",D.nom&gt;60),Knee_Width,
IF(AND(Country&lt;&gt;"Egypt",D.nom&gt;35),Knee_Width,
0))))))))))</f>
        <v>125</v>
      </c>
      <c r="T1164" s="118">
        <f t="shared" ca="1" si="173"/>
        <v>13</v>
      </c>
      <c r="U1164" s="118">
        <f t="shared" ca="1" si="174"/>
        <v>6</v>
      </c>
      <c r="V1164" s="117">
        <f t="shared" ca="1" si="175"/>
        <v>558.60281982361676</v>
      </c>
      <c r="W1164" s="64">
        <f t="shared" ca="1" si="176"/>
        <v>1</v>
      </c>
      <c r="X1164" s="64">
        <f t="shared" ca="1" si="179"/>
        <v>1</v>
      </c>
      <c r="Y1164" s="64">
        <f t="shared" ca="1" si="177"/>
        <v>1</v>
      </c>
      <c r="AM1164" s="156"/>
    </row>
    <row r="1165" spans="1:39">
      <c r="A1165" s="12">
        <f t="shared" ca="1" si="170"/>
        <v>1</v>
      </c>
      <c r="B1165" s="12" t="str">
        <f>IF([1]DRUM!A1142="","",[1]DRUM!A1142)</f>
        <v>Steel</v>
      </c>
      <c r="C1165" s="12">
        <f t="shared" ca="1" si="171"/>
        <v>0</v>
      </c>
      <c r="D1165" s="155">
        <f t="shared" ca="1" si="180"/>
        <v>0</v>
      </c>
      <c r="E1165" s="26" t="str">
        <f>IF([1]DRUM!B1142="","",[1]DRUM!B1142)</f>
        <v>STB330013</v>
      </c>
      <c r="F1165" s="26">
        <f>IF([1]DRUM!C1142="","",[1]DRUM!C1142)</f>
        <v>3380</v>
      </c>
      <c r="G1165" s="26">
        <f>IF([1]DRUM!D1142="","",[1]DRUM!D1142)</f>
        <v>3300</v>
      </c>
      <c r="H1165" s="26">
        <f>IF([1]DRUM!E1142="","",[1]DRUM!E1142)</f>
        <v>2150</v>
      </c>
      <c r="I1165" s="26">
        <f>IF([1]DRUM!F1142="","",[1]DRUM!F1142)</f>
        <v>1780</v>
      </c>
      <c r="J1165" s="26">
        <f>IF([1]DRUM!G1142="","",[1]DRUM!G1142)</f>
        <v>1900</v>
      </c>
      <c r="K1165" s="26">
        <f>IF([1]DRUM!H1142="","",[1]DRUM!H1142)</f>
        <v>2100</v>
      </c>
      <c r="L1165" s="26" t="str">
        <f>IF([1]DRUM!I1142="","",[1]DRUM!I1142)</f>
        <v/>
      </c>
      <c r="M1165" s="26">
        <f>IF([1]DRUM!J1142="","",
IF(AND([1]DRUM!K1142="Wooden Drum",[1]DRUM!J1142&gt;Max_WD_Capacity),Max_WD_Capacity,
[1]DRUM!J1142))</f>
        <v>12000</v>
      </c>
      <c r="N1165" s="26" t="str">
        <f>IF([1]DRUM!K1142="","",[1]DRUM!K1142)</f>
        <v>Steel Drum</v>
      </c>
      <c r="O1165" s="26">
        <f>IF([1]DRUM!L1142="","",[1]DRUM!L1142)</f>
        <v>1225</v>
      </c>
      <c r="P1165" s="26">
        <f>IF([1]DRUM!M1142="","",[1]DRUM!M1142)</f>
        <v>244</v>
      </c>
      <c r="Q1165" s="26">
        <f>IF([1]DRUM!N1142="","",[1]DRUM!N1142)</f>
        <v>8.7620197205864407</v>
      </c>
      <c r="R1165" s="26" t="str">
        <f t="shared" si="178"/>
        <v>Steel</v>
      </c>
      <c r="S1165" s="26">
        <f ca="1">IF(N1165="",0,
IF(Knee_Application="YES",Knee_Width,IF(Knee_Application="NO",0,
IF(OR(Cable_Type="OH",SearchData("Conductor",Cable_Desc)),0,
IF(N1165="Steel Drum",Knee_Width,
IF(N1165="Plywood Drum",0,
IF(Country="UAE",0,
IF(AND(OR(SearchData("LSHF",Cable_Desc),SearchData("LSZH",Cable_Desc),SearchData("LS0H",Cable_Desc),SearchData("LSOH",Cable_Desc)),D.nom&gt;40),Knee_Width,
IF(AND(Country="Egypt",D.nom&gt;60),Knee_Width,
IF(AND(Country&lt;&gt;"Egypt",D.nom&gt;35),Knee_Width,
0))))))))))</f>
        <v>125</v>
      </c>
      <c r="T1165" s="118">
        <f t="shared" ca="1" si="173"/>
        <v>13</v>
      </c>
      <c r="U1165" s="118">
        <f t="shared" ca="1" si="174"/>
        <v>3</v>
      </c>
      <c r="V1165" s="117">
        <f t="shared" ca="1" si="175"/>
        <v>308.11861100465688</v>
      </c>
      <c r="W1165" s="64">
        <f t="shared" ca="1" si="176"/>
        <v>1</v>
      </c>
      <c r="X1165" s="64">
        <f t="shared" ca="1" si="179"/>
        <v>1</v>
      </c>
      <c r="Y1165" s="64">
        <f t="shared" ca="1" si="177"/>
        <v>1</v>
      </c>
      <c r="AM1165" s="156"/>
    </row>
    <row r="1166" spans="1:39">
      <c r="A1166" s="12">
        <f t="shared" ca="1" si="170"/>
        <v>1</v>
      </c>
      <c r="B1166" s="12" t="str">
        <f>IF([1]DRUM!A1143="","",[1]DRUM!A1143)</f>
        <v>Steel</v>
      </c>
      <c r="C1166" s="12">
        <f t="shared" ca="1" si="171"/>
        <v>0</v>
      </c>
      <c r="D1166" s="155">
        <f t="shared" ca="1" si="180"/>
        <v>0</v>
      </c>
      <c r="E1166" s="26" t="str">
        <f>IF([1]DRUM!B1143="","",[1]DRUM!B1143)</f>
        <v>STB330020</v>
      </c>
      <c r="F1166" s="26">
        <f>IF([1]DRUM!C1143="","",[1]DRUM!C1143)</f>
        <v>3380</v>
      </c>
      <c r="G1166" s="26">
        <f>IF([1]DRUM!D1143="","",[1]DRUM!D1143)</f>
        <v>3300</v>
      </c>
      <c r="H1166" s="26">
        <f>IF([1]DRUM!E1143="","",[1]DRUM!E1143)</f>
        <v>2000</v>
      </c>
      <c r="I1166" s="26">
        <f>IF([1]DRUM!F1143="","",[1]DRUM!F1143)</f>
        <v>1780</v>
      </c>
      <c r="J1166" s="26">
        <f>IF([1]DRUM!G1143="","",[1]DRUM!G1143)</f>
        <v>1900</v>
      </c>
      <c r="K1166" s="26">
        <f>IF([1]DRUM!H1143="","",[1]DRUM!H1143)</f>
        <v>2100</v>
      </c>
      <c r="L1166" s="26" t="str">
        <f>IF([1]DRUM!I1143="","",[1]DRUM!I1143)</f>
        <v/>
      </c>
      <c r="M1166" s="26">
        <f>IF([1]DRUM!J1143="","",
IF(AND([1]DRUM!K1143="Wooden Drum",[1]DRUM!J1143&gt;Max_WD_Capacity),Max_WD_Capacity,
[1]DRUM!J1143))</f>
        <v>12000</v>
      </c>
      <c r="N1166" s="26" t="str">
        <f>IF([1]DRUM!K1143="","",[1]DRUM!K1143)</f>
        <v>Steel Drum</v>
      </c>
      <c r="O1166" s="26">
        <f>IF([1]DRUM!L1143="","",[1]DRUM!L1143)</f>
        <v>1207</v>
      </c>
      <c r="P1166" s="26">
        <f>IF([1]DRUM!M1143="","",[1]DRUM!M1143)</f>
        <v>244</v>
      </c>
      <c r="Q1166" s="26">
        <f>IF([1]DRUM!N1143="","",[1]DRUM!N1143)</f>
        <v>9.6322801555389841</v>
      </c>
      <c r="R1166" s="26" t="str">
        <f t="shared" si="178"/>
        <v>Steel</v>
      </c>
      <c r="S1166" s="26">
        <f ca="1">IF(N1166="",0,
IF(Knee_Application="YES",Knee_Width,IF(Knee_Application="NO",0,
IF(OR(Cable_Type="OH",SearchData("Conductor",Cable_Desc)),0,
IF(N1166="Steel Drum",Knee_Width,
IF(N1166="Plywood Drum",0,
IF(Country="UAE",0,
IF(AND(OR(SearchData("LSHF",Cable_Desc),SearchData("LSZH",Cable_Desc),SearchData("LS0H",Cable_Desc),SearchData("LSOH",Cable_Desc)),D.nom&gt;40),Knee_Width,
IF(AND(Country="Egypt",D.nom&gt;60),Knee_Width,
IF(AND(Country&lt;&gt;"Egypt",D.nom&gt;35),Knee_Width,
0))))))))))</f>
        <v>125</v>
      </c>
      <c r="T1166" s="118">
        <f t="shared" ca="1" si="173"/>
        <v>13</v>
      </c>
      <c r="U1166" s="118">
        <f t="shared" ca="1" si="174"/>
        <v>4</v>
      </c>
      <c r="V1166" s="117">
        <f t="shared" ca="1" si="175"/>
        <v>406.1853106420545</v>
      </c>
      <c r="W1166" s="64">
        <f t="shared" ca="1" si="176"/>
        <v>1</v>
      </c>
      <c r="X1166" s="64">
        <f t="shared" ca="1" si="179"/>
        <v>1</v>
      </c>
      <c r="Y1166" s="64">
        <f t="shared" ca="1" si="177"/>
        <v>1</v>
      </c>
      <c r="AM1166" s="156"/>
    </row>
    <row r="1167" spans="1:39">
      <c r="A1167" s="12">
        <f t="shared" ca="1" si="170"/>
        <v>1</v>
      </c>
      <c r="B1167" s="12" t="str">
        <f>IF([1]DRUM!A1144="","",[1]DRUM!A1144)</f>
        <v>Steel</v>
      </c>
      <c r="C1167" s="12">
        <f t="shared" ca="1" si="171"/>
        <v>0</v>
      </c>
      <c r="D1167" s="155">
        <f t="shared" ca="1" si="180"/>
        <v>0</v>
      </c>
      <c r="E1167" s="26" t="str">
        <f>IF([1]DRUM!B1144="","",[1]DRUM!B1144)</f>
        <v>STB330008</v>
      </c>
      <c r="F1167" s="26">
        <f>IF([1]DRUM!C1144="","",[1]DRUM!C1144)</f>
        <v>3380</v>
      </c>
      <c r="G1167" s="26">
        <f>IF([1]DRUM!D1144="","",[1]DRUM!D1144)</f>
        <v>3300</v>
      </c>
      <c r="H1167" s="26">
        <f>IF([1]DRUM!E1144="","",[1]DRUM!E1144)</f>
        <v>2300</v>
      </c>
      <c r="I1167" s="26">
        <f>IF([1]DRUM!F1144="","",[1]DRUM!F1144)</f>
        <v>1760</v>
      </c>
      <c r="J1167" s="26">
        <f>IF([1]DRUM!G1144="","",[1]DRUM!G1144)</f>
        <v>1900</v>
      </c>
      <c r="K1167" s="26">
        <f>IF([1]DRUM!H1144="","",[1]DRUM!H1144)</f>
        <v>2100</v>
      </c>
      <c r="L1167" s="26" t="str">
        <f>IF([1]DRUM!I1144="","",[1]DRUM!I1144)</f>
        <v/>
      </c>
      <c r="M1167" s="26">
        <f>IF([1]DRUM!J1144="","",
IF(AND([1]DRUM!K1144="Wooden Drum",[1]DRUM!J1144&gt;Max_WD_Capacity),Max_WD_Capacity,
[1]DRUM!J1144))</f>
        <v>15000</v>
      </c>
      <c r="N1167" s="26" t="str">
        <f>IF([1]DRUM!K1144="","",[1]DRUM!K1144)</f>
        <v>Steel Drum</v>
      </c>
      <c r="O1167" s="26">
        <f>IF([1]DRUM!L1144="","",[1]DRUM!L1144)</f>
        <v>1359</v>
      </c>
      <c r="P1167" s="26">
        <f>IF([1]DRUM!M1144="","",[1]DRUM!M1144)</f>
        <v>241</v>
      </c>
      <c r="Q1167" s="26">
        <f>IF([1]DRUM!N1144="","",[1]DRUM!N1144)</f>
        <v>7.7408842984452493</v>
      </c>
      <c r="R1167" s="26" t="str">
        <f t="shared" si="178"/>
        <v>Steel</v>
      </c>
      <c r="S1167" s="26">
        <f ca="1">IF(N1167="",0,
IF(Knee_Application="YES",Knee_Width,IF(Knee_Application="NO",0,
IF(OR(Cable_Type="OH",SearchData("Conductor",Cable_Desc)),0,
IF(N1167="Steel Drum",Knee_Width,
IF(N1167="Plywood Drum",0,
IF(Country="UAE",0,
IF(AND(OR(SearchData("LSHF",Cable_Desc),SearchData("LSZH",Cable_Desc),SearchData("LS0H",Cable_Desc),SearchData("LSOH",Cable_Desc)),D.nom&gt;40),Knee_Width,
IF(AND(Country="Egypt",D.nom&gt;60),Knee_Width,
IF(AND(Country&lt;&gt;"Egypt",D.nom&gt;35),Knee_Width,
0))))))))))</f>
        <v>125</v>
      </c>
      <c r="T1167" s="118">
        <f t="shared" ca="1" si="173"/>
        <v>13</v>
      </c>
      <c r="U1167" s="118">
        <f t="shared" ca="1" si="174"/>
        <v>3</v>
      </c>
      <c r="V1167" s="117">
        <f t="shared" ca="1" si="175"/>
        <v>326.49692802815713</v>
      </c>
      <c r="W1167" s="64">
        <f t="shared" ca="1" si="176"/>
        <v>1</v>
      </c>
      <c r="X1167" s="64">
        <f t="shared" ca="1" si="179"/>
        <v>1</v>
      </c>
      <c r="Y1167" s="64">
        <f t="shared" ca="1" si="177"/>
        <v>1</v>
      </c>
      <c r="AM1167" s="156"/>
    </row>
    <row r="1168" spans="1:39">
      <c r="A1168" s="12">
        <f t="shared" ca="1" si="170"/>
        <v>1</v>
      </c>
      <c r="B1168" s="12" t="str">
        <f>IF([1]DRUM!A1145="","",[1]DRUM!A1145)</f>
        <v>Steel</v>
      </c>
      <c r="C1168" s="12">
        <f t="shared" ca="1" si="171"/>
        <v>0</v>
      </c>
      <c r="D1168" s="155">
        <f t="shared" ca="1" si="180"/>
        <v>0</v>
      </c>
      <c r="E1168" s="26" t="str">
        <f>IF([1]DRUM!B1145="","",[1]DRUM!B1145)</f>
        <v>STB330018</v>
      </c>
      <c r="F1168" s="26">
        <f>IF([1]DRUM!C1145="","",[1]DRUM!C1145)</f>
        <v>3380</v>
      </c>
      <c r="G1168" s="26">
        <f>IF([1]DRUM!D1145="","",[1]DRUM!D1145)</f>
        <v>3300</v>
      </c>
      <c r="H1168" s="26">
        <f>IF([1]DRUM!E1145="","",[1]DRUM!E1145)</f>
        <v>2150</v>
      </c>
      <c r="I1168" s="26">
        <f>IF([1]DRUM!F1145="","",[1]DRUM!F1145)</f>
        <v>1760</v>
      </c>
      <c r="J1168" s="26">
        <f>IF([1]DRUM!G1145="","",[1]DRUM!G1145)</f>
        <v>1900</v>
      </c>
      <c r="K1168" s="26">
        <f>IF([1]DRUM!H1145="","",[1]DRUM!H1145)</f>
        <v>2100</v>
      </c>
      <c r="L1168" s="26" t="str">
        <f>IF([1]DRUM!I1145="","",[1]DRUM!I1145)</f>
        <v/>
      </c>
      <c r="M1168" s="26">
        <f>IF([1]DRUM!J1145="","",
IF(AND([1]DRUM!K1145="Wooden Drum",[1]DRUM!J1145&gt;Max_WD_Capacity),Max_WD_Capacity,
[1]DRUM!J1145))</f>
        <v>15000</v>
      </c>
      <c r="N1168" s="26" t="str">
        <f>IF([1]DRUM!K1145="","",[1]DRUM!K1145)</f>
        <v>Steel Drum</v>
      </c>
      <c r="O1168" s="26">
        <f>IF([1]DRUM!L1145="","",[1]DRUM!L1145)</f>
        <v>1429</v>
      </c>
      <c r="P1168" s="26">
        <f>IF([1]DRUM!M1145="","",[1]DRUM!M1145)</f>
        <v>241</v>
      </c>
      <c r="Q1168" s="26">
        <f>IF([1]DRUM!N1145="","",[1]DRUM!N1145)</f>
        <v>8.663570060804572</v>
      </c>
      <c r="R1168" s="26" t="str">
        <f t="shared" si="178"/>
        <v>Steel</v>
      </c>
      <c r="S1168" s="26">
        <f ca="1">IF(N1168="",0,
IF(Knee_Application="YES",Knee_Width,IF(Knee_Application="NO",0,
IF(OR(Cable_Type="OH",SearchData("Conductor",Cable_Desc)),0,
IF(N1168="Steel Drum",Knee_Width,
IF(N1168="Plywood Drum",0,
IF(Country="UAE",0,
IF(AND(OR(SearchData("LSHF",Cable_Desc),SearchData("LSZH",Cable_Desc),SearchData("LS0H",Cable_Desc),SearchData("LSOH",Cable_Desc)),D.nom&gt;40),Knee_Width,
IF(AND(Country="Egypt",D.nom&gt;60),Knee_Width,
IF(AND(Country&lt;&gt;"Egypt",D.nom&gt;35),Knee_Width,
0))))))))))</f>
        <v>125</v>
      </c>
      <c r="T1168" s="118">
        <f t="shared" ca="1" si="173"/>
        <v>13</v>
      </c>
      <c r="U1168" s="118">
        <f t="shared" ca="1" si="174"/>
        <v>3</v>
      </c>
      <c r="V1168" s="117">
        <f t="shared" ca="1" si="175"/>
        <v>308.11861100465688</v>
      </c>
      <c r="W1168" s="64">
        <f t="shared" ca="1" si="176"/>
        <v>1</v>
      </c>
      <c r="X1168" s="64">
        <f t="shared" ca="1" si="179"/>
        <v>1</v>
      </c>
      <c r="Y1168" s="64">
        <f t="shared" ca="1" si="177"/>
        <v>1</v>
      </c>
      <c r="AM1168" s="156"/>
    </row>
    <row r="1169" spans="1:39">
      <c r="A1169" s="12">
        <f t="shared" ca="1" si="170"/>
        <v>1</v>
      </c>
      <c r="B1169" s="12" t="str">
        <f>IF([1]DRUM!A1146="","",[1]DRUM!A1146)</f>
        <v>Steel</v>
      </c>
      <c r="C1169" s="12">
        <f t="shared" ca="1" si="171"/>
        <v>0</v>
      </c>
      <c r="D1169" s="155">
        <f t="shared" ca="1" si="180"/>
        <v>0</v>
      </c>
      <c r="E1169" s="26" t="str">
        <f>IF([1]DRUM!B1146="","",[1]DRUM!B1146)</f>
        <v>STB330009</v>
      </c>
      <c r="F1169" s="26">
        <f>IF([1]DRUM!C1146="","",[1]DRUM!C1146)</f>
        <v>3380</v>
      </c>
      <c r="G1169" s="26">
        <f>IF([1]DRUM!D1146="","",[1]DRUM!D1146)</f>
        <v>3300</v>
      </c>
      <c r="H1169" s="26">
        <f>IF([1]DRUM!E1146="","",[1]DRUM!E1146)</f>
        <v>2050</v>
      </c>
      <c r="I1169" s="26">
        <f>IF([1]DRUM!F1146="","",[1]DRUM!F1146)</f>
        <v>1760</v>
      </c>
      <c r="J1169" s="26">
        <f>IF([1]DRUM!G1146="","",[1]DRUM!G1146)</f>
        <v>1900</v>
      </c>
      <c r="K1169" s="26">
        <f>IF([1]DRUM!H1146="","",[1]DRUM!H1146)</f>
        <v>2100</v>
      </c>
      <c r="L1169" s="26" t="str">
        <f>IF([1]DRUM!I1146="","",[1]DRUM!I1146)</f>
        <v/>
      </c>
      <c r="M1169" s="26">
        <f>IF([1]DRUM!J1146="","",
IF(AND([1]DRUM!K1146="Wooden Drum",[1]DRUM!J1146&gt;Max_WD_Capacity),Max_WD_Capacity,
[1]DRUM!J1146))</f>
        <v>15000</v>
      </c>
      <c r="N1169" s="26" t="str">
        <f>IF([1]DRUM!K1146="","",[1]DRUM!K1146)</f>
        <v>Steel Drum</v>
      </c>
      <c r="O1169" s="26">
        <f>IF([1]DRUM!L1146="","",[1]DRUM!L1146)</f>
        <v>1393</v>
      </c>
      <c r="P1169" s="26">
        <f>IF([1]DRUM!M1146="","",[1]DRUM!M1146)</f>
        <v>241</v>
      </c>
      <c r="Q1169" s="26">
        <f>IF([1]DRUM!N1146="","",[1]DRUM!N1146)</f>
        <v>9.2441363831879659</v>
      </c>
      <c r="R1169" s="26" t="str">
        <f t="shared" si="178"/>
        <v>Steel</v>
      </c>
      <c r="S1169" s="26">
        <f ca="1">IF(N1169="",0,
IF(Knee_Application="YES",Knee_Width,IF(Knee_Application="NO",0,
IF(OR(Cable_Type="OH",SearchData("Conductor",Cable_Desc)),0,
IF(N1169="Steel Drum",Knee_Width,
IF(N1169="Plywood Drum",0,
IF(Country="UAE",0,
IF(AND(OR(SearchData("LSHF",Cable_Desc),SearchData("LSZH",Cable_Desc),SearchData("LS0H",Cable_Desc),SearchData("LSOH",Cable_Desc)),D.nom&gt;40),Knee_Width,
IF(AND(Country="Egypt",D.nom&gt;60),Knee_Width,
IF(AND(Country&lt;&gt;"Egypt",D.nom&gt;35),Knee_Width,
0))))))))))</f>
        <v>125</v>
      </c>
      <c r="T1169" s="118">
        <f t="shared" ca="1" si="173"/>
        <v>13</v>
      </c>
      <c r="U1169" s="118">
        <f t="shared" ca="1" si="174"/>
        <v>4</v>
      </c>
      <c r="V1169" s="117">
        <f t="shared" ca="1" si="175"/>
        <v>414.35345154138793</v>
      </c>
      <c r="W1169" s="64">
        <f t="shared" ca="1" si="176"/>
        <v>1</v>
      </c>
      <c r="X1169" s="64">
        <f t="shared" ca="1" si="179"/>
        <v>1</v>
      </c>
      <c r="Y1169" s="64">
        <f t="shared" ca="1" si="177"/>
        <v>1</v>
      </c>
      <c r="AM1169" s="156"/>
    </row>
    <row r="1170" spans="1:39">
      <c r="A1170" s="12">
        <f t="shared" ca="1" si="170"/>
        <v>1</v>
      </c>
      <c r="B1170" s="12" t="str">
        <f>IF([1]DRUM!A1147="","",[1]DRUM!A1147)</f>
        <v>Steel</v>
      </c>
      <c r="C1170" s="12">
        <f t="shared" ca="1" si="171"/>
        <v>0</v>
      </c>
      <c r="D1170" s="155">
        <f t="shared" ca="1" si="180"/>
        <v>0</v>
      </c>
      <c r="E1170" s="26" t="str">
        <f>IF([1]DRUM!B1147="","",[1]DRUM!B1147)</f>
        <v>STB330043</v>
      </c>
      <c r="F1170" s="26">
        <f>IF([1]DRUM!C1147="","",[1]DRUM!C1147)</f>
        <v>3380</v>
      </c>
      <c r="G1170" s="26">
        <f>IF([1]DRUM!D1147="","",[1]DRUM!D1147)</f>
        <v>3300</v>
      </c>
      <c r="H1170" s="26">
        <f>IF([1]DRUM!E1147="","",[1]DRUM!E1147)</f>
        <v>1900</v>
      </c>
      <c r="I1170" s="26">
        <f>IF([1]DRUM!F1147="","",[1]DRUM!F1147)</f>
        <v>1760</v>
      </c>
      <c r="J1170" s="26">
        <f>IF([1]DRUM!G1147="","",[1]DRUM!G1147)</f>
        <v>1900</v>
      </c>
      <c r="K1170" s="26">
        <f>IF([1]DRUM!H1147="","",[1]DRUM!H1147)</f>
        <v>2100</v>
      </c>
      <c r="L1170" s="26" t="str">
        <f>IF([1]DRUM!I1147="","",[1]DRUM!I1147)</f>
        <v/>
      </c>
      <c r="M1170" s="26">
        <f>IF([1]DRUM!J1147="","",
IF(AND([1]DRUM!K1147="Wooden Drum",[1]DRUM!J1147&gt;Max_WD_Capacity),Max_WD_Capacity,
[1]DRUM!J1147))</f>
        <v>15000</v>
      </c>
      <c r="N1170" s="26" t="str">
        <f>IF([1]DRUM!K1147="","",[1]DRUM!K1147)</f>
        <v>Steel Drum</v>
      </c>
      <c r="O1170" s="26">
        <f>IF([1]DRUM!L1147="","",[1]DRUM!L1147)</f>
        <v>1289</v>
      </c>
      <c r="P1170" s="26">
        <f>IF([1]DRUM!M1147="","",[1]DRUM!M1147)</f>
        <v>241</v>
      </c>
      <c r="Q1170" s="26">
        <f>IF([1]DRUM!N1147="","",[1]DRUM!N1147)</f>
        <v>10.063149587978824</v>
      </c>
      <c r="R1170" s="26" t="str">
        <f t="shared" si="178"/>
        <v>Steel</v>
      </c>
      <c r="S1170" s="26">
        <f ca="1">IF(N1170="",0,
IF(Knee_Application="YES",Knee_Width,IF(Knee_Application="NO",0,
IF(OR(Cable_Type="OH",SearchData("Conductor",Cable_Desc)),0,
IF(N1170="Steel Drum",Knee_Width,
IF(N1170="Plywood Drum",0,
IF(Country="UAE",0,
IF(AND(OR(SearchData("LSHF",Cable_Desc),SearchData("LSZH",Cable_Desc),SearchData("LS0H",Cable_Desc),SearchData("LSOH",Cable_Desc)),D.nom&gt;40),Knee_Width,
IF(AND(Country="Egypt",D.nom&gt;60),Knee_Width,
IF(AND(Country&lt;&gt;"Egypt",D.nom&gt;35),Knee_Width,
0))))))))))</f>
        <v>125</v>
      </c>
      <c r="T1170" s="118">
        <f t="shared" ca="1" si="173"/>
        <v>13</v>
      </c>
      <c r="U1170" s="118">
        <f t="shared" ca="1" si="174"/>
        <v>4</v>
      </c>
      <c r="V1170" s="117">
        <f t="shared" ca="1" si="175"/>
        <v>389.84902884338754</v>
      </c>
      <c r="W1170" s="64">
        <f t="shared" ca="1" si="176"/>
        <v>1</v>
      </c>
      <c r="X1170" s="64">
        <f t="shared" ca="1" si="179"/>
        <v>1</v>
      </c>
      <c r="Y1170" s="64">
        <f t="shared" ca="1" si="177"/>
        <v>1</v>
      </c>
      <c r="AM1170" s="156"/>
    </row>
    <row r="1171" spans="1:39">
      <c r="A1171" s="12">
        <f t="shared" ca="1" si="170"/>
        <v>1</v>
      </c>
      <c r="B1171" s="12" t="str">
        <f>IF([1]DRUM!A1148="","",[1]DRUM!A1148)</f>
        <v>Steel</v>
      </c>
      <c r="C1171" s="12">
        <f t="shared" ca="1" si="171"/>
        <v>0</v>
      </c>
      <c r="D1171" s="155">
        <f t="shared" ca="1" si="180"/>
        <v>0</v>
      </c>
      <c r="E1171" s="26" t="str">
        <f>IF([1]DRUM!B1148="","",[1]DRUM!B1148)</f>
        <v>STB330033</v>
      </c>
      <c r="F1171" s="26">
        <f>IF([1]DRUM!C1148="","",[1]DRUM!C1148)</f>
        <v>3380</v>
      </c>
      <c r="G1171" s="26">
        <f>IF([1]DRUM!D1148="","",[1]DRUM!D1148)</f>
        <v>3300</v>
      </c>
      <c r="H1171" s="26">
        <f>IF([1]DRUM!E1148="","",[1]DRUM!E1148)</f>
        <v>1850</v>
      </c>
      <c r="I1171" s="26">
        <f>IF([1]DRUM!F1148="","",[1]DRUM!F1148)</f>
        <v>1760</v>
      </c>
      <c r="J1171" s="26">
        <f>IF([1]DRUM!G1148="","",[1]DRUM!G1148)</f>
        <v>1900</v>
      </c>
      <c r="K1171" s="26">
        <f>IF([1]DRUM!H1148="","",[1]DRUM!H1148)</f>
        <v>2100</v>
      </c>
      <c r="L1171" s="26" t="str">
        <f>IF([1]DRUM!I1148="","",[1]DRUM!I1148)</f>
        <v/>
      </c>
      <c r="M1171" s="26">
        <f>IF([1]DRUM!J1148="","",
IF(AND([1]DRUM!K1148="Wooden Drum",[1]DRUM!J1148&gt;Max_WD_Capacity),Max_WD_Capacity,
[1]DRUM!J1148))</f>
        <v>15000</v>
      </c>
      <c r="N1171" s="26" t="str">
        <f>IF([1]DRUM!K1148="","",[1]DRUM!K1148)</f>
        <v>Steel Drum</v>
      </c>
      <c r="O1171" s="26">
        <f>IF([1]DRUM!L1148="","",[1]DRUM!L1148)</f>
        <v>1295</v>
      </c>
      <c r="P1171" s="26">
        <f>IF([1]DRUM!M1148="","",[1]DRUM!M1148)</f>
        <v>241</v>
      </c>
      <c r="Q1171" s="26">
        <f>IF([1]DRUM!N1148="","",[1]DRUM!N1148)</f>
        <v>10.322330981899984</v>
      </c>
      <c r="R1171" s="26" t="str">
        <f t="shared" si="178"/>
        <v>Steel</v>
      </c>
      <c r="S1171" s="26">
        <f ca="1">IF(N1171="",0,
IF(Knee_Application="YES",Knee_Width,IF(Knee_Application="NO",0,
IF(OR(Cable_Type="OH",SearchData("Conductor",Cable_Desc)),0,
IF(N1171="Steel Drum",Knee_Width,
IF(N1171="Plywood Drum",0,
IF(Country="UAE",0,
IF(AND(OR(SearchData("LSHF",Cable_Desc),SearchData("LSZH",Cable_Desc),SearchData("LS0H",Cable_Desc),SearchData("LSOH",Cable_Desc)),D.nom&gt;40),Knee_Width,
IF(AND(Country="Egypt",D.nom&gt;60),Knee_Width,
IF(AND(Country&lt;&gt;"Egypt",D.nom&gt;35),Knee_Width,
0))))))))))</f>
        <v>125</v>
      </c>
      <c r="T1171" s="118">
        <f t="shared" ca="1" si="173"/>
        <v>13</v>
      </c>
      <c r="U1171" s="118">
        <f t="shared" ca="1" si="174"/>
        <v>4</v>
      </c>
      <c r="V1171" s="117">
        <f t="shared" ca="1" si="175"/>
        <v>381.68088794405406</v>
      </c>
      <c r="W1171" s="64">
        <f t="shared" ca="1" si="176"/>
        <v>1</v>
      </c>
      <c r="X1171" s="64">
        <f t="shared" ca="1" si="179"/>
        <v>1</v>
      </c>
      <c r="Y1171" s="64">
        <f t="shared" ca="1" si="177"/>
        <v>1</v>
      </c>
      <c r="AM1171" s="156"/>
    </row>
    <row r="1172" spans="1:39">
      <c r="A1172" s="12">
        <f t="shared" ca="1" si="170"/>
        <v>1</v>
      </c>
      <c r="B1172" s="12" t="str">
        <f>IF([1]DRUM!A1149="","",[1]DRUM!A1149)</f>
        <v>Steel</v>
      </c>
      <c r="C1172" s="12">
        <f t="shared" ca="1" si="171"/>
        <v>0</v>
      </c>
      <c r="D1172" s="155">
        <f t="shared" ca="1" si="180"/>
        <v>0</v>
      </c>
      <c r="E1172" s="26" t="str">
        <f>IF([1]DRUM!B1149="","",[1]DRUM!B1149)</f>
        <v>STB330012</v>
      </c>
      <c r="F1172" s="26">
        <f>IF([1]DRUM!C1149="","",[1]DRUM!C1149)</f>
        <v>3380</v>
      </c>
      <c r="G1172" s="26">
        <f>IF([1]DRUM!D1149="","",[1]DRUM!D1149)</f>
        <v>3300</v>
      </c>
      <c r="H1172" s="26">
        <f>IF([1]DRUM!E1149="","",[1]DRUM!E1149)</f>
        <v>1750</v>
      </c>
      <c r="I1172" s="26">
        <f>IF([1]DRUM!F1149="","",[1]DRUM!F1149)</f>
        <v>1700</v>
      </c>
      <c r="J1172" s="26">
        <f>IF([1]DRUM!G1149="","",[1]DRUM!G1149)</f>
        <v>1900</v>
      </c>
      <c r="K1172" s="26">
        <f>IF([1]DRUM!H1149="","",[1]DRUM!H1149)</f>
        <v>2100</v>
      </c>
      <c r="L1172" s="26" t="str">
        <f>IF([1]DRUM!I1149="","",[1]DRUM!I1149)</f>
        <v/>
      </c>
      <c r="M1172" s="26">
        <f>IF([1]DRUM!J1149="","",
IF(AND([1]DRUM!K1149="Wooden Drum",[1]DRUM!J1149&gt;Max_WD_Capacity),Max_WD_Capacity,
[1]DRUM!J1149))</f>
        <v>15000</v>
      </c>
      <c r="N1172" s="26" t="str">
        <f>IF([1]DRUM!K1149="","",[1]DRUM!K1149)</f>
        <v>Steel Drum</v>
      </c>
      <c r="O1172" s="26">
        <f>IF([1]DRUM!L1149="","",[1]DRUM!L1149)</f>
        <v>1700</v>
      </c>
      <c r="P1172" s="26">
        <f>IF([1]DRUM!M1149="","",[1]DRUM!M1149)</f>
        <v>233</v>
      </c>
      <c r="Q1172" s="26">
        <f>IF([1]DRUM!N1149="","",[1]DRUM!N1149)</f>
        <v>10.451097010788994</v>
      </c>
      <c r="R1172" s="26" t="str">
        <f t="shared" si="178"/>
        <v>Steel</v>
      </c>
      <c r="S1172" s="26">
        <f ca="1">IF(N1172="",0,
IF(Knee_Application="YES",Knee_Width,IF(Knee_Application="NO",0,
IF(OR(Cable_Type="OH",SearchData("Conductor",Cable_Desc)),0,
IF(N1172="Steel Drum",Knee_Width,
IF(N1172="Plywood Drum",0,
IF(Country="UAE",0,
IF(AND(OR(SearchData("LSHF",Cable_Desc),SearchData("LSZH",Cable_Desc),SearchData("LS0H",Cable_Desc),SearchData("LSOH",Cable_Desc)),D.nom&gt;40),Knee_Width,
IF(AND(Country="Egypt",D.nom&gt;60),Knee_Width,
IF(AND(Country&lt;&gt;"Egypt",D.nom&gt;35),Knee_Width,
0))))))))))</f>
        <v>125</v>
      </c>
      <c r="T1172" s="118">
        <f t="shared" ca="1" si="173"/>
        <v>12</v>
      </c>
      <c r="U1172" s="118">
        <f t="shared" ca="1" si="174"/>
        <v>5</v>
      </c>
      <c r="V1172" s="117">
        <f t="shared" ca="1" si="175"/>
        <v>444.47252862988393</v>
      </c>
      <c r="W1172" s="64">
        <f t="shared" ca="1" si="176"/>
        <v>1</v>
      </c>
      <c r="X1172" s="64">
        <f t="shared" ca="1" si="179"/>
        <v>1</v>
      </c>
      <c r="Y1172" s="64">
        <f t="shared" ca="1" si="177"/>
        <v>1</v>
      </c>
      <c r="AM1172" s="156"/>
    </row>
    <row r="1173" spans="1:39">
      <c r="A1173" s="12">
        <f t="shared" ca="1" si="170"/>
        <v>1</v>
      </c>
      <c r="B1173" s="12" t="str">
        <f>IF([1]DRUM!A1150="","",[1]DRUM!A1150)</f>
        <v>Steel</v>
      </c>
      <c r="C1173" s="12">
        <f t="shared" ca="1" si="171"/>
        <v>0</v>
      </c>
      <c r="D1173" s="155">
        <f t="shared" ca="1" si="180"/>
        <v>0</v>
      </c>
      <c r="E1173" s="26" t="str">
        <f>IF([1]DRUM!B1150="","",[1]DRUM!B1150)</f>
        <v>STB330027</v>
      </c>
      <c r="F1173" s="26">
        <f>IF([1]DRUM!C1150="","",[1]DRUM!C1150)</f>
        <v>3380</v>
      </c>
      <c r="G1173" s="26">
        <f>IF([1]DRUM!D1150="","",[1]DRUM!D1150)</f>
        <v>3300</v>
      </c>
      <c r="H1173" s="26">
        <f>IF([1]DRUM!E1150="","",[1]DRUM!E1150)</f>
        <v>1650</v>
      </c>
      <c r="I1173" s="26">
        <f>IF([1]DRUM!F1150="","",[1]DRUM!F1150)</f>
        <v>1760</v>
      </c>
      <c r="J1173" s="26">
        <f>IF([1]DRUM!G1150="","",[1]DRUM!G1150)</f>
        <v>1900</v>
      </c>
      <c r="K1173" s="26">
        <f>IF([1]DRUM!H1150="","",[1]DRUM!H1150)</f>
        <v>2100</v>
      </c>
      <c r="L1173" s="26" t="str">
        <f>IF([1]DRUM!I1150="","",[1]DRUM!I1150)</f>
        <v/>
      </c>
      <c r="M1173" s="26">
        <f>IF([1]DRUM!J1150="","",
IF(AND([1]DRUM!K1150="Wooden Drum",[1]DRUM!J1150&gt;Max_WD_Capacity),Max_WD_Capacity,
[1]DRUM!J1150))</f>
        <v>15000</v>
      </c>
      <c r="N1173" s="26" t="str">
        <f>IF([1]DRUM!K1150="","",[1]DRUM!K1150)</f>
        <v>Steel Drum</v>
      </c>
      <c r="O1173" s="26">
        <f>IF([1]DRUM!L1150="","",[1]DRUM!L1150)</f>
        <v>1307</v>
      </c>
      <c r="P1173" s="26">
        <f>IF([1]DRUM!M1150="","",[1]DRUM!M1150)</f>
        <v>241</v>
      </c>
      <c r="Q1173" s="26">
        <f>IF([1]DRUM!N1150="","",[1]DRUM!N1150)</f>
        <v>11.289941519205639</v>
      </c>
      <c r="R1173" s="26" t="str">
        <f t="shared" si="178"/>
        <v>Steel</v>
      </c>
      <c r="S1173" s="26">
        <f ca="1">IF(N1173="",0,
IF(Knee_Application="YES",Knee_Width,IF(Knee_Application="NO",0,
IF(OR(Cable_Type="OH",SearchData("Conductor",Cable_Desc)),0,
IF(N1173="Steel Drum",Knee_Width,
IF(N1173="Plywood Drum",0,
IF(Country="UAE",0,
IF(AND(OR(SearchData("LSHF",Cable_Desc),SearchData("LSZH",Cable_Desc),SearchData("LS0H",Cable_Desc),SearchData("LSOH",Cable_Desc)),D.nom&gt;40),Knee_Width,
IF(AND(Country="Egypt",D.nom&gt;60),Knee_Width,
IF(AND(Country&lt;&gt;"Egypt",D.nom&gt;35),Knee_Width,
0))))))))))</f>
        <v>125</v>
      </c>
      <c r="T1173" s="118">
        <f t="shared" ca="1" si="173"/>
        <v>13</v>
      </c>
      <c r="U1173" s="118">
        <f t="shared" ca="1" si="174"/>
        <v>5</v>
      </c>
      <c r="V1173" s="117">
        <f t="shared" ca="1" si="175"/>
        <v>461.09155376737397</v>
      </c>
      <c r="W1173" s="64">
        <f t="shared" ca="1" si="176"/>
        <v>1</v>
      </c>
      <c r="X1173" s="64">
        <f t="shared" ca="1" si="179"/>
        <v>1</v>
      </c>
      <c r="Y1173" s="64">
        <f t="shared" ca="1" si="177"/>
        <v>1</v>
      </c>
      <c r="AM1173" s="156"/>
    </row>
    <row r="1174" spans="1:39">
      <c r="A1174" s="12">
        <f t="shared" ca="1" si="170"/>
        <v>1</v>
      </c>
      <c r="B1174" s="12" t="str">
        <f>IF([1]DRUM!A1151="","",[1]DRUM!A1151)</f>
        <v>Steel</v>
      </c>
      <c r="C1174" s="12">
        <f t="shared" ca="1" si="171"/>
        <v>0</v>
      </c>
      <c r="D1174" s="155">
        <f t="shared" ca="1" si="180"/>
        <v>0</v>
      </c>
      <c r="E1174" s="26" t="str">
        <f>IF([1]DRUM!B1151="","",[1]DRUM!B1151)</f>
        <v>STB330029</v>
      </c>
      <c r="F1174" s="26">
        <f>IF([1]DRUM!C1151="","",[1]DRUM!C1151)</f>
        <v>3380</v>
      </c>
      <c r="G1174" s="26">
        <f>IF([1]DRUM!D1151="","",[1]DRUM!D1151)</f>
        <v>3300</v>
      </c>
      <c r="H1174" s="26">
        <f>IF([1]DRUM!E1151="","",[1]DRUM!E1151)</f>
        <v>1550</v>
      </c>
      <c r="I1174" s="26">
        <f>IF([1]DRUM!F1151="","",[1]DRUM!F1151)</f>
        <v>1700</v>
      </c>
      <c r="J1174" s="26">
        <f>IF([1]DRUM!G1151="","",[1]DRUM!G1151)</f>
        <v>1900</v>
      </c>
      <c r="K1174" s="26">
        <f>IF([1]DRUM!H1151="","",[1]DRUM!H1151)</f>
        <v>2100</v>
      </c>
      <c r="L1174" s="26" t="str">
        <f>IF([1]DRUM!I1151="","",[1]DRUM!I1151)</f>
        <v/>
      </c>
      <c r="M1174" s="26">
        <f>IF([1]DRUM!J1151="","",
IF(AND([1]DRUM!K1151="Wooden Drum",[1]DRUM!J1151&gt;Max_WD_Capacity),Max_WD_Capacity,
[1]DRUM!J1151))</f>
        <v>15000</v>
      </c>
      <c r="N1174" s="26" t="str">
        <f>IF([1]DRUM!K1151="","",[1]DRUM!K1151)</f>
        <v>Steel Drum</v>
      </c>
      <c r="O1174" s="26">
        <f>IF([1]DRUM!L1151="","",[1]DRUM!L1151)</f>
        <v>1309</v>
      </c>
      <c r="P1174" s="26">
        <f>IF([1]DRUM!M1151="","",[1]DRUM!M1151)</f>
        <v>233</v>
      </c>
      <c r="Q1174" s="26">
        <f>IF([1]DRUM!N1151="","",[1]DRUM!N1151)</f>
        <v>11.332313750120932</v>
      </c>
      <c r="R1174" s="26" t="str">
        <f t="shared" si="178"/>
        <v>Steel</v>
      </c>
      <c r="S1174" s="26">
        <f ca="1">IF(N1174="",0,
IF(Knee_Application="YES",Knee_Width,IF(Knee_Application="NO",0,
IF(OR(Cable_Type="OH",SearchData("Conductor",Cable_Desc)),0,
IF(N1174="Steel Drum",Knee_Width,
IF(N1174="Plywood Drum",0,
IF(Country="UAE",0,
IF(AND(OR(SearchData("LSHF",Cable_Desc),SearchData("LSZH",Cable_Desc),SearchData("LS0H",Cable_Desc),SearchData("LSOH",Cable_Desc)),D.nom&gt;40),Knee_Width,
IF(AND(Country="Egypt",D.nom&gt;60),Knee_Width,
IF(AND(Country&lt;&gt;"Egypt",D.nom&gt;35),Knee_Width,
0))))))))))</f>
        <v>125</v>
      </c>
      <c r="T1174" s="118">
        <f t="shared" ca="1" si="173"/>
        <v>12</v>
      </c>
      <c r="U1174" s="118">
        <f t="shared" ca="1" si="174"/>
        <v>6</v>
      </c>
      <c r="V1174" s="117">
        <f t="shared" ca="1" si="175"/>
        <v>515.63337214487694</v>
      </c>
      <c r="W1174" s="64">
        <f t="shared" ca="1" si="176"/>
        <v>1</v>
      </c>
      <c r="X1174" s="64">
        <f t="shared" ca="1" si="179"/>
        <v>1</v>
      </c>
      <c r="Y1174" s="64">
        <f t="shared" ca="1" si="177"/>
        <v>1</v>
      </c>
      <c r="AM1174" s="156"/>
    </row>
    <row r="1175" spans="1:39">
      <c r="A1175" s="12">
        <f t="shared" ca="1" si="170"/>
        <v>1</v>
      </c>
      <c r="B1175" s="12" t="str">
        <f>IF([1]DRUM!A1152="","",[1]DRUM!A1152)</f>
        <v>Steel</v>
      </c>
      <c r="C1175" s="12">
        <f t="shared" ca="1" si="171"/>
        <v>0</v>
      </c>
      <c r="D1175" s="155">
        <f t="shared" ca="1" si="180"/>
        <v>0</v>
      </c>
      <c r="E1175" s="26" t="str">
        <f>IF([1]DRUM!B1152="","",[1]DRUM!B1152)</f>
        <v>STB330035</v>
      </c>
      <c r="F1175" s="26">
        <f>IF([1]DRUM!C1152="","",[1]DRUM!C1152)</f>
        <v>3380</v>
      </c>
      <c r="G1175" s="26">
        <f>IF([1]DRUM!D1152="","",[1]DRUM!D1152)</f>
        <v>3300</v>
      </c>
      <c r="H1175" s="26">
        <f>IF([1]DRUM!E1152="","",[1]DRUM!E1152)</f>
        <v>1500</v>
      </c>
      <c r="I1175" s="26">
        <f>IF([1]DRUM!F1152="","",[1]DRUM!F1152)</f>
        <v>1760</v>
      </c>
      <c r="J1175" s="26">
        <f>IF([1]DRUM!G1152="","",[1]DRUM!G1152)</f>
        <v>1900</v>
      </c>
      <c r="K1175" s="26">
        <f>IF([1]DRUM!H1152="","",[1]DRUM!H1152)</f>
        <v>2100</v>
      </c>
      <c r="L1175" s="26" t="str">
        <f>IF([1]DRUM!I1152="","",[1]DRUM!I1152)</f>
        <v/>
      </c>
      <c r="M1175" s="26">
        <f>IF([1]DRUM!J1152="","",
IF(AND([1]DRUM!K1152="Wooden Drum",[1]DRUM!J1152&gt;Max_WD_Capacity),Max_WD_Capacity,
[1]DRUM!J1152))</f>
        <v>15000</v>
      </c>
      <c r="N1175" s="26" t="str">
        <f>IF([1]DRUM!K1152="","",[1]DRUM!K1152)</f>
        <v>Steel Drum</v>
      </c>
      <c r="O1175" s="26">
        <f>IF([1]DRUM!L1152="","",[1]DRUM!L1152)</f>
        <v>1320</v>
      </c>
      <c r="P1175" s="26">
        <f>IF([1]DRUM!M1152="","",[1]DRUM!M1152)</f>
        <v>241</v>
      </c>
      <c r="Q1175" s="26">
        <f>IF([1]DRUM!N1152="","",[1]DRUM!N1152)</f>
        <v>11.943078631886957</v>
      </c>
      <c r="R1175" s="26" t="str">
        <f t="shared" si="178"/>
        <v>Steel</v>
      </c>
      <c r="S1175" s="26">
        <f ca="1">IF(N1175="",0,
IF(Knee_Application="YES",Knee_Width,IF(Knee_Application="NO",0,
IF(OR(Cable_Type="OH",SearchData("Conductor",Cable_Desc)),0,
IF(N1175="Steel Drum",Knee_Width,
IF(N1175="Plywood Drum",0,
IF(Country="UAE",0,
IF(AND(OR(SearchData("LSHF",Cable_Desc),SearchData("LSZH",Cable_Desc),SearchData("LS0H",Cable_Desc),SearchData("LSOH",Cable_Desc)),D.nom&gt;40),Knee_Width,
IF(AND(Country="Egypt",D.nom&gt;60),Knee_Width,
IF(AND(Country&lt;&gt;"Egypt",D.nom&gt;35),Knee_Width,
0))))))))))</f>
        <v>125</v>
      </c>
      <c r="T1175" s="118">
        <f t="shared" ca="1" si="173"/>
        <v>13</v>
      </c>
      <c r="U1175" s="118">
        <f t="shared" ca="1" si="174"/>
        <v>6</v>
      </c>
      <c r="V1175" s="117">
        <f t="shared" ca="1" si="175"/>
        <v>546.35060847461659</v>
      </c>
      <c r="W1175" s="64">
        <f t="shared" ca="1" si="176"/>
        <v>1</v>
      </c>
      <c r="X1175" s="64">
        <f t="shared" ca="1" si="179"/>
        <v>1</v>
      </c>
      <c r="Y1175" s="64">
        <f t="shared" ca="1" si="177"/>
        <v>1</v>
      </c>
      <c r="AM1175" s="156"/>
    </row>
    <row r="1176" spans="1:39">
      <c r="A1176" s="12">
        <f t="shared" ca="1" si="170"/>
        <v>1</v>
      </c>
      <c r="B1176" s="12" t="str">
        <f>IF([1]DRUM!A1153="","",[1]DRUM!A1153)</f>
        <v>Steel</v>
      </c>
      <c r="C1176" s="12">
        <f t="shared" ca="1" si="171"/>
        <v>0</v>
      </c>
      <c r="D1176" s="155">
        <f t="shared" ca="1" si="180"/>
        <v>0</v>
      </c>
      <c r="E1176" s="26" t="str">
        <f>IF([1]DRUM!B1153="","",[1]DRUM!B1153)</f>
        <v>STB330017</v>
      </c>
      <c r="F1176" s="26">
        <f>IF([1]DRUM!C1153="","",[1]DRUM!C1153)</f>
        <v>3380</v>
      </c>
      <c r="G1176" s="26">
        <f>IF([1]DRUM!D1153="","",[1]DRUM!D1153)</f>
        <v>3300</v>
      </c>
      <c r="H1176" s="26">
        <f>IF([1]DRUM!E1153="","",[1]DRUM!E1153)</f>
        <v>2150</v>
      </c>
      <c r="I1176" s="26">
        <f>IF([1]DRUM!F1153="","",[1]DRUM!F1153)</f>
        <v>1740</v>
      </c>
      <c r="J1176" s="26">
        <f>IF([1]DRUM!G1153="","",[1]DRUM!G1153)</f>
        <v>1900</v>
      </c>
      <c r="K1176" s="26">
        <f>IF([1]DRUM!H1153="","",[1]DRUM!H1153)</f>
        <v>2100</v>
      </c>
      <c r="L1176" s="26" t="str">
        <f>IF([1]DRUM!I1153="","",[1]DRUM!I1153)</f>
        <v/>
      </c>
      <c r="M1176" s="26">
        <f>IF([1]DRUM!J1153="","",
IF(AND([1]DRUM!K1153="Wooden Drum",[1]DRUM!J1153&gt;Max_WD_Capacity),Max_WD_Capacity,
[1]DRUM!J1153))</f>
        <v>20000</v>
      </c>
      <c r="N1176" s="26" t="str">
        <f>IF([1]DRUM!K1153="","",[1]DRUM!K1153)</f>
        <v>Steel Drum</v>
      </c>
      <c r="O1176" s="26">
        <f>IF([1]DRUM!L1153="","",[1]DRUM!L1153)</f>
        <v>1768</v>
      </c>
      <c r="P1176" s="26">
        <f>IF([1]DRUM!M1153="","",[1]DRUM!M1153)</f>
        <v>238</v>
      </c>
      <c r="Q1176" s="26">
        <f>IF([1]DRUM!N1153="","",[1]DRUM!N1153)</f>
        <v>8.5651204010227016</v>
      </c>
      <c r="R1176" s="26" t="str">
        <f t="shared" si="178"/>
        <v>Steel</v>
      </c>
      <c r="S1176" s="26">
        <f ca="1">IF(N1176="",0,
IF(Knee_Application="YES",Knee_Width,IF(Knee_Application="NO",0,
IF(OR(Cable_Type="OH",SearchData("Conductor",Cable_Desc)),0,
IF(N1176="Steel Drum",Knee_Width,
IF(N1176="Plywood Drum",0,
IF(Country="UAE",0,
IF(AND(OR(SearchData("LSHF",Cable_Desc),SearchData("LSZH",Cable_Desc),SearchData("LS0H",Cable_Desc),SearchData("LSOH",Cable_Desc)),D.nom&gt;40),Knee_Width,
IF(AND(Country="Egypt",D.nom&gt;60),Knee_Width,
IF(AND(Country&lt;&gt;"Egypt",D.nom&gt;35),Knee_Width,
0))))))))))</f>
        <v>125</v>
      </c>
      <c r="T1176" s="118">
        <f t="shared" ca="1" si="173"/>
        <v>13</v>
      </c>
      <c r="U1176" s="118">
        <f t="shared" ca="1" si="174"/>
        <v>3</v>
      </c>
      <c r="V1176" s="117">
        <f t="shared" ca="1" si="175"/>
        <v>308.11861100465688</v>
      </c>
      <c r="W1176" s="64">
        <f t="shared" ca="1" si="176"/>
        <v>1</v>
      </c>
      <c r="X1176" s="64">
        <f t="shared" ca="1" si="179"/>
        <v>1</v>
      </c>
      <c r="Y1176" s="64">
        <f t="shared" ca="1" si="177"/>
        <v>1</v>
      </c>
      <c r="AM1176" s="156"/>
    </row>
    <row r="1177" spans="1:39">
      <c r="A1177" s="12">
        <f t="shared" ref="A1177:A1240" ca="1" si="181">IF(OR(E1177="",G1177="",K1177="",G1177&lt;Min_Flange_Diam,G1177&gt;Max_Flange_Diam,K1177&lt;Min_Outer_Width,K1177&gt;Max_Outer_Width),0,IFERROR(W1177*X1177*Y1177,0))</f>
        <v>1</v>
      </c>
      <c r="B1177" s="12" t="str">
        <f>IF([1]DRUM!A1154="","",[1]DRUM!A1154)</f>
        <v>Steel</v>
      </c>
      <c r="C1177" s="12">
        <f t="shared" ref="C1177:C1240" ca="1" si="182">IF(B1177="","",IF(OR(B1177=Main_DT,B1177=Ext_DT),1,0))</f>
        <v>0</v>
      </c>
      <c r="D1177" s="155">
        <f t="shared" ca="1" si="180"/>
        <v>0</v>
      </c>
      <c r="E1177" s="26" t="str">
        <f>IF([1]DRUM!B1154="","",[1]DRUM!B1154)</f>
        <v>STB330010</v>
      </c>
      <c r="F1177" s="26">
        <f>IF([1]DRUM!C1154="","",[1]DRUM!C1154)</f>
        <v>3380</v>
      </c>
      <c r="G1177" s="26">
        <f>IF([1]DRUM!D1154="","",[1]DRUM!D1154)</f>
        <v>3300</v>
      </c>
      <c r="H1177" s="26">
        <f>IF([1]DRUM!E1154="","",[1]DRUM!E1154)</f>
        <v>2050</v>
      </c>
      <c r="I1177" s="26">
        <f>IF([1]DRUM!F1154="","",[1]DRUM!F1154)</f>
        <v>1740</v>
      </c>
      <c r="J1177" s="26">
        <f>IF([1]DRUM!G1154="","",[1]DRUM!G1154)</f>
        <v>1900</v>
      </c>
      <c r="K1177" s="26">
        <f>IF([1]DRUM!H1154="","",[1]DRUM!H1154)</f>
        <v>2100</v>
      </c>
      <c r="L1177" s="26" t="str">
        <f>IF([1]DRUM!I1154="","",[1]DRUM!I1154)</f>
        <v/>
      </c>
      <c r="M1177" s="26">
        <f>IF([1]DRUM!J1154="","",
IF(AND([1]DRUM!K1154="Wooden Drum",[1]DRUM!J1154&gt;Max_WD_Capacity),Max_WD_Capacity,
[1]DRUM!J1154))</f>
        <v>20000</v>
      </c>
      <c r="N1177" s="26" t="str">
        <f>IF([1]DRUM!K1154="","",[1]DRUM!K1154)</f>
        <v>Steel Drum</v>
      </c>
      <c r="O1177" s="26">
        <f>IF([1]DRUM!L1154="","",[1]DRUM!L1154)</f>
        <v>1694</v>
      </c>
      <c r="P1177" s="26">
        <f>IF([1]DRUM!M1154="","",[1]DRUM!M1154)</f>
        <v>238</v>
      </c>
      <c r="Q1177" s="26">
        <f>IF([1]DRUM!N1154="","",[1]DRUM!N1154)</f>
        <v>9.1390893788335568</v>
      </c>
      <c r="R1177" s="26" t="str">
        <f t="shared" si="178"/>
        <v>Steel</v>
      </c>
      <c r="S1177" s="26">
        <f ca="1">IF(N1177="",0,
IF(Knee_Application="YES",Knee_Width,IF(Knee_Application="NO",0,
IF(OR(Cable_Type="OH",SearchData("Conductor",Cable_Desc)),0,
IF(N1177="Steel Drum",Knee_Width,
IF(N1177="Plywood Drum",0,
IF(Country="UAE",0,
IF(AND(OR(SearchData("LSHF",Cable_Desc),SearchData("LSZH",Cable_Desc),SearchData("LS0H",Cable_Desc),SearchData("LSOH",Cable_Desc)),D.nom&gt;40),Knee_Width,
IF(AND(Country="Egypt",D.nom&gt;60),Knee_Width,
IF(AND(Country&lt;&gt;"Egypt",D.nom&gt;35),Knee_Width,
0))))))))))</f>
        <v>125</v>
      </c>
      <c r="T1177" s="118">
        <f t="shared" ref="T1177:T1240" ca="1" si="183">IFERROR(TRUNC((I1177-S1177)/$L$4),0)</f>
        <v>13</v>
      </c>
      <c r="U1177" s="118">
        <f t="shared" ref="U1177:U1240" ca="1" si="184">IFERROR(TRUNC((((G1177-H1177)/2)-I$11)/L$4),0)</f>
        <v>4</v>
      </c>
      <c r="V1177" s="117">
        <f t="shared" ref="V1177:V1240" ca="1" si="185">IFERROR(T1177*PI()*(H1177*U1177+L$4*U1177^2)/1000,0)</f>
        <v>414.35345154138793</v>
      </c>
      <c r="W1177" s="64">
        <f t="shared" ref="W1177:W1240" ca="1" si="186">IFERROR(IF(H1177&gt;=J$11,1,0),0)</f>
        <v>1</v>
      </c>
      <c r="X1177" s="64">
        <f t="shared" ca="1" si="179"/>
        <v>1</v>
      </c>
      <c r="Y1177" s="64">
        <f t="shared" ref="Y1177:Y1240" ca="1" si="187">IFERROR(IF(V1177&gt;=L$6*0.99,1,0),0)</f>
        <v>1</v>
      </c>
      <c r="AM1177" s="156"/>
    </row>
    <row r="1178" spans="1:39">
      <c r="A1178" s="12">
        <f t="shared" ca="1" si="181"/>
        <v>1</v>
      </c>
      <c r="B1178" s="12" t="str">
        <f>IF([1]DRUM!A1155="","",[1]DRUM!A1155)</f>
        <v>Steel</v>
      </c>
      <c r="C1178" s="12">
        <f t="shared" ca="1" si="182"/>
        <v>0</v>
      </c>
      <c r="D1178" s="155">
        <f t="shared" ref="D1178:D1241" ca="1" si="188">IF(O1178="",0,IFERROR(A1178*C1178,0))</f>
        <v>0</v>
      </c>
      <c r="E1178" s="26" t="str">
        <f>IF([1]DRUM!B1155="","",[1]DRUM!B1155)</f>
        <v>STB330011</v>
      </c>
      <c r="F1178" s="26">
        <f>IF([1]DRUM!C1155="","",[1]DRUM!C1155)</f>
        <v>3380</v>
      </c>
      <c r="G1178" s="26">
        <f>IF([1]DRUM!D1155="","",[1]DRUM!D1155)</f>
        <v>3300</v>
      </c>
      <c r="H1178" s="26">
        <f>IF([1]DRUM!E1155="","",[1]DRUM!E1155)</f>
        <v>1800</v>
      </c>
      <c r="I1178" s="26">
        <f>IF([1]DRUM!F1155="","",[1]DRUM!F1155)</f>
        <v>1740</v>
      </c>
      <c r="J1178" s="26">
        <f>IF([1]DRUM!G1155="","",[1]DRUM!G1155)</f>
        <v>1900</v>
      </c>
      <c r="K1178" s="26">
        <f>IF([1]DRUM!H1155="","",[1]DRUM!H1155)</f>
        <v>2100</v>
      </c>
      <c r="L1178" s="26" t="str">
        <f>IF([1]DRUM!I1155="","",[1]DRUM!I1155)</f>
        <v/>
      </c>
      <c r="M1178" s="26">
        <f>IF([1]DRUM!J1155="","",
IF(AND([1]DRUM!K1155="Wooden Drum",[1]DRUM!J1155&gt;Max_WD_Capacity),Max_WD_Capacity,
[1]DRUM!J1155))</f>
        <v>20000</v>
      </c>
      <c r="N1178" s="26" t="str">
        <f>IF([1]DRUM!K1155="","",[1]DRUM!K1155)</f>
        <v>Steel Drum</v>
      </c>
      <c r="O1178" s="26">
        <f>IF([1]DRUM!L1155="","",[1]DRUM!L1155)</f>
        <v>1771</v>
      </c>
      <c r="P1178" s="26">
        <f>IF([1]DRUM!M1155="","",[1]DRUM!M1155)</f>
        <v>238</v>
      </c>
      <c r="Q1178" s="26">
        <f>IF([1]DRUM!N1155="","",[1]DRUM!N1155)</f>
        <v>10.454434952983435</v>
      </c>
      <c r="R1178" s="26" t="str">
        <f t="shared" ref="R1178:R1241" si="189">B1178</f>
        <v>Steel</v>
      </c>
      <c r="S1178" s="26">
        <f ca="1">IF(N1178="",0,
IF(Knee_Application="YES",Knee_Width,IF(Knee_Application="NO",0,
IF(OR(Cable_Type="OH",SearchData("Conductor",Cable_Desc)),0,
IF(N1178="Steel Drum",Knee_Width,
IF(N1178="Plywood Drum",0,
IF(Country="UAE",0,
IF(AND(OR(SearchData("LSHF",Cable_Desc),SearchData("LSZH",Cable_Desc),SearchData("LS0H",Cable_Desc),SearchData("LSOH",Cable_Desc)),D.nom&gt;40),Knee_Width,
IF(AND(Country="Egypt",D.nom&gt;60),Knee_Width,
IF(AND(Country&lt;&gt;"Egypt",D.nom&gt;35),Knee_Width,
0))))))))))</f>
        <v>125</v>
      </c>
      <c r="T1178" s="118">
        <f t="shared" ca="1" si="183"/>
        <v>13</v>
      </c>
      <c r="U1178" s="118">
        <f t="shared" ca="1" si="184"/>
        <v>5</v>
      </c>
      <c r="V1178" s="117">
        <f t="shared" ca="1" si="185"/>
        <v>491.72208213987449</v>
      </c>
      <c r="W1178" s="64">
        <f t="shared" ca="1" si="186"/>
        <v>1</v>
      </c>
      <c r="X1178" s="64">
        <f t="shared" ref="X1178:X1241" ca="1" si="190">IFERROR(IF(M1178*(IF(N1178="Steel Drum",1.1,IF(N1178="Plywood Drum",1,IF(M1178&lt;=1000,1.1,IF(M1178&lt;=6000,1.04,1)))))&gt;=L$5,1,0),0)</f>
        <v>1</v>
      </c>
      <c r="Y1178" s="64">
        <f t="shared" ca="1" si="187"/>
        <v>1</v>
      </c>
      <c r="AM1178" s="156"/>
    </row>
    <row r="1179" spans="1:39">
      <c r="A1179" s="12">
        <f t="shared" ca="1" si="181"/>
        <v>1</v>
      </c>
      <c r="B1179" s="12" t="str">
        <f>IF([1]DRUM!A1156="","",[1]DRUM!A1156)</f>
        <v>Steel</v>
      </c>
      <c r="C1179" s="12">
        <f t="shared" ca="1" si="182"/>
        <v>0</v>
      </c>
      <c r="D1179" s="155">
        <f t="shared" ca="1" si="188"/>
        <v>0</v>
      </c>
      <c r="E1179" s="26" t="str">
        <f>IF([1]DRUM!B1156="","",[1]DRUM!B1156)</f>
        <v>STB330028</v>
      </c>
      <c r="F1179" s="26">
        <f>IF([1]DRUM!C1156="","",[1]DRUM!C1156)</f>
        <v>3380</v>
      </c>
      <c r="G1179" s="26">
        <f>IF([1]DRUM!D1156="","",[1]DRUM!D1156)</f>
        <v>3300</v>
      </c>
      <c r="H1179" s="26">
        <f>IF([1]DRUM!E1156="","",[1]DRUM!E1156)</f>
        <v>1650</v>
      </c>
      <c r="I1179" s="26">
        <f>IF([1]DRUM!F1156="","",[1]DRUM!F1156)</f>
        <v>1740</v>
      </c>
      <c r="J1179" s="26">
        <f>IF([1]DRUM!G1156="","",[1]DRUM!G1156)</f>
        <v>1900</v>
      </c>
      <c r="K1179" s="26">
        <f>IF([1]DRUM!H1156="","",[1]DRUM!H1156)</f>
        <v>2100</v>
      </c>
      <c r="L1179" s="26" t="str">
        <f>IF([1]DRUM!I1156="","",[1]DRUM!I1156)</f>
        <v/>
      </c>
      <c r="M1179" s="26">
        <f>IF([1]DRUM!J1156="","",
IF(AND([1]DRUM!K1156="Wooden Drum",[1]DRUM!J1156&gt;Max_WD_Capacity),Max_WD_Capacity,
[1]DRUM!J1156))</f>
        <v>20000</v>
      </c>
      <c r="N1179" s="26" t="str">
        <f>IF([1]DRUM!K1156="","",[1]DRUM!K1156)</f>
        <v>Steel Drum</v>
      </c>
      <c r="O1179" s="26">
        <f>IF([1]DRUM!L1156="","",[1]DRUM!L1156)</f>
        <v>1631</v>
      </c>
      <c r="P1179" s="26">
        <f>IF([1]DRUM!M1156="","",[1]DRUM!M1156)</f>
        <v>238</v>
      </c>
      <c r="Q1179" s="26">
        <f>IF([1]DRUM!N1156="","",[1]DRUM!N1156)</f>
        <v>11.161646729214667</v>
      </c>
      <c r="R1179" s="26" t="str">
        <f t="shared" si="189"/>
        <v>Steel</v>
      </c>
      <c r="S1179" s="26">
        <f ca="1">IF(N1179="",0,
IF(Knee_Application="YES",Knee_Width,IF(Knee_Application="NO",0,
IF(OR(Cable_Type="OH",SearchData("Conductor",Cable_Desc)),0,
IF(N1179="Steel Drum",Knee_Width,
IF(N1179="Plywood Drum",0,
IF(Country="UAE",0,
IF(AND(OR(SearchData("LSHF",Cable_Desc),SearchData("LSZH",Cable_Desc),SearchData("LS0H",Cable_Desc),SearchData("LSOH",Cable_Desc)),D.nom&gt;40),Knee_Width,
IF(AND(Country="Egypt",D.nom&gt;60),Knee_Width,
IF(AND(Country&lt;&gt;"Egypt",D.nom&gt;35),Knee_Width,
0))))))))))</f>
        <v>125</v>
      </c>
      <c r="T1179" s="118">
        <f t="shared" ca="1" si="183"/>
        <v>13</v>
      </c>
      <c r="U1179" s="118">
        <f t="shared" ca="1" si="184"/>
        <v>5</v>
      </c>
      <c r="V1179" s="117">
        <f t="shared" ca="1" si="185"/>
        <v>461.09155376737397</v>
      </c>
      <c r="W1179" s="64">
        <f t="shared" ca="1" si="186"/>
        <v>1</v>
      </c>
      <c r="X1179" s="64">
        <f t="shared" ca="1" si="190"/>
        <v>1</v>
      </c>
      <c r="Y1179" s="64">
        <f t="shared" ca="1" si="187"/>
        <v>1</v>
      </c>
      <c r="AM1179" s="156"/>
    </row>
    <row r="1180" spans="1:39">
      <c r="A1180" s="12">
        <f t="shared" ca="1" si="181"/>
        <v>1</v>
      </c>
      <c r="B1180" s="12" t="str">
        <f>IF([1]DRUM!A1157="","",[1]DRUM!A1157)</f>
        <v>Steel</v>
      </c>
      <c r="C1180" s="12">
        <f t="shared" ca="1" si="182"/>
        <v>0</v>
      </c>
      <c r="D1180" s="155">
        <f t="shared" ca="1" si="188"/>
        <v>0</v>
      </c>
      <c r="E1180" s="26" t="str">
        <f>IF([1]DRUM!B1157="","",[1]DRUM!B1157)</f>
        <v>STB340040</v>
      </c>
      <c r="F1180" s="26">
        <f>IF([1]DRUM!C1157="","",[1]DRUM!C1157)</f>
        <v>3480</v>
      </c>
      <c r="G1180" s="26">
        <f>IF([1]DRUM!D1157="","",[1]DRUM!D1157)</f>
        <v>3400</v>
      </c>
      <c r="H1180" s="26">
        <f>IF([1]DRUM!E1157="","",[1]DRUM!E1157)</f>
        <v>2500</v>
      </c>
      <c r="I1180" s="26">
        <f>IF([1]DRUM!F1157="","",[1]DRUM!F1157)</f>
        <v>1780</v>
      </c>
      <c r="J1180" s="26">
        <f>IF([1]DRUM!G1157="","",[1]DRUM!G1157)</f>
        <v>1900</v>
      </c>
      <c r="K1180" s="26">
        <f>IF([1]DRUM!H1157="","",[1]DRUM!H1157)</f>
        <v>2100</v>
      </c>
      <c r="L1180" s="26" t="str">
        <f>IF([1]DRUM!I1157="","",[1]DRUM!I1157)</f>
        <v/>
      </c>
      <c r="M1180" s="26">
        <f>IF([1]DRUM!J1157="","",
IF(AND([1]DRUM!K1157="Wooden Drum",[1]DRUM!J1157&gt;Max_WD_Capacity),Max_WD_Capacity,
[1]DRUM!J1157))</f>
        <v>5000</v>
      </c>
      <c r="N1180" s="26" t="str">
        <f>IF([1]DRUM!K1157="","",[1]DRUM!K1157)</f>
        <v>Steel Drum</v>
      </c>
      <c r="O1180" s="26">
        <f>IF([1]DRUM!L1157="","",[1]DRUM!L1157)</f>
        <v>893</v>
      </c>
      <c r="P1180" s="26">
        <f>IF([1]DRUM!M1157="","",[1]DRUM!M1157)</f>
        <v>251</v>
      </c>
      <c r="Q1180" s="26">
        <f>IF([1]DRUM!N1157="","",[1]DRUM!N1157)</f>
        <v>7.4234263608000024</v>
      </c>
      <c r="R1180" s="26" t="str">
        <f t="shared" si="189"/>
        <v>Steel</v>
      </c>
      <c r="S1180" s="26">
        <f ca="1">IF(N1180="",0,
IF(Knee_Application="YES",Knee_Width,IF(Knee_Application="NO",0,
IF(OR(Cable_Type="OH",SearchData("Conductor",Cable_Desc)),0,
IF(N1180="Steel Drum",Knee_Width,
IF(N1180="Plywood Drum",0,
IF(Country="UAE",0,
IF(AND(OR(SearchData("LSHF",Cable_Desc),SearchData("LSZH",Cable_Desc),SearchData("LS0H",Cable_Desc),SearchData("LSOH",Cable_Desc)),D.nom&gt;40),Knee_Width,
IF(AND(Country="Egypt",D.nom&gt;60),Knee_Width,
IF(AND(Country&lt;&gt;"Egypt",D.nom&gt;35),Knee_Width,
0))))))))))</f>
        <v>125</v>
      </c>
      <c r="T1180" s="118">
        <f t="shared" ca="1" si="183"/>
        <v>13</v>
      </c>
      <c r="U1180" s="118">
        <f t="shared" ca="1" si="184"/>
        <v>2</v>
      </c>
      <c r="V1180" s="117">
        <f t="shared" ca="1" si="185"/>
        <v>224.06844115051555</v>
      </c>
      <c r="W1180" s="64">
        <f t="shared" ca="1" si="186"/>
        <v>1</v>
      </c>
      <c r="X1180" s="64">
        <f t="shared" ca="1" si="190"/>
        <v>1</v>
      </c>
      <c r="Y1180" s="64">
        <f t="shared" ca="1" si="187"/>
        <v>1</v>
      </c>
      <c r="AM1180" s="156"/>
    </row>
    <row r="1181" spans="1:39">
      <c r="A1181" s="12">
        <f t="shared" ca="1" si="181"/>
        <v>1</v>
      </c>
      <c r="B1181" s="12" t="str">
        <f>IF([1]DRUM!A1158="","",[1]DRUM!A1158)</f>
        <v>Steel</v>
      </c>
      <c r="C1181" s="12">
        <f t="shared" ca="1" si="182"/>
        <v>0</v>
      </c>
      <c r="D1181" s="155">
        <f t="shared" ca="1" si="188"/>
        <v>0</v>
      </c>
      <c r="E1181" s="26" t="str">
        <f>IF([1]DRUM!B1158="","",[1]DRUM!B1158)</f>
        <v>STB340032</v>
      </c>
      <c r="F1181" s="26">
        <f>IF([1]DRUM!C1158="","",[1]DRUM!C1158)</f>
        <v>3480</v>
      </c>
      <c r="G1181" s="26">
        <f>IF([1]DRUM!D1158="","",[1]DRUM!D1158)</f>
        <v>3400</v>
      </c>
      <c r="H1181" s="26">
        <f>IF([1]DRUM!E1158="","",[1]DRUM!E1158)</f>
        <v>2450</v>
      </c>
      <c r="I1181" s="26">
        <f>IF([1]DRUM!F1158="","",[1]DRUM!F1158)</f>
        <v>1780</v>
      </c>
      <c r="J1181" s="26">
        <f>IF([1]DRUM!G1158="","",[1]DRUM!G1158)</f>
        <v>1900</v>
      </c>
      <c r="K1181" s="26">
        <f>IF([1]DRUM!H1158="","",[1]DRUM!H1158)</f>
        <v>2100</v>
      </c>
      <c r="L1181" s="26" t="str">
        <f>IF([1]DRUM!I1158="","",[1]DRUM!I1158)</f>
        <v/>
      </c>
      <c r="M1181" s="26">
        <f>IF([1]DRUM!J1158="","",
IF(AND([1]DRUM!K1158="Wooden Drum",[1]DRUM!J1158&gt;Max_WD_Capacity),Max_WD_Capacity,
[1]DRUM!J1158))</f>
        <v>5000</v>
      </c>
      <c r="N1181" s="26" t="str">
        <f>IF([1]DRUM!K1158="","",[1]DRUM!K1158)</f>
        <v>Steel Drum</v>
      </c>
      <c r="O1181" s="26">
        <f>IF([1]DRUM!L1158="","",[1]DRUM!L1158)</f>
        <v>897</v>
      </c>
      <c r="P1181" s="26">
        <f>IF([1]DRUM!M1158="","",[1]DRUM!M1158)</f>
        <v>251</v>
      </c>
      <c r="Q1181" s="26">
        <f>IF([1]DRUM!N1158="","",[1]DRUM!N1158)</f>
        <v>7.7694335216847481</v>
      </c>
      <c r="R1181" s="26" t="str">
        <f t="shared" si="189"/>
        <v>Steel</v>
      </c>
      <c r="S1181" s="26">
        <f ca="1">IF(N1181="",0,
IF(Knee_Application="YES",Knee_Width,IF(Knee_Application="NO",0,
IF(OR(Cable_Type="OH",SearchData("Conductor",Cable_Desc)),0,
IF(N1181="Steel Drum",Knee_Width,
IF(N1181="Plywood Drum",0,
IF(Country="UAE",0,
IF(AND(OR(SearchData("LSHF",Cable_Desc),SearchData("LSZH",Cable_Desc),SearchData("LS0H",Cable_Desc),SearchData("LSOH",Cable_Desc)),D.nom&gt;40),Knee_Width,
IF(AND(Country="Egypt",D.nom&gt;60),Knee_Width,
IF(AND(Country&lt;&gt;"Egypt",D.nom&gt;35),Knee_Width,
0))))))))))</f>
        <v>125</v>
      </c>
      <c r="T1181" s="118">
        <f t="shared" ca="1" si="183"/>
        <v>13</v>
      </c>
      <c r="U1181" s="118">
        <f t="shared" ca="1" si="184"/>
        <v>2</v>
      </c>
      <c r="V1181" s="117">
        <f t="shared" ca="1" si="185"/>
        <v>219.98437070084881</v>
      </c>
      <c r="W1181" s="64">
        <f t="shared" ca="1" si="186"/>
        <v>1</v>
      </c>
      <c r="X1181" s="64">
        <f t="shared" ca="1" si="190"/>
        <v>1</v>
      </c>
      <c r="Y1181" s="64">
        <f t="shared" ca="1" si="187"/>
        <v>1</v>
      </c>
      <c r="AM1181" s="156"/>
    </row>
    <row r="1182" spans="1:39">
      <c r="A1182" s="12">
        <f t="shared" ca="1" si="181"/>
        <v>1</v>
      </c>
      <c r="B1182" s="12" t="str">
        <f>IF([1]DRUM!A1159="","",[1]DRUM!A1159)</f>
        <v>Steel</v>
      </c>
      <c r="C1182" s="12">
        <f t="shared" ca="1" si="182"/>
        <v>0</v>
      </c>
      <c r="D1182" s="155">
        <f t="shared" ca="1" si="188"/>
        <v>0</v>
      </c>
      <c r="E1182" s="26" t="str">
        <f>IF([1]DRUM!B1159="","",[1]DRUM!B1159)</f>
        <v>STB340049</v>
      </c>
      <c r="F1182" s="26">
        <f>IF([1]DRUM!C1159="","",[1]DRUM!C1159)</f>
        <v>3480</v>
      </c>
      <c r="G1182" s="26">
        <f>IF([1]DRUM!D1159="","",[1]DRUM!D1159)</f>
        <v>3400</v>
      </c>
      <c r="H1182" s="26">
        <f>IF([1]DRUM!E1159="","",[1]DRUM!E1159)</f>
        <v>2300</v>
      </c>
      <c r="I1182" s="26">
        <f>IF([1]DRUM!F1159="","",[1]DRUM!F1159)</f>
        <v>1780</v>
      </c>
      <c r="J1182" s="26">
        <f>IF([1]DRUM!G1159="","",[1]DRUM!G1159)</f>
        <v>1900</v>
      </c>
      <c r="K1182" s="26">
        <f>IF([1]DRUM!H1159="","",[1]DRUM!H1159)</f>
        <v>2100</v>
      </c>
      <c r="L1182" s="26" t="str">
        <f>IF([1]DRUM!I1159="","",[1]DRUM!I1159)</f>
        <v/>
      </c>
      <c r="M1182" s="26">
        <f>IF([1]DRUM!J1159="","",
IF(AND([1]DRUM!K1159="Wooden Drum",[1]DRUM!J1159&gt;Max_WD_Capacity),Max_WD_Capacity,
[1]DRUM!J1159))</f>
        <v>5000</v>
      </c>
      <c r="N1182" s="26" t="str">
        <f>IF([1]DRUM!K1159="","",[1]DRUM!K1159)</f>
        <v>Steel Drum</v>
      </c>
      <c r="O1182" s="26">
        <f>IF([1]DRUM!L1159="","",[1]DRUM!L1159)</f>
        <v>878</v>
      </c>
      <c r="P1182" s="26">
        <f>IF([1]DRUM!M1159="","",[1]DRUM!M1159)</f>
        <v>251</v>
      </c>
      <c r="Q1182" s="26">
        <f>IF([1]DRUM!N1159="","",[1]DRUM!N1159)</f>
        <v>8.7655147424135613</v>
      </c>
      <c r="R1182" s="26" t="str">
        <f t="shared" si="189"/>
        <v>Steel</v>
      </c>
      <c r="S1182" s="26">
        <f ca="1">IF(N1182="",0,
IF(Knee_Application="YES",Knee_Width,IF(Knee_Application="NO",0,
IF(OR(Cable_Type="OH",SearchData("Conductor",Cable_Desc)),0,
IF(N1182="Steel Drum",Knee_Width,
IF(N1182="Plywood Drum",0,
IF(Country="UAE",0,
IF(AND(OR(SearchData("LSHF",Cable_Desc),SearchData("LSZH",Cable_Desc),SearchData("LS0H",Cable_Desc),SearchData("LSOH",Cable_Desc)),D.nom&gt;40),Knee_Width,
IF(AND(Country="Egypt",D.nom&gt;60),Knee_Width,
IF(AND(Country&lt;&gt;"Egypt",D.nom&gt;35),Knee_Width,
0))))))))))</f>
        <v>125</v>
      </c>
      <c r="T1182" s="118">
        <f t="shared" ca="1" si="183"/>
        <v>13</v>
      </c>
      <c r="U1182" s="118">
        <f t="shared" ca="1" si="184"/>
        <v>3</v>
      </c>
      <c r="V1182" s="117">
        <f t="shared" ca="1" si="185"/>
        <v>326.49692802815713</v>
      </c>
      <c r="W1182" s="64">
        <f t="shared" ca="1" si="186"/>
        <v>1</v>
      </c>
      <c r="X1182" s="64">
        <f t="shared" ca="1" si="190"/>
        <v>1</v>
      </c>
      <c r="Y1182" s="64">
        <f t="shared" ca="1" si="187"/>
        <v>1</v>
      </c>
      <c r="AM1182" s="156"/>
    </row>
    <row r="1183" spans="1:39">
      <c r="A1183" s="12">
        <f t="shared" ca="1" si="181"/>
        <v>1</v>
      </c>
      <c r="B1183" s="12" t="str">
        <f>IF([1]DRUM!A1160="","",[1]DRUM!A1160)</f>
        <v>Steel</v>
      </c>
      <c r="C1183" s="12">
        <f t="shared" ca="1" si="182"/>
        <v>0</v>
      </c>
      <c r="D1183" s="155">
        <f t="shared" ca="1" si="188"/>
        <v>0</v>
      </c>
      <c r="E1183" s="26" t="str">
        <f>IF([1]DRUM!B1160="","",[1]DRUM!B1160)</f>
        <v>STB340048</v>
      </c>
      <c r="F1183" s="26">
        <f>IF([1]DRUM!C1160="","",[1]DRUM!C1160)</f>
        <v>3480</v>
      </c>
      <c r="G1183" s="26">
        <f>IF([1]DRUM!D1160="","",[1]DRUM!D1160)</f>
        <v>3400</v>
      </c>
      <c r="H1183" s="26">
        <f>IF([1]DRUM!E1160="","",[1]DRUM!E1160)</f>
        <v>2250</v>
      </c>
      <c r="I1183" s="26">
        <f>IF([1]DRUM!F1160="","",[1]DRUM!F1160)</f>
        <v>1780</v>
      </c>
      <c r="J1183" s="26">
        <f>IF([1]DRUM!G1160="","",[1]DRUM!G1160)</f>
        <v>1900</v>
      </c>
      <c r="K1183" s="26">
        <f>IF([1]DRUM!H1160="","",[1]DRUM!H1160)</f>
        <v>2100</v>
      </c>
      <c r="L1183" s="26" t="str">
        <f>IF([1]DRUM!I1160="","",[1]DRUM!I1160)</f>
        <v/>
      </c>
      <c r="M1183" s="26">
        <f>IF([1]DRUM!J1160="","",
IF(AND([1]DRUM!K1160="Wooden Drum",[1]DRUM!J1160&gt;Max_WD_Capacity),Max_WD_Capacity,
[1]DRUM!J1160))</f>
        <v>5000</v>
      </c>
      <c r="N1183" s="26" t="str">
        <f>IF([1]DRUM!K1160="","",[1]DRUM!K1160)</f>
        <v>Steel Drum</v>
      </c>
      <c r="O1183" s="26">
        <f>IF([1]DRUM!L1160="","",[1]DRUM!L1160)</f>
        <v>881</v>
      </c>
      <c r="P1183" s="26">
        <f>IF([1]DRUM!M1160="","",[1]DRUM!M1160)</f>
        <v>251</v>
      </c>
      <c r="Q1183" s="26">
        <f>IF([1]DRUM!N1160="","",[1]DRUM!N1160)</f>
        <v>9.0835617286813566</v>
      </c>
      <c r="R1183" s="26" t="str">
        <f t="shared" si="189"/>
        <v>Steel</v>
      </c>
      <c r="S1183" s="26">
        <f ca="1">IF(N1183="",0,
IF(Knee_Application="YES",Knee_Width,IF(Knee_Application="NO",0,
IF(OR(Cable_Type="OH",SearchData("Conductor",Cable_Desc)),0,
IF(N1183="Steel Drum",Knee_Width,
IF(N1183="Plywood Drum",0,
IF(Country="UAE",0,
IF(AND(OR(SearchData("LSHF",Cable_Desc),SearchData("LSZH",Cable_Desc),SearchData("LS0H",Cable_Desc),SearchData("LSOH",Cable_Desc)),D.nom&gt;40),Knee_Width,
IF(AND(Country="Egypt",D.nom&gt;60),Knee_Width,
IF(AND(Country&lt;&gt;"Egypt",D.nom&gt;35),Knee_Width,
0))))))))))</f>
        <v>125</v>
      </c>
      <c r="T1183" s="118">
        <f t="shared" ca="1" si="183"/>
        <v>13</v>
      </c>
      <c r="U1183" s="118">
        <f t="shared" ca="1" si="184"/>
        <v>3</v>
      </c>
      <c r="V1183" s="117">
        <f t="shared" ca="1" si="185"/>
        <v>320.37082235365705</v>
      </c>
      <c r="W1183" s="64">
        <f t="shared" ca="1" si="186"/>
        <v>1</v>
      </c>
      <c r="X1183" s="64">
        <f t="shared" ca="1" si="190"/>
        <v>1</v>
      </c>
      <c r="Y1183" s="64">
        <f t="shared" ca="1" si="187"/>
        <v>1</v>
      </c>
      <c r="AM1183" s="156"/>
    </row>
    <row r="1184" spans="1:39">
      <c r="A1184" s="12">
        <f t="shared" ca="1" si="181"/>
        <v>1</v>
      </c>
      <c r="B1184" s="12" t="str">
        <f>IF([1]DRUM!A1161="","",[1]DRUM!A1161)</f>
        <v>Steel</v>
      </c>
      <c r="C1184" s="12">
        <f t="shared" ca="1" si="182"/>
        <v>0</v>
      </c>
      <c r="D1184" s="155">
        <f t="shared" ca="1" si="188"/>
        <v>0</v>
      </c>
      <c r="E1184" s="26" t="str">
        <f>IF([1]DRUM!B1161="","",[1]DRUM!B1161)</f>
        <v>STB340033</v>
      </c>
      <c r="F1184" s="26">
        <f>IF([1]DRUM!C1161="","",[1]DRUM!C1161)</f>
        <v>3480</v>
      </c>
      <c r="G1184" s="26">
        <f>IF([1]DRUM!D1161="","",[1]DRUM!D1161)</f>
        <v>3400</v>
      </c>
      <c r="H1184" s="26">
        <f>IF([1]DRUM!E1161="","",[1]DRUM!E1161)</f>
        <v>2100</v>
      </c>
      <c r="I1184" s="26">
        <f>IF([1]DRUM!F1161="","",[1]DRUM!F1161)</f>
        <v>1780</v>
      </c>
      <c r="J1184" s="26">
        <f>IF([1]DRUM!G1161="","",[1]DRUM!G1161)</f>
        <v>1900</v>
      </c>
      <c r="K1184" s="26">
        <f>IF([1]DRUM!H1161="","",[1]DRUM!H1161)</f>
        <v>2100</v>
      </c>
      <c r="L1184" s="26" t="str">
        <f>IF([1]DRUM!I1161="","",[1]DRUM!I1161)</f>
        <v/>
      </c>
      <c r="M1184" s="26">
        <f>IF([1]DRUM!J1161="","",
IF(AND([1]DRUM!K1161="Wooden Drum",[1]DRUM!J1161&gt;Max_WD_Capacity),Max_WD_Capacity,
[1]DRUM!J1161))</f>
        <v>5000</v>
      </c>
      <c r="N1184" s="26" t="str">
        <f>IF([1]DRUM!K1161="","",[1]DRUM!K1161)</f>
        <v>Steel Drum</v>
      </c>
      <c r="O1184" s="26">
        <f>IF([1]DRUM!L1161="","",[1]DRUM!L1161)</f>
        <v>869</v>
      </c>
      <c r="P1184" s="26">
        <f>IF([1]DRUM!M1161="","",[1]DRUM!M1161)</f>
        <v>251</v>
      </c>
      <c r="Q1184" s="26">
        <f>IF([1]DRUM!N1161="","",[1]DRUM!N1161)</f>
        <v>9.9957624255593238</v>
      </c>
      <c r="R1184" s="26" t="str">
        <f t="shared" si="189"/>
        <v>Steel</v>
      </c>
      <c r="S1184" s="26">
        <f ca="1">IF(N1184="",0,
IF(Knee_Application="YES",Knee_Width,IF(Knee_Application="NO",0,
IF(OR(Cable_Type="OH",SearchData("Conductor",Cable_Desc)),0,
IF(N1184="Steel Drum",Knee_Width,
IF(N1184="Plywood Drum",0,
IF(Country="UAE",0,
IF(AND(OR(SearchData("LSHF",Cable_Desc),SearchData("LSZH",Cable_Desc),SearchData("LS0H",Cable_Desc),SearchData("LSOH",Cable_Desc)),D.nom&gt;40),Knee_Width,
IF(AND(Country="Egypt",D.nom&gt;60),Knee_Width,
IF(AND(Country&lt;&gt;"Egypt",D.nom&gt;35),Knee_Width,
0))))))))))</f>
        <v>125</v>
      </c>
      <c r="T1184" s="118">
        <f t="shared" ca="1" si="183"/>
        <v>13</v>
      </c>
      <c r="U1184" s="118">
        <f t="shared" ca="1" si="184"/>
        <v>4</v>
      </c>
      <c r="V1184" s="117">
        <f t="shared" ca="1" si="185"/>
        <v>422.52159244072141</v>
      </c>
      <c r="W1184" s="64">
        <f t="shared" ca="1" si="186"/>
        <v>1</v>
      </c>
      <c r="X1184" s="64">
        <f t="shared" ca="1" si="190"/>
        <v>1</v>
      </c>
      <c r="Y1184" s="64">
        <f t="shared" ca="1" si="187"/>
        <v>1</v>
      </c>
      <c r="AM1184" s="156"/>
    </row>
    <row r="1185" spans="1:39">
      <c r="A1185" s="12">
        <f t="shared" ca="1" si="181"/>
        <v>1</v>
      </c>
      <c r="B1185" s="12" t="str">
        <f>IF([1]DRUM!A1162="","",[1]DRUM!A1162)</f>
        <v>Steel</v>
      </c>
      <c r="C1185" s="12">
        <f t="shared" ca="1" si="182"/>
        <v>0</v>
      </c>
      <c r="D1185" s="155">
        <f t="shared" ca="1" si="188"/>
        <v>0</v>
      </c>
      <c r="E1185" s="26" t="str">
        <f>IF([1]DRUM!B1162="","",[1]DRUM!B1162)</f>
        <v>STB340034</v>
      </c>
      <c r="F1185" s="26">
        <f>IF([1]DRUM!C1162="","",[1]DRUM!C1162)</f>
        <v>3480</v>
      </c>
      <c r="G1185" s="26">
        <f>IF([1]DRUM!D1162="","",[1]DRUM!D1162)</f>
        <v>3400</v>
      </c>
      <c r="H1185" s="26">
        <f>IF([1]DRUM!E1162="","",[1]DRUM!E1162)</f>
        <v>2050</v>
      </c>
      <c r="I1185" s="26">
        <f>IF([1]DRUM!F1162="","",[1]DRUM!F1162)</f>
        <v>1780</v>
      </c>
      <c r="J1185" s="26">
        <f>IF([1]DRUM!G1162="","",[1]DRUM!G1162)</f>
        <v>1900</v>
      </c>
      <c r="K1185" s="26">
        <f>IF([1]DRUM!H1162="","",[1]DRUM!H1162)</f>
        <v>2100</v>
      </c>
      <c r="L1185" s="26" t="str">
        <f>IF([1]DRUM!I1162="","",[1]DRUM!I1162)</f>
        <v/>
      </c>
      <c r="M1185" s="26">
        <f>IF([1]DRUM!J1162="","",
IF(AND([1]DRUM!K1162="Wooden Drum",[1]DRUM!J1162&gt;Max_WD_Capacity),Max_WD_Capacity,
[1]DRUM!J1162))</f>
        <v>5000</v>
      </c>
      <c r="N1185" s="26" t="str">
        <f>IF([1]DRUM!K1162="","",[1]DRUM!K1162)</f>
        <v>Steel Drum</v>
      </c>
      <c r="O1185" s="26">
        <f>IF([1]DRUM!L1162="","",[1]DRUM!L1162)</f>
        <v>869</v>
      </c>
      <c r="P1185" s="26">
        <f>IF([1]DRUM!M1162="","",[1]DRUM!M1162)</f>
        <v>251</v>
      </c>
      <c r="Q1185" s="26">
        <f>IF([1]DRUM!N1162="","",[1]DRUM!N1162)</f>
        <v>10.285849237210172</v>
      </c>
      <c r="R1185" s="26" t="str">
        <f t="shared" si="189"/>
        <v>Steel</v>
      </c>
      <c r="S1185" s="26">
        <f ca="1">IF(N1185="",0,
IF(Knee_Application="YES",Knee_Width,IF(Knee_Application="NO",0,
IF(OR(Cable_Type="OH",SearchData("Conductor",Cable_Desc)),0,
IF(N1185="Steel Drum",Knee_Width,
IF(N1185="Plywood Drum",0,
IF(Country="UAE",0,
IF(AND(OR(SearchData("LSHF",Cable_Desc),SearchData("LSZH",Cable_Desc),SearchData("LS0H",Cable_Desc),SearchData("LSOH",Cable_Desc)),D.nom&gt;40),Knee_Width,
IF(AND(Country="Egypt",D.nom&gt;60),Knee_Width,
IF(AND(Country&lt;&gt;"Egypt",D.nom&gt;35),Knee_Width,
0))))))))))</f>
        <v>125</v>
      </c>
      <c r="T1185" s="118">
        <f t="shared" ca="1" si="183"/>
        <v>13</v>
      </c>
      <c r="U1185" s="118">
        <f t="shared" ca="1" si="184"/>
        <v>4</v>
      </c>
      <c r="V1185" s="117">
        <f t="shared" ca="1" si="185"/>
        <v>414.35345154138793</v>
      </c>
      <c r="W1185" s="64">
        <f t="shared" ca="1" si="186"/>
        <v>1</v>
      </c>
      <c r="X1185" s="64">
        <f t="shared" ca="1" si="190"/>
        <v>1</v>
      </c>
      <c r="Y1185" s="64">
        <f t="shared" ca="1" si="187"/>
        <v>1</v>
      </c>
      <c r="AM1185" s="156"/>
    </row>
    <row r="1186" spans="1:39">
      <c r="A1186" s="12">
        <f t="shared" ca="1" si="181"/>
        <v>1</v>
      </c>
      <c r="B1186" s="12" t="str">
        <f>IF([1]DRUM!A1163="","",[1]DRUM!A1163)</f>
        <v>Steel</v>
      </c>
      <c r="C1186" s="12">
        <f t="shared" ca="1" si="182"/>
        <v>0</v>
      </c>
      <c r="D1186" s="155">
        <f t="shared" ca="1" si="188"/>
        <v>0</v>
      </c>
      <c r="E1186" s="26" t="str">
        <f>IF([1]DRUM!B1163="","",[1]DRUM!B1163)</f>
        <v>STB340023</v>
      </c>
      <c r="F1186" s="26">
        <f>IF([1]DRUM!C1163="","",[1]DRUM!C1163)</f>
        <v>3480</v>
      </c>
      <c r="G1186" s="26">
        <f>IF([1]DRUM!D1163="","",[1]DRUM!D1163)</f>
        <v>3400</v>
      </c>
      <c r="H1186" s="26">
        <f>IF([1]DRUM!E1163="","",[1]DRUM!E1163)</f>
        <v>2600</v>
      </c>
      <c r="I1186" s="26">
        <f>IF([1]DRUM!F1163="","",[1]DRUM!F1163)</f>
        <v>1780</v>
      </c>
      <c r="J1186" s="26">
        <f>IF([1]DRUM!G1163="","",[1]DRUM!G1163)</f>
        <v>1900</v>
      </c>
      <c r="K1186" s="26">
        <f>IF([1]DRUM!H1163="","",[1]DRUM!H1163)</f>
        <v>2100</v>
      </c>
      <c r="L1186" s="26" t="str">
        <f>IF([1]DRUM!I1163="","",[1]DRUM!I1163)</f>
        <v/>
      </c>
      <c r="M1186" s="26">
        <f>IF([1]DRUM!J1163="","",
IF(AND([1]DRUM!K1163="Wooden Drum",[1]DRUM!J1163&gt;Max_WD_Capacity),Max_WD_Capacity,
[1]DRUM!J1163))</f>
        <v>6000</v>
      </c>
      <c r="N1186" s="26" t="str">
        <f>IF([1]DRUM!K1163="","",[1]DRUM!K1163)</f>
        <v>Steel Drum</v>
      </c>
      <c r="O1186" s="26">
        <f>IF([1]DRUM!L1163="","",[1]DRUM!L1163)</f>
        <v>898</v>
      </c>
      <c r="P1186" s="26">
        <f>IF([1]DRUM!M1163="","",[1]DRUM!M1163)</f>
        <v>251</v>
      </c>
      <c r="Q1186" s="26">
        <f>IF([1]DRUM!N1163="","",[1]DRUM!N1163)</f>
        <v>6.7104419080677973</v>
      </c>
      <c r="R1186" s="26" t="str">
        <f t="shared" si="189"/>
        <v>Steel</v>
      </c>
      <c r="S1186" s="26">
        <f ca="1">IF(N1186="",0,
IF(Knee_Application="YES",Knee_Width,IF(Knee_Application="NO",0,
IF(OR(Cable_Type="OH",SearchData("Conductor",Cable_Desc)),0,
IF(N1186="Steel Drum",Knee_Width,
IF(N1186="Plywood Drum",0,
IF(Country="UAE",0,
IF(AND(OR(SearchData("LSHF",Cable_Desc),SearchData("LSZH",Cable_Desc),SearchData("LS0H",Cable_Desc),SearchData("LSOH",Cable_Desc)),D.nom&gt;40),Knee_Width,
IF(AND(Country="Egypt",D.nom&gt;60),Knee_Width,
IF(AND(Country&lt;&gt;"Egypt",D.nom&gt;35),Knee_Width,
0))))))))))</f>
        <v>125</v>
      </c>
      <c r="T1186" s="118">
        <f t="shared" ca="1" si="183"/>
        <v>13</v>
      </c>
      <c r="U1186" s="118">
        <f t="shared" ca="1" si="184"/>
        <v>2</v>
      </c>
      <c r="V1186" s="117">
        <f t="shared" ca="1" si="185"/>
        <v>232.23658204984901</v>
      </c>
      <c r="W1186" s="64">
        <f t="shared" ca="1" si="186"/>
        <v>1</v>
      </c>
      <c r="X1186" s="64">
        <f t="shared" ca="1" si="190"/>
        <v>1</v>
      </c>
      <c r="Y1186" s="64">
        <f t="shared" ca="1" si="187"/>
        <v>1</v>
      </c>
      <c r="AM1186" s="156"/>
    </row>
    <row r="1187" spans="1:39">
      <c r="A1187" s="12">
        <f t="shared" ca="1" si="181"/>
        <v>1</v>
      </c>
      <c r="B1187" s="12" t="str">
        <f>IF([1]DRUM!A1164="","",[1]DRUM!A1164)</f>
        <v>Steel</v>
      </c>
      <c r="C1187" s="12">
        <f t="shared" ca="1" si="182"/>
        <v>0</v>
      </c>
      <c r="D1187" s="155">
        <f t="shared" ca="1" si="188"/>
        <v>0</v>
      </c>
      <c r="E1187" s="26" t="str">
        <f>IF([1]DRUM!B1164="","",[1]DRUM!B1164)</f>
        <v>STB340035</v>
      </c>
      <c r="F1187" s="26">
        <f>IF([1]DRUM!C1164="","",[1]DRUM!C1164)</f>
        <v>3480</v>
      </c>
      <c r="G1187" s="26">
        <f>IF([1]DRUM!D1164="","",[1]DRUM!D1164)</f>
        <v>3400</v>
      </c>
      <c r="H1187" s="26">
        <f>IF([1]DRUM!E1164="","",[1]DRUM!E1164)</f>
        <v>2100</v>
      </c>
      <c r="I1187" s="26">
        <f>IF([1]DRUM!F1164="","",[1]DRUM!F1164)</f>
        <v>1500</v>
      </c>
      <c r="J1187" s="26">
        <f>IF([1]DRUM!G1164="","",[1]DRUM!G1164)</f>
        <v>1700</v>
      </c>
      <c r="K1187" s="26">
        <f>IF([1]DRUM!H1164="","",[1]DRUM!H1164)</f>
        <v>1700</v>
      </c>
      <c r="L1187" s="26" t="str">
        <f>IF([1]DRUM!I1164="","",[1]DRUM!I1164)</f>
        <v/>
      </c>
      <c r="M1187" s="26">
        <f>IF([1]DRUM!J1164="","",
IF(AND([1]DRUM!K1164="Wooden Drum",[1]DRUM!J1164&gt;Max_WD_Capacity),Max_WD_Capacity,
[1]DRUM!J1164))</f>
        <v>8000</v>
      </c>
      <c r="N1187" s="26" t="str">
        <f>IF([1]DRUM!K1164="","",[1]DRUM!K1164)</f>
        <v>Steel Drum</v>
      </c>
      <c r="O1187" s="26">
        <f>IF([1]DRUM!L1164="","",[1]DRUM!L1164)</f>
        <v>875</v>
      </c>
      <c r="P1187" s="26">
        <f>IF([1]DRUM!M1164="","",[1]DRUM!M1164)</f>
        <v>214</v>
      </c>
      <c r="Q1187" s="26">
        <f>IF([1]DRUM!N1164="","",[1]DRUM!N1164)</f>
        <v>8.4233953024376333</v>
      </c>
      <c r="R1187" s="26" t="str">
        <f t="shared" si="189"/>
        <v>Steel</v>
      </c>
      <c r="S1187" s="26">
        <f ca="1">IF(N1187="",0,
IF(Knee_Application="YES",Knee_Width,IF(Knee_Application="NO",0,
IF(OR(Cable_Type="OH",SearchData("Conductor",Cable_Desc)),0,
IF(N1187="Steel Drum",Knee_Width,
IF(N1187="Plywood Drum",0,
IF(Country="UAE",0,
IF(AND(OR(SearchData("LSHF",Cable_Desc),SearchData("LSZH",Cable_Desc),SearchData("LS0H",Cable_Desc),SearchData("LSOH",Cable_Desc)),D.nom&gt;40),Knee_Width,
IF(AND(Country="Egypt",D.nom&gt;60),Knee_Width,
IF(AND(Country&lt;&gt;"Egypt",D.nom&gt;35),Knee_Width,
0))))))))))</f>
        <v>125</v>
      </c>
      <c r="T1187" s="118">
        <f t="shared" ca="1" si="183"/>
        <v>11</v>
      </c>
      <c r="U1187" s="118">
        <f t="shared" ca="1" si="184"/>
        <v>4</v>
      </c>
      <c r="V1187" s="117">
        <f t="shared" ca="1" si="185"/>
        <v>357.51827052676418</v>
      </c>
      <c r="W1187" s="64">
        <f t="shared" ca="1" si="186"/>
        <v>1</v>
      </c>
      <c r="X1187" s="64">
        <f t="shared" ca="1" si="190"/>
        <v>1</v>
      </c>
      <c r="Y1187" s="64">
        <f t="shared" ca="1" si="187"/>
        <v>1</v>
      </c>
      <c r="AM1187" s="156"/>
    </row>
    <row r="1188" spans="1:39">
      <c r="A1188" s="12">
        <f t="shared" ca="1" si="181"/>
        <v>1</v>
      </c>
      <c r="B1188" s="12" t="str">
        <f>IF([1]DRUM!A1165="","",[1]DRUM!A1165)</f>
        <v>Steel</v>
      </c>
      <c r="C1188" s="12">
        <f t="shared" ca="1" si="182"/>
        <v>0</v>
      </c>
      <c r="D1188" s="155">
        <f t="shared" ca="1" si="188"/>
        <v>0</v>
      </c>
      <c r="E1188" s="26" t="str">
        <f>IF([1]DRUM!B1165="","",[1]DRUM!B1165)</f>
        <v>STB340018</v>
      </c>
      <c r="F1188" s="26">
        <f>IF([1]DRUM!C1165="","",[1]DRUM!C1165)</f>
        <v>3480</v>
      </c>
      <c r="G1188" s="26">
        <f>IF([1]DRUM!D1165="","",[1]DRUM!D1165)</f>
        <v>3400</v>
      </c>
      <c r="H1188" s="26">
        <f>IF([1]DRUM!E1165="","",[1]DRUM!E1165)</f>
        <v>2400</v>
      </c>
      <c r="I1188" s="26">
        <f>IF([1]DRUM!F1165="","",[1]DRUM!F1165)</f>
        <v>1760</v>
      </c>
      <c r="J1188" s="26">
        <f>IF([1]DRUM!G1165="","",[1]DRUM!G1165)</f>
        <v>1900</v>
      </c>
      <c r="K1188" s="26">
        <f>IF([1]DRUM!H1165="","",[1]DRUM!H1165)</f>
        <v>2100</v>
      </c>
      <c r="L1188" s="26" t="str">
        <f>IF([1]DRUM!I1165="","",[1]DRUM!I1165)</f>
        <v/>
      </c>
      <c r="M1188" s="26">
        <f>IF([1]DRUM!J1165="","",
IF(AND([1]DRUM!K1165="Wooden Drum",[1]DRUM!J1165&gt;Max_WD_Capacity),Max_WD_Capacity,
[1]DRUM!J1165))</f>
        <v>8000</v>
      </c>
      <c r="N1188" s="26" t="str">
        <f>IF([1]DRUM!K1165="","",[1]DRUM!K1165)</f>
        <v>Steel Drum</v>
      </c>
      <c r="O1188" s="26">
        <f>IF([1]DRUM!L1165="","",[1]DRUM!L1165)</f>
        <v>1137</v>
      </c>
      <c r="P1188" s="26">
        <f>IF([1]DRUM!M1165="","",[1]DRUM!M1165)</f>
        <v>248</v>
      </c>
      <c r="Q1188" s="26">
        <f>IF([1]DRUM!N1165="","",[1]DRUM!N1165)</f>
        <v>8.0173444519611525</v>
      </c>
      <c r="R1188" s="26" t="str">
        <f t="shared" si="189"/>
        <v>Steel</v>
      </c>
      <c r="S1188" s="26">
        <f ca="1">IF(N1188="",0,
IF(Knee_Application="YES",Knee_Width,IF(Knee_Application="NO",0,
IF(OR(Cable_Type="OH",SearchData("Conductor",Cable_Desc)),0,
IF(N1188="Steel Drum",Knee_Width,
IF(N1188="Plywood Drum",0,
IF(Country="UAE",0,
IF(AND(OR(SearchData("LSHF",Cable_Desc),SearchData("LSZH",Cable_Desc),SearchData("LS0H",Cable_Desc),SearchData("LSOH",Cable_Desc)),D.nom&gt;40),Knee_Width,
IF(AND(Country="Egypt",D.nom&gt;60),Knee_Width,
IF(AND(Country&lt;&gt;"Egypt",D.nom&gt;35),Knee_Width,
0))))))))))</f>
        <v>125</v>
      </c>
      <c r="T1188" s="118">
        <f t="shared" ca="1" si="183"/>
        <v>13</v>
      </c>
      <c r="U1188" s="118">
        <f t="shared" ca="1" si="184"/>
        <v>3</v>
      </c>
      <c r="V1188" s="117">
        <f t="shared" ca="1" si="185"/>
        <v>338.74913937715741</v>
      </c>
      <c r="W1188" s="64">
        <f t="shared" ca="1" si="186"/>
        <v>1</v>
      </c>
      <c r="X1188" s="64">
        <f t="shared" ca="1" si="190"/>
        <v>1</v>
      </c>
      <c r="Y1188" s="64">
        <f t="shared" ca="1" si="187"/>
        <v>1</v>
      </c>
      <c r="AM1188" s="156"/>
    </row>
    <row r="1189" spans="1:39">
      <c r="A1189" s="12">
        <f t="shared" ca="1" si="181"/>
        <v>1</v>
      </c>
      <c r="B1189" s="12" t="str">
        <f>IF([1]DRUM!A1166="","",[1]DRUM!A1166)</f>
        <v>Steel</v>
      </c>
      <c r="C1189" s="12">
        <f t="shared" ca="1" si="182"/>
        <v>0</v>
      </c>
      <c r="D1189" s="155">
        <f t="shared" ca="1" si="188"/>
        <v>0</v>
      </c>
      <c r="E1189" s="26" t="str">
        <f>IF([1]DRUM!B1166="","",[1]DRUM!B1166)</f>
        <v>STB340024</v>
      </c>
      <c r="F1189" s="26">
        <f>IF([1]DRUM!C1166="","",[1]DRUM!C1166)</f>
        <v>3480</v>
      </c>
      <c r="G1189" s="26">
        <f>IF([1]DRUM!D1166="","",[1]DRUM!D1166)</f>
        <v>3400</v>
      </c>
      <c r="H1189" s="26">
        <f>IF([1]DRUM!E1166="","",[1]DRUM!E1166)</f>
        <v>2000</v>
      </c>
      <c r="I1189" s="26">
        <f>IF([1]DRUM!F1166="","",[1]DRUM!F1166)</f>
        <v>1780</v>
      </c>
      <c r="J1189" s="26">
        <f>IF([1]DRUM!G1166="","",[1]DRUM!G1166)</f>
        <v>1900</v>
      </c>
      <c r="K1189" s="26">
        <f>IF([1]DRUM!H1166="","",[1]DRUM!H1166)</f>
        <v>2100</v>
      </c>
      <c r="L1189" s="26" t="str">
        <f>IF([1]DRUM!I1166="","",[1]DRUM!I1166)</f>
        <v/>
      </c>
      <c r="M1189" s="26">
        <f>IF([1]DRUM!J1166="","",
IF(AND([1]DRUM!K1166="Wooden Drum",[1]DRUM!J1166&gt;Max_WD_Capacity),Max_WD_Capacity,
[1]DRUM!J1166))</f>
        <v>8000</v>
      </c>
      <c r="N1189" s="26" t="str">
        <f>IF([1]DRUM!K1166="","",[1]DRUM!K1166)</f>
        <v>Steel Drum</v>
      </c>
      <c r="O1189" s="26">
        <f>IF([1]DRUM!L1166="","",[1]DRUM!L1166)</f>
        <v>896</v>
      </c>
      <c r="P1189" s="26">
        <f>IF([1]DRUM!M1166="","",[1]DRUM!M1166)</f>
        <v>251</v>
      </c>
      <c r="Q1189" s="26">
        <f>IF([1]DRUM!N1166="","",[1]DRUM!N1166)</f>
        <v>10.568946005206783</v>
      </c>
      <c r="R1189" s="26" t="str">
        <f t="shared" si="189"/>
        <v>Steel</v>
      </c>
      <c r="S1189" s="26">
        <f ca="1">IF(N1189="",0,
IF(Knee_Application="YES",Knee_Width,IF(Knee_Application="NO",0,
IF(OR(Cable_Type="OH",SearchData("Conductor",Cable_Desc)),0,
IF(N1189="Steel Drum",Knee_Width,
IF(N1189="Plywood Drum",0,
IF(Country="UAE",0,
IF(AND(OR(SearchData("LSHF",Cable_Desc),SearchData("LSZH",Cable_Desc),SearchData("LS0H",Cable_Desc),SearchData("LSOH",Cable_Desc)),D.nom&gt;40),Knee_Width,
IF(AND(Country="Egypt",D.nom&gt;60),Knee_Width,
IF(AND(Country&lt;&gt;"Egypt",D.nom&gt;35),Knee_Width,
0))))))))))</f>
        <v>125</v>
      </c>
      <c r="T1189" s="118">
        <f t="shared" ca="1" si="183"/>
        <v>13</v>
      </c>
      <c r="U1189" s="118">
        <f t="shared" ca="1" si="184"/>
        <v>4</v>
      </c>
      <c r="V1189" s="117">
        <f t="shared" ca="1" si="185"/>
        <v>406.1853106420545</v>
      </c>
      <c r="W1189" s="64">
        <f t="shared" ca="1" si="186"/>
        <v>1</v>
      </c>
      <c r="X1189" s="64">
        <f t="shared" ca="1" si="190"/>
        <v>1</v>
      </c>
      <c r="Y1189" s="64">
        <f t="shared" ca="1" si="187"/>
        <v>1</v>
      </c>
      <c r="AM1189" s="156"/>
    </row>
    <row r="1190" spans="1:39">
      <c r="A1190" s="12">
        <f t="shared" ca="1" si="181"/>
        <v>1</v>
      </c>
      <c r="B1190" s="12" t="str">
        <f>IF([1]DRUM!A1167="","",[1]DRUM!A1167)</f>
        <v>Steel</v>
      </c>
      <c r="C1190" s="12">
        <f t="shared" ca="1" si="182"/>
        <v>0</v>
      </c>
      <c r="D1190" s="155">
        <f t="shared" ca="1" si="188"/>
        <v>0</v>
      </c>
      <c r="E1190" s="26" t="str">
        <f>IF([1]DRUM!B1167="","",[1]DRUM!B1167)</f>
        <v>STB340021</v>
      </c>
      <c r="F1190" s="26">
        <f>IF([1]DRUM!C1167="","",[1]DRUM!C1167)</f>
        <v>3480</v>
      </c>
      <c r="G1190" s="26">
        <f>IF([1]DRUM!D1167="","",[1]DRUM!D1167)</f>
        <v>3400</v>
      </c>
      <c r="H1190" s="26">
        <f>IF([1]DRUM!E1167="","",[1]DRUM!E1167)</f>
        <v>2400</v>
      </c>
      <c r="I1190" s="26">
        <f>IF([1]DRUM!F1167="","",[1]DRUM!F1167)</f>
        <v>1780</v>
      </c>
      <c r="J1190" s="26">
        <f>IF([1]DRUM!G1167="","",[1]DRUM!G1167)</f>
        <v>1900</v>
      </c>
      <c r="K1190" s="26">
        <f>IF([1]DRUM!H1167="","",[1]DRUM!H1167)</f>
        <v>2100</v>
      </c>
      <c r="L1190" s="26" t="str">
        <f>IF([1]DRUM!I1167="","",[1]DRUM!I1167)</f>
        <v/>
      </c>
      <c r="M1190" s="26">
        <f>IF([1]DRUM!J1167="","",
IF(AND([1]DRUM!K1167="Wooden Drum",[1]DRUM!J1167&gt;Max_WD_Capacity),Max_WD_Capacity,
[1]DRUM!J1167))</f>
        <v>10000</v>
      </c>
      <c r="N1190" s="26" t="str">
        <f>IF([1]DRUM!K1167="","",[1]DRUM!K1167)</f>
        <v>Steel Drum</v>
      </c>
      <c r="O1190" s="26">
        <f>IF([1]DRUM!L1167="","",[1]DRUM!L1167)</f>
        <v>1162</v>
      </c>
      <c r="P1190" s="26">
        <f>IF([1]DRUM!M1167="","",[1]DRUM!M1167)</f>
        <v>251</v>
      </c>
      <c r="Q1190" s="26">
        <f>IF([1]DRUM!N1167="","",[1]DRUM!N1167)</f>
        <v>8.1084506389152562</v>
      </c>
      <c r="R1190" s="26" t="str">
        <f t="shared" si="189"/>
        <v>Steel</v>
      </c>
      <c r="S1190" s="26">
        <f ca="1">IF(N1190="",0,
IF(Knee_Application="YES",Knee_Width,IF(Knee_Application="NO",0,
IF(OR(Cable_Type="OH",SearchData("Conductor",Cable_Desc)),0,
IF(N1190="Steel Drum",Knee_Width,
IF(N1190="Plywood Drum",0,
IF(Country="UAE",0,
IF(AND(OR(SearchData("LSHF",Cable_Desc),SearchData("LSZH",Cable_Desc),SearchData("LS0H",Cable_Desc),SearchData("LSOH",Cable_Desc)),D.nom&gt;40),Knee_Width,
IF(AND(Country="Egypt",D.nom&gt;60),Knee_Width,
IF(AND(Country&lt;&gt;"Egypt",D.nom&gt;35),Knee_Width,
0))))))))))</f>
        <v>125</v>
      </c>
      <c r="T1190" s="118">
        <f t="shared" ca="1" si="183"/>
        <v>13</v>
      </c>
      <c r="U1190" s="118">
        <f t="shared" ca="1" si="184"/>
        <v>3</v>
      </c>
      <c r="V1190" s="117">
        <f t="shared" ca="1" si="185"/>
        <v>338.74913937715741</v>
      </c>
      <c r="W1190" s="64">
        <f t="shared" ca="1" si="186"/>
        <v>1</v>
      </c>
      <c r="X1190" s="64">
        <f t="shared" ca="1" si="190"/>
        <v>1</v>
      </c>
      <c r="Y1190" s="64">
        <f t="shared" ca="1" si="187"/>
        <v>1</v>
      </c>
      <c r="AM1190" s="156"/>
    </row>
    <row r="1191" spans="1:39">
      <c r="A1191" s="12">
        <f t="shared" ca="1" si="181"/>
        <v>1</v>
      </c>
      <c r="B1191" s="12" t="str">
        <f>IF([1]DRUM!A1168="","",[1]DRUM!A1168)</f>
        <v>Steel</v>
      </c>
      <c r="C1191" s="12">
        <f t="shared" ca="1" si="182"/>
        <v>0</v>
      </c>
      <c r="D1191" s="155">
        <f t="shared" ca="1" si="188"/>
        <v>0</v>
      </c>
      <c r="E1191" s="26" t="str">
        <f>IF([1]DRUM!B1168="","",[1]DRUM!B1168)</f>
        <v>STB340031</v>
      </c>
      <c r="F1191" s="26">
        <f>IF([1]DRUM!C1168="","",[1]DRUM!C1168)</f>
        <v>3480</v>
      </c>
      <c r="G1191" s="26">
        <f>IF([1]DRUM!D1168="","",[1]DRUM!D1168)</f>
        <v>3400</v>
      </c>
      <c r="H1191" s="26">
        <f>IF([1]DRUM!E1168="","",[1]DRUM!E1168)</f>
        <v>2300</v>
      </c>
      <c r="I1191" s="26">
        <f>IF([1]DRUM!F1168="","",[1]DRUM!F1168)</f>
        <v>1780</v>
      </c>
      <c r="J1191" s="26">
        <f>IF([1]DRUM!G1168="","",[1]DRUM!G1168)</f>
        <v>1900</v>
      </c>
      <c r="K1191" s="26">
        <f>IF([1]DRUM!H1168="","",[1]DRUM!H1168)</f>
        <v>2100</v>
      </c>
      <c r="L1191" s="26" t="str">
        <f>IF([1]DRUM!I1168="","",[1]DRUM!I1168)</f>
        <v/>
      </c>
      <c r="M1191" s="26">
        <f>IF([1]DRUM!J1168="","",
IF(AND([1]DRUM!K1168="Wooden Drum",[1]DRUM!J1168&gt;Max_WD_Capacity),Max_WD_Capacity,
[1]DRUM!J1168))</f>
        <v>10000</v>
      </c>
      <c r="N1191" s="26" t="str">
        <f>IF([1]DRUM!K1168="","",[1]DRUM!K1168)</f>
        <v>Steel Drum</v>
      </c>
      <c r="O1191" s="26">
        <f>IF([1]DRUM!L1168="","",[1]DRUM!L1168)</f>
        <v>1076</v>
      </c>
      <c r="P1191" s="26">
        <f>IF([1]DRUM!M1168="","",[1]DRUM!M1168)</f>
        <v>251</v>
      </c>
      <c r="Q1191" s="26">
        <f>IF([1]DRUM!N1168="","",[1]DRUM!N1168)</f>
        <v>8.7655147424135613</v>
      </c>
      <c r="R1191" s="26" t="str">
        <f t="shared" si="189"/>
        <v>Steel</v>
      </c>
      <c r="S1191" s="26">
        <f ca="1">IF(N1191="",0,
IF(Knee_Application="YES",Knee_Width,IF(Knee_Application="NO",0,
IF(OR(Cable_Type="OH",SearchData("Conductor",Cable_Desc)),0,
IF(N1191="Steel Drum",Knee_Width,
IF(N1191="Plywood Drum",0,
IF(Country="UAE",0,
IF(AND(OR(SearchData("LSHF",Cable_Desc),SearchData("LSZH",Cable_Desc),SearchData("LS0H",Cable_Desc),SearchData("LSOH",Cable_Desc)),D.nom&gt;40),Knee_Width,
IF(AND(Country="Egypt",D.nom&gt;60),Knee_Width,
IF(AND(Country&lt;&gt;"Egypt",D.nom&gt;35),Knee_Width,
0))))))))))</f>
        <v>125</v>
      </c>
      <c r="T1191" s="118">
        <f t="shared" ca="1" si="183"/>
        <v>13</v>
      </c>
      <c r="U1191" s="118">
        <f t="shared" ca="1" si="184"/>
        <v>3</v>
      </c>
      <c r="V1191" s="117">
        <f t="shared" ca="1" si="185"/>
        <v>326.49692802815713</v>
      </c>
      <c r="W1191" s="64">
        <f t="shared" ca="1" si="186"/>
        <v>1</v>
      </c>
      <c r="X1191" s="64">
        <f t="shared" ca="1" si="190"/>
        <v>1</v>
      </c>
      <c r="Y1191" s="64">
        <f t="shared" ca="1" si="187"/>
        <v>1</v>
      </c>
      <c r="AM1191" s="156"/>
    </row>
    <row r="1192" spans="1:39">
      <c r="A1192" s="12">
        <f t="shared" ca="1" si="181"/>
        <v>1</v>
      </c>
      <c r="B1192" s="12" t="str">
        <f>IF([1]DRUM!A1169="","",[1]DRUM!A1169)</f>
        <v>Steel</v>
      </c>
      <c r="C1192" s="12">
        <f t="shared" ca="1" si="182"/>
        <v>0</v>
      </c>
      <c r="D1192" s="155">
        <f t="shared" ca="1" si="188"/>
        <v>0</v>
      </c>
      <c r="E1192" s="26" t="str">
        <f>IF([1]DRUM!B1169="","",[1]DRUM!B1169)</f>
        <v>STB340019</v>
      </c>
      <c r="F1192" s="26">
        <f>IF([1]DRUM!C1169="","",[1]DRUM!C1169)</f>
        <v>3480</v>
      </c>
      <c r="G1192" s="26">
        <f>IF([1]DRUM!D1169="","",[1]DRUM!D1169)</f>
        <v>3400</v>
      </c>
      <c r="H1192" s="26">
        <f>IF([1]DRUM!E1169="","",[1]DRUM!E1169)</f>
        <v>2250</v>
      </c>
      <c r="I1192" s="26">
        <f>IF([1]DRUM!F1169="","",[1]DRUM!F1169)</f>
        <v>1780</v>
      </c>
      <c r="J1192" s="26">
        <f>IF([1]DRUM!G1169="","",[1]DRUM!G1169)</f>
        <v>1900</v>
      </c>
      <c r="K1192" s="26">
        <f>IF([1]DRUM!H1169="","",[1]DRUM!H1169)</f>
        <v>2100</v>
      </c>
      <c r="L1192" s="26" t="str">
        <f>IF([1]DRUM!I1169="","",[1]DRUM!I1169)</f>
        <v/>
      </c>
      <c r="M1192" s="26">
        <f>IF([1]DRUM!J1169="","",
IF(AND([1]DRUM!K1169="Wooden Drum",[1]DRUM!J1169&gt;Max_WD_Capacity),Max_WD_Capacity,
[1]DRUM!J1169))</f>
        <v>10000</v>
      </c>
      <c r="N1192" s="26" t="str">
        <f>IF([1]DRUM!K1169="","",[1]DRUM!K1169)</f>
        <v>Steel Drum</v>
      </c>
      <c r="O1192" s="26">
        <f>IF([1]DRUM!L1169="","",[1]DRUM!L1169)</f>
        <v>1156</v>
      </c>
      <c r="P1192" s="26">
        <f>IF([1]DRUM!M1169="","",[1]DRUM!M1169)</f>
        <v>251</v>
      </c>
      <c r="Q1192" s="26">
        <f>IF([1]DRUM!N1169="","",[1]DRUM!N1169)</f>
        <v>9.0835617286813566</v>
      </c>
      <c r="R1192" s="26" t="str">
        <f t="shared" si="189"/>
        <v>Steel</v>
      </c>
      <c r="S1192" s="26">
        <f ca="1">IF(N1192="",0,
IF(Knee_Application="YES",Knee_Width,IF(Knee_Application="NO",0,
IF(OR(Cable_Type="OH",SearchData("Conductor",Cable_Desc)),0,
IF(N1192="Steel Drum",Knee_Width,
IF(N1192="Plywood Drum",0,
IF(Country="UAE",0,
IF(AND(OR(SearchData("LSHF",Cable_Desc),SearchData("LSZH",Cable_Desc),SearchData("LS0H",Cable_Desc),SearchData("LSOH",Cable_Desc)),D.nom&gt;40),Knee_Width,
IF(AND(Country="Egypt",D.nom&gt;60),Knee_Width,
IF(AND(Country&lt;&gt;"Egypt",D.nom&gt;35),Knee_Width,
0))))))))))</f>
        <v>125</v>
      </c>
      <c r="T1192" s="118">
        <f t="shared" ca="1" si="183"/>
        <v>13</v>
      </c>
      <c r="U1192" s="118">
        <f t="shared" ca="1" si="184"/>
        <v>3</v>
      </c>
      <c r="V1192" s="117">
        <f t="shared" ca="1" si="185"/>
        <v>320.37082235365705</v>
      </c>
      <c r="W1192" s="64">
        <f t="shared" ca="1" si="186"/>
        <v>1</v>
      </c>
      <c r="X1192" s="64">
        <f t="shared" ca="1" si="190"/>
        <v>1</v>
      </c>
      <c r="Y1192" s="64">
        <f t="shared" ca="1" si="187"/>
        <v>1</v>
      </c>
      <c r="AM1192" s="156"/>
    </row>
    <row r="1193" spans="1:39">
      <c r="A1193" s="12">
        <f t="shared" ca="1" si="181"/>
        <v>1</v>
      </c>
      <c r="B1193" s="12" t="str">
        <f>IF([1]DRUM!A1170="","",[1]DRUM!A1170)</f>
        <v>Steel</v>
      </c>
      <c r="C1193" s="12">
        <f t="shared" ca="1" si="182"/>
        <v>0</v>
      </c>
      <c r="D1193" s="155">
        <f t="shared" ca="1" si="188"/>
        <v>0</v>
      </c>
      <c r="E1193" s="26" t="str">
        <f>IF([1]DRUM!B1170="","",[1]DRUM!B1170)</f>
        <v>STB340028</v>
      </c>
      <c r="F1193" s="26">
        <f>IF([1]DRUM!C1170="","",[1]DRUM!C1170)</f>
        <v>3480</v>
      </c>
      <c r="G1193" s="26">
        <f>IF([1]DRUM!D1170="","",[1]DRUM!D1170)</f>
        <v>3400</v>
      </c>
      <c r="H1193" s="26">
        <f>IF([1]DRUM!E1170="","",[1]DRUM!E1170)</f>
        <v>2150</v>
      </c>
      <c r="I1193" s="26">
        <f>IF([1]DRUM!F1170="","",[1]DRUM!F1170)</f>
        <v>1780</v>
      </c>
      <c r="J1193" s="26">
        <f>IF([1]DRUM!G1170="","",[1]DRUM!G1170)</f>
        <v>1900</v>
      </c>
      <c r="K1193" s="26">
        <f>IF([1]DRUM!H1170="","",[1]DRUM!H1170)</f>
        <v>2100</v>
      </c>
      <c r="L1193" s="26" t="str">
        <f>IF([1]DRUM!I1170="","",[1]DRUM!I1170)</f>
        <v/>
      </c>
      <c r="M1193" s="26">
        <f>IF([1]DRUM!J1170="","",
IF(AND([1]DRUM!K1170="Wooden Drum",[1]DRUM!J1170&gt;Max_WD_Capacity),Max_WD_Capacity,
[1]DRUM!J1170))</f>
        <v>10000</v>
      </c>
      <c r="N1193" s="26" t="str">
        <f>IF([1]DRUM!K1170="","",[1]DRUM!K1170)</f>
        <v>Steel Drum</v>
      </c>
      <c r="O1193" s="26">
        <f>IF([1]DRUM!L1170="","",[1]DRUM!L1170)</f>
        <v>919</v>
      </c>
      <c r="P1193" s="26">
        <f>IF([1]DRUM!M1170="","",[1]DRUM!M1170)</f>
        <v>251</v>
      </c>
      <c r="Q1193" s="26">
        <f>IF([1]DRUM!N1170="","",[1]DRUM!N1170)</f>
        <v>9.6986855702542396</v>
      </c>
      <c r="R1193" s="26" t="str">
        <f t="shared" si="189"/>
        <v>Steel</v>
      </c>
      <c r="S1193" s="26">
        <f ca="1">IF(N1193="",0,
IF(Knee_Application="YES",Knee_Width,IF(Knee_Application="NO",0,
IF(OR(Cable_Type="OH",SearchData("Conductor",Cable_Desc)),0,
IF(N1193="Steel Drum",Knee_Width,
IF(N1193="Plywood Drum",0,
IF(Country="UAE",0,
IF(AND(OR(SearchData("LSHF",Cable_Desc),SearchData("LSZH",Cable_Desc),SearchData("LS0H",Cable_Desc),SearchData("LSOH",Cable_Desc)),D.nom&gt;40),Knee_Width,
IF(AND(Country="Egypt",D.nom&gt;60),Knee_Width,
IF(AND(Country&lt;&gt;"Egypt",D.nom&gt;35),Knee_Width,
0))))))))))</f>
        <v>125</v>
      </c>
      <c r="T1193" s="118">
        <f t="shared" ca="1" si="183"/>
        <v>13</v>
      </c>
      <c r="U1193" s="118">
        <f t="shared" ca="1" si="184"/>
        <v>4</v>
      </c>
      <c r="V1193" s="117">
        <f t="shared" ca="1" si="185"/>
        <v>430.68973334005489</v>
      </c>
      <c r="W1193" s="64">
        <f t="shared" ca="1" si="186"/>
        <v>1</v>
      </c>
      <c r="X1193" s="64">
        <f t="shared" ca="1" si="190"/>
        <v>1</v>
      </c>
      <c r="Y1193" s="64">
        <f t="shared" ca="1" si="187"/>
        <v>1</v>
      </c>
      <c r="AM1193" s="156"/>
    </row>
    <row r="1194" spans="1:39">
      <c r="A1194" s="12">
        <f t="shared" ca="1" si="181"/>
        <v>1</v>
      </c>
      <c r="B1194" s="12" t="str">
        <f>IF([1]DRUM!A1171="","",[1]DRUM!A1171)</f>
        <v>Steel</v>
      </c>
      <c r="C1194" s="12">
        <f t="shared" ca="1" si="182"/>
        <v>0</v>
      </c>
      <c r="D1194" s="155">
        <f t="shared" ca="1" si="188"/>
        <v>0</v>
      </c>
      <c r="E1194" s="26" t="str">
        <f>IF([1]DRUM!B1171="","",[1]DRUM!B1171)</f>
        <v>STB340026</v>
      </c>
      <c r="F1194" s="26">
        <f>IF([1]DRUM!C1171="","",[1]DRUM!C1171)</f>
        <v>3480</v>
      </c>
      <c r="G1194" s="26">
        <f>IF([1]DRUM!D1171="","",[1]DRUM!D1171)</f>
        <v>3400</v>
      </c>
      <c r="H1194" s="26">
        <f>IF([1]DRUM!E1171="","",[1]DRUM!E1171)</f>
        <v>2100</v>
      </c>
      <c r="I1194" s="26">
        <f>IF([1]DRUM!F1171="","",[1]DRUM!F1171)</f>
        <v>1780</v>
      </c>
      <c r="J1194" s="26">
        <f>IF([1]DRUM!G1171="","",[1]DRUM!G1171)</f>
        <v>1900</v>
      </c>
      <c r="K1194" s="26">
        <f>IF([1]DRUM!H1171="","",[1]DRUM!H1171)</f>
        <v>2100</v>
      </c>
      <c r="L1194" s="26" t="str">
        <f>IF([1]DRUM!I1171="","",[1]DRUM!I1171)</f>
        <v/>
      </c>
      <c r="M1194" s="26">
        <f>IF([1]DRUM!J1171="","",
IF(AND([1]DRUM!K1171="Wooden Drum",[1]DRUM!J1171&gt;Max_WD_Capacity),Max_WD_Capacity,
[1]DRUM!J1171))</f>
        <v>10000</v>
      </c>
      <c r="N1194" s="26" t="str">
        <f>IF([1]DRUM!K1171="","",[1]DRUM!K1171)</f>
        <v>Steel Drum</v>
      </c>
      <c r="O1194" s="26">
        <f>IF([1]DRUM!L1171="","",[1]DRUM!L1171)</f>
        <v>993</v>
      </c>
      <c r="P1194" s="26">
        <f>IF([1]DRUM!M1171="","",[1]DRUM!M1171)</f>
        <v>251</v>
      </c>
      <c r="Q1194" s="26">
        <f>IF([1]DRUM!N1171="","",[1]DRUM!N1171)</f>
        <v>9.9957624255593238</v>
      </c>
      <c r="R1194" s="26" t="str">
        <f t="shared" si="189"/>
        <v>Steel</v>
      </c>
      <c r="S1194" s="26">
        <f ca="1">IF(N1194="",0,
IF(Knee_Application="YES",Knee_Width,IF(Knee_Application="NO",0,
IF(OR(Cable_Type="OH",SearchData("Conductor",Cable_Desc)),0,
IF(N1194="Steel Drum",Knee_Width,
IF(N1194="Plywood Drum",0,
IF(Country="UAE",0,
IF(AND(OR(SearchData("LSHF",Cable_Desc),SearchData("LSZH",Cable_Desc),SearchData("LS0H",Cable_Desc),SearchData("LSOH",Cable_Desc)),D.nom&gt;40),Knee_Width,
IF(AND(Country="Egypt",D.nom&gt;60),Knee_Width,
IF(AND(Country&lt;&gt;"Egypt",D.nom&gt;35),Knee_Width,
0))))))))))</f>
        <v>125</v>
      </c>
      <c r="T1194" s="118">
        <f t="shared" ca="1" si="183"/>
        <v>13</v>
      </c>
      <c r="U1194" s="118">
        <f t="shared" ca="1" si="184"/>
        <v>4</v>
      </c>
      <c r="V1194" s="117">
        <f t="shared" ca="1" si="185"/>
        <v>422.52159244072141</v>
      </c>
      <c r="W1194" s="64">
        <f t="shared" ca="1" si="186"/>
        <v>1</v>
      </c>
      <c r="X1194" s="64">
        <f t="shared" ca="1" si="190"/>
        <v>1</v>
      </c>
      <c r="Y1194" s="64">
        <f t="shared" ca="1" si="187"/>
        <v>1</v>
      </c>
      <c r="AM1194" s="156"/>
    </row>
    <row r="1195" spans="1:39">
      <c r="A1195" s="12">
        <f t="shared" ca="1" si="181"/>
        <v>1</v>
      </c>
      <c r="B1195" s="12" t="str">
        <f>IF([1]DRUM!A1172="","",[1]DRUM!A1172)</f>
        <v>Steel</v>
      </c>
      <c r="C1195" s="12">
        <f t="shared" ca="1" si="182"/>
        <v>0</v>
      </c>
      <c r="D1195" s="155">
        <f t="shared" ca="1" si="188"/>
        <v>0</v>
      </c>
      <c r="E1195" s="26" t="str">
        <f>IF([1]DRUM!B1172="","",[1]DRUM!B1172)</f>
        <v>STB340027</v>
      </c>
      <c r="F1195" s="26">
        <f>IF([1]DRUM!C1172="","",[1]DRUM!C1172)</f>
        <v>3480</v>
      </c>
      <c r="G1195" s="26">
        <f>IF([1]DRUM!D1172="","",[1]DRUM!D1172)</f>
        <v>3400</v>
      </c>
      <c r="H1195" s="26">
        <f>IF([1]DRUM!E1172="","",[1]DRUM!E1172)</f>
        <v>2050</v>
      </c>
      <c r="I1195" s="26">
        <f>IF([1]DRUM!F1172="","",[1]DRUM!F1172)</f>
        <v>1780</v>
      </c>
      <c r="J1195" s="26">
        <f>IF([1]DRUM!G1172="","",[1]DRUM!G1172)</f>
        <v>1900</v>
      </c>
      <c r="K1195" s="26">
        <f>IF([1]DRUM!H1172="","",[1]DRUM!H1172)</f>
        <v>2100</v>
      </c>
      <c r="L1195" s="26" t="str">
        <f>IF([1]DRUM!I1172="","",[1]DRUM!I1172)</f>
        <v/>
      </c>
      <c r="M1195" s="26">
        <f>IF([1]DRUM!J1172="","",
IF(AND([1]DRUM!K1172="Wooden Drum",[1]DRUM!J1172&gt;Max_WD_Capacity),Max_WD_Capacity,
[1]DRUM!J1172))</f>
        <v>10000</v>
      </c>
      <c r="N1195" s="26" t="str">
        <f>IF([1]DRUM!K1172="","",[1]DRUM!K1172)</f>
        <v>Steel Drum</v>
      </c>
      <c r="O1195" s="26">
        <f>IF([1]DRUM!L1172="","",[1]DRUM!L1172)</f>
        <v>921</v>
      </c>
      <c r="P1195" s="26">
        <f>IF([1]DRUM!M1172="","",[1]DRUM!M1172)</f>
        <v>251</v>
      </c>
      <c r="Q1195" s="26">
        <f>IF([1]DRUM!N1172="","",[1]DRUM!N1172)</f>
        <v>10.285849237210172</v>
      </c>
      <c r="R1195" s="26" t="str">
        <f t="shared" si="189"/>
        <v>Steel</v>
      </c>
      <c r="S1195" s="26">
        <f ca="1">IF(N1195="",0,
IF(Knee_Application="YES",Knee_Width,IF(Knee_Application="NO",0,
IF(OR(Cable_Type="OH",SearchData("Conductor",Cable_Desc)),0,
IF(N1195="Steel Drum",Knee_Width,
IF(N1195="Plywood Drum",0,
IF(Country="UAE",0,
IF(AND(OR(SearchData("LSHF",Cable_Desc),SearchData("LSZH",Cable_Desc),SearchData("LS0H",Cable_Desc),SearchData("LSOH",Cable_Desc)),D.nom&gt;40),Knee_Width,
IF(AND(Country="Egypt",D.nom&gt;60),Knee_Width,
IF(AND(Country&lt;&gt;"Egypt",D.nom&gt;35),Knee_Width,
0))))))))))</f>
        <v>125</v>
      </c>
      <c r="T1195" s="118">
        <f t="shared" ca="1" si="183"/>
        <v>13</v>
      </c>
      <c r="U1195" s="118">
        <f t="shared" ca="1" si="184"/>
        <v>4</v>
      </c>
      <c r="V1195" s="117">
        <f t="shared" ca="1" si="185"/>
        <v>414.35345154138793</v>
      </c>
      <c r="W1195" s="64">
        <f t="shared" ca="1" si="186"/>
        <v>1</v>
      </c>
      <c r="X1195" s="64">
        <f t="shared" ca="1" si="190"/>
        <v>1</v>
      </c>
      <c r="Y1195" s="64">
        <f t="shared" ca="1" si="187"/>
        <v>1</v>
      </c>
      <c r="AM1195" s="156"/>
    </row>
    <row r="1196" spans="1:39">
      <c r="A1196" s="12">
        <f t="shared" ca="1" si="181"/>
        <v>1</v>
      </c>
      <c r="B1196" s="12" t="str">
        <f>IF([1]DRUM!A1173="","",[1]DRUM!A1173)</f>
        <v>Steel</v>
      </c>
      <c r="C1196" s="12">
        <f t="shared" ca="1" si="182"/>
        <v>0</v>
      </c>
      <c r="D1196" s="155">
        <f t="shared" ca="1" si="188"/>
        <v>0</v>
      </c>
      <c r="E1196" s="26" t="str">
        <f>IF([1]DRUM!B1173="","",[1]DRUM!B1173)</f>
        <v>STB340029</v>
      </c>
      <c r="F1196" s="26">
        <f>IF([1]DRUM!C1173="","",[1]DRUM!C1173)</f>
        <v>3480</v>
      </c>
      <c r="G1196" s="26">
        <f>IF([1]DRUM!D1173="","",[1]DRUM!D1173)</f>
        <v>3400</v>
      </c>
      <c r="H1196" s="26">
        <f>IF([1]DRUM!E1173="","",[1]DRUM!E1173)</f>
        <v>1950</v>
      </c>
      <c r="I1196" s="26">
        <f>IF([1]DRUM!F1173="","",[1]DRUM!F1173)</f>
        <v>1780</v>
      </c>
      <c r="J1196" s="26">
        <f>IF([1]DRUM!G1173="","",[1]DRUM!G1173)</f>
        <v>1900</v>
      </c>
      <c r="K1196" s="26">
        <f>IF([1]DRUM!H1173="","",[1]DRUM!H1173)</f>
        <v>2100</v>
      </c>
      <c r="L1196" s="26" t="str">
        <f>IF([1]DRUM!I1173="","",[1]DRUM!I1173)</f>
        <v/>
      </c>
      <c r="M1196" s="26">
        <f>IF([1]DRUM!J1173="","",
IF(AND([1]DRUM!K1173="Wooden Drum",[1]DRUM!J1173&gt;Max_WD_Capacity),Max_WD_Capacity,
[1]DRUM!J1173))</f>
        <v>10000</v>
      </c>
      <c r="N1196" s="26" t="str">
        <f>IF([1]DRUM!K1173="","",[1]DRUM!K1173)</f>
        <v>Steel Drum</v>
      </c>
      <c r="O1196" s="26">
        <f>IF([1]DRUM!L1173="","",[1]DRUM!L1173)</f>
        <v>924</v>
      </c>
      <c r="P1196" s="26">
        <f>IF([1]DRUM!M1173="","",[1]DRUM!M1173)</f>
        <v>251</v>
      </c>
      <c r="Q1196" s="26">
        <f>IF([1]DRUM!N1173="","",[1]DRUM!N1173)</f>
        <v>10.845052729549154</v>
      </c>
      <c r="R1196" s="26" t="str">
        <f t="shared" si="189"/>
        <v>Steel</v>
      </c>
      <c r="S1196" s="26">
        <f ca="1">IF(N1196="",0,
IF(Knee_Application="YES",Knee_Width,IF(Knee_Application="NO",0,
IF(OR(Cable_Type="OH",SearchData("Conductor",Cable_Desc)),0,
IF(N1196="Steel Drum",Knee_Width,
IF(N1196="Plywood Drum",0,
IF(Country="UAE",0,
IF(AND(OR(SearchData("LSHF",Cable_Desc),SearchData("LSZH",Cable_Desc),SearchData("LS0H",Cable_Desc),SearchData("LSOH",Cable_Desc)),D.nom&gt;40),Knee_Width,
IF(AND(Country="Egypt",D.nom&gt;60),Knee_Width,
IF(AND(Country&lt;&gt;"Egypt",D.nom&gt;35),Knee_Width,
0))))))))))</f>
        <v>125</v>
      </c>
      <c r="T1196" s="118">
        <f t="shared" ca="1" si="183"/>
        <v>13</v>
      </c>
      <c r="U1196" s="118">
        <f t="shared" ca="1" si="184"/>
        <v>4</v>
      </c>
      <c r="V1196" s="117">
        <f t="shared" ca="1" si="185"/>
        <v>398.01716974272102</v>
      </c>
      <c r="W1196" s="64">
        <f t="shared" ca="1" si="186"/>
        <v>1</v>
      </c>
      <c r="X1196" s="64">
        <f t="shared" ca="1" si="190"/>
        <v>1</v>
      </c>
      <c r="Y1196" s="64">
        <f t="shared" ca="1" si="187"/>
        <v>1</v>
      </c>
      <c r="AM1196" s="156"/>
    </row>
    <row r="1197" spans="1:39">
      <c r="A1197" s="12">
        <f t="shared" ca="1" si="181"/>
        <v>1</v>
      </c>
      <c r="B1197" s="12" t="str">
        <f>IF([1]DRUM!A1174="","",[1]DRUM!A1174)</f>
        <v>Steel</v>
      </c>
      <c r="C1197" s="12">
        <f t="shared" ca="1" si="182"/>
        <v>0</v>
      </c>
      <c r="D1197" s="155">
        <f t="shared" ca="1" si="188"/>
        <v>0</v>
      </c>
      <c r="E1197" s="26" t="str">
        <f>IF([1]DRUM!B1174="","",[1]DRUM!B1174)</f>
        <v>STB340036</v>
      </c>
      <c r="F1197" s="26">
        <f>IF([1]DRUM!C1174="","",[1]DRUM!C1174)</f>
        <v>3480</v>
      </c>
      <c r="G1197" s="26">
        <f>IF([1]DRUM!D1174="","",[1]DRUM!D1174)</f>
        <v>3400</v>
      </c>
      <c r="H1197" s="26">
        <f>IF([1]DRUM!E1174="","",[1]DRUM!E1174)</f>
        <v>1700</v>
      </c>
      <c r="I1197" s="26">
        <f>IF([1]DRUM!F1174="","",[1]DRUM!F1174)</f>
        <v>1780</v>
      </c>
      <c r="J1197" s="26">
        <f>IF([1]DRUM!G1174="","",[1]DRUM!G1174)</f>
        <v>1900</v>
      </c>
      <c r="K1197" s="26">
        <f>IF([1]DRUM!H1174="","",[1]DRUM!H1174)</f>
        <v>2100</v>
      </c>
      <c r="L1197" s="26" t="str">
        <f>IF([1]DRUM!I1174="","",[1]DRUM!I1174)</f>
        <v/>
      </c>
      <c r="M1197" s="26">
        <f>IF([1]DRUM!J1174="","",
IF(AND([1]DRUM!K1174="Wooden Drum",[1]DRUM!J1174&gt;Max_WD_Capacity),Max_WD_Capacity,
[1]DRUM!J1174))</f>
        <v>10000</v>
      </c>
      <c r="N1197" s="26" t="str">
        <f>IF([1]DRUM!K1174="","",[1]DRUM!K1174)</f>
        <v>Steel Drum</v>
      </c>
      <c r="O1197" s="26">
        <f>IF([1]DRUM!L1174="","",[1]DRUM!L1174)</f>
        <v>995</v>
      </c>
      <c r="P1197" s="26">
        <f>IF([1]DRUM!M1174="","",[1]DRUM!M1174)</f>
        <v>251</v>
      </c>
      <c r="Q1197" s="26">
        <f>IF([1]DRUM!N1174="","",[1]DRUM!N1174)</f>
        <v>12.12073569644746</v>
      </c>
      <c r="R1197" s="26" t="str">
        <f t="shared" si="189"/>
        <v>Steel</v>
      </c>
      <c r="S1197" s="26">
        <f ca="1">IF(N1197="",0,
IF(Knee_Application="YES",Knee_Width,IF(Knee_Application="NO",0,
IF(OR(Cable_Type="OH",SearchData("Conductor",Cable_Desc)),0,
IF(N1197="Steel Drum",Knee_Width,
IF(N1197="Plywood Drum",0,
IF(Country="UAE",0,
IF(AND(OR(SearchData("LSHF",Cable_Desc),SearchData("LSZH",Cable_Desc),SearchData("LS0H",Cable_Desc),SearchData("LSOH",Cable_Desc)),D.nom&gt;40),Knee_Width,
IF(AND(Country="Egypt",D.nom&gt;60),Knee_Width,
IF(AND(Country&lt;&gt;"Egypt",D.nom&gt;35),Knee_Width,
0))))))))))</f>
        <v>125</v>
      </c>
      <c r="T1197" s="118">
        <f t="shared" ca="1" si="183"/>
        <v>13</v>
      </c>
      <c r="U1197" s="118">
        <f t="shared" ca="1" si="184"/>
        <v>5</v>
      </c>
      <c r="V1197" s="117">
        <f t="shared" ca="1" si="185"/>
        <v>471.30172989154084</v>
      </c>
      <c r="W1197" s="64">
        <f t="shared" ca="1" si="186"/>
        <v>1</v>
      </c>
      <c r="X1197" s="64">
        <f t="shared" ca="1" si="190"/>
        <v>1</v>
      </c>
      <c r="Y1197" s="64">
        <f t="shared" ca="1" si="187"/>
        <v>1</v>
      </c>
      <c r="AM1197" s="156"/>
    </row>
    <row r="1198" spans="1:39">
      <c r="A1198" s="12">
        <f t="shared" ca="1" si="181"/>
        <v>1</v>
      </c>
      <c r="B1198" s="12" t="str">
        <f>IF([1]DRUM!A1175="","",[1]DRUM!A1175)</f>
        <v>Steel</v>
      </c>
      <c r="C1198" s="12">
        <f t="shared" ca="1" si="182"/>
        <v>0</v>
      </c>
      <c r="D1198" s="155">
        <f t="shared" ca="1" si="188"/>
        <v>0</v>
      </c>
      <c r="E1198" s="26" t="str">
        <f>IF([1]DRUM!B1175="","",[1]DRUM!B1175)</f>
        <v>STB340011</v>
      </c>
      <c r="F1198" s="26">
        <f>IF([1]DRUM!C1175="","",[1]DRUM!C1175)</f>
        <v>3480</v>
      </c>
      <c r="G1198" s="26">
        <f>IF([1]DRUM!D1175="","",[1]DRUM!D1175)</f>
        <v>3400</v>
      </c>
      <c r="H1198" s="26">
        <f>IF([1]DRUM!E1175="","",[1]DRUM!E1175)</f>
        <v>2400</v>
      </c>
      <c r="I1198" s="26">
        <f>IF([1]DRUM!F1175="","",[1]DRUM!F1175)</f>
        <v>1760</v>
      </c>
      <c r="J1198" s="26">
        <f>IF([1]DRUM!G1175="","",[1]DRUM!G1175)</f>
        <v>1900</v>
      </c>
      <c r="K1198" s="26">
        <f>IF([1]DRUM!H1175="","",[1]DRUM!H1175)</f>
        <v>2100</v>
      </c>
      <c r="L1198" s="26" t="str">
        <f>IF([1]DRUM!I1175="","",[1]DRUM!I1175)</f>
        <v/>
      </c>
      <c r="M1198" s="26">
        <f>IF([1]DRUM!J1175="","",
IF(AND([1]DRUM!K1175="Wooden Drum",[1]DRUM!J1175&gt;Max_WD_Capacity),Max_WD_Capacity,
[1]DRUM!J1175))</f>
        <v>15000</v>
      </c>
      <c r="N1198" s="26" t="str">
        <f>IF([1]DRUM!K1175="","",[1]DRUM!K1175)</f>
        <v>Steel Drum</v>
      </c>
      <c r="O1198" s="26">
        <f>IF([1]DRUM!L1175="","",[1]DRUM!L1175)</f>
        <v>1543</v>
      </c>
      <c r="P1198" s="26">
        <f>IF([1]DRUM!M1175="","",[1]DRUM!M1175)</f>
        <v>248</v>
      </c>
      <c r="Q1198" s="26">
        <f>IF([1]DRUM!N1175="","",[1]DRUM!N1175)</f>
        <v>8.0173444519611525</v>
      </c>
      <c r="R1198" s="26" t="str">
        <f t="shared" si="189"/>
        <v>Steel</v>
      </c>
      <c r="S1198" s="26">
        <f ca="1">IF(N1198="",0,
IF(Knee_Application="YES",Knee_Width,IF(Knee_Application="NO",0,
IF(OR(Cable_Type="OH",SearchData("Conductor",Cable_Desc)),0,
IF(N1198="Steel Drum",Knee_Width,
IF(N1198="Plywood Drum",0,
IF(Country="UAE",0,
IF(AND(OR(SearchData("LSHF",Cable_Desc),SearchData("LSZH",Cable_Desc),SearchData("LS0H",Cable_Desc),SearchData("LSOH",Cable_Desc)),D.nom&gt;40),Knee_Width,
IF(AND(Country="Egypt",D.nom&gt;60),Knee_Width,
IF(AND(Country&lt;&gt;"Egypt",D.nom&gt;35),Knee_Width,
0))))))))))</f>
        <v>125</v>
      </c>
      <c r="T1198" s="118">
        <f t="shared" ca="1" si="183"/>
        <v>13</v>
      </c>
      <c r="U1198" s="118">
        <f t="shared" ca="1" si="184"/>
        <v>3</v>
      </c>
      <c r="V1198" s="117">
        <f t="shared" ca="1" si="185"/>
        <v>338.74913937715741</v>
      </c>
      <c r="W1198" s="64">
        <f t="shared" ca="1" si="186"/>
        <v>1</v>
      </c>
      <c r="X1198" s="64">
        <f t="shared" ca="1" si="190"/>
        <v>1</v>
      </c>
      <c r="Y1198" s="64">
        <f t="shared" ca="1" si="187"/>
        <v>1</v>
      </c>
      <c r="AM1198" s="156"/>
    </row>
    <row r="1199" spans="1:39">
      <c r="A1199" s="12">
        <f t="shared" ca="1" si="181"/>
        <v>1</v>
      </c>
      <c r="B1199" s="12" t="str">
        <f>IF([1]DRUM!A1176="","",[1]DRUM!A1176)</f>
        <v>Steel</v>
      </c>
      <c r="C1199" s="12">
        <f t="shared" ca="1" si="182"/>
        <v>0</v>
      </c>
      <c r="D1199" s="155">
        <f t="shared" ca="1" si="188"/>
        <v>0</v>
      </c>
      <c r="E1199" s="26" t="str">
        <f>IF([1]DRUM!B1176="","",[1]DRUM!B1176)</f>
        <v>STB340030</v>
      </c>
      <c r="F1199" s="26">
        <f>IF([1]DRUM!C1176="","",[1]DRUM!C1176)</f>
        <v>3480</v>
      </c>
      <c r="G1199" s="26">
        <f>IF([1]DRUM!D1176="","",[1]DRUM!D1176)</f>
        <v>3400</v>
      </c>
      <c r="H1199" s="26">
        <f>IF([1]DRUM!E1176="","",[1]DRUM!E1176)</f>
        <v>2200</v>
      </c>
      <c r="I1199" s="26">
        <f>IF([1]DRUM!F1176="","",[1]DRUM!F1176)</f>
        <v>1760</v>
      </c>
      <c r="J1199" s="26">
        <f>IF([1]DRUM!G1176="","",[1]DRUM!G1176)</f>
        <v>1900</v>
      </c>
      <c r="K1199" s="26">
        <f>IF([1]DRUM!H1176="","",[1]DRUM!H1176)</f>
        <v>2100</v>
      </c>
      <c r="L1199" s="26" t="str">
        <f>IF([1]DRUM!I1176="","",[1]DRUM!I1176)</f>
        <v/>
      </c>
      <c r="M1199" s="26">
        <f>IF([1]DRUM!J1176="","",
IF(AND([1]DRUM!K1176="Wooden Drum",[1]DRUM!J1176&gt;Max_WD_Capacity),Max_WD_Capacity,
[1]DRUM!J1176))</f>
        <v>15000</v>
      </c>
      <c r="N1199" s="26" t="str">
        <f>IF([1]DRUM!K1176="","",[1]DRUM!K1176)</f>
        <v>Steel Drum</v>
      </c>
      <c r="O1199" s="26">
        <f>IF([1]DRUM!L1176="","",[1]DRUM!L1176)</f>
        <v>1315</v>
      </c>
      <c r="P1199" s="26">
        <f>IF([1]DRUM!M1176="","",[1]DRUM!M1176)</f>
        <v>248</v>
      </c>
      <c r="Q1199" s="26">
        <f>IF([1]DRUM!N1176="","",[1]DRUM!N1176)</f>
        <v>9.2890611581343006</v>
      </c>
      <c r="R1199" s="26" t="str">
        <f t="shared" si="189"/>
        <v>Steel</v>
      </c>
      <c r="S1199" s="26">
        <f ca="1">IF(N1199="",0,
IF(Knee_Application="YES",Knee_Width,IF(Knee_Application="NO",0,
IF(OR(Cable_Type="OH",SearchData("Conductor",Cable_Desc)),0,
IF(N1199="Steel Drum",Knee_Width,
IF(N1199="Plywood Drum",0,
IF(Country="UAE",0,
IF(AND(OR(SearchData("LSHF",Cable_Desc),SearchData("LSZH",Cable_Desc),SearchData("LS0H",Cable_Desc),SearchData("LSOH",Cable_Desc)),D.nom&gt;40),Knee_Width,
IF(AND(Country="Egypt",D.nom&gt;60),Knee_Width,
IF(AND(Country&lt;&gt;"Egypt",D.nom&gt;35),Knee_Width,
0))))))))))</f>
        <v>125</v>
      </c>
      <c r="T1199" s="118">
        <f t="shared" ca="1" si="183"/>
        <v>13</v>
      </c>
      <c r="U1199" s="118">
        <f t="shared" ca="1" si="184"/>
        <v>3</v>
      </c>
      <c r="V1199" s="117">
        <f t="shared" ca="1" si="185"/>
        <v>314.24471667915697</v>
      </c>
      <c r="W1199" s="64">
        <f t="shared" ca="1" si="186"/>
        <v>1</v>
      </c>
      <c r="X1199" s="64">
        <f t="shared" ca="1" si="190"/>
        <v>1</v>
      </c>
      <c r="Y1199" s="64">
        <f t="shared" ca="1" si="187"/>
        <v>1</v>
      </c>
      <c r="AM1199" s="156"/>
    </row>
    <row r="1200" spans="1:39">
      <c r="A1200" s="12">
        <f t="shared" ca="1" si="181"/>
        <v>1</v>
      </c>
      <c r="B1200" s="12" t="str">
        <f>IF([1]DRUM!A1177="","",[1]DRUM!A1177)</f>
        <v>Steel</v>
      </c>
      <c r="C1200" s="12">
        <f t="shared" ca="1" si="182"/>
        <v>0</v>
      </c>
      <c r="D1200" s="155">
        <f t="shared" ca="1" si="188"/>
        <v>0</v>
      </c>
      <c r="E1200" s="26" t="str">
        <f>IF([1]DRUM!B1177="","",[1]DRUM!B1177)</f>
        <v>STB340012</v>
      </c>
      <c r="F1200" s="26">
        <f>IF([1]DRUM!C1177="","",[1]DRUM!C1177)</f>
        <v>3480</v>
      </c>
      <c r="G1200" s="26">
        <f>IF([1]DRUM!D1177="","",[1]DRUM!D1177)</f>
        <v>3400</v>
      </c>
      <c r="H1200" s="26">
        <f>IF([1]DRUM!E1177="","",[1]DRUM!E1177)</f>
        <v>2150</v>
      </c>
      <c r="I1200" s="26">
        <f>IF([1]DRUM!F1177="","",[1]DRUM!F1177)</f>
        <v>1760</v>
      </c>
      <c r="J1200" s="26">
        <f>IF([1]DRUM!G1177="","",[1]DRUM!G1177)</f>
        <v>1900</v>
      </c>
      <c r="K1200" s="26">
        <f>IF([1]DRUM!H1177="","",[1]DRUM!H1177)</f>
        <v>2100</v>
      </c>
      <c r="L1200" s="26" t="str">
        <f>IF([1]DRUM!I1177="","",[1]DRUM!I1177)</f>
        <v/>
      </c>
      <c r="M1200" s="26">
        <f>IF([1]DRUM!J1177="","",
IF(AND([1]DRUM!K1177="Wooden Drum",[1]DRUM!J1177&gt;Max_WD_Capacity),Max_WD_Capacity,
[1]DRUM!J1177))</f>
        <v>15000</v>
      </c>
      <c r="N1200" s="26" t="str">
        <f>IF([1]DRUM!K1177="","",[1]DRUM!K1177)</f>
        <v>Steel Drum</v>
      </c>
      <c r="O1200" s="26">
        <f>IF([1]DRUM!L1177="","",[1]DRUM!L1177)</f>
        <v>1484</v>
      </c>
      <c r="P1200" s="26">
        <f>IF([1]DRUM!M1177="","",[1]DRUM!M1177)</f>
        <v>248</v>
      </c>
      <c r="Q1200" s="26">
        <f>IF([1]DRUM!N1177="","",[1]DRUM!N1177)</f>
        <v>9.589711575082843</v>
      </c>
      <c r="R1200" s="26" t="str">
        <f t="shared" si="189"/>
        <v>Steel</v>
      </c>
      <c r="S1200" s="26">
        <f ca="1">IF(N1200="",0,
IF(Knee_Application="YES",Knee_Width,IF(Knee_Application="NO",0,
IF(OR(Cable_Type="OH",SearchData("Conductor",Cable_Desc)),0,
IF(N1200="Steel Drum",Knee_Width,
IF(N1200="Plywood Drum",0,
IF(Country="UAE",0,
IF(AND(OR(SearchData("LSHF",Cable_Desc),SearchData("LSZH",Cable_Desc),SearchData("LS0H",Cable_Desc),SearchData("LSOH",Cable_Desc)),D.nom&gt;40),Knee_Width,
IF(AND(Country="Egypt",D.nom&gt;60),Knee_Width,
IF(AND(Country&lt;&gt;"Egypt",D.nom&gt;35),Knee_Width,
0))))))))))</f>
        <v>125</v>
      </c>
      <c r="T1200" s="118">
        <f t="shared" ca="1" si="183"/>
        <v>13</v>
      </c>
      <c r="U1200" s="118">
        <f t="shared" ca="1" si="184"/>
        <v>4</v>
      </c>
      <c r="V1200" s="117">
        <f t="shared" ca="1" si="185"/>
        <v>430.68973334005489</v>
      </c>
      <c r="W1200" s="64">
        <f t="shared" ca="1" si="186"/>
        <v>1</v>
      </c>
      <c r="X1200" s="64">
        <f t="shared" ca="1" si="190"/>
        <v>1</v>
      </c>
      <c r="Y1200" s="64">
        <f t="shared" ca="1" si="187"/>
        <v>1</v>
      </c>
      <c r="AM1200" s="156"/>
    </row>
    <row r="1201" spans="1:39">
      <c r="A1201" s="12">
        <f t="shared" ca="1" si="181"/>
        <v>1</v>
      </c>
      <c r="B1201" s="12" t="str">
        <f>IF([1]DRUM!A1178="","",[1]DRUM!A1178)</f>
        <v>Steel</v>
      </c>
      <c r="C1201" s="12">
        <f t="shared" ca="1" si="182"/>
        <v>0</v>
      </c>
      <c r="D1201" s="155">
        <f t="shared" ca="1" si="188"/>
        <v>0</v>
      </c>
      <c r="E1201" s="26" t="str">
        <f>IF([1]DRUM!B1178="","",[1]DRUM!B1178)</f>
        <v>STB340022</v>
      </c>
      <c r="F1201" s="26">
        <f>IF([1]DRUM!C1178="","",[1]DRUM!C1178)</f>
        <v>3480</v>
      </c>
      <c r="G1201" s="26">
        <f>IF([1]DRUM!D1178="","",[1]DRUM!D1178)</f>
        <v>3400</v>
      </c>
      <c r="H1201" s="26">
        <f>IF([1]DRUM!E1178="","",[1]DRUM!E1178)</f>
        <v>2000</v>
      </c>
      <c r="I1201" s="26">
        <f>IF([1]DRUM!F1178="","",[1]DRUM!F1178)</f>
        <v>1760</v>
      </c>
      <c r="J1201" s="26">
        <f>IF([1]DRUM!G1178="","",[1]DRUM!G1178)</f>
        <v>1900</v>
      </c>
      <c r="K1201" s="26">
        <f>IF([1]DRUM!H1178="","",[1]DRUM!H1178)</f>
        <v>2100</v>
      </c>
      <c r="L1201" s="26" t="str">
        <f>IF([1]DRUM!I1178="","",[1]DRUM!I1178)</f>
        <v/>
      </c>
      <c r="M1201" s="26">
        <f>IF([1]DRUM!J1178="","",
IF(AND([1]DRUM!K1178="Wooden Drum",[1]DRUM!J1178&gt;Max_WD_Capacity),Max_WD_Capacity,
[1]DRUM!J1178))</f>
        <v>15000</v>
      </c>
      <c r="N1201" s="26" t="str">
        <f>IF([1]DRUM!K1178="","",[1]DRUM!K1178)</f>
        <v>Steel Drum</v>
      </c>
      <c r="O1201" s="26">
        <f>IF([1]DRUM!L1178="","",[1]DRUM!L1178)</f>
        <v>1565</v>
      </c>
      <c r="P1201" s="26">
        <f>IF([1]DRUM!M1178="","",[1]DRUM!M1178)</f>
        <v>267</v>
      </c>
      <c r="Q1201" s="26">
        <f>IF([1]DRUM!N1178="","",[1]DRUM!N1178)</f>
        <v>10.450193802901088</v>
      </c>
      <c r="R1201" s="26" t="str">
        <f t="shared" si="189"/>
        <v>Steel</v>
      </c>
      <c r="S1201" s="26">
        <f ca="1">IF(N1201="",0,
IF(Knee_Application="YES",Knee_Width,IF(Knee_Application="NO",0,
IF(OR(Cable_Type="OH",SearchData("Conductor",Cable_Desc)),0,
IF(N1201="Steel Drum",Knee_Width,
IF(N1201="Plywood Drum",0,
IF(Country="UAE",0,
IF(AND(OR(SearchData("LSHF",Cable_Desc),SearchData("LSZH",Cable_Desc),SearchData("LS0H",Cable_Desc),SearchData("LSOH",Cable_Desc)),D.nom&gt;40),Knee_Width,
IF(AND(Country="Egypt",D.nom&gt;60),Knee_Width,
IF(AND(Country&lt;&gt;"Egypt",D.nom&gt;35),Knee_Width,
0))))))))))</f>
        <v>125</v>
      </c>
      <c r="T1201" s="118">
        <f t="shared" ca="1" si="183"/>
        <v>13</v>
      </c>
      <c r="U1201" s="118">
        <f t="shared" ca="1" si="184"/>
        <v>4</v>
      </c>
      <c r="V1201" s="117">
        <f t="shared" ca="1" si="185"/>
        <v>406.1853106420545</v>
      </c>
      <c r="W1201" s="64">
        <f t="shared" ca="1" si="186"/>
        <v>1</v>
      </c>
      <c r="X1201" s="64">
        <f t="shared" ca="1" si="190"/>
        <v>1</v>
      </c>
      <c r="Y1201" s="64">
        <f t="shared" ca="1" si="187"/>
        <v>1</v>
      </c>
      <c r="AM1201" s="156"/>
    </row>
    <row r="1202" spans="1:39">
      <c r="A1202" s="12">
        <f t="shared" ca="1" si="181"/>
        <v>1</v>
      </c>
      <c r="B1202" s="12" t="str">
        <f>IF([1]DRUM!A1179="","",[1]DRUM!A1179)</f>
        <v>Steel</v>
      </c>
      <c r="C1202" s="12">
        <f t="shared" ca="1" si="182"/>
        <v>0</v>
      </c>
      <c r="D1202" s="155">
        <f t="shared" ca="1" si="188"/>
        <v>0</v>
      </c>
      <c r="E1202" s="26" t="str">
        <f>IF([1]DRUM!B1179="","",[1]DRUM!B1179)</f>
        <v>STB340037</v>
      </c>
      <c r="F1202" s="26">
        <f>IF([1]DRUM!C1179="","",[1]DRUM!C1179)</f>
        <v>3480</v>
      </c>
      <c r="G1202" s="26">
        <f>IF([1]DRUM!D1179="","",[1]DRUM!D1179)</f>
        <v>3400</v>
      </c>
      <c r="H1202" s="26">
        <f>IF([1]DRUM!E1179="","",[1]DRUM!E1179)</f>
        <v>1550</v>
      </c>
      <c r="I1202" s="26">
        <f>IF([1]DRUM!F1179="","",[1]DRUM!F1179)</f>
        <v>1700</v>
      </c>
      <c r="J1202" s="26">
        <f>IF([1]DRUM!G1179="","",[1]DRUM!G1179)</f>
        <v>1900</v>
      </c>
      <c r="K1202" s="26">
        <f>IF([1]DRUM!H1179="","",[1]DRUM!H1179)</f>
        <v>2100</v>
      </c>
      <c r="L1202" s="26" t="str">
        <f>IF([1]DRUM!I1179="","",[1]DRUM!I1179)</f>
        <v/>
      </c>
      <c r="M1202" s="26">
        <f>IF([1]DRUM!J1179="","",
IF(AND([1]DRUM!K1179="Wooden Drum",[1]DRUM!J1179&gt;Max_WD_Capacity),Max_WD_Capacity,
[1]DRUM!J1179))</f>
        <v>15000</v>
      </c>
      <c r="N1202" s="26" t="str">
        <f>IF([1]DRUM!K1179="","",[1]DRUM!K1179)</f>
        <v>Steel Drum</v>
      </c>
      <c r="O1202" s="26">
        <f>IF([1]DRUM!L1179="","",[1]DRUM!L1179)</f>
        <v>1353</v>
      </c>
      <c r="P1202" s="26">
        <f>IF([1]DRUM!M1179="","",[1]DRUM!M1179)</f>
        <v>240</v>
      </c>
      <c r="Q1202" s="26">
        <f>IF([1]DRUM!N1179="","",[1]DRUM!N1179)</f>
        <v>12.226882258230626</v>
      </c>
      <c r="R1202" s="26" t="str">
        <f t="shared" si="189"/>
        <v>Steel</v>
      </c>
      <c r="S1202" s="26">
        <f ca="1">IF(N1202="",0,
IF(Knee_Application="YES",Knee_Width,IF(Knee_Application="NO",0,
IF(OR(Cable_Type="OH",SearchData("Conductor",Cable_Desc)),0,
IF(N1202="Steel Drum",Knee_Width,
IF(N1202="Plywood Drum",0,
IF(Country="UAE",0,
IF(AND(OR(SearchData("LSHF",Cable_Desc),SearchData("LSZH",Cable_Desc),SearchData("LS0H",Cable_Desc),SearchData("LSOH",Cable_Desc)),D.nom&gt;40),Knee_Width,
IF(AND(Country="Egypt",D.nom&gt;60),Knee_Width,
IF(AND(Country&lt;&gt;"Egypt",D.nom&gt;35),Knee_Width,
0))))))))))</f>
        <v>125</v>
      </c>
      <c r="T1202" s="118">
        <f t="shared" ca="1" si="183"/>
        <v>12</v>
      </c>
      <c r="U1202" s="118">
        <f t="shared" ca="1" si="184"/>
        <v>6</v>
      </c>
      <c r="V1202" s="117">
        <f t="shared" ca="1" si="185"/>
        <v>515.63337214487694</v>
      </c>
      <c r="W1202" s="64">
        <f t="shared" ca="1" si="186"/>
        <v>1</v>
      </c>
      <c r="X1202" s="64">
        <f t="shared" ca="1" si="190"/>
        <v>1</v>
      </c>
      <c r="Y1202" s="64">
        <f t="shared" ca="1" si="187"/>
        <v>1</v>
      </c>
      <c r="AM1202" s="156"/>
    </row>
    <row r="1203" spans="1:39">
      <c r="A1203" s="12">
        <f t="shared" ca="1" si="181"/>
        <v>1</v>
      </c>
      <c r="B1203" s="12" t="str">
        <f>IF([1]DRUM!A1180="","",[1]DRUM!A1180)</f>
        <v>Steel</v>
      </c>
      <c r="C1203" s="12">
        <f t="shared" ca="1" si="182"/>
        <v>0</v>
      </c>
      <c r="D1203" s="155">
        <f t="shared" ca="1" si="188"/>
        <v>0</v>
      </c>
      <c r="E1203" s="26" t="str">
        <f>IF([1]DRUM!B1180="","",[1]DRUM!B1180)</f>
        <v>STB340013</v>
      </c>
      <c r="F1203" s="26">
        <f>IF([1]DRUM!C1180="","",[1]DRUM!C1180)</f>
        <v>3480</v>
      </c>
      <c r="G1203" s="26">
        <f>IF([1]DRUM!D1180="","",[1]DRUM!D1180)</f>
        <v>3400</v>
      </c>
      <c r="H1203" s="26">
        <f>IF([1]DRUM!E1180="","",[1]DRUM!E1180)</f>
        <v>2150</v>
      </c>
      <c r="I1203" s="26">
        <f>IF([1]DRUM!F1180="","",[1]DRUM!F1180)</f>
        <v>1740</v>
      </c>
      <c r="J1203" s="26">
        <f>IF([1]DRUM!G1180="","",[1]DRUM!G1180)</f>
        <v>1900</v>
      </c>
      <c r="K1203" s="26">
        <f>IF([1]DRUM!H1180="","",[1]DRUM!H1180)</f>
        <v>2100</v>
      </c>
      <c r="L1203" s="26" t="str">
        <f>IF([1]DRUM!I1180="","",[1]DRUM!I1180)</f>
        <v/>
      </c>
      <c r="M1203" s="26">
        <f>IF([1]DRUM!J1180="","",
IF(AND([1]DRUM!K1180="Wooden Drum",[1]DRUM!J1180&gt;Max_WD_Capacity),Max_WD_Capacity,
[1]DRUM!J1180))</f>
        <v>20000</v>
      </c>
      <c r="N1203" s="26" t="str">
        <f>IF([1]DRUM!K1180="","",[1]DRUM!K1180)</f>
        <v>Steel Drum</v>
      </c>
      <c r="O1203" s="26">
        <f>IF([1]DRUM!L1180="","",[1]DRUM!L1180)</f>
        <v>1740</v>
      </c>
      <c r="P1203" s="26">
        <f>IF([1]DRUM!M1180="","",[1]DRUM!M1180)</f>
        <v>246</v>
      </c>
      <c r="Q1203" s="26">
        <f>IF([1]DRUM!N1180="","",[1]DRUM!N1180)</f>
        <v>9.4807375799114482</v>
      </c>
      <c r="R1203" s="26" t="str">
        <f t="shared" si="189"/>
        <v>Steel</v>
      </c>
      <c r="S1203" s="26">
        <f ca="1">IF(N1203="",0,
IF(Knee_Application="YES",Knee_Width,IF(Knee_Application="NO",0,
IF(OR(Cable_Type="OH",SearchData("Conductor",Cable_Desc)),0,
IF(N1203="Steel Drum",Knee_Width,
IF(N1203="Plywood Drum",0,
IF(Country="UAE",0,
IF(AND(OR(SearchData("LSHF",Cable_Desc),SearchData("LSZH",Cable_Desc),SearchData("LS0H",Cable_Desc),SearchData("LSOH",Cable_Desc)),D.nom&gt;40),Knee_Width,
IF(AND(Country="Egypt",D.nom&gt;60),Knee_Width,
IF(AND(Country&lt;&gt;"Egypt",D.nom&gt;35),Knee_Width,
0))))))))))</f>
        <v>125</v>
      </c>
      <c r="T1203" s="118">
        <f t="shared" ca="1" si="183"/>
        <v>13</v>
      </c>
      <c r="U1203" s="118">
        <f t="shared" ca="1" si="184"/>
        <v>4</v>
      </c>
      <c r="V1203" s="117">
        <f t="shared" ca="1" si="185"/>
        <v>430.68973334005489</v>
      </c>
      <c r="W1203" s="64">
        <f t="shared" ca="1" si="186"/>
        <v>1</v>
      </c>
      <c r="X1203" s="64">
        <f t="shared" ca="1" si="190"/>
        <v>1</v>
      </c>
      <c r="Y1203" s="64">
        <f t="shared" ca="1" si="187"/>
        <v>1</v>
      </c>
      <c r="AM1203" s="156"/>
    </row>
    <row r="1204" spans="1:39">
      <c r="A1204" s="12">
        <f t="shared" ca="1" si="181"/>
        <v>1</v>
      </c>
      <c r="B1204" s="12" t="str">
        <f>IF([1]DRUM!A1181="","",[1]DRUM!A1181)</f>
        <v>Steel</v>
      </c>
      <c r="C1204" s="12">
        <f t="shared" ca="1" si="182"/>
        <v>0</v>
      </c>
      <c r="D1204" s="155">
        <f t="shared" ca="1" si="188"/>
        <v>0</v>
      </c>
      <c r="E1204" s="26" t="str">
        <f>IF([1]DRUM!B1181="","",[1]DRUM!B1181)</f>
        <v>STB340017</v>
      </c>
      <c r="F1204" s="26">
        <f>IF([1]DRUM!C1181="","",[1]DRUM!C1181)</f>
        <v>3480</v>
      </c>
      <c r="G1204" s="26">
        <f>IF([1]DRUM!D1181="","",[1]DRUM!D1181)</f>
        <v>3400</v>
      </c>
      <c r="H1204" s="26">
        <f>IF([1]DRUM!E1181="","",[1]DRUM!E1181)</f>
        <v>2000</v>
      </c>
      <c r="I1204" s="26">
        <f>IF([1]DRUM!F1181="","",[1]DRUM!F1181)</f>
        <v>1740</v>
      </c>
      <c r="J1204" s="26">
        <f>IF([1]DRUM!G1181="","",[1]DRUM!G1181)</f>
        <v>1900</v>
      </c>
      <c r="K1204" s="26">
        <f>IF([1]DRUM!H1181="","",[1]DRUM!H1181)</f>
        <v>2100</v>
      </c>
      <c r="L1204" s="26" t="str">
        <f>IF([1]DRUM!I1181="","",[1]DRUM!I1181)</f>
        <v/>
      </c>
      <c r="M1204" s="26">
        <f>IF([1]DRUM!J1181="","",
IF(AND([1]DRUM!K1181="Wooden Drum",[1]DRUM!J1181&gt;Max_WD_Capacity),Max_WD_Capacity,
[1]DRUM!J1181))</f>
        <v>20000</v>
      </c>
      <c r="N1204" s="26" t="str">
        <f>IF([1]DRUM!K1181="","",[1]DRUM!K1181)</f>
        <v>Steel Drum</v>
      </c>
      <c r="O1204" s="26">
        <f>IF([1]DRUM!L1181="","",[1]DRUM!L1181)</f>
        <v>1680</v>
      </c>
      <c r="P1204" s="26">
        <f>IF([1]DRUM!M1181="","",[1]DRUM!M1181)</f>
        <v>246</v>
      </c>
      <c r="Q1204" s="26">
        <f>IF([1]DRUM!N1181="","",[1]DRUM!N1181)</f>
        <v>10.331441600595394</v>
      </c>
      <c r="R1204" s="26" t="str">
        <f t="shared" si="189"/>
        <v>Steel</v>
      </c>
      <c r="S1204" s="26">
        <f ca="1">IF(N1204="",0,
IF(Knee_Application="YES",Knee_Width,IF(Knee_Application="NO",0,
IF(OR(Cable_Type="OH",SearchData("Conductor",Cable_Desc)),0,
IF(N1204="Steel Drum",Knee_Width,
IF(N1204="Plywood Drum",0,
IF(Country="UAE",0,
IF(AND(OR(SearchData("LSHF",Cable_Desc),SearchData("LSZH",Cable_Desc),SearchData("LS0H",Cable_Desc),SearchData("LSOH",Cable_Desc)),D.nom&gt;40),Knee_Width,
IF(AND(Country="Egypt",D.nom&gt;60),Knee_Width,
IF(AND(Country&lt;&gt;"Egypt",D.nom&gt;35),Knee_Width,
0))))))))))</f>
        <v>125</v>
      </c>
      <c r="T1204" s="118">
        <f t="shared" ca="1" si="183"/>
        <v>13</v>
      </c>
      <c r="U1204" s="118">
        <f t="shared" ca="1" si="184"/>
        <v>4</v>
      </c>
      <c r="V1204" s="117">
        <f t="shared" ca="1" si="185"/>
        <v>406.1853106420545</v>
      </c>
      <c r="W1204" s="64">
        <f t="shared" ca="1" si="186"/>
        <v>1</v>
      </c>
      <c r="X1204" s="64">
        <f t="shared" ca="1" si="190"/>
        <v>1</v>
      </c>
      <c r="Y1204" s="64">
        <f t="shared" ca="1" si="187"/>
        <v>1</v>
      </c>
      <c r="AM1204" s="156"/>
    </row>
    <row r="1205" spans="1:39">
      <c r="A1205" s="12">
        <f t="shared" ca="1" si="181"/>
        <v>1</v>
      </c>
      <c r="B1205" s="12" t="str">
        <f>IF([1]DRUM!A1182="","",[1]DRUM!A1182)</f>
        <v>Steel</v>
      </c>
      <c r="C1205" s="12">
        <f t="shared" ca="1" si="182"/>
        <v>0</v>
      </c>
      <c r="D1205" s="155">
        <f t="shared" ca="1" si="188"/>
        <v>0</v>
      </c>
      <c r="E1205" s="26" t="str">
        <f>IF([1]DRUM!B1182="","",[1]DRUM!B1182)</f>
        <v>STB340014</v>
      </c>
      <c r="F1205" s="26">
        <f>IF([1]DRUM!C1182="","",[1]DRUM!C1182)</f>
        <v>3480</v>
      </c>
      <c r="G1205" s="26">
        <f>IF([1]DRUM!D1182="","",[1]DRUM!D1182)</f>
        <v>3400</v>
      </c>
      <c r="H1205" s="26">
        <f>IF([1]DRUM!E1182="","",[1]DRUM!E1182)</f>
        <v>1900</v>
      </c>
      <c r="I1205" s="26">
        <f>IF([1]DRUM!F1182="","",[1]DRUM!F1182)</f>
        <v>1740</v>
      </c>
      <c r="J1205" s="26">
        <f>IF([1]DRUM!G1182="","",[1]DRUM!G1182)</f>
        <v>1900</v>
      </c>
      <c r="K1205" s="26">
        <f>IF([1]DRUM!H1182="","",[1]DRUM!H1182)</f>
        <v>2100</v>
      </c>
      <c r="L1205" s="26" t="str">
        <f>IF([1]DRUM!I1182="","",[1]DRUM!I1182)</f>
        <v/>
      </c>
      <c r="M1205" s="26">
        <f>IF([1]DRUM!J1182="","",
IF(AND([1]DRUM!K1182="Wooden Drum",[1]DRUM!J1182&gt;Max_WD_Capacity),Max_WD_Capacity,
[1]DRUM!J1182))</f>
        <v>20000</v>
      </c>
      <c r="N1205" s="26" t="str">
        <f>IF([1]DRUM!K1182="","",[1]DRUM!K1182)</f>
        <v>Steel Drum</v>
      </c>
      <c r="O1205" s="26">
        <f>IF([1]DRUM!L1182="","",[1]DRUM!L1182)</f>
        <v>1812</v>
      </c>
      <c r="P1205" s="26">
        <f>IF([1]DRUM!M1182="","",[1]DRUM!M1182)</f>
        <v>246</v>
      </c>
      <c r="Q1205" s="26">
        <f>IF([1]DRUM!N1182="","",[1]DRUM!N1182)</f>
        <v>10.864412794276902</v>
      </c>
      <c r="R1205" s="26" t="str">
        <f t="shared" si="189"/>
        <v>Steel</v>
      </c>
      <c r="S1205" s="26">
        <f ca="1">IF(N1205="",0,
IF(Knee_Application="YES",Knee_Width,IF(Knee_Application="NO",0,
IF(OR(Cable_Type="OH",SearchData("Conductor",Cable_Desc)),0,
IF(N1205="Steel Drum",Knee_Width,
IF(N1205="Plywood Drum",0,
IF(Country="UAE",0,
IF(AND(OR(SearchData("LSHF",Cable_Desc),SearchData("LSZH",Cable_Desc),SearchData("LS0H",Cable_Desc),SearchData("LSOH",Cable_Desc)),D.nom&gt;40),Knee_Width,
IF(AND(Country="Egypt",D.nom&gt;60),Knee_Width,
IF(AND(Country&lt;&gt;"Egypt",D.nom&gt;35),Knee_Width,
0))))))))))</f>
        <v>125</v>
      </c>
      <c r="T1205" s="118">
        <f t="shared" ca="1" si="183"/>
        <v>13</v>
      </c>
      <c r="U1205" s="118">
        <f t="shared" ca="1" si="184"/>
        <v>5</v>
      </c>
      <c r="V1205" s="117">
        <f t="shared" ca="1" si="185"/>
        <v>512.14243438820813</v>
      </c>
      <c r="W1205" s="64">
        <f t="shared" ca="1" si="186"/>
        <v>1</v>
      </c>
      <c r="X1205" s="64">
        <f t="shared" ca="1" si="190"/>
        <v>1</v>
      </c>
      <c r="Y1205" s="64">
        <f t="shared" ca="1" si="187"/>
        <v>1</v>
      </c>
      <c r="AM1205" s="156"/>
    </row>
    <row r="1206" spans="1:39">
      <c r="A1206" s="12">
        <f t="shared" ca="1" si="181"/>
        <v>1</v>
      </c>
      <c r="B1206" s="12" t="str">
        <f>IF([1]DRUM!A1183="","",[1]DRUM!A1183)</f>
        <v>Steel</v>
      </c>
      <c r="C1206" s="12">
        <f t="shared" ca="1" si="182"/>
        <v>0</v>
      </c>
      <c r="D1206" s="155">
        <f t="shared" ca="1" si="188"/>
        <v>0</v>
      </c>
      <c r="E1206" s="26" t="str">
        <f>IF([1]DRUM!B1183="","",[1]DRUM!B1183)</f>
        <v>STB340038</v>
      </c>
      <c r="F1206" s="26">
        <f>IF([1]DRUM!C1183="","",[1]DRUM!C1183)</f>
        <v>3480</v>
      </c>
      <c r="G1206" s="26">
        <f>IF([1]DRUM!D1183="","",[1]DRUM!D1183)</f>
        <v>3400</v>
      </c>
      <c r="H1206" s="26">
        <f>IF([1]DRUM!E1183="","",[1]DRUM!E1183)</f>
        <v>1650</v>
      </c>
      <c r="I1206" s="26">
        <f>IF([1]DRUM!F1183="","",[1]DRUM!F1183)</f>
        <v>1740</v>
      </c>
      <c r="J1206" s="26">
        <f>IF([1]DRUM!G1183="","",[1]DRUM!G1183)</f>
        <v>1900</v>
      </c>
      <c r="K1206" s="26">
        <f>IF([1]DRUM!H1183="","",[1]DRUM!H1183)</f>
        <v>2100</v>
      </c>
      <c r="L1206" s="26" t="str">
        <f>IF([1]DRUM!I1183="","",[1]DRUM!I1183)</f>
        <v/>
      </c>
      <c r="M1206" s="26">
        <f>IF([1]DRUM!J1183="","",
IF(AND([1]DRUM!K1183="Wooden Drum",[1]DRUM!J1183&gt;Max_WD_Capacity),Max_WD_Capacity,
[1]DRUM!J1183))</f>
        <v>20000</v>
      </c>
      <c r="N1206" s="26" t="str">
        <f>IF([1]DRUM!K1183="","",[1]DRUM!K1183)</f>
        <v>Steel Drum</v>
      </c>
      <c r="O1206" s="26">
        <f>IF([1]DRUM!L1183="","",[1]DRUM!L1183)</f>
        <v>1685</v>
      </c>
      <c r="P1206" s="26">
        <f>IF([1]DRUM!M1183="","",[1]DRUM!M1183)</f>
        <v>246</v>
      </c>
      <c r="Q1206" s="26">
        <f>IF([1]DRUM!N1183="","",[1]DRUM!N1183)</f>
        <v>12.077263908103413</v>
      </c>
      <c r="R1206" s="26" t="str">
        <f t="shared" si="189"/>
        <v>Steel</v>
      </c>
      <c r="S1206" s="26">
        <f ca="1">IF(N1206="",0,
IF(Knee_Application="YES",Knee_Width,IF(Knee_Application="NO",0,
IF(OR(Cable_Type="OH",SearchData("Conductor",Cable_Desc)),0,
IF(N1206="Steel Drum",Knee_Width,
IF(N1206="Plywood Drum",0,
IF(Country="UAE",0,
IF(AND(OR(SearchData("LSHF",Cable_Desc),SearchData("LSZH",Cable_Desc),SearchData("LS0H",Cable_Desc),SearchData("LSOH",Cable_Desc)),D.nom&gt;40),Knee_Width,
IF(AND(Country="Egypt",D.nom&gt;60),Knee_Width,
IF(AND(Country&lt;&gt;"Egypt",D.nom&gt;35),Knee_Width,
0))))))))))</f>
        <v>125</v>
      </c>
      <c r="T1206" s="118">
        <f t="shared" ca="1" si="183"/>
        <v>13</v>
      </c>
      <c r="U1206" s="118">
        <f t="shared" ca="1" si="184"/>
        <v>6</v>
      </c>
      <c r="V1206" s="117">
        <f t="shared" ca="1" si="185"/>
        <v>583.1072425216172</v>
      </c>
      <c r="W1206" s="64">
        <f t="shared" ca="1" si="186"/>
        <v>1</v>
      </c>
      <c r="X1206" s="64">
        <f t="shared" ca="1" si="190"/>
        <v>1</v>
      </c>
      <c r="Y1206" s="64">
        <f t="shared" ca="1" si="187"/>
        <v>1</v>
      </c>
      <c r="AM1206" s="156"/>
    </row>
    <row r="1207" spans="1:39">
      <c r="A1207" s="12">
        <f t="shared" ca="1" si="181"/>
        <v>1</v>
      </c>
      <c r="B1207" s="12" t="str">
        <f>IF([1]DRUM!A1184="","",[1]DRUM!A1184)</f>
        <v>Steel</v>
      </c>
      <c r="C1207" s="12">
        <f t="shared" ca="1" si="182"/>
        <v>0</v>
      </c>
      <c r="D1207" s="155">
        <f t="shared" ca="1" si="188"/>
        <v>0</v>
      </c>
      <c r="E1207" s="26" t="str">
        <f>IF([1]DRUM!B1184="","",[1]DRUM!B1184)</f>
        <v>STB340025</v>
      </c>
      <c r="F1207" s="26">
        <f>IF([1]DRUM!C1184="","",[1]DRUM!C1184)</f>
        <v>3480</v>
      </c>
      <c r="G1207" s="26">
        <f>IF([1]DRUM!D1184="","",[1]DRUM!D1184)</f>
        <v>3400</v>
      </c>
      <c r="H1207" s="26">
        <f>IF([1]DRUM!E1184="","",[1]DRUM!E1184)</f>
        <v>1550</v>
      </c>
      <c r="I1207" s="26">
        <f>IF([1]DRUM!F1184="","",[1]DRUM!F1184)</f>
        <v>1700</v>
      </c>
      <c r="J1207" s="26">
        <f>IF([1]DRUM!G1184="","",[1]DRUM!G1184)</f>
        <v>1900</v>
      </c>
      <c r="K1207" s="26">
        <f>IF([1]DRUM!H1184="","",[1]DRUM!H1184)</f>
        <v>2100</v>
      </c>
      <c r="L1207" s="26" t="str">
        <f>IF([1]DRUM!I1184="","",[1]DRUM!I1184)</f>
        <v/>
      </c>
      <c r="M1207" s="26">
        <f>IF([1]DRUM!J1184="","",
IF(AND([1]DRUM!K1184="Wooden Drum",[1]DRUM!J1184&gt;Max_WD_Capacity),Max_WD_Capacity,
[1]DRUM!J1184))</f>
        <v>20000</v>
      </c>
      <c r="N1207" s="26" t="str">
        <f>IF([1]DRUM!K1184="","",[1]DRUM!K1184)</f>
        <v>Steel Drum</v>
      </c>
      <c r="O1207" s="26">
        <f>IF([1]DRUM!L1184="","",[1]DRUM!L1184)</f>
        <v>1731</v>
      </c>
      <c r="P1207" s="26">
        <f>IF([1]DRUM!M1184="","",[1]DRUM!M1184)</f>
        <v>240</v>
      </c>
      <c r="Q1207" s="26">
        <f>IF([1]DRUM!N1184="","",[1]DRUM!N1184)</f>
        <v>12.226882258230626</v>
      </c>
      <c r="R1207" s="26" t="str">
        <f t="shared" si="189"/>
        <v>Steel</v>
      </c>
      <c r="S1207" s="26">
        <f ca="1">IF(N1207="",0,
IF(Knee_Application="YES",Knee_Width,IF(Knee_Application="NO",0,
IF(OR(Cable_Type="OH",SearchData("Conductor",Cable_Desc)),0,
IF(N1207="Steel Drum",Knee_Width,
IF(N1207="Plywood Drum",0,
IF(Country="UAE",0,
IF(AND(OR(SearchData("LSHF",Cable_Desc),SearchData("LSZH",Cable_Desc),SearchData("LS0H",Cable_Desc),SearchData("LSOH",Cable_Desc)),D.nom&gt;40),Knee_Width,
IF(AND(Country="Egypt",D.nom&gt;60),Knee_Width,
IF(AND(Country&lt;&gt;"Egypt",D.nom&gt;35),Knee_Width,
0))))))))))</f>
        <v>125</v>
      </c>
      <c r="T1207" s="118">
        <f t="shared" ca="1" si="183"/>
        <v>12</v>
      </c>
      <c r="U1207" s="118">
        <f t="shared" ca="1" si="184"/>
        <v>6</v>
      </c>
      <c r="V1207" s="117">
        <f t="shared" ca="1" si="185"/>
        <v>515.63337214487694</v>
      </c>
      <c r="W1207" s="64">
        <f t="shared" ca="1" si="186"/>
        <v>1</v>
      </c>
      <c r="X1207" s="64">
        <f t="shared" ca="1" si="190"/>
        <v>1</v>
      </c>
      <c r="Y1207" s="64">
        <f t="shared" ca="1" si="187"/>
        <v>1</v>
      </c>
      <c r="AM1207" s="156"/>
    </row>
    <row r="1208" spans="1:39">
      <c r="A1208" s="12">
        <f t="shared" ca="1" si="181"/>
        <v>0</v>
      </c>
      <c r="B1208" s="12" t="str">
        <f>IF([1]DRUM!A1185="","",[1]DRUM!A1185)</f>
        <v>Steel</v>
      </c>
      <c r="C1208" s="12">
        <f t="shared" ca="1" si="182"/>
        <v>0</v>
      </c>
      <c r="D1208" s="155">
        <f t="shared" ca="1" si="188"/>
        <v>0</v>
      </c>
      <c r="E1208" s="26" t="str">
        <f>IF([1]DRUM!B1185="","",[1]DRUM!B1185)</f>
        <v>STB340015</v>
      </c>
      <c r="F1208" s="26">
        <f>IF([1]DRUM!C1185="","",[1]DRUM!C1185)</f>
        <v>3480</v>
      </c>
      <c r="G1208" s="26">
        <f>IF([1]DRUM!D1185="","",[1]DRUM!D1185)</f>
        <v>3400</v>
      </c>
      <c r="H1208" s="26">
        <f>IF([1]DRUM!E1185="","",[1]DRUM!E1185)</f>
        <v>1400</v>
      </c>
      <c r="I1208" s="26">
        <f>IF([1]DRUM!F1185="","",[1]DRUM!F1185)</f>
        <v>1700</v>
      </c>
      <c r="J1208" s="26">
        <f>IF([1]DRUM!G1185="","",[1]DRUM!G1185)</f>
        <v>1900</v>
      </c>
      <c r="K1208" s="26">
        <f>IF([1]DRUM!H1185="","",[1]DRUM!H1185)</f>
        <v>2100</v>
      </c>
      <c r="L1208" s="26" t="str">
        <f>IF([1]DRUM!I1185="","",[1]DRUM!I1185)</f>
        <v/>
      </c>
      <c r="M1208" s="26">
        <f>IF([1]DRUM!J1185="","",
IF(AND([1]DRUM!K1185="Wooden Drum",[1]DRUM!J1185&gt;Max_WD_Capacity),Max_WD_Capacity,
[1]DRUM!J1185))</f>
        <v>20000</v>
      </c>
      <c r="N1208" s="26" t="str">
        <f>IF([1]DRUM!K1185="","",[1]DRUM!K1185)</f>
        <v>Steel Drum</v>
      </c>
      <c r="O1208" s="26">
        <f>IF([1]DRUM!L1185="","",[1]DRUM!L1185)</f>
        <v>1903</v>
      </c>
      <c r="P1208" s="26">
        <f>IF([1]DRUM!M1185="","",[1]DRUM!M1185)</f>
        <v>240</v>
      </c>
      <c r="Q1208" s="26">
        <f>IF([1]DRUM!N1185="","",[1]DRUM!N1185)</f>
        <v>12.817698026646356</v>
      </c>
      <c r="R1208" s="26" t="str">
        <f t="shared" si="189"/>
        <v>Steel</v>
      </c>
      <c r="S1208" s="26">
        <f ca="1">IF(N1208="",0,
IF(Knee_Application="YES",Knee_Width,IF(Knee_Application="NO",0,
IF(OR(Cable_Type="OH",SearchData("Conductor",Cable_Desc)),0,
IF(N1208="Steel Drum",Knee_Width,
IF(N1208="Plywood Drum",0,
IF(Country="UAE",0,
IF(AND(OR(SearchData("LSHF",Cable_Desc),SearchData("LSZH",Cable_Desc),SearchData("LS0H",Cable_Desc),SearchData("LSOH",Cable_Desc)),D.nom&gt;40),Knee_Width,
IF(AND(Country="Egypt",D.nom&gt;60),Knee_Width,
IF(AND(Country&lt;&gt;"Egypt",D.nom&gt;35),Knee_Width,
0))))))))))</f>
        <v>125</v>
      </c>
      <c r="T1208" s="118">
        <f t="shared" ca="1" si="183"/>
        <v>12</v>
      </c>
      <c r="U1208" s="118">
        <f t="shared" ca="1" si="184"/>
        <v>7</v>
      </c>
      <c r="V1208" s="117">
        <f t="shared" ca="1" si="185"/>
        <v>594.07768406795265</v>
      </c>
      <c r="W1208" s="64">
        <f t="shared" ca="1" si="186"/>
        <v>0</v>
      </c>
      <c r="X1208" s="64">
        <f t="shared" ca="1" si="190"/>
        <v>1</v>
      </c>
      <c r="Y1208" s="64">
        <f t="shared" ca="1" si="187"/>
        <v>1</v>
      </c>
      <c r="AM1208" s="156"/>
    </row>
    <row r="1209" spans="1:39">
      <c r="A1209" s="12">
        <f t="shared" ca="1" si="181"/>
        <v>1</v>
      </c>
      <c r="B1209" s="12" t="str">
        <f>IF([1]DRUM!A1186="","",[1]DRUM!A1186)</f>
        <v>Steel</v>
      </c>
      <c r="C1209" s="12">
        <f t="shared" ca="1" si="182"/>
        <v>0</v>
      </c>
      <c r="D1209" s="155">
        <f t="shared" ca="1" si="188"/>
        <v>0</v>
      </c>
      <c r="E1209" s="26" t="str">
        <f>IF([1]DRUM!B1186="","",[1]DRUM!B1186)</f>
        <v>STB340051</v>
      </c>
      <c r="F1209" s="26">
        <f>IF([1]DRUM!C1186="","",[1]DRUM!C1186)</f>
        <v>3480</v>
      </c>
      <c r="G1209" s="26">
        <f>IF([1]DRUM!D1186="","",[1]DRUM!D1186)</f>
        <v>3400</v>
      </c>
      <c r="H1209" s="26">
        <f>IF([1]DRUM!E1186="","",[1]DRUM!E1186)</f>
        <v>1500</v>
      </c>
      <c r="I1209" s="26">
        <f>IF([1]DRUM!F1186="","",[1]DRUM!F1186)</f>
        <v>1700</v>
      </c>
      <c r="J1209" s="26">
        <f>IF([1]DRUM!G1186="","",[1]DRUM!G1186)</f>
        <v>1900</v>
      </c>
      <c r="K1209" s="26">
        <f>IF([1]DRUM!H1186="","",[1]DRUM!H1186)</f>
        <v>2100</v>
      </c>
      <c r="L1209" s="26" t="str">
        <f>IF([1]DRUM!I1186="","",[1]DRUM!I1186)</f>
        <v/>
      </c>
      <c r="M1209" s="26">
        <f>IF([1]DRUM!J1186="","",
IF(AND([1]DRUM!K1186="Wooden Drum",[1]DRUM!J1186&gt;Max_WD_Capacity),Max_WD_Capacity,
[1]DRUM!J1186))</f>
        <v>22000</v>
      </c>
      <c r="N1209" s="26" t="str">
        <f>IF([1]DRUM!K1186="","",[1]DRUM!K1186)</f>
        <v>Steel Drum</v>
      </c>
      <c r="O1209" s="26">
        <f>IF([1]DRUM!L1186="","",[1]DRUM!L1186)</f>
        <v>1799</v>
      </c>
      <c r="P1209" s="26">
        <f>IF([1]DRUM!M1186="","",[1]DRUM!M1186)</f>
        <v>240</v>
      </c>
      <c r="Q1209" s="26">
        <f>IF([1]DRUM!N1186="","",[1]DRUM!N1186)</f>
        <v>12.430496732091413</v>
      </c>
      <c r="R1209" s="26" t="str">
        <f t="shared" si="189"/>
        <v>Steel</v>
      </c>
      <c r="S1209" s="26">
        <f ca="1">IF(N1209="",0,
IF(Knee_Application="YES",Knee_Width,IF(Knee_Application="NO",0,
IF(OR(Cable_Type="OH",SearchData("Conductor",Cable_Desc)),0,
IF(N1209="Steel Drum",Knee_Width,
IF(N1209="Plywood Drum",0,
IF(Country="UAE",0,
IF(AND(OR(SearchData("LSHF",Cable_Desc),SearchData("LSZH",Cable_Desc),SearchData("LS0H",Cable_Desc),SearchData("LSOH",Cable_Desc)),D.nom&gt;40),Knee_Width,
IF(AND(Country="Egypt",D.nom&gt;60),Knee_Width,
IF(AND(Country&lt;&gt;"Egypt",D.nom&gt;35),Knee_Width,
0))))))))))</f>
        <v>125</v>
      </c>
      <c r="T1209" s="118">
        <f t="shared" ca="1" si="183"/>
        <v>12</v>
      </c>
      <c r="U1209" s="118">
        <f t="shared" ca="1" si="184"/>
        <v>6</v>
      </c>
      <c r="V1209" s="117">
        <f t="shared" ca="1" si="185"/>
        <v>504.32363859195374</v>
      </c>
      <c r="W1209" s="64">
        <f t="shared" ca="1" si="186"/>
        <v>1</v>
      </c>
      <c r="X1209" s="64">
        <f t="shared" ca="1" si="190"/>
        <v>1</v>
      </c>
      <c r="Y1209" s="64">
        <f t="shared" ca="1" si="187"/>
        <v>1</v>
      </c>
      <c r="AM1209" s="156"/>
    </row>
    <row r="1210" spans="1:39">
      <c r="A1210" s="12">
        <f t="shared" ca="1" si="181"/>
        <v>1</v>
      </c>
      <c r="B1210" s="12" t="str">
        <f>IF([1]DRUM!A1187="","",[1]DRUM!A1187)</f>
        <v>Steel</v>
      </c>
      <c r="C1210" s="12">
        <f t="shared" ca="1" si="182"/>
        <v>0</v>
      </c>
      <c r="D1210" s="155">
        <f t="shared" ca="1" si="188"/>
        <v>0</v>
      </c>
      <c r="E1210" s="26" t="str">
        <f>IF([1]DRUM!B1187="","",[1]DRUM!B1187)</f>
        <v>STB340020</v>
      </c>
      <c r="F1210" s="26">
        <f>IF([1]DRUM!C1187="","",[1]DRUM!C1187)</f>
        <v>3480</v>
      </c>
      <c r="G1210" s="26">
        <f>IF([1]DRUM!D1187="","",[1]DRUM!D1187)</f>
        <v>3400</v>
      </c>
      <c r="H1210" s="26">
        <f>IF([1]DRUM!E1187="","",[1]DRUM!E1187)</f>
        <v>1900</v>
      </c>
      <c r="I1210" s="26">
        <f>IF([1]DRUM!F1187="","",[1]DRUM!F1187)</f>
        <v>1700</v>
      </c>
      <c r="J1210" s="26">
        <f>IF([1]DRUM!G1187="","",[1]DRUM!G1187)</f>
        <v>1900</v>
      </c>
      <c r="K1210" s="26">
        <f>IF([1]DRUM!H1187="","",[1]DRUM!H1187)</f>
        <v>2100</v>
      </c>
      <c r="L1210" s="26" t="str">
        <f>IF([1]DRUM!I1187="","",[1]DRUM!I1187)</f>
        <v/>
      </c>
      <c r="M1210" s="26">
        <f>IF([1]DRUM!J1187="","",
IF(AND([1]DRUM!K1187="Wooden Drum",[1]DRUM!J1187&gt;Max_WD_Capacity),Max_WD_Capacity,
[1]DRUM!J1187))</f>
        <v>25000</v>
      </c>
      <c r="N1210" s="26" t="str">
        <f>IF([1]DRUM!K1187="","",[1]DRUM!K1187)</f>
        <v>Steel Drum</v>
      </c>
      <c r="O1210" s="26">
        <f>IF([1]DRUM!L1187="","",[1]DRUM!L1187)</f>
        <v>2011</v>
      </c>
      <c r="P1210" s="26">
        <f>IF([1]DRUM!M1187="","",[1]DRUM!M1187)</f>
        <v>240</v>
      </c>
      <c r="Q1210" s="26">
        <f>IF([1]DRUM!N1187="","",[1]DRUM!N1187)</f>
        <v>10.614656178316514</v>
      </c>
      <c r="R1210" s="26" t="str">
        <f t="shared" si="189"/>
        <v>Steel</v>
      </c>
      <c r="S1210" s="26">
        <f ca="1">IF(N1210="",0,
IF(Knee_Application="YES",Knee_Width,IF(Knee_Application="NO",0,
IF(OR(Cable_Type="OH",SearchData("Conductor",Cable_Desc)),0,
IF(N1210="Steel Drum",Knee_Width,
IF(N1210="Plywood Drum",0,
IF(Country="UAE",0,
IF(AND(OR(SearchData("LSHF",Cable_Desc),SearchData("LSZH",Cable_Desc),SearchData("LS0H",Cable_Desc),SearchData("LSOH",Cable_Desc)),D.nom&gt;40),Knee_Width,
IF(AND(Country="Egypt",D.nom&gt;60),Knee_Width,
IF(AND(Country&lt;&gt;"Egypt",D.nom&gt;35),Knee_Width,
0))))))))))</f>
        <v>125</v>
      </c>
      <c r="T1210" s="118">
        <f t="shared" ca="1" si="183"/>
        <v>12</v>
      </c>
      <c r="U1210" s="118">
        <f t="shared" ca="1" si="184"/>
        <v>5</v>
      </c>
      <c r="V1210" s="117">
        <f t="shared" ca="1" si="185"/>
        <v>472.74686251219202</v>
      </c>
      <c r="W1210" s="64">
        <f t="shared" ca="1" si="186"/>
        <v>1</v>
      </c>
      <c r="X1210" s="64">
        <f t="shared" ca="1" si="190"/>
        <v>1</v>
      </c>
      <c r="Y1210" s="64">
        <f t="shared" ca="1" si="187"/>
        <v>1</v>
      </c>
      <c r="AM1210" s="156"/>
    </row>
    <row r="1211" spans="1:39">
      <c r="A1211" s="12">
        <f t="shared" ca="1" si="181"/>
        <v>0</v>
      </c>
      <c r="B1211" s="12" t="str">
        <f>IF([1]DRUM!A1188="","",[1]DRUM!A1188)</f>
        <v>Steel</v>
      </c>
      <c r="C1211" s="12">
        <f t="shared" ca="1" si="182"/>
        <v>0</v>
      </c>
      <c r="D1211" s="155">
        <f t="shared" ca="1" si="188"/>
        <v>0</v>
      </c>
      <c r="E1211" s="26" t="str">
        <f>IF([1]DRUM!B1188="","",[1]DRUM!B1188)</f>
        <v>STB340016</v>
      </c>
      <c r="F1211" s="26">
        <f>IF([1]DRUM!C1188="","",[1]DRUM!C1188)</f>
        <v>3480</v>
      </c>
      <c r="G1211" s="26">
        <f>IF([1]DRUM!D1188="","",[1]DRUM!D1188)</f>
        <v>3400</v>
      </c>
      <c r="H1211" s="26">
        <f>IF([1]DRUM!E1188="","",[1]DRUM!E1188)</f>
        <v>1400</v>
      </c>
      <c r="I1211" s="26">
        <f>IF([1]DRUM!F1188="","",[1]DRUM!F1188)</f>
        <v>1700</v>
      </c>
      <c r="J1211" s="26">
        <f>IF([1]DRUM!G1188="","",[1]DRUM!G1188)</f>
        <v>1900</v>
      </c>
      <c r="K1211" s="26">
        <f>IF([1]DRUM!H1188="","",[1]DRUM!H1188)</f>
        <v>2100</v>
      </c>
      <c r="L1211" s="26" t="str">
        <f>IF([1]DRUM!I1188="","",[1]DRUM!I1188)</f>
        <v/>
      </c>
      <c r="M1211" s="26">
        <f>IF([1]DRUM!J1188="","",
IF(AND([1]DRUM!K1188="Wooden Drum",[1]DRUM!J1188&gt;Max_WD_Capacity),Max_WD_Capacity,
[1]DRUM!J1188))</f>
        <v>25000</v>
      </c>
      <c r="N1211" s="26" t="str">
        <f>IF([1]DRUM!K1188="","",[1]DRUM!K1188)</f>
        <v>Steel Drum</v>
      </c>
      <c r="O1211" s="26">
        <f>IF([1]DRUM!L1188="","",[1]DRUM!L1188)</f>
        <v>1968</v>
      </c>
      <c r="P1211" s="26">
        <f>IF([1]DRUM!M1188="","",[1]DRUM!M1188)</f>
        <v>240</v>
      </c>
      <c r="Q1211" s="26">
        <f>IF([1]DRUM!N1188="","",[1]DRUM!N1188)</f>
        <v>12.817698026646356</v>
      </c>
      <c r="R1211" s="26" t="str">
        <f t="shared" si="189"/>
        <v>Steel</v>
      </c>
      <c r="S1211" s="26">
        <f ca="1">IF(N1211="",0,
IF(Knee_Application="YES",Knee_Width,IF(Knee_Application="NO",0,
IF(OR(Cable_Type="OH",SearchData("Conductor",Cable_Desc)),0,
IF(N1211="Steel Drum",Knee_Width,
IF(N1211="Plywood Drum",0,
IF(Country="UAE",0,
IF(AND(OR(SearchData("LSHF",Cable_Desc),SearchData("LSZH",Cable_Desc),SearchData("LS0H",Cable_Desc),SearchData("LSOH",Cable_Desc)),D.nom&gt;40),Knee_Width,
IF(AND(Country="Egypt",D.nom&gt;60),Knee_Width,
IF(AND(Country&lt;&gt;"Egypt",D.nom&gt;35),Knee_Width,
0))))))))))</f>
        <v>125</v>
      </c>
      <c r="T1211" s="118">
        <f t="shared" ca="1" si="183"/>
        <v>12</v>
      </c>
      <c r="U1211" s="118">
        <f t="shared" ca="1" si="184"/>
        <v>7</v>
      </c>
      <c r="V1211" s="117">
        <f t="shared" ca="1" si="185"/>
        <v>594.07768406795265</v>
      </c>
      <c r="W1211" s="64">
        <f t="shared" ca="1" si="186"/>
        <v>0</v>
      </c>
      <c r="X1211" s="64">
        <f t="shared" ca="1" si="190"/>
        <v>1</v>
      </c>
      <c r="Y1211" s="64">
        <f t="shared" ca="1" si="187"/>
        <v>1</v>
      </c>
      <c r="AM1211" s="156"/>
    </row>
    <row r="1212" spans="1:39">
      <c r="A1212" s="12">
        <f t="shared" ca="1" si="181"/>
        <v>1</v>
      </c>
      <c r="B1212" s="12" t="str">
        <f>IF([1]DRUM!A1189="","",[1]DRUM!A1189)</f>
        <v>Steel</v>
      </c>
      <c r="C1212" s="12">
        <f t="shared" ca="1" si="182"/>
        <v>0</v>
      </c>
      <c r="D1212" s="155">
        <f t="shared" ca="1" si="188"/>
        <v>0</v>
      </c>
      <c r="E1212" s="26" t="str">
        <f>IF([1]DRUM!B1189="","",[1]DRUM!B1189)</f>
        <v>STB350039</v>
      </c>
      <c r="F1212" s="26">
        <f>IF([1]DRUM!C1189="","",[1]DRUM!C1189)</f>
        <v>3580</v>
      </c>
      <c r="G1212" s="26">
        <f>IF([1]DRUM!D1189="","",[1]DRUM!D1189)</f>
        <v>3500</v>
      </c>
      <c r="H1212" s="26">
        <f>IF([1]DRUM!E1189="","",[1]DRUM!E1189)</f>
        <v>2350</v>
      </c>
      <c r="I1212" s="26">
        <f>IF([1]DRUM!F1189="","",[1]DRUM!F1189)</f>
        <v>1780</v>
      </c>
      <c r="J1212" s="26">
        <f>IF([1]DRUM!G1189="","",[1]DRUM!G1189)</f>
        <v>1900</v>
      </c>
      <c r="K1212" s="26">
        <f>IF([1]DRUM!H1189="","",[1]DRUM!H1189)</f>
        <v>2100</v>
      </c>
      <c r="L1212" s="26" t="str">
        <f>IF([1]DRUM!I1189="","",[1]DRUM!I1189)</f>
        <v/>
      </c>
      <c r="M1212" s="26">
        <f>IF([1]DRUM!J1189="","",
IF(AND([1]DRUM!K1189="Wooden Drum",[1]DRUM!J1189&gt;Max_WD_Capacity),Max_WD_Capacity,
[1]DRUM!J1189))</f>
        <v>4000</v>
      </c>
      <c r="N1212" s="26" t="str">
        <f>IF([1]DRUM!K1189="","",[1]DRUM!K1189)</f>
        <v>Steel Drum</v>
      </c>
      <c r="O1212" s="26">
        <f>IF([1]DRUM!L1189="","",[1]DRUM!L1189)</f>
        <v>922</v>
      </c>
      <c r="P1212" s="26">
        <f>IF([1]DRUM!M1189="","",[1]DRUM!M1189)</f>
        <v>258</v>
      </c>
      <c r="Q1212" s="26">
        <f>IF([1]DRUM!N1189="","",[1]DRUM!N1189)</f>
        <v>9.4051037367762724</v>
      </c>
      <c r="R1212" s="26" t="str">
        <f t="shared" si="189"/>
        <v>Steel</v>
      </c>
      <c r="S1212" s="26">
        <f ca="1">IF(N1212="",0,
IF(Knee_Application="YES",Knee_Width,IF(Knee_Application="NO",0,
IF(OR(Cable_Type="OH",SearchData("Conductor",Cable_Desc)),0,
IF(N1212="Steel Drum",Knee_Width,
IF(N1212="Plywood Drum",0,
IF(Country="UAE",0,
IF(AND(OR(SearchData("LSHF",Cable_Desc),SearchData("LSZH",Cable_Desc),SearchData("LS0H",Cable_Desc),SearchData("LSOH",Cable_Desc)),D.nom&gt;40),Knee_Width,
IF(AND(Country="Egypt",D.nom&gt;60),Knee_Width,
IF(AND(Country&lt;&gt;"Egypt",D.nom&gt;35),Knee_Width,
0))))))))))</f>
        <v>125</v>
      </c>
      <c r="T1212" s="118">
        <f t="shared" ca="1" si="183"/>
        <v>13</v>
      </c>
      <c r="U1212" s="118">
        <f t="shared" ca="1" si="184"/>
        <v>3</v>
      </c>
      <c r="V1212" s="117">
        <f t="shared" ca="1" si="185"/>
        <v>332.62303370265727</v>
      </c>
      <c r="W1212" s="64">
        <f t="shared" ca="1" si="186"/>
        <v>1</v>
      </c>
      <c r="X1212" s="64">
        <f t="shared" ca="1" si="190"/>
        <v>1</v>
      </c>
      <c r="Y1212" s="64">
        <f t="shared" ca="1" si="187"/>
        <v>1</v>
      </c>
      <c r="AM1212" s="156"/>
    </row>
    <row r="1213" spans="1:39">
      <c r="A1213" s="12">
        <f t="shared" ca="1" si="181"/>
        <v>1</v>
      </c>
      <c r="B1213" s="12" t="str">
        <f>IF([1]DRUM!A1190="","",[1]DRUM!A1190)</f>
        <v>Steel</v>
      </c>
      <c r="C1213" s="12">
        <f t="shared" ca="1" si="182"/>
        <v>0</v>
      </c>
      <c r="D1213" s="155">
        <f t="shared" ca="1" si="188"/>
        <v>0</v>
      </c>
      <c r="E1213" s="26" t="str">
        <f>IF([1]DRUM!B1190="","",[1]DRUM!B1190)</f>
        <v>STB350031</v>
      </c>
      <c r="F1213" s="26">
        <f>IF([1]DRUM!C1190="","",[1]DRUM!C1190)</f>
        <v>3580</v>
      </c>
      <c r="G1213" s="26">
        <f>IF([1]DRUM!D1190="","",[1]DRUM!D1190)</f>
        <v>3500</v>
      </c>
      <c r="H1213" s="26">
        <f>IF([1]DRUM!E1190="","",[1]DRUM!E1190)</f>
        <v>2300</v>
      </c>
      <c r="I1213" s="26">
        <f>IF([1]DRUM!F1190="","",[1]DRUM!F1190)</f>
        <v>1740</v>
      </c>
      <c r="J1213" s="26">
        <f>IF([1]DRUM!G1190="","",[1]DRUM!G1190)</f>
        <v>1900</v>
      </c>
      <c r="K1213" s="26">
        <f>IF([1]DRUM!H1190="","",[1]DRUM!H1190)</f>
        <v>2100</v>
      </c>
      <c r="L1213" s="26" t="str">
        <f>IF([1]DRUM!I1190="","",[1]DRUM!I1190)</f>
        <v/>
      </c>
      <c r="M1213" s="26">
        <f>IF([1]DRUM!J1190="","",
IF(AND([1]DRUM!K1190="Wooden Drum",[1]DRUM!J1190&gt;Max_WD_Capacity),Max_WD_Capacity,
[1]DRUM!J1190))</f>
        <v>5000</v>
      </c>
      <c r="N1213" s="26" t="str">
        <f>IF([1]DRUM!K1190="","",[1]DRUM!K1190)</f>
        <v>Steel Drum</v>
      </c>
      <c r="O1213" s="26">
        <f>IF([1]DRUM!L1190="","",[1]DRUM!L1190)</f>
        <v>933</v>
      </c>
      <c r="P1213" s="26">
        <f>IF([1]DRUM!M1190="","",[1]DRUM!M1190)</f>
        <v>253</v>
      </c>
      <c r="Q1213" s="26">
        <f>IF([1]DRUM!N1190="","",[1]DRUM!N1190)</f>
        <v>9.5114859180084572</v>
      </c>
      <c r="R1213" s="26" t="str">
        <f t="shared" si="189"/>
        <v>Steel</v>
      </c>
      <c r="S1213" s="26">
        <f ca="1">IF(N1213="",0,
IF(Knee_Application="YES",Knee_Width,IF(Knee_Application="NO",0,
IF(OR(Cable_Type="OH",SearchData("Conductor",Cable_Desc)),0,
IF(N1213="Steel Drum",Knee_Width,
IF(N1213="Plywood Drum",0,
IF(Country="UAE",0,
IF(AND(OR(SearchData("LSHF",Cable_Desc),SearchData("LSZH",Cable_Desc),SearchData("LS0H",Cable_Desc),SearchData("LSOH",Cable_Desc)),D.nom&gt;40),Knee_Width,
IF(AND(Country="Egypt",D.nom&gt;60),Knee_Width,
IF(AND(Country&lt;&gt;"Egypt",D.nom&gt;35),Knee_Width,
0))))))))))</f>
        <v>125</v>
      </c>
      <c r="T1213" s="118">
        <f t="shared" ca="1" si="183"/>
        <v>13</v>
      </c>
      <c r="U1213" s="118">
        <f t="shared" ca="1" si="184"/>
        <v>3</v>
      </c>
      <c r="V1213" s="117">
        <f t="shared" ca="1" si="185"/>
        <v>326.49692802815713</v>
      </c>
      <c r="W1213" s="64">
        <f t="shared" ca="1" si="186"/>
        <v>1</v>
      </c>
      <c r="X1213" s="64">
        <f t="shared" ca="1" si="190"/>
        <v>1</v>
      </c>
      <c r="Y1213" s="64">
        <f t="shared" ca="1" si="187"/>
        <v>1</v>
      </c>
      <c r="AM1213" s="156"/>
    </row>
    <row r="1214" spans="1:39">
      <c r="A1214" s="12">
        <f t="shared" ca="1" si="181"/>
        <v>1</v>
      </c>
      <c r="B1214" s="12" t="str">
        <f>IF([1]DRUM!A1191="","",[1]DRUM!A1191)</f>
        <v>Steel</v>
      </c>
      <c r="C1214" s="12">
        <f t="shared" ca="1" si="182"/>
        <v>0</v>
      </c>
      <c r="D1214" s="155">
        <f t="shared" ca="1" si="188"/>
        <v>0</v>
      </c>
      <c r="E1214" s="26" t="str">
        <f>IF([1]DRUM!B1191="","",[1]DRUM!B1191)</f>
        <v>STB350046</v>
      </c>
      <c r="F1214" s="26">
        <f>IF([1]DRUM!C1191="","",[1]DRUM!C1191)</f>
        <v>3580</v>
      </c>
      <c r="G1214" s="26">
        <f>IF([1]DRUM!D1191="","",[1]DRUM!D1191)</f>
        <v>3500</v>
      </c>
      <c r="H1214" s="26">
        <f>IF([1]DRUM!E1191="","",[1]DRUM!E1191)</f>
        <v>2100</v>
      </c>
      <c r="I1214" s="26">
        <f>IF([1]DRUM!F1191="","",[1]DRUM!F1191)</f>
        <v>1780</v>
      </c>
      <c r="J1214" s="26">
        <f>IF([1]DRUM!G1191="","",[1]DRUM!G1191)</f>
        <v>1900</v>
      </c>
      <c r="K1214" s="26">
        <f>IF([1]DRUM!H1191="","",[1]DRUM!H1191)</f>
        <v>2100</v>
      </c>
      <c r="L1214" s="26" t="str">
        <f>IF([1]DRUM!I1191="","",[1]DRUM!I1191)</f>
        <v/>
      </c>
      <c r="M1214" s="26">
        <f>IF([1]DRUM!J1191="","",
IF(AND([1]DRUM!K1191="Wooden Drum",[1]DRUM!J1191&gt;Max_WD_Capacity),Max_WD_Capacity,
[1]DRUM!J1191))</f>
        <v>6000</v>
      </c>
      <c r="N1214" s="26" t="str">
        <f>IF([1]DRUM!K1191="","",[1]DRUM!K1191)</f>
        <v>Steel Drum</v>
      </c>
      <c r="O1214" s="26">
        <f>IF([1]DRUM!L1191="","",[1]DRUM!L1191)</f>
        <v>965</v>
      </c>
      <c r="P1214" s="26">
        <f>IF([1]DRUM!M1191="","",[1]DRUM!M1191)</f>
        <v>258</v>
      </c>
      <c r="Q1214" s="26">
        <f>IF([1]DRUM!N1191="","",[1]DRUM!N1191)</f>
        <v>10.96038844984407</v>
      </c>
      <c r="R1214" s="26" t="str">
        <f t="shared" si="189"/>
        <v>Steel</v>
      </c>
      <c r="S1214" s="26">
        <f ca="1">IF(N1214="",0,
IF(Knee_Application="YES",Knee_Width,IF(Knee_Application="NO",0,
IF(OR(Cable_Type="OH",SearchData("Conductor",Cable_Desc)),0,
IF(N1214="Steel Drum",Knee_Width,
IF(N1214="Plywood Drum",0,
IF(Country="UAE",0,
IF(AND(OR(SearchData("LSHF",Cable_Desc),SearchData("LSZH",Cable_Desc),SearchData("LS0H",Cable_Desc),SearchData("LSOH",Cable_Desc)),D.nom&gt;40),Knee_Width,
IF(AND(Country="Egypt",D.nom&gt;60),Knee_Width,
IF(AND(Country&lt;&gt;"Egypt",D.nom&gt;35),Knee_Width,
0))))))))))</f>
        <v>125</v>
      </c>
      <c r="T1214" s="118">
        <f t="shared" ca="1" si="183"/>
        <v>13</v>
      </c>
      <c r="U1214" s="118">
        <f t="shared" ca="1" si="184"/>
        <v>4</v>
      </c>
      <c r="V1214" s="117">
        <f t="shared" ca="1" si="185"/>
        <v>422.52159244072141</v>
      </c>
      <c r="W1214" s="64">
        <f t="shared" ca="1" si="186"/>
        <v>1</v>
      </c>
      <c r="X1214" s="64">
        <f t="shared" ca="1" si="190"/>
        <v>1</v>
      </c>
      <c r="Y1214" s="64">
        <f t="shared" ca="1" si="187"/>
        <v>1</v>
      </c>
      <c r="AM1214" s="156"/>
    </row>
    <row r="1215" spans="1:39">
      <c r="A1215" s="12">
        <f t="shared" ca="1" si="181"/>
        <v>1</v>
      </c>
      <c r="B1215" s="12" t="str">
        <f>IF([1]DRUM!A1192="","",[1]DRUM!A1192)</f>
        <v>Steel</v>
      </c>
      <c r="C1215" s="12">
        <f t="shared" ca="1" si="182"/>
        <v>0</v>
      </c>
      <c r="D1215" s="155">
        <f t="shared" ca="1" si="188"/>
        <v>0</v>
      </c>
      <c r="E1215" s="26" t="str">
        <f>IF([1]DRUM!B1192="","",[1]DRUM!B1192)</f>
        <v>STB350026</v>
      </c>
      <c r="F1215" s="26">
        <f>IF([1]DRUM!C1192="","",[1]DRUM!C1192)</f>
        <v>3580</v>
      </c>
      <c r="G1215" s="26">
        <f>IF([1]DRUM!D1192="","",[1]DRUM!D1192)</f>
        <v>3500</v>
      </c>
      <c r="H1215" s="26">
        <f>IF([1]DRUM!E1192="","",[1]DRUM!E1192)</f>
        <v>2450</v>
      </c>
      <c r="I1215" s="26">
        <f>IF([1]DRUM!F1192="","",[1]DRUM!F1192)</f>
        <v>1780</v>
      </c>
      <c r="J1215" s="26">
        <f>IF([1]DRUM!G1192="","",[1]DRUM!G1192)</f>
        <v>1900</v>
      </c>
      <c r="K1215" s="26">
        <f>IF([1]DRUM!H1192="","",[1]DRUM!H1192)</f>
        <v>2100</v>
      </c>
      <c r="L1215" s="26" t="str">
        <f>IF([1]DRUM!I1192="","",[1]DRUM!I1192)</f>
        <v/>
      </c>
      <c r="M1215" s="26">
        <f>IF([1]DRUM!J1192="","",
IF(AND([1]DRUM!K1192="Wooden Drum",[1]DRUM!J1192&gt;Max_WD_Capacity),Max_WD_Capacity,
[1]DRUM!J1192))</f>
        <v>8000</v>
      </c>
      <c r="N1215" s="26" t="str">
        <f>IF([1]DRUM!K1192="","",[1]DRUM!K1192)</f>
        <v>Steel Drum</v>
      </c>
      <c r="O1215" s="26">
        <f>IF([1]DRUM!L1192="","",[1]DRUM!L1192)</f>
        <v>995</v>
      </c>
      <c r="P1215" s="26">
        <f>IF([1]DRUM!M1192="","",[1]DRUM!M1192)</f>
        <v>258</v>
      </c>
      <c r="Q1215" s="26">
        <f>IF([1]DRUM!N1192="","",[1]DRUM!N1192)</f>
        <v>8.7340595459694939</v>
      </c>
      <c r="R1215" s="26" t="str">
        <f t="shared" si="189"/>
        <v>Steel</v>
      </c>
      <c r="S1215" s="26">
        <f ca="1">IF(N1215="",0,
IF(Knee_Application="YES",Knee_Width,IF(Knee_Application="NO",0,
IF(OR(Cable_Type="OH",SearchData("Conductor",Cable_Desc)),0,
IF(N1215="Steel Drum",Knee_Width,
IF(N1215="Plywood Drum",0,
IF(Country="UAE",0,
IF(AND(OR(SearchData("LSHF",Cable_Desc),SearchData("LSZH",Cable_Desc),SearchData("LS0H",Cable_Desc),SearchData("LSOH",Cable_Desc)),D.nom&gt;40),Knee_Width,
IF(AND(Country="Egypt",D.nom&gt;60),Knee_Width,
IF(AND(Country&lt;&gt;"Egypt",D.nom&gt;35),Knee_Width,
0))))))))))</f>
        <v>125</v>
      </c>
      <c r="T1215" s="118">
        <f t="shared" ca="1" si="183"/>
        <v>13</v>
      </c>
      <c r="U1215" s="118">
        <f t="shared" ca="1" si="184"/>
        <v>3</v>
      </c>
      <c r="V1215" s="117">
        <f t="shared" ca="1" si="185"/>
        <v>344.87524505165743</v>
      </c>
      <c r="W1215" s="64">
        <f t="shared" ca="1" si="186"/>
        <v>1</v>
      </c>
      <c r="X1215" s="64">
        <f t="shared" ca="1" si="190"/>
        <v>1</v>
      </c>
      <c r="Y1215" s="64">
        <f t="shared" ca="1" si="187"/>
        <v>1</v>
      </c>
      <c r="AM1215" s="156"/>
    </row>
    <row r="1216" spans="1:39">
      <c r="A1216" s="12">
        <f t="shared" ca="1" si="181"/>
        <v>1</v>
      </c>
      <c r="B1216" s="12" t="str">
        <f>IF([1]DRUM!A1193="","",[1]DRUM!A1193)</f>
        <v>Steel</v>
      </c>
      <c r="C1216" s="12">
        <f t="shared" ca="1" si="182"/>
        <v>0</v>
      </c>
      <c r="D1216" s="155">
        <f t="shared" ca="1" si="188"/>
        <v>0</v>
      </c>
      <c r="E1216" s="26" t="str">
        <f>IF([1]DRUM!B1193="","",[1]DRUM!B1193)</f>
        <v>STB350025</v>
      </c>
      <c r="F1216" s="26">
        <f>IF([1]DRUM!C1193="","",[1]DRUM!C1193)</f>
        <v>3580</v>
      </c>
      <c r="G1216" s="26">
        <f>IF([1]DRUM!D1193="","",[1]DRUM!D1193)</f>
        <v>3500</v>
      </c>
      <c r="H1216" s="26">
        <f>IF([1]DRUM!E1193="","",[1]DRUM!E1193)</f>
        <v>2150</v>
      </c>
      <c r="I1216" s="26">
        <f>IF([1]DRUM!F1193="","",[1]DRUM!F1193)</f>
        <v>1780</v>
      </c>
      <c r="J1216" s="26">
        <f>IF([1]DRUM!G1193="","",[1]DRUM!G1193)</f>
        <v>1900</v>
      </c>
      <c r="K1216" s="26">
        <f>IF([1]DRUM!H1193="","",[1]DRUM!H1193)</f>
        <v>2100</v>
      </c>
      <c r="L1216" s="26" t="str">
        <f>IF([1]DRUM!I1193="","",[1]DRUM!I1193)</f>
        <v/>
      </c>
      <c r="M1216" s="26">
        <f>IF([1]DRUM!J1193="","",
IF(AND([1]DRUM!K1193="Wooden Drum",[1]DRUM!J1193&gt;Max_WD_Capacity),Max_WD_Capacity,
[1]DRUM!J1193))</f>
        <v>8000</v>
      </c>
      <c r="N1216" s="26" t="str">
        <f>IF([1]DRUM!K1193="","",[1]DRUM!K1193)</f>
        <v>Steel Drum</v>
      </c>
      <c r="O1216" s="26">
        <f>IF([1]DRUM!L1193="","",[1]DRUM!L1193)</f>
        <v>925</v>
      </c>
      <c r="P1216" s="26">
        <f>IF([1]DRUM!M1193="","",[1]DRUM!M1193)</f>
        <v>258</v>
      </c>
      <c r="Q1216" s="26">
        <f>IF([1]DRUM!N1193="","",[1]DRUM!N1193)</f>
        <v>10.663311594538985</v>
      </c>
      <c r="R1216" s="26" t="str">
        <f t="shared" si="189"/>
        <v>Steel</v>
      </c>
      <c r="S1216" s="26">
        <f ca="1">IF(N1216="",0,
IF(Knee_Application="YES",Knee_Width,IF(Knee_Application="NO",0,
IF(OR(Cable_Type="OH",SearchData("Conductor",Cable_Desc)),0,
IF(N1216="Steel Drum",Knee_Width,
IF(N1216="Plywood Drum",0,
IF(Country="UAE",0,
IF(AND(OR(SearchData("LSHF",Cable_Desc),SearchData("LSZH",Cable_Desc),SearchData("LS0H",Cable_Desc),SearchData("LSOH",Cable_Desc)),D.nom&gt;40),Knee_Width,
IF(AND(Country="Egypt",D.nom&gt;60),Knee_Width,
IF(AND(Country&lt;&gt;"Egypt",D.nom&gt;35),Knee_Width,
0))))))))))</f>
        <v>125</v>
      </c>
      <c r="T1216" s="118">
        <f t="shared" ca="1" si="183"/>
        <v>13</v>
      </c>
      <c r="U1216" s="118">
        <f t="shared" ca="1" si="184"/>
        <v>4</v>
      </c>
      <c r="V1216" s="117">
        <f t="shared" ca="1" si="185"/>
        <v>430.68973334005489</v>
      </c>
      <c r="W1216" s="64">
        <f t="shared" ca="1" si="186"/>
        <v>1</v>
      </c>
      <c r="X1216" s="64">
        <f t="shared" ca="1" si="190"/>
        <v>1</v>
      </c>
      <c r="Y1216" s="64">
        <f t="shared" ca="1" si="187"/>
        <v>1</v>
      </c>
      <c r="AM1216" s="156"/>
    </row>
    <row r="1217" spans="1:39">
      <c r="A1217" s="12">
        <f t="shared" ca="1" si="181"/>
        <v>1</v>
      </c>
      <c r="B1217" s="12" t="str">
        <f>IF([1]DRUM!A1194="","",[1]DRUM!A1194)</f>
        <v>Steel</v>
      </c>
      <c r="C1217" s="12">
        <f t="shared" ca="1" si="182"/>
        <v>0</v>
      </c>
      <c r="D1217" s="155">
        <f t="shared" ca="1" si="188"/>
        <v>0</v>
      </c>
      <c r="E1217" s="26" t="str">
        <f>IF([1]DRUM!B1194="","",[1]DRUM!B1194)</f>
        <v>STB350019</v>
      </c>
      <c r="F1217" s="26">
        <f>IF([1]DRUM!C1194="","",[1]DRUM!C1194)</f>
        <v>3580</v>
      </c>
      <c r="G1217" s="26">
        <f>IF([1]DRUM!D1194="","",[1]DRUM!D1194)</f>
        <v>3500</v>
      </c>
      <c r="H1217" s="26">
        <f>IF([1]DRUM!E1194="","",[1]DRUM!E1194)</f>
        <v>2500</v>
      </c>
      <c r="I1217" s="26">
        <f>IF([1]DRUM!F1194="","",[1]DRUM!F1194)</f>
        <v>1780</v>
      </c>
      <c r="J1217" s="26">
        <f>IF([1]DRUM!G1194="","",[1]DRUM!G1194)</f>
        <v>1900</v>
      </c>
      <c r="K1217" s="26">
        <f>IF([1]DRUM!H1194="","",[1]DRUM!H1194)</f>
        <v>2100</v>
      </c>
      <c r="L1217" s="26" t="str">
        <f>IF([1]DRUM!I1194="","",[1]DRUM!I1194)</f>
        <v/>
      </c>
      <c r="M1217" s="26">
        <f>IF([1]DRUM!J1194="","",
IF(AND([1]DRUM!K1194="Wooden Drum",[1]DRUM!J1194&gt;Max_WD_Capacity),Max_WD_Capacity,
[1]DRUM!J1194))</f>
        <v>10000</v>
      </c>
      <c r="N1217" s="26" t="str">
        <f>IF([1]DRUM!K1194="","",[1]DRUM!K1194)</f>
        <v>Steel Drum</v>
      </c>
      <c r="O1217" s="26">
        <f>IF([1]DRUM!L1194="","",[1]DRUM!L1194)</f>
        <v>1133</v>
      </c>
      <c r="P1217" s="26">
        <f>IF([1]DRUM!M1194="","",[1]DRUM!M1194)</f>
        <v>258</v>
      </c>
      <c r="Q1217" s="26">
        <f>IF([1]DRUM!N1194="","",[1]DRUM!N1194)</f>
        <v>8.3880523850847482</v>
      </c>
      <c r="R1217" s="26" t="str">
        <f t="shared" si="189"/>
        <v>Steel</v>
      </c>
      <c r="S1217" s="26">
        <f ca="1">IF(N1217="",0,
IF(Knee_Application="YES",Knee_Width,IF(Knee_Application="NO",0,
IF(OR(Cable_Type="OH",SearchData("Conductor",Cable_Desc)),0,
IF(N1217="Steel Drum",Knee_Width,
IF(N1217="Plywood Drum",0,
IF(Country="UAE",0,
IF(AND(OR(SearchData("LSHF",Cable_Desc),SearchData("LSZH",Cable_Desc),SearchData("LS0H",Cable_Desc),SearchData("LSOH",Cable_Desc)),D.nom&gt;40),Knee_Width,
IF(AND(Country="Egypt",D.nom&gt;60),Knee_Width,
IF(AND(Country&lt;&gt;"Egypt",D.nom&gt;35),Knee_Width,
0))))))))))</f>
        <v>125</v>
      </c>
      <c r="T1217" s="118">
        <f t="shared" ca="1" si="183"/>
        <v>13</v>
      </c>
      <c r="U1217" s="118">
        <f t="shared" ca="1" si="184"/>
        <v>3</v>
      </c>
      <c r="V1217" s="117">
        <f t="shared" ca="1" si="185"/>
        <v>351.00135072615757</v>
      </c>
      <c r="W1217" s="64">
        <f t="shared" ca="1" si="186"/>
        <v>1</v>
      </c>
      <c r="X1217" s="64">
        <f t="shared" ca="1" si="190"/>
        <v>1</v>
      </c>
      <c r="Y1217" s="64">
        <f t="shared" ca="1" si="187"/>
        <v>1</v>
      </c>
      <c r="AM1217" s="156"/>
    </row>
    <row r="1218" spans="1:39">
      <c r="A1218" s="12">
        <f t="shared" ca="1" si="181"/>
        <v>1</v>
      </c>
      <c r="B1218" s="12" t="str">
        <f>IF([1]DRUM!A1195="","",[1]DRUM!A1195)</f>
        <v>Steel</v>
      </c>
      <c r="C1218" s="12">
        <f t="shared" ca="1" si="182"/>
        <v>0</v>
      </c>
      <c r="D1218" s="155">
        <f t="shared" ca="1" si="188"/>
        <v>0</v>
      </c>
      <c r="E1218" s="26" t="str">
        <f>IF([1]DRUM!B1195="","",[1]DRUM!B1195)</f>
        <v>STB350018</v>
      </c>
      <c r="F1218" s="26">
        <f>IF([1]DRUM!C1195="","",[1]DRUM!C1195)</f>
        <v>3580</v>
      </c>
      <c r="G1218" s="26">
        <f>IF([1]DRUM!D1195="","",[1]DRUM!D1195)</f>
        <v>3500</v>
      </c>
      <c r="H1218" s="26">
        <f>IF([1]DRUM!E1195="","",[1]DRUM!E1195)</f>
        <v>2250</v>
      </c>
      <c r="I1218" s="26">
        <f>IF([1]DRUM!F1195="","",[1]DRUM!F1195)</f>
        <v>1740</v>
      </c>
      <c r="J1218" s="26">
        <f>IF([1]DRUM!G1195="","",[1]DRUM!G1195)</f>
        <v>1900</v>
      </c>
      <c r="K1218" s="26">
        <f>IF([1]DRUM!H1195="","",[1]DRUM!H1195)</f>
        <v>2100</v>
      </c>
      <c r="L1218" s="26" t="str">
        <f>IF([1]DRUM!I1195="","",[1]DRUM!I1195)</f>
        <v/>
      </c>
      <c r="M1218" s="26">
        <f>IF([1]DRUM!J1195="","",
IF(AND([1]DRUM!K1195="Wooden Drum",[1]DRUM!J1195&gt;Max_WD_Capacity),Max_WD_Capacity,
[1]DRUM!J1195))</f>
        <v>10000</v>
      </c>
      <c r="N1218" s="26" t="str">
        <f>IF([1]DRUM!K1195="","",[1]DRUM!K1195)</f>
        <v>Steel Drum</v>
      </c>
      <c r="O1218" s="26">
        <f>IF([1]DRUM!L1195="","",[1]DRUM!L1195)</f>
        <v>1186</v>
      </c>
      <c r="P1218" s="26">
        <f>IF([1]DRUM!M1195="","",[1]DRUM!M1195)</f>
        <v>253</v>
      </c>
      <c r="Q1218" s="26">
        <f>IF([1]DRUM!N1195="","",[1]DRUM!N1195)</f>
        <v>9.822385780989336</v>
      </c>
      <c r="R1218" s="26" t="str">
        <f t="shared" si="189"/>
        <v>Steel</v>
      </c>
      <c r="S1218" s="26">
        <f ca="1">IF(N1218="",0,
IF(Knee_Application="YES",Knee_Width,IF(Knee_Application="NO",0,
IF(OR(Cable_Type="OH",SearchData("Conductor",Cable_Desc)),0,
IF(N1218="Steel Drum",Knee_Width,
IF(N1218="Plywood Drum",0,
IF(Country="UAE",0,
IF(AND(OR(SearchData("LSHF",Cable_Desc),SearchData("LSZH",Cable_Desc),SearchData("LS0H",Cable_Desc),SearchData("LSOH",Cable_Desc)),D.nom&gt;40),Knee_Width,
IF(AND(Country="Egypt",D.nom&gt;60),Knee_Width,
IF(AND(Country&lt;&gt;"Egypt",D.nom&gt;35),Knee_Width,
0))))))))))</f>
        <v>125</v>
      </c>
      <c r="T1218" s="118">
        <f t="shared" ca="1" si="183"/>
        <v>13</v>
      </c>
      <c r="U1218" s="118">
        <f t="shared" ca="1" si="184"/>
        <v>4</v>
      </c>
      <c r="V1218" s="117">
        <f t="shared" ca="1" si="185"/>
        <v>447.02601513872179</v>
      </c>
      <c r="W1218" s="64">
        <f t="shared" ca="1" si="186"/>
        <v>1</v>
      </c>
      <c r="X1218" s="64">
        <f t="shared" ca="1" si="190"/>
        <v>1</v>
      </c>
      <c r="Y1218" s="64">
        <f t="shared" ca="1" si="187"/>
        <v>1</v>
      </c>
      <c r="AM1218" s="156"/>
    </row>
    <row r="1219" spans="1:39">
      <c r="A1219" s="12">
        <f t="shared" ca="1" si="181"/>
        <v>1</v>
      </c>
      <c r="B1219" s="12" t="str">
        <f>IF([1]DRUM!A1196="","",[1]DRUM!A1196)</f>
        <v>Steel</v>
      </c>
      <c r="C1219" s="12">
        <f t="shared" ca="1" si="182"/>
        <v>0</v>
      </c>
      <c r="D1219" s="155">
        <f t="shared" ca="1" si="188"/>
        <v>0</v>
      </c>
      <c r="E1219" s="26" t="str">
        <f>IF([1]DRUM!B1196="","",[1]DRUM!B1196)</f>
        <v>STB350032</v>
      </c>
      <c r="F1219" s="26">
        <f>IF([1]DRUM!C1196="","",[1]DRUM!C1196)</f>
        <v>3580</v>
      </c>
      <c r="G1219" s="26">
        <f>IF([1]DRUM!D1196="","",[1]DRUM!D1196)</f>
        <v>3500</v>
      </c>
      <c r="H1219" s="26">
        <f>IF([1]DRUM!E1196="","",[1]DRUM!E1196)</f>
        <v>2150</v>
      </c>
      <c r="I1219" s="26">
        <f>IF([1]DRUM!F1196="","",[1]DRUM!F1196)</f>
        <v>1780</v>
      </c>
      <c r="J1219" s="26">
        <f>IF([1]DRUM!G1196="","",[1]DRUM!G1196)</f>
        <v>1900</v>
      </c>
      <c r="K1219" s="26">
        <f>IF([1]DRUM!H1196="","",[1]DRUM!H1196)</f>
        <v>2100</v>
      </c>
      <c r="L1219" s="26" t="str">
        <f>IF([1]DRUM!I1196="","",[1]DRUM!I1196)</f>
        <v/>
      </c>
      <c r="M1219" s="26">
        <f>IF([1]DRUM!J1196="","",
IF(AND([1]DRUM!K1196="Wooden Drum",[1]DRUM!J1196&gt;Max_WD_Capacity),Max_WD_Capacity,
[1]DRUM!J1196))</f>
        <v>10000</v>
      </c>
      <c r="N1219" s="26" t="str">
        <f>IF([1]DRUM!K1196="","",[1]DRUM!K1196)</f>
        <v>Steel Drum</v>
      </c>
      <c r="O1219" s="26">
        <f>IF([1]DRUM!L1196="","",[1]DRUM!L1196)</f>
        <v>991</v>
      </c>
      <c r="P1219" s="26">
        <f>IF([1]DRUM!M1196="","",[1]DRUM!M1196)</f>
        <v>258</v>
      </c>
      <c r="Q1219" s="26">
        <f>IF([1]DRUM!N1196="","",[1]DRUM!N1196)</f>
        <v>10.663311594538985</v>
      </c>
      <c r="R1219" s="26" t="str">
        <f t="shared" si="189"/>
        <v>Steel</v>
      </c>
      <c r="S1219" s="26">
        <f ca="1">IF(N1219="",0,
IF(Knee_Application="YES",Knee_Width,IF(Knee_Application="NO",0,
IF(OR(Cable_Type="OH",SearchData("Conductor",Cable_Desc)),0,
IF(N1219="Steel Drum",Knee_Width,
IF(N1219="Plywood Drum",0,
IF(Country="UAE",0,
IF(AND(OR(SearchData("LSHF",Cable_Desc),SearchData("LSZH",Cable_Desc),SearchData("LS0H",Cable_Desc),SearchData("LSOH",Cable_Desc)),D.nom&gt;40),Knee_Width,
IF(AND(Country="Egypt",D.nom&gt;60),Knee_Width,
IF(AND(Country&lt;&gt;"Egypt",D.nom&gt;35),Knee_Width,
0))))))))))</f>
        <v>125</v>
      </c>
      <c r="T1219" s="118">
        <f t="shared" ca="1" si="183"/>
        <v>13</v>
      </c>
      <c r="U1219" s="118">
        <f t="shared" ca="1" si="184"/>
        <v>4</v>
      </c>
      <c r="V1219" s="117">
        <f t="shared" ca="1" si="185"/>
        <v>430.68973334005489</v>
      </c>
      <c r="W1219" s="64">
        <f t="shared" ca="1" si="186"/>
        <v>1</v>
      </c>
      <c r="X1219" s="64">
        <f t="shared" ca="1" si="190"/>
        <v>1</v>
      </c>
      <c r="Y1219" s="64">
        <f t="shared" ca="1" si="187"/>
        <v>1</v>
      </c>
      <c r="AM1219" s="156"/>
    </row>
    <row r="1220" spans="1:39">
      <c r="A1220" s="12">
        <f t="shared" ca="1" si="181"/>
        <v>1</v>
      </c>
      <c r="B1220" s="12" t="str">
        <f>IF([1]DRUM!A1197="","",[1]DRUM!A1197)</f>
        <v>Steel</v>
      </c>
      <c r="C1220" s="12">
        <f t="shared" ca="1" si="182"/>
        <v>0</v>
      </c>
      <c r="D1220" s="155">
        <f t="shared" ca="1" si="188"/>
        <v>0</v>
      </c>
      <c r="E1220" s="26" t="str">
        <f>IF([1]DRUM!B1197="","",[1]DRUM!B1197)</f>
        <v>STB350036</v>
      </c>
      <c r="F1220" s="26">
        <f>IF([1]DRUM!C1197="","",[1]DRUM!C1197)</f>
        <v>3580</v>
      </c>
      <c r="G1220" s="26">
        <f>IF([1]DRUM!D1197="","",[1]DRUM!D1197)</f>
        <v>3500</v>
      </c>
      <c r="H1220" s="26">
        <f>IF([1]DRUM!E1197="","",[1]DRUM!E1197)</f>
        <v>2100</v>
      </c>
      <c r="I1220" s="26">
        <f>IF([1]DRUM!F1197="","",[1]DRUM!F1197)</f>
        <v>1780</v>
      </c>
      <c r="J1220" s="26">
        <f>IF([1]DRUM!G1197="","",[1]DRUM!G1197)</f>
        <v>1900</v>
      </c>
      <c r="K1220" s="26">
        <f>IF([1]DRUM!H1197="","",[1]DRUM!H1197)</f>
        <v>2100</v>
      </c>
      <c r="L1220" s="26" t="str">
        <f>IF([1]DRUM!I1197="","",[1]DRUM!I1197)</f>
        <v/>
      </c>
      <c r="M1220" s="26">
        <f>IF([1]DRUM!J1197="","",
IF(AND([1]DRUM!K1197="Wooden Drum",[1]DRUM!J1197&gt;Max_WD_Capacity),Max_WD_Capacity,
[1]DRUM!J1197))</f>
        <v>10000</v>
      </c>
      <c r="N1220" s="26" t="str">
        <f>IF([1]DRUM!K1197="","",[1]DRUM!K1197)</f>
        <v>Steel Drum</v>
      </c>
      <c r="O1220" s="26">
        <f>IF([1]DRUM!L1197="","",[1]DRUM!L1197)</f>
        <v>994</v>
      </c>
      <c r="P1220" s="26">
        <f>IF([1]DRUM!M1197="","",[1]DRUM!M1197)</f>
        <v>258</v>
      </c>
      <c r="Q1220" s="26">
        <f>IF([1]DRUM!N1197="","",[1]DRUM!N1197)</f>
        <v>10.96038844984407</v>
      </c>
      <c r="R1220" s="26" t="str">
        <f t="shared" si="189"/>
        <v>Steel</v>
      </c>
      <c r="S1220" s="26">
        <f ca="1">IF(N1220="",0,
IF(Knee_Application="YES",Knee_Width,IF(Knee_Application="NO",0,
IF(OR(Cable_Type="OH",SearchData("Conductor",Cable_Desc)),0,
IF(N1220="Steel Drum",Knee_Width,
IF(N1220="Plywood Drum",0,
IF(Country="UAE",0,
IF(AND(OR(SearchData("LSHF",Cable_Desc),SearchData("LSZH",Cable_Desc),SearchData("LS0H",Cable_Desc),SearchData("LSOH",Cable_Desc)),D.nom&gt;40),Knee_Width,
IF(AND(Country="Egypt",D.nom&gt;60),Knee_Width,
IF(AND(Country&lt;&gt;"Egypt",D.nom&gt;35),Knee_Width,
0))))))))))</f>
        <v>125</v>
      </c>
      <c r="T1220" s="118">
        <f t="shared" ca="1" si="183"/>
        <v>13</v>
      </c>
      <c r="U1220" s="118">
        <f t="shared" ca="1" si="184"/>
        <v>4</v>
      </c>
      <c r="V1220" s="117">
        <f t="shared" ca="1" si="185"/>
        <v>422.52159244072141</v>
      </c>
      <c r="W1220" s="64">
        <f t="shared" ca="1" si="186"/>
        <v>1</v>
      </c>
      <c r="X1220" s="64">
        <f t="shared" ca="1" si="190"/>
        <v>1</v>
      </c>
      <c r="Y1220" s="64">
        <f t="shared" ca="1" si="187"/>
        <v>1</v>
      </c>
      <c r="AM1220" s="156"/>
    </row>
    <row r="1221" spans="1:39">
      <c r="A1221" s="12">
        <f t="shared" ca="1" si="181"/>
        <v>1</v>
      </c>
      <c r="B1221" s="12" t="str">
        <f>IF([1]DRUM!A1198="","",[1]DRUM!A1198)</f>
        <v>Steel</v>
      </c>
      <c r="C1221" s="12">
        <f t="shared" ca="1" si="182"/>
        <v>0</v>
      </c>
      <c r="D1221" s="155">
        <f t="shared" ca="1" si="188"/>
        <v>0</v>
      </c>
      <c r="E1221" s="26" t="str">
        <f>IF([1]DRUM!B1198="","",[1]DRUM!B1198)</f>
        <v>STB350030</v>
      </c>
      <c r="F1221" s="26">
        <f>IF([1]DRUM!C1198="","",[1]DRUM!C1198)</f>
        <v>3580</v>
      </c>
      <c r="G1221" s="26">
        <f>IF([1]DRUM!D1198="","",[1]DRUM!D1198)</f>
        <v>3500</v>
      </c>
      <c r="H1221" s="26">
        <f>IF([1]DRUM!E1198="","",[1]DRUM!E1198)</f>
        <v>2050</v>
      </c>
      <c r="I1221" s="26">
        <f>IF([1]DRUM!F1198="","",[1]DRUM!F1198)</f>
        <v>1780</v>
      </c>
      <c r="J1221" s="26">
        <f>IF([1]DRUM!G1198="","",[1]DRUM!G1198)</f>
        <v>1900</v>
      </c>
      <c r="K1221" s="26">
        <f>IF([1]DRUM!H1198="","",[1]DRUM!H1198)</f>
        <v>2100</v>
      </c>
      <c r="L1221" s="26" t="str">
        <f>IF([1]DRUM!I1198="","",[1]DRUM!I1198)</f>
        <v/>
      </c>
      <c r="M1221" s="26">
        <f>IF([1]DRUM!J1198="","",
IF(AND([1]DRUM!K1198="Wooden Drum",[1]DRUM!J1198&gt;Max_WD_Capacity),Max_WD_Capacity,
[1]DRUM!J1198))</f>
        <v>10000</v>
      </c>
      <c r="N1221" s="26" t="str">
        <f>IF([1]DRUM!K1198="","",[1]DRUM!K1198)</f>
        <v>Steel Drum</v>
      </c>
      <c r="O1221" s="26">
        <f>IF([1]DRUM!L1198="","",[1]DRUM!L1198)</f>
        <v>1022</v>
      </c>
      <c r="P1221" s="26">
        <f>IF([1]DRUM!M1198="","",[1]DRUM!M1198)</f>
        <v>258</v>
      </c>
      <c r="Q1221" s="26">
        <f>IF([1]DRUM!N1198="","",[1]DRUM!N1198)</f>
        <v>11.250475261494916</v>
      </c>
      <c r="R1221" s="26" t="str">
        <f t="shared" si="189"/>
        <v>Steel</v>
      </c>
      <c r="S1221" s="26">
        <f ca="1">IF(N1221="",0,
IF(Knee_Application="YES",Knee_Width,IF(Knee_Application="NO",0,
IF(OR(Cable_Type="OH",SearchData("Conductor",Cable_Desc)),0,
IF(N1221="Steel Drum",Knee_Width,
IF(N1221="Plywood Drum",0,
IF(Country="UAE",0,
IF(AND(OR(SearchData("LSHF",Cable_Desc),SearchData("LSZH",Cable_Desc),SearchData("LS0H",Cable_Desc),SearchData("LSOH",Cable_Desc)),D.nom&gt;40),Knee_Width,
IF(AND(Country="Egypt",D.nom&gt;60),Knee_Width,
IF(AND(Country&lt;&gt;"Egypt",D.nom&gt;35),Knee_Width,
0))))))))))</f>
        <v>125</v>
      </c>
      <c r="T1221" s="118">
        <f t="shared" ca="1" si="183"/>
        <v>13</v>
      </c>
      <c r="U1221" s="118">
        <f t="shared" ca="1" si="184"/>
        <v>4</v>
      </c>
      <c r="V1221" s="117">
        <f t="shared" ca="1" si="185"/>
        <v>414.35345154138793</v>
      </c>
      <c r="W1221" s="64">
        <f t="shared" ca="1" si="186"/>
        <v>1</v>
      </c>
      <c r="X1221" s="64">
        <f t="shared" ca="1" si="190"/>
        <v>1</v>
      </c>
      <c r="Y1221" s="64">
        <f t="shared" ca="1" si="187"/>
        <v>1</v>
      </c>
      <c r="AM1221" s="156"/>
    </row>
    <row r="1222" spans="1:39">
      <c r="A1222" s="12">
        <f t="shared" ca="1" si="181"/>
        <v>1</v>
      </c>
      <c r="B1222" s="12" t="str">
        <f>IF([1]DRUM!A1199="","",[1]DRUM!A1199)</f>
        <v>Steel</v>
      </c>
      <c r="C1222" s="12">
        <f t="shared" ca="1" si="182"/>
        <v>0</v>
      </c>
      <c r="D1222" s="155">
        <f t="shared" ca="1" si="188"/>
        <v>0</v>
      </c>
      <c r="E1222" s="26" t="str">
        <f>IF([1]DRUM!B1199="","",[1]DRUM!B1199)</f>
        <v>STB350023</v>
      </c>
      <c r="F1222" s="26">
        <f>IF([1]DRUM!C1199="","",[1]DRUM!C1199)</f>
        <v>3580</v>
      </c>
      <c r="G1222" s="26">
        <f>IF([1]DRUM!D1199="","",[1]DRUM!D1199)</f>
        <v>3500</v>
      </c>
      <c r="H1222" s="26">
        <f>IF([1]DRUM!E1199="","",[1]DRUM!E1199)</f>
        <v>2000</v>
      </c>
      <c r="I1222" s="26">
        <f>IF([1]DRUM!F1199="","",[1]DRUM!F1199)</f>
        <v>1780</v>
      </c>
      <c r="J1222" s="26">
        <f>IF([1]DRUM!G1199="","",[1]DRUM!G1199)</f>
        <v>1900</v>
      </c>
      <c r="K1222" s="26">
        <f>IF([1]DRUM!H1199="","",[1]DRUM!H1199)</f>
        <v>2100</v>
      </c>
      <c r="L1222" s="26" t="str">
        <f>IF([1]DRUM!I1199="","",[1]DRUM!I1199)</f>
        <v/>
      </c>
      <c r="M1222" s="26">
        <f>IF([1]DRUM!J1199="","",
IF(AND([1]DRUM!K1199="Wooden Drum",[1]DRUM!J1199&gt;Max_WD_Capacity),Max_WD_Capacity,
[1]DRUM!J1199))</f>
        <v>10000</v>
      </c>
      <c r="N1222" s="26" t="str">
        <f>IF([1]DRUM!K1199="","",[1]DRUM!K1199)</f>
        <v>Steel Drum</v>
      </c>
      <c r="O1222" s="26">
        <f>IF([1]DRUM!L1199="","",[1]DRUM!L1199)</f>
        <v>1050</v>
      </c>
      <c r="P1222" s="26">
        <f>IF([1]DRUM!M1199="","",[1]DRUM!M1199)</f>
        <v>258</v>
      </c>
      <c r="Q1222" s="26">
        <f>IF([1]DRUM!N1199="","",[1]DRUM!N1199)</f>
        <v>11.533572029491527</v>
      </c>
      <c r="R1222" s="26" t="str">
        <f t="shared" si="189"/>
        <v>Steel</v>
      </c>
      <c r="S1222" s="26">
        <f ca="1">IF(N1222="",0,
IF(Knee_Application="YES",Knee_Width,IF(Knee_Application="NO",0,
IF(OR(Cable_Type="OH",SearchData("Conductor",Cable_Desc)),0,
IF(N1222="Steel Drum",Knee_Width,
IF(N1222="Plywood Drum",0,
IF(Country="UAE",0,
IF(AND(OR(SearchData("LSHF",Cable_Desc),SearchData("LSZH",Cable_Desc),SearchData("LS0H",Cable_Desc),SearchData("LSOH",Cable_Desc)),D.nom&gt;40),Knee_Width,
IF(AND(Country="Egypt",D.nom&gt;60),Knee_Width,
IF(AND(Country&lt;&gt;"Egypt",D.nom&gt;35),Knee_Width,
0))))))))))</f>
        <v>125</v>
      </c>
      <c r="T1222" s="118">
        <f t="shared" ca="1" si="183"/>
        <v>13</v>
      </c>
      <c r="U1222" s="118">
        <f t="shared" ca="1" si="184"/>
        <v>5</v>
      </c>
      <c r="V1222" s="117">
        <f t="shared" ca="1" si="185"/>
        <v>532.56278663654189</v>
      </c>
      <c r="W1222" s="64">
        <f t="shared" ca="1" si="186"/>
        <v>1</v>
      </c>
      <c r="X1222" s="64">
        <f t="shared" ca="1" si="190"/>
        <v>1</v>
      </c>
      <c r="Y1222" s="64">
        <f t="shared" ca="1" si="187"/>
        <v>1</v>
      </c>
      <c r="AM1222" s="156"/>
    </row>
    <row r="1223" spans="1:39">
      <c r="A1223" s="12">
        <f t="shared" ca="1" si="181"/>
        <v>1</v>
      </c>
      <c r="B1223" s="12" t="str">
        <f>IF([1]DRUM!A1200="","",[1]DRUM!A1200)</f>
        <v>Steel</v>
      </c>
      <c r="C1223" s="12">
        <f t="shared" ca="1" si="182"/>
        <v>0</v>
      </c>
      <c r="D1223" s="155">
        <f t="shared" ca="1" si="188"/>
        <v>0</v>
      </c>
      <c r="E1223" s="26" t="str">
        <f>IF([1]DRUM!B1200="","",[1]DRUM!B1200)</f>
        <v>STB350024</v>
      </c>
      <c r="F1223" s="26">
        <f>IF([1]DRUM!C1200="","",[1]DRUM!C1200)</f>
        <v>3580</v>
      </c>
      <c r="G1223" s="26">
        <f>IF([1]DRUM!D1200="","",[1]DRUM!D1200)</f>
        <v>3500</v>
      </c>
      <c r="H1223" s="26">
        <f>IF([1]DRUM!E1200="","",[1]DRUM!E1200)</f>
        <v>1900</v>
      </c>
      <c r="I1223" s="26">
        <f>IF([1]DRUM!F1200="","",[1]DRUM!F1200)</f>
        <v>1780</v>
      </c>
      <c r="J1223" s="26">
        <f>IF([1]DRUM!G1200="","",[1]DRUM!G1200)</f>
        <v>1900</v>
      </c>
      <c r="K1223" s="26">
        <f>IF([1]DRUM!H1200="","",[1]DRUM!H1200)</f>
        <v>2100</v>
      </c>
      <c r="L1223" s="26" t="str">
        <f>IF([1]DRUM!I1200="","",[1]DRUM!I1200)</f>
        <v/>
      </c>
      <c r="M1223" s="26">
        <f>IF([1]DRUM!J1200="","",
IF(AND([1]DRUM!K1200="Wooden Drum",[1]DRUM!J1200&gt;Max_WD_Capacity),Max_WD_Capacity,
[1]DRUM!J1200))</f>
        <v>10000</v>
      </c>
      <c r="N1223" s="26" t="str">
        <f>IF([1]DRUM!K1200="","",[1]DRUM!K1200)</f>
        <v>Steel Drum</v>
      </c>
      <c r="O1223" s="26">
        <f>IF([1]DRUM!L1200="","",[1]DRUM!L1200)</f>
        <v>1016</v>
      </c>
      <c r="P1223" s="26">
        <f>IF([1]DRUM!M1200="","",[1]DRUM!M1200)</f>
        <v>258</v>
      </c>
      <c r="Q1223" s="26">
        <f>IF([1]DRUM!N1200="","",[1]DRUM!N1200)</f>
        <v>12.078795434522037</v>
      </c>
      <c r="R1223" s="26" t="str">
        <f t="shared" si="189"/>
        <v>Steel</v>
      </c>
      <c r="S1223" s="26">
        <f ca="1">IF(N1223="",0,
IF(Knee_Application="YES",Knee_Width,IF(Knee_Application="NO",0,
IF(OR(Cable_Type="OH",SearchData("Conductor",Cable_Desc)),0,
IF(N1223="Steel Drum",Knee_Width,
IF(N1223="Plywood Drum",0,
IF(Country="UAE",0,
IF(AND(OR(SearchData("LSHF",Cable_Desc),SearchData("LSZH",Cable_Desc),SearchData("LS0H",Cable_Desc),SearchData("LSOH",Cable_Desc)),D.nom&gt;40),Knee_Width,
IF(AND(Country="Egypt",D.nom&gt;60),Knee_Width,
IF(AND(Country&lt;&gt;"Egypt",D.nom&gt;35),Knee_Width,
0))))))))))</f>
        <v>125</v>
      </c>
      <c r="T1223" s="118">
        <f t="shared" ca="1" si="183"/>
        <v>13</v>
      </c>
      <c r="U1223" s="118">
        <f t="shared" ca="1" si="184"/>
        <v>5</v>
      </c>
      <c r="V1223" s="117">
        <f t="shared" ca="1" si="185"/>
        <v>512.14243438820813</v>
      </c>
      <c r="W1223" s="64">
        <f t="shared" ca="1" si="186"/>
        <v>1</v>
      </c>
      <c r="X1223" s="64">
        <f t="shared" ca="1" si="190"/>
        <v>1</v>
      </c>
      <c r="Y1223" s="64">
        <f t="shared" ca="1" si="187"/>
        <v>1</v>
      </c>
      <c r="AM1223" s="156"/>
    </row>
    <row r="1224" spans="1:39">
      <c r="A1224" s="12">
        <f t="shared" ca="1" si="181"/>
        <v>1</v>
      </c>
      <c r="B1224" s="12" t="str">
        <f>IF([1]DRUM!A1201="","",[1]DRUM!A1201)</f>
        <v>Steel</v>
      </c>
      <c r="C1224" s="12">
        <f t="shared" ca="1" si="182"/>
        <v>0</v>
      </c>
      <c r="D1224" s="155">
        <f t="shared" ca="1" si="188"/>
        <v>0</v>
      </c>
      <c r="E1224" s="26" t="str">
        <f>IF([1]DRUM!B1201="","",[1]DRUM!B1201)</f>
        <v>STB350029</v>
      </c>
      <c r="F1224" s="26">
        <f>IF([1]DRUM!C1201="","",[1]DRUM!C1201)</f>
        <v>3580</v>
      </c>
      <c r="G1224" s="26">
        <f>IF([1]DRUM!D1201="","",[1]DRUM!D1201)</f>
        <v>3500</v>
      </c>
      <c r="H1224" s="26">
        <f>IF([1]DRUM!E1201="","",[1]DRUM!E1201)</f>
        <v>1550</v>
      </c>
      <c r="I1224" s="26">
        <f>IF([1]DRUM!F1201="","",[1]DRUM!F1201)</f>
        <v>1700</v>
      </c>
      <c r="J1224" s="26">
        <f>IF([1]DRUM!G1201="","",[1]DRUM!G1201)</f>
        <v>1900</v>
      </c>
      <c r="K1224" s="26">
        <f>IF([1]DRUM!H1201="","",[1]DRUM!H1201)</f>
        <v>2100</v>
      </c>
      <c r="L1224" s="26" t="str">
        <f>IF([1]DRUM!I1201="","",[1]DRUM!I1201)</f>
        <v/>
      </c>
      <c r="M1224" s="26">
        <f>IF([1]DRUM!J1201="","",
IF(AND([1]DRUM!K1201="Wooden Drum",[1]DRUM!J1201&gt;Max_WD_Capacity),Max_WD_Capacity,
[1]DRUM!J1201))</f>
        <v>10000</v>
      </c>
      <c r="N1224" s="26" t="str">
        <f>IF([1]DRUM!K1201="","",[1]DRUM!K1201)</f>
        <v>Steel Drum</v>
      </c>
      <c r="O1224" s="26">
        <f>IF([1]DRUM!L1201="","",[1]DRUM!L1201)</f>
        <v>1053</v>
      </c>
      <c r="P1224" s="26">
        <f>IF([1]DRUM!M1201="","",[1]DRUM!M1201)</f>
        <v>247</v>
      </c>
      <c r="Q1224" s="26">
        <f>IF([1]DRUM!N1201="","",[1]DRUM!N1201)</f>
        <v>13.148154303895833</v>
      </c>
      <c r="R1224" s="26" t="str">
        <f t="shared" si="189"/>
        <v>Steel</v>
      </c>
      <c r="S1224" s="26">
        <f ca="1">IF(N1224="",0,
IF(Knee_Application="YES",Knee_Width,IF(Knee_Application="NO",0,
IF(OR(Cable_Type="OH",SearchData("Conductor",Cable_Desc)),0,
IF(N1224="Steel Drum",Knee_Width,
IF(N1224="Plywood Drum",0,
IF(Country="UAE",0,
IF(AND(OR(SearchData("LSHF",Cable_Desc),SearchData("LSZH",Cable_Desc),SearchData("LS0H",Cable_Desc),SearchData("LSOH",Cable_Desc)),D.nom&gt;40),Knee_Width,
IF(AND(Country="Egypt",D.nom&gt;60),Knee_Width,
IF(AND(Country&lt;&gt;"Egypt",D.nom&gt;35),Knee_Width,
0))))))))))</f>
        <v>125</v>
      </c>
      <c r="T1224" s="118">
        <f t="shared" ca="1" si="183"/>
        <v>12</v>
      </c>
      <c r="U1224" s="118">
        <f t="shared" ca="1" si="184"/>
        <v>7</v>
      </c>
      <c r="V1224" s="117">
        <f t="shared" ca="1" si="185"/>
        <v>633.66175150318418</v>
      </c>
      <c r="W1224" s="64">
        <f t="shared" ca="1" si="186"/>
        <v>1</v>
      </c>
      <c r="X1224" s="64">
        <f t="shared" ca="1" si="190"/>
        <v>1</v>
      </c>
      <c r="Y1224" s="64">
        <f t="shared" ca="1" si="187"/>
        <v>1</v>
      </c>
      <c r="AM1224" s="156"/>
    </row>
    <row r="1225" spans="1:39">
      <c r="A1225" s="12">
        <f t="shared" ca="1" si="181"/>
        <v>1</v>
      </c>
      <c r="B1225" s="12" t="str">
        <f>IF([1]DRUM!A1202="","",[1]DRUM!A1202)</f>
        <v>Steel</v>
      </c>
      <c r="C1225" s="12">
        <f t="shared" ca="1" si="182"/>
        <v>0</v>
      </c>
      <c r="D1225" s="155">
        <f t="shared" ca="1" si="188"/>
        <v>0</v>
      </c>
      <c r="E1225" s="26" t="str">
        <f>IF([1]DRUM!B1202="","",[1]DRUM!B1202)</f>
        <v>STB350035</v>
      </c>
      <c r="F1225" s="26">
        <f>IF([1]DRUM!C1202="","",[1]DRUM!C1202)</f>
        <v>3580</v>
      </c>
      <c r="G1225" s="26">
        <f>IF([1]DRUM!D1202="","",[1]DRUM!D1202)</f>
        <v>3500</v>
      </c>
      <c r="H1225" s="26">
        <f>IF([1]DRUM!E1202="","",[1]DRUM!E1202)</f>
        <v>2050</v>
      </c>
      <c r="I1225" s="26">
        <f>IF([1]DRUM!F1202="","",[1]DRUM!F1202)</f>
        <v>1740</v>
      </c>
      <c r="J1225" s="26">
        <f>IF([1]DRUM!G1202="","",[1]DRUM!G1202)</f>
        <v>1900</v>
      </c>
      <c r="K1225" s="26">
        <f>IF([1]DRUM!H1202="","",[1]DRUM!H1202)</f>
        <v>2100</v>
      </c>
      <c r="L1225" s="26" t="str">
        <f>IF([1]DRUM!I1202="","",[1]DRUM!I1202)</f>
        <v/>
      </c>
      <c r="M1225" s="26">
        <f>IF([1]DRUM!J1202="","",
IF(AND([1]DRUM!K1202="Wooden Drum",[1]DRUM!J1202&gt;Max_WD_Capacity),Max_WD_Capacity,
[1]DRUM!J1202))</f>
        <v>12000</v>
      </c>
      <c r="N1225" s="26" t="str">
        <f>IF([1]DRUM!K1202="","",[1]DRUM!K1202)</f>
        <v>Steel Drum</v>
      </c>
      <c r="O1225" s="26">
        <f>IF([1]DRUM!L1202="","",[1]DRUM!L1202)</f>
        <v>1124</v>
      </c>
      <c r="P1225" s="26">
        <f>IF([1]DRUM!M1202="","",[1]DRUM!M1202)</f>
        <v>253</v>
      </c>
      <c r="Q1225" s="26">
        <f>IF([1]DRUM!N1202="","",[1]DRUM!N1202)</f>
        <v>10.99765559269728</v>
      </c>
      <c r="R1225" s="26" t="str">
        <f t="shared" si="189"/>
        <v>Steel</v>
      </c>
      <c r="S1225" s="26">
        <f ca="1">IF(N1225="",0,
IF(Knee_Application="YES",Knee_Width,IF(Knee_Application="NO",0,
IF(OR(Cable_Type="OH",SearchData("Conductor",Cable_Desc)),0,
IF(N1225="Steel Drum",Knee_Width,
IF(N1225="Plywood Drum",0,
IF(Country="UAE",0,
IF(AND(OR(SearchData("LSHF",Cable_Desc),SearchData("LSZH",Cable_Desc),SearchData("LS0H",Cable_Desc),SearchData("LSOH",Cable_Desc)),D.nom&gt;40),Knee_Width,
IF(AND(Country="Egypt",D.nom&gt;60),Knee_Width,
IF(AND(Country&lt;&gt;"Egypt",D.nom&gt;35),Knee_Width,
0))))))))))</f>
        <v>125</v>
      </c>
      <c r="T1225" s="118">
        <f t="shared" ca="1" si="183"/>
        <v>13</v>
      </c>
      <c r="U1225" s="118">
        <f t="shared" ca="1" si="184"/>
        <v>4</v>
      </c>
      <c r="V1225" s="117">
        <f t="shared" ca="1" si="185"/>
        <v>414.35345154138793</v>
      </c>
      <c r="W1225" s="64">
        <f t="shared" ca="1" si="186"/>
        <v>1</v>
      </c>
      <c r="X1225" s="64">
        <f t="shared" ca="1" si="190"/>
        <v>1</v>
      </c>
      <c r="Y1225" s="64">
        <f t="shared" ca="1" si="187"/>
        <v>1</v>
      </c>
      <c r="AM1225" s="156"/>
    </row>
    <row r="1226" spans="1:39">
      <c r="A1226" s="12">
        <f t="shared" ca="1" si="181"/>
        <v>1</v>
      </c>
      <c r="B1226" s="12" t="str">
        <f>IF([1]DRUM!A1203="","",[1]DRUM!A1203)</f>
        <v>Steel</v>
      </c>
      <c r="C1226" s="12">
        <f t="shared" ca="1" si="182"/>
        <v>0</v>
      </c>
      <c r="D1226" s="155">
        <f t="shared" ca="1" si="188"/>
        <v>0</v>
      </c>
      <c r="E1226" s="26" t="str">
        <f>IF([1]DRUM!B1203="","",[1]DRUM!B1203)</f>
        <v>STB350034</v>
      </c>
      <c r="F1226" s="26">
        <f>IF([1]DRUM!C1203="","",[1]DRUM!C1203)</f>
        <v>3580</v>
      </c>
      <c r="G1226" s="26">
        <f>IF([1]DRUM!D1203="","",[1]DRUM!D1203)</f>
        <v>3500</v>
      </c>
      <c r="H1226" s="26">
        <f>IF([1]DRUM!E1203="","",[1]DRUM!E1203)</f>
        <v>2000</v>
      </c>
      <c r="I1226" s="26">
        <f>IF([1]DRUM!F1203="","",[1]DRUM!F1203)</f>
        <v>1740</v>
      </c>
      <c r="J1226" s="26">
        <f>IF([1]DRUM!G1203="","",[1]DRUM!G1203)</f>
        <v>1900</v>
      </c>
      <c r="K1226" s="26">
        <f>IF([1]DRUM!H1203="","",[1]DRUM!H1203)</f>
        <v>2100</v>
      </c>
      <c r="L1226" s="26" t="str">
        <f>IF([1]DRUM!I1203="","",[1]DRUM!I1203)</f>
        <v/>
      </c>
      <c r="M1226" s="26">
        <f>IF([1]DRUM!J1203="","",
IF(AND([1]DRUM!K1203="Wooden Drum",[1]DRUM!J1203&gt;Max_WD_Capacity),Max_WD_Capacity,
[1]DRUM!J1203))</f>
        <v>12000</v>
      </c>
      <c r="N1226" s="26" t="str">
        <f>IF([1]DRUM!K1203="","",[1]DRUM!K1203)</f>
        <v>Steel Drum</v>
      </c>
      <c r="O1226" s="26">
        <f>IF([1]DRUM!L1203="","",[1]DRUM!L1203)</f>
        <v>1168</v>
      </c>
      <c r="P1226" s="26">
        <f>IF([1]DRUM!M1203="","",[1]DRUM!M1203)</f>
        <v>253</v>
      </c>
      <c r="Q1226" s="26">
        <f>IF([1]DRUM!N1203="","",[1]DRUM!N1203)</f>
        <v>11.27439063557037</v>
      </c>
      <c r="R1226" s="26" t="str">
        <f t="shared" si="189"/>
        <v>Steel</v>
      </c>
      <c r="S1226" s="26">
        <f ca="1">IF(N1226="",0,
IF(Knee_Application="YES",Knee_Width,IF(Knee_Application="NO",0,
IF(OR(Cable_Type="OH",SearchData("Conductor",Cable_Desc)),0,
IF(N1226="Steel Drum",Knee_Width,
IF(N1226="Plywood Drum",0,
IF(Country="UAE",0,
IF(AND(OR(SearchData("LSHF",Cable_Desc),SearchData("LSZH",Cable_Desc),SearchData("LS0H",Cable_Desc),SearchData("LSOH",Cable_Desc)),D.nom&gt;40),Knee_Width,
IF(AND(Country="Egypt",D.nom&gt;60),Knee_Width,
IF(AND(Country&lt;&gt;"Egypt",D.nom&gt;35),Knee_Width,
0))))))))))</f>
        <v>125</v>
      </c>
      <c r="T1226" s="118">
        <f t="shared" ca="1" si="183"/>
        <v>13</v>
      </c>
      <c r="U1226" s="118">
        <f t="shared" ca="1" si="184"/>
        <v>5</v>
      </c>
      <c r="V1226" s="117">
        <f t="shared" ca="1" si="185"/>
        <v>532.56278663654189</v>
      </c>
      <c r="W1226" s="64">
        <f t="shared" ca="1" si="186"/>
        <v>1</v>
      </c>
      <c r="X1226" s="64">
        <f t="shared" ca="1" si="190"/>
        <v>1</v>
      </c>
      <c r="Y1226" s="64">
        <f t="shared" ca="1" si="187"/>
        <v>1</v>
      </c>
      <c r="AM1226" s="156"/>
    </row>
    <row r="1227" spans="1:39">
      <c r="A1227" s="12">
        <f t="shared" ca="1" si="181"/>
        <v>1</v>
      </c>
      <c r="B1227" s="12" t="str">
        <f>IF([1]DRUM!A1204="","",[1]DRUM!A1204)</f>
        <v>Steel</v>
      </c>
      <c r="C1227" s="12">
        <f t="shared" ca="1" si="182"/>
        <v>0</v>
      </c>
      <c r="D1227" s="155">
        <f t="shared" ca="1" si="188"/>
        <v>0</v>
      </c>
      <c r="E1227" s="26" t="str">
        <f>IF([1]DRUM!B1204="","",[1]DRUM!B1204)</f>
        <v>STB350011</v>
      </c>
      <c r="F1227" s="26">
        <f>IF([1]DRUM!C1204="","",[1]DRUM!C1204)</f>
        <v>3580</v>
      </c>
      <c r="G1227" s="26">
        <f>IF([1]DRUM!D1204="","",[1]DRUM!D1204)</f>
        <v>3500</v>
      </c>
      <c r="H1227" s="26">
        <f>IF([1]DRUM!E1204="","",[1]DRUM!E1204)</f>
        <v>2500</v>
      </c>
      <c r="I1227" s="26">
        <f>IF([1]DRUM!F1204="","",[1]DRUM!F1204)</f>
        <v>1760</v>
      </c>
      <c r="J1227" s="26">
        <f>IF([1]DRUM!G1204="","",[1]DRUM!G1204)</f>
        <v>1900</v>
      </c>
      <c r="K1227" s="26">
        <f>IF([1]DRUM!H1204="","",[1]DRUM!H1204)</f>
        <v>2100</v>
      </c>
      <c r="L1227" s="26" t="str">
        <f>IF([1]DRUM!I1204="","",[1]DRUM!I1204)</f>
        <v/>
      </c>
      <c r="M1227" s="26">
        <f>IF([1]DRUM!J1204="","",
IF(AND([1]DRUM!K1204="Wooden Drum",[1]DRUM!J1204&gt;Max_WD_Capacity),Max_WD_Capacity,
[1]DRUM!J1204))</f>
        <v>15000</v>
      </c>
      <c r="N1227" s="26" t="str">
        <f>IF([1]DRUM!K1204="","",[1]DRUM!K1204)</f>
        <v>Steel Drum</v>
      </c>
      <c r="O1227" s="26">
        <f>IF([1]DRUM!L1204="","",[1]DRUM!L1204)</f>
        <v>1591</v>
      </c>
      <c r="P1227" s="26">
        <f>IF([1]DRUM!M1204="","",[1]DRUM!M1204)</f>
        <v>256</v>
      </c>
      <c r="Q1227" s="26">
        <f>IF([1]DRUM!N1204="","",[1]DRUM!N1204)</f>
        <v>8.2938046054770531</v>
      </c>
      <c r="R1227" s="26" t="str">
        <f t="shared" si="189"/>
        <v>Steel</v>
      </c>
      <c r="S1227" s="26">
        <f ca="1">IF(N1227="",0,
IF(Knee_Application="YES",Knee_Width,IF(Knee_Application="NO",0,
IF(OR(Cable_Type="OH",SearchData("Conductor",Cable_Desc)),0,
IF(N1227="Steel Drum",Knee_Width,
IF(N1227="Plywood Drum",0,
IF(Country="UAE",0,
IF(AND(OR(SearchData("LSHF",Cable_Desc),SearchData("LSZH",Cable_Desc),SearchData("LS0H",Cable_Desc),SearchData("LSOH",Cable_Desc)),D.nom&gt;40),Knee_Width,
IF(AND(Country="Egypt",D.nom&gt;60),Knee_Width,
IF(AND(Country&lt;&gt;"Egypt",D.nom&gt;35),Knee_Width,
0))))))))))</f>
        <v>125</v>
      </c>
      <c r="T1227" s="118">
        <f t="shared" ca="1" si="183"/>
        <v>13</v>
      </c>
      <c r="U1227" s="118">
        <f t="shared" ca="1" si="184"/>
        <v>3</v>
      </c>
      <c r="V1227" s="117">
        <f t="shared" ca="1" si="185"/>
        <v>351.00135072615757</v>
      </c>
      <c r="W1227" s="64">
        <f t="shared" ca="1" si="186"/>
        <v>1</v>
      </c>
      <c r="X1227" s="64">
        <f t="shared" ca="1" si="190"/>
        <v>1</v>
      </c>
      <c r="Y1227" s="64">
        <f t="shared" ca="1" si="187"/>
        <v>1</v>
      </c>
      <c r="AM1227" s="156"/>
    </row>
    <row r="1228" spans="1:39">
      <c r="A1228" s="12">
        <f t="shared" ca="1" si="181"/>
        <v>1</v>
      </c>
      <c r="B1228" s="12" t="str">
        <f>IF([1]DRUM!A1205="","",[1]DRUM!A1205)</f>
        <v>Steel</v>
      </c>
      <c r="C1228" s="12">
        <f t="shared" ca="1" si="182"/>
        <v>0</v>
      </c>
      <c r="D1228" s="155">
        <f t="shared" ca="1" si="188"/>
        <v>0</v>
      </c>
      <c r="E1228" s="26" t="str">
        <f>IF([1]DRUM!B1205="","",[1]DRUM!B1205)</f>
        <v>STB350015</v>
      </c>
      <c r="F1228" s="26">
        <f>IF([1]DRUM!C1205="","",[1]DRUM!C1205)</f>
        <v>3580</v>
      </c>
      <c r="G1228" s="26">
        <f>IF([1]DRUM!D1205="","",[1]DRUM!D1205)</f>
        <v>3500</v>
      </c>
      <c r="H1228" s="26">
        <f>IF([1]DRUM!E1205="","",[1]DRUM!E1205)</f>
        <v>2150</v>
      </c>
      <c r="I1228" s="26">
        <f>IF([1]DRUM!F1205="","",[1]DRUM!F1205)</f>
        <v>1760</v>
      </c>
      <c r="J1228" s="26">
        <f>IF([1]DRUM!G1205="","",[1]DRUM!G1205)</f>
        <v>1900</v>
      </c>
      <c r="K1228" s="26">
        <f>IF([1]DRUM!H1205="","",[1]DRUM!H1205)</f>
        <v>2100</v>
      </c>
      <c r="L1228" s="26" t="str">
        <f>IF([1]DRUM!I1205="","",[1]DRUM!I1205)</f>
        <v/>
      </c>
      <c r="M1228" s="26">
        <f>IF([1]DRUM!J1205="","",
IF(AND([1]DRUM!K1205="Wooden Drum",[1]DRUM!J1205&gt;Max_WD_Capacity),Max_WD_Capacity,
[1]DRUM!J1205))</f>
        <v>15000</v>
      </c>
      <c r="N1228" s="26" t="str">
        <f>IF([1]DRUM!K1205="","",[1]DRUM!K1205)</f>
        <v>Steel Drum</v>
      </c>
      <c r="O1228" s="26">
        <f>IF([1]DRUM!L1205="","",[1]DRUM!L1205)</f>
        <v>1545</v>
      </c>
      <c r="P1228" s="26">
        <f>IF([1]DRUM!M1205="","",[1]DRUM!M1205)</f>
        <v>256</v>
      </c>
      <c r="Q1228" s="26">
        <f>IF([1]DRUM!N1205="","",[1]DRUM!N1205)</f>
        <v>10.543499104712705</v>
      </c>
      <c r="R1228" s="26" t="str">
        <f t="shared" si="189"/>
        <v>Steel</v>
      </c>
      <c r="S1228" s="26">
        <f ca="1">IF(N1228="",0,
IF(Knee_Application="YES",Knee_Width,IF(Knee_Application="NO",0,
IF(OR(Cable_Type="OH",SearchData("Conductor",Cable_Desc)),0,
IF(N1228="Steel Drum",Knee_Width,
IF(N1228="Plywood Drum",0,
IF(Country="UAE",0,
IF(AND(OR(SearchData("LSHF",Cable_Desc),SearchData("LSZH",Cable_Desc),SearchData("LS0H",Cable_Desc),SearchData("LSOH",Cable_Desc)),D.nom&gt;40),Knee_Width,
IF(AND(Country="Egypt",D.nom&gt;60),Knee_Width,
IF(AND(Country&lt;&gt;"Egypt",D.nom&gt;35),Knee_Width,
0))))))))))</f>
        <v>125</v>
      </c>
      <c r="T1228" s="118">
        <f t="shared" ca="1" si="183"/>
        <v>13</v>
      </c>
      <c r="U1228" s="118">
        <f t="shared" ca="1" si="184"/>
        <v>4</v>
      </c>
      <c r="V1228" s="117">
        <f t="shared" ca="1" si="185"/>
        <v>430.68973334005489</v>
      </c>
      <c r="W1228" s="64">
        <f t="shared" ca="1" si="186"/>
        <v>1</v>
      </c>
      <c r="X1228" s="64">
        <f t="shared" ca="1" si="190"/>
        <v>1</v>
      </c>
      <c r="Y1228" s="64">
        <f t="shared" ca="1" si="187"/>
        <v>1</v>
      </c>
      <c r="AM1228" s="156"/>
    </row>
    <row r="1229" spans="1:39">
      <c r="A1229" s="12">
        <f t="shared" ca="1" si="181"/>
        <v>1</v>
      </c>
      <c r="B1229" s="12" t="str">
        <f>IF([1]DRUM!A1206="","",[1]DRUM!A1206)</f>
        <v>Steel</v>
      </c>
      <c r="C1229" s="12">
        <f t="shared" ca="1" si="182"/>
        <v>0</v>
      </c>
      <c r="D1229" s="155">
        <f t="shared" ca="1" si="188"/>
        <v>0</v>
      </c>
      <c r="E1229" s="26" t="str">
        <f>IF([1]DRUM!B1206="","",[1]DRUM!B1206)</f>
        <v>STB350027</v>
      </c>
      <c r="F1229" s="26">
        <f>IF([1]DRUM!C1206="","",[1]DRUM!C1206)</f>
        <v>3580</v>
      </c>
      <c r="G1229" s="26">
        <f>IF([1]DRUM!D1206="","",[1]DRUM!D1206)</f>
        <v>3500</v>
      </c>
      <c r="H1229" s="26">
        <f>IF([1]DRUM!E1206="","",[1]DRUM!E1206)</f>
        <v>2050</v>
      </c>
      <c r="I1229" s="26">
        <f>IF([1]DRUM!F1206="","",[1]DRUM!F1206)</f>
        <v>1740</v>
      </c>
      <c r="J1229" s="26">
        <f>IF([1]DRUM!G1206="","",[1]DRUM!G1206)</f>
        <v>1900</v>
      </c>
      <c r="K1229" s="26">
        <f>IF([1]DRUM!H1206="","",[1]DRUM!H1206)</f>
        <v>2100</v>
      </c>
      <c r="L1229" s="26" t="str">
        <f>IF([1]DRUM!I1206="","",[1]DRUM!I1206)</f>
        <v/>
      </c>
      <c r="M1229" s="26">
        <f>IF([1]DRUM!J1206="","",
IF(AND([1]DRUM!K1206="Wooden Drum",[1]DRUM!J1206&gt;Max_WD_Capacity),Max_WD_Capacity,
[1]DRUM!J1206))</f>
        <v>15000</v>
      </c>
      <c r="N1229" s="26" t="str">
        <f>IF([1]DRUM!K1206="","",[1]DRUM!K1206)</f>
        <v>Steel Drum</v>
      </c>
      <c r="O1229" s="26">
        <f>IF([1]DRUM!L1206="","",[1]DRUM!L1206)</f>
        <v>1373</v>
      </c>
      <c r="P1229" s="26">
        <f>IF([1]DRUM!M1206="","",[1]DRUM!M1206)</f>
        <v>253</v>
      </c>
      <c r="Q1229" s="26">
        <f>IF([1]DRUM!N1206="","",[1]DRUM!N1206)</f>
        <v>10.99765559269728</v>
      </c>
      <c r="R1229" s="26" t="str">
        <f t="shared" si="189"/>
        <v>Steel</v>
      </c>
      <c r="S1229" s="26">
        <f ca="1">IF(N1229="",0,
IF(Knee_Application="YES",Knee_Width,IF(Knee_Application="NO",0,
IF(OR(Cable_Type="OH",SearchData("Conductor",Cable_Desc)),0,
IF(N1229="Steel Drum",Knee_Width,
IF(N1229="Plywood Drum",0,
IF(Country="UAE",0,
IF(AND(OR(SearchData("LSHF",Cable_Desc),SearchData("LSZH",Cable_Desc),SearchData("LS0H",Cable_Desc),SearchData("LSOH",Cable_Desc)),D.nom&gt;40),Knee_Width,
IF(AND(Country="Egypt",D.nom&gt;60),Knee_Width,
IF(AND(Country&lt;&gt;"Egypt",D.nom&gt;35),Knee_Width,
0))))))))))</f>
        <v>125</v>
      </c>
      <c r="T1229" s="118">
        <f t="shared" ca="1" si="183"/>
        <v>13</v>
      </c>
      <c r="U1229" s="118">
        <f t="shared" ca="1" si="184"/>
        <v>4</v>
      </c>
      <c r="V1229" s="117">
        <f t="shared" ca="1" si="185"/>
        <v>414.35345154138793</v>
      </c>
      <c r="W1229" s="64">
        <f t="shared" ca="1" si="186"/>
        <v>1</v>
      </c>
      <c r="X1229" s="64">
        <f t="shared" ca="1" si="190"/>
        <v>1</v>
      </c>
      <c r="Y1229" s="64">
        <f t="shared" ca="1" si="187"/>
        <v>1</v>
      </c>
      <c r="AM1229" s="156"/>
    </row>
    <row r="1230" spans="1:39">
      <c r="A1230" s="12">
        <f t="shared" ca="1" si="181"/>
        <v>1</v>
      </c>
      <c r="B1230" s="12" t="str">
        <f>IF([1]DRUM!A1207="","",[1]DRUM!A1207)</f>
        <v>Steel</v>
      </c>
      <c r="C1230" s="12">
        <f t="shared" ca="1" si="182"/>
        <v>0</v>
      </c>
      <c r="D1230" s="155">
        <f t="shared" ca="1" si="188"/>
        <v>0</v>
      </c>
      <c r="E1230" s="26" t="str">
        <f>IF([1]DRUM!B1207="","",[1]DRUM!B1207)</f>
        <v>STB350021</v>
      </c>
      <c r="F1230" s="26">
        <f>IF([1]DRUM!C1207="","",[1]DRUM!C1207)</f>
        <v>3580</v>
      </c>
      <c r="G1230" s="26">
        <f>IF([1]DRUM!D1207="","",[1]DRUM!D1207)</f>
        <v>3500</v>
      </c>
      <c r="H1230" s="26">
        <f>IF([1]DRUM!E1207="","",[1]DRUM!E1207)</f>
        <v>2000</v>
      </c>
      <c r="I1230" s="26">
        <f>IF([1]DRUM!F1207="","",[1]DRUM!F1207)</f>
        <v>1760</v>
      </c>
      <c r="J1230" s="26">
        <f>IF([1]DRUM!G1207="","",[1]DRUM!G1207)</f>
        <v>1900</v>
      </c>
      <c r="K1230" s="26">
        <f>IF([1]DRUM!H1207="","",[1]DRUM!H1207)</f>
        <v>2100</v>
      </c>
      <c r="L1230" s="26" t="str">
        <f>IF([1]DRUM!I1207="","",[1]DRUM!I1207)</f>
        <v/>
      </c>
      <c r="M1230" s="26">
        <f>IF([1]DRUM!J1207="","",
IF(AND([1]DRUM!K1207="Wooden Drum",[1]DRUM!J1207&gt;Max_WD_Capacity),Max_WD_Capacity,
[1]DRUM!J1207))</f>
        <v>15000</v>
      </c>
      <c r="N1230" s="26" t="str">
        <f>IF([1]DRUM!K1207="","",[1]DRUM!K1207)</f>
        <v>Steel Drum</v>
      </c>
      <c r="O1230" s="26">
        <f>IF([1]DRUM!L1207="","",[1]DRUM!L1207)</f>
        <v>1540</v>
      </c>
      <c r="P1230" s="26">
        <f>IF([1]DRUM!M1207="","",[1]DRUM!M1207)</f>
        <v>256</v>
      </c>
      <c r="Q1230" s="26">
        <f>IF([1]DRUM!N1207="","",[1]DRUM!N1207)</f>
        <v>11.403981332530948</v>
      </c>
      <c r="R1230" s="26" t="str">
        <f t="shared" si="189"/>
        <v>Steel</v>
      </c>
      <c r="S1230" s="26">
        <f ca="1">IF(N1230="",0,
IF(Knee_Application="YES",Knee_Width,IF(Knee_Application="NO",0,
IF(OR(Cable_Type="OH",SearchData("Conductor",Cable_Desc)),0,
IF(N1230="Steel Drum",Knee_Width,
IF(N1230="Plywood Drum",0,
IF(Country="UAE",0,
IF(AND(OR(SearchData("LSHF",Cable_Desc),SearchData("LSZH",Cable_Desc),SearchData("LS0H",Cable_Desc),SearchData("LSOH",Cable_Desc)),D.nom&gt;40),Knee_Width,
IF(AND(Country="Egypt",D.nom&gt;60),Knee_Width,
IF(AND(Country&lt;&gt;"Egypt",D.nom&gt;35),Knee_Width,
0))))))))))</f>
        <v>125</v>
      </c>
      <c r="T1230" s="118">
        <f t="shared" ca="1" si="183"/>
        <v>13</v>
      </c>
      <c r="U1230" s="118">
        <f t="shared" ca="1" si="184"/>
        <v>5</v>
      </c>
      <c r="V1230" s="117">
        <f t="shared" ca="1" si="185"/>
        <v>532.56278663654189</v>
      </c>
      <c r="W1230" s="64">
        <f t="shared" ca="1" si="186"/>
        <v>1</v>
      </c>
      <c r="X1230" s="64">
        <f t="shared" ca="1" si="190"/>
        <v>1</v>
      </c>
      <c r="Y1230" s="64">
        <f t="shared" ca="1" si="187"/>
        <v>1</v>
      </c>
      <c r="AM1230" s="156"/>
    </row>
    <row r="1231" spans="1:39">
      <c r="A1231" s="12">
        <f t="shared" ca="1" si="181"/>
        <v>1</v>
      </c>
      <c r="B1231" s="12" t="str">
        <f>IF([1]DRUM!A1208="","",[1]DRUM!A1208)</f>
        <v>Steel</v>
      </c>
      <c r="C1231" s="12">
        <f t="shared" ca="1" si="182"/>
        <v>0</v>
      </c>
      <c r="D1231" s="155">
        <f t="shared" ca="1" si="188"/>
        <v>0</v>
      </c>
      <c r="E1231" s="26" t="str">
        <f>IF([1]DRUM!B1208="","",[1]DRUM!B1208)</f>
        <v>STB350022</v>
      </c>
      <c r="F1231" s="26">
        <f>IF([1]DRUM!C1208="","",[1]DRUM!C1208)</f>
        <v>3580</v>
      </c>
      <c r="G1231" s="26">
        <f>IF([1]DRUM!D1208="","",[1]DRUM!D1208)</f>
        <v>3500</v>
      </c>
      <c r="H1231" s="26">
        <f>IF([1]DRUM!E1208="","",[1]DRUM!E1208)</f>
        <v>1800</v>
      </c>
      <c r="I1231" s="26">
        <f>IF([1]DRUM!F1208="","",[1]DRUM!F1208)</f>
        <v>1760</v>
      </c>
      <c r="J1231" s="26">
        <f>IF([1]DRUM!G1208="","",[1]DRUM!G1208)</f>
        <v>1900</v>
      </c>
      <c r="K1231" s="26">
        <f>IF([1]DRUM!H1208="","",[1]DRUM!H1208)</f>
        <v>2100</v>
      </c>
      <c r="L1231" s="26" t="str">
        <f>IF([1]DRUM!I1208="","",[1]DRUM!I1208)</f>
        <v/>
      </c>
      <c r="M1231" s="26">
        <f>IF([1]DRUM!J1208="","",
IF(AND([1]DRUM!K1208="Wooden Drum",[1]DRUM!J1208&gt;Max_WD_Capacity),Max_WD_Capacity,
[1]DRUM!J1208))</f>
        <v>17000</v>
      </c>
      <c r="N1231" s="26" t="str">
        <f>IF([1]DRUM!K1208="","",[1]DRUM!K1208)</f>
        <v>Steel Drum</v>
      </c>
      <c r="O1231" s="26">
        <f>IF([1]DRUM!L1208="","",[1]DRUM!L1208)</f>
        <v>1477</v>
      </c>
      <c r="P1231" s="26">
        <f>IF([1]DRUM!M1208="","",[1]DRUM!M1208)</f>
        <v>256</v>
      </c>
      <c r="Q1231" s="26">
        <f>IF([1]DRUM!N1208="","",[1]DRUM!N1208)</f>
        <v>12.454529915891376</v>
      </c>
      <c r="R1231" s="26" t="str">
        <f t="shared" si="189"/>
        <v>Steel</v>
      </c>
      <c r="S1231" s="26">
        <f ca="1">IF(N1231="",0,
IF(Knee_Application="YES",Knee_Width,IF(Knee_Application="NO",0,
IF(OR(Cable_Type="OH",SearchData("Conductor",Cable_Desc)),0,
IF(N1231="Steel Drum",Knee_Width,
IF(N1231="Plywood Drum",0,
IF(Country="UAE",0,
IF(AND(OR(SearchData("LSHF",Cable_Desc),SearchData("LSZH",Cable_Desc),SearchData("LS0H",Cable_Desc),SearchData("LSOH",Cable_Desc)),D.nom&gt;40),Knee_Width,
IF(AND(Country="Egypt",D.nom&gt;60),Knee_Width,
IF(AND(Country&lt;&gt;"Egypt",D.nom&gt;35),Knee_Width,
0))))))))))</f>
        <v>125</v>
      </c>
      <c r="T1231" s="118">
        <f t="shared" ca="1" si="183"/>
        <v>13</v>
      </c>
      <c r="U1231" s="118">
        <f t="shared" ca="1" si="184"/>
        <v>5</v>
      </c>
      <c r="V1231" s="117">
        <f t="shared" ca="1" si="185"/>
        <v>491.72208213987449</v>
      </c>
      <c r="W1231" s="64">
        <f t="shared" ca="1" si="186"/>
        <v>1</v>
      </c>
      <c r="X1231" s="64">
        <f t="shared" ca="1" si="190"/>
        <v>1</v>
      </c>
      <c r="Y1231" s="64">
        <f t="shared" ca="1" si="187"/>
        <v>1</v>
      </c>
      <c r="AM1231" s="156"/>
    </row>
    <row r="1232" spans="1:39">
      <c r="A1232" s="12">
        <f t="shared" ca="1" si="181"/>
        <v>1</v>
      </c>
      <c r="B1232" s="12" t="str">
        <f>IF([1]DRUM!A1209="","",[1]DRUM!A1209)</f>
        <v>Steel</v>
      </c>
      <c r="C1232" s="12">
        <f t="shared" ca="1" si="182"/>
        <v>0</v>
      </c>
      <c r="D1232" s="155">
        <f t="shared" ca="1" si="188"/>
        <v>0</v>
      </c>
      <c r="E1232" s="26" t="str">
        <f>IF([1]DRUM!B1209="","",[1]DRUM!B1209)</f>
        <v>STB350012</v>
      </c>
      <c r="F1232" s="26">
        <f>IF([1]DRUM!C1209="","",[1]DRUM!C1209)</f>
        <v>3580</v>
      </c>
      <c r="G1232" s="26">
        <f>IF([1]DRUM!D1209="","",[1]DRUM!D1209)</f>
        <v>3500</v>
      </c>
      <c r="H1232" s="26">
        <f>IF([1]DRUM!E1209="","",[1]DRUM!E1209)</f>
        <v>2250</v>
      </c>
      <c r="I1232" s="26">
        <f>IF([1]DRUM!F1209="","",[1]DRUM!F1209)</f>
        <v>1740</v>
      </c>
      <c r="J1232" s="26">
        <f>IF([1]DRUM!G1209="","",[1]DRUM!G1209)</f>
        <v>1900</v>
      </c>
      <c r="K1232" s="26">
        <f>IF([1]DRUM!H1209="","",[1]DRUM!H1209)</f>
        <v>2100</v>
      </c>
      <c r="L1232" s="26" t="str">
        <f>IF([1]DRUM!I1209="","",[1]DRUM!I1209)</f>
        <v/>
      </c>
      <c r="M1232" s="26">
        <f>IF([1]DRUM!J1209="","",
IF(AND([1]DRUM!K1209="Wooden Drum",[1]DRUM!J1209&gt;Max_WD_Capacity),Max_WD_Capacity,
[1]DRUM!J1209))</f>
        <v>20000</v>
      </c>
      <c r="N1232" s="26" t="str">
        <f>IF([1]DRUM!K1209="","",[1]DRUM!K1209)</f>
        <v>Steel Drum</v>
      </c>
      <c r="O1232" s="26">
        <f>IF([1]DRUM!L1209="","",[1]DRUM!L1209)</f>
        <v>1798</v>
      </c>
      <c r="P1232" s="26">
        <f>IF([1]DRUM!M1209="","",[1]DRUM!M1209)</f>
        <v>253</v>
      </c>
      <c r="Q1232" s="26">
        <f>IF([1]DRUM!N1209="","",[1]DRUM!N1209)</f>
        <v>9.822385780989336</v>
      </c>
      <c r="R1232" s="26" t="str">
        <f t="shared" si="189"/>
        <v>Steel</v>
      </c>
      <c r="S1232" s="26">
        <f ca="1">IF(N1232="",0,
IF(Knee_Application="YES",Knee_Width,IF(Knee_Application="NO",0,
IF(OR(Cable_Type="OH",SearchData("Conductor",Cable_Desc)),0,
IF(N1232="Steel Drum",Knee_Width,
IF(N1232="Plywood Drum",0,
IF(Country="UAE",0,
IF(AND(OR(SearchData("LSHF",Cable_Desc),SearchData("LSZH",Cable_Desc),SearchData("LS0H",Cable_Desc),SearchData("LSOH",Cable_Desc)),D.nom&gt;40),Knee_Width,
IF(AND(Country="Egypt",D.nom&gt;60),Knee_Width,
IF(AND(Country&lt;&gt;"Egypt",D.nom&gt;35),Knee_Width,
0))))))))))</f>
        <v>125</v>
      </c>
      <c r="T1232" s="118">
        <f t="shared" ca="1" si="183"/>
        <v>13</v>
      </c>
      <c r="U1232" s="118">
        <f t="shared" ca="1" si="184"/>
        <v>4</v>
      </c>
      <c r="V1232" s="117">
        <f t="shared" ca="1" si="185"/>
        <v>447.02601513872179</v>
      </c>
      <c r="W1232" s="64">
        <f t="shared" ca="1" si="186"/>
        <v>1</v>
      </c>
      <c r="X1232" s="64">
        <f t="shared" ca="1" si="190"/>
        <v>1</v>
      </c>
      <c r="Y1232" s="64">
        <f t="shared" ca="1" si="187"/>
        <v>1</v>
      </c>
      <c r="AM1232" s="156"/>
    </row>
    <row r="1233" spans="1:39">
      <c r="A1233" s="12">
        <f t="shared" ca="1" si="181"/>
        <v>1</v>
      </c>
      <c r="B1233" s="12" t="str">
        <f>IF([1]DRUM!A1210="","",[1]DRUM!A1210)</f>
        <v>Steel</v>
      </c>
      <c r="C1233" s="12">
        <f t="shared" ca="1" si="182"/>
        <v>0</v>
      </c>
      <c r="D1233" s="155">
        <f t="shared" ca="1" si="188"/>
        <v>0</v>
      </c>
      <c r="E1233" s="26" t="str">
        <f>IF([1]DRUM!B1210="","",[1]DRUM!B1210)</f>
        <v>STB350028</v>
      </c>
      <c r="F1233" s="26">
        <f>IF([1]DRUM!C1210="","",[1]DRUM!C1210)</f>
        <v>3580</v>
      </c>
      <c r="G1233" s="26">
        <f>IF([1]DRUM!D1210="","",[1]DRUM!D1210)</f>
        <v>3500</v>
      </c>
      <c r="H1233" s="26">
        <f>IF([1]DRUM!E1210="","",[1]DRUM!E1210)</f>
        <v>2050</v>
      </c>
      <c r="I1233" s="26">
        <f>IF([1]DRUM!F1210="","",[1]DRUM!F1210)</f>
        <v>1740</v>
      </c>
      <c r="J1233" s="26">
        <f>IF([1]DRUM!G1210="","",[1]DRUM!G1210)</f>
        <v>1900</v>
      </c>
      <c r="K1233" s="26">
        <f>IF([1]DRUM!H1210="","",[1]DRUM!H1210)</f>
        <v>2100</v>
      </c>
      <c r="L1233" s="26" t="str">
        <f>IF([1]DRUM!I1210="","",[1]DRUM!I1210)</f>
        <v/>
      </c>
      <c r="M1233" s="26">
        <f>IF([1]DRUM!J1210="","",
IF(AND([1]DRUM!K1210="Wooden Drum",[1]DRUM!J1210&gt;Max_WD_Capacity),Max_WD_Capacity,
[1]DRUM!J1210))</f>
        <v>20000</v>
      </c>
      <c r="N1233" s="26" t="str">
        <f>IF([1]DRUM!K1210="","",[1]DRUM!K1210)</f>
        <v>Steel Drum</v>
      </c>
      <c r="O1233" s="26">
        <f>IF([1]DRUM!L1210="","",[1]DRUM!L1210)</f>
        <v>1630</v>
      </c>
      <c r="P1233" s="26">
        <f>IF([1]DRUM!M1210="","",[1]DRUM!M1210)</f>
        <v>253</v>
      </c>
      <c r="Q1233" s="26">
        <f>IF([1]DRUM!N1210="","",[1]DRUM!N1210)</f>
        <v>10.99765559269728</v>
      </c>
      <c r="R1233" s="26" t="str">
        <f t="shared" si="189"/>
        <v>Steel</v>
      </c>
      <c r="S1233" s="26">
        <f ca="1">IF(N1233="",0,
IF(Knee_Application="YES",Knee_Width,IF(Knee_Application="NO",0,
IF(OR(Cable_Type="OH",SearchData("Conductor",Cable_Desc)),0,
IF(N1233="Steel Drum",Knee_Width,
IF(N1233="Plywood Drum",0,
IF(Country="UAE",0,
IF(AND(OR(SearchData("LSHF",Cable_Desc),SearchData("LSZH",Cable_Desc),SearchData("LS0H",Cable_Desc),SearchData("LSOH",Cable_Desc)),D.nom&gt;40),Knee_Width,
IF(AND(Country="Egypt",D.nom&gt;60),Knee_Width,
IF(AND(Country&lt;&gt;"Egypt",D.nom&gt;35),Knee_Width,
0))))))))))</f>
        <v>125</v>
      </c>
      <c r="T1233" s="118">
        <f t="shared" ca="1" si="183"/>
        <v>13</v>
      </c>
      <c r="U1233" s="118">
        <f t="shared" ca="1" si="184"/>
        <v>4</v>
      </c>
      <c r="V1233" s="117">
        <f t="shared" ca="1" si="185"/>
        <v>414.35345154138793</v>
      </c>
      <c r="W1233" s="64">
        <f t="shared" ca="1" si="186"/>
        <v>1</v>
      </c>
      <c r="X1233" s="64">
        <f t="shared" ca="1" si="190"/>
        <v>1</v>
      </c>
      <c r="Y1233" s="64">
        <f t="shared" ca="1" si="187"/>
        <v>1</v>
      </c>
      <c r="AM1233" s="156"/>
    </row>
    <row r="1234" spans="1:39">
      <c r="A1234" s="12">
        <f t="shared" ca="1" si="181"/>
        <v>1</v>
      </c>
      <c r="B1234" s="12" t="str">
        <f>IF([1]DRUM!A1211="","",[1]DRUM!A1211)</f>
        <v>Steel</v>
      </c>
      <c r="C1234" s="12">
        <f t="shared" ca="1" si="182"/>
        <v>0</v>
      </c>
      <c r="D1234" s="155">
        <f t="shared" ca="1" si="188"/>
        <v>0</v>
      </c>
      <c r="E1234" s="26" t="str">
        <f>IF([1]DRUM!B1211="","",[1]DRUM!B1211)</f>
        <v>STB350013</v>
      </c>
      <c r="F1234" s="26">
        <f>IF([1]DRUM!C1211="","",[1]DRUM!C1211)</f>
        <v>3580</v>
      </c>
      <c r="G1234" s="26">
        <f>IF([1]DRUM!D1211="","",[1]DRUM!D1211)</f>
        <v>3500</v>
      </c>
      <c r="H1234" s="26">
        <f>IF([1]DRUM!E1211="","",[1]DRUM!E1211)</f>
        <v>2000</v>
      </c>
      <c r="I1234" s="26">
        <f>IF([1]DRUM!F1211="","",[1]DRUM!F1211)</f>
        <v>1740</v>
      </c>
      <c r="J1234" s="26">
        <f>IF([1]DRUM!G1211="","",[1]DRUM!G1211)</f>
        <v>1900</v>
      </c>
      <c r="K1234" s="26">
        <f>IF([1]DRUM!H1211="","",[1]DRUM!H1211)</f>
        <v>2100</v>
      </c>
      <c r="L1234" s="26" t="str">
        <f>IF([1]DRUM!I1211="","",[1]DRUM!I1211)</f>
        <v/>
      </c>
      <c r="M1234" s="26">
        <f>IF([1]DRUM!J1211="","",
IF(AND([1]DRUM!K1211="Wooden Drum",[1]DRUM!J1211&gt;Max_WD_Capacity),Max_WD_Capacity,
[1]DRUM!J1211))</f>
        <v>20000</v>
      </c>
      <c r="N1234" s="26" t="str">
        <f>IF([1]DRUM!K1211="","",[1]DRUM!K1211)</f>
        <v>Steel Drum</v>
      </c>
      <c r="O1234" s="26">
        <f>IF([1]DRUM!L1211="","",[1]DRUM!L1211)</f>
        <v>1879</v>
      </c>
      <c r="P1234" s="26">
        <f>IF([1]DRUM!M1211="","",[1]DRUM!M1211)</f>
        <v>253</v>
      </c>
      <c r="Q1234" s="26">
        <f>IF([1]DRUM!N1211="","",[1]DRUM!N1211)</f>
        <v>11.27439063557037</v>
      </c>
      <c r="R1234" s="26" t="str">
        <f t="shared" si="189"/>
        <v>Steel</v>
      </c>
      <c r="S1234" s="26">
        <f ca="1">IF(N1234="",0,
IF(Knee_Application="YES",Knee_Width,IF(Knee_Application="NO",0,
IF(OR(Cable_Type="OH",SearchData("Conductor",Cable_Desc)),0,
IF(N1234="Steel Drum",Knee_Width,
IF(N1234="Plywood Drum",0,
IF(Country="UAE",0,
IF(AND(OR(SearchData("LSHF",Cable_Desc),SearchData("LSZH",Cable_Desc),SearchData("LS0H",Cable_Desc),SearchData("LSOH",Cable_Desc)),D.nom&gt;40),Knee_Width,
IF(AND(Country="Egypt",D.nom&gt;60),Knee_Width,
IF(AND(Country&lt;&gt;"Egypt",D.nom&gt;35),Knee_Width,
0))))))))))</f>
        <v>125</v>
      </c>
      <c r="T1234" s="118">
        <f t="shared" ca="1" si="183"/>
        <v>13</v>
      </c>
      <c r="U1234" s="118">
        <f t="shared" ca="1" si="184"/>
        <v>5</v>
      </c>
      <c r="V1234" s="117">
        <f t="shared" ca="1" si="185"/>
        <v>532.56278663654189</v>
      </c>
      <c r="W1234" s="64">
        <f t="shared" ca="1" si="186"/>
        <v>1</v>
      </c>
      <c r="X1234" s="64">
        <f t="shared" ca="1" si="190"/>
        <v>1</v>
      </c>
      <c r="Y1234" s="64">
        <f t="shared" ca="1" si="187"/>
        <v>1</v>
      </c>
      <c r="AM1234" s="156"/>
    </row>
    <row r="1235" spans="1:39">
      <c r="A1235" s="12">
        <f t="shared" ca="1" si="181"/>
        <v>1</v>
      </c>
      <c r="B1235" s="12" t="str">
        <f>IF([1]DRUM!A1212="","",[1]DRUM!A1212)</f>
        <v>Steel</v>
      </c>
      <c r="C1235" s="12">
        <f t="shared" ca="1" si="182"/>
        <v>0</v>
      </c>
      <c r="D1235" s="155">
        <f t="shared" ca="1" si="188"/>
        <v>0</v>
      </c>
      <c r="E1235" s="26" t="str">
        <f>IF([1]DRUM!B1212="","",[1]DRUM!B1212)</f>
        <v>STB350042</v>
      </c>
      <c r="F1235" s="26">
        <f>IF([1]DRUM!C1212="","",[1]DRUM!C1212)</f>
        <v>3580</v>
      </c>
      <c r="G1235" s="26">
        <f>IF([1]DRUM!D1212="","",[1]DRUM!D1212)</f>
        <v>3500</v>
      </c>
      <c r="H1235" s="26">
        <f>IF([1]DRUM!E1212="","",[1]DRUM!E1212)</f>
        <v>1950</v>
      </c>
      <c r="I1235" s="26">
        <f>IF([1]DRUM!F1212="","",[1]DRUM!F1212)</f>
        <v>1740</v>
      </c>
      <c r="J1235" s="26">
        <f>IF([1]DRUM!G1212="","",[1]DRUM!G1212)</f>
        <v>1900</v>
      </c>
      <c r="K1235" s="26">
        <f>IF([1]DRUM!H1212="","",[1]DRUM!H1212)</f>
        <v>2100</v>
      </c>
      <c r="L1235" s="26" t="str">
        <f>IF([1]DRUM!I1212="","",[1]DRUM!I1212)</f>
        <v/>
      </c>
      <c r="M1235" s="26">
        <f>IF([1]DRUM!J1212="","",
IF(AND([1]DRUM!K1212="Wooden Drum",[1]DRUM!J1212&gt;Max_WD_Capacity),Max_WD_Capacity,
[1]DRUM!J1212))</f>
        <v>20000</v>
      </c>
      <c r="N1235" s="26" t="str">
        <f>IF([1]DRUM!K1212="","",[1]DRUM!K1212)</f>
        <v>Steel Drum</v>
      </c>
      <c r="O1235" s="26">
        <f>IF([1]DRUM!L1212="","",[1]DRUM!L1212)</f>
        <v>1646</v>
      </c>
      <c r="P1235" s="26">
        <f>IF([1]DRUM!M1212="","",[1]DRUM!M1212)</f>
        <v>253</v>
      </c>
      <c r="Q1235" s="26">
        <f>IF([1]DRUM!N1212="","",[1]DRUM!N1212)</f>
        <v>11.544292714421902</v>
      </c>
      <c r="R1235" s="26" t="str">
        <f t="shared" si="189"/>
        <v>Steel</v>
      </c>
      <c r="S1235" s="26">
        <f ca="1">IF(N1235="",0,
IF(Knee_Application="YES",Knee_Width,IF(Knee_Application="NO",0,
IF(OR(Cable_Type="OH",SearchData("Conductor",Cable_Desc)),0,
IF(N1235="Steel Drum",Knee_Width,
IF(N1235="Plywood Drum",0,
IF(Country="UAE",0,
IF(AND(OR(SearchData("LSHF",Cable_Desc),SearchData("LSZH",Cable_Desc),SearchData("LS0H",Cable_Desc),SearchData("LSOH",Cable_Desc)),D.nom&gt;40),Knee_Width,
IF(AND(Country="Egypt",D.nom&gt;60),Knee_Width,
IF(AND(Country&lt;&gt;"Egypt",D.nom&gt;35),Knee_Width,
0))))))))))</f>
        <v>125</v>
      </c>
      <c r="T1235" s="118">
        <f t="shared" ca="1" si="183"/>
        <v>13</v>
      </c>
      <c r="U1235" s="118">
        <f t="shared" ca="1" si="184"/>
        <v>5</v>
      </c>
      <c r="V1235" s="117">
        <f t="shared" ca="1" si="185"/>
        <v>522.35261051237501</v>
      </c>
      <c r="W1235" s="64">
        <f t="shared" ca="1" si="186"/>
        <v>1</v>
      </c>
      <c r="X1235" s="64">
        <f t="shared" ca="1" si="190"/>
        <v>1</v>
      </c>
      <c r="Y1235" s="64">
        <f t="shared" ca="1" si="187"/>
        <v>1</v>
      </c>
      <c r="AM1235" s="156"/>
    </row>
    <row r="1236" spans="1:39">
      <c r="A1236" s="12">
        <f t="shared" ca="1" si="181"/>
        <v>1</v>
      </c>
      <c r="B1236" s="12" t="str">
        <f>IF([1]DRUM!A1213="","",[1]DRUM!A1213)</f>
        <v>Steel</v>
      </c>
      <c r="C1236" s="12">
        <f t="shared" ca="1" si="182"/>
        <v>0</v>
      </c>
      <c r="D1236" s="155">
        <f t="shared" ca="1" si="188"/>
        <v>0</v>
      </c>
      <c r="E1236" s="26" t="str">
        <f>IF([1]DRUM!B1213="","",[1]DRUM!B1213)</f>
        <v>STB350020</v>
      </c>
      <c r="F1236" s="26">
        <f>IF([1]DRUM!C1213="","",[1]DRUM!C1213)</f>
        <v>3580</v>
      </c>
      <c r="G1236" s="26">
        <f>IF([1]DRUM!D1213="","",[1]DRUM!D1213)</f>
        <v>3500</v>
      </c>
      <c r="H1236" s="26">
        <f>IF([1]DRUM!E1213="","",[1]DRUM!E1213)</f>
        <v>1900</v>
      </c>
      <c r="I1236" s="26">
        <f>IF([1]DRUM!F1213="","",[1]DRUM!F1213)</f>
        <v>1740</v>
      </c>
      <c r="J1236" s="26">
        <f>IF([1]DRUM!G1213="","",[1]DRUM!G1213)</f>
        <v>1900</v>
      </c>
      <c r="K1236" s="26">
        <f>IF([1]DRUM!H1213="","",[1]DRUM!H1213)</f>
        <v>2100</v>
      </c>
      <c r="L1236" s="26" t="str">
        <f>IF([1]DRUM!I1213="","",[1]DRUM!I1213)</f>
        <v/>
      </c>
      <c r="M1236" s="26">
        <f>IF([1]DRUM!J1213="","",
IF(AND([1]DRUM!K1213="Wooden Drum",[1]DRUM!J1213&gt;Max_WD_Capacity),Max_WD_Capacity,
[1]DRUM!J1213))</f>
        <v>20000</v>
      </c>
      <c r="N1236" s="26" t="str">
        <f>IF([1]DRUM!K1213="","",[1]DRUM!K1213)</f>
        <v>Steel Drum</v>
      </c>
      <c r="O1236" s="26">
        <f>IF([1]DRUM!L1213="","",[1]DRUM!L1213)</f>
        <v>2003</v>
      </c>
      <c r="P1236" s="26">
        <f>IF([1]DRUM!M1213="","",[1]DRUM!M1213)</f>
        <v>253</v>
      </c>
      <c r="Q1236" s="26">
        <f>IF([1]DRUM!N1213="","",[1]DRUM!N1213)</f>
        <v>11.807361829251878</v>
      </c>
      <c r="R1236" s="26" t="str">
        <f t="shared" si="189"/>
        <v>Steel</v>
      </c>
      <c r="S1236" s="26">
        <f ca="1">IF(N1236="",0,
IF(Knee_Application="YES",Knee_Width,IF(Knee_Application="NO",0,
IF(OR(Cable_Type="OH",SearchData("Conductor",Cable_Desc)),0,
IF(N1236="Steel Drum",Knee_Width,
IF(N1236="Plywood Drum",0,
IF(Country="UAE",0,
IF(AND(OR(SearchData("LSHF",Cable_Desc),SearchData("LSZH",Cable_Desc),SearchData("LS0H",Cable_Desc),SearchData("LSOH",Cable_Desc)),D.nom&gt;40),Knee_Width,
IF(AND(Country="Egypt",D.nom&gt;60),Knee_Width,
IF(AND(Country&lt;&gt;"Egypt",D.nom&gt;35),Knee_Width,
0))))))))))</f>
        <v>125</v>
      </c>
      <c r="T1236" s="118">
        <f t="shared" ca="1" si="183"/>
        <v>13</v>
      </c>
      <c r="U1236" s="118">
        <f t="shared" ca="1" si="184"/>
        <v>5</v>
      </c>
      <c r="V1236" s="117">
        <f t="shared" ca="1" si="185"/>
        <v>512.14243438820813</v>
      </c>
      <c r="W1236" s="64">
        <f t="shared" ca="1" si="186"/>
        <v>1</v>
      </c>
      <c r="X1236" s="64">
        <f t="shared" ca="1" si="190"/>
        <v>1</v>
      </c>
      <c r="Y1236" s="64">
        <f t="shared" ca="1" si="187"/>
        <v>1</v>
      </c>
      <c r="AM1236" s="156"/>
    </row>
    <row r="1237" spans="1:39">
      <c r="A1237" s="12">
        <f t="shared" ca="1" si="181"/>
        <v>1</v>
      </c>
      <c r="B1237" s="12" t="str">
        <f>IF([1]DRUM!A1214="","",[1]DRUM!A1214)</f>
        <v>Steel</v>
      </c>
      <c r="C1237" s="12">
        <f t="shared" ca="1" si="182"/>
        <v>0</v>
      </c>
      <c r="D1237" s="155">
        <f t="shared" ca="1" si="188"/>
        <v>0</v>
      </c>
      <c r="E1237" s="26" t="str">
        <f>IF([1]DRUM!B1214="","",[1]DRUM!B1214)</f>
        <v>STB350017</v>
      </c>
      <c r="F1237" s="26">
        <f>IF([1]DRUM!C1214="","",[1]DRUM!C1214)</f>
        <v>3580</v>
      </c>
      <c r="G1237" s="26">
        <f>IF([1]DRUM!D1214="","",[1]DRUM!D1214)</f>
        <v>3500</v>
      </c>
      <c r="H1237" s="26">
        <f>IF([1]DRUM!E1214="","",[1]DRUM!E1214)</f>
        <v>1800</v>
      </c>
      <c r="I1237" s="26">
        <f>IF([1]DRUM!F1214="","",[1]DRUM!F1214)</f>
        <v>1700</v>
      </c>
      <c r="J1237" s="26">
        <f>IF([1]DRUM!G1214="","",[1]DRUM!G1214)</f>
        <v>1900</v>
      </c>
      <c r="K1237" s="26">
        <f>IF([1]DRUM!H1214="","",[1]DRUM!H1214)</f>
        <v>2100</v>
      </c>
      <c r="L1237" s="26" t="str">
        <f>IF([1]DRUM!I1214="","",[1]DRUM!I1214)</f>
        <v/>
      </c>
      <c r="M1237" s="26">
        <f>IF([1]DRUM!J1214="","",
IF(AND([1]DRUM!K1214="Wooden Drum",[1]DRUM!J1214&gt;Max_WD_Capacity),Max_WD_Capacity,
[1]DRUM!J1214))</f>
        <v>23000</v>
      </c>
      <c r="N1237" s="26" t="str">
        <f>IF([1]DRUM!K1214="","",[1]DRUM!K1214)</f>
        <v>Steel Drum</v>
      </c>
      <c r="O1237" s="26">
        <f>IF([1]DRUM!L1214="","",[1]DRUM!L1214)</f>
        <v>2000</v>
      </c>
      <c r="P1237" s="26">
        <f>IF([1]DRUM!M1214="","",[1]DRUM!M1214)</f>
        <v>247</v>
      </c>
      <c r="Q1237" s="26">
        <f>IF([1]DRUM!N1214="","",[1]DRUM!N1214)</f>
        <v>12.029943668758717</v>
      </c>
      <c r="R1237" s="26" t="str">
        <f t="shared" si="189"/>
        <v>Steel</v>
      </c>
      <c r="S1237" s="26">
        <f ca="1">IF(N1237="",0,
IF(Knee_Application="YES",Knee_Width,IF(Knee_Application="NO",0,
IF(OR(Cable_Type="OH",SearchData("Conductor",Cable_Desc)),0,
IF(N1237="Steel Drum",Knee_Width,
IF(N1237="Plywood Drum",0,
IF(Country="UAE",0,
IF(AND(OR(SearchData("LSHF",Cable_Desc),SearchData("LSZH",Cable_Desc),SearchData("LS0H",Cable_Desc),SearchData("LSOH",Cable_Desc)),D.nom&gt;40),Knee_Width,
IF(AND(Country="Egypt",D.nom&gt;60),Knee_Width,
IF(AND(Country&lt;&gt;"Egypt",D.nom&gt;35),Knee_Width,
0))))))))))</f>
        <v>125</v>
      </c>
      <c r="T1237" s="118">
        <f t="shared" ca="1" si="183"/>
        <v>12</v>
      </c>
      <c r="U1237" s="118">
        <f t="shared" ca="1" si="184"/>
        <v>5</v>
      </c>
      <c r="V1237" s="117">
        <f t="shared" ca="1" si="185"/>
        <v>453.89730659065333</v>
      </c>
      <c r="W1237" s="64">
        <f t="shared" ca="1" si="186"/>
        <v>1</v>
      </c>
      <c r="X1237" s="64">
        <f t="shared" ca="1" si="190"/>
        <v>1</v>
      </c>
      <c r="Y1237" s="64">
        <f t="shared" ca="1" si="187"/>
        <v>1</v>
      </c>
      <c r="AM1237" s="156"/>
    </row>
    <row r="1238" spans="1:39">
      <c r="A1238" s="12">
        <f t="shared" ca="1" si="181"/>
        <v>1</v>
      </c>
      <c r="B1238" s="12" t="str">
        <f>IF([1]DRUM!A1215="","",[1]DRUM!A1215)</f>
        <v>Steel</v>
      </c>
      <c r="C1238" s="12">
        <f t="shared" ca="1" si="182"/>
        <v>0</v>
      </c>
      <c r="D1238" s="155">
        <f t="shared" ca="1" si="188"/>
        <v>0</v>
      </c>
      <c r="E1238" s="26" t="str">
        <f>IF([1]DRUM!B1215="","",[1]DRUM!B1215)</f>
        <v>STB350016</v>
      </c>
      <c r="F1238" s="26">
        <f>IF([1]DRUM!C1215="","",[1]DRUM!C1215)</f>
        <v>3580</v>
      </c>
      <c r="G1238" s="26">
        <f>IF([1]DRUM!D1215="","",[1]DRUM!D1215)</f>
        <v>3500</v>
      </c>
      <c r="H1238" s="26">
        <f>IF([1]DRUM!E1215="","",[1]DRUM!E1215)</f>
        <v>1900</v>
      </c>
      <c r="I1238" s="26">
        <f>IF([1]DRUM!F1215="","",[1]DRUM!F1215)</f>
        <v>1700</v>
      </c>
      <c r="J1238" s="26">
        <f>IF([1]DRUM!G1215="","",[1]DRUM!G1215)</f>
        <v>1900</v>
      </c>
      <c r="K1238" s="26">
        <f>IF([1]DRUM!H1215="","",[1]DRUM!H1215)</f>
        <v>2100</v>
      </c>
      <c r="L1238" s="26" t="str">
        <f>IF([1]DRUM!I1215="","",[1]DRUM!I1215)</f>
        <v/>
      </c>
      <c r="M1238" s="26">
        <f>IF([1]DRUM!J1215="","",
IF(AND([1]DRUM!K1215="Wooden Drum",[1]DRUM!J1215&gt;Max_WD_Capacity),Max_WD_Capacity,
[1]DRUM!J1215))</f>
        <v>25000</v>
      </c>
      <c r="N1238" s="26" t="str">
        <f>IF([1]DRUM!K1215="","",[1]DRUM!K1215)</f>
        <v>Steel Drum</v>
      </c>
      <c r="O1238" s="26">
        <f>IF([1]DRUM!L1215="","",[1]DRUM!L1215)</f>
        <v>2025</v>
      </c>
      <c r="P1238" s="26">
        <f>IF([1]DRUM!M1215="","",[1]DRUM!M1215)</f>
        <v>247</v>
      </c>
      <c r="Q1238" s="26">
        <f>IF([1]DRUM!N1215="","",[1]DRUM!N1215)</f>
        <v>11.53592822398172</v>
      </c>
      <c r="R1238" s="26" t="str">
        <f t="shared" si="189"/>
        <v>Steel</v>
      </c>
      <c r="S1238" s="26">
        <f ca="1">IF(N1238="",0,
IF(Knee_Application="YES",Knee_Width,IF(Knee_Application="NO",0,
IF(OR(Cable_Type="OH",SearchData("Conductor",Cable_Desc)),0,
IF(N1238="Steel Drum",Knee_Width,
IF(N1238="Plywood Drum",0,
IF(Country="UAE",0,
IF(AND(OR(SearchData("LSHF",Cable_Desc),SearchData("LSZH",Cable_Desc),SearchData("LS0H",Cable_Desc),SearchData("LSOH",Cable_Desc)),D.nom&gt;40),Knee_Width,
IF(AND(Country="Egypt",D.nom&gt;60),Knee_Width,
IF(AND(Country&lt;&gt;"Egypt",D.nom&gt;35),Knee_Width,
0))))))))))</f>
        <v>125</v>
      </c>
      <c r="T1238" s="118">
        <f t="shared" ca="1" si="183"/>
        <v>12</v>
      </c>
      <c r="U1238" s="118">
        <f t="shared" ca="1" si="184"/>
        <v>5</v>
      </c>
      <c r="V1238" s="117">
        <f t="shared" ca="1" si="185"/>
        <v>472.74686251219202</v>
      </c>
      <c r="W1238" s="64">
        <f t="shared" ca="1" si="186"/>
        <v>1</v>
      </c>
      <c r="X1238" s="64">
        <f t="shared" ca="1" si="190"/>
        <v>1</v>
      </c>
      <c r="Y1238" s="64">
        <f t="shared" ca="1" si="187"/>
        <v>1</v>
      </c>
      <c r="AM1238" s="156"/>
    </row>
    <row r="1239" spans="1:39">
      <c r="A1239" s="12">
        <f t="shared" ca="1" si="181"/>
        <v>1</v>
      </c>
      <c r="B1239" s="12" t="str">
        <f>IF([1]DRUM!A1216="","",[1]DRUM!A1216)</f>
        <v>Steel</v>
      </c>
      <c r="C1239" s="12">
        <f t="shared" ca="1" si="182"/>
        <v>0</v>
      </c>
      <c r="D1239" s="155">
        <f t="shared" ca="1" si="188"/>
        <v>0</v>
      </c>
      <c r="E1239" s="26" t="str">
        <f>IF([1]DRUM!B1216="","",[1]DRUM!B1216)</f>
        <v>STB350014</v>
      </c>
      <c r="F1239" s="26">
        <f>IF([1]DRUM!C1216="","",[1]DRUM!C1216)</f>
        <v>3580</v>
      </c>
      <c r="G1239" s="26">
        <f>IF([1]DRUM!D1216="","",[1]DRUM!D1216)</f>
        <v>3500</v>
      </c>
      <c r="H1239" s="26">
        <f>IF([1]DRUM!E1216="","",[1]DRUM!E1216)</f>
        <v>1500</v>
      </c>
      <c r="I1239" s="26">
        <f>IF([1]DRUM!F1216="","",[1]DRUM!F1216)</f>
        <v>1700</v>
      </c>
      <c r="J1239" s="26">
        <f>IF([1]DRUM!G1216="","",[1]DRUM!G1216)</f>
        <v>1900</v>
      </c>
      <c r="K1239" s="26">
        <f>IF([1]DRUM!H1216="","",[1]DRUM!H1216)</f>
        <v>2100</v>
      </c>
      <c r="L1239" s="26" t="str">
        <f>IF([1]DRUM!I1216="","",[1]DRUM!I1216)</f>
        <v/>
      </c>
      <c r="M1239" s="26">
        <f>IF([1]DRUM!J1216="","",
IF(AND([1]DRUM!K1216="Wooden Drum",[1]DRUM!J1216&gt;Max_WD_Capacity),Max_WD_Capacity,
[1]DRUM!J1216))</f>
        <v>25000</v>
      </c>
      <c r="N1239" s="26" t="str">
        <f>IF([1]DRUM!K1216="","",[1]DRUM!K1216)</f>
        <v>Steel Drum</v>
      </c>
      <c r="O1239" s="26">
        <f>IF([1]DRUM!L1216="","",[1]DRUM!L1216)</f>
        <v>2030</v>
      </c>
      <c r="P1239" s="26">
        <f>IF([1]DRUM!M1216="","",[1]DRUM!M1216)</f>
        <v>247</v>
      </c>
      <c r="Q1239" s="26">
        <f>IF([1]DRUM!N1216="","",[1]DRUM!N1216)</f>
        <v>13.351768777756622</v>
      </c>
      <c r="R1239" s="26" t="str">
        <f t="shared" si="189"/>
        <v>Steel</v>
      </c>
      <c r="S1239" s="26">
        <f ca="1">IF(N1239="",0,
IF(Knee_Application="YES",Knee_Width,IF(Knee_Application="NO",0,
IF(OR(Cable_Type="OH",SearchData("Conductor",Cable_Desc)),0,
IF(N1239="Steel Drum",Knee_Width,
IF(N1239="Plywood Drum",0,
IF(Country="UAE",0,
IF(AND(OR(SearchData("LSHF",Cable_Desc),SearchData("LSZH",Cable_Desc),SearchData("LS0H",Cable_Desc),SearchData("LSOH",Cable_Desc)),D.nom&gt;40),Knee_Width,
IF(AND(Country="Egypt",D.nom&gt;60),Knee_Width,
IF(AND(Country&lt;&gt;"Egypt",D.nom&gt;35),Knee_Width,
0))))))))))</f>
        <v>125</v>
      </c>
      <c r="T1239" s="118">
        <f t="shared" ca="1" si="183"/>
        <v>12</v>
      </c>
      <c r="U1239" s="118">
        <f t="shared" ca="1" si="184"/>
        <v>7</v>
      </c>
      <c r="V1239" s="117">
        <f t="shared" ca="1" si="185"/>
        <v>620.46706235810711</v>
      </c>
      <c r="W1239" s="64">
        <f t="shared" ca="1" si="186"/>
        <v>1</v>
      </c>
      <c r="X1239" s="64">
        <f t="shared" ca="1" si="190"/>
        <v>1</v>
      </c>
      <c r="Y1239" s="64">
        <f t="shared" ca="1" si="187"/>
        <v>1</v>
      </c>
      <c r="AM1239" s="156"/>
    </row>
    <row r="1240" spans="1:39">
      <c r="A1240" s="12">
        <f t="shared" ca="1" si="181"/>
        <v>1</v>
      </c>
      <c r="B1240" s="12" t="str">
        <f>IF([1]DRUM!A1217="","",[1]DRUM!A1217)</f>
        <v>Steel</v>
      </c>
      <c r="C1240" s="12">
        <f t="shared" ca="1" si="182"/>
        <v>0</v>
      </c>
      <c r="D1240" s="155">
        <f t="shared" ca="1" si="188"/>
        <v>0</v>
      </c>
      <c r="E1240" s="26" t="str">
        <f>IF([1]DRUM!B1217="","",[1]DRUM!B1217)</f>
        <v>STB360050</v>
      </c>
      <c r="F1240" s="26">
        <f>IF([1]DRUM!C1217="","",[1]DRUM!C1217)</f>
        <v>3680</v>
      </c>
      <c r="G1240" s="26">
        <f>IF([1]DRUM!D1217="","",[1]DRUM!D1217)</f>
        <v>3600</v>
      </c>
      <c r="H1240" s="26">
        <f>IF([1]DRUM!E1217="","",[1]DRUM!E1217)</f>
        <v>2200</v>
      </c>
      <c r="I1240" s="26">
        <f>IF([1]DRUM!F1217="","",[1]DRUM!F1217)</f>
        <v>1780</v>
      </c>
      <c r="J1240" s="26">
        <f>IF([1]DRUM!G1217="","",[1]DRUM!G1217)</f>
        <v>1900</v>
      </c>
      <c r="K1240" s="26">
        <f>IF([1]DRUM!H1217="","",[1]DRUM!H1217)</f>
        <v>2100</v>
      </c>
      <c r="L1240" s="26" t="str">
        <f>IF([1]DRUM!I1217="","",[1]DRUM!I1217)</f>
        <v/>
      </c>
      <c r="M1240" s="26">
        <f>IF([1]DRUM!J1217="","",
IF(AND([1]DRUM!K1217="Wooden Drum",[1]DRUM!J1217&gt;Max_WD_Capacity),Max_WD_Capacity,
[1]DRUM!J1217))</f>
        <v>6000</v>
      </c>
      <c r="N1240" s="26" t="str">
        <f>IF([1]DRUM!K1217="","",[1]DRUM!K1217)</f>
        <v>Steel Drum</v>
      </c>
      <c r="O1240" s="26">
        <f>IF([1]DRUM!L1217="","",[1]DRUM!L1217)</f>
        <v>1185</v>
      </c>
      <c r="P1240" s="26">
        <f>IF([1]DRUM!M1217="","",[1]DRUM!M1217)</f>
        <v>266</v>
      </c>
      <c r="Q1240" s="26">
        <f>IF([1]DRUM!N1217="","",[1]DRUM!N1217)</f>
        <v>11.351830894481358</v>
      </c>
      <c r="R1240" s="26" t="str">
        <f t="shared" si="189"/>
        <v>Steel</v>
      </c>
      <c r="S1240" s="26">
        <f ca="1">IF(N1240="",0,
IF(Knee_Application="YES",Knee_Width,IF(Knee_Application="NO",0,
IF(OR(Cable_Type="OH",SearchData("Conductor",Cable_Desc)),0,
IF(N1240="Steel Drum",Knee_Width,
IF(N1240="Plywood Drum",0,
IF(Country="UAE",0,
IF(AND(OR(SearchData("LSHF",Cable_Desc),SearchData("LSZH",Cable_Desc),SearchData("LS0H",Cable_Desc),SearchData("LSOH",Cable_Desc)),D.nom&gt;40),Knee_Width,
IF(AND(Country="Egypt",D.nom&gt;60),Knee_Width,
IF(AND(Country&lt;&gt;"Egypt",D.nom&gt;35),Knee_Width,
0))))))))))</f>
        <v>125</v>
      </c>
      <c r="T1240" s="118">
        <f t="shared" ca="1" si="183"/>
        <v>13</v>
      </c>
      <c r="U1240" s="118">
        <f t="shared" ca="1" si="184"/>
        <v>4</v>
      </c>
      <c r="V1240" s="117">
        <f t="shared" ca="1" si="185"/>
        <v>438.85787423938831</v>
      </c>
      <c r="W1240" s="64">
        <f t="shared" ca="1" si="186"/>
        <v>1</v>
      </c>
      <c r="X1240" s="64">
        <f t="shared" ca="1" si="190"/>
        <v>1</v>
      </c>
      <c r="Y1240" s="64">
        <f t="shared" ca="1" si="187"/>
        <v>1</v>
      </c>
      <c r="AM1240" s="156"/>
    </row>
    <row r="1241" spans="1:39">
      <c r="A1241" s="12">
        <f t="shared" ref="A1241:A1304" ca="1" si="191">IF(OR(E1241="",G1241="",K1241="",G1241&lt;Min_Flange_Diam,G1241&gt;Max_Flange_Diam,K1241&lt;Min_Outer_Width,K1241&gt;Max_Outer_Width),0,IFERROR(W1241*X1241*Y1241,0))</f>
        <v>1</v>
      </c>
      <c r="B1241" s="12" t="str">
        <f>IF([1]DRUM!A1218="","",[1]DRUM!A1218)</f>
        <v>Steel</v>
      </c>
      <c r="C1241" s="12">
        <f t="shared" ref="C1241:C1304" ca="1" si="192">IF(B1241="","",IF(OR(B1241=Main_DT,B1241=Ext_DT),1,0))</f>
        <v>0</v>
      </c>
      <c r="D1241" s="155">
        <f t="shared" ca="1" si="188"/>
        <v>0</v>
      </c>
      <c r="E1241" s="26" t="str">
        <f>IF([1]DRUM!B1218="","",[1]DRUM!B1218)</f>
        <v>STB360023</v>
      </c>
      <c r="F1241" s="26">
        <f>IF([1]DRUM!C1218="","",[1]DRUM!C1218)</f>
        <v>3680</v>
      </c>
      <c r="G1241" s="26">
        <f>IF([1]DRUM!D1218="","",[1]DRUM!D1218)</f>
        <v>3600</v>
      </c>
      <c r="H1241" s="26">
        <f>IF([1]DRUM!E1218="","",[1]DRUM!E1218)</f>
        <v>2500</v>
      </c>
      <c r="I1241" s="26">
        <f>IF([1]DRUM!F1218="","",[1]DRUM!F1218)</f>
        <v>1780</v>
      </c>
      <c r="J1241" s="26">
        <f>IF([1]DRUM!G1218="","",[1]DRUM!G1218)</f>
        <v>1900</v>
      </c>
      <c r="K1241" s="26">
        <f>IF([1]DRUM!H1218="","",[1]DRUM!H1218)</f>
        <v>2100</v>
      </c>
      <c r="L1241" s="26" t="str">
        <f>IF([1]DRUM!I1218="","",[1]DRUM!I1218)</f>
        <v/>
      </c>
      <c r="M1241" s="26">
        <f>IF([1]DRUM!J1218="","",
IF(AND([1]DRUM!K1218="Wooden Drum",[1]DRUM!J1218&gt;Max_WD_Capacity),Max_WD_Capacity,
[1]DRUM!J1218))</f>
        <v>8000</v>
      </c>
      <c r="N1241" s="26" t="str">
        <f>IF([1]DRUM!K1218="","",[1]DRUM!K1218)</f>
        <v>Steel Drum</v>
      </c>
      <c r="O1241" s="26">
        <f>IF([1]DRUM!L1218="","",[1]DRUM!L1218)</f>
        <v>1025</v>
      </c>
      <c r="P1241" s="26">
        <f>IF([1]DRUM!M1218="","",[1]DRUM!M1218)</f>
        <v>266</v>
      </c>
      <c r="Q1241" s="26">
        <f>IF([1]DRUM!N1218="","",[1]DRUM!N1218)</f>
        <v>9.3806385839864426</v>
      </c>
      <c r="R1241" s="26" t="str">
        <f t="shared" si="189"/>
        <v>Steel</v>
      </c>
      <c r="S1241" s="26">
        <f ca="1">IF(N1241="",0,
IF(Knee_Application="YES",Knee_Width,IF(Knee_Application="NO",0,
IF(OR(Cable_Type="OH",SearchData("Conductor",Cable_Desc)),0,
IF(N1241="Steel Drum",Knee_Width,
IF(N1241="Plywood Drum",0,
IF(Country="UAE",0,
IF(AND(OR(SearchData("LSHF",Cable_Desc),SearchData("LSZH",Cable_Desc),SearchData("LS0H",Cable_Desc),SearchData("LSOH",Cable_Desc)),D.nom&gt;40),Knee_Width,
IF(AND(Country="Egypt",D.nom&gt;60),Knee_Width,
IF(AND(Country&lt;&gt;"Egypt",D.nom&gt;35),Knee_Width,
0))))))))))</f>
        <v>125</v>
      </c>
      <c r="T1241" s="118">
        <f t="shared" ref="T1241:T1304" ca="1" si="193">IFERROR(TRUNC((I1241-S1241)/$L$4),0)</f>
        <v>13</v>
      </c>
      <c r="U1241" s="118">
        <f t="shared" ref="U1241:U1304" ca="1" si="194">IFERROR(TRUNC((((G1241-H1241)/2)-I$11)/L$4),0)</f>
        <v>3</v>
      </c>
      <c r="V1241" s="117">
        <f t="shared" ref="V1241:V1304" ca="1" si="195">IFERROR(T1241*PI()*(H1241*U1241+L$4*U1241^2)/1000,0)</f>
        <v>351.00135072615757</v>
      </c>
      <c r="W1241" s="64">
        <f t="shared" ref="W1241:W1304" ca="1" si="196">IFERROR(IF(H1241&gt;=J$11,1,0),0)</f>
        <v>1</v>
      </c>
      <c r="X1241" s="64">
        <f t="shared" ca="1" si="190"/>
        <v>1</v>
      </c>
      <c r="Y1241" s="64">
        <f t="shared" ref="Y1241:Y1304" ca="1" si="197">IFERROR(IF(V1241&gt;=L$6*0.99,1,0),0)</f>
        <v>1</v>
      </c>
      <c r="AM1241" s="156"/>
    </row>
    <row r="1242" spans="1:39">
      <c r="A1242" s="12">
        <f t="shared" ca="1" si="191"/>
        <v>1</v>
      </c>
      <c r="B1242" s="12" t="str">
        <f>IF([1]DRUM!A1219="","",[1]DRUM!A1219)</f>
        <v>Steel</v>
      </c>
      <c r="C1242" s="12">
        <f t="shared" ca="1" si="192"/>
        <v>0</v>
      </c>
      <c r="D1242" s="155">
        <f t="shared" ref="D1242:D1305" ca="1" si="198">IF(O1242="",0,IFERROR(A1242*C1242,0))</f>
        <v>0</v>
      </c>
      <c r="E1242" s="26" t="str">
        <f>IF([1]DRUM!B1219="","",[1]DRUM!B1219)</f>
        <v>STB360019</v>
      </c>
      <c r="F1242" s="26">
        <f>IF([1]DRUM!C1219="","",[1]DRUM!C1219)</f>
        <v>3680</v>
      </c>
      <c r="G1242" s="26">
        <f>IF([1]DRUM!D1219="","",[1]DRUM!D1219)</f>
        <v>3600</v>
      </c>
      <c r="H1242" s="26">
        <f>IF([1]DRUM!E1219="","",[1]DRUM!E1219)</f>
        <v>2600</v>
      </c>
      <c r="I1242" s="26">
        <f>IF([1]DRUM!F1219="","",[1]DRUM!F1219)</f>
        <v>1780</v>
      </c>
      <c r="J1242" s="26">
        <f>IF([1]DRUM!G1219="","",[1]DRUM!G1219)</f>
        <v>1900</v>
      </c>
      <c r="K1242" s="26">
        <f>IF([1]DRUM!H1219="","",[1]DRUM!H1219)</f>
        <v>2100</v>
      </c>
      <c r="L1242" s="26" t="str">
        <f>IF([1]DRUM!I1219="","",[1]DRUM!I1219)</f>
        <v/>
      </c>
      <c r="M1242" s="26">
        <f>IF([1]DRUM!J1219="","",
IF(AND([1]DRUM!K1219="Wooden Drum",[1]DRUM!J1219&gt;Max_WD_Capacity),Max_WD_Capacity,
[1]DRUM!J1219))</f>
        <v>10000</v>
      </c>
      <c r="N1242" s="26" t="str">
        <f>IF([1]DRUM!K1219="","",[1]DRUM!K1219)</f>
        <v>Steel Drum</v>
      </c>
      <c r="O1242" s="26">
        <f>IF([1]DRUM!L1219="","",[1]DRUM!L1219)</f>
        <v>1165</v>
      </c>
      <c r="P1242" s="26">
        <f>IF([1]DRUM!M1219="","",[1]DRUM!M1219)</f>
        <v>266</v>
      </c>
      <c r="Q1242" s="26">
        <f>IF([1]DRUM!N1219="","",[1]DRUM!N1219)</f>
        <v>8.6676541312542383</v>
      </c>
      <c r="R1242" s="26" t="str">
        <f t="shared" ref="R1242:R1305" si="199">B1242</f>
        <v>Steel</v>
      </c>
      <c r="S1242" s="26">
        <f ca="1">IF(N1242="",0,
IF(Knee_Application="YES",Knee_Width,IF(Knee_Application="NO",0,
IF(OR(Cable_Type="OH",SearchData("Conductor",Cable_Desc)),0,
IF(N1242="Steel Drum",Knee_Width,
IF(N1242="Plywood Drum",0,
IF(Country="UAE",0,
IF(AND(OR(SearchData("LSHF",Cable_Desc),SearchData("LSZH",Cable_Desc),SearchData("LS0H",Cable_Desc),SearchData("LSOH",Cable_Desc)),D.nom&gt;40),Knee_Width,
IF(AND(Country="Egypt",D.nom&gt;60),Knee_Width,
IF(AND(Country&lt;&gt;"Egypt",D.nom&gt;35),Knee_Width,
0))))))))))</f>
        <v>125</v>
      </c>
      <c r="T1242" s="118">
        <f t="shared" ca="1" si="193"/>
        <v>13</v>
      </c>
      <c r="U1242" s="118">
        <f t="shared" ca="1" si="194"/>
        <v>3</v>
      </c>
      <c r="V1242" s="117">
        <f t="shared" ca="1" si="195"/>
        <v>363.25356207515779</v>
      </c>
      <c r="W1242" s="64">
        <f t="shared" ca="1" si="196"/>
        <v>1</v>
      </c>
      <c r="X1242" s="64">
        <f t="shared" ref="X1242:X1305" ca="1" si="200">IFERROR(IF(M1242*(IF(N1242="Steel Drum",1.1,IF(N1242="Plywood Drum",1,IF(M1242&lt;=1000,1.1,IF(M1242&lt;=6000,1.04,1)))))&gt;=L$5,1,0),0)</f>
        <v>1</v>
      </c>
      <c r="Y1242" s="64">
        <f t="shared" ca="1" si="197"/>
        <v>1</v>
      </c>
      <c r="AM1242" s="156"/>
    </row>
    <row r="1243" spans="1:39">
      <c r="A1243" s="12">
        <f t="shared" ca="1" si="191"/>
        <v>1</v>
      </c>
      <c r="B1243" s="12" t="str">
        <f>IF([1]DRUM!A1220="","",[1]DRUM!A1220)</f>
        <v>Steel</v>
      </c>
      <c r="C1243" s="12">
        <f t="shared" ca="1" si="192"/>
        <v>0</v>
      </c>
      <c r="D1243" s="155">
        <f t="shared" ca="1" si="198"/>
        <v>0</v>
      </c>
      <c r="E1243" s="26" t="str">
        <f>IF([1]DRUM!B1220="","",[1]DRUM!B1220)</f>
        <v>STB360039</v>
      </c>
      <c r="F1243" s="26">
        <f>IF([1]DRUM!C1220="","",[1]DRUM!C1220)</f>
        <v>3680</v>
      </c>
      <c r="G1243" s="26">
        <f>IF([1]DRUM!D1220="","",[1]DRUM!D1220)</f>
        <v>3600</v>
      </c>
      <c r="H1243" s="26">
        <f>IF([1]DRUM!E1220="","",[1]DRUM!E1220)</f>
        <v>2500</v>
      </c>
      <c r="I1243" s="26">
        <f>IF([1]DRUM!F1220="","",[1]DRUM!F1220)</f>
        <v>1780</v>
      </c>
      <c r="J1243" s="26">
        <f>IF([1]DRUM!G1220="","",[1]DRUM!G1220)</f>
        <v>1900</v>
      </c>
      <c r="K1243" s="26">
        <f>IF([1]DRUM!H1220="","",[1]DRUM!H1220)</f>
        <v>2100</v>
      </c>
      <c r="L1243" s="26" t="str">
        <f>IF([1]DRUM!I1220="","",[1]DRUM!I1220)</f>
        <v/>
      </c>
      <c r="M1243" s="26">
        <f>IF([1]DRUM!J1220="","",
IF(AND([1]DRUM!K1220="Wooden Drum",[1]DRUM!J1220&gt;Max_WD_Capacity),Max_WD_Capacity,
[1]DRUM!J1220))</f>
        <v>10000</v>
      </c>
      <c r="N1243" s="26" t="str">
        <f>IF([1]DRUM!K1220="","",[1]DRUM!K1220)</f>
        <v>Steel Drum</v>
      </c>
      <c r="O1243" s="26">
        <f>IF([1]DRUM!L1220="","",[1]DRUM!L1220)</f>
        <v>1144</v>
      </c>
      <c r="P1243" s="26">
        <f>IF([1]DRUM!M1220="","",[1]DRUM!M1220)</f>
        <v>266</v>
      </c>
      <c r="Q1243" s="26">
        <f>IF([1]DRUM!N1220="","",[1]DRUM!N1220)</f>
        <v>9.3806385839864426</v>
      </c>
      <c r="R1243" s="26" t="str">
        <f t="shared" si="199"/>
        <v>Steel</v>
      </c>
      <c r="S1243" s="26">
        <f ca="1">IF(N1243="",0,
IF(Knee_Application="YES",Knee_Width,IF(Knee_Application="NO",0,
IF(OR(Cable_Type="OH",SearchData("Conductor",Cable_Desc)),0,
IF(N1243="Steel Drum",Knee_Width,
IF(N1243="Plywood Drum",0,
IF(Country="UAE",0,
IF(AND(OR(SearchData("LSHF",Cable_Desc),SearchData("LSZH",Cable_Desc),SearchData("LS0H",Cable_Desc),SearchData("LSOH",Cable_Desc)),D.nom&gt;40),Knee_Width,
IF(AND(Country="Egypt",D.nom&gt;60),Knee_Width,
IF(AND(Country&lt;&gt;"Egypt",D.nom&gt;35),Knee_Width,
0))))))))))</f>
        <v>125</v>
      </c>
      <c r="T1243" s="118">
        <f t="shared" ca="1" si="193"/>
        <v>13</v>
      </c>
      <c r="U1243" s="118">
        <f t="shared" ca="1" si="194"/>
        <v>3</v>
      </c>
      <c r="V1243" s="117">
        <f t="shared" ca="1" si="195"/>
        <v>351.00135072615757</v>
      </c>
      <c r="W1243" s="64">
        <f t="shared" ca="1" si="196"/>
        <v>1</v>
      </c>
      <c r="X1243" s="64">
        <f t="shared" ca="1" si="200"/>
        <v>1</v>
      </c>
      <c r="Y1243" s="64">
        <f t="shared" ca="1" si="197"/>
        <v>1</v>
      </c>
      <c r="AM1243" s="156"/>
    </row>
    <row r="1244" spans="1:39">
      <c r="A1244" s="12">
        <f t="shared" ca="1" si="191"/>
        <v>1</v>
      </c>
      <c r="B1244" s="12" t="str">
        <f>IF([1]DRUM!A1221="","",[1]DRUM!A1221)</f>
        <v>Steel</v>
      </c>
      <c r="C1244" s="12">
        <f t="shared" ca="1" si="192"/>
        <v>0</v>
      </c>
      <c r="D1244" s="155">
        <f t="shared" ca="1" si="198"/>
        <v>0</v>
      </c>
      <c r="E1244" s="26" t="str">
        <f>IF([1]DRUM!B1221="","",[1]DRUM!B1221)</f>
        <v>STB360040</v>
      </c>
      <c r="F1244" s="26">
        <f>IF([1]DRUM!C1221="","",[1]DRUM!C1221)</f>
        <v>3680</v>
      </c>
      <c r="G1244" s="26">
        <f>IF([1]DRUM!D1221="","",[1]DRUM!D1221)</f>
        <v>3600</v>
      </c>
      <c r="H1244" s="26">
        <f>IF([1]DRUM!E1221="","",[1]DRUM!E1221)</f>
        <v>2450</v>
      </c>
      <c r="I1244" s="26">
        <f>IF([1]DRUM!F1221="","",[1]DRUM!F1221)</f>
        <v>1760</v>
      </c>
      <c r="J1244" s="26">
        <f>IF([1]DRUM!G1221="","",[1]DRUM!G1221)</f>
        <v>1900</v>
      </c>
      <c r="K1244" s="26">
        <f>IF([1]DRUM!H1221="","",[1]DRUM!H1221)</f>
        <v>2100</v>
      </c>
      <c r="L1244" s="26" t="str">
        <f>IF([1]DRUM!I1221="","",[1]DRUM!I1221)</f>
        <v/>
      </c>
      <c r="M1244" s="26">
        <f>IF([1]DRUM!J1221="","",
IF(AND([1]DRUM!K1221="Wooden Drum",[1]DRUM!J1221&gt;Max_WD_Capacity),Max_WD_Capacity,
[1]DRUM!J1221))</f>
        <v>10000</v>
      </c>
      <c r="N1244" s="26" t="str">
        <f>IF([1]DRUM!K1221="","",[1]DRUM!K1221)</f>
        <v>Steel Drum</v>
      </c>
      <c r="O1244" s="26">
        <f>IF([1]DRUM!L1221="","",[1]DRUM!L1221)</f>
        <v>1069</v>
      </c>
      <c r="P1244" s="26">
        <f>IF([1]DRUM!M1221="","",[1]DRUM!M1221)</f>
        <v>263</v>
      </c>
      <c r="Q1244" s="26">
        <f>IF([1]DRUM!N1221="","",[1]DRUM!N1221)</f>
        <v>9.6173575904344322</v>
      </c>
      <c r="R1244" s="26" t="str">
        <f t="shared" si="199"/>
        <v>Steel</v>
      </c>
      <c r="S1244" s="26">
        <f ca="1">IF(N1244="",0,
IF(Knee_Application="YES",Knee_Width,IF(Knee_Application="NO",0,
IF(OR(Cable_Type="OH",SearchData("Conductor",Cable_Desc)),0,
IF(N1244="Steel Drum",Knee_Width,
IF(N1244="Plywood Drum",0,
IF(Country="UAE",0,
IF(AND(OR(SearchData("LSHF",Cable_Desc),SearchData("LSZH",Cable_Desc),SearchData("LS0H",Cable_Desc),SearchData("LSOH",Cable_Desc)),D.nom&gt;40),Knee_Width,
IF(AND(Country="Egypt",D.nom&gt;60),Knee_Width,
IF(AND(Country&lt;&gt;"Egypt",D.nom&gt;35),Knee_Width,
0))))))))))</f>
        <v>125</v>
      </c>
      <c r="T1244" s="118">
        <f t="shared" ca="1" si="193"/>
        <v>13</v>
      </c>
      <c r="U1244" s="118">
        <f t="shared" ca="1" si="194"/>
        <v>3</v>
      </c>
      <c r="V1244" s="117">
        <f t="shared" ca="1" si="195"/>
        <v>344.87524505165743</v>
      </c>
      <c r="W1244" s="64">
        <f t="shared" ca="1" si="196"/>
        <v>1</v>
      </c>
      <c r="X1244" s="64">
        <f t="shared" ca="1" si="200"/>
        <v>1</v>
      </c>
      <c r="Y1244" s="64">
        <f t="shared" ca="1" si="197"/>
        <v>1</v>
      </c>
      <c r="AM1244" s="156"/>
    </row>
    <row r="1245" spans="1:39">
      <c r="A1245" s="12">
        <f t="shared" ca="1" si="191"/>
        <v>1</v>
      </c>
      <c r="B1245" s="12" t="str">
        <f>IF([1]DRUM!A1222="","",[1]DRUM!A1222)</f>
        <v>Steel</v>
      </c>
      <c r="C1245" s="12">
        <f t="shared" ca="1" si="192"/>
        <v>0</v>
      </c>
      <c r="D1245" s="155">
        <f t="shared" ca="1" si="198"/>
        <v>0</v>
      </c>
      <c r="E1245" s="26" t="str">
        <f>IF([1]DRUM!B1222="","",[1]DRUM!B1222)</f>
        <v>STB360015</v>
      </c>
      <c r="F1245" s="26">
        <f>IF([1]DRUM!C1222="","",[1]DRUM!C1222)</f>
        <v>3680</v>
      </c>
      <c r="G1245" s="26">
        <f>IF([1]DRUM!D1222="","",[1]DRUM!D1222)</f>
        <v>3600</v>
      </c>
      <c r="H1245" s="26">
        <f>IF([1]DRUM!E1222="","",[1]DRUM!E1222)</f>
        <v>2350</v>
      </c>
      <c r="I1245" s="26">
        <f>IF([1]DRUM!F1222="","",[1]DRUM!F1222)</f>
        <v>1740</v>
      </c>
      <c r="J1245" s="26">
        <f>IF([1]DRUM!G1222="","",[1]DRUM!G1222)</f>
        <v>1900</v>
      </c>
      <c r="K1245" s="26">
        <f>IF([1]DRUM!H1222="","",[1]DRUM!H1222)</f>
        <v>2100</v>
      </c>
      <c r="L1245" s="26" t="str">
        <f>IF([1]DRUM!I1222="","",[1]DRUM!I1222)</f>
        <v/>
      </c>
      <c r="M1245" s="26">
        <f>IF([1]DRUM!J1222="","",
IF(AND([1]DRUM!K1222="Wooden Drum",[1]DRUM!J1222&gt;Max_WD_Capacity),Max_WD_Capacity,
[1]DRUM!J1222))</f>
        <v>10000</v>
      </c>
      <c r="N1245" s="26" t="str">
        <f>IF([1]DRUM!K1222="","",[1]DRUM!K1222)</f>
        <v>Steel Drum</v>
      </c>
      <c r="O1245" s="26">
        <f>IF([1]DRUM!L1222="","",[1]DRUM!L1222)</f>
        <v>1258</v>
      </c>
      <c r="P1245" s="26">
        <f>IF([1]DRUM!M1222="","",[1]DRUM!M1222)</f>
        <v>260</v>
      </c>
      <c r="Q1245" s="26">
        <f>IF([1]DRUM!N1222="","",[1]DRUM!N1222)</f>
        <v>10.164033982067229</v>
      </c>
      <c r="R1245" s="26" t="str">
        <f t="shared" si="199"/>
        <v>Steel</v>
      </c>
      <c r="S1245" s="26">
        <f ca="1">IF(N1245="",0,
IF(Knee_Application="YES",Knee_Width,IF(Knee_Application="NO",0,
IF(OR(Cable_Type="OH",SearchData("Conductor",Cable_Desc)),0,
IF(N1245="Steel Drum",Knee_Width,
IF(N1245="Plywood Drum",0,
IF(Country="UAE",0,
IF(AND(OR(SearchData("LSHF",Cable_Desc),SearchData("LSZH",Cable_Desc),SearchData("LS0H",Cable_Desc),SearchData("LSOH",Cable_Desc)),D.nom&gt;40),Knee_Width,
IF(AND(Country="Egypt",D.nom&gt;60),Knee_Width,
IF(AND(Country&lt;&gt;"Egypt",D.nom&gt;35),Knee_Width,
0))))))))))</f>
        <v>125</v>
      </c>
      <c r="T1245" s="118">
        <f t="shared" ca="1" si="193"/>
        <v>13</v>
      </c>
      <c r="U1245" s="118">
        <f t="shared" ca="1" si="194"/>
        <v>4</v>
      </c>
      <c r="V1245" s="117">
        <f t="shared" ca="1" si="195"/>
        <v>463.36229693738869</v>
      </c>
      <c r="W1245" s="64">
        <f t="shared" ca="1" si="196"/>
        <v>1</v>
      </c>
      <c r="X1245" s="64">
        <f t="shared" ca="1" si="200"/>
        <v>1</v>
      </c>
      <c r="Y1245" s="64">
        <f t="shared" ca="1" si="197"/>
        <v>1</v>
      </c>
      <c r="AM1245" s="156"/>
    </row>
    <row r="1246" spans="1:39">
      <c r="A1246" s="12">
        <f t="shared" ca="1" si="191"/>
        <v>1</v>
      </c>
      <c r="B1246" s="12" t="str">
        <f>IF([1]DRUM!A1223="","",[1]DRUM!A1223)</f>
        <v>Steel</v>
      </c>
      <c r="C1246" s="12">
        <f t="shared" ca="1" si="192"/>
        <v>0</v>
      </c>
      <c r="D1246" s="155">
        <f t="shared" ca="1" si="198"/>
        <v>0</v>
      </c>
      <c r="E1246" s="26" t="str">
        <f>IF([1]DRUM!B1223="","",[1]DRUM!B1223)</f>
        <v>STB360045</v>
      </c>
      <c r="F1246" s="26">
        <f>IF([1]DRUM!C1223="","",[1]DRUM!C1223)</f>
        <v>3680</v>
      </c>
      <c r="G1246" s="26">
        <f>IF([1]DRUM!D1223="","",[1]DRUM!D1223)</f>
        <v>3600</v>
      </c>
      <c r="H1246" s="26">
        <f>IF([1]DRUM!E1223="","",[1]DRUM!E1223)</f>
        <v>2300</v>
      </c>
      <c r="I1246" s="26">
        <f>IF([1]DRUM!F1223="","",[1]DRUM!F1223)</f>
        <v>1780</v>
      </c>
      <c r="J1246" s="26">
        <f>IF([1]DRUM!G1223="","",[1]DRUM!G1223)</f>
        <v>1900</v>
      </c>
      <c r="K1246" s="26">
        <f>IF([1]DRUM!H1223="","",[1]DRUM!H1223)</f>
        <v>2100</v>
      </c>
      <c r="L1246" s="26" t="str">
        <f>IF([1]DRUM!I1223="","",[1]DRUM!I1223)</f>
        <v/>
      </c>
      <c r="M1246" s="26">
        <f>IF([1]DRUM!J1223="","",
IF(AND([1]DRUM!K1223="Wooden Drum",[1]DRUM!J1223&gt;Max_WD_Capacity),Max_WD_Capacity,
[1]DRUM!J1223))</f>
        <v>10000</v>
      </c>
      <c r="N1246" s="26" t="str">
        <f>IF([1]DRUM!K1223="","",[1]DRUM!K1223)</f>
        <v>Steel Drum</v>
      </c>
      <c r="O1246" s="26">
        <f>IF([1]DRUM!L1223="","",[1]DRUM!L1223)</f>
        <v>1048</v>
      </c>
      <c r="P1246" s="26">
        <f>IF([1]DRUM!M1223="","",[1]DRUM!M1223)</f>
        <v>266</v>
      </c>
      <c r="Q1246" s="26">
        <f>IF([1]DRUM!N1223="","",[1]DRUM!N1223)</f>
        <v>10.722726965600001</v>
      </c>
      <c r="R1246" s="26" t="str">
        <f t="shared" si="199"/>
        <v>Steel</v>
      </c>
      <c r="S1246" s="26">
        <f ca="1">IF(N1246="",0,
IF(Knee_Application="YES",Knee_Width,IF(Knee_Application="NO",0,
IF(OR(Cable_Type="OH",SearchData("Conductor",Cable_Desc)),0,
IF(N1246="Steel Drum",Knee_Width,
IF(N1246="Plywood Drum",0,
IF(Country="UAE",0,
IF(AND(OR(SearchData("LSHF",Cable_Desc),SearchData("LSZH",Cable_Desc),SearchData("LS0H",Cable_Desc),SearchData("LSOH",Cable_Desc)),D.nom&gt;40),Knee_Width,
IF(AND(Country="Egypt",D.nom&gt;60),Knee_Width,
IF(AND(Country&lt;&gt;"Egypt",D.nom&gt;35),Knee_Width,
0))))))))))</f>
        <v>125</v>
      </c>
      <c r="T1246" s="118">
        <f t="shared" ca="1" si="193"/>
        <v>13</v>
      </c>
      <c r="U1246" s="118">
        <f t="shared" ca="1" si="194"/>
        <v>4</v>
      </c>
      <c r="V1246" s="117">
        <f t="shared" ca="1" si="195"/>
        <v>455.19415603805527</v>
      </c>
      <c r="W1246" s="64">
        <f t="shared" ca="1" si="196"/>
        <v>1</v>
      </c>
      <c r="X1246" s="64">
        <f t="shared" ca="1" si="200"/>
        <v>1</v>
      </c>
      <c r="Y1246" s="64">
        <f t="shared" ca="1" si="197"/>
        <v>1</v>
      </c>
      <c r="AM1246" s="156"/>
    </row>
    <row r="1247" spans="1:39">
      <c r="A1247" s="12">
        <f t="shared" ca="1" si="191"/>
        <v>1</v>
      </c>
      <c r="B1247" s="12" t="str">
        <f>IF([1]DRUM!A1224="","",[1]DRUM!A1224)</f>
        <v>Steel</v>
      </c>
      <c r="C1247" s="12">
        <f t="shared" ca="1" si="192"/>
        <v>0</v>
      </c>
      <c r="D1247" s="155">
        <f t="shared" ca="1" si="198"/>
        <v>0</v>
      </c>
      <c r="E1247" s="26" t="str">
        <f>IF([1]DRUM!B1224="","",[1]DRUM!B1224)</f>
        <v>STB360038</v>
      </c>
      <c r="F1247" s="26">
        <f>IF([1]DRUM!C1224="","",[1]DRUM!C1224)</f>
        <v>3680</v>
      </c>
      <c r="G1247" s="26">
        <f>IF([1]DRUM!D1224="","",[1]DRUM!D1224)</f>
        <v>3600</v>
      </c>
      <c r="H1247" s="26">
        <f>IF([1]DRUM!E1224="","",[1]DRUM!E1224)</f>
        <v>2250</v>
      </c>
      <c r="I1247" s="26">
        <f>IF([1]DRUM!F1224="","",[1]DRUM!F1224)</f>
        <v>1780</v>
      </c>
      <c r="J1247" s="26">
        <f>IF([1]DRUM!G1224="","",[1]DRUM!G1224)</f>
        <v>1900</v>
      </c>
      <c r="K1247" s="26">
        <f>IF([1]DRUM!H1224="","",[1]DRUM!H1224)</f>
        <v>2100</v>
      </c>
      <c r="L1247" s="26" t="str">
        <f>IF([1]DRUM!I1224="","",[1]DRUM!I1224)</f>
        <v/>
      </c>
      <c r="M1247" s="26">
        <f>IF([1]DRUM!J1224="","",
IF(AND([1]DRUM!K1224="Wooden Drum",[1]DRUM!J1224&gt;Max_WD_Capacity),Max_WD_Capacity,
[1]DRUM!J1224))</f>
        <v>10000</v>
      </c>
      <c r="N1247" s="26" t="str">
        <f>IF([1]DRUM!K1224="","",[1]DRUM!K1224)</f>
        <v>Steel Drum</v>
      </c>
      <c r="O1247" s="26">
        <f>IF([1]DRUM!L1224="","",[1]DRUM!L1224)</f>
        <v>1048</v>
      </c>
      <c r="P1247" s="26">
        <f>IF([1]DRUM!M1224="","",[1]DRUM!M1224)</f>
        <v>266</v>
      </c>
      <c r="Q1247" s="26">
        <f>IF([1]DRUM!N1224="","",[1]DRUM!N1224)</f>
        <v>11.0407739518678</v>
      </c>
      <c r="R1247" s="26" t="str">
        <f t="shared" si="199"/>
        <v>Steel</v>
      </c>
      <c r="S1247" s="26">
        <f ca="1">IF(N1247="",0,
IF(Knee_Application="YES",Knee_Width,IF(Knee_Application="NO",0,
IF(OR(Cable_Type="OH",SearchData("Conductor",Cable_Desc)),0,
IF(N1247="Steel Drum",Knee_Width,
IF(N1247="Plywood Drum",0,
IF(Country="UAE",0,
IF(AND(OR(SearchData("LSHF",Cable_Desc),SearchData("LSZH",Cable_Desc),SearchData("LS0H",Cable_Desc),SearchData("LSOH",Cable_Desc)),D.nom&gt;40),Knee_Width,
IF(AND(Country="Egypt",D.nom&gt;60),Knee_Width,
IF(AND(Country&lt;&gt;"Egypt",D.nom&gt;35),Knee_Width,
0))))))))))</f>
        <v>125</v>
      </c>
      <c r="T1247" s="118">
        <f t="shared" ca="1" si="193"/>
        <v>13</v>
      </c>
      <c r="U1247" s="118">
        <f t="shared" ca="1" si="194"/>
        <v>4</v>
      </c>
      <c r="V1247" s="117">
        <f t="shared" ca="1" si="195"/>
        <v>447.02601513872179</v>
      </c>
      <c r="W1247" s="64">
        <f t="shared" ca="1" si="196"/>
        <v>1</v>
      </c>
      <c r="X1247" s="64">
        <f t="shared" ca="1" si="200"/>
        <v>1</v>
      </c>
      <c r="Y1247" s="64">
        <f t="shared" ca="1" si="197"/>
        <v>1</v>
      </c>
      <c r="AM1247" s="156"/>
    </row>
    <row r="1248" spans="1:39">
      <c r="A1248" s="12">
        <f t="shared" ca="1" si="191"/>
        <v>1</v>
      </c>
      <c r="B1248" s="12" t="str">
        <f>IF([1]DRUM!A1225="","",[1]DRUM!A1225)</f>
        <v>Steel</v>
      </c>
      <c r="C1248" s="12">
        <f t="shared" ca="1" si="192"/>
        <v>0</v>
      </c>
      <c r="D1248" s="155">
        <f t="shared" ca="1" si="198"/>
        <v>0</v>
      </c>
      <c r="E1248" s="26" t="str">
        <f>IF([1]DRUM!B1225="","",[1]DRUM!B1225)</f>
        <v>STB360013</v>
      </c>
      <c r="F1248" s="26">
        <f>IF([1]DRUM!C1225="","",[1]DRUM!C1225)</f>
        <v>3680</v>
      </c>
      <c r="G1248" s="26">
        <f>IF([1]DRUM!D1225="","",[1]DRUM!D1225)</f>
        <v>3600</v>
      </c>
      <c r="H1248" s="26">
        <f>IF([1]DRUM!E1225="","",[1]DRUM!E1225)</f>
        <v>2200</v>
      </c>
      <c r="I1248" s="26">
        <f>IF([1]DRUM!F1225="","",[1]DRUM!F1225)</f>
        <v>1780</v>
      </c>
      <c r="J1248" s="26">
        <f>IF([1]DRUM!G1225="","",[1]DRUM!G1225)</f>
        <v>1900</v>
      </c>
      <c r="K1248" s="26">
        <f>IF([1]DRUM!H1225="","",[1]DRUM!H1225)</f>
        <v>2100</v>
      </c>
      <c r="L1248" s="26" t="str">
        <f>IF([1]DRUM!I1225="","",[1]DRUM!I1225)</f>
        <v/>
      </c>
      <c r="M1248" s="26">
        <f>IF([1]DRUM!J1225="","",
IF(AND([1]DRUM!K1225="Wooden Drum",[1]DRUM!J1225&gt;Max_WD_Capacity),Max_WD_Capacity,
[1]DRUM!J1225))</f>
        <v>10000</v>
      </c>
      <c r="N1248" s="26" t="str">
        <f>IF([1]DRUM!K1225="","",[1]DRUM!K1225)</f>
        <v>Steel Drum</v>
      </c>
      <c r="O1248" s="26">
        <f>IF([1]DRUM!L1225="","",[1]DRUM!L1225)</f>
        <v>1375</v>
      </c>
      <c r="P1248" s="26">
        <f>IF([1]DRUM!M1225="","",[1]DRUM!M1225)</f>
        <v>266</v>
      </c>
      <c r="Q1248" s="26">
        <f>IF([1]DRUM!N1225="","",[1]DRUM!N1225)</f>
        <v>11.351830894481358</v>
      </c>
      <c r="R1248" s="26" t="str">
        <f t="shared" si="199"/>
        <v>Steel</v>
      </c>
      <c r="S1248" s="26">
        <f ca="1">IF(N1248="",0,
IF(Knee_Application="YES",Knee_Width,IF(Knee_Application="NO",0,
IF(OR(Cable_Type="OH",SearchData("Conductor",Cable_Desc)),0,
IF(N1248="Steel Drum",Knee_Width,
IF(N1248="Plywood Drum",0,
IF(Country="UAE",0,
IF(AND(OR(SearchData("LSHF",Cable_Desc),SearchData("LSZH",Cable_Desc),SearchData("LS0H",Cable_Desc),SearchData("LSOH",Cable_Desc)),D.nom&gt;40),Knee_Width,
IF(AND(Country="Egypt",D.nom&gt;60),Knee_Width,
IF(AND(Country&lt;&gt;"Egypt",D.nom&gt;35),Knee_Width,
0))))))))))</f>
        <v>125</v>
      </c>
      <c r="T1248" s="118">
        <f t="shared" ca="1" si="193"/>
        <v>13</v>
      </c>
      <c r="U1248" s="118">
        <f t="shared" ca="1" si="194"/>
        <v>4</v>
      </c>
      <c r="V1248" s="117">
        <f t="shared" ca="1" si="195"/>
        <v>438.85787423938831</v>
      </c>
      <c r="W1248" s="64">
        <f t="shared" ca="1" si="196"/>
        <v>1</v>
      </c>
      <c r="X1248" s="64">
        <f t="shared" ca="1" si="200"/>
        <v>1</v>
      </c>
      <c r="Y1248" s="64">
        <f t="shared" ca="1" si="197"/>
        <v>1</v>
      </c>
      <c r="AM1248" s="156"/>
    </row>
    <row r="1249" spans="1:39">
      <c r="A1249" s="12">
        <f t="shared" ca="1" si="191"/>
        <v>1</v>
      </c>
      <c r="B1249" s="12" t="str">
        <f>IF([1]DRUM!A1226="","",[1]DRUM!A1226)</f>
        <v>Steel</v>
      </c>
      <c r="C1249" s="12">
        <f t="shared" ca="1" si="192"/>
        <v>0</v>
      </c>
      <c r="D1249" s="155">
        <f t="shared" ca="1" si="198"/>
        <v>0</v>
      </c>
      <c r="E1249" s="26" t="str">
        <f>IF([1]DRUM!B1226="","",[1]DRUM!B1226)</f>
        <v>STB360026</v>
      </c>
      <c r="F1249" s="26">
        <f>IF([1]DRUM!C1226="","",[1]DRUM!C1226)</f>
        <v>3680</v>
      </c>
      <c r="G1249" s="26">
        <f>IF([1]DRUM!D1226="","",[1]DRUM!D1226)</f>
        <v>3600</v>
      </c>
      <c r="H1249" s="26">
        <f>IF([1]DRUM!E1226="","",[1]DRUM!E1226)</f>
        <v>2100</v>
      </c>
      <c r="I1249" s="26">
        <f>IF([1]DRUM!F1226="","",[1]DRUM!F1226)</f>
        <v>1740</v>
      </c>
      <c r="J1249" s="26">
        <f>IF([1]DRUM!G1226="","",[1]DRUM!G1226)</f>
        <v>1900</v>
      </c>
      <c r="K1249" s="26">
        <f>IF([1]DRUM!H1226="","",[1]DRUM!H1226)</f>
        <v>2100</v>
      </c>
      <c r="L1249" s="26" t="str">
        <f>IF([1]DRUM!I1226="","",[1]DRUM!I1226)</f>
        <v/>
      </c>
      <c r="M1249" s="26">
        <f>IF([1]DRUM!J1226="","",
IF(AND([1]DRUM!K1226="Wooden Drum",[1]DRUM!J1226&gt;Max_WD_Capacity),Max_WD_Capacity,
[1]DRUM!J1226))</f>
        <v>10000</v>
      </c>
      <c r="N1249" s="26" t="str">
        <f>IF([1]DRUM!K1226="","",[1]DRUM!K1226)</f>
        <v>Steel Drum</v>
      </c>
      <c r="O1249" s="26">
        <f>IF([1]DRUM!L1226="","",[1]DRUM!L1226)</f>
        <v>1014</v>
      </c>
      <c r="P1249" s="26">
        <f>IF([1]DRUM!M1226="","",[1]DRUM!M1226)</f>
        <v>260</v>
      </c>
      <c r="Q1249" s="26">
        <f>IF([1]DRUM!N1226="","",[1]DRUM!N1226)</f>
        <v>11.684368476863838</v>
      </c>
      <c r="R1249" s="26" t="str">
        <f t="shared" si="199"/>
        <v>Steel</v>
      </c>
      <c r="S1249" s="26">
        <f ca="1">IF(N1249="",0,
IF(Knee_Application="YES",Knee_Width,IF(Knee_Application="NO",0,
IF(OR(Cable_Type="OH",SearchData("Conductor",Cable_Desc)),0,
IF(N1249="Steel Drum",Knee_Width,
IF(N1249="Plywood Drum",0,
IF(Country="UAE",0,
IF(AND(OR(SearchData("LSHF",Cable_Desc),SearchData("LSZH",Cable_Desc),SearchData("LS0H",Cable_Desc),SearchData("LSOH",Cable_Desc)),D.nom&gt;40),Knee_Width,
IF(AND(Country="Egypt",D.nom&gt;60),Knee_Width,
IF(AND(Country&lt;&gt;"Egypt",D.nom&gt;35),Knee_Width,
0))))))))))</f>
        <v>125</v>
      </c>
      <c r="T1249" s="118">
        <f t="shared" ca="1" si="193"/>
        <v>13</v>
      </c>
      <c r="U1249" s="118">
        <f t="shared" ca="1" si="194"/>
        <v>5</v>
      </c>
      <c r="V1249" s="117">
        <f t="shared" ca="1" si="195"/>
        <v>552.98313888487542</v>
      </c>
      <c r="W1249" s="64">
        <f t="shared" ca="1" si="196"/>
        <v>1</v>
      </c>
      <c r="X1249" s="64">
        <f t="shared" ca="1" si="200"/>
        <v>1</v>
      </c>
      <c r="Y1249" s="64">
        <f t="shared" ca="1" si="197"/>
        <v>1</v>
      </c>
      <c r="AM1249" s="156"/>
    </row>
    <row r="1250" spans="1:39">
      <c r="A1250" s="12">
        <f t="shared" ca="1" si="191"/>
        <v>1</v>
      </c>
      <c r="B1250" s="12" t="str">
        <f>IF([1]DRUM!A1227="","",[1]DRUM!A1227)</f>
        <v>Steel</v>
      </c>
      <c r="C1250" s="12">
        <f t="shared" ca="1" si="192"/>
        <v>0</v>
      </c>
      <c r="D1250" s="155">
        <f t="shared" ca="1" si="198"/>
        <v>0</v>
      </c>
      <c r="E1250" s="26" t="str">
        <f>IF([1]DRUM!B1227="","",[1]DRUM!B1227)</f>
        <v>STB360028</v>
      </c>
      <c r="F1250" s="26">
        <f>IF([1]DRUM!C1227="","",[1]DRUM!C1227)</f>
        <v>3680</v>
      </c>
      <c r="G1250" s="26">
        <f>IF([1]DRUM!D1227="","",[1]DRUM!D1227)</f>
        <v>3600</v>
      </c>
      <c r="H1250" s="26">
        <f>IF([1]DRUM!E1227="","",[1]DRUM!E1227)</f>
        <v>2050</v>
      </c>
      <c r="I1250" s="26">
        <f>IF([1]DRUM!F1227="","",[1]DRUM!F1227)</f>
        <v>1780</v>
      </c>
      <c r="J1250" s="26">
        <f>IF([1]DRUM!G1227="","",[1]DRUM!G1227)</f>
        <v>1900</v>
      </c>
      <c r="K1250" s="26">
        <f>IF([1]DRUM!H1227="","",[1]DRUM!H1227)</f>
        <v>2100</v>
      </c>
      <c r="L1250" s="26" t="str">
        <f>IF([1]DRUM!I1227="","",[1]DRUM!I1227)</f>
        <v/>
      </c>
      <c r="M1250" s="26">
        <f>IF([1]DRUM!J1227="","",
IF(AND([1]DRUM!K1227="Wooden Drum",[1]DRUM!J1227&gt;Max_WD_Capacity),Max_WD_Capacity,
[1]DRUM!J1227))</f>
        <v>10000</v>
      </c>
      <c r="N1250" s="26" t="str">
        <f>IF([1]DRUM!K1227="","",[1]DRUM!K1227)</f>
        <v>Steel Drum</v>
      </c>
      <c r="O1250" s="26">
        <f>IF([1]DRUM!L1227="","",[1]DRUM!L1227)</f>
        <v>990</v>
      </c>
      <c r="P1250" s="26">
        <f>IF([1]DRUM!M1227="","",[1]DRUM!M1227)</f>
        <v>266</v>
      </c>
      <c r="Q1250" s="26">
        <f>IF([1]DRUM!N1227="","",[1]DRUM!N1227)</f>
        <v>12.243061460396614</v>
      </c>
      <c r="R1250" s="26" t="str">
        <f t="shared" si="199"/>
        <v>Steel</v>
      </c>
      <c r="S1250" s="26">
        <f ca="1">IF(N1250="",0,
IF(Knee_Application="YES",Knee_Width,IF(Knee_Application="NO",0,
IF(OR(Cable_Type="OH",SearchData("Conductor",Cable_Desc)),0,
IF(N1250="Steel Drum",Knee_Width,
IF(N1250="Plywood Drum",0,
IF(Country="UAE",0,
IF(AND(OR(SearchData("LSHF",Cable_Desc),SearchData("LSZH",Cable_Desc),SearchData("LS0H",Cable_Desc),SearchData("LSOH",Cable_Desc)),D.nom&gt;40),Knee_Width,
IF(AND(Country="Egypt",D.nom&gt;60),Knee_Width,
IF(AND(Country&lt;&gt;"Egypt",D.nom&gt;35),Knee_Width,
0))))))))))</f>
        <v>125</v>
      </c>
      <c r="T1250" s="118">
        <f t="shared" ca="1" si="193"/>
        <v>13</v>
      </c>
      <c r="U1250" s="118">
        <f t="shared" ca="1" si="194"/>
        <v>5</v>
      </c>
      <c r="V1250" s="117">
        <f t="shared" ca="1" si="195"/>
        <v>542.77296276070865</v>
      </c>
      <c r="W1250" s="64">
        <f t="shared" ca="1" si="196"/>
        <v>1</v>
      </c>
      <c r="X1250" s="64">
        <f t="shared" ca="1" si="200"/>
        <v>1</v>
      </c>
      <c r="Y1250" s="64">
        <f t="shared" ca="1" si="197"/>
        <v>1</v>
      </c>
      <c r="AM1250" s="156"/>
    </row>
    <row r="1251" spans="1:39">
      <c r="A1251" s="12">
        <f t="shared" ca="1" si="191"/>
        <v>1</v>
      </c>
      <c r="B1251" s="12" t="str">
        <f>IF([1]DRUM!A1228="","",[1]DRUM!A1228)</f>
        <v>Steel</v>
      </c>
      <c r="C1251" s="12">
        <f t="shared" ca="1" si="192"/>
        <v>0</v>
      </c>
      <c r="D1251" s="155">
        <f t="shared" ca="1" si="198"/>
        <v>0</v>
      </c>
      <c r="E1251" s="26" t="str">
        <f>IF([1]DRUM!B1228="","",[1]DRUM!B1228)</f>
        <v>STB360051</v>
      </c>
      <c r="F1251" s="26">
        <f>IF([1]DRUM!C1228="","",[1]DRUM!C1228)</f>
        <v>3680</v>
      </c>
      <c r="G1251" s="26">
        <f>IF([1]DRUM!D1228="","",[1]DRUM!D1228)</f>
        <v>3600</v>
      </c>
      <c r="H1251" s="26">
        <f>IF([1]DRUM!E1228="","",[1]DRUM!E1228)</f>
        <v>1850</v>
      </c>
      <c r="I1251" s="26">
        <f>IF([1]DRUM!F1228="","",[1]DRUM!F1228)</f>
        <v>1780</v>
      </c>
      <c r="J1251" s="26">
        <f>IF([1]DRUM!G1228="","",[1]DRUM!G1228)</f>
        <v>1900</v>
      </c>
      <c r="K1251" s="26">
        <f>IF([1]DRUM!H1228="","",[1]DRUM!H1228)</f>
        <v>2100</v>
      </c>
      <c r="L1251" s="26" t="str">
        <f>IF([1]DRUM!I1228="","",[1]DRUM!I1228)</f>
        <v/>
      </c>
      <c r="M1251" s="26">
        <f>IF([1]DRUM!J1228="","",
IF(AND([1]DRUM!K1228="Wooden Drum",[1]DRUM!J1228&gt;Max_WD_Capacity),Max_WD_Capacity,
[1]DRUM!J1228))</f>
        <v>10000</v>
      </c>
      <c r="N1251" s="26" t="str">
        <f>IF([1]DRUM!K1228="","",[1]DRUM!K1228)</f>
        <v>Steel Drum</v>
      </c>
      <c r="O1251" s="26">
        <f>IF([1]DRUM!L1228="","",[1]DRUM!L1228)</f>
        <v>1058</v>
      </c>
      <c r="P1251" s="26">
        <f>IF([1]DRUM!M1228="","",[1]DRUM!M1228)</f>
        <v>266</v>
      </c>
      <c r="Q1251" s="26">
        <f>IF([1]DRUM!N1228="","",[1]DRUM!N1228)</f>
        <v>13.33350827045763</v>
      </c>
      <c r="R1251" s="26" t="str">
        <f t="shared" si="199"/>
        <v>Steel</v>
      </c>
      <c r="S1251" s="26">
        <f ca="1">IF(N1251="",0,
IF(Knee_Application="YES",Knee_Width,IF(Knee_Application="NO",0,
IF(OR(Cable_Type="OH",SearchData("Conductor",Cable_Desc)),0,
IF(N1251="Steel Drum",Knee_Width,
IF(N1251="Plywood Drum",0,
IF(Country="UAE",0,
IF(AND(OR(SearchData("LSHF",Cable_Desc),SearchData("LSZH",Cable_Desc),SearchData("LS0H",Cable_Desc),SearchData("LSOH",Cable_Desc)),D.nom&gt;40),Knee_Width,
IF(AND(Country="Egypt",D.nom&gt;60),Knee_Width,
IF(AND(Country&lt;&gt;"Egypt",D.nom&gt;35),Knee_Width,
0))))))))))</f>
        <v>125</v>
      </c>
      <c r="T1251" s="118">
        <f t="shared" ca="1" si="193"/>
        <v>13</v>
      </c>
      <c r="U1251" s="118">
        <f t="shared" ca="1" si="194"/>
        <v>6</v>
      </c>
      <c r="V1251" s="117">
        <f t="shared" ca="1" si="195"/>
        <v>632.11608791761796</v>
      </c>
      <c r="W1251" s="64">
        <f t="shared" ca="1" si="196"/>
        <v>1</v>
      </c>
      <c r="X1251" s="64">
        <f t="shared" ca="1" si="200"/>
        <v>1</v>
      </c>
      <c r="Y1251" s="64">
        <f t="shared" ca="1" si="197"/>
        <v>1</v>
      </c>
      <c r="AM1251" s="156"/>
    </row>
    <row r="1252" spans="1:39">
      <c r="A1252" s="12">
        <f t="shared" ca="1" si="191"/>
        <v>1</v>
      </c>
      <c r="B1252" s="12" t="str">
        <f>IF([1]DRUM!A1229="","",[1]DRUM!A1229)</f>
        <v>Steel</v>
      </c>
      <c r="C1252" s="12">
        <f t="shared" ca="1" si="192"/>
        <v>0</v>
      </c>
      <c r="D1252" s="155">
        <f t="shared" ca="1" si="198"/>
        <v>0</v>
      </c>
      <c r="E1252" s="26" t="str">
        <f>IF([1]DRUM!B1229="","",[1]DRUM!B1229)</f>
        <v>STB360021</v>
      </c>
      <c r="F1252" s="26">
        <f>IF([1]DRUM!C1229="","",[1]DRUM!C1229)</f>
        <v>3680</v>
      </c>
      <c r="G1252" s="26">
        <f>IF([1]DRUM!D1229="","",[1]DRUM!D1229)</f>
        <v>3600</v>
      </c>
      <c r="H1252" s="26">
        <f>IF([1]DRUM!E1229="","",[1]DRUM!E1229)</f>
        <v>2350</v>
      </c>
      <c r="I1252" s="26">
        <f>IF([1]DRUM!F1229="","",[1]DRUM!F1229)</f>
        <v>1780</v>
      </c>
      <c r="J1252" s="26">
        <f>IF([1]DRUM!G1229="","",[1]DRUM!G1229)</f>
        <v>1900</v>
      </c>
      <c r="K1252" s="26">
        <f>IF([1]DRUM!H1229="","",[1]DRUM!H1229)</f>
        <v>2100</v>
      </c>
      <c r="L1252" s="26" t="str">
        <f>IF([1]DRUM!I1229="","",[1]DRUM!I1229)</f>
        <v/>
      </c>
      <c r="M1252" s="26">
        <f>IF([1]DRUM!J1229="","",
IF(AND([1]DRUM!K1229="Wooden Drum",[1]DRUM!J1229&gt;Max_WD_Capacity),Max_WD_Capacity,
[1]DRUM!J1229))</f>
        <v>12000</v>
      </c>
      <c r="N1252" s="26" t="str">
        <f>IF([1]DRUM!K1229="","",[1]DRUM!K1229)</f>
        <v>Steel Drum</v>
      </c>
      <c r="O1252" s="26">
        <f>IF([1]DRUM!L1229="","",[1]DRUM!L1229)</f>
        <v>1304</v>
      </c>
      <c r="P1252" s="26">
        <f>IF([1]DRUM!M1229="","",[1]DRUM!M1229)</f>
        <v>266</v>
      </c>
      <c r="Q1252" s="26">
        <f>IF([1]DRUM!N1229="","",[1]DRUM!N1229)</f>
        <v>10.397689935677969</v>
      </c>
      <c r="R1252" s="26" t="str">
        <f t="shared" si="199"/>
        <v>Steel</v>
      </c>
      <c r="S1252" s="26">
        <f ca="1">IF(N1252="",0,
IF(Knee_Application="YES",Knee_Width,IF(Knee_Application="NO",0,
IF(OR(Cable_Type="OH",SearchData("Conductor",Cable_Desc)),0,
IF(N1252="Steel Drum",Knee_Width,
IF(N1252="Plywood Drum",0,
IF(Country="UAE",0,
IF(AND(OR(SearchData("LSHF",Cable_Desc),SearchData("LSZH",Cable_Desc),SearchData("LS0H",Cable_Desc),SearchData("LSOH",Cable_Desc)),D.nom&gt;40),Knee_Width,
IF(AND(Country="Egypt",D.nom&gt;60),Knee_Width,
IF(AND(Country&lt;&gt;"Egypt",D.nom&gt;35),Knee_Width,
0))))))))))</f>
        <v>125</v>
      </c>
      <c r="T1252" s="118">
        <f t="shared" ca="1" si="193"/>
        <v>13</v>
      </c>
      <c r="U1252" s="118">
        <f t="shared" ca="1" si="194"/>
        <v>4</v>
      </c>
      <c r="V1252" s="117">
        <f t="shared" ca="1" si="195"/>
        <v>463.36229693738869</v>
      </c>
      <c r="W1252" s="64">
        <f t="shared" ca="1" si="196"/>
        <v>1</v>
      </c>
      <c r="X1252" s="64">
        <f t="shared" ca="1" si="200"/>
        <v>1</v>
      </c>
      <c r="Y1252" s="64">
        <f t="shared" ca="1" si="197"/>
        <v>1</v>
      </c>
      <c r="AM1252" s="156"/>
    </row>
    <row r="1253" spans="1:39">
      <c r="A1253" s="12">
        <f t="shared" ca="1" si="191"/>
        <v>1</v>
      </c>
      <c r="B1253" s="12" t="str">
        <f>IF([1]DRUM!A1230="","",[1]DRUM!A1230)</f>
        <v>Steel</v>
      </c>
      <c r="C1253" s="12">
        <f t="shared" ca="1" si="192"/>
        <v>0</v>
      </c>
      <c r="D1253" s="155">
        <f t="shared" ca="1" si="198"/>
        <v>0</v>
      </c>
      <c r="E1253" s="26" t="str">
        <f>IF([1]DRUM!B1230="","",[1]DRUM!B1230)</f>
        <v>STB360017</v>
      </c>
      <c r="F1253" s="26">
        <f>IF([1]DRUM!C1230="","",[1]DRUM!C1230)</f>
        <v>3680</v>
      </c>
      <c r="G1253" s="26">
        <f>IF([1]DRUM!D1230="","",[1]DRUM!D1230)</f>
        <v>3600</v>
      </c>
      <c r="H1253" s="26">
        <f>IF([1]DRUM!E1230="","",[1]DRUM!E1230)</f>
        <v>2200</v>
      </c>
      <c r="I1253" s="26">
        <f>IF([1]DRUM!F1230="","",[1]DRUM!F1230)</f>
        <v>1780</v>
      </c>
      <c r="J1253" s="26">
        <f>IF([1]DRUM!G1230="","",[1]DRUM!G1230)</f>
        <v>1900</v>
      </c>
      <c r="K1253" s="26">
        <f>IF([1]DRUM!H1230="","",[1]DRUM!H1230)</f>
        <v>2100</v>
      </c>
      <c r="L1253" s="26" t="str">
        <f>IF([1]DRUM!I1230="","",[1]DRUM!I1230)</f>
        <v/>
      </c>
      <c r="M1253" s="26">
        <f>IF([1]DRUM!J1230="","",
IF(AND([1]DRUM!K1230="Wooden Drum",[1]DRUM!J1230&gt;Max_WD_Capacity),Max_WD_Capacity,
[1]DRUM!J1230))</f>
        <v>12000</v>
      </c>
      <c r="N1253" s="26" t="str">
        <f>IF([1]DRUM!K1230="","",[1]DRUM!K1230)</f>
        <v>Steel Drum</v>
      </c>
      <c r="O1253" s="26">
        <f>IF([1]DRUM!L1230="","",[1]DRUM!L1230)</f>
        <v>1430</v>
      </c>
      <c r="P1253" s="26">
        <f>IF([1]DRUM!M1230="","",[1]DRUM!M1230)</f>
        <v>266</v>
      </c>
      <c r="Q1253" s="26">
        <f>IF([1]DRUM!N1230="","",[1]DRUM!N1230)</f>
        <v>11.351830894481358</v>
      </c>
      <c r="R1253" s="26" t="str">
        <f t="shared" si="199"/>
        <v>Steel</v>
      </c>
      <c r="S1253" s="26">
        <f ca="1">IF(N1253="",0,
IF(Knee_Application="YES",Knee_Width,IF(Knee_Application="NO",0,
IF(OR(Cable_Type="OH",SearchData("Conductor",Cable_Desc)),0,
IF(N1253="Steel Drum",Knee_Width,
IF(N1253="Plywood Drum",0,
IF(Country="UAE",0,
IF(AND(OR(SearchData("LSHF",Cable_Desc),SearchData("LSZH",Cable_Desc),SearchData("LS0H",Cable_Desc),SearchData("LSOH",Cable_Desc)),D.nom&gt;40),Knee_Width,
IF(AND(Country="Egypt",D.nom&gt;60),Knee_Width,
IF(AND(Country&lt;&gt;"Egypt",D.nom&gt;35),Knee_Width,
0))))))))))</f>
        <v>125</v>
      </c>
      <c r="T1253" s="118">
        <f t="shared" ca="1" si="193"/>
        <v>13</v>
      </c>
      <c r="U1253" s="118">
        <f t="shared" ca="1" si="194"/>
        <v>4</v>
      </c>
      <c r="V1253" s="117">
        <f t="shared" ca="1" si="195"/>
        <v>438.85787423938831</v>
      </c>
      <c r="W1253" s="64">
        <f t="shared" ca="1" si="196"/>
        <v>1</v>
      </c>
      <c r="X1253" s="64">
        <f t="shared" ca="1" si="200"/>
        <v>1</v>
      </c>
      <c r="Y1253" s="64">
        <f t="shared" ca="1" si="197"/>
        <v>1</v>
      </c>
      <c r="AM1253" s="156"/>
    </row>
    <row r="1254" spans="1:39">
      <c r="A1254" s="12">
        <f t="shared" ca="1" si="191"/>
        <v>1</v>
      </c>
      <c r="B1254" s="12" t="str">
        <f>IF([1]DRUM!A1231="","",[1]DRUM!A1231)</f>
        <v>Steel</v>
      </c>
      <c r="C1254" s="12">
        <f t="shared" ca="1" si="192"/>
        <v>0</v>
      </c>
      <c r="D1254" s="155">
        <f t="shared" ca="1" si="198"/>
        <v>0</v>
      </c>
      <c r="E1254" s="26" t="str">
        <f>IF([1]DRUM!B1231="","",[1]DRUM!B1231)</f>
        <v>STB360009</v>
      </c>
      <c r="F1254" s="26">
        <f>IF([1]DRUM!C1231="","",[1]DRUM!C1231)</f>
        <v>3680</v>
      </c>
      <c r="G1254" s="26">
        <f>IF([1]DRUM!D1231="","",[1]DRUM!D1231)</f>
        <v>3600</v>
      </c>
      <c r="H1254" s="26">
        <f>IF([1]DRUM!E1231="","",[1]DRUM!E1231)</f>
        <v>2600</v>
      </c>
      <c r="I1254" s="26">
        <f>IF([1]DRUM!F1231="","",[1]DRUM!F1231)</f>
        <v>1760</v>
      </c>
      <c r="J1254" s="26">
        <f>IF([1]DRUM!G1231="","",[1]DRUM!G1231)</f>
        <v>1900</v>
      </c>
      <c r="K1254" s="26">
        <f>IF([1]DRUM!H1231="","",[1]DRUM!H1231)</f>
        <v>2100</v>
      </c>
      <c r="L1254" s="26" t="str">
        <f>IF([1]DRUM!I1231="","",[1]DRUM!I1231)</f>
        <v/>
      </c>
      <c r="M1254" s="26">
        <f>IF([1]DRUM!J1231="","",
IF(AND([1]DRUM!K1231="Wooden Drum",[1]DRUM!J1231&gt;Max_WD_Capacity),Max_WD_Capacity,
[1]DRUM!J1231))</f>
        <v>15000</v>
      </c>
      <c r="N1254" s="26" t="str">
        <f>IF([1]DRUM!K1231="","",[1]DRUM!K1231)</f>
        <v>Steel Drum</v>
      </c>
      <c r="O1254" s="26">
        <f>IF([1]DRUM!L1231="","",[1]DRUM!L1231)</f>
        <v>1659</v>
      </c>
      <c r="P1254" s="26">
        <f>IF([1]DRUM!M1231="","",[1]DRUM!M1231)</f>
        <v>263</v>
      </c>
      <c r="Q1254" s="26">
        <f>IF([1]DRUM!N1231="","",[1]DRUM!N1231)</f>
        <v>8.5702647589929555</v>
      </c>
      <c r="R1254" s="26" t="str">
        <f t="shared" si="199"/>
        <v>Steel</v>
      </c>
      <c r="S1254" s="26">
        <f ca="1">IF(N1254="",0,
IF(Knee_Application="YES",Knee_Width,IF(Knee_Application="NO",0,
IF(OR(Cable_Type="OH",SearchData("Conductor",Cable_Desc)),0,
IF(N1254="Steel Drum",Knee_Width,
IF(N1254="Plywood Drum",0,
IF(Country="UAE",0,
IF(AND(OR(SearchData("LSHF",Cable_Desc),SearchData("LSZH",Cable_Desc),SearchData("LS0H",Cable_Desc),SearchData("LSOH",Cable_Desc)),D.nom&gt;40),Knee_Width,
IF(AND(Country="Egypt",D.nom&gt;60),Knee_Width,
IF(AND(Country&lt;&gt;"Egypt",D.nom&gt;35),Knee_Width,
0))))))))))</f>
        <v>125</v>
      </c>
      <c r="T1254" s="118">
        <f t="shared" ca="1" si="193"/>
        <v>13</v>
      </c>
      <c r="U1254" s="118">
        <f t="shared" ca="1" si="194"/>
        <v>3</v>
      </c>
      <c r="V1254" s="117">
        <f t="shared" ca="1" si="195"/>
        <v>363.25356207515779</v>
      </c>
      <c r="W1254" s="64">
        <f t="shared" ca="1" si="196"/>
        <v>1</v>
      </c>
      <c r="X1254" s="64">
        <f t="shared" ca="1" si="200"/>
        <v>1</v>
      </c>
      <c r="Y1254" s="64">
        <f t="shared" ca="1" si="197"/>
        <v>1</v>
      </c>
      <c r="AM1254" s="156"/>
    </row>
    <row r="1255" spans="1:39">
      <c r="A1255" s="12">
        <f t="shared" ca="1" si="191"/>
        <v>1</v>
      </c>
      <c r="B1255" s="12" t="str">
        <f>IF([1]DRUM!A1232="","",[1]DRUM!A1232)</f>
        <v>Steel</v>
      </c>
      <c r="C1255" s="12">
        <f t="shared" ca="1" si="192"/>
        <v>0</v>
      </c>
      <c r="D1255" s="155">
        <f t="shared" ca="1" si="198"/>
        <v>0</v>
      </c>
      <c r="E1255" s="26" t="str">
        <f>IF([1]DRUM!B1232="","",[1]DRUM!B1232)</f>
        <v>STB360024</v>
      </c>
      <c r="F1255" s="26">
        <f>IF([1]DRUM!C1232="","",[1]DRUM!C1232)</f>
        <v>3680</v>
      </c>
      <c r="G1255" s="26">
        <f>IF([1]DRUM!D1232="","",[1]DRUM!D1232)</f>
        <v>3600</v>
      </c>
      <c r="H1255" s="26">
        <f>IF([1]DRUM!E1232="","",[1]DRUM!E1232)</f>
        <v>2450</v>
      </c>
      <c r="I1255" s="26">
        <f>IF([1]DRUM!F1232="","",[1]DRUM!F1232)</f>
        <v>1760</v>
      </c>
      <c r="J1255" s="26">
        <f>IF([1]DRUM!G1232="","",[1]DRUM!G1232)</f>
        <v>1900</v>
      </c>
      <c r="K1255" s="26">
        <f>IF([1]DRUM!H1232="","",[1]DRUM!H1232)</f>
        <v>2100</v>
      </c>
      <c r="L1255" s="26" t="str">
        <f>IF([1]DRUM!I1232="","",[1]DRUM!I1232)</f>
        <v/>
      </c>
      <c r="M1255" s="26">
        <f>IF([1]DRUM!J1232="","",
IF(AND([1]DRUM!K1232="Wooden Drum",[1]DRUM!J1232&gt;Max_WD_Capacity),Max_WD_Capacity,
[1]DRUM!J1232))</f>
        <v>15000</v>
      </c>
      <c r="N1255" s="26" t="str">
        <f>IF([1]DRUM!K1232="","",[1]DRUM!K1232)</f>
        <v>Steel Drum</v>
      </c>
      <c r="O1255" s="26">
        <f>IF([1]DRUM!L1232="","",[1]DRUM!L1232)</f>
        <v>1428</v>
      </c>
      <c r="P1255" s="26">
        <f>IF([1]DRUM!M1232="","",[1]DRUM!M1232)</f>
        <v>263</v>
      </c>
      <c r="Q1255" s="26">
        <f>IF([1]DRUM!N1232="","",[1]DRUM!N1232)</f>
        <v>9.6173575904344322</v>
      </c>
      <c r="R1255" s="26" t="str">
        <f t="shared" si="199"/>
        <v>Steel</v>
      </c>
      <c r="S1255" s="26">
        <f ca="1">IF(N1255="",0,
IF(Knee_Application="YES",Knee_Width,IF(Knee_Application="NO",0,
IF(OR(Cable_Type="OH",SearchData("Conductor",Cable_Desc)),0,
IF(N1255="Steel Drum",Knee_Width,
IF(N1255="Plywood Drum",0,
IF(Country="UAE",0,
IF(AND(OR(SearchData("LSHF",Cable_Desc),SearchData("LSZH",Cable_Desc),SearchData("LS0H",Cable_Desc),SearchData("LSOH",Cable_Desc)),D.nom&gt;40),Knee_Width,
IF(AND(Country="Egypt",D.nom&gt;60),Knee_Width,
IF(AND(Country&lt;&gt;"Egypt",D.nom&gt;35),Knee_Width,
0))))))))))</f>
        <v>125</v>
      </c>
      <c r="T1255" s="118">
        <f t="shared" ca="1" si="193"/>
        <v>13</v>
      </c>
      <c r="U1255" s="118">
        <f t="shared" ca="1" si="194"/>
        <v>3</v>
      </c>
      <c r="V1255" s="117">
        <f t="shared" ca="1" si="195"/>
        <v>344.87524505165743</v>
      </c>
      <c r="W1255" s="64">
        <f t="shared" ca="1" si="196"/>
        <v>1</v>
      </c>
      <c r="X1255" s="64">
        <f t="shared" ca="1" si="200"/>
        <v>1</v>
      </c>
      <c r="Y1255" s="64">
        <f t="shared" ca="1" si="197"/>
        <v>1</v>
      </c>
      <c r="AM1255" s="156"/>
    </row>
    <row r="1256" spans="1:39">
      <c r="A1256" s="12">
        <f t="shared" ca="1" si="191"/>
        <v>1</v>
      </c>
      <c r="B1256" s="12" t="str">
        <f>IF([1]DRUM!A1233="","",[1]DRUM!A1233)</f>
        <v>Steel</v>
      </c>
      <c r="C1256" s="12">
        <f t="shared" ca="1" si="192"/>
        <v>0</v>
      </c>
      <c r="D1256" s="155">
        <f t="shared" ca="1" si="198"/>
        <v>0</v>
      </c>
      <c r="E1256" s="26" t="str">
        <f>IF([1]DRUM!B1233="","",[1]DRUM!B1233)</f>
        <v>STB360020</v>
      </c>
      <c r="F1256" s="26">
        <f>IF([1]DRUM!C1233="","",[1]DRUM!C1233)</f>
        <v>3680</v>
      </c>
      <c r="G1256" s="26">
        <f>IF([1]DRUM!D1233="","",[1]DRUM!D1233)</f>
        <v>3600</v>
      </c>
      <c r="H1256" s="26">
        <f>IF([1]DRUM!E1233="","",[1]DRUM!E1233)</f>
        <v>2350</v>
      </c>
      <c r="I1256" s="26">
        <f>IF([1]DRUM!F1233="","",[1]DRUM!F1233)</f>
        <v>1760</v>
      </c>
      <c r="J1256" s="26">
        <f>IF([1]DRUM!G1233="","",[1]DRUM!G1233)</f>
        <v>1900</v>
      </c>
      <c r="K1256" s="26">
        <f>IF([1]DRUM!H1233="","",[1]DRUM!H1233)</f>
        <v>2100</v>
      </c>
      <c r="L1256" s="26" t="str">
        <f>IF([1]DRUM!I1233="","",[1]DRUM!I1233)</f>
        <v/>
      </c>
      <c r="M1256" s="26">
        <f>IF([1]DRUM!J1233="","",
IF(AND([1]DRUM!K1233="Wooden Drum",[1]DRUM!J1233&gt;Max_WD_Capacity),Max_WD_Capacity,
[1]DRUM!J1233))</f>
        <v>15000</v>
      </c>
      <c r="N1256" s="26" t="str">
        <f>IF([1]DRUM!K1233="","",[1]DRUM!K1233)</f>
        <v>Steel Drum</v>
      </c>
      <c r="O1256" s="26">
        <f>IF([1]DRUM!L1233="","",[1]DRUM!L1233)</f>
        <v>1555</v>
      </c>
      <c r="P1256" s="26">
        <f>IF([1]DRUM!M1233="","",[1]DRUM!M1233)</f>
        <v>263</v>
      </c>
      <c r="Q1256" s="26">
        <f>IF([1]DRUM!N1233="","",[1]DRUM!N1233)</f>
        <v>10.280861958872599</v>
      </c>
      <c r="R1256" s="26" t="str">
        <f t="shared" si="199"/>
        <v>Steel</v>
      </c>
      <c r="S1256" s="26">
        <f ca="1">IF(N1256="",0,
IF(Knee_Application="YES",Knee_Width,IF(Knee_Application="NO",0,
IF(OR(Cable_Type="OH",SearchData("Conductor",Cable_Desc)),0,
IF(N1256="Steel Drum",Knee_Width,
IF(N1256="Plywood Drum",0,
IF(Country="UAE",0,
IF(AND(OR(SearchData("LSHF",Cable_Desc),SearchData("LSZH",Cable_Desc),SearchData("LS0H",Cable_Desc),SearchData("LSOH",Cable_Desc)),D.nom&gt;40),Knee_Width,
IF(AND(Country="Egypt",D.nom&gt;60),Knee_Width,
IF(AND(Country&lt;&gt;"Egypt",D.nom&gt;35),Knee_Width,
0))))))))))</f>
        <v>125</v>
      </c>
      <c r="T1256" s="118">
        <f t="shared" ca="1" si="193"/>
        <v>13</v>
      </c>
      <c r="U1256" s="118">
        <f t="shared" ca="1" si="194"/>
        <v>4</v>
      </c>
      <c r="V1256" s="117">
        <f t="shared" ca="1" si="195"/>
        <v>463.36229693738869</v>
      </c>
      <c r="W1256" s="64">
        <f t="shared" ca="1" si="196"/>
        <v>1</v>
      </c>
      <c r="X1256" s="64">
        <f t="shared" ca="1" si="200"/>
        <v>1</v>
      </c>
      <c r="Y1256" s="64">
        <f t="shared" ca="1" si="197"/>
        <v>1</v>
      </c>
      <c r="AM1256" s="156"/>
    </row>
    <row r="1257" spans="1:39">
      <c r="A1257" s="12">
        <f t="shared" ca="1" si="191"/>
        <v>1</v>
      </c>
      <c r="B1257" s="12" t="str">
        <f>IF([1]DRUM!A1234="","",[1]DRUM!A1234)</f>
        <v>Steel</v>
      </c>
      <c r="C1257" s="12">
        <f t="shared" ca="1" si="192"/>
        <v>0</v>
      </c>
      <c r="D1257" s="155">
        <f t="shared" ca="1" si="198"/>
        <v>0</v>
      </c>
      <c r="E1257" s="26" t="str">
        <f>IF([1]DRUM!B1234="","",[1]DRUM!B1234)</f>
        <v>STB360035</v>
      </c>
      <c r="F1257" s="26">
        <f>IF([1]DRUM!C1234="","",[1]DRUM!C1234)</f>
        <v>3680</v>
      </c>
      <c r="G1257" s="26">
        <f>IF([1]DRUM!D1234="","",[1]DRUM!D1234)</f>
        <v>3600</v>
      </c>
      <c r="H1257" s="26">
        <f>IF([1]DRUM!E1234="","",[1]DRUM!E1234)</f>
        <v>2250</v>
      </c>
      <c r="I1257" s="26">
        <f>IF([1]DRUM!F1234="","",[1]DRUM!F1234)</f>
        <v>1760</v>
      </c>
      <c r="J1257" s="26">
        <f>IF([1]DRUM!G1234="","",[1]DRUM!G1234)</f>
        <v>1900</v>
      </c>
      <c r="K1257" s="26">
        <f>IF([1]DRUM!H1234="","",[1]DRUM!H1234)</f>
        <v>2100</v>
      </c>
      <c r="L1257" s="26" t="str">
        <f>IF([1]DRUM!I1234="","",[1]DRUM!I1234)</f>
        <v/>
      </c>
      <c r="M1257" s="26">
        <f>IF([1]DRUM!J1234="","",
IF(AND([1]DRUM!K1234="Wooden Drum",[1]DRUM!J1234&gt;Max_WD_Capacity),Max_WD_Capacity,
[1]DRUM!J1234))</f>
        <v>15000</v>
      </c>
      <c r="N1257" s="26" t="str">
        <f>IF([1]DRUM!K1234="","",[1]DRUM!K1234)</f>
        <v>Steel Drum</v>
      </c>
      <c r="O1257" s="26">
        <f>IF([1]DRUM!L1234="","",[1]DRUM!L1234)</f>
        <v>1446</v>
      </c>
      <c r="P1257" s="26">
        <f>IF([1]DRUM!M1234="","",[1]DRUM!M1234)</f>
        <v>263</v>
      </c>
      <c r="Q1257" s="26">
        <f>IF([1]DRUM!N1234="","",[1]DRUM!N1234)</f>
        <v>10.916720311959171</v>
      </c>
      <c r="R1257" s="26" t="str">
        <f t="shared" si="199"/>
        <v>Steel</v>
      </c>
      <c r="S1257" s="26">
        <f ca="1">IF(N1257="",0,
IF(Knee_Application="YES",Knee_Width,IF(Knee_Application="NO",0,
IF(OR(Cable_Type="OH",SearchData("Conductor",Cable_Desc)),0,
IF(N1257="Steel Drum",Knee_Width,
IF(N1257="Plywood Drum",0,
IF(Country="UAE",0,
IF(AND(OR(SearchData("LSHF",Cable_Desc),SearchData("LSZH",Cable_Desc),SearchData("LS0H",Cable_Desc),SearchData("LSOH",Cable_Desc)),D.nom&gt;40),Knee_Width,
IF(AND(Country="Egypt",D.nom&gt;60),Knee_Width,
IF(AND(Country&lt;&gt;"Egypt",D.nom&gt;35),Knee_Width,
0))))))))))</f>
        <v>125</v>
      </c>
      <c r="T1257" s="118">
        <f t="shared" ca="1" si="193"/>
        <v>13</v>
      </c>
      <c r="U1257" s="118">
        <f t="shared" ca="1" si="194"/>
        <v>4</v>
      </c>
      <c r="V1257" s="117">
        <f t="shared" ca="1" si="195"/>
        <v>447.02601513872179</v>
      </c>
      <c r="W1257" s="64">
        <f t="shared" ca="1" si="196"/>
        <v>1</v>
      </c>
      <c r="X1257" s="64">
        <f t="shared" ca="1" si="200"/>
        <v>1</v>
      </c>
      <c r="Y1257" s="64">
        <f t="shared" ca="1" si="197"/>
        <v>1</v>
      </c>
      <c r="AM1257" s="156"/>
    </row>
    <row r="1258" spans="1:39">
      <c r="A1258" s="12">
        <f t="shared" ca="1" si="191"/>
        <v>1</v>
      </c>
      <c r="B1258" s="12" t="str">
        <f>IF([1]DRUM!A1235="","",[1]DRUM!A1235)</f>
        <v>Steel</v>
      </c>
      <c r="C1258" s="12">
        <f t="shared" ca="1" si="192"/>
        <v>0</v>
      </c>
      <c r="D1258" s="155">
        <f t="shared" ca="1" si="198"/>
        <v>0</v>
      </c>
      <c r="E1258" s="26" t="str">
        <f>IF([1]DRUM!B1235="","",[1]DRUM!B1235)</f>
        <v>STB360027</v>
      </c>
      <c r="F1258" s="26">
        <f>IF([1]DRUM!C1235="","",[1]DRUM!C1235)</f>
        <v>3680</v>
      </c>
      <c r="G1258" s="26">
        <f>IF([1]DRUM!D1235="","",[1]DRUM!D1235)</f>
        <v>3600</v>
      </c>
      <c r="H1258" s="26">
        <f>IF([1]DRUM!E1235="","",[1]DRUM!E1235)</f>
        <v>2050</v>
      </c>
      <c r="I1258" s="26">
        <f>IF([1]DRUM!F1235="","",[1]DRUM!F1235)</f>
        <v>1760</v>
      </c>
      <c r="J1258" s="26">
        <f>IF([1]DRUM!G1235="","",[1]DRUM!G1235)</f>
        <v>1900</v>
      </c>
      <c r="K1258" s="26">
        <f>IF([1]DRUM!H1235="","",[1]DRUM!H1235)</f>
        <v>2100</v>
      </c>
      <c r="L1258" s="26" t="str">
        <f>IF([1]DRUM!I1235="","",[1]DRUM!I1235)</f>
        <v/>
      </c>
      <c r="M1258" s="26">
        <f>IF([1]DRUM!J1235="","",
IF(AND([1]DRUM!K1235="Wooden Drum",[1]DRUM!J1235&gt;Max_WD_Capacity),Max_WD_Capacity,
[1]DRUM!J1235))</f>
        <v>15000</v>
      </c>
      <c r="N1258" s="26" t="str">
        <f>IF([1]DRUM!K1235="","",[1]DRUM!K1235)</f>
        <v>Steel Drum</v>
      </c>
      <c r="O1258" s="26">
        <f>IF([1]DRUM!L1235="","",[1]DRUM!L1235)</f>
        <v>1466</v>
      </c>
      <c r="P1258" s="26">
        <f>IF([1]DRUM!M1235="","",[1]DRUM!M1235)</f>
        <v>263</v>
      </c>
      <c r="Q1258" s="26">
        <f>IF([1]DRUM!N1235="","",[1]DRUM!N1235)</f>
        <v>12.105498972077552</v>
      </c>
      <c r="R1258" s="26" t="str">
        <f t="shared" si="199"/>
        <v>Steel</v>
      </c>
      <c r="S1258" s="26">
        <f ca="1">IF(N1258="",0,
IF(Knee_Application="YES",Knee_Width,IF(Knee_Application="NO",0,
IF(OR(Cable_Type="OH",SearchData("Conductor",Cable_Desc)),0,
IF(N1258="Steel Drum",Knee_Width,
IF(N1258="Plywood Drum",0,
IF(Country="UAE",0,
IF(AND(OR(SearchData("LSHF",Cable_Desc),SearchData("LSZH",Cable_Desc),SearchData("LS0H",Cable_Desc),SearchData("LSOH",Cable_Desc)),D.nom&gt;40),Knee_Width,
IF(AND(Country="Egypt",D.nom&gt;60),Knee_Width,
IF(AND(Country&lt;&gt;"Egypt",D.nom&gt;35),Knee_Width,
0))))))))))</f>
        <v>125</v>
      </c>
      <c r="T1258" s="118">
        <f t="shared" ca="1" si="193"/>
        <v>13</v>
      </c>
      <c r="U1258" s="118">
        <f t="shared" ca="1" si="194"/>
        <v>5</v>
      </c>
      <c r="V1258" s="117">
        <f t="shared" ca="1" si="195"/>
        <v>542.77296276070865</v>
      </c>
      <c r="W1258" s="64">
        <f t="shared" ca="1" si="196"/>
        <v>1</v>
      </c>
      <c r="X1258" s="64">
        <f t="shared" ca="1" si="200"/>
        <v>1</v>
      </c>
      <c r="Y1258" s="64">
        <f t="shared" ca="1" si="197"/>
        <v>1</v>
      </c>
      <c r="AM1258" s="156"/>
    </row>
    <row r="1259" spans="1:39">
      <c r="A1259" s="12">
        <f t="shared" ca="1" si="191"/>
        <v>1</v>
      </c>
      <c r="B1259" s="12" t="str">
        <f>IF([1]DRUM!A1236="","",[1]DRUM!A1236)</f>
        <v>Steel</v>
      </c>
      <c r="C1259" s="12">
        <f t="shared" ca="1" si="192"/>
        <v>0</v>
      </c>
      <c r="D1259" s="155">
        <f t="shared" ca="1" si="198"/>
        <v>0</v>
      </c>
      <c r="E1259" s="26" t="str">
        <f>IF([1]DRUM!B1236="","",[1]DRUM!B1236)</f>
        <v>STB360025</v>
      </c>
      <c r="F1259" s="26">
        <f>IF([1]DRUM!C1236="","",[1]DRUM!C1236)</f>
        <v>3680</v>
      </c>
      <c r="G1259" s="26">
        <f>IF([1]DRUM!D1236="","",[1]DRUM!D1236)</f>
        <v>3600</v>
      </c>
      <c r="H1259" s="26">
        <f>IF([1]DRUM!E1236="","",[1]DRUM!E1236)</f>
        <v>1800</v>
      </c>
      <c r="I1259" s="26">
        <f>IF([1]DRUM!F1236="","",[1]DRUM!F1236)</f>
        <v>1700</v>
      </c>
      <c r="J1259" s="26">
        <f>IF([1]DRUM!G1236="","",[1]DRUM!G1236)</f>
        <v>1900</v>
      </c>
      <c r="K1259" s="26">
        <f>IF([1]DRUM!H1236="","",[1]DRUM!H1236)</f>
        <v>2100</v>
      </c>
      <c r="L1259" s="26" t="str">
        <f>IF([1]DRUM!I1236="","",[1]DRUM!I1236)</f>
        <v/>
      </c>
      <c r="M1259" s="26">
        <f>IF([1]DRUM!J1236="","",
IF(AND([1]DRUM!K1236="Wooden Drum",[1]DRUM!J1236&gt;Max_WD_Capacity),Max_WD_Capacity,
[1]DRUM!J1236))</f>
        <v>15000</v>
      </c>
      <c r="N1259" s="26" t="str">
        <f>IF([1]DRUM!K1236="","",[1]DRUM!K1236)</f>
        <v>Steel Drum</v>
      </c>
      <c r="O1259" s="26">
        <f>IF([1]DRUM!L1236="","",[1]DRUM!L1236)</f>
        <v>1466</v>
      </c>
      <c r="P1259" s="26">
        <f>IF([1]DRUM!M1236="","",[1]DRUM!M1236)</f>
        <v>254</v>
      </c>
      <c r="Q1259" s="26">
        <f>IF([1]DRUM!N1236="","",[1]DRUM!N1236)</f>
        <v>12.977919251979435</v>
      </c>
      <c r="R1259" s="26" t="str">
        <f t="shared" si="199"/>
        <v>Steel</v>
      </c>
      <c r="S1259" s="26">
        <f ca="1">IF(N1259="",0,
IF(Knee_Application="YES",Knee_Width,IF(Knee_Application="NO",0,
IF(OR(Cable_Type="OH",SearchData("Conductor",Cable_Desc)),0,
IF(N1259="Steel Drum",Knee_Width,
IF(N1259="Plywood Drum",0,
IF(Country="UAE",0,
IF(AND(OR(SearchData("LSHF",Cable_Desc),SearchData("LSZH",Cable_Desc),SearchData("LS0H",Cable_Desc),SearchData("LSOH",Cable_Desc)),D.nom&gt;40),Knee_Width,
IF(AND(Country="Egypt",D.nom&gt;60),Knee_Width,
IF(AND(Country&lt;&gt;"Egypt",D.nom&gt;35),Knee_Width,
0))))))))))</f>
        <v>125</v>
      </c>
      <c r="T1259" s="118">
        <f t="shared" ca="1" si="193"/>
        <v>12</v>
      </c>
      <c r="U1259" s="118">
        <f t="shared" ca="1" si="194"/>
        <v>6</v>
      </c>
      <c r="V1259" s="117">
        <f t="shared" ca="1" si="195"/>
        <v>572.18203990949326</v>
      </c>
      <c r="W1259" s="64">
        <f t="shared" ca="1" si="196"/>
        <v>1</v>
      </c>
      <c r="X1259" s="64">
        <f t="shared" ca="1" si="200"/>
        <v>1</v>
      </c>
      <c r="Y1259" s="64">
        <f t="shared" ca="1" si="197"/>
        <v>1</v>
      </c>
      <c r="AM1259" s="156"/>
    </row>
    <row r="1260" spans="1:39">
      <c r="A1260" s="12">
        <f t="shared" ca="1" si="191"/>
        <v>1</v>
      </c>
      <c r="B1260" s="12" t="str">
        <f>IF([1]DRUM!A1237="","",[1]DRUM!A1237)</f>
        <v>Steel</v>
      </c>
      <c r="C1260" s="12">
        <f t="shared" ca="1" si="192"/>
        <v>0</v>
      </c>
      <c r="D1260" s="155">
        <f t="shared" ca="1" si="198"/>
        <v>0</v>
      </c>
      <c r="E1260" s="26" t="str">
        <f>IF([1]DRUM!B1237="","",[1]DRUM!B1237)</f>
        <v>STB360022</v>
      </c>
      <c r="F1260" s="26">
        <f>IF([1]DRUM!C1237="","",[1]DRUM!C1237)</f>
        <v>3680</v>
      </c>
      <c r="G1260" s="26">
        <f>IF([1]DRUM!D1237="","",[1]DRUM!D1237)</f>
        <v>3600</v>
      </c>
      <c r="H1260" s="26">
        <f>IF([1]DRUM!E1237="","",[1]DRUM!E1237)</f>
        <v>1800</v>
      </c>
      <c r="I1260" s="26">
        <f>IF([1]DRUM!F1237="","",[1]DRUM!F1237)</f>
        <v>1700</v>
      </c>
      <c r="J1260" s="26">
        <f>IF([1]DRUM!G1237="","",[1]DRUM!G1237)</f>
        <v>1900</v>
      </c>
      <c r="K1260" s="26">
        <f>IF([1]DRUM!H1237="","",[1]DRUM!H1237)</f>
        <v>2100</v>
      </c>
      <c r="L1260" s="26" t="str">
        <f>IF([1]DRUM!I1237="","",[1]DRUM!I1237)</f>
        <v/>
      </c>
      <c r="M1260" s="26">
        <f>IF([1]DRUM!J1237="","",
IF(AND([1]DRUM!K1237="Wooden Drum",[1]DRUM!J1237&gt;Max_WD_Capacity),Max_WD_Capacity,
[1]DRUM!J1237))</f>
        <v>18000</v>
      </c>
      <c r="N1260" s="26" t="str">
        <f>IF([1]DRUM!K1237="","",[1]DRUM!K1237)</f>
        <v>Steel Drum</v>
      </c>
      <c r="O1260" s="26">
        <f>IF([1]DRUM!L1237="","",[1]DRUM!L1237)</f>
        <v>1523</v>
      </c>
      <c r="P1260" s="26">
        <f>IF([1]DRUM!M1237="","",[1]DRUM!M1237)</f>
        <v>254</v>
      </c>
      <c r="Q1260" s="26">
        <f>IF([1]DRUM!N1237="","",[1]DRUM!N1237)</f>
        <v>12.977919251979435</v>
      </c>
      <c r="R1260" s="26" t="str">
        <f t="shared" si="199"/>
        <v>Steel</v>
      </c>
      <c r="S1260" s="26">
        <f ca="1">IF(N1260="",0,
IF(Knee_Application="YES",Knee_Width,IF(Knee_Application="NO",0,
IF(OR(Cable_Type="OH",SearchData("Conductor",Cable_Desc)),0,
IF(N1260="Steel Drum",Knee_Width,
IF(N1260="Plywood Drum",0,
IF(Country="UAE",0,
IF(AND(OR(SearchData("LSHF",Cable_Desc),SearchData("LSZH",Cable_Desc),SearchData("LS0H",Cable_Desc),SearchData("LSOH",Cable_Desc)),D.nom&gt;40),Knee_Width,
IF(AND(Country="Egypt",D.nom&gt;60),Knee_Width,
IF(AND(Country&lt;&gt;"Egypt",D.nom&gt;35),Knee_Width,
0))))))))))</f>
        <v>125</v>
      </c>
      <c r="T1260" s="118">
        <f t="shared" ca="1" si="193"/>
        <v>12</v>
      </c>
      <c r="U1260" s="118">
        <f t="shared" ca="1" si="194"/>
        <v>6</v>
      </c>
      <c r="V1260" s="117">
        <f t="shared" ca="1" si="195"/>
        <v>572.18203990949326</v>
      </c>
      <c r="W1260" s="64">
        <f t="shared" ca="1" si="196"/>
        <v>1</v>
      </c>
      <c r="X1260" s="64">
        <f t="shared" ca="1" si="200"/>
        <v>1</v>
      </c>
      <c r="Y1260" s="64">
        <f t="shared" ca="1" si="197"/>
        <v>1</v>
      </c>
      <c r="AM1260" s="156"/>
    </row>
    <row r="1261" spans="1:39">
      <c r="A1261" s="12">
        <f t="shared" ca="1" si="191"/>
        <v>1</v>
      </c>
      <c r="B1261" s="12" t="str">
        <f>IF([1]DRUM!A1238="","",[1]DRUM!A1238)</f>
        <v>Steel</v>
      </c>
      <c r="C1261" s="12">
        <f t="shared" ca="1" si="192"/>
        <v>0</v>
      </c>
      <c r="D1261" s="155">
        <f t="shared" ca="1" si="198"/>
        <v>0</v>
      </c>
      <c r="E1261" s="26" t="str">
        <f>IF([1]DRUM!B1238="","",[1]DRUM!B1238)</f>
        <v>STB360010</v>
      </c>
      <c r="F1261" s="26">
        <f>IF([1]DRUM!C1238="","",[1]DRUM!C1238)</f>
        <v>3680</v>
      </c>
      <c r="G1261" s="26">
        <f>IF([1]DRUM!D1238="","",[1]DRUM!D1238)</f>
        <v>3600</v>
      </c>
      <c r="H1261" s="26">
        <f>IF([1]DRUM!E1238="","",[1]DRUM!E1238)</f>
        <v>2350</v>
      </c>
      <c r="I1261" s="26">
        <f>IF([1]DRUM!F1238="","",[1]DRUM!F1238)</f>
        <v>1740</v>
      </c>
      <c r="J1261" s="26">
        <f>IF([1]DRUM!G1238="","",[1]DRUM!G1238)</f>
        <v>1900</v>
      </c>
      <c r="K1261" s="26">
        <f>IF([1]DRUM!H1238="","",[1]DRUM!H1238)</f>
        <v>2100</v>
      </c>
      <c r="L1261" s="26" t="str">
        <f>IF([1]DRUM!I1238="","",[1]DRUM!I1238)</f>
        <v/>
      </c>
      <c r="M1261" s="26">
        <f>IF([1]DRUM!J1238="","",
IF(AND([1]DRUM!K1238="Wooden Drum",[1]DRUM!J1238&gt;Max_WD_Capacity),Max_WD_Capacity,
[1]DRUM!J1238))</f>
        <v>20000</v>
      </c>
      <c r="N1261" s="26" t="str">
        <f>IF([1]DRUM!K1238="","",[1]DRUM!K1238)</f>
        <v>Steel Drum</v>
      </c>
      <c r="O1261" s="26">
        <f>IF([1]DRUM!L1238="","",[1]DRUM!L1238)</f>
        <v>1957</v>
      </c>
      <c r="P1261" s="26">
        <f>IF([1]DRUM!M1238="","",[1]DRUM!M1238)</f>
        <v>260</v>
      </c>
      <c r="Q1261" s="26">
        <f>IF([1]DRUM!N1238="","",[1]DRUM!N1238)</f>
        <v>10.164033982067229</v>
      </c>
      <c r="R1261" s="26" t="str">
        <f t="shared" si="199"/>
        <v>Steel</v>
      </c>
      <c r="S1261" s="26">
        <f ca="1">IF(N1261="",0,
IF(Knee_Application="YES",Knee_Width,IF(Knee_Application="NO",0,
IF(OR(Cable_Type="OH",SearchData("Conductor",Cable_Desc)),0,
IF(N1261="Steel Drum",Knee_Width,
IF(N1261="Plywood Drum",0,
IF(Country="UAE",0,
IF(AND(OR(SearchData("LSHF",Cable_Desc),SearchData("LSZH",Cable_Desc),SearchData("LS0H",Cable_Desc),SearchData("LSOH",Cable_Desc)),D.nom&gt;40),Knee_Width,
IF(AND(Country="Egypt",D.nom&gt;60),Knee_Width,
IF(AND(Country&lt;&gt;"Egypt",D.nom&gt;35),Knee_Width,
0))))))))))</f>
        <v>125</v>
      </c>
      <c r="T1261" s="118">
        <f t="shared" ca="1" si="193"/>
        <v>13</v>
      </c>
      <c r="U1261" s="118">
        <f t="shared" ca="1" si="194"/>
        <v>4</v>
      </c>
      <c r="V1261" s="117">
        <f t="shared" ca="1" si="195"/>
        <v>463.36229693738869</v>
      </c>
      <c r="W1261" s="64">
        <f t="shared" ca="1" si="196"/>
        <v>1</v>
      </c>
      <c r="X1261" s="64">
        <f t="shared" ca="1" si="200"/>
        <v>1</v>
      </c>
      <c r="Y1261" s="64">
        <f t="shared" ca="1" si="197"/>
        <v>1</v>
      </c>
      <c r="AM1261" s="156"/>
    </row>
    <row r="1262" spans="1:39">
      <c r="A1262" s="12">
        <f t="shared" ca="1" si="191"/>
        <v>1</v>
      </c>
      <c r="B1262" s="12" t="str">
        <f>IF([1]DRUM!A1239="","",[1]DRUM!A1239)</f>
        <v>Steel</v>
      </c>
      <c r="C1262" s="12">
        <f t="shared" ca="1" si="192"/>
        <v>0</v>
      </c>
      <c r="D1262" s="155">
        <f t="shared" ca="1" si="198"/>
        <v>0</v>
      </c>
      <c r="E1262" s="26" t="str">
        <f>IF([1]DRUM!B1239="","",[1]DRUM!B1239)</f>
        <v>STB360029</v>
      </c>
      <c r="F1262" s="26">
        <f>IF([1]DRUM!C1239="","",[1]DRUM!C1239)</f>
        <v>3680</v>
      </c>
      <c r="G1262" s="26">
        <f>IF([1]DRUM!D1239="","",[1]DRUM!D1239)</f>
        <v>3600</v>
      </c>
      <c r="H1262" s="26">
        <f>IF([1]DRUM!E1239="","",[1]DRUM!E1239)</f>
        <v>2250</v>
      </c>
      <c r="I1262" s="26">
        <f>IF([1]DRUM!F1239="","",[1]DRUM!F1239)</f>
        <v>1740</v>
      </c>
      <c r="J1262" s="26">
        <f>IF([1]DRUM!G1239="","",[1]DRUM!G1239)</f>
        <v>1900</v>
      </c>
      <c r="K1262" s="26">
        <f>IF([1]DRUM!H1239="","",[1]DRUM!H1239)</f>
        <v>2100</v>
      </c>
      <c r="L1262" s="26" t="str">
        <f>IF([1]DRUM!I1239="","",[1]DRUM!I1239)</f>
        <v/>
      </c>
      <c r="M1262" s="26">
        <f>IF([1]DRUM!J1239="","",
IF(AND([1]DRUM!K1239="Wooden Drum",[1]DRUM!J1239&gt;Max_WD_Capacity),Max_WD_Capacity,
[1]DRUM!J1239))</f>
        <v>20000</v>
      </c>
      <c r="N1262" s="26" t="str">
        <f>IF([1]DRUM!K1239="","",[1]DRUM!K1239)</f>
        <v>Steel Drum</v>
      </c>
      <c r="O1262" s="26">
        <f>IF([1]DRUM!L1239="","",[1]DRUM!L1239)</f>
        <v>1701</v>
      </c>
      <c r="P1262" s="26">
        <f>IF([1]DRUM!M1239="","",[1]DRUM!M1239)</f>
        <v>260</v>
      </c>
      <c r="Q1262" s="26">
        <f>IF([1]DRUM!N1239="","",[1]DRUM!N1239)</f>
        <v>10.792666672050546</v>
      </c>
      <c r="R1262" s="26" t="str">
        <f t="shared" si="199"/>
        <v>Steel</v>
      </c>
      <c r="S1262" s="26">
        <f ca="1">IF(N1262="",0,
IF(Knee_Application="YES",Knee_Width,IF(Knee_Application="NO",0,
IF(OR(Cable_Type="OH",SearchData("Conductor",Cable_Desc)),0,
IF(N1262="Steel Drum",Knee_Width,
IF(N1262="Plywood Drum",0,
IF(Country="UAE",0,
IF(AND(OR(SearchData("LSHF",Cable_Desc),SearchData("LSZH",Cable_Desc),SearchData("LS0H",Cable_Desc),SearchData("LSOH",Cable_Desc)),D.nom&gt;40),Knee_Width,
IF(AND(Country="Egypt",D.nom&gt;60),Knee_Width,
IF(AND(Country&lt;&gt;"Egypt",D.nom&gt;35),Knee_Width,
0))))))))))</f>
        <v>125</v>
      </c>
      <c r="T1262" s="118">
        <f t="shared" ca="1" si="193"/>
        <v>13</v>
      </c>
      <c r="U1262" s="118">
        <f t="shared" ca="1" si="194"/>
        <v>4</v>
      </c>
      <c r="V1262" s="117">
        <f t="shared" ca="1" si="195"/>
        <v>447.02601513872179</v>
      </c>
      <c r="W1262" s="64">
        <f t="shared" ca="1" si="196"/>
        <v>1</v>
      </c>
      <c r="X1262" s="64">
        <f t="shared" ca="1" si="200"/>
        <v>1</v>
      </c>
      <c r="Y1262" s="64">
        <f t="shared" ca="1" si="197"/>
        <v>1</v>
      </c>
      <c r="AM1262" s="156"/>
    </row>
    <row r="1263" spans="1:39">
      <c r="A1263" s="12">
        <f t="shared" ca="1" si="191"/>
        <v>1</v>
      </c>
      <c r="B1263" s="12" t="str">
        <f>IF([1]DRUM!A1240="","",[1]DRUM!A1240)</f>
        <v>Steel</v>
      </c>
      <c r="C1263" s="12">
        <f t="shared" ca="1" si="192"/>
        <v>0</v>
      </c>
      <c r="D1263" s="155">
        <f t="shared" ca="1" si="198"/>
        <v>0</v>
      </c>
      <c r="E1263" s="26" t="str">
        <f>IF([1]DRUM!B1240="","",[1]DRUM!B1240)</f>
        <v>STB360018</v>
      </c>
      <c r="F1263" s="26">
        <f>IF([1]DRUM!C1240="","",[1]DRUM!C1240)</f>
        <v>3680</v>
      </c>
      <c r="G1263" s="26">
        <f>IF([1]DRUM!D1240="","",[1]DRUM!D1240)</f>
        <v>3600</v>
      </c>
      <c r="H1263" s="26">
        <f>IF([1]DRUM!E1240="","",[1]DRUM!E1240)</f>
        <v>2200</v>
      </c>
      <c r="I1263" s="26">
        <f>IF([1]DRUM!F1240="","",[1]DRUM!F1240)</f>
        <v>1740</v>
      </c>
      <c r="J1263" s="26">
        <f>IF([1]DRUM!G1240="","",[1]DRUM!G1240)</f>
        <v>1900</v>
      </c>
      <c r="K1263" s="26">
        <f>IF([1]DRUM!H1240="","",[1]DRUM!H1240)</f>
        <v>2100</v>
      </c>
      <c r="L1263" s="26" t="str">
        <f>IF([1]DRUM!I1240="","",[1]DRUM!I1240)</f>
        <v/>
      </c>
      <c r="M1263" s="26">
        <f>IF([1]DRUM!J1240="","",
IF(AND([1]DRUM!K1240="Wooden Drum",[1]DRUM!J1240&gt;Max_WD_Capacity),Max_WD_Capacity,
[1]DRUM!J1240))</f>
        <v>20000</v>
      </c>
      <c r="N1263" s="26" t="str">
        <f>IF([1]DRUM!K1240="","",[1]DRUM!K1240)</f>
        <v>Steel Drum</v>
      </c>
      <c r="O1263" s="26">
        <f>IF([1]DRUM!L1240="","",[1]DRUM!L1240)</f>
        <v>1936</v>
      </c>
      <c r="P1263" s="26">
        <f>IF([1]DRUM!M1240="","",[1]DRUM!M1240)</f>
        <v>260</v>
      </c>
      <c r="Q1263" s="26">
        <f>IF([1]DRUM!N1240="","",[1]DRUM!N1240)</f>
        <v>11.096733571009867</v>
      </c>
      <c r="R1263" s="26" t="str">
        <f t="shared" si="199"/>
        <v>Steel</v>
      </c>
      <c r="S1263" s="26">
        <f ca="1">IF(N1263="",0,
IF(Knee_Application="YES",Knee_Width,IF(Knee_Application="NO",0,
IF(OR(Cable_Type="OH",SearchData("Conductor",Cable_Desc)),0,
IF(N1263="Steel Drum",Knee_Width,
IF(N1263="Plywood Drum",0,
IF(Country="UAE",0,
IF(AND(OR(SearchData("LSHF",Cable_Desc),SearchData("LSZH",Cable_Desc),SearchData("LS0H",Cable_Desc),SearchData("LSOH",Cable_Desc)),D.nom&gt;40),Knee_Width,
IF(AND(Country="Egypt",D.nom&gt;60),Knee_Width,
IF(AND(Country&lt;&gt;"Egypt",D.nom&gt;35),Knee_Width,
0))))))))))</f>
        <v>125</v>
      </c>
      <c r="T1263" s="118">
        <f t="shared" ca="1" si="193"/>
        <v>13</v>
      </c>
      <c r="U1263" s="118">
        <f t="shared" ca="1" si="194"/>
        <v>4</v>
      </c>
      <c r="V1263" s="117">
        <f t="shared" ca="1" si="195"/>
        <v>438.85787423938831</v>
      </c>
      <c r="W1263" s="64">
        <f t="shared" ca="1" si="196"/>
        <v>1</v>
      </c>
      <c r="X1263" s="64">
        <f t="shared" ca="1" si="200"/>
        <v>1</v>
      </c>
      <c r="Y1263" s="64">
        <f t="shared" ca="1" si="197"/>
        <v>1</v>
      </c>
      <c r="AM1263" s="156"/>
    </row>
    <row r="1264" spans="1:39">
      <c r="A1264" s="12">
        <f t="shared" ca="1" si="191"/>
        <v>1</v>
      </c>
      <c r="B1264" s="12" t="str">
        <f>IF([1]DRUM!A1241="","",[1]DRUM!A1241)</f>
        <v>Steel</v>
      </c>
      <c r="C1264" s="12">
        <f t="shared" ca="1" si="192"/>
        <v>0</v>
      </c>
      <c r="D1264" s="155">
        <f t="shared" ca="1" si="198"/>
        <v>0</v>
      </c>
      <c r="E1264" s="26" t="str">
        <f>IF([1]DRUM!B1241="","",[1]DRUM!B1241)</f>
        <v>STB360034</v>
      </c>
      <c r="F1264" s="26">
        <f>IF([1]DRUM!C1241="","",[1]DRUM!C1241)</f>
        <v>3680</v>
      </c>
      <c r="G1264" s="26">
        <f>IF([1]DRUM!D1241="","",[1]DRUM!D1241)</f>
        <v>3600</v>
      </c>
      <c r="H1264" s="26">
        <f>IF([1]DRUM!E1241="","",[1]DRUM!E1241)</f>
        <v>2150</v>
      </c>
      <c r="I1264" s="26">
        <f>IF([1]DRUM!F1241="","",[1]DRUM!F1241)</f>
        <v>1760</v>
      </c>
      <c r="J1264" s="26">
        <f>IF([1]DRUM!G1241="","",[1]DRUM!G1241)</f>
        <v>1900</v>
      </c>
      <c r="K1264" s="26">
        <f>IF([1]DRUM!H1241="","",[1]DRUM!H1241)</f>
        <v>2100</v>
      </c>
      <c r="L1264" s="26" t="str">
        <f>IF([1]DRUM!I1241="","",[1]DRUM!I1241)</f>
        <v/>
      </c>
      <c r="M1264" s="26">
        <f>IF([1]DRUM!J1241="","",
IF(AND([1]DRUM!K1241="Wooden Drum",[1]DRUM!J1241&gt;Max_WD_Capacity),Max_WD_Capacity,
[1]DRUM!J1241))</f>
        <v>20000</v>
      </c>
      <c r="N1264" s="26" t="str">
        <f>IF([1]DRUM!K1241="","",[1]DRUM!K1241)</f>
        <v>Steel Drum</v>
      </c>
      <c r="O1264" s="26">
        <f>IF([1]DRUM!L1241="","",[1]DRUM!L1241)</f>
        <v>1741</v>
      </c>
      <c r="P1264" s="26">
        <f>IF([1]DRUM!M1241="","",[1]DRUM!M1241)</f>
        <v>263</v>
      </c>
      <c r="Q1264" s="26">
        <f>IF([1]DRUM!N1241="","",[1]DRUM!N1241)</f>
        <v>11.524932649694156</v>
      </c>
      <c r="R1264" s="26" t="str">
        <f t="shared" si="199"/>
        <v>Steel</v>
      </c>
      <c r="S1264" s="26">
        <f ca="1">IF(N1264="",0,
IF(Knee_Application="YES",Knee_Width,IF(Knee_Application="NO",0,
IF(OR(Cable_Type="OH",SearchData("Conductor",Cable_Desc)),0,
IF(N1264="Steel Drum",Knee_Width,
IF(N1264="Plywood Drum",0,
IF(Country="UAE",0,
IF(AND(OR(SearchData("LSHF",Cable_Desc),SearchData("LSZH",Cable_Desc),SearchData("LS0H",Cable_Desc),SearchData("LSOH",Cable_Desc)),D.nom&gt;40),Knee_Width,
IF(AND(Country="Egypt",D.nom&gt;60),Knee_Width,
IF(AND(Country&lt;&gt;"Egypt",D.nom&gt;35),Knee_Width,
0))))))))))</f>
        <v>125</v>
      </c>
      <c r="T1264" s="118">
        <f t="shared" ca="1" si="193"/>
        <v>13</v>
      </c>
      <c r="U1264" s="118">
        <f t="shared" ca="1" si="194"/>
        <v>4</v>
      </c>
      <c r="V1264" s="117">
        <f t="shared" ca="1" si="195"/>
        <v>430.68973334005489</v>
      </c>
      <c r="W1264" s="64">
        <f t="shared" ca="1" si="196"/>
        <v>1</v>
      </c>
      <c r="X1264" s="64">
        <f t="shared" ca="1" si="200"/>
        <v>1</v>
      </c>
      <c r="Y1264" s="64">
        <f t="shared" ca="1" si="197"/>
        <v>1</v>
      </c>
      <c r="AM1264" s="156"/>
    </row>
    <row r="1265" spans="1:39">
      <c r="A1265" s="12">
        <f t="shared" ca="1" si="191"/>
        <v>1</v>
      </c>
      <c r="B1265" s="12" t="str">
        <f>IF([1]DRUM!A1242="","",[1]DRUM!A1242)</f>
        <v>Steel</v>
      </c>
      <c r="C1265" s="12">
        <f t="shared" ca="1" si="192"/>
        <v>0</v>
      </c>
      <c r="D1265" s="155">
        <f t="shared" ca="1" si="198"/>
        <v>0</v>
      </c>
      <c r="E1265" s="26" t="str">
        <f>IF([1]DRUM!B1242="","",[1]DRUM!B1242)</f>
        <v>STB360011</v>
      </c>
      <c r="F1265" s="26">
        <f>IF([1]DRUM!C1242="","",[1]DRUM!C1242)</f>
        <v>3680</v>
      </c>
      <c r="G1265" s="26">
        <f>IF([1]DRUM!D1242="","",[1]DRUM!D1242)</f>
        <v>3600</v>
      </c>
      <c r="H1265" s="26">
        <f>IF([1]DRUM!E1242="","",[1]DRUM!E1242)</f>
        <v>2100</v>
      </c>
      <c r="I1265" s="26">
        <f>IF([1]DRUM!F1242="","",[1]DRUM!F1242)</f>
        <v>1740</v>
      </c>
      <c r="J1265" s="26">
        <f>IF([1]DRUM!G1242="","",[1]DRUM!G1242)</f>
        <v>1900</v>
      </c>
      <c r="K1265" s="26">
        <f>IF([1]DRUM!H1242="","",[1]DRUM!H1242)</f>
        <v>2100</v>
      </c>
      <c r="L1265" s="26" t="str">
        <f>IF([1]DRUM!I1242="","",[1]DRUM!I1242)</f>
        <v/>
      </c>
      <c r="M1265" s="26">
        <f>IF([1]DRUM!J1242="","",
IF(AND([1]DRUM!K1242="Wooden Drum",[1]DRUM!J1242&gt;Max_WD_Capacity),Max_WD_Capacity,
[1]DRUM!J1242))</f>
        <v>20000</v>
      </c>
      <c r="N1265" s="26" t="str">
        <f>IF([1]DRUM!K1242="","",[1]DRUM!K1242)</f>
        <v>Steel Drum</v>
      </c>
      <c r="O1265" s="26">
        <f>IF([1]DRUM!L1242="","",[1]DRUM!L1242)</f>
        <v>1980</v>
      </c>
      <c r="P1265" s="26">
        <f>IF([1]DRUM!M1242="","",[1]DRUM!M1242)</f>
        <v>260</v>
      </c>
      <c r="Q1265" s="26">
        <f>IF([1]DRUM!N1242="","",[1]DRUM!N1242)</f>
        <v>11.684368476863838</v>
      </c>
      <c r="R1265" s="26" t="str">
        <f t="shared" si="199"/>
        <v>Steel</v>
      </c>
      <c r="S1265" s="26">
        <f ca="1">IF(N1265="",0,
IF(Knee_Application="YES",Knee_Width,IF(Knee_Application="NO",0,
IF(OR(Cable_Type="OH",SearchData("Conductor",Cable_Desc)),0,
IF(N1265="Steel Drum",Knee_Width,
IF(N1265="Plywood Drum",0,
IF(Country="UAE",0,
IF(AND(OR(SearchData("LSHF",Cable_Desc),SearchData("LSZH",Cable_Desc),SearchData("LS0H",Cable_Desc),SearchData("LSOH",Cable_Desc)),D.nom&gt;40),Knee_Width,
IF(AND(Country="Egypt",D.nom&gt;60),Knee_Width,
IF(AND(Country&lt;&gt;"Egypt",D.nom&gt;35),Knee_Width,
0))))))))))</f>
        <v>125</v>
      </c>
      <c r="T1265" s="118">
        <f t="shared" ca="1" si="193"/>
        <v>13</v>
      </c>
      <c r="U1265" s="118">
        <f t="shared" ca="1" si="194"/>
        <v>5</v>
      </c>
      <c r="V1265" s="117">
        <f t="shared" ca="1" si="195"/>
        <v>552.98313888487542</v>
      </c>
      <c r="W1265" s="64">
        <f t="shared" ca="1" si="196"/>
        <v>1</v>
      </c>
      <c r="X1265" s="64">
        <f t="shared" ca="1" si="200"/>
        <v>1</v>
      </c>
      <c r="Y1265" s="64">
        <f t="shared" ca="1" si="197"/>
        <v>1</v>
      </c>
      <c r="AM1265" s="156"/>
    </row>
    <row r="1266" spans="1:39">
      <c r="A1266" s="12">
        <f t="shared" ca="1" si="191"/>
        <v>1</v>
      </c>
      <c r="B1266" s="12" t="str">
        <f>IF([1]DRUM!A1243="","",[1]DRUM!A1243)</f>
        <v>Steel</v>
      </c>
      <c r="C1266" s="12">
        <f t="shared" ca="1" si="192"/>
        <v>0</v>
      </c>
      <c r="D1266" s="155">
        <f t="shared" ca="1" si="198"/>
        <v>0</v>
      </c>
      <c r="E1266" s="26" t="str">
        <f>IF([1]DRUM!B1243="","",[1]DRUM!B1243)</f>
        <v>STB360016</v>
      </c>
      <c r="F1266" s="26">
        <f>IF([1]DRUM!C1243="","",[1]DRUM!C1243)</f>
        <v>3680</v>
      </c>
      <c r="G1266" s="26">
        <f>IF([1]DRUM!D1243="","",[1]DRUM!D1243)</f>
        <v>3600</v>
      </c>
      <c r="H1266" s="26">
        <f>IF([1]DRUM!E1243="","",[1]DRUM!E1243)</f>
        <v>2000</v>
      </c>
      <c r="I1266" s="26">
        <f>IF([1]DRUM!F1243="","",[1]DRUM!F1243)</f>
        <v>1740</v>
      </c>
      <c r="J1266" s="26">
        <f>IF([1]DRUM!G1243="","",[1]DRUM!G1243)</f>
        <v>1900</v>
      </c>
      <c r="K1266" s="26">
        <f>IF([1]DRUM!H1243="","",[1]DRUM!H1243)</f>
        <v>2100</v>
      </c>
      <c r="L1266" s="26" t="str">
        <f>IF([1]DRUM!I1243="","",[1]DRUM!I1243)</f>
        <v/>
      </c>
      <c r="M1266" s="26">
        <f>IF([1]DRUM!J1243="","",
IF(AND([1]DRUM!K1243="Wooden Drum",[1]DRUM!J1243&gt;Max_WD_Capacity),Max_WD_Capacity,
[1]DRUM!J1243))</f>
        <v>20000</v>
      </c>
      <c r="N1266" s="26" t="str">
        <f>IF([1]DRUM!K1243="","",[1]DRUM!K1243)</f>
        <v>Steel Drum</v>
      </c>
      <c r="O1266" s="26">
        <f>IF([1]DRUM!L1243="","",[1]DRUM!L1243)</f>
        <v>2015</v>
      </c>
      <c r="P1266" s="26">
        <f>IF([1]DRUM!M1243="","",[1]DRUM!M1243)</f>
        <v>260</v>
      </c>
      <c r="Q1266" s="26">
        <f>IF([1]DRUM!N1243="","",[1]DRUM!N1243)</f>
        <v>12.244671526631576</v>
      </c>
      <c r="R1266" s="26" t="str">
        <f t="shared" si="199"/>
        <v>Steel</v>
      </c>
      <c r="S1266" s="26">
        <f ca="1">IF(N1266="",0,
IF(Knee_Application="YES",Knee_Width,IF(Knee_Application="NO",0,
IF(OR(Cable_Type="OH",SearchData("Conductor",Cable_Desc)),0,
IF(N1266="Steel Drum",Knee_Width,
IF(N1266="Plywood Drum",0,
IF(Country="UAE",0,
IF(AND(OR(SearchData("LSHF",Cable_Desc),SearchData("LSZH",Cable_Desc),SearchData("LS0H",Cable_Desc),SearchData("LSOH",Cable_Desc)),D.nom&gt;40),Knee_Width,
IF(AND(Country="Egypt",D.nom&gt;60),Knee_Width,
IF(AND(Country&lt;&gt;"Egypt",D.nom&gt;35),Knee_Width,
0))))))))))</f>
        <v>125</v>
      </c>
      <c r="T1266" s="118">
        <f t="shared" ca="1" si="193"/>
        <v>13</v>
      </c>
      <c r="U1266" s="118">
        <f t="shared" ca="1" si="194"/>
        <v>5</v>
      </c>
      <c r="V1266" s="117">
        <f t="shared" ca="1" si="195"/>
        <v>532.56278663654189</v>
      </c>
      <c r="W1266" s="64">
        <f t="shared" ca="1" si="196"/>
        <v>1</v>
      </c>
      <c r="X1266" s="64">
        <f t="shared" ca="1" si="200"/>
        <v>1</v>
      </c>
      <c r="Y1266" s="64">
        <f t="shared" ca="1" si="197"/>
        <v>1</v>
      </c>
      <c r="AM1266" s="156"/>
    </row>
    <row r="1267" spans="1:39">
      <c r="A1267" s="12">
        <f t="shared" ca="1" si="191"/>
        <v>1</v>
      </c>
      <c r="B1267" s="12" t="str">
        <f>IF([1]DRUM!A1244="","",[1]DRUM!A1244)</f>
        <v>Steel</v>
      </c>
      <c r="C1267" s="12">
        <f t="shared" ca="1" si="192"/>
        <v>0</v>
      </c>
      <c r="D1267" s="155">
        <f t="shared" ca="1" si="198"/>
        <v>0</v>
      </c>
      <c r="E1267" s="26" t="str">
        <f>IF([1]DRUM!B1244="","",[1]DRUM!B1244)</f>
        <v>STB360048</v>
      </c>
      <c r="F1267" s="26">
        <f>IF([1]DRUM!C1244="","",[1]DRUM!C1244)</f>
        <v>3680</v>
      </c>
      <c r="G1267" s="26">
        <f>IF([1]DRUM!D1244="","",[1]DRUM!D1244)</f>
        <v>3600</v>
      </c>
      <c r="H1267" s="26">
        <f>IF([1]DRUM!E1244="","",[1]DRUM!E1244)</f>
        <v>1900</v>
      </c>
      <c r="I1267" s="26">
        <f>IF([1]DRUM!F1244="","",[1]DRUM!F1244)</f>
        <v>1740</v>
      </c>
      <c r="J1267" s="26">
        <f>IF([1]DRUM!G1244="","",[1]DRUM!G1244)</f>
        <v>1900</v>
      </c>
      <c r="K1267" s="26">
        <f>IF([1]DRUM!H1244="","",[1]DRUM!H1244)</f>
        <v>2100</v>
      </c>
      <c r="L1267" s="26" t="str">
        <f>IF([1]DRUM!I1244="","",[1]DRUM!I1244)</f>
        <v/>
      </c>
      <c r="M1267" s="26">
        <f>IF([1]DRUM!J1244="","",
IF(AND([1]DRUM!K1244="Wooden Drum",[1]DRUM!J1244&gt;Max_WD_Capacity),Max_WD_Capacity,
[1]DRUM!J1244))</f>
        <v>20000</v>
      </c>
      <c r="N1267" s="26" t="str">
        <f>IF([1]DRUM!K1244="","",[1]DRUM!K1244)</f>
        <v>Steel Drum</v>
      </c>
      <c r="O1267" s="26">
        <f>IF([1]DRUM!L1244="","",[1]DRUM!L1244)</f>
        <v>1773</v>
      </c>
      <c r="P1267" s="26">
        <f>IF([1]DRUM!M1244="","",[1]DRUM!M1244)</f>
        <v>260</v>
      </c>
      <c r="Q1267" s="26">
        <f>IF([1]DRUM!N1244="","",[1]DRUM!N1244)</f>
        <v>12.777642720313088</v>
      </c>
      <c r="R1267" s="26" t="str">
        <f t="shared" si="199"/>
        <v>Steel</v>
      </c>
      <c r="S1267" s="26">
        <f ca="1">IF(N1267="",0,
IF(Knee_Application="YES",Knee_Width,IF(Knee_Application="NO",0,
IF(OR(Cable_Type="OH",SearchData("Conductor",Cable_Desc)),0,
IF(N1267="Steel Drum",Knee_Width,
IF(N1267="Plywood Drum",0,
IF(Country="UAE",0,
IF(AND(OR(SearchData("LSHF",Cable_Desc),SearchData("LSZH",Cable_Desc),SearchData("LS0H",Cable_Desc),SearchData("LSOH",Cable_Desc)),D.nom&gt;40),Knee_Width,
IF(AND(Country="Egypt",D.nom&gt;60),Knee_Width,
IF(AND(Country&lt;&gt;"Egypt",D.nom&gt;35),Knee_Width,
0))))))))))</f>
        <v>125</v>
      </c>
      <c r="T1267" s="118">
        <f t="shared" ca="1" si="193"/>
        <v>13</v>
      </c>
      <c r="U1267" s="118">
        <f t="shared" ca="1" si="194"/>
        <v>5</v>
      </c>
      <c r="V1267" s="117">
        <f t="shared" ca="1" si="195"/>
        <v>512.14243438820813</v>
      </c>
      <c r="W1267" s="64">
        <f t="shared" ca="1" si="196"/>
        <v>1</v>
      </c>
      <c r="X1267" s="64">
        <f t="shared" ca="1" si="200"/>
        <v>1</v>
      </c>
      <c r="Y1267" s="64">
        <f t="shared" ca="1" si="197"/>
        <v>1</v>
      </c>
      <c r="AM1267" s="156"/>
    </row>
    <row r="1268" spans="1:39">
      <c r="A1268" s="12">
        <f t="shared" ca="1" si="191"/>
        <v>1</v>
      </c>
      <c r="B1268" s="12" t="str">
        <f>IF([1]DRUM!A1245="","",[1]DRUM!A1245)</f>
        <v>Steel</v>
      </c>
      <c r="C1268" s="12">
        <f t="shared" ca="1" si="192"/>
        <v>0</v>
      </c>
      <c r="D1268" s="155">
        <f t="shared" ca="1" si="198"/>
        <v>0</v>
      </c>
      <c r="E1268" s="26" t="str">
        <f>IF([1]DRUM!B1245="","",[1]DRUM!B1245)</f>
        <v>STB360043</v>
      </c>
      <c r="F1268" s="26">
        <f>IF([1]DRUM!C1245="","",[1]DRUM!C1245)</f>
        <v>3680</v>
      </c>
      <c r="G1268" s="26">
        <f>IF([1]DRUM!D1245="","",[1]DRUM!D1245)</f>
        <v>3600</v>
      </c>
      <c r="H1268" s="26">
        <f>IF([1]DRUM!E1245="","",[1]DRUM!E1245)</f>
        <v>1850</v>
      </c>
      <c r="I1268" s="26">
        <f>IF([1]DRUM!F1245="","",[1]DRUM!F1245)</f>
        <v>1700</v>
      </c>
      <c r="J1268" s="26">
        <f>IF([1]DRUM!G1245="","",[1]DRUM!G1245)</f>
        <v>1900</v>
      </c>
      <c r="K1268" s="26">
        <f>IF([1]DRUM!H1245="","",[1]DRUM!H1245)</f>
        <v>2100</v>
      </c>
      <c r="L1268" s="26" t="str">
        <f>IF([1]DRUM!I1245="","",[1]DRUM!I1245)</f>
        <v/>
      </c>
      <c r="M1268" s="26">
        <f>IF([1]DRUM!J1245="","",
IF(AND([1]DRUM!K1245="Wooden Drum",[1]DRUM!J1245&gt;Max_WD_Capacity),Max_WD_Capacity,
[1]DRUM!J1245))</f>
        <v>20000</v>
      </c>
      <c r="N1268" s="26" t="str">
        <f>IF([1]DRUM!K1245="","",[1]DRUM!K1245)</f>
        <v>Steel Drum</v>
      </c>
      <c r="O1268" s="26">
        <f>IF([1]DRUM!L1245="","",[1]DRUM!L1245)</f>
        <v>1778</v>
      </c>
      <c r="P1268" s="26">
        <f>IF([1]DRUM!M1245="","",[1]DRUM!M1245)</f>
        <v>254</v>
      </c>
      <c r="Q1268" s="26">
        <f>IF([1]DRUM!N1245="","",[1]DRUM!N1245)</f>
        <v>12.734249471785377</v>
      </c>
      <c r="R1268" s="26" t="str">
        <f t="shared" si="199"/>
        <v>Steel</v>
      </c>
      <c r="S1268" s="26">
        <f ca="1">IF(N1268="",0,
IF(Knee_Application="YES",Knee_Width,IF(Knee_Application="NO",0,
IF(OR(Cable_Type="OH",SearchData("Conductor",Cable_Desc)),0,
IF(N1268="Steel Drum",Knee_Width,
IF(N1268="Plywood Drum",0,
IF(Country="UAE",0,
IF(AND(OR(SearchData("LSHF",Cable_Desc),SearchData("LSZH",Cable_Desc),SearchData("LS0H",Cable_Desc),SearchData("LSOH",Cable_Desc)),D.nom&gt;40),Knee_Width,
IF(AND(Country="Egypt",D.nom&gt;60),Knee_Width,
IF(AND(Country&lt;&gt;"Egypt",D.nom&gt;35),Knee_Width,
0))))))))))</f>
        <v>125</v>
      </c>
      <c r="T1268" s="118">
        <f t="shared" ca="1" si="193"/>
        <v>12</v>
      </c>
      <c r="U1268" s="118">
        <f t="shared" ca="1" si="194"/>
        <v>6</v>
      </c>
      <c r="V1268" s="117">
        <f t="shared" ca="1" si="195"/>
        <v>583.49177346241652</v>
      </c>
      <c r="W1268" s="64">
        <f t="shared" ca="1" si="196"/>
        <v>1</v>
      </c>
      <c r="X1268" s="64">
        <f t="shared" ca="1" si="200"/>
        <v>1</v>
      </c>
      <c r="Y1268" s="64">
        <f t="shared" ca="1" si="197"/>
        <v>1</v>
      </c>
      <c r="AM1268" s="156"/>
    </row>
    <row r="1269" spans="1:39">
      <c r="A1269" s="12">
        <f t="shared" ca="1" si="191"/>
        <v>1</v>
      </c>
      <c r="B1269" s="12" t="str">
        <f>IF([1]DRUM!A1246="","",[1]DRUM!A1246)</f>
        <v>Steel</v>
      </c>
      <c r="C1269" s="12">
        <f t="shared" ca="1" si="192"/>
        <v>0</v>
      </c>
      <c r="D1269" s="155">
        <f t="shared" ca="1" si="198"/>
        <v>0</v>
      </c>
      <c r="E1269" s="26" t="str">
        <f>IF([1]DRUM!B1246="","",[1]DRUM!B1246)</f>
        <v>STB360044</v>
      </c>
      <c r="F1269" s="26">
        <f>IF([1]DRUM!C1246="","",[1]DRUM!C1246)</f>
        <v>3680</v>
      </c>
      <c r="G1269" s="26">
        <f>IF([1]DRUM!D1246="","",[1]DRUM!D1246)</f>
        <v>3600</v>
      </c>
      <c r="H1269" s="26">
        <f>IF([1]DRUM!E1246="","",[1]DRUM!E1246)</f>
        <v>1750</v>
      </c>
      <c r="I1269" s="26">
        <f>IF([1]DRUM!F1246="","",[1]DRUM!F1246)</f>
        <v>1700</v>
      </c>
      <c r="J1269" s="26">
        <f>IF([1]DRUM!G1246="","",[1]DRUM!G1246)</f>
        <v>1900</v>
      </c>
      <c r="K1269" s="26">
        <f>IF([1]DRUM!H1246="","",[1]DRUM!H1246)</f>
        <v>2100</v>
      </c>
      <c r="L1269" s="26" t="str">
        <f>IF([1]DRUM!I1246="","",[1]DRUM!I1246)</f>
        <v/>
      </c>
      <c r="M1269" s="26">
        <f>IF([1]DRUM!J1246="","",
IF(AND([1]DRUM!K1246="Wooden Drum",[1]DRUM!J1246&gt;Max_WD_Capacity),Max_WD_Capacity,
[1]DRUM!J1246))</f>
        <v>20000</v>
      </c>
      <c r="N1269" s="26" t="str">
        <f>IF([1]DRUM!K1246="","",[1]DRUM!K1246)</f>
        <v>Steel Drum</v>
      </c>
      <c r="O1269" s="26">
        <f>IF([1]DRUM!L1246="","",[1]DRUM!L1246)</f>
        <v>1784</v>
      </c>
      <c r="P1269" s="26">
        <f>IF([1]DRUM!M1246="","",[1]DRUM!M1246)</f>
        <v>254</v>
      </c>
      <c r="Q1269" s="26">
        <f>IF([1]DRUM!N1246="","",[1]DRUM!N1246)</f>
        <v>13.214913147784614</v>
      </c>
      <c r="R1269" s="26" t="str">
        <f t="shared" si="199"/>
        <v>Steel</v>
      </c>
      <c r="S1269" s="26">
        <f ca="1">IF(N1269="",0,
IF(Knee_Application="YES",Knee_Width,IF(Knee_Application="NO",0,
IF(OR(Cable_Type="OH",SearchData("Conductor",Cable_Desc)),0,
IF(N1269="Steel Drum",Knee_Width,
IF(N1269="Plywood Drum",0,
IF(Country="UAE",0,
IF(AND(OR(SearchData("LSHF",Cable_Desc),SearchData("LSZH",Cable_Desc),SearchData("LS0H",Cable_Desc),SearchData("LSOH",Cable_Desc)),D.nom&gt;40),Knee_Width,
IF(AND(Country="Egypt",D.nom&gt;60),Knee_Width,
IF(AND(Country&lt;&gt;"Egypt",D.nom&gt;35),Knee_Width,
0))))))))))</f>
        <v>125</v>
      </c>
      <c r="T1269" s="118">
        <f t="shared" ca="1" si="193"/>
        <v>12</v>
      </c>
      <c r="U1269" s="118">
        <f t="shared" ca="1" si="194"/>
        <v>6</v>
      </c>
      <c r="V1269" s="117">
        <f t="shared" ca="1" si="195"/>
        <v>560.87230635656999</v>
      </c>
      <c r="W1269" s="64">
        <f t="shared" ca="1" si="196"/>
        <v>1</v>
      </c>
      <c r="X1269" s="64">
        <f t="shared" ca="1" si="200"/>
        <v>1</v>
      </c>
      <c r="Y1269" s="64">
        <f t="shared" ca="1" si="197"/>
        <v>1</v>
      </c>
      <c r="AM1269" s="156"/>
    </row>
    <row r="1270" spans="1:39">
      <c r="A1270" s="12">
        <f t="shared" ca="1" si="191"/>
        <v>1</v>
      </c>
      <c r="B1270" s="12" t="str">
        <f>IF([1]DRUM!A1247="","",[1]DRUM!A1247)</f>
        <v>Steel</v>
      </c>
      <c r="C1270" s="12">
        <f t="shared" ca="1" si="192"/>
        <v>0</v>
      </c>
      <c r="D1270" s="155">
        <f t="shared" ca="1" si="198"/>
        <v>0</v>
      </c>
      <c r="E1270" s="26" t="str">
        <f>IF([1]DRUM!B1247="","",[1]DRUM!B1247)</f>
        <v>STB360042</v>
      </c>
      <c r="F1270" s="26">
        <f>IF([1]DRUM!C1247="","",[1]DRUM!C1247)</f>
        <v>3680</v>
      </c>
      <c r="G1270" s="26">
        <f>IF([1]DRUM!D1247="","",[1]DRUM!D1247)</f>
        <v>3600</v>
      </c>
      <c r="H1270" s="26">
        <f>IF([1]DRUM!E1247="","",[1]DRUM!E1247)</f>
        <v>1650</v>
      </c>
      <c r="I1270" s="26">
        <f>IF([1]DRUM!F1247="","",[1]DRUM!F1247)</f>
        <v>1700</v>
      </c>
      <c r="J1270" s="26">
        <f>IF([1]DRUM!G1247="","",[1]DRUM!G1247)</f>
        <v>1900</v>
      </c>
      <c r="K1270" s="26">
        <f>IF([1]DRUM!H1247="","",[1]DRUM!H1247)</f>
        <v>2100</v>
      </c>
      <c r="L1270" s="26" t="str">
        <f>IF([1]DRUM!I1247="","",[1]DRUM!I1247)</f>
        <v/>
      </c>
      <c r="M1270" s="26">
        <f>IF([1]DRUM!J1247="","",
IF(AND([1]DRUM!K1247="Wooden Drum",[1]DRUM!J1247&gt;Max_WD_Capacity),Max_WD_Capacity,
[1]DRUM!J1247))</f>
        <v>20000</v>
      </c>
      <c r="N1270" s="26" t="str">
        <f>IF([1]DRUM!K1247="","",[1]DRUM!K1247)</f>
        <v>Steel Drum</v>
      </c>
      <c r="O1270" s="26">
        <f>IF([1]DRUM!L1247="","",[1]DRUM!L1247)</f>
        <v>1832</v>
      </c>
      <c r="P1270" s="26">
        <f>IF([1]DRUM!M1247="","",[1]DRUM!M1247)</f>
        <v>254</v>
      </c>
      <c r="Q1270" s="26">
        <f>IF([1]DRUM!N1247="","",[1]DRUM!N1247)</f>
        <v>13.66887328622834</v>
      </c>
      <c r="R1270" s="26" t="str">
        <f t="shared" si="199"/>
        <v>Steel</v>
      </c>
      <c r="S1270" s="26">
        <f ca="1">IF(N1270="",0,
IF(Knee_Application="YES",Knee_Width,IF(Knee_Application="NO",0,
IF(OR(Cable_Type="OH",SearchData("Conductor",Cable_Desc)),0,
IF(N1270="Steel Drum",Knee_Width,
IF(N1270="Plywood Drum",0,
IF(Country="UAE",0,
IF(AND(OR(SearchData("LSHF",Cable_Desc),SearchData("LSZH",Cable_Desc),SearchData("LS0H",Cable_Desc),SearchData("LSOH",Cable_Desc)),D.nom&gt;40),Knee_Width,
IF(AND(Country="Egypt",D.nom&gt;60),Knee_Width,
IF(AND(Country&lt;&gt;"Egypt",D.nom&gt;35),Knee_Width,
0))))))))))</f>
        <v>125</v>
      </c>
      <c r="T1270" s="118">
        <f t="shared" ca="1" si="193"/>
        <v>12</v>
      </c>
      <c r="U1270" s="118">
        <f t="shared" ca="1" si="194"/>
        <v>7</v>
      </c>
      <c r="V1270" s="117">
        <f t="shared" ca="1" si="195"/>
        <v>660.05112979333853</v>
      </c>
      <c r="W1270" s="64">
        <f t="shared" ca="1" si="196"/>
        <v>1</v>
      </c>
      <c r="X1270" s="64">
        <f t="shared" ca="1" si="200"/>
        <v>1</v>
      </c>
      <c r="Y1270" s="64">
        <f t="shared" ca="1" si="197"/>
        <v>1</v>
      </c>
      <c r="AM1270" s="156"/>
    </row>
    <row r="1271" spans="1:39">
      <c r="A1271" s="12">
        <f t="shared" ca="1" si="191"/>
        <v>1</v>
      </c>
      <c r="B1271" s="12" t="str">
        <f>IF([1]DRUM!A1248="","",[1]DRUM!A1248)</f>
        <v>Steel</v>
      </c>
      <c r="C1271" s="12">
        <f t="shared" ca="1" si="192"/>
        <v>0</v>
      </c>
      <c r="D1271" s="155">
        <f t="shared" ca="1" si="198"/>
        <v>0</v>
      </c>
      <c r="E1271" s="26" t="str">
        <f>IF([1]DRUM!B1248="","",[1]DRUM!B1248)</f>
        <v>STB360037</v>
      </c>
      <c r="F1271" s="26">
        <f>IF([1]DRUM!C1248="","",[1]DRUM!C1248)</f>
        <v>3680</v>
      </c>
      <c r="G1271" s="26">
        <f>IF([1]DRUM!D1248="","",[1]DRUM!D1248)</f>
        <v>3600</v>
      </c>
      <c r="H1271" s="26">
        <f>IF([1]DRUM!E1248="","",[1]DRUM!E1248)</f>
        <v>1850</v>
      </c>
      <c r="I1271" s="26">
        <f>IF([1]DRUM!F1248="","",[1]DRUM!F1248)</f>
        <v>1700</v>
      </c>
      <c r="J1271" s="26">
        <f>IF([1]DRUM!G1248="","",[1]DRUM!G1248)</f>
        <v>1900</v>
      </c>
      <c r="K1271" s="26">
        <f>IF([1]DRUM!H1248="","",[1]DRUM!H1248)</f>
        <v>2100</v>
      </c>
      <c r="L1271" s="26" t="str">
        <f>IF([1]DRUM!I1248="","",[1]DRUM!I1248)</f>
        <v/>
      </c>
      <c r="M1271" s="26">
        <f>IF([1]DRUM!J1248="","",
IF(AND([1]DRUM!K1248="Wooden Drum",[1]DRUM!J1248&gt;Max_WD_Capacity),Max_WD_Capacity,
[1]DRUM!J1248))</f>
        <v>25000</v>
      </c>
      <c r="N1271" s="26" t="str">
        <f>IF([1]DRUM!K1248="","",[1]DRUM!K1248)</f>
        <v>Steel Drum</v>
      </c>
      <c r="O1271" s="26">
        <f>IF([1]DRUM!L1248="","",[1]DRUM!L1248)</f>
        <v>1916</v>
      </c>
      <c r="P1271" s="26">
        <f>IF([1]DRUM!M1248="","",[1]DRUM!M1248)</f>
        <v>254</v>
      </c>
      <c r="Q1271" s="26">
        <f>IF([1]DRUM!N1248="","",[1]DRUM!N1248)</f>
        <v>12.734249471785377</v>
      </c>
      <c r="R1271" s="26" t="str">
        <f t="shared" si="199"/>
        <v>Steel</v>
      </c>
      <c r="S1271" s="26">
        <f ca="1">IF(N1271="",0,
IF(Knee_Application="YES",Knee_Width,IF(Knee_Application="NO",0,
IF(OR(Cable_Type="OH",SearchData("Conductor",Cable_Desc)),0,
IF(N1271="Steel Drum",Knee_Width,
IF(N1271="Plywood Drum",0,
IF(Country="UAE",0,
IF(AND(OR(SearchData("LSHF",Cable_Desc),SearchData("LSZH",Cable_Desc),SearchData("LS0H",Cable_Desc),SearchData("LSOH",Cable_Desc)),D.nom&gt;40),Knee_Width,
IF(AND(Country="Egypt",D.nom&gt;60),Knee_Width,
IF(AND(Country&lt;&gt;"Egypt",D.nom&gt;35),Knee_Width,
0))))))))))</f>
        <v>125</v>
      </c>
      <c r="T1271" s="118">
        <f t="shared" ca="1" si="193"/>
        <v>12</v>
      </c>
      <c r="U1271" s="118">
        <f t="shared" ca="1" si="194"/>
        <v>6</v>
      </c>
      <c r="V1271" s="117">
        <f t="shared" ca="1" si="195"/>
        <v>583.49177346241652</v>
      </c>
      <c r="W1271" s="64">
        <f t="shared" ca="1" si="196"/>
        <v>1</v>
      </c>
      <c r="X1271" s="64">
        <f t="shared" ca="1" si="200"/>
        <v>1</v>
      </c>
      <c r="Y1271" s="64">
        <f t="shared" ca="1" si="197"/>
        <v>1</v>
      </c>
      <c r="AM1271" s="156"/>
    </row>
    <row r="1272" spans="1:39">
      <c r="A1272" s="12">
        <f t="shared" ca="1" si="191"/>
        <v>1</v>
      </c>
      <c r="B1272" s="12" t="str">
        <f>IF([1]DRUM!A1249="","",[1]DRUM!A1249)</f>
        <v>Steel</v>
      </c>
      <c r="C1272" s="12">
        <f t="shared" ca="1" si="192"/>
        <v>0</v>
      </c>
      <c r="D1272" s="155">
        <f t="shared" ca="1" si="198"/>
        <v>0</v>
      </c>
      <c r="E1272" s="26" t="str">
        <f>IF([1]DRUM!B1249="","",[1]DRUM!B1249)</f>
        <v>STB360014</v>
      </c>
      <c r="F1272" s="26">
        <f>IF([1]DRUM!C1249="","",[1]DRUM!C1249)</f>
        <v>3680</v>
      </c>
      <c r="G1272" s="26">
        <f>IF([1]DRUM!D1249="","",[1]DRUM!D1249)</f>
        <v>3600</v>
      </c>
      <c r="H1272" s="26">
        <f>IF([1]DRUM!E1249="","",[1]DRUM!E1249)</f>
        <v>1800</v>
      </c>
      <c r="I1272" s="26">
        <f>IF([1]DRUM!F1249="","",[1]DRUM!F1249)</f>
        <v>1700</v>
      </c>
      <c r="J1272" s="26">
        <f>IF([1]DRUM!G1249="","",[1]DRUM!G1249)</f>
        <v>1900</v>
      </c>
      <c r="K1272" s="26">
        <f>IF([1]DRUM!H1249="","",[1]DRUM!H1249)</f>
        <v>2100</v>
      </c>
      <c r="L1272" s="26" t="str">
        <f>IF([1]DRUM!I1249="","",[1]DRUM!I1249)</f>
        <v/>
      </c>
      <c r="M1272" s="26">
        <f>IF([1]DRUM!J1249="","",
IF(AND([1]DRUM!K1249="Wooden Drum",[1]DRUM!J1249&gt;Max_WD_Capacity),Max_WD_Capacity,
[1]DRUM!J1249))</f>
        <v>25000</v>
      </c>
      <c r="N1272" s="26" t="str">
        <f>IF([1]DRUM!K1249="","",[1]DRUM!K1249)</f>
        <v>Steel Drum</v>
      </c>
      <c r="O1272" s="26">
        <f>IF([1]DRUM!L1249="","",[1]DRUM!L1249)</f>
        <v>2140</v>
      </c>
      <c r="P1272" s="26">
        <f>IF([1]DRUM!M1249="","",[1]DRUM!M1249)</f>
        <v>254</v>
      </c>
      <c r="Q1272" s="26">
        <f>IF([1]DRUM!N1249="","",[1]DRUM!N1249)</f>
        <v>12.977919251979435</v>
      </c>
      <c r="R1272" s="26" t="str">
        <f t="shared" si="199"/>
        <v>Steel</v>
      </c>
      <c r="S1272" s="26">
        <f ca="1">IF(N1272="",0,
IF(Knee_Application="YES",Knee_Width,IF(Knee_Application="NO",0,
IF(OR(Cable_Type="OH",SearchData("Conductor",Cable_Desc)),0,
IF(N1272="Steel Drum",Knee_Width,
IF(N1272="Plywood Drum",0,
IF(Country="UAE",0,
IF(AND(OR(SearchData("LSHF",Cable_Desc),SearchData("LSZH",Cable_Desc),SearchData("LS0H",Cable_Desc),SearchData("LSOH",Cable_Desc)),D.nom&gt;40),Knee_Width,
IF(AND(Country="Egypt",D.nom&gt;60),Knee_Width,
IF(AND(Country&lt;&gt;"Egypt",D.nom&gt;35),Knee_Width,
0))))))))))</f>
        <v>125</v>
      </c>
      <c r="T1272" s="118">
        <f t="shared" ca="1" si="193"/>
        <v>12</v>
      </c>
      <c r="U1272" s="118">
        <f t="shared" ca="1" si="194"/>
        <v>6</v>
      </c>
      <c r="V1272" s="117">
        <f t="shared" ca="1" si="195"/>
        <v>572.18203990949326</v>
      </c>
      <c r="W1272" s="64">
        <f t="shared" ca="1" si="196"/>
        <v>1</v>
      </c>
      <c r="X1272" s="64">
        <f t="shared" ca="1" si="200"/>
        <v>1</v>
      </c>
      <c r="Y1272" s="64">
        <f t="shared" ca="1" si="197"/>
        <v>1</v>
      </c>
      <c r="AM1272" s="156"/>
    </row>
    <row r="1273" spans="1:39">
      <c r="A1273" s="12">
        <f t="shared" ca="1" si="191"/>
        <v>1</v>
      </c>
      <c r="B1273" s="12" t="str">
        <f>IF([1]DRUM!A1250="","",[1]DRUM!A1250)</f>
        <v>Steel</v>
      </c>
      <c r="C1273" s="12">
        <f t="shared" ca="1" si="192"/>
        <v>0</v>
      </c>
      <c r="D1273" s="155">
        <f t="shared" ca="1" si="198"/>
        <v>0</v>
      </c>
      <c r="E1273" s="26" t="str">
        <f>IF([1]DRUM!B1250="","",[1]DRUM!B1250)</f>
        <v>STB360012</v>
      </c>
      <c r="F1273" s="26">
        <f>IF([1]DRUM!C1250="","",[1]DRUM!C1250)</f>
        <v>3680</v>
      </c>
      <c r="G1273" s="26">
        <f>IF([1]DRUM!D1250="","",[1]DRUM!D1250)</f>
        <v>3600</v>
      </c>
      <c r="H1273" s="26">
        <f>IF([1]DRUM!E1250="","",[1]DRUM!E1250)</f>
        <v>1600</v>
      </c>
      <c r="I1273" s="26">
        <f>IF([1]DRUM!F1250="","",[1]DRUM!F1250)</f>
        <v>1700</v>
      </c>
      <c r="J1273" s="26">
        <f>IF([1]DRUM!G1250="","",[1]DRUM!G1250)</f>
        <v>1900</v>
      </c>
      <c r="K1273" s="26">
        <f>IF([1]DRUM!H1250="","",[1]DRUM!H1250)</f>
        <v>2100</v>
      </c>
      <c r="L1273" s="26" t="str">
        <f>IF([1]DRUM!I1250="","",[1]DRUM!I1250)</f>
        <v/>
      </c>
      <c r="M1273" s="26">
        <f>IF([1]DRUM!J1250="","",
IF(AND([1]DRUM!K1250="Wooden Drum",[1]DRUM!J1250&gt;Max_WD_Capacity),Max_WD_Capacity,
[1]DRUM!J1250))</f>
        <v>25000</v>
      </c>
      <c r="N1273" s="26" t="str">
        <f>IF([1]DRUM!K1250="","",[1]DRUM!K1250)</f>
        <v>Steel Drum</v>
      </c>
      <c r="O1273" s="26">
        <f>IF([1]DRUM!L1250="","",[1]DRUM!L1250)</f>
        <v>1972</v>
      </c>
      <c r="P1273" s="26">
        <f>IF([1]DRUM!M1250="","",[1]DRUM!M1250)</f>
        <v>254</v>
      </c>
      <c r="Q1273" s="26">
        <f>IF([1]DRUM!N1250="","",[1]DRUM!N1250)</f>
        <v>13.885839528866887</v>
      </c>
      <c r="R1273" s="26" t="str">
        <f t="shared" si="199"/>
        <v>Steel</v>
      </c>
      <c r="S1273" s="26">
        <f ca="1">IF(N1273="",0,
IF(Knee_Application="YES",Knee_Width,IF(Knee_Application="NO",0,
IF(OR(Cable_Type="OH",SearchData("Conductor",Cable_Desc)),0,
IF(N1273="Steel Drum",Knee_Width,
IF(N1273="Plywood Drum",0,
IF(Country="UAE",0,
IF(AND(OR(SearchData("LSHF",Cable_Desc),SearchData("LSZH",Cable_Desc),SearchData("LS0H",Cable_Desc),SearchData("LSOH",Cable_Desc)),D.nom&gt;40),Knee_Width,
IF(AND(Country="Egypt",D.nom&gt;60),Knee_Width,
IF(AND(Country&lt;&gt;"Egypt",D.nom&gt;35),Knee_Width,
0))))))))))</f>
        <v>125</v>
      </c>
      <c r="T1273" s="118">
        <f t="shared" ca="1" si="193"/>
        <v>12</v>
      </c>
      <c r="U1273" s="118">
        <f t="shared" ca="1" si="194"/>
        <v>7</v>
      </c>
      <c r="V1273" s="117">
        <f t="shared" ca="1" si="195"/>
        <v>646.85644064826135</v>
      </c>
      <c r="W1273" s="64">
        <f t="shared" ca="1" si="196"/>
        <v>1</v>
      </c>
      <c r="X1273" s="64">
        <f t="shared" ca="1" si="200"/>
        <v>1</v>
      </c>
      <c r="Y1273" s="64">
        <f t="shared" ca="1" si="197"/>
        <v>1</v>
      </c>
      <c r="AM1273" s="156"/>
    </row>
    <row r="1274" spans="1:39">
      <c r="A1274" s="12">
        <f t="shared" ca="1" si="191"/>
        <v>1</v>
      </c>
      <c r="B1274" s="12" t="str">
        <f>IF([1]DRUM!A1251="","",[1]DRUM!A1251)</f>
        <v>Steel</v>
      </c>
      <c r="C1274" s="12">
        <f t="shared" ca="1" si="192"/>
        <v>0</v>
      </c>
      <c r="D1274" s="155">
        <f t="shared" ca="1" si="198"/>
        <v>0</v>
      </c>
      <c r="E1274" s="26" t="str">
        <f>IF([1]DRUM!B1251="","",[1]DRUM!B1251)</f>
        <v>STB360052</v>
      </c>
      <c r="F1274" s="26">
        <f>IF([1]DRUM!C1251="","",[1]DRUM!C1251)</f>
        <v>3680</v>
      </c>
      <c r="G1274" s="26">
        <f>IF([1]DRUM!D1251="","",[1]DRUM!D1251)</f>
        <v>3600</v>
      </c>
      <c r="H1274" s="26">
        <f>IF([1]DRUM!E1251="","",[1]DRUM!E1251)</f>
        <v>1500</v>
      </c>
      <c r="I1274" s="26">
        <f>IF([1]DRUM!F1251="","",[1]DRUM!F1251)</f>
        <v>1700</v>
      </c>
      <c r="J1274" s="26">
        <f>IF([1]DRUM!G1251="","",[1]DRUM!G1251)</f>
        <v>1900</v>
      </c>
      <c r="K1274" s="26">
        <f>IF([1]DRUM!H1251="","",[1]DRUM!H1251)</f>
        <v>2100</v>
      </c>
      <c r="L1274" s="26" t="str">
        <f>IF([1]DRUM!I1251="","",[1]DRUM!I1251)</f>
        <v/>
      </c>
      <c r="M1274" s="26">
        <f>IF([1]DRUM!J1251="","",
IF(AND([1]DRUM!K1251="Wooden Drum",[1]DRUM!J1251&gt;Max_WD_Capacity),Max_WD_Capacity,
[1]DRUM!J1251))</f>
        <v>25000</v>
      </c>
      <c r="N1274" s="26" t="str">
        <f>IF([1]DRUM!K1251="","",[1]DRUM!K1251)</f>
        <v>Steel Drum</v>
      </c>
      <c r="O1274" s="26">
        <f>IF([1]DRUM!L1251="","",[1]DRUM!L1251)</f>
        <v>1936</v>
      </c>
      <c r="P1274" s="26">
        <f>IF([1]DRUM!M1251="","",[1]DRUM!M1251)</f>
        <v>254</v>
      </c>
      <c r="Q1274" s="26">
        <f>IF([1]DRUM!N1251="","",[1]DRUM!N1251)</f>
        <v>14.299744360977341</v>
      </c>
      <c r="R1274" s="26" t="str">
        <f t="shared" si="199"/>
        <v>Steel</v>
      </c>
      <c r="S1274" s="26">
        <f ca="1">IF(N1274="",0,
IF(Knee_Application="YES",Knee_Width,IF(Knee_Application="NO",0,
IF(OR(Cable_Type="OH",SearchData("Conductor",Cable_Desc)),0,
IF(N1274="Steel Drum",Knee_Width,
IF(N1274="Plywood Drum",0,
IF(Country="UAE",0,
IF(AND(OR(SearchData("LSHF",Cable_Desc),SearchData("LSZH",Cable_Desc),SearchData("LS0H",Cable_Desc),SearchData("LSOH",Cable_Desc)),D.nom&gt;40),Knee_Width,
IF(AND(Country="Egypt",D.nom&gt;60),Knee_Width,
IF(AND(Country&lt;&gt;"Egypt",D.nom&gt;35),Knee_Width,
0))))))))))</f>
        <v>125</v>
      </c>
      <c r="T1274" s="118">
        <f t="shared" ca="1" si="193"/>
        <v>12</v>
      </c>
      <c r="U1274" s="118">
        <f t="shared" ca="1" si="194"/>
        <v>7</v>
      </c>
      <c r="V1274" s="117">
        <f t="shared" ca="1" si="195"/>
        <v>620.46706235810711</v>
      </c>
      <c r="W1274" s="64">
        <f t="shared" ca="1" si="196"/>
        <v>1</v>
      </c>
      <c r="X1274" s="64">
        <f t="shared" ca="1" si="200"/>
        <v>1</v>
      </c>
      <c r="Y1274" s="64">
        <f t="shared" ca="1" si="197"/>
        <v>1</v>
      </c>
      <c r="AM1274" s="156"/>
    </row>
    <row r="1275" spans="1:39">
      <c r="A1275" s="12">
        <f t="shared" ca="1" si="191"/>
        <v>1</v>
      </c>
      <c r="B1275" s="12" t="str">
        <f>IF([1]DRUM!A1252="","",[1]DRUM!A1252)</f>
        <v>Steel</v>
      </c>
      <c r="C1275" s="12">
        <f t="shared" ca="1" si="192"/>
        <v>0</v>
      </c>
      <c r="D1275" s="155">
        <f t="shared" ca="1" si="198"/>
        <v>0</v>
      </c>
      <c r="E1275" s="26" t="str">
        <f>IF([1]DRUM!B1252="","",[1]DRUM!B1252)</f>
        <v>STB370022</v>
      </c>
      <c r="F1275" s="26">
        <f>IF([1]DRUM!C1252="","",[1]DRUM!C1252)</f>
        <v>3780</v>
      </c>
      <c r="G1275" s="26">
        <f>IF([1]DRUM!D1252="","",[1]DRUM!D1252)</f>
        <v>3700</v>
      </c>
      <c r="H1275" s="26">
        <f>IF([1]DRUM!E1252="","",[1]DRUM!E1252)</f>
        <v>2400</v>
      </c>
      <c r="I1275" s="26">
        <f>IF([1]DRUM!F1252="","",[1]DRUM!F1252)</f>
        <v>1780</v>
      </c>
      <c r="J1275" s="26">
        <f>IF([1]DRUM!G1252="","",[1]DRUM!G1252)</f>
        <v>1900</v>
      </c>
      <c r="K1275" s="26">
        <f>IF([1]DRUM!H1252="","",[1]DRUM!H1252)</f>
        <v>2100</v>
      </c>
      <c r="L1275" s="26" t="str">
        <f>IF([1]DRUM!I1252="","",[1]DRUM!I1252)</f>
        <v/>
      </c>
      <c r="M1275" s="26">
        <f>IF([1]DRUM!J1252="","",
IF(AND([1]DRUM!K1252="Wooden Drum",[1]DRUM!J1252&gt;Max_WD_Capacity),Max_WD_Capacity,
[1]DRUM!J1252))</f>
        <v>8000</v>
      </c>
      <c r="N1275" s="26" t="str">
        <f>IF([1]DRUM!K1252="","",[1]DRUM!K1252)</f>
        <v>Steel Drum</v>
      </c>
      <c r="O1275" s="26">
        <f>IF([1]DRUM!L1252="","",[1]DRUM!L1252)</f>
        <v>1089</v>
      </c>
      <c r="P1275" s="26">
        <f>IF([1]DRUM!M1252="","",[1]DRUM!M1252)</f>
        <v>273</v>
      </c>
      <c r="Q1275" s="26">
        <f>IF([1]DRUM!N1252="","",[1]DRUM!N1252)</f>
        <v>11.086209235620341</v>
      </c>
      <c r="R1275" s="26" t="str">
        <f t="shared" si="199"/>
        <v>Steel</v>
      </c>
      <c r="S1275" s="26">
        <f ca="1">IF(N1275="",0,
IF(Knee_Application="YES",Knee_Width,IF(Knee_Application="NO",0,
IF(OR(Cable_Type="OH",SearchData("Conductor",Cable_Desc)),0,
IF(N1275="Steel Drum",Knee_Width,
IF(N1275="Plywood Drum",0,
IF(Country="UAE",0,
IF(AND(OR(SearchData("LSHF",Cable_Desc),SearchData("LSZH",Cable_Desc),SearchData("LS0H",Cable_Desc),SearchData("LSOH",Cable_Desc)),D.nom&gt;40),Knee_Width,
IF(AND(Country="Egypt",D.nom&gt;60),Knee_Width,
IF(AND(Country&lt;&gt;"Egypt",D.nom&gt;35),Knee_Width,
0))))))))))</f>
        <v>125</v>
      </c>
      <c r="T1275" s="118">
        <f t="shared" ca="1" si="193"/>
        <v>13</v>
      </c>
      <c r="U1275" s="118">
        <f t="shared" ca="1" si="194"/>
        <v>4</v>
      </c>
      <c r="V1275" s="117">
        <f t="shared" ca="1" si="195"/>
        <v>471.53043783672217</v>
      </c>
      <c r="W1275" s="64">
        <f t="shared" ca="1" si="196"/>
        <v>1</v>
      </c>
      <c r="X1275" s="64">
        <f t="shared" ca="1" si="200"/>
        <v>1</v>
      </c>
      <c r="Y1275" s="64">
        <f t="shared" ca="1" si="197"/>
        <v>1</v>
      </c>
      <c r="AM1275" s="156"/>
    </row>
    <row r="1276" spans="1:39">
      <c r="A1276" s="12">
        <f t="shared" ca="1" si="191"/>
        <v>1</v>
      </c>
      <c r="B1276" s="12" t="str">
        <f>IF([1]DRUM!A1253="","",[1]DRUM!A1253)</f>
        <v>Steel</v>
      </c>
      <c r="C1276" s="12">
        <f t="shared" ca="1" si="192"/>
        <v>0</v>
      </c>
      <c r="D1276" s="155">
        <f t="shared" ca="1" si="198"/>
        <v>0</v>
      </c>
      <c r="E1276" s="26" t="str">
        <f>IF([1]DRUM!B1253="","",[1]DRUM!B1253)</f>
        <v>STB370026</v>
      </c>
      <c r="F1276" s="26">
        <f>IF([1]DRUM!C1253="","",[1]DRUM!C1253)</f>
        <v>3780</v>
      </c>
      <c r="G1276" s="26">
        <f>IF([1]DRUM!D1253="","",[1]DRUM!D1253)</f>
        <v>3700</v>
      </c>
      <c r="H1276" s="26">
        <f>IF([1]DRUM!E1253="","",[1]DRUM!E1253)</f>
        <v>2200</v>
      </c>
      <c r="I1276" s="26">
        <f>IF([1]DRUM!F1253="","",[1]DRUM!F1253)</f>
        <v>1780</v>
      </c>
      <c r="J1276" s="26">
        <f>IF([1]DRUM!G1253="","",[1]DRUM!G1253)</f>
        <v>1900</v>
      </c>
      <c r="K1276" s="26">
        <f>IF([1]DRUM!H1253="","",[1]DRUM!H1253)</f>
        <v>2100</v>
      </c>
      <c r="L1276" s="26" t="str">
        <f>IF([1]DRUM!I1253="","",[1]DRUM!I1253)</f>
        <v/>
      </c>
      <c r="M1276" s="26">
        <f>IF([1]DRUM!J1253="","",
IF(AND([1]DRUM!K1253="Wooden Drum",[1]DRUM!J1253&gt;Max_WD_Capacity),Max_WD_Capacity,
[1]DRUM!J1253))</f>
        <v>8000</v>
      </c>
      <c r="N1276" s="26" t="str">
        <f>IF([1]DRUM!K1253="","",[1]DRUM!K1253)</f>
        <v>Steel Drum</v>
      </c>
      <c r="O1276" s="26">
        <f>IF([1]DRUM!L1253="","",[1]DRUM!L1253)</f>
        <v>1030</v>
      </c>
      <c r="P1276" s="26">
        <f>IF([1]DRUM!M1253="","",[1]DRUM!M1253)</f>
        <v>273</v>
      </c>
      <c r="Q1276" s="26">
        <f>IF([1]DRUM!N1253="","",[1]DRUM!N1253)</f>
        <v>12.372377268000001</v>
      </c>
      <c r="R1276" s="26" t="str">
        <f t="shared" si="199"/>
        <v>Steel</v>
      </c>
      <c r="S1276" s="26">
        <f ca="1">IF(N1276="",0,
IF(Knee_Application="YES",Knee_Width,IF(Knee_Application="NO",0,
IF(OR(Cable_Type="OH",SearchData("Conductor",Cable_Desc)),0,
IF(N1276="Steel Drum",Knee_Width,
IF(N1276="Plywood Drum",0,
IF(Country="UAE",0,
IF(AND(OR(SearchData("LSHF",Cable_Desc),SearchData("LSZH",Cable_Desc),SearchData("LS0H",Cable_Desc),SearchData("LSOH",Cable_Desc)),D.nom&gt;40),Knee_Width,
IF(AND(Country="Egypt",D.nom&gt;60),Knee_Width,
IF(AND(Country&lt;&gt;"Egypt",D.nom&gt;35),Knee_Width,
0))))))))))</f>
        <v>125</v>
      </c>
      <c r="T1276" s="118">
        <f t="shared" ca="1" si="193"/>
        <v>13</v>
      </c>
      <c r="U1276" s="118">
        <f t="shared" ca="1" si="194"/>
        <v>5</v>
      </c>
      <c r="V1276" s="117">
        <f t="shared" ca="1" si="195"/>
        <v>573.40349113320906</v>
      </c>
      <c r="W1276" s="64">
        <f t="shared" ca="1" si="196"/>
        <v>1</v>
      </c>
      <c r="X1276" s="64">
        <f t="shared" ca="1" si="200"/>
        <v>1</v>
      </c>
      <c r="Y1276" s="64">
        <f t="shared" ca="1" si="197"/>
        <v>1</v>
      </c>
      <c r="AM1276" s="156"/>
    </row>
    <row r="1277" spans="1:39">
      <c r="A1277" s="12">
        <f t="shared" ca="1" si="191"/>
        <v>1</v>
      </c>
      <c r="B1277" s="12" t="str">
        <f>IF([1]DRUM!A1254="","",[1]DRUM!A1254)</f>
        <v>Steel</v>
      </c>
      <c r="C1277" s="12">
        <f t="shared" ca="1" si="192"/>
        <v>0</v>
      </c>
      <c r="D1277" s="155">
        <f t="shared" ca="1" si="198"/>
        <v>0</v>
      </c>
      <c r="E1277" s="26" t="str">
        <f>IF([1]DRUM!B1254="","",[1]DRUM!B1254)</f>
        <v>STB370036</v>
      </c>
      <c r="F1277" s="26">
        <f>IF([1]DRUM!C1254="","",[1]DRUM!C1254)</f>
        <v>3780</v>
      </c>
      <c r="G1277" s="26">
        <f>IF([1]DRUM!D1254="","",[1]DRUM!D1254)</f>
        <v>3700</v>
      </c>
      <c r="H1277" s="26">
        <f>IF([1]DRUM!E1254="","",[1]DRUM!E1254)</f>
        <v>2450</v>
      </c>
      <c r="I1277" s="26">
        <f>IF([1]DRUM!F1254="","",[1]DRUM!F1254)</f>
        <v>1780</v>
      </c>
      <c r="J1277" s="26">
        <f>IF([1]DRUM!G1254="","",[1]DRUM!G1254)</f>
        <v>1900</v>
      </c>
      <c r="K1277" s="26">
        <f>IF([1]DRUM!H1254="","",[1]DRUM!H1254)</f>
        <v>2100</v>
      </c>
      <c r="L1277" s="26" t="str">
        <f>IF([1]DRUM!I1254="","",[1]DRUM!I1254)</f>
        <v/>
      </c>
      <c r="M1277" s="26">
        <f>IF([1]DRUM!J1254="","",
IF(AND([1]DRUM!K1254="Wooden Drum",[1]DRUM!J1254&gt;Max_WD_Capacity),Max_WD_Capacity,
[1]DRUM!J1254))</f>
        <v>10000</v>
      </c>
      <c r="N1277" s="26" t="str">
        <f>IF([1]DRUM!K1254="","",[1]DRUM!K1254)</f>
        <v>Steel Drum</v>
      </c>
      <c r="O1277" s="26">
        <f>IF([1]DRUM!L1254="","",[1]DRUM!L1254)</f>
        <v>1133</v>
      </c>
      <c r="P1277" s="26">
        <f>IF([1]DRUM!M1254="","",[1]DRUM!M1254)</f>
        <v>273</v>
      </c>
      <c r="Q1277" s="26">
        <f>IF([1]DRUM!N1254="","",[1]DRUM!N1254)</f>
        <v>10.747192118389833</v>
      </c>
      <c r="R1277" s="26" t="str">
        <f t="shared" si="199"/>
        <v>Steel</v>
      </c>
      <c r="S1277" s="26">
        <f ca="1">IF(N1277="",0,
IF(Knee_Application="YES",Knee_Width,IF(Knee_Application="NO",0,
IF(OR(Cable_Type="OH",SearchData("Conductor",Cable_Desc)),0,
IF(N1277="Steel Drum",Knee_Width,
IF(N1277="Plywood Drum",0,
IF(Country="UAE",0,
IF(AND(OR(SearchData("LSHF",Cable_Desc),SearchData("LSZH",Cable_Desc),SearchData("LS0H",Cable_Desc),SearchData("LSOH",Cable_Desc)),D.nom&gt;40),Knee_Width,
IF(AND(Country="Egypt",D.nom&gt;60),Knee_Width,
IF(AND(Country&lt;&gt;"Egypt",D.nom&gt;35),Knee_Width,
0))))))))))</f>
        <v>125</v>
      </c>
      <c r="T1277" s="118">
        <f t="shared" ca="1" si="193"/>
        <v>13</v>
      </c>
      <c r="U1277" s="118">
        <f t="shared" ca="1" si="194"/>
        <v>4</v>
      </c>
      <c r="V1277" s="117">
        <f t="shared" ca="1" si="195"/>
        <v>479.69857873605565</v>
      </c>
      <c r="W1277" s="64">
        <f t="shared" ca="1" si="196"/>
        <v>1</v>
      </c>
      <c r="X1277" s="64">
        <f t="shared" ca="1" si="200"/>
        <v>1</v>
      </c>
      <c r="Y1277" s="64">
        <f t="shared" ca="1" si="197"/>
        <v>1</v>
      </c>
      <c r="AM1277" s="156"/>
    </row>
    <row r="1278" spans="1:39">
      <c r="A1278" s="12">
        <f t="shared" ca="1" si="191"/>
        <v>1</v>
      </c>
      <c r="B1278" s="12" t="str">
        <f>IF([1]DRUM!A1255="","",[1]DRUM!A1255)</f>
        <v>Steel</v>
      </c>
      <c r="C1278" s="12">
        <f t="shared" ca="1" si="192"/>
        <v>0</v>
      </c>
      <c r="D1278" s="155">
        <f t="shared" ca="1" si="198"/>
        <v>0</v>
      </c>
      <c r="E1278" s="26" t="str">
        <f>IF([1]DRUM!B1255="","",[1]DRUM!B1255)</f>
        <v>STB370032</v>
      </c>
      <c r="F1278" s="26">
        <f>IF([1]DRUM!C1255="","",[1]DRUM!C1255)</f>
        <v>3780</v>
      </c>
      <c r="G1278" s="26">
        <f>IF([1]DRUM!D1255="","",[1]DRUM!D1255)</f>
        <v>3700</v>
      </c>
      <c r="H1278" s="26">
        <f>IF([1]DRUM!E1255="","",[1]DRUM!E1255)</f>
        <v>2300</v>
      </c>
      <c r="I1278" s="26">
        <f>IF([1]DRUM!F1255="","",[1]DRUM!F1255)</f>
        <v>1780</v>
      </c>
      <c r="J1278" s="26">
        <f>IF([1]DRUM!G1255="","",[1]DRUM!G1255)</f>
        <v>1900</v>
      </c>
      <c r="K1278" s="26">
        <f>IF([1]DRUM!H1255="","",[1]DRUM!H1255)</f>
        <v>2100</v>
      </c>
      <c r="L1278" s="26" t="str">
        <f>IF([1]DRUM!I1255="","",[1]DRUM!I1255)</f>
        <v/>
      </c>
      <c r="M1278" s="26">
        <f>IF([1]DRUM!J1255="","",
IF(AND([1]DRUM!K1255="Wooden Drum",[1]DRUM!J1255&gt;Max_WD_Capacity),Max_WD_Capacity,
[1]DRUM!J1255))</f>
        <v>10000</v>
      </c>
      <c r="N1278" s="26" t="str">
        <f>IF([1]DRUM!K1255="","",[1]DRUM!K1255)</f>
        <v>Steel Drum</v>
      </c>
      <c r="O1278" s="26">
        <f>IF([1]DRUM!L1255="","",[1]DRUM!L1255)</f>
        <v>1022</v>
      </c>
      <c r="P1278" s="26">
        <f>IF([1]DRUM!M1255="","",[1]DRUM!M1255)</f>
        <v>273</v>
      </c>
      <c r="Q1278" s="26">
        <f>IF([1]DRUM!N1255="","",[1]DRUM!N1255)</f>
        <v>11.743273339118646</v>
      </c>
      <c r="R1278" s="26" t="str">
        <f t="shared" si="199"/>
        <v>Steel</v>
      </c>
      <c r="S1278" s="26">
        <f ca="1">IF(N1278="",0,
IF(Knee_Application="YES",Knee_Width,IF(Knee_Application="NO",0,
IF(OR(Cable_Type="OH",SearchData("Conductor",Cable_Desc)),0,
IF(N1278="Steel Drum",Knee_Width,
IF(N1278="Plywood Drum",0,
IF(Country="UAE",0,
IF(AND(OR(SearchData("LSHF",Cable_Desc),SearchData("LSZH",Cable_Desc),SearchData("LS0H",Cable_Desc),SearchData("LSOH",Cable_Desc)),D.nom&gt;40),Knee_Width,
IF(AND(Country="Egypt",D.nom&gt;60),Knee_Width,
IF(AND(Country&lt;&gt;"Egypt",D.nom&gt;35),Knee_Width,
0))))))))))</f>
        <v>125</v>
      </c>
      <c r="T1278" s="118">
        <f t="shared" ca="1" si="193"/>
        <v>13</v>
      </c>
      <c r="U1278" s="118">
        <f t="shared" ca="1" si="194"/>
        <v>4</v>
      </c>
      <c r="V1278" s="117">
        <f t="shared" ca="1" si="195"/>
        <v>455.19415603805527</v>
      </c>
      <c r="W1278" s="64">
        <f t="shared" ca="1" si="196"/>
        <v>1</v>
      </c>
      <c r="X1278" s="64">
        <f t="shared" ca="1" si="200"/>
        <v>1</v>
      </c>
      <c r="Y1278" s="64">
        <f t="shared" ca="1" si="197"/>
        <v>1</v>
      </c>
      <c r="AM1278" s="156"/>
    </row>
    <row r="1279" spans="1:39">
      <c r="A1279" s="12">
        <f t="shared" ca="1" si="191"/>
        <v>1</v>
      </c>
      <c r="B1279" s="12" t="str">
        <f>IF([1]DRUM!A1256="","",[1]DRUM!A1256)</f>
        <v>Steel</v>
      </c>
      <c r="C1279" s="12">
        <f t="shared" ca="1" si="192"/>
        <v>0</v>
      </c>
      <c r="D1279" s="155">
        <f t="shared" ca="1" si="198"/>
        <v>0</v>
      </c>
      <c r="E1279" s="26" t="str">
        <f>IF([1]DRUM!B1256="","",[1]DRUM!B1256)</f>
        <v>STB370033</v>
      </c>
      <c r="F1279" s="26">
        <f>IF([1]DRUM!C1256="","",[1]DRUM!C1256)</f>
        <v>3780</v>
      </c>
      <c r="G1279" s="26">
        <f>IF([1]DRUM!D1256="","",[1]DRUM!D1256)</f>
        <v>3700</v>
      </c>
      <c r="H1279" s="26">
        <f>IF([1]DRUM!E1256="","",[1]DRUM!E1256)</f>
        <v>2250</v>
      </c>
      <c r="I1279" s="26">
        <f>IF([1]DRUM!F1256="","",[1]DRUM!F1256)</f>
        <v>1780</v>
      </c>
      <c r="J1279" s="26">
        <f>IF([1]DRUM!G1256="","",[1]DRUM!G1256)</f>
        <v>1900</v>
      </c>
      <c r="K1279" s="26">
        <f>IF([1]DRUM!H1256="","",[1]DRUM!H1256)</f>
        <v>2100</v>
      </c>
      <c r="L1279" s="26" t="str">
        <f>IF([1]DRUM!I1256="","",[1]DRUM!I1256)</f>
        <v/>
      </c>
      <c r="M1279" s="26">
        <f>IF([1]DRUM!J1256="","",
IF(AND([1]DRUM!K1256="Wooden Drum",[1]DRUM!J1256&gt;Max_WD_Capacity),Max_WD_Capacity,
[1]DRUM!J1256))</f>
        <v>10000</v>
      </c>
      <c r="N1279" s="26" t="str">
        <f>IF([1]DRUM!K1256="","",[1]DRUM!K1256)</f>
        <v>Steel Drum</v>
      </c>
      <c r="O1279" s="26">
        <f>IF([1]DRUM!L1256="","",[1]DRUM!L1256)</f>
        <v>1090</v>
      </c>
      <c r="P1279" s="26">
        <f>IF([1]DRUM!M1256="","",[1]DRUM!M1256)</f>
        <v>273</v>
      </c>
      <c r="Q1279" s="26">
        <f>IF([1]DRUM!N1256="","",[1]DRUM!N1256)</f>
        <v>12.061320325386443</v>
      </c>
      <c r="R1279" s="26" t="str">
        <f t="shared" si="199"/>
        <v>Steel</v>
      </c>
      <c r="S1279" s="26">
        <f ca="1">IF(N1279="",0,
IF(Knee_Application="YES",Knee_Width,IF(Knee_Application="NO",0,
IF(OR(Cable_Type="OH",SearchData("Conductor",Cable_Desc)),0,
IF(N1279="Steel Drum",Knee_Width,
IF(N1279="Plywood Drum",0,
IF(Country="UAE",0,
IF(AND(OR(SearchData("LSHF",Cable_Desc),SearchData("LSZH",Cable_Desc),SearchData("LS0H",Cable_Desc),SearchData("LSOH",Cable_Desc)),D.nom&gt;40),Knee_Width,
IF(AND(Country="Egypt",D.nom&gt;60),Knee_Width,
IF(AND(Country&lt;&gt;"Egypt",D.nom&gt;35),Knee_Width,
0))))))))))</f>
        <v>125</v>
      </c>
      <c r="T1279" s="118">
        <f t="shared" ca="1" si="193"/>
        <v>13</v>
      </c>
      <c r="U1279" s="118">
        <f t="shared" ca="1" si="194"/>
        <v>4</v>
      </c>
      <c r="V1279" s="117">
        <f t="shared" ca="1" si="195"/>
        <v>447.02601513872179</v>
      </c>
      <c r="W1279" s="64">
        <f t="shared" ca="1" si="196"/>
        <v>1</v>
      </c>
      <c r="X1279" s="64">
        <f t="shared" ca="1" si="200"/>
        <v>1</v>
      </c>
      <c r="Y1279" s="64">
        <f t="shared" ca="1" si="197"/>
        <v>1</v>
      </c>
      <c r="AM1279" s="156"/>
    </row>
    <row r="1280" spans="1:39">
      <c r="A1280" s="12">
        <f t="shared" ca="1" si="191"/>
        <v>1</v>
      </c>
      <c r="B1280" s="12" t="str">
        <f>IF([1]DRUM!A1257="","",[1]DRUM!A1257)</f>
        <v>Steel</v>
      </c>
      <c r="C1280" s="12">
        <f t="shared" ca="1" si="192"/>
        <v>0</v>
      </c>
      <c r="D1280" s="155">
        <f t="shared" ca="1" si="198"/>
        <v>0</v>
      </c>
      <c r="E1280" s="26" t="str">
        <f>IF([1]DRUM!B1257="","",[1]DRUM!B1257)</f>
        <v>STB370023</v>
      </c>
      <c r="F1280" s="26">
        <f>IF([1]DRUM!C1257="","",[1]DRUM!C1257)</f>
        <v>3780</v>
      </c>
      <c r="G1280" s="26">
        <f>IF([1]DRUM!D1257="","",[1]DRUM!D1257)</f>
        <v>3700</v>
      </c>
      <c r="H1280" s="26">
        <f>IF([1]DRUM!E1257="","",[1]DRUM!E1257)</f>
        <v>2200</v>
      </c>
      <c r="I1280" s="26">
        <f>IF([1]DRUM!F1257="","",[1]DRUM!F1257)</f>
        <v>1780</v>
      </c>
      <c r="J1280" s="26">
        <f>IF([1]DRUM!G1257="","",[1]DRUM!G1257)</f>
        <v>1900</v>
      </c>
      <c r="K1280" s="26">
        <f>IF([1]DRUM!H1257="","",[1]DRUM!H1257)</f>
        <v>2100</v>
      </c>
      <c r="L1280" s="26" t="str">
        <f>IF([1]DRUM!I1257="","",[1]DRUM!I1257)</f>
        <v/>
      </c>
      <c r="M1280" s="26">
        <f>IF([1]DRUM!J1257="","",
IF(AND([1]DRUM!K1257="Wooden Drum",[1]DRUM!J1257&gt;Max_WD_Capacity),Max_WD_Capacity,
[1]DRUM!J1257))</f>
        <v>10000</v>
      </c>
      <c r="N1280" s="26" t="str">
        <f>IF([1]DRUM!K1257="","",[1]DRUM!K1257)</f>
        <v>Steel Drum</v>
      </c>
      <c r="O1280" s="26">
        <f>IF([1]DRUM!L1257="","",[1]DRUM!L1257)</f>
        <v>1106</v>
      </c>
      <c r="P1280" s="26">
        <f>IF([1]DRUM!M1257="","",[1]DRUM!M1257)</f>
        <v>273</v>
      </c>
      <c r="Q1280" s="26">
        <f>IF([1]DRUM!N1257="","",[1]DRUM!N1257)</f>
        <v>12.372377268000001</v>
      </c>
      <c r="R1280" s="26" t="str">
        <f t="shared" si="199"/>
        <v>Steel</v>
      </c>
      <c r="S1280" s="26">
        <f ca="1">IF(N1280="",0,
IF(Knee_Application="YES",Knee_Width,IF(Knee_Application="NO",0,
IF(OR(Cable_Type="OH",SearchData("Conductor",Cable_Desc)),0,
IF(N1280="Steel Drum",Knee_Width,
IF(N1280="Plywood Drum",0,
IF(Country="UAE",0,
IF(AND(OR(SearchData("LSHF",Cable_Desc),SearchData("LSZH",Cable_Desc),SearchData("LS0H",Cable_Desc),SearchData("LSOH",Cable_Desc)),D.nom&gt;40),Knee_Width,
IF(AND(Country="Egypt",D.nom&gt;60),Knee_Width,
IF(AND(Country&lt;&gt;"Egypt",D.nom&gt;35),Knee_Width,
0))))))))))</f>
        <v>125</v>
      </c>
      <c r="T1280" s="118">
        <f t="shared" ca="1" si="193"/>
        <v>13</v>
      </c>
      <c r="U1280" s="118">
        <f t="shared" ca="1" si="194"/>
        <v>5</v>
      </c>
      <c r="V1280" s="117">
        <f t="shared" ca="1" si="195"/>
        <v>573.40349113320906</v>
      </c>
      <c r="W1280" s="64">
        <f t="shared" ca="1" si="196"/>
        <v>1</v>
      </c>
      <c r="X1280" s="64">
        <f t="shared" ca="1" si="200"/>
        <v>1</v>
      </c>
      <c r="Y1280" s="64">
        <f t="shared" ca="1" si="197"/>
        <v>1</v>
      </c>
      <c r="AM1280" s="156"/>
    </row>
    <row r="1281" spans="1:39">
      <c r="A1281" s="12">
        <f t="shared" ca="1" si="191"/>
        <v>1</v>
      </c>
      <c r="B1281" s="12" t="str">
        <f>IF([1]DRUM!A1258="","",[1]DRUM!A1258)</f>
        <v>Steel</v>
      </c>
      <c r="C1281" s="12">
        <f t="shared" ca="1" si="192"/>
        <v>0</v>
      </c>
      <c r="D1281" s="155">
        <f t="shared" ca="1" si="198"/>
        <v>0</v>
      </c>
      <c r="E1281" s="26" t="str">
        <f>IF([1]DRUM!B1258="","",[1]DRUM!B1258)</f>
        <v>STB370025</v>
      </c>
      <c r="F1281" s="26">
        <f>IF([1]DRUM!C1258="","",[1]DRUM!C1258)</f>
        <v>3780</v>
      </c>
      <c r="G1281" s="26">
        <f>IF([1]DRUM!D1258="","",[1]DRUM!D1258)</f>
        <v>3700</v>
      </c>
      <c r="H1281" s="26">
        <f>IF([1]DRUM!E1258="","",[1]DRUM!E1258)</f>
        <v>2100</v>
      </c>
      <c r="I1281" s="26">
        <f>IF([1]DRUM!F1258="","",[1]DRUM!F1258)</f>
        <v>1780</v>
      </c>
      <c r="J1281" s="26">
        <f>IF([1]DRUM!G1258="","",[1]DRUM!G1258)</f>
        <v>1900</v>
      </c>
      <c r="K1281" s="26">
        <f>IF([1]DRUM!H1258="","",[1]DRUM!H1258)</f>
        <v>2100</v>
      </c>
      <c r="L1281" s="26" t="str">
        <f>IF([1]DRUM!I1258="","",[1]DRUM!I1258)</f>
        <v/>
      </c>
      <c r="M1281" s="26">
        <f>IF([1]DRUM!J1258="","",
IF(AND([1]DRUM!K1258="Wooden Drum",[1]DRUM!J1258&gt;Max_WD_Capacity),Max_WD_Capacity,
[1]DRUM!J1258))</f>
        <v>10000</v>
      </c>
      <c r="N1281" s="26" t="str">
        <f>IF([1]DRUM!K1258="","",[1]DRUM!K1258)</f>
        <v>Steel Drum</v>
      </c>
      <c r="O1281" s="26">
        <f>IF([1]DRUM!L1258="","",[1]DRUM!L1258)</f>
        <v>1075</v>
      </c>
      <c r="P1281" s="26">
        <f>IF([1]DRUM!M1258="","",[1]DRUM!M1258)</f>
        <v>273</v>
      </c>
      <c r="Q1281" s="26">
        <f>IF([1]DRUM!N1258="","",[1]DRUM!N1258)</f>
        <v>12.973521022264411</v>
      </c>
      <c r="R1281" s="26" t="str">
        <f t="shared" si="199"/>
        <v>Steel</v>
      </c>
      <c r="S1281" s="26">
        <f ca="1">IF(N1281="",0,
IF(Knee_Application="YES",Knee_Width,IF(Knee_Application="NO",0,
IF(OR(Cable_Type="OH",SearchData("Conductor",Cable_Desc)),0,
IF(N1281="Steel Drum",Knee_Width,
IF(N1281="Plywood Drum",0,
IF(Country="UAE",0,
IF(AND(OR(SearchData("LSHF",Cable_Desc),SearchData("LSZH",Cable_Desc),SearchData("LS0H",Cable_Desc),SearchData("LSOH",Cable_Desc)),D.nom&gt;40),Knee_Width,
IF(AND(Country="Egypt",D.nom&gt;60),Knee_Width,
IF(AND(Country&lt;&gt;"Egypt",D.nom&gt;35),Knee_Width,
0))))))))))</f>
        <v>125</v>
      </c>
      <c r="T1281" s="118">
        <f t="shared" ca="1" si="193"/>
        <v>13</v>
      </c>
      <c r="U1281" s="118">
        <f t="shared" ca="1" si="194"/>
        <v>5</v>
      </c>
      <c r="V1281" s="117">
        <f t="shared" ca="1" si="195"/>
        <v>552.98313888487542</v>
      </c>
      <c r="W1281" s="64">
        <f t="shared" ca="1" si="196"/>
        <v>1</v>
      </c>
      <c r="X1281" s="64">
        <f t="shared" ca="1" si="200"/>
        <v>1</v>
      </c>
      <c r="Y1281" s="64">
        <f t="shared" ca="1" si="197"/>
        <v>1</v>
      </c>
      <c r="AM1281" s="156"/>
    </row>
    <row r="1282" spans="1:39">
      <c r="A1282" s="12">
        <f t="shared" ca="1" si="191"/>
        <v>1</v>
      </c>
      <c r="B1282" s="12" t="str">
        <f>IF([1]DRUM!A1259="","",[1]DRUM!A1259)</f>
        <v>Steel</v>
      </c>
      <c r="C1282" s="12">
        <f t="shared" ca="1" si="192"/>
        <v>0</v>
      </c>
      <c r="D1282" s="155">
        <f t="shared" ca="1" si="198"/>
        <v>0</v>
      </c>
      <c r="E1282" s="26" t="str">
        <f>IF([1]DRUM!B1259="","",[1]DRUM!B1259)</f>
        <v>STB370041</v>
      </c>
      <c r="F1282" s="26">
        <f>IF([1]DRUM!C1259="","",[1]DRUM!C1259)</f>
        <v>3780</v>
      </c>
      <c r="G1282" s="26">
        <f>IF([1]DRUM!D1259="","",[1]DRUM!D1259)</f>
        <v>3700</v>
      </c>
      <c r="H1282" s="26">
        <f>IF([1]DRUM!E1259="","",[1]DRUM!E1259)</f>
        <v>1950</v>
      </c>
      <c r="I1282" s="26">
        <f>IF([1]DRUM!F1259="","",[1]DRUM!F1259)</f>
        <v>1700</v>
      </c>
      <c r="J1282" s="26">
        <f>IF([1]DRUM!G1259="","",[1]DRUM!G1259)</f>
        <v>1900</v>
      </c>
      <c r="K1282" s="26">
        <f>IF([1]DRUM!H1259="","",[1]DRUM!H1259)</f>
        <v>2100</v>
      </c>
      <c r="L1282" s="26" t="str">
        <f>IF([1]DRUM!I1259="","",[1]DRUM!I1259)</f>
        <v/>
      </c>
      <c r="M1282" s="26">
        <f>IF([1]DRUM!J1259="","",
IF(AND([1]DRUM!K1259="Wooden Drum",[1]DRUM!J1259&gt;Max_WD_Capacity),Max_WD_Capacity,
[1]DRUM!J1259))</f>
        <v>10000</v>
      </c>
      <c r="N1282" s="26" t="str">
        <f>IF([1]DRUM!K1259="","",[1]DRUM!K1259)</f>
        <v>Steel Drum</v>
      </c>
      <c r="O1282" s="26">
        <f>IF([1]DRUM!L1259="","",[1]DRUM!L1259)</f>
        <v>1090</v>
      </c>
      <c r="P1282" s="26">
        <f>IF([1]DRUM!M1259="","",[1]DRUM!M1259)</f>
        <v>262</v>
      </c>
      <c r="Q1282" s="26">
        <f>IF([1]DRUM!N1259="","",[1]DRUM!N1259)</f>
        <v>13.20156137900686</v>
      </c>
      <c r="R1282" s="26" t="str">
        <f t="shared" si="199"/>
        <v>Steel</v>
      </c>
      <c r="S1282" s="26">
        <f ca="1">IF(N1282="",0,
IF(Knee_Application="YES",Knee_Width,IF(Knee_Application="NO",0,
IF(OR(Cable_Type="OH",SearchData("Conductor",Cable_Desc)),0,
IF(N1282="Steel Drum",Knee_Width,
IF(N1282="Plywood Drum",0,
IF(Country="UAE",0,
IF(AND(OR(SearchData("LSHF",Cable_Desc),SearchData("LSZH",Cable_Desc),SearchData("LS0H",Cable_Desc),SearchData("LSOH",Cable_Desc)),D.nom&gt;40),Knee_Width,
IF(AND(Country="Egypt",D.nom&gt;60),Knee_Width,
IF(AND(Country&lt;&gt;"Egypt",D.nom&gt;35),Knee_Width,
0))))))))))</f>
        <v>125</v>
      </c>
      <c r="T1282" s="118">
        <f t="shared" ca="1" si="193"/>
        <v>12</v>
      </c>
      <c r="U1282" s="118">
        <f t="shared" ca="1" si="194"/>
        <v>6</v>
      </c>
      <c r="V1282" s="117">
        <f t="shared" ca="1" si="195"/>
        <v>606.11124056826304</v>
      </c>
      <c r="W1282" s="64">
        <f t="shared" ca="1" si="196"/>
        <v>1</v>
      </c>
      <c r="X1282" s="64">
        <f t="shared" ca="1" si="200"/>
        <v>1</v>
      </c>
      <c r="Y1282" s="64">
        <f t="shared" ca="1" si="197"/>
        <v>1</v>
      </c>
      <c r="AM1282" s="156"/>
    </row>
    <row r="1283" spans="1:39">
      <c r="A1283" s="12">
        <f t="shared" ca="1" si="191"/>
        <v>1</v>
      </c>
      <c r="B1283" s="12" t="str">
        <f>IF([1]DRUM!A1260="","",[1]DRUM!A1260)</f>
        <v>Steel</v>
      </c>
      <c r="C1283" s="12">
        <f t="shared" ca="1" si="192"/>
        <v>0</v>
      </c>
      <c r="D1283" s="155">
        <f t="shared" ca="1" si="198"/>
        <v>0</v>
      </c>
      <c r="E1283" s="26" t="str">
        <f>IF([1]DRUM!B1260="","",[1]DRUM!B1260)</f>
        <v>STB370021</v>
      </c>
      <c r="F1283" s="26">
        <f>IF([1]DRUM!C1260="","",[1]DRUM!C1260)</f>
        <v>3780</v>
      </c>
      <c r="G1283" s="26">
        <f>IF([1]DRUM!D1260="","",[1]DRUM!D1260)</f>
        <v>3700</v>
      </c>
      <c r="H1283" s="26">
        <f>IF([1]DRUM!E1260="","",[1]DRUM!E1260)</f>
        <v>1800</v>
      </c>
      <c r="I1283" s="26">
        <f>IF([1]DRUM!F1260="","",[1]DRUM!F1260)</f>
        <v>1780</v>
      </c>
      <c r="J1283" s="26">
        <f>IF([1]DRUM!G1260="","",[1]DRUM!G1260)</f>
        <v>1900</v>
      </c>
      <c r="K1283" s="26">
        <f>IF([1]DRUM!H1260="","",[1]DRUM!H1260)</f>
        <v>2100</v>
      </c>
      <c r="L1283" s="26" t="str">
        <f>IF([1]DRUM!I1260="","",[1]DRUM!I1260)</f>
        <v/>
      </c>
      <c r="M1283" s="26">
        <f>IF([1]DRUM!J1260="","",
IF(AND([1]DRUM!K1260="Wooden Drum",[1]DRUM!J1260&gt;Max_WD_Capacity),Max_WD_Capacity,
[1]DRUM!J1260))</f>
        <v>10000</v>
      </c>
      <c r="N1283" s="26" t="str">
        <f>IF([1]DRUM!K1260="","",[1]DRUM!K1260)</f>
        <v>Steel Drum</v>
      </c>
      <c r="O1283" s="26">
        <f>IF([1]DRUM!L1260="","",[1]DRUM!L1260)</f>
        <v>1114</v>
      </c>
      <c r="P1283" s="26">
        <f>IF([1]DRUM!M1260="","",[1]DRUM!M1260)</f>
        <v>273</v>
      </c>
      <c r="Q1283" s="26">
        <f>IF([1]DRUM!N1260="","",[1]DRUM!N1260)</f>
        <v>14.609191237355935</v>
      </c>
      <c r="R1283" s="26" t="str">
        <f t="shared" si="199"/>
        <v>Steel</v>
      </c>
      <c r="S1283" s="26">
        <f ca="1">IF(N1283="",0,
IF(Knee_Application="YES",Knee_Width,IF(Knee_Application="NO",0,
IF(OR(Cable_Type="OH",SearchData("Conductor",Cable_Desc)),0,
IF(N1283="Steel Drum",Knee_Width,
IF(N1283="Plywood Drum",0,
IF(Country="UAE",0,
IF(AND(OR(SearchData("LSHF",Cable_Desc),SearchData("LSZH",Cable_Desc),SearchData("LS0H",Cable_Desc),SearchData("LSOH",Cable_Desc)),D.nom&gt;40),Knee_Width,
IF(AND(Country="Egypt",D.nom&gt;60),Knee_Width,
IF(AND(Country&lt;&gt;"Egypt",D.nom&gt;35),Knee_Width,
0))))))))))</f>
        <v>125</v>
      </c>
      <c r="T1283" s="118">
        <f t="shared" ca="1" si="193"/>
        <v>13</v>
      </c>
      <c r="U1283" s="118">
        <f t="shared" ca="1" si="194"/>
        <v>6</v>
      </c>
      <c r="V1283" s="117">
        <f t="shared" ca="1" si="195"/>
        <v>619.8638765686178</v>
      </c>
      <c r="W1283" s="64">
        <f t="shared" ca="1" si="196"/>
        <v>1</v>
      </c>
      <c r="X1283" s="64">
        <f t="shared" ca="1" si="200"/>
        <v>1</v>
      </c>
      <c r="Y1283" s="64">
        <f t="shared" ca="1" si="197"/>
        <v>1</v>
      </c>
      <c r="AM1283" s="156"/>
    </row>
    <row r="1284" spans="1:39">
      <c r="A1284" s="12">
        <f t="shared" ca="1" si="191"/>
        <v>1</v>
      </c>
      <c r="B1284" s="12" t="str">
        <f>IF([1]DRUM!A1261="","",[1]DRUM!A1261)</f>
        <v>Steel</v>
      </c>
      <c r="C1284" s="12">
        <f t="shared" ca="1" si="192"/>
        <v>0</v>
      </c>
      <c r="D1284" s="155">
        <f t="shared" ca="1" si="198"/>
        <v>0</v>
      </c>
      <c r="E1284" s="26" t="str">
        <f>IF([1]DRUM!B1261="","",[1]DRUM!B1261)</f>
        <v>STB370034</v>
      </c>
      <c r="F1284" s="26">
        <f>IF([1]DRUM!C1261="","",[1]DRUM!C1261)</f>
        <v>3780</v>
      </c>
      <c r="G1284" s="26">
        <f>IF([1]DRUM!D1261="","",[1]DRUM!D1261)</f>
        <v>3700</v>
      </c>
      <c r="H1284" s="26">
        <f>IF([1]DRUM!E1261="","",[1]DRUM!E1261)</f>
        <v>2450</v>
      </c>
      <c r="I1284" s="26">
        <f>IF([1]DRUM!F1261="","",[1]DRUM!F1261)</f>
        <v>1780</v>
      </c>
      <c r="J1284" s="26">
        <f>IF([1]DRUM!G1261="","",[1]DRUM!G1261)</f>
        <v>1900</v>
      </c>
      <c r="K1284" s="26">
        <f>IF([1]DRUM!H1261="","",[1]DRUM!H1261)</f>
        <v>2100</v>
      </c>
      <c r="L1284" s="26" t="str">
        <f>IF([1]DRUM!I1261="","",[1]DRUM!I1261)</f>
        <v/>
      </c>
      <c r="M1284" s="26">
        <f>IF([1]DRUM!J1261="","",
IF(AND([1]DRUM!K1261="Wooden Drum",[1]DRUM!J1261&gt;Max_WD_Capacity),Max_WD_Capacity,
[1]DRUM!J1261))</f>
        <v>12000</v>
      </c>
      <c r="N1284" s="26" t="str">
        <f>IF([1]DRUM!K1261="","",[1]DRUM!K1261)</f>
        <v>Steel Drum</v>
      </c>
      <c r="O1284" s="26">
        <f>IF([1]DRUM!L1261="","",[1]DRUM!L1261)</f>
        <v>1308</v>
      </c>
      <c r="P1284" s="26">
        <f>IF([1]DRUM!M1261="","",[1]DRUM!M1261)</f>
        <v>273</v>
      </c>
      <c r="Q1284" s="26">
        <f>IF([1]DRUM!N1261="","",[1]DRUM!N1261)</f>
        <v>10.747192118389833</v>
      </c>
      <c r="R1284" s="26" t="str">
        <f t="shared" si="199"/>
        <v>Steel</v>
      </c>
      <c r="S1284" s="26">
        <f ca="1">IF(N1284="",0,
IF(Knee_Application="YES",Knee_Width,IF(Knee_Application="NO",0,
IF(OR(Cable_Type="OH",SearchData("Conductor",Cable_Desc)),0,
IF(N1284="Steel Drum",Knee_Width,
IF(N1284="Plywood Drum",0,
IF(Country="UAE",0,
IF(AND(OR(SearchData("LSHF",Cable_Desc),SearchData("LSZH",Cable_Desc),SearchData("LS0H",Cable_Desc),SearchData("LSOH",Cable_Desc)),D.nom&gt;40),Knee_Width,
IF(AND(Country="Egypt",D.nom&gt;60),Knee_Width,
IF(AND(Country&lt;&gt;"Egypt",D.nom&gt;35),Knee_Width,
0))))))))))</f>
        <v>125</v>
      </c>
      <c r="T1284" s="118">
        <f t="shared" ca="1" si="193"/>
        <v>13</v>
      </c>
      <c r="U1284" s="118">
        <f t="shared" ca="1" si="194"/>
        <v>4</v>
      </c>
      <c r="V1284" s="117">
        <f t="shared" ca="1" si="195"/>
        <v>479.69857873605565</v>
      </c>
      <c r="W1284" s="64">
        <f t="shared" ca="1" si="196"/>
        <v>1</v>
      </c>
      <c r="X1284" s="64">
        <f t="shared" ca="1" si="200"/>
        <v>1</v>
      </c>
      <c r="Y1284" s="64">
        <f t="shared" ca="1" si="197"/>
        <v>1</v>
      </c>
      <c r="AM1284" s="156"/>
    </row>
    <row r="1285" spans="1:39">
      <c r="A1285" s="12">
        <f t="shared" ca="1" si="191"/>
        <v>1</v>
      </c>
      <c r="B1285" s="12" t="str">
        <f>IF([1]DRUM!A1262="","",[1]DRUM!A1262)</f>
        <v>Steel</v>
      </c>
      <c r="C1285" s="12">
        <f t="shared" ca="1" si="192"/>
        <v>0</v>
      </c>
      <c r="D1285" s="155">
        <f t="shared" ca="1" si="198"/>
        <v>0</v>
      </c>
      <c r="E1285" s="26" t="str">
        <f>IF([1]DRUM!B1262="","",[1]DRUM!B1262)</f>
        <v>STB370020</v>
      </c>
      <c r="F1285" s="26">
        <f>IF([1]DRUM!C1262="","",[1]DRUM!C1262)</f>
        <v>3780</v>
      </c>
      <c r="G1285" s="26">
        <f>IF([1]DRUM!D1262="","",[1]DRUM!D1262)</f>
        <v>3700</v>
      </c>
      <c r="H1285" s="26">
        <f>IF([1]DRUM!E1262="","",[1]DRUM!E1262)</f>
        <v>2100</v>
      </c>
      <c r="I1285" s="26">
        <f>IF([1]DRUM!F1262="","",[1]DRUM!F1262)</f>
        <v>1780</v>
      </c>
      <c r="J1285" s="26">
        <f>IF([1]DRUM!G1262="","",[1]DRUM!G1262)</f>
        <v>1900</v>
      </c>
      <c r="K1285" s="26">
        <f>IF([1]DRUM!H1262="","",[1]DRUM!H1262)</f>
        <v>2100</v>
      </c>
      <c r="L1285" s="26" t="str">
        <f>IF([1]DRUM!I1262="","",[1]DRUM!I1262)</f>
        <v/>
      </c>
      <c r="M1285" s="26">
        <f>IF([1]DRUM!J1262="","",
IF(AND([1]DRUM!K1262="Wooden Drum",[1]DRUM!J1262&gt;Max_WD_Capacity),Max_WD_Capacity,
[1]DRUM!J1262))</f>
        <v>12000</v>
      </c>
      <c r="N1285" s="26" t="str">
        <f>IF([1]DRUM!K1262="","",[1]DRUM!K1262)</f>
        <v>Steel Drum</v>
      </c>
      <c r="O1285" s="26">
        <f>IF([1]DRUM!L1262="","",[1]DRUM!L1262)</f>
        <v>1348</v>
      </c>
      <c r="P1285" s="26">
        <f>IF([1]DRUM!M1262="","",[1]DRUM!M1262)</f>
        <v>273</v>
      </c>
      <c r="Q1285" s="26">
        <f>IF([1]DRUM!N1262="","",[1]DRUM!N1262)</f>
        <v>12.973521022264411</v>
      </c>
      <c r="R1285" s="26" t="str">
        <f t="shared" si="199"/>
        <v>Steel</v>
      </c>
      <c r="S1285" s="26">
        <f ca="1">IF(N1285="",0,
IF(Knee_Application="YES",Knee_Width,IF(Knee_Application="NO",0,
IF(OR(Cable_Type="OH",SearchData("Conductor",Cable_Desc)),0,
IF(N1285="Steel Drum",Knee_Width,
IF(N1285="Plywood Drum",0,
IF(Country="UAE",0,
IF(AND(OR(SearchData("LSHF",Cable_Desc),SearchData("LSZH",Cable_Desc),SearchData("LS0H",Cable_Desc),SearchData("LSOH",Cable_Desc)),D.nom&gt;40),Knee_Width,
IF(AND(Country="Egypt",D.nom&gt;60),Knee_Width,
IF(AND(Country&lt;&gt;"Egypt",D.nom&gt;35),Knee_Width,
0))))))))))</f>
        <v>125</v>
      </c>
      <c r="T1285" s="118">
        <f t="shared" ca="1" si="193"/>
        <v>13</v>
      </c>
      <c r="U1285" s="118">
        <f t="shared" ca="1" si="194"/>
        <v>5</v>
      </c>
      <c r="V1285" s="117">
        <f t="shared" ca="1" si="195"/>
        <v>552.98313888487542</v>
      </c>
      <c r="W1285" s="64">
        <f t="shared" ca="1" si="196"/>
        <v>1</v>
      </c>
      <c r="X1285" s="64">
        <f t="shared" ca="1" si="200"/>
        <v>1</v>
      </c>
      <c r="Y1285" s="64">
        <f t="shared" ca="1" si="197"/>
        <v>1</v>
      </c>
      <c r="AM1285" s="156"/>
    </row>
    <row r="1286" spans="1:39">
      <c r="A1286" s="12">
        <f t="shared" ca="1" si="191"/>
        <v>1</v>
      </c>
      <c r="B1286" s="12" t="str">
        <f>IF([1]DRUM!A1263="","",[1]DRUM!A1263)</f>
        <v>Steel</v>
      </c>
      <c r="C1286" s="12">
        <f t="shared" ca="1" si="192"/>
        <v>0</v>
      </c>
      <c r="D1286" s="155">
        <f t="shared" ca="1" si="198"/>
        <v>0</v>
      </c>
      <c r="E1286" s="26" t="str">
        <f>IF([1]DRUM!B1263="","",[1]DRUM!B1263)</f>
        <v>STB370009</v>
      </c>
      <c r="F1286" s="26">
        <f>IF([1]DRUM!C1263="","",[1]DRUM!C1263)</f>
        <v>3780</v>
      </c>
      <c r="G1286" s="26">
        <f>IF([1]DRUM!D1263="","",[1]DRUM!D1263)</f>
        <v>3700</v>
      </c>
      <c r="H1286" s="26">
        <f>IF([1]DRUM!E1263="","",[1]DRUM!E1263)</f>
        <v>2700</v>
      </c>
      <c r="I1286" s="26">
        <f>IF([1]DRUM!F1263="","",[1]DRUM!F1263)</f>
        <v>1760</v>
      </c>
      <c r="J1286" s="26">
        <f>IF([1]DRUM!G1263="","",[1]DRUM!G1263)</f>
        <v>1900</v>
      </c>
      <c r="K1286" s="26">
        <f>IF([1]DRUM!H1263="","",[1]DRUM!H1263)</f>
        <v>2100</v>
      </c>
      <c r="L1286" s="26" t="str">
        <f>IF([1]DRUM!I1263="","",[1]DRUM!I1263)</f>
        <v/>
      </c>
      <c r="M1286" s="26">
        <f>IF([1]DRUM!J1263="","",
IF(AND([1]DRUM!K1263="Wooden Drum",[1]DRUM!J1263&gt;Max_WD_Capacity),Max_WD_Capacity,
[1]DRUM!J1263))</f>
        <v>15000</v>
      </c>
      <c r="N1286" s="26" t="str">
        <f>IF([1]DRUM!K1263="","",[1]DRUM!K1263)</f>
        <v>Steel Drum</v>
      </c>
      <c r="O1286" s="26">
        <f>IF([1]DRUM!L1263="","",[1]DRUM!L1263)</f>
        <v>1714</v>
      </c>
      <c r="P1286" s="26">
        <f>IF([1]DRUM!M1263="","",[1]DRUM!M1263)</f>
        <v>270</v>
      </c>
      <c r="Q1286" s="26">
        <f>IF([1]DRUM!N1263="","",[1]DRUM!N1263)</f>
        <v>8.8467249125088578</v>
      </c>
      <c r="R1286" s="26" t="str">
        <f t="shared" si="199"/>
        <v>Steel</v>
      </c>
      <c r="S1286" s="26">
        <f ca="1">IF(N1286="",0,
IF(Knee_Application="YES",Knee_Width,IF(Knee_Application="NO",0,
IF(OR(Cable_Type="OH",SearchData("Conductor",Cable_Desc)),0,
IF(N1286="Steel Drum",Knee_Width,
IF(N1286="Plywood Drum",0,
IF(Country="UAE",0,
IF(AND(OR(SearchData("LSHF",Cable_Desc),SearchData("LSZH",Cable_Desc),SearchData("LS0H",Cable_Desc),SearchData("LSOH",Cable_Desc)),D.nom&gt;40),Knee_Width,
IF(AND(Country="Egypt",D.nom&gt;60),Knee_Width,
IF(AND(Country&lt;&gt;"Egypt",D.nom&gt;35),Knee_Width,
0))))))))))</f>
        <v>125</v>
      </c>
      <c r="T1286" s="118">
        <f t="shared" ca="1" si="193"/>
        <v>13</v>
      </c>
      <c r="U1286" s="118">
        <f t="shared" ca="1" si="194"/>
        <v>3</v>
      </c>
      <c r="V1286" s="117">
        <f t="shared" ca="1" si="195"/>
        <v>375.50577342415795</v>
      </c>
      <c r="W1286" s="64">
        <f t="shared" ca="1" si="196"/>
        <v>1</v>
      </c>
      <c r="X1286" s="64">
        <f t="shared" ca="1" si="200"/>
        <v>1</v>
      </c>
      <c r="Y1286" s="64">
        <f t="shared" ca="1" si="197"/>
        <v>1</v>
      </c>
      <c r="AM1286" s="156"/>
    </row>
    <row r="1287" spans="1:39">
      <c r="A1287" s="12">
        <f t="shared" ca="1" si="191"/>
        <v>1</v>
      </c>
      <c r="B1287" s="12" t="str">
        <f>IF([1]DRUM!A1264="","",[1]DRUM!A1264)</f>
        <v>Steel</v>
      </c>
      <c r="C1287" s="12">
        <f t="shared" ca="1" si="192"/>
        <v>0</v>
      </c>
      <c r="D1287" s="155">
        <f t="shared" ca="1" si="198"/>
        <v>0</v>
      </c>
      <c r="E1287" s="26" t="str">
        <f>IF([1]DRUM!B1264="","",[1]DRUM!B1264)</f>
        <v>STB370017</v>
      </c>
      <c r="F1287" s="26">
        <f>IF([1]DRUM!C1264="","",[1]DRUM!C1264)</f>
        <v>3780</v>
      </c>
      <c r="G1287" s="26">
        <f>IF([1]DRUM!D1264="","",[1]DRUM!D1264)</f>
        <v>3700</v>
      </c>
      <c r="H1287" s="26">
        <f>IF([1]DRUM!E1264="","",[1]DRUM!E1264)</f>
        <v>2450</v>
      </c>
      <c r="I1287" s="26">
        <f>IF([1]DRUM!F1264="","",[1]DRUM!F1264)</f>
        <v>1760</v>
      </c>
      <c r="J1287" s="26">
        <f>IF([1]DRUM!G1264="","",[1]DRUM!G1264)</f>
        <v>1900</v>
      </c>
      <c r="K1287" s="26">
        <f>IF([1]DRUM!H1264="","",[1]DRUM!H1264)</f>
        <v>2100</v>
      </c>
      <c r="L1287" s="26" t="str">
        <f>IF([1]DRUM!I1264="","",[1]DRUM!I1264)</f>
        <v/>
      </c>
      <c r="M1287" s="26">
        <f>IF([1]DRUM!J1264="","",
IF(AND([1]DRUM!K1264="Wooden Drum",[1]DRUM!J1264&gt;Max_WD_Capacity),Max_WD_Capacity,
[1]DRUM!J1264))</f>
        <v>15000</v>
      </c>
      <c r="N1287" s="26" t="str">
        <f>IF([1]DRUM!K1264="","",[1]DRUM!K1264)</f>
        <v>Steel Drum</v>
      </c>
      <c r="O1287" s="26">
        <f>IF([1]DRUM!L1264="","",[1]DRUM!L1264)</f>
        <v>1690</v>
      </c>
      <c r="P1287" s="26">
        <f>IF([1]DRUM!M1264="","",[1]DRUM!M1264)</f>
        <v>270</v>
      </c>
      <c r="Q1287" s="26">
        <f>IF([1]DRUM!N1264="","",[1]DRUM!N1264)</f>
        <v>10.626437150767476</v>
      </c>
      <c r="R1287" s="26" t="str">
        <f t="shared" si="199"/>
        <v>Steel</v>
      </c>
      <c r="S1287" s="26">
        <f ca="1">IF(N1287="",0,
IF(Knee_Application="YES",Knee_Width,IF(Knee_Application="NO",0,
IF(OR(Cable_Type="OH",SearchData("Conductor",Cable_Desc)),0,
IF(N1287="Steel Drum",Knee_Width,
IF(N1287="Plywood Drum",0,
IF(Country="UAE",0,
IF(AND(OR(SearchData("LSHF",Cable_Desc),SearchData("LSZH",Cable_Desc),SearchData("LS0H",Cable_Desc),SearchData("LSOH",Cable_Desc)),D.nom&gt;40),Knee_Width,
IF(AND(Country="Egypt",D.nom&gt;60),Knee_Width,
IF(AND(Country&lt;&gt;"Egypt",D.nom&gt;35),Knee_Width,
0))))))))))</f>
        <v>125</v>
      </c>
      <c r="T1287" s="118">
        <f t="shared" ca="1" si="193"/>
        <v>13</v>
      </c>
      <c r="U1287" s="118">
        <f t="shared" ca="1" si="194"/>
        <v>4</v>
      </c>
      <c r="V1287" s="117">
        <f t="shared" ca="1" si="195"/>
        <v>479.69857873605565</v>
      </c>
      <c r="W1287" s="64">
        <f t="shared" ca="1" si="196"/>
        <v>1</v>
      </c>
      <c r="X1287" s="64">
        <f t="shared" ca="1" si="200"/>
        <v>1</v>
      </c>
      <c r="Y1287" s="64">
        <f t="shared" ca="1" si="197"/>
        <v>1</v>
      </c>
      <c r="AM1287" s="156"/>
    </row>
    <row r="1288" spans="1:39">
      <c r="A1288" s="12">
        <f t="shared" ca="1" si="191"/>
        <v>1</v>
      </c>
      <c r="B1288" s="12" t="str">
        <f>IF([1]DRUM!A1265="","",[1]DRUM!A1265)</f>
        <v>Steel</v>
      </c>
      <c r="C1288" s="12">
        <f t="shared" ca="1" si="192"/>
        <v>0</v>
      </c>
      <c r="D1288" s="155">
        <f t="shared" ca="1" si="198"/>
        <v>0</v>
      </c>
      <c r="E1288" s="26" t="str">
        <f>IF([1]DRUM!B1265="","",[1]DRUM!B1265)</f>
        <v>STB370039</v>
      </c>
      <c r="F1288" s="26">
        <f>IF([1]DRUM!C1265="","",[1]DRUM!C1265)</f>
        <v>3780</v>
      </c>
      <c r="G1288" s="26">
        <f>IF([1]DRUM!D1265="","",[1]DRUM!D1265)</f>
        <v>3700</v>
      </c>
      <c r="H1288" s="26">
        <f>IF([1]DRUM!E1265="","",[1]DRUM!E1265)</f>
        <v>2250</v>
      </c>
      <c r="I1288" s="26">
        <f>IF([1]DRUM!F1265="","",[1]DRUM!F1265)</f>
        <v>1760</v>
      </c>
      <c r="J1288" s="26">
        <f>IF([1]DRUM!G1265="","",[1]DRUM!G1265)</f>
        <v>1900</v>
      </c>
      <c r="K1288" s="26">
        <f>IF([1]DRUM!H1265="","",[1]DRUM!H1265)</f>
        <v>2100</v>
      </c>
      <c r="L1288" s="26" t="str">
        <f>IF([1]DRUM!I1265="","",[1]DRUM!I1265)</f>
        <v/>
      </c>
      <c r="M1288" s="26">
        <f>IF([1]DRUM!J1265="","",
IF(AND([1]DRUM!K1265="Wooden Drum",[1]DRUM!J1265&gt;Max_WD_Capacity),Max_WD_Capacity,
[1]DRUM!J1265))</f>
        <v>15000</v>
      </c>
      <c r="N1288" s="26" t="str">
        <f>IF([1]DRUM!K1265="","",[1]DRUM!K1265)</f>
        <v>Steel Drum</v>
      </c>
      <c r="O1288" s="26">
        <f>IF([1]DRUM!L1265="","",[1]DRUM!L1265)</f>
        <v>1456</v>
      </c>
      <c r="P1288" s="26">
        <f>IF([1]DRUM!M1265="","",[1]DRUM!M1265)</f>
        <v>270</v>
      </c>
      <c r="Q1288" s="26">
        <f>IF([1]DRUM!N1265="","",[1]DRUM!N1265)</f>
        <v>11.925799872292213</v>
      </c>
      <c r="R1288" s="26" t="str">
        <f t="shared" si="199"/>
        <v>Steel</v>
      </c>
      <c r="S1288" s="26">
        <f ca="1">IF(N1288="",0,
IF(Knee_Application="YES",Knee_Width,IF(Knee_Application="NO",0,
IF(OR(Cable_Type="OH",SearchData("Conductor",Cable_Desc)),0,
IF(N1288="Steel Drum",Knee_Width,
IF(N1288="Plywood Drum",0,
IF(Country="UAE",0,
IF(AND(OR(SearchData("LSHF",Cable_Desc),SearchData("LSZH",Cable_Desc),SearchData("LS0H",Cable_Desc),SearchData("LSOH",Cable_Desc)),D.nom&gt;40),Knee_Width,
IF(AND(Country="Egypt",D.nom&gt;60),Knee_Width,
IF(AND(Country&lt;&gt;"Egypt",D.nom&gt;35),Knee_Width,
0))))))))))</f>
        <v>125</v>
      </c>
      <c r="T1288" s="118">
        <f t="shared" ca="1" si="193"/>
        <v>13</v>
      </c>
      <c r="U1288" s="118">
        <f t="shared" ca="1" si="194"/>
        <v>4</v>
      </c>
      <c r="V1288" s="117">
        <f t="shared" ca="1" si="195"/>
        <v>447.02601513872179</v>
      </c>
      <c r="W1288" s="64">
        <f t="shared" ca="1" si="196"/>
        <v>1</v>
      </c>
      <c r="X1288" s="64">
        <f t="shared" ca="1" si="200"/>
        <v>1</v>
      </c>
      <c r="Y1288" s="64">
        <f t="shared" ca="1" si="197"/>
        <v>1</v>
      </c>
      <c r="AM1288" s="156"/>
    </row>
    <row r="1289" spans="1:39">
      <c r="A1289" s="12">
        <f t="shared" ca="1" si="191"/>
        <v>1</v>
      </c>
      <c r="B1289" s="12" t="str">
        <f>IF([1]DRUM!A1266="","",[1]DRUM!A1266)</f>
        <v>Steel</v>
      </c>
      <c r="C1289" s="12">
        <f t="shared" ca="1" si="192"/>
        <v>0</v>
      </c>
      <c r="D1289" s="155">
        <f t="shared" ca="1" si="198"/>
        <v>0</v>
      </c>
      <c r="E1289" s="26" t="str">
        <f>IF([1]DRUM!B1266="","",[1]DRUM!B1266)</f>
        <v>STB370027</v>
      </c>
      <c r="F1289" s="26">
        <f>IF([1]DRUM!C1266="","",[1]DRUM!C1266)</f>
        <v>3780</v>
      </c>
      <c r="G1289" s="26">
        <f>IF([1]DRUM!D1266="","",[1]DRUM!D1266)</f>
        <v>3700</v>
      </c>
      <c r="H1289" s="26">
        <f>IF([1]DRUM!E1266="","",[1]DRUM!E1266)</f>
        <v>2200</v>
      </c>
      <c r="I1289" s="26">
        <f>IF([1]DRUM!F1266="","",[1]DRUM!F1266)</f>
        <v>1740</v>
      </c>
      <c r="J1289" s="26">
        <f>IF([1]DRUM!G1266="","",[1]DRUM!G1266)</f>
        <v>1900</v>
      </c>
      <c r="K1289" s="26">
        <f>IF([1]DRUM!H1266="","",[1]DRUM!H1266)</f>
        <v>2100</v>
      </c>
      <c r="L1289" s="26" t="str">
        <f>IF([1]DRUM!I1266="","",[1]DRUM!I1266)</f>
        <v/>
      </c>
      <c r="M1289" s="26">
        <f>IF([1]DRUM!J1266="","",
IF(AND([1]DRUM!K1266="Wooden Drum",[1]DRUM!J1266&gt;Max_WD_Capacity),Max_WD_Capacity,
[1]DRUM!J1266))</f>
        <v>15000</v>
      </c>
      <c r="N1289" s="26" t="str">
        <f>IF([1]DRUM!K1266="","",[1]DRUM!K1266)</f>
        <v>Steel Drum</v>
      </c>
      <c r="O1289" s="26">
        <f>IF([1]DRUM!L1266="","",[1]DRUM!L1266)</f>
        <v>1532</v>
      </c>
      <c r="P1289" s="26">
        <f>IF([1]DRUM!M1266="","",[1]DRUM!M1266)</f>
        <v>267</v>
      </c>
      <c r="Q1289" s="26">
        <f>IF([1]DRUM!N1266="","",[1]DRUM!N1266)</f>
        <v>12.094346318157305</v>
      </c>
      <c r="R1289" s="26" t="str">
        <f t="shared" si="199"/>
        <v>Steel</v>
      </c>
      <c r="S1289" s="26">
        <f ca="1">IF(N1289="",0,
IF(Knee_Application="YES",Knee_Width,IF(Knee_Application="NO",0,
IF(OR(Cable_Type="OH",SearchData("Conductor",Cable_Desc)),0,
IF(N1289="Steel Drum",Knee_Width,
IF(N1289="Plywood Drum",0,
IF(Country="UAE",0,
IF(AND(OR(SearchData("LSHF",Cable_Desc),SearchData("LSZH",Cable_Desc),SearchData("LS0H",Cable_Desc),SearchData("LSOH",Cable_Desc)),D.nom&gt;40),Knee_Width,
IF(AND(Country="Egypt",D.nom&gt;60),Knee_Width,
IF(AND(Country&lt;&gt;"Egypt",D.nom&gt;35),Knee_Width,
0))))))))))</f>
        <v>125</v>
      </c>
      <c r="T1289" s="118">
        <f t="shared" ca="1" si="193"/>
        <v>13</v>
      </c>
      <c r="U1289" s="118">
        <f t="shared" ca="1" si="194"/>
        <v>5</v>
      </c>
      <c r="V1289" s="117">
        <f t="shared" ca="1" si="195"/>
        <v>573.40349113320906</v>
      </c>
      <c r="W1289" s="64">
        <f t="shared" ca="1" si="196"/>
        <v>1</v>
      </c>
      <c r="X1289" s="64">
        <f t="shared" ca="1" si="200"/>
        <v>1</v>
      </c>
      <c r="Y1289" s="64">
        <f t="shared" ca="1" si="197"/>
        <v>1</v>
      </c>
      <c r="AM1289" s="156"/>
    </row>
    <row r="1290" spans="1:39">
      <c r="A1290" s="12">
        <f t="shared" ca="1" si="191"/>
        <v>1</v>
      </c>
      <c r="B1290" s="12" t="str">
        <f>IF([1]DRUM!A1267="","",[1]DRUM!A1267)</f>
        <v>Steel</v>
      </c>
      <c r="C1290" s="12">
        <f t="shared" ca="1" si="192"/>
        <v>0</v>
      </c>
      <c r="D1290" s="155">
        <f t="shared" ca="1" si="198"/>
        <v>0</v>
      </c>
      <c r="E1290" s="26" t="str">
        <f>IF([1]DRUM!B1267="","",[1]DRUM!B1267)</f>
        <v>STB370010</v>
      </c>
      <c r="F1290" s="26">
        <f>IF([1]DRUM!C1267="","",[1]DRUM!C1267)</f>
        <v>3780</v>
      </c>
      <c r="G1290" s="26">
        <f>IF([1]DRUM!D1267="","",[1]DRUM!D1267)</f>
        <v>3700</v>
      </c>
      <c r="H1290" s="26">
        <f>IF([1]DRUM!E1267="","",[1]DRUM!E1267)</f>
        <v>2450</v>
      </c>
      <c r="I1290" s="26">
        <f>IF([1]DRUM!F1267="","",[1]DRUM!F1267)</f>
        <v>1740</v>
      </c>
      <c r="J1290" s="26">
        <f>IF([1]DRUM!G1267="","",[1]DRUM!G1267)</f>
        <v>1900</v>
      </c>
      <c r="K1290" s="26">
        <f>IF([1]DRUM!H1267="","",[1]DRUM!H1267)</f>
        <v>2100</v>
      </c>
      <c r="L1290" s="26" t="str">
        <f>IF([1]DRUM!I1267="","",[1]DRUM!I1267)</f>
        <v/>
      </c>
      <c r="M1290" s="26">
        <f>IF([1]DRUM!J1267="","",
IF(AND([1]DRUM!K1267="Wooden Drum",[1]DRUM!J1267&gt;Max_WD_Capacity),Max_WD_Capacity,
[1]DRUM!J1267))</f>
        <v>20000</v>
      </c>
      <c r="N1290" s="26" t="str">
        <f>IF([1]DRUM!K1267="","",[1]DRUM!K1267)</f>
        <v>Steel Drum</v>
      </c>
      <c r="O1290" s="26">
        <f>IF([1]DRUM!L1267="","",[1]DRUM!L1267)</f>
        <v>1952</v>
      </c>
      <c r="P1290" s="26">
        <f>IF([1]DRUM!M1267="","",[1]DRUM!M1267)</f>
        <v>267</v>
      </c>
      <c r="Q1290" s="26">
        <f>IF([1]DRUM!N1267="","",[1]DRUM!N1267)</f>
        <v>10.505682183145119</v>
      </c>
      <c r="R1290" s="26" t="str">
        <f t="shared" si="199"/>
        <v>Steel</v>
      </c>
      <c r="S1290" s="26">
        <f ca="1">IF(N1290="",0,
IF(Knee_Application="YES",Knee_Width,IF(Knee_Application="NO",0,
IF(OR(Cable_Type="OH",SearchData("Conductor",Cable_Desc)),0,
IF(N1290="Steel Drum",Knee_Width,
IF(N1290="Plywood Drum",0,
IF(Country="UAE",0,
IF(AND(OR(SearchData("LSHF",Cable_Desc),SearchData("LSZH",Cable_Desc),SearchData("LS0H",Cable_Desc),SearchData("LSOH",Cable_Desc)),D.nom&gt;40),Knee_Width,
IF(AND(Country="Egypt",D.nom&gt;60),Knee_Width,
IF(AND(Country&lt;&gt;"Egypt",D.nom&gt;35),Knee_Width,
0))))))))))</f>
        <v>125</v>
      </c>
      <c r="T1290" s="118">
        <f t="shared" ca="1" si="193"/>
        <v>13</v>
      </c>
      <c r="U1290" s="118">
        <f t="shared" ca="1" si="194"/>
        <v>4</v>
      </c>
      <c r="V1290" s="117">
        <f t="shared" ca="1" si="195"/>
        <v>479.69857873605565</v>
      </c>
      <c r="W1290" s="64">
        <f t="shared" ca="1" si="196"/>
        <v>1</v>
      </c>
      <c r="X1290" s="64">
        <f t="shared" ca="1" si="200"/>
        <v>1</v>
      </c>
      <c r="Y1290" s="64">
        <f t="shared" ca="1" si="197"/>
        <v>1</v>
      </c>
      <c r="AM1290" s="156"/>
    </row>
    <row r="1291" spans="1:39">
      <c r="A1291" s="12">
        <f t="shared" ca="1" si="191"/>
        <v>1</v>
      </c>
      <c r="B1291" s="12" t="str">
        <f>IF([1]DRUM!A1268="","",[1]DRUM!A1268)</f>
        <v>Steel</v>
      </c>
      <c r="C1291" s="12">
        <f t="shared" ca="1" si="192"/>
        <v>0</v>
      </c>
      <c r="D1291" s="155">
        <f t="shared" ca="1" si="198"/>
        <v>0</v>
      </c>
      <c r="E1291" s="26" t="str">
        <f>IF([1]DRUM!B1268="","",[1]DRUM!B1268)</f>
        <v>STB370024</v>
      </c>
      <c r="F1291" s="26">
        <f>IF([1]DRUM!C1268="","",[1]DRUM!C1268)</f>
        <v>3780</v>
      </c>
      <c r="G1291" s="26">
        <f>IF([1]DRUM!D1268="","",[1]DRUM!D1268)</f>
        <v>3700</v>
      </c>
      <c r="H1291" s="26">
        <f>IF([1]DRUM!E1268="","",[1]DRUM!E1268)</f>
        <v>2300</v>
      </c>
      <c r="I1291" s="26">
        <f>IF([1]DRUM!F1268="","",[1]DRUM!F1268)</f>
        <v>1740</v>
      </c>
      <c r="J1291" s="26">
        <f>IF([1]DRUM!G1268="","",[1]DRUM!G1268)</f>
        <v>1900</v>
      </c>
      <c r="K1291" s="26">
        <f>IF([1]DRUM!H1268="","",[1]DRUM!H1268)</f>
        <v>2100</v>
      </c>
      <c r="L1291" s="26" t="str">
        <f>IF([1]DRUM!I1268="","",[1]DRUM!I1268)</f>
        <v/>
      </c>
      <c r="M1291" s="26">
        <f>IF([1]DRUM!J1268="","",
IF(AND([1]DRUM!K1268="Wooden Drum",[1]DRUM!J1268&gt;Max_WD_Capacity),Max_WD_Capacity,
[1]DRUM!J1268))</f>
        <v>20000</v>
      </c>
      <c r="N1291" s="26" t="str">
        <f>IF([1]DRUM!K1268="","",[1]DRUM!K1268)</f>
        <v>Steel Drum</v>
      </c>
      <c r="O1291" s="26">
        <f>IF([1]DRUM!L1268="","",[1]DRUM!L1268)</f>
        <v>1834</v>
      </c>
      <c r="P1291" s="26">
        <f>IF([1]DRUM!M1268="","",[1]DRUM!M1268)</f>
        <v>267</v>
      </c>
      <c r="Q1291" s="26">
        <f>IF([1]DRUM!N1268="","",[1]DRUM!N1268)</f>
        <v>11.479379556217104</v>
      </c>
      <c r="R1291" s="26" t="str">
        <f t="shared" si="199"/>
        <v>Steel</v>
      </c>
      <c r="S1291" s="26">
        <f ca="1">IF(N1291="",0,
IF(Knee_Application="YES",Knee_Width,IF(Knee_Application="NO",0,
IF(OR(Cable_Type="OH",SearchData("Conductor",Cable_Desc)),0,
IF(N1291="Steel Drum",Knee_Width,
IF(N1291="Plywood Drum",0,
IF(Country="UAE",0,
IF(AND(OR(SearchData("LSHF",Cable_Desc),SearchData("LSZH",Cable_Desc),SearchData("LS0H",Cable_Desc),SearchData("LSOH",Cable_Desc)),D.nom&gt;40),Knee_Width,
IF(AND(Country="Egypt",D.nom&gt;60),Knee_Width,
IF(AND(Country&lt;&gt;"Egypt",D.nom&gt;35),Knee_Width,
0))))))))))</f>
        <v>125</v>
      </c>
      <c r="T1291" s="118">
        <f t="shared" ca="1" si="193"/>
        <v>13</v>
      </c>
      <c r="U1291" s="118">
        <f t="shared" ca="1" si="194"/>
        <v>4</v>
      </c>
      <c r="V1291" s="117">
        <f t="shared" ca="1" si="195"/>
        <v>455.19415603805527</v>
      </c>
      <c r="W1291" s="64">
        <f t="shared" ca="1" si="196"/>
        <v>1</v>
      </c>
      <c r="X1291" s="64">
        <f t="shared" ca="1" si="200"/>
        <v>1</v>
      </c>
      <c r="Y1291" s="64">
        <f t="shared" ca="1" si="197"/>
        <v>1</v>
      </c>
      <c r="AM1291" s="156"/>
    </row>
    <row r="1292" spans="1:39">
      <c r="A1292" s="12">
        <f t="shared" ca="1" si="191"/>
        <v>1</v>
      </c>
      <c r="B1292" s="12" t="str">
        <f>IF([1]DRUM!A1269="","",[1]DRUM!A1269)</f>
        <v>Steel</v>
      </c>
      <c r="C1292" s="12">
        <f t="shared" ca="1" si="192"/>
        <v>0</v>
      </c>
      <c r="D1292" s="155">
        <f t="shared" ca="1" si="198"/>
        <v>0</v>
      </c>
      <c r="E1292" s="26" t="str">
        <f>IF([1]DRUM!B1269="","",[1]DRUM!B1269)</f>
        <v>STB370011</v>
      </c>
      <c r="F1292" s="26">
        <f>IF([1]DRUM!C1269="","",[1]DRUM!C1269)</f>
        <v>3780</v>
      </c>
      <c r="G1292" s="26">
        <f>IF([1]DRUM!D1269="","",[1]DRUM!D1269)</f>
        <v>3700</v>
      </c>
      <c r="H1292" s="26">
        <f>IF([1]DRUM!E1269="","",[1]DRUM!E1269)</f>
        <v>2200</v>
      </c>
      <c r="I1292" s="26">
        <f>IF([1]DRUM!F1269="","",[1]DRUM!F1269)</f>
        <v>1740</v>
      </c>
      <c r="J1292" s="26">
        <f>IF([1]DRUM!G1269="","",[1]DRUM!G1269)</f>
        <v>1900</v>
      </c>
      <c r="K1292" s="26">
        <f>IF([1]DRUM!H1269="","",[1]DRUM!H1269)</f>
        <v>2100</v>
      </c>
      <c r="L1292" s="26" t="str">
        <f>IF([1]DRUM!I1269="","",[1]DRUM!I1269)</f>
        <v/>
      </c>
      <c r="M1292" s="26">
        <f>IF([1]DRUM!J1269="","",
IF(AND([1]DRUM!K1269="Wooden Drum",[1]DRUM!J1269&gt;Max_WD_Capacity),Max_WD_Capacity,
[1]DRUM!J1269))</f>
        <v>20000</v>
      </c>
      <c r="N1292" s="26" t="str">
        <f>IF([1]DRUM!K1269="","",[1]DRUM!K1269)</f>
        <v>Steel Drum</v>
      </c>
      <c r="O1292" s="26">
        <f>IF([1]DRUM!L1269="","",[1]DRUM!L1269)</f>
        <v>2051</v>
      </c>
      <c r="P1292" s="26">
        <f>IF([1]DRUM!M1269="","",[1]DRUM!M1269)</f>
        <v>267</v>
      </c>
      <c r="Q1292" s="26">
        <f>IF([1]DRUM!N1269="","",[1]DRUM!N1269)</f>
        <v>12.094346318157305</v>
      </c>
      <c r="R1292" s="26" t="str">
        <f t="shared" si="199"/>
        <v>Steel</v>
      </c>
      <c r="S1292" s="26">
        <f ca="1">IF(N1292="",0,
IF(Knee_Application="YES",Knee_Width,IF(Knee_Application="NO",0,
IF(OR(Cable_Type="OH",SearchData("Conductor",Cable_Desc)),0,
IF(N1292="Steel Drum",Knee_Width,
IF(N1292="Plywood Drum",0,
IF(Country="UAE",0,
IF(AND(OR(SearchData("LSHF",Cable_Desc),SearchData("LSZH",Cable_Desc),SearchData("LS0H",Cable_Desc),SearchData("LSOH",Cable_Desc)),D.nom&gt;40),Knee_Width,
IF(AND(Country="Egypt",D.nom&gt;60),Knee_Width,
IF(AND(Country&lt;&gt;"Egypt",D.nom&gt;35),Knee_Width,
0))))))))))</f>
        <v>125</v>
      </c>
      <c r="T1292" s="118">
        <f t="shared" ca="1" si="193"/>
        <v>13</v>
      </c>
      <c r="U1292" s="118">
        <f t="shared" ca="1" si="194"/>
        <v>5</v>
      </c>
      <c r="V1292" s="117">
        <f t="shared" ca="1" si="195"/>
        <v>573.40349113320906</v>
      </c>
      <c r="W1292" s="64">
        <f t="shared" ca="1" si="196"/>
        <v>1</v>
      </c>
      <c r="X1292" s="64">
        <f t="shared" ca="1" si="200"/>
        <v>1</v>
      </c>
      <c r="Y1292" s="64">
        <f t="shared" ca="1" si="197"/>
        <v>1</v>
      </c>
      <c r="AM1292" s="156"/>
    </row>
    <row r="1293" spans="1:39">
      <c r="A1293" s="12">
        <f t="shared" ca="1" si="191"/>
        <v>1</v>
      </c>
      <c r="B1293" s="12" t="str">
        <f>IF([1]DRUM!A1270="","",[1]DRUM!A1270)</f>
        <v>Steel</v>
      </c>
      <c r="C1293" s="12">
        <f t="shared" ca="1" si="192"/>
        <v>0</v>
      </c>
      <c r="D1293" s="155">
        <f t="shared" ca="1" si="198"/>
        <v>0</v>
      </c>
      <c r="E1293" s="26" t="str">
        <f>IF([1]DRUM!B1270="","",[1]DRUM!B1270)</f>
        <v>STB370016</v>
      </c>
      <c r="F1293" s="26">
        <f>IF([1]DRUM!C1270="","",[1]DRUM!C1270)</f>
        <v>3780</v>
      </c>
      <c r="G1293" s="26">
        <f>IF([1]DRUM!D1270="","",[1]DRUM!D1270)</f>
        <v>3700</v>
      </c>
      <c r="H1293" s="26">
        <f>IF([1]DRUM!E1270="","",[1]DRUM!E1270)</f>
        <v>2000</v>
      </c>
      <c r="I1293" s="26">
        <f>IF([1]DRUM!F1270="","",[1]DRUM!F1270)</f>
        <v>1740</v>
      </c>
      <c r="J1293" s="26">
        <f>IF([1]DRUM!G1270="","",[1]DRUM!G1270)</f>
        <v>1900</v>
      </c>
      <c r="K1293" s="26">
        <f>IF([1]DRUM!H1270="","",[1]DRUM!H1270)</f>
        <v>2100</v>
      </c>
      <c r="L1293" s="26" t="str">
        <f>IF([1]DRUM!I1270="","",[1]DRUM!I1270)</f>
        <v/>
      </c>
      <c r="M1293" s="26">
        <f>IF([1]DRUM!J1270="","",
IF(AND([1]DRUM!K1270="Wooden Drum",[1]DRUM!J1270&gt;Max_WD_Capacity),Max_WD_Capacity,
[1]DRUM!J1270))</f>
        <v>20000</v>
      </c>
      <c r="N1293" s="26" t="str">
        <f>IF([1]DRUM!K1270="","",[1]DRUM!K1270)</f>
        <v>Steel Drum</v>
      </c>
      <c r="O1293" s="26">
        <f>IF([1]DRUM!L1270="","",[1]DRUM!L1270)</f>
        <v>2102</v>
      </c>
      <c r="P1293" s="26">
        <f>IF([1]DRUM!M1270="","",[1]DRUM!M1270)</f>
        <v>267</v>
      </c>
      <c r="Q1293" s="26">
        <f>IF([1]DRUM!N1270="","",[1]DRUM!N1270)</f>
        <v>13.242284273779017</v>
      </c>
      <c r="R1293" s="26" t="str">
        <f t="shared" si="199"/>
        <v>Steel</v>
      </c>
      <c r="S1293" s="26">
        <f ca="1">IF(N1293="",0,
IF(Knee_Application="YES",Knee_Width,IF(Knee_Application="NO",0,
IF(OR(Cable_Type="OH",SearchData("Conductor",Cable_Desc)),0,
IF(N1293="Steel Drum",Knee_Width,
IF(N1293="Plywood Drum",0,
IF(Country="UAE",0,
IF(AND(OR(SearchData("LSHF",Cable_Desc),SearchData("LSZH",Cable_Desc),SearchData("LS0H",Cable_Desc),SearchData("LSOH",Cable_Desc)),D.nom&gt;40),Knee_Width,
IF(AND(Country="Egypt",D.nom&gt;60),Knee_Width,
IF(AND(Country&lt;&gt;"Egypt",D.nom&gt;35),Knee_Width,
0))))))))))</f>
        <v>125</v>
      </c>
      <c r="T1293" s="118">
        <f t="shared" ca="1" si="193"/>
        <v>13</v>
      </c>
      <c r="U1293" s="118">
        <f t="shared" ca="1" si="194"/>
        <v>5</v>
      </c>
      <c r="V1293" s="117">
        <f t="shared" ca="1" si="195"/>
        <v>532.56278663654189</v>
      </c>
      <c r="W1293" s="64">
        <f t="shared" ca="1" si="196"/>
        <v>1</v>
      </c>
      <c r="X1293" s="64">
        <f t="shared" ca="1" si="200"/>
        <v>1</v>
      </c>
      <c r="Y1293" s="64">
        <f t="shared" ca="1" si="197"/>
        <v>1</v>
      </c>
      <c r="AM1293" s="156"/>
    </row>
    <row r="1294" spans="1:39">
      <c r="A1294" s="12">
        <f t="shared" ca="1" si="191"/>
        <v>1</v>
      </c>
      <c r="B1294" s="12" t="str">
        <f>IF([1]DRUM!A1271="","",[1]DRUM!A1271)</f>
        <v>Steel</v>
      </c>
      <c r="C1294" s="12">
        <f t="shared" ca="1" si="192"/>
        <v>0</v>
      </c>
      <c r="D1294" s="155">
        <f t="shared" ca="1" si="198"/>
        <v>0</v>
      </c>
      <c r="E1294" s="26" t="str">
        <f>IF([1]DRUM!B1271="","",[1]DRUM!B1271)</f>
        <v>STB370040</v>
      </c>
      <c r="F1294" s="26">
        <f>IF([1]DRUM!C1271="","",[1]DRUM!C1271)</f>
        <v>3780</v>
      </c>
      <c r="G1294" s="26">
        <f>IF([1]DRUM!D1271="","",[1]DRUM!D1271)</f>
        <v>3700</v>
      </c>
      <c r="H1294" s="26">
        <f>IF([1]DRUM!E1271="","",[1]DRUM!E1271)</f>
        <v>1900</v>
      </c>
      <c r="I1294" s="26">
        <f>IF([1]DRUM!F1271="","",[1]DRUM!F1271)</f>
        <v>1700</v>
      </c>
      <c r="J1294" s="26">
        <f>IF([1]DRUM!G1271="","",[1]DRUM!G1271)</f>
        <v>1900</v>
      </c>
      <c r="K1294" s="26">
        <f>IF([1]DRUM!H1271="","",[1]DRUM!H1271)</f>
        <v>2100</v>
      </c>
      <c r="L1294" s="26" t="str">
        <f>IF([1]DRUM!I1271="","",[1]DRUM!I1271)</f>
        <v/>
      </c>
      <c r="M1294" s="26">
        <f>IF([1]DRUM!J1271="","",
IF(AND([1]DRUM!K1271="Wooden Drum",[1]DRUM!J1271&gt;Max_WD_Capacity),Max_WD_Capacity,
[1]DRUM!J1271))</f>
        <v>20000</v>
      </c>
      <c r="N1294" s="26" t="str">
        <f>IF([1]DRUM!K1271="","",[1]DRUM!K1271)</f>
        <v>Steel Drum</v>
      </c>
      <c r="O1294" s="26">
        <f>IF([1]DRUM!L1271="","",[1]DRUM!L1271)</f>
        <v>1843</v>
      </c>
      <c r="P1294" s="26">
        <f>IF([1]DRUM!M1271="","",[1]DRUM!M1271)</f>
        <v>262</v>
      </c>
      <c r="Q1294" s="26">
        <f>IF([1]DRUM!N1271="","",[1]DRUM!N1271)</f>
        <v>13.458582927978673</v>
      </c>
      <c r="R1294" s="26" t="str">
        <f t="shared" si="199"/>
        <v>Steel</v>
      </c>
      <c r="S1294" s="26">
        <f ca="1">IF(N1294="",0,
IF(Knee_Application="YES",Knee_Width,IF(Knee_Application="NO",0,
IF(OR(Cable_Type="OH",SearchData("Conductor",Cable_Desc)),0,
IF(N1294="Steel Drum",Knee_Width,
IF(N1294="Plywood Drum",0,
IF(Country="UAE",0,
IF(AND(OR(SearchData("LSHF",Cable_Desc),SearchData("LSZH",Cable_Desc),SearchData("LS0H",Cable_Desc),SearchData("LSOH",Cable_Desc)),D.nom&gt;40),Knee_Width,
IF(AND(Country="Egypt",D.nom&gt;60),Knee_Width,
IF(AND(Country&lt;&gt;"Egypt",D.nom&gt;35),Knee_Width,
0))))))))))</f>
        <v>125</v>
      </c>
      <c r="T1294" s="118">
        <f t="shared" ca="1" si="193"/>
        <v>12</v>
      </c>
      <c r="U1294" s="118">
        <f t="shared" ca="1" si="194"/>
        <v>6</v>
      </c>
      <c r="V1294" s="117">
        <f t="shared" ca="1" si="195"/>
        <v>594.80150701533978</v>
      </c>
      <c r="W1294" s="64">
        <f t="shared" ca="1" si="196"/>
        <v>1</v>
      </c>
      <c r="X1294" s="64">
        <f t="shared" ca="1" si="200"/>
        <v>1</v>
      </c>
      <c r="Y1294" s="64">
        <f t="shared" ca="1" si="197"/>
        <v>1</v>
      </c>
      <c r="AM1294" s="156"/>
    </row>
    <row r="1295" spans="1:39">
      <c r="A1295" s="12">
        <f t="shared" ca="1" si="191"/>
        <v>1</v>
      </c>
      <c r="B1295" s="12" t="str">
        <f>IF([1]DRUM!A1272="","",[1]DRUM!A1272)</f>
        <v>Steel</v>
      </c>
      <c r="C1295" s="12">
        <f t="shared" ca="1" si="192"/>
        <v>0</v>
      </c>
      <c r="D1295" s="155">
        <f t="shared" ca="1" si="198"/>
        <v>0</v>
      </c>
      <c r="E1295" s="26" t="str">
        <f>IF([1]DRUM!B1272="","",[1]DRUM!B1272)</f>
        <v>STB370030</v>
      </c>
      <c r="F1295" s="26">
        <f>IF([1]DRUM!C1272="","",[1]DRUM!C1272)</f>
        <v>3780</v>
      </c>
      <c r="G1295" s="26">
        <f>IF([1]DRUM!D1272="","",[1]DRUM!D1272)</f>
        <v>3700</v>
      </c>
      <c r="H1295" s="26">
        <f>IF([1]DRUM!E1272="","",[1]DRUM!E1272)</f>
        <v>1850</v>
      </c>
      <c r="I1295" s="26">
        <f>IF([1]DRUM!F1272="","",[1]DRUM!F1272)</f>
        <v>1700</v>
      </c>
      <c r="J1295" s="26">
        <f>IF([1]DRUM!G1272="","",[1]DRUM!G1272)</f>
        <v>1900</v>
      </c>
      <c r="K1295" s="26">
        <f>IF([1]DRUM!H1272="","",[1]DRUM!H1272)</f>
        <v>2100</v>
      </c>
      <c r="L1295" s="26" t="str">
        <f>IF([1]DRUM!I1272="","",[1]DRUM!I1272)</f>
        <v/>
      </c>
      <c r="M1295" s="26">
        <f>IF([1]DRUM!J1272="","",
IF(AND([1]DRUM!K1272="Wooden Drum",[1]DRUM!J1272&gt;Max_WD_Capacity),Max_WD_Capacity,
[1]DRUM!J1272))</f>
        <v>20000</v>
      </c>
      <c r="N1295" s="26" t="str">
        <f>IF([1]DRUM!K1272="","",[1]DRUM!K1272)</f>
        <v>Steel Drum</v>
      </c>
      <c r="O1295" s="26">
        <f>IF([1]DRUM!L1272="","",[1]DRUM!L1272)</f>
        <v>1861</v>
      </c>
      <c r="P1295" s="26">
        <f>IF([1]DRUM!M1272="","",[1]DRUM!M1272)</f>
        <v>262</v>
      </c>
      <c r="Q1295" s="26">
        <f>IF([1]DRUM!N1272="","",[1]DRUM!N1272)</f>
        <v>13.708928592561611</v>
      </c>
      <c r="R1295" s="26" t="str">
        <f t="shared" si="199"/>
        <v>Steel</v>
      </c>
      <c r="S1295" s="26">
        <f ca="1">IF(N1295="",0,
IF(Knee_Application="YES",Knee_Width,IF(Knee_Application="NO",0,
IF(OR(Cable_Type="OH",SearchData("Conductor",Cable_Desc)),0,
IF(N1295="Steel Drum",Knee_Width,
IF(N1295="Plywood Drum",0,
IF(Country="UAE",0,
IF(AND(OR(SearchData("LSHF",Cable_Desc),SearchData("LSZH",Cable_Desc),SearchData("LS0H",Cable_Desc),SearchData("LSOH",Cable_Desc)),D.nom&gt;40),Knee_Width,
IF(AND(Country="Egypt",D.nom&gt;60),Knee_Width,
IF(AND(Country&lt;&gt;"Egypt",D.nom&gt;35),Knee_Width,
0))))))))))</f>
        <v>125</v>
      </c>
      <c r="T1295" s="118">
        <f t="shared" ca="1" si="193"/>
        <v>12</v>
      </c>
      <c r="U1295" s="118">
        <f t="shared" ca="1" si="194"/>
        <v>6</v>
      </c>
      <c r="V1295" s="117">
        <f t="shared" ca="1" si="195"/>
        <v>583.49177346241652</v>
      </c>
      <c r="W1295" s="64">
        <f t="shared" ca="1" si="196"/>
        <v>1</v>
      </c>
      <c r="X1295" s="64">
        <f t="shared" ca="1" si="200"/>
        <v>1</v>
      </c>
      <c r="Y1295" s="64">
        <f t="shared" ca="1" si="197"/>
        <v>1</v>
      </c>
      <c r="AM1295" s="156"/>
    </row>
    <row r="1296" spans="1:39">
      <c r="A1296" s="12">
        <f t="shared" ca="1" si="191"/>
        <v>1</v>
      </c>
      <c r="B1296" s="12" t="str">
        <f>IF([1]DRUM!A1273="","",[1]DRUM!A1273)</f>
        <v>Steel</v>
      </c>
      <c r="C1296" s="12">
        <f t="shared" ca="1" si="192"/>
        <v>0</v>
      </c>
      <c r="D1296" s="155">
        <f t="shared" ca="1" si="198"/>
        <v>0</v>
      </c>
      <c r="E1296" s="26" t="str">
        <f>IF([1]DRUM!B1273="","",[1]DRUM!B1273)</f>
        <v>STB370038</v>
      </c>
      <c r="F1296" s="26">
        <f>IF([1]DRUM!C1273="","",[1]DRUM!C1273)</f>
        <v>3780</v>
      </c>
      <c r="G1296" s="26">
        <f>IF([1]DRUM!D1273="","",[1]DRUM!D1273)</f>
        <v>3700</v>
      </c>
      <c r="H1296" s="26">
        <f>IF([1]DRUM!E1273="","",[1]DRUM!E1273)</f>
        <v>1650</v>
      </c>
      <c r="I1296" s="26">
        <f>IF([1]DRUM!F1273="","",[1]DRUM!F1273)</f>
        <v>1700</v>
      </c>
      <c r="J1296" s="26">
        <f>IF([1]DRUM!G1273="","",[1]DRUM!G1273)</f>
        <v>1900</v>
      </c>
      <c r="K1296" s="26">
        <f>IF([1]DRUM!H1273="","",[1]DRUM!H1273)</f>
        <v>2100</v>
      </c>
      <c r="L1296" s="26" t="str">
        <f>IF([1]DRUM!I1273="","",[1]DRUM!I1273)</f>
        <v/>
      </c>
      <c r="M1296" s="26">
        <f>IF([1]DRUM!J1273="","",
IF(AND([1]DRUM!K1273="Wooden Drum",[1]DRUM!J1273&gt;Max_WD_Capacity),Max_WD_Capacity,
[1]DRUM!J1273))</f>
        <v>20000</v>
      </c>
      <c r="N1296" s="26" t="str">
        <f>IF([1]DRUM!K1273="","",[1]DRUM!K1273)</f>
        <v>Steel Drum</v>
      </c>
      <c r="O1296" s="26">
        <f>IF([1]DRUM!L1273="","",[1]DRUM!L1273)</f>
        <v>1914</v>
      </c>
      <c r="P1296" s="26">
        <f>IF([1]DRUM!M1273="","",[1]DRUM!M1273)</f>
        <v>262</v>
      </c>
      <c r="Q1296" s="26">
        <f>IF([1]DRUM!N1273="","",[1]DRUM!N1273)</f>
        <v>14.643552407004575</v>
      </c>
      <c r="R1296" s="26" t="str">
        <f t="shared" si="199"/>
        <v>Steel</v>
      </c>
      <c r="S1296" s="26">
        <f ca="1">IF(N1296="",0,
IF(Knee_Application="YES",Knee_Width,IF(Knee_Application="NO",0,
IF(OR(Cable_Type="OH",SearchData("Conductor",Cable_Desc)),0,
IF(N1296="Steel Drum",Knee_Width,
IF(N1296="Plywood Drum",0,
IF(Country="UAE",0,
IF(AND(OR(SearchData("LSHF",Cable_Desc),SearchData("LSZH",Cable_Desc),SearchData("LS0H",Cable_Desc),SearchData("LSOH",Cable_Desc)),D.nom&gt;40),Knee_Width,
IF(AND(Country="Egypt",D.nom&gt;60),Knee_Width,
IF(AND(Country&lt;&gt;"Egypt",D.nom&gt;35),Knee_Width,
0))))))))))</f>
        <v>125</v>
      </c>
      <c r="T1296" s="118">
        <f t="shared" ca="1" si="193"/>
        <v>12</v>
      </c>
      <c r="U1296" s="118">
        <f t="shared" ca="1" si="194"/>
        <v>7</v>
      </c>
      <c r="V1296" s="117">
        <f t="shared" ca="1" si="195"/>
        <v>660.05112979333853</v>
      </c>
      <c r="W1296" s="64">
        <f t="shared" ca="1" si="196"/>
        <v>1</v>
      </c>
      <c r="X1296" s="64">
        <f t="shared" ca="1" si="200"/>
        <v>1</v>
      </c>
      <c r="Y1296" s="64">
        <f t="shared" ca="1" si="197"/>
        <v>1</v>
      </c>
      <c r="AM1296" s="156"/>
    </row>
    <row r="1297" spans="1:39">
      <c r="A1297" s="12">
        <f t="shared" ca="1" si="191"/>
        <v>1</v>
      </c>
      <c r="B1297" s="12" t="str">
        <f>IF([1]DRUM!A1274="","",[1]DRUM!A1274)</f>
        <v>Steel</v>
      </c>
      <c r="C1297" s="12">
        <f t="shared" ca="1" si="192"/>
        <v>0</v>
      </c>
      <c r="D1297" s="155">
        <f t="shared" ca="1" si="198"/>
        <v>0</v>
      </c>
      <c r="E1297" s="26" t="str">
        <f>IF([1]DRUM!B1274="","",[1]DRUM!B1274)</f>
        <v>STB370012</v>
      </c>
      <c r="F1297" s="26">
        <f>IF([1]DRUM!C1274="","",[1]DRUM!C1274)</f>
        <v>3780</v>
      </c>
      <c r="G1297" s="26">
        <f>IF([1]DRUM!D1274="","",[1]DRUM!D1274)</f>
        <v>3700</v>
      </c>
      <c r="H1297" s="26">
        <f>IF([1]DRUM!E1274="","",[1]DRUM!E1274)</f>
        <v>1700</v>
      </c>
      <c r="I1297" s="26">
        <f>IF([1]DRUM!F1274="","",[1]DRUM!F1274)</f>
        <v>1700</v>
      </c>
      <c r="J1297" s="26">
        <f>IF([1]DRUM!G1274="","",[1]DRUM!G1274)</f>
        <v>1900</v>
      </c>
      <c r="K1297" s="26">
        <f>IF([1]DRUM!H1274="","",[1]DRUM!H1274)</f>
        <v>2100</v>
      </c>
      <c r="L1297" s="26" t="str">
        <f>IF([1]DRUM!I1274="","",[1]DRUM!I1274)</f>
        <v/>
      </c>
      <c r="M1297" s="26">
        <f>IF([1]DRUM!J1274="","",
IF(AND([1]DRUM!K1274="Wooden Drum",[1]DRUM!J1274&gt;Max_WD_Capacity),Max_WD_Capacity,
[1]DRUM!J1274))</f>
        <v>25000</v>
      </c>
      <c r="N1297" s="26" t="str">
        <f>IF([1]DRUM!K1274="","",[1]DRUM!K1274)</f>
        <v>Steel Drum</v>
      </c>
      <c r="O1297" s="26">
        <f>IF([1]DRUM!L1274="","",[1]DRUM!L1274)</f>
        <v>2237</v>
      </c>
      <c r="P1297" s="26">
        <f>IF([1]DRUM!M1274="","",[1]DRUM!M1274)</f>
        <v>262</v>
      </c>
      <c r="Q1297" s="26">
        <f>IF([1]DRUM!N1274="","",[1]DRUM!N1274)</f>
        <v>14.419910279977151</v>
      </c>
      <c r="R1297" s="26" t="str">
        <f t="shared" si="199"/>
        <v>Steel</v>
      </c>
      <c r="S1297" s="26">
        <f ca="1">IF(N1297="",0,
IF(Knee_Application="YES",Knee_Width,IF(Knee_Application="NO",0,
IF(OR(Cable_Type="OH",SearchData("Conductor",Cable_Desc)),0,
IF(N1297="Steel Drum",Knee_Width,
IF(N1297="Plywood Drum",0,
IF(Country="UAE",0,
IF(AND(OR(SearchData("LSHF",Cable_Desc),SearchData("LSZH",Cable_Desc),SearchData("LS0H",Cable_Desc),SearchData("LSOH",Cable_Desc)),D.nom&gt;40),Knee_Width,
IF(AND(Country="Egypt",D.nom&gt;60),Knee_Width,
IF(AND(Country&lt;&gt;"Egypt",D.nom&gt;35),Knee_Width,
0))))))))))</f>
        <v>125</v>
      </c>
      <c r="T1297" s="118">
        <f t="shared" ca="1" si="193"/>
        <v>12</v>
      </c>
      <c r="U1297" s="118">
        <f t="shared" ca="1" si="194"/>
        <v>7</v>
      </c>
      <c r="V1297" s="117">
        <f t="shared" ca="1" si="195"/>
        <v>673.2458189384156</v>
      </c>
      <c r="W1297" s="64">
        <f t="shared" ca="1" si="196"/>
        <v>1</v>
      </c>
      <c r="X1297" s="64">
        <f t="shared" ca="1" si="200"/>
        <v>1</v>
      </c>
      <c r="Y1297" s="64">
        <f t="shared" ca="1" si="197"/>
        <v>1</v>
      </c>
      <c r="AM1297" s="156"/>
    </row>
    <row r="1298" spans="1:39">
      <c r="A1298" s="12">
        <f t="shared" ca="1" si="191"/>
        <v>1</v>
      </c>
      <c r="B1298" s="12" t="str">
        <f>IF([1]DRUM!A1275="","",[1]DRUM!A1275)</f>
        <v>Steel</v>
      </c>
      <c r="C1298" s="12">
        <f t="shared" ca="1" si="192"/>
        <v>0</v>
      </c>
      <c r="D1298" s="155">
        <f t="shared" ca="1" si="198"/>
        <v>0</v>
      </c>
      <c r="E1298" s="26" t="str">
        <f>IF([1]DRUM!B1275="","",[1]DRUM!B1275)</f>
        <v>STB370046</v>
      </c>
      <c r="F1298" s="26">
        <f>IF([1]DRUM!C1275="","",[1]DRUM!C1275)</f>
        <v>3780</v>
      </c>
      <c r="G1298" s="26">
        <f>IF([1]DRUM!D1275="","",[1]DRUM!D1275)</f>
        <v>3700</v>
      </c>
      <c r="H1298" s="26">
        <f>IF([1]DRUM!E1275="","",[1]DRUM!E1275)</f>
        <v>1750</v>
      </c>
      <c r="I1298" s="26">
        <f>IF([1]DRUM!F1275="","",[1]DRUM!F1275)</f>
        <v>1700</v>
      </c>
      <c r="J1298" s="26">
        <f>IF([1]DRUM!G1275="","",[1]DRUM!G1275)</f>
        <v>1900</v>
      </c>
      <c r="K1298" s="26">
        <f>IF([1]DRUM!H1275="","",[1]DRUM!H1275)</f>
        <v>2100</v>
      </c>
      <c r="L1298" s="26" t="str">
        <f>IF([1]DRUM!I1275="","",[1]DRUM!I1275)</f>
        <v/>
      </c>
      <c r="M1298" s="26">
        <f>IF([1]DRUM!J1275="","",
IF(AND([1]DRUM!K1275="Wooden Drum",[1]DRUM!J1275&gt;Max_WD_Capacity),Max_WD_Capacity,
[1]DRUM!J1275))</f>
        <v>28000</v>
      </c>
      <c r="N1298" s="26" t="str">
        <f>IF([1]DRUM!K1275="","",[1]DRUM!K1275)</f>
        <v>Steel Drum</v>
      </c>
      <c r="O1298" s="26">
        <f>IF([1]DRUM!L1275="","",[1]DRUM!L1275)</f>
        <v>2036</v>
      </c>
      <c r="P1298" s="26">
        <f>IF([1]DRUM!M1275="","",[1]DRUM!M1275)</f>
        <v>262</v>
      </c>
      <c r="Q1298" s="26">
        <f>IF([1]DRUM!N1275="","",[1]DRUM!N1275)</f>
        <v>14.189592268560848</v>
      </c>
      <c r="R1298" s="26" t="str">
        <f t="shared" si="199"/>
        <v>Steel</v>
      </c>
      <c r="S1298" s="26">
        <f ca="1">IF(N1298="",0,
IF(Knee_Application="YES",Knee_Width,IF(Knee_Application="NO",0,
IF(OR(Cable_Type="OH",SearchData("Conductor",Cable_Desc)),0,
IF(N1298="Steel Drum",Knee_Width,
IF(N1298="Plywood Drum",0,
IF(Country="UAE",0,
IF(AND(OR(SearchData("LSHF",Cable_Desc),SearchData("LSZH",Cable_Desc),SearchData("LS0H",Cable_Desc),SearchData("LSOH",Cable_Desc)),D.nom&gt;40),Knee_Width,
IF(AND(Country="Egypt",D.nom&gt;60),Knee_Width,
IF(AND(Country&lt;&gt;"Egypt",D.nom&gt;35),Knee_Width,
0))))))))))</f>
        <v>125</v>
      </c>
      <c r="T1298" s="118">
        <f t="shared" ca="1" si="193"/>
        <v>12</v>
      </c>
      <c r="U1298" s="118">
        <f t="shared" ca="1" si="194"/>
        <v>7</v>
      </c>
      <c r="V1298" s="117">
        <f t="shared" ca="1" si="195"/>
        <v>686.44050808349277</v>
      </c>
      <c r="W1298" s="64">
        <f t="shared" ca="1" si="196"/>
        <v>1</v>
      </c>
      <c r="X1298" s="64">
        <f t="shared" ca="1" si="200"/>
        <v>1</v>
      </c>
      <c r="Y1298" s="64">
        <f t="shared" ca="1" si="197"/>
        <v>1</v>
      </c>
      <c r="AM1298" s="156"/>
    </row>
    <row r="1299" spans="1:39">
      <c r="A1299" s="12">
        <f t="shared" ca="1" si="191"/>
        <v>1</v>
      </c>
      <c r="B1299" s="12" t="str">
        <f>IF([1]DRUM!A1276="","",[1]DRUM!A1276)</f>
        <v>Steel</v>
      </c>
      <c r="C1299" s="12">
        <f t="shared" ca="1" si="192"/>
        <v>0</v>
      </c>
      <c r="D1299" s="155">
        <f t="shared" ca="1" si="198"/>
        <v>0</v>
      </c>
      <c r="E1299" s="26" t="str">
        <f>IF([1]DRUM!B1276="","",[1]DRUM!B1276)</f>
        <v>STB380024</v>
      </c>
      <c r="F1299" s="26">
        <f>IF([1]DRUM!C1276="","",[1]DRUM!C1276)</f>
        <v>3880</v>
      </c>
      <c r="G1299" s="26">
        <f>IF([1]DRUM!D1276="","",[1]DRUM!D1276)</f>
        <v>3800</v>
      </c>
      <c r="H1299" s="26">
        <f>IF([1]DRUM!E1276="","",[1]DRUM!E1276)</f>
        <v>2850</v>
      </c>
      <c r="I1299" s="26">
        <f>IF([1]DRUM!F1276="","",[1]DRUM!F1276)</f>
        <v>1780</v>
      </c>
      <c r="J1299" s="26">
        <f>IF([1]DRUM!G1276="","",[1]DRUM!G1276)</f>
        <v>1900</v>
      </c>
      <c r="K1299" s="26">
        <f>IF([1]DRUM!H1276="","",[1]DRUM!H1276)</f>
        <v>2100</v>
      </c>
      <c r="L1299" s="26" t="str">
        <f>IF([1]DRUM!I1276="","",[1]DRUM!I1276)</f>
        <v/>
      </c>
      <c r="M1299" s="26">
        <f>IF([1]DRUM!J1276="","",
IF(AND([1]DRUM!K1276="Wooden Drum",[1]DRUM!J1276&gt;Max_WD_Capacity),Max_WD_Capacity,
[1]DRUM!J1276))</f>
        <v>5000</v>
      </c>
      <c r="N1299" s="26" t="str">
        <f>IF([1]DRUM!K1276="","",[1]DRUM!K1276)</f>
        <v>Steel Drum</v>
      </c>
      <c r="O1299" s="26">
        <f>IF([1]DRUM!L1276="","",[1]DRUM!L1276)</f>
        <v>1062</v>
      </c>
      <c r="P1299" s="26">
        <f>IF([1]DRUM!M1276="","",[1]DRUM!M1276)</f>
        <v>281</v>
      </c>
      <c r="Q1299" s="26">
        <f>IF([1]DRUM!N1276="","",[1]DRUM!N1276)</f>
        <v>8.8319201571288168</v>
      </c>
      <c r="R1299" s="26" t="str">
        <f t="shared" si="199"/>
        <v>Steel</v>
      </c>
      <c r="S1299" s="26">
        <f ca="1">IF(N1299="",0,
IF(Knee_Application="YES",Knee_Width,IF(Knee_Application="NO",0,
IF(OR(Cable_Type="OH",SearchData("Conductor",Cable_Desc)),0,
IF(N1299="Steel Drum",Knee_Width,
IF(N1299="Plywood Drum",0,
IF(Country="UAE",0,
IF(AND(OR(SearchData("LSHF",Cable_Desc),SearchData("LSZH",Cable_Desc),SearchData("LS0H",Cable_Desc),SearchData("LSOH",Cable_Desc)),D.nom&gt;40),Knee_Width,
IF(AND(Country="Egypt",D.nom&gt;60),Knee_Width,
IF(AND(Country&lt;&gt;"Egypt",D.nom&gt;35),Knee_Width,
0))))))))))</f>
        <v>125</v>
      </c>
      <c r="T1299" s="118">
        <f t="shared" ca="1" si="193"/>
        <v>13</v>
      </c>
      <c r="U1299" s="118">
        <f t="shared" ca="1" si="194"/>
        <v>2</v>
      </c>
      <c r="V1299" s="117">
        <f t="shared" ca="1" si="195"/>
        <v>252.65693429818268</v>
      </c>
      <c r="W1299" s="64">
        <f t="shared" ca="1" si="196"/>
        <v>1</v>
      </c>
      <c r="X1299" s="64">
        <f t="shared" ca="1" si="200"/>
        <v>1</v>
      </c>
      <c r="Y1299" s="64">
        <f t="shared" ca="1" si="197"/>
        <v>1</v>
      </c>
      <c r="AM1299" s="156"/>
    </row>
    <row r="1300" spans="1:39">
      <c r="A1300" s="12">
        <f t="shared" ca="1" si="191"/>
        <v>1</v>
      </c>
      <c r="B1300" s="12" t="str">
        <f>IF([1]DRUM!A1277="","",[1]DRUM!A1277)</f>
        <v>Steel</v>
      </c>
      <c r="C1300" s="12">
        <f t="shared" ca="1" si="192"/>
        <v>0</v>
      </c>
      <c r="D1300" s="155">
        <f t="shared" ca="1" si="198"/>
        <v>0</v>
      </c>
      <c r="E1300" s="26" t="str">
        <f>IF([1]DRUM!B1277="","",[1]DRUM!B1277)</f>
        <v>STB380021</v>
      </c>
      <c r="F1300" s="26">
        <f>IF([1]DRUM!C1277="","",[1]DRUM!C1277)</f>
        <v>3880</v>
      </c>
      <c r="G1300" s="26">
        <f>IF([1]DRUM!D1277="","",[1]DRUM!D1277)</f>
        <v>3800</v>
      </c>
      <c r="H1300" s="26">
        <f>IF([1]DRUM!E1277="","",[1]DRUM!E1277)</f>
        <v>2300</v>
      </c>
      <c r="I1300" s="26">
        <f>IF([1]DRUM!F1277="","",[1]DRUM!F1277)</f>
        <v>1760</v>
      </c>
      <c r="J1300" s="26">
        <f>IF([1]DRUM!G1277="","",[1]DRUM!G1277)</f>
        <v>1900</v>
      </c>
      <c r="K1300" s="26">
        <f>IF([1]DRUM!H1277="","",[1]DRUM!H1277)</f>
        <v>2100</v>
      </c>
      <c r="L1300" s="26" t="str">
        <f>IF([1]DRUM!I1277="","",[1]DRUM!I1277)</f>
        <v/>
      </c>
      <c r="M1300" s="26">
        <f>IF([1]DRUM!J1277="","",
IF(AND([1]DRUM!K1277="Wooden Drum",[1]DRUM!J1277&gt;Max_WD_Capacity),Max_WD_Capacity,
[1]DRUM!J1277))</f>
        <v>8000</v>
      </c>
      <c r="N1300" s="26" t="str">
        <f>IF([1]DRUM!K1277="","",[1]DRUM!K1277)</f>
        <v>Steel Drum</v>
      </c>
      <c r="O1300" s="26">
        <f>IF([1]DRUM!L1277="","",[1]DRUM!L1277)</f>
        <v>1118</v>
      </c>
      <c r="P1300" s="26">
        <f>IF([1]DRUM!M1277="","",[1]DRUM!M1277)</f>
        <v>278</v>
      </c>
      <c r="Q1300" s="26">
        <f>IF([1]DRUM!N1277="","",[1]DRUM!N1277)</f>
        <v>12.648052023352507</v>
      </c>
      <c r="R1300" s="26" t="str">
        <f t="shared" si="199"/>
        <v>Steel</v>
      </c>
      <c r="S1300" s="26">
        <f ca="1">IF(N1300="",0,
IF(Knee_Application="YES",Knee_Width,IF(Knee_Application="NO",0,
IF(OR(Cable_Type="OH",SearchData("Conductor",Cable_Desc)),0,
IF(N1300="Steel Drum",Knee_Width,
IF(N1300="Plywood Drum",0,
IF(Country="UAE",0,
IF(AND(OR(SearchData("LSHF",Cable_Desc),SearchData("LSZH",Cable_Desc),SearchData("LS0H",Cable_Desc),SearchData("LSOH",Cable_Desc)),D.nom&gt;40),Knee_Width,
IF(AND(Country="Egypt",D.nom&gt;60),Knee_Width,
IF(AND(Country&lt;&gt;"Egypt",D.nom&gt;35),Knee_Width,
0))))))))))</f>
        <v>125</v>
      </c>
      <c r="T1300" s="118">
        <f t="shared" ca="1" si="193"/>
        <v>13</v>
      </c>
      <c r="U1300" s="118">
        <f t="shared" ca="1" si="194"/>
        <v>5</v>
      </c>
      <c r="V1300" s="117">
        <f t="shared" ca="1" si="195"/>
        <v>593.8238433815427</v>
      </c>
      <c r="W1300" s="64">
        <f t="shared" ca="1" si="196"/>
        <v>1</v>
      </c>
      <c r="X1300" s="64">
        <f t="shared" ca="1" si="200"/>
        <v>1</v>
      </c>
      <c r="Y1300" s="64">
        <f t="shared" ca="1" si="197"/>
        <v>1</v>
      </c>
      <c r="AM1300" s="156"/>
    </row>
    <row r="1301" spans="1:39">
      <c r="A1301" s="12">
        <f t="shared" ca="1" si="191"/>
        <v>1</v>
      </c>
      <c r="B1301" s="12" t="str">
        <f>IF([1]DRUM!A1278="","",[1]DRUM!A1278)</f>
        <v>Steel</v>
      </c>
      <c r="C1301" s="12">
        <f t="shared" ca="1" si="192"/>
        <v>0</v>
      </c>
      <c r="D1301" s="155">
        <f t="shared" ca="1" si="198"/>
        <v>0</v>
      </c>
      <c r="E1301" s="26" t="str">
        <f>IF([1]DRUM!B1278="","",[1]DRUM!B1278)</f>
        <v>STB380025</v>
      </c>
      <c r="F1301" s="26">
        <f>IF([1]DRUM!C1278="","",[1]DRUM!C1278)</f>
        <v>3880</v>
      </c>
      <c r="G1301" s="26">
        <f>IF([1]DRUM!D1278="","",[1]DRUM!D1278)</f>
        <v>3800</v>
      </c>
      <c r="H1301" s="26">
        <f>IF([1]DRUM!E1278="","",[1]DRUM!E1278)</f>
        <v>2900</v>
      </c>
      <c r="I1301" s="26">
        <f>IF([1]DRUM!F1278="","",[1]DRUM!F1278)</f>
        <v>1780</v>
      </c>
      <c r="J1301" s="26">
        <f>IF([1]DRUM!G1278="","",[1]DRUM!G1278)</f>
        <v>1900</v>
      </c>
      <c r="K1301" s="26">
        <f>IF([1]DRUM!H1278="","",[1]DRUM!H1278)</f>
        <v>2100</v>
      </c>
      <c r="L1301" s="26" t="str">
        <f>IF([1]DRUM!I1278="","",[1]DRUM!I1278)</f>
        <v/>
      </c>
      <c r="M1301" s="26">
        <f>IF([1]DRUM!J1278="","",
IF(AND([1]DRUM!K1278="Wooden Drum",[1]DRUM!J1278&gt;Max_WD_Capacity),Max_WD_Capacity,
[1]DRUM!J1278))</f>
        <v>10000</v>
      </c>
      <c r="N1301" s="26" t="str">
        <f>IF([1]DRUM!K1278="","",[1]DRUM!K1278)</f>
        <v>Steel Drum</v>
      </c>
      <c r="O1301" s="26">
        <f>IF([1]DRUM!L1278="","",[1]DRUM!L1278)</f>
        <v>1141</v>
      </c>
      <c r="P1301" s="26">
        <f>IF([1]DRUM!M1278="","",[1]DRUM!M1278)</f>
        <v>281</v>
      </c>
      <c r="Q1301" s="26">
        <f>IF([1]DRUM!N1278="","",[1]DRUM!N1278)</f>
        <v>8.429992647010172</v>
      </c>
      <c r="R1301" s="26" t="str">
        <f t="shared" si="199"/>
        <v>Steel</v>
      </c>
      <c r="S1301" s="26">
        <f ca="1">IF(N1301="",0,
IF(Knee_Application="YES",Knee_Width,IF(Knee_Application="NO",0,
IF(OR(Cable_Type="OH",SearchData("Conductor",Cable_Desc)),0,
IF(N1301="Steel Drum",Knee_Width,
IF(N1301="Plywood Drum",0,
IF(Country="UAE",0,
IF(AND(OR(SearchData("LSHF",Cable_Desc),SearchData("LSZH",Cable_Desc),SearchData("LS0H",Cable_Desc),SearchData("LSOH",Cable_Desc)),D.nom&gt;40),Knee_Width,
IF(AND(Country="Egypt",D.nom&gt;60),Knee_Width,
IF(AND(Country&lt;&gt;"Egypt",D.nom&gt;35),Knee_Width,
0))))))))))</f>
        <v>125</v>
      </c>
      <c r="T1301" s="118">
        <f t="shared" ca="1" si="193"/>
        <v>13</v>
      </c>
      <c r="U1301" s="118">
        <f t="shared" ca="1" si="194"/>
        <v>2</v>
      </c>
      <c r="V1301" s="117">
        <f t="shared" ca="1" si="195"/>
        <v>256.74100474784939</v>
      </c>
      <c r="W1301" s="64">
        <f t="shared" ca="1" si="196"/>
        <v>1</v>
      </c>
      <c r="X1301" s="64">
        <f t="shared" ca="1" si="200"/>
        <v>1</v>
      </c>
      <c r="Y1301" s="64">
        <f t="shared" ca="1" si="197"/>
        <v>1</v>
      </c>
      <c r="AM1301" s="156"/>
    </row>
    <row r="1302" spans="1:39">
      <c r="A1302" s="12">
        <f t="shared" ca="1" si="191"/>
        <v>1</v>
      </c>
      <c r="B1302" s="12" t="str">
        <f>IF([1]DRUM!A1279="","",[1]DRUM!A1279)</f>
        <v>Steel</v>
      </c>
      <c r="C1302" s="12">
        <f t="shared" ca="1" si="192"/>
        <v>0</v>
      </c>
      <c r="D1302" s="155">
        <f t="shared" ca="1" si="198"/>
        <v>0</v>
      </c>
      <c r="E1302" s="26" t="str">
        <f>IF([1]DRUM!B1279="","",[1]DRUM!B1279)</f>
        <v>STB380019</v>
      </c>
      <c r="F1302" s="26">
        <f>IF([1]DRUM!C1279="","",[1]DRUM!C1279)</f>
        <v>3880</v>
      </c>
      <c r="G1302" s="26">
        <f>IF([1]DRUM!D1279="","",[1]DRUM!D1279)</f>
        <v>3800</v>
      </c>
      <c r="H1302" s="26">
        <f>IF([1]DRUM!E1279="","",[1]DRUM!E1279)</f>
        <v>2800</v>
      </c>
      <c r="I1302" s="26">
        <f>IF([1]DRUM!F1279="","",[1]DRUM!F1279)</f>
        <v>1780</v>
      </c>
      <c r="J1302" s="26">
        <f>IF([1]DRUM!G1279="","",[1]DRUM!G1279)</f>
        <v>1900</v>
      </c>
      <c r="K1302" s="26">
        <f>IF([1]DRUM!H1279="","",[1]DRUM!H1279)</f>
        <v>2100</v>
      </c>
      <c r="L1302" s="26" t="str">
        <f>IF([1]DRUM!I1279="","",[1]DRUM!I1279)</f>
        <v/>
      </c>
      <c r="M1302" s="26">
        <f>IF([1]DRUM!J1279="","",
IF(AND([1]DRUM!K1279="Wooden Drum",[1]DRUM!J1279&gt;Max_WD_Capacity),Max_WD_Capacity,
[1]DRUM!J1279))</f>
        <v>10000</v>
      </c>
      <c r="N1302" s="26" t="str">
        <f>IF([1]DRUM!K1279="","",[1]DRUM!K1279)</f>
        <v>Steel Drum</v>
      </c>
      <c r="O1302" s="26">
        <f>IF([1]DRUM!L1279="","",[1]DRUM!L1279)</f>
        <v>1233</v>
      </c>
      <c r="P1302" s="26">
        <f>IF([1]DRUM!M1279="","",[1]DRUM!M1279)</f>
        <v>281</v>
      </c>
      <c r="Q1302" s="26">
        <f>IF([1]DRUM!N1279="","",[1]DRUM!N1279)</f>
        <v>9.226857623593224</v>
      </c>
      <c r="R1302" s="26" t="str">
        <f t="shared" si="199"/>
        <v>Steel</v>
      </c>
      <c r="S1302" s="26">
        <f ca="1">IF(N1302="",0,
IF(Knee_Application="YES",Knee_Width,IF(Knee_Application="NO",0,
IF(OR(Cable_Type="OH",SearchData("Conductor",Cable_Desc)),0,
IF(N1302="Steel Drum",Knee_Width,
IF(N1302="Plywood Drum",0,
IF(Country="UAE",0,
IF(AND(OR(SearchData("LSHF",Cable_Desc),SearchData("LSZH",Cable_Desc),SearchData("LS0H",Cable_Desc),SearchData("LSOH",Cable_Desc)),D.nom&gt;40),Knee_Width,
IF(AND(Country="Egypt",D.nom&gt;60),Knee_Width,
IF(AND(Country&lt;&gt;"Egypt",D.nom&gt;35),Knee_Width,
0))))))))))</f>
        <v>125</v>
      </c>
      <c r="T1302" s="118">
        <f t="shared" ca="1" si="193"/>
        <v>13</v>
      </c>
      <c r="U1302" s="118">
        <f t="shared" ca="1" si="194"/>
        <v>3</v>
      </c>
      <c r="V1302" s="117">
        <f t="shared" ca="1" si="195"/>
        <v>387.75798477315817</v>
      </c>
      <c r="W1302" s="64">
        <f t="shared" ca="1" si="196"/>
        <v>1</v>
      </c>
      <c r="X1302" s="64">
        <f t="shared" ca="1" si="200"/>
        <v>1</v>
      </c>
      <c r="Y1302" s="64">
        <f t="shared" ca="1" si="197"/>
        <v>1</v>
      </c>
      <c r="AM1302" s="156"/>
    </row>
    <row r="1303" spans="1:39">
      <c r="A1303" s="12">
        <f t="shared" ca="1" si="191"/>
        <v>1</v>
      </c>
      <c r="B1303" s="12" t="str">
        <f>IF([1]DRUM!A1280="","",[1]DRUM!A1280)</f>
        <v>Steel</v>
      </c>
      <c r="C1303" s="12">
        <f t="shared" ca="1" si="192"/>
        <v>0</v>
      </c>
      <c r="D1303" s="155">
        <f t="shared" ca="1" si="198"/>
        <v>0</v>
      </c>
      <c r="E1303" s="26" t="str">
        <f>IF([1]DRUM!B1280="","",[1]DRUM!B1280)</f>
        <v>STB380020</v>
      </c>
      <c r="F1303" s="26">
        <f>IF([1]DRUM!C1280="","",[1]DRUM!C1280)</f>
        <v>3880</v>
      </c>
      <c r="G1303" s="26">
        <f>IF([1]DRUM!D1280="","",[1]DRUM!D1280)</f>
        <v>3800</v>
      </c>
      <c r="H1303" s="26">
        <f>IF([1]DRUM!E1280="","",[1]DRUM!E1280)</f>
        <v>2500</v>
      </c>
      <c r="I1303" s="26">
        <f>IF([1]DRUM!F1280="","",[1]DRUM!F1280)</f>
        <v>1780</v>
      </c>
      <c r="J1303" s="26">
        <f>IF([1]DRUM!G1280="","",[1]DRUM!G1280)</f>
        <v>1900</v>
      </c>
      <c r="K1303" s="26">
        <f>IF([1]DRUM!H1280="","",[1]DRUM!H1280)</f>
        <v>2100</v>
      </c>
      <c r="L1303" s="26" t="str">
        <f>IF([1]DRUM!I1280="","",[1]DRUM!I1280)</f>
        <v/>
      </c>
      <c r="M1303" s="26">
        <f>IF([1]DRUM!J1280="","",
IF(AND([1]DRUM!K1280="Wooden Drum",[1]DRUM!J1280&gt;Max_WD_Capacity),Max_WD_Capacity,
[1]DRUM!J1280))</f>
        <v>10000</v>
      </c>
      <c r="N1303" s="26" t="str">
        <f>IF([1]DRUM!K1280="","",[1]DRUM!K1280)</f>
        <v>Steel Drum</v>
      </c>
      <c r="O1303" s="26">
        <f>IF([1]DRUM!L1280="","",[1]DRUM!L1280)</f>
        <v>1125</v>
      </c>
      <c r="P1303" s="26">
        <f>IF([1]DRUM!M1280="","",[1]DRUM!M1280)</f>
        <v>281</v>
      </c>
      <c r="Q1303" s="26">
        <f>IF([1]DRUM!N1280="","",[1]DRUM!N1280)</f>
        <v>11.449691505640681</v>
      </c>
      <c r="R1303" s="26" t="str">
        <f t="shared" si="199"/>
        <v>Steel</v>
      </c>
      <c r="S1303" s="26">
        <f ca="1">IF(N1303="",0,
IF(Knee_Application="YES",Knee_Width,IF(Knee_Application="NO",0,
IF(OR(Cable_Type="OH",SearchData("Conductor",Cable_Desc)),0,
IF(N1303="Steel Drum",Knee_Width,
IF(N1303="Plywood Drum",0,
IF(Country="UAE",0,
IF(AND(OR(SearchData("LSHF",Cable_Desc),SearchData("LSZH",Cable_Desc),SearchData("LS0H",Cable_Desc),SearchData("LSOH",Cable_Desc)),D.nom&gt;40),Knee_Width,
IF(AND(Country="Egypt",D.nom&gt;60),Knee_Width,
IF(AND(Country&lt;&gt;"Egypt",D.nom&gt;35),Knee_Width,
0))))))))))</f>
        <v>125</v>
      </c>
      <c r="T1303" s="118">
        <f t="shared" ca="1" si="193"/>
        <v>13</v>
      </c>
      <c r="U1303" s="118">
        <f t="shared" ca="1" si="194"/>
        <v>4</v>
      </c>
      <c r="V1303" s="117">
        <f t="shared" ca="1" si="195"/>
        <v>487.86671963538913</v>
      </c>
      <c r="W1303" s="64">
        <f t="shared" ca="1" si="196"/>
        <v>1</v>
      </c>
      <c r="X1303" s="64">
        <f t="shared" ca="1" si="200"/>
        <v>1</v>
      </c>
      <c r="Y1303" s="64">
        <f t="shared" ca="1" si="197"/>
        <v>1</v>
      </c>
      <c r="AM1303" s="156"/>
    </row>
    <row r="1304" spans="1:39">
      <c r="A1304" s="12">
        <f t="shared" ca="1" si="191"/>
        <v>1</v>
      </c>
      <c r="B1304" s="12" t="str">
        <f>IF([1]DRUM!A1281="","",[1]DRUM!A1281)</f>
        <v>Steel</v>
      </c>
      <c r="C1304" s="12">
        <f t="shared" ca="1" si="192"/>
        <v>0</v>
      </c>
      <c r="D1304" s="155">
        <f t="shared" ca="1" si="198"/>
        <v>0</v>
      </c>
      <c r="E1304" s="26" t="str">
        <f>IF([1]DRUM!B1281="","",[1]DRUM!B1281)</f>
        <v>STB380045</v>
      </c>
      <c r="F1304" s="26">
        <f>IF([1]DRUM!C1281="","",[1]DRUM!C1281)</f>
        <v>3880</v>
      </c>
      <c r="G1304" s="26">
        <f>IF([1]DRUM!D1281="","",[1]DRUM!D1281)</f>
        <v>3800</v>
      </c>
      <c r="H1304" s="26">
        <f>IF([1]DRUM!E1281="","",[1]DRUM!E1281)</f>
        <v>2350</v>
      </c>
      <c r="I1304" s="26">
        <f>IF([1]DRUM!F1281="","",[1]DRUM!F1281)</f>
        <v>1780</v>
      </c>
      <c r="J1304" s="26">
        <f>IF([1]DRUM!G1281="","",[1]DRUM!G1281)</f>
        <v>1900</v>
      </c>
      <c r="K1304" s="26">
        <f>IF([1]DRUM!H1281="","",[1]DRUM!H1281)</f>
        <v>2100</v>
      </c>
      <c r="L1304" s="26" t="str">
        <f>IF([1]DRUM!I1281="","",[1]DRUM!I1281)</f>
        <v/>
      </c>
      <c r="M1304" s="26">
        <f>IF([1]DRUM!J1281="","",
IF(AND([1]DRUM!K1281="Wooden Drum",[1]DRUM!J1281&gt;Max_WD_Capacity),Max_WD_Capacity,
[1]DRUM!J1281))</f>
        <v>10000</v>
      </c>
      <c r="N1304" s="26" t="str">
        <f>IF([1]DRUM!K1281="","",[1]DRUM!K1281)</f>
        <v>Steel Drum</v>
      </c>
      <c r="O1304" s="26">
        <f>IF([1]DRUM!L1281="","",[1]DRUM!L1281)</f>
        <v>1175</v>
      </c>
      <c r="P1304" s="26">
        <f>IF([1]DRUM!M1281="","",[1]DRUM!M1281)</f>
        <v>281</v>
      </c>
      <c r="Q1304" s="26">
        <f>IF([1]DRUM!N1281="","",[1]DRUM!N1281)</f>
        <v>12.466742857332207</v>
      </c>
      <c r="R1304" s="26" t="str">
        <f t="shared" si="199"/>
        <v>Steel</v>
      </c>
      <c r="S1304" s="26">
        <f ca="1">IF(N1304="",0,
IF(Knee_Application="YES",Knee_Width,IF(Knee_Application="NO",0,
IF(OR(Cable_Type="OH",SearchData("Conductor",Cable_Desc)),0,
IF(N1304="Steel Drum",Knee_Width,
IF(N1304="Plywood Drum",0,
IF(Country="UAE",0,
IF(AND(OR(SearchData("LSHF",Cable_Desc),SearchData("LSZH",Cable_Desc),SearchData("LS0H",Cable_Desc),SearchData("LSOH",Cable_Desc)),D.nom&gt;40),Knee_Width,
IF(AND(Country="Egypt",D.nom&gt;60),Knee_Width,
IF(AND(Country&lt;&gt;"Egypt",D.nom&gt;35),Knee_Width,
0))))))))))</f>
        <v>125</v>
      </c>
      <c r="T1304" s="118">
        <f t="shared" ca="1" si="193"/>
        <v>13</v>
      </c>
      <c r="U1304" s="118">
        <f t="shared" ca="1" si="194"/>
        <v>4</v>
      </c>
      <c r="V1304" s="117">
        <f t="shared" ca="1" si="195"/>
        <v>463.36229693738869</v>
      </c>
      <c r="W1304" s="64">
        <f t="shared" ca="1" si="196"/>
        <v>1</v>
      </c>
      <c r="X1304" s="64">
        <f t="shared" ca="1" si="200"/>
        <v>1</v>
      </c>
      <c r="Y1304" s="64">
        <f t="shared" ca="1" si="197"/>
        <v>1</v>
      </c>
      <c r="AM1304" s="156"/>
    </row>
    <row r="1305" spans="1:39">
      <c r="A1305" s="12">
        <f t="shared" ref="A1305:A1368" ca="1" si="201">IF(OR(E1305="",G1305="",K1305="",G1305&lt;Min_Flange_Diam,G1305&gt;Max_Flange_Diam,K1305&lt;Min_Outer_Width,K1305&gt;Max_Outer_Width),0,IFERROR(W1305*X1305*Y1305,0))</f>
        <v>1</v>
      </c>
      <c r="B1305" s="12" t="str">
        <f>IF([1]DRUM!A1282="","",[1]DRUM!A1282)</f>
        <v>Steel</v>
      </c>
      <c r="C1305" s="12">
        <f t="shared" ref="C1305:C1368" ca="1" si="202">IF(B1305="","",IF(OR(B1305=Main_DT,B1305=Ext_DT),1,0))</f>
        <v>0</v>
      </c>
      <c r="D1305" s="155">
        <f t="shared" ca="1" si="198"/>
        <v>0</v>
      </c>
      <c r="E1305" s="26" t="str">
        <f>IF([1]DRUM!B1282="","",[1]DRUM!B1282)</f>
        <v>STB380038</v>
      </c>
      <c r="F1305" s="26">
        <f>IF([1]DRUM!C1282="","",[1]DRUM!C1282)</f>
        <v>3880</v>
      </c>
      <c r="G1305" s="26">
        <f>IF([1]DRUM!D1282="","",[1]DRUM!D1282)</f>
        <v>3800</v>
      </c>
      <c r="H1305" s="26">
        <f>IF([1]DRUM!E1282="","",[1]DRUM!E1282)</f>
        <v>2100</v>
      </c>
      <c r="I1305" s="26">
        <f>IF([1]DRUM!F1282="","",[1]DRUM!F1282)</f>
        <v>1700</v>
      </c>
      <c r="J1305" s="26">
        <f>IF([1]DRUM!G1282="","",[1]DRUM!G1282)</f>
        <v>1900</v>
      </c>
      <c r="K1305" s="26">
        <f>IF([1]DRUM!H1282="","",[1]DRUM!H1282)</f>
        <v>2100</v>
      </c>
      <c r="L1305" s="26" t="str">
        <f>IF([1]DRUM!I1282="","",[1]DRUM!I1282)</f>
        <v/>
      </c>
      <c r="M1305" s="26">
        <f>IF([1]DRUM!J1282="","",
IF(AND([1]DRUM!K1282="Wooden Drum",[1]DRUM!J1282&gt;Max_WD_Capacity),Max_WD_Capacity,
[1]DRUM!J1282))</f>
        <v>10000</v>
      </c>
      <c r="N1305" s="26" t="str">
        <f>IF([1]DRUM!K1282="","",[1]DRUM!K1282)</f>
        <v>Steel Drum</v>
      </c>
      <c r="O1305" s="26">
        <f>IF([1]DRUM!L1282="","",[1]DRUM!L1282)</f>
        <v>1174</v>
      </c>
      <c r="P1305" s="26">
        <f>IF([1]DRUM!M1282="","",[1]DRUM!M1282)</f>
        <v>269</v>
      </c>
      <c r="Q1305" s="26">
        <f>IF([1]DRUM!N1282="","",[1]DRUM!N1282)</f>
        <v>13.39182408408989</v>
      </c>
      <c r="R1305" s="26" t="str">
        <f t="shared" si="199"/>
        <v>Steel</v>
      </c>
      <c r="S1305" s="26">
        <f ca="1">IF(N1305="",0,
IF(Knee_Application="YES",Knee_Width,IF(Knee_Application="NO",0,
IF(OR(Cable_Type="OH",SearchData("Conductor",Cable_Desc)),0,
IF(N1305="Steel Drum",Knee_Width,
IF(N1305="Plywood Drum",0,
IF(Country="UAE",0,
IF(AND(OR(SearchData("LSHF",Cable_Desc),SearchData("LSZH",Cable_Desc),SearchData("LS0H",Cable_Desc),SearchData("LSOH",Cable_Desc)),D.nom&gt;40),Knee_Width,
IF(AND(Country="Egypt",D.nom&gt;60),Knee_Width,
IF(AND(Country&lt;&gt;"Egypt",D.nom&gt;35),Knee_Width,
0))))))))))</f>
        <v>125</v>
      </c>
      <c r="T1305" s="118">
        <f t="shared" ref="T1305:T1368" ca="1" si="203">IFERROR(TRUNC((I1305-S1305)/$L$4),0)</f>
        <v>12</v>
      </c>
      <c r="U1305" s="118">
        <f t="shared" ref="U1305:U1368" ca="1" si="204">IFERROR(TRUNC((((G1305-H1305)/2)-I$11)/L$4),0)</f>
        <v>5</v>
      </c>
      <c r="V1305" s="117">
        <f t="shared" ref="V1305:V1368" ca="1" si="205">IFERROR(T1305*PI()*(H1305*U1305+L$4*U1305^2)/1000,0)</f>
        <v>510.44597435526958</v>
      </c>
      <c r="W1305" s="64">
        <f t="shared" ref="W1305:W1368" ca="1" si="206">IFERROR(IF(H1305&gt;=J$11,1,0),0)</f>
        <v>1</v>
      </c>
      <c r="X1305" s="64">
        <f t="shared" ca="1" si="200"/>
        <v>1</v>
      </c>
      <c r="Y1305" s="64">
        <f t="shared" ref="Y1305:Y1368" ca="1" si="207">IFERROR(IF(V1305&gt;=L$6*0.99,1,0),0)</f>
        <v>1</v>
      </c>
      <c r="AM1305" s="156"/>
    </row>
    <row r="1306" spans="1:39">
      <c r="A1306" s="12">
        <f t="shared" ca="1" si="201"/>
        <v>1</v>
      </c>
      <c r="B1306" s="12" t="str">
        <f>IF([1]DRUM!A1283="","",[1]DRUM!A1283)</f>
        <v>Steel</v>
      </c>
      <c r="C1306" s="12">
        <f t="shared" ca="1" si="202"/>
        <v>0</v>
      </c>
      <c r="D1306" s="155">
        <f t="shared" ref="D1306:D1369" ca="1" si="208">IF(O1306="",0,IFERROR(A1306*C1306,0))</f>
        <v>0</v>
      </c>
      <c r="E1306" s="26" t="str">
        <f>IF([1]DRUM!B1283="","",[1]DRUM!B1283)</f>
        <v>STB380028</v>
      </c>
      <c r="F1306" s="26">
        <f>IF([1]DRUM!C1283="","",[1]DRUM!C1283)</f>
        <v>3880</v>
      </c>
      <c r="G1306" s="26">
        <f>IF([1]DRUM!D1283="","",[1]DRUM!D1283)</f>
        <v>3800</v>
      </c>
      <c r="H1306" s="26">
        <f>IF([1]DRUM!E1283="","",[1]DRUM!E1283)</f>
        <v>2300</v>
      </c>
      <c r="I1306" s="26">
        <f>IF([1]DRUM!F1283="","",[1]DRUM!F1283)</f>
        <v>1780</v>
      </c>
      <c r="J1306" s="26">
        <f>IF([1]DRUM!G1283="","",[1]DRUM!G1283)</f>
        <v>1900</v>
      </c>
      <c r="K1306" s="26">
        <f>IF([1]DRUM!H1283="","",[1]DRUM!H1283)</f>
        <v>2100</v>
      </c>
      <c r="L1306" s="26" t="str">
        <f>IF([1]DRUM!I1283="","",[1]DRUM!I1283)</f>
        <v/>
      </c>
      <c r="M1306" s="26">
        <f>IF([1]DRUM!J1283="","",
IF(AND([1]DRUM!K1283="Wooden Drum",[1]DRUM!J1283&gt;Max_WD_Capacity),Max_WD_Capacity,
[1]DRUM!J1283))</f>
        <v>12000</v>
      </c>
      <c r="N1306" s="26" t="str">
        <f>IF([1]DRUM!K1283="","",[1]DRUM!K1283)</f>
        <v>Steel Drum</v>
      </c>
      <c r="O1306" s="26">
        <f>IF([1]DRUM!L1283="","",[1]DRUM!L1283)</f>
        <v>1314</v>
      </c>
      <c r="P1306" s="26">
        <f>IF([1]DRUM!M1283="","",[1]DRUM!M1283)</f>
        <v>281</v>
      </c>
      <c r="Q1306" s="26">
        <f>IF([1]DRUM!N1283="","",[1]DRUM!N1283)</f>
        <v>12.79177988725424</v>
      </c>
      <c r="R1306" s="26" t="str">
        <f t="shared" ref="R1306:R1369" si="209">B1306</f>
        <v>Steel</v>
      </c>
      <c r="S1306" s="26">
        <f ca="1">IF(N1306="",0,
IF(Knee_Application="YES",Knee_Width,IF(Knee_Application="NO",0,
IF(OR(Cable_Type="OH",SearchData("Conductor",Cable_Desc)),0,
IF(N1306="Steel Drum",Knee_Width,
IF(N1306="Plywood Drum",0,
IF(Country="UAE",0,
IF(AND(OR(SearchData("LSHF",Cable_Desc),SearchData("LSZH",Cable_Desc),SearchData("LS0H",Cable_Desc),SearchData("LSOH",Cable_Desc)),D.nom&gt;40),Knee_Width,
IF(AND(Country="Egypt",D.nom&gt;60),Knee_Width,
IF(AND(Country&lt;&gt;"Egypt",D.nom&gt;35),Knee_Width,
0))))))))))</f>
        <v>125</v>
      </c>
      <c r="T1306" s="118">
        <f t="shared" ca="1" si="203"/>
        <v>13</v>
      </c>
      <c r="U1306" s="118">
        <f t="shared" ca="1" si="204"/>
        <v>5</v>
      </c>
      <c r="V1306" s="117">
        <f t="shared" ca="1" si="205"/>
        <v>593.8238433815427</v>
      </c>
      <c r="W1306" s="64">
        <f t="shared" ca="1" si="206"/>
        <v>1</v>
      </c>
      <c r="X1306" s="64">
        <f t="shared" ref="X1306:X1369" ca="1" si="210">IFERROR(IF(M1306*(IF(N1306="Steel Drum",1.1,IF(N1306="Plywood Drum",1,IF(M1306&lt;=1000,1.1,IF(M1306&lt;=6000,1.04,1)))))&gt;=L$5,1,0),0)</f>
        <v>1</v>
      </c>
      <c r="Y1306" s="64">
        <f t="shared" ca="1" si="207"/>
        <v>1</v>
      </c>
      <c r="AM1306" s="156"/>
    </row>
    <row r="1307" spans="1:39">
      <c r="A1307" s="12">
        <f t="shared" ca="1" si="201"/>
        <v>1</v>
      </c>
      <c r="B1307" s="12" t="str">
        <f>IF([1]DRUM!A1284="","",[1]DRUM!A1284)</f>
        <v>Steel</v>
      </c>
      <c r="C1307" s="12">
        <f t="shared" ca="1" si="202"/>
        <v>0</v>
      </c>
      <c r="D1307" s="155">
        <f t="shared" ca="1" si="208"/>
        <v>0</v>
      </c>
      <c r="E1307" s="26" t="str">
        <f>IF([1]DRUM!B1284="","",[1]DRUM!B1284)</f>
        <v>STB380044</v>
      </c>
      <c r="F1307" s="26">
        <f>IF([1]DRUM!C1284="","",[1]DRUM!C1284)</f>
        <v>3880</v>
      </c>
      <c r="G1307" s="26">
        <f>IF([1]DRUM!D1284="","",[1]DRUM!D1284)</f>
        <v>3800</v>
      </c>
      <c r="H1307" s="26">
        <f>IF([1]DRUM!E1284="","",[1]DRUM!E1284)</f>
        <v>1950</v>
      </c>
      <c r="I1307" s="26">
        <f>IF([1]DRUM!F1284="","",[1]DRUM!F1284)</f>
        <v>1700</v>
      </c>
      <c r="J1307" s="26">
        <f>IF([1]DRUM!G1284="","",[1]DRUM!G1284)</f>
        <v>1900</v>
      </c>
      <c r="K1307" s="26">
        <f>IF([1]DRUM!H1284="","",[1]DRUM!H1284)</f>
        <v>2100</v>
      </c>
      <c r="L1307" s="26" t="str">
        <f>IF([1]DRUM!I1284="","",[1]DRUM!I1284)</f>
        <v/>
      </c>
      <c r="M1307" s="26">
        <f>IF([1]DRUM!J1284="","",
IF(AND([1]DRUM!K1284="Wooden Drum",[1]DRUM!J1284&gt;Max_WD_Capacity),Max_WD_Capacity,
[1]DRUM!J1284))</f>
        <v>12000</v>
      </c>
      <c r="N1307" s="26" t="str">
        <f>IF([1]DRUM!K1284="","",[1]DRUM!K1284)</f>
        <v>Steel Drum</v>
      </c>
      <c r="O1307" s="26">
        <f>IF([1]DRUM!L1284="","",[1]DRUM!L1284)</f>
        <v>1357</v>
      </c>
      <c r="P1307" s="26">
        <f>IF([1]DRUM!M1284="","",[1]DRUM!M1284)</f>
        <v>269</v>
      </c>
      <c r="Q1307" s="26">
        <f>IF([1]DRUM!N1284="","",[1]DRUM!N1284)</f>
        <v>14.202944037338606</v>
      </c>
      <c r="R1307" s="26" t="str">
        <f t="shared" si="209"/>
        <v>Steel</v>
      </c>
      <c r="S1307" s="26">
        <f ca="1">IF(N1307="",0,
IF(Knee_Application="YES",Knee_Width,IF(Knee_Application="NO",0,
IF(OR(Cable_Type="OH",SearchData("Conductor",Cable_Desc)),0,
IF(N1307="Steel Drum",Knee_Width,
IF(N1307="Plywood Drum",0,
IF(Country="UAE",0,
IF(AND(OR(SearchData("LSHF",Cable_Desc),SearchData("LSZH",Cable_Desc),SearchData("LS0H",Cable_Desc),SearchData("LSOH",Cable_Desc)),D.nom&gt;40),Knee_Width,
IF(AND(Country="Egypt",D.nom&gt;60),Knee_Width,
IF(AND(Country&lt;&gt;"Egypt",D.nom&gt;35),Knee_Width,
0))))))))))</f>
        <v>125</v>
      </c>
      <c r="T1307" s="118">
        <f t="shared" ca="1" si="203"/>
        <v>12</v>
      </c>
      <c r="U1307" s="118">
        <f t="shared" ca="1" si="204"/>
        <v>6</v>
      </c>
      <c r="V1307" s="117">
        <f t="shared" ca="1" si="205"/>
        <v>606.11124056826304</v>
      </c>
      <c r="W1307" s="64">
        <f t="shared" ca="1" si="206"/>
        <v>1</v>
      </c>
      <c r="X1307" s="64">
        <f t="shared" ca="1" si="210"/>
        <v>1</v>
      </c>
      <c r="Y1307" s="64">
        <f t="shared" ca="1" si="207"/>
        <v>1</v>
      </c>
      <c r="AM1307" s="156"/>
    </row>
    <row r="1308" spans="1:39">
      <c r="A1308" s="12">
        <f t="shared" ca="1" si="201"/>
        <v>1</v>
      </c>
      <c r="B1308" s="12" t="str">
        <f>IF([1]DRUM!A1285="","",[1]DRUM!A1285)</f>
        <v>Steel</v>
      </c>
      <c r="C1308" s="12">
        <f t="shared" ca="1" si="202"/>
        <v>0</v>
      </c>
      <c r="D1308" s="155">
        <f t="shared" ca="1" si="208"/>
        <v>0</v>
      </c>
      <c r="E1308" s="26" t="str">
        <f>IF([1]DRUM!B1285="","",[1]DRUM!B1285)</f>
        <v>STB380009</v>
      </c>
      <c r="F1308" s="26">
        <f>IF([1]DRUM!C1285="","",[1]DRUM!C1285)</f>
        <v>3880</v>
      </c>
      <c r="G1308" s="26">
        <f>IF([1]DRUM!D1285="","",[1]DRUM!D1285)</f>
        <v>3800</v>
      </c>
      <c r="H1308" s="26">
        <f>IF([1]DRUM!E1285="","",[1]DRUM!E1285)</f>
        <v>2800</v>
      </c>
      <c r="I1308" s="26">
        <f>IF([1]DRUM!F1285="","",[1]DRUM!F1285)</f>
        <v>1760</v>
      </c>
      <c r="J1308" s="26">
        <f>IF([1]DRUM!G1285="","",[1]DRUM!G1285)</f>
        <v>1900</v>
      </c>
      <c r="K1308" s="26">
        <f>IF([1]DRUM!H1285="","",[1]DRUM!H1285)</f>
        <v>2100</v>
      </c>
      <c r="L1308" s="26" t="str">
        <f>IF([1]DRUM!I1285="","",[1]DRUM!I1285)</f>
        <v/>
      </c>
      <c r="M1308" s="26">
        <f>IF([1]DRUM!J1285="","",
IF(AND([1]DRUM!K1285="Wooden Drum",[1]DRUM!J1285&gt;Max_WD_Capacity),Max_WD_Capacity,
[1]DRUM!J1285))</f>
        <v>15000</v>
      </c>
      <c r="N1308" s="26" t="str">
        <f>IF([1]DRUM!K1285="","",[1]DRUM!K1285)</f>
        <v>Steel Drum</v>
      </c>
      <c r="O1308" s="26">
        <f>IF([1]DRUM!L1285="","",[1]DRUM!L1285)</f>
        <v>1756</v>
      </c>
      <c r="P1308" s="26">
        <f>IF([1]DRUM!M1285="","",[1]DRUM!M1285)</f>
        <v>278</v>
      </c>
      <c r="Q1308" s="26">
        <f>IF([1]DRUM!N1285="","",[1]DRUM!N1285)</f>
        <v>9.1231850660247584</v>
      </c>
      <c r="R1308" s="26" t="str">
        <f t="shared" si="209"/>
        <v>Steel</v>
      </c>
      <c r="S1308" s="26">
        <f ca="1">IF(N1308="",0,
IF(Knee_Application="YES",Knee_Width,IF(Knee_Application="NO",0,
IF(OR(Cable_Type="OH",SearchData("Conductor",Cable_Desc)),0,
IF(N1308="Steel Drum",Knee_Width,
IF(N1308="Plywood Drum",0,
IF(Country="UAE",0,
IF(AND(OR(SearchData("LSHF",Cable_Desc),SearchData("LSZH",Cable_Desc),SearchData("LS0H",Cable_Desc),SearchData("LSOH",Cable_Desc)),D.nom&gt;40),Knee_Width,
IF(AND(Country="Egypt",D.nom&gt;60),Knee_Width,
IF(AND(Country&lt;&gt;"Egypt",D.nom&gt;35),Knee_Width,
0))))))))))</f>
        <v>125</v>
      </c>
      <c r="T1308" s="118">
        <f t="shared" ca="1" si="203"/>
        <v>13</v>
      </c>
      <c r="U1308" s="118">
        <f t="shared" ca="1" si="204"/>
        <v>3</v>
      </c>
      <c r="V1308" s="117">
        <f t="shared" ca="1" si="205"/>
        <v>387.75798477315817</v>
      </c>
      <c r="W1308" s="64">
        <f t="shared" ca="1" si="206"/>
        <v>1</v>
      </c>
      <c r="X1308" s="64">
        <f t="shared" ca="1" si="210"/>
        <v>1</v>
      </c>
      <c r="Y1308" s="64">
        <f t="shared" ca="1" si="207"/>
        <v>1</v>
      </c>
      <c r="AM1308" s="156"/>
    </row>
    <row r="1309" spans="1:39">
      <c r="A1309" s="12">
        <f t="shared" ca="1" si="201"/>
        <v>1</v>
      </c>
      <c r="B1309" s="12" t="str">
        <f>IF([1]DRUM!A1286="","",[1]DRUM!A1286)</f>
        <v>Steel</v>
      </c>
      <c r="C1309" s="12">
        <f t="shared" ca="1" si="202"/>
        <v>0</v>
      </c>
      <c r="D1309" s="155">
        <f t="shared" ca="1" si="208"/>
        <v>0</v>
      </c>
      <c r="E1309" s="26" t="str">
        <f>IF([1]DRUM!B1286="","",[1]DRUM!B1286)</f>
        <v>STB380017</v>
      </c>
      <c r="F1309" s="26">
        <f>IF([1]DRUM!C1286="","",[1]DRUM!C1286)</f>
        <v>3880</v>
      </c>
      <c r="G1309" s="26">
        <f>IF([1]DRUM!D1286="","",[1]DRUM!D1286)</f>
        <v>3800</v>
      </c>
      <c r="H1309" s="26">
        <f>IF([1]DRUM!E1286="","",[1]DRUM!E1286)</f>
        <v>2550</v>
      </c>
      <c r="I1309" s="26">
        <f>IF([1]DRUM!F1286="","",[1]DRUM!F1286)</f>
        <v>1760</v>
      </c>
      <c r="J1309" s="26">
        <f>IF([1]DRUM!G1286="","",[1]DRUM!G1286)</f>
        <v>1900</v>
      </c>
      <c r="K1309" s="26">
        <f>IF([1]DRUM!H1286="","",[1]DRUM!H1286)</f>
        <v>2100</v>
      </c>
      <c r="L1309" s="26" t="str">
        <f>IF([1]DRUM!I1286="","",[1]DRUM!I1286)</f>
        <v/>
      </c>
      <c r="M1309" s="26">
        <f>IF([1]DRUM!J1286="","",
IF(AND([1]DRUM!K1286="Wooden Drum",[1]DRUM!J1286&gt;Max_WD_Capacity),Max_WD_Capacity,
[1]DRUM!J1286))</f>
        <v>15000</v>
      </c>
      <c r="N1309" s="26" t="str">
        <f>IF([1]DRUM!K1286="","",[1]DRUM!K1286)</f>
        <v>Steel Drum</v>
      </c>
      <c r="O1309" s="26">
        <f>IF([1]DRUM!L1286="","",[1]DRUM!L1286)</f>
        <v>1767</v>
      </c>
      <c r="P1309" s="26">
        <f>IF([1]DRUM!M1286="","",[1]DRUM!M1286)</f>
        <v>278</v>
      </c>
      <c r="Q1309" s="26">
        <f>IF([1]DRUM!N1286="","",[1]DRUM!N1286)</f>
        <v>10.972012342662351</v>
      </c>
      <c r="R1309" s="26" t="str">
        <f t="shared" si="209"/>
        <v>Steel</v>
      </c>
      <c r="S1309" s="26">
        <f ca="1">IF(N1309="",0,
IF(Knee_Application="YES",Knee_Width,IF(Knee_Application="NO",0,
IF(OR(Cable_Type="OH",SearchData("Conductor",Cable_Desc)),0,
IF(N1309="Steel Drum",Knee_Width,
IF(N1309="Plywood Drum",0,
IF(Country="UAE",0,
IF(AND(OR(SearchData("LSHF",Cable_Desc),SearchData("LSZH",Cable_Desc),SearchData("LS0H",Cable_Desc),SearchData("LSOH",Cable_Desc)),D.nom&gt;40),Knee_Width,
IF(AND(Country="Egypt",D.nom&gt;60),Knee_Width,
IF(AND(Country&lt;&gt;"Egypt",D.nom&gt;35),Knee_Width,
0))))))))))</f>
        <v>125</v>
      </c>
      <c r="T1309" s="118">
        <f t="shared" ca="1" si="203"/>
        <v>13</v>
      </c>
      <c r="U1309" s="118">
        <f t="shared" ca="1" si="204"/>
        <v>4</v>
      </c>
      <c r="V1309" s="117">
        <f t="shared" ca="1" si="205"/>
        <v>496.03486053472255</v>
      </c>
      <c r="W1309" s="64">
        <f t="shared" ca="1" si="206"/>
        <v>1</v>
      </c>
      <c r="X1309" s="64">
        <f t="shared" ca="1" si="210"/>
        <v>1</v>
      </c>
      <c r="Y1309" s="64">
        <f t="shared" ca="1" si="207"/>
        <v>1</v>
      </c>
      <c r="AM1309" s="156"/>
    </row>
    <row r="1310" spans="1:39">
      <c r="A1310" s="12">
        <f t="shared" ca="1" si="201"/>
        <v>1</v>
      </c>
      <c r="B1310" s="12" t="str">
        <f>IF([1]DRUM!A1287="","",[1]DRUM!A1287)</f>
        <v>Steel</v>
      </c>
      <c r="C1310" s="12">
        <f t="shared" ca="1" si="202"/>
        <v>0</v>
      </c>
      <c r="D1310" s="155">
        <f t="shared" ca="1" si="208"/>
        <v>0</v>
      </c>
      <c r="E1310" s="26" t="str">
        <f>IF([1]DRUM!B1287="","",[1]DRUM!B1287)</f>
        <v>STB380033</v>
      </c>
      <c r="F1310" s="26">
        <f>IF([1]DRUM!C1287="","",[1]DRUM!C1287)</f>
        <v>3880</v>
      </c>
      <c r="G1310" s="26">
        <f>IF([1]DRUM!D1287="","",[1]DRUM!D1287)</f>
        <v>3800</v>
      </c>
      <c r="H1310" s="26">
        <f>IF([1]DRUM!E1287="","",[1]DRUM!E1287)</f>
        <v>2350</v>
      </c>
      <c r="I1310" s="26">
        <f>IF([1]DRUM!F1287="","",[1]DRUM!F1287)</f>
        <v>1760</v>
      </c>
      <c r="J1310" s="26">
        <f>IF([1]DRUM!G1287="","",[1]DRUM!G1287)</f>
        <v>1900</v>
      </c>
      <c r="K1310" s="26">
        <f>IF([1]DRUM!H1287="","",[1]DRUM!H1287)</f>
        <v>2100</v>
      </c>
      <c r="L1310" s="26" t="str">
        <f>IF([1]DRUM!I1287="","",[1]DRUM!I1287)</f>
        <v/>
      </c>
      <c r="M1310" s="26">
        <f>IF([1]DRUM!J1287="","",
IF(AND([1]DRUM!K1287="Wooden Drum",[1]DRUM!J1287&gt;Max_WD_Capacity),Max_WD_Capacity,
[1]DRUM!J1287))</f>
        <v>15000</v>
      </c>
      <c r="N1310" s="26" t="str">
        <f>IF([1]DRUM!K1287="","",[1]DRUM!K1287)</f>
        <v>Steel Drum</v>
      </c>
      <c r="O1310" s="26">
        <f>IF([1]DRUM!L1287="","",[1]DRUM!L1287)</f>
        <v>1569</v>
      </c>
      <c r="P1310" s="26">
        <f>IF([1]DRUM!M1287="","",[1]DRUM!M1287)</f>
        <v>278</v>
      </c>
      <c r="Q1310" s="26">
        <f>IF([1]DRUM!N1287="","",[1]DRUM!N1287)</f>
        <v>12.326667094890272</v>
      </c>
      <c r="R1310" s="26" t="str">
        <f t="shared" si="209"/>
        <v>Steel</v>
      </c>
      <c r="S1310" s="26">
        <f ca="1">IF(N1310="",0,
IF(Knee_Application="YES",Knee_Width,IF(Knee_Application="NO",0,
IF(OR(Cable_Type="OH",SearchData("Conductor",Cable_Desc)),0,
IF(N1310="Steel Drum",Knee_Width,
IF(N1310="Plywood Drum",0,
IF(Country="UAE",0,
IF(AND(OR(SearchData("LSHF",Cable_Desc),SearchData("LSZH",Cable_Desc),SearchData("LS0H",Cable_Desc),SearchData("LSOH",Cable_Desc)),D.nom&gt;40),Knee_Width,
IF(AND(Country="Egypt",D.nom&gt;60),Knee_Width,
IF(AND(Country&lt;&gt;"Egypt",D.nom&gt;35),Knee_Width,
0))))))))))</f>
        <v>125</v>
      </c>
      <c r="T1310" s="118">
        <f t="shared" ca="1" si="203"/>
        <v>13</v>
      </c>
      <c r="U1310" s="118">
        <f t="shared" ca="1" si="204"/>
        <v>4</v>
      </c>
      <c r="V1310" s="117">
        <f t="shared" ca="1" si="205"/>
        <v>463.36229693738869</v>
      </c>
      <c r="W1310" s="64">
        <f t="shared" ca="1" si="206"/>
        <v>1</v>
      </c>
      <c r="X1310" s="64">
        <f t="shared" ca="1" si="210"/>
        <v>1</v>
      </c>
      <c r="Y1310" s="64">
        <f t="shared" ca="1" si="207"/>
        <v>1</v>
      </c>
      <c r="AM1310" s="156"/>
    </row>
    <row r="1311" spans="1:39">
      <c r="A1311" s="12">
        <f t="shared" ca="1" si="201"/>
        <v>1</v>
      </c>
      <c r="B1311" s="12" t="str">
        <f>IF([1]DRUM!A1288="","",[1]DRUM!A1288)</f>
        <v>Steel</v>
      </c>
      <c r="C1311" s="12">
        <f t="shared" ca="1" si="202"/>
        <v>0</v>
      </c>
      <c r="D1311" s="155">
        <f t="shared" ca="1" si="208"/>
        <v>0</v>
      </c>
      <c r="E1311" s="26" t="str">
        <f>IF([1]DRUM!B1288="","",[1]DRUM!B1288)</f>
        <v>STB380018</v>
      </c>
      <c r="F1311" s="26">
        <f>IF([1]DRUM!C1288="","",[1]DRUM!C1288)</f>
        <v>3880</v>
      </c>
      <c r="G1311" s="26">
        <f>IF([1]DRUM!D1288="","",[1]DRUM!D1288)</f>
        <v>3800</v>
      </c>
      <c r="H1311" s="26">
        <f>IF([1]DRUM!E1288="","",[1]DRUM!E1288)</f>
        <v>2300</v>
      </c>
      <c r="I1311" s="26">
        <f>IF([1]DRUM!F1288="","",[1]DRUM!F1288)</f>
        <v>1760</v>
      </c>
      <c r="J1311" s="26">
        <f>IF([1]DRUM!G1288="","",[1]DRUM!G1288)</f>
        <v>1900</v>
      </c>
      <c r="K1311" s="26">
        <f>IF([1]DRUM!H1288="","",[1]DRUM!H1288)</f>
        <v>2100</v>
      </c>
      <c r="L1311" s="26" t="str">
        <f>IF([1]DRUM!I1288="","",[1]DRUM!I1288)</f>
        <v/>
      </c>
      <c r="M1311" s="26">
        <f>IF([1]DRUM!J1288="","",
IF(AND([1]DRUM!K1288="Wooden Drum",[1]DRUM!J1288&gt;Max_WD_Capacity),Max_WD_Capacity,
[1]DRUM!J1288))</f>
        <v>15000</v>
      </c>
      <c r="N1311" s="26" t="str">
        <f>IF([1]DRUM!K1288="","",[1]DRUM!K1288)</f>
        <v>Steel Drum</v>
      </c>
      <c r="O1311" s="26">
        <f>IF([1]DRUM!L1288="","",[1]DRUM!L1288)</f>
        <v>1688</v>
      </c>
      <c r="P1311" s="26">
        <f>IF([1]DRUM!M1288="","",[1]DRUM!M1288)</f>
        <v>278</v>
      </c>
      <c r="Q1311" s="26">
        <f>IF([1]DRUM!N1288="","",[1]DRUM!N1288)</f>
        <v>12.648052023352507</v>
      </c>
      <c r="R1311" s="26" t="str">
        <f t="shared" si="209"/>
        <v>Steel</v>
      </c>
      <c r="S1311" s="26">
        <f ca="1">IF(N1311="",0,
IF(Knee_Application="YES",Knee_Width,IF(Knee_Application="NO",0,
IF(OR(Cable_Type="OH",SearchData("Conductor",Cable_Desc)),0,
IF(N1311="Steel Drum",Knee_Width,
IF(N1311="Plywood Drum",0,
IF(Country="UAE",0,
IF(AND(OR(SearchData("LSHF",Cable_Desc),SearchData("LSZH",Cable_Desc),SearchData("LS0H",Cable_Desc),SearchData("LSOH",Cable_Desc)),D.nom&gt;40),Knee_Width,
IF(AND(Country="Egypt",D.nom&gt;60),Knee_Width,
IF(AND(Country&lt;&gt;"Egypt",D.nom&gt;35),Knee_Width,
0))))))))))</f>
        <v>125</v>
      </c>
      <c r="T1311" s="118">
        <f t="shared" ca="1" si="203"/>
        <v>13</v>
      </c>
      <c r="U1311" s="118">
        <f t="shared" ca="1" si="204"/>
        <v>5</v>
      </c>
      <c r="V1311" s="117">
        <f t="shared" ca="1" si="205"/>
        <v>593.8238433815427</v>
      </c>
      <c r="W1311" s="64">
        <f t="shared" ca="1" si="206"/>
        <v>1</v>
      </c>
      <c r="X1311" s="64">
        <f t="shared" ca="1" si="210"/>
        <v>1</v>
      </c>
      <c r="Y1311" s="64">
        <f t="shared" ca="1" si="207"/>
        <v>1</v>
      </c>
      <c r="AM1311" s="156"/>
    </row>
    <row r="1312" spans="1:39">
      <c r="A1312" s="12">
        <f t="shared" ca="1" si="201"/>
        <v>1</v>
      </c>
      <c r="B1312" s="12" t="str">
        <f>IF([1]DRUM!A1289="","",[1]DRUM!A1289)</f>
        <v>Steel</v>
      </c>
      <c r="C1312" s="12">
        <f t="shared" ca="1" si="202"/>
        <v>0</v>
      </c>
      <c r="D1312" s="155">
        <f t="shared" ca="1" si="208"/>
        <v>0</v>
      </c>
      <c r="E1312" s="26" t="str">
        <f>IF([1]DRUM!B1289="","",[1]DRUM!B1289)</f>
        <v>STB380010</v>
      </c>
      <c r="F1312" s="26">
        <f>IF([1]DRUM!C1289="","",[1]DRUM!C1289)</f>
        <v>3880</v>
      </c>
      <c r="G1312" s="26">
        <f>IF([1]DRUM!D1289="","",[1]DRUM!D1289)</f>
        <v>3800</v>
      </c>
      <c r="H1312" s="26">
        <f>IF([1]DRUM!E1289="","",[1]DRUM!E1289)</f>
        <v>2550</v>
      </c>
      <c r="I1312" s="26">
        <f>IF([1]DRUM!F1289="","",[1]DRUM!F1289)</f>
        <v>1740</v>
      </c>
      <c r="J1312" s="26">
        <f>IF([1]DRUM!G1289="","",[1]DRUM!G1289)</f>
        <v>1900</v>
      </c>
      <c r="K1312" s="26">
        <f>IF([1]DRUM!H1289="","",[1]DRUM!H1289)</f>
        <v>2100</v>
      </c>
      <c r="L1312" s="26" t="str">
        <f>IF([1]DRUM!I1289="","",[1]DRUM!I1289)</f>
        <v/>
      </c>
      <c r="M1312" s="26">
        <f>IF([1]DRUM!J1289="","",
IF(AND([1]DRUM!K1289="Wooden Drum",[1]DRUM!J1289&gt;Max_WD_Capacity),Max_WD_Capacity,
[1]DRUM!J1289))</f>
        <v>20000</v>
      </c>
      <c r="N1312" s="26" t="str">
        <f>IF([1]DRUM!K1289="","",[1]DRUM!K1289)</f>
        <v>Steel Drum</v>
      </c>
      <c r="O1312" s="26">
        <f>IF([1]DRUM!L1289="","",[1]DRUM!L1289)</f>
        <v>2077</v>
      </c>
      <c r="P1312" s="26">
        <f>IF([1]DRUM!M1289="","",[1]DRUM!M1289)</f>
        <v>275</v>
      </c>
      <c r="Q1312" s="26">
        <f>IF([1]DRUM!N1289="","",[1]DRUM!N1289)</f>
        <v>10.847330384223007</v>
      </c>
      <c r="R1312" s="26" t="str">
        <f t="shared" si="209"/>
        <v>Steel</v>
      </c>
      <c r="S1312" s="26">
        <f ca="1">IF(N1312="",0,
IF(Knee_Application="YES",Knee_Width,IF(Knee_Application="NO",0,
IF(OR(Cable_Type="OH",SearchData("Conductor",Cable_Desc)),0,
IF(N1312="Steel Drum",Knee_Width,
IF(N1312="Plywood Drum",0,
IF(Country="UAE",0,
IF(AND(OR(SearchData("LSHF",Cable_Desc),SearchData("LSZH",Cable_Desc),SearchData("LS0H",Cable_Desc),SearchData("LSOH",Cable_Desc)),D.nom&gt;40),Knee_Width,
IF(AND(Country="Egypt",D.nom&gt;60),Knee_Width,
IF(AND(Country&lt;&gt;"Egypt",D.nom&gt;35),Knee_Width,
0))))))))))</f>
        <v>125</v>
      </c>
      <c r="T1312" s="118">
        <f t="shared" ca="1" si="203"/>
        <v>13</v>
      </c>
      <c r="U1312" s="118">
        <f t="shared" ca="1" si="204"/>
        <v>4</v>
      </c>
      <c r="V1312" s="117">
        <f t="shared" ca="1" si="205"/>
        <v>496.03486053472255</v>
      </c>
      <c r="W1312" s="64">
        <f t="shared" ca="1" si="206"/>
        <v>1</v>
      </c>
      <c r="X1312" s="64">
        <f t="shared" ca="1" si="210"/>
        <v>1</v>
      </c>
      <c r="Y1312" s="64">
        <f t="shared" ca="1" si="207"/>
        <v>1</v>
      </c>
      <c r="AM1312" s="156"/>
    </row>
    <row r="1313" spans="1:39">
      <c r="A1313" s="12">
        <f t="shared" ca="1" si="201"/>
        <v>1</v>
      </c>
      <c r="B1313" s="12" t="str">
        <f>IF([1]DRUM!A1290="","",[1]DRUM!A1290)</f>
        <v>Steel</v>
      </c>
      <c r="C1313" s="12">
        <f t="shared" ca="1" si="202"/>
        <v>0</v>
      </c>
      <c r="D1313" s="155">
        <f t="shared" ca="1" si="208"/>
        <v>0</v>
      </c>
      <c r="E1313" s="26" t="str">
        <f>IF([1]DRUM!B1290="","",[1]DRUM!B1290)</f>
        <v>STB380011</v>
      </c>
      <c r="F1313" s="26">
        <f>IF([1]DRUM!C1290="","",[1]DRUM!C1290)</f>
        <v>3880</v>
      </c>
      <c r="G1313" s="26">
        <f>IF([1]DRUM!D1290="","",[1]DRUM!D1290)</f>
        <v>3800</v>
      </c>
      <c r="H1313" s="26">
        <f>IF([1]DRUM!E1290="","",[1]DRUM!E1290)</f>
        <v>2300</v>
      </c>
      <c r="I1313" s="26">
        <f>IF([1]DRUM!F1290="","",[1]DRUM!F1290)</f>
        <v>1740</v>
      </c>
      <c r="J1313" s="26">
        <f>IF([1]DRUM!G1290="","",[1]DRUM!G1290)</f>
        <v>1900</v>
      </c>
      <c r="K1313" s="26">
        <f>IF([1]DRUM!H1290="","",[1]DRUM!H1290)</f>
        <v>2100</v>
      </c>
      <c r="L1313" s="26" t="str">
        <f>IF([1]DRUM!I1290="","",[1]DRUM!I1290)</f>
        <v/>
      </c>
      <c r="M1313" s="26">
        <f>IF([1]DRUM!J1290="","",
IF(AND([1]DRUM!K1290="Wooden Drum",[1]DRUM!J1290&gt;Max_WD_Capacity),Max_WD_Capacity,
[1]DRUM!J1290))</f>
        <v>20000</v>
      </c>
      <c r="N1313" s="26" t="str">
        <f>IF([1]DRUM!K1290="","",[1]DRUM!K1290)</f>
        <v>Steel Drum</v>
      </c>
      <c r="O1313" s="26">
        <f>IF([1]DRUM!L1290="","",[1]DRUM!L1290)</f>
        <v>2121</v>
      </c>
      <c r="P1313" s="26">
        <f>IF([1]DRUM!M1290="","",[1]DRUM!M1290)</f>
        <v>275</v>
      </c>
      <c r="Q1313" s="26">
        <f>IF([1]DRUM!N1290="","",[1]DRUM!N1290)</f>
        <v>12.504324159450773</v>
      </c>
      <c r="R1313" s="26" t="str">
        <f t="shared" si="209"/>
        <v>Steel</v>
      </c>
      <c r="S1313" s="26">
        <f ca="1">IF(N1313="",0,
IF(Knee_Application="YES",Knee_Width,IF(Knee_Application="NO",0,
IF(OR(Cable_Type="OH",SearchData("Conductor",Cable_Desc)),0,
IF(N1313="Steel Drum",Knee_Width,
IF(N1313="Plywood Drum",0,
IF(Country="UAE",0,
IF(AND(OR(SearchData("LSHF",Cable_Desc),SearchData("LSZH",Cable_Desc),SearchData("LS0H",Cable_Desc),SearchData("LSOH",Cable_Desc)),D.nom&gt;40),Knee_Width,
IF(AND(Country="Egypt",D.nom&gt;60),Knee_Width,
IF(AND(Country&lt;&gt;"Egypt",D.nom&gt;35),Knee_Width,
0))))))))))</f>
        <v>125</v>
      </c>
      <c r="T1313" s="118">
        <f t="shared" ca="1" si="203"/>
        <v>13</v>
      </c>
      <c r="U1313" s="118">
        <f t="shared" ca="1" si="204"/>
        <v>5</v>
      </c>
      <c r="V1313" s="117">
        <f t="shared" ca="1" si="205"/>
        <v>593.8238433815427</v>
      </c>
      <c r="W1313" s="64">
        <f t="shared" ca="1" si="206"/>
        <v>1</v>
      </c>
      <c r="X1313" s="64">
        <f t="shared" ca="1" si="210"/>
        <v>1</v>
      </c>
      <c r="Y1313" s="64">
        <f t="shared" ca="1" si="207"/>
        <v>1</v>
      </c>
      <c r="AM1313" s="156"/>
    </row>
    <row r="1314" spans="1:39">
      <c r="A1314" s="12">
        <f t="shared" ca="1" si="201"/>
        <v>1</v>
      </c>
      <c r="B1314" s="12" t="str">
        <f>IF([1]DRUM!A1291="","",[1]DRUM!A1291)</f>
        <v>Steel</v>
      </c>
      <c r="C1314" s="12">
        <f t="shared" ca="1" si="202"/>
        <v>0</v>
      </c>
      <c r="D1314" s="155">
        <f t="shared" ca="1" si="208"/>
        <v>0</v>
      </c>
      <c r="E1314" s="26" t="str">
        <f>IF([1]DRUM!B1291="","",[1]DRUM!B1291)</f>
        <v>STB380013</v>
      </c>
      <c r="F1314" s="26">
        <f>IF([1]DRUM!C1291="","",[1]DRUM!C1291)</f>
        <v>3880</v>
      </c>
      <c r="G1314" s="26">
        <f>IF([1]DRUM!D1291="","",[1]DRUM!D1291)</f>
        <v>3800</v>
      </c>
      <c r="H1314" s="26">
        <f>IF([1]DRUM!E1291="","",[1]DRUM!E1291)</f>
        <v>1900</v>
      </c>
      <c r="I1314" s="26">
        <f>IF([1]DRUM!F1291="","",[1]DRUM!F1291)</f>
        <v>1700</v>
      </c>
      <c r="J1314" s="26">
        <f>IF([1]DRUM!G1291="","",[1]DRUM!G1291)</f>
        <v>1900</v>
      </c>
      <c r="K1314" s="26">
        <f>IF([1]DRUM!H1291="","",[1]DRUM!H1291)</f>
        <v>2100</v>
      </c>
      <c r="L1314" s="26" t="str">
        <f>IF([1]DRUM!I1291="","",[1]DRUM!I1291)</f>
        <v/>
      </c>
      <c r="M1314" s="26">
        <f>IF([1]DRUM!J1291="","",
IF(AND([1]DRUM!K1291="Wooden Drum",[1]DRUM!J1291&gt;Max_WD_Capacity),Max_WD_Capacity,
[1]DRUM!J1291))</f>
        <v>25000</v>
      </c>
      <c r="N1314" s="26" t="str">
        <f>IF([1]DRUM!K1291="","",[1]DRUM!K1291)</f>
        <v>Steel Drum</v>
      </c>
      <c r="O1314" s="26">
        <f>IF([1]DRUM!L1291="","",[1]DRUM!L1291)</f>
        <v>2341</v>
      </c>
      <c r="P1314" s="26">
        <f>IF([1]DRUM!M1291="","",[1]DRUM!M1291)</f>
        <v>269</v>
      </c>
      <c r="Q1314" s="26">
        <f>IF([1]DRUM!N1291="","",[1]DRUM!N1291)</f>
        <v>14.459965586310421</v>
      </c>
      <c r="R1314" s="26" t="str">
        <f t="shared" si="209"/>
        <v>Steel</v>
      </c>
      <c r="S1314" s="26">
        <f ca="1">IF(N1314="",0,
IF(Knee_Application="YES",Knee_Width,IF(Knee_Application="NO",0,
IF(OR(Cable_Type="OH",SearchData("Conductor",Cable_Desc)),0,
IF(N1314="Steel Drum",Knee_Width,
IF(N1314="Plywood Drum",0,
IF(Country="UAE",0,
IF(AND(OR(SearchData("LSHF",Cable_Desc),SearchData("LSZH",Cable_Desc),SearchData("LS0H",Cable_Desc),SearchData("LSOH",Cable_Desc)),D.nom&gt;40),Knee_Width,
IF(AND(Country="Egypt",D.nom&gt;60),Knee_Width,
IF(AND(Country&lt;&gt;"Egypt",D.nom&gt;35),Knee_Width,
0))))))))))</f>
        <v>125</v>
      </c>
      <c r="T1314" s="118">
        <f t="shared" ca="1" si="203"/>
        <v>12</v>
      </c>
      <c r="U1314" s="118">
        <f t="shared" ca="1" si="204"/>
        <v>6</v>
      </c>
      <c r="V1314" s="117">
        <f t="shared" ca="1" si="205"/>
        <v>594.80150701533978</v>
      </c>
      <c r="W1314" s="64">
        <f t="shared" ca="1" si="206"/>
        <v>1</v>
      </c>
      <c r="X1314" s="64">
        <f t="shared" ca="1" si="210"/>
        <v>1</v>
      </c>
      <c r="Y1314" s="64">
        <f t="shared" ca="1" si="207"/>
        <v>1</v>
      </c>
      <c r="AM1314" s="156"/>
    </row>
    <row r="1315" spans="1:39">
      <c r="A1315" s="12">
        <f t="shared" ca="1" si="201"/>
        <v>1</v>
      </c>
      <c r="B1315" s="12" t="str">
        <f>IF([1]DRUM!A1292="","",[1]DRUM!A1292)</f>
        <v>Steel</v>
      </c>
      <c r="C1315" s="12">
        <f t="shared" ca="1" si="202"/>
        <v>0</v>
      </c>
      <c r="D1315" s="155">
        <f t="shared" ca="1" si="208"/>
        <v>0</v>
      </c>
      <c r="E1315" s="26" t="str">
        <f>IF([1]DRUM!B1292="","",[1]DRUM!B1292)</f>
        <v>STB380012</v>
      </c>
      <c r="F1315" s="26">
        <f>IF([1]DRUM!C1292="","",[1]DRUM!C1292)</f>
        <v>3880</v>
      </c>
      <c r="G1315" s="26">
        <f>IF([1]DRUM!D1292="","",[1]DRUM!D1292)</f>
        <v>3800</v>
      </c>
      <c r="H1315" s="26">
        <f>IF([1]DRUM!E1292="","",[1]DRUM!E1292)</f>
        <v>1800</v>
      </c>
      <c r="I1315" s="26">
        <f>IF([1]DRUM!F1292="","",[1]DRUM!F1292)</f>
        <v>1700</v>
      </c>
      <c r="J1315" s="26">
        <f>IF([1]DRUM!G1292="","",[1]DRUM!G1292)</f>
        <v>1900</v>
      </c>
      <c r="K1315" s="26">
        <f>IF([1]DRUM!H1292="","",[1]DRUM!H1292)</f>
        <v>2100</v>
      </c>
      <c r="L1315" s="26" t="str">
        <f>IF([1]DRUM!I1292="","",[1]DRUM!I1292)</f>
        <v/>
      </c>
      <c r="M1315" s="26">
        <f>IF([1]DRUM!J1292="","",
IF(AND([1]DRUM!K1292="Wooden Drum",[1]DRUM!J1292&gt;Max_WD_Capacity),Max_WD_Capacity,
[1]DRUM!J1292))</f>
        <v>25000</v>
      </c>
      <c r="N1315" s="26" t="str">
        <f>IF([1]DRUM!K1292="","",[1]DRUM!K1292)</f>
        <v>Steel Drum</v>
      </c>
      <c r="O1315" s="26">
        <f>IF([1]DRUM!L1292="","",[1]DRUM!L1292)</f>
        <v>2298</v>
      </c>
      <c r="P1315" s="26">
        <f>IF([1]DRUM!M1292="","",[1]DRUM!M1292)</f>
        <v>269</v>
      </c>
      <c r="Q1315" s="26">
        <f>IF([1]DRUM!N1292="","",[1]DRUM!N1292)</f>
        <v>14.953981031087414</v>
      </c>
      <c r="R1315" s="26" t="str">
        <f t="shared" si="209"/>
        <v>Steel</v>
      </c>
      <c r="S1315" s="26">
        <f ca="1">IF(N1315="",0,
IF(Knee_Application="YES",Knee_Width,IF(Knee_Application="NO",0,
IF(OR(Cable_Type="OH",SearchData("Conductor",Cable_Desc)),0,
IF(N1315="Steel Drum",Knee_Width,
IF(N1315="Plywood Drum",0,
IF(Country="UAE",0,
IF(AND(OR(SearchData("LSHF",Cable_Desc),SearchData("LSZH",Cable_Desc),SearchData("LS0H",Cable_Desc),SearchData("LSOH",Cable_Desc)),D.nom&gt;40),Knee_Width,
IF(AND(Country="Egypt",D.nom&gt;60),Knee_Width,
IF(AND(Country&lt;&gt;"Egypt",D.nom&gt;35),Knee_Width,
0))))))))))</f>
        <v>125</v>
      </c>
      <c r="T1315" s="118">
        <f t="shared" ca="1" si="203"/>
        <v>12</v>
      </c>
      <c r="U1315" s="118">
        <f t="shared" ca="1" si="204"/>
        <v>7</v>
      </c>
      <c r="V1315" s="117">
        <f t="shared" ca="1" si="205"/>
        <v>699.63519722856984</v>
      </c>
      <c r="W1315" s="64">
        <f t="shared" ca="1" si="206"/>
        <v>1</v>
      </c>
      <c r="X1315" s="64">
        <f t="shared" ca="1" si="210"/>
        <v>1</v>
      </c>
      <c r="Y1315" s="64">
        <f t="shared" ca="1" si="207"/>
        <v>1</v>
      </c>
      <c r="AM1315" s="156"/>
    </row>
    <row r="1316" spans="1:39">
      <c r="A1316" s="12">
        <f t="shared" ca="1" si="201"/>
        <v>1</v>
      </c>
      <c r="B1316" s="12" t="str">
        <f>IF([1]DRUM!A1293="","",[1]DRUM!A1293)</f>
        <v>Steel</v>
      </c>
      <c r="C1316" s="12">
        <f t="shared" ca="1" si="202"/>
        <v>0</v>
      </c>
      <c r="D1316" s="155">
        <f t="shared" ca="1" si="208"/>
        <v>0</v>
      </c>
      <c r="E1316" s="26" t="str">
        <f>IF([1]DRUM!B1293="","",[1]DRUM!B1293)</f>
        <v>STB390033</v>
      </c>
      <c r="F1316" s="26">
        <f>IF([1]DRUM!C1293="","",[1]DRUM!C1293)</f>
        <v>3980</v>
      </c>
      <c r="G1316" s="26">
        <f>IF([1]DRUM!D1293="","",[1]DRUM!D1293)</f>
        <v>3900</v>
      </c>
      <c r="H1316" s="26">
        <f>IF([1]DRUM!E1293="","",[1]DRUM!E1293)</f>
        <v>2650</v>
      </c>
      <c r="I1316" s="26">
        <f>IF([1]DRUM!F1293="","",[1]DRUM!F1293)</f>
        <v>1780</v>
      </c>
      <c r="J1316" s="26">
        <f>IF([1]DRUM!G1293="","",[1]DRUM!G1293)</f>
        <v>1900</v>
      </c>
      <c r="K1316" s="26">
        <f>IF([1]DRUM!H1293="","",[1]DRUM!H1293)</f>
        <v>2100</v>
      </c>
      <c r="L1316" s="26" t="str">
        <f>IF([1]DRUM!I1293="","",[1]DRUM!I1293)</f>
        <v/>
      </c>
      <c r="M1316" s="26">
        <f>IF([1]DRUM!J1293="","",
IF(AND([1]DRUM!K1293="Wooden Drum",[1]DRUM!J1293&gt;Max_WD_Capacity),Max_WD_Capacity,
[1]DRUM!J1293))</f>
        <v>10000</v>
      </c>
      <c r="N1316" s="26" t="str">
        <f>IF([1]DRUM!K1293="","",[1]DRUM!K1293)</f>
        <v>Steel Drum</v>
      </c>
      <c r="O1316" s="26">
        <f>IF([1]DRUM!L1293="","",[1]DRUM!L1293)</f>
        <v>1196</v>
      </c>
      <c r="P1316" s="26">
        <f>IF([1]DRUM!M1293="","",[1]DRUM!M1293)</f>
        <v>288</v>
      </c>
      <c r="Q1316" s="26">
        <f>IF([1]DRUM!N1293="","",[1]DRUM!N1293)</f>
        <v>11.446196483813562</v>
      </c>
      <c r="R1316" s="26" t="str">
        <f t="shared" si="209"/>
        <v>Steel</v>
      </c>
      <c r="S1316" s="26">
        <f ca="1">IF(N1316="",0,
IF(Knee_Application="YES",Knee_Width,IF(Knee_Application="NO",0,
IF(OR(Cable_Type="OH",SearchData("Conductor",Cable_Desc)),0,
IF(N1316="Steel Drum",Knee_Width,
IF(N1316="Plywood Drum",0,
IF(Country="UAE",0,
IF(AND(OR(SearchData("LSHF",Cable_Desc),SearchData("LSZH",Cable_Desc),SearchData("LS0H",Cable_Desc),SearchData("LSOH",Cable_Desc)),D.nom&gt;40),Knee_Width,
IF(AND(Country="Egypt",D.nom&gt;60),Knee_Width,
IF(AND(Country&lt;&gt;"Egypt",D.nom&gt;35),Knee_Width,
0))))))))))</f>
        <v>125</v>
      </c>
      <c r="T1316" s="118">
        <f t="shared" ca="1" si="203"/>
        <v>13</v>
      </c>
      <c r="U1316" s="118">
        <f t="shared" ca="1" si="204"/>
        <v>4</v>
      </c>
      <c r="V1316" s="117">
        <f t="shared" ca="1" si="205"/>
        <v>512.37114233338946</v>
      </c>
      <c r="W1316" s="64">
        <f t="shared" ca="1" si="206"/>
        <v>1</v>
      </c>
      <c r="X1316" s="64">
        <f t="shared" ca="1" si="210"/>
        <v>1</v>
      </c>
      <c r="Y1316" s="64">
        <f t="shared" ca="1" si="207"/>
        <v>1</v>
      </c>
      <c r="AM1316" s="156"/>
    </row>
    <row r="1317" spans="1:39">
      <c r="A1317" s="12">
        <f t="shared" ca="1" si="201"/>
        <v>1</v>
      </c>
      <c r="B1317" s="12" t="str">
        <f>IF([1]DRUM!A1294="","",[1]DRUM!A1294)</f>
        <v>Steel</v>
      </c>
      <c r="C1317" s="12">
        <f t="shared" ca="1" si="202"/>
        <v>0</v>
      </c>
      <c r="D1317" s="155">
        <f t="shared" ca="1" si="208"/>
        <v>0</v>
      </c>
      <c r="E1317" s="26" t="str">
        <f>IF([1]DRUM!B1294="","",[1]DRUM!B1294)</f>
        <v>STB390019</v>
      </c>
      <c r="F1317" s="26">
        <f>IF([1]DRUM!C1294="","",[1]DRUM!C1294)</f>
        <v>3980</v>
      </c>
      <c r="G1317" s="26">
        <f>IF([1]DRUM!D1294="","",[1]DRUM!D1294)</f>
        <v>3900</v>
      </c>
      <c r="H1317" s="26">
        <f>IF([1]DRUM!E1294="","",[1]DRUM!E1294)</f>
        <v>2400</v>
      </c>
      <c r="I1317" s="26">
        <f>IF([1]DRUM!F1294="","",[1]DRUM!F1294)</f>
        <v>1780</v>
      </c>
      <c r="J1317" s="26">
        <f>IF([1]DRUM!G1294="","",[1]DRUM!G1294)</f>
        <v>1900</v>
      </c>
      <c r="K1317" s="26">
        <f>IF([1]DRUM!H1294="","",[1]DRUM!H1294)</f>
        <v>2100</v>
      </c>
      <c r="L1317" s="26" t="str">
        <f>IF([1]DRUM!I1294="","",[1]DRUM!I1294)</f>
        <v/>
      </c>
      <c r="M1317" s="26">
        <f>IF([1]DRUM!J1294="","",
IF(AND([1]DRUM!K1294="Wooden Drum",[1]DRUM!J1294&gt;Max_WD_Capacity),Max_WD_Capacity,
[1]DRUM!J1294))</f>
        <v>10000</v>
      </c>
      <c r="N1317" s="26" t="str">
        <f>IF([1]DRUM!K1294="","",[1]DRUM!K1294)</f>
        <v>Steel Drum</v>
      </c>
      <c r="O1317" s="26">
        <f>IF([1]DRUM!L1294="","",[1]DRUM!L1294)</f>
        <v>1152</v>
      </c>
      <c r="P1317" s="26">
        <f>IF([1]DRUM!M1294="","",[1]DRUM!M1294)</f>
        <v>288</v>
      </c>
      <c r="Q1317" s="26">
        <f>IF([1]DRUM!N1294="","",[1]DRUM!N1294)</f>
        <v>13.211182506508479</v>
      </c>
      <c r="R1317" s="26" t="str">
        <f t="shared" si="209"/>
        <v>Steel</v>
      </c>
      <c r="S1317" s="26">
        <f ca="1">IF(N1317="",0,
IF(Knee_Application="YES",Knee_Width,IF(Knee_Application="NO",0,
IF(OR(Cable_Type="OH",SearchData("Conductor",Cable_Desc)),0,
IF(N1317="Steel Drum",Knee_Width,
IF(N1317="Plywood Drum",0,
IF(Country="UAE",0,
IF(AND(OR(SearchData("LSHF",Cable_Desc),SearchData("LSZH",Cable_Desc),SearchData("LS0H",Cable_Desc),SearchData("LSOH",Cable_Desc)),D.nom&gt;40),Knee_Width,
IF(AND(Country="Egypt",D.nom&gt;60),Knee_Width,
IF(AND(Country&lt;&gt;"Egypt",D.nom&gt;35),Knee_Width,
0))))))))))</f>
        <v>125</v>
      </c>
      <c r="T1317" s="118">
        <f t="shared" ca="1" si="203"/>
        <v>13</v>
      </c>
      <c r="U1317" s="118">
        <f t="shared" ca="1" si="204"/>
        <v>5</v>
      </c>
      <c r="V1317" s="117">
        <f t="shared" ca="1" si="205"/>
        <v>614.24419562987646</v>
      </c>
      <c r="W1317" s="64">
        <f t="shared" ca="1" si="206"/>
        <v>1</v>
      </c>
      <c r="X1317" s="64">
        <f t="shared" ca="1" si="210"/>
        <v>1</v>
      </c>
      <c r="Y1317" s="64">
        <f t="shared" ca="1" si="207"/>
        <v>1</v>
      </c>
      <c r="AM1317" s="156"/>
    </row>
    <row r="1318" spans="1:39">
      <c r="A1318" s="12">
        <f t="shared" ca="1" si="201"/>
        <v>1</v>
      </c>
      <c r="B1318" s="12" t="str">
        <f>IF([1]DRUM!A1295="","",[1]DRUM!A1295)</f>
        <v>Steel</v>
      </c>
      <c r="C1318" s="12">
        <f t="shared" ca="1" si="202"/>
        <v>0</v>
      </c>
      <c r="D1318" s="155">
        <f t="shared" ca="1" si="208"/>
        <v>0</v>
      </c>
      <c r="E1318" s="26" t="str">
        <f>IF([1]DRUM!B1295="","",[1]DRUM!B1295)</f>
        <v>STB390042</v>
      </c>
      <c r="F1318" s="26">
        <f>IF([1]DRUM!C1295="","",[1]DRUM!C1295)</f>
        <v>3980</v>
      </c>
      <c r="G1318" s="26">
        <f>IF([1]DRUM!D1295="","",[1]DRUM!D1295)</f>
        <v>3900</v>
      </c>
      <c r="H1318" s="26">
        <f>IF([1]DRUM!E1295="","",[1]DRUM!E1295)</f>
        <v>1900</v>
      </c>
      <c r="I1318" s="26">
        <f>IF([1]DRUM!F1295="","",[1]DRUM!F1295)</f>
        <v>1700</v>
      </c>
      <c r="J1318" s="26">
        <f>IF([1]DRUM!G1295="","",[1]DRUM!G1295)</f>
        <v>1900</v>
      </c>
      <c r="K1318" s="26">
        <f>IF([1]DRUM!H1295="","",[1]DRUM!H1295)</f>
        <v>2100</v>
      </c>
      <c r="L1318" s="26" t="str">
        <f>IF([1]DRUM!I1295="","",[1]DRUM!I1295)</f>
        <v/>
      </c>
      <c r="M1318" s="26">
        <f>IF([1]DRUM!J1295="","",
IF(AND([1]DRUM!K1295="Wooden Drum",[1]DRUM!J1295&gt;Max_WD_Capacity),Max_WD_Capacity,
[1]DRUM!J1295))</f>
        <v>10000</v>
      </c>
      <c r="N1318" s="26" t="str">
        <f>IF([1]DRUM!K1295="","",[1]DRUM!K1295)</f>
        <v>Steel Drum</v>
      </c>
      <c r="O1318" s="26">
        <f>IF([1]DRUM!L1295="","",[1]DRUM!L1295)</f>
        <v>1316</v>
      </c>
      <c r="P1318" s="26">
        <f>IF([1]DRUM!M1295="","",[1]DRUM!M1295)</f>
        <v>276</v>
      </c>
      <c r="Q1318" s="26">
        <f>IF([1]DRUM!N1295="","",[1]DRUM!N1295)</f>
        <v>15.488051782197681</v>
      </c>
      <c r="R1318" s="26" t="str">
        <f t="shared" si="209"/>
        <v>Steel</v>
      </c>
      <c r="S1318" s="26">
        <f ca="1">IF(N1318="",0,
IF(Knee_Application="YES",Knee_Width,IF(Knee_Application="NO",0,
IF(OR(Cable_Type="OH",SearchData("Conductor",Cable_Desc)),0,
IF(N1318="Steel Drum",Knee_Width,
IF(N1318="Plywood Drum",0,
IF(Country="UAE",0,
IF(AND(OR(SearchData("LSHF",Cable_Desc),SearchData("LSZH",Cable_Desc),SearchData("LS0H",Cable_Desc),SearchData("LSOH",Cable_Desc)),D.nom&gt;40),Knee_Width,
IF(AND(Country="Egypt",D.nom&gt;60),Knee_Width,
IF(AND(Country&lt;&gt;"Egypt",D.nom&gt;35),Knee_Width,
0))))))))))</f>
        <v>125</v>
      </c>
      <c r="T1318" s="118">
        <f t="shared" ca="1" si="203"/>
        <v>12</v>
      </c>
      <c r="U1318" s="118">
        <f t="shared" ca="1" si="204"/>
        <v>7</v>
      </c>
      <c r="V1318" s="117">
        <f t="shared" ca="1" si="205"/>
        <v>726.02457551872419</v>
      </c>
      <c r="W1318" s="64">
        <f t="shared" ca="1" si="206"/>
        <v>1</v>
      </c>
      <c r="X1318" s="64">
        <f t="shared" ca="1" si="210"/>
        <v>1</v>
      </c>
      <c r="Y1318" s="64">
        <f t="shared" ca="1" si="207"/>
        <v>1</v>
      </c>
      <c r="AM1318" s="156"/>
    </row>
    <row r="1319" spans="1:39">
      <c r="A1319" s="12">
        <f t="shared" ca="1" si="201"/>
        <v>1</v>
      </c>
      <c r="B1319" s="12" t="str">
        <f>IF([1]DRUM!A1296="","",[1]DRUM!A1296)</f>
        <v>Steel</v>
      </c>
      <c r="C1319" s="12">
        <f t="shared" ca="1" si="202"/>
        <v>0</v>
      </c>
      <c r="D1319" s="155">
        <f t="shared" ca="1" si="208"/>
        <v>0</v>
      </c>
      <c r="E1319" s="26" t="str">
        <f>IF([1]DRUM!B1296="","",[1]DRUM!B1296)</f>
        <v>STB390040</v>
      </c>
      <c r="F1319" s="26">
        <f>IF([1]DRUM!C1296="","",[1]DRUM!C1296)</f>
        <v>3980</v>
      </c>
      <c r="G1319" s="26">
        <f>IF([1]DRUM!D1296="","",[1]DRUM!D1296)</f>
        <v>3900</v>
      </c>
      <c r="H1319" s="26">
        <f>IF([1]DRUM!E1296="","",[1]DRUM!E1296)</f>
        <v>1850</v>
      </c>
      <c r="I1319" s="26">
        <f>IF([1]DRUM!F1296="","",[1]DRUM!F1296)</f>
        <v>1700</v>
      </c>
      <c r="J1319" s="26">
        <f>IF([1]DRUM!G1296="","",[1]DRUM!G1296)</f>
        <v>1900</v>
      </c>
      <c r="K1319" s="26">
        <f>IF([1]DRUM!H1296="","",[1]DRUM!H1296)</f>
        <v>2100</v>
      </c>
      <c r="L1319" s="26" t="str">
        <f>IF([1]DRUM!I1296="","",[1]DRUM!I1296)</f>
        <v/>
      </c>
      <c r="M1319" s="26">
        <f>IF([1]DRUM!J1296="","",
IF(AND([1]DRUM!K1296="Wooden Drum",[1]DRUM!J1296&gt;Max_WD_Capacity),Max_WD_Capacity,
[1]DRUM!J1296))</f>
        <v>10000</v>
      </c>
      <c r="N1319" s="26" t="str">
        <f>IF([1]DRUM!K1296="","",[1]DRUM!K1296)</f>
        <v>Steel Drum</v>
      </c>
      <c r="O1319" s="26">
        <f>IF([1]DRUM!L1296="","",[1]DRUM!L1296)</f>
        <v>1322</v>
      </c>
      <c r="P1319" s="26">
        <f>IF([1]DRUM!M1296="","",[1]DRUM!M1296)</f>
        <v>276</v>
      </c>
      <c r="Q1319" s="26">
        <f>IF([1]DRUM!N1296="","",[1]DRUM!N1296)</f>
        <v>15.738397446780615</v>
      </c>
      <c r="R1319" s="26" t="str">
        <f t="shared" si="209"/>
        <v>Steel</v>
      </c>
      <c r="S1319" s="26">
        <f ca="1">IF(N1319="",0,
IF(Knee_Application="YES",Knee_Width,IF(Knee_Application="NO",0,
IF(OR(Cable_Type="OH",SearchData("Conductor",Cable_Desc)),0,
IF(N1319="Steel Drum",Knee_Width,
IF(N1319="Plywood Drum",0,
IF(Country="UAE",0,
IF(AND(OR(SearchData("LSHF",Cable_Desc),SearchData("LSZH",Cable_Desc),SearchData("LS0H",Cable_Desc),SearchData("LSOH",Cable_Desc)),D.nom&gt;40),Knee_Width,
IF(AND(Country="Egypt",D.nom&gt;60),Knee_Width,
IF(AND(Country&lt;&gt;"Egypt",D.nom&gt;35),Knee_Width,
0))))))))))</f>
        <v>125</v>
      </c>
      <c r="T1319" s="118">
        <f t="shared" ca="1" si="203"/>
        <v>12</v>
      </c>
      <c r="U1319" s="118">
        <f t="shared" ca="1" si="204"/>
        <v>7</v>
      </c>
      <c r="V1319" s="117">
        <f t="shared" ca="1" si="205"/>
        <v>712.82988637364701</v>
      </c>
      <c r="W1319" s="64">
        <f t="shared" ca="1" si="206"/>
        <v>1</v>
      </c>
      <c r="X1319" s="64">
        <f t="shared" ca="1" si="210"/>
        <v>1</v>
      </c>
      <c r="Y1319" s="64">
        <f t="shared" ca="1" si="207"/>
        <v>1</v>
      </c>
      <c r="AM1319" s="156"/>
    </row>
    <row r="1320" spans="1:39">
      <c r="A1320" s="12">
        <f t="shared" ca="1" si="201"/>
        <v>1</v>
      </c>
      <c r="B1320" s="12" t="str">
        <f>IF([1]DRUM!A1297="","",[1]DRUM!A1297)</f>
        <v>Steel</v>
      </c>
      <c r="C1320" s="12">
        <f t="shared" ca="1" si="202"/>
        <v>0</v>
      </c>
      <c r="D1320" s="155">
        <f t="shared" ca="1" si="208"/>
        <v>0</v>
      </c>
      <c r="E1320" s="26" t="str">
        <f>IF([1]DRUM!B1297="","",[1]DRUM!B1297)</f>
        <v>STB390037</v>
      </c>
      <c r="F1320" s="26">
        <f>IF([1]DRUM!C1297="","",[1]DRUM!C1297)</f>
        <v>3980</v>
      </c>
      <c r="G1320" s="26">
        <f>IF([1]DRUM!D1297="","",[1]DRUM!D1297)</f>
        <v>3900</v>
      </c>
      <c r="H1320" s="26">
        <f>IF([1]DRUM!E1297="","",[1]DRUM!E1297)</f>
        <v>3000</v>
      </c>
      <c r="I1320" s="26">
        <f>IF([1]DRUM!F1297="","",[1]DRUM!F1297)</f>
        <v>1780</v>
      </c>
      <c r="J1320" s="26">
        <f>IF([1]DRUM!G1297="","",[1]DRUM!G1297)</f>
        <v>1900</v>
      </c>
      <c r="K1320" s="26">
        <f>IF([1]DRUM!H1297="","",[1]DRUM!H1297)</f>
        <v>2100</v>
      </c>
      <c r="L1320" s="26" t="str">
        <f>IF([1]DRUM!I1297="","",[1]DRUM!I1297)</f>
        <v/>
      </c>
      <c r="M1320" s="26">
        <f>IF([1]DRUM!J1297="","",
IF(AND([1]DRUM!K1297="Wooden Drum",[1]DRUM!J1297&gt;Max_WD_Capacity),Max_WD_Capacity,
[1]DRUM!J1297))</f>
        <v>12000</v>
      </c>
      <c r="N1320" s="26" t="str">
        <f>IF([1]DRUM!K1297="","",[1]DRUM!K1297)</f>
        <v>Steel Drum</v>
      </c>
      <c r="O1320" s="26">
        <f>IF([1]DRUM!L1297="","",[1]DRUM!L1297)</f>
        <v>1378</v>
      </c>
      <c r="P1320" s="26">
        <f>IF([1]DRUM!M1297="","",[1]DRUM!M1297)</f>
        <v>288</v>
      </c>
      <c r="Q1320" s="26">
        <f>IF([1]DRUM!N1297="","",[1]DRUM!N1297)</f>
        <v>8.6816342185627136</v>
      </c>
      <c r="R1320" s="26" t="str">
        <f t="shared" si="209"/>
        <v>Steel</v>
      </c>
      <c r="S1320" s="26">
        <f ca="1">IF(N1320="",0,
IF(Knee_Application="YES",Knee_Width,IF(Knee_Application="NO",0,
IF(OR(Cable_Type="OH",SearchData("Conductor",Cable_Desc)),0,
IF(N1320="Steel Drum",Knee_Width,
IF(N1320="Plywood Drum",0,
IF(Country="UAE",0,
IF(AND(OR(SearchData("LSHF",Cable_Desc),SearchData("LSZH",Cable_Desc),SearchData("LS0H",Cable_Desc),SearchData("LSOH",Cable_Desc)),D.nom&gt;40),Knee_Width,
IF(AND(Country="Egypt",D.nom&gt;60),Knee_Width,
IF(AND(Country&lt;&gt;"Egypt",D.nom&gt;35),Knee_Width,
0))))))))))</f>
        <v>125</v>
      </c>
      <c r="T1320" s="118">
        <f t="shared" ca="1" si="203"/>
        <v>13</v>
      </c>
      <c r="U1320" s="118">
        <f t="shared" ca="1" si="204"/>
        <v>2</v>
      </c>
      <c r="V1320" s="117">
        <f t="shared" ca="1" si="205"/>
        <v>264.90914564718281</v>
      </c>
      <c r="W1320" s="64">
        <f t="shared" ca="1" si="206"/>
        <v>1</v>
      </c>
      <c r="X1320" s="64">
        <f t="shared" ca="1" si="210"/>
        <v>1</v>
      </c>
      <c r="Y1320" s="64">
        <f t="shared" ca="1" si="207"/>
        <v>1</v>
      </c>
      <c r="AM1320" s="156"/>
    </row>
    <row r="1321" spans="1:39">
      <c r="A1321" s="12">
        <f t="shared" ca="1" si="201"/>
        <v>1</v>
      </c>
      <c r="B1321" s="12" t="str">
        <f>IF([1]DRUM!A1298="","",[1]DRUM!A1298)</f>
        <v>Steel</v>
      </c>
      <c r="C1321" s="12">
        <f t="shared" ca="1" si="202"/>
        <v>0</v>
      </c>
      <c r="D1321" s="155">
        <f t="shared" ca="1" si="208"/>
        <v>0</v>
      </c>
      <c r="E1321" s="26" t="str">
        <f>IF([1]DRUM!B1298="","",[1]DRUM!B1298)</f>
        <v>STB390020</v>
      </c>
      <c r="F1321" s="26">
        <f>IF([1]DRUM!C1298="","",[1]DRUM!C1298)</f>
        <v>3980</v>
      </c>
      <c r="G1321" s="26">
        <f>IF([1]DRUM!D1298="","",[1]DRUM!D1298)</f>
        <v>3900</v>
      </c>
      <c r="H1321" s="26">
        <f>IF([1]DRUM!E1298="","",[1]DRUM!E1298)</f>
        <v>2650</v>
      </c>
      <c r="I1321" s="26">
        <f>IF([1]DRUM!F1298="","",[1]DRUM!F1298)</f>
        <v>1780</v>
      </c>
      <c r="J1321" s="26">
        <f>IF([1]DRUM!G1298="","",[1]DRUM!G1298)</f>
        <v>1900</v>
      </c>
      <c r="K1321" s="26">
        <f>IF([1]DRUM!H1298="","",[1]DRUM!H1298)</f>
        <v>2100</v>
      </c>
      <c r="L1321" s="26" t="str">
        <f>IF([1]DRUM!I1298="","",[1]DRUM!I1298)</f>
        <v/>
      </c>
      <c r="M1321" s="26">
        <f>IF([1]DRUM!J1298="","",
IF(AND([1]DRUM!K1298="Wooden Drum",[1]DRUM!J1298&gt;Max_WD_Capacity),Max_WD_Capacity,
[1]DRUM!J1298))</f>
        <v>12000</v>
      </c>
      <c r="N1321" s="26" t="str">
        <f>IF([1]DRUM!K1298="","",[1]DRUM!K1298)</f>
        <v>Steel Drum</v>
      </c>
      <c r="O1321" s="26">
        <f>IF([1]DRUM!L1298="","",[1]DRUM!L1298)</f>
        <v>1355</v>
      </c>
      <c r="P1321" s="26">
        <f>IF([1]DRUM!M1298="","",[1]DRUM!M1298)</f>
        <v>288</v>
      </c>
      <c r="Q1321" s="26">
        <f>IF([1]DRUM!N1298="","",[1]DRUM!N1298)</f>
        <v>11.446196483813562</v>
      </c>
      <c r="R1321" s="26" t="str">
        <f t="shared" si="209"/>
        <v>Steel</v>
      </c>
      <c r="S1321" s="26">
        <f ca="1">IF(N1321="",0,
IF(Knee_Application="YES",Knee_Width,IF(Knee_Application="NO",0,
IF(OR(Cable_Type="OH",SearchData("Conductor",Cable_Desc)),0,
IF(N1321="Steel Drum",Knee_Width,
IF(N1321="Plywood Drum",0,
IF(Country="UAE",0,
IF(AND(OR(SearchData("LSHF",Cable_Desc),SearchData("LSZH",Cable_Desc),SearchData("LS0H",Cable_Desc),SearchData("LSOH",Cable_Desc)),D.nom&gt;40),Knee_Width,
IF(AND(Country="Egypt",D.nom&gt;60),Knee_Width,
IF(AND(Country&lt;&gt;"Egypt",D.nom&gt;35),Knee_Width,
0))))))))))</f>
        <v>125</v>
      </c>
      <c r="T1321" s="118">
        <f t="shared" ca="1" si="203"/>
        <v>13</v>
      </c>
      <c r="U1321" s="118">
        <f t="shared" ca="1" si="204"/>
        <v>4</v>
      </c>
      <c r="V1321" s="117">
        <f t="shared" ca="1" si="205"/>
        <v>512.37114233338946</v>
      </c>
      <c r="W1321" s="64">
        <f t="shared" ca="1" si="206"/>
        <v>1</v>
      </c>
      <c r="X1321" s="64">
        <f t="shared" ca="1" si="210"/>
        <v>1</v>
      </c>
      <c r="Y1321" s="64">
        <f t="shared" ca="1" si="207"/>
        <v>1</v>
      </c>
      <c r="AM1321" s="156"/>
    </row>
    <row r="1322" spans="1:39">
      <c r="A1322" s="12">
        <f t="shared" ca="1" si="201"/>
        <v>1</v>
      </c>
      <c r="B1322" s="12" t="str">
        <f>IF([1]DRUM!A1299="","",[1]DRUM!A1299)</f>
        <v>Steel</v>
      </c>
      <c r="C1322" s="12">
        <f t="shared" ca="1" si="202"/>
        <v>0</v>
      </c>
      <c r="D1322" s="155">
        <f t="shared" ca="1" si="208"/>
        <v>0</v>
      </c>
      <c r="E1322" s="26" t="str">
        <f>IF([1]DRUM!B1299="","",[1]DRUM!B1299)</f>
        <v>STB390009</v>
      </c>
      <c r="F1322" s="26">
        <f>IF([1]DRUM!C1299="","",[1]DRUM!C1299)</f>
        <v>3980</v>
      </c>
      <c r="G1322" s="26">
        <f>IF([1]DRUM!D1299="","",[1]DRUM!D1299)</f>
        <v>3900</v>
      </c>
      <c r="H1322" s="26">
        <f>IF([1]DRUM!E1299="","",[1]DRUM!E1299)</f>
        <v>2900</v>
      </c>
      <c r="I1322" s="26">
        <f>IF([1]DRUM!F1299="","",[1]DRUM!F1299)</f>
        <v>1760</v>
      </c>
      <c r="J1322" s="26">
        <f>IF([1]DRUM!G1299="","",[1]DRUM!G1299)</f>
        <v>1900</v>
      </c>
      <c r="K1322" s="26">
        <f>IF([1]DRUM!H1299="","",[1]DRUM!H1299)</f>
        <v>2100</v>
      </c>
      <c r="L1322" s="26" t="str">
        <f>IF([1]DRUM!I1299="","",[1]DRUM!I1299)</f>
        <v/>
      </c>
      <c r="M1322" s="26">
        <f>IF([1]DRUM!J1299="","",
IF(AND([1]DRUM!K1299="Wooden Drum",[1]DRUM!J1299&gt;Max_WD_Capacity),Max_WD_Capacity,
[1]DRUM!J1299))</f>
        <v>15000</v>
      </c>
      <c r="N1322" s="26" t="str">
        <f>IF([1]DRUM!K1299="","",[1]DRUM!K1299)</f>
        <v>Steel Drum</v>
      </c>
      <c r="O1322" s="26">
        <f>IF([1]DRUM!L1299="","",[1]DRUM!L1299)</f>
        <v>1873</v>
      </c>
      <c r="P1322" s="26">
        <f>IF([1]DRUM!M1299="","",[1]DRUM!M1299)</f>
        <v>285</v>
      </c>
      <c r="Q1322" s="26">
        <f>IF([1]DRUM!N1299="","",[1]DRUM!N1299)</f>
        <v>9.3996452195406608</v>
      </c>
      <c r="R1322" s="26" t="str">
        <f t="shared" si="209"/>
        <v>Steel</v>
      </c>
      <c r="S1322" s="26">
        <f ca="1">IF(N1322="",0,
IF(Knee_Application="YES",Knee_Width,IF(Knee_Application="NO",0,
IF(OR(Cable_Type="OH",SearchData("Conductor",Cable_Desc)),0,
IF(N1322="Steel Drum",Knee_Width,
IF(N1322="Plywood Drum",0,
IF(Country="UAE",0,
IF(AND(OR(SearchData("LSHF",Cable_Desc),SearchData("LSZH",Cable_Desc),SearchData("LS0H",Cable_Desc),SearchData("LSOH",Cable_Desc)),D.nom&gt;40),Knee_Width,
IF(AND(Country="Egypt",D.nom&gt;60),Knee_Width,
IF(AND(Country&lt;&gt;"Egypt",D.nom&gt;35),Knee_Width,
0))))))))))</f>
        <v>125</v>
      </c>
      <c r="T1322" s="118">
        <f t="shared" ca="1" si="203"/>
        <v>13</v>
      </c>
      <c r="U1322" s="118">
        <f t="shared" ca="1" si="204"/>
        <v>3</v>
      </c>
      <c r="V1322" s="117">
        <f t="shared" ca="1" si="205"/>
        <v>400.01019612215833</v>
      </c>
      <c r="W1322" s="64">
        <f t="shared" ca="1" si="206"/>
        <v>1</v>
      </c>
      <c r="X1322" s="64">
        <f t="shared" ca="1" si="210"/>
        <v>1</v>
      </c>
      <c r="Y1322" s="64">
        <f t="shared" ca="1" si="207"/>
        <v>1</v>
      </c>
      <c r="AM1322" s="156"/>
    </row>
    <row r="1323" spans="1:39">
      <c r="A1323" s="12">
        <f t="shared" ca="1" si="201"/>
        <v>1</v>
      </c>
      <c r="B1323" s="12" t="str">
        <f>IF([1]DRUM!A1300="","",[1]DRUM!A1300)</f>
        <v>Steel</v>
      </c>
      <c r="C1323" s="12">
        <f t="shared" ca="1" si="202"/>
        <v>0</v>
      </c>
      <c r="D1323" s="155">
        <f t="shared" ca="1" si="208"/>
        <v>0</v>
      </c>
      <c r="E1323" s="26" t="str">
        <f>IF([1]DRUM!B1300="","",[1]DRUM!B1300)</f>
        <v>STB390018</v>
      </c>
      <c r="F1323" s="26">
        <f>IF([1]DRUM!C1300="","",[1]DRUM!C1300)</f>
        <v>3980</v>
      </c>
      <c r="G1323" s="26">
        <f>IF([1]DRUM!D1300="","",[1]DRUM!D1300)</f>
        <v>3900</v>
      </c>
      <c r="H1323" s="26">
        <f>IF([1]DRUM!E1300="","",[1]DRUM!E1300)</f>
        <v>2400</v>
      </c>
      <c r="I1323" s="26">
        <f>IF([1]DRUM!F1300="","",[1]DRUM!F1300)</f>
        <v>1760</v>
      </c>
      <c r="J1323" s="26">
        <f>IF([1]DRUM!G1300="","",[1]DRUM!G1300)</f>
        <v>1900</v>
      </c>
      <c r="K1323" s="26">
        <f>IF([1]DRUM!H1300="","",[1]DRUM!H1300)</f>
        <v>2100</v>
      </c>
      <c r="L1323" s="26" t="str">
        <f>IF([1]DRUM!I1300="","",[1]DRUM!I1300)</f>
        <v/>
      </c>
      <c r="M1323" s="26">
        <f>IF([1]DRUM!J1300="","",
IF(AND([1]DRUM!K1300="Wooden Drum",[1]DRUM!J1300&gt;Max_WD_Capacity),Max_WD_Capacity,
[1]DRUM!J1300))</f>
        <v>15000</v>
      </c>
      <c r="N1323" s="26" t="str">
        <f>IF([1]DRUM!K1300="","",[1]DRUM!K1300)</f>
        <v>Steel Drum</v>
      </c>
      <c r="O1323" s="26">
        <f>IF([1]DRUM!L1300="","",[1]DRUM!L1300)</f>
        <v>1745</v>
      </c>
      <c r="P1323" s="26">
        <f>IF([1]DRUM!M1300="","",[1]DRUM!M1300)</f>
        <v>285</v>
      </c>
      <c r="Q1323" s="26">
        <f>IF([1]DRUM!N1300="","",[1]DRUM!N1300)</f>
        <v>13.062742253626359</v>
      </c>
      <c r="R1323" s="26" t="str">
        <f t="shared" si="209"/>
        <v>Steel</v>
      </c>
      <c r="S1323" s="26">
        <f ca="1">IF(N1323="",0,
IF(Knee_Application="YES",Knee_Width,IF(Knee_Application="NO",0,
IF(OR(Cable_Type="OH",SearchData("Conductor",Cable_Desc)),0,
IF(N1323="Steel Drum",Knee_Width,
IF(N1323="Plywood Drum",0,
IF(Country="UAE",0,
IF(AND(OR(SearchData("LSHF",Cable_Desc),SearchData("LSZH",Cable_Desc),SearchData("LS0H",Cable_Desc),SearchData("LSOH",Cable_Desc)),D.nom&gt;40),Knee_Width,
IF(AND(Country="Egypt",D.nom&gt;60),Knee_Width,
IF(AND(Country&lt;&gt;"Egypt",D.nom&gt;35),Knee_Width,
0))))))))))</f>
        <v>125</v>
      </c>
      <c r="T1323" s="118">
        <f t="shared" ca="1" si="203"/>
        <v>13</v>
      </c>
      <c r="U1323" s="118">
        <f t="shared" ca="1" si="204"/>
        <v>5</v>
      </c>
      <c r="V1323" s="117">
        <f t="shared" ca="1" si="205"/>
        <v>614.24419562987646</v>
      </c>
      <c r="W1323" s="64">
        <f t="shared" ca="1" si="206"/>
        <v>1</v>
      </c>
      <c r="X1323" s="64">
        <f t="shared" ca="1" si="210"/>
        <v>1</v>
      </c>
      <c r="Y1323" s="64">
        <f t="shared" ca="1" si="207"/>
        <v>1</v>
      </c>
      <c r="AM1323" s="156"/>
    </row>
    <row r="1324" spans="1:39">
      <c r="A1324" s="12">
        <f t="shared" ca="1" si="201"/>
        <v>1</v>
      </c>
      <c r="B1324" s="12" t="str">
        <f>IF([1]DRUM!A1301="","",[1]DRUM!A1301)</f>
        <v>Steel</v>
      </c>
      <c r="C1324" s="12">
        <f t="shared" ca="1" si="202"/>
        <v>0</v>
      </c>
      <c r="D1324" s="155">
        <f t="shared" ca="1" si="208"/>
        <v>0</v>
      </c>
      <c r="E1324" s="26" t="str">
        <f>IF([1]DRUM!B1301="","",[1]DRUM!B1301)</f>
        <v>STB390010</v>
      </c>
      <c r="F1324" s="26">
        <f>IF([1]DRUM!C1301="","",[1]DRUM!C1301)</f>
        <v>3980</v>
      </c>
      <c r="G1324" s="26">
        <f>IF([1]DRUM!D1301="","",[1]DRUM!D1301)</f>
        <v>3900</v>
      </c>
      <c r="H1324" s="26">
        <f>IF([1]DRUM!E1301="","",[1]DRUM!E1301)</f>
        <v>2900</v>
      </c>
      <c r="I1324" s="26">
        <f>IF([1]DRUM!F1301="","",[1]DRUM!F1301)</f>
        <v>1740</v>
      </c>
      <c r="J1324" s="26">
        <f>IF([1]DRUM!G1301="","",[1]DRUM!G1301)</f>
        <v>1900</v>
      </c>
      <c r="K1324" s="26">
        <f>IF([1]DRUM!H1301="","",[1]DRUM!H1301)</f>
        <v>2100</v>
      </c>
      <c r="L1324" s="26" t="str">
        <f>IF([1]DRUM!I1301="","",[1]DRUM!I1301)</f>
        <v/>
      </c>
      <c r="M1324" s="26">
        <f>IF([1]DRUM!J1301="","",
IF(AND([1]DRUM!K1301="Wooden Drum",[1]DRUM!J1301&gt;Max_WD_Capacity),Max_WD_Capacity,
[1]DRUM!J1301))</f>
        <v>20000</v>
      </c>
      <c r="N1324" s="26" t="str">
        <f>IF([1]DRUM!K1301="","",[1]DRUM!K1301)</f>
        <v>Steel Drum</v>
      </c>
      <c r="O1324" s="26">
        <f>IF([1]DRUM!L1301="","",[1]DRUM!L1301)</f>
        <v>2109</v>
      </c>
      <c r="P1324" s="26">
        <f>IF([1]DRUM!M1301="","",[1]DRUM!M1301)</f>
        <v>282</v>
      </c>
      <c r="Q1324" s="26">
        <f>IF([1]DRUM!N1301="","",[1]DRUM!N1301)</f>
        <v>9.2928310693186091</v>
      </c>
      <c r="R1324" s="26" t="str">
        <f t="shared" si="209"/>
        <v>Steel</v>
      </c>
      <c r="S1324" s="26">
        <f ca="1">IF(N1324="",0,
IF(Knee_Application="YES",Knee_Width,IF(Knee_Application="NO",0,
IF(OR(Cable_Type="OH",SearchData("Conductor",Cable_Desc)),0,
IF(N1324="Steel Drum",Knee_Width,
IF(N1324="Plywood Drum",0,
IF(Country="UAE",0,
IF(AND(OR(SearchData("LSHF",Cable_Desc),SearchData("LSZH",Cable_Desc),SearchData("LS0H",Cable_Desc),SearchData("LSOH",Cable_Desc)),D.nom&gt;40),Knee_Width,
IF(AND(Country="Egypt",D.nom&gt;60),Knee_Width,
IF(AND(Country&lt;&gt;"Egypt",D.nom&gt;35),Knee_Width,
0))))))))))</f>
        <v>125</v>
      </c>
      <c r="T1324" s="118">
        <f t="shared" ca="1" si="203"/>
        <v>13</v>
      </c>
      <c r="U1324" s="118">
        <f t="shared" ca="1" si="204"/>
        <v>3</v>
      </c>
      <c r="V1324" s="117">
        <f t="shared" ca="1" si="205"/>
        <v>400.01019612215833</v>
      </c>
      <c r="W1324" s="64">
        <f t="shared" ca="1" si="206"/>
        <v>1</v>
      </c>
      <c r="X1324" s="64">
        <f t="shared" ca="1" si="210"/>
        <v>1</v>
      </c>
      <c r="Y1324" s="64">
        <f t="shared" ca="1" si="207"/>
        <v>1</v>
      </c>
      <c r="AM1324" s="156"/>
    </row>
    <row r="1325" spans="1:39">
      <c r="A1325" s="12">
        <f t="shared" ca="1" si="201"/>
        <v>1</v>
      </c>
      <c r="B1325" s="12" t="str">
        <f>IF([1]DRUM!A1302="","",[1]DRUM!A1302)</f>
        <v>Steel</v>
      </c>
      <c r="C1325" s="12">
        <f t="shared" ca="1" si="202"/>
        <v>0</v>
      </c>
      <c r="D1325" s="155">
        <f t="shared" ca="1" si="208"/>
        <v>0</v>
      </c>
      <c r="E1325" s="26" t="str">
        <f>IF([1]DRUM!B1302="","",[1]DRUM!B1302)</f>
        <v>STB390011</v>
      </c>
      <c r="F1325" s="26">
        <f>IF([1]DRUM!C1302="","",[1]DRUM!C1302)</f>
        <v>3980</v>
      </c>
      <c r="G1325" s="26">
        <f>IF([1]DRUM!D1302="","",[1]DRUM!D1302)</f>
        <v>3900</v>
      </c>
      <c r="H1325" s="26">
        <f>IF([1]DRUM!E1302="","",[1]DRUM!E1302)</f>
        <v>2650</v>
      </c>
      <c r="I1325" s="26">
        <f>IF([1]DRUM!F1302="","",[1]DRUM!F1302)</f>
        <v>1740</v>
      </c>
      <c r="J1325" s="26">
        <f>IF([1]DRUM!G1302="","",[1]DRUM!G1302)</f>
        <v>1900</v>
      </c>
      <c r="K1325" s="26">
        <f>IF([1]DRUM!H1302="","",[1]DRUM!H1302)</f>
        <v>2100</v>
      </c>
      <c r="L1325" s="26" t="str">
        <f>IF([1]DRUM!I1302="","",[1]DRUM!I1302)</f>
        <v/>
      </c>
      <c r="M1325" s="26">
        <f>IF([1]DRUM!J1302="","",
IF(AND([1]DRUM!K1302="Wooden Drum",[1]DRUM!J1302&gt;Max_WD_Capacity),Max_WD_Capacity,
[1]DRUM!J1302))</f>
        <v>20000</v>
      </c>
      <c r="N1325" s="26" t="str">
        <f>IF([1]DRUM!K1302="","",[1]DRUM!K1302)</f>
        <v>Steel Drum</v>
      </c>
      <c r="O1325" s="26">
        <f>IF([1]DRUM!L1302="","",[1]DRUM!L1302)</f>
        <v>2240</v>
      </c>
      <c r="P1325" s="26">
        <f>IF([1]DRUM!M1302="","",[1]DRUM!M1302)</f>
        <v>282</v>
      </c>
      <c r="Q1325" s="26">
        <f>IF([1]DRUM!N1302="","",[1]DRUM!N1302)</f>
        <v>11.188978585300898</v>
      </c>
      <c r="R1325" s="26" t="str">
        <f t="shared" si="209"/>
        <v>Steel</v>
      </c>
      <c r="S1325" s="26">
        <f ca="1">IF(N1325="",0,
IF(Knee_Application="YES",Knee_Width,IF(Knee_Application="NO",0,
IF(OR(Cable_Type="OH",SearchData("Conductor",Cable_Desc)),0,
IF(N1325="Steel Drum",Knee_Width,
IF(N1325="Plywood Drum",0,
IF(Country="UAE",0,
IF(AND(OR(SearchData("LSHF",Cable_Desc),SearchData("LSZH",Cable_Desc),SearchData("LS0H",Cable_Desc),SearchData("LSOH",Cable_Desc)),D.nom&gt;40),Knee_Width,
IF(AND(Country="Egypt",D.nom&gt;60),Knee_Width,
IF(AND(Country&lt;&gt;"Egypt",D.nom&gt;35),Knee_Width,
0))))))))))</f>
        <v>125</v>
      </c>
      <c r="T1325" s="118">
        <f t="shared" ca="1" si="203"/>
        <v>13</v>
      </c>
      <c r="U1325" s="118">
        <f t="shared" ca="1" si="204"/>
        <v>4</v>
      </c>
      <c r="V1325" s="117">
        <f t="shared" ca="1" si="205"/>
        <v>512.37114233338946</v>
      </c>
      <c r="W1325" s="64">
        <f t="shared" ca="1" si="206"/>
        <v>1</v>
      </c>
      <c r="X1325" s="64">
        <f t="shared" ca="1" si="210"/>
        <v>1</v>
      </c>
      <c r="Y1325" s="64">
        <f t="shared" ca="1" si="207"/>
        <v>1</v>
      </c>
      <c r="AM1325" s="156"/>
    </row>
    <row r="1326" spans="1:39">
      <c r="A1326" s="12">
        <f t="shared" ca="1" si="201"/>
        <v>1</v>
      </c>
      <c r="B1326" s="12" t="str">
        <f>IF([1]DRUM!A1303="","",[1]DRUM!A1303)</f>
        <v>Steel</v>
      </c>
      <c r="C1326" s="12">
        <f t="shared" ca="1" si="202"/>
        <v>0</v>
      </c>
      <c r="D1326" s="155">
        <f t="shared" ca="1" si="208"/>
        <v>0</v>
      </c>
      <c r="E1326" s="26" t="str">
        <f>IF([1]DRUM!B1303="","",[1]DRUM!B1303)</f>
        <v>STB390012</v>
      </c>
      <c r="F1326" s="26">
        <f>IF([1]DRUM!C1303="","",[1]DRUM!C1303)</f>
        <v>3980</v>
      </c>
      <c r="G1326" s="26">
        <f>IF([1]DRUM!D1303="","",[1]DRUM!D1303)</f>
        <v>3900</v>
      </c>
      <c r="H1326" s="26">
        <f>IF([1]DRUM!E1303="","",[1]DRUM!E1303)</f>
        <v>2400</v>
      </c>
      <c r="I1326" s="26">
        <f>IF([1]DRUM!F1303="","",[1]DRUM!F1303)</f>
        <v>1740</v>
      </c>
      <c r="J1326" s="26">
        <f>IF([1]DRUM!G1303="","",[1]DRUM!G1303)</f>
        <v>1900</v>
      </c>
      <c r="K1326" s="26">
        <f>IF([1]DRUM!H1303="","",[1]DRUM!H1303)</f>
        <v>2100</v>
      </c>
      <c r="L1326" s="26" t="str">
        <f>IF([1]DRUM!I1303="","",[1]DRUM!I1303)</f>
        <v/>
      </c>
      <c r="M1326" s="26">
        <f>IF([1]DRUM!J1303="","",
IF(AND([1]DRUM!K1303="Wooden Drum",[1]DRUM!J1303&gt;Max_WD_Capacity),Max_WD_Capacity,
[1]DRUM!J1303))</f>
        <v>20000</v>
      </c>
      <c r="N1326" s="26" t="str">
        <f>IF([1]DRUM!K1303="","",[1]DRUM!K1303)</f>
        <v>Steel Drum</v>
      </c>
      <c r="O1326" s="26">
        <f>IF([1]DRUM!L1303="","",[1]DRUM!L1303)</f>
        <v>2295</v>
      </c>
      <c r="P1326" s="26">
        <f>IF([1]DRUM!M1303="","",[1]DRUM!M1303)</f>
        <v>282</v>
      </c>
      <c r="Q1326" s="26">
        <f>IF([1]DRUM!N1303="","",[1]DRUM!N1303)</f>
        <v>12.914302000744241</v>
      </c>
      <c r="R1326" s="26" t="str">
        <f t="shared" si="209"/>
        <v>Steel</v>
      </c>
      <c r="S1326" s="26">
        <f ca="1">IF(N1326="",0,
IF(Knee_Application="YES",Knee_Width,IF(Knee_Application="NO",0,
IF(OR(Cable_Type="OH",SearchData("Conductor",Cable_Desc)),0,
IF(N1326="Steel Drum",Knee_Width,
IF(N1326="Plywood Drum",0,
IF(Country="UAE",0,
IF(AND(OR(SearchData("LSHF",Cable_Desc),SearchData("LSZH",Cable_Desc),SearchData("LS0H",Cable_Desc),SearchData("LSOH",Cable_Desc)),D.nom&gt;40),Knee_Width,
IF(AND(Country="Egypt",D.nom&gt;60),Knee_Width,
IF(AND(Country&lt;&gt;"Egypt",D.nom&gt;35),Knee_Width,
0))))))))))</f>
        <v>125</v>
      </c>
      <c r="T1326" s="118">
        <f t="shared" ca="1" si="203"/>
        <v>13</v>
      </c>
      <c r="U1326" s="118">
        <f t="shared" ca="1" si="204"/>
        <v>5</v>
      </c>
      <c r="V1326" s="117">
        <f t="shared" ca="1" si="205"/>
        <v>614.24419562987646</v>
      </c>
      <c r="W1326" s="64">
        <f t="shared" ca="1" si="206"/>
        <v>1</v>
      </c>
      <c r="X1326" s="64">
        <f t="shared" ca="1" si="210"/>
        <v>1</v>
      </c>
      <c r="Y1326" s="64">
        <f t="shared" ca="1" si="207"/>
        <v>1</v>
      </c>
      <c r="AM1326" s="156"/>
    </row>
    <row r="1327" spans="1:39">
      <c r="A1327" s="12">
        <f t="shared" ca="1" si="201"/>
        <v>1</v>
      </c>
      <c r="B1327" s="12" t="str">
        <f>IF([1]DRUM!A1304="","",[1]DRUM!A1304)</f>
        <v>Steel</v>
      </c>
      <c r="C1327" s="12">
        <f t="shared" ca="1" si="202"/>
        <v>0</v>
      </c>
      <c r="D1327" s="155">
        <f t="shared" ca="1" si="208"/>
        <v>0</v>
      </c>
      <c r="E1327" s="26" t="str">
        <f>IF([1]DRUM!B1304="","",[1]DRUM!B1304)</f>
        <v>STB390021</v>
      </c>
      <c r="F1327" s="26">
        <f>IF([1]DRUM!C1304="","",[1]DRUM!C1304)</f>
        <v>3980</v>
      </c>
      <c r="G1327" s="26">
        <f>IF([1]DRUM!D1304="","",[1]DRUM!D1304)</f>
        <v>3900</v>
      </c>
      <c r="H1327" s="26">
        <f>IF([1]DRUM!E1304="","",[1]DRUM!E1304)</f>
        <v>1900</v>
      </c>
      <c r="I1327" s="26">
        <f>IF([1]DRUM!F1304="","",[1]DRUM!F1304)</f>
        <v>1700</v>
      </c>
      <c r="J1327" s="26">
        <f>IF([1]DRUM!G1304="","",[1]DRUM!G1304)</f>
        <v>1900</v>
      </c>
      <c r="K1327" s="26">
        <f>IF([1]DRUM!H1304="","",[1]DRUM!H1304)</f>
        <v>2100</v>
      </c>
      <c r="L1327" s="26" t="str">
        <f>IF([1]DRUM!I1304="","",[1]DRUM!I1304)</f>
        <v/>
      </c>
      <c r="M1327" s="26">
        <f>IF([1]DRUM!J1304="","",
IF(AND([1]DRUM!K1304="Wooden Drum",[1]DRUM!J1304&gt;Max_WD_Capacity),Max_WD_Capacity,
[1]DRUM!J1304))</f>
        <v>20000</v>
      </c>
      <c r="N1327" s="26" t="str">
        <f>IF([1]DRUM!K1304="","",[1]DRUM!K1304)</f>
        <v>Steel Drum</v>
      </c>
      <c r="O1327" s="26">
        <f>IF([1]DRUM!L1304="","",[1]DRUM!L1304)</f>
        <v>2032</v>
      </c>
      <c r="P1327" s="26">
        <f>IF([1]DRUM!M1304="","",[1]DRUM!M1304)</f>
        <v>276</v>
      </c>
      <c r="Q1327" s="26">
        <f>IF([1]DRUM!N1304="","",[1]DRUM!N1304)</f>
        <v>15.488051782197681</v>
      </c>
      <c r="R1327" s="26" t="str">
        <f t="shared" si="209"/>
        <v>Steel</v>
      </c>
      <c r="S1327" s="26">
        <f ca="1">IF(N1327="",0,
IF(Knee_Application="YES",Knee_Width,IF(Knee_Application="NO",0,
IF(OR(Cable_Type="OH",SearchData("Conductor",Cable_Desc)),0,
IF(N1327="Steel Drum",Knee_Width,
IF(N1327="Plywood Drum",0,
IF(Country="UAE",0,
IF(AND(OR(SearchData("LSHF",Cable_Desc),SearchData("LSZH",Cable_Desc),SearchData("LS0H",Cable_Desc),SearchData("LSOH",Cable_Desc)),D.nom&gt;40),Knee_Width,
IF(AND(Country="Egypt",D.nom&gt;60),Knee_Width,
IF(AND(Country&lt;&gt;"Egypt",D.nom&gt;35),Knee_Width,
0))))))))))</f>
        <v>125</v>
      </c>
      <c r="T1327" s="118">
        <f t="shared" ca="1" si="203"/>
        <v>12</v>
      </c>
      <c r="U1327" s="118">
        <f t="shared" ca="1" si="204"/>
        <v>7</v>
      </c>
      <c r="V1327" s="117">
        <f t="shared" ca="1" si="205"/>
        <v>726.02457551872419</v>
      </c>
      <c r="W1327" s="64">
        <f t="shared" ca="1" si="206"/>
        <v>1</v>
      </c>
      <c r="X1327" s="64">
        <f t="shared" ca="1" si="210"/>
        <v>1</v>
      </c>
      <c r="Y1327" s="64">
        <f t="shared" ca="1" si="207"/>
        <v>1</v>
      </c>
      <c r="AM1327" s="156"/>
    </row>
    <row r="1328" spans="1:39">
      <c r="A1328" s="12">
        <f t="shared" ca="1" si="201"/>
        <v>1</v>
      </c>
      <c r="B1328" s="12" t="str">
        <f>IF([1]DRUM!A1305="","",[1]DRUM!A1305)</f>
        <v>Steel</v>
      </c>
      <c r="C1328" s="12">
        <f t="shared" ca="1" si="202"/>
        <v>0</v>
      </c>
      <c r="D1328" s="155">
        <f t="shared" ca="1" si="208"/>
        <v>0</v>
      </c>
      <c r="E1328" s="26" t="str">
        <f>IF([1]DRUM!B1305="","",[1]DRUM!B1305)</f>
        <v>STB390013</v>
      </c>
      <c r="F1328" s="26">
        <f>IF([1]DRUM!C1305="","",[1]DRUM!C1305)</f>
        <v>3980</v>
      </c>
      <c r="G1328" s="26">
        <f>IF([1]DRUM!D1305="","",[1]DRUM!D1305)</f>
        <v>3900</v>
      </c>
      <c r="H1328" s="26">
        <f>IF([1]DRUM!E1305="","",[1]DRUM!E1305)</f>
        <v>1900</v>
      </c>
      <c r="I1328" s="26">
        <f>IF([1]DRUM!F1305="","",[1]DRUM!F1305)</f>
        <v>1700</v>
      </c>
      <c r="J1328" s="26">
        <f>IF([1]DRUM!G1305="","",[1]DRUM!G1305)</f>
        <v>1900</v>
      </c>
      <c r="K1328" s="26">
        <f>IF([1]DRUM!H1305="","",[1]DRUM!H1305)</f>
        <v>2100</v>
      </c>
      <c r="L1328" s="26" t="str">
        <f>IF([1]DRUM!I1305="","",[1]DRUM!I1305)</f>
        <v/>
      </c>
      <c r="M1328" s="26">
        <f>IF([1]DRUM!J1305="","",
IF(AND([1]DRUM!K1305="Wooden Drum",[1]DRUM!J1305&gt;Max_WD_Capacity),Max_WD_Capacity,
[1]DRUM!J1305))</f>
        <v>25000</v>
      </c>
      <c r="N1328" s="26" t="str">
        <f>IF([1]DRUM!K1305="","",[1]DRUM!K1305)</f>
        <v>Steel Drum</v>
      </c>
      <c r="O1328" s="26">
        <f>IF([1]DRUM!L1305="","",[1]DRUM!L1305)</f>
        <v>2533</v>
      </c>
      <c r="P1328" s="26">
        <f>IF([1]DRUM!M1305="","",[1]DRUM!M1305)</f>
        <v>276</v>
      </c>
      <c r="Q1328" s="26">
        <f>IF([1]DRUM!N1305="","",[1]DRUM!N1305)</f>
        <v>15.488051782197681</v>
      </c>
      <c r="R1328" s="26" t="str">
        <f t="shared" si="209"/>
        <v>Steel</v>
      </c>
      <c r="S1328" s="26">
        <f ca="1">IF(N1328="",0,
IF(Knee_Application="YES",Knee_Width,IF(Knee_Application="NO",0,
IF(OR(Cable_Type="OH",SearchData("Conductor",Cable_Desc)),0,
IF(N1328="Steel Drum",Knee_Width,
IF(N1328="Plywood Drum",0,
IF(Country="UAE",0,
IF(AND(OR(SearchData("LSHF",Cable_Desc),SearchData("LSZH",Cable_Desc),SearchData("LS0H",Cable_Desc),SearchData("LSOH",Cable_Desc)),D.nom&gt;40),Knee_Width,
IF(AND(Country="Egypt",D.nom&gt;60),Knee_Width,
IF(AND(Country&lt;&gt;"Egypt",D.nom&gt;35),Knee_Width,
0))))))))))</f>
        <v>125</v>
      </c>
      <c r="T1328" s="118">
        <f t="shared" ca="1" si="203"/>
        <v>12</v>
      </c>
      <c r="U1328" s="118">
        <f t="shared" ca="1" si="204"/>
        <v>7</v>
      </c>
      <c r="V1328" s="117">
        <f t="shared" ca="1" si="205"/>
        <v>726.02457551872419</v>
      </c>
      <c r="W1328" s="64">
        <f t="shared" ca="1" si="206"/>
        <v>1</v>
      </c>
      <c r="X1328" s="64">
        <f t="shared" ca="1" si="210"/>
        <v>1</v>
      </c>
      <c r="Y1328" s="64">
        <f t="shared" ca="1" si="207"/>
        <v>1</v>
      </c>
      <c r="AM1328" s="156"/>
    </row>
    <row r="1329" spans="1:39">
      <c r="A1329" s="12">
        <f t="shared" ca="1" si="201"/>
        <v>1</v>
      </c>
      <c r="B1329" s="12" t="str">
        <f>IF([1]DRUM!A1306="","",[1]DRUM!A1306)</f>
        <v>Steel</v>
      </c>
      <c r="C1329" s="12">
        <f t="shared" ca="1" si="202"/>
        <v>0</v>
      </c>
      <c r="D1329" s="155">
        <f t="shared" ca="1" si="208"/>
        <v>0</v>
      </c>
      <c r="E1329" s="26" t="str">
        <f>IF([1]DRUM!B1306="","",[1]DRUM!B1306)</f>
        <v>STB400043</v>
      </c>
      <c r="F1329" s="26">
        <f>IF([1]DRUM!C1306="","",[1]DRUM!C1306)</f>
        <v>4080</v>
      </c>
      <c r="G1329" s="26">
        <f>IF([1]DRUM!D1306="","",[1]DRUM!D1306)</f>
        <v>4000</v>
      </c>
      <c r="H1329" s="26">
        <f>IF([1]DRUM!E1306="","",[1]DRUM!E1306)</f>
        <v>2400</v>
      </c>
      <c r="I1329" s="26">
        <f>IF([1]DRUM!F1306="","",[1]DRUM!F1306)</f>
        <v>1700</v>
      </c>
      <c r="J1329" s="26">
        <f>IF([1]DRUM!G1306="","",[1]DRUM!G1306)</f>
        <v>1900</v>
      </c>
      <c r="K1329" s="26">
        <f>IF([1]DRUM!H1306="","",[1]DRUM!H1306)</f>
        <v>2100</v>
      </c>
      <c r="L1329" s="26" t="str">
        <f>IF([1]DRUM!I1306="","",[1]DRUM!I1306)</f>
        <v/>
      </c>
      <c r="M1329" s="26">
        <f>IF([1]DRUM!J1306="","",
IF(AND([1]DRUM!K1306="Wooden Drum",[1]DRUM!J1306&gt;Max_WD_Capacity),Max_WD_Capacity,
[1]DRUM!J1306))</f>
        <v>10000</v>
      </c>
      <c r="N1329" s="26" t="str">
        <f>IF([1]DRUM!K1306="","",[1]DRUM!K1306)</f>
        <v>Steel Drum</v>
      </c>
      <c r="O1329" s="26">
        <f>IF([1]DRUM!L1306="","",[1]DRUM!L1306)</f>
        <v>1314</v>
      </c>
      <c r="P1329" s="26">
        <f>IF([1]DRUM!M1306="","",[1]DRUM!M1306)</f>
        <v>283</v>
      </c>
      <c r="Q1329" s="26">
        <f>IF([1]DRUM!N1306="","",[1]DRUM!N1306)</f>
        <v>13.672211228422778</v>
      </c>
      <c r="R1329" s="26" t="str">
        <f t="shared" si="209"/>
        <v>Steel</v>
      </c>
      <c r="S1329" s="26">
        <f ca="1">IF(N1329="",0,
IF(Knee_Application="YES",Knee_Width,IF(Knee_Application="NO",0,
IF(OR(Cable_Type="OH",SearchData("Conductor",Cable_Desc)),0,
IF(N1329="Steel Drum",Knee_Width,
IF(N1329="Plywood Drum",0,
IF(Country="UAE",0,
IF(AND(OR(SearchData("LSHF",Cable_Desc),SearchData("LSZH",Cable_Desc),SearchData("LS0H",Cable_Desc),SearchData("LSOH",Cable_Desc)),D.nom&gt;40),Knee_Width,
IF(AND(Country="Egypt",D.nom&gt;60),Knee_Width,
IF(AND(Country&lt;&gt;"Egypt",D.nom&gt;35),Knee_Width,
0))))))))))</f>
        <v>125</v>
      </c>
      <c r="T1329" s="118">
        <f t="shared" ca="1" si="203"/>
        <v>12</v>
      </c>
      <c r="U1329" s="118">
        <f t="shared" ca="1" si="204"/>
        <v>5</v>
      </c>
      <c r="V1329" s="117">
        <f t="shared" ca="1" si="205"/>
        <v>566.99464211988584</v>
      </c>
      <c r="W1329" s="64">
        <f t="shared" ca="1" si="206"/>
        <v>1</v>
      </c>
      <c r="X1329" s="64">
        <f t="shared" ca="1" si="210"/>
        <v>1</v>
      </c>
      <c r="Y1329" s="64">
        <f t="shared" ca="1" si="207"/>
        <v>1</v>
      </c>
      <c r="AM1329" s="156"/>
    </row>
    <row r="1330" spans="1:39">
      <c r="A1330" s="12">
        <f t="shared" ca="1" si="201"/>
        <v>1</v>
      </c>
      <c r="B1330" s="12" t="str">
        <f>IF([1]DRUM!A1307="","",[1]DRUM!A1307)</f>
        <v>Steel</v>
      </c>
      <c r="C1330" s="12">
        <f t="shared" ca="1" si="202"/>
        <v>0</v>
      </c>
      <c r="D1330" s="155">
        <f t="shared" ca="1" si="208"/>
        <v>0</v>
      </c>
      <c r="E1330" s="26" t="str">
        <f>IF([1]DRUM!B1307="","",[1]DRUM!B1307)</f>
        <v>STB400040</v>
      </c>
      <c r="F1330" s="26">
        <f>IF([1]DRUM!C1307="","",[1]DRUM!C1307)</f>
        <v>4080</v>
      </c>
      <c r="G1330" s="26">
        <f>IF([1]DRUM!D1307="","",[1]DRUM!D1307)</f>
        <v>4000</v>
      </c>
      <c r="H1330" s="26">
        <f>IF([1]DRUM!E1307="","",[1]DRUM!E1307)</f>
        <v>1950</v>
      </c>
      <c r="I1330" s="26">
        <f>IF([1]DRUM!F1307="","",[1]DRUM!F1307)</f>
        <v>1700</v>
      </c>
      <c r="J1330" s="26">
        <f>IF([1]DRUM!G1307="","",[1]DRUM!G1307)</f>
        <v>1900</v>
      </c>
      <c r="K1330" s="26">
        <f>IF([1]DRUM!H1307="","",[1]DRUM!H1307)</f>
        <v>2100</v>
      </c>
      <c r="L1330" s="26" t="str">
        <f>IF([1]DRUM!I1307="","",[1]DRUM!I1307)</f>
        <v/>
      </c>
      <c r="M1330" s="26">
        <f>IF([1]DRUM!J1307="","",
IF(AND([1]DRUM!K1307="Wooden Drum",[1]DRUM!J1307&gt;Max_WD_Capacity),Max_WD_Capacity,
[1]DRUM!J1307))</f>
        <v>12000</v>
      </c>
      <c r="N1330" s="26" t="str">
        <f>IF([1]DRUM!K1307="","",[1]DRUM!K1307)</f>
        <v>Steel Drum</v>
      </c>
      <c r="O1330" s="26">
        <f>IF([1]DRUM!L1307="","",[1]DRUM!L1307)</f>
        <v>1482</v>
      </c>
      <c r="P1330" s="26">
        <f>IF([1]DRUM!M1307="","",[1]DRUM!M1307)</f>
        <v>283</v>
      </c>
      <c r="Q1330" s="26">
        <f>IF([1]DRUM!N1307="","",[1]DRUM!N1307)</f>
        <v>16.285819966668637</v>
      </c>
      <c r="R1330" s="26" t="str">
        <f t="shared" si="209"/>
        <v>Steel</v>
      </c>
      <c r="S1330" s="26">
        <f ca="1">IF(N1330="",0,
IF(Knee_Application="YES",Knee_Width,IF(Knee_Application="NO",0,
IF(OR(Cable_Type="OH",SearchData("Conductor",Cable_Desc)),0,
IF(N1330="Steel Drum",Knee_Width,
IF(N1330="Plywood Drum",0,
IF(Country="UAE",0,
IF(AND(OR(SearchData("LSHF",Cable_Desc),SearchData("LSZH",Cable_Desc),SearchData("LS0H",Cable_Desc),SearchData("LSOH",Cable_Desc)),D.nom&gt;40),Knee_Width,
IF(AND(Country="Egypt",D.nom&gt;60),Knee_Width,
IF(AND(Country&lt;&gt;"Egypt",D.nom&gt;35),Knee_Width,
0))))))))))</f>
        <v>125</v>
      </c>
      <c r="T1330" s="118">
        <f t="shared" ca="1" si="203"/>
        <v>12</v>
      </c>
      <c r="U1330" s="118">
        <f t="shared" ca="1" si="204"/>
        <v>7</v>
      </c>
      <c r="V1330" s="117">
        <f t="shared" ca="1" si="205"/>
        <v>739.21926466380125</v>
      </c>
      <c r="W1330" s="64">
        <f t="shared" ca="1" si="206"/>
        <v>1</v>
      </c>
      <c r="X1330" s="64">
        <f t="shared" ca="1" si="210"/>
        <v>1</v>
      </c>
      <c r="Y1330" s="64">
        <f t="shared" ca="1" si="207"/>
        <v>1</v>
      </c>
      <c r="AM1330" s="156"/>
    </row>
    <row r="1331" spans="1:39">
      <c r="A1331" s="12">
        <f t="shared" ca="1" si="201"/>
        <v>1</v>
      </c>
      <c r="B1331" s="12" t="str">
        <f>IF([1]DRUM!A1308="","",[1]DRUM!A1308)</f>
        <v>Steel</v>
      </c>
      <c r="C1331" s="12">
        <f t="shared" ca="1" si="202"/>
        <v>0</v>
      </c>
      <c r="D1331" s="155">
        <f t="shared" ca="1" si="208"/>
        <v>0</v>
      </c>
      <c r="E1331" s="26" t="str">
        <f>IF([1]DRUM!B1308="","",[1]DRUM!B1308)</f>
        <v>STB410020</v>
      </c>
      <c r="F1331" s="26">
        <f>IF([1]DRUM!C1308="","",[1]DRUM!C1308)</f>
        <v>4180</v>
      </c>
      <c r="G1331" s="26">
        <f>IF([1]DRUM!D1308="","",[1]DRUM!D1308)</f>
        <v>4100</v>
      </c>
      <c r="H1331" s="26">
        <f>IF([1]DRUM!E1308="","",[1]DRUM!E1308)</f>
        <v>2250</v>
      </c>
      <c r="I1331" s="26">
        <f>IF([1]DRUM!F1308="","",[1]DRUM!F1308)</f>
        <v>1700</v>
      </c>
      <c r="J1331" s="26">
        <f>IF([1]DRUM!G1308="","",[1]DRUM!G1308)</f>
        <v>1900</v>
      </c>
      <c r="K1331" s="26">
        <f>IF([1]DRUM!H1308="","",[1]DRUM!H1308)</f>
        <v>2100</v>
      </c>
      <c r="L1331" s="26" t="str">
        <f>IF([1]DRUM!I1308="","",[1]DRUM!I1308)</f>
        <v/>
      </c>
      <c r="M1331" s="26">
        <f>IF([1]DRUM!J1308="","",
IF(AND([1]DRUM!K1308="Wooden Drum",[1]DRUM!J1308&gt;Max_WD_Capacity),Max_WD_Capacity,
[1]DRUM!J1308))</f>
        <v>12000</v>
      </c>
      <c r="N1331" s="26" t="str">
        <f>IF([1]DRUM!K1308="","",[1]DRUM!K1308)</f>
        <v>Steel Drum</v>
      </c>
      <c r="O1331" s="26">
        <f>IF([1]DRUM!L1308="","",[1]DRUM!L1308)</f>
        <v>1504</v>
      </c>
      <c r="P1331" s="26">
        <f>IF([1]DRUM!M1308="","",[1]DRUM!M1308)</f>
        <v>290</v>
      </c>
      <c r="Q1331" s="26">
        <f>IF([1]DRUM!N1308="","",[1]DRUM!N1308)</f>
        <v>15.68499037166959</v>
      </c>
      <c r="R1331" s="26" t="str">
        <f t="shared" si="209"/>
        <v>Steel</v>
      </c>
      <c r="S1331" s="26">
        <f ca="1">IF(N1331="",0,
IF(Knee_Application="YES",Knee_Width,IF(Knee_Application="NO",0,
IF(OR(Cable_Type="OH",SearchData("Conductor",Cable_Desc)),0,
IF(N1331="Steel Drum",Knee_Width,
IF(N1331="Plywood Drum",0,
IF(Country="UAE",0,
IF(AND(OR(SearchData("LSHF",Cable_Desc),SearchData("LSZH",Cable_Desc),SearchData("LS0H",Cable_Desc),SearchData("LSOH",Cable_Desc)),D.nom&gt;40),Knee_Width,
IF(AND(Country="Egypt",D.nom&gt;60),Knee_Width,
IF(AND(Country&lt;&gt;"Egypt",D.nom&gt;35),Knee_Width,
0))))))))))</f>
        <v>125</v>
      </c>
      <c r="T1331" s="118">
        <f t="shared" ca="1" si="203"/>
        <v>12</v>
      </c>
      <c r="U1331" s="118">
        <f t="shared" ca="1" si="204"/>
        <v>6</v>
      </c>
      <c r="V1331" s="117">
        <f t="shared" ca="1" si="205"/>
        <v>673.96964188580262</v>
      </c>
      <c r="W1331" s="64">
        <f t="shared" ca="1" si="206"/>
        <v>1</v>
      </c>
      <c r="X1331" s="64">
        <f t="shared" ca="1" si="210"/>
        <v>1</v>
      </c>
      <c r="Y1331" s="64">
        <f t="shared" ca="1" si="207"/>
        <v>1</v>
      </c>
      <c r="AM1331" s="156"/>
    </row>
    <row r="1332" spans="1:39">
      <c r="A1332" s="12">
        <f t="shared" ca="1" si="201"/>
        <v>1</v>
      </c>
      <c r="B1332" s="12" t="str">
        <f>IF([1]DRUM!A1309="","",[1]DRUM!A1309)</f>
        <v>Steel</v>
      </c>
      <c r="C1332" s="12">
        <f t="shared" ca="1" si="202"/>
        <v>0</v>
      </c>
      <c r="D1332" s="155">
        <f t="shared" ca="1" si="208"/>
        <v>0</v>
      </c>
      <c r="E1332" s="26" t="str">
        <f>IF([1]DRUM!B1309="","",[1]DRUM!B1309)</f>
        <v>STB410017</v>
      </c>
      <c r="F1332" s="26">
        <f>IF([1]DRUM!C1309="","",[1]DRUM!C1309)</f>
        <v>4180</v>
      </c>
      <c r="G1332" s="26">
        <f>IF([1]DRUM!D1309="","",[1]DRUM!D1309)</f>
        <v>4100</v>
      </c>
      <c r="H1332" s="26">
        <f>IF([1]DRUM!E1309="","",[1]DRUM!E1309)</f>
        <v>2050</v>
      </c>
      <c r="I1332" s="26">
        <f>IF([1]DRUM!F1309="","",[1]DRUM!F1309)</f>
        <v>1700</v>
      </c>
      <c r="J1332" s="26">
        <f>IF([1]DRUM!G1309="","",[1]DRUM!G1309)</f>
        <v>1900</v>
      </c>
      <c r="K1332" s="26">
        <f>IF([1]DRUM!H1309="","",[1]DRUM!H1309)</f>
        <v>2100</v>
      </c>
      <c r="L1332" s="26" t="str">
        <f>IF([1]DRUM!I1309="","",[1]DRUM!I1309)</f>
        <v/>
      </c>
      <c r="M1332" s="26">
        <f>IF([1]DRUM!J1309="","",
IF(AND([1]DRUM!K1309="Wooden Drum",[1]DRUM!J1309&gt;Max_WD_Capacity),Max_WD_Capacity,
[1]DRUM!J1309))</f>
        <v>12000</v>
      </c>
      <c r="N1332" s="26" t="str">
        <f>IF([1]DRUM!K1309="","",[1]DRUM!K1309)</f>
        <v>Steel Drum</v>
      </c>
      <c r="O1332" s="26">
        <f>IF([1]DRUM!L1309="","",[1]DRUM!L1309)</f>
        <v>1527</v>
      </c>
      <c r="P1332" s="26">
        <f>IF([1]DRUM!M1309="","",[1]DRUM!M1309)</f>
        <v>290</v>
      </c>
      <c r="Q1332" s="26">
        <f>IF([1]DRUM!N1309="","",[1]DRUM!N1309)</f>
        <v>16.83324248655666</v>
      </c>
      <c r="R1332" s="26" t="str">
        <f t="shared" si="209"/>
        <v>Steel</v>
      </c>
      <c r="S1332" s="26">
        <f ca="1">IF(N1332="",0,
IF(Knee_Application="YES",Knee_Width,IF(Knee_Application="NO",0,
IF(OR(Cable_Type="OH",SearchData("Conductor",Cable_Desc)),0,
IF(N1332="Steel Drum",Knee_Width,
IF(N1332="Plywood Drum",0,
IF(Country="UAE",0,
IF(AND(OR(SearchData("LSHF",Cable_Desc),SearchData("LSZH",Cable_Desc),SearchData("LS0H",Cable_Desc),SearchData("LSOH",Cable_Desc)),D.nom&gt;40),Knee_Width,
IF(AND(Country="Egypt",D.nom&gt;60),Knee_Width,
IF(AND(Country&lt;&gt;"Egypt",D.nom&gt;35),Knee_Width,
0))))))))))</f>
        <v>125</v>
      </c>
      <c r="T1332" s="118">
        <f t="shared" ca="1" si="203"/>
        <v>12</v>
      </c>
      <c r="U1332" s="118">
        <f t="shared" ca="1" si="204"/>
        <v>7</v>
      </c>
      <c r="V1332" s="117">
        <f t="shared" ca="1" si="205"/>
        <v>765.6086429539555</v>
      </c>
      <c r="W1332" s="64">
        <f t="shared" ca="1" si="206"/>
        <v>1</v>
      </c>
      <c r="X1332" s="64">
        <f t="shared" ca="1" si="210"/>
        <v>1</v>
      </c>
      <c r="Y1332" s="64">
        <f t="shared" ca="1" si="207"/>
        <v>1</v>
      </c>
      <c r="AM1332" s="156"/>
    </row>
    <row r="1333" spans="1:39">
      <c r="A1333" s="12">
        <f t="shared" ca="1" si="201"/>
        <v>1</v>
      </c>
      <c r="B1333" s="12" t="str">
        <f>IF([1]DRUM!A1310="","",[1]DRUM!A1310)</f>
        <v>Steel</v>
      </c>
      <c r="C1333" s="12">
        <f t="shared" ca="1" si="202"/>
        <v>0</v>
      </c>
      <c r="D1333" s="155">
        <f t="shared" ca="1" si="208"/>
        <v>0</v>
      </c>
      <c r="E1333" s="26" t="str">
        <f>IF([1]DRUM!B1310="","",[1]DRUM!B1310)</f>
        <v>STB430015</v>
      </c>
      <c r="F1333" s="26">
        <f>IF([1]DRUM!C1310="","",[1]DRUM!C1310)</f>
        <v>4400</v>
      </c>
      <c r="G1333" s="26">
        <f>IF([1]DRUM!D1310="","",[1]DRUM!D1310)</f>
        <v>4300</v>
      </c>
      <c r="H1333" s="26">
        <f>IF([1]DRUM!E1310="","",[1]DRUM!E1310)</f>
        <v>2400</v>
      </c>
      <c r="I1333" s="26">
        <f>IF([1]DRUM!F1310="","",[1]DRUM!F1310)</f>
        <v>1700</v>
      </c>
      <c r="J1333" s="26">
        <f>IF([1]DRUM!G1310="","",[1]DRUM!G1310)</f>
        <v>1900</v>
      </c>
      <c r="K1333" s="26">
        <f>IF([1]DRUM!H1310="","",[1]DRUM!H1310)</f>
        <v>2100</v>
      </c>
      <c r="L1333" s="26" t="str">
        <f>IF([1]DRUM!I1310="","",[1]DRUM!I1310)</f>
        <v/>
      </c>
      <c r="M1333" s="26">
        <f>IF([1]DRUM!J1310="","",
IF(AND([1]DRUM!K1310="Wooden Drum",[1]DRUM!J1310&gt;Max_WD_Capacity),Max_WD_Capacity,
[1]DRUM!J1310))</f>
        <v>12000</v>
      </c>
      <c r="N1333" s="26" t="str">
        <f>IF([1]DRUM!K1310="","",[1]DRUM!K1310)</f>
        <v>Steel Drum</v>
      </c>
      <c r="O1333" s="26">
        <f>IF([1]DRUM!L1310="","",[1]DRUM!L1310)</f>
        <v>1634</v>
      </c>
      <c r="P1333" s="26">
        <f>IF([1]DRUM!M1310="","",[1]DRUM!M1310)</f>
        <v>304</v>
      </c>
      <c r="Q1333" s="26">
        <f>IF([1]DRUM!N1310="","",[1]DRUM!N1310)</f>
        <v>16.996801654084177</v>
      </c>
      <c r="R1333" s="26" t="str">
        <f t="shared" si="209"/>
        <v>Steel</v>
      </c>
      <c r="S1333" s="26">
        <f ca="1">IF(N1333="",0,
IF(Knee_Application="YES",Knee_Width,IF(Knee_Application="NO",0,
IF(OR(Cable_Type="OH",SearchData("Conductor",Cable_Desc)),0,
IF(N1333="Steel Drum",Knee_Width,
IF(N1333="Plywood Drum",0,
IF(Country="UAE",0,
IF(AND(OR(SearchData("LSHF",Cable_Desc),SearchData("LSZH",Cable_Desc),SearchData("LS0H",Cable_Desc),SearchData("LSOH",Cable_Desc)),D.nom&gt;40),Knee_Width,
IF(AND(Country="Egypt",D.nom&gt;60),Knee_Width,
IF(AND(Country&lt;&gt;"Egypt",D.nom&gt;35),Knee_Width,
0))))))))))</f>
        <v>125</v>
      </c>
      <c r="T1333" s="118">
        <f t="shared" ca="1" si="203"/>
        <v>12</v>
      </c>
      <c r="U1333" s="118">
        <f t="shared" ca="1" si="204"/>
        <v>6</v>
      </c>
      <c r="V1333" s="117">
        <f t="shared" ca="1" si="205"/>
        <v>707.89884254457229</v>
      </c>
      <c r="W1333" s="64">
        <f t="shared" ca="1" si="206"/>
        <v>1</v>
      </c>
      <c r="X1333" s="64">
        <f t="shared" ca="1" si="210"/>
        <v>1</v>
      </c>
      <c r="Y1333" s="64">
        <f t="shared" ca="1" si="207"/>
        <v>1</v>
      </c>
      <c r="AM1333" s="156"/>
    </row>
    <row r="1334" spans="1:39">
      <c r="A1334" s="12">
        <f t="shared" ca="1" si="201"/>
        <v>1</v>
      </c>
      <c r="B1334" s="12" t="str">
        <f>IF([1]DRUM!A1311="","",[1]DRUM!A1311)</f>
        <v>Steel</v>
      </c>
      <c r="C1334" s="12">
        <f t="shared" ca="1" si="202"/>
        <v>0</v>
      </c>
      <c r="D1334" s="155">
        <f t="shared" ca="1" si="208"/>
        <v>0</v>
      </c>
      <c r="E1334" s="26" t="str">
        <f>IF([1]DRUM!B1311="","",[1]DRUM!B1311)</f>
        <v>STB300009</v>
      </c>
      <c r="F1334" s="26">
        <f>IF([1]DRUM!C1311="","",[1]DRUM!C1311)</f>
        <v>3075</v>
      </c>
      <c r="G1334" s="26">
        <f>IF([1]DRUM!D1311="","",[1]DRUM!D1311)</f>
        <v>3000</v>
      </c>
      <c r="H1334" s="26">
        <f>IF([1]DRUM!E1311="","",[1]DRUM!E1311)</f>
        <v>2000</v>
      </c>
      <c r="I1334" s="26">
        <f>IF([1]DRUM!F1311="","",[1]DRUM!F1311)</f>
        <v>1880</v>
      </c>
      <c r="J1334" s="26">
        <f>IF([1]DRUM!G1311="","",[1]DRUM!G1311)</f>
        <v>2100</v>
      </c>
      <c r="K1334" s="26">
        <f>IF([1]DRUM!H1311="","",[1]DRUM!H1311)</f>
        <v>2250</v>
      </c>
      <c r="L1334" s="26" t="str">
        <f>IF([1]DRUM!I1311="","",[1]DRUM!I1311)</f>
        <v/>
      </c>
      <c r="M1334" s="26">
        <f>IF([1]DRUM!J1311="","",
IF(AND([1]DRUM!K1311="Wooden Drum",[1]DRUM!J1311&gt;Max_WD_Capacity),Max_WD_Capacity,
[1]DRUM!J1311))</f>
        <v>15000</v>
      </c>
      <c r="N1334" s="26" t="str">
        <f>IF([1]DRUM!K1311="","",[1]DRUM!K1311)</f>
        <v>Steel Drum</v>
      </c>
      <c r="O1334" s="26">
        <f>IF([1]DRUM!L1311="","",[1]DRUM!L1311)</f>
        <v>1210</v>
      </c>
      <c r="P1334" s="26">
        <f>IF([1]DRUM!M1311="","",[1]DRUM!M1311)</f>
        <v>233</v>
      </c>
      <c r="Q1334" s="26">
        <f>IF([1]DRUM!N1311="","",[1]DRUM!N1311)</f>
        <v>7.3827427359360138</v>
      </c>
      <c r="R1334" s="26" t="str">
        <f t="shared" si="209"/>
        <v>Steel</v>
      </c>
      <c r="S1334" s="26">
        <f ca="1">IF(N1334="",0,
IF(Knee_Application="YES",Knee_Width,IF(Knee_Application="NO",0,
IF(OR(Cable_Type="OH",SearchData("Conductor",Cable_Desc)),0,
IF(N1334="Steel Drum",Knee_Width,
IF(N1334="Plywood Drum",0,
IF(Country="UAE",0,
IF(AND(OR(SearchData("LSHF",Cable_Desc),SearchData("LSZH",Cable_Desc),SearchData("LS0H",Cable_Desc),SearchData("LSOH",Cable_Desc)),D.nom&gt;40),Knee_Width,
IF(AND(Country="Egypt",D.nom&gt;60),Knee_Width,
IF(AND(Country&lt;&gt;"Egypt",D.nom&gt;35),Knee_Width,
0))))))))))</f>
        <v>125</v>
      </c>
      <c r="T1334" s="118">
        <f t="shared" ca="1" si="203"/>
        <v>14</v>
      </c>
      <c r="U1334" s="118">
        <f t="shared" ca="1" si="204"/>
        <v>3</v>
      </c>
      <c r="V1334" s="117">
        <f t="shared" ca="1" si="205"/>
        <v>312.02800890278399</v>
      </c>
      <c r="W1334" s="64">
        <f t="shared" ca="1" si="206"/>
        <v>1</v>
      </c>
      <c r="X1334" s="64">
        <f t="shared" ca="1" si="210"/>
        <v>1</v>
      </c>
      <c r="Y1334" s="64">
        <f t="shared" ca="1" si="207"/>
        <v>1</v>
      </c>
      <c r="AM1334" s="156"/>
    </row>
    <row r="1335" spans="1:39">
      <c r="A1335" s="12">
        <f t="shared" ca="1" si="201"/>
        <v>1</v>
      </c>
      <c r="B1335" s="12" t="str">
        <f>IF([1]DRUM!A1312="","",[1]DRUM!A1312)</f>
        <v>Steel</v>
      </c>
      <c r="C1335" s="12">
        <f t="shared" ca="1" si="202"/>
        <v>0</v>
      </c>
      <c r="D1335" s="155">
        <f t="shared" ca="1" si="208"/>
        <v>0</v>
      </c>
      <c r="E1335" s="26" t="str">
        <f>IF([1]DRUM!B1312="","",[1]DRUM!B1312)</f>
        <v>STB300011</v>
      </c>
      <c r="F1335" s="26">
        <f>IF([1]DRUM!C1312="","",[1]DRUM!C1312)</f>
        <v>3075</v>
      </c>
      <c r="G1335" s="26">
        <f>IF([1]DRUM!D1312="","",[1]DRUM!D1312)</f>
        <v>3000</v>
      </c>
      <c r="H1335" s="26">
        <f>IF([1]DRUM!E1312="","",[1]DRUM!E1312)</f>
        <v>1750</v>
      </c>
      <c r="I1335" s="26">
        <f>IF([1]DRUM!F1312="","",[1]DRUM!F1312)</f>
        <v>1880</v>
      </c>
      <c r="J1335" s="26">
        <f>IF([1]DRUM!G1312="","",[1]DRUM!G1312)</f>
        <v>2100</v>
      </c>
      <c r="K1335" s="26">
        <f>IF([1]DRUM!H1312="","",[1]DRUM!H1312)</f>
        <v>2250</v>
      </c>
      <c r="L1335" s="26" t="str">
        <f>IF([1]DRUM!I1312="","",[1]DRUM!I1312)</f>
        <v/>
      </c>
      <c r="M1335" s="26">
        <f>IF([1]DRUM!J1312="","",
IF(AND([1]DRUM!K1312="Wooden Drum",[1]DRUM!J1312&gt;Max_WD_Capacity),Max_WD_Capacity,
[1]DRUM!J1312))</f>
        <v>15000</v>
      </c>
      <c r="N1335" s="26" t="str">
        <f>IF([1]DRUM!K1312="","",[1]DRUM!K1312)</f>
        <v>Steel Drum</v>
      </c>
      <c r="O1335" s="26">
        <f>IF([1]DRUM!L1312="","",[1]DRUM!L1312)</f>
        <v>1265</v>
      </c>
      <c r="P1335" s="26">
        <f>IF([1]DRUM!M1312="","",[1]DRUM!M1312)</f>
        <v>233</v>
      </c>
      <c r="Q1335" s="26">
        <f>IF([1]DRUM!N1312="","",[1]DRUM!N1312)</f>
        <v>8.7670069989240176</v>
      </c>
      <c r="R1335" s="26" t="str">
        <f t="shared" si="209"/>
        <v>Steel</v>
      </c>
      <c r="S1335" s="26">
        <f ca="1">IF(N1335="",0,
IF(Knee_Application="YES",Knee_Width,IF(Knee_Application="NO",0,
IF(OR(Cable_Type="OH",SearchData("Conductor",Cable_Desc)),0,
IF(N1335="Steel Drum",Knee_Width,
IF(N1335="Plywood Drum",0,
IF(Country="UAE",0,
IF(AND(OR(SearchData("LSHF",Cable_Desc),SearchData("LSZH",Cable_Desc),SearchData("LS0H",Cable_Desc),SearchData("LSOH",Cable_Desc)),D.nom&gt;40),Knee_Width,
IF(AND(Country="Egypt",D.nom&gt;60),Knee_Width,
IF(AND(Country&lt;&gt;"Egypt",D.nom&gt;35),Knee_Width,
0))))))))))</f>
        <v>125</v>
      </c>
      <c r="T1335" s="118">
        <f t="shared" ca="1" si="203"/>
        <v>14</v>
      </c>
      <c r="U1335" s="118">
        <f t="shared" ca="1" si="204"/>
        <v>4</v>
      </c>
      <c r="V1335" s="117">
        <f t="shared" ca="1" si="205"/>
        <v>393.44803738733998</v>
      </c>
      <c r="W1335" s="64">
        <f t="shared" ca="1" si="206"/>
        <v>1</v>
      </c>
      <c r="X1335" s="64">
        <f t="shared" ca="1" si="210"/>
        <v>1</v>
      </c>
      <c r="Y1335" s="64">
        <f t="shared" ca="1" si="207"/>
        <v>1</v>
      </c>
      <c r="AM1335" s="156"/>
    </row>
    <row r="1336" spans="1:39">
      <c r="A1336" s="12">
        <f t="shared" ca="1" si="201"/>
        <v>1</v>
      </c>
      <c r="B1336" s="12" t="str">
        <f>IF([1]DRUM!A1313="","",[1]DRUM!A1313)</f>
        <v>Steel</v>
      </c>
      <c r="C1336" s="12">
        <f t="shared" ca="1" si="202"/>
        <v>0</v>
      </c>
      <c r="D1336" s="155">
        <f t="shared" ca="1" si="208"/>
        <v>0</v>
      </c>
      <c r="E1336" s="26" t="str">
        <f>IF([1]DRUM!B1313="","",[1]DRUM!B1313)</f>
        <v>STB300013</v>
      </c>
      <c r="F1336" s="26">
        <f>IF([1]DRUM!C1313="","",[1]DRUM!C1313)</f>
        <v>3075</v>
      </c>
      <c r="G1336" s="26">
        <f>IF([1]DRUM!D1313="","",[1]DRUM!D1313)</f>
        <v>3000</v>
      </c>
      <c r="H1336" s="26">
        <f>IF([1]DRUM!E1313="","",[1]DRUM!E1313)</f>
        <v>1500</v>
      </c>
      <c r="I1336" s="26">
        <f>IF([1]DRUM!F1313="","",[1]DRUM!F1313)</f>
        <v>1880</v>
      </c>
      <c r="J1336" s="26">
        <f>IF([1]DRUM!G1313="","",[1]DRUM!G1313)</f>
        <v>2100</v>
      </c>
      <c r="K1336" s="26">
        <f>IF([1]DRUM!H1313="","",[1]DRUM!H1313)</f>
        <v>2250</v>
      </c>
      <c r="L1336" s="26" t="str">
        <f>IF([1]DRUM!I1313="","",[1]DRUM!I1313)</f>
        <v/>
      </c>
      <c r="M1336" s="26">
        <f>IF([1]DRUM!J1313="","",
IF(AND([1]DRUM!K1313="Wooden Drum",[1]DRUM!J1313&gt;Max_WD_Capacity),Max_WD_Capacity,
[1]DRUM!J1313))</f>
        <v>15000</v>
      </c>
      <c r="N1336" s="26" t="str">
        <f>IF([1]DRUM!K1313="","",[1]DRUM!K1313)</f>
        <v>Steel Drum</v>
      </c>
      <c r="O1336" s="26">
        <f>IF([1]DRUM!L1313="","",[1]DRUM!L1313)</f>
        <v>1260</v>
      </c>
      <c r="P1336" s="26">
        <f>IF([1]DRUM!M1313="","",[1]DRUM!M1313)</f>
        <v>233</v>
      </c>
      <c r="Q1336" s="26">
        <f>IF([1]DRUM!N1313="","",[1]DRUM!N1313)</f>
        <v>9.9667026935136196</v>
      </c>
      <c r="R1336" s="26" t="str">
        <f t="shared" si="209"/>
        <v>Steel</v>
      </c>
      <c r="S1336" s="26">
        <f ca="1">IF(N1336="",0,
IF(Knee_Application="YES",Knee_Width,IF(Knee_Application="NO",0,
IF(OR(Cable_Type="OH",SearchData("Conductor",Cable_Desc)),0,
IF(N1336="Steel Drum",Knee_Width,
IF(N1336="Plywood Drum",0,
IF(Country="UAE",0,
IF(AND(OR(SearchData("LSHF",Cable_Desc),SearchData("LSZH",Cable_Desc),SearchData("LS0H",Cable_Desc),SearchData("LSOH",Cable_Desc)),D.nom&gt;40),Knee_Width,
IF(AND(Country="Egypt",D.nom&gt;60),Knee_Width,
IF(AND(Country&lt;&gt;"Egypt",D.nom&gt;35),Knee_Width,
0))))))))))</f>
        <v>125</v>
      </c>
      <c r="T1336" s="118">
        <f t="shared" ca="1" si="203"/>
        <v>14</v>
      </c>
      <c r="U1336" s="118">
        <f t="shared" ca="1" si="204"/>
        <v>5</v>
      </c>
      <c r="V1336" s="117">
        <f t="shared" ca="1" si="205"/>
        <v>463.57341196370987</v>
      </c>
      <c r="W1336" s="64">
        <f t="shared" ca="1" si="206"/>
        <v>1</v>
      </c>
      <c r="X1336" s="64">
        <f t="shared" ca="1" si="210"/>
        <v>1</v>
      </c>
      <c r="Y1336" s="64">
        <f t="shared" ca="1" si="207"/>
        <v>1</v>
      </c>
      <c r="AM1336" s="156"/>
    </row>
    <row r="1337" spans="1:39">
      <c r="A1337" s="12">
        <f t="shared" ca="1" si="201"/>
        <v>1</v>
      </c>
      <c r="B1337" s="12" t="str">
        <f>IF([1]DRUM!A1314="","",[1]DRUM!A1314)</f>
        <v>Steel</v>
      </c>
      <c r="C1337" s="12">
        <f t="shared" ca="1" si="202"/>
        <v>0</v>
      </c>
      <c r="D1337" s="155">
        <f t="shared" ca="1" si="208"/>
        <v>0</v>
      </c>
      <c r="E1337" s="26" t="str">
        <f>IF([1]DRUM!B1314="","",[1]DRUM!B1314)</f>
        <v>STB310008</v>
      </c>
      <c r="F1337" s="26">
        <f>IF([1]DRUM!C1314="","",[1]DRUM!C1314)</f>
        <v>3175</v>
      </c>
      <c r="G1337" s="26">
        <f>IF([1]DRUM!D1314="","",[1]DRUM!D1314)</f>
        <v>3100</v>
      </c>
      <c r="H1337" s="26">
        <f>IF([1]DRUM!E1314="","",[1]DRUM!E1314)</f>
        <v>1850</v>
      </c>
      <c r="I1337" s="26">
        <f>IF([1]DRUM!F1314="","",[1]DRUM!F1314)</f>
        <v>1880</v>
      </c>
      <c r="J1337" s="26">
        <f>IF([1]DRUM!G1314="","",[1]DRUM!G1314)</f>
        <v>2100</v>
      </c>
      <c r="K1337" s="26">
        <f>IF([1]DRUM!H1314="","",[1]DRUM!H1314)</f>
        <v>2250</v>
      </c>
      <c r="L1337" s="26" t="str">
        <f>IF([1]DRUM!I1314="","",[1]DRUM!I1314)</f>
        <v/>
      </c>
      <c r="M1337" s="26">
        <f>IF([1]DRUM!J1314="","",
IF(AND([1]DRUM!K1314="Wooden Drum",[1]DRUM!J1314&gt;Max_WD_Capacity),Max_WD_Capacity,
[1]DRUM!J1314))</f>
        <v>15000</v>
      </c>
      <c r="N1337" s="26" t="str">
        <f>IF([1]DRUM!K1314="","",[1]DRUM!K1314)</f>
        <v>Steel Drum</v>
      </c>
      <c r="O1337" s="26">
        <f>IF([1]DRUM!L1314="","",[1]DRUM!L1314)</f>
        <v>1310</v>
      </c>
      <c r="P1337" s="26">
        <f>IF([1]DRUM!M1314="","",[1]DRUM!M1314)</f>
        <v>241</v>
      </c>
      <c r="Q1337" s="26">
        <f>IF([1]DRUM!N1314="","",[1]DRUM!N1314)</f>
        <v>9.1361441357208157</v>
      </c>
      <c r="R1337" s="26" t="str">
        <f t="shared" si="209"/>
        <v>Steel</v>
      </c>
      <c r="S1337" s="26">
        <f ca="1">IF(N1337="",0,
IF(Knee_Application="YES",Knee_Width,IF(Knee_Application="NO",0,
IF(OR(Cable_Type="OH",SearchData("Conductor",Cable_Desc)),0,
IF(N1337="Steel Drum",Knee_Width,
IF(N1337="Plywood Drum",0,
IF(Country="UAE",0,
IF(AND(OR(SearchData("LSHF",Cable_Desc),SearchData("LSZH",Cable_Desc),SearchData("LS0H",Cable_Desc),SearchData("LSOH",Cable_Desc)),D.nom&gt;40),Knee_Width,
IF(AND(Country="Egypt",D.nom&gt;60),Knee_Width,
IF(AND(Country&lt;&gt;"Egypt",D.nom&gt;35),Knee_Width,
0))))))))))</f>
        <v>125</v>
      </c>
      <c r="T1337" s="118">
        <f t="shared" ca="1" si="203"/>
        <v>14</v>
      </c>
      <c r="U1337" s="118">
        <f t="shared" ca="1" si="204"/>
        <v>4</v>
      </c>
      <c r="V1337" s="117">
        <f t="shared" ca="1" si="205"/>
        <v>411.04095624744281</v>
      </c>
      <c r="W1337" s="64">
        <f t="shared" ca="1" si="206"/>
        <v>1</v>
      </c>
      <c r="X1337" s="64">
        <f t="shared" ca="1" si="210"/>
        <v>1</v>
      </c>
      <c r="Y1337" s="64">
        <f t="shared" ca="1" si="207"/>
        <v>1</v>
      </c>
      <c r="AM1337" s="156"/>
    </row>
    <row r="1338" spans="1:39">
      <c r="A1338" s="12">
        <f t="shared" ca="1" si="201"/>
        <v>1</v>
      </c>
      <c r="B1338" s="12" t="str">
        <f>IF([1]DRUM!A1315="","",[1]DRUM!A1315)</f>
        <v>Steel</v>
      </c>
      <c r="C1338" s="12">
        <f t="shared" ca="1" si="202"/>
        <v>0</v>
      </c>
      <c r="D1338" s="155">
        <f t="shared" ca="1" si="208"/>
        <v>0</v>
      </c>
      <c r="E1338" s="26" t="str">
        <f>IF([1]DRUM!B1315="","",[1]DRUM!B1315)</f>
        <v>STB310010</v>
      </c>
      <c r="F1338" s="26">
        <f>IF([1]DRUM!C1315="","",[1]DRUM!C1315)</f>
        <v>3175</v>
      </c>
      <c r="G1338" s="26">
        <f>IF([1]DRUM!D1315="","",[1]DRUM!D1315)</f>
        <v>3100</v>
      </c>
      <c r="H1338" s="26">
        <f>IF([1]DRUM!E1315="","",[1]DRUM!E1315)</f>
        <v>1800</v>
      </c>
      <c r="I1338" s="26">
        <f>IF([1]DRUM!F1315="","",[1]DRUM!F1315)</f>
        <v>1880</v>
      </c>
      <c r="J1338" s="26">
        <f>IF([1]DRUM!G1315="","",[1]DRUM!G1315)</f>
        <v>2100</v>
      </c>
      <c r="K1338" s="26">
        <f>IF([1]DRUM!H1315="","",[1]DRUM!H1315)</f>
        <v>2250</v>
      </c>
      <c r="L1338" s="26" t="str">
        <f>IF([1]DRUM!I1315="","",[1]DRUM!I1315)</f>
        <v/>
      </c>
      <c r="M1338" s="26">
        <f>IF([1]DRUM!J1315="","",
IF(AND([1]DRUM!K1315="Wooden Drum",[1]DRUM!J1315&gt;Max_WD_Capacity),Max_WD_Capacity,
[1]DRUM!J1315))</f>
        <v>15000</v>
      </c>
      <c r="N1338" s="26" t="str">
        <f>IF([1]DRUM!K1315="","",[1]DRUM!K1315)</f>
        <v>Steel Drum</v>
      </c>
      <c r="O1338" s="26">
        <f>IF([1]DRUM!L1315="","",[1]DRUM!L1315)</f>
        <v>1320</v>
      </c>
      <c r="P1338" s="26">
        <f>IF([1]DRUM!M1315="","",[1]DRUM!M1315)</f>
        <v>241</v>
      </c>
      <c r="Q1338" s="26">
        <f>IF([1]DRUM!N1315="","",[1]DRUM!N1315)</f>
        <v>9.4056142455824823</v>
      </c>
      <c r="R1338" s="26" t="str">
        <f t="shared" si="209"/>
        <v>Steel</v>
      </c>
      <c r="S1338" s="26">
        <f ca="1">IF(N1338="",0,
IF(Knee_Application="YES",Knee_Width,IF(Knee_Application="NO",0,
IF(OR(Cable_Type="OH",SearchData("Conductor",Cable_Desc)),0,
IF(N1338="Steel Drum",Knee_Width,
IF(N1338="Plywood Drum",0,
IF(Country="UAE",0,
IF(AND(OR(SearchData("LSHF",Cable_Desc),SearchData("LSZH",Cable_Desc),SearchData("LS0H",Cable_Desc),SearchData("LSOH",Cable_Desc)),D.nom&gt;40),Knee_Width,
IF(AND(Country="Egypt",D.nom&gt;60),Knee_Width,
IF(AND(Country&lt;&gt;"Egypt",D.nom&gt;35),Knee_Width,
0))))))))))</f>
        <v>125</v>
      </c>
      <c r="T1338" s="118">
        <f t="shared" ca="1" si="203"/>
        <v>14</v>
      </c>
      <c r="U1338" s="118">
        <f t="shared" ca="1" si="204"/>
        <v>4</v>
      </c>
      <c r="V1338" s="117">
        <f t="shared" ca="1" si="205"/>
        <v>402.24449681739139</v>
      </c>
      <c r="W1338" s="64">
        <f t="shared" ca="1" si="206"/>
        <v>1</v>
      </c>
      <c r="X1338" s="64">
        <f t="shared" ca="1" si="210"/>
        <v>1</v>
      </c>
      <c r="Y1338" s="64">
        <f t="shared" ca="1" si="207"/>
        <v>1</v>
      </c>
      <c r="AM1338" s="156"/>
    </row>
    <row r="1339" spans="1:39">
      <c r="A1339" s="12">
        <f t="shared" ca="1" si="201"/>
        <v>1</v>
      </c>
      <c r="B1339" s="12" t="str">
        <f>IF([1]DRUM!A1316="","",[1]DRUM!A1316)</f>
        <v>Steel</v>
      </c>
      <c r="C1339" s="12">
        <f t="shared" ca="1" si="202"/>
        <v>0</v>
      </c>
      <c r="D1339" s="155">
        <f t="shared" ca="1" si="208"/>
        <v>0</v>
      </c>
      <c r="E1339" s="26" t="str">
        <f>IF([1]DRUM!B1316="","",[1]DRUM!B1316)</f>
        <v>STB310009</v>
      </c>
      <c r="F1339" s="26">
        <f>IF([1]DRUM!C1316="","",[1]DRUM!C1316)</f>
        <v>3175</v>
      </c>
      <c r="G1339" s="26">
        <f>IF([1]DRUM!D1316="","",[1]DRUM!D1316)</f>
        <v>3100</v>
      </c>
      <c r="H1339" s="26">
        <f>IF([1]DRUM!E1316="","",[1]DRUM!E1316)</f>
        <v>1600</v>
      </c>
      <c r="I1339" s="26">
        <f>IF([1]DRUM!F1316="","",[1]DRUM!F1316)</f>
        <v>1880</v>
      </c>
      <c r="J1339" s="26">
        <f>IF([1]DRUM!G1316="","",[1]DRUM!G1316)</f>
        <v>2100</v>
      </c>
      <c r="K1339" s="26">
        <f>IF([1]DRUM!H1316="","",[1]DRUM!H1316)</f>
        <v>2250</v>
      </c>
      <c r="L1339" s="26" t="str">
        <f>IF([1]DRUM!I1316="","",[1]DRUM!I1316)</f>
        <v/>
      </c>
      <c r="M1339" s="26">
        <f>IF([1]DRUM!J1316="","",
IF(AND([1]DRUM!K1316="Wooden Drum",[1]DRUM!J1316&gt;Max_WD_Capacity),Max_WD_Capacity,
[1]DRUM!J1316))</f>
        <v>15000</v>
      </c>
      <c r="N1339" s="26" t="str">
        <f>IF([1]DRUM!K1316="","",[1]DRUM!K1316)</f>
        <v>Steel Drum</v>
      </c>
      <c r="O1339" s="26">
        <f>IF([1]DRUM!L1316="","",[1]DRUM!L1316)</f>
        <v>1315</v>
      </c>
      <c r="P1339" s="26">
        <f>IF([1]DRUM!M1316="","",[1]DRUM!M1316)</f>
        <v>241</v>
      </c>
      <c r="Q1339" s="26">
        <f>IF([1]DRUM!N1316="","",[1]DRUM!N1316)</f>
        <v>10.40966725766978</v>
      </c>
      <c r="R1339" s="26" t="str">
        <f t="shared" si="209"/>
        <v>Steel</v>
      </c>
      <c r="S1339" s="26">
        <f ca="1">IF(N1339="",0,
IF(Knee_Application="YES",Knee_Width,IF(Knee_Application="NO",0,
IF(OR(Cable_Type="OH",SearchData("Conductor",Cable_Desc)),0,
IF(N1339="Steel Drum",Knee_Width,
IF(N1339="Plywood Drum",0,
IF(Country="UAE",0,
IF(AND(OR(SearchData("LSHF",Cable_Desc),SearchData("LSZH",Cable_Desc),SearchData("LS0H",Cable_Desc),SearchData("LSOH",Cable_Desc)),D.nom&gt;40),Knee_Width,
IF(AND(Country="Egypt",D.nom&gt;60),Knee_Width,
IF(AND(Country&lt;&gt;"Egypt",D.nom&gt;35),Knee_Width,
0))))))))))</f>
        <v>125</v>
      </c>
      <c r="T1339" s="118">
        <f t="shared" ca="1" si="203"/>
        <v>14</v>
      </c>
      <c r="U1339" s="118">
        <f t="shared" ca="1" si="204"/>
        <v>5</v>
      </c>
      <c r="V1339" s="117">
        <f t="shared" ca="1" si="205"/>
        <v>485.56456053883846</v>
      </c>
      <c r="W1339" s="64">
        <f t="shared" ca="1" si="206"/>
        <v>1</v>
      </c>
      <c r="X1339" s="64">
        <f t="shared" ca="1" si="210"/>
        <v>1</v>
      </c>
      <c r="Y1339" s="64">
        <f t="shared" ca="1" si="207"/>
        <v>1</v>
      </c>
      <c r="AM1339" s="156"/>
    </row>
    <row r="1340" spans="1:39">
      <c r="A1340" s="12">
        <f t="shared" ca="1" si="201"/>
        <v>1</v>
      </c>
      <c r="B1340" s="12" t="str">
        <f>IF([1]DRUM!A1317="","",[1]DRUM!A1317)</f>
        <v>Steel</v>
      </c>
      <c r="C1340" s="12">
        <f t="shared" ca="1" si="202"/>
        <v>0</v>
      </c>
      <c r="D1340" s="155">
        <f t="shared" ca="1" si="208"/>
        <v>0</v>
      </c>
      <c r="E1340" s="26" t="str">
        <f>IF([1]DRUM!B1317="","",[1]DRUM!B1317)</f>
        <v>STB320005</v>
      </c>
      <c r="F1340" s="26">
        <f>IF([1]DRUM!C1317="","",[1]DRUM!C1317)</f>
        <v>3280</v>
      </c>
      <c r="G1340" s="26">
        <f>IF([1]DRUM!D1317="","",[1]DRUM!D1317)</f>
        <v>3200</v>
      </c>
      <c r="H1340" s="26">
        <f>IF([1]DRUM!E1317="","",[1]DRUM!E1317)</f>
        <v>2200</v>
      </c>
      <c r="I1340" s="26">
        <f>IF([1]DRUM!F1317="","",[1]DRUM!F1317)</f>
        <v>1870</v>
      </c>
      <c r="J1340" s="26">
        <f>IF([1]DRUM!G1317="","",[1]DRUM!G1317)</f>
        <v>2100</v>
      </c>
      <c r="K1340" s="26">
        <f>IF([1]DRUM!H1317="","",[1]DRUM!H1317)</f>
        <v>2250</v>
      </c>
      <c r="L1340" s="26" t="str">
        <f>IF([1]DRUM!I1317="","",[1]DRUM!I1317)</f>
        <v/>
      </c>
      <c r="M1340" s="26">
        <f>IF([1]DRUM!J1317="","",
IF(AND([1]DRUM!K1317="Wooden Drum",[1]DRUM!J1317&gt;Max_WD_Capacity),Max_WD_Capacity,
[1]DRUM!J1317))</f>
        <v>15000</v>
      </c>
      <c r="N1340" s="26" t="str">
        <f>IF([1]DRUM!K1317="","",[1]DRUM!K1317)</f>
        <v>Steel Drum</v>
      </c>
      <c r="O1340" s="26">
        <f>IF([1]DRUM!L1317="","",[1]DRUM!L1317)</f>
        <v>1335</v>
      </c>
      <c r="P1340" s="26">
        <f>IF([1]DRUM!M1317="","",[1]DRUM!M1317)</f>
        <v>248</v>
      </c>
      <c r="Q1340" s="26">
        <f>IF([1]DRUM!N1317="","",[1]DRUM!N1317)</f>
        <v>7.9309506539874324</v>
      </c>
      <c r="R1340" s="26" t="str">
        <f t="shared" si="209"/>
        <v>Steel</v>
      </c>
      <c r="S1340" s="26">
        <f ca="1">IF(N1340="",0,
IF(Knee_Application="YES",Knee_Width,IF(Knee_Application="NO",0,
IF(OR(Cable_Type="OH",SearchData("Conductor",Cable_Desc)),0,
IF(N1340="Steel Drum",Knee_Width,
IF(N1340="Plywood Drum",0,
IF(Country="UAE",0,
IF(AND(OR(SearchData("LSHF",Cable_Desc),SearchData("LSZH",Cable_Desc),SearchData("LS0H",Cable_Desc),SearchData("LSOH",Cable_Desc)),D.nom&gt;40),Knee_Width,
IF(AND(Country="Egypt",D.nom&gt;60),Knee_Width,
IF(AND(Country&lt;&gt;"Egypt",D.nom&gt;35),Knee_Width,
0))))))))))</f>
        <v>125</v>
      </c>
      <c r="T1340" s="118">
        <f t="shared" ca="1" si="203"/>
        <v>14</v>
      </c>
      <c r="U1340" s="118">
        <f t="shared" ca="1" si="204"/>
        <v>3</v>
      </c>
      <c r="V1340" s="117">
        <f t="shared" ca="1" si="205"/>
        <v>338.41738719293824</v>
      </c>
      <c r="W1340" s="64">
        <f t="shared" ca="1" si="206"/>
        <v>1</v>
      </c>
      <c r="X1340" s="64">
        <f t="shared" ca="1" si="210"/>
        <v>1</v>
      </c>
      <c r="Y1340" s="64">
        <f t="shared" ca="1" si="207"/>
        <v>1</v>
      </c>
      <c r="AM1340" s="156"/>
    </row>
    <row r="1341" spans="1:39">
      <c r="A1341" s="12">
        <f t="shared" ca="1" si="201"/>
        <v>1</v>
      </c>
      <c r="B1341" s="12" t="str">
        <f>IF([1]DRUM!A1318="","",[1]DRUM!A1318)</f>
        <v>Steel</v>
      </c>
      <c r="C1341" s="12">
        <f t="shared" ca="1" si="202"/>
        <v>0</v>
      </c>
      <c r="D1341" s="155">
        <f t="shared" ca="1" si="208"/>
        <v>0</v>
      </c>
      <c r="E1341" s="26" t="str">
        <f>IF([1]DRUM!B1318="","",[1]DRUM!B1318)</f>
        <v>STB320006</v>
      </c>
      <c r="F1341" s="26">
        <f>IF([1]DRUM!C1318="","",[1]DRUM!C1318)</f>
        <v>3280</v>
      </c>
      <c r="G1341" s="26">
        <f>IF([1]DRUM!D1318="","",[1]DRUM!D1318)</f>
        <v>3200</v>
      </c>
      <c r="H1341" s="26">
        <f>IF([1]DRUM!E1318="","",[1]DRUM!E1318)</f>
        <v>1950</v>
      </c>
      <c r="I1341" s="26">
        <f>IF([1]DRUM!F1318="","",[1]DRUM!F1318)</f>
        <v>1870</v>
      </c>
      <c r="J1341" s="26">
        <f>IF([1]DRUM!G1318="","",[1]DRUM!G1318)</f>
        <v>2100</v>
      </c>
      <c r="K1341" s="26">
        <f>IF([1]DRUM!H1318="","",[1]DRUM!H1318)</f>
        <v>2250</v>
      </c>
      <c r="L1341" s="26" t="str">
        <f>IF([1]DRUM!I1318="","",[1]DRUM!I1318)</f>
        <v/>
      </c>
      <c r="M1341" s="26">
        <f>IF([1]DRUM!J1318="","",
IF(AND([1]DRUM!K1318="Wooden Drum",[1]DRUM!J1318&gt;Max_WD_Capacity),Max_WD_Capacity,
[1]DRUM!J1318))</f>
        <v>15000</v>
      </c>
      <c r="N1341" s="26" t="str">
        <f>IF([1]DRUM!K1318="","",[1]DRUM!K1318)</f>
        <v>Steel Drum</v>
      </c>
      <c r="O1341" s="26">
        <f>IF([1]DRUM!L1318="","",[1]DRUM!L1318)</f>
        <v>1350</v>
      </c>
      <c r="P1341" s="26">
        <f>IF([1]DRUM!M1318="","",[1]DRUM!M1318)</f>
        <v>248</v>
      </c>
      <c r="Q1341" s="26">
        <f>IF([1]DRUM!N1318="","",[1]DRUM!N1318)</f>
        <v>9.4547212657489066</v>
      </c>
      <c r="R1341" s="26" t="str">
        <f t="shared" si="209"/>
        <v>Steel</v>
      </c>
      <c r="S1341" s="26">
        <f ca="1">IF(N1341="",0,
IF(Knee_Application="YES",Knee_Width,IF(Knee_Application="NO",0,
IF(OR(Cable_Type="OH",SearchData("Conductor",Cable_Desc)),0,
IF(N1341="Steel Drum",Knee_Width,
IF(N1341="Plywood Drum",0,
IF(Country="UAE",0,
IF(AND(OR(SearchData("LSHF",Cable_Desc),SearchData("LSZH",Cable_Desc),SearchData("LS0H",Cable_Desc),SearchData("LSOH",Cable_Desc)),D.nom&gt;40),Knee_Width,
IF(AND(Country="Egypt",D.nom&gt;60),Knee_Width,
IF(AND(Country&lt;&gt;"Egypt",D.nom&gt;35),Knee_Width,
0))))))))))</f>
        <v>125</v>
      </c>
      <c r="T1341" s="118">
        <f t="shared" ca="1" si="203"/>
        <v>14</v>
      </c>
      <c r="U1341" s="118">
        <f t="shared" ca="1" si="204"/>
        <v>4</v>
      </c>
      <c r="V1341" s="117">
        <f t="shared" ca="1" si="205"/>
        <v>428.63387510754563</v>
      </c>
      <c r="W1341" s="64">
        <f t="shared" ca="1" si="206"/>
        <v>1</v>
      </c>
      <c r="X1341" s="64">
        <f t="shared" ca="1" si="210"/>
        <v>1</v>
      </c>
      <c r="Y1341" s="64">
        <f t="shared" ca="1" si="207"/>
        <v>1</v>
      </c>
      <c r="AM1341" s="156"/>
    </row>
    <row r="1342" spans="1:39">
      <c r="A1342" s="12">
        <f t="shared" ca="1" si="201"/>
        <v>1</v>
      </c>
      <c r="B1342" s="12" t="str">
        <f>IF([1]DRUM!A1319="","",[1]DRUM!A1319)</f>
        <v>Steel</v>
      </c>
      <c r="C1342" s="12">
        <f t="shared" ca="1" si="202"/>
        <v>0</v>
      </c>
      <c r="D1342" s="155">
        <f t="shared" ca="1" si="208"/>
        <v>0</v>
      </c>
      <c r="E1342" s="26" t="str">
        <f>IF([1]DRUM!B1319="","",[1]DRUM!B1319)</f>
        <v>STB320007</v>
      </c>
      <c r="F1342" s="26">
        <f>IF([1]DRUM!C1319="","",[1]DRUM!C1319)</f>
        <v>3280</v>
      </c>
      <c r="G1342" s="26">
        <f>IF([1]DRUM!D1319="","",[1]DRUM!D1319)</f>
        <v>3200</v>
      </c>
      <c r="H1342" s="26">
        <f>IF([1]DRUM!E1319="","",[1]DRUM!E1319)</f>
        <v>1700</v>
      </c>
      <c r="I1342" s="26">
        <f>IF([1]DRUM!F1319="","",[1]DRUM!F1319)</f>
        <v>1870</v>
      </c>
      <c r="J1342" s="26">
        <f>IF([1]DRUM!G1319="","",[1]DRUM!G1319)</f>
        <v>2100</v>
      </c>
      <c r="K1342" s="26">
        <f>IF([1]DRUM!H1319="","",[1]DRUM!H1319)</f>
        <v>2250</v>
      </c>
      <c r="L1342" s="26" t="str">
        <f>IF([1]DRUM!I1319="","",[1]DRUM!I1319)</f>
        <v/>
      </c>
      <c r="M1342" s="26">
        <f>IF([1]DRUM!J1319="","",
IF(AND([1]DRUM!K1319="Wooden Drum",[1]DRUM!J1319&gt;Max_WD_Capacity),Max_WD_Capacity,
[1]DRUM!J1319))</f>
        <v>15000</v>
      </c>
      <c r="N1342" s="26" t="str">
        <f>IF([1]DRUM!K1319="","",[1]DRUM!K1319)</f>
        <v>Steel Drum</v>
      </c>
      <c r="O1342" s="26">
        <f>IF([1]DRUM!L1319="","",[1]DRUM!L1319)</f>
        <v>1355</v>
      </c>
      <c r="P1342" s="26">
        <f>IF([1]DRUM!M1319="","",[1]DRUM!M1319)</f>
        <v>248</v>
      </c>
      <c r="Q1342" s="26">
        <f>IF([1]DRUM!N1319="","",[1]DRUM!N1319)</f>
        <v>10.794905056816226</v>
      </c>
      <c r="R1342" s="26" t="str">
        <f t="shared" si="209"/>
        <v>Steel</v>
      </c>
      <c r="S1342" s="26">
        <f ca="1">IF(N1342="",0,
IF(Knee_Application="YES",Knee_Width,IF(Knee_Application="NO",0,
IF(OR(Cable_Type="OH",SearchData("Conductor",Cable_Desc)),0,
IF(N1342="Steel Drum",Knee_Width,
IF(N1342="Plywood Drum",0,
IF(Country="UAE",0,
IF(AND(OR(SearchData("LSHF",Cable_Desc),SearchData("LSZH",Cable_Desc),SearchData("LS0H",Cable_Desc),SearchData("LSOH",Cable_Desc)),D.nom&gt;40),Knee_Width,
IF(AND(Country="Egypt",D.nom&gt;60),Knee_Width,
IF(AND(Country&lt;&gt;"Egypt",D.nom&gt;35),Knee_Width,
0))))))))))</f>
        <v>125</v>
      </c>
      <c r="T1342" s="118">
        <f t="shared" ca="1" si="203"/>
        <v>14</v>
      </c>
      <c r="U1342" s="118">
        <f t="shared" ca="1" si="204"/>
        <v>5</v>
      </c>
      <c r="V1342" s="117">
        <f t="shared" ca="1" si="205"/>
        <v>507.55570911396694</v>
      </c>
      <c r="W1342" s="64">
        <f t="shared" ca="1" si="206"/>
        <v>1</v>
      </c>
      <c r="X1342" s="64">
        <f t="shared" ca="1" si="210"/>
        <v>1</v>
      </c>
      <c r="Y1342" s="64">
        <f t="shared" ca="1" si="207"/>
        <v>1</v>
      </c>
      <c r="AM1342" s="156"/>
    </row>
    <row r="1343" spans="1:39">
      <c r="A1343" s="12">
        <f t="shared" ca="1" si="201"/>
        <v>1</v>
      </c>
      <c r="B1343" s="12" t="str">
        <f>IF([1]DRUM!A1320="","",[1]DRUM!A1320)</f>
        <v>Steel</v>
      </c>
      <c r="C1343" s="12">
        <f t="shared" ca="1" si="202"/>
        <v>0</v>
      </c>
      <c r="D1343" s="155">
        <f t="shared" ca="1" si="208"/>
        <v>0</v>
      </c>
      <c r="E1343" s="26" t="str">
        <f>IF([1]DRUM!B1320="","",[1]DRUM!B1320)</f>
        <v>STB330004</v>
      </c>
      <c r="F1343" s="26">
        <f>IF([1]DRUM!C1320="","",[1]DRUM!C1320)</f>
        <v>3380</v>
      </c>
      <c r="G1343" s="26">
        <f>IF([1]DRUM!D1320="","",[1]DRUM!D1320)</f>
        <v>3300</v>
      </c>
      <c r="H1343" s="26">
        <f>IF([1]DRUM!E1320="","",[1]DRUM!E1320)</f>
        <v>2300</v>
      </c>
      <c r="I1343" s="26">
        <f>IF([1]DRUM!F1320="","",[1]DRUM!F1320)</f>
        <v>1870</v>
      </c>
      <c r="J1343" s="26">
        <f>IF([1]DRUM!G1320="","",[1]DRUM!G1320)</f>
        <v>2100</v>
      </c>
      <c r="K1343" s="26">
        <f>IF([1]DRUM!H1320="","",[1]DRUM!H1320)</f>
        <v>2250</v>
      </c>
      <c r="L1343" s="26" t="str">
        <f>IF([1]DRUM!I1320="","",[1]DRUM!I1320)</f>
        <v/>
      </c>
      <c r="M1343" s="26">
        <f>IF([1]DRUM!J1320="","",
IF(AND([1]DRUM!K1320="Wooden Drum",[1]DRUM!J1320&gt;Max_WD_Capacity),Max_WD_Capacity,
[1]DRUM!J1320))</f>
        <v>15000</v>
      </c>
      <c r="N1343" s="26" t="str">
        <f>IF([1]DRUM!K1320="","",[1]DRUM!K1320)</f>
        <v>Steel Drum</v>
      </c>
      <c r="O1343" s="26">
        <f>IF([1]DRUM!L1320="","",[1]DRUM!L1320)</f>
        <v>1330</v>
      </c>
      <c r="P1343" s="26">
        <f>IF([1]DRUM!M1320="","",[1]DRUM!M1320)</f>
        <v>255</v>
      </c>
      <c r="Q1343" s="26">
        <f>IF([1]DRUM!N1320="","",[1]DRUM!N1320)</f>
        <v>8.2246895670980784</v>
      </c>
      <c r="R1343" s="26" t="str">
        <f t="shared" si="209"/>
        <v>Steel</v>
      </c>
      <c r="S1343" s="26">
        <f ca="1">IF(N1343="",0,
IF(Knee_Application="YES",Knee_Width,IF(Knee_Application="NO",0,
IF(OR(Cable_Type="OH",SearchData("Conductor",Cable_Desc)),0,
IF(N1343="Steel Drum",Knee_Width,
IF(N1343="Plywood Drum",0,
IF(Country="UAE",0,
IF(AND(OR(SearchData("LSHF",Cable_Desc),SearchData("LSZH",Cable_Desc),SearchData("LS0H",Cable_Desc),SearchData("LSOH",Cable_Desc)),D.nom&gt;40),Knee_Width,
IF(AND(Country="Egypt",D.nom&gt;60),Knee_Width,
IF(AND(Country&lt;&gt;"Egypt",D.nom&gt;35),Knee_Width,
0))))))))))</f>
        <v>125</v>
      </c>
      <c r="T1343" s="118">
        <f t="shared" ca="1" si="203"/>
        <v>14</v>
      </c>
      <c r="U1343" s="118">
        <f t="shared" ca="1" si="204"/>
        <v>3</v>
      </c>
      <c r="V1343" s="117">
        <f t="shared" ca="1" si="205"/>
        <v>351.61207633801536</v>
      </c>
      <c r="W1343" s="64">
        <f t="shared" ca="1" si="206"/>
        <v>1</v>
      </c>
      <c r="X1343" s="64">
        <f t="shared" ca="1" si="210"/>
        <v>1</v>
      </c>
      <c r="Y1343" s="64">
        <f t="shared" ca="1" si="207"/>
        <v>1</v>
      </c>
      <c r="AM1343" s="156"/>
    </row>
    <row r="1344" spans="1:39">
      <c r="A1344" s="12">
        <f t="shared" ca="1" si="201"/>
        <v>1</v>
      </c>
      <c r="B1344" s="12" t="str">
        <f>IF([1]DRUM!A1321="","",[1]DRUM!A1321)</f>
        <v>Steel</v>
      </c>
      <c r="C1344" s="12">
        <f t="shared" ca="1" si="202"/>
        <v>0</v>
      </c>
      <c r="D1344" s="155">
        <f t="shared" ca="1" si="208"/>
        <v>0</v>
      </c>
      <c r="E1344" s="26" t="str">
        <f>IF([1]DRUM!B1321="","",[1]DRUM!B1321)</f>
        <v>STB330005</v>
      </c>
      <c r="F1344" s="26">
        <f>IF([1]DRUM!C1321="","",[1]DRUM!C1321)</f>
        <v>3380</v>
      </c>
      <c r="G1344" s="26">
        <f>IF([1]DRUM!D1321="","",[1]DRUM!D1321)</f>
        <v>3300</v>
      </c>
      <c r="H1344" s="26">
        <f>IF([1]DRUM!E1321="","",[1]DRUM!E1321)</f>
        <v>2050</v>
      </c>
      <c r="I1344" s="26">
        <f>IF([1]DRUM!F1321="","",[1]DRUM!F1321)</f>
        <v>1870</v>
      </c>
      <c r="J1344" s="26">
        <f>IF([1]DRUM!G1321="","",[1]DRUM!G1321)</f>
        <v>2100</v>
      </c>
      <c r="K1344" s="26">
        <f>IF([1]DRUM!H1321="","",[1]DRUM!H1321)</f>
        <v>2250</v>
      </c>
      <c r="L1344" s="26" t="str">
        <f>IF([1]DRUM!I1321="","",[1]DRUM!I1321)</f>
        <v/>
      </c>
      <c r="M1344" s="26">
        <f>IF([1]DRUM!J1321="","",
IF(AND([1]DRUM!K1321="Wooden Drum",[1]DRUM!J1321&gt;Max_WD_Capacity),Max_WD_Capacity,
[1]DRUM!J1321))</f>
        <v>15000</v>
      </c>
      <c r="N1344" s="26" t="str">
        <f>IF([1]DRUM!K1321="","",[1]DRUM!K1321)</f>
        <v>Steel Drum</v>
      </c>
      <c r="O1344" s="26">
        <f>IF([1]DRUM!L1321="","",[1]DRUM!L1321)</f>
        <v>1415</v>
      </c>
      <c r="P1344" s="26">
        <f>IF([1]DRUM!M1321="","",[1]DRUM!M1321)</f>
        <v>255</v>
      </c>
      <c r="Q1344" s="26">
        <f>IF([1]DRUM!N1321="","",[1]DRUM!N1321)</f>
        <v>9.8218949071372119</v>
      </c>
      <c r="R1344" s="26" t="str">
        <f t="shared" si="209"/>
        <v>Steel</v>
      </c>
      <c r="S1344" s="26">
        <f ca="1">IF(N1344="",0,
IF(Knee_Application="YES",Knee_Width,IF(Knee_Application="NO",0,
IF(OR(Cable_Type="OH",SearchData("Conductor",Cable_Desc)),0,
IF(N1344="Steel Drum",Knee_Width,
IF(N1344="Plywood Drum",0,
IF(Country="UAE",0,
IF(AND(OR(SearchData("LSHF",Cable_Desc),SearchData("LSZH",Cable_Desc),SearchData("LS0H",Cable_Desc),SearchData("LSOH",Cable_Desc)),D.nom&gt;40),Knee_Width,
IF(AND(Country="Egypt",D.nom&gt;60),Knee_Width,
IF(AND(Country&lt;&gt;"Egypt",D.nom&gt;35),Knee_Width,
0))))))))))</f>
        <v>125</v>
      </c>
      <c r="T1344" s="118">
        <f t="shared" ca="1" si="203"/>
        <v>14</v>
      </c>
      <c r="U1344" s="118">
        <f t="shared" ca="1" si="204"/>
        <v>4</v>
      </c>
      <c r="V1344" s="117">
        <f t="shared" ca="1" si="205"/>
        <v>446.22679396764846</v>
      </c>
      <c r="W1344" s="64">
        <f t="shared" ca="1" si="206"/>
        <v>1</v>
      </c>
      <c r="X1344" s="64">
        <f t="shared" ca="1" si="210"/>
        <v>1</v>
      </c>
      <c r="Y1344" s="64">
        <f t="shared" ca="1" si="207"/>
        <v>1</v>
      </c>
      <c r="AM1344" s="156"/>
    </row>
    <row r="1345" spans="1:39">
      <c r="A1345" s="12">
        <f t="shared" ca="1" si="201"/>
        <v>1</v>
      </c>
      <c r="B1345" s="12" t="str">
        <f>IF([1]DRUM!A1322="","",[1]DRUM!A1322)</f>
        <v>Steel</v>
      </c>
      <c r="C1345" s="12">
        <f t="shared" ca="1" si="202"/>
        <v>0</v>
      </c>
      <c r="D1345" s="155">
        <f t="shared" ca="1" si="208"/>
        <v>0</v>
      </c>
      <c r="E1345" s="26" t="str">
        <f>IF([1]DRUM!B1322="","",[1]DRUM!B1322)</f>
        <v>STB330006</v>
      </c>
      <c r="F1345" s="26">
        <f>IF([1]DRUM!C1322="","",[1]DRUM!C1322)</f>
        <v>3380</v>
      </c>
      <c r="G1345" s="26">
        <f>IF([1]DRUM!D1322="","",[1]DRUM!D1322)</f>
        <v>3300</v>
      </c>
      <c r="H1345" s="26">
        <f>IF([1]DRUM!E1322="","",[1]DRUM!E1322)</f>
        <v>1800</v>
      </c>
      <c r="I1345" s="26">
        <f>IF([1]DRUM!F1322="","",[1]DRUM!F1322)</f>
        <v>1870</v>
      </c>
      <c r="J1345" s="26">
        <f>IF([1]DRUM!G1322="","",[1]DRUM!G1322)</f>
        <v>2100</v>
      </c>
      <c r="K1345" s="26">
        <f>IF([1]DRUM!H1322="","",[1]DRUM!H1322)</f>
        <v>2250</v>
      </c>
      <c r="L1345" s="26" t="str">
        <f>IF([1]DRUM!I1322="","",[1]DRUM!I1322)</f>
        <v/>
      </c>
      <c r="M1345" s="26">
        <f>IF([1]DRUM!J1322="","",
IF(AND([1]DRUM!K1322="Wooden Drum",[1]DRUM!J1322&gt;Max_WD_Capacity),Max_WD_Capacity,
[1]DRUM!J1322))</f>
        <v>15000</v>
      </c>
      <c r="N1345" s="26" t="str">
        <f>IF([1]DRUM!K1322="","",[1]DRUM!K1322)</f>
        <v>Steel Drum</v>
      </c>
      <c r="O1345" s="26">
        <f>IF([1]DRUM!L1322="","",[1]DRUM!L1322)</f>
        <v>1435</v>
      </c>
      <c r="P1345" s="26">
        <f>IF([1]DRUM!M1322="","",[1]DRUM!M1322)</f>
        <v>255</v>
      </c>
      <c r="Q1345" s="26">
        <f>IF([1]DRUM!N1322="","",[1]DRUM!N1322)</f>
        <v>11.235513426482196</v>
      </c>
      <c r="R1345" s="26" t="str">
        <f t="shared" si="209"/>
        <v>Steel</v>
      </c>
      <c r="S1345" s="26">
        <f ca="1">IF(N1345="",0,
IF(Knee_Application="YES",Knee_Width,IF(Knee_Application="NO",0,
IF(OR(Cable_Type="OH",SearchData("Conductor",Cable_Desc)),0,
IF(N1345="Steel Drum",Knee_Width,
IF(N1345="Plywood Drum",0,
IF(Country="UAE",0,
IF(AND(OR(SearchData("LSHF",Cable_Desc),SearchData("LSZH",Cable_Desc),SearchData("LS0H",Cable_Desc),SearchData("LSOH",Cable_Desc)),D.nom&gt;40),Knee_Width,
IF(AND(Country="Egypt",D.nom&gt;60),Knee_Width,
IF(AND(Country&lt;&gt;"Egypt",D.nom&gt;35),Knee_Width,
0))))))))))</f>
        <v>125</v>
      </c>
      <c r="T1345" s="118">
        <f t="shared" ca="1" si="203"/>
        <v>14</v>
      </c>
      <c r="U1345" s="118">
        <f t="shared" ca="1" si="204"/>
        <v>5</v>
      </c>
      <c r="V1345" s="117">
        <f t="shared" ca="1" si="205"/>
        <v>529.54685768909553</v>
      </c>
      <c r="W1345" s="64">
        <f t="shared" ca="1" si="206"/>
        <v>1</v>
      </c>
      <c r="X1345" s="64">
        <f t="shared" ca="1" si="210"/>
        <v>1</v>
      </c>
      <c r="Y1345" s="64">
        <f t="shared" ca="1" si="207"/>
        <v>1</v>
      </c>
      <c r="AM1345" s="156"/>
    </row>
    <row r="1346" spans="1:39">
      <c r="A1346" s="12">
        <f t="shared" ca="1" si="201"/>
        <v>1</v>
      </c>
      <c r="B1346" s="12" t="str">
        <f>IF([1]DRUM!A1323="","",[1]DRUM!A1323)</f>
        <v>Steel</v>
      </c>
      <c r="C1346" s="12">
        <f t="shared" ca="1" si="202"/>
        <v>0</v>
      </c>
      <c r="D1346" s="155">
        <f t="shared" ca="1" si="208"/>
        <v>0</v>
      </c>
      <c r="E1346" s="26" t="str">
        <f>IF([1]DRUM!B1323="","",[1]DRUM!B1323)</f>
        <v>STB330007</v>
      </c>
      <c r="F1346" s="26">
        <f>IF([1]DRUM!C1323="","",[1]DRUM!C1323)</f>
        <v>3380</v>
      </c>
      <c r="G1346" s="26">
        <f>IF([1]DRUM!D1323="","",[1]DRUM!D1323)</f>
        <v>3300</v>
      </c>
      <c r="H1346" s="26">
        <f>IF([1]DRUM!E1323="","",[1]DRUM!E1323)</f>
        <v>1800</v>
      </c>
      <c r="I1346" s="26">
        <f>IF([1]DRUM!F1323="","",[1]DRUM!F1323)</f>
        <v>1860</v>
      </c>
      <c r="J1346" s="26">
        <f>IF([1]DRUM!G1323="","",[1]DRUM!G1323)</f>
        <v>2100</v>
      </c>
      <c r="K1346" s="26">
        <f>IF([1]DRUM!H1323="","",[1]DRUM!H1323)</f>
        <v>2250</v>
      </c>
      <c r="L1346" s="26" t="str">
        <f>IF([1]DRUM!I1323="","",[1]DRUM!I1323)</f>
        <v/>
      </c>
      <c r="M1346" s="26">
        <f>IF([1]DRUM!J1323="","",
IF(AND([1]DRUM!K1323="Wooden Drum",[1]DRUM!J1323&gt;Max_WD_Capacity),Max_WD_Capacity,
[1]DRUM!J1323))</f>
        <v>25000</v>
      </c>
      <c r="N1346" s="26" t="str">
        <f>IF([1]DRUM!K1323="","",[1]DRUM!K1323)</f>
        <v>Steel Drum</v>
      </c>
      <c r="O1346" s="26">
        <f>IF([1]DRUM!L1323="","",[1]DRUM!L1323)</f>
        <v>1875</v>
      </c>
      <c r="P1346" s="26">
        <f>IF([1]DRUM!M1323="","",[1]DRUM!M1323)</f>
        <v>254</v>
      </c>
      <c r="Q1346" s="26">
        <f>IF([1]DRUM!N1323="","",[1]DRUM!N1323)</f>
        <v>11.175430466982291</v>
      </c>
      <c r="R1346" s="26" t="str">
        <f t="shared" si="209"/>
        <v>Steel</v>
      </c>
      <c r="S1346" s="26">
        <f ca="1">IF(N1346="",0,
IF(Knee_Application="YES",Knee_Width,IF(Knee_Application="NO",0,
IF(OR(Cable_Type="OH",SearchData("Conductor",Cable_Desc)),0,
IF(N1346="Steel Drum",Knee_Width,
IF(N1346="Plywood Drum",0,
IF(Country="UAE",0,
IF(AND(OR(SearchData("LSHF",Cable_Desc),SearchData("LSZH",Cable_Desc),SearchData("LS0H",Cable_Desc),SearchData("LSOH",Cable_Desc)),D.nom&gt;40),Knee_Width,
IF(AND(Country="Egypt",D.nom&gt;60),Knee_Width,
IF(AND(Country&lt;&gt;"Egypt",D.nom&gt;35),Knee_Width,
0))))))))))</f>
        <v>125</v>
      </c>
      <c r="T1346" s="118">
        <f t="shared" ca="1" si="203"/>
        <v>14</v>
      </c>
      <c r="U1346" s="118">
        <f t="shared" ca="1" si="204"/>
        <v>5</v>
      </c>
      <c r="V1346" s="117">
        <f t="shared" ca="1" si="205"/>
        <v>529.54685768909553</v>
      </c>
      <c r="W1346" s="64">
        <f t="shared" ca="1" si="206"/>
        <v>1</v>
      </c>
      <c r="X1346" s="64">
        <f t="shared" ca="1" si="210"/>
        <v>1</v>
      </c>
      <c r="Y1346" s="64">
        <f t="shared" ca="1" si="207"/>
        <v>1</v>
      </c>
      <c r="AM1346" s="156"/>
    </row>
    <row r="1347" spans="1:39">
      <c r="A1347" s="12">
        <f t="shared" ca="1" si="201"/>
        <v>1</v>
      </c>
      <c r="B1347" s="12" t="str">
        <f>IF([1]DRUM!A1324="","",[1]DRUM!A1324)</f>
        <v>Steel</v>
      </c>
      <c r="C1347" s="12">
        <f t="shared" ca="1" si="202"/>
        <v>0</v>
      </c>
      <c r="D1347" s="155">
        <f t="shared" ca="1" si="208"/>
        <v>0</v>
      </c>
      <c r="E1347" s="26" t="str">
        <f>IF([1]DRUM!B1324="","",[1]DRUM!B1324)</f>
        <v>STB340006</v>
      </c>
      <c r="F1347" s="26">
        <f>IF([1]DRUM!C1324="","",[1]DRUM!C1324)</f>
        <v>3480</v>
      </c>
      <c r="G1347" s="26">
        <f>IF([1]DRUM!D1324="","",[1]DRUM!D1324)</f>
        <v>3400</v>
      </c>
      <c r="H1347" s="26">
        <f>IF([1]DRUM!E1324="","",[1]DRUM!E1324)</f>
        <v>2400</v>
      </c>
      <c r="I1347" s="26">
        <f>IF([1]DRUM!F1324="","",[1]DRUM!F1324)</f>
        <v>1870</v>
      </c>
      <c r="J1347" s="26">
        <f>IF([1]DRUM!G1324="","",[1]DRUM!G1324)</f>
        <v>2100</v>
      </c>
      <c r="K1347" s="26">
        <f>IF([1]DRUM!H1324="","",[1]DRUM!H1324)</f>
        <v>2250</v>
      </c>
      <c r="L1347" s="26" t="str">
        <f>IF([1]DRUM!I1324="","",[1]DRUM!I1324)</f>
        <v/>
      </c>
      <c r="M1347" s="26">
        <f>IF([1]DRUM!J1324="","",
IF(AND([1]DRUM!K1324="Wooden Drum",[1]DRUM!J1324&gt;Max_WD_Capacity),Max_WD_Capacity,
[1]DRUM!J1324))</f>
        <v>15000</v>
      </c>
      <c r="N1347" s="26" t="str">
        <f>IF([1]DRUM!K1324="","",[1]DRUM!K1324)</f>
        <v>Steel Drum</v>
      </c>
      <c r="O1347" s="26">
        <f>IF([1]DRUM!L1324="","",[1]DRUM!L1324)</f>
        <v>1570</v>
      </c>
      <c r="P1347" s="26">
        <f>IF([1]DRUM!M1324="","",[1]DRUM!M1324)</f>
        <v>263</v>
      </c>
      <c r="Q1347" s="26">
        <f>IF([1]DRUM!N1324="","",[1]DRUM!N1324)</f>
        <v>8.5184284802087245</v>
      </c>
      <c r="R1347" s="26" t="str">
        <f t="shared" si="209"/>
        <v>Steel</v>
      </c>
      <c r="S1347" s="26">
        <f ca="1">IF(N1347="",0,
IF(Knee_Application="YES",Knee_Width,IF(Knee_Application="NO",0,
IF(OR(Cable_Type="OH",SearchData("Conductor",Cable_Desc)),0,
IF(N1347="Steel Drum",Knee_Width,
IF(N1347="Plywood Drum",0,
IF(Country="UAE",0,
IF(AND(OR(SearchData("LSHF",Cable_Desc),SearchData("LSZH",Cable_Desc),SearchData("LS0H",Cable_Desc),SearchData("LSOH",Cable_Desc)),D.nom&gt;40),Knee_Width,
IF(AND(Country="Egypt",D.nom&gt;60),Knee_Width,
IF(AND(Country&lt;&gt;"Egypt",D.nom&gt;35),Knee_Width,
0))))))))))</f>
        <v>125</v>
      </c>
      <c r="T1347" s="118">
        <f t="shared" ca="1" si="203"/>
        <v>14</v>
      </c>
      <c r="U1347" s="118">
        <f t="shared" ca="1" si="204"/>
        <v>3</v>
      </c>
      <c r="V1347" s="117">
        <f t="shared" ca="1" si="205"/>
        <v>364.80676548309253</v>
      </c>
      <c r="W1347" s="64">
        <f t="shared" ca="1" si="206"/>
        <v>1</v>
      </c>
      <c r="X1347" s="64">
        <f t="shared" ca="1" si="210"/>
        <v>1</v>
      </c>
      <c r="Y1347" s="64">
        <f t="shared" ca="1" si="207"/>
        <v>1</v>
      </c>
      <c r="AM1347" s="156"/>
    </row>
    <row r="1348" spans="1:39">
      <c r="A1348" s="12">
        <f t="shared" ca="1" si="201"/>
        <v>1</v>
      </c>
      <c r="B1348" s="12" t="str">
        <f>IF([1]DRUM!A1325="","",[1]DRUM!A1325)</f>
        <v>Steel</v>
      </c>
      <c r="C1348" s="12">
        <f t="shared" ca="1" si="202"/>
        <v>0</v>
      </c>
      <c r="D1348" s="155">
        <f t="shared" ca="1" si="208"/>
        <v>0</v>
      </c>
      <c r="E1348" s="26" t="str">
        <f>IF([1]DRUM!B1325="","",[1]DRUM!B1325)</f>
        <v>STB340007</v>
      </c>
      <c r="F1348" s="26">
        <f>IF([1]DRUM!C1325="","",[1]DRUM!C1325)</f>
        <v>3480</v>
      </c>
      <c r="G1348" s="26">
        <f>IF([1]DRUM!D1325="","",[1]DRUM!D1325)</f>
        <v>3400</v>
      </c>
      <c r="H1348" s="26">
        <f>IF([1]DRUM!E1325="","",[1]DRUM!E1325)</f>
        <v>2150</v>
      </c>
      <c r="I1348" s="26">
        <f>IF([1]DRUM!F1325="","",[1]DRUM!F1325)</f>
        <v>1870</v>
      </c>
      <c r="J1348" s="26">
        <f>IF([1]DRUM!G1325="","",[1]DRUM!G1325)</f>
        <v>2100</v>
      </c>
      <c r="K1348" s="26">
        <f>IF([1]DRUM!H1325="","",[1]DRUM!H1325)</f>
        <v>2250</v>
      </c>
      <c r="L1348" s="26" t="str">
        <f>IF([1]DRUM!I1325="","",[1]DRUM!I1325)</f>
        <v/>
      </c>
      <c r="M1348" s="26">
        <f>IF([1]DRUM!J1325="","",
IF(AND([1]DRUM!K1325="Wooden Drum",[1]DRUM!J1325&gt;Max_WD_Capacity),Max_WD_Capacity,
[1]DRUM!J1325))</f>
        <v>15000</v>
      </c>
      <c r="N1348" s="26" t="str">
        <f>IF([1]DRUM!K1325="","",[1]DRUM!K1325)</f>
        <v>Steel Drum</v>
      </c>
      <c r="O1348" s="26">
        <f>IF([1]DRUM!L1325="","",[1]DRUM!L1325)</f>
        <v>1510</v>
      </c>
      <c r="P1348" s="26">
        <f>IF([1]DRUM!M1325="","",[1]DRUM!M1325)</f>
        <v>263</v>
      </c>
      <c r="Q1348" s="26">
        <f>IF([1]DRUM!N1325="","",[1]DRUM!N1325)</f>
        <v>10.189068548525523</v>
      </c>
      <c r="R1348" s="26" t="str">
        <f t="shared" si="209"/>
        <v>Steel</v>
      </c>
      <c r="S1348" s="26">
        <f ca="1">IF(N1348="",0,
IF(Knee_Application="YES",Knee_Width,IF(Knee_Application="NO",0,
IF(OR(Cable_Type="OH",SearchData("Conductor",Cable_Desc)),0,
IF(N1348="Steel Drum",Knee_Width,
IF(N1348="Plywood Drum",0,
IF(Country="UAE",0,
IF(AND(OR(SearchData("LSHF",Cable_Desc),SearchData("LSZH",Cable_Desc),SearchData("LS0H",Cable_Desc),SearchData("LSOH",Cable_Desc)),D.nom&gt;40),Knee_Width,
IF(AND(Country="Egypt",D.nom&gt;60),Knee_Width,
IF(AND(Country&lt;&gt;"Egypt",D.nom&gt;35),Knee_Width,
0))))))))))</f>
        <v>125</v>
      </c>
      <c r="T1348" s="118">
        <f t="shared" ca="1" si="203"/>
        <v>14</v>
      </c>
      <c r="U1348" s="118">
        <f t="shared" ca="1" si="204"/>
        <v>4</v>
      </c>
      <c r="V1348" s="117">
        <f t="shared" ca="1" si="205"/>
        <v>463.81971282775135</v>
      </c>
      <c r="W1348" s="64">
        <f t="shared" ca="1" si="206"/>
        <v>1</v>
      </c>
      <c r="X1348" s="64">
        <f t="shared" ca="1" si="210"/>
        <v>1</v>
      </c>
      <c r="Y1348" s="64">
        <f t="shared" ca="1" si="207"/>
        <v>1</v>
      </c>
      <c r="AM1348" s="156"/>
    </row>
    <row r="1349" spans="1:39">
      <c r="A1349" s="12">
        <f t="shared" ca="1" si="201"/>
        <v>1</v>
      </c>
      <c r="B1349" s="12" t="str">
        <f>IF([1]DRUM!A1326="","",[1]DRUM!A1326)</f>
        <v>Steel</v>
      </c>
      <c r="C1349" s="12">
        <f t="shared" ca="1" si="202"/>
        <v>0</v>
      </c>
      <c r="D1349" s="155">
        <f t="shared" ca="1" si="208"/>
        <v>0</v>
      </c>
      <c r="E1349" s="26" t="str">
        <f>IF([1]DRUM!B1326="","",[1]DRUM!B1326)</f>
        <v>STB340008</v>
      </c>
      <c r="F1349" s="26">
        <f>IF([1]DRUM!C1326="","",[1]DRUM!C1326)</f>
        <v>3480</v>
      </c>
      <c r="G1349" s="26">
        <f>IF([1]DRUM!D1326="","",[1]DRUM!D1326)</f>
        <v>3400</v>
      </c>
      <c r="H1349" s="26">
        <f>IF([1]DRUM!E1326="","",[1]DRUM!E1326)</f>
        <v>1900</v>
      </c>
      <c r="I1349" s="26">
        <f>IF([1]DRUM!F1326="","",[1]DRUM!F1326)</f>
        <v>1870</v>
      </c>
      <c r="J1349" s="26">
        <f>IF([1]DRUM!G1326="","",[1]DRUM!G1326)</f>
        <v>2100</v>
      </c>
      <c r="K1349" s="26">
        <f>IF([1]DRUM!H1326="","",[1]DRUM!H1326)</f>
        <v>2250</v>
      </c>
      <c r="L1349" s="26" t="str">
        <f>IF([1]DRUM!I1326="","",[1]DRUM!I1326)</f>
        <v/>
      </c>
      <c r="M1349" s="26">
        <f>IF([1]DRUM!J1326="","",
IF(AND([1]DRUM!K1326="Wooden Drum",[1]DRUM!J1326&gt;Max_WD_Capacity),Max_WD_Capacity,
[1]DRUM!J1326))</f>
        <v>20000</v>
      </c>
      <c r="N1349" s="26" t="str">
        <f>IF([1]DRUM!K1326="","",[1]DRUM!K1326)</f>
        <v>Steel Drum</v>
      </c>
      <c r="O1349" s="26">
        <f>IF([1]DRUM!L1326="","",[1]DRUM!L1326)</f>
        <v>1845</v>
      </c>
      <c r="P1349" s="26">
        <f>IF([1]DRUM!M1326="","",[1]DRUM!M1326)</f>
        <v>263</v>
      </c>
      <c r="Q1349" s="26">
        <f>IF([1]DRUM!N1326="","",[1]DRUM!N1326)</f>
        <v>11.676121796148164</v>
      </c>
      <c r="R1349" s="26" t="str">
        <f t="shared" si="209"/>
        <v>Steel</v>
      </c>
      <c r="S1349" s="26">
        <f ca="1">IF(N1349="",0,
IF(Knee_Application="YES",Knee_Width,IF(Knee_Application="NO",0,
IF(OR(Cable_Type="OH",SearchData("Conductor",Cable_Desc)),0,
IF(N1349="Steel Drum",Knee_Width,
IF(N1349="Plywood Drum",0,
IF(Country="UAE",0,
IF(AND(OR(SearchData("LSHF",Cable_Desc),SearchData("LSZH",Cable_Desc),SearchData("LS0H",Cable_Desc),SearchData("LSOH",Cable_Desc)),D.nom&gt;40),Knee_Width,
IF(AND(Country="Egypt",D.nom&gt;60),Knee_Width,
IF(AND(Country&lt;&gt;"Egypt",D.nom&gt;35),Knee_Width,
0))))))))))</f>
        <v>125</v>
      </c>
      <c r="T1349" s="118">
        <f t="shared" ca="1" si="203"/>
        <v>14</v>
      </c>
      <c r="U1349" s="118">
        <f t="shared" ca="1" si="204"/>
        <v>5</v>
      </c>
      <c r="V1349" s="117">
        <f t="shared" ca="1" si="205"/>
        <v>551.53800626422412</v>
      </c>
      <c r="W1349" s="64">
        <f t="shared" ca="1" si="206"/>
        <v>1</v>
      </c>
      <c r="X1349" s="64">
        <f t="shared" ca="1" si="210"/>
        <v>1</v>
      </c>
      <c r="Y1349" s="64">
        <f t="shared" ca="1" si="207"/>
        <v>1</v>
      </c>
      <c r="AM1349" s="156"/>
    </row>
    <row r="1350" spans="1:39">
      <c r="A1350" s="12">
        <f t="shared" ca="1" si="201"/>
        <v>0</v>
      </c>
      <c r="B1350" s="12" t="str">
        <f>IF([1]DRUM!A1327="","",[1]DRUM!A1327)</f>
        <v>Steel</v>
      </c>
      <c r="C1350" s="12">
        <f t="shared" ca="1" si="202"/>
        <v>0</v>
      </c>
      <c r="D1350" s="155">
        <f t="shared" ca="1" si="208"/>
        <v>0</v>
      </c>
      <c r="E1350" s="26" t="str">
        <f>IF([1]DRUM!B1327="","",[1]DRUM!B1327)</f>
        <v>STB340009</v>
      </c>
      <c r="F1350" s="26">
        <f>IF([1]DRUM!C1327="","",[1]DRUM!C1327)</f>
        <v>3480</v>
      </c>
      <c r="G1350" s="26">
        <f>IF([1]DRUM!D1327="","",[1]DRUM!D1327)</f>
        <v>3400</v>
      </c>
      <c r="H1350" s="26">
        <f>IF([1]DRUM!E1327="","",[1]DRUM!E1327)</f>
        <v>1400</v>
      </c>
      <c r="I1350" s="26">
        <f>IF([1]DRUM!F1327="","",[1]DRUM!F1327)</f>
        <v>1870</v>
      </c>
      <c r="J1350" s="26">
        <f>IF([1]DRUM!G1327="","",[1]DRUM!G1327)</f>
        <v>2100</v>
      </c>
      <c r="K1350" s="26">
        <f>IF([1]DRUM!H1327="","",[1]DRUM!H1327)</f>
        <v>2250</v>
      </c>
      <c r="L1350" s="26" t="str">
        <f>IF([1]DRUM!I1327="","",[1]DRUM!I1327)</f>
        <v/>
      </c>
      <c r="M1350" s="26">
        <f>IF([1]DRUM!J1327="","",
IF(AND([1]DRUM!K1327="Wooden Drum",[1]DRUM!J1327&gt;Max_WD_Capacity),Max_WD_Capacity,
[1]DRUM!J1327))</f>
        <v>20000</v>
      </c>
      <c r="N1350" s="26" t="str">
        <f>IF([1]DRUM!K1327="","",[1]DRUM!K1327)</f>
        <v>Steel Drum</v>
      </c>
      <c r="O1350" s="26">
        <f>IF([1]DRUM!L1327="","",[1]DRUM!L1327)</f>
        <v>1935</v>
      </c>
      <c r="P1350" s="26">
        <f>IF([1]DRUM!M1327="","",[1]DRUM!M1327)</f>
        <v>263</v>
      </c>
      <c r="Q1350" s="26">
        <f>IF([1]DRUM!N1327="","",[1]DRUM!N1327)</f>
        <v>14.099467829310992</v>
      </c>
      <c r="R1350" s="26" t="str">
        <f t="shared" si="209"/>
        <v>Steel</v>
      </c>
      <c r="S1350" s="26">
        <f ca="1">IF(N1350="",0,
IF(Knee_Application="YES",Knee_Width,IF(Knee_Application="NO",0,
IF(OR(Cable_Type="OH",SearchData("Conductor",Cable_Desc)),0,
IF(N1350="Steel Drum",Knee_Width,
IF(N1350="Plywood Drum",0,
IF(Country="UAE",0,
IF(AND(OR(SearchData("LSHF",Cable_Desc),SearchData("LSZH",Cable_Desc),SearchData("LS0H",Cable_Desc),SearchData("LSOH",Cable_Desc)),D.nom&gt;40),Knee_Width,
IF(AND(Country="Egypt",D.nom&gt;60),Knee_Width,
IF(AND(Country&lt;&gt;"Egypt",D.nom&gt;35),Knee_Width,
0))))))))))</f>
        <v>125</v>
      </c>
      <c r="T1350" s="118">
        <f t="shared" ca="1" si="203"/>
        <v>14</v>
      </c>
      <c r="U1350" s="118">
        <f t="shared" ca="1" si="204"/>
        <v>7</v>
      </c>
      <c r="V1350" s="117">
        <f t="shared" ca="1" si="205"/>
        <v>693.09063141261163</v>
      </c>
      <c r="W1350" s="64">
        <f t="shared" ca="1" si="206"/>
        <v>0</v>
      </c>
      <c r="X1350" s="64">
        <f t="shared" ca="1" si="210"/>
        <v>1</v>
      </c>
      <c r="Y1350" s="64">
        <f t="shared" ca="1" si="207"/>
        <v>1</v>
      </c>
      <c r="AM1350" s="156"/>
    </row>
    <row r="1351" spans="1:39">
      <c r="A1351" s="12">
        <f t="shared" ca="1" si="201"/>
        <v>1</v>
      </c>
      <c r="B1351" s="12" t="str">
        <f>IF([1]DRUM!A1328="","",[1]DRUM!A1328)</f>
        <v>Steel</v>
      </c>
      <c r="C1351" s="12">
        <f t="shared" ca="1" si="202"/>
        <v>0</v>
      </c>
      <c r="D1351" s="155">
        <f t="shared" ca="1" si="208"/>
        <v>0</v>
      </c>
      <c r="E1351" s="26" t="str">
        <f>IF([1]DRUM!B1328="","",[1]DRUM!B1328)</f>
        <v>STB340010</v>
      </c>
      <c r="F1351" s="26">
        <f>IF([1]DRUM!C1328="","",[1]DRUM!C1328)</f>
        <v>3480</v>
      </c>
      <c r="G1351" s="26">
        <f>IF([1]DRUM!D1328="","",[1]DRUM!D1328)</f>
        <v>3400</v>
      </c>
      <c r="H1351" s="26">
        <f>IF([1]DRUM!E1328="","",[1]DRUM!E1328)</f>
        <v>1900</v>
      </c>
      <c r="I1351" s="26">
        <f>IF([1]DRUM!F1328="","",[1]DRUM!F1328)</f>
        <v>1860</v>
      </c>
      <c r="J1351" s="26">
        <f>IF([1]DRUM!G1328="","",[1]DRUM!G1328)</f>
        <v>2100</v>
      </c>
      <c r="K1351" s="26">
        <f>IF([1]DRUM!H1328="","",[1]DRUM!H1328)</f>
        <v>2250</v>
      </c>
      <c r="L1351" s="26" t="str">
        <f>IF([1]DRUM!I1328="","",[1]DRUM!I1328)</f>
        <v/>
      </c>
      <c r="M1351" s="26">
        <f>IF([1]DRUM!J1328="","",
IF(AND([1]DRUM!K1328="Wooden Drum",[1]DRUM!J1328&gt;Max_WD_Capacity),Max_WD_Capacity,
[1]DRUM!J1328))</f>
        <v>25000</v>
      </c>
      <c r="N1351" s="26" t="str">
        <f>IF([1]DRUM!K1328="","",[1]DRUM!K1328)</f>
        <v>Steel Drum</v>
      </c>
      <c r="O1351" s="26">
        <f>IF([1]DRUM!L1328="","",[1]DRUM!L1328)</f>
        <v>1985</v>
      </c>
      <c r="P1351" s="26">
        <f>IF([1]DRUM!M1328="","",[1]DRUM!M1328)</f>
        <v>262</v>
      </c>
      <c r="Q1351" s="26">
        <f>IF([1]DRUM!N1328="","",[1]DRUM!N1328)</f>
        <v>11.613682642158068</v>
      </c>
      <c r="R1351" s="26" t="str">
        <f t="shared" si="209"/>
        <v>Steel</v>
      </c>
      <c r="S1351" s="26">
        <f ca="1">IF(N1351="",0,
IF(Knee_Application="YES",Knee_Width,IF(Knee_Application="NO",0,
IF(OR(Cable_Type="OH",SearchData("Conductor",Cable_Desc)),0,
IF(N1351="Steel Drum",Knee_Width,
IF(N1351="Plywood Drum",0,
IF(Country="UAE",0,
IF(AND(OR(SearchData("LSHF",Cable_Desc),SearchData("LSZH",Cable_Desc),SearchData("LS0H",Cable_Desc),SearchData("LSOH",Cable_Desc)),D.nom&gt;40),Knee_Width,
IF(AND(Country="Egypt",D.nom&gt;60),Knee_Width,
IF(AND(Country&lt;&gt;"Egypt",D.nom&gt;35),Knee_Width,
0))))))))))</f>
        <v>125</v>
      </c>
      <c r="T1351" s="118">
        <f t="shared" ca="1" si="203"/>
        <v>14</v>
      </c>
      <c r="U1351" s="118">
        <f t="shared" ca="1" si="204"/>
        <v>5</v>
      </c>
      <c r="V1351" s="117">
        <f t="shared" ca="1" si="205"/>
        <v>551.53800626422412</v>
      </c>
      <c r="W1351" s="64">
        <f t="shared" ca="1" si="206"/>
        <v>1</v>
      </c>
      <c r="X1351" s="64">
        <f t="shared" ca="1" si="210"/>
        <v>1</v>
      </c>
      <c r="Y1351" s="64">
        <f t="shared" ca="1" si="207"/>
        <v>1</v>
      </c>
      <c r="AM1351" s="156"/>
    </row>
    <row r="1352" spans="1:39">
      <c r="A1352" s="12">
        <f t="shared" ca="1" si="201"/>
        <v>1</v>
      </c>
      <c r="B1352" s="12" t="str">
        <f>IF([1]DRUM!A1329="","",[1]DRUM!A1329)</f>
        <v>Steel</v>
      </c>
      <c r="C1352" s="12">
        <f t="shared" ca="1" si="202"/>
        <v>0</v>
      </c>
      <c r="D1352" s="155">
        <f t="shared" ca="1" si="208"/>
        <v>0</v>
      </c>
      <c r="E1352" s="26" t="str">
        <f>IF([1]DRUM!B1329="","",[1]DRUM!B1329)</f>
        <v>STB350004</v>
      </c>
      <c r="F1352" s="26">
        <f>IF([1]DRUM!C1329="","",[1]DRUM!C1329)</f>
        <v>3580</v>
      </c>
      <c r="G1352" s="26">
        <f>IF([1]DRUM!D1329="","",[1]DRUM!D1329)</f>
        <v>3500</v>
      </c>
      <c r="H1352" s="26">
        <f>IF([1]DRUM!E1329="","",[1]DRUM!E1329)</f>
        <v>2500</v>
      </c>
      <c r="I1352" s="26">
        <f>IF([1]DRUM!F1329="","",[1]DRUM!F1329)</f>
        <v>1870</v>
      </c>
      <c r="J1352" s="26">
        <f>IF([1]DRUM!G1329="","",[1]DRUM!G1329)</f>
        <v>2100</v>
      </c>
      <c r="K1352" s="26">
        <f>IF([1]DRUM!H1329="","",[1]DRUM!H1329)</f>
        <v>2250</v>
      </c>
      <c r="L1352" s="26" t="str">
        <f>IF([1]DRUM!I1329="","",[1]DRUM!I1329)</f>
        <v/>
      </c>
      <c r="M1352" s="26">
        <f>IF([1]DRUM!J1329="","",
IF(AND([1]DRUM!K1329="Wooden Drum",[1]DRUM!J1329&gt;Max_WD_Capacity),Max_WD_Capacity,
[1]DRUM!J1329))</f>
        <v>15000</v>
      </c>
      <c r="N1352" s="26" t="str">
        <f>IF([1]DRUM!K1329="","",[1]DRUM!K1329)</f>
        <v>Steel Drum</v>
      </c>
      <c r="O1352" s="26">
        <f>IF([1]DRUM!L1329="","",[1]DRUM!L1329)</f>
        <v>1610</v>
      </c>
      <c r="P1352" s="26">
        <f>IF([1]DRUM!M1329="","",[1]DRUM!M1329)</f>
        <v>271</v>
      </c>
      <c r="Q1352" s="26">
        <f>IF([1]DRUM!N1329="","",[1]DRUM!N1329)</f>
        <v>8.8121673933193705</v>
      </c>
      <c r="R1352" s="26" t="str">
        <f t="shared" si="209"/>
        <v>Steel</v>
      </c>
      <c r="S1352" s="26">
        <f ca="1">IF(N1352="",0,
IF(Knee_Application="YES",Knee_Width,IF(Knee_Application="NO",0,
IF(OR(Cable_Type="OH",SearchData("Conductor",Cable_Desc)),0,
IF(N1352="Steel Drum",Knee_Width,
IF(N1352="Plywood Drum",0,
IF(Country="UAE",0,
IF(AND(OR(SearchData("LSHF",Cable_Desc),SearchData("LSZH",Cable_Desc),SearchData("LS0H",Cable_Desc),SearchData("LSOH",Cable_Desc)),D.nom&gt;40),Knee_Width,
IF(AND(Country="Egypt",D.nom&gt;60),Knee_Width,
IF(AND(Country&lt;&gt;"Egypt",D.nom&gt;35),Knee_Width,
0))))))))))</f>
        <v>125</v>
      </c>
      <c r="T1352" s="118">
        <f t="shared" ca="1" si="203"/>
        <v>14</v>
      </c>
      <c r="U1352" s="118">
        <f t="shared" ca="1" si="204"/>
        <v>3</v>
      </c>
      <c r="V1352" s="117">
        <f t="shared" ca="1" si="205"/>
        <v>378.00145462816965</v>
      </c>
      <c r="W1352" s="64">
        <f t="shared" ca="1" si="206"/>
        <v>1</v>
      </c>
      <c r="X1352" s="64">
        <f t="shared" ca="1" si="210"/>
        <v>1</v>
      </c>
      <c r="Y1352" s="64">
        <f t="shared" ca="1" si="207"/>
        <v>1</v>
      </c>
      <c r="AM1352" s="156"/>
    </row>
    <row r="1353" spans="1:39">
      <c r="A1353" s="12">
        <f t="shared" ca="1" si="201"/>
        <v>1</v>
      </c>
      <c r="B1353" s="12" t="str">
        <f>IF([1]DRUM!A1330="","",[1]DRUM!A1330)</f>
        <v>Steel</v>
      </c>
      <c r="C1353" s="12">
        <f t="shared" ca="1" si="202"/>
        <v>0</v>
      </c>
      <c r="D1353" s="155">
        <f t="shared" ca="1" si="208"/>
        <v>0</v>
      </c>
      <c r="E1353" s="26" t="str">
        <f>IF([1]DRUM!B1330="","",[1]DRUM!B1330)</f>
        <v>STB350005</v>
      </c>
      <c r="F1353" s="26">
        <f>IF([1]DRUM!C1330="","",[1]DRUM!C1330)</f>
        <v>3580</v>
      </c>
      <c r="G1353" s="26">
        <f>IF([1]DRUM!D1330="","",[1]DRUM!D1330)</f>
        <v>3500</v>
      </c>
      <c r="H1353" s="26">
        <f>IF([1]DRUM!E1330="","",[1]DRUM!E1330)</f>
        <v>2250</v>
      </c>
      <c r="I1353" s="26">
        <f>IF([1]DRUM!F1330="","",[1]DRUM!F1330)</f>
        <v>1870</v>
      </c>
      <c r="J1353" s="26">
        <f>IF([1]DRUM!G1330="","",[1]DRUM!G1330)</f>
        <v>2100</v>
      </c>
      <c r="K1353" s="26">
        <f>IF([1]DRUM!H1330="","",[1]DRUM!H1330)</f>
        <v>2250</v>
      </c>
      <c r="L1353" s="26" t="str">
        <f>IF([1]DRUM!I1330="","",[1]DRUM!I1330)</f>
        <v/>
      </c>
      <c r="M1353" s="26">
        <f>IF([1]DRUM!J1330="","",
IF(AND([1]DRUM!K1330="Wooden Drum",[1]DRUM!J1330&gt;Max_WD_Capacity),Max_WD_Capacity,
[1]DRUM!J1330))</f>
        <v>15000</v>
      </c>
      <c r="N1353" s="26" t="str">
        <f>IF([1]DRUM!K1330="","",[1]DRUM!K1330)</f>
        <v>Steel Drum</v>
      </c>
      <c r="O1353" s="26">
        <f>IF([1]DRUM!L1330="","",[1]DRUM!L1330)</f>
        <v>1560</v>
      </c>
      <c r="P1353" s="26">
        <f>IF([1]DRUM!M1330="","",[1]DRUM!M1330)</f>
        <v>271</v>
      </c>
      <c r="Q1353" s="26">
        <f>IF([1]DRUM!N1330="","",[1]DRUM!N1330)</f>
        <v>10.556242189913828</v>
      </c>
      <c r="R1353" s="26" t="str">
        <f t="shared" si="209"/>
        <v>Steel</v>
      </c>
      <c r="S1353" s="26">
        <f ca="1">IF(N1353="",0,
IF(Knee_Application="YES",Knee_Width,IF(Knee_Application="NO",0,
IF(OR(Cable_Type="OH",SearchData("Conductor",Cable_Desc)),0,
IF(N1353="Steel Drum",Knee_Width,
IF(N1353="Plywood Drum",0,
IF(Country="UAE",0,
IF(AND(OR(SearchData("LSHF",Cable_Desc),SearchData("LSZH",Cable_Desc),SearchData("LS0H",Cable_Desc),SearchData("LSOH",Cable_Desc)),D.nom&gt;40),Knee_Width,
IF(AND(Country="Egypt",D.nom&gt;60),Knee_Width,
IF(AND(Country&lt;&gt;"Egypt",D.nom&gt;35),Knee_Width,
0))))))))))</f>
        <v>125</v>
      </c>
      <c r="T1353" s="118">
        <f t="shared" ca="1" si="203"/>
        <v>14</v>
      </c>
      <c r="U1353" s="118">
        <f t="shared" ca="1" si="204"/>
        <v>4</v>
      </c>
      <c r="V1353" s="117">
        <f t="shared" ca="1" si="205"/>
        <v>481.41263168785417</v>
      </c>
      <c r="W1353" s="64">
        <f t="shared" ca="1" si="206"/>
        <v>1</v>
      </c>
      <c r="X1353" s="64">
        <f t="shared" ca="1" si="210"/>
        <v>1</v>
      </c>
      <c r="Y1353" s="64">
        <f t="shared" ca="1" si="207"/>
        <v>1</v>
      </c>
      <c r="AM1353" s="156"/>
    </row>
    <row r="1354" spans="1:39">
      <c r="A1354" s="12">
        <f t="shared" ca="1" si="201"/>
        <v>1</v>
      </c>
      <c r="B1354" s="12" t="str">
        <f>IF([1]DRUM!A1331="","",[1]DRUM!A1331)</f>
        <v>Steel</v>
      </c>
      <c r="C1354" s="12">
        <f t="shared" ca="1" si="202"/>
        <v>0</v>
      </c>
      <c r="D1354" s="155">
        <f t="shared" ca="1" si="208"/>
        <v>0</v>
      </c>
      <c r="E1354" s="26" t="str">
        <f>IF([1]DRUM!B1331="","",[1]DRUM!B1331)</f>
        <v>STB350006</v>
      </c>
      <c r="F1354" s="26">
        <f>IF([1]DRUM!C1331="","",[1]DRUM!C1331)</f>
        <v>3580</v>
      </c>
      <c r="G1354" s="26">
        <f>IF([1]DRUM!D1331="","",[1]DRUM!D1331)</f>
        <v>3500</v>
      </c>
      <c r="H1354" s="26">
        <f>IF([1]DRUM!E1331="","",[1]DRUM!E1331)</f>
        <v>2000</v>
      </c>
      <c r="I1354" s="26">
        <f>IF([1]DRUM!F1331="","",[1]DRUM!F1331)</f>
        <v>1870</v>
      </c>
      <c r="J1354" s="26">
        <f>IF([1]DRUM!G1331="","",[1]DRUM!G1331)</f>
        <v>2100</v>
      </c>
      <c r="K1354" s="26">
        <f>IF([1]DRUM!H1331="","",[1]DRUM!H1331)</f>
        <v>2250</v>
      </c>
      <c r="L1354" s="26" t="str">
        <f>IF([1]DRUM!I1331="","",[1]DRUM!I1331)</f>
        <v/>
      </c>
      <c r="M1354" s="26">
        <f>IF([1]DRUM!J1331="","",
IF(AND([1]DRUM!K1331="Wooden Drum",[1]DRUM!J1331&gt;Max_WD_Capacity),Max_WD_Capacity,
[1]DRUM!J1331))</f>
        <v>15000</v>
      </c>
      <c r="N1354" s="26" t="str">
        <f>IF([1]DRUM!K1331="","",[1]DRUM!K1331)</f>
        <v>Steel Drum</v>
      </c>
      <c r="O1354" s="26">
        <f>IF([1]DRUM!L1331="","",[1]DRUM!L1331)</f>
        <v>1580</v>
      </c>
      <c r="P1354" s="26">
        <f>IF([1]DRUM!M1331="","",[1]DRUM!M1331)</f>
        <v>271</v>
      </c>
      <c r="Q1354" s="26">
        <f>IF([1]DRUM!N1331="","",[1]DRUM!N1331)</f>
        <v>12.116730165814134</v>
      </c>
      <c r="R1354" s="26" t="str">
        <f t="shared" si="209"/>
        <v>Steel</v>
      </c>
      <c r="S1354" s="26">
        <f ca="1">IF(N1354="",0,
IF(Knee_Application="YES",Knee_Width,IF(Knee_Application="NO",0,
IF(OR(Cable_Type="OH",SearchData("Conductor",Cable_Desc)),0,
IF(N1354="Steel Drum",Knee_Width,
IF(N1354="Plywood Drum",0,
IF(Country="UAE",0,
IF(AND(OR(SearchData("LSHF",Cable_Desc),SearchData("LSZH",Cable_Desc),SearchData("LS0H",Cable_Desc),SearchData("LSOH",Cable_Desc)),D.nom&gt;40),Knee_Width,
IF(AND(Country="Egypt",D.nom&gt;60),Knee_Width,
IF(AND(Country&lt;&gt;"Egypt",D.nom&gt;35),Knee_Width,
0))))))))))</f>
        <v>125</v>
      </c>
      <c r="T1354" s="118">
        <f t="shared" ca="1" si="203"/>
        <v>14</v>
      </c>
      <c r="U1354" s="118">
        <f t="shared" ca="1" si="204"/>
        <v>5</v>
      </c>
      <c r="V1354" s="117">
        <f t="shared" ca="1" si="205"/>
        <v>573.5291548393526</v>
      </c>
      <c r="W1354" s="64">
        <f t="shared" ca="1" si="206"/>
        <v>1</v>
      </c>
      <c r="X1354" s="64">
        <f t="shared" ca="1" si="210"/>
        <v>1</v>
      </c>
      <c r="Y1354" s="64">
        <f t="shared" ca="1" si="207"/>
        <v>1</v>
      </c>
      <c r="AM1354" s="156"/>
    </row>
    <row r="1355" spans="1:39">
      <c r="A1355" s="12">
        <f t="shared" ca="1" si="201"/>
        <v>1</v>
      </c>
      <c r="B1355" s="12" t="str">
        <f>IF([1]DRUM!A1332="","",[1]DRUM!A1332)</f>
        <v>Steel</v>
      </c>
      <c r="C1355" s="12">
        <f t="shared" ca="1" si="202"/>
        <v>0</v>
      </c>
      <c r="D1355" s="155">
        <f t="shared" ca="1" si="208"/>
        <v>0</v>
      </c>
      <c r="E1355" s="26" t="str">
        <f>IF([1]DRUM!B1332="","",[1]DRUM!B1332)</f>
        <v>STB350007</v>
      </c>
      <c r="F1355" s="26">
        <f>IF([1]DRUM!C1332="","",[1]DRUM!C1332)</f>
        <v>3580</v>
      </c>
      <c r="G1355" s="26">
        <f>IF([1]DRUM!D1332="","",[1]DRUM!D1332)</f>
        <v>3500</v>
      </c>
      <c r="H1355" s="26">
        <f>IF([1]DRUM!E1332="","",[1]DRUM!E1332)</f>
        <v>2000</v>
      </c>
      <c r="I1355" s="26">
        <f>IF([1]DRUM!F1332="","",[1]DRUM!F1332)</f>
        <v>1870</v>
      </c>
      <c r="J1355" s="26">
        <f>IF([1]DRUM!G1332="","",[1]DRUM!G1332)</f>
        <v>2100</v>
      </c>
      <c r="K1355" s="26">
        <f>IF([1]DRUM!H1332="","",[1]DRUM!H1332)</f>
        <v>2250</v>
      </c>
      <c r="L1355" s="26" t="str">
        <f>IF([1]DRUM!I1332="","",[1]DRUM!I1332)</f>
        <v/>
      </c>
      <c r="M1355" s="26">
        <f>IF([1]DRUM!J1332="","",
IF(AND([1]DRUM!K1332="Wooden Drum",[1]DRUM!J1332&gt;Max_WD_Capacity),Max_WD_Capacity,
[1]DRUM!J1332))</f>
        <v>20000</v>
      </c>
      <c r="N1355" s="26" t="str">
        <f>IF([1]DRUM!K1332="","",[1]DRUM!K1332)</f>
        <v>Steel Drum</v>
      </c>
      <c r="O1355" s="26">
        <f>IF([1]DRUM!L1332="","",[1]DRUM!L1332)</f>
        <v>1915</v>
      </c>
      <c r="P1355" s="26">
        <f>IF([1]DRUM!M1332="","",[1]DRUM!M1332)</f>
        <v>271</v>
      </c>
      <c r="Q1355" s="26">
        <f>IF([1]DRUM!N1332="","",[1]DRUM!N1332)</f>
        <v>12.116730165814134</v>
      </c>
      <c r="R1355" s="26" t="str">
        <f t="shared" si="209"/>
        <v>Steel</v>
      </c>
      <c r="S1355" s="26">
        <f ca="1">IF(N1355="",0,
IF(Knee_Application="YES",Knee_Width,IF(Knee_Application="NO",0,
IF(OR(Cable_Type="OH",SearchData("Conductor",Cable_Desc)),0,
IF(N1355="Steel Drum",Knee_Width,
IF(N1355="Plywood Drum",0,
IF(Country="UAE",0,
IF(AND(OR(SearchData("LSHF",Cable_Desc),SearchData("LSZH",Cable_Desc),SearchData("LS0H",Cable_Desc),SearchData("LSOH",Cable_Desc)),D.nom&gt;40),Knee_Width,
IF(AND(Country="Egypt",D.nom&gt;60),Knee_Width,
IF(AND(Country&lt;&gt;"Egypt",D.nom&gt;35),Knee_Width,
0))))))))))</f>
        <v>125</v>
      </c>
      <c r="T1355" s="118">
        <f t="shared" ca="1" si="203"/>
        <v>14</v>
      </c>
      <c r="U1355" s="118">
        <f t="shared" ca="1" si="204"/>
        <v>5</v>
      </c>
      <c r="V1355" s="117">
        <f t="shared" ca="1" si="205"/>
        <v>573.5291548393526</v>
      </c>
      <c r="W1355" s="64">
        <f t="shared" ca="1" si="206"/>
        <v>1</v>
      </c>
      <c r="X1355" s="64">
        <f t="shared" ca="1" si="210"/>
        <v>1</v>
      </c>
      <c r="Y1355" s="64">
        <f t="shared" ca="1" si="207"/>
        <v>1</v>
      </c>
      <c r="AM1355" s="156"/>
    </row>
    <row r="1356" spans="1:39">
      <c r="A1356" s="12">
        <f t="shared" ca="1" si="201"/>
        <v>1</v>
      </c>
      <c r="B1356" s="12" t="str">
        <f>IF([1]DRUM!A1333="","",[1]DRUM!A1333)</f>
        <v>Steel</v>
      </c>
      <c r="C1356" s="12">
        <f t="shared" ca="1" si="202"/>
        <v>0</v>
      </c>
      <c r="D1356" s="155">
        <f t="shared" ca="1" si="208"/>
        <v>0</v>
      </c>
      <c r="E1356" s="26" t="str">
        <f>IF([1]DRUM!B1333="","",[1]DRUM!B1333)</f>
        <v>STB350008</v>
      </c>
      <c r="F1356" s="26">
        <f>IF([1]DRUM!C1333="","",[1]DRUM!C1333)</f>
        <v>3580</v>
      </c>
      <c r="G1356" s="26">
        <f>IF([1]DRUM!D1333="","",[1]DRUM!D1333)</f>
        <v>3500</v>
      </c>
      <c r="H1356" s="26">
        <f>IF([1]DRUM!E1333="","",[1]DRUM!E1333)</f>
        <v>1500</v>
      </c>
      <c r="I1356" s="26">
        <f>IF([1]DRUM!F1333="","",[1]DRUM!F1333)</f>
        <v>1870</v>
      </c>
      <c r="J1356" s="26">
        <f>IF([1]DRUM!G1333="","",[1]DRUM!G1333)</f>
        <v>2100</v>
      </c>
      <c r="K1356" s="26">
        <f>IF([1]DRUM!H1333="","",[1]DRUM!H1333)</f>
        <v>2250</v>
      </c>
      <c r="L1356" s="26" t="str">
        <f>IF([1]DRUM!I1333="","",[1]DRUM!I1333)</f>
        <v/>
      </c>
      <c r="M1356" s="26">
        <f>IF([1]DRUM!J1333="","",
IF(AND([1]DRUM!K1333="Wooden Drum",[1]DRUM!J1333&gt;Max_WD_Capacity),Max_WD_Capacity,
[1]DRUM!J1333))</f>
        <v>20000</v>
      </c>
      <c r="N1356" s="26" t="str">
        <f>IF([1]DRUM!K1333="","",[1]DRUM!K1333)</f>
        <v>Steel Drum</v>
      </c>
      <c r="O1356" s="26">
        <f>IF([1]DRUM!L1333="","",[1]DRUM!L1333)</f>
        <v>2005</v>
      </c>
      <c r="P1356" s="26">
        <f>IF([1]DRUM!M1333="","",[1]DRUM!M1333)</f>
        <v>271</v>
      </c>
      <c r="Q1356" s="26">
        <f>IF([1]DRUM!N1333="","",[1]DRUM!N1333)</f>
        <v>14.686945655532284</v>
      </c>
      <c r="R1356" s="26" t="str">
        <f t="shared" si="209"/>
        <v>Steel</v>
      </c>
      <c r="S1356" s="26">
        <f ca="1">IF(N1356="",0,
IF(Knee_Application="YES",Knee_Width,IF(Knee_Application="NO",0,
IF(OR(Cable_Type="OH",SearchData("Conductor",Cable_Desc)),0,
IF(N1356="Steel Drum",Knee_Width,
IF(N1356="Plywood Drum",0,
IF(Country="UAE",0,
IF(AND(OR(SearchData("LSHF",Cable_Desc),SearchData("LSZH",Cable_Desc),SearchData("LS0H",Cable_Desc),SearchData("LSOH",Cable_Desc)),D.nom&gt;40),Knee_Width,
IF(AND(Country="Egypt",D.nom&gt;60),Knee_Width,
IF(AND(Country&lt;&gt;"Egypt",D.nom&gt;35),Knee_Width,
0))))))))))</f>
        <v>125</v>
      </c>
      <c r="T1356" s="118">
        <f t="shared" ca="1" si="203"/>
        <v>14</v>
      </c>
      <c r="U1356" s="118">
        <f t="shared" ca="1" si="204"/>
        <v>7</v>
      </c>
      <c r="V1356" s="117">
        <f t="shared" ca="1" si="205"/>
        <v>723.87823941779163</v>
      </c>
      <c r="W1356" s="64">
        <f t="shared" ca="1" si="206"/>
        <v>1</v>
      </c>
      <c r="X1356" s="64">
        <f t="shared" ca="1" si="210"/>
        <v>1</v>
      </c>
      <c r="Y1356" s="64">
        <f t="shared" ca="1" si="207"/>
        <v>1</v>
      </c>
      <c r="AM1356" s="156"/>
    </row>
    <row r="1357" spans="1:39">
      <c r="A1357" s="12">
        <f t="shared" ca="1" si="201"/>
        <v>1</v>
      </c>
      <c r="B1357" s="12" t="str">
        <f>IF([1]DRUM!A1334="","",[1]DRUM!A1334)</f>
        <v>Steel</v>
      </c>
      <c r="C1357" s="12">
        <f t="shared" ca="1" si="202"/>
        <v>0</v>
      </c>
      <c r="D1357" s="155">
        <f t="shared" ca="1" si="208"/>
        <v>0</v>
      </c>
      <c r="E1357" s="26" t="str">
        <f>IF([1]DRUM!B1334="","",[1]DRUM!B1334)</f>
        <v>STB350009</v>
      </c>
      <c r="F1357" s="26">
        <f>IF([1]DRUM!C1334="","",[1]DRUM!C1334)</f>
        <v>3580</v>
      </c>
      <c r="G1357" s="26">
        <f>IF([1]DRUM!D1334="","",[1]DRUM!D1334)</f>
        <v>3500</v>
      </c>
      <c r="H1357" s="26">
        <f>IF([1]DRUM!E1334="","",[1]DRUM!E1334)</f>
        <v>2000</v>
      </c>
      <c r="I1357" s="26">
        <f>IF([1]DRUM!F1334="","",[1]DRUM!F1334)</f>
        <v>1860</v>
      </c>
      <c r="J1357" s="26">
        <f>IF([1]DRUM!G1334="","",[1]DRUM!G1334)</f>
        <v>2100</v>
      </c>
      <c r="K1357" s="26">
        <f>IF([1]DRUM!H1334="","",[1]DRUM!H1334)</f>
        <v>2250</v>
      </c>
      <c r="L1357" s="26" t="str">
        <f>IF([1]DRUM!I1334="","",[1]DRUM!I1334)</f>
        <v/>
      </c>
      <c r="M1357" s="26">
        <f>IF([1]DRUM!J1334="","",
IF(AND([1]DRUM!K1334="Wooden Drum",[1]DRUM!J1334&gt;Max_WD_Capacity),Max_WD_Capacity,
[1]DRUM!J1334))</f>
        <v>25000</v>
      </c>
      <c r="N1357" s="26" t="str">
        <f>IF([1]DRUM!K1334="","",[1]DRUM!K1334)</f>
        <v>Steel Drum</v>
      </c>
      <c r="O1357" s="26">
        <f>IF([1]DRUM!L1334="","",[1]DRUM!L1334)</f>
        <v>2060</v>
      </c>
      <c r="P1357" s="26">
        <f>IF([1]DRUM!M1334="","",[1]DRUM!M1334)</f>
        <v>269</v>
      </c>
      <c r="Q1357" s="26">
        <f>IF([1]DRUM!N1334="","",[1]DRUM!N1334)</f>
        <v>12.051934817333844</v>
      </c>
      <c r="R1357" s="26" t="str">
        <f t="shared" si="209"/>
        <v>Steel</v>
      </c>
      <c r="S1357" s="26">
        <f ca="1">IF(N1357="",0,
IF(Knee_Application="YES",Knee_Width,IF(Knee_Application="NO",0,
IF(OR(Cable_Type="OH",SearchData("Conductor",Cable_Desc)),0,
IF(N1357="Steel Drum",Knee_Width,
IF(N1357="Plywood Drum",0,
IF(Country="UAE",0,
IF(AND(OR(SearchData("LSHF",Cable_Desc),SearchData("LSZH",Cable_Desc),SearchData("LS0H",Cable_Desc),SearchData("LSOH",Cable_Desc)),D.nom&gt;40),Knee_Width,
IF(AND(Country="Egypt",D.nom&gt;60),Knee_Width,
IF(AND(Country&lt;&gt;"Egypt",D.nom&gt;35),Knee_Width,
0))))))))))</f>
        <v>125</v>
      </c>
      <c r="T1357" s="118">
        <f t="shared" ca="1" si="203"/>
        <v>14</v>
      </c>
      <c r="U1357" s="118">
        <f t="shared" ca="1" si="204"/>
        <v>5</v>
      </c>
      <c r="V1357" s="117">
        <f t="shared" ca="1" si="205"/>
        <v>573.5291548393526</v>
      </c>
      <c r="W1357" s="64">
        <f t="shared" ca="1" si="206"/>
        <v>1</v>
      </c>
      <c r="X1357" s="64">
        <f t="shared" ca="1" si="210"/>
        <v>1</v>
      </c>
      <c r="Y1357" s="64">
        <f t="shared" ca="1" si="207"/>
        <v>1</v>
      </c>
      <c r="AM1357" s="156"/>
    </row>
    <row r="1358" spans="1:39">
      <c r="A1358" s="12">
        <f t="shared" ca="1" si="201"/>
        <v>1</v>
      </c>
      <c r="B1358" s="12" t="str">
        <f>IF([1]DRUM!A1335="","",[1]DRUM!A1335)</f>
        <v>Steel</v>
      </c>
      <c r="C1358" s="12">
        <f t="shared" ca="1" si="202"/>
        <v>0</v>
      </c>
      <c r="D1358" s="155">
        <f t="shared" ca="1" si="208"/>
        <v>0</v>
      </c>
      <c r="E1358" s="26" t="str">
        <f>IF([1]DRUM!B1335="","",[1]DRUM!B1335)</f>
        <v>STB350010</v>
      </c>
      <c r="F1358" s="26">
        <f>IF([1]DRUM!C1335="","",[1]DRUM!C1335)</f>
        <v>3580</v>
      </c>
      <c r="G1358" s="26">
        <f>IF([1]DRUM!D1335="","",[1]DRUM!D1335)</f>
        <v>3500</v>
      </c>
      <c r="H1358" s="26">
        <f>IF([1]DRUM!E1335="","",[1]DRUM!E1335)</f>
        <v>1900</v>
      </c>
      <c r="I1358" s="26">
        <f>IF([1]DRUM!F1335="","",[1]DRUM!F1335)</f>
        <v>1860</v>
      </c>
      <c r="J1358" s="26">
        <f>IF([1]DRUM!G1335="","",[1]DRUM!G1335)</f>
        <v>2100</v>
      </c>
      <c r="K1358" s="26">
        <f>IF([1]DRUM!H1335="","",[1]DRUM!H1335)</f>
        <v>2250</v>
      </c>
      <c r="L1358" s="26" t="str">
        <f>IF([1]DRUM!I1335="","",[1]DRUM!I1335)</f>
        <v/>
      </c>
      <c r="M1358" s="26">
        <f>IF([1]DRUM!J1335="","",
IF(AND([1]DRUM!K1335="Wooden Drum",[1]DRUM!J1335&gt;Max_WD_Capacity),Max_WD_Capacity,
[1]DRUM!J1335))</f>
        <v>25000</v>
      </c>
      <c r="N1358" s="26" t="str">
        <f>IF([1]DRUM!K1335="","",[1]DRUM!K1335)</f>
        <v>Steel Drum</v>
      </c>
      <c r="O1358" s="26">
        <f>IF([1]DRUM!L1335="","",[1]DRUM!L1335)</f>
        <v>2055</v>
      </c>
      <c r="P1358" s="26">
        <f>IF([1]DRUM!M1335="","",[1]DRUM!M1335)</f>
        <v>269</v>
      </c>
      <c r="Q1358" s="26">
        <f>IF([1]DRUM!N1335="","",[1]DRUM!N1335)</f>
        <v>12.621662645062353</v>
      </c>
      <c r="R1358" s="26" t="str">
        <f t="shared" si="209"/>
        <v>Steel</v>
      </c>
      <c r="S1358" s="26">
        <f ca="1">IF(N1358="",0,
IF(Knee_Application="YES",Knee_Width,IF(Knee_Application="NO",0,
IF(OR(Cable_Type="OH",SearchData("Conductor",Cable_Desc)),0,
IF(N1358="Steel Drum",Knee_Width,
IF(N1358="Plywood Drum",0,
IF(Country="UAE",0,
IF(AND(OR(SearchData("LSHF",Cable_Desc),SearchData("LSZH",Cable_Desc),SearchData("LS0H",Cable_Desc),SearchData("LSOH",Cable_Desc)),D.nom&gt;40),Knee_Width,
IF(AND(Country="Egypt",D.nom&gt;60),Knee_Width,
IF(AND(Country&lt;&gt;"Egypt",D.nom&gt;35),Knee_Width,
0))))))))))</f>
        <v>125</v>
      </c>
      <c r="T1358" s="118">
        <f t="shared" ca="1" si="203"/>
        <v>14</v>
      </c>
      <c r="U1358" s="118">
        <f t="shared" ca="1" si="204"/>
        <v>5</v>
      </c>
      <c r="V1358" s="117">
        <f t="shared" ca="1" si="205"/>
        <v>551.53800626422412</v>
      </c>
      <c r="W1358" s="64">
        <f t="shared" ca="1" si="206"/>
        <v>1</v>
      </c>
      <c r="X1358" s="64">
        <f t="shared" ca="1" si="210"/>
        <v>1</v>
      </c>
      <c r="Y1358" s="64">
        <f t="shared" ca="1" si="207"/>
        <v>1</v>
      </c>
      <c r="AM1358" s="156"/>
    </row>
    <row r="1359" spans="1:39">
      <c r="A1359" s="12">
        <f t="shared" ca="1" si="201"/>
        <v>1</v>
      </c>
      <c r="B1359" s="12" t="str">
        <f>IF([1]DRUM!A1336="","",[1]DRUM!A1336)</f>
        <v>Steel</v>
      </c>
      <c r="C1359" s="12">
        <f t="shared" ca="1" si="202"/>
        <v>0</v>
      </c>
      <c r="D1359" s="155">
        <f t="shared" ca="1" si="208"/>
        <v>0</v>
      </c>
      <c r="E1359" s="26" t="str">
        <f>IF([1]DRUM!B1336="","",[1]DRUM!B1336)</f>
        <v>STB360041</v>
      </c>
      <c r="F1359" s="26">
        <f>IF([1]DRUM!C1336="","",[1]DRUM!C1336)</f>
        <v>3680</v>
      </c>
      <c r="G1359" s="26">
        <f>IF([1]DRUM!D1336="","",[1]DRUM!D1336)</f>
        <v>3600</v>
      </c>
      <c r="H1359" s="26">
        <f>IF([1]DRUM!E1336="","",[1]DRUM!E1336)</f>
        <v>2050</v>
      </c>
      <c r="I1359" s="26">
        <f>IF([1]DRUM!F1336="","",[1]DRUM!F1336)</f>
        <v>1900</v>
      </c>
      <c r="J1359" s="26">
        <f>IF([1]DRUM!G1336="","",[1]DRUM!G1336)</f>
        <v>2100</v>
      </c>
      <c r="K1359" s="26">
        <f>IF([1]DRUM!H1336="","",[1]DRUM!H1336)</f>
        <v>2250</v>
      </c>
      <c r="L1359" s="26" t="str">
        <f>IF([1]DRUM!I1336="","",[1]DRUM!I1336)</f>
        <v/>
      </c>
      <c r="M1359" s="26">
        <f>IF([1]DRUM!J1336="","",
IF(AND([1]DRUM!K1336="Wooden Drum",[1]DRUM!J1336&gt;Max_WD_Capacity),Max_WD_Capacity,
[1]DRUM!J1336))</f>
        <v>10000</v>
      </c>
      <c r="N1359" s="26" t="str">
        <f>IF([1]DRUM!K1336="","",[1]DRUM!K1336)</f>
        <v>Steel Drum</v>
      </c>
      <c r="O1359" s="26">
        <f>IF([1]DRUM!L1336="","",[1]DRUM!L1336)</f>
        <v>1076</v>
      </c>
      <c r="P1359" s="26">
        <f>IF([1]DRUM!M1336="","",[1]DRUM!M1336)</f>
        <v>283</v>
      </c>
      <c r="Q1359" s="26">
        <f>IF([1]DRUM!N1336="","",[1]DRUM!N1336)</f>
        <v>13.068436390310991</v>
      </c>
      <c r="R1359" s="26" t="str">
        <f t="shared" si="209"/>
        <v>Steel</v>
      </c>
      <c r="S1359" s="26">
        <f ca="1">IF(N1359="",0,
IF(Knee_Application="YES",Knee_Width,IF(Knee_Application="NO",0,
IF(OR(Cable_Type="OH",SearchData("Conductor",Cable_Desc)),0,
IF(N1359="Steel Drum",Knee_Width,
IF(N1359="Plywood Drum",0,
IF(Country="UAE",0,
IF(AND(OR(SearchData("LSHF",Cable_Desc),SearchData("LSZH",Cable_Desc),SearchData("LS0H",Cable_Desc),SearchData("LSOH",Cable_Desc)),D.nom&gt;40),Knee_Width,
IF(AND(Country="Egypt",D.nom&gt;60),Knee_Width,
IF(AND(Country&lt;&gt;"Egypt",D.nom&gt;35),Knee_Width,
0))))))))))</f>
        <v>125</v>
      </c>
      <c r="T1359" s="118">
        <f t="shared" ca="1" si="203"/>
        <v>14</v>
      </c>
      <c r="U1359" s="118">
        <f t="shared" ca="1" si="204"/>
        <v>5</v>
      </c>
      <c r="V1359" s="117">
        <f t="shared" ca="1" si="205"/>
        <v>584.5247291269169</v>
      </c>
      <c r="W1359" s="64">
        <f t="shared" ca="1" si="206"/>
        <v>1</v>
      </c>
      <c r="X1359" s="64">
        <f t="shared" ca="1" si="210"/>
        <v>1</v>
      </c>
      <c r="Y1359" s="64">
        <f t="shared" ca="1" si="207"/>
        <v>1</v>
      </c>
      <c r="AM1359" s="156"/>
    </row>
    <row r="1360" spans="1:39">
      <c r="A1360" s="12">
        <f t="shared" ca="1" si="201"/>
        <v>1</v>
      </c>
      <c r="B1360" s="12" t="str">
        <f>IF([1]DRUM!A1337="","",[1]DRUM!A1337)</f>
        <v>Steel</v>
      </c>
      <c r="C1360" s="12">
        <f t="shared" ca="1" si="202"/>
        <v>0</v>
      </c>
      <c r="D1360" s="155">
        <f t="shared" ca="1" si="208"/>
        <v>0</v>
      </c>
      <c r="E1360" s="26" t="str">
        <f>IF([1]DRUM!B1337="","",[1]DRUM!B1337)</f>
        <v>STB360031</v>
      </c>
      <c r="F1360" s="26">
        <f>IF([1]DRUM!C1337="","",[1]DRUM!C1337)</f>
        <v>3680</v>
      </c>
      <c r="G1360" s="26">
        <f>IF([1]DRUM!D1337="","",[1]DRUM!D1337)</f>
        <v>3600</v>
      </c>
      <c r="H1360" s="26">
        <f>IF([1]DRUM!E1337="","",[1]DRUM!E1337)</f>
        <v>2550</v>
      </c>
      <c r="I1360" s="26">
        <f>IF([1]DRUM!F1337="","",[1]DRUM!F1337)</f>
        <v>1850</v>
      </c>
      <c r="J1360" s="26">
        <f>IF([1]DRUM!G1337="","",[1]DRUM!G1337)</f>
        <v>2100</v>
      </c>
      <c r="K1360" s="26">
        <f>IF([1]DRUM!H1337="","",[1]DRUM!H1337)</f>
        <v>2250</v>
      </c>
      <c r="L1360" s="26" t="str">
        <f>IF([1]DRUM!I1337="","",[1]DRUM!I1337)</f>
        <v/>
      </c>
      <c r="M1360" s="26">
        <f>IF([1]DRUM!J1337="","",
IF(AND([1]DRUM!K1337="Wooden Drum",[1]DRUM!J1337&gt;Max_WD_Capacity),Max_WD_Capacity,
[1]DRUM!J1337))</f>
        <v>12000</v>
      </c>
      <c r="N1360" s="26" t="str">
        <f>IF([1]DRUM!K1337="","",[1]DRUM!K1337)</f>
        <v>Steel Drum</v>
      </c>
      <c r="O1360" s="26">
        <f>IF([1]DRUM!L1337="","",[1]DRUM!L1337)</f>
        <v>1257</v>
      </c>
      <c r="P1360" s="26">
        <f>IF([1]DRUM!M1337="","",[1]DRUM!M1337)</f>
        <v>276</v>
      </c>
      <c r="Q1360" s="26">
        <f>IF([1]DRUM!N1337="","",[1]DRUM!N1337)</f>
        <v>9.3826609842571909</v>
      </c>
      <c r="R1360" s="26" t="str">
        <f t="shared" si="209"/>
        <v>Steel</v>
      </c>
      <c r="S1360" s="26">
        <f ca="1">IF(N1360="",0,
IF(Knee_Application="YES",Knee_Width,IF(Knee_Application="NO",0,
IF(OR(Cable_Type="OH",SearchData("Conductor",Cable_Desc)),0,
IF(N1360="Steel Drum",Knee_Width,
IF(N1360="Plywood Drum",0,
IF(Country="UAE",0,
IF(AND(OR(SearchData("LSHF",Cable_Desc),SearchData("LSZH",Cable_Desc),SearchData("LS0H",Cable_Desc),SearchData("LSOH",Cable_Desc)),D.nom&gt;40),Knee_Width,
IF(AND(Country="Egypt",D.nom&gt;60),Knee_Width,
IF(AND(Country&lt;&gt;"Egypt",D.nom&gt;35),Knee_Width,
0))))))))))</f>
        <v>125</v>
      </c>
      <c r="T1360" s="118">
        <f t="shared" ca="1" si="203"/>
        <v>14</v>
      </c>
      <c r="U1360" s="118">
        <f t="shared" ca="1" si="204"/>
        <v>3</v>
      </c>
      <c r="V1360" s="117">
        <f t="shared" ca="1" si="205"/>
        <v>384.59879920070824</v>
      </c>
      <c r="W1360" s="64">
        <f t="shared" ca="1" si="206"/>
        <v>1</v>
      </c>
      <c r="X1360" s="64">
        <f t="shared" ca="1" si="210"/>
        <v>1</v>
      </c>
      <c r="Y1360" s="64">
        <f t="shared" ca="1" si="207"/>
        <v>1</v>
      </c>
      <c r="AM1360" s="156"/>
    </row>
    <row r="1361" spans="1:39">
      <c r="A1361" s="12">
        <f t="shared" ca="1" si="201"/>
        <v>1</v>
      </c>
      <c r="B1361" s="12" t="str">
        <f>IF([1]DRUM!A1338="","",[1]DRUM!A1338)</f>
        <v>Steel</v>
      </c>
      <c r="C1361" s="12">
        <f t="shared" ca="1" si="202"/>
        <v>0</v>
      </c>
      <c r="D1361" s="155">
        <f t="shared" ca="1" si="208"/>
        <v>0</v>
      </c>
      <c r="E1361" s="26" t="str">
        <f>IF([1]DRUM!B1338="","",[1]DRUM!B1338)</f>
        <v>STB360032</v>
      </c>
      <c r="F1361" s="26">
        <f>IF([1]DRUM!C1338="","",[1]DRUM!C1338)</f>
        <v>3680</v>
      </c>
      <c r="G1361" s="26">
        <f>IF([1]DRUM!D1338="","",[1]DRUM!D1338)</f>
        <v>3600</v>
      </c>
      <c r="H1361" s="26">
        <f>IF([1]DRUM!E1338="","",[1]DRUM!E1338)</f>
        <v>1950</v>
      </c>
      <c r="I1361" s="26">
        <f>IF([1]DRUM!F1338="","",[1]DRUM!F1338)</f>
        <v>1900</v>
      </c>
      <c r="J1361" s="26">
        <f>IF([1]DRUM!G1338="","",[1]DRUM!G1338)</f>
        <v>2100</v>
      </c>
      <c r="K1361" s="26">
        <f>IF([1]DRUM!H1338="","",[1]DRUM!H1338)</f>
        <v>2250</v>
      </c>
      <c r="L1361" s="26" t="str">
        <f>IF([1]DRUM!I1338="","",[1]DRUM!I1338)</f>
        <v/>
      </c>
      <c r="M1361" s="26">
        <f>IF([1]DRUM!J1338="","",
IF(AND([1]DRUM!K1338="Wooden Drum",[1]DRUM!J1338&gt;Max_WD_Capacity),Max_WD_Capacity,
[1]DRUM!J1338))</f>
        <v>12000</v>
      </c>
      <c r="N1361" s="26" t="str">
        <f>IF([1]DRUM!K1338="","",[1]DRUM!K1338)</f>
        <v>Steel Drum</v>
      </c>
      <c r="O1361" s="26">
        <f>IF([1]DRUM!L1338="","",[1]DRUM!L1338)</f>
        <v>1383</v>
      </c>
      <c r="P1361" s="26">
        <f>IF([1]DRUM!M1338="","",[1]DRUM!M1338)</f>
        <v>283</v>
      </c>
      <c r="Q1361" s="26">
        <f>IF([1]DRUM!N1338="","",[1]DRUM!N1338)</f>
        <v>13.665338994493052</v>
      </c>
      <c r="R1361" s="26" t="str">
        <f t="shared" si="209"/>
        <v>Steel</v>
      </c>
      <c r="S1361" s="26">
        <f ca="1">IF(N1361="",0,
IF(Knee_Application="YES",Knee_Width,IF(Knee_Application="NO",0,
IF(OR(Cable_Type="OH",SearchData("Conductor",Cable_Desc)),0,
IF(N1361="Steel Drum",Knee_Width,
IF(N1361="Plywood Drum",0,
IF(Country="UAE",0,
IF(AND(OR(SearchData("LSHF",Cable_Desc),SearchData("LSZH",Cable_Desc),SearchData("LS0H",Cable_Desc),SearchData("LSOH",Cable_Desc)),D.nom&gt;40),Knee_Width,
IF(AND(Country="Egypt",D.nom&gt;60),Knee_Width,
IF(AND(Country&lt;&gt;"Egypt",D.nom&gt;35),Knee_Width,
0))))))))))</f>
        <v>125</v>
      </c>
      <c r="T1361" s="118">
        <f t="shared" ca="1" si="203"/>
        <v>14</v>
      </c>
      <c r="U1361" s="118">
        <f t="shared" ca="1" si="204"/>
        <v>5</v>
      </c>
      <c r="V1361" s="117">
        <f t="shared" ca="1" si="205"/>
        <v>562.5335805517883</v>
      </c>
      <c r="W1361" s="64">
        <f t="shared" ca="1" si="206"/>
        <v>1</v>
      </c>
      <c r="X1361" s="64">
        <f t="shared" ca="1" si="210"/>
        <v>1</v>
      </c>
      <c r="Y1361" s="64">
        <f t="shared" ca="1" si="207"/>
        <v>1</v>
      </c>
      <c r="AM1361" s="156"/>
    </row>
    <row r="1362" spans="1:39">
      <c r="A1362" s="12">
        <f t="shared" ca="1" si="201"/>
        <v>1</v>
      </c>
      <c r="B1362" s="12" t="str">
        <f>IF([1]DRUM!A1339="","",[1]DRUM!A1339)</f>
        <v>Steel</v>
      </c>
      <c r="C1362" s="12">
        <f t="shared" ca="1" si="202"/>
        <v>0</v>
      </c>
      <c r="D1362" s="155">
        <f t="shared" ca="1" si="208"/>
        <v>0</v>
      </c>
      <c r="E1362" s="26" t="str">
        <f>IF([1]DRUM!B1339="","",[1]DRUM!B1339)</f>
        <v>STB360004</v>
      </c>
      <c r="F1362" s="26">
        <f>IF([1]DRUM!C1339="","",[1]DRUM!C1339)</f>
        <v>3680</v>
      </c>
      <c r="G1362" s="26">
        <f>IF([1]DRUM!D1339="","",[1]DRUM!D1339)</f>
        <v>3600</v>
      </c>
      <c r="H1362" s="26">
        <f>IF([1]DRUM!E1339="","",[1]DRUM!E1339)</f>
        <v>2600</v>
      </c>
      <c r="I1362" s="26">
        <f>IF([1]DRUM!F1339="","",[1]DRUM!F1339)</f>
        <v>1860</v>
      </c>
      <c r="J1362" s="26">
        <f>IF([1]DRUM!G1339="","",[1]DRUM!G1339)</f>
        <v>2100</v>
      </c>
      <c r="K1362" s="26">
        <f>IF([1]DRUM!H1339="","",[1]DRUM!H1339)</f>
        <v>2250</v>
      </c>
      <c r="L1362" s="26" t="str">
        <f>IF([1]DRUM!I1339="","",[1]DRUM!I1339)</f>
        <v/>
      </c>
      <c r="M1362" s="26">
        <f>IF([1]DRUM!J1339="","",
IF(AND([1]DRUM!K1339="Wooden Drum",[1]DRUM!J1339&gt;Max_WD_Capacity),Max_WD_Capacity,
[1]DRUM!J1339))</f>
        <v>15000</v>
      </c>
      <c r="N1362" s="26" t="str">
        <f>IF([1]DRUM!K1339="","",[1]DRUM!K1339)</f>
        <v>Steel Drum</v>
      </c>
      <c r="O1362" s="26">
        <f>IF([1]DRUM!L1339="","",[1]DRUM!L1339)</f>
        <v>1685</v>
      </c>
      <c r="P1362" s="26">
        <f>IF([1]DRUM!M1339="","",[1]DRUM!M1339)</f>
        <v>277</v>
      </c>
      <c r="Q1362" s="26">
        <f>IF([1]DRUM!N1339="","",[1]DRUM!N1339)</f>
        <v>9.0572116202993733</v>
      </c>
      <c r="R1362" s="26" t="str">
        <f t="shared" si="209"/>
        <v>Steel</v>
      </c>
      <c r="S1362" s="26">
        <f ca="1">IF(N1362="",0,
IF(Knee_Application="YES",Knee_Width,IF(Knee_Application="NO",0,
IF(OR(Cable_Type="OH",SearchData("Conductor",Cable_Desc)),0,
IF(N1362="Steel Drum",Knee_Width,
IF(N1362="Plywood Drum",0,
IF(Country="UAE",0,
IF(AND(OR(SearchData("LSHF",Cable_Desc),SearchData("LSZH",Cable_Desc),SearchData("LS0H",Cable_Desc),SearchData("LSOH",Cable_Desc)),D.nom&gt;40),Knee_Width,
IF(AND(Country="Egypt",D.nom&gt;60),Knee_Width,
IF(AND(Country&lt;&gt;"Egypt",D.nom&gt;35),Knee_Width,
0))))))))))</f>
        <v>125</v>
      </c>
      <c r="T1362" s="118">
        <f t="shared" ca="1" si="203"/>
        <v>14</v>
      </c>
      <c r="U1362" s="118">
        <f t="shared" ca="1" si="204"/>
        <v>3</v>
      </c>
      <c r="V1362" s="117">
        <f t="shared" ca="1" si="205"/>
        <v>391.19614377324677</v>
      </c>
      <c r="W1362" s="64">
        <f t="shared" ca="1" si="206"/>
        <v>1</v>
      </c>
      <c r="X1362" s="64">
        <f t="shared" ca="1" si="210"/>
        <v>1</v>
      </c>
      <c r="Y1362" s="64">
        <f t="shared" ca="1" si="207"/>
        <v>1</v>
      </c>
      <c r="AM1362" s="156"/>
    </row>
    <row r="1363" spans="1:39">
      <c r="A1363" s="12">
        <f t="shared" ca="1" si="201"/>
        <v>1</v>
      </c>
      <c r="B1363" s="12" t="str">
        <f>IF([1]DRUM!A1340="","",[1]DRUM!A1340)</f>
        <v>Steel</v>
      </c>
      <c r="C1363" s="12">
        <f t="shared" ca="1" si="202"/>
        <v>0</v>
      </c>
      <c r="D1363" s="155">
        <f t="shared" ca="1" si="208"/>
        <v>0</v>
      </c>
      <c r="E1363" s="26" t="str">
        <f>IF([1]DRUM!B1340="","",[1]DRUM!B1340)</f>
        <v>STB360005</v>
      </c>
      <c r="F1363" s="26">
        <f>IF([1]DRUM!C1340="","",[1]DRUM!C1340)</f>
        <v>3680</v>
      </c>
      <c r="G1363" s="26">
        <f>IF([1]DRUM!D1340="","",[1]DRUM!D1340)</f>
        <v>3600</v>
      </c>
      <c r="H1363" s="26">
        <f>IF([1]DRUM!E1340="","",[1]DRUM!E1340)</f>
        <v>2350</v>
      </c>
      <c r="I1363" s="26">
        <f>IF([1]DRUM!F1340="","",[1]DRUM!F1340)</f>
        <v>1860</v>
      </c>
      <c r="J1363" s="26">
        <f>IF([1]DRUM!G1340="","",[1]DRUM!G1340)</f>
        <v>2100</v>
      </c>
      <c r="K1363" s="26">
        <f>IF([1]DRUM!H1340="","",[1]DRUM!H1340)</f>
        <v>2250</v>
      </c>
      <c r="L1363" s="26" t="str">
        <f>IF([1]DRUM!I1340="","",[1]DRUM!I1340)</f>
        <v/>
      </c>
      <c r="M1363" s="26">
        <f>IF([1]DRUM!J1340="","",
IF(AND([1]DRUM!K1340="Wooden Drum",[1]DRUM!J1340&gt;Max_WD_Capacity),Max_WD_Capacity,
[1]DRUM!J1340))</f>
        <v>20000</v>
      </c>
      <c r="N1363" s="26" t="str">
        <f>IF([1]DRUM!K1340="","",[1]DRUM!K1340)</f>
        <v>Steel Drum</v>
      </c>
      <c r="O1363" s="26">
        <f>IF([1]DRUM!L1340="","",[1]DRUM!L1340)</f>
        <v>1995</v>
      </c>
      <c r="P1363" s="26">
        <f>IF([1]DRUM!M1340="","",[1]DRUM!M1340)</f>
        <v>277</v>
      </c>
      <c r="Q1363" s="26">
        <f>IF([1]DRUM!N1340="","",[1]DRUM!N1340)</f>
        <v>10.865001842899451</v>
      </c>
      <c r="R1363" s="26" t="str">
        <f t="shared" si="209"/>
        <v>Steel</v>
      </c>
      <c r="S1363" s="26">
        <f ca="1">IF(N1363="",0,
IF(Knee_Application="YES",Knee_Width,IF(Knee_Application="NO",0,
IF(OR(Cable_Type="OH",SearchData("Conductor",Cable_Desc)),0,
IF(N1363="Steel Drum",Knee_Width,
IF(N1363="Plywood Drum",0,
IF(Country="UAE",0,
IF(AND(OR(SearchData("LSHF",Cable_Desc),SearchData("LSZH",Cable_Desc),SearchData("LS0H",Cable_Desc),SearchData("LSOH",Cable_Desc)),D.nom&gt;40),Knee_Width,
IF(AND(Country="Egypt",D.nom&gt;60),Knee_Width,
IF(AND(Country&lt;&gt;"Egypt",D.nom&gt;35),Knee_Width,
0))))))))))</f>
        <v>125</v>
      </c>
      <c r="T1363" s="118">
        <f t="shared" ca="1" si="203"/>
        <v>14</v>
      </c>
      <c r="U1363" s="118">
        <f t="shared" ca="1" si="204"/>
        <v>4</v>
      </c>
      <c r="V1363" s="117">
        <f t="shared" ca="1" si="205"/>
        <v>499.005550547957</v>
      </c>
      <c r="W1363" s="64">
        <f t="shared" ca="1" si="206"/>
        <v>1</v>
      </c>
      <c r="X1363" s="64">
        <f t="shared" ca="1" si="210"/>
        <v>1</v>
      </c>
      <c r="Y1363" s="64">
        <f t="shared" ca="1" si="207"/>
        <v>1</v>
      </c>
      <c r="AM1363" s="156"/>
    </row>
    <row r="1364" spans="1:39">
      <c r="A1364" s="12">
        <f t="shared" ca="1" si="201"/>
        <v>1</v>
      </c>
      <c r="B1364" s="12" t="str">
        <f>IF([1]DRUM!A1341="","",[1]DRUM!A1341)</f>
        <v>Steel</v>
      </c>
      <c r="C1364" s="12">
        <f t="shared" ca="1" si="202"/>
        <v>0</v>
      </c>
      <c r="D1364" s="155">
        <f t="shared" ca="1" si="208"/>
        <v>0</v>
      </c>
      <c r="E1364" s="26" t="str">
        <f>IF([1]DRUM!B1341="","",[1]DRUM!B1341)</f>
        <v>STB360033</v>
      </c>
      <c r="F1364" s="26">
        <f>IF([1]DRUM!C1341="","",[1]DRUM!C1341)</f>
        <v>3680</v>
      </c>
      <c r="G1364" s="26">
        <f>IF([1]DRUM!D1341="","",[1]DRUM!D1341)</f>
        <v>3600</v>
      </c>
      <c r="H1364" s="26">
        <f>IF([1]DRUM!E1341="","",[1]DRUM!E1341)</f>
        <v>2300</v>
      </c>
      <c r="I1364" s="26">
        <f>IF([1]DRUM!F1341="","",[1]DRUM!F1341)</f>
        <v>1900</v>
      </c>
      <c r="J1364" s="26">
        <f>IF([1]DRUM!G1341="","",[1]DRUM!G1341)</f>
        <v>2100</v>
      </c>
      <c r="K1364" s="26">
        <f>IF([1]DRUM!H1341="","",[1]DRUM!H1341)</f>
        <v>2250</v>
      </c>
      <c r="L1364" s="26" t="str">
        <f>IF([1]DRUM!I1341="","",[1]DRUM!I1341)</f>
        <v/>
      </c>
      <c r="M1364" s="26">
        <f>IF([1]DRUM!J1341="","",
IF(AND([1]DRUM!K1341="Wooden Drum",[1]DRUM!J1341&gt;Max_WD_Capacity),Max_WD_Capacity,
[1]DRUM!J1341))</f>
        <v>20000</v>
      </c>
      <c r="N1364" s="26" t="str">
        <f>IF([1]DRUM!K1341="","",[1]DRUM!K1341)</f>
        <v>Steel Drum</v>
      </c>
      <c r="O1364" s="26">
        <f>IF([1]DRUM!L1341="","",[1]DRUM!L1341)</f>
        <v>1804</v>
      </c>
      <c r="P1364" s="26">
        <f>IF([1]DRUM!M1341="","",[1]DRUM!M1341)</f>
        <v>283</v>
      </c>
      <c r="Q1364" s="26">
        <f>IF([1]DRUM!N1341="","",[1]DRUM!N1341)</f>
        <v>11.445607435191015</v>
      </c>
      <c r="R1364" s="26" t="str">
        <f t="shared" si="209"/>
        <v>Steel</v>
      </c>
      <c r="S1364" s="26">
        <f ca="1">IF(N1364="",0,
IF(Knee_Application="YES",Knee_Width,IF(Knee_Application="NO",0,
IF(OR(Cable_Type="OH",SearchData("Conductor",Cable_Desc)),0,
IF(N1364="Steel Drum",Knee_Width,
IF(N1364="Plywood Drum",0,
IF(Country="UAE",0,
IF(AND(OR(SearchData("LSHF",Cable_Desc),SearchData("LSZH",Cable_Desc),SearchData("LS0H",Cable_Desc),SearchData("LSOH",Cable_Desc)),D.nom&gt;40),Knee_Width,
IF(AND(Country="Egypt",D.nom&gt;60),Knee_Width,
IF(AND(Country&lt;&gt;"Egypt",D.nom&gt;35),Knee_Width,
0))))))))))</f>
        <v>125</v>
      </c>
      <c r="T1364" s="118">
        <f t="shared" ca="1" si="203"/>
        <v>14</v>
      </c>
      <c r="U1364" s="118">
        <f t="shared" ca="1" si="204"/>
        <v>4</v>
      </c>
      <c r="V1364" s="117">
        <f t="shared" ca="1" si="205"/>
        <v>490.20909111790559</v>
      </c>
      <c r="W1364" s="64">
        <f t="shared" ca="1" si="206"/>
        <v>1</v>
      </c>
      <c r="X1364" s="64">
        <f t="shared" ca="1" si="210"/>
        <v>1</v>
      </c>
      <c r="Y1364" s="64">
        <f t="shared" ca="1" si="207"/>
        <v>1</v>
      </c>
      <c r="AM1364" s="156"/>
    </row>
    <row r="1365" spans="1:39">
      <c r="A1365" s="12">
        <f t="shared" ca="1" si="201"/>
        <v>1</v>
      </c>
      <c r="B1365" s="12" t="str">
        <f>IF([1]DRUM!A1342="","",[1]DRUM!A1342)</f>
        <v>Steel</v>
      </c>
      <c r="C1365" s="12">
        <f t="shared" ca="1" si="202"/>
        <v>0</v>
      </c>
      <c r="D1365" s="155">
        <f t="shared" ca="1" si="208"/>
        <v>0</v>
      </c>
      <c r="E1365" s="26" t="str">
        <f>IF([1]DRUM!B1342="","",[1]DRUM!B1342)</f>
        <v>STB360006</v>
      </c>
      <c r="F1365" s="26">
        <f>IF([1]DRUM!C1342="","",[1]DRUM!C1342)</f>
        <v>3680</v>
      </c>
      <c r="G1365" s="26">
        <f>IF([1]DRUM!D1342="","",[1]DRUM!D1342)</f>
        <v>3600</v>
      </c>
      <c r="H1365" s="26">
        <f>IF([1]DRUM!E1342="","",[1]DRUM!E1342)</f>
        <v>2100</v>
      </c>
      <c r="I1365" s="26">
        <f>IF([1]DRUM!F1342="","",[1]DRUM!F1342)</f>
        <v>1860</v>
      </c>
      <c r="J1365" s="26">
        <f>IF([1]DRUM!G1342="","",[1]DRUM!G1342)</f>
        <v>2100</v>
      </c>
      <c r="K1365" s="26">
        <f>IF([1]DRUM!H1342="","",[1]DRUM!H1342)</f>
        <v>2250</v>
      </c>
      <c r="L1365" s="26" t="str">
        <f>IF([1]DRUM!I1342="","",[1]DRUM!I1342)</f>
        <v/>
      </c>
      <c r="M1365" s="26">
        <f>IF([1]DRUM!J1342="","",
IF(AND([1]DRUM!K1342="Wooden Drum",[1]DRUM!J1342&gt;Max_WD_Capacity),Max_WD_Capacity,
[1]DRUM!J1342))</f>
        <v>20000</v>
      </c>
      <c r="N1365" s="26" t="str">
        <f>IF([1]DRUM!K1342="","",[1]DRUM!K1342)</f>
        <v>Steel Drum</v>
      </c>
      <c r="O1365" s="26">
        <f>IF([1]DRUM!L1342="","",[1]DRUM!L1342)</f>
        <v>2015</v>
      </c>
      <c r="P1365" s="26">
        <f>IF([1]DRUM!M1342="","",[1]DRUM!M1342)</f>
        <v>277</v>
      </c>
      <c r="Q1365" s="26">
        <f>IF([1]DRUM!N1342="","",[1]DRUM!N1342)</f>
        <v>12.490186992509621</v>
      </c>
      <c r="R1365" s="26" t="str">
        <f t="shared" si="209"/>
        <v>Steel</v>
      </c>
      <c r="S1365" s="26">
        <f ca="1">IF(N1365="",0,
IF(Knee_Application="YES",Knee_Width,IF(Knee_Application="NO",0,
IF(OR(Cable_Type="OH",SearchData("Conductor",Cable_Desc)),0,
IF(N1365="Steel Drum",Knee_Width,
IF(N1365="Plywood Drum",0,
IF(Country="UAE",0,
IF(AND(OR(SearchData("LSHF",Cable_Desc),SearchData("LSZH",Cable_Desc),SearchData("LS0H",Cable_Desc),SearchData("LSOH",Cable_Desc)),D.nom&gt;40),Knee_Width,
IF(AND(Country="Egypt",D.nom&gt;60),Knee_Width,
IF(AND(Country&lt;&gt;"Egypt",D.nom&gt;35),Knee_Width,
0))))))))))</f>
        <v>125</v>
      </c>
      <c r="T1365" s="118">
        <f t="shared" ca="1" si="203"/>
        <v>14</v>
      </c>
      <c r="U1365" s="118">
        <f t="shared" ca="1" si="204"/>
        <v>5</v>
      </c>
      <c r="V1365" s="117">
        <f t="shared" ca="1" si="205"/>
        <v>595.52030341448119</v>
      </c>
      <c r="W1365" s="64">
        <f t="shared" ca="1" si="206"/>
        <v>1</v>
      </c>
      <c r="X1365" s="64">
        <f t="shared" ca="1" si="210"/>
        <v>1</v>
      </c>
      <c r="Y1365" s="64">
        <f t="shared" ca="1" si="207"/>
        <v>1</v>
      </c>
      <c r="AM1365" s="156"/>
    </row>
    <row r="1366" spans="1:39">
      <c r="A1366" s="12">
        <f t="shared" ca="1" si="201"/>
        <v>1</v>
      </c>
      <c r="B1366" s="12" t="str">
        <f>IF([1]DRUM!A1343="","",[1]DRUM!A1343)</f>
        <v>Steel</v>
      </c>
      <c r="C1366" s="12">
        <f t="shared" ca="1" si="202"/>
        <v>0</v>
      </c>
      <c r="D1366" s="155">
        <f t="shared" ca="1" si="208"/>
        <v>0</v>
      </c>
      <c r="E1366" s="26" t="str">
        <f>IF([1]DRUM!B1343="","",[1]DRUM!B1343)</f>
        <v>STB360007</v>
      </c>
      <c r="F1366" s="26">
        <f>IF([1]DRUM!C1343="","",[1]DRUM!C1343)</f>
        <v>3680</v>
      </c>
      <c r="G1366" s="26">
        <f>IF([1]DRUM!D1343="","",[1]DRUM!D1343)</f>
        <v>3600</v>
      </c>
      <c r="H1366" s="26">
        <f>IF([1]DRUM!E1343="","",[1]DRUM!E1343)</f>
        <v>1600</v>
      </c>
      <c r="I1366" s="26">
        <f>IF([1]DRUM!F1343="","",[1]DRUM!F1343)</f>
        <v>1860</v>
      </c>
      <c r="J1366" s="26">
        <f>IF([1]DRUM!G1343="","",[1]DRUM!G1343)</f>
        <v>2100</v>
      </c>
      <c r="K1366" s="26">
        <f>IF([1]DRUM!H1343="","",[1]DRUM!H1343)</f>
        <v>2250</v>
      </c>
      <c r="L1366" s="26" t="str">
        <f>IF([1]DRUM!I1343="","",[1]DRUM!I1343)</f>
        <v/>
      </c>
      <c r="M1366" s="26">
        <f>IF([1]DRUM!J1343="","",
IF(AND([1]DRUM!K1343="Wooden Drum",[1]DRUM!J1343&gt;Max_WD_Capacity),Max_WD_Capacity,
[1]DRUM!J1343))</f>
        <v>20000</v>
      </c>
      <c r="N1366" s="26" t="str">
        <f>IF([1]DRUM!K1343="","",[1]DRUM!K1343)</f>
        <v>Steel Drum</v>
      </c>
      <c r="O1366" s="26">
        <f>IF([1]DRUM!L1343="","",[1]DRUM!L1343)</f>
        <v>1935</v>
      </c>
      <c r="P1366" s="26">
        <f>IF([1]DRUM!M1343="","",[1]DRUM!M1343)</f>
        <v>277</v>
      </c>
      <c r="Q1366" s="26">
        <f>IF([1]DRUM!N1343="","",[1]DRUM!N1343)</f>
        <v>15.192742072760238</v>
      </c>
      <c r="R1366" s="26" t="str">
        <f t="shared" si="209"/>
        <v>Steel</v>
      </c>
      <c r="S1366" s="26">
        <f ca="1">IF(N1366="",0,
IF(Knee_Application="YES",Knee_Width,IF(Knee_Application="NO",0,
IF(OR(Cable_Type="OH",SearchData("Conductor",Cable_Desc)),0,
IF(N1366="Steel Drum",Knee_Width,
IF(N1366="Plywood Drum",0,
IF(Country="UAE",0,
IF(AND(OR(SearchData("LSHF",Cable_Desc),SearchData("LSZH",Cable_Desc),SearchData("LS0H",Cable_Desc),SearchData("LSOH",Cable_Desc)),D.nom&gt;40),Knee_Width,
IF(AND(Country="Egypt",D.nom&gt;60),Knee_Width,
IF(AND(Country&lt;&gt;"Egypt",D.nom&gt;35),Knee_Width,
0))))))))))</f>
        <v>125</v>
      </c>
      <c r="T1366" s="118">
        <f t="shared" ca="1" si="203"/>
        <v>14</v>
      </c>
      <c r="U1366" s="118">
        <f t="shared" ca="1" si="204"/>
        <v>7</v>
      </c>
      <c r="V1366" s="117">
        <f t="shared" ca="1" si="205"/>
        <v>754.66584742297152</v>
      </c>
      <c r="W1366" s="64">
        <f t="shared" ca="1" si="206"/>
        <v>1</v>
      </c>
      <c r="X1366" s="64">
        <f t="shared" ca="1" si="210"/>
        <v>1</v>
      </c>
      <c r="Y1366" s="64">
        <f t="shared" ca="1" si="207"/>
        <v>1</v>
      </c>
      <c r="AM1366" s="156"/>
    </row>
    <row r="1367" spans="1:39">
      <c r="A1367" s="12">
        <f t="shared" ca="1" si="201"/>
        <v>1</v>
      </c>
      <c r="B1367" s="12" t="str">
        <f>IF([1]DRUM!A1344="","",[1]DRUM!A1344)</f>
        <v>Steel</v>
      </c>
      <c r="C1367" s="12">
        <f t="shared" ca="1" si="202"/>
        <v>0</v>
      </c>
      <c r="D1367" s="155">
        <f t="shared" ca="1" si="208"/>
        <v>0</v>
      </c>
      <c r="E1367" s="26" t="str">
        <f>IF([1]DRUM!B1344="","",[1]DRUM!B1344)</f>
        <v>STB360036</v>
      </c>
      <c r="F1367" s="26">
        <f>IF([1]DRUM!C1344="","",[1]DRUM!C1344)</f>
        <v>3680</v>
      </c>
      <c r="G1367" s="26">
        <f>IF([1]DRUM!D1344="","",[1]DRUM!D1344)</f>
        <v>3600</v>
      </c>
      <c r="H1367" s="26">
        <f>IF([1]DRUM!E1344="","",[1]DRUM!E1344)</f>
        <v>1550</v>
      </c>
      <c r="I1367" s="26">
        <f>IF([1]DRUM!F1344="","",[1]DRUM!F1344)</f>
        <v>1850</v>
      </c>
      <c r="J1367" s="26">
        <f>IF([1]DRUM!G1344="","",[1]DRUM!G1344)</f>
        <v>2100</v>
      </c>
      <c r="K1367" s="26">
        <f>IF([1]DRUM!H1344="","",[1]DRUM!H1344)</f>
        <v>2250</v>
      </c>
      <c r="L1367" s="26" t="str">
        <f>IF([1]DRUM!I1344="","",[1]DRUM!I1344)</f>
        <v/>
      </c>
      <c r="M1367" s="26">
        <f>IF([1]DRUM!J1344="","",
IF(AND([1]DRUM!K1344="Wooden Drum",[1]DRUM!J1344&gt;Max_WD_Capacity),Max_WD_Capacity,
[1]DRUM!J1344))</f>
        <v>20000</v>
      </c>
      <c r="N1367" s="26" t="str">
        <f>IF([1]DRUM!K1344="","",[1]DRUM!K1344)</f>
        <v>Steel Drum</v>
      </c>
      <c r="O1367" s="26">
        <f>IF([1]DRUM!L1344="","",[1]DRUM!L1344)</f>
        <v>1865</v>
      </c>
      <c r="P1367" s="26">
        <f>IF([1]DRUM!M1344="","",[1]DRUM!M1344)</f>
        <v>276</v>
      </c>
      <c r="Q1367" s="26">
        <f>IF([1]DRUM!N1344="","",[1]DRUM!N1344)</f>
        <v>15.339906053626837</v>
      </c>
      <c r="R1367" s="26" t="str">
        <f t="shared" si="209"/>
        <v>Steel</v>
      </c>
      <c r="S1367" s="26">
        <f ca="1">IF(N1367="",0,
IF(Knee_Application="YES",Knee_Width,IF(Knee_Application="NO",0,
IF(OR(Cable_Type="OH",SearchData("Conductor",Cable_Desc)),0,
IF(N1367="Steel Drum",Knee_Width,
IF(N1367="Plywood Drum",0,
IF(Country="UAE",0,
IF(AND(OR(SearchData("LSHF",Cable_Desc),SearchData("LSZH",Cable_Desc),SearchData("LS0H",Cable_Desc),SearchData("LSOH",Cable_Desc)),D.nom&gt;40),Knee_Width,
IF(AND(Country="Egypt",D.nom&gt;60),Knee_Width,
IF(AND(Country&lt;&gt;"Egypt",D.nom&gt;35),Knee_Width,
0))))))))))</f>
        <v>125</v>
      </c>
      <c r="T1367" s="118">
        <f t="shared" ca="1" si="203"/>
        <v>14</v>
      </c>
      <c r="U1367" s="118">
        <f t="shared" ca="1" si="204"/>
        <v>7</v>
      </c>
      <c r="V1367" s="117">
        <f t="shared" ca="1" si="205"/>
        <v>739.27204342038158</v>
      </c>
      <c r="W1367" s="64">
        <f t="shared" ca="1" si="206"/>
        <v>1</v>
      </c>
      <c r="X1367" s="64">
        <f t="shared" ca="1" si="210"/>
        <v>1</v>
      </c>
      <c r="Y1367" s="64">
        <f t="shared" ca="1" si="207"/>
        <v>1</v>
      </c>
      <c r="AM1367" s="156"/>
    </row>
    <row r="1368" spans="1:39">
      <c r="A1368" s="12">
        <f t="shared" ca="1" si="201"/>
        <v>1</v>
      </c>
      <c r="B1368" s="12" t="str">
        <f>IF([1]DRUM!A1345="","",[1]DRUM!A1345)</f>
        <v>Steel</v>
      </c>
      <c r="C1368" s="12">
        <f t="shared" ca="1" si="202"/>
        <v>0</v>
      </c>
      <c r="D1368" s="155">
        <f t="shared" ca="1" si="208"/>
        <v>0</v>
      </c>
      <c r="E1368" s="26" t="str">
        <f>IF([1]DRUM!B1345="","",[1]DRUM!B1345)</f>
        <v>STB360030</v>
      </c>
      <c r="F1368" s="26">
        <f>IF([1]DRUM!C1345="","",[1]DRUM!C1345)</f>
        <v>3680</v>
      </c>
      <c r="G1368" s="26">
        <f>IF([1]DRUM!D1345="","",[1]DRUM!D1345)</f>
        <v>3600</v>
      </c>
      <c r="H1368" s="26">
        <f>IF([1]DRUM!E1345="","",[1]DRUM!E1345)</f>
        <v>2000</v>
      </c>
      <c r="I1368" s="26">
        <f>IF([1]DRUM!F1345="","",[1]DRUM!F1345)</f>
        <v>1900</v>
      </c>
      <c r="J1368" s="26">
        <f>IF([1]DRUM!G1345="","",[1]DRUM!G1345)</f>
        <v>2100</v>
      </c>
      <c r="K1368" s="26">
        <f>IF([1]DRUM!H1345="","",[1]DRUM!H1345)</f>
        <v>2250</v>
      </c>
      <c r="L1368" s="26" t="str">
        <f>IF([1]DRUM!I1345="","",[1]DRUM!I1345)</f>
        <v/>
      </c>
      <c r="M1368" s="26">
        <f>IF([1]DRUM!J1345="","",
IF(AND([1]DRUM!K1345="Wooden Drum",[1]DRUM!J1345&gt;Max_WD_Capacity),Max_WD_Capacity,
[1]DRUM!J1345))</f>
        <v>22000</v>
      </c>
      <c r="N1368" s="26" t="str">
        <f>IF([1]DRUM!K1345="","",[1]DRUM!K1345)</f>
        <v>Steel Drum</v>
      </c>
      <c r="O1368" s="26">
        <f>IF([1]DRUM!L1345="","",[1]DRUM!L1345)</f>
        <v>1951</v>
      </c>
      <c r="P1368" s="26">
        <f>IF([1]DRUM!M1345="","",[1]DRUM!M1345)</f>
        <v>283</v>
      </c>
      <c r="Q1368" s="26">
        <f>IF([1]DRUM!N1345="","",[1]DRUM!N1345)</f>
        <v>13.370618333678159</v>
      </c>
      <c r="R1368" s="26" t="str">
        <f t="shared" si="209"/>
        <v>Steel</v>
      </c>
      <c r="S1368" s="26">
        <f ca="1">IF(N1368="",0,
IF(Knee_Application="YES",Knee_Width,IF(Knee_Application="NO",0,
IF(OR(Cable_Type="OH",SearchData("Conductor",Cable_Desc)),0,
IF(N1368="Steel Drum",Knee_Width,
IF(N1368="Plywood Drum",0,
IF(Country="UAE",0,
IF(AND(OR(SearchData("LSHF",Cable_Desc),SearchData("LSZH",Cable_Desc),SearchData("LS0H",Cable_Desc),SearchData("LSOH",Cable_Desc)),D.nom&gt;40),Knee_Width,
IF(AND(Country="Egypt",D.nom&gt;60),Knee_Width,
IF(AND(Country&lt;&gt;"Egypt",D.nom&gt;35),Knee_Width,
0))))))))))</f>
        <v>125</v>
      </c>
      <c r="T1368" s="118">
        <f t="shared" ca="1" si="203"/>
        <v>14</v>
      </c>
      <c r="U1368" s="118">
        <f t="shared" ca="1" si="204"/>
        <v>5</v>
      </c>
      <c r="V1368" s="117">
        <f t="shared" ca="1" si="205"/>
        <v>573.5291548393526</v>
      </c>
      <c r="W1368" s="64">
        <f t="shared" ca="1" si="206"/>
        <v>1</v>
      </c>
      <c r="X1368" s="64">
        <f t="shared" ca="1" si="210"/>
        <v>1</v>
      </c>
      <c r="Y1368" s="64">
        <f t="shared" ca="1" si="207"/>
        <v>1</v>
      </c>
      <c r="AM1368" s="156"/>
    </row>
    <row r="1369" spans="1:39">
      <c r="A1369" s="12">
        <f t="shared" ref="A1369:A1432" ca="1" si="211">IF(OR(E1369="",G1369="",K1369="",G1369&lt;Min_Flange_Diam,G1369&gt;Max_Flange_Diam,K1369&lt;Min_Outer_Width,K1369&gt;Max_Outer_Width),0,IFERROR(W1369*X1369*Y1369,0))</f>
        <v>1</v>
      </c>
      <c r="B1369" s="12" t="str">
        <f>IF([1]DRUM!A1346="","",[1]DRUM!A1346)</f>
        <v>Steel</v>
      </c>
      <c r="C1369" s="12">
        <f t="shared" ref="C1369:C1432" ca="1" si="212">IF(B1369="","",IF(OR(B1369=Main_DT,B1369=Ext_DT),1,0))</f>
        <v>0</v>
      </c>
      <c r="D1369" s="155">
        <f t="shared" ca="1" si="208"/>
        <v>0</v>
      </c>
      <c r="E1369" s="26" t="str">
        <f>IF([1]DRUM!B1346="","",[1]DRUM!B1346)</f>
        <v>STB360008</v>
      </c>
      <c r="F1369" s="26">
        <f>IF([1]DRUM!C1346="","",[1]DRUM!C1346)</f>
        <v>3680</v>
      </c>
      <c r="G1369" s="26">
        <f>IF([1]DRUM!D1346="","",[1]DRUM!D1346)</f>
        <v>3600</v>
      </c>
      <c r="H1369" s="26">
        <f>IF([1]DRUM!E1346="","",[1]DRUM!E1346)</f>
        <v>1600</v>
      </c>
      <c r="I1369" s="26">
        <f>IF([1]DRUM!F1346="","",[1]DRUM!F1346)</f>
        <v>1860</v>
      </c>
      <c r="J1369" s="26">
        <f>IF([1]DRUM!G1346="","",[1]DRUM!G1346)</f>
        <v>2100</v>
      </c>
      <c r="K1369" s="26">
        <f>IF([1]DRUM!H1346="","",[1]DRUM!H1346)</f>
        <v>2250</v>
      </c>
      <c r="L1369" s="26" t="str">
        <f>IF([1]DRUM!I1346="","",[1]DRUM!I1346)</f>
        <v/>
      </c>
      <c r="M1369" s="26">
        <f>IF([1]DRUM!J1346="","",
IF(AND([1]DRUM!K1346="Wooden Drum",[1]DRUM!J1346&gt;Max_WD_Capacity),Max_WD_Capacity,
[1]DRUM!J1346))</f>
        <v>25000</v>
      </c>
      <c r="N1369" s="26" t="str">
        <f>IF([1]DRUM!K1346="","",[1]DRUM!K1346)</f>
        <v>Steel Drum</v>
      </c>
      <c r="O1369" s="26">
        <f>IF([1]DRUM!L1346="","",[1]DRUM!L1346)</f>
        <v>2005</v>
      </c>
      <c r="P1369" s="26">
        <f>IF([1]DRUM!M1346="","",[1]DRUM!M1346)</f>
        <v>277</v>
      </c>
      <c r="Q1369" s="26">
        <f>IF([1]DRUM!N1346="","",[1]DRUM!N1346)</f>
        <v>15.192742072760238</v>
      </c>
      <c r="R1369" s="26" t="str">
        <f t="shared" si="209"/>
        <v>Steel</v>
      </c>
      <c r="S1369" s="26">
        <f ca="1">IF(N1369="",0,
IF(Knee_Application="YES",Knee_Width,IF(Knee_Application="NO",0,
IF(OR(Cable_Type="OH",SearchData("Conductor",Cable_Desc)),0,
IF(N1369="Steel Drum",Knee_Width,
IF(N1369="Plywood Drum",0,
IF(Country="UAE",0,
IF(AND(OR(SearchData("LSHF",Cable_Desc),SearchData("LSZH",Cable_Desc),SearchData("LS0H",Cable_Desc),SearchData("LSOH",Cable_Desc)),D.nom&gt;40),Knee_Width,
IF(AND(Country="Egypt",D.nom&gt;60),Knee_Width,
IF(AND(Country&lt;&gt;"Egypt",D.nom&gt;35),Knee_Width,
0))))))))))</f>
        <v>125</v>
      </c>
      <c r="T1369" s="118">
        <f t="shared" ref="T1369:T1432" ca="1" si="213">IFERROR(TRUNC((I1369-S1369)/$L$4),0)</f>
        <v>14</v>
      </c>
      <c r="U1369" s="118">
        <f t="shared" ref="U1369:U1432" ca="1" si="214">IFERROR(TRUNC((((G1369-H1369)/2)-I$11)/L$4),0)</f>
        <v>7</v>
      </c>
      <c r="V1369" s="117">
        <f t="shared" ref="V1369:V1432" ca="1" si="215">IFERROR(T1369*PI()*(H1369*U1369+L$4*U1369^2)/1000,0)</f>
        <v>754.66584742297152</v>
      </c>
      <c r="W1369" s="64">
        <f t="shared" ref="W1369:W1432" ca="1" si="216">IFERROR(IF(H1369&gt;=J$11,1,0),0)</f>
        <v>1</v>
      </c>
      <c r="X1369" s="64">
        <f t="shared" ca="1" si="210"/>
        <v>1</v>
      </c>
      <c r="Y1369" s="64">
        <f t="shared" ref="Y1369:Y1432" ca="1" si="217">IFERROR(IF(V1369&gt;=L$6*0.99,1,0),0)</f>
        <v>1</v>
      </c>
      <c r="AM1369" s="156"/>
    </row>
    <row r="1370" spans="1:39">
      <c r="A1370" s="12">
        <f t="shared" ca="1" si="211"/>
        <v>1</v>
      </c>
      <c r="B1370" s="12" t="str">
        <f>IF([1]DRUM!A1347="","",[1]DRUM!A1347)</f>
        <v>Steel</v>
      </c>
      <c r="C1370" s="12">
        <f t="shared" ca="1" si="212"/>
        <v>0</v>
      </c>
      <c r="D1370" s="155">
        <f t="shared" ref="D1370:D1433" ca="1" si="218">IF(O1370="",0,IFERROR(A1370*C1370,0))</f>
        <v>0</v>
      </c>
      <c r="E1370" s="26" t="str">
        <f>IF([1]DRUM!B1347="","",[1]DRUM!B1347)</f>
        <v>STB370035</v>
      </c>
      <c r="F1370" s="26">
        <f>IF([1]DRUM!C1347="","",[1]DRUM!C1347)</f>
        <v>3780</v>
      </c>
      <c r="G1370" s="26">
        <f>IF([1]DRUM!D1347="","",[1]DRUM!D1347)</f>
        <v>3700</v>
      </c>
      <c r="H1370" s="26">
        <f>IF([1]DRUM!E1347="","",[1]DRUM!E1347)</f>
        <v>2150</v>
      </c>
      <c r="I1370" s="26">
        <f>IF([1]DRUM!F1347="","",[1]DRUM!F1347)</f>
        <v>1900</v>
      </c>
      <c r="J1370" s="26">
        <f>IF([1]DRUM!G1347="","",[1]DRUM!G1347)</f>
        <v>2100</v>
      </c>
      <c r="K1370" s="26">
        <f>IF([1]DRUM!H1347="","",[1]DRUM!H1347)</f>
        <v>2250</v>
      </c>
      <c r="L1370" s="26" t="str">
        <f>IF([1]DRUM!I1347="","",[1]DRUM!I1347)</f>
        <v/>
      </c>
      <c r="M1370" s="26">
        <f>IF([1]DRUM!J1347="","",
IF(AND([1]DRUM!K1347="Wooden Drum",[1]DRUM!J1347&gt;Max_WD_Capacity),Max_WD_Capacity,
[1]DRUM!J1347))</f>
        <v>10000</v>
      </c>
      <c r="N1370" s="26" t="str">
        <f>IF([1]DRUM!K1347="","",[1]DRUM!K1347)</f>
        <v>Steel Drum</v>
      </c>
      <c r="O1370" s="26">
        <f>IF([1]DRUM!L1347="","",[1]DRUM!L1347)</f>
        <v>1117</v>
      </c>
      <c r="P1370" s="26">
        <f>IF([1]DRUM!M1347="","",[1]DRUM!M1347)</f>
        <v>291</v>
      </c>
      <c r="Q1370" s="26">
        <f>IF([1]DRUM!N1347="","",[1]DRUM!N1347)</f>
        <v>13.53103590855209</v>
      </c>
      <c r="R1370" s="26" t="str">
        <f t="shared" ref="R1370:R1433" si="219">B1370</f>
        <v>Steel</v>
      </c>
      <c r="S1370" s="26">
        <f ca="1">IF(N1370="",0,
IF(Knee_Application="YES",Knee_Width,IF(Knee_Application="NO",0,
IF(OR(Cable_Type="OH",SearchData("Conductor",Cable_Desc)),0,
IF(N1370="Steel Drum",Knee_Width,
IF(N1370="Plywood Drum",0,
IF(Country="UAE",0,
IF(AND(OR(SearchData("LSHF",Cable_Desc),SearchData("LSZH",Cable_Desc),SearchData("LS0H",Cable_Desc),SearchData("LSOH",Cable_Desc)),D.nom&gt;40),Knee_Width,
IF(AND(Country="Egypt",D.nom&gt;60),Knee_Width,
IF(AND(Country&lt;&gt;"Egypt",D.nom&gt;35),Knee_Width,
0))))))))))</f>
        <v>125</v>
      </c>
      <c r="T1370" s="118">
        <f t="shared" ca="1" si="213"/>
        <v>14</v>
      </c>
      <c r="U1370" s="118">
        <f t="shared" ca="1" si="214"/>
        <v>5</v>
      </c>
      <c r="V1370" s="117">
        <f t="shared" ca="1" si="215"/>
        <v>606.51587770204549</v>
      </c>
      <c r="W1370" s="64">
        <f t="shared" ca="1" si="216"/>
        <v>1</v>
      </c>
      <c r="X1370" s="64">
        <f t="shared" ref="X1370:X1433" ca="1" si="220">IFERROR(IF(M1370*(IF(N1370="Steel Drum",1.1,IF(N1370="Plywood Drum",1,IF(M1370&lt;=1000,1.1,IF(M1370&lt;=6000,1.04,1)))))&gt;=L$5,1,0),0)</f>
        <v>1</v>
      </c>
      <c r="Y1370" s="64">
        <f t="shared" ca="1" si="217"/>
        <v>1</v>
      </c>
      <c r="AM1370" s="156"/>
    </row>
    <row r="1371" spans="1:39">
      <c r="A1371" s="12">
        <f t="shared" ca="1" si="211"/>
        <v>1</v>
      </c>
      <c r="B1371" s="12" t="str">
        <f>IF([1]DRUM!A1348="","",[1]DRUM!A1348)</f>
        <v>Steel</v>
      </c>
      <c r="C1371" s="12">
        <f t="shared" ca="1" si="212"/>
        <v>0</v>
      </c>
      <c r="D1371" s="155">
        <f t="shared" ca="1" si="218"/>
        <v>0</v>
      </c>
      <c r="E1371" s="26" t="str">
        <f>IF([1]DRUM!B1348="","",[1]DRUM!B1348)</f>
        <v>STB370031</v>
      </c>
      <c r="F1371" s="26">
        <f>IF([1]DRUM!C1348="","",[1]DRUM!C1348)</f>
        <v>3780</v>
      </c>
      <c r="G1371" s="26">
        <f>IF([1]DRUM!D1348="","",[1]DRUM!D1348)</f>
        <v>3700</v>
      </c>
      <c r="H1371" s="26">
        <f>IF([1]DRUM!E1348="","",[1]DRUM!E1348)</f>
        <v>2100</v>
      </c>
      <c r="I1371" s="26">
        <f>IF([1]DRUM!F1348="","",[1]DRUM!F1348)</f>
        <v>1900</v>
      </c>
      <c r="J1371" s="26">
        <f>IF([1]DRUM!G1348="","",[1]DRUM!G1348)</f>
        <v>2100</v>
      </c>
      <c r="K1371" s="26">
        <f>IF([1]DRUM!H1348="","",[1]DRUM!H1348)</f>
        <v>2250</v>
      </c>
      <c r="L1371" s="26" t="str">
        <f>IF([1]DRUM!I1348="","",[1]DRUM!I1348)</f>
        <v/>
      </c>
      <c r="M1371" s="26">
        <f>IF([1]DRUM!J1348="","",
IF(AND([1]DRUM!K1348="Wooden Drum",[1]DRUM!J1348&gt;Max_WD_Capacity),Max_WD_Capacity,
[1]DRUM!J1348))</f>
        <v>10000</v>
      </c>
      <c r="N1371" s="26" t="str">
        <f>IF([1]DRUM!K1348="","",[1]DRUM!K1348)</f>
        <v>Steel Drum</v>
      </c>
      <c r="O1371" s="26">
        <f>IF([1]DRUM!L1348="","",[1]DRUM!L1348)</f>
        <v>1090</v>
      </c>
      <c r="P1371" s="26">
        <f>IF([1]DRUM!M1348="","",[1]DRUM!M1348)</f>
        <v>291</v>
      </c>
      <c r="Q1371" s="26">
        <f>IF([1]DRUM!N1348="","",[1]DRUM!N1348)</f>
        <v>13.84814041702381</v>
      </c>
      <c r="R1371" s="26" t="str">
        <f t="shared" si="219"/>
        <v>Steel</v>
      </c>
      <c r="S1371" s="26">
        <f ca="1">IF(N1371="",0,
IF(Knee_Application="YES",Knee_Width,IF(Knee_Application="NO",0,
IF(OR(Cable_Type="OH",SearchData("Conductor",Cable_Desc)),0,
IF(N1371="Steel Drum",Knee_Width,
IF(N1371="Plywood Drum",0,
IF(Country="UAE",0,
IF(AND(OR(SearchData("LSHF",Cable_Desc),SearchData("LSZH",Cable_Desc),SearchData("LS0H",Cable_Desc),SearchData("LSOH",Cable_Desc)),D.nom&gt;40),Knee_Width,
IF(AND(Country="Egypt",D.nom&gt;60),Knee_Width,
IF(AND(Country&lt;&gt;"Egypt",D.nom&gt;35),Knee_Width,
0))))))))))</f>
        <v>125</v>
      </c>
      <c r="T1371" s="118">
        <f t="shared" ca="1" si="213"/>
        <v>14</v>
      </c>
      <c r="U1371" s="118">
        <f t="shared" ca="1" si="214"/>
        <v>5</v>
      </c>
      <c r="V1371" s="117">
        <f t="shared" ca="1" si="215"/>
        <v>595.52030341448119</v>
      </c>
      <c r="W1371" s="64">
        <f t="shared" ca="1" si="216"/>
        <v>1</v>
      </c>
      <c r="X1371" s="64">
        <f t="shared" ca="1" si="220"/>
        <v>1</v>
      </c>
      <c r="Y1371" s="64">
        <f t="shared" ca="1" si="217"/>
        <v>1</v>
      </c>
      <c r="AM1371" s="156"/>
    </row>
    <row r="1372" spans="1:39">
      <c r="A1372" s="12">
        <f t="shared" ca="1" si="211"/>
        <v>1</v>
      </c>
      <c r="B1372" s="12" t="str">
        <f>IF([1]DRUM!A1349="","",[1]DRUM!A1349)</f>
        <v>Steel</v>
      </c>
      <c r="C1372" s="12">
        <f t="shared" ca="1" si="212"/>
        <v>0</v>
      </c>
      <c r="D1372" s="155">
        <f t="shared" ca="1" si="218"/>
        <v>0</v>
      </c>
      <c r="E1372" s="26" t="str">
        <f>IF([1]DRUM!B1349="","",[1]DRUM!B1349)</f>
        <v>STB370004</v>
      </c>
      <c r="F1372" s="26">
        <f>IF([1]DRUM!C1349="","",[1]DRUM!C1349)</f>
        <v>3780</v>
      </c>
      <c r="G1372" s="26">
        <f>IF([1]DRUM!D1349="","",[1]DRUM!D1349)</f>
        <v>3700</v>
      </c>
      <c r="H1372" s="26">
        <f>IF([1]DRUM!E1349="","",[1]DRUM!E1349)</f>
        <v>2700</v>
      </c>
      <c r="I1372" s="26">
        <f>IF([1]DRUM!F1349="","",[1]DRUM!F1349)</f>
        <v>1860</v>
      </c>
      <c r="J1372" s="26">
        <f>IF([1]DRUM!G1349="","",[1]DRUM!G1349)</f>
        <v>2100</v>
      </c>
      <c r="K1372" s="26">
        <f>IF([1]DRUM!H1349="","",[1]DRUM!H1349)</f>
        <v>2250</v>
      </c>
      <c r="L1372" s="26" t="str">
        <f>IF([1]DRUM!I1349="","",[1]DRUM!I1349)</f>
        <v/>
      </c>
      <c r="M1372" s="26">
        <f>IF([1]DRUM!J1349="","",
IF(AND([1]DRUM!K1349="Wooden Drum",[1]DRUM!J1349&gt;Max_WD_Capacity),Max_WD_Capacity,
[1]DRUM!J1349))</f>
        <v>15000</v>
      </c>
      <c r="N1372" s="26" t="str">
        <f>IF([1]DRUM!K1349="","",[1]DRUM!K1349)</f>
        <v>Steel Drum</v>
      </c>
      <c r="O1372" s="26">
        <f>IF([1]DRUM!L1349="","",[1]DRUM!L1349)</f>
        <v>1745</v>
      </c>
      <c r="P1372" s="26">
        <f>IF([1]DRUM!M1349="","",[1]DRUM!M1349)</f>
        <v>285</v>
      </c>
      <c r="Q1372" s="26">
        <f>IF([1]DRUM!N1349="","",[1]DRUM!N1349)</f>
        <v>9.3493797370832237</v>
      </c>
      <c r="R1372" s="26" t="str">
        <f t="shared" si="219"/>
        <v>Steel</v>
      </c>
      <c r="S1372" s="26">
        <f ca="1">IF(N1372="",0,
IF(Knee_Application="YES",Knee_Width,IF(Knee_Application="NO",0,
IF(OR(Cable_Type="OH",SearchData("Conductor",Cable_Desc)),0,
IF(N1372="Steel Drum",Knee_Width,
IF(N1372="Plywood Drum",0,
IF(Country="UAE",0,
IF(AND(OR(SearchData("LSHF",Cable_Desc),SearchData("LSZH",Cable_Desc),SearchData("LS0H",Cable_Desc),SearchData("LSOH",Cable_Desc)),D.nom&gt;40),Knee_Width,
IF(AND(Country="Egypt",D.nom&gt;60),Knee_Width,
IF(AND(Country&lt;&gt;"Egypt",D.nom&gt;35),Knee_Width,
0))))))))))</f>
        <v>125</v>
      </c>
      <c r="T1372" s="118">
        <f t="shared" ca="1" si="213"/>
        <v>14</v>
      </c>
      <c r="U1372" s="118">
        <f t="shared" ca="1" si="214"/>
        <v>3</v>
      </c>
      <c r="V1372" s="117">
        <f t="shared" ca="1" si="215"/>
        <v>404.39083291832395</v>
      </c>
      <c r="W1372" s="64">
        <f t="shared" ca="1" si="216"/>
        <v>1</v>
      </c>
      <c r="X1372" s="64">
        <f t="shared" ca="1" si="220"/>
        <v>1</v>
      </c>
      <c r="Y1372" s="64">
        <f t="shared" ca="1" si="217"/>
        <v>1</v>
      </c>
      <c r="AM1372" s="156"/>
    </row>
    <row r="1373" spans="1:39">
      <c r="A1373" s="12">
        <f t="shared" ca="1" si="211"/>
        <v>1</v>
      </c>
      <c r="B1373" s="12" t="str">
        <f>IF([1]DRUM!A1350="","",[1]DRUM!A1350)</f>
        <v>Steel</v>
      </c>
      <c r="C1373" s="12">
        <f t="shared" ca="1" si="212"/>
        <v>0</v>
      </c>
      <c r="D1373" s="155">
        <f t="shared" ca="1" si="218"/>
        <v>0</v>
      </c>
      <c r="E1373" s="26" t="str">
        <f>IF([1]DRUM!B1350="","",[1]DRUM!B1350)</f>
        <v>STB370005</v>
      </c>
      <c r="F1373" s="26">
        <f>IF([1]DRUM!C1350="","",[1]DRUM!C1350)</f>
        <v>3780</v>
      </c>
      <c r="G1373" s="26">
        <f>IF([1]DRUM!D1350="","",[1]DRUM!D1350)</f>
        <v>3700</v>
      </c>
      <c r="H1373" s="26">
        <f>IF([1]DRUM!E1350="","",[1]DRUM!E1350)</f>
        <v>2450</v>
      </c>
      <c r="I1373" s="26">
        <f>IF([1]DRUM!F1350="","",[1]DRUM!F1350)</f>
        <v>1860</v>
      </c>
      <c r="J1373" s="26">
        <f>IF([1]DRUM!G1350="","",[1]DRUM!G1350)</f>
        <v>2100</v>
      </c>
      <c r="K1373" s="26">
        <f>IF([1]DRUM!H1350="","",[1]DRUM!H1350)</f>
        <v>2250</v>
      </c>
      <c r="L1373" s="26" t="str">
        <f>IF([1]DRUM!I1350="","",[1]DRUM!I1350)</f>
        <v/>
      </c>
      <c r="M1373" s="26">
        <f>IF([1]DRUM!J1350="","",
IF(AND([1]DRUM!K1350="Wooden Drum",[1]DRUM!J1350&gt;Max_WD_Capacity),Max_WD_Capacity,
[1]DRUM!J1350))</f>
        <v>15000</v>
      </c>
      <c r="N1373" s="26" t="str">
        <f>IF([1]DRUM!K1350="","",[1]DRUM!K1350)</f>
        <v>Steel Drum</v>
      </c>
      <c r="O1373" s="26">
        <f>IF([1]DRUM!L1350="","",[1]DRUM!L1350)</f>
        <v>1770</v>
      </c>
      <c r="P1373" s="26">
        <f>IF([1]DRUM!M1350="","",[1]DRUM!M1350)</f>
        <v>285</v>
      </c>
      <c r="Q1373" s="26">
        <f>IF([1]DRUM!N1350="","",[1]DRUM!N1350)</f>
        <v>11.230211988879265</v>
      </c>
      <c r="R1373" s="26" t="str">
        <f t="shared" si="219"/>
        <v>Steel</v>
      </c>
      <c r="S1373" s="26">
        <f ca="1">IF(N1373="",0,
IF(Knee_Application="YES",Knee_Width,IF(Knee_Application="NO",0,
IF(OR(Cable_Type="OH",SearchData("Conductor",Cable_Desc)),0,
IF(N1373="Steel Drum",Knee_Width,
IF(N1373="Plywood Drum",0,
IF(Country="UAE",0,
IF(AND(OR(SearchData("LSHF",Cable_Desc),SearchData("LSZH",Cable_Desc),SearchData("LS0H",Cable_Desc),SearchData("LSOH",Cable_Desc)),D.nom&gt;40),Knee_Width,
IF(AND(Country="Egypt",D.nom&gt;60),Knee_Width,
IF(AND(Country&lt;&gt;"Egypt",D.nom&gt;35),Knee_Width,
0))))))))))</f>
        <v>125</v>
      </c>
      <c r="T1373" s="118">
        <f t="shared" ca="1" si="213"/>
        <v>14</v>
      </c>
      <c r="U1373" s="118">
        <f t="shared" ca="1" si="214"/>
        <v>4</v>
      </c>
      <c r="V1373" s="117">
        <f t="shared" ca="1" si="215"/>
        <v>516.59846940805983</v>
      </c>
      <c r="W1373" s="64">
        <f t="shared" ca="1" si="216"/>
        <v>1</v>
      </c>
      <c r="X1373" s="64">
        <f t="shared" ca="1" si="220"/>
        <v>1</v>
      </c>
      <c r="Y1373" s="64">
        <f t="shared" ca="1" si="217"/>
        <v>1</v>
      </c>
      <c r="AM1373" s="156"/>
    </row>
    <row r="1374" spans="1:39">
      <c r="A1374" s="12">
        <f t="shared" ca="1" si="211"/>
        <v>1</v>
      </c>
      <c r="B1374" s="12" t="str">
        <f>IF([1]DRUM!A1351="","",[1]DRUM!A1351)</f>
        <v>Steel</v>
      </c>
      <c r="C1374" s="12">
        <f t="shared" ca="1" si="212"/>
        <v>0</v>
      </c>
      <c r="D1374" s="155">
        <f t="shared" ca="1" si="218"/>
        <v>0</v>
      </c>
      <c r="E1374" s="26" t="str">
        <f>IF([1]DRUM!B1351="","",[1]DRUM!B1351)</f>
        <v>STB370028</v>
      </c>
      <c r="F1374" s="26">
        <f>IF([1]DRUM!C1351="","",[1]DRUM!C1351)</f>
        <v>3780</v>
      </c>
      <c r="G1374" s="26">
        <f>IF([1]DRUM!D1351="","",[1]DRUM!D1351)</f>
        <v>3700</v>
      </c>
      <c r="H1374" s="26">
        <f>IF([1]DRUM!E1351="","",[1]DRUM!E1351)</f>
        <v>2150</v>
      </c>
      <c r="I1374" s="26">
        <f>IF([1]DRUM!F1351="","",[1]DRUM!F1351)</f>
        <v>1900</v>
      </c>
      <c r="J1374" s="26">
        <f>IF([1]DRUM!G1351="","",[1]DRUM!G1351)</f>
        <v>2100</v>
      </c>
      <c r="K1374" s="26">
        <f>IF([1]DRUM!H1351="","",[1]DRUM!H1351)</f>
        <v>2250</v>
      </c>
      <c r="L1374" s="26" t="str">
        <f>IF([1]DRUM!I1351="","",[1]DRUM!I1351)</f>
        <v/>
      </c>
      <c r="M1374" s="26">
        <f>IF([1]DRUM!J1351="","",
IF(AND([1]DRUM!K1351="Wooden Drum",[1]DRUM!J1351&gt;Max_WD_Capacity),Max_WD_Capacity,
[1]DRUM!J1351))</f>
        <v>15000</v>
      </c>
      <c r="N1374" s="26" t="str">
        <f>IF([1]DRUM!K1351="","",[1]DRUM!K1351)</f>
        <v>Steel Drum</v>
      </c>
      <c r="O1374" s="26">
        <f>IF([1]DRUM!L1351="","",[1]DRUM!L1351)</f>
        <v>1526</v>
      </c>
      <c r="P1374" s="26">
        <f>IF([1]DRUM!M1351="","",[1]DRUM!M1351)</f>
        <v>291</v>
      </c>
      <c r="Q1374" s="26">
        <f>IF([1]DRUM!N1351="","",[1]DRUM!N1351)</f>
        <v>13.53103590855209</v>
      </c>
      <c r="R1374" s="26" t="str">
        <f t="shared" si="219"/>
        <v>Steel</v>
      </c>
      <c r="S1374" s="26">
        <f ca="1">IF(N1374="",0,
IF(Knee_Application="YES",Knee_Width,IF(Knee_Application="NO",0,
IF(OR(Cable_Type="OH",SearchData("Conductor",Cable_Desc)),0,
IF(N1374="Steel Drum",Knee_Width,
IF(N1374="Plywood Drum",0,
IF(Country="UAE",0,
IF(AND(OR(SearchData("LSHF",Cable_Desc),SearchData("LSZH",Cable_Desc),SearchData("LS0H",Cable_Desc),SearchData("LSOH",Cable_Desc)),D.nom&gt;40),Knee_Width,
IF(AND(Country="Egypt",D.nom&gt;60),Knee_Width,
IF(AND(Country&lt;&gt;"Egypt",D.nom&gt;35),Knee_Width,
0))))))))))</f>
        <v>125</v>
      </c>
      <c r="T1374" s="118">
        <f t="shared" ca="1" si="213"/>
        <v>14</v>
      </c>
      <c r="U1374" s="118">
        <f t="shared" ca="1" si="214"/>
        <v>5</v>
      </c>
      <c r="V1374" s="117">
        <f t="shared" ca="1" si="215"/>
        <v>606.51587770204549</v>
      </c>
      <c r="W1374" s="64">
        <f t="shared" ca="1" si="216"/>
        <v>1</v>
      </c>
      <c r="X1374" s="64">
        <f t="shared" ca="1" si="220"/>
        <v>1</v>
      </c>
      <c r="Y1374" s="64">
        <f t="shared" ca="1" si="217"/>
        <v>1</v>
      </c>
      <c r="AM1374" s="156"/>
    </row>
    <row r="1375" spans="1:39">
      <c r="A1375" s="12">
        <f t="shared" ca="1" si="211"/>
        <v>1</v>
      </c>
      <c r="B1375" s="12" t="str">
        <f>IF([1]DRUM!A1352="","",[1]DRUM!A1352)</f>
        <v>Steel</v>
      </c>
      <c r="C1375" s="12">
        <f t="shared" ca="1" si="212"/>
        <v>0</v>
      </c>
      <c r="D1375" s="155">
        <f t="shared" ca="1" si="218"/>
        <v>0</v>
      </c>
      <c r="E1375" s="26" t="str">
        <f>IF([1]DRUM!B1352="","",[1]DRUM!B1352)</f>
        <v>STB370029</v>
      </c>
      <c r="F1375" s="26">
        <f>IF([1]DRUM!C1352="","",[1]DRUM!C1352)</f>
        <v>3780</v>
      </c>
      <c r="G1375" s="26">
        <f>IF([1]DRUM!D1352="","",[1]DRUM!D1352)</f>
        <v>3700</v>
      </c>
      <c r="H1375" s="26">
        <f>IF([1]DRUM!E1352="","",[1]DRUM!E1352)</f>
        <v>2000</v>
      </c>
      <c r="I1375" s="26">
        <f>IF([1]DRUM!F1352="","",[1]DRUM!F1352)</f>
        <v>1900</v>
      </c>
      <c r="J1375" s="26">
        <f>IF([1]DRUM!G1352="","",[1]DRUM!G1352)</f>
        <v>2100</v>
      </c>
      <c r="K1375" s="26">
        <f>IF([1]DRUM!H1352="","",[1]DRUM!H1352)</f>
        <v>2250</v>
      </c>
      <c r="L1375" s="26" t="str">
        <f>IF([1]DRUM!I1352="","",[1]DRUM!I1352)</f>
        <v/>
      </c>
      <c r="M1375" s="26">
        <f>IF([1]DRUM!J1352="","",
IF(AND([1]DRUM!K1352="Wooden Drum",[1]DRUM!J1352&gt;Max_WD_Capacity),Max_WD_Capacity,
[1]DRUM!J1352))</f>
        <v>15000</v>
      </c>
      <c r="N1375" s="26" t="str">
        <f>IF([1]DRUM!K1352="","",[1]DRUM!K1352)</f>
        <v>Steel Drum</v>
      </c>
      <c r="O1375" s="26">
        <f>IF([1]DRUM!L1352="","",[1]DRUM!L1352)</f>
        <v>1506</v>
      </c>
      <c r="P1375" s="26">
        <f>IF([1]DRUM!M1352="","",[1]DRUM!M1352)</f>
        <v>291</v>
      </c>
      <c r="Q1375" s="26">
        <f>IF([1]DRUM!N1352="","",[1]DRUM!N1352)</f>
        <v>14.459965586310419</v>
      </c>
      <c r="R1375" s="26" t="str">
        <f t="shared" si="219"/>
        <v>Steel</v>
      </c>
      <c r="S1375" s="26">
        <f ca="1">IF(N1375="",0,
IF(Knee_Application="YES",Knee_Width,IF(Knee_Application="NO",0,
IF(OR(Cable_Type="OH",SearchData("Conductor",Cable_Desc)),0,
IF(N1375="Steel Drum",Knee_Width,
IF(N1375="Plywood Drum",0,
IF(Country="UAE",0,
IF(AND(OR(SearchData("LSHF",Cable_Desc),SearchData("LSZH",Cable_Desc),SearchData("LS0H",Cable_Desc),SearchData("LSOH",Cable_Desc)),D.nom&gt;40),Knee_Width,
IF(AND(Country="Egypt",D.nom&gt;60),Knee_Width,
IF(AND(Country&lt;&gt;"Egypt",D.nom&gt;35),Knee_Width,
0))))))))))</f>
        <v>125</v>
      </c>
      <c r="T1375" s="118">
        <f t="shared" ca="1" si="213"/>
        <v>14</v>
      </c>
      <c r="U1375" s="118">
        <f t="shared" ca="1" si="214"/>
        <v>5</v>
      </c>
      <c r="V1375" s="117">
        <f t="shared" ca="1" si="215"/>
        <v>573.5291548393526</v>
      </c>
      <c r="W1375" s="64">
        <f t="shared" ca="1" si="216"/>
        <v>1</v>
      </c>
      <c r="X1375" s="64">
        <f t="shared" ca="1" si="220"/>
        <v>1</v>
      </c>
      <c r="Y1375" s="64">
        <f t="shared" ca="1" si="217"/>
        <v>1</v>
      </c>
      <c r="AM1375" s="156"/>
    </row>
    <row r="1376" spans="1:39">
      <c r="A1376" s="12">
        <f t="shared" ca="1" si="211"/>
        <v>1</v>
      </c>
      <c r="B1376" s="12" t="str">
        <f>IF([1]DRUM!A1353="","",[1]DRUM!A1353)</f>
        <v>Steel</v>
      </c>
      <c r="C1376" s="12">
        <f t="shared" ca="1" si="212"/>
        <v>0</v>
      </c>
      <c r="D1376" s="155">
        <f t="shared" ca="1" si="218"/>
        <v>0</v>
      </c>
      <c r="E1376" s="26" t="str">
        <f>IF([1]DRUM!B1353="","",[1]DRUM!B1353)</f>
        <v>STB370006</v>
      </c>
      <c r="F1376" s="26">
        <f>IF([1]DRUM!C1353="","",[1]DRUM!C1353)</f>
        <v>3780</v>
      </c>
      <c r="G1376" s="26">
        <f>IF([1]DRUM!D1353="","",[1]DRUM!D1353)</f>
        <v>3700</v>
      </c>
      <c r="H1376" s="26">
        <f>IF([1]DRUM!E1353="","",[1]DRUM!E1353)</f>
        <v>2450</v>
      </c>
      <c r="I1376" s="26">
        <f>IF([1]DRUM!F1353="","",[1]DRUM!F1353)</f>
        <v>1860</v>
      </c>
      <c r="J1376" s="26">
        <f>IF([1]DRUM!G1353="","",[1]DRUM!G1353)</f>
        <v>2100</v>
      </c>
      <c r="K1376" s="26">
        <f>IF([1]DRUM!H1353="","",[1]DRUM!H1353)</f>
        <v>2250</v>
      </c>
      <c r="L1376" s="26" t="str">
        <f>IF([1]DRUM!I1353="","",[1]DRUM!I1353)</f>
        <v/>
      </c>
      <c r="M1376" s="26">
        <f>IF([1]DRUM!J1353="","",
IF(AND([1]DRUM!K1353="Wooden Drum",[1]DRUM!J1353&gt;Max_WD_Capacity),Max_WD_Capacity,
[1]DRUM!J1353))</f>
        <v>20000</v>
      </c>
      <c r="N1376" s="26" t="str">
        <f>IF([1]DRUM!K1353="","",[1]DRUM!K1353)</f>
        <v>Steel Drum</v>
      </c>
      <c r="O1376" s="26">
        <f>IF([1]DRUM!L1353="","",[1]DRUM!L1353)</f>
        <v>1975</v>
      </c>
      <c r="P1376" s="26">
        <f>IF([1]DRUM!M1353="","",[1]DRUM!M1353)</f>
        <v>285</v>
      </c>
      <c r="Q1376" s="26">
        <f>IF([1]DRUM!N1353="","",[1]DRUM!N1353)</f>
        <v>11.230211988879265</v>
      </c>
      <c r="R1376" s="26" t="str">
        <f t="shared" si="219"/>
        <v>Steel</v>
      </c>
      <c r="S1376" s="26">
        <f ca="1">IF(N1376="",0,
IF(Knee_Application="YES",Knee_Width,IF(Knee_Application="NO",0,
IF(OR(Cable_Type="OH",SearchData("Conductor",Cable_Desc)),0,
IF(N1376="Steel Drum",Knee_Width,
IF(N1376="Plywood Drum",0,
IF(Country="UAE",0,
IF(AND(OR(SearchData("LSHF",Cable_Desc),SearchData("LSZH",Cable_Desc),SearchData("LS0H",Cable_Desc),SearchData("LSOH",Cable_Desc)),D.nom&gt;40),Knee_Width,
IF(AND(Country="Egypt",D.nom&gt;60),Knee_Width,
IF(AND(Country&lt;&gt;"Egypt",D.nom&gt;35),Knee_Width,
0))))))))))</f>
        <v>125</v>
      </c>
      <c r="T1376" s="118">
        <f t="shared" ca="1" si="213"/>
        <v>14</v>
      </c>
      <c r="U1376" s="118">
        <f t="shared" ca="1" si="214"/>
        <v>4</v>
      </c>
      <c r="V1376" s="117">
        <f t="shared" ca="1" si="215"/>
        <v>516.59846940805983</v>
      </c>
      <c r="W1376" s="64">
        <f t="shared" ca="1" si="216"/>
        <v>1</v>
      </c>
      <c r="X1376" s="64">
        <f t="shared" ca="1" si="220"/>
        <v>1</v>
      </c>
      <c r="Y1376" s="64">
        <f t="shared" ca="1" si="217"/>
        <v>1</v>
      </c>
      <c r="AM1376" s="156"/>
    </row>
    <row r="1377" spans="1:39">
      <c r="A1377" s="12">
        <f t="shared" ca="1" si="211"/>
        <v>1</v>
      </c>
      <c r="B1377" s="12" t="str">
        <f>IF([1]DRUM!A1354="","",[1]DRUM!A1354)</f>
        <v>Steel</v>
      </c>
      <c r="C1377" s="12">
        <f t="shared" ca="1" si="212"/>
        <v>0</v>
      </c>
      <c r="D1377" s="155">
        <f t="shared" ca="1" si="218"/>
        <v>0</v>
      </c>
      <c r="E1377" s="26" t="str">
        <f>IF([1]DRUM!B1354="","",[1]DRUM!B1354)</f>
        <v>STB370007</v>
      </c>
      <c r="F1377" s="26">
        <f>IF([1]DRUM!C1354="","",[1]DRUM!C1354)</f>
        <v>3780</v>
      </c>
      <c r="G1377" s="26">
        <f>IF([1]DRUM!D1354="","",[1]DRUM!D1354)</f>
        <v>3700</v>
      </c>
      <c r="H1377" s="26">
        <f>IF([1]DRUM!E1354="","",[1]DRUM!E1354)</f>
        <v>2200</v>
      </c>
      <c r="I1377" s="26">
        <f>IF([1]DRUM!F1354="","",[1]DRUM!F1354)</f>
        <v>1860</v>
      </c>
      <c r="J1377" s="26">
        <f>IF([1]DRUM!G1354="","",[1]DRUM!G1354)</f>
        <v>2100</v>
      </c>
      <c r="K1377" s="26">
        <f>IF([1]DRUM!H1354="","",[1]DRUM!H1354)</f>
        <v>2250</v>
      </c>
      <c r="L1377" s="26" t="str">
        <f>IF([1]DRUM!I1354="","",[1]DRUM!I1354)</f>
        <v/>
      </c>
      <c r="M1377" s="26">
        <f>IF([1]DRUM!J1354="","",
IF(AND([1]DRUM!K1354="Wooden Drum",[1]DRUM!J1354&gt;Max_WD_Capacity),Max_WD_Capacity,
[1]DRUM!J1354))</f>
        <v>20000</v>
      </c>
      <c r="N1377" s="26" t="str">
        <f>IF([1]DRUM!K1354="","",[1]DRUM!K1354)</f>
        <v>Steel Drum</v>
      </c>
      <c r="O1377" s="26">
        <f>IF([1]DRUM!L1354="","",[1]DRUM!L1354)</f>
        <v>2165</v>
      </c>
      <c r="P1377" s="26">
        <f>IF([1]DRUM!M1354="","",[1]DRUM!M1354)</f>
        <v>285</v>
      </c>
      <c r="Q1377" s="26">
        <f>IF([1]DRUM!N1354="","",[1]DRUM!N1354)</f>
        <v>12.928439167685395</v>
      </c>
      <c r="R1377" s="26" t="str">
        <f t="shared" si="219"/>
        <v>Steel</v>
      </c>
      <c r="S1377" s="26">
        <f ca="1">IF(N1377="",0,
IF(Knee_Application="YES",Knee_Width,IF(Knee_Application="NO",0,
IF(OR(Cable_Type="OH",SearchData("Conductor",Cable_Desc)),0,
IF(N1377="Steel Drum",Knee_Width,
IF(N1377="Plywood Drum",0,
IF(Country="UAE",0,
IF(AND(OR(SearchData("LSHF",Cable_Desc),SearchData("LSZH",Cable_Desc),SearchData("LS0H",Cable_Desc),SearchData("LSOH",Cable_Desc)),D.nom&gt;40),Knee_Width,
IF(AND(Country="Egypt",D.nom&gt;60),Knee_Width,
IF(AND(Country&lt;&gt;"Egypt",D.nom&gt;35),Knee_Width,
0))))))))))</f>
        <v>125</v>
      </c>
      <c r="T1377" s="118">
        <f t="shared" ca="1" si="213"/>
        <v>14</v>
      </c>
      <c r="U1377" s="118">
        <f t="shared" ca="1" si="214"/>
        <v>5</v>
      </c>
      <c r="V1377" s="117">
        <f t="shared" ca="1" si="215"/>
        <v>617.51145198960978</v>
      </c>
      <c r="W1377" s="64">
        <f t="shared" ca="1" si="216"/>
        <v>1</v>
      </c>
      <c r="X1377" s="64">
        <f t="shared" ca="1" si="220"/>
        <v>1</v>
      </c>
      <c r="Y1377" s="64">
        <f t="shared" ca="1" si="217"/>
        <v>1</v>
      </c>
      <c r="AM1377" s="156"/>
    </row>
    <row r="1378" spans="1:39">
      <c r="A1378" s="12">
        <f t="shared" ca="1" si="211"/>
        <v>1</v>
      </c>
      <c r="B1378" s="12" t="str">
        <f>IF([1]DRUM!A1355="","",[1]DRUM!A1355)</f>
        <v>Steel</v>
      </c>
      <c r="C1378" s="12">
        <f t="shared" ca="1" si="212"/>
        <v>0</v>
      </c>
      <c r="D1378" s="155">
        <f t="shared" ca="1" si="218"/>
        <v>0</v>
      </c>
      <c r="E1378" s="26" t="str">
        <f>IF([1]DRUM!B1355="","",[1]DRUM!B1355)</f>
        <v>STB370019</v>
      </c>
      <c r="F1378" s="26">
        <f>IF([1]DRUM!C1355="","",[1]DRUM!C1355)</f>
        <v>3780</v>
      </c>
      <c r="G1378" s="26">
        <f>IF([1]DRUM!D1355="","",[1]DRUM!D1355)</f>
        <v>3700</v>
      </c>
      <c r="H1378" s="26">
        <f>IF([1]DRUM!E1355="","",[1]DRUM!E1355)</f>
        <v>2150</v>
      </c>
      <c r="I1378" s="26">
        <f>IF([1]DRUM!F1355="","",[1]DRUM!F1355)</f>
        <v>1900</v>
      </c>
      <c r="J1378" s="26">
        <f>IF([1]DRUM!G1355="","",[1]DRUM!G1355)</f>
        <v>2100</v>
      </c>
      <c r="K1378" s="26">
        <f>IF([1]DRUM!H1355="","",[1]DRUM!H1355)</f>
        <v>2250</v>
      </c>
      <c r="L1378" s="26" t="str">
        <f>IF([1]DRUM!I1355="","",[1]DRUM!I1355)</f>
        <v/>
      </c>
      <c r="M1378" s="26">
        <f>IF([1]DRUM!J1355="","",
IF(AND([1]DRUM!K1355="Wooden Drum",[1]DRUM!J1355&gt;Max_WD_Capacity),Max_WD_Capacity,
[1]DRUM!J1355))</f>
        <v>20000</v>
      </c>
      <c r="N1378" s="26" t="str">
        <f>IF([1]DRUM!K1355="","",[1]DRUM!K1355)</f>
        <v>Steel Drum</v>
      </c>
      <c r="O1378" s="26">
        <f>IF([1]DRUM!L1355="","",[1]DRUM!L1355)</f>
        <v>2106</v>
      </c>
      <c r="P1378" s="26">
        <f>IF([1]DRUM!M1355="","",[1]DRUM!M1355)</f>
        <v>291</v>
      </c>
      <c r="Q1378" s="26">
        <f>IF([1]DRUM!N1355="","",[1]DRUM!N1355)</f>
        <v>13.53103590855209</v>
      </c>
      <c r="R1378" s="26" t="str">
        <f t="shared" si="219"/>
        <v>Steel</v>
      </c>
      <c r="S1378" s="26">
        <f ca="1">IF(N1378="",0,
IF(Knee_Application="YES",Knee_Width,IF(Knee_Application="NO",0,
IF(OR(Cable_Type="OH",SearchData("Conductor",Cable_Desc)),0,
IF(N1378="Steel Drum",Knee_Width,
IF(N1378="Plywood Drum",0,
IF(Country="UAE",0,
IF(AND(OR(SearchData("LSHF",Cable_Desc),SearchData("LSZH",Cable_Desc),SearchData("LS0H",Cable_Desc),SearchData("LSOH",Cable_Desc)),D.nom&gt;40),Knee_Width,
IF(AND(Country="Egypt",D.nom&gt;60),Knee_Width,
IF(AND(Country&lt;&gt;"Egypt",D.nom&gt;35),Knee_Width,
0))))))))))</f>
        <v>125</v>
      </c>
      <c r="T1378" s="118">
        <f t="shared" ca="1" si="213"/>
        <v>14</v>
      </c>
      <c r="U1378" s="118">
        <f t="shared" ca="1" si="214"/>
        <v>5</v>
      </c>
      <c r="V1378" s="117">
        <f t="shared" ca="1" si="215"/>
        <v>606.51587770204549</v>
      </c>
      <c r="W1378" s="64">
        <f t="shared" ca="1" si="216"/>
        <v>1</v>
      </c>
      <c r="X1378" s="64">
        <f t="shared" ca="1" si="220"/>
        <v>1</v>
      </c>
      <c r="Y1378" s="64">
        <f t="shared" ca="1" si="217"/>
        <v>1</v>
      </c>
      <c r="AM1378" s="156"/>
    </row>
    <row r="1379" spans="1:39">
      <c r="A1379" s="12">
        <f t="shared" ca="1" si="211"/>
        <v>1</v>
      </c>
      <c r="B1379" s="12" t="str">
        <f>IF([1]DRUM!A1356="","",[1]DRUM!A1356)</f>
        <v>Steel</v>
      </c>
      <c r="C1379" s="12">
        <f t="shared" ca="1" si="212"/>
        <v>0</v>
      </c>
      <c r="D1379" s="155">
        <f t="shared" ca="1" si="218"/>
        <v>0</v>
      </c>
      <c r="E1379" s="26" t="str">
        <f>IF([1]DRUM!B1356="","",[1]DRUM!B1356)</f>
        <v>STB370037</v>
      </c>
      <c r="F1379" s="26">
        <f>IF([1]DRUM!C1356="","",[1]DRUM!C1356)</f>
        <v>3780</v>
      </c>
      <c r="G1379" s="26">
        <f>IF([1]DRUM!D1356="","",[1]DRUM!D1356)</f>
        <v>3700</v>
      </c>
      <c r="H1379" s="26">
        <f>IF([1]DRUM!E1356="","",[1]DRUM!E1356)</f>
        <v>2000</v>
      </c>
      <c r="I1379" s="26">
        <f>IF([1]DRUM!F1356="","",[1]DRUM!F1356)</f>
        <v>1900</v>
      </c>
      <c r="J1379" s="26">
        <f>IF([1]DRUM!G1356="","",[1]DRUM!G1356)</f>
        <v>2100</v>
      </c>
      <c r="K1379" s="26">
        <f>IF([1]DRUM!H1356="","",[1]DRUM!H1356)</f>
        <v>2250</v>
      </c>
      <c r="L1379" s="26" t="str">
        <f>IF([1]DRUM!I1356="","",[1]DRUM!I1356)</f>
        <v/>
      </c>
      <c r="M1379" s="26">
        <f>IF([1]DRUM!J1356="","",
IF(AND([1]DRUM!K1356="Wooden Drum",[1]DRUM!J1356&gt;Max_WD_Capacity),Max_WD_Capacity,
[1]DRUM!J1356))</f>
        <v>20000</v>
      </c>
      <c r="N1379" s="26" t="str">
        <f>IF([1]DRUM!K1356="","",[1]DRUM!K1356)</f>
        <v>Steel Drum</v>
      </c>
      <c r="O1379" s="26">
        <f>IF([1]DRUM!L1356="","",[1]DRUM!L1356)</f>
        <v>1867</v>
      </c>
      <c r="P1379" s="26">
        <f>IF([1]DRUM!M1356="","",[1]DRUM!M1356)</f>
        <v>291</v>
      </c>
      <c r="Q1379" s="26">
        <f>IF([1]DRUM!N1356="","",[1]DRUM!N1356)</f>
        <v>14.459965586310419</v>
      </c>
      <c r="R1379" s="26" t="str">
        <f t="shared" si="219"/>
        <v>Steel</v>
      </c>
      <c r="S1379" s="26">
        <f ca="1">IF(N1379="",0,
IF(Knee_Application="YES",Knee_Width,IF(Knee_Application="NO",0,
IF(OR(Cable_Type="OH",SearchData("Conductor",Cable_Desc)),0,
IF(N1379="Steel Drum",Knee_Width,
IF(N1379="Plywood Drum",0,
IF(Country="UAE",0,
IF(AND(OR(SearchData("LSHF",Cable_Desc),SearchData("LSZH",Cable_Desc),SearchData("LS0H",Cable_Desc),SearchData("LSOH",Cable_Desc)),D.nom&gt;40),Knee_Width,
IF(AND(Country="Egypt",D.nom&gt;60),Knee_Width,
IF(AND(Country&lt;&gt;"Egypt",D.nom&gt;35),Knee_Width,
0))))))))))</f>
        <v>125</v>
      </c>
      <c r="T1379" s="118">
        <f t="shared" ca="1" si="213"/>
        <v>14</v>
      </c>
      <c r="U1379" s="118">
        <f t="shared" ca="1" si="214"/>
        <v>5</v>
      </c>
      <c r="V1379" s="117">
        <f t="shared" ca="1" si="215"/>
        <v>573.5291548393526</v>
      </c>
      <c r="W1379" s="64">
        <f t="shared" ca="1" si="216"/>
        <v>1</v>
      </c>
      <c r="X1379" s="64">
        <f t="shared" ca="1" si="220"/>
        <v>1</v>
      </c>
      <c r="Y1379" s="64">
        <f t="shared" ca="1" si="217"/>
        <v>1</v>
      </c>
      <c r="AM1379" s="156"/>
    </row>
    <row r="1380" spans="1:39">
      <c r="A1380" s="12">
        <f t="shared" ca="1" si="211"/>
        <v>1</v>
      </c>
      <c r="B1380" s="12" t="str">
        <f>IF([1]DRUM!A1357="","",[1]DRUM!A1357)</f>
        <v>Steel</v>
      </c>
      <c r="C1380" s="12">
        <f t="shared" ca="1" si="212"/>
        <v>0</v>
      </c>
      <c r="D1380" s="155">
        <f t="shared" ca="1" si="218"/>
        <v>0</v>
      </c>
      <c r="E1380" s="26" t="str">
        <f>IF([1]DRUM!B1357="","",[1]DRUM!B1357)</f>
        <v>STB370018</v>
      </c>
      <c r="F1380" s="26">
        <f>IF([1]DRUM!C1357="","",[1]DRUM!C1357)</f>
        <v>3780</v>
      </c>
      <c r="G1380" s="26">
        <f>IF([1]DRUM!D1357="","",[1]DRUM!D1357)</f>
        <v>3700</v>
      </c>
      <c r="H1380" s="26">
        <f>IF([1]DRUM!E1357="","",[1]DRUM!E1357)</f>
        <v>2100</v>
      </c>
      <c r="I1380" s="26">
        <f>IF([1]DRUM!F1357="","",[1]DRUM!F1357)</f>
        <v>1900</v>
      </c>
      <c r="J1380" s="26">
        <f>IF([1]DRUM!G1357="","",[1]DRUM!G1357)</f>
        <v>2100</v>
      </c>
      <c r="K1380" s="26">
        <f>IF([1]DRUM!H1357="","",[1]DRUM!H1357)</f>
        <v>2250</v>
      </c>
      <c r="L1380" s="26" t="str">
        <f>IF([1]DRUM!I1357="","",[1]DRUM!I1357)</f>
        <v/>
      </c>
      <c r="M1380" s="26">
        <f>IF([1]DRUM!J1357="","",
IF(AND([1]DRUM!K1357="Wooden Drum",[1]DRUM!J1357&gt;Max_WD_Capacity),Max_WD_Capacity,
[1]DRUM!J1357))</f>
        <v>25000</v>
      </c>
      <c r="N1380" s="26" t="str">
        <f>IF([1]DRUM!K1357="","",[1]DRUM!K1357)</f>
        <v>Steel Drum</v>
      </c>
      <c r="O1380" s="26">
        <f>IF([1]DRUM!L1357="","",[1]DRUM!L1357)</f>
        <v>2258</v>
      </c>
      <c r="P1380" s="26">
        <f>IF([1]DRUM!M1357="","",[1]DRUM!M1357)</f>
        <v>291</v>
      </c>
      <c r="Q1380" s="26">
        <f>IF([1]DRUM!N1357="","",[1]DRUM!N1357)</f>
        <v>13.84814041702381</v>
      </c>
      <c r="R1380" s="26" t="str">
        <f t="shared" si="219"/>
        <v>Steel</v>
      </c>
      <c r="S1380" s="26">
        <f ca="1">IF(N1380="",0,
IF(Knee_Application="YES",Knee_Width,IF(Knee_Application="NO",0,
IF(OR(Cable_Type="OH",SearchData("Conductor",Cable_Desc)),0,
IF(N1380="Steel Drum",Knee_Width,
IF(N1380="Plywood Drum",0,
IF(Country="UAE",0,
IF(AND(OR(SearchData("LSHF",Cable_Desc),SearchData("LSZH",Cable_Desc),SearchData("LS0H",Cable_Desc),SearchData("LSOH",Cable_Desc)),D.nom&gt;40),Knee_Width,
IF(AND(Country="Egypt",D.nom&gt;60),Knee_Width,
IF(AND(Country&lt;&gt;"Egypt",D.nom&gt;35),Knee_Width,
0))))))))))</f>
        <v>125</v>
      </c>
      <c r="T1380" s="118">
        <f t="shared" ca="1" si="213"/>
        <v>14</v>
      </c>
      <c r="U1380" s="118">
        <f t="shared" ca="1" si="214"/>
        <v>5</v>
      </c>
      <c r="V1380" s="117">
        <f t="shared" ca="1" si="215"/>
        <v>595.52030341448119</v>
      </c>
      <c r="W1380" s="64">
        <f t="shared" ca="1" si="216"/>
        <v>1</v>
      </c>
      <c r="X1380" s="64">
        <f t="shared" ca="1" si="220"/>
        <v>1</v>
      </c>
      <c r="Y1380" s="64">
        <f t="shared" ca="1" si="217"/>
        <v>1</v>
      </c>
      <c r="AM1380" s="156"/>
    </row>
    <row r="1381" spans="1:39">
      <c r="A1381" s="12">
        <f t="shared" ca="1" si="211"/>
        <v>1</v>
      </c>
      <c r="B1381" s="12" t="str">
        <f>IF([1]DRUM!A1358="","",[1]DRUM!A1358)</f>
        <v>Steel</v>
      </c>
      <c r="C1381" s="12">
        <f t="shared" ca="1" si="212"/>
        <v>0</v>
      </c>
      <c r="D1381" s="155">
        <f t="shared" ca="1" si="218"/>
        <v>0</v>
      </c>
      <c r="E1381" s="26" t="str">
        <f>IF([1]DRUM!B1358="","",[1]DRUM!B1358)</f>
        <v>STB370015</v>
      </c>
      <c r="F1381" s="26">
        <f>IF([1]DRUM!C1358="","",[1]DRUM!C1358)</f>
        <v>3780</v>
      </c>
      <c r="G1381" s="26">
        <f>IF([1]DRUM!D1358="","",[1]DRUM!D1358)</f>
        <v>3700</v>
      </c>
      <c r="H1381" s="26">
        <f>IF([1]DRUM!E1358="","",[1]DRUM!E1358)</f>
        <v>2000</v>
      </c>
      <c r="I1381" s="26">
        <f>IF([1]DRUM!F1358="","",[1]DRUM!F1358)</f>
        <v>1900</v>
      </c>
      <c r="J1381" s="26">
        <f>IF([1]DRUM!G1358="","",[1]DRUM!G1358)</f>
        <v>2100</v>
      </c>
      <c r="K1381" s="26">
        <f>IF([1]DRUM!H1358="","",[1]DRUM!H1358)</f>
        <v>2250</v>
      </c>
      <c r="L1381" s="26" t="str">
        <f>IF([1]DRUM!I1358="","",[1]DRUM!I1358)</f>
        <v/>
      </c>
      <c r="M1381" s="26">
        <f>IF([1]DRUM!J1358="","",
IF(AND([1]DRUM!K1358="Wooden Drum",[1]DRUM!J1358&gt;Max_WD_Capacity),Max_WD_Capacity,
[1]DRUM!J1358))</f>
        <v>25000</v>
      </c>
      <c r="N1381" s="26" t="str">
        <f>IF([1]DRUM!K1358="","",[1]DRUM!K1358)</f>
        <v>Steel Drum</v>
      </c>
      <c r="O1381" s="26">
        <f>IF([1]DRUM!L1358="","",[1]DRUM!L1358)</f>
        <v>2330</v>
      </c>
      <c r="P1381" s="26">
        <f>IF([1]DRUM!M1358="","",[1]DRUM!M1358)</f>
        <v>291</v>
      </c>
      <c r="Q1381" s="26">
        <f>IF([1]DRUM!N1358="","",[1]DRUM!N1358)</f>
        <v>14.459965586310419</v>
      </c>
      <c r="R1381" s="26" t="str">
        <f t="shared" si="219"/>
        <v>Steel</v>
      </c>
      <c r="S1381" s="26">
        <f ca="1">IF(N1381="",0,
IF(Knee_Application="YES",Knee_Width,IF(Knee_Application="NO",0,
IF(OR(Cable_Type="OH",SearchData("Conductor",Cable_Desc)),0,
IF(N1381="Steel Drum",Knee_Width,
IF(N1381="Plywood Drum",0,
IF(Country="UAE",0,
IF(AND(OR(SearchData("LSHF",Cable_Desc),SearchData("LSZH",Cable_Desc),SearchData("LS0H",Cable_Desc),SearchData("LSOH",Cable_Desc)),D.nom&gt;40),Knee_Width,
IF(AND(Country="Egypt",D.nom&gt;60),Knee_Width,
IF(AND(Country&lt;&gt;"Egypt",D.nom&gt;35),Knee_Width,
0))))))))))</f>
        <v>125</v>
      </c>
      <c r="T1381" s="118">
        <f t="shared" ca="1" si="213"/>
        <v>14</v>
      </c>
      <c r="U1381" s="118">
        <f t="shared" ca="1" si="214"/>
        <v>5</v>
      </c>
      <c r="V1381" s="117">
        <f t="shared" ca="1" si="215"/>
        <v>573.5291548393526</v>
      </c>
      <c r="W1381" s="64">
        <f t="shared" ca="1" si="216"/>
        <v>1</v>
      </c>
      <c r="X1381" s="64">
        <f t="shared" ca="1" si="220"/>
        <v>1</v>
      </c>
      <c r="Y1381" s="64">
        <f t="shared" ca="1" si="217"/>
        <v>1</v>
      </c>
      <c r="AM1381" s="156"/>
    </row>
    <row r="1382" spans="1:39">
      <c r="A1382" s="12">
        <f t="shared" ca="1" si="211"/>
        <v>1</v>
      </c>
      <c r="B1382" s="12" t="str">
        <f>IF([1]DRUM!A1359="","",[1]DRUM!A1359)</f>
        <v>Steel</v>
      </c>
      <c r="C1382" s="12">
        <f t="shared" ca="1" si="212"/>
        <v>0</v>
      </c>
      <c r="D1382" s="155">
        <f t="shared" ca="1" si="218"/>
        <v>0</v>
      </c>
      <c r="E1382" s="26" t="str">
        <f>IF([1]DRUM!B1359="","",[1]DRUM!B1359)</f>
        <v>STB370008</v>
      </c>
      <c r="F1382" s="26">
        <f>IF([1]DRUM!C1359="","",[1]DRUM!C1359)</f>
        <v>3780</v>
      </c>
      <c r="G1382" s="26">
        <f>IF([1]DRUM!D1359="","",[1]DRUM!D1359)</f>
        <v>3700</v>
      </c>
      <c r="H1382" s="26">
        <f>IF([1]DRUM!E1359="","",[1]DRUM!E1359)</f>
        <v>1700</v>
      </c>
      <c r="I1382" s="26">
        <f>IF([1]DRUM!F1359="","",[1]DRUM!F1359)</f>
        <v>1860</v>
      </c>
      <c r="J1382" s="26">
        <f>IF([1]DRUM!G1359="","",[1]DRUM!G1359)</f>
        <v>2100</v>
      </c>
      <c r="K1382" s="26">
        <f>IF([1]DRUM!H1359="","",[1]DRUM!H1359)</f>
        <v>2250</v>
      </c>
      <c r="L1382" s="26" t="str">
        <f>IF([1]DRUM!I1359="","",[1]DRUM!I1359)</f>
        <v/>
      </c>
      <c r="M1382" s="26">
        <f>IF([1]DRUM!J1359="","",
IF(AND([1]DRUM!K1359="Wooden Drum",[1]DRUM!J1359&gt;Max_WD_Capacity),Max_WD_Capacity,
[1]DRUM!J1359))</f>
        <v>25000</v>
      </c>
      <c r="N1382" s="26" t="str">
        <f>IF([1]DRUM!K1359="","",[1]DRUM!K1359)</f>
        <v>Steel Drum</v>
      </c>
      <c r="O1382" s="26">
        <f>IF([1]DRUM!L1359="","",[1]DRUM!L1359)</f>
        <v>2285</v>
      </c>
      <c r="P1382" s="26">
        <f>IF([1]DRUM!M1359="","",[1]DRUM!M1359)</f>
        <v>285</v>
      </c>
      <c r="Q1382" s="26">
        <f>IF([1]DRUM!N1359="","",[1]DRUM!N1359)</f>
        <v>15.77707830632794</v>
      </c>
      <c r="R1382" s="26" t="str">
        <f t="shared" si="219"/>
        <v>Steel</v>
      </c>
      <c r="S1382" s="26">
        <f ca="1">IF(N1382="",0,
IF(Knee_Application="YES",Knee_Width,IF(Knee_Application="NO",0,
IF(OR(Cable_Type="OH",SearchData("Conductor",Cable_Desc)),0,
IF(N1382="Steel Drum",Knee_Width,
IF(N1382="Plywood Drum",0,
IF(Country="UAE",0,
IF(AND(OR(SearchData("LSHF",Cable_Desc),SearchData("LSZH",Cable_Desc),SearchData("LS0H",Cable_Desc),SearchData("LSOH",Cable_Desc)),D.nom&gt;40),Knee_Width,
IF(AND(Country="Egypt",D.nom&gt;60),Knee_Width,
IF(AND(Country&lt;&gt;"Egypt",D.nom&gt;35),Knee_Width,
0))))))))))</f>
        <v>125</v>
      </c>
      <c r="T1382" s="118">
        <f t="shared" ca="1" si="213"/>
        <v>14</v>
      </c>
      <c r="U1382" s="118">
        <f t="shared" ca="1" si="214"/>
        <v>7</v>
      </c>
      <c r="V1382" s="117">
        <f t="shared" ca="1" si="215"/>
        <v>785.45345542815153</v>
      </c>
      <c r="W1382" s="64">
        <f t="shared" ca="1" si="216"/>
        <v>1</v>
      </c>
      <c r="X1382" s="64">
        <f t="shared" ca="1" si="220"/>
        <v>1</v>
      </c>
      <c r="Y1382" s="64">
        <f t="shared" ca="1" si="217"/>
        <v>1</v>
      </c>
      <c r="AM1382" s="156"/>
    </row>
    <row r="1383" spans="1:39">
      <c r="A1383" s="12">
        <f t="shared" ca="1" si="211"/>
        <v>1</v>
      </c>
      <c r="B1383" s="12" t="str">
        <f>IF([1]DRUM!A1360="","",[1]DRUM!A1360)</f>
        <v>Steel</v>
      </c>
      <c r="C1383" s="12">
        <f t="shared" ca="1" si="212"/>
        <v>0</v>
      </c>
      <c r="D1383" s="155">
        <f t="shared" ca="1" si="218"/>
        <v>0</v>
      </c>
      <c r="E1383" s="26" t="str">
        <f>IF([1]DRUM!B1360="","",[1]DRUM!B1360)</f>
        <v>STB370014</v>
      </c>
      <c r="F1383" s="26">
        <f>IF([1]DRUM!C1360="","",[1]DRUM!C1360)</f>
        <v>3780</v>
      </c>
      <c r="G1383" s="26">
        <f>IF([1]DRUM!D1360="","",[1]DRUM!D1360)</f>
        <v>3700</v>
      </c>
      <c r="H1383" s="26">
        <f>IF([1]DRUM!E1360="","",[1]DRUM!E1360)</f>
        <v>2050</v>
      </c>
      <c r="I1383" s="26">
        <f>IF([1]DRUM!F1360="","",[1]DRUM!F1360)</f>
        <v>1800</v>
      </c>
      <c r="J1383" s="26">
        <f>IF([1]DRUM!G1360="","",[1]DRUM!G1360)</f>
        <v>2100</v>
      </c>
      <c r="K1383" s="26">
        <f>IF([1]DRUM!H1360="","",[1]DRUM!H1360)</f>
        <v>2250</v>
      </c>
      <c r="L1383" s="26" t="str">
        <f>IF([1]DRUM!I1360="","",[1]DRUM!I1360)</f>
        <v/>
      </c>
      <c r="M1383" s="26">
        <f>IF([1]DRUM!J1360="","",
IF(AND([1]DRUM!K1360="Wooden Drum",[1]DRUM!J1360&gt;Max_WD_Capacity),Max_WD_Capacity,
[1]DRUM!J1360))</f>
        <v>28000</v>
      </c>
      <c r="N1383" s="26" t="str">
        <f>IF([1]DRUM!K1360="","",[1]DRUM!K1360)</f>
        <v>Steel Drum</v>
      </c>
      <c r="O1383" s="26">
        <f>IF([1]DRUM!L1360="","",[1]DRUM!L1360)</f>
        <v>2280</v>
      </c>
      <c r="P1383" s="26">
        <f>IF([1]DRUM!M1360="","",[1]DRUM!M1360)</f>
        <v>276</v>
      </c>
      <c r="Q1383" s="26">
        <f>IF([1]DRUM!N1360="","",[1]DRUM!N1360)</f>
        <v>13.412637135419924</v>
      </c>
      <c r="R1383" s="26" t="str">
        <f t="shared" si="219"/>
        <v>Steel</v>
      </c>
      <c r="S1383" s="26">
        <f ca="1">IF(N1383="",0,
IF(Knee_Application="YES",Knee_Width,IF(Knee_Application="NO",0,
IF(OR(Cable_Type="OH",SearchData("Conductor",Cable_Desc)),0,
IF(N1383="Steel Drum",Knee_Width,
IF(N1383="Plywood Drum",0,
IF(Country="UAE",0,
IF(AND(OR(SearchData("LSHF",Cable_Desc),SearchData("LSZH",Cable_Desc),SearchData("LS0H",Cable_Desc),SearchData("LSOH",Cable_Desc)),D.nom&gt;40),Knee_Width,
IF(AND(Country="Egypt",D.nom&gt;60),Knee_Width,
IF(AND(Country&lt;&gt;"Egypt",D.nom&gt;35),Knee_Width,
0))))))))))</f>
        <v>125</v>
      </c>
      <c r="T1383" s="118">
        <f t="shared" ca="1" si="213"/>
        <v>13</v>
      </c>
      <c r="U1383" s="118">
        <f t="shared" ca="1" si="214"/>
        <v>5</v>
      </c>
      <c r="V1383" s="117">
        <f t="shared" ca="1" si="215"/>
        <v>542.77296276070865</v>
      </c>
      <c r="W1383" s="64">
        <f t="shared" ca="1" si="216"/>
        <v>1</v>
      </c>
      <c r="X1383" s="64">
        <f t="shared" ca="1" si="220"/>
        <v>1</v>
      </c>
      <c r="Y1383" s="64">
        <f t="shared" ca="1" si="217"/>
        <v>1</v>
      </c>
      <c r="AM1383" s="156"/>
    </row>
    <row r="1384" spans="1:39">
      <c r="A1384" s="12">
        <f t="shared" ca="1" si="211"/>
        <v>1</v>
      </c>
      <c r="B1384" s="12" t="str">
        <f>IF([1]DRUM!A1361="","",[1]DRUM!A1361)</f>
        <v>Steel</v>
      </c>
      <c r="C1384" s="12">
        <f t="shared" ca="1" si="212"/>
        <v>0</v>
      </c>
      <c r="D1384" s="155">
        <f t="shared" ca="1" si="218"/>
        <v>0</v>
      </c>
      <c r="E1384" s="26" t="str">
        <f>IF([1]DRUM!B1361="","",[1]DRUM!B1361)</f>
        <v>STB380032</v>
      </c>
      <c r="F1384" s="26">
        <f>IF([1]DRUM!C1361="","",[1]DRUM!C1361)</f>
        <v>3880</v>
      </c>
      <c r="G1384" s="26">
        <f>IF([1]DRUM!D1361="","",[1]DRUM!D1361)</f>
        <v>3800</v>
      </c>
      <c r="H1384" s="26">
        <f>IF([1]DRUM!E1361="","",[1]DRUM!E1361)</f>
        <v>2350</v>
      </c>
      <c r="I1384" s="26">
        <f>IF([1]DRUM!F1361="","",[1]DRUM!F1361)</f>
        <v>1900</v>
      </c>
      <c r="J1384" s="26">
        <f>IF([1]DRUM!G1361="","",[1]DRUM!G1361)</f>
        <v>2100</v>
      </c>
      <c r="K1384" s="26">
        <f>IF([1]DRUM!H1361="","",[1]DRUM!H1361)</f>
        <v>2250</v>
      </c>
      <c r="L1384" s="26" t="str">
        <f>IF([1]DRUM!I1361="","",[1]DRUM!I1361)</f>
        <v/>
      </c>
      <c r="M1384" s="26">
        <f>IF([1]DRUM!J1361="","",
IF(AND([1]DRUM!K1361="Wooden Drum",[1]DRUM!J1361&gt;Max_WD_Capacity),Max_WD_Capacity,
[1]DRUM!J1361))</f>
        <v>10000</v>
      </c>
      <c r="N1384" s="26" t="str">
        <f>IF([1]DRUM!K1361="","",[1]DRUM!K1361)</f>
        <v>Steel Drum</v>
      </c>
      <c r="O1384" s="26">
        <f>IF([1]DRUM!L1361="","",[1]DRUM!L1361)</f>
        <v>1197</v>
      </c>
      <c r="P1384" s="26">
        <f>IF([1]DRUM!M1361="","",[1]DRUM!M1361)</f>
        <v>298</v>
      </c>
      <c r="Q1384" s="26">
        <f>IF([1]DRUM!N1361="","",[1]DRUM!N1361)</f>
        <v>13.307197431983816</v>
      </c>
      <c r="R1384" s="26" t="str">
        <f t="shared" si="219"/>
        <v>Steel</v>
      </c>
      <c r="S1384" s="26">
        <f ca="1">IF(N1384="",0,
IF(Knee_Application="YES",Knee_Width,IF(Knee_Application="NO",0,
IF(OR(Cable_Type="OH",SearchData("Conductor",Cable_Desc)),0,
IF(N1384="Steel Drum",Knee_Width,
IF(N1384="Plywood Drum",0,
IF(Country="UAE",0,
IF(AND(OR(SearchData("LSHF",Cable_Desc),SearchData("LSZH",Cable_Desc),SearchData("LS0H",Cable_Desc),SearchData("LSOH",Cable_Desc)),D.nom&gt;40),Knee_Width,
IF(AND(Country="Egypt",D.nom&gt;60),Knee_Width,
IF(AND(Country&lt;&gt;"Egypt",D.nom&gt;35),Knee_Width,
0))))))))))</f>
        <v>125</v>
      </c>
      <c r="T1384" s="118">
        <f t="shared" ca="1" si="213"/>
        <v>14</v>
      </c>
      <c r="U1384" s="118">
        <f t="shared" ca="1" si="214"/>
        <v>4</v>
      </c>
      <c r="V1384" s="117">
        <f t="shared" ca="1" si="215"/>
        <v>499.005550547957</v>
      </c>
      <c r="W1384" s="64">
        <f t="shared" ca="1" si="216"/>
        <v>1</v>
      </c>
      <c r="X1384" s="64">
        <f t="shared" ca="1" si="220"/>
        <v>1</v>
      </c>
      <c r="Y1384" s="64">
        <f t="shared" ca="1" si="217"/>
        <v>1</v>
      </c>
      <c r="AM1384" s="156"/>
    </row>
    <row r="1385" spans="1:39">
      <c r="A1385" s="12">
        <f t="shared" ca="1" si="211"/>
        <v>1</v>
      </c>
      <c r="B1385" s="12" t="str">
        <f>IF([1]DRUM!A1362="","",[1]DRUM!A1362)</f>
        <v>Steel</v>
      </c>
      <c r="C1385" s="12">
        <f t="shared" ca="1" si="212"/>
        <v>0</v>
      </c>
      <c r="D1385" s="155">
        <f t="shared" ca="1" si="218"/>
        <v>0</v>
      </c>
      <c r="E1385" s="26" t="str">
        <f>IF([1]DRUM!B1362="","",[1]DRUM!B1362)</f>
        <v>STB380034</v>
      </c>
      <c r="F1385" s="26">
        <f>IF([1]DRUM!C1362="","",[1]DRUM!C1362)</f>
        <v>3880</v>
      </c>
      <c r="G1385" s="26">
        <f>IF([1]DRUM!D1362="","",[1]DRUM!D1362)</f>
        <v>3800</v>
      </c>
      <c r="H1385" s="26">
        <f>IF([1]DRUM!E1362="","",[1]DRUM!E1362)</f>
        <v>2200</v>
      </c>
      <c r="I1385" s="26">
        <f>IF([1]DRUM!F1362="","",[1]DRUM!F1362)</f>
        <v>1900</v>
      </c>
      <c r="J1385" s="26">
        <f>IF([1]DRUM!G1362="","",[1]DRUM!G1362)</f>
        <v>2100</v>
      </c>
      <c r="K1385" s="26">
        <f>IF([1]DRUM!H1362="","",[1]DRUM!H1362)</f>
        <v>2250</v>
      </c>
      <c r="L1385" s="26" t="str">
        <f>IF([1]DRUM!I1362="","",[1]DRUM!I1362)</f>
        <v/>
      </c>
      <c r="M1385" s="26">
        <f>IF([1]DRUM!J1362="","",
IF(AND([1]DRUM!K1362="Wooden Drum",[1]DRUM!J1362&gt;Max_WD_Capacity),Max_WD_Capacity,
[1]DRUM!J1362))</f>
        <v>10000</v>
      </c>
      <c r="N1385" s="26" t="str">
        <f>IF([1]DRUM!K1362="","",[1]DRUM!K1362)</f>
        <v>Steel Drum</v>
      </c>
      <c r="O1385" s="26">
        <f>IF([1]DRUM!L1362="","",[1]DRUM!L1362)</f>
        <v>1177</v>
      </c>
      <c r="P1385" s="26">
        <f>IF([1]DRUM!M1362="","",[1]DRUM!M1362)</f>
        <v>298</v>
      </c>
      <c r="Q1385" s="26">
        <f>IF([1]DRUM!N1362="","",[1]DRUM!N1362)</f>
        <v>14.325662500369457</v>
      </c>
      <c r="R1385" s="26" t="str">
        <f t="shared" si="219"/>
        <v>Steel</v>
      </c>
      <c r="S1385" s="26">
        <f ca="1">IF(N1385="",0,
IF(Knee_Application="YES",Knee_Width,IF(Knee_Application="NO",0,
IF(OR(Cable_Type="OH",SearchData("Conductor",Cable_Desc)),0,
IF(N1385="Steel Drum",Knee_Width,
IF(N1385="Plywood Drum",0,
IF(Country="UAE",0,
IF(AND(OR(SearchData("LSHF",Cable_Desc),SearchData("LSZH",Cable_Desc),SearchData("LS0H",Cable_Desc),SearchData("LSOH",Cable_Desc)),D.nom&gt;40),Knee_Width,
IF(AND(Country="Egypt",D.nom&gt;60),Knee_Width,
IF(AND(Country&lt;&gt;"Egypt",D.nom&gt;35),Knee_Width,
0))))))))))</f>
        <v>125</v>
      </c>
      <c r="T1385" s="118">
        <f t="shared" ca="1" si="213"/>
        <v>14</v>
      </c>
      <c r="U1385" s="118">
        <f t="shared" ca="1" si="214"/>
        <v>5</v>
      </c>
      <c r="V1385" s="117">
        <f t="shared" ca="1" si="215"/>
        <v>617.51145198960978</v>
      </c>
      <c r="W1385" s="64">
        <f t="shared" ca="1" si="216"/>
        <v>1</v>
      </c>
      <c r="X1385" s="64">
        <f t="shared" ca="1" si="220"/>
        <v>1</v>
      </c>
      <c r="Y1385" s="64">
        <f t="shared" ca="1" si="217"/>
        <v>1</v>
      </c>
      <c r="AM1385" s="156"/>
    </row>
    <row r="1386" spans="1:39">
      <c r="A1386" s="12">
        <f t="shared" ca="1" si="211"/>
        <v>1</v>
      </c>
      <c r="B1386" s="12" t="str">
        <f>IF([1]DRUM!A1363="","",[1]DRUM!A1363)</f>
        <v>Steel</v>
      </c>
      <c r="C1386" s="12">
        <f t="shared" ca="1" si="212"/>
        <v>0</v>
      </c>
      <c r="D1386" s="155">
        <f t="shared" ca="1" si="218"/>
        <v>0</v>
      </c>
      <c r="E1386" s="26" t="str">
        <f>IF([1]DRUM!B1363="","",[1]DRUM!B1363)</f>
        <v>STB380026</v>
      </c>
      <c r="F1386" s="26">
        <f>IF([1]DRUM!C1363="","",[1]DRUM!C1363)</f>
        <v>3880</v>
      </c>
      <c r="G1386" s="26">
        <f>IF([1]DRUM!D1363="","",[1]DRUM!D1363)</f>
        <v>3800</v>
      </c>
      <c r="H1386" s="26">
        <f>IF([1]DRUM!E1363="","",[1]DRUM!E1363)</f>
        <v>2700</v>
      </c>
      <c r="I1386" s="26">
        <f>IF([1]DRUM!F1363="","",[1]DRUM!F1363)</f>
        <v>1850</v>
      </c>
      <c r="J1386" s="26">
        <f>IF([1]DRUM!G1363="","",[1]DRUM!G1363)</f>
        <v>2100</v>
      </c>
      <c r="K1386" s="26">
        <f>IF([1]DRUM!H1363="","",[1]DRUM!H1363)</f>
        <v>2250</v>
      </c>
      <c r="L1386" s="26" t="str">
        <f>IF([1]DRUM!I1363="","",[1]DRUM!I1363)</f>
        <v/>
      </c>
      <c r="M1386" s="26">
        <f>IF([1]DRUM!J1363="","",
IF(AND([1]DRUM!K1363="Wooden Drum",[1]DRUM!J1363&gt;Max_WD_Capacity),Max_WD_Capacity,
[1]DRUM!J1363))</f>
        <v>12000</v>
      </c>
      <c r="N1386" s="26" t="str">
        <f>IF([1]DRUM!K1363="","",[1]DRUM!K1363)</f>
        <v>Steel Drum</v>
      </c>
      <c r="O1386" s="26">
        <f>IF([1]DRUM!L1363="","",[1]DRUM!L1363)</f>
        <v>1297</v>
      </c>
      <c r="P1386" s="26">
        <f>IF([1]DRUM!M1363="","",[1]DRUM!M1363)</f>
        <v>291</v>
      </c>
      <c r="Q1386" s="26">
        <f>IF([1]DRUM!N1363="","",[1]DRUM!N1363)</f>
        <v>10.388854206339747</v>
      </c>
      <c r="R1386" s="26" t="str">
        <f t="shared" si="219"/>
        <v>Steel</v>
      </c>
      <c r="S1386" s="26">
        <f ca="1">IF(N1386="",0,
IF(Knee_Application="YES",Knee_Width,IF(Knee_Application="NO",0,
IF(OR(Cable_Type="OH",SearchData("Conductor",Cable_Desc)),0,
IF(N1386="Steel Drum",Knee_Width,
IF(N1386="Plywood Drum",0,
IF(Country="UAE",0,
IF(AND(OR(SearchData("LSHF",Cable_Desc),SearchData("LSZH",Cable_Desc),SearchData("LS0H",Cable_Desc),SearchData("LSOH",Cable_Desc)),D.nom&gt;40),Knee_Width,
IF(AND(Country="Egypt",D.nom&gt;60),Knee_Width,
IF(AND(Country&lt;&gt;"Egypt",D.nom&gt;35),Knee_Width,
0))))))))))</f>
        <v>125</v>
      </c>
      <c r="T1386" s="118">
        <f t="shared" ca="1" si="213"/>
        <v>14</v>
      </c>
      <c r="U1386" s="118">
        <f t="shared" ca="1" si="214"/>
        <v>3</v>
      </c>
      <c r="V1386" s="117">
        <f t="shared" ca="1" si="215"/>
        <v>404.39083291832395</v>
      </c>
      <c r="W1386" s="64">
        <f t="shared" ca="1" si="216"/>
        <v>1</v>
      </c>
      <c r="X1386" s="64">
        <f t="shared" ca="1" si="220"/>
        <v>1</v>
      </c>
      <c r="Y1386" s="64">
        <f t="shared" ca="1" si="217"/>
        <v>1</v>
      </c>
      <c r="AM1386" s="156"/>
    </row>
    <row r="1387" spans="1:39">
      <c r="A1387" s="12">
        <f t="shared" ca="1" si="211"/>
        <v>1</v>
      </c>
      <c r="B1387" s="12" t="str">
        <f>IF([1]DRUM!A1364="","",[1]DRUM!A1364)</f>
        <v>Steel</v>
      </c>
      <c r="C1387" s="12">
        <f t="shared" ca="1" si="212"/>
        <v>0</v>
      </c>
      <c r="D1387" s="155">
        <f t="shared" ca="1" si="218"/>
        <v>0</v>
      </c>
      <c r="E1387" s="26" t="str">
        <f>IF([1]DRUM!B1364="","",[1]DRUM!B1364)</f>
        <v>STB380022</v>
      </c>
      <c r="F1387" s="26">
        <f>IF([1]DRUM!C1364="","",[1]DRUM!C1364)</f>
        <v>3880</v>
      </c>
      <c r="G1387" s="26">
        <f>IF([1]DRUM!D1364="","",[1]DRUM!D1364)</f>
        <v>3800</v>
      </c>
      <c r="H1387" s="26">
        <f>IF([1]DRUM!E1364="","",[1]DRUM!E1364)</f>
        <v>2550</v>
      </c>
      <c r="I1387" s="26">
        <f>IF([1]DRUM!F1364="","",[1]DRUM!F1364)</f>
        <v>1950</v>
      </c>
      <c r="J1387" s="26">
        <f>IF([1]DRUM!G1364="","",[1]DRUM!G1364)</f>
        <v>2100</v>
      </c>
      <c r="K1387" s="26">
        <f>IF([1]DRUM!H1364="","",[1]DRUM!H1364)</f>
        <v>2250</v>
      </c>
      <c r="L1387" s="26" t="str">
        <f>IF([1]DRUM!I1364="","",[1]DRUM!I1364)</f>
        <v/>
      </c>
      <c r="M1387" s="26">
        <f>IF([1]DRUM!J1364="","",
IF(AND([1]DRUM!K1364="Wooden Drum",[1]DRUM!J1364&gt;Max_WD_Capacity),Max_WD_Capacity,
[1]DRUM!J1364))</f>
        <v>12000</v>
      </c>
      <c r="N1387" s="26" t="str">
        <f>IF([1]DRUM!K1364="","",[1]DRUM!K1364)</f>
        <v>Steel Drum</v>
      </c>
      <c r="O1387" s="26">
        <f>IF([1]DRUM!L1364="","",[1]DRUM!L1364)</f>
        <v>1268</v>
      </c>
      <c r="P1387" s="26">
        <f>IF([1]DRUM!M1364="","",[1]DRUM!M1364)</f>
        <v>306</v>
      </c>
      <c r="Q1387" s="26">
        <f>IF([1]DRUM!N1364="","",[1]DRUM!N1364)</f>
        <v>12.156490947836128</v>
      </c>
      <c r="R1387" s="26" t="str">
        <f t="shared" si="219"/>
        <v>Steel</v>
      </c>
      <c r="S1387" s="26">
        <f ca="1">IF(N1387="",0,
IF(Knee_Application="YES",Knee_Width,IF(Knee_Application="NO",0,
IF(OR(Cable_Type="OH",SearchData("Conductor",Cable_Desc)),0,
IF(N1387="Steel Drum",Knee_Width,
IF(N1387="Plywood Drum",0,
IF(Country="UAE",0,
IF(AND(OR(SearchData("LSHF",Cable_Desc),SearchData("LSZH",Cable_Desc),SearchData("LS0H",Cable_Desc),SearchData("LSOH",Cable_Desc)),D.nom&gt;40),Knee_Width,
IF(AND(Country="Egypt",D.nom&gt;60),Knee_Width,
IF(AND(Country&lt;&gt;"Egypt",D.nom&gt;35),Knee_Width,
0))))))))))</f>
        <v>125</v>
      </c>
      <c r="T1387" s="118">
        <f t="shared" ca="1" si="213"/>
        <v>15</v>
      </c>
      <c r="U1387" s="118">
        <f t="shared" ca="1" si="214"/>
        <v>4</v>
      </c>
      <c r="V1387" s="117">
        <f t="shared" ca="1" si="215"/>
        <v>572.34791600160293</v>
      </c>
      <c r="W1387" s="64">
        <f t="shared" ca="1" si="216"/>
        <v>1</v>
      </c>
      <c r="X1387" s="64">
        <f t="shared" ca="1" si="220"/>
        <v>1</v>
      </c>
      <c r="Y1387" s="64">
        <f t="shared" ca="1" si="217"/>
        <v>1</v>
      </c>
      <c r="AM1387" s="156"/>
    </row>
    <row r="1388" spans="1:39">
      <c r="A1388" s="12">
        <f t="shared" ca="1" si="211"/>
        <v>1</v>
      </c>
      <c r="B1388" s="12" t="str">
        <f>IF([1]DRUM!A1365="","",[1]DRUM!A1365)</f>
        <v>Steel</v>
      </c>
      <c r="C1388" s="12">
        <f t="shared" ca="1" si="212"/>
        <v>0</v>
      </c>
      <c r="D1388" s="155">
        <f t="shared" ca="1" si="218"/>
        <v>0</v>
      </c>
      <c r="E1388" s="26" t="str">
        <f>IF([1]DRUM!B1365="","",[1]DRUM!B1365)</f>
        <v>STB380004</v>
      </c>
      <c r="F1388" s="26">
        <f>IF([1]DRUM!C1365="","",[1]DRUM!C1365)</f>
        <v>3880</v>
      </c>
      <c r="G1388" s="26">
        <f>IF([1]DRUM!D1365="","",[1]DRUM!D1365)</f>
        <v>3800</v>
      </c>
      <c r="H1388" s="26">
        <f>IF([1]DRUM!E1365="","",[1]DRUM!E1365)</f>
        <v>2800</v>
      </c>
      <c r="I1388" s="26">
        <f>IF([1]DRUM!F1365="","",[1]DRUM!F1365)</f>
        <v>1850</v>
      </c>
      <c r="J1388" s="26">
        <f>IF([1]DRUM!G1365="","",[1]DRUM!G1365)</f>
        <v>2100</v>
      </c>
      <c r="K1388" s="26">
        <f>IF([1]DRUM!H1365="","",[1]DRUM!H1365)</f>
        <v>2250</v>
      </c>
      <c r="L1388" s="26" t="str">
        <f>IF([1]DRUM!I1365="","",[1]DRUM!I1365)</f>
        <v/>
      </c>
      <c r="M1388" s="26">
        <f>IF([1]DRUM!J1365="","",
IF(AND([1]DRUM!K1365="Wooden Drum",[1]DRUM!J1365&gt;Max_WD_Capacity),Max_WD_Capacity,
[1]DRUM!J1365))</f>
        <v>15000</v>
      </c>
      <c r="N1388" s="26" t="str">
        <f>IF([1]DRUM!K1365="","",[1]DRUM!K1365)</f>
        <v>Steel Drum</v>
      </c>
      <c r="O1388" s="26">
        <f>IF([1]DRUM!L1365="","",[1]DRUM!L1365)</f>
        <v>1780</v>
      </c>
      <c r="P1388" s="26">
        <f>IF([1]DRUM!M1365="","",[1]DRUM!M1365)</f>
        <v>291</v>
      </c>
      <c r="Q1388" s="26">
        <f>IF([1]DRUM!N1365="","",[1]DRUM!N1365)</f>
        <v>9.589711575082843</v>
      </c>
      <c r="R1388" s="26" t="str">
        <f t="shared" si="219"/>
        <v>Steel</v>
      </c>
      <c r="S1388" s="26">
        <f ca="1">IF(N1388="",0,
IF(Knee_Application="YES",Knee_Width,IF(Knee_Application="NO",0,
IF(OR(Cable_Type="OH",SearchData("Conductor",Cable_Desc)),0,
IF(N1388="Steel Drum",Knee_Width,
IF(N1388="Plywood Drum",0,
IF(Country="UAE",0,
IF(AND(OR(SearchData("LSHF",Cable_Desc),SearchData("LSZH",Cable_Desc),SearchData("LS0H",Cable_Desc),SearchData("LSOH",Cable_Desc)),D.nom&gt;40),Knee_Width,
IF(AND(Country="Egypt",D.nom&gt;60),Knee_Width,
IF(AND(Country&lt;&gt;"Egypt",D.nom&gt;35),Knee_Width,
0))))))))))</f>
        <v>125</v>
      </c>
      <c r="T1388" s="118">
        <f t="shared" ca="1" si="213"/>
        <v>14</v>
      </c>
      <c r="U1388" s="118">
        <f t="shared" ca="1" si="214"/>
        <v>3</v>
      </c>
      <c r="V1388" s="117">
        <f t="shared" ca="1" si="215"/>
        <v>417.58552206340102</v>
      </c>
      <c r="W1388" s="64">
        <f t="shared" ca="1" si="216"/>
        <v>1</v>
      </c>
      <c r="X1388" s="64">
        <f t="shared" ca="1" si="220"/>
        <v>1</v>
      </c>
      <c r="Y1388" s="64">
        <f t="shared" ca="1" si="217"/>
        <v>1</v>
      </c>
      <c r="AM1388" s="156"/>
    </row>
    <row r="1389" spans="1:39">
      <c r="A1389" s="12">
        <f t="shared" ca="1" si="211"/>
        <v>1</v>
      </c>
      <c r="B1389" s="12" t="str">
        <f>IF([1]DRUM!A1366="","",[1]DRUM!A1366)</f>
        <v>Steel</v>
      </c>
      <c r="C1389" s="12">
        <f t="shared" ca="1" si="212"/>
        <v>0</v>
      </c>
      <c r="D1389" s="155">
        <f t="shared" ca="1" si="218"/>
        <v>0</v>
      </c>
      <c r="E1389" s="26" t="str">
        <f>IF([1]DRUM!B1366="","",[1]DRUM!B1366)</f>
        <v>STB380031</v>
      </c>
      <c r="F1389" s="26">
        <f>IF([1]DRUM!C1366="","",[1]DRUM!C1366)</f>
        <v>3880</v>
      </c>
      <c r="G1389" s="26">
        <f>IF([1]DRUM!D1366="","",[1]DRUM!D1366)</f>
        <v>3800</v>
      </c>
      <c r="H1389" s="26">
        <f>IF([1]DRUM!E1366="","",[1]DRUM!E1366)</f>
        <v>2350</v>
      </c>
      <c r="I1389" s="26">
        <f>IF([1]DRUM!F1366="","",[1]DRUM!F1366)</f>
        <v>1860</v>
      </c>
      <c r="J1389" s="26">
        <f>IF([1]DRUM!G1366="","",[1]DRUM!G1366)</f>
        <v>2100</v>
      </c>
      <c r="K1389" s="26">
        <f>IF([1]DRUM!H1366="","",[1]DRUM!H1366)</f>
        <v>2250</v>
      </c>
      <c r="L1389" s="26" t="str">
        <f>IF([1]DRUM!I1366="","",[1]DRUM!I1366)</f>
        <v/>
      </c>
      <c r="M1389" s="26">
        <f>IF([1]DRUM!J1366="","",
IF(AND([1]DRUM!K1366="Wooden Drum",[1]DRUM!J1366&gt;Max_WD_Capacity),Max_WD_Capacity,
[1]DRUM!J1366))</f>
        <v>15000</v>
      </c>
      <c r="N1389" s="26" t="str">
        <f>IF([1]DRUM!K1366="","",[1]DRUM!K1366)</f>
        <v>Steel Drum</v>
      </c>
      <c r="O1389" s="26">
        <f>IF([1]DRUM!L1366="","",[1]DRUM!L1366)</f>
        <v>1552</v>
      </c>
      <c r="P1389" s="26">
        <f>IF([1]DRUM!M1366="","",[1]DRUM!M1366)</f>
        <v>292</v>
      </c>
      <c r="Q1389" s="26">
        <f>IF([1]DRUM!N1366="","",[1]DRUM!N1366)</f>
        <v>13.027045907099946</v>
      </c>
      <c r="R1389" s="26" t="str">
        <f t="shared" si="219"/>
        <v>Steel</v>
      </c>
      <c r="S1389" s="26">
        <f ca="1">IF(N1389="",0,
IF(Knee_Application="YES",Knee_Width,IF(Knee_Application="NO",0,
IF(OR(Cable_Type="OH",SearchData("Conductor",Cable_Desc)),0,
IF(N1389="Steel Drum",Knee_Width,
IF(N1389="Plywood Drum",0,
IF(Country="UAE",0,
IF(AND(OR(SearchData("LSHF",Cable_Desc),SearchData("LSZH",Cable_Desc),SearchData("LS0H",Cable_Desc),SearchData("LSOH",Cable_Desc)),D.nom&gt;40),Knee_Width,
IF(AND(Country="Egypt",D.nom&gt;60),Knee_Width,
IF(AND(Country&lt;&gt;"Egypt",D.nom&gt;35),Knee_Width,
0))))))))))</f>
        <v>125</v>
      </c>
      <c r="T1389" s="118">
        <f t="shared" ca="1" si="213"/>
        <v>14</v>
      </c>
      <c r="U1389" s="118">
        <f t="shared" ca="1" si="214"/>
        <v>4</v>
      </c>
      <c r="V1389" s="117">
        <f t="shared" ca="1" si="215"/>
        <v>499.005550547957</v>
      </c>
      <c r="W1389" s="64">
        <f t="shared" ca="1" si="216"/>
        <v>1</v>
      </c>
      <c r="X1389" s="64">
        <f t="shared" ca="1" si="220"/>
        <v>1</v>
      </c>
      <c r="Y1389" s="64">
        <f t="shared" ca="1" si="217"/>
        <v>1</v>
      </c>
      <c r="AM1389" s="156"/>
    </row>
    <row r="1390" spans="1:39">
      <c r="A1390" s="12">
        <f t="shared" ca="1" si="211"/>
        <v>1</v>
      </c>
      <c r="B1390" s="12" t="str">
        <f>IF([1]DRUM!A1367="","",[1]DRUM!A1367)</f>
        <v>Steel</v>
      </c>
      <c r="C1390" s="12">
        <f t="shared" ca="1" si="212"/>
        <v>0</v>
      </c>
      <c r="D1390" s="155">
        <f t="shared" ca="1" si="218"/>
        <v>0</v>
      </c>
      <c r="E1390" s="26" t="str">
        <f>IF([1]DRUM!B1367="","",[1]DRUM!B1367)</f>
        <v>STB380023</v>
      </c>
      <c r="F1390" s="26">
        <f>IF([1]DRUM!C1367="","",[1]DRUM!C1367)</f>
        <v>3880</v>
      </c>
      <c r="G1390" s="26">
        <f>IF([1]DRUM!D1367="","",[1]DRUM!D1367)</f>
        <v>3800</v>
      </c>
      <c r="H1390" s="26">
        <f>IF([1]DRUM!E1367="","",[1]DRUM!E1367)</f>
        <v>2200</v>
      </c>
      <c r="I1390" s="26">
        <f>IF([1]DRUM!F1367="","",[1]DRUM!F1367)</f>
        <v>1830</v>
      </c>
      <c r="J1390" s="26">
        <f>IF([1]DRUM!G1367="","",[1]DRUM!G1367)</f>
        <v>2100</v>
      </c>
      <c r="K1390" s="26">
        <f>IF([1]DRUM!H1367="","",[1]DRUM!H1367)</f>
        <v>2250</v>
      </c>
      <c r="L1390" s="26" t="str">
        <f>IF([1]DRUM!I1367="","",[1]DRUM!I1367)</f>
        <v/>
      </c>
      <c r="M1390" s="26">
        <f>IF([1]DRUM!J1367="","",
IF(AND([1]DRUM!K1367="Wooden Drum",[1]DRUM!J1367&gt;Max_WD_Capacity),Max_WD_Capacity,
[1]DRUM!J1367))</f>
        <v>15000</v>
      </c>
      <c r="N1390" s="26" t="str">
        <f>IF([1]DRUM!K1367="","",[1]DRUM!K1367)</f>
        <v>Steel Drum</v>
      </c>
      <c r="O1390" s="26">
        <f>IF([1]DRUM!L1367="","",[1]DRUM!L1367)</f>
        <v>1626</v>
      </c>
      <c r="P1390" s="26">
        <f>IF([1]DRUM!M1367="","",[1]DRUM!M1367)</f>
        <v>288</v>
      </c>
      <c r="Q1390" s="26">
        <f>IF([1]DRUM!N1367="","",[1]DRUM!N1367)</f>
        <v>13.797874934566371</v>
      </c>
      <c r="R1390" s="26" t="str">
        <f t="shared" si="219"/>
        <v>Steel</v>
      </c>
      <c r="S1390" s="26">
        <f ca="1">IF(N1390="",0,
IF(Knee_Application="YES",Knee_Width,IF(Knee_Application="NO",0,
IF(OR(Cable_Type="OH",SearchData("Conductor",Cable_Desc)),0,
IF(N1390="Steel Drum",Knee_Width,
IF(N1390="Plywood Drum",0,
IF(Country="UAE",0,
IF(AND(OR(SearchData("LSHF",Cable_Desc),SearchData("LSZH",Cable_Desc),SearchData("LS0H",Cable_Desc),SearchData("LSOH",Cable_Desc)),D.nom&gt;40),Knee_Width,
IF(AND(Country="Egypt",D.nom&gt;60),Knee_Width,
IF(AND(Country&lt;&gt;"Egypt",D.nom&gt;35),Knee_Width,
0))))))))))</f>
        <v>125</v>
      </c>
      <c r="T1390" s="118">
        <f t="shared" ca="1" si="213"/>
        <v>14</v>
      </c>
      <c r="U1390" s="118">
        <f t="shared" ca="1" si="214"/>
        <v>5</v>
      </c>
      <c r="V1390" s="117">
        <f t="shared" ca="1" si="215"/>
        <v>617.51145198960978</v>
      </c>
      <c r="W1390" s="64">
        <f t="shared" ca="1" si="216"/>
        <v>1</v>
      </c>
      <c r="X1390" s="64">
        <f t="shared" ca="1" si="220"/>
        <v>1</v>
      </c>
      <c r="Y1390" s="64">
        <f t="shared" ca="1" si="217"/>
        <v>1</v>
      </c>
      <c r="AM1390" s="156"/>
    </row>
    <row r="1391" spans="1:39">
      <c r="A1391" s="12">
        <f t="shared" ca="1" si="211"/>
        <v>1</v>
      </c>
      <c r="B1391" s="12" t="str">
        <f>IF([1]DRUM!A1368="","",[1]DRUM!A1368)</f>
        <v>Steel</v>
      </c>
      <c r="C1391" s="12">
        <f t="shared" ca="1" si="212"/>
        <v>0</v>
      </c>
      <c r="D1391" s="155">
        <f t="shared" ca="1" si="218"/>
        <v>0</v>
      </c>
      <c r="E1391" s="26" t="str">
        <f>IF([1]DRUM!B1368="","",[1]DRUM!B1368)</f>
        <v>STB380035</v>
      </c>
      <c r="F1391" s="26">
        <f>IF([1]DRUM!C1368="","",[1]DRUM!C1368)</f>
        <v>3880</v>
      </c>
      <c r="G1391" s="26">
        <f>IF([1]DRUM!D1368="","",[1]DRUM!D1368)</f>
        <v>3800</v>
      </c>
      <c r="H1391" s="26">
        <f>IF([1]DRUM!E1368="","",[1]DRUM!E1368)</f>
        <v>2200</v>
      </c>
      <c r="I1391" s="26">
        <f>IF([1]DRUM!F1368="","",[1]DRUM!F1368)</f>
        <v>1900</v>
      </c>
      <c r="J1391" s="26">
        <f>IF([1]DRUM!G1368="","",[1]DRUM!G1368)</f>
        <v>2100</v>
      </c>
      <c r="K1391" s="26">
        <f>IF([1]DRUM!H1368="","",[1]DRUM!H1368)</f>
        <v>2250</v>
      </c>
      <c r="L1391" s="26" t="str">
        <f>IF([1]DRUM!I1368="","",[1]DRUM!I1368)</f>
        <v/>
      </c>
      <c r="M1391" s="26">
        <f>IF([1]DRUM!J1368="","",
IF(AND([1]DRUM!K1368="Wooden Drum",[1]DRUM!J1368&gt;Max_WD_Capacity),Max_WD_Capacity,
[1]DRUM!J1368))</f>
        <v>15000</v>
      </c>
      <c r="N1391" s="26" t="str">
        <f>IF([1]DRUM!K1368="","",[1]DRUM!K1368)</f>
        <v>Steel Drum</v>
      </c>
      <c r="O1391" s="26">
        <f>IF([1]DRUM!L1368="","",[1]DRUM!L1368)</f>
        <v>1615</v>
      </c>
      <c r="P1391" s="26">
        <f>IF([1]DRUM!M1368="","",[1]DRUM!M1368)</f>
        <v>298</v>
      </c>
      <c r="Q1391" s="26">
        <f>IF([1]DRUM!N1368="","",[1]DRUM!N1368)</f>
        <v>14.325662500369457</v>
      </c>
      <c r="R1391" s="26" t="str">
        <f t="shared" si="219"/>
        <v>Steel</v>
      </c>
      <c r="S1391" s="26">
        <f ca="1">IF(N1391="",0,
IF(Knee_Application="YES",Knee_Width,IF(Knee_Application="NO",0,
IF(OR(Cable_Type="OH",SearchData("Conductor",Cable_Desc)),0,
IF(N1391="Steel Drum",Knee_Width,
IF(N1391="Plywood Drum",0,
IF(Country="UAE",0,
IF(AND(OR(SearchData("LSHF",Cable_Desc),SearchData("LSZH",Cable_Desc),SearchData("LS0H",Cable_Desc),SearchData("LSOH",Cable_Desc)),D.nom&gt;40),Knee_Width,
IF(AND(Country="Egypt",D.nom&gt;60),Knee_Width,
IF(AND(Country&lt;&gt;"Egypt",D.nom&gt;35),Knee_Width,
0))))))))))</f>
        <v>125</v>
      </c>
      <c r="T1391" s="118">
        <f t="shared" ca="1" si="213"/>
        <v>14</v>
      </c>
      <c r="U1391" s="118">
        <f t="shared" ca="1" si="214"/>
        <v>5</v>
      </c>
      <c r="V1391" s="117">
        <f t="shared" ca="1" si="215"/>
        <v>617.51145198960978</v>
      </c>
      <c r="W1391" s="64">
        <f t="shared" ca="1" si="216"/>
        <v>1</v>
      </c>
      <c r="X1391" s="64">
        <f t="shared" ca="1" si="220"/>
        <v>1</v>
      </c>
      <c r="Y1391" s="64">
        <f t="shared" ca="1" si="217"/>
        <v>1</v>
      </c>
      <c r="AM1391" s="156"/>
    </row>
    <row r="1392" spans="1:39">
      <c r="A1392" s="12">
        <f t="shared" ca="1" si="211"/>
        <v>1</v>
      </c>
      <c r="B1392" s="12" t="str">
        <f>IF([1]DRUM!A1369="","",[1]DRUM!A1369)</f>
        <v>Steel</v>
      </c>
      <c r="C1392" s="12">
        <f t="shared" ca="1" si="212"/>
        <v>0</v>
      </c>
      <c r="D1392" s="155">
        <f t="shared" ca="1" si="218"/>
        <v>0</v>
      </c>
      <c r="E1392" s="26" t="str">
        <f>IF([1]DRUM!B1369="","",[1]DRUM!B1369)</f>
        <v>STB380005</v>
      </c>
      <c r="F1392" s="26">
        <f>IF([1]DRUM!C1369="","",[1]DRUM!C1369)</f>
        <v>3880</v>
      </c>
      <c r="G1392" s="26">
        <f>IF([1]DRUM!D1369="","",[1]DRUM!D1369)</f>
        <v>3800</v>
      </c>
      <c r="H1392" s="26">
        <f>IF([1]DRUM!E1369="","",[1]DRUM!E1369)</f>
        <v>2550</v>
      </c>
      <c r="I1392" s="26">
        <f>IF([1]DRUM!F1369="","",[1]DRUM!F1369)</f>
        <v>1850</v>
      </c>
      <c r="J1392" s="26">
        <f>IF([1]DRUM!G1369="","",[1]DRUM!G1369)</f>
        <v>2100</v>
      </c>
      <c r="K1392" s="26">
        <f>IF([1]DRUM!H1369="","",[1]DRUM!H1369)</f>
        <v>2250</v>
      </c>
      <c r="L1392" s="26" t="str">
        <f>IF([1]DRUM!I1369="","",[1]DRUM!I1369)</f>
        <v/>
      </c>
      <c r="M1392" s="26">
        <f>IF([1]DRUM!J1369="","",
IF(AND([1]DRUM!K1369="Wooden Drum",[1]DRUM!J1369&gt;Max_WD_Capacity),Max_WD_Capacity,
[1]DRUM!J1369))</f>
        <v>20000</v>
      </c>
      <c r="N1392" s="26" t="str">
        <f>IF([1]DRUM!K1369="","",[1]DRUM!K1369)</f>
        <v>Steel Drum</v>
      </c>
      <c r="O1392" s="26">
        <f>IF([1]DRUM!L1369="","",[1]DRUM!L1369)</f>
        <v>2200</v>
      </c>
      <c r="P1392" s="26">
        <f>IF([1]DRUM!M1369="","",[1]DRUM!M1369)</f>
        <v>291</v>
      </c>
      <c r="Q1392" s="26">
        <f>IF([1]DRUM!N1369="","",[1]DRUM!N1369)</f>
        <v>11.533081155639405</v>
      </c>
      <c r="R1392" s="26" t="str">
        <f t="shared" si="219"/>
        <v>Steel</v>
      </c>
      <c r="S1392" s="26">
        <f ca="1">IF(N1392="",0,
IF(Knee_Application="YES",Knee_Width,IF(Knee_Application="NO",0,
IF(OR(Cable_Type="OH",SearchData("Conductor",Cable_Desc)),0,
IF(N1392="Steel Drum",Knee_Width,
IF(N1392="Plywood Drum",0,
IF(Country="UAE",0,
IF(AND(OR(SearchData("LSHF",Cable_Desc),SearchData("LSZH",Cable_Desc),SearchData("LS0H",Cable_Desc),SearchData("LSOH",Cable_Desc)),D.nom&gt;40),Knee_Width,
IF(AND(Country="Egypt",D.nom&gt;60),Knee_Width,
IF(AND(Country&lt;&gt;"Egypt",D.nom&gt;35),Knee_Width,
0))))))))))</f>
        <v>125</v>
      </c>
      <c r="T1392" s="118">
        <f t="shared" ca="1" si="213"/>
        <v>14</v>
      </c>
      <c r="U1392" s="118">
        <f t="shared" ca="1" si="214"/>
        <v>4</v>
      </c>
      <c r="V1392" s="117">
        <f t="shared" ca="1" si="215"/>
        <v>534.19138826816277</v>
      </c>
      <c r="W1392" s="64">
        <f t="shared" ca="1" si="216"/>
        <v>1</v>
      </c>
      <c r="X1392" s="64">
        <f t="shared" ca="1" si="220"/>
        <v>1</v>
      </c>
      <c r="Y1392" s="64">
        <f t="shared" ca="1" si="217"/>
        <v>1</v>
      </c>
      <c r="AM1392" s="156"/>
    </row>
    <row r="1393" spans="1:39">
      <c r="A1393" s="12">
        <f t="shared" ca="1" si="211"/>
        <v>1</v>
      </c>
      <c r="B1393" s="12" t="str">
        <f>IF([1]DRUM!A1370="","",[1]DRUM!A1370)</f>
        <v>Steel</v>
      </c>
      <c r="C1393" s="12">
        <f t="shared" ca="1" si="212"/>
        <v>0</v>
      </c>
      <c r="D1393" s="155">
        <f t="shared" ca="1" si="218"/>
        <v>0</v>
      </c>
      <c r="E1393" s="26" t="str">
        <f>IF([1]DRUM!B1370="","",[1]DRUM!B1370)</f>
        <v>STB380006</v>
      </c>
      <c r="F1393" s="26">
        <f>IF([1]DRUM!C1370="","",[1]DRUM!C1370)</f>
        <v>3880</v>
      </c>
      <c r="G1393" s="26">
        <f>IF([1]DRUM!D1370="","",[1]DRUM!D1370)</f>
        <v>3800</v>
      </c>
      <c r="H1393" s="26">
        <f>IF([1]DRUM!E1370="","",[1]DRUM!E1370)</f>
        <v>2300</v>
      </c>
      <c r="I1393" s="26">
        <f>IF([1]DRUM!F1370="","",[1]DRUM!F1370)</f>
        <v>1850</v>
      </c>
      <c r="J1393" s="26">
        <f>IF([1]DRUM!G1370="","",[1]DRUM!G1370)</f>
        <v>2100</v>
      </c>
      <c r="K1393" s="26">
        <f>IF([1]DRUM!H1370="","",[1]DRUM!H1370)</f>
        <v>2250</v>
      </c>
      <c r="L1393" s="26" t="str">
        <f>IF([1]DRUM!I1370="","",[1]DRUM!I1370)</f>
        <v/>
      </c>
      <c r="M1393" s="26">
        <f>IF([1]DRUM!J1370="","",
IF(AND([1]DRUM!K1370="Wooden Drum",[1]DRUM!J1370&gt;Max_WD_Capacity),Max_WD_Capacity,
[1]DRUM!J1370))</f>
        <v>20000</v>
      </c>
      <c r="N1393" s="26" t="str">
        <f>IF([1]DRUM!K1370="","",[1]DRUM!K1370)</f>
        <v>Steel Drum</v>
      </c>
      <c r="O1393" s="26">
        <f>IF([1]DRUM!L1370="","",[1]DRUM!L1370)</f>
        <v>2220</v>
      </c>
      <c r="P1393" s="26">
        <f>IF([1]DRUM!M1370="","",[1]DRUM!M1370)</f>
        <v>291</v>
      </c>
      <c r="Q1393" s="26">
        <f>IF([1]DRUM!N1370="","",[1]DRUM!N1370)</f>
        <v>13.294827410910305</v>
      </c>
      <c r="R1393" s="26" t="str">
        <f t="shared" si="219"/>
        <v>Steel</v>
      </c>
      <c r="S1393" s="26">
        <f ca="1">IF(N1393="",0,
IF(Knee_Application="YES",Knee_Width,IF(Knee_Application="NO",0,
IF(OR(Cable_Type="OH",SearchData("Conductor",Cable_Desc)),0,
IF(N1393="Steel Drum",Knee_Width,
IF(N1393="Plywood Drum",0,
IF(Country="UAE",0,
IF(AND(OR(SearchData("LSHF",Cable_Desc),SearchData("LSZH",Cable_Desc),SearchData("LS0H",Cable_Desc),SearchData("LSOH",Cable_Desc)),D.nom&gt;40),Knee_Width,
IF(AND(Country="Egypt",D.nom&gt;60),Knee_Width,
IF(AND(Country&lt;&gt;"Egypt",D.nom&gt;35),Knee_Width,
0))))))))))</f>
        <v>125</v>
      </c>
      <c r="T1393" s="118">
        <f t="shared" ca="1" si="213"/>
        <v>14</v>
      </c>
      <c r="U1393" s="118">
        <f t="shared" ca="1" si="214"/>
        <v>5</v>
      </c>
      <c r="V1393" s="117">
        <f t="shared" ca="1" si="215"/>
        <v>639.50260056473826</v>
      </c>
      <c r="W1393" s="64">
        <f t="shared" ca="1" si="216"/>
        <v>1</v>
      </c>
      <c r="X1393" s="64">
        <f t="shared" ca="1" si="220"/>
        <v>1</v>
      </c>
      <c r="Y1393" s="64">
        <f t="shared" ca="1" si="217"/>
        <v>1</v>
      </c>
      <c r="AM1393" s="156"/>
    </row>
    <row r="1394" spans="1:39">
      <c r="A1394" s="12">
        <f t="shared" ca="1" si="211"/>
        <v>1</v>
      </c>
      <c r="B1394" s="12" t="str">
        <f>IF([1]DRUM!A1371="","",[1]DRUM!A1371)</f>
        <v>Steel</v>
      </c>
      <c r="C1394" s="12">
        <f t="shared" ca="1" si="212"/>
        <v>0</v>
      </c>
      <c r="D1394" s="155">
        <f t="shared" ca="1" si="218"/>
        <v>0</v>
      </c>
      <c r="E1394" s="26" t="str">
        <f>IF([1]DRUM!B1371="","",[1]DRUM!B1371)</f>
        <v>STB380036</v>
      </c>
      <c r="F1394" s="26">
        <f>IF([1]DRUM!C1371="","",[1]DRUM!C1371)</f>
        <v>3880</v>
      </c>
      <c r="G1394" s="26">
        <f>IF([1]DRUM!D1371="","",[1]DRUM!D1371)</f>
        <v>3800</v>
      </c>
      <c r="H1394" s="26">
        <f>IF([1]DRUM!E1371="","",[1]DRUM!E1371)</f>
        <v>2000</v>
      </c>
      <c r="I1394" s="26">
        <f>IF([1]DRUM!F1371="","",[1]DRUM!F1371)</f>
        <v>1840</v>
      </c>
      <c r="J1394" s="26">
        <f>IF([1]DRUM!G1371="","",[1]DRUM!G1371)</f>
        <v>2100</v>
      </c>
      <c r="K1394" s="26">
        <f>IF([1]DRUM!H1371="","",[1]DRUM!H1371)</f>
        <v>2250</v>
      </c>
      <c r="L1394" s="26" t="str">
        <f>IF([1]DRUM!I1371="","",[1]DRUM!I1371)</f>
        <v/>
      </c>
      <c r="M1394" s="26">
        <f>IF([1]DRUM!J1371="","",
IF(AND([1]DRUM!K1371="Wooden Drum",[1]DRUM!J1371&gt;Max_WD_Capacity),Max_WD_Capacity,
[1]DRUM!J1371))</f>
        <v>20000</v>
      </c>
      <c r="N1394" s="26" t="str">
        <f>IF([1]DRUM!K1371="","",[1]DRUM!K1371)</f>
        <v>Steel Drum</v>
      </c>
      <c r="O1394" s="26">
        <f>IF([1]DRUM!L1371="","",[1]DRUM!L1371)</f>
        <v>2083</v>
      </c>
      <c r="P1394" s="26">
        <f>IF([1]DRUM!M1371="","",[1]DRUM!M1371)</f>
        <v>289</v>
      </c>
      <c r="Q1394" s="26">
        <f>IF([1]DRUM!N1371="","",[1]DRUM!N1371)</f>
        <v>15.087184559599622</v>
      </c>
      <c r="R1394" s="26" t="str">
        <f t="shared" si="219"/>
        <v>Steel</v>
      </c>
      <c r="S1394" s="26">
        <f ca="1">IF(N1394="",0,
IF(Knee_Application="YES",Knee_Width,IF(Knee_Application="NO",0,
IF(OR(Cable_Type="OH",SearchData("Conductor",Cable_Desc)),0,
IF(N1394="Steel Drum",Knee_Width,
IF(N1394="Plywood Drum",0,
IF(Country="UAE",0,
IF(AND(OR(SearchData("LSHF",Cable_Desc),SearchData("LSZH",Cable_Desc),SearchData("LS0H",Cable_Desc),SearchData("LSOH",Cable_Desc)),D.nom&gt;40),Knee_Width,
IF(AND(Country="Egypt",D.nom&gt;60),Knee_Width,
IF(AND(Country&lt;&gt;"Egypt",D.nom&gt;35),Knee_Width,
0))))))))))</f>
        <v>125</v>
      </c>
      <c r="T1394" s="118">
        <f t="shared" ca="1" si="213"/>
        <v>14</v>
      </c>
      <c r="U1394" s="118">
        <f t="shared" ca="1" si="214"/>
        <v>6</v>
      </c>
      <c r="V1394" s="117">
        <f t="shared" ca="1" si="215"/>
        <v>720.32446980805071</v>
      </c>
      <c r="W1394" s="64">
        <f t="shared" ca="1" si="216"/>
        <v>1</v>
      </c>
      <c r="X1394" s="64">
        <f t="shared" ca="1" si="220"/>
        <v>1</v>
      </c>
      <c r="Y1394" s="64">
        <f t="shared" ca="1" si="217"/>
        <v>1</v>
      </c>
      <c r="AM1394" s="156"/>
    </row>
    <row r="1395" spans="1:39">
      <c r="A1395" s="12">
        <f t="shared" ca="1" si="211"/>
        <v>1</v>
      </c>
      <c r="B1395" s="12" t="str">
        <f>IF([1]DRUM!A1372="","",[1]DRUM!A1372)</f>
        <v>Steel</v>
      </c>
      <c r="C1395" s="12">
        <f t="shared" ca="1" si="212"/>
        <v>0</v>
      </c>
      <c r="D1395" s="155">
        <f t="shared" ca="1" si="218"/>
        <v>0</v>
      </c>
      <c r="E1395" s="26" t="str">
        <f>IF([1]DRUM!B1372="","",[1]DRUM!B1372)</f>
        <v>STB380027</v>
      </c>
      <c r="F1395" s="26">
        <f>IF([1]DRUM!C1372="","",[1]DRUM!C1372)</f>
        <v>3880</v>
      </c>
      <c r="G1395" s="26">
        <f>IF([1]DRUM!D1372="","",[1]DRUM!D1372)</f>
        <v>3800</v>
      </c>
      <c r="H1395" s="26">
        <f>IF([1]DRUM!E1372="","",[1]DRUM!E1372)</f>
        <v>2200</v>
      </c>
      <c r="I1395" s="26">
        <f>IF([1]DRUM!F1372="","",[1]DRUM!F1372)</f>
        <v>1900</v>
      </c>
      <c r="J1395" s="26">
        <f>IF([1]DRUM!G1372="","",[1]DRUM!G1372)</f>
        <v>2100</v>
      </c>
      <c r="K1395" s="26">
        <f>IF([1]DRUM!H1372="","",[1]DRUM!H1372)</f>
        <v>2250</v>
      </c>
      <c r="L1395" s="26" t="str">
        <f>IF([1]DRUM!I1372="","",[1]DRUM!I1372)</f>
        <v/>
      </c>
      <c r="M1395" s="26">
        <f>IF([1]DRUM!J1372="","",
IF(AND([1]DRUM!K1372="Wooden Drum",[1]DRUM!J1372&gt;Max_WD_Capacity),Max_WD_Capacity,
[1]DRUM!J1372))</f>
        <v>22000</v>
      </c>
      <c r="N1395" s="26" t="str">
        <f>IF([1]DRUM!K1372="","",[1]DRUM!K1372)</f>
        <v>Steel Drum</v>
      </c>
      <c r="O1395" s="26">
        <f>IF([1]DRUM!L1372="","",[1]DRUM!L1372)</f>
        <v>2131</v>
      </c>
      <c r="P1395" s="26">
        <f>IF([1]DRUM!M1372="","",[1]DRUM!M1372)</f>
        <v>298</v>
      </c>
      <c r="Q1395" s="26">
        <f>IF([1]DRUM!N1372="","",[1]DRUM!N1372)</f>
        <v>14.325662500369457</v>
      </c>
      <c r="R1395" s="26" t="str">
        <f t="shared" si="219"/>
        <v>Steel</v>
      </c>
      <c r="S1395" s="26">
        <f ca="1">IF(N1395="",0,
IF(Knee_Application="YES",Knee_Width,IF(Knee_Application="NO",0,
IF(OR(Cable_Type="OH",SearchData("Conductor",Cable_Desc)),0,
IF(N1395="Steel Drum",Knee_Width,
IF(N1395="Plywood Drum",0,
IF(Country="UAE",0,
IF(AND(OR(SearchData("LSHF",Cable_Desc),SearchData("LSZH",Cable_Desc),SearchData("LS0H",Cable_Desc),SearchData("LSOH",Cable_Desc)),D.nom&gt;40),Knee_Width,
IF(AND(Country="Egypt",D.nom&gt;60),Knee_Width,
IF(AND(Country&lt;&gt;"Egypt",D.nom&gt;35),Knee_Width,
0))))))))))</f>
        <v>125</v>
      </c>
      <c r="T1395" s="118">
        <f t="shared" ca="1" si="213"/>
        <v>14</v>
      </c>
      <c r="U1395" s="118">
        <f t="shared" ca="1" si="214"/>
        <v>5</v>
      </c>
      <c r="V1395" s="117">
        <f t="shared" ca="1" si="215"/>
        <v>617.51145198960978</v>
      </c>
      <c r="W1395" s="64">
        <f t="shared" ca="1" si="216"/>
        <v>1</v>
      </c>
      <c r="X1395" s="64">
        <f t="shared" ca="1" si="220"/>
        <v>1</v>
      </c>
      <c r="Y1395" s="64">
        <f t="shared" ca="1" si="217"/>
        <v>1</v>
      </c>
      <c r="AM1395" s="156"/>
    </row>
    <row r="1396" spans="1:39">
      <c r="A1396" s="12">
        <f t="shared" ca="1" si="211"/>
        <v>1</v>
      </c>
      <c r="B1396" s="12" t="str">
        <f>IF([1]DRUM!A1373="","",[1]DRUM!A1373)</f>
        <v>Steel</v>
      </c>
      <c r="C1396" s="12">
        <f t="shared" ca="1" si="212"/>
        <v>0</v>
      </c>
      <c r="D1396" s="155">
        <f t="shared" ca="1" si="218"/>
        <v>0</v>
      </c>
      <c r="E1396" s="26" t="str">
        <f>IF([1]DRUM!B1373="","",[1]DRUM!B1373)</f>
        <v>STB380015</v>
      </c>
      <c r="F1396" s="26">
        <f>IF([1]DRUM!C1373="","",[1]DRUM!C1373)</f>
        <v>3880</v>
      </c>
      <c r="G1396" s="26">
        <f>IF([1]DRUM!D1373="","",[1]DRUM!D1373)</f>
        <v>3800</v>
      </c>
      <c r="H1396" s="26">
        <f>IF([1]DRUM!E1373="","",[1]DRUM!E1373)</f>
        <v>2200</v>
      </c>
      <c r="I1396" s="26">
        <f>IF([1]DRUM!F1373="","",[1]DRUM!F1373)</f>
        <v>1830</v>
      </c>
      <c r="J1396" s="26">
        <f>IF([1]DRUM!G1373="","",[1]DRUM!G1373)</f>
        <v>2100</v>
      </c>
      <c r="K1396" s="26">
        <f>IF([1]DRUM!H1373="","",[1]DRUM!H1373)</f>
        <v>2250</v>
      </c>
      <c r="L1396" s="26" t="str">
        <f>IF([1]DRUM!I1373="","",[1]DRUM!I1373)</f>
        <v/>
      </c>
      <c r="M1396" s="26">
        <f>IF([1]DRUM!J1373="","",
IF(AND([1]DRUM!K1373="Wooden Drum",[1]DRUM!J1373&gt;Max_WD_Capacity),Max_WD_Capacity,
[1]DRUM!J1373))</f>
        <v>25000</v>
      </c>
      <c r="N1396" s="26" t="str">
        <f>IF([1]DRUM!K1373="","",[1]DRUM!K1373)</f>
        <v>Steel Drum</v>
      </c>
      <c r="O1396" s="26">
        <f>IF([1]DRUM!L1373="","",[1]DRUM!L1373)</f>
        <v>2394</v>
      </c>
      <c r="P1396" s="26">
        <f>IF([1]DRUM!M1373="","",[1]DRUM!M1373)</f>
        <v>288</v>
      </c>
      <c r="Q1396" s="26">
        <f>IF([1]DRUM!N1373="","",[1]DRUM!N1373)</f>
        <v>13.797874934566371</v>
      </c>
      <c r="R1396" s="26" t="str">
        <f t="shared" si="219"/>
        <v>Steel</v>
      </c>
      <c r="S1396" s="26">
        <f ca="1">IF(N1396="",0,
IF(Knee_Application="YES",Knee_Width,IF(Knee_Application="NO",0,
IF(OR(Cable_Type="OH",SearchData("Conductor",Cable_Desc)),0,
IF(N1396="Steel Drum",Knee_Width,
IF(N1396="Plywood Drum",0,
IF(Country="UAE",0,
IF(AND(OR(SearchData("LSHF",Cable_Desc),SearchData("LSZH",Cable_Desc),SearchData("LS0H",Cable_Desc),SearchData("LSOH",Cable_Desc)),D.nom&gt;40),Knee_Width,
IF(AND(Country="Egypt",D.nom&gt;60),Knee_Width,
IF(AND(Country&lt;&gt;"Egypt",D.nom&gt;35),Knee_Width,
0))))))))))</f>
        <v>125</v>
      </c>
      <c r="T1396" s="118">
        <f t="shared" ca="1" si="213"/>
        <v>14</v>
      </c>
      <c r="U1396" s="118">
        <f t="shared" ca="1" si="214"/>
        <v>5</v>
      </c>
      <c r="V1396" s="117">
        <f t="shared" ca="1" si="215"/>
        <v>617.51145198960978</v>
      </c>
      <c r="W1396" s="64">
        <f t="shared" ca="1" si="216"/>
        <v>1</v>
      </c>
      <c r="X1396" s="64">
        <f t="shared" ca="1" si="220"/>
        <v>1</v>
      </c>
      <c r="Y1396" s="64">
        <f t="shared" ca="1" si="217"/>
        <v>1</v>
      </c>
      <c r="AM1396" s="156"/>
    </row>
    <row r="1397" spans="1:39">
      <c r="A1397" s="12">
        <f t="shared" ca="1" si="211"/>
        <v>1</v>
      </c>
      <c r="B1397" s="12" t="str">
        <f>IF([1]DRUM!A1374="","",[1]DRUM!A1374)</f>
        <v>Steel</v>
      </c>
      <c r="C1397" s="12">
        <f t="shared" ca="1" si="212"/>
        <v>0</v>
      </c>
      <c r="D1397" s="155">
        <f t="shared" ca="1" si="218"/>
        <v>0</v>
      </c>
      <c r="E1397" s="26" t="str">
        <f>IF([1]DRUM!B1374="","",[1]DRUM!B1374)</f>
        <v>STB380016</v>
      </c>
      <c r="F1397" s="26">
        <f>IF([1]DRUM!C1374="","",[1]DRUM!C1374)</f>
        <v>3880</v>
      </c>
      <c r="G1397" s="26">
        <f>IF([1]DRUM!D1374="","",[1]DRUM!D1374)</f>
        <v>3800</v>
      </c>
      <c r="H1397" s="26">
        <f>IF([1]DRUM!E1374="","",[1]DRUM!E1374)</f>
        <v>1950</v>
      </c>
      <c r="I1397" s="26">
        <f>IF([1]DRUM!F1374="","",[1]DRUM!F1374)</f>
        <v>1850</v>
      </c>
      <c r="J1397" s="26">
        <f>IF([1]DRUM!G1374="","",[1]DRUM!G1374)</f>
        <v>2100</v>
      </c>
      <c r="K1397" s="26">
        <f>IF([1]DRUM!H1374="","",[1]DRUM!H1374)</f>
        <v>2250</v>
      </c>
      <c r="L1397" s="26" t="str">
        <f>IF([1]DRUM!I1374="","",[1]DRUM!I1374)</f>
        <v/>
      </c>
      <c r="M1397" s="26">
        <f>IF([1]DRUM!J1374="","",
IF(AND([1]DRUM!K1374="Wooden Drum",[1]DRUM!J1374&gt;Max_WD_Capacity),Max_WD_Capacity,
[1]DRUM!J1374))</f>
        <v>25000</v>
      </c>
      <c r="N1397" s="26" t="str">
        <f>IF([1]DRUM!K1374="","",[1]DRUM!K1374)</f>
        <v>Steel Drum</v>
      </c>
      <c r="O1397" s="26">
        <f>IF([1]DRUM!L1374="","",[1]DRUM!L1374)</f>
        <v>2439</v>
      </c>
      <c r="P1397" s="26">
        <f>IF([1]DRUM!M1374="","",[1]DRUM!M1374)</f>
        <v>291</v>
      </c>
      <c r="Q1397" s="26">
        <f>IF([1]DRUM!N1374="","",[1]DRUM!N1374)</f>
        <v>15.456144981809659</v>
      </c>
      <c r="R1397" s="26" t="str">
        <f t="shared" si="219"/>
        <v>Steel</v>
      </c>
      <c r="S1397" s="26">
        <f ca="1">IF(N1397="",0,
IF(Knee_Application="YES",Knee_Width,IF(Knee_Application="NO",0,
IF(OR(Cable_Type="OH",SearchData("Conductor",Cable_Desc)),0,
IF(N1397="Steel Drum",Knee_Width,
IF(N1397="Plywood Drum",0,
IF(Country="UAE",0,
IF(AND(OR(SearchData("LSHF",Cable_Desc),SearchData("LSZH",Cable_Desc),SearchData("LS0H",Cable_Desc),SearchData("LSOH",Cable_Desc)),D.nom&gt;40),Knee_Width,
IF(AND(Country="Egypt",D.nom&gt;60),Knee_Width,
IF(AND(Country&lt;&gt;"Egypt",D.nom&gt;35),Knee_Width,
0))))))))))</f>
        <v>125</v>
      </c>
      <c r="T1397" s="118">
        <f t="shared" ca="1" si="213"/>
        <v>14</v>
      </c>
      <c r="U1397" s="118">
        <f t="shared" ca="1" si="214"/>
        <v>6</v>
      </c>
      <c r="V1397" s="117">
        <f t="shared" ca="1" si="215"/>
        <v>707.12978066297353</v>
      </c>
      <c r="W1397" s="64">
        <f t="shared" ca="1" si="216"/>
        <v>1</v>
      </c>
      <c r="X1397" s="64">
        <f t="shared" ca="1" si="220"/>
        <v>1</v>
      </c>
      <c r="Y1397" s="64">
        <f t="shared" ca="1" si="217"/>
        <v>1</v>
      </c>
      <c r="AM1397" s="156"/>
    </row>
    <row r="1398" spans="1:39">
      <c r="A1398" s="12">
        <f t="shared" ca="1" si="211"/>
        <v>1</v>
      </c>
      <c r="B1398" s="12" t="str">
        <f>IF([1]DRUM!A1375="","",[1]DRUM!A1375)</f>
        <v>Steel</v>
      </c>
      <c r="C1398" s="12">
        <f t="shared" ca="1" si="212"/>
        <v>0</v>
      </c>
      <c r="D1398" s="155">
        <f t="shared" ca="1" si="218"/>
        <v>0</v>
      </c>
      <c r="E1398" s="26" t="str">
        <f>IF([1]DRUM!B1375="","",[1]DRUM!B1375)</f>
        <v>STB380007</v>
      </c>
      <c r="F1398" s="26">
        <f>IF([1]DRUM!C1375="","",[1]DRUM!C1375)</f>
        <v>3880</v>
      </c>
      <c r="G1398" s="26">
        <f>IF([1]DRUM!D1375="","",[1]DRUM!D1375)</f>
        <v>3800</v>
      </c>
      <c r="H1398" s="26">
        <f>IF([1]DRUM!E1375="","",[1]DRUM!E1375)</f>
        <v>1800</v>
      </c>
      <c r="I1398" s="26">
        <f>IF([1]DRUM!F1375="","",[1]DRUM!F1375)</f>
        <v>1850</v>
      </c>
      <c r="J1398" s="26">
        <f>IF([1]DRUM!G1375="","",[1]DRUM!G1375)</f>
        <v>2100</v>
      </c>
      <c r="K1398" s="26">
        <f>IF([1]DRUM!H1375="","",[1]DRUM!H1375)</f>
        <v>2250</v>
      </c>
      <c r="L1398" s="26" t="str">
        <f>IF([1]DRUM!I1375="","",[1]DRUM!I1375)</f>
        <v/>
      </c>
      <c r="M1398" s="26">
        <f>IF([1]DRUM!J1375="","",
IF(AND([1]DRUM!K1375="Wooden Drum",[1]DRUM!J1375&gt;Max_WD_Capacity),Max_WD_Capacity,
[1]DRUM!J1375))</f>
        <v>25000</v>
      </c>
      <c r="N1398" s="26" t="str">
        <f>IF([1]DRUM!K1375="","",[1]DRUM!K1375)</f>
        <v>Steel Drum</v>
      </c>
      <c r="O1398" s="26">
        <f>IF([1]DRUM!L1375="","",[1]DRUM!L1375)</f>
        <v>2345</v>
      </c>
      <c r="P1398" s="26">
        <f>IF([1]DRUM!M1375="","",[1]DRUM!M1375)</f>
        <v>291</v>
      </c>
      <c r="Q1398" s="26">
        <f>IF([1]DRUM!N1375="","",[1]DRUM!N1375)</f>
        <v>16.273449945595129</v>
      </c>
      <c r="R1398" s="26" t="str">
        <f t="shared" si="219"/>
        <v>Steel</v>
      </c>
      <c r="S1398" s="26">
        <f ca="1">IF(N1398="",0,
IF(Knee_Application="YES",Knee_Width,IF(Knee_Application="NO",0,
IF(OR(Cable_Type="OH",SearchData("Conductor",Cable_Desc)),0,
IF(N1398="Steel Drum",Knee_Width,
IF(N1398="Plywood Drum",0,
IF(Country="UAE",0,
IF(AND(OR(SearchData("LSHF",Cable_Desc),SearchData("LSZH",Cable_Desc),SearchData("LS0H",Cable_Desc),SearchData("LSOH",Cable_Desc)),D.nom&gt;40),Knee_Width,
IF(AND(Country="Egypt",D.nom&gt;60),Knee_Width,
IF(AND(Country&lt;&gt;"Egypt",D.nom&gt;35),Knee_Width,
0))))))))))</f>
        <v>125</v>
      </c>
      <c r="T1398" s="118">
        <f t="shared" ca="1" si="213"/>
        <v>14</v>
      </c>
      <c r="U1398" s="118">
        <f t="shared" ca="1" si="214"/>
        <v>7</v>
      </c>
      <c r="V1398" s="117">
        <f t="shared" ca="1" si="215"/>
        <v>816.24106343333153</v>
      </c>
      <c r="W1398" s="64">
        <f t="shared" ca="1" si="216"/>
        <v>1</v>
      </c>
      <c r="X1398" s="64">
        <f t="shared" ca="1" si="220"/>
        <v>1</v>
      </c>
      <c r="Y1398" s="64">
        <f t="shared" ca="1" si="217"/>
        <v>1</v>
      </c>
      <c r="AM1398" s="156"/>
    </row>
    <row r="1399" spans="1:39">
      <c r="A1399" s="12">
        <f t="shared" ca="1" si="211"/>
        <v>1</v>
      </c>
      <c r="B1399" s="12" t="str">
        <f>IF([1]DRUM!A1376="","",[1]DRUM!A1376)</f>
        <v>Steel</v>
      </c>
      <c r="C1399" s="12">
        <f t="shared" ca="1" si="212"/>
        <v>0</v>
      </c>
      <c r="D1399" s="155">
        <f t="shared" ca="1" si="218"/>
        <v>0</v>
      </c>
      <c r="E1399" s="26" t="str">
        <f>IF([1]DRUM!B1376="","",[1]DRUM!B1376)</f>
        <v>STB380014</v>
      </c>
      <c r="F1399" s="26">
        <f>IF([1]DRUM!C1376="","",[1]DRUM!C1376)</f>
        <v>3880</v>
      </c>
      <c r="G1399" s="26">
        <f>IF([1]DRUM!D1376="","",[1]DRUM!D1376)</f>
        <v>3800</v>
      </c>
      <c r="H1399" s="26">
        <f>IF([1]DRUM!E1376="","",[1]DRUM!E1376)</f>
        <v>1950</v>
      </c>
      <c r="I1399" s="26">
        <f>IF([1]DRUM!F1376="","",[1]DRUM!F1376)</f>
        <v>1800</v>
      </c>
      <c r="J1399" s="26">
        <f>IF([1]DRUM!G1376="","",[1]DRUM!G1376)</f>
        <v>2100</v>
      </c>
      <c r="K1399" s="26">
        <f>IF([1]DRUM!H1376="","",[1]DRUM!H1376)</f>
        <v>2250</v>
      </c>
      <c r="L1399" s="26" t="str">
        <f>IF([1]DRUM!I1376="","",[1]DRUM!I1376)</f>
        <v/>
      </c>
      <c r="M1399" s="26">
        <f>IF([1]DRUM!J1376="","",
IF(AND([1]DRUM!K1376="Wooden Drum",[1]DRUM!J1376&gt;Max_WD_Capacity),Max_WD_Capacity,
[1]DRUM!J1376))</f>
        <v>31000</v>
      </c>
      <c r="N1399" s="26" t="str">
        <f>IF([1]DRUM!K1376="","",[1]DRUM!K1376)</f>
        <v>Steel Drum</v>
      </c>
      <c r="O1399" s="26">
        <f>IF([1]DRUM!L1376="","",[1]DRUM!L1376)</f>
        <v>2404</v>
      </c>
      <c r="P1399" s="26">
        <f>IF([1]DRUM!M1376="","",[1]DRUM!M1376)</f>
        <v>284</v>
      </c>
      <c r="Q1399" s="26">
        <f>IF([1]DRUM!N1376="","",[1]DRUM!N1376)</f>
        <v>15.038411333652641</v>
      </c>
      <c r="R1399" s="26" t="str">
        <f t="shared" si="219"/>
        <v>Steel</v>
      </c>
      <c r="S1399" s="26">
        <f ca="1">IF(N1399="",0,
IF(Knee_Application="YES",Knee_Width,IF(Knee_Application="NO",0,
IF(OR(Cable_Type="OH",SearchData("Conductor",Cable_Desc)),0,
IF(N1399="Steel Drum",Knee_Width,
IF(N1399="Plywood Drum",0,
IF(Country="UAE",0,
IF(AND(OR(SearchData("LSHF",Cable_Desc),SearchData("LSZH",Cable_Desc),SearchData("LS0H",Cable_Desc),SearchData("LSOH",Cable_Desc)),D.nom&gt;40),Knee_Width,
IF(AND(Country="Egypt",D.nom&gt;60),Knee_Width,
IF(AND(Country&lt;&gt;"Egypt",D.nom&gt;35),Knee_Width,
0))))))))))</f>
        <v>125</v>
      </c>
      <c r="T1399" s="118">
        <f t="shared" ca="1" si="213"/>
        <v>13</v>
      </c>
      <c r="U1399" s="118">
        <f t="shared" ca="1" si="214"/>
        <v>6</v>
      </c>
      <c r="V1399" s="117">
        <f t="shared" ca="1" si="215"/>
        <v>656.62051061561829</v>
      </c>
      <c r="W1399" s="64">
        <f t="shared" ca="1" si="216"/>
        <v>1</v>
      </c>
      <c r="X1399" s="64">
        <f t="shared" ca="1" si="220"/>
        <v>1</v>
      </c>
      <c r="Y1399" s="64">
        <f t="shared" ca="1" si="217"/>
        <v>1</v>
      </c>
      <c r="AM1399" s="156"/>
    </row>
    <row r="1400" spans="1:39">
      <c r="A1400" s="12">
        <f t="shared" ca="1" si="211"/>
        <v>1</v>
      </c>
      <c r="B1400" s="12" t="str">
        <f>IF([1]DRUM!A1377="","",[1]DRUM!A1377)</f>
        <v>Steel</v>
      </c>
      <c r="C1400" s="12">
        <f t="shared" ca="1" si="212"/>
        <v>0</v>
      </c>
      <c r="D1400" s="155">
        <f t="shared" ca="1" si="218"/>
        <v>0</v>
      </c>
      <c r="E1400" s="26" t="str">
        <f>IF([1]DRUM!B1377="","",[1]DRUM!B1377)</f>
        <v>STB385001</v>
      </c>
      <c r="F1400" s="26">
        <f>IF([1]DRUM!C1377="","",[1]DRUM!C1377)</f>
        <v>3930</v>
      </c>
      <c r="G1400" s="26">
        <f>IF([1]DRUM!D1377="","",[1]DRUM!D1377)</f>
        <v>3850</v>
      </c>
      <c r="H1400" s="26">
        <f>IF([1]DRUM!E1377="","",[1]DRUM!E1377)</f>
        <v>2600</v>
      </c>
      <c r="I1400" s="26">
        <f>IF([1]DRUM!F1377="","",[1]DRUM!F1377)</f>
        <v>1950</v>
      </c>
      <c r="J1400" s="26">
        <f>IF([1]DRUM!G1377="","",[1]DRUM!G1377)</f>
        <v>2100</v>
      </c>
      <c r="K1400" s="26">
        <f>IF([1]DRUM!H1377="","",[1]DRUM!H1377)</f>
        <v>2250</v>
      </c>
      <c r="L1400" s="26" t="str">
        <f>IF([1]DRUM!I1377="","",[1]DRUM!I1377)</f>
        <v/>
      </c>
      <c r="M1400" s="26">
        <f>IF([1]DRUM!J1377="","",
IF(AND([1]DRUM!K1377="Wooden Drum",[1]DRUM!J1377&gt;Max_WD_Capacity),Max_WD_Capacity,
[1]DRUM!J1377))</f>
        <v>12000</v>
      </c>
      <c r="N1400" s="26" t="str">
        <f>IF([1]DRUM!K1377="","",[1]DRUM!K1377)</f>
        <v>Steel Drum</v>
      </c>
      <c r="O1400" s="26">
        <f>IF([1]DRUM!L1377="","",[1]DRUM!L1377)</f>
        <v>1287</v>
      </c>
      <c r="P1400" s="26">
        <f>IF([1]DRUM!M1377="","",[1]DRUM!M1377)</f>
        <v>310</v>
      </c>
      <c r="Q1400" s="26">
        <f>IF([1]DRUM!N1377="","",[1]DRUM!N1377)</f>
        <v>12.347931750164257</v>
      </c>
      <c r="R1400" s="26" t="str">
        <f t="shared" si="219"/>
        <v>Steel</v>
      </c>
      <c r="S1400" s="26">
        <f ca="1">IF(N1400="",0,
IF(Knee_Application="YES",Knee_Width,IF(Knee_Application="NO",0,
IF(OR(Cable_Type="OH",SearchData("Conductor",Cable_Desc)),0,
IF(N1400="Steel Drum",Knee_Width,
IF(N1400="Plywood Drum",0,
IF(Country="UAE",0,
IF(AND(OR(SearchData("LSHF",Cable_Desc),SearchData("LSZH",Cable_Desc),SearchData("LS0H",Cable_Desc),SearchData("LSOH",Cable_Desc)),D.nom&gt;40),Knee_Width,
IF(AND(Country="Egypt",D.nom&gt;60),Knee_Width,
IF(AND(Country&lt;&gt;"Egypt",D.nom&gt;35),Knee_Width,
0))))))))))</f>
        <v>125</v>
      </c>
      <c r="T1400" s="118">
        <f t="shared" ca="1" si="213"/>
        <v>15</v>
      </c>
      <c r="U1400" s="118">
        <f t="shared" ca="1" si="214"/>
        <v>4</v>
      </c>
      <c r="V1400" s="117">
        <f t="shared" ca="1" si="215"/>
        <v>581.77269396237227</v>
      </c>
      <c r="W1400" s="64">
        <f t="shared" ca="1" si="216"/>
        <v>1</v>
      </c>
      <c r="X1400" s="64">
        <f t="shared" ca="1" si="220"/>
        <v>1</v>
      </c>
      <c r="Y1400" s="64">
        <f t="shared" ca="1" si="217"/>
        <v>1</v>
      </c>
      <c r="AM1400" s="156"/>
    </row>
    <row r="1401" spans="1:39">
      <c r="A1401" s="12">
        <f t="shared" ca="1" si="211"/>
        <v>0</v>
      </c>
      <c r="B1401" s="12" t="str">
        <f>IF([1]DRUM!A1378="","",[1]DRUM!A1378)</f>
        <v>Steel</v>
      </c>
      <c r="C1401" s="12">
        <f t="shared" ca="1" si="212"/>
        <v>0</v>
      </c>
      <c r="D1401" s="155">
        <f t="shared" ca="1" si="218"/>
        <v>0</v>
      </c>
      <c r="E1401" s="26" t="str">
        <f>IF([1]DRUM!B1378="","",[1]DRUM!B1378)</f>
        <v>STB390017</v>
      </c>
      <c r="F1401" s="26">
        <f>IF([1]DRUM!C1378="","",[1]DRUM!C1378)</f>
        <v>3980</v>
      </c>
      <c r="G1401" s="26">
        <f>IF([1]DRUM!D1378="","",[1]DRUM!D1378)</f>
        <v>3900</v>
      </c>
      <c r="H1401" s="26">
        <f>IF([1]DRUM!E1378="","",[1]DRUM!E1378)</f>
        <v>3200</v>
      </c>
      <c r="I1401" s="26">
        <f>IF([1]DRUM!F1378="","",[1]DRUM!F1378)</f>
        <v>1880</v>
      </c>
      <c r="J1401" s="26">
        <f>IF([1]DRUM!G1378="","",[1]DRUM!G1378)</f>
        <v>2100</v>
      </c>
      <c r="K1401" s="26">
        <f>IF([1]DRUM!H1378="","",[1]DRUM!H1378)</f>
        <v>2250</v>
      </c>
      <c r="L1401" s="26" t="str">
        <f>IF([1]DRUM!I1378="","",[1]DRUM!I1378)</f>
        <v/>
      </c>
      <c r="M1401" s="26">
        <f>IF([1]DRUM!J1378="","",
IF(AND([1]DRUM!K1378="Wooden Drum",[1]DRUM!J1378&gt;Max_WD_Capacity),Max_WD_Capacity,
[1]DRUM!J1378))</f>
        <v>8000</v>
      </c>
      <c r="N1401" s="26" t="str">
        <f>IF([1]DRUM!K1378="","",[1]DRUM!K1378)</f>
        <v>Steel Drum</v>
      </c>
      <c r="O1401" s="26">
        <f>IF([1]DRUM!L1378="","",[1]DRUM!L1378)</f>
        <v>1268</v>
      </c>
      <c r="P1401" s="26">
        <f>IF([1]DRUM!M1378="","",[1]DRUM!M1378)</f>
        <v>303</v>
      </c>
      <c r="Q1401" s="26">
        <f>IF([1]DRUM!N1378="","",[1]DRUM!N1378)</f>
        <v>7.3384462795203982</v>
      </c>
      <c r="R1401" s="26" t="str">
        <f t="shared" si="219"/>
        <v>Steel</v>
      </c>
      <c r="S1401" s="26">
        <f ca="1">IF(N1401="",0,
IF(Knee_Application="YES",Knee_Width,IF(Knee_Application="NO",0,
IF(OR(Cable_Type="OH",SearchData("Conductor",Cable_Desc)),0,
IF(N1401="Steel Drum",Knee_Width,
IF(N1401="Plywood Drum",0,
IF(Country="UAE",0,
IF(AND(OR(SearchData("LSHF",Cable_Desc),SearchData("LSZH",Cable_Desc),SearchData("LS0H",Cable_Desc),SearchData("LSOH",Cable_Desc)),D.nom&gt;40),Knee_Width,
IF(AND(Country="Egypt",D.nom&gt;60),Knee_Width,
IF(AND(Country&lt;&gt;"Egypt",D.nom&gt;35),Knee_Width,
0))))))))))</f>
        <v>125</v>
      </c>
      <c r="T1401" s="118">
        <f t="shared" ca="1" si="213"/>
        <v>14</v>
      </c>
      <c r="U1401" s="118">
        <f t="shared" ca="1" si="214"/>
        <v>1</v>
      </c>
      <c r="V1401" s="117">
        <f t="shared" ca="1" si="215"/>
        <v>146.09159821429401</v>
      </c>
      <c r="W1401" s="64">
        <f t="shared" ca="1" si="216"/>
        <v>1</v>
      </c>
      <c r="X1401" s="64">
        <f t="shared" ca="1" si="220"/>
        <v>1</v>
      </c>
      <c r="Y1401" s="64">
        <f t="shared" ca="1" si="217"/>
        <v>0</v>
      </c>
      <c r="AM1401" s="156"/>
    </row>
    <row r="1402" spans="1:39">
      <c r="A1402" s="12">
        <f t="shared" ca="1" si="211"/>
        <v>1</v>
      </c>
      <c r="B1402" s="12" t="str">
        <f>IF([1]DRUM!A1379="","",[1]DRUM!A1379)</f>
        <v>Steel</v>
      </c>
      <c r="C1402" s="12">
        <f t="shared" ca="1" si="212"/>
        <v>0</v>
      </c>
      <c r="D1402" s="155">
        <f t="shared" ca="1" si="218"/>
        <v>0</v>
      </c>
      <c r="E1402" s="26" t="str">
        <f>IF([1]DRUM!B1379="","",[1]DRUM!B1379)</f>
        <v>STB390029</v>
      </c>
      <c r="F1402" s="26">
        <f>IF([1]DRUM!C1379="","",[1]DRUM!C1379)</f>
        <v>3980</v>
      </c>
      <c r="G1402" s="26">
        <f>IF([1]DRUM!D1379="","",[1]DRUM!D1379)</f>
        <v>3900</v>
      </c>
      <c r="H1402" s="26">
        <f>IF([1]DRUM!E1379="","",[1]DRUM!E1379)</f>
        <v>2600</v>
      </c>
      <c r="I1402" s="26">
        <f>IF([1]DRUM!F1379="","",[1]DRUM!F1379)</f>
        <v>1850</v>
      </c>
      <c r="J1402" s="26">
        <f>IF([1]DRUM!G1379="","",[1]DRUM!G1379)</f>
        <v>2100</v>
      </c>
      <c r="K1402" s="26">
        <f>IF([1]DRUM!H1379="","",[1]DRUM!H1379)</f>
        <v>2250</v>
      </c>
      <c r="L1402" s="26" t="str">
        <f>IF([1]DRUM!I1379="","",[1]DRUM!I1379)</f>
        <v/>
      </c>
      <c r="M1402" s="26">
        <f>IF([1]DRUM!J1379="","",
IF(AND([1]DRUM!K1379="Wooden Drum",[1]DRUM!J1379&gt;Max_WD_Capacity),Max_WD_Capacity,
[1]DRUM!J1379))</f>
        <v>10000</v>
      </c>
      <c r="N1402" s="26" t="str">
        <f>IF([1]DRUM!K1379="","",[1]DRUM!K1379)</f>
        <v>Steel Drum</v>
      </c>
      <c r="O1402" s="26">
        <f>IF([1]DRUM!L1379="","",[1]DRUM!L1379)</f>
        <v>1294</v>
      </c>
      <c r="P1402" s="26">
        <f>IF([1]DRUM!M1379="","",[1]DRUM!M1379)</f>
        <v>299</v>
      </c>
      <c r="Q1402" s="26">
        <f>IF([1]DRUM!N1379="","",[1]DRUM!N1379)</f>
        <v>12.277736789310611</v>
      </c>
      <c r="R1402" s="26" t="str">
        <f t="shared" si="219"/>
        <v>Steel</v>
      </c>
      <c r="S1402" s="26">
        <f ca="1">IF(N1402="",0,
IF(Knee_Application="YES",Knee_Width,IF(Knee_Application="NO",0,
IF(OR(Cable_Type="OH",SearchData("Conductor",Cable_Desc)),0,
IF(N1402="Steel Drum",Knee_Width,
IF(N1402="Plywood Drum",0,
IF(Country="UAE",0,
IF(AND(OR(SearchData("LSHF",Cable_Desc),SearchData("LSZH",Cable_Desc),SearchData("LS0H",Cable_Desc),SearchData("LSOH",Cable_Desc)),D.nom&gt;40),Knee_Width,
IF(AND(Country="Egypt",D.nom&gt;60),Knee_Width,
IF(AND(Country&lt;&gt;"Egypt",D.nom&gt;35),Knee_Width,
0))))))))))</f>
        <v>125</v>
      </c>
      <c r="T1402" s="118">
        <f t="shared" ca="1" si="213"/>
        <v>14</v>
      </c>
      <c r="U1402" s="118">
        <f t="shared" ca="1" si="214"/>
        <v>4</v>
      </c>
      <c r="V1402" s="117">
        <f t="shared" ca="1" si="215"/>
        <v>542.98784769821407</v>
      </c>
      <c r="W1402" s="64">
        <f t="shared" ca="1" si="216"/>
        <v>1</v>
      </c>
      <c r="X1402" s="64">
        <f t="shared" ca="1" si="220"/>
        <v>1</v>
      </c>
      <c r="Y1402" s="64">
        <f t="shared" ca="1" si="217"/>
        <v>1</v>
      </c>
      <c r="AM1402" s="156"/>
    </row>
    <row r="1403" spans="1:39">
      <c r="A1403" s="12">
        <f t="shared" ca="1" si="211"/>
        <v>1</v>
      </c>
      <c r="B1403" s="12" t="str">
        <f>IF([1]DRUM!A1380="","",[1]DRUM!A1380)</f>
        <v>Steel</v>
      </c>
      <c r="C1403" s="12">
        <f t="shared" ca="1" si="212"/>
        <v>0</v>
      </c>
      <c r="D1403" s="155">
        <f t="shared" ca="1" si="218"/>
        <v>0</v>
      </c>
      <c r="E1403" s="26" t="str">
        <f>IF([1]DRUM!B1380="","",[1]DRUM!B1380)</f>
        <v>STB390043</v>
      </c>
      <c r="F1403" s="26">
        <f>IF([1]DRUM!C1380="","",[1]DRUM!C1380)</f>
        <v>3980</v>
      </c>
      <c r="G1403" s="26">
        <f>IF([1]DRUM!D1380="","",[1]DRUM!D1380)</f>
        <v>3900</v>
      </c>
      <c r="H1403" s="26">
        <f>IF([1]DRUM!E1380="","",[1]DRUM!E1380)</f>
        <v>2500</v>
      </c>
      <c r="I1403" s="26">
        <f>IF([1]DRUM!F1380="","",[1]DRUM!F1380)</f>
        <v>1830</v>
      </c>
      <c r="J1403" s="26">
        <f>IF([1]DRUM!G1380="","",[1]DRUM!G1380)</f>
        <v>2100</v>
      </c>
      <c r="K1403" s="26">
        <f>IF([1]DRUM!H1380="","",[1]DRUM!H1380)</f>
        <v>2250</v>
      </c>
      <c r="L1403" s="26" t="str">
        <f>IF([1]DRUM!I1380="","",[1]DRUM!I1380)</f>
        <v/>
      </c>
      <c r="M1403" s="26">
        <f>IF([1]DRUM!J1380="","",
IF(AND([1]DRUM!K1380="Wooden Drum",[1]DRUM!J1380&gt;Max_WD_Capacity),Max_WD_Capacity,
[1]DRUM!J1380))</f>
        <v>10000</v>
      </c>
      <c r="N1403" s="26" t="str">
        <f>IF([1]DRUM!K1380="","",[1]DRUM!K1380)</f>
        <v>Steel Drum</v>
      </c>
      <c r="O1403" s="26">
        <f>IF([1]DRUM!L1380="","",[1]DRUM!L1380)</f>
        <v>1217</v>
      </c>
      <c r="P1403" s="26">
        <f>IF([1]DRUM!M1380="","",[1]DRUM!M1380)</f>
        <v>296</v>
      </c>
      <c r="Q1403" s="26">
        <f>IF([1]DRUM!N1380="","",[1]DRUM!N1380)</f>
        <v>12.878016605595279</v>
      </c>
      <c r="R1403" s="26" t="str">
        <f t="shared" si="219"/>
        <v>Steel</v>
      </c>
      <c r="S1403" s="26">
        <f ca="1">IF(N1403="",0,
IF(Knee_Application="YES",Knee_Width,IF(Knee_Application="NO",0,
IF(OR(Cable_Type="OH",SearchData("Conductor",Cable_Desc)),0,
IF(N1403="Steel Drum",Knee_Width,
IF(N1403="Plywood Drum",0,
IF(Country="UAE",0,
IF(AND(OR(SearchData("LSHF",Cable_Desc),SearchData("LSZH",Cable_Desc),SearchData("LS0H",Cable_Desc),SearchData("LSOH",Cable_Desc)),D.nom&gt;40),Knee_Width,
IF(AND(Country="Egypt",D.nom&gt;60),Knee_Width,
IF(AND(Country&lt;&gt;"Egypt",D.nom&gt;35),Knee_Width,
0))))))))))</f>
        <v>125</v>
      </c>
      <c r="T1403" s="118">
        <f t="shared" ca="1" si="213"/>
        <v>14</v>
      </c>
      <c r="U1403" s="118">
        <f t="shared" ca="1" si="214"/>
        <v>4</v>
      </c>
      <c r="V1403" s="117">
        <f t="shared" ca="1" si="215"/>
        <v>525.39492883811124</v>
      </c>
      <c r="W1403" s="64">
        <f t="shared" ca="1" si="216"/>
        <v>1</v>
      </c>
      <c r="X1403" s="64">
        <f t="shared" ca="1" si="220"/>
        <v>1</v>
      </c>
      <c r="Y1403" s="64">
        <f t="shared" ca="1" si="217"/>
        <v>1</v>
      </c>
      <c r="AM1403" s="156"/>
    </row>
    <row r="1404" spans="1:39">
      <c r="A1404" s="12">
        <f t="shared" ca="1" si="211"/>
        <v>1</v>
      </c>
      <c r="B1404" s="12" t="str">
        <f>IF([1]DRUM!A1381="","",[1]DRUM!A1381)</f>
        <v>Steel</v>
      </c>
      <c r="C1404" s="12">
        <f t="shared" ca="1" si="212"/>
        <v>0</v>
      </c>
      <c r="D1404" s="155">
        <f t="shared" ca="1" si="218"/>
        <v>0</v>
      </c>
      <c r="E1404" s="26" t="str">
        <f>IF([1]DRUM!B1381="","",[1]DRUM!B1381)</f>
        <v>STB390038</v>
      </c>
      <c r="F1404" s="26">
        <f>IF([1]DRUM!C1381="","",[1]DRUM!C1381)</f>
        <v>3980</v>
      </c>
      <c r="G1404" s="26">
        <f>IF([1]DRUM!D1381="","",[1]DRUM!D1381)</f>
        <v>3900</v>
      </c>
      <c r="H1404" s="26">
        <f>IF([1]DRUM!E1381="","",[1]DRUM!E1381)</f>
        <v>2450</v>
      </c>
      <c r="I1404" s="26">
        <f>IF([1]DRUM!F1381="","",[1]DRUM!F1381)</f>
        <v>1900</v>
      </c>
      <c r="J1404" s="26">
        <f>IF([1]DRUM!G1381="","",[1]DRUM!G1381)</f>
        <v>2100</v>
      </c>
      <c r="K1404" s="26">
        <f>IF([1]DRUM!H1381="","",[1]DRUM!H1381)</f>
        <v>2250</v>
      </c>
      <c r="L1404" s="26" t="str">
        <f>IF([1]DRUM!I1381="","",[1]DRUM!I1381)</f>
        <v/>
      </c>
      <c r="M1404" s="26">
        <f>IF([1]DRUM!J1381="","",
IF(AND([1]DRUM!K1381="Wooden Drum",[1]DRUM!J1381&gt;Max_WD_Capacity),Max_WD_Capacity,
[1]DRUM!J1381))</f>
        <v>10000</v>
      </c>
      <c r="N1404" s="26" t="str">
        <f>IF([1]DRUM!K1381="","",[1]DRUM!K1381)</f>
        <v>Steel Drum</v>
      </c>
      <c r="O1404" s="26">
        <f>IF([1]DRUM!L1381="","",[1]DRUM!L1381)</f>
        <v>1228</v>
      </c>
      <c r="P1404" s="26">
        <f>IF([1]DRUM!M1381="","",[1]DRUM!M1381)</f>
        <v>306</v>
      </c>
      <c r="Q1404" s="26">
        <f>IF([1]DRUM!N1381="","",[1]DRUM!N1381)</f>
        <v>13.739951820015808</v>
      </c>
      <c r="R1404" s="26" t="str">
        <f t="shared" si="219"/>
        <v>Steel</v>
      </c>
      <c r="S1404" s="26">
        <f ca="1">IF(N1404="",0,
IF(Knee_Application="YES",Knee_Width,IF(Knee_Application="NO",0,
IF(OR(Cable_Type="OH",SearchData("Conductor",Cable_Desc)),0,
IF(N1404="Steel Drum",Knee_Width,
IF(N1404="Plywood Drum",0,
IF(Country="UAE",0,
IF(AND(OR(SearchData("LSHF",Cable_Desc),SearchData("LSZH",Cable_Desc),SearchData("LS0H",Cable_Desc),SearchData("LSOH",Cable_Desc)),D.nom&gt;40),Knee_Width,
IF(AND(Country="Egypt",D.nom&gt;60),Knee_Width,
IF(AND(Country&lt;&gt;"Egypt",D.nom&gt;35),Knee_Width,
0))))))))))</f>
        <v>125</v>
      </c>
      <c r="T1404" s="118">
        <f t="shared" ca="1" si="213"/>
        <v>14</v>
      </c>
      <c r="U1404" s="118">
        <f t="shared" ca="1" si="214"/>
        <v>4</v>
      </c>
      <c r="V1404" s="117">
        <f t="shared" ca="1" si="215"/>
        <v>516.59846940805983</v>
      </c>
      <c r="W1404" s="64">
        <f t="shared" ca="1" si="216"/>
        <v>1</v>
      </c>
      <c r="X1404" s="64">
        <f t="shared" ca="1" si="220"/>
        <v>1</v>
      </c>
      <c r="Y1404" s="64">
        <f t="shared" ca="1" si="217"/>
        <v>1</v>
      </c>
      <c r="AM1404" s="156"/>
    </row>
    <row r="1405" spans="1:39">
      <c r="A1405" s="12">
        <f t="shared" ca="1" si="211"/>
        <v>1</v>
      </c>
      <c r="B1405" s="12" t="str">
        <f>IF([1]DRUM!A1382="","",[1]DRUM!A1382)</f>
        <v>Steel</v>
      </c>
      <c r="C1405" s="12">
        <f t="shared" ca="1" si="212"/>
        <v>0</v>
      </c>
      <c r="D1405" s="155">
        <f t="shared" ca="1" si="218"/>
        <v>0</v>
      </c>
      <c r="E1405" s="26" t="str">
        <f>IF([1]DRUM!B1382="","",[1]DRUM!B1382)</f>
        <v>STB390028</v>
      </c>
      <c r="F1405" s="26">
        <f>IF([1]DRUM!C1382="","",[1]DRUM!C1382)</f>
        <v>3980</v>
      </c>
      <c r="G1405" s="26">
        <f>IF([1]DRUM!D1382="","",[1]DRUM!D1382)</f>
        <v>3900</v>
      </c>
      <c r="H1405" s="26">
        <f>IF([1]DRUM!E1382="","",[1]DRUM!E1382)</f>
        <v>2350</v>
      </c>
      <c r="I1405" s="26">
        <f>IF([1]DRUM!F1382="","",[1]DRUM!F1382)</f>
        <v>1850</v>
      </c>
      <c r="J1405" s="26">
        <f>IF([1]DRUM!G1382="","",[1]DRUM!G1382)</f>
        <v>2100</v>
      </c>
      <c r="K1405" s="26">
        <f>IF([1]DRUM!H1382="","",[1]DRUM!H1382)</f>
        <v>2250</v>
      </c>
      <c r="L1405" s="26" t="str">
        <f>IF([1]DRUM!I1382="","",[1]DRUM!I1382)</f>
        <v/>
      </c>
      <c r="M1405" s="26">
        <f>IF([1]DRUM!J1382="","",
IF(AND([1]DRUM!K1382="Wooden Drum",[1]DRUM!J1382&gt;Max_WD_Capacity),Max_WD_Capacity,
[1]DRUM!J1382))</f>
        <v>10000</v>
      </c>
      <c r="N1405" s="26" t="str">
        <f>IF([1]DRUM!K1382="","",[1]DRUM!K1382)</f>
        <v>Steel Drum</v>
      </c>
      <c r="O1405" s="26">
        <f>IF([1]DRUM!L1382="","",[1]DRUM!L1382)</f>
        <v>1174</v>
      </c>
      <c r="P1405" s="26">
        <f>IF([1]DRUM!M1382="","",[1]DRUM!M1382)</f>
        <v>299</v>
      </c>
      <c r="Q1405" s="26">
        <f>IF([1]DRUM!N1382="","",[1]DRUM!N1382)</f>
        <v>14.075807709638644</v>
      </c>
      <c r="R1405" s="26" t="str">
        <f t="shared" si="219"/>
        <v>Steel</v>
      </c>
      <c r="S1405" s="26">
        <f ca="1">IF(N1405="",0,
IF(Knee_Application="YES",Knee_Width,IF(Knee_Application="NO",0,
IF(OR(Cable_Type="OH",SearchData("Conductor",Cable_Desc)),0,
IF(N1405="Steel Drum",Knee_Width,
IF(N1405="Plywood Drum",0,
IF(Country="UAE",0,
IF(AND(OR(SearchData("LSHF",Cable_Desc),SearchData("LSZH",Cable_Desc),SearchData("LS0H",Cable_Desc),SearchData("LSOH",Cable_Desc)),D.nom&gt;40),Knee_Width,
IF(AND(Country="Egypt",D.nom&gt;60),Knee_Width,
IF(AND(Country&lt;&gt;"Egypt",D.nom&gt;35),Knee_Width,
0))))))))))</f>
        <v>125</v>
      </c>
      <c r="T1405" s="118">
        <f t="shared" ca="1" si="213"/>
        <v>14</v>
      </c>
      <c r="U1405" s="118">
        <f t="shared" ca="1" si="214"/>
        <v>5</v>
      </c>
      <c r="V1405" s="117">
        <f t="shared" ca="1" si="215"/>
        <v>650.49817485230255</v>
      </c>
      <c r="W1405" s="64">
        <f t="shared" ca="1" si="216"/>
        <v>1</v>
      </c>
      <c r="X1405" s="64">
        <f t="shared" ca="1" si="220"/>
        <v>1</v>
      </c>
      <c r="Y1405" s="64">
        <f t="shared" ca="1" si="217"/>
        <v>1</v>
      </c>
      <c r="AM1405" s="156"/>
    </row>
    <row r="1406" spans="1:39">
      <c r="A1406" s="12">
        <f t="shared" ca="1" si="211"/>
        <v>1</v>
      </c>
      <c r="B1406" s="12" t="str">
        <f>IF([1]DRUM!A1383="","",[1]DRUM!A1383)</f>
        <v>Steel</v>
      </c>
      <c r="C1406" s="12">
        <f t="shared" ca="1" si="212"/>
        <v>0</v>
      </c>
      <c r="D1406" s="155">
        <f t="shared" ca="1" si="218"/>
        <v>0</v>
      </c>
      <c r="E1406" s="26" t="str">
        <f>IF([1]DRUM!B1383="","",[1]DRUM!B1383)</f>
        <v>STB390036</v>
      </c>
      <c r="F1406" s="26">
        <f>IF([1]DRUM!C1383="","",[1]DRUM!C1383)</f>
        <v>3980</v>
      </c>
      <c r="G1406" s="26">
        <f>IF([1]DRUM!D1383="","",[1]DRUM!D1383)</f>
        <v>3900</v>
      </c>
      <c r="H1406" s="26">
        <f>IF([1]DRUM!E1383="","",[1]DRUM!E1383)</f>
        <v>2350</v>
      </c>
      <c r="I1406" s="26">
        <f>IF([1]DRUM!F1383="","",[1]DRUM!F1383)</f>
        <v>1900</v>
      </c>
      <c r="J1406" s="26">
        <f>IF([1]DRUM!G1383="","",[1]DRUM!G1383)</f>
        <v>2100</v>
      </c>
      <c r="K1406" s="26">
        <f>IF([1]DRUM!H1383="","",[1]DRUM!H1383)</f>
        <v>2250</v>
      </c>
      <c r="L1406" s="26" t="str">
        <f>IF([1]DRUM!I1383="","",[1]DRUM!I1383)</f>
        <v/>
      </c>
      <c r="M1406" s="26">
        <f>IF([1]DRUM!J1383="","",
IF(AND([1]DRUM!K1383="Wooden Drum",[1]DRUM!J1383&gt;Max_WD_Capacity),Max_WD_Capacity,
[1]DRUM!J1383))</f>
        <v>10000</v>
      </c>
      <c r="N1406" s="26" t="str">
        <f>IF([1]DRUM!K1383="","",[1]DRUM!K1383)</f>
        <v>Steel Drum</v>
      </c>
      <c r="O1406" s="26">
        <f>IF([1]DRUM!L1383="","",[1]DRUM!L1383)</f>
        <v>1234</v>
      </c>
      <c r="P1406" s="26">
        <f>IF([1]DRUM!M1383="","",[1]DRUM!M1383)</f>
        <v>306</v>
      </c>
      <c r="Q1406" s="26">
        <f>IF([1]DRUM!N1383="","",[1]DRUM!N1383)</f>
        <v>14.456234945034282</v>
      </c>
      <c r="R1406" s="26" t="str">
        <f t="shared" si="219"/>
        <v>Steel</v>
      </c>
      <c r="S1406" s="26">
        <f ca="1">IF(N1406="",0,
IF(Knee_Application="YES",Knee_Width,IF(Knee_Application="NO",0,
IF(OR(Cable_Type="OH",SearchData("Conductor",Cable_Desc)),0,
IF(N1406="Steel Drum",Knee_Width,
IF(N1406="Plywood Drum",0,
IF(Country="UAE",0,
IF(AND(OR(SearchData("LSHF",Cable_Desc),SearchData("LSZH",Cable_Desc),SearchData("LS0H",Cable_Desc),SearchData("LSOH",Cable_Desc)),D.nom&gt;40),Knee_Width,
IF(AND(Country="Egypt",D.nom&gt;60),Knee_Width,
IF(AND(Country&lt;&gt;"Egypt",D.nom&gt;35),Knee_Width,
0))))))))))</f>
        <v>125</v>
      </c>
      <c r="T1406" s="118">
        <f t="shared" ca="1" si="213"/>
        <v>14</v>
      </c>
      <c r="U1406" s="118">
        <f t="shared" ca="1" si="214"/>
        <v>5</v>
      </c>
      <c r="V1406" s="117">
        <f t="shared" ca="1" si="215"/>
        <v>650.49817485230255</v>
      </c>
      <c r="W1406" s="64">
        <f t="shared" ca="1" si="216"/>
        <v>1</v>
      </c>
      <c r="X1406" s="64">
        <f t="shared" ca="1" si="220"/>
        <v>1</v>
      </c>
      <c r="Y1406" s="64">
        <f t="shared" ca="1" si="217"/>
        <v>1</v>
      </c>
      <c r="AM1406" s="156"/>
    </row>
    <row r="1407" spans="1:39">
      <c r="A1407" s="12">
        <f t="shared" ca="1" si="211"/>
        <v>1</v>
      </c>
      <c r="B1407" s="12" t="str">
        <f>IF([1]DRUM!A1384="","",[1]DRUM!A1384)</f>
        <v>Steel</v>
      </c>
      <c r="C1407" s="12">
        <f t="shared" ca="1" si="212"/>
        <v>0</v>
      </c>
      <c r="D1407" s="155">
        <f t="shared" ca="1" si="218"/>
        <v>0</v>
      </c>
      <c r="E1407" s="26" t="str">
        <f>IF([1]DRUM!B1384="","",[1]DRUM!B1384)</f>
        <v>STB390035</v>
      </c>
      <c r="F1407" s="26">
        <f>IF([1]DRUM!C1384="","",[1]DRUM!C1384)</f>
        <v>3980</v>
      </c>
      <c r="G1407" s="26">
        <f>IF([1]DRUM!D1384="","",[1]DRUM!D1384)</f>
        <v>3900</v>
      </c>
      <c r="H1407" s="26">
        <f>IF([1]DRUM!E1384="","",[1]DRUM!E1384)</f>
        <v>2250</v>
      </c>
      <c r="I1407" s="26">
        <f>IF([1]DRUM!F1384="","",[1]DRUM!F1384)</f>
        <v>1800</v>
      </c>
      <c r="J1407" s="26">
        <f>IF([1]DRUM!G1384="","",[1]DRUM!G1384)</f>
        <v>2100</v>
      </c>
      <c r="K1407" s="26">
        <f>IF([1]DRUM!H1384="","",[1]DRUM!H1384)</f>
        <v>2250</v>
      </c>
      <c r="L1407" s="26" t="str">
        <f>IF([1]DRUM!I1384="","",[1]DRUM!I1384)</f>
        <v/>
      </c>
      <c r="M1407" s="26">
        <f>IF([1]DRUM!J1384="","",
IF(AND([1]DRUM!K1384="Wooden Drum",[1]DRUM!J1384&gt;Max_WD_Capacity),Max_WD_Capacity,
[1]DRUM!J1384))</f>
        <v>10000</v>
      </c>
      <c r="N1407" s="26" t="str">
        <f>IF([1]DRUM!K1384="","",[1]DRUM!K1384)</f>
        <v>Steel Drum</v>
      </c>
      <c r="O1407" s="26">
        <f>IF([1]DRUM!L1384="","",[1]DRUM!L1384)</f>
        <v>1224</v>
      </c>
      <c r="P1407" s="26">
        <f>IF([1]DRUM!M1384="","",[1]DRUM!M1384)</f>
        <v>291</v>
      </c>
      <c r="Q1407" s="26">
        <f>IF([1]DRUM!N1384="","",[1]DRUM!N1384)</f>
        <v>14.345690153536092</v>
      </c>
      <c r="R1407" s="26" t="str">
        <f t="shared" si="219"/>
        <v>Steel</v>
      </c>
      <c r="S1407" s="26">
        <f ca="1">IF(N1407="",0,
IF(Knee_Application="YES",Knee_Width,IF(Knee_Application="NO",0,
IF(OR(Cable_Type="OH",SearchData("Conductor",Cable_Desc)),0,
IF(N1407="Steel Drum",Knee_Width,
IF(N1407="Plywood Drum",0,
IF(Country="UAE",0,
IF(AND(OR(SearchData("LSHF",Cable_Desc),SearchData("LSZH",Cable_Desc),SearchData("LS0H",Cable_Desc),SearchData("LSOH",Cable_Desc)),D.nom&gt;40),Knee_Width,
IF(AND(Country="Egypt",D.nom&gt;60),Knee_Width,
IF(AND(Country&lt;&gt;"Egypt",D.nom&gt;35),Knee_Width,
0))))))))))</f>
        <v>125</v>
      </c>
      <c r="T1407" s="118">
        <f t="shared" ca="1" si="213"/>
        <v>13</v>
      </c>
      <c r="U1407" s="118">
        <f t="shared" ca="1" si="214"/>
        <v>5</v>
      </c>
      <c r="V1407" s="117">
        <f t="shared" ca="1" si="215"/>
        <v>583.61366725737594</v>
      </c>
      <c r="W1407" s="64">
        <f t="shared" ca="1" si="216"/>
        <v>1</v>
      </c>
      <c r="X1407" s="64">
        <f t="shared" ca="1" si="220"/>
        <v>1</v>
      </c>
      <c r="Y1407" s="64">
        <f t="shared" ca="1" si="217"/>
        <v>1</v>
      </c>
      <c r="AM1407" s="156"/>
    </row>
    <row r="1408" spans="1:39">
      <c r="A1408" s="12">
        <f t="shared" ca="1" si="211"/>
        <v>1</v>
      </c>
      <c r="B1408" s="12" t="str">
        <f>IF([1]DRUM!A1385="","",[1]DRUM!A1385)</f>
        <v>Steel</v>
      </c>
      <c r="C1408" s="12">
        <f t="shared" ca="1" si="212"/>
        <v>0</v>
      </c>
      <c r="D1408" s="155">
        <f t="shared" ca="1" si="218"/>
        <v>0</v>
      </c>
      <c r="E1408" s="26" t="str">
        <f>IF([1]DRUM!B1385="","",[1]DRUM!B1385)</f>
        <v>STB390041</v>
      </c>
      <c r="F1408" s="26">
        <f>IF([1]DRUM!C1385="","",[1]DRUM!C1385)</f>
        <v>3980</v>
      </c>
      <c r="G1408" s="26">
        <f>IF([1]DRUM!D1385="","",[1]DRUM!D1385)</f>
        <v>3900</v>
      </c>
      <c r="H1408" s="26">
        <f>IF([1]DRUM!E1385="","",[1]DRUM!E1385)</f>
        <v>2000</v>
      </c>
      <c r="I1408" s="26">
        <f>IF([1]DRUM!F1385="","",[1]DRUM!F1385)</f>
        <v>1840</v>
      </c>
      <c r="J1408" s="26">
        <f>IF([1]DRUM!G1385="","",[1]DRUM!G1385)</f>
        <v>2100</v>
      </c>
      <c r="K1408" s="26">
        <f>IF([1]DRUM!H1385="","",[1]DRUM!H1385)</f>
        <v>2250</v>
      </c>
      <c r="L1408" s="26" t="str">
        <f>IF([1]DRUM!I1385="","",[1]DRUM!I1385)</f>
        <v/>
      </c>
      <c r="M1408" s="26">
        <f>IF([1]DRUM!J1385="","",
IF(AND([1]DRUM!K1385="Wooden Drum",[1]DRUM!J1385&gt;Max_WD_Capacity),Max_WD_Capacity,
[1]DRUM!J1385))</f>
        <v>10000</v>
      </c>
      <c r="N1408" s="26" t="str">
        <f>IF([1]DRUM!K1385="","",[1]DRUM!K1385)</f>
        <v>Steel Drum</v>
      </c>
      <c r="O1408" s="26">
        <f>IF([1]DRUM!L1385="","",[1]DRUM!L1385)</f>
        <v>1328</v>
      </c>
      <c r="P1408" s="26">
        <f>IF([1]DRUM!M1385="","",[1]DRUM!M1385)</f>
        <v>297</v>
      </c>
      <c r="Q1408" s="26">
        <f>IF([1]DRUM!N1385="","",[1]DRUM!N1385)</f>
        <v>16.199936677501128</v>
      </c>
      <c r="R1408" s="26" t="str">
        <f t="shared" si="219"/>
        <v>Steel</v>
      </c>
      <c r="S1408" s="26">
        <f ca="1">IF(N1408="",0,
IF(Knee_Application="YES",Knee_Width,IF(Knee_Application="NO",0,
IF(OR(Cable_Type="OH",SearchData("Conductor",Cable_Desc)),0,
IF(N1408="Steel Drum",Knee_Width,
IF(N1408="Plywood Drum",0,
IF(Country="UAE",0,
IF(AND(OR(SearchData("LSHF",Cable_Desc),SearchData("LSZH",Cable_Desc),SearchData("LS0H",Cable_Desc),SearchData("LSOH",Cable_Desc)),D.nom&gt;40),Knee_Width,
IF(AND(Country="Egypt",D.nom&gt;60),Knee_Width,
IF(AND(Country&lt;&gt;"Egypt",D.nom&gt;35),Knee_Width,
0))))))))))</f>
        <v>125</v>
      </c>
      <c r="T1408" s="118">
        <f t="shared" ca="1" si="213"/>
        <v>14</v>
      </c>
      <c r="U1408" s="118">
        <f t="shared" ca="1" si="214"/>
        <v>6</v>
      </c>
      <c r="V1408" s="117">
        <f t="shared" ca="1" si="215"/>
        <v>720.32446980805071</v>
      </c>
      <c r="W1408" s="64">
        <f t="shared" ca="1" si="216"/>
        <v>1</v>
      </c>
      <c r="X1408" s="64">
        <f t="shared" ca="1" si="220"/>
        <v>1</v>
      </c>
      <c r="Y1408" s="64">
        <f t="shared" ca="1" si="217"/>
        <v>1</v>
      </c>
      <c r="AM1408" s="156"/>
    </row>
    <row r="1409" spans="1:39">
      <c r="A1409" s="12">
        <f t="shared" ca="1" si="211"/>
        <v>1</v>
      </c>
      <c r="B1409" s="12" t="str">
        <f>IF([1]DRUM!A1386="","",[1]DRUM!A1386)</f>
        <v>Steel</v>
      </c>
      <c r="C1409" s="12">
        <f t="shared" ca="1" si="212"/>
        <v>0</v>
      </c>
      <c r="D1409" s="155">
        <f t="shared" ca="1" si="218"/>
        <v>0</v>
      </c>
      <c r="E1409" s="26" t="str">
        <f>IF([1]DRUM!B1386="","",[1]DRUM!B1386)</f>
        <v>STB390023</v>
      </c>
      <c r="F1409" s="26">
        <f>IF([1]DRUM!C1386="","",[1]DRUM!C1386)</f>
        <v>3980</v>
      </c>
      <c r="G1409" s="26">
        <f>IF([1]DRUM!D1386="","",[1]DRUM!D1386)</f>
        <v>3900</v>
      </c>
      <c r="H1409" s="26">
        <f>IF([1]DRUM!E1386="","",[1]DRUM!E1386)</f>
        <v>2600</v>
      </c>
      <c r="I1409" s="26">
        <f>IF([1]DRUM!F1386="","",[1]DRUM!F1386)</f>
        <v>1850</v>
      </c>
      <c r="J1409" s="26">
        <f>IF([1]DRUM!G1386="","",[1]DRUM!G1386)</f>
        <v>2100</v>
      </c>
      <c r="K1409" s="26">
        <f>IF([1]DRUM!H1386="","",[1]DRUM!H1386)</f>
        <v>2250</v>
      </c>
      <c r="L1409" s="26" t="str">
        <f>IF([1]DRUM!I1386="","",[1]DRUM!I1386)</f>
        <v/>
      </c>
      <c r="M1409" s="26">
        <f>IF([1]DRUM!J1386="","",
IF(AND([1]DRUM!K1386="Wooden Drum",[1]DRUM!J1386&gt;Max_WD_Capacity),Max_WD_Capacity,
[1]DRUM!J1386))</f>
        <v>12000</v>
      </c>
      <c r="N1409" s="26" t="str">
        <f>IF([1]DRUM!K1386="","",[1]DRUM!K1386)</f>
        <v>Steel Drum</v>
      </c>
      <c r="O1409" s="26">
        <f>IF([1]DRUM!L1386="","",[1]DRUM!L1386)</f>
        <v>1348</v>
      </c>
      <c r="P1409" s="26">
        <f>IF([1]DRUM!M1386="","",[1]DRUM!M1386)</f>
        <v>299</v>
      </c>
      <c r="Q1409" s="26">
        <f>IF([1]DRUM!N1386="","",[1]DRUM!N1386)</f>
        <v>12.277736789310611</v>
      </c>
      <c r="R1409" s="26" t="str">
        <f t="shared" si="219"/>
        <v>Steel</v>
      </c>
      <c r="S1409" s="26">
        <f ca="1">IF(N1409="",0,
IF(Knee_Application="YES",Knee_Width,IF(Knee_Application="NO",0,
IF(OR(Cable_Type="OH",SearchData("Conductor",Cable_Desc)),0,
IF(N1409="Steel Drum",Knee_Width,
IF(N1409="Plywood Drum",0,
IF(Country="UAE",0,
IF(AND(OR(SearchData("LSHF",Cable_Desc),SearchData("LSZH",Cable_Desc),SearchData("LS0H",Cable_Desc),SearchData("LSOH",Cable_Desc)),D.nom&gt;40),Knee_Width,
IF(AND(Country="Egypt",D.nom&gt;60),Knee_Width,
IF(AND(Country&lt;&gt;"Egypt",D.nom&gt;35),Knee_Width,
0))))))))))</f>
        <v>125</v>
      </c>
      <c r="T1409" s="118">
        <f t="shared" ca="1" si="213"/>
        <v>14</v>
      </c>
      <c r="U1409" s="118">
        <f t="shared" ca="1" si="214"/>
        <v>4</v>
      </c>
      <c r="V1409" s="117">
        <f t="shared" ca="1" si="215"/>
        <v>542.98784769821407</v>
      </c>
      <c r="W1409" s="64">
        <f t="shared" ca="1" si="216"/>
        <v>1</v>
      </c>
      <c r="X1409" s="64">
        <f t="shared" ca="1" si="220"/>
        <v>1</v>
      </c>
      <c r="Y1409" s="64">
        <f t="shared" ca="1" si="217"/>
        <v>1</v>
      </c>
      <c r="AM1409" s="156"/>
    </row>
    <row r="1410" spans="1:39">
      <c r="A1410" s="12">
        <f t="shared" ca="1" si="211"/>
        <v>1</v>
      </c>
      <c r="B1410" s="12" t="str">
        <f>IF([1]DRUM!A1387="","",[1]DRUM!A1387)</f>
        <v>Steel</v>
      </c>
      <c r="C1410" s="12">
        <f t="shared" ca="1" si="212"/>
        <v>0</v>
      </c>
      <c r="D1410" s="155">
        <f t="shared" ca="1" si="218"/>
        <v>0</v>
      </c>
      <c r="E1410" s="26" t="str">
        <f>IF([1]DRUM!B1387="","",[1]DRUM!B1387)</f>
        <v>STB390005</v>
      </c>
      <c r="F1410" s="26">
        <f>IF([1]DRUM!C1387="","",[1]DRUM!C1387)</f>
        <v>3980</v>
      </c>
      <c r="G1410" s="26">
        <f>IF([1]DRUM!D1387="","",[1]DRUM!D1387)</f>
        <v>3900</v>
      </c>
      <c r="H1410" s="26">
        <f>IF([1]DRUM!E1387="","",[1]DRUM!E1387)</f>
        <v>2900</v>
      </c>
      <c r="I1410" s="26">
        <f>IF([1]DRUM!F1387="","",[1]DRUM!F1387)</f>
        <v>1840</v>
      </c>
      <c r="J1410" s="26">
        <f>IF([1]DRUM!G1387="","",[1]DRUM!G1387)</f>
        <v>2100</v>
      </c>
      <c r="K1410" s="26">
        <f>IF([1]DRUM!H1387="","",[1]DRUM!H1387)</f>
        <v>2250</v>
      </c>
      <c r="L1410" s="26" t="str">
        <f>IF([1]DRUM!I1387="","",[1]DRUM!I1387)</f>
        <v/>
      </c>
      <c r="M1410" s="26">
        <f>IF([1]DRUM!J1387="","",
IF(AND([1]DRUM!K1387="Wooden Drum",[1]DRUM!J1387&gt;Max_WD_Capacity),Max_WD_Capacity,
[1]DRUM!J1387))</f>
        <v>15000</v>
      </c>
      <c r="N1410" s="26" t="str">
        <f>IF([1]DRUM!K1387="","",[1]DRUM!K1387)</f>
        <v>Steel Drum</v>
      </c>
      <c r="O1410" s="26">
        <f>IF([1]DRUM!L1387="","",[1]DRUM!L1387)</f>
        <v>1895</v>
      </c>
      <c r="P1410" s="26">
        <f>IF([1]DRUM!M1387="","",[1]DRUM!M1387)</f>
        <v>297</v>
      </c>
      <c r="Q1410" s="26">
        <f>IF([1]DRUM!N1387="","",[1]DRUM!N1387)</f>
        <v>9.8269018204288727</v>
      </c>
      <c r="R1410" s="26" t="str">
        <f t="shared" si="219"/>
        <v>Steel</v>
      </c>
      <c r="S1410" s="26">
        <f ca="1">IF(N1410="",0,
IF(Knee_Application="YES",Knee_Width,IF(Knee_Application="NO",0,
IF(OR(Cable_Type="OH",SearchData("Conductor",Cable_Desc)),0,
IF(N1410="Steel Drum",Knee_Width,
IF(N1410="Plywood Drum",0,
IF(Country="UAE",0,
IF(AND(OR(SearchData("LSHF",Cable_Desc),SearchData("LSZH",Cable_Desc),SearchData("LS0H",Cable_Desc),SearchData("LSOH",Cable_Desc)),D.nom&gt;40),Knee_Width,
IF(AND(Country="Egypt",D.nom&gt;60),Knee_Width,
IF(AND(Country&lt;&gt;"Egypt",D.nom&gt;35),Knee_Width,
0))))))))))</f>
        <v>125</v>
      </c>
      <c r="T1410" s="118">
        <f t="shared" ca="1" si="213"/>
        <v>14</v>
      </c>
      <c r="U1410" s="118">
        <f t="shared" ca="1" si="214"/>
        <v>3</v>
      </c>
      <c r="V1410" s="117">
        <f t="shared" ca="1" si="215"/>
        <v>430.78021120847814</v>
      </c>
      <c r="W1410" s="64">
        <f t="shared" ca="1" si="216"/>
        <v>1</v>
      </c>
      <c r="X1410" s="64">
        <f t="shared" ca="1" si="220"/>
        <v>1</v>
      </c>
      <c r="Y1410" s="64">
        <f t="shared" ca="1" si="217"/>
        <v>1</v>
      </c>
      <c r="AM1410" s="156"/>
    </row>
    <row r="1411" spans="1:39">
      <c r="A1411" s="12">
        <f t="shared" ca="1" si="211"/>
        <v>1</v>
      </c>
      <c r="B1411" s="12" t="str">
        <f>IF([1]DRUM!A1388="","",[1]DRUM!A1388)</f>
        <v>Steel</v>
      </c>
      <c r="C1411" s="12">
        <f t="shared" ca="1" si="212"/>
        <v>0</v>
      </c>
      <c r="D1411" s="155">
        <f t="shared" ca="1" si="218"/>
        <v>0</v>
      </c>
      <c r="E1411" s="26" t="str">
        <f>IF([1]DRUM!B1388="","",[1]DRUM!B1388)</f>
        <v>STB390034</v>
      </c>
      <c r="F1411" s="26">
        <f>IF([1]DRUM!C1388="","",[1]DRUM!C1388)</f>
        <v>3980</v>
      </c>
      <c r="G1411" s="26">
        <f>IF([1]DRUM!D1388="","",[1]DRUM!D1388)</f>
        <v>3900</v>
      </c>
      <c r="H1411" s="26">
        <f>IF([1]DRUM!E1388="","",[1]DRUM!E1388)</f>
        <v>2650</v>
      </c>
      <c r="I1411" s="26">
        <f>IF([1]DRUM!F1388="","",[1]DRUM!F1388)</f>
        <v>1840</v>
      </c>
      <c r="J1411" s="26">
        <f>IF([1]DRUM!G1388="","",[1]DRUM!G1388)</f>
        <v>2100</v>
      </c>
      <c r="K1411" s="26">
        <f>IF([1]DRUM!H1388="","",[1]DRUM!H1388)</f>
        <v>2250</v>
      </c>
      <c r="L1411" s="26" t="str">
        <f>IF([1]DRUM!I1388="","",[1]DRUM!I1388)</f>
        <v/>
      </c>
      <c r="M1411" s="26">
        <f>IF([1]DRUM!J1388="","",
IF(AND([1]DRUM!K1388="Wooden Drum",[1]DRUM!J1388&gt;Max_WD_Capacity),Max_WD_Capacity,
[1]DRUM!J1388))</f>
        <v>15000</v>
      </c>
      <c r="N1411" s="26" t="str">
        <f>IF([1]DRUM!K1388="","",[1]DRUM!K1388)</f>
        <v>Steel Drum</v>
      </c>
      <c r="O1411" s="26">
        <f>IF([1]DRUM!L1388="","",[1]DRUM!L1388)</f>
        <v>1546</v>
      </c>
      <c r="P1411" s="26">
        <f>IF([1]DRUM!M1388="","",[1]DRUM!M1388)</f>
        <v>297</v>
      </c>
      <c r="Q1411" s="26">
        <f>IF([1]DRUM!N1388="","",[1]DRUM!N1388)</f>
        <v>11.83202333158256</v>
      </c>
      <c r="R1411" s="26" t="str">
        <f t="shared" si="219"/>
        <v>Steel</v>
      </c>
      <c r="S1411" s="26">
        <f ca="1">IF(N1411="",0,
IF(Knee_Application="YES",Knee_Width,IF(Knee_Application="NO",0,
IF(OR(Cable_Type="OH",SearchData("Conductor",Cable_Desc)),0,
IF(N1411="Steel Drum",Knee_Width,
IF(N1411="Plywood Drum",0,
IF(Country="UAE",0,
IF(AND(OR(SearchData("LSHF",Cable_Desc),SearchData("LSZH",Cable_Desc),SearchData("LS0H",Cable_Desc),SearchData("LSOH",Cable_Desc)),D.nom&gt;40),Knee_Width,
IF(AND(Country="Egypt",D.nom&gt;60),Knee_Width,
IF(AND(Country&lt;&gt;"Egypt",D.nom&gt;35),Knee_Width,
0))))))))))</f>
        <v>125</v>
      </c>
      <c r="T1411" s="118">
        <f t="shared" ca="1" si="213"/>
        <v>14</v>
      </c>
      <c r="U1411" s="118">
        <f t="shared" ca="1" si="214"/>
        <v>4</v>
      </c>
      <c r="V1411" s="117">
        <f t="shared" ca="1" si="215"/>
        <v>551.78430712826548</v>
      </c>
      <c r="W1411" s="64">
        <f t="shared" ca="1" si="216"/>
        <v>1</v>
      </c>
      <c r="X1411" s="64">
        <f t="shared" ca="1" si="220"/>
        <v>1</v>
      </c>
      <c r="Y1411" s="64">
        <f t="shared" ca="1" si="217"/>
        <v>1</v>
      </c>
      <c r="AM1411" s="156"/>
    </row>
    <row r="1412" spans="1:39">
      <c r="A1412" s="12">
        <f t="shared" ca="1" si="211"/>
        <v>1</v>
      </c>
      <c r="B1412" s="12" t="str">
        <f>IF([1]DRUM!A1389="","",[1]DRUM!A1389)</f>
        <v>Steel</v>
      </c>
      <c r="C1412" s="12">
        <f t="shared" ca="1" si="212"/>
        <v>0</v>
      </c>
      <c r="D1412" s="155">
        <f t="shared" ca="1" si="218"/>
        <v>0</v>
      </c>
      <c r="E1412" s="26" t="str">
        <f>IF([1]DRUM!B1389="","",[1]DRUM!B1389)</f>
        <v>STB390026</v>
      </c>
      <c r="F1412" s="26">
        <f>IF([1]DRUM!C1389="","",[1]DRUM!C1389)</f>
        <v>3980</v>
      </c>
      <c r="G1412" s="26">
        <f>IF([1]DRUM!D1389="","",[1]DRUM!D1389)</f>
        <v>3900</v>
      </c>
      <c r="H1412" s="26">
        <f>IF([1]DRUM!E1389="","",[1]DRUM!E1389)</f>
        <v>2600</v>
      </c>
      <c r="I1412" s="26">
        <f>IF([1]DRUM!F1389="","",[1]DRUM!F1389)</f>
        <v>1830</v>
      </c>
      <c r="J1412" s="26">
        <f>IF([1]DRUM!G1389="","",[1]DRUM!G1389)</f>
        <v>2100</v>
      </c>
      <c r="K1412" s="26">
        <f>IF([1]DRUM!H1389="","",[1]DRUM!H1389)</f>
        <v>2250</v>
      </c>
      <c r="L1412" s="26" t="str">
        <f>IF([1]DRUM!I1389="","",[1]DRUM!I1389)</f>
        <v/>
      </c>
      <c r="M1412" s="26">
        <f>IF([1]DRUM!J1389="","",
IF(AND([1]DRUM!K1389="Wooden Drum",[1]DRUM!J1389&gt;Max_WD_Capacity),Max_WD_Capacity,
[1]DRUM!J1389))</f>
        <v>15000</v>
      </c>
      <c r="N1412" s="26" t="str">
        <f>IF([1]DRUM!K1389="","",[1]DRUM!K1389)</f>
        <v>Steel Drum</v>
      </c>
      <c r="O1412" s="26">
        <f>IF([1]DRUM!L1389="","",[1]DRUM!L1389)</f>
        <v>1568</v>
      </c>
      <c r="P1412" s="26">
        <f>IF([1]DRUM!M1389="","",[1]DRUM!M1389)</f>
        <v>296</v>
      </c>
      <c r="Q1412" s="26">
        <f>IF([1]DRUM!N1389="","",[1]DRUM!N1389)</f>
        <v>12.145004499696441</v>
      </c>
      <c r="R1412" s="26" t="str">
        <f t="shared" si="219"/>
        <v>Steel</v>
      </c>
      <c r="S1412" s="26">
        <f ca="1">IF(N1412="",0,
IF(Knee_Application="YES",Knee_Width,IF(Knee_Application="NO",0,
IF(OR(Cable_Type="OH",SearchData("Conductor",Cable_Desc)),0,
IF(N1412="Steel Drum",Knee_Width,
IF(N1412="Plywood Drum",0,
IF(Country="UAE",0,
IF(AND(OR(SearchData("LSHF",Cable_Desc),SearchData("LSZH",Cable_Desc),SearchData("LS0H",Cable_Desc),SearchData("LSOH",Cable_Desc)),D.nom&gt;40),Knee_Width,
IF(AND(Country="Egypt",D.nom&gt;60),Knee_Width,
IF(AND(Country&lt;&gt;"Egypt",D.nom&gt;35),Knee_Width,
0))))))))))</f>
        <v>125</v>
      </c>
      <c r="T1412" s="118">
        <f t="shared" ca="1" si="213"/>
        <v>14</v>
      </c>
      <c r="U1412" s="118">
        <f t="shared" ca="1" si="214"/>
        <v>4</v>
      </c>
      <c r="V1412" s="117">
        <f t="shared" ca="1" si="215"/>
        <v>542.98784769821407</v>
      </c>
      <c r="W1412" s="64">
        <f t="shared" ca="1" si="216"/>
        <v>1</v>
      </c>
      <c r="X1412" s="64">
        <f t="shared" ca="1" si="220"/>
        <v>1</v>
      </c>
      <c r="Y1412" s="64">
        <f t="shared" ca="1" si="217"/>
        <v>1</v>
      </c>
      <c r="AM1412" s="156"/>
    </row>
    <row r="1413" spans="1:39">
      <c r="A1413" s="12">
        <f t="shared" ca="1" si="211"/>
        <v>1</v>
      </c>
      <c r="B1413" s="12" t="str">
        <f>IF([1]DRUM!A1390="","",[1]DRUM!A1390)</f>
        <v>Steel</v>
      </c>
      <c r="C1413" s="12">
        <f t="shared" ca="1" si="212"/>
        <v>0</v>
      </c>
      <c r="D1413" s="155">
        <f t="shared" ca="1" si="218"/>
        <v>0</v>
      </c>
      <c r="E1413" s="26" t="str">
        <f>IF([1]DRUM!B1390="","",[1]DRUM!B1390)</f>
        <v>STB390027</v>
      </c>
      <c r="F1413" s="26">
        <f>IF([1]DRUM!C1390="","",[1]DRUM!C1390)</f>
        <v>3980</v>
      </c>
      <c r="G1413" s="26">
        <f>IF([1]DRUM!D1390="","",[1]DRUM!D1390)</f>
        <v>3900</v>
      </c>
      <c r="H1413" s="26">
        <f>IF([1]DRUM!E1390="","",[1]DRUM!E1390)</f>
        <v>2550</v>
      </c>
      <c r="I1413" s="26">
        <f>IF([1]DRUM!F1390="","",[1]DRUM!F1390)</f>
        <v>1830</v>
      </c>
      <c r="J1413" s="26">
        <f>IF([1]DRUM!G1390="","",[1]DRUM!G1390)</f>
        <v>2100</v>
      </c>
      <c r="K1413" s="26">
        <f>IF([1]DRUM!H1390="","",[1]DRUM!H1390)</f>
        <v>2250</v>
      </c>
      <c r="L1413" s="26" t="str">
        <f>IF([1]DRUM!I1390="","",[1]DRUM!I1390)</f>
        <v/>
      </c>
      <c r="M1413" s="26">
        <f>IF([1]DRUM!J1390="","",
IF(AND([1]DRUM!K1390="Wooden Drum",[1]DRUM!J1390&gt;Max_WD_Capacity),Max_WD_Capacity,
[1]DRUM!J1390))</f>
        <v>15000</v>
      </c>
      <c r="N1413" s="26" t="str">
        <f>IF([1]DRUM!K1390="","",[1]DRUM!K1390)</f>
        <v>Steel Drum</v>
      </c>
      <c r="O1413" s="26">
        <f>IF([1]DRUM!L1390="","",[1]DRUM!L1390)</f>
        <v>1575</v>
      </c>
      <c r="P1413" s="26">
        <f>IF([1]DRUM!M1390="","",[1]DRUM!M1390)</f>
        <v>296</v>
      </c>
      <c r="Q1413" s="26">
        <f>IF([1]DRUM!N1390="","",[1]DRUM!N1390)</f>
        <v>12.515103749243405</v>
      </c>
      <c r="R1413" s="26" t="str">
        <f t="shared" si="219"/>
        <v>Steel</v>
      </c>
      <c r="S1413" s="26">
        <f ca="1">IF(N1413="",0,
IF(Knee_Application="YES",Knee_Width,IF(Knee_Application="NO",0,
IF(OR(Cable_Type="OH",SearchData("Conductor",Cable_Desc)),0,
IF(N1413="Steel Drum",Knee_Width,
IF(N1413="Plywood Drum",0,
IF(Country="UAE",0,
IF(AND(OR(SearchData("LSHF",Cable_Desc),SearchData("LSZH",Cable_Desc),SearchData("LS0H",Cable_Desc),SearchData("LSOH",Cable_Desc)),D.nom&gt;40),Knee_Width,
IF(AND(Country="Egypt",D.nom&gt;60),Knee_Width,
IF(AND(Country&lt;&gt;"Egypt",D.nom&gt;35),Knee_Width,
0))))))))))</f>
        <v>125</v>
      </c>
      <c r="T1413" s="118">
        <f t="shared" ca="1" si="213"/>
        <v>14</v>
      </c>
      <c r="U1413" s="118">
        <f t="shared" ca="1" si="214"/>
        <v>4</v>
      </c>
      <c r="V1413" s="117">
        <f t="shared" ca="1" si="215"/>
        <v>534.19138826816277</v>
      </c>
      <c r="W1413" s="64">
        <f t="shared" ca="1" si="216"/>
        <v>1</v>
      </c>
      <c r="X1413" s="64">
        <f t="shared" ca="1" si="220"/>
        <v>1</v>
      </c>
      <c r="Y1413" s="64">
        <f t="shared" ca="1" si="217"/>
        <v>1</v>
      </c>
      <c r="AM1413" s="156"/>
    </row>
    <row r="1414" spans="1:39">
      <c r="A1414" s="12">
        <f t="shared" ca="1" si="211"/>
        <v>1</v>
      </c>
      <c r="B1414" s="12" t="str">
        <f>IF([1]DRUM!A1391="","",[1]DRUM!A1391)</f>
        <v>Steel</v>
      </c>
      <c r="C1414" s="12">
        <f t="shared" ca="1" si="212"/>
        <v>0</v>
      </c>
      <c r="D1414" s="155">
        <f t="shared" ca="1" si="218"/>
        <v>0</v>
      </c>
      <c r="E1414" s="26" t="str">
        <f>IF([1]DRUM!B1391="","",[1]DRUM!B1391)</f>
        <v>STB390039</v>
      </c>
      <c r="F1414" s="26">
        <f>IF([1]DRUM!C1391="","",[1]DRUM!C1391)</f>
        <v>3980</v>
      </c>
      <c r="G1414" s="26">
        <f>IF([1]DRUM!D1391="","",[1]DRUM!D1391)</f>
        <v>3900</v>
      </c>
      <c r="H1414" s="26">
        <f>IF([1]DRUM!E1391="","",[1]DRUM!E1391)</f>
        <v>2450</v>
      </c>
      <c r="I1414" s="26">
        <f>IF([1]DRUM!F1391="","",[1]DRUM!F1391)</f>
        <v>1830</v>
      </c>
      <c r="J1414" s="26">
        <f>IF([1]DRUM!G1391="","",[1]DRUM!G1391)</f>
        <v>2100</v>
      </c>
      <c r="K1414" s="26">
        <f>IF([1]DRUM!H1391="","",[1]DRUM!H1391)</f>
        <v>2250</v>
      </c>
      <c r="L1414" s="26" t="str">
        <f>IF([1]DRUM!I1391="","",[1]DRUM!I1391)</f>
        <v/>
      </c>
      <c r="M1414" s="26">
        <f>IF([1]DRUM!J1391="","",
IF(AND([1]DRUM!K1391="Wooden Drum",[1]DRUM!J1391&gt;Max_WD_Capacity),Max_WD_Capacity,
[1]DRUM!J1391))</f>
        <v>15000</v>
      </c>
      <c r="N1414" s="26" t="str">
        <f>IF([1]DRUM!K1391="","",[1]DRUM!K1391)</f>
        <v>Steel Drum</v>
      </c>
      <c r="O1414" s="26">
        <f>IF([1]DRUM!L1391="","",[1]DRUM!L1391)</f>
        <v>1681</v>
      </c>
      <c r="P1414" s="26">
        <f>IF([1]DRUM!M1391="","",[1]DRUM!M1391)</f>
        <v>296</v>
      </c>
      <c r="Q1414" s="26">
        <f>IF([1]DRUM!N1391="","",[1]DRUM!N1391)</f>
        <v>13.233743068752069</v>
      </c>
      <c r="R1414" s="26" t="str">
        <f t="shared" si="219"/>
        <v>Steel</v>
      </c>
      <c r="S1414" s="26">
        <f ca="1">IF(N1414="",0,
IF(Knee_Application="YES",Knee_Width,IF(Knee_Application="NO",0,
IF(OR(Cable_Type="OH",SearchData("Conductor",Cable_Desc)),0,
IF(N1414="Steel Drum",Knee_Width,
IF(N1414="Plywood Drum",0,
IF(Country="UAE",0,
IF(AND(OR(SearchData("LSHF",Cable_Desc),SearchData("LSZH",Cable_Desc),SearchData("LS0H",Cable_Desc),SearchData("LSOH",Cable_Desc)),D.nom&gt;40),Knee_Width,
IF(AND(Country="Egypt",D.nom&gt;60),Knee_Width,
IF(AND(Country&lt;&gt;"Egypt",D.nom&gt;35),Knee_Width,
0))))))))))</f>
        <v>125</v>
      </c>
      <c r="T1414" s="118">
        <f t="shared" ca="1" si="213"/>
        <v>14</v>
      </c>
      <c r="U1414" s="118">
        <f t="shared" ca="1" si="214"/>
        <v>4</v>
      </c>
      <c r="V1414" s="117">
        <f t="shared" ca="1" si="215"/>
        <v>516.59846940805983</v>
      </c>
      <c r="W1414" s="64">
        <f t="shared" ca="1" si="216"/>
        <v>1</v>
      </c>
      <c r="X1414" s="64">
        <f t="shared" ca="1" si="220"/>
        <v>1</v>
      </c>
      <c r="Y1414" s="64">
        <f t="shared" ca="1" si="217"/>
        <v>1</v>
      </c>
      <c r="AM1414" s="156"/>
    </row>
    <row r="1415" spans="1:39">
      <c r="A1415" s="12">
        <f t="shared" ca="1" si="211"/>
        <v>1</v>
      </c>
      <c r="B1415" s="12" t="str">
        <f>IF([1]DRUM!A1392="","",[1]DRUM!A1392)</f>
        <v>Steel</v>
      </c>
      <c r="C1415" s="12">
        <f t="shared" ca="1" si="212"/>
        <v>0</v>
      </c>
      <c r="D1415" s="155">
        <f t="shared" ca="1" si="218"/>
        <v>0</v>
      </c>
      <c r="E1415" s="26" t="str">
        <f>IF([1]DRUM!B1392="","",[1]DRUM!B1392)</f>
        <v>STB390032</v>
      </c>
      <c r="F1415" s="26">
        <f>IF([1]DRUM!C1392="","",[1]DRUM!C1392)</f>
        <v>3980</v>
      </c>
      <c r="G1415" s="26">
        <f>IF([1]DRUM!D1392="","",[1]DRUM!D1392)</f>
        <v>3900</v>
      </c>
      <c r="H1415" s="26">
        <f>IF([1]DRUM!E1392="","",[1]DRUM!E1392)</f>
        <v>1850</v>
      </c>
      <c r="I1415" s="26">
        <f>IF([1]DRUM!F1392="","",[1]DRUM!F1392)</f>
        <v>1900</v>
      </c>
      <c r="J1415" s="26">
        <f>IF([1]DRUM!G1392="","",[1]DRUM!G1392)</f>
        <v>2100</v>
      </c>
      <c r="K1415" s="26">
        <f>IF([1]DRUM!H1392="","",[1]DRUM!H1392)</f>
        <v>2250</v>
      </c>
      <c r="L1415" s="26" t="str">
        <f>IF([1]DRUM!I1392="","",[1]DRUM!I1392)</f>
        <v/>
      </c>
      <c r="M1415" s="26">
        <f>IF([1]DRUM!J1392="","",
IF(AND([1]DRUM!K1392="Wooden Drum",[1]DRUM!J1392&gt;Max_WD_Capacity),Max_WD_Capacity,
[1]DRUM!J1392))</f>
        <v>15000</v>
      </c>
      <c r="N1415" s="26" t="str">
        <f>IF([1]DRUM!K1392="","",[1]DRUM!K1392)</f>
        <v>Steel Drum</v>
      </c>
      <c r="O1415" s="26">
        <f>IF([1]DRUM!L1392="","",[1]DRUM!L1392)</f>
        <v>1677</v>
      </c>
      <c r="P1415" s="26">
        <f>IF([1]DRUM!M1392="","",[1]DRUM!M1392)</f>
        <v>306</v>
      </c>
      <c r="Q1415" s="26">
        <f>IF([1]DRUM!N1392="","",[1]DRUM!N1392)</f>
        <v>17.5899736169901</v>
      </c>
      <c r="R1415" s="26" t="str">
        <f t="shared" si="219"/>
        <v>Steel</v>
      </c>
      <c r="S1415" s="26">
        <f ca="1">IF(N1415="",0,
IF(Knee_Application="YES",Knee_Width,IF(Knee_Application="NO",0,
IF(OR(Cable_Type="OH",SearchData("Conductor",Cable_Desc)),0,
IF(N1415="Steel Drum",Knee_Width,
IF(N1415="Plywood Drum",0,
IF(Country="UAE",0,
IF(AND(OR(SearchData("LSHF",Cable_Desc),SearchData("LSZH",Cable_Desc),SearchData("LS0H",Cable_Desc),SearchData("LSOH",Cable_Desc)),D.nom&gt;40),Knee_Width,
IF(AND(Country="Egypt",D.nom&gt;60),Knee_Width,
IF(AND(Country&lt;&gt;"Egypt",D.nom&gt;35),Knee_Width,
0))))))))))</f>
        <v>125</v>
      </c>
      <c r="T1415" s="118">
        <f t="shared" ca="1" si="213"/>
        <v>14</v>
      </c>
      <c r="U1415" s="118">
        <f t="shared" ca="1" si="214"/>
        <v>7</v>
      </c>
      <c r="V1415" s="117">
        <f t="shared" ca="1" si="215"/>
        <v>831.63486743592148</v>
      </c>
      <c r="W1415" s="64">
        <f t="shared" ca="1" si="216"/>
        <v>1</v>
      </c>
      <c r="X1415" s="64">
        <f t="shared" ca="1" si="220"/>
        <v>1</v>
      </c>
      <c r="Y1415" s="64">
        <f t="shared" ca="1" si="217"/>
        <v>1</v>
      </c>
      <c r="AM1415" s="156"/>
    </row>
    <row r="1416" spans="1:39">
      <c r="A1416" s="12">
        <f t="shared" ca="1" si="211"/>
        <v>1</v>
      </c>
      <c r="B1416" s="12" t="str">
        <f>IF([1]DRUM!A1393="","",[1]DRUM!A1393)</f>
        <v>Steel</v>
      </c>
      <c r="C1416" s="12">
        <f t="shared" ca="1" si="212"/>
        <v>0</v>
      </c>
      <c r="D1416" s="155">
        <f t="shared" ca="1" si="218"/>
        <v>0</v>
      </c>
      <c r="E1416" s="26" t="str">
        <f>IF([1]DRUM!B1393="","",[1]DRUM!B1393)</f>
        <v>STB390031</v>
      </c>
      <c r="F1416" s="26">
        <f>IF([1]DRUM!C1393="","",[1]DRUM!C1393)</f>
        <v>3980</v>
      </c>
      <c r="G1416" s="26">
        <f>IF([1]DRUM!D1393="","",[1]DRUM!D1393)</f>
        <v>3900</v>
      </c>
      <c r="H1416" s="26">
        <f>IF([1]DRUM!E1393="","",[1]DRUM!E1393)</f>
        <v>1800</v>
      </c>
      <c r="I1416" s="26">
        <f>IF([1]DRUM!F1393="","",[1]DRUM!F1393)</f>
        <v>1900</v>
      </c>
      <c r="J1416" s="26">
        <f>IF([1]DRUM!G1393="","",[1]DRUM!G1393)</f>
        <v>2100</v>
      </c>
      <c r="K1416" s="26">
        <f>IF([1]DRUM!H1393="","",[1]DRUM!H1393)</f>
        <v>2250</v>
      </c>
      <c r="L1416" s="26" t="str">
        <f>IF([1]DRUM!I1393="","",[1]DRUM!I1393)</f>
        <v/>
      </c>
      <c r="M1416" s="26">
        <f>IF([1]DRUM!J1393="","",
IF(AND([1]DRUM!K1393="Wooden Drum",[1]DRUM!J1393&gt;Max_WD_Capacity),Max_WD_Capacity,
[1]DRUM!J1393))</f>
        <v>15000</v>
      </c>
      <c r="N1416" s="26" t="str">
        <f>IF([1]DRUM!K1393="","",[1]DRUM!K1393)</f>
        <v>Steel Drum</v>
      </c>
      <c r="O1416" s="26">
        <f>IF([1]DRUM!L1393="","",[1]DRUM!L1393)</f>
        <v>1684</v>
      </c>
      <c r="P1416" s="26">
        <f>IF([1]DRUM!M1393="","",[1]DRUM!M1393)</f>
        <v>306</v>
      </c>
      <c r="Q1416" s="26">
        <f>IF([1]DRUM!N1393="","",[1]DRUM!N1393)</f>
        <v>17.862310430148167</v>
      </c>
      <c r="R1416" s="26" t="str">
        <f t="shared" si="219"/>
        <v>Steel</v>
      </c>
      <c r="S1416" s="26">
        <f ca="1">IF(N1416="",0,
IF(Knee_Application="YES",Knee_Width,IF(Knee_Application="NO",0,
IF(OR(Cable_Type="OH",SearchData("Conductor",Cable_Desc)),0,
IF(N1416="Steel Drum",Knee_Width,
IF(N1416="Plywood Drum",0,
IF(Country="UAE",0,
IF(AND(OR(SearchData("LSHF",Cable_Desc),SearchData("LSZH",Cable_Desc),SearchData("LS0H",Cable_Desc),SearchData("LSOH",Cable_Desc)),D.nom&gt;40),Knee_Width,
IF(AND(Country="Egypt",D.nom&gt;60),Knee_Width,
IF(AND(Country&lt;&gt;"Egypt",D.nom&gt;35),Knee_Width,
0))))))))))</f>
        <v>125</v>
      </c>
      <c r="T1416" s="118">
        <f t="shared" ca="1" si="213"/>
        <v>14</v>
      </c>
      <c r="U1416" s="118">
        <f t="shared" ca="1" si="214"/>
        <v>7</v>
      </c>
      <c r="V1416" s="117">
        <f t="shared" ca="1" si="215"/>
        <v>816.24106343333153</v>
      </c>
      <c r="W1416" s="64">
        <f t="shared" ca="1" si="216"/>
        <v>1</v>
      </c>
      <c r="X1416" s="64">
        <f t="shared" ca="1" si="220"/>
        <v>1</v>
      </c>
      <c r="Y1416" s="64">
        <f t="shared" ca="1" si="217"/>
        <v>1</v>
      </c>
      <c r="AM1416" s="156"/>
    </row>
    <row r="1417" spans="1:39">
      <c r="A1417" s="12">
        <f t="shared" ca="1" si="211"/>
        <v>1</v>
      </c>
      <c r="B1417" s="12" t="str">
        <f>IF([1]DRUM!A1394="","",[1]DRUM!A1394)</f>
        <v>Steel</v>
      </c>
      <c r="C1417" s="12">
        <f t="shared" ca="1" si="212"/>
        <v>0</v>
      </c>
      <c r="D1417" s="155">
        <f t="shared" ca="1" si="218"/>
        <v>0</v>
      </c>
      <c r="E1417" s="26" t="str">
        <f>IF([1]DRUM!B1394="","",[1]DRUM!B1394)</f>
        <v>STB390006</v>
      </c>
      <c r="F1417" s="26">
        <f>IF([1]DRUM!C1394="","",[1]DRUM!C1394)</f>
        <v>3980</v>
      </c>
      <c r="G1417" s="26">
        <f>IF([1]DRUM!D1394="","",[1]DRUM!D1394)</f>
        <v>3900</v>
      </c>
      <c r="H1417" s="26">
        <f>IF([1]DRUM!E1394="","",[1]DRUM!E1394)</f>
        <v>2650</v>
      </c>
      <c r="I1417" s="26">
        <f>IF([1]DRUM!F1394="","",[1]DRUM!F1394)</f>
        <v>1840</v>
      </c>
      <c r="J1417" s="26">
        <f>IF([1]DRUM!G1394="","",[1]DRUM!G1394)</f>
        <v>2100</v>
      </c>
      <c r="K1417" s="26">
        <f>IF([1]DRUM!H1394="","",[1]DRUM!H1394)</f>
        <v>2250</v>
      </c>
      <c r="L1417" s="26" t="str">
        <f>IF([1]DRUM!I1394="","",[1]DRUM!I1394)</f>
        <v/>
      </c>
      <c r="M1417" s="26">
        <f>IF([1]DRUM!J1394="","",
IF(AND([1]DRUM!K1394="Wooden Drum",[1]DRUM!J1394&gt;Max_WD_Capacity),Max_WD_Capacity,
[1]DRUM!J1394))</f>
        <v>20000</v>
      </c>
      <c r="N1417" s="26" t="str">
        <f>IF([1]DRUM!K1394="","",[1]DRUM!K1394)</f>
        <v>Steel Drum</v>
      </c>
      <c r="O1417" s="26">
        <f>IF([1]DRUM!L1394="","",[1]DRUM!L1394)</f>
        <v>2360</v>
      </c>
      <c r="P1417" s="26">
        <f>IF([1]DRUM!M1394="","",[1]DRUM!M1394)</f>
        <v>297</v>
      </c>
      <c r="Q1417" s="26">
        <f>IF([1]DRUM!N1394="","",[1]DRUM!N1394)</f>
        <v>11.83202333158256</v>
      </c>
      <c r="R1417" s="26" t="str">
        <f t="shared" si="219"/>
        <v>Steel</v>
      </c>
      <c r="S1417" s="26">
        <f ca="1">IF(N1417="",0,
IF(Knee_Application="YES",Knee_Width,IF(Knee_Application="NO",0,
IF(OR(Cable_Type="OH",SearchData("Conductor",Cable_Desc)),0,
IF(N1417="Steel Drum",Knee_Width,
IF(N1417="Plywood Drum",0,
IF(Country="UAE",0,
IF(AND(OR(SearchData("LSHF",Cable_Desc),SearchData("LSZH",Cable_Desc),SearchData("LS0H",Cable_Desc),SearchData("LSOH",Cable_Desc)),D.nom&gt;40),Knee_Width,
IF(AND(Country="Egypt",D.nom&gt;60),Knee_Width,
IF(AND(Country&lt;&gt;"Egypt",D.nom&gt;35),Knee_Width,
0))))))))))</f>
        <v>125</v>
      </c>
      <c r="T1417" s="118">
        <f t="shared" ca="1" si="213"/>
        <v>14</v>
      </c>
      <c r="U1417" s="118">
        <f t="shared" ca="1" si="214"/>
        <v>4</v>
      </c>
      <c r="V1417" s="117">
        <f t="shared" ca="1" si="215"/>
        <v>551.78430712826548</v>
      </c>
      <c r="W1417" s="64">
        <f t="shared" ca="1" si="216"/>
        <v>1</v>
      </c>
      <c r="X1417" s="64">
        <f t="shared" ca="1" si="220"/>
        <v>1</v>
      </c>
      <c r="Y1417" s="64">
        <f t="shared" ca="1" si="217"/>
        <v>1</v>
      </c>
      <c r="AM1417" s="156"/>
    </row>
    <row r="1418" spans="1:39">
      <c r="A1418" s="12">
        <f t="shared" ca="1" si="211"/>
        <v>1</v>
      </c>
      <c r="B1418" s="12" t="str">
        <f>IF([1]DRUM!A1395="","",[1]DRUM!A1395)</f>
        <v>Steel</v>
      </c>
      <c r="C1418" s="12">
        <f t="shared" ca="1" si="212"/>
        <v>0</v>
      </c>
      <c r="D1418" s="155">
        <f t="shared" ca="1" si="218"/>
        <v>0</v>
      </c>
      <c r="E1418" s="26" t="str">
        <f>IF([1]DRUM!B1395="","",[1]DRUM!B1395)</f>
        <v>STB390007</v>
      </c>
      <c r="F1418" s="26">
        <f>IF([1]DRUM!C1395="","",[1]DRUM!C1395)</f>
        <v>3980</v>
      </c>
      <c r="G1418" s="26">
        <f>IF([1]DRUM!D1395="","",[1]DRUM!D1395)</f>
        <v>3900</v>
      </c>
      <c r="H1418" s="26">
        <f>IF([1]DRUM!E1395="","",[1]DRUM!E1395)</f>
        <v>2400</v>
      </c>
      <c r="I1418" s="26">
        <f>IF([1]DRUM!F1395="","",[1]DRUM!F1395)</f>
        <v>1840</v>
      </c>
      <c r="J1418" s="26">
        <f>IF([1]DRUM!G1395="","",[1]DRUM!G1395)</f>
        <v>2100</v>
      </c>
      <c r="K1418" s="26">
        <f>IF([1]DRUM!H1395="","",[1]DRUM!H1395)</f>
        <v>2250</v>
      </c>
      <c r="L1418" s="26" t="str">
        <f>IF([1]DRUM!I1395="","",[1]DRUM!I1395)</f>
        <v/>
      </c>
      <c r="M1418" s="26">
        <f>IF([1]DRUM!J1395="","",
IF(AND([1]DRUM!K1395="Wooden Drum",[1]DRUM!J1395&gt;Max_WD_Capacity),Max_WD_Capacity,
[1]DRUM!J1395))</f>
        <v>20000</v>
      </c>
      <c r="N1418" s="26" t="str">
        <f>IF([1]DRUM!K1395="","",[1]DRUM!K1395)</f>
        <v>Steel Drum</v>
      </c>
      <c r="O1418" s="26">
        <f>IF([1]DRUM!L1395="","",[1]DRUM!L1395)</f>
        <v>2410</v>
      </c>
      <c r="P1418" s="26">
        <f>IF([1]DRUM!M1395="","",[1]DRUM!M1395)</f>
        <v>297</v>
      </c>
      <c r="Q1418" s="26">
        <f>IF([1]DRUM!N1395="","",[1]DRUM!N1395)</f>
        <v>13.65650326515483</v>
      </c>
      <c r="R1418" s="26" t="str">
        <f t="shared" si="219"/>
        <v>Steel</v>
      </c>
      <c r="S1418" s="26">
        <f ca="1">IF(N1418="",0,
IF(Knee_Application="YES",Knee_Width,IF(Knee_Application="NO",0,
IF(OR(Cable_Type="OH",SearchData("Conductor",Cable_Desc)),0,
IF(N1418="Steel Drum",Knee_Width,
IF(N1418="Plywood Drum",0,
IF(Country="UAE",0,
IF(AND(OR(SearchData("LSHF",Cable_Desc),SearchData("LSZH",Cable_Desc),SearchData("LS0H",Cable_Desc),SearchData("LSOH",Cable_Desc)),D.nom&gt;40),Knee_Width,
IF(AND(Country="Egypt",D.nom&gt;60),Knee_Width,
IF(AND(Country&lt;&gt;"Egypt",D.nom&gt;35),Knee_Width,
0))))))))))</f>
        <v>125</v>
      </c>
      <c r="T1418" s="118">
        <f t="shared" ca="1" si="213"/>
        <v>14</v>
      </c>
      <c r="U1418" s="118">
        <f t="shared" ca="1" si="214"/>
        <v>5</v>
      </c>
      <c r="V1418" s="117">
        <f t="shared" ca="1" si="215"/>
        <v>661.49374913986674</v>
      </c>
      <c r="W1418" s="64">
        <f t="shared" ca="1" si="216"/>
        <v>1</v>
      </c>
      <c r="X1418" s="64">
        <f t="shared" ca="1" si="220"/>
        <v>1</v>
      </c>
      <c r="Y1418" s="64">
        <f t="shared" ca="1" si="217"/>
        <v>1</v>
      </c>
      <c r="AM1418" s="156"/>
    </row>
    <row r="1419" spans="1:39">
      <c r="A1419" s="12">
        <f t="shared" ca="1" si="211"/>
        <v>1</v>
      </c>
      <c r="B1419" s="12" t="str">
        <f>IF([1]DRUM!A1396="","",[1]DRUM!A1396)</f>
        <v>Steel</v>
      </c>
      <c r="C1419" s="12">
        <f t="shared" ca="1" si="212"/>
        <v>0</v>
      </c>
      <c r="D1419" s="155">
        <f t="shared" ca="1" si="218"/>
        <v>0</v>
      </c>
      <c r="E1419" s="26" t="str">
        <f>IF([1]DRUM!B1396="","",[1]DRUM!B1396)</f>
        <v>STB390016</v>
      </c>
      <c r="F1419" s="26">
        <f>IF([1]DRUM!C1396="","",[1]DRUM!C1396)</f>
        <v>3980</v>
      </c>
      <c r="G1419" s="26">
        <f>IF([1]DRUM!D1396="","",[1]DRUM!D1396)</f>
        <v>3900</v>
      </c>
      <c r="H1419" s="26">
        <f>IF([1]DRUM!E1396="","",[1]DRUM!E1396)</f>
        <v>2300</v>
      </c>
      <c r="I1419" s="26">
        <f>IF([1]DRUM!F1396="","",[1]DRUM!F1396)</f>
        <v>1800</v>
      </c>
      <c r="J1419" s="26">
        <f>IF([1]DRUM!G1396="","",[1]DRUM!G1396)</f>
        <v>2100</v>
      </c>
      <c r="K1419" s="26">
        <f>IF([1]DRUM!H1396="","",[1]DRUM!H1396)</f>
        <v>2250</v>
      </c>
      <c r="L1419" s="26" t="str">
        <f>IF([1]DRUM!I1396="","",[1]DRUM!I1396)</f>
        <v/>
      </c>
      <c r="M1419" s="26">
        <f>IF([1]DRUM!J1396="","",
IF(AND([1]DRUM!K1396="Wooden Drum",[1]DRUM!J1396&gt;Max_WD_Capacity),Max_WD_Capacity,
[1]DRUM!J1396))</f>
        <v>20000</v>
      </c>
      <c r="N1419" s="26" t="str">
        <f>IF([1]DRUM!K1396="","",[1]DRUM!K1396)</f>
        <v>Steel Drum</v>
      </c>
      <c r="O1419" s="26">
        <f>IF([1]DRUM!L1396="","",[1]DRUM!L1396)</f>
        <v>2501</v>
      </c>
      <c r="P1419" s="26">
        <f>IF([1]DRUM!M1396="","",[1]DRUM!M1396)</f>
        <v>291</v>
      </c>
      <c r="Q1419" s="26">
        <f>IF([1]DRUM!N1396="","",[1]DRUM!N1396)</f>
        <v>14.024069605624836</v>
      </c>
      <c r="R1419" s="26" t="str">
        <f t="shared" si="219"/>
        <v>Steel</v>
      </c>
      <c r="S1419" s="26">
        <f ca="1">IF(N1419="",0,
IF(Knee_Application="YES",Knee_Width,IF(Knee_Application="NO",0,
IF(OR(Cable_Type="OH",SearchData("Conductor",Cable_Desc)),0,
IF(N1419="Steel Drum",Knee_Width,
IF(N1419="Plywood Drum",0,
IF(Country="UAE",0,
IF(AND(OR(SearchData("LSHF",Cable_Desc),SearchData("LSZH",Cable_Desc),SearchData("LS0H",Cable_Desc),SearchData("LSOH",Cable_Desc)),D.nom&gt;40),Knee_Width,
IF(AND(Country="Egypt",D.nom&gt;60),Knee_Width,
IF(AND(Country&lt;&gt;"Egypt",D.nom&gt;35),Knee_Width,
0))))))))))</f>
        <v>125</v>
      </c>
      <c r="T1419" s="118">
        <f t="shared" ca="1" si="213"/>
        <v>13</v>
      </c>
      <c r="U1419" s="118">
        <f t="shared" ca="1" si="214"/>
        <v>5</v>
      </c>
      <c r="V1419" s="117">
        <f t="shared" ca="1" si="215"/>
        <v>593.8238433815427</v>
      </c>
      <c r="W1419" s="64">
        <f t="shared" ca="1" si="216"/>
        <v>1</v>
      </c>
      <c r="X1419" s="64">
        <f t="shared" ca="1" si="220"/>
        <v>1</v>
      </c>
      <c r="Y1419" s="64">
        <f t="shared" ca="1" si="217"/>
        <v>1</v>
      </c>
      <c r="AM1419" s="156"/>
    </row>
    <row r="1420" spans="1:39">
      <c r="A1420" s="12">
        <f t="shared" ca="1" si="211"/>
        <v>1</v>
      </c>
      <c r="B1420" s="12" t="str">
        <f>IF([1]DRUM!A1397="","",[1]DRUM!A1397)</f>
        <v>Steel</v>
      </c>
      <c r="C1420" s="12">
        <f t="shared" ca="1" si="212"/>
        <v>0</v>
      </c>
      <c r="D1420" s="155">
        <f t="shared" ca="1" si="218"/>
        <v>0</v>
      </c>
      <c r="E1420" s="26" t="str">
        <f>IF([1]DRUM!B1397="","",[1]DRUM!B1397)</f>
        <v>STB390025</v>
      </c>
      <c r="F1420" s="26">
        <f>IF([1]DRUM!C1397="","",[1]DRUM!C1397)</f>
        <v>3980</v>
      </c>
      <c r="G1420" s="26">
        <f>IF([1]DRUM!D1397="","",[1]DRUM!D1397)</f>
        <v>3900</v>
      </c>
      <c r="H1420" s="26">
        <f>IF([1]DRUM!E1397="","",[1]DRUM!E1397)</f>
        <v>2250</v>
      </c>
      <c r="I1420" s="26">
        <f>IF([1]DRUM!F1397="","",[1]DRUM!F1397)</f>
        <v>1800</v>
      </c>
      <c r="J1420" s="26">
        <f>IF([1]DRUM!G1397="","",[1]DRUM!G1397)</f>
        <v>2100</v>
      </c>
      <c r="K1420" s="26">
        <f>IF([1]DRUM!H1397="","",[1]DRUM!H1397)</f>
        <v>2250</v>
      </c>
      <c r="L1420" s="26" t="str">
        <f>IF([1]DRUM!I1397="","",[1]DRUM!I1397)</f>
        <v/>
      </c>
      <c r="M1420" s="26">
        <f>IF([1]DRUM!J1397="","",
IF(AND([1]DRUM!K1397="Wooden Drum",[1]DRUM!J1397&gt;Max_WD_Capacity),Max_WD_Capacity,
[1]DRUM!J1397))</f>
        <v>20000</v>
      </c>
      <c r="N1420" s="26" t="str">
        <f>IF([1]DRUM!K1397="","",[1]DRUM!K1397)</f>
        <v>Steel Drum</v>
      </c>
      <c r="O1420" s="26">
        <f>IF([1]DRUM!L1397="","",[1]DRUM!L1397)</f>
        <v>2027</v>
      </c>
      <c r="P1420" s="26">
        <f>IF([1]DRUM!M1397="","",[1]DRUM!M1397)</f>
        <v>291</v>
      </c>
      <c r="Q1420" s="26">
        <f>IF([1]DRUM!N1397="","",[1]DRUM!N1397)</f>
        <v>14.345690153536092</v>
      </c>
      <c r="R1420" s="26" t="str">
        <f t="shared" si="219"/>
        <v>Steel</v>
      </c>
      <c r="S1420" s="26">
        <f ca="1">IF(N1420="",0,
IF(Knee_Application="YES",Knee_Width,IF(Knee_Application="NO",0,
IF(OR(Cable_Type="OH",SearchData("Conductor",Cable_Desc)),0,
IF(N1420="Steel Drum",Knee_Width,
IF(N1420="Plywood Drum",0,
IF(Country="UAE",0,
IF(AND(OR(SearchData("LSHF",Cable_Desc),SearchData("LSZH",Cable_Desc),SearchData("LS0H",Cable_Desc),SearchData("LSOH",Cable_Desc)),D.nom&gt;40),Knee_Width,
IF(AND(Country="Egypt",D.nom&gt;60),Knee_Width,
IF(AND(Country&lt;&gt;"Egypt",D.nom&gt;35),Knee_Width,
0))))))))))</f>
        <v>125</v>
      </c>
      <c r="T1420" s="118">
        <f t="shared" ca="1" si="213"/>
        <v>13</v>
      </c>
      <c r="U1420" s="118">
        <f t="shared" ca="1" si="214"/>
        <v>5</v>
      </c>
      <c r="V1420" s="117">
        <f t="shared" ca="1" si="215"/>
        <v>583.61366725737594</v>
      </c>
      <c r="W1420" s="64">
        <f t="shared" ca="1" si="216"/>
        <v>1</v>
      </c>
      <c r="X1420" s="64">
        <f t="shared" ca="1" si="220"/>
        <v>1</v>
      </c>
      <c r="Y1420" s="64">
        <f t="shared" ca="1" si="217"/>
        <v>1</v>
      </c>
      <c r="AM1420" s="156"/>
    </row>
    <row r="1421" spans="1:39">
      <c r="A1421" s="12">
        <f t="shared" ca="1" si="211"/>
        <v>1</v>
      </c>
      <c r="B1421" s="12" t="str">
        <f>IF([1]DRUM!A1398="","",[1]DRUM!A1398)</f>
        <v>Steel</v>
      </c>
      <c r="C1421" s="12">
        <f t="shared" ca="1" si="212"/>
        <v>0</v>
      </c>
      <c r="D1421" s="155">
        <f t="shared" ca="1" si="218"/>
        <v>0</v>
      </c>
      <c r="E1421" s="26" t="str">
        <f>IF([1]DRUM!B1398="","",[1]DRUM!B1398)</f>
        <v>STB390024</v>
      </c>
      <c r="F1421" s="26">
        <f>IF([1]DRUM!C1398="","",[1]DRUM!C1398)</f>
        <v>3980</v>
      </c>
      <c r="G1421" s="26">
        <f>IF([1]DRUM!D1398="","",[1]DRUM!D1398)</f>
        <v>3900</v>
      </c>
      <c r="H1421" s="26">
        <f>IF([1]DRUM!E1398="","",[1]DRUM!E1398)</f>
        <v>2250</v>
      </c>
      <c r="I1421" s="26">
        <f>IF([1]DRUM!F1398="","",[1]DRUM!F1398)</f>
        <v>1800</v>
      </c>
      <c r="J1421" s="26">
        <f>IF([1]DRUM!G1398="","",[1]DRUM!G1398)</f>
        <v>2100</v>
      </c>
      <c r="K1421" s="26">
        <f>IF([1]DRUM!H1398="","",[1]DRUM!H1398)</f>
        <v>2250</v>
      </c>
      <c r="L1421" s="26" t="str">
        <f>IF([1]DRUM!I1398="","",[1]DRUM!I1398)</f>
        <v/>
      </c>
      <c r="M1421" s="26">
        <f>IF([1]DRUM!J1398="","",
IF(AND([1]DRUM!K1398="Wooden Drum",[1]DRUM!J1398&gt;Max_WD_Capacity),Max_WD_Capacity,
[1]DRUM!J1398))</f>
        <v>25000</v>
      </c>
      <c r="N1421" s="26" t="str">
        <f>IF([1]DRUM!K1398="","",[1]DRUM!K1398)</f>
        <v>Steel Drum</v>
      </c>
      <c r="O1421" s="26">
        <f>IF([1]DRUM!L1398="","",[1]DRUM!L1398)</f>
        <v>2085</v>
      </c>
      <c r="P1421" s="26">
        <f>IF([1]DRUM!M1398="","",[1]DRUM!M1398)</f>
        <v>291</v>
      </c>
      <c r="Q1421" s="26">
        <f>IF([1]DRUM!N1398="","",[1]DRUM!N1398)</f>
        <v>14.345690153536092</v>
      </c>
      <c r="R1421" s="26" t="str">
        <f t="shared" si="219"/>
        <v>Steel</v>
      </c>
      <c r="S1421" s="26">
        <f ca="1">IF(N1421="",0,
IF(Knee_Application="YES",Knee_Width,IF(Knee_Application="NO",0,
IF(OR(Cable_Type="OH",SearchData("Conductor",Cable_Desc)),0,
IF(N1421="Steel Drum",Knee_Width,
IF(N1421="Plywood Drum",0,
IF(Country="UAE",0,
IF(AND(OR(SearchData("LSHF",Cable_Desc),SearchData("LSZH",Cable_Desc),SearchData("LS0H",Cable_Desc),SearchData("LSOH",Cable_Desc)),D.nom&gt;40),Knee_Width,
IF(AND(Country="Egypt",D.nom&gt;60),Knee_Width,
IF(AND(Country&lt;&gt;"Egypt",D.nom&gt;35),Knee_Width,
0))))))))))</f>
        <v>125</v>
      </c>
      <c r="T1421" s="118">
        <f t="shared" ca="1" si="213"/>
        <v>13</v>
      </c>
      <c r="U1421" s="118">
        <f t="shared" ca="1" si="214"/>
        <v>5</v>
      </c>
      <c r="V1421" s="117">
        <f t="shared" ca="1" si="215"/>
        <v>583.61366725737594</v>
      </c>
      <c r="W1421" s="64">
        <f t="shared" ca="1" si="216"/>
        <v>1</v>
      </c>
      <c r="X1421" s="64">
        <f t="shared" ca="1" si="220"/>
        <v>1</v>
      </c>
      <c r="Y1421" s="64">
        <f t="shared" ca="1" si="217"/>
        <v>1</v>
      </c>
      <c r="AM1421" s="156"/>
    </row>
    <row r="1422" spans="1:39">
      <c r="A1422" s="12">
        <f t="shared" ca="1" si="211"/>
        <v>1</v>
      </c>
      <c r="B1422" s="12" t="str">
        <f>IF([1]DRUM!A1399="","",[1]DRUM!A1399)</f>
        <v>Steel</v>
      </c>
      <c r="C1422" s="12">
        <f t="shared" ca="1" si="212"/>
        <v>0</v>
      </c>
      <c r="D1422" s="155">
        <f t="shared" ca="1" si="218"/>
        <v>0</v>
      </c>
      <c r="E1422" s="26" t="str">
        <f>IF([1]DRUM!B1399="","",[1]DRUM!B1399)</f>
        <v>STB390008</v>
      </c>
      <c r="F1422" s="26">
        <f>IF([1]DRUM!C1399="","",[1]DRUM!C1399)</f>
        <v>3980</v>
      </c>
      <c r="G1422" s="26">
        <f>IF([1]DRUM!D1399="","",[1]DRUM!D1399)</f>
        <v>3900</v>
      </c>
      <c r="H1422" s="26">
        <f>IF([1]DRUM!E1399="","",[1]DRUM!E1399)</f>
        <v>1900</v>
      </c>
      <c r="I1422" s="26">
        <f>IF([1]DRUM!F1399="","",[1]DRUM!F1399)</f>
        <v>1840</v>
      </c>
      <c r="J1422" s="26">
        <f>IF([1]DRUM!G1399="","",[1]DRUM!G1399)</f>
        <v>2100</v>
      </c>
      <c r="K1422" s="26">
        <f>IF([1]DRUM!H1399="","",[1]DRUM!H1399)</f>
        <v>2250</v>
      </c>
      <c r="L1422" s="26" t="str">
        <f>IF([1]DRUM!I1399="","",[1]DRUM!I1399)</f>
        <v/>
      </c>
      <c r="M1422" s="26">
        <f>IF([1]DRUM!J1399="","",
IF(AND([1]DRUM!K1399="Wooden Drum",[1]DRUM!J1399&gt;Max_WD_Capacity),Max_WD_Capacity,
[1]DRUM!J1399))</f>
        <v>25000</v>
      </c>
      <c r="N1422" s="26" t="str">
        <f>IF([1]DRUM!K1399="","",[1]DRUM!K1399)</f>
        <v>Steel Drum</v>
      </c>
      <c r="O1422" s="26">
        <f>IF([1]DRUM!L1399="","",[1]DRUM!L1399)</f>
        <v>2570</v>
      </c>
      <c r="P1422" s="26">
        <f>IF([1]DRUM!M1399="","",[1]DRUM!M1399)</f>
        <v>297</v>
      </c>
      <c r="Q1422" s="26">
        <f>IF([1]DRUM!N1399="","",[1]DRUM!N1399)</f>
        <v>16.763538399555138</v>
      </c>
      <c r="R1422" s="26" t="str">
        <f t="shared" si="219"/>
        <v>Steel</v>
      </c>
      <c r="S1422" s="26">
        <f ca="1">IF(N1422="",0,
IF(Knee_Application="YES",Knee_Width,IF(Knee_Application="NO",0,
IF(OR(Cable_Type="OH",SearchData("Conductor",Cable_Desc)),0,
IF(N1422="Steel Drum",Knee_Width,
IF(N1422="Plywood Drum",0,
IF(Country="UAE",0,
IF(AND(OR(SearchData("LSHF",Cable_Desc),SearchData("LSZH",Cable_Desc),SearchData("LS0H",Cable_Desc),SearchData("LSOH",Cable_Desc)),D.nom&gt;40),Knee_Width,
IF(AND(Country="Egypt",D.nom&gt;60),Knee_Width,
IF(AND(Country&lt;&gt;"Egypt",D.nom&gt;35),Knee_Width,
0))))))))))</f>
        <v>125</v>
      </c>
      <c r="T1422" s="118">
        <f t="shared" ca="1" si="213"/>
        <v>14</v>
      </c>
      <c r="U1422" s="118">
        <f t="shared" ca="1" si="214"/>
        <v>7</v>
      </c>
      <c r="V1422" s="117">
        <f t="shared" ca="1" si="215"/>
        <v>847.02867143851142</v>
      </c>
      <c r="W1422" s="64">
        <f t="shared" ca="1" si="216"/>
        <v>1</v>
      </c>
      <c r="X1422" s="64">
        <f t="shared" ca="1" si="220"/>
        <v>1</v>
      </c>
      <c r="Y1422" s="64">
        <f t="shared" ca="1" si="217"/>
        <v>1</v>
      </c>
      <c r="AM1422" s="156"/>
    </row>
    <row r="1423" spans="1:39">
      <c r="A1423" s="12">
        <f t="shared" ca="1" si="211"/>
        <v>1</v>
      </c>
      <c r="B1423" s="12" t="str">
        <f>IF([1]DRUM!A1400="","",[1]DRUM!A1400)</f>
        <v>Steel</v>
      </c>
      <c r="C1423" s="12">
        <f t="shared" ca="1" si="212"/>
        <v>0</v>
      </c>
      <c r="D1423" s="155">
        <f t="shared" ca="1" si="218"/>
        <v>0</v>
      </c>
      <c r="E1423" s="26" t="str">
        <f>IF([1]DRUM!B1400="","",[1]DRUM!B1400)</f>
        <v>STB390014</v>
      </c>
      <c r="F1423" s="26">
        <f>IF([1]DRUM!C1400="","",[1]DRUM!C1400)</f>
        <v>3980</v>
      </c>
      <c r="G1423" s="26">
        <f>IF([1]DRUM!D1400="","",[1]DRUM!D1400)</f>
        <v>3900</v>
      </c>
      <c r="H1423" s="26">
        <f>IF([1]DRUM!E1400="","",[1]DRUM!E1400)</f>
        <v>2000</v>
      </c>
      <c r="I1423" s="26">
        <f>IF([1]DRUM!F1400="","",[1]DRUM!F1400)</f>
        <v>1840</v>
      </c>
      <c r="J1423" s="26">
        <f>IF([1]DRUM!G1400="","",[1]DRUM!G1400)</f>
        <v>2100</v>
      </c>
      <c r="K1423" s="26">
        <f>IF([1]DRUM!H1400="","",[1]DRUM!H1400)</f>
        <v>2250</v>
      </c>
      <c r="L1423" s="26" t="str">
        <f>IF([1]DRUM!I1400="","",[1]DRUM!I1400)</f>
        <v/>
      </c>
      <c r="M1423" s="26">
        <f>IF([1]DRUM!J1400="","",
IF(AND([1]DRUM!K1400="Wooden Drum",[1]DRUM!J1400&gt;Max_WD_Capacity),Max_WD_Capacity,
[1]DRUM!J1400))</f>
        <v>26000</v>
      </c>
      <c r="N1423" s="26" t="str">
        <f>IF([1]DRUM!K1400="","",[1]DRUM!K1400)</f>
        <v>Steel Drum</v>
      </c>
      <c r="O1423" s="26">
        <f>IF([1]DRUM!L1400="","",[1]DRUM!L1400)</f>
        <v>2335</v>
      </c>
      <c r="P1423" s="26">
        <f>IF([1]DRUM!M1400="","",[1]DRUM!M1400)</f>
        <v>297</v>
      </c>
      <c r="Q1423" s="26">
        <f>IF([1]DRUM!N1400="","",[1]DRUM!N1400)</f>
        <v>16.199936677501128</v>
      </c>
      <c r="R1423" s="26" t="str">
        <f t="shared" si="219"/>
        <v>Steel</v>
      </c>
      <c r="S1423" s="26">
        <f ca="1">IF(N1423="",0,
IF(Knee_Application="YES",Knee_Width,IF(Knee_Application="NO",0,
IF(OR(Cable_Type="OH",SearchData("Conductor",Cable_Desc)),0,
IF(N1423="Steel Drum",Knee_Width,
IF(N1423="Plywood Drum",0,
IF(Country="UAE",0,
IF(AND(OR(SearchData("LSHF",Cable_Desc),SearchData("LSZH",Cable_Desc),SearchData("LS0H",Cable_Desc),SearchData("LSOH",Cable_Desc)),D.nom&gt;40),Knee_Width,
IF(AND(Country="Egypt",D.nom&gt;60),Knee_Width,
IF(AND(Country&lt;&gt;"Egypt",D.nom&gt;35),Knee_Width,
0))))))))))</f>
        <v>125</v>
      </c>
      <c r="T1423" s="118">
        <f t="shared" ca="1" si="213"/>
        <v>14</v>
      </c>
      <c r="U1423" s="118">
        <f t="shared" ca="1" si="214"/>
        <v>6</v>
      </c>
      <c r="V1423" s="117">
        <f t="shared" ca="1" si="215"/>
        <v>720.32446980805071</v>
      </c>
      <c r="W1423" s="64">
        <f t="shared" ca="1" si="216"/>
        <v>1</v>
      </c>
      <c r="X1423" s="64">
        <f t="shared" ca="1" si="220"/>
        <v>1</v>
      </c>
      <c r="Y1423" s="64">
        <f t="shared" ca="1" si="217"/>
        <v>1</v>
      </c>
      <c r="AM1423" s="156"/>
    </row>
    <row r="1424" spans="1:39">
      <c r="A1424" s="12">
        <f t="shared" ca="1" si="211"/>
        <v>1</v>
      </c>
      <c r="B1424" s="12" t="str">
        <f>IF([1]DRUM!A1401="","",[1]DRUM!A1401)</f>
        <v>Steel</v>
      </c>
      <c r="C1424" s="12">
        <f t="shared" ca="1" si="212"/>
        <v>0</v>
      </c>
      <c r="D1424" s="155">
        <f t="shared" ca="1" si="218"/>
        <v>0</v>
      </c>
      <c r="E1424" s="26" t="str">
        <f>IF([1]DRUM!B1401="","",[1]DRUM!B1401)</f>
        <v>STB390015</v>
      </c>
      <c r="F1424" s="26">
        <f>IF([1]DRUM!C1401="","",[1]DRUM!C1401)</f>
        <v>3980</v>
      </c>
      <c r="G1424" s="26">
        <f>IF([1]DRUM!D1401="","",[1]DRUM!D1401)</f>
        <v>3900</v>
      </c>
      <c r="H1424" s="26">
        <f>IF([1]DRUM!E1401="","",[1]DRUM!E1401)</f>
        <v>1900</v>
      </c>
      <c r="I1424" s="26">
        <f>IF([1]DRUM!F1401="","",[1]DRUM!F1401)</f>
        <v>1800</v>
      </c>
      <c r="J1424" s="26">
        <f>IF([1]DRUM!G1401="","",[1]DRUM!G1401)</f>
        <v>2100</v>
      </c>
      <c r="K1424" s="26">
        <f>IF([1]DRUM!H1401="","",[1]DRUM!H1401)</f>
        <v>2250</v>
      </c>
      <c r="L1424" s="26" t="str">
        <f>IF([1]DRUM!I1401="","",[1]DRUM!I1401)</f>
        <v/>
      </c>
      <c r="M1424" s="26">
        <f>IF([1]DRUM!J1401="","",
IF(AND([1]DRUM!K1401="Wooden Drum",[1]DRUM!J1401&gt;Max_WD_Capacity),Max_WD_Capacity,
[1]DRUM!J1401))</f>
        <v>30000</v>
      </c>
      <c r="N1424" s="26" t="str">
        <f>IF([1]DRUM!K1401="","",[1]DRUM!K1401)</f>
        <v>Steel Drum</v>
      </c>
      <c r="O1424" s="26">
        <f>IF([1]DRUM!L1401="","",[1]DRUM!L1401)</f>
        <v>2749</v>
      </c>
      <c r="P1424" s="26">
        <f>IF([1]DRUM!M1401="","",[1]DRUM!M1401)</f>
        <v>291</v>
      </c>
      <c r="Q1424" s="26">
        <f>IF([1]DRUM!N1401="","",[1]DRUM!N1401)</f>
        <v>16.399113651738723</v>
      </c>
      <c r="R1424" s="26" t="str">
        <f t="shared" si="219"/>
        <v>Steel</v>
      </c>
      <c r="S1424" s="26">
        <f ca="1">IF(N1424="",0,
IF(Knee_Application="YES",Knee_Width,IF(Knee_Application="NO",0,
IF(OR(Cable_Type="OH",SearchData("Conductor",Cable_Desc)),0,
IF(N1424="Steel Drum",Knee_Width,
IF(N1424="Plywood Drum",0,
IF(Country="UAE",0,
IF(AND(OR(SearchData("LSHF",Cable_Desc),SearchData("LSZH",Cable_Desc),SearchData("LS0H",Cable_Desc),SearchData("LSOH",Cable_Desc)),D.nom&gt;40),Knee_Width,
IF(AND(Country="Egypt",D.nom&gt;60),Knee_Width,
IF(AND(Country&lt;&gt;"Egypt",D.nom&gt;35),Knee_Width,
0))))))))))</f>
        <v>125</v>
      </c>
      <c r="T1424" s="118">
        <f t="shared" ca="1" si="213"/>
        <v>13</v>
      </c>
      <c r="U1424" s="118">
        <f t="shared" ca="1" si="214"/>
        <v>7</v>
      </c>
      <c r="V1424" s="117">
        <f t="shared" ca="1" si="215"/>
        <v>786.52662347861792</v>
      </c>
      <c r="W1424" s="64">
        <f t="shared" ca="1" si="216"/>
        <v>1</v>
      </c>
      <c r="X1424" s="64">
        <f t="shared" ca="1" si="220"/>
        <v>1</v>
      </c>
      <c r="Y1424" s="64">
        <f t="shared" ca="1" si="217"/>
        <v>1</v>
      </c>
      <c r="AM1424" s="156"/>
    </row>
    <row r="1425" spans="1:39">
      <c r="A1425" s="12">
        <f t="shared" ca="1" si="211"/>
        <v>1</v>
      </c>
      <c r="B1425" s="12" t="str">
        <f>IF([1]DRUM!A1402="","",[1]DRUM!A1402)</f>
        <v>Steel</v>
      </c>
      <c r="C1425" s="12">
        <f t="shared" ca="1" si="212"/>
        <v>0</v>
      </c>
      <c r="D1425" s="155">
        <f t="shared" ca="1" si="218"/>
        <v>0</v>
      </c>
      <c r="E1425" s="26" t="str">
        <f>IF([1]DRUM!B1402="","",[1]DRUM!B1402)</f>
        <v>STB400025</v>
      </c>
      <c r="F1425" s="26">
        <f>IF([1]DRUM!C1402="","",[1]DRUM!C1402)</f>
        <v>4080</v>
      </c>
      <c r="G1425" s="26">
        <f>IF([1]DRUM!D1402="","",[1]DRUM!D1402)</f>
        <v>4000</v>
      </c>
      <c r="H1425" s="26">
        <f>IF([1]DRUM!E1402="","",[1]DRUM!E1402)</f>
        <v>3050</v>
      </c>
      <c r="I1425" s="26">
        <f>IF([1]DRUM!F1402="","",[1]DRUM!F1402)</f>
        <v>1880</v>
      </c>
      <c r="J1425" s="26">
        <f>IF([1]DRUM!G1402="","",[1]DRUM!G1402)</f>
        <v>2100</v>
      </c>
      <c r="K1425" s="26">
        <f>IF([1]DRUM!H1402="","",[1]DRUM!H1402)</f>
        <v>2250</v>
      </c>
      <c r="L1425" s="26" t="str">
        <f>IF([1]DRUM!I1402="","",[1]DRUM!I1402)</f>
        <v/>
      </c>
      <c r="M1425" s="26">
        <f>IF([1]DRUM!J1402="","",
IF(AND([1]DRUM!K1402="Wooden Drum",[1]DRUM!J1402&gt;Max_WD_Capacity),Max_WD_Capacity,
[1]DRUM!J1402))</f>
        <v>5000</v>
      </c>
      <c r="N1425" s="26" t="str">
        <f>IF([1]DRUM!K1402="","",[1]DRUM!K1402)</f>
        <v>Steel Drum</v>
      </c>
      <c r="O1425" s="26">
        <f>IF([1]DRUM!L1402="","",[1]DRUM!L1402)</f>
        <v>1154</v>
      </c>
      <c r="P1425" s="26">
        <f>IF([1]DRUM!M1402="","",[1]DRUM!M1402)</f>
        <v>311</v>
      </c>
      <c r="Q1425" s="26">
        <f>IF([1]DRUM!N1402="","",[1]DRUM!N1402)</f>
        <v>9.8891838947862905</v>
      </c>
      <c r="R1425" s="26" t="str">
        <f t="shared" si="219"/>
        <v>Steel</v>
      </c>
      <c r="S1425" s="26">
        <f ca="1">IF(N1425="",0,
IF(Knee_Application="YES",Knee_Width,IF(Knee_Application="NO",0,
IF(OR(Cable_Type="OH",SearchData("Conductor",Cable_Desc)),0,
IF(N1425="Steel Drum",Knee_Width,
IF(N1425="Plywood Drum",0,
IF(Country="UAE",0,
IF(AND(OR(SearchData("LSHF",Cable_Desc),SearchData("LSZH",Cable_Desc),SearchData("LS0H",Cable_Desc),SearchData("LSOH",Cable_Desc)),D.nom&gt;40),Knee_Width,
IF(AND(Country="Egypt",D.nom&gt;60),Knee_Width,
IF(AND(Country&lt;&gt;"Egypt",D.nom&gt;35),Knee_Width,
0))))))))))</f>
        <v>125</v>
      </c>
      <c r="T1425" s="118">
        <f t="shared" ca="1" si="213"/>
        <v>14</v>
      </c>
      <c r="U1425" s="118">
        <f t="shared" ca="1" si="214"/>
        <v>2</v>
      </c>
      <c r="V1425" s="117">
        <f t="shared" ca="1" si="215"/>
        <v>289.6850019504534</v>
      </c>
      <c r="W1425" s="64">
        <f t="shared" ca="1" si="216"/>
        <v>1</v>
      </c>
      <c r="X1425" s="64">
        <f t="shared" ca="1" si="220"/>
        <v>1</v>
      </c>
      <c r="Y1425" s="64">
        <f t="shared" ca="1" si="217"/>
        <v>1</v>
      </c>
      <c r="AM1425" s="156"/>
    </row>
    <row r="1426" spans="1:39">
      <c r="A1426" s="12">
        <f t="shared" ca="1" si="211"/>
        <v>1</v>
      </c>
      <c r="B1426" s="12" t="str">
        <f>IF([1]DRUM!A1403="","",[1]DRUM!A1403)</f>
        <v>Steel</v>
      </c>
      <c r="C1426" s="12">
        <f t="shared" ca="1" si="212"/>
        <v>0</v>
      </c>
      <c r="D1426" s="155">
        <f t="shared" ca="1" si="218"/>
        <v>0</v>
      </c>
      <c r="E1426" s="26" t="str">
        <f>IF([1]DRUM!B1403="","",[1]DRUM!B1403)</f>
        <v>STB400016</v>
      </c>
      <c r="F1426" s="26">
        <f>IF([1]DRUM!C1403="","",[1]DRUM!C1403)</f>
        <v>4080</v>
      </c>
      <c r="G1426" s="26">
        <f>IF([1]DRUM!D1403="","",[1]DRUM!D1403)</f>
        <v>4000</v>
      </c>
      <c r="H1426" s="26">
        <f>IF([1]DRUM!E1403="","",[1]DRUM!E1403)</f>
        <v>2700</v>
      </c>
      <c r="I1426" s="26">
        <f>IF([1]DRUM!F1403="","",[1]DRUM!F1403)</f>
        <v>1850</v>
      </c>
      <c r="J1426" s="26">
        <f>IF([1]DRUM!G1403="","",[1]DRUM!G1403)</f>
        <v>2100</v>
      </c>
      <c r="K1426" s="26">
        <f>IF([1]DRUM!H1403="","",[1]DRUM!H1403)</f>
        <v>2250</v>
      </c>
      <c r="L1426" s="26" t="str">
        <f>IF([1]DRUM!I1403="","",[1]DRUM!I1403)</f>
        <v/>
      </c>
      <c r="M1426" s="26">
        <f>IF([1]DRUM!J1403="","",
IF(AND([1]DRUM!K1403="Wooden Drum",[1]DRUM!J1403&gt;Max_WD_Capacity),Max_WD_Capacity,
[1]DRUM!J1403))</f>
        <v>8000</v>
      </c>
      <c r="N1426" s="26" t="str">
        <f>IF([1]DRUM!K1403="","",[1]DRUM!K1403)</f>
        <v>Steel Drum</v>
      </c>
      <c r="O1426" s="26">
        <f>IF([1]DRUM!L1403="","",[1]DRUM!L1403)</f>
        <v>1266</v>
      </c>
      <c r="P1426" s="26">
        <f>IF([1]DRUM!M1403="","",[1]DRUM!M1403)</f>
        <v>306</v>
      </c>
      <c r="Q1426" s="26">
        <f>IF([1]DRUM!N1403="","",[1]DRUM!N1403)</f>
        <v>12.655513305904783</v>
      </c>
      <c r="R1426" s="26" t="str">
        <f t="shared" si="219"/>
        <v>Steel</v>
      </c>
      <c r="S1426" s="26">
        <f ca="1">IF(N1426="",0,
IF(Knee_Application="YES",Knee_Width,IF(Knee_Application="NO",0,
IF(OR(Cable_Type="OH",SearchData("Conductor",Cable_Desc)),0,
IF(N1426="Steel Drum",Knee_Width,
IF(N1426="Plywood Drum",0,
IF(Country="UAE",0,
IF(AND(OR(SearchData("LSHF",Cable_Desc),SearchData("LSZH",Cable_Desc),SearchData("LS0H",Cable_Desc),SearchData("LSOH",Cable_Desc)),D.nom&gt;40),Knee_Width,
IF(AND(Country="Egypt",D.nom&gt;60),Knee_Width,
IF(AND(Country&lt;&gt;"Egypt",D.nom&gt;35),Knee_Width,
0))))))))))</f>
        <v>125</v>
      </c>
      <c r="T1426" s="118">
        <f t="shared" ca="1" si="213"/>
        <v>14</v>
      </c>
      <c r="U1426" s="118">
        <f t="shared" ca="1" si="214"/>
        <v>4</v>
      </c>
      <c r="V1426" s="117">
        <f t="shared" ca="1" si="215"/>
        <v>560.58076655831701</v>
      </c>
      <c r="W1426" s="64">
        <f t="shared" ca="1" si="216"/>
        <v>1</v>
      </c>
      <c r="X1426" s="64">
        <f t="shared" ca="1" si="220"/>
        <v>1</v>
      </c>
      <c r="Y1426" s="64">
        <f t="shared" ca="1" si="217"/>
        <v>1</v>
      </c>
      <c r="AM1426" s="156"/>
    </row>
    <row r="1427" spans="1:39">
      <c r="A1427" s="12">
        <f t="shared" ca="1" si="211"/>
        <v>1</v>
      </c>
      <c r="B1427" s="12" t="str">
        <f>IF([1]DRUM!A1404="","",[1]DRUM!A1404)</f>
        <v>Steel</v>
      </c>
      <c r="C1427" s="12">
        <f t="shared" ca="1" si="212"/>
        <v>0</v>
      </c>
      <c r="D1427" s="155">
        <f t="shared" ca="1" si="218"/>
        <v>0</v>
      </c>
      <c r="E1427" s="26" t="str">
        <f>IF([1]DRUM!B1404="","",[1]DRUM!B1404)</f>
        <v>STB400023</v>
      </c>
      <c r="F1427" s="26">
        <f>IF([1]DRUM!C1404="","",[1]DRUM!C1404)</f>
        <v>4080</v>
      </c>
      <c r="G1427" s="26">
        <f>IF([1]DRUM!D1404="","",[1]DRUM!D1404)</f>
        <v>4000</v>
      </c>
      <c r="H1427" s="26">
        <f>IF([1]DRUM!E1404="","",[1]DRUM!E1404)</f>
        <v>3100</v>
      </c>
      <c r="I1427" s="26">
        <f>IF([1]DRUM!F1404="","",[1]DRUM!F1404)</f>
        <v>1880</v>
      </c>
      <c r="J1427" s="26">
        <f>IF([1]DRUM!G1404="","",[1]DRUM!G1404)</f>
        <v>2100</v>
      </c>
      <c r="K1427" s="26">
        <f>IF([1]DRUM!H1404="","",[1]DRUM!H1404)</f>
        <v>2250</v>
      </c>
      <c r="L1427" s="26" t="str">
        <f>IF([1]DRUM!I1404="","",[1]DRUM!I1404)</f>
        <v/>
      </c>
      <c r="M1427" s="26">
        <f>IF([1]DRUM!J1404="","",
IF(AND([1]DRUM!K1404="Wooden Drum",[1]DRUM!J1404&gt;Max_WD_Capacity),Max_WD_Capacity,
[1]DRUM!J1404))</f>
        <v>10000</v>
      </c>
      <c r="N1427" s="26" t="str">
        <f>IF([1]DRUM!K1404="","",[1]DRUM!K1404)</f>
        <v>Steel Drum</v>
      </c>
      <c r="O1427" s="26">
        <f>IF([1]DRUM!L1404="","",[1]DRUM!L1404)</f>
        <v>1241</v>
      </c>
      <c r="P1427" s="26">
        <f>IF([1]DRUM!M1404="","",[1]DRUM!M1404)</f>
        <v>311</v>
      </c>
      <c r="Q1427" s="26">
        <f>IF([1]DRUM!N1404="","",[1]DRUM!N1404)</f>
        <v>9.4351452165262266</v>
      </c>
      <c r="R1427" s="26" t="str">
        <f t="shared" si="219"/>
        <v>Steel</v>
      </c>
      <c r="S1427" s="26">
        <f ca="1">IF(N1427="",0,
IF(Knee_Application="YES",Knee_Width,IF(Knee_Application="NO",0,
IF(OR(Cable_Type="OH",SearchData("Conductor",Cable_Desc)),0,
IF(N1427="Steel Drum",Knee_Width,
IF(N1427="Plywood Drum",0,
IF(Country="UAE",0,
IF(AND(OR(SearchData("LSHF",Cable_Desc),SearchData("LSZH",Cable_Desc),SearchData("LS0H",Cable_Desc),SearchData("LSOH",Cable_Desc)),D.nom&gt;40),Knee_Width,
IF(AND(Country="Egypt",D.nom&gt;60),Knee_Width,
IF(AND(Country&lt;&gt;"Egypt",D.nom&gt;35),Knee_Width,
0))))))))))</f>
        <v>125</v>
      </c>
      <c r="T1427" s="118">
        <f t="shared" ca="1" si="213"/>
        <v>14</v>
      </c>
      <c r="U1427" s="118">
        <f t="shared" ca="1" si="214"/>
        <v>2</v>
      </c>
      <c r="V1427" s="117">
        <f t="shared" ca="1" si="215"/>
        <v>294.0832316654791</v>
      </c>
      <c r="W1427" s="64">
        <f t="shared" ca="1" si="216"/>
        <v>1</v>
      </c>
      <c r="X1427" s="64">
        <f t="shared" ca="1" si="220"/>
        <v>1</v>
      </c>
      <c r="Y1427" s="64">
        <f t="shared" ca="1" si="217"/>
        <v>1</v>
      </c>
      <c r="AM1427" s="156"/>
    </row>
    <row r="1428" spans="1:39">
      <c r="A1428" s="12">
        <f t="shared" ca="1" si="211"/>
        <v>1</v>
      </c>
      <c r="B1428" s="12" t="str">
        <f>IF([1]DRUM!A1405="","",[1]DRUM!A1405)</f>
        <v>Steel</v>
      </c>
      <c r="C1428" s="12">
        <f t="shared" ca="1" si="212"/>
        <v>0</v>
      </c>
      <c r="D1428" s="155">
        <f t="shared" ca="1" si="218"/>
        <v>0</v>
      </c>
      <c r="E1428" s="26" t="str">
        <f>IF([1]DRUM!B1405="","",[1]DRUM!B1405)</f>
        <v>STB400030</v>
      </c>
      <c r="F1428" s="26">
        <f>IF([1]DRUM!C1405="","",[1]DRUM!C1405)</f>
        <v>4080</v>
      </c>
      <c r="G1428" s="26">
        <f>IF([1]DRUM!D1405="","",[1]DRUM!D1405)</f>
        <v>4000</v>
      </c>
      <c r="H1428" s="26">
        <f>IF([1]DRUM!E1405="","",[1]DRUM!E1405)</f>
        <v>2850</v>
      </c>
      <c r="I1428" s="26">
        <f>IF([1]DRUM!F1405="","",[1]DRUM!F1405)</f>
        <v>1830</v>
      </c>
      <c r="J1428" s="26">
        <f>IF([1]DRUM!G1405="","",[1]DRUM!G1405)</f>
        <v>2100</v>
      </c>
      <c r="K1428" s="26">
        <f>IF([1]DRUM!H1405="","",[1]DRUM!H1405)</f>
        <v>2250</v>
      </c>
      <c r="L1428" s="26" t="str">
        <f>IF([1]DRUM!I1405="","",[1]DRUM!I1405)</f>
        <v/>
      </c>
      <c r="M1428" s="26">
        <f>IF([1]DRUM!J1405="","",
IF(AND([1]DRUM!K1405="Wooden Drum",[1]DRUM!J1405&gt;Max_WD_Capacity),Max_WD_Capacity,
[1]DRUM!J1405))</f>
        <v>10000</v>
      </c>
      <c r="N1428" s="26" t="str">
        <f>IF([1]DRUM!K1405="","",[1]DRUM!K1405)</f>
        <v>Steel Drum</v>
      </c>
      <c r="O1428" s="26">
        <f>IF([1]DRUM!L1405="","",[1]DRUM!L1405)</f>
        <v>1331</v>
      </c>
      <c r="P1428" s="26">
        <f>IF([1]DRUM!M1405="","",[1]DRUM!M1405)</f>
        <v>303</v>
      </c>
      <c r="Q1428" s="26">
        <f>IF([1]DRUM!N1405="","",[1]DRUM!N1405)</f>
        <v>11.32216247885902</v>
      </c>
      <c r="R1428" s="26" t="str">
        <f t="shared" si="219"/>
        <v>Steel</v>
      </c>
      <c r="S1428" s="26">
        <f ca="1">IF(N1428="",0,
IF(Knee_Application="YES",Knee_Width,IF(Knee_Application="NO",0,
IF(OR(Cable_Type="OH",SearchData("Conductor",Cable_Desc)),0,
IF(N1428="Steel Drum",Knee_Width,
IF(N1428="Plywood Drum",0,
IF(Country="UAE",0,
IF(AND(OR(SearchData("LSHF",Cable_Desc),SearchData("LSZH",Cable_Desc),SearchData("LS0H",Cable_Desc),SearchData("LSOH",Cable_Desc)),D.nom&gt;40),Knee_Width,
IF(AND(Country="Egypt",D.nom&gt;60),Knee_Width,
IF(AND(Country&lt;&gt;"Egypt",D.nom&gt;35),Knee_Width,
0))))))))))</f>
        <v>125</v>
      </c>
      <c r="T1428" s="118">
        <f t="shared" ca="1" si="213"/>
        <v>14</v>
      </c>
      <c r="U1428" s="118">
        <f t="shared" ca="1" si="214"/>
        <v>3</v>
      </c>
      <c r="V1428" s="117">
        <f t="shared" ca="1" si="215"/>
        <v>424.18286663593955</v>
      </c>
      <c r="W1428" s="64">
        <f t="shared" ca="1" si="216"/>
        <v>1</v>
      </c>
      <c r="X1428" s="64">
        <f t="shared" ca="1" si="220"/>
        <v>1</v>
      </c>
      <c r="Y1428" s="64">
        <f t="shared" ca="1" si="217"/>
        <v>1</v>
      </c>
      <c r="AM1428" s="156"/>
    </row>
    <row r="1429" spans="1:39">
      <c r="A1429" s="12">
        <f t="shared" ca="1" si="211"/>
        <v>1</v>
      </c>
      <c r="B1429" s="12" t="str">
        <f>IF([1]DRUM!A1406="","",[1]DRUM!A1406)</f>
        <v>Steel</v>
      </c>
      <c r="C1429" s="12">
        <f t="shared" ca="1" si="212"/>
        <v>0</v>
      </c>
      <c r="D1429" s="155">
        <f t="shared" ca="1" si="218"/>
        <v>0</v>
      </c>
      <c r="E1429" s="26" t="str">
        <f>IF([1]DRUM!B1406="","",[1]DRUM!B1406)</f>
        <v>STB400026</v>
      </c>
      <c r="F1429" s="26">
        <f>IF([1]DRUM!C1406="","",[1]DRUM!C1406)</f>
        <v>4080</v>
      </c>
      <c r="G1429" s="26">
        <f>IF([1]DRUM!D1406="","",[1]DRUM!D1406)</f>
        <v>4000</v>
      </c>
      <c r="H1429" s="26">
        <f>IF([1]DRUM!E1406="","",[1]DRUM!E1406)</f>
        <v>2800</v>
      </c>
      <c r="I1429" s="26">
        <f>IF([1]DRUM!F1406="","",[1]DRUM!F1406)</f>
        <v>1830</v>
      </c>
      <c r="J1429" s="26">
        <f>IF([1]DRUM!G1406="","",[1]DRUM!G1406)</f>
        <v>2100</v>
      </c>
      <c r="K1429" s="26">
        <f>IF([1]DRUM!H1406="","",[1]DRUM!H1406)</f>
        <v>2250</v>
      </c>
      <c r="L1429" s="26" t="str">
        <f>IF([1]DRUM!I1406="","",[1]DRUM!I1406)</f>
        <v/>
      </c>
      <c r="M1429" s="26">
        <f>IF([1]DRUM!J1406="","",
IF(AND([1]DRUM!K1406="Wooden Drum",[1]DRUM!J1406&gt;Max_WD_Capacity),Max_WD_Capacity,
[1]DRUM!J1406))</f>
        <v>10000</v>
      </c>
      <c r="N1429" s="26" t="str">
        <f>IF([1]DRUM!K1406="","",[1]DRUM!K1406)</f>
        <v>Steel Drum</v>
      </c>
      <c r="O1429" s="26">
        <f>IF([1]DRUM!L1406="","",[1]DRUM!L1406)</f>
        <v>1316</v>
      </c>
      <c r="P1429" s="26">
        <f>IF([1]DRUM!M1406="","",[1]DRUM!M1406)</f>
        <v>303</v>
      </c>
      <c r="Q1429" s="26">
        <f>IF([1]DRUM!N1406="","",[1]DRUM!N1406)</f>
        <v>11.728193694381414</v>
      </c>
      <c r="R1429" s="26" t="str">
        <f t="shared" si="219"/>
        <v>Steel</v>
      </c>
      <c r="S1429" s="26">
        <f ca="1">IF(N1429="",0,
IF(Knee_Application="YES",Knee_Width,IF(Knee_Application="NO",0,
IF(OR(Cable_Type="OH",SearchData("Conductor",Cable_Desc)),0,
IF(N1429="Steel Drum",Knee_Width,
IF(N1429="Plywood Drum",0,
IF(Country="UAE",0,
IF(AND(OR(SearchData("LSHF",Cable_Desc),SearchData("LSZH",Cable_Desc),SearchData("LS0H",Cable_Desc),SearchData("LSOH",Cable_Desc)),D.nom&gt;40),Knee_Width,
IF(AND(Country="Egypt",D.nom&gt;60),Knee_Width,
IF(AND(Country&lt;&gt;"Egypt",D.nom&gt;35),Knee_Width,
0))))))))))</f>
        <v>125</v>
      </c>
      <c r="T1429" s="118">
        <f t="shared" ca="1" si="213"/>
        <v>14</v>
      </c>
      <c r="U1429" s="118">
        <f t="shared" ca="1" si="214"/>
        <v>3</v>
      </c>
      <c r="V1429" s="117">
        <f t="shared" ca="1" si="215"/>
        <v>417.58552206340102</v>
      </c>
      <c r="W1429" s="64">
        <f t="shared" ca="1" si="216"/>
        <v>1</v>
      </c>
      <c r="X1429" s="64">
        <f t="shared" ca="1" si="220"/>
        <v>1</v>
      </c>
      <c r="Y1429" s="64">
        <f t="shared" ca="1" si="217"/>
        <v>1</v>
      </c>
      <c r="AM1429" s="156"/>
    </row>
    <row r="1430" spans="1:39">
      <c r="A1430" s="12">
        <f t="shared" ca="1" si="211"/>
        <v>1</v>
      </c>
      <c r="B1430" s="12" t="str">
        <f>IF([1]DRUM!A1407="","",[1]DRUM!A1407)</f>
        <v>Steel</v>
      </c>
      <c r="C1430" s="12">
        <f t="shared" ca="1" si="212"/>
        <v>0</v>
      </c>
      <c r="D1430" s="155">
        <f t="shared" ca="1" si="218"/>
        <v>0</v>
      </c>
      <c r="E1430" s="26" t="str">
        <f>IF([1]DRUM!B1407="","",[1]DRUM!B1407)</f>
        <v>STB400021</v>
      </c>
      <c r="F1430" s="26">
        <f>IF([1]DRUM!C1407="","",[1]DRUM!C1407)</f>
        <v>4080</v>
      </c>
      <c r="G1430" s="26">
        <f>IF([1]DRUM!D1407="","",[1]DRUM!D1407)</f>
        <v>4000</v>
      </c>
      <c r="H1430" s="26">
        <f>IF([1]DRUM!E1407="","",[1]DRUM!E1407)</f>
        <v>2650</v>
      </c>
      <c r="I1430" s="26">
        <f>IF([1]DRUM!F1407="","",[1]DRUM!F1407)</f>
        <v>1830</v>
      </c>
      <c r="J1430" s="26">
        <f>IF([1]DRUM!G1407="","",[1]DRUM!G1407)</f>
        <v>2100</v>
      </c>
      <c r="K1430" s="26">
        <f>IF([1]DRUM!H1407="","",[1]DRUM!H1407)</f>
        <v>2250</v>
      </c>
      <c r="L1430" s="26" t="str">
        <f>IF([1]DRUM!I1407="","",[1]DRUM!I1407)</f>
        <v/>
      </c>
      <c r="M1430" s="26">
        <f>IF([1]DRUM!J1407="","",
IF(AND([1]DRUM!K1407="Wooden Drum",[1]DRUM!J1407&gt;Max_WD_Capacity),Max_WD_Capacity,
[1]DRUM!J1407))</f>
        <v>10000</v>
      </c>
      <c r="N1430" s="26" t="str">
        <f>IF([1]DRUM!K1407="","",[1]DRUM!K1407)</f>
        <v>Steel Drum</v>
      </c>
      <c r="O1430" s="26">
        <f>IF([1]DRUM!L1407="","",[1]DRUM!L1407)</f>
        <v>1198</v>
      </c>
      <c r="P1430" s="26">
        <f>IF([1]DRUM!M1407="","",[1]DRUM!M1407)</f>
        <v>303</v>
      </c>
      <c r="Q1430" s="26">
        <f>IF([1]DRUM!N1407="","",[1]DRUM!N1407)</f>
        <v>12.903168981778082</v>
      </c>
      <c r="R1430" s="26" t="str">
        <f t="shared" si="219"/>
        <v>Steel</v>
      </c>
      <c r="S1430" s="26">
        <f ca="1">IF(N1430="",0,
IF(Knee_Application="YES",Knee_Width,IF(Knee_Application="NO",0,
IF(OR(Cable_Type="OH",SearchData("Conductor",Cable_Desc)),0,
IF(N1430="Steel Drum",Knee_Width,
IF(N1430="Plywood Drum",0,
IF(Country="UAE",0,
IF(AND(OR(SearchData("LSHF",Cable_Desc),SearchData("LSZH",Cable_Desc),SearchData("LS0H",Cable_Desc),SearchData("LSOH",Cable_Desc)),D.nom&gt;40),Knee_Width,
IF(AND(Country="Egypt",D.nom&gt;60),Knee_Width,
IF(AND(Country&lt;&gt;"Egypt",D.nom&gt;35),Knee_Width,
0))))))))))</f>
        <v>125</v>
      </c>
      <c r="T1430" s="118">
        <f t="shared" ca="1" si="213"/>
        <v>14</v>
      </c>
      <c r="U1430" s="118">
        <f t="shared" ca="1" si="214"/>
        <v>4</v>
      </c>
      <c r="V1430" s="117">
        <f t="shared" ca="1" si="215"/>
        <v>551.78430712826548</v>
      </c>
      <c r="W1430" s="64">
        <f t="shared" ca="1" si="216"/>
        <v>1</v>
      </c>
      <c r="X1430" s="64">
        <f t="shared" ca="1" si="220"/>
        <v>1</v>
      </c>
      <c r="Y1430" s="64">
        <f t="shared" ca="1" si="217"/>
        <v>1</v>
      </c>
      <c r="AM1430" s="156"/>
    </row>
    <row r="1431" spans="1:39">
      <c r="A1431" s="12">
        <f t="shared" ca="1" si="211"/>
        <v>1</v>
      </c>
      <c r="B1431" s="12" t="str">
        <f>IF([1]DRUM!A1408="","",[1]DRUM!A1408)</f>
        <v>Steel</v>
      </c>
      <c r="C1431" s="12">
        <f t="shared" ca="1" si="212"/>
        <v>0</v>
      </c>
      <c r="D1431" s="155">
        <f t="shared" ca="1" si="218"/>
        <v>0</v>
      </c>
      <c r="E1431" s="26" t="str">
        <f>IF([1]DRUM!B1408="","",[1]DRUM!B1408)</f>
        <v>STB400039</v>
      </c>
      <c r="F1431" s="26">
        <f>IF([1]DRUM!C1408="","",[1]DRUM!C1408)</f>
        <v>4080</v>
      </c>
      <c r="G1431" s="26">
        <f>IF([1]DRUM!D1408="","",[1]DRUM!D1408)</f>
        <v>4000</v>
      </c>
      <c r="H1431" s="26">
        <f>IF([1]DRUM!E1408="","",[1]DRUM!E1408)</f>
        <v>2650</v>
      </c>
      <c r="I1431" s="26">
        <f>IF([1]DRUM!F1408="","",[1]DRUM!F1408)</f>
        <v>1900</v>
      </c>
      <c r="J1431" s="26">
        <f>IF([1]DRUM!G1408="","",[1]DRUM!G1408)</f>
        <v>2100</v>
      </c>
      <c r="K1431" s="26">
        <f>IF([1]DRUM!H1408="","",[1]DRUM!H1408)</f>
        <v>2250</v>
      </c>
      <c r="L1431" s="26" t="str">
        <f>IF([1]DRUM!I1408="","",[1]DRUM!I1408)</f>
        <v/>
      </c>
      <c r="M1431" s="26">
        <f>IF([1]DRUM!J1408="","",
IF(AND([1]DRUM!K1408="Wooden Drum",[1]DRUM!J1408&gt;Max_WD_Capacity),Max_WD_Capacity,
[1]DRUM!J1408))</f>
        <v>10000</v>
      </c>
      <c r="N1431" s="26" t="str">
        <f>IF([1]DRUM!K1408="","",[1]DRUM!K1408)</f>
        <v>Steel Drum</v>
      </c>
      <c r="O1431" s="26">
        <f>IF([1]DRUM!L1408="","",[1]DRUM!L1408)</f>
        <v>1334</v>
      </c>
      <c r="P1431" s="26">
        <f>IF([1]DRUM!M1408="","",[1]DRUM!M1408)</f>
        <v>314</v>
      </c>
      <c r="Q1431" s="26">
        <f>IF([1]DRUM!N1408="","",[1]DRUM!N1408)</f>
        <v>13.396732822611124</v>
      </c>
      <c r="R1431" s="26" t="str">
        <f t="shared" si="219"/>
        <v>Steel</v>
      </c>
      <c r="S1431" s="26">
        <f ca="1">IF(N1431="",0,
IF(Knee_Application="YES",Knee_Width,IF(Knee_Application="NO",0,
IF(OR(Cable_Type="OH",SearchData("Conductor",Cable_Desc)),0,
IF(N1431="Steel Drum",Knee_Width,
IF(N1431="Plywood Drum",0,
IF(Country="UAE",0,
IF(AND(OR(SearchData("LSHF",Cable_Desc),SearchData("LSZH",Cable_Desc),SearchData("LS0H",Cable_Desc),SearchData("LSOH",Cable_Desc)),D.nom&gt;40),Knee_Width,
IF(AND(Country="Egypt",D.nom&gt;60),Knee_Width,
IF(AND(Country&lt;&gt;"Egypt",D.nom&gt;35),Knee_Width,
0))))))))))</f>
        <v>125</v>
      </c>
      <c r="T1431" s="118">
        <f t="shared" ca="1" si="213"/>
        <v>14</v>
      </c>
      <c r="U1431" s="118">
        <f t="shared" ca="1" si="214"/>
        <v>4</v>
      </c>
      <c r="V1431" s="117">
        <f t="shared" ca="1" si="215"/>
        <v>551.78430712826548</v>
      </c>
      <c r="W1431" s="64">
        <f t="shared" ca="1" si="216"/>
        <v>1</v>
      </c>
      <c r="X1431" s="64">
        <f t="shared" ca="1" si="220"/>
        <v>1</v>
      </c>
      <c r="Y1431" s="64">
        <f t="shared" ca="1" si="217"/>
        <v>1</v>
      </c>
      <c r="AM1431" s="156"/>
    </row>
    <row r="1432" spans="1:39">
      <c r="A1432" s="12">
        <f t="shared" ca="1" si="211"/>
        <v>1</v>
      </c>
      <c r="B1432" s="12" t="str">
        <f>IF([1]DRUM!A1409="","",[1]DRUM!A1409)</f>
        <v>Steel</v>
      </c>
      <c r="C1432" s="12">
        <f t="shared" ca="1" si="212"/>
        <v>0</v>
      </c>
      <c r="D1432" s="155">
        <f t="shared" ca="1" si="218"/>
        <v>0</v>
      </c>
      <c r="E1432" s="26" t="str">
        <f>IF([1]DRUM!B1409="","",[1]DRUM!B1409)</f>
        <v>STB400032</v>
      </c>
      <c r="F1432" s="26">
        <f>IF([1]DRUM!C1409="","",[1]DRUM!C1409)</f>
        <v>4080</v>
      </c>
      <c r="G1432" s="26">
        <f>IF([1]DRUM!D1409="","",[1]DRUM!D1409)</f>
        <v>4000</v>
      </c>
      <c r="H1432" s="26">
        <f>IF([1]DRUM!E1409="","",[1]DRUM!E1409)</f>
        <v>2500</v>
      </c>
      <c r="I1432" s="26">
        <f>IF([1]DRUM!F1409="","",[1]DRUM!F1409)</f>
        <v>1830</v>
      </c>
      <c r="J1432" s="26">
        <f>IF([1]DRUM!G1409="","",[1]DRUM!G1409)</f>
        <v>2100</v>
      </c>
      <c r="K1432" s="26">
        <f>IF([1]DRUM!H1409="","",[1]DRUM!H1409)</f>
        <v>2250</v>
      </c>
      <c r="L1432" s="26" t="str">
        <f>IF([1]DRUM!I1409="","",[1]DRUM!I1409)</f>
        <v/>
      </c>
      <c r="M1432" s="26">
        <f>IF([1]DRUM!J1409="","",
IF(AND([1]DRUM!K1409="Wooden Drum",[1]DRUM!J1409&gt;Max_WD_Capacity),Max_WD_Capacity,
[1]DRUM!J1409))</f>
        <v>10000</v>
      </c>
      <c r="N1432" s="26" t="str">
        <f>IF([1]DRUM!K1409="","",[1]DRUM!K1409)</f>
        <v>Steel Drum</v>
      </c>
      <c r="O1432" s="26">
        <f>IF([1]DRUM!L1409="","",[1]DRUM!L1409)</f>
        <v>1328</v>
      </c>
      <c r="P1432" s="26">
        <f>IF([1]DRUM!M1409="","",[1]DRUM!M1409)</f>
        <v>303</v>
      </c>
      <c r="Q1432" s="26">
        <f>IF([1]DRUM!N1409="","",[1]DRUM!N1409)</f>
        <v>14.013466730418971</v>
      </c>
      <c r="R1432" s="26" t="str">
        <f t="shared" si="219"/>
        <v>Steel</v>
      </c>
      <c r="S1432" s="26">
        <f ca="1">IF(N1432="",0,
IF(Knee_Application="YES",Knee_Width,IF(Knee_Application="NO",0,
IF(OR(Cable_Type="OH",SearchData("Conductor",Cable_Desc)),0,
IF(N1432="Steel Drum",Knee_Width,
IF(N1432="Plywood Drum",0,
IF(Country="UAE",0,
IF(AND(OR(SearchData("LSHF",Cable_Desc),SearchData("LSZH",Cable_Desc),SearchData("LS0H",Cable_Desc),SearchData("LSOH",Cable_Desc)),D.nom&gt;40),Knee_Width,
IF(AND(Country="Egypt",D.nom&gt;60),Knee_Width,
IF(AND(Country&lt;&gt;"Egypt",D.nom&gt;35),Knee_Width,
0))))))))))</f>
        <v>125</v>
      </c>
      <c r="T1432" s="118">
        <f t="shared" ca="1" si="213"/>
        <v>14</v>
      </c>
      <c r="U1432" s="118">
        <f t="shared" ca="1" si="214"/>
        <v>5</v>
      </c>
      <c r="V1432" s="117">
        <f t="shared" ca="1" si="215"/>
        <v>683.48489771499544</v>
      </c>
      <c r="W1432" s="64">
        <f t="shared" ca="1" si="216"/>
        <v>1</v>
      </c>
      <c r="X1432" s="64">
        <f t="shared" ca="1" si="220"/>
        <v>1</v>
      </c>
      <c r="Y1432" s="64">
        <f t="shared" ca="1" si="217"/>
        <v>1</v>
      </c>
      <c r="AM1432" s="156"/>
    </row>
    <row r="1433" spans="1:39">
      <c r="A1433" s="12">
        <f t="shared" ref="A1433:A1496" ca="1" si="221">IF(OR(E1433="",G1433="",K1433="",G1433&lt;Min_Flange_Diam,G1433&gt;Max_Flange_Diam,K1433&lt;Min_Outer_Width,K1433&gt;Max_Outer_Width),0,IFERROR(W1433*X1433*Y1433,0))</f>
        <v>1</v>
      </c>
      <c r="B1433" s="12" t="str">
        <f>IF([1]DRUM!A1410="","",[1]DRUM!A1410)</f>
        <v>Steel</v>
      </c>
      <c r="C1433" s="12">
        <f t="shared" ref="C1433:C1496" ca="1" si="222">IF(B1433="","",IF(OR(B1433=Main_DT,B1433=Ext_DT),1,0))</f>
        <v>0</v>
      </c>
      <c r="D1433" s="155">
        <f t="shared" ca="1" si="218"/>
        <v>0</v>
      </c>
      <c r="E1433" s="26" t="str">
        <f>IF([1]DRUM!B1410="","",[1]DRUM!B1410)</f>
        <v>STB400018</v>
      </c>
      <c r="F1433" s="26">
        <f>IF([1]DRUM!C1410="","",[1]DRUM!C1410)</f>
        <v>4080</v>
      </c>
      <c r="G1433" s="26">
        <f>IF([1]DRUM!D1410="","",[1]DRUM!D1410)</f>
        <v>4000</v>
      </c>
      <c r="H1433" s="26">
        <f>IF([1]DRUM!E1410="","",[1]DRUM!E1410)</f>
        <v>2400</v>
      </c>
      <c r="I1433" s="26">
        <f>IF([1]DRUM!F1410="","",[1]DRUM!F1410)</f>
        <v>1850</v>
      </c>
      <c r="J1433" s="26">
        <f>IF([1]DRUM!G1410="","",[1]DRUM!G1410)</f>
        <v>2100</v>
      </c>
      <c r="K1433" s="26">
        <f>IF([1]DRUM!H1410="","",[1]DRUM!H1410)</f>
        <v>2250</v>
      </c>
      <c r="L1433" s="26" t="str">
        <f>IF([1]DRUM!I1410="","",[1]DRUM!I1410)</f>
        <v/>
      </c>
      <c r="M1433" s="26">
        <f>IF([1]DRUM!J1410="","",
IF(AND([1]DRUM!K1410="Wooden Drum",[1]DRUM!J1410&gt;Max_WD_Capacity),Max_WD_Capacity,
[1]DRUM!J1410))</f>
        <v>10000</v>
      </c>
      <c r="N1433" s="26" t="str">
        <f>IF([1]DRUM!K1410="","",[1]DRUM!K1410)</f>
        <v>Steel Drum</v>
      </c>
      <c r="O1433" s="26">
        <f>IF([1]DRUM!L1410="","",[1]DRUM!L1410)</f>
        <v>1276</v>
      </c>
      <c r="P1433" s="26">
        <f>IF([1]DRUM!M1410="","",[1]DRUM!M1410)</f>
        <v>306</v>
      </c>
      <c r="Q1433" s="26">
        <f>IF([1]DRUM!N1410="","",[1]DRUM!N1410)</f>
        <v>14.87858280740126</v>
      </c>
      <c r="R1433" s="26" t="str">
        <f t="shared" si="219"/>
        <v>Steel</v>
      </c>
      <c r="S1433" s="26">
        <f ca="1">IF(N1433="",0,
IF(Knee_Application="YES",Knee_Width,IF(Knee_Application="NO",0,
IF(OR(Cable_Type="OH",SearchData("Conductor",Cable_Desc)),0,
IF(N1433="Steel Drum",Knee_Width,
IF(N1433="Plywood Drum",0,
IF(Country="UAE",0,
IF(AND(OR(SearchData("LSHF",Cable_Desc),SearchData("LSZH",Cable_Desc),SearchData("LS0H",Cable_Desc),SearchData("LSOH",Cable_Desc)),D.nom&gt;40),Knee_Width,
IF(AND(Country="Egypt",D.nom&gt;60),Knee_Width,
IF(AND(Country&lt;&gt;"Egypt",D.nom&gt;35),Knee_Width,
0))))))))))</f>
        <v>125</v>
      </c>
      <c r="T1433" s="118">
        <f t="shared" ref="T1433:T1496" ca="1" si="223">IFERROR(TRUNC((I1433-S1433)/$L$4),0)</f>
        <v>14</v>
      </c>
      <c r="U1433" s="118">
        <f t="shared" ref="U1433:U1496" ca="1" si="224">IFERROR(TRUNC((((G1433-H1433)/2)-I$11)/L$4),0)</f>
        <v>5</v>
      </c>
      <c r="V1433" s="117">
        <f t="shared" ref="V1433:V1496" ca="1" si="225">IFERROR(T1433*PI()*(H1433*U1433+L$4*U1433^2)/1000,0)</f>
        <v>661.49374913986674</v>
      </c>
      <c r="W1433" s="64">
        <f t="shared" ref="W1433:W1496" ca="1" si="226">IFERROR(IF(H1433&gt;=J$11,1,0),0)</f>
        <v>1</v>
      </c>
      <c r="X1433" s="64">
        <f t="shared" ca="1" si="220"/>
        <v>1</v>
      </c>
      <c r="Y1433" s="64">
        <f t="shared" ref="Y1433:Y1496" ca="1" si="227">IFERROR(IF(V1433&gt;=L$6*0.99,1,0),0)</f>
        <v>1</v>
      </c>
      <c r="AM1433" s="156"/>
    </row>
    <row r="1434" spans="1:39">
      <c r="A1434" s="12">
        <f t="shared" ca="1" si="221"/>
        <v>1</v>
      </c>
      <c r="B1434" s="12" t="str">
        <f>IF([1]DRUM!A1411="","",[1]DRUM!A1411)</f>
        <v>Steel</v>
      </c>
      <c r="C1434" s="12">
        <f t="shared" ca="1" si="222"/>
        <v>0</v>
      </c>
      <c r="D1434" s="155">
        <f t="shared" ref="D1434:D1497" ca="1" si="228">IF(O1434="",0,IFERROR(A1434*C1434,0))</f>
        <v>0</v>
      </c>
      <c r="E1434" s="26" t="str">
        <f>IF([1]DRUM!B1411="","",[1]DRUM!B1411)</f>
        <v>STB400017</v>
      </c>
      <c r="F1434" s="26">
        <f>IF([1]DRUM!C1411="","",[1]DRUM!C1411)</f>
        <v>4080</v>
      </c>
      <c r="G1434" s="26">
        <f>IF([1]DRUM!D1411="","",[1]DRUM!D1411)</f>
        <v>4000</v>
      </c>
      <c r="H1434" s="26">
        <f>IF([1]DRUM!E1411="","",[1]DRUM!E1411)</f>
        <v>2300</v>
      </c>
      <c r="I1434" s="26">
        <f>IF([1]DRUM!F1411="","",[1]DRUM!F1411)</f>
        <v>1800</v>
      </c>
      <c r="J1434" s="26">
        <f>IF([1]DRUM!G1411="","",[1]DRUM!G1411)</f>
        <v>2100</v>
      </c>
      <c r="K1434" s="26">
        <f>IF([1]DRUM!H1411="","",[1]DRUM!H1411)</f>
        <v>2250</v>
      </c>
      <c r="L1434" s="26" t="str">
        <f>IF([1]DRUM!I1411="","",[1]DRUM!I1411)</f>
        <v/>
      </c>
      <c r="M1434" s="26">
        <f>IF([1]DRUM!J1411="","",
IF(AND([1]DRUM!K1411="Wooden Drum",[1]DRUM!J1411&gt;Max_WD_Capacity),Max_WD_Capacity,
[1]DRUM!J1411))</f>
        <v>10000</v>
      </c>
      <c r="N1434" s="26" t="str">
        <f>IF([1]DRUM!K1411="","",[1]DRUM!K1411)</f>
        <v>Steel Drum</v>
      </c>
      <c r="O1434" s="26">
        <f>IF([1]DRUM!L1411="","",[1]DRUM!L1411)</f>
        <v>1278</v>
      </c>
      <c r="P1434" s="26">
        <f>IF([1]DRUM!M1411="","",[1]DRUM!M1411)</f>
        <v>298</v>
      </c>
      <c r="Q1434" s="26">
        <f>IF([1]DRUM!N1411="","",[1]DRUM!N1411)</f>
        <v>15.140905793976007</v>
      </c>
      <c r="R1434" s="26" t="str">
        <f t="shared" ref="R1434:R1497" si="229">B1434</f>
        <v>Steel</v>
      </c>
      <c r="S1434" s="26">
        <f ca="1">IF(N1434="",0,
IF(Knee_Application="YES",Knee_Width,IF(Knee_Application="NO",0,
IF(OR(Cable_Type="OH",SearchData("Conductor",Cable_Desc)),0,
IF(N1434="Steel Drum",Knee_Width,
IF(N1434="Plywood Drum",0,
IF(Country="UAE",0,
IF(AND(OR(SearchData("LSHF",Cable_Desc),SearchData("LSZH",Cable_Desc),SearchData("LS0H",Cable_Desc),SearchData("LSOH",Cable_Desc)),D.nom&gt;40),Knee_Width,
IF(AND(Country="Egypt",D.nom&gt;60),Knee_Width,
IF(AND(Country&lt;&gt;"Egypt",D.nom&gt;35),Knee_Width,
0))))))))))</f>
        <v>125</v>
      </c>
      <c r="T1434" s="118">
        <f t="shared" ca="1" si="223"/>
        <v>13</v>
      </c>
      <c r="U1434" s="118">
        <f t="shared" ca="1" si="224"/>
        <v>5</v>
      </c>
      <c r="V1434" s="117">
        <f t="shared" ca="1" si="225"/>
        <v>593.8238433815427</v>
      </c>
      <c r="W1434" s="64">
        <f t="shared" ca="1" si="226"/>
        <v>1</v>
      </c>
      <c r="X1434" s="64">
        <f t="shared" ref="X1434:X1497" ca="1" si="230">IFERROR(IF(M1434*(IF(N1434="Steel Drum",1.1,IF(N1434="Plywood Drum",1,IF(M1434&lt;=1000,1.1,IF(M1434&lt;=6000,1.04,1)))))&gt;=L$5,1,0),0)</f>
        <v>1</v>
      </c>
      <c r="Y1434" s="64">
        <f t="shared" ca="1" si="227"/>
        <v>1</v>
      </c>
      <c r="AM1434" s="156"/>
    </row>
    <row r="1435" spans="1:39">
      <c r="A1435" s="12">
        <f t="shared" ca="1" si="221"/>
        <v>1</v>
      </c>
      <c r="B1435" s="12" t="str">
        <f>IF([1]DRUM!A1412="","",[1]DRUM!A1412)</f>
        <v>Steel</v>
      </c>
      <c r="C1435" s="12">
        <f t="shared" ca="1" si="222"/>
        <v>0</v>
      </c>
      <c r="D1435" s="155">
        <f t="shared" ca="1" si="228"/>
        <v>0</v>
      </c>
      <c r="E1435" s="26" t="str">
        <f>IF([1]DRUM!B1412="","",[1]DRUM!B1412)</f>
        <v>STB400028</v>
      </c>
      <c r="F1435" s="26">
        <f>IF([1]DRUM!C1412="","",[1]DRUM!C1412)</f>
        <v>4080</v>
      </c>
      <c r="G1435" s="26">
        <f>IF([1]DRUM!D1412="","",[1]DRUM!D1412)</f>
        <v>4000</v>
      </c>
      <c r="H1435" s="26">
        <f>IF([1]DRUM!E1412="","",[1]DRUM!E1412)</f>
        <v>2800</v>
      </c>
      <c r="I1435" s="26">
        <f>IF([1]DRUM!F1412="","",[1]DRUM!F1412)</f>
        <v>1830</v>
      </c>
      <c r="J1435" s="26">
        <f>IF([1]DRUM!G1412="","",[1]DRUM!G1412)</f>
        <v>2100</v>
      </c>
      <c r="K1435" s="26">
        <f>IF([1]DRUM!H1412="","",[1]DRUM!H1412)</f>
        <v>2250</v>
      </c>
      <c r="L1435" s="26" t="str">
        <f>IF([1]DRUM!I1412="","",[1]DRUM!I1412)</f>
        <v/>
      </c>
      <c r="M1435" s="26">
        <f>IF([1]DRUM!J1412="","",
IF(AND([1]DRUM!K1412="Wooden Drum",[1]DRUM!J1412&gt;Max_WD_Capacity),Max_WD_Capacity,
[1]DRUM!J1412))</f>
        <v>12000</v>
      </c>
      <c r="N1435" s="26" t="str">
        <f>IF([1]DRUM!K1412="","",[1]DRUM!K1412)</f>
        <v>Steel Drum</v>
      </c>
      <c r="O1435" s="26">
        <f>IF([1]DRUM!L1412="","",[1]DRUM!L1412)</f>
        <v>1439</v>
      </c>
      <c r="P1435" s="26">
        <f>IF([1]DRUM!M1412="","",[1]DRUM!M1412)</f>
        <v>303</v>
      </c>
      <c r="Q1435" s="26">
        <f>IF([1]DRUM!N1412="","",[1]DRUM!N1412)</f>
        <v>11.728193694381414</v>
      </c>
      <c r="R1435" s="26" t="str">
        <f t="shared" si="229"/>
        <v>Steel</v>
      </c>
      <c r="S1435" s="26">
        <f ca="1">IF(N1435="",0,
IF(Knee_Application="YES",Knee_Width,IF(Knee_Application="NO",0,
IF(OR(Cable_Type="OH",SearchData("Conductor",Cable_Desc)),0,
IF(N1435="Steel Drum",Knee_Width,
IF(N1435="Plywood Drum",0,
IF(Country="UAE",0,
IF(AND(OR(SearchData("LSHF",Cable_Desc),SearchData("LSZH",Cable_Desc),SearchData("LS0H",Cable_Desc),SearchData("LSOH",Cable_Desc)),D.nom&gt;40),Knee_Width,
IF(AND(Country="Egypt",D.nom&gt;60),Knee_Width,
IF(AND(Country&lt;&gt;"Egypt",D.nom&gt;35),Knee_Width,
0))))))))))</f>
        <v>125</v>
      </c>
      <c r="T1435" s="118">
        <f t="shared" ca="1" si="223"/>
        <v>14</v>
      </c>
      <c r="U1435" s="118">
        <f t="shared" ca="1" si="224"/>
        <v>3</v>
      </c>
      <c r="V1435" s="117">
        <f t="shared" ca="1" si="225"/>
        <v>417.58552206340102</v>
      </c>
      <c r="W1435" s="64">
        <f t="shared" ca="1" si="226"/>
        <v>1</v>
      </c>
      <c r="X1435" s="64">
        <f t="shared" ca="1" si="230"/>
        <v>1</v>
      </c>
      <c r="Y1435" s="64">
        <f t="shared" ca="1" si="227"/>
        <v>1</v>
      </c>
      <c r="AM1435" s="156"/>
    </row>
    <row r="1436" spans="1:39">
      <c r="A1436" s="12">
        <f t="shared" ca="1" si="221"/>
        <v>1</v>
      </c>
      <c r="B1436" s="12" t="str">
        <f>IF([1]DRUM!A1413="","",[1]DRUM!A1413)</f>
        <v>Steel</v>
      </c>
      <c r="C1436" s="12">
        <f t="shared" ca="1" si="222"/>
        <v>0</v>
      </c>
      <c r="D1436" s="155">
        <f t="shared" ca="1" si="228"/>
        <v>0</v>
      </c>
      <c r="E1436" s="26" t="str">
        <f>IF([1]DRUM!B1413="","",[1]DRUM!B1413)</f>
        <v>STB400014</v>
      </c>
      <c r="F1436" s="26">
        <f>IF([1]DRUM!C1413="","",[1]DRUM!C1413)</f>
        <v>4080</v>
      </c>
      <c r="G1436" s="26">
        <f>IF([1]DRUM!D1413="","",[1]DRUM!D1413)</f>
        <v>4000</v>
      </c>
      <c r="H1436" s="26">
        <f>IF([1]DRUM!E1413="","",[1]DRUM!E1413)</f>
        <v>2700</v>
      </c>
      <c r="I1436" s="26">
        <f>IF([1]DRUM!F1413="","",[1]DRUM!F1413)</f>
        <v>1850</v>
      </c>
      <c r="J1436" s="26">
        <f>IF([1]DRUM!G1413="","",[1]DRUM!G1413)</f>
        <v>2100</v>
      </c>
      <c r="K1436" s="26">
        <f>IF([1]DRUM!H1413="","",[1]DRUM!H1413)</f>
        <v>2250</v>
      </c>
      <c r="L1436" s="26" t="str">
        <f>IF([1]DRUM!I1413="","",[1]DRUM!I1413)</f>
        <v/>
      </c>
      <c r="M1436" s="26">
        <f>IF([1]DRUM!J1413="","",
IF(AND([1]DRUM!K1413="Wooden Drum",[1]DRUM!J1413&gt;Max_WD_Capacity),Max_WD_Capacity,
[1]DRUM!J1413))</f>
        <v>12000</v>
      </c>
      <c r="N1436" s="26" t="str">
        <f>IF([1]DRUM!K1413="","",[1]DRUM!K1413)</f>
        <v>Steel Drum</v>
      </c>
      <c r="O1436" s="26">
        <f>IF([1]DRUM!L1413="","",[1]DRUM!L1413)</f>
        <v>1570</v>
      </c>
      <c r="P1436" s="26">
        <f>IF([1]DRUM!M1413="","",[1]DRUM!M1413)</f>
        <v>306</v>
      </c>
      <c r="Q1436" s="26">
        <f>IF([1]DRUM!N1413="","",[1]DRUM!N1413)</f>
        <v>12.655513305904783</v>
      </c>
      <c r="R1436" s="26" t="str">
        <f t="shared" si="229"/>
        <v>Steel</v>
      </c>
      <c r="S1436" s="26">
        <f ca="1">IF(N1436="",0,
IF(Knee_Application="YES",Knee_Width,IF(Knee_Application="NO",0,
IF(OR(Cable_Type="OH",SearchData("Conductor",Cable_Desc)),0,
IF(N1436="Steel Drum",Knee_Width,
IF(N1436="Plywood Drum",0,
IF(Country="UAE",0,
IF(AND(OR(SearchData("LSHF",Cable_Desc),SearchData("LSZH",Cable_Desc),SearchData("LS0H",Cable_Desc),SearchData("LSOH",Cable_Desc)),D.nom&gt;40),Knee_Width,
IF(AND(Country="Egypt",D.nom&gt;60),Knee_Width,
IF(AND(Country&lt;&gt;"Egypt",D.nom&gt;35),Knee_Width,
0))))))))))</f>
        <v>125</v>
      </c>
      <c r="T1436" s="118">
        <f t="shared" ca="1" si="223"/>
        <v>14</v>
      </c>
      <c r="U1436" s="118">
        <f t="shared" ca="1" si="224"/>
        <v>4</v>
      </c>
      <c r="V1436" s="117">
        <f t="shared" ca="1" si="225"/>
        <v>560.58076655831701</v>
      </c>
      <c r="W1436" s="64">
        <f t="shared" ca="1" si="226"/>
        <v>1</v>
      </c>
      <c r="X1436" s="64">
        <f t="shared" ca="1" si="230"/>
        <v>1</v>
      </c>
      <c r="Y1436" s="64">
        <f t="shared" ca="1" si="227"/>
        <v>1</v>
      </c>
      <c r="AM1436" s="156"/>
    </row>
    <row r="1437" spans="1:39">
      <c r="A1437" s="12">
        <f t="shared" ca="1" si="221"/>
        <v>1</v>
      </c>
      <c r="B1437" s="12" t="str">
        <f>IF([1]DRUM!A1414="","",[1]DRUM!A1414)</f>
        <v>Steel</v>
      </c>
      <c r="C1437" s="12">
        <f t="shared" ca="1" si="222"/>
        <v>0</v>
      </c>
      <c r="D1437" s="155">
        <f t="shared" ca="1" si="228"/>
        <v>0</v>
      </c>
      <c r="E1437" s="26" t="str">
        <f>IF([1]DRUM!B1414="","",[1]DRUM!B1414)</f>
        <v>STB400029</v>
      </c>
      <c r="F1437" s="26">
        <f>IF([1]DRUM!C1414="","",[1]DRUM!C1414)</f>
        <v>4080</v>
      </c>
      <c r="G1437" s="26">
        <f>IF([1]DRUM!D1414="","",[1]DRUM!D1414)</f>
        <v>4000</v>
      </c>
      <c r="H1437" s="26">
        <f>IF([1]DRUM!E1414="","",[1]DRUM!E1414)</f>
        <v>2350</v>
      </c>
      <c r="I1437" s="26">
        <f>IF([1]DRUM!F1414="","",[1]DRUM!F1414)</f>
        <v>1900</v>
      </c>
      <c r="J1437" s="26">
        <f>IF([1]DRUM!G1414="","",[1]DRUM!G1414)</f>
        <v>2100</v>
      </c>
      <c r="K1437" s="26">
        <f>IF([1]DRUM!H1414="","",[1]DRUM!H1414)</f>
        <v>2250</v>
      </c>
      <c r="L1437" s="26" t="str">
        <f>IF([1]DRUM!I1414="","",[1]DRUM!I1414)</f>
        <v/>
      </c>
      <c r="M1437" s="26">
        <f>IF([1]DRUM!J1414="","",
IF(AND([1]DRUM!K1414="Wooden Drum",[1]DRUM!J1414&gt;Max_WD_Capacity),Max_WD_Capacity,
[1]DRUM!J1414))</f>
        <v>12000</v>
      </c>
      <c r="N1437" s="26" t="str">
        <f>IF([1]DRUM!K1414="","",[1]DRUM!K1414)</f>
        <v>Steel Drum</v>
      </c>
      <c r="O1437" s="26">
        <f>IF([1]DRUM!L1414="","",[1]DRUM!L1414)</f>
        <v>1468</v>
      </c>
      <c r="P1437" s="26">
        <f>IF([1]DRUM!M1414="","",[1]DRUM!M1414)</f>
        <v>314</v>
      </c>
      <c r="Q1437" s="26">
        <f>IF([1]DRUM!N1414="","",[1]DRUM!N1414)</f>
        <v>15.635117588293854</v>
      </c>
      <c r="R1437" s="26" t="str">
        <f t="shared" si="229"/>
        <v>Steel</v>
      </c>
      <c r="S1437" s="26">
        <f ca="1">IF(N1437="",0,
IF(Knee_Application="YES",Knee_Width,IF(Knee_Application="NO",0,
IF(OR(Cable_Type="OH",SearchData("Conductor",Cable_Desc)),0,
IF(N1437="Steel Drum",Knee_Width,
IF(N1437="Plywood Drum",0,
IF(Country="UAE",0,
IF(AND(OR(SearchData("LSHF",Cable_Desc),SearchData("LSZH",Cable_Desc),SearchData("LS0H",Cable_Desc),SearchData("LSOH",Cable_Desc)),D.nom&gt;40),Knee_Width,
IF(AND(Country="Egypt",D.nom&gt;60),Knee_Width,
IF(AND(Country&lt;&gt;"Egypt",D.nom&gt;35),Knee_Width,
0))))))))))</f>
        <v>125</v>
      </c>
      <c r="T1437" s="118">
        <f t="shared" ca="1" si="223"/>
        <v>14</v>
      </c>
      <c r="U1437" s="118">
        <f t="shared" ca="1" si="224"/>
        <v>5</v>
      </c>
      <c r="V1437" s="117">
        <f t="shared" ca="1" si="225"/>
        <v>650.49817485230255</v>
      </c>
      <c r="W1437" s="64">
        <f t="shared" ca="1" si="226"/>
        <v>1</v>
      </c>
      <c r="X1437" s="64">
        <f t="shared" ca="1" si="230"/>
        <v>1</v>
      </c>
      <c r="Y1437" s="64">
        <f t="shared" ca="1" si="227"/>
        <v>1</v>
      </c>
      <c r="AM1437" s="156"/>
    </row>
    <row r="1438" spans="1:39">
      <c r="A1438" s="12">
        <f t="shared" ca="1" si="221"/>
        <v>1</v>
      </c>
      <c r="B1438" s="12" t="str">
        <f>IF([1]DRUM!A1415="","",[1]DRUM!A1415)</f>
        <v>Steel</v>
      </c>
      <c r="C1438" s="12">
        <f t="shared" ca="1" si="222"/>
        <v>0</v>
      </c>
      <c r="D1438" s="155">
        <f t="shared" ca="1" si="228"/>
        <v>0</v>
      </c>
      <c r="E1438" s="26" t="str">
        <f>IF([1]DRUM!B1415="","",[1]DRUM!B1415)</f>
        <v>STB400005</v>
      </c>
      <c r="F1438" s="26">
        <f>IF([1]DRUM!C1415="","",[1]DRUM!C1415)</f>
        <v>4080</v>
      </c>
      <c r="G1438" s="26">
        <f>IF([1]DRUM!D1415="","",[1]DRUM!D1415)</f>
        <v>4000</v>
      </c>
      <c r="H1438" s="26">
        <f>IF([1]DRUM!E1415="","",[1]DRUM!E1415)</f>
        <v>3000</v>
      </c>
      <c r="I1438" s="26">
        <f>IF([1]DRUM!F1415="","",[1]DRUM!F1415)</f>
        <v>1830</v>
      </c>
      <c r="J1438" s="26">
        <f>IF([1]DRUM!G1415="","",[1]DRUM!G1415)</f>
        <v>2100</v>
      </c>
      <c r="K1438" s="26">
        <f>IF([1]DRUM!H1415="","",[1]DRUM!H1415)</f>
        <v>2250</v>
      </c>
      <c r="L1438" s="26" t="str">
        <f>IF([1]DRUM!I1415="","",[1]DRUM!I1415)</f>
        <v/>
      </c>
      <c r="M1438" s="26">
        <f>IF([1]DRUM!J1415="","",
IF(AND([1]DRUM!K1415="Wooden Drum",[1]DRUM!J1415&gt;Max_WD_Capacity),Max_WD_Capacity,
[1]DRUM!J1415))</f>
        <v>15000</v>
      </c>
      <c r="N1438" s="26" t="str">
        <f>IF([1]DRUM!K1415="","",[1]DRUM!K1415)</f>
        <v>Steel Drum</v>
      </c>
      <c r="O1438" s="26">
        <f>IF([1]DRUM!L1415="","",[1]DRUM!L1415)</f>
        <v>1975</v>
      </c>
      <c r="P1438" s="26">
        <f>IF([1]DRUM!M1415="","",[1]DRUM!M1415)</f>
        <v>303</v>
      </c>
      <c r="Q1438" s="26">
        <f>IF([1]DRUM!N1415="","",[1]DRUM!N1415)</f>
        <v>10.060950473121313</v>
      </c>
      <c r="R1438" s="26" t="str">
        <f t="shared" si="229"/>
        <v>Steel</v>
      </c>
      <c r="S1438" s="26">
        <f ca="1">IF(N1438="",0,
IF(Knee_Application="YES",Knee_Width,IF(Knee_Application="NO",0,
IF(OR(Cable_Type="OH",SearchData("Conductor",Cable_Desc)),0,
IF(N1438="Steel Drum",Knee_Width,
IF(N1438="Plywood Drum",0,
IF(Country="UAE",0,
IF(AND(OR(SearchData("LSHF",Cable_Desc),SearchData("LSZH",Cable_Desc),SearchData("LS0H",Cable_Desc),SearchData("LSOH",Cable_Desc)),D.nom&gt;40),Knee_Width,
IF(AND(Country="Egypt",D.nom&gt;60),Knee_Width,
IF(AND(Country&lt;&gt;"Egypt",D.nom&gt;35),Knee_Width,
0))))))))))</f>
        <v>125</v>
      </c>
      <c r="T1438" s="118">
        <f t="shared" ca="1" si="223"/>
        <v>14</v>
      </c>
      <c r="U1438" s="118">
        <f t="shared" ca="1" si="224"/>
        <v>3</v>
      </c>
      <c r="V1438" s="117">
        <f t="shared" ca="1" si="225"/>
        <v>443.97490035355526</v>
      </c>
      <c r="W1438" s="64">
        <f t="shared" ca="1" si="226"/>
        <v>1</v>
      </c>
      <c r="X1438" s="64">
        <f t="shared" ca="1" si="230"/>
        <v>1</v>
      </c>
      <c r="Y1438" s="64">
        <f t="shared" ca="1" si="227"/>
        <v>1</v>
      </c>
      <c r="AM1438" s="156"/>
    </row>
    <row r="1439" spans="1:39">
      <c r="A1439" s="12">
        <f t="shared" ca="1" si="221"/>
        <v>1</v>
      </c>
      <c r="B1439" s="12" t="str">
        <f>IF([1]DRUM!A1416="","",[1]DRUM!A1416)</f>
        <v>Steel</v>
      </c>
      <c r="C1439" s="12">
        <f t="shared" ca="1" si="222"/>
        <v>0</v>
      </c>
      <c r="D1439" s="155">
        <f t="shared" ca="1" si="228"/>
        <v>0</v>
      </c>
      <c r="E1439" s="26" t="str">
        <f>IF([1]DRUM!B1416="","",[1]DRUM!B1416)</f>
        <v>STB400036</v>
      </c>
      <c r="F1439" s="26">
        <f>IF([1]DRUM!C1416="","",[1]DRUM!C1416)</f>
        <v>4080</v>
      </c>
      <c r="G1439" s="26">
        <f>IF([1]DRUM!D1416="","",[1]DRUM!D1416)</f>
        <v>4000</v>
      </c>
      <c r="H1439" s="26">
        <f>IF([1]DRUM!E1416="","",[1]DRUM!E1416)</f>
        <v>2850</v>
      </c>
      <c r="I1439" s="26">
        <f>IF([1]DRUM!F1416="","",[1]DRUM!F1416)</f>
        <v>1830</v>
      </c>
      <c r="J1439" s="26">
        <f>IF([1]DRUM!G1416="","",[1]DRUM!G1416)</f>
        <v>2100</v>
      </c>
      <c r="K1439" s="26">
        <f>IF([1]DRUM!H1416="","",[1]DRUM!H1416)</f>
        <v>2250</v>
      </c>
      <c r="L1439" s="26" t="str">
        <f>IF([1]DRUM!I1416="","",[1]DRUM!I1416)</f>
        <v/>
      </c>
      <c r="M1439" s="26">
        <f>IF([1]DRUM!J1416="","",
IF(AND([1]DRUM!K1416="Wooden Drum",[1]DRUM!J1416&gt;Max_WD_Capacity),Max_WD_Capacity,
[1]DRUM!J1416))</f>
        <v>15000</v>
      </c>
      <c r="N1439" s="26" t="str">
        <f>IF([1]DRUM!K1416="","",[1]DRUM!K1416)</f>
        <v>Steel Drum</v>
      </c>
      <c r="O1439" s="26">
        <f>IF([1]DRUM!L1416="","",[1]DRUM!L1416)</f>
        <v>1659</v>
      </c>
      <c r="P1439" s="26">
        <f>IF([1]DRUM!M1416="","",[1]DRUM!M1416)</f>
        <v>303</v>
      </c>
      <c r="Q1439" s="26">
        <f>IF([1]DRUM!N1416="","",[1]DRUM!N1416)</f>
        <v>11.32216247885902</v>
      </c>
      <c r="R1439" s="26" t="str">
        <f t="shared" si="229"/>
        <v>Steel</v>
      </c>
      <c r="S1439" s="26">
        <f ca="1">IF(N1439="",0,
IF(Knee_Application="YES",Knee_Width,IF(Knee_Application="NO",0,
IF(OR(Cable_Type="OH",SearchData("Conductor",Cable_Desc)),0,
IF(N1439="Steel Drum",Knee_Width,
IF(N1439="Plywood Drum",0,
IF(Country="UAE",0,
IF(AND(OR(SearchData("LSHF",Cable_Desc),SearchData("LSZH",Cable_Desc),SearchData("LS0H",Cable_Desc),SearchData("LSOH",Cable_Desc)),D.nom&gt;40),Knee_Width,
IF(AND(Country="Egypt",D.nom&gt;60),Knee_Width,
IF(AND(Country&lt;&gt;"Egypt",D.nom&gt;35),Knee_Width,
0))))))))))</f>
        <v>125</v>
      </c>
      <c r="T1439" s="118">
        <f t="shared" ca="1" si="223"/>
        <v>14</v>
      </c>
      <c r="U1439" s="118">
        <f t="shared" ca="1" si="224"/>
        <v>3</v>
      </c>
      <c r="V1439" s="117">
        <f t="shared" ca="1" si="225"/>
        <v>424.18286663593955</v>
      </c>
      <c r="W1439" s="64">
        <f t="shared" ca="1" si="226"/>
        <v>1</v>
      </c>
      <c r="X1439" s="64">
        <f t="shared" ca="1" si="230"/>
        <v>1</v>
      </c>
      <c r="Y1439" s="64">
        <f t="shared" ca="1" si="227"/>
        <v>1</v>
      </c>
      <c r="AM1439" s="156"/>
    </row>
    <row r="1440" spans="1:39">
      <c r="A1440" s="12">
        <f t="shared" ca="1" si="221"/>
        <v>1</v>
      </c>
      <c r="B1440" s="12" t="str">
        <f>IF([1]DRUM!A1417="","",[1]DRUM!A1417)</f>
        <v>Steel</v>
      </c>
      <c r="C1440" s="12">
        <f t="shared" ca="1" si="222"/>
        <v>0</v>
      </c>
      <c r="D1440" s="155">
        <f t="shared" ca="1" si="228"/>
        <v>0</v>
      </c>
      <c r="E1440" s="26" t="str">
        <f>IF([1]DRUM!B1417="","",[1]DRUM!B1417)</f>
        <v>STB400027</v>
      </c>
      <c r="F1440" s="26">
        <f>IF([1]DRUM!C1417="","",[1]DRUM!C1417)</f>
        <v>4080</v>
      </c>
      <c r="G1440" s="26">
        <f>IF([1]DRUM!D1417="","",[1]DRUM!D1417)</f>
        <v>4000</v>
      </c>
      <c r="H1440" s="26">
        <f>IF([1]DRUM!E1417="","",[1]DRUM!E1417)</f>
        <v>2650</v>
      </c>
      <c r="I1440" s="26">
        <f>IF([1]DRUM!F1417="","",[1]DRUM!F1417)</f>
        <v>1830</v>
      </c>
      <c r="J1440" s="26">
        <f>IF([1]DRUM!G1417="","",[1]DRUM!G1417)</f>
        <v>2100</v>
      </c>
      <c r="K1440" s="26">
        <f>IF([1]DRUM!H1417="","",[1]DRUM!H1417)</f>
        <v>2250</v>
      </c>
      <c r="L1440" s="26" t="str">
        <f>IF([1]DRUM!I1417="","",[1]DRUM!I1417)</f>
        <v/>
      </c>
      <c r="M1440" s="26">
        <f>IF([1]DRUM!J1417="","",
IF(AND([1]DRUM!K1417="Wooden Drum",[1]DRUM!J1417&gt;Max_WD_Capacity),Max_WD_Capacity,
[1]DRUM!J1417))</f>
        <v>15000</v>
      </c>
      <c r="N1440" s="26" t="str">
        <f>IF([1]DRUM!K1417="","",[1]DRUM!K1417)</f>
        <v>Steel Drum</v>
      </c>
      <c r="O1440" s="26">
        <f>IF([1]DRUM!L1417="","",[1]DRUM!L1417)</f>
        <v>1616</v>
      </c>
      <c r="P1440" s="26">
        <f>IF([1]DRUM!M1417="","",[1]DRUM!M1417)</f>
        <v>303</v>
      </c>
      <c r="Q1440" s="26">
        <f>IF([1]DRUM!N1417="","",[1]DRUM!N1417)</f>
        <v>12.903168981778082</v>
      </c>
      <c r="R1440" s="26" t="str">
        <f t="shared" si="229"/>
        <v>Steel</v>
      </c>
      <c r="S1440" s="26">
        <f ca="1">IF(N1440="",0,
IF(Knee_Application="YES",Knee_Width,IF(Knee_Application="NO",0,
IF(OR(Cable_Type="OH",SearchData("Conductor",Cable_Desc)),0,
IF(N1440="Steel Drum",Knee_Width,
IF(N1440="Plywood Drum",0,
IF(Country="UAE",0,
IF(AND(OR(SearchData("LSHF",Cable_Desc),SearchData("LSZH",Cable_Desc),SearchData("LS0H",Cable_Desc),SearchData("LSOH",Cable_Desc)),D.nom&gt;40),Knee_Width,
IF(AND(Country="Egypt",D.nom&gt;60),Knee_Width,
IF(AND(Country&lt;&gt;"Egypt",D.nom&gt;35),Knee_Width,
0))))))))))</f>
        <v>125</v>
      </c>
      <c r="T1440" s="118">
        <f t="shared" ca="1" si="223"/>
        <v>14</v>
      </c>
      <c r="U1440" s="118">
        <f t="shared" ca="1" si="224"/>
        <v>4</v>
      </c>
      <c r="V1440" s="117">
        <f t="shared" ca="1" si="225"/>
        <v>551.78430712826548</v>
      </c>
      <c r="W1440" s="64">
        <f t="shared" ca="1" si="226"/>
        <v>1</v>
      </c>
      <c r="X1440" s="64">
        <f t="shared" ca="1" si="230"/>
        <v>1</v>
      </c>
      <c r="Y1440" s="64">
        <f t="shared" ca="1" si="227"/>
        <v>1</v>
      </c>
      <c r="AM1440" s="156"/>
    </row>
    <row r="1441" spans="1:39">
      <c r="A1441" s="12">
        <f t="shared" ca="1" si="221"/>
        <v>1</v>
      </c>
      <c r="B1441" s="12" t="str">
        <f>IF([1]DRUM!A1418="","",[1]DRUM!A1418)</f>
        <v>Steel</v>
      </c>
      <c r="C1441" s="12">
        <f t="shared" ca="1" si="222"/>
        <v>0</v>
      </c>
      <c r="D1441" s="155">
        <f t="shared" ca="1" si="228"/>
        <v>0</v>
      </c>
      <c r="E1441" s="26" t="str">
        <f>IF([1]DRUM!B1418="","",[1]DRUM!B1418)</f>
        <v>STB400020</v>
      </c>
      <c r="F1441" s="26">
        <f>IF([1]DRUM!C1418="","",[1]DRUM!C1418)</f>
        <v>4080</v>
      </c>
      <c r="G1441" s="26">
        <f>IF([1]DRUM!D1418="","",[1]DRUM!D1418)</f>
        <v>4000</v>
      </c>
      <c r="H1441" s="26">
        <f>IF([1]DRUM!E1418="","",[1]DRUM!E1418)</f>
        <v>2600</v>
      </c>
      <c r="I1441" s="26">
        <f>IF([1]DRUM!F1418="","",[1]DRUM!F1418)</f>
        <v>1830</v>
      </c>
      <c r="J1441" s="26">
        <f>IF([1]DRUM!G1418="","",[1]DRUM!G1418)</f>
        <v>2100</v>
      </c>
      <c r="K1441" s="26">
        <f>IF([1]DRUM!H1418="","",[1]DRUM!H1418)</f>
        <v>2250</v>
      </c>
      <c r="L1441" s="26" t="str">
        <f>IF([1]DRUM!I1418="","",[1]DRUM!I1418)</f>
        <v/>
      </c>
      <c r="M1441" s="26">
        <f>IF([1]DRUM!J1418="","",
IF(AND([1]DRUM!K1418="Wooden Drum",[1]DRUM!J1418&gt;Max_WD_Capacity),Max_WD_Capacity,
[1]DRUM!J1418))</f>
        <v>15000</v>
      </c>
      <c r="N1441" s="26" t="str">
        <f>IF([1]DRUM!K1418="","",[1]DRUM!K1418)</f>
        <v>Steel Drum</v>
      </c>
      <c r="O1441" s="26">
        <f>IF([1]DRUM!L1418="","",[1]DRUM!L1418)</f>
        <v>1782</v>
      </c>
      <c r="P1441" s="26">
        <f>IF([1]DRUM!M1418="","",[1]DRUM!M1418)</f>
        <v>303</v>
      </c>
      <c r="Q1441" s="26">
        <f>IF([1]DRUM!N1418="","",[1]DRUM!N1418)</f>
        <v>13.280454624520134</v>
      </c>
      <c r="R1441" s="26" t="str">
        <f t="shared" si="229"/>
        <v>Steel</v>
      </c>
      <c r="S1441" s="26">
        <f ca="1">IF(N1441="",0,
IF(Knee_Application="YES",Knee_Width,IF(Knee_Application="NO",0,
IF(OR(Cable_Type="OH",SearchData("Conductor",Cable_Desc)),0,
IF(N1441="Steel Drum",Knee_Width,
IF(N1441="Plywood Drum",0,
IF(Country="UAE",0,
IF(AND(OR(SearchData("LSHF",Cable_Desc),SearchData("LSZH",Cable_Desc),SearchData("LS0H",Cable_Desc),SearchData("LSOH",Cable_Desc)),D.nom&gt;40),Knee_Width,
IF(AND(Country="Egypt",D.nom&gt;60),Knee_Width,
IF(AND(Country&lt;&gt;"Egypt",D.nom&gt;35),Knee_Width,
0))))))))))</f>
        <v>125</v>
      </c>
      <c r="T1441" s="118">
        <f t="shared" ca="1" si="223"/>
        <v>14</v>
      </c>
      <c r="U1441" s="118">
        <f t="shared" ca="1" si="224"/>
        <v>4</v>
      </c>
      <c r="V1441" s="117">
        <f t="shared" ca="1" si="225"/>
        <v>542.98784769821407</v>
      </c>
      <c r="W1441" s="64">
        <f t="shared" ca="1" si="226"/>
        <v>1</v>
      </c>
      <c r="X1441" s="64">
        <f t="shared" ca="1" si="230"/>
        <v>1</v>
      </c>
      <c r="Y1441" s="64">
        <f t="shared" ca="1" si="227"/>
        <v>1</v>
      </c>
      <c r="AM1441" s="156"/>
    </row>
    <row r="1442" spans="1:39">
      <c r="A1442" s="12">
        <f t="shared" ca="1" si="221"/>
        <v>1</v>
      </c>
      <c r="B1442" s="12" t="str">
        <f>IF([1]DRUM!A1419="","",[1]DRUM!A1419)</f>
        <v>Steel</v>
      </c>
      <c r="C1442" s="12">
        <f t="shared" ca="1" si="222"/>
        <v>0</v>
      </c>
      <c r="D1442" s="155">
        <f t="shared" ca="1" si="228"/>
        <v>0</v>
      </c>
      <c r="E1442" s="26" t="str">
        <f>IF([1]DRUM!B1419="","",[1]DRUM!B1419)</f>
        <v>STB400033</v>
      </c>
      <c r="F1442" s="26">
        <f>IF([1]DRUM!C1419="","",[1]DRUM!C1419)</f>
        <v>4080</v>
      </c>
      <c r="G1442" s="26">
        <f>IF([1]DRUM!D1419="","",[1]DRUM!D1419)</f>
        <v>4000</v>
      </c>
      <c r="H1442" s="26">
        <f>IF([1]DRUM!E1419="","",[1]DRUM!E1419)</f>
        <v>2500</v>
      </c>
      <c r="I1442" s="26">
        <f>IF([1]DRUM!F1419="","",[1]DRUM!F1419)</f>
        <v>1830</v>
      </c>
      <c r="J1442" s="26">
        <f>IF([1]DRUM!G1419="","",[1]DRUM!G1419)</f>
        <v>2100</v>
      </c>
      <c r="K1442" s="26">
        <f>IF([1]DRUM!H1419="","",[1]DRUM!H1419)</f>
        <v>2250</v>
      </c>
      <c r="L1442" s="26" t="str">
        <f>IF([1]DRUM!I1419="","",[1]DRUM!I1419)</f>
        <v/>
      </c>
      <c r="M1442" s="26">
        <f>IF([1]DRUM!J1419="","",
IF(AND([1]DRUM!K1419="Wooden Drum",[1]DRUM!J1419&gt;Max_WD_Capacity),Max_WD_Capacity,
[1]DRUM!J1419))</f>
        <v>15000</v>
      </c>
      <c r="N1442" s="26" t="str">
        <f>IF([1]DRUM!K1419="","",[1]DRUM!K1419)</f>
        <v>Steel Drum</v>
      </c>
      <c r="O1442" s="26">
        <f>IF([1]DRUM!L1419="","",[1]DRUM!L1419)</f>
        <v>1774</v>
      </c>
      <c r="P1442" s="26">
        <f>IF([1]DRUM!M1419="","",[1]DRUM!M1419)</f>
        <v>303</v>
      </c>
      <c r="Q1442" s="26">
        <f>IF([1]DRUM!N1419="","",[1]DRUM!N1419)</f>
        <v>14.013466730418971</v>
      </c>
      <c r="R1442" s="26" t="str">
        <f t="shared" si="229"/>
        <v>Steel</v>
      </c>
      <c r="S1442" s="26">
        <f ca="1">IF(N1442="",0,
IF(Knee_Application="YES",Knee_Width,IF(Knee_Application="NO",0,
IF(OR(Cable_Type="OH",SearchData("Conductor",Cable_Desc)),0,
IF(N1442="Steel Drum",Knee_Width,
IF(N1442="Plywood Drum",0,
IF(Country="UAE",0,
IF(AND(OR(SearchData("LSHF",Cable_Desc),SearchData("LSZH",Cable_Desc),SearchData("LS0H",Cable_Desc),SearchData("LSOH",Cable_Desc)),D.nom&gt;40),Knee_Width,
IF(AND(Country="Egypt",D.nom&gt;60),Knee_Width,
IF(AND(Country&lt;&gt;"Egypt",D.nom&gt;35),Knee_Width,
0))))))))))</f>
        <v>125</v>
      </c>
      <c r="T1442" s="118">
        <f t="shared" ca="1" si="223"/>
        <v>14</v>
      </c>
      <c r="U1442" s="118">
        <f t="shared" ca="1" si="224"/>
        <v>5</v>
      </c>
      <c r="V1442" s="117">
        <f t="shared" ca="1" si="225"/>
        <v>683.48489771499544</v>
      </c>
      <c r="W1442" s="64">
        <f t="shared" ca="1" si="226"/>
        <v>1</v>
      </c>
      <c r="X1442" s="64">
        <f t="shared" ca="1" si="230"/>
        <v>1</v>
      </c>
      <c r="Y1442" s="64">
        <f t="shared" ca="1" si="227"/>
        <v>1</v>
      </c>
      <c r="AM1442" s="156"/>
    </row>
    <row r="1443" spans="1:39">
      <c r="A1443" s="12">
        <f t="shared" ca="1" si="221"/>
        <v>1</v>
      </c>
      <c r="B1443" s="12" t="str">
        <f>IF([1]DRUM!A1420="","",[1]DRUM!A1420)</f>
        <v>Steel</v>
      </c>
      <c r="C1443" s="12">
        <f t="shared" ca="1" si="222"/>
        <v>0</v>
      </c>
      <c r="D1443" s="155">
        <f t="shared" ca="1" si="228"/>
        <v>0</v>
      </c>
      <c r="E1443" s="26" t="str">
        <f>IF([1]DRUM!B1420="","",[1]DRUM!B1420)</f>
        <v>STB400035</v>
      </c>
      <c r="F1443" s="26">
        <f>IF([1]DRUM!C1420="","",[1]DRUM!C1420)</f>
        <v>4080</v>
      </c>
      <c r="G1443" s="26">
        <f>IF([1]DRUM!D1420="","",[1]DRUM!D1420)</f>
        <v>4000</v>
      </c>
      <c r="H1443" s="26">
        <f>IF([1]DRUM!E1420="","",[1]DRUM!E1420)</f>
        <v>2450</v>
      </c>
      <c r="I1443" s="26">
        <f>IF([1]DRUM!F1420="","",[1]DRUM!F1420)</f>
        <v>1830</v>
      </c>
      <c r="J1443" s="26">
        <f>IF([1]DRUM!G1420="","",[1]DRUM!G1420)</f>
        <v>2100</v>
      </c>
      <c r="K1443" s="26">
        <f>IF([1]DRUM!H1420="","",[1]DRUM!H1420)</f>
        <v>2250</v>
      </c>
      <c r="L1443" s="26" t="str">
        <f>IF([1]DRUM!I1420="","",[1]DRUM!I1420)</f>
        <v/>
      </c>
      <c r="M1443" s="26">
        <f>IF([1]DRUM!J1420="","",
IF(AND([1]DRUM!K1420="Wooden Drum",[1]DRUM!J1420&gt;Max_WD_Capacity),Max_WD_Capacity,
[1]DRUM!J1420))</f>
        <v>15000</v>
      </c>
      <c r="N1443" s="26" t="str">
        <f>IF([1]DRUM!K1420="","",[1]DRUM!K1420)</f>
        <v>Steel Drum</v>
      </c>
      <c r="O1443" s="26">
        <f>IF([1]DRUM!L1420="","",[1]DRUM!L1420)</f>
        <v>1717</v>
      </c>
      <c r="P1443" s="26">
        <f>IF([1]DRUM!M1420="","",[1]DRUM!M1420)</f>
        <v>303</v>
      </c>
      <c r="Q1443" s="26">
        <f>IF([1]DRUM!N1420="","",[1]DRUM!N1420)</f>
        <v>14.369193193575759</v>
      </c>
      <c r="R1443" s="26" t="str">
        <f t="shared" si="229"/>
        <v>Steel</v>
      </c>
      <c r="S1443" s="26">
        <f ca="1">IF(N1443="",0,
IF(Knee_Application="YES",Knee_Width,IF(Knee_Application="NO",0,
IF(OR(Cable_Type="OH",SearchData("Conductor",Cable_Desc)),0,
IF(N1443="Steel Drum",Knee_Width,
IF(N1443="Plywood Drum",0,
IF(Country="UAE",0,
IF(AND(OR(SearchData("LSHF",Cable_Desc),SearchData("LSZH",Cable_Desc),SearchData("LS0H",Cable_Desc),SearchData("LSOH",Cable_Desc)),D.nom&gt;40),Knee_Width,
IF(AND(Country="Egypt",D.nom&gt;60),Knee_Width,
IF(AND(Country&lt;&gt;"Egypt",D.nom&gt;35),Knee_Width,
0))))))))))</f>
        <v>125</v>
      </c>
      <c r="T1443" s="118">
        <f t="shared" ca="1" si="223"/>
        <v>14</v>
      </c>
      <c r="U1443" s="118">
        <f t="shared" ca="1" si="224"/>
        <v>5</v>
      </c>
      <c r="V1443" s="117">
        <f t="shared" ca="1" si="225"/>
        <v>672.48932342743115</v>
      </c>
      <c r="W1443" s="64">
        <f t="shared" ca="1" si="226"/>
        <v>1</v>
      </c>
      <c r="X1443" s="64">
        <f t="shared" ca="1" si="230"/>
        <v>1</v>
      </c>
      <c r="Y1443" s="64">
        <f t="shared" ca="1" si="227"/>
        <v>1</v>
      </c>
      <c r="AM1443" s="156"/>
    </row>
    <row r="1444" spans="1:39">
      <c r="A1444" s="12">
        <f t="shared" ca="1" si="221"/>
        <v>1</v>
      </c>
      <c r="B1444" s="12" t="str">
        <f>IF([1]DRUM!A1421="","",[1]DRUM!A1421)</f>
        <v>Steel</v>
      </c>
      <c r="C1444" s="12">
        <f t="shared" ca="1" si="222"/>
        <v>0</v>
      </c>
      <c r="D1444" s="155">
        <f t="shared" ca="1" si="228"/>
        <v>0</v>
      </c>
      <c r="E1444" s="26" t="str">
        <f>IF([1]DRUM!B1421="","",[1]DRUM!B1421)</f>
        <v>STB400034</v>
      </c>
      <c r="F1444" s="26">
        <f>IF([1]DRUM!C1421="","",[1]DRUM!C1421)</f>
        <v>4080</v>
      </c>
      <c r="G1444" s="26">
        <f>IF([1]DRUM!D1421="","",[1]DRUM!D1421)</f>
        <v>4000</v>
      </c>
      <c r="H1444" s="26">
        <f>IF([1]DRUM!E1421="","",[1]DRUM!E1421)</f>
        <v>2200</v>
      </c>
      <c r="I1444" s="26">
        <f>IF([1]DRUM!F1421="","",[1]DRUM!F1421)</f>
        <v>1830</v>
      </c>
      <c r="J1444" s="26">
        <f>IF([1]DRUM!G1421="","",[1]DRUM!G1421)</f>
        <v>2100</v>
      </c>
      <c r="K1444" s="26">
        <f>IF([1]DRUM!H1421="","",[1]DRUM!H1421)</f>
        <v>2250</v>
      </c>
      <c r="L1444" s="26" t="str">
        <f>IF([1]DRUM!I1421="","",[1]DRUM!I1421)</f>
        <v/>
      </c>
      <c r="M1444" s="26">
        <f>IF([1]DRUM!J1421="","",
IF(AND([1]DRUM!K1421="Wooden Drum",[1]DRUM!J1421&gt;Max_WD_Capacity),Max_WD_Capacity,
[1]DRUM!J1421))</f>
        <v>15000</v>
      </c>
      <c r="N1444" s="26" t="str">
        <f>IF([1]DRUM!K1421="","",[1]DRUM!K1421)</f>
        <v>Steel Drum</v>
      </c>
      <c r="O1444" s="26">
        <f>IF([1]DRUM!L1421="","",[1]DRUM!L1421)</f>
        <v>1756</v>
      </c>
      <c r="P1444" s="26">
        <f>IF([1]DRUM!M1421="","",[1]DRUM!M1421)</f>
        <v>303</v>
      </c>
      <c r="Q1444" s="26">
        <f>IF([1]DRUM!N1421="","",[1]DRUM!N1421)</f>
        <v>16.040029611433408</v>
      </c>
      <c r="R1444" s="26" t="str">
        <f t="shared" si="229"/>
        <v>Steel</v>
      </c>
      <c r="S1444" s="26">
        <f ca="1">IF(N1444="",0,
IF(Knee_Application="YES",Knee_Width,IF(Knee_Application="NO",0,
IF(OR(Cable_Type="OH",SearchData("Conductor",Cable_Desc)),0,
IF(N1444="Steel Drum",Knee_Width,
IF(N1444="Plywood Drum",0,
IF(Country="UAE",0,
IF(AND(OR(SearchData("LSHF",Cable_Desc),SearchData("LSZH",Cable_Desc),SearchData("LS0H",Cable_Desc),SearchData("LSOH",Cable_Desc)),D.nom&gt;40),Knee_Width,
IF(AND(Country="Egypt",D.nom&gt;60),Knee_Width,
IF(AND(Country&lt;&gt;"Egypt",D.nom&gt;35),Knee_Width,
0))))))))))</f>
        <v>125</v>
      </c>
      <c r="T1444" s="118">
        <f t="shared" ca="1" si="223"/>
        <v>14</v>
      </c>
      <c r="U1444" s="118">
        <f t="shared" ca="1" si="224"/>
        <v>6</v>
      </c>
      <c r="V1444" s="117">
        <f t="shared" ca="1" si="225"/>
        <v>773.10322638835919</v>
      </c>
      <c r="W1444" s="64">
        <f t="shared" ca="1" si="226"/>
        <v>1</v>
      </c>
      <c r="X1444" s="64">
        <f t="shared" ca="1" si="230"/>
        <v>1</v>
      </c>
      <c r="Y1444" s="64">
        <f t="shared" ca="1" si="227"/>
        <v>1</v>
      </c>
      <c r="AM1444" s="156"/>
    </row>
    <row r="1445" spans="1:39">
      <c r="A1445" s="12">
        <f t="shared" ca="1" si="221"/>
        <v>1</v>
      </c>
      <c r="B1445" s="12" t="str">
        <f>IF([1]DRUM!A1422="","",[1]DRUM!A1422)</f>
        <v>Steel</v>
      </c>
      <c r="C1445" s="12">
        <f t="shared" ca="1" si="222"/>
        <v>0</v>
      </c>
      <c r="D1445" s="155">
        <f t="shared" ca="1" si="228"/>
        <v>0</v>
      </c>
      <c r="E1445" s="26" t="str">
        <f>IF([1]DRUM!B1422="","",[1]DRUM!B1422)</f>
        <v>STB400015</v>
      </c>
      <c r="F1445" s="26">
        <f>IF([1]DRUM!C1422="","",[1]DRUM!C1422)</f>
        <v>4080</v>
      </c>
      <c r="G1445" s="26">
        <f>IF([1]DRUM!D1422="","",[1]DRUM!D1422)</f>
        <v>4000</v>
      </c>
      <c r="H1445" s="26">
        <f>IF([1]DRUM!E1422="","",[1]DRUM!E1422)</f>
        <v>2100</v>
      </c>
      <c r="I1445" s="26">
        <f>IF([1]DRUM!F1422="","",[1]DRUM!F1422)</f>
        <v>1830</v>
      </c>
      <c r="J1445" s="26">
        <f>IF([1]DRUM!G1422="","",[1]DRUM!G1422)</f>
        <v>2100</v>
      </c>
      <c r="K1445" s="26">
        <f>IF([1]DRUM!H1422="","",[1]DRUM!H1422)</f>
        <v>2250</v>
      </c>
      <c r="L1445" s="26" t="str">
        <f>IF([1]DRUM!I1422="","",[1]DRUM!I1422)</f>
        <v/>
      </c>
      <c r="M1445" s="26">
        <f>IF([1]DRUM!J1422="","",
IF(AND([1]DRUM!K1422="Wooden Drum",[1]DRUM!J1422&gt;Max_WD_Capacity),Max_WD_Capacity,
[1]DRUM!J1422))</f>
        <v>15000</v>
      </c>
      <c r="N1445" s="26" t="str">
        <f>IF([1]DRUM!K1422="","",[1]DRUM!K1422)</f>
        <v>Steel Drum</v>
      </c>
      <c r="O1445" s="26">
        <f>IF([1]DRUM!L1422="","",[1]DRUM!L1422)</f>
        <v>1875</v>
      </c>
      <c r="P1445" s="26">
        <f>IF([1]DRUM!M1422="","",[1]DRUM!M1422)</f>
        <v>303</v>
      </c>
      <c r="Q1445" s="26">
        <f>IF([1]DRUM!N1422="","",[1]DRUM!N1422)</f>
        <v>16.658059426210862</v>
      </c>
      <c r="R1445" s="26" t="str">
        <f t="shared" si="229"/>
        <v>Steel</v>
      </c>
      <c r="S1445" s="26">
        <f ca="1">IF(N1445="",0,
IF(Knee_Application="YES",Knee_Width,IF(Knee_Application="NO",0,
IF(OR(Cable_Type="OH",SearchData("Conductor",Cable_Desc)),0,
IF(N1445="Steel Drum",Knee_Width,
IF(N1445="Plywood Drum",0,
IF(Country="UAE",0,
IF(AND(OR(SearchData("LSHF",Cable_Desc),SearchData("LSZH",Cable_Desc),SearchData("LS0H",Cable_Desc),SearchData("LSOH",Cable_Desc)),D.nom&gt;40),Knee_Width,
IF(AND(Country="Egypt",D.nom&gt;60),Knee_Width,
IF(AND(Country&lt;&gt;"Egypt",D.nom&gt;35),Knee_Width,
0))))))))))</f>
        <v>125</v>
      </c>
      <c r="T1445" s="118">
        <f t="shared" ca="1" si="223"/>
        <v>14</v>
      </c>
      <c r="U1445" s="118">
        <f t="shared" ca="1" si="224"/>
        <v>6</v>
      </c>
      <c r="V1445" s="117">
        <f t="shared" ca="1" si="225"/>
        <v>746.71384809820495</v>
      </c>
      <c r="W1445" s="64">
        <f t="shared" ca="1" si="226"/>
        <v>1</v>
      </c>
      <c r="X1445" s="64">
        <f t="shared" ca="1" si="230"/>
        <v>1</v>
      </c>
      <c r="Y1445" s="64">
        <f t="shared" ca="1" si="227"/>
        <v>1</v>
      </c>
      <c r="AM1445" s="156"/>
    </row>
    <row r="1446" spans="1:39">
      <c r="A1446" s="12">
        <f t="shared" ca="1" si="221"/>
        <v>1</v>
      </c>
      <c r="B1446" s="12" t="str">
        <f>IF([1]DRUM!A1423="","",[1]DRUM!A1423)</f>
        <v>Steel</v>
      </c>
      <c r="C1446" s="12">
        <f t="shared" ca="1" si="222"/>
        <v>0</v>
      </c>
      <c r="D1446" s="155">
        <f t="shared" ca="1" si="228"/>
        <v>0</v>
      </c>
      <c r="E1446" s="26" t="str">
        <f>IF([1]DRUM!B1423="","",[1]DRUM!B1423)</f>
        <v>STB400006</v>
      </c>
      <c r="F1446" s="26">
        <f>IF([1]DRUM!C1423="","",[1]DRUM!C1423)</f>
        <v>4085</v>
      </c>
      <c r="G1446" s="26">
        <f>IF([1]DRUM!D1423="","",[1]DRUM!D1423)</f>
        <v>4000</v>
      </c>
      <c r="H1446" s="26">
        <f>IF([1]DRUM!E1423="","",[1]DRUM!E1423)</f>
        <v>2750</v>
      </c>
      <c r="I1446" s="26">
        <f>IF([1]DRUM!F1423="","",[1]DRUM!F1423)</f>
        <v>1830</v>
      </c>
      <c r="J1446" s="26">
        <f>IF([1]DRUM!G1423="","",[1]DRUM!G1423)</f>
        <v>2100</v>
      </c>
      <c r="K1446" s="26">
        <f>IF([1]DRUM!H1423="","",[1]DRUM!H1423)</f>
        <v>2250</v>
      </c>
      <c r="L1446" s="26" t="str">
        <f>IF([1]DRUM!I1423="","",[1]DRUM!I1423)</f>
        <v/>
      </c>
      <c r="M1446" s="26">
        <f>IF([1]DRUM!J1423="","",
IF(AND([1]DRUM!K1423="Wooden Drum",[1]DRUM!J1423&gt;Max_WD_Capacity),Max_WD_Capacity,
[1]DRUM!J1423))</f>
        <v>20000</v>
      </c>
      <c r="N1446" s="26" t="str">
        <f>IF([1]DRUM!K1423="","",[1]DRUM!K1423)</f>
        <v>Steel Drum</v>
      </c>
      <c r="O1446" s="26">
        <f>IF([1]DRUM!L1423="","",[1]DRUM!L1423)</f>
        <v>2380</v>
      </c>
      <c r="P1446" s="26">
        <f>IF([1]DRUM!M1423="","",[1]DRUM!M1423)</f>
        <v>303</v>
      </c>
      <c r="Q1446" s="26">
        <f>IF([1]DRUM!N1423="","",[1]DRUM!N1423)</f>
        <v>12.127038516708724</v>
      </c>
      <c r="R1446" s="26" t="str">
        <f t="shared" si="229"/>
        <v>Steel</v>
      </c>
      <c r="S1446" s="26">
        <f ca="1">IF(N1446="",0,
IF(Knee_Application="YES",Knee_Width,IF(Knee_Application="NO",0,
IF(OR(Cable_Type="OH",SearchData("Conductor",Cable_Desc)),0,
IF(N1446="Steel Drum",Knee_Width,
IF(N1446="Plywood Drum",0,
IF(Country="UAE",0,
IF(AND(OR(SearchData("LSHF",Cable_Desc),SearchData("LSZH",Cable_Desc),SearchData("LS0H",Cable_Desc),SearchData("LSOH",Cable_Desc)),D.nom&gt;40),Knee_Width,
IF(AND(Country="Egypt",D.nom&gt;60),Knee_Width,
IF(AND(Country&lt;&gt;"Egypt",D.nom&gt;35),Knee_Width,
0))))))))))</f>
        <v>125</v>
      </c>
      <c r="T1446" s="118">
        <f t="shared" ca="1" si="223"/>
        <v>14</v>
      </c>
      <c r="U1446" s="118">
        <f t="shared" ca="1" si="224"/>
        <v>4</v>
      </c>
      <c r="V1446" s="117">
        <f t="shared" ca="1" si="225"/>
        <v>569.37722598836842</v>
      </c>
      <c r="W1446" s="64">
        <f t="shared" ca="1" si="226"/>
        <v>1</v>
      </c>
      <c r="X1446" s="64">
        <f t="shared" ca="1" si="230"/>
        <v>1</v>
      </c>
      <c r="Y1446" s="64">
        <f t="shared" ca="1" si="227"/>
        <v>1</v>
      </c>
      <c r="AM1446" s="156"/>
    </row>
    <row r="1447" spans="1:39">
      <c r="A1447" s="12">
        <f t="shared" ca="1" si="221"/>
        <v>1</v>
      </c>
      <c r="B1447" s="12" t="str">
        <f>IF([1]DRUM!A1424="","",[1]DRUM!A1424)</f>
        <v>Steel</v>
      </c>
      <c r="C1447" s="12">
        <f t="shared" ca="1" si="222"/>
        <v>0</v>
      </c>
      <c r="D1447" s="155">
        <f t="shared" ca="1" si="228"/>
        <v>0</v>
      </c>
      <c r="E1447" s="26" t="str">
        <f>IF([1]DRUM!B1424="","",[1]DRUM!B1424)</f>
        <v>STB400038</v>
      </c>
      <c r="F1447" s="26">
        <f>IF([1]DRUM!C1424="","",[1]DRUM!C1424)</f>
        <v>4080</v>
      </c>
      <c r="G1447" s="26">
        <f>IF([1]DRUM!D1424="","",[1]DRUM!D1424)</f>
        <v>4000</v>
      </c>
      <c r="H1447" s="26">
        <f>IF([1]DRUM!E1424="","",[1]DRUM!E1424)</f>
        <v>2650</v>
      </c>
      <c r="I1447" s="26">
        <f>IF([1]DRUM!F1424="","",[1]DRUM!F1424)</f>
        <v>1830</v>
      </c>
      <c r="J1447" s="26">
        <f>IF([1]DRUM!G1424="","",[1]DRUM!G1424)</f>
        <v>2100</v>
      </c>
      <c r="K1447" s="26">
        <f>IF([1]DRUM!H1424="","",[1]DRUM!H1424)</f>
        <v>2250</v>
      </c>
      <c r="L1447" s="26" t="str">
        <f>IF([1]DRUM!I1424="","",[1]DRUM!I1424)</f>
        <v/>
      </c>
      <c r="M1447" s="26">
        <f>IF([1]DRUM!J1424="","",
IF(AND([1]DRUM!K1424="Wooden Drum",[1]DRUM!J1424&gt;Max_WD_Capacity),Max_WD_Capacity,
[1]DRUM!J1424))</f>
        <v>20000</v>
      </c>
      <c r="N1447" s="26" t="str">
        <f>IF([1]DRUM!K1424="","",[1]DRUM!K1424)</f>
        <v>Steel Drum</v>
      </c>
      <c r="O1447" s="26">
        <f>IF([1]DRUM!L1424="","",[1]DRUM!L1424)</f>
        <v>2086</v>
      </c>
      <c r="P1447" s="26">
        <f>IF([1]DRUM!M1424="","",[1]DRUM!M1424)</f>
        <v>303</v>
      </c>
      <c r="Q1447" s="26">
        <f>IF([1]DRUM!N1424="","",[1]DRUM!N1424)</f>
        <v>12.903168981778082</v>
      </c>
      <c r="R1447" s="26" t="str">
        <f t="shared" si="229"/>
        <v>Steel</v>
      </c>
      <c r="S1447" s="26">
        <f ca="1">IF(N1447="",0,
IF(Knee_Application="YES",Knee_Width,IF(Knee_Application="NO",0,
IF(OR(Cable_Type="OH",SearchData("Conductor",Cable_Desc)),0,
IF(N1447="Steel Drum",Knee_Width,
IF(N1447="Plywood Drum",0,
IF(Country="UAE",0,
IF(AND(OR(SearchData("LSHF",Cable_Desc),SearchData("LSZH",Cable_Desc),SearchData("LS0H",Cable_Desc),SearchData("LSOH",Cable_Desc)),D.nom&gt;40),Knee_Width,
IF(AND(Country="Egypt",D.nom&gt;60),Knee_Width,
IF(AND(Country&lt;&gt;"Egypt",D.nom&gt;35),Knee_Width,
0))))))))))</f>
        <v>125</v>
      </c>
      <c r="T1447" s="118">
        <f t="shared" ca="1" si="223"/>
        <v>14</v>
      </c>
      <c r="U1447" s="118">
        <f t="shared" ca="1" si="224"/>
        <v>4</v>
      </c>
      <c r="V1447" s="117">
        <f t="shared" ca="1" si="225"/>
        <v>551.78430712826548</v>
      </c>
      <c r="W1447" s="64">
        <f t="shared" ca="1" si="226"/>
        <v>1</v>
      </c>
      <c r="X1447" s="64">
        <f t="shared" ca="1" si="230"/>
        <v>1</v>
      </c>
      <c r="Y1447" s="64">
        <f t="shared" ca="1" si="227"/>
        <v>1</v>
      </c>
      <c r="AM1447" s="156"/>
    </row>
    <row r="1448" spans="1:39">
      <c r="A1448" s="12">
        <f t="shared" ca="1" si="221"/>
        <v>1</v>
      </c>
      <c r="B1448" s="12" t="str">
        <f>IF([1]DRUM!A1425="","",[1]DRUM!A1425)</f>
        <v>Steel</v>
      </c>
      <c r="C1448" s="12">
        <f t="shared" ca="1" si="222"/>
        <v>0</v>
      </c>
      <c r="D1448" s="155">
        <f t="shared" ca="1" si="228"/>
        <v>0</v>
      </c>
      <c r="E1448" s="26" t="str">
        <f>IF([1]DRUM!B1425="","",[1]DRUM!B1425)</f>
        <v>STB400007</v>
      </c>
      <c r="F1448" s="26">
        <f>IF([1]DRUM!C1425="","",[1]DRUM!C1425)</f>
        <v>4085</v>
      </c>
      <c r="G1448" s="26">
        <f>IF([1]DRUM!D1425="","",[1]DRUM!D1425)</f>
        <v>4000</v>
      </c>
      <c r="H1448" s="26">
        <f>IF([1]DRUM!E1425="","",[1]DRUM!E1425)</f>
        <v>2500</v>
      </c>
      <c r="I1448" s="26">
        <f>IF([1]DRUM!F1425="","",[1]DRUM!F1425)</f>
        <v>1830</v>
      </c>
      <c r="J1448" s="26">
        <f>IF([1]DRUM!G1425="","",[1]DRUM!G1425)</f>
        <v>2100</v>
      </c>
      <c r="K1448" s="26">
        <f>IF([1]DRUM!H1425="","",[1]DRUM!H1425)</f>
        <v>2250</v>
      </c>
      <c r="L1448" s="26" t="str">
        <f>IF([1]DRUM!I1425="","",[1]DRUM!I1425)</f>
        <v/>
      </c>
      <c r="M1448" s="26">
        <f>IF([1]DRUM!J1425="","",
IF(AND([1]DRUM!K1425="Wooden Drum",[1]DRUM!J1425&gt;Max_WD_Capacity),Max_WD_Capacity,
[1]DRUM!J1425))</f>
        <v>20000</v>
      </c>
      <c r="N1448" s="26" t="str">
        <f>IF([1]DRUM!K1425="","",[1]DRUM!K1425)</f>
        <v>Steel Drum</v>
      </c>
      <c r="O1448" s="26">
        <f>IF([1]DRUM!L1425="","",[1]DRUM!L1425)</f>
        <v>2520</v>
      </c>
      <c r="P1448" s="26">
        <f>IF([1]DRUM!M1425="","",[1]DRUM!M1425)</f>
        <v>303</v>
      </c>
      <c r="Q1448" s="26">
        <f>IF([1]DRUM!N1425="","",[1]DRUM!N1425)</f>
        <v>14.013466730418971</v>
      </c>
      <c r="R1448" s="26" t="str">
        <f t="shared" si="229"/>
        <v>Steel</v>
      </c>
      <c r="S1448" s="26">
        <f ca="1">IF(N1448="",0,
IF(Knee_Application="YES",Knee_Width,IF(Knee_Application="NO",0,
IF(OR(Cable_Type="OH",SearchData("Conductor",Cable_Desc)),0,
IF(N1448="Steel Drum",Knee_Width,
IF(N1448="Plywood Drum",0,
IF(Country="UAE",0,
IF(AND(OR(SearchData("LSHF",Cable_Desc),SearchData("LSZH",Cable_Desc),SearchData("LS0H",Cable_Desc),SearchData("LSOH",Cable_Desc)),D.nom&gt;40),Knee_Width,
IF(AND(Country="Egypt",D.nom&gt;60),Knee_Width,
IF(AND(Country&lt;&gt;"Egypt",D.nom&gt;35),Knee_Width,
0))))))))))</f>
        <v>125</v>
      </c>
      <c r="T1448" s="118">
        <f t="shared" ca="1" si="223"/>
        <v>14</v>
      </c>
      <c r="U1448" s="118">
        <f t="shared" ca="1" si="224"/>
        <v>5</v>
      </c>
      <c r="V1448" s="117">
        <f t="shared" ca="1" si="225"/>
        <v>683.48489771499544</v>
      </c>
      <c r="W1448" s="64">
        <f t="shared" ca="1" si="226"/>
        <v>1</v>
      </c>
      <c r="X1448" s="64">
        <f t="shared" ca="1" si="230"/>
        <v>1</v>
      </c>
      <c r="Y1448" s="64">
        <f t="shared" ca="1" si="227"/>
        <v>1</v>
      </c>
      <c r="AM1448" s="156"/>
    </row>
    <row r="1449" spans="1:39">
      <c r="A1449" s="12">
        <f t="shared" ca="1" si="221"/>
        <v>1</v>
      </c>
      <c r="B1449" s="12" t="str">
        <f>IF([1]DRUM!A1426="","",[1]DRUM!A1426)</f>
        <v>Steel</v>
      </c>
      <c r="C1449" s="12">
        <f t="shared" ca="1" si="222"/>
        <v>0</v>
      </c>
      <c r="D1449" s="155">
        <f t="shared" ca="1" si="228"/>
        <v>0</v>
      </c>
      <c r="E1449" s="26" t="str">
        <f>IF([1]DRUM!B1426="","",[1]DRUM!B1426)</f>
        <v>STB400019</v>
      </c>
      <c r="F1449" s="26">
        <f>IF([1]DRUM!C1426="","",[1]DRUM!C1426)</f>
        <v>4080</v>
      </c>
      <c r="G1449" s="26">
        <f>IF([1]DRUM!D1426="","",[1]DRUM!D1426)</f>
        <v>4000</v>
      </c>
      <c r="H1449" s="26">
        <f>IF([1]DRUM!E1426="","",[1]DRUM!E1426)</f>
        <v>2300</v>
      </c>
      <c r="I1449" s="26">
        <f>IF([1]DRUM!F1426="","",[1]DRUM!F1426)</f>
        <v>1800</v>
      </c>
      <c r="J1449" s="26">
        <f>IF([1]DRUM!G1426="","",[1]DRUM!G1426)</f>
        <v>2100</v>
      </c>
      <c r="K1449" s="26">
        <f>IF([1]DRUM!H1426="","",[1]DRUM!H1426)</f>
        <v>2250</v>
      </c>
      <c r="L1449" s="26" t="str">
        <f>IF([1]DRUM!I1426="","",[1]DRUM!I1426)</f>
        <v/>
      </c>
      <c r="M1449" s="26">
        <f>IF([1]DRUM!J1426="","",
IF(AND([1]DRUM!K1426="Wooden Drum",[1]DRUM!J1426&gt;Max_WD_Capacity),Max_WD_Capacity,
[1]DRUM!J1426))</f>
        <v>20000</v>
      </c>
      <c r="N1449" s="26" t="str">
        <f>IF([1]DRUM!K1426="","",[1]DRUM!K1426)</f>
        <v>Steel Drum</v>
      </c>
      <c r="O1449" s="26">
        <f>IF([1]DRUM!L1426="","",[1]DRUM!L1426)</f>
        <v>2215</v>
      </c>
      <c r="P1449" s="26">
        <f>IF([1]DRUM!M1426="","",[1]DRUM!M1426)</f>
        <v>298</v>
      </c>
      <c r="Q1449" s="26">
        <f>IF([1]DRUM!N1426="","",[1]DRUM!N1426)</f>
        <v>15.140905793976007</v>
      </c>
      <c r="R1449" s="26" t="str">
        <f t="shared" si="229"/>
        <v>Steel</v>
      </c>
      <c r="S1449" s="26">
        <f ca="1">IF(N1449="",0,
IF(Knee_Application="YES",Knee_Width,IF(Knee_Application="NO",0,
IF(OR(Cable_Type="OH",SearchData("Conductor",Cable_Desc)),0,
IF(N1449="Steel Drum",Knee_Width,
IF(N1449="Plywood Drum",0,
IF(Country="UAE",0,
IF(AND(OR(SearchData("LSHF",Cable_Desc),SearchData("LSZH",Cable_Desc),SearchData("LS0H",Cable_Desc),SearchData("LSOH",Cable_Desc)),D.nom&gt;40),Knee_Width,
IF(AND(Country="Egypt",D.nom&gt;60),Knee_Width,
IF(AND(Country&lt;&gt;"Egypt",D.nom&gt;35),Knee_Width,
0))))))))))</f>
        <v>125</v>
      </c>
      <c r="T1449" s="118">
        <f t="shared" ca="1" si="223"/>
        <v>13</v>
      </c>
      <c r="U1449" s="118">
        <f t="shared" ca="1" si="224"/>
        <v>5</v>
      </c>
      <c r="V1449" s="117">
        <f t="shared" ca="1" si="225"/>
        <v>593.8238433815427</v>
      </c>
      <c r="W1449" s="64">
        <f t="shared" ca="1" si="226"/>
        <v>1</v>
      </c>
      <c r="X1449" s="64">
        <f t="shared" ca="1" si="230"/>
        <v>1</v>
      </c>
      <c r="Y1449" s="64">
        <f t="shared" ca="1" si="227"/>
        <v>1</v>
      </c>
      <c r="AM1449" s="156"/>
    </row>
    <row r="1450" spans="1:39">
      <c r="A1450" s="12">
        <f t="shared" ca="1" si="221"/>
        <v>1</v>
      </c>
      <c r="B1450" s="12" t="str">
        <f>IF([1]DRUM!A1427="","",[1]DRUM!A1427)</f>
        <v>Steel</v>
      </c>
      <c r="C1450" s="12">
        <f t="shared" ca="1" si="222"/>
        <v>0</v>
      </c>
      <c r="D1450" s="155">
        <f t="shared" ca="1" si="228"/>
        <v>0</v>
      </c>
      <c r="E1450" s="26" t="str">
        <f>IF([1]DRUM!B1427="","",[1]DRUM!B1427)</f>
        <v>STB400008</v>
      </c>
      <c r="F1450" s="26">
        <f>IF([1]DRUM!C1427="","",[1]DRUM!C1427)</f>
        <v>4080</v>
      </c>
      <c r="G1450" s="26">
        <f>IF([1]DRUM!D1427="","",[1]DRUM!D1427)</f>
        <v>4000</v>
      </c>
      <c r="H1450" s="26">
        <f>IF([1]DRUM!E1427="","",[1]DRUM!E1427)</f>
        <v>2500</v>
      </c>
      <c r="I1450" s="26">
        <f>IF([1]DRUM!F1427="","",[1]DRUM!F1427)</f>
        <v>1830</v>
      </c>
      <c r="J1450" s="26">
        <f>IF([1]DRUM!G1427="","",[1]DRUM!G1427)</f>
        <v>2100</v>
      </c>
      <c r="K1450" s="26">
        <f>IF([1]DRUM!H1427="","",[1]DRUM!H1427)</f>
        <v>2250</v>
      </c>
      <c r="L1450" s="26" t="str">
        <f>IF([1]DRUM!I1427="","",[1]DRUM!I1427)</f>
        <v/>
      </c>
      <c r="M1450" s="26">
        <f>IF([1]DRUM!J1427="","",
IF(AND([1]DRUM!K1427="Wooden Drum",[1]DRUM!J1427&gt;Max_WD_Capacity),Max_WD_Capacity,
[1]DRUM!J1427))</f>
        <v>25000</v>
      </c>
      <c r="N1450" s="26" t="str">
        <f>IF([1]DRUM!K1427="","",[1]DRUM!K1427)</f>
        <v>Steel Drum</v>
      </c>
      <c r="O1450" s="26">
        <f>IF([1]DRUM!L1427="","",[1]DRUM!L1427)</f>
        <v>2595</v>
      </c>
      <c r="P1450" s="26">
        <f>IF([1]DRUM!M1427="","",[1]DRUM!M1427)</f>
        <v>303</v>
      </c>
      <c r="Q1450" s="26">
        <f>IF([1]DRUM!N1427="","",[1]DRUM!N1427)</f>
        <v>14.013466730418971</v>
      </c>
      <c r="R1450" s="26" t="str">
        <f t="shared" si="229"/>
        <v>Steel</v>
      </c>
      <c r="S1450" s="26">
        <f ca="1">IF(N1450="",0,
IF(Knee_Application="YES",Knee_Width,IF(Knee_Application="NO",0,
IF(OR(Cable_Type="OH",SearchData("Conductor",Cable_Desc)),0,
IF(N1450="Steel Drum",Knee_Width,
IF(N1450="Plywood Drum",0,
IF(Country="UAE",0,
IF(AND(OR(SearchData("LSHF",Cable_Desc),SearchData("LSZH",Cable_Desc),SearchData("LS0H",Cable_Desc),SearchData("LSOH",Cable_Desc)),D.nom&gt;40),Knee_Width,
IF(AND(Country="Egypt",D.nom&gt;60),Knee_Width,
IF(AND(Country&lt;&gt;"Egypt",D.nom&gt;35),Knee_Width,
0))))))))))</f>
        <v>125</v>
      </c>
      <c r="T1450" s="118">
        <f t="shared" ca="1" si="223"/>
        <v>14</v>
      </c>
      <c r="U1450" s="118">
        <f t="shared" ca="1" si="224"/>
        <v>5</v>
      </c>
      <c r="V1450" s="117">
        <f t="shared" ca="1" si="225"/>
        <v>683.48489771499544</v>
      </c>
      <c r="W1450" s="64">
        <f t="shared" ca="1" si="226"/>
        <v>1</v>
      </c>
      <c r="X1450" s="64">
        <f t="shared" ca="1" si="230"/>
        <v>1</v>
      </c>
      <c r="Y1450" s="64">
        <f t="shared" ca="1" si="227"/>
        <v>1</v>
      </c>
      <c r="AM1450" s="156"/>
    </row>
    <row r="1451" spans="1:39">
      <c r="A1451" s="12">
        <f t="shared" ca="1" si="221"/>
        <v>1</v>
      </c>
      <c r="B1451" s="12" t="str">
        <f>IF([1]DRUM!A1428="","",[1]DRUM!A1428)</f>
        <v>Steel</v>
      </c>
      <c r="C1451" s="12">
        <f t="shared" ca="1" si="222"/>
        <v>0</v>
      </c>
      <c r="D1451" s="155">
        <f t="shared" ca="1" si="228"/>
        <v>0</v>
      </c>
      <c r="E1451" s="26" t="str">
        <f>IF([1]DRUM!B1428="","",[1]DRUM!B1428)</f>
        <v>STB400024</v>
      </c>
      <c r="F1451" s="26">
        <f>IF([1]DRUM!C1428="","",[1]DRUM!C1428)</f>
        <v>4080</v>
      </c>
      <c r="G1451" s="26">
        <f>IF([1]DRUM!D1428="","",[1]DRUM!D1428)</f>
        <v>4000</v>
      </c>
      <c r="H1451" s="26">
        <f>IF([1]DRUM!E1428="","",[1]DRUM!E1428)</f>
        <v>2350</v>
      </c>
      <c r="I1451" s="26">
        <f>IF([1]DRUM!F1428="","",[1]DRUM!F1428)</f>
        <v>1800</v>
      </c>
      <c r="J1451" s="26">
        <f>IF([1]DRUM!G1428="","",[1]DRUM!G1428)</f>
        <v>2100</v>
      </c>
      <c r="K1451" s="26">
        <f>IF([1]DRUM!H1428="","",[1]DRUM!H1428)</f>
        <v>2250</v>
      </c>
      <c r="L1451" s="26" t="str">
        <f>IF([1]DRUM!I1428="","",[1]DRUM!I1428)</f>
        <v/>
      </c>
      <c r="M1451" s="26">
        <f>IF([1]DRUM!J1428="","",
IF(AND([1]DRUM!K1428="Wooden Drum",[1]DRUM!J1428&gt;Max_WD_Capacity),Max_WD_Capacity,
[1]DRUM!J1428))</f>
        <v>25000</v>
      </c>
      <c r="N1451" s="26" t="str">
        <f>IF([1]DRUM!K1428="","",[1]DRUM!K1428)</f>
        <v>Steel Drum</v>
      </c>
      <c r="O1451" s="26">
        <f>IF([1]DRUM!L1428="","",[1]DRUM!L1428)</f>
        <v>2382</v>
      </c>
      <c r="P1451" s="26">
        <f>IF([1]DRUM!M1428="","",[1]DRUM!M1428)</f>
        <v>298</v>
      </c>
      <c r="Q1451" s="26">
        <f>IF([1]DRUM!N1428="","",[1]DRUM!N1428)</f>
        <v>14.812216662594178</v>
      </c>
      <c r="R1451" s="26" t="str">
        <f t="shared" si="229"/>
        <v>Steel</v>
      </c>
      <c r="S1451" s="26">
        <f ca="1">IF(N1451="",0,
IF(Knee_Application="YES",Knee_Width,IF(Knee_Application="NO",0,
IF(OR(Cable_Type="OH",SearchData("Conductor",Cable_Desc)),0,
IF(N1451="Steel Drum",Knee_Width,
IF(N1451="Plywood Drum",0,
IF(Country="UAE",0,
IF(AND(OR(SearchData("LSHF",Cable_Desc),SearchData("LSZH",Cable_Desc),SearchData("LS0H",Cable_Desc),SearchData("LSOH",Cable_Desc)),D.nom&gt;40),Knee_Width,
IF(AND(Country="Egypt",D.nom&gt;60),Knee_Width,
IF(AND(Country&lt;&gt;"Egypt",D.nom&gt;35),Knee_Width,
0))))))))))</f>
        <v>125</v>
      </c>
      <c r="T1451" s="118">
        <f t="shared" ca="1" si="223"/>
        <v>13</v>
      </c>
      <c r="U1451" s="118">
        <f t="shared" ca="1" si="224"/>
        <v>5</v>
      </c>
      <c r="V1451" s="117">
        <f t="shared" ca="1" si="225"/>
        <v>604.03401950570958</v>
      </c>
      <c r="W1451" s="64">
        <f t="shared" ca="1" si="226"/>
        <v>1</v>
      </c>
      <c r="X1451" s="64">
        <f t="shared" ca="1" si="230"/>
        <v>1</v>
      </c>
      <c r="Y1451" s="64">
        <f t="shared" ca="1" si="227"/>
        <v>1</v>
      </c>
      <c r="AM1451" s="156"/>
    </row>
    <row r="1452" spans="1:39">
      <c r="A1452" s="12">
        <f t="shared" ca="1" si="221"/>
        <v>1</v>
      </c>
      <c r="B1452" s="12" t="str">
        <f>IF([1]DRUM!A1429="","",[1]DRUM!A1429)</f>
        <v>Steel</v>
      </c>
      <c r="C1452" s="12">
        <f t="shared" ca="1" si="222"/>
        <v>0</v>
      </c>
      <c r="D1452" s="155">
        <f t="shared" ca="1" si="228"/>
        <v>0</v>
      </c>
      <c r="E1452" s="26" t="str">
        <f>IF([1]DRUM!B1429="","",[1]DRUM!B1429)</f>
        <v>STB400022</v>
      </c>
      <c r="F1452" s="26">
        <f>IF([1]DRUM!C1429="","",[1]DRUM!C1429)</f>
        <v>4080</v>
      </c>
      <c r="G1452" s="26">
        <f>IF([1]DRUM!D1429="","",[1]DRUM!D1429)</f>
        <v>4000</v>
      </c>
      <c r="H1452" s="26">
        <f>IF([1]DRUM!E1429="","",[1]DRUM!E1429)</f>
        <v>2300</v>
      </c>
      <c r="I1452" s="26">
        <f>IF([1]DRUM!F1429="","",[1]DRUM!F1429)</f>
        <v>1800</v>
      </c>
      <c r="J1452" s="26">
        <f>IF([1]DRUM!G1429="","",[1]DRUM!G1429)</f>
        <v>2100</v>
      </c>
      <c r="K1452" s="26">
        <f>IF([1]DRUM!H1429="","",[1]DRUM!H1429)</f>
        <v>2250</v>
      </c>
      <c r="L1452" s="26" t="str">
        <f>IF([1]DRUM!I1429="","",[1]DRUM!I1429)</f>
        <v/>
      </c>
      <c r="M1452" s="26">
        <f>IF([1]DRUM!J1429="","",
IF(AND([1]DRUM!K1429="Wooden Drum",[1]DRUM!J1429&gt;Max_WD_Capacity),Max_WD_Capacity,
[1]DRUM!J1429))</f>
        <v>25000</v>
      </c>
      <c r="N1452" s="26" t="str">
        <f>IF([1]DRUM!K1429="","",[1]DRUM!K1429)</f>
        <v>Steel Drum</v>
      </c>
      <c r="O1452" s="26">
        <f>IF([1]DRUM!L1429="","",[1]DRUM!L1429)</f>
        <v>2376</v>
      </c>
      <c r="P1452" s="26">
        <f>IF([1]DRUM!M1429="","",[1]DRUM!M1429)</f>
        <v>298</v>
      </c>
      <c r="Q1452" s="26">
        <f>IF([1]DRUM!N1429="","",[1]DRUM!N1429)</f>
        <v>15.140905793976007</v>
      </c>
      <c r="R1452" s="26" t="str">
        <f t="shared" si="229"/>
        <v>Steel</v>
      </c>
      <c r="S1452" s="26">
        <f ca="1">IF(N1452="",0,
IF(Knee_Application="YES",Knee_Width,IF(Knee_Application="NO",0,
IF(OR(Cable_Type="OH",SearchData("Conductor",Cable_Desc)),0,
IF(N1452="Steel Drum",Knee_Width,
IF(N1452="Plywood Drum",0,
IF(Country="UAE",0,
IF(AND(OR(SearchData("LSHF",Cable_Desc),SearchData("LSZH",Cable_Desc),SearchData("LS0H",Cable_Desc),SearchData("LSOH",Cable_Desc)),D.nom&gt;40),Knee_Width,
IF(AND(Country="Egypt",D.nom&gt;60),Knee_Width,
IF(AND(Country&lt;&gt;"Egypt",D.nom&gt;35),Knee_Width,
0))))))))))</f>
        <v>125</v>
      </c>
      <c r="T1452" s="118">
        <f t="shared" ca="1" si="223"/>
        <v>13</v>
      </c>
      <c r="U1452" s="118">
        <f t="shared" ca="1" si="224"/>
        <v>5</v>
      </c>
      <c r="V1452" s="117">
        <f t="shared" ca="1" si="225"/>
        <v>593.8238433815427</v>
      </c>
      <c r="W1452" s="64">
        <f t="shared" ca="1" si="226"/>
        <v>1</v>
      </c>
      <c r="X1452" s="64">
        <f t="shared" ca="1" si="230"/>
        <v>1</v>
      </c>
      <c r="Y1452" s="64">
        <f t="shared" ca="1" si="227"/>
        <v>1</v>
      </c>
      <c r="AM1452" s="156"/>
    </row>
    <row r="1453" spans="1:39">
      <c r="A1453" s="12">
        <f t="shared" ca="1" si="221"/>
        <v>1</v>
      </c>
      <c r="B1453" s="12" t="str">
        <f>IF([1]DRUM!A1430="","",[1]DRUM!A1430)</f>
        <v>Steel</v>
      </c>
      <c r="C1453" s="12">
        <f t="shared" ca="1" si="222"/>
        <v>0</v>
      </c>
      <c r="D1453" s="155">
        <f t="shared" ca="1" si="228"/>
        <v>0</v>
      </c>
      <c r="E1453" s="26" t="str">
        <f>IF([1]DRUM!B1430="","",[1]DRUM!B1430)</f>
        <v>STB400010</v>
      </c>
      <c r="F1453" s="26">
        <f>IF([1]DRUM!C1430="","",[1]DRUM!C1430)</f>
        <v>4080</v>
      </c>
      <c r="G1453" s="26">
        <f>IF([1]DRUM!D1430="","",[1]DRUM!D1430)</f>
        <v>4000</v>
      </c>
      <c r="H1453" s="26">
        <f>IF([1]DRUM!E1430="","",[1]DRUM!E1430)</f>
        <v>2200</v>
      </c>
      <c r="I1453" s="26">
        <f>IF([1]DRUM!F1430="","",[1]DRUM!F1430)</f>
        <v>1830</v>
      </c>
      <c r="J1453" s="26">
        <f>IF([1]DRUM!G1430="","",[1]DRUM!G1430)</f>
        <v>2100</v>
      </c>
      <c r="K1453" s="26">
        <f>IF([1]DRUM!H1430="","",[1]DRUM!H1430)</f>
        <v>2250</v>
      </c>
      <c r="L1453" s="26" t="str">
        <f>IF([1]DRUM!I1430="","",[1]DRUM!I1430)</f>
        <v/>
      </c>
      <c r="M1453" s="26">
        <f>IF([1]DRUM!J1430="","",
IF(AND([1]DRUM!K1430="Wooden Drum",[1]DRUM!J1430&gt;Max_WD_Capacity),Max_WD_Capacity,
[1]DRUM!J1430))</f>
        <v>25000</v>
      </c>
      <c r="N1453" s="26" t="str">
        <f>IF([1]DRUM!K1430="","",[1]DRUM!K1430)</f>
        <v>Steel Drum</v>
      </c>
      <c r="O1453" s="26">
        <f>IF([1]DRUM!L1430="","",[1]DRUM!L1430)</f>
        <v>2859</v>
      </c>
      <c r="P1453" s="26">
        <f>IF([1]DRUM!M1430="","",[1]DRUM!M1430)</f>
        <v>303</v>
      </c>
      <c r="Q1453" s="26">
        <f>IF([1]DRUM!N1430="","",[1]DRUM!N1430)</f>
        <v>16.040029611433408</v>
      </c>
      <c r="R1453" s="26" t="str">
        <f t="shared" si="229"/>
        <v>Steel</v>
      </c>
      <c r="S1453" s="26">
        <f ca="1">IF(N1453="",0,
IF(Knee_Application="YES",Knee_Width,IF(Knee_Application="NO",0,
IF(OR(Cable_Type="OH",SearchData("Conductor",Cable_Desc)),0,
IF(N1453="Steel Drum",Knee_Width,
IF(N1453="Plywood Drum",0,
IF(Country="UAE",0,
IF(AND(OR(SearchData("LSHF",Cable_Desc),SearchData("LSZH",Cable_Desc),SearchData("LS0H",Cable_Desc),SearchData("LSOH",Cable_Desc)),D.nom&gt;40),Knee_Width,
IF(AND(Country="Egypt",D.nom&gt;60),Knee_Width,
IF(AND(Country&lt;&gt;"Egypt",D.nom&gt;35),Knee_Width,
0))))))))))</f>
        <v>125</v>
      </c>
      <c r="T1453" s="118">
        <f t="shared" ca="1" si="223"/>
        <v>14</v>
      </c>
      <c r="U1453" s="118">
        <f t="shared" ca="1" si="224"/>
        <v>6</v>
      </c>
      <c r="V1453" s="117">
        <f t="shared" ca="1" si="225"/>
        <v>773.10322638835919</v>
      </c>
      <c r="W1453" s="64">
        <f t="shared" ca="1" si="226"/>
        <v>1</v>
      </c>
      <c r="X1453" s="64">
        <f t="shared" ca="1" si="230"/>
        <v>1</v>
      </c>
      <c r="Y1453" s="64">
        <f t="shared" ca="1" si="227"/>
        <v>1</v>
      </c>
      <c r="AM1453" s="156"/>
    </row>
    <row r="1454" spans="1:39">
      <c r="A1454" s="12">
        <f t="shared" ca="1" si="221"/>
        <v>1</v>
      </c>
      <c r="B1454" s="12" t="str">
        <f>IF([1]DRUM!A1431="","",[1]DRUM!A1431)</f>
        <v>Steel</v>
      </c>
      <c r="C1454" s="12">
        <f t="shared" ca="1" si="222"/>
        <v>0</v>
      </c>
      <c r="D1454" s="155">
        <f t="shared" ca="1" si="228"/>
        <v>0</v>
      </c>
      <c r="E1454" s="26" t="str">
        <f>IF([1]DRUM!B1431="","",[1]DRUM!B1431)</f>
        <v>STB400011</v>
      </c>
      <c r="F1454" s="26">
        <f>IF([1]DRUM!C1431="","",[1]DRUM!C1431)</f>
        <v>4080</v>
      </c>
      <c r="G1454" s="26">
        <f>IF([1]DRUM!D1431="","",[1]DRUM!D1431)</f>
        <v>4000</v>
      </c>
      <c r="H1454" s="26">
        <f>IF([1]DRUM!E1431="","",[1]DRUM!E1431)</f>
        <v>2100</v>
      </c>
      <c r="I1454" s="26">
        <f>IF([1]DRUM!F1431="","",[1]DRUM!F1431)</f>
        <v>1830</v>
      </c>
      <c r="J1454" s="26">
        <f>IF([1]DRUM!G1431="","",[1]DRUM!G1431)</f>
        <v>2100</v>
      </c>
      <c r="K1454" s="26">
        <f>IF([1]DRUM!H1431="","",[1]DRUM!H1431)</f>
        <v>2250</v>
      </c>
      <c r="L1454" s="26" t="str">
        <f>IF([1]DRUM!I1431="","",[1]DRUM!I1431)</f>
        <v/>
      </c>
      <c r="M1454" s="26">
        <f>IF([1]DRUM!J1431="","",
IF(AND([1]DRUM!K1431="Wooden Drum",[1]DRUM!J1431&gt;Max_WD_Capacity),Max_WD_Capacity,
[1]DRUM!J1431))</f>
        <v>25000</v>
      </c>
      <c r="N1454" s="26" t="str">
        <f>IF([1]DRUM!K1431="","",[1]DRUM!K1431)</f>
        <v>Steel Drum</v>
      </c>
      <c r="O1454" s="26">
        <f>IF([1]DRUM!L1431="","",[1]DRUM!L1431)</f>
        <v>2877</v>
      </c>
      <c r="P1454" s="26">
        <f>IF([1]DRUM!M1431="","",[1]DRUM!M1431)</f>
        <v>303</v>
      </c>
      <c r="Q1454" s="26">
        <f>IF([1]DRUM!N1431="","",[1]DRUM!N1431)</f>
        <v>16.658059426210862</v>
      </c>
      <c r="R1454" s="26" t="str">
        <f t="shared" si="229"/>
        <v>Steel</v>
      </c>
      <c r="S1454" s="26">
        <f ca="1">IF(N1454="",0,
IF(Knee_Application="YES",Knee_Width,IF(Knee_Application="NO",0,
IF(OR(Cable_Type="OH",SearchData("Conductor",Cable_Desc)),0,
IF(N1454="Steel Drum",Knee_Width,
IF(N1454="Plywood Drum",0,
IF(Country="UAE",0,
IF(AND(OR(SearchData("LSHF",Cable_Desc),SearchData("LSZH",Cable_Desc),SearchData("LS0H",Cable_Desc),SearchData("LSOH",Cable_Desc)),D.nom&gt;40),Knee_Width,
IF(AND(Country="Egypt",D.nom&gt;60),Knee_Width,
IF(AND(Country&lt;&gt;"Egypt",D.nom&gt;35),Knee_Width,
0))))))))))</f>
        <v>125</v>
      </c>
      <c r="T1454" s="118">
        <f t="shared" ca="1" si="223"/>
        <v>14</v>
      </c>
      <c r="U1454" s="118">
        <f t="shared" ca="1" si="224"/>
        <v>6</v>
      </c>
      <c r="V1454" s="117">
        <f t="shared" ca="1" si="225"/>
        <v>746.71384809820495</v>
      </c>
      <c r="W1454" s="64">
        <f t="shared" ca="1" si="226"/>
        <v>1</v>
      </c>
      <c r="X1454" s="64">
        <f t="shared" ca="1" si="230"/>
        <v>1</v>
      </c>
      <c r="Y1454" s="64">
        <f t="shared" ca="1" si="227"/>
        <v>1</v>
      </c>
      <c r="AM1454" s="156"/>
    </row>
    <row r="1455" spans="1:39">
      <c r="A1455" s="12">
        <f t="shared" ca="1" si="221"/>
        <v>1</v>
      </c>
      <c r="B1455" s="12" t="str">
        <f>IF([1]DRUM!A1432="","",[1]DRUM!A1432)</f>
        <v>Steel</v>
      </c>
      <c r="C1455" s="12">
        <f t="shared" ca="1" si="222"/>
        <v>0</v>
      </c>
      <c r="D1455" s="155">
        <f t="shared" ca="1" si="228"/>
        <v>0</v>
      </c>
      <c r="E1455" s="26" t="str">
        <f>IF([1]DRUM!B1432="","",[1]DRUM!B1432)</f>
        <v>STB400009</v>
      </c>
      <c r="F1455" s="26">
        <f>IF([1]DRUM!C1432="","",[1]DRUM!C1432)</f>
        <v>4080</v>
      </c>
      <c r="G1455" s="26">
        <f>IF([1]DRUM!D1432="","",[1]DRUM!D1432)</f>
        <v>4000</v>
      </c>
      <c r="H1455" s="26">
        <f>IF([1]DRUM!E1432="","",[1]DRUM!E1432)</f>
        <v>2000</v>
      </c>
      <c r="I1455" s="26">
        <f>IF([1]DRUM!F1432="","",[1]DRUM!F1432)</f>
        <v>1830</v>
      </c>
      <c r="J1455" s="26">
        <f>IF([1]DRUM!G1432="","",[1]DRUM!G1432)</f>
        <v>2100</v>
      </c>
      <c r="K1455" s="26">
        <f>IF([1]DRUM!H1432="","",[1]DRUM!H1432)</f>
        <v>2250</v>
      </c>
      <c r="L1455" s="26" t="str">
        <f>IF([1]DRUM!I1432="","",[1]DRUM!I1432)</f>
        <v/>
      </c>
      <c r="M1455" s="26">
        <f>IF([1]DRUM!J1432="","",
IF(AND([1]DRUM!K1432="Wooden Drum",[1]DRUM!J1432&gt;Max_WD_Capacity),Max_WD_Capacity,
[1]DRUM!J1432))</f>
        <v>25000</v>
      </c>
      <c r="N1455" s="26" t="str">
        <f>IF([1]DRUM!K1432="","",[1]DRUM!K1432)</f>
        <v>Steel Drum</v>
      </c>
      <c r="O1455" s="26">
        <f>IF([1]DRUM!L1432="","",[1]DRUM!L1432)</f>
        <v>2705</v>
      </c>
      <c r="P1455" s="26">
        <f>IF([1]DRUM!M1432="","",[1]DRUM!M1432)</f>
        <v>303</v>
      </c>
      <c r="Q1455" s="26">
        <f>IF([1]DRUM!N1432="","",[1]DRUM!N1432)</f>
        <v>17.247343668207964</v>
      </c>
      <c r="R1455" s="26" t="str">
        <f t="shared" si="229"/>
        <v>Steel</v>
      </c>
      <c r="S1455" s="26">
        <f ca="1">IF(N1455="",0,
IF(Knee_Application="YES",Knee_Width,IF(Knee_Application="NO",0,
IF(OR(Cable_Type="OH",SearchData("Conductor",Cable_Desc)),0,
IF(N1455="Steel Drum",Knee_Width,
IF(N1455="Plywood Drum",0,
IF(Country="UAE",0,
IF(AND(OR(SearchData("LSHF",Cable_Desc),SearchData("LSZH",Cable_Desc),SearchData("LS0H",Cable_Desc),SearchData("LSOH",Cable_Desc)),D.nom&gt;40),Knee_Width,
IF(AND(Country="Egypt",D.nom&gt;60),Knee_Width,
IF(AND(Country&lt;&gt;"Egypt",D.nom&gt;35),Knee_Width,
0))))))))))</f>
        <v>125</v>
      </c>
      <c r="T1455" s="118">
        <f t="shared" ca="1" si="223"/>
        <v>14</v>
      </c>
      <c r="U1455" s="118">
        <f t="shared" ca="1" si="224"/>
        <v>7</v>
      </c>
      <c r="V1455" s="117">
        <f t="shared" ca="1" si="225"/>
        <v>877.81627944369143</v>
      </c>
      <c r="W1455" s="64">
        <f t="shared" ca="1" si="226"/>
        <v>1</v>
      </c>
      <c r="X1455" s="64">
        <f t="shared" ca="1" si="230"/>
        <v>1</v>
      </c>
      <c r="Y1455" s="64">
        <f t="shared" ca="1" si="227"/>
        <v>1</v>
      </c>
      <c r="AM1455" s="156"/>
    </row>
    <row r="1456" spans="1:39">
      <c r="A1456" s="12">
        <f t="shared" ca="1" si="221"/>
        <v>1</v>
      </c>
      <c r="B1456" s="12" t="str">
        <f>IF([1]DRUM!A1433="","",[1]DRUM!A1433)</f>
        <v>Steel</v>
      </c>
      <c r="C1456" s="12">
        <f t="shared" ca="1" si="222"/>
        <v>0</v>
      </c>
      <c r="D1456" s="155">
        <f t="shared" ca="1" si="228"/>
        <v>0</v>
      </c>
      <c r="E1456" s="26" t="str">
        <f>IF([1]DRUM!B1433="","",[1]DRUM!B1433)</f>
        <v>STB400037</v>
      </c>
      <c r="F1456" s="26">
        <f>IF([1]DRUM!C1433="","",[1]DRUM!C1433)</f>
        <v>4080</v>
      </c>
      <c r="G1456" s="26">
        <f>IF([1]DRUM!D1433="","",[1]DRUM!D1433)</f>
        <v>4000</v>
      </c>
      <c r="H1456" s="26">
        <f>IF([1]DRUM!E1433="","",[1]DRUM!E1433)</f>
        <v>2350</v>
      </c>
      <c r="I1456" s="26">
        <f>IF([1]DRUM!F1433="","",[1]DRUM!F1433)</f>
        <v>1800</v>
      </c>
      <c r="J1456" s="26">
        <f>IF([1]DRUM!G1433="","",[1]DRUM!G1433)</f>
        <v>2100</v>
      </c>
      <c r="K1456" s="26">
        <f>IF([1]DRUM!H1433="","",[1]DRUM!H1433)</f>
        <v>2250</v>
      </c>
      <c r="L1456" s="26" t="str">
        <f>IF([1]DRUM!I1433="","",[1]DRUM!I1433)</f>
        <v/>
      </c>
      <c r="M1456" s="26">
        <f>IF([1]DRUM!J1433="","",
IF(AND([1]DRUM!K1433="Wooden Drum",[1]DRUM!J1433&gt;Max_WD_Capacity),Max_WD_Capacity,
[1]DRUM!J1433))</f>
        <v>28000</v>
      </c>
      <c r="N1456" s="26" t="str">
        <f>IF([1]DRUM!K1433="","",[1]DRUM!K1433)</f>
        <v>Steel Drum</v>
      </c>
      <c r="O1456" s="26">
        <f>IF([1]DRUM!L1433="","",[1]DRUM!L1433)</f>
        <v>2398</v>
      </c>
      <c r="P1456" s="26">
        <f>IF([1]DRUM!M1433="","",[1]DRUM!M1433)</f>
        <v>298</v>
      </c>
      <c r="Q1456" s="26">
        <f>IF([1]DRUM!N1433="","",[1]DRUM!N1433)</f>
        <v>14.812216662594178</v>
      </c>
      <c r="R1456" s="26" t="str">
        <f t="shared" si="229"/>
        <v>Steel</v>
      </c>
      <c r="S1456" s="26">
        <f ca="1">IF(N1456="",0,
IF(Knee_Application="YES",Knee_Width,IF(Knee_Application="NO",0,
IF(OR(Cable_Type="OH",SearchData("Conductor",Cable_Desc)),0,
IF(N1456="Steel Drum",Knee_Width,
IF(N1456="Plywood Drum",0,
IF(Country="UAE",0,
IF(AND(OR(SearchData("LSHF",Cable_Desc),SearchData("LSZH",Cable_Desc),SearchData("LS0H",Cable_Desc),SearchData("LSOH",Cable_Desc)),D.nom&gt;40),Knee_Width,
IF(AND(Country="Egypt",D.nom&gt;60),Knee_Width,
IF(AND(Country&lt;&gt;"Egypt",D.nom&gt;35),Knee_Width,
0))))))))))</f>
        <v>125</v>
      </c>
      <c r="T1456" s="118">
        <f t="shared" ca="1" si="223"/>
        <v>13</v>
      </c>
      <c r="U1456" s="118">
        <f t="shared" ca="1" si="224"/>
        <v>5</v>
      </c>
      <c r="V1456" s="117">
        <f t="shared" ca="1" si="225"/>
        <v>604.03401950570958</v>
      </c>
      <c r="W1456" s="64">
        <f t="shared" ca="1" si="226"/>
        <v>1</v>
      </c>
      <c r="X1456" s="64">
        <f t="shared" ca="1" si="230"/>
        <v>1</v>
      </c>
      <c r="Y1456" s="64">
        <f t="shared" ca="1" si="227"/>
        <v>1</v>
      </c>
      <c r="AM1456" s="156"/>
    </row>
    <row r="1457" spans="1:39">
      <c r="A1457" s="12">
        <f t="shared" ca="1" si="221"/>
        <v>1</v>
      </c>
      <c r="B1457" s="12" t="str">
        <f>IF([1]DRUM!A1434="","",[1]DRUM!A1434)</f>
        <v>Steel</v>
      </c>
      <c r="C1457" s="12">
        <f t="shared" ca="1" si="222"/>
        <v>0</v>
      </c>
      <c r="D1457" s="155">
        <f t="shared" ca="1" si="228"/>
        <v>0</v>
      </c>
      <c r="E1457" s="26" t="str">
        <f>IF([1]DRUM!B1434="","",[1]DRUM!B1434)</f>
        <v>STB400013</v>
      </c>
      <c r="F1457" s="26">
        <f>IF([1]DRUM!C1434="","",[1]DRUM!C1434)</f>
        <v>4080</v>
      </c>
      <c r="G1457" s="26">
        <f>IF([1]DRUM!D1434="","",[1]DRUM!D1434)</f>
        <v>4000</v>
      </c>
      <c r="H1457" s="26">
        <f>IF([1]DRUM!E1434="","",[1]DRUM!E1434)</f>
        <v>2200</v>
      </c>
      <c r="I1457" s="26">
        <f>IF([1]DRUM!F1434="","",[1]DRUM!F1434)</f>
        <v>1800</v>
      </c>
      <c r="J1457" s="26">
        <f>IF([1]DRUM!G1434="","",[1]DRUM!G1434)</f>
        <v>2100</v>
      </c>
      <c r="K1457" s="26">
        <f>IF([1]DRUM!H1434="","",[1]DRUM!H1434)</f>
        <v>2250</v>
      </c>
      <c r="L1457" s="26" t="str">
        <f>IF([1]DRUM!I1434="","",[1]DRUM!I1434)</f>
        <v/>
      </c>
      <c r="M1457" s="26">
        <f>IF([1]DRUM!J1434="","",
IF(AND([1]DRUM!K1434="Wooden Drum",[1]DRUM!J1434&gt;Max_WD_Capacity),Max_WD_Capacity,
[1]DRUM!J1434))</f>
        <v>30000</v>
      </c>
      <c r="N1457" s="26" t="str">
        <f>IF([1]DRUM!K1434="","",[1]DRUM!K1434)</f>
        <v>Steel Drum</v>
      </c>
      <c r="O1457" s="26">
        <f>IF([1]DRUM!L1434="","",[1]DRUM!L1434)</f>
        <v>2838</v>
      </c>
      <c r="P1457" s="26">
        <f>IF([1]DRUM!M1434="","",[1]DRUM!M1434)</f>
        <v>298</v>
      </c>
      <c r="Q1457" s="26">
        <f>IF([1]DRUM!N1434="","",[1]DRUM!N1434)</f>
        <v>15.777078306327942</v>
      </c>
      <c r="R1457" s="26" t="str">
        <f t="shared" si="229"/>
        <v>Steel</v>
      </c>
      <c r="S1457" s="26">
        <f ca="1">IF(N1457="",0,
IF(Knee_Application="YES",Knee_Width,IF(Knee_Application="NO",0,
IF(OR(Cable_Type="OH",SearchData("Conductor",Cable_Desc)),0,
IF(N1457="Steel Drum",Knee_Width,
IF(N1457="Plywood Drum",0,
IF(Country="UAE",0,
IF(AND(OR(SearchData("LSHF",Cable_Desc),SearchData("LSZH",Cable_Desc),SearchData("LS0H",Cable_Desc),SearchData("LSOH",Cable_Desc)),D.nom&gt;40),Knee_Width,
IF(AND(Country="Egypt",D.nom&gt;60),Knee_Width,
IF(AND(Country&lt;&gt;"Egypt",D.nom&gt;35),Knee_Width,
0))))))))))</f>
        <v>125</v>
      </c>
      <c r="T1457" s="118">
        <f t="shared" ca="1" si="223"/>
        <v>13</v>
      </c>
      <c r="U1457" s="118">
        <f t="shared" ca="1" si="224"/>
        <v>6</v>
      </c>
      <c r="V1457" s="117">
        <f t="shared" ca="1" si="225"/>
        <v>717.88156736061933</v>
      </c>
      <c r="W1457" s="64">
        <f t="shared" ca="1" si="226"/>
        <v>1</v>
      </c>
      <c r="X1457" s="64">
        <f t="shared" ca="1" si="230"/>
        <v>1</v>
      </c>
      <c r="Y1457" s="64">
        <f t="shared" ca="1" si="227"/>
        <v>1</v>
      </c>
      <c r="AM1457" s="156"/>
    </row>
    <row r="1458" spans="1:39">
      <c r="A1458" s="12">
        <f t="shared" ca="1" si="221"/>
        <v>1</v>
      </c>
      <c r="B1458" s="12" t="str">
        <f>IF([1]DRUM!A1435="","",[1]DRUM!A1435)</f>
        <v>Steel</v>
      </c>
      <c r="C1458" s="12">
        <f t="shared" ca="1" si="222"/>
        <v>0</v>
      </c>
      <c r="D1458" s="155">
        <f t="shared" ca="1" si="228"/>
        <v>0</v>
      </c>
      <c r="E1458" s="26" t="str">
        <f>IF([1]DRUM!B1435="","",[1]DRUM!B1435)</f>
        <v>STB400012</v>
      </c>
      <c r="F1458" s="26">
        <f>IF([1]DRUM!C1435="","",[1]DRUM!C1435)</f>
        <v>4080</v>
      </c>
      <c r="G1458" s="26">
        <f>IF([1]DRUM!D1435="","",[1]DRUM!D1435)</f>
        <v>4000</v>
      </c>
      <c r="H1458" s="26">
        <f>IF([1]DRUM!E1435="","",[1]DRUM!E1435)</f>
        <v>2100</v>
      </c>
      <c r="I1458" s="26">
        <f>IF([1]DRUM!F1435="","",[1]DRUM!F1435)</f>
        <v>1800</v>
      </c>
      <c r="J1458" s="26">
        <f>IF([1]DRUM!G1435="","",[1]DRUM!G1435)</f>
        <v>2100</v>
      </c>
      <c r="K1458" s="26">
        <f>IF([1]DRUM!H1435="","",[1]DRUM!H1435)</f>
        <v>2250</v>
      </c>
      <c r="L1458" s="26" t="str">
        <f>IF([1]DRUM!I1435="","",[1]DRUM!I1435)</f>
        <v/>
      </c>
      <c r="M1458" s="26">
        <f>IF([1]DRUM!J1435="","",
IF(AND([1]DRUM!K1435="Wooden Drum",[1]DRUM!J1435&gt;Max_WD_Capacity),Max_WD_Capacity,
[1]DRUM!J1435))</f>
        <v>30000</v>
      </c>
      <c r="N1458" s="26" t="str">
        <f>IF([1]DRUM!K1435="","",[1]DRUM!K1435)</f>
        <v>Steel Drum</v>
      </c>
      <c r="O1458" s="26">
        <f>IF([1]DRUM!L1435="","",[1]DRUM!L1435)</f>
        <v>2929</v>
      </c>
      <c r="P1458" s="26">
        <f>IF([1]DRUM!M1435="","",[1]DRUM!M1435)</f>
        <v>298</v>
      </c>
      <c r="Q1458" s="26">
        <f>IF([1]DRUM!N1435="","",[1]DRUM!N1435)</f>
        <v>16.384976484797566</v>
      </c>
      <c r="R1458" s="26" t="str">
        <f t="shared" si="229"/>
        <v>Steel</v>
      </c>
      <c r="S1458" s="26">
        <f ca="1">IF(N1458="",0,
IF(Knee_Application="YES",Knee_Width,IF(Knee_Application="NO",0,
IF(OR(Cable_Type="OH",SearchData("Conductor",Cable_Desc)),0,
IF(N1458="Steel Drum",Knee_Width,
IF(N1458="Plywood Drum",0,
IF(Country="UAE",0,
IF(AND(OR(SearchData("LSHF",Cable_Desc),SearchData("LSZH",Cable_Desc),SearchData("LS0H",Cable_Desc),SearchData("LSOH",Cable_Desc)),D.nom&gt;40),Knee_Width,
IF(AND(Country="Egypt",D.nom&gt;60),Knee_Width,
IF(AND(Country&lt;&gt;"Egypt",D.nom&gt;35),Knee_Width,
0))))))))))</f>
        <v>125</v>
      </c>
      <c r="T1458" s="118">
        <f t="shared" ca="1" si="223"/>
        <v>13</v>
      </c>
      <c r="U1458" s="118">
        <f t="shared" ca="1" si="224"/>
        <v>6</v>
      </c>
      <c r="V1458" s="117">
        <f t="shared" ca="1" si="225"/>
        <v>693.377144662619</v>
      </c>
      <c r="W1458" s="64">
        <f t="shared" ca="1" si="226"/>
        <v>1</v>
      </c>
      <c r="X1458" s="64">
        <f t="shared" ca="1" si="230"/>
        <v>1</v>
      </c>
      <c r="Y1458" s="64">
        <f t="shared" ca="1" si="227"/>
        <v>1</v>
      </c>
      <c r="AM1458" s="156"/>
    </row>
    <row r="1459" spans="1:39">
      <c r="A1459" s="12">
        <f t="shared" ca="1" si="221"/>
        <v>1</v>
      </c>
      <c r="B1459" s="12" t="str">
        <f>IF([1]DRUM!A1436="","",[1]DRUM!A1436)</f>
        <v>Steel</v>
      </c>
      <c r="C1459" s="12">
        <f t="shared" ca="1" si="222"/>
        <v>0</v>
      </c>
      <c r="D1459" s="155">
        <f t="shared" ca="1" si="228"/>
        <v>0</v>
      </c>
      <c r="E1459" s="26" t="str">
        <f>IF([1]DRUM!B1436="","",[1]DRUM!B1436)</f>
        <v>STB410011</v>
      </c>
      <c r="F1459" s="26">
        <f>IF([1]DRUM!C1436="","",[1]DRUM!C1436)</f>
        <v>4180</v>
      </c>
      <c r="G1459" s="26">
        <f>IF([1]DRUM!D1436="","",[1]DRUM!D1436)</f>
        <v>4100</v>
      </c>
      <c r="H1459" s="26">
        <f>IF([1]DRUM!E1436="","",[1]DRUM!E1436)</f>
        <v>2850</v>
      </c>
      <c r="I1459" s="26">
        <f>IF([1]DRUM!F1436="","",[1]DRUM!F1436)</f>
        <v>1830</v>
      </c>
      <c r="J1459" s="26">
        <f>IF([1]DRUM!G1436="","",[1]DRUM!G1436)</f>
        <v>2100</v>
      </c>
      <c r="K1459" s="26">
        <f>IF([1]DRUM!H1436="","",[1]DRUM!H1436)</f>
        <v>2250</v>
      </c>
      <c r="L1459" s="26" t="str">
        <f>IF([1]DRUM!I1436="","",[1]DRUM!I1436)</f>
        <v/>
      </c>
      <c r="M1459" s="26">
        <f>IF([1]DRUM!J1436="","",
IF(AND([1]DRUM!K1436="Wooden Drum",[1]DRUM!J1436&gt;Max_WD_Capacity),Max_WD_Capacity,
[1]DRUM!J1436))</f>
        <v>5000</v>
      </c>
      <c r="N1459" s="26" t="str">
        <f>IF([1]DRUM!K1436="","",[1]DRUM!K1436)</f>
        <v>Steel Drum</v>
      </c>
      <c r="O1459" s="26">
        <f>IF([1]DRUM!L1436="","",[1]DRUM!L1436)</f>
        <v>1199</v>
      </c>
      <c r="P1459" s="26">
        <f>IF([1]DRUM!M1436="","",[1]DRUM!M1436)</f>
        <v>311</v>
      </c>
      <c r="Q1459" s="26">
        <f>IF([1]DRUM!N1436="","",[1]DRUM!N1436)</f>
        <v>12.486358176463058</v>
      </c>
      <c r="R1459" s="26" t="str">
        <f t="shared" si="229"/>
        <v>Steel</v>
      </c>
      <c r="S1459" s="26">
        <f ca="1">IF(N1459="",0,
IF(Knee_Application="YES",Knee_Width,IF(Knee_Application="NO",0,
IF(OR(Cable_Type="OH",SearchData("Conductor",Cable_Desc)),0,
IF(N1459="Steel Drum",Knee_Width,
IF(N1459="Plywood Drum",0,
IF(Country="UAE",0,
IF(AND(OR(SearchData("LSHF",Cable_Desc),SearchData("LSZH",Cable_Desc),SearchData("LS0H",Cable_Desc),SearchData("LSOH",Cable_Desc)),D.nom&gt;40),Knee_Width,
IF(AND(Country="Egypt",D.nom&gt;60),Knee_Width,
IF(AND(Country&lt;&gt;"Egypt",D.nom&gt;35),Knee_Width,
0))))))))))</f>
        <v>125</v>
      </c>
      <c r="T1459" s="118">
        <f t="shared" ca="1" si="223"/>
        <v>14</v>
      </c>
      <c r="U1459" s="118">
        <f t="shared" ca="1" si="224"/>
        <v>4</v>
      </c>
      <c r="V1459" s="117">
        <f t="shared" ca="1" si="225"/>
        <v>586.97014484847125</v>
      </c>
      <c r="W1459" s="64">
        <f t="shared" ca="1" si="226"/>
        <v>1</v>
      </c>
      <c r="X1459" s="64">
        <f t="shared" ca="1" si="230"/>
        <v>1</v>
      </c>
      <c r="Y1459" s="64">
        <f t="shared" ca="1" si="227"/>
        <v>1</v>
      </c>
      <c r="AM1459" s="156"/>
    </row>
    <row r="1460" spans="1:39">
      <c r="A1460" s="12">
        <f t="shared" ca="1" si="221"/>
        <v>1</v>
      </c>
      <c r="B1460" s="12" t="str">
        <f>IF([1]DRUM!A1437="","",[1]DRUM!A1437)</f>
        <v>Steel</v>
      </c>
      <c r="C1460" s="12">
        <f t="shared" ca="1" si="222"/>
        <v>0</v>
      </c>
      <c r="D1460" s="155">
        <f t="shared" ca="1" si="228"/>
        <v>0</v>
      </c>
      <c r="E1460" s="26" t="str">
        <f>IF([1]DRUM!B1437="","",[1]DRUM!B1437)</f>
        <v>STB410001</v>
      </c>
      <c r="F1460" s="26">
        <f>IF([1]DRUM!C1437="","",[1]DRUM!C1437)</f>
        <v>4180</v>
      </c>
      <c r="G1460" s="26">
        <f>IF([1]DRUM!D1437="","",[1]DRUM!D1437)</f>
        <v>4100</v>
      </c>
      <c r="H1460" s="26">
        <f>IF([1]DRUM!E1437="","",[1]DRUM!E1437)</f>
        <v>2500</v>
      </c>
      <c r="I1460" s="26">
        <f>IF([1]DRUM!F1437="","",[1]DRUM!F1437)</f>
        <v>1830</v>
      </c>
      <c r="J1460" s="26">
        <f>IF([1]DRUM!G1437="","",[1]DRUM!G1437)</f>
        <v>2100</v>
      </c>
      <c r="K1460" s="26">
        <f>IF([1]DRUM!H1437="","",[1]DRUM!H1437)</f>
        <v>2250</v>
      </c>
      <c r="L1460" s="26" t="str">
        <f>IF([1]DRUM!I1437="","",[1]DRUM!I1437)</f>
        <v/>
      </c>
      <c r="M1460" s="26">
        <f>IF([1]DRUM!J1437="","",
IF(AND([1]DRUM!K1437="Wooden Drum",[1]DRUM!J1437&gt;Max_WD_Capacity),Max_WD_Capacity,
[1]DRUM!J1437))</f>
        <v>8000</v>
      </c>
      <c r="N1460" s="26" t="str">
        <f>IF([1]DRUM!K1437="","",[1]DRUM!K1437)</f>
        <v>Steel Drum</v>
      </c>
      <c r="O1460" s="26">
        <f>IF([1]DRUM!L1437="","",[1]DRUM!L1437)</f>
        <v>2563</v>
      </c>
      <c r="P1460" s="26">
        <f>IF([1]DRUM!M1437="","",[1]DRUM!M1437)</f>
        <v>311</v>
      </c>
      <c r="Q1460" s="26">
        <f>IF([1]DRUM!N1437="","",[1]DRUM!N1437)</f>
        <v>15.177662428023009</v>
      </c>
      <c r="R1460" s="26" t="str">
        <f t="shared" si="229"/>
        <v>Steel</v>
      </c>
      <c r="S1460" s="26">
        <f ca="1">IF(N1460="",0,
IF(Knee_Application="YES",Knee_Width,IF(Knee_Application="NO",0,
IF(OR(Cable_Type="OH",SearchData("Conductor",Cable_Desc)),0,
IF(N1460="Steel Drum",Knee_Width,
IF(N1460="Plywood Drum",0,
IF(Country="UAE",0,
IF(AND(OR(SearchData("LSHF",Cable_Desc),SearchData("LSZH",Cable_Desc),SearchData("LS0H",Cable_Desc),SearchData("LSOH",Cable_Desc)),D.nom&gt;40),Knee_Width,
IF(AND(Country="Egypt",D.nom&gt;60),Knee_Width,
IF(AND(Country&lt;&gt;"Egypt",D.nom&gt;35),Knee_Width,
0))))))))))</f>
        <v>125</v>
      </c>
      <c r="T1460" s="118">
        <f t="shared" ca="1" si="223"/>
        <v>14</v>
      </c>
      <c r="U1460" s="118">
        <f t="shared" ca="1" si="224"/>
        <v>5</v>
      </c>
      <c r="V1460" s="117">
        <f t="shared" ca="1" si="225"/>
        <v>683.48489771499544</v>
      </c>
      <c r="W1460" s="64">
        <f t="shared" ca="1" si="226"/>
        <v>1</v>
      </c>
      <c r="X1460" s="64">
        <f t="shared" ca="1" si="230"/>
        <v>1</v>
      </c>
      <c r="Y1460" s="64">
        <f t="shared" ca="1" si="227"/>
        <v>1</v>
      </c>
      <c r="AM1460" s="156"/>
    </row>
    <row r="1461" spans="1:39">
      <c r="A1461" s="12">
        <f t="shared" ca="1" si="221"/>
        <v>1</v>
      </c>
      <c r="B1461" s="12" t="str">
        <f>IF([1]DRUM!A1438="","",[1]DRUM!A1438)</f>
        <v>Steel</v>
      </c>
      <c r="C1461" s="12">
        <f t="shared" ca="1" si="222"/>
        <v>0</v>
      </c>
      <c r="D1461" s="155">
        <f t="shared" ca="1" si="228"/>
        <v>0</v>
      </c>
      <c r="E1461" s="26" t="str">
        <f>IF([1]DRUM!B1438="","",[1]DRUM!B1438)</f>
        <v>STB410012</v>
      </c>
      <c r="F1461" s="26">
        <f>IF([1]DRUM!C1438="","",[1]DRUM!C1438)</f>
        <v>4180</v>
      </c>
      <c r="G1461" s="26">
        <f>IF([1]DRUM!D1438="","",[1]DRUM!D1438)</f>
        <v>4100</v>
      </c>
      <c r="H1461" s="26">
        <f>IF([1]DRUM!E1438="","",[1]DRUM!E1438)</f>
        <v>2900</v>
      </c>
      <c r="I1461" s="26">
        <f>IF([1]DRUM!F1438="","",[1]DRUM!F1438)</f>
        <v>1830</v>
      </c>
      <c r="J1461" s="26">
        <f>IF([1]DRUM!G1438="","",[1]DRUM!G1438)</f>
        <v>2100</v>
      </c>
      <c r="K1461" s="26">
        <f>IF([1]DRUM!H1438="","",[1]DRUM!H1438)</f>
        <v>2250</v>
      </c>
      <c r="L1461" s="26" t="str">
        <f>IF([1]DRUM!I1438="","",[1]DRUM!I1438)</f>
        <v/>
      </c>
      <c r="M1461" s="26">
        <f>IF([1]DRUM!J1438="","",
IF(AND([1]DRUM!K1438="Wooden Drum",[1]DRUM!J1438&gt;Max_WD_Capacity),Max_WD_Capacity,
[1]DRUM!J1438))</f>
        <v>10000</v>
      </c>
      <c r="N1461" s="26" t="str">
        <f>IF([1]DRUM!K1438="","",[1]DRUM!K1438)</f>
        <v>Steel Drum</v>
      </c>
      <c r="O1461" s="26">
        <f>IF([1]DRUM!L1438="","",[1]DRUM!L1438)</f>
        <v>1281</v>
      </c>
      <c r="P1461" s="26">
        <f>IF([1]DRUM!M1438="","",[1]DRUM!M1438)</f>
        <v>311</v>
      </c>
      <c r="Q1461" s="26">
        <f>IF([1]DRUM!N1438="","",[1]DRUM!N1438)</f>
        <v>12.073140567745575</v>
      </c>
      <c r="R1461" s="26" t="str">
        <f t="shared" si="229"/>
        <v>Steel</v>
      </c>
      <c r="S1461" s="26">
        <f ca="1">IF(N1461="",0,
IF(Knee_Application="YES",Knee_Width,IF(Knee_Application="NO",0,
IF(OR(Cable_Type="OH",SearchData("Conductor",Cable_Desc)),0,
IF(N1461="Steel Drum",Knee_Width,
IF(N1461="Plywood Drum",0,
IF(Country="UAE",0,
IF(AND(OR(SearchData("LSHF",Cable_Desc),SearchData("LSZH",Cable_Desc),SearchData("LS0H",Cable_Desc),SearchData("LSOH",Cable_Desc)),D.nom&gt;40),Knee_Width,
IF(AND(Country="Egypt",D.nom&gt;60),Knee_Width,
IF(AND(Country&lt;&gt;"Egypt",D.nom&gt;35),Knee_Width,
0))))))))))</f>
        <v>125</v>
      </c>
      <c r="T1461" s="118">
        <f t="shared" ca="1" si="223"/>
        <v>14</v>
      </c>
      <c r="U1461" s="118">
        <f t="shared" ca="1" si="224"/>
        <v>3</v>
      </c>
      <c r="V1461" s="117">
        <f t="shared" ca="1" si="225"/>
        <v>430.78021120847814</v>
      </c>
      <c r="W1461" s="64">
        <f t="shared" ca="1" si="226"/>
        <v>1</v>
      </c>
      <c r="X1461" s="64">
        <f t="shared" ca="1" si="230"/>
        <v>1</v>
      </c>
      <c r="Y1461" s="64">
        <f t="shared" ca="1" si="227"/>
        <v>1</v>
      </c>
      <c r="AM1461" s="156"/>
    </row>
    <row r="1462" spans="1:39">
      <c r="A1462" s="12">
        <f t="shared" ca="1" si="221"/>
        <v>1</v>
      </c>
      <c r="B1462" s="12" t="str">
        <f>IF([1]DRUM!A1439="","",[1]DRUM!A1439)</f>
        <v>Steel</v>
      </c>
      <c r="C1462" s="12">
        <f t="shared" ca="1" si="222"/>
        <v>0</v>
      </c>
      <c r="D1462" s="155">
        <f t="shared" ca="1" si="228"/>
        <v>0</v>
      </c>
      <c r="E1462" s="26" t="str">
        <f>IF([1]DRUM!B1439="","",[1]DRUM!B1439)</f>
        <v>STB410013</v>
      </c>
      <c r="F1462" s="26">
        <f>IF([1]DRUM!C1439="","",[1]DRUM!C1439)</f>
        <v>4180</v>
      </c>
      <c r="G1462" s="26">
        <f>IF([1]DRUM!D1439="","",[1]DRUM!D1439)</f>
        <v>4100</v>
      </c>
      <c r="H1462" s="26">
        <f>IF([1]DRUM!E1439="","",[1]DRUM!E1439)</f>
        <v>2450</v>
      </c>
      <c r="I1462" s="26">
        <f>IF([1]DRUM!F1439="","",[1]DRUM!F1439)</f>
        <v>1900</v>
      </c>
      <c r="J1462" s="26">
        <f>IF([1]DRUM!G1439="","",[1]DRUM!G1439)</f>
        <v>2100</v>
      </c>
      <c r="K1462" s="26">
        <f>IF([1]DRUM!H1439="","",[1]DRUM!H1439)</f>
        <v>2250</v>
      </c>
      <c r="L1462" s="26" t="str">
        <f>IF([1]DRUM!I1439="","",[1]DRUM!I1439)</f>
        <v/>
      </c>
      <c r="M1462" s="26">
        <f>IF([1]DRUM!J1439="","",
IF(AND([1]DRUM!K1439="Wooden Drum",[1]DRUM!J1439&gt;Max_WD_Capacity),Max_WD_Capacity,
[1]DRUM!J1439))</f>
        <v>10000</v>
      </c>
      <c r="N1462" s="26" t="str">
        <f>IF([1]DRUM!K1439="","",[1]DRUM!K1439)</f>
        <v>Steel Drum</v>
      </c>
      <c r="O1462" s="26">
        <f>IF([1]DRUM!L1439="","",[1]DRUM!L1439)</f>
        <v>1327</v>
      </c>
      <c r="P1462" s="26">
        <f>IF([1]DRUM!M1439="","",[1]DRUM!M1439)</f>
        <v>322</v>
      </c>
      <c r="Q1462" s="26">
        <f>IF([1]DRUM!N1439="","",[1]DRUM!N1439)</f>
        <v>16.127562236744055</v>
      </c>
      <c r="R1462" s="26" t="str">
        <f t="shared" si="229"/>
        <v>Steel</v>
      </c>
      <c r="S1462" s="26">
        <f ca="1">IF(N1462="",0,
IF(Knee_Application="YES",Knee_Width,IF(Knee_Application="NO",0,
IF(OR(Cable_Type="OH",SearchData("Conductor",Cable_Desc)),0,
IF(N1462="Steel Drum",Knee_Width,
IF(N1462="Plywood Drum",0,
IF(Country="UAE",0,
IF(AND(OR(SearchData("LSHF",Cable_Desc),SearchData("LSZH",Cable_Desc),SearchData("LS0H",Cable_Desc),SearchData("LSOH",Cable_Desc)),D.nom&gt;40),Knee_Width,
IF(AND(Country="Egypt",D.nom&gt;60),Knee_Width,
IF(AND(Country&lt;&gt;"Egypt",D.nom&gt;35),Knee_Width,
0))))))))))</f>
        <v>125</v>
      </c>
      <c r="T1462" s="118">
        <f t="shared" ca="1" si="223"/>
        <v>14</v>
      </c>
      <c r="U1462" s="118">
        <f t="shared" ca="1" si="224"/>
        <v>5</v>
      </c>
      <c r="V1462" s="117">
        <f t="shared" ca="1" si="225"/>
        <v>672.48932342743115</v>
      </c>
      <c r="W1462" s="64">
        <f t="shared" ca="1" si="226"/>
        <v>1</v>
      </c>
      <c r="X1462" s="64">
        <f t="shared" ca="1" si="230"/>
        <v>1</v>
      </c>
      <c r="Y1462" s="64">
        <f t="shared" ca="1" si="227"/>
        <v>1</v>
      </c>
      <c r="AM1462" s="156"/>
    </row>
    <row r="1463" spans="1:39">
      <c r="A1463" s="12">
        <f t="shared" ca="1" si="221"/>
        <v>1</v>
      </c>
      <c r="B1463" s="12" t="str">
        <f>IF([1]DRUM!A1440="","",[1]DRUM!A1440)</f>
        <v>Steel</v>
      </c>
      <c r="C1463" s="12">
        <f t="shared" ca="1" si="222"/>
        <v>0</v>
      </c>
      <c r="D1463" s="155">
        <f t="shared" ca="1" si="228"/>
        <v>0</v>
      </c>
      <c r="E1463" s="26" t="str">
        <f>IF([1]DRUM!B1440="","",[1]DRUM!B1440)</f>
        <v>STB410002</v>
      </c>
      <c r="F1463" s="26">
        <f>IF([1]DRUM!C1440="","",[1]DRUM!C1440)</f>
        <v>4180</v>
      </c>
      <c r="G1463" s="26">
        <f>IF([1]DRUM!D1440="","",[1]DRUM!D1440)</f>
        <v>4100</v>
      </c>
      <c r="H1463" s="26">
        <f>IF([1]DRUM!E1440="","",[1]DRUM!E1440)</f>
        <v>2300</v>
      </c>
      <c r="I1463" s="26">
        <f>IF([1]DRUM!F1440="","",[1]DRUM!F1440)</f>
        <v>1800</v>
      </c>
      <c r="J1463" s="26">
        <f>IF([1]DRUM!G1440="","",[1]DRUM!G1440)</f>
        <v>2100</v>
      </c>
      <c r="K1463" s="26">
        <f>IF([1]DRUM!H1440="","",[1]DRUM!H1440)</f>
        <v>2250</v>
      </c>
      <c r="L1463" s="26" t="str">
        <f>IF([1]DRUM!I1440="","",[1]DRUM!I1440)</f>
        <v/>
      </c>
      <c r="M1463" s="26">
        <f>IF([1]DRUM!J1440="","",
IF(AND([1]DRUM!K1440="Wooden Drum",[1]DRUM!J1440&gt;Max_WD_Capacity),Max_WD_Capacity,
[1]DRUM!J1440))</f>
        <v>10000</v>
      </c>
      <c r="N1463" s="26" t="str">
        <f>IF([1]DRUM!K1440="","",[1]DRUM!K1440)</f>
        <v>Steel Drum</v>
      </c>
      <c r="O1463" s="26">
        <f>IF([1]DRUM!L1440="","",[1]DRUM!L1440)</f>
        <v>1319</v>
      </c>
      <c r="P1463" s="26">
        <f>IF([1]DRUM!M1440="","",[1]DRUM!M1440)</f>
        <v>306</v>
      </c>
      <c r="Q1463" s="26">
        <f>IF([1]DRUM!N1440="","",[1]DRUM!N1440)</f>
        <v>16.286016316209487</v>
      </c>
      <c r="R1463" s="26" t="str">
        <f t="shared" si="229"/>
        <v>Steel</v>
      </c>
      <c r="S1463" s="26">
        <f ca="1">IF(N1463="",0,
IF(Knee_Application="YES",Knee_Width,IF(Knee_Application="NO",0,
IF(OR(Cable_Type="OH",SearchData("Conductor",Cable_Desc)),0,
IF(N1463="Steel Drum",Knee_Width,
IF(N1463="Plywood Drum",0,
IF(Country="UAE",0,
IF(AND(OR(SearchData("LSHF",Cable_Desc),SearchData("LSZH",Cable_Desc),SearchData("LS0H",Cable_Desc),SearchData("LSOH",Cable_Desc)),D.nom&gt;40),Knee_Width,
IF(AND(Country="Egypt",D.nom&gt;60),Knee_Width,
IF(AND(Country&lt;&gt;"Egypt",D.nom&gt;35),Knee_Width,
0))))))))))</f>
        <v>125</v>
      </c>
      <c r="T1463" s="118">
        <f t="shared" ca="1" si="223"/>
        <v>13</v>
      </c>
      <c r="U1463" s="118">
        <f t="shared" ca="1" si="224"/>
        <v>6</v>
      </c>
      <c r="V1463" s="117">
        <f t="shared" ca="1" si="225"/>
        <v>742.38599005861977</v>
      </c>
      <c r="W1463" s="64">
        <f t="shared" ca="1" si="226"/>
        <v>1</v>
      </c>
      <c r="X1463" s="64">
        <f t="shared" ca="1" si="230"/>
        <v>1</v>
      </c>
      <c r="Y1463" s="64">
        <f t="shared" ca="1" si="227"/>
        <v>1</v>
      </c>
      <c r="AM1463" s="156"/>
    </row>
    <row r="1464" spans="1:39">
      <c r="A1464" s="12">
        <f t="shared" ca="1" si="221"/>
        <v>1</v>
      </c>
      <c r="B1464" s="12" t="str">
        <f>IF([1]DRUM!A1441="","",[1]DRUM!A1441)</f>
        <v>Steel</v>
      </c>
      <c r="C1464" s="12">
        <f t="shared" ca="1" si="222"/>
        <v>0</v>
      </c>
      <c r="D1464" s="155">
        <f t="shared" ca="1" si="228"/>
        <v>0</v>
      </c>
      <c r="E1464" s="26" t="str">
        <f>IF([1]DRUM!B1441="","",[1]DRUM!B1441)</f>
        <v>STB410010</v>
      </c>
      <c r="F1464" s="26">
        <f>IF([1]DRUM!C1441="","",[1]DRUM!C1441)</f>
        <v>4180</v>
      </c>
      <c r="G1464" s="26">
        <f>IF([1]DRUM!D1441="","",[1]DRUM!D1441)</f>
        <v>4100</v>
      </c>
      <c r="H1464" s="26">
        <f>IF([1]DRUM!E1441="","",[1]DRUM!E1441)</f>
        <v>2850</v>
      </c>
      <c r="I1464" s="26">
        <f>IF([1]DRUM!F1441="","",[1]DRUM!F1441)</f>
        <v>1830</v>
      </c>
      <c r="J1464" s="26">
        <f>IF([1]DRUM!G1441="","",[1]DRUM!G1441)</f>
        <v>2100</v>
      </c>
      <c r="K1464" s="26">
        <f>IF([1]DRUM!H1441="","",[1]DRUM!H1441)</f>
        <v>2250</v>
      </c>
      <c r="L1464" s="26" t="str">
        <f>IF([1]DRUM!I1441="","",[1]DRUM!I1441)</f>
        <v/>
      </c>
      <c r="M1464" s="26">
        <f>IF([1]DRUM!J1441="","",
IF(AND([1]DRUM!K1441="Wooden Drum",[1]DRUM!J1441&gt;Max_WD_Capacity),Max_WD_Capacity,
[1]DRUM!J1441))</f>
        <v>12000</v>
      </c>
      <c r="N1464" s="26" t="str">
        <f>IF([1]DRUM!K1441="","",[1]DRUM!K1441)</f>
        <v>Steel Drum</v>
      </c>
      <c r="O1464" s="26">
        <f>IF([1]DRUM!L1441="","",[1]DRUM!L1441)</f>
        <v>1518</v>
      </c>
      <c r="P1464" s="26">
        <f>IF([1]DRUM!M1441="","",[1]DRUM!M1441)</f>
        <v>311</v>
      </c>
      <c r="Q1464" s="26">
        <f>IF([1]DRUM!N1441="","",[1]DRUM!N1441)</f>
        <v>12.486358176463058</v>
      </c>
      <c r="R1464" s="26" t="str">
        <f t="shared" si="229"/>
        <v>Steel</v>
      </c>
      <c r="S1464" s="26">
        <f ca="1">IF(N1464="",0,
IF(Knee_Application="YES",Knee_Width,IF(Knee_Application="NO",0,
IF(OR(Cable_Type="OH",SearchData("Conductor",Cable_Desc)),0,
IF(N1464="Steel Drum",Knee_Width,
IF(N1464="Plywood Drum",0,
IF(Country="UAE",0,
IF(AND(OR(SearchData("LSHF",Cable_Desc),SearchData("LSZH",Cable_Desc),SearchData("LS0H",Cable_Desc),SearchData("LSOH",Cable_Desc)),D.nom&gt;40),Knee_Width,
IF(AND(Country="Egypt",D.nom&gt;60),Knee_Width,
IF(AND(Country&lt;&gt;"Egypt",D.nom&gt;35),Knee_Width,
0))))))))))</f>
        <v>125</v>
      </c>
      <c r="T1464" s="118">
        <f t="shared" ca="1" si="223"/>
        <v>14</v>
      </c>
      <c r="U1464" s="118">
        <f t="shared" ca="1" si="224"/>
        <v>4</v>
      </c>
      <c r="V1464" s="117">
        <f t="shared" ca="1" si="225"/>
        <v>586.97014484847125</v>
      </c>
      <c r="W1464" s="64">
        <f t="shared" ca="1" si="226"/>
        <v>1</v>
      </c>
      <c r="X1464" s="64">
        <f t="shared" ca="1" si="230"/>
        <v>1</v>
      </c>
      <c r="Y1464" s="64">
        <f t="shared" ca="1" si="227"/>
        <v>1</v>
      </c>
      <c r="AM1464" s="156"/>
    </row>
    <row r="1465" spans="1:39">
      <c r="A1465" s="12">
        <f t="shared" ca="1" si="221"/>
        <v>1</v>
      </c>
      <c r="B1465" s="12" t="str">
        <f>IF([1]DRUM!A1442="","",[1]DRUM!A1442)</f>
        <v>Steel</v>
      </c>
      <c r="C1465" s="12">
        <f t="shared" ca="1" si="222"/>
        <v>0</v>
      </c>
      <c r="D1465" s="155">
        <f t="shared" ca="1" si="228"/>
        <v>0</v>
      </c>
      <c r="E1465" s="26" t="str">
        <f>IF([1]DRUM!B1442="","",[1]DRUM!B1442)</f>
        <v>STB410018</v>
      </c>
      <c r="F1465" s="26">
        <f>IF([1]DRUM!C1442="","",[1]DRUM!C1442)</f>
        <v>4180</v>
      </c>
      <c r="G1465" s="26">
        <f>IF([1]DRUM!D1442="","",[1]DRUM!D1442)</f>
        <v>4100</v>
      </c>
      <c r="H1465" s="26">
        <f>IF([1]DRUM!E1442="","",[1]DRUM!E1442)</f>
        <v>2650</v>
      </c>
      <c r="I1465" s="26">
        <f>IF([1]DRUM!F1442="","",[1]DRUM!F1442)</f>
        <v>1830</v>
      </c>
      <c r="J1465" s="26">
        <f>IF([1]DRUM!G1442="","",[1]DRUM!G1442)</f>
        <v>2100</v>
      </c>
      <c r="K1465" s="26">
        <f>IF([1]DRUM!H1442="","",[1]DRUM!H1442)</f>
        <v>2250</v>
      </c>
      <c r="L1465" s="26" t="str">
        <f>IF([1]DRUM!I1442="","",[1]DRUM!I1442)</f>
        <v/>
      </c>
      <c r="M1465" s="26">
        <f>IF([1]DRUM!J1442="","",
IF(AND([1]DRUM!K1442="Wooden Drum",[1]DRUM!J1442&gt;Max_WD_Capacity),Max_WD_Capacity,
[1]DRUM!J1442))</f>
        <v>12000</v>
      </c>
      <c r="N1465" s="26" t="str">
        <f>IF([1]DRUM!K1442="","",[1]DRUM!K1442)</f>
        <v>Steel Drum</v>
      </c>
      <c r="O1465" s="26">
        <f>IF([1]DRUM!L1442="","",[1]DRUM!L1442)</f>
        <v>1539</v>
      </c>
      <c r="P1465" s="26">
        <f>IF([1]DRUM!M1442="","",[1]DRUM!M1442)</f>
        <v>311</v>
      </c>
      <c r="Q1465" s="26">
        <f>IF([1]DRUM!N1442="","",[1]DRUM!N1442)</f>
        <v>14.06736467938212</v>
      </c>
      <c r="R1465" s="26" t="str">
        <f t="shared" si="229"/>
        <v>Steel</v>
      </c>
      <c r="S1465" s="26">
        <f ca="1">IF(N1465="",0,
IF(Knee_Application="YES",Knee_Width,IF(Knee_Application="NO",0,
IF(OR(Cable_Type="OH",SearchData("Conductor",Cable_Desc)),0,
IF(N1465="Steel Drum",Knee_Width,
IF(N1465="Plywood Drum",0,
IF(Country="UAE",0,
IF(AND(OR(SearchData("LSHF",Cable_Desc),SearchData("LSZH",Cable_Desc),SearchData("LS0H",Cable_Desc),SearchData("LSOH",Cable_Desc)),D.nom&gt;40),Knee_Width,
IF(AND(Country="Egypt",D.nom&gt;60),Knee_Width,
IF(AND(Country&lt;&gt;"Egypt",D.nom&gt;35),Knee_Width,
0))))))))))</f>
        <v>125</v>
      </c>
      <c r="T1465" s="118">
        <f t="shared" ca="1" si="223"/>
        <v>14</v>
      </c>
      <c r="U1465" s="118">
        <f t="shared" ca="1" si="224"/>
        <v>4</v>
      </c>
      <c r="V1465" s="117">
        <f t="shared" ca="1" si="225"/>
        <v>551.78430712826548</v>
      </c>
      <c r="W1465" s="64">
        <f t="shared" ca="1" si="226"/>
        <v>1</v>
      </c>
      <c r="X1465" s="64">
        <f t="shared" ca="1" si="230"/>
        <v>1</v>
      </c>
      <c r="Y1465" s="64">
        <f t="shared" ca="1" si="227"/>
        <v>1</v>
      </c>
      <c r="AM1465" s="156"/>
    </row>
    <row r="1466" spans="1:39">
      <c r="A1466" s="12">
        <f t="shared" ca="1" si="221"/>
        <v>1</v>
      </c>
      <c r="B1466" s="12" t="str">
        <f>IF([1]DRUM!A1443="","",[1]DRUM!A1443)</f>
        <v>Steel</v>
      </c>
      <c r="C1466" s="12">
        <f t="shared" ca="1" si="222"/>
        <v>0</v>
      </c>
      <c r="D1466" s="155">
        <f t="shared" ca="1" si="228"/>
        <v>0</v>
      </c>
      <c r="E1466" s="26" t="str">
        <f>IF([1]DRUM!B1443="","",[1]DRUM!B1443)</f>
        <v>STB410014</v>
      </c>
      <c r="F1466" s="26">
        <f>IF([1]DRUM!C1443="","",[1]DRUM!C1443)</f>
        <v>4180</v>
      </c>
      <c r="G1466" s="26">
        <f>IF([1]DRUM!D1443="","",[1]DRUM!D1443)</f>
        <v>4100</v>
      </c>
      <c r="H1466" s="26">
        <f>IF([1]DRUM!E1443="","",[1]DRUM!E1443)</f>
        <v>2500</v>
      </c>
      <c r="I1466" s="26">
        <f>IF([1]DRUM!F1443="","",[1]DRUM!F1443)</f>
        <v>1830</v>
      </c>
      <c r="J1466" s="26">
        <f>IF([1]DRUM!G1443="","",[1]DRUM!G1443)</f>
        <v>2100</v>
      </c>
      <c r="K1466" s="26">
        <f>IF([1]DRUM!H1443="","",[1]DRUM!H1443)</f>
        <v>2250</v>
      </c>
      <c r="L1466" s="26" t="str">
        <f>IF([1]DRUM!I1443="","",[1]DRUM!I1443)</f>
        <v/>
      </c>
      <c r="M1466" s="26">
        <f>IF([1]DRUM!J1443="","",
IF(AND([1]DRUM!K1443="Wooden Drum",[1]DRUM!J1443&gt;Max_WD_Capacity),Max_WD_Capacity,
[1]DRUM!J1443))</f>
        <v>12000</v>
      </c>
      <c r="N1466" s="26" t="str">
        <f>IF([1]DRUM!K1443="","",[1]DRUM!K1443)</f>
        <v>Steel Drum</v>
      </c>
      <c r="O1466" s="26">
        <f>IF([1]DRUM!L1443="","",[1]DRUM!L1443)</f>
        <v>1533</v>
      </c>
      <c r="P1466" s="26">
        <f>IF([1]DRUM!M1443="","",[1]DRUM!M1443)</f>
        <v>311</v>
      </c>
      <c r="Q1466" s="26">
        <f>IF([1]DRUM!N1443="","",[1]DRUM!N1443)</f>
        <v>15.177662428023009</v>
      </c>
      <c r="R1466" s="26" t="str">
        <f t="shared" si="229"/>
        <v>Steel</v>
      </c>
      <c r="S1466" s="26">
        <f ca="1">IF(N1466="",0,
IF(Knee_Application="YES",Knee_Width,IF(Knee_Application="NO",0,
IF(OR(Cable_Type="OH",SearchData("Conductor",Cable_Desc)),0,
IF(N1466="Steel Drum",Knee_Width,
IF(N1466="Plywood Drum",0,
IF(Country="UAE",0,
IF(AND(OR(SearchData("LSHF",Cable_Desc),SearchData("LSZH",Cable_Desc),SearchData("LS0H",Cable_Desc),SearchData("LSOH",Cable_Desc)),D.nom&gt;40),Knee_Width,
IF(AND(Country="Egypt",D.nom&gt;60),Knee_Width,
IF(AND(Country&lt;&gt;"Egypt",D.nom&gt;35),Knee_Width,
0))))))))))</f>
        <v>125</v>
      </c>
      <c r="T1466" s="118">
        <f t="shared" ca="1" si="223"/>
        <v>14</v>
      </c>
      <c r="U1466" s="118">
        <f t="shared" ca="1" si="224"/>
        <v>5</v>
      </c>
      <c r="V1466" s="117">
        <f t="shared" ca="1" si="225"/>
        <v>683.48489771499544</v>
      </c>
      <c r="W1466" s="64">
        <f t="shared" ca="1" si="226"/>
        <v>1</v>
      </c>
      <c r="X1466" s="64">
        <f t="shared" ca="1" si="230"/>
        <v>1</v>
      </c>
      <c r="Y1466" s="64">
        <f t="shared" ca="1" si="227"/>
        <v>1</v>
      </c>
      <c r="AM1466" s="156"/>
    </row>
    <row r="1467" spans="1:39">
      <c r="A1467" s="12">
        <f t="shared" ca="1" si="221"/>
        <v>1</v>
      </c>
      <c r="B1467" s="12" t="str">
        <f>IF([1]DRUM!A1444="","",[1]DRUM!A1444)</f>
        <v>Steel</v>
      </c>
      <c r="C1467" s="12">
        <f t="shared" ca="1" si="222"/>
        <v>0</v>
      </c>
      <c r="D1467" s="155">
        <f t="shared" ca="1" si="228"/>
        <v>0</v>
      </c>
      <c r="E1467" s="26" t="str">
        <f>IF([1]DRUM!B1444="","",[1]DRUM!B1444)</f>
        <v>STB410016</v>
      </c>
      <c r="F1467" s="26">
        <f>IF([1]DRUM!C1444="","",[1]DRUM!C1444)</f>
        <v>4180</v>
      </c>
      <c r="G1467" s="26">
        <f>IF([1]DRUM!D1444="","",[1]DRUM!D1444)</f>
        <v>4100</v>
      </c>
      <c r="H1467" s="26">
        <f>IF([1]DRUM!E1444="","",[1]DRUM!E1444)</f>
        <v>2300</v>
      </c>
      <c r="I1467" s="26">
        <f>IF([1]DRUM!F1444="","",[1]DRUM!F1444)</f>
        <v>1800</v>
      </c>
      <c r="J1467" s="26">
        <f>IF([1]DRUM!G1444="","",[1]DRUM!G1444)</f>
        <v>2100</v>
      </c>
      <c r="K1467" s="26">
        <f>IF([1]DRUM!H1444="","",[1]DRUM!H1444)</f>
        <v>2250</v>
      </c>
      <c r="L1467" s="26" t="str">
        <f>IF([1]DRUM!I1444="","",[1]DRUM!I1444)</f>
        <v/>
      </c>
      <c r="M1467" s="26">
        <f>IF([1]DRUM!J1444="","",
IF(AND([1]DRUM!K1444="Wooden Drum",[1]DRUM!J1444&gt;Max_WD_Capacity),Max_WD_Capacity,
[1]DRUM!J1444))</f>
        <v>12000</v>
      </c>
      <c r="N1467" s="26" t="str">
        <f>IF([1]DRUM!K1444="","",[1]DRUM!K1444)</f>
        <v>Steel Drum</v>
      </c>
      <c r="O1467" s="26">
        <f>IF([1]DRUM!L1444="","",[1]DRUM!L1444)</f>
        <v>1481</v>
      </c>
      <c r="P1467" s="26">
        <f>IF([1]DRUM!M1444="","",[1]DRUM!M1444)</f>
        <v>306</v>
      </c>
      <c r="Q1467" s="26">
        <f>IF([1]DRUM!N1444="","",[1]DRUM!N1444)</f>
        <v>16.286016316209487</v>
      </c>
      <c r="R1467" s="26" t="str">
        <f t="shared" si="229"/>
        <v>Steel</v>
      </c>
      <c r="S1467" s="26">
        <f ca="1">IF(N1467="",0,
IF(Knee_Application="YES",Knee_Width,IF(Knee_Application="NO",0,
IF(OR(Cable_Type="OH",SearchData("Conductor",Cable_Desc)),0,
IF(N1467="Steel Drum",Knee_Width,
IF(N1467="Plywood Drum",0,
IF(Country="UAE",0,
IF(AND(OR(SearchData("LSHF",Cable_Desc),SearchData("LSZH",Cable_Desc),SearchData("LS0H",Cable_Desc),SearchData("LSOH",Cable_Desc)),D.nom&gt;40),Knee_Width,
IF(AND(Country="Egypt",D.nom&gt;60),Knee_Width,
IF(AND(Country&lt;&gt;"Egypt",D.nom&gt;35),Knee_Width,
0))))))))))</f>
        <v>125</v>
      </c>
      <c r="T1467" s="118">
        <f t="shared" ca="1" si="223"/>
        <v>13</v>
      </c>
      <c r="U1467" s="118">
        <f t="shared" ca="1" si="224"/>
        <v>6</v>
      </c>
      <c r="V1467" s="117">
        <f t="shared" ca="1" si="225"/>
        <v>742.38599005861977</v>
      </c>
      <c r="W1467" s="64">
        <f t="shared" ca="1" si="226"/>
        <v>1</v>
      </c>
      <c r="X1467" s="64">
        <f t="shared" ca="1" si="230"/>
        <v>1</v>
      </c>
      <c r="Y1467" s="64">
        <f t="shared" ca="1" si="227"/>
        <v>1</v>
      </c>
      <c r="AM1467" s="156"/>
    </row>
    <row r="1468" spans="1:39">
      <c r="A1468" s="12">
        <f t="shared" ca="1" si="221"/>
        <v>1</v>
      </c>
      <c r="B1468" s="12" t="str">
        <f>IF([1]DRUM!A1445="","",[1]DRUM!A1445)</f>
        <v>Steel</v>
      </c>
      <c r="C1468" s="12">
        <f t="shared" ca="1" si="222"/>
        <v>0</v>
      </c>
      <c r="D1468" s="155">
        <f t="shared" ca="1" si="228"/>
        <v>0</v>
      </c>
      <c r="E1468" s="26" t="str">
        <f>IF([1]DRUM!B1445="","",[1]DRUM!B1445)</f>
        <v>STB410008</v>
      </c>
      <c r="F1468" s="26">
        <f>IF([1]DRUM!C1445="","",[1]DRUM!C1445)</f>
        <v>4180</v>
      </c>
      <c r="G1468" s="26">
        <f>IF([1]DRUM!D1445="","",[1]DRUM!D1445)</f>
        <v>4100</v>
      </c>
      <c r="H1468" s="26">
        <f>IF([1]DRUM!E1445="","",[1]DRUM!E1445)</f>
        <v>3000</v>
      </c>
      <c r="I1468" s="26">
        <f>IF([1]DRUM!F1445="","",[1]DRUM!F1445)</f>
        <v>1830</v>
      </c>
      <c r="J1468" s="26">
        <f>IF([1]DRUM!G1445="","",[1]DRUM!G1445)</f>
        <v>2100</v>
      </c>
      <c r="K1468" s="26">
        <f>IF([1]DRUM!H1445="","",[1]DRUM!H1445)</f>
        <v>2250</v>
      </c>
      <c r="L1468" s="26" t="str">
        <f>IF([1]DRUM!I1445="","",[1]DRUM!I1445)</f>
        <v/>
      </c>
      <c r="M1468" s="26">
        <f>IF([1]DRUM!J1445="","",
IF(AND([1]DRUM!K1445="Wooden Drum",[1]DRUM!J1445&gt;Max_WD_Capacity),Max_WD_Capacity,
[1]DRUM!J1445))</f>
        <v>15000</v>
      </c>
      <c r="N1468" s="26" t="str">
        <f>IF([1]DRUM!K1445="","",[1]DRUM!K1445)</f>
        <v>Steel Drum</v>
      </c>
      <c r="O1468" s="26">
        <f>IF([1]DRUM!L1445="","",[1]DRUM!L1445)</f>
        <v>1723</v>
      </c>
      <c r="P1468" s="26">
        <f>IF([1]DRUM!M1445="","",[1]DRUM!M1445)</f>
        <v>311</v>
      </c>
      <c r="Q1468" s="26">
        <f>IF([1]DRUM!N1445="","",[1]DRUM!N1445)</f>
        <v>11.225146170725349</v>
      </c>
      <c r="R1468" s="26" t="str">
        <f t="shared" si="229"/>
        <v>Steel</v>
      </c>
      <c r="S1468" s="26">
        <f ca="1">IF(N1468="",0,
IF(Knee_Application="YES",Knee_Width,IF(Knee_Application="NO",0,
IF(OR(Cable_Type="OH",SearchData("Conductor",Cable_Desc)),0,
IF(N1468="Steel Drum",Knee_Width,
IF(N1468="Plywood Drum",0,
IF(Country="UAE",0,
IF(AND(OR(SearchData("LSHF",Cable_Desc),SearchData("LSZH",Cable_Desc),SearchData("LS0H",Cable_Desc),SearchData("LSOH",Cable_Desc)),D.nom&gt;40),Knee_Width,
IF(AND(Country="Egypt",D.nom&gt;60),Knee_Width,
IF(AND(Country&lt;&gt;"Egypt",D.nom&gt;35),Knee_Width,
0))))))))))</f>
        <v>125</v>
      </c>
      <c r="T1468" s="118">
        <f t="shared" ca="1" si="223"/>
        <v>14</v>
      </c>
      <c r="U1468" s="118">
        <f t="shared" ca="1" si="224"/>
        <v>3</v>
      </c>
      <c r="V1468" s="117">
        <f t="shared" ca="1" si="225"/>
        <v>443.97490035355526</v>
      </c>
      <c r="W1468" s="64">
        <f t="shared" ca="1" si="226"/>
        <v>1</v>
      </c>
      <c r="X1468" s="64">
        <f t="shared" ca="1" si="230"/>
        <v>1</v>
      </c>
      <c r="Y1468" s="64">
        <f t="shared" ca="1" si="227"/>
        <v>1</v>
      </c>
      <c r="AM1468" s="156"/>
    </row>
    <row r="1469" spans="1:39">
      <c r="A1469" s="12">
        <f t="shared" ca="1" si="221"/>
        <v>1</v>
      </c>
      <c r="B1469" s="12" t="str">
        <f>IF([1]DRUM!A1446="","",[1]DRUM!A1446)</f>
        <v>Steel</v>
      </c>
      <c r="C1469" s="12">
        <f t="shared" ca="1" si="222"/>
        <v>0</v>
      </c>
      <c r="D1469" s="155">
        <f t="shared" ca="1" si="228"/>
        <v>0</v>
      </c>
      <c r="E1469" s="26" t="str">
        <f>IF([1]DRUM!B1446="","",[1]DRUM!B1446)</f>
        <v>STB410006</v>
      </c>
      <c r="F1469" s="26">
        <f>IF([1]DRUM!C1446="","",[1]DRUM!C1446)</f>
        <v>4180</v>
      </c>
      <c r="G1469" s="26">
        <f>IF([1]DRUM!D1446="","",[1]DRUM!D1446)</f>
        <v>4100</v>
      </c>
      <c r="H1469" s="26">
        <f>IF([1]DRUM!E1446="","",[1]DRUM!E1446)</f>
        <v>2700</v>
      </c>
      <c r="I1469" s="26">
        <f>IF([1]DRUM!F1446="","",[1]DRUM!F1446)</f>
        <v>1830</v>
      </c>
      <c r="J1469" s="26">
        <f>IF([1]DRUM!G1446="","",[1]DRUM!G1446)</f>
        <v>2100</v>
      </c>
      <c r="K1469" s="26">
        <f>IF([1]DRUM!H1446="","",[1]DRUM!H1446)</f>
        <v>2250</v>
      </c>
      <c r="L1469" s="26" t="str">
        <f>IF([1]DRUM!I1446="","",[1]DRUM!I1446)</f>
        <v/>
      </c>
      <c r="M1469" s="26">
        <f>IF([1]DRUM!J1446="","",
IF(AND([1]DRUM!K1446="Wooden Drum",[1]DRUM!J1446&gt;Max_WD_Capacity),Max_WD_Capacity,
[1]DRUM!J1446))</f>
        <v>15000</v>
      </c>
      <c r="N1469" s="26" t="str">
        <f>IF([1]DRUM!K1446="","",[1]DRUM!K1446)</f>
        <v>Steel Drum</v>
      </c>
      <c r="O1469" s="26">
        <f>IF([1]DRUM!L1446="","",[1]DRUM!L1446)</f>
        <v>1822</v>
      </c>
      <c r="P1469" s="26">
        <f>IF([1]DRUM!M1446="","",[1]DRUM!M1446)</f>
        <v>311</v>
      </c>
      <c r="Q1469" s="26">
        <f>IF([1]DRUM!N1446="","",[1]DRUM!N1446)</f>
        <v>13.682892643444985</v>
      </c>
      <c r="R1469" s="26" t="str">
        <f t="shared" si="229"/>
        <v>Steel</v>
      </c>
      <c r="S1469" s="26">
        <f ca="1">IF(N1469="",0,
IF(Knee_Application="YES",Knee_Width,IF(Knee_Application="NO",0,
IF(OR(Cable_Type="OH",SearchData("Conductor",Cable_Desc)),0,
IF(N1469="Steel Drum",Knee_Width,
IF(N1469="Plywood Drum",0,
IF(Country="UAE",0,
IF(AND(OR(SearchData("LSHF",Cable_Desc),SearchData("LSZH",Cable_Desc),SearchData("LS0H",Cable_Desc),SearchData("LSOH",Cable_Desc)),D.nom&gt;40),Knee_Width,
IF(AND(Country="Egypt",D.nom&gt;60),Knee_Width,
IF(AND(Country&lt;&gt;"Egypt",D.nom&gt;35),Knee_Width,
0))))))))))</f>
        <v>125</v>
      </c>
      <c r="T1469" s="118">
        <f t="shared" ca="1" si="223"/>
        <v>14</v>
      </c>
      <c r="U1469" s="118">
        <f t="shared" ca="1" si="224"/>
        <v>4</v>
      </c>
      <c r="V1469" s="117">
        <f t="shared" ca="1" si="225"/>
        <v>560.58076655831701</v>
      </c>
      <c r="W1469" s="64">
        <f t="shared" ca="1" si="226"/>
        <v>1</v>
      </c>
      <c r="X1469" s="64">
        <f t="shared" ca="1" si="230"/>
        <v>1</v>
      </c>
      <c r="Y1469" s="64">
        <f t="shared" ca="1" si="227"/>
        <v>1</v>
      </c>
      <c r="AM1469" s="156"/>
    </row>
    <row r="1470" spans="1:39">
      <c r="A1470" s="12">
        <f t="shared" ca="1" si="221"/>
        <v>1</v>
      </c>
      <c r="B1470" s="12" t="str">
        <f>IF([1]DRUM!A1447="","",[1]DRUM!A1447)</f>
        <v>Steel</v>
      </c>
      <c r="C1470" s="12">
        <f t="shared" ca="1" si="222"/>
        <v>0</v>
      </c>
      <c r="D1470" s="155">
        <f t="shared" ca="1" si="228"/>
        <v>0</v>
      </c>
      <c r="E1470" s="26" t="str">
        <f>IF([1]DRUM!B1447="","",[1]DRUM!B1447)</f>
        <v>STB410005</v>
      </c>
      <c r="F1470" s="26">
        <f>IF([1]DRUM!C1447="","",[1]DRUM!C1447)</f>
        <v>4180</v>
      </c>
      <c r="G1470" s="26">
        <f>IF([1]DRUM!D1447="","",[1]DRUM!D1447)</f>
        <v>4100</v>
      </c>
      <c r="H1470" s="26">
        <f>IF([1]DRUM!E1447="","",[1]DRUM!E1447)</f>
        <v>2700</v>
      </c>
      <c r="I1470" s="26">
        <f>IF([1]DRUM!F1447="","",[1]DRUM!F1447)</f>
        <v>1830</v>
      </c>
      <c r="J1470" s="26">
        <f>IF([1]DRUM!G1447="","",[1]DRUM!G1447)</f>
        <v>2100</v>
      </c>
      <c r="K1470" s="26">
        <f>IF([1]DRUM!H1447="","",[1]DRUM!H1447)</f>
        <v>2250</v>
      </c>
      <c r="L1470" s="26" t="str">
        <f>IF([1]DRUM!I1447="","",[1]DRUM!I1447)</f>
        <v/>
      </c>
      <c r="M1470" s="26">
        <f>IF([1]DRUM!J1447="","",
IF(AND([1]DRUM!K1447="Wooden Drum",[1]DRUM!J1447&gt;Max_WD_Capacity),Max_WD_Capacity,
[1]DRUM!J1447))</f>
        <v>20000</v>
      </c>
      <c r="N1470" s="26" t="str">
        <f>IF([1]DRUM!K1447="","",[1]DRUM!K1447)</f>
        <v>Steel Drum</v>
      </c>
      <c r="O1470" s="26">
        <f>IF([1]DRUM!L1447="","",[1]DRUM!L1447)</f>
        <v>2147</v>
      </c>
      <c r="P1470" s="26">
        <f>IF([1]DRUM!M1447="","",[1]DRUM!M1447)</f>
        <v>311</v>
      </c>
      <c r="Q1470" s="26">
        <f>IF([1]DRUM!N1447="","",[1]DRUM!N1447)</f>
        <v>13.682892643444985</v>
      </c>
      <c r="R1470" s="26" t="str">
        <f t="shared" si="229"/>
        <v>Steel</v>
      </c>
      <c r="S1470" s="26">
        <f ca="1">IF(N1470="",0,
IF(Knee_Application="YES",Knee_Width,IF(Knee_Application="NO",0,
IF(OR(Cable_Type="OH",SearchData("Conductor",Cable_Desc)),0,
IF(N1470="Steel Drum",Knee_Width,
IF(N1470="Plywood Drum",0,
IF(Country="UAE",0,
IF(AND(OR(SearchData("LSHF",Cable_Desc),SearchData("LSZH",Cable_Desc),SearchData("LS0H",Cable_Desc),SearchData("LSOH",Cable_Desc)),D.nom&gt;40),Knee_Width,
IF(AND(Country="Egypt",D.nom&gt;60),Knee_Width,
IF(AND(Country&lt;&gt;"Egypt",D.nom&gt;35),Knee_Width,
0))))))))))</f>
        <v>125</v>
      </c>
      <c r="T1470" s="118">
        <f t="shared" ca="1" si="223"/>
        <v>14</v>
      </c>
      <c r="U1470" s="118">
        <f t="shared" ca="1" si="224"/>
        <v>4</v>
      </c>
      <c r="V1470" s="117">
        <f t="shared" ca="1" si="225"/>
        <v>560.58076655831701</v>
      </c>
      <c r="W1470" s="64">
        <f t="shared" ca="1" si="226"/>
        <v>1</v>
      </c>
      <c r="X1470" s="64">
        <f t="shared" ca="1" si="230"/>
        <v>1</v>
      </c>
      <c r="Y1470" s="64">
        <f t="shared" ca="1" si="227"/>
        <v>1</v>
      </c>
      <c r="AM1470" s="156"/>
    </row>
    <row r="1471" spans="1:39">
      <c r="A1471" s="12">
        <f t="shared" ca="1" si="221"/>
        <v>1</v>
      </c>
      <c r="B1471" s="12" t="str">
        <f>IF([1]DRUM!A1448="","",[1]DRUM!A1448)</f>
        <v>Steel</v>
      </c>
      <c r="C1471" s="12">
        <f t="shared" ca="1" si="222"/>
        <v>0</v>
      </c>
      <c r="D1471" s="155">
        <f t="shared" ca="1" si="228"/>
        <v>0</v>
      </c>
      <c r="E1471" s="26" t="str">
        <f>IF([1]DRUM!B1448="","",[1]DRUM!B1448)</f>
        <v>STB410015</v>
      </c>
      <c r="F1471" s="26">
        <f>IF([1]DRUM!C1448="","",[1]DRUM!C1448)</f>
        <v>4180</v>
      </c>
      <c r="G1471" s="26">
        <f>IF([1]DRUM!D1448="","",[1]DRUM!D1448)</f>
        <v>4100</v>
      </c>
      <c r="H1471" s="26">
        <f>IF([1]DRUM!E1448="","",[1]DRUM!E1448)</f>
        <v>2500</v>
      </c>
      <c r="I1471" s="26">
        <f>IF([1]DRUM!F1448="","",[1]DRUM!F1448)</f>
        <v>1830</v>
      </c>
      <c r="J1471" s="26">
        <f>IF([1]DRUM!G1448="","",[1]DRUM!G1448)</f>
        <v>2100</v>
      </c>
      <c r="K1471" s="26">
        <f>IF([1]DRUM!H1448="","",[1]DRUM!H1448)</f>
        <v>2250</v>
      </c>
      <c r="L1471" s="26" t="str">
        <f>IF([1]DRUM!I1448="","",[1]DRUM!I1448)</f>
        <v/>
      </c>
      <c r="M1471" s="26">
        <f>IF([1]DRUM!J1448="","",
IF(AND([1]DRUM!K1448="Wooden Drum",[1]DRUM!J1448&gt;Max_WD_Capacity),Max_WD_Capacity,
[1]DRUM!J1448))</f>
        <v>20000</v>
      </c>
      <c r="N1471" s="26" t="str">
        <f>IF([1]DRUM!K1448="","",[1]DRUM!K1448)</f>
        <v>Steel Drum</v>
      </c>
      <c r="O1471" s="26">
        <f>IF([1]DRUM!L1448="","",[1]DRUM!L1448)</f>
        <v>2189</v>
      </c>
      <c r="P1471" s="26">
        <f>IF([1]DRUM!M1448="","",[1]DRUM!M1448)</f>
        <v>311</v>
      </c>
      <c r="Q1471" s="26">
        <f>IF([1]DRUM!N1448="","",[1]DRUM!N1448)</f>
        <v>15.177662428023009</v>
      </c>
      <c r="R1471" s="26" t="str">
        <f t="shared" si="229"/>
        <v>Steel</v>
      </c>
      <c r="S1471" s="26">
        <f ca="1">IF(N1471="",0,
IF(Knee_Application="YES",Knee_Width,IF(Knee_Application="NO",0,
IF(OR(Cable_Type="OH",SearchData("Conductor",Cable_Desc)),0,
IF(N1471="Steel Drum",Knee_Width,
IF(N1471="Plywood Drum",0,
IF(Country="UAE",0,
IF(AND(OR(SearchData("LSHF",Cable_Desc),SearchData("LSZH",Cable_Desc),SearchData("LS0H",Cable_Desc),SearchData("LSOH",Cable_Desc)),D.nom&gt;40),Knee_Width,
IF(AND(Country="Egypt",D.nom&gt;60),Knee_Width,
IF(AND(Country&lt;&gt;"Egypt",D.nom&gt;35),Knee_Width,
0))))))))))</f>
        <v>125</v>
      </c>
      <c r="T1471" s="118">
        <f t="shared" ca="1" si="223"/>
        <v>14</v>
      </c>
      <c r="U1471" s="118">
        <f t="shared" ca="1" si="224"/>
        <v>5</v>
      </c>
      <c r="V1471" s="117">
        <f t="shared" ca="1" si="225"/>
        <v>683.48489771499544</v>
      </c>
      <c r="W1471" s="64">
        <f t="shared" ca="1" si="226"/>
        <v>1</v>
      </c>
      <c r="X1471" s="64">
        <f t="shared" ca="1" si="230"/>
        <v>1</v>
      </c>
      <c r="Y1471" s="64">
        <f t="shared" ca="1" si="227"/>
        <v>1</v>
      </c>
      <c r="AM1471" s="156"/>
    </row>
    <row r="1472" spans="1:39">
      <c r="A1472" s="12">
        <f t="shared" ca="1" si="221"/>
        <v>1</v>
      </c>
      <c r="B1472" s="12" t="str">
        <f>IF([1]DRUM!A1449="","",[1]DRUM!A1449)</f>
        <v>Steel</v>
      </c>
      <c r="C1472" s="12">
        <f t="shared" ca="1" si="222"/>
        <v>0</v>
      </c>
      <c r="D1472" s="155">
        <f t="shared" ca="1" si="228"/>
        <v>0</v>
      </c>
      <c r="E1472" s="26" t="str">
        <f>IF([1]DRUM!B1449="","",[1]DRUM!B1449)</f>
        <v>STB410007</v>
      </c>
      <c r="F1472" s="26">
        <f>IF([1]DRUM!C1449="","",[1]DRUM!C1449)</f>
        <v>4180</v>
      </c>
      <c r="G1472" s="26">
        <f>IF([1]DRUM!D1449="","",[1]DRUM!D1449)</f>
        <v>4100</v>
      </c>
      <c r="H1472" s="26">
        <f>IF([1]DRUM!E1449="","",[1]DRUM!E1449)</f>
        <v>2450</v>
      </c>
      <c r="I1472" s="26">
        <f>IF([1]DRUM!F1449="","",[1]DRUM!F1449)</f>
        <v>1900</v>
      </c>
      <c r="J1472" s="26">
        <f>IF([1]DRUM!G1449="","",[1]DRUM!G1449)</f>
        <v>2100</v>
      </c>
      <c r="K1472" s="26">
        <f>IF([1]DRUM!H1449="","",[1]DRUM!H1449)</f>
        <v>2250</v>
      </c>
      <c r="L1472" s="26" t="str">
        <f>IF([1]DRUM!I1449="","",[1]DRUM!I1449)</f>
        <v/>
      </c>
      <c r="M1472" s="26">
        <f>IF([1]DRUM!J1449="","",
IF(AND([1]DRUM!K1449="Wooden Drum",[1]DRUM!J1449&gt;Max_WD_Capacity),Max_WD_Capacity,
[1]DRUM!J1449))</f>
        <v>20000</v>
      </c>
      <c r="N1472" s="26" t="str">
        <f>IF([1]DRUM!K1449="","",[1]DRUM!K1449)</f>
        <v>Steel Drum</v>
      </c>
      <c r="O1472" s="26">
        <f>IF([1]DRUM!L1449="","",[1]DRUM!L1449)</f>
        <v>2266</v>
      </c>
      <c r="P1472" s="26">
        <f>IF([1]DRUM!M1449="","",[1]DRUM!M1449)</f>
        <v>322</v>
      </c>
      <c r="Q1472" s="26">
        <f>IF([1]DRUM!N1449="","",[1]DRUM!N1449)</f>
        <v>16.127562236744055</v>
      </c>
      <c r="R1472" s="26" t="str">
        <f t="shared" si="229"/>
        <v>Steel</v>
      </c>
      <c r="S1472" s="26">
        <f ca="1">IF(N1472="",0,
IF(Knee_Application="YES",Knee_Width,IF(Knee_Application="NO",0,
IF(OR(Cable_Type="OH",SearchData("Conductor",Cable_Desc)),0,
IF(N1472="Steel Drum",Knee_Width,
IF(N1472="Plywood Drum",0,
IF(Country="UAE",0,
IF(AND(OR(SearchData("LSHF",Cable_Desc),SearchData("LSZH",Cable_Desc),SearchData("LS0H",Cable_Desc),SearchData("LSOH",Cable_Desc)),D.nom&gt;40),Knee_Width,
IF(AND(Country="Egypt",D.nom&gt;60),Knee_Width,
IF(AND(Country&lt;&gt;"Egypt",D.nom&gt;35),Knee_Width,
0))))))))))</f>
        <v>125</v>
      </c>
      <c r="T1472" s="118">
        <f t="shared" ca="1" si="223"/>
        <v>14</v>
      </c>
      <c r="U1472" s="118">
        <f t="shared" ca="1" si="224"/>
        <v>5</v>
      </c>
      <c r="V1472" s="117">
        <f t="shared" ca="1" si="225"/>
        <v>672.48932342743115</v>
      </c>
      <c r="W1472" s="64">
        <f t="shared" ca="1" si="226"/>
        <v>1</v>
      </c>
      <c r="X1472" s="64">
        <f t="shared" ca="1" si="230"/>
        <v>1</v>
      </c>
      <c r="Y1472" s="64">
        <f t="shared" ca="1" si="227"/>
        <v>1</v>
      </c>
      <c r="AM1472" s="156"/>
    </row>
    <row r="1473" spans="1:39">
      <c r="A1473" s="12">
        <f t="shared" ca="1" si="221"/>
        <v>1</v>
      </c>
      <c r="B1473" s="12" t="str">
        <f>IF([1]DRUM!A1450="","",[1]DRUM!A1450)</f>
        <v>Steel</v>
      </c>
      <c r="C1473" s="12">
        <f t="shared" ca="1" si="222"/>
        <v>0</v>
      </c>
      <c r="D1473" s="155">
        <f t="shared" ca="1" si="228"/>
        <v>0</v>
      </c>
      <c r="E1473" s="26" t="str">
        <f>IF([1]DRUM!B1450="","",[1]DRUM!B1450)</f>
        <v>STB410003</v>
      </c>
      <c r="F1473" s="26">
        <f>IF([1]DRUM!C1450="","",[1]DRUM!C1450)</f>
        <v>4180</v>
      </c>
      <c r="G1473" s="26">
        <f>IF([1]DRUM!D1450="","",[1]DRUM!D1450)</f>
        <v>4100</v>
      </c>
      <c r="H1473" s="26">
        <f>IF([1]DRUM!E1450="","",[1]DRUM!E1450)</f>
        <v>2350</v>
      </c>
      <c r="I1473" s="26">
        <f>IF([1]DRUM!F1450="","",[1]DRUM!F1450)</f>
        <v>1800</v>
      </c>
      <c r="J1473" s="26">
        <f>IF([1]DRUM!G1450="","",[1]DRUM!G1450)</f>
        <v>2100</v>
      </c>
      <c r="K1473" s="26">
        <f>IF([1]DRUM!H1450="","",[1]DRUM!H1450)</f>
        <v>2250</v>
      </c>
      <c r="L1473" s="26" t="str">
        <f>IF([1]DRUM!I1450="","",[1]DRUM!I1450)</f>
        <v/>
      </c>
      <c r="M1473" s="26">
        <f>IF([1]DRUM!J1450="","",
IF(AND([1]DRUM!K1450="Wooden Drum",[1]DRUM!J1450&gt;Max_WD_Capacity),Max_WD_Capacity,
[1]DRUM!J1450))</f>
        <v>25000</v>
      </c>
      <c r="N1473" s="26" t="str">
        <f>IF([1]DRUM!K1450="","",[1]DRUM!K1450)</f>
        <v>Steel Drum</v>
      </c>
      <c r="O1473" s="26">
        <f>IF([1]DRUM!L1450="","",[1]DRUM!L1450)</f>
        <v>2347</v>
      </c>
      <c r="P1473" s="26">
        <f>IF([1]DRUM!M1450="","",[1]DRUM!M1450)</f>
        <v>306</v>
      </c>
      <c r="Q1473" s="26">
        <f>IF([1]DRUM!N1450="","",[1]DRUM!N1450)</f>
        <v>15.957327184827657</v>
      </c>
      <c r="R1473" s="26" t="str">
        <f t="shared" si="229"/>
        <v>Steel</v>
      </c>
      <c r="S1473" s="26">
        <f ca="1">IF(N1473="",0,
IF(Knee_Application="YES",Knee_Width,IF(Knee_Application="NO",0,
IF(OR(Cable_Type="OH",SearchData("Conductor",Cable_Desc)),0,
IF(N1473="Steel Drum",Knee_Width,
IF(N1473="Plywood Drum",0,
IF(Country="UAE",0,
IF(AND(OR(SearchData("LSHF",Cable_Desc),SearchData("LSZH",Cable_Desc),SearchData("LS0H",Cable_Desc),SearchData("LSOH",Cable_Desc)),D.nom&gt;40),Knee_Width,
IF(AND(Country="Egypt",D.nom&gt;60),Knee_Width,
IF(AND(Country&lt;&gt;"Egypt",D.nom&gt;35),Knee_Width,
0))))))))))</f>
        <v>125</v>
      </c>
      <c r="T1473" s="118">
        <f t="shared" ca="1" si="223"/>
        <v>13</v>
      </c>
      <c r="U1473" s="118">
        <f t="shared" ca="1" si="224"/>
        <v>6</v>
      </c>
      <c r="V1473" s="117">
        <f t="shared" ca="1" si="225"/>
        <v>754.63820140761982</v>
      </c>
      <c r="W1473" s="64">
        <f t="shared" ca="1" si="226"/>
        <v>1</v>
      </c>
      <c r="X1473" s="64">
        <f t="shared" ca="1" si="230"/>
        <v>1</v>
      </c>
      <c r="Y1473" s="64">
        <f t="shared" ca="1" si="227"/>
        <v>1</v>
      </c>
      <c r="AM1473" s="156"/>
    </row>
    <row r="1474" spans="1:39">
      <c r="A1474" s="12">
        <f t="shared" ca="1" si="221"/>
        <v>1</v>
      </c>
      <c r="B1474" s="12" t="str">
        <f>IF([1]DRUM!A1451="","",[1]DRUM!A1451)</f>
        <v>Steel</v>
      </c>
      <c r="C1474" s="12">
        <f t="shared" ca="1" si="222"/>
        <v>0</v>
      </c>
      <c r="D1474" s="155">
        <f t="shared" ca="1" si="228"/>
        <v>0</v>
      </c>
      <c r="E1474" s="26" t="str">
        <f>IF([1]DRUM!B1451="","",[1]DRUM!B1451)</f>
        <v>STB410000</v>
      </c>
      <c r="F1474" s="26">
        <f>IF([1]DRUM!C1451="","",[1]DRUM!C1451)</f>
        <v>4180</v>
      </c>
      <c r="G1474" s="26">
        <f>IF([1]DRUM!D1451="","",[1]DRUM!D1451)</f>
        <v>4100</v>
      </c>
      <c r="H1474" s="26">
        <f>IF([1]DRUM!E1451="","",[1]DRUM!E1451)</f>
        <v>2300</v>
      </c>
      <c r="I1474" s="26">
        <f>IF([1]DRUM!F1451="","",[1]DRUM!F1451)</f>
        <v>1800</v>
      </c>
      <c r="J1474" s="26">
        <f>IF([1]DRUM!G1451="","",[1]DRUM!G1451)</f>
        <v>2100</v>
      </c>
      <c r="K1474" s="26">
        <f>IF([1]DRUM!H1451="","",[1]DRUM!H1451)</f>
        <v>2250</v>
      </c>
      <c r="L1474" s="26" t="str">
        <f>IF([1]DRUM!I1451="","",[1]DRUM!I1451)</f>
        <v/>
      </c>
      <c r="M1474" s="26">
        <f>IF([1]DRUM!J1451="","",
IF(AND([1]DRUM!K1451="Wooden Drum",[1]DRUM!J1451&gt;Max_WD_Capacity),Max_WD_Capacity,
[1]DRUM!J1451))</f>
        <v>28000</v>
      </c>
      <c r="N1474" s="26" t="str">
        <f>IF([1]DRUM!K1451="","",[1]DRUM!K1451)</f>
        <v>Steel Drum</v>
      </c>
      <c r="O1474" s="26">
        <f>IF([1]DRUM!L1451="","",[1]DRUM!L1451)</f>
        <v>2667</v>
      </c>
      <c r="P1474" s="26">
        <f>IF([1]DRUM!M1451="","",[1]DRUM!M1451)</f>
        <v>306</v>
      </c>
      <c r="Q1474" s="26">
        <f>IF([1]DRUM!N1451="","",[1]DRUM!N1451)</f>
        <v>16.286016316209487</v>
      </c>
      <c r="R1474" s="26" t="str">
        <f t="shared" si="229"/>
        <v>Steel</v>
      </c>
      <c r="S1474" s="26">
        <f ca="1">IF(N1474="",0,
IF(Knee_Application="YES",Knee_Width,IF(Knee_Application="NO",0,
IF(OR(Cable_Type="OH",SearchData("Conductor",Cable_Desc)),0,
IF(N1474="Steel Drum",Knee_Width,
IF(N1474="Plywood Drum",0,
IF(Country="UAE",0,
IF(AND(OR(SearchData("LSHF",Cable_Desc),SearchData("LSZH",Cable_Desc),SearchData("LS0H",Cable_Desc),SearchData("LSOH",Cable_Desc)),D.nom&gt;40),Knee_Width,
IF(AND(Country="Egypt",D.nom&gt;60),Knee_Width,
IF(AND(Country&lt;&gt;"Egypt",D.nom&gt;35),Knee_Width,
0))))))))))</f>
        <v>125</v>
      </c>
      <c r="T1474" s="118">
        <f t="shared" ca="1" si="223"/>
        <v>13</v>
      </c>
      <c r="U1474" s="118">
        <f t="shared" ca="1" si="224"/>
        <v>6</v>
      </c>
      <c r="V1474" s="117">
        <f t="shared" ca="1" si="225"/>
        <v>742.38599005861977</v>
      </c>
      <c r="W1474" s="64">
        <f t="shared" ca="1" si="226"/>
        <v>1</v>
      </c>
      <c r="X1474" s="64">
        <f t="shared" ca="1" si="230"/>
        <v>1</v>
      </c>
      <c r="Y1474" s="64">
        <f t="shared" ca="1" si="227"/>
        <v>1</v>
      </c>
      <c r="AM1474" s="156"/>
    </row>
    <row r="1475" spans="1:39">
      <c r="A1475" s="12">
        <f t="shared" ca="1" si="221"/>
        <v>1</v>
      </c>
      <c r="B1475" s="12" t="str">
        <f>IF([1]DRUM!A1452="","",[1]DRUM!A1452)</f>
        <v>Steel</v>
      </c>
      <c r="C1475" s="12">
        <f t="shared" ca="1" si="222"/>
        <v>0</v>
      </c>
      <c r="D1475" s="155">
        <f t="shared" ca="1" si="228"/>
        <v>0</v>
      </c>
      <c r="E1475" s="26" t="str">
        <f>IF([1]DRUM!B1452="","",[1]DRUM!B1452)</f>
        <v>STB420007</v>
      </c>
      <c r="F1475" s="26">
        <f>IF([1]DRUM!C1452="","",[1]DRUM!C1452)</f>
        <v>4300</v>
      </c>
      <c r="G1475" s="26">
        <f>IF([1]DRUM!D1452="","",[1]DRUM!D1452)</f>
        <v>4200</v>
      </c>
      <c r="H1475" s="26">
        <f>IF([1]DRUM!E1452="","",[1]DRUM!E1452)</f>
        <v>3300</v>
      </c>
      <c r="I1475" s="26">
        <f>IF([1]DRUM!F1452="","",[1]DRUM!F1452)</f>
        <v>1880</v>
      </c>
      <c r="J1475" s="26">
        <f>IF([1]DRUM!G1452="","",[1]DRUM!G1452)</f>
        <v>2100</v>
      </c>
      <c r="K1475" s="26">
        <f>IF([1]DRUM!H1452="","",[1]DRUM!H1452)</f>
        <v>2250</v>
      </c>
      <c r="L1475" s="26" t="str">
        <f>IF([1]DRUM!I1452="","",[1]DRUM!I1452)</f>
        <v/>
      </c>
      <c r="M1475" s="26">
        <f>IF([1]DRUM!J1452="","",
IF(AND([1]DRUM!K1452="Wooden Drum",[1]DRUM!J1452&gt;Max_WD_Capacity),Max_WD_Capacity,
[1]DRUM!J1452))</f>
        <v>8000</v>
      </c>
      <c r="N1475" s="26" t="str">
        <f>IF([1]DRUM!K1452="","",[1]DRUM!K1452)</f>
        <v>Steel Drum</v>
      </c>
      <c r="O1475" s="26">
        <f>IF([1]DRUM!L1452="","",[1]DRUM!L1452)</f>
        <v>1374</v>
      </c>
      <c r="P1475" s="26">
        <f>IF([1]DRUM!M1452="","",[1]DRUM!M1452)</f>
        <v>327</v>
      </c>
      <c r="Q1475" s="26">
        <f>IF([1]DRUM!N1452="","",[1]DRUM!N1452)</f>
        <v>9.9667026935136196</v>
      </c>
      <c r="R1475" s="26" t="str">
        <f t="shared" si="229"/>
        <v>Steel</v>
      </c>
      <c r="S1475" s="26">
        <f ca="1">IF(N1475="",0,
IF(Knee_Application="YES",Knee_Width,IF(Knee_Application="NO",0,
IF(OR(Cable_Type="OH",SearchData("Conductor",Cable_Desc)),0,
IF(N1475="Steel Drum",Knee_Width,
IF(N1475="Plywood Drum",0,
IF(Country="UAE",0,
IF(AND(OR(SearchData("LSHF",Cable_Desc),SearchData("LSZH",Cable_Desc),SearchData("LS0H",Cable_Desc),SearchData("LSOH",Cable_Desc)),D.nom&gt;40),Knee_Width,
IF(AND(Country="Egypt",D.nom&gt;60),Knee_Width,
IF(AND(Country&lt;&gt;"Egypt",D.nom&gt;35),Knee_Width,
0))))))))))</f>
        <v>125</v>
      </c>
      <c r="T1475" s="118">
        <f t="shared" ca="1" si="223"/>
        <v>14</v>
      </c>
      <c r="U1475" s="118">
        <f t="shared" ca="1" si="224"/>
        <v>2</v>
      </c>
      <c r="V1475" s="117">
        <f t="shared" ca="1" si="225"/>
        <v>311.67615052558193</v>
      </c>
      <c r="W1475" s="64">
        <f t="shared" ca="1" si="226"/>
        <v>1</v>
      </c>
      <c r="X1475" s="64">
        <f t="shared" ca="1" si="230"/>
        <v>1</v>
      </c>
      <c r="Y1475" s="64">
        <f t="shared" ca="1" si="227"/>
        <v>1</v>
      </c>
      <c r="AM1475" s="156"/>
    </row>
    <row r="1476" spans="1:39">
      <c r="A1476" s="12">
        <f t="shared" ca="1" si="221"/>
        <v>1</v>
      </c>
      <c r="B1476" s="12" t="str">
        <f>IF([1]DRUM!A1453="","",[1]DRUM!A1453)</f>
        <v>Steel</v>
      </c>
      <c r="C1476" s="12">
        <f t="shared" ca="1" si="222"/>
        <v>0</v>
      </c>
      <c r="D1476" s="155">
        <f t="shared" ca="1" si="228"/>
        <v>0</v>
      </c>
      <c r="E1476" s="26" t="str">
        <f>IF([1]DRUM!B1453="","",[1]DRUM!B1453)</f>
        <v>STB420013</v>
      </c>
      <c r="F1476" s="26">
        <f>IF([1]DRUM!C1453="","",[1]DRUM!C1453)</f>
        <v>4300</v>
      </c>
      <c r="G1476" s="26">
        <f>IF([1]DRUM!D1453="","",[1]DRUM!D1453)</f>
        <v>4200</v>
      </c>
      <c r="H1476" s="26">
        <f>IF([1]DRUM!E1453="","",[1]DRUM!E1453)</f>
        <v>2850</v>
      </c>
      <c r="I1476" s="26">
        <f>IF([1]DRUM!F1453="","",[1]DRUM!F1453)</f>
        <v>1830</v>
      </c>
      <c r="J1476" s="26">
        <f>IF([1]DRUM!G1453="","",[1]DRUM!G1453)</f>
        <v>2100</v>
      </c>
      <c r="K1476" s="26">
        <f>IF([1]DRUM!H1453="","",[1]DRUM!H1453)</f>
        <v>2250</v>
      </c>
      <c r="L1476" s="26" t="str">
        <f>IF([1]DRUM!I1453="","",[1]DRUM!I1453)</f>
        <v/>
      </c>
      <c r="M1476" s="26">
        <f>IF([1]DRUM!J1453="","",
IF(AND([1]DRUM!K1453="Wooden Drum",[1]DRUM!J1453&gt;Max_WD_Capacity),Max_WD_Capacity,
[1]DRUM!J1453))</f>
        <v>10000</v>
      </c>
      <c r="N1476" s="26" t="str">
        <f>IF([1]DRUM!K1453="","",[1]DRUM!K1453)</f>
        <v>Steel Drum</v>
      </c>
      <c r="O1476" s="26">
        <f>IF([1]DRUM!L1453="","",[1]DRUM!L1453)</f>
        <v>1260</v>
      </c>
      <c r="P1476" s="26">
        <f>IF([1]DRUM!M1453="","",[1]DRUM!M1453)</f>
        <v>318</v>
      </c>
      <c r="Q1476" s="26">
        <f>IF([1]DRUM!N1453="","",[1]DRUM!N1453)</f>
        <v>13.679299446847441</v>
      </c>
      <c r="R1476" s="26" t="str">
        <f t="shared" si="229"/>
        <v>Steel</v>
      </c>
      <c r="S1476" s="26">
        <f ca="1">IF(N1476="",0,
IF(Knee_Application="YES",Knee_Width,IF(Knee_Application="NO",0,
IF(OR(Cable_Type="OH",SearchData("Conductor",Cable_Desc)),0,
IF(N1476="Steel Drum",Knee_Width,
IF(N1476="Plywood Drum",0,
IF(Country="UAE",0,
IF(AND(OR(SearchData("LSHF",Cable_Desc),SearchData("LSZH",Cable_Desc),SearchData("LS0H",Cable_Desc),SearchData("LSOH",Cable_Desc)),D.nom&gt;40),Knee_Width,
IF(AND(Country="Egypt",D.nom&gt;60),Knee_Width,
IF(AND(Country&lt;&gt;"Egypt",D.nom&gt;35),Knee_Width,
0))))))))))</f>
        <v>125</v>
      </c>
      <c r="T1476" s="118">
        <f t="shared" ca="1" si="223"/>
        <v>14</v>
      </c>
      <c r="U1476" s="118">
        <f t="shared" ca="1" si="224"/>
        <v>4</v>
      </c>
      <c r="V1476" s="117">
        <f t="shared" ca="1" si="225"/>
        <v>586.97014484847125</v>
      </c>
      <c r="W1476" s="64">
        <f t="shared" ca="1" si="226"/>
        <v>1</v>
      </c>
      <c r="X1476" s="64">
        <f t="shared" ca="1" si="230"/>
        <v>1</v>
      </c>
      <c r="Y1476" s="64">
        <f t="shared" ca="1" si="227"/>
        <v>1</v>
      </c>
      <c r="AM1476" s="156"/>
    </row>
    <row r="1477" spans="1:39">
      <c r="A1477" s="12">
        <f t="shared" ca="1" si="221"/>
        <v>1</v>
      </c>
      <c r="B1477" s="12" t="str">
        <f>IF([1]DRUM!A1454="","",[1]DRUM!A1454)</f>
        <v>Steel</v>
      </c>
      <c r="C1477" s="12">
        <f t="shared" ca="1" si="222"/>
        <v>0</v>
      </c>
      <c r="D1477" s="155">
        <f t="shared" ca="1" si="228"/>
        <v>0</v>
      </c>
      <c r="E1477" s="26" t="str">
        <f>IF([1]DRUM!B1454="","",[1]DRUM!B1454)</f>
        <v>STB420010</v>
      </c>
      <c r="F1477" s="26">
        <f>IF([1]DRUM!C1454="","",[1]DRUM!C1454)</f>
        <v>4300</v>
      </c>
      <c r="G1477" s="26">
        <f>IF([1]DRUM!D1454="","",[1]DRUM!D1454)</f>
        <v>4200</v>
      </c>
      <c r="H1477" s="26">
        <f>IF([1]DRUM!E1454="","",[1]DRUM!E1454)</f>
        <v>3000</v>
      </c>
      <c r="I1477" s="26">
        <f>IF([1]DRUM!F1454="","",[1]DRUM!F1454)</f>
        <v>1830</v>
      </c>
      <c r="J1477" s="26">
        <f>IF([1]DRUM!G1454="","",[1]DRUM!G1454)</f>
        <v>2100</v>
      </c>
      <c r="K1477" s="26">
        <f>IF([1]DRUM!H1454="","",[1]DRUM!H1454)</f>
        <v>2250</v>
      </c>
      <c r="L1477" s="26" t="str">
        <f>IF([1]DRUM!I1454="","",[1]DRUM!I1454)</f>
        <v/>
      </c>
      <c r="M1477" s="26">
        <f>IF([1]DRUM!J1454="","",
IF(AND([1]DRUM!K1454="Wooden Drum",[1]DRUM!J1454&gt;Max_WD_Capacity),Max_WD_Capacity,
[1]DRUM!J1454))</f>
        <v>12000</v>
      </c>
      <c r="N1477" s="26" t="str">
        <f>IF([1]DRUM!K1454="","",[1]DRUM!K1454)</f>
        <v>Steel Drum</v>
      </c>
      <c r="O1477" s="26">
        <f>IF([1]DRUM!L1454="","",[1]DRUM!L1454)</f>
        <v>1548</v>
      </c>
      <c r="P1477" s="26">
        <f>IF([1]DRUM!M1454="","",[1]DRUM!M1454)</f>
        <v>318</v>
      </c>
      <c r="Q1477" s="26">
        <f>IF([1]DRUM!N1454="","",[1]DRUM!N1454)</f>
        <v>12.418087441109734</v>
      </c>
      <c r="R1477" s="26" t="str">
        <f t="shared" si="229"/>
        <v>Steel</v>
      </c>
      <c r="S1477" s="26">
        <f ca="1">IF(N1477="",0,
IF(Knee_Application="YES",Knee_Width,IF(Knee_Application="NO",0,
IF(OR(Cable_Type="OH",SearchData("Conductor",Cable_Desc)),0,
IF(N1477="Steel Drum",Knee_Width,
IF(N1477="Plywood Drum",0,
IF(Country="UAE",0,
IF(AND(OR(SearchData("LSHF",Cable_Desc),SearchData("LSZH",Cable_Desc),SearchData("LS0H",Cable_Desc),SearchData("LSOH",Cable_Desc)),D.nom&gt;40),Knee_Width,
IF(AND(Country="Egypt",D.nom&gt;60),Knee_Width,
IF(AND(Country&lt;&gt;"Egypt",D.nom&gt;35),Knee_Width,
0))))))))))</f>
        <v>125</v>
      </c>
      <c r="T1477" s="118">
        <f t="shared" ca="1" si="223"/>
        <v>14</v>
      </c>
      <c r="U1477" s="118">
        <f t="shared" ca="1" si="224"/>
        <v>3</v>
      </c>
      <c r="V1477" s="117">
        <f t="shared" ca="1" si="225"/>
        <v>443.97490035355526</v>
      </c>
      <c r="W1477" s="64">
        <f t="shared" ca="1" si="226"/>
        <v>1</v>
      </c>
      <c r="X1477" s="64">
        <f t="shared" ca="1" si="230"/>
        <v>1</v>
      </c>
      <c r="Y1477" s="64">
        <f t="shared" ca="1" si="227"/>
        <v>1</v>
      </c>
      <c r="AM1477" s="156"/>
    </row>
    <row r="1478" spans="1:39">
      <c r="A1478" s="12">
        <f t="shared" ca="1" si="221"/>
        <v>1</v>
      </c>
      <c r="B1478" s="12" t="str">
        <f>IF([1]DRUM!A1455="","",[1]DRUM!A1455)</f>
        <v>Steel</v>
      </c>
      <c r="C1478" s="12">
        <f t="shared" ca="1" si="222"/>
        <v>0</v>
      </c>
      <c r="D1478" s="155">
        <f t="shared" ca="1" si="228"/>
        <v>0</v>
      </c>
      <c r="E1478" s="26" t="str">
        <f>IF([1]DRUM!B1455="","",[1]DRUM!B1455)</f>
        <v>STB420012</v>
      </c>
      <c r="F1478" s="26">
        <f>IF([1]DRUM!C1455="","",[1]DRUM!C1455)</f>
        <v>4300</v>
      </c>
      <c r="G1478" s="26">
        <f>IF([1]DRUM!D1455="","",[1]DRUM!D1455)</f>
        <v>4200</v>
      </c>
      <c r="H1478" s="26">
        <f>IF([1]DRUM!E1455="","",[1]DRUM!E1455)</f>
        <v>2600</v>
      </c>
      <c r="I1478" s="26">
        <f>IF([1]DRUM!F1455="","",[1]DRUM!F1455)</f>
        <v>1830</v>
      </c>
      <c r="J1478" s="26">
        <f>IF([1]DRUM!G1455="","",[1]DRUM!G1455)</f>
        <v>2100</v>
      </c>
      <c r="K1478" s="26">
        <f>IF([1]DRUM!H1455="","",[1]DRUM!H1455)</f>
        <v>2250</v>
      </c>
      <c r="L1478" s="26" t="str">
        <f>IF([1]DRUM!I1455="","",[1]DRUM!I1455)</f>
        <v/>
      </c>
      <c r="M1478" s="26">
        <f>IF([1]DRUM!J1455="","",
IF(AND([1]DRUM!K1455="Wooden Drum",[1]DRUM!J1455&gt;Max_WD_Capacity),Max_WD_Capacity,
[1]DRUM!J1455))</f>
        <v>12000</v>
      </c>
      <c r="N1478" s="26" t="str">
        <f>IF([1]DRUM!K1455="","",[1]DRUM!K1455)</f>
        <v>Steel Drum</v>
      </c>
      <c r="O1478" s="26">
        <f>IF([1]DRUM!L1455="","",[1]DRUM!L1455)</f>
        <v>1592</v>
      </c>
      <c r="P1478" s="26">
        <f>IF([1]DRUM!M1455="","",[1]DRUM!M1455)</f>
        <v>318</v>
      </c>
      <c r="Q1478" s="26">
        <f>IF([1]DRUM!N1455="","",[1]DRUM!N1455)</f>
        <v>15.637591592508553</v>
      </c>
      <c r="R1478" s="26" t="str">
        <f t="shared" si="229"/>
        <v>Steel</v>
      </c>
      <c r="S1478" s="26">
        <f ca="1">IF(N1478="",0,
IF(Knee_Application="YES",Knee_Width,IF(Knee_Application="NO",0,
IF(OR(Cable_Type="OH",SearchData("Conductor",Cable_Desc)),0,
IF(N1478="Steel Drum",Knee_Width,
IF(N1478="Plywood Drum",0,
IF(Country="UAE",0,
IF(AND(OR(SearchData("LSHF",Cable_Desc),SearchData("LSZH",Cable_Desc),SearchData("LS0H",Cable_Desc),SearchData("LSOH",Cable_Desc)),D.nom&gt;40),Knee_Width,
IF(AND(Country="Egypt",D.nom&gt;60),Knee_Width,
IF(AND(Country&lt;&gt;"Egypt",D.nom&gt;35),Knee_Width,
0))))))))))</f>
        <v>125</v>
      </c>
      <c r="T1478" s="118">
        <f t="shared" ca="1" si="223"/>
        <v>14</v>
      </c>
      <c r="U1478" s="118">
        <f t="shared" ca="1" si="224"/>
        <v>5</v>
      </c>
      <c r="V1478" s="117">
        <f t="shared" ca="1" si="225"/>
        <v>705.47604629012392</v>
      </c>
      <c r="W1478" s="64">
        <f t="shared" ca="1" si="226"/>
        <v>1</v>
      </c>
      <c r="X1478" s="64">
        <f t="shared" ca="1" si="230"/>
        <v>1</v>
      </c>
      <c r="Y1478" s="64">
        <f t="shared" ca="1" si="227"/>
        <v>1</v>
      </c>
      <c r="AM1478" s="156"/>
    </row>
    <row r="1479" spans="1:39">
      <c r="A1479" s="12">
        <f t="shared" ca="1" si="221"/>
        <v>1</v>
      </c>
      <c r="B1479" s="12" t="str">
        <f>IF([1]DRUM!A1456="","",[1]DRUM!A1456)</f>
        <v>Steel</v>
      </c>
      <c r="C1479" s="12">
        <f t="shared" ca="1" si="222"/>
        <v>0</v>
      </c>
      <c r="D1479" s="155">
        <f t="shared" ca="1" si="228"/>
        <v>0</v>
      </c>
      <c r="E1479" s="26" t="str">
        <f>IF([1]DRUM!B1456="","",[1]DRUM!B1456)</f>
        <v>STB420011</v>
      </c>
      <c r="F1479" s="26">
        <f>IF([1]DRUM!C1456="","",[1]DRUM!C1456)</f>
        <v>4300</v>
      </c>
      <c r="G1479" s="26">
        <f>IF([1]DRUM!D1456="","",[1]DRUM!D1456)</f>
        <v>4200</v>
      </c>
      <c r="H1479" s="26">
        <f>IF([1]DRUM!E1456="","",[1]DRUM!E1456)</f>
        <v>2550</v>
      </c>
      <c r="I1479" s="26">
        <f>IF([1]DRUM!F1456="","",[1]DRUM!F1456)</f>
        <v>1830</v>
      </c>
      <c r="J1479" s="26">
        <f>IF([1]DRUM!G1456="","",[1]DRUM!G1456)</f>
        <v>2100</v>
      </c>
      <c r="K1479" s="26">
        <f>IF([1]DRUM!H1456="","",[1]DRUM!H1456)</f>
        <v>2250</v>
      </c>
      <c r="L1479" s="26" t="str">
        <f>IF([1]DRUM!I1456="","",[1]DRUM!I1456)</f>
        <v/>
      </c>
      <c r="M1479" s="26">
        <f>IF([1]DRUM!J1456="","",
IF(AND([1]DRUM!K1456="Wooden Drum",[1]DRUM!J1456&gt;Max_WD_Capacity),Max_WD_Capacity,
[1]DRUM!J1456))</f>
        <v>18000</v>
      </c>
      <c r="N1479" s="26" t="str">
        <f>IF([1]DRUM!K1456="","",[1]DRUM!K1456)</f>
        <v>Steel Drum</v>
      </c>
      <c r="O1479" s="26">
        <f>IF([1]DRUM!L1456="","",[1]DRUM!L1456)</f>
        <v>2315</v>
      </c>
      <c r="P1479" s="26">
        <f>IF([1]DRUM!M1456="","",[1]DRUM!M1456)</f>
        <v>318</v>
      </c>
      <c r="Q1479" s="26">
        <f>IF([1]DRUM!N1456="","",[1]DRUM!N1456)</f>
        <v>16.007690842055517</v>
      </c>
      <c r="R1479" s="26" t="str">
        <f t="shared" si="229"/>
        <v>Steel</v>
      </c>
      <c r="S1479" s="26">
        <f ca="1">IF(N1479="",0,
IF(Knee_Application="YES",Knee_Width,IF(Knee_Application="NO",0,
IF(OR(Cable_Type="OH",SearchData("Conductor",Cable_Desc)),0,
IF(N1479="Steel Drum",Knee_Width,
IF(N1479="Plywood Drum",0,
IF(Country="UAE",0,
IF(AND(OR(SearchData("LSHF",Cable_Desc),SearchData("LSZH",Cable_Desc),SearchData("LS0H",Cable_Desc),SearchData("LSOH",Cable_Desc)),D.nom&gt;40),Knee_Width,
IF(AND(Country="Egypt",D.nom&gt;60),Knee_Width,
IF(AND(Country&lt;&gt;"Egypt",D.nom&gt;35),Knee_Width,
0))))))))))</f>
        <v>125</v>
      </c>
      <c r="T1479" s="118">
        <f t="shared" ca="1" si="223"/>
        <v>14</v>
      </c>
      <c r="U1479" s="118">
        <f t="shared" ca="1" si="224"/>
        <v>5</v>
      </c>
      <c r="V1479" s="117">
        <f t="shared" ca="1" si="225"/>
        <v>694.48047200255974</v>
      </c>
      <c r="W1479" s="64">
        <f t="shared" ca="1" si="226"/>
        <v>1</v>
      </c>
      <c r="X1479" s="64">
        <f t="shared" ca="1" si="230"/>
        <v>1</v>
      </c>
      <c r="Y1479" s="64">
        <f t="shared" ca="1" si="227"/>
        <v>1</v>
      </c>
      <c r="AM1479" s="156"/>
    </row>
    <row r="1480" spans="1:39">
      <c r="A1480" s="12">
        <f t="shared" ca="1" si="221"/>
        <v>1</v>
      </c>
      <c r="B1480" s="12" t="str">
        <f>IF([1]DRUM!A1457="","",[1]DRUM!A1457)</f>
        <v>Steel</v>
      </c>
      <c r="C1480" s="12">
        <f t="shared" ca="1" si="222"/>
        <v>0</v>
      </c>
      <c r="D1480" s="155">
        <f t="shared" ca="1" si="228"/>
        <v>0</v>
      </c>
      <c r="E1480" s="26" t="str">
        <f>IF([1]DRUM!B1457="","",[1]DRUM!B1457)</f>
        <v>STB420000</v>
      </c>
      <c r="F1480" s="26">
        <f>IF([1]DRUM!C1457="","",[1]DRUM!C1457)</f>
        <v>4300</v>
      </c>
      <c r="G1480" s="26">
        <f>IF([1]DRUM!D1457="","",[1]DRUM!D1457)</f>
        <v>4200</v>
      </c>
      <c r="H1480" s="26">
        <f>IF([1]DRUM!E1457="","",[1]DRUM!E1457)</f>
        <v>2300</v>
      </c>
      <c r="I1480" s="26">
        <f>IF([1]DRUM!F1457="","",[1]DRUM!F1457)</f>
        <v>1800</v>
      </c>
      <c r="J1480" s="26">
        <f>IF([1]DRUM!G1457="","",[1]DRUM!G1457)</f>
        <v>2100</v>
      </c>
      <c r="K1480" s="26">
        <f>IF([1]DRUM!H1457="","",[1]DRUM!H1457)</f>
        <v>2250</v>
      </c>
      <c r="L1480" s="26" t="str">
        <f>IF([1]DRUM!I1457="","",[1]DRUM!I1457)</f>
        <v/>
      </c>
      <c r="M1480" s="26">
        <f>IF([1]DRUM!J1457="","",
IF(AND([1]DRUM!K1457="Wooden Drum",[1]DRUM!J1457&gt;Max_WD_Capacity),Max_WD_Capacity,
[1]DRUM!J1457))</f>
        <v>28000</v>
      </c>
      <c r="N1480" s="26" t="str">
        <f>IF([1]DRUM!K1457="","",[1]DRUM!K1457)</f>
        <v>Steel Drum</v>
      </c>
      <c r="O1480" s="26">
        <f>IF([1]DRUM!L1457="","",[1]DRUM!L1457)</f>
        <v>3074</v>
      </c>
      <c r="P1480" s="26">
        <f>IF([1]DRUM!M1457="","",[1]DRUM!M1457)</f>
        <v>313</v>
      </c>
      <c r="Q1480" s="26">
        <f>IF([1]DRUM!N1457="","",[1]DRUM!N1457)</f>
        <v>17.459401172325276</v>
      </c>
      <c r="R1480" s="26" t="str">
        <f t="shared" si="229"/>
        <v>Steel</v>
      </c>
      <c r="S1480" s="26">
        <f ca="1">IF(N1480="",0,
IF(Knee_Application="YES",Knee_Width,IF(Knee_Application="NO",0,
IF(OR(Cable_Type="OH",SearchData("Conductor",Cable_Desc)),0,
IF(N1480="Steel Drum",Knee_Width,
IF(N1480="Plywood Drum",0,
IF(Country="UAE",0,
IF(AND(OR(SearchData("LSHF",Cable_Desc),SearchData("LSZH",Cable_Desc),SearchData("LS0H",Cable_Desc),SearchData("LSOH",Cable_Desc)),D.nom&gt;40),Knee_Width,
IF(AND(Country="Egypt",D.nom&gt;60),Knee_Width,
IF(AND(Country&lt;&gt;"Egypt",D.nom&gt;35),Knee_Width,
0))))))))))</f>
        <v>125</v>
      </c>
      <c r="T1480" s="118">
        <f t="shared" ca="1" si="223"/>
        <v>13</v>
      </c>
      <c r="U1480" s="118">
        <f t="shared" ca="1" si="224"/>
        <v>6</v>
      </c>
      <c r="V1480" s="117">
        <f t="shared" ca="1" si="225"/>
        <v>742.38599005861977</v>
      </c>
      <c r="W1480" s="64">
        <f t="shared" ca="1" si="226"/>
        <v>1</v>
      </c>
      <c r="X1480" s="64">
        <f t="shared" ca="1" si="230"/>
        <v>1</v>
      </c>
      <c r="Y1480" s="64">
        <f t="shared" ca="1" si="227"/>
        <v>1</v>
      </c>
      <c r="AM1480" s="156"/>
    </row>
    <row r="1481" spans="1:39">
      <c r="A1481" s="12">
        <f t="shared" ca="1" si="221"/>
        <v>1</v>
      </c>
      <c r="B1481" s="12" t="str">
        <f>IF([1]DRUM!A1458="","",[1]DRUM!A1458)</f>
        <v>Steel</v>
      </c>
      <c r="C1481" s="12">
        <f t="shared" ca="1" si="222"/>
        <v>0</v>
      </c>
      <c r="D1481" s="155">
        <f t="shared" ca="1" si="228"/>
        <v>0</v>
      </c>
      <c r="E1481" s="26" t="str">
        <f>IF([1]DRUM!B1458="","",[1]DRUM!B1458)</f>
        <v>STB420009</v>
      </c>
      <c r="F1481" s="26">
        <f>IF([1]DRUM!C1458="","",[1]DRUM!C1458)</f>
        <v>4300</v>
      </c>
      <c r="G1481" s="26">
        <f>IF([1]DRUM!D1458="","",[1]DRUM!D1458)</f>
        <v>4200</v>
      </c>
      <c r="H1481" s="26">
        <f>IF([1]DRUM!E1458="","",[1]DRUM!E1458)</f>
        <v>2400</v>
      </c>
      <c r="I1481" s="26">
        <f>IF([1]DRUM!F1458="","",[1]DRUM!F1458)</f>
        <v>1800</v>
      </c>
      <c r="J1481" s="26">
        <f>IF([1]DRUM!G1458="","",[1]DRUM!G1458)</f>
        <v>2100</v>
      </c>
      <c r="K1481" s="26">
        <f>IF([1]DRUM!H1458="","",[1]DRUM!H1458)</f>
        <v>2250</v>
      </c>
      <c r="L1481" s="26" t="str">
        <f>IF([1]DRUM!I1458="","",[1]DRUM!I1458)</f>
        <v/>
      </c>
      <c r="M1481" s="26">
        <f>IF([1]DRUM!J1458="","",
IF(AND([1]DRUM!K1458="Wooden Drum",[1]DRUM!J1458&gt;Max_WD_Capacity),Max_WD_Capacity,
[1]DRUM!J1458))</f>
        <v>30000</v>
      </c>
      <c r="N1481" s="26" t="str">
        <f>IF([1]DRUM!K1458="","",[1]DRUM!K1458)</f>
        <v>Steel Drum</v>
      </c>
      <c r="O1481" s="26">
        <f>IF([1]DRUM!L1458="","",[1]DRUM!L1458)</f>
        <v>1253</v>
      </c>
      <c r="P1481" s="26">
        <f>IF([1]DRUM!M1458="","",[1]DRUM!M1458)</f>
        <v>313</v>
      </c>
      <c r="Q1481" s="26">
        <f>IF([1]DRUM!N1458="","",[1]DRUM!N1458)</f>
        <v>16.79495432609103</v>
      </c>
      <c r="R1481" s="26" t="str">
        <f t="shared" si="229"/>
        <v>Steel</v>
      </c>
      <c r="S1481" s="26">
        <f ca="1">IF(N1481="",0,
IF(Knee_Application="YES",Knee_Width,IF(Knee_Application="NO",0,
IF(OR(Cable_Type="OH",SearchData("Conductor",Cable_Desc)),0,
IF(N1481="Steel Drum",Knee_Width,
IF(N1481="Plywood Drum",0,
IF(Country="UAE",0,
IF(AND(OR(SearchData("LSHF",Cable_Desc),SearchData("LSZH",Cable_Desc),SearchData("LS0H",Cable_Desc),SearchData("LSOH",Cable_Desc)),D.nom&gt;40),Knee_Width,
IF(AND(Country="Egypt",D.nom&gt;60),Knee_Width,
IF(AND(Country&lt;&gt;"Egypt",D.nom&gt;35),Knee_Width,
0))))))))))</f>
        <v>125</v>
      </c>
      <c r="T1481" s="118">
        <f t="shared" ca="1" si="223"/>
        <v>13</v>
      </c>
      <c r="U1481" s="118">
        <f t="shared" ca="1" si="224"/>
        <v>6</v>
      </c>
      <c r="V1481" s="117">
        <f t="shared" ca="1" si="225"/>
        <v>766.89041275662009</v>
      </c>
      <c r="W1481" s="64">
        <f t="shared" ca="1" si="226"/>
        <v>1</v>
      </c>
      <c r="X1481" s="64">
        <f t="shared" ca="1" si="230"/>
        <v>1</v>
      </c>
      <c r="Y1481" s="64">
        <f t="shared" ca="1" si="227"/>
        <v>1</v>
      </c>
      <c r="AM1481" s="156"/>
    </row>
    <row r="1482" spans="1:39">
      <c r="A1482" s="12">
        <f t="shared" ca="1" si="221"/>
        <v>1</v>
      </c>
      <c r="B1482" s="12" t="str">
        <f>IF([1]DRUM!A1459="","",[1]DRUM!A1459)</f>
        <v>Steel</v>
      </c>
      <c r="C1482" s="12">
        <f t="shared" ca="1" si="222"/>
        <v>0</v>
      </c>
      <c r="D1482" s="155">
        <f t="shared" ca="1" si="228"/>
        <v>0</v>
      </c>
      <c r="E1482" s="26" t="str">
        <f>IF([1]DRUM!B1459="","",[1]DRUM!B1459)</f>
        <v>STB420008</v>
      </c>
      <c r="F1482" s="26">
        <f>IF([1]DRUM!C1459="","",[1]DRUM!C1459)</f>
        <v>4300</v>
      </c>
      <c r="G1482" s="26">
        <f>IF([1]DRUM!D1459="","",[1]DRUM!D1459)</f>
        <v>4200</v>
      </c>
      <c r="H1482" s="26">
        <f>IF([1]DRUM!E1459="","",[1]DRUM!E1459)</f>
        <v>2150</v>
      </c>
      <c r="I1482" s="26">
        <f>IF([1]DRUM!F1459="","",[1]DRUM!F1459)</f>
        <v>1830</v>
      </c>
      <c r="J1482" s="26">
        <f>IF([1]DRUM!G1459="","",[1]DRUM!G1459)</f>
        <v>2100</v>
      </c>
      <c r="K1482" s="26">
        <f>IF([1]DRUM!H1459="","",[1]DRUM!H1459)</f>
        <v>2250</v>
      </c>
      <c r="L1482" s="26" t="str">
        <f>IF([1]DRUM!I1459="","",[1]DRUM!I1459)</f>
        <v/>
      </c>
      <c r="M1482" s="26">
        <f>IF([1]DRUM!J1459="","",
IF(AND([1]DRUM!K1459="Wooden Drum",[1]DRUM!J1459&gt;Max_WD_Capacity),Max_WD_Capacity,
[1]DRUM!J1459))</f>
        <v>30000</v>
      </c>
      <c r="N1482" s="26" t="str">
        <f>IF([1]DRUM!K1459="","",[1]DRUM!K1459)</f>
        <v>Steel Drum</v>
      </c>
      <c r="O1482" s="26">
        <f>IF([1]DRUM!L1459="","",[1]DRUM!L1459)</f>
        <v>2775</v>
      </c>
      <c r="P1482" s="26">
        <f>IF([1]DRUM!M1459="","",[1]DRUM!M1459)</f>
        <v>318</v>
      </c>
      <c r="Q1482" s="26">
        <f>IF([1]DRUM!N1459="","",[1]DRUM!N1459)</f>
        <v>18.709774683408096</v>
      </c>
      <c r="R1482" s="26" t="str">
        <f t="shared" si="229"/>
        <v>Steel</v>
      </c>
      <c r="S1482" s="26">
        <f ca="1">IF(N1482="",0,
IF(Knee_Application="YES",Knee_Width,IF(Knee_Application="NO",0,
IF(OR(Cable_Type="OH",SearchData("Conductor",Cable_Desc)),0,
IF(N1482="Steel Drum",Knee_Width,
IF(N1482="Plywood Drum",0,
IF(Country="UAE",0,
IF(AND(OR(SearchData("LSHF",Cable_Desc),SearchData("LSZH",Cable_Desc),SearchData("LS0H",Cable_Desc),SearchData("LSOH",Cable_Desc)),D.nom&gt;40),Knee_Width,
IF(AND(Country="Egypt",D.nom&gt;60),Knee_Width,
IF(AND(Country&lt;&gt;"Egypt",D.nom&gt;35),Knee_Width,
0))))))))))</f>
        <v>125</v>
      </c>
      <c r="T1482" s="118">
        <f t="shared" ca="1" si="223"/>
        <v>14</v>
      </c>
      <c r="U1482" s="118">
        <f t="shared" ca="1" si="224"/>
        <v>7</v>
      </c>
      <c r="V1482" s="117">
        <f t="shared" ca="1" si="225"/>
        <v>923.99769145146138</v>
      </c>
      <c r="W1482" s="64">
        <f t="shared" ca="1" si="226"/>
        <v>1</v>
      </c>
      <c r="X1482" s="64">
        <f t="shared" ca="1" si="230"/>
        <v>1</v>
      </c>
      <c r="Y1482" s="64">
        <f t="shared" ca="1" si="227"/>
        <v>1</v>
      </c>
      <c r="AM1482" s="156"/>
    </row>
    <row r="1483" spans="1:39">
      <c r="A1483" s="12">
        <f t="shared" ca="1" si="221"/>
        <v>1</v>
      </c>
      <c r="B1483" s="12" t="str">
        <f>IF([1]DRUM!A1460="","",[1]DRUM!A1460)</f>
        <v>Steel</v>
      </c>
      <c r="C1483" s="12">
        <f t="shared" ca="1" si="222"/>
        <v>0</v>
      </c>
      <c r="D1483" s="155">
        <f t="shared" ca="1" si="228"/>
        <v>0</v>
      </c>
      <c r="E1483" s="26" t="str">
        <f>IF([1]DRUM!B1460="","",[1]DRUM!B1460)</f>
        <v>STB420014</v>
      </c>
      <c r="F1483" s="26">
        <f>IF([1]DRUM!C1460="","",[1]DRUM!C1460)</f>
        <v>4300</v>
      </c>
      <c r="G1483" s="26">
        <f>IF([1]DRUM!D1460="","",[1]DRUM!D1460)</f>
        <v>4200</v>
      </c>
      <c r="H1483" s="26">
        <f>IF([1]DRUM!E1460="","",[1]DRUM!E1460)</f>
        <v>2250</v>
      </c>
      <c r="I1483" s="26">
        <f>IF([1]DRUM!F1460="","",[1]DRUM!F1460)</f>
        <v>1900</v>
      </c>
      <c r="J1483" s="26">
        <f>IF([1]DRUM!G1460="","",[1]DRUM!G1460)</f>
        <v>2100</v>
      </c>
      <c r="K1483" s="26">
        <f>IF([1]DRUM!H1460="","",[1]DRUM!H1460)</f>
        <v>2250</v>
      </c>
      <c r="L1483" s="26" t="str">
        <f>IF([1]DRUM!I1460="","",[1]DRUM!I1460)</f>
        <v/>
      </c>
      <c r="M1483" s="26">
        <f>IF([1]DRUM!J1460="","",
IF(AND([1]DRUM!K1460="Wooden Drum",[1]DRUM!J1460&gt;Max_WD_Capacity),Max_WD_Capacity,
[1]DRUM!J1460))</f>
        <v>33000</v>
      </c>
      <c r="N1483" s="26" t="str">
        <f>IF([1]DRUM!K1460="","",[1]DRUM!K1460)</f>
        <v>Steel Drum</v>
      </c>
      <c r="O1483" s="26">
        <f>IF([1]DRUM!L1460="","",[1]DRUM!L1460)</f>
        <v>2602</v>
      </c>
      <c r="P1483" s="26">
        <f>IF([1]DRUM!M1460="","",[1]DRUM!M1460)</f>
        <v>330</v>
      </c>
      <c r="Q1483" s="26">
        <f>IF([1]DRUM!N1460="","",[1]DRUM!N1460)</f>
        <v>18.76885626024967</v>
      </c>
      <c r="R1483" s="26" t="str">
        <f t="shared" si="229"/>
        <v>Steel</v>
      </c>
      <c r="S1483" s="26">
        <f ca="1">IF(N1483="",0,
IF(Knee_Application="YES",Knee_Width,IF(Knee_Application="NO",0,
IF(OR(Cable_Type="OH",SearchData("Conductor",Cable_Desc)),0,
IF(N1483="Steel Drum",Knee_Width,
IF(N1483="Plywood Drum",0,
IF(Country="UAE",0,
IF(AND(OR(SearchData("LSHF",Cable_Desc),SearchData("LSZH",Cable_Desc),SearchData("LS0H",Cable_Desc),SearchData("LSOH",Cable_Desc)),D.nom&gt;40),Knee_Width,
IF(AND(Country="Egypt",D.nom&gt;60),Knee_Width,
IF(AND(Country&lt;&gt;"Egypt",D.nom&gt;35),Knee_Width,
0))))))))))</f>
        <v>125</v>
      </c>
      <c r="T1483" s="118">
        <f t="shared" ca="1" si="223"/>
        <v>14</v>
      </c>
      <c r="U1483" s="118">
        <f t="shared" ca="1" si="224"/>
        <v>7</v>
      </c>
      <c r="V1483" s="117">
        <f t="shared" ca="1" si="225"/>
        <v>954.78529945664138</v>
      </c>
      <c r="W1483" s="64">
        <f t="shared" ca="1" si="226"/>
        <v>1</v>
      </c>
      <c r="X1483" s="64">
        <f t="shared" ca="1" si="230"/>
        <v>1</v>
      </c>
      <c r="Y1483" s="64">
        <f t="shared" ca="1" si="227"/>
        <v>1</v>
      </c>
      <c r="AM1483" s="156"/>
    </row>
    <row r="1484" spans="1:39">
      <c r="A1484" s="12">
        <f t="shared" ca="1" si="221"/>
        <v>1</v>
      </c>
      <c r="B1484" s="12" t="str">
        <f>IF([1]DRUM!A1461="","",[1]DRUM!A1461)</f>
        <v>Steel</v>
      </c>
      <c r="C1484" s="12">
        <f t="shared" ca="1" si="222"/>
        <v>0</v>
      </c>
      <c r="D1484" s="155">
        <f t="shared" ca="1" si="228"/>
        <v>0</v>
      </c>
      <c r="E1484" s="26" t="str">
        <f>IF([1]DRUM!B1461="","",[1]DRUM!B1461)</f>
        <v>STB430004</v>
      </c>
      <c r="F1484" s="26">
        <f>IF([1]DRUM!C1461="","",[1]DRUM!C1461)</f>
        <v>4400</v>
      </c>
      <c r="G1484" s="26">
        <f>IF([1]DRUM!D1461="","",[1]DRUM!D1461)</f>
        <v>4300</v>
      </c>
      <c r="H1484" s="26">
        <f>IF([1]DRUM!E1461="","",[1]DRUM!E1461)</f>
        <v>2650</v>
      </c>
      <c r="I1484" s="26">
        <f>IF([1]DRUM!F1461="","",[1]DRUM!F1461)</f>
        <v>1830</v>
      </c>
      <c r="J1484" s="26">
        <f>IF([1]DRUM!G1461="","",[1]DRUM!G1461)</f>
        <v>2100</v>
      </c>
      <c r="K1484" s="26">
        <f>IF([1]DRUM!H1461="","",[1]DRUM!H1461)</f>
        <v>2250</v>
      </c>
      <c r="L1484" s="26" t="str">
        <f>IF([1]DRUM!I1461="","",[1]DRUM!I1461)</f>
        <v/>
      </c>
      <c r="M1484" s="26">
        <f>IF([1]DRUM!J1461="","",
IF(AND([1]DRUM!K1461="Wooden Drum",[1]DRUM!J1461&gt;Max_WD_Capacity),Max_WD_Capacity,
[1]DRUM!J1461))</f>
        <v>8000</v>
      </c>
      <c r="N1484" s="26" t="str">
        <f>IF([1]DRUM!K1461="","",[1]DRUM!K1461)</f>
        <v>Steel Drum</v>
      </c>
      <c r="O1484" s="26">
        <f>IF([1]DRUM!L1461="","",[1]DRUM!L1461)</f>
        <v>410</v>
      </c>
      <c r="P1484" s="26">
        <f>IF([1]DRUM!M1461="","",[1]DRUM!M1461)</f>
        <v>326</v>
      </c>
      <c r="Q1484" s="26">
        <f>IF([1]DRUM!N1461="","",[1]DRUM!N1461)</f>
        <v>16.481992792931234</v>
      </c>
      <c r="R1484" s="26" t="str">
        <f t="shared" si="229"/>
        <v>Steel</v>
      </c>
      <c r="S1484" s="26">
        <f ca="1">IF(N1484="",0,
IF(Knee_Application="YES",Knee_Width,IF(Knee_Application="NO",0,
IF(OR(Cable_Type="OH",SearchData("Conductor",Cable_Desc)),0,
IF(N1484="Steel Drum",Knee_Width,
IF(N1484="Plywood Drum",0,
IF(Country="UAE",0,
IF(AND(OR(SearchData("LSHF",Cable_Desc),SearchData("LSZH",Cable_Desc),SearchData("LS0H",Cable_Desc),SearchData("LSOH",Cable_Desc)),D.nom&gt;40),Knee_Width,
IF(AND(Country="Egypt",D.nom&gt;60),Knee_Width,
IF(AND(Country&lt;&gt;"Egypt",D.nom&gt;35),Knee_Width,
0))))))))))</f>
        <v>125</v>
      </c>
      <c r="T1484" s="118">
        <f t="shared" ca="1" si="223"/>
        <v>14</v>
      </c>
      <c r="U1484" s="118">
        <f t="shared" ca="1" si="224"/>
        <v>5</v>
      </c>
      <c r="V1484" s="117">
        <f t="shared" ca="1" si="225"/>
        <v>716.47162057768821</v>
      </c>
      <c r="W1484" s="64">
        <f t="shared" ca="1" si="226"/>
        <v>1</v>
      </c>
      <c r="X1484" s="64">
        <f t="shared" ca="1" si="230"/>
        <v>1</v>
      </c>
      <c r="Y1484" s="64">
        <f t="shared" ca="1" si="227"/>
        <v>1</v>
      </c>
      <c r="AM1484" s="156"/>
    </row>
    <row r="1485" spans="1:39">
      <c r="A1485" s="12">
        <f t="shared" ca="1" si="221"/>
        <v>1</v>
      </c>
      <c r="B1485" s="12" t="str">
        <f>IF([1]DRUM!A1462="","",[1]DRUM!A1462)</f>
        <v>Steel</v>
      </c>
      <c r="C1485" s="12">
        <f t="shared" ca="1" si="222"/>
        <v>0</v>
      </c>
      <c r="D1485" s="155">
        <f t="shared" ca="1" si="228"/>
        <v>0</v>
      </c>
      <c r="E1485" s="26" t="str">
        <f>IF([1]DRUM!B1462="","",[1]DRUM!B1462)</f>
        <v>STB430016</v>
      </c>
      <c r="F1485" s="26">
        <f>IF([1]DRUM!C1462="","",[1]DRUM!C1462)</f>
        <v>4400</v>
      </c>
      <c r="G1485" s="26">
        <f>IF([1]DRUM!D1462="","",[1]DRUM!D1462)</f>
        <v>4300</v>
      </c>
      <c r="H1485" s="26">
        <f>IF([1]DRUM!E1462="","",[1]DRUM!E1462)</f>
        <v>2600</v>
      </c>
      <c r="I1485" s="26">
        <f>IF([1]DRUM!F1462="","",[1]DRUM!F1462)</f>
        <v>1900</v>
      </c>
      <c r="J1485" s="26">
        <f>IF([1]DRUM!G1462="","",[1]DRUM!G1462)</f>
        <v>2100</v>
      </c>
      <c r="K1485" s="26">
        <f>IF([1]DRUM!H1462="","",[1]DRUM!H1462)</f>
        <v>2250</v>
      </c>
      <c r="L1485" s="26" t="str">
        <f>IF([1]DRUM!I1462="","",[1]DRUM!I1462)</f>
        <v/>
      </c>
      <c r="M1485" s="26">
        <f>IF([1]DRUM!J1462="","",
IF(AND([1]DRUM!K1462="Wooden Drum",[1]DRUM!J1462&gt;Max_WD_Capacity),Max_WD_Capacity,
[1]DRUM!J1462))</f>
        <v>10000</v>
      </c>
      <c r="N1485" s="26" t="str">
        <f>IF([1]DRUM!K1462="","",[1]DRUM!K1462)</f>
        <v>Steel Drum</v>
      </c>
      <c r="O1485" s="26">
        <f>IF([1]DRUM!L1462="","",[1]DRUM!L1462)</f>
        <v>1472</v>
      </c>
      <c r="P1485" s="26">
        <f>IF([1]DRUM!M1462="","",[1]DRUM!M1462)</f>
        <v>338</v>
      </c>
      <c r="Q1485" s="26">
        <f>IF([1]DRUM!N1462="","",[1]DRUM!N1462)</f>
        <v>17.504168867638928</v>
      </c>
      <c r="R1485" s="26" t="str">
        <f t="shared" si="229"/>
        <v>Steel</v>
      </c>
      <c r="S1485" s="26">
        <f ca="1">IF(N1485="",0,
IF(Knee_Application="YES",Knee_Width,IF(Knee_Application="NO",0,
IF(OR(Cable_Type="OH",SearchData("Conductor",Cable_Desc)),0,
IF(N1485="Steel Drum",Knee_Width,
IF(N1485="Plywood Drum",0,
IF(Country="UAE",0,
IF(AND(OR(SearchData("LSHF",Cable_Desc),SearchData("LSZH",Cable_Desc),SearchData("LS0H",Cable_Desc),SearchData("LSOH",Cable_Desc)),D.nom&gt;40),Knee_Width,
IF(AND(Country="Egypt",D.nom&gt;60),Knee_Width,
IF(AND(Country&lt;&gt;"Egypt",D.nom&gt;35),Knee_Width,
0))))))))))</f>
        <v>125</v>
      </c>
      <c r="T1485" s="118">
        <f t="shared" ca="1" si="223"/>
        <v>14</v>
      </c>
      <c r="U1485" s="118">
        <f t="shared" ca="1" si="224"/>
        <v>5</v>
      </c>
      <c r="V1485" s="117">
        <f t="shared" ca="1" si="225"/>
        <v>705.47604629012392</v>
      </c>
      <c r="W1485" s="64">
        <f t="shared" ca="1" si="226"/>
        <v>1</v>
      </c>
      <c r="X1485" s="64">
        <f t="shared" ca="1" si="230"/>
        <v>1</v>
      </c>
      <c r="Y1485" s="64">
        <f t="shared" ca="1" si="227"/>
        <v>1</v>
      </c>
      <c r="AM1485" s="156"/>
    </row>
    <row r="1486" spans="1:39">
      <c r="A1486" s="12">
        <f t="shared" ca="1" si="221"/>
        <v>1</v>
      </c>
      <c r="B1486" s="12" t="str">
        <f>IF([1]DRUM!A1463="","",[1]DRUM!A1463)</f>
        <v>Steel</v>
      </c>
      <c r="C1486" s="12">
        <f t="shared" ca="1" si="222"/>
        <v>0</v>
      </c>
      <c r="D1486" s="155">
        <f t="shared" ca="1" si="228"/>
        <v>0</v>
      </c>
      <c r="E1486" s="26" t="str">
        <f>IF([1]DRUM!B1463="","",[1]DRUM!B1463)</f>
        <v>STB430007</v>
      </c>
      <c r="F1486" s="26">
        <f>IF([1]DRUM!C1463="","",[1]DRUM!C1463)</f>
        <v>4400</v>
      </c>
      <c r="G1486" s="26">
        <f>IF([1]DRUM!D1463="","",[1]DRUM!D1463)</f>
        <v>4300</v>
      </c>
      <c r="H1486" s="26">
        <f>IF([1]DRUM!E1463="","",[1]DRUM!E1463)</f>
        <v>3100</v>
      </c>
      <c r="I1486" s="26">
        <f>IF([1]DRUM!F1463="","",[1]DRUM!F1463)</f>
        <v>1830</v>
      </c>
      <c r="J1486" s="26">
        <f>IF([1]DRUM!G1463="","",[1]DRUM!G1463)</f>
        <v>2100</v>
      </c>
      <c r="K1486" s="26">
        <f>IF([1]DRUM!H1463="","",[1]DRUM!H1463)</f>
        <v>2250</v>
      </c>
      <c r="L1486" s="26" t="str">
        <f>IF([1]DRUM!I1463="","",[1]DRUM!I1463)</f>
        <v/>
      </c>
      <c r="M1486" s="26">
        <f>IF([1]DRUM!J1463="","",
IF(AND([1]DRUM!K1463="Wooden Drum",[1]DRUM!J1463&gt;Max_WD_Capacity),Max_WD_Capacity,
[1]DRUM!J1463))</f>
        <v>15000</v>
      </c>
      <c r="N1486" s="26" t="str">
        <f>IF([1]DRUM!K1463="","",[1]DRUM!K1463)</f>
        <v>Steel Drum</v>
      </c>
      <c r="O1486" s="26">
        <f>IF([1]DRUM!L1463="","",[1]DRUM!L1463)</f>
        <v>1743</v>
      </c>
      <c r="P1486" s="26">
        <f>IF([1]DRUM!M1463="","",[1]DRUM!M1463)</f>
        <v>326</v>
      </c>
      <c r="Q1486" s="26">
        <f>IF([1]DRUM!N1463="","",[1]DRUM!N1463)</f>
        <v>12.763034314473892</v>
      </c>
      <c r="R1486" s="26" t="str">
        <f t="shared" si="229"/>
        <v>Steel</v>
      </c>
      <c r="S1486" s="26">
        <f ca="1">IF(N1486="",0,
IF(Knee_Application="YES",Knee_Width,IF(Knee_Application="NO",0,
IF(OR(Cable_Type="OH",SearchData("Conductor",Cable_Desc)),0,
IF(N1486="Steel Drum",Knee_Width,
IF(N1486="Plywood Drum",0,
IF(Country="UAE",0,
IF(AND(OR(SearchData("LSHF",Cable_Desc),SearchData("LSZH",Cable_Desc),SearchData("LS0H",Cable_Desc),SearchData("LSOH",Cable_Desc)),D.nom&gt;40),Knee_Width,
IF(AND(Country="Egypt",D.nom&gt;60),Knee_Width,
IF(AND(Country&lt;&gt;"Egypt",D.nom&gt;35),Knee_Width,
0))))))))))</f>
        <v>125</v>
      </c>
      <c r="T1486" s="118">
        <f t="shared" ca="1" si="223"/>
        <v>14</v>
      </c>
      <c r="U1486" s="118">
        <f t="shared" ca="1" si="224"/>
        <v>3</v>
      </c>
      <c r="V1486" s="117">
        <f t="shared" ca="1" si="225"/>
        <v>457.16958949863243</v>
      </c>
      <c r="W1486" s="64">
        <f t="shared" ca="1" si="226"/>
        <v>1</v>
      </c>
      <c r="X1486" s="64">
        <f t="shared" ca="1" si="230"/>
        <v>1</v>
      </c>
      <c r="Y1486" s="64">
        <f t="shared" ca="1" si="227"/>
        <v>1</v>
      </c>
      <c r="AM1486" s="156"/>
    </row>
    <row r="1487" spans="1:39">
      <c r="A1487" s="12">
        <f t="shared" ca="1" si="221"/>
        <v>1</v>
      </c>
      <c r="B1487" s="12" t="str">
        <f>IF([1]DRUM!A1464="","",[1]DRUM!A1464)</f>
        <v>Steel</v>
      </c>
      <c r="C1487" s="12">
        <f t="shared" ca="1" si="222"/>
        <v>0</v>
      </c>
      <c r="D1487" s="155">
        <f t="shared" ca="1" si="228"/>
        <v>0</v>
      </c>
      <c r="E1487" s="26" t="str">
        <f>IF([1]DRUM!B1464="","",[1]DRUM!B1464)</f>
        <v>STB430008</v>
      </c>
      <c r="F1487" s="26">
        <f>IF([1]DRUM!C1464="","",[1]DRUM!C1464)</f>
        <v>4400</v>
      </c>
      <c r="G1487" s="26">
        <f>IF([1]DRUM!D1464="","",[1]DRUM!D1464)</f>
        <v>4300</v>
      </c>
      <c r="H1487" s="26">
        <f>IF([1]DRUM!E1464="","",[1]DRUM!E1464)</f>
        <v>2800</v>
      </c>
      <c r="I1487" s="26">
        <f>IF([1]DRUM!F1464="","",[1]DRUM!F1464)</f>
        <v>1830</v>
      </c>
      <c r="J1487" s="26">
        <f>IF([1]DRUM!G1464="","",[1]DRUM!G1464)</f>
        <v>2100</v>
      </c>
      <c r="K1487" s="26">
        <f>IF([1]DRUM!H1464="","",[1]DRUM!H1464)</f>
        <v>2250</v>
      </c>
      <c r="L1487" s="26" t="str">
        <f>IF([1]DRUM!I1464="","",[1]DRUM!I1464)</f>
        <v/>
      </c>
      <c r="M1487" s="26">
        <f>IF([1]DRUM!J1464="","",
IF(AND([1]DRUM!K1464="Wooden Drum",[1]DRUM!J1464&gt;Max_WD_Capacity),Max_WD_Capacity,
[1]DRUM!J1464))</f>
        <v>15000</v>
      </c>
      <c r="N1487" s="26" t="str">
        <f>IF([1]DRUM!K1464="","",[1]DRUM!K1464)</f>
        <v>Steel Drum</v>
      </c>
      <c r="O1487" s="26">
        <f>IF([1]DRUM!L1464="","",[1]DRUM!L1464)</f>
        <v>1795</v>
      </c>
      <c r="P1487" s="26">
        <f>IF([1]DRUM!M1464="","",[1]DRUM!M1464)</f>
        <v>326</v>
      </c>
      <c r="Q1487" s="26">
        <f>IF([1]DRUM!N1464="","",[1]DRUM!N1464)</f>
        <v>15.307017505534569</v>
      </c>
      <c r="R1487" s="26" t="str">
        <f t="shared" si="229"/>
        <v>Steel</v>
      </c>
      <c r="S1487" s="26">
        <f ca="1">IF(N1487="",0,
IF(Knee_Application="YES",Knee_Width,IF(Knee_Application="NO",0,
IF(OR(Cable_Type="OH",SearchData("Conductor",Cable_Desc)),0,
IF(N1487="Steel Drum",Knee_Width,
IF(N1487="Plywood Drum",0,
IF(Country="UAE",0,
IF(AND(OR(SearchData("LSHF",Cable_Desc),SearchData("LSZH",Cable_Desc),SearchData("LS0H",Cable_Desc),SearchData("LSOH",Cable_Desc)),D.nom&gt;40),Knee_Width,
IF(AND(Country="Egypt",D.nom&gt;60),Knee_Width,
IF(AND(Country&lt;&gt;"Egypt",D.nom&gt;35),Knee_Width,
0))))))))))</f>
        <v>125</v>
      </c>
      <c r="T1487" s="118">
        <f t="shared" ca="1" si="223"/>
        <v>14</v>
      </c>
      <c r="U1487" s="118">
        <f t="shared" ca="1" si="224"/>
        <v>5</v>
      </c>
      <c r="V1487" s="117">
        <f t="shared" ca="1" si="225"/>
        <v>749.45834344038099</v>
      </c>
      <c r="W1487" s="64">
        <f t="shared" ca="1" si="226"/>
        <v>1</v>
      </c>
      <c r="X1487" s="64">
        <f t="shared" ca="1" si="230"/>
        <v>1</v>
      </c>
      <c r="Y1487" s="64">
        <f t="shared" ca="1" si="227"/>
        <v>1</v>
      </c>
      <c r="AM1487" s="156"/>
    </row>
    <row r="1488" spans="1:39">
      <c r="A1488" s="12">
        <f t="shared" ca="1" si="221"/>
        <v>1</v>
      </c>
      <c r="B1488" s="12" t="str">
        <f>IF([1]DRUM!A1465="","",[1]DRUM!A1465)</f>
        <v>Steel</v>
      </c>
      <c r="C1488" s="12">
        <f t="shared" ca="1" si="222"/>
        <v>0</v>
      </c>
      <c r="D1488" s="155">
        <f t="shared" ca="1" si="228"/>
        <v>0</v>
      </c>
      <c r="E1488" s="26" t="str">
        <f>IF([1]DRUM!B1465="","",[1]DRUM!B1465)</f>
        <v>STB430013</v>
      </c>
      <c r="F1488" s="26">
        <f>IF([1]DRUM!C1465="","",[1]DRUM!C1465)</f>
        <v>4400</v>
      </c>
      <c r="G1488" s="26">
        <f>IF([1]DRUM!D1465="","",[1]DRUM!D1465)</f>
        <v>4300</v>
      </c>
      <c r="H1488" s="26">
        <f>IF([1]DRUM!E1465="","",[1]DRUM!E1465)</f>
        <v>2850</v>
      </c>
      <c r="I1488" s="26">
        <f>IF([1]DRUM!F1465="","",[1]DRUM!F1465)</f>
        <v>1900</v>
      </c>
      <c r="J1488" s="26">
        <f>IF([1]DRUM!G1465="","",[1]DRUM!G1465)</f>
        <v>2100</v>
      </c>
      <c r="K1488" s="26">
        <f>IF([1]DRUM!H1465="","",[1]DRUM!H1465)</f>
        <v>2250</v>
      </c>
      <c r="L1488" s="26" t="str">
        <f>IF([1]DRUM!I1465="","",[1]DRUM!I1465)</f>
        <v/>
      </c>
      <c r="M1488" s="26">
        <f>IF([1]DRUM!J1465="","",
IF(AND([1]DRUM!K1465="Wooden Drum",[1]DRUM!J1465&gt;Max_WD_Capacity),Max_WD_Capacity,
[1]DRUM!J1465))</f>
        <v>20000</v>
      </c>
      <c r="N1488" s="26" t="str">
        <f>IF([1]DRUM!K1465="","",[1]DRUM!K1465)</f>
        <v>Steel Drum</v>
      </c>
      <c r="O1488" s="26">
        <f>IF([1]DRUM!L1465="","",[1]DRUM!L1465)</f>
        <v>2265</v>
      </c>
      <c r="P1488" s="26">
        <f>IF([1]DRUM!M1465="","",[1]DRUM!M1465)</f>
        <v>338</v>
      </c>
      <c r="Q1488" s="26">
        <f>IF([1]DRUM!N1465="","",[1]DRUM!N1465)</f>
        <v>15.470969372143786</v>
      </c>
      <c r="R1488" s="26" t="str">
        <f t="shared" si="229"/>
        <v>Steel</v>
      </c>
      <c r="S1488" s="26">
        <f ca="1">IF(N1488="",0,
IF(Knee_Application="YES",Knee_Width,IF(Knee_Application="NO",0,
IF(OR(Cable_Type="OH",SearchData("Conductor",Cable_Desc)),0,
IF(N1488="Steel Drum",Knee_Width,
IF(N1488="Plywood Drum",0,
IF(Country="UAE",0,
IF(AND(OR(SearchData("LSHF",Cable_Desc),SearchData("LSZH",Cable_Desc),SearchData("LS0H",Cable_Desc),SearchData("LSOH",Cable_Desc)),D.nom&gt;40),Knee_Width,
IF(AND(Country="Egypt",D.nom&gt;60),Knee_Width,
IF(AND(Country&lt;&gt;"Egypt",D.nom&gt;35),Knee_Width,
0))))))))))</f>
        <v>125</v>
      </c>
      <c r="T1488" s="118">
        <f t="shared" ca="1" si="223"/>
        <v>14</v>
      </c>
      <c r="U1488" s="118">
        <f t="shared" ca="1" si="224"/>
        <v>4</v>
      </c>
      <c r="V1488" s="117">
        <f t="shared" ca="1" si="225"/>
        <v>586.97014484847125</v>
      </c>
      <c r="W1488" s="64">
        <f t="shared" ca="1" si="226"/>
        <v>1</v>
      </c>
      <c r="X1488" s="64">
        <f t="shared" ca="1" si="230"/>
        <v>1</v>
      </c>
      <c r="Y1488" s="64">
        <f t="shared" ca="1" si="227"/>
        <v>1</v>
      </c>
      <c r="AM1488" s="156"/>
    </row>
    <row r="1489" spans="1:39">
      <c r="A1489" s="12">
        <f t="shared" ca="1" si="221"/>
        <v>1</v>
      </c>
      <c r="B1489" s="12" t="str">
        <f>IF([1]DRUM!A1466="","",[1]DRUM!A1466)</f>
        <v>Steel</v>
      </c>
      <c r="C1489" s="12">
        <f t="shared" ca="1" si="222"/>
        <v>0</v>
      </c>
      <c r="D1489" s="155">
        <f t="shared" ca="1" si="228"/>
        <v>0</v>
      </c>
      <c r="E1489" s="26" t="str">
        <f>IF([1]DRUM!B1466="","",[1]DRUM!B1466)</f>
        <v>STB430000</v>
      </c>
      <c r="F1489" s="26">
        <f>IF([1]DRUM!C1466="","",[1]DRUM!C1466)</f>
        <v>4400</v>
      </c>
      <c r="G1489" s="26">
        <f>IF([1]DRUM!D1466="","",[1]DRUM!D1466)</f>
        <v>4300</v>
      </c>
      <c r="H1489" s="26">
        <f>IF([1]DRUM!E1466="","",[1]DRUM!E1466)</f>
        <v>2650</v>
      </c>
      <c r="I1489" s="26">
        <f>IF([1]DRUM!F1466="","",[1]DRUM!F1466)</f>
        <v>1830</v>
      </c>
      <c r="J1489" s="26">
        <f>IF([1]DRUM!G1466="","",[1]DRUM!G1466)</f>
        <v>2100</v>
      </c>
      <c r="K1489" s="26">
        <f>IF([1]DRUM!H1466="","",[1]DRUM!H1466)</f>
        <v>2250</v>
      </c>
      <c r="L1489" s="26" t="str">
        <f>IF([1]DRUM!I1466="","",[1]DRUM!I1466)</f>
        <v/>
      </c>
      <c r="M1489" s="26">
        <f>IF([1]DRUM!J1466="","",
IF(AND([1]DRUM!K1466="Wooden Drum",[1]DRUM!J1466&gt;Max_WD_Capacity),Max_WD_Capacity,
[1]DRUM!J1466))</f>
        <v>20000</v>
      </c>
      <c r="N1489" s="26" t="str">
        <f>IF([1]DRUM!K1466="","",[1]DRUM!K1466)</f>
        <v>Steel Drum</v>
      </c>
      <c r="O1489" s="26">
        <f>IF([1]DRUM!L1466="","",[1]DRUM!L1466)</f>
        <v>2541</v>
      </c>
      <c r="P1489" s="26">
        <f>IF([1]DRUM!M1466="","",[1]DRUM!M1466)</f>
        <v>326</v>
      </c>
      <c r="Q1489" s="26">
        <f>IF([1]DRUM!N1466="","",[1]DRUM!N1466)</f>
        <v>16.481992792931234</v>
      </c>
      <c r="R1489" s="26" t="str">
        <f t="shared" si="229"/>
        <v>Steel</v>
      </c>
      <c r="S1489" s="26">
        <f ca="1">IF(N1489="",0,
IF(Knee_Application="YES",Knee_Width,IF(Knee_Application="NO",0,
IF(OR(Cable_Type="OH",SearchData("Conductor",Cable_Desc)),0,
IF(N1489="Steel Drum",Knee_Width,
IF(N1489="Plywood Drum",0,
IF(Country="UAE",0,
IF(AND(OR(SearchData("LSHF",Cable_Desc),SearchData("LSZH",Cable_Desc),SearchData("LS0H",Cable_Desc),SearchData("LSOH",Cable_Desc)),D.nom&gt;40),Knee_Width,
IF(AND(Country="Egypt",D.nom&gt;60),Knee_Width,
IF(AND(Country&lt;&gt;"Egypt",D.nom&gt;35),Knee_Width,
0))))))))))</f>
        <v>125</v>
      </c>
      <c r="T1489" s="118">
        <f t="shared" ca="1" si="223"/>
        <v>14</v>
      </c>
      <c r="U1489" s="118">
        <f t="shared" ca="1" si="224"/>
        <v>5</v>
      </c>
      <c r="V1489" s="117">
        <f t="shared" ca="1" si="225"/>
        <v>716.47162057768821</v>
      </c>
      <c r="W1489" s="64">
        <f t="shared" ca="1" si="226"/>
        <v>1</v>
      </c>
      <c r="X1489" s="64">
        <f t="shared" ca="1" si="230"/>
        <v>1</v>
      </c>
      <c r="Y1489" s="64">
        <f t="shared" ca="1" si="227"/>
        <v>1</v>
      </c>
      <c r="AM1489" s="156"/>
    </row>
    <row r="1490" spans="1:39">
      <c r="A1490" s="12">
        <f t="shared" ca="1" si="221"/>
        <v>1</v>
      </c>
      <c r="B1490" s="12" t="str">
        <f>IF([1]DRUM!A1467="","",[1]DRUM!A1467)</f>
        <v>Steel</v>
      </c>
      <c r="C1490" s="12">
        <f t="shared" ca="1" si="222"/>
        <v>0</v>
      </c>
      <c r="D1490" s="155">
        <f t="shared" ca="1" si="228"/>
        <v>0</v>
      </c>
      <c r="E1490" s="26" t="str">
        <f>IF([1]DRUM!B1467="","",[1]DRUM!B1467)</f>
        <v>STB430014</v>
      </c>
      <c r="F1490" s="26">
        <f>IF([1]DRUM!C1467="","",[1]DRUM!C1467)</f>
        <v>4400</v>
      </c>
      <c r="G1490" s="26">
        <f>IF([1]DRUM!D1467="","",[1]DRUM!D1467)</f>
        <v>4300</v>
      </c>
      <c r="H1490" s="26">
        <f>IF([1]DRUM!E1467="","",[1]DRUM!E1467)</f>
        <v>2550</v>
      </c>
      <c r="I1490" s="26">
        <f>IF([1]DRUM!F1467="","",[1]DRUM!F1467)</f>
        <v>1800</v>
      </c>
      <c r="J1490" s="26">
        <f>IF([1]DRUM!G1467="","",[1]DRUM!G1467)</f>
        <v>2100</v>
      </c>
      <c r="K1490" s="26">
        <f>IF([1]DRUM!H1467="","",[1]DRUM!H1467)</f>
        <v>2250</v>
      </c>
      <c r="L1490" s="26" t="str">
        <f>IF([1]DRUM!I1467="","",[1]DRUM!I1467)</f>
        <v/>
      </c>
      <c r="M1490" s="26">
        <f>IF([1]DRUM!J1467="","",
IF(AND([1]DRUM!K1467="Wooden Drum",[1]DRUM!J1467&gt;Max_WD_Capacity),Max_WD_Capacity,
[1]DRUM!J1467))</f>
        <v>20000</v>
      </c>
      <c r="N1490" s="26" t="str">
        <f>IF([1]DRUM!K1467="","",[1]DRUM!K1467)</f>
        <v>Steel Drum</v>
      </c>
      <c r="O1490" s="26">
        <f>IF([1]DRUM!L1467="","",[1]DRUM!L1467)</f>
        <v>2291</v>
      </c>
      <c r="P1490" s="26">
        <f>IF([1]DRUM!M1467="","",[1]DRUM!M1467)</f>
        <v>321</v>
      </c>
      <c r="Q1490" s="26">
        <f>IF([1]DRUM!N1467="","",[1]DRUM!N1467)</f>
        <v>16.94692887070844</v>
      </c>
      <c r="R1490" s="26" t="str">
        <f t="shared" si="229"/>
        <v>Steel</v>
      </c>
      <c r="S1490" s="26">
        <f ca="1">IF(N1490="",0,
IF(Knee_Application="YES",Knee_Width,IF(Knee_Application="NO",0,
IF(OR(Cable_Type="OH",SearchData("Conductor",Cable_Desc)),0,
IF(N1490="Steel Drum",Knee_Width,
IF(N1490="Plywood Drum",0,
IF(Country="UAE",0,
IF(AND(OR(SearchData("LSHF",Cable_Desc),SearchData("LSZH",Cable_Desc),SearchData("LS0H",Cable_Desc),SearchData("LSOH",Cable_Desc)),D.nom&gt;40),Knee_Width,
IF(AND(Country="Egypt",D.nom&gt;60),Knee_Width,
IF(AND(Country&lt;&gt;"Egypt",D.nom&gt;35),Knee_Width,
0))))))))))</f>
        <v>125</v>
      </c>
      <c r="T1490" s="118">
        <f t="shared" ca="1" si="223"/>
        <v>13</v>
      </c>
      <c r="U1490" s="118">
        <f t="shared" ca="1" si="224"/>
        <v>6</v>
      </c>
      <c r="V1490" s="117">
        <f t="shared" ca="1" si="225"/>
        <v>803.6470468036207</v>
      </c>
      <c r="W1490" s="64">
        <f t="shared" ca="1" si="226"/>
        <v>1</v>
      </c>
      <c r="X1490" s="64">
        <f t="shared" ca="1" si="230"/>
        <v>1</v>
      </c>
      <c r="Y1490" s="64">
        <f t="shared" ca="1" si="227"/>
        <v>1</v>
      </c>
      <c r="AM1490" s="156"/>
    </row>
    <row r="1491" spans="1:39">
      <c r="A1491" s="12">
        <f t="shared" ca="1" si="221"/>
        <v>1</v>
      </c>
      <c r="B1491" s="12" t="str">
        <f>IF([1]DRUM!A1468="","",[1]DRUM!A1468)</f>
        <v>Steel</v>
      </c>
      <c r="C1491" s="12">
        <f t="shared" ca="1" si="222"/>
        <v>0</v>
      </c>
      <c r="D1491" s="155">
        <f t="shared" ca="1" si="228"/>
        <v>0</v>
      </c>
      <c r="E1491" s="26" t="str">
        <f>IF([1]DRUM!B1468="","",[1]DRUM!B1468)</f>
        <v>STB430005</v>
      </c>
      <c r="F1491" s="26">
        <f>IF([1]DRUM!C1468="","",[1]DRUM!C1468)</f>
        <v>4400</v>
      </c>
      <c r="G1491" s="26">
        <f>IF([1]DRUM!D1468="","",[1]DRUM!D1468)</f>
        <v>4300</v>
      </c>
      <c r="H1491" s="26">
        <f>IF([1]DRUM!E1468="","",[1]DRUM!E1468)</f>
        <v>2450</v>
      </c>
      <c r="I1491" s="26">
        <f>IF([1]DRUM!F1468="","",[1]DRUM!F1468)</f>
        <v>1900</v>
      </c>
      <c r="J1491" s="26">
        <f>IF([1]DRUM!G1468="","",[1]DRUM!G1468)</f>
        <v>2100</v>
      </c>
      <c r="K1491" s="26">
        <f>IF([1]DRUM!H1468="","",[1]DRUM!H1468)</f>
        <v>2250</v>
      </c>
      <c r="L1491" s="26" t="str">
        <f>IF([1]DRUM!I1468="","",[1]DRUM!I1468)</f>
        <v/>
      </c>
      <c r="M1491" s="26">
        <f>IF([1]DRUM!J1468="","",
IF(AND([1]DRUM!K1468="Wooden Drum",[1]DRUM!J1468&gt;Max_WD_Capacity),Max_WD_Capacity,
[1]DRUM!J1468))</f>
        <v>25000</v>
      </c>
      <c r="N1491" s="26" t="str">
        <f>IF([1]DRUM!K1468="","",[1]DRUM!K1468)</f>
        <v>Steel Drum</v>
      </c>
      <c r="O1491" s="26">
        <f>IF([1]DRUM!L1468="","",[1]DRUM!L1468)</f>
        <v>2493</v>
      </c>
      <c r="P1491" s="26">
        <f>IF([1]DRUM!M1468="","",[1]DRUM!M1468)</f>
        <v>338</v>
      </c>
      <c r="Q1491" s="26">
        <f>IF([1]DRUM!N1468="","",[1]DRUM!N1468)</f>
        <v>18.634553174308707</v>
      </c>
      <c r="R1491" s="26" t="str">
        <f t="shared" si="229"/>
        <v>Steel</v>
      </c>
      <c r="S1491" s="26">
        <f ca="1">IF(N1491="",0,
IF(Knee_Application="YES",Knee_Width,IF(Knee_Application="NO",0,
IF(OR(Cable_Type="OH",SearchData("Conductor",Cable_Desc)),0,
IF(N1491="Steel Drum",Knee_Width,
IF(N1491="Plywood Drum",0,
IF(Country="UAE",0,
IF(AND(OR(SearchData("LSHF",Cable_Desc),SearchData("LSZH",Cable_Desc),SearchData("LS0H",Cable_Desc),SearchData("LSOH",Cable_Desc)),D.nom&gt;40),Knee_Width,
IF(AND(Country="Egypt",D.nom&gt;60),Knee_Width,
IF(AND(Country&lt;&gt;"Egypt",D.nom&gt;35),Knee_Width,
0))))))))))</f>
        <v>125</v>
      </c>
      <c r="T1491" s="118">
        <f t="shared" ca="1" si="223"/>
        <v>14</v>
      </c>
      <c r="U1491" s="118">
        <f t="shared" ca="1" si="224"/>
        <v>6</v>
      </c>
      <c r="V1491" s="117">
        <f t="shared" ca="1" si="225"/>
        <v>839.07667211374485</v>
      </c>
      <c r="W1491" s="64">
        <f t="shared" ca="1" si="226"/>
        <v>1</v>
      </c>
      <c r="X1491" s="64">
        <f t="shared" ca="1" si="230"/>
        <v>1</v>
      </c>
      <c r="Y1491" s="64">
        <f t="shared" ca="1" si="227"/>
        <v>1</v>
      </c>
      <c r="AM1491" s="156"/>
    </row>
    <row r="1492" spans="1:39">
      <c r="A1492" s="12">
        <f t="shared" ca="1" si="221"/>
        <v>1</v>
      </c>
      <c r="B1492" s="12" t="str">
        <f>IF([1]DRUM!A1469="","",[1]DRUM!A1469)</f>
        <v>Steel</v>
      </c>
      <c r="C1492" s="12">
        <f t="shared" ca="1" si="222"/>
        <v>0</v>
      </c>
      <c r="D1492" s="155">
        <f t="shared" ca="1" si="228"/>
        <v>0</v>
      </c>
      <c r="E1492" s="26" t="str">
        <f>IF([1]DRUM!B1469="","",[1]DRUM!B1469)</f>
        <v>STB430001</v>
      </c>
      <c r="F1492" s="26">
        <f>IF([1]DRUM!C1469="","",[1]DRUM!C1469)</f>
        <v>4400</v>
      </c>
      <c r="G1492" s="26">
        <f>IF([1]DRUM!D1469="","",[1]DRUM!D1469)</f>
        <v>4300</v>
      </c>
      <c r="H1492" s="26">
        <f>IF([1]DRUM!E1469="","",[1]DRUM!E1469)</f>
        <v>2400</v>
      </c>
      <c r="I1492" s="26">
        <f>IF([1]DRUM!F1469="","",[1]DRUM!F1469)</f>
        <v>1800</v>
      </c>
      <c r="J1492" s="26">
        <f>IF([1]DRUM!G1469="","",[1]DRUM!G1469)</f>
        <v>2100</v>
      </c>
      <c r="K1492" s="26">
        <f>IF([1]DRUM!H1469="","",[1]DRUM!H1469)</f>
        <v>2250</v>
      </c>
      <c r="L1492" s="26" t="str">
        <f>IF([1]DRUM!I1469="","",[1]DRUM!I1469)</f>
        <v/>
      </c>
      <c r="M1492" s="26">
        <f>IF([1]DRUM!J1469="","",
IF(AND([1]DRUM!K1469="Wooden Drum",[1]DRUM!J1469&gt;Max_WD_Capacity),Max_WD_Capacity,
[1]DRUM!J1469))</f>
        <v>30000</v>
      </c>
      <c r="N1492" s="26" t="str">
        <f>IF([1]DRUM!K1469="","",[1]DRUM!K1469)</f>
        <v>Steel Drum</v>
      </c>
      <c r="O1492" s="26">
        <f>IF([1]DRUM!L1469="","",[1]DRUM!L1469)</f>
        <v>2804</v>
      </c>
      <c r="P1492" s="26">
        <f>IF([1]DRUM!M1469="","",[1]DRUM!M1469)</f>
        <v>321</v>
      </c>
      <c r="Q1492" s="26">
        <f>IF([1]DRUM!N1469="","",[1]DRUM!N1469)</f>
        <v>17.996613516089127</v>
      </c>
      <c r="R1492" s="26" t="str">
        <f t="shared" si="229"/>
        <v>Steel</v>
      </c>
      <c r="S1492" s="26">
        <f ca="1">IF(N1492="",0,
IF(Knee_Application="YES",Knee_Width,IF(Knee_Application="NO",0,
IF(OR(Cable_Type="OH",SearchData("Conductor",Cable_Desc)),0,
IF(N1492="Steel Drum",Knee_Width,
IF(N1492="Plywood Drum",0,
IF(Country="UAE",0,
IF(AND(OR(SearchData("LSHF",Cable_Desc),SearchData("LSZH",Cable_Desc),SearchData("LS0H",Cable_Desc),SearchData("LSOH",Cable_Desc)),D.nom&gt;40),Knee_Width,
IF(AND(Country="Egypt",D.nom&gt;60),Knee_Width,
IF(AND(Country&lt;&gt;"Egypt",D.nom&gt;35),Knee_Width,
0))))))))))</f>
        <v>125</v>
      </c>
      <c r="T1492" s="118">
        <f t="shared" ca="1" si="223"/>
        <v>13</v>
      </c>
      <c r="U1492" s="118">
        <f t="shared" ca="1" si="224"/>
        <v>6</v>
      </c>
      <c r="V1492" s="117">
        <f t="shared" ca="1" si="225"/>
        <v>766.89041275662009</v>
      </c>
      <c r="W1492" s="64">
        <f t="shared" ca="1" si="226"/>
        <v>1</v>
      </c>
      <c r="X1492" s="64">
        <f t="shared" ca="1" si="230"/>
        <v>1</v>
      </c>
      <c r="Y1492" s="64">
        <f t="shared" ca="1" si="227"/>
        <v>1</v>
      </c>
      <c r="AM1492" s="156"/>
    </row>
    <row r="1493" spans="1:39">
      <c r="A1493" s="12">
        <f t="shared" ca="1" si="221"/>
        <v>1</v>
      </c>
      <c r="B1493" s="12" t="str">
        <f>IF([1]DRUM!A1470="","",[1]DRUM!A1470)</f>
        <v>Steel</v>
      </c>
      <c r="C1493" s="12">
        <f t="shared" ca="1" si="222"/>
        <v>0</v>
      </c>
      <c r="D1493" s="155">
        <f t="shared" ca="1" si="228"/>
        <v>0</v>
      </c>
      <c r="E1493" s="26" t="str">
        <f>IF([1]DRUM!B1470="","",[1]DRUM!B1470)</f>
        <v>STB430012</v>
      </c>
      <c r="F1493" s="26">
        <f>IF([1]DRUM!C1470="","",[1]DRUM!C1470)</f>
        <v>4400</v>
      </c>
      <c r="G1493" s="26">
        <f>IF([1]DRUM!D1470="","",[1]DRUM!D1470)</f>
        <v>4300</v>
      </c>
      <c r="H1493" s="26">
        <f>IF([1]DRUM!E1470="","",[1]DRUM!E1470)</f>
        <v>2350</v>
      </c>
      <c r="I1493" s="26">
        <f>IF([1]DRUM!F1470="","",[1]DRUM!F1470)</f>
        <v>1800</v>
      </c>
      <c r="J1493" s="26">
        <f>IF([1]DRUM!G1470="","",[1]DRUM!G1470)</f>
        <v>2100</v>
      </c>
      <c r="K1493" s="26">
        <f>IF([1]DRUM!H1470="","",[1]DRUM!H1470)</f>
        <v>2250</v>
      </c>
      <c r="L1493" s="26" t="str">
        <f>IF([1]DRUM!I1470="","",[1]DRUM!I1470)</f>
        <v/>
      </c>
      <c r="M1493" s="26">
        <f>IF([1]DRUM!J1470="","",
IF(AND([1]DRUM!K1470="Wooden Drum",[1]DRUM!J1470&gt;Max_WD_Capacity),Max_WD_Capacity,
[1]DRUM!J1470))</f>
        <v>30000</v>
      </c>
      <c r="N1493" s="26" t="str">
        <f>IF([1]DRUM!K1470="","",[1]DRUM!K1470)</f>
        <v>Steel Drum</v>
      </c>
      <c r="O1493" s="26">
        <f>IF([1]DRUM!L1470="","",[1]DRUM!L1470)</f>
        <v>2606</v>
      </c>
      <c r="P1493" s="26">
        <f>IF([1]DRUM!M1470="","",[1]DRUM!M1470)</f>
        <v>321</v>
      </c>
      <c r="Q1493" s="26">
        <f>IF([1]DRUM!N1470="","",[1]DRUM!N1470)</f>
        <v>18.33237123094154</v>
      </c>
      <c r="R1493" s="26" t="str">
        <f t="shared" si="229"/>
        <v>Steel</v>
      </c>
      <c r="S1493" s="26">
        <f ca="1">IF(N1493="",0,
IF(Knee_Application="YES",Knee_Width,IF(Knee_Application="NO",0,
IF(OR(Cable_Type="OH",SearchData("Conductor",Cable_Desc)),0,
IF(N1493="Steel Drum",Knee_Width,
IF(N1493="Plywood Drum",0,
IF(Country="UAE",0,
IF(AND(OR(SearchData("LSHF",Cable_Desc),SearchData("LSZH",Cable_Desc),SearchData("LS0H",Cable_Desc),SearchData("LSOH",Cable_Desc)),D.nom&gt;40),Knee_Width,
IF(AND(Country="Egypt",D.nom&gt;60),Knee_Width,
IF(AND(Country&lt;&gt;"Egypt",D.nom&gt;35),Knee_Width,
0))))))))))</f>
        <v>125</v>
      </c>
      <c r="T1493" s="118">
        <f t="shared" ca="1" si="223"/>
        <v>13</v>
      </c>
      <c r="U1493" s="118">
        <f t="shared" ca="1" si="224"/>
        <v>7</v>
      </c>
      <c r="V1493" s="117">
        <f t="shared" ca="1" si="225"/>
        <v>915.17484264311986</v>
      </c>
      <c r="W1493" s="64">
        <f t="shared" ca="1" si="226"/>
        <v>1</v>
      </c>
      <c r="X1493" s="64">
        <f t="shared" ca="1" si="230"/>
        <v>1</v>
      </c>
      <c r="Y1493" s="64">
        <f t="shared" ca="1" si="227"/>
        <v>1</v>
      </c>
      <c r="AM1493" s="156"/>
    </row>
    <row r="1494" spans="1:39">
      <c r="A1494" s="12">
        <f t="shared" ca="1" si="221"/>
        <v>1</v>
      </c>
      <c r="B1494" s="12" t="str">
        <f>IF([1]DRUM!A1471="","",[1]DRUM!A1471)</f>
        <v>Steel</v>
      </c>
      <c r="C1494" s="12">
        <f t="shared" ca="1" si="222"/>
        <v>0</v>
      </c>
      <c r="D1494" s="155">
        <f t="shared" ca="1" si="228"/>
        <v>0</v>
      </c>
      <c r="E1494" s="26" t="str">
        <f>IF([1]DRUM!B1471="","",[1]DRUM!B1471)</f>
        <v>STB430002</v>
      </c>
      <c r="F1494" s="26">
        <f>IF([1]DRUM!C1471="","",[1]DRUM!C1471)</f>
        <v>4400</v>
      </c>
      <c r="G1494" s="26">
        <f>IF([1]DRUM!D1471="","",[1]DRUM!D1471)</f>
        <v>4300</v>
      </c>
      <c r="H1494" s="26">
        <f>IF([1]DRUM!E1471="","",[1]DRUM!E1471)</f>
        <v>2400</v>
      </c>
      <c r="I1494" s="26">
        <f>IF([1]DRUM!F1471="","",[1]DRUM!F1471)</f>
        <v>1900</v>
      </c>
      <c r="J1494" s="26">
        <f>IF([1]DRUM!G1471="","",[1]DRUM!G1471)</f>
        <v>2100</v>
      </c>
      <c r="K1494" s="26">
        <f>IF([1]DRUM!H1471="","",[1]DRUM!H1471)</f>
        <v>2250</v>
      </c>
      <c r="L1494" s="26" t="str">
        <f>IF([1]DRUM!I1471="","",[1]DRUM!I1471)</f>
        <v/>
      </c>
      <c r="M1494" s="26">
        <f>IF([1]DRUM!J1471="","",
IF(AND([1]DRUM!K1471="Wooden Drum",[1]DRUM!J1471&gt;Max_WD_Capacity),Max_WD_Capacity,
[1]DRUM!J1471))</f>
        <v>33000</v>
      </c>
      <c r="N1494" s="26" t="str">
        <f>IF([1]DRUM!K1471="","",[1]DRUM!K1471)</f>
        <v>Steel Drum</v>
      </c>
      <c r="O1494" s="26">
        <f>IF([1]DRUM!L1471="","",[1]DRUM!L1471)</f>
        <v>2859</v>
      </c>
      <c r="P1494" s="26">
        <f>IF([1]DRUM!M1471="","",[1]DRUM!M1471)</f>
        <v>338</v>
      </c>
      <c r="Q1494" s="26">
        <f>IF([1]DRUM!N1471="","",[1]DRUM!N1471)</f>
        <v>18.996425378094077</v>
      </c>
      <c r="R1494" s="26" t="str">
        <f t="shared" si="229"/>
        <v>Steel</v>
      </c>
      <c r="S1494" s="26">
        <f ca="1">IF(N1494="",0,
IF(Knee_Application="YES",Knee_Width,IF(Knee_Application="NO",0,
IF(OR(Cable_Type="OH",SearchData("Conductor",Cable_Desc)),0,
IF(N1494="Steel Drum",Knee_Width,
IF(N1494="Plywood Drum",0,
IF(Country="UAE",0,
IF(AND(OR(SearchData("LSHF",Cable_Desc),SearchData("LSZH",Cable_Desc),SearchData("LS0H",Cable_Desc),SearchData("LSOH",Cable_Desc)),D.nom&gt;40),Knee_Width,
IF(AND(Country="Egypt",D.nom&gt;60),Knee_Width,
IF(AND(Country&lt;&gt;"Egypt",D.nom&gt;35),Knee_Width,
0))))))))))</f>
        <v>125</v>
      </c>
      <c r="T1494" s="118">
        <f t="shared" ca="1" si="223"/>
        <v>14</v>
      </c>
      <c r="U1494" s="118">
        <f t="shared" ca="1" si="224"/>
        <v>6</v>
      </c>
      <c r="V1494" s="117">
        <f t="shared" ca="1" si="225"/>
        <v>825.88198296866778</v>
      </c>
      <c r="W1494" s="64">
        <f t="shared" ca="1" si="226"/>
        <v>1</v>
      </c>
      <c r="X1494" s="64">
        <f t="shared" ca="1" si="230"/>
        <v>1</v>
      </c>
      <c r="Y1494" s="64">
        <f t="shared" ca="1" si="227"/>
        <v>1</v>
      </c>
      <c r="AM1494" s="156"/>
    </row>
    <row r="1495" spans="1:39">
      <c r="A1495" s="12">
        <f t="shared" ca="1" si="221"/>
        <v>1</v>
      </c>
      <c r="B1495" s="12" t="str">
        <f>IF([1]DRUM!A1472="","",[1]DRUM!A1472)</f>
        <v>Steel</v>
      </c>
      <c r="C1495" s="12">
        <f t="shared" ca="1" si="222"/>
        <v>0</v>
      </c>
      <c r="D1495" s="155">
        <f t="shared" ca="1" si="228"/>
        <v>0</v>
      </c>
      <c r="E1495" s="26" t="str">
        <f>IF([1]DRUM!B1472="","",[1]DRUM!B1472)</f>
        <v>STB430003</v>
      </c>
      <c r="F1495" s="26">
        <f>IF([1]DRUM!C1472="","",[1]DRUM!C1472)</f>
        <v>4400</v>
      </c>
      <c r="G1495" s="26">
        <f>IF([1]DRUM!D1472="","",[1]DRUM!D1472)</f>
        <v>4300</v>
      </c>
      <c r="H1495" s="26">
        <f>IF([1]DRUM!E1472="","",[1]DRUM!E1472)</f>
        <v>2450</v>
      </c>
      <c r="I1495" s="26">
        <f>IF([1]DRUM!F1472="","",[1]DRUM!F1472)</f>
        <v>1900</v>
      </c>
      <c r="J1495" s="26">
        <f>IF([1]DRUM!G1472="","",[1]DRUM!G1472)</f>
        <v>2100</v>
      </c>
      <c r="K1495" s="26">
        <f>IF([1]DRUM!H1472="","",[1]DRUM!H1472)</f>
        <v>2250</v>
      </c>
      <c r="L1495" s="26" t="str">
        <f>IF([1]DRUM!I1472="","",[1]DRUM!I1472)</f>
        <v/>
      </c>
      <c r="M1495" s="26">
        <f>IF([1]DRUM!J1472="","",
IF(AND([1]DRUM!K1472="Wooden Drum",[1]DRUM!J1472&gt;Max_WD_Capacity),Max_WD_Capacity,
[1]DRUM!J1472))</f>
        <v>35000</v>
      </c>
      <c r="N1495" s="26" t="str">
        <f>IF([1]DRUM!K1472="","",[1]DRUM!K1472)</f>
        <v>Steel Drum</v>
      </c>
      <c r="O1495" s="26">
        <f>IF([1]DRUM!L1472="","",[1]DRUM!L1472)</f>
        <v>2851</v>
      </c>
      <c r="P1495" s="26">
        <f>IF([1]DRUM!M1472="","",[1]DRUM!M1472)</f>
        <v>338</v>
      </c>
      <c r="Q1495" s="26">
        <f>IF([1]DRUM!N1472="","",[1]DRUM!N1472)</f>
        <v>18.634553174308707</v>
      </c>
      <c r="R1495" s="26" t="str">
        <f t="shared" si="229"/>
        <v>Steel</v>
      </c>
      <c r="S1495" s="26">
        <f ca="1">IF(N1495="",0,
IF(Knee_Application="YES",Knee_Width,IF(Knee_Application="NO",0,
IF(OR(Cable_Type="OH",SearchData("Conductor",Cable_Desc)),0,
IF(N1495="Steel Drum",Knee_Width,
IF(N1495="Plywood Drum",0,
IF(Country="UAE",0,
IF(AND(OR(SearchData("LSHF",Cable_Desc),SearchData("LSZH",Cable_Desc),SearchData("LS0H",Cable_Desc),SearchData("LSOH",Cable_Desc)),D.nom&gt;40),Knee_Width,
IF(AND(Country="Egypt",D.nom&gt;60),Knee_Width,
IF(AND(Country&lt;&gt;"Egypt",D.nom&gt;35),Knee_Width,
0))))))))))</f>
        <v>125</v>
      </c>
      <c r="T1495" s="118">
        <f t="shared" ca="1" si="223"/>
        <v>14</v>
      </c>
      <c r="U1495" s="118">
        <f t="shared" ca="1" si="224"/>
        <v>6</v>
      </c>
      <c r="V1495" s="117">
        <f t="shared" ca="1" si="225"/>
        <v>839.07667211374485</v>
      </c>
      <c r="W1495" s="64">
        <f t="shared" ca="1" si="226"/>
        <v>1</v>
      </c>
      <c r="X1495" s="64">
        <f t="shared" ca="1" si="230"/>
        <v>1</v>
      </c>
      <c r="Y1495" s="64">
        <f t="shared" ca="1" si="227"/>
        <v>1</v>
      </c>
      <c r="AM1495" s="156"/>
    </row>
    <row r="1496" spans="1:39">
      <c r="A1496" s="12">
        <f t="shared" ca="1" si="221"/>
        <v>1</v>
      </c>
      <c r="B1496" s="12" t="str">
        <f>IF([1]DRUM!A1473="","",[1]DRUM!A1473)</f>
        <v>Steel</v>
      </c>
      <c r="C1496" s="12">
        <f t="shared" ca="1" si="222"/>
        <v>0</v>
      </c>
      <c r="D1496" s="155">
        <f t="shared" ca="1" si="228"/>
        <v>0</v>
      </c>
      <c r="E1496" s="26" t="str">
        <f>IF([1]DRUM!B1473="","",[1]DRUM!B1473)</f>
        <v>STB430018</v>
      </c>
      <c r="F1496" s="26">
        <f>IF([1]DRUM!C1473="","",[1]DRUM!C1473)</f>
        <v>4400</v>
      </c>
      <c r="G1496" s="26">
        <f>IF([1]DRUM!D1473="","",[1]DRUM!D1473)</f>
        <v>4300</v>
      </c>
      <c r="H1496" s="26">
        <f>IF([1]DRUM!E1473="","",[1]DRUM!E1473)</f>
        <v>2350</v>
      </c>
      <c r="I1496" s="26">
        <f>IF([1]DRUM!F1473="","",[1]DRUM!F1473)</f>
        <v>1900</v>
      </c>
      <c r="J1496" s="26">
        <f>IF([1]DRUM!G1473="","",[1]DRUM!G1473)</f>
        <v>2100</v>
      </c>
      <c r="K1496" s="26">
        <f>IF([1]DRUM!H1473="","",[1]DRUM!H1473)</f>
        <v>2250</v>
      </c>
      <c r="L1496" s="26" t="str">
        <f>IF([1]DRUM!I1473="","",[1]DRUM!I1473)</f>
        <v/>
      </c>
      <c r="M1496" s="26">
        <f>IF([1]DRUM!J1473="","",
IF(AND([1]DRUM!K1473="Wooden Drum",[1]DRUM!J1473&gt;Max_WD_Capacity),Max_WD_Capacity,
[1]DRUM!J1473))</f>
        <v>35000</v>
      </c>
      <c r="N1496" s="26" t="str">
        <f>IF([1]DRUM!K1473="","",[1]DRUM!K1473)</f>
        <v>Steel Drum</v>
      </c>
      <c r="O1496" s="26">
        <f>IF([1]DRUM!L1473="","",[1]DRUM!L1473)</f>
        <v>2658</v>
      </c>
      <c r="P1496" s="26">
        <f>IF([1]DRUM!M1473="","",[1]DRUM!M1473)</f>
        <v>338</v>
      </c>
      <c r="Q1496" s="26">
        <f>IF([1]DRUM!N1473="","",[1]DRUM!N1473)</f>
        <v>19.350836299327177</v>
      </c>
      <c r="R1496" s="26" t="str">
        <f t="shared" si="229"/>
        <v>Steel</v>
      </c>
      <c r="S1496" s="26">
        <f ca="1">IF(N1496="",0,
IF(Knee_Application="YES",Knee_Width,IF(Knee_Application="NO",0,
IF(OR(Cable_Type="OH",SearchData("Conductor",Cable_Desc)),0,
IF(N1496="Steel Drum",Knee_Width,
IF(N1496="Plywood Drum",0,
IF(Country="UAE",0,
IF(AND(OR(SearchData("LSHF",Cable_Desc),SearchData("LSZH",Cable_Desc),SearchData("LS0H",Cable_Desc),SearchData("LSOH",Cable_Desc)),D.nom&gt;40),Knee_Width,
IF(AND(Country="Egypt",D.nom&gt;60),Knee_Width,
IF(AND(Country&lt;&gt;"Egypt",D.nom&gt;35),Knee_Width,
0))))))))))</f>
        <v>125</v>
      </c>
      <c r="T1496" s="118">
        <f t="shared" ca="1" si="223"/>
        <v>14</v>
      </c>
      <c r="U1496" s="118">
        <f t="shared" ca="1" si="224"/>
        <v>7</v>
      </c>
      <c r="V1496" s="117">
        <f t="shared" ca="1" si="225"/>
        <v>985.57290746182139</v>
      </c>
      <c r="W1496" s="64">
        <f t="shared" ca="1" si="226"/>
        <v>1</v>
      </c>
      <c r="X1496" s="64">
        <f t="shared" ca="1" si="230"/>
        <v>1</v>
      </c>
      <c r="Y1496" s="64">
        <f t="shared" ca="1" si="227"/>
        <v>1</v>
      </c>
      <c r="AM1496" s="156"/>
    </row>
    <row r="1497" spans="1:39">
      <c r="A1497" s="12">
        <f t="shared" ref="A1497:A1560" ca="1" si="231">IF(OR(E1497="",G1497="",K1497="",G1497&lt;Min_Flange_Diam,G1497&gt;Max_Flange_Diam,K1497&lt;Min_Outer_Width,K1497&gt;Max_Outer_Width),0,IFERROR(W1497*X1497*Y1497,0))</f>
        <v>1</v>
      </c>
      <c r="B1497" s="12" t="str">
        <f>IF([1]DRUM!A1474="","",[1]DRUM!A1474)</f>
        <v>Steel</v>
      </c>
      <c r="C1497" s="12">
        <f t="shared" ref="C1497:C1560" ca="1" si="232">IF(B1497="","",IF(OR(B1497=Main_DT,B1497=Ext_DT),1,0))</f>
        <v>0</v>
      </c>
      <c r="D1497" s="155">
        <f t="shared" ca="1" si="228"/>
        <v>0</v>
      </c>
      <c r="E1497" s="26" t="str">
        <f>IF([1]DRUM!B1474="","",[1]DRUM!B1474)</f>
        <v>STB440001</v>
      </c>
      <c r="F1497" s="26">
        <f>IF([1]DRUM!C1474="","",[1]DRUM!C1474)</f>
        <v>4480</v>
      </c>
      <c r="G1497" s="26">
        <f>IF([1]DRUM!D1474="","",[1]DRUM!D1474)</f>
        <v>4400</v>
      </c>
      <c r="H1497" s="26">
        <f>IF([1]DRUM!E1474="","",[1]DRUM!E1474)</f>
        <v>2950</v>
      </c>
      <c r="I1497" s="26">
        <f>IF([1]DRUM!F1474="","",[1]DRUM!F1474)</f>
        <v>1800</v>
      </c>
      <c r="J1497" s="26">
        <f>IF([1]DRUM!G1474="","",[1]DRUM!G1474)</f>
        <v>2100</v>
      </c>
      <c r="K1497" s="26">
        <f>IF([1]DRUM!H1474="","",[1]DRUM!H1474)</f>
        <v>2250</v>
      </c>
      <c r="L1497" s="26" t="str">
        <f>IF([1]DRUM!I1474="","",[1]DRUM!I1474)</f>
        <v/>
      </c>
      <c r="M1497" s="26">
        <f>IF([1]DRUM!J1474="","",
IF(AND([1]DRUM!K1474="Wooden Drum",[1]DRUM!J1474&gt;Max_WD_Capacity),Max_WD_Capacity,
[1]DRUM!J1474))</f>
        <v>10000</v>
      </c>
      <c r="N1497" s="26" t="str">
        <f>IF([1]DRUM!K1474="","",[1]DRUM!K1474)</f>
        <v>Steel Drum</v>
      </c>
      <c r="O1497" s="26">
        <f>IF([1]DRUM!L1474="","",[1]DRUM!L1474)</f>
        <v>1407</v>
      </c>
      <c r="P1497" s="26">
        <f>IF([1]DRUM!M1474="","",[1]DRUM!M1474)</f>
        <v>328</v>
      </c>
      <c r="Q1497" s="26">
        <f>IF([1]DRUM!N1474="","",[1]DRUM!N1474)</f>
        <v>15.066685667534948</v>
      </c>
      <c r="R1497" s="26" t="str">
        <f t="shared" si="229"/>
        <v>Steel</v>
      </c>
      <c r="S1497" s="26">
        <f ca="1">IF(N1497="",0,
IF(Knee_Application="YES",Knee_Width,IF(Knee_Application="NO",0,
IF(OR(Cable_Type="OH",SearchData("Conductor",Cable_Desc)),0,
IF(N1497="Steel Drum",Knee_Width,
IF(N1497="Plywood Drum",0,
IF(Country="UAE",0,
IF(AND(OR(SearchData("LSHF",Cable_Desc),SearchData("LSZH",Cable_Desc),SearchData("LS0H",Cable_Desc),SearchData("LSOH",Cable_Desc)),D.nom&gt;40),Knee_Width,
IF(AND(Country="Egypt",D.nom&gt;60),Knee_Width,
IF(AND(Country&lt;&gt;"Egypt",D.nom&gt;35),Knee_Width,
0))))))))))</f>
        <v>125</v>
      </c>
      <c r="T1497" s="118">
        <f t="shared" ref="T1497:T1560" ca="1" si="233">IFERROR(TRUNC((I1497-S1497)/$L$4),0)</f>
        <v>13</v>
      </c>
      <c r="U1497" s="118">
        <f t="shared" ref="U1497:U1560" ca="1" si="234">IFERROR(TRUNC((((G1497-H1497)/2)-I$11)/L$4),0)</f>
        <v>4</v>
      </c>
      <c r="V1497" s="117">
        <f t="shared" ref="V1497:V1560" ca="1" si="235">IFERROR(T1497*PI()*(H1497*U1497+L$4*U1497^2)/1000,0)</f>
        <v>561.37998772939022</v>
      </c>
      <c r="W1497" s="64">
        <f t="shared" ref="W1497:W1560" ca="1" si="236">IFERROR(IF(H1497&gt;=J$11,1,0),0)</f>
        <v>1</v>
      </c>
      <c r="X1497" s="64">
        <f t="shared" ca="1" si="230"/>
        <v>1</v>
      </c>
      <c r="Y1497" s="64">
        <f t="shared" ref="Y1497:Y1560" ca="1" si="237">IFERROR(IF(V1497&gt;=L$6*0.99,1,0),0)</f>
        <v>1</v>
      </c>
      <c r="AM1497" s="156"/>
    </row>
    <row r="1498" spans="1:39">
      <c r="A1498" s="12">
        <f t="shared" ca="1" si="231"/>
        <v>1</v>
      </c>
      <c r="B1498" s="12" t="str">
        <f>IF([1]DRUM!A1475="","",[1]DRUM!A1475)</f>
        <v>Steel</v>
      </c>
      <c r="C1498" s="12">
        <f t="shared" ca="1" si="232"/>
        <v>0</v>
      </c>
      <c r="D1498" s="155">
        <f t="shared" ref="D1498:D1561" ca="1" si="238">IF(O1498="",0,IFERROR(A1498*C1498,0))</f>
        <v>0</v>
      </c>
      <c r="E1498" s="26" t="str">
        <f>IF([1]DRUM!B1475="","",[1]DRUM!B1475)</f>
        <v>STB440004</v>
      </c>
      <c r="F1498" s="26">
        <f>IF([1]DRUM!C1475="","",[1]DRUM!C1475)</f>
        <v>4480</v>
      </c>
      <c r="G1498" s="26">
        <f>IF([1]DRUM!D1475="","",[1]DRUM!D1475)</f>
        <v>4400</v>
      </c>
      <c r="H1498" s="26">
        <f>IF([1]DRUM!E1475="","",[1]DRUM!E1475)</f>
        <v>2800</v>
      </c>
      <c r="I1498" s="26">
        <f>IF([1]DRUM!F1475="","",[1]DRUM!F1475)</f>
        <v>1900</v>
      </c>
      <c r="J1498" s="26">
        <f>IF([1]DRUM!G1475="","",[1]DRUM!G1475)</f>
        <v>2100</v>
      </c>
      <c r="K1498" s="26">
        <f>IF([1]DRUM!H1475="","",[1]DRUM!H1475)</f>
        <v>2250</v>
      </c>
      <c r="L1498" s="26" t="str">
        <f>IF([1]DRUM!I1475="","",[1]DRUM!I1475)</f>
        <v/>
      </c>
      <c r="M1498" s="26">
        <f>IF([1]DRUM!J1475="","",
IF(AND([1]DRUM!K1475="Wooden Drum",[1]DRUM!J1475&gt;Max_WD_Capacity),Max_WD_Capacity,
[1]DRUM!J1475))</f>
        <v>12000</v>
      </c>
      <c r="N1498" s="26" t="str">
        <f>IF([1]DRUM!K1475="","",[1]DRUM!K1475)</f>
        <v>Steel Drum</v>
      </c>
      <c r="O1498" s="26">
        <f>IF([1]DRUM!L1475="","",[1]DRUM!L1475)</f>
        <v>1600</v>
      </c>
      <c r="P1498" s="26">
        <f>IF([1]DRUM!M1475="","",[1]DRUM!M1475)</f>
        <v>346</v>
      </c>
      <c r="Q1498" s="26">
        <f>IF([1]DRUM!N1475="","",[1]DRUM!N1475)</f>
        <v>17.190795000443348</v>
      </c>
      <c r="R1498" s="26" t="str">
        <f t="shared" ref="R1498:R1561" si="239">B1498</f>
        <v>Steel</v>
      </c>
      <c r="S1498" s="26">
        <f ca="1">IF(N1498="",0,
IF(Knee_Application="YES",Knee_Width,IF(Knee_Application="NO",0,
IF(OR(Cable_Type="OH",SearchData("Conductor",Cable_Desc)),0,
IF(N1498="Steel Drum",Knee_Width,
IF(N1498="Plywood Drum",0,
IF(Country="UAE",0,
IF(AND(OR(SearchData("LSHF",Cable_Desc),SearchData("LSZH",Cable_Desc),SearchData("LS0H",Cable_Desc),SearchData("LSOH",Cable_Desc)),D.nom&gt;40),Knee_Width,
IF(AND(Country="Egypt",D.nom&gt;60),Knee_Width,
IF(AND(Country&lt;&gt;"Egypt",D.nom&gt;35),Knee_Width,
0))))))))))</f>
        <v>125</v>
      </c>
      <c r="T1498" s="118">
        <f t="shared" ca="1" si="233"/>
        <v>14</v>
      </c>
      <c r="U1498" s="118">
        <f t="shared" ca="1" si="234"/>
        <v>5</v>
      </c>
      <c r="V1498" s="117">
        <f t="shared" ca="1" si="235"/>
        <v>749.45834344038099</v>
      </c>
      <c r="W1498" s="64">
        <f t="shared" ca="1" si="236"/>
        <v>1</v>
      </c>
      <c r="X1498" s="64">
        <f t="shared" ref="X1498:X1561" ca="1" si="240">IFERROR(IF(M1498*(IF(N1498="Steel Drum",1.1,IF(N1498="Plywood Drum",1,IF(M1498&lt;=1000,1.1,IF(M1498&lt;=6000,1.04,1)))))&gt;=L$5,1,0),0)</f>
        <v>1</v>
      </c>
      <c r="Y1498" s="64">
        <f t="shared" ca="1" si="237"/>
        <v>1</v>
      </c>
      <c r="AM1498" s="156"/>
    </row>
    <row r="1499" spans="1:39">
      <c r="A1499" s="12">
        <f t="shared" ca="1" si="231"/>
        <v>1</v>
      </c>
      <c r="B1499" s="12" t="str">
        <f>IF([1]DRUM!A1476="","",[1]DRUM!A1476)</f>
        <v>Steel</v>
      </c>
      <c r="C1499" s="12">
        <f t="shared" ca="1" si="232"/>
        <v>0</v>
      </c>
      <c r="D1499" s="155">
        <f t="shared" ca="1" si="238"/>
        <v>0</v>
      </c>
      <c r="E1499" s="26" t="str">
        <f>IF([1]DRUM!B1476="","",[1]DRUM!B1476)</f>
        <v>STB440005</v>
      </c>
      <c r="F1499" s="26">
        <f>IF([1]DRUM!C1476="","",[1]DRUM!C1476)</f>
        <v>4480</v>
      </c>
      <c r="G1499" s="26">
        <f>IF([1]DRUM!D1476="","",[1]DRUM!D1476)</f>
        <v>4400</v>
      </c>
      <c r="H1499" s="26">
        <f>IF([1]DRUM!E1476="","",[1]DRUM!E1476)</f>
        <v>2550</v>
      </c>
      <c r="I1499" s="26">
        <f>IF([1]DRUM!F1476="","",[1]DRUM!F1476)</f>
        <v>1900</v>
      </c>
      <c r="J1499" s="26">
        <f>IF([1]DRUM!G1476="","",[1]DRUM!G1476)</f>
        <v>2100</v>
      </c>
      <c r="K1499" s="26">
        <f>IF([1]DRUM!H1476="","",[1]DRUM!H1476)</f>
        <v>2250</v>
      </c>
      <c r="L1499" s="26" t="str">
        <f>IF([1]DRUM!I1476="","",[1]DRUM!I1476)</f>
        <v/>
      </c>
      <c r="M1499" s="26">
        <f>IF([1]DRUM!J1476="","",
IF(AND([1]DRUM!K1476="Wooden Drum",[1]DRUM!J1476&gt;Max_WD_Capacity),Max_WD_Capacity,
[1]DRUM!J1476))</f>
        <v>12000</v>
      </c>
      <c r="N1499" s="26" t="str">
        <f>IF([1]DRUM!K1476="","",[1]DRUM!K1476)</f>
        <v>Steel Drum</v>
      </c>
      <c r="O1499" s="26">
        <f>IF([1]DRUM!L1476="","",[1]DRUM!L1476)</f>
        <v>1705</v>
      </c>
      <c r="P1499" s="26">
        <f>IF([1]DRUM!M1476="","",[1]DRUM!M1476)</f>
        <v>346</v>
      </c>
      <c r="Q1499" s="26">
        <f>IF([1]DRUM!N1476="","",[1]DRUM!N1476)</f>
        <v>19.186688083177113</v>
      </c>
      <c r="R1499" s="26" t="str">
        <f t="shared" si="239"/>
        <v>Steel</v>
      </c>
      <c r="S1499" s="26">
        <f ca="1">IF(N1499="",0,
IF(Knee_Application="YES",Knee_Width,IF(Knee_Application="NO",0,
IF(OR(Cable_Type="OH",SearchData("Conductor",Cable_Desc)),0,
IF(N1499="Steel Drum",Knee_Width,
IF(N1499="Plywood Drum",0,
IF(Country="UAE",0,
IF(AND(OR(SearchData("LSHF",Cable_Desc),SearchData("LSZH",Cable_Desc),SearchData("LS0H",Cable_Desc),SearchData("LSOH",Cable_Desc)),D.nom&gt;40),Knee_Width,
IF(AND(Country="Egypt",D.nom&gt;60),Knee_Width,
IF(AND(Country&lt;&gt;"Egypt",D.nom&gt;35),Knee_Width,
0))))))))))</f>
        <v>125</v>
      </c>
      <c r="T1499" s="118">
        <f t="shared" ca="1" si="233"/>
        <v>14</v>
      </c>
      <c r="U1499" s="118">
        <f t="shared" ca="1" si="234"/>
        <v>6</v>
      </c>
      <c r="V1499" s="117">
        <f t="shared" ca="1" si="235"/>
        <v>865.4660504038992</v>
      </c>
      <c r="W1499" s="64">
        <f t="shared" ca="1" si="236"/>
        <v>1</v>
      </c>
      <c r="X1499" s="64">
        <f t="shared" ca="1" si="240"/>
        <v>1</v>
      </c>
      <c r="Y1499" s="64">
        <f t="shared" ca="1" si="237"/>
        <v>1</v>
      </c>
      <c r="AM1499" s="156"/>
    </row>
    <row r="1500" spans="1:39">
      <c r="A1500" s="12">
        <f t="shared" ca="1" si="231"/>
        <v>1</v>
      </c>
      <c r="B1500" s="12" t="str">
        <f>IF([1]DRUM!A1477="","",[1]DRUM!A1477)</f>
        <v>Steel</v>
      </c>
      <c r="C1500" s="12">
        <f t="shared" ca="1" si="232"/>
        <v>0</v>
      </c>
      <c r="D1500" s="155">
        <f t="shared" ca="1" si="238"/>
        <v>0</v>
      </c>
      <c r="E1500" s="26" t="str">
        <f>IF([1]DRUM!B1477="","",[1]DRUM!B1477)</f>
        <v>STB440000</v>
      </c>
      <c r="F1500" s="26">
        <f>IF([1]DRUM!C1477="","",[1]DRUM!C1477)</f>
        <v>4480</v>
      </c>
      <c r="G1500" s="26">
        <f>IF([1]DRUM!D1477="","",[1]DRUM!D1477)</f>
        <v>4400</v>
      </c>
      <c r="H1500" s="26">
        <f>IF([1]DRUM!E1477="","",[1]DRUM!E1477)</f>
        <v>2850</v>
      </c>
      <c r="I1500" s="26">
        <f>IF([1]DRUM!F1477="","",[1]DRUM!F1477)</f>
        <v>1830</v>
      </c>
      <c r="J1500" s="26">
        <f>IF([1]DRUM!G1477="","",[1]DRUM!G1477)</f>
        <v>2100</v>
      </c>
      <c r="K1500" s="26">
        <f>IF([1]DRUM!H1477="","",[1]DRUM!H1477)</f>
        <v>2250</v>
      </c>
      <c r="L1500" s="26" t="str">
        <f>IF([1]DRUM!I1477="","",[1]DRUM!I1477)</f>
        <v/>
      </c>
      <c r="M1500" s="26">
        <f>IF([1]DRUM!J1477="","",
IF(AND([1]DRUM!K1477="Wooden Drum",[1]DRUM!J1477&gt;Max_WD_Capacity),Max_WD_Capacity,
[1]DRUM!J1477))</f>
        <v>15000</v>
      </c>
      <c r="N1500" s="26" t="str">
        <f>IF([1]DRUM!K1477="","",[1]DRUM!K1477)</f>
        <v>Steel Drum</v>
      </c>
      <c r="O1500" s="26">
        <f>IF([1]DRUM!L1477="","",[1]DRUM!L1477)</f>
        <v>1835</v>
      </c>
      <c r="P1500" s="26">
        <f>IF([1]DRUM!M1477="","",[1]DRUM!M1477)</f>
        <v>333</v>
      </c>
      <c r="Q1500" s="26">
        <f>IF([1]DRUM!N1477="","",[1]DRUM!N1477)</f>
        <v>16.151418705957248</v>
      </c>
      <c r="R1500" s="26" t="str">
        <f t="shared" si="239"/>
        <v>Steel</v>
      </c>
      <c r="S1500" s="26">
        <f ca="1">IF(N1500="",0,
IF(Knee_Application="YES",Knee_Width,IF(Knee_Application="NO",0,
IF(OR(Cable_Type="OH",SearchData("Conductor",Cable_Desc)),0,
IF(N1500="Steel Drum",Knee_Width,
IF(N1500="Plywood Drum",0,
IF(Country="UAE",0,
IF(AND(OR(SearchData("LSHF",Cable_Desc),SearchData("LSZH",Cable_Desc),SearchData("LS0H",Cable_Desc),SearchData("LSOH",Cable_Desc)),D.nom&gt;40),Knee_Width,
IF(AND(Country="Egypt",D.nom&gt;60),Knee_Width,
IF(AND(Country&lt;&gt;"Egypt",D.nom&gt;35),Knee_Width,
0))))))))))</f>
        <v>125</v>
      </c>
      <c r="T1500" s="118">
        <f t="shared" ca="1" si="233"/>
        <v>14</v>
      </c>
      <c r="U1500" s="118">
        <f t="shared" ca="1" si="234"/>
        <v>5</v>
      </c>
      <c r="V1500" s="117">
        <f t="shared" ca="1" si="235"/>
        <v>760.4539177279454</v>
      </c>
      <c r="W1500" s="64">
        <f t="shared" ca="1" si="236"/>
        <v>1</v>
      </c>
      <c r="X1500" s="64">
        <f t="shared" ca="1" si="240"/>
        <v>1</v>
      </c>
      <c r="Y1500" s="64">
        <f t="shared" ca="1" si="237"/>
        <v>1</v>
      </c>
      <c r="AM1500" s="156"/>
    </row>
    <row r="1501" spans="1:39">
      <c r="A1501" s="12">
        <f t="shared" ca="1" si="231"/>
        <v>1</v>
      </c>
      <c r="B1501" s="12" t="str">
        <f>IF([1]DRUM!A1478="","",[1]DRUM!A1478)</f>
        <v>Steel</v>
      </c>
      <c r="C1501" s="12">
        <f t="shared" ca="1" si="232"/>
        <v>0</v>
      </c>
      <c r="D1501" s="155">
        <f t="shared" ca="1" si="238"/>
        <v>0</v>
      </c>
      <c r="E1501" s="26" t="str">
        <f>IF([1]DRUM!B1478="","",[1]DRUM!B1478)</f>
        <v>STB440011</v>
      </c>
      <c r="F1501" s="26">
        <f>IF([1]DRUM!C1478="","",[1]DRUM!C1478)</f>
        <v>4480</v>
      </c>
      <c r="G1501" s="26">
        <f>IF([1]DRUM!D1478="","",[1]DRUM!D1478)</f>
        <v>4400</v>
      </c>
      <c r="H1501" s="26">
        <f>IF([1]DRUM!E1478="","",[1]DRUM!E1478)</f>
        <v>2700</v>
      </c>
      <c r="I1501" s="26">
        <f>IF([1]DRUM!F1478="","",[1]DRUM!F1478)</f>
        <v>1800</v>
      </c>
      <c r="J1501" s="26">
        <f>IF([1]DRUM!G1478="","",[1]DRUM!G1478)</f>
        <v>2100</v>
      </c>
      <c r="K1501" s="26">
        <f>IF([1]DRUM!H1478="","",[1]DRUM!H1478)</f>
        <v>2250</v>
      </c>
      <c r="L1501" s="26" t="str">
        <f>IF([1]DRUM!I1478="","",[1]DRUM!I1478)</f>
        <v/>
      </c>
      <c r="M1501" s="26">
        <f>IF([1]DRUM!J1478="","",
IF(AND([1]DRUM!K1478="Wooden Drum",[1]DRUM!J1478&gt;Max_WD_Capacity),Max_WD_Capacity,
[1]DRUM!J1478))</f>
        <v>18000</v>
      </c>
      <c r="N1501" s="26" t="str">
        <f>IF([1]DRUM!K1478="","",[1]DRUM!K1478)</f>
        <v>Steel Drum</v>
      </c>
      <c r="O1501" s="26">
        <f>IF([1]DRUM!L1478="","",[1]DRUM!L1478)</f>
        <v>2345</v>
      </c>
      <c r="P1501" s="26">
        <f>IF([1]DRUM!M1478="","",[1]DRUM!M1478)</f>
        <v>328</v>
      </c>
      <c r="Q1501" s="26">
        <f>IF([1]DRUM!N1478="","",[1]DRUM!N1478)</f>
        <v>17.063560497972961</v>
      </c>
      <c r="R1501" s="26" t="str">
        <f t="shared" si="239"/>
        <v>Steel</v>
      </c>
      <c r="S1501" s="26">
        <f ca="1">IF(N1501="",0,
IF(Knee_Application="YES",Knee_Width,IF(Knee_Application="NO",0,
IF(OR(Cable_Type="OH",SearchData("Conductor",Cable_Desc)),0,
IF(N1501="Steel Drum",Knee_Width,
IF(N1501="Plywood Drum",0,
IF(Country="UAE",0,
IF(AND(OR(SearchData("LSHF",Cable_Desc),SearchData("LSZH",Cable_Desc),SearchData("LS0H",Cable_Desc),SearchData("LSOH",Cable_Desc)),D.nom&gt;40),Knee_Width,
IF(AND(Country="Egypt",D.nom&gt;60),Knee_Width,
IF(AND(Country&lt;&gt;"Egypt",D.nom&gt;35),Knee_Width,
0))))))))))</f>
        <v>125</v>
      </c>
      <c r="T1501" s="118">
        <f t="shared" ca="1" si="233"/>
        <v>13</v>
      </c>
      <c r="U1501" s="118">
        <f t="shared" ca="1" si="234"/>
        <v>5</v>
      </c>
      <c r="V1501" s="117">
        <f t="shared" ca="1" si="235"/>
        <v>675.50525237487739</v>
      </c>
      <c r="W1501" s="64">
        <f t="shared" ca="1" si="236"/>
        <v>1</v>
      </c>
      <c r="X1501" s="64">
        <f t="shared" ca="1" si="240"/>
        <v>1</v>
      </c>
      <c r="Y1501" s="64">
        <f t="shared" ca="1" si="237"/>
        <v>1</v>
      </c>
      <c r="AM1501" s="156"/>
    </row>
    <row r="1502" spans="1:39">
      <c r="A1502" s="12">
        <f t="shared" ca="1" si="231"/>
        <v>1</v>
      </c>
      <c r="B1502" s="12" t="str">
        <f>IF([1]DRUM!A1479="","",[1]DRUM!A1479)</f>
        <v>Steel</v>
      </c>
      <c r="C1502" s="12">
        <f t="shared" ca="1" si="232"/>
        <v>0</v>
      </c>
      <c r="D1502" s="155">
        <f t="shared" ca="1" si="238"/>
        <v>0</v>
      </c>
      <c r="E1502" s="26" t="str">
        <f>IF([1]DRUM!B1479="","",[1]DRUM!B1479)</f>
        <v>STB440002</v>
      </c>
      <c r="F1502" s="26">
        <f>IF([1]DRUM!C1479="","",[1]DRUM!C1479)</f>
        <v>4480</v>
      </c>
      <c r="G1502" s="26">
        <f>IF([1]DRUM!D1479="","",[1]DRUM!D1479)</f>
        <v>4400</v>
      </c>
      <c r="H1502" s="26">
        <f>IF([1]DRUM!E1479="","",[1]DRUM!E1479)</f>
        <v>2800</v>
      </c>
      <c r="I1502" s="26">
        <f>IF([1]DRUM!F1479="","",[1]DRUM!F1479)</f>
        <v>1830</v>
      </c>
      <c r="J1502" s="26">
        <f>IF([1]DRUM!G1479="","",[1]DRUM!G1479)</f>
        <v>2100</v>
      </c>
      <c r="K1502" s="26">
        <f>IF([1]DRUM!H1479="","",[1]DRUM!H1479)</f>
        <v>2250</v>
      </c>
      <c r="L1502" s="26" t="str">
        <f>IF([1]DRUM!I1479="","",[1]DRUM!I1479)</f>
        <v/>
      </c>
      <c r="M1502" s="26">
        <f>IF([1]DRUM!J1479="","",
IF(AND([1]DRUM!K1479="Wooden Drum",[1]DRUM!J1479&gt;Max_WD_Capacity),Max_WD_Capacity,
[1]DRUM!J1479))</f>
        <v>20000</v>
      </c>
      <c r="N1502" s="26" t="str">
        <f>IF([1]DRUM!K1479="","",[1]DRUM!K1479)</f>
        <v>Steel Drum</v>
      </c>
      <c r="O1502" s="26">
        <f>IF([1]DRUM!L1479="","",[1]DRUM!L1479)</f>
        <v>2317</v>
      </c>
      <c r="P1502" s="26">
        <f>IF([1]DRUM!M1479="","",[1]DRUM!M1479)</f>
        <v>333</v>
      </c>
      <c r="Q1502" s="26">
        <f>IF([1]DRUM!N1479="","",[1]DRUM!N1479)</f>
        <v>16.557449921479648</v>
      </c>
      <c r="R1502" s="26" t="str">
        <f t="shared" si="239"/>
        <v>Steel</v>
      </c>
      <c r="S1502" s="26">
        <f ca="1">IF(N1502="",0,
IF(Knee_Application="YES",Knee_Width,IF(Knee_Application="NO",0,
IF(OR(Cable_Type="OH",SearchData("Conductor",Cable_Desc)),0,
IF(N1502="Steel Drum",Knee_Width,
IF(N1502="Plywood Drum",0,
IF(Country="UAE",0,
IF(AND(OR(SearchData("LSHF",Cable_Desc),SearchData("LSZH",Cable_Desc),SearchData("LS0H",Cable_Desc),SearchData("LSOH",Cable_Desc)),D.nom&gt;40),Knee_Width,
IF(AND(Country="Egypt",D.nom&gt;60),Knee_Width,
IF(AND(Country&lt;&gt;"Egypt",D.nom&gt;35),Knee_Width,
0))))))))))</f>
        <v>125</v>
      </c>
      <c r="T1502" s="118">
        <f t="shared" ca="1" si="233"/>
        <v>14</v>
      </c>
      <c r="U1502" s="118">
        <f t="shared" ca="1" si="234"/>
        <v>5</v>
      </c>
      <c r="V1502" s="117">
        <f t="shared" ca="1" si="235"/>
        <v>749.45834344038099</v>
      </c>
      <c r="W1502" s="64">
        <f t="shared" ca="1" si="236"/>
        <v>1</v>
      </c>
      <c r="X1502" s="64">
        <f t="shared" ca="1" si="240"/>
        <v>1</v>
      </c>
      <c r="Y1502" s="64">
        <f t="shared" ca="1" si="237"/>
        <v>1</v>
      </c>
      <c r="AM1502" s="156"/>
    </row>
    <row r="1503" spans="1:39">
      <c r="A1503" s="12">
        <f t="shared" ca="1" si="231"/>
        <v>1</v>
      </c>
      <c r="B1503" s="12" t="str">
        <f>IF([1]DRUM!A1480="","",[1]DRUM!A1480)</f>
        <v>Steel</v>
      </c>
      <c r="C1503" s="12">
        <f t="shared" ca="1" si="232"/>
        <v>0</v>
      </c>
      <c r="D1503" s="155">
        <f t="shared" ca="1" si="238"/>
        <v>0</v>
      </c>
      <c r="E1503" s="26" t="str">
        <f>IF([1]DRUM!B1480="","",[1]DRUM!B1480)</f>
        <v>STB440008</v>
      </c>
      <c r="F1503" s="26">
        <f>IF([1]DRUM!C1480="","",[1]DRUM!C1480)</f>
        <v>4480</v>
      </c>
      <c r="G1503" s="26">
        <f>IF([1]DRUM!D1480="","",[1]DRUM!D1480)</f>
        <v>4400</v>
      </c>
      <c r="H1503" s="26">
        <f>IF([1]DRUM!E1480="","",[1]DRUM!E1480)</f>
        <v>2600</v>
      </c>
      <c r="I1503" s="26">
        <f>IF([1]DRUM!F1480="","",[1]DRUM!F1480)</f>
        <v>1800</v>
      </c>
      <c r="J1503" s="26">
        <f>IF([1]DRUM!G1480="","",[1]DRUM!G1480)</f>
        <v>2100</v>
      </c>
      <c r="K1503" s="26">
        <f>IF([1]DRUM!H1480="","",[1]DRUM!H1480)</f>
        <v>2250</v>
      </c>
      <c r="L1503" s="26" t="str">
        <f>IF([1]DRUM!I1480="","",[1]DRUM!I1480)</f>
        <v/>
      </c>
      <c r="M1503" s="26">
        <f>IF([1]DRUM!J1480="","",
IF(AND([1]DRUM!K1480="Wooden Drum",[1]DRUM!J1480&gt;Max_WD_Capacity),Max_WD_Capacity,
[1]DRUM!J1480))</f>
        <v>20000</v>
      </c>
      <c r="N1503" s="26" t="str">
        <f>IF([1]DRUM!K1480="","",[1]DRUM!K1480)</f>
        <v>Steel Drum</v>
      </c>
      <c r="O1503" s="26">
        <f>IF([1]DRUM!L1480="","",[1]DRUM!L1480)</f>
        <v>2351</v>
      </c>
      <c r="P1503" s="26">
        <f>IF([1]DRUM!M1480="","",[1]DRUM!M1480)</f>
        <v>328</v>
      </c>
      <c r="Q1503" s="26">
        <f>IF([1]DRUM!N1480="","",[1]DRUM!N1480)</f>
        <v>17.812830345854128</v>
      </c>
      <c r="R1503" s="26" t="str">
        <f t="shared" si="239"/>
        <v>Steel</v>
      </c>
      <c r="S1503" s="26">
        <f ca="1">IF(N1503="",0,
IF(Knee_Application="YES",Knee_Width,IF(Knee_Application="NO",0,
IF(OR(Cable_Type="OH",SearchData("Conductor",Cable_Desc)),0,
IF(N1503="Steel Drum",Knee_Width,
IF(N1503="Plywood Drum",0,
IF(Country="UAE",0,
IF(AND(OR(SearchData("LSHF",Cable_Desc),SearchData("LSZH",Cable_Desc),SearchData("LS0H",Cable_Desc),SearchData("LSOH",Cable_Desc)),D.nom&gt;40),Knee_Width,
IF(AND(Country="Egypt",D.nom&gt;60),Knee_Width,
IF(AND(Country&lt;&gt;"Egypt",D.nom&gt;35),Knee_Width,
0))))))))))</f>
        <v>125</v>
      </c>
      <c r="T1503" s="118">
        <f t="shared" ca="1" si="233"/>
        <v>13</v>
      </c>
      <c r="U1503" s="118">
        <f t="shared" ca="1" si="234"/>
        <v>6</v>
      </c>
      <c r="V1503" s="117">
        <f t="shared" ca="1" si="235"/>
        <v>815.89925815262086</v>
      </c>
      <c r="W1503" s="64">
        <f t="shared" ca="1" si="236"/>
        <v>1</v>
      </c>
      <c r="X1503" s="64">
        <f t="shared" ca="1" si="240"/>
        <v>1</v>
      </c>
      <c r="Y1503" s="64">
        <f t="shared" ca="1" si="237"/>
        <v>1</v>
      </c>
      <c r="AM1503" s="156"/>
    </row>
    <row r="1504" spans="1:39">
      <c r="A1504" s="12">
        <f t="shared" ca="1" si="231"/>
        <v>1</v>
      </c>
      <c r="B1504" s="12" t="str">
        <f>IF([1]DRUM!A1481="","",[1]DRUM!A1481)</f>
        <v>Steel</v>
      </c>
      <c r="C1504" s="12">
        <f t="shared" ca="1" si="232"/>
        <v>0</v>
      </c>
      <c r="D1504" s="155">
        <f t="shared" ca="1" si="238"/>
        <v>0</v>
      </c>
      <c r="E1504" s="26" t="str">
        <f>IF([1]DRUM!B1481="","",[1]DRUM!B1481)</f>
        <v>STB440006</v>
      </c>
      <c r="F1504" s="26">
        <f>IF([1]DRUM!C1481="","",[1]DRUM!C1481)</f>
        <v>4480</v>
      </c>
      <c r="G1504" s="26">
        <f>IF([1]DRUM!D1481="","",[1]DRUM!D1481)</f>
        <v>4400</v>
      </c>
      <c r="H1504" s="26">
        <f>IF([1]DRUM!E1481="","",[1]DRUM!E1481)</f>
        <v>2550</v>
      </c>
      <c r="I1504" s="26">
        <f>IF([1]DRUM!F1481="","",[1]DRUM!F1481)</f>
        <v>1800</v>
      </c>
      <c r="J1504" s="26">
        <f>IF([1]DRUM!G1481="","",[1]DRUM!G1481)</f>
        <v>2100</v>
      </c>
      <c r="K1504" s="26">
        <f>IF([1]DRUM!H1481="","",[1]DRUM!H1481)</f>
        <v>2250</v>
      </c>
      <c r="L1504" s="26" t="str">
        <f>IF([1]DRUM!I1481="","",[1]DRUM!I1481)</f>
        <v/>
      </c>
      <c r="M1504" s="26">
        <f>IF([1]DRUM!J1481="","",
IF(AND([1]DRUM!K1481="Wooden Drum",[1]DRUM!J1481&gt;Max_WD_Capacity),Max_WD_Capacity,
[1]DRUM!J1481))</f>
        <v>25000</v>
      </c>
      <c r="N1504" s="26" t="str">
        <f>IF([1]DRUM!K1481="","",[1]DRUM!K1481)</f>
        <v>Steel Drum</v>
      </c>
      <c r="O1504" s="26">
        <f>IF([1]DRUM!L1481="","",[1]DRUM!L1481)</f>
        <v>2627</v>
      </c>
      <c r="P1504" s="26">
        <f>IF([1]DRUM!M1481="","",[1]DRUM!M1481)</f>
        <v>328</v>
      </c>
      <c r="Q1504" s="26">
        <f>IF([1]DRUM!N1481="","",[1]DRUM!N1481)</f>
        <v>18.176862394588845</v>
      </c>
      <c r="R1504" s="26" t="str">
        <f t="shared" si="239"/>
        <v>Steel</v>
      </c>
      <c r="S1504" s="26">
        <f ca="1">IF(N1504="",0,
IF(Knee_Application="YES",Knee_Width,IF(Knee_Application="NO",0,
IF(OR(Cable_Type="OH",SearchData("Conductor",Cable_Desc)),0,
IF(N1504="Steel Drum",Knee_Width,
IF(N1504="Plywood Drum",0,
IF(Country="UAE",0,
IF(AND(OR(SearchData("LSHF",Cable_Desc),SearchData("LSZH",Cable_Desc),SearchData("LS0H",Cable_Desc),SearchData("LSOH",Cable_Desc)),D.nom&gt;40),Knee_Width,
IF(AND(Country="Egypt",D.nom&gt;60),Knee_Width,
IF(AND(Country&lt;&gt;"Egypt",D.nom&gt;35),Knee_Width,
0))))))))))</f>
        <v>125</v>
      </c>
      <c r="T1504" s="118">
        <f t="shared" ca="1" si="233"/>
        <v>13</v>
      </c>
      <c r="U1504" s="118">
        <f t="shared" ca="1" si="234"/>
        <v>6</v>
      </c>
      <c r="V1504" s="117">
        <f t="shared" ca="1" si="235"/>
        <v>803.6470468036207</v>
      </c>
      <c r="W1504" s="64">
        <f t="shared" ca="1" si="236"/>
        <v>1</v>
      </c>
      <c r="X1504" s="64">
        <f t="shared" ca="1" si="240"/>
        <v>1</v>
      </c>
      <c r="Y1504" s="64">
        <f t="shared" ca="1" si="237"/>
        <v>1</v>
      </c>
      <c r="AM1504" s="156"/>
    </row>
    <row r="1505" spans="1:39">
      <c r="A1505" s="12">
        <f t="shared" ca="1" si="231"/>
        <v>1</v>
      </c>
      <c r="B1505" s="12" t="str">
        <f>IF([1]DRUM!A1482="","",[1]DRUM!A1482)</f>
        <v>Steel</v>
      </c>
      <c r="C1505" s="12">
        <f t="shared" ca="1" si="232"/>
        <v>0</v>
      </c>
      <c r="D1505" s="155">
        <f t="shared" ca="1" si="238"/>
        <v>0</v>
      </c>
      <c r="E1505" s="26" t="str">
        <f>IF([1]DRUM!B1482="","",[1]DRUM!B1482)</f>
        <v>STB440007</v>
      </c>
      <c r="F1505" s="26">
        <f>IF([1]DRUM!C1482="","",[1]DRUM!C1482)</f>
        <v>4480</v>
      </c>
      <c r="G1505" s="26">
        <f>IF([1]DRUM!D1482="","",[1]DRUM!D1482)</f>
        <v>4400</v>
      </c>
      <c r="H1505" s="26">
        <f>IF([1]DRUM!E1482="","",[1]DRUM!E1482)</f>
        <v>2450</v>
      </c>
      <c r="I1505" s="26">
        <f>IF([1]DRUM!F1482="","",[1]DRUM!F1482)</f>
        <v>1800</v>
      </c>
      <c r="J1505" s="26">
        <f>IF([1]DRUM!G1482="","",[1]DRUM!G1482)</f>
        <v>2100</v>
      </c>
      <c r="K1505" s="26">
        <f>IF([1]DRUM!H1482="","",[1]DRUM!H1482)</f>
        <v>2250</v>
      </c>
      <c r="L1505" s="26" t="str">
        <f>IF([1]DRUM!I1482="","",[1]DRUM!I1482)</f>
        <v/>
      </c>
      <c r="M1505" s="26">
        <f>IF([1]DRUM!J1482="","",
IF(AND([1]DRUM!K1482="Wooden Drum",[1]DRUM!J1482&gt;Max_WD_Capacity),Max_WD_Capacity,
[1]DRUM!J1482))</f>
        <v>30000</v>
      </c>
      <c r="N1505" s="26" t="str">
        <f>IF([1]DRUM!K1482="","",[1]DRUM!K1482)</f>
        <v>Steel Drum</v>
      </c>
      <c r="O1505" s="26">
        <f>IF([1]DRUM!L1482="","",[1]DRUM!L1482)</f>
        <v>2722</v>
      </c>
      <c r="P1505" s="26">
        <f>IF([1]DRUM!M1482="","",[1]DRUM!M1482)</f>
        <v>328</v>
      </c>
      <c r="Q1505" s="26">
        <f>IF([1]DRUM!N1482="","",[1]DRUM!N1482)</f>
        <v>18.883720741646549</v>
      </c>
      <c r="R1505" s="26" t="str">
        <f t="shared" si="239"/>
        <v>Steel</v>
      </c>
      <c r="S1505" s="26">
        <f ca="1">IF(N1505="",0,
IF(Knee_Application="YES",Knee_Width,IF(Knee_Application="NO",0,
IF(OR(Cable_Type="OH",SearchData("Conductor",Cable_Desc)),0,
IF(N1505="Steel Drum",Knee_Width,
IF(N1505="Plywood Drum",0,
IF(Country="UAE",0,
IF(AND(OR(SearchData("LSHF",Cable_Desc),SearchData("LSZH",Cable_Desc),SearchData("LS0H",Cable_Desc),SearchData("LSOH",Cable_Desc)),D.nom&gt;40),Knee_Width,
IF(AND(Country="Egypt",D.nom&gt;60),Knee_Width,
IF(AND(Country&lt;&gt;"Egypt",D.nom&gt;35),Knee_Width,
0))))))))))</f>
        <v>125</v>
      </c>
      <c r="T1505" s="118">
        <f t="shared" ca="1" si="233"/>
        <v>13</v>
      </c>
      <c r="U1505" s="118">
        <f t="shared" ca="1" si="234"/>
        <v>7</v>
      </c>
      <c r="V1505" s="117">
        <f t="shared" ca="1" si="235"/>
        <v>943.76333579078698</v>
      </c>
      <c r="W1505" s="64">
        <f t="shared" ca="1" si="236"/>
        <v>1</v>
      </c>
      <c r="X1505" s="64">
        <f t="shared" ca="1" si="240"/>
        <v>1</v>
      </c>
      <c r="Y1505" s="64">
        <f t="shared" ca="1" si="237"/>
        <v>1</v>
      </c>
      <c r="AM1505" s="156"/>
    </row>
    <row r="1506" spans="1:39">
      <c r="A1506" s="12">
        <f t="shared" ca="1" si="231"/>
        <v>1</v>
      </c>
      <c r="B1506" s="12" t="str">
        <f>IF([1]DRUM!A1483="","",[1]DRUM!A1483)</f>
        <v>Steel</v>
      </c>
      <c r="C1506" s="12">
        <f t="shared" ca="1" si="232"/>
        <v>0</v>
      </c>
      <c r="D1506" s="155">
        <f t="shared" ca="1" si="238"/>
        <v>0</v>
      </c>
      <c r="E1506" s="26" t="str">
        <f>IF([1]DRUM!B1483="","",[1]DRUM!B1483)</f>
        <v>STB450004</v>
      </c>
      <c r="F1506" s="26">
        <f>IF([1]DRUM!C1483="","",[1]DRUM!C1483)</f>
        <v>4580</v>
      </c>
      <c r="G1506" s="26">
        <f>IF([1]DRUM!D1483="","",[1]DRUM!D1483)</f>
        <v>4500</v>
      </c>
      <c r="H1506" s="26">
        <f>IF([1]DRUM!E1483="","",[1]DRUM!E1483)</f>
        <v>3100</v>
      </c>
      <c r="I1506" s="26">
        <f>IF([1]DRUM!F1483="","",[1]DRUM!F1483)</f>
        <v>1900</v>
      </c>
      <c r="J1506" s="26">
        <f>IF([1]DRUM!G1483="","",[1]DRUM!G1483)</f>
        <v>2100</v>
      </c>
      <c r="K1506" s="26">
        <f>IF([1]DRUM!H1483="","",[1]DRUM!H1483)</f>
        <v>2250</v>
      </c>
      <c r="L1506" s="26" t="str">
        <f>IF([1]DRUM!I1483="","",[1]DRUM!I1483)</f>
        <v/>
      </c>
      <c r="M1506" s="26">
        <f>IF([1]DRUM!J1483="","",
IF(AND([1]DRUM!K1483="Wooden Drum",[1]DRUM!J1483&gt;Max_WD_Capacity),Max_WD_Capacity,
[1]DRUM!J1483))</f>
        <v>15000</v>
      </c>
      <c r="N1506" s="26" t="str">
        <f>IF([1]DRUM!K1483="","",[1]DRUM!K1483)</f>
        <v>Steel Drum</v>
      </c>
      <c r="O1506" s="26">
        <f>IF([1]DRUM!L1483="","",[1]DRUM!L1483)</f>
        <v>1868</v>
      </c>
      <c r="P1506" s="26">
        <f>IF([1]DRUM!M1483="","",[1]DRUM!M1483)</f>
        <v>353</v>
      </c>
      <c r="Q1506" s="26">
        <f>IF([1]DRUM!N1483="","",[1]DRUM!N1483)</f>
        <v>15.877609271242813</v>
      </c>
      <c r="R1506" s="26" t="str">
        <f t="shared" si="239"/>
        <v>Steel</v>
      </c>
      <c r="S1506" s="26">
        <f ca="1">IF(N1506="",0,
IF(Knee_Application="YES",Knee_Width,IF(Knee_Application="NO",0,
IF(OR(Cable_Type="OH",SearchData("Conductor",Cable_Desc)),0,
IF(N1506="Steel Drum",Knee_Width,
IF(N1506="Plywood Drum",0,
IF(Country="UAE",0,
IF(AND(OR(SearchData("LSHF",Cable_Desc),SearchData("LSZH",Cable_Desc),SearchData("LS0H",Cable_Desc),SearchData("LSOH",Cable_Desc)),D.nom&gt;40),Knee_Width,
IF(AND(Country="Egypt",D.nom&gt;60),Knee_Width,
IF(AND(Country&lt;&gt;"Egypt",D.nom&gt;35),Knee_Width,
0))))))))))</f>
        <v>125</v>
      </c>
      <c r="T1506" s="118">
        <f t="shared" ca="1" si="233"/>
        <v>14</v>
      </c>
      <c r="U1506" s="118">
        <f t="shared" ca="1" si="234"/>
        <v>4</v>
      </c>
      <c r="V1506" s="117">
        <f t="shared" ca="1" si="235"/>
        <v>630.95244199872832</v>
      </c>
      <c r="W1506" s="64">
        <f t="shared" ca="1" si="236"/>
        <v>1</v>
      </c>
      <c r="X1506" s="64">
        <f t="shared" ca="1" si="240"/>
        <v>1</v>
      </c>
      <c r="Y1506" s="64">
        <f t="shared" ca="1" si="237"/>
        <v>1</v>
      </c>
      <c r="AM1506" s="156"/>
    </row>
    <row r="1507" spans="1:39">
      <c r="A1507" s="12">
        <f t="shared" ca="1" si="231"/>
        <v>1</v>
      </c>
      <c r="B1507" s="12" t="str">
        <f>IF([1]DRUM!A1484="","",[1]DRUM!A1484)</f>
        <v>Steel</v>
      </c>
      <c r="C1507" s="12">
        <f t="shared" ca="1" si="232"/>
        <v>0</v>
      </c>
      <c r="D1507" s="155">
        <f t="shared" ca="1" si="238"/>
        <v>0</v>
      </c>
      <c r="E1507" s="26" t="str">
        <f>IF([1]DRUM!B1484="","",[1]DRUM!B1484)</f>
        <v>STB450002</v>
      </c>
      <c r="F1507" s="26">
        <f>IF([1]DRUM!C1484="","",[1]DRUM!C1484)</f>
        <v>4580</v>
      </c>
      <c r="G1507" s="26">
        <f>IF([1]DRUM!D1484="","",[1]DRUM!D1484)</f>
        <v>4500</v>
      </c>
      <c r="H1507" s="26">
        <f>IF([1]DRUM!E1484="","",[1]DRUM!E1484)</f>
        <v>2600</v>
      </c>
      <c r="I1507" s="26">
        <f>IF([1]DRUM!F1484="","",[1]DRUM!F1484)</f>
        <v>1800</v>
      </c>
      <c r="J1507" s="26">
        <f>IF([1]DRUM!G1484="","",[1]DRUM!G1484)</f>
        <v>2100</v>
      </c>
      <c r="K1507" s="26">
        <f>IF([1]DRUM!H1484="","",[1]DRUM!H1484)</f>
        <v>2250</v>
      </c>
      <c r="L1507" s="26" t="str">
        <f>IF([1]DRUM!I1484="","",[1]DRUM!I1484)</f>
        <v/>
      </c>
      <c r="M1507" s="26">
        <f>IF([1]DRUM!J1484="","",
IF(AND([1]DRUM!K1484="Wooden Drum",[1]DRUM!J1484&gt;Max_WD_Capacity),Max_WD_Capacity,
[1]DRUM!J1484))</f>
        <v>30000</v>
      </c>
      <c r="N1507" s="26" t="str">
        <f>IF([1]DRUM!K1484="","",[1]DRUM!K1484)</f>
        <v>Steel Drum</v>
      </c>
      <c r="O1507" s="26">
        <f>IF([1]DRUM!L1484="","",[1]DRUM!L1484)</f>
        <v>2760</v>
      </c>
      <c r="P1507" s="26">
        <f>IF([1]DRUM!M1484="","",[1]DRUM!M1484)</f>
        <v>336</v>
      </c>
      <c r="Q1507" s="26">
        <f>IF([1]DRUM!N1484="","",[1]DRUM!N1484)</f>
        <v>19.071038203616837</v>
      </c>
      <c r="R1507" s="26" t="str">
        <f t="shared" si="239"/>
        <v>Steel</v>
      </c>
      <c r="S1507" s="26">
        <f ca="1">IF(N1507="",0,
IF(Knee_Application="YES",Knee_Width,IF(Knee_Application="NO",0,
IF(OR(Cable_Type="OH",SearchData("Conductor",Cable_Desc)),0,
IF(N1507="Steel Drum",Knee_Width,
IF(N1507="Plywood Drum",0,
IF(Country="UAE",0,
IF(AND(OR(SearchData("LSHF",Cable_Desc),SearchData("LSZH",Cable_Desc),SearchData("LS0H",Cable_Desc),SearchData("LSOH",Cable_Desc)),D.nom&gt;40),Knee_Width,
IF(AND(Country="Egypt",D.nom&gt;60),Knee_Width,
IF(AND(Country&lt;&gt;"Egypt",D.nom&gt;35),Knee_Width,
0))))))))))</f>
        <v>125</v>
      </c>
      <c r="T1507" s="118">
        <f t="shared" ca="1" si="233"/>
        <v>13</v>
      </c>
      <c r="U1507" s="118">
        <f t="shared" ca="1" si="234"/>
        <v>6</v>
      </c>
      <c r="V1507" s="117">
        <f t="shared" ca="1" si="235"/>
        <v>815.89925815262086</v>
      </c>
      <c r="W1507" s="64">
        <f t="shared" ca="1" si="236"/>
        <v>1</v>
      </c>
      <c r="X1507" s="64">
        <f t="shared" ca="1" si="240"/>
        <v>1</v>
      </c>
      <c r="Y1507" s="64">
        <f t="shared" ca="1" si="237"/>
        <v>1</v>
      </c>
      <c r="AM1507" s="156"/>
    </row>
    <row r="1508" spans="1:39">
      <c r="A1508" s="12">
        <f t="shared" ca="1" si="231"/>
        <v>1</v>
      </c>
      <c r="B1508" s="12" t="str">
        <f>IF([1]DRUM!A1485="","",[1]DRUM!A1485)</f>
        <v>Steel</v>
      </c>
      <c r="C1508" s="12">
        <f t="shared" ca="1" si="232"/>
        <v>0</v>
      </c>
      <c r="D1508" s="155">
        <f t="shared" ca="1" si="238"/>
        <v>0</v>
      </c>
      <c r="E1508" s="26" t="str">
        <f>IF([1]DRUM!B1485="","",[1]DRUM!B1485)</f>
        <v>STB450010</v>
      </c>
      <c r="F1508" s="26">
        <f>IF([1]DRUM!C1485="","",[1]DRUM!C1485)</f>
        <v>4580</v>
      </c>
      <c r="G1508" s="26">
        <f>IF([1]DRUM!D1485="","",[1]DRUM!D1485)</f>
        <v>4500</v>
      </c>
      <c r="H1508" s="26">
        <f>IF([1]DRUM!E1485="","",[1]DRUM!E1485)</f>
        <v>2500</v>
      </c>
      <c r="I1508" s="26">
        <f>IF([1]DRUM!F1485="","",[1]DRUM!F1485)</f>
        <v>1800</v>
      </c>
      <c r="J1508" s="26">
        <f>IF([1]DRUM!G1485="","",[1]DRUM!G1485)</f>
        <v>2100</v>
      </c>
      <c r="K1508" s="26">
        <f>IF([1]DRUM!H1485="","",[1]DRUM!H1485)</f>
        <v>2250</v>
      </c>
      <c r="L1508" s="26" t="str">
        <f>IF([1]DRUM!I1485="","",[1]DRUM!I1485)</f>
        <v/>
      </c>
      <c r="M1508" s="26">
        <f>IF([1]DRUM!J1485="","",
IF(AND([1]DRUM!K1485="Wooden Drum",[1]DRUM!J1485&gt;Max_WD_Capacity),Max_WD_Capacity,
[1]DRUM!J1485))</f>
        <v>30000</v>
      </c>
      <c r="N1508" s="26" t="str">
        <f>IF([1]DRUM!K1485="","",[1]DRUM!K1485)</f>
        <v>Steel Drum</v>
      </c>
      <c r="O1508" s="26">
        <f>IF([1]DRUM!L1485="","",[1]DRUM!L1485)</f>
        <v>2768</v>
      </c>
      <c r="P1508" s="26">
        <f>IF([1]DRUM!M1485="","",[1]DRUM!M1485)</f>
        <v>336</v>
      </c>
      <c r="Q1508" s="26">
        <f>IF([1]DRUM!N1485="","",[1]DRUM!N1485)</f>
        <v>19.792033717615695</v>
      </c>
      <c r="R1508" s="26" t="str">
        <f t="shared" si="239"/>
        <v>Steel</v>
      </c>
      <c r="S1508" s="26">
        <f ca="1">IF(N1508="",0,
IF(Knee_Application="YES",Knee_Width,IF(Knee_Application="NO",0,
IF(OR(Cable_Type="OH",SearchData("Conductor",Cable_Desc)),0,
IF(N1508="Steel Drum",Knee_Width,
IF(N1508="Plywood Drum",0,
IF(Country="UAE",0,
IF(AND(OR(SearchData("LSHF",Cable_Desc),SearchData("LSZH",Cable_Desc),SearchData("LS0H",Cable_Desc),SearchData("LSOH",Cable_Desc)),D.nom&gt;40),Knee_Width,
IF(AND(Country="Egypt",D.nom&gt;60),Knee_Width,
IF(AND(Country&lt;&gt;"Egypt",D.nom&gt;35),Knee_Width,
0))))))))))</f>
        <v>125</v>
      </c>
      <c r="T1508" s="118">
        <f t="shared" ca="1" si="233"/>
        <v>13</v>
      </c>
      <c r="U1508" s="118">
        <f t="shared" ca="1" si="234"/>
        <v>7</v>
      </c>
      <c r="V1508" s="117">
        <f t="shared" ca="1" si="235"/>
        <v>958.05758236462054</v>
      </c>
      <c r="W1508" s="64">
        <f t="shared" ca="1" si="236"/>
        <v>1</v>
      </c>
      <c r="X1508" s="64">
        <f t="shared" ca="1" si="240"/>
        <v>1</v>
      </c>
      <c r="Y1508" s="64">
        <f t="shared" ca="1" si="237"/>
        <v>1</v>
      </c>
      <c r="AM1508" s="156"/>
    </row>
    <row r="1509" spans="1:39">
      <c r="A1509" s="12">
        <f t="shared" ca="1" si="231"/>
        <v>1</v>
      </c>
      <c r="B1509" s="12" t="str">
        <f>IF([1]DRUM!A1486="","",[1]DRUM!A1486)</f>
        <v>Steel</v>
      </c>
      <c r="C1509" s="12">
        <f t="shared" ca="1" si="232"/>
        <v>0</v>
      </c>
      <c r="D1509" s="155">
        <f t="shared" ca="1" si="238"/>
        <v>0</v>
      </c>
      <c r="E1509" s="26" t="str">
        <f>IF([1]DRUM!B1486="","",[1]DRUM!B1486)</f>
        <v>STB450006</v>
      </c>
      <c r="F1509" s="26">
        <f>IF([1]DRUM!C1486="","",[1]DRUM!C1486)</f>
        <v>4580</v>
      </c>
      <c r="G1509" s="26">
        <f>IF([1]DRUM!D1486="","",[1]DRUM!D1486)</f>
        <v>4500</v>
      </c>
      <c r="H1509" s="26">
        <f>IF([1]DRUM!E1486="","",[1]DRUM!E1486)</f>
        <v>2300</v>
      </c>
      <c r="I1509" s="26">
        <f>IF([1]DRUM!F1486="","",[1]DRUM!F1486)</f>
        <v>1800</v>
      </c>
      <c r="J1509" s="26">
        <f>IF([1]DRUM!G1486="","",[1]DRUM!G1486)</f>
        <v>2100</v>
      </c>
      <c r="K1509" s="26">
        <f>IF([1]DRUM!H1486="","",[1]DRUM!H1486)</f>
        <v>2250</v>
      </c>
      <c r="L1509" s="26" t="str">
        <f>IF([1]DRUM!I1486="","",[1]DRUM!I1486)</f>
        <v/>
      </c>
      <c r="M1509" s="26">
        <f>IF([1]DRUM!J1486="","",
IF(AND([1]DRUM!K1486="Wooden Drum",[1]DRUM!J1486&gt;Max_WD_Capacity),Max_WD_Capacity,
[1]DRUM!J1486))</f>
        <v>35000</v>
      </c>
      <c r="N1509" s="26" t="str">
        <f>IF([1]DRUM!K1486="","",[1]DRUM!K1486)</f>
        <v>Steel Drum</v>
      </c>
      <c r="O1509" s="26">
        <f>IF([1]DRUM!L1486="","",[1]DRUM!L1486)</f>
        <v>2777</v>
      </c>
      <c r="P1509" s="26">
        <f>IF([1]DRUM!M1486="","",[1]DRUM!M1486)</f>
        <v>336</v>
      </c>
      <c r="Q1509" s="26">
        <f>IF([1]DRUM!N1486="","",[1]DRUM!N1486)</f>
        <v>21.149201743966486</v>
      </c>
      <c r="R1509" s="26" t="str">
        <f t="shared" si="239"/>
        <v>Steel</v>
      </c>
      <c r="S1509" s="26">
        <f ca="1">IF(N1509="",0,
IF(Knee_Application="YES",Knee_Width,IF(Knee_Application="NO",0,
IF(OR(Cable_Type="OH",SearchData("Conductor",Cable_Desc)),0,
IF(N1509="Steel Drum",Knee_Width,
IF(N1509="Plywood Drum",0,
IF(Country="UAE",0,
IF(AND(OR(SearchData("LSHF",Cable_Desc),SearchData("LSZH",Cable_Desc),SearchData("LS0H",Cable_Desc),SearchData("LSOH",Cable_Desc)),D.nom&gt;40),Knee_Width,
IF(AND(Country="Egypt",D.nom&gt;60),Knee_Width,
IF(AND(Country&lt;&gt;"Egypt",D.nom&gt;35),Knee_Width,
0))))))))))</f>
        <v>125</v>
      </c>
      <c r="T1509" s="118">
        <f t="shared" ca="1" si="233"/>
        <v>13</v>
      </c>
      <c r="U1509" s="118">
        <f t="shared" ca="1" si="234"/>
        <v>8</v>
      </c>
      <c r="V1509" s="117">
        <f t="shared" ca="1" si="235"/>
        <v>1069.3076614135423</v>
      </c>
      <c r="W1509" s="64">
        <f t="shared" ca="1" si="236"/>
        <v>1</v>
      </c>
      <c r="X1509" s="64">
        <f t="shared" ca="1" si="240"/>
        <v>1</v>
      </c>
      <c r="Y1509" s="64">
        <f t="shared" ca="1" si="237"/>
        <v>1</v>
      </c>
      <c r="AM1509" s="156"/>
    </row>
    <row r="1510" spans="1:39">
      <c r="A1510" s="12">
        <f t="shared" ca="1" si="231"/>
        <v>1</v>
      </c>
      <c r="B1510" s="12" t="str">
        <f>IF([1]DRUM!A1487="","",[1]DRUM!A1487)</f>
        <v>Steel</v>
      </c>
      <c r="C1510" s="12">
        <f t="shared" ca="1" si="232"/>
        <v>0</v>
      </c>
      <c r="D1510" s="155">
        <f t="shared" ca="1" si="238"/>
        <v>0</v>
      </c>
      <c r="E1510" s="26" t="str">
        <f>IF([1]DRUM!B1487="","",[1]DRUM!B1487)</f>
        <v>STB460001</v>
      </c>
      <c r="F1510" s="26">
        <f>IF([1]DRUM!C1487="","",[1]DRUM!C1487)</f>
        <v>4680</v>
      </c>
      <c r="G1510" s="26">
        <f>IF([1]DRUM!D1487="","",[1]DRUM!D1487)</f>
        <v>4600</v>
      </c>
      <c r="H1510" s="26">
        <f>IF([1]DRUM!E1487="","",[1]DRUM!E1487)</f>
        <v>3250</v>
      </c>
      <c r="I1510" s="26">
        <f>IF([1]DRUM!F1487="","",[1]DRUM!F1487)</f>
        <v>1830</v>
      </c>
      <c r="J1510" s="26">
        <f>IF([1]DRUM!G1487="","",[1]DRUM!G1487)</f>
        <v>2100</v>
      </c>
      <c r="K1510" s="26">
        <f>IF([1]DRUM!H1487="","",[1]DRUM!H1487)</f>
        <v>2250</v>
      </c>
      <c r="L1510" s="26" t="str">
        <f>IF([1]DRUM!I1487="","",[1]DRUM!I1487)</f>
        <v/>
      </c>
      <c r="M1510" s="26">
        <f>IF([1]DRUM!J1487="","",
IF(AND([1]DRUM!K1487="Wooden Drum",[1]DRUM!J1487&gt;Max_WD_Capacity),Max_WD_Capacity,
[1]DRUM!J1487))</f>
        <v>20000</v>
      </c>
      <c r="N1510" s="26" t="str">
        <f>IF([1]DRUM!K1487="","",[1]DRUM!K1487)</f>
        <v>Steel Drum</v>
      </c>
      <c r="O1510" s="26">
        <f>IF([1]DRUM!L1487="","",[1]DRUM!L1487)</f>
        <v>2800</v>
      </c>
      <c r="P1510" s="26">
        <f>IF([1]DRUM!M1487="","",[1]DRUM!M1487)</f>
        <v>349</v>
      </c>
      <c r="Q1510" s="26">
        <f>IF([1]DRUM!N1487="","",[1]DRUM!N1487)</f>
        <v>15.231560376986158</v>
      </c>
      <c r="R1510" s="26" t="str">
        <f t="shared" si="239"/>
        <v>Steel</v>
      </c>
      <c r="S1510" s="26">
        <f ca="1">IF(N1510="",0,
IF(Knee_Application="YES",Knee_Width,IF(Knee_Application="NO",0,
IF(OR(Cable_Type="OH",SearchData("Conductor",Cable_Desc)),0,
IF(N1510="Steel Drum",Knee_Width,
IF(N1510="Plywood Drum",0,
IF(Country="UAE",0,
IF(AND(OR(SearchData("LSHF",Cable_Desc),SearchData("LSZH",Cable_Desc),SearchData("LS0H",Cable_Desc),SearchData("LSOH",Cable_Desc)),D.nom&gt;40),Knee_Width,
IF(AND(Country="Egypt",D.nom&gt;60),Knee_Width,
IF(AND(Country&lt;&gt;"Egypt",D.nom&gt;35),Knee_Width,
0))))))))))</f>
        <v>125</v>
      </c>
      <c r="T1510" s="118">
        <f t="shared" ca="1" si="233"/>
        <v>14</v>
      </c>
      <c r="U1510" s="118">
        <f t="shared" ca="1" si="234"/>
        <v>4</v>
      </c>
      <c r="V1510" s="117">
        <f t="shared" ca="1" si="235"/>
        <v>657.34182028888256</v>
      </c>
      <c r="W1510" s="64">
        <f t="shared" ca="1" si="236"/>
        <v>1</v>
      </c>
      <c r="X1510" s="64">
        <f t="shared" ca="1" si="240"/>
        <v>1</v>
      </c>
      <c r="Y1510" s="64">
        <f t="shared" ca="1" si="237"/>
        <v>1</v>
      </c>
      <c r="AM1510" s="156"/>
    </row>
    <row r="1511" spans="1:39">
      <c r="A1511" s="12">
        <f t="shared" ca="1" si="231"/>
        <v>1</v>
      </c>
      <c r="B1511" s="12" t="str">
        <f>IF([1]DRUM!A1488="","",[1]DRUM!A1488)</f>
        <v>Steel</v>
      </c>
      <c r="C1511" s="12">
        <f t="shared" ca="1" si="232"/>
        <v>0</v>
      </c>
      <c r="D1511" s="155">
        <f t="shared" ca="1" si="238"/>
        <v>0</v>
      </c>
      <c r="E1511" s="26" t="str">
        <f>IF([1]DRUM!B1488="","",[1]DRUM!B1488)</f>
        <v>STB380030</v>
      </c>
      <c r="F1511" s="26">
        <f>IF([1]DRUM!C1488="","",[1]DRUM!C1488)</f>
        <v>3880</v>
      </c>
      <c r="G1511" s="26">
        <f>IF([1]DRUM!D1488="","",[1]DRUM!D1488)</f>
        <v>3800</v>
      </c>
      <c r="H1511" s="26">
        <f>IF([1]DRUM!E1488="","",[1]DRUM!E1488)</f>
        <v>1800</v>
      </c>
      <c r="I1511" s="26">
        <f>IF([1]DRUM!F1488="","",[1]DRUM!F1488)</f>
        <v>2200</v>
      </c>
      <c r="J1511" s="26">
        <f>IF([1]DRUM!G1488="","",[1]DRUM!G1488)</f>
        <v>2480</v>
      </c>
      <c r="K1511" s="26">
        <f>IF([1]DRUM!H1488="","",[1]DRUM!H1488)</f>
        <v>2630</v>
      </c>
      <c r="L1511" s="26" t="str">
        <f>IF([1]DRUM!I1488="","",[1]DRUM!I1488)</f>
        <v/>
      </c>
      <c r="M1511" s="26">
        <f>IF([1]DRUM!J1488="","",
IF(AND([1]DRUM!K1488="Wooden Drum",[1]DRUM!J1488&gt;Max_WD_Capacity),Max_WD_Capacity,
[1]DRUM!J1488))</f>
        <v>15000</v>
      </c>
      <c r="N1511" s="26" t="str">
        <f>IF([1]DRUM!K1488="","",[1]DRUM!K1488)</f>
        <v>Steel Drum</v>
      </c>
      <c r="O1511" s="26">
        <f>IF([1]DRUM!L1488="","",[1]DRUM!L1488)</f>
        <v>1682</v>
      </c>
      <c r="P1511" s="26">
        <f>IF([1]DRUM!M1488="","",[1]DRUM!M1488)</f>
        <v>343</v>
      </c>
      <c r="Q1511" s="26">
        <f>IF([1]DRUM!N1488="","",[1]DRUM!N1488)</f>
        <v>19.352210746113126</v>
      </c>
      <c r="R1511" s="26" t="str">
        <f t="shared" si="239"/>
        <v>Steel</v>
      </c>
      <c r="S1511" s="26">
        <f ca="1">IF(N1511="",0,
IF(Knee_Application="YES",Knee_Width,IF(Knee_Application="NO",0,
IF(OR(Cable_Type="OH",SearchData("Conductor",Cable_Desc)),0,
IF(N1511="Steel Drum",Knee_Width,
IF(N1511="Plywood Drum",0,
IF(Country="UAE",0,
IF(AND(OR(SearchData("LSHF",Cable_Desc),SearchData("LSZH",Cable_Desc),SearchData("LS0H",Cable_Desc),SearchData("LSOH",Cable_Desc)),D.nom&gt;40),Knee_Width,
IF(AND(Country="Egypt",D.nom&gt;60),Knee_Width,
IF(AND(Country&lt;&gt;"Egypt",D.nom&gt;35),Knee_Width,
0))))))))))</f>
        <v>125</v>
      </c>
      <c r="T1511" s="118">
        <f t="shared" ca="1" si="233"/>
        <v>17</v>
      </c>
      <c r="U1511" s="118">
        <f t="shared" ca="1" si="234"/>
        <v>7</v>
      </c>
      <c r="V1511" s="117">
        <f t="shared" ca="1" si="235"/>
        <v>991.14986274047408</v>
      </c>
      <c r="W1511" s="64">
        <f t="shared" ca="1" si="236"/>
        <v>1</v>
      </c>
      <c r="X1511" s="64">
        <f t="shared" ca="1" si="240"/>
        <v>1</v>
      </c>
      <c r="Y1511" s="64">
        <f t="shared" ca="1" si="237"/>
        <v>1</v>
      </c>
      <c r="AM1511" s="156"/>
    </row>
    <row r="1512" spans="1:39">
      <c r="A1512" s="12">
        <f t="shared" ca="1" si="231"/>
        <v>1</v>
      </c>
      <c r="B1512" s="12" t="str">
        <f>IF([1]DRUM!A1489="","",[1]DRUM!A1489)</f>
        <v>Steel</v>
      </c>
      <c r="C1512" s="12">
        <f t="shared" ca="1" si="232"/>
        <v>0</v>
      </c>
      <c r="D1512" s="155">
        <f t="shared" ca="1" si="238"/>
        <v>0</v>
      </c>
      <c r="E1512" s="26" t="str">
        <f>IF([1]DRUM!B1489="","",[1]DRUM!B1489)</f>
        <v>STB380029</v>
      </c>
      <c r="F1512" s="26">
        <f>IF([1]DRUM!C1489="","",[1]DRUM!C1489)</f>
        <v>3880</v>
      </c>
      <c r="G1512" s="26">
        <f>IF([1]DRUM!D1489="","",[1]DRUM!D1489)</f>
        <v>3800</v>
      </c>
      <c r="H1512" s="26">
        <f>IF([1]DRUM!E1489="","",[1]DRUM!E1489)</f>
        <v>1750</v>
      </c>
      <c r="I1512" s="26">
        <f>IF([1]DRUM!F1489="","",[1]DRUM!F1489)</f>
        <v>2200</v>
      </c>
      <c r="J1512" s="26">
        <f>IF([1]DRUM!G1489="","",[1]DRUM!G1489)</f>
        <v>2480</v>
      </c>
      <c r="K1512" s="26">
        <f>IF([1]DRUM!H1489="","",[1]DRUM!H1489)</f>
        <v>2630</v>
      </c>
      <c r="L1512" s="26" t="str">
        <f>IF([1]DRUM!I1489="","",[1]DRUM!I1489)</f>
        <v/>
      </c>
      <c r="M1512" s="26">
        <f>IF([1]DRUM!J1489="","",
IF(AND([1]DRUM!K1489="Wooden Drum",[1]DRUM!J1489&gt;Max_WD_Capacity),Max_WD_Capacity,
[1]DRUM!J1489))</f>
        <v>15000</v>
      </c>
      <c r="N1512" s="26" t="str">
        <f>IF([1]DRUM!K1489="","",[1]DRUM!K1489)</f>
        <v>Steel Drum</v>
      </c>
      <c r="O1512" s="26">
        <f>IF([1]DRUM!L1489="","",[1]DRUM!L1489)</f>
        <v>1686</v>
      </c>
      <c r="P1512" s="26">
        <f>IF([1]DRUM!M1489="","",[1]DRUM!M1489)</f>
        <v>343</v>
      </c>
      <c r="Q1512" s="26">
        <f>IF([1]DRUM!N1489="","",[1]DRUM!N1489)</f>
        <v>19.65890872891983</v>
      </c>
      <c r="R1512" s="26" t="str">
        <f t="shared" si="239"/>
        <v>Steel</v>
      </c>
      <c r="S1512" s="26">
        <f ca="1">IF(N1512="",0,
IF(Knee_Application="YES",Knee_Width,IF(Knee_Application="NO",0,
IF(OR(Cable_Type="OH",SearchData("Conductor",Cable_Desc)),0,
IF(N1512="Steel Drum",Knee_Width,
IF(N1512="Plywood Drum",0,
IF(Country="UAE",0,
IF(AND(OR(SearchData("LSHF",Cable_Desc),SearchData("LSZH",Cable_Desc),SearchData("LS0H",Cable_Desc),SearchData("LSOH",Cable_Desc)),D.nom&gt;40),Knee_Width,
IF(AND(Country="Egypt",D.nom&gt;60),Knee_Width,
IF(AND(Country&lt;&gt;"Egypt",D.nom&gt;35),Knee_Width,
0))))))))))</f>
        <v>125</v>
      </c>
      <c r="T1512" s="118">
        <f t="shared" ca="1" si="233"/>
        <v>17</v>
      </c>
      <c r="U1512" s="118">
        <f t="shared" ca="1" si="234"/>
        <v>7</v>
      </c>
      <c r="V1512" s="117">
        <f t="shared" ca="1" si="235"/>
        <v>972.45738645161475</v>
      </c>
      <c r="W1512" s="64">
        <f t="shared" ca="1" si="236"/>
        <v>1</v>
      </c>
      <c r="X1512" s="64">
        <f t="shared" ca="1" si="240"/>
        <v>1</v>
      </c>
      <c r="Y1512" s="64">
        <f t="shared" ca="1" si="237"/>
        <v>1</v>
      </c>
      <c r="AM1512" s="156"/>
    </row>
    <row r="1513" spans="1:39">
      <c r="A1513" s="12">
        <f t="shared" ca="1" si="231"/>
        <v>1</v>
      </c>
      <c r="B1513" s="12" t="str">
        <f>IF([1]DRUM!A1490="","",[1]DRUM!A1490)</f>
        <v>Steel</v>
      </c>
      <c r="C1513" s="12">
        <f t="shared" ca="1" si="232"/>
        <v>0</v>
      </c>
      <c r="D1513" s="155">
        <f t="shared" ca="1" si="238"/>
        <v>0</v>
      </c>
      <c r="E1513" s="26" t="str">
        <f>IF([1]DRUM!B1490="","",[1]DRUM!B1490)</f>
        <v>STB390030</v>
      </c>
      <c r="F1513" s="26">
        <f>IF([1]DRUM!C1490="","",[1]DRUM!C1490)</f>
        <v>3980</v>
      </c>
      <c r="G1513" s="26">
        <f>IF([1]DRUM!D1490="","",[1]DRUM!D1490)</f>
        <v>3900</v>
      </c>
      <c r="H1513" s="26">
        <f>IF([1]DRUM!E1490="","",[1]DRUM!E1490)</f>
        <v>1900</v>
      </c>
      <c r="I1513" s="26">
        <f>IF([1]DRUM!F1490="","",[1]DRUM!F1490)</f>
        <v>2200</v>
      </c>
      <c r="J1513" s="26">
        <f>IF([1]DRUM!G1490="","",[1]DRUM!G1490)</f>
        <v>2480</v>
      </c>
      <c r="K1513" s="26">
        <f>IF([1]DRUM!H1490="","",[1]DRUM!H1490)</f>
        <v>2630</v>
      </c>
      <c r="L1513" s="26" t="str">
        <f>IF([1]DRUM!I1490="","",[1]DRUM!I1490)</f>
        <v/>
      </c>
      <c r="M1513" s="26">
        <f>IF([1]DRUM!J1490="","",
IF(AND([1]DRUM!K1490="Wooden Drum",[1]DRUM!J1490&gt;Max_WD_Capacity),Max_WD_Capacity,
[1]DRUM!J1490))</f>
        <v>15000</v>
      </c>
      <c r="N1513" s="26" t="str">
        <f>IF([1]DRUM!K1490="","",[1]DRUM!K1490)</f>
        <v>Steel Drum</v>
      </c>
      <c r="O1513" s="26">
        <f>IF([1]DRUM!L1490="","",[1]DRUM!L1490)</f>
        <v>1727</v>
      </c>
      <c r="P1513" s="26">
        <f>IF([1]DRUM!M1490="","",[1]DRUM!M1490)</f>
        <v>352</v>
      </c>
      <c r="Q1513" s="26">
        <f>IF([1]DRUM!N1490="","",[1]DRUM!N1490)</f>
        <v>20.04336112990288</v>
      </c>
      <c r="R1513" s="26" t="str">
        <f t="shared" si="239"/>
        <v>Steel</v>
      </c>
      <c r="S1513" s="26">
        <f ca="1">IF(N1513="",0,
IF(Knee_Application="YES",Knee_Width,IF(Knee_Application="NO",0,
IF(OR(Cable_Type="OH",SearchData("Conductor",Cable_Desc)),0,
IF(N1513="Steel Drum",Knee_Width,
IF(N1513="Plywood Drum",0,
IF(Country="UAE",0,
IF(AND(OR(SearchData("LSHF",Cable_Desc),SearchData("LSZH",Cable_Desc),SearchData("LS0H",Cable_Desc),SearchData("LSOH",Cable_Desc)),D.nom&gt;40),Knee_Width,
IF(AND(Country="Egypt",D.nom&gt;60),Knee_Width,
IF(AND(Country&lt;&gt;"Egypt",D.nom&gt;35),Knee_Width,
0))))))))))</f>
        <v>125</v>
      </c>
      <c r="T1513" s="118">
        <f t="shared" ca="1" si="233"/>
        <v>17</v>
      </c>
      <c r="U1513" s="118">
        <f t="shared" ca="1" si="234"/>
        <v>7</v>
      </c>
      <c r="V1513" s="117">
        <f t="shared" ca="1" si="235"/>
        <v>1028.5348153181926</v>
      </c>
      <c r="W1513" s="64">
        <f t="shared" ca="1" si="236"/>
        <v>1</v>
      </c>
      <c r="X1513" s="64">
        <f t="shared" ca="1" si="240"/>
        <v>1</v>
      </c>
      <c r="Y1513" s="64">
        <f t="shared" ca="1" si="237"/>
        <v>1</v>
      </c>
      <c r="AM1513" s="156"/>
    </row>
    <row r="1514" spans="1:39">
      <c r="A1514" s="12">
        <f t="shared" ca="1" si="231"/>
        <v>1</v>
      </c>
      <c r="B1514" s="12" t="str">
        <f>IF([1]DRUM!A1491="","",[1]DRUM!A1491)</f>
        <v>Steel</v>
      </c>
      <c r="C1514" s="12">
        <f t="shared" ca="1" si="232"/>
        <v>0</v>
      </c>
      <c r="D1514" s="155">
        <f t="shared" ca="1" si="238"/>
        <v>0</v>
      </c>
      <c r="E1514" s="26" t="str">
        <f>IF([1]DRUM!B1491="","",[1]DRUM!B1491)</f>
        <v>STB390022</v>
      </c>
      <c r="F1514" s="26">
        <f>IF([1]DRUM!C1491="","",[1]DRUM!C1491)</f>
        <v>3980</v>
      </c>
      <c r="G1514" s="26">
        <f>IF([1]DRUM!D1491="","",[1]DRUM!D1491)</f>
        <v>3900</v>
      </c>
      <c r="H1514" s="26">
        <f>IF([1]DRUM!E1491="","",[1]DRUM!E1491)</f>
        <v>1850</v>
      </c>
      <c r="I1514" s="26">
        <f>IF([1]DRUM!F1491="","",[1]DRUM!F1491)</f>
        <v>2200</v>
      </c>
      <c r="J1514" s="26">
        <f>IF([1]DRUM!G1491="","",[1]DRUM!G1491)</f>
        <v>2480</v>
      </c>
      <c r="K1514" s="26">
        <f>IF([1]DRUM!H1491="","",[1]DRUM!H1491)</f>
        <v>2630</v>
      </c>
      <c r="L1514" s="26" t="str">
        <f>IF([1]DRUM!I1491="","",[1]DRUM!I1491)</f>
        <v/>
      </c>
      <c r="M1514" s="26">
        <f>IF([1]DRUM!J1491="","",
IF(AND([1]DRUM!K1491="Wooden Drum",[1]DRUM!J1491&gt;Max_WD_Capacity),Max_WD_Capacity,
[1]DRUM!J1491))</f>
        <v>20000</v>
      </c>
      <c r="N1514" s="26" t="str">
        <f>IF([1]DRUM!K1491="","",[1]DRUM!K1491)</f>
        <v>Steel Drum</v>
      </c>
      <c r="O1514" s="26">
        <f>IF([1]DRUM!L1491="","",[1]DRUM!L1491)</f>
        <v>2147</v>
      </c>
      <c r="P1514" s="26">
        <f>IF([1]DRUM!M1491="","",[1]DRUM!M1491)</f>
        <v>352</v>
      </c>
      <c r="Q1514" s="26">
        <f>IF([1]DRUM!N1491="","",[1]DRUM!N1491)</f>
        <v>20.367337872304326</v>
      </c>
      <c r="R1514" s="26" t="str">
        <f t="shared" si="239"/>
        <v>Steel</v>
      </c>
      <c r="S1514" s="26">
        <f ca="1">IF(N1514="",0,
IF(Knee_Application="YES",Knee_Width,IF(Knee_Application="NO",0,
IF(OR(Cable_Type="OH",SearchData("Conductor",Cable_Desc)),0,
IF(N1514="Steel Drum",Knee_Width,
IF(N1514="Plywood Drum",0,
IF(Country="UAE",0,
IF(AND(OR(SearchData("LSHF",Cable_Desc),SearchData("LSZH",Cable_Desc),SearchData("LS0H",Cable_Desc),SearchData("LSOH",Cable_Desc)),D.nom&gt;40),Knee_Width,
IF(AND(Country="Egypt",D.nom&gt;60),Knee_Width,
IF(AND(Country&lt;&gt;"Egypt",D.nom&gt;35),Knee_Width,
0))))))))))</f>
        <v>125</v>
      </c>
      <c r="T1514" s="118">
        <f t="shared" ca="1" si="233"/>
        <v>17</v>
      </c>
      <c r="U1514" s="118">
        <f t="shared" ca="1" si="234"/>
        <v>7</v>
      </c>
      <c r="V1514" s="117">
        <f t="shared" ca="1" si="235"/>
        <v>1009.8423390293333</v>
      </c>
      <c r="W1514" s="64">
        <f t="shared" ca="1" si="236"/>
        <v>1</v>
      </c>
      <c r="X1514" s="64">
        <f t="shared" ca="1" si="240"/>
        <v>1</v>
      </c>
      <c r="Y1514" s="64">
        <f t="shared" ca="1" si="237"/>
        <v>1</v>
      </c>
      <c r="AM1514" s="156"/>
    </row>
    <row r="1515" spans="1:39">
      <c r="A1515" s="12">
        <f t="shared" ca="1" si="231"/>
        <v>1</v>
      </c>
      <c r="B1515" s="12" t="str">
        <f>IF([1]DRUM!A1492="","",[1]DRUM!A1492)</f>
        <v>Steel</v>
      </c>
      <c r="C1515" s="12">
        <f t="shared" ca="1" si="232"/>
        <v>0</v>
      </c>
      <c r="D1515" s="155">
        <f t="shared" ca="1" si="238"/>
        <v>0</v>
      </c>
      <c r="E1515" s="26" t="str">
        <f>IF([1]DRUM!B1492="","",[1]DRUM!B1492)</f>
        <v>STB400031</v>
      </c>
      <c r="F1515" s="26">
        <f>IF([1]DRUM!C1492="","",[1]DRUM!C1492)</f>
        <v>4080</v>
      </c>
      <c r="G1515" s="26">
        <f>IF([1]DRUM!D1492="","",[1]DRUM!D1492)</f>
        <v>4000</v>
      </c>
      <c r="H1515" s="26">
        <f>IF([1]DRUM!E1492="","",[1]DRUM!E1492)</f>
        <v>2350</v>
      </c>
      <c r="I1515" s="26">
        <f>IF([1]DRUM!F1492="","",[1]DRUM!F1492)</f>
        <v>2200</v>
      </c>
      <c r="J1515" s="26">
        <f>IF([1]DRUM!G1492="","",[1]DRUM!G1492)</f>
        <v>2480</v>
      </c>
      <c r="K1515" s="26">
        <f>IF([1]DRUM!H1492="","",[1]DRUM!H1492)</f>
        <v>2630</v>
      </c>
      <c r="L1515" s="26" t="str">
        <f>IF([1]DRUM!I1492="","",[1]DRUM!I1492)</f>
        <v/>
      </c>
      <c r="M1515" s="26">
        <f>IF([1]DRUM!J1492="","",
IF(AND([1]DRUM!K1492="Wooden Drum",[1]DRUM!J1492&gt;Max_WD_Capacity),Max_WD_Capacity,
[1]DRUM!J1492))</f>
        <v>30000</v>
      </c>
      <c r="N1515" s="26" t="str">
        <f>IF([1]DRUM!K1492="","",[1]DRUM!K1492)</f>
        <v>Steel Drum</v>
      </c>
      <c r="O1515" s="26">
        <f>IF([1]DRUM!L1492="","",[1]DRUM!L1492)</f>
        <v>2529</v>
      </c>
      <c r="P1515" s="26">
        <f>IF([1]DRUM!M1492="","",[1]DRUM!M1492)</f>
        <v>361</v>
      </c>
      <c r="Q1515" s="26">
        <f>IF([1]DRUM!N1492="","",[1]DRUM!N1492)</f>
        <v>18.103820365392885</v>
      </c>
      <c r="R1515" s="26" t="str">
        <f t="shared" si="239"/>
        <v>Steel</v>
      </c>
      <c r="S1515" s="26">
        <f ca="1">IF(N1515="",0,
IF(Knee_Application="YES",Knee_Width,IF(Knee_Application="NO",0,
IF(OR(Cable_Type="OH",SearchData("Conductor",Cable_Desc)),0,
IF(N1515="Steel Drum",Knee_Width,
IF(N1515="Plywood Drum",0,
IF(Country="UAE",0,
IF(AND(OR(SearchData("LSHF",Cable_Desc),SearchData("LSZH",Cable_Desc),SearchData("LS0H",Cable_Desc),SearchData("LSOH",Cable_Desc)),D.nom&gt;40),Knee_Width,
IF(AND(Country="Egypt",D.nom&gt;60),Knee_Width,
IF(AND(Country&lt;&gt;"Egypt",D.nom&gt;35),Knee_Width,
0))))))))))</f>
        <v>125</v>
      </c>
      <c r="T1515" s="118">
        <f t="shared" ca="1" si="233"/>
        <v>17</v>
      </c>
      <c r="U1515" s="118">
        <f t="shared" ca="1" si="234"/>
        <v>5</v>
      </c>
      <c r="V1515" s="117">
        <f t="shared" ca="1" si="235"/>
        <v>789.89064089208182</v>
      </c>
      <c r="W1515" s="64">
        <f t="shared" ca="1" si="236"/>
        <v>1</v>
      </c>
      <c r="X1515" s="64">
        <f t="shared" ca="1" si="240"/>
        <v>1</v>
      </c>
      <c r="Y1515" s="64">
        <f t="shared" ca="1" si="237"/>
        <v>1</v>
      </c>
      <c r="AM1515" s="156"/>
    </row>
    <row r="1516" spans="1:39">
      <c r="A1516" s="12">
        <f t="shared" ca="1" si="231"/>
        <v>1</v>
      </c>
      <c r="B1516" s="12" t="str">
        <f>IF([1]DRUM!A1493="","",[1]DRUM!A1493)</f>
        <v>Steel</v>
      </c>
      <c r="C1516" s="12">
        <f t="shared" ca="1" si="232"/>
        <v>0</v>
      </c>
      <c r="D1516" s="155">
        <f t="shared" ca="1" si="238"/>
        <v>0</v>
      </c>
      <c r="E1516" s="26" t="str">
        <f>IF([1]DRUM!B1493="","",[1]DRUM!B1493)</f>
        <v>STB410004</v>
      </c>
      <c r="F1516" s="26">
        <f>IF([1]DRUM!C1493="","",[1]DRUM!C1493)</f>
        <v>4180</v>
      </c>
      <c r="G1516" s="26">
        <f>IF([1]DRUM!D1493="","",[1]DRUM!D1493)</f>
        <v>4100</v>
      </c>
      <c r="H1516" s="26">
        <f>IF([1]DRUM!E1493="","",[1]DRUM!E1493)</f>
        <v>2650</v>
      </c>
      <c r="I1516" s="26">
        <f>IF([1]DRUM!F1493="","",[1]DRUM!F1493)</f>
        <v>2200</v>
      </c>
      <c r="J1516" s="26">
        <f>IF([1]DRUM!G1493="","",[1]DRUM!G1493)</f>
        <v>2480</v>
      </c>
      <c r="K1516" s="26">
        <f>IF([1]DRUM!H1493="","",[1]DRUM!H1493)</f>
        <v>2630</v>
      </c>
      <c r="L1516" s="26" t="str">
        <f>IF([1]DRUM!I1493="","",[1]DRUM!I1493)</f>
        <v/>
      </c>
      <c r="M1516" s="26">
        <f>IF([1]DRUM!J1493="","",
IF(AND([1]DRUM!K1493="Wooden Drum",[1]DRUM!J1493&gt;Max_WD_Capacity),Max_WD_Capacity,
[1]DRUM!J1493))</f>
        <v>20000</v>
      </c>
      <c r="N1516" s="26" t="str">
        <f>IF([1]DRUM!K1493="","",[1]DRUM!K1493)</f>
        <v>Steel Drum</v>
      </c>
      <c r="O1516" s="26">
        <f>IF([1]DRUM!L1493="","",[1]DRUM!L1493)</f>
        <v>2262</v>
      </c>
      <c r="P1516" s="26">
        <f>IF([1]DRUM!M1493="","",[1]DRUM!M1493)</f>
        <v>370</v>
      </c>
      <c r="Q1516" s="26">
        <f>IF([1]DRUM!N1493="","",[1]DRUM!N1493)</f>
        <v>16.911585953355555</v>
      </c>
      <c r="R1516" s="26" t="str">
        <f t="shared" si="239"/>
        <v>Steel</v>
      </c>
      <c r="S1516" s="26">
        <f ca="1">IF(N1516="",0,
IF(Knee_Application="YES",Knee_Width,IF(Knee_Application="NO",0,
IF(OR(Cable_Type="OH",SearchData("Conductor",Cable_Desc)),0,
IF(N1516="Steel Drum",Knee_Width,
IF(N1516="Plywood Drum",0,
IF(Country="UAE",0,
IF(AND(OR(SearchData("LSHF",Cable_Desc),SearchData("LSZH",Cable_Desc),SearchData("LS0H",Cable_Desc),SearchData("LSOH",Cable_Desc)),D.nom&gt;40),Knee_Width,
IF(AND(Country="Egypt",D.nom&gt;60),Knee_Width,
IF(AND(Country&lt;&gt;"Egypt",D.nom&gt;35),Knee_Width,
0))))))))))</f>
        <v>125</v>
      </c>
      <c r="T1516" s="118">
        <f t="shared" ca="1" si="233"/>
        <v>17</v>
      </c>
      <c r="U1516" s="118">
        <f t="shared" ca="1" si="234"/>
        <v>4</v>
      </c>
      <c r="V1516" s="117">
        <f t="shared" ca="1" si="235"/>
        <v>670.0238015128939</v>
      </c>
      <c r="W1516" s="64">
        <f t="shared" ca="1" si="236"/>
        <v>1</v>
      </c>
      <c r="X1516" s="64">
        <f t="shared" ca="1" si="240"/>
        <v>1</v>
      </c>
      <c r="Y1516" s="64">
        <f t="shared" ca="1" si="237"/>
        <v>1</v>
      </c>
      <c r="AM1516" s="156"/>
    </row>
    <row r="1517" spans="1:39">
      <c r="A1517" s="12">
        <f t="shared" ca="1" si="231"/>
        <v>1</v>
      </c>
      <c r="B1517" s="12" t="str">
        <f>IF([1]DRUM!A1494="","",[1]DRUM!A1494)</f>
        <v>Steel</v>
      </c>
      <c r="C1517" s="12">
        <f t="shared" ca="1" si="232"/>
        <v>0</v>
      </c>
      <c r="D1517" s="155">
        <f t="shared" ca="1" si="238"/>
        <v>0</v>
      </c>
      <c r="E1517" s="26" t="str">
        <f>IF([1]DRUM!B1494="","",[1]DRUM!B1494)</f>
        <v>STB410009</v>
      </c>
      <c r="F1517" s="26">
        <f>IF([1]DRUM!C1494="","",[1]DRUM!C1494)</f>
        <v>4180</v>
      </c>
      <c r="G1517" s="26">
        <f>IF([1]DRUM!D1494="","",[1]DRUM!D1494)</f>
        <v>4100</v>
      </c>
      <c r="H1517" s="26">
        <f>IF([1]DRUM!E1494="","",[1]DRUM!E1494)</f>
        <v>2350</v>
      </c>
      <c r="I1517" s="26">
        <f>IF([1]DRUM!F1494="","",[1]DRUM!F1494)</f>
        <v>2200</v>
      </c>
      <c r="J1517" s="26">
        <f>IF([1]DRUM!G1494="","",[1]DRUM!G1494)</f>
        <v>2480</v>
      </c>
      <c r="K1517" s="26">
        <f>IF([1]DRUM!H1494="","",[1]DRUM!H1494)</f>
        <v>2630</v>
      </c>
      <c r="L1517" s="26" t="str">
        <f>IF([1]DRUM!I1494="","",[1]DRUM!I1494)</f>
        <v/>
      </c>
      <c r="M1517" s="26">
        <f>IF([1]DRUM!J1494="","",
IF(AND([1]DRUM!K1494="Wooden Drum",[1]DRUM!J1494&gt;Max_WD_Capacity),Max_WD_Capacity,
[1]DRUM!J1494))</f>
        <v>30000</v>
      </c>
      <c r="N1517" s="26" t="str">
        <f>IF([1]DRUM!K1494="","",[1]DRUM!K1494)</f>
        <v>Steel Drum</v>
      </c>
      <c r="O1517" s="26">
        <f>IF([1]DRUM!L1494="","",[1]DRUM!L1494)</f>
        <v>2597</v>
      </c>
      <c r="P1517" s="26">
        <f>IF([1]DRUM!M1494="","",[1]DRUM!M1494)</f>
        <v>370</v>
      </c>
      <c r="Q1517" s="26">
        <f>IF([1]DRUM!N1494="","",[1]DRUM!N1494)</f>
        <v>19.503399892567135</v>
      </c>
      <c r="R1517" s="26" t="str">
        <f t="shared" si="239"/>
        <v>Steel</v>
      </c>
      <c r="S1517" s="26">
        <f ca="1">IF(N1517="",0,
IF(Knee_Application="YES",Knee_Width,IF(Knee_Application="NO",0,
IF(OR(Cable_Type="OH",SearchData("Conductor",Cable_Desc)),0,
IF(N1517="Steel Drum",Knee_Width,
IF(N1517="Plywood Drum",0,
IF(Country="UAE",0,
IF(AND(OR(SearchData("LSHF",Cable_Desc),SearchData("LSZH",Cable_Desc),SearchData("LS0H",Cable_Desc),SearchData("LSOH",Cable_Desc)),D.nom&gt;40),Knee_Width,
IF(AND(Country="Egypt",D.nom&gt;60),Knee_Width,
IF(AND(Country&lt;&gt;"Egypt",D.nom&gt;35),Knee_Width,
0))))))))))</f>
        <v>125</v>
      </c>
      <c r="T1517" s="118">
        <f t="shared" ca="1" si="233"/>
        <v>17</v>
      </c>
      <c r="U1517" s="118">
        <f t="shared" ca="1" si="234"/>
        <v>6</v>
      </c>
      <c r="V1517" s="117">
        <f t="shared" ca="1" si="235"/>
        <v>986.83457107150298</v>
      </c>
      <c r="W1517" s="64">
        <f t="shared" ca="1" si="236"/>
        <v>1</v>
      </c>
      <c r="X1517" s="64">
        <f t="shared" ca="1" si="240"/>
        <v>1</v>
      </c>
      <c r="Y1517" s="64">
        <f t="shared" ca="1" si="237"/>
        <v>1</v>
      </c>
      <c r="AM1517" s="156"/>
    </row>
    <row r="1518" spans="1:39">
      <c r="A1518" s="12">
        <f t="shared" ca="1" si="231"/>
        <v>1</v>
      </c>
      <c r="B1518" s="12" t="str">
        <f>IF([1]DRUM!A1495="","",[1]DRUM!A1495)</f>
        <v>Steel</v>
      </c>
      <c r="C1518" s="12">
        <f t="shared" ca="1" si="232"/>
        <v>0</v>
      </c>
      <c r="D1518" s="155">
        <f t="shared" ca="1" si="238"/>
        <v>0</v>
      </c>
      <c r="E1518" s="26" t="str">
        <f>IF([1]DRUM!B1495="","",[1]DRUM!B1495)</f>
        <v>STB420018</v>
      </c>
      <c r="F1518" s="26">
        <f>IF([1]DRUM!C1495="","",[1]DRUM!C1495)</f>
        <v>4300</v>
      </c>
      <c r="G1518" s="26">
        <f>IF([1]DRUM!D1495="","",[1]DRUM!D1495)</f>
        <v>4200</v>
      </c>
      <c r="H1518" s="26">
        <f>IF([1]DRUM!E1495="","",[1]DRUM!E1495)</f>
        <v>2550</v>
      </c>
      <c r="I1518" s="26">
        <f>IF([1]DRUM!F1495="","",[1]DRUM!F1495)</f>
        <v>2200</v>
      </c>
      <c r="J1518" s="26">
        <f>IF([1]DRUM!G1495="","",[1]DRUM!G1495)</f>
        <v>2480</v>
      </c>
      <c r="K1518" s="26">
        <f>IF([1]DRUM!H1495="","",[1]DRUM!H1495)</f>
        <v>2630</v>
      </c>
      <c r="L1518" s="26" t="str">
        <f>IF([1]DRUM!I1495="","",[1]DRUM!I1495)</f>
        <v/>
      </c>
      <c r="M1518" s="26">
        <f>IF([1]DRUM!J1495="","",
IF(AND([1]DRUM!K1495="Wooden Drum",[1]DRUM!J1495&gt;Max_WD_Capacity),Max_WD_Capacity,
[1]DRUM!J1495))</f>
        <v>25000</v>
      </c>
      <c r="N1518" s="26" t="str">
        <f>IF([1]DRUM!K1495="","",[1]DRUM!K1495)</f>
        <v>Steel Drum</v>
      </c>
      <c r="O1518" s="26">
        <f>IF([1]DRUM!L1495="","",[1]DRUM!L1495)</f>
        <v>2628</v>
      </c>
      <c r="P1518" s="26">
        <f>IF([1]DRUM!M1495="","",[1]DRUM!M1495)</f>
        <v>379</v>
      </c>
      <c r="Q1518" s="26">
        <f>IF([1]DRUM!N1495="","",[1]DRUM!N1495)</f>
        <v>19.244218498645978</v>
      </c>
      <c r="R1518" s="26" t="str">
        <f t="shared" si="239"/>
        <v>Steel</v>
      </c>
      <c r="S1518" s="26">
        <f ca="1">IF(N1518="",0,
IF(Knee_Application="YES",Knee_Width,IF(Knee_Application="NO",0,
IF(OR(Cable_Type="OH",SearchData("Conductor",Cable_Desc)),0,
IF(N1518="Steel Drum",Knee_Width,
IF(N1518="Plywood Drum",0,
IF(Country="UAE",0,
IF(AND(OR(SearchData("LSHF",Cable_Desc),SearchData("LSZH",Cable_Desc),SearchData("LS0H",Cable_Desc),SearchData("LSOH",Cable_Desc)),D.nom&gt;40),Knee_Width,
IF(AND(Country="Egypt",D.nom&gt;60),Knee_Width,
IF(AND(Country&lt;&gt;"Egypt",D.nom&gt;35),Knee_Width,
0))))))))))</f>
        <v>125</v>
      </c>
      <c r="T1518" s="118">
        <f t="shared" ca="1" si="233"/>
        <v>17</v>
      </c>
      <c r="U1518" s="118">
        <f t="shared" ca="1" si="234"/>
        <v>5</v>
      </c>
      <c r="V1518" s="117">
        <f t="shared" ca="1" si="235"/>
        <v>843.29771600310823</v>
      </c>
      <c r="W1518" s="64">
        <f t="shared" ca="1" si="236"/>
        <v>1</v>
      </c>
      <c r="X1518" s="64">
        <f t="shared" ca="1" si="240"/>
        <v>1</v>
      </c>
      <c r="Y1518" s="64">
        <f t="shared" ca="1" si="237"/>
        <v>1</v>
      </c>
      <c r="AM1518" s="156"/>
    </row>
    <row r="1519" spans="1:39">
      <c r="A1519" s="12">
        <f t="shared" ca="1" si="231"/>
        <v>1</v>
      </c>
      <c r="B1519" s="12" t="str">
        <f>IF([1]DRUM!A1496="","",[1]DRUM!A1496)</f>
        <v>Steel</v>
      </c>
      <c r="C1519" s="12">
        <f t="shared" ca="1" si="232"/>
        <v>0</v>
      </c>
      <c r="D1519" s="155">
        <f t="shared" ca="1" si="238"/>
        <v>0</v>
      </c>
      <c r="E1519" s="26" t="str">
        <f>IF([1]DRUM!B1496="","",[1]DRUM!B1496)</f>
        <v>STB420017</v>
      </c>
      <c r="F1519" s="26">
        <f>IF([1]DRUM!C1496="","",[1]DRUM!C1496)</f>
        <v>4300</v>
      </c>
      <c r="G1519" s="26">
        <f>IF([1]DRUM!D1496="","",[1]DRUM!D1496)</f>
        <v>4200</v>
      </c>
      <c r="H1519" s="26">
        <f>IF([1]DRUM!E1496="","",[1]DRUM!E1496)</f>
        <v>2600</v>
      </c>
      <c r="I1519" s="26">
        <f>IF([1]DRUM!F1496="","",[1]DRUM!F1496)</f>
        <v>2200</v>
      </c>
      <c r="J1519" s="26">
        <f>IF([1]DRUM!G1496="","",[1]DRUM!G1496)</f>
        <v>2480</v>
      </c>
      <c r="K1519" s="26">
        <f>IF([1]DRUM!H1496="","",[1]DRUM!H1496)</f>
        <v>2630</v>
      </c>
      <c r="L1519" s="26" t="str">
        <f>IF([1]DRUM!I1496="","",[1]DRUM!I1496)</f>
        <v/>
      </c>
      <c r="M1519" s="26">
        <f>IF([1]DRUM!J1496="","",
IF(AND([1]DRUM!K1496="Wooden Drum",[1]DRUM!J1496&gt;Max_WD_Capacity),Max_WD_Capacity,
[1]DRUM!J1496))</f>
        <v>30000</v>
      </c>
      <c r="N1519" s="26" t="str">
        <f>IF([1]DRUM!K1496="","",[1]DRUM!K1496)</f>
        <v>Steel Drum</v>
      </c>
      <c r="O1519" s="26">
        <f>IF([1]DRUM!L1496="","",[1]DRUM!L1496)</f>
        <v>2690</v>
      </c>
      <c r="P1519" s="26">
        <f>IF([1]DRUM!M1496="","",[1]DRUM!M1496)</f>
        <v>379</v>
      </c>
      <c r="Q1519" s="26">
        <f>IF([1]DRUM!N1496="","",[1]DRUM!N1496)</f>
        <v>18.799290439081322</v>
      </c>
      <c r="R1519" s="26" t="str">
        <f t="shared" si="239"/>
        <v>Steel</v>
      </c>
      <c r="S1519" s="26">
        <f ca="1">IF(N1519="",0,
IF(Knee_Application="YES",Knee_Width,IF(Knee_Application="NO",0,
IF(OR(Cable_Type="OH",SearchData("Conductor",Cable_Desc)),0,
IF(N1519="Steel Drum",Knee_Width,
IF(N1519="Plywood Drum",0,
IF(Country="UAE",0,
IF(AND(OR(SearchData("LSHF",Cable_Desc),SearchData("LSZH",Cable_Desc),SearchData("LS0H",Cable_Desc),SearchData("LSOH",Cable_Desc)),D.nom&gt;40),Knee_Width,
IF(AND(Country="Egypt",D.nom&gt;60),Knee_Width,
IF(AND(Country&lt;&gt;"Egypt",D.nom&gt;35),Knee_Width,
0))))))))))</f>
        <v>125</v>
      </c>
      <c r="T1519" s="118">
        <f t="shared" ca="1" si="233"/>
        <v>17</v>
      </c>
      <c r="U1519" s="118">
        <f t="shared" ca="1" si="234"/>
        <v>5</v>
      </c>
      <c r="V1519" s="117">
        <f t="shared" ca="1" si="235"/>
        <v>856.64948478086478</v>
      </c>
      <c r="W1519" s="64">
        <f t="shared" ca="1" si="236"/>
        <v>1</v>
      </c>
      <c r="X1519" s="64">
        <f t="shared" ca="1" si="240"/>
        <v>1</v>
      </c>
      <c r="Y1519" s="64">
        <f t="shared" ca="1" si="237"/>
        <v>1</v>
      </c>
      <c r="AM1519" s="156"/>
    </row>
    <row r="1520" spans="1:39">
      <c r="A1520" s="12">
        <f t="shared" ca="1" si="231"/>
        <v>1</v>
      </c>
      <c r="B1520" s="12" t="str">
        <f>IF([1]DRUM!A1497="","",[1]DRUM!A1497)</f>
        <v>Steel</v>
      </c>
      <c r="C1520" s="12">
        <f t="shared" ca="1" si="232"/>
        <v>0</v>
      </c>
      <c r="D1520" s="155">
        <f t="shared" ca="1" si="238"/>
        <v>0</v>
      </c>
      <c r="E1520" s="26" t="str">
        <f>IF([1]DRUM!B1497="","",[1]DRUM!B1497)</f>
        <v>STB420016</v>
      </c>
      <c r="F1520" s="26">
        <f>IF([1]DRUM!C1497="","",[1]DRUM!C1497)</f>
        <v>4300</v>
      </c>
      <c r="G1520" s="26">
        <f>IF([1]DRUM!D1497="","",[1]DRUM!D1497)</f>
        <v>4200</v>
      </c>
      <c r="H1520" s="26">
        <f>IF([1]DRUM!E1497="","",[1]DRUM!E1497)</f>
        <v>2400</v>
      </c>
      <c r="I1520" s="26">
        <f>IF([1]DRUM!F1497="","",[1]DRUM!F1497)</f>
        <v>2200</v>
      </c>
      <c r="J1520" s="26">
        <f>IF([1]DRUM!G1497="","",[1]DRUM!G1497)</f>
        <v>2480</v>
      </c>
      <c r="K1520" s="26">
        <f>IF([1]DRUM!H1497="","",[1]DRUM!H1497)</f>
        <v>2630</v>
      </c>
      <c r="L1520" s="26" t="str">
        <f>IF([1]DRUM!I1497="","",[1]DRUM!I1497)</f>
        <v/>
      </c>
      <c r="M1520" s="26">
        <f>IF([1]DRUM!J1497="","",
IF(AND([1]DRUM!K1497="Wooden Drum",[1]DRUM!J1497&gt;Max_WD_Capacity),Max_WD_Capacity,
[1]DRUM!J1497))</f>
        <v>30000</v>
      </c>
      <c r="N1520" s="26" t="str">
        <f>IF([1]DRUM!K1497="","",[1]DRUM!K1497)</f>
        <v>Steel Drum</v>
      </c>
      <c r="O1520" s="26">
        <f>IF([1]DRUM!L1497="","",[1]DRUM!L1497)</f>
        <v>2695</v>
      </c>
      <c r="P1520" s="26">
        <f>IF([1]DRUM!M1497="","",[1]DRUM!M1497)</f>
        <v>379</v>
      </c>
      <c r="Q1520" s="26">
        <f>IF([1]DRUM!N1497="","",[1]DRUM!N1497)</f>
        <v>20.527166398555707</v>
      </c>
      <c r="R1520" s="26" t="str">
        <f t="shared" si="239"/>
        <v>Steel</v>
      </c>
      <c r="S1520" s="26">
        <f ca="1">IF(N1520="",0,
IF(Knee_Application="YES",Knee_Width,IF(Knee_Application="NO",0,
IF(OR(Cable_Type="OH",SearchData("Conductor",Cable_Desc)),0,
IF(N1520="Steel Drum",Knee_Width,
IF(N1520="Plywood Drum",0,
IF(Country="UAE",0,
IF(AND(OR(SearchData("LSHF",Cable_Desc),SearchData("LSZH",Cable_Desc),SearchData("LS0H",Cable_Desc),SearchData("LSOH",Cable_Desc)),D.nom&gt;40),Knee_Width,
IF(AND(Country="Egypt",D.nom&gt;60),Knee_Width,
IF(AND(Country&lt;&gt;"Egypt",D.nom&gt;35),Knee_Width,
0))))))))))</f>
        <v>125</v>
      </c>
      <c r="T1520" s="118">
        <f t="shared" ca="1" si="233"/>
        <v>17</v>
      </c>
      <c r="U1520" s="118">
        <f t="shared" ca="1" si="234"/>
        <v>6</v>
      </c>
      <c r="V1520" s="117">
        <f t="shared" ca="1" si="235"/>
        <v>1002.8566936048109</v>
      </c>
      <c r="W1520" s="64">
        <f t="shared" ca="1" si="236"/>
        <v>1</v>
      </c>
      <c r="X1520" s="64">
        <f t="shared" ca="1" si="240"/>
        <v>1</v>
      </c>
      <c r="Y1520" s="64">
        <f t="shared" ca="1" si="237"/>
        <v>1</v>
      </c>
      <c r="AM1520" s="156"/>
    </row>
    <row r="1521" spans="1:39">
      <c r="A1521" s="12">
        <f t="shared" ca="1" si="231"/>
        <v>1</v>
      </c>
      <c r="B1521" s="12" t="str">
        <f>IF([1]DRUM!A1498="","",[1]DRUM!A1498)</f>
        <v>Steel</v>
      </c>
      <c r="C1521" s="12">
        <f t="shared" ca="1" si="232"/>
        <v>0</v>
      </c>
      <c r="D1521" s="155">
        <f t="shared" ca="1" si="238"/>
        <v>0</v>
      </c>
      <c r="E1521" s="26" t="str">
        <f>IF([1]DRUM!B1498="","",[1]DRUM!B1498)</f>
        <v>STB420021</v>
      </c>
      <c r="F1521" s="26">
        <f>IF([1]DRUM!C1498="","",[1]DRUM!C1498)</f>
        <v>4300</v>
      </c>
      <c r="G1521" s="26">
        <f>IF([1]DRUM!D1498="","",[1]DRUM!D1498)</f>
        <v>4200</v>
      </c>
      <c r="H1521" s="26">
        <f>IF([1]DRUM!E1498="","",[1]DRUM!E1498)</f>
        <v>2550</v>
      </c>
      <c r="I1521" s="26">
        <f>IF([1]DRUM!F1498="","",[1]DRUM!F1498)</f>
        <v>2220</v>
      </c>
      <c r="J1521" s="26">
        <f>IF([1]DRUM!G1498="","",[1]DRUM!G1498)</f>
        <v>2480</v>
      </c>
      <c r="K1521" s="26">
        <f>IF([1]DRUM!H1498="","",[1]DRUM!H1498)</f>
        <v>2630</v>
      </c>
      <c r="L1521" s="26" t="str">
        <f>IF([1]DRUM!I1498="","",[1]DRUM!I1498)</f>
        <v/>
      </c>
      <c r="M1521" s="26">
        <f>IF([1]DRUM!J1498="","",
IF(AND([1]DRUM!K1498="Wooden Drum",[1]DRUM!J1498&gt;Max_WD_Capacity),Max_WD_Capacity,
[1]DRUM!J1498))</f>
        <v>35000</v>
      </c>
      <c r="N1521" s="26" t="str">
        <f>IF([1]DRUM!K1498="","",[1]DRUM!K1498)</f>
        <v>Steel Drum</v>
      </c>
      <c r="O1521" s="26">
        <f>IF([1]DRUM!L1498="","",[1]DRUM!L1498)</f>
        <v>2682</v>
      </c>
      <c r="P1521" s="26">
        <f>IF([1]DRUM!M1498="","",[1]DRUM!M1498)</f>
        <v>383</v>
      </c>
      <c r="Q1521" s="26">
        <f>IF([1]DRUM!N1498="","",[1]DRUM!N1498)</f>
        <v>19.419165939542758</v>
      </c>
      <c r="R1521" s="26" t="str">
        <f t="shared" si="239"/>
        <v>Steel</v>
      </c>
      <c r="S1521" s="26">
        <f ca="1">IF(N1521="",0,
IF(Knee_Application="YES",Knee_Width,IF(Knee_Application="NO",0,
IF(OR(Cable_Type="OH",SearchData("Conductor",Cable_Desc)),0,
IF(N1521="Steel Drum",Knee_Width,
IF(N1521="Plywood Drum",0,
IF(Country="UAE",0,
IF(AND(OR(SearchData("LSHF",Cable_Desc),SearchData("LSZH",Cable_Desc),SearchData("LS0H",Cable_Desc),SearchData("LSOH",Cable_Desc)),D.nom&gt;40),Knee_Width,
IF(AND(Country="Egypt",D.nom&gt;60),Knee_Width,
IF(AND(Country&lt;&gt;"Egypt",D.nom&gt;35),Knee_Width,
0))))))))))</f>
        <v>125</v>
      </c>
      <c r="T1521" s="118">
        <f t="shared" ca="1" si="233"/>
        <v>17</v>
      </c>
      <c r="U1521" s="118">
        <f t="shared" ca="1" si="234"/>
        <v>5</v>
      </c>
      <c r="V1521" s="117">
        <f t="shared" ca="1" si="235"/>
        <v>843.29771600310823</v>
      </c>
      <c r="W1521" s="64">
        <f t="shared" ca="1" si="236"/>
        <v>1</v>
      </c>
      <c r="X1521" s="64">
        <f t="shared" ca="1" si="240"/>
        <v>1</v>
      </c>
      <c r="Y1521" s="64">
        <f t="shared" ca="1" si="237"/>
        <v>1</v>
      </c>
      <c r="AM1521" s="156"/>
    </row>
    <row r="1522" spans="1:39">
      <c r="A1522" s="12">
        <f t="shared" ca="1" si="231"/>
        <v>1</v>
      </c>
      <c r="B1522" s="12" t="str">
        <f>IF([1]DRUM!A1499="","",[1]DRUM!A1499)</f>
        <v>Steel</v>
      </c>
      <c r="C1522" s="12">
        <f t="shared" ca="1" si="232"/>
        <v>0</v>
      </c>
      <c r="D1522" s="155">
        <f t="shared" ca="1" si="238"/>
        <v>0</v>
      </c>
      <c r="E1522" s="26" t="str">
        <f>IF([1]DRUM!B1499="","",[1]DRUM!B1499)</f>
        <v>STB430006</v>
      </c>
      <c r="F1522" s="26">
        <f>IF([1]DRUM!C1499="","",[1]DRUM!C1499)</f>
        <v>4400</v>
      </c>
      <c r="G1522" s="26">
        <f>IF([1]DRUM!D1499="","",[1]DRUM!D1499)</f>
        <v>4300</v>
      </c>
      <c r="H1522" s="26">
        <f>IF([1]DRUM!E1499="","",[1]DRUM!E1499)</f>
        <v>2650</v>
      </c>
      <c r="I1522" s="26">
        <f>IF([1]DRUM!F1499="","",[1]DRUM!F1499)</f>
        <v>2200</v>
      </c>
      <c r="J1522" s="26">
        <f>IF([1]DRUM!G1499="","",[1]DRUM!G1499)</f>
        <v>2480</v>
      </c>
      <c r="K1522" s="26">
        <f>IF([1]DRUM!H1499="","",[1]DRUM!H1499)</f>
        <v>2630</v>
      </c>
      <c r="L1522" s="26" t="str">
        <f>IF([1]DRUM!I1499="","",[1]DRUM!I1499)</f>
        <v/>
      </c>
      <c r="M1522" s="26">
        <f>IF([1]DRUM!J1499="","",
IF(AND([1]DRUM!K1499="Wooden Drum",[1]DRUM!J1499&gt;Max_WD_Capacity),Max_WD_Capacity,
[1]DRUM!J1499))</f>
        <v>15000</v>
      </c>
      <c r="N1522" s="26" t="str">
        <f>IF([1]DRUM!K1499="","",[1]DRUM!K1499)</f>
        <v>Steel Drum</v>
      </c>
      <c r="O1522" s="26">
        <f>IF([1]DRUM!L1499="","",[1]DRUM!L1499)</f>
        <v>1906</v>
      </c>
      <c r="P1522" s="26">
        <f>IF([1]DRUM!M1499="","",[1]DRUM!M1499)</f>
        <v>388</v>
      </c>
      <c r="Q1522" s="26">
        <f>IF([1]DRUM!N1499="","",[1]DRUM!N1499)</f>
        <v>19.814417565272521</v>
      </c>
      <c r="R1522" s="26" t="str">
        <f t="shared" si="239"/>
        <v>Steel</v>
      </c>
      <c r="S1522" s="26">
        <f ca="1">IF(N1522="",0,
IF(Knee_Application="YES",Knee_Width,IF(Knee_Application="NO",0,
IF(OR(Cable_Type="OH",SearchData("Conductor",Cable_Desc)),0,
IF(N1522="Steel Drum",Knee_Width,
IF(N1522="Plywood Drum",0,
IF(Country="UAE",0,
IF(AND(OR(SearchData("LSHF",Cable_Desc),SearchData("LSZH",Cable_Desc),SearchData("LS0H",Cable_Desc),SearchData("LSOH",Cable_Desc)),D.nom&gt;40),Knee_Width,
IF(AND(Country="Egypt",D.nom&gt;60),Knee_Width,
IF(AND(Country&lt;&gt;"Egypt",D.nom&gt;35),Knee_Width,
0))))))))))</f>
        <v>125</v>
      </c>
      <c r="T1522" s="118">
        <f t="shared" ca="1" si="233"/>
        <v>17</v>
      </c>
      <c r="U1522" s="118">
        <f t="shared" ca="1" si="234"/>
        <v>5</v>
      </c>
      <c r="V1522" s="117">
        <f t="shared" ca="1" si="235"/>
        <v>870.00125355862156</v>
      </c>
      <c r="W1522" s="64">
        <f t="shared" ca="1" si="236"/>
        <v>1</v>
      </c>
      <c r="X1522" s="64">
        <f t="shared" ca="1" si="240"/>
        <v>1</v>
      </c>
      <c r="Y1522" s="64">
        <f t="shared" ca="1" si="237"/>
        <v>1</v>
      </c>
      <c r="AM1522" s="156"/>
    </row>
    <row r="1523" spans="1:39">
      <c r="A1523" s="12">
        <f t="shared" ca="1" si="231"/>
        <v>1</v>
      </c>
      <c r="B1523" s="12" t="str">
        <f>IF([1]DRUM!A1500="","",[1]DRUM!A1500)</f>
        <v>Steel</v>
      </c>
      <c r="C1523" s="12">
        <f t="shared" ca="1" si="232"/>
        <v>0</v>
      </c>
      <c r="D1523" s="155">
        <f t="shared" ca="1" si="238"/>
        <v>0</v>
      </c>
      <c r="E1523" s="26" t="str">
        <f>IF([1]DRUM!B1500="","",[1]DRUM!B1500)</f>
        <v>STB430011</v>
      </c>
      <c r="F1523" s="26">
        <f>IF([1]DRUM!C1500="","",[1]DRUM!C1500)</f>
        <v>4400</v>
      </c>
      <c r="G1523" s="26">
        <f>IF([1]DRUM!D1500="","",[1]DRUM!D1500)</f>
        <v>4300</v>
      </c>
      <c r="H1523" s="26">
        <f>IF([1]DRUM!E1500="","",[1]DRUM!E1500)</f>
        <v>2850</v>
      </c>
      <c r="I1523" s="26">
        <f>IF([1]DRUM!F1500="","",[1]DRUM!F1500)</f>
        <v>2200</v>
      </c>
      <c r="J1523" s="26">
        <f>IF([1]DRUM!G1500="","",[1]DRUM!G1500)</f>
        <v>2480</v>
      </c>
      <c r="K1523" s="26">
        <f>IF([1]DRUM!H1500="","",[1]DRUM!H1500)</f>
        <v>2630</v>
      </c>
      <c r="L1523" s="26" t="str">
        <f>IF([1]DRUM!I1500="","",[1]DRUM!I1500)</f>
        <v/>
      </c>
      <c r="M1523" s="26">
        <f>IF([1]DRUM!J1500="","",
IF(AND([1]DRUM!K1500="Wooden Drum",[1]DRUM!J1500&gt;Max_WD_Capacity),Max_WD_Capacity,
[1]DRUM!J1500))</f>
        <v>20000</v>
      </c>
      <c r="N1523" s="26" t="str">
        <f>IF([1]DRUM!K1500="","",[1]DRUM!K1500)</f>
        <v>Steel Drum</v>
      </c>
      <c r="O1523" s="26">
        <f>IF([1]DRUM!L1500="","",[1]DRUM!L1500)</f>
        <v>2362</v>
      </c>
      <c r="P1523" s="26">
        <f>IF([1]DRUM!M1500="","",[1]DRUM!M1500)</f>
        <v>388</v>
      </c>
      <c r="Q1523" s="26">
        <f>IF([1]DRUM!N1500="","",[1]DRUM!N1500)</f>
        <v>17.913754009850699</v>
      </c>
      <c r="R1523" s="26" t="str">
        <f t="shared" si="239"/>
        <v>Steel</v>
      </c>
      <c r="S1523" s="26">
        <f ca="1">IF(N1523="",0,
IF(Knee_Application="YES",Knee_Width,IF(Knee_Application="NO",0,
IF(OR(Cable_Type="OH",SearchData("Conductor",Cable_Desc)),0,
IF(N1523="Steel Drum",Knee_Width,
IF(N1523="Plywood Drum",0,
IF(Country="UAE",0,
IF(AND(OR(SearchData("LSHF",Cable_Desc),SearchData("LSZH",Cable_Desc),SearchData("LS0H",Cable_Desc),SearchData("LSOH",Cable_Desc)),D.nom&gt;40),Knee_Width,
IF(AND(Country="Egypt",D.nom&gt;60),Knee_Width,
IF(AND(Country&lt;&gt;"Egypt",D.nom&gt;35),Knee_Width,
0))))))))))</f>
        <v>125</v>
      </c>
      <c r="T1523" s="118">
        <f t="shared" ca="1" si="233"/>
        <v>17</v>
      </c>
      <c r="U1523" s="118">
        <f t="shared" ca="1" si="234"/>
        <v>4</v>
      </c>
      <c r="V1523" s="117">
        <f t="shared" ca="1" si="235"/>
        <v>712.7494616017151</v>
      </c>
      <c r="W1523" s="64">
        <f t="shared" ca="1" si="236"/>
        <v>1</v>
      </c>
      <c r="X1523" s="64">
        <f t="shared" ca="1" si="240"/>
        <v>1</v>
      </c>
      <c r="Y1523" s="64">
        <f t="shared" ca="1" si="237"/>
        <v>1</v>
      </c>
      <c r="AM1523" s="156"/>
    </row>
    <row r="1524" spans="1:39">
      <c r="A1524" s="12">
        <f t="shared" ca="1" si="231"/>
        <v>1</v>
      </c>
      <c r="B1524" s="12" t="str">
        <f>IF([1]DRUM!A1501="","",[1]DRUM!A1501)</f>
        <v>Steel</v>
      </c>
      <c r="C1524" s="12">
        <f t="shared" ca="1" si="232"/>
        <v>0</v>
      </c>
      <c r="D1524" s="155">
        <f t="shared" ca="1" si="238"/>
        <v>0</v>
      </c>
      <c r="E1524" s="26" t="str">
        <f>IF([1]DRUM!B1501="","",[1]DRUM!B1501)</f>
        <v>STB430009</v>
      </c>
      <c r="F1524" s="26">
        <f>IF([1]DRUM!C1501="","",[1]DRUM!C1501)</f>
        <v>4400</v>
      </c>
      <c r="G1524" s="26">
        <f>IF([1]DRUM!D1501="","",[1]DRUM!D1501)</f>
        <v>4300</v>
      </c>
      <c r="H1524" s="26">
        <f>IF([1]DRUM!E1501="","",[1]DRUM!E1501)</f>
        <v>2800</v>
      </c>
      <c r="I1524" s="26">
        <f>IF([1]DRUM!F1501="","",[1]DRUM!F1501)</f>
        <v>2200</v>
      </c>
      <c r="J1524" s="26">
        <f>IF([1]DRUM!G1501="","",[1]DRUM!G1501)</f>
        <v>2480</v>
      </c>
      <c r="K1524" s="26">
        <f>IF([1]DRUM!H1501="","",[1]DRUM!H1501)</f>
        <v>2630</v>
      </c>
      <c r="L1524" s="26" t="str">
        <f>IF([1]DRUM!I1501="","",[1]DRUM!I1501)</f>
        <v/>
      </c>
      <c r="M1524" s="26">
        <f>IF([1]DRUM!J1501="","",
IF(AND([1]DRUM!K1501="Wooden Drum",[1]DRUM!J1501&gt;Max_WD_Capacity),Max_WD_Capacity,
[1]DRUM!J1501))</f>
        <v>20000</v>
      </c>
      <c r="N1524" s="26" t="str">
        <f>IF([1]DRUM!K1501="","",[1]DRUM!K1501)</f>
        <v>Steel Drum</v>
      </c>
      <c r="O1524" s="26">
        <f>IF([1]DRUM!L1501="","",[1]DRUM!L1501)</f>
        <v>2367</v>
      </c>
      <c r="P1524" s="26">
        <f>IF([1]DRUM!M1501="","",[1]DRUM!M1501)</f>
        <v>388</v>
      </c>
      <c r="Q1524" s="26">
        <f>IF([1]DRUM!N1501="","",[1]DRUM!N1501)</f>
        <v>18.401878968402215</v>
      </c>
      <c r="R1524" s="26" t="str">
        <f t="shared" si="239"/>
        <v>Steel</v>
      </c>
      <c r="S1524" s="26">
        <f ca="1">IF(N1524="",0,
IF(Knee_Application="YES",Knee_Width,IF(Knee_Application="NO",0,
IF(OR(Cable_Type="OH",SearchData("Conductor",Cable_Desc)),0,
IF(N1524="Steel Drum",Knee_Width,
IF(N1524="Plywood Drum",0,
IF(Country="UAE",0,
IF(AND(OR(SearchData("LSHF",Cable_Desc),SearchData("LSZH",Cable_Desc),SearchData("LS0H",Cable_Desc),SearchData("LSOH",Cable_Desc)),D.nom&gt;40),Knee_Width,
IF(AND(Country="Egypt",D.nom&gt;60),Knee_Width,
IF(AND(Country&lt;&gt;"Egypt",D.nom&gt;35),Knee_Width,
0))))))))))</f>
        <v>125</v>
      </c>
      <c r="T1524" s="118">
        <f t="shared" ca="1" si="233"/>
        <v>17</v>
      </c>
      <c r="U1524" s="118">
        <f t="shared" ca="1" si="234"/>
        <v>5</v>
      </c>
      <c r="V1524" s="117">
        <f t="shared" ca="1" si="235"/>
        <v>910.05655989189131</v>
      </c>
      <c r="W1524" s="64">
        <f t="shared" ca="1" si="236"/>
        <v>1</v>
      </c>
      <c r="X1524" s="64">
        <f t="shared" ca="1" si="240"/>
        <v>1</v>
      </c>
      <c r="Y1524" s="64">
        <f t="shared" ca="1" si="237"/>
        <v>1</v>
      </c>
      <c r="AM1524" s="156"/>
    </row>
    <row r="1525" spans="1:39">
      <c r="A1525" s="12">
        <f t="shared" ca="1" si="231"/>
        <v>1</v>
      </c>
      <c r="B1525" s="12" t="str">
        <f>IF([1]DRUM!A1502="","",[1]DRUM!A1502)</f>
        <v>Steel</v>
      </c>
      <c r="C1525" s="12">
        <f t="shared" ca="1" si="232"/>
        <v>0</v>
      </c>
      <c r="D1525" s="155">
        <f t="shared" ca="1" si="238"/>
        <v>0</v>
      </c>
      <c r="E1525" s="26" t="str">
        <f>IF([1]DRUM!B1502="","",[1]DRUM!B1502)</f>
        <v>STB430017</v>
      </c>
      <c r="F1525" s="26">
        <f>IF([1]DRUM!C1502="","",[1]DRUM!C1502)</f>
        <v>4400</v>
      </c>
      <c r="G1525" s="26">
        <f>IF([1]DRUM!D1502="","",[1]DRUM!D1502)</f>
        <v>4300</v>
      </c>
      <c r="H1525" s="26">
        <f>IF([1]DRUM!E1502="","",[1]DRUM!E1502)</f>
        <v>2650</v>
      </c>
      <c r="I1525" s="26">
        <f>IF([1]DRUM!F1502="","",[1]DRUM!F1502)</f>
        <v>2200</v>
      </c>
      <c r="J1525" s="26">
        <f>IF([1]DRUM!G1502="","",[1]DRUM!G1502)</f>
        <v>2480</v>
      </c>
      <c r="K1525" s="26">
        <f>IF([1]DRUM!H1502="","",[1]DRUM!H1502)</f>
        <v>2630</v>
      </c>
      <c r="L1525" s="26" t="str">
        <f>IF([1]DRUM!I1502="","",[1]DRUM!I1502)</f>
        <v/>
      </c>
      <c r="M1525" s="26">
        <f>IF([1]DRUM!J1502="","",
IF(AND([1]DRUM!K1502="Wooden Drum",[1]DRUM!J1502&gt;Max_WD_Capacity),Max_WD_Capacity,
[1]DRUM!J1502))</f>
        <v>25000</v>
      </c>
      <c r="N1525" s="26" t="str">
        <f>IF([1]DRUM!K1502="","",[1]DRUM!K1502)</f>
        <v>Steel Drum</v>
      </c>
      <c r="O1525" s="26">
        <f>IF([1]DRUM!L1502="","",[1]DRUM!L1502)</f>
        <v>2686</v>
      </c>
      <c r="P1525" s="26">
        <f>IF([1]DRUM!M1502="","",[1]DRUM!M1502)</f>
        <v>388</v>
      </c>
      <c r="Q1525" s="26">
        <f>IF([1]DRUM!N1502="","",[1]DRUM!N1502)</f>
        <v>19.814417565272521</v>
      </c>
      <c r="R1525" s="26" t="str">
        <f t="shared" si="239"/>
        <v>Steel</v>
      </c>
      <c r="S1525" s="26">
        <f ca="1">IF(N1525="",0,
IF(Knee_Application="YES",Knee_Width,IF(Knee_Application="NO",0,
IF(OR(Cable_Type="OH",SearchData("Conductor",Cable_Desc)),0,
IF(N1525="Steel Drum",Knee_Width,
IF(N1525="Plywood Drum",0,
IF(Country="UAE",0,
IF(AND(OR(SearchData("LSHF",Cable_Desc),SearchData("LSZH",Cable_Desc),SearchData("LS0H",Cable_Desc),SearchData("LSOH",Cable_Desc)),D.nom&gt;40),Knee_Width,
IF(AND(Country="Egypt",D.nom&gt;60),Knee_Width,
IF(AND(Country&lt;&gt;"Egypt",D.nom&gt;35),Knee_Width,
0))))))))))</f>
        <v>125</v>
      </c>
      <c r="T1525" s="118">
        <f t="shared" ca="1" si="233"/>
        <v>17</v>
      </c>
      <c r="U1525" s="118">
        <f t="shared" ca="1" si="234"/>
        <v>5</v>
      </c>
      <c r="V1525" s="117">
        <f t="shared" ca="1" si="235"/>
        <v>870.00125355862156</v>
      </c>
      <c r="W1525" s="64">
        <f t="shared" ca="1" si="236"/>
        <v>1</v>
      </c>
      <c r="X1525" s="64">
        <f t="shared" ca="1" si="240"/>
        <v>1</v>
      </c>
      <c r="Y1525" s="64">
        <f t="shared" ca="1" si="237"/>
        <v>1</v>
      </c>
      <c r="AM1525" s="156"/>
    </row>
    <row r="1526" spans="1:39">
      <c r="A1526" s="12">
        <f t="shared" ca="1" si="231"/>
        <v>1</v>
      </c>
      <c r="B1526" s="12" t="str">
        <f>IF([1]DRUM!A1503="","",[1]DRUM!A1503)</f>
        <v>Steel</v>
      </c>
      <c r="C1526" s="12">
        <f t="shared" ca="1" si="232"/>
        <v>0</v>
      </c>
      <c r="D1526" s="155">
        <f t="shared" ca="1" si="238"/>
        <v>0</v>
      </c>
      <c r="E1526" s="26" t="str">
        <f>IF([1]DRUM!B1503="","",[1]DRUM!B1503)</f>
        <v>STB430010</v>
      </c>
      <c r="F1526" s="26">
        <f>IF([1]DRUM!C1503="","",[1]DRUM!C1503)</f>
        <v>4400</v>
      </c>
      <c r="G1526" s="26">
        <f>IF([1]DRUM!D1503="","",[1]DRUM!D1503)</f>
        <v>4300</v>
      </c>
      <c r="H1526" s="26">
        <f>IF([1]DRUM!E1503="","",[1]DRUM!E1503)</f>
        <v>2600</v>
      </c>
      <c r="I1526" s="26">
        <f>IF([1]DRUM!F1503="","",[1]DRUM!F1503)</f>
        <v>2200</v>
      </c>
      <c r="J1526" s="26">
        <f>IF([1]DRUM!G1503="","",[1]DRUM!G1503)</f>
        <v>2480</v>
      </c>
      <c r="K1526" s="26">
        <f>IF([1]DRUM!H1503="","",[1]DRUM!H1503)</f>
        <v>2630</v>
      </c>
      <c r="L1526" s="26" t="str">
        <f>IF([1]DRUM!I1503="","",[1]DRUM!I1503)</f>
        <v/>
      </c>
      <c r="M1526" s="26">
        <f>IF([1]DRUM!J1503="","",
IF(AND([1]DRUM!K1503="Wooden Drum",[1]DRUM!J1503&gt;Max_WD_Capacity),Max_WD_Capacity,
[1]DRUM!J1503))</f>
        <v>25000</v>
      </c>
      <c r="N1526" s="26" t="str">
        <f>IF([1]DRUM!K1503="","",[1]DRUM!K1503)</f>
        <v>Steel Drum</v>
      </c>
      <c r="O1526" s="26">
        <f>IF([1]DRUM!L1503="","",[1]DRUM!L1503)</f>
        <v>2701</v>
      </c>
      <c r="P1526" s="26">
        <f>IF([1]DRUM!M1503="","",[1]DRUM!M1503)</f>
        <v>388</v>
      </c>
      <c r="Q1526" s="26">
        <f>IF([1]DRUM!N1503="","",[1]DRUM!N1503)</f>
        <v>20.267985004634546</v>
      </c>
      <c r="R1526" s="26" t="str">
        <f t="shared" si="239"/>
        <v>Steel</v>
      </c>
      <c r="S1526" s="26">
        <f ca="1">IF(N1526="",0,
IF(Knee_Application="YES",Knee_Width,IF(Knee_Application="NO",0,
IF(OR(Cable_Type="OH",SearchData("Conductor",Cable_Desc)),0,
IF(N1526="Steel Drum",Knee_Width,
IF(N1526="Plywood Drum",0,
IF(Country="UAE",0,
IF(AND(OR(SearchData("LSHF",Cable_Desc),SearchData("LSZH",Cable_Desc),SearchData("LS0H",Cable_Desc),SearchData("LSOH",Cable_Desc)),D.nom&gt;40),Knee_Width,
IF(AND(Country="Egypt",D.nom&gt;60),Knee_Width,
IF(AND(Country&lt;&gt;"Egypt",D.nom&gt;35),Knee_Width,
0))))))))))</f>
        <v>125</v>
      </c>
      <c r="T1526" s="118">
        <f t="shared" ca="1" si="233"/>
        <v>17</v>
      </c>
      <c r="U1526" s="118">
        <f t="shared" ca="1" si="234"/>
        <v>5</v>
      </c>
      <c r="V1526" s="117">
        <f t="shared" ca="1" si="235"/>
        <v>856.64948478086478</v>
      </c>
      <c r="W1526" s="64">
        <f t="shared" ca="1" si="236"/>
        <v>1</v>
      </c>
      <c r="X1526" s="64">
        <f t="shared" ca="1" si="240"/>
        <v>1</v>
      </c>
      <c r="Y1526" s="64">
        <f t="shared" ca="1" si="237"/>
        <v>1</v>
      </c>
      <c r="AM1526" s="156"/>
    </row>
    <row r="1527" spans="1:39">
      <c r="A1527" s="12">
        <f t="shared" ca="1" si="231"/>
        <v>1</v>
      </c>
      <c r="B1527" s="12" t="str">
        <f>IF([1]DRUM!A1504="","",[1]DRUM!A1504)</f>
        <v>Steel</v>
      </c>
      <c r="C1527" s="12">
        <f t="shared" ca="1" si="232"/>
        <v>0</v>
      </c>
      <c r="D1527" s="155">
        <f t="shared" ca="1" si="238"/>
        <v>0</v>
      </c>
      <c r="E1527" s="26" t="str">
        <f>IF([1]DRUM!B1504="","",[1]DRUM!B1504)</f>
        <v>STB440003</v>
      </c>
      <c r="F1527" s="26">
        <f>IF([1]DRUM!C1504="","",[1]DRUM!C1504)</f>
        <v>4480</v>
      </c>
      <c r="G1527" s="26">
        <f>IF([1]DRUM!D1504="","",[1]DRUM!D1504)</f>
        <v>4400</v>
      </c>
      <c r="H1527" s="26">
        <f>IF([1]DRUM!E1504="","",[1]DRUM!E1504)</f>
        <v>2800</v>
      </c>
      <c r="I1527" s="26">
        <f>IF([1]DRUM!F1504="","",[1]DRUM!F1504)</f>
        <v>2200</v>
      </c>
      <c r="J1527" s="26">
        <f>IF([1]DRUM!G1504="","",[1]DRUM!G1504)</f>
        <v>2480</v>
      </c>
      <c r="K1527" s="26">
        <f>IF([1]DRUM!H1504="","",[1]DRUM!H1504)</f>
        <v>2630</v>
      </c>
      <c r="L1527" s="26" t="str">
        <f>IF([1]DRUM!I1504="","",[1]DRUM!I1504)</f>
        <v/>
      </c>
      <c r="M1527" s="26">
        <f>IF([1]DRUM!J1504="","",
IF(AND([1]DRUM!K1504="Wooden Drum",[1]DRUM!J1504&gt;Max_WD_Capacity),Max_WD_Capacity,
[1]DRUM!J1504))</f>
        <v>30000</v>
      </c>
      <c r="N1527" s="26" t="str">
        <f>IF([1]DRUM!K1504="","",[1]DRUM!K1504)</f>
        <v>Steel Drum</v>
      </c>
      <c r="O1527" s="26">
        <f>IF([1]DRUM!L1504="","",[1]DRUM!L1504)</f>
        <v>2827</v>
      </c>
      <c r="P1527" s="26">
        <f>IF([1]DRUM!M1504="","",[1]DRUM!M1504)</f>
        <v>397</v>
      </c>
      <c r="Q1527" s="26">
        <f>IF([1]DRUM!N1504="","",[1]DRUM!N1504)</f>
        <v>19.905131053144931</v>
      </c>
      <c r="R1527" s="26" t="str">
        <f t="shared" si="239"/>
        <v>Steel</v>
      </c>
      <c r="S1527" s="26">
        <f ca="1">IF(N1527="",0,
IF(Knee_Application="YES",Knee_Width,IF(Knee_Application="NO",0,
IF(OR(Cable_Type="OH",SearchData("Conductor",Cable_Desc)),0,
IF(N1527="Steel Drum",Knee_Width,
IF(N1527="Plywood Drum",0,
IF(Country="UAE",0,
IF(AND(OR(SearchData("LSHF",Cable_Desc),SearchData("LSZH",Cable_Desc),SearchData("LS0H",Cable_Desc),SearchData("LSOH",Cable_Desc)),D.nom&gt;40),Knee_Width,
IF(AND(Country="Egypt",D.nom&gt;60),Knee_Width,
IF(AND(Country&lt;&gt;"Egypt",D.nom&gt;35),Knee_Width,
0))))))))))</f>
        <v>125</v>
      </c>
      <c r="T1527" s="118">
        <f t="shared" ca="1" si="233"/>
        <v>17</v>
      </c>
      <c r="U1527" s="118">
        <f t="shared" ca="1" si="234"/>
        <v>5</v>
      </c>
      <c r="V1527" s="117">
        <f t="shared" ca="1" si="235"/>
        <v>910.05655989189131</v>
      </c>
      <c r="W1527" s="64">
        <f t="shared" ca="1" si="236"/>
        <v>1</v>
      </c>
      <c r="X1527" s="64">
        <f t="shared" ca="1" si="240"/>
        <v>1</v>
      </c>
      <c r="Y1527" s="64">
        <f t="shared" ca="1" si="237"/>
        <v>1</v>
      </c>
      <c r="AM1527" s="156"/>
    </row>
    <row r="1528" spans="1:39">
      <c r="A1528" s="12">
        <f t="shared" ca="1" si="231"/>
        <v>1</v>
      </c>
      <c r="B1528" s="12" t="str">
        <f>IF([1]DRUM!A1505="","",[1]DRUM!A1505)</f>
        <v>Steel</v>
      </c>
      <c r="C1528" s="12">
        <f t="shared" ca="1" si="232"/>
        <v>0</v>
      </c>
      <c r="D1528" s="155">
        <f t="shared" ca="1" si="238"/>
        <v>0</v>
      </c>
      <c r="E1528" s="26" t="str">
        <f>IF([1]DRUM!B1505="","",[1]DRUM!B1505)</f>
        <v>STB450000</v>
      </c>
      <c r="F1528" s="26">
        <f>IF([1]DRUM!C1505="","",[1]DRUM!C1505)</f>
        <v>4580</v>
      </c>
      <c r="G1528" s="26">
        <f>IF([1]DRUM!D1505="","",[1]DRUM!D1505)</f>
        <v>4500</v>
      </c>
      <c r="H1528" s="26">
        <f>IF([1]DRUM!E1505="","",[1]DRUM!E1505)</f>
        <v>4000</v>
      </c>
      <c r="I1528" s="26">
        <f>IF([1]DRUM!F1505="","",[1]DRUM!F1505)</f>
        <v>2200</v>
      </c>
      <c r="J1528" s="26">
        <f>IF([1]DRUM!G1505="","",[1]DRUM!G1505)</f>
        <v>2480</v>
      </c>
      <c r="K1528" s="26">
        <f>IF([1]DRUM!H1505="","",[1]DRUM!H1505)</f>
        <v>2630</v>
      </c>
      <c r="L1528" s="26" t="str">
        <f>IF([1]DRUM!I1505="","",[1]DRUM!I1505)</f>
        <v/>
      </c>
      <c r="M1528" s="26">
        <f>IF([1]DRUM!J1505="","",
IF(AND([1]DRUM!K1505="Wooden Drum",[1]DRUM!J1505&gt;Max_WD_Capacity),Max_WD_Capacity,
[1]DRUM!J1505))</f>
        <v>5000</v>
      </c>
      <c r="N1528" s="26" t="str">
        <f>IF([1]DRUM!K1505="","",[1]DRUM!K1505)</f>
        <v>Steel Drum</v>
      </c>
      <c r="O1528" s="26">
        <f>IF([1]DRUM!L1505="","",[1]DRUM!L1505)</f>
        <v>1298</v>
      </c>
      <c r="P1528" s="26">
        <f>IF([1]DRUM!M1505="","",[1]DRUM!M1505)</f>
        <v>406</v>
      </c>
      <c r="Q1528" s="26">
        <f>IF([1]DRUM!N1505="","",[1]DRUM!N1505)</f>
        <v>7.3434728277661412</v>
      </c>
      <c r="R1528" s="26" t="str">
        <f t="shared" si="239"/>
        <v>Steel</v>
      </c>
      <c r="S1528" s="26">
        <f ca="1">IF(N1528="",0,
IF(Knee_Application="YES",Knee_Width,IF(Knee_Application="NO",0,
IF(OR(Cable_Type="OH",SearchData("Conductor",Cable_Desc)),0,
IF(N1528="Steel Drum",Knee_Width,
IF(N1528="Plywood Drum",0,
IF(Country="UAE",0,
IF(AND(OR(SearchData("LSHF",Cable_Desc),SearchData("LSZH",Cable_Desc),SearchData("LS0H",Cable_Desc),SearchData("LSOH",Cable_Desc)),D.nom&gt;40),Knee_Width,
IF(AND(Country="Egypt",D.nom&gt;60),Knee_Width,
IF(AND(Country&lt;&gt;"Egypt",D.nom&gt;35),Knee_Width,
0))))))))))</f>
        <v>125</v>
      </c>
      <c r="T1528" s="118">
        <f t="shared" ca="1" si="233"/>
        <v>17</v>
      </c>
      <c r="U1528" s="118">
        <f t="shared" ca="1" si="234"/>
        <v>1</v>
      </c>
      <c r="V1528" s="117">
        <f t="shared" ca="1" si="235"/>
        <v>220.12260077760681</v>
      </c>
      <c r="W1528" s="64">
        <f t="shared" ca="1" si="236"/>
        <v>1</v>
      </c>
      <c r="X1528" s="64">
        <f t="shared" ca="1" si="240"/>
        <v>1</v>
      </c>
      <c r="Y1528" s="64">
        <f t="shared" ca="1" si="237"/>
        <v>1</v>
      </c>
      <c r="AM1528" s="156"/>
    </row>
    <row r="1529" spans="1:39">
      <c r="A1529" s="12">
        <f t="shared" ca="1" si="231"/>
        <v>1</v>
      </c>
      <c r="B1529" s="12" t="str">
        <f>IF([1]DRUM!A1506="","",[1]DRUM!A1506)</f>
        <v>Steel</v>
      </c>
      <c r="C1529" s="12">
        <f t="shared" ca="1" si="232"/>
        <v>0</v>
      </c>
      <c r="D1529" s="155">
        <f t="shared" ca="1" si="238"/>
        <v>0</v>
      </c>
      <c r="E1529" s="26" t="str">
        <f>IF([1]DRUM!B1506="","",[1]DRUM!B1506)</f>
        <v>STB450001</v>
      </c>
      <c r="F1529" s="26">
        <f>IF([1]DRUM!C1506="","",[1]DRUM!C1506)</f>
        <v>4580</v>
      </c>
      <c r="G1529" s="26">
        <f>IF([1]DRUM!D1506="","",[1]DRUM!D1506)</f>
        <v>4500</v>
      </c>
      <c r="H1529" s="26">
        <f>IF([1]DRUM!E1506="","",[1]DRUM!E1506)</f>
        <v>3000</v>
      </c>
      <c r="I1529" s="26">
        <f>IF([1]DRUM!F1506="","",[1]DRUM!F1506)</f>
        <v>2200</v>
      </c>
      <c r="J1529" s="26">
        <f>IF([1]DRUM!G1506="","",[1]DRUM!G1506)</f>
        <v>2480</v>
      </c>
      <c r="K1529" s="26">
        <f>IF([1]DRUM!H1506="","",[1]DRUM!H1506)</f>
        <v>2630</v>
      </c>
      <c r="L1529" s="26" t="str">
        <f>IF([1]DRUM!I1506="","",[1]DRUM!I1506)</f>
        <v/>
      </c>
      <c r="M1529" s="26">
        <f>IF([1]DRUM!J1506="","",
IF(AND([1]DRUM!K1506="Wooden Drum",[1]DRUM!J1506&gt;Max_WD_Capacity),Max_WD_Capacity,
[1]DRUM!J1506))</f>
        <v>20000</v>
      </c>
      <c r="N1529" s="26" t="str">
        <f>IF([1]DRUM!K1506="","",[1]DRUM!K1506)</f>
        <v>Steel Drum</v>
      </c>
      <c r="O1529" s="26">
        <f>IF([1]DRUM!L1506="","",[1]DRUM!L1506)</f>
        <v>2475</v>
      </c>
      <c r="P1529" s="26">
        <f>IF([1]DRUM!M1506="","",[1]DRUM!M1506)</f>
        <v>406</v>
      </c>
      <c r="Q1529" s="26">
        <f>IF([1]DRUM!N1506="","",[1]DRUM!N1506)</f>
        <v>19.438604544086846</v>
      </c>
      <c r="R1529" s="26" t="str">
        <f t="shared" si="239"/>
        <v>Steel</v>
      </c>
      <c r="S1529" s="26">
        <f ca="1">IF(N1529="",0,
IF(Knee_Application="YES",Knee_Width,IF(Knee_Application="NO",0,
IF(OR(Cable_Type="OH",SearchData("Conductor",Cable_Desc)),0,
IF(N1529="Steel Drum",Knee_Width,
IF(N1529="Plywood Drum",0,
IF(Country="UAE",0,
IF(AND(OR(SearchData("LSHF",Cable_Desc),SearchData("LSZH",Cable_Desc),SearchData("LS0H",Cable_Desc),SearchData("LSOH",Cable_Desc)),D.nom&gt;40),Knee_Width,
IF(AND(Country="Egypt",D.nom&gt;60),Knee_Width,
IF(AND(Country&lt;&gt;"Egypt",D.nom&gt;35),Knee_Width,
0))))))))))</f>
        <v>125</v>
      </c>
      <c r="T1529" s="118">
        <f t="shared" ca="1" si="233"/>
        <v>17</v>
      </c>
      <c r="U1529" s="118">
        <f t="shared" ca="1" si="234"/>
        <v>5</v>
      </c>
      <c r="V1529" s="117">
        <f t="shared" ca="1" si="235"/>
        <v>963.46363500291784</v>
      </c>
      <c r="W1529" s="64">
        <f t="shared" ca="1" si="236"/>
        <v>1</v>
      </c>
      <c r="X1529" s="64">
        <f t="shared" ca="1" si="240"/>
        <v>1</v>
      </c>
      <c r="Y1529" s="64">
        <f t="shared" ca="1" si="237"/>
        <v>1</v>
      </c>
      <c r="AM1529" s="156"/>
    </row>
    <row r="1530" spans="1:39">
      <c r="A1530" s="12">
        <f t="shared" ca="1" si="231"/>
        <v>1</v>
      </c>
      <c r="B1530" s="12" t="str">
        <f>IF([1]DRUM!A1507="","",[1]DRUM!A1507)</f>
        <v>Steel</v>
      </c>
      <c r="C1530" s="12">
        <f t="shared" ca="1" si="232"/>
        <v>0</v>
      </c>
      <c r="D1530" s="155">
        <f t="shared" ca="1" si="238"/>
        <v>0</v>
      </c>
      <c r="E1530" s="26" t="str">
        <f>IF([1]DRUM!B1507="","",[1]DRUM!B1507)</f>
        <v>STB450009</v>
      </c>
      <c r="F1530" s="26">
        <f>IF([1]DRUM!C1507="","",[1]DRUM!C1507)</f>
        <v>4580</v>
      </c>
      <c r="G1530" s="26">
        <f>IF([1]DRUM!D1507="","",[1]DRUM!D1507)</f>
        <v>4500</v>
      </c>
      <c r="H1530" s="26">
        <f>IF([1]DRUM!E1507="","",[1]DRUM!E1507)</f>
        <v>2700</v>
      </c>
      <c r="I1530" s="26">
        <f>IF([1]DRUM!F1507="","",[1]DRUM!F1507)</f>
        <v>2180</v>
      </c>
      <c r="J1530" s="26">
        <f>IF([1]DRUM!G1507="","",[1]DRUM!G1507)</f>
        <v>2480</v>
      </c>
      <c r="K1530" s="26">
        <f>IF([1]DRUM!H1507="","",[1]DRUM!H1507)</f>
        <v>2630</v>
      </c>
      <c r="L1530" s="26" t="str">
        <f>IF([1]DRUM!I1507="","",[1]DRUM!I1507)</f>
        <v/>
      </c>
      <c r="M1530" s="26">
        <f>IF([1]DRUM!J1507="","",
IF(AND([1]DRUM!K1507="Wooden Drum",[1]DRUM!J1507&gt;Max_WD_Capacity),Max_WD_Capacity,
[1]DRUM!J1507))</f>
        <v>35000</v>
      </c>
      <c r="N1530" s="26" t="str">
        <f>IF([1]DRUM!K1507="","",[1]DRUM!K1507)</f>
        <v>Steel Drum</v>
      </c>
      <c r="O1530" s="26">
        <f>IF([1]DRUM!L1507="","",[1]DRUM!L1507)</f>
        <v>2887</v>
      </c>
      <c r="P1530" s="26">
        <f>IF([1]DRUM!M1507="","",[1]DRUM!M1507)</f>
        <v>403</v>
      </c>
      <c r="Q1530" s="26">
        <f>IF([1]DRUM!N1507="","",[1]DRUM!N1507)</f>
        <v>22.189697230835428</v>
      </c>
      <c r="R1530" s="26" t="str">
        <f t="shared" si="239"/>
        <v>Steel</v>
      </c>
      <c r="S1530" s="26">
        <f ca="1">IF(N1530="",0,
IF(Knee_Application="YES",Knee_Width,IF(Knee_Application="NO",0,
IF(OR(Cable_Type="OH",SearchData("Conductor",Cable_Desc)),0,
IF(N1530="Steel Drum",Knee_Width,
IF(N1530="Plywood Drum",0,
IF(Country="UAE",0,
IF(AND(OR(SearchData("LSHF",Cable_Desc),SearchData("LSZH",Cable_Desc),SearchData("LS0H",Cable_Desc),SearchData("LSOH",Cable_Desc)),D.nom&gt;40),Knee_Width,
IF(AND(Country="Egypt",D.nom&gt;60),Knee_Width,
IF(AND(Country&lt;&gt;"Egypt",D.nom&gt;35),Knee_Width,
0))))))))))</f>
        <v>125</v>
      </c>
      <c r="T1530" s="118">
        <f t="shared" ca="1" si="233"/>
        <v>16</v>
      </c>
      <c r="U1530" s="118">
        <f t="shared" ca="1" si="234"/>
        <v>6</v>
      </c>
      <c r="V1530" s="117">
        <f t="shared" ca="1" si="235"/>
        <v>1034.3429918161492</v>
      </c>
      <c r="W1530" s="64">
        <f t="shared" ca="1" si="236"/>
        <v>1</v>
      </c>
      <c r="X1530" s="64">
        <f t="shared" ca="1" si="240"/>
        <v>1</v>
      </c>
      <c r="Y1530" s="64">
        <f t="shared" ca="1" si="237"/>
        <v>1</v>
      </c>
      <c r="AM1530" s="156"/>
    </row>
    <row r="1531" spans="1:39">
      <c r="A1531" s="12">
        <f t="shared" ca="1" si="231"/>
        <v>1</v>
      </c>
      <c r="B1531" s="12" t="str">
        <f>IF([1]DRUM!A1508="","",[1]DRUM!A1508)</f>
        <v>Steel</v>
      </c>
      <c r="C1531" s="12">
        <f t="shared" ca="1" si="232"/>
        <v>0</v>
      </c>
      <c r="D1531" s="155">
        <f t="shared" ca="1" si="238"/>
        <v>0</v>
      </c>
      <c r="E1531" s="26" t="str">
        <f>IF([1]DRUM!B1508="","",[1]DRUM!B1508)</f>
        <v>STB450003</v>
      </c>
      <c r="F1531" s="26">
        <f>IF([1]DRUM!C1508="","",[1]DRUM!C1508)</f>
        <v>4580</v>
      </c>
      <c r="G1531" s="26">
        <f>IF([1]DRUM!D1508="","",[1]DRUM!D1508)</f>
        <v>4500</v>
      </c>
      <c r="H1531" s="26">
        <f>IF([1]DRUM!E1508="","",[1]DRUM!E1508)</f>
        <v>2550</v>
      </c>
      <c r="I1531" s="26">
        <f>IF([1]DRUM!F1508="","",[1]DRUM!F1508)</f>
        <v>2200</v>
      </c>
      <c r="J1531" s="26">
        <f>IF([1]DRUM!G1508="","",[1]DRUM!G1508)</f>
        <v>2480</v>
      </c>
      <c r="K1531" s="26">
        <f>IF([1]DRUM!H1508="","",[1]DRUM!H1508)</f>
        <v>2630</v>
      </c>
      <c r="L1531" s="26" t="str">
        <f>IF([1]DRUM!I1508="","",[1]DRUM!I1508)</f>
        <v/>
      </c>
      <c r="M1531" s="26">
        <f>IF([1]DRUM!J1508="","",
IF(AND([1]DRUM!K1508="Wooden Drum",[1]DRUM!J1508&gt;Max_WD_Capacity),Max_WD_Capacity,
[1]DRUM!J1508))</f>
        <v>42000</v>
      </c>
      <c r="N1531" s="26" t="str">
        <f>IF([1]DRUM!K1508="","",[1]DRUM!K1508)</f>
        <v>Steel Drum</v>
      </c>
      <c r="O1531" s="26">
        <f>IF([1]DRUM!L1508="","",[1]DRUM!L1508)</f>
        <v>3270</v>
      </c>
      <c r="P1531" s="26">
        <f>IF([1]DRUM!M1508="","",[1]DRUM!M1508)</f>
        <v>406</v>
      </c>
      <c r="Q1531" s="26">
        <f>IF([1]DRUM!N1508="","",[1]DRUM!N1508)</f>
        <v>23.753974752874122</v>
      </c>
      <c r="R1531" s="26" t="str">
        <f t="shared" si="239"/>
        <v>Steel</v>
      </c>
      <c r="S1531" s="26">
        <f ca="1">IF(N1531="",0,
IF(Knee_Application="YES",Knee_Width,IF(Knee_Application="NO",0,
IF(OR(Cable_Type="OH",SearchData("Conductor",Cable_Desc)),0,
IF(N1531="Steel Drum",Knee_Width,
IF(N1531="Plywood Drum",0,
IF(Country="UAE",0,
IF(AND(OR(SearchData("LSHF",Cable_Desc),SearchData("LSZH",Cable_Desc),SearchData("LS0H",Cable_Desc),SearchData("LSOH",Cable_Desc)),D.nom&gt;40),Knee_Width,
IF(AND(Country="Egypt",D.nom&gt;60),Knee_Width,
IF(AND(Country&lt;&gt;"Egypt",D.nom&gt;35),Knee_Width,
0))))))))))</f>
        <v>125</v>
      </c>
      <c r="T1531" s="118">
        <f t="shared" ca="1" si="233"/>
        <v>17</v>
      </c>
      <c r="U1531" s="118">
        <f t="shared" ca="1" si="234"/>
        <v>7</v>
      </c>
      <c r="V1531" s="117">
        <f t="shared" ca="1" si="235"/>
        <v>1271.5370070733632</v>
      </c>
      <c r="W1531" s="64">
        <f t="shared" ca="1" si="236"/>
        <v>1</v>
      </c>
      <c r="X1531" s="64">
        <f t="shared" ca="1" si="240"/>
        <v>1</v>
      </c>
      <c r="Y1531" s="64">
        <f t="shared" ca="1" si="237"/>
        <v>1</v>
      </c>
      <c r="AM1531" s="156"/>
    </row>
    <row r="1532" spans="1:39">
      <c r="A1532" s="12">
        <f t="shared" ca="1" si="231"/>
        <v>1</v>
      </c>
      <c r="B1532" s="12" t="str">
        <f>IF([1]DRUM!A1509="","",[1]DRUM!A1509)</f>
        <v>Steel</v>
      </c>
      <c r="C1532" s="12">
        <f t="shared" ca="1" si="232"/>
        <v>0</v>
      </c>
      <c r="D1532" s="155">
        <f t="shared" ca="1" si="238"/>
        <v>0</v>
      </c>
      <c r="E1532" s="26" t="str">
        <f>IF([1]DRUM!B1509="","",[1]DRUM!B1509)</f>
        <v>STB460002</v>
      </c>
      <c r="F1532" s="26">
        <f>IF([1]DRUM!C1509="","",[1]DRUM!C1509)</f>
        <v>4700</v>
      </c>
      <c r="G1532" s="26">
        <f>IF([1]DRUM!D1509="","",[1]DRUM!D1509)</f>
        <v>4600</v>
      </c>
      <c r="H1532" s="26">
        <f>IF([1]DRUM!E1509="","",[1]DRUM!E1509)</f>
        <v>2650</v>
      </c>
      <c r="I1532" s="26">
        <f>IF([1]DRUM!F1509="","",[1]DRUM!F1509)</f>
        <v>2200</v>
      </c>
      <c r="J1532" s="26">
        <f>IF([1]DRUM!G1509="","",[1]DRUM!G1509)</f>
        <v>2480</v>
      </c>
      <c r="K1532" s="26">
        <f>IF([1]DRUM!H1509="","",[1]DRUM!H1509)</f>
        <v>2630</v>
      </c>
      <c r="L1532" s="26" t="str">
        <f>IF([1]DRUM!I1509="","",[1]DRUM!I1509)</f>
        <v/>
      </c>
      <c r="M1532" s="26">
        <f>IF([1]DRUM!J1509="","",
IF(AND([1]DRUM!K1509="Wooden Drum",[1]DRUM!J1509&gt;Max_WD_Capacity),Max_WD_Capacity,
[1]DRUM!J1509))</f>
        <v>15000</v>
      </c>
      <c r="N1532" s="26" t="str">
        <f>IF([1]DRUM!K1509="","",[1]DRUM!K1509)</f>
        <v>Steel Drum</v>
      </c>
      <c r="O1532" s="26">
        <f>IF([1]DRUM!L1509="","",[1]DRUM!L1509)</f>
        <v>2295</v>
      </c>
      <c r="P1532" s="26">
        <f>IF([1]DRUM!M1509="","",[1]DRUM!M1509)</f>
        <v>415</v>
      </c>
      <c r="Q1532" s="26">
        <f>IF([1]DRUM!N1509="","",[1]DRUM!N1509)</f>
        <v>24.427846377069134</v>
      </c>
      <c r="R1532" s="26" t="str">
        <f t="shared" si="239"/>
        <v>Steel</v>
      </c>
      <c r="S1532" s="26">
        <f ca="1">IF(N1532="",0,
IF(Knee_Application="YES",Knee_Width,IF(Knee_Application="NO",0,
IF(OR(Cable_Type="OH",SearchData("Conductor",Cable_Desc)),0,
IF(N1532="Steel Drum",Knee_Width,
IF(N1532="Plywood Drum",0,
IF(Country="UAE",0,
IF(AND(OR(SearchData("LSHF",Cable_Desc),SearchData("LSZH",Cable_Desc),SearchData("LS0H",Cable_Desc),SearchData("LSOH",Cable_Desc)),D.nom&gt;40),Knee_Width,
IF(AND(Country="Egypt",D.nom&gt;60),Knee_Width,
IF(AND(Country&lt;&gt;"Egypt",D.nom&gt;35),Knee_Width,
0))))))))))</f>
        <v>125</v>
      </c>
      <c r="T1532" s="118">
        <f t="shared" ca="1" si="233"/>
        <v>17</v>
      </c>
      <c r="U1532" s="118">
        <f t="shared" ca="1" si="234"/>
        <v>7</v>
      </c>
      <c r="V1532" s="117">
        <f t="shared" ca="1" si="235"/>
        <v>1308.9219596510816</v>
      </c>
      <c r="W1532" s="64">
        <f t="shared" ca="1" si="236"/>
        <v>1</v>
      </c>
      <c r="X1532" s="64">
        <f t="shared" ca="1" si="240"/>
        <v>1</v>
      </c>
      <c r="Y1532" s="64">
        <f t="shared" ca="1" si="237"/>
        <v>1</v>
      </c>
      <c r="AM1532" s="156"/>
    </row>
    <row r="1533" spans="1:39">
      <c r="A1533" s="12">
        <f t="shared" ca="1" si="231"/>
        <v>1</v>
      </c>
      <c r="B1533" s="12" t="str">
        <f>IF([1]DRUM!A1510="","",[1]DRUM!A1510)</f>
        <v>Steel</v>
      </c>
      <c r="C1533" s="12">
        <f t="shared" ca="1" si="232"/>
        <v>0</v>
      </c>
      <c r="D1533" s="155">
        <f t="shared" ca="1" si="238"/>
        <v>0</v>
      </c>
      <c r="E1533" s="26" t="str">
        <f>IF([1]DRUM!B1510="","",[1]DRUM!B1510)</f>
        <v>STB460005</v>
      </c>
      <c r="F1533" s="26">
        <f>IF([1]DRUM!C1510="","",[1]DRUM!C1510)</f>
        <v>4700</v>
      </c>
      <c r="G1533" s="26">
        <f>IF([1]DRUM!D1510="","",[1]DRUM!D1510)</f>
        <v>4600</v>
      </c>
      <c r="H1533" s="26">
        <f>IF([1]DRUM!E1510="","",[1]DRUM!E1510)</f>
        <v>2800</v>
      </c>
      <c r="I1533" s="26">
        <f>IF([1]DRUM!F1510="","",[1]DRUM!F1510)</f>
        <v>2200</v>
      </c>
      <c r="J1533" s="26">
        <f>IF([1]DRUM!G1510="","",[1]DRUM!G1510)</f>
        <v>2480</v>
      </c>
      <c r="K1533" s="26">
        <f>IF([1]DRUM!H1510="","",[1]DRUM!H1510)</f>
        <v>2630</v>
      </c>
      <c r="L1533" s="26" t="str">
        <f>IF([1]DRUM!I1510="","",[1]DRUM!I1510)</f>
        <v/>
      </c>
      <c r="M1533" s="26">
        <f>IF([1]DRUM!J1510="","",
IF(AND([1]DRUM!K1510="Wooden Drum",[1]DRUM!J1510&gt;Max_WD_Capacity),Max_WD_Capacity,
[1]DRUM!J1510))</f>
        <v>25000</v>
      </c>
      <c r="N1533" s="26" t="str">
        <f>IF([1]DRUM!K1510="","",[1]DRUM!K1510)</f>
        <v>Steel Drum</v>
      </c>
      <c r="O1533" s="26">
        <f>IF([1]DRUM!L1510="","",[1]DRUM!L1510)</f>
        <v>3057</v>
      </c>
      <c r="P1533" s="26">
        <f>IF([1]DRUM!M1510="","",[1]DRUM!M1510)</f>
        <v>415</v>
      </c>
      <c r="Q1533" s="26">
        <f>IF([1]DRUM!N1510="","",[1]DRUM!N1510)</f>
        <v>23.015307780198821</v>
      </c>
      <c r="R1533" s="26" t="str">
        <f t="shared" si="239"/>
        <v>Steel</v>
      </c>
      <c r="S1533" s="26">
        <f ca="1">IF(N1533="",0,
IF(Knee_Application="YES",Knee_Width,IF(Knee_Application="NO",0,
IF(OR(Cable_Type="OH",SearchData("Conductor",Cable_Desc)),0,
IF(N1533="Steel Drum",Knee_Width,
IF(N1533="Plywood Drum",0,
IF(Country="UAE",0,
IF(AND(OR(SearchData("LSHF",Cable_Desc),SearchData("LSZH",Cable_Desc),SearchData("LS0H",Cable_Desc),SearchData("LSOH",Cable_Desc)),D.nom&gt;40),Knee_Width,
IF(AND(Country="Egypt",D.nom&gt;60),Knee_Width,
IF(AND(Country&lt;&gt;"Egypt",D.nom&gt;35),Knee_Width,
0))))))))))</f>
        <v>125</v>
      </c>
      <c r="T1533" s="118">
        <f t="shared" ca="1" si="233"/>
        <v>17</v>
      </c>
      <c r="U1533" s="118">
        <f t="shared" ca="1" si="234"/>
        <v>6</v>
      </c>
      <c r="V1533" s="117">
        <f t="shared" ca="1" si="235"/>
        <v>1131.0336738712742</v>
      </c>
      <c r="W1533" s="64">
        <f t="shared" ca="1" si="236"/>
        <v>1</v>
      </c>
      <c r="X1533" s="64">
        <f t="shared" ca="1" si="240"/>
        <v>1</v>
      </c>
      <c r="Y1533" s="64">
        <f t="shared" ca="1" si="237"/>
        <v>1</v>
      </c>
      <c r="AM1533" s="156"/>
    </row>
    <row r="1534" spans="1:39">
      <c r="A1534" s="12">
        <f t="shared" ca="1" si="231"/>
        <v>1</v>
      </c>
      <c r="B1534" s="12" t="str">
        <f>IF([1]DRUM!A1511="","",[1]DRUM!A1511)</f>
        <v>Steel</v>
      </c>
      <c r="C1534" s="12">
        <f t="shared" ca="1" si="232"/>
        <v>0</v>
      </c>
      <c r="D1534" s="155">
        <f t="shared" ca="1" si="238"/>
        <v>0</v>
      </c>
      <c r="E1534" s="26" t="str">
        <f>IF([1]DRUM!B1511="","",[1]DRUM!B1511)</f>
        <v>STB460000</v>
      </c>
      <c r="F1534" s="26">
        <f>IF([1]DRUM!C1511="","",[1]DRUM!C1511)</f>
        <v>4700</v>
      </c>
      <c r="G1534" s="26">
        <f>IF([1]DRUM!D1511="","",[1]DRUM!D1511)</f>
        <v>4600</v>
      </c>
      <c r="H1534" s="26">
        <f>IF([1]DRUM!E1511="","",[1]DRUM!E1511)</f>
        <v>2650</v>
      </c>
      <c r="I1534" s="26">
        <f>IF([1]DRUM!F1511="","",[1]DRUM!F1511)</f>
        <v>2200</v>
      </c>
      <c r="J1534" s="26">
        <f>IF([1]DRUM!G1511="","",[1]DRUM!G1511)</f>
        <v>2480</v>
      </c>
      <c r="K1534" s="26">
        <f>IF([1]DRUM!H1511="","",[1]DRUM!H1511)</f>
        <v>2630</v>
      </c>
      <c r="L1534" s="26" t="str">
        <f>IF([1]DRUM!I1511="","",[1]DRUM!I1511)</f>
        <v/>
      </c>
      <c r="M1534" s="26">
        <f>IF([1]DRUM!J1511="","",
IF(AND([1]DRUM!K1511="Wooden Drum",[1]DRUM!J1511&gt;Max_WD_Capacity),Max_WD_Capacity,
[1]DRUM!J1511))</f>
        <v>28000</v>
      </c>
      <c r="N1534" s="26" t="str">
        <f>IF([1]DRUM!K1511="","",[1]DRUM!K1511)</f>
        <v>Steel Drum</v>
      </c>
      <c r="O1534" s="26">
        <f>IF([1]DRUM!L1511="","",[1]DRUM!L1511)</f>
        <v>3752</v>
      </c>
      <c r="P1534" s="26">
        <f>IF([1]DRUM!M1511="","",[1]DRUM!M1511)</f>
        <v>415</v>
      </c>
      <c r="Q1534" s="26">
        <f>IF([1]DRUM!N1511="","",[1]DRUM!N1511)</f>
        <v>24.427846377069134</v>
      </c>
      <c r="R1534" s="26" t="str">
        <f t="shared" si="239"/>
        <v>Steel</v>
      </c>
      <c r="S1534" s="26">
        <f ca="1">IF(N1534="",0,
IF(Knee_Application="YES",Knee_Width,IF(Knee_Application="NO",0,
IF(OR(Cable_Type="OH",SearchData("Conductor",Cable_Desc)),0,
IF(N1534="Steel Drum",Knee_Width,
IF(N1534="Plywood Drum",0,
IF(Country="UAE",0,
IF(AND(OR(SearchData("LSHF",Cable_Desc),SearchData("LSZH",Cable_Desc),SearchData("LS0H",Cable_Desc),SearchData("LSOH",Cable_Desc)),D.nom&gt;40),Knee_Width,
IF(AND(Country="Egypt",D.nom&gt;60),Knee_Width,
IF(AND(Country&lt;&gt;"Egypt",D.nom&gt;35),Knee_Width,
0))))))))))</f>
        <v>125</v>
      </c>
      <c r="T1534" s="118">
        <f t="shared" ca="1" si="233"/>
        <v>17</v>
      </c>
      <c r="U1534" s="118">
        <f t="shared" ca="1" si="234"/>
        <v>7</v>
      </c>
      <c r="V1534" s="117">
        <f t="shared" ca="1" si="235"/>
        <v>1308.9219596510816</v>
      </c>
      <c r="W1534" s="64">
        <f t="shared" ca="1" si="236"/>
        <v>1</v>
      </c>
      <c r="X1534" s="64">
        <f t="shared" ca="1" si="240"/>
        <v>1</v>
      </c>
      <c r="Y1534" s="64">
        <f t="shared" ca="1" si="237"/>
        <v>1</v>
      </c>
      <c r="AM1534" s="156"/>
    </row>
    <row r="1535" spans="1:39">
      <c r="A1535" s="12">
        <f t="shared" ca="1" si="231"/>
        <v>1</v>
      </c>
      <c r="B1535" s="12" t="str">
        <f>IF([1]DRUM!A1512="","",[1]DRUM!A1512)</f>
        <v>Steel</v>
      </c>
      <c r="C1535" s="12">
        <f t="shared" ca="1" si="232"/>
        <v>0</v>
      </c>
      <c r="D1535" s="155">
        <f t="shared" ca="1" si="238"/>
        <v>0</v>
      </c>
      <c r="E1535" s="26" t="str">
        <f>IF([1]DRUM!B1512="","",[1]DRUM!B1512)</f>
        <v>STB480001</v>
      </c>
      <c r="F1535" s="26">
        <f>IF([1]DRUM!C1512="","",[1]DRUM!C1512)</f>
        <v>4900</v>
      </c>
      <c r="G1535" s="26">
        <f>IF([1]DRUM!D1512="","",[1]DRUM!D1512)</f>
        <v>4800</v>
      </c>
      <c r="H1535" s="26">
        <f>IF([1]DRUM!E1512="","",[1]DRUM!E1512)</f>
        <v>2800</v>
      </c>
      <c r="I1535" s="26">
        <f>IF([1]DRUM!F1512="","",[1]DRUM!F1512)</f>
        <v>2200</v>
      </c>
      <c r="J1535" s="26">
        <f>IF([1]DRUM!G1512="","",[1]DRUM!G1512)</f>
        <v>2480</v>
      </c>
      <c r="K1535" s="26">
        <f>IF([1]DRUM!H1512="","",[1]DRUM!H1512)</f>
        <v>2630</v>
      </c>
      <c r="L1535" s="26" t="str">
        <f>IF([1]DRUM!I1512="","",[1]DRUM!I1512)</f>
        <v/>
      </c>
      <c r="M1535" s="26">
        <f>IF([1]DRUM!J1512="","",
IF(AND([1]DRUM!K1512="Wooden Drum",[1]DRUM!J1512&gt;Max_WD_Capacity),Max_WD_Capacity,
[1]DRUM!J1512))</f>
        <v>25000</v>
      </c>
      <c r="N1535" s="26" t="str">
        <f>IF([1]DRUM!K1512="","",[1]DRUM!K1512)</f>
        <v>Steel Drum</v>
      </c>
      <c r="O1535" s="26">
        <f>IF([1]DRUM!L1512="","",[1]DRUM!L1512)</f>
        <v>3390</v>
      </c>
      <c r="P1535" s="26">
        <f>IF([1]DRUM!M1512="","",[1]DRUM!M1512)</f>
        <v>434</v>
      </c>
      <c r="Q1535" s="26">
        <f>IF([1]DRUM!N1512="","",[1]DRUM!N1512)</f>
        <v>26.263714584010671</v>
      </c>
      <c r="R1535" s="26" t="str">
        <f t="shared" si="239"/>
        <v>Steel</v>
      </c>
      <c r="S1535" s="26">
        <f ca="1">IF(N1535="",0,
IF(Knee_Application="YES",Knee_Width,IF(Knee_Application="NO",0,
IF(OR(Cable_Type="OH",SearchData("Conductor",Cable_Desc)),0,
IF(N1535="Steel Drum",Knee_Width,
IF(N1535="Plywood Drum",0,
IF(Country="UAE",0,
IF(AND(OR(SearchData("LSHF",Cable_Desc),SearchData("LSZH",Cable_Desc),SearchData("LS0H",Cable_Desc),SearchData("LSOH",Cable_Desc)),D.nom&gt;40),Knee_Width,
IF(AND(Country="Egypt",D.nom&gt;60),Knee_Width,
IF(AND(Country&lt;&gt;"Egypt",D.nom&gt;35),Knee_Width,
0))))))))))</f>
        <v>125</v>
      </c>
      <c r="T1535" s="118">
        <f t="shared" ca="1" si="233"/>
        <v>17</v>
      </c>
      <c r="U1535" s="118">
        <f t="shared" ca="1" si="234"/>
        <v>7</v>
      </c>
      <c r="V1535" s="117">
        <f t="shared" ca="1" si="235"/>
        <v>1364.9993885176593</v>
      </c>
      <c r="W1535" s="64">
        <f t="shared" ca="1" si="236"/>
        <v>1</v>
      </c>
      <c r="X1535" s="64">
        <f t="shared" ca="1" si="240"/>
        <v>1</v>
      </c>
      <c r="Y1535" s="64">
        <f t="shared" ca="1" si="237"/>
        <v>1</v>
      </c>
      <c r="AM1535" s="156"/>
    </row>
    <row r="1536" spans="1:39">
      <c r="A1536" s="12">
        <f t="shared" ca="1" si="231"/>
        <v>0</v>
      </c>
      <c r="B1536" s="12" t="str">
        <f>IF([1]DRUM!A1513="","",[1]DRUM!A1513)</f>
        <v>Steel - without Wooden Lagging</v>
      </c>
      <c r="C1536" s="12">
        <f t="shared" ca="1" si="232"/>
        <v>0</v>
      </c>
      <c r="D1536" s="155">
        <f t="shared" ca="1" si="238"/>
        <v>0</v>
      </c>
      <c r="E1536" s="26" t="str">
        <f>IF([1]DRUM!B1513="","",[1]DRUM!B1513)</f>
        <v>STB155001</v>
      </c>
      <c r="F1536" s="26">
        <f>IF([1]DRUM!C1513="","",[1]DRUM!C1513)</f>
        <v>1550</v>
      </c>
      <c r="G1536" s="26">
        <f>IF([1]DRUM!D1513="","",[1]DRUM!D1513)</f>
        <v>1550</v>
      </c>
      <c r="H1536" s="26">
        <f>IF([1]DRUM!E1513="","",[1]DRUM!E1513)</f>
        <v>700</v>
      </c>
      <c r="I1536" s="26">
        <f>IF([1]DRUM!F1513="","",[1]DRUM!F1513)</f>
        <v>1000</v>
      </c>
      <c r="J1536" s="26">
        <f>IF([1]DRUM!G1513="","",[1]DRUM!G1513)</f>
        <v>1100</v>
      </c>
      <c r="K1536" s="26">
        <f>IF([1]DRUM!H1513="","",[1]DRUM!H1513)</f>
        <v>1100</v>
      </c>
      <c r="L1536" s="26" t="str">
        <f>IF([1]DRUM!I1513="","",[1]DRUM!I1513)</f>
        <v/>
      </c>
      <c r="M1536" s="26">
        <f>IF([1]DRUM!J1513="","",
IF(AND([1]DRUM!K1513="Wooden Drum",[1]DRUM!J1513&gt;Max_WD_Capacity),Max_WD_Capacity,
[1]DRUM!J1513))</f>
        <v>3000</v>
      </c>
      <c r="N1536" s="26" t="str">
        <f>IF([1]DRUM!K1513="","",[1]DRUM!K1513)</f>
        <v>Steel Drum</v>
      </c>
      <c r="O1536" s="26">
        <f>IF([1]DRUM!L1513="","",[1]DRUM!L1513)</f>
        <v>221</v>
      </c>
      <c r="P1536" s="26" t="str">
        <f>IF([1]DRUM!M1513="","",[1]DRUM!M1513)</f>
        <v/>
      </c>
      <c r="Q1536" s="26">
        <f>IF([1]DRUM!N1513="","",[1]DRUM!N1513)</f>
        <v>1.5020739874976199</v>
      </c>
      <c r="R1536" s="26" t="str">
        <f t="shared" si="239"/>
        <v>Steel - without Wooden Lagging</v>
      </c>
      <c r="S1536" s="26">
        <f ca="1">IF(N1536="",0,
IF(Knee_Application="YES",Knee_Width,IF(Knee_Application="NO",0,
IF(OR(Cable_Type="OH",SearchData("Conductor",Cable_Desc)),0,
IF(N1536="Steel Drum",Knee_Width,
IF(N1536="Plywood Drum",0,
IF(Country="UAE",0,
IF(AND(OR(SearchData("LSHF",Cable_Desc),SearchData("LSZH",Cable_Desc),SearchData("LS0H",Cable_Desc),SearchData("LSOH",Cable_Desc)),D.nom&gt;40),Knee_Width,
IF(AND(Country="Egypt",D.nom&gt;60),Knee_Width,
IF(AND(Country&lt;&gt;"Egypt",D.nom&gt;35),Knee_Width,
0))))))))))</f>
        <v>125</v>
      </c>
      <c r="T1536" s="118">
        <f t="shared" ca="1" si="233"/>
        <v>7</v>
      </c>
      <c r="U1536" s="118">
        <f t="shared" ca="1" si="234"/>
        <v>2</v>
      </c>
      <c r="V1536" s="117">
        <f t="shared" ca="1" si="235"/>
        <v>41.484102672122496</v>
      </c>
      <c r="W1536" s="64">
        <f t="shared" ca="1" si="236"/>
        <v>0</v>
      </c>
      <c r="X1536" s="64">
        <f t="shared" ca="1" si="240"/>
        <v>1</v>
      </c>
      <c r="Y1536" s="64">
        <f t="shared" ca="1" si="237"/>
        <v>0</v>
      </c>
      <c r="AM1536" s="156"/>
    </row>
    <row r="1537" spans="1:39">
      <c r="A1537" s="12">
        <f t="shared" ca="1" si="231"/>
        <v>0</v>
      </c>
      <c r="B1537" s="12" t="str">
        <f>IF([1]DRUM!A1514="","",[1]DRUM!A1514)</f>
        <v>Steel - without Wooden Lagging</v>
      </c>
      <c r="C1537" s="12">
        <f t="shared" ca="1" si="232"/>
        <v>0</v>
      </c>
      <c r="D1537" s="155">
        <f t="shared" ca="1" si="238"/>
        <v>0</v>
      </c>
      <c r="E1537" s="26" t="str">
        <f>IF([1]DRUM!B1514="","",[1]DRUM!B1514)</f>
        <v>STB170005</v>
      </c>
      <c r="F1537" s="26">
        <f>IF([1]DRUM!C1514="","",[1]DRUM!C1514)</f>
        <v>1700</v>
      </c>
      <c r="G1537" s="26">
        <f>IF([1]DRUM!D1514="","",[1]DRUM!D1514)</f>
        <v>1700</v>
      </c>
      <c r="H1537" s="26">
        <f>IF([1]DRUM!E1514="","",[1]DRUM!E1514)</f>
        <v>800</v>
      </c>
      <c r="I1537" s="26">
        <f>IF([1]DRUM!F1514="","",[1]DRUM!F1514)</f>
        <v>1000</v>
      </c>
      <c r="J1537" s="26">
        <f>IF([1]DRUM!G1514="","",[1]DRUM!G1514)</f>
        <v>1100</v>
      </c>
      <c r="K1537" s="26">
        <f>IF([1]DRUM!H1514="","",[1]DRUM!H1514)</f>
        <v>1100</v>
      </c>
      <c r="L1537" s="26" t="str">
        <f>IF([1]DRUM!I1514="","",[1]DRUM!I1514)</f>
        <v/>
      </c>
      <c r="M1537" s="26">
        <f>IF([1]DRUM!J1514="","",
IF(AND([1]DRUM!K1514="Wooden Drum",[1]DRUM!J1514&gt;Max_WD_Capacity),Max_WD_Capacity,
[1]DRUM!J1514))</f>
        <v>5000</v>
      </c>
      <c r="N1537" s="26" t="str">
        <f>IF([1]DRUM!K1514="","",[1]DRUM!K1514)</f>
        <v>Steel Drum</v>
      </c>
      <c r="O1537" s="26">
        <f>IF([1]DRUM!L1514="","",[1]DRUM!L1514)</f>
        <v>253</v>
      </c>
      <c r="P1537" s="26" t="str">
        <f>IF([1]DRUM!M1514="","",[1]DRUM!M1514)</f>
        <v/>
      </c>
      <c r="Q1537" s="26">
        <f>IF([1]DRUM!N1514="","",[1]DRUM!N1514)</f>
        <v>1.7671458676442584</v>
      </c>
      <c r="R1537" s="26" t="str">
        <f t="shared" si="239"/>
        <v>Steel - without Wooden Lagging</v>
      </c>
      <c r="S1537" s="26">
        <f ca="1">IF(N1537="",0,
IF(Knee_Application="YES",Knee_Width,IF(Knee_Application="NO",0,
IF(OR(Cable_Type="OH",SearchData("Conductor",Cable_Desc)),0,
IF(N1537="Steel Drum",Knee_Width,
IF(N1537="Plywood Drum",0,
IF(Country="UAE",0,
IF(AND(OR(SearchData("LSHF",Cable_Desc),SearchData("LSZH",Cable_Desc),SearchData("LS0H",Cable_Desc),SearchData("LSOH",Cable_Desc)),D.nom&gt;40),Knee_Width,
IF(AND(Country="Egypt",D.nom&gt;60),Knee_Width,
IF(AND(Country&lt;&gt;"Egypt",D.nom&gt;35),Knee_Width,
0))))))))))</f>
        <v>125</v>
      </c>
      <c r="T1537" s="118">
        <f t="shared" ca="1" si="233"/>
        <v>7</v>
      </c>
      <c r="U1537" s="118">
        <f t="shared" ca="1" si="234"/>
        <v>2</v>
      </c>
      <c r="V1537" s="117">
        <f t="shared" ca="1" si="235"/>
        <v>45.88233238714821</v>
      </c>
      <c r="W1537" s="64">
        <f t="shared" ca="1" si="236"/>
        <v>0</v>
      </c>
      <c r="X1537" s="64">
        <f t="shared" ca="1" si="240"/>
        <v>1</v>
      </c>
      <c r="Y1537" s="64">
        <f t="shared" ca="1" si="237"/>
        <v>0</v>
      </c>
      <c r="AM1537" s="156"/>
    </row>
    <row r="1538" spans="1:39">
      <c r="A1538" s="12">
        <f t="shared" ca="1" si="231"/>
        <v>0</v>
      </c>
      <c r="B1538" s="12" t="str">
        <f>IF([1]DRUM!A1515="","",[1]DRUM!A1515)</f>
        <v>Steel - without Wooden Lagging</v>
      </c>
      <c r="C1538" s="12">
        <f t="shared" ca="1" si="232"/>
        <v>0</v>
      </c>
      <c r="D1538" s="155">
        <f t="shared" ca="1" si="238"/>
        <v>0</v>
      </c>
      <c r="E1538" s="26" t="str">
        <f>IF([1]DRUM!B1515="","",[1]DRUM!B1515)</f>
        <v>STB175001</v>
      </c>
      <c r="F1538" s="26">
        <f>IF([1]DRUM!C1515="","",[1]DRUM!C1515)</f>
        <v>1750</v>
      </c>
      <c r="G1538" s="26">
        <f>IF([1]DRUM!D1515="","",[1]DRUM!D1515)</f>
        <v>1750</v>
      </c>
      <c r="H1538" s="26">
        <f>IF([1]DRUM!E1515="","",[1]DRUM!E1515)</f>
        <v>900</v>
      </c>
      <c r="I1538" s="26">
        <f>IF([1]DRUM!F1515="","",[1]DRUM!F1515)</f>
        <v>1000</v>
      </c>
      <c r="J1538" s="26">
        <f>IF([1]DRUM!G1515="","",[1]DRUM!G1515)</f>
        <v>1100</v>
      </c>
      <c r="K1538" s="26">
        <f>IF([1]DRUM!H1515="","",[1]DRUM!H1515)</f>
        <v>1100</v>
      </c>
      <c r="L1538" s="26" t="str">
        <f>IF([1]DRUM!I1515="","",[1]DRUM!I1515)</f>
        <v/>
      </c>
      <c r="M1538" s="26">
        <f>IF([1]DRUM!J1515="","",
IF(AND([1]DRUM!K1515="Wooden Drum",[1]DRUM!J1515&gt;Max_WD_Capacity),Max_WD_Capacity,
[1]DRUM!J1515))</f>
        <v>3000</v>
      </c>
      <c r="N1538" s="26" t="str">
        <f>IF([1]DRUM!K1515="","",[1]DRUM!K1515)</f>
        <v>Steel Drum</v>
      </c>
      <c r="O1538" s="26">
        <f>IF([1]DRUM!L1515="","",[1]DRUM!L1515)</f>
        <v>273</v>
      </c>
      <c r="P1538" s="26" t="str">
        <f>IF([1]DRUM!M1515="","",[1]DRUM!M1515)</f>
        <v/>
      </c>
      <c r="Q1538" s="26">
        <f>IF([1]DRUM!N1515="","",[1]DRUM!N1515)</f>
        <v>1.7691093630527523</v>
      </c>
      <c r="R1538" s="26" t="str">
        <f t="shared" si="239"/>
        <v>Steel - without Wooden Lagging</v>
      </c>
      <c r="S1538" s="26">
        <f ca="1">IF(N1538="",0,
IF(Knee_Application="YES",Knee_Width,IF(Knee_Application="NO",0,
IF(OR(Cable_Type="OH",SearchData("Conductor",Cable_Desc)),0,
IF(N1538="Steel Drum",Knee_Width,
IF(N1538="Plywood Drum",0,
IF(Country="UAE",0,
IF(AND(OR(SearchData("LSHF",Cable_Desc),SearchData("LSZH",Cable_Desc),SearchData("LS0H",Cable_Desc),SearchData("LSOH",Cable_Desc)),D.nom&gt;40),Knee_Width,
IF(AND(Country="Egypt",D.nom&gt;60),Knee_Width,
IF(AND(Country&lt;&gt;"Egypt",D.nom&gt;35),Knee_Width,
0))))))))))</f>
        <v>125</v>
      </c>
      <c r="T1538" s="118">
        <f t="shared" ca="1" si="233"/>
        <v>7</v>
      </c>
      <c r="U1538" s="118">
        <f t="shared" ca="1" si="234"/>
        <v>2</v>
      </c>
      <c r="V1538" s="117">
        <f t="shared" ca="1" si="235"/>
        <v>50.280562102173924</v>
      </c>
      <c r="W1538" s="64">
        <f t="shared" ca="1" si="236"/>
        <v>0</v>
      </c>
      <c r="X1538" s="64">
        <f t="shared" ca="1" si="240"/>
        <v>1</v>
      </c>
      <c r="Y1538" s="64">
        <f t="shared" ca="1" si="237"/>
        <v>0</v>
      </c>
      <c r="AM1538" s="156"/>
    </row>
    <row r="1539" spans="1:39">
      <c r="A1539" s="12">
        <f t="shared" ca="1" si="231"/>
        <v>0</v>
      </c>
      <c r="B1539" s="12" t="str">
        <f>IF([1]DRUM!A1516="","",[1]DRUM!A1516)</f>
        <v>Steel - without Wooden Lagging</v>
      </c>
      <c r="C1539" s="12">
        <f t="shared" ca="1" si="232"/>
        <v>0</v>
      </c>
      <c r="D1539" s="155">
        <f t="shared" ca="1" si="238"/>
        <v>0</v>
      </c>
      <c r="E1539" s="26" t="str">
        <f>IF([1]DRUM!B1516="","",[1]DRUM!B1516)</f>
        <v>STB180005</v>
      </c>
      <c r="F1539" s="26">
        <f>IF([1]DRUM!C1516="","",[1]DRUM!C1516)</f>
        <v>1800</v>
      </c>
      <c r="G1539" s="26">
        <f>IF([1]DRUM!D1516="","",[1]DRUM!D1516)</f>
        <v>1800</v>
      </c>
      <c r="H1539" s="26">
        <f>IF([1]DRUM!E1516="","",[1]DRUM!E1516)</f>
        <v>700</v>
      </c>
      <c r="I1539" s="26">
        <f>IF([1]DRUM!F1516="","",[1]DRUM!F1516)</f>
        <v>1000</v>
      </c>
      <c r="J1539" s="26">
        <f>IF([1]DRUM!G1516="","",[1]DRUM!G1516)</f>
        <v>1100</v>
      </c>
      <c r="K1539" s="26">
        <f>IF([1]DRUM!H1516="","",[1]DRUM!H1516)</f>
        <v>1100</v>
      </c>
      <c r="L1539" s="26" t="str">
        <f>IF([1]DRUM!I1516="","",[1]DRUM!I1516)</f>
        <v/>
      </c>
      <c r="M1539" s="26">
        <f>IF([1]DRUM!J1516="","",
IF(AND([1]DRUM!K1516="Wooden Drum",[1]DRUM!J1516&gt;Max_WD_Capacity),Max_WD_Capacity,
[1]DRUM!J1516))</f>
        <v>4000</v>
      </c>
      <c r="N1539" s="26" t="str">
        <f>IF([1]DRUM!K1516="","",[1]DRUM!K1516)</f>
        <v>Steel Drum</v>
      </c>
      <c r="O1539" s="26">
        <f>IF([1]DRUM!L1516="","",[1]DRUM!L1516)</f>
        <v>269</v>
      </c>
      <c r="P1539" s="26" t="str">
        <f>IF([1]DRUM!M1516="","",[1]DRUM!M1516)</f>
        <v/>
      </c>
      <c r="Q1539" s="26">
        <f>IF([1]DRUM!N1516="","",[1]DRUM!N1516)</f>
        <v>2.159844949342983</v>
      </c>
      <c r="R1539" s="26" t="str">
        <f t="shared" si="239"/>
        <v>Steel - without Wooden Lagging</v>
      </c>
      <c r="S1539" s="26">
        <f ca="1">IF(N1539="",0,
IF(Knee_Application="YES",Knee_Width,IF(Knee_Application="NO",0,
IF(OR(Cable_Type="OH",SearchData("Conductor",Cable_Desc)),0,
IF(N1539="Steel Drum",Knee_Width,
IF(N1539="Plywood Drum",0,
IF(Country="UAE",0,
IF(AND(OR(SearchData("LSHF",Cable_Desc),SearchData("LSZH",Cable_Desc),SearchData("LS0H",Cable_Desc),SearchData("LSOH",Cable_Desc)),D.nom&gt;40),Knee_Width,
IF(AND(Country="Egypt",D.nom&gt;60),Knee_Width,
IF(AND(Country&lt;&gt;"Egypt",D.nom&gt;35),Knee_Width,
0))))))))))</f>
        <v>125</v>
      </c>
      <c r="T1539" s="118">
        <f t="shared" ca="1" si="233"/>
        <v>7</v>
      </c>
      <c r="U1539" s="118">
        <f t="shared" ca="1" si="234"/>
        <v>3</v>
      </c>
      <c r="V1539" s="117">
        <f t="shared" ca="1" si="235"/>
        <v>70.248525008390644</v>
      </c>
      <c r="W1539" s="64">
        <f t="shared" ca="1" si="236"/>
        <v>0</v>
      </c>
      <c r="X1539" s="64">
        <f t="shared" ca="1" si="240"/>
        <v>1</v>
      </c>
      <c r="Y1539" s="64">
        <f t="shared" ca="1" si="237"/>
        <v>0</v>
      </c>
      <c r="AM1539" s="156"/>
    </row>
    <row r="1540" spans="1:39">
      <c r="A1540" s="12">
        <f t="shared" ca="1" si="231"/>
        <v>0</v>
      </c>
      <c r="B1540" s="12" t="str">
        <f>IF([1]DRUM!A1517="","",[1]DRUM!A1517)</f>
        <v>Steel - without Wooden Lagging</v>
      </c>
      <c r="C1540" s="12">
        <f t="shared" ca="1" si="232"/>
        <v>0</v>
      </c>
      <c r="D1540" s="155">
        <f t="shared" ca="1" si="238"/>
        <v>0</v>
      </c>
      <c r="E1540" s="26" t="str">
        <f>IF([1]DRUM!B1517="","",[1]DRUM!B1517)</f>
        <v>STB200010</v>
      </c>
      <c r="F1540" s="26">
        <f>IF([1]DRUM!C1517="","",[1]DRUM!C1517)</f>
        <v>2000</v>
      </c>
      <c r="G1540" s="26">
        <f>IF([1]DRUM!D1517="","",[1]DRUM!D1517)</f>
        <v>2000</v>
      </c>
      <c r="H1540" s="26">
        <f>IF([1]DRUM!E1517="","",[1]DRUM!E1517)</f>
        <v>850</v>
      </c>
      <c r="I1540" s="26">
        <f>IF([1]DRUM!F1517="","",[1]DRUM!F1517)</f>
        <v>1000</v>
      </c>
      <c r="J1540" s="26">
        <f>IF([1]DRUM!G1517="","",[1]DRUM!G1517)</f>
        <v>1100</v>
      </c>
      <c r="K1540" s="26">
        <f>IF([1]DRUM!H1517="","",[1]DRUM!H1517)</f>
        <v>1100</v>
      </c>
      <c r="L1540" s="26" t="str">
        <f>IF([1]DRUM!I1517="","",[1]DRUM!I1517)</f>
        <v/>
      </c>
      <c r="M1540" s="26">
        <f>IF([1]DRUM!J1517="","",
IF(AND([1]DRUM!K1517="Wooden Drum",[1]DRUM!J1517&gt;Max_WD_Capacity),Max_WD_Capacity,
[1]DRUM!J1517))</f>
        <v>5000</v>
      </c>
      <c r="N1540" s="26" t="str">
        <f>IF([1]DRUM!K1517="","",[1]DRUM!K1517)</f>
        <v>Steel Drum</v>
      </c>
      <c r="O1540" s="26">
        <f>IF([1]DRUM!L1517="","",[1]DRUM!L1517)</f>
        <v>317</v>
      </c>
      <c r="P1540" s="26" t="str">
        <f>IF([1]DRUM!M1517="","",[1]DRUM!M1517)</f>
        <v/>
      </c>
      <c r="Q1540" s="26">
        <f>IF([1]DRUM!N1517="","",[1]DRUM!N1517)</f>
        <v>2.5741424805351367</v>
      </c>
      <c r="R1540" s="26" t="str">
        <f t="shared" si="239"/>
        <v>Steel - without Wooden Lagging</v>
      </c>
      <c r="S1540" s="26">
        <f ca="1">IF(N1540="",0,
IF(Knee_Application="YES",Knee_Width,IF(Knee_Application="NO",0,
IF(OR(Cable_Type="OH",SearchData("Conductor",Cable_Desc)),0,
IF(N1540="Steel Drum",Knee_Width,
IF(N1540="Plywood Drum",0,
IF(Country="UAE",0,
IF(AND(OR(SearchData("LSHF",Cable_Desc),SearchData("LSZH",Cable_Desc),SearchData("LS0H",Cable_Desc),SearchData("LSOH",Cable_Desc)),D.nom&gt;40),Knee_Width,
IF(AND(Country="Egypt",D.nom&gt;60),Knee_Width,
IF(AND(Country&lt;&gt;"Egypt",D.nom&gt;35),Knee_Width,
0))))))))))</f>
        <v>125</v>
      </c>
      <c r="T1540" s="118">
        <f t="shared" ca="1" si="233"/>
        <v>7</v>
      </c>
      <c r="U1540" s="118">
        <f t="shared" ca="1" si="234"/>
        <v>3</v>
      </c>
      <c r="V1540" s="117">
        <f t="shared" ca="1" si="235"/>
        <v>80.144541867198484</v>
      </c>
      <c r="W1540" s="64">
        <f t="shared" ca="1" si="236"/>
        <v>0</v>
      </c>
      <c r="X1540" s="64">
        <f t="shared" ca="1" si="240"/>
        <v>1</v>
      </c>
      <c r="Y1540" s="64">
        <f t="shared" ca="1" si="237"/>
        <v>0</v>
      </c>
      <c r="AM1540" s="156"/>
    </row>
    <row r="1541" spans="1:39">
      <c r="A1541" s="12">
        <f t="shared" ca="1" si="231"/>
        <v>0</v>
      </c>
      <c r="B1541" s="12" t="str">
        <f>IF([1]DRUM!A1518="","",[1]DRUM!A1518)</f>
        <v>Steel - without Wooden Lagging</v>
      </c>
      <c r="C1541" s="12">
        <f t="shared" ca="1" si="232"/>
        <v>0</v>
      </c>
      <c r="D1541" s="155">
        <f t="shared" ca="1" si="238"/>
        <v>0</v>
      </c>
      <c r="E1541" s="26" t="str">
        <f>IF([1]DRUM!B1518="","",[1]DRUM!B1518)</f>
        <v>STB210024</v>
      </c>
      <c r="F1541" s="26">
        <f>IF([1]DRUM!C1518="","",[1]DRUM!C1518)</f>
        <v>2100</v>
      </c>
      <c r="G1541" s="26">
        <f>IF([1]DRUM!D1518="","",[1]DRUM!D1518)</f>
        <v>2100</v>
      </c>
      <c r="H1541" s="26">
        <f>IF([1]DRUM!E1518="","",[1]DRUM!E1518)</f>
        <v>1050</v>
      </c>
      <c r="I1541" s="26">
        <f>IF([1]DRUM!F1518="","",[1]DRUM!F1518)</f>
        <v>900</v>
      </c>
      <c r="J1541" s="26">
        <f>IF([1]DRUM!G1518="","",[1]DRUM!G1518)</f>
        <v>1100</v>
      </c>
      <c r="K1541" s="26">
        <f>IF([1]DRUM!H1518="","",[1]DRUM!H1518)</f>
        <v>1100</v>
      </c>
      <c r="L1541" s="26" t="str">
        <f>IF([1]DRUM!I1518="","",[1]DRUM!I1518)</f>
        <v/>
      </c>
      <c r="M1541" s="26">
        <f>IF([1]DRUM!J1518="","",
IF(AND([1]DRUM!K1518="Wooden Drum",[1]DRUM!J1518&gt;Max_WD_Capacity),Max_WD_Capacity,
[1]DRUM!J1518))</f>
        <v>5000</v>
      </c>
      <c r="N1541" s="26" t="str">
        <f>IF([1]DRUM!K1518="","",[1]DRUM!K1518)</f>
        <v>Steel Drum</v>
      </c>
      <c r="O1541" s="26">
        <f>IF([1]DRUM!L1518="","",[1]DRUM!L1518)</f>
        <v>333</v>
      </c>
      <c r="P1541" s="26" t="str">
        <f>IF([1]DRUM!M1518="","",[1]DRUM!M1518)</f>
        <v/>
      </c>
      <c r="Q1541" s="26">
        <f>IF([1]DRUM!N1518="","",[1]DRUM!N1518)</f>
        <v>2.3379339828933539</v>
      </c>
      <c r="R1541" s="26" t="str">
        <f t="shared" si="239"/>
        <v>Steel - without Wooden Lagging</v>
      </c>
      <c r="S1541" s="26">
        <f ca="1">IF(N1541="",0,
IF(Knee_Application="YES",Knee_Width,IF(Knee_Application="NO",0,
IF(OR(Cable_Type="OH",SearchData("Conductor",Cable_Desc)),0,
IF(N1541="Steel Drum",Knee_Width,
IF(N1541="Plywood Drum",0,
IF(Country="UAE",0,
IF(AND(OR(SearchData("LSHF",Cable_Desc),SearchData("LSZH",Cable_Desc),SearchData("LS0H",Cable_Desc),SearchData("LSOH",Cable_Desc)),D.nom&gt;40),Knee_Width,
IF(AND(Country="Egypt",D.nom&gt;60),Knee_Width,
IF(AND(Country&lt;&gt;"Egypt",D.nom&gt;35),Knee_Width,
0))))))))))</f>
        <v>125</v>
      </c>
      <c r="T1541" s="118">
        <f t="shared" ca="1" si="233"/>
        <v>6</v>
      </c>
      <c r="U1541" s="118">
        <f t="shared" ca="1" si="234"/>
        <v>3</v>
      </c>
      <c r="V1541" s="117">
        <f t="shared" ca="1" si="235"/>
        <v>80.005055153379104</v>
      </c>
      <c r="W1541" s="64">
        <f t="shared" ca="1" si="236"/>
        <v>0</v>
      </c>
      <c r="X1541" s="64">
        <f t="shared" ca="1" si="240"/>
        <v>1</v>
      </c>
      <c r="Y1541" s="64">
        <f t="shared" ca="1" si="237"/>
        <v>0</v>
      </c>
      <c r="AM1541" s="156"/>
    </row>
    <row r="1542" spans="1:39">
      <c r="A1542" s="12">
        <f t="shared" ca="1" si="231"/>
        <v>0</v>
      </c>
      <c r="B1542" s="12" t="str">
        <f>IF([1]DRUM!A1519="","",[1]DRUM!A1519)</f>
        <v>Steel - without Wooden Lagging</v>
      </c>
      <c r="C1542" s="12">
        <f t="shared" ca="1" si="232"/>
        <v>0</v>
      </c>
      <c r="D1542" s="155">
        <f t="shared" ca="1" si="238"/>
        <v>0</v>
      </c>
      <c r="E1542" s="26" t="str">
        <f>IF([1]DRUM!B1519="","",[1]DRUM!B1519)</f>
        <v>STB210019</v>
      </c>
      <c r="F1542" s="26">
        <f>IF([1]DRUM!C1519="","",[1]DRUM!C1519)</f>
        <v>2100</v>
      </c>
      <c r="G1542" s="26">
        <f>IF([1]DRUM!D1519="","",[1]DRUM!D1519)</f>
        <v>2100</v>
      </c>
      <c r="H1542" s="26">
        <f>IF([1]DRUM!E1519="","",[1]DRUM!E1519)</f>
        <v>850</v>
      </c>
      <c r="I1542" s="26">
        <f>IF([1]DRUM!F1519="","",[1]DRUM!F1519)</f>
        <v>1000</v>
      </c>
      <c r="J1542" s="26">
        <f>IF([1]DRUM!G1519="","",[1]DRUM!G1519)</f>
        <v>1100</v>
      </c>
      <c r="K1542" s="26">
        <f>IF([1]DRUM!H1519="","",[1]DRUM!H1519)</f>
        <v>1100</v>
      </c>
      <c r="L1542" s="26" t="str">
        <f>IF([1]DRUM!I1519="","",[1]DRUM!I1519)</f>
        <v/>
      </c>
      <c r="M1542" s="26">
        <f>IF([1]DRUM!J1519="","",
IF(AND([1]DRUM!K1519="Wooden Drum",[1]DRUM!J1519&gt;Max_WD_Capacity),Max_WD_Capacity,
[1]DRUM!J1519))</f>
        <v>5000</v>
      </c>
      <c r="N1542" s="26" t="str">
        <f>IF([1]DRUM!K1519="","",[1]DRUM!K1519)</f>
        <v>Steel Drum</v>
      </c>
      <c r="O1542" s="26">
        <f>IF([1]DRUM!L1519="","",[1]DRUM!L1519)</f>
        <v>339</v>
      </c>
      <c r="P1542" s="26" t="str">
        <f>IF([1]DRUM!M1519="","",[1]DRUM!M1519)</f>
        <v/>
      </c>
      <c r="Q1542" s="26">
        <f>IF([1]DRUM!N1519="","",[1]DRUM!N1519)</f>
        <v>2.8961557275280905</v>
      </c>
      <c r="R1542" s="26" t="str">
        <f t="shared" si="239"/>
        <v>Steel - without Wooden Lagging</v>
      </c>
      <c r="S1542" s="26">
        <f ca="1">IF(N1542="",0,
IF(Knee_Application="YES",Knee_Width,IF(Knee_Application="NO",0,
IF(OR(Cable_Type="OH",SearchData("Conductor",Cable_Desc)),0,
IF(N1542="Steel Drum",Knee_Width,
IF(N1542="Plywood Drum",0,
IF(Country="UAE",0,
IF(AND(OR(SearchData("LSHF",Cable_Desc),SearchData("LSZH",Cable_Desc),SearchData("LS0H",Cable_Desc),SearchData("LSOH",Cable_Desc)),D.nom&gt;40),Knee_Width,
IF(AND(Country="Egypt",D.nom&gt;60),Knee_Width,
IF(AND(Country&lt;&gt;"Egypt",D.nom&gt;35),Knee_Width,
0))))))))))</f>
        <v>125</v>
      </c>
      <c r="T1542" s="118">
        <f t="shared" ca="1" si="233"/>
        <v>7</v>
      </c>
      <c r="U1542" s="118">
        <f t="shared" ca="1" si="234"/>
        <v>4</v>
      </c>
      <c r="V1542" s="117">
        <f t="shared" ca="1" si="235"/>
        <v>117.5558838232072</v>
      </c>
      <c r="W1542" s="64">
        <f t="shared" ca="1" si="236"/>
        <v>0</v>
      </c>
      <c r="X1542" s="64">
        <f t="shared" ca="1" si="240"/>
        <v>1</v>
      </c>
      <c r="Y1542" s="64">
        <f t="shared" ca="1" si="237"/>
        <v>0</v>
      </c>
      <c r="AM1542" s="156"/>
    </row>
    <row r="1543" spans="1:39">
      <c r="A1543" s="12">
        <f t="shared" ca="1" si="231"/>
        <v>0</v>
      </c>
      <c r="B1543" s="12" t="str">
        <f>IF([1]DRUM!A1520="","",[1]DRUM!A1520)</f>
        <v>Steel - without Wooden Lagging</v>
      </c>
      <c r="C1543" s="12">
        <f t="shared" ca="1" si="232"/>
        <v>0</v>
      </c>
      <c r="D1543" s="155">
        <f t="shared" ca="1" si="238"/>
        <v>0</v>
      </c>
      <c r="E1543" s="26" t="str">
        <f>IF([1]DRUM!B1520="","",[1]DRUM!B1520)</f>
        <v>STB215001</v>
      </c>
      <c r="F1543" s="26">
        <f>IF([1]DRUM!C1520="","",[1]DRUM!C1520)</f>
        <v>2150</v>
      </c>
      <c r="G1543" s="26">
        <f>IF([1]DRUM!D1520="","",[1]DRUM!D1520)</f>
        <v>2150</v>
      </c>
      <c r="H1543" s="26">
        <f>IF([1]DRUM!E1520="","",[1]DRUM!E1520)</f>
        <v>1100</v>
      </c>
      <c r="I1543" s="26">
        <f>IF([1]DRUM!F1520="","",[1]DRUM!F1520)</f>
        <v>1000</v>
      </c>
      <c r="J1543" s="26">
        <f>IF([1]DRUM!G1520="","",[1]DRUM!G1520)</f>
        <v>1100</v>
      </c>
      <c r="K1543" s="26">
        <f>IF([1]DRUM!H1520="","",[1]DRUM!H1520)</f>
        <v>1100</v>
      </c>
      <c r="L1543" s="26" t="str">
        <f>IF([1]DRUM!I1520="","",[1]DRUM!I1520)</f>
        <v/>
      </c>
      <c r="M1543" s="26">
        <f>IF([1]DRUM!J1520="","",
IF(AND([1]DRUM!K1520="Wooden Drum",[1]DRUM!J1520&gt;Max_WD_Capacity),Max_WD_Capacity,
[1]DRUM!J1520))</f>
        <v>5000</v>
      </c>
      <c r="N1543" s="26" t="str">
        <f>IF([1]DRUM!K1520="","",[1]DRUM!K1520)</f>
        <v>Steel Drum</v>
      </c>
      <c r="O1543" s="26">
        <f>IF([1]DRUM!L1520="","",[1]DRUM!L1520)</f>
        <v>382</v>
      </c>
      <c r="P1543" s="26" t="str">
        <f>IF([1]DRUM!M1520="","",[1]DRUM!M1520)</f>
        <v/>
      </c>
      <c r="Q1543" s="26">
        <f>IF([1]DRUM!N1520="","",[1]DRUM!N1520)</f>
        <v>2.6801712325937919</v>
      </c>
      <c r="R1543" s="26" t="str">
        <f t="shared" si="239"/>
        <v>Steel - without Wooden Lagging</v>
      </c>
      <c r="S1543" s="26">
        <f ca="1">IF(N1543="",0,
IF(Knee_Application="YES",Knee_Width,IF(Knee_Application="NO",0,
IF(OR(Cable_Type="OH",SearchData("Conductor",Cable_Desc)),0,
IF(N1543="Steel Drum",Knee_Width,
IF(N1543="Plywood Drum",0,
IF(Country="UAE",0,
IF(AND(OR(SearchData("LSHF",Cable_Desc),SearchData("LSZH",Cable_Desc),SearchData("LS0H",Cable_Desc),SearchData("LSOH",Cable_Desc)),D.nom&gt;40),Knee_Width,
IF(AND(Country="Egypt",D.nom&gt;60),Knee_Width,
IF(AND(Country&lt;&gt;"Egypt",D.nom&gt;35),Knee_Width,
0))))))))))</f>
        <v>125</v>
      </c>
      <c r="T1543" s="118">
        <f t="shared" ca="1" si="233"/>
        <v>7</v>
      </c>
      <c r="U1543" s="118">
        <f t="shared" ca="1" si="234"/>
        <v>3</v>
      </c>
      <c r="V1543" s="117">
        <f t="shared" ca="1" si="235"/>
        <v>96.637903298544899</v>
      </c>
      <c r="W1543" s="64">
        <f t="shared" ca="1" si="236"/>
        <v>0</v>
      </c>
      <c r="X1543" s="64">
        <f t="shared" ca="1" si="240"/>
        <v>1</v>
      </c>
      <c r="Y1543" s="64">
        <f t="shared" ca="1" si="237"/>
        <v>0</v>
      </c>
      <c r="AM1543" s="156"/>
    </row>
    <row r="1544" spans="1:39">
      <c r="A1544" s="12">
        <f t="shared" ca="1" si="231"/>
        <v>0</v>
      </c>
      <c r="B1544" s="12" t="str">
        <f>IF([1]DRUM!A1521="","",[1]DRUM!A1521)</f>
        <v>Steel - without Wooden Lagging</v>
      </c>
      <c r="C1544" s="12">
        <f t="shared" ca="1" si="232"/>
        <v>0</v>
      </c>
      <c r="D1544" s="155">
        <f t="shared" ca="1" si="238"/>
        <v>0</v>
      </c>
      <c r="E1544" s="26" t="str">
        <f>IF([1]DRUM!B1521="","",[1]DRUM!B1521)</f>
        <v>STB220020</v>
      </c>
      <c r="F1544" s="26">
        <f>IF([1]DRUM!C1521="","",[1]DRUM!C1521)</f>
        <v>2200</v>
      </c>
      <c r="G1544" s="26">
        <f>IF([1]DRUM!D1521="","",[1]DRUM!D1521)</f>
        <v>2200</v>
      </c>
      <c r="H1544" s="26">
        <f>IF([1]DRUM!E1521="","",[1]DRUM!E1521)</f>
        <v>1050</v>
      </c>
      <c r="I1544" s="26">
        <f>IF([1]DRUM!F1521="","",[1]DRUM!F1521)</f>
        <v>1200</v>
      </c>
      <c r="J1544" s="26">
        <f>IF([1]DRUM!G1521="","",[1]DRUM!G1521)</f>
        <v>1470</v>
      </c>
      <c r="K1544" s="26">
        <f>IF([1]DRUM!H1521="","",[1]DRUM!H1521)</f>
        <v>1470</v>
      </c>
      <c r="L1544" s="26" t="str">
        <f>IF([1]DRUM!I1521="","",[1]DRUM!I1521)</f>
        <v/>
      </c>
      <c r="M1544" s="26">
        <f>IF([1]DRUM!J1521="","",
IF(AND([1]DRUM!K1521="Wooden Drum",[1]DRUM!J1521&gt;Max_WD_Capacity),Max_WD_Capacity,
[1]DRUM!J1521))</f>
        <v>5000</v>
      </c>
      <c r="N1544" s="26" t="str">
        <f>IF([1]DRUM!K1521="","",[1]DRUM!K1521)</f>
        <v>Steel Drum</v>
      </c>
      <c r="O1544" s="26">
        <f>IF([1]DRUM!L1521="","",[1]DRUM!L1521)</f>
        <v>376</v>
      </c>
      <c r="P1544" s="26" t="str">
        <f>IF([1]DRUM!M1521="","",[1]DRUM!M1521)</f>
        <v/>
      </c>
      <c r="Q1544" s="26">
        <f>IF([1]DRUM!N1521="","",[1]DRUM!N1521)</f>
        <v>3.5225107628375554</v>
      </c>
      <c r="R1544" s="26" t="str">
        <f t="shared" si="239"/>
        <v>Steel - without Wooden Lagging</v>
      </c>
      <c r="S1544" s="26">
        <f ca="1">IF(N1544="",0,
IF(Knee_Application="YES",Knee_Width,IF(Knee_Application="NO",0,
IF(OR(Cable_Type="OH",SearchData("Conductor",Cable_Desc)),0,
IF(N1544="Steel Drum",Knee_Width,
IF(N1544="Plywood Drum",0,
IF(Country="UAE",0,
IF(AND(OR(SearchData("LSHF",Cable_Desc),SearchData("LSZH",Cable_Desc),SearchData("LS0H",Cable_Desc),SearchData("LSOH",Cable_Desc)),D.nom&gt;40),Knee_Width,
IF(AND(Country="Egypt",D.nom&gt;60),Knee_Width,
IF(AND(Country&lt;&gt;"Egypt",D.nom&gt;35),Knee_Width,
0))))))))))</f>
        <v>125</v>
      </c>
      <c r="T1544" s="118">
        <f t="shared" ca="1" si="233"/>
        <v>8</v>
      </c>
      <c r="U1544" s="118">
        <f t="shared" ca="1" si="234"/>
        <v>3</v>
      </c>
      <c r="V1544" s="117">
        <f t="shared" ca="1" si="235"/>
        <v>106.67340687117213</v>
      </c>
      <c r="W1544" s="64">
        <f t="shared" ca="1" si="236"/>
        <v>0</v>
      </c>
      <c r="X1544" s="64">
        <f t="shared" ca="1" si="240"/>
        <v>1</v>
      </c>
      <c r="Y1544" s="64">
        <f t="shared" ca="1" si="237"/>
        <v>0</v>
      </c>
      <c r="AM1544" s="156"/>
    </row>
    <row r="1545" spans="1:39">
      <c r="A1545" s="12">
        <f t="shared" ca="1" si="231"/>
        <v>0</v>
      </c>
      <c r="B1545" s="12" t="str">
        <f>IF([1]DRUM!A1522="","",[1]DRUM!A1522)</f>
        <v>Steel - without Wooden Lagging</v>
      </c>
      <c r="C1545" s="12">
        <f t="shared" ca="1" si="232"/>
        <v>0</v>
      </c>
      <c r="D1545" s="155">
        <f t="shared" ca="1" si="238"/>
        <v>0</v>
      </c>
      <c r="E1545" s="26" t="str">
        <f>IF([1]DRUM!B1522="","",[1]DRUM!B1522)</f>
        <v>STB230034</v>
      </c>
      <c r="F1545" s="26">
        <f>IF([1]DRUM!C1522="","",[1]DRUM!C1522)</f>
        <v>2300</v>
      </c>
      <c r="G1545" s="26">
        <f>IF([1]DRUM!D1522="","",[1]DRUM!D1522)</f>
        <v>2300</v>
      </c>
      <c r="H1545" s="26">
        <f>IF([1]DRUM!E1522="","",[1]DRUM!E1522)</f>
        <v>1350</v>
      </c>
      <c r="I1545" s="26">
        <f>IF([1]DRUM!F1522="","",[1]DRUM!F1522)</f>
        <v>1300</v>
      </c>
      <c r="J1545" s="26">
        <f>IF([1]DRUM!G1522="","",[1]DRUM!G1522)</f>
        <v>1500</v>
      </c>
      <c r="K1545" s="26">
        <f>IF([1]DRUM!H1522="","",[1]DRUM!H1522)</f>
        <v>1500</v>
      </c>
      <c r="L1545" s="26" t="str">
        <f>IF([1]DRUM!I1522="","",[1]DRUM!I1522)</f>
        <v/>
      </c>
      <c r="M1545" s="26">
        <f>IF([1]DRUM!J1522="","",
IF(AND([1]DRUM!K1522="Wooden Drum",[1]DRUM!J1522&gt;Max_WD_Capacity),Max_WD_Capacity,
[1]DRUM!J1522))</f>
        <v>4000</v>
      </c>
      <c r="N1545" s="26" t="str">
        <f>IF([1]DRUM!K1522="","",[1]DRUM!K1522)</f>
        <v>Steel Drum</v>
      </c>
      <c r="O1545" s="26">
        <f>IF([1]DRUM!L1522="","",[1]DRUM!L1522)</f>
        <v>412</v>
      </c>
      <c r="P1545" s="26" t="str">
        <f>IF([1]DRUM!M1522="","",[1]DRUM!M1522)</f>
        <v/>
      </c>
      <c r="Q1545" s="26">
        <f>IF([1]DRUM!N1522="","",[1]DRUM!N1522)</f>
        <v>3.5403785710548474</v>
      </c>
      <c r="R1545" s="26" t="str">
        <f t="shared" si="239"/>
        <v>Steel - without Wooden Lagging</v>
      </c>
      <c r="S1545" s="26">
        <f ca="1">IF(N1545="",0,
IF(Knee_Application="YES",Knee_Width,IF(Knee_Application="NO",0,
IF(OR(Cable_Type="OH",SearchData("Conductor",Cable_Desc)),0,
IF(N1545="Steel Drum",Knee_Width,
IF(N1545="Plywood Drum",0,
IF(Country="UAE",0,
IF(AND(OR(SearchData("LSHF",Cable_Desc),SearchData("LSZH",Cable_Desc),SearchData("LS0H",Cable_Desc),SearchData("LSOH",Cable_Desc)),D.nom&gt;40),Knee_Width,
IF(AND(Country="Egypt",D.nom&gt;60),Knee_Width,
IF(AND(Country&lt;&gt;"Egypt",D.nom&gt;35),Knee_Width,
0))))))))))</f>
        <v>125</v>
      </c>
      <c r="T1545" s="118">
        <f t="shared" ca="1" si="233"/>
        <v>9</v>
      </c>
      <c r="U1545" s="118">
        <f t="shared" ca="1" si="234"/>
        <v>2</v>
      </c>
      <c r="V1545" s="117">
        <f t="shared" ca="1" si="235"/>
        <v>90.093337482586648</v>
      </c>
      <c r="W1545" s="64">
        <f t="shared" ca="1" si="236"/>
        <v>0</v>
      </c>
      <c r="X1545" s="64">
        <f t="shared" ca="1" si="240"/>
        <v>1</v>
      </c>
      <c r="Y1545" s="64">
        <f t="shared" ca="1" si="237"/>
        <v>0</v>
      </c>
      <c r="AM1545" s="156"/>
    </row>
    <row r="1546" spans="1:39">
      <c r="A1546" s="12">
        <f t="shared" ca="1" si="231"/>
        <v>0</v>
      </c>
      <c r="B1546" s="12" t="str">
        <f>IF([1]DRUM!A1523="","",[1]DRUM!A1523)</f>
        <v>Steel - without Wooden Lagging</v>
      </c>
      <c r="C1546" s="12">
        <f t="shared" ca="1" si="232"/>
        <v>0</v>
      </c>
      <c r="D1546" s="155">
        <f t="shared" ca="1" si="238"/>
        <v>0</v>
      </c>
      <c r="E1546" s="26" t="str">
        <f>IF([1]DRUM!B1523="","",[1]DRUM!B1523)</f>
        <v>STB230033</v>
      </c>
      <c r="F1546" s="26">
        <f>IF([1]DRUM!C1523="","",[1]DRUM!C1523)</f>
        <v>2300</v>
      </c>
      <c r="G1546" s="26">
        <f>IF([1]DRUM!D1523="","",[1]DRUM!D1523)</f>
        <v>2300</v>
      </c>
      <c r="H1546" s="26">
        <f>IF([1]DRUM!E1523="","",[1]DRUM!E1523)</f>
        <v>1250</v>
      </c>
      <c r="I1546" s="26">
        <f>IF([1]DRUM!F1523="","",[1]DRUM!F1523)</f>
        <v>1300</v>
      </c>
      <c r="J1546" s="26">
        <f>IF([1]DRUM!G1523="","",[1]DRUM!G1523)</f>
        <v>1500</v>
      </c>
      <c r="K1546" s="26">
        <f>IF([1]DRUM!H1523="","",[1]DRUM!H1523)</f>
        <v>1500</v>
      </c>
      <c r="L1546" s="26" t="str">
        <f>IF([1]DRUM!I1523="","",[1]DRUM!I1523)</f>
        <v/>
      </c>
      <c r="M1546" s="26">
        <f>IF([1]DRUM!J1523="","",
IF(AND([1]DRUM!K1523="Wooden Drum",[1]DRUM!J1523&gt;Max_WD_Capacity),Max_WD_Capacity,
[1]DRUM!J1523))</f>
        <v>5000</v>
      </c>
      <c r="N1546" s="26" t="str">
        <f>IF([1]DRUM!K1523="","",[1]DRUM!K1523)</f>
        <v>Steel Drum</v>
      </c>
      <c r="O1546" s="26">
        <f>IF([1]DRUM!L1523="","",[1]DRUM!L1523)</f>
        <v>406</v>
      </c>
      <c r="P1546" s="26" t="str">
        <f>IF([1]DRUM!M1523="","",[1]DRUM!M1523)</f>
        <v/>
      </c>
      <c r="Q1546" s="26">
        <f>IF([1]DRUM!N1523="","",[1]DRUM!N1523)</f>
        <v>3.8058431502831849</v>
      </c>
      <c r="R1546" s="26" t="str">
        <f t="shared" si="239"/>
        <v>Steel - without Wooden Lagging</v>
      </c>
      <c r="S1546" s="26">
        <f ca="1">IF(N1546="",0,
IF(Knee_Application="YES",Knee_Width,IF(Knee_Application="NO",0,
IF(OR(Cable_Type="OH",SearchData("Conductor",Cable_Desc)),0,
IF(N1546="Steel Drum",Knee_Width,
IF(N1546="Plywood Drum",0,
IF(Country="UAE",0,
IF(AND(OR(SearchData("LSHF",Cable_Desc),SearchData("LSZH",Cable_Desc),SearchData("LS0H",Cable_Desc),SearchData("LSOH",Cable_Desc)),D.nom&gt;40),Knee_Width,
IF(AND(Country="Egypt",D.nom&gt;60),Knee_Width,
IF(AND(Country&lt;&gt;"Egypt",D.nom&gt;35),Knee_Width,
0))))))))))</f>
        <v>125</v>
      </c>
      <c r="T1546" s="118">
        <f t="shared" ca="1" si="233"/>
        <v>9</v>
      </c>
      <c r="U1546" s="118">
        <f t="shared" ca="1" si="234"/>
        <v>3</v>
      </c>
      <c r="V1546" s="117">
        <f t="shared" ca="1" si="235"/>
        <v>136.97218305945353</v>
      </c>
      <c r="W1546" s="64">
        <f t="shared" ca="1" si="236"/>
        <v>0</v>
      </c>
      <c r="X1546" s="64">
        <f t="shared" ca="1" si="240"/>
        <v>1</v>
      </c>
      <c r="Y1546" s="64">
        <f t="shared" ca="1" si="237"/>
        <v>0</v>
      </c>
      <c r="AM1546" s="156"/>
    </row>
    <row r="1547" spans="1:39">
      <c r="A1547" s="12">
        <f t="shared" ca="1" si="231"/>
        <v>0</v>
      </c>
      <c r="B1547" s="12" t="str">
        <f>IF([1]DRUM!A1524="","",[1]DRUM!A1524)</f>
        <v>Steel - without Wooden Lagging</v>
      </c>
      <c r="C1547" s="12">
        <f t="shared" ca="1" si="232"/>
        <v>0</v>
      </c>
      <c r="D1547" s="155">
        <f t="shared" ca="1" si="238"/>
        <v>0</v>
      </c>
      <c r="E1547" s="26" t="str">
        <f>IF([1]DRUM!B1524="","",[1]DRUM!B1524)</f>
        <v>STB230035</v>
      </c>
      <c r="F1547" s="26">
        <f>IF([1]DRUM!C1524="","",[1]DRUM!C1524)</f>
        <v>2300</v>
      </c>
      <c r="G1547" s="26">
        <f>IF([1]DRUM!D1524="","",[1]DRUM!D1524)</f>
        <v>2300</v>
      </c>
      <c r="H1547" s="26">
        <f>IF([1]DRUM!E1524="","",[1]DRUM!E1524)</f>
        <v>1100</v>
      </c>
      <c r="I1547" s="26">
        <f>IF([1]DRUM!F1524="","",[1]DRUM!F1524)</f>
        <v>1200</v>
      </c>
      <c r="J1547" s="26">
        <f>IF([1]DRUM!G1524="","",[1]DRUM!G1524)</f>
        <v>1350</v>
      </c>
      <c r="K1547" s="26">
        <f>IF([1]DRUM!H1524="","",[1]DRUM!H1524)</f>
        <v>1350</v>
      </c>
      <c r="L1547" s="26" t="str">
        <f>IF([1]DRUM!I1524="","",[1]DRUM!I1524)</f>
        <v/>
      </c>
      <c r="M1547" s="26">
        <f>IF([1]DRUM!J1524="","",
IF(AND([1]DRUM!K1524="Wooden Drum",[1]DRUM!J1524&gt;Max_WD_Capacity),Max_WD_Capacity,
[1]DRUM!J1524))</f>
        <v>6000</v>
      </c>
      <c r="N1547" s="26" t="str">
        <f>IF([1]DRUM!K1524="","",[1]DRUM!K1524)</f>
        <v>Steel Drum</v>
      </c>
      <c r="O1547" s="26">
        <f>IF([1]DRUM!L1524="","",[1]DRUM!L1524)</f>
        <v>408</v>
      </c>
      <c r="P1547" s="26" t="str">
        <f>IF([1]DRUM!M1524="","",[1]DRUM!M1524)</f>
        <v/>
      </c>
      <c r="Q1547" s="26">
        <f>IF([1]DRUM!N1524="","",[1]DRUM!N1524)</f>
        <v>3.8453094079939065</v>
      </c>
      <c r="R1547" s="26" t="str">
        <f t="shared" si="239"/>
        <v>Steel - without Wooden Lagging</v>
      </c>
      <c r="S1547" s="26">
        <f ca="1">IF(N1547="",0,
IF(Knee_Application="YES",Knee_Width,IF(Knee_Application="NO",0,
IF(OR(Cable_Type="OH",SearchData("Conductor",Cable_Desc)),0,
IF(N1547="Steel Drum",Knee_Width,
IF(N1547="Plywood Drum",0,
IF(Country="UAE",0,
IF(AND(OR(SearchData("LSHF",Cable_Desc),SearchData("LSZH",Cable_Desc),SearchData("LS0H",Cable_Desc),SearchData("LSOH",Cable_Desc)),D.nom&gt;40),Knee_Width,
IF(AND(Country="Egypt",D.nom&gt;60),Knee_Width,
IF(AND(Country&lt;&gt;"Egypt",D.nom&gt;35),Knee_Width,
0))))))))))</f>
        <v>125</v>
      </c>
      <c r="T1547" s="118">
        <f t="shared" ca="1" si="233"/>
        <v>8</v>
      </c>
      <c r="U1547" s="118">
        <f t="shared" ca="1" si="234"/>
        <v>3</v>
      </c>
      <c r="V1547" s="117">
        <f t="shared" ca="1" si="235"/>
        <v>110.44331805547989</v>
      </c>
      <c r="W1547" s="64">
        <f t="shared" ca="1" si="236"/>
        <v>0</v>
      </c>
      <c r="X1547" s="64">
        <f t="shared" ca="1" si="240"/>
        <v>1</v>
      </c>
      <c r="Y1547" s="64">
        <f t="shared" ca="1" si="237"/>
        <v>0</v>
      </c>
      <c r="AM1547" s="156"/>
    </row>
    <row r="1548" spans="1:39">
      <c r="A1548" s="12">
        <f t="shared" ca="1" si="231"/>
        <v>0</v>
      </c>
      <c r="B1548" s="12" t="str">
        <f>IF([1]DRUM!A1525="","",[1]DRUM!A1525)</f>
        <v>Steel - without Wooden Lagging</v>
      </c>
      <c r="C1548" s="12">
        <f t="shared" ca="1" si="232"/>
        <v>0</v>
      </c>
      <c r="D1548" s="155">
        <f t="shared" ca="1" si="238"/>
        <v>0</v>
      </c>
      <c r="E1548" s="26" t="str">
        <f>IF([1]DRUM!B1525="","",[1]DRUM!B1525)</f>
        <v>STB240042</v>
      </c>
      <c r="F1548" s="26">
        <f>IF([1]DRUM!C1525="","",[1]DRUM!C1525)</f>
        <v>2400</v>
      </c>
      <c r="G1548" s="26">
        <f>IF([1]DRUM!D1525="","",[1]DRUM!D1525)</f>
        <v>2400</v>
      </c>
      <c r="H1548" s="26">
        <f>IF([1]DRUM!E1525="","",[1]DRUM!E1525)</f>
        <v>1300</v>
      </c>
      <c r="I1548" s="26">
        <f>IF([1]DRUM!F1525="","",[1]DRUM!F1525)</f>
        <v>1300</v>
      </c>
      <c r="J1548" s="26">
        <f>IF([1]DRUM!G1525="","",[1]DRUM!G1525)</f>
        <v>1500</v>
      </c>
      <c r="K1548" s="26">
        <f>IF([1]DRUM!H1525="","",[1]DRUM!H1525)</f>
        <v>1500</v>
      </c>
      <c r="L1548" s="26" t="str">
        <f>IF([1]DRUM!I1525="","",[1]DRUM!I1525)</f>
        <v/>
      </c>
      <c r="M1548" s="26">
        <f>IF([1]DRUM!J1525="","",
IF(AND([1]DRUM!K1525="Wooden Drum",[1]DRUM!J1525&gt;Max_WD_Capacity),Max_WD_Capacity,
[1]DRUM!J1525))</f>
        <v>5000</v>
      </c>
      <c r="N1548" s="26" t="str">
        <f>IF([1]DRUM!K1525="","",[1]DRUM!K1525)</f>
        <v>Steel Drum</v>
      </c>
      <c r="O1548" s="26">
        <f>IF([1]DRUM!L1525="","",[1]DRUM!L1525)</f>
        <v>435</v>
      </c>
      <c r="P1548" s="26" t="str">
        <f>IF([1]DRUM!M1525="","",[1]DRUM!M1525)</f>
        <v/>
      </c>
      <c r="Q1548" s="26">
        <f>IF([1]DRUM!N1525="","",[1]DRUM!N1525)</f>
        <v>4.1555416825358984</v>
      </c>
      <c r="R1548" s="26" t="str">
        <f t="shared" si="239"/>
        <v>Steel - without Wooden Lagging</v>
      </c>
      <c r="S1548" s="26">
        <f ca="1">IF(N1548="",0,
IF(Knee_Application="YES",Knee_Width,IF(Knee_Application="NO",0,
IF(OR(Cable_Type="OH",SearchData("Conductor",Cable_Desc)),0,
IF(N1548="Steel Drum",Knee_Width,
IF(N1548="Plywood Drum",0,
IF(Country="UAE",0,
IF(AND(OR(SearchData("LSHF",Cable_Desc),SearchData("LSZH",Cable_Desc),SearchData("LS0H",Cable_Desc),SearchData("LSOH",Cable_Desc)),D.nom&gt;40),Knee_Width,
IF(AND(Country="Egypt",D.nom&gt;60),Knee_Width,
IF(AND(Country&lt;&gt;"Egypt",D.nom&gt;35),Knee_Width,
0))))))))))</f>
        <v>125</v>
      </c>
      <c r="T1548" s="118">
        <f t="shared" ca="1" si="233"/>
        <v>9</v>
      </c>
      <c r="U1548" s="118">
        <f t="shared" ca="1" si="234"/>
        <v>3</v>
      </c>
      <c r="V1548" s="117">
        <f t="shared" ca="1" si="235"/>
        <v>141.21333314179975</v>
      </c>
      <c r="W1548" s="64">
        <f t="shared" ca="1" si="236"/>
        <v>0</v>
      </c>
      <c r="X1548" s="64">
        <f t="shared" ca="1" si="240"/>
        <v>1</v>
      </c>
      <c r="Y1548" s="64">
        <f t="shared" ca="1" si="237"/>
        <v>0</v>
      </c>
      <c r="AM1548" s="156"/>
    </row>
    <row r="1549" spans="1:39">
      <c r="A1549" s="12">
        <f t="shared" ca="1" si="231"/>
        <v>0</v>
      </c>
      <c r="B1549" s="12" t="str">
        <f>IF([1]DRUM!A1526="","",[1]DRUM!A1526)</f>
        <v>Steel - without Wooden Lagging</v>
      </c>
      <c r="C1549" s="12">
        <f t="shared" ca="1" si="232"/>
        <v>0</v>
      </c>
      <c r="D1549" s="155">
        <f t="shared" ca="1" si="238"/>
        <v>0</v>
      </c>
      <c r="E1549" s="26" t="str">
        <f>IF([1]DRUM!B1526="","",[1]DRUM!B1526)</f>
        <v>STB190005</v>
      </c>
      <c r="F1549" s="26">
        <f>IF([1]DRUM!C1526="","",[1]DRUM!C1526)</f>
        <v>1900</v>
      </c>
      <c r="G1549" s="26">
        <f>IF([1]DRUM!D1526="","",[1]DRUM!D1526)</f>
        <v>1900</v>
      </c>
      <c r="H1549" s="26">
        <f>IF([1]DRUM!E1526="","",[1]DRUM!E1526)</f>
        <v>850</v>
      </c>
      <c r="I1549" s="26">
        <f>IF([1]DRUM!F1526="","",[1]DRUM!F1526)</f>
        <v>1500</v>
      </c>
      <c r="J1549" s="26">
        <f>IF([1]DRUM!G1526="","",[1]DRUM!G1526)</f>
        <v>1700</v>
      </c>
      <c r="K1549" s="26">
        <f>IF([1]DRUM!H1526="","",[1]DRUM!H1526)</f>
        <v>1700</v>
      </c>
      <c r="L1549" s="26" t="str">
        <f>IF([1]DRUM!I1526="","",[1]DRUM!I1526)</f>
        <v/>
      </c>
      <c r="M1549" s="26">
        <f>IF([1]DRUM!J1526="","",
IF(AND([1]DRUM!K1526="Wooden Drum",[1]DRUM!J1526&gt;Max_WD_Capacity),Max_WD_Capacity,
[1]DRUM!J1526))</f>
        <v>8000</v>
      </c>
      <c r="N1549" s="26" t="str">
        <f>IF([1]DRUM!K1526="","",[1]DRUM!K1526)</f>
        <v>Steel Drum</v>
      </c>
      <c r="O1549" s="26">
        <f>IF([1]DRUM!L1526="","",[1]DRUM!L1526)</f>
        <v>370</v>
      </c>
      <c r="P1549" s="26" t="str">
        <f>IF([1]DRUM!M1526="","",[1]DRUM!M1526)</f>
        <v/>
      </c>
      <c r="Q1549" s="26">
        <f>IF([1]DRUM!N1526="","",[1]DRUM!N1526)</f>
        <v>3.4017557952151982</v>
      </c>
      <c r="R1549" s="26" t="str">
        <f t="shared" si="239"/>
        <v>Steel - without Wooden Lagging</v>
      </c>
      <c r="S1549" s="26">
        <f ca="1">IF(N1549="",0,
IF(Knee_Application="YES",Knee_Width,IF(Knee_Application="NO",0,
IF(OR(Cable_Type="OH",SearchData("Conductor",Cable_Desc)),0,
IF(N1549="Steel Drum",Knee_Width,
IF(N1549="Plywood Drum",0,
IF(Country="UAE",0,
IF(AND(OR(SearchData("LSHF",Cable_Desc),SearchData("LSZH",Cable_Desc),SearchData("LS0H",Cable_Desc),SearchData("LSOH",Cable_Desc)),D.nom&gt;40),Knee_Width,
IF(AND(Country="Egypt",D.nom&gt;60),Knee_Width,
IF(AND(Country&lt;&gt;"Egypt",D.nom&gt;35),Knee_Width,
0))))))))))</f>
        <v>125</v>
      </c>
      <c r="T1549" s="118">
        <f t="shared" ca="1" si="233"/>
        <v>11</v>
      </c>
      <c r="U1549" s="118">
        <f t="shared" ca="1" si="234"/>
        <v>3</v>
      </c>
      <c r="V1549" s="117">
        <f t="shared" ca="1" si="235"/>
        <v>125.94142293416904</v>
      </c>
      <c r="W1549" s="64">
        <f t="shared" ca="1" si="236"/>
        <v>0</v>
      </c>
      <c r="X1549" s="64">
        <f t="shared" ca="1" si="240"/>
        <v>1</v>
      </c>
      <c r="Y1549" s="64">
        <f t="shared" ca="1" si="237"/>
        <v>0</v>
      </c>
      <c r="AM1549" s="156"/>
    </row>
    <row r="1550" spans="1:39">
      <c r="A1550" s="12">
        <f t="shared" ca="1" si="231"/>
        <v>0</v>
      </c>
      <c r="B1550" s="12" t="str">
        <f>IF([1]DRUM!A1527="","",[1]DRUM!A1527)</f>
        <v>Steel - without Wooden Lagging</v>
      </c>
      <c r="C1550" s="12">
        <f t="shared" ca="1" si="232"/>
        <v>0</v>
      </c>
      <c r="D1550" s="155">
        <f t="shared" ca="1" si="238"/>
        <v>0</v>
      </c>
      <c r="E1550" s="26" t="str">
        <f>IF([1]DRUM!B1527="","",[1]DRUM!B1527)</f>
        <v>STB200006</v>
      </c>
      <c r="F1550" s="26">
        <f>IF([1]DRUM!C1527="","",[1]DRUM!C1527)</f>
        <v>2000</v>
      </c>
      <c r="G1550" s="26">
        <f>IF([1]DRUM!D1527="","",[1]DRUM!D1527)</f>
        <v>2000</v>
      </c>
      <c r="H1550" s="26">
        <f>IF([1]DRUM!E1527="","",[1]DRUM!E1527)</f>
        <v>900</v>
      </c>
      <c r="I1550" s="26">
        <f>IF([1]DRUM!F1527="","",[1]DRUM!F1527)</f>
        <v>1430</v>
      </c>
      <c r="J1550" s="26">
        <f>IF([1]DRUM!G1527="","",[1]DRUM!G1527)</f>
        <v>1550</v>
      </c>
      <c r="K1550" s="26">
        <f>IF([1]DRUM!H1527="","",[1]DRUM!H1527)</f>
        <v>1550</v>
      </c>
      <c r="L1550" s="26" t="str">
        <f>IF([1]DRUM!I1527="","",[1]DRUM!I1527)</f>
        <v/>
      </c>
      <c r="M1550" s="26">
        <f>IF([1]DRUM!J1527="","",
IF(AND([1]DRUM!K1527="Wooden Drum",[1]DRUM!J1527&gt;Max_WD_Capacity),Max_WD_Capacity,
[1]DRUM!J1527))</f>
        <v>8000</v>
      </c>
      <c r="N1550" s="26" t="str">
        <f>IF([1]DRUM!K1527="","",[1]DRUM!K1527)</f>
        <v>Steel Drum</v>
      </c>
      <c r="O1550" s="26">
        <f>IF([1]DRUM!L1527="","",[1]DRUM!L1527)</f>
        <v>380</v>
      </c>
      <c r="P1550" s="26" t="str">
        <f>IF([1]DRUM!M1527="","",[1]DRUM!M1527)</f>
        <v/>
      </c>
      <c r="Q1550" s="26">
        <f>IF([1]DRUM!N1527="","",[1]DRUM!N1527)</f>
        <v>3.58275080197014</v>
      </c>
      <c r="R1550" s="26" t="str">
        <f t="shared" si="239"/>
        <v>Steel - without Wooden Lagging</v>
      </c>
      <c r="S1550" s="26">
        <f ca="1">IF(N1550="",0,
IF(Knee_Application="YES",Knee_Width,IF(Knee_Application="NO",0,
IF(OR(Cable_Type="OH",SearchData("Conductor",Cable_Desc)),0,
IF(N1550="Steel Drum",Knee_Width,
IF(N1550="Plywood Drum",0,
IF(Country="UAE",0,
IF(AND(OR(SearchData("LSHF",Cable_Desc),SearchData("LSZH",Cable_Desc),SearchData("LS0H",Cable_Desc),SearchData("LSOH",Cable_Desc)),D.nom&gt;40),Knee_Width,
IF(AND(Country="Egypt",D.nom&gt;60),Knee_Width,
IF(AND(Country&lt;&gt;"Egypt",D.nom&gt;35),Knee_Width,
0))))))))))</f>
        <v>125</v>
      </c>
      <c r="T1550" s="118">
        <f t="shared" ca="1" si="233"/>
        <v>10</v>
      </c>
      <c r="U1550" s="118">
        <f t="shared" ca="1" si="234"/>
        <v>3</v>
      </c>
      <c r="V1550" s="117">
        <f t="shared" ca="1" si="235"/>
        <v>119.2045916478111</v>
      </c>
      <c r="W1550" s="64">
        <f t="shared" ca="1" si="236"/>
        <v>0</v>
      </c>
      <c r="X1550" s="64">
        <f t="shared" ca="1" si="240"/>
        <v>1</v>
      </c>
      <c r="Y1550" s="64">
        <f t="shared" ca="1" si="237"/>
        <v>0</v>
      </c>
      <c r="AM1550" s="156"/>
    </row>
    <row r="1551" spans="1:39">
      <c r="A1551" s="12">
        <f t="shared" ca="1" si="231"/>
        <v>0</v>
      </c>
      <c r="B1551" s="12" t="str">
        <f>IF([1]DRUM!A1528="","",[1]DRUM!A1528)</f>
        <v>Steel - without Wooden Lagging</v>
      </c>
      <c r="C1551" s="12">
        <f t="shared" ca="1" si="232"/>
        <v>0</v>
      </c>
      <c r="D1551" s="155">
        <f t="shared" ca="1" si="238"/>
        <v>0</v>
      </c>
      <c r="E1551" s="26" t="str">
        <f>IF([1]DRUM!B1528="","",[1]DRUM!B1528)</f>
        <v>STB200005</v>
      </c>
      <c r="F1551" s="26">
        <f>IF([1]DRUM!C1528="","",[1]DRUM!C1528)</f>
        <v>2000</v>
      </c>
      <c r="G1551" s="26">
        <f>IF([1]DRUM!D1528="","",[1]DRUM!D1528)</f>
        <v>2000</v>
      </c>
      <c r="H1551" s="26">
        <f>IF([1]DRUM!E1528="","",[1]DRUM!E1528)</f>
        <v>1000</v>
      </c>
      <c r="I1551" s="26">
        <f>IF([1]DRUM!F1528="","",[1]DRUM!F1528)</f>
        <v>1500</v>
      </c>
      <c r="J1551" s="26">
        <f>IF([1]DRUM!G1528="","",[1]DRUM!G1528)</f>
        <v>1700</v>
      </c>
      <c r="K1551" s="26">
        <f>IF([1]DRUM!H1528="","",[1]DRUM!H1528)</f>
        <v>1700</v>
      </c>
      <c r="L1551" s="26" t="str">
        <f>IF([1]DRUM!I1528="","",[1]DRUM!I1528)</f>
        <v/>
      </c>
      <c r="M1551" s="26">
        <f>IF([1]DRUM!J1528="","",
IF(AND([1]DRUM!K1528="Wooden Drum",[1]DRUM!J1528&gt;Max_WD_Capacity),Max_WD_Capacity,
[1]DRUM!J1528))</f>
        <v>8000</v>
      </c>
      <c r="N1551" s="26" t="str">
        <f>IF([1]DRUM!K1528="","",[1]DRUM!K1528)</f>
        <v>Steel Drum</v>
      </c>
      <c r="O1551" s="26">
        <f>IF([1]DRUM!L1528="","",[1]DRUM!L1528)</f>
        <v>419</v>
      </c>
      <c r="P1551" s="26" t="str">
        <f>IF([1]DRUM!M1528="","",[1]DRUM!M1528)</f>
        <v/>
      </c>
      <c r="Q1551" s="26">
        <f>IF([1]DRUM!N1528="","",[1]DRUM!N1528)</f>
        <v>3.5342917352885173</v>
      </c>
      <c r="R1551" s="26" t="str">
        <f t="shared" si="239"/>
        <v>Steel - without Wooden Lagging</v>
      </c>
      <c r="S1551" s="26">
        <f ca="1">IF(N1551="",0,
IF(Knee_Application="YES",Knee_Width,IF(Knee_Application="NO",0,
IF(OR(Cable_Type="OH",SearchData("Conductor",Cable_Desc)),0,
IF(N1551="Steel Drum",Knee_Width,
IF(N1551="Plywood Drum",0,
IF(Country="UAE",0,
IF(AND(OR(SearchData("LSHF",Cable_Desc),SearchData("LSZH",Cable_Desc),SearchData("LS0H",Cable_Desc),SearchData("LSOH",Cable_Desc)),D.nom&gt;40),Knee_Width,
IF(AND(Country="Egypt",D.nom&gt;60),Knee_Width,
IF(AND(Country&lt;&gt;"Egypt",D.nom&gt;35),Knee_Width,
0))))))))))</f>
        <v>125</v>
      </c>
      <c r="T1551" s="118">
        <f t="shared" ca="1" si="233"/>
        <v>11</v>
      </c>
      <c r="U1551" s="118">
        <f t="shared" ca="1" si="234"/>
        <v>3</v>
      </c>
      <c r="V1551" s="117">
        <f t="shared" ca="1" si="235"/>
        <v>141.49230656943851</v>
      </c>
      <c r="W1551" s="64">
        <f t="shared" ca="1" si="236"/>
        <v>0</v>
      </c>
      <c r="X1551" s="64">
        <f t="shared" ca="1" si="240"/>
        <v>1</v>
      </c>
      <c r="Y1551" s="64">
        <f t="shared" ca="1" si="237"/>
        <v>0</v>
      </c>
      <c r="AM1551" s="156"/>
    </row>
    <row r="1552" spans="1:39">
      <c r="A1552" s="12">
        <f t="shared" ca="1" si="231"/>
        <v>0</v>
      </c>
      <c r="B1552" s="12" t="str">
        <f>IF([1]DRUM!A1529="","",[1]DRUM!A1529)</f>
        <v>Steel - without Wooden Lagging</v>
      </c>
      <c r="C1552" s="12">
        <f t="shared" ca="1" si="232"/>
        <v>0</v>
      </c>
      <c r="D1552" s="155">
        <f t="shared" ca="1" si="238"/>
        <v>0</v>
      </c>
      <c r="E1552" s="26" t="str">
        <f>IF([1]DRUM!B1529="","",[1]DRUM!B1529)</f>
        <v>STB200011</v>
      </c>
      <c r="F1552" s="26">
        <f>IF([1]DRUM!C1529="","",[1]DRUM!C1529)</f>
        <v>2000</v>
      </c>
      <c r="G1552" s="26">
        <f>IF([1]DRUM!D1529="","",[1]DRUM!D1529)</f>
        <v>2000</v>
      </c>
      <c r="H1552" s="26">
        <f>IF([1]DRUM!E1529="","",[1]DRUM!E1529)</f>
        <v>800</v>
      </c>
      <c r="I1552" s="26">
        <f>IF([1]DRUM!F1529="","",[1]DRUM!F1529)</f>
        <v>1500</v>
      </c>
      <c r="J1552" s="26">
        <f>IF([1]DRUM!G1529="","",[1]DRUM!G1529)</f>
        <v>1700</v>
      </c>
      <c r="K1552" s="26">
        <f>IF([1]DRUM!H1529="","",[1]DRUM!H1529)</f>
        <v>1700</v>
      </c>
      <c r="L1552" s="26" t="str">
        <f>IF([1]DRUM!I1529="","",[1]DRUM!I1529)</f>
        <v/>
      </c>
      <c r="M1552" s="26">
        <f>IF([1]DRUM!J1529="","",
IF(AND([1]DRUM!K1529="Wooden Drum",[1]DRUM!J1529&gt;Max_WD_Capacity),Max_WD_Capacity,
[1]DRUM!J1529))</f>
        <v>8000</v>
      </c>
      <c r="N1552" s="26" t="str">
        <f>IF([1]DRUM!K1529="","",[1]DRUM!K1529)</f>
        <v>Steel Drum</v>
      </c>
      <c r="O1552" s="26">
        <f>IF([1]DRUM!L1529="","",[1]DRUM!L1529)</f>
        <v>377</v>
      </c>
      <c r="P1552" s="26" t="str">
        <f>IF([1]DRUM!M1529="","",[1]DRUM!M1529)</f>
        <v/>
      </c>
      <c r="Q1552" s="26">
        <f>IF([1]DRUM!N1529="","",[1]DRUM!N1529)</f>
        <v>3.9584067435231396</v>
      </c>
      <c r="R1552" s="26" t="str">
        <f t="shared" si="239"/>
        <v>Steel - without Wooden Lagging</v>
      </c>
      <c r="S1552" s="26">
        <f ca="1">IF(N1552="",0,
IF(Knee_Application="YES",Knee_Width,IF(Knee_Application="NO",0,
IF(OR(Cable_Type="OH",SearchData("Conductor",Cable_Desc)),0,
IF(N1552="Steel Drum",Knee_Width,
IF(N1552="Plywood Drum",0,
IF(Country="UAE",0,
IF(AND(OR(SearchData("LSHF",Cable_Desc),SearchData("LSZH",Cable_Desc),SearchData("LS0H",Cable_Desc),SearchData("LSOH",Cable_Desc)),D.nom&gt;40),Knee_Width,
IF(AND(Country="Egypt",D.nom&gt;60),Knee_Width,
IF(AND(Country&lt;&gt;"Egypt",D.nom&gt;35),Knee_Width,
0))))))))))</f>
        <v>125</v>
      </c>
      <c r="T1552" s="118">
        <f t="shared" ca="1" si="233"/>
        <v>11</v>
      </c>
      <c r="U1552" s="118">
        <f t="shared" ca="1" si="234"/>
        <v>3</v>
      </c>
      <c r="V1552" s="117">
        <f t="shared" ca="1" si="235"/>
        <v>120.75779505574589</v>
      </c>
      <c r="W1552" s="64">
        <f t="shared" ca="1" si="236"/>
        <v>0</v>
      </c>
      <c r="X1552" s="64">
        <f t="shared" ca="1" si="240"/>
        <v>1</v>
      </c>
      <c r="Y1552" s="64">
        <f t="shared" ca="1" si="237"/>
        <v>0</v>
      </c>
      <c r="AM1552" s="156"/>
    </row>
    <row r="1553" spans="1:39">
      <c r="A1553" s="12">
        <f t="shared" ca="1" si="231"/>
        <v>0</v>
      </c>
      <c r="B1553" s="12" t="str">
        <f>IF([1]DRUM!A1530="","",[1]DRUM!A1530)</f>
        <v>Steel - without Wooden Lagging</v>
      </c>
      <c r="C1553" s="12">
        <f t="shared" ca="1" si="232"/>
        <v>0</v>
      </c>
      <c r="D1553" s="155">
        <f t="shared" ca="1" si="238"/>
        <v>0</v>
      </c>
      <c r="E1553" s="26" t="str">
        <f>IF([1]DRUM!B1530="","",[1]DRUM!B1530)</f>
        <v>STB210005</v>
      </c>
      <c r="F1553" s="26">
        <f>IF([1]DRUM!C1530="","",[1]DRUM!C1530)</f>
        <v>2100</v>
      </c>
      <c r="G1553" s="26">
        <f>IF([1]DRUM!D1530="","",[1]DRUM!D1530)</f>
        <v>2100</v>
      </c>
      <c r="H1553" s="26">
        <f>IF([1]DRUM!E1530="","",[1]DRUM!E1530)</f>
        <v>1100</v>
      </c>
      <c r="I1553" s="26">
        <f>IF([1]DRUM!F1530="","",[1]DRUM!F1530)</f>
        <v>1500</v>
      </c>
      <c r="J1553" s="26">
        <f>IF([1]DRUM!G1530="","",[1]DRUM!G1530)</f>
        <v>1700</v>
      </c>
      <c r="K1553" s="26">
        <f>IF([1]DRUM!H1530="","",[1]DRUM!H1530)</f>
        <v>1700</v>
      </c>
      <c r="L1553" s="26" t="str">
        <f>IF([1]DRUM!I1530="","",[1]DRUM!I1530)</f>
        <v/>
      </c>
      <c r="M1553" s="26">
        <f>IF([1]DRUM!J1530="","",
IF(AND([1]DRUM!K1530="Wooden Drum",[1]DRUM!J1530&gt;Max_WD_Capacity),Max_WD_Capacity,
[1]DRUM!J1530))</f>
        <v>8000</v>
      </c>
      <c r="N1553" s="26" t="str">
        <f>IF([1]DRUM!K1530="","",[1]DRUM!K1530)</f>
        <v>Steel Drum</v>
      </c>
      <c r="O1553" s="26">
        <f>IF([1]DRUM!L1530="","",[1]DRUM!L1530)</f>
        <v>449</v>
      </c>
      <c r="P1553" s="26" t="str">
        <f>IF([1]DRUM!M1530="","",[1]DRUM!M1530)</f>
        <v/>
      </c>
      <c r="Q1553" s="26">
        <f>IF([1]DRUM!N1530="","",[1]DRUM!N1530)</f>
        <v>3.7699111843077517</v>
      </c>
      <c r="R1553" s="26" t="str">
        <f t="shared" si="239"/>
        <v>Steel - without Wooden Lagging</v>
      </c>
      <c r="S1553" s="26">
        <f ca="1">IF(N1553="",0,
IF(Knee_Application="YES",Knee_Width,IF(Knee_Application="NO",0,
IF(OR(Cable_Type="OH",SearchData("Conductor",Cable_Desc)),0,
IF(N1553="Steel Drum",Knee_Width,
IF(N1553="Plywood Drum",0,
IF(Country="UAE",0,
IF(AND(OR(SearchData("LSHF",Cable_Desc),SearchData("LSZH",Cable_Desc),SearchData("LS0H",Cable_Desc),SearchData("LSOH",Cable_Desc)),D.nom&gt;40),Knee_Width,
IF(AND(Country="Egypt",D.nom&gt;60),Knee_Width,
IF(AND(Country&lt;&gt;"Egypt",D.nom&gt;35),Knee_Width,
0))))))))))</f>
        <v>125</v>
      </c>
      <c r="T1553" s="118">
        <f t="shared" ca="1" si="233"/>
        <v>11</v>
      </c>
      <c r="U1553" s="118">
        <f t="shared" ca="1" si="234"/>
        <v>3</v>
      </c>
      <c r="V1553" s="117">
        <f t="shared" ca="1" si="235"/>
        <v>151.85956232628482</v>
      </c>
      <c r="W1553" s="64">
        <f t="shared" ca="1" si="236"/>
        <v>0</v>
      </c>
      <c r="X1553" s="64">
        <f t="shared" ca="1" si="240"/>
        <v>1</v>
      </c>
      <c r="Y1553" s="64">
        <f t="shared" ca="1" si="237"/>
        <v>0</v>
      </c>
      <c r="AM1553" s="156"/>
    </row>
    <row r="1554" spans="1:39">
      <c r="A1554" s="12">
        <f t="shared" ca="1" si="231"/>
        <v>0</v>
      </c>
      <c r="B1554" s="12" t="str">
        <f>IF([1]DRUM!A1531="","",[1]DRUM!A1531)</f>
        <v>Steel - without Wooden Lagging</v>
      </c>
      <c r="C1554" s="12">
        <f t="shared" ca="1" si="232"/>
        <v>0</v>
      </c>
      <c r="D1554" s="155">
        <f t="shared" ca="1" si="238"/>
        <v>0</v>
      </c>
      <c r="E1554" s="26" t="str">
        <f>IF([1]DRUM!B1531="","",[1]DRUM!B1531)</f>
        <v>STB210006</v>
      </c>
      <c r="F1554" s="26">
        <f>IF([1]DRUM!C1531="","",[1]DRUM!C1531)</f>
        <v>2100</v>
      </c>
      <c r="G1554" s="26">
        <f>IF([1]DRUM!D1531="","",[1]DRUM!D1531)</f>
        <v>2100</v>
      </c>
      <c r="H1554" s="26">
        <f>IF([1]DRUM!E1531="","",[1]DRUM!E1531)</f>
        <v>1000</v>
      </c>
      <c r="I1554" s="26">
        <f>IF([1]DRUM!F1531="","",[1]DRUM!F1531)</f>
        <v>1500</v>
      </c>
      <c r="J1554" s="26">
        <f>IF([1]DRUM!G1531="","",[1]DRUM!G1531)</f>
        <v>1700</v>
      </c>
      <c r="K1554" s="26">
        <f>IF([1]DRUM!H1531="","",[1]DRUM!H1531)</f>
        <v>1700</v>
      </c>
      <c r="L1554" s="26" t="str">
        <f>IF([1]DRUM!I1531="","",[1]DRUM!I1531)</f>
        <v/>
      </c>
      <c r="M1554" s="26">
        <f>IF([1]DRUM!J1531="","",
IF(AND([1]DRUM!K1531="Wooden Drum",[1]DRUM!J1531&gt;Max_WD_Capacity),Max_WD_Capacity,
[1]DRUM!J1531))</f>
        <v>8000</v>
      </c>
      <c r="N1554" s="26" t="str">
        <f>IF([1]DRUM!K1531="","",[1]DRUM!K1531)</f>
        <v>Steel Drum</v>
      </c>
      <c r="O1554" s="26">
        <f>IF([1]DRUM!L1531="","",[1]DRUM!L1531)</f>
        <v>445</v>
      </c>
      <c r="P1554" s="26" t="str">
        <f>IF([1]DRUM!M1531="","",[1]DRUM!M1531)</f>
        <v/>
      </c>
      <c r="Q1554" s="26">
        <f>IF([1]DRUM!N1531="","",[1]DRUM!N1531)</f>
        <v>4.0173116057779481</v>
      </c>
      <c r="R1554" s="26" t="str">
        <f t="shared" si="239"/>
        <v>Steel - without Wooden Lagging</v>
      </c>
      <c r="S1554" s="26">
        <f ca="1">IF(N1554="",0,
IF(Knee_Application="YES",Knee_Width,IF(Knee_Application="NO",0,
IF(OR(Cable_Type="OH",SearchData("Conductor",Cable_Desc)),0,
IF(N1554="Steel Drum",Knee_Width,
IF(N1554="Plywood Drum",0,
IF(Country="UAE",0,
IF(AND(OR(SearchData("LSHF",Cable_Desc),SearchData("LSZH",Cable_Desc),SearchData("LS0H",Cable_Desc),SearchData("LSOH",Cable_Desc)),D.nom&gt;40),Knee_Width,
IF(AND(Country="Egypt",D.nom&gt;60),Knee_Width,
IF(AND(Country&lt;&gt;"Egypt",D.nom&gt;35),Knee_Width,
0))))))))))</f>
        <v>125</v>
      </c>
      <c r="T1554" s="118">
        <f t="shared" ca="1" si="233"/>
        <v>11</v>
      </c>
      <c r="U1554" s="118">
        <f t="shared" ca="1" si="234"/>
        <v>3</v>
      </c>
      <c r="V1554" s="117">
        <f t="shared" ca="1" si="235"/>
        <v>141.49230656943851</v>
      </c>
      <c r="W1554" s="64">
        <f t="shared" ca="1" si="236"/>
        <v>0</v>
      </c>
      <c r="X1554" s="64">
        <f t="shared" ca="1" si="240"/>
        <v>1</v>
      </c>
      <c r="Y1554" s="64">
        <f t="shared" ca="1" si="237"/>
        <v>0</v>
      </c>
      <c r="AM1554" s="156"/>
    </row>
    <row r="1555" spans="1:39">
      <c r="A1555" s="12">
        <f t="shared" ca="1" si="231"/>
        <v>0</v>
      </c>
      <c r="B1555" s="12" t="str">
        <f>IF([1]DRUM!A1532="","",[1]DRUM!A1532)</f>
        <v>Steel - without Wooden Lagging</v>
      </c>
      <c r="C1555" s="12">
        <f t="shared" ca="1" si="232"/>
        <v>0</v>
      </c>
      <c r="D1555" s="155">
        <f t="shared" ca="1" si="238"/>
        <v>0</v>
      </c>
      <c r="E1555" s="26" t="str">
        <f>IF([1]DRUM!B1532="","",[1]DRUM!B1532)</f>
        <v>STB210013</v>
      </c>
      <c r="F1555" s="26">
        <f>IF([1]DRUM!C1532="","",[1]DRUM!C1532)</f>
        <v>2100</v>
      </c>
      <c r="G1555" s="26">
        <f>IF([1]DRUM!D1532="","",[1]DRUM!D1532)</f>
        <v>2100</v>
      </c>
      <c r="H1555" s="26">
        <f>IF([1]DRUM!E1532="","",[1]DRUM!E1532)</f>
        <v>1050</v>
      </c>
      <c r="I1555" s="26">
        <f>IF([1]DRUM!F1532="","",[1]DRUM!F1532)</f>
        <v>1500</v>
      </c>
      <c r="J1555" s="26">
        <f>IF([1]DRUM!G1532="","",[1]DRUM!G1532)</f>
        <v>1700</v>
      </c>
      <c r="K1555" s="26">
        <f>IF([1]DRUM!H1532="","",[1]DRUM!H1532)</f>
        <v>1900</v>
      </c>
      <c r="L1555" s="26" t="str">
        <f>IF([1]DRUM!I1532="","",[1]DRUM!I1532)</f>
        <v/>
      </c>
      <c r="M1555" s="26">
        <f>IF([1]DRUM!J1532="","",
IF(AND([1]DRUM!K1532="Wooden Drum",[1]DRUM!J1532&gt;Max_WD_Capacity),Max_WD_Capacity,
[1]DRUM!J1532))</f>
        <v>9000</v>
      </c>
      <c r="N1555" s="26" t="str">
        <f>IF([1]DRUM!K1532="","",[1]DRUM!K1532)</f>
        <v>Steel Drum</v>
      </c>
      <c r="O1555" s="26">
        <f>IF([1]DRUM!L1532="","",[1]DRUM!L1532)</f>
        <v>412</v>
      </c>
      <c r="P1555" s="26" t="str">
        <f>IF([1]DRUM!M1532="","",[1]DRUM!M1532)</f>
        <v/>
      </c>
      <c r="Q1555" s="26">
        <f>IF([1]DRUM!N1532="","",[1]DRUM!N1532)</f>
        <v>3.8965566381555901</v>
      </c>
      <c r="R1555" s="26" t="str">
        <f t="shared" si="239"/>
        <v>Steel - without Wooden Lagging</v>
      </c>
      <c r="S1555" s="26">
        <f ca="1">IF(N1555="",0,
IF(Knee_Application="YES",Knee_Width,IF(Knee_Application="NO",0,
IF(OR(Cable_Type="OH",SearchData("Conductor",Cable_Desc)),0,
IF(N1555="Steel Drum",Knee_Width,
IF(N1555="Plywood Drum",0,
IF(Country="UAE",0,
IF(AND(OR(SearchData("LSHF",Cable_Desc),SearchData("LSZH",Cable_Desc),SearchData("LS0H",Cable_Desc),SearchData("LSOH",Cable_Desc)),D.nom&gt;40),Knee_Width,
IF(AND(Country="Egypt",D.nom&gt;60),Knee_Width,
IF(AND(Country&lt;&gt;"Egypt",D.nom&gt;35),Knee_Width,
0))))))))))</f>
        <v>125</v>
      </c>
      <c r="T1555" s="118">
        <f t="shared" ca="1" si="233"/>
        <v>11</v>
      </c>
      <c r="U1555" s="118">
        <f t="shared" ca="1" si="234"/>
        <v>3</v>
      </c>
      <c r="V1555" s="117">
        <f t="shared" ca="1" si="235"/>
        <v>146.67593444786166</v>
      </c>
      <c r="W1555" s="64">
        <f t="shared" ca="1" si="236"/>
        <v>0</v>
      </c>
      <c r="X1555" s="64">
        <f t="shared" ca="1" si="240"/>
        <v>1</v>
      </c>
      <c r="Y1555" s="64">
        <f t="shared" ca="1" si="237"/>
        <v>0</v>
      </c>
      <c r="AM1555" s="156"/>
    </row>
    <row r="1556" spans="1:39">
      <c r="A1556" s="12">
        <f t="shared" ca="1" si="231"/>
        <v>0</v>
      </c>
      <c r="B1556" s="12" t="str">
        <f>IF([1]DRUM!A1533="","",[1]DRUM!A1533)</f>
        <v>Steel - without Wooden Lagging</v>
      </c>
      <c r="C1556" s="12">
        <f t="shared" ca="1" si="232"/>
        <v>0</v>
      </c>
      <c r="D1556" s="155">
        <f t="shared" ca="1" si="238"/>
        <v>0</v>
      </c>
      <c r="E1556" s="26" t="str">
        <f>IF([1]DRUM!B1533="","",[1]DRUM!B1533)</f>
        <v>STB210014</v>
      </c>
      <c r="F1556" s="26">
        <f>IF([1]DRUM!C1533="","",[1]DRUM!C1533)</f>
        <v>2100</v>
      </c>
      <c r="G1556" s="26">
        <f>IF([1]DRUM!D1533="","",[1]DRUM!D1533)</f>
        <v>2100</v>
      </c>
      <c r="H1556" s="26">
        <f>IF([1]DRUM!E1533="","",[1]DRUM!E1533)</f>
        <v>850</v>
      </c>
      <c r="I1556" s="26">
        <f>IF([1]DRUM!F1533="","",[1]DRUM!F1533)</f>
        <v>1500</v>
      </c>
      <c r="J1556" s="26">
        <f>IF([1]DRUM!G1533="","",[1]DRUM!G1533)</f>
        <v>1700</v>
      </c>
      <c r="K1556" s="26">
        <f>IF([1]DRUM!H1533="","",[1]DRUM!H1533)</f>
        <v>1900</v>
      </c>
      <c r="L1556" s="26" t="str">
        <f>IF([1]DRUM!I1533="","",[1]DRUM!I1533)</f>
        <v/>
      </c>
      <c r="M1556" s="26">
        <f>IF([1]DRUM!J1533="","",
IF(AND([1]DRUM!K1533="Wooden Drum",[1]DRUM!J1533&gt;Max_WD_Capacity),Max_WD_Capacity,
[1]DRUM!J1533))</f>
        <v>9000</v>
      </c>
      <c r="N1556" s="26" t="str">
        <f>IF([1]DRUM!K1533="","",[1]DRUM!K1533)</f>
        <v>Steel Drum</v>
      </c>
      <c r="O1556" s="26">
        <f>IF([1]DRUM!L1533="","",[1]DRUM!L1533)</f>
        <v>402</v>
      </c>
      <c r="P1556" s="26" t="str">
        <f>IF([1]DRUM!M1533="","",[1]DRUM!M1533)</f>
        <v/>
      </c>
      <c r="Q1556" s="26">
        <f>IF([1]DRUM!N1533="","",[1]DRUM!N1533)</f>
        <v>4.3442335912921362</v>
      </c>
      <c r="R1556" s="26" t="str">
        <f t="shared" si="239"/>
        <v>Steel - without Wooden Lagging</v>
      </c>
      <c r="S1556" s="26">
        <f ca="1">IF(N1556="",0,
IF(Knee_Application="YES",Knee_Width,IF(Knee_Application="NO",0,
IF(OR(Cable_Type="OH",SearchData("Conductor",Cable_Desc)),0,
IF(N1556="Steel Drum",Knee_Width,
IF(N1556="Plywood Drum",0,
IF(Country="UAE",0,
IF(AND(OR(SearchData("LSHF",Cable_Desc),SearchData("LSZH",Cable_Desc),SearchData("LS0H",Cable_Desc),SearchData("LSOH",Cable_Desc)),D.nom&gt;40),Knee_Width,
IF(AND(Country="Egypt",D.nom&gt;60),Knee_Width,
IF(AND(Country&lt;&gt;"Egypt",D.nom&gt;35),Knee_Width,
0))))))))))</f>
        <v>125</v>
      </c>
      <c r="T1556" s="118">
        <f t="shared" ca="1" si="233"/>
        <v>11</v>
      </c>
      <c r="U1556" s="118">
        <f t="shared" ca="1" si="234"/>
        <v>4</v>
      </c>
      <c r="V1556" s="117">
        <f t="shared" ca="1" si="235"/>
        <v>184.73067457932558</v>
      </c>
      <c r="W1556" s="64">
        <f t="shared" ca="1" si="236"/>
        <v>0</v>
      </c>
      <c r="X1556" s="64">
        <f t="shared" ca="1" si="240"/>
        <v>1</v>
      </c>
      <c r="Y1556" s="64">
        <f t="shared" ca="1" si="237"/>
        <v>0</v>
      </c>
      <c r="AM1556" s="156"/>
    </row>
    <row r="1557" spans="1:39">
      <c r="A1557" s="12">
        <f t="shared" ca="1" si="231"/>
        <v>0</v>
      </c>
      <c r="B1557" s="12" t="str">
        <f>IF([1]DRUM!A1534="","",[1]DRUM!A1534)</f>
        <v>Steel - without Wooden Lagging</v>
      </c>
      <c r="C1557" s="12">
        <f t="shared" ca="1" si="232"/>
        <v>0</v>
      </c>
      <c r="D1557" s="155">
        <f t="shared" ca="1" si="238"/>
        <v>0</v>
      </c>
      <c r="E1557" s="26" t="str">
        <f>IF([1]DRUM!B1534="","",[1]DRUM!B1534)</f>
        <v>STB210020</v>
      </c>
      <c r="F1557" s="26">
        <f>IF([1]DRUM!C1534="","",[1]DRUM!C1534)</f>
        <v>2100</v>
      </c>
      <c r="G1557" s="26">
        <f>IF([1]DRUM!D1534="","",[1]DRUM!D1534)</f>
        <v>2100</v>
      </c>
      <c r="H1557" s="26">
        <f>IF([1]DRUM!E1534="","",[1]DRUM!E1534)</f>
        <v>850</v>
      </c>
      <c r="I1557" s="26">
        <f>IF([1]DRUM!F1534="","",[1]DRUM!F1534)</f>
        <v>1300</v>
      </c>
      <c r="J1557" s="26">
        <f>IF([1]DRUM!G1534="","",[1]DRUM!G1534)</f>
        <v>1500</v>
      </c>
      <c r="K1557" s="26">
        <f>IF([1]DRUM!H1534="","",[1]DRUM!H1534)</f>
        <v>1700</v>
      </c>
      <c r="L1557" s="26" t="str">
        <f>IF([1]DRUM!I1534="","",[1]DRUM!I1534)</f>
        <v/>
      </c>
      <c r="M1557" s="26">
        <f>IF([1]DRUM!J1534="","",
IF(AND([1]DRUM!K1534="Wooden Drum",[1]DRUM!J1534&gt;Max_WD_Capacity),Max_WD_Capacity,
[1]DRUM!J1534))</f>
        <v>10000</v>
      </c>
      <c r="N1557" s="26" t="str">
        <f>IF([1]DRUM!K1534="","",[1]DRUM!K1534)</f>
        <v>Steel Drum</v>
      </c>
      <c r="O1557" s="26">
        <f>IF([1]DRUM!L1534="","",[1]DRUM!L1534)</f>
        <v>445</v>
      </c>
      <c r="P1557" s="26" t="str">
        <f>IF([1]DRUM!M1534="","",[1]DRUM!M1534)</f>
        <v/>
      </c>
      <c r="Q1557" s="26">
        <f>IF([1]DRUM!N1534="","",[1]DRUM!N1534)</f>
        <v>3.7650024457865174</v>
      </c>
      <c r="R1557" s="26" t="str">
        <f t="shared" si="239"/>
        <v>Steel - without Wooden Lagging</v>
      </c>
      <c r="S1557" s="26">
        <f ca="1">IF(N1557="",0,
IF(Knee_Application="YES",Knee_Width,IF(Knee_Application="NO",0,
IF(OR(Cable_Type="OH",SearchData("Conductor",Cable_Desc)),0,
IF(N1557="Steel Drum",Knee_Width,
IF(N1557="Plywood Drum",0,
IF(Country="UAE",0,
IF(AND(OR(SearchData("LSHF",Cable_Desc),SearchData("LSZH",Cable_Desc),SearchData("LS0H",Cable_Desc),SearchData("LSOH",Cable_Desc)),D.nom&gt;40),Knee_Width,
IF(AND(Country="Egypt",D.nom&gt;60),Knee_Width,
IF(AND(Country&lt;&gt;"Egypt",D.nom&gt;35),Knee_Width,
0))))))))))</f>
        <v>125</v>
      </c>
      <c r="T1557" s="118">
        <f t="shared" ca="1" si="233"/>
        <v>9</v>
      </c>
      <c r="U1557" s="118">
        <f t="shared" ca="1" si="234"/>
        <v>4</v>
      </c>
      <c r="V1557" s="117">
        <f t="shared" ca="1" si="235"/>
        <v>151.14327920126638</v>
      </c>
      <c r="W1557" s="64">
        <f t="shared" ca="1" si="236"/>
        <v>0</v>
      </c>
      <c r="X1557" s="64">
        <f t="shared" ca="1" si="240"/>
        <v>1</v>
      </c>
      <c r="Y1557" s="64">
        <f t="shared" ca="1" si="237"/>
        <v>0</v>
      </c>
      <c r="AM1557" s="156"/>
    </row>
    <row r="1558" spans="1:39">
      <c r="A1558" s="12">
        <f t="shared" ca="1" si="231"/>
        <v>0</v>
      </c>
      <c r="B1558" s="12" t="str">
        <f>IF([1]DRUM!A1535="","",[1]DRUM!A1535)</f>
        <v>Steel - without Wooden Lagging</v>
      </c>
      <c r="C1558" s="12">
        <f t="shared" ca="1" si="232"/>
        <v>0</v>
      </c>
      <c r="D1558" s="155">
        <f t="shared" ca="1" si="238"/>
        <v>0</v>
      </c>
      <c r="E1558" s="26" t="str">
        <f>IF([1]DRUM!B1535="","",[1]DRUM!B1535)</f>
        <v>STB220024</v>
      </c>
      <c r="F1558" s="26">
        <f>IF([1]DRUM!C1535="","",[1]DRUM!C1535)</f>
        <v>2200</v>
      </c>
      <c r="G1558" s="26">
        <f>IF([1]DRUM!D1535="","",[1]DRUM!D1535)</f>
        <v>2200</v>
      </c>
      <c r="H1558" s="26">
        <f>IF([1]DRUM!E1535="","",[1]DRUM!E1535)</f>
        <v>1450</v>
      </c>
      <c r="I1558" s="26">
        <f>IF([1]DRUM!F1535="","",[1]DRUM!F1535)</f>
        <v>1500</v>
      </c>
      <c r="J1558" s="26">
        <f>IF([1]DRUM!G1535="","",[1]DRUM!G1535)</f>
        <v>1700</v>
      </c>
      <c r="K1558" s="26">
        <f>IF([1]DRUM!H1535="","",[1]DRUM!H1535)</f>
        <v>1700</v>
      </c>
      <c r="L1558" s="26" t="str">
        <f>IF([1]DRUM!I1535="","",[1]DRUM!I1535)</f>
        <v/>
      </c>
      <c r="M1558" s="26">
        <f>IF([1]DRUM!J1535="","",
IF(AND([1]DRUM!K1535="Wooden Drum",[1]DRUM!J1535&gt;Max_WD_Capacity),Max_WD_Capacity,
[1]DRUM!J1535))</f>
        <v>5000</v>
      </c>
      <c r="N1558" s="26" t="str">
        <f>IF([1]DRUM!K1535="","",[1]DRUM!K1535)</f>
        <v>Steel Drum</v>
      </c>
      <c r="O1558" s="26">
        <f>IF([1]DRUM!L1535="","",[1]DRUM!L1535)</f>
        <v>403</v>
      </c>
      <c r="P1558" s="26" t="str">
        <f>IF([1]DRUM!M1535="","",[1]DRUM!M1535)</f>
        <v/>
      </c>
      <c r="Q1558" s="26">
        <f>IF([1]DRUM!N1535="","",[1]DRUM!N1535)</f>
        <v>3.2250412084507718</v>
      </c>
      <c r="R1558" s="26" t="str">
        <f t="shared" si="239"/>
        <v>Steel - without Wooden Lagging</v>
      </c>
      <c r="S1558" s="26">
        <f ca="1">IF(N1558="",0,
IF(Knee_Application="YES",Knee_Width,IF(Knee_Application="NO",0,
IF(OR(Cable_Type="OH",SearchData("Conductor",Cable_Desc)),0,
IF(N1558="Steel Drum",Knee_Width,
IF(N1558="Plywood Drum",0,
IF(Country="UAE",0,
IF(AND(OR(SearchData("LSHF",Cable_Desc),SearchData("LSZH",Cable_Desc),SearchData("LS0H",Cable_Desc),SearchData("LSOH",Cable_Desc)),D.nom&gt;40),Knee_Width,
IF(AND(Country="Egypt",D.nom&gt;60),Knee_Width,
IF(AND(Country&lt;&gt;"Egypt",D.nom&gt;35),Knee_Width,
0))))))))))</f>
        <v>125</v>
      </c>
      <c r="T1558" s="118">
        <f t="shared" ca="1" si="233"/>
        <v>11</v>
      </c>
      <c r="U1558" s="118">
        <f t="shared" ca="1" si="234"/>
        <v>2</v>
      </c>
      <c r="V1558" s="117">
        <f t="shared" ca="1" si="235"/>
        <v>117.02558298328121</v>
      </c>
      <c r="W1558" s="64">
        <f t="shared" ca="1" si="236"/>
        <v>1</v>
      </c>
      <c r="X1558" s="64">
        <f t="shared" ca="1" si="240"/>
        <v>1</v>
      </c>
      <c r="Y1558" s="64">
        <f t="shared" ca="1" si="237"/>
        <v>0</v>
      </c>
      <c r="AM1558" s="156"/>
    </row>
    <row r="1559" spans="1:39">
      <c r="A1559" s="12">
        <f t="shared" ca="1" si="231"/>
        <v>0</v>
      </c>
      <c r="B1559" s="12" t="str">
        <f>IF([1]DRUM!A1536="","",[1]DRUM!A1536)</f>
        <v>Steel - without Wooden Lagging</v>
      </c>
      <c r="C1559" s="12">
        <f t="shared" ca="1" si="232"/>
        <v>0</v>
      </c>
      <c r="D1559" s="155">
        <f t="shared" ca="1" si="238"/>
        <v>0</v>
      </c>
      <c r="E1559" s="26" t="str">
        <f>IF([1]DRUM!B1536="","",[1]DRUM!B1536)</f>
        <v>STB220012</v>
      </c>
      <c r="F1559" s="26">
        <f>IF([1]DRUM!C1536="","",[1]DRUM!C1536)</f>
        <v>2200</v>
      </c>
      <c r="G1559" s="26">
        <f>IF([1]DRUM!D1536="","",[1]DRUM!D1536)</f>
        <v>2200</v>
      </c>
      <c r="H1559" s="26">
        <f>IF([1]DRUM!E1536="","",[1]DRUM!E1536)</f>
        <v>1000</v>
      </c>
      <c r="I1559" s="26">
        <f>IF([1]DRUM!F1536="","",[1]DRUM!F1536)</f>
        <v>1430</v>
      </c>
      <c r="J1559" s="26">
        <f>IF([1]DRUM!G1536="","",[1]DRUM!G1536)</f>
        <v>1550</v>
      </c>
      <c r="K1559" s="26">
        <f>IF([1]DRUM!H1536="","",[1]DRUM!H1536)</f>
        <v>1550</v>
      </c>
      <c r="L1559" s="26" t="str">
        <f>IF([1]DRUM!I1536="","",[1]DRUM!I1536)</f>
        <v/>
      </c>
      <c r="M1559" s="26">
        <f>IF([1]DRUM!J1536="","",
IF(AND([1]DRUM!K1536="Wooden Drum",[1]DRUM!J1536&gt;Max_WD_Capacity),Max_WD_Capacity,
[1]DRUM!J1536))</f>
        <v>8000</v>
      </c>
      <c r="N1559" s="26" t="str">
        <f>IF([1]DRUM!K1536="","",[1]DRUM!K1536)</f>
        <v>Steel Drum</v>
      </c>
      <c r="O1559" s="26">
        <f>IF([1]DRUM!L1536="","",[1]DRUM!L1536)</f>
        <v>433</v>
      </c>
      <c r="P1559" s="26" t="str">
        <f>IF([1]DRUM!M1536="","",[1]DRUM!M1536)</f>
        <v/>
      </c>
      <c r="Q1559" s="26">
        <f>IF([1]DRUM!N1536="","",[1]DRUM!N1536)</f>
        <v>4.3127783948480678</v>
      </c>
      <c r="R1559" s="26" t="str">
        <f t="shared" si="239"/>
        <v>Steel - without Wooden Lagging</v>
      </c>
      <c r="S1559" s="26">
        <f ca="1">IF(N1559="",0,
IF(Knee_Application="YES",Knee_Width,IF(Knee_Application="NO",0,
IF(OR(Cable_Type="OH",SearchData("Conductor",Cable_Desc)),0,
IF(N1559="Steel Drum",Knee_Width,
IF(N1559="Plywood Drum",0,
IF(Country="UAE",0,
IF(AND(OR(SearchData("LSHF",Cable_Desc),SearchData("LSZH",Cable_Desc),SearchData("LS0H",Cable_Desc),SearchData("LSOH",Cable_Desc)),D.nom&gt;40),Knee_Width,
IF(AND(Country="Egypt",D.nom&gt;60),Knee_Width,
IF(AND(Country&lt;&gt;"Egypt",D.nom&gt;35),Knee_Width,
0))))))))))</f>
        <v>125</v>
      </c>
      <c r="T1559" s="118">
        <f t="shared" ca="1" si="233"/>
        <v>10</v>
      </c>
      <c r="U1559" s="118">
        <f t="shared" ca="1" si="234"/>
        <v>3</v>
      </c>
      <c r="V1559" s="117">
        <f t="shared" ca="1" si="235"/>
        <v>128.62936960858048</v>
      </c>
      <c r="W1559" s="64">
        <f t="shared" ca="1" si="236"/>
        <v>0</v>
      </c>
      <c r="X1559" s="64">
        <f t="shared" ca="1" si="240"/>
        <v>1</v>
      </c>
      <c r="Y1559" s="64">
        <f t="shared" ca="1" si="237"/>
        <v>0</v>
      </c>
      <c r="AM1559" s="156"/>
    </row>
    <row r="1560" spans="1:39">
      <c r="A1560" s="12">
        <f t="shared" ca="1" si="231"/>
        <v>0</v>
      </c>
      <c r="B1560" s="12" t="str">
        <f>IF([1]DRUM!A1537="","",[1]DRUM!A1537)</f>
        <v>Steel - without Wooden Lagging</v>
      </c>
      <c r="C1560" s="12">
        <f t="shared" ca="1" si="232"/>
        <v>0</v>
      </c>
      <c r="D1560" s="155">
        <f t="shared" ca="1" si="238"/>
        <v>0</v>
      </c>
      <c r="E1560" s="26" t="str">
        <f>IF([1]DRUM!B1537="","",[1]DRUM!B1537)</f>
        <v>STB220011</v>
      </c>
      <c r="F1560" s="26">
        <f>IF([1]DRUM!C1537="","",[1]DRUM!C1537)</f>
        <v>2200</v>
      </c>
      <c r="G1560" s="26">
        <f>IF([1]DRUM!D1537="","",[1]DRUM!D1537)</f>
        <v>2200</v>
      </c>
      <c r="H1560" s="26">
        <f>IF([1]DRUM!E1537="","",[1]DRUM!E1537)</f>
        <v>1300</v>
      </c>
      <c r="I1560" s="26">
        <f>IF([1]DRUM!F1537="","",[1]DRUM!F1537)</f>
        <v>1500</v>
      </c>
      <c r="J1560" s="26">
        <f>IF([1]DRUM!G1537="","",[1]DRUM!G1537)</f>
        <v>1700</v>
      </c>
      <c r="K1560" s="26">
        <f>IF([1]DRUM!H1537="","",[1]DRUM!H1537)</f>
        <v>1700</v>
      </c>
      <c r="L1560" s="26" t="str">
        <f>IF([1]DRUM!I1537="","",[1]DRUM!I1537)</f>
        <v/>
      </c>
      <c r="M1560" s="26">
        <f>IF([1]DRUM!J1537="","",
IF(AND([1]DRUM!K1537="Wooden Drum",[1]DRUM!J1537&gt;Max_WD_Capacity),Max_WD_Capacity,
[1]DRUM!J1537))</f>
        <v>8000</v>
      </c>
      <c r="N1560" s="26" t="str">
        <f>IF([1]DRUM!K1537="","",[1]DRUM!K1537)</f>
        <v>Steel Drum</v>
      </c>
      <c r="O1560" s="26">
        <f>IF([1]DRUM!L1537="","",[1]DRUM!L1537)</f>
        <v>494</v>
      </c>
      <c r="P1560" s="26" t="str">
        <f>IF([1]DRUM!M1537="","",[1]DRUM!M1537)</f>
        <v/>
      </c>
      <c r="Q1560" s="26">
        <f>IF([1]DRUM!N1537="","",[1]DRUM!N1537)</f>
        <v>3.7110063220529432</v>
      </c>
      <c r="R1560" s="26" t="str">
        <f t="shared" si="239"/>
        <v>Steel - without Wooden Lagging</v>
      </c>
      <c r="S1560" s="26">
        <f ca="1">IF(N1560="",0,
IF(Knee_Application="YES",Knee_Width,IF(Knee_Application="NO",0,
IF(OR(Cable_Type="OH",SearchData("Conductor",Cable_Desc)),0,
IF(N1560="Steel Drum",Knee_Width,
IF(N1560="Plywood Drum",0,
IF(Country="UAE",0,
IF(AND(OR(SearchData("LSHF",Cable_Desc),SearchData("LSZH",Cable_Desc),SearchData("LS0H",Cable_Desc),SearchData("LSOH",Cable_Desc)),D.nom&gt;40),Knee_Width,
IF(AND(Country="Egypt",D.nom&gt;60),Knee_Width,
IF(AND(Country&lt;&gt;"Egypt",D.nom&gt;35),Knee_Width,
0))))))))))</f>
        <v>125</v>
      </c>
      <c r="T1560" s="118">
        <f t="shared" ca="1" si="233"/>
        <v>11</v>
      </c>
      <c r="U1560" s="118">
        <f t="shared" ca="1" si="234"/>
        <v>2</v>
      </c>
      <c r="V1560" s="117">
        <f t="shared" ca="1" si="235"/>
        <v>106.65832722643491</v>
      </c>
      <c r="W1560" s="64">
        <f t="shared" ca="1" si="236"/>
        <v>0</v>
      </c>
      <c r="X1560" s="64">
        <f t="shared" ca="1" si="240"/>
        <v>1</v>
      </c>
      <c r="Y1560" s="64">
        <f t="shared" ca="1" si="237"/>
        <v>0</v>
      </c>
      <c r="AM1560" s="156"/>
    </row>
    <row r="1561" spans="1:39">
      <c r="A1561" s="12">
        <f t="shared" ref="A1561:A1624" ca="1" si="241">IF(OR(E1561="",G1561="",K1561="",G1561&lt;Min_Flange_Diam,G1561&gt;Max_Flange_Diam,K1561&lt;Min_Outer_Width,K1561&gt;Max_Outer_Width),0,IFERROR(W1561*X1561*Y1561,0))</f>
        <v>0</v>
      </c>
      <c r="B1561" s="12" t="str">
        <f>IF([1]DRUM!A1538="","",[1]DRUM!A1538)</f>
        <v>Steel - without Wooden Lagging</v>
      </c>
      <c r="C1561" s="12">
        <f t="shared" ref="C1561:C1624" ca="1" si="242">IF(B1561="","",IF(OR(B1561=Main_DT,B1561=Ext_DT),1,0))</f>
        <v>0</v>
      </c>
      <c r="D1561" s="155">
        <f t="shared" ca="1" si="238"/>
        <v>0</v>
      </c>
      <c r="E1561" s="26" t="str">
        <f>IF([1]DRUM!B1538="","",[1]DRUM!B1538)</f>
        <v>STB220006</v>
      </c>
      <c r="F1561" s="26">
        <f>IF([1]DRUM!C1538="","",[1]DRUM!C1538)</f>
        <v>2200</v>
      </c>
      <c r="G1561" s="26">
        <f>IF([1]DRUM!D1538="","",[1]DRUM!D1538)</f>
        <v>2200</v>
      </c>
      <c r="H1561" s="26">
        <f>IF([1]DRUM!E1538="","",[1]DRUM!E1538)</f>
        <v>1200</v>
      </c>
      <c r="I1561" s="26">
        <f>IF([1]DRUM!F1538="","",[1]DRUM!F1538)</f>
        <v>1500</v>
      </c>
      <c r="J1561" s="26">
        <f>IF([1]DRUM!G1538="","",[1]DRUM!G1538)</f>
        <v>1700</v>
      </c>
      <c r="K1561" s="26">
        <f>IF([1]DRUM!H1538="","",[1]DRUM!H1538)</f>
        <v>1700</v>
      </c>
      <c r="L1561" s="26" t="str">
        <f>IF([1]DRUM!I1538="","",[1]DRUM!I1538)</f>
        <v/>
      </c>
      <c r="M1561" s="26">
        <f>IF([1]DRUM!J1538="","",
IF(AND([1]DRUM!K1538="Wooden Drum",[1]DRUM!J1538&gt;Max_WD_Capacity),Max_WD_Capacity,
[1]DRUM!J1538))</f>
        <v>8000</v>
      </c>
      <c r="N1561" s="26" t="str">
        <f>IF([1]DRUM!K1538="","",[1]DRUM!K1538)</f>
        <v>Steel Drum</v>
      </c>
      <c r="O1561" s="26">
        <f>IF([1]DRUM!L1538="","",[1]DRUM!L1538)</f>
        <v>481</v>
      </c>
      <c r="P1561" s="26" t="str">
        <f>IF([1]DRUM!M1538="","",[1]DRUM!M1538)</f>
        <v/>
      </c>
      <c r="Q1561" s="26">
        <f>IF([1]DRUM!N1538="","",[1]DRUM!N1538)</f>
        <v>4.0055306333269867</v>
      </c>
      <c r="R1561" s="26" t="str">
        <f t="shared" si="239"/>
        <v>Steel - without Wooden Lagging</v>
      </c>
      <c r="S1561" s="26">
        <f ca="1">IF(N1561="",0,
IF(Knee_Application="YES",Knee_Width,IF(Knee_Application="NO",0,
IF(OR(Cable_Type="OH",SearchData("Conductor",Cable_Desc)),0,
IF(N1561="Steel Drum",Knee_Width,
IF(N1561="Plywood Drum",0,
IF(Country="UAE",0,
IF(AND(OR(SearchData("LSHF",Cable_Desc),SearchData("LSZH",Cable_Desc),SearchData("LS0H",Cable_Desc),SearchData("LSOH",Cable_Desc)),D.nom&gt;40),Knee_Width,
IF(AND(Country="Egypt",D.nom&gt;60),Knee_Width,
IF(AND(Country&lt;&gt;"Egypt",D.nom&gt;35),Knee_Width,
0))))))))))</f>
        <v>125</v>
      </c>
      <c r="T1561" s="118">
        <f t="shared" ref="T1561:T1624" ca="1" si="243">IFERROR(TRUNC((I1561-S1561)/$L$4),0)</f>
        <v>11</v>
      </c>
      <c r="U1561" s="118">
        <f t="shared" ref="U1561:U1624" ca="1" si="244">IFERROR(TRUNC((((G1561-H1561)/2)-I$11)/L$4),0)</f>
        <v>3</v>
      </c>
      <c r="V1561" s="117">
        <f t="shared" ref="V1561:V1624" ca="1" si="245">IFERROR(T1561*PI()*(H1561*U1561+L$4*U1561^2)/1000,0)</f>
        <v>162.22681808313112</v>
      </c>
      <c r="W1561" s="64">
        <f t="shared" ref="W1561:W1624" ca="1" si="246">IFERROR(IF(H1561&gt;=J$11,1,0),0)</f>
        <v>0</v>
      </c>
      <c r="X1561" s="64">
        <f t="shared" ca="1" si="240"/>
        <v>1</v>
      </c>
      <c r="Y1561" s="64">
        <f t="shared" ref="Y1561:Y1624" ca="1" si="247">IFERROR(IF(V1561&gt;=L$6*0.99,1,0),0)</f>
        <v>0</v>
      </c>
      <c r="AM1561" s="156"/>
    </row>
    <row r="1562" spans="1:39">
      <c r="A1562" s="12">
        <f t="shared" ca="1" si="241"/>
        <v>0</v>
      </c>
      <c r="B1562" s="12" t="str">
        <f>IF([1]DRUM!A1539="","",[1]DRUM!A1539)</f>
        <v>Steel - without Wooden Lagging</v>
      </c>
      <c r="C1562" s="12">
        <f t="shared" ca="1" si="242"/>
        <v>0</v>
      </c>
      <c r="D1562" s="155">
        <f t="shared" ref="D1562:D1625" ca="1" si="248">IF(O1562="",0,IFERROR(A1562*C1562,0))</f>
        <v>0</v>
      </c>
      <c r="E1562" s="26" t="str">
        <f>IF([1]DRUM!B1539="","",[1]DRUM!B1539)</f>
        <v>STB220033</v>
      </c>
      <c r="F1562" s="26">
        <f>IF([1]DRUM!C1539="","",[1]DRUM!C1539)</f>
        <v>2200</v>
      </c>
      <c r="G1562" s="26">
        <f>IF([1]DRUM!D1539="","",[1]DRUM!D1539)</f>
        <v>2200</v>
      </c>
      <c r="H1562" s="26">
        <f>IF([1]DRUM!E1539="","",[1]DRUM!E1539)</f>
        <v>1000</v>
      </c>
      <c r="I1562" s="26">
        <f>IF([1]DRUM!F1539="","",[1]DRUM!F1539)</f>
        <v>1300</v>
      </c>
      <c r="J1562" s="26">
        <f>IF([1]DRUM!G1539="","",[1]DRUM!G1539)</f>
        <v>1500</v>
      </c>
      <c r="K1562" s="26">
        <f>IF([1]DRUM!H1539="","",[1]DRUM!H1539)</f>
        <v>1700</v>
      </c>
      <c r="L1562" s="26" t="str">
        <f>IF([1]DRUM!I1539="","",[1]DRUM!I1539)</f>
        <v/>
      </c>
      <c r="M1562" s="26">
        <f>IF([1]DRUM!J1539="","",
IF(AND([1]DRUM!K1539="Wooden Drum",[1]DRUM!J1539&gt;Max_WD_Capacity),Max_WD_Capacity,
[1]DRUM!J1539))</f>
        <v>9000</v>
      </c>
      <c r="N1562" s="26" t="str">
        <f>IF([1]DRUM!K1539="","",[1]DRUM!K1539)</f>
        <v>Steel Drum</v>
      </c>
      <c r="O1562" s="26">
        <f>IF([1]DRUM!L1539="","",[1]DRUM!L1539)</f>
        <v>478</v>
      </c>
      <c r="P1562" s="26" t="str">
        <f>IF([1]DRUM!M1539="","",[1]DRUM!M1539)</f>
        <v/>
      </c>
      <c r="Q1562" s="26">
        <f>IF([1]DRUM!N1539="","",[1]DRUM!N1539)</f>
        <v>3.9207076316800618</v>
      </c>
      <c r="R1562" s="26" t="str">
        <f t="shared" ref="R1562:R1625" si="249">B1562</f>
        <v>Steel - without Wooden Lagging</v>
      </c>
      <c r="S1562" s="26">
        <f ca="1">IF(N1562="",0,
IF(Knee_Application="YES",Knee_Width,IF(Knee_Application="NO",0,
IF(OR(Cable_Type="OH",SearchData("Conductor",Cable_Desc)),0,
IF(N1562="Steel Drum",Knee_Width,
IF(N1562="Plywood Drum",0,
IF(Country="UAE",0,
IF(AND(OR(SearchData("LSHF",Cable_Desc),SearchData("LSZH",Cable_Desc),SearchData("LS0H",Cable_Desc),SearchData("LSOH",Cable_Desc)),D.nom&gt;40),Knee_Width,
IF(AND(Country="Egypt",D.nom&gt;60),Knee_Width,
IF(AND(Country&lt;&gt;"Egypt",D.nom&gt;35),Knee_Width,
0))))))))))</f>
        <v>125</v>
      </c>
      <c r="T1562" s="118">
        <f t="shared" ca="1" si="243"/>
        <v>9</v>
      </c>
      <c r="U1562" s="118">
        <f t="shared" ca="1" si="244"/>
        <v>3</v>
      </c>
      <c r="V1562" s="117">
        <f t="shared" ca="1" si="245"/>
        <v>115.76643264772243</v>
      </c>
      <c r="W1562" s="64">
        <f t="shared" ca="1" si="246"/>
        <v>0</v>
      </c>
      <c r="X1562" s="64">
        <f t="shared" ref="X1562:X1625" ca="1" si="250">IFERROR(IF(M1562*(IF(N1562="Steel Drum",1.1,IF(N1562="Plywood Drum",1,IF(M1562&lt;=1000,1.1,IF(M1562&lt;=6000,1.04,1)))))&gt;=L$5,1,0),0)</f>
        <v>1</v>
      </c>
      <c r="Y1562" s="64">
        <f t="shared" ca="1" si="247"/>
        <v>0</v>
      </c>
      <c r="AM1562" s="156"/>
    </row>
    <row r="1563" spans="1:39">
      <c r="A1563" s="12">
        <f t="shared" ca="1" si="241"/>
        <v>0</v>
      </c>
      <c r="B1563" s="12" t="str">
        <f>IF([1]DRUM!A1540="","",[1]DRUM!A1540)</f>
        <v>Steel - without Wooden Lagging</v>
      </c>
      <c r="C1563" s="12">
        <f t="shared" ca="1" si="242"/>
        <v>0</v>
      </c>
      <c r="D1563" s="155">
        <f t="shared" ca="1" si="248"/>
        <v>0</v>
      </c>
      <c r="E1563" s="26" t="str">
        <f>IF([1]DRUM!B1540="","",[1]DRUM!B1540)</f>
        <v>STB220029</v>
      </c>
      <c r="F1563" s="26">
        <f>IF([1]DRUM!C1540="","",[1]DRUM!C1540)</f>
        <v>2200</v>
      </c>
      <c r="G1563" s="26">
        <f>IF([1]DRUM!D1540="","",[1]DRUM!D1540)</f>
        <v>2200</v>
      </c>
      <c r="H1563" s="26">
        <f>IF([1]DRUM!E1540="","",[1]DRUM!E1540)</f>
        <v>1050</v>
      </c>
      <c r="I1563" s="26">
        <f>IF([1]DRUM!F1540="","",[1]DRUM!F1540)</f>
        <v>1500</v>
      </c>
      <c r="J1563" s="26">
        <f>IF([1]DRUM!G1540="","",[1]DRUM!G1540)</f>
        <v>1700</v>
      </c>
      <c r="K1563" s="26">
        <f>IF([1]DRUM!H1540="","",[1]DRUM!H1540)</f>
        <v>1900</v>
      </c>
      <c r="L1563" s="26" t="str">
        <f>IF([1]DRUM!I1540="","",[1]DRUM!I1540)</f>
        <v/>
      </c>
      <c r="M1563" s="26">
        <f>IF([1]DRUM!J1540="","",
IF(AND([1]DRUM!K1540="Wooden Drum",[1]DRUM!J1540&gt;Max_WD_Capacity),Max_WD_Capacity,
[1]DRUM!J1540))</f>
        <v>9000</v>
      </c>
      <c r="N1563" s="26" t="str">
        <f>IF([1]DRUM!K1540="","",[1]DRUM!K1540)</f>
        <v>Steel Drum</v>
      </c>
      <c r="O1563" s="26">
        <f>IF([1]DRUM!L1540="","",[1]DRUM!L1540)</f>
        <v>498</v>
      </c>
      <c r="P1563" s="26" t="str">
        <f>IF([1]DRUM!M1540="","",[1]DRUM!M1540)</f>
        <v/>
      </c>
      <c r="Q1563" s="26">
        <f>IF([1]DRUM!N1540="","",[1]DRUM!N1540)</f>
        <v>4.4031384535469433</v>
      </c>
      <c r="R1563" s="26" t="str">
        <f t="shared" si="249"/>
        <v>Steel - without Wooden Lagging</v>
      </c>
      <c r="S1563" s="26">
        <f ca="1">IF(N1563="",0,
IF(Knee_Application="YES",Knee_Width,IF(Knee_Application="NO",0,
IF(OR(Cable_Type="OH",SearchData("Conductor",Cable_Desc)),0,
IF(N1563="Steel Drum",Knee_Width,
IF(N1563="Plywood Drum",0,
IF(Country="UAE",0,
IF(AND(OR(SearchData("LSHF",Cable_Desc),SearchData("LSZH",Cable_Desc),SearchData("LS0H",Cable_Desc),SearchData("LSOH",Cable_Desc)),D.nom&gt;40),Knee_Width,
IF(AND(Country="Egypt",D.nom&gt;60),Knee_Width,
IF(AND(Country&lt;&gt;"Egypt",D.nom&gt;35),Knee_Width,
0))))))))))</f>
        <v>125</v>
      </c>
      <c r="T1563" s="118">
        <f t="shared" ca="1" si="243"/>
        <v>11</v>
      </c>
      <c r="U1563" s="118">
        <f t="shared" ca="1" si="244"/>
        <v>3</v>
      </c>
      <c r="V1563" s="117">
        <f t="shared" ca="1" si="245"/>
        <v>146.67593444786166</v>
      </c>
      <c r="W1563" s="64">
        <f t="shared" ca="1" si="246"/>
        <v>0</v>
      </c>
      <c r="X1563" s="64">
        <f t="shared" ca="1" si="250"/>
        <v>1</v>
      </c>
      <c r="Y1563" s="64">
        <f t="shared" ca="1" si="247"/>
        <v>0</v>
      </c>
      <c r="AM1563" s="156"/>
    </row>
    <row r="1564" spans="1:39">
      <c r="A1564" s="12">
        <f t="shared" ca="1" si="241"/>
        <v>0</v>
      </c>
      <c r="B1564" s="12" t="str">
        <f>IF([1]DRUM!A1541="","",[1]DRUM!A1541)</f>
        <v>Steel - without Wooden Lagging</v>
      </c>
      <c r="C1564" s="12">
        <f t="shared" ca="1" si="242"/>
        <v>0</v>
      </c>
      <c r="D1564" s="155">
        <f t="shared" ca="1" si="248"/>
        <v>0</v>
      </c>
      <c r="E1564" s="26" t="str">
        <f>IF([1]DRUM!B1541="","",[1]DRUM!B1541)</f>
        <v>STB220032</v>
      </c>
      <c r="F1564" s="26">
        <f>IF([1]DRUM!C1541="","",[1]DRUM!C1541)</f>
        <v>2200</v>
      </c>
      <c r="G1564" s="26">
        <f>IF([1]DRUM!D1541="","",[1]DRUM!D1541)</f>
        <v>2200</v>
      </c>
      <c r="H1564" s="26">
        <f>IF([1]DRUM!E1541="","",[1]DRUM!E1541)</f>
        <v>900</v>
      </c>
      <c r="I1564" s="26">
        <f>IF([1]DRUM!F1541="","",[1]DRUM!F1541)</f>
        <v>1300</v>
      </c>
      <c r="J1564" s="26">
        <f>IF([1]DRUM!G1541="","",[1]DRUM!G1541)</f>
        <v>1500</v>
      </c>
      <c r="K1564" s="26">
        <f>IF([1]DRUM!H1541="","",[1]DRUM!H1541)</f>
        <v>1700</v>
      </c>
      <c r="L1564" s="26" t="str">
        <f>IF([1]DRUM!I1541="","",[1]DRUM!I1541)</f>
        <v/>
      </c>
      <c r="M1564" s="26">
        <f>IF([1]DRUM!J1541="","",
IF(AND([1]DRUM!K1541="Wooden Drum",[1]DRUM!J1541&gt;Max_WD_Capacity),Max_WD_Capacity,
[1]DRUM!J1541))</f>
        <v>10000</v>
      </c>
      <c r="N1564" s="26" t="str">
        <f>IF([1]DRUM!K1541="","",[1]DRUM!K1541)</f>
        <v>Steel Drum</v>
      </c>
      <c r="O1564" s="26">
        <f>IF([1]DRUM!L1541="","",[1]DRUM!L1541)</f>
        <v>474</v>
      </c>
      <c r="P1564" s="26" t="str">
        <f>IF([1]DRUM!M1541="","",[1]DRUM!M1541)</f>
        <v/>
      </c>
      <c r="Q1564" s="26">
        <f>IF([1]DRUM!N1541="","",[1]DRUM!N1541)</f>
        <v>4.1147009780392318</v>
      </c>
      <c r="R1564" s="26" t="str">
        <f t="shared" si="249"/>
        <v>Steel - without Wooden Lagging</v>
      </c>
      <c r="S1564" s="26">
        <f ca="1">IF(N1564="",0,
IF(Knee_Application="YES",Knee_Width,IF(Knee_Application="NO",0,
IF(OR(Cable_Type="OH",SearchData("Conductor",Cable_Desc)),0,
IF(N1564="Steel Drum",Knee_Width,
IF(N1564="Plywood Drum",0,
IF(Country="UAE",0,
IF(AND(OR(SearchData("LSHF",Cable_Desc),SearchData("LSZH",Cable_Desc),SearchData("LS0H",Cable_Desc),SearchData("LSOH",Cable_Desc)),D.nom&gt;40),Knee_Width,
IF(AND(Country="Egypt",D.nom&gt;60),Knee_Width,
IF(AND(Country&lt;&gt;"Egypt",D.nom&gt;35),Knee_Width,
0))))))))))</f>
        <v>125</v>
      </c>
      <c r="T1564" s="118">
        <f t="shared" ca="1" si="243"/>
        <v>9</v>
      </c>
      <c r="U1564" s="118">
        <f t="shared" ca="1" si="244"/>
        <v>4</v>
      </c>
      <c r="V1564" s="117">
        <f t="shared" ca="1" si="245"/>
        <v>156.79814597772801</v>
      </c>
      <c r="W1564" s="64">
        <f t="shared" ca="1" si="246"/>
        <v>0</v>
      </c>
      <c r="X1564" s="64">
        <f t="shared" ca="1" si="250"/>
        <v>1</v>
      </c>
      <c r="Y1564" s="64">
        <f t="shared" ca="1" si="247"/>
        <v>0</v>
      </c>
      <c r="AM1564" s="156"/>
    </row>
    <row r="1565" spans="1:39">
      <c r="A1565" s="12">
        <f t="shared" ca="1" si="241"/>
        <v>0</v>
      </c>
      <c r="B1565" s="12" t="str">
        <f>IF([1]DRUM!A1542="","",[1]DRUM!A1542)</f>
        <v>Steel - without Wooden Lagging</v>
      </c>
      <c r="C1565" s="12">
        <f t="shared" ca="1" si="242"/>
        <v>0</v>
      </c>
      <c r="D1565" s="155">
        <f t="shared" ca="1" si="248"/>
        <v>0</v>
      </c>
      <c r="E1565" s="26" t="str">
        <f>IF([1]DRUM!B1542="","",[1]DRUM!B1542)</f>
        <v>STB220007</v>
      </c>
      <c r="F1565" s="26">
        <f>IF([1]DRUM!C1542="","",[1]DRUM!C1542)</f>
        <v>2200</v>
      </c>
      <c r="G1565" s="26">
        <f>IF([1]DRUM!D1542="","",[1]DRUM!D1542)</f>
        <v>2200</v>
      </c>
      <c r="H1565" s="26">
        <f>IF([1]DRUM!E1542="","",[1]DRUM!E1542)</f>
        <v>1200</v>
      </c>
      <c r="I1565" s="26">
        <f>IF([1]DRUM!F1542="","",[1]DRUM!F1542)</f>
        <v>1500</v>
      </c>
      <c r="J1565" s="26">
        <f>IF([1]DRUM!G1542="","",[1]DRUM!G1542)</f>
        <v>1700</v>
      </c>
      <c r="K1565" s="26">
        <f>IF([1]DRUM!H1542="","",[1]DRUM!H1542)</f>
        <v>1900</v>
      </c>
      <c r="L1565" s="26" t="str">
        <f>IF([1]DRUM!I1542="","",[1]DRUM!I1542)</f>
        <v/>
      </c>
      <c r="M1565" s="26">
        <f>IF([1]DRUM!J1542="","",
IF(AND([1]DRUM!K1542="Wooden Drum",[1]DRUM!J1542&gt;Max_WD_Capacity),Max_WD_Capacity,
[1]DRUM!J1542))</f>
        <v>10000</v>
      </c>
      <c r="N1565" s="26" t="str">
        <f>IF([1]DRUM!K1542="","",[1]DRUM!K1542)</f>
        <v>Steel Drum</v>
      </c>
      <c r="O1565" s="26">
        <f>IF([1]DRUM!L1542="","",[1]DRUM!L1542)</f>
        <v>481</v>
      </c>
      <c r="P1565" s="26" t="str">
        <f>IF([1]DRUM!M1542="","",[1]DRUM!M1542)</f>
        <v/>
      </c>
      <c r="Q1565" s="26">
        <f>IF([1]DRUM!N1542="","",[1]DRUM!N1542)</f>
        <v>4.0055306333269867</v>
      </c>
      <c r="R1565" s="26" t="str">
        <f t="shared" si="249"/>
        <v>Steel - without Wooden Lagging</v>
      </c>
      <c r="S1565" s="26">
        <f ca="1">IF(N1565="",0,
IF(Knee_Application="YES",Knee_Width,IF(Knee_Application="NO",0,
IF(OR(Cable_Type="OH",SearchData("Conductor",Cable_Desc)),0,
IF(N1565="Steel Drum",Knee_Width,
IF(N1565="Plywood Drum",0,
IF(Country="UAE",0,
IF(AND(OR(SearchData("LSHF",Cable_Desc),SearchData("LSZH",Cable_Desc),SearchData("LS0H",Cable_Desc),SearchData("LSOH",Cable_Desc)),D.nom&gt;40),Knee_Width,
IF(AND(Country="Egypt",D.nom&gt;60),Knee_Width,
IF(AND(Country&lt;&gt;"Egypt",D.nom&gt;35),Knee_Width,
0))))))))))</f>
        <v>125</v>
      </c>
      <c r="T1565" s="118">
        <f t="shared" ca="1" si="243"/>
        <v>11</v>
      </c>
      <c r="U1565" s="118">
        <f t="shared" ca="1" si="244"/>
        <v>3</v>
      </c>
      <c r="V1565" s="117">
        <f t="shared" ca="1" si="245"/>
        <v>162.22681808313112</v>
      </c>
      <c r="W1565" s="64">
        <f t="shared" ca="1" si="246"/>
        <v>0</v>
      </c>
      <c r="X1565" s="64">
        <f t="shared" ca="1" si="250"/>
        <v>1</v>
      </c>
      <c r="Y1565" s="64">
        <f t="shared" ca="1" si="247"/>
        <v>0</v>
      </c>
      <c r="AM1565" s="156"/>
    </row>
    <row r="1566" spans="1:39">
      <c r="A1566" s="12">
        <f t="shared" ca="1" si="241"/>
        <v>0</v>
      </c>
      <c r="B1566" s="12" t="str">
        <f>IF([1]DRUM!A1543="","",[1]DRUM!A1543)</f>
        <v>Steel - without Wooden Lagging</v>
      </c>
      <c r="C1566" s="12">
        <f t="shared" ca="1" si="242"/>
        <v>0</v>
      </c>
      <c r="D1566" s="155">
        <f t="shared" ca="1" si="248"/>
        <v>0</v>
      </c>
      <c r="E1566" s="26" t="str">
        <f>IF([1]DRUM!B1543="","",[1]DRUM!B1543)</f>
        <v>STB220008</v>
      </c>
      <c r="F1566" s="26">
        <f>IF([1]DRUM!C1543="","",[1]DRUM!C1543)</f>
        <v>2200</v>
      </c>
      <c r="G1566" s="26">
        <f>IF([1]DRUM!D1543="","",[1]DRUM!D1543)</f>
        <v>2200</v>
      </c>
      <c r="H1566" s="26">
        <f>IF([1]DRUM!E1543="","",[1]DRUM!E1543)</f>
        <v>1000</v>
      </c>
      <c r="I1566" s="26">
        <f>IF([1]DRUM!F1543="","",[1]DRUM!F1543)</f>
        <v>1500</v>
      </c>
      <c r="J1566" s="26">
        <f>IF([1]DRUM!G1543="","",[1]DRUM!G1543)</f>
        <v>1700</v>
      </c>
      <c r="K1566" s="26">
        <f>IF([1]DRUM!H1543="","",[1]DRUM!H1543)</f>
        <v>1900</v>
      </c>
      <c r="L1566" s="26" t="str">
        <f>IF([1]DRUM!I1543="","",[1]DRUM!I1543)</f>
        <v/>
      </c>
      <c r="M1566" s="26">
        <f>IF([1]DRUM!J1543="","",
IF(AND([1]DRUM!K1543="Wooden Drum",[1]DRUM!J1543&gt;Max_WD_Capacity),Max_WD_Capacity,
[1]DRUM!J1543))</f>
        <v>10000</v>
      </c>
      <c r="N1566" s="26" t="str">
        <f>IF([1]DRUM!K1543="","",[1]DRUM!K1543)</f>
        <v>Steel Drum</v>
      </c>
      <c r="O1566" s="26">
        <f>IF([1]DRUM!L1543="","",[1]DRUM!L1543)</f>
        <v>473</v>
      </c>
      <c r="P1566" s="26" t="str">
        <f>IF([1]DRUM!M1543="","",[1]DRUM!M1543)</f>
        <v/>
      </c>
      <c r="Q1566" s="26">
        <f>IF([1]DRUM!N1543="","",[1]DRUM!N1543)</f>
        <v>4.5238934211693023</v>
      </c>
      <c r="R1566" s="26" t="str">
        <f t="shared" si="249"/>
        <v>Steel - without Wooden Lagging</v>
      </c>
      <c r="S1566" s="26">
        <f ca="1">IF(N1566="",0,
IF(Knee_Application="YES",Knee_Width,IF(Knee_Application="NO",0,
IF(OR(Cable_Type="OH",SearchData("Conductor",Cable_Desc)),0,
IF(N1566="Steel Drum",Knee_Width,
IF(N1566="Plywood Drum",0,
IF(Country="UAE",0,
IF(AND(OR(SearchData("LSHF",Cable_Desc),SearchData("LSZH",Cable_Desc),SearchData("LS0H",Cable_Desc),SearchData("LSOH",Cable_Desc)),D.nom&gt;40),Knee_Width,
IF(AND(Country="Egypt",D.nom&gt;60),Knee_Width,
IF(AND(Country&lt;&gt;"Egypt",D.nom&gt;35),Knee_Width,
0))))))))))</f>
        <v>125</v>
      </c>
      <c r="T1566" s="118">
        <f t="shared" ca="1" si="243"/>
        <v>11</v>
      </c>
      <c r="U1566" s="118">
        <f t="shared" ca="1" si="244"/>
        <v>3</v>
      </c>
      <c r="V1566" s="117">
        <f t="shared" ca="1" si="245"/>
        <v>141.49230656943851</v>
      </c>
      <c r="W1566" s="64">
        <f t="shared" ca="1" si="246"/>
        <v>0</v>
      </c>
      <c r="X1566" s="64">
        <f t="shared" ca="1" si="250"/>
        <v>1</v>
      </c>
      <c r="Y1566" s="64">
        <f t="shared" ca="1" si="247"/>
        <v>0</v>
      </c>
      <c r="AM1566" s="156"/>
    </row>
    <row r="1567" spans="1:39">
      <c r="A1567" s="12">
        <f t="shared" ca="1" si="241"/>
        <v>0</v>
      </c>
      <c r="B1567" s="12" t="str">
        <f>IF([1]DRUM!A1544="","",[1]DRUM!A1544)</f>
        <v>Steel - without Wooden Lagging</v>
      </c>
      <c r="C1567" s="12">
        <f t="shared" ca="1" si="242"/>
        <v>0</v>
      </c>
      <c r="D1567" s="155">
        <f t="shared" ca="1" si="248"/>
        <v>0</v>
      </c>
      <c r="E1567" s="26" t="str">
        <f>IF([1]DRUM!B1544="","",[1]DRUM!B1544)</f>
        <v>STB230012</v>
      </c>
      <c r="F1567" s="26">
        <f>IF([1]DRUM!C1544="","",[1]DRUM!C1544)</f>
        <v>2300</v>
      </c>
      <c r="G1567" s="26">
        <f>IF([1]DRUM!D1544="","",[1]DRUM!D1544)</f>
        <v>2300</v>
      </c>
      <c r="H1567" s="26">
        <f>IF([1]DRUM!E1544="","",[1]DRUM!E1544)</f>
        <v>1250</v>
      </c>
      <c r="I1567" s="26">
        <f>IF([1]DRUM!F1544="","",[1]DRUM!F1544)</f>
        <v>1500</v>
      </c>
      <c r="J1567" s="26">
        <f>IF([1]DRUM!G1544="","",[1]DRUM!G1544)</f>
        <v>1700</v>
      </c>
      <c r="K1567" s="26">
        <f>IF([1]DRUM!H1544="","",[1]DRUM!H1544)</f>
        <v>1700</v>
      </c>
      <c r="L1567" s="26" t="str">
        <f>IF([1]DRUM!I1544="","",[1]DRUM!I1544)</f>
        <v/>
      </c>
      <c r="M1567" s="26">
        <f>IF([1]DRUM!J1544="","",
IF(AND([1]DRUM!K1544="Wooden Drum",[1]DRUM!J1544&gt;Max_WD_Capacity),Max_WD_Capacity,
[1]DRUM!J1544))</f>
        <v>8000</v>
      </c>
      <c r="N1567" s="26" t="str">
        <f>IF([1]DRUM!K1544="","",[1]DRUM!K1544)</f>
        <v>Steel Drum</v>
      </c>
      <c r="O1567" s="26">
        <f>IF([1]DRUM!L1544="","",[1]DRUM!L1544)</f>
        <v>520</v>
      </c>
      <c r="P1567" s="26" t="str">
        <f>IF([1]DRUM!M1544="","",[1]DRUM!M1544)</f>
        <v/>
      </c>
      <c r="Q1567" s="26">
        <f>IF([1]DRUM!N1544="","",[1]DRUM!N1544)</f>
        <v>4.3913574810959828</v>
      </c>
      <c r="R1567" s="26" t="str">
        <f t="shared" si="249"/>
        <v>Steel - without Wooden Lagging</v>
      </c>
      <c r="S1567" s="26">
        <f ca="1">IF(N1567="",0,
IF(Knee_Application="YES",Knee_Width,IF(Knee_Application="NO",0,
IF(OR(Cable_Type="OH",SearchData("Conductor",Cable_Desc)),0,
IF(N1567="Steel Drum",Knee_Width,
IF(N1567="Plywood Drum",0,
IF(Country="UAE",0,
IF(AND(OR(SearchData("LSHF",Cable_Desc),SearchData("LSZH",Cable_Desc),SearchData("LS0H",Cable_Desc),SearchData("LSOH",Cable_Desc)),D.nom&gt;40),Knee_Width,
IF(AND(Country="Egypt",D.nom&gt;60),Knee_Width,
IF(AND(Country&lt;&gt;"Egypt",D.nom&gt;35),Knee_Width,
0))))))))))</f>
        <v>125</v>
      </c>
      <c r="T1567" s="118">
        <f t="shared" ca="1" si="243"/>
        <v>11</v>
      </c>
      <c r="U1567" s="118">
        <f t="shared" ca="1" si="244"/>
        <v>3</v>
      </c>
      <c r="V1567" s="117">
        <f t="shared" ca="1" si="245"/>
        <v>167.4104459615543</v>
      </c>
      <c r="W1567" s="64">
        <f t="shared" ca="1" si="246"/>
        <v>0</v>
      </c>
      <c r="X1567" s="64">
        <f t="shared" ca="1" si="250"/>
        <v>1</v>
      </c>
      <c r="Y1567" s="64">
        <f t="shared" ca="1" si="247"/>
        <v>0</v>
      </c>
      <c r="AM1567" s="156"/>
    </row>
    <row r="1568" spans="1:39">
      <c r="A1568" s="12">
        <f t="shared" ca="1" si="241"/>
        <v>0</v>
      </c>
      <c r="B1568" s="12" t="str">
        <f>IF([1]DRUM!A1545="","",[1]DRUM!A1545)</f>
        <v>Steel - without Wooden Lagging</v>
      </c>
      <c r="C1568" s="12">
        <f t="shared" ca="1" si="242"/>
        <v>0</v>
      </c>
      <c r="D1568" s="155">
        <f t="shared" ca="1" si="248"/>
        <v>0</v>
      </c>
      <c r="E1568" s="26" t="str">
        <f>IF([1]DRUM!B1545="","",[1]DRUM!B1545)</f>
        <v>STB230038</v>
      </c>
      <c r="F1568" s="26">
        <f>IF([1]DRUM!C1545="","",[1]DRUM!C1545)</f>
        <v>2300</v>
      </c>
      <c r="G1568" s="26">
        <f>IF([1]DRUM!D1545="","",[1]DRUM!D1545)</f>
        <v>2300</v>
      </c>
      <c r="H1568" s="26">
        <f>IF([1]DRUM!E1545="","",[1]DRUM!E1545)</f>
        <v>1300</v>
      </c>
      <c r="I1568" s="26">
        <f>IF([1]DRUM!F1545="","",[1]DRUM!F1545)</f>
        <v>1400</v>
      </c>
      <c r="J1568" s="26">
        <f>IF([1]DRUM!G1545="","",[1]DRUM!G1545)</f>
        <v>1600</v>
      </c>
      <c r="K1568" s="26">
        <f>IF([1]DRUM!H1545="","",[1]DRUM!H1545)</f>
        <v>1800</v>
      </c>
      <c r="L1568" s="26" t="str">
        <f>IF([1]DRUM!I1545="","",[1]DRUM!I1545)</f>
        <v/>
      </c>
      <c r="M1568" s="26">
        <f>IF([1]DRUM!J1545="","",
IF(AND([1]DRUM!K1545="Wooden Drum",[1]DRUM!J1545&gt;Max_WD_Capacity),Max_WD_Capacity,
[1]DRUM!J1545))</f>
        <v>10000</v>
      </c>
      <c r="N1568" s="26" t="str">
        <f>IF([1]DRUM!K1545="","",[1]DRUM!K1545)</f>
        <v>Steel Drum</v>
      </c>
      <c r="O1568" s="26">
        <f>IF([1]DRUM!L1545="","",[1]DRUM!L1545)</f>
        <v>526</v>
      </c>
      <c r="P1568" s="26" t="str">
        <f>IF([1]DRUM!M1545="","",[1]DRUM!M1545)</f>
        <v/>
      </c>
      <c r="Q1568" s="26">
        <f>IF([1]DRUM!N1545="","",[1]DRUM!N1545)</f>
        <v>3.9584067435231391</v>
      </c>
      <c r="R1568" s="26" t="str">
        <f t="shared" si="249"/>
        <v>Steel - without Wooden Lagging</v>
      </c>
      <c r="S1568" s="26">
        <f ca="1">IF(N1568="",0,
IF(Knee_Application="YES",Knee_Width,IF(Knee_Application="NO",0,
IF(OR(Cable_Type="OH",SearchData("Conductor",Cable_Desc)),0,
IF(N1568="Steel Drum",Knee_Width,
IF(N1568="Plywood Drum",0,
IF(Country="UAE",0,
IF(AND(OR(SearchData("LSHF",Cable_Desc),SearchData("LSZH",Cable_Desc),SearchData("LS0H",Cable_Desc),SearchData("LSOH",Cable_Desc)),D.nom&gt;40),Knee_Width,
IF(AND(Country="Egypt",D.nom&gt;60),Knee_Width,
IF(AND(Country&lt;&gt;"Egypt",D.nom&gt;35),Knee_Width,
0))))))))))</f>
        <v>125</v>
      </c>
      <c r="T1568" s="118">
        <f t="shared" ca="1" si="243"/>
        <v>10</v>
      </c>
      <c r="U1568" s="118">
        <f t="shared" ca="1" si="244"/>
        <v>3</v>
      </c>
      <c r="V1568" s="117">
        <f t="shared" ca="1" si="245"/>
        <v>156.9037034908886</v>
      </c>
      <c r="W1568" s="64">
        <f t="shared" ca="1" si="246"/>
        <v>0</v>
      </c>
      <c r="X1568" s="64">
        <f t="shared" ca="1" si="250"/>
        <v>1</v>
      </c>
      <c r="Y1568" s="64">
        <f t="shared" ca="1" si="247"/>
        <v>0</v>
      </c>
      <c r="AM1568" s="156"/>
    </row>
    <row r="1569" spans="1:39">
      <c r="A1569" s="12">
        <f t="shared" ca="1" si="241"/>
        <v>0</v>
      </c>
      <c r="B1569" s="12" t="str">
        <f>IF([1]DRUM!A1546="","",[1]DRUM!A1546)</f>
        <v>Steel - without Wooden Lagging</v>
      </c>
      <c r="C1569" s="12">
        <f t="shared" ca="1" si="242"/>
        <v>0</v>
      </c>
      <c r="D1569" s="155">
        <f t="shared" ca="1" si="248"/>
        <v>0</v>
      </c>
      <c r="E1569" s="26" t="str">
        <f>IF([1]DRUM!B1546="","",[1]DRUM!B1546)</f>
        <v>STB230009</v>
      </c>
      <c r="F1569" s="26">
        <f>IF([1]DRUM!C1546="","",[1]DRUM!C1546)</f>
        <v>2300</v>
      </c>
      <c r="G1569" s="26">
        <f>IF([1]DRUM!D1546="","",[1]DRUM!D1546)</f>
        <v>2300</v>
      </c>
      <c r="H1569" s="26">
        <f>IF([1]DRUM!E1546="","",[1]DRUM!E1546)</f>
        <v>1300</v>
      </c>
      <c r="I1569" s="26">
        <f>IF([1]DRUM!F1546="","",[1]DRUM!F1546)</f>
        <v>1500</v>
      </c>
      <c r="J1569" s="26">
        <f>IF([1]DRUM!G1546="","",[1]DRUM!G1546)</f>
        <v>1650</v>
      </c>
      <c r="K1569" s="26">
        <f>IF([1]DRUM!H1546="","",[1]DRUM!H1546)</f>
        <v>1850</v>
      </c>
      <c r="L1569" s="26" t="str">
        <f>IF([1]DRUM!I1546="","",[1]DRUM!I1546)</f>
        <v/>
      </c>
      <c r="M1569" s="26">
        <f>IF([1]DRUM!J1546="","",
IF(AND([1]DRUM!K1546="Wooden Drum",[1]DRUM!J1546&gt;Max_WD_Capacity),Max_WD_Capacity,
[1]DRUM!J1546))</f>
        <v>10000</v>
      </c>
      <c r="N1569" s="26" t="str">
        <f>IF([1]DRUM!K1546="","",[1]DRUM!K1546)</f>
        <v>Steel Drum</v>
      </c>
      <c r="O1569" s="26">
        <f>IF([1]DRUM!L1546="","",[1]DRUM!L1546)</f>
        <v>512</v>
      </c>
      <c r="P1569" s="26" t="str">
        <f>IF([1]DRUM!M1546="","",[1]DRUM!M1546)</f>
        <v/>
      </c>
      <c r="Q1569" s="26">
        <f>IF([1]DRUM!N1546="","",[1]DRUM!N1546)</f>
        <v>4.2411500823462207</v>
      </c>
      <c r="R1569" s="26" t="str">
        <f t="shared" si="249"/>
        <v>Steel - without Wooden Lagging</v>
      </c>
      <c r="S1569" s="26">
        <f ca="1">IF(N1569="",0,
IF(Knee_Application="YES",Knee_Width,IF(Knee_Application="NO",0,
IF(OR(Cable_Type="OH",SearchData("Conductor",Cable_Desc)),0,
IF(N1569="Steel Drum",Knee_Width,
IF(N1569="Plywood Drum",0,
IF(Country="UAE",0,
IF(AND(OR(SearchData("LSHF",Cable_Desc),SearchData("LSZH",Cable_Desc),SearchData("LS0H",Cable_Desc),SearchData("LSOH",Cable_Desc)),D.nom&gt;40),Knee_Width,
IF(AND(Country="Egypt",D.nom&gt;60),Knee_Width,
IF(AND(Country&lt;&gt;"Egypt",D.nom&gt;35),Knee_Width,
0))))))))))</f>
        <v>125</v>
      </c>
      <c r="T1569" s="118">
        <f t="shared" ca="1" si="243"/>
        <v>11</v>
      </c>
      <c r="U1569" s="118">
        <f t="shared" ca="1" si="244"/>
        <v>3</v>
      </c>
      <c r="V1569" s="117">
        <f t="shared" ca="1" si="245"/>
        <v>172.59407383997748</v>
      </c>
      <c r="W1569" s="64">
        <f t="shared" ca="1" si="246"/>
        <v>0</v>
      </c>
      <c r="X1569" s="64">
        <f t="shared" ca="1" si="250"/>
        <v>1</v>
      </c>
      <c r="Y1569" s="64">
        <f t="shared" ca="1" si="247"/>
        <v>0</v>
      </c>
      <c r="AM1569" s="156"/>
    </row>
    <row r="1570" spans="1:39">
      <c r="A1570" s="12">
        <f t="shared" ca="1" si="241"/>
        <v>0</v>
      </c>
      <c r="B1570" s="12" t="str">
        <f>IF([1]DRUM!A1547="","",[1]DRUM!A1547)</f>
        <v>Steel - without Wooden Lagging</v>
      </c>
      <c r="C1570" s="12">
        <f t="shared" ca="1" si="242"/>
        <v>0</v>
      </c>
      <c r="D1570" s="155">
        <f t="shared" ca="1" si="248"/>
        <v>0</v>
      </c>
      <c r="E1570" s="26" t="str">
        <f>IF([1]DRUM!B1547="","",[1]DRUM!B1547)</f>
        <v>STB230010</v>
      </c>
      <c r="F1570" s="26">
        <f>IF([1]DRUM!C1547="","",[1]DRUM!C1547)</f>
        <v>2300</v>
      </c>
      <c r="G1570" s="26">
        <f>IF([1]DRUM!D1547="","",[1]DRUM!D1547)</f>
        <v>2300</v>
      </c>
      <c r="H1570" s="26">
        <f>IF([1]DRUM!E1547="","",[1]DRUM!E1547)</f>
        <v>1050</v>
      </c>
      <c r="I1570" s="26">
        <f>IF([1]DRUM!F1547="","",[1]DRUM!F1547)</f>
        <v>1500</v>
      </c>
      <c r="J1570" s="26">
        <f>IF([1]DRUM!G1547="","",[1]DRUM!G1547)</f>
        <v>1700</v>
      </c>
      <c r="K1570" s="26">
        <f>IF([1]DRUM!H1547="","",[1]DRUM!H1547)</f>
        <v>1900</v>
      </c>
      <c r="L1570" s="26" t="str">
        <f>IF([1]DRUM!I1547="","",[1]DRUM!I1547)</f>
        <v/>
      </c>
      <c r="M1570" s="26">
        <f>IF([1]DRUM!J1547="","",
IF(AND([1]DRUM!K1547="Wooden Drum",[1]DRUM!J1547&gt;Max_WD_Capacity),Max_WD_Capacity,
[1]DRUM!J1547))</f>
        <v>10000</v>
      </c>
      <c r="N1570" s="26" t="str">
        <f>IF([1]DRUM!K1547="","",[1]DRUM!K1547)</f>
        <v>Steel Drum</v>
      </c>
      <c r="O1570" s="26">
        <f>IF([1]DRUM!L1547="","",[1]DRUM!L1547)</f>
        <v>496</v>
      </c>
      <c r="P1570" s="26" t="str">
        <f>IF([1]DRUM!M1547="","",[1]DRUM!M1547)</f>
        <v/>
      </c>
      <c r="Q1570" s="26">
        <f>IF([1]DRUM!N1547="","",[1]DRUM!N1547)</f>
        <v>4.9332822138402221</v>
      </c>
      <c r="R1570" s="26" t="str">
        <f t="shared" si="249"/>
        <v>Steel - without Wooden Lagging</v>
      </c>
      <c r="S1570" s="26">
        <f ca="1">IF(N1570="",0,
IF(Knee_Application="YES",Knee_Width,IF(Knee_Application="NO",0,
IF(OR(Cable_Type="OH",SearchData("Conductor",Cable_Desc)),0,
IF(N1570="Steel Drum",Knee_Width,
IF(N1570="Plywood Drum",0,
IF(Country="UAE",0,
IF(AND(OR(SearchData("LSHF",Cable_Desc),SearchData("LSZH",Cable_Desc),SearchData("LS0H",Cable_Desc),SearchData("LSOH",Cable_Desc)),D.nom&gt;40),Knee_Width,
IF(AND(Country="Egypt",D.nom&gt;60),Knee_Width,
IF(AND(Country&lt;&gt;"Egypt",D.nom&gt;35),Knee_Width,
0))))))))))</f>
        <v>125</v>
      </c>
      <c r="T1570" s="118">
        <f t="shared" ca="1" si="243"/>
        <v>11</v>
      </c>
      <c r="U1570" s="118">
        <f t="shared" ca="1" si="244"/>
        <v>4</v>
      </c>
      <c r="V1570" s="117">
        <f t="shared" ca="1" si="245"/>
        <v>212.37668993091575</v>
      </c>
      <c r="W1570" s="64">
        <f t="shared" ca="1" si="246"/>
        <v>0</v>
      </c>
      <c r="X1570" s="64">
        <f t="shared" ca="1" si="250"/>
        <v>1</v>
      </c>
      <c r="Y1570" s="64">
        <f t="shared" ca="1" si="247"/>
        <v>1</v>
      </c>
      <c r="AM1570" s="156"/>
    </row>
    <row r="1571" spans="1:39">
      <c r="A1571" s="12">
        <f t="shared" ca="1" si="241"/>
        <v>0</v>
      </c>
      <c r="B1571" s="12" t="str">
        <f>IF([1]DRUM!A1548="","",[1]DRUM!A1548)</f>
        <v>Steel - without Wooden Lagging</v>
      </c>
      <c r="C1571" s="12">
        <f t="shared" ca="1" si="242"/>
        <v>0</v>
      </c>
      <c r="D1571" s="155">
        <f t="shared" ca="1" si="248"/>
        <v>0</v>
      </c>
      <c r="E1571" s="26" t="str">
        <f>IF([1]DRUM!B1548="","",[1]DRUM!B1548)</f>
        <v>STB235003</v>
      </c>
      <c r="F1571" s="26">
        <f>IF([1]DRUM!C1548="","",[1]DRUM!C1548)</f>
        <v>2350</v>
      </c>
      <c r="G1571" s="26">
        <f>IF([1]DRUM!D1548="","",[1]DRUM!D1548)</f>
        <v>2350</v>
      </c>
      <c r="H1571" s="26">
        <f>IF([1]DRUM!E1548="","",[1]DRUM!E1548)</f>
        <v>1350</v>
      </c>
      <c r="I1571" s="26">
        <f>IF([1]DRUM!F1548="","",[1]DRUM!F1548)</f>
        <v>1700</v>
      </c>
      <c r="J1571" s="26">
        <f>IF([1]DRUM!G1548="","",[1]DRUM!G1548)</f>
        <v>1900</v>
      </c>
      <c r="K1571" s="26">
        <f>IF([1]DRUM!H1548="","",[1]DRUM!H1548)</f>
        <v>2100</v>
      </c>
      <c r="L1571" s="26" t="str">
        <f>IF([1]DRUM!I1548="","",[1]DRUM!I1548)</f>
        <v/>
      </c>
      <c r="M1571" s="26">
        <f>IF([1]DRUM!J1548="","",
IF(AND([1]DRUM!K1548="Wooden Drum",[1]DRUM!J1548&gt;Max_WD_Capacity),Max_WD_Capacity,
[1]DRUM!J1548))</f>
        <v>8000</v>
      </c>
      <c r="N1571" s="26" t="str">
        <f>IF([1]DRUM!K1548="","",[1]DRUM!K1548)</f>
        <v>Steel Drum</v>
      </c>
      <c r="O1571" s="26">
        <f>IF([1]DRUM!L1548="","",[1]DRUM!L1548)</f>
        <v>581</v>
      </c>
      <c r="P1571" s="26" t="str">
        <f>IF([1]DRUM!M1548="","",[1]DRUM!M1548)</f>
        <v/>
      </c>
      <c r="Q1571" s="26">
        <f>IF([1]DRUM!N1548="","",[1]DRUM!N1548)</f>
        <v>4.9401544477699497</v>
      </c>
      <c r="R1571" s="26" t="str">
        <f t="shared" si="249"/>
        <v>Steel - without Wooden Lagging</v>
      </c>
      <c r="S1571" s="26">
        <f ca="1">IF(N1571="",0,
IF(Knee_Application="YES",Knee_Width,IF(Knee_Application="NO",0,
IF(OR(Cable_Type="OH",SearchData("Conductor",Cable_Desc)),0,
IF(N1571="Steel Drum",Knee_Width,
IF(N1571="Plywood Drum",0,
IF(Country="UAE",0,
IF(AND(OR(SearchData("LSHF",Cable_Desc),SearchData("LSZH",Cable_Desc),SearchData("LS0H",Cable_Desc),SearchData("LSOH",Cable_Desc)),D.nom&gt;40),Knee_Width,
IF(AND(Country="Egypt",D.nom&gt;60),Knee_Width,
IF(AND(Country&lt;&gt;"Egypt",D.nom&gt;35),Knee_Width,
0))))))))))</f>
        <v>125</v>
      </c>
      <c r="T1571" s="118">
        <f t="shared" ca="1" si="243"/>
        <v>12</v>
      </c>
      <c r="U1571" s="118">
        <f t="shared" ca="1" si="244"/>
        <v>3</v>
      </c>
      <c r="V1571" s="117">
        <f t="shared" ca="1" si="245"/>
        <v>193.93931096552797</v>
      </c>
      <c r="W1571" s="64">
        <f t="shared" ca="1" si="246"/>
        <v>0</v>
      </c>
      <c r="X1571" s="64">
        <f t="shared" ca="1" si="250"/>
        <v>1</v>
      </c>
      <c r="Y1571" s="64">
        <f t="shared" ca="1" si="247"/>
        <v>0</v>
      </c>
      <c r="AM1571" s="156"/>
    </row>
    <row r="1572" spans="1:39">
      <c r="A1572" s="12">
        <f t="shared" ca="1" si="241"/>
        <v>0</v>
      </c>
      <c r="B1572" s="12" t="str">
        <f>IF([1]DRUM!A1549="","",[1]DRUM!A1549)</f>
        <v>Steel - without Wooden Lagging</v>
      </c>
      <c r="C1572" s="12">
        <f t="shared" ca="1" si="242"/>
        <v>0</v>
      </c>
      <c r="D1572" s="155">
        <f t="shared" ca="1" si="248"/>
        <v>0</v>
      </c>
      <c r="E1572" s="26" t="str">
        <f>IF([1]DRUM!B1549="","",[1]DRUM!B1549)</f>
        <v>STB240041</v>
      </c>
      <c r="F1572" s="26">
        <f>IF([1]DRUM!C1549="","",[1]DRUM!C1549)</f>
        <v>2400</v>
      </c>
      <c r="G1572" s="26">
        <f>IF([1]DRUM!D1549="","",[1]DRUM!D1549)</f>
        <v>2400</v>
      </c>
      <c r="H1572" s="26">
        <f>IF([1]DRUM!E1549="","",[1]DRUM!E1549)</f>
        <v>1400</v>
      </c>
      <c r="I1572" s="26">
        <f>IF([1]DRUM!F1549="","",[1]DRUM!F1549)</f>
        <v>1500</v>
      </c>
      <c r="J1572" s="26">
        <f>IF([1]DRUM!G1549="","",[1]DRUM!G1549)</f>
        <v>1700</v>
      </c>
      <c r="K1572" s="26">
        <f>IF([1]DRUM!H1549="","",[1]DRUM!H1549)</f>
        <v>1700</v>
      </c>
      <c r="L1572" s="26" t="str">
        <f>IF([1]DRUM!I1549="","",[1]DRUM!I1549)</f>
        <v/>
      </c>
      <c r="M1572" s="26">
        <f>IF([1]DRUM!J1549="","",
IF(AND([1]DRUM!K1549="Wooden Drum",[1]DRUM!J1549&gt;Max_WD_Capacity),Max_WD_Capacity,
[1]DRUM!J1549))</f>
        <v>5000</v>
      </c>
      <c r="N1572" s="26" t="str">
        <f>IF([1]DRUM!K1549="","",[1]DRUM!K1549)</f>
        <v>Steel Drum</v>
      </c>
      <c r="O1572" s="26">
        <f>IF([1]DRUM!L1549="","",[1]DRUM!L1549)</f>
        <v>451</v>
      </c>
      <c r="P1572" s="26" t="str">
        <f>IF([1]DRUM!M1549="","",[1]DRUM!M1549)</f>
        <v/>
      </c>
      <c r="Q1572" s="26">
        <f>IF([1]DRUM!N1549="","",[1]DRUM!N1549)</f>
        <v>4.4767695313654556</v>
      </c>
      <c r="R1572" s="26" t="str">
        <f t="shared" si="249"/>
        <v>Steel - without Wooden Lagging</v>
      </c>
      <c r="S1572" s="26">
        <f ca="1">IF(N1572="",0,
IF(Knee_Application="YES",Knee_Width,IF(Knee_Application="NO",0,
IF(OR(Cable_Type="OH",SearchData("Conductor",Cable_Desc)),0,
IF(N1572="Steel Drum",Knee_Width,
IF(N1572="Plywood Drum",0,
IF(Country="UAE",0,
IF(AND(OR(SearchData("LSHF",Cable_Desc),SearchData("LSZH",Cable_Desc),SearchData("LS0H",Cable_Desc),SearchData("LSOH",Cable_Desc)),D.nom&gt;40),Knee_Width,
IF(AND(Country="Egypt",D.nom&gt;60),Knee_Width,
IF(AND(Country&lt;&gt;"Egypt",D.nom&gt;35),Knee_Width,
0))))))))))</f>
        <v>125</v>
      </c>
      <c r="T1572" s="118">
        <f t="shared" ca="1" si="243"/>
        <v>11</v>
      </c>
      <c r="U1572" s="118">
        <f t="shared" ca="1" si="244"/>
        <v>3</v>
      </c>
      <c r="V1572" s="117">
        <f t="shared" ca="1" si="245"/>
        <v>182.96132959682379</v>
      </c>
      <c r="W1572" s="64">
        <f t="shared" ca="1" si="246"/>
        <v>0</v>
      </c>
      <c r="X1572" s="64">
        <f t="shared" ca="1" si="250"/>
        <v>1</v>
      </c>
      <c r="Y1572" s="64">
        <f t="shared" ca="1" si="247"/>
        <v>0</v>
      </c>
      <c r="AM1572" s="156"/>
    </row>
    <row r="1573" spans="1:39">
      <c r="A1573" s="12">
        <f t="shared" ca="1" si="241"/>
        <v>0</v>
      </c>
      <c r="B1573" s="12" t="str">
        <f>IF([1]DRUM!A1550="","",[1]DRUM!A1550)</f>
        <v>Steel - without Wooden Lagging</v>
      </c>
      <c r="C1573" s="12">
        <f t="shared" ca="1" si="242"/>
        <v>0</v>
      </c>
      <c r="D1573" s="155">
        <f t="shared" ca="1" si="248"/>
        <v>0</v>
      </c>
      <c r="E1573" s="26" t="str">
        <f>IF([1]DRUM!B1550="","",[1]DRUM!B1550)</f>
        <v>STB240045</v>
      </c>
      <c r="F1573" s="26">
        <f>IF([1]DRUM!C1550="","",[1]DRUM!C1550)</f>
        <v>2400</v>
      </c>
      <c r="G1573" s="26">
        <f>IF([1]DRUM!D1550="","",[1]DRUM!D1550)</f>
        <v>2400</v>
      </c>
      <c r="H1573" s="26">
        <f>IF([1]DRUM!E1550="","",[1]DRUM!E1550)</f>
        <v>1350</v>
      </c>
      <c r="I1573" s="26">
        <f>IF([1]DRUM!F1550="","",[1]DRUM!F1550)</f>
        <v>1500</v>
      </c>
      <c r="J1573" s="26">
        <f>IF([1]DRUM!G1550="","",[1]DRUM!G1550)</f>
        <v>1700</v>
      </c>
      <c r="K1573" s="26">
        <f>IF([1]DRUM!H1550="","",[1]DRUM!H1550)</f>
        <v>1700</v>
      </c>
      <c r="L1573" s="26" t="str">
        <f>IF([1]DRUM!I1550="","",[1]DRUM!I1550)</f>
        <v/>
      </c>
      <c r="M1573" s="26">
        <f>IF([1]DRUM!J1550="","",
IF(AND([1]DRUM!K1550="Wooden Drum",[1]DRUM!J1550&gt;Max_WD_Capacity),Max_WD_Capacity,
[1]DRUM!J1550))</f>
        <v>6000</v>
      </c>
      <c r="N1573" s="26" t="str">
        <f>IF([1]DRUM!K1550="","",[1]DRUM!K1550)</f>
        <v>Steel Drum</v>
      </c>
      <c r="O1573" s="26">
        <f>IF([1]DRUM!L1550="","",[1]DRUM!L1550)</f>
        <v>447</v>
      </c>
      <c r="P1573" s="26" t="str">
        <f>IF([1]DRUM!M1550="","",[1]DRUM!M1550)</f>
        <v/>
      </c>
      <c r="Q1573" s="26">
        <f>IF([1]DRUM!N1550="","",[1]DRUM!N1550)</f>
        <v>4.6387579025661791</v>
      </c>
      <c r="R1573" s="26" t="str">
        <f t="shared" si="249"/>
        <v>Steel - without Wooden Lagging</v>
      </c>
      <c r="S1573" s="26">
        <f ca="1">IF(N1573="",0,
IF(Knee_Application="YES",Knee_Width,IF(Knee_Application="NO",0,
IF(OR(Cable_Type="OH",SearchData("Conductor",Cable_Desc)),0,
IF(N1573="Steel Drum",Knee_Width,
IF(N1573="Plywood Drum",0,
IF(Country="UAE",0,
IF(AND(OR(SearchData("LSHF",Cable_Desc),SearchData("LSZH",Cable_Desc),SearchData("LS0H",Cable_Desc),SearchData("LSOH",Cable_Desc)),D.nom&gt;40),Knee_Width,
IF(AND(Country="Egypt",D.nom&gt;60),Knee_Width,
IF(AND(Country&lt;&gt;"Egypt",D.nom&gt;35),Knee_Width,
0))))))))))</f>
        <v>125</v>
      </c>
      <c r="T1573" s="118">
        <f t="shared" ca="1" si="243"/>
        <v>11</v>
      </c>
      <c r="U1573" s="118">
        <f t="shared" ca="1" si="244"/>
        <v>3</v>
      </c>
      <c r="V1573" s="117">
        <f t="shared" ca="1" si="245"/>
        <v>177.77770171840061</v>
      </c>
      <c r="W1573" s="64">
        <f t="shared" ca="1" si="246"/>
        <v>0</v>
      </c>
      <c r="X1573" s="64">
        <f t="shared" ca="1" si="250"/>
        <v>1</v>
      </c>
      <c r="Y1573" s="64">
        <f t="shared" ca="1" si="247"/>
        <v>0</v>
      </c>
      <c r="AM1573" s="156"/>
    </row>
    <row r="1574" spans="1:39">
      <c r="A1574" s="12">
        <f t="shared" ca="1" si="241"/>
        <v>0</v>
      </c>
      <c r="B1574" s="12" t="str">
        <f>IF([1]DRUM!A1551="","",[1]DRUM!A1551)</f>
        <v>Steel - without Wooden Lagging</v>
      </c>
      <c r="C1574" s="12">
        <f t="shared" ca="1" si="242"/>
        <v>0</v>
      </c>
      <c r="D1574" s="155">
        <f t="shared" ca="1" si="248"/>
        <v>0</v>
      </c>
      <c r="E1574" s="26" t="str">
        <f>IF([1]DRUM!B1551="","",[1]DRUM!B1551)</f>
        <v>STB240040</v>
      </c>
      <c r="F1574" s="26">
        <f>IF([1]DRUM!C1551="","",[1]DRUM!C1551)</f>
        <v>2400</v>
      </c>
      <c r="G1574" s="26">
        <f>IF([1]DRUM!D1551="","",[1]DRUM!D1551)</f>
        <v>2400</v>
      </c>
      <c r="H1574" s="26">
        <f>IF([1]DRUM!E1551="","",[1]DRUM!E1551)</f>
        <v>1100</v>
      </c>
      <c r="I1574" s="26">
        <f>IF([1]DRUM!F1551="","",[1]DRUM!F1551)</f>
        <v>1500</v>
      </c>
      <c r="J1574" s="26">
        <f>IF([1]DRUM!G1551="","",[1]DRUM!G1551)</f>
        <v>1700</v>
      </c>
      <c r="K1574" s="26">
        <f>IF([1]DRUM!H1551="","",[1]DRUM!H1551)</f>
        <v>1700</v>
      </c>
      <c r="L1574" s="26" t="str">
        <f>IF([1]DRUM!I1551="","",[1]DRUM!I1551)</f>
        <v/>
      </c>
      <c r="M1574" s="26">
        <f>IF([1]DRUM!J1551="","",
IF(AND([1]DRUM!K1551="Wooden Drum",[1]DRUM!J1551&gt;Max_WD_Capacity),Max_WD_Capacity,
[1]DRUM!J1551))</f>
        <v>7000</v>
      </c>
      <c r="N1574" s="26" t="str">
        <f>IF([1]DRUM!K1551="","",[1]DRUM!K1551)</f>
        <v>Steel Drum</v>
      </c>
      <c r="O1574" s="26">
        <f>IF([1]DRUM!L1551="","",[1]DRUM!L1551)</f>
        <v>492</v>
      </c>
      <c r="P1574" s="26" t="str">
        <f>IF([1]DRUM!M1551="","",[1]DRUM!M1551)</f>
        <v/>
      </c>
      <c r="Q1574" s="26">
        <f>IF([1]DRUM!N1551="","",[1]DRUM!N1551)</f>
        <v>5.3603424651875846</v>
      </c>
      <c r="R1574" s="26" t="str">
        <f t="shared" si="249"/>
        <v>Steel - without Wooden Lagging</v>
      </c>
      <c r="S1574" s="26">
        <f ca="1">IF(N1574="",0,
IF(Knee_Application="YES",Knee_Width,IF(Knee_Application="NO",0,
IF(OR(Cable_Type="OH",SearchData("Conductor",Cable_Desc)),0,
IF(N1574="Steel Drum",Knee_Width,
IF(N1574="Plywood Drum",0,
IF(Country="UAE",0,
IF(AND(OR(SearchData("LSHF",Cable_Desc),SearchData("LSZH",Cable_Desc),SearchData("LS0H",Cable_Desc),SearchData("LSOH",Cable_Desc)),D.nom&gt;40),Knee_Width,
IF(AND(Country="Egypt",D.nom&gt;60),Knee_Width,
IF(AND(Country&lt;&gt;"Egypt",D.nom&gt;35),Knee_Width,
0))))))))))</f>
        <v>125</v>
      </c>
      <c r="T1574" s="118">
        <f t="shared" ca="1" si="243"/>
        <v>11</v>
      </c>
      <c r="U1574" s="118">
        <f t="shared" ca="1" si="244"/>
        <v>4</v>
      </c>
      <c r="V1574" s="117">
        <f t="shared" ca="1" si="245"/>
        <v>219.2881937688133</v>
      </c>
      <c r="W1574" s="64">
        <f t="shared" ca="1" si="246"/>
        <v>0</v>
      </c>
      <c r="X1574" s="64">
        <f t="shared" ca="1" si="250"/>
        <v>1</v>
      </c>
      <c r="Y1574" s="64">
        <f t="shared" ca="1" si="247"/>
        <v>1</v>
      </c>
      <c r="AM1574" s="156"/>
    </row>
    <row r="1575" spans="1:39">
      <c r="A1575" s="12">
        <f t="shared" ca="1" si="241"/>
        <v>0</v>
      </c>
      <c r="B1575" s="12" t="str">
        <f>IF([1]DRUM!A1552="","",[1]DRUM!A1552)</f>
        <v>Steel - without Wooden Lagging</v>
      </c>
      <c r="C1575" s="12">
        <f t="shared" ca="1" si="242"/>
        <v>0</v>
      </c>
      <c r="D1575" s="155">
        <f t="shared" ca="1" si="248"/>
        <v>0</v>
      </c>
      <c r="E1575" s="26" t="str">
        <f>IF([1]DRUM!B1552="","",[1]DRUM!B1552)</f>
        <v>STB240012</v>
      </c>
      <c r="F1575" s="26">
        <f>IF([1]DRUM!C1552="","",[1]DRUM!C1552)</f>
        <v>2400</v>
      </c>
      <c r="G1575" s="26">
        <f>IF([1]DRUM!D1552="","",[1]DRUM!D1552)</f>
        <v>2400</v>
      </c>
      <c r="H1575" s="26">
        <f>IF([1]DRUM!E1552="","",[1]DRUM!E1552)</f>
        <v>1400</v>
      </c>
      <c r="I1575" s="26">
        <f>IF([1]DRUM!F1552="","",[1]DRUM!F1552)</f>
        <v>1500</v>
      </c>
      <c r="J1575" s="26">
        <f>IF([1]DRUM!G1552="","",[1]DRUM!G1552)</f>
        <v>1700</v>
      </c>
      <c r="K1575" s="26">
        <f>IF([1]DRUM!H1552="","",[1]DRUM!H1552)</f>
        <v>1700</v>
      </c>
      <c r="L1575" s="26" t="str">
        <f>IF([1]DRUM!I1552="","",[1]DRUM!I1552)</f>
        <v/>
      </c>
      <c r="M1575" s="26">
        <f>IF([1]DRUM!J1552="","",
IF(AND([1]DRUM!K1552="Wooden Drum",[1]DRUM!J1552&gt;Max_WD_Capacity),Max_WD_Capacity,
[1]DRUM!J1552))</f>
        <v>8000</v>
      </c>
      <c r="N1575" s="26" t="str">
        <f>IF([1]DRUM!K1552="","",[1]DRUM!K1552)</f>
        <v>Steel Drum</v>
      </c>
      <c r="O1575" s="26">
        <f>IF([1]DRUM!L1552="","",[1]DRUM!L1552)</f>
        <v>557</v>
      </c>
      <c r="P1575" s="26" t="str">
        <f>IF([1]DRUM!M1552="","",[1]DRUM!M1552)</f>
        <v/>
      </c>
      <c r="Q1575" s="26">
        <f>IF([1]DRUM!N1552="","",[1]DRUM!N1552)</f>
        <v>4.4767695313654556</v>
      </c>
      <c r="R1575" s="26" t="str">
        <f t="shared" si="249"/>
        <v>Steel - without Wooden Lagging</v>
      </c>
      <c r="S1575" s="26">
        <f ca="1">IF(N1575="",0,
IF(Knee_Application="YES",Knee_Width,IF(Knee_Application="NO",0,
IF(OR(Cable_Type="OH",SearchData("Conductor",Cable_Desc)),0,
IF(N1575="Steel Drum",Knee_Width,
IF(N1575="Plywood Drum",0,
IF(Country="UAE",0,
IF(AND(OR(SearchData("LSHF",Cable_Desc),SearchData("LSZH",Cable_Desc),SearchData("LS0H",Cable_Desc),SearchData("LSOH",Cable_Desc)),D.nom&gt;40),Knee_Width,
IF(AND(Country="Egypt",D.nom&gt;60),Knee_Width,
IF(AND(Country&lt;&gt;"Egypt",D.nom&gt;35),Knee_Width,
0))))))))))</f>
        <v>125</v>
      </c>
      <c r="T1575" s="118">
        <f t="shared" ca="1" si="243"/>
        <v>11</v>
      </c>
      <c r="U1575" s="118">
        <f t="shared" ca="1" si="244"/>
        <v>3</v>
      </c>
      <c r="V1575" s="117">
        <f t="shared" ca="1" si="245"/>
        <v>182.96132959682379</v>
      </c>
      <c r="W1575" s="64">
        <f t="shared" ca="1" si="246"/>
        <v>0</v>
      </c>
      <c r="X1575" s="64">
        <f t="shared" ca="1" si="250"/>
        <v>1</v>
      </c>
      <c r="Y1575" s="64">
        <f t="shared" ca="1" si="247"/>
        <v>0</v>
      </c>
      <c r="AM1575" s="156"/>
    </row>
    <row r="1576" spans="1:39">
      <c r="A1576" s="12">
        <f t="shared" ca="1" si="241"/>
        <v>0</v>
      </c>
      <c r="B1576" s="12" t="str">
        <f>IF([1]DRUM!A1553="","",[1]DRUM!A1553)</f>
        <v>Steel - without Wooden Lagging</v>
      </c>
      <c r="C1576" s="12">
        <f t="shared" ca="1" si="242"/>
        <v>0</v>
      </c>
      <c r="D1576" s="155">
        <f t="shared" ca="1" si="248"/>
        <v>0</v>
      </c>
      <c r="E1576" s="26" t="str">
        <f>IF([1]DRUM!B1553="","",[1]DRUM!B1553)</f>
        <v>STB240044</v>
      </c>
      <c r="F1576" s="26">
        <f>IF([1]DRUM!C1553="","",[1]DRUM!C1553)</f>
        <v>2400</v>
      </c>
      <c r="G1576" s="26">
        <f>IF([1]DRUM!D1553="","",[1]DRUM!D1553)</f>
        <v>2400</v>
      </c>
      <c r="H1576" s="26">
        <f>IF([1]DRUM!E1553="","",[1]DRUM!E1553)</f>
        <v>1350</v>
      </c>
      <c r="I1576" s="26">
        <f>IF([1]DRUM!F1553="","",[1]DRUM!F1553)</f>
        <v>1500</v>
      </c>
      <c r="J1576" s="26">
        <f>IF([1]DRUM!G1553="","",[1]DRUM!G1553)</f>
        <v>1700</v>
      </c>
      <c r="K1576" s="26">
        <f>IF([1]DRUM!H1553="","",[1]DRUM!H1553)</f>
        <v>1700</v>
      </c>
      <c r="L1576" s="26" t="str">
        <f>IF([1]DRUM!I1553="","",[1]DRUM!I1553)</f>
        <v/>
      </c>
      <c r="M1576" s="26">
        <f>IF([1]DRUM!J1553="","",
IF(AND([1]DRUM!K1553="Wooden Drum",[1]DRUM!J1553&gt;Max_WD_Capacity),Max_WD_Capacity,
[1]DRUM!J1553))</f>
        <v>8000</v>
      </c>
      <c r="N1576" s="26" t="str">
        <f>IF([1]DRUM!K1553="","",[1]DRUM!K1553)</f>
        <v>Steel Drum</v>
      </c>
      <c r="O1576" s="26">
        <f>IF([1]DRUM!L1553="","",[1]DRUM!L1553)</f>
        <v>499</v>
      </c>
      <c r="P1576" s="26" t="str">
        <f>IF([1]DRUM!M1553="","",[1]DRUM!M1553)</f>
        <v/>
      </c>
      <c r="Q1576" s="26">
        <f>IF([1]DRUM!N1553="","",[1]DRUM!N1553)</f>
        <v>4.6387579025661791</v>
      </c>
      <c r="R1576" s="26" t="str">
        <f t="shared" si="249"/>
        <v>Steel - without Wooden Lagging</v>
      </c>
      <c r="S1576" s="26">
        <f ca="1">IF(N1576="",0,
IF(Knee_Application="YES",Knee_Width,IF(Knee_Application="NO",0,
IF(OR(Cable_Type="OH",SearchData("Conductor",Cable_Desc)),0,
IF(N1576="Steel Drum",Knee_Width,
IF(N1576="Plywood Drum",0,
IF(Country="UAE",0,
IF(AND(OR(SearchData("LSHF",Cable_Desc),SearchData("LSZH",Cable_Desc),SearchData("LS0H",Cable_Desc),SearchData("LSOH",Cable_Desc)),D.nom&gt;40),Knee_Width,
IF(AND(Country="Egypt",D.nom&gt;60),Knee_Width,
IF(AND(Country&lt;&gt;"Egypt",D.nom&gt;35),Knee_Width,
0))))))))))</f>
        <v>125</v>
      </c>
      <c r="T1576" s="118">
        <f t="shared" ca="1" si="243"/>
        <v>11</v>
      </c>
      <c r="U1576" s="118">
        <f t="shared" ca="1" si="244"/>
        <v>3</v>
      </c>
      <c r="V1576" s="117">
        <f t="shared" ca="1" si="245"/>
        <v>177.77770171840061</v>
      </c>
      <c r="W1576" s="64">
        <f t="shared" ca="1" si="246"/>
        <v>0</v>
      </c>
      <c r="X1576" s="64">
        <f t="shared" ca="1" si="250"/>
        <v>1</v>
      </c>
      <c r="Y1576" s="64">
        <f t="shared" ca="1" si="247"/>
        <v>0</v>
      </c>
      <c r="AM1576" s="156"/>
    </row>
    <row r="1577" spans="1:39">
      <c r="A1577" s="12">
        <f t="shared" ca="1" si="241"/>
        <v>0</v>
      </c>
      <c r="B1577" s="12" t="str">
        <f>IF([1]DRUM!A1554="","",[1]DRUM!A1554)</f>
        <v>Steel - without Wooden Lagging</v>
      </c>
      <c r="C1577" s="12">
        <f t="shared" ca="1" si="242"/>
        <v>0</v>
      </c>
      <c r="D1577" s="155">
        <f t="shared" ca="1" si="248"/>
        <v>0</v>
      </c>
      <c r="E1577" s="26" t="str">
        <f>IF([1]DRUM!B1554="","",[1]DRUM!B1554)</f>
        <v>STB240013</v>
      </c>
      <c r="F1577" s="26">
        <f>IF([1]DRUM!C1554="","",[1]DRUM!C1554)</f>
        <v>2400</v>
      </c>
      <c r="G1577" s="26">
        <f>IF([1]DRUM!D1554="","",[1]DRUM!D1554)</f>
        <v>2400</v>
      </c>
      <c r="H1577" s="26">
        <f>IF([1]DRUM!E1554="","",[1]DRUM!E1554)</f>
        <v>1250</v>
      </c>
      <c r="I1577" s="26">
        <f>IF([1]DRUM!F1554="","",[1]DRUM!F1554)</f>
        <v>1500</v>
      </c>
      <c r="J1577" s="26">
        <f>IF([1]DRUM!G1554="","",[1]DRUM!G1554)</f>
        <v>1700</v>
      </c>
      <c r="K1577" s="26">
        <f>IF([1]DRUM!H1554="","",[1]DRUM!H1554)</f>
        <v>1700</v>
      </c>
      <c r="L1577" s="26" t="str">
        <f>IF([1]DRUM!I1554="","",[1]DRUM!I1554)</f>
        <v/>
      </c>
      <c r="M1577" s="26">
        <f>IF([1]DRUM!J1554="","",
IF(AND([1]DRUM!K1554="Wooden Drum",[1]DRUM!J1554&gt;Max_WD_Capacity),Max_WD_Capacity,
[1]DRUM!J1554))</f>
        <v>8000</v>
      </c>
      <c r="N1577" s="26" t="str">
        <f>IF([1]DRUM!K1554="","",[1]DRUM!K1554)</f>
        <v>Steel Drum</v>
      </c>
      <c r="O1577" s="26">
        <f>IF([1]DRUM!L1554="","",[1]DRUM!L1554)</f>
        <v>573</v>
      </c>
      <c r="P1577" s="26" t="str">
        <f>IF([1]DRUM!M1554="","",[1]DRUM!M1554)</f>
        <v/>
      </c>
      <c r="Q1577" s="26">
        <f>IF([1]DRUM!N1554="","",[1]DRUM!N1554)</f>
        <v>4.9450631862911845</v>
      </c>
      <c r="R1577" s="26" t="str">
        <f t="shared" si="249"/>
        <v>Steel - without Wooden Lagging</v>
      </c>
      <c r="S1577" s="26">
        <f ca="1">IF(N1577="",0,
IF(Knee_Application="YES",Knee_Width,IF(Knee_Application="NO",0,
IF(OR(Cable_Type="OH",SearchData("Conductor",Cable_Desc)),0,
IF(N1577="Steel Drum",Knee_Width,
IF(N1577="Plywood Drum",0,
IF(Country="UAE",0,
IF(AND(OR(SearchData("LSHF",Cable_Desc),SearchData("LSZH",Cable_Desc),SearchData("LS0H",Cable_Desc),SearchData("LSOH",Cable_Desc)),D.nom&gt;40),Knee_Width,
IF(AND(Country="Egypt",D.nom&gt;60),Knee_Width,
IF(AND(Country&lt;&gt;"Egypt",D.nom&gt;35),Knee_Width,
0))))))))))</f>
        <v>125</v>
      </c>
      <c r="T1577" s="118">
        <f t="shared" ca="1" si="243"/>
        <v>11</v>
      </c>
      <c r="U1577" s="118">
        <f t="shared" ca="1" si="244"/>
        <v>3</v>
      </c>
      <c r="V1577" s="117">
        <f t="shared" ca="1" si="245"/>
        <v>167.4104459615543</v>
      </c>
      <c r="W1577" s="64">
        <f t="shared" ca="1" si="246"/>
        <v>0</v>
      </c>
      <c r="X1577" s="64">
        <f t="shared" ca="1" si="250"/>
        <v>1</v>
      </c>
      <c r="Y1577" s="64">
        <f t="shared" ca="1" si="247"/>
        <v>0</v>
      </c>
      <c r="AM1577" s="156"/>
    </row>
    <row r="1578" spans="1:39">
      <c r="A1578" s="12">
        <f t="shared" ca="1" si="241"/>
        <v>0</v>
      </c>
      <c r="B1578" s="12" t="str">
        <f>IF([1]DRUM!A1555="","",[1]DRUM!A1555)</f>
        <v>Steel - without Wooden Lagging</v>
      </c>
      <c r="C1578" s="12">
        <f t="shared" ca="1" si="242"/>
        <v>0</v>
      </c>
      <c r="D1578" s="155">
        <f t="shared" ca="1" si="248"/>
        <v>0</v>
      </c>
      <c r="E1578" s="26" t="str">
        <f>IF([1]DRUM!B1555="","",[1]DRUM!B1555)</f>
        <v>STB240037</v>
      </c>
      <c r="F1578" s="26">
        <f>IF([1]DRUM!C1555="","",[1]DRUM!C1555)</f>
        <v>2400</v>
      </c>
      <c r="G1578" s="26">
        <f>IF([1]DRUM!D1555="","",[1]DRUM!D1555)</f>
        <v>2400</v>
      </c>
      <c r="H1578" s="26">
        <f>IF([1]DRUM!E1555="","",[1]DRUM!E1555)</f>
        <v>1100</v>
      </c>
      <c r="I1578" s="26">
        <f>IF([1]DRUM!F1555="","",[1]DRUM!F1555)</f>
        <v>1600</v>
      </c>
      <c r="J1578" s="26">
        <f>IF([1]DRUM!G1555="","",[1]DRUM!G1555)</f>
        <v>1800</v>
      </c>
      <c r="K1578" s="26">
        <f>IF([1]DRUM!H1555="","",[1]DRUM!H1555)</f>
        <v>1800</v>
      </c>
      <c r="L1578" s="26" t="str">
        <f>IF([1]DRUM!I1555="","",[1]DRUM!I1555)</f>
        <v/>
      </c>
      <c r="M1578" s="26">
        <f>IF([1]DRUM!J1555="","",
IF(AND([1]DRUM!K1555="Wooden Drum",[1]DRUM!J1555&gt;Max_WD_Capacity),Max_WD_Capacity,
[1]DRUM!J1555))</f>
        <v>8000</v>
      </c>
      <c r="N1578" s="26" t="str">
        <f>IF([1]DRUM!K1555="","",[1]DRUM!K1555)</f>
        <v>Steel Drum</v>
      </c>
      <c r="O1578" s="26">
        <f>IF([1]DRUM!L1555="","",[1]DRUM!L1555)</f>
        <v>509</v>
      </c>
      <c r="P1578" s="26" t="str">
        <f>IF([1]DRUM!M1555="","",[1]DRUM!M1555)</f>
        <v/>
      </c>
      <c r="Q1578" s="26">
        <f>IF([1]DRUM!N1555="","",[1]DRUM!N1555)</f>
        <v>5.7176986295334231</v>
      </c>
      <c r="R1578" s="26" t="str">
        <f t="shared" si="249"/>
        <v>Steel - without Wooden Lagging</v>
      </c>
      <c r="S1578" s="26">
        <f ca="1">IF(N1578="",0,
IF(Knee_Application="YES",Knee_Width,IF(Knee_Application="NO",0,
IF(OR(Cable_Type="OH",SearchData("Conductor",Cable_Desc)),0,
IF(N1578="Steel Drum",Knee_Width,
IF(N1578="Plywood Drum",0,
IF(Country="UAE",0,
IF(AND(OR(SearchData("LSHF",Cable_Desc),SearchData("LSZH",Cable_Desc),SearchData("LS0H",Cable_Desc),SearchData("LSOH",Cable_Desc)),D.nom&gt;40),Knee_Width,
IF(AND(Country="Egypt",D.nom&gt;60),Knee_Width,
IF(AND(Country&lt;&gt;"Egypt",D.nom&gt;35),Knee_Width,
0))))))))))</f>
        <v>125</v>
      </c>
      <c r="T1578" s="118">
        <f t="shared" ca="1" si="243"/>
        <v>12</v>
      </c>
      <c r="U1578" s="118">
        <f t="shared" ca="1" si="244"/>
        <v>4</v>
      </c>
      <c r="V1578" s="117">
        <f t="shared" ca="1" si="245"/>
        <v>239.22348411143273</v>
      </c>
      <c r="W1578" s="64">
        <f t="shared" ca="1" si="246"/>
        <v>0</v>
      </c>
      <c r="X1578" s="64">
        <f t="shared" ca="1" si="250"/>
        <v>1</v>
      </c>
      <c r="Y1578" s="64">
        <f t="shared" ca="1" si="247"/>
        <v>1</v>
      </c>
      <c r="AM1578" s="156"/>
    </row>
    <row r="1579" spans="1:39">
      <c r="A1579" s="12">
        <f t="shared" ca="1" si="241"/>
        <v>0</v>
      </c>
      <c r="B1579" s="12" t="str">
        <f>IF([1]DRUM!A1556="","",[1]DRUM!A1556)</f>
        <v>Steel - without Wooden Lagging</v>
      </c>
      <c r="C1579" s="12">
        <f t="shared" ca="1" si="242"/>
        <v>0</v>
      </c>
      <c r="D1579" s="155">
        <f t="shared" ca="1" si="248"/>
        <v>0</v>
      </c>
      <c r="E1579" s="26" t="str">
        <f>IF([1]DRUM!B1556="","",[1]DRUM!B1556)</f>
        <v>STB240038</v>
      </c>
      <c r="F1579" s="26">
        <f>IF([1]DRUM!C1556="","",[1]DRUM!C1556)</f>
        <v>2400</v>
      </c>
      <c r="G1579" s="26">
        <f>IF([1]DRUM!D1556="","",[1]DRUM!D1556)</f>
        <v>2400</v>
      </c>
      <c r="H1579" s="26">
        <f>IF([1]DRUM!E1556="","",[1]DRUM!E1556)</f>
        <v>1000</v>
      </c>
      <c r="I1579" s="26">
        <f>IF([1]DRUM!F1556="","",[1]DRUM!F1556)</f>
        <v>1600</v>
      </c>
      <c r="J1579" s="26">
        <f>IF([1]DRUM!G1556="","",[1]DRUM!G1556)</f>
        <v>1800</v>
      </c>
      <c r="K1579" s="26">
        <f>IF([1]DRUM!H1556="","",[1]DRUM!H1556)</f>
        <v>1800</v>
      </c>
      <c r="L1579" s="26" t="str">
        <f>IF([1]DRUM!I1556="","",[1]DRUM!I1556)</f>
        <v/>
      </c>
      <c r="M1579" s="26">
        <f>IF([1]DRUM!J1556="","",
IF(AND([1]DRUM!K1556="Wooden Drum",[1]DRUM!J1556&gt;Max_WD_Capacity),Max_WD_Capacity,
[1]DRUM!J1556))</f>
        <v>8000</v>
      </c>
      <c r="N1579" s="26" t="str">
        <f>IF([1]DRUM!K1556="","",[1]DRUM!K1556)</f>
        <v>Steel Drum</v>
      </c>
      <c r="O1579" s="26">
        <f>IF([1]DRUM!L1556="","",[1]DRUM!L1556)</f>
        <v>504</v>
      </c>
      <c r="P1579" s="26" t="str">
        <f>IF([1]DRUM!M1556="","",[1]DRUM!M1556)</f>
        <v/>
      </c>
      <c r="Q1579" s="26">
        <f>IF([1]DRUM!N1556="","",[1]DRUM!N1556)</f>
        <v>5.9815924124349662</v>
      </c>
      <c r="R1579" s="26" t="str">
        <f t="shared" si="249"/>
        <v>Steel - without Wooden Lagging</v>
      </c>
      <c r="S1579" s="26">
        <f ca="1">IF(N1579="",0,
IF(Knee_Application="YES",Knee_Width,IF(Knee_Application="NO",0,
IF(OR(Cable_Type="OH",SearchData("Conductor",Cable_Desc)),0,
IF(N1579="Steel Drum",Knee_Width,
IF(N1579="Plywood Drum",0,
IF(Country="UAE",0,
IF(AND(OR(SearchData("LSHF",Cable_Desc),SearchData("LSZH",Cable_Desc),SearchData("LS0H",Cable_Desc),SearchData("LSOH",Cable_Desc)),D.nom&gt;40),Knee_Width,
IF(AND(Country="Egypt",D.nom&gt;60),Knee_Width,
IF(AND(Country&lt;&gt;"Egypt",D.nom&gt;35),Knee_Width,
0))))))))))</f>
        <v>125</v>
      </c>
      <c r="T1579" s="118">
        <f t="shared" ca="1" si="243"/>
        <v>12</v>
      </c>
      <c r="U1579" s="118">
        <f t="shared" ca="1" si="244"/>
        <v>4</v>
      </c>
      <c r="V1579" s="117">
        <f t="shared" ca="1" si="245"/>
        <v>224.14383937420169</v>
      </c>
      <c r="W1579" s="64">
        <f t="shared" ca="1" si="246"/>
        <v>0</v>
      </c>
      <c r="X1579" s="64">
        <f t="shared" ca="1" si="250"/>
        <v>1</v>
      </c>
      <c r="Y1579" s="64">
        <f t="shared" ca="1" si="247"/>
        <v>1</v>
      </c>
      <c r="AM1579" s="156"/>
    </row>
    <row r="1580" spans="1:39">
      <c r="A1580" s="12">
        <f t="shared" ca="1" si="241"/>
        <v>0</v>
      </c>
      <c r="B1580" s="12" t="str">
        <f>IF([1]DRUM!A1557="","",[1]DRUM!A1557)</f>
        <v>Steel - without Wooden Lagging</v>
      </c>
      <c r="C1580" s="12">
        <f t="shared" ca="1" si="242"/>
        <v>0</v>
      </c>
      <c r="D1580" s="155">
        <f t="shared" ca="1" si="248"/>
        <v>0</v>
      </c>
      <c r="E1580" s="26" t="str">
        <f>IF([1]DRUM!B1557="","",[1]DRUM!B1557)</f>
        <v>STB240046</v>
      </c>
      <c r="F1580" s="26">
        <f>IF([1]DRUM!C1557="","",[1]DRUM!C1557)</f>
        <v>2400</v>
      </c>
      <c r="G1580" s="26">
        <f>IF([1]DRUM!D1557="","",[1]DRUM!D1557)</f>
        <v>2400</v>
      </c>
      <c r="H1580" s="26">
        <f>IF([1]DRUM!E1557="","",[1]DRUM!E1557)</f>
        <v>1400</v>
      </c>
      <c r="I1580" s="26">
        <f>IF([1]DRUM!F1557="","",[1]DRUM!F1557)</f>
        <v>1780</v>
      </c>
      <c r="J1580" s="26">
        <f>IF([1]DRUM!G1557="","",[1]DRUM!G1557)</f>
        <v>1900</v>
      </c>
      <c r="K1580" s="26">
        <f>IF([1]DRUM!H1557="","",[1]DRUM!H1557)</f>
        <v>2100</v>
      </c>
      <c r="L1580" s="26" t="str">
        <f>IF([1]DRUM!I1557="","",[1]DRUM!I1557)</f>
        <v/>
      </c>
      <c r="M1580" s="26">
        <f>IF([1]DRUM!J1557="","",
IF(AND([1]DRUM!K1557="Wooden Drum",[1]DRUM!J1557&gt;Max_WD_Capacity),Max_WD_Capacity,
[1]DRUM!J1557))</f>
        <v>8000</v>
      </c>
      <c r="N1580" s="26" t="str">
        <f>IF([1]DRUM!K1557="","",[1]DRUM!K1557)</f>
        <v>Steel Drum</v>
      </c>
      <c r="O1580" s="26">
        <f>IF([1]DRUM!L1557="","",[1]DRUM!L1557)</f>
        <v>606</v>
      </c>
      <c r="P1580" s="26" t="str">
        <f>IF([1]DRUM!M1557="","",[1]DRUM!M1557)</f>
        <v/>
      </c>
      <c r="Q1580" s="26">
        <f>IF([1]DRUM!N1557="","",[1]DRUM!N1557)</f>
        <v>5.312433177220341</v>
      </c>
      <c r="R1580" s="26" t="str">
        <f t="shared" si="249"/>
        <v>Steel - without Wooden Lagging</v>
      </c>
      <c r="S1580" s="26">
        <f ca="1">IF(N1580="",0,
IF(Knee_Application="YES",Knee_Width,IF(Knee_Application="NO",0,
IF(OR(Cable_Type="OH",SearchData("Conductor",Cable_Desc)),0,
IF(N1580="Steel Drum",Knee_Width,
IF(N1580="Plywood Drum",0,
IF(Country="UAE",0,
IF(AND(OR(SearchData("LSHF",Cable_Desc),SearchData("LSZH",Cable_Desc),SearchData("LS0H",Cable_Desc),SearchData("LSOH",Cable_Desc)),D.nom&gt;40),Knee_Width,
IF(AND(Country="Egypt",D.nom&gt;60),Knee_Width,
IF(AND(Country&lt;&gt;"Egypt",D.nom&gt;35),Knee_Width,
0))))))))))</f>
        <v>125</v>
      </c>
      <c r="T1580" s="118">
        <f t="shared" ca="1" si="243"/>
        <v>13</v>
      </c>
      <c r="U1580" s="118">
        <f t="shared" ca="1" si="244"/>
        <v>3</v>
      </c>
      <c r="V1580" s="117">
        <f t="shared" ca="1" si="245"/>
        <v>216.22702588715541</v>
      </c>
      <c r="W1580" s="64">
        <f t="shared" ca="1" si="246"/>
        <v>0</v>
      </c>
      <c r="X1580" s="64">
        <f t="shared" ca="1" si="250"/>
        <v>1</v>
      </c>
      <c r="Y1580" s="64">
        <f t="shared" ca="1" si="247"/>
        <v>1</v>
      </c>
      <c r="AM1580" s="156"/>
    </row>
    <row r="1581" spans="1:39">
      <c r="A1581" s="12">
        <f t="shared" ca="1" si="241"/>
        <v>0</v>
      </c>
      <c r="B1581" s="12" t="str">
        <f>IF([1]DRUM!A1558="","",[1]DRUM!A1558)</f>
        <v>Steel - without Wooden Lagging</v>
      </c>
      <c r="C1581" s="12">
        <f t="shared" ca="1" si="242"/>
        <v>0</v>
      </c>
      <c r="D1581" s="155">
        <f t="shared" ca="1" si="248"/>
        <v>0</v>
      </c>
      <c r="E1581" s="26" t="str">
        <f>IF([1]DRUM!B1558="","",[1]DRUM!B1558)</f>
        <v>STB240036</v>
      </c>
      <c r="F1581" s="26">
        <f>IF([1]DRUM!C1558="","",[1]DRUM!C1558)</f>
        <v>2400</v>
      </c>
      <c r="G1581" s="26">
        <f>IF([1]DRUM!D1558="","",[1]DRUM!D1558)</f>
        <v>2400</v>
      </c>
      <c r="H1581" s="26">
        <f>IF([1]DRUM!E1558="","",[1]DRUM!E1558)</f>
        <v>1150</v>
      </c>
      <c r="I1581" s="26">
        <f>IF([1]DRUM!F1558="","",[1]DRUM!F1558)</f>
        <v>1300</v>
      </c>
      <c r="J1581" s="26">
        <f>IF([1]DRUM!G1558="","",[1]DRUM!G1558)</f>
        <v>1500</v>
      </c>
      <c r="K1581" s="26">
        <f>IF([1]DRUM!H1558="","",[1]DRUM!H1558)</f>
        <v>1700</v>
      </c>
      <c r="L1581" s="26" t="str">
        <f>IF([1]DRUM!I1558="","",[1]DRUM!I1558)</f>
        <v/>
      </c>
      <c r="M1581" s="26">
        <f>IF([1]DRUM!J1558="","",
IF(AND([1]DRUM!K1558="Wooden Drum",[1]DRUM!J1558&gt;Max_WD_Capacity),Max_WD_Capacity,
[1]DRUM!J1558))</f>
        <v>9000</v>
      </c>
      <c r="N1581" s="26" t="str">
        <f>IF([1]DRUM!K1558="","",[1]DRUM!K1558)</f>
        <v>Steel Drum</v>
      </c>
      <c r="O1581" s="26">
        <f>IF([1]DRUM!L1558="","",[1]DRUM!L1558)</f>
        <v>533</v>
      </c>
      <c r="P1581" s="26" t="str">
        <f>IF([1]DRUM!M1558="","",[1]DRUM!M1558)</f>
        <v/>
      </c>
      <c r="Q1581" s="26">
        <f>IF([1]DRUM!N1558="","",[1]DRUM!N1558)</f>
        <v>4.5307656550990298</v>
      </c>
      <c r="R1581" s="26" t="str">
        <f t="shared" si="249"/>
        <v>Steel - without Wooden Lagging</v>
      </c>
      <c r="S1581" s="26">
        <f ca="1">IF(N1581="",0,
IF(Knee_Application="YES",Knee_Width,IF(Knee_Application="NO",0,
IF(OR(Cable_Type="OH",SearchData("Conductor",Cable_Desc)),0,
IF(N1581="Steel Drum",Knee_Width,
IF(N1581="Plywood Drum",0,
IF(Country="UAE",0,
IF(AND(OR(SearchData("LSHF",Cable_Desc),SearchData("LSZH",Cable_Desc),SearchData("LS0H",Cable_Desc),SearchData("LSOH",Cable_Desc)),D.nom&gt;40),Knee_Width,
IF(AND(Country="Egypt",D.nom&gt;60),Knee_Width,
IF(AND(Country&lt;&gt;"Egypt",D.nom&gt;35),Knee_Width,
0))))))))))</f>
        <v>125</v>
      </c>
      <c r="T1581" s="118">
        <f t="shared" ca="1" si="243"/>
        <v>9</v>
      </c>
      <c r="U1581" s="118">
        <f t="shared" ca="1" si="244"/>
        <v>4</v>
      </c>
      <c r="V1581" s="117">
        <f t="shared" ca="1" si="245"/>
        <v>185.07247986003617</v>
      </c>
      <c r="W1581" s="64">
        <f t="shared" ca="1" si="246"/>
        <v>0</v>
      </c>
      <c r="X1581" s="64">
        <f t="shared" ca="1" si="250"/>
        <v>1</v>
      </c>
      <c r="Y1581" s="64">
        <f t="shared" ca="1" si="247"/>
        <v>0</v>
      </c>
      <c r="AM1581" s="156"/>
    </row>
    <row r="1582" spans="1:39">
      <c r="A1582" s="12">
        <f t="shared" ca="1" si="241"/>
        <v>0</v>
      </c>
      <c r="B1582" s="12" t="str">
        <f>IF([1]DRUM!A1559="","",[1]DRUM!A1559)</f>
        <v>Steel - without Wooden Lagging</v>
      </c>
      <c r="C1582" s="12">
        <f t="shared" ca="1" si="242"/>
        <v>0</v>
      </c>
      <c r="D1582" s="155">
        <f t="shared" ca="1" si="248"/>
        <v>0</v>
      </c>
      <c r="E1582" s="26" t="str">
        <f>IF([1]DRUM!B1559="","",[1]DRUM!B1559)</f>
        <v>STB240035</v>
      </c>
      <c r="F1582" s="26">
        <f>IF([1]DRUM!C1559="","",[1]DRUM!C1559)</f>
        <v>2400</v>
      </c>
      <c r="G1582" s="26">
        <f>IF([1]DRUM!D1559="","",[1]DRUM!D1559)</f>
        <v>2400</v>
      </c>
      <c r="H1582" s="26">
        <f>IF([1]DRUM!E1559="","",[1]DRUM!E1559)</f>
        <v>1050</v>
      </c>
      <c r="I1582" s="26">
        <f>IF([1]DRUM!F1559="","",[1]DRUM!F1559)</f>
        <v>1300</v>
      </c>
      <c r="J1582" s="26">
        <f>IF([1]DRUM!G1559="","",[1]DRUM!G1559)</f>
        <v>1500</v>
      </c>
      <c r="K1582" s="26">
        <f>IF([1]DRUM!H1559="","",[1]DRUM!H1559)</f>
        <v>1700</v>
      </c>
      <c r="L1582" s="26" t="str">
        <f>IF([1]DRUM!I1559="","",[1]DRUM!I1559)</f>
        <v/>
      </c>
      <c r="M1582" s="26">
        <f>IF([1]DRUM!J1559="","",
IF(AND([1]DRUM!K1559="Wooden Drum",[1]DRUM!J1559&gt;Max_WD_Capacity),Max_WD_Capacity,
[1]DRUM!J1559))</f>
        <v>10000</v>
      </c>
      <c r="N1582" s="26" t="str">
        <f>IF([1]DRUM!K1559="","",[1]DRUM!K1559)</f>
        <v>Steel Drum</v>
      </c>
      <c r="O1582" s="26">
        <f>IF([1]DRUM!L1559="","",[1]DRUM!L1559)</f>
        <v>477</v>
      </c>
      <c r="P1582" s="26" t="str">
        <f>IF([1]DRUM!M1559="","",[1]DRUM!M1559)</f>
        <v/>
      </c>
      <c r="Q1582" s="26">
        <f>IF([1]DRUM!N1559="","",[1]DRUM!N1559)</f>
        <v>4.7553895298307003</v>
      </c>
      <c r="R1582" s="26" t="str">
        <f t="shared" si="249"/>
        <v>Steel - without Wooden Lagging</v>
      </c>
      <c r="S1582" s="26">
        <f ca="1">IF(N1582="",0,
IF(Knee_Application="YES",Knee_Width,IF(Knee_Application="NO",0,
IF(OR(Cable_Type="OH",SearchData("Conductor",Cable_Desc)),0,
IF(N1582="Steel Drum",Knee_Width,
IF(N1582="Plywood Drum",0,
IF(Country="UAE",0,
IF(AND(OR(SearchData("LSHF",Cable_Desc),SearchData("LSZH",Cable_Desc),SearchData("LS0H",Cable_Desc),SearchData("LSOH",Cable_Desc)),D.nom&gt;40),Knee_Width,
IF(AND(Country="Egypt",D.nom&gt;60),Knee_Width,
IF(AND(Country&lt;&gt;"Egypt",D.nom&gt;35),Knee_Width,
0))))))))))</f>
        <v>125</v>
      </c>
      <c r="T1582" s="118">
        <f t="shared" ca="1" si="243"/>
        <v>9</v>
      </c>
      <c r="U1582" s="118">
        <f t="shared" ca="1" si="244"/>
        <v>4</v>
      </c>
      <c r="V1582" s="117">
        <f t="shared" ca="1" si="245"/>
        <v>173.76274630711291</v>
      </c>
      <c r="W1582" s="64">
        <f t="shared" ca="1" si="246"/>
        <v>0</v>
      </c>
      <c r="X1582" s="64">
        <f t="shared" ca="1" si="250"/>
        <v>1</v>
      </c>
      <c r="Y1582" s="64">
        <f t="shared" ca="1" si="247"/>
        <v>0</v>
      </c>
      <c r="AM1582" s="156"/>
    </row>
    <row r="1583" spans="1:39">
      <c r="A1583" s="12">
        <f t="shared" ca="1" si="241"/>
        <v>0</v>
      </c>
      <c r="B1583" s="12" t="str">
        <f>IF([1]DRUM!A1560="","",[1]DRUM!A1560)</f>
        <v>Steel - without Wooden Lagging</v>
      </c>
      <c r="C1583" s="12">
        <f t="shared" ca="1" si="242"/>
        <v>0</v>
      </c>
      <c r="D1583" s="155">
        <f t="shared" ca="1" si="248"/>
        <v>0</v>
      </c>
      <c r="E1583" s="26" t="str">
        <f>IF([1]DRUM!B1560="","",[1]DRUM!B1560)</f>
        <v>STB240032</v>
      </c>
      <c r="F1583" s="26">
        <f>IF([1]DRUM!C1560="","",[1]DRUM!C1560)</f>
        <v>2400</v>
      </c>
      <c r="G1583" s="26">
        <f>IF([1]DRUM!D1560="","",[1]DRUM!D1560)</f>
        <v>2400</v>
      </c>
      <c r="H1583" s="26">
        <f>IF([1]DRUM!E1560="","",[1]DRUM!E1560)</f>
        <v>1300</v>
      </c>
      <c r="I1583" s="26">
        <f>IF([1]DRUM!F1560="","",[1]DRUM!F1560)</f>
        <v>1500</v>
      </c>
      <c r="J1583" s="26">
        <f>IF([1]DRUM!G1560="","",[1]DRUM!G1560)</f>
        <v>1700</v>
      </c>
      <c r="K1583" s="26">
        <f>IF([1]DRUM!H1560="","",[1]DRUM!H1560)</f>
        <v>1900</v>
      </c>
      <c r="L1583" s="26" t="str">
        <f>IF([1]DRUM!I1560="","",[1]DRUM!I1560)</f>
        <v/>
      </c>
      <c r="M1583" s="26">
        <f>IF([1]DRUM!J1560="","",
IF(AND([1]DRUM!K1560="Wooden Drum",[1]DRUM!J1560&gt;Max_WD_Capacity),Max_WD_Capacity,
[1]DRUM!J1560))</f>
        <v>10000</v>
      </c>
      <c r="N1583" s="26" t="str">
        <f>IF([1]DRUM!K1560="","",[1]DRUM!K1560)</f>
        <v>Steel Drum</v>
      </c>
      <c r="O1583" s="26">
        <f>IF([1]DRUM!L1560="","",[1]DRUM!L1560)</f>
        <v>558</v>
      </c>
      <c r="P1583" s="26" t="str">
        <f>IF([1]DRUM!M1560="","",[1]DRUM!M1560)</f>
        <v/>
      </c>
      <c r="Q1583" s="26">
        <f>IF([1]DRUM!N1560="","",[1]DRUM!N1560)</f>
        <v>4.7948557875414215</v>
      </c>
      <c r="R1583" s="26" t="str">
        <f t="shared" si="249"/>
        <v>Steel - without Wooden Lagging</v>
      </c>
      <c r="S1583" s="26">
        <f ca="1">IF(N1583="",0,
IF(Knee_Application="YES",Knee_Width,IF(Knee_Application="NO",0,
IF(OR(Cable_Type="OH",SearchData("Conductor",Cable_Desc)),0,
IF(N1583="Steel Drum",Knee_Width,
IF(N1583="Plywood Drum",0,
IF(Country="UAE",0,
IF(AND(OR(SearchData("LSHF",Cable_Desc),SearchData("LSZH",Cable_Desc),SearchData("LS0H",Cable_Desc),SearchData("LSOH",Cable_Desc)),D.nom&gt;40),Knee_Width,
IF(AND(Country="Egypt",D.nom&gt;60),Knee_Width,
IF(AND(Country&lt;&gt;"Egypt",D.nom&gt;35),Knee_Width,
0))))))))))</f>
        <v>125</v>
      </c>
      <c r="T1583" s="118">
        <f t="shared" ca="1" si="243"/>
        <v>11</v>
      </c>
      <c r="U1583" s="118">
        <f t="shared" ca="1" si="244"/>
        <v>3</v>
      </c>
      <c r="V1583" s="117">
        <f t="shared" ca="1" si="245"/>
        <v>172.59407383997748</v>
      </c>
      <c r="W1583" s="64">
        <f t="shared" ca="1" si="246"/>
        <v>0</v>
      </c>
      <c r="X1583" s="64">
        <f t="shared" ca="1" si="250"/>
        <v>1</v>
      </c>
      <c r="Y1583" s="64">
        <f t="shared" ca="1" si="247"/>
        <v>0</v>
      </c>
      <c r="AM1583" s="156"/>
    </row>
    <row r="1584" spans="1:39">
      <c r="A1584" s="12">
        <f t="shared" ca="1" si="241"/>
        <v>0</v>
      </c>
      <c r="B1584" s="12" t="str">
        <f>IF([1]DRUM!A1561="","",[1]DRUM!A1561)</f>
        <v>Steel - without Wooden Lagging</v>
      </c>
      <c r="C1584" s="12">
        <f t="shared" ca="1" si="242"/>
        <v>0</v>
      </c>
      <c r="D1584" s="155">
        <f t="shared" ca="1" si="248"/>
        <v>0</v>
      </c>
      <c r="E1584" s="26" t="str">
        <f>IF([1]DRUM!B1561="","",[1]DRUM!B1561)</f>
        <v>STB240008</v>
      </c>
      <c r="F1584" s="26">
        <f>IF([1]DRUM!C1561="","",[1]DRUM!C1561)</f>
        <v>2400</v>
      </c>
      <c r="G1584" s="26">
        <f>IF([1]DRUM!D1561="","",[1]DRUM!D1561)</f>
        <v>2400</v>
      </c>
      <c r="H1584" s="26">
        <f>IF([1]DRUM!E1561="","",[1]DRUM!E1561)</f>
        <v>1150</v>
      </c>
      <c r="I1584" s="26">
        <f>IF([1]DRUM!F1561="","",[1]DRUM!F1561)</f>
        <v>1500</v>
      </c>
      <c r="J1584" s="26">
        <f>IF([1]DRUM!G1561="","",[1]DRUM!G1561)</f>
        <v>1700</v>
      </c>
      <c r="K1584" s="26">
        <f>IF([1]DRUM!H1561="","",[1]DRUM!H1561)</f>
        <v>1900</v>
      </c>
      <c r="L1584" s="26" t="str">
        <f>IF([1]DRUM!I1561="","",[1]DRUM!I1561)</f>
        <v/>
      </c>
      <c r="M1584" s="26">
        <f>IF([1]DRUM!J1561="","",
IF(AND([1]DRUM!K1561="Wooden Drum",[1]DRUM!J1561&gt;Max_WD_Capacity),Max_WD_Capacity,
[1]DRUM!J1561))</f>
        <v>10000</v>
      </c>
      <c r="N1584" s="26" t="str">
        <f>IF([1]DRUM!K1561="","",[1]DRUM!K1561)</f>
        <v>Steel Drum</v>
      </c>
      <c r="O1584" s="26">
        <f>IF([1]DRUM!L1561="","",[1]DRUM!L1561)</f>
        <v>532</v>
      </c>
      <c r="P1584" s="26" t="str">
        <f>IF([1]DRUM!M1561="","",[1]DRUM!M1561)</f>
        <v/>
      </c>
      <c r="Q1584" s="26">
        <f>IF([1]DRUM!N1561="","",[1]DRUM!N1561)</f>
        <v>5.2278065251142651</v>
      </c>
      <c r="R1584" s="26" t="str">
        <f t="shared" si="249"/>
        <v>Steel - without Wooden Lagging</v>
      </c>
      <c r="S1584" s="26">
        <f ca="1">IF(N1584="",0,
IF(Knee_Application="YES",Knee_Width,IF(Knee_Application="NO",0,
IF(OR(Cable_Type="OH",SearchData("Conductor",Cable_Desc)),0,
IF(N1584="Steel Drum",Knee_Width,
IF(N1584="Plywood Drum",0,
IF(Country="UAE",0,
IF(AND(OR(SearchData("LSHF",Cable_Desc),SearchData("LSZH",Cable_Desc),SearchData("LS0H",Cable_Desc),SearchData("LSOH",Cable_Desc)),D.nom&gt;40),Knee_Width,
IF(AND(Country="Egypt",D.nom&gt;60),Knee_Width,
IF(AND(Country&lt;&gt;"Egypt",D.nom&gt;35),Knee_Width,
0))))))))))</f>
        <v>125</v>
      </c>
      <c r="T1584" s="118">
        <f t="shared" ca="1" si="243"/>
        <v>11</v>
      </c>
      <c r="U1584" s="118">
        <f t="shared" ca="1" si="244"/>
        <v>4</v>
      </c>
      <c r="V1584" s="117">
        <f t="shared" ca="1" si="245"/>
        <v>226.19969760671083</v>
      </c>
      <c r="W1584" s="64">
        <f t="shared" ca="1" si="246"/>
        <v>0</v>
      </c>
      <c r="X1584" s="64">
        <f t="shared" ca="1" si="250"/>
        <v>1</v>
      </c>
      <c r="Y1584" s="64">
        <f t="shared" ca="1" si="247"/>
        <v>1</v>
      </c>
      <c r="AM1584" s="156"/>
    </row>
    <row r="1585" spans="1:39">
      <c r="A1585" s="12">
        <f t="shared" ca="1" si="241"/>
        <v>0</v>
      </c>
      <c r="B1585" s="12" t="str">
        <f>IF([1]DRUM!A1562="","",[1]DRUM!A1562)</f>
        <v>Steel - without Wooden Lagging</v>
      </c>
      <c r="C1585" s="12">
        <f t="shared" ca="1" si="242"/>
        <v>0</v>
      </c>
      <c r="D1585" s="155">
        <f t="shared" ca="1" si="248"/>
        <v>0</v>
      </c>
      <c r="E1585" s="26" t="str">
        <f>IF([1]DRUM!B1562="","",[1]DRUM!B1562)</f>
        <v>STB240014</v>
      </c>
      <c r="F1585" s="26">
        <f>IF([1]DRUM!C1562="","",[1]DRUM!C1562)</f>
        <v>2400</v>
      </c>
      <c r="G1585" s="26">
        <f>IF([1]DRUM!D1562="","",[1]DRUM!D1562)</f>
        <v>2400</v>
      </c>
      <c r="H1585" s="26">
        <f>IF([1]DRUM!E1562="","",[1]DRUM!E1562)</f>
        <v>1000</v>
      </c>
      <c r="I1585" s="26">
        <f>IF([1]DRUM!F1562="","",[1]DRUM!F1562)</f>
        <v>1500</v>
      </c>
      <c r="J1585" s="26">
        <f>IF([1]DRUM!G1562="","",[1]DRUM!G1562)</f>
        <v>1700</v>
      </c>
      <c r="K1585" s="26">
        <f>IF([1]DRUM!H1562="","",[1]DRUM!H1562)</f>
        <v>1900</v>
      </c>
      <c r="L1585" s="26" t="str">
        <f>IF([1]DRUM!I1562="","",[1]DRUM!I1562)</f>
        <v/>
      </c>
      <c r="M1585" s="26">
        <f>IF([1]DRUM!J1562="","",
IF(AND([1]DRUM!K1562="Wooden Drum",[1]DRUM!J1562&gt;Max_WD_Capacity),Max_WD_Capacity,
[1]DRUM!J1562))</f>
        <v>10000</v>
      </c>
      <c r="N1585" s="26" t="str">
        <f>IF([1]DRUM!K1562="","",[1]DRUM!K1562)</f>
        <v>Steel Drum</v>
      </c>
      <c r="O1585" s="26">
        <f>IF([1]DRUM!L1562="","",[1]DRUM!L1562)</f>
        <v>538</v>
      </c>
      <c r="P1585" s="26" t="str">
        <f>IF([1]DRUM!M1562="","",[1]DRUM!M1562)</f>
        <v/>
      </c>
      <c r="Q1585" s="26">
        <f>IF([1]DRUM!N1562="","",[1]DRUM!N1562)</f>
        <v>5.607742886657781</v>
      </c>
      <c r="R1585" s="26" t="str">
        <f t="shared" si="249"/>
        <v>Steel - without Wooden Lagging</v>
      </c>
      <c r="S1585" s="26">
        <f ca="1">IF(N1585="",0,
IF(Knee_Application="YES",Knee_Width,IF(Knee_Application="NO",0,
IF(OR(Cable_Type="OH",SearchData("Conductor",Cable_Desc)),0,
IF(N1585="Steel Drum",Knee_Width,
IF(N1585="Plywood Drum",0,
IF(Country="UAE",0,
IF(AND(OR(SearchData("LSHF",Cable_Desc),SearchData("LSZH",Cable_Desc),SearchData("LS0H",Cable_Desc),SearchData("LSOH",Cable_Desc)),D.nom&gt;40),Knee_Width,
IF(AND(Country="Egypt",D.nom&gt;60),Knee_Width,
IF(AND(Country&lt;&gt;"Egypt",D.nom&gt;35),Knee_Width,
0))))))))))</f>
        <v>125</v>
      </c>
      <c r="T1585" s="118">
        <f t="shared" ca="1" si="243"/>
        <v>11</v>
      </c>
      <c r="U1585" s="118">
        <f t="shared" ca="1" si="244"/>
        <v>4</v>
      </c>
      <c r="V1585" s="117">
        <f t="shared" ca="1" si="245"/>
        <v>205.46518609301822</v>
      </c>
      <c r="W1585" s="64">
        <f t="shared" ca="1" si="246"/>
        <v>0</v>
      </c>
      <c r="X1585" s="64">
        <f t="shared" ca="1" si="250"/>
        <v>1</v>
      </c>
      <c r="Y1585" s="64">
        <f t="shared" ca="1" si="247"/>
        <v>1</v>
      </c>
      <c r="AM1585" s="156"/>
    </row>
    <row r="1586" spans="1:39">
      <c r="A1586" s="12">
        <f t="shared" ca="1" si="241"/>
        <v>0</v>
      </c>
      <c r="B1586" s="12" t="str">
        <f>IF([1]DRUM!A1563="","",[1]DRUM!A1563)</f>
        <v>Steel - without Wooden Lagging</v>
      </c>
      <c r="C1586" s="12">
        <f t="shared" ca="1" si="242"/>
        <v>0</v>
      </c>
      <c r="D1586" s="155">
        <f t="shared" ca="1" si="248"/>
        <v>0</v>
      </c>
      <c r="E1586" s="26" t="str">
        <f>IF([1]DRUM!B1563="","",[1]DRUM!B1563)</f>
        <v>STB240039</v>
      </c>
      <c r="F1586" s="26">
        <f>IF([1]DRUM!C1563="","",[1]DRUM!C1563)</f>
        <v>2400</v>
      </c>
      <c r="G1586" s="26">
        <f>IF([1]DRUM!D1563="","",[1]DRUM!D1563)</f>
        <v>2400</v>
      </c>
      <c r="H1586" s="26">
        <f>IF([1]DRUM!E1563="","",[1]DRUM!E1563)</f>
        <v>1000</v>
      </c>
      <c r="I1586" s="26">
        <f>IF([1]DRUM!F1563="","",[1]DRUM!F1563)</f>
        <v>1780</v>
      </c>
      <c r="J1586" s="26">
        <f>IF([1]DRUM!G1563="","",[1]DRUM!G1563)</f>
        <v>1900</v>
      </c>
      <c r="K1586" s="26">
        <f>IF([1]DRUM!H1563="","",[1]DRUM!H1563)</f>
        <v>2100</v>
      </c>
      <c r="L1586" s="26" t="str">
        <f>IF([1]DRUM!I1563="","",[1]DRUM!I1563)</f>
        <v/>
      </c>
      <c r="M1586" s="26">
        <f>IF([1]DRUM!J1563="","",
IF(AND([1]DRUM!K1563="Wooden Drum",[1]DRUM!J1563&gt;Max_WD_Capacity),Max_WD_Capacity,
[1]DRUM!J1563))</f>
        <v>10000</v>
      </c>
      <c r="N1586" s="26" t="str">
        <f>IF([1]DRUM!K1563="","",[1]DRUM!K1563)</f>
        <v>Steel Drum</v>
      </c>
      <c r="O1586" s="26">
        <f>IF([1]DRUM!L1563="","",[1]DRUM!L1563)</f>
        <v>581</v>
      </c>
      <c r="P1586" s="26" t="str">
        <f>IF([1]DRUM!M1563="","",[1]DRUM!M1563)</f>
        <v/>
      </c>
      <c r="Q1586" s="26">
        <f>IF([1]DRUM!N1563="","",[1]DRUM!N1563)</f>
        <v>6.6545215588338991</v>
      </c>
      <c r="R1586" s="26" t="str">
        <f t="shared" si="249"/>
        <v>Steel - without Wooden Lagging</v>
      </c>
      <c r="S1586" s="26">
        <f ca="1">IF(N1586="",0,
IF(Knee_Application="YES",Knee_Width,IF(Knee_Application="NO",0,
IF(OR(Cable_Type="OH",SearchData("Conductor",Cable_Desc)),0,
IF(N1586="Steel Drum",Knee_Width,
IF(N1586="Plywood Drum",0,
IF(Country="UAE",0,
IF(AND(OR(SearchData("LSHF",Cable_Desc),SearchData("LSZH",Cable_Desc),SearchData("LS0H",Cable_Desc),SearchData("LSOH",Cable_Desc)),D.nom&gt;40),Knee_Width,
IF(AND(Country="Egypt",D.nom&gt;60),Knee_Width,
IF(AND(Country&lt;&gt;"Egypt",D.nom&gt;35),Knee_Width,
0))))))))))</f>
        <v>125</v>
      </c>
      <c r="T1586" s="118">
        <f t="shared" ca="1" si="243"/>
        <v>13</v>
      </c>
      <c r="U1586" s="118">
        <f t="shared" ca="1" si="244"/>
        <v>4</v>
      </c>
      <c r="V1586" s="117">
        <f t="shared" ca="1" si="245"/>
        <v>242.82249265538519</v>
      </c>
      <c r="W1586" s="64">
        <f t="shared" ca="1" si="246"/>
        <v>0</v>
      </c>
      <c r="X1586" s="64">
        <f t="shared" ca="1" si="250"/>
        <v>1</v>
      </c>
      <c r="Y1586" s="64">
        <f t="shared" ca="1" si="247"/>
        <v>1</v>
      </c>
      <c r="AM1586" s="156"/>
    </row>
    <row r="1587" spans="1:39">
      <c r="A1587" s="12">
        <f t="shared" ca="1" si="241"/>
        <v>0</v>
      </c>
      <c r="B1587" s="12" t="str">
        <f>IF([1]DRUM!A1564="","",[1]DRUM!A1564)</f>
        <v>Steel - without Wooden Lagging</v>
      </c>
      <c r="C1587" s="12">
        <f t="shared" ca="1" si="242"/>
        <v>0</v>
      </c>
      <c r="D1587" s="155">
        <f t="shared" ca="1" si="248"/>
        <v>0</v>
      </c>
      <c r="E1587" s="26" t="str">
        <f>IF([1]DRUM!B1564="","",[1]DRUM!B1564)</f>
        <v>STB240009</v>
      </c>
      <c r="F1587" s="26">
        <f>IF([1]DRUM!C1564="","",[1]DRUM!C1564)</f>
        <v>2400</v>
      </c>
      <c r="G1587" s="26">
        <f>IF([1]DRUM!D1564="","",[1]DRUM!D1564)</f>
        <v>2400</v>
      </c>
      <c r="H1587" s="26">
        <f>IF([1]DRUM!E1564="","",[1]DRUM!E1564)</f>
        <v>1150</v>
      </c>
      <c r="I1587" s="26">
        <f>IF([1]DRUM!F1564="","",[1]DRUM!F1564)</f>
        <v>1500</v>
      </c>
      <c r="J1587" s="26">
        <f>IF([1]DRUM!G1564="","",[1]DRUM!G1564)</f>
        <v>1700</v>
      </c>
      <c r="K1587" s="26">
        <f>IF([1]DRUM!H1564="","",[1]DRUM!H1564)</f>
        <v>1900</v>
      </c>
      <c r="L1587" s="26" t="str">
        <f>IF([1]DRUM!I1564="","",[1]DRUM!I1564)</f>
        <v/>
      </c>
      <c r="M1587" s="26">
        <f>IF([1]DRUM!J1564="","",
IF(AND([1]DRUM!K1564="Wooden Drum",[1]DRUM!J1564&gt;Max_WD_Capacity),Max_WD_Capacity,
[1]DRUM!J1564))</f>
        <v>12000</v>
      </c>
      <c r="N1587" s="26" t="str">
        <f>IF([1]DRUM!K1564="","",[1]DRUM!K1564)</f>
        <v>Steel Drum</v>
      </c>
      <c r="O1587" s="26">
        <f>IF([1]DRUM!L1564="","",[1]DRUM!L1564)</f>
        <v>583</v>
      </c>
      <c r="P1587" s="26" t="str">
        <f>IF([1]DRUM!M1564="","",[1]DRUM!M1564)</f>
        <v/>
      </c>
      <c r="Q1587" s="26">
        <f>IF([1]DRUM!N1564="","",[1]DRUM!N1564)</f>
        <v>5.2278065251142651</v>
      </c>
      <c r="R1587" s="26" t="str">
        <f t="shared" si="249"/>
        <v>Steel - without Wooden Lagging</v>
      </c>
      <c r="S1587" s="26">
        <f ca="1">IF(N1587="",0,
IF(Knee_Application="YES",Knee_Width,IF(Knee_Application="NO",0,
IF(OR(Cable_Type="OH",SearchData("Conductor",Cable_Desc)),0,
IF(N1587="Steel Drum",Knee_Width,
IF(N1587="Plywood Drum",0,
IF(Country="UAE",0,
IF(AND(OR(SearchData("LSHF",Cable_Desc),SearchData("LSZH",Cable_Desc),SearchData("LS0H",Cable_Desc),SearchData("LSOH",Cable_Desc)),D.nom&gt;40),Knee_Width,
IF(AND(Country="Egypt",D.nom&gt;60),Knee_Width,
IF(AND(Country&lt;&gt;"Egypt",D.nom&gt;35),Knee_Width,
0))))))))))</f>
        <v>125</v>
      </c>
      <c r="T1587" s="118">
        <f t="shared" ca="1" si="243"/>
        <v>11</v>
      </c>
      <c r="U1587" s="118">
        <f t="shared" ca="1" si="244"/>
        <v>4</v>
      </c>
      <c r="V1587" s="117">
        <f t="shared" ca="1" si="245"/>
        <v>226.19969760671083</v>
      </c>
      <c r="W1587" s="64">
        <f t="shared" ca="1" si="246"/>
        <v>0</v>
      </c>
      <c r="X1587" s="64">
        <f t="shared" ca="1" si="250"/>
        <v>1</v>
      </c>
      <c r="Y1587" s="64">
        <f t="shared" ca="1" si="247"/>
        <v>1</v>
      </c>
      <c r="AM1587" s="156"/>
    </row>
    <row r="1588" spans="1:39">
      <c r="A1588" s="12">
        <f t="shared" ca="1" si="241"/>
        <v>0</v>
      </c>
      <c r="B1588" s="12" t="str">
        <f>IF([1]DRUM!A1565="","",[1]DRUM!A1565)</f>
        <v>Steel - without Wooden Lagging</v>
      </c>
      <c r="C1588" s="12">
        <f t="shared" ca="1" si="242"/>
        <v>0</v>
      </c>
      <c r="D1588" s="155">
        <f t="shared" ca="1" si="248"/>
        <v>0</v>
      </c>
      <c r="E1588" s="26" t="str">
        <f>IF([1]DRUM!B1565="","",[1]DRUM!B1565)</f>
        <v>STB245001</v>
      </c>
      <c r="F1588" s="26">
        <f>IF([1]DRUM!C1565="","",[1]DRUM!C1565)</f>
        <v>2450</v>
      </c>
      <c r="G1588" s="26">
        <f>IF([1]DRUM!D1565="","",[1]DRUM!D1565)</f>
        <v>2450</v>
      </c>
      <c r="H1588" s="26">
        <f>IF([1]DRUM!E1565="","",[1]DRUM!E1565)</f>
        <v>1100</v>
      </c>
      <c r="I1588" s="26">
        <f>IF([1]DRUM!F1565="","",[1]DRUM!F1565)</f>
        <v>1500</v>
      </c>
      <c r="J1588" s="26">
        <f>IF([1]DRUM!G1565="","",[1]DRUM!G1565)</f>
        <v>1700</v>
      </c>
      <c r="K1588" s="26">
        <f>IF([1]DRUM!H1565="","",[1]DRUM!H1565)</f>
        <v>1900</v>
      </c>
      <c r="L1588" s="26" t="str">
        <f>IF([1]DRUM!I1565="","",[1]DRUM!I1565)</f>
        <v/>
      </c>
      <c r="M1588" s="26">
        <f>IF([1]DRUM!J1565="","",
IF(AND([1]DRUM!K1565="Wooden Drum",[1]DRUM!J1565&gt;Max_WD_Capacity),Max_WD_Capacity,
[1]DRUM!J1565))</f>
        <v>10000</v>
      </c>
      <c r="N1588" s="26" t="str">
        <f>IF([1]DRUM!K1565="","",[1]DRUM!K1565)</f>
        <v>Steel Drum</v>
      </c>
      <c r="O1588" s="26">
        <f>IF([1]DRUM!L1565="","",[1]DRUM!L1565)</f>
        <v>628</v>
      </c>
      <c r="P1588" s="26" t="str">
        <f>IF([1]DRUM!M1565="","",[1]DRUM!M1565)</f>
        <v/>
      </c>
      <c r="Q1588" s="26">
        <f>IF([1]DRUM!N1565="","",[1]DRUM!N1565)</f>
        <v>5.6460310471234063</v>
      </c>
      <c r="R1588" s="26" t="str">
        <f t="shared" si="249"/>
        <v>Steel - without Wooden Lagging</v>
      </c>
      <c r="S1588" s="26">
        <f ca="1">IF(N1588="",0,
IF(Knee_Application="YES",Knee_Width,IF(Knee_Application="NO",0,
IF(OR(Cable_Type="OH",SearchData("Conductor",Cable_Desc)),0,
IF(N1588="Steel Drum",Knee_Width,
IF(N1588="Plywood Drum",0,
IF(Country="UAE",0,
IF(AND(OR(SearchData("LSHF",Cable_Desc),SearchData("LSZH",Cable_Desc),SearchData("LS0H",Cable_Desc),SearchData("LSOH",Cable_Desc)),D.nom&gt;40),Knee_Width,
IF(AND(Country="Egypt",D.nom&gt;60),Knee_Width,
IF(AND(Country&lt;&gt;"Egypt",D.nom&gt;35),Knee_Width,
0))))))))))</f>
        <v>125</v>
      </c>
      <c r="T1588" s="118">
        <f t="shared" ca="1" si="243"/>
        <v>11</v>
      </c>
      <c r="U1588" s="118">
        <f t="shared" ca="1" si="244"/>
        <v>4</v>
      </c>
      <c r="V1588" s="117">
        <f t="shared" ca="1" si="245"/>
        <v>219.2881937688133</v>
      </c>
      <c r="W1588" s="64">
        <f t="shared" ca="1" si="246"/>
        <v>0</v>
      </c>
      <c r="X1588" s="64">
        <f t="shared" ca="1" si="250"/>
        <v>1</v>
      </c>
      <c r="Y1588" s="64">
        <f t="shared" ca="1" si="247"/>
        <v>1</v>
      </c>
      <c r="AM1588" s="156"/>
    </row>
    <row r="1589" spans="1:39">
      <c r="A1589" s="12">
        <f t="shared" ca="1" si="241"/>
        <v>0</v>
      </c>
      <c r="B1589" s="12" t="str">
        <f>IF([1]DRUM!A1566="","",[1]DRUM!A1566)</f>
        <v>Steel - without Wooden Lagging</v>
      </c>
      <c r="C1589" s="12">
        <f t="shared" ca="1" si="242"/>
        <v>0</v>
      </c>
      <c r="D1589" s="155">
        <f t="shared" ca="1" si="248"/>
        <v>0</v>
      </c>
      <c r="E1589" s="26" t="str">
        <f>IF([1]DRUM!B1566="","",[1]DRUM!B1566)</f>
        <v>STB250023</v>
      </c>
      <c r="F1589" s="26">
        <f>IF([1]DRUM!C1566="","",[1]DRUM!C1566)</f>
        <v>2500</v>
      </c>
      <c r="G1589" s="26">
        <f>IF([1]DRUM!D1566="","",[1]DRUM!D1566)</f>
        <v>2500</v>
      </c>
      <c r="H1589" s="26">
        <f>IF([1]DRUM!E1566="","",[1]DRUM!E1566)</f>
        <v>1750</v>
      </c>
      <c r="I1589" s="26">
        <f>IF([1]DRUM!F1566="","",[1]DRUM!F1566)</f>
        <v>1500</v>
      </c>
      <c r="J1589" s="26">
        <f>IF([1]DRUM!G1566="","",[1]DRUM!G1566)</f>
        <v>1700</v>
      </c>
      <c r="K1589" s="26">
        <f>IF([1]DRUM!H1566="","",[1]DRUM!H1566)</f>
        <v>1700</v>
      </c>
      <c r="L1589" s="26" t="str">
        <f>IF([1]DRUM!I1566="","",[1]DRUM!I1566)</f>
        <v/>
      </c>
      <c r="M1589" s="26">
        <f>IF([1]DRUM!J1566="","",
IF(AND([1]DRUM!K1566="Wooden Drum",[1]DRUM!J1566&gt;Max_WD_Capacity),Max_WD_Capacity,
[1]DRUM!J1566))</f>
        <v>5000</v>
      </c>
      <c r="N1589" s="26" t="str">
        <f>IF([1]DRUM!K1566="","",[1]DRUM!K1566)</f>
        <v>Steel Drum</v>
      </c>
      <c r="O1589" s="26">
        <f>IF([1]DRUM!L1566="","",[1]DRUM!L1566)</f>
        <v>528</v>
      </c>
      <c r="P1589" s="26" t="str">
        <f>IF([1]DRUM!M1566="","",[1]DRUM!M1566)</f>
        <v/>
      </c>
      <c r="Q1589" s="26">
        <f>IF([1]DRUM!N1566="","",[1]DRUM!N1566)</f>
        <v>3.7551849687440497</v>
      </c>
      <c r="R1589" s="26" t="str">
        <f t="shared" si="249"/>
        <v>Steel - without Wooden Lagging</v>
      </c>
      <c r="S1589" s="26">
        <f ca="1">IF(N1589="",0,
IF(Knee_Application="YES",Knee_Width,IF(Knee_Application="NO",0,
IF(OR(Cable_Type="OH",SearchData("Conductor",Cable_Desc)),0,
IF(N1589="Steel Drum",Knee_Width,
IF(N1589="Plywood Drum",0,
IF(Country="UAE",0,
IF(AND(OR(SearchData("LSHF",Cable_Desc),SearchData("LSZH",Cable_Desc),SearchData("LS0H",Cable_Desc),SearchData("LSOH",Cable_Desc)),D.nom&gt;40),Knee_Width,
IF(AND(Country="Egypt",D.nom&gt;60),Knee_Width,
IF(AND(Country&lt;&gt;"Egypt",D.nom&gt;35),Knee_Width,
0))))))))))</f>
        <v>125</v>
      </c>
      <c r="T1589" s="118">
        <f t="shared" ca="1" si="243"/>
        <v>11</v>
      </c>
      <c r="U1589" s="118">
        <f t="shared" ca="1" si="244"/>
        <v>2</v>
      </c>
      <c r="V1589" s="117">
        <f t="shared" ca="1" si="245"/>
        <v>137.76009449697384</v>
      </c>
      <c r="W1589" s="64">
        <f t="shared" ca="1" si="246"/>
        <v>1</v>
      </c>
      <c r="X1589" s="64">
        <f t="shared" ca="1" si="250"/>
        <v>1</v>
      </c>
      <c r="Y1589" s="64">
        <f t="shared" ca="1" si="247"/>
        <v>0</v>
      </c>
      <c r="AM1589" s="156"/>
    </row>
    <row r="1590" spans="1:39">
      <c r="A1590" s="12">
        <f t="shared" ca="1" si="241"/>
        <v>0</v>
      </c>
      <c r="B1590" s="12" t="str">
        <f>IF([1]DRUM!A1567="","",[1]DRUM!A1567)</f>
        <v>Steel - without Wooden Lagging</v>
      </c>
      <c r="C1590" s="12">
        <f t="shared" ca="1" si="242"/>
        <v>0</v>
      </c>
      <c r="D1590" s="155">
        <f t="shared" ca="1" si="248"/>
        <v>0</v>
      </c>
      <c r="E1590" s="26" t="str">
        <f>IF([1]DRUM!B1567="","",[1]DRUM!B1567)</f>
        <v>STB250031</v>
      </c>
      <c r="F1590" s="26">
        <f>IF([1]DRUM!C1567="","",[1]DRUM!C1567)</f>
        <v>2500</v>
      </c>
      <c r="G1590" s="26">
        <f>IF([1]DRUM!D1567="","",[1]DRUM!D1567)</f>
        <v>2500</v>
      </c>
      <c r="H1590" s="26">
        <f>IF([1]DRUM!E1567="","",[1]DRUM!E1567)</f>
        <v>1450</v>
      </c>
      <c r="I1590" s="26">
        <f>IF([1]DRUM!F1567="","",[1]DRUM!F1567)</f>
        <v>1500</v>
      </c>
      <c r="J1590" s="26">
        <f>IF([1]DRUM!G1567="","",[1]DRUM!G1567)</f>
        <v>1700</v>
      </c>
      <c r="K1590" s="26">
        <f>IF([1]DRUM!H1567="","",[1]DRUM!H1567)</f>
        <v>1700</v>
      </c>
      <c r="L1590" s="26" t="str">
        <f>IF([1]DRUM!I1567="","",[1]DRUM!I1567)</f>
        <v/>
      </c>
      <c r="M1590" s="26">
        <f>IF([1]DRUM!J1567="","",
IF(AND([1]DRUM!K1567="Wooden Drum",[1]DRUM!J1567&gt;Max_WD_Capacity),Max_WD_Capacity,
[1]DRUM!J1567))</f>
        <v>5000</v>
      </c>
      <c r="N1590" s="26" t="str">
        <f>IF([1]DRUM!K1567="","",[1]DRUM!K1567)</f>
        <v>Steel Drum</v>
      </c>
      <c r="O1590" s="26">
        <f>IF([1]DRUM!L1567="","",[1]DRUM!L1567)</f>
        <v>479</v>
      </c>
      <c r="P1590" s="26" t="str">
        <f>IF([1]DRUM!M1567="","",[1]DRUM!M1567)</f>
        <v/>
      </c>
      <c r="Q1590" s="26">
        <f>IF([1]DRUM!N1567="","",[1]DRUM!N1567)</f>
        <v>4.8861583240363746</v>
      </c>
      <c r="R1590" s="26" t="str">
        <f t="shared" si="249"/>
        <v>Steel - without Wooden Lagging</v>
      </c>
      <c r="S1590" s="26">
        <f ca="1">IF(N1590="",0,
IF(Knee_Application="YES",Knee_Width,IF(Knee_Application="NO",0,
IF(OR(Cable_Type="OH",SearchData("Conductor",Cable_Desc)),0,
IF(N1590="Steel Drum",Knee_Width,
IF(N1590="Plywood Drum",0,
IF(Country="UAE",0,
IF(AND(OR(SearchData("LSHF",Cable_Desc),SearchData("LSZH",Cable_Desc),SearchData("LS0H",Cable_Desc),SearchData("LSOH",Cable_Desc)),D.nom&gt;40),Knee_Width,
IF(AND(Country="Egypt",D.nom&gt;60),Knee_Width,
IF(AND(Country&lt;&gt;"Egypt",D.nom&gt;35),Knee_Width,
0))))))))))</f>
        <v>125</v>
      </c>
      <c r="T1590" s="118">
        <f t="shared" ca="1" si="243"/>
        <v>11</v>
      </c>
      <c r="U1590" s="118">
        <f t="shared" ca="1" si="244"/>
        <v>3</v>
      </c>
      <c r="V1590" s="117">
        <f t="shared" ca="1" si="245"/>
        <v>188.14495747524691</v>
      </c>
      <c r="W1590" s="64">
        <f t="shared" ca="1" si="246"/>
        <v>1</v>
      </c>
      <c r="X1590" s="64">
        <f t="shared" ca="1" si="250"/>
        <v>1</v>
      </c>
      <c r="Y1590" s="64">
        <f t="shared" ca="1" si="247"/>
        <v>0</v>
      </c>
      <c r="AM1590" s="156"/>
    </row>
    <row r="1591" spans="1:39">
      <c r="A1591" s="12">
        <f t="shared" ca="1" si="241"/>
        <v>0</v>
      </c>
      <c r="B1591" s="12" t="str">
        <f>IF([1]DRUM!A1568="","",[1]DRUM!A1568)</f>
        <v>Steel - without Wooden Lagging</v>
      </c>
      <c r="C1591" s="12">
        <f t="shared" ca="1" si="242"/>
        <v>0</v>
      </c>
      <c r="D1591" s="155">
        <f t="shared" ca="1" si="248"/>
        <v>0</v>
      </c>
      <c r="E1591" s="26" t="str">
        <f>IF([1]DRUM!B1568="","",[1]DRUM!B1568)</f>
        <v>STB250032</v>
      </c>
      <c r="F1591" s="26">
        <f>IF([1]DRUM!C1568="","",[1]DRUM!C1568)</f>
        <v>2500</v>
      </c>
      <c r="G1591" s="26">
        <f>IF([1]DRUM!D1568="","",[1]DRUM!D1568)</f>
        <v>2500</v>
      </c>
      <c r="H1591" s="26">
        <f>IF([1]DRUM!E1568="","",[1]DRUM!E1568)</f>
        <v>1300</v>
      </c>
      <c r="I1591" s="26">
        <f>IF([1]DRUM!F1568="","",[1]DRUM!F1568)</f>
        <v>1500</v>
      </c>
      <c r="J1591" s="26">
        <f>IF([1]DRUM!G1568="","",[1]DRUM!G1568)</f>
        <v>1700</v>
      </c>
      <c r="K1591" s="26">
        <f>IF([1]DRUM!H1568="","",[1]DRUM!H1568)</f>
        <v>1700</v>
      </c>
      <c r="L1591" s="26" t="str">
        <f>IF([1]DRUM!I1568="","",[1]DRUM!I1568)</f>
        <v/>
      </c>
      <c r="M1591" s="26">
        <f>IF([1]DRUM!J1568="","",
IF(AND([1]DRUM!K1568="Wooden Drum",[1]DRUM!J1568&gt;Max_WD_Capacity),Max_WD_Capacity,
[1]DRUM!J1568))</f>
        <v>5000</v>
      </c>
      <c r="N1591" s="26" t="str">
        <f>IF([1]DRUM!K1568="","",[1]DRUM!K1568)</f>
        <v>Steel Drum</v>
      </c>
      <c r="O1591" s="26">
        <f>IF([1]DRUM!L1568="","",[1]DRUM!L1568)</f>
        <v>466</v>
      </c>
      <c r="P1591" s="26" t="str">
        <f>IF([1]DRUM!M1568="","",[1]DRUM!M1568)</f>
        <v/>
      </c>
      <c r="Q1591" s="26">
        <f>IF([1]DRUM!N1568="","",[1]DRUM!N1568)</f>
        <v>5.3721234376385469</v>
      </c>
      <c r="R1591" s="26" t="str">
        <f t="shared" si="249"/>
        <v>Steel - without Wooden Lagging</v>
      </c>
      <c r="S1591" s="26">
        <f ca="1">IF(N1591="",0,
IF(Knee_Application="YES",Knee_Width,IF(Knee_Application="NO",0,
IF(OR(Cable_Type="OH",SearchData("Conductor",Cable_Desc)),0,
IF(N1591="Steel Drum",Knee_Width,
IF(N1591="Plywood Drum",0,
IF(Country="UAE",0,
IF(AND(OR(SearchData("LSHF",Cable_Desc),SearchData("LSZH",Cable_Desc),SearchData("LS0H",Cable_Desc),SearchData("LSOH",Cable_Desc)),D.nom&gt;40),Knee_Width,
IF(AND(Country="Egypt",D.nom&gt;60),Knee_Width,
IF(AND(Country&lt;&gt;"Egypt",D.nom&gt;35),Knee_Width,
0))))))))))</f>
        <v>125</v>
      </c>
      <c r="T1591" s="118">
        <f t="shared" ca="1" si="243"/>
        <v>11</v>
      </c>
      <c r="U1591" s="118">
        <f t="shared" ca="1" si="244"/>
        <v>3</v>
      </c>
      <c r="V1591" s="117">
        <f t="shared" ca="1" si="245"/>
        <v>172.59407383997748</v>
      </c>
      <c r="W1591" s="64">
        <f t="shared" ca="1" si="246"/>
        <v>0</v>
      </c>
      <c r="X1591" s="64">
        <f t="shared" ca="1" si="250"/>
        <v>1</v>
      </c>
      <c r="Y1591" s="64">
        <f t="shared" ca="1" si="247"/>
        <v>0</v>
      </c>
      <c r="AM1591" s="156"/>
    </row>
    <row r="1592" spans="1:39">
      <c r="A1592" s="12">
        <f t="shared" ca="1" si="241"/>
        <v>0</v>
      </c>
      <c r="B1592" s="12" t="str">
        <f>IF([1]DRUM!A1569="","",[1]DRUM!A1569)</f>
        <v>Steel - without Wooden Lagging</v>
      </c>
      <c r="C1592" s="12">
        <f t="shared" ca="1" si="242"/>
        <v>0</v>
      </c>
      <c r="D1592" s="155">
        <f t="shared" ca="1" si="248"/>
        <v>0</v>
      </c>
      <c r="E1592" s="26" t="str">
        <f>IF([1]DRUM!B1569="","",[1]DRUM!B1569)</f>
        <v>STB250034</v>
      </c>
      <c r="F1592" s="26">
        <f>IF([1]DRUM!C1569="","",[1]DRUM!C1569)</f>
        <v>2500</v>
      </c>
      <c r="G1592" s="26">
        <f>IF([1]DRUM!D1569="","",[1]DRUM!D1569)</f>
        <v>2500</v>
      </c>
      <c r="H1592" s="26">
        <f>IF([1]DRUM!E1569="","",[1]DRUM!E1569)</f>
        <v>1400</v>
      </c>
      <c r="I1592" s="26">
        <f>IF([1]DRUM!F1569="","",[1]DRUM!F1569)</f>
        <v>1780</v>
      </c>
      <c r="J1592" s="26">
        <f>IF([1]DRUM!G1569="","",[1]DRUM!G1569)</f>
        <v>1900</v>
      </c>
      <c r="K1592" s="26">
        <f>IF([1]DRUM!H1569="","",[1]DRUM!H1569)</f>
        <v>2100</v>
      </c>
      <c r="L1592" s="26" t="str">
        <f>IF([1]DRUM!I1569="","",[1]DRUM!I1569)</f>
        <v/>
      </c>
      <c r="M1592" s="26">
        <f>IF([1]DRUM!J1569="","",
IF(AND([1]DRUM!K1569="Wooden Drum",[1]DRUM!J1569&gt;Max_WD_Capacity),Max_WD_Capacity,
[1]DRUM!J1569))</f>
        <v>5000</v>
      </c>
      <c r="N1592" s="26" t="str">
        <f>IF([1]DRUM!K1569="","",[1]DRUM!K1569)</f>
        <v>Steel Drum</v>
      </c>
      <c r="O1592" s="26">
        <f>IF([1]DRUM!L1569="","",[1]DRUM!L1569)</f>
        <v>567</v>
      </c>
      <c r="P1592" s="26" t="str">
        <f>IF([1]DRUM!M1569="","",[1]DRUM!M1569)</f>
        <v/>
      </c>
      <c r="Q1592" s="26">
        <f>IF([1]DRUM!N1569="","",[1]DRUM!N1569)</f>
        <v>5.9974574553355939</v>
      </c>
      <c r="R1592" s="26" t="str">
        <f t="shared" si="249"/>
        <v>Steel - without Wooden Lagging</v>
      </c>
      <c r="S1592" s="26">
        <f ca="1">IF(N1592="",0,
IF(Knee_Application="YES",Knee_Width,IF(Knee_Application="NO",0,
IF(OR(Cable_Type="OH",SearchData("Conductor",Cable_Desc)),0,
IF(N1592="Steel Drum",Knee_Width,
IF(N1592="Plywood Drum",0,
IF(Country="UAE",0,
IF(AND(OR(SearchData("LSHF",Cable_Desc),SearchData("LSZH",Cable_Desc),SearchData("LS0H",Cable_Desc),SearchData("LSOH",Cable_Desc)),D.nom&gt;40),Knee_Width,
IF(AND(Country="Egypt",D.nom&gt;60),Knee_Width,
IF(AND(Country&lt;&gt;"Egypt",D.nom&gt;35),Knee_Width,
0))))))))))</f>
        <v>125</v>
      </c>
      <c r="T1592" s="118">
        <f t="shared" ca="1" si="243"/>
        <v>13</v>
      </c>
      <c r="U1592" s="118">
        <f t="shared" ca="1" si="244"/>
        <v>3</v>
      </c>
      <c r="V1592" s="117">
        <f t="shared" ca="1" si="245"/>
        <v>216.22702588715541</v>
      </c>
      <c r="W1592" s="64">
        <f t="shared" ca="1" si="246"/>
        <v>0</v>
      </c>
      <c r="X1592" s="64">
        <f t="shared" ca="1" si="250"/>
        <v>1</v>
      </c>
      <c r="Y1592" s="64">
        <f t="shared" ca="1" si="247"/>
        <v>1</v>
      </c>
      <c r="AM1592" s="156"/>
    </row>
    <row r="1593" spans="1:39">
      <c r="A1593" s="12">
        <f t="shared" ca="1" si="241"/>
        <v>0</v>
      </c>
      <c r="B1593" s="12" t="str">
        <f>IF([1]DRUM!A1570="","",[1]DRUM!A1570)</f>
        <v>Steel - without Wooden Lagging</v>
      </c>
      <c r="C1593" s="12">
        <f t="shared" ca="1" si="242"/>
        <v>0</v>
      </c>
      <c r="D1593" s="155">
        <f t="shared" ca="1" si="248"/>
        <v>0</v>
      </c>
      <c r="E1593" s="26" t="str">
        <f>IF([1]DRUM!B1570="","",[1]DRUM!B1570)</f>
        <v>STB250009</v>
      </c>
      <c r="F1593" s="26">
        <f>IF([1]DRUM!C1570="","",[1]DRUM!C1570)</f>
        <v>2500</v>
      </c>
      <c r="G1593" s="26">
        <f>IF([1]DRUM!D1570="","",[1]DRUM!D1570)</f>
        <v>2500</v>
      </c>
      <c r="H1593" s="26">
        <f>IF([1]DRUM!E1570="","",[1]DRUM!E1570)</f>
        <v>1100</v>
      </c>
      <c r="I1593" s="26">
        <f>IF([1]DRUM!F1570="","",[1]DRUM!F1570)</f>
        <v>1500</v>
      </c>
      <c r="J1593" s="26">
        <f>IF([1]DRUM!G1570="","",[1]DRUM!G1570)</f>
        <v>1700</v>
      </c>
      <c r="K1593" s="26">
        <f>IF([1]DRUM!H1570="","",[1]DRUM!H1570)</f>
        <v>1900</v>
      </c>
      <c r="L1593" s="26" t="str">
        <f>IF([1]DRUM!I1570="","",[1]DRUM!I1570)</f>
        <v/>
      </c>
      <c r="M1593" s="26">
        <f>IF([1]DRUM!J1570="","",
IF(AND([1]DRUM!K1570="Wooden Drum",[1]DRUM!J1570&gt;Max_WD_Capacity),Max_WD_Capacity,
[1]DRUM!J1570))</f>
        <v>9000</v>
      </c>
      <c r="N1593" s="26" t="str">
        <f>IF([1]DRUM!K1570="","",[1]DRUM!K1570)</f>
        <v>Steel Drum</v>
      </c>
      <c r="O1593" s="26">
        <f>IF([1]DRUM!L1570="","",[1]DRUM!L1570)</f>
        <v>620</v>
      </c>
      <c r="P1593" s="26" t="str">
        <f>IF([1]DRUM!M1570="","",[1]DRUM!M1570)</f>
        <v/>
      </c>
      <c r="Q1593" s="26">
        <f>IF([1]DRUM!N1570="","",[1]DRUM!N1570)</f>
        <v>5.9376101152847092</v>
      </c>
      <c r="R1593" s="26" t="str">
        <f t="shared" si="249"/>
        <v>Steel - without Wooden Lagging</v>
      </c>
      <c r="S1593" s="26">
        <f ca="1">IF(N1593="",0,
IF(Knee_Application="YES",Knee_Width,IF(Knee_Application="NO",0,
IF(OR(Cable_Type="OH",SearchData("Conductor",Cable_Desc)),0,
IF(N1593="Steel Drum",Knee_Width,
IF(N1593="Plywood Drum",0,
IF(Country="UAE",0,
IF(AND(OR(SearchData("LSHF",Cable_Desc),SearchData("LSZH",Cable_Desc),SearchData("LS0H",Cable_Desc),SearchData("LSOH",Cable_Desc)),D.nom&gt;40),Knee_Width,
IF(AND(Country="Egypt",D.nom&gt;60),Knee_Width,
IF(AND(Country&lt;&gt;"Egypt",D.nom&gt;35),Knee_Width,
0))))))))))</f>
        <v>125</v>
      </c>
      <c r="T1593" s="118">
        <f t="shared" ca="1" si="243"/>
        <v>11</v>
      </c>
      <c r="U1593" s="118">
        <f t="shared" ca="1" si="244"/>
        <v>4</v>
      </c>
      <c r="V1593" s="117">
        <f t="shared" ca="1" si="245"/>
        <v>219.2881937688133</v>
      </c>
      <c r="W1593" s="64">
        <f t="shared" ca="1" si="246"/>
        <v>0</v>
      </c>
      <c r="X1593" s="64">
        <f t="shared" ca="1" si="250"/>
        <v>1</v>
      </c>
      <c r="Y1593" s="64">
        <f t="shared" ca="1" si="247"/>
        <v>1</v>
      </c>
      <c r="AM1593" s="156"/>
    </row>
    <row r="1594" spans="1:39">
      <c r="A1594" s="12">
        <f t="shared" ca="1" si="241"/>
        <v>0</v>
      </c>
      <c r="B1594" s="12" t="str">
        <f>IF([1]DRUM!A1571="","",[1]DRUM!A1571)</f>
        <v>Steel - without Wooden Lagging</v>
      </c>
      <c r="C1594" s="12">
        <f t="shared" ca="1" si="242"/>
        <v>0</v>
      </c>
      <c r="D1594" s="155">
        <f t="shared" ca="1" si="248"/>
        <v>0</v>
      </c>
      <c r="E1594" s="26" t="str">
        <f>IF([1]DRUM!B1571="","",[1]DRUM!B1571)</f>
        <v>STB250029</v>
      </c>
      <c r="F1594" s="26">
        <f>IF([1]DRUM!C1571="","",[1]DRUM!C1571)</f>
        <v>2500</v>
      </c>
      <c r="G1594" s="26">
        <f>IF([1]DRUM!D1571="","",[1]DRUM!D1571)</f>
        <v>2500</v>
      </c>
      <c r="H1594" s="26">
        <f>IF([1]DRUM!E1571="","",[1]DRUM!E1571)</f>
        <v>1300</v>
      </c>
      <c r="I1594" s="26">
        <f>IF([1]DRUM!F1571="","",[1]DRUM!F1571)</f>
        <v>1300</v>
      </c>
      <c r="J1594" s="26">
        <f>IF([1]DRUM!G1571="","",[1]DRUM!G1571)</f>
        <v>1500</v>
      </c>
      <c r="K1594" s="26">
        <f>IF([1]DRUM!H1571="","",[1]DRUM!H1571)</f>
        <v>1700</v>
      </c>
      <c r="L1594" s="26" t="str">
        <f>IF([1]DRUM!I1571="","",[1]DRUM!I1571)</f>
        <v/>
      </c>
      <c r="M1594" s="26">
        <f>IF([1]DRUM!J1571="","",
IF(AND([1]DRUM!K1571="Wooden Drum",[1]DRUM!J1571&gt;Max_WD_Capacity),Max_WD_Capacity,
[1]DRUM!J1571))</f>
        <v>10000</v>
      </c>
      <c r="N1594" s="26" t="str">
        <f>IF([1]DRUM!K1571="","",[1]DRUM!K1571)</f>
        <v>Steel Drum</v>
      </c>
      <c r="O1594" s="26">
        <f>IF([1]DRUM!L1571="","",[1]DRUM!L1571)</f>
        <v>555</v>
      </c>
      <c r="P1594" s="26" t="str">
        <f>IF([1]DRUM!M1571="","",[1]DRUM!M1571)</f>
        <v/>
      </c>
      <c r="Q1594" s="26">
        <f>IF([1]DRUM!N1571="","",[1]DRUM!N1571)</f>
        <v>4.6558403126200734</v>
      </c>
      <c r="R1594" s="26" t="str">
        <f t="shared" si="249"/>
        <v>Steel - without Wooden Lagging</v>
      </c>
      <c r="S1594" s="26">
        <f ca="1">IF(N1594="",0,
IF(Knee_Application="YES",Knee_Width,IF(Knee_Application="NO",0,
IF(OR(Cable_Type="OH",SearchData("Conductor",Cable_Desc)),0,
IF(N1594="Steel Drum",Knee_Width,
IF(N1594="Plywood Drum",0,
IF(Country="UAE",0,
IF(AND(OR(SearchData("LSHF",Cable_Desc),SearchData("LSZH",Cable_Desc),SearchData("LS0H",Cable_Desc),SearchData("LSOH",Cable_Desc)),D.nom&gt;40),Knee_Width,
IF(AND(Country="Egypt",D.nom&gt;60),Knee_Width,
IF(AND(Country&lt;&gt;"Egypt",D.nom&gt;35),Knee_Width,
0))))))))))</f>
        <v>125</v>
      </c>
      <c r="T1594" s="118">
        <f t="shared" ca="1" si="243"/>
        <v>9</v>
      </c>
      <c r="U1594" s="118">
        <f t="shared" ca="1" si="244"/>
        <v>3</v>
      </c>
      <c r="V1594" s="117">
        <f t="shared" ca="1" si="245"/>
        <v>141.21333314179975</v>
      </c>
      <c r="W1594" s="64">
        <f t="shared" ca="1" si="246"/>
        <v>0</v>
      </c>
      <c r="X1594" s="64">
        <f t="shared" ca="1" si="250"/>
        <v>1</v>
      </c>
      <c r="Y1594" s="64">
        <f t="shared" ca="1" si="247"/>
        <v>0</v>
      </c>
      <c r="AM1594" s="156"/>
    </row>
    <row r="1595" spans="1:39">
      <c r="A1595" s="12">
        <f t="shared" ca="1" si="241"/>
        <v>0</v>
      </c>
      <c r="B1595" s="12" t="str">
        <f>IF([1]DRUM!A1572="","",[1]DRUM!A1572)</f>
        <v>Steel - without Wooden Lagging</v>
      </c>
      <c r="C1595" s="12">
        <f t="shared" ca="1" si="242"/>
        <v>0</v>
      </c>
      <c r="D1595" s="155">
        <f t="shared" ca="1" si="248"/>
        <v>0</v>
      </c>
      <c r="E1595" s="26" t="str">
        <f>IF([1]DRUM!B1572="","",[1]DRUM!B1572)</f>
        <v>STB250010</v>
      </c>
      <c r="F1595" s="26">
        <f>IF([1]DRUM!C1572="","",[1]DRUM!C1572)</f>
        <v>2500</v>
      </c>
      <c r="G1595" s="26">
        <f>IF([1]DRUM!D1572="","",[1]DRUM!D1572)</f>
        <v>2500</v>
      </c>
      <c r="H1595" s="26">
        <f>IF([1]DRUM!E1572="","",[1]DRUM!E1572)</f>
        <v>1500</v>
      </c>
      <c r="I1595" s="26">
        <f>IF([1]DRUM!F1572="","",[1]DRUM!F1572)</f>
        <v>1500</v>
      </c>
      <c r="J1595" s="26">
        <f>IF([1]DRUM!G1572="","",[1]DRUM!G1572)</f>
        <v>1700</v>
      </c>
      <c r="K1595" s="26">
        <f>IF([1]DRUM!H1572="","",[1]DRUM!H1572)</f>
        <v>1900</v>
      </c>
      <c r="L1595" s="26" t="str">
        <f>IF([1]DRUM!I1572="","",[1]DRUM!I1572)</f>
        <v/>
      </c>
      <c r="M1595" s="26">
        <f>IF([1]DRUM!J1572="","",
IF(AND([1]DRUM!K1572="Wooden Drum",[1]DRUM!J1572&gt;Max_WD_Capacity),Max_WD_Capacity,
[1]DRUM!J1572))</f>
        <v>10000</v>
      </c>
      <c r="N1595" s="26" t="str">
        <f>IF([1]DRUM!K1572="","",[1]DRUM!K1572)</f>
        <v>Steel Drum</v>
      </c>
      <c r="O1595" s="26">
        <f>IF([1]DRUM!L1572="","",[1]DRUM!L1572)</f>
        <v>580</v>
      </c>
      <c r="P1595" s="26" t="str">
        <f>IF([1]DRUM!M1572="","",[1]DRUM!M1572)</f>
        <v/>
      </c>
      <c r="Q1595" s="26">
        <f>IF([1]DRUM!N1572="","",[1]DRUM!N1572)</f>
        <v>4.7123889803846897</v>
      </c>
      <c r="R1595" s="26" t="str">
        <f t="shared" si="249"/>
        <v>Steel - without Wooden Lagging</v>
      </c>
      <c r="S1595" s="26">
        <f ca="1">IF(N1595="",0,
IF(Knee_Application="YES",Knee_Width,IF(Knee_Application="NO",0,
IF(OR(Cable_Type="OH",SearchData("Conductor",Cable_Desc)),0,
IF(N1595="Steel Drum",Knee_Width,
IF(N1595="Plywood Drum",0,
IF(Country="UAE",0,
IF(AND(OR(SearchData("LSHF",Cable_Desc),SearchData("LSZH",Cable_Desc),SearchData("LS0H",Cable_Desc),SearchData("LSOH",Cable_Desc)),D.nom&gt;40),Knee_Width,
IF(AND(Country="Egypt",D.nom&gt;60),Knee_Width,
IF(AND(Country&lt;&gt;"Egypt",D.nom&gt;35),Knee_Width,
0))))))))))</f>
        <v>125</v>
      </c>
      <c r="T1595" s="118">
        <f t="shared" ca="1" si="243"/>
        <v>11</v>
      </c>
      <c r="U1595" s="118">
        <f t="shared" ca="1" si="244"/>
        <v>3</v>
      </c>
      <c r="V1595" s="117">
        <f t="shared" ca="1" si="245"/>
        <v>193.32858535367009</v>
      </c>
      <c r="W1595" s="64">
        <f t="shared" ca="1" si="246"/>
        <v>1</v>
      </c>
      <c r="X1595" s="64">
        <f t="shared" ca="1" si="250"/>
        <v>1</v>
      </c>
      <c r="Y1595" s="64">
        <f t="shared" ca="1" si="247"/>
        <v>0</v>
      </c>
      <c r="AM1595" s="156"/>
    </row>
    <row r="1596" spans="1:39">
      <c r="A1596" s="12">
        <f t="shared" ca="1" si="241"/>
        <v>0</v>
      </c>
      <c r="B1596" s="12" t="str">
        <f>IF([1]DRUM!A1573="","",[1]DRUM!A1573)</f>
        <v>Steel - without Wooden Lagging</v>
      </c>
      <c r="C1596" s="12">
        <f t="shared" ca="1" si="242"/>
        <v>0</v>
      </c>
      <c r="D1596" s="155">
        <f t="shared" ca="1" si="248"/>
        <v>0</v>
      </c>
      <c r="E1596" s="26" t="str">
        <f>IF([1]DRUM!B1573="","",[1]DRUM!B1573)</f>
        <v>STB250008</v>
      </c>
      <c r="F1596" s="26">
        <f>IF([1]DRUM!C1573="","",[1]DRUM!C1573)</f>
        <v>2500</v>
      </c>
      <c r="G1596" s="26">
        <f>IF([1]DRUM!D1573="","",[1]DRUM!D1573)</f>
        <v>2500</v>
      </c>
      <c r="H1596" s="26">
        <f>IF([1]DRUM!E1573="","",[1]DRUM!E1573)</f>
        <v>1250</v>
      </c>
      <c r="I1596" s="26">
        <f>IF([1]DRUM!F1573="","",[1]DRUM!F1573)</f>
        <v>1500</v>
      </c>
      <c r="J1596" s="26">
        <f>IF([1]DRUM!G1573="","",[1]DRUM!G1573)</f>
        <v>1700</v>
      </c>
      <c r="K1596" s="26">
        <f>IF([1]DRUM!H1573="","",[1]DRUM!H1573)</f>
        <v>1900</v>
      </c>
      <c r="L1596" s="26" t="str">
        <f>IF([1]DRUM!I1573="","",[1]DRUM!I1573)</f>
        <v/>
      </c>
      <c r="M1596" s="26">
        <f>IF([1]DRUM!J1573="","",
IF(AND([1]DRUM!K1573="Wooden Drum",[1]DRUM!J1573&gt;Max_WD_Capacity),Max_WD_Capacity,
[1]DRUM!J1573))</f>
        <v>10000</v>
      </c>
      <c r="N1596" s="26" t="str">
        <f>IF([1]DRUM!K1573="","",[1]DRUM!K1573)</f>
        <v>Steel Drum</v>
      </c>
      <c r="O1596" s="26">
        <f>IF([1]DRUM!L1573="","",[1]DRUM!L1573)</f>
        <v>562</v>
      </c>
      <c r="P1596" s="26" t="str">
        <f>IF([1]DRUM!M1573="","",[1]DRUM!M1573)</f>
        <v/>
      </c>
      <c r="Q1596" s="26">
        <f>IF([1]DRUM!N1573="","",[1]DRUM!N1573)</f>
        <v>5.5223308363883081</v>
      </c>
      <c r="R1596" s="26" t="str">
        <f t="shared" si="249"/>
        <v>Steel - without Wooden Lagging</v>
      </c>
      <c r="S1596" s="26">
        <f ca="1">IF(N1596="",0,
IF(Knee_Application="YES",Knee_Width,IF(Knee_Application="NO",0,
IF(OR(Cable_Type="OH",SearchData("Conductor",Cable_Desc)),0,
IF(N1596="Steel Drum",Knee_Width,
IF(N1596="Plywood Drum",0,
IF(Country="UAE",0,
IF(AND(OR(SearchData("LSHF",Cable_Desc),SearchData("LSZH",Cable_Desc),SearchData("LS0H",Cable_Desc),SearchData("LSOH",Cable_Desc)),D.nom&gt;40),Knee_Width,
IF(AND(Country="Egypt",D.nom&gt;60),Knee_Width,
IF(AND(Country&lt;&gt;"Egypt",D.nom&gt;35),Knee_Width,
0))))))))))</f>
        <v>125</v>
      </c>
      <c r="T1596" s="118">
        <f t="shared" ca="1" si="243"/>
        <v>11</v>
      </c>
      <c r="U1596" s="118">
        <f t="shared" ca="1" si="244"/>
        <v>4</v>
      </c>
      <c r="V1596" s="117">
        <f t="shared" ca="1" si="245"/>
        <v>240.02270528250591</v>
      </c>
      <c r="W1596" s="64">
        <f t="shared" ca="1" si="246"/>
        <v>0</v>
      </c>
      <c r="X1596" s="64">
        <f t="shared" ca="1" si="250"/>
        <v>1</v>
      </c>
      <c r="Y1596" s="64">
        <f t="shared" ca="1" si="247"/>
        <v>1</v>
      </c>
      <c r="AM1596" s="156"/>
    </row>
    <row r="1597" spans="1:39">
      <c r="A1597" s="12">
        <f t="shared" ca="1" si="241"/>
        <v>0</v>
      </c>
      <c r="B1597" s="12" t="str">
        <f>IF([1]DRUM!A1574="","",[1]DRUM!A1574)</f>
        <v>Steel - without Wooden Lagging</v>
      </c>
      <c r="C1597" s="12">
        <f t="shared" ca="1" si="242"/>
        <v>0</v>
      </c>
      <c r="D1597" s="155">
        <f t="shared" ca="1" si="248"/>
        <v>0</v>
      </c>
      <c r="E1597" s="26" t="str">
        <f>IF([1]DRUM!B1574="","",[1]DRUM!B1574)</f>
        <v>STB250033</v>
      </c>
      <c r="F1597" s="26">
        <f>IF([1]DRUM!C1574="","",[1]DRUM!C1574)</f>
        <v>2500</v>
      </c>
      <c r="G1597" s="26">
        <f>IF([1]DRUM!D1574="","",[1]DRUM!D1574)</f>
        <v>2500</v>
      </c>
      <c r="H1597" s="26">
        <f>IF([1]DRUM!E1574="","",[1]DRUM!E1574)</f>
        <v>1200</v>
      </c>
      <c r="I1597" s="26">
        <f>IF([1]DRUM!F1574="","",[1]DRUM!F1574)</f>
        <v>1400</v>
      </c>
      <c r="J1597" s="26">
        <f>IF([1]DRUM!G1574="","",[1]DRUM!G1574)</f>
        <v>1600</v>
      </c>
      <c r="K1597" s="26">
        <f>IF([1]DRUM!H1574="","",[1]DRUM!H1574)</f>
        <v>1800</v>
      </c>
      <c r="L1597" s="26" t="str">
        <f>IF([1]DRUM!I1574="","",[1]DRUM!I1574)</f>
        <v/>
      </c>
      <c r="M1597" s="26">
        <f>IF([1]DRUM!J1574="","",
IF(AND([1]DRUM!K1574="Wooden Drum",[1]DRUM!J1574&gt;Max_WD_Capacity),Max_WD_Capacity,
[1]DRUM!J1574))</f>
        <v>12000</v>
      </c>
      <c r="N1597" s="26" t="str">
        <f>IF([1]DRUM!K1574="","",[1]DRUM!K1574)</f>
        <v>Steel Drum</v>
      </c>
      <c r="O1597" s="26">
        <f>IF([1]DRUM!L1574="","",[1]DRUM!L1574)</f>
        <v>615</v>
      </c>
      <c r="P1597" s="26" t="str">
        <f>IF([1]DRUM!M1574="","",[1]DRUM!M1574)</f>
        <v/>
      </c>
      <c r="Q1597" s="26">
        <f>IF([1]DRUM!N1574="","",[1]DRUM!N1574)</f>
        <v>5.2888712323184164</v>
      </c>
      <c r="R1597" s="26" t="str">
        <f t="shared" si="249"/>
        <v>Steel - without Wooden Lagging</v>
      </c>
      <c r="S1597" s="26">
        <f ca="1">IF(N1597="",0,
IF(Knee_Application="YES",Knee_Width,IF(Knee_Application="NO",0,
IF(OR(Cable_Type="OH",SearchData("Conductor",Cable_Desc)),0,
IF(N1597="Steel Drum",Knee_Width,
IF(N1597="Plywood Drum",0,
IF(Country="UAE",0,
IF(AND(OR(SearchData("LSHF",Cable_Desc),SearchData("LSZH",Cable_Desc),SearchData("LS0H",Cable_Desc),SearchData("LSOH",Cable_Desc)),D.nom&gt;40),Knee_Width,
IF(AND(Country="Egypt",D.nom&gt;60),Knee_Width,
IF(AND(Country&lt;&gt;"Egypt",D.nom&gt;35),Knee_Width,
0))))))))))</f>
        <v>125</v>
      </c>
      <c r="T1597" s="118">
        <f t="shared" ca="1" si="243"/>
        <v>10</v>
      </c>
      <c r="U1597" s="118">
        <f t="shared" ca="1" si="244"/>
        <v>4</v>
      </c>
      <c r="V1597" s="117">
        <f t="shared" ca="1" si="245"/>
        <v>211.91927404055312</v>
      </c>
      <c r="W1597" s="64">
        <f t="shared" ca="1" si="246"/>
        <v>0</v>
      </c>
      <c r="X1597" s="64">
        <f t="shared" ca="1" si="250"/>
        <v>1</v>
      </c>
      <c r="Y1597" s="64">
        <f t="shared" ca="1" si="247"/>
        <v>1</v>
      </c>
      <c r="AM1597" s="156"/>
    </row>
    <row r="1598" spans="1:39">
      <c r="A1598" s="12">
        <f t="shared" ca="1" si="241"/>
        <v>0</v>
      </c>
      <c r="B1598" s="12" t="str">
        <f>IF([1]DRUM!A1575="","",[1]DRUM!A1575)</f>
        <v>Steel - without Wooden Lagging</v>
      </c>
      <c r="C1598" s="12">
        <f t="shared" ca="1" si="242"/>
        <v>0</v>
      </c>
      <c r="D1598" s="155">
        <f t="shared" ca="1" si="248"/>
        <v>0</v>
      </c>
      <c r="E1598" s="26" t="str">
        <f>IF([1]DRUM!B1575="","",[1]DRUM!B1575)</f>
        <v>STB260034</v>
      </c>
      <c r="F1598" s="26">
        <f>IF([1]DRUM!C1575="","",[1]DRUM!C1575)</f>
        <v>2600</v>
      </c>
      <c r="G1598" s="26">
        <f>IF([1]DRUM!D1575="","",[1]DRUM!D1575)</f>
        <v>2600</v>
      </c>
      <c r="H1598" s="26">
        <f>IF([1]DRUM!E1575="","",[1]DRUM!E1575)</f>
        <v>1350</v>
      </c>
      <c r="I1598" s="26">
        <f>IF([1]DRUM!F1575="","",[1]DRUM!F1575)</f>
        <v>1500</v>
      </c>
      <c r="J1598" s="26">
        <f>IF([1]DRUM!G1575="","",[1]DRUM!G1575)</f>
        <v>1700</v>
      </c>
      <c r="K1598" s="26">
        <f>IF([1]DRUM!H1575="","",[1]DRUM!H1575)</f>
        <v>1700</v>
      </c>
      <c r="L1598" s="26" t="str">
        <f>IF([1]DRUM!I1575="","",[1]DRUM!I1575)</f>
        <v/>
      </c>
      <c r="M1598" s="26">
        <f>IF([1]DRUM!J1575="","",
IF(AND([1]DRUM!K1575="Wooden Drum",[1]DRUM!J1575&gt;Max_WD_Capacity),Max_WD_Capacity,
[1]DRUM!J1575))</f>
        <v>5000</v>
      </c>
      <c r="N1598" s="26" t="str">
        <f>IF([1]DRUM!K1575="","",[1]DRUM!K1575)</f>
        <v>Steel Drum</v>
      </c>
      <c r="O1598" s="26">
        <f>IF([1]DRUM!L1575="","",[1]DRUM!L1575)</f>
        <v>508</v>
      </c>
      <c r="P1598" s="26" t="str">
        <f>IF([1]DRUM!M1575="","",[1]DRUM!M1575)</f>
        <v/>
      </c>
      <c r="Q1598" s="26">
        <f>IF([1]DRUM!N1575="","",[1]DRUM!N1575)</f>
        <v>5.816855147662352</v>
      </c>
      <c r="R1598" s="26" t="str">
        <f t="shared" si="249"/>
        <v>Steel - without Wooden Lagging</v>
      </c>
      <c r="S1598" s="26">
        <f ca="1">IF(N1598="",0,
IF(Knee_Application="YES",Knee_Width,IF(Knee_Application="NO",0,
IF(OR(Cable_Type="OH",SearchData("Conductor",Cable_Desc)),0,
IF(N1598="Steel Drum",Knee_Width,
IF(N1598="Plywood Drum",0,
IF(Country="UAE",0,
IF(AND(OR(SearchData("LSHF",Cable_Desc),SearchData("LSZH",Cable_Desc),SearchData("LS0H",Cable_Desc),SearchData("LSOH",Cable_Desc)),D.nom&gt;40),Knee_Width,
IF(AND(Country="Egypt",D.nom&gt;60),Knee_Width,
IF(AND(Country&lt;&gt;"Egypt",D.nom&gt;35),Knee_Width,
0))))))))))</f>
        <v>125</v>
      </c>
      <c r="T1598" s="118">
        <f t="shared" ca="1" si="243"/>
        <v>11</v>
      </c>
      <c r="U1598" s="118">
        <f t="shared" ca="1" si="244"/>
        <v>4</v>
      </c>
      <c r="V1598" s="117">
        <f t="shared" ca="1" si="245"/>
        <v>253.84571295830102</v>
      </c>
      <c r="W1598" s="64">
        <f t="shared" ca="1" si="246"/>
        <v>0</v>
      </c>
      <c r="X1598" s="64">
        <f t="shared" ca="1" si="250"/>
        <v>1</v>
      </c>
      <c r="Y1598" s="64">
        <f t="shared" ca="1" si="247"/>
        <v>1</v>
      </c>
      <c r="AM1598" s="156"/>
    </row>
    <row r="1599" spans="1:39">
      <c r="A1599" s="12">
        <f t="shared" ca="1" si="241"/>
        <v>0</v>
      </c>
      <c r="B1599" s="12" t="str">
        <f>IF([1]DRUM!A1576="","",[1]DRUM!A1576)</f>
        <v>Steel - without Wooden Lagging</v>
      </c>
      <c r="C1599" s="12">
        <f t="shared" ca="1" si="242"/>
        <v>0</v>
      </c>
      <c r="D1599" s="155">
        <f t="shared" ca="1" si="248"/>
        <v>0</v>
      </c>
      <c r="E1599" s="26" t="str">
        <f>IF([1]DRUM!B1576="","",[1]DRUM!B1576)</f>
        <v>STB260037</v>
      </c>
      <c r="F1599" s="26">
        <f>IF([1]DRUM!C1576="","",[1]DRUM!C1576)</f>
        <v>2600</v>
      </c>
      <c r="G1599" s="26">
        <f>IF([1]DRUM!D1576="","",[1]DRUM!D1576)</f>
        <v>2600</v>
      </c>
      <c r="H1599" s="26">
        <f>IF([1]DRUM!E1576="","",[1]DRUM!E1576)</f>
        <v>1600</v>
      </c>
      <c r="I1599" s="26">
        <f>IF([1]DRUM!F1576="","",[1]DRUM!F1576)</f>
        <v>1500</v>
      </c>
      <c r="J1599" s="26">
        <f>IF([1]DRUM!G1576="","",[1]DRUM!G1576)</f>
        <v>1700</v>
      </c>
      <c r="K1599" s="26">
        <f>IF([1]DRUM!H1576="","",[1]DRUM!H1576)</f>
        <v>1700</v>
      </c>
      <c r="L1599" s="26" t="str">
        <f>IF([1]DRUM!I1576="","",[1]DRUM!I1576)</f>
        <v/>
      </c>
      <c r="M1599" s="26">
        <f>IF([1]DRUM!J1576="","",
IF(AND([1]DRUM!K1576="Wooden Drum",[1]DRUM!J1576&gt;Max_WD_Capacity),Max_WD_Capacity,
[1]DRUM!J1576))</f>
        <v>6000</v>
      </c>
      <c r="N1599" s="26" t="str">
        <f>IF([1]DRUM!K1576="","",[1]DRUM!K1576)</f>
        <v>Steel Drum</v>
      </c>
      <c r="O1599" s="26">
        <f>IF([1]DRUM!L1576="","",[1]DRUM!L1576)</f>
        <v>527</v>
      </c>
      <c r="P1599" s="26" t="str">
        <f>IF([1]DRUM!M1576="","",[1]DRUM!M1576)</f>
        <v/>
      </c>
      <c r="Q1599" s="26">
        <f>IF([1]DRUM!N1576="","",[1]DRUM!N1576)</f>
        <v>4.9480084294039237</v>
      </c>
      <c r="R1599" s="26" t="str">
        <f t="shared" si="249"/>
        <v>Steel - without Wooden Lagging</v>
      </c>
      <c r="S1599" s="26">
        <f ca="1">IF(N1599="",0,
IF(Knee_Application="YES",Knee_Width,IF(Knee_Application="NO",0,
IF(OR(Cable_Type="OH",SearchData("Conductor",Cable_Desc)),0,
IF(N1599="Steel Drum",Knee_Width,
IF(N1599="Plywood Drum",0,
IF(Country="UAE",0,
IF(AND(OR(SearchData("LSHF",Cable_Desc),SearchData("LSZH",Cable_Desc),SearchData("LS0H",Cable_Desc),SearchData("LSOH",Cable_Desc)),D.nom&gt;40),Knee_Width,
IF(AND(Country="Egypt",D.nom&gt;60),Knee_Width,
IF(AND(Country&lt;&gt;"Egypt",D.nom&gt;35),Knee_Width,
0))))))))))</f>
        <v>125</v>
      </c>
      <c r="T1599" s="118">
        <f t="shared" ca="1" si="243"/>
        <v>11</v>
      </c>
      <c r="U1599" s="118">
        <f t="shared" ca="1" si="244"/>
        <v>3</v>
      </c>
      <c r="V1599" s="117">
        <f t="shared" ca="1" si="245"/>
        <v>203.6958411105164</v>
      </c>
      <c r="W1599" s="64">
        <f t="shared" ca="1" si="246"/>
        <v>1</v>
      </c>
      <c r="X1599" s="64">
        <f t="shared" ca="1" si="250"/>
        <v>1</v>
      </c>
      <c r="Y1599" s="64">
        <f t="shared" ca="1" si="247"/>
        <v>0</v>
      </c>
      <c r="AM1599" s="156"/>
    </row>
    <row r="1600" spans="1:39">
      <c r="A1600" s="12">
        <f t="shared" ca="1" si="241"/>
        <v>0</v>
      </c>
      <c r="B1600" s="12" t="str">
        <f>IF([1]DRUM!A1577="","",[1]DRUM!A1577)</f>
        <v>Steel - without Wooden Lagging</v>
      </c>
      <c r="C1600" s="12">
        <f t="shared" ca="1" si="242"/>
        <v>0</v>
      </c>
      <c r="D1600" s="155">
        <f t="shared" ca="1" si="248"/>
        <v>0</v>
      </c>
      <c r="E1600" s="26" t="str">
        <f>IF([1]DRUM!B1577="","",[1]DRUM!B1577)</f>
        <v>STB260038</v>
      </c>
      <c r="F1600" s="26">
        <f>IF([1]DRUM!C1577="","",[1]DRUM!C1577)</f>
        <v>2600</v>
      </c>
      <c r="G1600" s="26">
        <f>IF([1]DRUM!D1577="","",[1]DRUM!D1577)</f>
        <v>2600</v>
      </c>
      <c r="H1600" s="26">
        <f>IF([1]DRUM!E1577="","",[1]DRUM!E1577)</f>
        <v>1400</v>
      </c>
      <c r="I1600" s="26">
        <f>IF([1]DRUM!F1577="","",[1]DRUM!F1577)</f>
        <v>1500</v>
      </c>
      <c r="J1600" s="26">
        <f>IF([1]DRUM!G1577="","",[1]DRUM!G1577)</f>
        <v>1700</v>
      </c>
      <c r="K1600" s="26">
        <f>IF([1]DRUM!H1577="","",[1]DRUM!H1577)</f>
        <v>1700</v>
      </c>
      <c r="L1600" s="26" t="str">
        <f>IF([1]DRUM!I1577="","",[1]DRUM!I1577)</f>
        <v/>
      </c>
      <c r="M1600" s="26">
        <f>IF([1]DRUM!J1577="","",
IF(AND([1]DRUM!K1577="Wooden Drum",[1]DRUM!J1577&gt;Max_WD_Capacity),Max_WD_Capacity,
[1]DRUM!J1577))</f>
        <v>6000</v>
      </c>
      <c r="N1600" s="26" t="str">
        <f>IF([1]DRUM!K1577="","",[1]DRUM!K1577)</f>
        <v>Steel Drum</v>
      </c>
      <c r="O1600" s="26">
        <f>IF([1]DRUM!L1577="","",[1]DRUM!L1577)</f>
        <v>499</v>
      </c>
      <c r="P1600" s="26" t="str">
        <f>IF([1]DRUM!M1577="","",[1]DRUM!M1577)</f>
        <v/>
      </c>
      <c r="Q1600" s="26">
        <f>IF([1]DRUM!N1577="","",[1]DRUM!N1577)</f>
        <v>5.6548667764616276</v>
      </c>
      <c r="R1600" s="26" t="str">
        <f t="shared" si="249"/>
        <v>Steel - without Wooden Lagging</v>
      </c>
      <c r="S1600" s="26">
        <f ca="1">IF(N1600="",0,
IF(Knee_Application="YES",Knee_Width,IF(Knee_Application="NO",0,
IF(OR(Cable_Type="OH",SearchData("Conductor",Cable_Desc)),0,
IF(N1600="Steel Drum",Knee_Width,
IF(N1600="Plywood Drum",0,
IF(Country="UAE",0,
IF(AND(OR(SearchData("LSHF",Cable_Desc),SearchData("LSZH",Cable_Desc),SearchData("LS0H",Cable_Desc),SearchData("LSOH",Cable_Desc)),D.nom&gt;40),Knee_Width,
IF(AND(Country="Egypt",D.nom&gt;60),Knee_Width,
IF(AND(Country&lt;&gt;"Egypt",D.nom&gt;35),Knee_Width,
0))))))))))</f>
        <v>125</v>
      </c>
      <c r="T1600" s="118">
        <f t="shared" ca="1" si="243"/>
        <v>11</v>
      </c>
      <c r="U1600" s="118">
        <f t="shared" ca="1" si="244"/>
        <v>3</v>
      </c>
      <c r="V1600" s="117">
        <f t="shared" ca="1" si="245"/>
        <v>182.96132959682379</v>
      </c>
      <c r="W1600" s="64">
        <f t="shared" ca="1" si="246"/>
        <v>0</v>
      </c>
      <c r="X1600" s="64">
        <f t="shared" ca="1" si="250"/>
        <v>1</v>
      </c>
      <c r="Y1600" s="64">
        <f t="shared" ca="1" si="247"/>
        <v>0</v>
      </c>
      <c r="AM1600" s="156"/>
    </row>
    <row r="1601" spans="1:39">
      <c r="A1601" s="12">
        <f t="shared" ca="1" si="241"/>
        <v>0</v>
      </c>
      <c r="B1601" s="12" t="str">
        <f>IF([1]DRUM!A1578="","",[1]DRUM!A1578)</f>
        <v>Steel - without Wooden Lagging</v>
      </c>
      <c r="C1601" s="12">
        <f t="shared" ca="1" si="242"/>
        <v>0</v>
      </c>
      <c r="D1601" s="155">
        <f t="shared" ca="1" si="248"/>
        <v>0</v>
      </c>
      <c r="E1601" s="26" t="str">
        <f>IF([1]DRUM!B1578="","",[1]DRUM!B1578)</f>
        <v>STB260036</v>
      </c>
      <c r="F1601" s="26">
        <f>IF([1]DRUM!C1578="","",[1]DRUM!C1578)</f>
        <v>2600</v>
      </c>
      <c r="G1601" s="26">
        <f>IF([1]DRUM!D1578="","",[1]DRUM!D1578)</f>
        <v>2600</v>
      </c>
      <c r="H1601" s="26">
        <f>IF([1]DRUM!E1578="","",[1]DRUM!E1578)</f>
        <v>1650</v>
      </c>
      <c r="I1601" s="26">
        <f>IF([1]DRUM!F1578="","",[1]DRUM!F1578)</f>
        <v>1700</v>
      </c>
      <c r="J1601" s="26">
        <f>IF([1]DRUM!G1578="","",[1]DRUM!G1578)</f>
        <v>1900</v>
      </c>
      <c r="K1601" s="26">
        <f>IF([1]DRUM!H1578="","",[1]DRUM!H1578)</f>
        <v>2100</v>
      </c>
      <c r="L1601" s="26" t="str">
        <f>IF([1]DRUM!I1578="","",[1]DRUM!I1578)</f>
        <v/>
      </c>
      <c r="M1601" s="26">
        <f>IF([1]DRUM!J1578="","",
IF(AND([1]DRUM!K1578="Wooden Drum",[1]DRUM!J1578&gt;Max_WD_Capacity),Max_WD_Capacity,
[1]DRUM!J1578))</f>
        <v>8000</v>
      </c>
      <c r="N1601" s="26" t="str">
        <f>IF([1]DRUM!K1578="","",[1]DRUM!K1578)</f>
        <v>Steel Drum</v>
      </c>
      <c r="O1601" s="26">
        <f>IF([1]DRUM!L1578="","",[1]DRUM!L1578)</f>
        <v>645</v>
      </c>
      <c r="P1601" s="26" t="str">
        <f>IF([1]DRUM!M1578="","",[1]DRUM!M1578)</f>
        <v/>
      </c>
      <c r="Q1601" s="26">
        <f>IF([1]DRUM!N1578="","",[1]DRUM!N1578)</f>
        <v>5.390776644019236</v>
      </c>
      <c r="R1601" s="26" t="str">
        <f t="shared" si="249"/>
        <v>Steel - without Wooden Lagging</v>
      </c>
      <c r="S1601" s="26">
        <f ca="1">IF(N1601="",0,
IF(Knee_Application="YES",Knee_Width,IF(Knee_Application="NO",0,
IF(OR(Cable_Type="OH",SearchData("Conductor",Cable_Desc)),0,
IF(N1601="Steel Drum",Knee_Width,
IF(N1601="Plywood Drum",0,
IF(Country="UAE",0,
IF(AND(OR(SearchData("LSHF",Cable_Desc),SearchData("LSZH",Cable_Desc),SearchData("LS0H",Cable_Desc),SearchData("LSOH",Cable_Desc)),D.nom&gt;40),Knee_Width,
IF(AND(Country="Egypt",D.nom&gt;60),Knee_Width,
IF(AND(Country&lt;&gt;"Egypt",D.nom&gt;35),Knee_Width,
0))))))))))</f>
        <v>125</v>
      </c>
      <c r="T1601" s="118">
        <f t="shared" ca="1" si="243"/>
        <v>12</v>
      </c>
      <c r="U1601" s="118">
        <f t="shared" ca="1" si="244"/>
        <v>2</v>
      </c>
      <c r="V1601" s="117">
        <f t="shared" ca="1" si="245"/>
        <v>142.74391708262871</v>
      </c>
      <c r="W1601" s="64">
        <f t="shared" ca="1" si="246"/>
        <v>1</v>
      </c>
      <c r="X1601" s="64">
        <f t="shared" ca="1" si="250"/>
        <v>1</v>
      </c>
      <c r="Y1601" s="64">
        <f t="shared" ca="1" si="247"/>
        <v>0</v>
      </c>
      <c r="AM1601" s="156"/>
    </row>
    <row r="1602" spans="1:39">
      <c r="A1602" s="12">
        <f t="shared" ca="1" si="241"/>
        <v>1</v>
      </c>
      <c r="B1602" s="12" t="str">
        <f>IF([1]DRUM!A1579="","",[1]DRUM!A1579)</f>
        <v>Steel - without Wooden Lagging</v>
      </c>
      <c r="C1602" s="12">
        <f t="shared" ca="1" si="242"/>
        <v>0</v>
      </c>
      <c r="D1602" s="155">
        <f t="shared" ca="1" si="248"/>
        <v>0</v>
      </c>
      <c r="E1602" s="26" t="str">
        <f>IF([1]DRUM!B1579="","",[1]DRUM!B1579)</f>
        <v>STB260033</v>
      </c>
      <c r="F1602" s="26">
        <f>IF([1]DRUM!C1579="","",[1]DRUM!C1579)</f>
        <v>2600</v>
      </c>
      <c r="G1602" s="26">
        <f>IF([1]DRUM!D1579="","",[1]DRUM!D1579)</f>
        <v>2600</v>
      </c>
      <c r="H1602" s="26">
        <f>IF([1]DRUM!E1579="","",[1]DRUM!E1579)</f>
        <v>1500</v>
      </c>
      <c r="I1602" s="26">
        <f>IF([1]DRUM!F1579="","",[1]DRUM!F1579)</f>
        <v>1780</v>
      </c>
      <c r="J1602" s="26">
        <f>IF([1]DRUM!G1579="","",[1]DRUM!G1579)</f>
        <v>1900</v>
      </c>
      <c r="K1602" s="26">
        <f>IF([1]DRUM!H1579="","",[1]DRUM!H1579)</f>
        <v>2100</v>
      </c>
      <c r="L1602" s="26" t="str">
        <f>IF([1]DRUM!I1579="","",[1]DRUM!I1579)</f>
        <v/>
      </c>
      <c r="M1602" s="26">
        <f>IF([1]DRUM!J1579="","",
IF(AND([1]DRUM!K1579="Wooden Drum",[1]DRUM!J1579&gt;Max_WD_Capacity),Max_WD_Capacity,
[1]DRUM!J1579))</f>
        <v>8000</v>
      </c>
      <c r="N1602" s="26" t="str">
        <f>IF([1]DRUM!K1579="","",[1]DRUM!K1579)</f>
        <v>Steel Drum</v>
      </c>
      <c r="O1602" s="26">
        <f>IF([1]DRUM!L1579="","",[1]DRUM!L1579)</f>
        <v>665</v>
      </c>
      <c r="P1602" s="26" t="str">
        <f>IF([1]DRUM!M1579="","",[1]DRUM!M1579)</f>
        <v/>
      </c>
      <c r="Q1602" s="26">
        <f>IF([1]DRUM!N1579="","",[1]DRUM!N1579)</f>
        <v>6.3050193761220354</v>
      </c>
      <c r="R1602" s="26" t="str">
        <f t="shared" si="249"/>
        <v>Steel - without Wooden Lagging</v>
      </c>
      <c r="S1602" s="26">
        <f ca="1">IF(N1602="",0,
IF(Knee_Application="YES",Knee_Width,IF(Knee_Application="NO",0,
IF(OR(Cable_Type="OH",SearchData("Conductor",Cable_Desc)),0,
IF(N1602="Steel Drum",Knee_Width,
IF(N1602="Plywood Drum",0,
IF(Country="UAE",0,
IF(AND(OR(SearchData("LSHF",Cable_Desc),SearchData("LSZH",Cable_Desc),SearchData("LS0H",Cable_Desc),SearchData("LSOH",Cable_Desc)),D.nom&gt;40),Knee_Width,
IF(AND(Country="Egypt",D.nom&gt;60),Knee_Width,
IF(AND(Country&lt;&gt;"Egypt",D.nom&gt;35),Knee_Width,
0))))))))))</f>
        <v>125</v>
      </c>
      <c r="T1602" s="118">
        <f t="shared" ca="1" si="243"/>
        <v>13</v>
      </c>
      <c r="U1602" s="118">
        <f t="shared" ca="1" si="244"/>
        <v>3</v>
      </c>
      <c r="V1602" s="117">
        <f t="shared" ca="1" si="245"/>
        <v>228.4792372361556</v>
      </c>
      <c r="W1602" s="64">
        <f t="shared" ca="1" si="246"/>
        <v>1</v>
      </c>
      <c r="X1602" s="64">
        <f t="shared" ca="1" si="250"/>
        <v>1</v>
      </c>
      <c r="Y1602" s="64">
        <f t="shared" ca="1" si="247"/>
        <v>1</v>
      </c>
      <c r="AM1602" s="156"/>
    </row>
    <row r="1603" spans="1:39">
      <c r="A1603" s="12">
        <f t="shared" ca="1" si="241"/>
        <v>0</v>
      </c>
      <c r="B1603" s="12" t="str">
        <f>IF([1]DRUM!A1580="","",[1]DRUM!A1580)</f>
        <v>Steel - without Wooden Lagging</v>
      </c>
      <c r="C1603" s="12">
        <f t="shared" ca="1" si="242"/>
        <v>0</v>
      </c>
      <c r="D1603" s="155">
        <f t="shared" ca="1" si="248"/>
        <v>0</v>
      </c>
      <c r="E1603" s="26" t="str">
        <f>IF([1]DRUM!B1580="","",[1]DRUM!B1580)</f>
        <v>STB260010</v>
      </c>
      <c r="F1603" s="26">
        <f>IF([1]DRUM!C1580="","",[1]DRUM!C1580)</f>
        <v>2600</v>
      </c>
      <c r="G1603" s="26">
        <f>IF([1]DRUM!D1580="","",[1]DRUM!D1580)</f>
        <v>2600</v>
      </c>
      <c r="H1603" s="26">
        <f>IF([1]DRUM!E1580="","",[1]DRUM!E1580)</f>
        <v>1600</v>
      </c>
      <c r="I1603" s="26">
        <f>IF([1]DRUM!F1580="","",[1]DRUM!F1580)</f>
        <v>1500</v>
      </c>
      <c r="J1603" s="26">
        <f>IF([1]DRUM!G1580="","",[1]DRUM!G1580)</f>
        <v>1700</v>
      </c>
      <c r="K1603" s="26">
        <f>IF([1]DRUM!H1580="","",[1]DRUM!H1580)</f>
        <v>1900</v>
      </c>
      <c r="L1603" s="26" t="str">
        <f>IF([1]DRUM!I1580="","",[1]DRUM!I1580)</f>
        <v/>
      </c>
      <c r="M1603" s="26">
        <f>IF([1]DRUM!J1580="","",
IF(AND([1]DRUM!K1580="Wooden Drum",[1]DRUM!J1580&gt;Max_WD_Capacity),Max_WD_Capacity,
[1]DRUM!J1580))</f>
        <v>10000</v>
      </c>
      <c r="N1603" s="26" t="str">
        <f>IF([1]DRUM!K1580="","",[1]DRUM!K1580)</f>
        <v>Steel Drum</v>
      </c>
      <c r="O1603" s="26">
        <f>IF([1]DRUM!L1580="","",[1]DRUM!L1580)</f>
        <v>606</v>
      </c>
      <c r="P1603" s="26" t="str">
        <f>IF([1]DRUM!M1580="","",[1]DRUM!M1580)</f>
        <v/>
      </c>
      <c r="Q1603" s="26">
        <f>IF([1]DRUM!N1580="","",[1]DRUM!N1580)</f>
        <v>4.9480084294039237</v>
      </c>
      <c r="R1603" s="26" t="str">
        <f t="shared" si="249"/>
        <v>Steel - without Wooden Lagging</v>
      </c>
      <c r="S1603" s="26">
        <f ca="1">IF(N1603="",0,
IF(Knee_Application="YES",Knee_Width,IF(Knee_Application="NO",0,
IF(OR(Cable_Type="OH",SearchData("Conductor",Cable_Desc)),0,
IF(N1603="Steel Drum",Knee_Width,
IF(N1603="Plywood Drum",0,
IF(Country="UAE",0,
IF(AND(OR(SearchData("LSHF",Cable_Desc),SearchData("LSZH",Cable_Desc),SearchData("LS0H",Cable_Desc),SearchData("LSOH",Cable_Desc)),D.nom&gt;40),Knee_Width,
IF(AND(Country="Egypt",D.nom&gt;60),Knee_Width,
IF(AND(Country&lt;&gt;"Egypt",D.nom&gt;35),Knee_Width,
0))))))))))</f>
        <v>125</v>
      </c>
      <c r="T1603" s="118">
        <f t="shared" ca="1" si="243"/>
        <v>11</v>
      </c>
      <c r="U1603" s="118">
        <f t="shared" ca="1" si="244"/>
        <v>3</v>
      </c>
      <c r="V1603" s="117">
        <f t="shared" ca="1" si="245"/>
        <v>203.6958411105164</v>
      </c>
      <c r="W1603" s="64">
        <f t="shared" ca="1" si="246"/>
        <v>1</v>
      </c>
      <c r="X1603" s="64">
        <f t="shared" ca="1" si="250"/>
        <v>1</v>
      </c>
      <c r="Y1603" s="64">
        <f t="shared" ca="1" si="247"/>
        <v>0</v>
      </c>
      <c r="AM1603" s="156"/>
    </row>
    <row r="1604" spans="1:39">
      <c r="A1604" s="12">
        <f t="shared" ca="1" si="241"/>
        <v>0</v>
      </c>
      <c r="B1604" s="12" t="str">
        <f>IF([1]DRUM!A1581="","",[1]DRUM!A1581)</f>
        <v>Steel - without Wooden Lagging</v>
      </c>
      <c r="C1604" s="12">
        <f t="shared" ca="1" si="242"/>
        <v>0</v>
      </c>
      <c r="D1604" s="155">
        <f t="shared" ca="1" si="248"/>
        <v>0</v>
      </c>
      <c r="E1604" s="26" t="str">
        <f>IF([1]DRUM!B1581="","",[1]DRUM!B1581)</f>
        <v>STB260012</v>
      </c>
      <c r="F1604" s="26">
        <f>IF([1]DRUM!C1581="","",[1]DRUM!C1581)</f>
        <v>2600</v>
      </c>
      <c r="G1604" s="26">
        <f>IF([1]DRUM!D1581="","",[1]DRUM!D1581)</f>
        <v>2600</v>
      </c>
      <c r="H1604" s="26">
        <f>IF([1]DRUM!E1581="","",[1]DRUM!E1581)</f>
        <v>1400</v>
      </c>
      <c r="I1604" s="26">
        <f>IF([1]DRUM!F1581="","",[1]DRUM!F1581)</f>
        <v>1500</v>
      </c>
      <c r="J1604" s="26">
        <f>IF([1]DRUM!G1581="","",[1]DRUM!G1581)</f>
        <v>1700</v>
      </c>
      <c r="K1604" s="26">
        <f>IF([1]DRUM!H1581="","",[1]DRUM!H1581)</f>
        <v>1900</v>
      </c>
      <c r="L1604" s="26" t="str">
        <f>IF([1]DRUM!I1581="","",[1]DRUM!I1581)</f>
        <v/>
      </c>
      <c r="M1604" s="26">
        <f>IF([1]DRUM!J1581="","",
IF(AND([1]DRUM!K1581="Wooden Drum",[1]DRUM!J1581&gt;Max_WD_Capacity),Max_WD_Capacity,
[1]DRUM!J1581))</f>
        <v>10000</v>
      </c>
      <c r="N1604" s="26" t="str">
        <f>IF([1]DRUM!K1581="","",[1]DRUM!K1581)</f>
        <v>Steel Drum</v>
      </c>
      <c r="O1604" s="26">
        <f>IF([1]DRUM!L1581="","",[1]DRUM!L1581)</f>
        <v>612</v>
      </c>
      <c r="P1604" s="26" t="str">
        <f>IF([1]DRUM!M1581="","",[1]DRUM!M1581)</f>
        <v/>
      </c>
      <c r="Q1604" s="26">
        <f>IF([1]DRUM!N1581="","",[1]DRUM!N1581)</f>
        <v>5.6548667764616276</v>
      </c>
      <c r="R1604" s="26" t="str">
        <f t="shared" si="249"/>
        <v>Steel - without Wooden Lagging</v>
      </c>
      <c r="S1604" s="26">
        <f ca="1">IF(N1604="",0,
IF(Knee_Application="YES",Knee_Width,IF(Knee_Application="NO",0,
IF(OR(Cable_Type="OH",SearchData("Conductor",Cable_Desc)),0,
IF(N1604="Steel Drum",Knee_Width,
IF(N1604="Plywood Drum",0,
IF(Country="UAE",0,
IF(AND(OR(SearchData("LSHF",Cable_Desc),SearchData("LSZH",Cable_Desc),SearchData("LS0H",Cable_Desc),SearchData("LSOH",Cable_Desc)),D.nom&gt;40),Knee_Width,
IF(AND(Country="Egypt",D.nom&gt;60),Knee_Width,
IF(AND(Country&lt;&gt;"Egypt",D.nom&gt;35),Knee_Width,
0))))))))))</f>
        <v>125</v>
      </c>
      <c r="T1604" s="118">
        <f t="shared" ca="1" si="243"/>
        <v>11</v>
      </c>
      <c r="U1604" s="118">
        <f t="shared" ca="1" si="244"/>
        <v>3</v>
      </c>
      <c r="V1604" s="117">
        <f t="shared" ca="1" si="245"/>
        <v>182.96132959682379</v>
      </c>
      <c r="W1604" s="64">
        <f t="shared" ca="1" si="246"/>
        <v>0</v>
      </c>
      <c r="X1604" s="64">
        <f t="shared" ca="1" si="250"/>
        <v>1</v>
      </c>
      <c r="Y1604" s="64">
        <f t="shared" ca="1" si="247"/>
        <v>0</v>
      </c>
      <c r="AM1604" s="156"/>
    </row>
    <row r="1605" spans="1:39">
      <c r="A1605" s="12">
        <f t="shared" ca="1" si="241"/>
        <v>1</v>
      </c>
      <c r="B1605" s="12" t="str">
        <f>IF([1]DRUM!A1582="","",[1]DRUM!A1582)</f>
        <v>Steel - without Wooden Lagging</v>
      </c>
      <c r="C1605" s="12">
        <f t="shared" ca="1" si="242"/>
        <v>0</v>
      </c>
      <c r="D1605" s="155">
        <f t="shared" ca="1" si="248"/>
        <v>0</v>
      </c>
      <c r="E1605" s="26" t="str">
        <f>IF([1]DRUM!B1582="","",[1]DRUM!B1582)</f>
        <v>STB260020</v>
      </c>
      <c r="F1605" s="26">
        <f>IF([1]DRUM!C1582="","",[1]DRUM!C1582)</f>
        <v>2600</v>
      </c>
      <c r="G1605" s="26">
        <f>IF([1]DRUM!D1582="","",[1]DRUM!D1582)</f>
        <v>2600</v>
      </c>
      <c r="H1605" s="26">
        <f>IF([1]DRUM!E1582="","",[1]DRUM!E1582)</f>
        <v>1500</v>
      </c>
      <c r="I1605" s="26">
        <f>IF([1]DRUM!F1582="","",[1]DRUM!F1582)</f>
        <v>1780</v>
      </c>
      <c r="J1605" s="26">
        <f>IF([1]DRUM!G1582="","",[1]DRUM!G1582)</f>
        <v>1900</v>
      </c>
      <c r="K1605" s="26">
        <f>IF([1]DRUM!H1582="","",[1]DRUM!H1582)</f>
        <v>2100</v>
      </c>
      <c r="L1605" s="26" t="str">
        <f>IF([1]DRUM!I1582="","",[1]DRUM!I1582)</f>
        <v/>
      </c>
      <c r="M1605" s="26">
        <f>IF([1]DRUM!J1582="","",
IF(AND([1]DRUM!K1582="Wooden Drum",[1]DRUM!J1582&gt;Max_WD_Capacity),Max_WD_Capacity,
[1]DRUM!J1582))</f>
        <v>10000</v>
      </c>
      <c r="N1605" s="26" t="str">
        <f>IF([1]DRUM!K1582="","",[1]DRUM!K1582)</f>
        <v>Steel Drum</v>
      </c>
      <c r="O1605" s="26">
        <f>IF([1]DRUM!L1582="","",[1]DRUM!L1582)</f>
        <v>598</v>
      </c>
      <c r="P1605" s="26" t="str">
        <f>IF([1]DRUM!M1582="","",[1]DRUM!M1582)</f>
        <v/>
      </c>
      <c r="Q1605" s="26">
        <f>IF([1]DRUM!N1582="","",[1]DRUM!N1582)</f>
        <v>6.3050193761220354</v>
      </c>
      <c r="R1605" s="26" t="str">
        <f t="shared" si="249"/>
        <v>Steel - without Wooden Lagging</v>
      </c>
      <c r="S1605" s="26">
        <f ca="1">IF(N1605="",0,
IF(Knee_Application="YES",Knee_Width,IF(Knee_Application="NO",0,
IF(OR(Cable_Type="OH",SearchData("Conductor",Cable_Desc)),0,
IF(N1605="Steel Drum",Knee_Width,
IF(N1605="Plywood Drum",0,
IF(Country="UAE",0,
IF(AND(OR(SearchData("LSHF",Cable_Desc),SearchData("LSZH",Cable_Desc),SearchData("LS0H",Cable_Desc),SearchData("LSOH",Cable_Desc)),D.nom&gt;40),Knee_Width,
IF(AND(Country="Egypt",D.nom&gt;60),Knee_Width,
IF(AND(Country&lt;&gt;"Egypt",D.nom&gt;35),Knee_Width,
0))))))))))</f>
        <v>125</v>
      </c>
      <c r="T1605" s="118">
        <f t="shared" ca="1" si="243"/>
        <v>13</v>
      </c>
      <c r="U1605" s="118">
        <f t="shared" ca="1" si="244"/>
        <v>3</v>
      </c>
      <c r="V1605" s="117">
        <f t="shared" ca="1" si="245"/>
        <v>228.4792372361556</v>
      </c>
      <c r="W1605" s="64">
        <f t="shared" ca="1" si="246"/>
        <v>1</v>
      </c>
      <c r="X1605" s="64">
        <f t="shared" ca="1" si="250"/>
        <v>1</v>
      </c>
      <c r="Y1605" s="64">
        <f t="shared" ca="1" si="247"/>
        <v>1</v>
      </c>
      <c r="AM1605" s="156"/>
    </row>
    <row r="1606" spans="1:39">
      <c r="A1606" s="12">
        <f t="shared" ca="1" si="241"/>
        <v>0</v>
      </c>
      <c r="B1606" s="12" t="str">
        <f>IF([1]DRUM!A1583="","",[1]DRUM!A1583)</f>
        <v>Steel - without Wooden Lagging</v>
      </c>
      <c r="C1606" s="12">
        <f t="shared" ca="1" si="242"/>
        <v>0</v>
      </c>
      <c r="D1606" s="155">
        <f t="shared" ca="1" si="248"/>
        <v>0</v>
      </c>
      <c r="E1606" s="26" t="str">
        <f>IF([1]DRUM!B1583="","",[1]DRUM!B1583)</f>
        <v>STB260039</v>
      </c>
      <c r="F1606" s="26">
        <f>IF([1]DRUM!C1583="","",[1]DRUM!C1583)</f>
        <v>2600</v>
      </c>
      <c r="G1606" s="26">
        <f>IF([1]DRUM!D1583="","",[1]DRUM!D1583)</f>
        <v>2600</v>
      </c>
      <c r="H1606" s="26">
        <f>IF([1]DRUM!E1583="","",[1]DRUM!E1583)</f>
        <v>1250</v>
      </c>
      <c r="I1606" s="26">
        <f>IF([1]DRUM!F1583="","",[1]DRUM!F1583)</f>
        <v>1700</v>
      </c>
      <c r="J1606" s="26">
        <f>IF([1]DRUM!G1583="","",[1]DRUM!G1583)</f>
        <v>1900</v>
      </c>
      <c r="K1606" s="26">
        <f>IF([1]DRUM!H1583="","",[1]DRUM!H1583)</f>
        <v>2100</v>
      </c>
      <c r="L1606" s="26" t="str">
        <f>IF([1]DRUM!I1583="","",[1]DRUM!I1583)</f>
        <v/>
      </c>
      <c r="M1606" s="26">
        <f>IF([1]DRUM!J1583="","",
IF(AND([1]DRUM!K1583="Wooden Drum",[1]DRUM!J1583&gt;Max_WD_Capacity),Max_WD_Capacity,
[1]DRUM!J1583))</f>
        <v>10000</v>
      </c>
      <c r="N1606" s="26" t="str">
        <f>IF([1]DRUM!K1583="","",[1]DRUM!K1583)</f>
        <v>Steel Drum</v>
      </c>
      <c r="O1606" s="26">
        <f>IF([1]DRUM!L1583="","",[1]DRUM!L1583)</f>
        <v>643</v>
      </c>
      <c r="P1606" s="26" t="str">
        <f>IF([1]DRUM!M1583="","",[1]DRUM!M1583)</f>
        <v/>
      </c>
      <c r="Q1606" s="26">
        <f>IF([1]DRUM!N1583="","",[1]DRUM!N1583)</f>
        <v>6.9395818222390044</v>
      </c>
      <c r="R1606" s="26" t="str">
        <f t="shared" si="249"/>
        <v>Steel - without Wooden Lagging</v>
      </c>
      <c r="S1606" s="26">
        <f ca="1">IF(N1606="",0,
IF(Knee_Application="YES",Knee_Width,IF(Knee_Application="NO",0,
IF(OR(Cable_Type="OH",SearchData("Conductor",Cable_Desc)),0,
IF(N1606="Steel Drum",Knee_Width,
IF(N1606="Plywood Drum",0,
IF(Country="UAE",0,
IF(AND(OR(SearchData("LSHF",Cable_Desc),SearchData("LSZH",Cable_Desc),SearchData("LS0H",Cable_Desc),SearchData("LSOH",Cable_Desc)),D.nom&gt;40),Knee_Width,
IF(AND(Country="Egypt",D.nom&gt;60),Knee_Width,
IF(AND(Country&lt;&gt;"Egypt",D.nom&gt;35),Knee_Width,
0))))))))))</f>
        <v>125</v>
      </c>
      <c r="T1606" s="118">
        <f t="shared" ca="1" si="243"/>
        <v>12</v>
      </c>
      <c r="U1606" s="118">
        <f t="shared" ca="1" si="244"/>
        <v>4</v>
      </c>
      <c r="V1606" s="117">
        <f t="shared" ca="1" si="245"/>
        <v>261.84295121727922</v>
      </c>
      <c r="W1606" s="64">
        <f t="shared" ca="1" si="246"/>
        <v>0</v>
      </c>
      <c r="X1606" s="64">
        <f t="shared" ca="1" si="250"/>
        <v>1</v>
      </c>
      <c r="Y1606" s="64">
        <f t="shared" ca="1" si="247"/>
        <v>1</v>
      </c>
      <c r="AM1606" s="156"/>
    </row>
    <row r="1607" spans="1:39">
      <c r="A1607" s="12">
        <f t="shared" ca="1" si="241"/>
        <v>0</v>
      </c>
      <c r="B1607" s="12" t="str">
        <f>IF([1]DRUM!A1584="","",[1]DRUM!A1584)</f>
        <v>Steel - without Wooden Lagging</v>
      </c>
      <c r="C1607" s="12">
        <f t="shared" ca="1" si="242"/>
        <v>0</v>
      </c>
      <c r="D1607" s="155">
        <f t="shared" ca="1" si="248"/>
        <v>0</v>
      </c>
      <c r="E1607" s="26" t="str">
        <f>IF([1]DRUM!B1584="","",[1]DRUM!B1584)</f>
        <v>STB260030</v>
      </c>
      <c r="F1607" s="26">
        <f>IF([1]DRUM!C1584="","",[1]DRUM!C1584)</f>
        <v>2600</v>
      </c>
      <c r="G1607" s="26">
        <f>IF([1]DRUM!D1584="","",[1]DRUM!D1584)</f>
        <v>2600</v>
      </c>
      <c r="H1607" s="26">
        <f>IF([1]DRUM!E1584="","",[1]DRUM!E1584)</f>
        <v>1150</v>
      </c>
      <c r="I1607" s="26">
        <f>IF([1]DRUM!F1584="","",[1]DRUM!F1584)</f>
        <v>1300</v>
      </c>
      <c r="J1607" s="26">
        <f>IF([1]DRUM!G1584="","",[1]DRUM!G1584)</f>
        <v>1500</v>
      </c>
      <c r="K1607" s="26">
        <f>IF([1]DRUM!H1584="","",[1]DRUM!H1584)</f>
        <v>1700</v>
      </c>
      <c r="L1607" s="26" t="str">
        <f>IF([1]DRUM!I1584="","",[1]DRUM!I1584)</f>
        <v/>
      </c>
      <c r="M1607" s="26">
        <f>IF([1]DRUM!J1584="","",
IF(AND([1]DRUM!K1584="Wooden Drum",[1]DRUM!J1584&gt;Max_WD_Capacity),Max_WD_Capacity,
[1]DRUM!J1584))</f>
        <v>12000</v>
      </c>
      <c r="N1607" s="26" t="str">
        <f>IF([1]DRUM!K1584="","",[1]DRUM!K1584)</f>
        <v>Steel Drum</v>
      </c>
      <c r="O1607" s="26">
        <f>IF([1]DRUM!L1584="","",[1]DRUM!L1584)</f>
        <v>641</v>
      </c>
      <c r="P1607" s="26" t="str">
        <f>IF([1]DRUM!M1584="","",[1]DRUM!M1584)</f>
        <v/>
      </c>
      <c r="Q1607" s="26">
        <f>IF([1]DRUM!N1584="","",[1]DRUM!N1584)</f>
        <v>5.551783267515713</v>
      </c>
      <c r="R1607" s="26" t="str">
        <f t="shared" si="249"/>
        <v>Steel - without Wooden Lagging</v>
      </c>
      <c r="S1607" s="26">
        <f ca="1">IF(N1607="",0,
IF(Knee_Application="YES",Knee_Width,IF(Knee_Application="NO",0,
IF(OR(Cable_Type="OH",SearchData("Conductor",Cable_Desc)),0,
IF(N1607="Steel Drum",Knee_Width,
IF(N1607="Plywood Drum",0,
IF(Country="UAE",0,
IF(AND(OR(SearchData("LSHF",Cable_Desc),SearchData("LSZH",Cable_Desc),SearchData("LS0H",Cable_Desc),SearchData("LSOH",Cable_Desc)),D.nom&gt;40),Knee_Width,
IF(AND(Country="Egypt",D.nom&gt;60),Knee_Width,
IF(AND(Country&lt;&gt;"Egypt",D.nom&gt;35),Knee_Width,
0))))))))))</f>
        <v>125</v>
      </c>
      <c r="T1607" s="118">
        <f t="shared" ca="1" si="243"/>
        <v>9</v>
      </c>
      <c r="U1607" s="118">
        <f t="shared" ca="1" si="244"/>
        <v>4</v>
      </c>
      <c r="V1607" s="117">
        <f t="shared" ca="1" si="245"/>
        <v>185.07247986003617</v>
      </c>
      <c r="W1607" s="64">
        <f t="shared" ca="1" si="246"/>
        <v>0</v>
      </c>
      <c r="X1607" s="64">
        <f t="shared" ca="1" si="250"/>
        <v>1</v>
      </c>
      <c r="Y1607" s="64">
        <f t="shared" ca="1" si="247"/>
        <v>0</v>
      </c>
      <c r="AM1607" s="156"/>
    </row>
    <row r="1608" spans="1:39">
      <c r="A1608" s="12">
        <f t="shared" ca="1" si="241"/>
        <v>0</v>
      </c>
      <c r="B1608" s="12" t="str">
        <f>IF([1]DRUM!A1585="","",[1]DRUM!A1585)</f>
        <v>Steel - without Wooden Lagging</v>
      </c>
      <c r="C1608" s="12">
        <f t="shared" ca="1" si="242"/>
        <v>0</v>
      </c>
      <c r="D1608" s="155">
        <f t="shared" ca="1" si="248"/>
        <v>0</v>
      </c>
      <c r="E1608" s="26" t="str">
        <f>IF([1]DRUM!B1585="","",[1]DRUM!B1585)</f>
        <v>STB260029</v>
      </c>
      <c r="F1608" s="26">
        <f>IF([1]DRUM!C1585="","",[1]DRUM!C1585)</f>
        <v>2600</v>
      </c>
      <c r="G1608" s="26">
        <f>IF([1]DRUM!D1585="","",[1]DRUM!D1585)</f>
        <v>2600</v>
      </c>
      <c r="H1608" s="26">
        <f>IF([1]DRUM!E1585="","",[1]DRUM!E1585)</f>
        <v>1450</v>
      </c>
      <c r="I1608" s="26">
        <f>IF([1]DRUM!F1585="","",[1]DRUM!F1585)</f>
        <v>1400</v>
      </c>
      <c r="J1608" s="26">
        <f>IF([1]DRUM!G1585="","",[1]DRUM!G1585)</f>
        <v>1600</v>
      </c>
      <c r="K1608" s="26">
        <f>IF([1]DRUM!H1585="","",[1]DRUM!H1585)</f>
        <v>1800</v>
      </c>
      <c r="L1608" s="26" t="str">
        <f>IF([1]DRUM!I1585="","",[1]DRUM!I1585)</f>
        <v/>
      </c>
      <c r="M1608" s="26">
        <f>IF([1]DRUM!J1585="","",
IF(AND([1]DRUM!K1585="Wooden Drum",[1]DRUM!J1585&gt;Max_WD_Capacity),Max_WD_Capacity,
[1]DRUM!J1585))</f>
        <v>12000</v>
      </c>
      <c r="N1608" s="26" t="str">
        <f>IF([1]DRUM!K1585="","",[1]DRUM!K1585)</f>
        <v>Steel Drum</v>
      </c>
      <c r="O1608" s="26">
        <f>IF([1]DRUM!L1585="","",[1]DRUM!L1585)</f>
        <v>647</v>
      </c>
      <c r="P1608" s="26" t="str">
        <f>IF([1]DRUM!M1585="","",[1]DRUM!M1585)</f>
        <v/>
      </c>
      <c r="Q1608" s="26">
        <f>IF([1]DRUM!N1585="","",[1]DRUM!N1585)</f>
        <v>5.1211887244330612</v>
      </c>
      <c r="R1608" s="26" t="str">
        <f t="shared" si="249"/>
        <v>Steel - without Wooden Lagging</v>
      </c>
      <c r="S1608" s="26">
        <f ca="1">IF(N1608="",0,
IF(Knee_Application="YES",Knee_Width,IF(Knee_Application="NO",0,
IF(OR(Cable_Type="OH",SearchData("Conductor",Cable_Desc)),0,
IF(N1608="Steel Drum",Knee_Width,
IF(N1608="Plywood Drum",0,
IF(Country="UAE",0,
IF(AND(OR(SearchData("LSHF",Cable_Desc),SearchData("LSZH",Cable_Desc),SearchData("LS0H",Cable_Desc),SearchData("LSOH",Cable_Desc)),D.nom&gt;40),Knee_Width,
IF(AND(Country="Egypt",D.nom&gt;60),Knee_Width,
IF(AND(Country&lt;&gt;"Egypt",D.nom&gt;35),Knee_Width,
0))))))))))</f>
        <v>125</v>
      </c>
      <c r="T1608" s="118">
        <f t="shared" ca="1" si="243"/>
        <v>10</v>
      </c>
      <c r="U1608" s="118">
        <f t="shared" ca="1" si="244"/>
        <v>3</v>
      </c>
      <c r="V1608" s="117">
        <f t="shared" ca="1" si="245"/>
        <v>171.04087043204268</v>
      </c>
      <c r="W1608" s="64">
        <f t="shared" ca="1" si="246"/>
        <v>1</v>
      </c>
      <c r="X1608" s="64">
        <f t="shared" ca="1" si="250"/>
        <v>1</v>
      </c>
      <c r="Y1608" s="64">
        <f t="shared" ca="1" si="247"/>
        <v>0</v>
      </c>
      <c r="AM1608" s="156"/>
    </row>
    <row r="1609" spans="1:39">
      <c r="A1609" s="12">
        <f t="shared" ca="1" si="241"/>
        <v>0</v>
      </c>
      <c r="B1609" s="12" t="str">
        <f>IF([1]DRUM!A1586="","",[1]DRUM!A1586)</f>
        <v>Steel - without Wooden Lagging</v>
      </c>
      <c r="C1609" s="12">
        <f t="shared" ca="1" si="242"/>
        <v>0</v>
      </c>
      <c r="D1609" s="155">
        <f t="shared" ca="1" si="248"/>
        <v>0</v>
      </c>
      <c r="E1609" s="26" t="str">
        <f>IF([1]DRUM!B1586="","",[1]DRUM!B1586)</f>
        <v>STB260011</v>
      </c>
      <c r="F1609" s="26">
        <f>IF([1]DRUM!C1586="","",[1]DRUM!C1586)</f>
        <v>2600</v>
      </c>
      <c r="G1609" s="26">
        <f>IF([1]DRUM!D1586="","",[1]DRUM!D1586)</f>
        <v>2600</v>
      </c>
      <c r="H1609" s="26">
        <f>IF([1]DRUM!E1586="","",[1]DRUM!E1586)</f>
        <v>1350</v>
      </c>
      <c r="I1609" s="26">
        <f>IF([1]DRUM!F1586="","",[1]DRUM!F1586)</f>
        <v>1500</v>
      </c>
      <c r="J1609" s="26">
        <f>IF([1]DRUM!G1586="","",[1]DRUM!G1586)</f>
        <v>1700</v>
      </c>
      <c r="K1609" s="26">
        <f>IF([1]DRUM!H1586="","",[1]DRUM!H1586)</f>
        <v>1900</v>
      </c>
      <c r="L1609" s="26" t="str">
        <f>IF([1]DRUM!I1586="","",[1]DRUM!I1586)</f>
        <v/>
      </c>
      <c r="M1609" s="26">
        <f>IF([1]DRUM!J1586="","",
IF(AND([1]DRUM!K1586="Wooden Drum",[1]DRUM!J1586&gt;Max_WD_Capacity),Max_WD_Capacity,
[1]DRUM!J1586))</f>
        <v>12000</v>
      </c>
      <c r="N1609" s="26" t="str">
        <f>IF([1]DRUM!K1586="","",[1]DRUM!K1586)</f>
        <v>Steel Drum</v>
      </c>
      <c r="O1609" s="26">
        <f>IF([1]DRUM!L1586="","",[1]DRUM!L1586)</f>
        <v>683</v>
      </c>
      <c r="P1609" s="26" t="str">
        <f>IF([1]DRUM!M1586="","",[1]DRUM!M1586)</f>
        <v/>
      </c>
      <c r="Q1609" s="26">
        <f>IF([1]DRUM!N1586="","",[1]DRUM!N1586)</f>
        <v>5.816855147662352</v>
      </c>
      <c r="R1609" s="26" t="str">
        <f t="shared" si="249"/>
        <v>Steel - without Wooden Lagging</v>
      </c>
      <c r="S1609" s="26">
        <f ca="1">IF(N1609="",0,
IF(Knee_Application="YES",Knee_Width,IF(Knee_Application="NO",0,
IF(OR(Cable_Type="OH",SearchData("Conductor",Cable_Desc)),0,
IF(N1609="Steel Drum",Knee_Width,
IF(N1609="Plywood Drum",0,
IF(Country="UAE",0,
IF(AND(OR(SearchData("LSHF",Cable_Desc),SearchData("LSZH",Cable_Desc),SearchData("LS0H",Cable_Desc),SearchData("LSOH",Cable_Desc)),D.nom&gt;40),Knee_Width,
IF(AND(Country="Egypt",D.nom&gt;60),Knee_Width,
IF(AND(Country&lt;&gt;"Egypt",D.nom&gt;35),Knee_Width,
0))))))))))</f>
        <v>125</v>
      </c>
      <c r="T1609" s="118">
        <f t="shared" ca="1" si="243"/>
        <v>11</v>
      </c>
      <c r="U1609" s="118">
        <f t="shared" ca="1" si="244"/>
        <v>4</v>
      </c>
      <c r="V1609" s="117">
        <f t="shared" ca="1" si="245"/>
        <v>253.84571295830102</v>
      </c>
      <c r="W1609" s="64">
        <f t="shared" ca="1" si="246"/>
        <v>0</v>
      </c>
      <c r="X1609" s="64">
        <f t="shared" ca="1" si="250"/>
        <v>1</v>
      </c>
      <c r="Y1609" s="64">
        <f t="shared" ca="1" si="247"/>
        <v>1</v>
      </c>
      <c r="AM1609" s="156"/>
    </row>
    <row r="1610" spans="1:39">
      <c r="A1610" s="12">
        <f t="shared" ca="1" si="241"/>
        <v>1</v>
      </c>
      <c r="B1610" s="12" t="str">
        <f>IF([1]DRUM!A1587="","",[1]DRUM!A1587)</f>
        <v>Steel - without Wooden Lagging</v>
      </c>
      <c r="C1610" s="12">
        <f t="shared" ca="1" si="242"/>
        <v>0</v>
      </c>
      <c r="D1610" s="155">
        <f t="shared" ca="1" si="248"/>
        <v>0</v>
      </c>
      <c r="E1610" s="26" t="str">
        <f>IF([1]DRUM!B1587="","",[1]DRUM!B1587)</f>
        <v>STB270040</v>
      </c>
      <c r="F1610" s="26">
        <f>IF([1]DRUM!C1587="","",[1]DRUM!C1587)</f>
        <v>2700</v>
      </c>
      <c r="G1610" s="26">
        <f>IF([1]DRUM!D1587="","",[1]DRUM!D1587)</f>
        <v>2700</v>
      </c>
      <c r="H1610" s="26">
        <f>IF([1]DRUM!E1587="","",[1]DRUM!E1587)</f>
        <v>1700</v>
      </c>
      <c r="I1610" s="26">
        <f>IF([1]DRUM!F1587="","",[1]DRUM!F1587)</f>
        <v>1780</v>
      </c>
      <c r="J1610" s="26">
        <f>IF([1]DRUM!G1587="","",[1]DRUM!G1587)</f>
        <v>1900</v>
      </c>
      <c r="K1610" s="26">
        <f>IF([1]DRUM!H1587="","",[1]DRUM!H1587)</f>
        <v>2100</v>
      </c>
      <c r="L1610" s="26" t="str">
        <f>IF([1]DRUM!I1587="","",[1]DRUM!I1587)</f>
        <v/>
      </c>
      <c r="M1610" s="26">
        <f>IF([1]DRUM!J1587="","",
IF(AND([1]DRUM!K1587="Wooden Drum",[1]DRUM!J1587&gt;Max_WD_Capacity),Max_WD_Capacity,
[1]DRUM!J1587))</f>
        <v>5000</v>
      </c>
      <c r="N1610" s="26" t="str">
        <f>IF([1]DRUM!K1587="","",[1]DRUM!K1587)</f>
        <v>Steel Drum</v>
      </c>
      <c r="O1610" s="26">
        <f>IF([1]DRUM!L1587="","",[1]DRUM!L1587)</f>
        <v>635</v>
      </c>
      <c r="P1610" s="26" t="str">
        <f>IF([1]DRUM!M1587="","",[1]DRUM!M1587)</f>
        <v/>
      </c>
      <c r="Q1610" s="26">
        <f>IF([1]DRUM!N1587="","",[1]DRUM!N1587)</f>
        <v>6.1512384157288151</v>
      </c>
      <c r="R1610" s="26" t="str">
        <f t="shared" si="249"/>
        <v>Steel - without Wooden Lagging</v>
      </c>
      <c r="S1610" s="26">
        <f ca="1">IF(N1610="",0,
IF(Knee_Application="YES",Knee_Width,IF(Knee_Application="NO",0,
IF(OR(Cable_Type="OH",SearchData("Conductor",Cable_Desc)),0,
IF(N1610="Steel Drum",Knee_Width,
IF(N1610="Plywood Drum",0,
IF(Country="UAE",0,
IF(AND(OR(SearchData("LSHF",Cable_Desc),SearchData("LSZH",Cable_Desc),SearchData("LS0H",Cable_Desc),SearchData("LSOH",Cable_Desc)),D.nom&gt;40),Knee_Width,
IF(AND(Country="Egypt",D.nom&gt;60),Knee_Width,
IF(AND(Country&lt;&gt;"Egypt",D.nom&gt;35),Knee_Width,
0))))))))))</f>
        <v>125</v>
      </c>
      <c r="T1610" s="118">
        <f t="shared" ca="1" si="243"/>
        <v>13</v>
      </c>
      <c r="U1610" s="118">
        <f t="shared" ca="1" si="244"/>
        <v>3</v>
      </c>
      <c r="V1610" s="117">
        <f t="shared" ca="1" si="245"/>
        <v>252.98365993415598</v>
      </c>
      <c r="W1610" s="64">
        <f t="shared" ca="1" si="246"/>
        <v>1</v>
      </c>
      <c r="X1610" s="64">
        <f t="shared" ca="1" si="250"/>
        <v>1</v>
      </c>
      <c r="Y1610" s="64">
        <f t="shared" ca="1" si="247"/>
        <v>1</v>
      </c>
      <c r="AM1610" s="156"/>
    </row>
    <row r="1611" spans="1:39">
      <c r="A1611" s="12">
        <f t="shared" ca="1" si="241"/>
        <v>1</v>
      </c>
      <c r="B1611" s="12" t="str">
        <f>IF([1]DRUM!A1588="","",[1]DRUM!A1588)</f>
        <v>Steel - without Wooden Lagging</v>
      </c>
      <c r="C1611" s="12">
        <f t="shared" ca="1" si="242"/>
        <v>0</v>
      </c>
      <c r="D1611" s="155">
        <f t="shared" ca="1" si="248"/>
        <v>0</v>
      </c>
      <c r="E1611" s="26" t="str">
        <f>IF([1]DRUM!B1588="","",[1]DRUM!B1588)</f>
        <v>STB270038</v>
      </c>
      <c r="F1611" s="26">
        <f>IF([1]DRUM!C1588="","",[1]DRUM!C1588)</f>
        <v>2700</v>
      </c>
      <c r="G1611" s="26">
        <f>IF([1]DRUM!D1588="","",[1]DRUM!D1588)</f>
        <v>2700</v>
      </c>
      <c r="H1611" s="26">
        <f>IF([1]DRUM!E1588="","",[1]DRUM!E1588)</f>
        <v>1600</v>
      </c>
      <c r="I1611" s="26">
        <f>IF([1]DRUM!F1588="","",[1]DRUM!F1588)</f>
        <v>1800</v>
      </c>
      <c r="J1611" s="26">
        <f>IF([1]DRUM!G1588="","",[1]DRUM!G1588)</f>
        <v>1900</v>
      </c>
      <c r="K1611" s="26">
        <f>IF([1]DRUM!H1588="","",[1]DRUM!H1588)</f>
        <v>2100</v>
      </c>
      <c r="L1611" s="26" t="str">
        <f>IF([1]DRUM!I1588="","",[1]DRUM!I1588)</f>
        <v/>
      </c>
      <c r="M1611" s="26">
        <f>IF([1]DRUM!J1588="","",
IF(AND([1]DRUM!K1588="Wooden Drum",[1]DRUM!J1588&gt;Max_WD_Capacity),Max_WD_Capacity,
[1]DRUM!J1588))</f>
        <v>5000</v>
      </c>
      <c r="N1611" s="26" t="str">
        <f>IF([1]DRUM!K1588="","",[1]DRUM!K1588)</f>
        <v>Steel Drum</v>
      </c>
      <c r="O1611" s="26">
        <f>IF([1]DRUM!L1588="","",[1]DRUM!L1588)</f>
        <v>659</v>
      </c>
      <c r="P1611" s="26" t="str">
        <f>IF([1]DRUM!M1588="","",[1]DRUM!M1588)</f>
        <v/>
      </c>
      <c r="Q1611" s="26">
        <f>IF([1]DRUM!N1588="","",[1]DRUM!N1588)</f>
        <v>6.6868799631658744</v>
      </c>
      <c r="R1611" s="26" t="str">
        <f t="shared" si="249"/>
        <v>Steel - without Wooden Lagging</v>
      </c>
      <c r="S1611" s="26">
        <f ca="1">IF(N1611="",0,
IF(Knee_Application="YES",Knee_Width,IF(Knee_Application="NO",0,
IF(OR(Cable_Type="OH",SearchData("Conductor",Cable_Desc)),0,
IF(N1611="Steel Drum",Knee_Width,
IF(N1611="Plywood Drum",0,
IF(Country="UAE",0,
IF(AND(OR(SearchData("LSHF",Cable_Desc),SearchData("LSZH",Cable_Desc),SearchData("LS0H",Cable_Desc),SearchData("LSOH",Cable_Desc)),D.nom&gt;40),Knee_Width,
IF(AND(Country="Egypt",D.nom&gt;60),Knee_Width,
IF(AND(Country&lt;&gt;"Egypt",D.nom&gt;35),Knee_Width,
0))))))))))</f>
        <v>125</v>
      </c>
      <c r="T1611" s="118">
        <f t="shared" ca="1" si="243"/>
        <v>13</v>
      </c>
      <c r="U1611" s="118">
        <f t="shared" ca="1" si="244"/>
        <v>3</v>
      </c>
      <c r="V1611" s="117">
        <f t="shared" ca="1" si="245"/>
        <v>240.73144858515579</v>
      </c>
      <c r="W1611" s="64">
        <f t="shared" ca="1" si="246"/>
        <v>1</v>
      </c>
      <c r="X1611" s="64">
        <f t="shared" ca="1" si="250"/>
        <v>1</v>
      </c>
      <c r="Y1611" s="64">
        <f t="shared" ca="1" si="247"/>
        <v>1</v>
      </c>
      <c r="AM1611" s="156"/>
    </row>
    <row r="1612" spans="1:39">
      <c r="A1612" s="12">
        <f t="shared" ca="1" si="241"/>
        <v>1</v>
      </c>
      <c r="B1612" s="12" t="str">
        <f>IF([1]DRUM!A1589="","",[1]DRUM!A1589)</f>
        <v>Steel - without Wooden Lagging</v>
      </c>
      <c r="C1612" s="12">
        <f t="shared" ca="1" si="242"/>
        <v>0</v>
      </c>
      <c r="D1612" s="155">
        <f t="shared" ca="1" si="248"/>
        <v>0</v>
      </c>
      <c r="E1612" s="26" t="str">
        <f>IF([1]DRUM!B1589="","",[1]DRUM!B1589)</f>
        <v>STB270044</v>
      </c>
      <c r="F1612" s="26">
        <f>IF([1]DRUM!C1589="","",[1]DRUM!C1589)</f>
        <v>2700</v>
      </c>
      <c r="G1612" s="26">
        <f>IF([1]DRUM!D1589="","",[1]DRUM!D1589)</f>
        <v>2700</v>
      </c>
      <c r="H1612" s="26">
        <f>IF([1]DRUM!E1589="","",[1]DRUM!E1589)</f>
        <v>1500</v>
      </c>
      <c r="I1612" s="26">
        <f>IF([1]DRUM!F1589="","",[1]DRUM!F1589)</f>
        <v>1700</v>
      </c>
      <c r="J1612" s="26">
        <f>IF([1]DRUM!G1589="","",[1]DRUM!G1589)</f>
        <v>1900</v>
      </c>
      <c r="K1612" s="26">
        <f>IF([1]DRUM!H1589="","",[1]DRUM!H1589)</f>
        <v>2100</v>
      </c>
      <c r="L1612" s="26" t="str">
        <f>IF([1]DRUM!I1589="","",[1]DRUM!I1589)</f>
        <v/>
      </c>
      <c r="M1612" s="26">
        <f>IF([1]DRUM!J1589="","",
IF(AND([1]DRUM!K1589="Wooden Drum",[1]DRUM!J1589&gt;Max_WD_Capacity),Max_WD_Capacity,
[1]DRUM!J1589))</f>
        <v>5000</v>
      </c>
      <c r="N1612" s="26" t="str">
        <f>IF([1]DRUM!K1589="","",[1]DRUM!K1589)</f>
        <v>Steel Drum</v>
      </c>
      <c r="O1612" s="26">
        <f>IF([1]DRUM!L1589="","",[1]DRUM!L1589)</f>
        <v>633</v>
      </c>
      <c r="P1612" s="26" t="str">
        <f>IF([1]DRUM!M1589="","",[1]DRUM!M1589)</f>
        <v/>
      </c>
      <c r="Q1612" s="26">
        <f>IF([1]DRUM!N1589="","",[1]DRUM!N1589)</f>
        <v>6.7292914639893366</v>
      </c>
      <c r="R1612" s="26" t="str">
        <f t="shared" si="249"/>
        <v>Steel - without Wooden Lagging</v>
      </c>
      <c r="S1612" s="26">
        <f ca="1">IF(N1612="",0,
IF(Knee_Application="YES",Knee_Width,IF(Knee_Application="NO",0,
IF(OR(Cable_Type="OH",SearchData("Conductor",Cable_Desc)),0,
IF(N1612="Steel Drum",Knee_Width,
IF(N1612="Plywood Drum",0,
IF(Country="UAE",0,
IF(AND(OR(SearchData("LSHF",Cable_Desc),SearchData("LSZH",Cable_Desc),SearchData("LS0H",Cable_Desc),SearchData("LSOH",Cable_Desc)),D.nom&gt;40),Knee_Width,
IF(AND(Country="Egypt",D.nom&gt;60),Knee_Width,
IF(AND(Country&lt;&gt;"Egypt",D.nom&gt;35),Knee_Width,
0))))))))))</f>
        <v>125</v>
      </c>
      <c r="T1612" s="118">
        <f t="shared" ca="1" si="243"/>
        <v>12</v>
      </c>
      <c r="U1612" s="118">
        <f t="shared" ca="1" si="244"/>
        <v>3</v>
      </c>
      <c r="V1612" s="117">
        <f t="shared" ca="1" si="245"/>
        <v>210.90391129491286</v>
      </c>
      <c r="W1612" s="64">
        <f t="shared" ca="1" si="246"/>
        <v>1</v>
      </c>
      <c r="X1612" s="64">
        <f t="shared" ca="1" si="250"/>
        <v>1</v>
      </c>
      <c r="Y1612" s="64">
        <f t="shared" ca="1" si="247"/>
        <v>1</v>
      </c>
      <c r="AM1612" s="156"/>
    </row>
    <row r="1613" spans="1:39">
      <c r="A1613" s="12">
        <f t="shared" ca="1" si="241"/>
        <v>0</v>
      </c>
      <c r="B1613" s="12" t="str">
        <f>IF([1]DRUM!A1590="","",[1]DRUM!A1590)</f>
        <v>Steel - without Wooden Lagging</v>
      </c>
      <c r="C1613" s="12">
        <f t="shared" ca="1" si="242"/>
        <v>0</v>
      </c>
      <c r="D1613" s="155">
        <f t="shared" ca="1" si="248"/>
        <v>0</v>
      </c>
      <c r="E1613" s="26" t="str">
        <f>IF([1]DRUM!B1590="","",[1]DRUM!B1590)</f>
        <v>STB270025</v>
      </c>
      <c r="F1613" s="26">
        <f>IF([1]DRUM!C1590="","",[1]DRUM!C1590)</f>
        <v>2700</v>
      </c>
      <c r="G1613" s="26">
        <f>IF([1]DRUM!D1590="","",[1]DRUM!D1590)</f>
        <v>2700</v>
      </c>
      <c r="H1613" s="26">
        <f>IF([1]DRUM!E1590="","",[1]DRUM!E1590)</f>
        <v>1800</v>
      </c>
      <c r="I1613" s="26">
        <f>IF([1]DRUM!F1590="","",[1]DRUM!F1590)</f>
        <v>1500</v>
      </c>
      <c r="J1613" s="26">
        <f>IF([1]DRUM!G1590="","",[1]DRUM!G1590)</f>
        <v>1700</v>
      </c>
      <c r="K1613" s="26">
        <f>IF([1]DRUM!H1590="","",[1]DRUM!H1590)</f>
        <v>1700</v>
      </c>
      <c r="L1613" s="26" t="str">
        <f>IF([1]DRUM!I1590="","",[1]DRUM!I1590)</f>
        <v/>
      </c>
      <c r="M1613" s="26">
        <f>IF([1]DRUM!J1590="","",
IF(AND([1]DRUM!K1590="Wooden Drum",[1]DRUM!J1590&gt;Max_WD_Capacity),Max_WD_Capacity,
[1]DRUM!J1590))</f>
        <v>8000</v>
      </c>
      <c r="N1613" s="26" t="str">
        <f>IF([1]DRUM!K1590="","",[1]DRUM!K1590)</f>
        <v>Steel Drum</v>
      </c>
      <c r="O1613" s="26">
        <f>IF([1]DRUM!L1590="","",[1]DRUM!L1590)</f>
        <v>590</v>
      </c>
      <c r="P1613" s="26" t="str">
        <f>IF([1]DRUM!M1590="","",[1]DRUM!M1590)</f>
        <v/>
      </c>
      <c r="Q1613" s="26">
        <f>IF([1]DRUM!N1590="","",[1]DRUM!N1590)</f>
        <v>4.7712938426394986</v>
      </c>
      <c r="R1613" s="26" t="str">
        <f t="shared" si="249"/>
        <v>Steel - without Wooden Lagging</v>
      </c>
      <c r="S1613" s="26">
        <f ca="1">IF(N1613="",0,
IF(Knee_Application="YES",Knee_Width,IF(Knee_Application="NO",0,
IF(OR(Cable_Type="OH",SearchData("Conductor",Cable_Desc)),0,
IF(N1613="Steel Drum",Knee_Width,
IF(N1613="Plywood Drum",0,
IF(Country="UAE",0,
IF(AND(OR(SearchData("LSHF",Cable_Desc),SearchData("LSZH",Cable_Desc),SearchData("LS0H",Cable_Desc),SearchData("LSOH",Cable_Desc)),D.nom&gt;40),Knee_Width,
IF(AND(Country="Egypt",D.nom&gt;60),Knee_Width,
IF(AND(Country&lt;&gt;"Egypt",D.nom&gt;35),Knee_Width,
0))))))))))</f>
        <v>125</v>
      </c>
      <c r="T1613" s="118">
        <f t="shared" ca="1" si="243"/>
        <v>11</v>
      </c>
      <c r="U1613" s="118">
        <f t="shared" ca="1" si="244"/>
        <v>2</v>
      </c>
      <c r="V1613" s="117">
        <f t="shared" ca="1" si="245"/>
        <v>141.21584641592264</v>
      </c>
      <c r="W1613" s="64">
        <f t="shared" ca="1" si="246"/>
        <v>1</v>
      </c>
      <c r="X1613" s="64">
        <f t="shared" ca="1" si="250"/>
        <v>1</v>
      </c>
      <c r="Y1613" s="64">
        <f t="shared" ca="1" si="247"/>
        <v>0</v>
      </c>
      <c r="AM1613" s="156"/>
    </row>
    <row r="1614" spans="1:39">
      <c r="A1614" s="12">
        <f t="shared" ca="1" si="241"/>
        <v>1</v>
      </c>
      <c r="B1614" s="12" t="str">
        <f>IF([1]DRUM!A1591="","",[1]DRUM!A1591)</f>
        <v>Steel - without Wooden Lagging</v>
      </c>
      <c r="C1614" s="12">
        <f t="shared" ca="1" si="242"/>
        <v>0</v>
      </c>
      <c r="D1614" s="155">
        <f t="shared" ca="1" si="248"/>
        <v>0</v>
      </c>
      <c r="E1614" s="26" t="str">
        <f>IF([1]DRUM!B1591="","",[1]DRUM!B1591)</f>
        <v>STB270019</v>
      </c>
      <c r="F1614" s="26">
        <f>IF([1]DRUM!C1591="","",[1]DRUM!C1591)</f>
        <v>2700</v>
      </c>
      <c r="G1614" s="26">
        <f>IF([1]DRUM!D1591="","",[1]DRUM!D1591)</f>
        <v>2700</v>
      </c>
      <c r="H1614" s="26">
        <f>IF([1]DRUM!E1591="","",[1]DRUM!E1591)</f>
        <v>1450</v>
      </c>
      <c r="I1614" s="26">
        <f>IF([1]DRUM!F1591="","",[1]DRUM!F1591)</f>
        <v>1500</v>
      </c>
      <c r="J1614" s="26">
        <f>IF([1]DRUM!G1591="","",[1]DRUM!G1591)</f>
        <v>1700</v>
      </c>
      <c r="K1614" s="26">
        <f>IF([1]DRUM!H1591="","",[1]DRUM!H1591)</f>
        <v>1700</v>
      </c>
      <c r="L1614" s="26" t="str">
        <f>IF([1]DRUM!I1591="","",[1]DRUM!I1591)</f>
        <v/>
      </c>
      <c r="M1614" s="26">
        <f>IF([1]DRUM!J1591="","",
IF(AND([1]DRUM!K1591="Wooden Drum",[1]DRUM!J1591&gt;Max_WD_Capacity),Max_WD_Capacity,
[1]DRUM!J1591))</f>
        <v>8000</v>
      </c>
      <c r="N1614" s="26" t="str">
        <f>IF([1]DRUM!K1591="","",[1]DRUM!K1591)</f>
        <v>Steel Drum</v>
      </c>
      <c r="O1614" s="26">
        <f>IF([1]DRUM!L1591="","",[1]DRUM!L1591)</f>
        <v>613</v>
      </c>
      <c r="P1614" s="26" t="str">
        <f>IF([1]DRUM!M1591="","",[1]DRUM!M1591)</f>
        <v/>
      </c>
      <c r="Q1614" s="26">
        <f>IF([1]DRUM!N1591="","",[1]DRUM!N1591)</f>
        <v>6.1113794589363941</v>
      </c>
      <c r="R1614" s="26" t="str">
        <f t="shared" si="249"/>
        <v>Steel - without Wooden Lagging</v>
      </c>
      <c r="S1614" s="26">
        <f ca="1">IF(N1614="",0,
IF(Knee_Application="YES",Knee_Width,IF(Knee_Application="NO",0,
IF(OR(Cable_Type="OH",SearchData("Conductor",Cable_Desc)),0,
IF(N1614="Steel Drum",Knee_Width,
IF(N1614="Plywood Drum",0,
IF(Country="UAE",0,
IF(AND(OR(SearchData("LSHF",Cable_Desc),SearchData("LSZH",Cable_Desc),SearchData("LS0H",Cable_Desc),SearchData("LSOH",Cable_Desc)),D.nom&gt;40),Knee_Width,
IF(AND(Country="Egypt",D.nom&gt;60),Knee_Width,
IF(AND(Country&lt;&gt;"Egypt",D.nom&gt;35),Knee_Width,
0))))))))))</f>
        <v>125</v>
      </c>
      <c r="T1614" s="118">
        <f t="shared" ca="1" si="243"/>
        <v>11</v>
      </c>
      <c r="U1614" s="118">
        <f t="shared" ca="1" si="244"/>
        <v>4</v>
      </c>
      <c r="V1614" s="117">
        <f t="shared" ca="1" si="245"/>
        <v>267.66872063409613</v>
      </c>
      <c r="W1614" s="64">
        <f t="shared" ca="1" si="246"/>
        <v>1</v>
      </c>
      <c r="X1614" s="64">
        <f t="shared" ca="1" si="250"/>
        <v>1</v>
      </c>
      <c r="Y1614" s="64">
        <f t="shared" ca="1" si="247"/>
        <v>1</v>
      </c>
      <c r="AM1614" s="156"/>
    </row>
    <row r="1615" spans="1:39">
      <c r="A1615" s="12">
        <f t="shared" ca="1" si="241"/>
        <v>0</v>
      </c>
      <c r="B1615" s="12" t="str">
        <f>IF([1]DRUM!A1592="","",[1]DRUM!A1592)</f>
        <v>Steel - without Wooden Lagging</v>
      </c>
      <c r="C1615" s="12">
        <f t="shared" ca="1" si="242"/>
        <v>0</v>
      </c>
      <c r="D1615" s="155">
        <f t="shared" ca="1" si="248"/>
        <v>0</v>
      </c>
      <c r="E1615" s="26" t="str">
        <f>IF([1]DRUM!B1592="","",[1]DRUM!B1592)</f>
        <v>STB270041</v>
      </c>
      <c r="F1615" s="26">
        <f>IF([1]DRUM!C1592="","",[1]DRUM!C1592)</f>
        <v>2700</v>
      </c>
      <c r="G1615" s="26">
        <f>IF([1]DRUM!D1592="","",[1]DRUM!D1592)</f>
        <v>2700</v>
      </c>
      <c r="H1615" s="26">
        <f>IF([1]DRUM!E1592="","",[1]DRUM!E1592)</f>
        <v>1800</v>
      </c>
      <c r="I1615" s="26">
        <f>IF([1]DRUM!F1592="","",[1]DRUM!F1592)</f>
        <v>1780</v>
      </c>
      <c r="J1615" s="26">
        <f>IF([1]DRUM!G1592="","",[1]DRUM!G1592)</f>
        <v>1900</v>
      </c>
      <c r="K1615" s="26">
        <f>IF([1]DRUM!H1592="","",[1]DRUM!H1592)</f>
        <v>2100</v>
      </c>
      <c r="L1615" s="26" t="str">
        <f>IF([1]DRUM!I1592="","",[1]DRUM!I1592)</f>
        <v/>
      </c>
      <c r="M1615" s="26">
        <f>IF([1]DRUM!J1592="","",
IF(AND([1]DRUM!K1592="Wooden Drum",[1]DRUM!J1592&gt;Max_WD_Capacity),Max_WD_Capacity,
[1]DRUM!J1592))</f>
        <v>8000</v>
      </c>
      <c r="N1615" s="26" t="str">
        <f>IF([1]DRUM!K1592="","",[1]DRUM!K1592)</f>
        <v>Steel Drum</v>
      </c>
      <c r="O1615" s="26">
        <f>IF([1]DRUM!L1592="","",[1]DRUM!L1592)</f>
        <v>720</v>
      </c>
      <c r="P1615" s="26" t="str">
        <f>IF([1]DRUM!M1592="","",[1]DRUM!M1592)</f>
        <v/>
      </c>
      <c r="Q1615" s="26">
        <f>IF([1]DRUM!N1592="","",[1]DRUM!N1592)</f>
        <v>5.6619353599322055</v>
      </c>
      <c r="R1615" s="26" t="str">
        <f t="shared" si="249"/>
        <v>Steel - without Wooden Lagging</v>
      </c>
      <c r="S1615" s="26">
        <f ca="1">IF(N1615="",0,
IF(Knee_Application="YES",Knee_Width,IF(Knee_Application="NO",0,
IF(OR(Cable_Type="OH",SearchData("Conductor",Cable_Desc)),0,
IF(N1615="Steel Drum",Knee_Width,
IF(N1615="Plywood Drum",0,
IF(Country="UAE",0,
IF(AND(OR(SearchData("LSHF",Cable_Desc),SearchData("LSZH",Cable_Desc),SearchData("LS0H",Cable_Desc),SearchData("LSOH",Cable_Desc)),D.nom&gt;40),Knee_Width,
IF(AND(Country="Egypt",D.nom&gt;60),Knee_Width,
IF(AND(Country&lt;&gt;"Egypt",D.nom&gt;35),Knee_Width,
0))))))))))</f>
        <v>125</v>
      </c>
      <c r="T1615" s="118">
        <f t="shared" ca="1" si="243"/>
        <v>13</v>
      </c>
      <c r="U1615" s="118">
        <f t="shared" ca="1" si="244"/>
        <v>2</v>
      </c>
      <c r="V1615" s="117">
        <f t="shared" ca="1" si="245"/>
        <v>166.89145485518131</v>
      </c>
      <c r="W1615" s="64">
        <f t="shared" ca="1" si="246"/>
        <v>1</v>
      </c>
      <c r="X1615" s="64">
        <f t="shared" ca="1" si="250"/>
        <v>1</v>
      </c>
      <c r="Y1615" s="64">
        <f t="shared" ca="1" si="247"/>
        <v>0</v>
      </c>
      <c r="AM1615" s="156"/>
    </row>
    <row r="1616" spans="1:39">
      <c r="A1616" s="12">
        <f t="shared" ca="1" si="241"/>
        <v>1</v>
      </c>
      <c r="B1616" s="12" t="str">
        <f>IF([1]DRUM!A1593="","",[1]DRUM!A1593)</f>
        <v>Steel - without Wooden Lagging</v>
      </c>
      <c r="C1616" s="12">
        <f t="shared" ca="1" si="242"/>
        <v>0</v>
      </c>
      <c r="D1616" s="155">
        <f t="shared" ca="1" si="248"/>
        <v>0</v>
      </c>
      <c r="E1616" s="26" t="str">
        <f>IF([1]DRUM!B1593="","",[1]DRUM!B1593)</f>
        <v>STB270042</v>
      </c>
      <c r="F1616" s="26">
        <f>IF([1]DRUM!C1593="","",[1]DRUM!C1593)</f>
        <v>2700</v>
      </c>
      <c r="G1616" s="26">
        <f>IF([1]DRUM!D1593="","",[1]DRUM!D1593)</f>
        <v>2700</v>
      </c>
      <c r="H1616" s="26">
        <f>IF([1]DRUM!E1593="","",[1]DRUM!E1593)</f>
        <v>1550</v>
      </c>
      <c r="I1616" s="26">
        <f>IF([1]DRUM!F1593="","",[1]DRUM!F1593)</f>
        <v>1700</v>
      </c>
      <c r="J1616" s="26">
        <f>IF([1]DRUM!G1593="","",[1]DRUM!G1593)</f>
        <v>1900</v>
      </c>
      <c r="K1616" s="26">
        <f>IF([1]DRUM!H1593="","",[1]DRUM!H1593)</f>
        <v>2100</v>
      </c>
      <c r="L1616" s="26" t="str">
        <f>IF([1]DRUM!I1593="","",[1]DRUM!I1593)</f>
        <v/>
      </c>
      <c r="M1616" s="26">
        <f>IF([1]DRUM!J1593="","",
IF(AND([1]DRUM!K1593="Wooden Drum",[1]DRUM!J1593&gt;Max_WD_Capacity),Max_WD_Capacity,
[1]DRUM!J1593))</f>
        <v>8000</v>
      </c>
      <c r="N1616" s="26" t="str">
        <f>IF([1]DRUM!K1593="","",[1]DRUM!K1593)</f>
        <v>Steel Drum</v>
      </c>
      <c r="O1616" s="26">
        <f>IF([1]DRUM!L1593="","",[1]DRUM!L1593)</f>
        <v>694</v>
      </c>
      <c r="P1616" s="26" t="str">
        <f>IF([1]DRUM!M1593="","",[1]DRUM!M1593)</f>
        <v/>
      </c>
      <c r="Q1616" s="26">
        <f>IF([1]DRUM!N1593="","",[1]DRUM!N1593)</f>
        <v>6.5256769901285487</v>
      </c>
      <c r="R1616" s="26" t="str">
        <f t="shared" si="249"/>
        <v>Steel - without Wooden Lagging</v>
      </c>
      <c r="S1616" s="26">
        <f ca="1">IF(N1616="",0,
IF(Knee_Application="YES",Knee_Width,IF(Knee_Application="NO",0,
IF(OR(Cable_Type="OH",SearchData("Conductor",Cable_Desc)),0,
IF(N1616="Steel Drum",Knee_Width,
IF(N1616="Plywood Drum",0,
IF(Country="UAE",0,
IF(AND(OR(SearchData("LSHF",Cable_Desc),SearchData("LSZH",Cable_Desc),SearchData("LS0H",Cable_Desc),SearchData("LSOH",Cable_Desc)),D.nom&gt;40),Knee_Width,
IF(AND(Country="Egypt",D.nom&gt;60),Knee_Width,
IF(AND(Country&lt;&gt;"Egypt",D.nom&gt;35),Knee_Width,
0))))))))))</f>
        <v>125</v>
      </c>
      <c r="T1616" s="118">
        <f t="shared" ca="1" si="243"/>
        <v>12</v>
      </c>
      <c r="U1616" s="118">
        <f t="shared" ca="1" si="244"/>
        <v>3</v>
      </c>
      <c r="V1616" s="117">
        <f t="shared" ca="1" si="245"/>
        <v>216.55877807137449</v>
      </c>
      <c r="W1616" s="64">
        <f t="shared" ca="1" si="246"/>
        <v>1</v>
      </c>
      <c r="X1616" s="64">
        <f t="shared" ca="1" si="250"/>
        <v>1</v>
      </c>
      <c r="Y1616" s="64">
        <f t="shared" ca="1" si="247"/>
        <v>1</v>
      </c>
      <c r="AM1616" s="156"/>
    </row>
    <row r="1617" spans="1:39">
      <c r="A1617" s="12">
        <f t="shared" ca="1" si="241"/>
        <v>1</v>
      </c>
      <c r="B1617" s="12" t="str">
        <f>IF([1]DRUM!A1594="","",[1]DRUM!A1594)</f>
        <v>Steel - without Wooden Lagging</v>
      </c>
      <c r="C1617" s="12">
        <f t="shared" ca="1" si="242"/>
        <v>0</v>
      </c>
      <c r="D1617" s="155">
        <f t="shared" ca="1" si="248"/>
        <v>0</v>
      </c>
      <c r="E1617" s="26" t="str">
        <f>IF([1]DRUM!B1594="","",[1]DRUM!B1594)</f>
        <v>STB270018</v>
      </c>
      <c r="F1617" s="26">
        <f>IF([1]DRUM!C1594="","",[1]DRUM!C1594)</f>
        <v>2700</v>
      </c>
      <c r="G1617" s="26">
        <f>IF([1]DRUM!D1594="","",[1]DRUM!D1594)</f>
        <v>2700</v>
      </c>
      <c r="H1617" s="26">
        <f>IF([1]DRUM!E1594="","",[1]DRUM!E1594)</f>
        <v>1450</v>
      </c>
      <c r="I1617" s="26">
        <f>IF([1]DRUM!F1594="","",[1]DRUM!F1594)</f>
        <v>1780</v>
      </c>
      <c r="J1617" s="26">
        <f>IF([1]DRUM!G1594="","",[1]DRUM!G1594)</f>
        <v>1900</v>
      </c>
      <c r="K1617" s="26">
        <f>IF([1]DRUM!H1594="","",[1]DRUM!H1594)</f>
        <v>2100</v>
      </c>
      <c r="L1617" s="26" t="str">
        <f>IF([1]DRUM!I1594="","",[1]DRUM!I1594)</f>
        <v/>
      </c>
      <c r="M1617" s="26">
        <f>IF([1]DRUM!J1594="","",
IF(AND([1]DRUM!K1594="Wooden Drum",[1]DRUM!J1594&gt;Max_WD_Capacity),Max_WD_Capacity,
[1]DRUM!J1594))</f>
        <v>8000</v>
      </c>
      <c r="N1617" s="26" t="str">
        <f>IF([1]DRUM!K1594="","",[1]DRUM!K1594)</f>
        <v>Steel Drum</v>
      </c>
      <c r="O1617" s="26">
        <f>IF([1]DRUM!L1594="","",[1]DRUM!L1594)</f>
        <v>694</v>
      </c>
      <c r="P1617" s="26" t="str">
        <f>IF([1]DRUM!M1594="","",[1]DRUM!M1594)</f>
        <v/>
      </c>
      <c r="Q1617" s="26">
        <f>IF([1]DRUM!N1594="","",[1]DRUM!N1594)</f>
        <v>7.2521702912711881</v>
      </c>
      <c r="R1617" s="26" t="str">
        <f t="shared" si="249"/>
        <v>Steel - without Wooden Lagging</v>
      </c>
      <c r="S1617" s="26">
        <f ca="1">IF(N1617="",0,
IF(Knee_Application="YES",Knee_Width,IF(Knee_Application="NO",0,
IF(OR(Cable_Type="OH",SearchData("Conductor",Cable_Desc)),0,
IF(N1617="Steel Drum",Knee_Width,
IF(N1617="Plywood Drum",0,
IF(Country="UAE",0,
IF(AND(OR(SearchData("LSHF",Cable_Desc),SearchData("LSZH",Cable_Desc),SearchData("LS0H",Cable_Desc),SearchData("LSOH",Cable_Desc)),D.nom&gt;40),Knee_Width,
IF(AND(Country="Egypt",D.nom&gt;60),Knee_Width,
IF(AND(Country&lt;&gt;"Egypt",D.nom&gt;35),Knee_Width,
0))))))))))</f>
        <v>125</v>
      </c>
      <c r="T1617" s="118">
        <f t="shared" ca="1" si="243"/>
        <v>13</v>
      </c>
      <c r="U1617" s="118">
        <f t="shared" ca="1" si="244"/>
        <v>4</v>
      </c>
      <c r="V1617" s="117">
        <f t="shared" ca="1" si="245"/>
        <v>316.3357607493864</v>
      </c>
      <c r="W1617" s="64">
        <f t="shared" ca="1" si="246"/>
        <v>1</v>
      </c>
      <c r="X1617" s="64">
        <f t="shared" ca="1" si="250"/>
        <v>1</v>
      </c>
      <c r="Y1617" s="64">
        <f t="shared" ca="1" si="247"/>
        <v>1</v>
      </c>
      <c r="AM1617" s="156"/>
    </row>
    <row r="1618" spans="1:39">
      <c r="A1618" s="12">
        <f t="shared" ca="1" si="241"/>
        <v>0</v>
      </c>
      <c r="B1618" s="12" t="str">
        <f>IF([1]DRUM!A1595="","",[1]DRUM!A1595)</f>
        <v>Steel - without Wooden Lagging</v>
      </c>
      <c r="C1618" s="12">
        <f t="shared" ca="1" si="242"/>
        <v>0</v>
      </c>
      <c r="D1618" s="155">
        <f t="shared" ca="1" si="248"/>
        <v>0</v>
      </c>
      <c r="E1618" s="26" t="str">
        <f>IF([1]DRUM!B1595="","",[1]DRUM!B1595)</f>
        <v>STB270034</v>
      </c>
      <c r="F1618" s="26">
        <f>IF([1]DRUM!C1595="","",[1]DRUM!C1595)</f>
        <v>2700</v>
      </c>
      <c r="G1618" s="26">
        <f>IF([1]DRUM!D1595="","",[1]DRUM!D1595)</f>
        <v>2700</v>
      </c>
      <c r="H1618" s="26">
        <f>IF([1]DRUM!E1595="","",[1]DRUM!E1595)</f>
        <v>1100</v>
      </c>
      <c r="I1618" s="26">
        <f>IF([1]DRUM!F1595="","",[1]DRUM!F1595)</f>
        <v>1400</v>
      </c>
      <c r="J1618" s="26">
        <f>IF([1]DRUM!G1595="","",[1]DRUM!G1595)</f>
        <v>1600</v>
      </c>
      <c r="K1618" s="26">
        <f>IF([1]DRUM!H1595="","",[1]DRUM!H1595)</f>
        <v>1800</v>
      </c>
      <c r="L1618" s="26" t="str">
        <f>IF([1]DRUM!I1595="","",[1]DRUM!I1595)</f>
        <v/>
      </c>
      <c r="M1618" s="26">
        <f>IF([1]DRUM!J1595="","",
IF(AND([1]DRUM!K1595="Wooden Drum",[1]DRUM!J1595&gt;Max_WD_Capacity),Max_WD_Capacity,
[1]DRUM!J1595))</f>
        <v>10000</v>
      </c>
      <c r="N1618" s="26" t="str">
        <f>IF([1]DRUM!K1595="","",[1]DRUM!K1595)</f>
        <v>Steel Drum</v>
      </c>
      <c r="O1618" s="26">
        <f>IF([1]DRUM!L1595="","",[1]DRUM!L1595)</f>
        <v>704</v>
      </c>
      <c r="P1618" s="26" t="str">
        <f>IF([1]DRUM!M1595="","",[1]DRUM!M1595)</f>
        <v/>
      </c>
      <c r="Q1618" s="26">
        <f>IF([1]DRUM!N1595="","",[1]DRUM!N1595)</f>
        <v>6.6853091668390796</v>
      </c>
      <c r="R1618" s="26" t="str">
        <f t="shared" si="249"/>
        <v>Steel - without Wooden Lagging</v>
      </c>
      <c r="S1618" s="26">
        <f ca="1">IF(N1618="",0,
IF(Knee_Application="YES",Knee_Width,IF(Knee_Application="NO",0,
IF(OR(Cable_Type="OH",SearchData("Conductor",Cable_Desc)),0,
IF(N1618="Steel Drum",Knee_Width,
IF(N1618="Plywood Drum",0,
IF(Country="UAE",0,
IF(AND(OR(SearchData("LSHF",Cable_Desc),SearchData("LSZH",Cable_Desc),SearchData("LS0H",Cable_Desc),SearchData("LSOH",Cable_Desc)),D.nom&gt;40),Knee_Width,
IF(AND(Country="Egypt",D.nom&gt;60),Knee_Width,
IF(AND(Country&lt;&gt;"Egypt",D.nom&gt;35),Knee_Width,
0))))))))))</f>
        <v>125</v>
      </c>
      <c r="T1618" s="118">
        <f t="shared" ca="1" si="243"/>
        <v>10</v>
      </c>
      <c r="U1618" s="118">
        <f t="shared" ca="1" si="244"/>
        <v>5</v>
      </c>
      <c r="V1618" s="117">
        <f t="shared" ca="1" si="245"/>
        <v>268.29201261656829</v>
      </c>
      <c r="W1618" s="64">
        <f t="shared" ca="1" si="246"/>
        <v>0</v>
      </c>
      <c r="X1618" s="64">
        <f t="shared" ca="1" si="250"/>
        <v>1</v>
      </c>
      <c r="Y1618" s="64">
        <f t="shared" ca="1" si="247"/>
        <v>1</v>
      </c>
      <c r="AM1618" s="156"/>
    </row>
    <row r="1619" spans="1:39">
      <c r="A1619" s="12">
        <f t="shared" ca="1" si="241"/>
        <v>1</v>
      </c>
      <c r="B1619" s="12" t="str">
        <f>IF([1]DRUM!A1596="","",[1]DRUM!A1596)</f>
        <v>Steel - without Wooden Lagging</v>
      </c>
      <c r="C1619" s="12">
        <f t="shared" ca="1" si="242"/>
        <v>0</v>
      </c>
      <c r="D1619" s="155">
        <f t="shared" ca="1" si="248"/>
        <v>0</v>
      </c>
      <c r="E1619" s="26" t="str">
        <f>IF([1]DRUM!B1596="","",[1]DRUM!B1596)</f>
        <v>STB270037</v>
      </c>
      <c r="F1619" s="26">
        <f>IF([1]DRUM!C1596="","",[1]DRUM!C1596)</f>
        <v>2700</v>
      </c>
      <c r="G1619" s="26">
        <f>IF([1]DRUM!D1596="","",[1]DRUM!D1596)</f>
        <v>2700</v>
      </c>
      <c r="H1619" s="26">
        <f>IF([1]DRUM!E1596="","",[1]DRUM!E1596)</f>
        <v>1500</v>
      </c>
      <c r="I1619" s="26">
        <f>IF([1]DRUM!F1596="","",[1]DRUM!F1596)</f>
        <v>1700</v>
      </c>
      <c r="J1619" s="26">
        <f>IF([1]DRUM!G1596="","",[1]DRUM!G1596)</f>
        <v>1900</v>
      </c>
      <c r="K1619" s="26">
        <f>IF([1]DRUM!H1596="","",[1]DRUM!H1596)</f>
        <v>2100</v>
      </c>
      <c r="L1619" s="26" t="str">
        <f>IF([1]DRUM!I1596="","",[1]DRUM!I1596)</f>
        <v/>
      </c>
      <c r="M1619" s="26">
        <f>IF([1]DRUM!J1596="","",
IF(AND([1]DRUM!K1596="Wooden Drum",[1]DRUM!J1596&gt;Max_WD_Capacity),Max_WD_Capacity,
[1]DRUM!J1596))</f>
        <v>10000</v>
      </c>
      <c r="N1619" s="26" t="str">
        <f>IF([1]DRUM!K1596="","",[1]DRUM!K1596)</f>
        <v>Steel Drum</v>
      </c>
      <c r="O1619" s="26">
        <f>IF([1]DRUM!L1596="","",[1]DRUM!L1596)</f>
        <v>697</v>
      </c>
      <c r="P1619" s="26" t="str">
        <f>IF([1]DRUM!M1596="","",[1]DRUM!M1596)</f>
        <v/>
      </c>
      <c r="Q1619" s="26">
        <f>IF([1]DRUM!N1596="","",[1]DRUM!N1596)</f>
        <v>6.7292914639893366</v>
      </c>
      <c r="R1619" s="26" t="str">
        <f t="shared" si="249"/>
        <v>Steel - without Wooden Lagging</v>
      </c>
      <c r="S1619" s="26">
        <f ca="1">IF(N1619="",0,
IF(Knee_Application="YES",Knee_Width,IF(Knee_Application="NO",0,
IF(OR(Cable_Type="OH",SearchData("Conductor",Cable_Desc)),0,
IF(N1619="Steel Drum",Knee_Width,
IF(N1619="Plywood Drum",0,
IF(Country="UAE",0,
IF(AND(OR(SearchData("LSHF",Cable_Desc),SearchData("LSZH",Cable_Desc),SearchData("LS0H",Cable_Desc),SearchData("LSOH",Cable_Desc)),D.nom&gt;40),Knee_Width,
IF(AND(Country="Egypt",D.nom&gt;60),Knee_Width,
IF(AND(Country&lt;&gt;"Egypt",D.nom&gt;35),Knee_Width,
0))))))))))</f>
        <v>125</v>
      </c>
      <c r="T1619" s="118">
        <f t="shared" ca="1" si="243"/>
        <v>12</v>
      </c>
      <c r="U1619" s="118">
        <f t="shared" ca="1" si="244"/>
        <v>3</v>
      </c>
      <c r="V1619" s="117">
        <f t="shared" ca="1" si="245"/>
        <v>210.90391129491286</v>
      </c>
      <c r="W1619" s="64">
        <f t="shared" ca="1" si="246"/>
        <v>1</v>
      </c>
      <c r="X1619" s="64">
        <f t="shared" ca="1" si="250"/>
        <v>1</v>
      </c>
      <c r="Y1619" s="64">
        <f t="shared" ca="1" si="247"/>
        <v>1</v>
      </c>
      <c r="AM1619" s="156"/>
    </row>
    <row r="1620" spans="1:39">
      <c r="A1620" s="12">
        <f t="shared" ca="1" si="241"/>
        <v>0</v>
      </c>
      <c r="B1620" s="12" t="str">
        <f>IF([1]DRUM!A1597="","",[1]DRUM!A1597)</f>
        <v>Steel - without Wooden Lagging</v>
      </c>
      <c r="C1620" s="12">
        <f t="shared" ca="1" si="242"/>
        <v>0</v>
      </c>
      <c r="D1620" s="155">
        <f t="shared" ca="1" si="248"/>
        <v>0</v>
      </c>
      <c r="E1620" s="26" t="str">
        <f>IF([1]DRUM!B1597="","",[1]DRUM!B1597)</f>
        <v>STB270039</v>
      </c>
      <c r="F1620" s="26">
        <f>IF([1]DRUM!C1597="","",[1]DRUM!C1597)</f>
        <v>2700</v>
      </c>
      <c r="G1620" s="26">
        <f>IF([1]DRUM!D1597="","",[1]DRUM!D1597)</f>
        <v>2700</v>
      </c>
      <c r="H1620" s="26">
        <f>IF([1]DRUM!E1597="","",[1]DRUM!E1597)</f>
        <v>1400</v>
      </c>
      <c r="I1620" s="26">
        <f>IF([1]DRUM!F1597="","",[1]DRUM!F1597)</f>
        <v>1780</v>
      </c>
      <c r="J1620" s="26">
        <f>IF([1]DRUM!G1597="","",[1]DRUM!G1597)</f>
        <v>1900</v>
      </c>
      <c r="K1620" s="26">
        <f>IF([1]DRUM!H1597="","",[1]DRUM!H1597)</f>
        <v>2100</v>
      </c>
      <c r="L1620" s="26" t="str">
        <f>IF([1]DRUM!I1597="","",[1]DRUM!I1597)</f>
        <v/>
      </c>
      <c r="M1620" s="26">
        <f>IF([1]DRUM!J1597="","",
IF(AND([1]DRUM!K1597="Wooden Drum",[1]DRUM!J1597&gt;Max_WD_Capacity),Max_WD_Capacity,
[1]DRUM!J1597))</f>
        <v>10000</v>
      </c>
      <c r="N1620" s="26" t="str">
        <f>IF([1]DRUM!K1597="","",[1]DRUM!K1597)</f>
        <v>Steel Drum</v>
      </c>
      <c r="O1620" s="26">
        <f>IF([1]DRUM!L1597="","",[1]DRUM!L1597)</f>
        <v>704</v>
      </c>
      <c r="P1620" s="26" t="str">
        <f>IF([1]DRUM!M1597="","",[1]DRUM!M1597)</f>
        <v/>
      </c>
      <c r="Q1620" s="26">
        <f>IF([1]DRUM!N1597="","",[1]DRUM!N1597)</f>
        <v>7.4513865354169511</v>
      </c>
      <c r="R1620" s="26" t="str">
        <f t="shared" si="249"/>
        <v>Steel - without Wooden Lagging</v>
      </c>
      <c r="S1620" s="26">
        <f ca="1">IF(N1620="",0,
IF(Knee_Application="YES",Knee_Width,IF(Knee_Application="NO",0,
IF(OR(Cable_Type="OH",SearchData("Conductor",Cable_Desc)),0,
IF(N1620="Steel Drum",Knee_Width,
IF(N1620="Plywood Drum",0,
IF(Country="UAE",0,
IF(AND(OR(SearchData("LSHF",Cable_Desc),SearchData("LSZH",Cable_Desc),SearchData("LS0H",Cable_Desc),SearchData("LSOH",Cable_Desc)),D.nom&gt;40),Knee_Width,
IF(AND(Country="Egypt",D.nom&gt;60),Knee_Width,
IF(AND(Country&lt;&gt;"Egypt",D.nom&gt;35),Knee_Width,
0))))))))))</f>
        <v>125</v>
      </c>
      <c r="T1620" s="118">
        <f t="shared" ca="1" si="243"/>
        <v>13</v>
      </c>
      <c r="U1620" s="118">
        <f t="shared" ca="1" si="244"/>
        <v>4</v>
      </c>
      <c r="V1620" s="117">
        <f t="shared" ca="1" si="245"/>
        <v>308.16761985005292</v>
      </c>
      <c r="W1620" s="64">
        <f t="shared" ca="1" si="246"/>
        <v>0</v>
      </c>
      <c r="X1620" s="64">
        <f t="shared" ca="1" si="250"/>
        <v>1</v>
      </c>
      <c r="Y1620" s="64">
        <f t="shared" ca="1" si="247"/>
        <v>1</v>
      </c>
      <c r="AM1620" s="156"/>
    </row>
    <row r="1621" spans="1:39">
      <c r="A1621" s="12">
        <f t="shared" ca="1" si="241"/>
        <v>0</v>
      </c>
      <c r="B1621" s="12" t="str">
        <f>IF([1]DRUM!A1598="","",[1]DRUM!A1598)</f>
        <v>Steel - without Wooden Lagging</v>
      </c>
      <c r="C1621" s="12">
        <f t="shared" ca="1" si="242"/>
        <v>0</v>
      </c>
      <c r="D1621" s="155">
        <f t="shared" ca="1" si="248"/>
        <v>0</v>
      </c>
      <c r="E1621" s="26" t="str">
        <f>IF([1]DRUM!B1598="","",[1]DRUM!B1598)</f>
        <v>STB270046</v>
      </c>
      <c r="F1621" s="26">
        <f>IF([1]DRUM!C1598="","",[1]DRUM!C1598)</f>
        <v>2700</v>
      </c>
      <c r="G1621" s="26">
        <f>IF([1]DRUM!D1598="","",[1]DRUM!D1598)</f>
        <v>2700</v>
      </c>
      <c r="H1621" s="26">
        <f>IF([1]DRUM!E1598="","",[1]DRUM!E1598)</f>
        <v>1400</v>
      </c>
      <c r="I1621" s="26">
        <f>IF([1]DRUM!F1598="","",[1]DRUM!F1598)</f>
        <v>1300</v>
      </c>
      <c r="J1621" s="26">
        <f>IF([1]DRUM!G1598="","",[1]DRUM!G1598)</f>
        <v>1500</v>
      </c>
      <c r="K1621" s="26">
        <f>IF([1]DRUM!H1598="","",[1]DRUM!H1598)</f>
        <v>1700</v>
      </c>
      <c r="L1621" s="26" t="str">
        <f>IF([1]DRUM!I1598="","",[1]DRUM!I1598)</f>
        <v/>
      </c>
      <c r="M1621" s="26">
        <f>IF([1]DRUM!J1598="","",
IF(AND([1]DRUM!K1598="Wooden Drum",[1]DRUM!J1598&gt;Max_WD_Capacity),Max_WD_Capacity,
[1]DRUM!J1598))</f>
        <v>12000</v>
      </c>
      <c r="N1621" s="26" t="str">
        <f>IF([1]DRUM!K1598="","",[1]DRUM!K1598)</f>
        <v>Steel Drum</v>
      </c>
      <c r="O1621" s="26">
        <f>IF([1]DRUM!L1598="","",[1]DRUM!L1598)</f>
        <v>692</v>
      </c>
      <c r="P1621" s="26" t="str">
        <f>IF([1]DRUM!M1598="","",[1]DRUM!M1598)</f>
        <v/>
      </c>
      <c r="Q1621" s="26">
        <f>IF([1]DRUM!N1598="","",[1]DRUM!N1598)</f>
        <v>5.4420238741809195</v>
      </c>
      <c r="R1621" s="26" t="str">
        <f t="shared" si="249"/>
        <v>Steel - without Wooden Lagging</v>
      </c>
      <c r="S1621" s="26">
        <f ca="1">IF(N1621="",0,
IF(Knee_Application="YES",Knee_Width,IF(Knee_Application="NO",0,
IF(OR(Cable_Type="OH",SearchData("Conductor",Cable_Desc)),0,
IF(N1621="Steel Drum",Knee_Width,
IF(N1621="Plywood Drum",0,
IF(Country="UAE",0,
IF(AND(OR(SearchData("LSHF",Cable_Desc),SearchData("LSZH",Cable_Desc),SearchData("LS0H",Cable_Desc),SearchData("LSOH",Cable_Desc)),D.nom&gt;40),Knee_Width,
IF(AND(Country="Egypt",D.nom&gt;60),Knee_Width,
IF(AND(Country&lt;&gt;"Egypt",D.nom&gt;35),Knee_Width,
0))))))))))</f>
        <v>125</v>
      </c>
      <c r="T1621" s="118">
        <f t="shared" ca="1" si="243"/>
        <v>9</v>
      </c>
      <c r="U1621" s="118">
        <f t="shared" ca="1" si="244"/>
        <v>4</v>
      </c>
      <c r="V1621" s="117">
        <f t="shared" ca="1" si="245"/>
        <v>213.3468137423443</v>
      </c>
      <c r="W1621" s="64">
        <f t="shared" ca="1" si="246"/>
        <v>0</v>
      </c>
      <c r="X1621" s="64">
        <f t="shared" ca="1" si="250"/>
        <v>1</v>
      </c>
      <c r="Y1621" s="64">
        <f t="shared" ca="1" si="247"/>
        <v>1</v>
      </c>
      <c r="AM1621" s="156"/>
    </row>
    <row r="1622" spans="1:39">
      <c r="A1622" s="12">
        <f t="shared" ca="1" si="241"/>
        <v>1</v>
      </c>
      <c r="B1622" s="12" t="str">
        <f>IF([1]DRUM!A1599="","",[1]DRUM!A1599)</f>
        <v>Steel - without Wooden Lagging</v>
      </c>
      <c r="C1622" s="12">
        <f t="shared" ca="1" si="242"/>
        <v>0</v>
      </c>
      <c r="D1622" s="155">
        <f t="shared" ca="1" si="248"/>
        <v>0</v>
      </c>
      <c r="E1622" s="26" t="str">
        <f>IF([1]DRUM!B1599="","",[1]DRUM!B1599)</f>
        <v>STB270015</v>
      </c>
      <c r="F1622" s="26">
        <f>IF([1]DRUM!C1599="","",[1]DRUM!C1599)</f>
        <v>2700</v>
      </c>
      <c r="G1622" s="26">
        <f>IF([1]DRUM!D1599="","",[1]DRUM!D1599)</f>
        <v>2700</v>
      </c>
      <c r="H1622" s="26">
        <f>IF([1]DRUM!E1599="","",[1]DRUM!E1599)</f>
        <v>1450</v>
      </c>
      <c r="I1622" s="26">
        <f>IF([1]DRUM!F1599="","",[1]DRUM!F1599)</f>
        <v>1500</v>
      </c>
      <c r="J1622" s="26">
        <f>IF([1]DRUM!G1599="","",[1]DRUM!G1599)</f>
        <v>1700</v>
      </c>
      <c r="K1622" s="26">
        <f>IF([1]DRUM!H1599="","",[1]DRUM!H1599)</f>
        <v>1900</v>
      </c>
      <c r="L1622" s="26" t="str">
        <f>IF([1]DRUM!I1599="","",[1]DRUM!I1599)</f>
        <v/>
      </c>
      <c r="M1622" s="26">
        <f>IF([1]DRUM!J1599="","",
IF(AND([1]DRUM!K1599="Wooden Drum",[1]DRUM!J1599&gt;Max_WD_Capacity),Max_WD_Capacity,
[1]DRUM!J1599))</f>
        <v>12000</v>
      </c>
      <c r="N1622" s="26" t="str">
        <f>IF([1]DRUM!K1599="","",[1]DRUM!K1599)</f>
        <v>Steel Drum</v>
      </c>
      <c r="O1622" s="26">
        <f>IF([1]DRUM!L1599="","",[1]DRUM!L1599)</f>
        <v>691</v>
      </c>
      <c r="P1622" s="26" t="str">
        <f>IF([1]DRUM!M1599="","",[1]DRUM!M1599)</f>
        <v/>
      </c>
      <c r="Q1622" s="26">
        <f>IF([1]DRUM!N1599="","",[1]DRUM!N1599)</f>
        <v>6.1113794589363941</v>
      </c>
      <c r="R1622" s="26" t="str">
        <f t="shared" si="249"/>
        <v>Steel - without Wooden Lagging</v>
      </c>
      <c r="S1622" s="26">
        <f ca="1">IF(N1622="",0,
IF(Knee_Application="YES",Knee_Width,IF(Knee_Application="NO",0,
IF(OR(Cable_Type="OH",SearchData("Conductor",Cable_Desc)),0,
IF(N1622="Steel Drum",Knee_Width,
IF(N1622="Plywood Drum",0,
IF(Country="UAE",0,
IF(AND(OR(SearchData("LSHF",Cable_Desc),SearchData("LSZH",Cable_Desc),SearchData("LS0H",Cable_Desc),SearchData("LSOH",Cable_Desc)),D.nom&gt;40),Knee_Width,
IF(AND(Country="Egypt",D.nom&gt;60),Knee_Width,
IF(AND(Country&lt;&gt;"Egypt",D.nom&gt;35),Knee_Width,
0))))))))))</f>
        <v>125</v>
      </c>
      <c r="T1622" s="118">
        <f t="shared" ca="1" si="243"/>
        <v>11</v>
      </c>
      <c r="U1622" s="118">
        <f t="shared" ca="1" si="244"/>
        <v>4</v>
      </c>
      <c r="V1622" s="117">
        <f t="shared" ca="1" si="245"/>
        <v>267.66872063409613</v>
      </c>
      <c r="W1622" s="64">
        <f t="shared" ca="1" si="246"/>
        <v>1</v>
      </c>
      <c r="X1622" s="64">
        <f t="shared" ca="1" si="250"/>
        <v>1</v>
      </c>
      <c r="Y1622" s="64">
        <f t="shared" ca="1" si="247"/>
        <v>1</v>
      </c>
      <c r="AM1622" s="156"/>
    </row>
    <row r="1623" spans="1:39">
      <c r="A1623" s="12">
        <f t="shared" ca="1" si="241"/>
        <v>1</v>
      </c>
      <c r="B1623" s="12" t="str">
        <f>IF([1]DRUM!A1600="","",[1]DRUM!A1600)</f>
        <v>Steel - without Wooden Lagging</v>
      </c>
      <c r="C1623" s="12">
        <f t="shared" ca="1" si="242"/>
        <v>0</v>
      </c>
      <c r="D1623" s="155">
        <f t="shared" ca="1" si="248"/>
        <v>0</v>
      </c>
      <c r="E1623" s="26" t="str">
        <f>IF([1]DRUM!B1600="","",[1]DRUM!B1600)</f>
        <v>STB280047</v>
      </c>
      <c r="F1623" s="26">
        <f>IF([1]DRUM!C1600="","",[1]DRUM!C1600)</f>
        <v>2800</v>
      </c>
      <c r="G1623" s="26">
        <f>IF([1]DRUM!D1600="","",[1]DRUM!D1600)</f>
        <v>2800</v>
      </c>
      <c r="H1623" s="26">
        <f>IF([1]DRUM!E1600="","",[1]DRUM!E1600)</f>
        <v>1800</v>
      </c>
      <c r="I1623" s="26">
        <f>IF([1]DRUM!F1600="","",[1]DRUM!F1600)</f>
        <v>1780</v>
      </c>
      <c r="J1623" s="26">
        <f>IF([1]DRUM!G1600="","",[1]DRUM!G1600)</f>
        <v>1900</v>
      </c>
      <c r="K1623" s="26">
        <f>IF([1]DRUM!H1600="","",[1]DRUM!H1600)</f>
        <v>2100</v>
      </c>
      <c r="L1623" s="26" t="str">
        <f>IF([1]DRUM!I1600="","",[1]DRUM!I1600)</f>
        <v/>
      </c>
      <c r="M1623" s="26">
        <f>IF([1]DRUM!J1600="","",
IF(AND([1]DRUM!K1600="Wooden Drum",[1]DRUM!J1600&gt;Max_WD_Capacity),Max_WD_Capacity,
[1]DRUM!J1600))</f>
        <v>5000</v>
      </c>
      <c r="N1623" s="26" t="str">
        <f>IF([1]DRUM!K1600="","",[1]DRUM!K1600)</f>
        <v>Steel Drum</v>
      </c>
      <c r="O1623" s="26">
        <f>IF([1]DRUM!L1600="","",[1]DRUM!L1600)</f>
        <v>669</v>
      </c>
      <c r="P1623" s="26" t="str">
        <f>IF([1]DRUM!M1600="","",[1]DRUM!M1600)</f>
        <v/>
      </c>
      <c r="Q1623" s="26">
        <f>IF([1]DRUM!N1600="","",[1]DRUM!N1600)</f>
        <v>6.4308401618983071</v>
      </c>
      <c r="R1623" s="26" t="str">
        <f t="shared" si="249"/>
        <v>Steel - without Wooden Lagging</v>
      </c>
      <c r="S1623" s="26">
        <f ca="1">IF(N1623="",0,
IF(Knee_Application="YES",Knee_Width,IF(Knee_Application="NO",0,
IF(OR(Cable_Type="OH",SearchData("Conductor",Cable_Desc)),0,
IF(N1623="Steel Drum",Knee_Width,
IF(N1623="Plywood Drum",0,
IF(Country="UAE",0,
IF(AND(OR(SearchData("LSHF",Cable_Desc),SearchData("LSZH",Cable_Desc),SearchData("LS0H",Cable_Desc),SearchData("LSOH",Cable_Desc)),D.nom&gt;40),Knee_Width,
IF(AND(Country="Egypt",D.nom&gt;60),Knee_Width,
IF(AND(Country&lt;&gt;"Egypt",D.nom&gt;35),Knee_Width,
0))))))))))</f>
        <v>125</v>
      </c>
      <c r="T1623" s="118">
        <f t="shared" ca="1" si="243"/>
        <v>13</v>
      </c>
      <c r="U1623" s="118">
        <f t="shared" ca="1" si="244"/>
        <v>3</v>
      </c>
      <c r="V1623" s="117">
        <f t="shared" ca="1" si="245"/>
        <v>265.2358712831562</v>
      </c>
      <c r="W1623" s="64">
        <f t="shared" ca="1" si="246"/>
        <v>1</v>
      </c>
      <c r="X1623" s="64">
        <f t="shared" ca="1" si="250"/>
        <v>1</v>
      </c>
      <c r="Y1623" s="64">
        <f t="shared" ca="1" si="247"/>
        <v>1</v>
      </c>
      <c r="AM1623" s="156"/>
    </row>
    <row r="1624" spans="1:39">
      <c r="A1624" s="12">
        <f t="shared" ca="1" si="241"/>
        <v>0</v>
      </c>
      <c r="B1624" s="12" t="str">
        <f>IF([1]DRUM!A1601="","",[1]DRUM!A1601)</f>
        <v>Steel - without Wooden Lagging</v>
      </c>
      <c r="C1624" s="12">
        <f t="shared" ca="1" si="242"/>
        <v>0</v>
      </c>
      <c r="D1624" s="155">
        <f t="shared" ca="1" si="248"/>
        <v>0</v>
      </c>
      <c r="E1624" s="26" t="str">
        <f>IF([1]DRUM!B1601="","",[1]DRUM!B1601)</f>
        <v>STB280022</v>
      </c>
      <c r="F1624" s="26">
        <f>IF([1]DRUM!C1601="","",[1]DRUM!C1601)</f>
        <v>2800</v>
      </c>
      <c r="G1624" s="26">
        <f>IF([1]DRUM!D1601="","",[1]DRUM!D1601)</f>
        <v>2800</v>
      </c>
      <c r="H1624" s="26">
        <f>IF([1]DRUM!E1601="","",[1]DRUM!E1601)</f>
        <v>2000</v>
      </c>
      <c r="I1624" s="26">
        <f>IF([1]DRUM!F1601="","",[1]DRUM!F1601)</f>
        <v>1780</v>
      </c>
      <c r="J1624" s="26">
        <f>IF([1]DRUM!G1601="","",[1]DRUM!G1601)</f>
        <v>1900</v>
      </c>
      <c r="K1624" s="26">
        <f>IF([1]DRUM!H1601="","",[1]DRUM!H1601)</f>
        <v>2100</v>
      </c>
      <c r="L1624" s="26" t="str">
        <f>IF([1]DRUM!I1601="","",[1]DRUM!I1601)</f>
        <v/>
      </c>
      <c r="M1624" s="26">
        <f>IF([1]DRUM!J1601="","",
IF(AND([1]DRUM!K1601="Wooden Drum",[1]DRUM!J1601&gt;Max_WD_Capacity),Max_WD_Capacity,
[1]DRUM!J1601))</f>
        <v>6000</v>
      </c>
      <c r="N1624" s="26" t="str">
        <f>IF([1]DRUM!K1601="","",[1]DRUM!K1601)</f>
        <v>Steel Drum</v>
      </c>
      <c r="O1624" s="26">
        <f>IF([1]DRUM!L1601="","",[1]DRUM!L1601)</f>
        <v>671</v>
      </c>
      <c r="P1624" s="26" t="str">
        <f>IF([1]DRUM!M1601="","",[1]DRUM!M1601)</f>
        <v/>
      </c>
      <c r="Q1624" s="26">
        <f>IF([1]DRUM!N1601="","",[1]DRUM!N1601)</f>
        <v>5.3683535264542392</v>
      </c>
      <c r="R1624" s="26" t="str">
        <f t="shared" si="249"/>
        <v>Steel - without Wooden Lagging</v>
      </c>
      <c r="S1624" s="26">
        <f ca="1">IF(N1624="",0,
IF(Knee_Application="YES",Knee_Width,IF(Knee_Application="NO",0,
IF(OR(Cable_Type="OH",SearchData("Conductor",Cable_Desc)),0,
IF(N1624="Steel Drum",Knee_Width,
IF(N1624="Plywood Drum",0,
IF(Country="UAE",0,
IF(AND(OR(SearchData("LSHF",Cable_Desc),SearchData("LSZH",Cable_Desc),SearchData("LS0H",Cable_Desc),SearchData("LSOH",Cable_Desc)),D.nom&gt;40),Knee_Width,
IF(AND(Country="Egypt",D.nom&gt;60),Knee_Width,
IF(AND(Country&lt;&gt;"Egypt",D.nom&gt;35),Knee_Width,
0))))))))))</f>
        <v>125</v>
      </c>
      <c r="T1624" s="118">
        <f t="shared" ca="1" si="243"/>
        <v>13</v>
      </c>
      <c r="U1624" s="118">
        <f t="shared" ca="1" si="244"/>
        <v>2</v>
      </c>
      <c r="V1624" s="117">
        <f t="shared" ca="1" si="245"/>
        <v>183.22773665384824</v>
      </c>
      <c r="W1624" s="64">
        <f t="shared" ca="1" si="246"/>
        <v>1</v>
      </c>
      <c r="X1624" s="64">
        <f t="shared" ca="1" si="250"/>
        <v>1</v>
      </c>
      <c r="Y1624" s="64">
        <f t="shared" ca="1" si="247"/>
        <v>0</v>
      </c>
      <c r="AM1624" s="156"/>
    </row>
    <row r="1625" spans="1:39">
      <c r="A1625" s="12">
        <f t="shared" ref="A1625:A1688" ca="1" si="251">IF(OR(E1625="",G1625="",K1625="",G1625&lt;Min_Flange_Diam,G1625&gt;Max_Flange_Diam,K1625&lt;Min_Outer_Width,K1625&gt;Max_Outer_Width),0,IFERROR(W1625*X1625*Y1625,0))</f>
        <v>0</v>
      </c>
      <c r="B1625" s="12" t="str">
        <f>IF([1]DRUM!A1602="","",[1]DRUM!A1602)</f>
        <v>Steel - without Wooden Lagging</v>
      </c>
      <c r="C1625" s="12">
        <f t="shared" ref="C1625:C1688" ca="1" si="252">IF(B1625="","",IF(OR(B1625=Main_DT,B1625=Ext_DT),1,0))</f>
        <v>0</v>
      </c>
      <c r="D1625" s="155">
        <f t="shared" ca="1" si="248"/>
        <v>0</v>
      </c>
      <c r="E1625" s="26" t="str">
        <f>IF([1]DRUM!B1602="","",[1]DRUM!B1602)</f>
        <v>STB280026</v>
      </c>
      <c r="F1625" s="26">
        <f>IF([1]DRUM!C1602="","",[1]DRUM!C1602)</f>
        <v>2800</v>
      </c>
      <c r="G1625" s="26">
        <f>IF([1]DRUM!D1602="","",[1]DRUM!D1602)</f>
        <v>2800</v>
      </c>
      <c r="H1625" s="26">
        <f>IF([1]DRUM!E1602="","",[1]DRUM!E1602)</f>
        <v>2000</v>
      </c>
      <c r="I1625" s="26">
        <f>IF([1]DRUM!F1602="","",[1]DRUM!F1602)</f>
        <v>1780</v>
      </c>
      <c r="J1625" s="26">
        <f>IF([1]DRUM!G1602="","",[1]DRUM!G1602)</f>
        <v>1900</v>
      </c>
      <c r="K1625" s="26">
        <f>IF([1]DRUM!H1602="","",[1]DRUM!H1602)</f>
        <v>2100</v>
      </c>
      <c r="L1625" s="26" t="str">
        <f>IF([1]DRUM!I1602="","",[1]DRUM!I1602)</f>
        <v/>
      </c>
      <c r="M1625" s="26">
        <f>IF([1]DRUM!J1602="","",
IF(AND([1]DRUM!K1602="Wooden Drum",[1]DRUM!J1602&gt;Max_WD_Capacity),Max_WD_Capacity,
[1]DRUM!J1602))</f>
        <v>6000</v>
      </c>
      <c r="N1625" s="26" t="str">
        <f>IF([1]DRUM!K1602="","",[1]DRUM!K1602)</f>
        <v>Steel Drum</v>
      </c>
      <c r="O1625" s="26">
        <f>IF([1]DRUM!L1602="","",[1]DRUM!L1602)</f>
        <v>672</v>
      </c>
      <c r="P1625" s="26" t="str">
        <f>IF([1]DRUM!M1602="","",[1]DRUM!M1602)</f>
        <v/>
      </c>
      <c r="Q1625" s="26">
        <f>IF([1]DRUM!N1602="","",[1]DRUM!N1602)</f>
        <v>5.3683535264542392</v>
      </c>
      <c r="R1625" s="26" t="str">
        <f t="shared" si="249"/>
        <v>Steel - without Wooden Lagging</v>
      </c>
      <c r="S1625" s="26">
        <f ca="1">IF(N1625="",0,
IF(Knee_Application="YES",Knee_Width,IF(Knee_Application="NO",0,
IF(OR(Cable_Type="OH",SearchData("Conductor",Cable_Desc)),0,
IF(N1625="Steel Drum",Knee_Width,
IF(N1625="Plywood Drum",0,
IF(Country="UAE",0,
IF(AND(OR(SearchData("LSHF",Cable_Desc),SearchData("LSZH",Cable_Desc),SearchData("LS0H",Cable_Desc),SearchData("LSOH",Cable_Desc)),D.nom&gt;40),Knee_Width,
IF(AND(Country="Egypt",D.nom&gt;60),Knee_Width,
IF(AND(Country&lt;&gt;"Egypt",D.nom&gt;35),Knee_Width,
0))))))))))</f>
        <v>125</v>
      </c>
      <c r="T1625" s="118">
        <f t="shared" ref="T1625:T1688" ca="1" si="253">IFERROR(TRUNC((I1625-S1625)/$L$4),0)</f>
        <v>13</v>
      </c>
      <c r="U1625" s="118">
        <f t="shared" ref="U1625:U1688" ca="1" si="254">IFERROR(TRUNC((((G1625-H1625)/2)-I$11)/L$4),0)</f>
        <v>2</v>
      </c>
      <c r="V1625" s="117">
        <f t="shared" ref="V1625:V1688" ca="1" si="255">IFERROR(T1625*PI()*(H1625*U1625+L$4*U1625^2)/1000,0)</f>
        <v>183.22773665384824</v>
      </c>
      <c r="W1625" s="64">
        <f t="shared" ref="W1625:W1688" ca="1" si="256">IFERROR(IF(H1625&gt;=J$11,1,0),0)</f>
        <v>1</v>
      </c>
      <c r="X1625" s="64">
        <f t="shared" ca="1" si="250"/>
        <v>1</v>
      </c>
      <c r="Y1625" s="64">
        <f t="shared" ref="Y1625:Y1688" ca="1" si="257">IFERROR(IF(V1625&gt;=L$6*0.99,1,0),0)</f>
        <v>0</v>
      </c>
      <c r="AM1625" s="156"/>
    </row>
    <row r="1626" spans="1:39">
      <c r="A1626" s="12">
        <f t="shared" ca="1" si="251"/>
        <v>1</v>
      </c>
      <c r="B1626" s="12" t="str">
        <f>IF([1]DRUM!A1603="","",[1]DRUM!A1603)</f>
        <v>Steel - without Wooden Lagging</v>
      </c>
      <c r="C1626" s="12">
        <f t="shared" ca="1" si="252"/>
        <v>0</v>
      </c>
      <c r="D1626" s="155">
        <f t="shared" ref="D1626:D1689" ca="1" si="258">IF(O1626="",0,IFERROR(A1626*C1626,0))</f>
        <v>0</v>
      </c>
      <c r="E1626" s="26" t="str">
        <f>IF([1]DRUM!B1603="","",[1]DRUM!B1603)</f>
        <v>STB280044</v>
      </c>
      <c r="F1626" s="26">
        <f>IF([1]DRUM!C1603="","",[1]DRUM!C1603)</f>
        <v>2800</v>
      </c>
      <c r="G1626" s="26">
        <f>IF([1]DRUM!D1603="","",[1]DRUM!D1603)</f>
        <v>2800</v>
      </c>
      <c r="H1626" s="26">
        <f>IF([1]DRUM!E1603="","",[1]DRUM!E1603)</f>
        <v>1800</v>
      </c>
      <c r="I1626" s="26">
        <f>IF([1]DRUM!F1603="","",[1]DRUM!F1603)</f>
        <v>1500</v>
      </c>
      <c r="J1626" s="26">
        <f>IF([1]DRUM!G1603="","",[1]DRUM!G1603)</f>
        <v>1700</v>
      </c>
      <c r="K1626" s="26">
        <f>IF([1]DRUM!H1603="","",[1]DRUM!H1603)</f>
        <v>1700</v>
      </c>
      <c r="L1626" s="26" t="str">
        <f>IF([1]DRUM!I1603="","",[1]DRUM!I1603)</f>
        <v/>
      </c>
      <c r="M1626" s="26">
        <f>IF([1]DRUM!J1603="","",
IF(AND([1]DRUM!K1603="Wooden Drum",[1]DRUM!J1603&gt;Max_WD_Capacity),Max_WD_Capacity,
[1]DRUM!J1603))</f>
        <v>8000</v>
      </c>
      <c r="N1626" s="26" t="str">
        <f>IF([1]DRUM!K1603="","",[1]DRUM!K1603)</f>
        <v>Steel Drum</v>
      </c>
      <c r="O1626" s="26">
        <f>IF([1]DRUM!L1603="","",[1]DRUM!L1603)</f>
        <v>633</v>
      </c>
      <c r="P1626" s="26" t="str">
        <f>IF([1]DRUM!M1603="","",[1]DRUM!M1603)</f>
        <v/>
      </c>
      <c r="Q1626" s="26">
        <f>IF([1]DRUM!N1603="","",[1]DRUM!N1603)</f>
        <v>5.4192473274423936</v>
      </c>
      <c r="R1626" s="26" t="str">
        <f t="shared" ref="R1626:R1689" si="259">B1626</f>
        <v>Steel - without Wooden Lagging</v>
      </c>
      <c r="S1626" s="26">
        <f ca="1">IF(N1626="",0,
IF(Knee_Application="YES",Knee_Width,IF(Knee_Application="NO",0,
IF(OR(Cable_Type="OH",SearchData("Conductor",Cable_Desc)),0,
IF(N1626="Steel Drum",Knee_Width,
IF(N1626="Plywood Drum",0,
IF(Country="UAE",0,
IF(AND(OR(SearchData("LSHF",Cable_Desc),SearchData("LSZH",Cable_Desc),SearchData("LS0H",Cable_Desc),SearchData("LSOH",Cable_Desc)),D.nom&gt;40),Knee_Width,
IF(AND(Country="Egypt",D.nom&gt;60),Knee_Width,
IF(AND(Country&lt;&gt;"Egypt",D.nom&gt;35),Knee_Width,
0))))))))))</f>
        <v>125</v>
      </c>
      <c r="T1626" s="118">
        <f t="shared" ca="1" si="253"/>
        <v>11</v>
      </c>
      <c r="U1626" s="118">
        <f t="shared" ca="1" si="254"/>
        <v>3</v>
      </c>
      <c r="V1626" s="117">
        <f t="shared" ca="1" si="255"/>
        <v>224.43035262420904</v>
      </c>
      <c r="W1626" s="64">
        <f t="shared" ca="1" si="256"/>
        <v>1</v>
      </c>
      <c r="X1626" s="64">
        <f t="shared" ref="X1626:X1689" ca="1" si="260">IFERROR(IF(M1626*(IF(N1626="Steel Drum",1.1,IF(N1626="Plywood Drum",1,IF(M1626&lt;=1000,1.1,IF(M1626&lt;=6000,1.04,1)))))&gt;=L$5,1,0),0)</f>
        <v>1</v>
      </c>
      <c r="Y1626" s="64">
        <f t="shared" ca="1" si="257"/>
        <v>1</v>
      </c>
      <c r="AM1626" s="156"/>
    </row>
    <row r="1627" spans="1:39">
      <c r="A1627" s="12">
        <f t="shared" ca="1" si="251"/>
        <v>0</v>
      </c>
      <c r="B1627" s="12" t="str">
        <f>IF([1]DRUM!A1604="","",[1]DRUM!A1604)</f>
        <v>Steel - without Wooden Lagging</v>
      </c>
      <c r="C1627" s="12">
        <f t="shared" ca="1" si="252"/>
        <v>0</v>
      </c>
      <c r="D1627" s="155">
        <f t="shared" ca="1" si="258"/>
        <v>0</v>
      </c>
      <c r="E1627" s="26" t="str">
        <f>IF([1]DRUM!B1604="","",[1]DRUM!B1604)</f>
        <v>STB280042</v>
      </c>
      <c r="F1627" s="26">
        <f>IF([1]DRUM!C1604="","",[1]DRUM!C1604)</f>
        <v>2800</v>
      </c>
      <c r="G1627" s="26">
        <f>IF([1]DRUM!D1604="","",[1]DRUM!D1604)</f>
        <v>2800</v>
      </c>
      <c r="H1627" s="26">
        <f>IF([1]DRUM!E1604="","",[1]DRUM!E1604)</f>
        <v>1600</v>
      </c>
      <c r="I1627" s="26">
        <f>IF([1]DRUM!F1604="","",[1]DRUM!F1604)</f>
        <v>1300</v>
      </c>
      <c r="J1627" s="26">
        <f>IF([1]DRUM!G1604="","",[1]DRUM!G1604)</f>
        <v>1500</v>
      </c>
      <c r="K1627" s="26">
        <f>IF([1]DRUM!H1604="","",[1]DRUM!H1604)</f>
        <v>1700</v>
      </c>
      <c r="L1627" s="26" t="str">
        <f>IF([1]DRUM!I1604="","",[1]DRUM!I1604)</f>
        <v/>
      </c>
      <c r="M1627" s="26">
        <f>IF([1]DRUM!J1604="","",
IF(AND([1]DRUM!K1604="Wooden Drum",[1]DRUM!J1604&gt;Max_WD_Capacity),Max_WD_Capacity,
[1]DRUM!J1604))</f>
        <v>10000</v>
      </c>
      <c r="N1627" s="26" t="str">
        <f>IF([1]DRUM!K1604="","",[1]DRUM!K1604)</f>
        <v>Steel Drum</v>
      </c>
      <c r="O1627" s="26">
        <f>IF([1]DRUM!L1604="","",[1]DRUM!L1604)</f>
        <v>672</v>
      </c>
      <c r="P1627" s="26" t="str">
        <f>IF([1]DRUM!M1604="","",[1]DRUM!M1604)</f>
        <v/>
      </c>
      <c r="Q1627" s="26">
        <f>IF([1]DRUM!N1604="","",[1]DRUM!N1604)</f>
        <v>5.3909729935600854</v>
      </c>
      <c r="R1627" s="26" t="str">
        <f t="shared" si="259"/>
        <v>Steel - without Wooden Lagging</v>
      </c>
      <c r="S1627" s="26">
        <f ca="1">IF(N1627="",0,
IF(Knee_Application="YES",Knee_Width,IF(Knee_Application="NO",0,
IF(OR(Cable_Type="OH",SearchData("Conductor",Cable_Desc)),0,
IF(N1627="Steel Drum",Knee_Width,
IF(N1627="Plywood Drum",0,
IF(Country="UAE",0,
IF(AND(OR(SearchData("LSHF",Cable_Desc),SearchData("LSZH",Cable_Desc),SearchData("LS0H",Cable_Desc),SearchData("LSOH",Cable_Desc)),D.nom&gt;40),Knee_Width,
IF(AND(Country="Egypt",D.nom&gt;60),Knee_Width,
IF(AND(Country&lt;&gt;"Egypt",D.nom&gt;35),Knee_Width,
0))))))))))</f>
        <v>125</v>
      </c>
      <c r="T1627" s="118">
        <f t="shared" ca="1" si="253"/>
        <v>9</v>
      </c>
      <c r="U1627" s="118">
        <f t="shared" ca="1" si="254"/>
        <v>3</v>
      </c>
      <c r="V1627" s="117">
        <f t="shared" ca="1" si="255"/>
        <v>166.66023363587709</v>
      </c>
      <c r="W1627" s="64">
        <f t="shared" ca="1" si="256"/>
        <v>1</v>
      </c>
      <c r="X1627" s="64">
        <f t="shared" ca="1" si="260"/>
        <v>1</v>
      </c>
      <c r="Y1627" s="64">
        <f t="shared" ca="1" si="257"/>
        <v>0</v>
      </c>
      <c r="AM1627" s="156"/>
    </row>
    <row r="1628" spans="1:39">
      <c r="A1628" s="12">
        <f t="shared" ca="1" si="251"/>
        <v>0</v>
      </c>
      <c r="B1628" s="12" t="str">
        <f>IF([1]DRUM!A1605="","",[1]DRUM!A1605)</f>
        <v>Steel - without Wooden Lagging</v>
      </c>
      <c r="C1628" s="12">
        <f t="shared" ca="1" si="252"/>
        <v>0</v>
      </c>
      <c r="D1628" s="155">
        <f t="shared" ca="1" si="258"/>
        <v>0</v>
      </c>
      <c r="E1628" s="26" t="str">
        <f>IF([1]DRUM!B1605="","",[1]DRUM!B1605)</f>
        <v>STB280041</v>
      </c>
      <c r="F1628" s="26">
        <f>IF([1]DRUM!C1605="","",[1]DRUM!C1605)</f>
        <v>2800</v>
      </c>
      <c r="G1628" s="26">
        <f>IF([1]DRUM!D1605="","",[1]DRUM!D1605)</f>
        <v>2800</v>
      </c>
      <c r="H1628" s="26">
        <f>IF([1]DRUM!E1605="","",[1]DRUM!E1605)</f>
        <v>1600</v>
      </c>
      <c r="I1628" s="26">
        <f>IF([1]DRUM!F1605="","",[1]DRUM!F1605)</f>
        <v>1400</v>
      </c>
      <c r="J1628" s="26">
        <f>IF([1]DRUM!G1605="","",[1]DRUM!G1605)</f>
        <v>1600</v>
      </c>
      <c r="K1628" s="26">
        <f>IF([1]DRUM!H1605="","",[1]DRUM!H1605)</f>
        <v>1800</v>
      </c>
      <c r="L1628" s="26" t="str">
        <f>IF([1]DRUM!I1605="","",[1]DRUM!I1605)</f>
        <v/>
      </c>
      <c r="M1628" s="26">
        <f>IF([1]DRUM!J1605="","",
IF(AND([1]DRUM!K1605="Wooden Drum",[1]DRUM!J1605&gt;Max_WD_Capacity),Max_WD_Capacity,
[1]DRUM!J1605))</f>
        <v>10000</v>
      </c>
      <c r="N1628" s="26" t="str">
        <f>IF([1]DRUM!K1605="","",[1]DRUM!K1605)</f>
        <v>Steel Drum</v>
      </c>
      <c r="O1628" s="26">
        <f>IF([1]DRUM!L1605="","",[1]DRUM!L1605)</f>
        <v>695</v>
      </c>
      <c r="P1628" s="26" t="str">
        <f>IF([1]DRUM!M1605="","",[1]DRUM!M1605)</f>
        <v/>
      </c>
      <c r="Q1628" s="26">
        <f>IF([1]DRUM!N1605="","",[1]DRUM!N1605)</f>
        <v>5.8056632238339381</v>
      </c>
      <c r="R1628" s="26" t="str">
        <f t="shared" si="259"/>
        <v>Steel - without Wooden Lagging</v>
      </c>
      <c r="S1628" s="26">
        <f ca="1">IF(N1628="",0,
IF(Knee_Application="YES",Knee_Width,IF(Knee_Application="NO",0,
IF(OR(Cable_Type="OH",SearchData("Conductor",Cable_Desc)),0,
IF(N1628="Steel Drum",Knee_Width,
IF(N1628="Plywood Drum",0,
IF(Country="UAE",0,
IF(AND(OR(SearchData("LSHF",Cable_Desc),SearchData("LSZH",Cable_Desc),SearchData("LS0H",Cable_Desc),SearchData("LSOH",Cable_Desc)),D.nom&gt;40),Knee_Width,
IF(AND(Country="Egypt",D.nom&gt;60),Knee_Width,
IF(AND(Country&lt;&gt;"Egypt",D.nom&gt;35),Knee_Width,
0))))))))))</f>
        <v>125</v>
      </c>
      <c r="T1628" s="118">
        <f t="shared" ca="1" si="253"/>
        <v>10</v>
      </c>
      <c r="U1628" s="118">
        <f t="shared" ca="1" si="254"/>
        <v>3</v>
      </c>
      <c r="V1628" s="117">
        <f t="shared" ca="1" si="255"/>
        <v>185.17803737319673</v>
      </c>
      <c r="W1628" s="64">
        <f t="shared" ca="1" si="256"/>
        <v>1</v>
      </c>
      <c r="X1628" s="64">
        <f t="shared" ca="1" si="260"/>
        <v>1</v>
      </c>
      <c r="Y1628" s="64">
        <f t="shared" ca="1" si="257"/>
        <v>0</v>
      </c>
      <c r="AM1628" s="156"/>
    </row>
    <row r="1629" spans="1:39">
      <c r="A1629" s="12">
        <f t="shared" ca="1" si="251"/>
        <v>0</v>
      </c>
      <c r="B1629" s="12" t="str">
        <f>IF([1]DRUM!A1606="","",[1]DRUM!A1606)</f>
        <v>Steel - without Wooden Lagging</v>
      </c>
      <c r="C1629" s="12">
        <f t="shared" ca="1" si="252"/>
        <v>0</v>
      </c>
      <c r="D1629" s="155">
        <f t="shared" ca="1" si="258"/>
        <v>0</v>
      </c>
      <c r="E1629" s="26" t="str">
        <f>IF([1]DRUM!B1606="","",[1]DRUM!B1606)</f>
        <v>STB280046</v>
      </c>
      <c r="F1629" s="26">
        <f>IF([1]DRUM!C1606="","",[1]DRUM!C1606)</f>
        <v>2800</v>
      </c>
      <c r="G1629" s="26">
        <f>IF([1]DRUM!D1606="","",[1]DRUM!D1606)</f>
        <v>2800</v>
      </c>
      <c r="H1629" s="26">
        <f>IF([1]DRUM!E1606="","",[1]DRUM!E1606)</f>
        <v>1300</v>
      </c>
      <c r="I1629" s="26">
        <f>IF([1]DRUM!F1606="","",[1]DRUM!F1606)</f>
        <v>1400</v>
      </c>
      <c r="J1629" s="26">
        <f>IF([1]DRUM!G1606="","",[1]DRUM!G1606)</f>
        <v>1600</v>
      </c>
      <c r="K1629" s="26">
        <f>IF([1]DRUM!H1606="","",[1]DRUM!H1606)</f>
        <v>1800</v>
      </c>
      <c r="L1629" s="26" t="str">
        <f>IF([1]DRUM!I1606="","",[1]DRUM!I1606)</f>
        <v/>
      </c>
      <c r="M1629" s="26">
        <f>IF([1]DRUM!J1606="","",
IF(AND([1]DRUM!K1606="Wooden Drum",[1]DRUM!J1606&gt;Max_WD_Capacity),Max_WD_Capacity,
[1]DRUM!J1606))</f>
        <v>10000</v>
      </c>
      <c r="N1629" s="26" t="str">
        <f>IF([1]DRUM!K1606="","",[1]DRUM!K1606)</f>
        <v>Steel Drum</v>
      </c>
      <c r="O1629" s="26">
        <f>IF([1]DRUM!L1606="","",[1]DRUM!L1606)</f>
        <v>677</v>
      </c>
      <c r="P1629" s="26" t="str">
        <f>IF([1]DRUM!M1606="","",[1]DRUM!M1606)</f>
        <v/>
      </c>
      <c r="Q1629" s="26">
        <f>IF([1]DRUM!N1606="","",[1]DRUM!N1606)</f>
        <v>6.7622781868520301</v>
      </c>
      <c r="R1629" s="26" t="str">
        <f t="shared" si="259"/>
        <v>Steel - without Wooden Lagging</v>
      </c>
      <c r="S1629" s="26">
        <f ca="1">IF(N1629="",0,
IF(Knee_Application="YES",Knee_Width,IF(Knee_Application="NO",0,
IF(OR(Cable_Type="OH",SearchData("Conductor",Cable_Desc)),0,
IF(N1629="Steel Drum",Knee_Width,
IF(N1629="Plywood Drum",0,
IF(Country="UAE",0,
IF(AND(OR(SearchData("LSHF",Cable_Desc),SearchData("LSZH",Cable_Desc),SearchData("LS0H",Cable_Desc),SearchData("LSOH",Cable_Desc)),D.nom&gt;40),Knee_Width,
IF(AND(Country="Egypt",D.nom&gt;60),Knee_Width,
IF(AND(Country&lt;&gt;"Egypt",D.nom&gt;35),Knee_Width,
0))))))))))</f>
        <v>125</v>
      </c>
      <c r="T1629" s="118">
        <f t="shared" ca="1" si="253"/>
        <v>10</v>
      </c>
      <c r="U1629" s="118">
        <f t="shared" ca="1" si="254"/>
        <v>5</v>
      </c>
      <c r="V1629" s="117">
        <f t="shared" ca="1" si="255"/>
        <v>299.70793915246622</v>
      </c>
      <c r="W1629" s="64">
        <f t="shared" ca="1" si="256"/>
        <v>0</v>
      </c>
      <c r="X1629" s="64">
        <f t="shared" ca="1" si="260"/>
        <v>1</v>
      </c>
      <c r="Y1629" s="64">
        <f t="shared" ca="1" si="257"/>
        <v>1</v>
      </c>
      <c r="AM1629" s="156"/>
    </row>
    <row r="1630" spans="1:39">
      <c r="A1630" s="12">
        <f t="shared" ca="1" si="251"/>
        <v>0</v>
      </c>
      <c r="B1630" s="12" t="str">
        <f>IF([1]DRUM!A1607="","",[1]DRUM!A1607)</f>
        <v>Steel - without Wooden Lagging</v>
      </c>
      <c r="C1630" s="12">
        <f t="shared" ca="1" si="252"/>
        <v>0</v>
      </c>
      <c r="D1630" s="155">
        <f t="shared" ca="1" si="258"/>
        <v>0</v>
      </c>
      <c r="E1630" s="26" t="str">
        <f>IF([1]DRUM!B1607="","",[1]DRUM!B1607)</f>
        <v>STB280025</v>
      </c>
      <c r="F1630" s="26">
        <f>IF([1]DRUM!C1607="","",[1]DRUM!C1607)</f>
        <v>2800</v>
      </c>
      <c r="G1630" s="26">
        <f>IF([1]DRUM!D1607="","",[1]DRUM!D1607)</f>
        <v>2800</v>
      </c>
      <c r="H1630" s="26">
        <f>IF([1]DRUM!E1607="","",[1]DRUM!E1607)</f>
        <v>1900</v>
      </c>
      <c r="I1630" s="26">
        <f>IF([1]DRUM!F1607="","",[1]DRUM!F1607)</f>
        <v>1780</v>
      </c>
      <c r="J1630" s="26">
        <f>IF([1]DRUM!G1607="","",[1]DRUM!G1607)</f>
        <v>1900</v>
      </c>
      <c r="K1630" s="26">
        <f>IF([1]DRUM!H1607="","",[1]DRUM!H1607)</f>
        <v>2100</v>
      </c>
      <c r="L1630" s="26" t="str">
        <f>IF([1]DRUM!I1607="","",[1]DRUM!I1607)</f>
        <v/>
      </c>
      <c r="M1630" s="26">
        <f>IF([1]DRUM!J1607="","",
IF(AND([1]DRUM!K1607="Wooden Drum",[1]DRUM!J1607&gt;Max_WD_Capacity),Max_WD_Capacity,
[1]DRUM!J1607))</f>
        <v>10000</v>
      </c>
      <c r="N1630" s="26" t="str">
        <f>IF([1]DRUM!K1607="","",[1]DRUM!K1607)</f>
        <v>Steel Drum</v>
      </c>
      <c r="O1630" s="26">
        <f>IF([1]DRUM!L1607="","",[1]DRUM!L1607)</f>
        <v>715</v>
      </c>
      <c r="P1630" s="26" t="str">
        <f>IF([1]DRUM!M1607="","",[1]DRUM!M1607)</f>
        <v/>
      </c>
      <c r="Q1630" s="26">
        <f>IF([1]DRUM!N1607="","",[1]DRUM!N1607)</f>
        <v>5.9135769314847471</v>
      </c>
      <c r="R1630" s="26" t="str">
        <f t="shared" si="259"/>
        <v>Steel - without Wooden Lagging</v>
      </c>
      <c r="S1630" s="26">
        <f ca="1">IF(N1630="",0,
IF(Knee_Application="YES",Knee_Width,IF(Knee_Application="NO",0,
IF(OR(Cable_Type="OH",SearchData("Conductor",Cable_Desc)),0,
IF(N1630="Steel Drum",Knee_Width,
IF(N1630="Plywood Drum",0,
IF(Country="UAE",0,
IF(AND(OR(SearchData("LSHF",Cable_Desc),SearchData("LSZH",Cable_Desc),SearchData("LS0H",Cable_Desc),SearchData("LSOH",Cable_Desc)),D.nom&gt;40),Knee_Width,
IF(AND(Country="Egypt",D.nom&gt;60),Knee_Width,
IF(AND(Country&lt;&gt;"Egypt",D.nom&gt;35),Knee_Width,
0))))))))))</f>
        <v>125</v>
      </c>
      <c r="T1630" s="118">
        <f t="shared" ca="1" si="253"/>
        <v>13</v>
      </c>
      <c r="U1630" s="118">
        <f t="shared" ca="1" si="254"/>
        <v>2</v>
      </c>
      <c r="V1630" s="117">
        <f t="shared" ca="1" si="255"/>
        <v>175.05959575451476</v>
      </c>
      <c r="W1630" s="64">
        <f t="shared" ca="1" si="256"/>
        <v>1</v>
      </c>
      <c r="X1630" s="64">
        <f t="shared" ca="1" si="260"/>
        <v>1</v>
      </c>
      <c r="Y1630" s="64">
        <f t="shared" ca="1" si="257"/>
        <v>0</v>
      </c>
      <c r="AM1630" s="156"/>
    </row>
    <row r="1631" spans="1:39">
      <c r="A1631" s="12">
        <f t="shared" ca="1" si="251"/>
        <v>0</v>
      </c>
      <c r="B1631" s="12" t="str">
        <f>IF([1]DRUM!A1608="","",[1]DRUM!A1608)</f>
        <v>Steel - without Wooden Lagging</v>
      </c>
      <c r="C1631" s="12">
        <f t="shared" ca="1" si="252"/>
        <v>0</v>
      </c>
      <c r="D1631" s="155">
        <f t="shared" ca="1" si="258"/>
        <v>0</v>
      </c>
      <c r="E1631" s="26" t="str">
        <f>IF([1]DRUM!B1608="","",[1]DRUM!B1608)</f>
        <v>STB280050</v>
      </c>
      <c r="F1631" s="26">
        <f>IF([1]DRUM!C1608="","",[1]DRUM!C1608)</f>
        <v>2800</v>
      </c>
      <c r="G1631" s="26">
        <f>IF([1]DRUM!D1608="","",[1]DRUM!D1608)</f>
        <v>2800</v>
      </c>
      <c r="H1631" s="26">
        <f>IF([1]DRUM!E1608="","",[1]DRUM!E1608)</f>
        <v>1400</v>
      </c>
      <c r="I1631" s="26">
        <f>IF([1]DRUM!F1608="","",[1]DRUM!F1608)</f>
        <v>1700</v>
      </c>
      <c r="J1631" s="26">
        <f>IF([1]DRUM!G1608="","",[1]DRUM!G1608)</f>
        <v>1900</v>
      </c>
      <c r="K1631" s="26">
        <f>IF([1]DRUM!H1608="","",[1]DRUM!H1608)</f>
        <v>2100</v>
      </c>
      <c r="L1631" s="26" t="str">
        <f>IF([1]DRUM!I1608="","",[1]DRUM!I1608)</f>
        <v/>
      </c>
      <c r="M1631" s="26">
        <f>IF([1]DRUM!J1608="","",
IF(AND([1]DRUM!K1608="Wooden Drum",[1]DRUM!J1608&gt;Max_WD_Capacity),Max_WD_Capacity,
[1]DRUM!J1608))</f>
        <v>10000</v>
      </c>
      <c r="N1631" s="26" t="str">
        <f>IF([1]DRUM!K1608="","",[1]DRUM!K1608)</f>
        <v>Steel Drum</v>
      </c>
      <c r="O1631" s="26">
        <f>IF([1]DRUM!L1608="","",[1]DRUM!L1608)</f>
        <v>729</v>
      </c>
      <c r="P1631" s="26" t="str">
        <f>IF([1]DRUM!M1608="","",[1]DRUM!M1608)</f>
        <v/>
      </c>
      <c r="Q1631" s="26">
        <f>IF([1]DRUM!N1608="","",[1]DRUM!N1608)</f>
        <v>7.8508400413208932</v>
      </c>
      <c r="R1631" s="26" t="str">
        <f t="shared" si="259"/>
        <v>Steel - without Wooden Lagging</v>
      </c>
      <c r="S1631" s="26">
        <f ca="1">IF(N1631="",0,
IF(Knee_Application="YES",Knee_Width,IF(Knee_Application="NO",0,
IF(OR(Cable_Type="OH",SearchData("Conductor",Cable_Desc)),0,
IF(N1631="Steel Drum",Knee_Width,
IF(N1631="Plywood Drum",0,
IF(Country="UAE",0,
IF(AND(OR(SearchData("LSHF",Cable_Desc),SearchData("LSZH",Cable_Desc),SearchData("LS0H",Cable_Desc),SearchData("LSOH",Cable_Desc)),D.nom&gt;40),Knee_Width,
IF(AND(Country="Egypt",D.nom&gt;60),Knee_Width,
IF(AND(Country&lt;&gt;"Egypt",D.nom&gt;35),Knee_Width,
0))))))))))</f>
        <v>125</v>
      </c>
      <c r="T1631" s="118">
        <f t="shared" ca="1" si="253"/>
        <v>12</v>
      </c>
      <c r="U1631" s="118">
        <f t="shared" ca="1" si="254"/>
        <v>4</v>
      </c>
      <c r="V1631" s="117">
        <f t="shared" ca="1" si="255"/>
        <v>284.46241832312575</v>
      </c>
      <c r="W1631" s="64">
        <f t="shared" ca="1" si="256"/>
        <v>0</v>
      </c>
      <c r="X1631" s="64">
        <f t="shared" ca="1" si="260"/>
        <v>1</v>
      </c>
      <c r="Y1631" s="64">
        <f t="shared" ca="1" si="257"/>
        <v>1</v>
      </c>
      <c r="AM1631" s="156"/>
    </row>
    <row r="1632" spans="1:39">
      <c r="A1632" s="12">
        <f t="shared" ca="1" si="251"/>
        <v>1</v>
      </c>
      <c r="B1632" s="12" t="str">
        <f>IF([1]DRUM!A1609="","",[1]DRUM!A1609)</f>
        <v>Steel - without Wooden Lagging</v>
      </c>
      <c r="C1632" s="12">
        <f t="shared" ca="1" si="252"/>
        <v>0</v>
      </c>
      <c r="D1632" s="155">
        <f t="shared" ca="1" si="258"/>
        <v>0</v>
      </c>
      <c r="E1632" s="26" t="str">
        <f>IF([1]DRUM!B1609="","",[1]DRUM!B1609)</f>
        <v>STB280049</v>
      </c>
      <c r="F1632" s="26">
        <f>IF([1]DRUM!C1609="","",[1]DRUM!C1609)</f>
        <v>2800</v>
      </c>
      <c r="G1632" s="26">
        <f>IF([1]DRUM!D1609="","",[1]DRUM!D1609)</f>
        <v>2800</v>
      </c>
      <c r="H1632" s="26">
        <f>IF([1]DRUM!E1609="","",[1]DRUM!E1609)</f>
        <v>1450</v>
      </c>
      <c r="I1632" s="26">
        <f>IF([1]DRUM!F1609="","",[1]DRUM!F1609)</f>
        <v>1700</v>
      </c>
      <c r="J1632" s="26">
        <f>IF([1]DRUM!G1609="","",[1]DRUM!G1609)</f>
        <v>1900</v>
      </c>
      <c r="K1632" s="26">
        <f>IF([1]DRUM!H1609="","",[1]DRUM!H1609)</f>
        <v>2100</v>
      </c>
      <c r="L1632" s="26" t="str">
        <f>IF([1]DRUM!I1609="","",[1]DRUM!I1609)</f>
        <v/>
      </c>
      <c r="M1632" s="26">
        <f>IF([1]DRUM!J1609="","",
IF(AND([1]DRUM!K1609="Wooden Drum",[1]DRUM!J1609&gt;Max_WD_Capacity),Max_WD_Capacity,
[1]DRUM!J1609))</f>
        <v>12000</v>
      </c>
      <c r="N1632" s="26" t="str">
        <f>IF([1]DRUM!K1609="","",[1]DRUM!K1609)</f>
        <v>Steel Drum</v>
      </c>
      <c r="O1632" s="26">
        <f>IF([1]DRUM!L1609="","",[1]DRUM!L1609)</f>
        <v>819</v>
      </c>
      <c r="P1632" s="26" t="str">
        <f>IF([1]DRUM!M1609="","",[1]DRUM!M1609)</f>
        <v/>
      </c>
      <c r="Q1632" s="26">
        <f>IF([1]DRUM!N1609="","",[1]DRUM!N1609)</f>
        <v>7.6605773362378615</v>
      </c>
      <c r="R1632" s="26" t="str">
        <f t="shared" si="259"/>
        <v>Steel - without Wooden Lagging</v>
      </c>
      <c r="S1632" s="26">
        <f ca="1">IF(N1632="",0,
IF(Knee_Application="YES",Knee_Width,IF(Knee_Application="NO",0,
IF(OR(Cable_Type="OH",SearchData("Conductor",Cable_Desc)),0,
IF(N1632="Steel Drum",Knee_Width,
IF(N1632="Plywood Drum",0,
IF(Country="UAE",0,
IF(AND(OR(SearchData("LSHF",Cable_Desc),SearchData("LSZH",Cable_Desc),SearchData("LS0H",Cable_Desc),SearchData("LSOH",Cable_Desc)),D.nom&gt;40),Knee_Width,
IF(AND(Country="Egypt",D.nom&gt;60),Knee_Width,
IF(AND(Country&lt;&gt;"Egypt",D.nom&gt;35),Knee_Width,
0))))))))))</f>
        <v>125</v>
      </c>
      <c r="T1632" s="118">
        <f t="shared" ca="1" si="253"/>
        <v>12</v>
      </c>
      <c r="U1632" s="118">
        <f t="shared" ca="1" si="254"/>
        <v>4</v>
      </c>
      <c r="V1632" s="117">
        <f t="shared" ca="1" si="255"/>
        <v>292.00224069174124</v>
      </c>
      <c r="W1632" s="64">
        <f t="shared" ca="1" si="256"/>
        <v>1</v>
      </c>
      <c r="X1632" s="64">
        <f t="shared" ca="1" si="260"/>
        <v>1</v>
      </c>
      <c r="Y1632" s="64">
        <f t="shared" ca="1" si="257"/>
        <v>1</v>
      </c>
      <c r="AM1632" s="156"/>
    </row>
    <row r="1633" spans="1:39">
      <c r="A1633" s="12">
        <f t="shared" ca="1" si="251"/>
        <v>0</v>
      </c>
      <c r="B1633" s="12" t="str">
        <f>IF([1]DRUM!A1610="","",[1]DRUM!A1610)</f>
        <v>Steel - without Wooden Lagging</v>
      </c>
      <c r="C1633" s="12">
        <f t="shared" ca="1" si="252"/>
        <v>0</v>
      </c>
      <c r="D1633" s="155">
        <f t="shared" ca="1" si="258"/>
        <v>0</v>
      </c>
      <c r="E1633" s="26" t="str">
        <f>IF([1]DRUM!B1610="","",[1]DRUM!B1610)</f>
        <v>STB280015</v>
      </c>
      <c r="F1633" s="26">
        <f>IF([1]DRUM!C1610="","",[1]DRUM!C1610)</f>
        <v>2800</v>
      </c>
      <c r="G1633" s="26">
        <f>IF([1]DRUM!D1610="","",[1]DRUM!D1610)</f>
        <v>2800</v>
      </c>
      <c r="H1633" s="26">
        <f>IF([1]DRUM!E1610="","",[1]DRUM!E1610)</f>
        <v>1400</v>
      </c>
      <c r="I1633" s="26">
        <f>IF([1]DRUM!F1610="","",[1]DRUM!F1610)</f>
        <v>1430</v>
      </c>
      <c r="J1633" s="26">
        <f>IF([1]DRUM!G1610="","",[1]DRUM!G1610)</f>
        <v>1550</v>
      </c>
      <c r="K1633" s="26">
        <f>IF([1]DRUM!H1610="","",[1]DRUM!H1610)</f>
        <v>1750</v>
      </c>
      <c r="L1633" s="26" t="str">
        <f>IF([1]DRUM!I1610="","",[1]DRUM!I1610)</f>
        <v/>
      </c>
      <c r="M1633" s="26">
        <f>IF([1]DRUM!J1610="","",
IF(AND([1]DRUM!K1610="Wooden Drum",[1]DRUM!J1610&gt;Max_WD_Capacity),Max_WD_Capacity,
[1]DRUM!J1610))</f>
        <v>15000</v>
      </c>
      <c r="N1633" s="26" t="str">
        <f>IF([1]DRUM!K1610="","",[1]DRUM!K1610)</f>
        <v>Steel Drum</v>
      </c>
      <c r="O1633" s="26">
        <f>IF([1]DRUM!L1610="","",[1]DRUM!L1610)</f>
        <v>994</v>
      </c>
      <c r="P1633" s="26" t="str">
        <f>IF([1]DRUM!M1610="","",[1]DRUM!M1610)</f>
        <v/>
      </c>
      <c r="Q1633" s="26">
        <f>IF([1]DRUM!N1610="","",[1]DRUM!N1610)</f>
        <v>6.6039419171111042</v>
      </c>
      <c r="R1633" s="26" t="str">
        <f t="shared" si="259"/>
        <v>Steel - without Wooden Lagging</v>
      </c>
      <c r="S1633" s="26">
        <f ca="1">IF(N1633="",0,
IF(Knee_Application="YES",Knee_Width,IF(Knee_Application="NO",0,
IF(OR(Cable_Type="OH",SearchData("Conductor",Cable_Desc)),0,
IF(N1633="Steel Drum",Knee_Width,
IF(N1633="Plywood Drum",0,
IF(Country="UAE",0,
IF(AND(OR(SearchData("LSHF",Cable_Desc),SearchData("LSZH",Cable_Desc),SearchData("LS0H",Cable_Desc),SearchData("LSOH",Cable_Desc)),D.nom&gt;40),Knee_Width,
IF(AND(Country="Egypt",D.nom&gt;60),Knee_Width,
IF(AND(Country&lt;&gt;"Egypt",D.nom&gt;35),Knee_Width,
0))))))))))</f>
        <v>125</v>
      </c>
      <c r="T1633" s="118">
        <f t="shared" ca="1" si="253"/>
        <v>10</v>
      </c>
      <c r="U1633" s="118">
        <f t="shared" ca="1" si="254"/>
        <v>4</v>
      </c>
      <c r="V1633" s="117">
        <f t="shared" ca="1" si="255"/>
        <v>237.05201526927144</v>
      </c>
      <c r="W1633" s="64">
        <f t="shared" ca="1" si="256"/>
        <v>0</v>
      </c>
      <c r="X1633" s="64">
        <f t="shared" ca="1" si="260"/>
        <v>1</v>
      </c>
      <c r="Y1633" s="64">
        <f t="shared" ca="1" si="257"/>
        <v>1</v>
      </c>
      <c r="AM1633" s="156"/>
    </row>
    <row r="1634" spans="1:39">
      <c r="A1634" s="12">
        <f t="shared" ca="1" si="251"/>
        <v>0</v>
      </c>
      <c r="B1634" s="12" t="str">
        <f>IF([1]DRUM!A1611="","",[1]DRUM!A1611)</f>
        <v>Steel - without Wooden Lagging</v>
      </c>
      <c r="C1634" s="12">
        <f t="shared" ca="1" si="252"/>
        <v>0</v>
      </c>
      <c r="D1634" s="155">
        <f t="shared" ca="1" si="258"/>
        <v>0</v>
      </c>
      <c r="E1634" s="26" t="str">
        <f>IF([1]DRUM!B1611="","",[1]DRUM!B1611)</f>
        <v>STB290043</v>
      </c>
      <c r="F1634" s="26">
        <f>IF([1]DRUM!C1611="","",[1]DRUM!C1611)</f>
        <v>2900</v>
      </c>
      <c r="G1634" s="26">
        <f>IF([1]DRUM!D1611="","",[1]DRUM!D1611)</f>
        <v>2900</v>
      </c>
      <c r="H1634" s="26">
        <f>IF([1]DRUM!E1611="","",[1]DRUM!E1611)</f>
        <v>2050</v>
      </c>
      <c r="I1634" s="26">
        <f>IF([1]DRUM!F1611="","",[1]DRUM!F1611)</f>
        <v>1500</v>
      </c>
      <c r="J1634" s="26">
        <f>IF([1]DRUM!G1611="","",[1]DRUM!G1611)</f>
        <v>1700</v>
      </c>
      <c r="K1634" s="26">
        <f>IF([1]DRUM!H1611="","",[1]DRUM!H1611)</f>
        <v>1700</v>
      </c>
      <c r="L1634" s="26" t="str">
        <f>IF([1]DRUM!I1611="","",[1]DRUM!I1611)</f>
        <v/>
      </c>
      <c r="M1634" s="26">
        <f>IF([1]DRUM!J1611="","",
IF(AND([1]DRUM!K1611="Wooden Drum",[1]DRUM!J1611&gt;Max_WD_Capacity),Max_WD_Capacity,
[1]DRUM!J1611))</f>
        <v>5000</v>
      </c>
      <c r="N1634" s="26" t="str">
        <f>IF([1]DRUM!K1611="","",[1]DRUM!K1611)</f>
        <v>Steel Drum</v>
      </c>
      <c r="O1634" s="26">
        <f>IF([1]DRUM!L1611="","",[1]DRUM!L1611)</f>
        <v>619</v>
      </c>
      <c r="P1634" s="26" t="str">
        <f>IF([1]DRUM!M1611="","",[1]DRUM!M1611)</f>
        <v/>
      </c>
      <c r="Q1634" s="26">
        <f>IF([1]DRUM!N1611="","",[1]DRUM!N1611)</f>
        <v>4.9568441587421459</v>
      </c>
      <c r="R1634" s="26" t="str">
        <f t="shared" si="259"/>
        <v>Steel - without Wooden Lagging</v>
      </c>
      <c r="S1634" s="26">
        <f ca="1">IF(N1634="",0,
IF(Knee_Application="YES",Knee_Width,IF(Knee_Application="NO",0,
IF(OR(Cable_Type="OH",SearchData("Conductor",Cable_Desc)),0,
IF(N1634="Steel Drum",Knee_Width,
IF(N1634="Plywood Drum",0,
IF(Country="UAE",0,
IF(AND(OR(SearchData("LSHF",Cable_Desc),SearchData("LSZH",Cable_Desc),SearchData("LS0H",Cable_Desc),SearchData("LSOH",Cable_Desc)),D.nom&gt;40),Knee_Width,
IF(AND(Country="Egypt",D.nom&gt;60),Knee_Width,
IF(AND(Country&lt;&gt;"Egypt",D.nom&gt;35),Knee_Width,
0))))))))))</f>
        <v>125</v>
      </c>
      <c r="T1634" s="118">
        <f t="shared" ca="1" si="253"/>
        <v>11</v>
      </c>
      <c r="U1634" s="118">
        <f t="shared" ca="1" si="254"/>
        <v>2</v>
      </c>
      <c r="V1634" s="117">
        <f t="shared" ca="1" si="255"/>
        <v>158.49460601066647</v>
      </c>
      <c r="W1634" s="64">
        <f t="shared" ca="1" si="256"/>
        <v>1</v>
      </c>
      <c r="X1634" s="64">
        <f t="shared" ca="1" si="260"/>
        <v>1</v>
      </c>
      <c r="Y1634" s="64">
        <f t="shared" ca="1" si="257"/>
        <v>0</v>
      </c>
      <c r="AM1634" s="156"/>
    </row>
    <row r="1635" spans="1:39">
      <c r="A1635" s="12">
        <f t="shared" ca="1" si="251"/>
        <v>1</v>
      </c>
      <c r="B1635" s="12" t="str">
        <f>IF([1]DRUM!A1612="","",[1]DRUM!A1612)</f>
        <v>Steel - without Wooden Lagging</v>
      </c>
      <c r="C1635" s="12">
        <f t="shared" ca="1" si="252"/>
        <v>0</v>
      </c>
      <c r="D1635" s="155">
        <f t="shared" ca="1" si="258"/>
        <v>0</v>
      </c>
      <c r="E1635" s="26" t="str">
        <f>IF([1]DRUM!B1612="","",[1]DRUM!B1612)</f>
        <v>STB290041</v>
      </c>
      <c r="F1635" s="26">
        <f>IF([1]DRUM!C1612="","",[1]DRUM!C1612)</f>
        <v>2900</v>
      </c>
      <c r="G1635" s="26">
        <f>IF([1]DRUM!D1612="","",[1]DRUM!D1612)</f>
        <v>2900</v>
      </c>
      <c r="H1635" s="26">
        <f>IF([1]DRUM!E1612="","",[1]DRUM!E1612)</f>
        <v>1900</v>
      </c>
      <c r="I1635" s="26">
        <f>IF([1]DRUM!F1612="","",[1]DRUM!F1612)</f>
        <v>1700</v>
      </c>
      <c r="J1635" s="26">
        <f>IF([1]DRUM!G1612="","",[1]DRUM!G1612)</f>
        <v>1900</v>
      </c>
      <c r="K1635" s="26">
        <f>IF([1]DRUM!H1612="","",[1]DRUM!H1612)</f>
        <v>2100</v>
      </c>
      <c r="L1635" s="26" t="str">
        <f>IF([1]DRUM!I1612="","",[1]DRUM!I1612)</f>
        <v/>
      </c>
      <c r="M1635" s="26">
        <f>IF([1]DRUM!J1612="","",
IF(AND([1]DRUM!K1612="Wooden Drum",[1]DRUM!J1612&gt;Max_WD_Capacity),Max_WD_Capacity,
[1]DRUM!J1612))</f>
        <v>5000</v>
      </c>
      <c r="N1635" s="26" t="str">
        <f>IF([1]DRUM!K1612="","",[1]DRUM!K1612)</f>
        <v>Steel Drum</v>
      </c>
      <c r="O1635" s="26">
        <f>IF([1]DRUM!L1612="","",[1]DRUM!L1612)</f>
        <v>679</v>
      </c>
      <c r="P1635" s="26" t="str">
        <f>IF([1]DRUM!M1612="","",[1]DRUM!M1612)</f>
        <v/>
      </c>
      <c r="Q1635" s="26">
        <f>IF([1]DRUM!N1612="","",[1]DRUM!N1612)</f>
        <v>6.4088490133231781</v>
      </c>
      <c r="R1635" s="26" t="str">
        <f t="shared" si="259"/>
        <v>Steel - without Wooden Lagging</v>
      </c>
      <c r="S1635" s="26">
        <f ca="1">IF(N1635="",0,
IF(Knee_Application="YES",Knee_Width,IF(Knee_Application="NO",0,
IF(OR(Cable_Type="OH",SearchData("Conductor",Cable_Desc)),0,
IF(N1635="Steel Drum",Knee_Width,
IF(N1635="Plywood Drum",0,
IF(Country="UAE",0,
IF(AND(OR(SearchData("LSHF",Cable_Desc),SearchData("LSZH",Cable_Desc),SearchData("LS0H",Cable_Desc),SearchData("LSOH",Cable_Desc)),D.nom&gt;40),Knee_Width,
IF(AND(Country="Egypt",D.nom&gt;60),Knee_Width,
IF(AND(Country&lt;&gt;"Egypt",D.nom&gt;35),Knee_Width,
0))))))))))</f>
        <v>125</v>
      </c>
      <c r="T1635" s="118">
        <f t="shared" ca="1" si="253"/>
        <v>12</v>
      </c>
      <c r="U1635" s="118">
        <f t="shared" ca="1" si="254"/>
        <v>3</v>
      </c>
      <c r="V1635" s="117">
        <f t="shared" ca="1" si="255"/>
        <v>256.14284550660585</v>
      </c>
      <c r="W1635" s="64">
        <f t="shared" ca="1" si="256"/>
        <v>1</v>
      </c>
      <c r="X1635" s="64">
        <f t="shared" ca="1" si="260"/>
        <v>1</v>
      </c>
      <c r="Y1635" s="64">
        <f t="shared" ca="1" si="257"/>
        <v>1</v>
      </c>
      <c r="AM1635" s="156"/>
    </row>
    <row r="1636" spans="1:39">
      <c r="A1636" s="12">
        <f t="shared" ca="1" si="251"/>
        <v>1</v>
      </c>
      <c r="B1636" s="12" t="str">
        <f>IF([1]DRUM!A1613="","",[1]DRUM!A1613)</f>
        <v>Steel - without Wooden Lagging</v>
      </c>
      <c r="C1636" s="12">
        <f t="shared" ca="1" si="252"/>
        <v>0</v>
      </c>
      <c r="D1636" s="155">
        <f t="shared" ca="1" si="258"/>
        <v>0</v>
      </c>
      <c r="E1636" s="26" t="str">
        <f>IF([1]DRUM!B1613="","",[1]DRUM!B1613)</f>
        <v>STB290045</v>
      </c>
      <c r="F1636" s="26">
        <f>IF([1]DRUM!C1613="","",[1]DRUM!C1613)</f>
        <v>2900</v>
      </c>
      <c r="G1636" s="26">
        <f>IF([1]DRUM!D1613="","",[1]DRUM!D1613)</f>
        <v>2900</v>
      </c>
      <c r="H1636" s="26">
        <f>IF([1]DRUM!E1613="","",[1]DRUM!E1613)</f>
        <v>1750</v>
      </c>
      <c r="I1636" s="26">
        <f>IF([1]DRUM!F1613="","",[1]DRUM!F1613)</f>
        <v>1780</v>
      </c>
      <c r="J1636" s="26">
        <f>IF([1]DRUM!G1613="","",[1]DRUM!G1613)</f>
        <v>1900</v>
      </c>
      <c r="K1636" s="26">
        <f>IF([1]DRUM!H1613="","",[1]DRUM!H1613)</f>
        <v>2100</v>
      </c>
      <c r="L1636" s="26" t="str">
        <f>IF([1]DRUM!I1613="","",[1]DRUM!I1613)</f>
        <v/>
      </c>
      <c r="M1636" s="26">
        <f>IF([1]DRUM!J1613="","",
IF(AND([1]DRUM!K1613="Wooden Drum",[1]DRUM!J1613&gt;Max_WD_Capacity),Max_WD_Capacity,
[1]DRUM!J1613))</f>
        <v>5000</v>
      </c>
      <c r="N1636" s="26" t="str">
        <f>IF([1]DRUM!K1613="","",[1]DRUM!K1613)</f>
        <v>Steel Drum</v>
      </c>
      <c r="O1636" s="26">
        <f>IF([1]DRUM!L1613="","",[1]DRUM!L1613)</f>
        <v>702</v>
      </c>
      <c r="P1636" s="26" t="str">
        <f>IF([1]DRUM!M1613="","",[1]DRUM!M1613)</f>
        <v/>
      </c>
      <c r="Q1636" s="26">
        <f>IF([1]DRUM!N1613="","",[1]DRUM!N1613)</f>
        <v>7.47585168820678</v>
      </c>
      <c r="R1636" s="26" t="str">
        <f t="shared" si="259"/>
        <v>Steel - without Wooden Lagging</v>
      </c>
      <c r="S1636" s="26">
        <f ca="1">IF(N1636="",0,
IF(Knee_Application="YES",Knee_Width,IF(Knee_Application="NO",0,
IF(OR(Cable_Type="OH",SearchData("Conductor",Cable_Desc)),0,
IF(N1636="Steel Drum",Knee_Width,
IF(N1636="Plywood Drum",0,
IF(Country="UAE",0,
IF(AND(OR(SearchData("LSHF",Cable_Desc),SearchData("LSZH",Cable_Desc),SearchData("LS0H",Cable_Desc),SearchData("LSOH",Cable_Desc)),D.nom&gt;40),Knee_Width,
IF(AND(Country="Egypt",D.nom&gt;60),Knee_Width,
IF(AND(Country&lt;&gt;"Egypt",D.nom&gt;35),Knee_Width,
0))))))))))</f>
        <v>125</v>
      </c>
      <c r="T1636" s="118">
        <f t="shared" ca="1" si="253"/>
        <v>13</v>
      </c>
      <c r="U1636" s="118">
        <f t="shared" ca="1" si="254"/>
        <v>3</v>
      </c>
      <c r="V1636" s="117">
        <f t="shared" ca="1" si="255"/>
        <v>259.10976560865612</v>
      </c>
      <c r="W1636" s="64">
        <f t="shared" ca="1" si="256"/>
        <v>1</v>
      </c>
      <c r="X1636" s="64">
        <f t="shared" ca="1" si="260"/>
        <v>1</v>
      </c>
      <c r="Y1636" s="64">
        <f t="shared" ca="1" si="257"/>
        <v>1</v>
      </c>
      <c r="AM1636" s="156"/>
    </row>
    <row r="1637" spans="1:39">
      <c r="A1637" s="12">
        <f t="shared" ca="1" si="251"/>
        <v>1</v>
      </c>
      <c r="B1637" s="12" t="str">
        <f>IF([1]DRUM!A1614="","",[1]DRUM!A1614)</f>
        <v>Steel - without Wooden Lagging</v>
      </c>
      <c r="C1637" s="12">
        <f t="shared" ca="1" si="252"/>
        <v>0</v>
      </c>
      <c r="D1637" s="155">
        <f t="shared" ca="1" si="258"/>
        <v>0</v>
      </c>
      <c r="E1637" s="26" t="str">
        <f>IF([1]DRUM!B1614="","",[1]DRUM!B1614)</f>
        <v>STB290039</v>
      </c>
      <c r="F1637" s="26">
        <f>IF([1]DRUM!C1614="","",[1]DRUM!C1614)</f>
        <v>2900</v>
      </c>
      <c r="G1637" s="26">
        <f>IF([1]DRUM!D1614="","",[1]DRUM!D1614)</f>
        <v>2900</v>
      </c>
      <c r="H1637" s="26">
        <f>IF([1]DRUM!E1614="","",[1]DRUM!E1614)</f>
        <v>1700</v>
      </c>
      <c r="I1637" s="26">
        <f>IF([1]DRUM!F1614="","",[1]DRUM!F1614)</f>
        <v>1780</v>
      </c>
      <c r="J1637" s="26">
        <f>IF([1]DRUM!G1614="","",[1]DRUM!G1614)</f>
        <v>1900</v>
      </c>
      <c r="K1637" s="26">
        <f>IF([1]DRUM!H1614="","",[1]DRUM!H1614)</f>
        <v>2100</v>
      </c>
      <c r="L1637" s="26" t="str">
        <f>IF([1]DRUM!I1614="","",[1]DRUM!I1614)</f>
        <v/>
      </c>
      <c r="M1637" s="26">
        <f>IF([1]DRUM!J1614="","",
IF(AND([1]DRUM!K1614="Wooden Drum",[1]DRUM!J1614&gt;Max_WD_Capacity),Max_WD_Capacity,
[1]DRUM!J1614))</f>
        <v>5000</v>
      </c>
      <c r="N1637" s="26" t="str">
        <f>IF([1]DRUM!K1614="","",[1]DRUM!K1614)</f>
        <v>Steel Drum</v>
      </c>
      <c r="O1637" s="26">
        <f>IF([1]DRUM!L1614="","",[1]DRUM!L1614)</f>
        <v>721</v>
      </c>
      <c r="P1637" s="26" t="str">
        <f>IF([1]DRUM!M1614="","",[1]DRUM!M1614)</f>
        <v/>
      </c>
      <c r="Q1637" s="26">
        <f>IF([1]DRUM!N1614="","",[1]DRUM!N1614)</f>
        <v>7.7170081942779678</v>
      </c>
      <c r="R1637" s="26" t="str">
        <f t="shared" si="259"/>
        <v>Steel - without Wooden Lagging</v>
      </c>
      <c r="S1637" s="26">
        <f ca="1">IF(N1637="",0,
IF(Knee_Application="YES",Knee_Width,IF(Knee_Application="NO",0,
IF(OR(Cable_Type="OH",SearchData("Conductor",Cable_Desc)),0,
IF(N1637="Steel Drum",Knee_Width,
IF(N1637="Plywood Drum",0,
IF(Country="UAE",0,
IF(AND(OR(SearchData("LSHF",Cable_Desc),SearchData("LSZH",Cable_Desc),SearchData("LS0H",Cable_Desc),SearchData("LSOH",Cable_Desc)),D.nom&gt;40),Knee_Width,
IF(AND(Country="Egypt",D.nom&gt;60),Knee_Width,
IF(AND(Country&lt;&gt;"Egypt",D.nom&gt;35),Knee_Width,
0))))))))))</f>
        <v>125</v>
      </c>
      <c r="T1637" s="118">
        <f t="shared" ca="1" si="253"/>
        <v>13</v>
      </c>
      <c r="U1637" s="118">
        <f t="shared" ca="1" si="254"/>
        <v>3</v>
      </c>
      <c r="V1637" s="117">
        <f t="shared" ca="1" si="255"/>
        <v>252.98365993415598</v>
      </c>
      <c r="W1637" s="64">
        <f t="shared" ca="1" si="256"/>
        <v>1</v>
      </c>
      <c r="X1637" s="64">
        <f t="shared" ca="1" si="260"/>
        <v>1</v>
      </c>
      <c r="Y1637" s="64">
        <f t="shared" ca="1" si="257"/>
        <v>1</v>
      </c>
      <c r="AM1637" s="156"/>
    </row>
    <row r="1638" spans="1:39">
      <c r="A1638" s="12">
        <f t="shared" ca="1" si="251"/>
        <v>0</v>
      </c>
      <c r="B1638" s="12" t="str">
        <f>IF([1]DRUM!A1615="","",[1]DRUM!A1615)</f>
        <v>Steel - without Wooden Lagging</v>
      </c>
      <c r="C1638" s="12">
        <f t="shared" ca="1" si="252"/>
        <v>0</v>
      </c>
      <c r="D1638" s="155">
        <f t="shared" ca="1" si="258"/>
        <v>0</v>
      </c>
      <c r="E1638" s="26" t="str">
        <f>IF([1]DRUM!B1615="","",[1]DRUM!B1615)</f>
        <v>STB290044</v>
      </c>
      <c r="F1638" s="26">
        <f>IF([1]DRUM!C1615="","",[1]DRUM!C1615)</f>
        <v>2900</v>
      </c>
      <c r="G1638" s="26">
        <f>IF([1]DRUM!D1615="","",[1]DRUM!D1615)</f>
        <v>2900</v>
      </c>
      <c r="H1638" s="26">
        <f>IF([1]DRUM!E1615="","",[1]DRUM!E1615)</f>
        <v>1400</v>
      </c>
      <c r="I1638" s="26">
        <f>IF([1]DRUM!F1615="","",[1]DRUM!F1615)</f>
        <v>1700</v>
      </c>
      <c r="J1638" s="26">
        <f>IF([1]DRUM!G1615="","",[1]DRUM!G1615)</f>
        <v>1900</v>
      </c>
      <c r="K1638" s="26">
        <f>IF([1]DRUM!H1615="","",[1]DRUM!H1615)</f>
        <v>2100</v>
      </c>
      <c r="L1638" s="26" t="str">
        <f>IF([1]DRUM!I1615="","",[1]DRUM!I1615)</f>
        <v/>
      </c>
      <c r="M1638" s="26">
        <f>IF([1]DRUM!J1615="","",
IF(AND([1]DRUM!K1615="Wooden Drum",[1]DRUM!J1615&gt;Max_WD_Capacity),Max_WD_Capacity,
[1]DRUM!J1615))</f>
        <v>8000</v>
      </c>
      <c r="N1638" s="26" t="str">
        <f>IF([1]DRUM!K1615="","",[1]DRUM!K1615)</f>
        <v>Steel Drum</v>
      </c>
      <c r="O1638" s="26">
        <f>IF([1]DRUM!L1615="","",[1]DRUM!L1615)</f>
        <v>763</v>
      </c>
      <c r="P1638" s="26" t="str">
        <f>IF([1]DRUM!M1615="","",[1]DRUM!M1615)</f>
        <v/>
      </c>
      <c r="Q1638" s="26">
        <f>IF([1]DRUM!N1615="","",[1]DRUM!N1615)</f>
        <v>8.6118908616530216</v>
      </c>
      <c r="R1638" s="26" t="str">
        <f t="shared" si="259"/>
        <v>Steel - without Wooden Lagging</v>
      </c>
      <c r="S1638" s="26">
        <f ca="1">IF(N1638="",0,
IF(Knee_Application="YES",Knee_Width,IF(Knee_Application="NO",0,
IF(OR(Cable_Type="OH",SearchData("Conductor",Cable_Desc)),0,
IF(N1638="Steel Drum",Knee_Width,
IF(N1638="Plywood Drum",0,
IF(Country="UAE",0,
IF(AND(OR(SearchData("LSHF",Cable_Desc),SearchData("LSZH",Cable_Desc),SearchData("LS0H",Cable_Desc),SearchData("LSOH",Cable_Desc)),D.nom&gt;40),Knee_Width,
IF(AND(Country="Egypt",D.nom&gt;60),Knee_Width,
IF(AND(Country&lt;&gt;"Egypt",D.nom&gt;35),Knee_Width,
0))))))))))</f>
        <v>125</v>
      </c>
      <c r="T1638" s="118">
        <f t="shared" ca="1" si="253"/>
        <v>12</v>
      </c>
      <c r="U1638" s="118">
        <f t="shared" ca="1" si="254"/>
        <v>5</v>
      </c>
      <c r="V1638" s="117">
        <f t="shared" ca="1" si="255"/>
        <v>378.49908290449827</v>
      </c>
      <c r="W1638" s="64">
        <f t="shared" ca="1" si="256"/>
        <v>0</v>
      </c>
      <c r="X1638" s="64">
        <f t="shared" ca="1" si="260"/>
        <v>1</v>
      </c>
      <c r="Y1638" s="64">
        <f t="shared" ca="1" si="257"/>
        <v>1</v>
      </c>
      <c r="AM1638" s="156"/>
    </row>
    <row r="1639" spans="1:39">
      <c r="A1639" s="12">
        <f t="shared" ca="1" si="251"/>
        <v>0</v>
      </c>
      <c r="B1639" s="12" t="str">
        <f>IF([1]DRUM!A1616="","",[1]DRUM!A1616)</f>
        <v>Steel - without Wooden Lagging</v>
      </c>
      <c r="C1639" s="12">
        <f t="shared" ca="1" si="252"/>
        <v>0</v>
      </c>
      <c r="D1639" s="155">
        <f t="shared" ca="1" si="258"/>
        <v>0</v>
      </c>
      <c r="E1639" s="26" t="str">
        <f>IF([1]DRUM!B1616="","",[1]DRUM!B1616)</f>
        <v>STB290036</v>
      </c>
      <c r="F1639" s="26">
        <f>IF([1]DRUM!C1616="","",[1]DRUM!C1616)</f>
        <v>2900</v>
      </c>
      <c r="G1639" s="26">
        <f>IF([1]DRUM!D1616="","",[1]DRUM!D1616)</f>
        <v>2900</v>
      </c>
      <c r="H1639" s="26">
        <f>IF([1]DRUM!E1616="","",[1]DRUM!E1616)</f>
        <v>1200</v>
      </c>
      <c r="I1639" s="26">
        <f>IF([1]DRUM!F1616="","",[1]DRUM!F1616)</f>
        <v>1300</v>
      </c>
      <c r="J1639" s="26">
        <f>IF([1]DRUM!G1616="","",[1]DRUM!G1616)</f>
        <v>1500</v>
      </c>
      <c r="K1639" s="26">
        <f>IF([1]DRUM!H1616="","",[1]DRUM!H1616)</f>
        <v>1700</v>
      </c>
      <c r="L1639" s="26" t="str">
        <f>IF([1]DRUM!I1616="","",[1]DRUM!I1616)</f>
        <v/>
      </c>
      <c r="M1639" s="26">
        <f>IF([1]DRUM!J1616="","",
IF(AND([1]DRUM!K1616="Wooden Drum",[1]DRUM!J1616&gt;Max_WD_Capacity),Max_WD_Capacity,
[1]DRUM!J1616))</f>
        <v>10000</v>
      </c>
      <c r="N1639" s="26" t="str">
        <f>IF([1]DRUM!K1616="","",[1]DRUM!K1616)</f>
        <v>Steel Drum</v>
      </c>
      <c r="O1639" s="26">
        <f>IF([1]DRUM!L1616="","",[1]DRUM!L1616)</f>
        <v>796</v>
      </c>
      <c r="P1639" s="26" t="str">
        <f>IF([1]DRUM!M1616="","",[1]DRUM!M1616)</f>
        <v/>
      </c>
      <c r="Q1639" s="26">
        <f>IF([1]DRUM!N1616="","",[1]DRUM!N1616)</f>
        <v>7.1164927585442781</v>
      </c>
      <c r="R1639" s="26" t="str">
        <f t="shared" si="259"/>
        <v>Steel - without Wooden Lagging</v>
      </c>
      <c r="S1639" s="26">
        <f ca="1">IF(N1639="",0,
IF(Knee_Application="YES",Knee_Width,IF(Knee_Application="NO",0,
IF(OR(Cable_Type="OH",SearchData("Conductor",Cable_Desc)),0,
IF(N1639="Steel Drum",Knee_Width,
IF(N1639="Plywood Drum",0,
IF(Country="UAE",0,
IF(AND(OR(SearchData("LSHF",Cable_Desc),SearchData("LSZH",Cable_Desc),SearchData("LS0H",Cable_Desc),SearchData("LSOH",Cable_Desc)),D.nom&gt;40),Knee_Width,
IF(AND(Country="Egypt",D.nom&gt;60),Knee_Width,
IF(AND(Country&lt;&gt;"Egypt",D.nom&gt;35),Knee_Width,
0))))))))))</f>
        <v>125</v>
      </c>
      <c r="T1639" s="118">
        <f t="shared" ca="1" si="253"/>
        <v>9</v>
      </c>
      <c r="U1639" s="118">
        <f t="shared" ca="1" si="254"/>
        <v>5</v>
      </c>
      <c r="V1639" s="117">
        <f t="shared" ca="1" si="255"/>
        <v>255.59997829606556</v>
      </c>
      <c r="W1639" s="64">
        <f t="shared" ca="1" si="256"/>
        <v>0</v>
      </c>
      <c r="X1639" s="64">
        <f t="shared" ca="1" si="260"/>
        <v>1</v>
      </c>
      <c r="Y1639" s="64">
        <f t="shared" ca="1" si="257"/>
        <v>1</v>
      </c>
      <c r="AM1639" s="156"/>
    </row>
    <row r="1640" spans="1:39">
      <c r="A1640" s="12">
        <f t="shared" ca="1" si="251"/>
        <v>1</v>
      </c>
      <c r="B1640" s="12" t="str">
        <f>IF([1]DRUM!A1617="","",[1]DRUM!A1617)</f>
        <v>Steel - without Wooden Lagging</v>
      </c>
      <c r="C1640" s="12">
        <f t="shared" ca="1" si="252"/>
        <v>0</v>
      </c>
      <c r="D1640" s="155">
        <f t="shared" ca="1" si="258"/>
        <v>0</v>
      </c>
      <c r="E1640" s="26" t="str">
        <f>IF([1]DRUM!B1617="","",[1]DRUM!B1617)</f>
        <v>STB290040</v>
      </c>
      <c r="F1640" s="26">
        <f>IF([1]DRUM!C1617="","",[1]DRUM!C1617)</f>
        <v>2900</v>
      </c>
      <c r="G1640" s="26">
        <f>IF([1]DRUM!D1617="","",[1]DRUM!D1617)</f>
        <v>2900</v>
      </c>
      <c r="H1640" s="26">
        <f>IF([1]DRUM!E1617="","",[1]DRUM!E1617)</f>
        <v>1700</v>
      </c>
      <c r="I1640" s="26">
        <f>IF([1]DRUM!F1617="","",[1]DRUM!F1617)</f>
        <v>1700</v>
      </c>
      <c r="J1640" s="26">
        <f>IF([1]DRUM!G1617="","",[1]DRUM!G1617)</f>
        <v>1900</v>
      </c>
      <c r="K1640" s="26">
        <f>IF([1]DRUM!H1617="","",[1]DRUM!H1617)</f>
        <v>2100</v>
      </c>
      <c r="L1640" s="26" t="str">
        <f>IF([1]DRUM!I1617="","",[1]DRUM!I1617)</f>
        <v/>
      </c>
      <c r="M1640" s="26">
        <f>IF([1]DRUM!J1617="","",
IF(AND([1]DRUM!K1617="Wooden Drum",[1]DRUM!J1617&gt;Max_WD_Capacity),Max_WD_Capacity,
[1]DRUM!J1617))</f>
        <v>10000</v>
      </c>
      <c r="N1640" s="26" t="str">
        <f>IF([1]DRUM!K1617="","",[1]DRUM!K1617)</f>
        <v>Steel Drum</v>
      </c>
      <c r="O1640" s="26">
        <f>IF([1]DRUM!L1617="","",[1]DRUM!L1617)</f>
        <v>788</v>
      </c>
      <c r="P1640" s="26" t="str">
        <f>IF([1]DRUM!M1617="","",[1]DRUM!M1617)</f>
        <v/>
      </c>
      <c r="Q1640" s="26">
        <f>IF([1]DRUM!N1617="","",[1]DRUM!N1617)</f>
        <v>7.3701763653216545</v>
      </c>
      <c r="R1640" s="26" t="str">
        <f t="shared" si="259"/>
        <v>Steel - without Wooden Lagging</v>
      </c>
      <c r="S1640" s="26">
        <f ca="1">IF(N1640="",0,
IF(Knee_Application="YES",Knee_Width,IF(Knee_Application="NO",0,
IF(OR(Cable_Type="OH",SearchData("Conductor",Cable_Desc)),0,
IF(N1640="Steel Drum",Knee_Width,
IF(N1640="Plywood Drum",0,
IF(Country="UAE",0,
IF(AND(OR(SearchData("LSHF",Cable_Desc),SearchData("LSZH",Cable_Desc),SearchData("LS0H",Cable_Desc),SearchData("LSOH",Cable_Desc)),D.nom&gt;40),Knee_Width,
IF(AND(Country="Egypt",D.nom&gt;60),Knee_Width,
IF(AND(Country&lt;&gt;"Egypt",D.nom&gt;35),Knee_Width,
0))))))))))</f>
        <v>125</v>
      </c>
      <c r="T1640" s="118">
        <f t="shared" ca="1" si="253"/>
        <v>12</v>
      </c>
      <c r="U1640" s="118">
        <f t="shared" ca="1" si="254"/>
        <v>3</v>
      </c>
      <c r="V1640" s="117">
        <f t="shared" ca="1" si="255"/>
        <v>233.52337840075936</v>
      </c>
      <c r="W1640" s="64">
        <f t="shared" ca="1" si="256"/>
        <v>1</v>
      </c>
      <c r="X1640" s="64">
        <f t="shared" ca="1" si="260"/>
        <v>1</v>
      </c>
      <c r="Y1640" s="64">
        <f t="shared" ca="1" si="257"/>
        <v>1</v>
      </c>
      <c r="AM1640" s="156"/>
    </row>
    <row r="1641" spans="1:39">
      <c r="A1641" s="12">
        <f t="shared" ca="1" si="251"/>
        <v>1</v>
      </c>
      <c r="B1641" s="12" t="str">
        <f>IF([1]DRUM!A1618="","",[1]DRUM!A1618)</f>
        <v>Steel - without Wooden Lagging</v>
      </c>
      <c r="C1641" s="12">
        <f t="shared" ca="1" si="252"/>
        <v>0</v>
      </c>
      <c r="D1641" s="155">
        <f t="shared" ca="1" si="258"/>
        <v>0</v>
      </c>
      <c r="E1641" s="26" t="str">
        <f>IF([1]DRUM!B1618="","",[1]DRUM!B1618)</f>
        <v>STB290042</v>
      </c>
      <c r="F1641" s="26">
        <f>IF([1]DRUM!C1618="","",[1]DRUM!C1618)</f>
        <v>2900</v>
      </c>
      <c r="G1641" s="26">
        <f>IF([1]DRUM!D1618="","",[1]DRUM!D1618)</f>
        <v>2900</v>
      </c>
      <c r="H1641" s="26">
        <f>IF([1]DRUM!E1618="","",[1]DRUM!E1618)</f>
        <v>1600</v>
      </c>
      <c r="I1641" s="26">
        <f>IF([1]DRUM!F1618="","",[1]DRUM!F1618)</f>
        <v>1700</v>
      </c>
      <c r="J1641" s="26">
        <f>IF([1]DRUM!G1618="","",[1]DRUM!G1618)</f>
        <v>1900</v>
      </c>
      <c r="K1641" s="26">
        <f>IF([1]DRUM!H1618="","",[1]DRUM!H1618)</f>
        <v>2100</v>
      </c>
      <c r="L1641" s="26" t="str">
        <f>IF([1]DRUM!I1618="","",[1]DRUM!I1618)</f>
        <v/>
      </c>
      <c r="M1641" s="26">
        <f>IF([1]DRUM!J1618="","",
IF(AND([1]DRUM!K1618="Wooden Drum",[1]DRUM!J1618&gt;Max_WD_Capacity),Max_WD_Capacity,
[1]DRUM!J1618))</f>
        <v>10000</v>
      </c>
      <c r="N1641" s="26" t="str">
        <f>IF([1]DRUM!K1618="","",[1]DRUM!K1618)</f>
        <v>Steel Drum</v>
      </c>
      <c r="O1641" s="26">
        <f>IF([1]DRUM!L1618="","",[1]DRUM!L1618)</f>
        <v>771</v>
      </c>
      <c r="P1641" s="26" t="str">
        <f>IF([1]DRUM!M1618="","",[1]DRUM!M1618)</f>
        <v/>
      </c>
      <c r="Q1641" s="26">
        <f>IF([1]DRUM!N1618="","",[1]DRUM!N1618)</f>
        <v>7.8107847349876236</v>
      </c>
      <c r="R1641" s="26" t="str">
        <f t="shared" si="259"/>
        <v>Steel - without Wooden Lagging</v>
      </c>
      <c r="S1641" s="26">
        <f ca="1">IF(N1641="",0,
IF(Knee_Application="YES",Knee_Width,IF(Knee_Application="NO",0,
IF(OR(Cable_Type="OH",SearchData("Conductor",Cable_Desc)),0,
IF(N1641="Steel Drum",Knee_Width,
IF(N1641="Plywood Drum",0,
IF(Country="UAE",0,
IF(AND(OR(SearchData("LSHF",Cable_Desc),SearchData("LSZH",Cable_Desc),SearchData("LS0H",Cable_Desc),SearchData("LSOH",Cable_Desc)),D.nom&gt;40),Knee_Width,
IF(AND(Country="Egypt",D.nom&gt;60),Knee_Width,
IF(AND(Country&lt;&gt;"Egypt",D.nom&gt;35),Knee_Width,
0))))))))))</f>
        <v>125</v>
      </c>
      <c r="T1641" s="118">
        <f t="shared" ca="1" si="253"/>
        <v>12</v>
      </c>
      <c r="U1641" s="118">
        <f t="shared" ca="1" si="254"/>
        <v>4</v>
      </c>
      <c r="V1641" s="117">
        <f t="shared" ca="1" si="255"/>
        <v>314.62170779758776</v>
      </c>
      <c r="W1641" s="64">
        <f t="shared" ca="1" si="256"/>
        <v>1</v>
      </c>
      <c r="X1641" s="64">
        <f t="shared" ca="1" si="260"/>
        <v>1</v>
      </c>
      <c r="Y1641" s="64">
        <f t="shared" ca="1" si="257"/>
        <v>1</v>
      </c>
      <c r="AM1641" s="156"/>
    </row>
    <row r="1642" spans="1:39">
      <c r="A1642" s="12">
        <f t="shared" ca="1" si="251"/>
        <v>1</v>
      </c>
      <c r="B1642" s="12" t="str">
        <f>IF([1]DRUM!A1619="","",[1]DRUM!A1619)</f>
        <v>Steel - without Wooden Lagging</v>
      </c>
      <c r="C1642" s="12">
        <f t="shared" ca="1" si="252"/>
        <v>0</v>
      </c>
      <c r="D1642" s="155">
        <f t="shared" ca="1" si="258"/>
        <v>0</v>
      </c>
      <c r="E1642" s="26" t="str">
        <f>IF([1]DRUM!B1619="","",[1]DRUM!B1619)</f>
        <v>STB290019</v>
      </c>
      <c r="F1642" s="26">
        <f>IF([1]DRUM!C1619="","",[1]DRUM!C1619)</f>
        <v>2900</v>
      </c>
      <c r="G1642" s="26">
        <f>IF([1]DRUM!D1619="","",[1]DRUM!D1619)</f>
        <v>2900</v>
      </c>
      <c r="H1642" s="26">
        <f>IF([1]DRUM!E1619="","",[1]DRUM!E1619)</f>
        <v>1750</v>
      </c>
      <c r="I1642" s="26">
        <f>IF([1]DRUM!F1619="","",[1]DRUM!F1619)</f>
        <v>1780</v>
      </c>
      <c r="J1642" s="26">
        <f>IF([1]DRUM!G1619="","",[1]DRUM!G1619)</f>
        <v>1900</v>
      </c>
      <c r="K1642" s="26">
        <f>IF([1]DRUM!H1619="","",[1]DRUM!H1619)</f>
        <v>2100</v>
      </c>
      <c r="L1642" s="26" t="str">
        <f>IF([1]DRUM!I1619="","",[1]DRUM!I1619)</f>
        <v/>
      </c>
      <c r="M1642" s="26">
        <f>IF([1]DRUM!J1619="","",
IF(AND([1]DRUM!K1619="Wooden Drum",[1]DRUM!J1619&gt;Max_WD_Capacity),Max_WD_Capacity,
[1]DRUM!J1619))</f>
        <v>13000</v>
      </c>
      <c r="N1642" s="26" t="str">
        <f>IF([1]DRUM!K1619="","",[1]DRUM!K1619)</f>
        <v>Steel Drum</v>
      </c>
      <c r="O1642" s="26">
        <f>IF([1]DRUM!L1619="","",[1]DRUM!L1619)</f>
        <v>970</v>
      </c>
      <c r="P1642" s="26" t="str">
        <f>IF([1]DRUM!M1619="","",[1]DRUM!M1619)</f>
        <v/>
      </c>
      <c r="Q1642" s="26">
        <f>IF([1]DRUM!N1619="","",[1]DRUM!N1619)</f>
        <v>7.47585168820678</v>
      </c>
      <c r="R1642" s="26" t="str">
        <f t="shared" si="259"/>
        <v>Steel - without Wooden Lagging</v>
      </c>
      <c r="S1642" s="26">
        <f ca="1">IF(N1642="",0,
IF(Knee_Application="YES",Knee_Width,IF(Knee_Application="NO",0,
IF(OR(Cable_Type="OH",SearchData("Conductor",Cable_Desc)),0,
IF(N1642="Steel Drum",Knee_Width,
IF(N1642="Plywood Drum",0,
IF(Country="UAE",0,
IF(AND(OR(SearchData("LSHF",Cable_Desc),SearchData("LSZH",Cable_Desc),SearchData("LS0H",Cable_Desc),SearchData("LSOH",Cable_Desc)),D.nom&gt;40),Knee_Width,
IF(AND(Country="Egypt",D.nom&gt;60),Knee_Width,
IF(AND(Country&lt;&gt;"Egypt",D.nom&gt;35),Knee_Width,
0))))))))))</f>
        <v>125</v>
      </c>
      <c r="T1642" s="118">
        <f t="shared" ca="1" si="253"/>
        <v>13</v>
      </c>
      <c r="U1642" s="118">
        <f t="shared" ca="1" si="254"/>
        <v>3</v>
      </c>
      <c r="V1642" s="117">
        <f t="shared" ca="1" si="255"/>
        <v>259.10976560865612</v>
      </c>
      <c r="W1642" s="64">
        <f t="shared" ca="1" si="256"/>
        <v>1</v>
      </c>
      <c r="X1642" s="64">
        <f t="shared" ca="1" si="260"/>
        <v>1</v>
      </c>
      <c r="Y1642" s="64">
        <f t="shared" ca="1" si="257"/>
        <v>1</v>
      </c>
      <c r="AM1642" s="156"/>
    </row>
    <row r="1643" spans="1:39">
      <c r="A1643" s="12">
        <f t="shared" ca="1" si="251"/>
        <v>1</v>
      </c>
      <c r="B1643" s="12" t="str">
        <f>IF([1]DRUM!A1620="","",[1]DRUM!A1620)</f>
        <v>Steel - without Wooden Lagging</v>
      </c>
      <c r="C1643" s="12">
        <f t="shared" ca="1" si="252"/>
        <v>0</v>
      </c>
      <c r="D1643" s="155">
        <f t="shared" ca="1" si="258"/>
        <v>0</v>
      </c>
      <c r="E1643" s="26" t="str">
        <f>IF([1]DRUM!B1620="","",[1]DRUM!B1620)</f>
        <v>STB300045</v>
      </c>
      <c r="F1643" s="26">
        <f>IF([1]DRUM!C1620="","",[1]DRUM!C1620)</f>
        <v>3000</v>
      </c>
      <c r="G1643" s="26">
        <f>IF([1]DRUM!D1620="","",[1]DRUM!D1620)</f>
        <v>3000</v>
      </c>
      <c r="H1643" s="26">
        <f>IF([1]DRUM!E1620="","",[1]DRUM!E1620)</f>
        <v>1850</v>
      </c>
      <c r="I1643" s="26">
        <f>IF([1]DRUM!F1620="","",[1]DRUM!F1620)</f>
        <v>1500</v>
      </c>
      <c r="J1643" s="26">
        <f>IF([1]DRUM!G1620="","",[1]DRUM!G1620)</f>
        <v>1700</v>
      </c>
      <c r="K1643" s="26">
        <f>IF([1]DRUM!H1620="","",[1]DRUM!H1620)</f>
        <v>1700</v>
      </c>
      <c r="L1643" s="26" t="str">
        <f>IF([1]DRUM!I1620="","",[1]DRUM!I1620)</f>
        <v/>
      </c>
      <c r="M1643" s="26">
        <f>IF([1]DRUM!J1620="","",
IF(AND([1]DRUM!K1620="Wooden Drum",[1]DRUM!J1620&gt;Max_WD_Capacity),Max_WD_Capacity,
[1]DRUM!J1620))</f>
        <v>4000</v>
      </c>
      <c r="N1643" s="26" t="str">
        <f>IF([1]DRUM!K1620="","",[1]DRUM!K1620)</f>
        <v>Steel Drum</v>
      </c>
      <c r="O1643" s="26">
        <f>IF([1]DRUM!L1620="","",[1]DRUM!L1620)</f>
        <v>617</v>
      </c>
      <c r="P1643" s="26" t="str">
        <f>IF([1]DRUM!M1620="","",[1]DRUM!M1620)</f>
        <v/>
      </c>
      <c r="Q1643" s="26">
        <f>IF([1]DRUM!N1620="","",[1]DRUM!N1620)</f>
        <v>6.5708373845239008</v>
      </c>
      <c r="R1643" s="26" t="str">
        <f t="shared" si="259"/>
        <v>Steel - without Wooden Lagging</v>
      </c>
      <c r="S1643" s="26">
        <f ca="1">IF(N1643="",0,
IF(Knee_Application="YES",Knee_Width,IF(Knee_Application="NO",0,
IF(OR(Cable_Type="OH",SearchData("Conductor",Cable_Desc)),0,
IF(N1643="Steel Drum",Knee_Width,
IF(N1643="Plywood Drum",0,
IF(Country="UAE",0,
IF(AND(OR(SearchData("LSHF",Cable_Desc),SearchData("LSZH",Cable_Desc),SearchData("LS0H",Cable_Desc),SearchData("LSOH",Cable_Desc)),D.nom&gt;40),Knee_Width,
IF(AND(Country="Egypt",D.nom&gt;60),Knee_Width,
IF(AND(Country&lt;&gt;"Egypt",D.nom&gt;35),Knee_Width,
0))))))))))</f>
        <v>125</v>
      </c>
      <c r="T1643" s="118">
        <f t="shared" ca="1" si="253"/>
        <v>11</v>
      </c>
      <c r="U1643" s="118">
        <f t="shared" ca="1" si="254"/>
        <v>3</v>
      </c>
      <c r="V1643" s="117">
        <f t="shared" ca="1" si="255"/>
        <v>229.61398050263219</v>
      </c>
      <c r="W1643" s="64">
        <f t="shared" ca="1" si="256"/>
        <v>1</v>
      </c>
      <c r="X1643" s="64">
        <f t="shared" ca="1" si="260"/>
        <v>1</v>
      </c>
      <c r="Y1643" s="64">
        <f t="shared" ca="1" si="257"/>
        <v>1</v>
      </c>
      <c r="AM1643" s="156"/>
    </row>
    <row r="1644" spans="1:39">
      <c r="A1644" s="12">
        <f t="shared" ca="1" si="251"/>
        <v>0</v>
      </c>
      <c r="B1644" s="12" t="str">
        <f>IF([1]DRUM!A1621="","",[1]DRUM!A1621)</f>
        <v>Steel - without Wooden Lagging</v>
      </c>
      <c r="C1644" s="12">
        <f t="shared" ca="1" si="252"/>
        <v>0</v>
      </c>
      <c r="D1644" s="155">
        <f t="shared" ca="1" si="258"/>
        <v>0</v>
      </c>
      <c r="E1644" s="26" t="str">
        <f>IF([1]DRUM!B1621="","",[1]DRUM!B1621)</f>
        <v>STB300023</v>
      </c>
      <c r="F1644" s="26">
        <f>IF([1]DRUM!C1621="","",[1]DRUM!C1621)</f>
        <v>3000</v>
      </c>
      <c r="G1644" s="26">
        <f>IF([1]DRUM!D1621="","",[1]DRUM!D1621)</f>
        <v>3000</v>
      </c>
      <c r="H1644" s="26">
        <f>IF([1]DRUM!E1621="","",[1]DRUM!E1621)</f>
        <v>2300</v>
      </c>
      <c r="I1644" s="26">
        <f>IF([1]DRUM!F1621="","",[1]DRUM!F1621)</f>
        <v>1800</v>
      </c>
      <c r="J1644" s="26">
        <f>IF([1]DRUM!G1621="","",[1]DRUM!G1621)</f>
        <v>1900</v>
      </c>
      <c r="K1644" s="26">
        <f>IF([1]DRUM!H1621="","",[1]DRUM!H1621)</f>
        <v>2100</v>
      </c>
      <c r="L1644" s="26" t="str">
        <f>IF([1]DRUM!I1621="","",[1]DRUM!I1621)</f>
        <v/>
      </c>
      <c r="M1644" s="26">
        <f>IF([1]DRUM!J1621="","",
IF(AND([1]DRUM!K1621="Wooden Drum",[1]DRUM!J1621&gt;Max_WD_Capacity),Max_WD_Capacity,
[1]DRUM!J1621))</f>
        <v>4000</v>
      </c>
      <c r="N1644" s="26" t="str">
        <f>IF([1]DRUM!K1621="","",[1]DRUM!K1621)</f>
        <v>Steel Drum</v>
      </c>
      <c r="O1644" s="26">
        <f>IF([1]DRUM!L1621="","",[1]DRUM!L1621)</f>
        <v>789</v>
      </c>
      <c r="P1644" s="26" t="str">
        <f>IF([1]DRUM!M1621="","",[1]DRUM!M1621)</f>
        <v/>
      </c>
      <c r="Q1644" s="26">
        <f>IF([1]DRUM!N1621="","",[1]DRUM!N1621)</f>
        <v>5.2448889351681593</v>
      </c>
      <c r="R1644" s="26" t="str">
        <f t="shared" si="259"/>
        <v>Steel - without Wooden Lagging</v>
      </c>
      <c r="S1644" s="26">
        <f ca="1">IF(N1644="",0,
IF(Knee_Application="YES",Knee_Width,IF(Knee_Application="NO",0,
IF(OR(Cable_Type="OH",SearchData("Conductor",Cable_Desc)),0,
IF(N1644="Steel Drum",Knee_Width,
IF(N1644="Plywood Drum",0,
IF(Country="UAE",0,
IF(AND(OR(SearchData("LSHF",Cable_Desc),SearchData("LSZH",Cable_Desc),SearchData("LS0H",Cable_Desc),SearchData("LSOH",Cable_Desc)),D.nom&gt;40),Knee_Width,
IF(AND(Country="Egypt",D.nom&gt;60),Knee_Width,
IF(AND(Country&lt;&gt;"Egypt",D.nom&gt;35),Knee_Width,
0))))))))))</f>
        <v>125</v>
      </c>
      <c r="T1644" s="118">
        <f t="shared" ca="1" si="253"/>
        <v>13</v>
      </c>
      <c r="U1644" s="118">
        <f t="shared" ca="1" si="254"/>
        <v>1</v>
      </c>
      <c r="V1644" s="117">
        <f t="shared" ca="1" si="255"/>
        <v>98.899850009129551</v>
      </c>
      <c r="W1644" s="64">
        <f t="shared" ca="1" si="256"/>
        <v>1</v>
      </c>
      <c r="X1644" s="64">
        <f t="shared" ca="1" si="260"/>
        <v>1</v>
      </c>
      <c r="Y1644" s="64">
        <f t="shared" ca="1" si="257"/>
        <v>0</v>
      </c>
      <c r="AM1644" s="156"/>
    </row>
    <row r="1645" spans="1:39">
      <c r="A1645" s="12">
        <f t="shared" ca="1" si="251"/>
        <v>1</v>
      </c>
      <c r="B1645" s="12" t="str">
        <f>IF([1]DRUM!A1622="","",[1]DRUM!A1622)</f>
        <v>Steel - without Wooden Lagging</v>
      </c>
      <c r="C1645" s="12">
        <f t="shared" ca="1" si="252"/>
        <v>0</v>
      </c>
      <c r="D1645" s="155">
        <f t="shared" ca="1" si="258"/>
        <v>0</v>
      </c>
      <c r="E1645" s="26" t="str">
        <f>IF([1]DRUM!B1622="","",[1]DRUM!B1622)</f>
        <v>STB300048</v>
      </c>
      <c r="F1645" s="26">
        <f>IF([1]DRUM!C1622="","",[1]DRUM!C1622)</f>
        <v>3000</v>
      </c>
      <c r="G1645" s="26">
        <f>IF([1]DRUM!D1622="","",[1]DRUM!D1622)</f>
        <v>3000</v>
      </c>
      <c r="H1645" s="26">
        <f>IF([1]DRUM!E1622="","",[1]DRUM!E1622)</f>
        <v>1750</v>
      </c>
      <c r="I1645" s="26">
        <f>IF([1]DRUM!F1622="","",[1]DRUM!F1622)</f>
        <v>1700</v>
      </c>
      <c r="J1645" s="26">
        <f>IF([1]DRUM!G1622="","",[1]DRUM!G1622)</f>
        <v>1900</v>
      </c>
      <c r="K1645" s="26">
        <f>IF([1]DRUM!H1622="","",[1]DRUM!H1622)</f>
        <v>2100</v>
      </c>
      <c r="L1645" s="26" t="str">
        <f>IF([1]DRUM!I1622="","",[1]DRUM!I1622)</f>
        <v/>
      </c>
      <c r="M1645" s="26">
        <f>IF([1]DRUM!J1622="","",
IF(AND([1]DRUM!K1622="Wooden Drum",[1]DRUM!J1622&gt;Max_WD_Capacity),Max_WD_Capacity,
[1]DRUM!J1622))</f>
        <v>6000</v>
      </c>
      <c r="N1645" s="26" t="str">
        <f>IF([1]DRUM!K1622="","",[1]DRUM!K1622)</f>
        <v>Steel Drum</v>
      </c>
      <c r="O1645" s="26">
        <f>IF([1]DRUM!L1622="","",[1]DRUM!L1622)</f>
        <v>760</v>
      </c>
      <c r="P1645" s="26" t="str">
        <f>IF([1]DRUM!M1622="","",[1]DRUM!M1622)</f>
        <v/>
      </c>
      <c r="Q1645" s="26">
        <f>IF([1]DRUM!N1622="","",[1]DRUM!N1622)</f>
        <v>7.9276127117929933</v>
      </c>
      <c r="R1645" s="26" t="str">
        <f t="shared" si="259"/>
        <v>Steel - without Wooden Lagging</v>
      </c>
      <c r="S1645" s="26">
        <f ca="1">IF(N1645="",0,
IF(Knee_Application="YES",Knee_Width,IF(Knee_Application="NO",0,
IF(OR(Cable_Type="OH",SearchData("Conductor",Cable_Desc)),0,
IF(N1645="Steel Drum",Knee_Width,
IF(N1645="Plywood Drum",0,
IF(Country="UAE",0,
IF(AND(OR(SearchData("LSHF",Cable_Desc),SearchData("LSZH",Cable_Desc),SearchData("LS0H",Cable_Desc),SearchData("LSOH",Cable_Desc)),D.nom&gt;40),Knee_Width,
IF(AND(Country="Egypt",D.nom&gt;60),Knee_Width,
IF(AND(Country&lt;&gt;"Egypt",D.nom&gt;35),Knee_Width,
0))))))))))</f>
        <v>125</v>
      </c>
      <c r="T1645" s="118">
        <f t="shared" ca="1" si="253"/>
        <v>12</v>
      </c>
      <c r="U1645" s="118">
        <f t="shared" ca="1" si="254"/>
        <v>4</v>
      </c>
      <c r="V1645" s="117">
        <f t="shared" ca="1" si="255"/>
        <v>337.24117490343423</v>
      </c>
      <c r="W1645" s="64">
        <f t="shared" ca="1" si="256"/>
        <v>1</v>
      </c>
      <c r="X1645" s="64">
        <f t="shared" ca="1" si="260"/>
        <v>1</v>
      </c>
      <c r="Y1645" s="64">
        <f t="shared" ca="1" si="257"/>
        <v>1</v>
      </c>
      <c r="AM1645" s="156"/>
    </row>
    <row r="1646" spans="1:39">
      <c r="A1646" s="12">
        <f t="shared" ca="1" si="251"/>
        <v>1</v>
      </c>
      <c r="B1646" s="12" t="str">
        <f>IF([1]DRUM!A1623="","",[1]DRUM!A1623)</f>
        <v>Steel - without Wooden Lagging</v>
      </c>
      <c r="C1646" s="12">
        <f t="shared" ca="1" si="252"/>
        <v>0</v>
      </c>
      <c r="D1646" s="155">
        <f t="shared" ca="1" si="258"/>
        <v>0</v>
      </c>
      <c r="E1646" s="26" t="str">
        <f>IF([1]DRUM!B1623="","",[1]DRUM!B1623)</f>
        <v>STB300043</v>
      </c>
      <c r="F1646" s="26">
        <f>IF([1]DRUM!C1623="","",[1]DRUM!C1623)</f>
        <v>3000</v>
      </c>
      <c r="G1646" s="26">
        <f>IF([1]DRUM!D1623="","",[1]DRUM!D1623)</f>
        <v>3000</v>
      </c>
      <c r="H1646" s="26">
        <f>IF([1]DRUM!E1623="","",[1]DRUM!E1623)</f>
        <v>1500</v>
      </c>
      <c r="I1646" s="26">
        <f>IF([1]DRUM!F1623="","",[1]DRUM!F1623)</f>
        <v>1500</v>
      </c>
      <c r="J1646" s="26">
        <f>IF([1]DRUM!G1623="","",[1]DRUM!G1623)</f>
        <v>1700</v>
      </c>
      <c r="K1646" s="26">
        <f>IF([1]DRUM!H1623="","",[1]DRUM!H1623)</f>
        <v>1700</v>
      </c>
      <c r="L1646" s="26" t="str">
        <f>IF([1]DRUM!I1623="","",[1]DRUM!I1623)</f>
        <v/>
      </c>
      <c r="M1646" s="26">
        <f>IF([1]DRUM!J1623="","",
IF(AND([1]DRUM!K1623="Wooden Drum",[1]DRUM!J1623&gt;Max_WD_Capacity),Max_WD_Capacity,
[1]DRUM!J1623))</f>
        <v>8000</v>
      </c>
      <c r="N1646" s="26" t="str">
        <f>IF([1]DRUM!K1623="","",[1]DRUM!K1623)</f>
        <v>Steel Drum</v>
      </c>
      <c r="O1646" s="26">
        <f>IF([1]DRUM!L1623="","",[1]DRUM!L1623)</f>
        <v>708</v>
      </c>
      <c r="P1646" s="26" t="str">
        <f>IF([1]DRUM!M1623="","",[1]DRUM!M1623)</f>
        <v/>
      </c>
      <c r="Q1646" s="26">
        <f>IF([1]DRUM!N1623="","",[1]DRUM!N1623)</f>
        <v>7.9521564043991644</v>
      </c>
      <c r="R1646" s="26" t="str">
        <f t="shared" si="259"/>
        <v>Steel - without Wooden Lagging</v>
      </c>
      <c r="S1646" s="26">
        <f ca="1">IF(N1646="",0,
IF(Knee_Application="YES",Knee_Width,IF(Knee_Application="NO",0,
IF(OR(Cable_Type="OH",SearchData("Conductor",Cable_Desc)),0,
IF(N1646="Steel Drum",Knee_Width,
IF(N1646="Plywood Drum",0,
IF(Country="UAE",0,
IF(AND(OR(SearchData("LSHF",Cable_Desc),SearchData("LSZH",Cable_Desc),SearchData("LS0H",Cable_Desc),SearchData("LSOH",Cable_Desc)),D.nom&gt;40),Knee_Width,
IF(AND(Country="Egypt",D.nom&gt;60),Knee_Width,
IF(AND(Country&lt;&gt;"Egypt",D.nom&gt;35),Knee_Width,
0))))))))))</f>
        <v>125</v>
      </c>
      <c r="T1646" s="118">
        <f t="shared" ca="1" si="253"/>
        <v>11</v>
      </c>
      <c r="U1646" s="118">
        <f t="shared" ca="1" si="254"/>
        <v>5</v>
      </c>
      <c r="V1646" s="117">
        <f t="shared" ca="1" si="255"/>
        <v>364.23625225720059</v>
      </c>
      <c r="W1646" s="64">
        <f t="shared" ca="1" si="256"/>
        <v>1</v>
      </c>
      <c r="X1646" s="64">
        <f t="shared" ca="1" si="260"/>
        <v>1</v>
      </c>
      <c r="Y1646" s="64">
        <f t="shared" ca="1" si="257"/>
        <v>1</v>
      </c>
      <c r="AM1646" s="156"/>
    </row>
    <row r="1647" spans="1:39">
      <c r="A1647" s="12">
        <f t="shared" ca="1" si="251"/>
        <v>0</v>
      </c>
      <c r="B1647" s="12" t="str">
        <f>IF([1]DRUM!A1624="","",[1]DRUM!A1624)</f>
        <v>Steel - without Wooden Lagging</v>
      </c>
      <c r="C1647" s="12">
        <f t="shared" ca="1" si="252"/>
        <v>0</v>
      </c>
      <c r="D1647" s="155">
        <f t="shared" ca="1" si="258"/>
        <v>0</v>
      </c>
      <c r="E1647" s="26" t="str">
        <f>IF([1]DRUM!B1624="","",[1]DRUM!B1624)</f>
        <v>STB305001</v>
      </c>
      <c r="F1647" s="26">
        <f>IF([1]DRUM!C1624="","",[1]DRUM!C1624)</f>
        <v>3050</v>
      </c>
      <c r="G1647" s="26">
        <f>IF([1]DRUM!D1624="","",[1]DRUM!D1624)</f>
        <v>3050</v>
      </c>
      <c r="H1647" s="26">
        <f>IF([1]DRUM!E1624="","",[1]DRUM!E1624)</f>
        <v>2200</v>
      </c>
      <c r="I1647" s="26">
        <f>IF([1]DRUM!F1624="","",[1]DRUM!F1624)</f>
        <v>1780</v>
      </c>
      <c r="J1647" s="26">
        <f>IF([1]DRUM!G1624="","",[1]DRUM!G1624)</f>
        <v>1900</v>
      </c>
      <c r="K1647" s="26">
        <f>IF([1]DRUM!H1624="","",[1]DRUM!H1624)</f>
        <v>2100</v>
      </c>
      <c r="L1647" s="26" t="str">
        <f>IF([1]DRUM!I1624="","",[1]DRUM!I1624)</f>
        <v/>
      </c>
      <c r="M1647" s="26">
        <f>IF([1]DRUM!J1624="","",
IF(AND([1]DRUM!K1624="Wooden Drum",[1]DRUM!J1624&gt;Max_WD_Capacity),Max_WD_Capacity,
[1]DRUM!J1624))</f>
        <v>6000</v>
      </c>
      <c r="N1647" s="26" t="str">
        <f>IF([1]DRUM!K1624="","",[1]DRUM!K1624)</f>
        <v>Steel Drum</v>
      </c>
      <c r="O1647" s="26">
        <f>IF([1]DRUM!L1624="","",[1]DRUM!L1624)</f>
        <v>791</v>
      </c>
      <c r="P1647" s="26" t="str">
        <f>IF([1]DRUM!M1624="","",[1]DRUM!M1624)</f>
        <v/>
      </c>
      <c r="Q1647" s="26">
        <f>IF([1]DRUM!N1624="","",[1]DRUM!N1624)</f>
        <v>6.2386139614067799</v>
      </c>
      <c r="R1647" s="26" t="str">
        <f t="shared" si="259"/>
        <v>Steel - without Wooden Lagging</v>
      </c>
      <c r="S1647" s="26">
        <f ca="1">IF(N1647="",0,
IF(Knee_Application="YES",Knee_Width,IF(Knee_Application="NO",0,
IF(OR(Cable_Type="OH",SearchData("Conductor",Cable_Desc)),0,
IF(N1647="Steel Drum",Knee_Width,
IF(N1647="Plywood Drum",0,
IF(Country="UAE",0,
IF(AND(OR(SearchData("LSHF",Cable_Desc),SearchData("LSZH",Cable_Desc),SearchData("LS0H",Cable_Desc),SearchData("LSOH",Cable_Desc)),D.nom&gt;40),Knee_Width,
IF(AND(Country="Egypt",D.nom&gt;60),Knee_Width,
IF(AND(Country&lt;&gt;"Egypt",D.nom&gt;35),Knee_Width,
0))))))))))</f>
        <v>125</v>
      </c>
      <c r="T1647" s="118">
        <f t="shared" ca="1" si="253"/>
        <v>13</v>
      </c>
      <c r="U1647" s="118">
        <f t="shared" ca="1" si="254"/>
        <v>2</v>
      </c>
      <c r="V1647" s="117">
        <f t="shared" ca="1" si="255"/>
        <v>199.56401845251514</v>
      </c>
      <c r="W1647" s="64">
        <f t="shared" ca="1" si="256"/>
        <v>1</v>
      </c>
      <c r="X1647" s="64">
        <f t="shared" ca="1" si="260"/>
        <v>1</v>
      </c>
      <c r="Y1647" s="64">
        <f t="shared" ca="1" si="257"/>
        <v>0</v>
      </c>
      <c r="AM1647" s="156"/>
    </row>
    <row r="1648" spans="1:39">
      <c r="A1648" s="12">
        <f t="shared" ca="1" si="251"/>
        <v>0</v>
      </c>
      <c r="B1648" s="12" t="str">
        <f>IF([1]DRUM!A1625="","",[1]DRUM!A1625)</f>
        <v>Steel - without Wooden Lagging</v>
      </c>
      <c r="C1648" s="12">
        <f t="shared" ca="1" si="252"/>
        <v>0</v>
      </c>
      <c r="D1648" s="155">
        <f t="shared" ca="1" si="258"/>
        <v>0</v>
      </c>
      <c r="E1648" s="26" t="str">
        <f>IF([1]DRUM!B1625="","",[1]DRUM!B1625)</f>
        <v>STB310050</v>
      </c>
      <c r="F1648" s="26">
        <f>IF([1]DRUM!C1625="","",[1]DRUM!C1625)</f>
        <v>3100</v>
      </c>
      <c r="G1648" s="26">
        <f>IF([1]DRUM!D1625="","",[1]DRUM!D1625)</f>
        <v>3100</v>
      </c>
      <c r="H1648" s="26">
        <f>IF([1]DRUM!E1625="","",[1]DRUM!E1625)</f>
        <v>2250</v>
      </c>
      <c r="I1648" s="26">
        <f>IF([1]DRUM!F1625="","",[1]DRUM!F1625)</f>
        <v>1500</v>
      </c>
      <c r="J1648" s="26">
        <f>IF([1]DRUM!G1625="","",[1]DRUM!G1625)</f>
        <v>1700</v>
      </c>
      <c r="K1648" s="26">
        <f>IF([1]DRUM!H1625="","",[1]DRUM!H1625)</f>
        <v>1700</v>
      </c>
      <c r="L1648" s="26" t="str">
        <f>IF([1]DRUM!I1625="","",[1]DRUM!I1625)</f>
        <v/>
      </c>
      <c r="M1648" s="26">
        <f>IF([1]DRUM!J1625="","",
IF(AND([1]DRUM!K1625="Wooden Drum",[1]DRUM!J1625&gt;Max_WD_Capacity),Max_WD_Capacity,
[1]DRUM!J1625))</f>
        <v>5000</v>
      </c>
      <c r="N1648" s="26" t="str">
        <f>IF([1]DRUM!K1625="","",[1]DRUM!K1625)</f>
        <v>Steel Drum</v>
      </c>
      <c r="O1648" s="26">
        <f>IF([1]DRUM!L1625="","",[1]DRUM!L1625)</f>
        <v>694</v>
      </c>
      <c r="P1648" s="26" t="str">
        <f>IF([1]DRUM!M1625="","",[1]DRUM!M1625)</f>
        <v/>
      </c>
      <c r="Q1648" s="26">
        <f>IF([1]DRUM!N1625="","",[1]DRUM!N1625)</f>
        <v>5.3573972220748445</v>
      </c>
      <c r="R1648" s="26" t="str">
        <f t="shared" si="259"/>
        <v>Steel - without Wooden Lagging</v>
      </c>
      <c r="S1648" s="26">
        <f ca="1">IF(N1648="",0,
IF(Knee_Application="YES",Knee_Width,IF(Knee_Application="NO",0,
IF(OR(Cable_Type="OH",SearchData("Conductor",Cable_Desc)),0,
IF(N1648="Steel Drum",Knee_Width,
IF(N1648="Plywood Drum",0,
IF(Country="UAE",0,
IF(AND(OR(SearchData("LSHF",Cable_Desc),SearchData("LSZH",Cable_Desc),SearchData("LS0H",Cable_Desc),SearchData("LSOH",Cable_Desc)),D.nom&gt;40),Knee_Width,
IF(AND(Country="Egypt",D.nom&gt;60),Knee_Width,
IF(AND(Country&lt;&gt;"Egypt",D.nom&gt;35),Knee_Width,
0))))))))))</f>
        <v>125</v>
      </c>
      <c r="T1648" s="118">
        <f t="shared" ca="1" si="253"/>
        <v>11</v>
      </c>
      <c r="U1648" s="118">
        <f t="shared" ca="1" si="254"/>
        <v>2</v>
      </c>
      <c r="V1648" s="117">
        <f t="shared" ca="1" si="255"/>
        <v>172.31761368646156</v>
      </c>
      <c r="W1648" s="64">
        <f t="shared" ca="1" si="256"/>
        <v>1</v>
      </c>
      <c r="X1648" s="64">
        <f t="shared" ca="1" si="260"/>
        <v>1</v>
      </c>
      <c r="Y1648" s="64">
        <f t="shared" ca="1" si="257"/>
        <v>0</v>
      </c>
      <c r="AM1648" s="156"/>
    </row>
    <row r="1649" spans="1:39">
      <c r="A1649" s="12">
        <f t="shared" ca="1" si="251"/>
        <v>1</v>
      </c>
      <c r="B1649" s="12" t="str">
        <f>IF([1]DRUM!A1626="","",[1]DRUM!A1626)</f>
        <v>Steel - without Wooden Lagging</v>
      </c>
      <c r="C1649" s="12">
        <f t="shared" ca="1" si="252"/>
        <v>0</v>
      </c>
      <c r="D1649" s="155">
        <f t="shared" ca="1" si="258"/>
        <v>0</v>
      </c>
      <c r="E1649" s="26" t="str">
        <f>IF([1]DRUM!B1626="","",[1]DRUM!B1626)</f>
        <v>STB310045</v>
      </c>
      <c r="F1649" s="26">
        <f>IF([1]DRUM!C1626="","",[1]DRUM!C1626)</f>
        <v>3100</v>
      </c>
      <c r="G1649" s="26">
        <f>IF([1]DRUM!D1626="","",[1]DRUM!D1626)</f>
        <v>3100</v>
      </c>
      <c r="H1649" s="26">
        <f>IF([1]DRUM!E1626="","",[1]DRUM!E1626)</f>
        <v>1800</v>
      </c>
      <c r="I1649" s="26">
        <f>IF([1]DRUM!F1626="","",[1]DRUM!F1626)</f>
        <v>1700</v>
      </c>
      <c r="J1649" s="26">
        <f>IF([1]DRUM!G1626="","",[1]DRUM!G1626)</f>
        <v>1900</v>
      </c>
      <c r="K1649" s="26">
        <f>IF([1]DRUM!H1626="","",[1]DRUM!H1626)</f>
        <v>2100</v>
      </c>
      <c r="L1649" s="26" t="str">
        <f>IF([1]DRUM!I1626="","",[1]DRUM!I1626)</f>
        <v/>
      </c>
      <c r="M1649" s="26">
        <f>IF([1]DRUM!J1626="","",
IF(AND([1]DRUM!K1626="Wooden Drum",[1]DRUM!J1626&gt;Max_WD_Capacity),Max_WD_Capacity,
[1]DRUM!J1626))</f>
        <v>6000</v>
      </c>
      <c r="N1649" s="26" t="str">
        <f>IF([1]DRUM!K1626="","",[1]DRUM!K1626)</f>
        <v>Steel Drum</v>
      </c>
      <c r="O1649" s="26">
        <f>IF([1]DRUM!L1626="","",[1]DRUM!L1626)</f>
        <v>749</v>
      </c>
      <c r="P1649" s="26" t="str">
        <f>IF([1]DRUM!M1626="","",[1]DRUM!M1626)</f>
        <v/>
      </c>
      <c r="Q1649" s="26">
        <f>IF([1]DRUM!N1626="","",[1]DRUM!N1626)</f>
        <v>8.5050767114309682</v>
      </c>
      <c r="R1649" s="26" t="str">
        <f t="shared" si="259"/>
        <v>Steel - without Wooden Lagging</v>
      </c>
      <c r="S1649" s="26">
        <f ca="1">IF(N1649="",0,
IF(Knee_Application="YES",Knee_Width,IF(Knee_Application="NO",0,
IF(OR(Cable_Type="OH",SearchData("Conductor",Cable_Desc)),0,
IF(N1649="Steel Drum",Knee_Width,
IF(N1649="Plywood Drum",0,
IF(Country="UAE",0,
IF(AND(OR(SearchData("LSHF",Cable_Desc),SearchData("LSZH",Cable_Desc),SearchData("LS0H",Cable_Desc),SearchData("LSOH",Cable_Desc)),D.nom&gt;40),Knee_Width,
IF(AND(Country="Egypt",D.nom&gt;60),Knee_Width,
IF(AND(Country&lt;&gt;"Egypt",D.nom&gt;35),Knee_Width,
0))))))))))</f>
        <v>125</v>
      </c>
      <c r="T1649" s="118">
        <f t="shared" ca="1" si="253"/>
        <v>12</v>
      </c>
      <c r="U1649" s="118">
        <f t="shared" ca="1" si="254"/>
        <v>4</v>
      </c>
      <c r="V1649" s="117">
        <f t="shared" ca="1" si="255"/>
        <v>344.78099727204977</v>
      </c>
      <c r="W1649" s="64">
        <f t="shared" ca="1" si="256"/>
        <v>1</v>
      </c>
      <c r="X1649" s="64">
        <f t="shared" ca="1" si="260"/>
        <v>1</v>
      </c>
      <c r="Y1649" s="64">
        <f t="shared" ca="1" si="257"/>
        <v>1</v>
      </c>
      <c r="AM1649" s="156"/>
    </row>
    <row r="1650" spans="1:39">
      <c r="A1650" s="12">
        <f t="shared" ca="1" si="251"/>
        <v>1</v>
      </c>
      <c r="B1650" s="12" t="str">
        <f>IF([1]DRUM!A1627="","",[1]DRUM!A1627)</f>
        <v>Steel - without Wooden Lagging</v>
      </c>
      <c r="C1650" s="12">
        <f t="shared" ca="1" si="252"/>
        <v>0</v>
      </c>
      <c r="D1650" s="155">
        <f t="shared" ca="1" si="258"/>
        <v>0</v>
      </c>
      <c r="E1650" s="26" t="str">
        <f>IF([1]DRUM!B1627="","",[1]DRUM!B1627)</f>
        <v>STB310046</v>
      </c>
      <c r="F1650" s="26">
        <f>IF([1]DRUM!C1627="","",[1]DRUM!C1627)</f>
        <v>3100</v>
      </c>
      <c r="G1650" s="26">
        <f>IF([1]DRUM!D1627="","",[1]DRUM!D1627)</f>
        <v>3100</v>
      </c>
      <c r="H1650" s="26">
        <f>IF([1]DRUM!E1627="","",[1]DRUM!E1627)</f>
        <v>1850</v>
      </c>
      <c r="I1650" s="26">
        <f>IF([1]DRUM!F1627="","",[1]DRUM!F1627)</f>
        <v>1700</v>
      </c>
      <c r="J1650" s="26">
        <f>IF([1]DRUM!G1627="","",[1]DRUM!G1627)</f>
        <v>1900</v>
      </c>
      <c r="K1650" s="26">
        <f>IF([1]DRUM!H1627="","",[1]DRUM!H1627)</f>
        <v>2100</v>
      </c>
      <c r="L1650" s="26" t="str">
        <f>IF([1]DRUM!I1627="","",[1]DRUM!I1627)</f>
        <v/>
      </c>
      <c r="M1650" s="26">
        <f>IF([1]DRUM!J1627="","",
IF(AND([1]DRUM!K1627="Wooden Drum",[1]DRUM!J1627&gt;Max_WD_Capacity),Max_WD_Capacity,
[1]DRUM!J1627))</f>
        <v>8000</v>
      </c>
      <c r="N1650" s="26" t="str">
        <f>IF([1]DRUM!K1627="","",[1]DRUM!K1627)</f>
        <v>Steel Drum</v>
      </c>
      <c r="O1650" s="26">
        <f>IF([1]DRUM!L1627="","",[1]DRUM!L1627)</f>
        <v>828</v>
      </c>
      <c r="P1650" s="26" t="str">
        <f>IF([1]DRUM!M1627="","",[1]DRUM!M1627)</f>
        <v/>
      </c>
      <c r="Q1650" s="26">
        <f>IF([1]DRUM!N1627="","",[1]DRUM!N1627)</f>
        <v>8.2614069312369089</v>
      </c>
      <c r="R1650" s="26" t="str">
        <f t="shared" si="259"/>
        <v>Steel - without Wooden Lagging</v>
      </c>
      <c r="S1650" s="26">
        <f ca="1">IF(N1650="",0,
IF(Knee_Application="YES",Knee_Width,IF(Knee_Application="NO",0,
IF(OR(Cable_Type="OH",SearchData("Conductor",Cable_Desc)),0,
IF(N1650="Steel Drum",Knee_Width,
IF(N1650="Plywood Drum",0,
IF(Country="UAE",0,
IF(AND(OR(SearchData("LSHF",Cable_Desc),SearchData("LSZH",Cable_Desc),SearchData("LS0H",Cable_Desc),SearchData("LSOH",Cable_Desc)),D.nom&gt;40),Knee_Width,
IF(AND(Country="Egypt",D.nom&gt;60),Knee_Width,
IF(AND(Country&lt;&gt;"Egypt",D.nom&gt;35),Knee_Width,
0))))))))))</f>
        <v>125</v>
      </c>
      <c r="T1650" s="118">
        <f t="shared" ca="1" si="253"/>
        <v>12</v>
      </c>
      <c r="U1650" s="118">
        <f t="shared" ca="1" si="254"/>
        <v>4</v>
      </c>
      <c r="V1650" s="117">
        <f t="shared" ca="1" si="255"/>
        <v>352.32081964066526</v>
      </c>
      <c r="W1650" s="64">
        <f t="shared" ca="1" si="256"/>
        <v>1</v>
      </c>
      <c r="X1650" s="64">
        <f t="shared" ca="1" si="260"/>
        <v>1</v>
      </c>
      <c r="Y1650" s="64">
        <f t="shared" ca="1" si="257"/>
        <v>1</v>
      </c>
      <c r="AM1650" s="156"/>
    </row>
    <row r="1651" spans="1:39">
      <c r="A1651" s="12">
        <f t="shared" ca="1" si="251"/>
        <v>1</v>
      </c>
      <c r="B1651" s="12" t="str">
        <f>IF([1]DRUM!A1628="","",[1]DRUM!A1628)</f>
        <v>Steel - without Wooden Lagging</v>
      </c>
      <c r="C1651" s="12">
        <f t="shared" ca="1" si="252"/>
        <v>0</v>
      </c>
      <c r="D1651" s="155">
        <f t="shared" ca="1" si="258"/>
        <v>0</v>
      </c>
      <c r="E1651" s="26" t="str">
        <f>IF([1]DRUM!B1628="","",[1]DRUM!B1628)</f>
        <v>STB310048</v>
      </c>
      <c r="F1651" s="26">
        <f>IF([1]DRUM!C1628="","",[1]DRUM!C1628)</f>
        <v>3100</v>
      </c>
      <c r="G1651" s="26">
        <f>IF([1]DRUM!D1628="","",[1]DRUM!D1628)</f>
        <v>3100</v>
      </c>
      <c r="H1651" s="26">
        <f>IF([1]DRUM!E1628="","",[1]DRUM!E1628)</f>
        <v>1700</v>
      </c>
      <c r="I1651" s="26">
        <f>IF([1]DRUM!F1628="","",[1]DRUM!F1628)</f>
        <v>1700</v>
      </c>
      <c r="J1651" s="26">
        <f>IF([1]DRUM!G1628="","",[1]DRUM!G1628)</f>
        <v>1900</v>
      </c>
      <c r="K1651" s="26">
        <f>IF([1]DRUM!H1628="","",[1]DRUM!H1628)</f>
        <v>2100</v>
      </c>
      <c r="L1651" s="26" t="str">
        <f>IF([1]DRUM!I1628="","",[1]DRUM!I1628)</f>
        <v/>
      </c>
      <c r="M1651" s="26">
        <f>IF([1]DRUM!J1628="","",
IF(AND([1]DRUM!K1628="Wooden Drum",[1]DRUM!J1628&gt;Max_WD_Capacity),Max_WD_Capacity,
[1]DRUM!J1628))</f>
        <v>8000</v>
      </c>
      <c r="N1651" s="26" t="str">
        <f>IF([1]DRUM!K1628="","",[1]DRUM!K1628)</f>
        <v>Steel Drum</v>
      </c>
      <c r="O1651" s="26">
        <f>IF([1]DRUM!L1628="","",[1]DRUM!L1628)</f>
        <v>846</v>
      </c>
      <c r="P1651" s="26" t="str">
        <f>IF([1]DRUM!M1628="","",[1]DRUM!M1628)</f>
        <v/>
      </c>
      <c r="Q1651" s="26">
        <f>IF([1]DRUM!N1628="","",[1]DRUM!N1628)</f>
        <v>8.9723886186524489</v>
      </c>
      <c r="R1651" s="26" t="str">
        <f t="shared" si="259"/>
        <v>Steel - without Wooden Lagging</v>
      </c>
      <c r="S1651" s="26">
        <f ca="1">IF(N1651="",0,
IF(Knee_Application="YES",Knee_Width,IF(Knee_Application="NO",0,
IF(OR(Cable_Type="OH",SearchData("Conductor",Cable_Desc)),0,
IF(N1651="Steel Drum",Knee_Width,
IF(N1651="Plywood Drum",0,
IF(Country="UAE",0,
IF(AND(OR(SearchData("LSHF",Cable_Desc),SearchData("LSZH",Cable_Desc),SearchData("LS0H",Cable_Desc),SearchData("LSOH",Cable_Desc)),D.nom&gt;40),Knee_Width,
IF(AND(Country="Egypt",D.nom&gt;60),Knee_Width,
IF(AND(Country&lt;&gt;"Egypt",D.nom&gt;35),Knee_Width,
0))))))))))</f>
        <v>125</v>
      </c>
      <c r="T1651" s="118">
        <f t="shared" ca="1" si="253"/>
        <v>12</v>
      </c>
      <c r="U1651" s="118">
        <f t="shared" ca="1" si="254"/>
        <v>4</v>
      </c>
      <c r="V1651" s="117">
        <f t="shared" ca="1" si="255"/>
        <v>329.70135253481874</v>
      </c>
      <c r="W1651" s="64">
        <f t="shared" ca="1" si="256"/>
        <v>1</v>
      </c>
      <c r="X1651" s="64">
        <f t="shared" ca="1" si="260"/>
        <v>1</v>
      </c>
      <c r="Y1651" s="64">
        <f t="shared" ca="1" si="257"/>
        <v>1</v>
      </c>
      <c r="AM1651" s="156"/>
    </row>
    <row r="1652" spans="1:39">
      <c r="A1652" s="12">
        <f t="shared" ca="1" si="251"/>
        <v>1</v>
      </c>
      <c r="B1652" s="12" t="str">
        <f>IF([1]DRUM!A1629="","",[1]DRUM!A1629)</f>
        <v>Steel - without Wooden Lagging</v>
      </c>
      <c r="C1652" s="12">
        <f t="shared" ca="1" si="252"/>
        <v>0</v>
      </c>
      <c r="D1652" s="155">
        <f t="shared" ca="1" si="258"/>
        <v>0</v>
      </c>
      <c r="E1652" s="26" t="str">
        <f>IF([1]DRUM!B1629="","",[1]DRUM!B1629)</f>
        <v>STB310052</v>
      </c>
      <c r="F1652" s="26">
        <f>IF([1]DRUM!C1629="","",[1]DRUM!C1629)</f>
        <v>3100</v>
      </c>
      <c r="G1652" s="26">
        <f>IF([1]DRUM!D1629="","",[1]DRUM!D1629)</f>
        <v>3100</v>
      </c>
      <c r="H1652" s="26">
        <f>IF([1]DRUM!E1629="","",[1]DRUM!E1629)</f>
        <v>1600</v>
      </c>
      <c r="I1652" s="26">
        <f>IF([1]DRUM!F1629="","",[1]DRUM!F1629)</f>
        <v>1780</v>
      </c>
      <c r="J1652" s="26">
        <f>IF([1]DRUM!G1629="","",[1]DRUM!G1629)</f>
        <v>1900</v>
      </c>
      <c r="K1652" s="26">
        <f>IF([1]DRUM!H1629="","",[1]DRUM!H1629)</f>
        <v>2100</v>
      </c>
      <c r="L1652" s="26" t="str">
        <f>IF([1]DRUM!I1629="","",[1]DRUM!I1629)</f>
        <v/>
      </c>
      <c r="M1652" s="26">
        <f>IF([1]DRUM!J1629="","",
IF(AND([1]DRUM!K1629="Wooden Drum",[1]DRUM!J1629&gt;Max_WD_Capacity),Max_WD_Capacity,
[1]DRUM!J1629))</f>
        <v>10000</v>
      </c>
      <c r="N1652" s="26" t="str">
        <f>IF([1]DRUM!K1629="","",[1]DRUM!K1629)</f>
        <v>Steel Drum</v>
      </c>
      <c r="O1652" s="26">
        <f>IF([1]DRUM!L1629="","",[1]DRUM!L1629)</f>
        <v>840</v>
      </c>
      <c r="P1652" s="26" t="str">
        <f>IF([1]DRUM!M1629="","",[1]DRUM!M1629)</f>
        <v/>
      </c>
      <c r="Q1652" s="26">
        <f>IF([1]DRUM!N1629="","",[1]DRUM!N1629)</f>
        <v>9.8559615524745769</v>
      </c>
      <c r="R1652" s="26" t="str">
        <f t="shared" si="259"/>
        <v>Steel - without Wooden Lagging</v>
      </c>
      <c r="S1652" s="26">
        <f ca="1">IF(N1652="",0,
IF(Knee_Application="YES",Knee_Width,IF(Knee_Application="NO",0,
IF(OR(Cable_Type="OH",SearchData("Conductor",Cable_Desc)),0,
IF(N1652="Steel Drum",Knee_Width,
IF(N1652="Plywood Drum",0,
IF(Country="UAE",0,
IF(AND(OR(SearchData("LSHF",Cable_Desc),SearchData("LSZH",Cable_Desc),SearchData("LS0H",Cable_Desc),SearchData("LSOH",Cable_Desc)),D.nom&gt;40),Knee_Width,
IF(AND(Country="Egypt",D.nom&gt;60),Knee_Width,
IF(AND(Country&lt;&gt;"Egypt",D.nom&gt;35),Knee_Width,
0))))))))))</f>
        <v>125</v>
      </c>
      <c r="T1652" s="118">
        <f t="shared" ca="1" si="253"/>
        <v>13</v>
      </c>
      <c r="U1652" s="118">
        <f t="shared" ca="1" si="254"/>
        <v>5</v>
      </c>
      <c r="V1652" s="117">
        <f t="shared" ca="1" si="255"/>
        <v>450.88137764320714</v>
      </c>
      <c r="W1652" s="64">
        <f t="shared" ca="1" si="256"/>
        <v>1</v>
      </c>
      <c r="X1652" s="64">
        <f t="shared" ca="1" si="260"/>
        <v>1</v>
      </c>
      <c r="Y1652" s="64">
        <f t="shared" ca="1" si="257"/>
        <v>1</v>
      </c>
      <c r="AM1652" s="156"/>
    </row>
    <row r="1653" spans="1:39">
      <c r="A1653" s="12">
        <f t="shared" ca="1" si="251"/>
        <v>1</v>
      </c>
      <c r="B1653" s="12" t="str">
        <f>IF([1]DRUM!A1630="","",[1]DRUM!A1630)</f>
        <v>Steel - without Wooden Lagging</v>
      </c>
      <c r="C1653" s="12">
        <f t="shared" ca="1" si="252"/>
        <v>0</v>
      </c>
      <c r="D1653" s="155">
        <f t="shared" ca="1" si="258"/>
        <v>0</v>
      </c>
      <c r="E1653" s="26" t="str">
        <f>IF([1]DRUM!B1630="","",[1]DRUM!B1630)</f>
        <v>STB310054</v>
      </c>
      <c r="F1653" s="26">
        <f>IF([1]DRUM!C1630="","",[1]DRUM!C1630)</f>
        <v>3100</v>
      </c>
      <c r="G1653" s="26">
        <f>IF([1]DRUM!D1630="","",[1]DRUM!D1630)</f>
        <v>3100</v>
      </c>
      <c r="H1653" s="26">
        <f>IF([1]DRUM!E1630="","",[1]DRUM!E1630)</f>
        <v>1950</v>
      </c>
      <c r="I1653" s="26">
        <f>IF([1]DRUM!F1630="","",[1]DRUM!F1630)</f>
        <v>1700</v>
      </c>
      <c r="J1653" s="26">
        <f>IF([1]DRUM!G1630="","",[1]DRUM!G1630)</f>
        <v>1900</v>
      </c>
      <c r="K1653" s="26">
        <f>IF([1]DRUM!H1630="","",[1]DRUM!H1630)</f>
        <v>2100</v>
      </c>
      <c r="L1653" s="26" t="str">
        <f>IF([1]DRUM!I1630="","",[1]DRUM!I1630)</f>
        <v/>
      </c>
      <c r="M1653" s="26">
        <f>IF([1]DRUM!J1630="","",
IF(AND([1]DRUM!K1630="Wooden Drum",[1]DRUM!J1630&gt;Max_WD_Capacity),Max_WD_Capacity,
[1]DRUM!J1630))</f>
        <v>12000</v>
      </c>
      <c r="N1653" s="26" t="str">
        <f>IF([1]DRUM!K1630="","",[1]DRUM!K1630)</f>
        <v>Steel Drum</v>
      </c>
      <c r="O1653" s="26">
        <f>IF([1]DRUM!L1630="","",[1]DRUM!L1630)</f>
        <v>941</v>
      </c>
      <c r="P1653" s="26" t="str">
        <f>IF([1]DRUM!M1630="","",[1]DRUM!M1630)</f>
        <v/>
      </c>
      <c r="Q1653" s="26">
        <f>IF([1]DRUM!N1630="","",[1]DRUM!N1630)</f>
        <v>7.7540397176821569</v>
      </c>
      <c r="R1653" s="26" t="str">
        <f t="shared" si="259"/>
        <v>Steel - without Wooden Lagging</v>
      </c>
      <c r="S1653" s="26">
        <f ca="1">IF(N1653="",0,
IF(Knee_Application="YES",Knee_Width,IF(Knee_Application="NO",0,
IF(OR(Cable_Type="OH",SearchData("Conductor",Cable_Desc)),0,
IF(N1653="Steel Drum",Knee_Width,
IF(N1653="Plywood Drum",0,
IF(Country="UAE",0,
IF(AND(OR(SearchData("LSHF",Cable_Desc),SearchData("LSZH",Cable_Desc),SearchData("LS0H",Cable_Desc),SearchData("LSOH",Cable_Desc)),D.nom&gt;40),Knee_Width,
IF(AND(Country="Egypt",D.nom&gt;60),Knee_Width,
IF(AND(Country&lt;&gt;"Egypt",D.nom&gt;35),Knee_Width,
0))))))))))</f>
        <v>125</v>
      </c>
      <c r="T1653" s="118">
        <f t="shared" ca="1" si="253"/>
        <v>12</v>
      </c>
      <c r="U1653" s="118">
        <f t="shared" ca="1" si="254"/>
        <v>3</v>
      </c>
      <c r="V1653" s="117">
        <f t="shared" ca="1" si="255"/>
        <v>261.79771228306748</v>
      </c>
      <c r="W1653" s="64">
        <f t="shared" ca="1" si="256"/>
        <v>1</v>
      </c>
      <c r="X1653" s="64">
        <f t="shared" ca="1" si="260"/>
        <v>1</v>
      </c>
      <c r="Y1653" s="64">
        <f t="shared" ca="1" si="257"/>
        <v>1</v>
      </c>
      <c r="AM1653" s="156"/>
    </row>
    <row r="1654" spans="1:39">
      <c r="A1654" s="12">
        <f t="shared" ca="1" si="251"/>
        <v>1</v>
      </c>
      <c r="B1654" s="12" t="str">
        <f>IF([1]DRUM!A1631="","",[1]DRUM!A1631)</f>
        <v>Steel - without Wooden Lagging</v>
      </c>
      <c r="C1654" s="12">
        <f t="shared" ca="1" si="252"/>
        <v>0</v>
      </c>
      <c r="D1654" s="155">
        <f t="shared" ca="1" si="258"/>
        <v>0</v>
      </c>
      <c r="E1654" s="26" t="str">
        <f>IF([1]DRUM!B1631="","",[1]DRUM!B1631)</f>
        <v>STB310047</v>
      </c>
      <c r="F1654" s="26">
        <f>IF([1]DRUM!C1631="","",[1]DRUM!C1631)</f>
        <v>3100</v>
      </c>
      <c r="G1654" s="26">
        <f>IF([1]DRUM!D1631="","",[1]DRUM!D1631)</f>
        <v>3100</v>
      </c>
      <c r="H1654" s="26">
        <f>IF([1]DRUM!E1631="","",[1]DRUM!E1631)</f>
        <v>1600</v>
      </c>
      <c r="I1654" s="26">
        <f>IF([1]DRUM!F1631="","",[1]DRUM!F1631)</f>
        <v>1700</v>
      </c>
      <c r="J1654" s="26">
        <f>IF([1]DRUM!G1631="","",[1]DRUM!G1631)</f>
        <v>1900</v>
      </c>
      <c r="K1654" s="26">
        <f>IF([1]DRUM!H1631="","",[1]DRUM!H1631)</f>
        <v>2100</v>
      </c>
      <c r="L1654" s="26" t="str">
        <f>IF([1]DRUM!I1631="","",[1]DRUM!I1631)</f>
        <v/>
      </c>
      <c r="M1654" s="26">
        <f>IF([1]DRUM!J1631="","",
IF(AND([1]DRUM!K1631="Wooden Drum",[1]DRUM!J1631&gt;Max_WD_Capacity),Max_WD_Capacity,
[1]DRUM!J1631))</f>
        <v>12000</v>
      </c>
      <c r="N1654" s="26" t="str">
        <f>IF([1]DRUM!K1631="","",[1]DRUM!K1631)</f>
        <v>Steel Drum</v>
      </c>
      <c r="O1654" s="26">
        <f>IF([1]DRUM!L1631="","",[1]DRUM!L1631)</f>
        <v>928</v>
      </c>
      <c r="P1654" s="26" t="str">
        <f>IF([1]DRUM!M1631="","",[1]DRUM!M1631)</f>
        <v/>
      </c>
      <c r="Q1654" s="26">
        <f>IF([1]DRUM!N1631="","",[1]DRUM!N1631)</f>
        <v>9.412996988318417</v>
      </c>
      <c r="R1654" s="26" t="str">
        <f t="shared" si="259"/>
        <v>Steel - without Wooden Lagging</v>
      </c>
      <c r="S1654" s="26">
        <f ca="1">IF(N1654="",0,
IF(Knee_Application="YES",Knee_Width,IF(Knee_Application="NO",0,
IF(OR(Cable_Type="OH",SearchData("Conductor",Cable_Desc)),0,
IF(N1654="Steel Drum",Knee_Width,
IF(N1654="Plywood Drum",0,
IF(Country="UAE",0,
IF(AND(OR(SearchData("LSHF",Cable_Desc),SearchData("LSZH",Cable_Desc),SearchData("LS0H",Cable_Desc),SearchData("LSOH",Cable_Desc)),D.nom&gt;40),Knee_Width,
IF(AND(Country="Egypt",D.nom&gt;60),Knee_Width,
IF(AND(Country&lt;&gt;"Egypt",D.nom&gt;35),Knee_Width,
0))))))))))</f>
        <v>125</v>
      </c>
      <c r="T1654" s="118">
        <f t="shared" ca="1" si="253"/>
        <v>12</v>
      </c>
      <c r="U1654" s="118">
        <f t="shared" ca="1" si="254"/>
        <v>5</v>
      </c>
      <c r="V1654" s="117">
        <f t="shared" ca="1" si="255"/>
        <v>416.19819474757577</v>
      </c>
      <c r="W1654" s="64">
        <f t="shared" ca="1" si="256"/>
        <v>1</v>
      </c>
      <c r="X1654" s="64">
        <f t="shared" ca="1" si="260"/>
        <v>1</v>
      </c>
      <c r="Y1654" s="64">
        <f t="shared" ca="1" si="257"/>
        <v>1</v>
      </c>
      <c r="AM1654" s="156"/>
    </row>
    <row r="1655" spans="1:39">
      <c r="A1655" s="12">
        <f t="shared" ca="1" si="251"/>
        <v>1</v>
      </c>
      <c r="B1655" s="12" t="str">
        <f>IF([1]DRUM!A1632="","",[1]DRUM!A1632)</f>
        <v>Steel - without Wooden Lagging</v>
      </c>
      <c r="C1655" s="12">
        <f t="shared" ca="1" si="252"/>
        <v>0</v>
      </c>
      <c r="D1655" s="155">
        <f t="shared" ca="1" si="258"/>
        <v>0</v>
      </c>
      <c r="E1655" s="26" t="str">
        <f>IF([1]DRUM!B1632="","",[1]DRUM!B1632)</f>
        <v>STB310051</v>
      </c>
      <c r="F1655" s="26">
        <f>IF([1]DRUM!C1632="","",[1]DRUM!C1632)</f>
        <v>3100</v>
      </c>
      <c r="G1655" s="26">
        <f>IF([1]DRUM!D1632="","",[1]DRUM!D1632)</f>
        <v>3100</v>
      </c>
      <c r="H1655" s="26">
        <f>IF([1]DRUM!E1632="","",[1]DRUM!E1632)</f>
        <v>1500</v>
      </c>
      <c r="I1655" s="26">
        <f>IF([1]DRUM!F1632="","",[1]DRUM!F1632)</f>
        <v>1700</v>
      </c>
      <c r="J1655" s="26">
        <f>IF([1]DRUM!G1632="","",[1]DRUM!G1632)</f>
        <v>1900</v>
      </c>
      <c r="K1655" s="26">
        <f>IF([1]DRUM!H1632="","",[1]DRUM!H1632)</f>
        <v>2100</v>
      </c>
      <c r="L1655" s="26" t="str">
        <f>IF([1]DRUM!I1632="","",[1]DRUM!I1632)</f>
        <v/>
      </c>
      <c r="M1655" s="26">
        <f>IF([1]DRUM!J1632="","",
IF(AND([1]DRUM!K1632="Wooden Drum",[1]DRUM!J1632&gt;Max_WD_Capacity),Max_WD_Capacity,
[1]DRUM!J1632))</f>
        <v>15000</v>
      </c>
      <c r="N1655" s="26" t="str">
        <f>IF([1]DRUM!K1632="","",[1]DRUM!K1632)</f>
        <v>Steel Drum</v>
      </c>
      <c r="O1655" s="26">
        <f>IF([1]DRUM!L1632="","",[1]DRUM!L1632)</f>
        <v>1138</v>
      </c>
      <c r="P1655" s="26" t="str">
        <f>IF([1]DRUM!M1632="","",[1]DRUM!M1632)</f>
        <v/>
      </c>
      <c r="Q1655" s="26">
        <f>IF([1]DRUM!N1632="","",[1]DRUM!N1632)</f>
        <v>9.8269018204288709</v>
      </c>
      <c r="R1655" s="26" t="str">
        <f t="shared" si="259"/>
        <v>Steel - without Wooden Lagging</v>
      </c>
      <c r="S1655" s="26">
        <f ca="1">IF(N1655="",0,
IF(Knee_Application="YES",Knee_Width,IF(Knee_Application="NO",0,
IF(OR(Cable_Type="OH",SearchData("Conductor",Cable_Desc)),0,
IF(N1655="Steel Drum",Knee_Width,
IF(N1655="Plywood Drum",0,
IF(Country="UAE",0,
IF(AND(OR(SearchData("LSHF",Cable_Desc),SearchData("LSZH",Cable_Desc),SearchData("LS0H",Cable_Desc),SearchData("LSOH",Cable_Desc)),D.nom&gt;40),Knee_Width,
IF(AND(Country="Egypt",D.nom&gt;60),Knee_Width,
IF(AND(Country&lt;&gt;"Egypt",D.nom&gt;35),Knee_Width,
0))))))))))</f>
        <v>125</v>
      </c>
      <c r="T1655" s="118">
        <f t="shared" ca="1" si="253"/>
        <v>12</v>
      </c>
      <c r="U1655" s="118">
        <f t="shared" ca="1" si="254"/>
        <v>5</v>
      </c>
      <c r="V1655" s="117">
        <f t="shared" ca="1" si="255"/>
        <v>397.34863882603707</v>
      </c>
      <c r="W1655" s="64">
        <f t="shared" ca="1" si="256"/>
        <v>1</v>
      </c>
      <c r="X1655" s="64">
        <f t="shared" ca="1" si="260"/>
        <v>1</v>
      </c>
      <c r="Y1655" s="64">
        <f t="shared" ca="1" si="257"/>
        <v>1</v>
      </c>
      <c r="AM1655" s="156"/>
    </row>
    <row r="1656" spans="1:39">
      <c r="A1656" s="12">
        <f t="shared" ca="1" si="251"/>
        <v>1</v>
      </c>
      <c r="B1656" s="12" t="str">
        <f>IF([1]DRUM!A1633="","",[1]DRUM!A1633)</f>
        <v>Steel - without Wooden Lagging</v>
      </c>
      <c r="C1656" s="12">
        <f t="shared" ca="1" si="252"/>
        <v>0</v>
      </c>
      <c r="D1656" s="155">
        <f t="shared" ca="1" si="258"/>
        <v>0</v>
      </c>
      <c r="E1656" s="26" t="str">
        <f>IF([1]DRUM!B1633="","",[1]DRUM!B1633)</f>
        <v>STB320040</v>
      </c>
      <c r="F1656" s="26">
        <f>IF([1]DRUM!C1633="","",[1]DRUM!C1633)</f>
        <v>3200</v>
      </c>
      <c r="G1656" s="26">
        <f>IF([1]DRUM!D1633="","",[1]DRUM!D1633)</f>
        <v>3200</v>
      </c>
      <c r="H1656" s="26">
        <f>IF([1]DRUM!E1633="","",[1]DRUM!E1633)</f>
        <v>1900</v>
      </c>
      <c r="I1656" s="26">
        <f>IF([1]DRUM!F1633="","",[1]DRUM!F1633)</f>
        <v>1700</v>
      </c>
      <c r="J1656" s="26">
        <f>IF([1]DRUM!G1633="","",[1]DRUM!G1633)</f>
        <v>1900</v>
      </c>
      <c r="K1656" s="26">
        <f>IF([1]DRUM!H1633="","",[1]DRUM!H1633)</f>
        <v>2100</v>
      </c>
      <c r="L1656" s="26" t="str">
        <f>IF([1]DRUM!I1633="","",[1]DRUM!I1633)</f>
        <v/>
      </c>
      <c r="M1656" s="26">
        <f>IF([1]DRUM!J1633="","",
IF(AND([1]DRUM!K1633="Wooden Drum",[1]DRUM!J1633&gt;Max_WD_Capacity),Max_WD_Capacity,
[1]DRUM!J1633))</f>
        <v>5000</v>
      </c>
      <c r="N1656" s="26" t="str">
        <f>IF([1]DRUM!K1633="","",[1]DRUM!K1633)</f>
        <v>Steel Drum</v>
      </c>
      <c r="O1656" s="26">
        <f>IF([1]DRUM!L1633="","",[1]DRUM!L1633)</f>
        <v>769</v>
      </c>
      <c r="P1656" s="26" t="str">
        <f>IF([1]DRUM!M1633="","",[1]DRUM!M1633)</f>
        <v/>
      </c>
      <c r="Q1656" s="26">
        <f>IF([1]DRUM!N1633="","",[1]DRUM!N1633)</f>
        <v>8.8522226996526392</v>
      </c>
      <c r="R1656" s="26" t="str">
        <f t="shared" si="259"/>
        <v>Steel - without Wooden Lagging</v>
      </c>
      <c r="S1656" s="26">
        <f ca="1">IF(N1656="",0,
IF(Knee_Application="YES",Knee_Width,IF(Knee_Application="NO",0,
IF(OR(Cable_Type="OH",SearchData("Conductor",Cable_Desc)),0,
IF(N1656="Steel Drum",Knee_Width,
IF(N1656="Plywood Drum",0,
IF(Country="UAE",0,
IF(AND(OR(SearchData("LSHF",Cable_Desc),SearchData("LSZH",Cable_Desc),SearchData("LS0H",Cable_Desc),SearchData("LSOH",Cable_Desc)),D.nom&gt;40),Knee_Width,
IF(AND(Country="Egypt",D.nom&gt;60),Knee_Width,
IF(AND(Country&lt;&gt;"Egypt",D.nom&gt;35),Knee_Width,
0))))))))))</f>
        <v>125</v>
      </c>
      <c r="T1656" s="118">
        <f t="shared" ca="1" si="253"/>
        <v>12</v>
      </c>
      <c r="U1656" s="118">
        <f t="shared" ca="1" si="254"/>
        <v>4</v>
      </c>
      <c r="V1656" s="117">
        <f t="shared" ca="1" si="255"/>
        <v>359.86064200928075</v>
      </c>
      <c r="W1656" s="64">
        <f t="shared" ca="1" si="256"/>
        <v>1</v>
      </c>
      <c r="X1656" s="64">
        <f t="shared" ca="1" si="260"/>
        <v>1</v>
      </c>
      <c r="Y1656" s="64">
        <f t="shared" ca="1" si="257"/>
        <v>1</v>
      </c>
      <c r="AM1656" s="156"/>
    </row>
    <row r="1657" spans="1:39">
      <c r="A1657" s="12">
        <f t="shared" ca="1" si="251"/>
        <v>1</v>
      </c>
      <c r="B1657" s="12" t="str">
        <f>IF([1]DRUM!A1634="","",[1]DRUM!A1634)</f>
        <v>Steel - without Wooden Lagging</v>
      </c>
      <c r="C1657" s="12">
        <f t="shared" ca="1" si="252"/>
        <v>0</v>
      </c>
      <c r="D1657" s="155">
        <f t="shared" ca="1" si="258"/>
        <v>0</v>
      </c>
      <c r="E1657" s="26" t="str">
        <f>IF([1]DRUM!B1634="","",[1]DRUM!B1634)</f>
        <v>STB320038</v>
      </c>
      <c r="F1657" s="26">
        <f>IF([1]DRUM!C1634="","",[1]DRUM!C1634)</f>
        <v>3200</v>
      </c>
      <c r="G1657" s="26">
        <f>IF([1]DRUM!D1634="","",[1]DRUM!D1634)</f>
        <v>3200</v>
      </c>
      <c r="H1657" s="26">
        <f>IF([1]DRUM!E1634="","",[1]DRUM!E1634)</f>
        <v>1850</v>
      </c>
      <c r="I1657" s="26">
        <f>IF([1]DRUM!F1634="","",[1]DRUM!F1634)</f>
        <v>1700</v>
      </c>
      <c r="J1657" s="26">
        <f>IF([1]DRUM!G1634="","",[1]DRUM!G1634)</f>
        <v>1900</v>
      </c>
      <c r="K1657" s="26">
        <f>IF([1]DRUM!H1634="","",[1]DRUM!H1634)</f>
        <v>2100</v>
      </c>
      <c r="L1657" s="26" t="str">
        <f>IF([1]DRUM!I1634="","",[1]DRUM!I1634)</f>
        <v/>
      </c>
      <c r="M1657" s="26">
        <f>IF([1]DRUM!J1634="","",
IF(AND([1]DRUM!K1634="Wooden Drum",[1]DRUM!J1634&gt;Max_WD_Capacity),Max_WD_Capacity,
[1]DRUM!J1634))</f>
        <v>10000</v>
      </c>
      <c r="N1657" s="26" t="str">
        <f>IF([1]DRUM!K1634="","",[1]DRUM!K1634)</f>
        <v>Steel Drum</v>
      </c>
      <c r="O1657" s="26">
        <f>IF([1]DRUM!L1634="","",[1]DRUM!L1634)</f>
        <v>857</v>
      </c>
      <c r="P1657" s="26" t="str">
        <f>IF([1]DRUM!M1634="","",[1]DRUM!M1634)</f>
        <v/>
      </c>
      <c r="Q1657" s="26">
        <f>IF([1]DRUM!N1634="","",[1]DRUM!N1634)</f>
        <v>9.1025683642355766</v>
      </c>
      <c r="R1657" s="26" t="str">
        <f t="shared" si="259"/>
        <v>Steel - without Wooden Lagging</v>
      </c>
      <c r="S1657" s="26">
        <f ca="1">IF(N1657="",0,
IF(Knee_Application="YES",Knee_Width,IF(Knee_Application="NO",0,
IF(OR(Cable_Type="OH",SearchData("Conductor",Cable_Desc)),0,
IF(N1657="Steel Drum",Knee_Width,
IF(N1657="Plywood Drum",0,
IF(Country="UAE",0,
IF(AND(OR(SearchData("LSHF",Cable_Desc),SearchData("LSZH",Cable_Desc),SearchData("LS0H",Cable_Desc),SearchData("LSOH",Cable_Desc)),D.nom&gt;40),Knee_Width,
IF(AND(Country="Egypt",D.nom&gt;60),Knee_Width,
IF(AND(Country&lt;&gt;"Egypt",D.nom&gt;35),Knee_Width,
0))))))))))</f>
        <v>125</v>
      </c>
      <c r="T1657" s="118">
        <f t="shared" ca="1" si="253"/>
        <v>12</v>
      </c>
      <c r="U1657" s="118">
        <f t="shared" ca="1" si="254"/>
        <v>4</v>
      </c>
      <c r="V1657" s="117">
        <f t="shared" ca="1" si="255"/>
        <v>352.32081964066526</v>
      </c>
      <c r="W1657" s="64">
        <f t="shared" ca="1" si="256"/>
        <v>1</v>
      </c>
      <c r="X1657" s="64">
        <f t="shared" ca="1" si="260"/>
        <v>1</v>
      </c>
      <c r="Y1657" s="64">
        <f t="shared" ca="1" si="257"/>
        <v>1</v>
      </c>
      <c r="AM1657" s="156"/>
    </row>
    <row r="1658" spans="1:39">
      <c r="A1658" s="12">
        <f t="shared" ca="1" si="251"/>
        <v>1</v>
      </c>
      <c r="B1658" s="12" t="str">
        <f>IF([1]DRUM!A1635="","",[1]DRUM!A1635)</f>
        <v>Steel - without Wooden Lagging</v>
      </c>
      <c r="C1658" s="12">
        <f t="shared" ca="1" si="252"/>
        <v>0</v>
      </c>
      <c r="D1658" s="155">
        <f t="shared" ca="1" si="258"/>
        <v>0</v>
      </c>
      <c r="E1658" s="26" t="str">
        <f>IF([1]DRUM!B1635="","",[1]DRUM!B1635)</f>
        <v>STB320039</v>
      </c>
      <c r="F1658" s="26">
        <f>IF([1]DRUM!C1635="","",[1]DRUM!C1635)</f>
        <v>3200</v>
      </c>
      <c r="G1658" s="26">
        <f>IF([1]DRUM!D1635="","",[1]DRUM!D1635)</f>
        <v>3200</v>
      </c>
      <c r="H1658" s="26">
        <f>IF([1]DRUM!E1635="","",[1]DRUM!E1635)</f>
        <v>1750</v>
      </c>
      <c r="I1658" s="26">
        <f>IF([1]DRUM!F1635="","",[1]DRUM!F1635)</f>
        <v>1700</v>
      </c>
      <c r="J1658" s="26">
        <f>IF([1]DRUM!G1635="","",[1]DRUM!G1635)</f>
        <v>1900</v>
      </c>
      <c r="K1658" s="26">
        <f>IF([1]DRUM!H1635="","",[1]DRUM!H1635)</f>
        <v>2100</v>
      </c>
      <c r="L1658" s="26" t="str">
        <f>IF([1]DRUM!I1635="","",[1]DRUM!I1635)</f>
        <v/>
      </c>
      <c r="M1658" s="26">
        <f>IF([1]DRUM!J1635="","",
IF(AND([1]DRUM!K1635="Wooden Drum",[1]DRUM!J1635&gt;Max_WD_Capacity),Max_WD_Capacity,
[1]DRUM!J1635))</f>
        <v>10000</v>
      </c>
      <c r="N1658" s="26" t="str">
        <f>IF([1]DRUM!K1635="","",[1]DRUM!K1635)</f>
        <v>Steel Drum</v>
      </c>
      <c r="O1658" s="26">
        <f>IF([1]DRUM!L1635="","",[1]DRUM!L1635)</f>
        <v>860</v>
      </c>
      <c r="P1658" s="26" t="str">
        <f>IF([1]DRUM!M1635="","",[1]DRUM!M1635)</f>
        <v/>
      </c>
      <c r="Q1658" s="26">
        <f>IF([1]DRUM!N1635="","",[1]DRUM!N1635)</f>
        <v>9.5832320402348135</v>
      </c>
      <c r="R1658" s="26" t="str">
        <f t="shared" si="259"/>
        <v>Steel - without Wooden Lagging</v>
      </c>
      <c r="S1658" s="26">
        <f ca="1">IF(N1658="",0,
IF(Knee_Application="YES",Knee_Width,IF(Knee_Application="NO",0,
IF(OR(Cable_Type="OH",SearchData("Conductor",Cable_Desc)),0,
IF(N1658="Steel Drum",Knee_Width,
IF(N1658="Plywood Drum",0,
IF(Country="UAE",0,
IF(AND(OR(SearchData("LSHF",Cable_Desc),SearchData("LSZH",Cable_Desc),SearchData("LS0H",Cable_Desc),SearchData("LSOH",Cable_Desc)),D.nom&gt;40),Knee_Width,
IF(AND(Country="Egypt",D.nom&gt;60),Knee_Width,
IF(AND(Country&lt;&gt;"Egypt",D.nom&gt;35),Knee_Width,
0))))))))))</f>
        <v>125</v>
      </c>
      <c r="T1658" s="118">
        <f t="shared" ca="1" si="253"/>
        <v>12</v>
      </c>
      <c r="U1658" s="118">
        <f t="shared" ca="1" si="254"/>
        <v>4</v>
      </c>
      <c r="V1658" s="117">
        <f t="shared" ca="1" si="255"/>
        <v>337.24117490343423</v>
      </c>
      <c r="W1658" s="64">
        <f t="shared" ca="1" si="256"/>
        <v>1</v>
      </c>
      <c r="X1658" s="64">
        <f t="shared" ca="1" si="260"/>
        <v>1</v>
      </c>
      <c r="Y1658" s="64">
        <f t="shared" ca="1" si="257"/>
        <v>1</v>
      </c>
      <c r="AM1658" s="156"/>
    </row>
    <row r="1659" spans="1:39">
      <c r="A1659" s="12">
        <f t="shared" ca="1" si="251"/>
        <v>1</v>
      </c>
      <c r="B1659" s="12" t="str">
        <f>IF([1]DRUM!A1636="","",[1]DRUM!A1636)</f>
        <v>Steel - without Wooden Lagging</v>
      </c>
      <c r="C1659" s="12">
        <f t="shared" ca="1" si="252"/>
        <v>0</v>
      </c>
      <c r="D1659" s="155">
        <f t="shared" ca="1" si="258"/>
        <v>0</v>
      </c>
      <c r="E1659" s="26" t="str">
        <f>IF([1]DRUM!B1636="","",[1]DRUM!B1636)</f>
        <v>STB320042</v>
      </c>
      <c r="F1659" s="26">
        <f>IF([1]DRUM!C1636="","",[1]DRUM!C1636)</f>
        <v>3200</v>
      </c>
      <c r="G1659" s="26">
        <f>IF([1]DRUM!D1636="","",[1]DRUM!D1636)</f>
        <v>3200</v>
      </c>
      <c r="H1659" s="26">
        <f>IF([1]DRUM!E1636="","",[1]DRUM!E1636)</f>
        <v>1950</v>
      </c>
      <c r="I1659" s="26">
        <f>IF([1]DRUM!F1636="","",[1]DRUM!F1636)</f>
        <v>1700</v>
      </c>
      <c r="J1659" s="26">
        <f>IF([1]DRUM!G1636="","",[1]DRUM!G1636)</f>
        <v>1900</v>
      </c>
      <c r="K1659" s="26">
        <f>IF([1]DRUM!H1636="","",[1]DRUM!H1636)</f>
        <v>2100</v>
      </c>
      <c r="L1659" s="26" t="str">
        <f>IF([1]DRUM!I1636="","",[1]DRUM!I1636)</f>
        <v/>
      </c>
      <c r="M1659" s="26">
        <f>IF([1]DRUM!J1636="","",
IF(AND([1]DRUM!K1636="Wooden Drum",[1]DRUM!J1636&gt;Max_WD_Capacity),Max_WD_Capacity,
[1]DRUM!J1636))</f>
        <v>12000</v>
      </c>
      <c r="N1659" s="26" t="str">
        <f>IF([1]DRUM!K1636="","",[1]DRUM!K1636)</f>
        <v>Steel Drum</v>
      </c>
      <c r="O1659" s="26">
        <f>IF([1]DRUM!L1636="","",[1]DRUM!L1636)</f>
        <v>938</v>
      </c>
      <c r="P1659" s="26" t="str">
        <f>IF([1]DRUM!M1636="","",[1]DRUM!M1636)</f>
        <v/>
      </c>
      <c r="Q1659" s="26">
        <f>IF([1]DRUM!N1636="","",[1]DRUM!N1636)</f>
        <v>8.5952011506808237</v>
      </c>
      <c r="R1659" s="26" t="str">
        <f t="shared" si="259"/>
        <v>Steel - without Wooden Lagging</v>
      </c>
      <c r="S1659" s="26">
        <f ca="1">IF(N1659="",0,
IF(Knee_Application="YES",Knee_Width,IF(Knee_Application="NO",0,
IF(OR(Cable_Type="OH",SearchData("Conductor",Cable_Desc)),0,
IF(N1659="Steel Drum",Knee_Width,
IF(N1659="Plywood Drum",0,
IF(Country="UAE",0,
IF(AND(OR(SearchData("LSHF",Cable_Desc),SearchData("LSZH",Cable_Desc),SearchData("LS0H",Cable_Desc),SearchData("LSOH",Cable_Desc)),D.nom&gt;40),Knee_Width,
IF(AND(Country="Egypt",D.nom&gt;60),Knee_Width,
IF(AND(Country&lt;&gt;"Egypt",D.nom&gt;35),Knee_Width,
0))))))))))</f>
        <v>125</v>
      </c>
      <c r="T1659" s="118">
        <f t="shared" ca="1" si="253"/>
        <v>12</v>
      </c>
      <c r="U1659" s="118">
        <f t="shared" ca="1" si="254"/>
        <v>4</v>
      </c>
      <c r="V1659" s="117">
        <f t="shared" ca="1" si="255"/>
        <v>367.4004643778963</v>
      </c>
      <c r="W1659" s="64">
        <f t="shared" ca="1" si="256"/>
        <v>1</v>
      </c>
      <c r="X1659" s="64">
        <f t="shared" ca="1" si="260"/>
        <v>1</v>
      </c>
      <c r="Y1659" s="64">
        <f t="shared" ca="1" si="257"/>
        <v>1</v>
      </c>
      <c r="AM1659" s="156"/>
    </row>
    <row r="1660" spans="1:39">
      <c r="A1660" s="12">
        <f t="shared" ca="1" si="251"/>
        <v>1</v>
      </c>
      <c r="B1660" s="12" t="str">
        <f>IF([1]DRUM!A1637="","",[1]DRUM!A1637)</f>
        <v>Steel - without Wooden Lagging</v>
      </c>
      <c r="C1660" s="12">
        <f t="shared" ca="1" si="252"/>
        <v>0</v>
      </c>
      <c r="D1660" s="155">
        <f t="shared" ca="1" si="258"/>
        <v>0</v>
      </c>
      <c r="E1660" s="26" t="str">
        <f>IF([1]DRUM!B1637="","",[1]DRUM!B1637)</f>
        <v>STB320041</v>
      </c>
      <c r="F1660" s="26">
        <f>IF([1]DRUM!C1637="","",[1]DRUM!C1637)</f>
        <v>3200</v>
      </c>
      <c r="G1660" s="26">
        <f>IF([1]DRUM!D1637="","",[1]DRUM!D1637)</f>
        <v>3200</v>
      </c>
      <c r="H1660" s="26">
        <f>IF([1]DRUM!E1637="","",[1]DRUM!E1637)</f>
        <v>1850</v>
      </c>
      <c r="I1660" s="26">
        <f>IF([1]DRUM!F1637="","",[1]DRUM!F1637)</f>
        <v>1700</v>
      </c>
      <c r="J1660" s="26">
        <f>IF([1]DRUM!G1637="","",[1]DRUM!G1637)</f>
        <v>1900</v>
      </c>
      <c r="K1660" s="26">
        <f>IF([1]DRUM!H1637="","",[1]DRUM!H1637)</f>
        <v>2100</v>
      </c>
      <c r="L1660" s="26" t="str">
        <f>IF([1]DRUM!I1637="","",[1]DRUM!I1637)</f>
        <v/>
      </c>
      <c r="M1660" s="26">
        <f>IF([1]DRUM!J1637="","",
IF(AND([1]DRUM!K1637="Wooden Drum",[1]DRUM!J1637&gt;Max_WD_Capacity),Max_WD_Capacity,
[1]DRUM!J1637))</f>
        <v>12000</v>
      </c>
      <c r="N1660" s="26" t="str">
        <f>IF([1]DRUM!K1637="","",[1]DRUM!K1637)</f>
        <v>Steel Drum</v>
      </c>
      <c r="O1660" s="26">
        <f>IF([1]DRUM!L1637="","",[1]DRUM!L1637)</f>
        <v>1002</v>
      </c>
      <c r="P1660" s="26" t="str">
        <f>IF([1]DRUM!M1637="","",[1]DRUM!M1637)</f>
        <v/>
      </c>
      <c r="Q1660" s="26">
        <f>IF([1]DRUM!N1637="","",[1]DRUM!N1637)</f>
        <v>9.1025683642355766</v>
      </c>
      <c r="R1660" s="26" t="str">
        <f t="shared" si="259"/>
        <v>Steel - without Wooden Lagging</v>
      </c>
      <c r="S1660" s="26">
        <f ca="1">IF(N1660="",0,
IF(Knee_Application="YES",Knee_Width,IF(Knee_Application="NO",0,
IF(OR(Cable_Type="OH",SearchData("Conductor",Cable_Desc)),0,
IF(N1660="Steel Drum",Knee_Width,
IF(N1660="Plywood Drum",0,
IF(Country="UAE",0,
IF(AND(OR(SearchData("LSHF",Cable_Desc),SearchData("LSZH",Cable_Desc),SearchData("LS0H",Cable_Desc),SearchData("LSOH",Cable_Desc)),D.nom&gt;40),Knee_Width,
IF(AND(Country="Egypt",D.nom&gt;60),Knee_Width,
IF(AND(Country&lt;&gt;"Egypt",D.nom&gt;35),Knee_Width,
0))))))))))</f>
        <v>125</v>
      </c>
      <c r="T1660" s="118">
        <f t="shared" ca="1" si="253"/>
        <v>12</v>
      </c>
      <c r="U1660" s="118">
        <f t="shared" ca="1" si="254"/>
        <v>4</v>
      </c>
      <c r="V1660" s="117">
        <f t="shared" ca="1" si="255"/>
        <v>352.32081964066526</v>
      </c>
      <c r="W1660" s="64">
        <f t="shared" ca="1" si="256"/>
        <v>1</v>
      </c>
      <c r="X1660" s="64">
        <f t="shared" ca="1" si="260"/>
        <v>1</v>
      </c>
      <c r="Y1660" s="64">
        <f t="shared" ca="1" si="257"/>
        <v>1</v>
      </c>
      <c r="AM1660" s="156"/>
    </row>
    <row r="1661" spans="1:39">
      <c r="A1661" s="12">
        <f t="shared" ca="1" si="251"/>
        <v>0</v>
      </c>
      <c r="B1661" s="12" t="str">
        <f>IF([1]DRUM!A1638="","",[1]DRUM!A1638)</f>
        <v>Steel - without Wooden Lagging</v>
      </c>
      <c r="C1661" s="12">
        <f t="shared" ca="1" si="252"/>
        <v>0</v>
      </c>
      <c r="D1661" s="155">
        <f t="shared" ca="1" si="258"/>
        <v>0</v>
      </c>
      <c r="E1661" s="26" t="str">
        <f>IF([1]DRUM!B1638="","",[1]DRUM!B1638)</f>
        <v>STB330039</v>
      </c>
      <c r="F1661" s="26">
        <f>IF([1]DRUM!C1638="","",[1]DRUM!C1638)</f>
        <v>3300</v>
      </c>
      <c r="G1661" s="26">
        <f>IF([1]DRUM!D1638="","",[1]DRUM!D1638)</f>
        <v>3300</v>
      </c>
      <c r="H1661" s="26">
        <f>IF([1]DRUM!E1638="","",[1]DRUM!E1638)</f>
        <v>1350</v>
      </c>
      <c r="I1661" s="26">
        <f>IF([1]DRUM!F1638="","",[1]DRUM!F1638)</f>
        <v>1400</v>
      </c>
      <c r="J1661" s="26">
        <f>IF([1]DRUM!G1638="","",[1]DRUM!G1638)</f>
        <v>1600</v>
      </c>
      <c r="K1661" s="26">
        <f>IF([1]DRUM!H1638="","",[1]DRUM!H1638)</f>
        <v>1600</v>
      </c>
      <c r="L1661" s="26" t="str">
        <f>IF([1]DRUM!I1638="","",[1]DRUM!I1638)</f>
        <v/>
      </c>
      <c r="M1661" s="26">
        <f>IF([1]DRUM!J1638="","",
IF(AND([1]DRUM!K1638="Wooden Drum",[1]DRUM!J1638&gt;Max_WD_Capacity),Max_WD_Capacity,
[1]DRUM!J1638))</f>
        <v>7000</v>
      </c>
      <c r="N1661" s="26" t="str">
        <f>IF([1]DRUM!K1638="","",[1]DRUM!K1638)</f>
        <v>Steel Drum</v>
      </c>
      <c r="O1661" s="26">
        <f>IF([1]DRUM!L1638="","",[1]DRUM!L1638)</f>
        <v>807</v>
      </c>
      <c r="P1661" s="26" t="str">
        <f>IF([1]DRUM!M1638="","",[1]DRUM!M1638)</f>
        <v/>
      </c>
      <c r="Q1661" s="26">
        <f>IF([1]DRUM!N1638="","",[1]DRUM!N1638)</f>
        <v>9.9702369852489063</v>
      </c>
      <c r="R1661" s="26" t="str">
        <f t="shared" si="259"/>
        <v>Steel - without Wooden Lagging</v>
      </c>
      <c r="S1661" s="26">
        <f ca="1">IF(N1661="",0,
IF(Knee_Application="YES",Knee_Width,IF(Knee_Application="NO",0,
IF(OR(Cable_Type="OH",SearchData("Conductor",Cable_Desc)),0,
IF(N1661="Steel Drum",Knee_Width,
IF(N1661="Plywood Drum",0,
IF(Country="UAE",0,
IF(AND(OR(SearchData("LSHF",Cable_Desc),SearchData("LSZH",Cable_Desc),SearchData("LS0H",Cable_Desc),SearchData("LSOH",Cable_Desc)),D.nom&gt;40),Knee_Width,
IF(AND(Country="Egypt",D.nom&gt;60),Knee_Width,
IF(AND(Country&lt;&gt;"Egypt",D.nom&gt;35),Knee_Width,
0))))))))))</f>
        <v>125</v>
      </c>
      <c r="T1661" s="118">
        <f t="shared" ca="1" si="253"/>
        <v>10</v>
      </c>
      <c r="U1661" s="118">
        <f t="shared" ca="1" si="254"/>
        <v>7</v>
      </c>
      <c r="V1661" s="117">
        <f t="shared" ca="1" si="255"/>
        <v>484.06916243572971</v>
      </c>
      <c r="W1661" s="64">
        <f t="shared" ca="1" si="256"/>
        <v>0</v>
      </c>
      <c r="X1661" s="64">
        <f t="shared" ca="1" si="260"/>
        <v>1</v>
      </c>
      <c r="Y1661" s="64">
        <f t="shared" ca="1" si="257"/>
        <v>1</v>
      </c>
      <c r="AM1661" s="156"/>
    </row>
    <row r="1662" spans="1:39">
      <c r="A1662" s="12">
        <f t="shared" ca="1" si="251"/>
        <v>1</v>
      </c>
      <c r="B1662" s="12" t="str">
        <f>IF([1]DRUM!A1639="","",[1]DRUM!A1639)</f>
        <v>Steel - without Wooden Lagging</v>
      </c>
      <c r="C1662" s="12">
        <f t="shared" ca="1" si="252"/>
        <v>0</v>
      </c>
      <c r="D1662" s="155">
        <f t="shared" ca="1" si="258"/>
        <v>0</v>
      </c>
      <c r="E1662" s="26" t="str">
        <f>IF([1]DRUM!B1639="","",[1]DRUM!B1639)</f>
        <v>STB330023</v>
      </c>
      <c r="F1662" s="26">
        <f>IF([1]DRUM!C1639="","",[1]DRUM!C1639)</f>
        <v>3300</v>
      </c>
      <c r="G1662" s="26">
        <f>IF([1]DRUM!D1639="","",[1]DRUM!D1639)</f>
        <v>3300</v>
      </c>
      <c r="H1662" s="26">
        <f>IF([1]DRUM!E1639="","",[1]DRUM!E1639)</f>
        <v>2300</v>
      </c>
      <c r="I1662" s="26">
        <f>IF([1]DRUM!F1639="","",[1]DRUM!F1639)</f>
        <v>1780</v>
      </c>
      <c r="J1662" s="26">
        <f>IF([1]DRUM!G1639="","",[1]DRUM!G1639)</f>
        <v>1900</v>
      </c>
      <c r="K1662" s="26">
        <f>IF([1]DRUM!H1639="","",[1]DRUM!H1639)</f>
        <v>2100</v>
      </c>
      <c r="L1662" s="26" t="str">
        <f>IF([1]DRUM!I1639="","",[1]DRUM!I1639)</f>
        <v/>
      </c>
      <c r="M1662" s="26">
        <f>IF([1]DRUM!J1639="","",
IF(AND([1]DRUM!K1639="Wooden Drum",[1]DRUM!J1639&gt;Max_WD_Capacity),Max_WD_Capacity,
[1]DRUM!J1639))</f>
        <v>8000</v>
      </c>
      <c r="N1662" s="26" t="str">
        <f>IF([1]DRUM!K1639="","",[1]DRUM!K1639)</f>
        <v>Steel Drum</v>
      </c>
      <c r="O1662" s="26">
        <f>IF([1]DRUM!L1639="","",[1]DRUM!L1639)</f>
        <v>972</v>
      </c>
      <c r="P1662" s="26" t="str">
        <f>IF([1]DRUM!M1639="","",[1]DRUM!M1639)</f>
        <v/>
      </c>
      <c r="Q1662" s="26">
        <f>IF([1]DRUM!N1639="","",[1]DRUM!N1639)</f>
        <v>7.8288488927457633</v>
      </c>
      <c r="R1662" s="26" t="str">
        <f t="shared" si="259"/>
        <v>Steel - without Wooden Lagging</v>
      </c>
      <c r="S1662" s="26">
        <f ca="1">IF(N1662="",0,
IF(Knee_Application="YES",Knee_Width,IF(Knee_Application="NO",0,
IF(OR(Cable_Type="OH",SearchData("Conductor",Cable_Desc)),0,
IF(N1662="Steel Drum",Knee_Width,
IF(N1662="Plywood Drum",0,
IF(Country="UAE",0,
IF(AND(OR(SearchData("LSHF",Cable_Desc),SearchData("LSZH",Cable_Desc),SearchData("LS0H",Cable_Desc),SearchData("LSOH",Cable_Desc)),D.nom&gt;40),Knee_Width,
IF(AND(Country="Egypt",D.nom&gt;60),Knee_Width,
IF(AND(Country&lt;&gt;"Egypt",D.nom&gt;35),Knee_Width,
0))))))))))</f>
        <v>125</v>
      </c>
      <c r="T1662" s="118">
        <f t="shared" ca="1" si="253"/>
        <v>13</v>
      </c>
      <c r="U1662" s="118">
        <f t="shared" ca="1" si="254"/>
        <v>3</v>
      </c>
      <c r="V1662" s="117">
        <f t="shared" ca="1" si="255"/>
        <v>326.49692802815713</v>
      </c>
      <c r="W1662" s="64">
        <f t="shared" ca="1" si="256"/>
        <v>1</v>
      </c>
      <c r="X1662" s="64">
        <f t="shared" ca="1" si="260"/>
        <v>1</v>
      </c>
      <c r="Y1662" s="64">
        <f t="shared" ca="1" si="257"/>
        <v>1</v>
      </c>
      <c r="AM1662" s="156"/>
    </row>
    <row r="1663" spans="1:39">
      <c r="A1663" s="12">
        <f t="shared" ca="1" si="251"/>
        <v>1</v>
      </c>
      <c r="B1663" s="12" t="str">
        <f>IF([1]DRUM!A1640="","",[1]DRUM!A1640)</f>
        <v>Steel - without Wooden Lagging</v>
      </c>
      <c r="C1663" s="12">
        <f t="shared" ca="1" si="252"/>
        <v>0</v>
      </c>
      <c r="D1663" s="155">
        <f t="shared" ca="1" si="258"/>
        <v>0</v>
      </c>
      <c r="E1663" s="26" t="str">
        <f>IF([1]DRUM!B1640="","",[1]DRUM!B1640)</f>
        <v>STB330040</v>
      </c>
      <c r="F1663" s="26">
        <f>IF([1]DRUM!C1640="","",[1]DRUM!C1640)</f>
        <v>3300</v>
      </c>
      <c r="G1663" s="26">
        <f>IF([1]DRUM!D1640="","",[1]DRUM!D1640)</f>
        <v>3300</v>
      </c>
      <c r="H1663" s="26">
        <f>IF([1]DRUM!E1640="","",[1]DRUM!E1640)</f>
        <v>1800</v>
      </c>
      <c r="I1663" s="26">
        <f>IF([1]DRUM!F1640="","",[1]DRUM!F1640)</f>
        <v>1700</v>
      </c>
      <c r="J1663" s="26">
        <f>IF([1]DRUM!G1640="","",[1]DRUM!G1640)</f>
        <v>1900</v>
      </c>
      <c r="K1663" s="26">
        <f>IF([1]DRUM!H1640="","",[1]DRUM!H1640)</f>
        <v>2100</v>
      </c>
      <c r="L1663" s="26" t="str">
        <f>IF([1]DRUM!I1640="","",[1]DRUM!I1640)</f>
        <v/>
      </c>
      <c r="M1663" s="26">
        <f>IF([1]DRUM!J1640="","",
IF(AND([1]DRUM!K1640="Wooden Drum",[1]DRUM!J1640&gt;Max_WD_Capacity),Max_WD_Capacity,
[1]DRUM!J1640))</f>
        <v>8000</v>
      </c>
      <c r="N1663" s="26" t="str">
        <f>IF([1]DRUM!K1640="","",[1]DRUM!K1640)</f>
        <v>Steel Drum</v>
      </c>
      <c r="O1663" s="26">
        <f>IF([1]DRUM!L1640="","",[1]DRUM!L1640)</f>
        <v>899</v>
      </c>
      <c r="P1663" s="26" t="str">
        <f>IF([1]DRUM!M1640="","",[1]DRUM!M1640)</f>
        <v/>
      </c>
      <c r="Q1663" s="26">
        <f>IF([1]DRUM!N1640="","",[1]DRUM!N1640)</f>
        <v>10.214103114983814</v>
      </c>
      <c r="R1663" s="26" t="str">
        <f t="shared" si="259"/>
        <v>Steel - without Wooden Lagging</v>
      </c>
      <c r="S1663" s="26">
        <f ca="1">IF(N1663="",0,
IF(Knee_Application="YES",Knee_Width,IF(Knee_Application="NO",0,
IF(OR(Cable_Type="OH",SearchData("Conductor",Cable_Desc)),0,
IF(N1663="Steel Drum",Knee_Width,
IF(N1663="Plywood Drum",0,
IF(Country="UAE",0,
IF(AND(OR(SearchData("LSHF",Cable_Desc),SearchData("LSZH",Cable_Desc),SearchData("LS0H",Cable_Desc),SearchData("LSOH",Cable_Desc)),D.nom&gt;40),Knee_Width,
IF(AND(Country="Egypt",D.nom&gt;60),Knee_Width,
IF(AND(Country&lt;&gt;"Egypt",D.nom&gt;35),Knee_Width,
0))))))))))</f>
        <v>125</v>
      </c>
      <c r="T1663" s="118">
        <f t="shared" ca="1" si="253"/>
        <v>12</v>
      </c>
      <c r="U1663" s="118">
        <f t="shared" ca="1" si="254"/>
        <v>5</v>
      </c>
      <c r="V1663" s="117">
        <f t="shared" ca="1" si="255"/>
        <v>453.89730659065333</v>
      </c>
      <c r="W1663" s="64">
        <f t="shared" ca="1" si="256"/>
        <v>1</v>
      </c>
      <c r="X1663" s="64">
        <f t="shared" ca="1" si="260"/>
        <v>1</v>
      </c>
      <c r="Y1663" s="64">
        <f t="shared" ca="1" si="257"/>
        <v>1</v>
      </c>
      <c r="AM1663" s="156"/>
    </row>
    <row r="1664" spans="1:39">
      <c r="A1664" s="12">
        <f t="shared" ca="1" si="251"/>
        <v>1</v>
      </c>
      <c r="B1664" s="12" t="str">
        <f>IF([1]DRUM!A1641="","",[1]DRUM!A1641)</f>
        <v>Steel - without Wooden Lagging</v>
      </c>
      <c r="C1664" s="12">
        <f t="shared" ca="1" si="252"/>
        <v>0</v>
      </c>
      <c r="D1664" s="155">
        <f t="shared" ca="1" si="258"/>
        <v>0</v>
      </c>
      <c r="E1664" s="26" t="str">
        <f>IF([1]DRUM!B1641="","",[1]DRUM!B1641)</f>
        <v>STB330041</v>
      </c>
      <c r="F1664" s="26">
        <f>IF([1]DRUM!C1641="","",[1]DRUM!C1641)</f>
        <v>3300</v>
      </c>
      <c r="G1664" s="26">
        <f>IF([1]DRUM!D1641="","",[1]DRUM!D1641)</f>
        <v>3300</v>
      </c>
      <c r="H1664" s="26">
        <f>IF([1]DRUM!E1641="","",[1]DRUM!E1641)</f>
        <v>1600</v>
      </c>
      <c r="I1664" s="26">
        <f>IF([1]DRUM!F1641="","",[1]DRUM!F1641)</f>
        <v>1700</v>
      </c>
      <c r="J1664" s="26">
        <f>IF([1]DRUM!G1641="","",[1]DRUM!G1641)</f>
        <v>1900</v>
      </c>
      <c r="K1664" s="26">
        <f>IF([1]DRUM!H1641="","",[1]DRUM!H1641)</f>
        <v>2100</v>
      </c>
      <c r="L1664" s="26" t="str">
        <f>IF([1]DRUM!I1641="","",[1]DRUM!I1641)</f>
        <v/>
      </c>
      <c r="M1664" s="26">
        <f>IF([1]DRUM!J1641="","",
IF(AND([1]DRUM!K1641="Wooden Drum",[1]DRUM!J1641&gt;Max_WD_Capacity),Max_WD_Capacity,
[1]DRUM!J1641))</f>
        <v>10000</v>
      </c>
      <c r="N1664" s="26" t="str">
        <f>IF([1]DRUM!K1641="","",[1]DRUM!K1641)</f>
        <v>Steel Drum</v>
      </c>
      <c r="O1664" s="26">
        <f>IF([1]DRUM!L1641="","",[1]DRUM!L1641)</f>
        <v>900</v>
      </c>
      <c r="P1664" s="26" t="str">
        <f>IF([1]DRUM!M1641="","",[1]DRUM!M1641)</f>
        <v/>
      </c>
      <c r="Q1664" s="26">
        <f>IF([1]DRUM!N1641="","",[1]DRUM!N1641)</f>
        <v>11.122023391871265</v>
      </c>
      <c r="R1664" s="26" t="str">
        <f t="shared" si="259"/>
        <v>Steel - without Wooden Lagging</v>
      </c>
      <c r="S1664" s="26">
        <f ca="1">IF(N1664="",0,
IF(Knee_Application="YES",Knee_Width,IF(Knee_Application="NO",0,
IF(OR(Cable_Type="OH",SearchData("Conductor",Cable_Desc)),0,
IF(N1664="Steel Drum",Knee_Width,
IF(N1664="Plywood Drum",0,
IF(Country="UAE",0,
IF(AND(OR(SearchData("LSHF",Cable_Desc),SearchData("LSZH",Cable_Desc),SearchData("LS0H",Cable_Desc),SearchData("LSOH",Cable_Desc)),D.nom&gt;40),Knee_Width,
IF(AND(Country="Egypt",D.nom&gt;60),Knee_Width,
IF(AND(Country&lt;&gt;"Egypt",D.nom&gt;35),Knee_Width,
0))))))))))</f>
        <v>125</v>
      </c>
      <c r="T1664" s="118">
        <f t="shared" ca="1" si="253"/>
        <v>12</v>
      </c>
      <c r="U1664" s="118">
        <f t="shared" ca="1" si="254"/>
        <v>5</v>
      </c>
      <c r="V1664" s="117">
        <f t="shared" ca="1" si="255"/>
        <v>416.19819474757577</v>
      </c>
      <c r="W1664" s="64">
        <f t="shared" ca="1" si="256"/>
        <v>1</v>
      </c>
      <c r="X1664" s="64">
        <f t="shared" ca="1" si="260"/>
        <v>1</v>
      </c>
      <c r="Y1664" s="64">
        <f t="shared" ca="1" si="257"/>
        <v>1</v>
      </c>
      <c r="AM1664" s="156"/>
    </row>
    <row r="1665" spans="1:39">
      <c r="A1665" s="12">
        <f t="shared" ca="1" si="251"/>
        <v>1</v>
      </c>
      <c r="B1665" s="12" t="str">
        <f>IF([1]DRUM!A1642="","",[1]DRUM!A1642)</f>
        <v>Steel - without Wooden Lagging</v>
      </c>
      <c r="C1665" s="12">
        <f t="shared" ca="1" si="252"/>
        <v>0</v>
      </c>
      <c r="D1665" s="155">
        <f t="shared" ca="1" si="258"/>
        <v>0</v>
      </c>
      <c r="E1665" s="26" t="str">
        <f>IF([1]DRUM!B1642="","",[1]DRUM!B1642)</f>
        <v>STB330042</v>
      </c>
      <c r="F1665" s="26">
        <f>IF([1]DRUM!C1642="","",[1]DRUM!C1642)</f>
        <v>3300</v>
      </c>
      <c r="G1665" s="26">
        <f>IF([1]DRUM!D1642="","",[1]DRUM!D1642)</f>
        <v>3300</v>
      </c>
      <c r="H1665" s="26">
        <f>IF([1]DRUM!E1642="","",[1]DRUM!E1642)</f>
        <v>1900</v>
      </c>
      <c r="I1665" s="26">
        <f>IF([1]DRUM!F1642="","",[1]DRUM!F1642)</f>
        <v>1700</v>
      </c>
      <c r="J1665" s="26">
        <f>IF([1]DRUM!G1642="","",[1]DRUM!G1642)</f>
        <v>1900</v>
      </c>
      <c r="K1665" s="26">
        <f>IF([1]DRUM!H1642="","",[1]DRUM!H1642)</f>
        <v>2100</v>
      </c>
      <c r="L1665" s="26" t="str">
        <f>IF([1]DRUM!I1642="","",[1]DRUM!I1642)</f>
        <v/>
      </c>
      <c r="M1665" s="26">
        <f>IF([1]DRUM!J1642="","",
IF(AND([1]DRUM!K1642="Wooden Drum",[1]DRUM!J1642&gt;Max_WD_Capacity),Max_WD_Capacity,
[1]DRUM!J1642))</f>
        <v>15000</v>
      </c>
      <c r="N1665" s="26" t="str">
        <f>IF([1]DRUM!K1642="","",[1]DRUM!K1642)</f>
        <v>Steel Drum</v>
      </c>
      <c r="O1665" s="26">
        <f>IF([1]DRUM!L1642="","",[1]DRUM!L1642)</f>
        <v>1207</v>
      </c>
      <c r="P1665" s="26" t="str">
        <f>IF([1]DRUM!M1642="","",[1]DRUM!M1642)</f>
        <v/>
      </c>
      <c r="Q1665" s="26">
        <f>IF([1]DRUM!N1642="","",[1]DRUM!N1642)</f>
        <v>9.7200876702068193</v>
      </c>
      <c r="R1665" s="26" t="str">
        <f t="shared" si="259"/>
        <v>Steel - without Wooden Lagging</v>
      </c>
      <c r="S1665" s="26">
        <f ca="1">IF(N1665="",0,
IF(Knee_Application="YES",Knee_Width,IF(Knee_Application="NO",0,
IF(OR(Cable_Type="OH",SearchData("Conductor",Cable_Desc)),0,
IF(N1665="Steel Drum",Knee_Width,
IF(N1665="Plywood Drum",0,
IF(Country="UAE",0,
IF(AND(OR(SearchData("LSHF",Cable_Desc),SearchData("LSZH",Cable_Desc),SearchData("LS0H",Cable_Desc),SearchData("LSOH",Cable_Desc)),D.nom&gt;40),Knee_Width,
IF(AND(Country="Egypt",D.nom&gt;60),Knee_Width,
IF(AND(Country&lt;&gt;"Egypt",D.nom&gt;35),Knee_Width,
0))))))))))</f>
        <v>125</v>
      </c>
      <c r="T1665" s="118">
        <f t="shared" ca="1" si="253"/>
        <v>12</v>
      </c>
      <c r="U1665" s="118">
        <f t="shared" ca="1" si="254"/>
        <v>4</v>
      </c>
      <c r="V1665" s="117">
        <f t="shared" ca="1" si="255"/>
        <v>359.86064200928075</v>
      </c>
      <c r="W1665" s="64">
        <f t="shared" ca="1" si="256"/>
        <v>1</v>
      </c>
      <c r="X1665" s="64">
        <f t="shared" ca="1" si="260"/>
        <v>1</v>
      </c>
      <c r="Y1665" s="64">
        <f t="shared" ca="1" si="257"/>
        <v>1</v>
      </c>
      <c r="AM1665" s="156"/>
    </row>
    <row r="1666" spans="1:39">
      <c r="A1666" s="12">
        <f t="shared" ca="1" si="251"/>
        <v>1</v>
      </c>
      <c r="B1666" s="12" t="str">
        <f>IF([1]DRUM!A1643="","",[1]DRUM!A1643)</f>
        <v>Steel - without Wooden Lagging</v>
      </c>
      <c r="C1666" s="12">
        <f t="shared" ca="1" si="252"/>
        <v>0</v>
      </c>
      <c r="D1666" s="155">
        <f t="shared" ca="1" si="258"/>
        <v>0</v>
      </c>
      <c r="E1666" s="26" t="str">
        <f>IF([1]DRUM!B1643="","",[1]DRUM!B1643)</f>
        <v>STB330037</v>
      </c>
      <c r="F1666" s="26">
        <f>IF([1]DRUM!C1643="","",[1]DRUM!C1643)</f>
        <v>3300</v>
      </c>
      <c r="G1666" s="26">
        <f>IF([1]DRUM!D1643="","",[1]DRUM!D1643)</f>
        <v>3300</v>
      </c>
      <c r="H1666" s="26">
        <f>IF([1]DRUM!E1643="","",[1]DRUM!E1643)</f>
        <v>1650</v>
      </c>
      <c r="I1666" s="26">
        <f>IF([1]DRUM!F1643="","",[1]DRUM!F1643)</f>
        <v>1700</v>
      </c>
      <c r="J1666" s="26">
        <f>IF([1]DRUM!G1643="","",[1]DRUM!G1643)</f>
        <v>1900</v>
      </c>
      <c r="K1666" s="26">
        <f>IF([1]DRUM!H1643="","",[1]DRUM!H1643)</f>
        <v>2100</v>
      </c>
      <c r="L1666" s="26" t="str">
        <f>IF([1]DRUM!I1643="","",[1]DRUM!I1643)</f>
        <v/>
      </c>
      <c r="M1666" s="26">
        <f>IF([1]DRUM!J1643="","",
IF(AND([1]DRUM!K1643="Wooden Drum",[1]DRUM!J1643&gt;Max_WD_Capacity),Max_WD_Capacity,
[1]DRUM!J1643))</f>
        <v>15000</v>
      </c>
      <c r="N1666" s="26" t="str">
        <f>IF([1]DRUM!K1643="","",[1]DRUM!K1643)</f>
        <v>Steel Drum</v>
      </c>
      <c r="O1666" s="26">
        <f>IF([1]DRUM!L1643="","",[1]DRUM!L1643)</f>
        <v>1226</v>
      </c>
      <c r="P1666" s="26" t="str">
        <f>IF([1]DRUM!M1643="","",[1]DRUM!M1643)</f>
        <v/>
      </c>
      <c r="Q1666" s="26">
        <f>IF([1]DRUM!N1643="","",[1]DRUM!N1643)</f>
        <v>10.90505714923272</v>
      </c>
      <c r="R1666" s="26" t="str">
        <f t="shared" si="259"/>
        <v>Steel - without Wooden Lagging</v>
      </c>
      <c r="S1666" s="26">
        <f ca="1">IF(N1666="",0,
IF(Knee_Application="YES",Knee_Width,IF(Knee_Application="NO",0,
IF(OR(Cable_Type="OH",SearchData("Conductor",Cable_Desc)),0,
IF(N1666="Steel Drum",Knee_Width,
IF(N1666="Plywood Drum",0,
IF(Country="UAE",0,
IF(AND(OR(SearchData("LSHF",Cable_Desc),SearchData("LSZH",Cable_Desc),SearchData("LS0H",Cable_Desc),SearchData("LSOH",Cable_Desc)),D.nom&gt;40),Knee_Width,
IF(AND(Country="Egypt",D.nom&gt;60),Knee_Width,
IF(AND(Country&lt;&gt;"Egypt",D.nom&gt;35),Knee_Width,
0))))))))))</f>
        <v>125</v>
      </c>
      <c r="T1666" s="118">
        <f t="shared" ca="1" si="253"/>
        <v>12</v>
      </c>
      <c r="U1666" s="118">
        <f t="shared" ca="1" si="254"/>
        <v>5</v>
      </c>
      <c r="V1666" s="117">
        <f t="shared" ca="1" si="255"/>
        <v>425.62297270834517</v>
      </c>
      <c r="W1666" s="64">
        <f t="shared" ca="1" si="256"/>
        <v>1</v>
      </c>
      <c r="X1666" s="64">
        <f t="shared" ca="1" si="260"/>
        <v>1</v>
      </c>
      <c r="Y1666" s="64">
        <f t="shared" ca="1" si="257"/>
        <v>1</v>
      </c>
      <c r="AM1666" s="156"/>
    </row>
    <row r="1667" spans="1:39">
      <c r="A1667" s="12">
        <f t="shared" ca="1" si="251"/>
        <v>0</v>
      </c>
      <c r="B1667" s="12" t="str">
        <f>IF([1]DRUM!A1644="","",[1]DRUM!A1644)</f>
        <v>Steel - without Wooden Lagging</v>
      </c>
      <c r="C1667" s="12">
        <f t="shared" ca="1" si="252"/>
        <v>0</v>
      </c>
      <c r="D1667" s="155">
        <f t="shared" ca="1" si="258"/>
        <v>0</v>
      </c>
      <c r="E1667" s="26" t="str">
        <f>IF([1]DRUM!B1644="","",[1]DRUM!B1644)</f>
        <v>STB340045</v>
      </c>
      <c r="F1667" s="26">
        <f>IF([1]DRUM!C1644="","",[1]DRUM!C1644)</f>
        <v>3400</v>
      </c>
      <c r="G1667" s="26">
        <f>IF([1]DRUM!D1644="","",[1]DRUM!D1644)</f>
        <v>3400</v>
      </c>
      <c r="H1667" s="26">
        <f>IF([1]DRUM!E1644="","",[1]DRUM!E1644)</f>
        <v>2800</v>
      </c>
      <c r="I1667" s="26">
        <f>IF([1]DRUM!F1644="","",[1]DRUM!F1644)</f>
        <v>1700</v>
      </c>
      <c r="J1667" s="26">
        <f>IF([1]DRUM!G1644="","",[1]DRUM!G1644)</f>
        <v>1900</v>
      </c>
      <c r="K1667" s="26">
        <f>IF([1]DRUM!H1644="","",[1]DRUM!H1644)</f>
        <v>2100</v>
      </c>
      <c r="L1667" s="26" t="str">
        <f>IF([1]DRUM!I1644="","",[1]DRUM!I1644)</f>
        <v/>
      </c>
      <c r="M1667" s="26">
        <f>IF([1]DRUM!J1644="","",
IF(AND([1]DRUM!K1644="Wooden Drum",[1]DRUM!J1644&gt;Max_WD_Capacity),Max_WD_Capacity,
[1]DRUM!J1644))</f>
        <v>5000</v>
      </c>
      <c r="N1667" s="26" t="str">
        <f>IF([1]DRUM!K1644="","",[1]DRUM!K1644)</f>
        <v>Steel Drum</v>
      </c>
      <c r="O1667" s="26">
        <f>IF([1]DRUM!L1644="","",[1]DRUM!L1644)</f>
        <v>806</v>
      </c>
      <c r="P1667" s="26" t="str">
        <f>IF([1]DRUM!M1644="","",[1]DRUM!M1644)</f>
        <v/>
      </c>
      <c r="Q1667" s="26">
        <f>IF([1]DRUM!N1644="","",[1]DRUM!N1644)</f>
        <v>4.9668579853254631</v>
      </c>
      <c r="R1667" s="26" t="str">
        <f t="shared" si="259"/>
        <v>Steel - without Wooden Lagging</v>
      </c>
      <c r="S1667" s="26">
        <f ca="1">IF(N1667="",0,
IF(Knee_Application="YES",Knee_Width,IF(Knee_Application="NO",0,
IF(OR(Cable_Type="OH",SearchData("Conductor",Cable_Desc)),0,
IF(N1667="Steel Drum",Knee_Width,
IF(N1667="Plywood Drum",0,
IF(Country="UAE",0,
IF(AND(OR(SearchData("LSHF",Cable_Desc),SearchData("LSZH",Cable_Desc),SearchData("LS0H",Cable_Desc),SearchData("LSOH",Cable_Desc)),D.nom&gt;40),Knee_Width,
IF(AND(Country="Egypt",D.nom&gt;60),Knee_Width,
IF(AND(Country&lt;&gt;"Egypt",D.nom&gt;35),Knee_Width,
0))))))))))</f>
        <v>125</v>
      </c>
      <c r="T1667" s="118">
        <f t="shared" ca="1" si="253"/>
        <v>12</v>
      </c>
      <c r="U1667" s="118">
        <f t="shared" ca="1" si="254"/>
        <v>1</v>
      </c>
      <c r="V1667" s="117">
        <f t="shared" ca="1" si="255"/>
        <v>110.14172516073526</v>
      </c>
      <c r="W1667" s="64">
        <f t="shared" ca="1" si="256"/>
        <v>1</v>
      </c>
      <c r="X1667" s="64">
        <f t="shared" ca="1" si="260"/>
        <v>1</v>
      </c>
      <c r="Y1667" s="64">
        <f t="shared" ca="1" si="257"/>
        <v>0</v>
      </c>
      <c r="AM1667" s="156"/>
    </row>
    <row r="1668" spans="1:39">
      <c r="A1668" s="12">
        <f t="shared" ca="1" si="251"/>
        <v>1</v>
      </c>
      <c r="B1668" s="12" t="str">
        <f>IF([1]DRUM!A1645="","",[1]DRUM!A1645)</f>
        <v>Steel - without Wooden Lagging</v>
      </c>
      <c r="C1668" s="12">
        <f t="shared" ca="1" si="252"/>
        <v>0</v>
      </c>
      <c r="D1668" s="155">
        <f t="shared" ca="1" si="258"/>
        <v>0</v>
      </c>
      <c r="E1668" s="26" t="str">
        <f>IF([1]DRUM!B1645="","",[1]DRUM!B1645)</f>
        <v>STB340043</v>
      </c>
      <c r="F1668" s="26">
        <f>IF([1]DRUM!C1645="","",[1]DRUM!C1645)</f>
        <v>3400</v>
      </c>
      <c r="G1668" s="26">
        <f>IF([1]DRUM!D1645="","",[1]DRUM!D1645)</f>
        <v>3400</v>
      </c>
      <c r="H1668" s="26">
        <f>IF([1]DRUM!E1645="","",[1]DRUM!E1645)</f>
        <v>2050</v>
      </c>
      <c r="I1668" s="26">
        <f>IF([1]DRUM!F1645="","",[1]DRUM!F1645)</f>
        <v>1700</v>
      </c>
      <c r="J1668" s="26">
        <f>IF([1]DRUM!G1645="","",[1]DRUM!G1645)</f>
        <v>1900</v>
      </c>
      <c r="K1668" s="26">
        <f>IF([1]DRUM!H1645="","",[1]DRUM!H1645)</f>
        <v>2100</v>
      </c>
      <c r="L1668" s="26" t="str">
        <f>IF([1]DRUM!I1645="","",[1]DRUM!I1645)</f>
        <v/>
      </c>
      <c r="M1668" s="26">
        <f>IF([1]DRUM!J1645="","",
IF(AND([1]DRUM!K1645="Wooden Drum",[1]DRUM!J1645&gt;Max_WD_Capacity),Max_WD_Capacity,
[1]DRUM!J1645))</f>
        <v>10000</v>
      </c>
      <c r="N1668" s="26" t="str">
        <f>IF([1]DRUM!K1645="","",[1]DRUM!K1645)</f>
        <v>Steel Drum</v>
      </c>
      <c r="O1668" s="26">
        <f>IF([1]DRUM!L1645="","",[1]DRUM!L1645)</f>
        <v>981</v>
      </c>
      <c r="P1668" s="26" t="str">
        <f>IF([1]DRUM!M1645="","",[1]DRUM!M1645)</f>
        <v/>
      </c>
      <c r="Q1668" s="26">
        <f>IF([1]DRUM!N1645="","",[1]DRUM!N1645)</f>
        <v>9.8235638782344346</v>
      </c>
      <c r="R1668" s="26" t="str">
        <f t="shared" si="259"/>
        <v>Steel - without Wooden Lagging</v>
      </c>
      <c r="S1668" s="26">
        <f ca="1">IF(N1668="",0,
IF(Knee_Application="YES",Knee_Width,IF(Knee_Application="NO",0,
IF(OR(Cable_Type="OH",SearchData("Conductor",Cable_Desc)),0,
IF(N1668="Steel Drum",Knee_Width,
IF(N1668="Plywood Drum",0,
IF(Country="UAE",0,
IF(AND(OR(SearchData("LSHF",Cable_Desc),SearchData("LSZH",Cable_Desc),SearchData("LS0H",Cable_Desc),SearchData("LSOH",Cable_Desc)),D.nom&gt;40),Knee_Width,
IF(AND(Country="Egypt",D.nom&gt;60),Knee_Width,
IF(AND(Country&lt;&gt;"Egypt",D.nom&gt;35),Knee_Width,
0))))))))))</f>
        <v>125</v>
      </c>
      <c r="T1668" s="118">
        <f t="shared" ca="1" si="253"/>
        <v>12</v>
      </c>
      <c r="U1668" s="118">
        <f t="shared" ca="1" si="254"/>
        <v>4</v>
      </c>
      <c r="V1668" s="117">
        <f t="shared" ca="1" si="255"/>
        <v>382.48010911512728</v>
      </c>
      <c r="W1668" s="64">
        <f t="shared" ca="1" si="256"/>
        <v>1</v>
      </c>
      <c r="X1668" s="64">
        <f t="shared" ca="1" si="260"/>
        <v>1</v>
      </c>
      <c r="Y1668" s="64">
        <f t="shared" ca="1" si="257"/>
        <v>1</v>
      </c>
      <c r="AM1668" s="156"/>
    </row>
    <row r="1669" spans="1:39">
      <c r="A1669" s="12">
        <f t="shared" ca="1" si="251"/>
        <v>1</v>
      </c>
      <c r="B1669" s="12" t="str">
        <f>IF([1]DRUM!A1646="","",[1]DRUM!A1646)</f>
        <v>Steel - without Wooden Lagging</v>
      </c>
      <c r="C1669" s="12">
        <f t="shared" ca="1" si="252"/>
        <v>0</v>
      </c>
      <c r="D1669" s="155">
        <f t="shared" ca="1" si="258"/>
        <v>0</v>
      </c>
      <c r="E1669" s="26" t="str">
        <f>IF([1]DRUM!B1646="","",[1]DRUM!B1646)</f>
        <v>STB340044</v>
      </c>
      <c r="F1669" s="26">
        <f>IF([1]DRUM!C1646="","",[1]DRUM!C1646)</f>
        <v>3400</v>
      </c>
      <c r="G1669" s="26">
        <f>IF([1]DRUM!D1646="","",[1]DRUM!D1646)</f>
        <v>3400</v>
      </c>
      <c r="H1669" s="26">
        <f>IF([1]DRUM!E1646="","",[1]DRUM!E1646)</f>
        <v>1850</v>
      </c>
      <c r="I1669" s="26">
        <f>IF([1]DRUM!F1646="","",[1]DRUM!F1646)</f>
        <v>1700</v>
      </c>
      <c r="J1669" s="26">
        <f>IF([1]DRUM!G1646="","",[1]DRUM!G1646)</f>
        <v>1900</v>
      </c>
      <c r="K1669" s="26">
        <f>IF([1]DRUM!H1646="","",[1]DRUM!H1646)</f>
        <v>2100</v>
      </c>
      <c r="L1669" s="26" t="str">
        <f>IF([1]DRUM!I1646="","",[1]DRUM!I1646)</f>
        <v/>
      </c>
      <c r="M1669" s="26">
        <f>IF([1]DRUM!J1646="","",
IF(AND([1]DRUM!K1646="Wooden Drum",[1]DRUM!J1646&gt;Max_WD_Capacity),Max_WD_Capacity,
[1]DRUM!J1646))</f>
        <v>10000</v>
      </c>
      <c r="N1669" s="26" t="str">
        <f>IF([1]DRUM!K1646="","",[1]DRUM!K1646)</f>
        <v>Steel Drum</v>
      </c>
      <c r="O1669" s="26">
        <f>IF([1]DRUM!L1646="","",[1]DRUM!L1646)</f>
        <v>987</v>
      </c>
      <c r="P1669" s="26" t="str">
        <f>IF([1]DRUM!M1646="","",[1]DRUM!M1646)</f>
        <v/>
      </c>
      <c r="Q1669" s="26">
        <f>IF([1]DRUM!N1646="","",[1]DRUM!N1646)</f>
        <v>10.865001842899451</v>
      </c>
      <c r="R1669" s="26" t="str">
        <f t="shared" si="259"/>
        <v>Steel - without Wooden Lagging</v>
      </c>
      <c r="S1669" s="26">
        <f ca="1">IF(N1669="",0,
IF(Knee_Application="YES",Knee_Width,IF(Knee_Application="NO",0,
IF(OR(Cable_Type="OH",SearchData("Conductor",Cable_Desc)),0,
IF(N1669="Steel Drum",Knee_Width,
IF(N1669="Plywood Drum",0,
IF(Country="UAE",0,
IF(AND(OR(SearchData("LSHF",Cable_Desc),SearchData("LSZH",Cable_Desc),SearchData("LS0H",Cable_Desc),SearchData("LSOH",Cable_Desc)),D.nom&gt;40),Knee_Width,
IF(AND(Country="Egypt",D.nom&gt;60),Knee_Width,
IF(AND(Country&lt;&gt;"Egypt",D.nom&gt;35),Knee_Width,
0))))))))))</f>
        <v>125</v>
      </c>
      <c r="T1669" s="118">
        <f t="shared" ca="1" si="253"/>
        <v>12</v>
      </c>
      <c r="U1669" s="118">
        <f t="shared" ca="1" si="254"/>
        <v>5</v>
      </c>
      <c r="V1669" s="117">
        <f t="shared" ca="1" si="255"/>
        <v>463.32208455142268</v>
      </c>
      <c r="W1669" s="64">
        <f t="shared" ca="1" si="256"/>
        <v>1</v>
      </c>
      <c r="X1669" s="64">
        <f t="shared" ca="1" si="260"/>
        <v>1</v>
      </c>
      <c r="Y1669" s="64">
        <f t="shared" ca="1" si="257"/>
        <v>1</v>
      </c>
      <c r="AM1669" s="156"/>
    </row>
    <row r="1670" spans="1:39">
      <c r="A1670" s="12">
        <f t="shared" ca="1" si="251"/>
        <v>1</v>
      </c>
      <c r="B1670" s="12" t="str">
        <f>IF([1]DRUM!A1647="","",[1]DRUM!A1647)</f>
        <v>Steel - without Wooden Lagging</v>
      </c>
      <c r="C1670" s="12">
        <f t="shared" ca="1" si="252"/>
        <v>0</v>
      </c>
      <c r="D1670" s="155">
        <f t="shared" ca="1" si="258"/>
        <v>0</v>
      </c>
      <c r="E1670" s="26" t="str">
        <f>IF([1]DRUM!B1647="","",[1]DRUM!B1647)</f>
        <v>STB340047</v>
      </c>
      <c r="F1670" s="26">
        <f>IF([1]DRUM!C1647="","",[1]DRUM!C1647)</f>
        <v>3400</v>
      </c>
      <c r="G1670" s="26">
        <f>IF([1]DRUM!D1647="","",[1]DRUM!D1647)</f>
        <v>3400</v>
      </c>
      <c r="H1670" s="26">
        <f>IF([1]DRUM!E1647="","",[1]DRUM!E1647)</f>
        <v>1950</v>
      </c>
      <c r="I1670" s="26">
        <f>IF([1]DRUM!F1647="","",[1]DRUM!F1647)</f>
        <v>1700</v>
      </c>
      <c r="J1670" s="26">
        <f>IF([1]DRUM!G1647="","",[1]DRUM!G1647)</f>
        <v>1900</v>
      </c>
      <c r="K1670" s="26">
        <f>IF([1]DRUM!H1647="","",[1]DRUM!H1647)</f>
        <v>2100</v>
      </c>
      <c r="L1670" s="26" t="str">
        <f>IF([1]DRUM!I1647="","",[1]DRUM!I1647)</f>
        <v/>
      </c>
      <c r="M1670" s="26">
        <f>IF([1]DRUM!J1647="","",
IF(AND([1]DRUM!K1647="Wooden Drum",[1]DRUM!J1647&gt;Max_WD_Capacity),Max_WD_Capacity,
[1]DRUM!J1647))</f>
        <v>12000</v>
      </c>
      <c r="N1670" s="26" t="str">
        <f>IF([1]DRUM!K1647="","",[1]DRUM!K1647)</f>
        <v>Steel Drum</v>
      </c>
      <c r="O1670" s="26">
        <f>IF([1]DRUM!L1647="","",[1]DRUM!L1647)</f>
        <v>1056</v>
      </c>
      <c r="P1670" s="26" t="str">
        <f>IF([1]DRUM!M1647="","",[1]DRUM!M1647)</f>
        <v/>
      </c>
      <c r="Q1670" s="26">
        <f>IF([1]DRUM!N1647="","",[1]DRUM!N1647)</f>
        <v>10.357634629344698</v>
      </c>
      <c r="R1670" s="26" t="str">
        <f t="shared" si="259"/>
        <v>Steel - without Wooden Lagging</v>
      </c>
      <c r="S1670" s="26">
        <f ca="1">IF(N1670="",0,
IF(Knee_Application="YES",Knee_Width,IF(Knee_Application="NO",0,
IF(OR(Cable_Type="OH",SearchData("Conductor",Cable_Desc)),0,
IF(N1670="Steel Drum",Knee_Width,
IF(N1670="Plywood Drum",0,
IF(Country="UAE",0,
IF(AND(OR(SearchData("LSHF",Cable_Desc),SearchData("LSZH",Cable_Desc),SearchData("LS0H",Cable_Desc),SearchData("LSOH",Cable_Desc)),D.nom&gt;40),Knee_Width,
IF(AND(Country="Egypt",D.nom&gt;60),Knee_Width,
IF(AND(Country&lt;&gt;"Egypt",D.nom&gt;35),Knee_Width,
0))))))))))</f>
        <v>125</v>
      </c>
      <c r="T1670" s="118">
        <f t="shared" ca="1" si="253"/>
        <v>12</v>
      </c>
      <c r="U1670" s="118">
        <f t="shared" ca="1" si="254"/>
        <v>4</v>
      </c>
      <c r="V1670" s="117">
        <f t="shared" ca="1" si="255"/>
        <v>367.4004643778963</v>
      </c>
      <c r="W1670" s="64">
        <f t="shared" ca="1" si="256"/>
        <v>1</v>
      </c>
      <c r="X1670" s="64">
        <f t="shared" ca="1" si="260"/>
        <v>1</v>
      </c>
      <c r="Y1670" s="64">
        <f t="shared" ca="1" si="257"/>
        <v>1</v>
      </c>
      <c r="AM1670" s="156"/>
    </row>
    <row r="1671" spans="1:39">
      <c r="A1671" s="12">
        <f t="shared" ca="1" si="251"/>
        <v>1</v>
      </c>
      <c r="B1671" s="12" t="str">
        <f>IF([1]DRUM!A1648="","",[1]DRUM!A1648)</f>
        <v>Steel - without Wooden Lagging</v>
      </c>
      <c r="C1671" s="12">
        <f t="shared" ca="1" si="252"/>
        <v>0</v>
      </c>
      <c r="D1671" s="155">
        <f t="shared" ca="1" si="258"/>
        <v>0</v>
      </c>
      <c r="E1671" s="26" t="str">
        <f>IF([1]DRUM!B1648="","",[1]DRUM!B1648)</f>
        <v>STB340046</v>
      </c>
      <c r="F1671" s="26">
        <f>IF([1]DRUM!C1648="","",[1]DRUM!C1648)</f>
        <v>3400</v>
      </c>
      <c r="G1671" s="26">
        <f>IF([1]DRUM!D1648="","",[1]DRUM!D1648)</f>
        <v>3400</v>
      </c>
      <c r="H1671" s="26">
        <f>IF([1]DRUM!E1648="","",[1]DRUM!E1648)</f>
        <v>1900</v>
      </c>
      <c r="I1671" s="26">
        <f>IF([1]DRUM!F1648="","",[1]DRUM!F1648)</f>
        <v>1700</v>
      </c>
      <c r="J1671" s="26">
        <f>IF([1]DRUM!G1648="","",[1]DRUM!G1648)</f>
        <v>1900</v>
      </c>
      <c r="K1671" s="26">
        <f>IF([1]DRUM!H1648="","",[1]DRUM!H1648)</f>
        <v>2100</v>
      </c>
      <c r="L1671" s="26" t="str">
        <f>IF([1]DRUM!I1648="","",[1]DRUM!I1648)</f>
        <v/>
      </c>
      <c r="M1671" s="26">
        <f>IF([1]DRUM!J1648="","",
IF(AND([1]DRUM!K1648="Wooden Drum",[1]DRUM!J1648&gt;Max_WD_Capacity),Max_WD_Capacity,
[1]DRUM!J1648))</f>
        <v>15000</v>
      </c>
      <c r="N1671" s="26" t="str">
        <f>IF([1]DRUM!K1648="","",[1]DRUM!K1648)</f>
        <v>Steel Drum</v>
      </c>
      <c r="O1671" s="26">
        <f>IF([1]DRUM!L1648="","",[1]DRUM!L1648)</f>
        <v>1250</v>
      </c>
      <c r="P1671" s="26" t="str">
        <f>IF([1]DRUM!M1648="","",[1]DRUM!M1648)</f>
        <v/>
      </c>
      <c r="Q1671" s="26">
        <f>IF([1]DRUM!N1648="","",[1]DRUM!N1648)</f>
        <v>10.614656178316514</v>
      </c>
      <c r="R1671" s="26" t="str">
        <f t="shared" si="259"/>
        <v>Steel - without Wooden Lagging</v>
      </c>
      <c r="S1671" s="26">
        <f ca="1">IF(N1671="",0,
IF(Knee_Application="YES",Knee_Width,IF(Knee_Application="NO",0,
IF(OR(Cable_Type="OH",SearchData("Conductor",Cable_Desc)),0,
IF(N1671="Steel Drum",Knee_Width,
IF(N1671="Plywood Drum",0,
IF(Country="UAE",0,
IF(AND(OR(SearchData("LSHF",Cable_Desc),SearchData("LSZH",Cable_Desc),SearchData("LS0H",Cable_Desc),SearchData("LSOH",Cable_Desc)),D.nom&gt;40),Knee_Width,
IF(AND(Country="Egypt",D.nom&gt;60),Knee_Width,
IF(AND(Country&lt;&gt;"Egypt",D.nom&gt;35),Knee_Width,
0))))))))))</f>
        <v>125</v>
      </c>
      <c r="T1671" s="118">
        <f t="shared" ca="1" si="253"/>
        <v>12</v>
      </c>
      <c r="U1671" s="118">
        <f t="shared" ca="1" si="254"/>
        <v>5</v>
      </c>
      <c r="V1671" s="117">
        <f t="shared" ca="1" si="255"/>
        <v>472.74686251219202</v>
      </c>
      <c r="W1671" s="64">
        <f t="shared" ca="1" si="256"/>
        <v>1</v>
      </c>
      <c r="X1671" s="64">
        <f t="shared" ca="1" si="260"/>
        <v>1</v>
      </c>
      <c r="Y1671" s="64">
        <f t="shared" ca="1" si="257"/>
        <v>1</v>
      </c>
      <c r="AM1671" s="156"/>
    </row>
    <row r="1672" spans="1:39">
      <c r="A1672" s="12">
        <f t="shared" ca="1" si="251"/>
        <v>1</v>
      </c>
      <c r="B1672" s="12" t="str">
        <f>IF([1]DRUM!A1649="","",[1]DRUM!A1649)</f>
        <v>Steel - without Wooden Lagging</v>
      </c>
      <c r="C1672" s="12">
        <f t="shared" ca="1" si="252"/>
        <v>0</v>
      </c>
      <c r="D1672" s="155">
        <f t="shared" ca="1" si="258"/>
        <v>0</v>
      </c>
      <c r="E1672" s="26" t="str">
        <f>IF([1]DRUM!B1649="","",[1]DRUM!B1649)</f>
        <v>STB340042</v>
      </c>
      <c r="F1672" s="26">
        <f>IF([1]DRUM!C1649="","",[1]DRUM!C1649)</f>
        <v>3400</v>
      </c>
      <c r="G1672" s="26">
        <f>IF([1]DRUM!D1649="","",[1]DRUM!D1649)</f>
        <v>3400</v>
      </c>
      <c r="H1672" s="26">
        <f>IF([1]DRUM!E1649="","",[1]DRUM!E1649)</f>
        <v>1750</v>
      </c>
      <c r="I1672" s="26">
        <f>IF([1]DRUM!F1649="","",[1]DRUM!F1649)</f>
        <v>1700</v>
      </c>
      <c r="J1672" s="26">
        <f>IF([1]DRUM!G1649="","",[1]DRUM!G1649)</f>
        <v>1900</v>
      </c>
      <c r="K1672" s="26">
        <f>IF([1]DRUM!H1649="","",[1]DRUM!H1649)</f>
        <v>2100</v>
      </c>
      <c r="L1672" s="26" t="str">
        <f>IF([1]DRUM!I1649="","",[1]DRUM!I1649)</f>
        <v/>
      </c>
      <c r="M1672" s="26">
        <f>IF([1]DRUM!J1649="","",
IF(AND([1]DRUM!K1649="Wooden Drum",[1]DRUM!J1649&gt;Max_WD_Capacity),Max_WD_Capacity,
[1]DRUM!J1649))</f>
        <v>20000</v>
      </c>
      <c r="N1672" s="26" t="str">
        <f>IF([1]DRUM!K1649="","",[1]DRUM!K1649)</f>
        <v>Steel Drum</v>
      </c>
      <c r="O1672" s="26">
        <f>IF([1]DRUM!L1649="","",[1]DRUM!L1649)</f>
        <v>1531</v>
      </c>
      <c r="P1672" s="26" t="str">
        <f>IF([1]DRUM!M1649="","",[1]DRUM!M1649)</f>
        <v/>
      </c>
      <c r="Q1672" s="26">
        <f>IF([1]DRUM!N1649="","",[1]DRUM!N1649)</f>
        <v>11.34566551889869</v>
      </c>
      <c r="R1672" s="26" t="str">
        <f t="shared" si="259"/>
        <v>Steel - without Wooden Lagging</v>
      </c>
      <c r="S1672" s="26">
        <f ca="1">IF(N1672="",0,
IF(Knee_Application="YES",Knee_Width,IF(Knee_Application="NO",0,
IF(OR(Cable_Type="OH",SearchData("Conductor",Cable_Desc)),0,
IF(N1672="Steel Drum",Knee_Width,
IF(N1672="Plywood Drum",0,
IF(Country="UAE",0,
IF(AND(OR(SearchData("LSHF",Cable_Desc),SearchData("LSZH",Cable_Desc),SearchData("LS0H",Cable_Desc),SearchData("LSOH",Cable_Desc)),D.nom&gt;40),Knee_Width,
IF(AND(Country="Egypt",D.nom&gt;60),Knee_Width,
IF(AND(Country&lt;&gt;"Egypt",D.nom&gt;35),Knee_Width,
0))))))))))</f>
        <v>125</v>
      </c>
      <c r="T1672" s="118">
        <f t="shared" ca="1" si="253"/>
        <v>12</v>
      </c>
      <c r="U1672" s="118">
        <f t="shared" ca="1" si="254"/>
        <v>5</v>
      </c>
      <c r="V1672" s="117">
        <f t="shared" ca="1" si="255"/>
        <v>444.47252862988393</v>
      </c>
      <c r="W1672" s="64">
        <f t="shared" ca="1" si="256"/>
        <v>1</v>
      </c>
      <c r="X1672" s="64">
        <f t="shared" ca="1" si="260"/>
        <v>1</v>
      </c>
      <c r="Y1672" s="64">
        <f t="shared" ca="1" si="257"/>
        <v>1</v>
      </c>
      <c r="AM1672" s="156"/>
    </row>
    <row r="1673" spans="1:39">
      <c r="A1673" s="12">
        <f t="shared" ca="1" si="251"/>
        <v>1</v>
      </c>
      <c r="B1673" s="12" t="str">
        <f>IF([1]DRUM!A1650="","",[1]DRUM!A1650)</f>
        <v>Steel - without Wooden Lagging</v>
      </c>
      <c r="C1673" s="12">
        <f t="shared" ca="1" si="252"/>
        <v>0</v>
      </c>
      <c r="D1673" s="155">
        <f t="shared" ca="1" si="258"/>
        <v>0</v>
      </c>
      <c r="E1673" s="26" t="str">
        <f>IF([1]DRUM!B1650="","",[1]DRUM!B1650)</f>
        <v>STB350043</v>
      </c>
      <c r="F1673" s="26">
        <f>IF([1]DRUM!C1650="","",[1]DRUM!C1650)</f>
        <v>3500</v>
      </c>
      <c r="G1673" s="26">
        <f>IF([1]DRUM!D1650="","",[1]DRUM!D1650)</f>
        <v>3500</v>
      </c>
      <c r="H1673" s="26">
        <f>IF([1]DRUM!E1650="","",[1]DRUM!E1650)</f>
        <v>2600</v>
      </c>
      <c r="I1673" s="26">
        <f>IF([1]DRUM!F1650="","",[1]DRUM!F1650)</f>
        <v>1700</v>
      </c>
      <c r="J1673" s="26">
        <f>IF([1]DRUM!G1650="","",[1]DRUM!G1650)</f>
        <v>1900</v>
      </c>
      <c r="K1673" s="26">
        <f>IF([1]DRUM!H1650="","",[1]DRUM!H1650)</f>
        <v>2100</v>
      </c>
      <c r="L1673" s="26" t="str">
        <f>IF([1]DRUM!I1650="","",[1]DRUM!I1650)</f>
        <v/>
      </c>
      <c r="M1673" s="26">
        <f>IF([1]DRUM!J1650="","",
IF(AND([1]DRUM!K1650="Wooden Drum",[1]DRUM!J1650&gt;Max_WD_Capacity),Max_WD_Capacity,
[1]DRUM!J1650))</f>
        <v>5000</v>
      </c>
      <c r="N1673" s="26" t="str">
        <f>IF([1]DRUM!K1650="","",[1]DRUM!K1650)</f>
        <v>Steel Drum</v>
      </c>
      <c r="O1673" s="26">
        <f>IF([1]DRUM!L1650="","",[1]DRUM!L1650)</f>
        <v>892</v>
      </c>
      <c r="P1673" s="26" t="str">
        <f>IF([1]DRUM!M1650="","",[1]DRUM!M1650)</f>
        <v/>
      </c>
      <c r="Q1673" s="26">
        <f>IF([1]DRUM!N1650="","",[1]DRUM!N1650)</f>
        <v>7.330121058988385</v>
      </c>
      <c r="R1673" s="26" t="str">
        <f t="shared" si="259"/>
        <v>Steel - without Wooden Lagging</v>
      </c>
      <c r="S1673" s="26">
        <f ca="1">IF(N1673="",0,
IF(Knee_Application="YES",Knee_Width,IF(Knee_Application="NO",0,
IF(OR(Cable_Type="OH",SearchData("Conductor",Cable_Desc)),0,
IF(N1673="Steel Drum",Knee_Width,
IF(N1673="Plywood Drum",0,
IF(Country="UAE",0,
IF(AND(OR(SearchData("LSHF",Cable_Desc),SearchData("LSZH",Cable_Desc),SearchData("LS0H",Cable_Desc),SearchData("LSOH",Cable_Desc)),D.nom&gt;40),Knee_Width,
IF(AND(Country="Egypt",D.nom&gt;60),Knee_Width,
IF(AND(Country&lt;&gt;"Egypt",D.nom&gt;35),Knee_Width,
0))))))))))</f>
        <v>125</v>
      </c>
      <c r="T1673" s="118">
        <f t="shared" ca="1" si="253"/>
        <v>12</v>
      </c>
      <c r="U1673" s="118">
        <f t="shared" ca="1" si="254"/>
        <v>2</v>
      </c>
      <c r="V1673" s="117">
        <f t="shared" ca="1" si="255"/>
        <v>214.37222958447597</v>
      </c>
      <c r="W1673" s="64">
        <f t="shared" ca="1" si="256"/>
        <v>1</v>
      </c>
      <c r="X1673" s="64">
        <f t="shared" ca="1" si="260"/>
        <v>1</v>
      </c>
      <c r="Y1673" s="64">
        <f t="shared" ca="1" si="257"/>
        <v>1</v>
      </c>
      <c r="AM1673" s="156"/>
    </row>
    <row r="1674" spans="1:39">
      <c r="A1674" s="12">
        <f t="shared" ca="1" si="251"/>
        <v>1</v>
      </c>
      <c r="B1674" s="12" t="str">
        <f>IF([1]DRUM!A1651="","",[1]DRUM!A1651)</f>
        <v>Steel - without Wooden Lagging</v>
      </c>
      <c r="C1674" s="12">
        <f t="shared" ca="1" si="252"/>
        <v>0</v>
      </c>
      <c r="D1674" s="155">
        <f t="shared" ca="1" si="258"/>
        <v>0</v>
      </c>
      <c r="E1674" s="26" t="str">
        <f>IF([1]DRUM!B1651="","",[1]DRUM!B1651)</f>
        <v>STB350037</v>
      </c>
      <c r="F1674" s="26">
        <f>IF([1]DRUM!C1651="","",[1]DRUM!C1651)</f>
        <v>3500</v>
      </c>
      <c r="G1674" s="26">
        <f>IF([1]DRUM!D1651="","",[1]DRUM!D1651)</f>
        <v>3500</v>
      </c>
      <c r="H1674" s="26">
        <f>IF([1]DRUM!E1651="","",[1]DRUM!E1651)</f>
        <v>2100</v>
      </c>
      <c r="I1674" s="26">
        <f>IF([1]DRUM!F1651="","",[1]DRUM!F1651)</f>
        <v>1700</v>
      </c>
      <c r="J1674" s="26">
        <f>IF([1]DRUM!G1651="","",[1]DRUM!G1651)</f>
        <v>1900</v>
      </c>
      <c r="K1674" s="26">
        <f>IF([1]DRUM!H1651="","",[1]DRUM!H1651)</f>
        <v>2100</v>
      </c>
      <c r="L1674" s="26" t="str">
        <f>IF([1]DRUM!I1651="","",[1]DRUM!I1651)</f>
        <v/>
      </c>
      <c r="M1674" s="26">
        <f>IF([1]DRUM!J1651="","",
IF(AND([1]DRUM!K1651="Wooden Drum",[1]DRUM!J1651&gt;Max_WD_Capacity),Max_WD_Capacity,
[1]DRUM!J1651))</f>
        <v>8000</v>
      </c>
      <c r="N1674" s="26" t="str">
        <f>IF([1]DRUM!K1651="","",[1]DRUM!K1651)</f>
        <v>Steel Drum</v>
      </c>
      <c r="O1674" s="26">
        <f>IF([1]DRUM!L1651="","",[1]DRUM!L1651)</f>
        <v>962</v>
      </c>
      <c r="P1674" s="26" t="str">
        <f>IF([1]DRUM!M1651="","",[1]DRUM!M1651)</f>
        <v/>
      </c>
      <c r="Q1674" s="26">
        <f>IF([1]DRUM!N1651="","",[1]DRUM!N1651)</f>
        <v>10.46778672176119</v>
      </c>
      <c r="R1674" s="26" t="str">
        <f t="shared" si="259"/>
        <v>Steel - without Wooden Lagging</v>
      </c>
      <c r="S1674" s="26">
        <f ca="1">IF(N1674="",0,
IF(Knee_Application="YES",Knee_Width,IF(Knee_Application="NO",0,
IF(OR(Cable_Type="OH",SearchData("Conductor",Cable_Desc)),0,
IF(N1674="Steel Drum",Knee_Width,
IF(N1674="Plywood Drum",0,
IF(Country="UAE",0,
IF(AND(OR(SearchData("LSHF",Cable_Desc),SearchData("LSZH",Cable_Desc),SearchData("LS0H",Cable_Desc),SearchData("LSOH",Cable_Desc)),D.nom&gt;40),Knee_Width,
IF(AND(Country="Egypt",D.nom&gt;60),Knee_Width,
IF(AND(Country&lt;&gt;"Egypt",D.nom&gt;35),Knee_Width,
0))))))))))</f>
        <v>125</v>
      </c>
      <c r="T1674" s="118">
        <f t="shared" ca="1" si="253"/>
        <v>12</v>
      </c>
      <c r="U1674" s="118">
        <f t="shared" ca="1" si="254"/>
        <v>4</v>
      </c>
      <c r="V1674" s="117">
        <f t="shared" ca="1" si="255"/>
        <v>390.01993148374277</v>
      </c>
      <c r="W1674" s="64">
        <f t="shared" ca="1" si="256"/>
        <v>1</v>
      </c>
      <c r="X1674" s="64">
        <f t="shared" ca="1" si="260"/>
        <v>1</v>
      </c>
      <c r="Y1674" s="64">
        <f t="shared" ca="1" si="257"/>
        <v>1</v>
      </c>
      <c r="AM1674" s="156"/>
    </row>
    <row r="1675" spans="1:39">
      <c r="A1675" s="12">
        <f t="shared" ca="1" si="251"/>
        <v>1</v>
      </c>
      <c r="B1675" s="12" t="str">
        <f>IF([1]DRUM!A1652="","",[1]DRUM!A1652)</f>
        <v>Steel - without Wooden Lagging</v>
      </c>
      <c r="C1675" s="12">
        <f t="shared" ca="1" si="252"/>
        <v>0</v>
      </c>
      <c r="D1675" s="155">
        <f t="shared" ca="1" si="258"/>
        <v>0</v>
      </c>
      <c r="E1675" s="26" t="str">
        <f>IF([1]DRUM!B1652="","",[1]DRUM!B1652)</f>
        <v>STB350038</v>
      </c>
      <c r="F1675" s="26">
        <f>IF([1]DRUM!C1652="","",[1]DRUM!C1652)</f>
        <v>3500</v>
      </c>
      <c r="G1675" s="26">
        <f>IF([1]DRUM!D1652="","",[1]DRUM!D1652)</f>
        <v>3500</v>
      </c>
      <c r="H1675" s="26">
        <f>IF([1]DRUM!E1652="","",[1]DRUM!E1652)</f>
        <v>2050</v>
      </c>
      <c r="I1675" s="26">
        <f>IF([1]DRUM!F1652="","",[1]DRUM!F1652)</f>
        <v>1700</v>
      </c>
      <c r="J1675" s="26">
        <f>IF([1]DRUM!G1652="","",[1]DRUM!G1652)</f>
        <v>1900</v>
      </c>
      <c r="K1675" s="26">
        <f>IF([1]DRUM!H1652="","",[1]DRUM!H1652)</f>
        <v>2100</v>
      </c>
      <c r="L1675" s="26" t="str">
        <f>IF([1]DRUM!I1652="","",[1]DRUM!I1652)</f>
        <v/>
      </c>
      <c r="M1675" s="26">
        <f>IF([1]DRUM!J1652="","",
IF(AND([1]DRUM!K1652="Wooden Drum",[1]DRUM!J1652&gt;Max_WD_Capacity),Max_WD_Capacity,
[1]DRUM!J1652))</f>
        <v>8000</v>
      </c>
      <c r="N1675" s="26" t="str">
        <f>IF([1]DRUM!K1652="","",[1]DRUM!K1652)</f>
        <v>Steel Drum</v>
      </c>
      <c r="O1675" s="26">
        <f>IF([1]DRUM!L1652="","",[1]DRUM!L1652)</f>
        <v>980</v>
      </c>
      <c r="P1675" s="26" t="str">
        <f>IF([1]DRUM!M1652="","",[1]DRUM!M1652)</f>
        <v/>
      </c>
      <c r="Q1675" s="26">
        <f>IF([1]DRUM!N1652="","",[1]DRUM!N1652)</f>
        <v>10.744835923899641</v>
      </c>
      <c r="R1675" s="26" t="str">
        <f t="shared" si="259"/>
        <v>Steel - without Wooden Lagging</v>
      </c>
      <c r="S1675" s="26">
        <f ca="1">IF(N1675="",0,
IF(Knee_Application="YES",Knee_Width,IF(Knee_Application="NO",0,
IF(OR(Cable_Type="OH",SearchData("Conductor",Cable_Desc)),0,
IF(N1675="Steel Drum",Knee_Width,
IF(N1675="Plywood Drum",0,
IF(Country="UAE",0,
IF(AND(OR(SearchData("LSHF",Cable_Desc),SearchData("LSZH",Cable_Desc),SearchData("LS0H",Cable_Desc),SearchData("LSOH",Cable_Desc)),D.nom&gt;40),Knee_Width,
IF(AND(Country="Egypt",D.nom&gt;60),Knee_Width,
IF(AND(Country&lt;&gt;"Egypt",D.nom&gt;35),Knee_Width,
0))))))))))</f>
        <v>125</v>
      </c>
      <c r="T1675" s="118">
        <f t="shared" ca="1" si="253"/>
        <v>12</v>
      </c>
      <c r="U1675" s="118">
        <f t="shared" ca="1" si="254"/>
        <v>4</v>
      </c>
      <c r="V1675" s="117">
        <f t="shared" ca="1" si="255"/>
        <v>382.48010911512728</v>
      </c>
      <c r="W1675" s="64">
        <f t="shared" ca="1" si="256"/>
        <v>1</v>
      </c>
      <c r="X1675" s="64">
        <f t="shared" ca="1" si="260"/>
        <v>1</v>
      </c>
      <c r="Y1675" s="64">
        <f t="shared" ca="1" si="257"/>
        <v>1</v>
      </c>
      <c r="AM1675" s="156"/>
    </row>
    <row r="1676" spans="1:39">
      <c r="A1676" s="12">
        <f t="shared" ca="1" si="251"/>
        <v>0</v>
      </c>
      <c r="B1676" s="12" t="str">
        <f>IF([1]DRUM!A1653="","",[1]DRUM!A1653)</f>
        <v>Steel - without Wooden Lagging</v>
      </c>
      <c r="C1676" s="12">
        <f t="shared" ca="1" si="252"/>
        <v>0</v>
      </c>
      <c r="D1676" s="155">
        <f t="shared" ca="1" si="258"/>
        <v>0</v>
      </c>
      <c r="E1676" s="26" t="str">
        <f>IF([1]DRUM!B1653="","",[1]DRUM!B1653)</f>
        <v>STB350033</v>
      </c>
      <c r="F1676" s="26">
        <f>IF([1]DRUM!C1653="","",[1]DRUM!C1653)</f>
        <v>3500</v>
      </c>
      <c r="G1676" s="26">
        <f>IF([1]DRUM!D1653="","",[1]DRUM!D1653)</f>
        <v>3500</v>
      </c>
      <c r="H1676" s="26">
        <f>IF([1]DRUM!E1653="","",[1]DRUM!E1653)</f>
        <v>1400</v>
      </c>
      <c r="I1676" s="26">
        <f>IF([1]DRUM!F1653="","",[1]DRUM!F1653)</f>
        <v>1400</v>
      </c>
      <c r="J1676" s="26">
        <f>IF([1]DRUM!G1653="","",[1]DRUM!G1653)</f>
        <v>1600</v>
      </c>
      <c r="K1676" s="26">
        <f>IF([1]DRUM!H1653="","",[1]DRUM!H1653)</f>
        <v>1800</v>
      </c>
      <c r="L1676" s="26" t="str">
        <f>IF([1]DRUM!I1653="","",[1]DRUM!I1653)</f>
        <v/>
      </c>
      <c r="M1676" s="26">
        <f>IF([1]DRUM!J1653="","",
IF(AND([1]DRUM!K1653="Wooden Drum",[1]DRUM!J1653&gt;Max_WD_Capacity),Max_WD_Capacity,
[1]DRUM!J1653))</f>
        <v>10000</v>
      </c>
      <c r="N1676" s="26" t="str">
        <f>IF([1]DRUM!K1653="","",[1]DRUM!K1653)</f>
        <v>Steel Drum</v>
      </c>
      <c r="O1676" s="26">
        <f>IF([1]DRUM!L1653="","",[1]DRUM!L1653)</f>
        <v>1038</v>
      </c>
      <c r="P1676" s="26" t="str">
        <f>IF([1]DRUM!M1653="","",[1]DRUM!M1653)</f>
        <v/>
      </c>
      <c r="Q1676" s="26">
        <f>IF([1]DRUM!N1653="","",[1]DRUM!N1653)</f>
        <v>11.314445941903639</v>
      </c>
      <c r="R1676" s="26" t="str">
        <f t="shared" si="259"/>
        <v>Steel - without Wooden Lagging</v>
      </c>
      <c r="S1676" s="26">
        <f ca="1">IF(N1676="",0,
IF(Knee_Application="YES",Knee_Width,IF(Knee_Application="NO",0,
IF(OR(Cable_Type="OH",SearchData("Conductor",Cable_Desc)),0,
IF(N1676="Steel Drum",Knee_Width,
IF(N1676="Plywood Drum",0,
IF(Country="UAE",0,
IF(AND(OR(SearchData("LSHF",Cable_Desc),SearchData("LSZH",Cable_Desc),SearchData("LS0H",Cable_Desc),SearchData("LSOH",Cable_Desc)),D.nom&gt;40),Knee_Width,
IF(AND(Country="Egypt",D.nom&gt;60),Knee_Width,
IF(AND(Country&lt;&gt;"Egypt",D.nom&gt;35),Knee_Width,
0))))))))))</f>
        <v>125</v>
      </c>
      <c r="T1676" s="118">
        <f t="shared" ca="1" si="253"/>
        <v>10</v>
      </c>
      <c r="U1676" s="118">
        <f t="shared" ca="1" si="254"/>
        <v>7</v>
      </c>
      <c r="V1676" s="117">
        <f t="shared" ca="1" si="255"/>
        <v>495.06473672329395</v>
      </c>
      <c r="W1676" s="64">
        <f t="shared" ca="1" si="256"/>
        <v>0</v>
      </c>
      <c r="X1676" s="64">
        <f t="shared" ca="1" si="260"/>
        <v>1</v>
      </c>
      <c r="Y1676" s="64">
        <f t="shared" ca="1" si="257"/>
        <v>1</v>
      </c>
      <c r="AM1676" s="156"/>
    </row>
    <row r="1677" spans="1:39">
      <c r="A1677" s="12">
        <f t="shared" ca="1" si="251"/>
        <v>1</v>
      </c>
      <c r="B1677" s="12" t="str">
        <f>IF([1]DRUM!A1654="","",[1]DRUM!A1654)</f>
        <v>Steel - without Wooden Lagging</v>
      </c>
      <c r="C1677" s="12">
        <f t="shared" ca="1" si="252"/>
        <v>0</v>
      </c>
      <c r="D1677" s="155">
        <f t="shared" ca="1" si="258"/>
        <v>0</v>
      </c>
      <c r="E1677" s="26" t="str">
        <f>IF([1]DRUM!B1654="","",[1]DRUM!B1654)</f>
        <v>STB350040</v>
      </c>
      <c r="F1677" s="26">
        <f>IF([1]DRUM!C1654="","",[1]DRUM!C1654)</f>
        <v>3500</v>
      </c>
      <c r="G1677" s="26">
        <f>IF([1]DRUM!D1654="","",[1]DRUM!D1654)</f>
        <v>3500</v>
      </c>
      <c r="H1677" s="26">
        <f>IF([1]DRUM!E1654="","",[1]DRUM!E1654)</f>
        <v>2300</v>
      </c>
      <c r="I1677" s="26">
        <f>IF([1]DRUM!F1654="","",[1]DRUM!F1654)</f>
        <v>1780</v>
      </c>
      <c r="J1677" s="26">
        <f>IF([1]DRUM!G1654="","",[1]DRUM!G1654)</f>
        <v>1900</v>
      </c>
      <c r="K1677" s="26">
        <f>IF([1]DRUM!H1654="","",[1]DRUM!H1654)</f>
        <v>2100</v>
      </c>
      <c r="L1677" s="26" t="str">
        <f>IF([1]DRUM!I1654="","",[1]DRUM!I1654)</f>
        <v/>
      </c>
      <c r="M1677" s="26">
        <f>IF([1]DRUM!J1654="","",
IF(AND([1]DRUM!K1654="Wooden Drum",[1]DRUM!J1654&gt;Max_WD_Capacity),Max_WD_Capacity,
[1]DRUM!J1654))</f>
        <v>10000</v>
      </c>
      <c r="N1677" s="26" t="str">
        <f>IF([1]DRUM!K1654="","",[1]DRUM!K1654)</f>
        <v>Steel Drum</v>
      </c>
      <c r="O1677" s="26">
        <f>IF([1]DRUM!L1654="","",[1]DRUM!L1654)</f>
        <v>952</v>
      </c>
      <c r="P1677" s="26" t="str">
        <f>IF([1]DRUM!M1654="","",[1]DRUM!M1654)</f>
        <v/>
      </c>
      <c r="Q1677" s="26">
        <f>IF([1]DRUM!N1654="","",[1]DRUM!N1654)</f>
        <v>9.7301407666983071</v>
      </c>
      <c r="R1677" s="26" t="str">
        <f t="shared" si="259"/>
        <v>Steel - without Wooden Lagging</v>
      </c>
      <c r="S1677" s="26">
        <f ca="1">IF(N1677="",0,
IF(Knee_Application="YES",Knee_Width,IF(Knee_Application="NO",0,
IF(OR(Cable_Type="OH",SearchData("Conductor",Cable_Desc)),0,
IF(N1677="Steel Drum",Knee_Width,
IF(N1677="Plywood Drum",0,
IF(Country="UAE",0,
IF(AND(OR(SearchData("LSHF",Cable_Desc),SearchData("LSZH",Cable_Desc),SearchData("LS0H",Cable_Desc),SearchData("LSOH",Cable_Desc)),D.nom&gt;40),Knee_Width,
IF(AND(Country="Egypt",D.nom&gt;60),Knee_Width,
IF(AND(Country&lt;&gt;"Egypt",D.nom&gt;35),Knee_Width,
0))))))))))</f>
        <v>125</v>
      </c>
      <c r="T1677" s="118">
        <f t="shared" ca="1" si="253"/>
        <v>13</v>
      </c>
      <c r="U1677" s="118">
        <f t="shared" ca="1" si="254"/>
        <v>3</v>
      </c>
      <c r="V1677" s="117">
        <f t="shared" ca="1" si="255"/>
        <v>326.49692802815713</v>
      </c>
      <c r="W1677" s="64">
        <f t="shared" ca="1" si="256"/>
        <v>1</v>
      </c>
      <c r="X1677" s="64">
        <f t="shared" ca="1" si="260"/>
        <v>1</v>
      </c>
      <c r="Y1677" s="64">
        <f t="shared" ca="1" si="257"/>
        <v>1</v>
      </c>
      <c r="AM1677" s="156"/>
    </row>
    <row r="1678" spans="1:39">
      <c r="A1678" s="12">
        <f t="shared" ca="1" si="251"/>
        <v>1</v>
      </c>
      <c r="B1678" s="12" t="str">
        <f>IF([1]DRUM!A1655="","",[1]DRUM!A1655)</f>
        <v>Steel - without Wooden Lagging</v>
      </c>
      <c r="C1678" s="12">
        <f t="shared" ca="1" si="252"/>
        <v>0</v>
      </c>
      <c r="D1678" s="155">
        <f t="shared" ca="1" si="258"/>
        <v>0</v>
      </c>
      <c r="E1678" s="26" t="str">
        <f>IF([1]DRUM!B1655="","",[1]DRUM!B1655)</f>
        <v>STB350045</v>
      </c>
      <c r="F1678" s="26">
        <f>IF([1]DRUM!C1655="","",[1]DRUM!C1655)</f>
        <v>3500</v>
      </c>
      <c r="G1678" s="26">
        <f>IF([1]DRUM!D1655="","",[1]DRUM!D1655)</f>
        <v>3500</v>
      </c>
      <c r="H1678" s="26">
        <f>IF([1]DRUM!E1655="","",[1]DRUM!E1655)</f>
        <v>2000</v>
      </c>
      <c r="I1678" s="26">
        <f>IF([1]DRUM!F1655="","",[1]DRUM!F1655)</f>
        <v>1700</v>
      </c>
      <c r="J1678" s="26">
        <f>IF([1]DRUM!G1655="","",[1]DRUM!G1655)</f>
        <v>1900</v>
      </c>
      <c r="K1678" s="26">
        <f>IF([1]DRUM!H1655="","",[1]DRUM!H1655)</f>
        <v>2100</v>
      </c>
      <c r="L1678" s="26" t="str">
        <f>IF([1]DRUM!I1655="","",[1]DRUM!I1655)</f>
        <v/>
      </c>
      <c r="M1678" s="26">
        <f>IF([1]DRUM!J1655="","",
IF(AND([1]DRUM!K1655="Wooden Drum",[1]DRUM!J1655&gt;Max_WD_Capacity),Max_WD_Capacity,
[1]DRUM!J1655))</f>
        <v>15000</v>
      </c>
      <c r="N1678" s="26" t="str">
        <f>IF([1]DRUM!K1655="","",[1]DRUM!K1655)</f>
        <v>Steel Drum</v>
      </c>
      <c r="O1678" s="26">
        <f>IF([1]DRUM!L1655="","",[1]DRUM!L1655)</f>
        <v>1303</v>
      </c>
      <c r="P1678" s="26" t="str">
        <f>IF([1]DRUM!M1655="","",[1]DRUM!M1655)</f>
        <v/>
      </c>
      <c r="Q1678" s="26">
        <f>IF([1]DRUM!N1655="","",[1]DRUM!N1655)</f>
        <v>11.015209241649211</v>
      </c>
      <c r="R1678" s="26" t="str">
        <f t="shared" si="259"/>
        <v>Steel - without Wooden Lagging</v>
      </c>
      <c r="S1678" s="26">
        <f ca="1">IF(N1678="",0,
IF(Knee_Application="YES",Knee_Width,IF(Knee_Application="NO",0,
IF(OR(Cable_Type="OH",SearchData("Conductor",Cable_Desc)),0,
IF(N1678="Steel Drum",Knee_Width,
IF(N1678="Plywood Drum",0,
IF(Country="UAE",0,
IF(AND(OR(SearchData("LSHF",Cable_Desc),SearchData("LSZH",Cable_Desc),SearchData("LS0H",Cable_Desc),SearchData("LSOH",Cable_Desc)),D.nom&gt;40),Knee_Width,
IF(AND(Country="Egypt",D.nom&gt;60),Knee_Width,
IF(AND(Country&lt;&gt;"Egypt",D.nom&gt;35),Knee_Width,
0))))))))))</f>
        <v>125</v>
      </c>
      <c r="T1678" s="118">
        <f t="shared" ca="1" si="253"/>
        <v>12</v>
      </c>
      <c r="U1678" s="118">
        <f t="shared" ca="1" si="254"/>
        <v>5</v>
      </c>
      <c r="V1678" s="117">
        <f t="shared" ca="1" si="255"/>
        <v>491.59641843373083</v>
      </c>
      <c r="W1678" s="64">
        <f t="shared" ca="1" si="256"/>
        <v>1</v>
      </c>
      <c r="X1678" s="64">
        <f t="shared" ca="1" si="260"/>
        <v>1</v>
      </c>
      <c r="Y1678" s="64">
        <f t="shared" ca="1" si="257"/>
        <v>1</v>
      </c>
      <c r="AM1678" s="156"/>
    </row>
    <row r="1679" spans="1:39">
      <c r="A1679" s="12">
        <f t="shared" ca="1" si="251"/>
        <v>1</v>
      </c>
      <c r="B1679" s="12" t="str">
        <f>IF([1]DRUM!A1656="","",[1]DRUM!A1656)</f>
        <v>Steel - without Wooden Lagging</v>
      </c>
      <c r="C1679" s="12">
        <f t="shared" ca="1" si="252"/>
        <v>0</v>
      </c>
      <c r="D1679" s="155">
        <f t="shared" ca="1" si="258"/>
        <v>0</v>
      </c>
      <c r="E1679" s="26" t="str">
        <f>IF([1]DRUM!B1656="","",[1]DRUM!B1656)</f>
        <v>STB350044</v>
      </c>
      <c r="F1679" s="26">
        <f>IF([1]DRUM!C1656="","",[1]DRUM!C1656)</f>
        <v>3500</v>
      </c>
      <c r="G1679" s="26">
        <f>IF([1]DRUM!D1656="","",[1]DRUM!D1656)</f>
        <v>3500</v>
      </c>
      <c r="H1679" s="26">
        <f>IF([1]DRUM!E1656="","",[1]DRUM!E1656)</f>
        <v>1900</v>
      </c>
      <c r="I1679" s="26">
        <f>IF([1]DRUM!F1656="","",[1]DRUM!F1656)</f>
        <v>1700</v>
      </c>
      <c r="J1679" s="26">
        <f>IF([1]DRUM!G1656="","",[1]DRUM!G1656)</f>
        <v>1900</v>
      </c>
      <c r="K1679" s="26">
        <f>IF([1]DRUM!H1656="","",[1]DRUM!H1656)</f>
        <v>2100</v>
      </c>
      <c r="L1679" s="26" t="str">
        <f>IF([1]DRUM!I1656="","",[1]DRUM!I1656)</f>
        <v/>
      </c>
      <c r="M1679" s="26">
        <f>IF([1]DRUM!J1656="","",
IF(AND([1]DRUM!K1656="Wooden Drum",[1]DRUM!J1656&gt;Max_WD_Capacity),Max_WD_Capacity,
[1]DRUM!J1656))</f>
        <v>18000</v>
      </c>
      <c r="N1679" s="26" t="str">
        <f>IF([1]DRUM!K1656="","",[1]DRUM!K1656)</f>
        <v>Steel Drum</v>
      </c>
      <c r="O1679" s="26">
        <f>IF([1]DRUM!L1656="","",[1]DRUM!L1656)</f>
        <v>1479</v>
      </c>
      <c r="P1679" s="26" t="str">
        <f>IF([1]DRUM!M1656="","",[1]DRUM!M1656)</f>
        <v/>
      </c>
      <c r="Q1679" s="26">
        <f>IF([1]DRUM!N1656="","",[1]DRUM!N1656)</f>
        <v>11.53592822398172</v>
      </c>
      <c r="R1679" s="26" t="str">
        <f t="shared" si="259"/>
        <v>Steel - without Wooden Lagging</v>
      </c>
      <c r="S1679" s="26">
        <f ca="1">IF(N1679="",0,
IF(Knee_Application="YES",Knee_Width,IF(Knee_Application="NO",0,
IF(OR(Cable_Type="OH",SearchData("Conductor",Cable_Desc)),0,
IF(N1679="Steel Drum",Knee_Width,
IF(N1679="Plywood Drum",0,
IF(Country="UAE",0,
IF(AND(OR(SearchData("LSHF",Cable_Desc),SearchData("LSZH",Cable_Desc),SearchData("LS0H",Cable_Desc),SearchData("LSOH",Cable_Desc)),D.nom&gt;40),Knee_Width,
IF(AND(Country="Egypt",D.nom&gt;60),Knee_Width,
IF(AND(Country&lt;&gt;"Egypt",D.nom&gt;35),Knee_Width,
0))))))))))</f>
        <v>125</v>
      </c>
      <c r="T1679" s="118">
        <f t="shared" ca="1" si="253"/>
        <v>12</v>
      </c>
      <c r="U1679" s="118">
        <f t="shared" ca="1" si="254"/>
        <v>5</v>
      </c>
      <c r="V1679" s="117">
        <f t="shared" ca="1" si="255"/>
        <v>472.74686251219202</v>
      </c>
      <c r="W1679" s="64">
        <f t="shared" ca="1" si="256"/>
        <v>1</v>
      </c>
      <c r="X1679" s="64">
        <f t="shared" ca="1" si="260"/>
        <v>1</v>
      </c>
      <c r="Y1679" s="64">
        <f t="shared" ca="1" si="257"/>
        <v>1</v>
      </c>
      <c r="AM1679" s="156"/>
    </row>
    <row r="1680" spans="1:39">
      <c r="A1680" s="12">
        <f t="shared" ca="1" si="251"/>
        <v>1</v>
      </c>
      <c r="B1680" s="12" t="str">
        <f>IF([1]DRUM!A1657="","",[1]DRUM!A1657)</f>
        <v>Steel - without Wooden Lagging</v>
      </c>
      <c r="C1680" s="12">
        <f t="shared" ca="1" si="252"/>
        <v>0</v>
      </c>
      <c r="D1680" s="155">
        <f t="shared" ca="1" si="258"/>
        <v>0</v>
      </c>
      <c r="E1680" s="26" t="str">
        <f>IF([1]DRUM!B1657="","",[1]DRUM!B1657)</f>
        <v>STB350041</v>
      </c>
      <c r="F1680" s="26">
        <f>IF([1]DRUM!C1657="","",[1]DRUM!C1657)</f>
        <v>3500</v>
      </c>
      <c r="G1680" s="26">
        <f>IF([1]DRUM!D1657="","",[1]DRUM!D1657)</f>
        <v>3500</v>
      </c>
      <c r="H1680" s="26">
        <f>IF([1]DRUM!E1657="","",[1]DRUM!E1657)</f>
        <v>1950</v>
      </c>
      <c r="I1680" s="26">
        <f>IF([1]DRUM!F1657="","",[1]DRUM!F1657)</f>
        <v>1700</v>
      </c>
      <c r="J1680" s="26">
        <f>IF([1]DRUM!G1657="","",[1]DRUM!G1657)</f>
        <v>1900</v>
      </c>
      <c r="K1680" s="26">
        <f>IF([1]DRUM!H1657="","",[1]DRUM!H1657)</f>
        <v>2100</v>
      </c>
      <c r="L1680" s="26" t="str">
        <f>IF([1]DRUM!I1657="","",[1]DRUM!I1657)</f>
        <v/>
      </c>
      <c r="M1680" s="26">
        <f>IF([1]DRUM!J1657="","",
IF(AND([1]DRUM!K1657="Wooden Drum",[1]DRUM!J1657&gt;Max_WD_Capacity),Max_WD_Capacity,
[1]DRUM!J1657))</f>
        <v>20000</v>
      </c>
      <c r="N1680" s="26" t="str">
        <f>IF([1]DRUM!K1657="","",[1]DRUM!K1657)</f>
        <v>Steel Drum</v>
      </c>
      <c r="O1680" s="26">
        <f>IF([1]DRUM!L1657="","",[1]DRUM!L1657)</f>
        <v>1491</v>
      </c>
      <c r="P1680" s="26" t="str">
        <f>IF([1]DRUM!M1657="","",[1]DRUM!M1657)</f>
        <v/>
      </c>
      <c r="Q1680" s="26">
        <f>IF([1]DRUM!N1657="","",[1]DRUM!N1657)</f>
        <v>11.278906675009905</v>
      </c>
      <c r="R1680" s="26" t="str">
        <f t="shared" si="259"/>
        <v>Steel - without Wooden Lagging</v>
      </c>
      <c r="S1680" s="26">
        <f ca="1">IF(N1680="",0,
IF(Knee_Application="YES",Knee_Width,IF(Knee_Application="NO",0,
IF(OR(Cable_Type="OH",SearchData("Conductor",Cable_Desc)),0,
IF(N1680="Steel Drum",Knee_Width,
IF(N1680="Plywood Drum",0,
IF(Country="UAE",0,
IF(AND(OR(SearchData("LSHF",Cable_Desc),SearchData("LSZH",Cable_Desc),SearchData("LS0H",Cable_Desc),SearchData("LSOH",Cable_Desc)),D.nom&gt;40),Knee_Width,
IF(AND(Country="Egypt",D.nom&gt;60),Knee_Width,
IF(AND(Country&lt;&gt;"Egypt",D.nom&gt;35),Knee_Width,
0))))))))))</f>
        <v>125</v>
      </c>
      <c r="T1680" s="118">
        <f t="shared" ca="1" si="253"/>
        <v>12</v>
      </c>
      <c r="U1680" s="118">
        <f t="shared" ca="1" si="254"/>
        <v>5</v>
      </c>
      <c r="V1680" s="117">
        <f t="shared" ca="1" si="255"/>
        <v>482.17164047296149</v>
      </c>
      <c r="W1680" s="64">
        <f t="shared" ca="1" si="256"/>
        <v>1</v>
      </c>
      <c r="X1680" s="64">
        <f t="shared" ca="1" si="260"/>
        <v>1</v>
      </c>
      <c r="Y1680" s="64">
        <f t="shared" ca="1" si="257"/>
        <v>1</v>
      </c>
      <c r="AM1680" s="156"/>
    </row>
    <row r="1681" spans="1:39">
      <c r="A1681" s="12">
        <f t="shared" ca="1" si="251"/>
        <v>1</v>
      </c>
      <c r="B1681" s="12" t="str">
        <f>IF([1]DRUM!A1658="","",[1]DRUM!A1658)</f>
        <v>Steel - without Wooden Lagging</v>
      </c>
      <c r="C1681" s="12">
        <f t="shared" ca="1" si="252"/>
        <v>0</v>
      </c>
      <c r="D1681" s="155">
        <f t="shared" ca="1" si="258"/>
        <v>0</v>
      </c>
      <c r="E1681" s="26" t="str">
        <f>IF([1]DRUM!B1658="","",[1]DRUM!B1658)</f>
        <v>STB360046</v>
      </c>
      <c r="F1681" s="26">
        <f>IF([1]DRUM!C1658="","",[1]DRUM!C1658)</f>
        <v>3600</v>
      </c>
      <c r="G1681" s="26">
        <f>IF([1]DRUM!D1658="","",[1]DRUM!D1658)</f>
        <v>3600</v>
      </c>
      <c r="H1681" s="26">
        <f>IF([1]DRUM!E1658="","",[1]DRUM!E1658)</f>
        <v>2100</v>
      </c>
      <c r="I1681" s="26">
        <f>IF([1]DRUM!F1658="","",[1]DRUM!F1658)</f>
        <v>1700</v>
      </c>
      <c r="J1681" s="26">
        <f>IF([1]DRUM!G1658="","",[1]DRUM!G1658)</f>
        <v>1900</v>
      </c>
      <c r="K1681" s="26">
        <f>IF([1]DRUM!H1658="","",[1]DRUM!H1658)</f>
        <v>2100</v>
      </c>
      <c r="L1681" s="26" t="str">
        <f>IF([1]DRUM!I1658="","",[1]DRUM!I1658)</f>
        <v/>
      </c>
      <c r="M1681" s="26">
        <f>IF([1]DRUM!J1658="","",
IF(AND([1]DRUM!K1658="Wooden Drum",[1]DRUM!J1658&gt;Max_WD_Capacity),Max_WD_Capacity,
[1]DRUM!J1658))</f>
        <v>8000</v>
      </c>
      <c r="N1681" s="26" t="str">
        <f>IF([1]DRUM!K1658="","",[1]DRUM!K1658)</f>
        <v>Steel Drum</v>
      </c>
      <c r="O1681" s="26">
        <f>IF([1]DRUM!L1658="","",[1]DRUM!L1658)</f>
        <v>1045</v>
      </c>
      <c r="P1681" s="26" t="str">
        <f>IF([1]DRUM!M1658="","",[1]DRUM!M1658)</f>
        <v/>
      </c>
      <c r="Q1681" s="26">
        <f>IF([1]DRUM!N1658="","",[1]DRUM!N1658)</f>
        <v>11.415762304981911</v>
      </c>
      <c r="R1681" s="26" t="str">
        <f t="shared" si="259"/>
        <v>Steel - without Wooden Lagging</v>
      </c>
      <c r="S1681" s="26">
        <f ca="1">IF(N1681="",0,
IF(Knee_Application="YES",Knee_Width,IF(Knee_Application="NO",0,
IF(OR(Cable_Type="OH",SearchData("Conductor",Cable_Desc)),0,
IF(N1681="Steel Drum",Knee_Width,
IF(N1681="Plywood Drum",0,
IF(Country="UAE",0,
IF(AND(OR(SearchData("LSHF",Cable_Desc),SearchData("LSZH",Cable_Desc),SearchData("LS0H",Cable_Desc),SearchData("LSOH",Cable_Desc)),D.nom&gt;40),Knee_Width,
IF(AND(Country="Egypt",D.nom&gt;60),Knee_Width,
IF(AND(Country&lt;&gt;"Egypt",D.nom&gt;35),Knee_Width,
0))))))))))</f>
        <v>125</v>
      </c>
      <c r="T1681" s="118">
        <f t="shared" ca="1" si="253"/>
        <v>12</v>
      </c>
      <c r="U1681" s="118">
        <f t="shared" ca="1" si="254"/>
        <v>5</v>
      </c>
      <c r="V1681" s="117">
        <f t="shared" ca="1" si="255"/>
        <v>510.44597435526958</v>
      </c>
      <c r="W1681" s="64">
        <f t="shared" ca="1" si="256"/>
        <v>1</v>
      </c>
      <c r="X1681" s="64">
        <f t="shared" ca="1" si="260"/>
        <v>1</v>
      </c>
      <c r="Y1681" s="64">
        <f t="shared" ca="1" si="257"/>
        <v>1</v>
      </c>
      <c r="AM1681" s="156"/>
    </row>
    <row r="1682" spans="1:39">
      <c r="A1682" s="12">
        <f t="shared" ca="1" si="251"/>
        <v>1</v>
      </c>
      <c r="B1682" s="12" t="str">
        <f>IF([1]DRUM!A1659="","",[1]DRUM!A1659)</f>
        <v>Steel - without Wooden Lagging</v>
      </c>
      <c r="C1682" s="12">
        <f t="shared" ca="1" si="252"/>
        <v>0</v>
      </c>
      <c r="D1682" s="155">
        <f t="shared" ca="1" si="258"/>
        <v>0</v>
      </c>
      <c r="E1682" s="26" t="str">
        <f>IF([1]DRUM!B1659="","",[1]DRUM!B1659)</f>
        <v>STB360047</v>
      </c>
      <c r="F1682" s="26">
        <f>IF([1]DRUM!C1659="","",[1]DRUM!C1659)</f>
        <v>3600</v>
      </c>
      <c r="G1682" s="26">
        <f>IF([1]DRUM!D1659="","",[1]DRUM!D1659)</f>
        <v>3600</v>
      </c>
      <c r="H1682" s="26">
        <f>IF([1]DRUM!E1659="","",[1]DRUM!E1659)</f>
        <v>1900</v>
      </c>
      <c r="I1682" s="26">
        <f>IF([1]DRUM!F1659="","",[1]DRUM!F1659)</f>
        <v>1700</v>
      </c>
      <c r="J1682" s="26">
        <f>IF([1]DRUM!G1659="","",[1]DRUM!G1659)</f>
        <v>1900</v>
      </c>
      <c r="K1682" s="26">
        <f>IF([1]DRUM!H1659="","",[1]DRUM!H1659)</f>
        <v>2100</v>
      </c>
      <c r="L1682" s="26" t="str">
        <f>IF([1]DRUM!I1659="","",[1]DRUM!I1659)</f>
        <v/>
      </c>
      <c r="M1682" s="26">
        <f>IF([1]DRUM!J1659="","",
IF(AND([1]DRUM!K1659="Wooden Drum",[1]DRUM!J1659&gt;Max_WD_Capacity),Max_WD_Capacity,
[1]DRUM!J1659))</f>
        <v>20000</v>
      </c>
      <c r="N1682" s="26" t="str">
        <f>IF([1]DRUM!K1659="","",[1]DRUM!K1659)</f>
        <v>Steel Drum</v>
      </c>
      <c r="O1682" s="26">
        <f>IF([1]DRUM!L1659="","",[1]DRUM!L1659)</f>
        <v>1572</v>
      </c>
      <c r="P1682" s="26" t="str">
        <f>IF([1]DRUM!M1659="","",[1]DRUM!M1659)</f>
        <v/>
      </c>
      <c r="Q1682" s="26">
        <f>IF([1]DRUM!N1659="","",[1]DRUM!N1659)</f>
        <v>12.48390380720244</v>
      </c>
      <c r="R1682" s="26" t="str">
        <f t="shared" si="259"/>
        <v>Steel - without Wooden Lagging</v>
      </c>
      <c r="S1682" s="26">
        <f ca="1">IF(N1682="",0,
IF(Knee_Application="YES",Knee_Width,IF(Knee_Application="NO",0,
IF(OR(Cable_Type="OH",SearchData("Conductor",Cable_Desc)),0,
IF(N1682="Steel Drum",Knee_Width,
IF(N1682="Plywood Drum",0,
IF(Country="UAE",0,
IF(AND(OR(SearchData("LSHF",Cable_Desc),SearchData("LSZH",Cable_Desc),SearchData("LS0H",Cable_Desc),SearchData("LSOH",Cable_Desc)),D.nom&gt;40),Knee_Width,
IF(AND(Country="Egypt",D.nom&gt;60),Knee_Width,
IF(AND(Country&lt;&gt;"Egypt",D.nom&gt;35),Knee_Width,
0))))))))))</f>
        <v>125</v>
      </c>
      <c r="T1682" s="118">
        <f t="shared" ca="1" si="253"/>
        <v>12</v>
      </c>
      <c r="U1682" s="118">
        <f t="shared" ca="1" si="254"/>
        <v>5</v>
      </c>
      <c r="V1682" s="117">
        <f t="shared" ca="1" si="255"/>
        <v>472.74686251219202</v>
      </c>
      <c r="W1682" s="64">
        <f t="shared" ca="1" si="256"/>
        <v>1</v>
      </c>
      <c r="X1682" s="64">
        <f t="shared" ca="1" si="260"/>
        <v>1</v>
      </c>
      <c r="Y1682" s="64">
        <f t="shared" ca="1" si="257"/>
        <v>1</v>
      </c>
      <c r="AM1682" s="156"/>
    </row>
    <row r="1683" spans="1:39">
      <c r="A1683" s="12">
        <f t="shared" ca="1" si="251"/>
        <v>0</v>
      </c>
      <c r="B1683" s="12" t="str">
        <f>IF([1]DRUM!A1660="","",[1]DRUM!A1660)</f>
        <v>Steel - without Wooden Lagging</v>
      </c>
      <c r="C1683" s="12">
        <f t="shared" ca="1" si="252"/>
        <v>0</v>
      </c>
      <c r="D1683" s="155">
        <f t="shared" ca="1" si="258"/>
        <v>0</v>
      </c>
      <c r="E1683" s="26" t="str">
        <f>IF([1]DRUM!B1660="","",[1]DRUM!B1660)</f>
        <v>STB370047</v>
      </c>
      <c r="F1683" s="26">
        <f>IF([1]DRUM!C1660="","",[1]DRUM!C1660)</f>
        <v>3700</v>
      </c>
      <c r="G1683" s="26">
        <f>IF([1]DRUM!D1660="","",[1]DRUM!D1660)</f>
        <v>3700</v>
      </c>
      <c r="H1683" s="26">
        <f>IF([1]DRUM!E1660="","",[1]DRUM!E1660)</f>
        <v>3050</v>
      </c>
      <c r="I1683" s="26">
        <f>IF([1]DRUM!F1660="","",[1]DRUM!F1660)</f>
        <v>1700</v>
      </c>
      <c r="J1683" s="26">
        <f>IF([1]DRUM!G1660="","",[1]DRUM!G1660)</f>
        <v>1900</v>
      </c>
      <c r="K1683" s="26">
        <f>IF([1]DRUM!H1660="","",[1]DRUM!H1660)</f>
        <v>2100</v>
      </c>
      <c r="L1683" s="26" t="str">
        <f>IF([1]DRUM!I1660="","",[1]DRUM!I1660)</f>
        <v/>
      </c>
      <c r="M1683" s="26">
        <f>IF([1]DRUM!J1660="","",
IF(AND([1]DRUM!K1660="Wooden Drum",[1]DRUM!J1660&gt;Max_WD_Capacity),Max_WD_Capacity,
[1]DRUM!J1660))</f>
        <v>5000</v>
      </c>
      <c r="N1683" s="26" t="str">
        <f>IF([1]DRUM!K1660="","",[1]DRUM!K1660)</f>
        <v>Steel Drum</v>
      </c>
      <c r="O1683" s="26">
        <f>IF([1]DRUM!L1660="","",[1]DRUM!L1660)</f>
        <v>940</v>
      </c>
      <c r="P1683" s="26" t="str">
        <f>IF([1]DRUM!M1660="","",[1]DRUM!M1660)</f>
        <v/>
      </c>
      <c r="Q1683" s="26">
        <f>IF([1]DRUM!N1660="","",[1]DRUM!N1660)</f>
        <v>5.8580885512407166</v>
      </c>
      <c r="R1683" s="26" t="str">
        <f t="shared" si="259"/>
        <v>Steel - without Wooden Lagging</v>
      </c>
      <c r="S1683" s="26">
        <f ca="1">IF(N1683="",0,
IF(Knee_Application="YES",Knee_Width,IF(Knee_Application="NO",0,
IF(OR(Cable_Type="OH",SearchData("Conductor",Cable_Desc)),0,
IF(N1683="Steel Drum",Knee_Width,
IF(N1683="Plywood Drum",0,
IF(Country="UAE",0,
IF(AND(OR(SearchData("LSHF",Cable_Desc),SearchData("LSZH",Cable_Desc),SearchData("LS0H",Cable_Desc),SearchData("LSOH",Cable_Desc)),D.nom&gt;40),Knee_Width,
IF(AND(Country="Egypt",D.nom&gt;60),Knee_Width,
IF(AND(Country&lt;&gt;"Egypt",D.nom&gt;35),Knee_Width,
0))))))))))</f>
        <v>125</v>
      </c>
      <c r="T1683" s="118">
        <f t="shared" ca="1" si="253"/>
        <v>12</v>
      </c>
      <c r="U1683" s="118">
        <f t="shared" ca="1" si="254"/>
        <v>1</v>
      </c>
      <c r="V1683" s="117">
        <f t="shared" ca="1" si="255"/>
        <v>119.56650312150465</v>
      </c>
      <c r="W1683" s="64">
        <f t="shared" ca="1" si="256"/>
        <v>1</v>
      </c>
      <c r="X1683" s="64">
        <f t="shared" ca="1" si="260"/>
        <v>1</v>
      </c>
      <c r="Y1683" s="64">
        <f t="shared" ca="1" si="257"/>
        <v>0</v>
      </c>
      <c r="AM1683" s="156"/>
    </row>
    <row r="1684" spans="1:39">
      <c r="A1684" s="12">
        <f t="shared" ca="1" si="251"/>
        <v>1</v>
      </c>
      <c r="B1684" s="12" t="str">
        <f>IF([1]DRUM!A1661="","",[1]DRUM!A1661)</f>
        <v>Steel - without Wooden Lagging</v>
      </c>
      <c r="C1684" s="12">
        <f t="shared" ca="1" si="252"/>
        <v>0</v>
      </c>
      <c r="D1684" s="155">
        <f t="shared" ca="1" si="258"/>
        <v>0</v>
      </c>
      <c r="E1684" s="26" t="str">
        <f>IF([1]DRUM!B1661="","",[1]DRUM!B1661)</f>
        <v>STB370048</v>
      </c>
      <c r="F1684" s="26">
        <f>IF([1]DRUM!C1661="","",[1]DRUM!C1661)</f>
        <v>3700</v>
      </c>
      <c r="G1684" s="26">
        <f>IF([1]DRUM!D1661="","",[1]DRUM!D1661)</f>
        <v>3700</v>
      </c>
      <c r="H1684" s="26">
        <f>IF([1]DRUM!E1661="","",[1]DRUM!E1661)</f>
        <v>2100</v>
      </c>
      <c r="I1684" s="26">
        <f>IF([1]DRUM!F1661="","",[1]DRUM!F1661)</f>
        <v>1700</v>
      </c>
      <c r="J1684" s="26">
        <f>IF([1]DRUM!G1661="","",[1]DRUM!G1661)</f>
        <v>1900</v>
      </c>
      <c r="K1684" s="26">
        <f>IF([1]DRUM!H1661="","",[1]DRUM!H1661)</f>
        <v>2100</v>
      </c>
      <c r="L1684" s="26" t="str">
        <f>IF([1]DRUM!I1661="","",[1]DRUM!I1661)</f>
        <v/>
      </c>
      <c r="M1684" s="26">
        <f>IF([1]DRUM!J1661="","",
IF(AND([1]DRUM!K1661="Wooden Drum",[1]DRUM!J1661&gt;Max_WD_Capacity),Max_WD_Capacity,
[1]DRUM!J1661))</f>
        <v>8000</v>
      </c>
      <c r="N1684" s="26" t="str">
        <f>IF([1]DRUM!K1661="","",[1]DRUM!K1661)</f>
        <v>Steel Drum</v>
      </c>
      <c r="O1684" s="26">
        <f>IF([1]DRUM!L1661="","",[1]DRUM!L1661)</f>
        <v>1096</v>
      </c>
      <c r="P1684" s="26" t="str">
        <f>IF([1]DRUM!M1661="","",[1]DRUM!M1661)</f>
        <v/>
      </c>
      <c r="Q1684" s="26">
        <f>IF([1]DRUM!N1661="","",[1]DRUM!N1661)</f>
        <v>12.390441425758144</v>
      </c>
      <c r="R1684" s="26" t="str">
        <f t="shared" si="259"/>
        <v>Steel - without Wooden Lagging</v>
      </c>
      <c r="S1684" s="26">
        <f ca="1">IF(N1684="",0,
IF(Knee_Application="YES",Knee_Width,IF(Knee_Application="NO",0,
IF(OR(Cable_Type="OH",SearchData("Conductor",Cable_Desc)),0,
IF(N1684="Steel Drum",Knee_Width,
IF(N1684="Plywood Drum",0,
IF(Country="UAE",0,
IF(AND(OR(SearchData("LSHF",Cable_Desc),SearchData("LSZH",Cable_Desc),SearchData("LS0H",Cable_Desc),SearchData("LSOH",Cable_Desc)),D.nom&gt;40),Knee_Width,
IF(AND(Country="Egypt",D.nom&gt;60),Knee_Width,
IF(AND(Country&lt;&gt;"Egypt",D.nom&gt;35),Knee_Width,
0))))))))))</f>
        <v>125</v>
      </c>
      <c r="T1684" s="118">
        <f t="shared" ca="1" si="253"/>
        <v>12</v>
      </c>
      <c r="U1684" s="118">
        <f t="shared" ca="1" si="254"/>
        <v>5</v>
      </c>
      <c r="V1684" s="117">
        <f t="shared" ca="1" si="255"/>
        <v>510.44597435526958</v>
      </c>
      <c r="W1684" s="64">
        <f t="shared" ca="1" si="256"/>
        <v>1</v>
      </c>
      <c r="X1684" s="64">
        <f t="shared" ca="1" si="260"/>
        <v>1</v>
      </c>
      <c r="Y1684" s="64">
        <f t="shared" ca="1" si="257"/>
        <v>1</v>
      </c>
      <c r="AM1684" s="156"/>
    </row>
    <row r="1685" spans="1:39">
      <c r="A1685" s="12">
        <f t="shared" ca="1" si="251"/>
        <v>1</v>
      </c>
      <c r="B1685" s="12" t="str">
        <f>IF([1]DRUM!A1662="","",[1]DRUM!A1662)</f>
        <v>Steel - without Wooden Lagging</v>
      </c>
      <c r="C1685" s="12">
        <f t="shared" ca="1" si="252"/>
        <v>0</v>
      </c>
      <c r="D1685" s="155">
        <f t="shared" ca="1" si="258"/>
        <v>0</v>
      </c>
      <c r="E1685" s="26" t="str">
        <f>IF([1]DRUM!B1662="","",[1]DRUM!B1662)</f>
        <v>STB370044</v>
      </c>
      <c r="F1685" s="26">
        <f>IF([1]DRUM!C1662="","",[1]DRUM!C1662)</f>
        <v>3700</v>
      </c>
      <c r="G1685" s="26">
        <f>IF([1]DRUM!D1662="","",[1]DRUM!D1662)</f>
        <v>3700</v>
      </c>
      <c r="H1685" s="26">
        <f>IF([1]DRUM!E1662="","",[1]DRUM!E1662)</f>
        <v>1900</v>
      </c>
      <c r="I1685" s="26">
        <f>IF([1]DRUM!F1662="","",[1]DRUM!F1662)</f>
        <v>1700</v>
      </c>
      <c r="J1685" s="26">
        <f>IF([1]DRUM!G1662="","",[1]DRUM!G1662)</f>
        <v>1900</v>
      </c>
      <c r="K1685" s="26">
        <f>IF([1]DRUM!H1662="","",[1]DRUM!H1662)</f>
        <v>2100</v>
      </c>
      <c r="L1685" s="26" t="str">
        <f>IF([1]DRUM!I1662="","",[1]DRUM!I1662)</f>
        <v/>
      </c>
      <c r="M1685" s="26">
        <f>IF([1]DRUM!J1662="","",
IF(AND([1]DRUM!K1662="Wooden Drum",[1]DRUM!J1662&gt;Max_WD_Capacity),Max_WD_Capacity,
[1]DRUM!J1662))</f>
        <v>10000</v>
      </c>
      <c r="N1685" s="26" t="str">
        <f>IF([1]DRUM!K1662="","",[1]DRUM!K1662)</f>
        <v>Steel Drum</v>
      </c>
      <c r="O1685" s="26">
        <f>IF([1]DRUM!L1662="","",[1]DRUM!L1662)</f>
        <v>1060</v>
      </c>
      <c r="P1685" s="26" t="str">
        <f>IF([1]DRUM!M1662="","",[1]DRUM!M1662)</f>
        <v/>
      </c>
      <c r="Q1685" s="26">
        <f>IF([1]DRUM!N1662="","",[1]DRUM!N1662)</f>
        <v>13.458582927978673</v>
      </c>
      <c r="R1685" s="26" t="str">
        <f t="shared" si="259"/>
        <v>Steel - without Wooden Lagging</v>
      </c>
      <c r="S1685" s="26">
        <f ca="1">IF(N1685="",0,
IF(Knee_Application="YES",Knee_Width,IF(Knee_Application="NO",0,
IF(OR(Cable_Type="OH",SearchData("Conductor",Cable_Desc)),0,
IF(N1685="Steel Drum",Knee_Width,
IF(N1685="Plywood Drum",0,
IF(Country="UAE",0,
IF(AND(OR(SearchData("LSHF",Cable_Desc),SearchData("LSZH",Cable_Desc),SearchData("LS0H",Cable_Desc),SearchData("LSOH",Cable_Desc)),D.nom&gt;40),Knee_Width,
IF(AND(Country="Egypt",D.nom&gt;60),Knee_Width,
IF(AND(Country&lt;&gt;"Egypt",D.nom&gt;35),Knee_Width,
0))))))))))</f>
        <v>125</v>
      </c>
      <c r="T1685" s="118">
        <f t="shared" ca="1" si="253"/>
        <v>12</v>
      </c>
      <c r="U1685" s="118">
        <f t="shared" ca="1" si="254"/>
        <v>6</v>
      </c>
      <c r="V1685" s="117">
        <f t="shared" ca="1" si="255"/>
        <v>594.80150701533978</v>
      </c>
      <c r="W1685" s="64">
        <f t="shared" ca="1" si="256"/>
        <v>1</v>
      </c>
      <c r="X1685" s="64">
        <f t="shared" ca="1" si="260"/>
        <v>1</v>
      </c>
      <c r="Y1685" s="64">
        <f t="shared" ca="1" si="257"/>
        <v>1</v>
      </c>
      <c r="AM1685" s="156"/>
    </row>
    <row r="1686" spans="1:39">
      <c r="A1686" s="12">
        <f t="shared" ca="1" si="251"/>
        <v>1</v>
      </c>
      <c r="B1686" s="12" t="str">
        <f>IF([1]DRUM!A1663="","",[1]DRUM!A1663)</f>
        <v>Steel - without Wooden Lagging</v>
      </c>
      <c r="C1686" s="12">
        <f t="shared" ca="1" si="252"/>
        <v>0</v>
      </c>
      <c r="D1686" s="155">
        <f t="shared" ca="1" si="258"/>
        <v>0</v>
      </c>
      <c r="E1686" s="26" t="str">
        <f>IF([1]DRUM!B1663="","",[1]DRUM!B1663)</f>
        <v>STB370042</v>
      </c>
      <c r="F1686" s="26">
        <f>IF([1]DRUM!C1663="","",[1]DRUM!C1663)</f>
        <v>3700</v>
      </c>
      <c r="G1686" s="26">
        <f>IF([1]DRUM!D1663="","",[1]DRUM!D1663)</f>
        <v>3700</v>
      </c>
      <c r="H1686" s="26">
        <f>IF([1]DRUM!E1663="","",[1]DRUM!E1663)</f>
        <v>1950</v>
      </c>
      <c r="I1686" s="26">
        <f>IF([1]DRUM!F1663="","",[1]DRUM!F1663)</f>
        <v>1700</v>
      </c>
      <c r="J1686" s="26">
        <f>IF([1]DRUM!G1663="","",[1]DRUM!G1663)</f>
        <v>1900</v>
      </c>
      <c r="K1686" s="26">
        <f>IF([1]DRUM!H1663="","",[1]DRUM!H1663)</f>
        <v>2100</v>
      </c>
      <c r="L1686" s="26" t="str">
        <f>IF([1]DRUM!I1663="","",[1]DRUM!I1663)</f>
        <v/>
      </c>
      <c r="M1686" s="26">
        <f>IF([1]DRUM!J1663="","",
IF(AND([1]DRUM!K1663="Wooden Drum",[1]DRUM!J1663&gt;Max_WD_Capacity),Max_WD_Capacity,
[1]DRUM!J1663))</f>
        <v>20000</v>
      </c>
      <c r="N1686" s="26" t="str">
        <f>IF([1]DRUM!K1663="","",[1]DRUM!K1663)</f>
        <v>Steel Drum</v>
      </c>
      <c r="O1686" s="26">
        <f>IF([1]DRUM!L1663="","",[1]DRUM!L1663)</f>
        <v>1639</v>
      </c>
      <c r="P1686" s="26" t="str">
        <f>IF([1]DRUM!M1663="","",[1]DRUM!M1663)</f>
        <v/>
      </c>
      <c r="Q1686" s="26">
        <f>IF([1]DRUM!N1663="","",[1]DRUM!N1663)</f>
        <v>13.20156137900686</v>
      </c>
      <c r="R1686" s="26" t="str">
        <f t="shared" si="259"/>
        <v>Steel - without Wooden Lagging</v>
      </c>
      <c r="S1686" s="26">
        <f ca="1">IF(N1686="",0,
IF(Knee_Application="YES",Knee_Width,IF(Knee_Application="NO",0,
IF(OR(Cable_Type="OH",SearchData("Conductor",Cable_Desc)),0,
IF(N1686="Steel Drum",Knee_Width,
IF(N1686="Plywood Drum",0,
IF(Country="UAE",0,
IF(AND(OR(SearchData("LSHF",Cable_Desc),SearchData("LSZH",Cable_Desc),SearchData("LS0H",Cable_Desc),SearchData("LSOH",Cable_Desc)),D.nom&gt;40),Knee_Width,
IF(AND(Country="Egypt",D.nom&gt;60),Knee_Width,
IF(AND(Country&lt;&gt;"Egypt",D.nom&gt;35),Knee_Width,
0))))))))))</f>
        <v>125</v>
      </c>
      <c r="T1686" s="118">
        <f t="shared" ca="1" si="253"/>
        <v>12</v>
      </c>
      <c r="U1686" s="118">
        <f t="shared" ca="1" si="254"/>
        <v>6</v>
      </c>
      <c r="V1686" s="117">
        <f t="shared" ca="1" si="255"/>
        <v>606.11124056826304</v>
      </c>
      <c r="W1686" s="64">
        <f t="shared" ca="1" si="256"/>
        <v>1</v>
      </c>
      <c r="X1686" s="64">
        <f t="shared" ca="1" si="260"/>
        <v>1</v>
      </c>
      <c r="Y1686" s="64">
        <f t="shared" ca="1" si="257"/>
        <v>1</v>
      </c>
      <c r="AM1686" s="156"/>
    </row>
    <row r="1687" spans="1:39">
      <c r="A1687" s="12">
        <f t="shared" ca="1" si="251"/>
        <v>1</v>
      </c>
      <c r="B1687" s="12" t="str">
        <f>IF([1]DRUM!A1664="","",[1]DRUM!A1664)</f>
        <v>Steel - without Wooden Lagging</v>
      </c>
      <c r="C1687" s="12">
        <f t="shared" ca="1" si="252"/>
        <v>0</v>
      </c>
      <c r="D1687" s="155">
        <f t="shared" ca="1" si="258"/>
        <v>0</v>
      </c>
      <c r="E1687" s="26" t="str">
        <f>IF([1]DRUM!B1664="","",[1]DRUM!B1664)</f>
        <v>STB380040</v>
      </c>
      <c r="F1687" s="26">
        <f>IF([1]DRUM!C1664="","",[1]DRUM!C1664)</f>
        <v>3800</v>
      </c>
      <c r="G1687" s="26">
        <f>IF([1]DRUM!D1664="","",[1]DRUM!D1664)</f>
        <v>3800</v>
      </c>
      <c r="H1687" s="26">
        <f>IF([1]DRUM!E1664="","",[1]DRUM!E1664)</f>
        <v>2600</v>
      </c>
      <c r="I1687" s="26">
        <f>IF([1]DRUM!F1664="","",[1]DRUM!F1664)</f>
        <v>1700</v>
      </c>
      <c r="J1687" s="26">
        <f>IF([1]DRUM!G1664="","",[1]DRUM!G1664)</f>
        <v>1900</v>
      </c>
      <c r="K1687" s="26">
        <f>IF([1]DRUM!H1664="","",[1]DRUM!H1664)</f>
        <v>2100</v>
      </c>
      <c r="L1687" s="26" t="str">
        <f>IF([1]DRUM!I1664="","",[1]DRUM!I1664)</f>
        <v/>
      </c>
      <c r="M1687" s="26">
        <f>IF([1]DRUM!J1664="","",
IF(AND([1]DRUM!K1664="Wooden Drum",[1]DRUM!J1664&gt;Max_WD_Capacity),Max_WD_Capacity,
[1]DRUM!J1664))</f>
        <v>8000</v>
      </c>
      <c r="N1687" s="26" t="str">
        <f>IF([1]DRUM!K1664="","",[1]DRUM!K1664)</f>
        <v>Steel Drum</v>
      </c>
      <c r="O1687" s="26">
        <f>IF([1]DRUM!L1664="","",[1]DRUM!L1664)</f>
        <v>990</v>
      </c>
      <c r="P1687" s="26" t="str">
        <f>IF([1]DRUM!M1664="","",[1]DRUM!M1664)</f>
        <v/>
      </c>
      <c r="Q1687" s="26">
        <f>IF([1]DRUM!N1664="","",[1]DRUM!N1664)</f>
        <v>10.254158421317085</v>
      </c>
      <c r="R1687" s="26" t="str">
        <f t="shared" si="259"/>
        <v>Steel - without Wooden Lagging</v>
      </c>
      <c r="S1687" s="26">
        <f ca="1">IF(N1687="",0,
IF(Knee_Application="YES",Knee_Width,IF(Knee_Application="NO",0,
IF(OR(Cable_Type="OH",SearchData("Conductor",Cable_Desc)),0,
IF(N1687="Steel Drum",Knee_Width,
IF(N1687="Plywood Drum",0,
IF(Country="UAE",0,
IF(AND(OR(SearchData("LSHF",Cable_Desc),SearchData("LSZH",Cable_Desc),SearchData("LS0H",Cable_Desc),SearchData("LSOH",Cable_Desc)),D.nom&gt;40),Knee_Width,
IF(AND(Country="Egypt",D.nom&gt;60),Knee_Width,
IF(AND(Country&lt;&gt;"Egypt",D.nom&gt;35),Knee_Width,
0))))))))))</f>
        <v>125</v>
      </c>
      <c r="T1687" s="118">
        <f t="shared" ca="1" si="253"/>
        <v>12</v>
      </c>
      <c r="U1687" s="118">
        <f t="shared" ca="1" si="254"/>
        <v>3</v>
      </c>
      <c r="V1687" s="117">
        <f t="shared" ca="1" si="255"/>
        <v>335.31098037706869</v>
      </c>
      <c r="W1687" s="64">
        <f t="shared" ca="1" si="256"/>
        <v>1</v>
      </c>
      <c r="X1687" s="64">
        <f t="shared" ca="1" si="260"/>
        <v>1</v>
      </c>
      <c r="Y1687" s="64">
        <f t="shared" ca="1" si="257"/>
        <v>1</v>
      </c>
      <c r="AM1687" s="156"/>
    </row>
    <row r="1688" spans="1:39">
      <c r="A1688" s="12">
        <f t="shared" ca="1" si="251"/>
        <v>1</v>
      </c>
      <c r="B1688" s="12" t="str">
        <f>IF([1]DRUM!A1665="","",[1]DRUM!A1665)</f>
        <v>Steel - without Wooden Lagging</v>
      </c>
      <c r="C1688" s="12">
        <f t="shared" ca="1" si="252"/>
        <v>0</v>
      </c>
      <c r="D1688" s="155">
        <f t="shared" ca="1" si="258"/>
        <v>0</v>
      </c>
      <c r="E1688" s="26" t="str">
        <f>IF([1]DRUM!B1665="","",[1]DRUM!B1665)</f>
        <v>STB380042</v>
      </c>
      <c r="F1688" s="26">
        <f>IF([1]DRUM!C1665="","",[1]DRUM!C1665)</f>
        <v>3800</v>
      </c>
      <c r="G1688" s="26">
        <f>IF([1]DRUM!D1665="","",[1]DRUM!D1665)</f>
        <v>3800</v>
      </c>
      <c r="H1688" s="26">
        <f>IF([1]DRUM!E1665="","",[1]DRUM!E1665)</f>
        <v>2100</v>
      </c>
      <c r="I1688" s="26">
        <f>IF([1]DRUM!F1665="","",[1]DRUM!F1665)</f>
        <v>1700</v>
      </c>
      <c r="J1688" s="26">
        <f>IF([1]DRUM!G1665="","",[1]DRUM!G1665)</f>
        <v>1900</v>
      </c>
      <c r="K1688" s="26">
        <f>IF([1]DRUM!H1665="","",[1]DRUM!H1665)</f>
        <v>2100</v>
      </c>
      <c r="L1688" s="26" t="str">
        <f>IF([1]DRUM!I1665="","",[1]DRUM!I1665)</f>
        <v/>
      </c>
      <c r="M1688" s="26">
        <f>IF([1]DRUM!J1665="","",
IF(AND([1]DRUM!K1665="Wooden Drum",[1]DRUM!J1665&gt;Max_WD_Capacity),Max_WD_Capacity,
[1]DRUM!J1665))</f>
        <v>25000</v>
      </c>
      <c r="N1688" s="26" t="str">
        <f>IF([1]DRUM!K1665="","",[1]DRUM!K1665)</f>
        <v>Steel Drum</v>
      </c>
      <c r="O1688" s="26">
        <f>IF([1]DRUM!L1665="","",[1]DRUM!L1665)</f>
        <v>1970</v>
      </c>
      <c r="P1688" s="26" t="str">
        <f>IF([1]DRUM!M1665="","",[1]DRUM!M1665)</f>
        <v/>
      </c>
      <c r="Q1688" s="26">
        <f>IF([1]DRUM!N1665="","",[1]DRUM!N1665)</f>
        <v>13.39182408408989</v>
      </c>
      <c r="R1688" s="26" t="str">
        <f t="shared" si="259"/>
        <v>Steel - without Wooden Lagging</v>
      </c>
      <c r="S1688" s="26">
        <f ca="1">IF(N1688="",0,
IF(Knee_Application="YES",Knee_Width,IF(Knee_Application="NO",0,
IF(OR(Cable_Type="OH",SearchData("Conductor",Cable_Desc)),0,
IF(N1688="Steel Drum",Knee_Width,
IF(N1688="Plywood Drum",0,
IF(Country="UAE",0,
IF(AND(OR(SearchData("LSHF",Cable_Desc),SearchData("LSZH",Cable_Desc),SearchData("LS0H",Cable_Desc),SearchData("LSOH",Cable_Desc)),D.nom&gt;40),Knee_Width,
IF(AND(Country="Egypt",D.nom&gt;60),Knee_Width,
IF(AND(Country&lt;&gt;"Egypt",D.nom&gt;35),Knee_Width,
0))))))))))</f>
        <v>125</v>
      </c>
      <c r="T1688" s="118">
        <f t="shared" ca="1" si="253"/>
        <v>12</v>
      </c>
      <c r="U1688" s="118">
        <f t="shared" ca="1" si="254"/>
        <v>5</v>
      </c>
      <c r="V1688" s="117">
        <f t="shared" ca="1" si="255"/>
        <v>510.44597435526958</v>
      </c>
      <c r="W1688" s="64">
        <f t="shared" ca="1" si="256"/>
        <v>1</v>
      </c>
      <c r="X1688" s="64">
        <f t="shared" ca="1" si="260"/>
        <v>1</v>
      </c>
      <c r="Y1688" s="64">
        <f t="shared" ca="1" si="257"/>
        <v>1</v>
      </c>
      <c r="AM1688" s="156"/>
    </row>
    <row r="1689" spans="1:39">
      <c r="A1689" s="12">
        <f t="shared" ref="A1689:A1752" ca="1" si="261">IF(OR(E1689="",G1689="",K1689="",G1689&lt;Min_Flange_Diam,G1689&gt;Max_Flange_Diam,K1689&lt;Min_Outer_Width,K1689&gt;Max_Outer_Width),0,IFERROR(W1689*X1689*Y1689,0))</f>
        <v>1</v>
      </c>
      <c r="B1689" s="12" t="str">
        <f>IF([1]DRUM!A1666="","",[1]DRUM!A1666)</f>
        <v>Steel - without Wooden Lagging</v>
      </c>
      <c r="C1689" s="12">
        <f t="shared" ref="C1689:C1752" ca="1" si="262">IF(B1689="","",IF(OR(B1689=Main_DT,B1689=Ext_DT),1,0))</f>
        <v>0</v>
      </c>
      <c r="D1689" s="155">
        <f t="shared" ca="1" si="258"/>
        <v>0</v>
      </c>
      <c r="E1689" s="26" t="str">
        <f>IF([1]DRUM!B1666="","",[1]DRUM!B1666)</f>
        <v>STB380043</v>
      </c>
      <c r="F1689" s="26">
        <f>IF([1]DRUM!C1666="","",[1]DRUM!C1666)</f>
        <v>3800</v>
      </c>
      <c r="G1689" s="26">
        <f>IF([1]DRUM!D1666="","",[1]DRUM!D1666)</f>
        <v>3800</v>
      </c>
      <c r="H1689" s="26">
        <f>IF([1]DRUM!E1666="","",[1]DRUM!E1666)</f>
        <v>1900</v>
      </c>
      <c r="I1689" s="26">
        <f>IF([1]DRUM!F1666="","",[1]DRUM!F1666)</f>
        <v>1700</v>
      </c>
      <c r="J1689" s="26">
        <f>IF([1]DRUM!G1666="","",[1]DRUM!G1666)</f>
        <v>1900</v>
      </c>
      <c r="K1689" s="26">
        <f>IF([1]DRUM!H1666="","",[1]DRUM!H1666)</f>
        <v>2100</v>
      </c>
      <c r="L1689" s="26" t="str">
        <f>IF([1]DRUM!I1666="","",[1]DRUM!I1666)</f>
        <v/>
      </c>
      <c r="M1689" s="26">
        <f>IF([1]DRUM!J1666="","",
IF(AND([1]DRUM!K1666="Wooden Drum",[1]DRUM!J1666&gt;Max_WD_Capacity),Max_WD_Capacity,
[1]DRUM!J1666))</f>
        <v>25000</v>
      </c>
      <c r="N1689" s="26" t="str">
        <f>IF([1]DRUM!K1666="","",[1]DRUM!K1666)</f>
        <v>Steel Drum</v>
      </c>
      <c r="O1689" s="26">
        <f>IF([1]DRUM!L1666="","",[1]DRUM!L1666)</f>
        <v>1879</v>
      </c>
      <c r="P1689" s="26" t="str">
        <f>IF([1]DRUM!M1666="","",[1]DRUM!M1666)</f>
        <v/>
      </c>
      <c r="Q1689" s="26">
        <f>IF([1]DRUM!N1666="","",[1]DRUM!N1666)</f>
        <v>14.459965586310421</v>
      </c>
      <c r="R1689" s="26" t="str">
        <f t="shared" si="259"/>
        <v>Steel - without Wooden Lagging</v>
      </c>
      <c r="S1689" s="26">
        <f ca="1">IF(N1689="",0,
IF(Knee_Application="YES",Knee_Width,IF(Knee_Application="NO",0,
IF(OR(Cable_Type="OH",SearchData("Conductor",Cable_Desc)),0,
IF(N1689="Steel Drum",Knee_Width,
IF(N1689="Plywood Drum",0,
IF(Country="UAE",0,
IF(AND(OR(SearchData("LSHF",Cable_Desc),SearchData("LSZH",Cable_Desc),SearchData("LS0H",Cable_Desc),SearchData("LSOH",Cable_Desc)),D.nom&gt;40),Knee_Width,
IF(AND(Country="Egypt",D.nom&gt;60),Knee_Width,
IF(AND(Country&lt;&gt;"Egypt",D.nom&gt;35),Knee_Width,
0))))))))))</f>
        <v>125</v>
      </c>
      <c r="T1689" s="118">
        <f t="shared" ref="T1689:T1752" ca="1" si="263">IFERROR(TRUNC((I1689-S1689)/$L$4),0)</f>
        <v>12</v>
      </c>
      <c r="U1689" s="118">
        <f t="shared" ref="U1689:U1752" ca="1" si="264">IFERROR(TRUNC((((G1689-H1689)/2)-I$11)/L$4),0)</f>
        <v>6</v>
      </c>
      <c r="V1689" s="117">
        <f t="shared" ref="V1689:V1752" ca="1" si="265">IFERROR(T1689*PI()*(H1689*U1689+L$4*U1689^2)/1000,0)</f>
        <v>594.80150701533978</v>
      </c>
      <c r="W1689" s="64">
        <f t="shared" ref="W1689:W1752" ca="1" si="266">IFERROR(IF(H1689&gt;=J$11,1,0),0)</f>
        <v>1</v>
      </c>
      <c r="X1689" s="64">
        <f t="shared" ca="1" si="260"/>
        <v>1</v>
      </c>
      <c r="Y1689" s="64">
        <f t="shared" ref="Y1689:Y1752" ca="1" si="267">IFERROR(IF(V1689&gt;=L$6*0.99,1,0),0)</f>
        <v>1</v>
      </c>
      <c r="AM1689" s="156"/>
    </row>
    <row r="1690" spans="1:39">
      <c r="A1690" s="12">
        <f t="shared" ca="1" si="261"/>
        <v>1</v>
      </c>
      <c r="B1690" s="12" t="str">
        <f>IF([1]DRUM!A1667="","",[1]DRUM!A1667)</f>
        <v>Steel - without Wooden Lagging</v>
      </c>
      <c r="C1690" s="12">
        <f t="shared" ca="1" si="262"/>
        <v>0</v>
      </c>
      <c r="D1690" s="155">
        <f t="shared" ref="D1690:D1753" ca="1" si="268">IF(O1690="",0,IFERROR(A1690*C1690,0))</f>
        <v>0</v>
      </c>
      <c r="E1690" s="26" t="str">
        <f>IF([1]DRUM!B1667="","",[1]DRUM!B1667)</f>
        <v>STB390046</v>
      </c>
      <c r="F1690" s="26">
        <f>IF([1]DRUM!C1667="","",[1]DRUM!C1667)</f>
        <v>3900</v>
      </c>
      <c r="G1690" s="26">
        <f>IF([1]DRUM!D1667="","",[1]DRUM!D1667)</f>
        <v>3900</v>
      </c>
      <c r="H1690" s="26">
        <f>IF([1]DRUM!E1667="","",[1]DRUM!E1667)</f>
        <v>2750</v>
      </c>
      <c r="I1690" s="26">
        <f>IF([1]DRUM!F1667="","",[1]DRUM!F1667)</f>
        <v>1700</v>
      </c>
      <c r="J1690" s="26">
        <f>IF([1]DRUM!G1667="","",[1]DRUM!G1667)</f>
        <v>1900</v>
      </c>
      <c r="K1690" s="26">
        <f>IF([1]DRUM!H1667="","",[1]DRUM!H1667)</f>
        <v>2100</v>
      </c>
      <c r="L1690" s="26" t="str">
        <f>IF([1]DRUM!I1667="","",[1]DRUM!I1667)</f>
        <v/>
      </c>
      <c r="M1690" s="26">
        <f>IF([1]DRUM!J1667="","",
IF(AND([1]DRUM!K1667="Wooden Drum",[1]DRUM!J1667&gt;Max_WD_Capacity),Max_WD_Capacity,
[1]DRUM!J1667))</f>
        <v>6000</v>
      </c>
      <c r="N1690" s="26" t="str">
        <f>IF([1]DRUM!K1667="","",[1]DRUM!K1667)</f>
        <v>Steel Drum</v>
      </c>
      <c r="O1690" s="26">
        <f>IF([1]DRUM!L1667="","",[1]DRUM!L1667)</f>
        <v>1087</v>
      </c>
      <c r="P1690" s="26" t="str">
        <f>IF([1]DRUM!M1667="","",[1]DRUM!M1667)</f>
        <v/>
      </c>
      <c r="Q1690" s="26">
        <f>IF([1]DRUM!N1667="","",[1]DRUM!N1667)</f>
        <v>10.210765172789376</v>
      </c>
      <c r="R1690" s="26" t="str">
        <f t="shared" ref="R1690:R1753" si="269">B1690</f>
        <v>Steel - without Wooden Lagging</v>
      </c>
      <c r="S1690" s="26">
        <f ca="1">IF(N1690="",0,
IF(Knee_Application="YES",Knee_Width,IF(Knee_Application="NO",0,
IF(OR(Cable_Type="OH",SearchData("Conductor",Cable_Desc)),0,
IF(N1690="Steel Drum",Knee_Width,
IF(N1690="Plywood Drum",0,
IF(Country="UAE",0,
IF(AND(OR(SearchData("LSHF",Cable_Desc),SearchData("LSZH",Cable_Desc),SearchData("LS0H",Cable_Desc),SearchData("LSOH",Cable_Desc)),D.nom&gt;40),Knee_Width,
IF(AND(Country="Egypt",D.nom&gt;60),Knee_Width,
IF(AND(Country&lt;&gt;"Egypt",D.nom&gt;35),Knee_Width,
0))))))))))</f>
        <v>125</v>
      </c>
      <c r="T1690" s="118">
        <f t="shared" ca="1" si="263"/>
        <v>12</v>
      </c>
      <c r="U1690" s="118">
        <f t="shared" ca="1" si="264"/>
        <v>3</v>
      </c>
      <c r="V1690" s="117">
        <f t="shared" ca="1" si="265"/>
        <v>352.27558070645352</v>
      </c>
      <c r="W1690" s="64">
        <f t="shared" ca="1" si="266"/>
        <v>1</v>
      </c>
      <c r="X1690" s="64">
        <f t="shared" ref="X1690:X1753" ca="1" si="270">IFERROR(IF(M1690*(IF(N1690="Steel Drum",1.1,IF(N1690="Plywood Drum",1,IF(M1690&lt;=1000,1.1,IF(M1690&lt;=6000,1.04,1)))))&gt;=L$5,1,0),0)</f>
        <v>1</v>
      </c>
      <c r="Y1690" s="64">
        <f t="shared" ca="1" si="267"/>
        <v>1</v>
      </c>
      <c r="AM1690" s="156"/>
    </row>
    <row r="1691" spans="1:39">
      <c r="A1691" s="12">
        <f t="shared" ca="1" si="261"/>
        <v>1</v>
      </c>
      <c r="B1691" s="12" t="str">
        <f>IF([1]DRUM!A1668="","",[1]DRUM!A1668)</f>
        <v>Steel - without Wooden Lagging</v>
      </c>
      <c r="C1691" s="12">
        <f t="shared" ca="1" si="262"/>
        <v>0</v>
      </c>
      <c r="D1691" s="155">
        <f t="shared" ca="1" si="268"/>
        <v>0</v>
      </c>
      <c r="E1691" s="26" t="str">
        <f>IF([1]DRUM!B1668="","",[1]DRUM!B1668)</f>
        <v>STB390045</v>
      </c>
      <c r="F1691" s="26">
        <f>IF([1]DRUM!C1668="","",[1]DRUM!C1668)</f>
        <v>3900</v>
      </c>
      <c r="G1691" s="26">
        <f>IF([1]DRUM!D1668="","",[1]DRUM!D1668)</f>
        <v>3900</v>
      </c>
      <c r="H1691" s="26">
        <f>IF([1]DRUM!E1668="","",[1]DRUM!E1668)</f>
        <v>2750</v>
      </c>
      <c r="I1691" s="26">
        <f>IF([1]DRUM!F1668="","",[1]DRUM!F1668)</f>
        <v>1700</v>
      </c>
      <c r="J1691" s="26">
        <f>IF([1]DRUM!G1668="","",[1]DRUM!G1668)</f>
        <v>1900</v>
      </c>
      <c r="K1691" s="26">
        <f>IF([1]DRUM!H1668="","",[1]DRUM!H1668)</f>
        <v>2100</v>
      </c>
      <c r="L1691" s="26" t="str">
        <f>IF([1]DRUM!I1668="","",[1]DRUM!I1668)</f>
        <v/>
      </c>
      <c r="M1691" s="26">
        <f>IF([1]DRUM!J1668="","",
IF(AND([1]DRUM!K1668="Wooden Drum",[1]DRUM!J1668&gt;Max_WD_Capacity),Max_WD_Capacity,
[1]DRUM!J1668))</f>
        <v>10000</v>
      </c>
      <c r="N1691" s="26" t="str">
        <f>IF([1]DRUM!K1668="","",[1]DRUM!K1668)</f>
        <v>Steel Drum</v>
      </c>
      <c r="O1691" s="26">
        <f>IF([1]DRUM!L1668="","",[1]DRUM!L1668)</f>
        <v>1216</v>
      </c>
      <c r="P1691" s="26" t="str">
        <f>IF([1]DRUM!M1668="","",[1]DRUM!M1668)</f>
        <v/>
      </c>
      <c r="Q1691" s="26">
        <f>IF([1]DRUM!N1668="","",[1]DRUM!N1668)</f>
        <v>10.210765172789376</v>
      </c>
      <c r="R1691" s="26" t="str">
        <f t="shared" si="269"/>
        <v>Steel - without Wooden Lagging</v>
      </c>
      <c r="S1691" s="26">
        <f ca="1">IF(N1691="",0,
IF(Knee_Application="YES",Knee_Width,IF(Knee_Application="NO",0,
IF(OR(Cable_Type="OH",SearchData("Conductor",Cable_Desc)),0,
IF(N1691="Steel Drum",Knee_Width,
IF(N1691="Plywood Drum",0,
IF(Country="UAE",0,
IF(AND(OR(SearchData("LSHF",Cable_Desc),SearchData("LSZH",Cable_Desc),SearchData("LS0H",Cable_Desc),SearchData("LSOH",Cable_Desc)),D.nom&gt;40),Knee_Width,
IF(AND(Country="Egypt",D.nom&gt;60),Knee_Width,
IF(AND(Country&lt;&gt;"Egypt",D.nom&gt;35),Knee_Width,
0))))))))))</f>
        <v>125</v>
      </c>
      <c r="T1691" s="118">
        <f t="shared" ca="1" si="263"/>
        <v>12</v>
      </c>
      <c r="U1691" s="118">
        <f t="shared" ca="1" si="264"/>
        <v>3</v>
      </c>
      <c r="V1691" s="117">
        <f t="shared" ca="1" si="265"/>
        <v>352.27558070645352</v>
      </c>
      <c r="W1691" s="64">
        <f t="shared" ca="1" si="266"/>
        <v>1</v>
      </c>
      <c r="X1691" s="64">
        <f t="shared" ca="1" si="270"/>
        <v>1</v>
      </c>
      <c r="Y1691" s="64">
        <f t="shared" ca="1" si="267"/>
        <v>1</v>
      </c>
      <c r="AM1691" s="156"/>
    </row>
    <row r="1692" spans="1:39">
      <c r="A1692" s="12">
        <f t="shared" ca="1" si="261"/>
        <v>1</v>
      </c>
      <c r="B1692" s="12" t="str">
        <f>IF([1]DRUM!A1669="","",[1]DRUM!A1669)</f>
        <v>Steel - without Wooden Lagging</v>
      </c>
      <c r="C1692" s="12">
        <f t="shared" ca="1" si="262"/>
        <v>0</v>
      </c>
      <c r="D1692" s="155">
        <f t="shared" ca="1" si="268"/>
        <v>0</v>
      </c>
      <c r="E1692" s="26" t="str">
        <f>IF([1]DRUM!B1669="","",[1]DRUM!B1669)</f>
        <v>STB390044</v>
      </c>
      <c r="F1692" s="26">
        <f>IF([1]DRUM!C1669="","",[1]DRUM!C1669)</f>
        <v>3900</v>
      </c>
      <c r="G1692" s="26">
        <f>IF([1]DRUM!D1669="","",[1]DRUM!D1669)</f>
        <v>3900</v>
      </c>
      <c r="H1692" s="26">
        <f>IF([1]DRUM!E1669="","",[1]DRUM!E1669)</f>
        <v>1900</v>
      </c>
      <c r="I1692" s="26">
        <f>IF([1]DRUM!F1669="","",[1]DRUM!F1669)</f>
        <v>1700</v>
      </c>
      <c r="J1692" s="26">
        <f>IF([1]DRUM!G1669="","",[1]DRUM!G1669)</f>
        <v>1900</v>
      </c>
      <c r="K1692" s="26">
        <f>IF([1]DRUM!H1669="","",[1]DRUM!H1669)</f>
        <v>2100</v>
      </c>
      <c r="L1692" s="26" t="str">
        <f>IF([1]DRUM!I1669="","",[1]DRUM!I1669)</f>
        <v/>
      </c>
      <c r="M1692" s="26">
        <f>IF([1]DRUM!J1669="","",
IF(AND([1]DRUM!K1669="Wooden Drum",[1]DRUM!J1669&gt;Max_WD_Capacity),Max_WD_Capacity,
[1]DRUM!J1669))</f>
        <v>25000</v>
      </c>
      <c r="N1692" s="26" t="str">
        <f>IF([1]DRUM!K1669="","",[1]DRUM!K1669)</f>
        <v>Steel Drum</v>
      </c>
      <c r="O1692" s="26">
        <f>IF([1]DRUM!L1669="","",[1]DRUM!L1669)</f>
        <v>1936</v>
      </c>
      <c r="P1692" s="26" t="str">
        <f>IF([1]DRUM!M1669="","",[1]DRUM!M1669)</f>
        <v/>
      </c>
      <c r="Q1692" s="26">
        <f>IF([1]DRUM!N1669="","",[1]DRUM!N1669)</f>
        <v>15.488051782197681</v>
      </c>
      <c r="R1692" s="26" t="str">
        <f t="shared" si="269"/>
        <v>Steel - without Wooden Lagging</v>
      </c>
      <c r="S1692" s="26">
        <f ca="1">IF(N1692="",0,
IF(Knee_Application="YES",Knee_Width,IF(Knee_Application="NO",0,
IF(OR(Cable_Type="OH",SearchData("Conductor",Cable_Desc)),0,
IF(N1692="Steel Drum",Knee_Width,
IF(N1692="Plywood Drum",0,
IF(Country="UAE",0,
IF(AND(OR(SearchData("LSHF",Cable_Desc),SearchData("LSZH",Cable_Desc),SearchData("LS0H",Cable_Desc),SearchData("LSOH",Cable_Desc)),D.nom&gt;40),Knee_Width,
IF(AND(Country="Egypt",D.nom&gt;60),Knee_Width,
IF(AND(Country&lt;&gt;"Egypt",D.nom&gt;35),Knee_Width,
0))))))))))</f>
        <v>125</v>
      </c>
      <c r="T1692" s="118">
        <f t="shared" ca="1" si="263"/>
        <v>12</v>
      </c>
      <c r="U1692" s="118">
        <f t="shared" ca="1" si="264"/>
        <v>7</v>
      </c>
      <c r="V1692" s="117">
        <f t="shared" ca="1" si="265"/>
        <v>726.02457551872419</v>
      </c>
      <c r="W1692" s="64">
        <f t="shared" ca="1" si="266"/>
        <v>1</v>
      </c>
      <c r="X1692" s="64">
        <f t="shared" ca="1" si="270"/>
        <v>1</v>
      </c>
      <c r="Y1692" s="64">
        <f t="shared" ca="1" si="267"/>
        <v>1</v>
      </c>
      <c r="AM1692" s="156"/>
    </row>
    <row r="1693" spans="1:39">
      <c r="A1693" s="12">
        <f t="shared" ca="1" si="261"/>
        <v>1</v>
      </c>
      <c r="B1693" s="12" t="str">
        <f>IF([1]DRUM!A1670="","",[1]DRUM!A1670)</f>
        <v>Steel - without Wooden Lagging</v>
      </c>
      <c r="C1693" s="12">
        <f t="shared" ca="1" si="262"/>
        <v>0</v>
      </c>
      <c r="D1693" s="155">
        <f t="shared" ca="1" si="268"/>
        <v>0</v>
      </c>
      <c r="E1693" s="26" t="str">
        <f>IF([1]DRUM!B1670="","",[1]DRUM!B1670)</f>
        <v>STB340039</v>
      </c>
      <c r="F1693" s="26">
        <f>IF([1]DRUM!C1670="","",[1]DRUM!C1670)</f>
        <v>3400</v>
      </c>
      <c r="G1693" s="26">
        <f>IF([1]DRUM!D1670="","",[1]DRUM!D1670)</f>
        <v>3400</v>
      </c>
      <c r="H1693" s="26">
        <f>IF([1]DRUM!E1670="","",[1]DRUM!E1670)</f>
        <v>2050</v>
      </c>
      <c r="I1693" s="26">
        <f>IF([1]DRUM!F1670="","",[1]DRUM!F1670)</f>
        <v>1900</v>
      </c>
      <c r="J1693" s="26">
        <f>IF([1]DRUM!G1670="","",[1]DRUM!G1670)</f>
        <v>2100</v>
      </c>
      <c r="K1693" s="26">
        <f>IF([1]DRUM!H1670="","",[1]DRUM!H1670)</f>
        <v>2250</v>
      </c>
      <c r="L1693" s="26" t="str">
        <f>IF([1]DRUM!I1670="","",[1]DRUM!I1670)</f>
        <v/>
      </c>
      <c r="M1693" s="26">
        <f>IF([1]DRUM!J1670="","",
IF(AND([1]DRUM!K1670="Wooden Drum",[1]DRUM!J1670&gt;Max_WD_Capacity),Max_WD_Capacity,
[1]DRUM!J1670))</f>
        <v>10000</v>
      </c>
      <c r="N1693" s="26" t="str">
        <f>IF([1]DRUM!K1670="","",[1]DRUM!K1670)</f>
        <v>Steel Drum</v>
      </c>
      <c r="O1693" s="26">
        <f>IF([1]DRUM!L1670="","",[1]DRUM!L1670)</f>
        <v>1009</v>
      </c>
      <c r="P1693" s="26" t="str">
        <f>IF([1]DRUM!M1670="","",[1]DRUM!M1670)</f>
        <v/>
      </c>
      <c r="Q1693" s="26">
        <f>IF([1]DRUM!N1670="","",[1]DRUM!N1670)</f>
        <v>10.979277275673779</v>
      </c>
      <c r="R1693" s="26" t="str">
        <f t="shared" si="269"/>
        <v>Steel - without Wooden Lagging</v>
      </c>
      <c r="S1693" s="26">
        <f ca="1">IF(N1693="",0,
IF(Knee_Application="YES",Knee_Width,IF(Knee_Application="NO",0,
IF(OR(Cable_Type="OH",SearchData("Conductor",Cable_Desc)),0,
IF(N1693="Steel Drum",Knee_Width,
IF(N1693="Plywood Drum",0,
IF(Country="UAE",0,
IF(AND(OR(SearchData("LSHF",Cable_Desc),SearchData("LSZH",Cable_Desc),SearchData("LS0H",Cable_Desc),SearchData("LSOH",Cable_Desc)),D.nom&gt;40),Knee_Width,
IF(AND(Country="Egypt",D.nom&gt;60),Knee_Width,
IF(AND(Country&lt;&gt;"Egypt",D.nom&gt;35),Knee_Width,
0))))))))))</f>
        <v>125</v>
      </c>
      <c r="T1693" s="118">
        <f t="shared" ca="1" si="263"/>
        <v>14</v>
      </c>
      <c r="U1693" s="118">
        <f t="shared" ca="1" si="264"/>
        <v>4</v>
      </c>
      <c r="V1693" s="117">
        <f t="shared" ca="1" si="265"/>
        <v>446.22679396764846</v>
      </c>
      <c r="W1693" s="64">
        <f t="shared" ca="1" si="266"/>
        <v>1</v>
      </c>
      <c r="X1693" s="64">
        <f t="shared" ca="1" si="270"/>
        <v>1</v>
      </c>
      <c r="Y1693" s="64">
        <f t="shared" ca="1" si="267"/>
        <v>1</v>
      </c>
      <c r="AM1693" s="156"/>
    </row>
    <row r="1694" spans="1:39">
      <c r="A1694" s="12">
        <f t="shared" ca="1" si="261"/>
        <v>1</v>
      </c>
      <c r="B1694" s="12" t="str">
        <f>IF([1]DRUM!A1671="","",[1]DRUM!A1671)</f>
        <v>Steel - without Wooden Lagging</v>
      </c>
      <c r="C1694" s="12">
        <f t="shared" ca="1" si="262"/>
        <v>0</v>
      </c>
      <c r="D1694" s="155">
        <f t="shared" ca="1" si="268"/>
        <v>0</v>
      </c>
      <c r="E1694" s="26" t="str">
        <f>IF([1]DRUM!B1671="","",[1]DRUM!B1671)</f>
        <v>STB360049</v>
      </c>
      <c r="F1694" s="26">
        <f>IF([1]DRUM!C1671="","",[1]DRUM!C1671)</f>
        <v>3600</v>
      </c>
      <c r="G1694" s="26">
        <f>IF([1]DRUM!D1671="","",[1]DRUM!D1671)</f>
        <v>3600</v>
      </c>
      <c r="H1694" s="26">
        <f>IF([1]DRUM!E1671="","",[1]DRUM!E1671)</f>
        <v>2100</v>
      </c>
      <c r="I1694" s="26">
        <f>IF([1]DRUM!F1671="","",[1]DRUM!F1671)</f>
        <v>1900</v>
      </c>
      <c r="J1694" s="26">
        <f>IF([1]DRUM!G1671="","",[1]DRUM!G1671)</f>
        <v>2100</v>
      </c>
      <c r="K1694" s="26">
        <f>IF([1]DRUM!H1671="","",[1]DRUM!H1671)</f>
        <v>2250</v>
      </c>
      <c r="L1694" s="26" t="str">
        <f>IF([1]DRUM!I1671="","",[1]DRUM!I1671)</f>
        <v/>
      </c>
      <c r="M1694" s="26">
        <f>IF([1]DRUM!J1671="","",
IF(AND([1]DRUM!K1671="Wooden Drum",[1]DRUM!J1671&gt;Max_WD_Capacity),Max_WD_Capacity,
[1]DRUM!J1671))</f>
        <v>20000</v>
      </c>
      <c r="N1694" s="26" t="str">
        <f>IF([1]DRUM!K1671="","",[1]DRUM!K1671)</f>
        <v>Steel Drum</v>
      </c>
      <c r="O1694" s="26">
        <f>IF([1]DRUM!L1671="","",[1]DRUM!L1671)</f>
        <v>1698</v>
      </c>
      <c r="P1694" s="26" t="str">
        <f>IF([1]DRUM!M1671="","",[1]DRUM!M1671)</f>
        <v/>
      </c>
      <c r="Q1694" s="26">
        <f>IF([1]DRUM!N1671="","",[1]DRUM!N1671)</f>
        <v>12.758793164391548</v>
      </c>
      <c r="R1694" s="26" t="str">
        <f t="shared" si="269"/>
        <v>Steel - without Wooden Lagging</v>
      </c>
      <c r="S1694" s="26">
        <f ca="1">IF(N1694="",0,
IF(Knee_Application="YES",Knee_Width,IF(Knee_Application="NO",0,
IF(OR(Cable_Type="OH",SearchData("Conductor",Cable_Desc)),0,
IF(N1694="Steel Drum",Knee_Width,
IF(N1694="Plywood Drum",0,
IF(Country="UAE",0,
IF(AND(OR(SearchData("LSHF",Cable_Desc),SearchData("LSZH",Cable_Desc),SearchData("LS0H",Cable_Desc),SearchData("LSOH",Cable_Desc)),D.nom&gt;40),Knee_Width,
IF(AND(Country="Egypt",D.nom&gt;60),Knee_Width,
IF(AND(Country&lt;&gt;"Egypt",D.nom&gt;35),Knee_Width,
0))))))))))</f>
        <v>125</v>
      </c>
      <c r="T1694" s="118">
        <f t="shared" ca="1" si="263"/>
        <v>14</v>
      </c>
      <c r="U1694" s="118">
        <f t="shared" ca="1" si="264"/>
        <v>5</v>
      </c>
      <c r="V1694" s="117">
        <f t="shared" ca="1" si="265"/>
        <v>595.52030341448119</v>
      </c>
      <c r="W1694" s="64">
        <f t="shared" ca="1" si="266"/>
        <v>1</v>
      </c>
      <c r="X1694" s="64">
        <f t="shared" ca="1" si="270"/>
        <v>1</v>
      </c>
      <c r="Y1694" s="64">
        <f t="shared" ca="1" si="267"/>
        <v>1</v>
      </c>
      <c r="AM1694" s="156"/>
    </row>
    <row r="1695" spans="1:39">
      <c r="A1695" s="12">
        <f t="shared" ca="1" si="261"/>
        <v>1</v>
      </c>
      <c r="B1695" s="12" t="str">
        <f>IF([1]DRUM!A1672="","",[1]DRUM!A1672)</f>
        <v>Steel - without Wooden Lagging</v>
      </c>
      <c r="C1695" s="12">
        <f t="shared" ca="1" si="262"/>
        <v>0</v>
      </c>
      <c r="D1695" s="155">
        <f t="shared" ca="1" si="268"/>
        <v>0</v>
      </c>
      <c r="E1695" s="26" t="str">
        <f>IF([1]DRUM!B1672="","",[1]DRUM!B1672)</f>
        <v>STB370045</v>
      </c>
      <c r="F1695" s="26">
        <f>IF([1]DRUM!C1672="","",[1]DRUM!C1672)</f>
        <v>3700</v>
      </c>
      <c r="G1695" s="26">
        <f>IF([1]DRUM!D1672="","",[1]DRUM!D1672)</f>
        <v>3700</v>
      </c>
      <c r="H1695" s="26">
        <f>IF([1]DRUM!E1672="","",[1]DRUM!E1672)</f>
        <v>2450</v>
      </c>
      <c r="I1695" s="26">
        <f>IF([1]DRUM!F1672="","",[1]DRUM!F1672)</f>
        <v>1900</v>
      </c>
      <c r="J1695" s="26">
        <f>IF([1]DRUM!G1672="","",[1]DRUM!G1672)</f>
        <v>2100</v>
      </c>
      <c r="K1695" s="26">
        <f>IF([1]DRUM!H1672="","",[1]DRUM!H1672)</f>
        <v>2250</v>
      </c>
      <c r="L1695" s="26" t="str">
        <f>IF([1]DRUM!I1672="","",[1]DRUM!I1672)</f>
        <v/>
      </c>
      <c r="M1695" s="26">
        <f>IF([1]DRUM!J1672="","",
IF(AND([1]DRUM!K1672="Wooden Drum",[1]DRUM!J1672&gt;Max_WD_Capacity),Max_WD_Capacity,
[1]DRUM!J1672))</f>
        <v>15000</v>
      </c>
      <c r="N1695" s="26" t="str">
        <f>IF([1]DRUM!K1672="","",[1]DRUM!K1672)</f>
        <v>Steel Drum</v>
      </c>
      <c r="O1695" s="26">
        <f>IF([1]DRUM!L1672="","",[1]DRUM!L1672)</f>
        <v>1390</v>
      </c>
      <c r="P1695" s="26" t="str">
        <f>IF([1]DRUM!M1672="","",[1]DRUM!M1672)</f>
        <v/>
      </c>
      <c r="Q1695" s="26">
        <f>IF([1]DRUM!N1672="","",[1]DRUM!N1672)</f>
        <v>11.47172192412398</v>
      </c>
      <c r="R1695" s="26" t="str">
        <f t="shared" si="269"/>
        <v>Steel - without Wooden Lagging</v>
      </c>
      <c r="S1695" s="26">
        <f ca="1">IF(N1695="",0,
IF(Knee_Application="YES",Knee_Width,IF(Knee_Application="NO",0,
IF(OR(Cable_Type="OH",SearchData("Conductor",Cable_Desc)),0,
IF(N1695="Steel Drum",Knee_Width,
IF(N1695="Plywood Drum",0,
IF(Country="UAE",0,
IF(AND(OR(SearchData("LSHF",Cable_Desc),SearchData("LSZH",Cable_Desc),SearchData("LS0H",Cable_Desc),SearchData("LSOH",Cable_Desc)),D.nom&gt;40),Knee_Width,
IF(AND(Country="Egypt",D.nom&gt;60),Knee_Width,
IF(AND(Country&lt;&gt;"Egypt",D.nom&gt;35),Knee_Width,
0))))))))))</f>
        <v>125</v>
      </c>
      <c r="T1695" s="118">
        <f t="shared" ca="1" si="263"/>
        <v>14</v>
      </c>
      <c r="U1695" s="118">
        <f t="shared" ca="1" si="264"/>
        <v>4</v>
      </c>
      <c r="V1695" s="117">
        <f t="shared" ca="1" si="265"/>
        <v>516.59846940805983</v>
      </c>
      <c r="W1695" s="64">
        <f t="shared" ca="1" si="266"/>
        <v>1</v>
      </c>
      <c r="X1695" s="64">
        <f t="shared" ca="1" si="270"/>
        <v>1</v>
      </c>
      <c r="Y1695" s="64">
        <f t="shared" ca="1" si="267"/>
        <v>1</v>
      </c>
      <c r="AM1695" s="156"/>
    </row>
    <row r="1696" spans="1:39">
      <c r="A1696" s="12">
        <f t="shared" ca="1" si="261"/>
        <v>1</v>
      </c>
      <c r="B1696" s="12" t="str">
        <f>IF([1]DRUM!A1673="","",[1]DRUM!A1673)</f>
        <v>Steel - without Wooden Lagging</v>
      </c>
      <c r="C1696" s="12">
        <f t="shared" ca="1" si="262"/>
        <v>0</v>
      </c>
      <c r="D1696" s="155">
        <f t="shared" ca="1" si="268"/>
        <v>0</v>
      </c>
      <c r="E1696" s="26" t="str">
        <f>IF([1]DRUM!B1673="","",[1]DRUM!B1673)</f>
        <v>STB370043</v>
      </c>
      <c r="F1696" s="26">
        <f>IF([1]DRUM!C1673="","",[1]DRUM!C1673)</f>
        <v>3700</v>
      </c>
      <c r="G1696" s="26">
        <f>IF([1]DRUM!D1673="","",[1]DRUM!D1673)</f>
        <v>3700</v>
      </c>
      <c r="H1696" s="26">
        <f>IF([1]DRUM!E1673="","",[1]DRUM!E1673)</f>
        <v>2250</v>
      </c>
      <c r="I1696" s="26">
        <f>IF([1]DRUM!F1673="","",[1]DRUM!F1673)</f>
        <v>1900</v>
      </c>
      <c r="J1696" s="26">
        <f>IF([1]DRUM!G1673="","",[1]DRUM!G1673)</f>
        <v>2100</v>
      </c>
      <c r="K1696" s="26">
        <f>IF([1]DRUM!H1673="","",[1]DRUM!H1673)</f>
        <v>2250</v>
      </c>
      <c r="L1696" s="26" t="str">
        <f>IF([1]DRUM!I1673="","",[1]DRUM!I1673)</f>
        <v/>
      </c>
      <c r="M1696" s="26">
        <f>IF([1]DRUM!J1673="","",
IF(AND([1]DRUM!K1673="Wooden Drum",[1]DRUM!J1673&gt;Max_WD_Capacity),Max_WD_Capacity,
[1]DRUM!J1673))</f>
        <v>15000</v>
      </c>
      <c r="N1696" s="26" t="str">
        <f>IF([1]DRUM!K1673="","",[1]DRUM!K1673)</f>
        <v>Steel Drum</v>
      </c>
      <c r="O1696" s="26">
        <f>IF([1]DRUM!L1673="","",[1]DRUM!L1673)</f>
        <v>1402</v>
      </c>
      <c r="P1696" s="26" t="str">
        <f>IF([1]DRUM!M1673="","",[1]DRUM!M1673)</f>
        <v/>
      </c>
      <c r="Q1696" s="26">
        <f>IF([1]DRUM!N1673="","",[1]DRUM!N1673)</f>
        <v>12.874443043951821</v>
      </c>
      <c r="R1696" s="26" t="str">
        <f t="shared" si="269"/>
        <v>Steel - without Wooden Lagging</v>
      </c>
      <c r="S1696" s="26">
        <f ca="1">IF(N1696="",0,
IF(Knee_Application="YES",Knee_Width,IF(Knee_Application="NO",0,
IF(OR(Cable_Type="OH",SearchData("Conductor",Cable_Desc)),0,
IF(N1696="Steel Drum",Knee_Width,
IF(N1696="Plywood Drum",0,
IF(Country="UAE",0,
IF(AND(OR(SearchData("LSHF",Cable_Desc),SearchData("LSZH",Cable_Desc),SearchData("LS0H",Cable_Desc),SearchData("LSOH",Cable_Desc)),D.nom&gt;40),Knee_Width,
IF(AND(Country="Egypt",D.nom&gt;60),Knee_Width,
IF(AND(Country&lt;&gt;"Egypt",D.nom&gt;35),Knee_Width,
0))))))))))</f>
        <v>125</v>
      </c>
      <c r="T1696" s="118">
        <f t="shared" ca="1" si="263"/>
        <v>14</v>
      </c>
      <c r="U1696" s="118">
        <f t="shared" ca="1" si="264"/>
        <v>4</v>
      </c>
      <c r="V1696" s="117">
        <f t="shared" ca="1" si="265"/>
        <v>481.41263168785417</v>
      </c>
      <c r="W1696" s="64">
        <f t="shared" ca="1" si="266"/>
        <v>1</v>
      </c>
      <c r="X1696" s="64">
        <f t="shared" ca="1" si="270"/>
        <v>1</v>
      </c>
      <c r="Y1696" s="64">
        <f t="shared" ca="1" si="267"/>
        <v>1</v>
      </c>
      <c r="AM1696" s="156"/>
    </row>
    <row r="1697" spans="1:39">
      <c r="A1697" s="12">
        <f t="shared" ca="1" si="261"/>
        <v>1</v>
      </c>
      <c r="B1697" s="12" t="str">
        <f>IF([1]DRUM!A1674="","",[1]DRUM!A1674)</f>
        <v>Steel - without Wooden Lagging</v>
      </c>
      <c r="C1697" s="12">
        <f t="shared" ca="1" si="262"/>
        <v>0</v>
      </c>
      <c r="D1697" s="155">
        <f t="shared" ca="1" si="268"/>
        <v>0</v>
      </c>
      <c r="E1697" s="26" t="str">
        <f>IF([1]DRUM!B1674="","",[1]DRUM!B1674)</f>
        <v>STB380039</v>
      </c>
      <c r="F1697" s="26">
        <f>IF([1]DRUM!C1674="","",[1]DRUM!C1674)</f>
        <v>3800</v>
      </c>
      <c r="G1697" s="26">
        <f>IF([1]DRUM!D1674="","",[1]DRUM!D1674)</f>
        <v>3800</v>
      </c>
      <c r="H1697" s="26">
        <f>IF([1]DRUM!E1674="","",[1]DRUM!E1674)</f>
        <v>2400</v>
      </c>
      <c r="I1697" s="26">
        <f>IF([1]DRUM!F1674="","",[1]DRUM!F1674)</f>
        <v>1900</v>
      </c>
      <c r="J1697" s="26">
        <f>IF([1]DRUM!G1674="","",[1]DRUM!G1674)</f>
        <v>2100</v>
      </c>
      <c r="K1697" s="26">
        <f>IF([1]DRUM!H1674="","",[1]DRUM!H1674)</f>
        <v>2250</v>
      </c>
      <c r="L1697" s="26" t="str">
        <f>IF([1]DRUM!I1674="","",[1]DRUM!I1674)</f>
        <v/>
      </c>
      <c r="M1697" s="26">
        <f>IF([1]DRUM!J1674="","",
IF(AND([1]DRUM!K1674="Wooden Drum",[1]DRUM!J1674&gt;Max_WD_Capacity),Max_WD_Capacity,
[1]DRUM!J1674))</f>
        <v>8000</v>
      </c>
      <c r="N1697" s="26" t="str">
        <f>IF([1]DRUM!K1674="","",[1]DRUM!K1674)</f>
        <v>Steel Drum</v>
      </c>
      <c r="O1697" s="26">
        <f>IF([1]DRUM!L1674="","",[1]DRUM!L1674)</f>
        <v>1165</v>
      </c>
      <c r="P1697" s="26" t="str">
        <f>IF([1]DRUM!M1674="","",[1]DRUM!M1674)</f>
        <v/>
      </c>
      <c r="Q1697" s="26">
        <f>IF([1]DRUM!N1674="","",[1]DRUM!N1674)</f>
        <v>12.952786510750718</v>
      </c>
      <c r="R1697" s="26" t="str">
        <f t="shared" si="269"/>
        <v>Steel - without Wooden Lagging</v>
      </c>
      <c r="S1697" s="26">
        <f ca="1">IF(N1697="",0,
IF(Knee_Application="YES",Knee_Width,IF(Knee_Application="NO",0,
IF(OR(Cable_Type="OH",SearchData("Conductor",Cable_Desc)),0,
IF(N1697="Steel Drum",Knee_Width,
IF(N1697="Plywood Drum",0,
IF(Country="UAE",0,
IF(AND(OR(SearchData("LSHF",Cable_Desc),SearchData("LSZH",Cable_Desc),SearchData("LS0H",Cable_Desc),SearchData("LSOH",Cable_Desc)),D.nom&gt;40),Knee_Width,
IF(AND(Country="Egypt",D.nom&gt;60),Knee_Width,
IF(AND(Country&lt;&gt;"Egypt",D.nom&gt;35),Knee_Width,
0))))))))))</f>
        <v>125</v>
      </c>
      <c r="T1697" s="118">
        <f t="shared" ca="1" si="263"/>
        <v>14</v>
      </c>
      <c r="U1697" s="118">
        <f t="shared" ca="1" si="264"/>
        <v>4</v>
      </c>
      <c r="V1697" s="117">
        <f t="shared" ca="1" si="265"/>
        <v>507.80200997800847</v>
      </c>
      <c r="W1697" s="64">
        <f t="shared" ca="1" si="266"/>
        <v>1</v>
      </c>
      <c r="X1697" s="64">
        <f t="shared" ca="1" si="270"/>
        <v>1</v>
      </c>
      <c r="Y1697" s="64">
        <f t="shared" ca="1" si="267"/>
        <v>1</v>
      </c>
      <c r="AM1697" s="156"/>
    </row>
    <row r="1698" spans="1:39">
      <c r="A1698" s="12">
        <f t="shared" ca="1" si="261"/>
        <v>1</v>
      </c>
      <c r="B1698" s="12" t="str">
        <f>IF([1]DRUM!A1675="","",[1]DRUM!A1675)</f>
        <v>Steel - without Wooden Lagging</v>
      </c>
      <c r="C1698" s="12">
        <f t="shared" ca="1" si="262"/>
        <v>0</v>
      </c>
      <c r="D1698" s="155">
        <f t="shared" ca="1" si="268"/>
        <v>0</v>
      </c>
      <c r="E1698" s="26" t="str">
        <f>IF([1]DRUM!B1675="","",[1]DRUM!B1675)</f>
        <v>STB380037</v>
      </c>
      <c r="F1698" s="26">
        <f>IF([1]DRUM!C1675="","",[1]DRUM!C1675)</f>
        <v>3800</v>
      </c>
      <c r="G1698" s="26">
        <f>IF([1]DRUM!D1675="","",[1]DRUM!D1675)</f>
        <v>3800</v>
      </c>
      <c r="H1698" s="26">
        <f>IF([1]DRUM!E1675="","",[1]DRUM!E1675)</f>
        <v>2250</v>
      </c>
      <c r="I1698" s="26">
        <f>IF([1]DRUM!F1675="","",[1]DRUM!F1675)</f>
        <v>1800</v>
      </c>
      <c r="J1698" s="26">
        <f>IF([1]DRUM!G1675="","",[1]DRUM!G1675)</f>
        <v>2100</v>
      </c>
      <c r="K1698" s="26">
        <f>IF([1]DRUM!H1675="","",[1]DRUM!H1675)</f>
        <v>2250</v>
      </c>
      <c r="L1698" s="26" t="str">
        <f>IF([1]DRUM!I1675="","",[1]DRUM!I1675)</f>
        <v/>
      </c>
      <c r="M1698" s="26">
        <f>IF([1]DRUM!J1675="","",
IF(AND([1]DRUM!K1675="Wooden Drum",[1]DRUM!J1675&gt;Max_WD_Capacity),Max_WD_Capacity,
[1]DRUM!J1675))</f>
        <v>8000</v>
      </c>
      <c r="N1698" s="26" t="str">
        <f>IF([1]DRUM!K1675="","",[1]DRUM!K1675)</f>
        <v>Steel Drum</v>
      </c>
      <c r="O1698" s="26">
        <f>IF([1]DRUM!L1675="","",[1]DRUM!L1675)</f>
        <v>1127</v>
      </c>
      <c r="P1698" s="26" t="str">
        <f>IF([1]DRUM!M1675="","",[1]DRUM!M1675)</f>
        <v/>
      </c>
      <c r="Q1698" s="26">
        <f>IF([1]DRUM!N1675="","",[1]DRUM!N1675)</f>
        <v>13.257128299067228</v>
      </c>
      <c r="R1698" s="26" t="str">
        <f t="shared" si="269"/>
        <v>Steel - without Wooden Lagging</v>
      </c>
      <c r="S1698" s="26">
        <f ca="1">IF(N1698="",0,
IF(Knee_Application="YES",Knee_Width,IF(Knee_Application="NO",0,
IF(OR(Cable_Type="OH",SearchData("Conductor",Cable_Desc)),0,
IF(N1698="Steel Drum",Knee_Width,
IF(N1698="Plywood Drum",0,
IF(Country="UAE",0,
IF(AND(OR(SearchData("LSHF",Cable_Desc),SearchData("LSZH",Cable_Desc),SearchData("LS0H",Cable_Desc),SearchData("LSOH",Cable_Desc)),D.nom&gt;40),Knee_Width,
IF(AND(Country="Egypt",D.nom&gt;60),Knee_Width,
IF(AND(Country&lt;&gt;"Egypt",D.nom&gt;35),Knee_Width,
0))))))))))</f>
        <v>125</v>
      </c>
      <c r="T1698" s="118">
        <f t="shared" ca="1" si="263"/>
        <v>13</v>
      </c>
      <c r="U1698" s="118">
        <f t="shared" ca="1" si="264"/>
        <v>5</v>
      </c>
      <c r="V1698" s="117">
        <f t="shared" ca="1" si="265"/>
        <v>583.61366725737594</v>
      </c>
      <c r="W1698" s="64">
        <f t="shared" ca="1" si="266"/>
        <v>1</v>
      </c>
      <c r="X1698" s="64">
        <f t="shared" ca="1" si="270"/>
        <v>1</v>
      </c>
      <c r="Y1698" s="64">
        <f t="shared" ca="1" si="267"/>
        <v>1</v>
      </c>
      <c r="AM1698" s="156"/>
    </row>
    <row r="1699" spans="1:39">
      <c r="A1699" s="12">
        <f t="shared" ca="1" si="261"/>
        <v>1</v>
      </c>
      <c r="B1699" s="12" t="str">
        <f>IF([1]DRUM!A1676="","",[1]DRUM!A1676)</f>
        <v>Steel - without Wooden Lagging</v>
      </c>
      <c r="C1699" s="12">
        <f t="shared" ca="1" si="262"/>
        <v>0</v>
      </c>
      <c r="D1699" s="155">
        <f t="shared" ca="1" si="268"/>
        <v>0</v>
      </c>
      <c r="E1699" s="26" t="str">
        <f>IF([1]DRUM!B1676="","",[1]DRUM!B1676)</f>
        <v>STB380041</v>
      </c>
      <c r="F1699" s="26">
        <f>IF([1]DRUM!C1676="","",[1]DRUM!C1676)</f>
        <v>3800</v>
      </c>
      <c r="G1699" s="26">
        <f>IF([1]DRUM!D1676="","",[1]DRUM!D1676)</f>
        <v>3800</v>
      </c>
      <c r="H1699" s="26">
        <f>IF([1]DRUM!E1676="","",[1]DRUM!E1676)</f>
        <v>2100</v>
      </c>
      <c r="I1699" s="26">
        <f>IF([1]DRUM!F1676="","",[1]DRUM!F1676)</f>
        <v>1900</v>
      </c>
      <c r="J1699" s="26">
        <f>IF([1]DRUM!G1676="","",[1]DRUM!G1676)</f>
        <v>2100</v>
      </c>
      <c r="K1699" s="26">
        <f>IF([1]DRUM!H1676="","",[1]DRUM!H1676)</f>
        <v>2250</v>
      </c>
      <c r="L1699" s="26" t="str">
        <f>IF([1]DRUM!I1676="","",[1]DRUM!I1676)</f>
        <v/>
      </c>
      <c r="M1699" s="26">
        <f>IF([1]DRUM!J1676="","",
IF(AND([1]DRUM!K1676="Wooden Drum",[1]DRUM!J1676&gt;Max_WD_Capacity),Max_WD_Capacity,
[1]DRUM!J1676))</f>
        <v>10000</v>
      </c>
      <c r="N1699" s="26" t="str">
        <f>IF([1]DRUM!K1676="","",[1]DRUM!K1676)</f>
        <v>Steel Drum</v>
      </c>
      <c r="O1699" s="26">
        <f>IF([1]DRUM!L1676="","",[1]DRUM!L1676)</f>
        <v>1171</v>
      </c>
      <c r="P1699" s="26" t="str">
        <f>IF([1]DRUM!M1676="","",[1]DRUM!M1676)</f>
        <v/>
      </c>
      <c r="Q1699" s="26">
        <f>IF([1]DRUM!N1676="","",[1]DRUM!N1676)</f>
        <v>14.967332799865172</v>
      </c>
      <c r="R1699" s="26" t="str">
        <f t="shared" si="269"/>
        <v>Steel - without Wooden Lagging</v>
      </c>
      <c r="S1699" s="26">
        <f ca="1">IF(N1699="",0,
IF(Knee_Application="YES",Knee_Width,IF(Knee_Application="NO",0,
IF(OR(Cable_Type="OH",SearchData("Conductor",Cable_Desc)),0,
IF(N1699="Steel Drum",Knee_Width,
IF(N1699="Plywood Drum",0,
IF(Country="UAE",0,
IF(AND(OR(SearchData("LSHF",Cable_Desc),SearchData("LSZH",Cable_Desc),SearchData("LS0H",Cable_Desc),SearchData("LSOH",Cable_Desc)),D.nom&gt;40),Knee_Width,
IF(AND(Country="Egypt",D.nom&gt;60),Knee_Width,
IF(AND(Country&lt;&gt;"Egypt",D.nom&gt;35),Knee_Width,
0))))))))))</f>
        <v>125</v>
      </c>
      <c r="T1699" s="118">
        <f t="shared" ca="1" si="263"/>
        <v>14</v>
      </c>
      <c r="U1699" s="118">
        <f t="shared" ca="1" si="264"/>
        <v>5</v>
      </c>
      <c r="V1699" s="117">
        <f t="shared" ca="1" si="265"/>
        <v>595.52030341448119</v>
      </c>
      <c r="W1699" s="64">
        <f t="shared" ca="1" si="266"/>
        <v>1</v>
      </c>
      <c r="X1699" s="64">
        <f t="shared" ca="1" si="270"/>
        <v>1</v>
      </c>
      <c r="Y1699" s="64">
        <f t="shared" ca="1" si="267"/>
        <v>1</v>
      </c>
      <c r="AM1699" s="156"/>
    </row>
    <row r="1700" spans="1:39">
      <c r="A1700" s="12">
        <f t="shared" ca="1" si="261"/>
        <v>1</v>
      </c>
      <c r="B1700" s="12" t="str">
        <f>IF([1]DRUM!A1677="","",[1]DRUM!A1677)</f>
        <v>Steel - without Wooden Lagging</v>
      </c>
      <c r="C1700" s="12">
        <f t="shared" ca="1" si="262"/>
        <v>0</v>
      </c>
      <c r="D1700" s="155">
        <f t="shared" ca="1" si="268"/>
        <v>0</v>
      </c>
      <c r="E1700" s="26" t="str">
        <f>IF([1]DRUM!B1677="","",[1]DRUM!B1677)</f>
        <v>STB400042</v>
      </c>
      <c r="F1700" s="26">
        <f>IF([1]DRUM!C1677="","",[1]DRUM!C1677)</f>
        <v>4000</v>
      </c>
      <c r="G1700" s="26">
        <f>IF([1]DRUM!D1677="","",[1]DRUM!D1677)</f>
        <v>4000</v>
      </c>
      <c r="H1700" s="26">
        <f>IF([1]DRUM!E1677="","",[1]DRUM!E1677)</f>
        <v>2600</v>
      </c>
      <c r="I1700" s="26">
        <f>IF([1]DRUM!F1677="","",[1]DRUM!F1677)</f>
        <v>1830</v>
      </c>
      <c r="J1700" s="26">
        <f>IF([1]DRUM!G1677="","",[1]DRUM!G1677)</f>
        <v>2100</v>
      </c>
      <c r="K1700" s="26">
        <f>IF([1]DRUM!H1677="","",[1]DRUM!H1677)</f>
        <v>2250</v>
      </c>
      <c r="L1700" s="26" t="str">
        <f>IF([1]DRUM!I1677="","",[1]DRUM!I1677)</f>
        <v/>
      </c>
      <c r="M1700" s="26">
        <f>IF([1]DRUM!J1677="","",
IF(AND([1]DRUM!K1677="Wooden Drum",[1]DRUM!J1677&gt;Max_WD_Capacity),Max_WD_Capacity,
[1]DRUM!J1677))</f>
        <v>8000</v>
      </c>
      <c r="N1700" s="26" t="str">
        <f>IF([1]DRUM!K1677="","",[1]DRUM!K1677)</f>
        <v>Steel Drum</v>
      </c>
      <c r="O1700" s="26">
        <f>IF([1]DRUM!L1677="","",[1]DRUM!L1677)</f>
        <v>1308</v>
      </c>
      <c r="P1700" s="26" t="str">
        <f>IF([1]DRUM!M1677="","",[1]DRUM!M1677)</f>
        <v/>
      </c>
      <c r="Q1700" s="26">
        <f>IF([1]DRUM!N1677="","",[1]DRUM!N1677)</f>
        <v>13.280454624520134</v>
      </c>
      <c r="R1700" s="26" t="str">
        <f t="shared" si="269"/>
        <v>Steel - without Wooden Lagging</v>
      </c>
      <c r="S1700" s="26">
        <f ca="1">IF(N1700="",0,
IF(Knee_Application="YES",Knee_Width,IF(Knee_Application="NO",0,
IF(OR(Cable_Type="OH",SearchData("Conductor",Cable_Desc)),0,
IF(N1700="Steel Drum",Knee_Width,
IF(N1700="Plywood Drum",0,
IF(Country="UAE",0,
IF(AND(OR(SearchData("LSHF",Cable_Desc),SearchData("LSZH",Cable_Desc),SearchData("LS0H",Cable_Desc),SearchData("LSOH",Cable_Desc)),D.nom&gt;40),Knee_Width,
IF(AND(Country="Egypt",D.nom&gt;60),Knee_Width,
IF(AND(Country&lt;&gt;"Egypt",D.nom&gt;35),Knee_Width,
0))))))))))</f>
        <v>125</v>
      </c>
      <c r="T1700" s="118">
        <f t="shared" ca="1" si="263"/>
        <v>14</v>
      </c>
      <c r="U1700" s="118">
        <f t="shared" ca="1" si="264"/>
        <v>4</v>
      </c>
      <c r="V1700" s="117">
        <f t="shared" ca="1" si="265"/>
        <v>542.98784769821407</v>
      </c>
      <c r="W1700" s="64">
        <f t="shared" ca="1" si="266"/>
        <v>1</v>
      </c>
      <c r="X1700" s="64">
        <f t="shared" ca="1" si="270"/>
        <v>1</v>
      </c>
      <c r="Y1700" s="64">
        <f t="shared" ca="1" si="267"/>
        <v>1</v>
      </c>
      <c r="AM1700" s="156"/>
    </row>
    <row r="1701" spans="1:39">
      <c r="A1701" s="12">
        <f t="shared" ca="1" si="261"/>
        <v>1</v>
      </c>
      <c r="B1701" s="12" t="str">
        <f>IF([1]DRUM!A1678="","",[1]DRUM!A1678)</f>
        <v>Steel - without Wooden Lagging</v>
      </c>
      <c r="C1701" s="12">
        <f t="shared" ca="1" si="262"/>
        <v>0</v>
      </c>
      <c r="D1701" s="155">
        <f t="shared" ca="1" si="268"/>
        <v>0</v>
      </c>
      <c r="E1701" s="26" t="str">
        <f>IF([1]DRUM!B1678="","",[1]DRUM!B1678)</f>
        <v>STB400041</v>
      </c>
      <c r="F1701" s="26">
        <f>IF([1]DRUM!C1678="","",[1]DRUM!C1678)</f>
        <v>4000</v>
      </c>
      <c r="G1701" s="26">
        <f>IF([1]DRUM!D1678="","",[1]DRUM!D1678)</f>
        <v>4000</v>
      </c>
      <c r="H1701" s="26">
        <f>IF([1]DRUM!E1678="","",[1]DRUM!E1678)</f>
        <v>2000</v>
      </c>
      <c r="I1701" s="26">
        <f>IF([1]DRUM!F1678="","",[1]DRUM!F1678)</f>
        <v>1800</v>
      </c>
      <c r="J1701" s="26">
        <f>IF([1]DRUM!G1678="","",[1]DRUM!G1678)</f>
        <v>2100</v>
      </c>
      <c r="K1701" s="26">
        <f>IF([1]DRUM!H1678="","",[1]DRUM!H1678)</f>
        <v>2250</v>
      </c>
      <c r="L1701" s="26" t="str">
        <f>IF([1]DRUM!I1678="","",[1]DRUM!I1678)</f>
        <v/>
      </c>
      <c r="M1701" s="26">
        <f>IF([1]DRUM!J1678="","",
IF(AND([1]DRUM!K1678="Wooden Drum",[1]DRUM!J1678&gt;Max_WD_Capacity),Max_WD_Capacity,
[1]DRUM!J1678))</f>
        <v>25000</v>
      </c>
      <c r="N1701" s="26" t="str">
        <f>IF([1]DRUM!K1678="","",[1]DRUM!K1678)</f>
        <v>Steel Drum</v>
      </c>
      <c r="O1701" s="26">
        <f>IF([1]DRUM!L1678="","",[1]DRUM!L1678)</f>
        <v>2152</v>
      </c>
      <c r="P1701" s="26" t="str">
        <f>IF([1]DRUM!M1678="","",[1]DRUM!M1678)</f>
        <v/>
      </c>
      <c r="Q1701" s="26">
        <f>IF([1]DRUM!N1678="","",[1]DRUM!N1678)</f>
        <v>16.964600329384883</v>
      </c>
      <c r="R1701" s="26" t="str">
        <f t="shared" si="269"/>
        <v>Steel - without Wooden Lagging</v>
      </c>
      <c r="S1701" s="26">
        <f ca="1">IF(N1701="",0,
IF(Knee_Application="YES",Knee_Width,IF(Knee_Application="NO",0,
IF(OR(Cable_Type="OH",SearchData("Conductor",Cable_Desc)),0,
IF(N1701="Steel Drum",Knee_Width,
IF(N1701="Plywood Drum",0,
IF(Country="UAE",0,
IF(AND(OR(SearchData("LSHF",Cable_Desc),SearchData("LSZH",Cable_Desc),SearchData("LS0H",Cable_Desc),SearchData("LSOH",Cable_Desc)),D.nom&gt;40),Knee_Width,
IF(AND(Country="Egypt",D.nom&gt;60),Knee_Width,
IF(AND(Country&lt;&gt;"Egypt",D.nom&gt;35),Knee_Width,
0))))))))))</f>
        <v>125</v>
      </c>
      <c r="T1701" s="118">
        <f t="shared" ca="1" si="263"/>
        <v>13</v>
      </c>
      <c r="U1701" s="118">
        <f t="shared" ca="1" si="264"/>
        <v>7</v>
      </c>
      <c r="V1701" s="117">
        <f t="shared" ca="1" si="265"/>
        <v>815.11511662628504</v>
      </c>
      <c r="W1701" s="64">
        <f t="shared" ca="1" si="266"/>
        <v>1</v>
      </c>
      <c r="X1701" s="64">
        <f t="shared" ca="1" si="270"/>
        <v>1</v>
      </c>
      <c r="Y1701" s="64">
        <f t="shared" ca="1" si="267"/>
        <v>1</v>
      </c>
      <c r="AM1701" s="156"/>
    </row>
    <row r="1702" spans="1:39">
      <c r="A1702" s="12">
        <f t="shared" ca="1" si="261"/>
        <v>1</v>
      </c>
      <c r="B1702" s="12" t="str">
        <f>IF([1]DRUM!A1679="","",[1]DRUM!A1679)</f>
        <v>Steel - without Wooden Lagging</v>
      </c>
      <c r="C1702" s="12">
        <f t="shared" ca="1" si="262"/>
        <v>0</v>
      </c>
      <c r="D1702" s="155">
        <f t="shared" ca="1" si="268"/>
        <v>0</v>
      </c>
      <c r="E1702" s="26" t="str">
        <f>IF([1]DRUM!B1679="","",[1]DRUM!B1679)</f>
        <v>STB410019</v>
      </c>
      <c r="F1702" s="26">
        <f>IF([1]DRUM!C1679="","",[1]DRUM!C1679)</f>
        <v>4100</v>
      </c>
      <c r="G1702" s="26">
        <f>IF([1]DRUM!D1679="","",[1]DRUM!D1679)</f>
        <v>4100</v>
      </c>
      <c r="H1702" s="26">
        <f>IF([1]DRUM!E1679="","",[1]DRUM!E1679)</f>
        <v>2350</v>
      </c>
      <c r="I1702" s="26">
        <f>IF([1]DRUM!F1679="","",[1]DRUM!F1679)</f>
        <v>1900</v>
      </c>
      <c r="J1702" s="26">
        <f>IF([1]DRUM!G1679="","",[1]DRUM!G1679)</f>
        <v>2100</v>
      </c>
      <c r="K1702" s="26">
        <f>IF([1]DRUM!H1679="","",[1]DRUM!H1679)</f>
        <v>2250</v>
      </c>
      <c r="L1702" s="26" t="str">
        <f>IF([1]DRUM!I1679="","",[1]DRUM!I1679)</f>
        <v/>
      </c>
      <c r="M1702" s="26">
        <f>IF([1]DRUM!J1679="","",
IF(AND([1]DRUM!K1679="Wooden Drum",[1]DRUM!J1679&gt;Max_WD_Capacity),Max_WD_Capacity,
[1]DRUM!J1679))</f>
        <v>15000</v>
      </c>
      <c r="N1702" s="26" t="str">
        <f>IF([1]DRUM!K1679="","",[1]DRUM!K1679)</f>
        <v>Steel Drum</v>
      </c>
      <c r="O1702" s="26">
        <f>IF([1]DRUM!L1679="","",[1]DRUM!L1679)</f>
        <v>1742</v>
      </c>
      <c r="P1702" s="26" t="str">
        <f>IF([1]DRUM!M1679="","",[1]DRUM!M1679)</f>
        <v/>
      </c>
      <c r="Q1702" s="26">
        <f>IF([1]DRUM!N1679="","",[1]DRUM!N1679)</f>
        <v>16.843845361762526</v>
      </c>
      <c r="R1702" s="26" t="str">
        <f t="shared" si="269"/>
        <v>Steel - without Wooden Lagging</v>
      </c>
      <c r="S1702" s="26">
        <f ca="1">IF(N1702="",0,
IF(Knee_Application="YES",Knee_Width,IF(Knee_Application="NO",0,
IF(OR(Cable_Type="OH",SearchData("Conductor",Cable_Desc)),0,
IF(N1702="Steel Drum",Knee_Width,
IF(N1702="Plywood Drum",0,
IF(Country="UAE",0,
IF(AND(OR(SearchData("LSHF",Cable_Desc),SearchData("LSZH",Cable_Desc),SearchData("LS0H",Cable_Desc),SearchData("LSOH",Cable_Desc)),D.nom&gt;40),Knee_Width,
IF(AND(Country="Egypt",D.nom&gt;60),Knee_Width,
IF(AND(Country&lt;&gt;"Egypt",D.nom&gt;35),Knee_Width,
0))))))))))</f>
        <v>125</v>
      </c>
      <c r="T1702" s="118">
        <f t="shared" ca="1" si="263"/>
        <v>14</v>
      </c>
      <c r="U1702" s="118">
        <f t="shared" ca="1" si="264"/>
        <v>6</v>
      </c>
      <c r="V1702" s="117">
        <f t="shared" ca="1" si="265"/>
        <v>812.68729382359061</v>
      </c>
      <c r="W1702" s="64">
        <f t="shared" ca="1" si="266"/>
        <v>1</v>
      </c>
      <c r="X1702" s="64">
        <f t="shared" ca="1" si="270"/>
        <v>1</v>
      </c>
      <c r="Y1702" s="64">
        <f t="shared" ca="1" si="267"/>
        <v>1</v>
      </c>
      <c r="AM1702" s="156"/>
    </row>
    <row r="1703" spans="1:39">
      <c r="A1703" s="12">
        <f t="shared" ca="1" si="261"/>
        <v>1</v>
      </c>
      <c r="B1703" s="12" t="str">
        <f>IF([1]DRUM!A1680="","",[1]DRUM!A1680)</f>
        <v>Steel - without Wooden Lagging</v>
      </c>
      <c r="C1703" s="12">
        <f t="shared" ca="1" si="262"/>
        <v>0</v>
      </c>
      <c r="D1703" s="155">
        <f t="shared" ca="1" si="268"/>
        <v>0</v>
      </c>
      <c r="E1703" s="26" t="str">
        <f>IF([1]DRUM!B1680="","",[1]DRUM!B1680)</f>
        <v>STB420020</v>
      </c>
      <c r="F1703" s="26">
        <f>IF([1]DRUM!C1680="","",[1]DRUM!C1680)</f>
        <v>4200</v>
      </c>
      <c r="G1703" s="26">
        <f>IF([1]DRUM!D1680="","",[1]DRUM!D1680)</f>
        <v>4200</v>
      </c>
      <c r="H1703" s="26">
        <f>IF([1]DRUM!E1680="","",[1]DRUM!E1680)</f>
        <v>2850</v>
      </c>
      <c r="I1703" s="26">
        <f>IF([1]DRUM!F1680="","",[1]DRUM!F1680)</f>
        <v>1800</v>
      </c>
      <c r="J1703" s="26">
        <f>IF([1]DRUM!G1680="","",[1]DRUM!G1680)</f>
        <v>2100</v>
      </c>
      <c r="K1703" s="26">
        <f>IF([1]DRUM!H1680="","",[1]DRUM!H1680)</f>
        <v>2250</v>
      </c>
      <c r="L1703" s="26" t="str">
        <f>IF([1]DRUM!I1680="","",[1]DRUM!I1680)</f>
        <v/>
      </c>
      <c r="M1703" s="26">
        <f>IF([1]DRUM!J1680="","",
IF(AND([1]DRUM!K1680="Wooden Drum",[1]DRUM!J1680&gt;Max_WD_Capacity),Max_WD_Capacity,
[1]DRUM!J1680))</f>
        <v>10000</v>
      </c>
      <c r="N1703" s="26" t="str">
        <f>IF([1]DRUM!K1680="","",[1]DRUM!K1680)</f>
        <v>Steel Drum</v>
      </c>
      <c r="O1703" s="26">
        <f>IF([1]DRUM!L1680="","",[1]DRUM!L1680)</f>
        <v>1305</v>
      </c>
      <c r="P1703" s="26" t="str">
        <f>IF([1]DRUM!M1680="","",[1]DRUM!M1680)</f>
        <v/>
      </c>
      <c r="Q1703" s="26">
        <f>IF([1]DRUM!N1680="","",[1]DRUM!N1680)</f>
        <v>13.455048636243385</v>
      </c>
      <c r="R1703" s="26" t="str">
        <f t="shared" si="269"/>
        <v>Steel - without Wooden Lagging</v>
      </c>
      <c r="S1703" s="26">
        <f ca="1">IF(N1703="",0,
IF(Knee_Application="YES",Knee_Width,IF(Knee_Application="NO",0,
IF(OR(Cable_Type="OH",SearchData("Conductor",Cable_Desc)),0,
IF(N1703="Steel Drum",Knee_Width,
IF(N1703="Plywood Drum",0,
IF(Country="UAE",0,
IF(AND(OR(SearchData("LSHF",Cable_Desc),SearchData("LSZH",Cable_Desc),SearchData("LS0H",Cable_Desc),SearchData("LSOH",Cable_Desc)),D.nom&gt;40),Knee_Width,
IF(AND(Country="Egypt",D.nom&gt;60),Knee_Width,
IF(AND(Country&lt;&gt;"Egypt",D.nom&gt;35),Knee_Width,
0))))))))))</f>
        <v>125</v>
      </c>
      <c r="T1703" s="118">
        <f t="shared" ca="1" si="263"/>
        <v>13</v>
      </c>
      <c r="U1703" s="118">
        <f t="shared" ca="1" si="264"/>
        <v>4</v>
      </c>
      <c r="V1703" s="117">
        <f t="shared" ca="1" si="265"/>
        <v>545.04370593072338</v>
      </c>
      <c r="W1703" s="64">
        <f t="shared" ca="1" si="266"/>
        <v>1</v>
      </c>
      <c r="X1703" s="64">
        <f t="shared" ca="1" si="270"/>
        <v>1</v>
      </c>
      <c r="Y1703" s="64">
        <f t="shared" ca="1" si="267"/>
        <v>1</v>
      </c>
      <c r="AM1703" s="156"/>
    </row>
    <row r="1704" spans="1:39">
      <c r="A1704" s="12">
        <f t="shared" ca="1" si="261"/>
        <v>1</v>
      </c>
      <c r="B1704" s="12" t="str">
        <f>IF([1]DRUM!A1681="","",[1]DRUM!A1681)</f>
        <v>Steel - without Wooden Lagging</v>
      </c>
      <c r="C1704" s="12">
        <f t="shared" ca="1" si="262"/>
        <v>0</v>
      </c>
      <c r="D1704" s="155">
        <f t="shared" ca="1" si="268"/>
        <v>0</v>
      </c>
      <c r="E1704" s="26" t="str">
        <f>IF([1]DRUM!B1681="","",[1]DRUM!B1681)</f>
        <v>STB420019</v>
      </c>
      <c r="F1704" s="26">
        <f>IF([1]DRUM!C1681="","",[1]DRUM!C1681)</f>
        <v>4200</v>
      </c>
      <c r="G1704" s="26">
        <f>IF([1]DRUM!D1681="","",[1]DRUM!D1681)</f>
        <v>4200</v>
      </c>
      <c r="H1704" s="26">
        <f>IF([1]DRUM!E1681="","",[1]DRUM!E1681)</f>
        <v>2650</v>
      </c>
      <c r="I1704" s="26">
        <f>IF([1]DRUM!F1681="","",[1]DRUM!F1681)</f>
        <v>1830</v>
      </c>
      <c r="J1704" s="26">
        <f>IF([1]DRUM!G1681="","",[1]DRUM!G1681)</f>
        <v>2100</v>
      </c>
      <c r="K1704" s="26">
        <f>IF([1]DRUM!H1681="","",[1]DRUM!H1681)</f>
        <v>2250</v>
      </c>
      <c r="L1704" s="26" t="str">
        <f>IF([1]DRUM!I1681="","",[1]DRUM!I1681)</f>
        <v/>
      </c>
      <c r="M1704" s="26">
        <f>IF([1]DRUM!J1681="","",
IF(AND([1]DRUM!K1681="Wooden Drum",[1]DRUM!J1681&gt;Max_WD_Capacity),Max_WD_Capacity,
[1]DRUM!J1681))</f>
        <v>10000</v>
      </c>
      <c r="N1704" s="26" t="str">
        <f>IF([1]DRUM!K1681="","",[1]DRUM!K1681)</f>
        <v>Steel Drum</v>
      </c>
      <c r="O1704" s="26">
        <f>IF([1]DRUM!L1681="","",[1]DRUM!L1681)</f>
        <v>1326</v>
      </c>
      <c r="P1704" s="26" t="str">
        <f>IF([1]DRUM!M1681="","",[1]DRUM!M1681)</f>
        <v/>
      </c>
      <c r="Q1704" s="26">
        <f>IF([1]DRUM!N1681="","",[1]DRUM!N1681)</f>
        <v>15.260305949766504</v>
      </c>
      <c r="R1704" s="26" t="str">
        <f t="shared" si="269"/>
        <v>Steel - without Wooden Lagging</v>
      </c>
      <c r="S1704" s="26">
        <f ca="1">IF(N1704="",0,
IF(Knee_Application="YES",Knee_Width,IF(Knee_Application="NO",0,
IF(OR(Cable_Type="OH",SearchData("Conductor",Cable_Desc)),0,
IF(N1704="Steel Drum",Knee_Width,
IF(N1704="Plywood Drum",0,
IF(Country="UAE",0,
IF(AND(OR(SearchData("LSHF",Cable_Desc),SearchData("LSZH",Cable_Desc),SearchData("LS0H",Cable_Desc),SearchData("LSOH",Cable_Desc)),D.nom&gt;40),Knee_Width,
IF(AND(Country="Egypt",D.nom&gt;60),Knee_Width,
IF(AND(Country&lt;&gt;"Egypt",D.nom&gt;35),Knee_Width,
0))))))))))</f>
        <v>125</v>
      </c>
      <c r="T1704" s="118">
        <f t="shared" ca="1" si="263"/>
        <v>14</v>
      </c>
      <c r="U1704" s="118">
        <f t="shared" ca="1" si="264"/>
        <v>5</v>
      </c>
      <c r="V1704" s="117">
        <f t="shared" ca="1" si="265"/>
        <v>716.47162057768821</v>
      </c>
      <c r="W1704" s="64">
        <f t="shared" ca="1" si="266"/>
        <v>1</v>
      </c>
      <c r="X1704" s="64">
        <f t="shared" ca="1" si="270"/>
        <v>1</v>
      </c>
      <c r="Y1704" s="64">
        <f t="shared" ca="1" si="267"/>
        <v>1</v>
      </c>
      <c r="AM1704" s="156"/>
    </row>
    <row r="1705" spans="1:39">
      <c r="A1705" s="12">
        <f t="shared" ca="1" si="261"/>
        <v>1</v>
      </c>
      <c r="B1705" s="12" t="str">
        <f>IF([1]DRUM!A1682="","",[1]DRUM!A1682)</f>
        <v>Steel - without Wooden Lagging</v>
      </c>
      <c r="C1705" s="12">
        <f t="shared" ca="1" si="262"/>
        <v>0</v>
      </c>
      <c r="D1705" s="155">
        <f t="shared" ca="1" si="268"/>
        <v>0</v>
      </c>
      <c r="E1705" s="26" t="str">
        <f>IF([1]DRUM!B1682="","",[1]DRUM!B1682)</f>
        <v>STB420023</v>
      </c>
      <c r="F1705" s="26">
        <f>IF([1]DRUM!C1682="","",[1]DRUM!C1682)</f>
        <v>4200</v>
      </c>
      <c r="G1705" s="26">
        <f>IF([1]DRUM!D1682="","",[1]DRUM!D1682)</f>
        <v>4200</v>
      </c>
      <c r="H1705" s="26">
        <f>IF([1]DRUM!E1682="","",[1]DRUM!E1682)</f>
        <v>2350</v>
      </c>
      <c r="I1705" s="26">
        <f>IF([1]DRUM!F1682="","",[1]DRUM!F1682)</f>
        <v>1800</v>
      </c>
      <c r="J1705" s="26">
        <f>IF([1]DRUM!G1682="","",[1]DRUM!G1682)</f>
        <v>2100</v>
      </c>
      <c r="K1705" s="26">
        <f>IF([1]DRUM!H1682="","",[1]DRUM!H1682)</f>
        <v>2250</v>
      </c>
      <c r="L1705" s="26" t="str">
        <f>IF([1]DRUM!I1682="","",[1]DRUM!I1682)</f>
        <v/>
      </c>
      <c r="M1705" s="26">
        <f>IF([1]DRUM!J1682="","",
IF(AND([1]DRUM!K1682="Wooden Drum",[1]DRUM!J1682&gt;Max_WD_Capacity),Max_WD_Capacity,
[1]DRUM!J1682))</f>
        <v>12000</v>
      </c>
      <c r="N1705" s="26" t="str">
        <f>IF([1]DRUM!K1682="","",[1]DRUM!K1682)</f>
        <v>Steel Drum</v>
      </c>
      <c r="O1705" s="26">
        <f>IF([1]DRUM!L1682="","",[1]DRUM!L1682)</f>
        <v>1499</v>
      </c>
      <c r="P1705" s="26" t="str">
        <f>IF([1]DRUM!M1682="","",[1]DRUM!M1682)</f>
        <v/>
      </c>
      <c r="Q1705" s="26">
        <f>IF([1]DRUM!N1682="","",[1]DRUM!N1682)</f>
        <v>17.130712040943443</v>
      </c>
      <c r="R1705" s="26" t="str">
        <f t="shared" si="269"/>
        <v>Steel - without Wooden Lagging</v>
      </c>
      <c r="S1705" s="26">
        <f ca="1">IF(N1705="",0,
IF(Knee_Application="YES",Knee_Width,IF(Knee_Application="NO",0,
IF(OR(Cable_Type="OH",SearchData("Conductor",Cable_Desc)),0,
IF(N1705="Steel Drum",Knee_Width,
IF(N1705="Plywood Drum",0,
IF(Country="UAE",0,
IF(AND(OR(SearchData("LSHF",Cable_Desc),SearchData("LSZH",Cable_Desc),SearchData("LS0H",Cable_Desc),SearchData("LSOH",Cable_Desc)),D.nom&gt;40),Knee_Width,
IF(AND(Country="Egypt",D.nom&gt;60),Knee_Width,
IF(AND(Country&lt;&gt;"Egypt",D.nom&gt;35),Knee_Width,
0))))))))))</f>
        <v>125</v>
      </c>
      <c r="T1705" s="118">
        <f t="shared" ca="1" si="263"/>
        <v>13</v>
      </c>
      <c r="U1705" s="118">
        <f t="shared" ca="1" si="264"/>
        <v>6</v>
      </c>
      <c r="V1705" s="117">
        <f t="shared" ca="1" si="265"/>
        <v>754.63820140761982</v>
      </c>
      <c r="W1705" s="64">
        <f t="shared" ca="1" si="266"/>
        <v>1</v>
      </c>
      <c r="X1705" s="64">
        <f t="shared" ca="1" si="270"/>
        <v>1</v>
      </c>
      <c r="Y1705" s="64">
        <f t="shared" ca="1" si="267"/>
        <v>1</v>
      </c>
      <c r="AM1705" s="156"/>
    </row>
    <row r="1706" spans="1:39">
      <c r="A1706" s="12">
        <f t="shared" ca="1" si="261"/>
        <v>1</v>
      </c>
      <c r="B1706" s="12" t="str">
        <f>IF([1]DRUM!A1683="","",[1]DRUM!A1683)</f>
        <v>Steel - without Wooden Lagging</v>
      </c>
      <c r="C1706" s="12">
        <f t="shared" ca="1" si="262"/>
        <v>0</v>
      </c>
      <c r="D1706" s="155">
        <f t="shared" ca="1" si="268"/>
        <v>0</v>
      </c>
      <c r="E1706" s="26" t="str">
        <f>IF([1]DRUM!B1683="","",[1]DRUM!B1683)</f>
        <v>STB420022</v>
      </c>
      <c r="F1706" s="26">
        <f>IF([1]DRUM!C1683="","",[1]DRUM!C1683)</f>
        <v>4200</v>
      </c>
      <c r="G1706" s="26">
        <f>IF([1]DRUM!D1683="","",[1]DRUM!D1683)</f>
        <v>4200</v>
      </c>
      <c r="H1706" s="26">
        <f>IF([1]DRUM!E1683="","",[1]DRUM!E1683)</f>
        <v>2650</v>
      </c>
      <c r="I1706" s="26">
        <f>IF([1]DRUM!F1683="","",[1]DRUM!F1683)</f>
        <v>1800</v>
      </c>
      <c r="J1706" s="26">
        <f>IF([1]DRUM!G1683="","",[1]DRUM!G1683)</f>
        <v>2100</v>
      </c>
      <c r="K1706" s="26">
        <f>IF([1]DRUM!H1683="","",[1]DRUM!H1683)</f>
        <v>2250</v>
      </c>
      <c r="L1706" s="26" t="str">
        <f>IF([1]DRUM!I1683="","",[1]DRUM!I1683)</f>
        <v/>
      </c>
      <c r="M1706" s="26">
        <f>IF([1]DRUM!J1683="","",
IF(AND([1]DRUM!K1683="Wooden Drum",[1]DRUM!J1683&gt;Max_WD_Capacity),Max_WD_Capacity,
[1]DRUM!J1683))</f>
        <v>18000</v>
      </c>
      <c r="N1706" s="26" t="str">
        <f>IF([1]DRUM!K1683="","",[1]DRUM!K1683)</f>
        <v>Steel Drum</v>
      </c>
      <c r="O1706" s="26">
        <f>IF([1]DRUM!L1683="","",[1]DRUM!L1683)</f>
        <v>2250</v>
      </c>
      <c r="P1706" s="26" t="str">
        <f>IF([1]DRUM!M1683="","",[1]DRUM!M1683)</f>
        <v/>
      </c>
      <c r="Q1706" s="26">
        <f>IF([1]DRUM!N1683="","",[1]DRUM!N1683)</f>
        <v>15.010136999770332</v>
      </c>
      <c r="R1706" s="26" t="str">
        <f t="shared" si="269"/>
        <v>Steel - without Wooden Lagging</v>
      </c>
      <c r="S1706" s="26">
        <f ca="1">IF(N1706="",0,
IF(Knee_Application="YES",Knee_Width,IF(Knee_Application="NO",0,
IF(OR(Cable_Type="OH",SearchData("Conductor",Cable_Desc)),0,
IF(N1706="Steel Drum",Knee_Width,
IF(N1706="Plywood Drum",0,
IF(Country="UAE",0,
IF(AND(OR(SearchData("LSHF",Cable_Desc),SearchData("LSZH",Cable_Desc),SearchData("LS0H",Cable_Desc),SearchData("LSOH",Cable_Desc)),D.nom&gt;40),Knee_Width,
IF(AND(Country="Egypt",D.nom&gt;60),Knee_Width,
IF(AND(Country&lt;&gt;"Egypt",D.nom&gt;35),Knee_Width,
0))))))))))</f>
        <v>125</v>
      </c>
      <c r="T1706" s="118">
        <f t="shared" ca="1" si="263"/>
        <v>13</v>
      </c>
      <c r="U1706" s="118">
        <f t="shared" ca="1" si="264"/>
        <v>5</v>
      </c>
      <c r="V1706" s="117">
        <f t="shared" ca="1" si="265"/>
        <v>665.29507625071051</v>
      </c>
      <c r="W1706" s="64">
        <f t="shared" ca="1" si="266"/>
        <v>1</v>
      </c>
      <c r="X1706" s="64">
        <f t="shared" ca="1" si="270"/>
        <v>1</v>
      </c>
      <c r="Y1706" s="64">
        <f t="shared" ca="1" si="267"/>
        <v>1</v>
      </c>
      <c r="AM1706" s="156"/>
    </row>
    <row r="1707" spans="1:39">
      <c r="A1707" s="12">
        <f t="shared" ca="1" si="261"/>
        <v>1</v>
      </c>
      <c r="B1707" s="12" t="str">
        <f>IF([1]DRUM!A1684="","",[1]DRUM!A1684)</f>
        <v>Steel - without Wooden Lagging</v>
      </c>
      <c r="C1707" s="12">
        <f t="shared" ca="1" si="262"/>
        <v>0</v>
      </c>
      <c r="D1707" s="155">
        <f t="shared" ca="1" si="268"/>
        <v>0</v>
      </c>
      <c r="E1707" s="26" t="str">
        <f>IF([1]DRUM!B1684="","",[1]DRUM!B1684)</f>
        <v>STB420024</v>
      </c>
      <c r="F1707" s="26">
        <f>IF([1]DRUM!C1684="","",[1]DRUM!C1684)</f>
        <v>4200</v>
      </c>
      <c r="G1707" s="26">
        <f>IF([1]DRUM!D1684="","",[1]DRUM!D1684)</f>
        <v>4200</v>
      </c>
      <c r="H1707" s="26">
        <f>IF([1]DRUM!E1684="","",[1]DRUM!E1684)</f>
        <v>2500</v>
      </c>
      <c r="I1707" s="26">
        <f>IF([1]DRUM!F1684="","",[1]DRUM!F1684)</f>
        <v>1800</v>
      </c>
      <c r="J1707" s="26">
        <f>IF([1]DRUM!G1684="","",[1]DRUM!G1684)</f>
        <v>2100</v>
      </c>
      <c r="K1707" s="26">
        <f>IF([1]DRUM!H1684="","",[1]DRUM!H1684)</f>
        <v>2250</v>
      </c>
      <c r="L1707" s="26" t="str">
        <f>IF([1]DRUM!I1684="","",[1]DRUM!I1684)</f>
        <v/>
      </c>
      <c r="M1707" s="26">
        <f>IF([1]DRUM!J1684="","",
IF(AND([1]DRUM!K1684="Wooden Drum",[1]DRUM!J1684&gt;Max_WD_Capacity),Max_WD_Capacity,
[1]DRUM!J1684))</f>
        <v>18000</v>
      </c>
      <c r="N1707" s="26" t="str">
        <f>IF([1]DRUM!K1684="","",[1]DRUM!K1684)</f>
        <v>Steel Drum</v>
      </c>
      <c r="O1707" s="26">
        <f>IF([1]DRUM!L1684="","",[1]DRUM!L1684)</f>
        <v>2117</v>
      </c>
      <c r="P1707" s="26" t="str">
        <f>IF([1]DRUM!M1684="","",[1]DRUM!M1684)</f>
        <v/>
      </c>
      <c r="Q1707" s="26">
        <f>IF([1]DRUM!N1684="","",[1]DRUM!N1684)</f>
        <v>16.102233145974484</v>
      </c>
      <c r="R1707" s="26" t="str">
        <f t="shared" si="269"/>
        <v>Steel - without Wooden Lagging</v>
      </c>
      <c r="S1707" s="26">
        <f ca="1">IF(N1707="",0,
IF(Knee_Application="YES",Knee_Width,IF(Knee_Application="NO",0,
IF(OR(Cable_Type="OH",SearchData("Conductor",Cable_Desc)),0,
IF(N1707="Steel Drum",Knee_Width,
IF(N1707="Plywood Drum",0,
IF(Country="UAE",0,
IF(AND(OR(SearchData("LSHF",Cable_Desc),SearchData("LSZH",Cable_Desc),SearchData("LS0H",Cable_Desc),SearchData("LSOH",Cable_Desc)),D.nom&gt;40),Knee_Width,
IF(AND(Country="Egypt",D.nom&gt;60),Knee_Width,
IF(AND(Country&lt;&gt;"Egypt",D.nom&gt;35),Knee_Width,
0))))))))))</f>
        <v>125</v>
      </c>
      <c r="T1707" s="118">
        <f t="shared" ca="1" si="263"/>
        <v>13</v>
      </c>
      <c r="U1707" s="118">
        <f t="shared" ca="1" si="264"/>
        <v>5</v>
      </c>
      <c r="V1707" s="117">
        <f t="shared" ca="1" si="265"/>
        <v>634.6645478782101</v>
      </c>
      <c r="W1707" s="64">
        <f t="shared" ca="1" si="266"/>
        <v>1</v>
      </c>
      <c r="X1707" s="64">
        <f t="shared" ca="1" si="270"/>
        <v>1</v>
      </c>
      <c r="Y1707" s="64">
        <f t="shared" ca="1" si="267"/>
        <v>1</v>
      </c>
      <c r="AM1707" s="156"/>
    </row>
    <row r="1708" spans="1:39">
      <c r="A1708" s="12">
        <f t="shared" ca="1" si="261"/>
        <v>1</v>
      </c>
      <c r="B1708" s="12" t="str">
        <f>IF([1]DRUM!A1685="","",[1]DRUM!A1685)</f>
        <v>Steel - without Wooden Lagging</v>
      </c>
      <c r="C1708" s="12">
        <f t="shared" ca="1" si="262"/>
        <v>0</v>
      </c>
      <c r="D1708" s="155">
        <f t="shared" ca="1" si="268"/>
        <v>0</v>
      </c>
      <c r="E1708" s="26" t="str">
        <f>IF([1]DRUM!B1685="","",[1]DRUM!B1685)</f>
        <v>STB430020</v>
      </c>
      <c r="F1708" s="26">
        <f>IF([1]DRUM!C1685="","",[1]DRUM!C1685)</f>
        <v>4300</v>
      </c>
      <c r="G1708" s="26">
        <f>IF([1]DRUM!D1685="","",[1]DRUM!D1685)</f>
        <v>4300</v>
      </c>
      <c r="H1708" s="26">
        <f>IF([1]DRUM!E1685="","",[1]DRUM!E1685)</f>
        <v>2600</v>
      </c>
      <c r="I1708" s="26">
        <f>IF([1]DRUM!F1685="","",[1]DRUM!F1685)</f>
        <v>1900</v>
      </c>
      <c r="J1708" s="26">
        <f>IF([1]DRUM!G1685="","",[1]DRUM!G1685)</f>
        <v>2100</v>
      </c>
      <c r="K1708" s="26">
        <f>IF([1]DRUM!H1685="","",[1]DRUM!H1685)</f>
        <v>2250</v>
      </c>
      <c r="L1708" s="26" t="str">
        <f>IF([1]DRUM!I1685="","",[1]DRUM!I1685)</f>
        <v/>
      </c>
      <c r="M1708" s="26">
        <f>IF([1]DRUM!J1685="","",
IF(AND([1]DRUM!K1685="Wooden Drum",[1]DRUM!J1685&gt;Max_WD_Capacity),Max_WD_Capacity,
[1]DRUM!J1685))</f>
        <v>10000</v>
      </c>
      <c r="N1708" s="26" t="str">
        <f>IF([1]DRUM!K1685="","",[1]DRUM!K1685)</f>
        <v>Steel Drum</v>
      </c>
      <c r="O1708" s="26">
        <f>IF([1]DRUM!L1685="","",[1]DRUM!L1685)</f>
        <v>1438</v>
      </c>
      <c r="P1708" s="26" t="str">
        <f>IF([1]DRUM!M1685="","",[1]DRUM!M1685)</f>
        <v/>
      </c>
      <c r="Q1708" s="26">
        <f>IF([1]DRUM!N1685="","",[1]DRUM!N1685)</f>
        <v>17.504168867638928</v>
      </c>
      <c r="R1708" s="26" t="str">
        <f t="shared" si="269"/>
        <v>Steel - without Wooden Lagging</v>
      </c>
      <c r="S1708" s="26">
        <f ca="1">IF(N1708="",0,
IF(Knee_Application="YES",Knee_Width,IF(Knee_Application="NO",0,
IF(OR(Cable_Type="OH",SearchData("Conductor",Cable_Desc)),0,
IF(N1708="Steel Drum",Knee_Width,
IF(N1708="Plywood Drum",0,
IF(Country="UAE",0,
IF(AND(OR(SearchData("LSHF",Cable_Desc),SearchData("LSZH",Cable_Desc),SearchData("LS0H",Cable_Desc),SearchData("LSOH",Cable_Desc)),D.nom&gt;40),Knee_Width,
IF(AND(Country="Egypt",D.nom&gt;60),Knee_Width,
IF(AND(Country&lt;&gt;"Egypt",D.nom&gt;35),Knee_Width,
0))))))))))</f>
        <v>125</v>
      </c>
      <c r="T1708" s="118">
        <f t="shared" ca="1" si="263"/>
        <v>14</v>
      </c>
      <c r="U1708" s="118">
        <f t="shared" ca="1" si="264"/>
        <v>5</v>
      </c>
      <c r="V1708" s="117">
        <f t="shared" ca="1" si="265"/>
        <v>705.47604629012392</v>
      </c>
      <c r="W1708" s="64">
        <f t="shared" ca="1" si="266"/>
        <v>1</v>
      </c>
      <c r="X1708" s="64">
        <f t="shared" ca="1" si="270"/>
        <v>1</v>
      </c>
      <c r="Y1708" s="64">
        <f t="shared" ca="1" si="267"/>
        <v>1</v>
      </c>
      <c r="AM1708" s="156"/>
    </row>
    <row r="1709" spans="1:39">
      <c r="A1709" s="12">
        <f t="shared" ca="1" si="261"/>
        <v>1</v>
      </c>
      <c r="B1709" s="12" t="str">
        <f>IF([1]DRUM!A1686="","",[1]DRUM!A1686)</f>
        <v>Steel - without Wooden Lagging</v>
      </c>
      <c r="C1709" s="12">
        <f t="shared" ca="1" si="262"/>
        <v>0</v>
      </c>
      <c r="D1709" s="155">
        <f t="shared" ca="1" si="268"/>
        <v>0</v>
      </c>
      <c r="E1709" s="26" t="str">
        <f>IF([1]DRUM!B1686="","",[1]DRUM!B1686)</f>
        <v>STB450005</v>
      </c>
      <c r="F1709" s="26">
        <f>IF([1]DRUM!C1686="","",[1]DRUM!C1686)</f>
        <v>4500</v>
      </c>
      <c r="G1709" s="26">
        <f>IF([1]DRUM!D1686="","",[1]DRUM!D1686)</f>
        <v>4500</v>
      </c>
      <c r="H1709" s="26">
        <f>IF([1]DRUM!E1686="","",[1]DRUM!E1686)</f>
        <v>2850</v>
      </c>
      <c r="I1709" s="26">
        <f>IF([1]DRUM!F1686="","",[1]DRUM!F1686)</f>
        <v>1900</v>
      </c>
      <c r="J1709" s="26">
        <f>IF([1]DRUM!G1686="","",[1]DRUM!G1686)</f>
        <v>2100</v>
      </c>
      <c r="K1709" s="26">
        <f>IF([1]DRUM!H1686="","",[1]DRUM!H1686)</f>
        <v>2250</v>
      </c>
      <c r="L1709" s="26" t="str">
        <f>IF([1]DRUM!I1686="","",[1]DRUM!I1686)</f>
        <v/>
      </c>
      <c r="M1709" s="26">
        <f>IF([1]DRUM!J1686="","",
IF(AND([1]DRUM!K1686="Wooden Drum",[1]DRUM!J1686&gt;Max_WD_Capacity),Max_WD_Capacity,
[1]DRUM!J1686))</f>
        <v>15000</v>
      </c>
      <c r="N1709" s="26" t="str">
        <f>IF([1]DRUM!K1686="","",[1]DRUM!K1686)</f>
        <v>Steel Drum</v>
      </c>
      <c r="O1709" s="26">
        <f>IF([1]DRUM!L1686="","",[1]DRUM!L1686)</f>
        <v>1856</v>
      </c>
      <c r="P1709" s="26" t="str">
        <f>IF([1]DRUM!M1686="","",[1]DRUM!M1686)</f>
        <v/>
      </c>
      <c r="Q1709" s="26">
        <f>IF([1]DRUM!N1686="","",[1]DRUM!N1686)</f>
        <v>18.097340830544852</v>
      </c>
      <c r="R1709" s="26" t="str">
        <f t="shared" si="269"/>
        <v>Steel - without Wooden Lagging</v>
      </c>
      <c r="S1709" s="26">
        <f ca="1">IF(N1709="",0,
IF(Knee_Application="YES",Knee_Width,IF(Knee_Application="NO",0,
IF(OR(Cable_Type="OH",SearchData("Conductor",Cable_Desc)),0,
IF(N1709="Steel Drum",Knee_Width,
IF(N1709="Plywood Drum",0,
IF(Country="UAE",0,
IF(AND(OR(SearchData("LSHF",Cable_Desc),SearchData("LSZH",Cable_Desc),SearchData("LS0H",Cable_Desc),SearchData("LSOH",Cable_Desc)),D.nom&gt;40),Knee_Width,
IF(AND(Country="Egypt",D.nom&gt;60),Knee_Width,
IF(AND(Country&lt;&gt;"Egypt",D.nom&gt;35),Knee_Width,
0))))))))))</f>
        <v>125</v>
      </c>
      <c r="T1709" s="118">
        <f t="shared" ca="1" si="263"/>
        <v>14</v>
      </c>
      <c r="U1709" s="118">
        <f t="shared" ca="1" si="264"/>
        <v>5</v>
      </c>
      <c r="V1709" s="117">
        <f t="shared" ca="1" si="265"/>
        <v>760.4539177279454</v>
      </c>
      <c r="W1709" s="64">
        <f t="shared" ca="1" si="266"/>
        <v>1</v>
      </c>
      <c r="X1709" s="64">
        <f t="shared" ca="1" si="270"/>
        <v>1</v>
      </c>
      <c r="Y1709" s="64">
        <f t="shared" ca="1" si="267"/>
        <v>1</v>
      </c>
      <c r="AM1709" s="156"/>
    </row>
    <row r="1710" spans="1:39">
      <c r="A1710" s="12">
        <f t="shared" ca="1" si="261"/>
        <v>1</v>
      </c>
      <c r="B1710" s="12" t="str">
        <f>IF([1]DRUM!A1687="","",[1]DRUM!A1687)</f>
        <v>Steel - without Wooden Lagging</v>
      </c>
      <c r="C1710" s="12">
        <f t="shared" ca="1" si="262"/>
        <v>0</v>
      </c>
      <c r="D1710" s="155">
        <f t="shared" ca="1" si="268"/>
        <v>0</v>
      </c>
      <c r="E1710" s="26" t="str">
        <f>IF([1]DRUM!B1687="","",[1]DRUM!B1687)</f>
        <v>STB450008</v>
      </c>
      <c r="F1710" s="26">
        <f>IF([1]DRUM!C1687="","",[1]DRUM!C1687)</f>
        <v>4500</v>
      </c>
      <c r="G1710" s="26">
        <f>IF([1]DRUM!D1687="","",[1]DRUM!D1687)</f>
        <v>4500</v>
      </c>
      <c r="H1710" s="26">
        <f>IF([1]DRUM!E1687="","",[1]DRUM!E1687)</f>
        <v>2800</v>
      </c>
      <c r="I1710" s="26">
        <f>IF([1]DRUM!F1687="","",[1]DRUM!F1687)</f>
        <v>1800</v>
      </c>
      <c r="J1710" s="26">
        <f>IF([1]DRUM!G1687="","",[1]DRUM!G1687)</f>
        <v>2100</v>
      </c>
      <c r="K1710" s="26">
        <f>IF([1]DRUM!H1687="","",[1]DRUM!H1687)</f>
        <v>2250</v>
      </c>
      <c r="L1710" s="26" t="str">
        <f>IF([1]DRUM!I1687="","",[1]DRUM!I1687)</f>
        <v/>
      </c>
      <c r="M1710" s="26">
        <f>IF([1]DRUM!J1687="","",
IF(AND([1]DRUM!K1687="Wooden Drum",[1]DRUM!J1687&gt;Max_WD_Capacity),Max_WD_Capacity,
[1]DRUM!J1687))</f>
        <v>20000</v>
      </c>
      <c r="N1710" s="26" t="str">
        <f>IF([1]DRUM!K1687="","",[1]DRUM!K1687)</f>
        <v>Steel Drum</v>
      </c>
      <c r="O1710" s="26">
        <f>IF([1]DRUM!L1687="","",[1]DRUM!L1687)</f>
        <v>2189</v>
      </c>
      <c r="P1710" s="26" t="str">
        <f>IF([1]DRUM!M1687="","",[1]DRUM!M1687)</f>
        <v/>
      </c>
      <c r="Q1710" s="26">
        <f>IF([1]DRUM!N1687="","",[1]DRUM!N1687)</f>
        <v>17.5442241739722</v>
      </c>
      <c r="R1710" s="26" t="str">
        <f t="shared" si="269"/>
        <v>Steel - without Wooden Lagging</v>
      </c>
      <c r="S1710" s="26">
        <f ca="1">IF(N1710="",0,
IF(Knee_Application="YES",Knee_Width,IF(Knee_Application="NO",0,
IF(OR(Cable_Type="OH",SearchData("Conductor",Cable_Desc)),0,
IF(N1710="Steel Drum",Knee_Width,
IF(N1710="Plywood Drum",0,
IF(Country="UAE",0,
IF(AND(OR(SearchData("LSHF",Cable_Desc),SearchData("LSZH",Cable_Desc),SearchData("LS0H",Cable_Desc),SearchData("LSOH",Cable_Desc)),D.nom&gt;40),Knee_Width,
IF(AND(Country="Egypt",D.nom&gt;60),Knee_Width,
IF(AND(Country&lt;&gt;"Egypt",D.nom&gt;35),Knee_Width,
0))))))))))</f>
        <v>125</v>
      </c>
      <c r="T1710" s="118">
        <f t="shared" ca="1" si="263"/>
        <v>13</v>
      </c>
      <c r="U1710" s="118">
        <f t="shared" ca="1" si="264"/>
        <v>5</v>
      </c>
      <c r="V1710" s="117">
        <f t="shared" ca="1" si="265"/>
        <v>695.92560462321103</v>
      </c>
      <c r="W1710" s="64">
        <f t="shared" ca="1" si="266"/>
        <v>1</v>
      </c>
      <c r="X1710" s="64">
        <f t="shared" ca="1" si="270"/>
        <v>1</v>
      </c>
      <c r="Y1710" s="64">
        <f t="shared" ca="1" si="267"/>
        <v>1</v>
      </c>
      <c r="AM1710" s="156"/>
    </row>
    <row r="1711" spans="1:39">
      <c r="A1711" s="12">
        <f t="shared" ca="1" si="261"/>
        <v>1</v>
      </c>
      <c r="B1711" s="12" t="str">
        <f>IF([1]DRUM!A1688="","",[1]DRUM!A1688)</f>
        <v>Steel - without Wooden Lagging</v>
      </c>
      <c r="C1711" s="12">
        <f t="shared" ca="1" si="262"/>
        <v>0</v>
      </c>
      <c r="D1711" s="155">
        <f t="shared" ca="1" si="268"/>
        <v>0</v>
      </c>
      <c r="E1711" s="26" t="str">
        <f>IF([1]DRUM!B1688="","",[1]DRUM!B1688)</f>
        <v>STB450007</v>
      </c>
      <c r="F1711" s="26">
        <f>IF([1]DRUM!C1688="","",[1]DRUM!C1688)</f>
        <v>4500</v>
      </c>
      <c r="G1711" s="26">
        <f>IF([1]DRUM!D1688="","",[1]DRUM!D1688)</f>
        <v>4500</v>
      </c>
      <c r="H1711" s="26">
        <f>IF([1]DRUM!E1688="","",[1]DRUM!E1688)</f>
        <v>2750</v>
      </c>
      <c r="I1711" s="26">
        <f>IF([1]DRUM!F1688="","",[1]DRUM!F1688)</f>
        <v>1800</v>
      </c>
      <c r="J1711" s="26">
        <f>IF([1]DRUM!G1688="","",[1]DRUM!G1688)</f>
        <v>2100</v>
      </c>
      <c r="K1711" s="26">
        <f>IF([1]DRUM!H1688="","",[1]DRUM!H1688)</f>
        <v>2250</v>
      </c>
      <c r="L1711" s="26" t="str">
        <f>IF([1]DRUM!I1688="","",[1]DRUM!I1688)</f>
        <v/>
      </c>
      <c r="M1711" s="26">
        <f>IF([1]DRUM!J1688="","",
IF(AND([1]DRUM!K1688="Wooden Drum",[1]DRUM!J1688&gt;Max_WD_Capacity),Max_WD_Capacity,
[1]DRUM!J1688))</f>
        <v>20000</v>
      </c>
      <c r="N1711" s="26" t="str">
        <f>IF([1]DRUM!K1688="","",[1]DRUM!K1688)</f>
        <v>Steel Drum</v>
      </c>
      <c r="O1711" s="26">
        <f>IF([1]DRUM!L1688="","",[1]DRUM!L1688)</f>
        <v>2199</v>
      </c>
      <c r="P1711" s="26" t="str">
        <f>IF([1]DRUM!M1688="","",[1]DRUM!M1688)</f>
        <v/>
      </c>
      <c r="Q1711" s="26">
        <f>IF([1]DRUM!N1688="","",[1]DRUM!N1688)</f>
        <v>17.936530556589226</v>
      </c>
      <c r="R1711" s="26" t="str">
        <f t="shared" si="269"/>
        <v>Steel - without Wooden Lagging</v>
      </c>
      <c r="S1711" s="26">
        <f ca="1">IF(N1711="",0,
IF(Knee_Application="YES",Knee_Width,IF(Knee_Application="NO",0,
IF(OR(Cable_Type="OH",SearchData("Conductor",Cable_Desc)),0,
IF(N1711="Steel Drum",Knee_Width,
IF(N1711="Plywood Drum",0,
IF(Country="UAE",0,
IF(AND(OR(SearchData("LSHF",Cable_Desc),SearchData("LSZH",Cable_Desc),SearchData("LS0H",Cable_Desc),SearchData("LSOH",Cable_Desc)),D.nom&gt;40),Knee_Width,
IF(AND(Country="Egypt",D.nom&gt;60),Knee_Width,
IF(AND(Country&lt;&gt;"Egypt",D.nom&gt;35),Knee_Width,
0))))))))))</f>
        <v>125</v>
      </c>
      <c r="T1711" s="118">
        <f t="shared" ca="1" si="263"/>
        <v>13</v>
      </c>
      <c r="U1711" s="118">
        <f t="shared" ca="1" si="264"/>
        <v>6</v>
      </c>
      <c r="V1711" s="117">
        <f t="shared" ca="1" si="265"/>
        <v>852.65589219962146</v>
      </c>
      <c r="W1711" s="64">
        <f t="shared" ca="1" si="266"/>
        <v>1</v>
      </c>
      <c r="X1711" s="64">
        <f t="shared" ca="1" si="270"/>
        <v>1</v>
      </c>
      <c r="Y1711" s="64">
        <f t="shared" ca="1" si="267"/>
        <v>1</v>
      </c>
      <c r="AM1711" s="156"/>
    </row>
    <row r="1712" spans="1:39">
      <c r="A1712" s="12">
        <f t="shared" ca="1" si="261"/>
        <v>1</v>
      </c>
      <c r="B1712" s="12" t="str">
        <f>IF([1]DRUM!A1689="","",[1]DRUM!A1689)</f>
        <v>Steel - without Wooden Lagging</v>
      </c>
      <c r="C1712" s="12">
        <f t="shared" ca="1" si="262"/>
        <v>0</v>
      </c>
      <c r="D1712" s="155">
        <f t="shared" ca="1" si="268"/>
        <v>0</v>
      </c>
      <c r="E1712" s="26" t="str">
        <f>IF([1]DRUM!B1689="","",[1]DRUM!B1689)</f>
        <v>STB460004</v>
      </c>
      <c r="F1712" s="26">
        <f>IF([1]DRUM!C1689="","",[1]DRUM!C1689)</f>
        <v>4600</v>
      </c>
      <c r="G1712" s="26">
        <f>IF([1]DRUM!D1689="","",[1]DRUM!D1689)</f>
        <v>4600</v>
      </c>
      <c r="H1712" s="26">
        <f>IF([1]DRUM!E1689="","",[1]DRUM!E1689)</f>
        <v>2600</v>
      </c>
      <c r="I1712" s="26">
        <f>IF([1]DRUM!F1689="","",[1]DRUM!F1689)</f>
        <v>1800</v>
      </c>
      <c r="J1712" s="26">
        <f>IF([1]DRUM!G1689="","",[1]DRUM!G1689)</f>
        <v>2100</v>
      </c>
      <c r="K1712" s="26">
        <f>IF([1]DRUM!H1689="","",[1]DRUM!H1689)</f>
        <v>2250</v>
      </c>
      <c r="L1712" s="26" t="str">
        <f>IF([1]DRUM!I1689="","",[1]DRUM!I1689)</f>
        <v/>
      </c>
      <c r="M1712" s="26">
        <f>IF([1]DRUM!J1689="","",
IF(AND([1]DRUM!K1689="Wooden Drum",[1]DRUM!J1689&gt;Max_WD_Capacity),Max_WD_Capacity,
[1]DRUM!J1689))</f>
        <v>15000</v>
      </c>
      <c r="N1712" s="26" t="str">
        <f>IF([1]DRUM!K1689="","",[1]DRUM!K1689)</f>
        <v>Steel Drum</v>
      </c>
      <c r="O1712" s="26">
        <f>IF([1]DRUM!L1689="","",[1]DRUM!L1689)</f>
        <v>2006</v>
      </c>
      <c r="P1712" s="26" t="str">
        <f>IF([1]DRUM!M1689="","",[1]DRUM!M1689)</f>
        <v/>
      </c>
      <c r="Q1712" s="26">
        <f>IF([1]DRUM!N1689="","",[1]DRUM!N1689)</f>
        <v>20.357520395261862</v>
      </c>
      <c r="R1712" s="26" t="str">
        <f t="shared" si="269"/>
        <v>Steel - without Wooden Lagging</v>
      </c>
      <c r="S1712" s="26">
        <f ca="1">IF(N1712="",0,
IF(Knee_Application="YES",Knee_Width,IF(Knee_Application="NO",0,
IF(OR(Cable_Type="OH",SearchData("Conductor",Cable_Desc)),0,
IF(N1712="Steel Drum",Knee_Width,
IF(N1712="Plywood Drum",0,
IF(Country="UAE",0,
IF(AND(OR(SearchData("LSHF",Cable_Desc),SearchData("LSZH",Cable_Desc),SearchData("LS0H",Cable_Desc),SearchData("LSOH",Cable_Desc)),D.nom&gt;40),Knee_Width,
IF(AND(Country="Egypt",D.nom&gt;60),Knee_Width,
IF(AND(Country&lt;&gt;"Egypt",D.nom&gt;35),Knee_Width,
0))))))))))</f>
        <v>125</v>
      </c>
      <c r="T1712" s="118">
        <f t="shared" ca="1" si="263"/>
        <v>13</v>
      </c>
      <c r="U1712" s="118">
        <f t="shared" ca="1" si="264"/>
        <v>7</v>
      </c>
      <c r="V1712" s="117">
        <f t="shared" ca="1" si="265"/>
        <v>986.64607551228767</v>
      </c>
      <c r="W1712" s="64">
        <f t="shared" ca="1" si="266"/>
        <v>1</v>
      </c>
      <c r="X1712" s="64">
        <f t="shared" ca="1" si="270"/>
        <v>1</v>
      </c>
      <c r="Y1712" s="64">
        <f t="shared" ca="1" si="267"/>
        <v>1</v>
      </c>
      <c r="AM1712" s="156"/>
    </row>
    <row r="1713" spans="1:39">
      <c r="A1713" s="12">
        <f t="shared" ca="1" si="261"/>
        <v>1</v>
      </c>
      <c r="B1713" s="12" t="str">
        <f>IF([1]DRUM!A1690="","",[1]DRUM!A1690)</f>
        <v>Steel - without Wooden Lagging</v>
      </c>
      <c r="C1713" s="12">
        <f t="shared" ca="1" si="262"/>
        <v>0</v>
      </c>
      <c r="D1713" s="155">
        <f t="shared" ca="1" si="268"/>
        <v>0</v>
      </c>
      <c r="E1713" s="26" t="str">
        <f>IF([1]DRUM!B1690="","",[1]DRUM!B1690)</f>
        <v>STB460003</v>
      </c>
      <c r="F1713" s="26">
        <f>IF([1]DRUM!C1690="","",[1]DRUM!C1690)</f>
        <v>4600</v>
      </c>
      <c r="G1713" s="26">
        <f>IF([1]DRUM!D1690="","",[1]DRUM!D1690)</f>
        <v>4600</v>
      </c>
      <c r="H1713" s="26">
        <f>IF([1]DRUM!E1690="","",[1]DRUM!E1690)</f>
        <v>3100</v>
      </c>
      <c r="I1713" s="26">
        <f>IF([1]DRUM!F1690="","",[1]DRUM!F1690)</f>
        <v>1900</v>
      </c>
      <c r="J1713" s="26">
        <f>IF([1]DRUM!G1690="","",[1]DRUM!G1690)</f>
        <v>2100</v>
      </c>
      <c r="K1713" s="26">
        <f>IF([1]DRUM!H1690="","",[1]DRUM!H1690)</f>
        <v>2250</v>
      </c>
      <c r="L1713" s="26" t="str">
        <f>IF([1]DRUM!I1690="","",[1]DRUM!I1690)</f>
        <v/>
      </c>
      <c r="M1713" s="26">
        <f>IF([1]DRUM!J1690="","",
IF(AND([1]DRUM!K1690="Wooden Drum",[1]DRUM!J1690&gt;Max_WD_Capacity),Max_WD_Capacity,
[1]DRUM!J1690))</f>
        <v>20000</v>
      </c>
      <c r="N1713" s="26" t="str">
        <f>IF([1]DRUM!K1690="","",[1]DRUM!K1690)</f>
        <v>Steel Drum</v>
      </c>
      <c r="O1713" s="26">
        <f>IF([1]DRUM!L1690="","",[1]DRUM!L1690)</f>
        <v>2317</v>
      </c>
      <c r="P1713" s="26" t="str">
        <f>IF([1]DRUM!M1690="","",[1]DRUM!M1690)</f>
        <v/>
      </c>
      <c r="Q1713" s="26">
        <f>IF([1]DRUM!N1690="","",[1]DRUM!N1690)</f>
        <v>17.235562695757004</v>
      </c>
      <c r="R1713" s="26" t="str">
        <f t="shared" si="269"/>
        <v>Steel - without Wooden Lagging</v>
      </c>
      <c r="S1713" s="26">
        <f ca="1">IF(N1713="",0,
IF(Knee_Application="YES",Knee_Width,IF(Knee_Application="NO",0,
IF(OR(Cable_Type="OH",SearchData("Conductor",Cable_Desc)),0,
IF(N1713="Steel Drum",Knee_Width,
IF(N1713="Plywood Drum",0,
IF(Country="UAE",0,
IF(AND(OR(SearchData("LSHF",Cable_Desc),SearchData("LSZH",Cable_Desc),SearchData("LS0H",Cable_Desc),SearchData("LSOH",Cable_Desc)),D.nom&gt;40),Knee_Width,
IF(AND(Country="Egypt",D.nom&gt;60),Knee_Width,
IF(AND(Country&lt;&gt;"Egypt",D.nom&gt;35),Knee_Width,
0))))))))))</f>
        <v>125</v>
      </c>
      <c r="T1713" s="118">
        <f t="shared" ca="1" si="263"/>
        <v>14</v>
      </c>
      <c r="U1713" s="118">
        <f t="shared" ca="1" si="264"/>
        <v>5</v>
      </c>
      <c r="V1713" s="117">
        <f t="shared" ca="1" si="265"/>
        <v>815.43178916576665</v>
      </c>
      <c r="W1713" s="64">
        <f t="shared" ca="1" si="266"/>
        <v>1</v>
      </c>
      <c r="X1713" s="64">
        <f t="shared" ca="1" si="270"/>
        <v>1</v>
      </c>
      <c r="Y1713" s="64">
        <f t="shared" ca="1" si="267"/>
        <v>1</v>
      </c>
      <c r="AM1713" s="156"/>
    </row>
    <row r="1714" spans="1:39">
      <c r="A1714" s="12">
        <f t="shared" ca="1" si="261"/>
        <v>1</v>
      </c>
      <c r="B1714" s="12" t="str">
        <f>IF([1]DRUM!A1691="","",[1]DRUM!A1691)</f>
        <v>Steel - without Wooden Lagging</v>
      </c>
      <c r="C1714" s="12">
        <f t="shared" ca="1" si="262"/>
        <v>0</v>
      </c>
      <c r="D1714" s="155">
        <f t="shared" ca="1" si="268"/>
        <v>0</v>
      </c>
      <c r="E1714" s="26" t="str">
        <f>IF([1]DRUM!B1691="","",[1]DRUM!B1691)</f>
        <v>STB470001</v>
      </c>
      <c r="F1714" s="26">
        <f>IF([1]DRUM!C1691="","",[1]DRUM!C1691)</f>
        <v>4700</v>
      </c>
      <c r="G1714" s="26">
        <f>IF([1]DRUM!D1691="","",[1]DRUM!D1691)</f>
        <v>4700</v>
      </c>
      <c r="H1714" s="26">
        <f>IF([1]DRUM!E1691="","",[1]DRUM!E1691)</f>
        <v>2850</v>
      </c>
      <c r="I1714" s="26">
        <f>IF([1]DRUM!F1691="","",[1]DRUM!F1691)</f>
        <v>1800</v>
      </c>
      <c r="J1714" s="26">
        <f>IF([1]DRUM!G1691="","",[1]DRUM!G1691)</f>
        <v>2100</v>
      </c>
      <c r="K1714" s="26">
        <f>IF([1]DRUM!H1691="","",[1]DRUM!H1691)</f>
        <v>2250</v>
      </c>
      <c r="L1714" s="26" t="str">
        <f>IF([1]DRUM!I1691="","",[1]DRUM!I1691)</f>
        <v/>
      </c>
      <c r="M1714" s="26">
        <f>IF([1]DRUM!J1691="","",
IF(AND([1]DRUM!K1691="Wooden Drum",[1]DRUM!J1691&gt;Max_WD_Capacity),Max_WD_Capacity,
[1]DRUM!J1691))</f>
        <v>22000</v>
      </c>
      <c r="N1714" s="26" t="str">
        <f>IF([1]DRUM!K1691="","",[1]DRUM!K1691)</f>
        <v>Steel Drum</v>
      </c>
      <c r="O1714" s="26">
        <f>IF([1]DRUM!L1691="","",[1]DRUM!L1691)</f>
        <v>2652</v>
      </c>
      <c r="P1714" s="26" t="str">
        <f>IF([1]DRUM!M1691="","",[1]DRUM!M1691)</f>
        <v/>
      </c>
      <c r="Q1714" s="26">
        <f>IF([1]DRUM!N1691="","",[1]DRUM!N1691)</f>
        <v>19.746087925056944</v>
      </c>
      <c r="R1714" s="26" t="str">
        <f t="shared" si="269"/>
        <v>Steel - without Wooden Lagging</v>
      </c>
      <c r="S1714" s="26">
        <f ca="1">IF(N1714="",0,
IF(Knee_Application="YES",Knee_Width,IF(Knee_Application="NO",0,
IF(OR(Cable_Type="OH",SearchData("Conductor",Cable_Desc)),0,
IF(N1714="Steel Drum",Knee_Width,
IF(N1714="Plywood Drum",0,
IF(Country="UAE",0,
IF(AND(OR(SearchData("LSHF",Cable_Desc),SearchData("LSZH",Cable_Desc),SearchData("LS0H",Cable_Desc),SearchData("LSOH",Cable_Desc)),D.nom&gt;40),Knee_Width,
IF(AND(Country="Egypt",D.nom&gt;60),Knee_Width,
IF(AND(Country&lt;&gt;"Egypt",D.nom&gt;35),Knee_Width,
0))))))))))</f>
        <v>125</v>
      </c>
      <c r="T1714" s="118">
        <f t="shared" ca="1" si="263"/>
        <v>13</v>
      </c>
      <c r="U1714" s="118">
        <f t="shared" ca="1" si="264"/>
        <v>6</v>
      </c>
      <c r="V1714" s="117">
        <f t="shared" ca="1" si="265"/>
        <v>877.1603148976219</v>
      </c>
      <c r="W1714" s="64">
        <f t="shared" ca="1" si="266"/>
        <v>1</v>
      </c>
      <c r="X1714" s="64">
        <f t="shared" ca="1" si="270"/>
        <v>1</v>
      </c>
      <c r="Y1714" s="64">
        <f t="shared" ca="1" si="267"/>
        <v>1</v>
      </c>
      <c r="AM1714" s="156"/>
    </row>
    <row r="1715" spans="1:39">
      <c r="A1715" s="12">
        <f t="shared" ca="1" si="261"/>
        <v>1</v>
      </c>
      <c r="B1715" s="12" t="str">
        <f>IF([1]DRUM!A1692="","",[1]DRUM!A1692)</f>
        <v>Steel - without Wooden Lagging</v>
      </c>
      <c r="C1715" s="12">
        <f t="shared" ca="1" si="262"/>
        <v>0</v>
      </c>
      <c r="D1715" s="155">
        <f t="shared" ca="1" si="268"/>
        <v>0</v>
      </c>
      <c r="E1715" s="26" t="str">
        <f>IF([1]DRUM!B1692="","",[1]DRUM!B1692)</f>
        <v>STB430019</v>
      </c>
      <c r="F1715" s="26">
        <f>IF([1]DRUM!C1692="","",[1]DRUM!C1692)</f>
        <v>4300</v>
      </c>
      <c r="G1715" s="26">
        <f>IF([1]DRUM!D1692="","",[1]DRUM!D1692)</f>
        <v>4300</v>
      </c>
      <c r="H1715" s="26">
        <f>IF([1]DRUM!E1692="","",[1]DRUM!E1692)</f>
        <v>2600</v>
      </c>
      <c r="I1715" s="26">
        <f>IF([1]DRUM!F1692="","",[1]DRUM!F1692)</f>
        <v>2180</v>
      </c>
      <c r="J1715" s="26">
        <f>IF([1]DRUM!G1692="","",[1]DRUM!G1692)</f>
        <v>2480</v>
      </c>
      <c r="K1715" s="26">
        <f>IF([1]DRUM!H1692="","",[1]DRUM!H1692)</f>
        <v>2630</v>
      </c>
      <c r="L1715" s="26" t="str">
        <f>IF([1]DRUM!I1692="","",[1]DRUM!I1692)</f>
        <v/>
      </c>
      <c r="M1715" s="26">
        <f>IF([1]DRUM!J1692="","",
IF(AND([1]DRUM!K1692="Wooden Drum",[1]DRUM!J1692&gt;Max_WD_Capacity),Max_WD_Capacity,
[1]DRUM!J1692))</f>
        <v>15000</v>
      </c>
      <c r="N1715" s="26" t="str">
        <f>IF([1]DRUM!K1692="","",[1]DRUM!K1692)</f>
        <v>Steel Drum</v>
      </c>
      <c r="O1715" s="26">
        <f>IF([1]DRUM!L1692="","",[1]DRUM!L1692)</f>
        <v>1847</v>
      </c>
      <c r="P1715" s="26" t="str">
        <f>IF([1]DRUM!M1692="","",[1]DRUM!M1692)</f>
        <v/>
      </c>
      <c r="Q1715" s="26">
        <f>IF([1]DRUM!N1692="","",[1]DRUM!N1692)</f>
        <v>20.083730595501507</v>
      </c>
      <c r="R1715" s="26" t="str">
        <f t="shared" si="269"/>
        <v>Steel - without Wooden Lagging</v>
      </c>
      <c r="S1715" s="26">
        <f ca="1">IF(N1715="",0,
IF(Knee_Application="YES",Knee_Width,IF(Knee_Application="NO",0,
IF(OR(Cable_Type="OH",SearchData("Conductor",Cable_Desc)),0,
IF(N1715="Steel Drum",Knee_Width,
IF(N1715="Plywood Drum",0,
IF(Country="UAE",0,
IF(AND(OR(SearchData("LSHF",Cable_Desc),SearchData("LSZH",Cable_Desc),SearchData("LS0H",Cable_Desc),SearchData("LSOH",Cable_Desc)),D.nom&gt;40),Knee_Width,
IF(AND(Country="Egypt",D.nom&gt;60),Knee_Width,
IF(AND(Country&lt;&gt;"Egypt",D.nom&gt;35),Knee_Width,
0))))))))))</f>
        <v>125</v>
      </c>
      <c r="T1715" s="118">
        <f t="shared" ca="1" si="263"/>
        <v>16</v>
      </c>
      <c r="U1715" s="118">
        <f t="shared" ca="1" si="264"/>
        <v>5</v>
      </c>
      <c r="V1715" s="117">
        <f t="shared" ca="1" si="265"/>
        <v>806.25833861728449</v>
      </c>
      <c r="W1715" s="64">
        <f t="shared" ca="1" si="266"/>
        <v>1</v>
      </c>
      <c r="X1715" s="64">
        <f t="shared" ca="1" si="270"/>
        <v>1</v>
      </c>
      <c r="Y1715" s="64">
        <f t="shared" ca="1" si="267"/>
        <v>1</v>
      </c>
      <c r="AM1715" s="156"/>
    </row>
    <row r="1716" spans="1:39">
      <c r="A1716" s="12">
        <f t="shared" ca="1" si="261"/>
        <v>1</v>
      </c>
      <c r="B1716" s="12" t="str">
        <f>IF([1]DRUM!A1693="","",[1]DRUM!A1693)</f>
        <v>Steel - without Wooden Lagging</v>
      </c>
      <c r="C1716" s="12">
        <f t="shared" ca="1" si="262"/>
        <v>0</v>
      </c>
      <c r="D1716" s="155">
        <f t="shared" ca="1" si="268"/>
        <v>0</v>
      </c>
      <c r="E1716" s="26" t="str">
        <f>IF([1]DRUM!B1693="","",[1]DRUM!B1693)</f>
        <v>STB440010</v>
      </c>
      <c r="F1716" s="26">
        <f>IF([1]DRUM!C1693="","",[1]DRUM!C1693)</f>
        <v>4400</v>
      </c>
      <c r="G1716" s="26">
        <f>IF([1]DRUM!D1693="","",[1]DRUM!D1693)</f>
        <v>4400</v>
      </c>
      <c r="H1716" s="26">
        <f>IF([1]DRUM!E1693="","",[1]DRUM!E1693)</f>
        <v>2850</v>
      </c>
      <c r="I1716" s="26">
        <f>IF([1]DRUM!F1693="","",[1]DRUM!F1693)</f>
        <v>2180</v>
      </c>
      <c r="J1716" s="26">
        <f>IF([1]DRUM!G1693="","",[1]DRUM!G1693)</f>
        <v>2480</v>
      </c>
      <c r="K1716" s="26">
        <f>IF([1]DRUM!H1693="","",[1]DRUM!H1693)</f>
        <v>2630</v>
      </c>
      <c r="L1716" s="26" t="str">
        <f>IF([1]DRUM!I1693="","",[1]DRUM!I1693)</f>
        <v/>
      </c>
      <c r="M1716" s="26">
        <f>IF([1]DRUM!J1693="","",
IF(AND([1]DRUM!K1693="Wooden Drum",[1]DRUM!J1693&gt;Max_WD_Capacity),Max_WD_Capacity,
[1]DRUM!J1693))</f>
        <v>22000</v>
      </c>
      <c r="N1716" s="26" t="str">
        <f>IF([1]DRUM!K1693="","",[1]DRUM!K1693)</f>
        <v>Steel Drum</v>
      </c>
      <c r="O1716" s="26">
        <f>IF([1]DRUM!L1693="","",[1]DRUM!L1693)</f>
        <v>2252</v>
      </c>
      <c r="P1716" s="26" t="str">
        <f>IF([1]DRUM!M1693="","",[1]DRUM!M1693)</f>
        <v/>
      </c>
      <c r="Q1716" s="26">
        <f>IF([1]DRUM!N1693="","",[1]DRUM!N1693)</f>
        <v>19.240487857369839</v>
      </c>
      <c r="R1716" s="26" t="str">
        <f t="shared" si="269"/>
        <v>Steel - without Wooden Lagging</v>
      </c>
      <c r="S1716" s="26">
        <f ca="1">IF(N1716="",0,
IF(Knee_Application="YES",Knee_Width,IF(Knee_Application="NO",0,
IF(OR(Cable_Type="OH",SearchData("Conductor",Cable_Desc)),0,
IF(N1716="Steel Drum",Knee_Width,
IF(N1716="Plywood Drum",0,
IF(Country="UAE",0,
IF(AND(OR(SearchData("LSHF",Cable_Desc),SearchData("LSZH",Cable_Desc),SearchData("LS0H",Cable_Desc),SearchData("LSOH",Cable_Desc)),D.nom&gt;40),Knee_Width,
IF(AND(Country="Egypt",D.nom&gt;60),Knee_Width,
IF(AND(Country&lt;&gt;"Egypt",D.nom&gt;35),Knee_Width,
0))))))))))</f>
        <v>125</v>
      </c>
      <c r="T1716" s="118">
        <f t="shared" ca="1" si="263"/>
        <v>16</v>
      </c>
      <c r="U1716" s="118">
        <f t="shared" ca="1" si="264"/>
        <v>5</v>
      </c>
      <c r="V1716" s="117">
        <f t="shared" ca="1" si="265"/>
        <v>869.09019168908037</v>
      </c>
      <c r="W1716" s="64">
        <f t="shared" ca="1" si="266"/>
        <v>1</v>
      </c>
      <c r="X1716" s="64">
        <f t="shared" ca="1" si="270"/>
        <v>1</v>
      </c>
      <c r="Y1716" s="64">
        <f t="shared" ca="1" si="267"/>
        <v>1</v>
      </c>
      <c r="AM1716" s="156"/>
    </row>
    <row r="1717" spans="1:39">
      <c r="A1717" s="12">
        <f t="shared" ca="1" si="261"/>
        <v>1</v>
      </c>
      <c r="B1717" s="12" t="str">
        <f>IF([1]DRUM!A1694="","",[1]DRUM!A1694)</f>
        <v>Steel - without Wooden Lagging</v>
      </c>
      <c r="C1717" s="12">
        <f t="shared" ca="1" si="262"/>
        <v>0</v>
      </c>
      <c r="D1717" s="155">
        <f t="shared" ca="1" si="268"/>
        <v>0</v>
      </c>
      <c r="E1717" s="26" t="str">
        <f>IF([1]DRUM!B1694="","",[1]DRUM!B1694)</f>
        <v>STB440009</v>
      </c>
      <c r="F1717" s="26">
        <f>IF([1]DRUM!C1694="","",[1]DRUM!C1694)</f>
        <v>4400</v>
      </c>
      <c r="G1717" s="26">
        <f>IF([1]DRUM!D1694="","",[1]DRUM!D1694)</f>
        <v>4400</v>
      </c>
      <c r="H1717" s="26">
        <f>IF([1]DRUM!E1694="","",[1]DRUM!E1694)</f>
        <v>3000</v>
      </c>
      <c r="I1717" s="26">
        <f>IF([1]DRUM!F1694="","",[1]DRUM!F1694)</f>
        <v>2180</v>
      </c>
      <c r="J1717" s="26">
        <f>IF([1]DRUM!G1694="","",[1]DRUM!G1694)</f>
        <v>2480</v>
      </c>
      <c r="K1717" s="26">
        <f>IF([1]DRUM!H1694="","",[1]DRUM!H1694)</f>
        <v>2630</v>
      </c>
      <c r="L1717" s="26" t="str">
        <f>IF([1]DRUM!I1694="","",[1]DRUM!I1694)</f>
        <v/>
      </c>
      <c r="M1717" s="26">
        <f>IF([1]DRUM!J1694="","",
IF(AND([1]DRUM!K1694="Wooden Drum",[1]DRUM!J1694&gt;Max_WD_Capacity),Max_WD_Capacity,
[1]DRUM!J1694))</f>
        <v>25000</v>
      </c>
      <c r="N1717" s="26" t="str">
        <f>IF([1]DRUM!K1694="","",[1]DRUM!K1694)</f>
        <v>Steel Drum</v>
      </c>
      <c r="O1717" s="26">
        <f>IF([1]DRUM!L1694="","",[1]DRUM!L1694)</f>
        <v>2473</v>
      </c>
      <c r="P1717" s="26" t="str">
        <f>IF([1]DRUM!M1694="","",[1]DRUM!M1694)</f>
        <v/>
      </c>
      <c r="Q1717" s="26">
        <f>IF([1]DRUM!N1694="","",[1]DRUM!N1694)</f>
        <v>17.738060440698689</v>
      </c>
      <c r="R1717" s="26" t="str">
        <f t="shared" si="269"/>
        <v>Steel - without Wooden Lagging</v>
      </c>
      <c r="S1717" s="26">
        <f ca="1">IF(N1717="",0,
IF(Knee_Application="YES",Knee_Width,IF(Knee_Application="NO",0,
IF(OR(Cable_Type="OH",SearchData("Conductor",Cable_Desc)),0,
IF(N1717="Steel Drum",Knee_Width,
IF(N1717="Plywood Drum",0,
IF(Country="UAE",0,
IF(AND(OR(SearchData("LSHF",Cable_Desc),SearchData("LSZH",Cable_Desc),SearchData("LS0H",Cable_Desc),SearchData("LSOH",Cable_Desc)),D.nom&gt;40),Knee_Width,
IF(AND(Country="Egypt",D.nom&gt;60),Knee_Width,
IF(AND(Country&lt;&gt;"Egypt",D.nom&gt;35),Knee_Width,
0))))))))))</f>
        <v>125</v>
      </c>
      <c r="T1717" s="118">
        <f t="shared" ca="1" si="263"/>
        <v>16</v>
      </c>
      <c r="U1717" s="118">
        <f t="shared" ca="1" si="264"/>
        <v>4</v>
      </c>
      <c r="V1717" s="117">
        <f t="shared" ca="1" si="265"/>
        <v>700.98231215842907</v>
      </c>
      <c r="W1717" s="64">
        <f t="shared" ca="1" si="266"/>
        <v>1</v>
      </c>
      <c r="X1717" s="64">
        <f t="shared" ca="1" si="270"/>
        <v>1</v>
      </c>
      <c r="Y1717" s="64">
        <f t="shared" ca="1" si="267"/>
        <v>1</v>
      </c>
      <c r="AM1717" s="156"/>
    </row>
    <row r="1718" spans="1:39">
      <c r="A1718" s="12">
        <f t="shared" ca="1" si="261"/>
        <v>1</v>
      </c>
      <c r="B1718" s="12" t="str">
        <f>IF([1]DRUM!A1695="","",[1]DRUM!A1695)</f>
        <v>Steel - without Wooden Lagging</v>
      </c>
      <c r="C1718" s="12">
        <f t="shared" ca="1" si="262"/>
        <v>0</v>
      </c>
      <c r="D1718" s="155">
        <f t="shared" ca="1" si="268"/>
        <v>0</v>
      </c>
      <c r="E1718" s="26" t="str">
        <f>IF([1]DRUM!B1695="","",[1]DRUM!B1695)</f>
        <v>STB460006</v>
      </c>
      <c r="F1718" s="26">
        <f>IF([1]DRUM!C1695="","",[1]DRUM!C1695)</f>
        <v>4600</v>
      </c>
      <c r="G1718" s="26">
        <f>IF([1]DRUM!D1695="","",[1]DRUM!D1695)</f>
        <v>4600</v>
      </c>
      <c r="H1718" s="26">
        <f>IF([1]DRUM!E1695="","",[1]DRUM!E1695)</f>
        <v>2650</v>
      </c>
      <c r="I1718" s="26">
        <f>IF([1]DRUM!F1695="","",[1]DRUM!F1695)</f>
        <v>2200</v>
      </c>
      <c r="J1718" s="26">
        <f>IF([1]DRUM!G1695="","",[1]DRUM!G1695)</f>
        <v>2480</v>
      </c>
      <c r="K1718" s="26">
        <f>IF([1]DRUM!H1695="","",[1]DRUM!H1695)</f>
        <v>2630</v>
      </c>
      <c r="L1718" s="26" t="str">
        <f>IF([1]DRUM!I1695="","",[1]DRUM!I1695)</f>
        <v/>
      </c>
      <c r="M1718" s="26">
        <f>IF([1]DRUM!J1695="","",
IF(AND([1]DRUM!K1695="Wooden Drum",[1]DRUM!J1695&gt;Max_WD_Capacity),Max_WD_Capacity,
[1]DRUM!J1695))</f>
        <v>18000</v>
      </c>
      <c r="N1718" s="26" t="str">
        <f>IF([1]DRUM!K1695="","",[1]DRUM!K1695)</f>
        <v>Steel Drum</v>
      </c>
      <c r="O1718" s="26">
        <f>IF([1]DRUM!L1695="","",[1]DRUM!L1695)</f>
        <v>2508</v>
      </c>
      <c r="P1718" s="26" t="str">
        <f>IF([1]DRUM!M1695="","",[1]DRUM!M1695)</f>
        <v/>
      </c>
      <c r="Q1718" s="26">
        <f>IF([1]DRUM!N1695="","",[1]DRUM!N1695)</f>
        <v>24.427846377069134</v>
      </c>
      <c r="R1718" s="26" t="str">
        <f t="shared" si="269"/>
        <v>Steel - without Wooden Lagging</v>
      </c>
      <c r="S1718" s="26">
        <f ca="1">IF(N1718="",0,
IF(Knee_Application="YES",Knee_Width,IF(Knee_Application="NO",0,
IF(OR(Cable_Type="OH",SearchData("Conductor",Cable_Desc)),0,
IF(N1718="Steel Drum",Knee_Width,
IF(N1718="Plywood Drum",0,
IF(Country="UAE",0,
IF(AND(OR(SearchData("LSHF",Cable_Desc),SearchData("LSZH",Cable_Desc),SearchData("LS0H",Cable_Desc),SearchData("LSOH",Cable_Desc)),D.nom&gt;40),Knee_Width,
IF(AND(Country="Egypt",D.nom&gt;60),Knee_Width,
IF(AND(Country&lt;&gt;"Egypt",D.nom&gt;35),Knee_Width,
0))))))))))</f>
        <v>125</v>
      </c>
      <c r="T1718" s="118">
        <f t="shared" ca="1" si="263"/>
        <v>17</v>
      </c>
      <c r="U1718" s="118">
        <f t="shared" ca="1" si="264"/>
        <v>7</v>
      </c>
      <c r="V1718" s="117">
        <f t="shared" ca="1" si="265"/>
        <v>1308.9219596510816</v>
      </c>
      <c r="W1718" s="64">
        <f t="shared" ca="1" si="266"/>
        <v>1</v>
      </c>
      <c r="X1718" s="64">
        <f t="shared" ca="1" si="270"/>
        <v>1</v>
      </c>
      <c r="Y1718" s="64">
        <f t="shared" ca="1" si="267"/>
        <v>1</v>
      </c>
      <c r="AM1718" s="156"/>
    </row>
    <row r="1719" spans="1:39">
      <c r="A1719" s="12">
        <f t="shared" si="261"/>
        <v>0</v>
      </c>
      <c r="B1719" s="12" t="str">
        <f>IF([1]DRUM!A1696="","",[1]DRUM!A1696)</f>
        <v/>
      </c>
      <c r="C1719" s="12" t="str">
        <f t="shared" si="262"/>
        <v/>
      </c>
      <c r="D1719" s="155">
        <f t="shared" si="268"/>
        <v>0</v>
      </c>
      <c r="E1719" s="26" t="str">
        <f>IF([1]DRUM!B1696="","",[1]DRUM!B1696)</f>
        <v/>
      </c>
      <c r="F1719" s="26" t="str">
        <f>IF([1]DRUM!C1696="","",[1]DRUM!C1696)</f>
        <v/>
      </c>
      <c r="G1719" s="26" t="str">
        <f>IF([1]DRUM!D1696="","",[1]DRUM!D1696)</f>
        <v/>
      </c>
      <c r="H1719" s="26" t="str">
        <f>IF([1]DRUM!E1696="","",[1]DRUM!E1696)</f>
        <v/>
      </c>
      <c r="I1719" s="26" t="str">
        <f>IF([1]DRUM!F1696="","",[1]DRUM!F1696)</f>
        <v/>
      </c>
      <c r="J1719" s="26" t="str">
        <f>IF([1]DRUM!G1696="","",[1]DRUM!G1696)</f>
        <v/>
      </c>
      <c r="K1719" s="26" t="str">
        <f>IF([1]DRUM!H1696="","",[1]DRUM!H1696)</f>
        <v/>
      </c>
      <c r="L1719" s="26" t="str">
        <f>IF([1]DRUM!I1696="","",[1]DRUM!I1696)</f>
        <v/>
      </c>
      <c r="M1719" s="26" t="str">
        <f>IF([1]DRUM!J1696="","",
IF(AND([1]DRUM!K1696="Wooden Drum",[1]DRUM!J1696&gt;Max_WD_Capacity),Max_WD_Capacity,
[1]DRUM!J1696))</f>
        <v/>
      </c>
      <c r="N1719" s="26" t="str">
        <f>IF([1]DRUM!K1696="","",[1]DRUM!K1696)</f>
        <v/>
      </c>
      <c r="O1719" s="26" t="str">
        <f>IF([1]DRUM!L1696="","",[1]DRUM!L1696)</f>
        <v/>
      </c>
      <c r="P1719" s="26" t="str">
        <f>IF([1]DRUM!M1696="","",[1]DRUM!M1696)</f>
        <v/>
      </c>
      <c r="Q1719" s="26" t="str">
        <f>IF([1]DRUM!N1696="","",[1]DRUM!N1696)</f>
        <v/>
      </c>
      <c r="R1719" s="26" t="str">
        <f t="shared" si="269"/>
        <v/>
      </c>
      <c r="S1719" s="26">
        <f>IF(N1719="",0,
IF(Knee_Application="YES",Knee_Width,IF(Knee_Application="NO",0,
IF(OR(Cable_Type="OH",SearchData("Conductor",Cable_Desc)),0,
IF(N1719="Steel Drum",Knee_Width,
IF(N1719="Plywood Drum",0,
IF(Country="UAE",0,
IF(AND(OR(SearchData("LSHF",Cable_Desc),SearchData("LSZH",Cable_Desc),SearchData("LS0H",Cable_Desc),SearchData("LSOH",Cable_Desc)),D.nom&gt;40),Knee_Width,
IF(AND(Country="Egypt",D.nom&gt;60),Knee_Width,
IF(AND(Country&lt;&gt;"Egypt",D.nom&gt;35),Knee_Width,
0))))))))))</f>
        <v>0</v>
      </c>
      <c r="T1719" s="118">
        <f t="shared" ca="1" si="263"/>
        <v>0</v>
      </c>
      <c r="U1719" s="118">
        <f t="shared" ca="1" si="264"/>
        <v>0</v>
      </c>
      <c r="V1719" s="117">
        <f t="shared" ca="1" si="265"/>
        <v>0</v>
      </c>
      <c r="W1719" s="64">
        <f t="shared" ca="1" si="266"/>
        <v>1</v>
      </c>
      <c r="X1719" s="64">
        <f t="shared" ca="1" si="270"/>
        <v>0</v>
      </c>
      <c r="Y1719" s="64">
        <f t="shared" ca="1" si="267"/>
        <v>0</v>
      </c>
      <c r="AM1719" s="156"/>
    </row>
    <row r="1720" spans="1:39">
      <c r="A1720" s="12">
        <f t="shared" si="261"/>
        <v>0</v>
      </c>
      <c r="B1720" s="12" t="str">
        <f>IF([1]DRUM!A1697="","",[1]DRUM!A1697)</f>
        <v/>
      </c>
      <c r="C1720" s="12" t="str">
        <f t="shared" si="262"/>
        <v/>
      </c>
      <c r="D1720" s="155">
        <f t="shared" si="268"/>
        <v>0</v>
      </c>
      <c r="E1720" s="26" t="str">
        <f>IF([1]DRUM!B1697="","",[1]DRUM!B1697)</f>
        <v/>
      </c>
      <c r="F1720" s="26" t="str">
        <f>IF([1]DRUM!C1697="","",[1]DRUM!C1697)</f>
        <v/>
      </c>
      <c r="G1720" s="26" t="str">
        <f>IF([1]DRUM!D1697="","",[1]DRUM!D1697)</f>
        <v/>
      </c>
      <c r="H1720" s="26" t="str">
        <f>IF([1]DRUM!E1697="","",[1]DRUM!E1697)</f>
        <v/>
      </c>
      <c r="I1720" s="26" t="str">
        <f>IF([1]DRUM!F1697="","",[1]DRUM!F1697)</f>
        <v/>
      </c>
      <c r="J1720" s="26" t="str">
        <f>IF([1]DRUM!G1697="","",[1]DRUM!G1697)</f>
        <v/>
      </c>
      <c r="K1720" s="26" t="str">
        <f>IF([1]DRUM!H1697="","",[1]DRUM!H1697)</f>
        <v/>
      </c>
      <c r="L1720" s="26" t="str">
        <f>IF([1]DRUM!I1697="","",[1]DRUM!I1697)</f>
        <v/>
      </c>
      <c r="M1720" s="26" t="str">
        <f>IF([1]DRUM!J1697="","",
IF(AND([1]DRUM!K1697="Wooden Drum",[1]DRUM!J1697&gt;Max_WD_Capacity),Max_WD_Capacity,
[1]DRUM!J1697))</f>
        <v/>
      </c>
      <c r="N1720" s="26" t="str">
        <f>IF([1]DRUM!K1697="","",[1]DRUM!K1697)</f>
        <v/>
      </c>
      <c r="O1720" s="26" t="str">
        <f>IF([1]DRUM!L1697="","",[1]DRUM!L1697)</f>
        <v/>
      </c>
      <c r="P1720" s="26" t="str">
        <f>IF([1]DRUM!M1697="","",[1]DRUM!M1697)</f>
        <v/>
      </c>
      <c r="Q1720" s="26" t="str">
        <f>IF([1]DRUM!N1697="","",[1]DRUM!N1697)</f>
        <v/>
      </c>
      <c r="R1720" s="26" t="str">
        <f t="shared" si="269"/>
        <v/>
      </c>
      <c r="S1720" s="26">
        <f>IF(N1720="",0,
IF(Knee_Application="YES",Knee_Width,IF(Knee_Application="NO",0,
IF(OR(Cable_Type="OH",SearchData("Conductor",Cable_Desc)),0,
IF(N1720="Steel Drum",Knee_Width,
IF(N1720="Plywood Drum",0,
IF(Country="UAE",0,
IF(AND(OR(SearchData("LSHF",Cable_Desc),SearchData("LSZH",Cable_Desc),SearchData("LS0H",Cable_Desc),SearchData("LSOH",Cable_Desc)),D.nom&gt;40),Knee_Width,
IF(AND(Country="Egypt",D.nom&gt;60),Knee_Width,
IF(AND(Country&lt;&gt;"Egypt",D.nom&gt;35),Knee_Width,
0))))))))))</f>
        <v>0</v>
      </c>
      <c r="T1720" s="118">
        <f t="shared" ca="1" si="263"/>
        <v>0</v>
      </c>
      <c r="U1720" s="118">
        <f t="shared" ca="1" si="264"/>
        <v>0</v>
      </c>
      <c r="V1720" s="117">
        <f t="shared" ca="1" si="265"/>
        <v>0</v>
      </c>
      <c r="W1720" s="64">
        <f t="shared" ca="1" si="266"/>
        <v>1</v>
      </c>
      <c r="X1720" s="64">
        <f t="shared" ca="1" si="270"/>
        <v>0</v>
      </c>
      <c r="Y1720" s="64">
        <f t="shared" ca="1" si="267"/>
        <v>0</v>
      </c>
      <c r="AM1720" s="156"/>
    </row>
    <row r="1721" spans="1:39">
      <c r="A1721" s="12">
        <f t="shared" si="261"/>
        <v>0</v>
      </c>
      <c r="B1721" s="12" t="str">
        <f>IF([1]DRUM!A1698="","",[1]DRUM!A1698)</f>
        <v/>
      </c>
      <c r="C1721" s="12" t="str">
        <f t="shared" si="262"/>
        <v/>
      </c>
      <c r="D1721" s="155">
        <f t="shared" si="268"/>
        <v>0</v>
      </c>
      <c r="E1721" s="26" t="str">
        <f>IF([1]DRUM!B1698="","",[1]DRUM!B1698)</f>
        <v/>
      </c>
      <c r="F1721" s="26" t="str">
        <f>IF([1]DRUM!C1698="","",[1]DRUM!C1698)</f>
        <v/>
      </c>
      <c r="G1721" s="26" t="str">
        <f>IF([1]DRUM!D1698="","",[1]DRUM!D1698)</f>
        <v/>
      </c>
      <c r="H1721" s="26" t="str">
        <f>IF([1]DRUM!E1698="","",[1]DRUM!E1698)</f>
        <v/>
      </c>
      <c r="I1721" s="26" t="str">
        <f>IF([1]DRUM!F1698="","",[1]DRUM!F1698)</f>
        <v/>
      </c>
      <c r="J1721" s="26" t="str">
        <f>IF([1]DRUM!G1698="","",[1]DRUM!G1698)</f>
        <v/>
      </c>
      <c r="K1721" s="26" t="str">
        <f>IF([1]DRUM!H1698="","",[1]DRUM!H1698)</f>
        <v/>
      </c>
      <c r="L1721" s="26" t="str">
        <f>IF([1]DRUM!I1698="","",[1]DRUM!I1698)</f>
        <v/>
      </c>
      <c r="M1721" s="26" t="str">
        <f>IF([1]DRUM!J1698="","",
IF(AND([1]DRUM!K1698="Wooden Drum",[1]DRUM!J1698&gt;Max_WD_Capacity),Max_WD_Capacity,
[1]DRUM!J1698))</f>
        <v/>
      </c>
      <c r="N1721" s="26" t="str">
        <f>IF([1]DRUM!K1698="","",[1]DRUM!K1698)</f>
        <v/>
      </c>
      <c r="O1721" s="26" t="str">
        <f>IF([1]DRUM!L1698="","",[1]DRUM!L1698)</f>
        <v/>
      </c>
      <c r="P1721" s="26" t="str">
        <f>IF([1]DRUM!M1698="","",[1]DRUM!M1698)</f>
        <v/>
      </c>
      <c r="Q1721" s="26" t="str">
        <f>IF([1]DRUM!N1698="","",[1]DRUM!N1698)</f>
        <v/>
      </c>
      <c r="R1721" s="26" t="str">
        <f t="shared" si="269"/>
        <v/>
      </c>
      <c r="S1721" s="26">
        <f>IF(N1721="",0,
IF(Knee_Application="YES",Knee_Width,IF(Knee_Application="NO",0,
IF(OR(Cable_Type="OH",SearchData("Conductor",Cable_Desc)),0,
IF(N1721="Steel Drum",Knee_Width,
IF(N1721="Plywood Drum",0,
IF(Country="UAE",0,
IF(AND(OR(SearchData("LSHF",Cable_Desc),SearchData("LSZH",Cable_Desc),SearchData("LS0H",Cable_Desc),SearchData("LSOH",Cable_Desc)),D.nom&gt;40),Knee_Width,
IF(AND(Country="Egypt",D.nom&gt;60),Knee_Width,
IF(AND(Country&lt;&gt;"Egypt",D.nom&gt;35),Knee_Width,
0))))))))))</f>
        <v>0</v>
      </c>
      <c r="T1721" s="118">
        <f t="shared" ca="1" si="263"/>
        <v>0</v>
      </c>
      <c r="U1721" s="118">
        <f t="shared" ca="1" si="264"/>
        <v>0</v>
      </c>
      <c r="V1721" s="117">
        <f t="shared" ca="1" si="265"/>
        <v>0</v>
      </c>
      <c r="W1721" s="64">
        <f t="shared" ca="1" si="266"/>
        <v>1</v>
      </c>
      <c r="X1721" s="64">
        <f t="shared" ca="1" si="270"/>
        <v>0</v>
      </c>
      <c r="Y1721" s="64">
        <f t="shared" ca="1" si="267"/>
        <v>0</v>
      </c>
      <c r="AM1721" s="156"/>
    </row>
    <row r="1722" spans="1:39">
      <c r="A1722" s="12">
        <f t="shared" si="261"/>
        <v>0</v>
      </c>
      <c r="B1722" s="12" t="str">
        <f>IF([1]DRUM!A1699="","",[1]DRUM!A1699)</f>
        <v/>
      </c>
      <c r="C1722" s="12" t="str">
        <f t="shared" si="262"/>
        <v/>
      </c>
      <c r="D1722" s="155">
        <f t="shared" si="268"/>
        <v>0</v>
      </c>
      <c r="E1722" s="26" t="str">
        <f>IF([1]DRUM!B1699="","",[1]DRUM!B1699)</f>
        <v/>
      </c>
      <c r="F1722" s="26" t="str">
        <f>IF([1]DRUM!C1699="","",[1]DRUM!C1699)</f>
        <v/>
      </c>
      <c r="G1722" s="26" t="str">
        <f>IF([1]DRUM!D1699="","",[1]DRUM!D1699)</f>
        <v/>
      </c>
      <c r="H1722" s="26" t="str">
        <f>IF([1]DRUM!E1699="","",[1]DRUM!E1699)</f>
        <v/>
      </c>
      <c r="I1722" s="26" t="str">
        <f>IF([1]DRUM!F1699="","",[1]DRUM!F1699)</f>
        <v/>
      </c>
      <c r="J1722" s="26" t="str">
        <f>IF([1]DRUM!G1699="","",[1]DRUM!G1699)</f>
        <v/>
      </c>
      <c r="K1722" s="26" t="str">
        <f>IF([1]DRUM!H1699="","",[1]DRUM!H1699)</f>
        <v/>
      </c>
      <c r="L1722" s="26" t="str">
        <f>IF([1]DRUM!I1699="","",[1]DRUM!I1699)</f>
        <v/>
      </c>
      <c r="M1722" s="26" t="str">
        <f>IF([1]DRUM!J1699="","",
IF(AND([1]DRUM!K1699="Wooden Drum",[1]DRUM!J1699&gt;Max_WD_Capacity),Max_WD_Capacity,
[1]DRUM!J1699))</f>
        <v/>
      </c>
      <c r="N1722" s="26" t="str">
        <f>IF([1]DRUM!K1699="","",[1]DRUM!K1699)</f>
        <v/>
      </c>
      <c r="O1722" s="26" t="str">
        <f>IF([1]DRUM!L1699="","",[1]DRUM!L1699)</f>
        <v/>
      </c>
      <c r="P1722" s="26" t="str">
        <f>IF([1]DRUM!M1699="","",[1]DRUM!M1699)</f>
        <v/>
      </c>
      <c r="Q1722" s="26" t="str">
        <f>IF([1]DRUM!N1699="","",[1]DRUM!N1699)</f>
        <v/>
      </c>
      <c r="R1722" s="26" t="str">
        <f t="shared" si="269"/>
        <v/>
      </c>
      <c r="S1722" s="26">
        <f>IF(N1722="",0,
IF(Knee_Application="YES",Knee_Width,IF(Knee_Application="NO",0,
IF(OR(Cable_Type="OH",SearchData("Conductor",Cable_Desc)),0,
IF(N1722="Steel Drum",Knee_Width,
IF(N1722="Plywood Drum",0,
IF(Country="UAE",0,
IF(AND(OR(SearchData("LSHF",Cable_Desc),SearchData("LSZH",Cable_Desc),SearchData("LS0H",Cable_Desc),SearchData("LSOH",Cable_Desc)),D.nom&gt;40),Knee_Width,
IF(AND(Country="Egypt",D.nom&gt;60),Knee_Width,
IF(AND(Country&lt;&gt;"Egypt",D.nom&gt;35),Knee_Width,
0))))))))))</f>
        <v>0</v>
      </c>
      <c r="T1722" s="118">
        <f t="shared" ca="1" si="263"/>
        <v>0</v>
      </c>
      <c r="U1722" s="118">
        <f t="shared" ca="1" si="264"/>
        <v>0</v>
      </c>
      <c r="V1722" s="117">
        <f t="shared" ca="1" si="265"/>
        <v>0</v>
      </c>
      <c r="W1722" s="64">
        <f t="shared" ca="1" si="266"/>
        <v>1</v>
      </c>
      <c r="X1722" s="64">
        <f t="shared" ca="1" si="270"/>
        <v>0</v>
      </c>
      <c r="Y1722" s="64">
        <f t="shared" ca="1" si="267"/>
        <v>0</v>
      </c>
      <c r="AM1722" s="156"/>
    </row>
    <row r="1723" spans="1:39">
      <c r="A1723" s="12">
        <f t="shared" si="261"/>
        <v>0</v>
      </c>
      <c r="B1723" s="12" t="str">
        <f>IF([1]DRUM!A1700="","",[1]DRUM!A1700)</f>
        <v/>
      </c>
      <c r="C1723" s="12" t="str">
        <f t="shared" si="262"/>
        <v/>
      </c>
      <c r="D1723" s="155">
        <f t="shared" si="268"/>
        <v>0</v>
      </c>
      <c r="E1723" s="26" t="str">
        <f>IF([1]DRUM!B1700="","",[1]DRUM!B1700)</f>
        <v/>
      </c>
      <c r="F1723" s="26" t="str">
        <f>IF([1]DRUM!C1700="","",[1]DRUM!C1700)</f>
        <v/>
      </c>
      <c r="G1723" s="26" t="str">
        <f>IF([1]DRUM!D1700="","",[1]DRUM!D1700)</f>
        <v/>
      </c>
      <c r="H1723" s="26" t="str">
        <f>IF([1]DRUM!E1700="","",[1]DRUM!E1700)</f>
        <v/>
      </c>
      <c r="I1723" s="26" t="str">
        <f>IF([1]DRUM!F1700="","",[1]DRUM!F1700)</f>
        <v/>
      </c>
      <c r="J1723" s="26" t="str">
        <f>IF([1]DRUM!G1700="","",[1]DRUM!G1700)</f>
        <v/>
      </c>
      <c r="K1723" s="26" t="str">
        <f>IF([1]DRUM!H1700="","",[1]DRUM!H1700)</f>
        <v/>
      </c>
      <c r="L1723" s="26" t="str">
        <f>IF([1]DRUM!I1700="","",[1]DRUM!I1700)</f>
        <v/>
      </c>
      <c r="M1723" s="26" t="str">
        <f>IF([1]DRUM!J1700="","",
IF(AND([1]DRUM!K1700="Wooden Drum",[1]DRUM!J1700&gt;Max_WD_Capacity),Max_WD_Capacity,
[1]DRUM!J1700))</f>
        <v/>
      </c>
      <c r="N1723" s="26" t="str">
        <f>IF([1]DRUM!K1700="","",[1]DRUM!K1700)</f>
        <v/>
      </c>
      <c r="O1723" s="26" t="str">
        <f>IF([1]DRUM!L1700="","",[1]DRUM!L1700)</f>
        <v/>
      </c>
      <c r="P1723" s="26" t="str">
        <f>IF([1]DRUM!M1700="","",[1]DRUM!M1700)</f>
        <v/>
      </c>
      <c r="Q1723" s="26" t="str">
        <f>IF([1]DRUM!N1700="","",[1]DRUM!N1700)</f>
        <v/>
      </c>
      <c r="R1723" s="26" t="str">
        <f t="shared" si="269"/>
        <v/>
      </c>
      <c r="S1723" s="26">
        <f>IF(N1723="",0,
IF(Knee_Application="YES",Knee_Width,IF(Knee_Application="NO",0,
IF(OR(Cable_Type="OH",SearchData("Conductor",Cable_Desc)),0,
IF(N1723="Steel Drum",Knee_Width,
IF(N1723="Plywood Drum",0,
IF(Country="UAE",0,
IF(AND(OR(SearchData("LSHF",Cable_Desc),SearchData("LSZH",Cable_Desc),SearchData("LS0H",Cable_Desc),SearchData("LSOH",Cable_Desc)),D.nom&gt;40),Knee_Width,
IF(AND(Country="Egypt",D.nom&gt;60),Knee_Width,
IF(AND(Country&lt;&gt;"Egypt",D.nom&gt;35),Knee_Width,
0))))))))))</f>
        <v>0</v>
      </c>
      <c r="T1723" s="118">
        <f t="shared" ca="1" si="263"/>
        <v>0</v>
      </c>
      <c r="U1723" s="118">
        <f t="shared" ca="1" si="264"/>
        <v>0</v>
      </c>
      <c r="V1723" s="117">
        <f t="shared" ca="1" si="265"/>
        <v>0</v>
      </c>
      <c r="W1723" s="64">
        <f t="shared" ca="1" si="266"/>
        <v>1</v>
      </c>
      <c r="X1723" s="64">
        <f t="shared" ca="1" si="270"/>
        <v>0</v>
      </c>
      <c r="Y1723" s="64">
        <f t="shared" ca="1" si="267"/>
        <v>0</v>
      </c>
      <c r="AM1723" s="156"/>
    </row>
    <row r="1724" spans="1:39">
      <c r="A1724" s="12">
        <f t="shared" si="261"/>
        <v>0</v>
      </c>
      <c r="B1724" s="12" t="str">
        <f>IF([1]DRUM!A1701="","",[1]DRUM!A1701)</f>
        <v/>
      </c>
      <c r="C1724" s="12" t="str">
        <f t="shared" si="262"/>
        <v/>
      </c>
      <c r="D1724" s="155">
        <f t="shared" si="268"/>
        <v>0</v>
      </c>
      <c r="E1724" s="26" t="str">
        <f>IF([1]DRUM!B1701="","",[1]DRUM!B1701)</f>
        <v/>
      </c>
      <c r="F1724" s="26" t="str">
        <f>IF([1]DRUM!C1701="","",[1]DRUM!C1701)</f>
        <v/>
      </c>
      <c r="G1724" s="26" t="str">
        <f>IF([1]DRUM!D1701="","",[1]DRUM!D1701)</f>
        <v/>
      </c>
      <c r="H1724" s="26" t="str">
        <f>IF([1]DRUM!E1701="","",[1]DRUM!E1701)</f>
        <v/>
      </c>
      <c r="I1724" s="26" t="str">
        <f>IF([1]DRUM!F1701="","",[1]DRUM!F1701)</f>
        <v/>
      </c>
      <c r="J1724" s="26" t="str">
        <f>IF([1]DRUM!G1701="","",[1]DRUM!G1701)</f>
        <v/>
      </c>
      <c r="K1724" s="26" t="str">
        <f>IF([1]DRUM!H1701="","",[1]DRUM!H1701)</f>
        <v/>
      </c>
      <c r="L1724" s="26" t="str">
        <f>IF([1]DRUM!I1701="","",[1]DRUM!I1701)</f>
        <v/>
      </c>
      <c r="M1724" s="26" t="str">
        <f>IF([1]DRUM!J1701="","",
IF(AND([1]DRUM!K1701="Wooden Drum",[1]DRUM!J1701&gt;Max_WD_Capacity),Max_WD_Capacity,
[1]DRUM!J1701))</f>
        <v/>
      </c>
      <c r="N1724" s="26" t="str">
        <f>IF([1]DRUM!K1701="","",[1]DRUM!K1701)</f>
        <v/>
      </c>
      <c r="O1724" s="26" t="str">
        <f>IF([1]DRUM!L1701="","",[1]DRUM!L1701)</f>
        <v/>
      </c>
      <c r="P1724" s="26" t="str">
        <f>IF([1]DRUM!M1701="","",[1]DRUM!M1701)</f>
        <v/>
      </c>
      <c r="Q1724" s="26" t="str">
        <f>IF([1]DRUM!N1701="","",[1]DRUM!N1701)</f>
        <v/>
      </c>
      <c r="R1724" s="26" t="str">
        <f t="shared" si="269"/>
        <v/>
      </c>
      <c r="S1724" s="26">
        <f>IF(N1724="",0,
IF(Knee_Application="YES",Knee_Width,IF(Knee_Application="NO",0,
IF(OR(Cable_Type="OH",SearchData("Conductor",Cable_Desc)),0,
IF(N1724="Steel Drum",Knee_Width,
IF(N1724="Plywood Drum",0,
IF(Country="UAE",0,
IF(AND(OR(SearchData("LSHF",Cable_Desc),SearchData("LSZH",Cable_Desc),SearchData("LS0H",Cable_Desc),SearchData("LSOH",Cable_Desc)),D.nom&gt;40),Knee_Width,
IF(AND(Country="Egypt",D.nom&gt;60),Knee_Width,
IF(AND(Country&lt;&gt;"Egypt",D.nom&gt;35),Knee_Width,
0))))))))))</f>
        <v>0</v>
      </c>
      <c r="T1724" s="118">
        <f t="shared" ca="1" si="263"/>
        <v>0</v>
      </c>
      <c r="U1724" s="118">
        <f t="shared" ca="1" si="264"/>
        <v>0</v>
      </c>
      <c r="V1724" s="117">
        <f t="shared" ca="1" si="265"/>
        <v>0</v>
      </c>
      <c r="W1724" s="64">
        <f t="shared" ca="1" si="266"/>
        <v>1</v>
      </c>
      <c r="X1724" s="64">
        <f t="shared" ca="1" si="270"/>
        <v>0</v>
      </c>
      <c r="Y1724" s="64">
        <f t="shared" ca="1" si="267"/>
        <v>0</v>
      </c>
      <c r="AM1724" s="156"/>
    </row>
    <row r="1725" spans="1:39">
      <c r="A1725" s="12">
        <f t="shared" si="261"/>
        <v>0</v>
      </c>
      <c r="B1725" s="12" t="str">
        <f>IF([1]DRUM!A1702="","",[1]DRUM!A1702)</f>
        <v/>
      </c>
      <c r="C1725" s="12" t="str">
        <f t="shared" si="262"/>
        <v/>
      </c>
      <c r="D1725" s="155">
        <f t="shared" si="268"/>
        <v>0</v>
      </c>
      <c r="E1725" s="26" t="str">
        <f>IF([1]DRUM!B1702="","",[1]DRUM!B1702)</f>
        <v/>
      </c>
      <c r="F1725" s="26" t="str">
        <f>IF([1]DRUM!C1702="","",[1]DRUM!C1702)</f>
        <v/>
      </c>
      <c r="G1725" s="26" t="str">
        <f>IF([1]DRUM!D1702="","",[1]DRUM!D1702)</f>
        <v/>
      </c>
      <c r="H1725" s="26" t="str">
        <f>IF([1]DRUM!E1702="","",[1]DRUM!E1702)</f>
        <v/>
      </c>
      <c r="I1725" s="26" t="str">
        <f>IF([1]DRUM!F1702="","",[1]DRUM!F1702)</f>
        <v/>
      </c>
      <c r="J1725" s="26" t="str">
        <f>IF([1]DRUM!G1702="","",[1]DRUM!G1702)</f>
        <v/>
      </c>
      <c r="K1725" s="26" t="str">
        <f>IF([1]DRUM!H1702="","",[1]DRUM!H1702)</f>
        <v/>
      </c>
      <c r="L1725" s="26" t="str">
        <f>IF([1]DRUM!I1702="","",[1]DRUM!I1702)</f>
        <v/>
      </c>
      <c r="M1725" s="26" t="str">
        <f>IF([1]DRUM!J1702="","",
IF(AND([1]DRUM!K1702="Wooden Drum",[1]DRUM!J1702&gt;Max_WD_Capacity),Max_WD_Capacity,
[1]DRUM!J1702))</f>
        <v/>
      </c>
      <c r="N1725" s="26" t="str">
        <f>IF([1]DRUM!K1702="","",[1]DRUM!K1702)</f>
        <v/>
      </c>
      <c r="O1725" s="26" t="str">
        <f>IF([1]DRUM!L1702="","",[1]DRUM!L1702)</f>
        <v/>
      </c>
      <c r="P1725" s="26" t="str">
        <f>IF([1]DRUM!M1702="","",[1]DRUM!M1702)</f>
        <v/>
      </c>
      <c r="Q1725" s="26" t="str">
        <f>IF([1]DRUM!N1702="","",[1]DRUM!N1702)</f>
        <v/>
      </c>
      <c r="R1725" s="26" t="str">
        <f t="shared" si="269"/>
        <v/>
      </c>
      <c r="S1725" s="26">
        <f>IF(N1725="",0,
IF(Knee_Application="YES",Knee_Width,IF(Knee_Application="NO",0,
IF(OR(Cable_Type="OH",SearchData("Conductor",Cable_Desc)),0,
IF(N1725="Steel Drum",Knee_Width,
IF(N1725="Plywood Drum",0,
IF(Country="UAE",0,
IF(AND(OR(SearchData("LSHF",Cable_Desc),SearchData("LSZH",Cable_Desc),SearchData("LS0H",Cable_Desc),SearchData("LSOH",Cable_Desc)),D.nom&gt;40),Knee_Width,
IF(AND(Country="Egypt",D.nom&gt;60),Knee_Width,
IF(AND(Country&lt;&gt;"Egypt",D.nom&gt;35),Knee_Width,
0))))))))))</f>
        <v>0</v>
      </c>
      <c r="T1725" s="118">
        <f t="shared" ca="1" si="263"/>
        <v>0</v>
      </c>
      <c r="U1725" s="118">
        <f t="shared" ca="1" si="264"/>
        <v>0</v>
      </c>
      <c r="V1725" s="117">
        <f t="shared" ca="1" si="265"/>
        <v>0</v>
      </c>
      <c r="W1725" s="64">
        <f t="shared" ca="1" si="266"/>
        <v>1</v>
      </c>
      <c r="X1725" s="64">
        <f t="shared" ca="1" si="270"/>
        <v>0</v>
      </c>
      <c r="Y1725" s="64">
        <f t="shared" ca="1" si="267"/>
        <v>0</v>
      </c>
      <c r="AM1725" s="156"/>
    </row>
    <row r="1726" spans="1:39">
      <c r="A1726" s="12">
        <f t="shared" si="261"/>
        <v>0</v>
      </c>
      <c r="B1726" s="12" t="str">
        <f>IF([1]DRUM!A1703="","",[1]DRUM!A1703)</f>
        <v/>
      </c>
      <c r="C1726" s="12" t="str">
        <f t="shared" si="262"/>
        <v/>
      </c>
      <c r="D1726" s="155">
        <f t="shared" si="268"/>
        <v>0</v>
      </c>
      <c r="E1726" s="26" t="str">
        <f>IF([1]DRUM!B1703="","",[1]DRUM!B1703)</f>
        <v/>
      </c>
      <c r="F1726" s="26" t="str">
        <f>IF([1]DRUM!C1703="","",[1]DRUM!C1703)</f>
        <v/>
      </c>
      <c r="G1726" s="26" t="str">
        <f>IF([1]DRUM!D1703="","",[1]DRUM!D1703)</f>
        <v/>
      </c>
      <c r="H1726" s="26" t="str">
        <f>IF([1]DRUM!E1703="","",[1]DRUM!E1703)</f>
        <v/>
      </c>
      <c r="I1726" s="26" t="str">
        <f>IF([1]DRUM!F1703="","",[1]DRUM!F1703)</f>
        <v/>
      </c>
      <c r="J1726" s="26" t="str">
        <f>IF([1]DRUM!G1703="","",[1]DRUM!G1703)</f>
        <v/>
      </c>
      <c r="K1726" s="26" t="str">
        <f>IF([1]DRUM!H1703="","",[1]DRUM!H1703)</f>
        <v/>
      </c>
      <c r="L1726" s="26" t="str">
        <f>IF([1]DRUM!I1703="","",[1]DRUM!I1703)</f>
        <v/>
      </c>
      <c r="M1726" s="26" t="str">
        <f>IF([1]DRUM!J1703="","",
IF(AND([1]DRUM!K1703="Wooden Drum",[1]DRUM!J1703&gt;Max_WD_Capacity),Max_WD_Capacity,
[1]DRUM!J1703))</f>
        <v/>
      </c>
      <c r="N1726" s="26" t="str">
        <f>IF([1]DRUM!K1703="","",[1]DRUM!K1703)</f>
        <v/>
      </c>
      <c r="O1726" s="26" t="str">
        <f>IF([1]DRUM!L1703="","",[1]DRUM!L1703)</f>
        <v/>
      </c>
      <c r="P1726" s="26" t="str">
        <f>IF([1]DRUM!M1703="","",[1]DRUM!M1703)</f>
        <v/>
      </c>
      <c r="Q1726" s="26" t="str">
        <f>IF([1]DRUM!N1703="","",[1]DRUM!N1703)</f>
        <v/>
      </c>
      <c r="R1726" s="26" t="str">
        <f t="shared" si="269"/>
        <v/>
      </c>
      <c r="S1726" s="26">
        <f>IF(N1726="",0,
IF(Knee_Application="YES",Knee_Width,IF(Knee_Application="NO",0,
IF(OR(Cable_Type="OH",SearchData("Conductor",Cable_Desc)),0,
IF(N1726="Steel Drum",Knee_Width,
IF(N1726="Plywood Drum",0,
IF(Country="UAE",0,
IF(AND(OR(SearchData("LSHF",Cable_Desc),SearchData("LSZH",Cable_Desc),SearchData("LS0H",Cable_Desc),SearchData("LSOH",Cable_Desc)),D.nom&gt;40),Knee_Width,
IF(AND(Country="Egypt",D.nom&gt;60),Knee_Width,
IF(AND(Country&lt;&gt;"Egypt",D.nom&gt;35),Knee_Width,
0))))))))))</f>
        <v>0</v>
      </c>
      <c r="T1726" s="118">
        <f t="shared" ca="1" si="263"/>
        <v>0</v>
      </c>
      <c r="U1726" s="118">
        <f t="shared" ca="1" si="264"/>
        <v>0</v>
      </c>
      <c r="V1726" s="117">
        <f t="shared" ca="1" si="265"/>
        <v>0</v>
      </c>
      <c r="W1726" s="64">
        <f t="shared" ca="1" si="266"/>
        <v>1</v>
      </c>
      <c r="X1726" s="64">
        <f t="shared" ca="1" si="270"/>
        <v>0</v>
      </c>
      <c r="Y1726" s="64">
        <f t="shared" ca="1" si="267"/>
        <v>0</v>
      </c>
      <c r="AM1726" s="156"/>
    </row>
    <row r="1727" spans="1:39">
      <c r="A1727" s="12">
        <f t="shared" si="261"/>
        <v>0</v>
      </c>
      <c r="B1727" s="12" t="str">
        <f>IF([1]DRUM!A1704="","",[1]DRUM!A1704)</f>
        <v/>
      </c>
      <c r="C1727" s="12" t="str">
        <f t="shared" si="262"/>
        <v/>
      </c>
      <c r="D1727" s="155">
        <f t="shared" si="268"/>
        <v>0</v>
      </c>
      <c r="E1727" s="26" t="str">
        <f>IF([1]DRUM!B1704="","",[1]DRUM!B1704)</f>
        <v/>
      </c>
      <c r="F1727" s="26" t="str">
        <f>IF([1]DRUM!C1704="","",[1]DRUM!C1704)</f>
        <v/>
      </c>
      <c r="G1727" s="26" t="str">
        <f>IF([1]DRUM!D1704="","",[1]DRUM!D1704)</f>
        <v/>
      </c>
      <c r="H1727" s="26" t="str">
        <f>IF([1]DRUM!E1704="","",[1]DRUM!E1704)</f>
        <v/>
      </c>
      <c r="I1727" s="26" t="str">
        <f>IF([1]DRUM!F1704="","",[1]DRUM!F1704)</f>
        <v/>
      </c>
      <c r="J1727" s="26" t="str">
        <f>IF([1]DRUM!G1704="","",[1]DRUM!G1704)</f>
        <v/>
      </c>
      <c r="K1727" s="26" t="str">
        <f>IF([1]DRUM!H1704="","",[1]DRUM!H1704)</f>
        <v/>
      </c>
      <c r="L1727" s="26" t="str">
        <f>IF([1]DRUM!I1704="","",[1]DRUM!I1704)</f>
        <v/>
      </c>
      <c r="M1727" s="26" t="str">
        <f>IF([1]DRUM!J1704="","",
IF(AND([1]DRUM!K1704="Wooden Drum",[1]DRUM!J1704&gt;Max_WD_Capacity),Max_WD_Capacity,
[1]DRUM!J1704))</f>
        <v/>
      </c>
      <c r="N1727" s="26" t="str">
        <f>IF([1]DRUM!K1704="","",[1]DRUM!K1704)</f>
        <v/>
      </c>
      <c r="O1727" s="26" t="str">
        <f>IF([1]DRUM!L1704="","",[1]DRUM!L1704)</f>
        <v/>
      </c>
      <c r="P1727" s="26" t="str">
        <f>IF([1]DRUM!M1704="","",[1]DRUM!M1704)</f>
        <v/>
      </c>
      <c r="Q1727" s="26" t="str">
        <f>IF([1]DRUM!N1704="","",[1]DRUM!N1704)</f>
        <v/>
      </c>
      <c r="R1727" s="26" t="str">
        <f t="shared" si="269"/>
        <v/>
      </c>
      <c r="S1727" s="26">
        <f>IF(N1727="",0,
IF(Knee_Application="YES",Knee_Width,IF(Knee_Application="NO",0,
IF(OR(Cable_Type="OH",SearchData("Conductor",Cable_Desc)),0,
IF(N1727="Steel Drum",Knee_Width,
IF(N1727="Plywood Drum",0,
IF(Country="UAE",0,
IF(AND(OR(SearchData("LSHF",Cable_Desc),SearchData("LSZH",Cable_Desc),SearchData("LS0H",Cable_Desc),SearchData("LSOH",Cable_Desc)),D.nom&gt;40),Knee_Width,
IF(AND(Country="Egypt",D.nom&gt;60),Knee_Width,
IF(AND(Country&lt;&gt;"Egypt",D.nom&gt;35),Knee_Width,
0))))))))))</f>
        <v>0</v>
      </c>
      <c r="T1727" s="118">
        <f t="shared" ca="1" si="263"/>
        <v>0</v>
      </c>
      <c r="U1727" s="118">
        <f t="shared" ca="1" si="264"/>
        <v>0</v>
      </c>
      <c r="V1727" s="117">
        <f t="shared" ca="1" si="265"/>
        <v>0</v>
      </c>
      <c r="W1727" s="64">
        <f t="shared" ca="1" si="266"/>
        <v>1</v>
      </c>
      <c r="X1727" s="64">
        <f t="shared" ca="1" si="270"/>
        <v>0</v>
      </c>
      <c r="Y1727" s="64">
        <f t="shared" ca="1" si="267"/>
        <v>0</v>
      </c>
      <c r="AM1727" s="156"/>
    </row>
    <row r="1728" spans="1:39">
      <c r="A1728" s="12">
        <f t="shared" si="261"/>
        <v>0</v>
      </c>
      <c r="B1728" s="12" t="str">
        <f>IF([1]DRUM!A1705="","",[1]DRUM!A1705)</f>
        <v/>
      </c>
      <c r="C1728" s="12" t="str">
        <f t="shared" si="262"/>
        <v/>
      </c>
      <c r="D1728" s="155">
        <f t="shared" si="268"/>
        <v>0</v>
      </c>
      <c r="E1728" s="26" t="str">
        <f>IF([1]DRUM!B1705="","",[1]DRUM!B1705)</f>
        <v/>
      </c>
      <c r="F1728" s="26" t="str">
        <f>IF([1]DRUM!C1705="","",[1]DRUM!C1705)</f>
        <v/>
      </c>
      <c r="G1728" s="26" t="str">
        <f>IF([1]DRUM!D1705="","",[1]DRUM!D1705)</f>
        <v/>
      </c>
      <c r="H1728" s="26" t="str">
        <f>IF([1]DRUM!E1705="","",[1]DRUM!E1705)</f>
        <v/>
      </c>
      <c r="I1728" s="26" t="str">
        <f>IF([1]DRUM!F1705="","",[1]DRUM!F1705)</f>
        <v/>
      </c>
      <c r="J1728" s="26" t="str">
        <f>IF([1]DRUM!G1705="","",[1]DRUM!G1705)</f>
        <v/>
      </c>
      <c r="K1728" s="26" t="str">
        <f>IF([1]DRUM!H1705="","",[1]DRUM!H1705)</f>
        <v/>
      </c>
      <c r="L1728" s="26" t="str">
        <f>IF([1]DRUM!I1705="","",[1]DRUM!I1705)</f>
        <v/>
      </c>
      <c r="M1728" s="26" t="str">
        <f>IF([1]DRUM!J1705="","",
IF(AND([1]DRUM!K1705="Wooden Drum",[1]DRUM!J1705&gt;Max_WD_Capacity),Max_WD_Capacity,
[1]DRUM!J1705))</f>
        <v/>
      </c>
      <c r="N1728" s="26" t="str">
        <f>IF([1]DRUM!K1705="","",[1]DRUM!K1705)</f>
        <v/>
      </c>
      <c r="O1728" s="26" t="str">
        <f>IF([1]DRUM!L1705="","",[1]DRUM!L1705)</f>
        <v/>
      </c>
      <c r="P1728" s="26" t="str">
        <f>IF([1]DRUM!M1705="","",[1]DRUM!M1705)</f>
        <v/>
      </c>
      <c r="Q1728" s="26" t="str">
        <f>IF([1]DRUM!N1705="","",[1]DRUM!N1705)</f>
        <v/>
      </c>
      <c r="R1728" s="26" t="str">
        <f t="shared" si="269"/>
        <v/>
      </c>
      <c r="S1728" s="26">
        <f>IF(N1728="",0,
IF(Knee_Application="YES",Knee_Width,IF(Knee_Application="NO",0,
IF(OR(Cable_Type="OH",SearchData("Conductor",Cable_Desc)),0,
IF(N1728="Steel Drum",Knee_Width,
IF(N1728="Plywood Drum",0,
IF(Country="UAE",0,
IF(AND(OR(SearchData("LSHF",Cable_Desc),SearchData("LSZH",Cable_Desc),SearchData("LS0H",Cable_Desc),SearchData("LSOH",Cable_Desc)),D.nom&gt;40),Knee_Width,
IF(AND(Country="Egypt",D.nom&gt;60),Knee_Width,
IF(AND(Country&lt;&gt;"Egypt",D.nom&gt;35),Knee_Width,
0))))))))))</f>
        <v>0</v>
      </c>
      <c r="T1728" s="118">
        <f t="shared" ca="1" si="263"/>
        <v>0</v>
      </c>
      <c r="U1728" s="118">
        <f t="shared" ca="1" si="264"/>
        <v>0</v>
      </c>
      <c r="V1728" s="117">
        <f t="shared" ca="1" si="265"/>
        <v>0</v>
      </c>
      <c r="W1728" s="64">
        <f t="shared" ca="1" si="266"/>
        <v>1</v>
      </c>
      <c r="X1728" s="64">
        <f t="shared" ca="1" si="270"/>
        <v>0</v>
      </c>
      <c r="Y1728" s="64">
        <f t="shared" ca="1" si="267"/>
        <v>0</v>
      </c>
      <c r="AM1728" s="156"/>
    </row>
    <row r="1729" spans="1:39">
      <c r="A1729" s="12">
        <f t="shared" si="261"/>
        <v>0</v>
      </c>
      <c r="B1729" s="12" t="str">
        <f>IF([1]DRUM!A1706="","",[1]DRUM!A1706)</f>
        <v/>
      </c>
      <c r="C1729" s="12" t="str">
        <f t="shared" si="262"/>
        <v/>
      </c>
      <c r="D1729" s="155">
        <f t="shared" si="268"/>
        <v>0</v>
      </c>
      <c r="E1729" s="26" t="str">
        <f>IF([1]DRUM!B1706="","",[1]DRUM!B1706)</f>
        <v/>
      </c>
      <c r="F1729" s="26" t="str">
        <f>IF([1]DRUM!C1706="","",[1]DRUM!C1706)</f>
        <v/>
      </c>
      <c r="G1729" s="26" t="str">
        <f>IF([1]DRUM!D1706="","",[1]DRUM!D1706)</f>
        <v/>
      </c>
      <c r="H1729" s="26" t="str">
        <f>IF([1]DRUM!E1706="","",[1]DRUM!E1706)</f>
        <v/>
      </c>
      <c r="I1729" s="26" t="str">
        <f>IF([1]DRUM!F1706="","",[1]DRUM!F1706)</f>
        <v/>
      </c>
      <c r="J1729" s="26" t="str">
        <f>IF([1]DRUM!G1706="","",[1]DRUM!G1706)</f>
        <v/>
      </c>
      <c r="K1729" s="26" t="str">
        <f>IF([1]DRUM!H1706="","",[1]DRUM!H1706)</f>
        <v/>
      </c>
      <c r="L1729" s="26" t="str">
        <f>IF([1]DRUM!I1706="","",[1]DRUM!I1706)</f>
        <v/>
      </c>
      <c r="M1729" s="26" t="str">
        <f>IF([1]DRUM!J1706="","",
IF(AND([1]DRUM!K1706="Wooden Drum",[1]DRUM!J1706&gt;Max_WD_Capacity),Max_WD_Capacity,
[1]DRUM!J1706))</f>
        <v/>
      </c>
      <c r="N1729" s="26" t="str">
        <f>IF([1]DRUM!K1706="","",[1]DRUM!K1706)</f>
        <v/>
      </c>
      <c r="O1729" s="26" t="str">
        <f>IF([1]DRUM!L1706="","",[1]DRUM!L1706)</f>
        <v/>
      </c>
      <c r="P1729" s="26" t="str">
        <f>IF([1]DRUM!M1706="","",[1]DRUM!M1706)</f>
        <v/>
      </c>
      <c r="Q1729" s="26" t="str">
        <f>IF([1]DRUM!N1706="","",[1]DRUM!N1706)</f>
        <v/>
      </c>
      <c r="R1729" s="26" t="str">
        <f t="shared" si="269"/>
        <v/>
      </c>
      <c r="S1729" s="26">
        <f>IF(N1729="",0,
IF(Knee_Application="YES",Knee_Width,IF(Knee_Application="NO",0,
IF(OR(Cable_Type="OH",SearchData("Conductor",Cable_Desc)),0,
IF(N1729="Steel Drum",Knee_Width,
IF(N1729="Plywood Drum",0,
IF(Country="UAE",0,
IF(AND(OR(SearchData("LSHF",Cable_Desc),SearchData("LSZH",Cable_Desc),SearchData("LS0H",Cable_Desc),SearchData("LSOH",Cable_Desc)),D.nom&gt;40),Knee_Width,
IF(AND(Country="Egypt",D.nom&gt;60),Knee_Width,
IF(AND(Country&lt;&gt;"Egypt",D.nom&gt;35),Knee_Width,
0))))))))))</f>
        <v>0</v>
      </c>
      <c r="T1729" s="118">
        <f t="shared" ca="1" si="263"/>
        <v>0</v>
      </c>
      <c r="U1729" s="118">
        <f t="shared" ca="1" si="264"/>
        <v>0</v>
      </c>
      <c r="V1729" s="117">
        <f t="shared" ca="1" si="265"/>
        <v>0</v>
      </c>
      <c r="W1729" s="64">
        <f t="shared" ca="1" si="266"/>
        <v>1</v>
      </c>
      <c r="X1729" s="64">
        <f t="shared" ca="1" si="270"/>
        <v>0</v>
      </c>
      <c r="Y1729" s="64">
        <f t="shared" ca="1" si="267"/>
        <v>0</v>
      </c>
      <c r="AM1729" s="156"/>
    </row>
    <row r="1730" spans="1:39">
      <c r="A1730" s="12">
        <f t="shared" si="261"/>
        <v>0</v>
      </c>
      <c r="B1730" s="12" t="str">
        <f>IF([1]DRUM!A1707="","",[1]DRUM!A1707)</f>
        <v/>
      </c>
      <c r="C1730" s="12" t="str">
        <f t="shared" si="262"/>
        <v/>
      </c>
      <c r="D1730" s="155">
        <f t="shared" si="268"/>
        <v>0</v>
      </c>
      <c r="E1730" s="26" t="str">
        <f>IF([1]DRUM!B1707="","",[1]DRUM!B1707)</f>
        <v/>
      </c>
      <c r="F1730" s="26" t="str">
        <f>IF([1]DRUM!C1707="","",[1]DRUM!C1707)</f>
        <v/>
      </c>
      <c r="G1730" s="26" t="str">
        <f>IF([1]DRUM!D1707="","",[1]DRUM!D1707)</f>
        <v/>
      </c>
      <c r="H1730" s="26" t="str">
        <f>IF([1]DRUM!E1707="","",[1]DRUM!E1707)</f>
        <v/>
      </c>
      <c r="I1730" s="26" t="str">
        <f>IF([1]DRUM!F1707="","",[1]DRUM!F1707)</f>
        <v/>
      </c>
      <c r="J1730" s="26" t="str">
        <f>IF([1]DRUM!G1707="","",[1]DRUM!G1707)</f>
        <v/>
      </c>
      <c r="K1730" s="26" t="str">
        <f>IF([1]DRUM!H1707="","",[1]DRUM!H1707)</f>
        <v/>
      </c>
      <c r="L1730" s="26" t="str">
        <f>IF([1]DRUM!I1707="","",[1]DRUM!I1707)</f>
        <v/>
      </c>
      <c r="M1730" s="26" t="str">
        <f>IF([1]DRUM!J1707="","",
IF(AND([1]DRUM!K1707="Wooden Drum",[1]DRUM!J1707&gt;Max_WD_Capacity),Max_WD_Capacity,
[1]DRUM!J1707))</f>
        <v/>
      </c>
      <c r="N1730" s="26" t="str">
        <f>IF([1]DRUM!K1707="","",[1]DRUM!K1707)</f>
        <v/>
      </c>
      <c r="O1730" s="26" t="str">
        <f>IF([1]DRUM!L1707="","",[1]DRUM!L1707)</f>
        <v/>
      </c>
      <c r="P1730" s="26" t="str">
        <f>IF([1]DRUM!M1707="","",[1]DRUM!M1707)</f>
        <v/>
      </c>
      <c r="Q1730" s="26" t="str">
        <f>IF([1]DRUM!N1707="","",[1]DRUM!N1707)</f>
        <v/>
      </c>
      <c r="R1730" s="26" t="str">
        <f t="shared" si="269"/>
        <v/>
      </c>
      <c r="S1730" s="26">
        <f>IF(N1730="",0,
IF(Knee_Application="YES",Knee_Width,IF(Knee_Application="NO",0,
IF(OR(Cable_Type="OH",SearchData("Conductor",Cable_Desc)),0,
IF(N1730="Steel Drum",Knee_Width,
IF(N1730="Plywood Drum",0,
IF(Country="UAE",0,
IF(AND(OR(SearchData("LSHF",Cable_Desc),SearchData("LSZH",Cable_Desc),SearchData("LS0H",Cable_Desc),SearchData("LSOH",Cable_Desc)),D.nom&gt;40),Knee_Width,
IF(AND(Country="Egypt",D.nom&gt;60),Knee_Width,
IF(AND(Country&lt;&gt;"Egypt",D.nom&gt;35),Knee_Width,
0))))))))))</f>
        <v>0</v>
      </c>
      <c r="T1730" s="118">
        <f t="shared" ca="1" si="263"/>
        <v>0</v>
      </c>
      <c r="U1730" s="118">
        <f t="shared" ca="1" si="264"/>
        <v>0</v>
      </c>
      <c r="V1730" s="117">
        <f t="shared" ca="1" si="265"/>
        <v>0</v>
      </c>
      <c r="W1730" s="64">
        <f t="shared" ca="1" si="266"/>
        <v>1</v>
      </c>
      <c r="X1730" s="64">
        <f t="shared" ca="1" si="270"/>
        <v>0</v>
      </c>
      <c r="Y1730" s="64">
        <f t="shared" ca="1" si="267"/>
        <v>0</v>
      </c>
      <c r="AM1730" s="156"/>
    </row>
    <row r="1731" spans="1:39">
      <c r="A1731" s="12">
        <f t="shared" si="261"/>
        <v>0</v>
      </c>
      <c r="B1731" s="12" t="str">
        <f>IF([1]DRUM!A1708="","",[1]DRUM!A1708)</f>
        <v/>
      </c>
      <c r="C1731" s="12" t="str">
        <f t="shared" si="262"/>
        <v/>
      </c>
      <c r="D1731" s="155">
        <f t="shared" si="268"/>
        <v>0</v>
      </c>
      <c r="E1731" s="26" t="str">
        <f>IF([1]DRUM!B1708="","",[1]DRUM!B1708)</f>
        <v/>
      </c>
      <c r="F1731" s="26" t="str">
        <f>IF([1]DRUM!C1708="","",[1]DRUM!C1708)</f>
        <v/>
      </c>
      <c r="G1731" s="26" t="str">
        <f>IF([1]DRUM!D1708="","",[1]DRUM!D1708)</f>
        <v/>
      </c>
      <c r="H1731" s="26" t="str">
        <f>IF([1]DRUM!E1708="","",[1]DRUM!E1708)</f>
        <v/>
      </c>
      <c r="I1731" s="26" t="str">
        <f>IF([1]DRUM!F1708="","",[1]DRUM!F1708)</f>
        <v/>
      </c>
      <c r="J1731" s="26" t="str">
        <f>IF([1]DRUM!G1708="","",[1]DRUM!G1708)</f>
        <v/>
      </c>
      <c r="K1731" s="26" t="str">
        <f>IF([1]DRUM!H1708="","",[1]DRUM!H1708)</f>
        <v/>
      </c>
      <c r="L1731" s="26" t="str">
        <f>IF([1]DRUM!I1708="","",[1]DRUM!I1708)</f>
        <v/>
      </c>
      <c r="M1731" s="26" t="str">
        <f>IF([1]DRUM!J1708="","",
IF(AND([1]DRUM!K1708="Wooden Drum",[1]DRUM!J1708&gt;Max_WD_Capacity),Max_WD_Capacity,
[1]DRUM!J1708))</f>
        <v/>
      </c>
      <c r="N1731" s="26" t="str">
        <f>IF([1]DRUM!K1708="","",[1]DRUM!K1708)</f>
        <v/>
      </c>
      <c r="O1731" s="26" t="str">
        <f>IF([1]DRUM!L1708="","",[1]DRUM!L1708)</f>
        <v/>
      </c>
      <c r="P1731" s="26" t="str">
        <f>IF([1]DRUM!M1708="","",[1]DRUM!M1708)</f>
        <v/>
      </c>
      <c r="Q1731" s="26" t="str">
        <f>IF([1]DRUM!N1708="","",[1]DRUM!N1708)</f>
        <v/>
      </c>
      <c r="R1731" s="26" t="str">
        <f t="shared" si="269"/>
        <v/>
      </c>
      <c r="S1731" s="26">
        <f>IF(N1731="",0,
IF(Knee_Application="YES",Knee_Width,IF(Knee_Application="NO",0,
IF(OR(Cable_Type="OH",SearchData("Conductor",Cable_Desc)),0,
IF(N1731="Steel Drum",Knee_Width,
IF(N1731="Plywood Drum",0,
IF(Country="UAE",0,
IF(AND(OR(SearchData("LSHF",Cable_Desc),SearchData("LSZH",Cable_Desc),SearchData("LS0H",Cable_Desc),SearchData("LSOH",Cable_Desc)),D.nom&gt;40),Knee_Width,
IF(AND(Country="Egypt",D.nom&gt;60),Knee_Width,
IF(AND(Country&lt;&gt;"Egypt",D.nom&gt;35),Knee_Width,
0))))))))))</f>
        <v>0</v>
      </c>
      <c r="T1731" s="118">
        <f t="shared" ca="1" si="263"/>
        <v>0</v>
      </c>
      <c r="U1731" s="118">
        <f t="shared" ca="1" si="264"/>
        <v>0</v>
      </c>
      <c r="V1731" s="117">
        <f t="shared" ca="1" si="265"/>
        <v>0</v>
      </c>
      <c r="W1731" s="64">
        <f t="shared" ca="1" si="266"/>
        <v>1</v>
      </c>
      <c r="X1731" s="64">
        <f t="shared" ca="1" si="270"/>
        <v>0</v>
      </c>
      <c r="Y1731" s="64">
        <f t="shared" ca="1" si="267"/>
        <v>0</v>
      </c>
      <c r="AM1731" s="156"/>
    </row>
    <row r="1732" spans="1:39">
      <c r="A1732" s="12">
        <f t="shared" si="261"/>
        <v>0</v>
      </c>
      <c r="B1732" s="12" t="str">
        <f>IF([1]DRUM!A1709="","",[1]DRUM!A1709)</f>
        <v/>
      </c>
      <c r="C1732" s="12" t="str">
        <f t="shared" si="262"/>
        <v/>
      </c>
      <c r="D1732" s="155">
        <f t="shared" si="268"/>
        <v>0</v>
      </c>
      <c r="E1732" s="26" t="str">
        <f>IF([1]DRUM!B1709="","",[1]DRUM!B1709)</f>
        <v/>
      </c>
      <c r="F1732" s="26" t="str">
        <f>IF([1]DRUM!C1709="","",[1]DRUM!C1709)</f>
        <v/>
      </c>
      <c r="G1732" s="26" t="str">
        <f>IF([1]DRUM!D1709="","",[1]DRUM!D1709)</f>
        <v/>
      </c>
      <c r="H1732" s="26" t="str">
        <f>IF([1]DRUM!E1709="","",[1]DRUM!E1709)</f>
        <v/>
      </c>
      <c r="I1732" s="26" t="str">
        <f>IF([1]DRUM!F1709="","",[1]DRUM!F1709)</f>
        <v/>
      </c>
      <c r="J1732" s="26" t="str">
        <f>IF([1]DRUM!G1709="","",[1]DRUM!G1709)</f>
        <v/>
      </c>
      <c r="K1732" s="26" t="str">
        <f>IF([1]DRUM!H1709="","",[1]DRUM!H1709)</f>
        <v/>
      </c>
      <c r="L1732" s="26" t="str">
        <f>IF([1]DRUM!I1709="","",[1]DRUM!I1709)</f>
        <v/>
      </c>
      <c r="M1732" s="26" t="str">
        <f>IF([1]DRUM!J1709="","",
IF(AND([1]DRUM!K1709="Wooden Drum",[1]DRUM!J1709&gt;Max_WD_Capacity),Max_WD_Capacity,
[1]DRUM!J1709))</f>
        <v/>
      </c>
      <c r="N1732" s="26" t="str">
        <f>IF([1]DRUM!K1709="","",[1]DRUM!K1709)</f>
        <v/>
      </c>
      <c r="O1732" s="26" t="str">
        <f>IF([1]DRUM!L1709="","",[1]DRUM!L1709)</f>
        <v/>
      </c>
      <c r="P1732" s="26" t="str">
        <f>IF([1]DRUM!M1709="","",[1]DRUM!M1709)</f>
        <v/>
      </c>
      <c r="Q1732" s="26" t="str">
        <f>IF([1]DRUM!N1709="","",[1]DRUM!N1709)</f>
        <v/>
      </c>
      <c r="R1732" s="26" t="str">
        <f t="shared" si="269"/>
        <v/>
      </c>
      <c r="S1732" s="26">
        <f>IF(N1732="",0,
IF(Knee_Application="YES",Knee_Width,IF(Knee_Application="NO",0,
IF(OR(Cable_Type="OH",SearchData("Conductor",Cable_Desc)),0,
IF(N1732="Steel Drum",Knee_Width,
IF(N1732="Plywood Drum",0,
IF(Country="UAE",0,
IF(AND(OR(SearchData("LSHF",Cable_Desc),SearchData("LSZH",Cable_Desc),SearchData("LS0H",Cable_Desc),SearchData("LSOH",Cable_Desc)),D.nom&gt;40),Knee_Width,
IF(AND(Country="Egypt",D.nom&gt;60),Knee_Width,
IF(AND(Country&lt;&gt;"Egypt",D.nom&gt;35),Knee_Width,
0))))))))))</f>
        <v>0</v>
      </c>
      <c r="T1732" s="118">
        <f t="shared" ca="1" si="263"/>
        <v>0</v>
      </c>
      <c r="U1732" s="118">
        <f t="shared" ca="1" si="264"/>
        <v>0</v>
      </c>
      <c r="V1732" s="117">
        <f t="shared" ca="1" si="265"/>
        <v>0</v>
      </c>
      <c r="W1732" s="64">
        <f t="shared" ca="1" si="266"/>
        <v>1</v>
      </c>
      <c r="X1732" s="64">
        <f t="shared" ca="1" si="270"/>
        <v>0</v>
      </c>
      <c r="Y1732" s="64">
        <f t="shared" ca="1" si="267"/>
        <v>0</v>
      </c>
      <c r="AM1732" s="156"/>
    </row>
    <row r="1733" spans="1:39">
      <c r="A1733" s="12">
        <f t="shared" si="261"/>
        <v>0</v>
      </c>
      <c r="B1733" s="12" t="str">
        <f>IF([1]DRUM!A1710="","",[1]DRUM!A1710)</f>
        <v/>
      </c>
      <c r="C1733" s="12" t="str">
        <f t="shared" si="262"/>
        <v/>
      </c>
      <c r="D1733" s="155">
        <f t="shared" si="268"/>
        <v>0</v>
      </c>
      <c r="E1733" s="26" t="str">
        <f>IF([1]DRUM!B1710="","",[1]DRUM!B1710)</f>
        <v/>
      </c>
      <c r="F1733" s="26" t="str">
        <f>IF([1]DRUM!C1710="","",[1]DRUM!C1710)</f>
        <v/>
      </c>
      <c r="G1733" s="26" t="str">
        <f>IF([1]DRUM!D1710="","",[1]DRUM!D1710)</f>
        <v/>
      </c>
      <c r="H1733" s="26" t="str">
        <f>IF([1]DRUM!E1710="","",[1]DRUM!E1710)</f>
        <v/>
      </c>
      <c r="I1733" s="26" t="str">
        <f>IF([1]DRUM!F1710="","",[1]DRUM!F1710)</f>
        <v/>
      </c>
      <c r="J1733" s="26" t="str">
        <f>IF([1]DRUM!G1710="","",[1]DRUM!G1710)</f>
        <v/>
      </c>
      <c r="K1733" s="26" t="str">
        <f>IF([1]DRUM!H1710="","",[1]DRUM!H1710)</f>
        <v/>
      </c>
      <c r="L1733" s="26" t="str">
        <f>IF([1]DRUM!I1710="","",[1]DRUM!I1710)</f>
        <v/>
      </c>
      <c r="M1733" s="26" t="str">
        <f>IF([1]DRUM!J1710="","",
IF(AND([1]DRUM!K1710="Wooden Drum",[1]DRUM!J1710&gt;Max_WD_Capacity),Max_WD_Capacity,
[1]DRUM!J1710))</f>
        <v/>
      </c>
      <c r="N1733" s="26" t="str">
        <f>IF([1]DRUM!K1710="","",[1]DRUM!K1710)</f>
        <v/>
      </c>
      <c r="O1733" s="26" t="str">
        <f>IF([1]DRUM!L1710="","",[1]DRUM!L1710)</f>
        <v/>
      </c>
      <c r="P1733" s="26" t="str">
        <f>IF([1]DRUM!M1710="","",[1]DRUM!M1710)</f>
        <v/>
      </c>
      <c r="Q1733" s="26" t="str">
        <f>IF([1]DRUM!N1710="","",[1]DRUM!N1710)</f>
        <v/>
      </c>
      <c r="R1733" s="26" t="str">
        <f t="shared" si="269"/>
        <v/>
      </c>
      <c r="S1733" s="26">
        <f>IF(N1733="",0,
IF(Knee_Application="YES",Knee_Width,IF(Knee_Application="NO",0,
IF(OR(Cable_Type="OH",SearchData("Conductor",Cable_Desc)),0,
IF(N1733="Steel Drum",Knee_Width,
IF(N1733="Plywood Drum",0,
IF(Country="UAE",0,
IF(AND(OR(SearchData("LSHF",Cable_Desc),SearchData("LSZH",Cable_Desc),SearchData("LS0H",Cable_Desc),SearchData("LSOH",Cable_Desc)),D.nom&gt;40),Knee_Width,
IF(AND(Country="Egypt",D.nom&gt;60),Knee_Width,
IF(AND(Country&lt;&gt;"Egypt",D.nom&gt;35),Knee_Width,
0))))))))))</f>
        <v>0</v>
      </c>
      <c r="T1733" s="118">
        <f t="shared" ca="1" si="263"/>
        <v>0</v>
      </c>
      <c r="U1733" s="118">
        <f t="shared" ca="1" si="264"/>
        <v>0</v>
      </c>
      <c r="V1733" s="117">
        <f t="shared" ca="1" si="265"/>
        <v>0</v>
      </c>
      <c r="W1733" s="64">
        <f t="shared" ca="1" si="266"/>
        <v>1</v>
      </c>
      <c r="X1733" s="64">
        <f t="shared" ca="1" si="270"/>
        <v>0</v>
      </c>
      <c r="Y1733" s="64">
        <f t="shared" ca="1" si="267"/>
        <v>0</v>
      </c>
      <c r="AM1733" s="156"/>
    </row>
    <row r="1734" spans="1:39">
      <c r="A1734" s="12">
        <f t="shared" si="261"/>
        <v>0</v>
      </c>
      <c r="B1734" s="12" t="str">
        <f>IF([1]DRUM!A1711="","",[1]DRUM!A1711)</f>
        <v/>
      </c>
      <c r="C1734" s="12" t="str">
        <f t="shared" si="262"/>
        <v/>
      </c>
      <c r="D1734" s="155">
        <f t="shared" si="268"/>
        <v>0</v>
      </c>
      <c r="E1734" s="26" t="str">
        <f>IF([1]DRUM!B1711="","",[1]DRUM!B1711)</f>
        <v/>
      </c>
      <c r="F1734" s="26" t="str">
        <f>IF([1]DRUM!C1711="","",[1]DRUM!C1711)</f>
        <v/>
      </c>
      <c r="G1734" s="26" t="str">
        <f>IF([1]DRUM!D1711="","",[1]DRUM!D1711)</f>
        <v/>
      </c>
      <c r="H1734" s="26" t="str">
        <f>IF([1]DRUM!E1711="","",[1]DRUM!E1711)</f>
        <v/>
      </c>
      <c r="I1734" s="26" t="str">
        <f>IF([1]DRUM!F1711="","",[1]DRUM!F1711)</f>
        <v/>
      </c>
      <c r="J1734" s="26" t="str">
        <f>IF([1]DRUM!G1711="","",[1]DRUM!G1711)</f>
        <v/>
      </c>
      <c r="K1734" s="26" t="str">
        <f>IF([1]DRUM!H1711="","",[1]DRUM!H1711)</f>
        <v/>
      </c>
      <c r="L1734" s="26" t="str">
        <f>IF([1]DRUM!I1711="","",[1]DRUM!I1711)</f>
        <v/>
      </c>
      <c r="M1734" s="26" t="str">
        <f>IF([1]DRUM!J1711="","",
IF(AND([1]DRUM!K1711="Wooden Drum",[1]DRUM!J1711&gt;Max_WD_Capacity),Max_WD_Capacity,
[1]DRUM!J1711))</f>
        <v/>
      </c>
      <c r="N1734" s="26" t="str">
        <f>IF([1]DRUM!K1711="","",[1]DRUM!K1711)</f>
        <v/>
      </c>
      <c r="O1734" s="26" t="str">
        <f>IF([1]DRUM!L1711="","",[1]DRUM!L1711)</f>
        <v/>
      </c>
      <c r="P1734" s="26" t="str">
        <f>IF([1]DRUM!M1711="","",[1]DRUM!M1711)</f>
        <v/>
      </c>
      <c r="Q1734" s="26" t="str">
        <f>IF([1]DRUM!N1711="","",[1]DRUM!N1711)</f>
        <v/>
      </c>
      <c r="R1734" s="26" t="str">
        <f t="shared" si="269"/>
        <v/>
      </c>
      <c r="S1734" s="26">
        <f>IF(N1734="",0,
IF(Knee_Application="YES",Knee_Width,IF(Knee_Application="NO",0,
IF(OR(Cable_Type="OH",SearchData("Conductor",Cable_Desc)),0,
IF(N1734="Steel Drum",Knee_Width,
IF(N1734="Plywood Drum",0,
IF(Country="UAE",0,
IF(AND(OR(SearchData("LSHF",Cable_Desc),SearchData("LSZH",Cable_Desc),SearchData("LS0H",Cable_Desc),SearchData("LSOH",Cable_Desc)),D.nom&gt;40),Knee_Width,
IF(AND(Country="Egypt",D.nom&gt;60),Knee_Width,
IF(AND(Country&lt;&gt;"Egypt",D.nom&gt;35),Knee_Width,
0))))))))))</f>
        <v>0</v>
      </c>
      <c r="T1734" s="118">
        <f t="shared" ca="1" si="263"/>
        <v>0</v>
      </c>
      <c r="U1734" s="118">
        <f t="shared" ca="1" si="264"/>
        <v>0</v>
      </c>
      <c r="V1734" s="117">
        <f t="shared" ca="1" si="265"/>
        <v>0</v>
      </c>
      <c r="W1734" s="64">
        <f t="shared" ca="1" si="266"/>
        <v>1</v>
      </c>
      <c r="X1734" s="64">
        <f t="shared" ca="1" si="270"/>
        <v>0</v>
      </c>
      <c r="Y1734" s="64">
        <f t="shared" ca="1" si="267"/>
        <v>0</v>
      </c>
      <c r="AM1734" s="156"/>
    </row>
    <row r="1735" spans="1:39">
      <c r="A1735" s="12">
        <f t="shared" si="261"/>
        <v>0</v>
      </c>
      <c r="B1735" s="12" t="str">
        <f>IF([1]DRUM!A1712="","",[1]DRUM!A1712)</f>
        <v/>
      </c>
      <c r="C1735" s="12" t="str">
        <f t="shared" si="262"/>
        <v/>
      </c>
      <c r="D1735" s="155">
        <f t="shared" si="268"/>
        <v>0</v>
      </c>
      <c r="E1735" s="26" t="str">
        <f>IF([1]DRUM!B1712="","",[1]DRUM!B1712)</f>
        <v/>
      </c>
      <c r="F1735" s="26" t="str">
        <f>IF([1]DRUM!C1712="","",[1]DRUM!C1712)</f>
        <v/>
      </c>
      <c r="G1735" s="26" t="str">
        <f>IF([1]DRUM!D1712="","",[1]DRUM!D1712)</f>
        <v/>
      </c>
      <c r="H1735" s="26" t="str">
        <f>IF([1]DRUM!E1712="","",[1]DRUM!E1712)</f>
        <v/>
      </c>
      <c r="I1735" s="26" t="str">
        <f>IF([1]DRUM!F1712="","",[1]DRUM!F1712)</f>
        <v/>
      </c>
      <c r="J1735" s="26" t="str">
        <f>IF([1]DRUM!G1712="","",[1]DRUM!G1712)</f>
        <v/>
      </c>
      <c r="K1735" s="26" t="str">
        <f>IF([1]DRUM!H1712="","",[1]DRUM!H1712)</f>
        <v/>
      </c>
      <c r="L1735" s="26" t="str">
        <f>IF([1]DRUM!I1712="","",[1]DRUM!I1712)</f>
        <v/>
      </c>
      <c r="M1735" s="26" t="str">
        <f>IF([1]DRUM!J1712="","",
IF(AND([1]DRUM!K1712="Wooden Drum",[1]DRUM!J1712&gt;Max_WD_Capacity),Max_WD_Capacity,
[1]DRUM!J1712))</f>
        <v/>
      </c>
      <c r="N1735" s="26" t="str">
        <f>IF([1]DRUM!K1712="","",[1]DRUM!K1712)</f>
        <v/>
      </c>
      <c r="O1735" s="26" t="str">
        <f>IF([1]DRUM!L1712="","",[1]DRUM!L1712)</f>
        <v/>
      </c>
      <c r="P1735" s="26" t="str">
        <f>IF([1]DRUM!M1712="","",[1]DRUM!M1712)</f>
        <v/>
      </c>
      <c r="Q1735" s="26" t="str">
        <f>IF([1]DRUM!N1712="","",[1]DRUM!N1712)</f>
        <v/>
      </c>
      <c r="R1735" s="26" t="str">
        <f t="shared" si="269"/>
        <v/>
      </c>
      <c r="S1735" s="26">
        <f>IF(N1735="",0,
IF(Knee_Application="YES",Knee_Width,IF(Knee_Application="NO",0,
IF(OR(Cable_Type="OH",SearchData("Conductor",Cable_Desc)),0,
IF(N1735="Steel Drum",Knee_Width,
IF(N1735="Plywood Drum",0,
IF(Country="UAE",0,
IF(AND(OR(SearchData("LSHF",Cable_Desc),SearchData("LSZH",Cable_Desc),SearchData("LS0H",Cable_Desc),SearchData("LSOH",Cable_Desc)),D.nom&gt;40),Knee_Width,
IF(AND(Country="Egypt",D.nom&gt;60),Knee_Width,
IF(AND(Country&lt;&gt;"Egypt",D.nom&gt;35),Knee_Width,
0))))))))))</f>
        <v>0</v>
      </c>
      <c r="T1735" s="118">
        <f t="shared" ca="1" si="263"/>
        <v>0</v>
      </c>
      <c r="U1735" s="118">
        <f t="shared" ca="1" si="264"/>
        <v>0</v>
      </c>
      <c r="V1735" s="117">
        <f t="shared" ca="1" si="265"/>
        <v>0</v>
      </c>
      <c r="W1735" s="64">
        <f t="shared" ca="1" si="266"/>
        <v>1</v>
      </c>
      <c r="X1735" s="64">
        <f t="shared" ca="1" si="270"/>
        <v>0</v>
      </c>
      <c r="Y1735" s="64">
        <f t="shared" ca="1" si="267"/>
        <v>0</v>
      </c>
      <c r="AM1735" s="156"/>
    </row>
    <row r="1736" spans="1:39">
      <c r="A1736" s="12">
        <f t="shared" si="261"/>
        <v>0</v>
      </c>
      <c r="B1736" s="12" t="str">
        <f>IF([1]DRUM!A1713="","",[1]DRUM!A1713)</f>
        <v/>
      </c>
      <c r="C1736" s="12" t="str">
        <f t="shared" si="262"/>
        <v/>
      </c>
      <c r="D1736" s="155">
        <f t="shared" si="268"/>
        <v>0</v>
      </c>
      <c r="E1736" s="26" t="str">
        <f>IF([1]DRUM!B1713="","",[1]DRUM!B1713)</f>
        <v/>
      </c>
      <c r="F1736" s="26" t="str">
        <f>IF([1]DRUM!C1713="","",[1]DRUM!C1713)</f>
        <v/>
      </c>
      <c r="G1736" s="26" t="str">
        <f>IF([1]DRUM!D1713="","",[1]DRUM!D1713)</f>
        <v/>
      </c>
      <c r="H1736" s="26" t="str">
        <f>IF([1]DRUM!E1713="","",[1]DRUM!E1713)</f>
        <v/>
      </c>
      <c r="I1736" s="26" t="str">
        <f>IF([1]DRUM!F1713="","",[1]DRUM!F1713)</f>
        <v/>
      </c>
      <c r="J1736" s="26" t="str">
        <f>IF([1]DRUM!G1713="","",[1]DRUM!G1713)</f>
        <v/>
      </c>
      <c r="K1736" s="26" t="str">
        <f>IF([1]DRUM!H1713="","",[1]DRUM!H1713)</f>
        <v/>
      </c>
      <c r="L1736" s="26" t="str">
        <f>IF([1]DRUM!I1713="","",[1]DRUM!I1713)</f>
        <v/>
      </c>
      <c r="M1736" s="26" t="str">
        <f>IF([1]DRUM!J1713="","",
IF(AND([1]DRUM!K1713="Wooden Drum",[1]DRUM!J1713&gt;Max_WD_Capacity),Max_WD_Capacity,
[1]DRUM!J1713))</f>
        <v/>
      </c>
      <c r="N1736" s="26" t="str">
        <f>IF([1]DRUM!K1713="","",[1]DRUM!K1713)</f>
        <v/>
      </c>
      <c r="O1736" s="26" t="str">
        <f>IF([1]DRUM!L1713="","",[1]DRUM!L1713)</f>
        <v/>
      </c>
      <c r="P1736" s="26" t="str">
        <f>IF([1]DRUM!M1713="","",[1]DRUM!M1713)</f>
        <v/>
      </c>
      <c r="Q1736" s="26" t="str">
        <f>IF([1]DRUM!N1713="","",[1]DRUM!N1713)</f>
        <v/>
      </c>
      <c r="R1736" s="26" t="str">
        <f t="shared" si="269"/>
        <v/>
      </c>
      <c r="S1736" s="26">
        <f>IF(N1736="",0,
IF(Knee_Application="YES",Knee_Width,IF(Knee_Application="NO",0,
IF(OR(Cable_Type="OH",SearchData("Conductor",Cable_Desc)),0,
IF(N1736="Steel Drum",Knee_Width,
IF(N1736="Plywood Drum",0,
IF(Country="UAE",0,
IF(AND(OR(SearchData("LSHF",Cable_Desc),SearchData("LSZH",Cable_Desc),SearchData("LS0H",Cable_Desc),SearchData("LSOH",Cable_Desc)),D.nom&gt;40),Knee_Width,
IF(AND(Country="Egypt",D.nom&gt;60),Knee_Width,
IF(AND(Country&lt;&gt;"Egypt",D.nom&gt;35),Knee_Width,
0))))))))))</f>
        <v>0</v>
      </c>
      <c r="T1736" s="118">
        <f t="shared" ca="1" si="263"/>
        <v>0</v>
      </c>
      <c r="U1736" s="118">
        <f t="shared" ca="1" si="264"/>
        <v>0</v>
      </c>
      <c r="V1736" s="117">
        <f t="shared" ca="1" si="265"/>
        <v>0</v>
      </c>
      <c r="W1736" s="64">
        <f t="shared" ca="1" si="266"/>
        <v>1</v>
      </c>
      <c r="X1736" s="64">
        <f t="shared" ca="1" si="270"/>
        <v>0</v>
      </c>
      <c r="Y1736" s="64">
        <f t="shared" ca="1" si="267"/>
        <v>0</v>
      </c>
      <c r="AM1736" s="156"/>
    </row>
    <row r="1737" spans="1:39">
      <c r="A1737" s="12">
        <f t="shared" si="261"/>
        <v>0</v>
      </c>
      <c r="B1737" s="12" t="str">
        <f>IF([1]DRUM!A1714="","",[1]DRUM!A1714)</f>
        <v/>
      </c>
      <c r="C1737" s="12" t="str">
        <f t="shared" si="262"/>
        <v/>
      </c>
      <c r="D1737" s="155">
        <f t="shared" si="268"/>
        <v>0</v>
      </c>
      <c r="E1737" s="26" t="str">
        <f>IF([1]DRUM!B1714="","",[1]DRUM!B1714)</f>
        <v/>
      </c>
      <c r="F1737" s="26" t="str">
        <f>IF([1]DRUM!C1714="","",[1]DRUM!C1714)</f>
        <v/>
      </c>
      <c r="G1737" s="26" t="str">
        <f>IF([1]DRUM!D1714="","",[1]DRUM!D1714)</f>
        <v/>
      </c>
      <c r="H1737" s="26" t="str">
        <f>IF([1]DRUM!E1714="","",[1]DRUM!E1714)</f>
        <v/>
      </c>
      <c r="I1737" s="26" t="str">
        <f>IF([1]DRUM!F1714="","",[1]DRUM!F1714)</f>
        <v/>
      </c>
      <c r="J1737" s="26" t="str">
        <f>IF([1]DRUM!G1714="","",[1]DRUM!G1714)</f>
        <v/>
      </c>
      <c r="K1737" s="26" t="str">
        <f>IF([1]DRUM!H1714="","",[1]DRUM!H1714)</f>
        <v/>
      </c>
      <c r="L1737" s="26" t="str">
        <f>IF([1]DRUM!I1714="","",[1]DRUM!I1714)</f>
        <v/>
      </c>
      <c r="M1737" s="26" t="str">
        <f>IF([1]DRUM!J1714="","",
IF(AND([1]DRUM!K1714="Wooden Drum",[1]DRUM!J1714&gt;Max_WD_Capacity),Max_WD_Capacity,
[1]DRUM!J1714))</f>
        <v/>
      </c>
      <c r="N1737" s="26" t="str">
        <f>IF([1]DRUM!K1714="","",[1]DRUM!K1714)</f>
        <v/>
      </c>
      <c r="O1737" s="26" t="str">
        <f>IF([1]DRUM!L1714="","",[1]DRUM!L1714)</f>
        <v/>
      </c>
      <c r="P1737" s="26" t="str">
        <f>IF([1]DRUM!M1714="","",[1]DRUM!M1714)</f>
        <v/>
      </c>
      <c r="Q1737" s="26" t="str">
        <f>IF([1]DRUM!N1714="","",[1]DRUM!N1714)</f>
        <v/>
      </c>
      <c r="R1737" s="26" t="str">
        <f t="shared" si="269"/>
        <v/>
      </c>
      <c r="S1737" s="26">
        <f>IF(N1737="",0,
IF(Knee_Application="YES",Knee_Width,IF(Knee_Application="NO",0,
IF(OR(Cable_Type="OH",SearchData("Conductor",Cable_Desc)),0,
IF(N1737="Steel Drum",Knee_Width,
IF(N1737="Plywood Drum",0,
IF(Country="UAE",0,
IF(AND(OR(SearchData("LSHF",Cable_Desc),SearchData("LSZH",Cable_Desc),SearchData("LS0H",Cable_Desc),SearchData("LSOH",Cable_Desc)),D.nom&gt;40),Knee_Width,
IF(AND(Country="Egypt",D.nom&gt;60),Knee_Width,
IF(AND(Country&lt;&gt;"Egypt",D.nom&gt;35),Knee_Width,
0))))))))))</f>
        <v>0</v>
      </c>
      <c r="T1737" s="118">
        <f t="shared" ca="1" si="263"/>
        <v>0</v>
      </c>
      <c r="U1737" s="118">
        <f t="shared" ca="1" si="264"/>
        <v>0</v>
      </c>
      <c r="V1737" s="117">
        <f t="shared" ca="1" si="265"/>
        <v>0</v>
      </c>
      <c r="W1737" s="64">
        <f t="shared" ca="1" si="266"/>
        <v>1</v>
      </c>
      <c r="X1737" s="64">
        <f t="shared" ca="1" si="270"/>
        <v>0</v>
      </c>
      <c r="Y1737" s="64">
        <f t="shared" ca="1" si="267"/>
        <v>0</v>
      </c>
      <c r="AM1737" s="156"/>
    </row>
    <row r="1738" spans="1:39">
      <c r="A1738" s="12">
        <f t="shared" si="261"/>
        <v>0</v>
      </c>
      <c r="B1738" s="12" t="str">
        <f>IF([1]DRUM!A1715="","",[1]DRUM!A1715)</f>
        <v/>
      </c>
      <c r="C1738" s="12" t="str">
        <f t="shared" si="262"/>
        <v/>
      </c>
      <c r="D1738" s="155">
        <f t="shared" si="268"/>
        <v>0</v>
      </c>
      <c r="E1738" s="26" t="str">
        <f>IF([1]DRUM!B1715="","",[1]DRUM!B1715)</f>
        <v/>
      </c>
      <c r="F1738" s="26" t="str">
        <f>IF([1]DRUM!C1715="","",[1]DRUM!C1715)</f>
        <v/>
      </c>
      <c r="G1738" s="26" t="str">
        <f>IF([1]DRUM!D1715="","",[1]DRUM!D1715)</f>
        <v/>
      </c>
      <c r="H1738" s="26" t="str">
        <f>IF([1]DRUM!E1715="","",[1]DRUM!E1715)</f>
        <v/>
      </c>
      <c r="I1738" s="26" t="str">
        <f>IF([1]DRUM!F1715="","",[1]DRUM!F1715)</f>
        <v/>
      </c>
      <c r="J1738" s="26" t="str">
        <f>IF([1]DRUM!G1715="","",[1]DRUM!G1715)</f>
        <v/>
      </c>
      <c r="K1738" s="26" t="str">
        <f>IF([1]DRUM!H1715="","",[1]DRUM!H1715)</f>
        <v/>
      </c>
      <c r="L1738" s="26" t="str">
        <f>IF([1]DRUM!I1715="","",[1]DRUM!I1715)</f>
        <v/>
      </c>
      <c r="M1738" s="26" t="str">
        <f>IF([1]DRUM!J1715="","",
IF(AND([1]DRUM!K1715="Wooden Drum",[1]DRUM!J1715&gt;Max_WD_Capacity),Max_WD_Capacity,
[1]DRUM!J1715))</f>
        <v/>
      </c>
      <c r="N1738" s="26" t="str">
        <f>IF([1]DRUM!K1715="","",[1]DRUM!K1715)</f>
        <v/>
      </c>
      <c r="O1738" s="26" t="str">
        <f>IF([1]DRUM!L1715="","",[1]DRUM!L1715)</f>
        <v/>
      </c>
      <c r="P1738" s="26" t="str">
        <f>IF([1]DRUM!M1715="","",[1]DRUM!M1715)</f>
        <v/>
      </c>
      <c r="Q1738" s="26" t="str">
        <f>IF([1]DRUM!N1715="","",[1]DRUM!N1715)</f>
        <v/>
      </c>
      <c r="R1738" s="26" t="str">
        <f t="shared" si="269"/>
        <v/>
      </c>
      <c r="S1738" s="26">
        <f>IF(N1738="",0,
IF(Knee_Application="YES",Knee_Width,IF(Knee_Application="NO",0,
IF(OR(Cable_Type="OH",SearchData("Conductor",Cable_Desc)),0,
IF(N1738="Steel Drum",Knee_Width,
IF(N1738="Plywood Drum",0,
IF(Country="UAE",0,
IF(AND(OR(SearchData("LSHF",Cable_Desc),SearchData("LSZH",Cable_Desc),SearchData("LS0H",Cable_Desc),SearchData("LSOH",Cable_Desc)),D.nom&gt;40),Knee_Width,
IF(AND(Country="Egypt",D.nom&gt;60),Knee_Width,
IF(AND(Country&lt;&gt;"Egypt",D.nom&gt;35),Knee_Width,
0))))))))))</f>
        <v>0</v>
      </c>
      <c r="T1738" s="118">
        <f t="shared" ca="1" si="263"/>
        <v>0</v>
      </c>
      <c r="U1738" s="118">
        <f t="shared" ca="1" si="264"/>
        <v>0</v>
      </c>
      <c r="V1738" s="117">
        <f t="shared" ca="1" si="265"/>
        <v>0</v>
      </c>
      <c r="W1738" s="64">
        <f t="shared" ca="1" si="266"/>
        <v>1</v>
      </c>
      <c r="X1738" s="64">
        <f t="shared" ca="1" si="270"/>
        <v>0</v>
      </c>
      <c r="Y1738" s="64">
        <f t="shared" ca="1" si="267"/>
        <v>0</v>
      </c>
      <c r="AM1738" s="156"/>
    </row>
    <row r="1739" spans="1:39">
      <c r="A1739" s="12">
        <f t="shared" si="261"/>
        <v>0</v>
      </c>
      <c r="B1739" s="12" t="str">
        <f>IF([1]DRUM!A1716="","",[1]DRUM!A1716)</f>
        <v/>
      </c>
      <c r="C1739" s="12" t="str">
        <f t="shared" si="262"/>
        <v/>
      </c>
      <c r="D1739" s="155">
        <f t="shared" si="268"/>
        <v>0</v>
      </c>
      <c r="E1739" s="26" t="str">
        <f>IF([1]DRUM!B1716="","",[1]DRUM!B1716)</f>
        <v/>
      </c>
      <c r="F1739" s="26" t="str">
        <f>IF([1]DRUM!C1716="","",[1]DRUM!C1716)</f>
        <v/>
      </c>
      <c r="G1739" s="26" t="str">
        <f>IF([1]DRUM!D1716="","",[1]DRUM!D1716)</f>
        <v/>
      </c>
      <c r="H1739" s="26" t="str">
        <f>IF([1]DRUM!E1716="","",[1]DRUM!E1716)</f>
        <v/>
      </c>
      <c r="I1739" s="26" t="str">
        <f>IF([1]DRUM!F1716="","",[1]DRUM!F1716)</f>
        <v/>
      </c>
      <c r="J1739" s="26" t="str">
        <f>IF([1]DRUM!G1716="","",[1]DRUM!G1716)</f>
        <v/>
      </c>
      <c r="K1739" s="26" t="str">
        <f>IF([1]DRUM!H1716="","",[1]DRUM!H1716)</f>
        <v/>
      </c>
      <c r="L1739" s="26" t="str">
        <f>IF([1]DRUM!I1716="","",[1]DRUM!I1716)</f>
        <v/>
      </c>
      <c r="M1739" s="26" t="str">
        <f>IF([1]DRUM!J1716="","",
IF(AND([1]DRUM!K1716="Wooden Drum",[1]DRUM!J1716&gt;Max_WD_Capacity),Max_WD_Capacity,
[1]DRUM!J1716))</f>
        <v/>
      </c>
      <c r="N1739" s="26" t="str">
        <f>IF([1]DRUM!K1716="","",[1]DRUM!K1716)</f>
        <v/>
      </c>
      <c r="O1739" s="26" t="str">
        <f>IF([1]DRUM!L1716="","",[1]DRUM!L1716)</f>
        <v/>
      </c>
      <c r="P1739" s="26" t="str">
        <f>IF([1]DRUM!M1716="","",[1]DRUM!M1716)</f>
        <v/>
      </c>
      <c r="Q1739" s="26" t="str">
        <f>IF([1]DRUM!N1716="","",[1]DRUM!N1716)</f>
        <v/>
      </c>
      <c r="R1739" s="26" t="str">
        <f t="shared" si="269"/>
        <v/>
      </c>
      <c r="S1739" s="26">
        <f>IF(N1739="",0,
IF(Knee_Application="YES",Knee_Width,IF(Knee_Application="NO",0,
IF(OR(Cable_Type="OH",SearchData("Conductor",Cable_Desc)),0,
IF(N1739="Steel Drum",Knee_Width,
IF(N1739="Plywood Drum",0,
IF(Country="UAE",0,
IF(AND(OR(SearchData("LSHF",Cable_Desc),SearchData("LSZH",Cable_Desc),SearchData("LS0H",Cable_Desc),SearchData("LSOH",Cable_Desc)),D.nom&gt;40),Knee_Width,
IF(AND(Country="Egypt",D.nom&gt;60),Knee_Width,
IF(AND(Country&lt;&gt;"Egypt",D.nom&gt;35),Knee_Width,
0))))))))))</f>
        <v>0</v>
      </c>
      <c r="T1739" s="118">
        <f t="shared" ca="1" si="263"/>
        <v>0</v>
      </c>
      <c r="U1739" s="118">
        <f t="shared" ca="1" si="264"/>
        <v>0</v>
      </c>
      <c r="V1739" s="117">
        <f t="shared" ca="1" si="265"/>
        <v>0</v>
      </c>
      <c r="W1739" s="64">
        <f t="shared" ca="1" si="266"/>
        <v>1</v>
      </c>
      <c r="X1739" s="64">
        <f t="shared" ca="1" si="270"/>
        <v>0</v>
      </c>
      <c r="Y1739" s="64">
        <f t="shared" ca="1" si="267"/>
        <v>0</v>
      </c>
      <c r="AM1739" s="156"/>
    </row>
    <row r="1740" spans="1:39">
      <c r="A1740" s="12">
        <f t="shared" si="261"/>
        <v>0</v>
      </c>
      <c r="B1740" s="12" t="str">
        <f>IF([1]DRUM!A1717="","",[1]DRUM!A1717)</f>
        <v/>
      </c>
      <c r="C1740" s="12" t="str">
        <f t="shared" si="262"/>
        <v/>
      </c>
      <c r="D1740" s="155">
        <f t="shared" si="268"/>
        <v>0</v>
      </c>
      <c r="E1740" s="26" t="str">
        <f>IF([1]DRUM!B1717="","",[1]DRUM!B1717)</f>
        <v/>
      </c>
      <c r="F1740" s="26" t="str">
        <f>IF([1]DRUM!C1717="","",[1]DRUM!C1717)</f>
        <v/>
      </c>
      <c r="G1740" s="26" t="str">
        <f>IF([1]DRUM!D1717="","",[1]DRUM!D1717)</f>
        <v/>
      </c>
      <c r="H1740" s="26" t="str">
        <f>IF([1]DRUM!E1717="","",[1]DRUM!E1717)</f>
        <v/>
      </c>
      <c r="I1740" s="26" t="str">
        <f>IF([1]DRUM!F1717="","",[1]DRUM!F1717)</f>
        <v/>
      </c>
      <c r="J1740" s="26" t="str">
        <f>IF([1]DRUM!G1717="","",[1]DRUM!G1717)</f>
        <v/>
      </c>
      <c r="K1740" s="26" t="str">
        <f>IF([1]DRUM!H1717="","",[1]DRUM!H1717)</f>
        <v/>
      </c>
      <c r="L1740" s="26" t="str">
        <f>IF([1]DRUM!I1717="","",[1]DRUM!I1717)</f>
        <v/>
      </c>
      <c r="M1740" s="26" t="str">
        <f>IF([1]DRUM!J1717="","",
IF(AND([1]DRUM!K1717="Wooden Drum",[1]DRUM!J1717&gt;Max_WD_Capacity),Max_WD_Capacity,
[1]DRUM!J1717))</f>
        <v/>
      </c>
      <c r="N1740" s="26" t="str">
        <f>IF([1]DRUM!K1717="","",[1]DRUM!K1717)</f>
        <v/>
      </c>
      <c r="O1740" s="26" t="str">
        <f>IF([1]DRUM!L1717="","",[1]DRUM!L1717)</f>
        <v/>
      </c>
      <c r="P1740" s="26" t="str">
        <f>IF([1]DRUM!M1717="","",[1]DRUM!M1717)</f>
        <v/>
      </c>
      <c r="Q1740" s="26" t="str">
        <f>IF([1]DRUM!N1717="","",[1]DRUM!N1717)</f>
        <v/>
      </c>
      <c r="R1740" s="26" t="str">
        <f t="shared" si="269"/>
        <v/>
      </c>
      <c r="S1740" s="26">
        <f>IF(N1740="",0,
IF(Knee_Application="YES",Knee_Width,IF(Knee_Application="NO",0,
IF(OR(Cable_Type="OH",SearchData("Conductor",Cable_Desc)),0,
IF(N1740="Steel Drum",Knee_Width,
IF(N1740="Plywood Drum",0,
IF(Country="UAE",0,
IF(AND(OR(SearchData("LSHF",Cable_Desc),SearchData("LSZH",Cable_Desc),SearchData("LS0H",Cable_Desc),SearchData("LSOH",Cable_Desc)),D.nom&gt;40),Knee_Width,
IF(AND(Country="Egypt",D.nom&gt;60),Knee_Width,
IF(AND(Country&lt;&gt;"Egypt",D.nom&gt;35),Knee_Width,
0))))))))))</f>
        <v>0</v>
      </c>
      <c r="T1740" s="118">
        <f t="shared" ca="1" si="263"/>
        <v>0</v>
      </c>
      <c r="U1740" s="118">
        <f t="shared" ca="1" si="264"/>
        <v>0</v>
      </c>
      <c r="V1740" s="117">
        <f t="shared" ca="1" si="265"/>
        <v>0</v>
      </c>
      <c r="W1740" s="64">
        <f t="shared" ca="1" si="266"/>
        <v>1</v>
      </c>
      <c r="X1740" s="64">
        <f t="shared" ca="1" si="270"/>
        <v>0</v>
      </c>
      <c r="Y1740" s="64">
        <f t="shared" ca="1" si="267"/>
        <v>0</v>
      </c>
      <c r="AM1740" s="156"/>
    </row>
    <row r="1741" spans="1:39">
      <c r="A1741" s="12">
        <f t="shared" si="261"/>
        <v>0</v>
      </c>
      <c r="B1741" s="12" t="str">
        <f>IF([1]DRUM!A1718="","",[1]DRUM!A1718)</f>
        <v/>
      </c>
      <c r="C1741" s="12" t="str">
        <f t="shared" si="262"/>
        <v/>
      </c>
      <c r="D1741" s="155">
        <f t="shared" si="268"/>
        <v>0</v>
      </c>
      <c r="E1741" s="26" t="str">
        <f>IF([1]DRUM!B1718="","",[1]DRUM!B1718)</f>
        <v/>
      </c>
      <c r="F1741" s="26" t="str">
        <f>IF([1]DRUM!C1718="","",[1]DRUM!C1718)</f>
        <v/>
      </c>
      <c r="G1741" s="26" t="str">
        <f>IF([1]DRUM!D1718="","",[1]DRUM!D1718)</f>
        <v/>
      </c>
      <c r="H1741" s="26" t="str">
        <f>IF([1]DRUM!E1718="","",[1]DRUM!E1718)</f>
        <v/>
      </c>
      <c r="I1741" s="26" t="str">
        <f>IF([1]DRUM!F1718="","",[1]DRUM!F1718)</f>
        <v/>
      </c>
      <c r="J1741" s="26" t="str">
        <f>IF([1]DRUM!G1718="","",[1]DRUM!G1718)</f>
        <v/>
      </c>
      <c r="K1741" s="26" t="str">
        <f>IF([1]DRUM!H1718="","",[1]DRUM!H1718)</f>
        <v/>
      </c>
      <c r="L1741" s="26" t="str">
        <f>IF([1]DRUM!I1718="","",[1]DRUM!I1718)</f>
        <v/>
      </c>
      <c r="M1741" s="26" t="str">
        <f>IF([1]DRUM!J1718="","",
IF(AND([1]DRUM!K1718="Wooden Drum",[1]DRUM!J1718&gt;Max_WD_Capacity),Max_WD_Capacity,
[1]DRUM!J1718))</f>
        <v/>
      </c>
      <c r="N1741" s="26" t="str">
        <f>IF([1]DRUM!K1718="","",[1]DRUM!K1718)</f>
        <v/>
      </c>
      <c r="O1741" s="26" t="str">
        <f>IF([1]DRUM!L1718="","",[1]DRUM!L1718)</f>
        <v/>
      </c>
      <c r="P1741" s="26" t="str">
        <f>IF([1]DRUM!M1718="","",[1]DRUM!M1718)</f>
        <v/>
      </c>
      <c r="Q1741" s="26" t="str">
        <f>IF([1]DRUM!N1718="","",[1]DRUM!N1718)</f>
        <v/>
      </c>
      <c r="R1741" s="26" t="str">
        <f t="shared" si="269"/>
        <v/>
      </c>
      <c r="S1741" s="26">
        <f>IF(N1741="",0,
IF(Knee_Application="YES",Knee_Width,IF(Knee_Application="NO",0,
IF(OR(Cable_Type="OH",SearchData("Conductor",Cable_Desc)),0,
IF(N1741="Steel Drum",Knee_Width,
IF(N1741="Plywood Drum",0,
IF(Country="UAE",0,
IF(AND(OR(SearchData("LSHF",Cable_Desc),SearchData("LSZH",Cable_Desc),SearchData("LS0H",Cable_Desc),SearchData("LSOH",Cable_Desc)),D.nom&gt;40),Knee_Width,
IF(AND(Country="Egypt",D.nom&gt;60),Knee_Width,
IF(AND(Country&lt;&gt;"Egypt",D.nom&gt;35),Knee_Width,
0))))))))))</f>
        <v>0</v>
      </c>
      <c r="T1741" s="118">
        <f t="shared" ca="1" si="263"/>
        <v>0</v>
      </c>
      <c r="U1741" s="118">
        <f t="shared" ca="1" si="264"/>
        <v>0</v>
      </c>
      <c r="V1741" s="117">
        <f t="shared" ca="1" si="265"/>
        <v>0</v>
      </c>
      <c r="W1741" s="64">
        <f t="shared" ca="1" si="266"/>
        <v>1</v>
      </c>
      <c r="X1741" s="64">
        <f t="shared" ca="1" si="270"/>
        <v>0</v>
      </c>
      <c r="Y1741" s="64">
        <f t="shared" ca="1" si="267"/>
        <v>0</v>
      </c>
      <c r="AM1741" s="156"/>
    </row>
    <row r="1742" spans="1:39">
      <c r="A1742" s="12">
        <f t="shared" si="261"/>
        <v>0</v>
      </c>
      <c r="B1742" s="12" t="str">
        <f>IF([1]DRUM!A1719="","",[1]DRUM!A1719)</f>
        <v/>
      </c>
      <c r="C1742" s="12" t="str">
        <f t="shared" si="262"/>
        <v/>
      </c>
      <c r="D1742" s="155">
        <f t="shared" si="268"/>
        <v>0</v>
      </c>
      <c r="E1742" s="26" t="str">
        <f>IF([1]DRUM!B1719="","",[1]DRUM!B1719)</f>
        <v/>
      </c>
      <c r="F1742" s="26" t="str">
        <f>IF([1]DRUM!C1719="","",[1]DRUM!C1719)</f>
        <v/>
      </c>
      <c r="G1742" s="26" t="str">
        <f>IF([1]DRUM!D1719="","",[1]DRUM!D1719)</f>
        <v/>
      </c>
      <c r="H1742" s="26" t="str">
        <f>IF([1]DRUM!E1719="","",[1]DRUM!E1719)</f>
        <v/>
      </c>
      <c r="I1742" s="26" t="str">
        <f>IF([1]DRUM!F1719="","",[1]DRUM!F1719)</f>
        <v/>
      </c>
      <c r="J1742" s="26" t="str">
        <f>IF([1]DRUM!G1719="","",[1]DRUM!G1719)</f>
        <v/>
      </c>
      <c r="K1742" s="26" t="str">
        <f>IF([1]DRUM!H1719="","",[1]DRUM!H1719)</f>
        <v/>
      </c>
      <c r="L1742" s="26" t="str">
        <f>IF([1]DRUM!I1719="","",[1]DRUM!I1719)</f>
        <v/>
      </c>
      <c r="M1742" s="26" t="str">
        <f>IF([1]DRUM!J1719="","",
IF(AND([1]DRUM!K1719="Wooden Drum",[1]DRUM!J1719&gt;Max_WD_Capacity),Max_WD_Capacity,
[1]DRUM!J1719))</f>
        <v/>
      </c>
      <c r="N1742" s="26" t="str">
        <f>IF([1]DRUM!K1719="","",[1]DRUM!K1719)</f>
        <v/>
      </c>
      <c r="O1742" s="26" t="str">
        <f>IF([1]DRUM!L1719="","",[1]DRUM!L1719)</f>
        <v/>
      </c>
      <c r="P1742" s="26" t="str">
        <f>IF([1]DRUM!M1719="","",[1]DRUM!M1719)</f>
        <v/>
      </c>
      <c r="Q1742" s="26" t="str">
        <f>IF([1]DRUM!N1719="","",[1]DRUM!N1719)</f>
        <v/>
      </c>
      <c r="R1742" s="26" t="str">
        <f t="shared" si="269"/>
        <v/>
      </c>
      <c r="S1742" s="26">
        <f>IF(N1742="",0,
IF(Knee_Application="YES",Knee_Width,IF(Knee_Application="NO",0,
IF(OR(Cable_Type="OH",SearchData("Conductor",Cable_Desc)),0,
IF(N1742="Steel Drum",Knee_Width,
IF(N1742="Plywood Drum",0,
IF(Country="UAE",0,
IF(AND(OR(SearchData("LSHF",Cable_Desc),SearchData("LSZH",Cable_Desc),SearchData("LS0H",Cable_Desc),SearchData("LSOH",Cable_Desc)),D.nom&gt;40),Knee_Width,
IF(AND(Country="Egypt",D.nom&gt;60),Knee_Width,
IF(AND(Country&lt;&gt;"Egypt",D.nom&gt;35),Knee_Width,
0))))))))))</f>
        <v>0</v>
      </c>
      <c r="T1742" s="118">
        <f t="shared" ca="1" si="263"/>
        <v>0</v>
      </c>
      <c r="U1742" s="118">
        <f t="shared" ca="1" si="264"/>
        <v>0</v>
      </c>
      <c r="V1742" s="117">
        <f t="shared" ca="1" si="265"/>
        <v>0</v>
      </c>
      <c r="W1742" s="64">
        <f t="shared" ca="1" si="266"/>
        <v>1</v>
      </c>
      <c r="X1742" s="64">
        <f t="shared" ca="1" si="270"/>
        <v>0</v>
      </c>
      <c r="Y1742" s="64">
        <f t="shared" ca="1" si="267"/>
        <v>0</v>
      </c>
      <c r="AM1742" s="156"/>
    </row>
    <row r="1743" spans="1:39">
      <c r="A1743" s="12">
        <f t="shared" si="261"/>
        <v>0</v>
      </c>
      <c r="B1743" s="12" t="str">
        <f>IF([1]DRUM!A1720="","",[1]DRUM!A1720)</f>
        <v/>
      </c>
      <c r="C1743" s="12" t="str">
        <f t="shared" si="262"/>
        <v/>
      </c>
      <c r="D1743" s="155">
        <f t="shared" si="268"/>
        <v>0</v>
      </c>
      <c r="E1743" s="26" t="str">
        <f>IF([1]DRUM!B1720="","",[1]DRUM!B1720)</f>
        <v/>
      </c>
      <c r="F1743" s="26" t="str">
        <f>IF([1]DRUM!C1720="","",[1]DRUM!C1720)</f>
        <v/>
      </c>
      <c r="G1743" s="26" t="str">
        <f>IF([1]DRUM!D1720="","",[1]DRUM!D1720)</f>
        <v/>
      </c>
      <c r="H1743" s="26" t="str">
        <f>IF([1]DRUM!E1720="","",[1]DRUM!E1720)</f>
        <v/>
      </c>
      <c r="I1743" s="26" t="str">
        <f>IF([1]DRUM!F1720="","",[1]DRUM!F1720)</f>
        <v/>
      </c>
      <c r="J1743" s="26" t="str">
        <f>IF([1]DRUM!G1720="","",[1]DRUM!G1720)</f>
        <v/>
      </c>
      <c r="K1743" s="26" t="str">
        <f>IF([1]DRUM!H1720="","",[1]DRUM!H1720)</f>
        <v/>
      </c>
      <c r="L1743" s="26" t="str">
        <f>IF([1]DRUM!I1720="","",[1]DRUM!I1720)</f>
        <v/>
      </c>
      <c r="M1743" s="26" t="str">
        <f>IF([1]DRUM!J1720="","",
IF(AND([1]DRUM!K1720="Wooden Drum",[1]DRUM!J1720&gt;Max_WD_Capacity),Max_WD_Capacity,
[1]DRUM!J1720))</f>
        <v/>
      </c>
      <c r="N1743" s="26" t="str">
        <f>IF([1]DRUM!K1720="","",[1]DRUM!K1720)</f>
        <v/>
      </c>
      <c r="O1743" s="26" t="str">
        <f>IF([1]DRUM!L1720="","",[1]DRUM!L1720)</f>
        <v/>
      </c>
      <c r="P1743" s="26" t="str">
        <f>IF([1]DRUM!M1720="","",[1]DRUM!M1720)</f>
        <v/>
      </c>
      <c r="Q1743" s="26" t="str">
        <f>IF([1]DRUM!N1720="","",[1]DRUM!N1720)</f>
        <v/>
      </c>
      <c r="R1743" s="26" t="str">
        <f t="shared" si="269"/>
        <v/>
      </c>
      <c r="S1743" s="26">
        <f>IF(N1743="",0,
IF(Knee_Application="YES",Knee_Width,IF(Knee_Application="NO",0,
IF(OR(Cable_Type="OH",SearchData("Conductor",Cable_Desc)),0,
IF(N1743="Steel Drum",Knee_Width,
IF(N1743="Plywood Drum",0,
IF(Country="UAE",0,
IF(AND(OR(SearchData("LSHF",Cable_Desc),SearchData("LSZH",Cable_Desc),SearchData("LS0H",Cable_Desc),SearchData("LSOH",Cable_Desc)),D.nom&gt;40),Knee_Width,
IF(AND(Country="Egypt",D.nom&gt;60),Knee_Width,
IF(AND(Country&lt;&gt;"Egypt",D.nom&gt;35),Knee_Width,
0))))))))))</f>
        <v>0</v>
      </c>
      <c r="T1743" s="118">
        <f t="shared" ca="1" si="263"/>
        <v>0</v>
      </c>
      <c r="U1743" s="118">
        <f t="shared" ca="1" si="264"/>
        <v>0</v>
      </c>
      <c r="V1743" s="117">
        <f t="shared" ca="1" si="265"/>
        <v>0</v>
      </c>
      <c r="W1743" s="64">
        <f t="shared" ca="1" si="266"/>
        <v>1</v>
      </c>
      <c r="X1743" s="64">
        <f t="shared" ca="1" si="270"/>
        <v>0</v>
      </c>
      <c r="Y1743" s="64">
        <f t="shared" ca="1" si="267"/>
        <v>0</v>
      </c>
      <c r="AM1743" s="156"/>
    </row>
    <row r="1744" spans="1:39">
      <c r="A1744" s="12">
        <f t="shared" si="261"/>
        <v>0</v>
      </c>
      <c r="B1744" s="12" t="str">
        <f>IF([1]DRUM!A1721="","",[1]DRUM!A1721)</f>
        <v/>
      </c>
      <c r="C1744" s="12" t="str">
        <f t="shared" si="262"/>
        <v/>
      </c>
      <c r="D1744" s="155">
        <f t="shared" si="268"/>
        <v>0</v>
      </c>
      <c r="E1744" s="26" t="str">
        <f>IF([1]DRUM!B1721="","",[1]DRUM!B1721)</f>
        <v/>
      </c>
      <c r="F1744" s="26" t="str">
        <f>IF([1]DRUM!C1721="","",[1]DRUM!C1721)</f>
        <v/>
      </c>
      <c r="G1744" s="26" t="str">
        <f>IF([1]DRUM!D1721="","",[1]DRUM!D1721)</f>
        <v/>
      </c>
      <c r="H1744" s="26" t="str">
        <f>IF([1]DRUM!E1721="","",[1]DRUM!E1721)</f>
        <v/>
      </c>
      <c r="I1744" s="26" t="str">
        <f>IF([1]DRUM!F1721="","",[1]DRUM!F1721)</f>
        <v/>
      </c>
      <c r="J1744" s="26" t="str">
        <f>IF([1]DRUM!G1721="","",[1]DRUM!G1721)</f>
        <v/>
      </c>
      <c r="K1744" s="26" t="str">
        <f>IF([1]DRUM!H1721="","",[1]DRUM!H1721)</f>
        <v/>
      </c>
      <c r="L1744" s="26" t="str">
        <f>IF([1]DRUM!I1721="","",[1]DRUM!I1721)</f>
        <v/>
      </c>
      <c r="M1744" s="26" t="str">
        <f>IF([1]DRUM!J1721="","",
IF(AND([1]DRUM!K1721="Wooden Drum",[1]DRUM!J1721&gt;Max_WD_Capacity),Max_WD_Capacity,
[1]DRUM!J1721))</f>
        <v/>
      </c>
      <c r="N1744" s="26" t="str">
        <f>IF([1]DRUM!K1721="","",[1]DRUM!K1721)</f>
        <v/>
      </c>
      <c r="O1744" s="26" t="str">
        <f>IF([1]DRUM!L1721="","",[1]DRUM!L1721)</f>
        <v/>
      </c>
      <c r="P1744" s="26" t="str">
        <f>IF([1]DRUM!M1721="","",[1]DRUM!M1721)</f>
        <v/>
      </c>
      <c r="Q1744" s="26" t="str">
        <f>IF([1]DRUM!N1721="","",[1]DRUM!N1721)</f>
        <v/>
      </c>
      <c r="R1744" s="26" t="str">
        <f t="shared" si="269"/>
        <v/>
      </c>
      <c r="S1744" s="26">
        <f>IF(N1744="",0,
IF(Knee_Application="YES",Knee_Width,IF(Knee_Application="NO",0,
IF(OR(Cable_Type="OH",SearchData("Conductor",Cable_Desc)),0,
IF(N1744="Steel Drum",Knee_Width,
IF(N1744="Plywood Drum",0,
IF(Country="UAE",0,
IF(AND(OR(SearchData("LSHF",Cable_Desc),SearchData("LSZH",Cable_Desc),SearchData("LS0H",Cable_Desc),SearchData("LSOH",Cable_Desc)),D.nom&gt;40),Knee_Width,
IF(AND(Country="Egypt",D.nom&gt;60),Knee_Width,
IF(AND(Country&lt;&gt;"Egypt",D.nom&gt;35),Knee_Width,
0))))))))))</f>
        <v>0</v>
      </c>
      <c r="T1744" s="118">
        <f t="shared" ca="1" si="263"/>
        <v>0</v>
      </c>
      <c r="U1744" s="118">
        <f t="shared" ca="1" si="264"/>
        <v>0</v>
      </c>
      <c r="V1744" s="117">
        <f t="shared" ca="1" si="265"/>
        <v>0</v>
      </c>
      <c r="W1744" s="64">
        <f t="shared" ca="1" si="266"/>
        <v>1</v>
      </c>
      <c r="X1744" s="64">
        <f t="shared" ca="1" si="270"/>
        <v>0</v>
      </c>
      <c r="Y1744" s="64">
        <f t="shared" ca="1" si="267"/>
        <v>0</v>
      </c>
      <c r="AM1744" s="156"/>
    </row>
    <row r="1745" spans="1:39">
      <c r="A1745" s="12">
        <f t="shared" si="261"/>
        <v>0</v>
      </c>
      <c r="B1745" s="12" t="str">
        <f>IF([1]DRUM!A1722="","",[1]DRUM!A1722)</f>
        <v/>
      </c>
      <c r="C1745" s="12" t="str">
        <f t="shared" si="262"/>
        <v/>
      </c>
      <c r="D1745" s="155">
        <f t="shared" si="268"/>
        <v>0</v>
      </c>
      <c r="E1745" s="26" t="str">
        <f>IF([1]DRUM!B1722="","",[1]DRUM!B1722)</f>
        <v/>
      </c>
      <c r="F1745" s="26" t="str">
        <f>IF([1]DRUM!C1722="","",[1]DRUM!C1722)</f>
        <v/>
      </c>
      <c r="G1745" s="26" t="str">
        <f>IF([1]DRUM!D1722="","",[1]DRUM!D1722)</f>
        <v/>
      </c>
      <c r="H1745" s="26" t="str">
        <f>IF([1]DRUM!E1722="","",[1]DRUM!E1722)</f>
        <v/>
      </c>
      <c r="I1745" s="26" t="str">
        <f>IF([1]DRUM!F1722="","",[1]DRUM!F1722)</f>
        <v/>
      </c>
      <c r="J1745" s="26" t="str">
        <f>IF([1]DRUM!G1722="","",[1]DRUM!G1722)</f>
        <v/>
      </c>
      <c r="K1745" s="26" t="str">
        <f>IF([1]DRUM!H1722="","",[1]DRUM!H1722)</f>
        <v/>
      </c>
      <c r="L1745" s="26" t="str">
        <f>IF([1]DRUM!I1722="","",[1]DRUM!I1722)</f>
        <v/>
      </c>
      <c r="M1745" s="26" t="str">
        <f>IF([1]DRUM!J1722="","",
IF(AND([1]DRUM!K1722="Wooden Drum",[1]DRUM!J1722&gt;Max_WD_Capacity),Max_WD_Capacity,
[1]DRUM!J1722))</f>
        <v/>
      </c>
      <c r="N1745" s="26" t="str">
        <f>IF([1]DRUM!K1722="","",[1]DRUM!K1722)</f>
        <v/>
      </c>
      <c r="O1745" s="26" t="str">
        <f>IF([1]DRUM!L1722="","",[1]DRUM!L1722)</f>
        <v/>
      </c>
      <c r="P1745" s="26" t="str">
        <f>IF([1]DRUM!M1722="","",[1]DRUM!M1722)</f>
        <v/>
      </c>
      <c r="Q1745" s="26" t="str">
        <f>IF([1]DRUM!N1722="","",[1]DRUM!N1722)</f>
        <v/>
      </c>
      <c r="R1745" s="26" t="str">
        <f t="shared" si="269"/>
        <v/>
      </c>
      <c r="S1745" s="26">
        <f>IF(N1745="",0,
IF(Knee_Application="YES",Knee_Width,IF(Knee_Application="NO",0,
IF(OR(Cable_Type="OH",SearchData("Conductor",Cable_Desc)),0,
IF(N1745="Steel Drum",Knee_Width,
IF(N1745="Plywood Drum",0,
IF(Country="UAE",0,
IF(AND(OR(SearchData("LSHF",Cable_Desc),SearchData("LSZH",Cable_Desc),SearchData("LS0H",Cable_Desc),SearchData("LSOH",Cable_Desc)),D.nom&gt;40),Knee_Width,
IF(AND(Country="Egypt",D.nom&gt;60),Knee_Width,
IF(AND(Country&lt;&gt;"Egypt",D.nom&gt;35),Knee_Width,
0))))))))))</f>
        <v>0</v>
      </c>
      <c r="T1745" s="118">
        <f t="shared" ca="1" si="263"/>
        <v>0</v>
      </c>
      <c r="U1745" s="118">
        <f t="shared" ca="1" si="264"/>
        <v>0</v>
      </c>
      <c r="V1745" s="117">
        <f t="shared" ca="1" si="265"/>
        <v>0</v>
      </c>
      <c r="W1745" s="64">
        <f t="shared" ca="1" si="266"/>
        <v>1</v>
      </c>
      <c r="X1745" s="64">
        <f t="shared" ca="1" si="270"/>
        <v>0</v>
      </c>
      <c r="Y1745" s="64">
        <f t="shared" ca="1" si="267"/>
        <v>0</v>
      </c>
      <c r="AM1745" s="156"/>
    </row>
    <row r="1746" spans="1:39">
      <c r="A1746" s="12">
        <f t="shared" si="261"/>
        <v>0</v>
      </c>
      <c r="B1746" s="12" t="str">
        <f>IF([1]DRUM!A1723="","",[1]DRUM!A1723)</f>
        <v/>
      </c>
      <c r="C1746" s="12" t="str">
        <f t="shared" si="262"/>
        <v/>
      </c>
      <c r="D1746" s="155">
        <f t="shared" si="268"/>
        <v>0</v>
      </c>
      <c r="E1746" s="26" t="str">
        <f>IF([1]DRUM!B1723="","",[1]DRUM!B1723)</f>
        <v/>
      </c>
      <c r="F1746" s="26" t="str">
        <f>IF([1]DRUM!C1723="","",[1]DRUM!C1723)</f>
        <v/>
      </c>
      <c r="G1746" s="26" t="str">
        <f>IF([1]DRUM!D1723="","",[1]DRUM!D1723)</f>
        <v/>
      </c>
      <c r="H1746" s="26" t="str">
        <f>IF([1]DRUM!E1723="","",[1]DRUM!E1723)</f>
        <v/>
      </c>
      <c r="I1746" s="26" t="str">
        <f>IF([1]DRUM!F1723="","",[1]DRUM!F1723)</f>
        <v/>
      </c>
      <c r="J1746" s="26" t="str">
        <f>IF([1]DRUM!G1723="","",[1]DRUM!G1723)</f>
        <v/>
      </c>
      <c r="K1746" s="26" t="str">
        <f>IF([1]DRUM!H1723="","",[1]DRUM!H1723)</f>
        <v/>
      </c>
      <c r="L1746" s="26" t="str">
        <f>IF([1]DRUM!I1723="","",[1]DRUM!I1723)</f>
        <v/>
      </c>
      <c r="M1746" s="26" t="str">
        <f>IF([1]DRUM!J1723="","",
IF(AND([1]DRUM!K1723="Wooden Drum",[1]DRUM!J1723&gt;Max_WD_Capacity),Max_WD_Capacity,
[1]DRUM!J1723))</f>
        <v/>
      </c>
      <c r="N1746" s="26" t="str">
        <f>IF([1]DRUM!K1723="","",[1]DRUM!K1723)</f>
        <v/>
      </c>
      <c r="O1746" s="26" t="str">
        <f>IF([1]DRUM!L1723="","",[1]DRUM!L1723)</f>
        <v/>
      </c>
      <c r="P1746" s="26" t="str">
        <f>IF([1]DRUM!M1723="","",[1]DRUM!M1723)</f>
        <v/>
      </c>
      <c r="Q1746" s="26" t="str">
        <f>IF([1]DRUM!N1723="","",[1]DRUM!N1723)</f>
        <v/>
      </c>
      <c r="R1746" s="26" t="str">
        <f t="shared" si="269"/>
        <v/>
      </c>
      <c r="S1746" s="26">
        <f>IF(N1746="",0,
IF(Knee_Application="YES",Knee_Width,IF(Knee_Application="NO",0,
IF(OR(Cable_Type="OH",SearchData("Conductor",Cable_Desc)),0,
IF(N1746="Steel Drum",Knee_Width,
IF(N1746="Plywood Drum",0,
IF(Country="UAE",0,
IF(AND(OR(SearchData("LSHF",Cable_Desc),SearchData("LSZH",Cable_Desc),SearchData("LS0H",Cable_Desc),SearchData("LSOH",Cable_Desc)),D.nom&gt;40),Knee_Width,
IF(AND(Country="Egypt",D.nom&gt;60),Knee_Width,
IF(AND(Country&lt;&gt;"Egypt",D.nom&gt;35),Knee_Width,
0))))))))))</f>
        <v>0</v>
      </c>
      <c r="T1746" s="118">
        <f t="shared" ca="1" si="263"/>
        <v>0</v>
      </c>
      <c r="U1746" s="118">
        <f t="shared" ca="1" si="264"/>
        <v>0</v>
      </c>
      <c r="V1746" s="117">
        <f t="shared" ca="1" si="265"/>
        <v>0</v>
      </c>
      <c r="W1746" s="64">
        <f t="shared" ca="1" si="266"/>
        <v>1</v>
      </c>
      <c r="X1746" s="64">
        <f t="shared" ca="1" si="270"/>
        <v>0</v>
      </c>
      <c r="Y1746" s="64">
        <f t="shared" ca="1" si="267"/>
        <v>0</v>
      </c>
      <c r="AM1746" s="156"/>
    </row>
    <row r="1747" spans="1:39">
      <c r="A1747" s="12">
        <f t="shared" si="261"/>
        <v>0</v>
      </c>
      <c r="B1747" s="12" t="str">
        <f>IF([1]DRUM!A1724="","",[1]DRUM!A1724)</f>
        <v/>
      </c>
      <c r="C1747" s="12" t="str">
        <f t="shared" si="262"/>
        <v/>
      </c>
      <c r="D1747" s="155">
        <f t="shared" si="268"/>
        <v>0</v>
      </c>
      <c r="E1747" s="26" t="str">
        <f>IF([1]DRUM!B1724="","",[1]DRUM!B1724)</f>
        <v/>
      </c>
      <c r="F1747" s="26" t="str">
        <f>IF([1]DRUM!C1724="","",[1]DRUM!C1724)</f>
        <v/>
      </c>
      <c r="G1747" s="26" t="str">
        <f>IF([1]DRUM!D1724="","",[1]DRUM!D1724)</f>
        <v/>
      </c>
      <c r="H1747" s="26" t="str">
        <f>IF([1]DRUM!E1724="","",[1]DRUM!E1724)</f>
        <v/>
      </c>
      <c r="I1747" s="26" t="str">
        <f>IF([1]DRUM!F1724="","",[1]DRUM!F1724)</f>
        <v/>
      </c>
      <c r="J1747" s="26" t="str">
        <f>IF([1]DRUM!G1724="","",[1]DRUM!G1724)</f>
        <v/>
      </c>
      <c r="K1747" s="26" t="str">
        <f>IF([1]DRUM!H1724="","",[1]DRUM!H1724)</f>
        <v/>
      </c>
      <c r="L1747" s="26" t="str">
        <f>IF([1]DRUM!I1724="","",[1]DRUM!I1724)</f>
        <v/>
      </c>
      <c r="M1747" s="26" t="str">
        <f>IF([1]DRUM!J1724="","",
IF(AND([1]DRUM!K1724="Wooden Drum",[1]DRUM!J1724&gt;Max_WD_Capacity),Max_WD_Capacity,
[1]DRUM!J1724))</f>
        <v/>
      </c>
      <c r="N1747" s="26" t="str">
        <f>IF([1]DRUM!K1724="","",[1]DRUM!K1724)</f>
        <v/>
      </c>
      <c r="O1747" s="26" t="str">
        <f>IF([1]DRUM!L1724="","",[1]DRUM!L1724)</f>
        <v/>
      </c>
      <c r="P1747" s="26" t="str">
        <f>IF([1]DRUM!M1724="","",[1]DRUM!M1724)</f>
        <v/>
      </c>
      <c r="Q1747" s="26" t="str">
        <f>IF([1]DRUM!N1724="","",[1]DRUM!N1724)</f>
        <v/>
      </c>
      <c r="R1747" s="26" t="str">
        <f t="shared" si="269"/>
        <v/>
      </c>
      <c r="S1747" s="26">
        <f>IF(N1747="",0,
IF(Knee_Application="YES",Knee_Width,IF(Knee_Application="NO",0,
IF(OR(Cable_Type="OH",SearchData("Conductor",Cable_Desc)),0,
IF(N1747="Steel Drum",Knee_Width,
IF(N1747="Plywood Drum",0,
IF(Country="UAE",0,
IF(AND(OR(SearchData("LSHF",Cable_Desc),SearchData("LSZH",Cable_Desc),SearchData("LS0H",Cable_Desc),SearchData("LSOH",Cable_Desc)),D.nom&gt;40),Knee_Width,
IF(AND(Country="Egypt",D.nom&gt;60),Knee_Width,
IF(AND(Country&lt;&gt;"Egypt",D.nom&gt;35),Knee_Width,
0))))))))))</f>
        <v>0</v>
      </c>
      <c r="T1747" s="118">
        <f t="shared" ca="1" si="263"/>
        <v>0</v>
      </c>
      <c r="U1747" s="118">
        <f t="shared" ca="1" si="264"/>
        <v>0</v>
      </c>
      <c r="V1747" s="117">
        <f t="shared" ca="1" si="265"/>
        <v>0</v>
      </c>
      <c r="W1747" s="64">
        <f t="shared" ca="1" si="266"/>
        <v>1</v>
      </c>
      <c r="X1747" s="64">
        <f t="shared" ca="1" si="270"/>
        <v>0</v>
      </c>
      <c r="Y1747" s="64">
        <f t="shared" ca="1" si="267"/>
        <v>0</v>
      </c>
      <c r="AM1747" s="156"/>
    </row>
    <row r="1748" spans="1:39">
      <c r="A1748" s="12">
        <f t="shared" si="261"/>
        <v>0</v>
      </c>
      <c r="B1748" s="12" t="str">
        <f>IF([1]DRUM!A1725="","",[1]DRUM!A1725)</f>
        <v/>
      </c>
      <c r="C1748" s="12" t="str">
        <f t="shared" si="262"/>
        <v/>
      </c>
      <c r="D1748" s="155">
        <f t="shared" si="268"/>
        <v>0</v>
      </c>
      <c r="E1748" s="26" t="str">
        <f>IF([1]DRUM!B1725="","",[1]DRUM!B1725)</f>
        <v/>
      </c>
      <c r="F1748" s="26" t="str">
        <f>IF([1]DRUM!C1725="","",[1]DRUM!C1725)</f>
        <v/>
      </c>
      <c r="G1748" s="26" t="str">
        <f>IF([1]DRUM!D1725="","",[1]DRUM!D1725)</f>
        <v/>
      </c>
      <c r="H1748" s="26" t="str">
        <f>IF([1]DRUM!E1725="","",[1]DRUM!E1725)</f>
        <v/>
      </c>
      <c r="I1748" s="26" t="str">
        <f>IF([1]DRUM!F1725="","",[1]DRUM!F1725)</f>
        <v/>
      </c>
      <c r="J1748" s="26" t="str">
        <f>IF([1]DRUM!G1725="","",[1]DRUM!G1725)</f>
        <v/>
      </c>
      <c r="K1748" s="26" t="str">
        <f>IF([1]DRUM!H1725="","",[1]DRUM!H1725)</f>
        <v/>
      </c>
      <c r="L1748" s="26" t="str">
        <f>IF([1]DRUM!I1725="","",[1]DRUM!I1725)</f>
        <v/>
      </c>
      <c r="M1748" s="26" t="str">
        <f>IF([1]DRUM!J1725="","",
IF(AND([1]DRUM!K1725="Wooden Drum",[1]DRUM!J1725&gt;Max_WD_Capacity),Max_WD_Capacity,
[1]DRUM!J1725))</f>
        <v/>
      </c>
      <c r="N1748" s="26" t="str">
        <f>IF([1]DRUM!K1725="","",[1]DRUM!K1725)</f>
        <v/>
      </c>
      <c r="O1748" s="26" t="str">
        <f>IF([1]DRUM!L1725="","",[1]DRUM!L1725)</f>
        <v/>
      </c>
      <c r="P1748" s="26" t="str">
        <f>IF([1]DRUM!M1725="","",[1]DRUM!M1725)</f>
        <v/>
      </c>
      <c r="Q1748" s="26" t="str">
        <f>IF([1]DRUM!N1725="","",[1]DRUM!N1725)</f>
        <v/>
      </c>
      <c r="R1748" s="26" t="str">
        <f t="shared" si="269"/>
        <v/>
      </c>
      <c r="S1748" s="26">
        <f>IF(N1748="",0,
IF(Knee_Application="YES",Knee_Width,IF(Knee_Application="NO",0,
IF(OR(Cable_Type="OH",SearchData("Conductor",Cable_Desc)),0,
IF(N1748="Steel Drum",Knee_Width,
IF(N1748="Plywood Drum",0,
IF(Country="UAE",0,
IF(AND(OR(SearchData("LSHF",Cable_Desc),SearchData("LSZH",Cable_Desc),SearchData("LS0H",Cable_Desc),SearchData("LSOH",Cable_Desc)),D.nom&gt;40),Knee_Width,
IF(AND(Country="Egypt",D.nom&gt;60),Knee_Width,
IF(AND(Country&lt;&gt;"Egypt",D.nom&gt;35),Knee_Width,
0))))))))))</f>
        <v>0</v>
      </c>
      <c r="T1748" s="118">
        <f t="shared" ca="1" si="263"/>
        <v>0</v>
      </c>
      <c r="U1748" s="118">
        <f t="shared" ca="1" si="264"/>
        <v>0</v>
      </c>
      <c r="V1748" s="117">
        <f t="shared" ca="1" si="265"/>
        <v>0</v>
      </c>
      <c r="W1748" s="64">
        <f t="shared" ca="1" si="266"/>
        <v>1</v>
      </c>
      <c r="X1748" s="64">
        <f t="shared" ca="1" si="270"/>
        <v>0</v>
      </c>
      <c r="Y1748" s="64">
        <f t="shared" ca="1" si="267"/>
        <v>0</v>
      </c>
      <c r="AM1748" s="156"/>
    </row>
    <row r="1749" spans="1:39">
      <c r="A1749" s="12">
        <f t="shared" si="261"/>
        <v>0</v>
      </c>
      <c r="B1749" s="12" t="str">
        <f>IF([1]DRUM!A1726="","",[1]DRUM!A1726)</f>
        <v/>
      </c>
      <c r="C1749" s="12" t="str">
        <f t="shared" si="262"/>
        <v/>
      </c>
      <c r="D1749" s="155">
        <f t="shared" si="268"/>
        <v>0</v>
      </c>
      <c r="E1749" s="26" t="str">
        <f>IF([1]DRUM!B1726="","",[1]DRUM!B1726)</f>
        <v/>
      </c>
      <c r="F1749" s="26" t="str">
        <f>IF([1]DRUM!C1726="","",[1]DRUM!C1726)</f>
        <v/>
      </c>
      <c r="G1749" s="26" t="str">
        <f>IF([1]DRUM!D1726="","",[1]DRUM!D1726)</f>
        <v/>
      </c>
      <c r="H1749" s="26" t="str">
        <f>IF([1]DRUM!E1726="","",[1]DRUM!E1726)</f>
        <v/>
      </c>
      <c r="I1749" s="26" t="str">
        <f>IF([1]DRUM!F1726="","",[1]DRUM!F1726)</f>
        <v/>
      </c>
      <c r="J1749" s="26" t="str">
        <f>IF([1]DRUM!G1726="","",[1]DRUM!G1726)</f>
        <v/>
      </c>
      <c r="K1749" s="26" t="str">
        <f>IF([1]DRUM!H1726="","",[1]DRUM!H1726)</f>
        <v/>
      </c>
      <c r="L1749" s="26" t="str">
        <f>IF([1]DRUM!I1726="","",[1]DRUM!I1726)</f>
        <v/>
      </c>
      <c r="M1749" s="26" t="str">
        <f>IF([1]DRUM!J1726="","",
IF(AND([1]DRUM!K1726="Wooden Drum",[1]DRUM!J1726&gt;Max_WD_Capacity),Max_WD_Capacity,
[1]DRUM!J1726))</f>
        <v/>
      </c>
      <c r="N1749" s="26" t="str">
        <f>IF([1]DRUM!K1726="","",[1]DRUM!K1726)</f>
        <v/>
      </c>
      <c r="O1749" s="26" t="str">
        <f>IF([1]DRUM!L1726="","",[1]DRUM!L1726)</f>
        <v/>
      </c>
      <c r="P1749" s="26" t="str">
        <f>IF([1]DRUM!M1726="","",[1]DRUM!M1726)</f>
        <v/>
      </c>
      <c r="Q1749" s="26" t="str">
        <f>IF([1]DRUM!N1726="","",[1]DRUM!N1726)</f>
        <v/>
      </c>
      <c r="R1749" s="26" t="str">
        <f t="shared" si="269"/>
        <v/>
      </c>
      <c r="S1749" s="26">
        <f>IF(N1749="",0,
IF(Knee_Application="YES",Knee_Width,IF(Knee_Application="NO",0,
IF(OR(Cable_Type="OH",SearchData("Conductor",Cable_Desc)),0,
IF(N1749="Steel Drum",Knee_Width,
IF(N1749="Plywood Drum",0,
IF(Country="UAE",0,
IF(AND(OR(SearchData("LSHF",Cable_Desc),SearchData("LSZH",Cable_Desc),SearchData("LS0H",Cable_Desc),SearchData("LSOH",Cable_Desc)),D.nom&gt;40),Knee_Width,
IF(AND(Country="Egypt",D.nom&gt;60),Knee_Width,
IF(AND(Country&lt;&gt;"Egypt",D.nom&gt;35),Knee_Width,
0))))))))))</f>
        <v>0</v>
      </c>
      <c r="T1749" s="118">
        <f t="shared" ca="1" si="263"/>
        <v>0</v>
      </c>
      <c r="U1749" s="118">
        <f t="shared" ca="1" si="264"/>
        <v>0</v>
      </c>
      <c r="V1749" s="117">
        <f t="shared" ca="1" si="265"/>
        <v>0</v>
      </c>
      <c r="W1749" s="64">
        <f t="shared" ca="1" si="266"/>
        <v>1</v>
      </c>
      <c r="X1749" s="64">
        <f t="shared" ca="1" si="270"/>
        <v>0</v>
      </c>
      <c r="Y1749" s="64">
        <f t="shared" ca="1" si="267"/>
        <v>0</v>
      </c>
      <c r="AM1749" s="156"/>
    </row>
    <row r="1750" spans="1:39">
      <c r="A1750" s="12">
        <f t="shared" si="261"/>
        <v>0</v>
      </c>
      <c r="B1750" s="12" t="str">
        <f>IF([1]DRUM!A1727="","",[1]DRUM!A1727)</f>
        <v/>
      </c>
      <c r="C1750" s="12" t="str">
        <f t="shared" si="262"/>
        <v/>
      </c>
      <c r="D1750" s="155">
        <f t="shared" si="268"/>
        <v>0</v>
      </c>
      <c r="E1750" s="26" t="str">
        <f>IF([1]DRUM!B1727="","",[1]DRUM!B1727)</f>
        <v/>
      </c>
      <c r="F1750" s="26" t="str">
        <f>IF([1]DRUM!C1727="","",[1]DRUM!C1727)</f>
        <v/>
      </c>
      <c r="G1750" s="26" t="str">
        <f>IF([1]DRUM!D1727="","",[1]DRUM!D1727)</f>
        <v/>
      </c>
      <c r="H1750" s="26" t="str">
        <f>IF([1]DRUM!E1727="","",[1]DRUM!E1727)</f>
        <v/>
      </c>
      <c r="I1750" s="26" t="str">
        <f>IF([1]DRUM!F1727="","",[1]DRUM!F1727)</f>
        <v/>
      </c>
      <c r="J1750" s="26" t="str">
        <f>IF([1]DRUM!G1727="","",[1]DRUM!G1727)</f>
        <v/>
      </c>
      <c r="K1750" s="26" t="str">
        <f>IF([1]DRUM!H1727="","",[1]DRUM!H1727)</f>
        <v/>
      </c>
      <c r="L1750" s="26" t="str">
        <f>IF([1]DRUM!I1727="","",[1]DRUM!I1727)</f>
        <v/>
      </c>
      <c r="M1750" s="26" t="str">
        <f>IF([1]DRUM!J1727="","",
IF(AND([1]DRUM!K1727="Wooden Drum",[1]DRUM!J1727&gt;Max_WD_Capacity),Max_WD_Capacity,
[1]DRUM!J1727))</f>
        <v/>
      </c>
      <c r="N1750" s="26" t="str">
        <f>IF([1]DRUM!K1727="","",[1]DRUM!K1727)</f>
        <v/>
      </c>
      <c r="O1750" s="26" t="str">
        <f>IF([1]DRUM!L1727="","",[1]DRUM!L1727)</f>
        <v/>
      </c>
      <c r="P1750" s="26" t="str">
        <f>IF([1]DRUM!M1727="","",[1]DRUM!M1727)</f>
        <v/>
      </c>
      <c r="Q1750" s="26" t="str">
        <f>IF([1]DRUM!N1727="","",[1]DRUM!N1727)</f>
        <v/>
      </c>
      <c r="R1750" s="26" t="str">
        <f t="shared" si="269"/>
        <v/>
      </c>
      <c r="S1750" s="26">
        <f>IF(N1750="",0,
IF(Knee_Application="YES",Knee_Width,IF(Knee_Application="NO",0,
IF(OR(Cable_Type="OH",SearchData("Conductor",Cable_Desc)),0,
IF(N1750="Steel Drum",Knee_Width,
IF(N1750="Plywood Drum",0,
IF(Country="UAE",0,
IF(AND(OR(SearchData("LSHF",Cable_Desc),SearchData("LSZH",Cable_Desc),SearchData("LS0H",Cable_Desc),SearchData("LSOH",Cable_Desc)),D.nom&gt;40),Knee_Width,
IF(AND(Country="Egypt",D.nom&gt;60),Knee_Width,
IF(AND(Country&lt;&gt;"Egypt",D.nom&gt;35),Knee_Width,
0))))))))))</f>
        <v>0</v>
      </c>
      <c r="T1750" s="118">
        <f t="shared" ca="1" si="263"/>
        <v>0</v>
      </c>
      <c r="U1750" s="118">
        <f t="shared" ca="1" si="264"/>
        <v>0</v>
      </c>
      <c r="V1750" s="117">
        <f t="shared" ca="1" si="265"/>
        <v>0</v>
      </c>
      <c r="W1750" s="64">
        <f t="shared" ca="1" si="266"/>
        <v>1</v>
      </c>
      <c r="X1750" s="64">
        <f t="shared" ca="1" si="270"/>
        <v>0</v>
      </c>
      <c r="Y1750" s="64">
        <f t="shared" ca="1" si="267"/>
        <v>0</v>
      </c>
      <c r="AM1750" s="156"/>
    </row>
    <row r="1751" spans="1:39">
      <c r="A1751" s="12">
        <f t="shared" si="261"/>
        <v>0</v>
      </c>
      <c r="B1751" s="12" t="str">
        <f>IF([1]DRUM!A1728="","",[1]DRUM!A1728)</f>
        <v/>
      </c>
      <c r="C1751" s="12" t="str">
        <f t="shared" si="262"/>
        <v/>
      </c>
      <c r="D1751" s="155">
        <f t="shared" si="268"/>
        <v>0</v>
      </c>
      <c r="E1751" s="26" t="str">
        <f>IF([1]DRUM!B1728="","",[1]DRUM!B1728)</f>
        <v/>
      </c>
      <c r="F1751" s="26" t="str">
        <f>IF([1]DRUM!C1728="","",[1]DRUM!C1728)</f>
        <v/>
      </c>
      <c r="G1751" s="26" t="str">
        <f>IF([1]DRUM!D1728="","",[1]DRUM!D1728)</f>
        <v/>
      </c>
      <c r="H1751" s="26" t="str">
        <f>IF([1]DRUM!E1728="","",[1]DRUM!E1728)</f>
        <v/>
      </c>
      <c r="I1751" s="26" t="str">
        <f>IF([1]DRUM!F1728="","",[1]DRUM!F1728)</f>
        <v/>
      </c>
      <c r="J1751" s="26" t="str">
        <f>IF([1]DRUM!G1728="","",[1]DRUM!G1728)</f>
        <v/>
      </c>
      <c r="K1751" s="26" t="str">
        <f>IF([1]DRUM!H1728="","",[1]DRUM!H1728)</f>
        <v/>
      </c>
      <c r="L1751" s="26" t="str">
        <f>IF([1]DRUM!I1728="","",[1]DRUM!I1728)</f>
        <v/>
      </c>
      <c r="M1751" s="26" t="str">
        <f>IF([1]DRUM!J1728="","",
IF(AND([1]DRUM!K1728="Wooden Drum",[1]DRUM!J1728&gt;Max_WD_Capacity),Max_WD_Capacity,
[1]DRUM!J1728))</f>
        <v/>
      </c>
      <c r="N1751" s="26" t="str">
        <f>IF([1]DRUM!K1728="","",[1]DRUM!K1728)</f>
        <v/>
      </c>
      <c r="O1751" s="26" t="str">
        <f>IF([1]DRUM!L1728="","",[1]DRUM!L1728)</f>
        <v/>
      </c>
      <c r="P1751" s="26" t="str">
        <f>IF([1]DRUM!M1728="","",[1]DRUM!M1728)</f>
        <v/>
      </c>
      <c r="Q1751" s="26" t="str">
        <f>IF([1]DRUM!N1728="","",[1]DRUM!N1728)</f>
        <v/>
      </c>
      <c r="R1751" s="26" t="str">
        <f t="shared" si="269"/>
        <v/>
      </c>
      <c r="S1751" s="26">
        <f>IF(N1751="",0,
IF(Knee_Application="YES",Knee_Width,IF(Knee_Application="NO",0,
IF(OR(Cable_Type="OH",SearchData("Conductor",Cable_Desc)),0,
IF(N1751="Steel Drum",Knee_Width,
IF(N1751="Plywood Drum",0,
IF(Country="UAE",0,
IF(AND(OR(SearchData("LSHF",Cable_Desc),SearchData("LSZH",Cable_Desc),SearchData("LS0H",Cable_Desc),SearchData("LSOH",Cable_Desc)),D.nom&gt;40),Knee_Width,
IF(AND(Country="Egypt",D.nom&gt;60),Knee_Width,
IF(AND(Country&lt;&gt;"Egypt",D.nom&gt;35),Knee_Width,
0))))))))))</f>
        <v>0</v>
      </c>
      <c r="T1751" s="118">
        <f t="shared" ca="1" si="263"/>
        <v>0</v>
      </c>
      <c r="U1751" s="118">
        <f t="shared" ca="1" si="264"/>
        <v>0</v>
      </c>
      <c r="V1751" s="117">
        <f t="shared" ca="1" si="265"/>
        <v>0</v>
      </c>
      <c r="W1751" s="64">
        <f t="shared" ca="1" si="266"/>
        <v>1</v>
      </c>
      <c r="X1751" s="64">
        <f t="shared" ca="1" si="270"/>
        <v>0</v>
      </c>
      <c r="Y1751" s="64">
        <f t="shared" ca="1" si="267"/>
        <v>0</v>
      </c>
      <c r="AM1751" s="156"/>
    </row>
    <row r="1752" spans="1:39">
      <c r="A1752" s="12">
        <f t="shared" si="261"/>
        <v>0</v>
      </c>
      <c r="B1752" s="12" t="str">
        <f>IF([1]DRUM!A1729="","",[1]DRUM!A1729)</f>
        <v/>
      </c>
      <c r="C1752" s="12" t="str">
        <f t="shared" si="262"/>
        <v/>
      </c>
      <c r="D1752" s="155">
        <f t="shared" si="268"/>
        <v>0</v>
      </c>
      <c r="E1752" s="26" t="str">
        <f>IF([1]DRUM!B1729="","",[1]DRUM!B1729)</f>
        <v/>
      </c>
      <c r="F1752" s="26" t="str">
        <f>IF([1]DRUM!C1729="","",[1]DRUM!C1729)</f>
        <v/>
      </c>
      <c r="G1752" s="26" t="str">
        <f>IF([1]DRUM!D1729="","",[1]DRUM!D1729)</f>
        <v/>
      </c>
      <c r="H1752" s="26" t="str">
        <f>IF([1]DRUM!E1729="","",[1]DRUM!E1729)</f>
        <v/>
      </c>
      <c r="I1752" s="26" t="str">
        <f>IF([1]DRUM!F1729="","",[1]DRUM!F1729)</f>
        <v/>
      </c>
      <c r="J1752" s="26" t="str">
        <f>IF([1]DRUM!G1729="","",[1]DRUM!G1729)</f>
        <v/>
      </c>
      <c r="K1752" s="26" t="str">
        <f>IF([1]DRUM!H1729="","",[1]DRUM!H1729)</f>
        <v/>
      </c>
      <c r="L1752" s="26" t="str">
        <f>IF([1]DRUM!I1729="","",[1]DRUM!I1729)</f>
        <v/>
      </c>
      <c r="M1752" s="26" t="str">
        <f>IF([1]DRUM!J1729="","",
IF(AND([1]DRUM!K1729="Wooden Drum",[1]DRUM!J1729&gt;Max_WD_Capacity),Max_WD_Capacity,
[1]DRUM!J1729))</f>
        <v/>
      </c>
      <c r="N1752" s="26" t="str">
        <f>IF([1]DRUM!K1729="","",[1]DRUM!K1729)</f>
        <v/>
      </c>
      <c r="O1752" s="26" t="str">
        <f>IF([1]DRUM!L1729="","",[1]DRUM!L1729)</f>
        <v/>
      </c>
      <c r="P1752" s="26" t="str">
        <f>IF([1]DRUM!M1729="","",[1]DRUM!M1729)</f>
        <v/>
      </c>
      <c r="Q1752" s="26" t="str">
        <f>IF([1]DRUM!N1729="","",[1]DRUM!N1729)</f>
        <v/>
      </c>
      <c r="R1752" s="26" t="str">
        <f t="shared" si="269"/>
        <v/>
      </c>
      <c r="S1752" s="26">
        <f>IF(N1752="",0,
IF(Knee_Application="YES",Knee_Width,IF(Knee_Application="NO",0,
IF(OR(Cable_Type="OH",SearchData("Conductor",Cable_Desc)),0,
IF(N1752="Steel Drum",Knee_Width,
IF(N1752="Plywood Drum",0,
IF(Country="UAE",0,
IF(AND(OR(SearchData("LSHF",Cable_Desc),SearchData("LSZH",Cable_Desc),SearchData("LS0H",Cable_Desc),SearchData("LSOH",Cable_Desc)),D.nom&gt;40),Knee_Width,
IF(AND(Country="Egypt",D.nom&gt;60),Knee_Width,
IF(AND(Country&lt;&gt;"Egypt",D.nom&gt;35),Knee_Width,
0))))))))))</f>
        <v>0</v>
      </c>
      <c r="T1752" s="118">
        <f t="shared" ca="1" si="263"/>
        <v>0</v>
      </c>
      <c r="U1752" s="118">
        <f t="shared" ca="1" si="264"/>
        <v>0</v>
      </c>
      <c r="V1752" s="117">
        <f t="shared" ca="1" si="265"/>
        <v>0</v>
      </c>
      <c r="W1752" s="64">
        <f t="shared" ca="1" si="266"/>
        <v>1</v>
      </c>
      <c r="X1752" s="64">
        <f t="shared" ca="1" si="270"/>
        <v>0</v>
      </c>
      <c r="Y1752" s="64">
        <f t="shared" ca="1" si="267"/>
        <v>0</v>
      </c>
      <c r="AM1752" s="156"/>
    </row>
    <row r="1753" spans="1:39">
      <c r="A1753" s="12">
        <f t="shared" ref="A1753:A1816" si="271">IF(OR(E1753="",G1753="",K1753="",G1753&lt;Min_Flange_Diam,G1753&gt;Max_Flange_Diam,K1753&lt;Min_Outer_Width,K1753&gt;Max_Outer_Width),0,IFERROR(W1753*X1753*Y1753,0))</f>
        <v>0</v>
      </c>
      <c r="B1753" s="12" t="str">
        <f>IF([1]DRUM!A1730="","",[1]DRUM!A1730)</f>
        <v/>
      </c>
      <c r="C1753" s="12" t="str">
        <f t="shared" ref="C1753:C1816" si="272">IF(B1753="","",IF(OR(B1753=Main_DT,B1753=Ext_DT),1,0))</f>
        <v/>
      </c>
      <c r="D1753" s="155">
        <f t="shared" si="268"/>
        <v>0</v>
      </c>
      <c r="E1753" s="26" t="str">
        <f>IF([1]DRUM!B1730="","",[1]DRUM!B1730)</f>
        <v/>
      </c>
      <c r="F1753" s="26" t="str">
        <f>IF([1]DRUM!C1730="","",[1]DRUM!C1730)</f>
        <v/>
      </c>
      <c r="G1753" s="26" t="str">
        <f>IF([1]DRUM!D1730="","",[1]DRUM!D1730)</f>
        <v/>
      </c>
      <c r="H1753" s="26" t="str">
        <f>IF([1]DRUM!E1730="","",[1]DRUM!E1730)</f>
        <v/>
      </c>
      <c r="I1753" s="26" t="str">
        <f>IF([1]DRUM!F1730="","",[1]DRUM!F1730)</f>
        <v/>
      </c>
      <c r="J1753" s="26" t="str">
        <f>IF([1]DRUM!G1730="","",[1]DRUM!G1730)</f>
        <v/>
      </c>
      <c r="K1753" s="26" t="str">
        <f>IF([1]DRUM!H1730="","",[1]DRUM!H1730)</f>
        <v/>
      </c>
      <c r="L1753" s="26" t="str">
        <f>IF([1]DRUM!I1730="","",[1]DRUM!I1730)</f>
        <v/>
      </c>
      <c r="M1753" s="26" t="str">
        <f>IF([1]DRUM!J1730="","",
IF(AND([1]DRUM!K1730="Wooden Drum",[1]DRUM!J1730&gt;Max_WD_Capacity),Max_WD_Capacity,
[1]DRUM!J1730))</f>
        <v/>
      </c>
      <c r="N1753" s="26" t="str">
        <f>IF([1]DRUM!K1730="","",[1]DRUM!K1730)</f>
        <v/>
      </c>
      <c r="O1753" s="26" t="str">
        <f>IF([1]DRUM!L1730="","",[1]DRUM!L1730)</f>
        <v/>
      </c>
      <c r="P1753" s="26" t="str">
        <f>IF([1]DRUM!M1730="","",[1]DRUM!M1730)</f>
        <v/>
      </c>
      <c r="Q1753" s="26" t="str">
        <f>IF([1]DRUM!N1730="","",[1]DRUM!N1730)</f>
        <v/>
      </c>
      <c r="R1753" s="26" t="str">
        <f t="shared" si="269"/>
        <v/>
      </c>
      <c r="S1753" s="26">
        <f>IF(N1753="",0,
IF(Knee_Application="YES",Knee_Width,IF(Knee_Application="NO",0,
IF(OR(Cable_Type="OH",SearchData("Conductor",Cable_Desc)),0,
IF(N1753="Steel Drum",Knee_Width,
IF(N1753="Plywood Drum",0,
IF(Country="UAE",0,
IF(AND(OR(SearchData("LSHF",Cable_Desc),SearchData("LSZH",Cable_Desc),SearchData("LS0H",Cable_Desc),SearchData("LSOH",Cable_Desc)),D.nom&gt;40),Knee_Width,
IF(AND(Country="Egypt",D.nom&gt;60),Knee_Width,
IF(AND(Country&lt;&gt;"Egypt",D.nom&gt;35),Knee_Width,
0))))))))))</f>
        <v>0</v>
      </c>
      <c r="T1753" s="118">
        <f t="shared" ref="T1753:T1816" ca="1" si="273">IFERROR(TRUNC((I1753-S1753)/$L$4),0)</f>
        <v>0</v>
      </c>
      <c r="U1753" s="118">
        <f t="shared" ref="U1753:U1816" ca="1" si="274">IFERROR(TRUNC((((G1753-H1753)/2)-I$11)/L$4),0)</f>
        <v>0</v>
      </c>
      <c r="V1753" s="117">
        <f t="shared" ref="V1753:V1816" ca="1" si="275">IFERROR(T1753*PI()*(H1753*U1753+L$4*U1753^2)/1000,0)</f>
        <v>0</v>
      </c>
      <c r="W1753" s="64">
        <f t="shared" ref="W1753:W1816" ca="1" si="276">IFERROR(IF(H1753&gt;=J$11,1,0),0)</f>
        <v>1</v>
      </c>
      <c r="X1753" s="64">
        <f t="shared" ca="1" si="270"/>
        <v>0</v>
      </c>
      <c r="Y1753" s="64">
        <f t="shared" ref="Y1753:Y1816" ca="1" si="277">IFERROR(IF(V1753&gt;=L$6*0.99,1,0),0)</f>
        <v>0</v>
      </c>
      <c r="AM1753" s="156"/>
    </row>
    <row r="1754" spans="1:39">
      <c r="A1754" s="12">
        <f t="shared" si="271"/>
        <v>0</v>
      </c>
      <c r="B1754" s="12" t="str">
        <f>IF([1]DRUM!A1731="","",[1]DRUM!A1731)</f>
        <v/>
      </c>
      <c r="C1754" s="12" t="str">
        <f t="shared" si="272"/>
        <v/>
      </c>
      <c r="D1754" s="155">
        <f t="shared" ref="D1754:D1817" si="278">IF(O1754="",0,IFERROR(A1754*C1754,0))</f>
        <v>0</v>
      </c>
      <c r="E1754" s="26" t="str">
        <f>IF([1]DRUM!B1731="","",[1]DRUM!B1731)</f>
        <v/>
      </c>
      <c r="F1754" s="26" t="str">
        <f>IF([1]DRUM!C1731="","",[1]DRUM!C1731)</f>
        <v/>
      </c>
      <c r="G1754" s="26" t="str">
        <f>IF([1]DRUM!D1731="","",[1]DRUM!D1731)</f>
        <v/>
      </c>
      <c r="H1754" s="26" t="str">
        <f>IF([1]DRUM!E1731="","",[1]DRUM!E1731)</f>
        <v/>
      </c>
      <c r="I1754" s="26" t="str">
        <f>IF([1]DRUM!F1731="","",[1]DRUM!F1731)</f>
        <v/>
      </c>
      <c r="J1754" s="26" t="str">
        <f>IF([1]DRUM!G1731="","",[1]DRUM!G1731)</f>
        <v/>
      </c>
      <c r="K1754" s="26" t="str">
        <f>IF([1]DRUM!H1731="","",[1]DRUM!H1731)</f>
        <v/>
      </c>
      <c r="L1754" s="26" t="str">
        <f>IF([1]DRUM!I1731="","",[1]DRUM!I1731)</f>
        <v/>
      </c>
      <c r="M1754" s="26" t="str">
        <f>IF([1]DRUM!J1731="","",
IF(AND([1]DRUM!K1731="Wooden Drum",[1]DRUM!J1731&gt;Max_WD_Capacity),Max_WD_Capacity,
[1]DRUM!J1731))</f>
        <v/>
      </c>
      <c r="N1754" s="26" t="str">
        <f>IF([1]DRUM!K1731="","",[1]DRUM!K1731)</f>
        <v/>
      </c>
      <c r="O1754" s="26" t="str">
        <f>IF([1]DRUM!L1731="","",[1]DRUM!L1731)</f>
        <v/>
      </c>
      <c r="P1754" s="26" t="str">
        <f>IF([1]DRUM!M1731="","",[1]DRUM!M1731)</f>
        <v/>
      </c>
      <c r="Q1754" s="26" t="str">
        <f>IF([1]DRUM!N1731="","",[1]DRUM!N1731)</f>
        <v/>
      </c>
      <c r="R1754" s="26" t="str">
        <f t="shared" ref="R1754:R1817" si="279">B1754</f>
        <v/>
      </c>
      <c r="S1754" s="26">
        <f>IF(N1754="",0,
IF(Knee_Application="YES",Knee_Width,IF(Knee_Application="NO",0,
IF(OR(Cable_Type="OH",SearchData("Conductor",Cable_Desc)),0,
IF(N1754="Steel Drum",Knee_Width,
IF(N1754="Plywood Drum",0,
IF(Country="UAE",0,
IF(AND(OR(SearchData("LSHF",Cable_Desc),SearchData("LSZH",Cable_Desc),SearchData("LS0H",Cable_Desc),SearchData("LSOH",Cable_Desc)),D.nom&gt;40),Knee_Width,
IF(AND(Country="Egypt",D.nom&gt;60),Knee_Width,
IF(AND(Country&lt;&gt;"Egypt",D.nom&gt;35),Knee_Width,
0))))))))))</f>
        <v>0</v>
      </c>
      <c r="T1754" s="118">
        <f t="shared" ca="1" si="273"/>
        <v>0</v>
      </c>
      <c r="U1754" s="118">
        <f t="shared" ca="1" si="274"/>
        <v>0</v>
      </c>
      <c r="V1754" s="117">
        <f t="shared" ca="1" si="275"/>
        <v>0</v>
      </c>
      <c r="W1754" s="64">
        <f t="shared" ca="1" si="276"/>
        <v>1</v>
      </c>
      <c r="X1754" s="64">
        <f t="shared" ref="X1754:X1817" ca="1" si="280">IFERROR(IF(M1754*(IF(N1754="Steel Drum",1.1,IF(N1754="Plywood Drum",1,IF(M1754&lt;=1000,1.1,IF(M1754&lt;=6000,1.04,1)))))&gt;=L$5,1,0),0)</f>
        <v>0</v>
      </c>
      <c r="Y1754" s="64">
        <f t="shared" ca="1" si="277"/>
        <v>0</v>
      </c>
      <c r="AM1754" s="156"/>
    </row>
    <row r="1755" spans="1:39">
      <c r="A1755" s="12">
        <f t="shared" si="271"/>
        <v>0</v>
      </c>
      <c r="B1755" s="12" t="str">
        <f>IF([1]DRUM!A1732="","",[1]DRUM!A1732)</f>
        <v/>
      </c>
      <c r="C1755" s="12" t="str">
        <f t="shared" si="272"/>
        <v/>
      </c>
      <c r="D1755" s="155">
        <f t="shared" si="278"/>
        <v>0</v>
      </c>
      <c r="E1755" s="26" t="str">
        <f>IF([1]DRUM!B1732="","",[1]DRUM!B1732)</f>
        <v/>
      </c>
      <c r="F1755" s="26" t="str">
        <f>IF([1]DRUM!C1732="","",[1]DRUM!C1732)</f>
        <v/>
      </c>
      <c r="G1755" s="26" t="str">
        <f>IF([1]DRUM!D1732="","",[1]DRUM!D1732)</f>
        <v/>
      </c>
      <c r="H1755" s="26" t="str">
        <f>IF([1]DRUM!E1732="","",[1]DRUM!E1732)</f>
        <v/>
      </c>
      <c r="I1755" s="26" t="str">
        <f>IF([1]DRUM!F1732="","",[1]DRUM!F1732)</f>
        <v/>
      </c>
      <c r="J1755" s="26" t="str">
        <f>IF([1]DRUM!G1732="","",[1]DRUM!G1732)</f>
        <v/>
      </c>
      <c r="K1755" s="26" t="str">
        <f>IF([1]DRUM!H1732="","",[1]DRUM!H1732)</f>
        <v/>
      </c>
      <c r="L1755" s="26" t="str">
        <f>IF([1]DRUM!I1732="","",[1]DRUM!I1732)</f>
        <v/>
      </c>
      <c r="M1755" s="26" t="str">
        <f>IF([1]DRUM!J1732="","",
IF(AND([1]DRUM!K1732="Wooden Drum",[1]DRUM!J1732&gt;Max_WD_Capacity),Max_WD_Capacity,
[1]DRUM!J1732))</f>
        <v/>
      </c>
      <c r="N1755" s="26" t="str">
        <f>IF([1]DRUM!K1732="","",[1]DRUM!K1732)</f>
        <v/>
      </c>
      <c r="O1755" s="26" t="str">
        <f>IF([1]DRUM!L1732="","",[1]DRUM!L1732)</f>
        <v/>
      </c>
      <c r="P1755" s="26" t="str">
        <f>IF([1]DRUM!M1732="","",[1]DRUM!M1732)</f>
        <v/>
      </c>
      <c r="Q1755" s="26" t="str">
        <f>IF([1]DRUM!N1732="","",[1]DRUM!N1732)</f>
        <v/>
      </c>
      <c r="R1755" s="26" t="str">
        <f t="shared" si="279"/>
        <v/>
      </c>
      <c r="S1755" s="26">
        <f>IF(N1755="",0,
IF(Knee_Application="YES",Knee_Width,IF(Knee_Application="NO",0,
IF(OR(Cable_Type="OH",SearchData("Conductor",Cable_Desc)),0,
IF(N1755="Steel Drum",Knee_Width,
IF(N1755="Plywood Drum",0,
IF(Country="UAE",0,
IF(AND(OR(SearchData("LSHF",Cable_Desc),SearchData("LSZH",Cable_Desc),SearchData("LS0H",Cable_Desc),SearchData("LSOH",Cable_Desc)),D.nom&gt;40),Knee_Width,
IF(AND(Country="Egypt",D.nom&gt;60),Knee_Width,
IF(AND(Country&lt;&gt;"Egypt",D.nom&gt;35),Knee_Width,
0))))))))))</f>
        <v>0</v>
      </c>
      <c r="T1755" s="118">
        <f t="shared" ca="1" si="273"/>
        <v>0</v>
      </c>
      <c r="U1755" s="118">
        <f t="shared" ca="1" si="274"/>
        <v>0</v>
      </c>
      <c r="V1755" s="117">
        <f t="shared" ca="1" si="275"/>
        <v>0</v>
      </c>
      <c r="W1755" s="64">
        <f t="shared" ca="1" si="276"/>
        <v>1</v>
      </c>
      <c r="X1755" s="64">
        <f t="shared" ca="1" si="280"/>
        <v>0</v>
      </c>
      <c r="Y1755" s="64">
        <f t="shared" ca="1" si="277"/>
        <v>0</v>
      </c>
      <c r="AM1755" s="156"/>
    </row>
    <row r="1756" spans="1:39">
      <c r="A1756" s="12">
        <f t="shared" si="271"/>
        <v>0</v>
      </c>
      <c r="B1756" s="12" t="str">
        <f>IF([1]DRUM!A1733="","",[1]DRUM!A1733)</f>
        <v/>
      </c>
      <c r="C1756" s="12" t="str">
        <f t="shared" si="272"/>
        <v/>
      </c>
      <c r="D1756" s="155">
        <f t="shared" si="278"/>
        <v>0</v>
      </c>
      <c r="E1756" s="26" t="str">
        <f>IF([1]DRUM!B1733="","",[1]DRUM!B1733)</f>
        <v/>
      </c>
      <c r="F1756" s="26" t="str">
        <f>IF([1]DRUM!C1733="","",[1]DRUM!C1733)</f>
        <v/>
      </c>
      <c r="G1756" s="26" t="str">
        <f>IF([1]DRUM!D1733="","",[1]DRUM!D1733)</f>
        <v/>
      </c>
      <c r="H1756" s="26" t="str">
        <f>IF([1]DRUM!E1733="","",[1]DRUM!E1733)</f>
        <v/>
      </c>
      <c r="I1756" s="26" t="str">
        <f>IF([1]DRUM!F1733="","",[1]DRUM!F1733)</f>
        <v/>
      </c>
      <c r="J1756" s="26" t="str">
        <f>IF([1]DRUM!G1733="","",[1]DRUM!G1733)</f>
        <v/>
      </c>
      <c r="K1756" s="26" t="str">
        <f>IF([1]DRUM!H1733="","",[1]DRUM!H1733)</f>
        <v/>
      </c>
      <c r="L1756" s="26" t="str">
        <f>IF([1]DRUM!I1733="","",[1]DRUM!I1733)</f>
        <v/>
      </c>
      <c r="M1756" s="26" t="str">
        <f>IF([1]DRUM!J1733="","",
IF(AND([1]DRUM!K1733="Wooden Drum",[1]DRUM!J1733&gt;Max_WD_Capacity),Max_WD_Capacity,
[1]DRUM!J1733))</f>
        <v/>
      </c>
      <c r="N1756" s="26" t="str">
        <f>IF([1]DRUM!K1733="","",[1]DRUM!K1733)</f>
        <v/>
      </c>
      <c r="O1756" s="26" t="str">
        <f>IF([1]DRUM!L1733="","",[1]DRUM!L1733)</f>
        <v/>
      </c>
      <c r="P1756" s="26" t="str">
        <f>IF([1]DRUM!M1733="","",[1]DRUM!M1733)</f>
        <v/>
      </c>
      <c r="Q1756" s="26" t="str">
        <f>IF([1]DRUM!N1733="","",[1]DRUM!N1733)</f>
        <v/>
      </c>
      <c r="R1756" s="26" t="str">
        <f t="shared" si="279"/>
        <v/>
      </c>
      <c r="S1756" s="26">
        <f>IF(N1756="",0,
IF(Knee_Application="YES",Knee_Width,IF(Knee_Application="NO",0,
IF(OR(Cable_Type="OH",SearchData("Conductor",Cable_Desc)),0,
IF(N1756="Steel Drum",Knee_Width,
IF(N1756="Plywood Drum",0,
IF(Country="UAE",0,
IF(AND(OR(SearchData("LSHF",Cable_Desc),SearchData("LSZH",Cable_Desc),SearchData("LS0H",Cable_Desc),SearchData("LSOH",Cable_Desc)),D.nom&gt;40),Knee_Width,
IF(AND(Country="Egypt",D.nom&gt;60),Knee_Width,
IF(AND(Country&lt;&gt;"Egypt",D.nom&gt;35),Knee_Width,
0))))))))))</f>
        <v>0</v>
      </c>
      <c r="T1756" s="118">
        <f t="shared" ca="1" si="273"/>
        <v>0</v>
      </c>
      <c r="U1756" s="118">
        <f t="shared" ca="1" si="274"/>
        <v>0</v>
      </c>
      <c r="V1756" s="117">
        <f t="shared" ca="1" si="275"/>
        <v>0</v>
      </c>
      <c r="W1756" s="64">
        <f t="shared" ca="1" si="276"/>
        <v>1</v>
      </c>
      <c r="X1756" s="64">
        <f t="shared" ca="1" si="280"/>
        <v>0</v>
      </c>
      <c r="Y1756" s="64">
        <f t="shared" ca="1" si="277"/>
        <v>0</v>
      </c>
      <c r="AM1756" s="156"/>
    </row>
    <row r="1757" spans="1:39">
      <c r="A1757" s="12">
        <f t="shared" si="271"/>
        <v>0</v>
      </c>
      <c r="B1757" s="12" t="str">
        <f>IF([1]DRUM!A1734="","",[1]DRUM!A1734)</f>
        <v/>
      </c>
      <c r="C1757" s="12" t="str">
        <f t="shared" si="272"/>
        <v/>
      </c>
      <c r="D1757" s="155">
        <f t="shared" si="278"/>
        <v>0</v>
      </c>
      <c r="E1757" s="26" t="str">
        <f>IF([1]DRUM!B1734="","",[1]DRUM!B1734)</f>
        <v/>
      </c>
      <c r="F1757" s="26" t="str">
        <f>IF([1]DRUM!C1734="","",[1]DRUM!C1734)</f>
        <v/>
      </c>
      <c r="G1757" s="26" t="str">
        <f>IF([1]DRUM!D1734="","",[1]DRUM!D1734)</f>
        <v/>
      </c>
      <c r="H1757" s="26" t="str">
        <f>IF([1]DRUM!E1734="","",[1]DRUM!E1734)</f>
        <v/>
      </c>
      <c r="I1757" s="26" t="str">
        <f>IF([1]DRUM!F1734="","",[1]DRUM!F1734)</f>
        <v/>
      </c>
      <c r="J1757" s="26" t="str">
        <f>IF([1]DRUM!G1734="","",[1]DRUM!G1734)</f>
        <v/>
      </c>
      <c r="K1757" s="26" t="str">
        <f>IF([1]DRUM!H1734="","",[1]DRUM!H1734)</f>
        <v/>
      </c>
      <c r="L1757" s="26" t="str">
        <f>IF([1]DRUM!I1734="","",[1]DRUM!I1734)</f>
        <v/>
      </c>
      <c r="M1757" s="26" t="str">
        <f>IF([1]DRUM!J1734="","",
IF(AND([1]DRUM!K1734="Wooden Drum",[1]DRUM!J1734&gt;Max_WD_Capacity),Max_WD_Capacity,
[1]DRUM!J1734))</f>
        <v/>
      </c>
      <c r="N1757" s="26" t="str">
        <f>IF([1]DRUM!K1734="","",[1]DRUM!K1734)</f>
        <v/>
      </c>
      <c r="O1757" s="26" t="str">
        <f>IF([1]DRUM!L1734="","",[1]DRUM!L1734)</f>
        <v/>
      </c>
      <c r="P1757" s="26" t="str">
        <f>IF([1]DRUM!M1734="","",[1]DRUM!M1734)</f>
        <v/>
      </c>
      <c r="Q1757" s="26" t="str">
        <f>IF([1]DRUM!N1734="","",[1]DRUM!N1734)</f>
        <v/>
      </c>
      <c r="R1757" s="26" t="str">
        <f t="shared" si="279"/>
        <v/>
      </c>
      <c r="S1757" s="26">
        <f>IF(N1757="",0,
IF(Knee_Application="YES",Knee_Width,IF(Knee_Application="NO",0,
IF(OR(Cable_Type="OH",SearchData("Conductor",Cable_Desc)),0,
IF(N1757="Steel Drum",Knee_Width,
IF(N1757="Plywood Drum",0,
IF(Country="UAE",0,
IF(AND(OR(SearchData("LSHF",Cable_Desc),SearchData("LSZH",Cable_Desc),SearchData("LS0H",Cable_Desc),SearchData("LSOH",Cable_Desc)),D.nom&gt;40),Knee_Width,
IF(AND(Country="Egypt",D.nom&gt;60),Knee_Width,
IF(AND(Country&lt;&gt;"Egypt",D.nom&gt;35),Knee_Width,
0))))))))))</f>
        <v>0</v>
      </c>
      <c r="T1757" s="118">
        <f t="shared" ca="1" si="273"/>
        <v>0</v>
      </c>
      <c r="U1757" s="118">
        <f t="shared" ca="1" si="274"/>
        <v>0</v>
      </c>
      <c r="V1757" s="117">
        <f t="shared" ca="1" si="275"/>
        <v>0</v>
      </c>
      <c r="W1757" s="64">
        <f t="shared" ca="1" si="276"/>
        <v>1</v>
      </c>
      <c r="X1757" s="64">
        <f t="shared" ca="1" si="280"/>
        <v>0</v>
      </c>
      <c r="Y1757" s="64">
        <f t="shared" ca="1" si="277"/>
        <v>0</v>
      </c>
      <c r="AM1757" s="156"/>
    </row>
    <row r="1758" spans="1:39">
      <c r="A1758" s="12">
        <f t="shared" si="271"/>
        <v>0</v>
      </c>
      <c r="B1758" s="12" t="str">
        <f>IF([1]DRUM!A1735="","",[1]DRUM!A1735)</f>
        <v/>
      </c>
      <c r="C1758" s="12" t="str">
        <f t="shared" si="272"/>
        <v/>
      </c>
      <c r="D1758" s="155">
        <f t="shared" si="278"/>
        <v>0</v>
      </c>
      <c r="E1758" s="26" t="str">
        <f>IF([1]DRUM!B1735="","",[1]DRUM!B1735)</f>
        <v/>
      </c>
      <c r="F1758" s="26" t="str">
        <f>IF([1]DRUM!C1735="","",[1]DRUM!C1735)</f>
        <v/>
      </c>
      <c r="G1758" s="26" t="str">
        <f>IF([1]DRUM!D1735="","",[1]DRUM!D1735)</f>
        <v/>
      </c>
      <c r="H1758" s="26" t="str">
        <f>IF([1]DRUM!E1735="","",[1]DRUM!E1735)</f>
        <v/>
      </c>
      <c r="I1758" s="26" t="str">
        <f>IF([1]DRUM!F1735="","",[1]DRUM!F1735)</f>
        <v/>
      </c>
      <c r="J1758" s="26" t="str">
        <f>IF([1]DRUM!G1735="","",[1]DRUM!G1735)</f>
        <v/>
      </c>
      <c r="K1758" s="26" t="str">
        <f>IF([1]DRUM!H1735="","",[1]DRUM!H1735)</f>
        <v/>
      </c>
      <c r="L1758" s="26" t="str">
        <f>IF([1]DRUM!I1735="","",[1]DRUM!I1735)</f>
        <v/>
      </c>
      <c r="M1758" s="26" t="str">
        <f>IF([1]DRUM!J1735="","",
IF(AND([1]DRUM!K1735="Wooden Drum",[1]DRUM!J1735&gt;Max_WD_Capacity),Max_WD_Capacity,
[1]DRUM!J1735))</f>
        <v/>
      </c>
      <c r="N1758" s="26" t="str">
        <f>IF([1]DRUM!K1735="","",[1]DRUM!K1735)</f>
        <v/>
      </c>
      <c r="O1758" s="26" t="str">
        <f>IF([1]DRUM!L1735="","",[1]DRUM!L1735)</f>
        <v/>
      </c>
      <c r="P1758" s="26" t="str">
        <f>IF([1]DRUM!M1735="","",[1]DRUM!M1735)</f>
        <v/>
      </c>
      <c r="Q1758" s="26" t="str">
        <f>IF([1]DRUM!N1735="","",[1]DRUM!N1735)</f>
        <v/>
      </c>
      <c r="R1758" s="26" t="str">
        <f t="shared" si="279"/>
        <v/>
      </c>
      <c r="S1758" s="26">
        <f>IF(N1758="",0,
IF(Knee_Application="YES",Knee_Width,IF(Knee_Application="NO",0,
IF(OR(Cable_Type="OH",SearchData("Conductor",Cable_Desc)),0,
IF(N1758="Steel Drum",Knee_Width,
IF(N1758="Plywood Drum",0,
IF(Country="UAE",0,
IF(AND(OR(SearchData("LSHF",Cable_Desc),SearchData("LSZH",Cable_Desc),SearchData("LS0H",Cable_Desc),SearchData("LSOH",Cable_Desc)),D.nom&gt;40),Knee_Width,
IF(AND(Country="Egypt",D.nom&gt;60),Knee_Width,
IF(AND(Country&lt;&gt;"Egypt",D.nom&gt;35),Knee_Width,
0))))))))))</f>
        <v>0</v>
      </c>
      <c r="T1758" s="118">
        <f t="shared" ca="1" si="273"/>
        <v>0</v>
      </c>
      <c r="U1758" s="118">
        <f t="shared" ca="1" si="274"/>
        <v>0</v>
      </c>
      <c r="V1758" s="117">
        <f t="shared" ca="1" si="275"/>
        <v>0</v>
      </c>
      <c r="W1758" s="64">
        <f t="shared" ca="1" si="276"/>
        <v>1</v>
      </c>
      <c r="X1758" s="64">
        <f t="shared" ca="1" si="280"/>
        <v>0</v>
      </c>
      <c r="Y1758" s="64">
        <f t="shared" ca="1" si="277"/>
        <v>0</v>
      </c>
      <c r="AM1758" s="156"/>
    </row>
    <row r="1759" spans="1:39">
      <c r="A1759" s="12">
        <f t="shared" si="271"/>
        <v>0</v>
      </c>
      <c r="B1759" s="12" t="str">
        <f>IF([1]DRUM!A1736="","",[1]DRUM!A1736)</f>
        <v/>
      </c>
      <c r="C1759" s="12" t="str">
        <f t="shared" si="272"/>
        <v/>
      </c>
      <c r="D1759" s="155">
        <f t="shared" si="278"/>
        <v>0</v>
      </c>
      <c r="E1759" s="26" t="str">
        <f>IF([1]DRUM!B1736="","",[1]DRUM!B1736)</f>
        <v/>
      </c>
      <c r="F1759" s="26" t="str">
        <f>IF([1]DRUM!C1736="","",[1]DRUM!C1736)</f>
        <v/>
      </c>
      <c r="G1759" s="26" t="str">
        <f>IF([1]DRUM!D1736="","",[1]DRUM!D1736)</f>
        <v/>
      </c>
      <c r="H1759" s="26" t="str">
        <f>IF([1]DRUM!E1736="","",[1]DRUM!E1736)</f>
        <v/>
      </c>
      <c r="I1759" s="26" t="str">
        <f>IF([1]DRUM!F1736="","",[1]DRUM!F1736)</f>
        <v/>
      </c>
      <c r="J1759" s="26" t="str">
        <f>IF([1]DRUM!G1736="","",[1]DRUM!G1736)</f>
        <v/>
      </c>
      <c r="K1759" s="26" t="str">
        <f>IF([1]DRUM!H1736="","",[1]DRUM!H1736)</f>
        <v/>
      </c>
      <c r="L1759" s="26" t="str">
        <f>IF([1]DRUM!I1736="","",[1]DRUM!I1736)</f>
        <v/>
      </c>
      <c r="M1759" s="26" t="str">
        <f>IF([1]DRUM!J1736="","",
IF(AND([1]DRUM!K1736="Wooden Drum",[1]DRUM!J1736&gt;Max_WD_Capacity),Max_WD_Capacity,
[1]DRUM!J1736))</f>
        <v/>
      </c>
      <c r="N1759" s="26" t="str">
        <f>IF([1]DRUM!K1736="","",[1]DRUM!K1736)</f>
        <v/>
      </c>
      <c r="O1759" s="26" t="str">
        <f>IF([1]DRUM!L1736="","",[1]DRUM!L1736)</f>
        <v/>
      </c>
      <c r="P1759" s="26" t="str">
        <f>IF([1]DRUM!M1736="","",[1]DRUM!M1736)</f>
        <v/>
      </c>
      <c r="Q1759" s="26" t="str">
        <f>IF([1]DRUM!N1736="","",[1]DRUM!N1736)</f>
        <v/>
      </c>
      <c r="R1759" s="26" t="str">
        <f t="shared" si="279"/>
        <v/>
      </c>
      <c r="S1759" s="26">
        <f>IF(N1759="",0,
IF(Knee_Application="YES",Knee_Width,IF(Knee_Application="NO",0,
IF(OR(Cable_Type="OH",SearchData("Conductor",Cable_Desc)),0,
IF(N1759="Steel Drum",Knee_Width,
IF(N1759="Plywood Drum",0,
IF(Country="UAE",0,
IF(AND(OR(SearchData("LSHF",Cable_Desc),SearchData("LSZH",Cable_Desc),SearchData("LS0H",Cable_Desc),SearchData("LSOH",Cable_Desc)),D.nom&gt;40),Knee_Width,
IF(AND(Country="Egypt",D.nom&gt;60),Knee_Width,
IF(AND(Country&lt;&gt;"Egypt",D.nom&gt;35),Knee_Width,
0))))))))))</f>
        <v>0</v>
      </c>
      <c r="T1759" s="118">
        <f t="shared" ca="1" si="273"/>
        <v>0</v>
      </c>
      <c r="U1759" s="118">
        <f t="shared" ca="1" si="274"/>
        <v>0</v>
      </c>
      <c r="V1759" s="117">
        <f t="shared" ca="1" si="275"/>
        <v>0</v>
      </c>
      <c r="W1759" s="64">
        <f t="shared" ca="1" si="276"/>
        <v>1</v>
      </c>
      <c r="X1759" s="64">
        <f t="shared" ca="1" si="280"/>
        <v>0</v>
      </c>
      <c r="Y1759" s="64">
        <f t="shared" ca="1" si="277"/>
        <v>0</v>
      </c>
      <c r="AM1759" s="156"/>
    </row>
    <row r="1760" spans="1:39">
      <c r="A1760" s="12">
        <f t="shared" si="271"/>
        <v>0</v>
      </c>
      <c r="B1760" s="12" t="str">
        <f>IF([1]DRUM!A1737="","",[1]DRUM!A1737)</f>
        <v/>
      </c>
      <c r="C1760" s="12" t="str">
        <f t="shared" si="272"/>
        <v/>
      </c>
      <c r="D1760" s="155">
        <f t="shared" si="278"/>
        <v>0</v>
      </c>
      <c r="E1760" s="26" t="str">
        <f>IF([1]DRUM!B1737="","",[1]DRUM!B1737)</f>
        <v/>
      </c>
      <c r="F1760" s="26" t="str">
        <f>IF([1]DRUM!C1737="","",[1]DRUM!C1737)</f>
        <v/>
      </c>
      <c r="G1760" s="26" t="str">
        <f>IF([1]DRUM!D1737="","",[1]DRUM!D1737)</f>
        <v/>
      </c>
      <c r="H1760" s="26" t="str">
        <f>IF([1]DRUM!E1737="","",[1]DRUM!E1737)</f>
        <v/>
      </c>
      <c r="I1760" s="26" t="str">
        <f>IF([1]DRUM!F1737="","",[1]DRUM!F1737)</f>
        <v/>
      </c>
      <c r="J1760" s="26" t="str">
        <f>IF([1]DRUM!G1737="","",[1]DRUM!G1737)</f>
        <v/>
      </c>
      <c r="K1760" s="26" t="str">
        <f>IF([1]DRUM!H1737="","",[1]DRUM!H1737)</f>
        <v/>
      </c>
      <c r="L1760" s="26" t="str">
        <f>IF([1]DRUM!I1737="","",[1]DRUM!I1737)</f>
        <v/>
      </c>
      <c r="M1760" s="26" t="str">
        <f>IF([1]DRUM!J1737="","",
IF(AND([1]DRUM!K1737="Wooden Drum",[1]DRUM!J1737&gt;Max_WD_Capacity),Max_WD_Capacity,
[1]DRUM!J1737))</f>
        <v/>
      </c>
      <c r="N1760" s="26" t="str">
        <f>IF([1]DRUM!K1737="","",[1]DRUM!K1737)</f>
        <v/>
      </c>
      <c r="O1760" s="26" t="str">
        <f>IF([1]DRUM!L1737="","",[1]DRUM!L1737)</f>
        <v/>
      </c>
      <c r="P1760" s="26" t="str">
        <f>IF([1]DRUM!M1737="","",[1]DRUM!M1737)</f>
        <v/>
      </c>
      <c r="Q1760" s="26" t="str">
        <f>IF([1]DRUM!N1737="","",[1]DRUM!N1737)</f>
        <v/>
      </c>
      <c r="R1760" s="26" t="str">
        <f t="shared" si="279"/>
        <v/>
      </c>
      <c r="S1760" s="26">
        <f>IF(N1760="",0,
IF(Knee_Application="YES",Knee_Width,IF(Knee_Application="NO",0,
IF(OR(Cable_Type="OH",SearchData("Conductor",Cable_Desc)),0,
IF(N1760="Steel Drum",Knee_Width,
IF(N1760="Plywood Drum",0,
IF(Country="UAE",0,
IF(AND(OR(SearchData("LSHF",Cable_Desc),SearchData("LSZH",Cable_Desc),SearchData("LS0H",Cable_Desc),SearchData("LSOH",Cable_Desc)),D.nom&gt;40),Knee_Width,
IF(AND(Country="Egypt",D.nom&gt;60),Knee_Width,
IF(AND(Country&lt;&gt;"Egypt",D.nom&gt;35),Knee_Width,
0))))))))))</f>
        <v>0</v>
      </c>
      <c r="T1760" s="118">
        <f t="shared" ca="1" si="273"/>
        <v>0</v>
      </c>
      <c r="U1760" s="118">
        <f t="shared" ca="1" si="274"/>
        <v>0</v>
      </c>
      <c r="V1760" s="117">
        <f t="shared" ca="1" si="275"/>
        <v>0</v>
      </c>
      <c r="W1760" s="64">
        <f t="shared" ca="1" si="276"/>
        <v>1</v>
      </c>
      <c r="X1760" s="64">
        <f t="shared" ca="1" si="280"/>
        <v>0</v>
      </c>
      <c r="Y1760" s="64">
        <f t="shared" ca="1" si="277"/>
        <v>0</v>
      </c>
      <c r="AM1760" s="156"/>
    </row>
    <row r="1761" spans="1:39">
      <c r="A1761" s="12">
        <f t="shared" si="271"/>
        <v>0</v>
      </c>
      <c r="B1761" s="12" t="str">
        <f>IF([1]DRUM!A1738="","",[1]DRUM!A1738)</f>
        <v/>
      </c>
      <c r="C1761" s="12" t="str">
        <f t="shared" si="272"/>
        <v/>
      </c>
      <c r="D1761" s="155">
        <f t="shared" si="278"/>
        <v>0</v>
      </c>
      <c r="E1761" s="26" t="str">
        <f>IF([1]DRUM!B1738="","",[1]DRUM!B1738)</f>
        <v/>
      </c>
      <c r="F1761" s="26" t="str">
        <f>IF([1]DRUM!C1738="","",[1]DRUM!C1738)</f>
        <v/>
      </c>
      <c r="G1761" s="26" t="str">
        <f>IF([1]DRUM!D1738="","",[1]DRUM!D1738)</f>
        <v/>
      </c>
      <c r="H1761" s="26" t="str">
        <f>IF([1]DRUM!E1738="","",[1]DRUM!E1738)</f>
        <v/>
      </c>
      <c r="I1761" s="26" t="str">
        <f>IF([1]DRUM!F1738="","",[1]DRUM!F1738)</f>
        <v/>
      </c>
      <c r="J1761" s="26" t="str">
        <f>IF([1]DRUM!G1738="","",[1]DRUM!G1738)</f>
        <v/>
      </c>
      <c r="K1761" s="26" t="str">
        <f>IF([1]DRUM!H1738="","",[1]DRUM!H1738)</f>
        <v/>
      </c>
      <c r="L1761" s="26" t="str">
        <f>IF([1]DRUM!I1738="","",[1]DRUM!I1738)</f>
        <v/>
      </c>
      <c r="M1761" s="26" t="str">
        <f>IF([1]DRUM!J1738="","",
IF(AND([1]DRUM!K1738="Wooden Drum",[1]DRUM!J1738&gt;Max_WD_Capacity),Max_WD_Capacity,
[1]DRUM!J1738))</f>
        <v/>
      </c>
      <c r="N1761" s="26" t="str">
        <f>IF([1]DRUM!K1738="","",[1]DRUM!K1738)</f>
        <v/>
      </c>
      <c r="O1761" s="26" t="str">
        <f>IF([1]DRUM!L1738="","",[1]DRUM!L1738)</f>
        <v/>
      </c>
      <c r="P1761" s="26" t="str">
        <f>IF([1]DRUM!M1738="","",[1]DRUM!M1738)</f>
        <v/>
      </c>
      <c r="Q1761" s="26" t="str">
        <f>IF([1]DRUM!N1738="","",[1]DRUM!N1738)</f>
        <v/>
      </c>
      <c r="R1761" s="26" t="str">
        <f t="shared" si="279"/>
        <v/>
      </c>
      <c r="S1761" s="26">
        <f>IF(N1761="",0,
IF(Knee_Application="YES",Knee_Width,IF(Knee_Application="NO",0,
IF(OR(Cable_Type="OH",SearchData("Conductor",Cable_Desc)),0,
IF(N1761="Steel Drum",Knee_Width,
IF(N1761="Plywood Drum",0,
IF(Country="UAE",0,
IF(AND(OR(SearchData("LSHF",Cable_Desc),SearchData("LSZH",Cable_Desc),SearchData("LS0H",Cable_Desc),SearchData("LSOH",Cable_Desc)),D.nom&gt;40),Knee_Width,
IF(AND(Country="Egypt",D.nom&gt;60),Knee_Width,
IF(AND(Country&lt;&gt;"Egypt",D.nom&gt;35),Knee_Width,
0))))))))))</f>
        <v>0</v>
      </c>
      <c r="T1761" s="118">
        <f t="shared" ca="1" si="273"/>
        <v>0</v>
      </c>
      <c r="U1761" s="118">
        <f t="shared" ca="1" si="274"/>
        <v>0</v>
      </c>
      <c r="V1761" s="117">
        <f t="shared" ca="1" si="275"/>
        <v>0</v>
      </c>
      <c r="W1761" s="64">
        <f t="shared" ca="1" si="276"/>
        <v>1</v>
      </c>
      <c r="X1761" s="64">
        <f t="shared" ca="1" si="280"/>
        <v>0</v>
      </c>
      <c r="Y1761" s="64">
        <f t="shared" ca="1" si="277"/>
        <v>0</v>
      </c>
      <c r="AM1761" s="156"/>
    </row>
    <row r="1762" spans="1:39">
      <c r="A1762" s="12">
        <f t="shared" si="271"/>
        <v>0</v>
      </c>
      <c r="B1762" s="12" t="str">
        <f>IF([1]DRUM!A1739="","",[1]DRUM!A1739)</f>
        <v/>
      </c>
      <c r="C1762" s="12" t="str">
        <f t="shared" si="272"/>
        <v/>
      </c>
      <c r="D1762" s="155">
        <f t="shared" si="278"/>
        <v>0</v>
      </c>
      <c r="E1762" s="26" t="str">
        <f>IF([1]DRUM!B1739="","",[1]DRUM!B1739)</f>
        <v/>
      </c>
      <c r="F1762" s="26" t="str">
        <f>IF([1]DRUM!C1739="","",[1]DRUM!C1739)</f>
        <v/>
      </c>
      <c r="G1762" s="26" t="str">
        <f>IF([1]DRUM!D1739="","",[1]DRUM!D1739)</f>
        <v/>
      </c>
      <c r="H1762" s="26" t="str">
        <f>IF([1]DRUM!E1739="","",[1]DRUM!E1739)</f>
        <v/>
      </c>
      <c r="I1762" s="26" t="str">
        <f>IF([1]DRUM!F1739="","",[1]DRUM!F1739)</f>
        <v/>
      </c>
      <c r="J1762" s="26" t="str">
        <f>IF([1]DRUM!G1739="","",[1]DRUM!G1739)</f>
        <v/>
      </c>
      <c r="K1762" s="26" t="str">
        <f>IF([1]DRUM!H1739="","",[1]DRUM!H1739)</f>
        <v/>
      </c>
      <c r="L1762" s="26" t="str">
        <f>IF([1]DRUM!I1739="","",[1]DRUM!I1739)</f>
        <v/>
      </c>
      <c r="M1762" s="26" t="str">
        <f>IF([1]DRUM!J1739="","",
IF(AND([1]DRUM!K1739="Wooden Drum",[1]DRUM!J1739&gt;Max_WD_Capacity),Max_WD_Capacity,
[1]DRUM!J1739))</f>
        <v/>
      </c>
      <c r="N1762" s="26" t="str">
        <f>IF([1]DRUM!K1739="","",[1]DRUM!K1739)</f>
        <v/>
      </c>
      <c r="O1762" s="26" t="str">
        <f>IF([1]DRUM!L1739="","",[1]DRUM!L1739)</f>
        <v/>
      </c>
      <c r="P1762" s="26" t="str">
        <f>IF([1]DRUM!M1739="","",[1]DRUM!M1739)</f>
        <v/>
      </c>
      <c r="Q1762" s="26" t="str">
        <f>IF([1]DRUM!N1739="","",[1]DRUM!N1739)</f>
        <v/>
      </c>
      <c r="R1762" s="26" t="str">
        <f t="shared" si="279"/>
        <v/>
      </c>
      <c r="S1762" s="26">
        <f>IF(N1762="",0,
IF(Knee_Application="YES",Knee_Width,IF(Knee_Application="NO",0,
IF(OR(Cable_Type="OH",SearchData("Conductor",Cable_Desc)),0,
IF(N1762="Steel Drum",Knee_Width,
IF(N1762="Plywood Drum",0,
IF(Country="UAE",0,
IF(AND(OR(SearchData("LSHF",Cable_Desc),SearchData("LSZH",Cable_Desc),SearchData("LS0H",Cable_Desc),SearchData("LSOH",Cable_Desc)),D.nom&gt;40),Knee_Width,
IF(AND(Country="Egypt",D.nom&gt;60),Knee_Width,
IF(AND(Country&lt;&gt;"Egypt",D.nom&gt;35),Knee_Width,
0))))))))))</f>
        <v>0</v>
      </c>
      <c r="T1762" s="118">
        <f t="shared" ca="1" si="273"/>
        <v>0</v>
      </c>
      <c r="U1762" s="118">
        <f t="shared" ca="1" si="274"/>
        <v>0</v>
      </c>
      <c r="V1762" s="117">
        <f t="shared" ca="1" si="275"/>
        <v>0</v>
      </c>
      <c r="W1762" s="64">
        <f t="shared" ca="1" si="276"/>
        <v>1</v>
      </c>
      <c r="X1762" s="64">
        <f t="shared" ca="1" si="280"/>
        <v>0</v>
      </c>
      <c r="Y1762" s="64">
        <f t="shared" ca="1" si="277"/>
        <v>0</v>
      </c>
      <c r="AM1762" s="156"/>
    </row>
    <row r="1763" spans="1:39">
      <c r="A1763" s="12">
        <f t="shared" si="271"/>
        <v>0</v>
      </c>
      <c r="B1763" s="12" t="str">
        <f>IF([1]DRUM!A1740="","",[1]DRUM!A1740)</f>
        <v/>
      </c>
      <c r="C1763" s="12" t="str">
        <f t="shared" si="272"/>
        <v/>
      </c>
      <c r="D1763" s="155">
        <f t="shared" si="278"/>
        <v>0</v>
      </c>
      <c r="E1763" s="26" t="str">
        <f>IF([1]DRUM!B1740="","",[1]DRUM!B1740)</f>
        <v/>
      </c>
      <c r="F1763" s="26" t="str">
        <f>IF([1]DRUM!C1740="","",[1]DRUM!C1740)</f>
        <v/>
      </c>
      <c r="G1763" s="26" t="str">
        <f>IF([1]DRUM!D1740="","",[1]DRUM!D1740)</f>
        <v/>
      </c>
      <c r="H1763" s="26" t="str">
        <f>IF([1]DRUM!E1740="","",[1]DRUM!E1740)</f>
        <v/>
      </c>
      <c r="I1763" s="26" t="str">
        <f>IF([1]DRUM!F1740="","",[1]DRUM!F1740)</f>
        <v/>
      </c>
      <c r="J1763" s="26" t="str">
        <f>IF([1]DRUM!G1740="","",[1]DRUM!G1740)</f>
        <v/>
      </c>
      <c r="K1763" s="26" t="str">
        <f>IF([1]DRUM!H1740="","",[1]DRUM!H1740)</f>
        <v/>
      </c>
      <c r="L1763" s="26" t="str">
        <f>IF([1]DRUM!I1740="","",[1]DRUM!I1740)</f>
        <v/>
      </c>
      <c r="M1763" s="26" t="str">
        <f>IF([1]DRUM!J1740="","",
IF(AND([1]DRUM!K1740="Wooden Drum",[1]DRUM!J1740&gt;Max_WD_Capacity),Max_WD_Capacity,
[1]DRUM!J1740))</f>
        <v/>
      </c>
      <c r="N1763" s="26" t="str">
        <f>IF([1]DRUM!K1740="","",[1]DRUM!K1740)</f>
        <v/>
      </c>
      <c r="O1763" s="26" t="str">
        <f>IF([1]DRUM!L1740="","",[1]DRUM!L1740)</f>
        <v/>
      </c>
      <c r="P1763" s="26" t="str">
        <f>IF([1]DRUM!M1740="","",[1]DRUM!M1740)</f>
        <v/>
      </c>
      <c r="Q1763" s="26" t="str">
        <f>IF([1]DRUM!N1740="","",[1]DRUM!N1740)</f>
        <v/>
      </c>
      <c r="R1763" s="26" t="str">
        <f t="shared" si="279"/>
        <v/>
      </c>
      <c r="S1763" s="26">
        <f>IF(N1763="",0,
IF(Knee_Application="YES",Knee_Width,IF(Knee_Application="NO",0,
IF(OR(Cable_Type="OH",SearchData("Conductor",Cable_Desc)),0,
IF(N1763="Steel Drum",Knee_Width,
IF(N1763="Plywood Drum",0,
IF(Country="UAE",0,
IF(AND(OR(SearchData("LSHF",Cable_Desc),SearchData("LSZH",Cable_Desc),SearchData("LS0H",Cable_Desc),SearchData("LSOH",Cable_Desc)),D.nom&gt;40),Knee_Width,
IF(AND(Country="Egypt",D.nom&gt;60),Knee_Width,
IF(AND(Country&lt;&gt;"Egypt",D.nom&gt;35),Knee_Width,
0))))))))))</f>
        <v>0</v>
      </c>
      <c r="T1763" s="118">
        <f t="shared" ca="1" si="273"/>
        <v>0</v>
      </c>
      <c r="U1763" s="118">
        <f t="shared" ca="1" si="274"/>
        <v>0</v>
      </c>
      <c r="V1763" s="117">
        <f t="shared" ca="1" si="275"/>
        <v>0</v>
      </c>
      <c r="W1763" s="64">
        <f t="shared" ca="1" si="276"/>
        <v>1</v>
      </c>
      <c r="X1763" s="64">
        <f t="shared" ca="1" si="280"/>
        <v>0</v>
      </c>
      <c r="Y1763" s="64">
        <f t="shared" ca="1" si="277"/>
        <v>0</v>
      </c>
      <c r="AM1763" s="156"/>
    </row>
    <row r="1764" spans="1:39">
      <c r="A1764" s="12">
        <f t="shared" si="271"/>
        <v>0</v>
      </c>
      <c r="B1764" s="12" t="str">
        <f>IF([1]DRUM!A1741="","",[1]DRUM!A1741)</f>
        <v/>
      </c>
      <c r="C1764" s="12" t="str">
        <f t="shared" si="272"/>
        <v/>
      </c>
      <c r="D1764" s="155">
        <f t="shared" si="278"/>
        <v>0</v>
      </c>
      <c r="E1764" s="26" t="str">
        <f>IF([1]DRUM!B1741="","",[1]DRUM!B1741)</f>
        <v/>
      </c>
      <c r="F1764" s="26" t="str">
        <f>IF([1]DRUM!C1741="","",[1]DRUM!C1741)</f>
        <v/>
      </c>
      <c r="G1764" s="26" t="str">
        <f>IF([1]DRUM!D1741="","",[1]DRUM!D1741)</f>
        <v/>
      </c>
      <c r="H1764" s="26" t="str">
        <f>IF([1]DRUM!E1741="","",[1]DRUM!E1741)</f>
        <v/>
      </c>
      <c r="I1764" s="26" t="str">
        <f>IF([1]DRUM!F1741="","",[1]DRUM!F1741)</f>
        <v/>
      </c>
      <c r="J1764" s="26" t="str">
        <f>IF([1]DRUM!G1741="","",[1]DRUM!G1741)</f>
        <v/>
      </c>
      <c r="K1764" s="26" t="str">
        <f>IF([1]DRUM!H1741="","",[1]DRUM!H1741)</f>
        <v/>
      </c>
      <c r="L1764" s="26" t="str">
        <f>IF([1]DRUM!I1741="","",[1]DRUM!I1741)</f>
        <v/>
      </c>
      <c r="M1764" s="26" t="str">
        <f>IF([1]DRUM!J1741="","",
IF(AND([1]DRUM!K1741="Wooden Drum",[1]DRUM!J1741&gt;Max_WD_Capacity),Max_WD_Capacity,
[1]DRUM!J1741))</f>
        <v/>
      </c>
      <c r="N1764" s="26" t="str">
        <f>IF([1]DRUM!K1741="","",[1]DRUM!K1741)</f>
        <v/>
      </c>
      <c r="O1764" s="26" t="str">
        <f>IF([1]DRUM!L1741="","",[1]DRUM!L1741)</f>
        <v/>
      </c>
      <c r="P1764" s="26" t="str">
        <f>IF([1]DRUM!M1741="","",[1]DRUM!M1741)</f>
        <v/>
      </c>
      <c r="Q1764" s="26" t="str">
        <f>IF([1]DRUM!N1741="","",[1]DRUM!N1741)</f>
        <v/>
      </c>
      <c r="R1764" s="26" t="str">
        <f t="shared" si="279"/>
        <v/>
      </c>
      <c r="S1764" s="26">
        <f>IF(N1764="",0,
IF(Knee_Application="YES",Knee_Width,IF(Knee_Application="NO",0,
IF(OR(Cable_Type="OH",SearchData("Conductor",Cable_Desc)),0,
IF(N1764="Steel Drum",Knee_Width,
IF(N1764="Plywood Drum",0,
IF(Country="UAE",0,
IF(AND(OR(SearchData("LSHF",Cable_Desc),SearchData("LSZH",Cable_Desc),SearchData("LS0H",Cable_Desc),SearchData("LSOH",Cable_Desc)),D.nom&gt;40),Knee_Width,
IF(AND(Country="Egypt",D.nom&gt;60),Knee_Width,
IF(AND(Country&lt;&gt;"Egypt",D.nom&gt;35),Knee_Width,
0))))))))))</f>
        <v>0</v>
      </c>
      <c r="T1764" s="118">
        <f t="shared" ca="1" si="273"/>
        <v>0</v>
      </c>
      <c r="U1764" s="118">
        <f t="shared" ca="1" si="274"/>
        <v>0</v>
      </c>
      <c r="V1764" s="117">
        <f t="shared" ca="1" si="275"/>
        <v>0</v>
      </c>
      <c r="W1764" s="64">
        <f t="shared" ca="1" si="276"/>
        <v>1</v>
      </c>
      <c r="X1764" s="64">
        <f t="shared" ca="1" si="280"/>
        <v>0</v>
      </c>
      <c r="Y1764" s="64">
        <f t="shared" ca="1" si="277"/>
        <v>0</v>
      </c>
      <c r="AM1764" s="156"/>
    </row>
    <row r="1765" spans="1:39">
      <c r="A1765" s="12">
        <f t="shared" si="271"/>
        <v>0</v>
      </c>
      <c r="B1765" s="12" t="str">
        <f>IF([1]DRUM!A1742="","",[1]DRUM!A1742)</f>
        <v/>
      </c>
      <c r="C1765" s="12" t="str">
        <f t="shared" si="272"/>
        <v/>
      </c>
      <c r="D1765" s="155">
        <f t="shared" si="278"/>
        <v>0</v>
      </c>
      <c r="E1765" s="26" t="str">
        <f>IF([1]DRUM!B1742="","",[1]DRUM!B1742)</f>
        <v/>
      </c>
      <c r="F1765" s="26" t="str">
        <f>IF([1]DRUM!C1742="","",[1]DRUM!C1742)</f>
        <v/>
      </c>
      <c r="G1765" s="26" t="str">
        <f>IF([1]DRUM!D1742="","",[1]DRUM!D1742)</f>
        <v/>
      </c>
      <c r="H1765" s="26" t="str">
        <f>IF([1]DRUM!E1742="","",[1]DRUM!E1742)</f>
        <v/>
      </c>
      <c r="I1765" s="26" t="str">
        <f>IF([1]DRUM!F1742="","",[1]DRUM!F1742)</f>
        <v/>
      </c>
      <c r="J1765" s="26" t="str">
        <f>IF([1]DRUM!G1742="","",[1]DRUM!G1742)</f>
        <v/>
      </c>
      <c r="K1765" s="26" t="str">
        <f>IF([1]DRUM!H1742="","",[1]DRUM!H1742)</f>
        <v/>
      </c>
      <c r="L1765" s="26" t="str">
        <f>IF([1]DRUM!I1742="","",[1]DRUM!I1742)</f>
        <v/>
      </c>
      <c r="M1765" s="26" t="str">
        <f>IF([1]DRUM!J1742="","",
IF(AND([1]DRUM!K1742="Wooden Drum",[1]DRUM!J1742&gt;Max_WD_Capacity),Max_WD_Capacity,
[1]DRUM!J1742))</f>
        <v/>
      </c>
      <c r="N1765" s="26" t="str">
        <f>IF([1]DRUM!K1742="","",[1]DRUM!K1742)</f>
        <v/>
      </c>
      <c r="O1765" s="26" t="str">
        <f>IF([1]DRUM!L1742="","",[1]DRUM!L1742)</f>
        <v/>
      </c>
      <c r="P1765" s="26" t="str">
        <f>IF([1]DRUM!M1742="","",[1]DRUM!M1742)</f>
        <v/>
      </c>
      <c r="Q1765" s="26" t="str">
        <f>IF([1]DRUM!N1742="","",[1]DRUM!N1742)</f>
        <v/>
      </c>
      <c r="R1765" s="26" t="str">
        <f t="shared" si="279"/>
        <v/>
      </c>
      <c r="S1765" s="26">
        <f>IF(N1765="",0,
IF(Knee_Application="YES",Knee_Width,IF(Knee_Application="NO",0,
IF(OR(Cable_Type="OH",SearchData("Conductor",Cable_Desc)),0,
IF(N1765="Steel Drum",Knee_Width,
IF(N1765="Plywood Drum",0,
IF(Country="UAE",0,
IF(AND(OR(SearchData("LSHF",Cable_Desc),SearchData("LSZH",Cable_Desc),SearchData("LS0H",Cable_Desc),SearchData("LSOH",Cable_Desc)),D.nom&gt;40),Knee_Width,
IF(AND(Country="Egypt",D.nom&gt;60),Knee_Width,
IF(AND(Country&lt;&gt;"Egypt",D.nom&gt;35),Knee_Width,
0))))))))))</f>
        <v>0</v>
      </c>
      <c r="T1765" s="118">
        <f t="shared" ca="1" si="273"/>
        <v>0</v>
      </c>
      <c r="U1765" s="118">
        <f t="shared" ca="1" si="274"/>
        <v>0</v>
      </c>
      <c r="V1765" s="117">
        <f t="shared" ca="1" si="275"/>
        <v>0</v>
      </c>
      <c r="W1765" s="64">
        <f t="shared" ca="1" si="276"/>
        <v>1</v>
      </c>
      <c r="X1765" s="64">
        <f t="shared" ca="1" si="280"/>
        <v>0</v>
      </c>
      <c r="Y1765" s="64">
        <f t="shared" ca="1" si="277"/>
        <v>0</v>
      </c>
      <c r="AM1765" s="156"/>
    </row>
    <row r="1766" spans="1:39">
      <c r="A1766" s="12">
        <f t="shared" si="271"/>
        <v>0</v>
      </c>
      <c r="B1766" s="12" t="str">
        <f>IF([1]DRUM!A1743="","",[1]DRUM!A1743)</f>
        <v/>
      </c>
      <c r="C1766" s="12" t="str">
        <f t="shared" si="272"/>
        <v/>
      </c>
      <c r="D1766" s="155">
        <f t="shared" si="278"/>
        <v>0</v>
      </c>
      <c r="E1766" s="26" t="str">
        <f>IF([1]DRUM!B1743="","",[1]DRUM!B1743)</f>
        <v/>
      </c>
      <c r="F1766" s="26" t="str">
        <f>IF([1]DRUM!C1743="","",[1]DRUM!C1743)</f>
        <v/>
      </c>
      <c r="G1766" s="26" t="str">
        <f>IF([1]DRUM!D1743="","",[1]DRUM!D1743)</f>
        <v/>
      </c>
      <c r="H1766" s="26" t="str">
        <f>IF([1]DRUM!E1743="","",[1]DRUM!E1743)</f>
        <v/>
      </c>
      <c r="I1766" s="26" t="str">
        <f>IF([1]DRUM!F1743="","",[1]DRUM!F1743)</f>
        <v/>
      </c>
      <c r="J1766" s="26" t="str">
        <f>IF([1]DRUM!G1743="","",[1]DRUM!G1743)</f>
        <v/>
      </c>
      <c r="K1766" s="26" t="str">
        <f>IF([1]DRUM!H1743="","",[1]DRUM!H1743)</f>
        <v/>
      </c>
      <c r="L1766" s="26" t="str">
        <f>IF([1]DRUM!I1743="","",[1]DRUM!I1743)</f>
        <v/>
      </c>
      <c r="M1766" s="26" t="str">
        <f>IF([1]DRUM!J1743="","",
IF(AND([1]DRUM!K1743="Wooden Drum",[1]DRUM!J1743&gt;Max_WD_Capacity),Max_WD_Capacity,
[1]DRUM!J1743))</f>
        <v/>
      </c>
      <c r="N1766" s="26" t="str">
        <f>IF([1]DRUM!K1743="","",[1]DRUM!K1743)</f>
        <v/>
      </c>
      <c r="O1766" s="26" t="str">
        <f>IF([1]DRUM!L1743="","",[1]DRUM!L1743)</f>
        <v/>
      </c>
      <c r="P1766" s="26" t="str">
        <f>IF([1]DRUM!M1743="","",[1]DRUM!M1743)</f>
        <v/>
      </c>
      <c r="Q1766" s="26" t="str">
        <f>IF([1]DRUM!N1743="","",[1]DRUM!N1743)</f>
        <v/>
      </c>
      <c r="R1766" s="26" t="str">
        <f t="shared" si="279"/>
        <v/>
      </c>
      <c r="S1766" s="26">
        <f>IF(N1766="",0,
IF(Knee_Application="YES",Knee_Width,IF(Knee_Application="NO",0,
IF(OR(Cable_Type="OH",SearchData("Conductor",Cable_Desc)),0,
IF(N1766="Steel Drum",Knee_Width,
IF(N1766="Plywood Drum",0,
IF(Country="UAE",0,
IF(AND(OR(SearchData("LSHF",Cable_Desc),SearchData("LSZH",Cable_Desc),SearchData("LS0H",Cable_Desc),SearchData("LSOH",Cable_Desc)),D.nom&gt;40),Knee_Width,
IF(AND(Country="Egypt",D.nom&gt;60),Knee_Width,
IF(AND(Country&lt;&gt;"Egypt",D.nom&gt;35),Knee_Width,
0))))))))))</f>
        <v>0</v>
      </c>
      <c r="T1766" s="118">
        <f t="shared" ca="1" si="273"/>
        <v>0</v>
      </c>
      <c r="U1766" s="118">
        <f t="shared" ca="1" si="274"/>
        <v>0</v>
      </c>
      <c r="V1766" s="117">
        <f t="shared" ca="1" si="275"/>
        <v>0</v>
      </c>
      <c r="W1766" s="64">
        <f t="shared" ca="1" si="276"/>
        <v>1</v>
      </c>
      <c r="X1766" s="64">
        <f t="shared" ca="1" si="280"/>
        <v>0</v>
      </c>
      <c r="Y1766" s="64">
        <f t="shared" ca="1" si="277"/>
        <v>0</v>
      </c>
      <c r="AM1766" s="156"/>
    </row>
    <row r="1767" spans="1:39">
      <c r="A1767" s="12">
        <f t="shared" si="271"/>
        <v>0</v>
      </c>
      <c r="B1767" s="12" t="str">
        <f>IF([1]DRUM!A1744="","",[1]DRUM!A1744)</f>
        <v/>
      </c>
      <c r="C1767" s="12" t="str">
        <f t="shared" si="272"/>
        <v/>
      </c>
      <c r="D1767" s="155">
        <f t="shared" si="278"/>
        <v>0</v>
      </c>
      <c r="E1767" s="26" t="str">
        <f>IF([1]DRUM!B1744="","",[1]DRUM!B1744)</f>
        <v/>
      </c>
      <c r="F1767" s="26" t="str">
        <f>IF([1]DRUM!C1744="","",[1]DRUM!C1744)</f>
        <v/>
      </c>
      <c r="G1767" s="26" t="str">
        <f>IF([1]DRUM!D1744="","",[1]DRUM!D1744)</f>
        <v/>
      </c>
      <c r="H1767" s="26" t="str">
        <f>IF([1]DRUM!E1744="","",[1]DRUM!E1744)</f>
        <v/>
      </c>
      <c r="I1767" s="26" t="str">
        <f>IF([1]DRUM!F1744="","",[1]DRUM!F1744)</f>
        <v/>
      </c>
      <c r="J1767" s="26" t="str">
        <f>IF([1]DRUM!G1744="","",[1]DRUM!G1744)</f>
        <v/>
      </c>
      <c r="K1767" s="26" t="str">
        <f>IF([1]DRUM!H1744="","",[1]DRUM!H1744)</f>
        <v/>
      </c>
      <c r="L1767" s="26" t="str">
        <f>IF([1]DRUM!I1744="","",[1]DRUM!I1744)</f>
        <v/>
      </c>
      <c r="M1767" s="26" t="str">
        <f>IF([1]DRUM!J1744="","",
IF(AND([1]DRUM!K1744="Wooden Drum",[1]DRUM!J1744&gt;Max_WD_Capacity),Max_WD_Capacity,
[1]DRUM!J1744))</f>
        <v/>
      </c>
      <c r="N1767" s="26" t="str">
        <f>IF([1]DRUM!K1744="","",[1]DRUM!K1744)</f>
        <v/>
      </c>
      <c r="O1767" s="26" t="str">
        <f>IF([1]DRUM!L1744="","",[1]DRUM!L1744)</f>
        <v/>
      </c>
      <c r="P1767" s="26" t="str">
        <f>IF([1]DRUM!M1744="","",[1]DRUM!M1744)</f>
        <v/>
      </c>
      <c r="Q1767" s="26" t="str">
        <f>IF([1]DRUM!N1744="","",[1]DRUM!N1744)</f>
        <v/>
      </c>
      <c r="R1767" s="26" t="str">
        <f t="shared" si="279"/>
        <v/>
      </c>
      <c r="S1767" s="26">
        <f>IF(N1767="",0,
IF(Knee_Application="YES",Knee_Width,IF(Knee_Application="NO",0,
IF(OR(Cable_Type="OH",SearchData("Conductor",Cable_Desc)),0,
IF(N1767="Steel Drum",Knee_Width,
IF(N1767="Plywood Drum",0,
IF(Country="UAE",0,
IF(AND(OR(SearchData("LSHF",Cable_Desc),SearchData("LSZH",Cable_Desc),SearchData("LS0H",Cable_Desc),SearchData("LSOH",Cable_Desc)),D.nom&gt;40),Knee_Width,
IF(AND(Country="Egypt",D.nom&gt;60),Knee_Width,
IF(AND(Country&lt;&gt;"Egypt",D.nom&gt;35),Knee_Width,
0))))))))))</f>
        <v>0</v>
      </c>
      <c r="T1767" s="118">
        <f t="shared" ca="1" si="273"/>
        <v>0</v>
      </c>
      <c r="U1767" s="118">
        <f t="shared" ca="1" si="274"/>
        <v>0</v>
      </c>
      <c r="V1767" s="117">
        <f t="shared" ca="1" si="275"/>
        <v>0</v>
      </c>
      <c r="W1767" s="64">
        <f t="shared" ca="1" si="276"/>
        <v>1</v>
      </c>
      <c r="X1767" s="64">
        <f t="shared" ca="1" si="280"/>
        <v>0</v>
      </c>
      <c r="Y1767" s="64">
        <f t="shared" ca="1" si="277"/>
        <v>0</v>
      </c>
      <c r="AM1767" s="156"/>
    </row>
    <row r="1768" spans="1:39">
      <c r="A1768" s="12">
        <f t="shared" si="271"/>
        <v>0</v>
      </c>
      <c r="B1768" s="12" t="str">
        <f>IF([1]DRUM!A1745="","",[1]DRUM!A1745)</f>
        <v/>
      </c>
      <c r="C1768" s="12" t="str">
        <f t="shared" si="272"/>
        <v/>
      </c>
      <c r="D1768" s="155">
        <f t="shared" si="278"/>
        <v>0</v>
      </c>
      <c r="E1768" s="26" t="str">
        <f>IF([1]DRUM!B1745="","",[1]DRUM!B1745)</f>
        <v/>
      </c>
      <c r="F1768" s="26" t="str">
        <f>IF([1]DRUM!C1745="","",[1]DRUM!C1745)</f>
        <v/>
      </c>
      <c r="G1768" s="26" t="str">
        <f>IF([1]DRUM!D1745="","",[1]DRUM!D1745)</f>
        <v/>
      </c>
      <c r="H1768" s="26" t="str">
        <f>IF([1]DRUM!E1745="","",[1]DRUM!E1745)</f>
        <v/>
      </c>
      <c r="I1768" s="26" t="str">
        <f>IF([1]DRUM!F1745="","",[1]DRUM!F1745)</f>
        <v/>
      </c>
      <c r="J1768" s="26" t="str">
        <f>IF([1]DRUM!G1745="","",[1]DRUM!G1745)</f>
        <v/>
      </c>
      <c r="K1768" s="26" t="str">
        <f>IF([1]DRUM!H1745="","",[1]DRUM!H1745)</f>
        <v/>
      </c>
      <c r="L1768" s="26" t="str">
        <f>IF([1]DRUM!I1745="","",[1]DRUM!I1745)</f>
        <v/>
      </c>
      <c r="M1768" s="26" t="str">
        <f>IF([1]DRUM!J1745="","",
IF(AND([1]DRUM!K1745="Wooden Drum",[1]DRUM!J1745&gt;Max_WD_Capacity),Max_WD_Capacity,
[1]DRUM!J1745))</f>
        <v/>
      </c>
      <c r="N1768" s="26" t="str">
        <f>IF([1]DRUM!K1745="","",[1]DRUM!K1745)</f>
        <v/>
      </c>
      <c r="O1768" s="26" t="str">
        <f>IF([1]DRUM!L1745="","",[1]DRUM!L1745)</f>
        <v/>
      </c>
      <c r="P1768" s="26" t="str">
        <f>IF([1]DRUM!M1745="","",[1]DRUM!M1745)</f>
        <v/>
      </c>
      <c r="Q1768" s="26" t="str">
        <f>IF([1]DRUM!N1745="","",[1]DRUM!N1745)</f>
        <v/>
      </c>
      <c r="R1768" s="26" t="str">
        <f t="shared" si="279"/>
        <v/>
      </c>
      <c r="S1768" s="26">
        <f>IF(N1768="",0,
IF(Knee_Application="YES",Knee_Width,IF(Knee_Application="NO",0,
IF(OR(Cable_Type="OH",SearchData("Conductor",Cable_Desc)),0,
IF(N1768="Steel Drum",Knee_Width,
IF(N1768="Plywood Drum",0,
IF(Country="UAE",0,
IF(AND(OR(SearchData("LSHF",Cable_Desc),SearchData("LSZH",Cable_Desc),SearchData("LS0H",Cable_Desc),SearchData("LSOH",Cable_Desc)),D.nom&gt;40),Knee_Width,
IF(AND(Country="Egypt",D.nom&gt;60),Knee_Width,
IF(AND(Country&lt;&gt;"Egypt",D.nom&gt;35),Knee_Width,
0))))))))))</f>
        <v>0</v>
      </c>
      <c r="T1768" s="118">
        <f t="shared" ca="1" si="273"/>
        <v>0</v>
      </c>
      <c r="U1768" s="118">
        <f t="shared" ca="1" si="274"/>
        <v>0</v>
      </c>
      <c r="V1768" s="117">
        <f t="shared" ca="1" si="275"/>
        <v>0</v>
      </c>
      <c r="W1768" s="64">
        <f t="shared" ca="1" si="276"/>
        <v>1</v>
      </c>
      <c r="X1768" s="64">
        <f t="shared" ca="1" si="280"/>
        <v>0</v>
      </c>
      <c r="Y1768" s="64">
        <f t="shared" ca="1" si="277"/>
        <v>0</v>
      </c>
      <c r="AM1768" s="156"/>
    </row>
    <row r="1769" spans="1:39">
      <c r="A1769" s="12">
        <f t="shared" si="271"/>
        <v>0</v>
      </c>
      <c r="B1769" s="12" t="str">
        <f>IF([1]DRUM!A1746="","",[1]DRUM!A1746)</f>
        <v/>
      </c>
      <c r="C1769" s="12" t="str">
        <f t="shared" si="272"/>
        <v/>
      </c>
      <c r="D1769" s="155">
        <f t="shared" si="278"/>
        <v>0</v>
      </c>
      <c r="E1769" s="26" t="str">
        <f>IF([1]DRUM!B1746="","",[1]DRUM!B1746)</f>
        <v/>
      </c>
      <c r="F1769" s="26" t="str">
        <f>IF([1]DRUM!C1746="","",[1]DRUM!C1746)</f>
        <v/>
      </c>
      <c r="G1769" s="26" t="str">
        <f>IF([1]DRUM!D1746="","",[1]DRUM!D1746)</f>
        <v/>
      </c>
      <c r="H1769" s="26" t="str">
        <f>IF([1]DRUM!E1746="","",[1]DRUM!E1746)</f>
        <v/>
      </c>
      <c r="I1769" s="26" t="str">
        <f>IF([1]DRUM!F1746="","",[1]DRUM!F1746)</f>
        <v/>
      </c>
      <c r="J1769" s="26" t="str">
        <f>IF([1]DRUM!G1746="","",[1]DRUM!G1746)</f>
        <v/>
      </c>
      <c r="K1769" s="26" t="str">
        <f>IF([1]DRUM!H1746="","",[1]DRUM!H1746)</f>
        <v/>
      </c>
      <c r="L1769" s="26" t="str">
        <f>IF([1]DRUM!I1746="","",[1]DRUM!I1746)</f>
        <v/>
      </c>
      <c r="M1769" s="26" t="str">
        <f>IF([1]DRUM!J1746="","",
IF(AND([1]DRUM!K1746="Wooden Drum",[1]DRUM!J1746&gt;Max_WD_Capacity),Max_WD_Capacity,
[1]DRUM!J1746))</f>
        <v/>
      </c>
      <c r="N1769" s="26" t="str">
        <f>IF([1]DRUM!K1746="","",[1]DRUM!K1746)</f>
        <v/>
      </c>
      <c r="O1769" s="26" t="str">
        <f>IF([1]DRUM!L1746="","",[1]DRUM!L1746)</f>
        <v/>
      </c>
      <c r="P1769" s="26" t="str">
        <f>IF([1]DRUM!M1746="","",[1]DRUM!M1746)</f>
        <v/>
      </c>
      <c r="Q1769" s="26" t="str">
        <f>IF([1]DRUM!N1746="","",[1]DRUM!N1746)</f>
        <v/>
      </c>
      <c r="R1769" s="26" t="str">
        <f t="shared" si="279"/>
        <v/>
      </c>
      <c r="S1769" s="26">
        <f>IF(N1769="",0,
IF(Knee_Application="YES",Knee_Width,IF(Knee_Application="NO",0,
IF(OR(Cable_Type="OH",SearchData("Conductor",Cable_Desc)),0,
IF(N1769="Steel Drum",Knee_Width,
IF(N1769="Plywood Drum",0,
IF(Country="UAE",0,
IF(AND(OR(SearchData("LSHF",Cable_Desc),SearchData("LSZH",Cable_Desc),SearchData("LS0H",Cable_Desc),SearchData("LSOH",Cable_Desc)),D.nom&gt;40),Knee_Width,
IF(AND(Country="Egypt",D.nom&gt;60),Knee_Width,
IF(AND(Country&lt;&gt;"Egypt",D.nom&gt;35),Knee_Width,
0))))))))))</f>
        <v>0</v>
      </c>
      <c r="T1769" s="118">
        <f t="shared" ca="1" si="273"/>
        <v>0</v>
      </c>
      <c r="U1769" s="118">
        <f t="shared" ca="1" si="274"/>
        <v>0</v>
      </c>
      <c r="V1769" s="117">
        <f t="shared" ca="1" si="275"/>
        <v>0</v>
      </c>
      <c r="W1769" s="64">
        <f t="shared" ca="1" si="276"/>
        <v>1</v>
      </c>
      <c r="X1769" s="64">
        <f t="shared" ca="1" si="280"/>
        <v>0</v>
      </c>
      <c r="Y1769" s="64">
        <f t="shared" ca="1" si="277"/>
        <v>0</v>
      </c>
      <c r="AM1769" s="156"/>
    </row>
    <row r="1770" spans="1:39">
      <c r="A1770" s="12">
        <f t="shared" si="271"/>
        <v>0</v>
      </c>
      <c r="B1770" s="12" t="str">
        <f>IF([1]DRUM!A1747="","",[1]DRUM!A1747)</f>
        <v/>
      </c>
      <c r="C1770" s="12" t="str">
        <f t="shared" si="272"/>
        <v/>
      </c>
      <c r="D1770" s="155">
        <f t="shared" si="278"/>
        <v>0</v>
      </c>
      <c r="E1770" s="26" t="str">
        <f>IF([1]DRUM!B1747="","",[1]DRUM!B1747)</f>
        <v/>
      </c>
      <c r="F1770" s="26" t="str">
        <f>IF([1]DRUM!C1747="","",[1]DRUM!C1747)</f>
        <v/>
      </c>
      <c r="G1770" s="26" t="str">
        <f>IF([1]DRUM!D1747="","",[1]DRUM!D1747)</f>
        <v/>
      </c>
      <c r="H1770" s="26" t="str">
        <f>IF([1]DRUM!E1747="","",[1]DRUM!E1747)</f>
        <v/>
      </c>
      <c r="I1770" s="26" t="str">
        <f>IF([1]DRUM!F1747="","",[1]DRUM!F1747)</f>
        <v/>
      </c>
      <c r="J1770" s="26" t="str">
        <f>IF([1]DRUM!G1747="","",[1]DRUM!G1747)</f>
        <v/>
      </c>
      <c r="K1770" s="26" t="str">
        <f>IF([1]DRUM!H1747="","",[1]DRUM!H1747)</f>
        <v/>
      </c>
      <c r="L1770" s="26" t="str">
        <f>IF([1]DRUM!I1747="","",[1]DRUM!I1747)</f>
        <v/>
      </c>
      <c r="M1770" s="26" t="str">
        <f>IF([1]DRUM!J1747="","",
IF(AND([1]DRUM!K1747="Wooden Drum",[1]DRUM!J1747&gt;Max_WD_Capacity),Max_WD_Capacity,
[1]DRUM!J1747))</f>
        <v/>
      </c>
      <c r="N1770" s="26" t="str">
        <f>IF([1]DRUM!K1747="","",[1]DRUM!K1747)</f>
        <v/>
      </c>
      <c r="O1770" s="26" t="str">
        <f>IF([1]DRUM!L1747="","",[1]DRUM!L1747)</f>
        <v/>
      </c>
      <c r="P1770" s="26" t="str">
        <f>IF([1]DRUM!M1747="","",[1]DRUM!M1747)</f>
        <v/>
      </c>
      <c r="Q1770" s="26" t="str">
        <f>IF([1]DRUM!N1747="","",[1]DRUM!N1747)</f>
        <v/>
      </c>
      <c r="R1770" s="26" t="str">
        <f t="shared" si="279"/>
        <v/>
      </c>
      <c r="S1770" s="26">
        <f>IF(N1770="",0,
IF(Knee_Application="YES",Knee_Width,IF(Knee_Application="NO",0,
IF(OR(Cable_Type="OH",SearchData("Conductor",Cable_Desc)),0,
IF(N1770="Steel Drum",Knee_Width,
IF(N1770="Plywood Drum",0,
IF(Country="UAE",0,
IF(AND(OR(SearchData("LSHF",Cable_Desc),SearchData("LSZH",Cable_Desc),SearchData("LS0H",Cable_Desc),SearchData("LSOH",Cable_Desc)),D.nom&gt;40),Knee_Width,
IF(AND(Country="Egypt",D.nom&gt;60),Knee_Width,
IF(AND(Country&lt;&gt;"Egypt",D.nom&gt;35),Knee_Width,
0))))))))))</f>
        <v>0</v>
      </c>
      <c r="T1770" s="118">
        <f t="shared" ca="1" si="273"/>
        <v>0</v>
      </c>
      <c r="U1770" s="118">
        <f t="shared" ca="1" si="274"/>
        <v>0</v>
      </c>
      <c r="V1770" s="117">
        <f t="shared" ca="1" si="275"/>
        <v>0</v>
      </c>
      <c r="W1770" s="64">
        <f t="shared" ca="1" si="276"/>
        <v>1</v>
      </c>
      <c r="X1770" s="64">
        <f t="shared" ca="1" si="280"/>
        <v>0</v>
      </c>
      <c r="Y1770" s="64">
        <f t="shared" ca="1" si="277"/>
        <v>0</v>
      </c>
      <c r="AM1770" s="156"/>
    </row>
    <row r="1771" spans="1:39">
      <c r="A1771" s="12">
        <f t="shared" si="271"/>
        <v>0</v>
      </c>
      <c r="B1771" s="12" t="str">
        <f>IF([1]DRUM!A1748="","",[1]DRUM!A1748)</f>
        <v/>
      </c>
      <c r="C1771" s="12" t="str">
        <f t="shared" si="272"/>
        <v/>
      </c>
      <c r="D1771" s="155">
        <f t="shared" si="278"/>
        <v>0</v>
      </c>
      <c r="E1771" s="26" t="str">
        <f>IF([1]DRUM!B1748="","",[1]DRUM!B1748)</f>
        <v/>
      </c>
      <c r="F1771" s="26" t="str">
        <f>IF([1]DRUM!C1748="","",[1]DRUM!C1748)</f>
        <v/>
      </c>
      <c r="G1771" s="26" t="str">
        <f>IF([1]DRUM!D1748="","",[1]DRUM!D1748)</f>
        <v/>
      </c>
      <c r="H1771" s="26" t="str">
        <f>IF([1]DRUM!E1748="","",[1]DRUM!E1748)</f>
        <v/>
      </c>
      <c r="I1771" s="26" t="str">
        <f>IF([1]DRUM!F1748="","",[1]DRUM!F1748)</f>
        <v/>
      </c>
      <c r="J1771" s="26" t="str">
        <f>IF([1]DRUM!G1748="","",[1]DRUM!G1748)</f>
        <v/>
      </c>
      <c r="K1771" s="26" t="str">
        <f>IF([1]DRUM!H1748="","",[1]DRUM!H1748)</f>
        <v/>
      </c>
      <c r="L1771" s="26" t="str">
        <f>IF([1]DRUM!I1748="","",[1]DRUM!I1748)</f>
        <v/>
      </c>
      <c r="M1771" s="26" t="str">
        <f>IF([1]DRUM!J1748="","",
IF(AND([1]DRUM!K1748="Wooden Drum",[1]DRUM!J1748&gt;Max_WD_Capacity),Max_WD_Capacity,
[1]DRUM!J1748))</f>
        <v/>
      </c>
      <c r="N1771" s="26" t="str">
        <f>IF([1]DRUM!K1748="","",[1]DRUM!K1748)</f>
        <v/>
      </c>
      <c r="O1771" s="26" t="str">
        <f>IF([1]DRUM!L1748="","",[1]DRUM!L1748)</f>
        <v/>
      </c>
      <c r="P1771" s="26" t="str">
        <f>IF([1]DRUM!M1748="","",[1]DRUM!M1748)</f>
        <v/>
      </c>
      <c r="Q1771" s="26" t="str">
        <f>IF([1]DRUM!N1748="","",[1]DRUM!N1748)</f>
        <v/>
      </c>
      <c r="R1771" s="26" t="str">
        <f t="shared" si="279"/>
        <v/>
      </c>
      <c r="S1771" s="26">
        <f>IF(N1771="",0,
IF(Knee_Application="YES",Knee_Width,IF(Knee_Application="NO",0,
IF(OR(Cable_Type="OH",SearchData("Conductor",Cable_Desc)),0,
IF(N1771="Steel Drum",Knee_Width,
IF(N1771="Plywood Drum",0,
IF(Country="UAE",0,
IF(AND(OR(SearchData("LSHF",Cable_Desc),SearchData("LSZH",Cable_Desc),SearchData("LS0H",Cable_Desc),SearchData("LSOH",Cable_Desc)),D.nom&gt;40),Knee_Width,
IF(AND(Country="Egypt",D.nom&gt;60),Knee_Width,
IF(AND(Country&lt;&gt;"Egypt",D.nom&gt;35),Knee_Width,
0))))))))))</f>
        <v>0</v>
      </c>
      <c r="T1771" s="118">
        <f t="shared" ca="1" si="273"/>
        <v>0</v>
      </c>
      <c r="U1771" s="118">
        <f t="shared" ca="1" si="274"/>
        <v>0</v>
      </c>
      <c r="V1771" s="117">
        <f t="shared" ca="1" si="275"/>
        <v>0</v>
      </c>
      <c r="W1771" s="64">
        <f t="shared" ca="1" si="276"/>
        <v>1</v>
      </c>
      <c r="X1771" s="64">
        <f t="shared" ca="1" si="280"/>
        <v>0</v>
      </c>
      <c r="Y1771" s="64">
        <f t="shared" ca="1" si="277"/>
        <v>0</v>
      </c>
      <c r="AM1771" s="156"/>
    </row>
    <row r="1772" spans="1:39">
      <c r="A1772" s="12">
        <f t="shared" si="271"/>
        <v>0</v>
      </c>
      <c r="B1772" s="12" t="str">
        <f>IF([1]DRUM!A1749="","",[1]DRUM!A1749)</f>
        <v/>
      </c>
      <c r="C1772" s="12" t="str">
        <f t="shared" si="272"/>
        <v/>
      </c>
      <c r="D1772" s="155">
        <f t="shared" si="278"/>
        <v>0</v>
      </c>
      <c r="E1772" s="26" t="str">
        <f>IF([1]DRUM!B1749="","",[1]DRUM!B1749)</f>
        <v/>
      </c>
      <c r="F1772" s="26" t="str">
        <f>IF([1]DRUM!C1749="","",[1]DRUM!C1749)</f>
        <v/>
      </c>
      <c r="G1772" s="26" t="str">
        <f>IF([1]DRUM!D1749="","",[1]DRUM!D1749)</f>
        <v/>
      </c>
      <c r="H1772" s="26" t="str">
        <f>IF([1]DRUM!E1749="","",[1]DRUM!E1749)</f>
        <v/>
      </c>
      <c r="I1772" s="26" t="str">
        <f>IF([1]DRUM!F1749="","",[1]DRUM!F1749)</f>
        <v/>
      </c>
      <c r="J1772" s="26" t="str">
        <f>IF([1]DRUM!G1749="","",[1]DRUM!G1749)</f>
        <v/>
      </c>
      <c r="K1772" s="26" t="str">
        <f>IF([1]DRUM!H1749="","",[1]DRUM!H1749)</f>
        <v/>
      </c>
      <c r="L1772" s="26" t="str">
        <f>IF([1]DRUM!I1749="","",[1]DRUM!I1749)</f>
        <v/>
      </c>
      <c r="M1772" s="26" t="str">
        <f>IF([1]DRUM!J1749="","",
IF(AND([1]DRUM!K1749="Wooden Drum",[1]DRUM!J1749&gt;Max_WD_Capacity),Max_WD_Capacity,
[1]DRUM!J1749))</f>
        <v/>
      </c>
      <c r="N1772" s="26" t="str">
        <f>IF([1]DRUM!K1749="","",[1]DRUM!K1749)</f>
        <v/>
      </c>
      <c r="O1772" s="26" t="str">
        <f>IF([1]DRUM!L1749="","",[1]DRUM!L1749)</f>
        <v/>
      </c>
      <c r="P1772" s="26" t="str">
        <f>IF([1]DRUM!M1749="","",[1]DRUM!M1749)</f>
        <v/>
      </c>
      <c r="Q1772" s="26" t="str">
        <f>IF([1]DRUM!N1749="","",[1]DRUM!N1749)</f>
        <v/>
      </c>
      <c r="R1772" s="26" t="str">
        <f t="shared" si="279"/>
        <v/>
      </c>
      <c r="S1772" s="26">
        <f>IF(N1772="",0,
IF(Knee_Application="YES",Knee_Width,IF(Knee_Application="NO",0,
IF(OR(Cable_Type="OH",SearchData("Conductor",Cable_Desc)),0,
IF(N1772="Steel Drum",Knee_Width,
IF(N1772="Plywood Drum",0,
IF(Country="UAE",0,
IF(AND(OR(SearchData("LSHF",Cable_Desc),SearchData("LSZH",Cable_Desc),SearchData("LS0H",Cable_Desc),SearchData("LSOH",Cable_Desc)),D.nom&gt;40),Knee_Width,
IF(AND(Country="Egypt",D.nom&gt;60),Knee_Width,
IF(AND(Country&lt;&gt;"Egypt",D.nom&gt;35),Knee_Width,
0))))))))))</f>
        <v>0</v>
      </c>
      <c r="T1772" s="118">
        <f t="shared" ca="1" si="273"/>
        <v>0</v>
      </c>
      <c r="U1772" s="118">
        <f t="shared" ca="1" si="274"/>
        <v>0</v>
      </c>
      <c r="V1772" s="117">
        <f t="shared" ca="1" si="275"/>
        <v>0</v>
      </c>
      <c r="W1772" s="64">
        <f t="shared" ca="1" si="276"/>
        <v>1</v>
      </c>
      <c r="X1772" s="64">
        <f t="shared" ca="1" si="280"/>
        <v>0</v>
      </c>
      <c r="Y1772" s="64">
        <f t="shared" ca="1" si="277"/>
        <v>0</v>
      </c>
      <c r="AM1772" s="156"/>
    </row>
    <row r="1773" spans="1:39">
      <c r="A1773" s="12">
        <f t="shared" si="271"/>
        <v>0</v>
      </c>
      <c r="B1773" s="12" t="str">
        <f>IF([1]DRUM!A1750="","",[1]DRUM!A1750)</f>
        <v/>
      </c>
      <c r="C1773" s="12" t="str">
        <f t="shared" si="272"/>
        <v/>
      </c>
      <c r="D1773" s="155">
        <f t="shared" si="278"/>
        <v>0</v>
      </c>
      <c r="E1773" s="26" t="str">
        <f>IF([1]DRUM!B1750="","",[1]DRUM!B1750)</f>
        <v/>
      </c>
      <c r="F1773" s="26" t="str">
        <f>IF([1]DRUM!C1750="","",[1]DRUM!C1750)</f>
        <v/>
      </c>
      <c r="G1773" s="26" t="str">
        <f>IF([1]DRUM!D1750="","",[1]DRUM!D1750)</f>
        <v/>
      </c>
      <c r="H1773" s="26" t="str">
        <f>IF([1]DRUM!E1750="","",[1]DRUM!E1750)</f>
        <v/>
      </c>
      <c r="I1773" s="26" t="str">
        <f>IF([1]DRUM!F1750="","",[1]DRUM!F1750)</f>
        <v/>
      </c>
      <c r="J1773" s="26" t="str">
        <f>IF([1]DRUM!G1750="","",[1]DRUM!G1750)</f>
        <v/>
      </c>
      <c r="K1773" s="26" t="str">
        <f>IF([1]DRUM!H1750="","",[1]DRUM!H1750)</f>
        <v/>
      </c>
      <c r="L1773" s="26" t="str">
        <f>IF([1]DRUM!I1750="","",[1]DRUM!I1750)</f>
        <v/>
      </c>
      <c r="M1773" s="26" t="str">
        <f>IF([1]DRUM!J1750="","",
IF(AND([1]DRUM!K1750="Wooden Drum",[1]DRUM!J1750&gt;Max_WD_Capacity),Max_WD_Capacity,
[1]DRUM!J1750))</f>
        <v/>
      </c>
      <c r="N1773" s="26" t="str">
        <f>IF([1]DRUM!K1750="","",[1]DRUM!K1750)</f>
        <v/>
      </c>
      <c r="O1773" s="26" t="str">
        <f>IF([1]DRUM!L1750="","",[1]DRUM!L1750)</f>
        <v/>
      </c>
      <c r="P1773" s="26" t="str">
        <f>IF([1]DRUM!M1750="","",[1]DRUM!M1750)</f>
        <v/>
      </c>
      <c r="Q1773" s="26" t="str">
        <f>IF([1]DRUM!N1750="","",[1]DRUM!N1750)</f>
        <v/>
      </c>
      <c r="R1773" s="26" t="str">
        <f t="shared" si="279"/>
        <v/>
      </c>
      <c r="S1773" s="26">
        <f>IF(N1773="",0,
IF(Knee_Application="YES",Knee_Width,IF(Knee_Application="NO",0,
IF(OR(Cable_Type="OH",SearchData("Conductor",Cable_Desc)),0,
IF(N1773="Steel Drum",Knee_Width,
IF(N1773="Plywood Drum",0,
IF(Country="UAE",0,
IF(AND(OR(SearchData("LSHF",Cable_Desc),SearchData("LSZH",Cable_Desc),SearchData("LS0H",Cable_Desc),SearchData("LSOH",Cable_Desc)),D.nom&gt;40),Knee_Width,
IF(AND(Country="Egypt",D.nom&gt;60),Knee_Width,
IF(AND(Country&lt;&gt;"Egypt",D.nom&gt;35),Knee_Width,
0))))))))))</f>
        <v>0</v>
      </c>
      <c r="T1773" s="118">
        <f t="shared" ca="1" si="273"/>
        <v>0</v>
      </c>
      <c r="U1773" s="118">
        <f t="shared" ca="1" si="274"/>
        <v>0</v>
      </c>
      <c r="V1773" s="117">
        <f t="shared" ca="1" si="275"/>
        <v>0</v>
      </c>
      <c r="W1773" s="64">
        <f t="shared" ca="1" si="276"/>
        <v>1</v>
      </c>
      <c r="X1773" s="64">
        <f t="shared" ca="1" si="280"/>
        <v>0</v>
      </c>
      <c r="Y1773" s="64">
        <f t="shared" ca="1" si="277"/>
        <v>0</v>
      </c>
      <c r="AM1773" s="156"/>
    </row>
    <row r="1774" spans="1:39">
      <c r="A1774" s="12">
        <f t="shared" si="271"/>
        <v>0</v>
      </c>
      <c r="B1774" s="12" t="str">
        <f>IF([1]DRUM!A1751="","",[1]DRUM!A1751)</f>
        <v/>
      </c>
      <c r="C1774" s="12" t="str">
        <f t="shared" si="272"/>
        <v/>
      </c>
      <c r="D1774" s="155">
        <f t="shared" si="278"/>
        <v>0</v>
      </c>
      <c r="E1774" s="26" t="str">
        <f>IF([1]DRUM!B1751="","",[1]DRUM!B1751)</f>
        <v/>
      </c>
      <c r="F1774" s="26" t="str">
        <f>IF([1]DRUM!C1751="","",[1]DRUM!C1751)</f>
        <v/>
      </c>
      <c r="G1774" s="26" t="str">
        <f>IF([1]DRUM!D1751="","",[1]DRUM!D1751)</f>
        <v/>
      </c>
      <c r="H1774" s="26" t="str">
        <f>IF([1]DRUM!E1751="","",[1]DRUM!E1751)</f>
        <v/>
      </c>
      <c r="I1774" s="26" t="str">
        <f>IF([1]DRUM!F1751="","",[1]DRUM!F1751)</f>
        <v/>
      </c>
      <c r="J1774" s="26" t="str">
        <f>IF([1]DRUM!G1751="","",[1]DRUM!G1751)</f>
        <v/>
      </c>
      <c r="K1774" s="26" t="str">
        <f>IF([1]DRUM!H1751="","",[1]DRUM!H1751)</f>
        <v/>
      </c>
      <c r="L1774" s="26" t="str">
        <f>IF([1]DRUM!I1751="","",[1]DRUM!I1751)</f>
        <v/>
      </c>
      <c r="M1774" s="26" t="str">
        <f>IF([1]DRUM!J1751="","",
IF(AND([1]DRUM!K1751="Wooden Drum",[1]DRUM!J1751&gt;Max_WD_Capacity),Max_WD_Capacity,
[1]DRUM!J1751))</f>
        <v/>
      </c>
      <c r="N1774" s="26" t="str">
        <f>IF([1]DRUM!K1751="","",[1]DRUM!K1751)</f>
        <v/>
      </c>
      <c r="O1774" s="26" t="str">
        <f>IF([1]DRUM!L1751="","",[1]DRUM!L1751)</f>
        <v/>
      </c>
      <c r="P1774" s="26" t="str">
        <f>IF([1]DRUM!M1751="","",[1]DRUM!M1751)</f>
        <v/>
      </c>
      <c r="Q1774" s="26" t="str">
        <f>IF([1]DRUM!N1751="","",[1]DRUM!N1751)</f>
        <v/>
      </c>
      <c r="R1774" s="26" t="str">
        <f t="shared" si="279"/>
        <v/>
      </c>
      <c r="S1774" s="26">
        <f>IF(N1774="",0,
IF(Knee_Application="YES",Knee_Width,IF(Knee_Application="NO",0,
IF(OR(Cable_Type="OH",SearchData("Conductor",Cable_Desc)),0,
IF(N1774="Steel Drum",Knee_Width,
IF(N1774="Plywood Drum",0,
IF(Country="UAE",0,
IF(AND(OR(SearchData("LSHF",Cable_Desc),SearchData("LSZH",Cable_Desc),SearchData("LS0H",Cable_Desc),SearchData("LSOH",Cable_Desc)),D.nom&gt;40),Knee_Width,
IF(AND(Country="Egypt",D.nom&gt;60),Knee_Width,
IF(AND(Country&lt;&gt;"Egypt",D.nom&gt;35),Knee_Width,
0))))))))))</f>
        <v>0</v>
      </c>
      <c r="T1774" s="118">
        <f t="shared" ca="1" si="273"/>
        <v>0</v>
      </c>
      <c r="U1774" s="118">
        <f t="shared" ca="1" si="274"/>
        <v>0</v>
      </c>
      <c r="V1774" s="117">
        <f t="shared" ca="1" si="275"/>
        <v>0</v>
      </c>
      <c r="W1774" s="64">
        <f t="shared" ca="1" si="276"/>
        <v>1</v>
      </c>
      <c r="X1774" s="64">
        <f t="shared" ca="1" si="280"/>
        <v>0</v>
      </c>
      <c r="Y1774" s="64">
        <f t="shared" ca="1" si="277"/>
        <v>0</v>
      </c>
      <c r="AM1774" s="156"/>
    </row>
    <row r="1775" spans="1:39">
      <c r="A1775" s="12">
        <f t="shared" si="271"/>
        <v>0</v>
      </c>
      <c r="B1775" s="12" t="str">
        <f>IF([1]DRUM!A1752="","",[1]DRUM!A1752)</f>
        <v/>
      </c>
      <c r="C1775" s="12" t="str">
        <f t="shared" si="272"/>
        <v/>
      </c>
      <c r="D1775" s="155">
        <f t="shared" si="278"/>
        <v>0</v>
      </c>
      <c r="E1775" s="26" t="str">
        <f>IF([1]DRUM!B1752="","",[1]DRUM!B1752)</f>
        <v/>
      </c>
      <c r="F1775" s="26" t="str">
        <f>IF([1]DRUM!C1752="","",[1]DRUM!C1752)</f>
        <v/>
      </c>
      <c r="G1775" s="26" t="str">
        <f>IF([1]DRUM!D1752="","",[1]DRUM!D1752)</f>
        <v/>
      </c>
      <c r="H1775" s="26" t="str">
        <f>IF([1]DRUM!E1752="","",[1]DRUM!E1752)</f>
        <v/>
      </c>
      <c r="I1775" s="26" t="str">
        <f>IF([1]DRUM!F1752="","",[1]DRUM!F1752)</f>
        <v/>
      </c>
      <c r="J1775" s="26" t="str">
        <f>IF([1]DRUM!G1752="","",[1]DRUM!G1752)</f>
        <v/>
      </c>
      <c r="K1775" s="26" t="str">
        <f>IF([1]DRUM!H1752="","",[1]DRUM!H1752)</f>
        <v/>
      </c>
      <c r="L1775" s="26" t="str">
        <f>IF([1]DRUM!I1752="","",[1]DRUM!I1752)</f>
        <v/>
      </c>
      <c r="M1775" s="26" t="str">
        <f>IF([1]DRUM!J1752="","",
IF(AND([1]DRUM!K1752="Wooden Drum",[1]DRUM!J1752&gt;Max_WD_Capacity),Max_WD_Capacity,
[1]DRUM!J1752))</f>
        <v/>
      </c>
      <c r="N1775" s="26" t="str">
        <f>IF([1]DRUM!K1752="","",[1]DRUM!K1752)</f>
        <v/>
      </c>
      <c r="O1775" s="26" t="str">
        <f>IF([1]DRUM!L1752="","",[1]DRUM!L1752)</f>
        <v/>
      </c>
      <c r="P1775" s="26" t="str">
        <f>IF([1]DRUM!M1752="","",[1]DRUM!M1752)</f>
        <v/>
      </c>
      <c r="Q1775" s="26" t="str">
        <f>IF([1]DRUM!N1752="","",[1]DRUM!N1752)</f>
        <v/>
      </c>
      <c r="R1775" s="26" t="str">
        <f t="shared" si="279"/>
        <v/>
      </c>
      <c r="S1775" s="26">
        <f>IF(N1775="",0,
IF(Knee_Application="YES",Knee_Width,IF(Knee_Application="NO",0,
IF(OR(Cable_Type="OH",SearchData("Conductor",Cable_Desc)),0,
IF(N1775="Steel Drum",Knee_Width,
IF(N1775="Plywood Drum",0,
IF(Country="UAE",0,
IF(AND(OR(SearchData("LSHF",Cable_Desc),SearchData("LSZH",Cable_Desc),SearchData("LS0H",Cable_Desc),SearchData("LSOH",Cable_Desc)),D.nom&gt;40),Knee_Width,
IF(AND(Country="Egypt",D.nom&gt;60),Knee_Width,
IF(AND(Country&lt;&gt;"Egypt",D.nom&gt;35),Knee_Width,
0))))))))))</f>
        <v>0</v>
      </c>
      <c r="T1775" s="118">
        <f t="shared" ca="1" si="273"/>
        <v>0</v>
      </c>
      <c r="U1775" s="118">
        <f t="shared" ca="1" si="274"/>
        <v>0</v>
      </c>
      <c r="V1775" s="117">
        <f t="shared" ca="1" si="275"/>
        <v>0</v>
      </c>
      <c r="W1775" s="64">
        <f t="shared" ca="1" si="276"/>
        <v>1</v>
      </c>
      <c r="X1775" s="64">
        <f t="shared" ca="1" si="280"/>
        <v>0</v>
      </c>
      <c r="Y1775" s="64">
        <f t="shared" ca="1" si="277"/>
        <v>0</v>
      </c>
      <c r="AM1775" s="156"/>
    </row>
    <row r="1776" spans="1:39">
      <c r="A1776" s="12">
        <f t="shared" si="271"/>
        <v>0</v>
      </c>
      <c r="B1776" s="12" t="str">
        <f>IF([1]DRUM!A1753="","",[1]DRUM!A1753)</f>
        <v/>
      </c>
      <c r="C1776" s="12" t="str">
        <f t="shared" si="272"/>
        <v/>
      </c>
      <c r="D1776" s="155">
        <f t="shared" si="278"/>
        <v>0</v>
      </c>
      <c r="E1776" s="26" t="str">
        <f>IF([1]DRUM!B1753="","",[1]DRUM!B1753)</f>
        <v/>
      </c>
      <c r="F1776" s="26" t="str">
        <f>IF([1]DRUM!C1753="","",[1]DRUM!C1753)</f>
        <v/>
      </c>
      <c r="G1776" s="26" t="str">
        <f>IF([1]DRUM!D1753="","",[1]DRUM!D1753)</f>
        <v/>
      </c>
      <c r="H1776" s="26" t="str">
        <f>IF([1]DRUM!E1753="","",[1]DRUM!E1753)</f>
        <v/>
      </c>
      <c r="I1776" s="26" t="str">
        <f>IF([1]DRUM!F1753="","",[1]DRUM!F1753)</f>
        <v/>
      </c>
      <c r="J1776" s="26" t="str">
        <f>IF([1]DRUM!G1753="","",[1]DRUM!G1753)</f>
        <v/>
      </c>
      <c r="K1776" s="26" t="str">
        <f>IF([1]DRUM!H1753="","",[1]DRUM!H1753)</f>
        <v/>
      </c>
      <c r="L1776" s="26" t="str">
        <f>IF([1]DRUM!I1753="","",[1]DRUM!I1753)</f>
        <v/>
      </c>
      <c r="M1776" s="26" t="str">
        <f>IF([1]DRUM!J1753="","",
IF(AND([1]DRUM!K1753="Wooden Drum",[1]DRUM!J1753&gt;Max_WD_Capacity),Max_WD_Capacity,
[1]DRUM!J1753))</f>
        <v/>
      </c>
      <c r="N1776" s="26" t="str">
        <f>IF([1]DRUM!K1753="","",[1]DRUM!K1753)</f>
        <v/>
      </c>
      <c r="O1776" s="26" t="str">
        <f>IF([1]DRUM!L1753="","",[1]DRUM!L1753)</f>
        <v/>
      </c>
      <c r="P1776" s="26" t="str">
        <f>IF([1]DRUM!M1753="","",[1]DRUM!M1753)</f>
        <v/>
      </c>
      <c r="Q1776" s="26" t="str">
        <f>IF([1]DRUM!N1753="","",[1]DRUM!N1753)</f>
        <v/>
      </c>
      <c r="R1776" s="26" t="str">
        <f t="shared" si="279"/>
        <v/>
      </c>
      <c r="S1776" s="26">
        <f>IF(N1776="",0,
IF(Knee_Application="YES",Knee_Width,IF(Knee_Application="NO",0,
IF(OR(Cable_Type="OH",SearchData("Conductor",Cable_Desc)),0,
IF(N1776="Steel Drum",Knee_Width,
IF(N1776="Plywood Drum",0,
IF(Country="UAE",0,
IF(AND(OR(SearchData("LSHF",Cable_Desc),SearchData("LSZH",Cable_Desc),SearchData("LS0H",Cable_Desc),SearchData("LSOH",Cable_Desc)),D.nom&gt;40),Knee_Width,
IF(AND(Country="Egypt",D.nom&gt;60),Knee_Width,
IF(AND(Country&lt;&gt;"Egypt",D.nom&gt;35),Knee_Width,
0))))))))))</f>
        <v>0</v>
      </c>
      <c r="T1776" s="118">
        <f t="shared" ca="1" si="273"/>
        <v>0</v>
      </c>
      <c r="U1776" s="118">
        <f t="shared" ca="1" si="274"/>
        <v>0</v>
      </c>
      <c r="V1776" s="117">
        <f t="shared" ca="1" si="275"/>
        <v>0</v>
      </c>
      <c r="W1776" s="64">
        <f t="shared" ca="1" si="276"/>
        <v>1</v>
      </c>
      <c r="X1776" s="64">
        <f t="shared" ca="1" si="280"/>
        <v>0</v>
      </c>
      <c r="Y1776" s="64">
        <f t="shared" ca="1" si="277"/>
        <v>0</v>
      </c>
      <c r="AM1776" s="156"/>
    </row>
    <row r="1777" spans="1:39">
      <c r="A1777" s="12">
        <f t="shared" si="271"/>
        <v>0</v>
      </c>
      <c r="B1777" s="12" t="str">
        <f>IF([1]DRUM!A1754="","",[1]DRUM!A1754)</f>
        <v/>
      </c>
      <c r="C1777" s="12" t="str">
        <f t="shared" si="272"/>
        <v/>
      </c>
      <c r="D1777" s="155">
        <f t="shared" si="278"/>
        <v>0</v>
      </c>
      <c r="E1777" s="26" t="str">
        <f>IF([1]DRUM!B1754="","",[1]DRUM!B1754)</f>
        <v/>
      </c>
      <c r="F1777" s="26" t="str">
        <f>IF([1]DRUM!C1754="","",[1]DRUM!C1754)</f>
        <v/>
      </c>
      <c r="G1777" s="26" t="str">
        <f>IF([1]DRUM!D1754="","",[1]DRUM!D1754)</f>
        <v/>
      </c>
      <c r="H1777" s="26" t="str">
        <f>IF([1]DRUM!E1754="","",[1]DRUM!E1754)</f>
        <v/>
      </c>
      <c r="I1777" s="26" t="str">
        <f>IF([1]DRUM!F1754="","",[1]DRUM!F1754)</f>
        <v/>
      </c>
      <c r="J1777" s="26" t="str">
        <f>IF([1]DRUM!G1754="","",[1]DRUM!G1754)</f>
        <v/>
      </c>
      <c r="K1777" s="26" t="str">
        <f>IF([1]DRUM!H1754="","",[1]DRUM!H1754)</f>
        <v/>
      </c>
      <c r="L1777" s="26" t="str">
        <f>IF([1]DRUM!I1754="","",[1]DRUM!I1754)</f>
        <v/>
      </c>
      <c r="M1777" s="26" t="str">
        <f>IF([1]DRUM!J1754="","",
IF(AND([1]DRUM!K1754="Wooden Drum",[1]DRUM!J1754&gt;Max_WD_Capacity),Max_WD_Capacity,
[1]DRUM!J1754))</f>
        <v/>
      </c>
      <c r="N1777" s="26" t="str">
        <f>IF([1]DRUM!K1754="","",[1]DRUM!K1754)</f>
        <v/>
      </c>
      <c r="O1777" s="26" t="str">
        <f>IF([1]DRUM!L1754="","",[1]DRUM!L1754)</f>
        <v/>
      </c>
      <c r="P1777" s="26" t="str">
        <f>IF([1]DRUM!M1754="","",[1]DRUM!M1754)</f>
        <v/>
      </c>
      <c r="Q1777" s="26" t="str">
        <f>IF([1]DRUM!N1754="","",[1]DRUM!N1754)</f>
        <v/>
      </c>
      <c r="R1777" s="26" t="str">
        <f t="shared" si="279"/>
        <v/>
      </c>
      <c r="S1777" s="26">
        <f>IF(N1777="",0,
IF(Knee_Application="YES",Knee_Width,IF(Knee_Application="NO",0,
IF(OR(Cable_Type="OH",SearchData("Conductor",Cable_Desc)),0,
IF(N1777="Steel Drum",Knee_Width,
IF(N1777="Plywood Drum",0,
IF(Country="UAE",0,
IF(AND(OR(SearchData("LSHF",Cable_Desc),SearchData("LSZH",Cable_Desc),SearchData("LS0H",Cable_Desc),SearchData("LSOH",Cable_Desc)),D.nom&gt;40),Knee_Width,
IF(AND(Country="Egypt",D.nom&gt;60),Knee_Width,
IF(AND(Country&lt;&gt;"Egypt",D.nom&gt;35),Knee_Width,
0))))))))))</f>
        <v>0</v>
      </c>
      <c r="T1777" s="118">
        <f t="shared" ca="1" si="273"/>
        <v>0</v>
      </c>
      <c r="U1777" s="118">
        <f t="shared" ca="1" si="274"/>
        <v>0</v>
      </c>
      <c r="V1777" s="117">
        <f t="shared" ca="1" si="275"/>
        <v>0</v>
      </c>
      <c r="W1777" s="64">
        <f t="shared" ca="1" si="276"/>
        <v>1</v>
      </c>
      <c r="X1777" s="64">
        <f t="shared" ca="1" si="280"/>
        <v>0</v>
      </c>
      <c r="Y1777" s="64">
        <f t="shared" ca="1" si="277"/>
        <v>0</v>
      </c>
      <c r="AM1777" s="156"/>
    </row>
    <row r="1778" spans="1:39">
      <c r="A1778" s="12">
        <f t="shared" si="271"/>
        <v>0</v>
      </c>
      <c r="B1778" s="12" t="str">
        <f>IF([1]DRUM!A1755="","",[1]DRUM!A1755)</f>
        <v/>
      </c>
      <c r="C1778" s="12" t="str">
        <f t="shared" si="272"/>
        <v/>
      </c>
      <c r="D1778" s="155">
        <f t="shared" si="278"/>
        <v>0</v>
      </c>
      <c r="E1778" s="26" t="str">
        <f>IF([1]DRUM!B1755="","",[1]DRUM!B1755)</f>
        <v/>
      </c>
      <c r="F1778" s="26" t="str">
        <f>IF([1]DRUM!C1755="","",[1]DRUM!C1755)</f>
        <v/>
      </c>
      <c r="G1778" s="26" t="str">
        <f>IF([1]DRUM!D1755="","",[1]DRUM!D1755)</f>
        <v/>
      </c>
      <c r="H1778" s="26" t="str">
        <f>IF([1]DRUM!E1755="","",[1]DRUM!E1755)</f>
        <v/>
      </c>
      <c r="I1778" s="26" t="str">
        <f>IF([1]DRUM!F1755="","",[1]DRUM!F1755)</f>
        <v/>
      </c>
      <c r="J1778" s="26" t="str">
        <f>IF([1]DRUM!G1755="","",[1]DRUM!G1755)</f>
        <v/>
      </c>
      <c r="K1778" s="26" t="str">
        <f>IF([1]DRUM!H1755="","",[1]DRUM!H1755)</f>
        <v/>
      </c>
      <c r="L1778" s="26" t="str">
        <f>IF([1]DRUM!I1755="","",[1]DRUM!I1755)</f>
        <v/>
      </c>
      <c r="M1778" s="26" t="str">
        <f>IF([1]DRUM!J1755="","",
IF(AND([1]DRUM!K1755="Wooden Drum",[1]DRUM!J1755&gt;Max_WD_Capacity),Max_WD_Capacity,
[1]DRUM!J1755))</f>
        <v/>
      </c>
      <c r="N1778" s="26" t="str">
        <f>IF([1]DRUM!K1755="","",[1]DRUM!K1755)</f>
        <v/>
      </c>
      <c r="O1778" s="26" t="str">
        <f>IF([1]DRUM!L1755="","",[1]DRUM!L1755)</f>
        <v/>
      </c>
      <c r="P1778" s="26" t="str">
        <f>IF([1]DRUM!M1755="","",[1]DRUM!M1755)</f>
        <v/>
      </c>
      <c r="Q1778" s="26" t="str">
        <f>IF([1]DRUM!N1755="","",[1]DRUM!N1755)</f>
        <v/>
      </c>
      <c r="R1778" s="26" t="str">
        <f t="shared" si="279"/>
        <v/>
      </c>
      <c r="S1778" s="26">
        <f>IF(N1778="",0,
IF(Knee_Application="YES",Knee_Width,IF(Knee_Application="NO",0,
IF(OR(Cable_Type="OH",SearchData("Conductor",Cable_Desc)),0,
IF(N1778="Steel Drum",Knee_Width,
IF(N1778="Plywood Drum",0,
IF(Country="UAE",0,
IF(AND(OR(SearchData("LSHF",Cable_Desc),SearchData("LSZH",Cable_Desc),SearchData("LS0H",Cable_Desc),SearchData("LSOH",Cable_Desc)),D.nom&gt;40),Knee_Width,
IF(AND(Country="Egypt",D.nom&gt;60),Knee_Width,
IF(AND(Country&lt;&gt;"Egypt",D.nom&gt;35),Knee_Width,
0))))))))))</f>
        <v>0</v>
      </c>
      <c r="T1778" s="118">
        <f t="shared" ca="1" si="273"/>
        <v>0</v>
      </c>
      <c r="U1778" s="118">
        <f t="shared" ca="1" si="274"/>
        <v>0</v>
      </c>
      <c r="V1778" s="117">
        <f t="shared" ca="1" si="275"/>
        <v>0</v>
      </c>
      <c r="W1778" s="64">
        <f t="shared" ca="1" si="276"/>
        <v>1</v>
      </c>
      <c r="X1778" s="64">
        <f t="shared" ca="1" si="280"/>
        <v>0</v>
      </c>
      <c r="Y1778" s="64">
        <f t="shared" ca="1" si="277"/>
        <v>0</v>
      </c>
      <c r="AM1778" s="156"/>
    </row>
    <row r="1779" spans="1:39">
      <c r="A1779" s="12">
        <f t="shared" si="271"/>
        <v>0</v>
      </c>
      <c r="B1779" s="12" t="str">
        <f>IF([1]DRUM!A1756="","",[1]DRUM!A1756)</f>
        <v/>
      </c>
      <c r="C1779" s="12" t="str">
        <f t="shared" si="272"/>
        <v/>
      </c>
      <c r="D1779" s="155">
        <f t="shared" si="278"/>
        <v>0</v>
      </c>
      <c r="E1779" s="26" t="str">
        <f>IF([1]DRUM!B1756="","",[1]DRUM!B1756)</f>
        <v/>
      </c>
      <c r="F1779" s="26" t="str">
        <f>IF([1]DRUM!C1756="","",[1]DRUM!C1756)</f>
        <v/>
      </c>
      <c r="G1779" s="26" t="str">
        <f>IF([1]DRUM!D1756="","",[1]DRUM!D1756)</f>
        <v/>
      </c>
      <c r="H1779" s="26" t="str">
        <f>IF([1]DRUM!E1756="","",[1]DRUM!E1756)</f>
        <v/>
      </c>
      <c r="I1779" s="26" t="str">
        <f>IF([1]DRUM!F1756="","",[1]DRUM!F1756)</f>
        <v/>
      </c>
      <c r="J1779" s="26" t="str">
        <f>IF([1]DRUM!G1756="","",[1]DRUM!G1756)</f>
        <v/>
      </c>
      <c r="K1779" s="26" t="str">
        <f>IF([1]DRUM!H1756="","",[1]DRUM!H1756)</f>
        <v/>
      </c>
      <c r="L1779" s="26" t="str">
        <f>IF([1]DRUM!I1756="","",[1]DRUM!I1756)</f>
        <v/>
      </c>
      <c r="M1779" s="26" t="str">
        <f>IF([1]DRUM!J1756="","",
IF(AND([1]DRUM!K1756="Wooden Drum",[1]DRUM!J1756&gt;Max_WD_Capacity),Max_WD_Capacity,
[1]DRUM!J1756))</f>
        <v/>
      </c>
      <c r="N1779" s="26" t="str">
        <f>IF([1]DRUM!K1756="","",[1]DRUM!K1756)</f>
        <v/>
      </c>
      <c r="O1779" s="26" t="str">
        <f>IF([1]DRUM!L1756="","",[1]DRUM!L1756)</f>
        <v/>
      </c>
      <c r="P1779" s="26" t="str">
        <f>IF([1]DRUM!M1756="","",[1]DRUM!M1756)</f>
        <v/>
      </c>
      <c r="Q1779" s="26" t="str">
        <f>IF([1]DRUM!N1756="","",[1]DRUM!N1756)</f>
        <v/>
      </c>
      <c r="R1779" s="26" t="str">
        <f t="shared" si="279"/>
        <v/>
      </c>
      <c r="S1779" s="26">
        <f>IF(N1779="",0,
IF(Knee_Application="YES",Knee_Width,IF(Knee_Application="NO",0,
IF(OR(Cable_Type="OH",SearchData("Conductor",Cable_Desc)),0,
IF(N1779="Steel Drum",Knee_Width,
IF(N1779="Plywood Drum",0,
IF(Country="UAE",0,
IF(AND(OR(SearchData("LSHF",Cable_Desc),SearchData("LSZH",Cable_Desc),SearchData("LS0H",Cable_Desc),SearchData("LSOH",Cable_Desc)),D.nom&gt;40),Knee_Width,
IF(AND(Country="Egypt",D.nom&gt;60),Knee_Width,
IF(AND(Country&lt;&gt;"Egypt",D.nom&gt;35),Knee_Width,
0))))))))))</f>
        <v>0</v>
      </c>
      <c r="T1779" s="118">
        <f t="shared" ca="1" si="273"/>
        <v>0</v>
      </c>
      <c r="U1779" s="118">
        <f t="shared" ca="1" si="274"/>
        <v>0</v>
      </c>
      <c r="V1779" s="117">
        <f t="shared" ca="1" si="275"/>
        <v>0</v>
      </c>
      <c r="W1779" s="64">
        <f t="shared" ca="1" si="276"/>
        <v>1</v>
      </c>
      <c r="X1779" s="64">
        <f t="shared" ca="1" si="280"/>
        <v>0</v>
      </c>
      <c r="Y1779" s="64">
        <f t="shared" ca="1" si="277"/>
        <v>0</v>
      </c>
      <c r="AM1779" s="156"/>
    </row>
    <row r="1780" spans="1:39">
      <c r="A1780" s="12">
        <f t="shared" si="271"/>
        <v>0</v>
      </c>
      <c r="B1780" s="12" t="str">
        <f>IF([1]DRUM!A1757="","",[1]DRUM!A1757)</f>
        <v/>
      </c>
      <c r="C1780" s="12" t="str">
        <f t="shared" si="272"/>
        <v/>
      </c>
      <c r="D1780" s="155">
        <f t="shared" si="278"/>
        <v>0</v>
      </c>
      <c r="E1780" s="26" t="str">
        <f>IF([1]DRUM!B1757="","",[1]DRUM!B1757)</f>
        <v/>
      </c>
      <c r="F1780" s="26" t="str">
        <f>IF([1]DRUM!C1757="","",[1]DRUM!C1757)</f>
        <v/>
      </c>
      <c r="G1780" s="26" t="str">
        <f>IF([1]DRUM!D1757="","",[1]DRUM!D1757)</f>
        <v/>
      </c>
      <c r="H1780" s="26" t="str">
        <f>IF([1]DRUM!E1757="","",[1]DRUM!E1757)</f>
        <v/>
      </c>
      <c r="I1780" s="26" t="str">
        <f>IF([1]DRUM!F1757="","",[1]DRUM!F1757)</f>
        <v/>
      </c>
      <c r="J1780" s="26" t="str">
        <f>IF([1]DRUM!G1757="","",[1]DRUM!G1757)</f>
        <v/>
      </c>
      <c r="K1780" s="26" t="str">
        <f>IF([1]DRUM!H1757="","",[1]DRUM!H1757)</f>
        <v/>
      </c>
      <c r="L1780" s="26" t="str">
        <f>IF([1]DRUM!I1757="","",[1]DRUM!I1757)</f>
        <v/>
      </c>
      <c r="M1780" s="26" t="str">
        <f>IF([1]DRUM!J1757="","",
IF(AND([1]DRUM!K1757="Wooden Drum",[1]DRUM!J1757&gt;Max_WD_Capacity),Max_WD_Capacity,
[1]DRUM!J1757))</f>
        <v/>
      </c>
      <c r="N1780" s="26" t="str">
        <f>IF([1]DRUM!K1757="","",[1]DRUM!K1757)</f>
        <v/>
      </c>
      <c r="O1780" s="26" t="str">
        <f>IF([1]DRUM!L1757="","",[1]DRUM!L1757)</f>
        <v/>
      </c>
      <c r="P1780" s="26" t="str">
        <f>IF([1]DRUM!M1757="","",[1]DRUM!M1757)</f>
        <v/>
      </c>
      <c r="Q1780" s="26" t="str">
        <f>IF([1]DRUM!N1757="","",[1]DRUM!N1757)</f>
        <v/>
      </c>
      <c r="R1780" s="26" t="str">
        <f t="shared" si="279"/>
        <v/>
      </c>
      <c r="S1780" s="26">
        <f>IF(N1780="",0,
IF(Knee_Application="YES",Knee_Width,IF(Knee_Application="NO",0,
IF(OR(Cable_Type="OH",SearchData("Conductor",Cable_Desc)),0,
IF(N1780="Steel Drum",Knee_Width,
IF(N1780="Plywood Drum",0,
IF(Country="UAE",0,
IF(AND(OR(SearchData("LSHF",Cable_Desc),SearchData("LSZH",Cable_Desc),SearchData("LS0H",Cable_Desc),SearchData("LSOH",Cable_Desc)),D.nom&gt;40),Knee_Width,
IF(AND(Country="Egypt",D.nom&gt;60),Knee_Width,
IF(AND(Country&lt;&gt;"Egypt",D.nom&gt;35),Knee_Width,
0))))))))))</f>
        <v>0</v>
      </c>
      <c r="T1780" s="118">
        <f t="shared" ca="1" si="273"/>
        <v>0</v>
      </c>
      <c r="U1780" s="118">
        <f t="shared" ca="1" si="274"/>
        <v>0</v>
      </c>
      <c r="V1780" s="117">
        <f t="shared" ca="1" si="275"/>
        <v>0</v>
      </c>
      <c r="W1780" s="64">
        <f t="shared" ca="1" si="276"/>
        <v>1</v>
      </c>
      <c r="X1780" s="64">
        <f t="shared" ca="1" si="280"/>
        <v>0</v>
      </c>
      <c r="Y1780" s="64">
        <f t="shared" ca="1" si="277"/>
        <v>0</v>
      </c>
      <c r="AM1780" s="156"/>
    </row>
    <row r="1781" spans="1:39">
      <c r="A1781" s="12">
        <f t="shared" si="271"/>
        <v>0</v>
      </c>
      <c r="B1781" s="12" t="str">
        <f>IF([1]DRUM!A1758="","",[1]DRUM!A1758)</f>
        <v/>
      </c>
      <c r="C1781" s="12" t="str">
        <f t="shared" si="272"/>
        <v/>
      </c>
      <c r="D1781" s="155">
        <f t="shared" si="278"/>
        <v>0</v>
      </c>
      <c r="E1781" s="26" t="str">
        <f>IF([1]DRUM!B1758="","",[1]DRUM!B1758)</f>
        <v/>
      </c>
      <c r="F1781" s="26" t="str">
        <f>IF([1]DRUM!C1758="","",[1]DRUM!C1758)</f>
        <v/>
      </c>
      <c r="G1781" s="26" t="str">
        <f>IF([1]DRUM!D1758="","",[1]DRUM!D1758)</f>
        <v/>
      </c>
      <c r="H1781" s="26" t="str">
        <f>IF([1]DRUM!E1758="","",[1]DRUM!E1758)</f>
        <v/>
      </c>
      <c r="I1781" s="26" t="str">
        <f>IF([1]DRUM!F1758="","",[1]DRUM!F1758)</f>
        <v/>
      </c>
      <c r="J1781" s="26" t="str">
        <f>IF([1]DRUM!G1758="","",[1]DRUM!G1758)</f>
        <v/>
      </c>
      <c r="K1781" s="26" t="str">
        <f>IF([1]DRUM!H1758="","",[1]DRUM!H1758)</f>
        <v/>
      </c>
      <c r="L1781" s="26" t="str">
        <f>IF([1]DRUM!I1758="","",[1]DRUM!I1758)</f>
        <v/>
      </c>
      <c r="M1781" s="26" t="str">
        <f>IF([1]DRUM!J1758="","",
IF(AND([1]DRUM!K1758="Wooden Drum",[1]DRUM!J1758&gt;Max_WD_Capacity),Max_WD_Capacity,
[1]DRUM!J1758))</f>
        <v/>
      </c>
      <c r="N1781" s="26" t="str">
        <f>IF([1]DRUM!K1758="","",[1]DRUM!K1758)</f>
        <v/>
      </c>
      <c r="O1781" s="26" t="str">
        <f>IF([1]DRUM!L1758="","",[1]DRUM!L1758)</f>
        <v/>
      </c>
      <c r="P1781" s="26" t="str">
        <f>IF([1]DRUM!M1758="","",[1]DRUM!M1758)</f>
        <v/>
      </c>
      <c r="Q1781" s="26" t="str">
        <f>IF([1]DRUM!N1758="","",[1]DRUM!N1758)</f>
        <v/>
      </c>
      <c r="R1781" s="26" t="str">
        <f t="shared" si="279"/>
        <v/>
      </c>
      <c r="S1781" s="26">
        <f>IF(N1781="",0,
IF(Knee_Application="YES",Knee_Width,IF(Knee_Application="NO",0,
IF(OR(Cable_Type="OH",SearchData("Conductor",Cable_Desc)),0,
IF(N1781="Steel Drum",Knee_Width,
IF(N1781="Plywood Drum",0,
IF(Country="UAE",0,
IF(AND(OR(SearchData("LSHF",Cable_Desc),SearchData("LSZH",Cable_Desc),SearchData("LS0H",Cable_Desc),SearchData("LSOH",Cable_Desc)),D.nom&gt;40),Knee_Width,
IF(AND(Country="Egypt",D.nom&gt;60),Knee_Width,
IF(AND(Country&lt;&gt;"Egypt",D.nom&gt;35),Knee_Width,
0))))))))))</f>
        <v>0</v>
      </c>
      <c r="T1781" s="118">
        <f t="shared" ca="1" si="273"/>
        <v>0</v>
      </c>
      <c r="U1781" s="118">
        <f t="shared" ca="1" si="274"/>
        <v>0</v>
      </c>
      <c r="V1781" s="117">
        <f t="shared" ca="1" si="275"/>
        <v>0</v>
      </c>
      <c r="W1781" s="64">
        <f t="shared" ca="1" si="276"/>
        <v>1</v>
      </c>
      <c r="X1781" s="64">
        <f t="shared" ca="1" si="280"/>
        <v>0</v>
      </c>
      <c r="Y1781" s="64">
        <f t="shared" ca="1" si="277"/>
        <v>0</v>
      </c>
      <c r="AM1781" s="156"/>
    </row>
    <row r="1782" spans="1:39">
      <c r="A1782" s="12">
        <f t="shared" si="271"/>
        <v>0</v>
      </c>
      <c r="B1782" s="12" t="str">
        <f>IF([1]DRUM!A1759="","",[1]DRUM!A1759)</f>
        <v/>
      </c>
      <c r="C1782" s="12" t="str">
        <f t="shared" si="272"/>
        <v/>
      </c>
      <c r="D1782" s="155">
        <f t="shared" si="278"/>
        <v>0</v>
      </c>
      <c r="E1782" s="26" t="str">
        <f>IF([1]DRUM!B1759="","",[1]DRUM!B1759)</f>
        <v/>
      </c>
      <c r="F1782" s="26" t="str">
        <f>IF([1]DRUM!C1759="","",[1]DRUM!C1759)</f>
        <v/>
      </c>
      <c r="G1782" s="26" t="str">
        <f>IF([1]DRUM!D1759="","",[1]DRUM!D1759)</f>
        <v/>
      </c>
      <c r="H1782" s="26" t="str">
        <f>IF([1]DRUM!E1759="","",[1]DRUM!E1759)</f>
        <v/>
      </c>
      <c r="I1782" s="26" t="str">
        <f>IF([1]DRUM!F1759="","",[1]DRUM!F1759)</f>
        <v/>
      </c>
      <c r="J1782" s="26" t="str">
        <f>IF([1]DRUM!G1759="","",[1]DRUM!G1759)</f>
        <v/>
      </c>
      <c r="K1782" s="26" t="str">
        <f>IF([1]DRUM!H1759="","",[1]DRUM!H1759)</f>
        <v/>
      </c>
      <c r="L1782" s="26" t="str">
        <f>IF([1]DRUM!I1759="","",[1]DRUM!I1759)</f>
        <v/>
      </c>
      <c r="M1782" s="26" t="str">
        <f>IF([1]DRUM!J1759="","",
IF(AND([1]DRUM!K1759="Wooden Drum",[1]DRUM!J1759&gt;Max_WD_Capacity),Max_WD_Capacity,
[1]DRUM!J1759))</f>
        <v/>
      </c>
      <c r="N1782" s="26" t="str">
        <f>IF([1]DRUM!K1759="","",[1]DRUM!K1759)</f>
        <v/>
      </c>
      <c r="O1782" s="26" t="str">
        <f>IF([1]DRUM!L1759="","",[1]DRUM!L1759)</f>
        <v/>
      </c>
      <c r="P1782" s="26" t="str">
        <f>IF([1]DRUM!M1759="","",[1]DRUM!M1759)</f>
        <v/>
      </c>
      <c r="Q1782" s="26" t="str">
        <f>IF([1]DRUM!N1759="","",[1]DRUM!N1759)</f>
        <v/>
      </c>
      <c r="R1782" s="26" t="str">
        <f t="shared" si="279"/>
        <v/>
      </c>
      <c r="S1782" s="26">
        <f>IF(N1782="",0,
IF(Knee_Application="YES",Knee_Width,IF(Knee_Application="NO",0,
IF(OR(Cable_Type="OH",SearchData("Conductor",Cable_Desc)),0,
IF(N1782="Steel Drum",Knee_Width,
IF(N1782="Plywood Drum",0,
IF(Country="UAE",0,
IF(AND(OR(SearchData("LSHF",Cable_Desc),SearchData("LSZH",Cable_Desc),SearchData("LS0H",Cable_Desc),SearchData("LSOH",Cable_Desc)),D.nom&gt;40),Knee_Width,
IF(AND(Country="Egypt",D.nom&gt;60),Knee_Width,
IF(AND(Country&lt;&gt;"Egypt",D.nom&gt;35),Knee_Width,
0))))))))))</f>
        <v>0</v>
      </c>
      <c r="T1782" s="118">
        <f t="shared" ca="1" si="273"/>
        <v>0</v>
      </c>
      <c r="U1782" s="118">
        <f t="shared" ca="1" si="274"/>
        <v>0</v>
      </c>
      <c r="V1782" s="117">
        <f t="shared" ca="1" si="275"/>
        <v>0</v>
      </c>
      <c r="W1782" s="64">
        <f t="shared" ca="1" si="276"/>
        <v>1</v>
      </c>
      <c r="X1782" s="64">
        <f t="shared" ca="1" si="280"/>
        <v>0</v>
      </c>
      <c r="Y1782" s="64">
        <f t="shared" ca="1" si="277"/>
        <v>0</v>
      </c>
      <c r="AM1782" s="156"/>
    </row>
    <row r="1783" spans="1:39">
      <c r="A1783" s="12">
        <f t="shared" si="271"/>
        <v>0</v>
      </c>
      <c r="B1783" s="12" t="str">
        <f>IF([1]DRUM!A1760="","",[1]DRUM!A1760)</f>
        <v/>
      </c>
      <c r="C1783" s="12" t="str">
        <f t="shared" si="272"/>
        <v/>
      </c>
      <c r="D1783" s="155">
        <f t="shared" si="278"/>
        <v>0</v>
      </c>
      <c r="E1783" s="26" t="str">
        <f>IF([1]DRUM!B1760="","",[1]DRUM!B1760)</f>
        <v/>
      </c>
      <c r="F1783" s="26" t="str">
        <f>IF([1]DRUM!C1760="","",[1]DRUM!C1760)</f>
        <v/>
      </c>
      <c r="G1783" s="26" t="str">
        <f>IF([1]DRUM!D1760="","",[1]DRUM!D1760)</f>
        <v/>
      </c>
      <c r="H1783" s="26" t="str">
        <f>IF([1]DRUM!E1760="","",[1]DRUM!E1760)</f>
        <v/>
      </c>
      <c r="I1783" s="26" t="str">
        <f>IF([1]DRUM!F1760="","",[1]DRUM!F1760)</f>
        <v/>
      </c>
      <c r="J1783" s="26" t="str">
        <f>IF([1]DRUM!G1760="","",[1]DRUM!G1760)</f>
        <v/>
      </c>
      <c r="K1783" s="26" t="str">
        <f>IF([1]DRUM!H1760="","",[1]DRUM!H1760)</f>
        <v/>
      </c>
      <c r="L1783" s="26" t="str">
        <f>IF([1]DRUM!I1760="","",[1]DRUM!I1760)</f>
        <v/>
      </c>
      <c r="M1783" s="26" t="str">
        <f>IF([1]DRUM!J1760="","",
IF(AND([1]DRUM!K1760="Wooden Drum",[1]DRUM!J1760&gt;Max_WD_Capacity),Max_WD_Capacity,
[1]DRUM!J1760))</f>
        <v/>
      </c>
      <c r="N1783" s="26" t="str">
        <f>IF([1]DRUM!K1760="","",[1]DRUM!K1760)</f>
        <v/>
      </c>
      <c r="O1783" s="26" t="str">
        <f>IF([1]DRUM!L1760="","",[1]DRUM!L1760)</f>
        <v/>
      </c>
      <c r="P1783" s="26" t="str">
        <f>IF([1]DRUM!M1760="","",[1]DRUM!M1760)</f>
        <v/>
      </c>
      <c r="Q1783" s="26" t="str">
        <f>IF([1]DRUM!N1760="","",[1]DRUM!N1760)</f>
        <v/>
      </c>
      <c r="R1783" s="26" t="str">
        <f t="shared" si="279"/>
        <v/>
      </c>
      <c r="S1783" s="26">
        <f>IF(N1783="",0,
IF(Knee_Application="YES",Knee_Width,IF(Knee_Application="NO",0,
IF(OR(Cable_Type="OH",SearchData("Conductor",Cable_Desc)),0,
IF(N1783="Steel Drum",Knee_Width,
IF(N1783="Plywood Drum",0,
IF(Country="UAE",0,
IF(AND(OR(SearchData("LSHF",Cable_Desc),SearchData("LSZH",Cable_Desc),SearchData("LS0H",Cable_Desc),SearchData("LSOH",Cable_Desc)),D.nom&gt;40),Knee_Width,
IF(AND(Country="Egypt",D.nom&gt;60),Knee_Width,
IF(AND(Country&lt;&gt;"Egypt",D.nom&gt;35),Knee_Width,
0))))))))))</f>
        <v>0</v>
      </c>
      <c r="T1783" s="118">
        <f t="shared" ca="1" si="273"/>
        <v>0</v>
      </c>
      <c r="U1783" s="118">
        <f t="shared" ca="1" si="274"/>
        <v>0</v>
      </c>
      <c r="V1783" s="117">
        <f t="shared" ca="1" si="275"/>
        <v>0</v>
      </c>
      <c r="W1783" s="64">
        <f t="shared" ca="1" si="276"/>
        <v>1</v>
      </c>
      <c r="X1783" s="64">
        <f t="shared" ca="1" si="280"/>
        <v>0</v>
      </c>
      <c r="Y1783" s="64">
        <f t="shared" ca="1" si="277"/>
        <v>0</v>
      </c>
      <c r="AM1783" s="156"/>
    </row>
    <row r="1784" spans="1:39">
      <c r="A1784" s="12">
        <f t="shared" si="271"/>
        <v>0</v>
      </c>
      <c r="B1784" s="12" t="str">
        <f>IF([1]DRUM!A1761="","",[1]DRUM!A1761)</f>
        <v/>
      </c>
      <c r="C1784" s="12" t="str">
        <f t="shared" si="272"/>
        <v/>
      </c>
      <c r="D1784" s="155">
        <f t="shared" si="278"/>
        <v>0</v>
      </c>
      <c r="E1784" s="26" t="str">
        <f>IF([1]DRUM!B1761="","",[1]DRUM!B1761)</f>
        <v/>
      </c>
      <c r="F1784" s="26" t="str">
        <f>IF([1]DRUM!C1761="","",[1]DRUM!C1761)</f>
        <v/>
      </c>
      <c r="G1784" s="26" t="str">
        <f>IF([1]DRUM!D1761="","",[1]DRUM!D1761)</f>
        <v/>
      </c>
      <c r="H1784" s="26" t="str">
        <f>IF([1]DRUM!E1761="","",[1]DRUM!E1761)</f>
        <v/>
      </c>
      <c r="I1784" s="26" t="str">
        <f>IF([1]DRUM!F1761="","",[1]DRUM!F1761)</f>
        <v/>
      </c>
      <c r="J1784" s="26" t="str">
        <f>IF([1]DRUM!G1761="","",[1]DRUM!G1761)</f>
        <v/>
      </c>
      <c r="K1784" s="26" t="str">
        <f>IF([1]DRUM!H1761="","",[1]DRUM!H1761)</f>
        <v/>
      </c>
      <c r="L1784" s="26" t="str">
        <f>IF([1]DRUM!I1761="","",[1]DRUM!I1761)</f>
        <v/>
      </c>
      <c r="M1784" s="26" t="str">
        <f>IF([1]DRUM!J1761="","",
IF(AND([1]DRUM!K1761="Wooden Drum",[1]DRUM!J1761&gt;Max_WD_Capacity),Max_WD_Capacity,
[1]DRUM!J1761))</f>
        <v/>
      </c>
      <c r="N1784" s="26" t="str">
        <f>IF([1]DRUM!K1761="","",[1]DRUM!K1761)</f>
        <v/>
      </c>
      <c r="O1784" s="26" t="str">
        <f>IF([1]DRUM!L1761="","",[1]DRUM!L1761)</f>
        <v/>
      </c>
      <c r="P1784" s="26" t="str">
        <f>IF([1]DRUM!M1761="","",[1]DRUM!M1761)</f>
        <v/>
      </c>
      <c r="Q1784" s="26" t="str">
        <f>IF([1]DRUM!N1761="","",[1]DRUM!N1761)</f>
        <v/>
      </c>
      <c r="R1784" s="26" t="str">
        <f t="shared" si="279"/>
        <v/>
      </c>
      <c r="S1784" s="26">
        <f>IF(N1784="",0,
IF(Knee_Application="YES",Knee_Width,IF(Knee_Application="NO",0,
IF(OR(Cable_Type="OH",SearchData("Conductor",Cable_Desc)),0,
IF(N1784="Steel Drum",Knee_Width,
IF(N1784="Plywood Drum",0,
IF(Country="UAE",0,
IF(AND(OR(SearchData("LSHF",Cable_Desc),SearchData("LSZH",Cable_Desc),SearchData("LS0H",Cable_Desc),SearchData("LSOH",Cable_Desc)),D.nom&gt;40),Knee_Width,
IF(AND(Country="Egypt",D.nom&gt;60),Knee_Width,
IF(AND(Country&lt;&gt;"Egypt",D.nom&gt;35),Knee_Width,
0))))))))))</f>
        <v>0</v>
      </c>
      <c r="T1784" s="118">
        <f t="shared" ca="1" si="273"/>
        <v>0</v>
      </c>
      <c r="U1784" s="118">
        <f t="shared" ca="1" si="274"/>
        <v>0</v>
      </c>
      <c r="V1784" s="117">
        <f t="shared" ca="1" si="275"/>
        <v>0</v>
      </c>
      <c r="W1784" s="64">
        <f t="shared" ca="1" si="276"/>
        <v>1</v>
      </c>
      <c r="X1784" s="64">
        <f t="shared" ca="1" si="280"/>
        <v>0</v>
      </c>
      <c r="Y1784" s="64">
        <f t="shared" ca="1" si="277"/>
        <v>0</v>
      </c>
      <c r="AM1784" s="156"/>
    </row>
    <row r="1785" spans="1:39">
      <c r="A1785" s="12">
        <f t="shared" si="271"/>
        <v>0</v>
      </c>
      <c r="B1785" s="12" t="str">
        <f>IF([1]DRUM!A1762="","",[1]DRUM!A1762)</f>
        <v/>
      </c>
      <c r="C1785" s="12" t="str">
        <f t="shared" si="272"/>
        <v/>
      </c>
      <c r="D1785" s="155">
        <f t="shared" si="278"/>
        <v>0</v>
      </c>
      <c r="E1785" s="26" t="str">
        <f>IF([1]DRUM!B1762="","",[1]DRUM!B1762)</f>
        <v/>
      </c>
      <c r="F1785" s="26" t="str">
        <f>IF([1]DRUM!C1762="","",[1]DRUM!C1762)</f>
        <v/>
      </c>
      <c r="G1785" s="26" t="str">
        <f>IF([1]DRUM!D1762="","",[1]DRUM!D1762)</f>
        <v/>
      </c>
      <c r="H1785" s="26" t="str">
        <f>IF([1]DRUM!E1762="","",[1]DRUM!E1762)</f>
        <v/>
      </c>
      <c r="I1785" s="26" t="str">
        <f>IF([1]DRUM!F1762="","",[1]DRUM!F1762)</f>
        <v/>
      </c>
      <c r="J1785" s="26" t="str">
        <f>IF([1]DRUM!G1762="","",[1]DRUM!G1762)</f>
        <v/>
      </c>
      <c r="K1785" s="26" t="str">
        <f>IF([1]DRUM!H1762="","",[1]DRUM!H1762)</f>
        <v/>
      </c>
      <c r="L1785" s="26" t="str">
        <f>IF([1]DRUM!I1762="","",[1]DRUM!I1762)</f>
        <v/>
      </c>
      <c r="M1785" s="26" t="str">
        <f>IF([1]DRUM!J1762="","",
IF(AND([1]DRUM!K1762="Wooden Drum",[1]DRUM!J1762&gt;Max_WD_Capacity),Max_WD_Capacity,
[1]DRUM!J1762))</f>
        <v/>
      </c>
      <c r="N1785" s="26" t="str">
        <f>IF([1]DRUM!K1762="","",[1]DRUM!K1762)</f>
        <v/>
      </c>
      <c r="O1785" s="26" t="str">
        <f>IF([1]DRUM!L1762="","",[1]DRUM!L1762)</f>
        <v/>
      </c>
      <c r="P1785" s="26" t="str">
        <f>IF([1]DRUM!M1762="","",[1]DRUM!M1762)</f>
        <v/>
      </c>
      <c r="Q1785" s="26" t="str">
        <f>IF([1]DRUM!N1762="","",[1]DRUM!N1762)</f>
        <v/>
      </c>
      <c r="R1785" s="26" t="str">
        <f t="shared" si="279"/>
        <v/>
      </c>
      <c r="S1785" s="26">
        <f>IF(N1785="",0,
IF(Knee_Application="YES",Knee_Width,IF(Knee_Application="NO",0,
IF(OR(Cable_Type="OH",SearchData("Conductor",Cable_Desc)),0,
IF(N1785="Steel Drum",Knee_Width,
IF(N1785="Plywood Drum",0,
IF(Country="UAE",0,
IF(AND(OR(SearchData("LSHF",Cable_Desc),SearchData("LSZH",Cable_Desc),SearchData("LS0H",Cable_Desc),SearchData("LSOH",Cable_Desc)),D.nom&gt;40),Knee_Width,
IF(AND(Country="Egypt",D.nom&gt;60),Knee_Width,
IF(AND(Country&lt;&gt;"Egypt",D.nom&gt;35),Knee_Width,
0))))))))))</f>
        <v>0</v>
      </c>
      <c r="T1785" s="118">
        <f t="shared" ca="1" si="273"/>
        <v>0</v>
      </c>
      <c r="U1785" s="118">
        <f t="shared" ca="1" si="274"/>
        <v>0</v>
      </c>
      <c r="V1785" s="117">
        <f t="shared" ca="1" si="275"/>
        <v>0</v>
      </c>
      <c r="W1785" s="64">
        <f t="shared" ca="1" si="276"/>
        <v>1</v>
      </c>
      <c r="X1785" s="64">
        <f t="shared" ca="1" si="280"/>
        <v>0</v>
      </c>
      <c r="Y1785" s="64">
        <f t="shared" ca="1" si="277"/>
        <v>0</v>
      </c>
      <c r="AM1785" s="156"/>
    </row>
    <row r="1786" spans="1:39">
      <c r="A1786" s="12">
        <f t="shared" si="271"/>
        <v>0</v>
      </c>
      <c r="B1786" s="12" t="str">
        <f>IF([1]DRUM!A1763="","",[1]DRUM!A1763)</f>
        <v/>
      </c>
      <c r="C1786" s="12" t="str">
        <f t="shared" si="272"/>
        <v/>
      </c>
      <c r="D1786" s="155">
        <f t="shared" si="278"/>
        <v>0</v>
      </c>
      <c r="E1786" s="26" t="str">
        <f>IF([1]DRUM!B1763="","",[1]DRUM!B1763)</f>
        <v/>
      </c>
      <c r="F1786" s="26" t="str">
        <f>IF([1]DRUM!C1763="","",[1]DRUM!C1763)</f>
        <v/>
      </c>
      <c r="G1786" s="26" t="str">
        <f>IF([1]DRUM!D1763="","",[1]DRUM!D1763)</f>
        <v/>
      </c>
      <c r="H1786" s="26" t="str">
        <f>IF([1]DRUM!E1763="","",[1]DRUM!E1763)</f>
        <v/>
      </c>
      <c r="I1786" s="26" t="str">
        <f>IF([1]DRUM!F1763="","",[1]DRUM!F1763)</f>
        <v/>
      </c>
      <c r="J1786" s="26" t="str">
        <f>IF([1]DRUM!G1763="","",[1]DRUM!G1763)</f>
        <v/>
      </c>
      <c r="K1786" s="26" t="str">
        <f>IF([1]DRUM!H1763="","",[1]DRUM!H1763)</f>
        <v/>
      </c>
      <c r="L1786" s="26" t="str">
        <f>IF([1]DRUM!I1763="","",[1]DRUM!I1763)</f>
        <v/>
      </c>
      <c r="M1786" s="26" t="str">
        <f>IF([1]DRUM!J1763="","",
IF(AND([1]DRUM!K1763="Wooden Drum",[1]DRUM!J1763&gt;Max_WD_Capacity),Max_WD_Capacity,
[1]DRUM!J1763))</f>
        <v/>
      </c>
      <c r="N1786" s="26" t="str">
        <f>IF([1]DRUM!K1763="","",[1]DRUM!K1763)</f>
        <v/>
      </c>
      <c r="O1786" s="26" t="str">
        <f>IF([1]DRUM!L1763="","",[1]DRUM!L1763)</f>
        <v/>
      </c>
      <c r="P1786" s="26" t="str">
        <f>IF([1]DRUM!M1763="","",[1]DRUM!M1763)</f>
        <v/>
      </c>
      <c r="Q1786" s="26" t="str">
        <f>IF([1]DRUM!N1763="","",[1]DRUM!N1763)</f>
        <v/>
      </c>
      <c r="R1786" s="26" t="str">
        <f t="shared" si="279"/>
        <v/>
      </c>
      <c r="S1786" s="26">
        <f>IF(N1786="",0,
IF(Knee_Application="YES",Knee_Width,IF(Knee_Application="NO",0,
IF(OR(Cable_Type="OH",SearchData("Conductor",Cable_Desc)),0,
IF(N1786="Steel Drum",Knee_Width,
IF(N1786="Plywood Drum",0,
IF(Country="UAE",0,
IF(AND(OR(SearchData("LSHF",Cable_Desc),SearchData("LSZH",Cable_Desc),SearchData("LS0H",Cable_Desc),SearchData("LSOH",Cable_Desc)),D.nom&gt;40),Knee_Width,
IF(AND(Country="Egypt",D.nom&gt;60),Knee_Width,
IF(AND(Country&lt;&gt;"Egypt",D.nom&gt;35),Knee_Width,
0))))))))))</f>
        <v>0</v>
      </c>
      <c r="T1786" s="118">
        <f t="shared" ca="1" si="273"/>
        <v>0</v>
      </c>
      <c r="U1786" s="118">
        <f t="shared" ca="1" si="274"/>
        <v>0</v>
      </c>
      <c r="V1786" s="117">
        <f t="shared" ca="1" si="275"/>
        <v>0</v>
      </c>
      <c r="W1786" s="64">
        <f t="shared" ca="1" si="276"/>
        <v>1</v>
      </c>
      <c r="X1786" s="64">
        <f t="shared" ca="1" si="280"/>
        <v>0</v>
      </c>
      <c r="Y1786" s="64">
        <f t="shared" ca="1" si="277"/>
        <v>0</v>
      </c>
      <c r="AM1786" s="156"/>
    </row>
    <row r="1787" spans="1:39">
      <c r="A1787" s="12">
        <f t="shared" si="271"/>
        <v>0</v>
      </c>
      <c r="B1787" s="12" t="str">
        <f>IF([1]DRUM!A1764="","",[1]DRUM!A1764)</f>
        <v/>
      </c>
      <c r="C1787" s="12" t="str">
        <f t="shared" si="272"/>
        <v/>
      </c>
      <c r="D1787" s="155">
        <f t="shared" si="278"/>
        <v>0</v>
      </c>
      <c r="E1787" s="26" t="str">
        <f>IF([1]DRUM!B1764="","",[1]DRUM!B1764)</f>
        <v/>
      </c>
      <c r="F1787" s="26" t="str">
        <f>IF([1]DRUM!C1764="","",[1]DRUM!C1764)</f>
        <v/>
      </c>
      <c r="G1787" s="26" t="str">
        <f>IF([1]DRUM!D1764="","",[1]DRUM!D1764)</f>
        <v/>
      </c>
      <c r="H1787" s="26" t="str">
        <f>IF([1]DRUM!E1764="","",[1]DRUM!E1764)</f>
        <v/>
      </c>
      <c r="I1787" s="26" t="str">
        <f>IF([1]DRUM!F1764="","",[1]DRUM!F1764)</f>
        <v/>
      </c>
      <c r="J1787" s="26" t="str">
        <f>IF([1]DRUM!G1764="","",[1]DRUM!G1764)</f>
        <v/>
      </c>
      <c r="K1787" s="26" t="str">
        <f>IF([1]DRUM!H1764="","",[1]DRUM!H1764)</f>
        <v/>
      </c>
      <c r="L1787" s="26" t="str">
        <f>IF([1]DRUM!I1764="","",[1]DRUM!I1764)</f>
        <v/>
      </c>
      <c r="M1787" s="26" t="str">
        <f>IF([1]DRUM!J1764="","",
IF(AND([1]DRUM!K1764="Wooden Drum",[1]DRUM!J1764&gt;Max_WD_Capacity),Max_WD_Capacity,
[1]DRUM!J1764))</f>
        <v/>
      </c>
      <c r="N1787" s="26" t="str">
        <f>IF([1]DRUM!K1764="","",[1]DRUM!K1764)</f>
        <v/>
      </c>
      <c r="O1787" s="26" t="str">
        <f>IF([1]DRUM!L1764="","",[1]DRUM!L1764)</f>
        <v/>
      </c>
      <c r="P1787" s="26" t="str">
        <f>IF([1]DRUM!M1764="","",[1]DRUM!M1764)</f>
        <v/>
      </c>
      <c r="Q1787" s="26" t="str">
        <f>IF([1]DRUM!N1764="","",[1]DRUM!N1764)</f>
        <v/>
      </c>
      <c r="R1787" s="26" t="str">
        <f t="shared" si="279"/>
        <v/>
      </c>
      <c r="S1787" s="26">
        <f>IF(N1787="",0,
IF(Knee_Application="YES",Knee_Width,IF(Knee_Application="NO",0,
IF(OR(Cable_Type="OH",SearchData("Conductor",Cable_Desc)),0,
IF(N1787="Steel Drum",Knee_Width,
IF(N1787="Plywood Drum",0,
IF(Country="UAE",0,
IF(AND(OR(SearchData("LSHF",Cable_Desc),SearchData("LSZH",Cable_Desc),SearchData("LS0H",Cable_Desc),SearchData("LSOH",Cable_Desc)),D.nom&gt;40),Knee_Width,
IF(AND(Country="Egypt",D.nom&gt;60),Knee_Width,
IF(AND(Country&lt;&gt;"Egypt",D.nom&gt;35),Knee_Width,
0))))))))))</f>
        <v>0</v>
      </c>
      <c r="T1787" s="118">
        <f t="shared" ca="1" si="273"/>
        <v>0</v>
      </c>
      <c r="U1787" s="118">
        <f t="shared" ca="1" si="274"/>
        <v>0</v>
      </c>
      <c r="V1787" s="117">
        <f t="shared" ca="1" si="275"/>
        <v>0</v>
      </c>
      <c r="W1787" s="64">
        <f t="shared" ca="1" si="276"/>
        <v>1</v>
      </c>
      <c r="X1787" s="64">
        <f t="shared" ca="1" si="280"/>
        <v>0</v>
      </c>
      <c r="Y1787" s="64">
        <f t="shared" ca="1" si="277"/>
        <v>0</v>
      </c>
      <c r="AM1787" s="156"/>
    </row>
    <row r="1788" spans="1:39">
      <c r="A1788" s="12">
        <f t="shared" si="271"/>
        <v>0</v>
      </c>
      <c r="B1788" s="12" t="str">
        <f>IF([1]DRUM!A1765="","",[1]DRUM!A1765)</f>
        <v/>
      </c>
      <c r="C1788" s="12" t="str">
        <f t="shared" si="272"/>
        <v/>
      </c>
      <c r="D1788" s="155">
        <f t="shared" si="278"/>
        <v>0</v>
      </c>
      <c r="E1788" s="26" t="str">
        <f>IF([1]DRUM!B1765="","",[1]DRUM!B1765)</f>
        <v/>
      </c>
      <c r="F1788" s="26" t="str">
        <f>IF([1]DRUM!C1765="","",[1]DRUM!C1765)</f>
        <v/>
      </c>
      <c r="G1788" s="26" t="str">
        <f>IF([1]DRUM!D1765="","",[1]DRUM!D1765)</f>
        <v/>
      </c>
      <c r="H1788" s="26" t="str">
        <f>IF([1]DRUM!E1765="","",[1]DRUM!E1765)</f>
        <v/>
      </c>
      <c r="I1788" s="26" t="str">
        <f>IF([1]DRUM!F1765="","",[1]DRUM!F1765)</f>
        <v/>
      </c>
      <c r="J1788" s="26" t="str">
        <f>IF([1]DRUM!G1765="","",[1]DRUM!G1765)</f>
        <v/>
      </c>
      <c r="K1788" s="26" t="str">
        <f>IF([1]DRUM!H1765="","",[1]DRUM!H1765)</f>
        <v/>
      </c>
      <c r="L1788" s="26" t="str">
        <f>IF([1]DRUM!I1765="","",[1]DRUM!I1765)</f>
        <v/>
      </c>
      <c r="M1788" s="26" t="str">
        <f>IF([1]DRUM!J1765="","",
IF(AND([1]DRUM!K1765="Wooden Drum",[1]DRUM!J1765&gt;Max_WD_Capacity),Max_WD_Capacity,
[1]DRUM!J1765))</f>
        <v/>
      </c>
      <c r="N1788" s="26" t="str">
        <f>IF([1]DRUM!K1765="","",[1]DRUM!K1765)</f>
        <v/>
      </c>
      <c r="O1788" s="26" t="str">
        <f>IF([1]DRUM!L1765="","",[1]DRUM!L1765)</f>
        <v/>
      </c>
      <c r="P1788" s="26" t="str">
        <f>IF([1]DRUM!M1765="","",[1]DRUM!M1765)</f>
        <v/>
      </c>
      <c r="Q1788" s="26" t="str">
        <f>IF([1]DRUM!N1765="","",[1]DRUM!N1765)</f>
        <v/>
      </c>
      <c r="R1788" s="26" t="str">
        <f t="shared" si="279"/>
        <v/>
      </c>
      <c r="S1788" s="26">
        <f>IF(N1788="",0,
IF(Knee_Application="YES",Knee_Width,IF(Knee_Application="NO",0,
IF(OR(Cable_Type="OH",SearchData("Conductor",Cable_Desc)),0,
IF(N1788="Steel Drum",Knee_Width,
IF(N1788="Plywood Drum",0,
IF(Country="UAE",0,
IF(AND(OR(SearchData("LSHF",Cable_Desc),SearchData("LSZH",Cable_Desc),SearchData("LS0H",Cable_Desc),SearchData("LSOH",Cable_Desc)),D.nom&gt;40),Knee_Width,
IF(AND(Country="Egypt",D.nom&gt;60),Knee_Width,
IF(AND(Country&lt;&gt;"Egypt",D.nom&gt;35),Knee_Width,
0))))))))))</f>
        <v>0</v>
      </c>
      <c r="T1788" s="118">
        <f t="shared" ca="1" si="273"/>
        <v>0</v>
      </c>
      <c r="U1788" s="118">
        <f t="shared" ca="1" si="274"/>
        <v>0</v>
      </c>
      <c r="V1788" s="117">
        <f t="shared" ca="1" si="275"/>
        <v>0</v>
      </c>
      <c r="W1788" s="64">
        <f t="shared" ca="1" si="276"/>
        <v>1</v>
      </c>
      <c r="X1788" s="64">
        <f t="shared" ca="1" si="280"/>
        <v>0</v>
      </c>
      <c r="Y1788" s="64">
        <f t="shared" ca="1" si="277"/>
        <v>0</v>
      </c>
      <c r="AM1788" s="156"/>
    </row>
    <row r="1789" spans="1:39">
      <c r="A1789" s="12">
        <f t="shared" si="271"/>
        <v>0</v>
      </c>
      <c r="B1789" s="12" t="str">
        <f>IF([1]DRUM!A1766="","",[1]DRUM!A1766)</f>
        <v/>
      </c>
      <c r="C1789" s="12" t="str">
        <f t="shared" si="272"/>
        <v/>
      </c>
      <c r="D1789" s="155">
        <f t="shared" si="278"/>
        <v>0</v>
      </c>
      <c r="E1789" s="26" t="str">
        <f>IF([1]DRUM!B1766="","",[1]DRUM!B1766)</f>
        <v/>
      </c>
      <c r="F1789" s="26" t="str">
        <f>IF([1]DRUM!C1766="","",[1]DRUM!C1766)</f>
        <v/>
      </c>
      <c r="G1789" s="26" t="str">
        <f>IF([1]DRUM!D1766="","",[1]DRUM!D1766)</f>
        <v/>
      </c>
      <c r="H1789" s="26" t="str">
        <f>IF([1]DRUM!E1766="","",[1]DRUM!E1766)</f>
        <v/>
      </c>
      <c r="I1789" s="26" t="str">
        <f>IF([1]DRUM!F1766="","",[1]DRUM!F1766)</f>
        <v/>
      </c>
      <c r="J1789" s="26" t="str">
        <f>IF([1]DRUM!G1766="","",[1]DRUM!G1766)</f>
        <v/>
      </c>
      <c r="K1789" s="26" t="str">
        <f>IF([1]DRUM!H1766="","",[1]DRUM!H1766)</f>
        <v/>
      </c>
      <c r="L1789" s="26" t="str">
        <f>IF([1]DRUM!I1766="","",[1]DRUM!I1766)</f>
        <v/>
      </c>
      <c r="M1789" s="26" t="str">
        <f>IF([1]DRUM!J1766="","",
IF(AND([1]DRUM!K1766="Wooden Drum",[1]DRUM!J1766&gt;Max_WD_Capacity),Max_WD_Capacity,
[1]DRUM!J1766))</f>
        <v/>
      </c>
      <c r="N1789" s="26" t="str">
        <f>IF([1]DRUM!K1766="","",[1]DRUM!K1766)</f>
        <v/>
      </c>
      <c r="O1789" s="26" t="str">
        <f>IF([1]DRUM!L1766="","",[1]DRUM!L1766)</f>
        <v/>
      </c>
      <c r="P1789" s="26" t="str">
        <f>IF([1]DRUM!M1766="","",[1]DRUM!M1766)</f>
        <v/>
      </c>
      <c r="Q1789" s="26" t="str">
        <f>IF([1]DRUM!N1766="","",[1]DRUM!N1766)</f>
        <v/>
      </c>
      <c r="R1789" s="26" t="str">
        <f t="shared" si="279"/>
        <v/>
      </c>
      <c r="S1789" s="26">
        <f>IF(N1789="",0,
IF(Knee_Application="YES",Knee_Width,IF(Knee_Application="NO",0,
IF(OR(Cable_Type="OH",SearchData("Conductor",Cable_Desc)),0,
IF(N1789="Steel Drum",Knee_Width,
IF(N1789="Plywood Drum",0,
IF(Country="UAE",0,
IF(AND(OR(SearchData("LSHF",Cable_Desc),SearchData("LSZH",Cable_Desc),SearchData("LS0H",Cable_Desc),SearchData("LSOH",Cable_Desc)),D.nom&gt;40),Knee_Width,
IF(AND(Country="Egypt",D.nom&gt;60),Knee_Width,
IF(AND(Country&lt;&gt;"Egypt",D.nom&gt;35),Knee_Width,
0))))))))))</f>
        <v>0</v>
      </c>
      <c r="T1789" s="118">
        <f t="shared" ca="1" si="273"/>
        <v>0</v>
      </c>
      <c r="U1789" s="118">
        <f t="shared" ca="1" si="274"/>
        <v>0</v>
      </c>
      <c r="V1789" s="117">
        <f t="shared" ca="1" si="275"/>
        <v>0</v>
      </c>
      <c r="W1789" s="64">
        <f t="shared" ca="1" si="276"/>
        <v>1</v>
      </c>
      <c r="X1789" s="64">
        <f t="shared" ca="1" si="280"/>
        <v>0</v>
      </c>
      <c r="Y1789" s="64">
        <f t="shared" ca="1" si="277"/>
        <v>0</v>
      </c>
      <c r="AM1789" s="156"/>
    </row>
    <row r="1790" spans="1:39">
      <c r="A1790" s="12">
        <f t="shared" si="271"/>
        <v>0</v>
      </c>
      <c r="B1790" s="12" t="str">
        <f>IF([1]DRUM!A1767="","",[1]DRUM!A1767)</f>
        <v/>
      </c>
      <c r="C1790" s="12" t="str">
        <f t="shared" si="272"/>
        <v/>
      </c>
      <c r="D1790" s="155">
        <f t="shared" si="278"/>
        <v>0</v>
      </c>
      <c r="E1790" s="26" t="str">
        <f>IF([1]DRUM!B1767="","",[1]DRUM!B1767)</f>
        <v/>
      </c>
      <c r="F1790" s="26" t="str">
        <f>IF([1]DRUM!C1767="","",[1]DRUM!C1767)</f>
        <v/>
      </c>
      <c r="G1790" s="26" t="str">
        <f>IF([1]DRUM!D1767="","",[1]DRUM!D1767)</f>
        <v/>
      </c>
      <c r="H1790" s="26" t="str">
        <f>IF([1]DRUM!E1767="","",[1]DRUM!E1767)</f>
        <v/>
      </c>
      <c r="I1790" s="26" t="str">
        <f>IF([1]DRUM!F1767="","",[1]DRUM!F1767)</f>
        <v/>
      </c>
      <c r="J1790" s="26" t="str">
        <f>IF([1]DRUM!G1767="","",[1]DRUM!G1767)</f>
        <v/>
      </c>
      <c r="K1790" s="26" t="str">
        <f>IF([1]DRUM!H1767="","",[1]DRUM!H1767)</f>
        <v/>
      </c>
      <c r="L1790" s="26" t="str">
        <f>IF([1]DRUM!I1767="","",[1]DRUM!I1767)</f>
        <v/>
      </c>
      <c r="M1790" s="26" t="str">
        <f>IF([1]DRUM!J1767="","",
IF(AND([1]DRUM!K1767="Wooden Drum",[1]DRUM!J1767&gt;Max_WD_Capacity),Max_WD_Capacity,
[1]DRUM!J1767))</f>
        <v/>
      </c>
      <c r="N1790" s="26" t="str">
        <f>IF([1]DRUM!K1767="","",[1]DRUM!K1767)</f>
        <v/>
      </c>
      <c r="O1790" s="26" t="str">
        <f>IF([1]DRUM!L1767="","",[1]DRUM!L1767)</f>
        <v/>
      </c>
      <c r="P1790" s="26" t="str">
        <f>IF([1]DRUM!M1767="","",[1]DRUM!M1767)</f>
        <v/>
      </c>
      <c r="Q1790" s="26" t="str">
        <f>IF([1]DRUM!N1767="","",[1]DRUM!N1767)</f>
        <v/>
      </c>
      <c r="R1790" s="26" t="str">
        <f t="shared" si="279"/>
        <v/>
      </c>
      <c r="S1790" s="26">
        <f>IF(N1790="",0,
IF(Knee_Application="YES",Knee_Width,IF(Knee_Application="NO",0,
IF(OR(Cable_Type="OH",SearchData("Conductor",Cable_Desc)),0,
IF(N1790="Steel Drum",Knee_Width,
IF(N1790="Plywood Drum",0,
IF(Country="UAE",0,
IF(AND(OR(SearchData("LSHF",Cable_Desc),SearchData("LSZH",Cable_Desc),SearchData("LS0H",Cable_Desc),SearchData("LSOH",Cable_Desc)),D.nom&gt;40),Knee_Width,
IF(AND(Country="Egypt",D.nom&gt;60),Knee_Width,
IF(AND(Country&lt;&gt;"Egypt",D.nom&gt;35),Knee_Width,
0))))))))))</f>
        <v>0</v>
      </c>
      <c r="T1790" s="118">
        <f t="shared" ca="1" si="273"/>
        <v>0</v>
      </c>
      <c r="U1790" s="118">
        <f t="shared" ca="1" si="274"/>
        <v>0</v>
      </c>
      <c r="V1790" s="117">
        <f t="shared" ca="1" si="275"/>
        <v>0</v>
      </c>
      <c r="W1790" s="64">
        <f t="shared" ca="1" si="276"/>
        <v>1</v>
      </c>
      <c r="X1790" s="64">
        <f t="shared" ca="1" si="280"/>
        <v>0</v>
      </c>
      <c r="Y1790" s="64">
        <f t="shared" ca="1" si="277"/>
        <v>0</v>
      </c>
      <c r="AM1790" s="156"/>
    </row>
    <row r="1791" spans="1:39">
      <c r="A1791" s="12">
        <f t="shared" si="271"/>
        <v>0</v>
      </c>
      <c r="B1791" s="12" t="str">
        <f>IF([1]DRUM!A1768="","",[1]DRUM!A1768)</f>
        <v/>
      </c>
      <c r="C1791" s="12" t="str">
        <f t="shared" si="272"/>
        <v/>
      </c>
      <c r="D1791" s="155">
        <f t="shared" si="278"/>
        <v>0</v>
      </c>
      <c r="E1791" s="26" t="str">
        <f>IF([1]DRUM!B1768="","",[1]DRUM!B1768)</f>
        <v/>
      </c>
      <c r="F1791" s="26" t="str">
        <f>IF([1]DRUM!C1768="","",[1]DRUM!C1768)</f>
        <v/>
      </c>
      <c r="G1791" s="26" t="str">
        <f>IF([1]DRUM!D1768="","",[1]DRUM!D1768)</f>
        <v/>
      </c>
      <c r="H1791" s="26" t="str">
        <f>IF([1]DRUM!E1768="","",[1]DRUM!E1768)</f>
        <v/>
      </c>
      <c r="I1791" s="26" t="str">
        <f>IF([1]DRUM!F1768="","",[1]DRUM!F1768)</f>
        <v/>
      </c>
      <c r="J1791" s="26" t="str">
        <f>IF([1]DRUM!G1768="","",[1]DRUM!G1768)</f>
        <v/>
      </c>
      <c r="K1791" s="26" t="str">
        <f>IF([1]DRUM!H1768="","",[1]DRUM!H1768)</f>
        <v/>
      </c>
      <c r="L1791" s="26" t="str">
        <f>IF([1]DRUM!I1768="","",[1]DRUM!I1768)</f>
        <v/>
      </c>
      <c r="M1791" s="26" t="str">
        <f>IF([1]DRUM!J1768="","",
IF(AND([1]DRUM!K1768="Wooden Drum",[1]DRUM!J1768&gt;Max_WD_Capacity),Max_WD_Capacity,
[1]DRUM!J1768))</f>
        <v/>
      </c>
      <c r="N1791" s="26" t="str">
        <f>IF([1]DRUM!K1768="","",[1]DRUM!K1768)</f>
        <v/>
      </c>
      <c r="O1791" s="26" t="str">
        <f>IF([1]DRUM!L1768="","",[1]DRUM!L1768)</f>
        <v/>
      </c>
      <c r="P1791" s="26" t="str">
        <f>IF([1]DRUM!M1768="","",[1]DRUM!M1768)</f>
        <v/>
      </c>
      <c r="Q1791" s="26" t="str">
        <f>IF([1]DRUM!N1768="","",[1]DRUM!N1768)</f>
        <v/>
      </c>
      <c r="R1791" s="26" t="str">
        <f t="shared" si="279"/>
        <v/>
      </c>
      <c r="S1791" s="26">
        <f>IF(N1791="",0,
IF(Knee_Application="YES",Knee_Width,IF(Knee_Application="NO",0,
IF(OR(Cable_Type="OH",SearchData("Conductor",Cable_Desc)),0,
IF(N1791="Steel Drum",Knee_Width,
IF(N1791="Plywood Drum",0,
IF(Country="UAE",0,
IF(AND(OR(SearchData("LSHF",Cable_Desc),SearchData("LSZH",Cable_Desc),SearchData("LS0H",Cable_Desc),SearchData("LSOH",Cable_Desc)),D.nom&gt;40),Knee_Width,
IF(AND(Country="Egypt",D.nom&gt;60),Knee_Width,
IF(AND(Country&lt;&gt;"Egypt",D.nom&gt;35),Knee_Width,
0))))))))))</f>
        <v>0</v>
      </c>
      <c r="T1791" s="118">
        <f t="shared" ca="1" si="273"/>
        <v>0</v>
      </c>
      <c r="U1791" s="118">
        <f t="shared" ca="1" si="274"/>
        <v>0</v>
      </c>
      <c r="V1791" s="117">
        <f t="shared" ca="1" si="275"/>
        <v>0</v>
      </c>
      <c r="W1791" s="64">
        <f t="shared" ca="1" si="276"/>
        <v>1</v>
      </c>
      <c r="X1791" s="64">
        <f t="shared" ca="1" si="280"/>
        <v>0</v>
      </c>
      <c r="Y1791" s="64">
        <f t="shared" ca="1" si="277"/>
        <v>0</v>
      </c>
      <c r="AM1791" s="156"/>
    </row>
    <row r="1792" spans="1:39">
      <c r="A1792" s="12">
        <f t="shared" si="271"/>
        <v>0</v>
      </c>
      <c r="B1792" s="12" t="str">
        <f>IF([1]DRUM!A1769="","",[1]DRUM!A1769)</f>
        <v/>
      </c>
      <c r="C1792" s="12" t="str">
        <f t="shared" si="272"/>
        <v/>
      </c>
      <c r="D1792" s="155">
        <f t="shared" si="278"/>
        <v>0</v>
      </c>
      <c r="E1792" s="26" t="str">
        <f>IF([1]DRUM!B1769="","",[1]DRUM!B1769)</f>
        <v/>
      </c>
      <c r="F1792" s="26" t="str">
        <f>IF([1]DRUM!C1769="","",[1]DRUM!C1769)</f>
        <v/>
      </c>
      <c r="G1792" s="26" t="str">
        <f>IF([1]DRUM!D1769="","",[1]DRUM!D1769)</f>
        <v/>
      </c>
      <c r="H1792" s="26" t="str">
        <f>IF([1]DRUM!E1769="","",[1]DRUM!E1769)</f>
        <v/>
      </c>
      <c r="I1792" s="26" t="str">
        <f>IF([1]DRUM!F1769="","",[1]DRUM!F1769)</f>
        <v/>
      </c>
      <c r="J1792" s="26" t="str">
        <f>IF([1]DRUM!G1769="","",[1]DRUM!G1769)</f>
        <v/>
      </c>
      <c r="K1792" s="26" t="str">
        <f>IF([1]DRUM!H1769="","",[1]DRUM!H1769)</f>
        <v/>
      </c>
      <c r="L1792" s="26" t="str">
        <f>IF([1]DRUM!I1769="","",[1]DRUM!I1769)</f>
        <v/>
      </c>
      <c r="M1792" s="26" t="str">
        <f>IF([1]DRUM!J1769="","",
IF(AND([1]DRUM!K1769="Wooden Drum",[1]DRUM!J1769&gt;Max_WD_Capacity),Max_WD_Capacity,
[1]DRUM!J1769))</f>
        <v/>
      </c>
      <c r="N1792" s="26" t="str">
        <f>IF([1]DRUM!K1769="","",[1]DRUM!K1769)</f>
        <v/>
      </c>
      <c r="O1792" s="26" t="str">
        <f>IF([1]DRUM!L1769="","",[1]DRUM!L1769)</f>
        <v/>
      </c>
      <c r="P1792" s="26" t="str">
        <f>IF([1]DRUM!M1769="","",[1]DRUM!M1769)</f>
        <v/>
      </c>
      <c r="Q1792" s="26" t="str">
        <f>IF([1]DRUM!N1769="","",[1]DRUM!N1769)</f>
        <v/>
      </c>
      <c r="R1792" s="26" t="str">
        <f t="shared" si="279"/>
        <v/>
      </c>
      <c r="S1792" s="26">
        <f>IF(N1792="",0,
IF(Knee_Application="YES",Knee_Width,IF(Knee_Application="NO",0,
IF(OR(Cable_Type="OH",SearchData("Conductor",Cable_Desc)),0,
IF(N1792="Steel Drum",Knee_Width,
IF(N1792="Plywood Drum",0,
IF(Country="UAE",0,
IF(AND(OR(SearchData("LSHF",Cable_Desc),SearchData("LSZH",Cable_Desc),SearchData("LS0H",Cable_Desc),SearchData("LSOH",Cable_Desc)),D.nom&gt;40),Knee_Width,
IF(AND(Country="Egypt",D.nom&gt;60),Knee_Width,
IF(AND(Country&lt;&gt;"Egypt",D.nom&gt;35),Knee_Width,
0))))))))))</f>
        <v>0</v>
      </c>
      <c r="T1792" s="118">
        <f t="shared" ca="1" si="273"/>
        <v>0</v>
      </c>
      <c r="U1792" s="118">
        <f t="shared" ca="1" si="274"/>
        <v>0</v>
      </c>
      <c r="V1792" s="117">
        <f t="shared" ca="1" si="275"/>
        <v>0</v>
      </c>
      <c r="W1792" s="64">
        <f t="shared" ca="1" si="276"/>
        <v>1</v>
      </c>
      <c r="X1792" s="64">
        <f t="shared" ca="1" si="280"/>
        <v>0</v>
      </c>
      <c r="Y1792" s="64">
        <f t="shared" ca="1" si="277"/>
        <v>0</v>
      </c>
      <c r="AM1792" s="156"/>
    </row>
    <row r="1793" spans="1:39">
      <c r="A1793" s="12">
        <f t="shared" si="271"/>
        <v>0</v>
      </c>
      <c r="B1793" s="12" t="str">
        <f>IF([1]DRUM!A1770="","",[1]DRUM!A1770)</f>
        <v/>
      </c>
      <c r="C1793" s="12" t="str">
        <f t="shared" si="272"/>
        <v/>
      </c>
      <c r="D1793" s="155">
        <f t="shared" si="278"/>
        <v>0</v>
      </c>
      <c r="E1793" s="26" t="str">
        <f>IF([1]DRUM!B1770="","",[1]DRUM!B1770)</f>
        <v/>
      </c>
      <c r="F1793" s="26" t="str">
        <f>IF([1]DRUM!C1770="","",[1]DRUM!C1770)</f>
        <v/>
      </c>
      <c r="G1793" s="26" t="str">
        <f>IF([1]DRUM!D1770="","",[1]DRUM!D1770)</f>
        <v/>
      </c>
      <c r="H1793" s="26" t="str">
        <f>IF([1]DRUM!E1770="","",[1]DRUM!E1770)</f>
        <v/>
      </c>
      <c r="I1793" s="26" t="str">
        <f>IF([1]DRUM!F1770="","",[1]DRUM!F1770)</f>
        <v/>
      </c>
      <c r="J1793" s="26" t="str">
        <f>IF([1]DRUM!G1770="","",[1]DRUM!G1770)</f>
        <v/>
      </c>
      <c r="K1793" s="26" t="str">
        <f>IF([1]DRUM!H1770="","",[1]DRUM!H1770)</f>
        <v/>
      </c>
      <c r="L1793" s="26" t="str">
        <f>IF([1]DRUM!I1770="","",[1]DRUM!I1770)</f>
        <v/>
      </c>
      <c r="M1793" s="26" t="str">
        <f>IF([1]DRUM!J1770="","",
IF(AND([1]DRUM!K1770="Wooden Drum",[1]DRUM!J1770&gt;Max_WD_Capacity),Max_WD_Capacity,
[1]DRUM!J1770))</f>
        <v/>
      </c>
      <c r="N1793" s="26" t="str">
        <f>IF([1]DRUM!K1770="","",[1]DRUM!K1770)</f>
        <v/>
      </c>
      <c r="O1793" s="26" t="str">
        <f>IF([1]DRUM!L1770="","",[1]DRUM!L1770)</f>
        <v/>
      </c>
      <c r="P1793" s="26" t="str">
        <f>IF([1]DRUM!M1770="","",[1]DRUM!M1770)</f>
        <v/>
      </c>
      <c r="Q1793" s="26" t="str">
        <f>IF([1]DRUM!N1770="","",[1]DRUM!N1770)</f>
        <v/>
      </c>
      <c r="R1793" s="26" t="str">
        <f t="shared" si="279"/>
        <v/>
      </c>
      <c r="S1793" s="26">
        <f>IF(N1793="",0,
IF(Knee_Application="YES",Knee_Width,IF(Knee_Application="NO",0,
IF(OR(Cable_Type="OH",SearchData("Conductor",Cable_Desc)),0,
IF(N1793="Steel Drum",Knee_Width,
IF(N1793="Plywood Drum",0,
IF(Country="UAE",0,
IF(AND(OR(SearchData("LSHF",Cable_Desc),SearchData("LSZH",Cable_Desc),SearchData("LS0H",Cable_Desc),SearchData("LSOH",Cable_Desc)),D.nom&gt;40),Knee_Width,
IF(AND(Country="Egypt",D.nom&gt;60),Knee_Width,
IF(AND(Country&lt;&gt;"Egypt",D.nom&gt;35),Knee_Width,
0))))))))))</f>
        <v>0</v>
      </c>
      <c r="T1793" s="118">
        <f t="shared" ca="1" si="273"/>
        <v>0</v>
      </c>
      <c r="U1793" s="118">
        <f t="shared" ca="1" si="274"/>
        <v>0</v>
      </c>
      <c r="V1793" s="117">
        <f t="shared" ca="1" si="275"/>
        <v>0</v>
      </c>
      <c r="W1793" s="64">
        <f t="shared" ca="1" si="276"/>
        <v>1</v>
      </c>
      <c r="X1793" s="64">
        <f t="shared" ca="1" si="280"/>
        <v>0</v>
      </c>
      <c r="Y1793" s="64">
        <f t="shared" ca="1" si="277"/>
        <v>0</v>
      </c>
      <c r="AM1793" s="156"/>
    </row>
    <row r="1794" spans="1:39">
      <c r="A1794" s="12">
        <f t="shared" si="271"/>
        <v>0</v>
      </c>
      <c r="B1794" s="12" t="str">
        <f>IF([1]DRUM!A1771="","",[1]DRUM!A1771)</f>
        <v/>
      </c>
      <c r="C1794" s="12" t="str">
        <f t="shared" si="272"/>
        <v/>
      </c>
      <c r="D1794" s="155">
        <f t="shared" si="278"/>
        <v>0</v>
      </c>
      <c r="E1794" s="26" t="str">
        <f>IF([1]DRUM!B1771="","",[1]DRUM!B1771)</f>
        <v/>
      </c>
      <c r="F1794" s="26" t="str">
        <f>IF([1]DRUM!C1771="","",[1]DRUM!C1771)</f>
        <v/>
      </c>
      <c r="G1794" s="26" t="str">
        <f>IF([1]DRUM!D1771="","",[1]DRUM!D1771)</f>
        <v/>
      </c>
      <c r="H1794" s="26" t="str">
        <f>IF([1]DRUM!E1771="","",[1]DRUM!E1771)</f>
        <v/>
      </c>
      <c r="I1794" s="26" t="str">
        <f>IF([1]DRUM!F1771="","",[1]DRUM!F1771)</f>
        <v/>
      </c>
      <c r="J1794" s="26" t="str">
        <f>IF([1]DRUM!G1771="","",[1]DRUM!G1771)</f>
        <v/>
      </c>
      <c r="K1794" s="26" t="str">
        <f>IF([1]DRUM!H1771="","",[1]DRUM!H1771)</f>
        <v/>
      </c>
      <c r="L1794" s="26" t="str">
        <f>IF([1]DRUM!I1771="","",[1]DRUM!I1771)</f>
        <v/>
      </c>
      <c r="M1794" s="26" t="str">
        <f>IF([1]DRUM!J1771="","",
IF(AND([1]DRUM!K1771="Wooden Drum",[1]DRUM!J1771&gt;Max_WD_Capacity),Max_WD_Capacity,
[1]DRUM!J1771))</f>
        <v/>
      </c>
      <c r="N1794" s="26" t="str">
        <f>IF([1]DRUM!K1771="","",[1]DRUM!K1771)</f>
        <v/>
      </c>
      <c r="O1794" s="26" t="str">
        <f>IF([1]DRUM!L1771="","",[1]DRUM!L1771)</f>
        <v/>
      </c>
      <c r="P1794" s="26" t="str">
        <f>IF([1]DRUM!M1771="","",[1]DRUM!M1771)</f>
        <v/>
      </c>
      <c r="Q1794" s="26" t="str">
        <f>IF([1]DRUM!N1771="","",[1]DRUM!N1771)</f>
        <v/>
      </c>
      <c r="R1794" s="26" t="str">
        <f t="shared" si="279"/>
        <v/>
      </c>
      <c r="S1794" s="26">
        <f>IF(N1794="",0,
IF(Knee_Application="YES",Knee_Width,IF(Knee_Application="NO",0,
IF(OR(Cable_Type="OH",SearchData("Conductor",Cable_Desc)),0,
IF(N1794="Steel Drum",Knee_Width,
IF(N1794="Plywood Drum",0,
IF(Country="UAE",0,
IF(AND(OR(SearchData("LSHF",Cable_Desc),SearchData("LSZH",Cable_Desc),SearchData("LS0H",Cable_Desc),SearchData("LSOH",Cable_Desc)),D.nom&gt;40),Knee_Width,
IF(AND(Country="Egypt",D.nom&gt;60),Knee_Width,
IF(AND(Country&lt;&gt;"Egypt",D.nom&gt;35),Knee_Width,
0))))))))))</f>
        <v>0</v>
      </c>
      <c r="T1794" s="118">
        <f t="shared" ca="1" si="273"/>
        <v>0</v>
      </c>
      <c r="U1794" s="118">
        <f t="shared" ca="1" si="274"/>
        <v>0</v>
      </c>
      <c r="V1794" s="117">
        <f t="shared" ca="1" si="275"/>
        <v>0</v>
      </c>
      <c r="W1794" s="64">
        <f t="shared" ca="1" si="276"/>
        <v>1</v>
      </c>
      <c r="X1794" s="64">
        <f t="shared" ca="1" si="280"/>
        <v>0</v>
      </c>
      <c r="Y1794" s="64">
        <f t="shared" ca="1" si="277"/>
        <v>0</v>
      </c>
      <c r="AM1794" s="156"/>
    </row>
    <row r="1795" spans="1:39">
      <c r="A1795" s="12">
        <f t="shared" si="271"/>
        <v>0</v>
      </c>
      <c r="B1795" s="12" t="str">
        <f>IF([1]DRUM!A1772="","",[1]DRUM!A1772)</f>
        <v/>
      </c>
      <c r="C1795" s="12" t="str">
        <f t="shared" si="272"/>
        <v/>
      </c>
      <c r="D1795" s="155">
        <f t="shared" si="278"/>
        <v>0</v>
      </c>
      <c r="E1795" s="26" t="str">
        <f>IF([1]DRUM!B1772="","",[1]DRUM!B1772)</f>
        <v/>
      </c>
      <c r="F1795" s="26" t="str">
        <f>IF([1]DRUM!C1772="","",[1]DRUM!C1772)</f>
        <v/>
      </c>
      <c r="G1795" s="26" t="str">
        <f>IF([1]DRUM!D1772="","",[1]DRUM!D1772)</f>
        <v/>
      </c>
      <c r="H1795" s="26" t="str">
        <f>IF([1]DRUM!E1772="","",[1]DRUM!E1772)</f>
        <v/>
      </c>
      <c r="I1795" s="26" t="str">
        <f>IF([1]DRUM!F1772="","",[1]DRUM!F1772)</f>
        <v/>
      </c>
      <c r="J1795" s="26" t="str">
        <f>IF([1]DRUM!G1772="","",[1]DRUM!G1772)</f>
        <v/>
      </c>
      <c r="K1795" s="26" t="str">
        <f>IF([1]DRUM!H1772="","",[1]DRUM!H1772)</f>
        <v/>
      </c>
      <c r="L1795" s="26" t="str">
        <f>IF([1]DRUM!I1772="","",[1]DRUM!I1772)</f>
        <v/>
      </c>
      <c r="M1795" s="26" t="str">
        <f>IF([1]DRUM!J1772="","",
IF(AND([1]DRUM!K1772="Wooden Drum",[1]DRUM!J1772&gt;Max_WD_Capacity),Max_WD_Capacity,
[1]DRUM!J1772))</f>
        <v/>
      </c>
      <c r="N1795" s="26" t="str">
        <f>IF([1]DRUM!K1772="","",[1]DRUM!K1772)</f>
        <v/>
      </c>
      <c r="O1795" s="26" t="str">
        <f>IF([1]DRUM!L1772="","",[1]DRUM!L1772)</f>
        <v/>
      </c>
      <c r="P1795" s="26" t="str">
        <f>IF([1]DRUM!M1772="","",[1]DRUM!M1772)</f>
        <v/>
      </c>
      <c r="Q1795" s="26" t="str">
        <f>IF([1]DRUM!N1772="","",[1]DRUM!N1772)</f>
        <v/>
      </c>
      <c r="R1795" s="26" t="str">
        <f t="shared" si="279"/>
        <v/>
      </c>
      <c r="S1795" s="26">
        <f>IF(N1795="",0,
IF(Knee_Application="YES",Knee_Width,IF(Knee_Application="NO",0,
IF(OR(Cable_Type="OH",SearchData("Conductor",Cable_Desc)),0,
IF(N1795="Steel Drum",Knee_Width,
IF(N1795="Plywood Drum",0,
IF(Country="UAE",0,
IF(AND(OR(SearchData("LSHF",Cable_Desc),SearchData("LSZH",Cable_Desc),SearchData("LS0H",Cable_Desc),SearchData("LSOH",Cable_Desc)),D.nom&gt;40),Knee_Width,
IF(AND(Country="Egypt",D.nom&gt;60),Knee_Width,
IF(AND(Country&lt;&gt;"Egypt",D.nom&gt;35),Knee_Width,
0))))))))))</f>
        <v>0</v>
      </c>
      <c r="T1795" s="118">
        <f t="shared" ca="1" si="273"/>
        <v>0</v>
      </c>
      <c r="U1795" s="118">
        <f t="shared" ca="1" si="274"/>
        <v>0</v>
      </c>
      <c r="V1795" s="117">
        <f t="shared" ca="1" si="275"/>
        <v>0</v>
      </c>
      <c r="W1795" s="64">
        <f t="shared" ca="1" si="276"/>
        <v>1</v>
      </c>
      <c r="X1795" s="64">
        <f t="shared" ca="1" si="280"/>
        <v>0</v>
      </c>
      <c r="Y1795" s="64">
        <f t="shared" ca="1" si="277"/>
        <v>0</v>
      </c>
      <c r="AM1795" s="156"/>
    </row>
    <row r="1796" spans="1:39">
      <c r="A1796" s="12">
        <f t="shared" si="271"/>
        <v>0</v>
      </c>
      <c r="B1796" s="12" t="str">
        <f>IF([1]DRUM!A1773="","",[1]DRUM!A1773)</f>
        <v/>
      </c>
      <c r="C1796" s="12" t="str">
        <f t="shared" si="272"/>
        <v/>
      </c>
      <c r="D1796" s="155">
        <f t="shared" si="278"/>
        <v>0</v>
      </c>
      <c r="E1796" s="26" t="str">
        <f>IF([1]DRUM!B1773="","",[1]DRUM!B1773)</f>
        <v/>
      </c>
      <c r="F1796" s="26" t="str">
        <f>IF([1]DRUM!C1773="","",[1]DRUM!C1773)</f>
        <v/>
      </c>
      <c r="G1796" s="26" t="str">
        <f>IF([1]DRUM!D1773="","",[1]DRUM!D1773)</f>
        <v/>
      </c>
      <c r="H1796" s="26" t="str">
        <f>IF([1]DRUM!E1773="","",[1]DRUM!E1773)</f>
        <v/>
      </c>
      <c r="I1796" s="26" t="str">
        <f>IF([1]DRUM!F1773="","",[1]DRUM!F1773)</f>
        <v/>
      </c>
      <c r="J1796" s="26" t="str">
        <f>IF([1]DRUM!G1773="","",[1]DRUM!G1773)</f>
        <v/>
      </c>
      <c r="K1796" s="26" t="str">
        <f>IF([1]DRUM!H1773="","",[1]DRUM!H1773)</f>
        <v/>
      </c>
      <c r="L1796" s="26" t="str">
        <f>IF([1]DRUM!I1773="","",[1]DRUM!I1773)</f>
        <v/>
      </c>
      <c r="M1796" s="26" t="str">
        <f>IF([1]DRUM!J1773="","",
IF(AND([1]DRUM!K1773="Wooden Drum",[1]DRUM!J1773&gt;Max_WD_Capacity),Max_WD_Capacity,
[1]DRUM!J1773))</f>
        <v/>
      </c>
      <c r="N1796" s="26" t="str">
        <f>IF([1]DRUM!K1773="","",[1]DRUM!K1773)</f>
        <v/>
      </c>
      <c r="O1796" s="26" t="str">
        <f>IF([1]DRUM!L1773="","",[1]DRUM!L1773)</f>
        <v/>
      </c>
      <c r="P1796" s="26" t="str">
        <f>IF([1]DRUM!M1773="","",[1]DRUM!M1773)</f>
        <v/>
      </c>
      <c r="Q1796" s="26" t="str">
        <f>IF([1]DRUM!N1773="","",[1]DRUM!N1773)</f>
        <v/>
      </c>
      <c r="R1796" s="26" t="str">
        <f t="shared" si="279"/>
        <v/>
      </c>
      <c r="S1796" s="26">
        <f>IF(N1796="",0,
IF(Knee_Application="YES",Knee_Width,IF(Knee_Application="NO",0,
IF(OR(Cable_Type="OH",SearchData("Conductor",Cable_Desc)),0,
IF(N1796="Steel Drum",Knee_Width,
IF(N1796="Plywood Drum",0,
IF(Country="UAE",0,
IF(AND(OR(SearchData("LSHF",Cable_Desc),SearchData("LSZH",Cable_Desc),SearchData("LS0H",Cable_Desc),SearchData("LSOH",Cable_Desc)),D.nom&gt;40),Knee_Width,
IF(AND(Country="Egypt",D.nom&gt;60),Knee_Width,
IF(AND(Country&lt;&gt;"Egypt",D.nom&gt;35),Knee_Width,
0))))))))))</f>
        <v>0</v>
      </c>
      <c r="T1796" s="118">
        <f t="shared" ca="1" si="273"/>
        <v>0</v>
      </c>
      <c r="U1796" s="118">
        <f t="shared" ca="1" si="274"/>
        <v>0</v>
      </c>
      <c r="V1796" s="117">
        <f t="shared" ca="1" si="275"/>
        <v>0</v>
      </c>
      <c r="W1796" s="64">
        <f t="shared" ca="1" si="276"/>
        <v>1</v>
      </c>
      <c r="X1796" s="64">
        <f t="shared" ca="1" si="280"/>
        <v>0</v>
      </c>
      <c r="Y1796" s="64">
        <f t="shared" ca="1" si="277"/>
        <v>0</v>
      </c>
      <c r="AM1796" s="156"/>
    </row>
    <row r="1797" spans="1:39">
      <c r="A1797" s="12">
        <f t="shared" si="271"/>
        <v>0</v>
      </c>
      <c r="B1797" s="12" t="str">
        <f>IF([1]DRUM!A1774="","",[1]DRUM!A1774)</f>
        <v/>
      </c>
      <c r="C1797" s="12" t="str">
        <f t="shared" si="272"/>
        <v/>
      </c>
      <c r="D1797" s="155">
        <f t="shared" si="278"/>
        <v>0</v>
      </c>
      <c r="E1797" s="26" t="str">
        <f>IF([1]DRUM!B1774="","",[1]DRUM!B1774)</f>
        <v/>
      </c>
      <c r="F1797" s="26" t="str">
        <f>IF([1]DRUM!C1774="","",[1]DRUM!C1774)</f>
        <v/>
      </c>
      <c r="G1797" s="26" t="str">
        <f>IF([1]DRUM!D1774="","",[1]DRUM!D1774)</f>
        <v/>
      </c>
      <c r="H1797" s="26" t="str">
        <f>IF([1]DRUM!E1774="","",[1]DRUM!E1774)</f>
        <v/>
      </c>
      <c r="I1797" s="26" t="str">
        <f>IF([1]DRUM!F1774="","",[1]DRUM!F1774)</f>
        <v/>
      </c>
      <c r="J1797" s="26" t="str">
        <f>IF([1]DRUM!G1774="","",[1]DRUM!G1774)</f>
        <v/>
      </c>
      <c r="K1797" s="26" t="str">
        <f>IF([1]DRUM!H1774="","",[1]DRUM!H1774)</f>
        <v/>
      </c>
      <c r="L1797" s="26" t="str">
        <f>IF([1]DRUM!I1774="","",[1]DRUM!I1774)</f>
        <v/>
      </c>
      <c r="M1797" s="26" t="str">
        <f>IF([1]DRUM!J1774="","",
IF(AND([1]DRUM!K1774="Wooden Drum",[1]DRUM!J1774&gt;Max_WD_Capacity),Max_WD_Capacity,
[1]DRUM!J1774))</f>
        <v/>
      </c>
      <c r="N1797" s="26" t="str">
        <f>IF([1]DRUM!K1774="","",[1]DRUM!K1774)</f>
        <v/>
      </c>
      <c r="O1797" s="26" t="str">
        <f>IF([1]DRUM!L1774="","",[1]DRUM!L1774)</f>
        <v/>
      </c>
      <c r="P1797" s="26" t="str">
        <f>IF([1]DRUM!M1774="","",[1]DRUM!M1774)</f>
        <v/>
      </c>
      <c r="Q1797" s="26" t="str">
        <f>IF([1]DRUM!N1774="","",[1]DRUM!N1774)</f>
        <v/>
      </c>
      <c r="R1797" s="26" t="str">
        <f t="shared" si="279"/>
        <v/>
      </c>
      <c r="S1797" s="26">
        <f>IF(N1797="",0,
IF(Knee_Application="YES",Knee_Width,IF(Knee_Application="NO",0,
IF(OR(Cable_Type="OH",SearchData("Conductor",Cable_Desc)),0,
IF(N1797="Steel Drum",Knee_Width,
IF(N1797="Plywood Drum",0,
IF(Country="UAE",0,
IF(AND(OR(SearchData("LSHF",Cable_Desc),SearchData("LSZH",Cable_Desc),SearchData("LS0H",Cable_Desc),SearchData("LSOH",Cable_Desc)),D.nom&gt;40),Knee_Width,
IF(AND(Country="Egypt",D.nom&gt;60),Knee_Width,
IF(AND(Country&lt;&gt;"Egypt",D.nom&gt;35),Knee_Width,
0))))))))))</f>
        <v>0</v>
      </c>
      <c r="T1797" s="118">
        <f t="shared" ca="1" si="273"/>
        <v>0</v>
      </c>
      <c r="U1797" s="118">
        <f t="shared" ca="1" si="274"/>
        <v>0</v>
      </c>
      <c r="V1797" s="117">
        <f t="shared" ca="1" si="275"/>
        <v>0</v>
      </c>
      <c r="W1797" s="64">
        <f t="shared" ca="1" si="276"/>
        <v>1</v>
      </c>
      <c r="X1797" s="64">
        <f t="shared" ca="1" si="280"/>
        <v>0</v>
      </c>
      <c r="Y1797" s="64">
        <f t="shared" ca="1" si="277"/>
        <v>0</v>
      </c>
      <c r="AM1797" s="156"/>
    </row>
    <row r="1798" spans="1:39">
      <c r="A1798" s="12">
        <f t="shared" si="271"/>
        <v>0</v>
      </c>
      <c r="B1798" s="12" t="str">
        <f>IF([1]DRUM!A1775="","",[1]DRUM!A1775)</f>
        <v/>
      </c>
      <c r="C1798" s="12" t="str">
        <f t="shared" si="272"/>
        <v/>
      </c>
      <c r="D1798" s="155">
        <f t="shared" si="278"/>
        <v>0</v>
      </c>
      <c r="E1798" s="26" t="str">
        <f>IF([1]DRUM!B1775="","",[1]DRUM!B1775)</f>
        <v/>
      </c>
      <c r="F1798" s="26" t="str">
        <f>IF([1]DRUM!C1775="","",[1]DRUM!C1775)</f>
        <v/>
      </c>
      <c r="G1798" s="26" t="str">
        <f>IF([1]DRUM!D1775="","",[1]DRUM!D1775)</f>
        <v/>
      </c>
      <c r="H1798" s="26" t="str">
        <f>IF([1]DRUM!E1775="","",[1]DRUM!E1775)</f>
        <v/>
      </c>
      <c r="I1798" s="26" t="str">
        <f>IF([1]DRUM!F1775="","",[1]DRUM!F1775)</f>
        <v/>
      </c>
      <c r="J1798" s="26" t="str">
        <f>IF([1]DRUM!G1775="","",[1]DRUM!G1775)</f>
        <v/>
      </c>
      <c r="K1798" s="26" t="str">
        <f>IF([1]DRUM!H1775="","",[1]DRUM!H1775)</f>
        <v/>
      </c>
      <c r="L1798" s="26" t="str">
        <f>IF([1]DRUM!I1775="","",[1]DRUM!I1775)</f>
        <v/>
      </c>
      <c r="M1798" s="26" t="str">
        <f>IF([1]DRUM!J1775="","",
IF(AND([1]DRUM!K1775="Wooden Drum",[1]DRUM!J1775&gt;Max_WD_Capacity),Max_WD_Capacity,
[1]DRUM!J1775))</f>
        <v/>
      </c>
      <c r="N1798" s="26" t="str">
        <f>IF([1]DRUM!K1775="","",[1]DRUM!K1775)</f>
        <v/>
      </c>
      <c r="O1798" s="26" t="str">
        <f>IF([1]DRUM!L1775="","",[1]DRUM!L1775)</f>
        <v/>
      </c>
      <c r="P1798" s="26" t="str">
        <f>IF([1]DRUM!M1775="","",[1]DRUM!M1775)</f>
        <v/>
      </c>
      <c r="Q1798" s="26" t="str">
        <f>IF([1]DRUM!N1775="","",[1]DRUM!N1775)</f>
        <v/>
      </c>
      <c r="R1798" s="26" t="str">
        <f t="shared" si="279"/>
        <v/>
      </c>
      <c r="S1798" s="26">
        <f>IF(N1798="",0,
IF(Knee_Application="YES",Knee_Width,IF(Knee_Application="NO",0,
IF(OR(Cable_Type="OH",SearchData("Conductor",Cable_Desc)),0,
IF(N1798="Steel Drum",Knee_Width,
IF(N1798="Plywood Drum",0,
IF(Country="UAE",0,
IF(AND(OR(SearchData("LSHF",Cable_Desc),SearchData("LSZH",Cable_Desc),SearchData("LS0H",Cable_Desc),SearchData("LSOH",Cable_Desc)),D.nom&gt;40),Knee_Width,
IF(AND(Country="Egypt",D.nom&gt;60),Knee_Width,
IF(AND(Country&lt;&gt;"Egypt",D.nom&gt;35),Knee_Width,
0))))))))))</f>
        <v>0</v>
      </c>
      <c r="T1798" s="118">
        <f t="shared" ca="1" si="273"/>
        <v>0</v>
      </c>
      <c r="U1798" s="118">
        <f t="shared" ca="1" si="274"/>
        <v>0</v>
      </c>
      <c r="V1798" s="117">
        <f t="shared" ca="1" si="275"/>
        <v>0</v>
      </c>
      <c r="W1798" s="64">
        <f t="shared" ca="1" si="276"/>
        <v>1</v>
      </c>
      <c r="X1798" s="64">
        <f t="shared" ca="1" si="280"/>
        <v>0</v>
      </c>
      <c r="Y1798" s="64">
        <f t="shared" ca="1" si="277"/>
        <v>0</v>
      </c>
      <c r="AM1798" s="156"/>
    </row>
    <row r="1799" spans="1:39">
      <c r="A1799" s="12">
        <f t="shared" si="271"/>
        <v>0</v>
      </c>
      <c r="B1799" s="12" t="str">
        <f>IF([1]DRUM!A1776="","",[1]DRUM!A1776)</f>
        <v/>
      </c>
      <c r="C1799" s="12" t="str">
        <f t="shared" si="272"/>
        <v/>
      </c>
      <c r="D1799" s="155">
        <f t="shared" si="278"/>
        <v>0</v>
      </c>
      <c r="E1799" s="26" t="str">
        <f>IF([1]DRUM!B1776="","",[1]DRUM!B1776)</f>
        <v/>
      </c>
      <c r="F1799" s="26" t="str">
        <f>IF([1]DRUM!C1776="","",[1]DRUM!C1776)</f>
        <v/>
      </c>
      <c r="G1799" s="26" t="str">
        <f>IF([1]DRUM!D1776="","",[1]DRUM!D1776)</f>
        <v/>
      </c>
      <c r="H1799" s="26" t="str">
        <f>IF([1]DRUM!E1776="","",[1]DRUM!E1776)</f>
        <v/>
      </c>
      <c r="I1799" s="26" t="str">
        <f>IF([1]DRUM!F1776="","",[1]DRUM!F1776)</f>
        <v/>
      </c>
      <c r="J1799" s="26" t="str">
        <f>IF([1]DRUM!G1776="","",[1]DRUM!G1776)</f>
        <v/>
      </c>
      <c r="K1799" s="26" t="str">
        <f>IF([1]DRUM!H1776="","",[1]DRUM!H1776)</f>
        <v/>
      </c>
      <c r="L1799" s="26" t="str">
        <f>IF([1]DRUM!I1776="","",[1]DRUM!I1776)</f>
        <v/>
      </c>
      <c r="M1799" s="26" t="str">
        <f>IF([1]DRUM!J1776="","",
IF(AND([1]DRUM!K1776="Wooden Drum",[1]DRUM!J1776&gt;Max_WD_Capacity),Max_WD_Capacity,
[1]DRUM!J1776))</f>
        <v/>
      </c>
      <c r="N1799" s="26" t="str">
        <f>IF([1]DRUM!K1776="","",[1]DRUM!K1776)</f>
        <v/>
      </c>
      <c r="O1799" s="26" t="str">
        <f>IF([1]DRUM!L1776="","",[1]DRUM!L1776)</f>
        <v/>
      </c>
      <c r="P1799" s="26" t="str">
        <f>IF([1]DRUM!M1776="","",[1]DRUM!M1776)</f>
        <v/>
      </c>
      <c r="Q1799" s="26" t="str">
        <f>IF([1]DRUM!N1776="","",[1]DRUM!N1776)</f>
        <v/>
      </c>
      <c r="R1799" s="26" t="str">
        <f t="shared" si="279"/>
        <v/>
      </c>
      <c r="S1799" s="26">
        <f>IF(N1799="",0,
IF(Knee_Application="YES",Knee_Width,IF(Knee_Application="NO",0,
IF(OR(Cable_Type="OH",SearchData("Conductor",Cable_Desc)),0,
IF(N1799="Steel Drum",Knee_Width,
IF(N1799="Plywood Drum",0,
IF(Country="UAE",0,
IF(AND(OR(SearchData("LSHF",Cable_Desc),SearchData("LSZH",Cable_Desc),SearchData("LS0H",Cable_Desc),SearchData("LSOH",Cable_Desc)),D.nom&gt;40),Knee_Width,
IF(AND(Country="Egypt",D.nom&gt;60),Knee_Width,
IF(AND(Country&lt;&gt;"Egypt",D.nom&gt;35),Knee_Width,
0))))))))))</f>
        <v>0</v>
      </c>
      <c r="T1799" s="118">
        <f t="shared" ca="1" si="273"/>
        <v>0</v>
      </c>
      <c r="U1799" s="118">
        <f t="shared" ca="1" si="274"/>
        <v>0</v>
      </c>
      <c r="V1799" s="117">
        <f t="shared" ca="1" si="275"/>
        <v>0</v>
      </c>
      <c r="W1799" s="64">
        <f t="shared" ca="1" si="276"/>
        <v>1</v>
      </c>
      <c r="X1799" s="64">
        <f t="shared" ca="1" si="280"/>
        <v>0</v>
      </c>
      <c r="Y1799" s="64">
        <f t="shared" ca="1" si="277"/>
        <v>0</v>
      </c>
      <c r="AM1799" s="156"/>
    </row>
    <row r="1800" spans="1:39">
      <c r="A1800" s="12">
        <f t="shared" si="271"/>
        <v>0</v>
      </c>
      <c r="B1800" s="12" t="str">
        <f>IF([1]DRUM!A1777="","",[1]DRUM!A1777)</f>
        <v/>
      </c>
      <c r="C1800" s="12" t="str">
        <f t="shared" si="272"/>
        <v/>
      </c>
      <c r="D1800" s="155">
        <f t="shared" si="278"/>
        <v>0</v>
      </c>
      <c r="E1800" s="26" t="str">
        <f>IF([1]DRUM!B1777="","",[1]DRUM!B1777)</f>
        <v/>
      </c>
      <c r="F1800" s="26" t="str">
        <f>IF([1]DRUM!C1777="","",[1]DRUM!C1777)</f>
        <v/>
      </c>
      <c r="G1800" s="26" t="str">
        <f>IF([1]DRUM!D1777="","",[1]DRUM!D1777)</f>
        <v/>
      </c>
      <c r="H1800" s="26" t="str">
        <f>IF([1]DRUM!E1777="","",[1]DRUM!E1777)</f>
        <v/>
      </c>
      <c r="I1800" s="26" t="str">
        <f>IF([1]DRUM!F1777="","",[1]DRUM!F1777)</f>
        <v/>
      </c>
      <c r="J1800" s="26" t="str">
        <f>IF([1]DRUM!G1777="","",[1]DRUM!G1777)</f>
        <v/>
      </c>
      <c r="K1800" s="26" t="str">
        <f>IF([1]DRUM!H1777="","",[1]DRUM!H1777)</f>
        <v/>
      </c>
      <c r="L1800" s="26" t="str">
        <f>IF([1]DRUM!I1777="","",[1]DRUM!I1777)</f>
        <v/>
      </c>
      <c r="M1800" s="26" t="str">
        <f>IF([1]DRUM!J1777="","",
IF(AND([1]DRUM!K1777="Wooden Drum",[1]DRUM!J1777&gt;Max_WD_Capacity),Max_WD_Capacity,
[1]DRUM!J1777))</f>
        <v/>
      </c>
      <c r="N1800" s="26" t="str">
        <f>IF([1]DRUM!K1777="","",[1]DRUM!K1777)</f>
        <v/>
      </c>
      <c r="O1800" s="26" t="str">
        <f>IF([1]DRUM!L1777="","",[1]DRUM!L1777)</f>
        <v/>
      </c>
      <c r="P1800" s="26" t="str">
        <f>IF([1]DRUM!M1777="","",[1]DRUM!M1777)</f>
        <v/>
      </c>
      <c r="Q1800" s="26" t="str">
        <f>IF([1]DRUM!N1777="","",[1]DRUM!N1777)</f>
        <v/>
      </c>
      <c r="R1800" s="26" t="str">
        <f t="shared" si="279"/>
        <v/>
      </c>
      <c r="S1800" s="26">
        <f>IF(N1800="",0,
IF(Knee_Application="YES",Knee_Width,IF(Knee_Application="NO",0,
IF(OR(Cable_Type="OH",SearchData("Conductor",Cable_Desc)),0,
IF(N1800="Steel Drum",Knee_Width,
IF(N1800="Plywood Drum",0,
IF(Country="UAE",0,
IF(AND(OR(SearchData("LSHF",Cable_Desc),SearchData("LSZH",Cable_Desc),SearchData("LS0H",Cable_Desc),SearchData("LSOH",Cable_Desc)),D.nom&gt;40),Knee_Width,
IF(AND(Country="Egypt",D.nom&gt;60),Knee_Width,
IF(AND(Country&lt;&gt;"Egypt",D.nom&gt;35),Knee_Width,
0))))))))))</f>
        <v>0</v>
      </c>
      <c r="T1800" s="118">
        <f t="shared" ca="1" si="273"/>
        <v>0</v>
      </c>
      <c r="U1800" s="118">
        <f t="shared" ca="1" si="274"/>
        <v>0</v>
      </c>
      <c r="V1800" s="117">
        <f t="shared" ca="1" si="275"/>
        <v>0</v>
      </c>
      <c r="W1800" s="64">
        <f t="shared" ca="1" si="276"/>
        <v>1</v>
      </c>
      <c r="X1800" s="64">
        <f t="shared" ca="1" si="280"/>
        <v>0</v>
      </c>
      <c r="Y1800" s="64">
        <f t="shared" ca="1" si="277"/>
        <v>0</v>
      </c>
      <c r="AM1800" s="156"/>
    </row>
    <row r="1801" spans="1:39">
      <c r="A1801" s="12">
        <f t="shared" si="271"/>
        <v>0</v>
      </c>
      <c r="B1801" s="12" t="str">
        <f>IF([1]DRUM!A1778="","",[1]DRUM!A1778)</f>
        <v/>
      </c>
      <c r="C1801" s="12" t="str">
        <f t="shared" si="272"/>
        <v/>
      </c>
      <c r="D1801" s="155">
        <f t="shared" si="278"/>
        <v>0</v>
      </c>
      <c r="E1801" s="26" t="str">
        <f>IF([1]DRUM!B1778="","",[1]DRUM!B1778)</f>
        <v/>
      </c>
      <c r="F1801" s="26" t="str">
        <f>IF([1]DRUM!C1778="","",[1]DRUM!C1778)</f>
        <v/>
      </c>
      <c r="G1801" s="26" t="str">
        <f>IF([1]DRUM!D1778="","",[1]DRUM!D1778)</f>
        <v/>
      </c>
      <c r="H1801" s="26" t="str">
        <f>IF([1]DRUM!E1778="","",[1]DRUM!E1778)</f>
        <v/>
      </c>
      <c r="I1801" s="26" t="str">
        <f>IF([1]DRUM!F1778="","",[1]DRUM!F1778)</f>
        <v/>
      </c>
      <c r="J1801" s="26" t="str">
        <f>IF([1]DRUM!G1778="","",[1]DRUM!G1778)</f>
        <v/>
      </c>
      <c r="K1801" s="26" t="str">
        <f>IF([1]DRUM!H1778="","",[1]DRUM!H1778)</f>
        <v/>
      </c>
      <c r="L1801" s="26" t="str">
        <f>IF([1]DRUM!I1778="","",[1]DRUM!I1778)</f>
        <v/>
      </c>
      <c r="M1801" s="26" t="str">
        <f>IF([1]DRUM!J1778="","",
IF(AND([1]DRUM!K1778="Wooden Drum",[1]DRUM!J1778&gt;Max_WD_Capacity),Max_WD_Capacity,
[1]DRUM!J1778))</f>
        <v/>
      </c>
      <c r="N1801" s="26" t="str">
        <f>IF([1]DRUM!K1778="","",[1]DRUM!K1778)</f>
        <v/>
      </c>
      <c r="O1801" s="26" t="str">
        <f>IF([1]DRUM!L1778="","",[1]DRUM!L1778)</f>
        <v/>
      </c>
      <c r="P1801" s="26" t="str">
        <f>IF([1]DRUM!M1778="","",[1]DRUM!M1778)</f>
        <v/>
      </c>
      <c r="Q1801" s="26" t="str">
        <f>IF([1]DRUM!N1778="","",[1]DRUM!N1778)</f>
        <v/>
      </c>
      <c r="R1801" s="26" t="str">
        <f t="shared" si="279"/>
        <v/>
      </c>
      <c r="S1801" s="26">
        <f>IF(N1801="",0,
IF(Knee_Application="YES",Knee_Width,IF(Knee_Application="NO",0,
IF(OR(Cable_Type="OH",SearchData("Conductor",Cable_Desc)),0,
IF(N1801="Steel Drum",Knee_Width,
IF(N1801="Plywood Drum",0,
IF(Country="UAE",0,
IF(AND(OR(SearchData("LSHF",Cable_Desc),SearchData("LSZH",Cable_Desc),SearchData("LS0H",Cable_Desc),SearchData("LSOH",Cable_Desc)),D.nom&gt;40),Knee_Width,
IF(AND(Country="Egypt",D.nom&gt;60),Knee_Width,
IF(AND(Country&lt;&gt;"Egypt",D.nom&gt;35),Knee_Width,
0))))))))))</f>
        <v>0</v>
      </c>
      <c r="T1801" s="118">
        <f t="shared" ca="1" si="273"/>
        <v>0</v>
      </c>
      <c r="U1801" s="118">
        <f t="shared" ca="1" si="274"/>
        <v>0</v>
      </c>
      <c r="V1801" s="117">
        <f t="shared" ca="1" si="275"/>
        <v>0</v>
      </c>
      <c r="W1801" s="64">
        <f t="shared" ca="1" si="276"/>
        <v>1</v>
      </c>
      <c r="X1801" s="64">
        <f t="shared" ca="1" si="280"/>
        <v>0</v>
      </c>
      <c r="Y1801" s="64">
        <f t="shared" ca="1" si="277"/>
        <v>0</v>
      </c>
      <c r="AM1801" s="156"/>
    </row>
    <row r="1802" spans="1:39">
      <c r="A1802" s="12">
        <f t="shared" si="271"/>
        <v>0</v>
      </c>
      <c r="B1802" s="12" t="str">
        <f>IF([1]DRUM!A1779="","",[1]DRUM!A1779)</f>
        <v/>
      </c>
      <c r="C1802" s="12" t="str">
        <f t="shared" si="272"/>
        <v/>
      </c>
      <c r="D1802" s="155">
        <f t="shared" si="278"/>
        <v>0</v>
      </c>
      <c r="E1802" s="26" t="str">
        <f>IF([1]DRUM!B1779="","",[1]DRUM!B1779)</f>
        <v/>
      </c>
      <c r="F1802" s="26" t="str">
        <f>IF([1]DRUM!C1779="","",[1]DRUM!C1779)</f>
        <v/>
      </c>
      <c r="G1802" s="26" t="str">
        <f>IF([1]DRUM!D1779="","",[1]DRUM!D1779)</f>
        <v/>
      </c>
      <c r="H1802" s="26" t="str">
        <f>IF([1]DRUM!E1779="","",[1]DRUM!E1779)</f>
        <v/>
      </c>
      <c r="I1802" s="26" t="str">
        <f>IF([1]DRUM!F1779="","",[1]DRUM!F1779)</f>
        <v/>
      </c>
      <c r="J1802" s="26" t="str">
        <f>IF([1]DRUM!G1779="","",[1]DRUM!G1779)</f>
        <v/>
      </c>
      <c r="K1802" s="26" t="str">
        <f>IF([1]DRUM!H1779="","",[1]DRUM!H1779)</f>
        <v/>
      </c>
      <c r="L1802" s="26" t="str">
        <f>IF([1]DRUM!I1779="","",[1]DRUM!I1779)</f>
        <v/>
      </c>
      <c r="M1802" s="26" t="str">
        <f>IF([1]DRUM!J1779="","",
IF(AND([1]DRUM!K1779="Wooden Drum",[1]DRUM!J1779&gt;Max_WD_Capacity),Max_WD_Capacity,
[1]DRUM!J1779))</f>
        <v/>
      </c>
      <c r="N1802" s="26" t="str">
        <f>IF([1]DRUM!K1779="","",[1]DRUM!K1779)</f>
        <v/>
      </c>
      <c r="O1802" s="26" t="str">
        <f>IF([1]DRUM!L1779="","",[1]DRUM!L1779)</f>
        <v/>
      </c>
      <c r="P1802" s="26" t="str">
        <f>IF([1]DRUM!M1779="","",[1]DRUM!M1779)</f>
        <v/>
      </c>
      <c r="Q1802" s="26" t="str">
        <f>IF([1]DRUM!N1779="","",[1]DRUM!N1779)</f>
        <v/>
      </c>
      <c r="R1802" s="26" t="str">
        <f t="shared" si="279"/>
        <v/>
      </c>
      <c r="S1802" s="26">
        <f>IF(N1802="",0,
IF(Knee_Application="YES",Knee_Width,IF(Knee_Application="NO",0,
IF(OR(Cable_Type="OH",SearchData("Conductor",Cable_Desc)),0,
IF(N1802="Steel Drum",Knee_Width,
IF(N1802="Plywood Drum",0,
IF(Country="UAE",0,
IF(AND(OR(SearchData("LSHF",Cable_Desc),SearchData("LSZH",Cable_Desc),SearchData("LS0H",Cable_Desc),SearchData("LSOH",Cable_Desc)),D.nom&gt;40),Knee_Width,
IF(AND(Country="Egypt",D.nom&gt;60),Knee_Width,
IF(AND(Country&lt;&gt;"Egypt",D.nom&gt;35),Knee_Width,
0))))))))))</f>
        <v>0</v>
      </c>
      <c r="T1802" s="118">
        <f t="shared" ca="1" si="273"/>
        <v>0</v>
      </c>
      <c r="U1802" s="118">
        <f t="shared" ca="1" si="274"/>
        <v>0</v>
      </c>
      <c r="V1802" s="117">
        <f t="shared" ca="1" si="275"/>
        <v>0</v>
      </c>
      <c r="W1802" s="64">
        <f t="shared" ca="1" si="276"/>
        <v>1</v>
      </c>
      <c r="X1802" s="64">
        <f t="shared" ca="1" si="280"/>
        <v>0</v>
      </c>
      <c r="Y1802" s="64">
        <f t="shared" ca="1" si="277"/>
        <v>0</v>
      </c>
      <c r="AM1802" s="156"/>
    </row>
    <row r="1803" spans="1:39">
      <c r="A1803" s="12">
        <f t="shared" si="271"/>
        <v>0</v>
      </c>
      <c r="B1803" s="12" t="str">
        <f>IF([1]DRUM!A1780="","",[1]DRUM!A1780)</f>
        <v/>
      </c>
      <c r="C1803" s="12" t="str">
        <f t="shared" si="272"/>
        <v/>
      </c>
      <c r="D1803" s="155">
        <f t="shared" si="278"/>
        <v>0</v>
      </c>
      <c r="E1803" s="26" t="str">
        <f>IF([1]DRUM!B1780="","",[1]DRUM!B1780)</f>
        <v/>
      </c>
      <c r="F1803" s="26" t="str">
        <f>IF([1]DRUM!C1780="","",[1]DRUM!C1780)</f>
        <v/>
      </c>
      <c r="G1803" s="26" t="str">
        <f>IF([1]DRUM!D1780="","",[1]DRUM!D1780)</f>
        <v/>
      </c>
      <c r="H1803" s="26" t="str">
        <f>IF([1]DRUM!E1780="","",[1]DRUM!E1780)</f>
        <v/>
      </c>
      <c r="I1803" s="26" t="str">
        <f>IF([1]DRUM!F1780="","",[1]DRUM!F1780)</f>
        <v/>
      </c>
      <c r="J1803" s="26" t="str">
        <f>IF([1]DRUM!G1780="","",[1]DRUM!G1780)</f>
        <v/>
      </c>
      <c r="K1803" s="26" t="str">
        <f>IF([1]DRUM!H1780="","",[1]DRUM!H1780)</f>
        <v/>
      </c>
      <c r="L1803" s="26" t="str">
        <f>IF([1]DRUM!I1780="","",[1]DRUM!I1780)</f>
        <v/>
      </c>
      <c r="M1803" s="26" t="str">
        <f>IF([1]DRUM!J1780="","",
IF(AND([1]DRUM!K1780="Wooden Drum",[1]DRUM!J1780&gt;Max_WD_Capacity),Max_WD_Capacity,
[1]DRUM!J1780))</f>
        <v/>
      </c>
      <c r="N1803" s="26" t="str">
        <f>IF([1]DRUM!K1780="","",[1]DRUM!K1780)</f>
        <v/>
      </c>
      <c r="O1803" s="26" t="str">
        <f>IF([1]DRUM!L1780="","",[1]DRUM!L1780)</f>
        <v/>
      </c>
      <c r="P1803" s="26" t="str">
        <f>IF([1]DRUM!M1780="","",[1]DRUM!M1780)</f>
        <v/>
      </c>
      <c r="Q1803" s="26" t="str">
        <f>IF([1]DRUM!N1780="","",[1]DRUM!N1780)</f>
        <v/>
      </c>
      <c r="R1803" s="26" t="str">
        <f t="shared" si="279"/>
        <v/>
      </c>
      <c r="S1803" s="26">
        <f>IF(N1803="",0,
IF(Knee_Application="YES",Knee_Width,IF(Knee_Application="NO",0,
IF(OR(Cable_Type="OH",SearchData("Conductor",Cable_Desc)),0,
IF(N1803="Steel Drum",Knee_Width,
IF(N1803="Plywood Drum",0,
IF(Country="UAE",0,
IF(AND(OR(SearchData("LSHF",Cable_Desc),SearchData("LSZH",Cable_Desc),SearchData("LS0H",Cable_Desc),SearchData("LSOH",Cable_Desc)),D.nom&gt;40),Knee_Width,
IF(AND(Country="Egypt",D.nom&gt;60),Knee_Width,
IF(AND(Country&lt;&gt;"Egypt",D.nom&gt;35),Knee_Width,
0))))))))))</f>
        <v>0</v>
      </c>
      <c r="T1803" s="118">
        <f t="shared" ca="1" si="273"/>
        <v>0</v>
      </c>
      <c r="U1803" s="118">
        <f t="shared" ca="1" si="274"/>
        <v>0</v>
      </c>
      <c r="V1803" s="117">
        <f t="shared" ca="1" si="275"/>
        <v>0</v>
      </c>
      <c r="W1803" s="64">
        <f t="shared" ca="1" si="276"/>
        <v>1</v>
      </c>
      <c r="X1803" s="64">
        <f t="shared" ca="1" si="280"/>
        <v>0</v>
      </c>
      <c r="Y1803" s="64">
        <f t="shared" ca="1" si="277"/>
        <v>0</v>
      </c>
      <c r="AM1803" s="156"/>
    </row>
    <row r="1804" spans="1:39">
      <c r="A1804" s="12">
        <f t="shared" si="271"/>
        <v>0</v>
      </c>
      <c r="B1804" s="12" t="str">
        <f>IF([1]DRUM!A1781="","",[1]DRUM!A1781)</f>
        <v/>
      </c>
      <c r="C1804" s="12" t="str">
        <f t="shared" si="272"/>
        <v/>
      </c>
      <c r="D1804" s="155">
        <f t="shared" si="278"/>
        <v>0</v>
      </c>
      <c r="E1804" s="26" t="str">
        <f>IF([1]DRUM!B1781="","",[1]DRUM!B1781)</f>
        <v/>
      </c>
      <c r="F1804" s="26" t="str">
        <f>IF([1]DRUM!C1781="","",[1]DRUM!C1781)</f>
        <v/>
      </c>
      <c r="G1804" s="26" t="str">
        <f>IF([1]DRUM!D1781="","",[1]DRUM!D1781)</f>
        <v/>
      </c>
      <c r="H1804" s="26" t="str">
        <f>IF([1]DRUM!E1781="","",[1]DRUM!E1781)</f>
        <v/>
      </c>
      <c r="I1804" s="26" t="str">
        <f>IF([1]DRUM!F1781="","",[1]DRUM!F1781)</f>
        <v/>
      </c>
      <c r="J1804" s="26" t="str">
        <f>IF([1]DRUM!G1781="","",[1]DRUM!G1781)</f>
        <v/>
      </c>
      <c r="K1804" s="26" t="str">
        <f>IF([1]DRUM!H1781="","",[1]DRUM!H1781)</f>
        <v/>
      </c>
      <c r="L1804" s="26" t="str">
        <f>IF([1]DRUM!I1781="","",[1]DRUM!I1781)</f>
        <v/>
      </c>
      <c r="M1804" s="26" t="str">
        <f>IF([1]DRUM!J1781="","",
IF(AND([1]DRUM!K1781="Wooden Drum",[1]DRUM!J1781&gt;Max_WD_Capacity),Max_WD_Capacity,
[1]DRUM!J1781))</f>
        <v/>
      </c>
      <c r="N1804" s="26" t="str">
        <f>IF([1]DRUM!K1781="","",[1]DRUM!K1781)</f>
        <v/>
      </c>
      <c r="O1804" s="26" t="str">
        <f>IF([1]DRUM!L1781="","",[1]DRUM!L1781)</f>
        <v/>
      </c>
      <c r="P1804" s="26" t="str">
        <f>IF([1]DRUM!M1781="","",[1]DRUM!M1781)</f>
        <v/>
      </c>
      <c r="Q1804" s="26" t="str">
        <f>IF([1]DRUM!N1781="","",[1]DRUM!N1781)</f>
        <v/>
      </c>
      <c r="R1804" s="26" t="str">
        <f t="shared" si="279"/>
        <v/>
      </c>
      <c r="S1804" s="26">
        <f>IF(N1804="",0,
IF(Knee_Application="YES",Knee_Width,IF(Knee_Application="NO",0,
IF(OR(Cable_Type="OH",SearchData("Conductor",Cable_Desc)),0,
IF(N1804="Steel Drum",Knee_Width,
IF(N1804="Plywood Drum",0,
IF(Country="UAE",0,
IF(AND(OR(SearchData("LSHF",Cable_Desc),SearchData("LSZH",Cable_Desc),SearchData("LS0H",Cable_Desc),SearchData("LSOH",Cable_Desc)),D.nom&gt;40),Knee_Width,
IF(AND(Country="Egypt",D.nom&gt;60),Knee_Width,
IF(AND(Country&lt;&gt;"Egypt",D.nom&gt;35),Knee_Width,
0))))))))))</f>
        <v>0</v>
      </c>
      <c r="T1804" s="118">
        <f t="shared" ca="1" si="273"/>
        <v>0</v>
      </c>
      <c r="U1804" s="118">
        <f t="shared" ca="1" si="274"/>
        <v>0</v>
      </c>
      <c r="V1804" s="117">
        <f t="shared" ca="1" si="275"/>
        <v>0</v>
      </c>
      <c r="W1804" s="64">
        <f t="shared" ca="1" si="276"/>
        <v>1</v>
      </c>
      <c r="X1804" s="64">
        <f t="shared" ca="1" si="280"/>
        <v>0</v>
      </c>
      <c r="Y1804" s="64">
        <f t="shared" ca="1" si="277"/>
        <v>0</v>
      </c>
      <c r="AM1804" s="156"/>
    </row>
    <row r="1805" spans="1:39">
      <c r="A1805" s="12">
        <f t="shared" si="271"/>
        <v>0</v>
      </c>
      <c r="B1805" s="12" t="str">
        <f>IF([1]DRUM!A1782="","",[1]DRUM!A1782)</f>
        <v/>
      </c>
      <c r="C1805" s="12" t="str">
        <f t="shared" si="272"/>
        <v/>
      </c>
      <c r="D1805" s="155">
        <f t="shared" si="278"/>
        <v>0</v>
      </c>
      <c r="E1805" s="26" t="str">
        <f>IF([1]DRUM!B1782="","",[1]DRUM!B1782)</f>
        <v/>
      </c>
      <c r="F1805" s="26" t="str">
        <f>IF([1]DRUM!C1782="","",[1]DRUM!C1782)</f>
        <v/>
      </c>
      <c r="G1805" s="26" t="str">
        <f>IF([1]DRUM!D1782="","",[1]DRUM!D1782)</f>
        <v/>
      </c>
      <c r="H1805" s="26" t="str">
        <f>IF([1]DRUM!E1782="","",[1]DRUM!E1782)</f>
        <v/>
      </c>
      <c r="I1805" s="26" t="str">
        <f>IF([1]DRUM!F1782="","",[1]DRUM!F1782)</f>
        <v/>
      </c>
      <c r="J1805" s="26" t="str">
        <f>IF([1]DRUM!G1782="","",[1]DRUM!G1782)</f>
        <v/>
      </c>
      <c r="K1805" s="26" t="str">
        <f>IF([1]DRUM!H1782="","",[1]DRUM!H1782)</f>
        <v/>
      </c>
      <c r="L1805" s="26" t="str">
        <f>IF([1]DRUM!I1782="","",[1]DRUM!I1782)</f>
        <v/>
      </c>
      <c r="M1805" s="26" t="str">
        <f>IF([1]DRUM!J1782="","",
IF(AND([1]DRUM!K1782="Wooden Drum",[1]DRUM!J1782&gt;Max_WD_Capacity),Max_WD_Capacity,
[1]DRUM!J1782))</f>
        <v/>
      </c>
      <c r="N1805" s="26" t="str">
        <f>IF([1]DRUM!K1782="","",[1]DRUM!K1782)</f>
        <v/>
      </c>
      <c r="O1805" s="26" t="str">
        <f>IF([1]DRUM!L1782="","",[1]DRUM!L1782)</f>
        <v/>
      </c>
      <c r="P1805" s="26" t="str">
        <f>IF([1]DRUM!M1782="","",[1]DRUM!M1782)</f>
        <v/>
      </c>
      <c r="Q1805" s="26" t="str">
        <f>IF([1]DRUM!N1782="","",[1]DRUM!N1782)</f>
        <v/>
      </c>
      <c r="R1805" s="26" t="str">
        <f t="shared" si="279"/>
        <v/>
      </c>
      <c r="S1805" s="26">
        <f>IF(N1805="",0,
IF(Knee_Application="YES",Knee_Width,IF(Knee_Application="NO",0,
IF(OR(Cable_Type="OH",SearchData("Conductor",Cable_Desc)),0,
IF(N1805="Steel Drum",Knee_Width,
IF(N1805="Plywood Drum",0,
IF(Country="UAE",0,
IF(AND(OR(SearchData("LSHF",Cable_Desc),SearchData("LSZH",Cable_Desc),SearchData("LS0H",Cable_Desc),SearchData("LSOH",Cable_Desc)),D.nom&gt;40),Knee_Width,
IF(AND(Country="Egypt",D.nom&gt;60),Knee_Width,
IF(AND(Country&lt;&gt;"Egypt",D.nom&gt;35),Knee_Width,
0))))))))))</f>
        <v>0</v>
      </c>
      <c r="T1805" s="118">
        <f t="shared" ca="1" si="273"/>
        <v>0</v>
      </c>
      <c r="U1805" s="118">
        <f t="shared" ca="1" si="274"/>
        <v>0</v>
      </c>
      <c r="V1805" s="117">
        <f t="shared" ca="1" si="275"/>
        <v>0</v>
      </c>
      <c r="W1805" s="64">
        <f t="shared" ca="1" si="276"/>
        <v>1</v>
      </c>
      <c r="X1805" s="64">
        <f t="shared" ca="1" si="280"/>
        <v>0</v>
      </c>
      <c r="Y1805" s="64">
        <f t="shared" ca="1" si="277"/>
        <v>0</v>
      </c>
      <c r="AM1805" s="156"/>
    </row>
    <row r="1806" spans="1:39">
      <c r="A1806" s="12">
        <f t="shared" si="271"/>
        <v>0</v>
      </c>
      <c r="B1806" s="12" t="str">
        <f>IF([1]DRUM!A1783="","",[1]DRUM!A1783)</f>
        <v/>
      </c>
      <c r="C1806" s="12" t="str">
        <f t="shared" si="272"/>
        <v/>
      </c>
      <c r="D1806" s="155">
        <f t="shared" si="278"/>
        <v>0</v>
      </c>
      <c r="E1806" s="26" t="str">
        <f>IF([1]DRUM!B1783="","",[1]DRUM!B1783)</f>
        <v/>
      </c>
      <c r="F1806" s="26" t="str">
        <f>IF([1]DRUM!C1783="","",[1]DRUM!C1783)</f>
        <v/>
      </c>
      <c r="G1806" s="26" t="str">
        <f>IF([1]DRUM!D1783="","",[1]DRUM!D1783)</f>
        <v/>
      </c>
      <c r="H1806" s="26" t="str">
        <f>IF([1]DRUM!E1783="","",[1]DRUM!E1783)</f>
        <v/>
      </c>
      <c r="I1806" s="26" t="str">
        <f>IF([1]DRUM!F1783="","",[1]DRUM!F1783)</f>
        <v/>
      </c>
      <c r="J1806" s="26" t="str">
        <f>IF([1]DRUM!G1783="","",[1]DRUM!G1783)</f>
        <v/>
      </c>
      <c r="K1806" s="26" t="str">
        <f>IF([1]DRUM!H1783="","",[1]DRUM!H1783)</f>
        <v/>
      </c>
      <c r="L1806" s="26" t="str">
        <f>IF([1]DRUM!I1783="","",[1]DRUM!I1783)</f>
        <v/>
      </c>
      <c r="M1806" s="26" t="str">
        <f>IF([1]DRUM!J1783="","",
IF(AND([1]DRUM!K1783="Wooden Drum",[1]DRUM!J1783&gt;Max_WD_Capacity),Max_WD_Capacity,
[1]DRUM!J1783))</f>
        <v/>
      </c>
      <c r="N1806" s="26" t="str">
        <f>IF([1]DRUM!K1783="","",[1]DRUM!K1783)</f>
        <v/>
      </c>
      <c r="O1806" s="26" t="str">
        <f>IF([1]DRUM!L1783="","",[1]DRUM!L1783)</f>
        <v/>
      </c>
      <c r="P1806" s="26" t="str">
        <f>IF([1]DRUM!M1783="","",[1]DRUM!M1783)</f>
        <v/>
      </c>
      <c r="Q1806" s="26" t="str">
        <f>IF([1]DRUM!N1783="","",[1]DRUM!N1783)</f>
        <v/>
      </c>
      <c r="R1806" s="26" t="str">
        <f t="shared" si="279"/>
        <v/>
      </c>
      <c r="S1806" s="26">
        <f>IF(N1806="",0,
IF(Knee_Application="YES",Knee_Width,IF(Knee_Application="NO",0,
IF(OR(Cable_Type="OH",SearchData("Conductor",Cable_Desc)),0,
IF(N1806="Steel Drum",Knee_Width,
IF(N1806="Plywood Drum",0,
IF(Country="UAE",0,
IF(AND(OR(SearchData("LSHF",Cable_Desc),SearchData("LSZH",Cable_Desc),SearchData("LS0H",Cable_Desc),SearchData("LSOH",Cable_Desc)),D.nom&gt;40),Knee_Width,
IF(AND(Country="Egypt",D.nom&gt;60),Knee_Width,
IF(AND(Country&lt;&gt;"Egypt",D.nom&gt;35),Knee_Width,
0))))))))))</f>
        <v>0</v>
      </c>
      <c r="T1806" s="118">
        <f t="shared" ca="1" si="273"/>
        <v>0</v>
      </c>
      <c r="U1806" s="118">
        <f t="shared" ca="1" si="274"/>
        <v>0</v>
      </c>
      <c r="V1806" s="117">
        <f t="shared" ca="1" si="275"/>
        <v>0</v>
      </c>
      <c r="W1806" s="64">
        <f t="shared" ca="1" si="276"/>
        <v>1</v>
      </c>
      <c r="X1806" s="64">
        <f t="shared" ca="1" si="280"/>
        <v>0</v>
      </c>
      <c r="Y1806" s="64">
        <f t="shared" ca="1" si="277"/>
        <v>0</v>
      </c>
      <c r="AM1806" s="156"/>
    </row>
    <row r="1807" spans="1:39">
      <c r="A1807" s="12">
        <f t="shared" si="271"/>
        <v>0</v>
      </c>
      <c r="B1807" s="12" t="str">
        <f>IF([1]DRUM!A1784="","",[1]DRUM!A1784)</f>
        <v/>
      </c>
      <c r="C1807" s="12" t="str">
        <f t="shared" si="272"/>
        <v/>
      </c>
      <c r="D1807" s="155">
        <f t="shared" si="278"/>
        <v>0</v>
      </c>
      <c r="E1807" s="26" t="str">
        <f>IF([1]DRUM!B1784="","",[1]DRUM!B1784)</f>
        <v/>
      </c>
      <c r="F1807" s="26" t="str">
        <f>IF([1]DRUM!C1784="","",[1]DRUM!C1784)</f>
        <v/>
      </c>
      <c r="G1807" s="26" t="str">
        <f>IF([1]DRUM!D1784="","",[1]DRUM!D1784)</f>
        <v/>
      </c>
      <c r="H1807" s="26" t="str">
        <f>IF([1]DRUM!E1784="","",[1]DRUM!E1784)</f>
        <v/>
      </c>
      <c r="I1807" s="26" t="str">
        <f>IF([1]DRUM!F1784="","",[1]DRUM!F1784)</f>
        <v/>
      </c>
      <c r="J1807" s="26" t="str">
        <f>IF([1]DRUM!G1784="","",[1]DRUM!G1784)</f>
        <v/>
      </c>
      <c r="K1807" s="26" t="str">
        <f>IF([1]DRUM!H1784="","",[1]DRUM!H1784)</f>
        <v/>
      </c>
      <c r="L1807" s="26" t="str">
        <f>IF([1]DRUM!I1784="","",[1]DRUM!I1784)</f>
        <v/>
      </c>
      <c r="M1807" s="26" t="str">
        <f>IF([1]DRUM!J1784="","",
IF(AND([1]DRUM!K1784="Wooden Drum",[1]DRUM!J1784&gt;Max_WD_Capacity),Max_WD_Capacity,
[1]DRUM!J1784))</f>
        <v/>
      </c>
      <c r="N1807" s="26" t="str">
        <f>IF([1]DRUM!K1784="","",[1]DRUM!K1784)</f>
        <v/>
      </c>
      <c r="O1807" s="26" t="str">
        <f>IF([1]DRUM!L1784="","",[1]DRUM!L1784)</f>
        <v/>
      </c>
      <c r="P1807" s="26" t="str">
        <f>IF([1]DRUM!M1784="","",[1]DRUM!M1784)</f>
        <v/>
      </c>
      <c r="Q1807" s="26" t="str">
        <f>IF([1]DRUM!N1784="","",[1]DRUM!N1784)</f>
        <v/>
      </c>
      <c r="R1807" s="26" t="str">
        <f t="shared" si="279"/>
        <v/>
      </c>
      <c r="S1807" s="26">
        <f>IF(N1807="",0,
IF(Knee_Application="YES",Knee_Width,IF(Knee_Application="NO",0,
IF(OR(Cable_Type="OH",SearchData("Conductor",Cable_Desc)),0,
IF(N1807="Steel Drum",Knee_Width,
IF(N1807="Plywood Drum",0,
IF(Country="UAE",0,
IF(AND(OR(SearchData("LSHF",Cable_Desc),SearchData("LSZH",Cable_Desc),SearchData("LS0H",Cable_Desc),SearchData("LSOH",Cable_Desc)),D.nom&gt;40),Knee_Width,
IF(AND(Country="Egypt",D.nom&gt;60),Knee_Width,
IF(AND(Country&lt;&gt;"Egypt",D.nom&gt;35),Knee_Width,
0))))))))))</f>
        <v>0</v>
      </c>
      <c r="T1807" s="118">
        <f t="shared" ca="1" si="273"/>
        <v>0</v>
      </c>
      <c r="U1807" s="118">
        <f t="shared" ca="1" si="274"/>
        <v>0</v>
      </c>
      <c r="V1807" s="117">
        <f t="shared" ca="1" si="275"/>
        <v>0</v>
      </c>
      <c r="W1807" s="64">
        <f t="shared" ca="1" si="276"/>
        <v>1</v>
      </c>
      <c r="X1807" s="64">
        <f t="shared" ca="1" si="280"/>
        <v>0</v>
      </c>
      <c r="Y1807" s="64">
        <f t="shared" ca="1" si="277"/>
        <v>0</v>
      </c>
      <c r="AM1807" s="156"/>
    </row>
    <row r="1808" spans="1:39">
      <c r="A1808" s="12">
        <f t="shared" si="271"/>
        <v>0</v>
      </c>
      <c r="B1808" s="12" t="str">
        <f>IF([1]DRUM!A1785="","",[1]DRUM!A1785)</f>
        <v/>
      </c>
      <c r="C1808" s="12" t="str">
        <f t="shared" si="272"/>
        <v/>
      </c>
      <c r="D1808" s="155">
        <f t="shared" si="278"/>
        <v>0</v>
      </c>
      <c r="E1808" s="26" t="str">
        <f>IF([1]DRUM!B1785="","",[1]DRUM!B1785)</f>
        <v/>
      </c>
      <c r="F1808" s="26" t="str">
        <f>IF([1]DRUM!C1785="","",[1]DRUM!C1785)</f>
        <v/>
      </c>
      <c r="G1808" s="26" t="str">
        <f>IF([1]DRUM!D1785="","",[1]DRUM!D1785)</f>
        <v/>
      </c>
      <c r="H1808" s="26" t="str">
        <f>IF([1]DRUM!E1785="","",[1]DRUM!E1785)</f>
        <v/>
      </c>
      <c r="I1808" s="26" t="str">
        <f>IF([1]DRUM!F1785="","",[1]DRUM!F1785)</f>
        <v/>
      </c>
      <c r="J1808" s="26" t="str">
        <f>IF([1]DRUM!G1785="","",[1]DRUM!G1785)</f>
        <v/>
      </c>
      <c r="K1808" s="26" t="str">
        <f>IF([1]DRUM!H1785="","",[1]DRUM!H1785)</f>
        <v/>
      </c>
      <c r="L1808" s="26" t="str">
        <f>IF([1]DRUM!I1785="","",[1]DRUM!I1785)</f>
        <v/>
      </c>
      <c r="M1808" s="26" t="str">
        <f>IF([1]DRUM!J1785="","",
IF(AND([1]DRUM!K1785="Wooden Drum",[1]DRUM!J1785&gt;Max_WD_Capacity),Max_WD_Capacity,
[1]DRUM!J1785))</f>
        <v/>
      </c>
      <c r="N1808" s="26" t="str">
        <f>IF([1]DRUM!K1785="","",[1]DRUM!K1785)</f>
        <v/>
      </c>
      <c r="O1808" s="26" t="str">
        <f>IF([1]DRUM!L1785="","",[1]DRUM!L1785)</f>
        <v/>
      </c>
      <c r="P1808" s="26" t="str">
        <f>IF([1]DRUM!M1785="","",[1]DRUM!M1785)</f>
        <v/>
      </c>
      <c r="Q1808" s="26" t="str">
        <f>IF([1]DRUM!N1785="","",[1]DRUM!N1785)</f>
        <v/>
      </c>
      <c r="R1808" s="26" t="str">
        <f t="shared" si="279"/>
        <v/>
      </c>
      <c r="S1808" s="26">
        <f>IF(N1808="",0,
IF(Knee_Application="YES",Knee_Width,IF(Knee_Application="NO",0,
IF(OR(Cable_Type="OH",SearchData("Conductor",Cable_Desc)),0,
IF(N1808="Steel Drum",Knee_Width,
IF(N1808="Plywood Drum",0,
IF(Country="UAE",0,
IF(AND(OR(SearchData("LSHF",Cable_Desc),SearchData("LSZH",Cable_Desc),SearchData("LS0H",Cable_Desc),SearchData("LSOH",Cable_Desc)),D.nom&gt;40),Knee_Width,
IF(AND(Country="Egypt",D.nom&gt;60),Knee_Width,
IF(AND(Country&lt;&gt;"Egypt",D.nom&gt;35),Knee_Width,
0))))))))))</f>
        <v>0</v>
      </c>
      <c r="T1808" s="118">
        <f t="shared" ca="1" si="273"/>
        <v>0</v>
      </c>
      <c r="U1808" s="118">
        <f t="shared" ca="1" si="274"/>
        <v>0</v>
      </c>
      <c r="V1808" s="117">
        <f t="shared" ca="1" si="275"/>
        <v>0</v>
      </c>
      <c r="W1808" s="64">
        <f t="shared" ca="1" si="276"/>
        <v>1</v>
      </c>
      <c r="X1808" s="64">
        <f t="shared" ca="1" si="280"/>
        <v>0</v>
      </c>
      <c r="Y1808" s="64">
        <f t="shared" ca="1" si="277"/>
        <v>0</v>
      </c>
      <c r="AM1808" s="156"/>
    </row>
    <row r="1809" spans="1:39">
      <c r="A1809" s="12">
        <f t="shared" si="271"/>
        <v>0</v>
      </c>
      <c r="B1809" s="12" t="str">
        <f>IF([1]DRUM!A1786="","",[1]DRUM!A1786)</f>
        <v/>
      </c>
      <c r="C1809" s="12" t="str">
        <f t="shared" si="272"/>
        <v/>
      </c>
      <c r="D1809" s="155">
        <f t="shared" si="278"/>
        <v>0</v>
      </c>
      <c r="E1809" s="26" t="str">
        <f>IF([1]DRUM!B1786="","",[1]DRUM!B1786)</f>
        <v/>
      </c>
      <c r="F1809" s="26" t="str">
        <f>IF([1]DRUM!C1786="","",[1]DRUM!C1786)</f>
        <v/>
      </c>
      <c r="G1809" s="26" t="str">
        <f>IF([1]DRUM!D1786="","",[1]DRUM!D1786)</f>
        <v/>
      </c>
      <c r="H1809" s="26" t="str">
        <f>IF([1]DRUM!E1786="","",[1]DRUM!E1786)</f>
        <v/>
      </c>
      <c r="I1809" s="26" t="str">
        <f>IF([1]DRUM!F1786="","",[1]DRUM!F1786)</f>
        <v/>
      </c>
      <c r="J1809" s="26" t="str">
        <f>IF([1]DRUM!G1786="","",[1]DRUM!G1786)</f>
        <v/>
      </c>
      <c r="K1809" s="26" t="str">
        <f>IF([1]DRUM!H1786="","",[1]DRUM!H1786)</f>
        <v/>
      </c>
      <c r="L1809" s="26" t="str">
        <f>IF([1]DRUM!I1786="","",[1]DRUM!I1786)</f>
        <v/>
      </c>
      <c r="M1809" s="26" t="str">
        <f>IF([1]DRUM!J1786="","",
IF(AND([1]DRUM!K1786="Wooden Drum",[1]DRUM!J1786&gt;Max_WD_Capacity),Max_WD_Capacity,
[1]DRUM!J1786))</f>
        <v/>
      </c>
      <c r="N1809" s="26" t="str">
        <f>IF([1]DRUM!K1786="","",[1]DRUM!K1786)</f>
        <v/>
      </c>
      <c r="O1809" s="26" t="str">
        <f>IF([1]DRUM!L1786="","",[1]DRUM!L1786)</f>
        <v/>
      </c>
      <c r="P1809" s="26" t="str">
        <f>IF([1]DRUM!M1786="","",[1]DRUM!M1786)</f>
        <v/>
      </c>
      <c r="Q1809" s="26" t="str">
        <f>IF([1]DRUM!N1786="","",[1]DRUM!N1786)</f>
        <v/>
      </c>
      <c r="R1809" s="26" t="str">
        <f t="shared" si="279"/>
        <v/>
      </c>
      <c r="S1809" s="26">
        <f>IF(N1809="",0,
IF(Knee_Application="YES",Knee_Width,IF(Knee_Application="NO",0,
IF(OR(Cable_Type="OH",SearchData("Conductor",Cable_Desc)),0,
IF(N1809="Steel Drum",Knee_Width,
IF(N1809="Plywood Drum",0,
IF(Country="UAE",0,
IF(AND(OR(SearchData("LSHF",Cable_Desc),SearchData("LSZH",Cable_Desc),SearchData("LS0H",Cable_Desc),SearchData("LSOH",Cable_Desc)),D.nom&gt;40),Knee_Width,
IF(AND(Country="Egypt",D.nom&gt;60),Knee_Width,
IF(AND(Country&lt;&gt;"Egypt",D.nom&gt;35),Knee_Width,
0))))))))))</f>
        <v>0</v>
      </c>
      <c r="T1809" s="118">
        <f t="shared" ca="1" si="273"/>
        <v>0</v>
      </c>
      <c r="U1809" s="118">
        <f t="shared" ca="1" si="274"/>
        <v>0</v>
      </c>
      <c r="V1809" s="117">
        <f t="shared" ca="1" si="275"/>
        <v>0</v>
      </c>
      <c r="W1809" s="64">
        <f t="shared" ca="1" si="276"/>
        <v>1</v>
      </c>
      <c r="X1809" s="64">
        <f t="shared" ca="1" si="280"/>
        <v>0</v>
      </c>
      <c r="Y1809" s="64">
        <f t="shared" ca="1" si="277"/>
        <v>0</v>
      </c>
      <c r="AM1809" s="156"/>
    </row>
    <row r="1810" spans="1:39">
      <c r="A1810" s="12">
        <f t="shared" si="271"/>
        <v>0</v>
      </c>
      <c r="B1810" s="12" t="str">
        <f>IF([1]DRUM!A1787="","",[1]DRUM!A1787)</f>
        <v/>
      </c>
      <c r="C1810" s="12" t="str">
        <f t="shared" si="272"/>
        <v/>
      </c>
      <c r="D1810" s="155">
        <f t="shared" si="278"/>
        <v>0</v>
      </c>
      <c r="E1810" s="26" t="str">
        <f>IF([1]DRUM!B1787="","",[1]DRUM!B1787)</f>
        <v/>
      </c>
      <c r="F1810" s="26" t="str">
        <f>IF([1]DRUM!C1787="","",[1]DRUM!C1787)</f>
        <v/>
      </c>
      <c r="G1810" s="26" t="str">
        <f>IF([1]DRUM!D1787="","",[1]DRUM!D1787)</f>
        <v/>
      </c>
      <c r="H1810" s="26" t="str">
        <f>IF([1]DRUM!E1787="","",[1]DRUM!E1787)</f>
        <v/>
      </c>
      <c r="I1810" s="26" t="str">
        <f>IF([1]DRUM!F1787="","",[1]DRUM!F1787)</f>
        <v/>
      </c>
      <c r="J1810" s="26" t="str">
        <f>IF([1]DRUM!G1787="","",[1]DRUM!G1787)</f>
        <v/>
      </c>
      <c r="K1810" s="26" t="str">
        <f>IF([1]DRUM!H1787="","",[1]DRUM!H1787)</f>
        <v/>
      </c>
      <c r="L1810" s="26" t="str">
        <f>IF([1]DRUM!I1787="","",[1]DRUM!I1787)</f>
        <v/>
      </c>
      <c r="M1810" s="26" t="str">
        <f>IF([1]DRUM!J1787="","",
IF(AND([1]DRUM!K1787="Wooden Drum",[1]DRUM!J1787&gt;Max_WD_Capacity),Max_WD_Capacity,
[1]DRUM!J1787))</f>
        <v/>
      </c>
      <c r="N1810" s="26" t="str">
        <f>IF([1]DRUM!K1787="","",[1]DRUM!K1787)</f>
        <v/>
      </c>
      <c r="O1810" s="26" t="str">
        <f>IF([1]DRUM!L1787="","",[1]DRUM!L1787)</f>
        <v/>
      </c>
      <c r="P1810" s="26" t="str">
        <f>IF([1]DRUM!M1787="","",[1]DRUM!M1787)</f>
        <v/>
      </c>
      <c r="Q1810" s="26" t="str">
        <f>IF([1]DRUM!N1787="","",[1]DRUM!N1787)</f>
        <v/>
      </c>
      <c r="R1810" s="26" t="str">
        <f t="shared" si="279"/>
        <v/>
      </c>
      <c r="S1810" s="26">
        <f>IF(N1810="",0,
IF(Knee_Application="YES",Knee_Width,IF(Knee_Application="NO",0,
IF(OR(Cable_Type="OH",SearchData("Conductor",Cable_Desc)),0,
IF(N1810="Steel Drum",Knee_Width,
IF(N1810="Plywood Drum",0,
IF(Country="UAE",0,
IF(AND(OR(SearchData("LSHF",Cable_Desc),SearchData("LSZH",Cable_Desc),SearchData("LS0H",Cable_Desc),SearchData("LSOH",Cable_Desc)),D.nom&gt;40),Knee_Width,
IF(AND(Country="Egypt",D.nom&gt;60),Knee_Width,
IF(AND(Country&lt;&gt;"Egypt",D.nom&gt;35),Knee_Width,
0))))))))))</f>
        <v>0</v>
      </c>
      <c r="T1810" s="118">
        <f t="shared" ca="1" si="273"/>
        <v>0</v>
      </c>
      <c r="U1810" s="118">
        <f t="shared" ca="1" si="274"/>
        <v>0</v>
      </c>
      <c r="V1810" s="117">
        <f t="shared" ca="1" si="275"/>
        <v>0</v>
      </c>
      <c r="W1810" s="64">
        <f t="shared" ca="1" si="276"/>
        <v>1</v>
      </c>
      <c r="X1810" s="64">
        <f t="shared" ca="1" si="280"/>
        <v>0</v>
      </c>
      <c r="Y1810" s="64">
        <f t="shared" ca="1" si="277"/>
        <v>0</v>
      </c>
      <c r="AM1810" s="156"/>
    </row>
    <row r="1811" spans="1:39">
      <c r="A1811" s="12">
        <f t="shared" si="271"/>
        <v>0</v>
      </c>
      <c r="B1811" s="12" t="str">
        <f>IF([1]DRUM!A1788="","",[1]DRUM!A1788)</f>
        <v/>
      </c>
      <c r="C1811" s="12" t="str">
        <f t="shared" si="272"/>
        <v/>
      </c>
      <c r="D1811" s="155">
        <f t="shared" si="278"/>
        <v>0</v>
      </c>
      <c r="E1811" s="26" t="str">
        <f>IF([1]DRUM!B1788="","",[1]DRUM!B1788)</f>
        <v/>
      </c>
      <c r="F1811" s="26" t="str">
        <f>IF([1]DRUM!C1788="","",[1]DRUM!C1788)</f>
        <v/>
      </c>
      <c r="G1811" s="26" t="str">
        <f>IF([1]DRUM!D1788="","",[1]DRUM!D1788)</f>
        <v/>
      </c>
      <c r="H1811" s="26" t="str">
        <f>IF([1]DRUM!E1788="","",[1]DRUM!E1788)</f>
        <v/>
      </c>
      <c r="I1811" s="26" t="str">
        <f>IF([1]DRUM!F1788="","",[1]DRUM!F1788)</f>
        <v/>
      </c>
      <c r="J1811" s="26" t="str">
        <f>IF([1]DRUM!G1788="","",[1]DRUM!G1788)</f>
        <v/>
      </c>
      <c r="K1811" s="26" t="str">
        <f>IF([1]DRUM!H1788="","",[1]DRUM!H1788)</f>
        <v/>
      </c>
      <c r="L1811" s="26" t="str">
        <f>IF([1]DRUM!I1788="","",[1]DRUM!I1788)</f>
        <v/>
      </c>
      <c r="M1811" s="26" t="str">
        <f>IF([1]DRUM!J1788="","",
IF(AND([1]DRUM!K1788="Wooden Drum",[1]DRUM!J1788&gt;Max_WD_Capacity),Max_WD_Capacity,
[1]DRUM!J1788))</f>
        <v/>
      </c>
      <c r="N1811" s="26" t="str">
        <f>IF([1]DRUM!K1788="","",[1]DRUM!K1788)</f>
        <v/>
      </c>
      <c r="O1811" s="26" t="str">
        <f>IF([1]DRUM!L1788="","",[1]DRUM!L1788)</f>
        <v/>
      </c>
      <c r="P1811" s="26" t="str">
        <f>IF([1]DRUM!M1788="","",[1]DRUM!M1788)</f>
        <v/>
      </c>
      <c r="Q1811" s="26" t="str">
        <f>IF([1]DRUM!N1788="","",[1]DRUM!N1788)</f>
        <v/>
      </c>
      <c r="R1811" s="26" t="str">
        <f t="shared" si="279"/>
        <v/>
      </c>
      <c r="S1811" s="26">
        <f>IF(N1811="",0,
IF(Knee_Application="YES",Knee_Width,IF(Knee_Application="NO",0,
IF(OR(Cable_Type="OH",SearchData("Conductor",Cable_Desc)),0,
IF(N1811="Steel Drum",Knee_Width,
IF(N1811="Plywood Drum",0,
IF(Country="UAE",0,
IF(AND(OR(SearchData("LSHF",Cable_Desc),SearchData("LSZH",Cable_Desc),SearchData("LS0H",Cable_Desc),SearchData("LSOH",Cable_Desc)),D.nom&gt;40),Knee_Width,
IF(AND(Country="Egypt",D.nom&gt;60),Knee_Width,
IF(AND(Country&lt;&gt;"Egypt",D.nom&gt;35),Knee_Width,
0))))))))))</f>
        <v>0</v>
      </c>
      <c r="T1811" s="118">
        <f t="shared" ca="1" si="273"/>
        <v>0</v>
      </c>
      <c r="U1811" s="118">
        <f t="shared" ca="1" si="274"/>
        <v>0</v>
      </c>
      <c r="V1811" s="117">
        <f t="shared" ca="1" si="275"/>
        <v>0</v>
      </c>
      <c r="W1811" s="64">
        <f t="shared" ca="1" si="276"/>
        <v>1</v>
      </c>
      <c r="X1811" s="64">
        <f t="shared" ca="1" si="280"/>
        <v>0</v>
      </c>
      <c r="Y1811" s="64">
        <f t="shared" ca="1" si="277"/>
        <v>0</v>
      </c>
      <c r="AM1811" s="156"/>
    </row>
    <row r="1812" spans="1:39">
      <c r="A1812" s="12">
        <f t="shared" si="271"/>
        <v>0</v>
      </c>
      <c r="B1812" s="12" t="str">
        <f>IF([1]DRUM!A1789="","",[1]DRUM!A1789)</f>
        <v/>
      </c>
      <c r="C1812" s="12" t="str">
        <f t="shared" si="272"/>
        <v/>
      </c>
      <c r="D1812" s="155">
        <f t="shared" si="278"/>
        <v>0</v>
      </c>
      <c r="E1812" s="26" t="str">
        <f>IF([1]DRUM!B1789="","",[1]DRUM!B1789)</f>
        <v/>
      </c>
      <c r="F1812" s="26" t="str">
        <f>IF([1]DRUM!C1789="","",[1]DRUM!C1789)</f>
        <v/>
      </c>
      <c r="G1812" s="26" t="str">
        <f>IF([1]DRUM!D1789="","",[1]DRUM!D1789)</f>
        <v/>
      </c>
      <c r="H1812" s="26" t="str">
        <f>IF([1]DRUM!E1789="","",[1]DRUM!E1789)</f>
        <v/>
      </c>
      <c r="I1812" s="26" t="str">
        <f>IF([1]DRUM!F1789="","",[1]DRUM!F1789)</f>
        <v/>
      </c>
      <c r="J1812" s="26" t="str">
        <f>IF([1]DRUM!G1789="","",[1]DRUM!G1789)</f>
        <v/>
      </c>
      <c r="K1812" s="26" t="str">
        <f>IF([1]DRUM!H1789="","",[1]DRUM!H1789)</f>
        <v/>
      </c>
      <c r="L1812" s="26" t="str">
        <f>IF([1]DRUM!I1789="","",[1]DRUM!I1789)</f>
        <v/>
      </c>
      <c r="M1812" s="26" t="str">
        <f>IF([1]DRUM!J1789="","",
IF(AND([1]DRUM!K1789="Wooden Drum",[1]DRUM!J1789&gt;Max_WD_Capacity),Max_WD_Capacity,
[1]DRUM!J1789))</f>
        <v/>
      </c>
      <c r="N1812" s="26" t="str">
        <f>IF([1]DRUM!K1789="","",[1]DRUM!K1789)</f>
        <v/>
      </c>
      <c r="O1812" s="26" t="str">
        <f>IF([1]DRUM!L1789="","",[1]DRUM!L1789)</f>
        <v/>
      </c>
      <c r="P1812" s="26" t="str">
        <f>IF([1]DRUM!M1789="","",[1]DRUM!M1789)</f>
        <v/>
      </c>
      <c r="Q1812" s="26" t="str">
        <f>IF([1]DRUM!N1789="","",[1]DRUM!N1789)</f>
        <v/>
      </c>
      <c r="R1812" s="26" t="str">
        <f t="shared" si="279"/>
        <v/>
      </c>
      <c r="S1812" s="26">
        <f>IF(N1812="",0,
IF(Knee_Application="YES",Knee_Width,IF(Knee_Application="NO",0,
IF(OR(Cable_Type="OH",SearchData("Conductor",Cable_Desc)),0,
IF(N1812="Steel Drum",Knee_Width,
IF(N1812="Plywood Drum",0,
IF(Country="UAE",0,
IF(AND(OR(SearchData("LSHF",Cable_Desc),SearchData("LSZH",Cable_Desc),SearchData("LS0H",Cable_Desc),SearchData("LSOH",Cable_Desc)),D.nom&gt;40),Knee_Width,
IF(AND(Country="Egypt",D.nom&gt;60),Knee_Width,
IF(AND(Country&lt;&gt;"Egypt",D.nom&gt;35),Knee_Width,
0))))))))))</f>
        <v>0</v>
      </c>
      <c r="T1812" s="118">
        <f t="shared" ca="1" si="273"/>
        <v>0</v>
      </c>
      <c r="U1812" s="118">
        <f t="shared" ca="1" si="274"/>
        <v>0</v>
      </c>
      <c r="V1812" s="117">
        <f t="shared" ca="1" si="275"/>
        <v>0</v>
      </c>
      <c r="W1812" s="64">
        <f t="shared" ca="1" si="276"/>
        <v>1</v>
      </c>
      <c r="X1812" s="64">
        <f t="shared" ca="1" si="280"/>
        <v>0</v>
      </c>
      <c r="Y1812" s="64">
        <f t="shared" ca="1" si="277"/>
        <v>0</v>
      </c>
      <c r="AM1812" s="156"/>
    </row>
    <row r="1813" spans="1:39">
      <c r="A1813" s="12">
        <f t="shared" si="271"/>
        <v>0</v>
      </c>
      <c r="B1813" s="12" t="str">
        <f>IF([1]DRUM!A1790="","",[1]DRUM!A1790)</f>
        <v/>
      </c>
      <c r="C1813" s="12" t="str">
        <f t="shared" si="272"/>
        <v/>
      </c>
      <c r="D1813" s="155">
        <f t="shared" si="278"/>
        <v>0</v>
      </c>
      <c r="E1813" s="26" t="str">
        <f>IF([1]DRUM!B1790="","",[1]DRUM!B1790)</f>
        <v/>
      </c>
      <c r="F1813" s="26" t="str">
        <f>IF([1]DRUM!C1790="","",[1]DRUM!C1790)</f>
        <v/>
      </c>
      <c r="G1813" s="26" t="str">
        <f>IF([1]DRUM!D1790="","",[1]DRUM!D1790)</f>
        <v/>
      </c>
      <c r="H1813" s="26" t="str">
        <f>IF([1]DRUM!E1790="","",[1]DRUM!E1790)</f>
        <v/>
      </c>
      <c r="I1813" s="26" t="str">
        <f>IF([1]DRUM!F1790="","",[1]DRUM!F1790)</f>
        <v/>
      </c>
      <c r="J1813" s="26" t="str">
        <f>IF([1]DRUM!G1790="","",[1]DRUM!G1790)</f>
        <v/>
      </c>
      <c r="K1813" s="26" t="str">
        <f>IF([1]DRUM!H1790="","",[1]DRUM!H1790)</f>
        <v/>
      </c>
      <c r="L1813" s="26" t="str">
        <f>IF([1]DRUM!I1790="","",[1]DRUM!I1790)</f>
        <v/>
      </c>
      <c r="M1813" s="26" t="str">
        <f>IF([1]DRUM!J1790="","",
IF(AND([1]DRUM!K1790="Wooden Drum",[1]DRUM!J1790&gt;Max_WD_Capacity),Max_WD_Capacity,
[1]DRUM!J1790))</f>
        <v/>
      </c>
      <c r="N1813" s="26" t="str">
        <f>IF([1]DRUM!K1790="","",[1]DRUM!K1790)</f>
        <v/>
      </c>
      <c r="O1813" s="26" t="str">
        <f>IF([1]DRUM!L1790="","",[1]DRUM!L1790)</f>
        <v/>
      </c>
      <c r="P1813" s="26" t="str">
        <f>IF([1]DRUM!M1790="","",[1]DRUM!M1790)</f>
        <v/>
      </c>
      <c r="Q1813" s="26" t="str">
        <f>IF([1]DRUM!N1790="","",[1]DRUM!N1790)</f>
        <v/>
      </c>
      <c r="R1813" s="26" t="str">
        <f t="shared" si="279"/>
        <v/>
      </c>
      <c r="S1813" s="26">
        <f>IF(N1813="",0,
IF(Knee_Application="YES",Knee_Width,IF(Knee_Application="NO",0,
IF(OR(Cable_Type="OH",SearchData("Conductor",Cable_Desc)),0,
IF(N1813="Steel Drum",Knee_Width,
IF(N1813="Plywood Drum",0,
IF(Country="UAE",0,
IF(AND(OR(SearchData("LSHF",Cable_Desc),SearchData("LSZH",Cable_Desc),SearchData("LS0H",Cable_Desc),SearchData("LSOH",Cable_Desc)),D.nom&gt;40),Knee_Width,
IF(AND(Country="Egypt",D.nom&gt;60),Knee_Width,
IF(AND(Country&lt;&gt;"Egypt",D.nom&gt;35),Knee_Width,
0))))))))))</f>
        <v>0</v>
      </c>
      <c r="T1813" s="118">
        <f t="shared" ca="1" si="273"/>
        <v>0</v>
      </c>
      <c r="U1813" s="118">
        <f t="shared" ca="1" si="274"/>
        <v>0</v>
      </c>
      <c r="V1813" s="117">
        <f t="shared" ca="1" si="275"/>
        <v>0</v>
      </c>
      <c r="W1813" s="64">
        <f t="shared" ca="1" si="276"/>
        <v>1</v>
      </c>
      <c r="X1813" s="64">
        <f t="shared" ca="1" si="280"/>
        <v>0</v>
      </c>
      <c r="Y1813" s="64">
        <f t="shared" ca="1" si="277"/>
        <v>0</v>
      </c>
      <c r="AM1813" s="156"/>
    </row>
    <row r="1814" spans="1:39">
      <c r="A1814" s="12">
        <f t="shared" si="271"/>
        <v>0</v>
      </c>
      <c r="B1814" s="12" t="str">
        <f>IF([1]DRUM!A1791="","",[1]DRUM!A1791)</f>
        <v/>
      </c>
      <c r="C1814" s="12" t="str">
        <f t="shared" si="272"/>
        <v/>
      </c>
      <c r="D1814" s="155">
        <f t="shared" si="278"/>
        <v>0</v>
      </c>
      <c r="E1814" s="26" t="str">
        <f>IF([1]DRUM!B1791="","",[1]DRUM!B1791)</f>
        <v/>
      </c>
      <c r="F1814" s="26" t="str">
        <f>IF([1]DRUM!C1791="","",[1]DRUM!C1791)</f>
        <v/>
      </c>
      <c r="G1814" s="26" t="str">
        <f>IF([1]DRUM!D1791="","",[1]DRUM!D1791)</f>
        <v/>
      </c>
      <c r="H1814" s="26" t="str">
        <f>IF([1]DRUM!E1791="","",[1]DRUM!E1791)</f>
        <v/>
      </c>
      <c r="I1814" s="26" t="str">
        <f>IF([1]DRUM!F1791="","",[1]DRUM!F1791)</f>
        <v/>
      </c>
      <c r="J1814" s="26" t="str">
        <f>IF([1]DRUM!G1791="","",[1]DRUM!G1791)</f>
        <v/>
      </c>
      <c r="K1814" s="26" t="str">
        <f>IF([1]DRUM!H1791="","",[1]DRUM!H1791)</f>
        <v/>
      </c>
      <c r="L1814" s="26" t="str">
        <f>IF([1]DRUM!I1791="","",[1]DRUM!I1791)</f>
        <v/>
      </c>
      <c r="M1814" s="26" t="str">
        <f>IF([1]DRUM!J1791="","",
IF(AND([1]DRUM!K1791="Wooden Drum",[1]DRUM!J1791&gt;Max_WD_Capacity),Max_WD_Capacity,
[1]DRUM!J1791))</f>
        <v/>
      </c>
      <c r="N1814" s="26" t="str">
        <f>IF([1]DRUM!K1791="","",[1]DRUM!K1791)</f>
        <v/>
      </c>
      <c r="O1814" s="26" t="str">
        <f>IF([1]DRUM!L1791="","",[1]DRUM!L1791)</f>
        <v/>
      </c>
      <c r="P1814" s="26" t="str">
        <f>IF([1]DRUM!M1791="","",[1]DRUM!M1791)</f>
        <v/>
      </c>
      <c r="Q1814" s="26" t="str">
        <f>IF([1]DRUM!N1791="","",[1]DRUM!N1791)</f>
        <v/>
      </c>
      <c r="R1814" s="26" t="str">
        <f t="shared" si="279"/>
        <v/>
      </c>
      <c r="S1814" s="26">
        <f>IF(N1814="",0,
IF(Knee_Application="YES",Knee_Width,IF(Knee_Application="NO",0,
IF(OR(Cable_Type="OH",SearchData("Conductor",Cable_Desc)),0,
IF(N1814="Steel Drum",Knee_Width,
IF(N1814="Plywood Drum",0,
IF(Country="UAE",0,
IF(AND(OR(SearchData("LSHF",Cable_Desc),SearchData("LSZH",Cable_Desc),SearchData("LS0H",Cable_Desc),SearchData("LSOH",Cable_Desc)),D.nom&gt;40),Knee_Width,
IF(AND(Country="Egypt",D.nom&gt;60),Knee_Width,
IF(AND(Country&lt;&gt;"Egypt",D.nom&gt;35),Knee_Width,
0))))))))))</f>
        <v>0</v>
      </c>
      <c r="T1814" s="118">
        <f t="shared" ca="1" si="273"/>
        <v>0</v>
      </c>
      <c r="U1814" s="118">
        <f t="shared" ca="1" si="274"/>
        <v>0</v>
      </c>
      <c r="V1814" s="117">
        <f t="shared" ca="1" si="275"/>
        <v>0</v>
      </c>
      <c r="W1814" s="64">
        <f t="shared" ca="1" si="276"/>
        <v>1</v>
      </c>
      <c r="X1814" s="64">
        <f t="shared" ca="1" si="280"/>
        <v>0</v>
      </c>
      <c r="Y1814" s="64">
        <f t="shared" ca="1" si="277"/>
        <v>0</v>
      </c>
      <c r="AM1814" s="156"/>
    </row>
    <row r="1815" spans="1:39">
      <c r="A1815" s="12">
        <f t="shared" si="271"/>
        <v>0</v>
      </c>
      <c r="B1815" s="12" t="str">
        <f>IF([1]DRUM!A1792="","",[1]DRUM!A1792)</f>
        <v/>
      </c>
      <c r="C1815" s="12" t="str">
        <f t="shared" si="272"/>
        <v/>
      </c>
      <c r="D1815" s="155">
        <f t="shared" si="278"/>
        <v>0</v>
      </c>
      <c r="E1815" s="26" t="str">
        <f>IF([1]DRUM!B1792="","",[1]DRUM!B1792)</f>
        <v/>
      </c>
      <c r="F1815" s="26" t="str">
        <f>IF([1]DRUM!C1792="","",[1]DRUM!C1792)</f>
        <v/>
      </c>
      <c r="G1815" s="26" t="str">
        <f>IF([1]DRUM!D1792="","",[1]DRUM!D1792)</f>
        <v/>
      </c>
      <c r="H1815" s="26" t="str">
        <f>IF([1]DRUM!E1792="","",[1]DRUM!E1792)</f>
        <v/>
      </c>
      <c r="I1815" s="26" t="str">
        <f>IF([1]DRUM!F1792="","",[1]DRUM!F1792)</f>
        <v/>
      </c>
      <c r="J1815" s="26" t="str">
        <f>IF([1]DRUM!G1792="","",[1]DRUM!G1792)</f>
        <v/>
      </c>
      <c r="K1815" s="26" t="str">
        <f>IF([1]DRUM!H1792="","",[1]DRUM!H1792)</f>
        <v/>
      </c>
      <c r="L1815" s="26" t="str">
        <f>IF([1]DRUM!I1792="","",[1]DRUM!I1792)</f>
        <v/>
      </c>
      <c r="M1815" s="26" t="str">
        <f>IF([1]DRUM!J1792="","",
IF(AND([1]DRUM!K1792="Wooden Drum",[1]DRUM!J1792&gt;Max_WD_Capacity),Max_WD_Capacity,
[1]DRUM!J1792))</f>
        <v/>
      </c>
      <c r="N1815" s="26" t="str">
        <f>IF([1]DRUM!K1792="","",[1]DRUM!K1792)</f>
        <v/>
      </c>
      <c r="O1815" s="26" t="str">
        <f>IF([1]DRUM!L1792="","",[1]DRUM!L1792)</f>
        <v/>
      </c>
      <c r="P1815" s="26" t="str">
        <f>IF([1]DRUM!M1792="","",[1]DRUM!M1792)</f>
        <v/>
      </c>
      <c r="Q1815" s="26" t="str">
        <f>IF([1]DRUM!N1792="","",[1]DRUM!N1792)</f>
        <v/>
      </c>
      <c r="R1815" s="26" t="str">
        <f t="shared" si="279"/>
        <v/>
      </c>
      <c r="S1815" s="26">
        <f>IF(N1815="",0,
IF(Knee_Application="YES",Knee_Width,IF(Knee_Application="NO",0,
IF(OR(Cable_Type="OH",SearchData("Conductor",Cable_Desc)),0,
IF(N1815="Steel Drum",Knee_Width,
IF(N1815="Plywood Drum",0,
IF(Country="UAE",0,
IF(AND(OR(SearchData("LSHF",Cable_Desc),SearchData("LSZH",Cable_Desc),SearchData("LS0H",Cable_Desc),SearchData("LSOH",Cable_Desc)),D.nom&gt;40),Knee_Width,
IF(AND(Country="Egypt",D.nom&gt;60),Knee_Width,
IF(AND(Country&lt;&gt;"Egypt",D.nom&gt;35),Knee_Width,
0))))))))))</f>
        <v>0</v>
      </c>
      <c r="T1815" s="118">
        <f t="shared" ca="1" si="273"/>
        <v>0</v>
      </c>
      <c r="U1815" s="118">
        <f t="shared" ca="1" si="274"/>
        <v>0</v>
      </c>
      <c r="V1815" s="117">
        <f t="shared" ca="1" si="275"/>
        <v>0</v>
      </c>
      <c r="W1815" s="64">
        <f t="shared" ca="1" si="276"/>
        <v>1</v>
      </c>
      <c r="X1815" s="64">
        <f t="shared" ca="1" si="280"/>
        <v>0</v>
      </c>
      <c r="Y1815" s="64">
        <f t="shared" ca="1" si="277"/>
        <v>0</v>
      </c>
      <c r="AM1815" s="156"/>
    </row>
    <row r="1816" spans="1:39">
      <c r="A1816" s="12">
        <f t="shared" si="271"/>
        <v>0</v>
      </c>
      <c r="B1816" s="12" t="str">
        <f>IF([1]DRUM!A1793="","",[1]DRUM!A1793)</f>
        <v/>
      </c>
      <c r="C1816" s="12" t="str">
        <f t="shared" si="272"/>
        <v/>
      </c>
      <c r="D1816" s="155">
        <f t="shared" si="278"/>
        <v>0</v>
      </c>
      <c r="E1816" s="26" t="str">
        <f>IF([1]DRUM!B1793="","",[1]DRUM!B1793)</f>
        <v/>
      </c>
      <c r="F1816" s="26" t="str">
        <f>IF([1]DRUM!C1793="","",[1]DRUM!C1793)</f>
        <v/>
      </c>
      <c r="G1816" s="26" t="str">
        <f>IF([1]DRUM!D1793="","",[1]DRUM!D1793)</f>
        <v/>
      </c>
      <c r="H1816" s="26" t="str">
        <f>IF([1]DRUM!E1793="","",[1]DRUM!E1793)</f>
        <v/>
      </c>
      <c r="I1816" s="26" t="str">
        <f>IF([1]DRUM!F1793="","",[1]DRUM!F1793)</f>
        <v/>
      </c>
      <c r="J1816" s="26" t="str">
        <f>IF([1]DRUM!G1793="","",[1]DRUM!G1793)</f>
        <v/>
      </c>
      <c r="K1816" s="26" t="str">
        <f>IF([1]DRUM!H1793="","",[1]DRUM!H1793)</f>
        <v/>
      </c>
      <c r="L1816" s="26" t="str">
        <f>IF([1]DRUM!I1793="","",[1]DRUM!I1793)</f>
        <v/>
      </c>
      <c r="M1816" s="26" t="str">
        <f>IF([1]DRUM!J1793="","",
IF(AND([1]DRUM!K1793="Wooden Drum",[1]DRUM!J1793&gt;Max_WD_Capacity),Max_WD_Capacity,
[1]DRUM!J1793))</f>
        <v/>
      </c>
      <c r="N1816" s="26" t="str">
        <f>IF([1]DRUM!K1793="","",[1]DRUM!K1793)</f>
        <v/>
      </c>
      <c r="O1816" s="26" t="str">
        <f>IF([1]DRUM!L1793="","",[1]DRUM!L1793)</f>
        <v/>
      </c>
      <c r="P1816" s="26" t="str">
        <f>IF([1]DRUM!M1793="","",[1]DRUM!M1793)</f>
        <v/>
      </c>
      <c r="Q1816" s="26" t="str">
        <f>IF([1]DRUM!N1793="","",[1]DRUM!N1793)</f>
        <v/>
      </c>
      <c r="R1816" s="26" t="str">
        <f t="shared" si="279"/>
        <v/>
      </c>
      <c r="S1816" s="26">
        <f>IF(N1816="",0,
IF(Knee_Application="YES",Knee_Width,IF(Knee_Application="NO",0,
IF(OR(Cable_Type="OH",SearchData("Conductor",Cable_Desc)),0,
IF(N1816="Steel Drum",Knee_Width,
IF(N1816="Plywood Drum",0,
IF(Country="UAE",0,
IF(AND(OR(SearchData("LSHF",Cable_Desc),SearchData("LSZH",Cable_Desc),SearchData("LS0H",Cable_Desc),SearchData("LSOH",Cable_Desc)),D.nom&gt;40),Knee_Width,
IF(AND(Country="Egypt",D.nom&gt;60),Knee_Width,
IF(AND(Country&lt;&gt;"Egypt",D.nom&gt;35),Knee_Width,
0))))))))))</f>
        <v>0</v>
      </c>
      <c r="T1816" s="118">
        <f t="shared" ca="1" si="273"/>
        <v>0</v>
      </c>
      <c r="U1816" s="118">
        <f t="shared" ca="1" si="274"/>
        <v>0</v>
      </c>
      <c r="V1816" s="117">
        <f t="shared" ca="1" si="275"/>
        <v>0</v>
      </c>
      <c r="W1816" s="64">
        <f t="shared" ca="1" si="276"/>
        <v>1</v>
      </c>
      <c r="X1816" s="64">
        <f t="shared" ca="1" si="280"/>
        <v>0</v>
      </c>
      <c r="Y1816" s="64">
        <f t="shared" ca="1" si="277"/>
        <v>0</v>
      </c>
      <c r="AM1816" s="156"/>
    </row>
    <row r="1817" spans="1:39">
      <c r="A1817" s="12">
        <f t="shared" ref="A1817:A1880" si="281">IF(OR(E1817="",G1817="",K1817="",G1817&lt;Min_Flange_Diam,G1817&gt;Max_Flange_Diam,K1817&lt;Min_Outer_Width,K1817&gt;Max_Outer_Width),0,IFERROR(W1817*X1817*Y1817,0))</f>
        <v>0</v>
      </c>
      <c r="B1817" s="12" t="str">
        <f>IF([1]DRUM!A1794="","",[1]DRUM!A1794)</f>
        <v/>
      </c>
      <c r="C1817" s="12" t="str">
        <f t="shared" ref="C1817:C1880" si="282">IF(B1817="","",IF(OR(B1817=Main_DT,B1817=Ext_DT),1,0))</f>
        <v/>
      </c>
      <c r="D1817" s="155">
        <f t="shared" si="278"/>
        <v>0</v>
      </c>
      <c r="E1817" s="26" t="str">
        <f>IF([1]DRUM!B1794="","",[1]DRUM!B1794)</f>
        <v/>
      </c>
      <c r="F1817" s="26" t="str">
        <f>IF([1]DRUM!C1794="","",[1]DRUM!C1794)</f>
        <v/>
      </c>
      <c r="G1817" s="26" t="str">
        <f>IF([1]DRUM!D1794="","",[1]DRUM!D1794)</f>
        <v/>
      </c>
      <c r="H1817" s="26" t="str">
        <f>IF([1]DRUM!E1794="","",[1]DRUM!E1794)</f>
        <v/>
      </c>
      <c r="I1817" s="26" t="str">
        <f>IF([1]DRUM!F1794="","",[1]DRUM!F1794)</f>
        <v/>
      </c>
      <c r="J1817" s="26" t="str">
        <f>IF([1]DRUM!G1794="","",[1]DRUM!G1794)</f>
        <v/>
      </c>
      <c r="K1817" s="26" t="str">
        <f>IF([1]DRUM!H1794="","",[1]DRUM!H1794)</f>
        <v/>
      </c>
      <c r="L1817" s="26" t="str">
        <f>IF([1]DRUM!I1794="","",[1]DRUM!I1794)</f>
        <v/>
      </c>
      <c r="M1817" s="26" t="str">
        <f>IF([1]DRUM!J1794="","",
IF(AND([1]DRUM!K1794="Wooden Drum",[1]DRUM!J1794&gt;Max_WD_Capacity),Max_WD_Capacity,
[1]DRUM!J1794))</f>
        <v/>
      </c>
      <c r="N1817" s="26" t="str">
        <f>IF([1]DRUM!K1794="","",[1]DRUM!K1794)</f>
        <v/>
      </c>
      <c r="O1817" s="26" t="str">
        <f>IF([1]DRUM!L1794="","",[1]DRUM!L1794)</f>
        <v/>
      </c>
      <c r="P1817" s="26" t="str">
        <f>IF([1]DRUM!M1794="","",[1]DRUM!M1794)</f>
        <v/>
      </c>
      <c r="Q1817" s="26" t="str">
        <f>IF([1]DRUM!N1794="","",[1]DRUM!N1794)</f>
        <v/>
      </c>
      <c r="R1817" s="26" t="str">
        <f t="shared" si="279"/>
        <v/>
      </c>
      <c r="S1817" s="26">
        <f>IF(N1817="",0,
IF(Knee_Application="YES",Knee_Width,IF(Knee_Application="NO",0,
IF(OR(Cable_Type="OH",SearchData("Conductor",Cable_Desc)),0,
IF(N1817="Steel Drum",Knee_Width,
IF(N1817="Plywood Drum",0,
IF(Country="UAE",0,
IF(AND(OR(SearchData("LSHF",Cable_Desc),SearchData("LSZH",Cable_Desc),SearchData("LS0H",Cable_Desc),SearchData("LSOH",Cable_Desc)),D.nom&gt;40),Knee_Width,
IF(AND(Country="Egypt",D.nom&gt;60),Knee_Width,
IF(AND(Country&lt;&gt;"Egypt",D.nom&gt;35),Knee_Width,
0))))))))))</f>
        <v>0</v>
      </c>
      <c r="T1817" s="118">
        <f t="shared" ref="T1817:T1880" ca="1" si="283">IFERROR(TRUNC((I1817-S1817)/$L$4),0)</f>
        <v>0</v>
      </c>
      <c r="U1817" s="118">
        <f t="shared" ref="U1817:U1880" ca="1" si="284">IFERROR(TRUNC((((G1817-H1817)/2)-I$11)/L$4),0)</f>
        <v>0</v>
      </c>
      <c r="V1817" s="117">
        <f t="shared" ref="V1817:V1880" ca="1" si="285">IFERROR(T1817*PI()*(H1817*U1817+L$4*U1817^2)/1000,0)</f>
        <v>0</v>
      </c>
      <c r="W1817" s="64">
        <f t="shared" ref="W1817:W1880" ca="1" si="286">IFERROR(IF(H1817&gt;=J$11,1,0),0)</f>
        <v>1</v>
      </c>
      <c r="X1817" s="64">
        <f t="shared" ca="1" si="280"/>
        <v>0</v>
      </c>
      <c r="Y1817" s="64">
        <f t="shared" ref="Y1817:Y1880" ca="1" si="287">IFERROR(IF(V1817&gt;=L$6*0.99,1,0),0)</f>
        <v>0</v>
      </c>
      <c r="AM1817" s="156"/>
    </row>
    <row r="1818" spans="1:39">
      <c r="A1818" s="12">
        <f t="shared" si="281"/>
        <v>0</v>
      </c>
      <c r="B1818" s="12" t="str">
        <f>IF([1]DRUM!A1795="","",[1]DRUM!A1795)</f>
        <v/>
      </c>
      <c r="C1818" s="12" t="str">
        <f t="shared" si="282"/>
        <v/>
      </c>
      <c r="D1818" s="155">
        <f t="shared" ref="D1818:D1881" si="288">IF(O1818="",0,IFERROR(A1818*C1818,0))</f>
        <v>0</v>
      </c>
      <c r="E1818" s="26" t="str">
        <f>IF([1]DRUM!B1795="","",[1]DRUM!B1795)</f>
        <v/>
      </c>
      <c r="F1818" s="26" t="str">
        <f>IF([1]DRUM!C1795="","",[1]DRUM!C1795)</f>
        <v/>
      </c>
      <c r="G1818" s="26" t="str">
        <f>IF([1]DRUM!D1795="","",[1]DRUM!D1795)</f>
        <v/>
      </c>
      <c r="H1818" s="26" t="str">
        <f>IF([1]DRUM!E1795="","",[1]DRUM!E1795)</f>
        <v/>
      </c>
      <c r="I1818" s="26" t="str">
        <f>IF([1]DRUM!F1795="","",[1]DRUM!F1795)</f>
        <v/>
      </c>
      <c r="J1818" s="26" t="str">
        <f>IF([1]DRUM!G1795="","",[1]DRUM!G1795)</f>
        <v/>
      </c>
      <c r="K1818" s="26" t="str">
        <f>IF([1]DRUM!H1795="","",[1]DRUM!H1795)</f>
        <v/>
      </c>
      <c r="L1818" s="26" t="str">
        <f>IF([1]DRUM!I1795="","",[1]DRUM!I1795)</f>
        <v/>
      </c>
      <c r="M1818" s="26" t="str">
        <f>IF([1]DRUM!J1795="","",
IF(AND([1]DRUM!K1795="Wooden Drum",[1]DRUM!J1795&gt;Max_WD_Capacity),Max_WD_Capacity,
[1]DRUM!J1795))</f>
        <v/>
      </c>
      <c r="N1818" s="26" t="str">
        <f>IF([1]DRUM!K1795="","",[1]DRUM!K1795)</f>
        <v/>
      </c>
      <c r="O1818" s="26" t="str">
        <f>IF([1]DRUM!L1795="","",[1]DRUM!L1795)</f>
        <v/>
      </c>
      <c r="P1818" s="26" t="str">
        <f>IF([1]DRUM!M1795="","",[1]DRUM!M1795)</f>
        <v/>
      </c>
      <c r="Q1818" s="26" t="str">
        <f>IF([1]DRUM!N1795="","",[1]DRUM!N1795)</f>
        <v/>
      </c>
      <c r="R1818" s="26" t="str">
        <f t="shared" ref="R1818:R1881" si="289">B1818</f>
        <v/>
      </c>
      <c r="S1818" s="26">
        <f>IF(N1818="",0,
IF(Knee_Application="YES",Knee_Width,IF(Knee_Application="NO",0,
IF(OR(Cable_Type="OH",SearchData("Conductor",Cable_Desc)),0,
IF(N1818="Steel Drum",Knee_Width,
IF(N1818="Plywood Drum",0,
IF(Country="UAE",0,
IF(AND(OR(SearchData("LSHF",Cable_Desc),SearchData("LSZH",Cable_Desc),SearchData("LS0H",Cable_Desc),SearchData("LSOH",Cable_Desc)),D.nom&gt;40),Knee_Width,
IF(AND(Country="Egypt",D.nom&gt;60),Knee_Width,
IF(AND(Country&lt;&gt;"Egypt",D.nom&gt;35),Knee_Width,
0))))))))))</f>
        <v>0</v>
      </c>
      <c r="T1818" s="118">
        <f t="shared" ca="1" si="283"/>
        <v>0</v>
      </c>
      <c r="U1818" s="118">
        <f t="shared" ca="1" si="284"/>
        <v>0</v>
      </c>
      <c r="V1818" s="117">
        <f t="shared" ca="1" si="285"/>
        <v>0</v>
      </c>
      <c r="W1818" s="64">
        <f t="shared" ca="1" si="286"/>
        <v>1</v>
      </c>
      <c r="X1818" s="64">
        <f t="shared" ref="X1818:X1881" ca="1" si="290">IFERROR(IF(M1818*(IF(N1818="Steel Drum",1.1,IF(N1818="Plywood Drum",1,IF(M1818&lt;=1000,1.1,IF(M1818&lt;=6000,1.04,1)))))&gt;=L$5,1,0),0)</f>
        <v>0</v>
      </c>
      <c r="Y1818" s="64">
        <f t="shared" ca="1" si="287"/>
        <v>0</v>
      </c>
      <c r="AM1818" s="156"/>
    </row>
    <row r="1819" spans="1:39">
      <c r="A1819" s="12">
        <f t="shared" si="281"/>
        <v>0</v>
      </c>
      <c r="B1819" s="12" t="str">
        <f>IF([1]DRUM!A1796="","",[1]DRUM!A1796)</f>
        <v/>
      </c>
      <c r="C1819" s="12" t="str">
        <f t="shared" si="282"/>
        <v/>
      </c>
      <c r="D1819" s="155">
        <f t="shared" si="288"/>
        <v>0</v>
      </c>
      <c r="E1819" s="26" t="str">
        <f>IF([1]DRUM!B1796="","",[1]DRUM!B1796)</f>
        <v/>
      </c>
      <c r="F1819" s="26" t="str">
        <f>IF([1]DRUM!C1796="","",[1]DRUM!C1796)</f>
        <v/>
      </c>
      <c r="G1819" s="26" t="str">
        <f>IF([1]DRUM!D1796="","",[1]DRUM!D1796)</f>
        <v/>
      </c>
      <c r="H1819" s="26" t="str">
        <f>IF([1]DRUM!E1796="","",[1]DRUM!E1796)</f>
        <v/>
      </c>
      <c r="I1819" s="26" t="str">
        <f>IF([1]DRUM!F1796="","",[1]DRUM!F1796)</f>
        <v/>
      </c>
      <c r="J1819" s="26" t="str">
        <f>IF([1]DRUM!G1796="","",[1]DRUM!G1796)</f>
        <v/>
      </c>
      <c r="K1819" s="26" t="str">
        <f>IF([1]DRUM!H1796="","",[1]DRUM!H1796)</f>
        <v/>
      </c>
      <c r="L1819" s="26" t="str">
        <f>IF([1]DRUM!I1796="","",[1]DRUM!I1796)</f>
        <v/>
      </c>
      <c r="M1819" s="26" t="str">
        <f>IF([1]DRUM!J1796="","",
IF(AND([1]DRUM!K1796="Wooden Drum",[1]DRUM!J1796&gt;Max_WD_Capacity),Max_WD_Capacity,
[1]DRUM!J1796))</f>
        <v/>
      </c>
      <c r="N1819" s="26" t="str">
        <f>IF([1]DRUM!K1796="","",[1]DRUM!K1796)</f>
        <v/>
      </c>
      <c r="O1819" s="26" t="str">
        <f>IF([1]DRUM!L1796="","",[1]DRUM!L1796)</f>
        <v/>
      </c>
      <c r="P1819" s="26" t="str">
        <f>IF([1]DRUM!M1796="","",[1]DRUM!M1796)</f>
        <v/>
      </c>
      <c r="Q1819" s="26" t="str">
        <f>IF([1]DRUM!N1796="","",[1]DRUM!N1796)</f>
        <v/>
      </c>
      <c r="R1819" s="26" t="str">
        <f t="shared" si="289"/>
        <v/>
      </c>
      <c r="S1819" s="26">
        <f>IF(N1819="",0,
IF(Knee_Application="YES",Knee_Width,IF(Knee_Application="NO",0,
IF(OR(Cable_Type="OH",SearchData("Conductor",Cable_Desc)),0,
IF(N1819="Steel Drum",Knee_Width,
IF(N1819="Plywood Drum",0,
IF(Country="UAE",0,
IF(AND(OR(SearchData("LSHF",Cable_Desc),SearchData("LSZH",Cable_Desc),SearchData("LS0H",Cable_Desc),SearchData("LSOH",Cable_Desc)),D.nom&gt;40),Knee_Width,
IF(AND(Country="Egypt",D.nom&gt;60),Knee_Width,
IF(AND(Country&lt;&gt;"Egypt",D.nom&gt;35),Knee_Width,
0))))))))))</f>
        <v>0</v>
      </c>
      <c r="T1819" s="118">
        <f t="shared" ca="1" si="283"/>
        <v>0</v>
      </c>
      <c r="U1819" s="118">
        <f t="shared" ca="1" si="284"/>
        <v>0</v>
      </c>
      <c r="V1819" s="117">
        <f t="shared" ca="1" si="285"/>
        <v>0</v>
      </c>
      <c r="W1819" s="64">
        <f t="shared" ca="1" si="286"/>
        <v>1</v>
      </c>
      <c r="X1819" s="64">
        <f t="shared" ca="1" si="290"/>
        <v>0</v>
      </c>
      <c r="Y1819" s="64">
        <f t="shared" ca="1" si="287"/>
        <v>0</v>
      </c>
      <c r="AM1819" s="156"/>
    </row>
    <row r="1820" spans="1:39">
      <c r="A1820" s="12">
        <f t="shared" si="281"/>
        <v>0</v>
      </c>
      <c r="B1820" s="12" t="str">
        <f>IF([1]DRUM!A1797="","",[1]DRUM!A1797)</f>
        <v/>
      </c>
      <c r="C1820" s="12" t="str">
        <f t="shared" si="282"/>
        <v/>
      </c>
      <c r="D1820" s="155">
        <f t="shared" si="288"/>
        <v>0</v>
      </c>
      <c r="E1820" s="26" t="str">
        <f>IF([1]DRUM!B1797="","",[1]DRUM!B1797)</f>
        <v/>
      </c>
      <c r="F1820" s="26" t="str">
        <f>IF([1]DRUM!C1797="","",[1]DRUM!C1797)</f>
        <v/>
      </c>
      <c r="G1820" s="26" t="str">
        <f>IF([1]DRUM!D1797="","",[1]DRUM!D1797)</f>
        <v/>
      </c>
      <c r="H1820" s="26" t="str">
        <f>IF([1]DRUM!E1797="","",[1]DRUM!E1797)</f>
        <v/>
      </c>
      <c r="I1820" s="26" t="str">
        <f>IF([1]DRUM!F1797="","",[1]DRUM!F1797)</f>
        <v/>
      </c>
      <c r="J1820" s="26" t="str">
        <f>IF([1]DRUM!G1797="","",[1]DRUM!G1797)</f>
        <v/>
      </c>
      <c r="K1820" s="26" t="str">
        <f>IF([1]DRUM!H1797="","",[1]DRUM!H1797)</f>
        <v/>
      </c>
      <c r="L1820" s="26" t="str">
        <f>IF([1]DRUM!I1797="","",[1]DRUM!I1797)</f>
        <v/>
      </c>
      <c r="M1820" s="26" t="str">
        <f>IF([1]DRUM!J1797="","",
IF(AND([1]DRUM!K1797="Wooden Drum",[1]DRUM!J1797&gt;Max_WD_Capacity),Max_WD_Capacity,
[1]DRUM!J1797))</f>
        <v/>
      </c>
      <c r="N1820" s="26" t="str">
        <f>IF([1]DRUM!K1797="","",[1]DRUM!K1797)</f>
        <v/>
      </c>
      <c r="O1820" s="26" t="str">
        <f>IF([1]DRUM!L1797="","",[1]DRUM!L1797)</f>
        <v/>
      </c>
      <c r="P1820" s="26" t="str">
        <f>IF([1]DRUM!M1797="","",[1]DRUM!M1797)</f>
        <v/>
      </c>
      <c r="Q1820" s="26" t="str">
        <f>IF([1]DRUM!N1797="","",[1]DRUM!N1797)</f>
        <v/>
      </c>
      <c r="R1820" s="26" t="str">
        <f t="shared" si="289"/>
        <v/>
      </c>
      <c r="S1820" s="26">
        <f>IF(N1820="",0,
IF(Knee_Application="YES",Knee_Width,IF(Knee_Application="NO",0,
IF(OR(Cable_Type="OH",SearchData("Conductor",Cable_Desc)),0,
IF(N1820="Steel Drum",Knee_Width,
IF(N1820="Plywood Drum",0,
IF(Country="UAE",0,
IF(AND(OR(SearchData("LSHF",Cable_Desc),SearchData("LSZH",Cable_Desc),SearchData("LS0H",Cable_Desc),SearchData("LSOH",Cable_Desc)),D.nom&gt;40),Knee_Width,
IF(AND(Country="Egypt",D.nom&gt;60),Knee_Width,
IF(AND(Country&lt;&gt;"Egypt",D.nom&gt;35),Knee_Width,
0))))))))))</f>
        <v>0</v>
      </c>
      <c r="T1820" s="118">
        <f t="shared" ca="1" si="283"/>
        <v>0</v>
      </c>
      <c r="U1820" s="118">
        <f t="shared" ca="1" si="284"/>
        <v>0</v>
      </c>
      <c r="V1820" s="117">
        <f t="shared" ca="1" si="285"/>
        <v>0</v>
      </c>
      <c r="W1820" s="64">
        <f t="shared" ca="1" si="286"/>
        <v>1</v>
      </c>
      <c r="X1820" s="64">
        <f t="shared" ca="1" si="290"/>
        <v>0</v>
      </c>
      <c r="Y1820" s="64">
        <f t="shared" ca="1" si="287"/>
        <v>0</v>
      </c>
      <c r="AM1820" s="156"/>
    </row>
    <row r="1821" spans="1:39">
      <c r="A1821" s="12">
        <f t="shared" si="281"/>
        <v>0</v>
      </c>
      <c r="B1821" s="12" t="str">
        <f>IF([1]DRUM!A1798="","",[1]DRUM!A1798)</f>
        <v/>
      </c>
      <c r="C1821" s="12" t="str">
        <f t="shared" si="282"/>
        <v/>
      </c>
      <c r="D1821" s="155">
        <f t="shared" si="288"/>
        <v>0</v>
      </c>
      <c r="E1821" s="26" t="str">
        <f>IF([1]DRUM!B1798="","",[1]DRUM!B1798)</f>
        <v/>
      </c>
      <c r="F1821" s="26" t="str">
        <f>IF([1]DRUM!C1798="","",[1]DRUM!C1798)</f>
        <v/>
      </c>
      <c r="G1821" s="26" t="str">
        <f>IF([1]DRUM!D1798="","",[1]DRUM!D1798)</f>
        <v/>
      </c>
      <c r="H1821" s="26" t="str">
        <f>IF([1]DRUM!E1798="","",[1]DRUM!E1798)</f>
        <v/>
      </c>
      <c r="I1821" s="26" t="str">
        <f>IF([1]DRUM!F1798="","",[1]DRUM!F1798)</f>
        <v/>
      </c>
      <c r="J1821" s="26" t="str">
        <f>IF([1]DRUM!G1798="","",[1]DRUM!G1798)</f>
        <v/>
      </c>
      <c r="K1821" s="26" t="str">
        <f>IF([1]DRUM!H1798="","",[1]DRUM!H1798)</f>
        <v/>
      </c>
      <c r="L1821" s="26" t="str">
        <f>IF([1]DRUM!I1798="","",[1]DRUM!I1798)</f>
        <v/>
      </c>
      <c r="M1821" s="26" t="str">
        <f>IF([1]DRUM!J1798="","",
IF(AND([1]DRUM!K1798="Wooden Drum",[1]DRUM!J1798&gt;Max_WD_Capacity),Max_WD_Capacity,
[1]DRUM!J1798))</f>
        <v/>
      </c>
      <c r="N1821" s="26" t="str">
        <f>IF([1]DRUM!K1798="","",[1]DRUM!K1798)</f>
        <v/>
      </c>
      <c r="O1821" s="26" t="str">
        <f>IF([1]DRUM!L1798="","",[1]DRUM!L1798)</f>
        <v/>
      </c>
      <c r="P1821" s="26" t="str">
        <f>IF([1]DRUM!M1798="","",[1]DRUM!M1798)</f>
        <v/>
      </c>
      <c r="Q1821" s="26" t="str">
        <f>IF([1]DRUM!N1798="","",[1]DRUM!N1798)</f>
        <v/>
      </c>
      <c r="R1821" s="26" t="str">
        <f t="shared" si="289"/>
        <v/>
      </c>
      <c r="S1821" s="26">
        <f>IF(N1821="",0,
IF(Knee_Application="YES",Knee_Width,IF(Knee_Application="NO",0,
IF(OR(Cable_Type="OH",SearchData("Conductor",Cable_Desc)),0,
IF(N1821="Steel Drum",Knee_Width,
IF(N1821="Plywood Drum",0,
IF(Country="UAE",0,
IF(AND(OR(SearchData("LSHF",Cable_Desc),SearchData("LSZH",Cable_Desc),SearchData("LS0H",Cable_Desc),SearchData("LSOH",Cable_Desc)),D.nom&gt;40),Knee_Width,
IF(AND(Country="Egypt",D.nom&gt;60),Knee_Width,
IF(AND(Country&lt;&gt;"Egypt",D.nom&gt;35),Knee_Width,
0))))))))))</f>
        <v>0</v>
      </c>
      <c r="T1821" s="118">
        <f t="shared" ca="1" si="283"/>
        <v>0</v>
      </c>
      <c r="U1821" s="118">
        <f t="shared" ca="1" si="284"/>
        <v>0</v>
      </c>
      <c r="V1821" s="117">
        <f t="shared" ca="1" si="285"/>
        <v>0</v>
      </c>
      <c r="W1821" s="64">
        <f t="shared" ca="1" si="286"/>
        <v>1</v>
      </c>
      <c r="X1821" s="64">
        <f t="shared" ca="1" si="290"/>
        <v>0</v>
      </c>
      <c r="Y1821" s="64">
        <f t="shared" ca="1" si="287"/>
        <v>0</v>
      </c>
      <c r="AM1821" s="156"/>
    </row>
    <row r="1822" spans="1:39">
      <c r="A1822" s="12">
        <f t="shared" si="281"/>
        <v>0</v>
      </c>
      <c r="B1822" s="12" t="str">
        <f>IF([1]DRUM!A1799="","",[1]DRUM!A1799)</f>
        <v/>
      </c>
      <c r="C1822" s="12" t="str">
        <f t="shared" si="282"/>
        <v/>
      </c>
      <c r="D1822" s="155">
        <f t="shared" si="288"/>
        <v>0</v>
      </c>
      <c r="E1822" s="26" t="str">
        <f>IF([1]DRUM!B1799="","",[1]DRUM!B1799)</f>
        <v/>
      </c>
      <c r="F1822" s="26" t="str">
        <f>IF([1]DRUM!C1799="","",[1]DRUM!C1799)</f>
        <v/>
      </c>
      <c r="G1822" s="26" t="str">
        <f>IF([1]DRUM!D1799="","",[1]DRUM!D1799)</f>
        <v/>
      </c>
      <c r="H1822" s="26" t="str">
        <f>IF([1]DRUM!E1799="","",[1]DRUM!E1799)</f>
        <v/>
      </c>
      <c r="I1822" s="26" t="str">
        <f>IF([1]DRUM!F1799="","",[1]DRUM!F1799)</f>
        <v/>
      </c>
      <c r="J1822" s="26" t="str">
        <f>IF([1]DRUM!G1799="","",[1]DRUM!G1799)</f>
        <v/>
      </c>
      <c r="K1822" s="26" t="str">
        <f>IF([1]DRUM!H1799="","",[1]DRUM!H1799)</f>
        <v/>
      </c>
      <c r="L1822" s="26" t="str">
        <f>IF([1]DRUM!I1799="","",[1]DRUM!I1799)</f>
        <v/>
      </c>
      <c r="M1822" s="26" t="str">
        <f>IF([1]DRUM!J1799="","",
IF(AND([1]DRUM!K1799="Wooden Drum",[1]DRUM!J1799&gt;Max_WD_Capacity),Max_WD_Capacity,
[1]DRUM!J1799))</f>
        <v/>
      </c>
      <c r="N1822" s="26" t="str">
        <f>IF([1]DRUM!K1799="","",[1]DRUM!K1799)</f>
        <v/>
      </c>
      <c r="O1822" s="26" t="str">
        <f>IF([1]DRUM!L1799="","",[1]DRUM!L1799)</f>
        <v/>
      </c>
      <c r="P1822" s="26" t="str">
        <f>IF([1]DRUM!M1799="","",[1]DRUM!M1799)</f>
        <v/>
      </c>
      <c r="Q1822" s="26" t="str">
        <f>IF([1]DRUM!N1799="","",[1]DRUM!N1799)</f>
        <v/>
      </c>
      <c r="R1822" s="26" t="str">
        <f t="shared" si="289"/>
        <v/>
      </c>
      <c r="S1822" s="26">
        <f>IF(N1822="",0,
IF(Knee_Application="YES",Knee_Width,IF(Knee_Application="NO",0,
IF(OR(Cable_Type="OH",SearchData("Conductor",Cable_Desc)),0,
IF(N1822="Steel Drum",Knee_Width,
IF(N1822="Plywood Drum",0,
IF(Country="UAE",0,
IF(AND(OR(SearchData("LSHF",Cable_Desc),SearchData("LSZH",Cable_Desc),SearchData("LS0H",Cable_Desc),SearchData("LSOH",Cable_Desc)),D.nom&gt;40),Knee_Width,
IF(AND(Country="Egypt",D.nom&gt;60),Knee_Width,
IF(AND(Country&lt;&gt;"Egypt",D.nom&gt;35),Knee_Width,
0))))))))))</f>
        <v>0</v>
      </c>
      <c r="T1822" s="118">
        <f t="shared" ca="1" si="283"/>
        <v>0</v>
      </c>
      <c r="U1822" s="118">
        <f t="shared" ca="1" si="284"/>
        <v>0</v>
      </c>
      <c r="V1822" s="117">
        <f t="shared" ca="1" si="285"/>
        <v>0</v>
      </c>
      <c r="W1822" s="64">
        <f t="shared" ca="1" si="286"/>
        <v>1</v>
      </c>
      <c r="X1822" s="64">
        <f t="shared" ca="1" si="290"/>
        <v>0</v>
      </c>
      <c r="Y1822" s="64">
        <f t="shared" ca="1" si="287"/>
        <v>0</v>
      </c>
      <c r="AM1822" s="156"/>
    </row>
    <row r="1823" spans="1:39">
      <c r="A1823" s="12">
        <f t="shared" si="281"/>
        <v>0</v>
      </c>
      <c r="B1823" s="12" t="str">
        <f>IF([1]DRUM!A1800="","",[1]DRUM!A1800)</f>
        <v/>
      </c>
      <c r="C1823" s="12" t="str">
        <f t="shared" si="282"/>
        <v/>
      </c>
      <c r="D1823" s="155">
        <f t="shared" si="288"/>
        <v>0</v>
      </c>
      <c r="E1823" s="26" t="str">
        <f>IF([1]DRUM!B1800="","",[1]DRUM!B1800)</f>
        <v/>
      </c>
      <c r="F1823" s="26" t="str">
        <f>IF([1]DRUM!C1800="","",[1]DRUM!C1800)</f>
        <v/>
      </c>
      <c r="G1823" s="26" t="str">
        <f>IF([1]DRUM!D1800="","",[1]DRUM!D1800)</f>
        <v/>
      </c>
      <c r="H1823" s="26" t="str">
        <f>IF([1]DRUM!E1800="","",[1]DRUM!E1800)</f>
        <v/>
      </c>
      <c r="I1823" s="26" t="str">
        <f>IF([1]DRUM!F1800="","",[1]DRUM!F1800)</f>
        <v/>
      </c>
      <c r="J1823" s="26" t="str">
        <f>IF([1]DRUM!G1800="","",[1]DRUM!G1800)</f>
        <v/>
      </c>
      <c r="K1823" s="26" t="str">
        <f>IF([1]DRUM!H1800="","",[1]DRUM!H1800)</f>
        <v/>
      </c>
      <c r="L1823" s="26" t="str">
        <f>IF([1]DRUM!I1800="","",[1]DRUM!I1800)</f>
        <v/>
      </c>
      <c r="M1823" s="26" t="str">
        <f>IF([1]DRUM!J1800="","",
IF(AND([1]DRUM!K1800="Wooden Drum",[1]DRUM!J1800&gt;Max_WD_Capacity),Max_WD_Capacity,
[1]DRUM!J1800))</f>
        <v/>
      </c>
      <c r="N1823" s="26" t="str">
        <f>IF([1]DRUM!K1800="","",[1]DRUM!K1800)</f>
        <v/>
      </c>
      <c r="O1823" s="26" t="str">
        <f>IF([1]DRUM!L1800="","",[1]DRUM!L1800)</f>
        <v/>
      </c>
      <c r="P1823" s="26" t="str">
        <f>IF([1]DRUM!M1800="","",[1]DRUM!M1800)</f>
        <v/>
      </c>
      <c r="Q1823" s="26" t="str">
        <f>IF([1]DRUM!N1800="","",[1]DRUM!N1800)</f>
        <v/>
      </c>
      <c r="R1823" s="26" t="str">
        <f t="shared" si="289"/>
        <v/>
      </c>
      <c r="S1823" s="26">
        <f>IF(N1823="",0,
IF(Knee_Application="YES",Knee_Width,IF(Knee_Application="NO",0,
IF(OR(Cable_Type="OH",SearchData("Conductor",Cable_Desc)),0,
IF(N1823="Steel Drum",Knee_Width,
IF(N1823="Plywood Drum",0,
IF(Country="UAE",0,
IF(AND(OR(SearchData("LSHF",Cable_Desc),SearchData("LSZH",Cable_Desc),SearchData("LS0H",Cable_Desc),SearchData("LSOH",Cable_Desc)),D.nom&gt;40),Knee_Width,
IF(AND(Country="Egypt",D.nom&gt;60),Knee_Width,
IF(AND(Country&lt;&gt;"Egypt",D.nom&gt;35),Knee_Width,
0))))))))))</f>
        <v>0</v>
      </c>
      <c r="T1823" s="118">
        <f t="shared" ca="1" si="283"/>
        <v>0</v>
      </c>
      <c r="U1823" s="118">
        <f t="shared" ca="1" si="284"/>
        <v>0</v>
      </c>
      <c r="V1823" s="117">
        <f t="shared" ca="1" si="285"/>
        <v>0</v>
      </c>
      <c r="W1823" s="64">
        <f t="shared" ca="1" si="286"/>
        <v>1</v>
      </c>
      <c r="X1823" s="64">
        <f t="shared" ca="1" si="290"/>
        <v>0</v>
      </c>
      <c r="Y1823" s="64">
        <f t="shared" ca="1" si="287"/>
        <v>0</v>
      </c>
      <c r="AM1823" s="156"/>
    </row>
    <row r="1824" spans="1:39">
      <c r="A1824" s="12">
        <f t="shared" si="281"/>
        <v>0</v>
      </c>
      <c r="B1824" s="12" t="str">
        <f>IF([1]DRUM!A1801="","",[1]DRUM!A1801)</f>
        <v/>
      </c>
      <c r="C1824" s="12" t="str">
        <f t="shared" si="282"/>
        <v/>
      </c>
      <c r="D1824" s="155">
        <f t="shared" si="288"/>
        <v>0</v>
      </c>
      <c r="E1824" s="26" t="str">
        <f>IF([1]DRUM!B1801="","",[1]DRUM!B1801)</f>
        <v/>
      </c>
      <c r="F1824" s="26" t="str">
        <f>IF([1]DRUM!C1801="","",[1]DRUM!C1801)</f>
        <v/>
      </c>
      <c r="G1824" s="26" t="str">
        <f>IF([1]DRUM!D1801="","",[1]DRUM!D1801)</f>
        <v/>
      </c>
      <c r="H1824" s="26" t="str">
        <f>IF([1]DRUM!E1801="","",[1]DRUM!E1801)</f>
        <v/>
      </c>
      <c r="I1824" s="26" t="str">
        <f>IF([1]DRUM!F1801="","",[1]DRUM!F1801)</f>
        <v/>
      </c>
      <c r="J1824" s="26" t="str">
        <f>IF([1]DRUM!G1801="","",[1]DRUM!G1801)</f>
        <v/>
      </c>
      <c r="K1824" s="26" t="str">
        <f>IF([1]DRUM!H1801="","",[1]DRUM!H1801)</f>
        <v/>
      </c>
      <c r="L1824" s="26" t="str">
        <f>IF([1]DRUM!I1801="","",[1]DRUM!I1801)</f>
        <v/>
      </c>
      <c r="M1824" s="26" t="str">
        <f>IF([1]DRUM!J1801="","",
IF(AND([1]DRUM!K1801="Wooden Drum",[1]DRUM!J1801&gt;Max_WD_Capacity),Max_WD_Capacity,
[1]DRUM!J1801))</f>
        <v/>
      </c>
      <c r="N1824" s="26" t="str">
        <f>IF([1]DRUM!K1801="","",[1]DRUM!K1801)</f>
        <v/>
      </c>
      <c r="O1824" s="26" t="str">
        <f>IF([1]DRUM!L1801="","",[1]DRUM!L1801)</f>
        <v/>
      </c>
      <c r="P1824" s="26" t="str">
        <f>IF([1]DRUM!M1801="","",[1]DRUM!M1801)</f>
        <v/>
      </c>
      <c r="Q1824" s="26" t="str">
        <f>IF([1]DRUM!N1801="","",[1]DRUM!N1801)</f>
        <v/>
      </c>
      <c r="R1824" s="26" t="str">
        <f t="shared" si="289"/>
        <v/>
      </c>
      <c r="S1824" s="26">
        <f>IF(N1824="",0,
IF(Knee_Application="YES",Knee_Width,IF(Knee_Application="NO",0,
IF(OR(Cable_Type="OH",SearchData("Conductor",Cable_Desc)),0,
IF(N1824="Steel Drum",Knee_Width,
IF(N1824="Plywood Drum",0,
IF(Country="UAE",0,
IF(AND(OR(SearchData("LSHF",Cable_Desc),SearchData("LSZH",Cable_Desc),SearchData("LS0H",Cable_Desc),SearchData("LSOH",Cable_Desc)),D.nom&gt;40),Knee_Width,
IF(AND(Country="Egypt",D.nom&gt;60),Knee_Width,
IF(AND(Country&lt;&gt;"Egypt",D.nom&gt;35),Knee_Width,
0))))))))))</f>
        <v>0</v>
      </c>
      <c r="T1824" s="118">
        <f t="shared" ca="1" si="283"/>
        <v>0</v>
      </c>
      <c r="U1824" s="118">
        <f t="shared" ca="1" si="284"/>
        <v>0</v>
      </c>
      <c r="V1824" s="117">
        <f t="shared" ca="1" si="285"/>
        <v>0</v>
      </c>
      <c r="W1824" s="64">
        <f t="shared" ca="1" si="286"/>
        <v>1</v>
      </c>
      <c r="X1824" s="64">
        <f t="shared" ca="1" si="290"/>
        <v>0</v>
      </c>
      <c r="Y1824" s="64">
        <f t="shared" ca="1" si="287"/>
        <v>0</v>
      </c>
      <c r="AM1824" s="156"/>
    </row>
    <row r="1825" spans="1:39">
      <c r="A1825" s="12">
        <f t="shared" si="281"/>
        <v>0</v>
      </c>
      <c r="B1825" s="12" t="str">
        <f>IF([1]DRUM!A1802="","",[1]DRUM!A1802)</f>
        <v/>
      </c>
      <c r="C1825" s="12" t="str">
        <f t="shared" si="282"/>
        <v/>
      </c>
      <c r="D1825" s="155">
        <f t="shared" si="288"/>
        <v>0</v>
      </c>
      <c r="E1825" s="26" t="str">
        <f>IF([1]DRUM!B1802="","",[1]DRUM!B1802)</f>
        <v/>
      </c>
      <c r="F1825" s="26" t="str">
        <f>IF([1]DRUM!C1802="","",[1]DRUM!C1802)</f>
        <v/>
      </c>
      <c r="G1825" s="26" t="str">
        <f>IF([1]DRUM!D1802="","",[1]DRUM!D1802)</f>
        <v/>
      </c>
      <c r="H1825" s="26" t="str">
        <f>IF([1]DRUM!E1802="","",[1]DRUM!E1802)</f>
        <v/>
      </c>
      <c r="I1825" s="26" t="str">
        <f>IF([1]DRUM!F1802="","",[1]DRUM!F1802)</f>
        <v/>
      </c>
      <c r="J1825" s="26" t="str">
        <f>IF([1]DRUM!G1802="","",[1]DRUM!G1802)</f>
        <v/>
      </c>
      <c r="K1825" s="26" t="str">
        <f>IF([1]DRUM!H1802="","",[1]DRUM!H1802)</f>
        <v/>
      </c>
      <c r="L1825" s="26" t="str">
        <f>IF([1]DRUM!I1802="","",[1]DRUM!I1802)</f>
        <v/>
      </c>
      <c r="M1825" s="26" t="str">
        <f>IF([1]DRUM!J1802="","",
IF(AND([1]DRUM!K1802="Wooden Drum",[1]DRUM!J1802&gt;Max_WD_Capacity),Max_WD_Capacity,
[1]DRUM!J1802))</f>
        <v/>
      </c>
      <c r="N1825" s="26" t="str">
        <f>IF([1]DRUM!K1802="","",[1]DRUM!K1802)</f>
        <v/>
      </c>
      <c r="O1825" s="26" t="str">
        <f>IF([1]DRUM!L1802="","",[1]DRUM!L1802)</f>
        <v/>
      </c>
      <c r="P1825" s="26" t="str">
        <f>IF([1]DRUM!M1802="","",[1]DRUM!M1802)</f>
        <v/>
      </c>
      <c r="Q1825" s="26" t="str">
        <f>IF([1]DRUM!N1802="","",[1]DRUM!N1802)</f>
        <v/>
      </c>
      <c r="R1825" s="26" t="str">
        <f t="shared" si="289"/>
        <v/>
      </c>
      <c r="S1825" s="26">
        <f>IF(N1825="",0,
IF(Knee_Application="YES",Knee_Width,IF(Knee_Application="NO",0,
IF(OR(Cable_Type="OH",SearchData("Conductor",Cable_Desc)),0,
IF(N1825="Steel Drum",Knee_Width,
IF(N1825="Plywood Drum",0,
IF(Country="UAE",0,
IF(AND(OR(SearchData("LSHF",Cable_Desc),SearchData("LSZH",Cable_Desc),SearchData("LS0H",Cable_Desc),SearchData("LSOH",Cable_Desc)),D.nom&gt;40),Knee_Width,
IF(AND(Country="Egypt",D.nom&gt;60),Knee_Width,
IF(AND(Country&lt;&gt;"Egypt",D.nom&gt;35),Knee_Width,
0))))))))))</f>
        <v>0</v>
      </c>
      <c r="T1825" s="118">
        <f t="shared" ca="1" si="283"/>
        <v>0</v>
      </c>
      <c r="U1825" s="118">
        <f t="shared" ca="1" si="284"/>
        <v>0</v>
      </c>
      <c r="V1825" s="117">
        <f t="shared" ca="1" si="285"/>
        <v>0</v>
      </c>
      <c r="W1825" s="64">
        <f t="shared" ca="1" si="286"/>
        <v>1</v>
      </c>
      <c r="X1825" s="64">
        <f t="shared" ca="1" si="290"/>
        <v>0</v>
      </c>
      <c r="Y1825" s="64">
        <f t="shared" ca="1" si="287"/>
        <v>0</v>
      </c>
      <c r="AM1825" s="156"/>
    </row>
    <row r="1826" spans="1:39">
      <c r="A1826" s="12">
        <f t="shared" si="281"/>
        <v>0</v>
      </c>
      <c r="B1826" s="12" t="str">
        <f>IF([1]DRUM!A1803="","",[1]DRUM!A1803)</f>
        <v/>
      </c>
      <c r="C1826" s="12" t="str">
        <f t="shared" si="282"/>
        <v/>
      </c>
      <c r="D1826" s="155">
        <f t="shared" si="288"/>
        <v>0</v>
      </c>
      <c r="E1826" s="26" t="str">
        <f>IF([1]DRUM!B1803="","",[1]DRUM!B1803)</f>
        <v/>
      </c>
      <c r="F1826" s="26" t="str">
        <f>IF([1]DRUM!C1803="","",[1]DRUM!C1803)</f>
        <v/>
      </c>
      <c r="G1826" s="26" t="str">
        <f>IF([1]DRUM!D1803="","",[1]DRUM!D1803)</f>
        <v/>
      </c>
      <c r="H1826" s="26" t="str">
        <f>IF([1]DRUM!E1803="","",[1]DRUM!E1803)</f>
        <v/>
      </c>
      <c r="I1826" s="26" t="str">
        <f>IF([1]DRUM!F1803="","",[1]DRUM!F1803)</f>
        <v/>
      </c>
      <c r="J1826" s="26" t="str">
        <f>IF([1]DRUM!G1803="","",[1]DRUM!G1803)</f>
        <v/>
      </c>
      <c r="K1826" s="26" t="str">
        <f>IF([1]DRUM!H1803="","",[1]DRUM!H1803)</f>
        <v/>
      </c>
      <c r="L1826" s="26" t="str">
        <f>IF([1]DRUM!I1803="","",[1]DRUM!I1803)</f>
        <v/>
      </c>
      <c r="M1826" s="26" t="str">
        <f>IF([1]DRUM!J1803="","",
IF(AND([1]DRUM!K1803="Wooden Drum",[1]DRUM!J1803&gt;Max_WD_Capacity),Max_WD_Capacity,
[1]DRUM!J1803))</f>
        <v/>
      </c>
      <c r="N1826" s="26" t="str">
        <f>IF([1]DRUM!K1803="","",[1]DRUM!K1803)</f>
        <v/>
      </c>
      <c r="O1826" s="26" t="str">
        <f>IF([1]DRUM!L1803="","",[1]DRUM!L1803)</f>
        <v/>
      </c>
      <c r="P1826" s="26" t="str">
        <f>IF([1]DRUM!M1803="","",[1]DRUM!M1803)</f>
        <v/>
      </c>
      <c r="Q1826" s="26" t="str">
        <f>IF([1]DRUM!N1803="","",[1]DRUM!N1803)</f>
        <v/>
      </c>
      <c r="R1826" s="26" t="str">
        <f t="shared" si="289"/>
        <v/>
      </c>
      <c r="S1826" s="26">
        <f>IF(N1826="",0,
IF(Knee_Application="YES",Knee_Width,IF(Knee_Application="NO",0,
IF(OR(Cable_Type="OH",SearchData("Conductor",Cable_Desc)),0,
IF(N1826="Steel Drum",Knee_Width,
IF(N1826="Plywood Drum",0,
IF(Country="UAE",0,
IF(AND(OR(SearchData("LSHF",Cable_Desc),SearchData("LSZH",Cable_Desc),SearchData("LS0H",Cable_Desc),SearchData("LSOH",Cable_Desc)),D.nom&gt;40),Knee_Width,
IF(AND(Country="Egypt",D.nom&gt;60),Knee_Width,
IF(AND(Country&lt;&gt;"Egypt",D.nom&gt;35),Knee_Width,
0))))))))))</f>
        <v>0</v>
      </c>
      <c r="T1826" s="118">
        <f t="shared" ca="1" si="283"/>
        <v>0</v>
      </c>
      <c r="U1826" s="118">
        <f t="shared" ca="1" si="284"/>
        <v>0</v>
      </c>
      <c r="V1826" s="117">
        <f t="shared" ca="1" si="285"/>
        <v>0</v>
      </c>
      <c r="W1826" s="64">
        <f t="shared" ca="1" si="286"/>
        <v>1</v>
      </c>
      <c r="X1826" s="64">
        <f t="shared" ca="1" si="290"/>
        <v>0</v>
      </c>
      <c r="Y1826" s="64">
        <f t="shared" ca="1" si="287"/>
        <v>0</v>
      </c>
      <c r="AM1826" s="156"/>
    </row>
    <row r="1827" spans="1:39">
      <c r="A1827" s="12">
        <f t="shared" si="281"/>
        <v>0</v>
      </c>
      <c r="B1827" s="12" t="str">
        <f>IF([1]DRUM!A1804="","",[1]DRUM!A1804)</f>
        <v/>
      </c>
      <c r="C1827" s="12" t="str">
        <f t="shared" si="282"/>
        <v/>
      </c>
      <c r="D1827" s="155">
        <f t="shared" si="288"/>
        <v>0</v>
      </c>
      <c r="E1827" s="26" t="str">
        <f>IF([1]DRUM!B1804="","",[1]DRUM!B1804)</f>
        <v/>
      </c>
      <c r="F1827" s="26" t="str">
        <f>IF([1]DRUM!C1804="","",[1]DRUM!C1804)</f>
        <v/>
      </c>
      <c r="G1827" s="26" t="str">
        <f>IF([1]DRUM!D1804="","",[1]DRUM!D1804)</f>
        <v/>
      </c>
      <c r="H1827" s="26" t="str">
        <f>IF([1]DRUM!E1804="","",[1]DRUM!E1804)</f>
        <v/>
      </c>
      <c r="I1827" s="26" t="str">
        <f>IF([1]DRUM!F1804="","",[1]DRUM!F1804)</f>
        <v/>
      </c>
      <c r="J1827" s="26" t="str">
        <f>IF([1]DRUM!G1804="","",[1]DRUM!G1804)</f>
        <v/>
      </c>
      <c r="K1827" s="26" t="str">
        <f>IF([1]DRUM!H1804="","",[1]DRUM!H1804)</f>
        <v/>
      </c>
      <c r="L1827" s="26" t="str">
        <f>IF([1]DRUM!I1804="","",[1]DRUM!I1804)</f>
        <v/>
      </c>
      <c r="M1827" s="26" t="str">
        <f>IF([1]DRUM!J1804="","",
IF(AND([1]DRUM!K1804="Wooden Drum",[1]DRUM!J1804&gt;Max_WD_Capacity),Max_WD_Capacity,
[1]DRUM!J1804))</f>
        <v/>
      </c>
      <c r="N1827" s="26" t="str">
        <f>IF([1]DRUM!K1804="","",[1]DRUM!K1804)</f>
        <v/>
      </c>
      <c r="O1827" s="26" t="str">
        <f>IF([1]DRUM!L1804="","",[1]DRUM!L1804)</f>
        <v/>
      </c>
      <c r="P1827" s="26" t="str">
        <f>IF([1]DRUM!M1804="","",[1]DRUM!M1804)</f>
        <v/>
      </c>
      <c r="Q1827" s="26" t="str">
        <f>IF([1]DRUM!N1804="","",[1]DRUM!N1804)</f>
        <v/>
      </c>
      <c r="R1827" s="26" t="str">
        <f t="shared" si="289"/>
        <v/>
      </c>
      <c r="S1827" s="26">
        <f>IF(N1827="",0,
IF(Knee_Application="YES",Knee_Width,IF(Knee_Application="NO",0,
IF(OR(Cable_Type="OH",SearchData("Conductor",Cable_Desc)),0,
IF(N1827="Steel Drum",Knee_Width,
IF(N1827="Plywood Drum",0,
IF(Country="UAE",0,
IF(AND(OR(SearchData("LSHF",Cable_Desc),SearchData("LSZH",Cable_Desc),SearchData("LS0H",Cable_Desc),SearchData("LSOH",Cable_Desc)),D.nom&gt;40),Knee_Width,
IF(AND(Country="Egypt",D.nom&gt;60),Knee_Width,
IF(AND(Country&lt;&gt;"Egypt",D.nom&gt;35),Knee_Width,
0))))))))))</f>
        <v>0</v>
      </c>
      <c r="T1827" s="118">
        <f t="shared" ca="1" si="283"/>
        <v>0</v>
      </c>
      <c r="U1827" s="118">
        <f t="shared" ca="1" si="284"/>
        <v>0</v>
      </c>
      <c r="V1827" s="117">
        <f t="shared" ca="1" si="285"/>
        <v>0</v>
      </c>
      <c r="W1827" s="64">
        <f t="shared" ca="1" si="286"/>
        <v>1</v>
      </c>
      <c r="X1827" s="64">
        <f t="shared" ca="1" si="290"/>
        <v>0</v>
      </c>
      <c r="Y1827" s="64">
        <f t="shared" ca="1" si="287"/>
        <v>0</v>
      </c>
      <c r="AM1827" s="156"/>
    </row>
    <row r="1828" spans="1:39">
      <c r="A1828" s="12">
        <f t="shared" si="281"/>
        <v>0</v>
      </c>
      <c r="B1828" s="12" t="str">
        <f>IF([1]DRUM!A1805="","",[1]DRUM!A1805)</f>
        <v/>
      </c>
      <c r="C1828" s="12" t="str">
        <f t="shared" si="282"/>
        <v/>
      </c>
      <c r="D1828" s="155">
        <f t="shared" si="288"/>
        <v>0</v>
      </c>
      <c r="E1828" s="26" t="str">
        <f>IF([1]DRUM!B1805="","",[1]DRUM!B1805)</f>
        <v/>
      </c>
      <c r="F1828" s="26" t="str">
        <f>IF([1]DRUM!C1805="","",[1]DRUM!C1805)</f>
        <v/>
      </c>
      <c r="G1828" s="26" t="str">
        <f>IF([1]DRUM!D1805="","",[1]DRUM!D1805)</f>
        <v/>
      </c>
      <c r="H1828" s="26" t="str">
        <f>IF([1]DRUM!E1805="","",[1]DRUM!E1805)</f>
        <v/>
      </c>
      <c r="I1828" s="26" t="str">
        <f>IF([1]DRUM!F1805="","",[1]DRUM!F1805)</f>
        <v/>
      </c>
      <c r="J1828" s="26" t="str">
        <f>IF([1]DRUM!G1805="","",[1]DRUM!G1805)</f>
        <v/>
      </c>
      <c r="K1828" s="26" t="str">
        <f>IF([1]DRUM!H1805="","",[1]DRUM!H1805)</f>
        <v/>
      </c>
      <c r="L1828" s="26" t="str">
        <f>IF([1]DRUM!I1805="","",[1]DRUM!I1805)</f>
        <v/>
      </c>
      <c r="M1828" s="26" t="str">
        <f>IF([1]DRUM!J1805="","",
IF(AND([1]DRUM!K1805="Wooden Drum",[1]DRUM!J1805&gt;Max_WD_Capacity),Max_WD_Capacity,
[1]DRUM!J1805))</f>
        <v/>
      </c>
      <c r="N1828" s="26" t="str">
        <f>IF([1]DRUM!K1805="","",[1]DRUM!K1805)</f>
        <v/>
      </c>
      <c r="O1828" s="26" t="str">
        <f>IF([1]DRUM!L1805="","",[1]DRUM!L1805)</f>
        <v/>
      </c>
      <c r="P1828" s="26" t="str">
        <f>IF([1]DRUM!M1805="","",[1]DRUM!M1805)</f>
        <v/>
      </c>
      <c r="Q1828" s="26" t="str">
        <f>IF([1]DRUM!N1805="","",[1]DRUM!N1805)</f>
        <v/>
      </c>
      <c r="R1828" s="26" t="str">
        <f t="shared" si="289"/>
        <v/>
      </c>
      <c r="S1828" s="26">
        <f>IF(N1828="",0,
IF(Knee_Application="YES",Knee_Width,IF(Knee_Application="NO",0,
IF(OR(Cable_Type="OH",SearchData("Conductor",Cable_Desc)),0,
IF(N1828="Steel Drum",Knee_Width,
IF(N1828="Plywood Drum",0,
IF(Country="UAE",0,
IF(AND(OR(SearchData("LSHF",Cable_Desc),SearchData("LSZH",Cable_Desc),SearchData("LS0H",Cable_Desc),SearchData("LSOH",Cable_Desc)),D.nom&gt;40),Knee_Width,
IF(AND(Country="Egypt",D.nom&gt;60),Knee_Width,
IF(AND(Country&lt;&gt;"Egypt",D.nom&gt;35),Knee_Width,
0))))))))))</f>
        <v>0</v>
      </c>
      <c r="T1828" s="118">
        <f t="shared" ca="1" si="283"/>
        <v>0</v>
      </c>
      <c r="U1828" s="118">
        <f t="shared" ca="1" si="284"/>
        <v>0</v>
      </c>
      <c r="V1828" s="117">
        <f t="shared" ca="1" si="285"/>
        <v>0</v>
      </c>
      <c r="W1828" s="64">
        <f t="shared" ca="1" si="286"/>
        <v>1</v>
      </c>
      <c r="X1828" s="64">
        <f t="shared" ca="1" si="290"/>
        <v>0</v>
      </c>
      <c r="Y1828" s="64">
        <f t="shared" ca="1" si="287"/>
        <v>0</v>
      </c>
      <c r="AM1828" s="156"/>
    </row>
    <row r="1829" spans="1:39">
      <c r="A1829" s="12">
        <f t="shared" si="281"/>
        <v>0</v>
      </c>
      <c r="B1829" s="12" t="str">
        <f>IF([1]DRUM!A1806="","",[1]DRUM!A1806)</f>
        <v/>
      </c>
      <c r="C1829" s="12" t="str">
        <f t="shared" si="282"/>
        <v/>
      </c>
      <c r="D1829" s="155">
        <f t="shared" si="288"/>
        <v>0</v>
      </c>
      <c r="E1829" s="26" t="str">
        <f>IF([1]DRUM!B1806="","",[1]DRUM!B1806)</f>
        <v/>
      </c>
      <c r="F1829" s="26" t="str">
        <f>IF([1]DRUM!C1806="","",[1]DRUM!C1806)</f>
        <v/>
      </c>
      <c r="G1829" s="26" t="str">
        <f>IF([1]DRUM!D1806="","",[1]DRUM!D1806)</f>
        <v/>
      </c>
      <c r="H1829" s="26" t="str">
        <f>IF([1]DRUM!E1806="","",[1]DRUM!E1806)</f>
        <v/>
      </c>
      <c r="I1829" s="26" t="str">
        <f>IF([1]DRUM!F1806="","",[1]DRUM!F1806)</f>
        <v/>
      </c>
      <c r="J1829" s="26" t="str">
        <f>IF([1]DRUM!G1806="","",[1]DRUM!G1806)</f>
        <v/>
      </c>
      <c r="K1829" s="26" t="str">
        <f>IF([1]DRUM!H1806="","",[1]DRUM!H1806)</f>
        <v/>
      </c>
      <c r="L1829" s="26" t="str">
        <f>IF([1]DRUM!I1806="","",[1]DRUM!I1806)</f>
        <v/>
      </c>
      <c r="M1829" s="26" t="str">
        <f>IF([1]DRUM!J1806="","",
IF(AND([1]DRUM!K1806="Wooden Drum",[1]DRUM!J1806&gt;Max_WD_Capacity),Max_WD_Capacity,
[1]DRUM!J1806))</f>
        <v/>
      </c>
      <c r="N1829" s="26" t="str">
        <f>IF([1]DRUM!K1806="","",[1]DRUM!K1806)</f>
        <v/>
      </c>
      <c r="O1829" s="26" t="str">
        <f>IF([1]DRUM!L1806="","",[1]DRUM!L1806)</f>
        <v/>
      </c>
      <c r="P1829" s="26" t="str">
        <f>IF([1]DRUM!M1806="","",[1]DRUM!M1806)</f>
        <v/>
      </c>
      <c r="Q1829" s="26" t="str">
        <f>IF([1]DRUM!N1806="","",[1]DRUM!N1806)</f>
        <v/>
      </c>
      <c r="R1829" s="26" t="str">
        <f t="shared" si="289"/>
        <v/>
      </c>
      <c r="S1829" s="26">
        <f>IF(N1829="",0,
IF(Knee_Application="YES",Knee_Width,IF(Knee_Application="NO",0,
IF(OR(Cable_Type="OH",SearchData("Conductor",Cable_Desc)),0,
IF(N1829="Steel Drum",Knee_Width,
IF(N1829="Plywood Drum",0,
IF(Country="UAE",0,
IF(AND(OR(SearchData("LSHF",Cable_Desc),SearchData("LSZH",Cable_Desc),SearchData("LS0H",Cable_Desc),SearchData("LSOH",Cable_Desc)),D.nom&gt;40),Knee_Width,
IF(AND(Country="Egypt",D.nom&gt;60),Knee_Width,
IF(AND(Country&lt;&gt;"Egypt",D.nom&gt;35),Knee_Width,
0))))))))))</f>
        <v>0</v>
      </c>
      <c r="T1829" s="118">
        <f t="shared" ca="1" si="283"/>
        <v>0</v>
      </c>
      <c r="U1829" s="118">
        <f t="shared" ca="1" si="284"/>
        <v>0</v>
      </c>
      <c r="V1829" s="117">
        <f t="shared" ca="1" si="285"/>
        <v>0</v>
      </c>
      <c r="W1829" s="64">
        <f t="shared" ca="1" si="286"/>
        <v>1</v>
      </c>
      <c r="X1829" s="64">
        <f t="shared" ca="1" si="290"/>
        <v>0</v>
      </c>
      <c r="Y1829" s="64">
        <f t="shared" ca="1" si="287"/>
        <v>0</v>
      </c>
      <c r="AM1829" s="156"/>
    </row>
    <row r="1830" spans="1:39">
      <c r="A1830" s="12">
        <f t="shared" si="281"/>
        <v>0</v>
      </c>
      <c r="B1830" s="12" t="str">
        <f>IF([1]DRUM!A1807="","",[1]DRUM!A1807)</f>
        <v/>
      </c>
      <c r="C1830" s="12" t="str">
        <f t="shared" si="282"/>
        <v/>
      </c>
      <c r="D1830" s="155">
        <f t="shared" si="288"/>
        <v>0</v>
      </c>
      <c r="E1830" s="26" t="str">
        <f>IF([1]DRUM!B1807="","",[1]DRUM!B1807)</f>
        <v/>
      </c>
      <c r="F1830" s="26" t="str">
        <f>IF([1]DRUM!C1807="","",[1]DRUM!C1807)</f>
        <v/>
      </c>
      <c r="G1830" s="26" t="str">
        <f>IF([1]DRUM!D1807="","",[1]DRUM!D1807)</f>
        <v/>
      </c>
      <c r="H1830" s="26" t="str">
        <f>IF([1]DRUM!E1807="","",[1]DRUM!E1807)</f>
        <v/>
      </c>
      <c r="I1830" s="26" t="str">
        <f>IF([1]DRUM!F1807="","",[1]DRUM!F1807)</f>
        <v/>
      </c>
      <c r="J1830" s="26" t="str">
        <f>IF([1]DRUM!G1807="","",[1]DRUM!G1807)</f>
        <v/>
      </c>
      <c r="K1830" s="26" t="str">
        <f>IF([1]DRUM!H1807="","",[1]DRUM!H1807)</f>
        <v/>
      </c>
      <c r="L1830" s="26" t="str">
        <f>IF([1]DRUM!I1807="","",[1]DRUM!I1807)</f>
        <v/>
      </c>
      <c r="M1830" s="26" t="str">
        <f>IF([1]DRUM!J1807="","",
IF(AND([1]DRUM!K1807="Wooden Drum",[1]DRUM!J1807&gt;Max_WD_Capacity),Max_WD_Capacity,
[1]DRUM!J1807))</f>
        <v/>
      </c>
      <c r="N1830" s="26" t="str">
        <f>IF([1]DRUM!K1807="","",[1]DRUM!K1807)</f>
        <v/>
      </c>
      <c r="O1830" s="26" t="str">
        <f>IF([1]DRUM!L1807="","",[1]DRUM!L1807)</f>
        <v/>
      </c>
      <c r="P1830" s="26" t="str">
        <f>IF([1]DRUM!M1807="","",[1]DRUM!M1807)</f>
        <v/>
      </c>
      <c r="Q1830" s="26" t="str">
        <f>IF([1]DRUM!N1807="","",[1]DRUM!N1807)</f>
        <v/>
      </c>
      <c r="R1830" s="26" t="str">
        <f t="shared" si="289"/>
        <v/>
      </c>
      <c r="S1830" s="26">
        <f>IF(N1830="",0,
IF(Knee_Application="YES",Knee_Width,IF(Knee_Application="NO",0,
IF(OR(Cable_Type="OH",SearchData("Conductor",Cable_Desc)),0,
IF(N1830="Steel Drum",Knee_Width,
IF(N1830="Plywood Drum",0,
IF(Country="UAE",0,
IF(AND(OR(SearchData("LSHF",Cable_Desc),SearchData("LSZH",Cable_Desc),SearchData("LS0H",Cable_Desc),SearchData("LSOH",Cable_Desc)),D.nom&gt;40),Knee_Width,
IF(AND(Country="Egypt",D.nom&gt;60),Knee_Width,
IF(AND(Country&lt;&gt;"Egypt",D.nom&gt;35),Knee_Width,
0))))))))))</f>
        <v>0</v>
      </c>
      <c r="T1830" s="118">
        <f t="shared" ca="1" si="283"/>
        <v>0</v>
      </c>
      <c r="U1830" s="118">
        <f t="shared" ca="1" si="284"/>
        <v>0</v>
      </c>
      <c r="V1830" s="117">
        <f t="shared" ca="1" si="285"/>
        <v>0</v>
      </c>
      <c r="W1830" s="64">
        <f t="shared" ca="1" si="286"/>
        <v>1</v>
      </c>
      <c r="X1830" s="64">
        <f t="shared" ca="1" si="290"/>
        <v>0</v>
      </c>
      <c r="Y1830" s="64">
        <f t="shared" ca="1" si="287"/>
        <v>0</v>
      </c>
      <c r="AM1830" s="156"/>
    </row>
    <row r="1831" spans="1:39">
      <c r="A1831" s="12">
        <f t="shared" si="281"/>
        <v>0</v>
      </c>
      <c r="B1831" s="12" t="str">
        <f>IF([1]DRUM!A1808="","",[1]DRUM!A1808)</f>
        <v/>
      </c>
      <c r="C1831" s="12" t="str">
        <f t="shared" si="282"/>
        <v/>
      </c>
      <c r="D1831" s="155">
        <f t="shared" si="288"/>
        <v>0</v>
      </c>
      <c r="E1831" s="26" t="str">
        <f>IF([1]DRUM!B1808="","",[1]DRUM!B1808)</f>
        <v/>
      </c>
      <c r="F1831" s="26" t="str">
        <f>IF([1]DRUM!C1808="","",[1]DRUM!C1808)</f>
        <v/>
      </c>
      <c r="G1831" s="26" t="str">
        <f>IF([1]DRUM!D1808="","",[1]DRUM!D1808)</f>
        <v/>
      </c>
      <c r="H1831" s="26" t="str">
        <f>IF([1]DRUM!E1808="","",[1]DRUM!E1808)</f>
        <v/>
      </c>
      <c r="I1831" s="26" t="str">
        <f>IF([1]DRUM!F1808="","",[1]DRUM!F1808)</f>
        <v/>
      </c>
      <c r="J1831" s="26" t="str">
        <f>IF([1]DRUM!G1808="","",[1]DRUM!G1808)</f>
        <v/>
      </c>
      <c r="K1831" s="26" t="str">
        <f>IF([1]DRUM!H1808="","",[1]DRUM!H1808)</f>
        <v/>
      </c>
      <c r="L1831" s="26" t="str">
        <f>IF([1]DRUM!I1808="","",[1]DRUM!I1808)</f>
        <v/>
      </c>
      <c r="M1831" s="26" t="str">
        <f>IF([1]DRUM!J1808="","",
IF(AND([1]DRUM!K1808="Wooden Drum",[1]DRUM!J1808&gt;Max_WD_Capacity),Max_WD_Capacity,
[1]DRUM!J1808))</f>
        <v/>
      </c>
      <c r="N1831" s="26" t="str">
        <f>IF([1]DRUM!K1808="","",[1]DRUM!K1808)</f>
        <v/>
      </c>
      <c r="O1831" s="26" t="str">
        <f>IF([1]DRUM!L1808="","",[1]DRUM!L1808)</f>
        <v/>
      </c>
      <c r="P1831" s="26" t="str">
        <f>IF([1]DRUM!M1808="","",[1]DRUM!M1808)</f>
        <v/>
      </c>
      <c r="Q1831" s="26" t="str">
        <f>IF([1]DRUM!N1808="","",[1]DRUM!N1808)</f>
        <v/>
      </c>
      <c r="R1831" s="26" t="str">
        <f t="shared" si="289"/>
        <v/>
      </c>
      <c r="S1831" s="26">
        <f>IF(N1831="",0,
IF(Knee_Application="YES",Knee_Width,IF(Knee_Application="NO",0,
IF(OR(Cable_Type="OH",SearchData("Conductor",Cable_Desc)),0,
IF(N1831="Steel Drum",Knee_Width,
IF(N1831="Plywood Drum",0,
IF(Country="UAE",0,
IF(AND(OR(SearchData("LSHF",Cable_Desc),SearchData("LSZH",Cable_Desc),SearchData("LS0H",Cable_Desc),SearchData("LSOH",Cable_Desc)),D.nom&gt;40),Knee_Width,
IF(AND(Country="Egypt",D.nom&gt;60),Knee_Width,
IF(AND(Country&lt;&gt;"Egypt",D.nom&gt;35),Knee_Width,
0))))))))))</f>
        <v>0</v>
      </c>
      <c r="T1831" s="118">
        <f t="shared" ca="1" si="283"/>
        <v>0</v>
      </c>
      <c r="U1831" s="118">
        <f t="shared" ca="1" si="284"/>
        <v>0</v>
      </c>
      <c r="V1831" s="117">
        <f t="shared" ca="1" si="285"/>
        <v>0</v>
      </c>
      <c r="W1831" s="64">
        <f t="shared" ca="1" si="286"/>
        <v>1</v>
      </c>
      <c r="X1831" s="64">
        <f t="shared" ca="1" si="290"/>
        <v>0</v>
      </c>
      <c r="Y1831" s="64">
        <f t="shared" ca="1" si="287"/>
        <v>0</v>
      </c>
      <c r="AM1831" s="156"/>
    </row>
    <row r="1832" spans="1:39">
      <c r="A1832" s="12">
        <f t="shared" si="281"/>
        <v>0</v>
      </c>
      <c r="B1832" s="12" t="str">
        <f>IF([1]DRUM!A1809="","",[1]DRUM!A1809)</f>
        <v/>
      </c>
      <c r="C1832" s="12" t="str">
        <f t="shared" si="282"/>
        <v/>
      </c>
      <c r="D1832" s="155">
        <f t="shared" si="288"/>
        <v>0</v>
      </c>
      <c r="E1832" s="26" t="str">
        <f>IF([1]DRUM!B1809="","",[1]DRUM!B1809)</f>
        <v/>
      </c>
      <c r="F1832" s="26" t="str">
        <f>IF([1]DRUM!C1809="","",[1]DRUM!C1809)</f>
        <v/>
      </c>
      <c r="G1832" s="26" t="str">
        <f>IF([1]DRUM!D1809="","",[1]DRUM!D1809)</f>
        <v/>
      </c>
      <c r="H1832" s="26" t="str">
        <f>IF([1]DRUM!E1809="","",[1]DRUM!E1809)</f>
        <v/>
      </c>
      <c r="I1832" s="26" t="str">
        <f>IF([1]DRUM!F1809="","",[1]DRUM!F1809)</f>
        <v/>
      </c>
      <c r="J1832" s="26" t="str">
        <f>IF([1]DRUM!G1809="","",[1]DRUM!G1809)</f>
        <v/>
      </c>
      <c r="K1832" s="26" t="str">
        <f>IF([1]DRUM!H1809="","",[1]DRUM!H1809)</f>
        <v/>
      </c>
      <c r="L1832" s="26" t="str">
        <f>IF([1]DRUM!I1809="","",[1]DRUM!I1809)</f>
        <v/>
      </c>
      <c r="M1832" s="26" t="str">
        <f>IF([1]DRUM!J1809="","",
IF(AND([1]DRUM!K1809="Wooden Drum",[1]DRUM!J1809&gt;Max_WD_Capacity),Max_WD_Capacity,
[1]DRUM!J1809))</f>
        <v/>
      </c>
      <c r="N1832" s="26" t="str">
        <f>IF([1]DRUM!K1809="","",[1]DRUM!K1809)</f>
        <v/>
      </c>
      <c r="O1832" s="26" t="str">
        <f>IF([1]DRUM!L1809="","",[1]DRUM!L1809)</f>
        <v/>
      </c>
      <c r="P1832" s="26" t="str">
        <f>IF([1]DRUM!M1809="","",[1]DRUM!M1809)</f>
        <v/>
      </c>
      <c r="Q1832" s="26" t="str">
        <f>IF([1]DRUM!N1809="","",[1]DRUM!N1809)</f>
        <v/>
      </c>
      <c r="R1832" s="26" t="str">
        <f t="shared" si="289"/>
        <v/>
      </c>
      <c r="S1832" s="26">
        <f>IF(N1832="",0,
IF(Knee_Application="YES",Knee_Width,IF(Knee_Application="NO",0,
IF(OR(Cable_Type="OH",SearchData("Conductor",Cable_Desc)),0,
IF(N1832="Steel Drum",Knee_Width,
IF(N1832="Plywood Drum",0,
IF(Country="UAE",0,
IF(AND(OR(SearchData("LSHF",Cable_Desc),SearchData("LSZH",Cable_Desc),SearchData("LS0H",Cable_Desc),SearchData("LSOH",Cable_Desc)),D.nom&gt;40),Knee_Width,
IF(AND(Country="Egypt",D.nom&gt;60),Knee_Width,
IF(AND(Country&lt;&gt;"Egypt",D.nom&gt;35),Knee_Width,
0))))))))))</f>
        <v>0</v>
      </c>
      <c r="T1832" s="118">
        <f t="shared" ca="1" si="283"/>
        <v>0</v>
      </c>
      <c r="U1832" s="118">
        <f t="shared" ca="1" si="284"/>
        <v>0</v>
      </c>
      <c r="V1832" s="117">
        <f t="shared" ca="1" si="285"/>
        <v>0</v>
      </c>
      <c r="W1832" s="64">
        <f t="shared" ca="1" si="286"/>
        <v>1</v>
      </c>
      <c r="X1832" s="64">
        <f t="shared" ca="1" si="290"/>
        <v>0</v>
      </c>
      <c r="Y1832" s="64">
        <f t="shared" ca="1" si="287"/>
        <v>0</v>
      </c>
      <c r="AM1832" s="156"/>
    </row>
    <row r="1833" spans="1:39">
      <c r="A1833" s="12">
        <f t="shared" si="281"/>
        <v>0</v>
      </c>
      <c r="B1833" s="12" t="str">
        <f>IF([1]DRUM!A1810="","",[1]DRUM!A1810)</f>
        <v/>
      </c>
      <c r="C1833" s="12" t="str">
        <f t="shared" si="282"/>
        <v/>
      </c>
      <c r="D1833" s="155">
        <f t="shared" si="288"/>
        <v>0</v>
      </c>
      <c r="E1833" s="26" t="str">
        <f>IF([1]DRUM!B1810="","",[1]DRUM!B1810)</f>
        <v/>
      </c>
      <c r="F1833" s="26" t="str">
        <f>IF([1]DRUM!C1810="","",[1]DRUM!C1810)</f>
        <v/>
      </c>
      <c r="G1833" s="26" t="str">
        <f>IF([1]DRUM!D1810="","",[1]DRUM!D1810)</f>
        <v/>
      </c>
      <c r="H1833" s="26" t="str">
        <f>IF([1]DRUM!E1810="","",[1]DRUM!E1810)</f>
        <v/>
      </c>
      <c r="I1833" s="26" t="str">
        <f>IF([1]DRUM!F1810="","",[1]DRUM!F1810)</f>
        <v/>
      </c>
      <c r="J1833" s="26" t="str">
        <f>IF([1]DRUM!G1810="","",[1]DRUM!G1810)</f>
        <v/>
      </c>
      <c r="K1833" s="26" t="str">
        <f>IF([1]DRUM!H1810="","",[1]DRUM!H1810)</f>
        <v/>
      </c>
      <c r="L1833" s="26" t="str">
        <f>IF([1]DRUM!I1810="","",[1]DRUM!I1810)</f>
        <v/>
      </c>
      <c r="M1833" s="26" t="str">
        <f>IF([1]DRUM!J1810="","",
IF(AND([1]DRUM!K1810="Wooden Drum",[1]DRUM!J1810&gt;Max_WD_Capacity),Max_WD_Capacity,
[1]DRUM!J1810))</f>
        <v/>
      </c>
      <c r="N1833" s="26" t="str">
        <f>IF([1]DRUM!K1810="","",[1]DRUM!K1810)</f>
        <v/>
      </c>
      <c r="O1833" s="26" t="str">
        <f>IF([1]DRUM!L1810="","",[1]DRUM!L1810)</f>
        <v/>
      </c>
      <c r="P1833" s="26" t="str">
        <f>IF([1]DRUM!M1810="","",[1]DRUM!M1810)</f>
        <v/>
      </c>
      <c r="Q1833" s="26" t="str">
        <f>IF([1]DRUM!N1810="","",[1]DRUM!N1810)</f>
        <v/>
      </c>
      <c r="R1833" s="26" t="str">
        <f t="shared" si="289"/>
        <v/>
      </c>
      <c r="S1833" s="26">
        <f>IF(N1833="",0,
IF(Knee_Application="YES",Knee_Width,IF(Knee_Application="NO",0,
IF(OR(Cable_Type="OH",SearchData("Conductor",Cable_Desc)),0,
IF(N1833="Steel Drum",Knee_Width,
IF(N1833="Plywood Drum",0,
IF(Country="UAE",0,
IF(AND(OR(SearchData("LSHF",Cable_Desc),SearchData("LSZH",Cable_Desc),SearchData("LS0H",Cable_Desc),SearchData("LSOH",Cable_Desc)),D.nom&gt;40),Knee_Width,
IF(AND(Country="Egypt",D.nom&gt;60),Knee_Width,
IF(AND(Country&lt;&gt;"Egypt",D.nom&gt;35),Knee_Width,
0))))))))))</f>
        <v>0</v>
      </c>
      <c r="T1833" s="118">
        <f t="shared" ca="1" si="283"/>
        <v>0</v>
      </c>
      <c r="U1833" s="118">
        <f t="shared" ca="1" si="284"/>
        <v>0</v>
      </c>
      <c r="V1833" s="117">
        <f t="shared" ca="1" si="285"/>
        <v>0</v>
      </c>
      <c r="W1833" s="64">
        <f t="shared" ca="1" si="286"/>
        <v>1</v>
      </c>
      <c r="X1833" s="64">
        <f t="shared" ca="1" si="290"/>
        <v>0</v>
      </c>
      <c r="Y1833" s="64">
        <f t="shared" ca="1" si="287"/>
        <v>0</v>
      </c>
      <c r="AM1833" s="156"/>
    </row>
    <row r="1834" spans="1:39">
      <c r="A1834" s="12">
        <f t="shared" si="281"/>
        <v>0</v>
      </c>
      <c r="B1834" s="12" t="str">
        <f>IF([1]DRUM!A1811="","",[1]DRUM!A1811)</f>
        <v/>
      </c>
      <c r="C1834" s="12" t="str">
        <f t="shared" si="282"/>
        <v/>
      </c>
      <c r="D1834" s="155">
        <f t="shared" si="288"/>
        <v>0</v>
      </c>
      <c r="E1834" s="26" t="str">
        <f>IF([1]DRUM!B1811="","",[1]DRUM!B1811)</f>
        <v/>
      </c>
      <c r="F1834" s="26" t="str">
        <f>IF([1]DRUM!C1811="","",[1]DRUM!C1811)</f>
        <v/>
      </c>
      <c r="G1834" s="26" t="str">
        <f>IF([1]DRUM!D1811="","",[1]DRUM!D1811)</f>
        <v/>
      </c>
      <c r="H1834" s="26" t="str">
        <f>IF([1]DRUM!E1811="","",[1]DRUM!E1811)</f>
        <v/>
      </c>
      <c r="I1834" s="26" t="str">
        <f>IF([1]DRUM!F1811="","",[1]DRUM!F1811)</f>
        <v/>
      </c>
      <c r="J1834" s="26" t="str">
        <f>IF([1]DRUM!G1811="","",[1]DRUM!G1811)</f>
        <v/>
      </c>
      <c r="K1834" s="26" t="str">
        <f>IF([1]DRUM!H1811="","",[1]DRUM!H1811)</f>
        <v/>
      </c>
      <c r="L1834" s="26" t="str">
        <f>IF([1]DRUM!I1811="","",[1]DRUM!I1811)</f>
        <v/>
      </c>
      <c r="M1834" s="26" t="str">
        <f>IF([1]DRUM!J1811="","",
IF(AND([1]DRUM!K1811="Wooden Drum",[1]DRUM!J1811&gt;Max_WD_Capacity),Max_WD_Capacity,
[1]DRUM!J1811))</f>
        <v/>
      </c>
      <c r="N1834" s="26" t="str">
        <f>IF([1]DRUM!K1811="","",[1]DRUM!K1811)</f>
        <v/>
      </c>
      <c r="O1834" s="26" t="str">
        <f>IF([1]DRUM!L1811="","",[1]DRUM!L1811)</f>
        <v/>
      </c>
      <c r="P1834" s="26" t="str">
        <f>IF([1]DRUM!M1811="","",[1]DRUM!M1811)</f>
        <v/>
      </c>
      <c r="Q1834" s="26" t="str">
        <f>IF([1]DRUM!N1811="","",[1]DRUM!N1811)</f>
        <v/>
      </c>
      <c r="R1834" s="26" t="str">
        <f t="shared" si="289"/>
        <v/>
      </c>
      <c r="S1834" s="26">
        <f>IF(N1834="",0,
IF(Knee_Application="YES",Knee_Width,IF(Knee_Application="NO",0,
IF(OR(Cable_Type="OH",SearchData("Conductor",Cable_Desc)),0,
IF(N1834="Steel Drum",Knee_Width,
IF(N1834="Plywood Drum",0,
IF(Country="UAE",0,
IF(AND(OR(SearchData("LSHF",Cable_Desc),SearchData("LSZH",Cable_Desc),SearchData("LS0H",Cable_Desc),SearchData("LSOH",Cable_Desc)),D.nom&gt;40),Knee_Width,
IF(AND(Country="Egypt",D.nom&gt;60),Knee_Width,
IF(AND(Country&lt;&gt;"Egypt",D.nom&gt;35),Knee_Width,
0))))))))))</f>
        <v>0</v>
      </c>
      <c r="T1834" s="118">
        <f t="shared" ca="1" si="283"/>
        <v>0</v>
      </c>
      <c r="U1834" s="118">
        <f t="shared" ca="1" si="284"/>
        <v>0</v>
      </c>
      <c r="V1834" s="117">
        <f t="shared" ca="1" si="285"/>
        <v>0</v>
      </c>
      <c r="W1834" s="64">
        <f t="shared" ca="1" si="286"/>
        <v>1</v>
      </c>
      <c r="X1834" s="64">
        <f t="shared" ca="1" si="290"/>
        <v>0</v>
      </c>
      <c r="Y1834" s="64">
        <f t="shared" ca="1" si="287"/>
        <v>0</v>
      </c>
      <c r="AM1834" s="156"/>
    </row>
    <row r="1835" spans="1:39">
      <c r="A1835" s="12">
        <f t="shared" si="281"/>
        <v>0</v>
      </c>
      <c r="B1835" s="12" t="str">
        <f>IF([1]DRUM!A1812="","",[1]DRUM!A1812)</f>
        <v/>
      </c>
      <c r="C1835" s="12" t="str">
        <f t="shared" si="282"/>
        <v/>
      </c>
      <c r="D1835" s="155">
        <f t="shared" si="288"/>
        <v>0</v>
      </c>
      <c r="E1835" s="26" t="str">
        <f>IF([1]DRUM!B1812="","",[1]DRUM!B1812)</f>
        <v/>
      </c>
      <c r="F1835" s="26" t="str">
        <f>IF([1]DRUM!C1812="","",[1]DRUM!C1812)</f>
        <v/>
      </c>
      <c r="G1835" s="26" t="str">
        <f>IF([1]DRUM!D1812="","",[1]DRUM!D1812)</f>
        <v/>
      </c>
      <c r="H1835" s="26" t="str">
        <f>IF([1]DRUM!E1812="","",[1]DRUM!E1812)</f>
        <v/>
      </c>
      <c r="I1835" s="26" t="str">
        <f>IF([1]DRUM!F1812="","",[1]DRUM!F1812)</f>
        <v/>
      </c>
      <c r="J1835" s="26" t="str">
        <f>IF([1]DRUM!G1812="","",[1]DRUM!G1812)</f>
        <v/>
      </c>
      <c r="K1835" s="26" t="str">
        <f>IF([1]DRUM!H1812="","",[1]DRUM!H1812)</f>
        <v/>
      </c>
      <c r="L1835" s="26" t="str">
        <f>IF([1]DRUM!I1812="","",[1]DRUM!I1812)</f>
        <v/>
      </c>
      <c r="M1835" s="26" t="str">
        <f>IF([1]DRUM!J1812="","",
IF(AND([1]DRUM!K1812="Wooden Drum",[1]DRUM!J1812&gt;Max_WD_Capacity),Max_WD_Capacity,
[1]DRUM!J1812))</f>
        <v/>
      </c>
      <c r="N1835" s="26" t="str">
        <f>IF([1]DRUM!K1812="","",[1]DRUM!K1812)</f>
        <v/>
      </c>
      <c r="O1835" s="26" t="str">
        <f>IF([1]DRUM!L1812="","",[1]DRUM!L1812)</f>
        <v/>
      </c>
      <c r="P1835" s="26" t="str">
        <f>IF([1]DRUM!M1812="","",[1]DRUM!M1812)</f>
        <v/>
      </c>
      <c r="Q1835" s="26" t="str">
        <f>IF([1]DRUM!N1812="","",[1]DRUM!N1812)</f>
        <v/>
      </c>
      <c r="R1835" s="26" t="str">
        <f t="shared" si="289"/>
        <v/>
      </c>
      <c r="S1835" s="26">
        <f>IF(N1835="",0,
IF(Knee_Application="YES",Knee_Width,IF(Knee_Application="NO",0,
IF(OR(Cable_Type="OH",SearchData("Conductor",Cable_Desc)),0,
IF(N1835="Steel Drum",Knee_Width,
IF(N1835="Plywood Drum",0,
IF(Country="UAE",0,
IF(AND(OR(SearchData("LSHF",Cable_Desc),SearchData("LSZH",Cable_Desc),SearchData("LS0H",Cable_Desc),SearchData("LSOH",Cable_Desc)),D.nom&gt;40),Knee_Width,
IF(AND(Country="Egypt",D.nom&gt;60),Knee_Width,
IF(AND(Country&lt;&gt;"Egypt",D.nom&gt;35),Knee_Width,
0))))))))))</f>
        <v>0</v>
      </c>
      <c r="T1835" s="118">
        <f t="shared" ca="1" si="283"/>
        <v>0</v>
      </c>
      <c r="U1835" s="118">
        <f t="shared" ca="1" si="284"/>
        <v>0</v>
      </c>
      <c r="V1835" s="117">
        <f t="shared" ca="1" si="285"/>
        <v>0</v>
      </c>
      <c r="W1835" s="64">
        <f t="shared" ca="1" si="286"/>
        <v>1</v>
      </c>
      <c r="X1835" s="64">
        <f t="shared" ca="1" si="290"/>
        <v>0</v>
      </c>
      <c r="Y1835" s="64">
        <f t="shared" ca="1" si="287"/>
        <v>0</v>
      </c>
      <c r="AM1835" s="156"/>
    </row>
    <row r="1836" spans="1:39">
      <c r="A1836" s="12">
        <f t="shared" si="281"/>
        <v>0</v>
      </c>
      <c r="B1836" s="12" t="str">
        <f>IF([1]DRUM!A1813="","",[1]DRUM!A1813)</f>
        <v/>
      </c>
      <c r="C1836" s="12" t="str">
        <f t="shared" si="282"/>
        <v/>
      </c>
      <c r="D1836" s="155">
        <f t="shared" si="288"/>
        <v>0</v>
      </c>
      <c r="E1836" s="26" t="str">
        <f>IF([1]DRUM!B1813="","",[1]DRUM!B1813)</f>
        <v/>
      </c>
      <c r="F1836" s="26" t="str">
        <f>IF([1]DRUM!C1813="","",[1]DRUM!C1813)</f>
        <v/>
      </c>
      <c r="G1836" s="26" t="str">
        <f>IF([1]DRUM!D1813="","",[1]DRUM!D1813)</f>
        <v/>
      </c>
      <c r="H1836" s="26" t="str">
        <f>IF([1]DRUM!E1813="","",[1]DRUM!E1813)</f>
        <v/>
      </c>
      <c r="I1836" s="26" t="str">
        <f>IF([1]DRUM!F1813="","",[1]DRUM!F1813)</f>
        <v/>
      </c>
      <c r="J1836" s="26" t="str">
        <f>IF([1]DRUM!G1813="","",[1]DRUM!G1813)</f>
        <v/>
      </c>
      <c r="K1836" s="26" t="str">
        <f>IF([1]DRUM!H1813="","",[1]DRUM!H1813)</f>
        <v/>
      </c>
      <c r="L1836" s="26" t="str">
        <f>IF([1]DRUM!I1813="","",[1]DRUM!I1813)</f>
        <v/>
      </c>
      <c r="M1836" s="26" t="str">
        <f>IF([1]DRUM!J1813="","",
IF(AND([1]DRUM!K1813="Wooden Drum",[1]DRUM!J1813&gt;Max_WD_Capacity),Max_WD_Capacity,
[1]DRUM!J1813))</f>
        <v/>
      </c>
      <c r="N1836" s="26" t="str">
        <f>IF([1]DRUM!K1813="","",[1]DRUM!K1813)</f>
        <v/>
      </c>
      <c r="O1836" s="26" t="str">
        <f>IF([1]DRUM!L1813="","",[1]DRUM!L1813)</f>
        <v/>
      </c>
      <c r="P1836" s="26" t="str">
        <f>IF([1]DRUM!M1813="","",[1]DRUM!M1813)</f>
        <v/>
      </c>
      <c r="Q1836" s="26" t="str">
        <f>IF([1]DRUM!N1813="","",[1]DRUM!N1813)</f>
        <v/>
      </c>
      <c r="R1836" s="26" t="str">
        <f t="shared" si="289"/>
        <v/>
      </c>
      <c r="S1836" s="26">
        <f>IF(N1836="",0,
IF(Knee_Application="YES",Knee_Width,IF(Knee_Application="NO",0,
IF(OR(Cable_Type="OH",SearchData("Conductor",Cable_Desc)),0,
IF(N1836="Steel Drum",Knee_Width,
IF(N1836="Plywood Drum",0,
IF(Country="UAE",0,
IF(AND(OR(SearchData("LSHF",Cable_Desc),SearchData("LSZH",Cable_Desc),SearchData("LS0H",Cable_Desc),SearchData("LSOH",Cable_Desc)),D.nom&gt;40),Knee_Width,
IF(AND(Country="Egypt",D.nom&gt;60),Knee_Width,
IF(AND(Country&lt;&gt;"Egypt",D.nom&gt;35),Knee_Width,
0))))))))))</f>
        <v>0</v>
      </c>
      <c r="T1836" s="118">
        <f t="shared" ca="1" si="283"/>
        <v>0</v>
      </c>
      <c r="U1836" s="118">
        <f t="shared" ca="1" si="284"/>
        <v>0</v>
      </c>
      <c r="V1836" s="117">
        <f t="shared" ca="1" si="285"/>
        <v>0</v>
      </c>
      <c r="W1836" s="64">
        <f t="shared" ca="1" si="286"/>
        <v>1</v>
      </c>
      <c r="X1836" s="64">
        <f t="shared" ca="1" si="290"/>
        <v>0</v>
      </c>
      <c r="Y1836" s="64">
        <f t="shared" ca="1" si="287"/>
        <v>0</v>
      </c>
      <c r="AM1836" s="156"/>
    </row>
    <row r="1837" spans="1:39">
      <c r="A1837" s="12">
        <f t="shared" si="281"/>
        <v>0</v>
      </c>
      <c r="B1837" s="12" t="str">
        <f>IF([1]DRUM!A1814="","",[1]DRUM!A1814)</f>
        <v/>
      </c>
      <c r="C1837" s="12" t="str">
        <f t="shared" si="282"/>
        <v/>
      </c>
      <c r="D1837" s="155">
        <f t="shared" si="288"/>
        <v>0</v>
      </c>
      <c r="E1837" s="26" t="str">
        <f>IF([1]DRUM!B1814="","",[1]DRUM!B1814)</f>
        <v/>
      </c>
      <c r="F1837" s="26" t="str">
        <f>IF([1]DRUM!C1814="","",[1]DRUM!C1814)</f>
        <v/>
      </c>
      <c r="G1837" s="26" t="str">
        <f>IF([1]DRUM!D1814="","",[1]DRUM!D1814)</f>
        <v/>
      </c>
      <c r="H1837" s="26" t="str">
        <f>IF([1]DRUM!E1814="","",[1]DRUM!E1814)</f>
        <v/>
      </c>
      <c r="I1837" s="26" t="str">
        <f>IF([1]DRUM!F1814="","",[1]DRUM!F1814)</f>
        <v/>
      </c>
      <c r="J1837" s="26" t="str">
        <f>IF([1]DRUM!G1814="","",[1]DRUM!G1814)</f>
        <v/>
      </c>
      <c r="K1837" s="26" t="str">
        <f>IF([1]DRUM!H1814="","",[1]DRUM!H1814)</f>
        <v/>
      </c>
      <c r="L1837" s="26" t="str">
        <f>IF([1]DRUM!I1814="","",[1]DRUM!I1814)</f>
        <v/>
      </c>
      <c r="M1837" s="26" t="str">
        <f>IF([1]DRUM!J1814="","",
IF(AND([1]DRUM!K1814="Wooden Drum",[1]DRUM!J1814&gt;Max_WD_Capacity),Max_WD_Capacity,
[1]DRUM!J1814))</f>
        <v/>
      </c>
      <c r="N1837" s="26" t="str">
        <f>IF([1]DRUM!K1814="","",[1]DRUM!K1814)</f>
        <v/>
      </c>
      <c r="O1837" s="26" t="str">
        <f>IF([1]DRUM!L1814="","",[1]DRUM!L1814)</f>
        <v/>
      </c>
      <c r="P1837" s="26" t="str">
        <f>IF([1]DRUM!M1814="","",[1]DRUM!M1814)</f>
        <v/>
      </c>
      <c r="Q1837" s="26" t="str">
        <f>IF([1]DRUM!N1814="","",[1]DRUM!N1814)</f>
        <v/>
      </c>
      <c r="R1837" s="26" t="str">
        <f t="shared" si="289"/>
        <v/>
      </c>
      <c r="S1837" s="26">
        <f>IF(N1837="",0,
IF(Knee_Application="YES",Knee_Width,IF(Knee_Application="NO",0,
IF(OR(Cable_Type="OH",SearchData("Conductor",Cable_Desc)),0,
IF(N1837="Steel Drum",Knee_Width,
IF(N1837="Plywood Drum",0,
IF(Country="UAE",0,
IF(AND(OR(SearchData("LSHF",Cable_Desc),SearchData("LSZH",Cable_Desc),SearchData("LS0H",Cable_Desc),SearchData("LSOH",Cable_Desc)),D.nom&gt;40),Knee_Width,
IF(AND(Country="Egypt",D.nom&gt;60),Knee_Width,
IF(AND(Country&lt;&gt;"Egypt",D.nom&gt;35),Knee_Width,
0))))))))))</f>
        <v>0</v>
      </c>
      <c r="T1837" s="118">
        <f t="shared" ca="1" si="283"/>
        <v>0</v>
      </c>
      <c r="U1837" s="118">
        <f t="shared" ca="1" si="284"/>
        <v>0</v>
      </c>
      <c r="V1837" s="117">
        <f t="shared" ca="1" si="285"/>
        <v>0</v>
      </c>
      <c r="W1837" s="64">
        <f t="shared" ca="1" si="286"/>
        <v>1</v>
      </c>
      <c r="X1837" s="64">
        <f t="shared" ca="1" si="290"/>
        <v>0</v>
      </c>
      <c r="Y1837" s="64">
        <f t="shared" ca="1" si="287"/>
        <v>0</v>
      </c>
      <c r="AM1837" s="156"/>
    </row>
    <row r="1838" spans="1:39">
      <c r="A1838" s="12">
        <f t="shared" si="281"/>
        <v>0</v>
      </c>
      <c r="B1838" s="12" t="str">
        <f>IF([1]DRUM!A1815="","",[1]DRUM!A1815)</f>
        <v/>
      </c>
      <c r="C1838" s="12" t="str">
        <f t="shared" si="282"/>
        <v/>
      </c>
      <c r="D1838" s="155">
        <f t="shared" si="288"/>
        <v>0</v>
      </c>
      <c r="E1838" s="26" t="str">
        <f>IF([1]DRUM!B1815="","",[1]DRUM!B1815)</f>
        <v/>
      </c>
      <c r="F1838" s="26" t="str">
        <f>IF([1]DRUM!C1815="","",[1]DRUM!C1815)</f>
        <v/>
      </c>
      <c r="G1838" s="26" t="str">
        <f>IF([1]DRUM!D1815="","",[1]DRUM!D1815)</f>
        <v/>
      </c>
      <c r="H1838" s="26" t="str">
        <f>IF([1]DRUM!E1815="","",[1]DRUM!E1815)</f>
        <v/>
      </c>
      <c r="I1838" s="26" t="str">
        <f>IF([1]DRUM!F1815="","",[1]DRUM!F1815)</f>
        <v/>
      </c>
      <c r="J1838" s="26" t="str">
        <f>IF([1]DRUM!G1815="","",[1]DRUM!G1815)</f>
        <v/>
      </c>
      <c r="K1838" s="26" t="str">
        <f>IF([1]DRUM!H1815="","",[1]DRUM!H1815)</f>
        <v/>
      </c>
      <c r="L1838" s="26" t="str">
        <f>IF([1]DRUM!I1815="","",[1]DRUM!I1815)</f>
        <v/>
      </c>
      <c r="M1838" s="26" t="str">
        <f>IF([1]DRUM!J1815="","",
IF(AND([1]DRUM!K1815="Wooden Drum",[1]DRUM!J1815&gt;Max_WD_Capacity),Max_WD_Capacity,
[1]DRUM!J1815))</f>
        <v/>
      </c>
      <c r="N1838" s="26" t="str">
        <f>IF([1]DRUM!K1815="","",[1]DRUM!K1815)</f>
        <v/>
      </c>
      <c r="O1838" s="26" t="str">
        <f>IF([1]DRUM!L1815="","",[1]DRUM!L1815)</f>
        <v/>
      </c>
      <c r="P1838" s="26" t="str">
        <f>IF([1]DRUM!M1815="","",[1]DRUM!M1815)</f>
        <v/>
      </c>
      <c r="Q1838" s="26" t="str">
        <f>IF([1]DRUM!N1815="","",[1]DRUM!N1815)</f>
        <v/>
      </c>
      <c r="R1838" s="26" t="str">
        <f t="shared" si="289"/>
        <v/>
      </c>
      <c r="S1838" s="26">
        <f>IF(N1838="",0,
IF(Knee_Application="YES",Knee_Width,IF(Knee_Application="NO",0,
IF(OR(Cable_Type="OH",SearchData("Conductor",Cable_Desc)),0,
IF(N1838="Steel Drum",Knee_Width,
IF(N1838="Plywood Drum",0,
IF(Country="UAE",0,
IF(AND(OR(SearchData("LSHF",Cable_Desc),SearchData("LSZH",Cable_Desc),SearchData("LS0H",Cable_Desc),SearchData("LSOH",Cable_Desc)),D.nom&gt;40),Knee_Width,
IF(AND(Country="Egypt",D.nom&gt;60),Knee_Width,
IF(AND(Country&lt;&gt;"Egypt",D.nom&gt;35),Knee_Width,
0))))))))))</f>
        <v>0</v>
      </c>
      <c r="T1838" s="118">
        <f t="shared" ca="1" si="283"/>
        <v>0</v>
      </c>
      <c r="U1838" s="118">
        <f t="shared" ca="1" si="284"/>
        <v>0</v>
      </c>
      <c r="V1838" s="117">
        <f t="shared" ca="1" si="285"/>
        <v>0</v>
      </c>
      <c r="W1838" s="64">
        <f t="shared" ca="1" si="286"/>
        <v>1</v>
      </c>
      <c r="X1838" s="64">
        <f t="shared" ca="1" si="290"/>
        <v>0</v>
      </c>
      <c r="Y1838" s="64">
        <f t="shared" ca="1" si="287"/>
        <v>0</v>
      </c>
      <c r="AM1838" s="156"/>
    </row>
    <row r="1839" spans="1:39">
      <c r="A1839" s="12">
        <f t="shared" si="281"/>
        <v>0</v>
      </c>
      <c r="B1839" s="12" t="str">
        <f>IF([1]DRUM!A1816="","",[1]DRUM!A1816)</f>
        <v/>
      </c>
      <c r="C1839" s="12" t="str">
        <f t="shared" si="282"/>
        <v/>
      </c>
      <c r="D1839" s="155">
        <f t="shared" si="288"/>
        <v>0</v>
      </c>
      <c r="E1839" s="26" t="str">
        <f>IF([1]DRUM!B1816="","",[1]DRUM!B1816)</f>
        <v/>
      </c>
      <c r="F1839" s="26" t="str">
        <f>IF([1]DRUM!C1816="","",[1]DRUM!C1816)</f>
        <v/>
      </c>
      <c r="G1839" s="26" t="str">
        <f>IF([1]DRUM!D1816="","",[1]DRUM!D1816)</f>
        <v/>
      </c>
      <c r="H1839" s="26" t="str">
        <f>IF([1]DRUM!E1816="","",[1]DRUM!E1816)</f>
        <v/>
      </c>
      <c r="I1839" s="26" t="str">
        <f>IF([1]DRUM!F1816="","",[1]DRUM!F1816)</f>
        <v/>
      </c>
      <c r="J1839" s="26" t="str">
        <f>IF([1]DRUM!G1816="","",[1]DRUM!G1816)</f>
        <v/>
      </c>
      <c r="K1839" s="26" t="str">
        <f>IF([1]DRUM!H1816="","",[1]DRUM!H1816)</f>
        <v/>
      </c>
      <c r="L1839" s="26" t="str">
        <f>IF([1]DRUM!I1816="","",[1]DRUM!I1816)</f>
        <v/>
      </c>
      <c r="M1839" s="26" t="str">
        <f>IF([1]DRUM!J1816="","",
IF(AND([1]DRUM!K1816="Wooden Drum",[1]DRUM!J1816&gt;Max_WD_Capacity),Max_WD_Capacity,
[1]DRUM!J1816))</f>
        <v/>
      </c>
      <c r="N1839" s="26" t="str">
        <f>IF([1]DRUM!K1816="","",[1]DRUM!K1816)</f>
        <v/>
      </c>
      <c r="O1839" s="26" t="str">
        <f>IF([1]DRUM!L1816="","",[1]DRUM!L1816)</f>
        <v/>
      </c>
      <c r="P1839" s="26" t="str">
        <f>IF([1]DRUM!M1816="","",[1]DRUM!M1816)</f>
        <v/>
      </c>
      <c r="Q1839" s="26" t="str">
        <f>IF([1]DRUM!N1816="","",[1]DRUM!N1816)</f>
        <v/>
      </c>
      <c r="R1839" s="26" t="str">
        <f t="shared" si="289"/>
        <v/>
      </c>
      <c r="S1839" s="26">
        <f>IF(N1839="",0,
IF(Knee_Application="YES",Knee_Width,IF(Knee_Application="NO",0,
IF(OR(Cable_Type="OH",SearchData("Conductor",Cable_Desc)),0,
IF(N1839="Steel Drum",Knee_Width,
IF(N1839="Plywood Drum",0,
IF(Country="UAE",0,
IF(AND(OR(SearchData("LSHF",Cable_Desc),SearchData("LSZH",Cable_Desc),SearchData("LS0H",Cable_Desc),SearchData("LSOH",Cable_Desc)),D.nom&gt;40),Knee_Width,
IF(AND(Country="Egypt",D.nom&gt;60),Knee_Width,
IF(AND(Country&lt;&gt;"Egypt",D.nom&gt;35),Knee_Width,
0))))))))))</f>
        <v>0</v>
      </c>
      <c r="T1839" s="118">
        <f t="shared" ca="1" si="283"/>
        <v>0</v>
      </c>
      <c r="U1839" s="118">
        <f t="shared" ca="1" si="284"/>
        <v>0</v>
      </c>
      <c r="V1839" s="117">
        <f t="shared" ca="1" si="285"/>
        <v>0</v>
      </c>
      <c r="W1839" s="64">
        <f t="shared" ca="1" si="286"/>
        <v>1</v>
      </c>
      <c r="X1839" s="64">
        <f t="shared" ca="1" si="290"/>
        <v>0</v>
      </c>
      <c r="Y1839" s="64">
        <f t="shared" ca="1" si="287"/>
        <v>0</v>
      </c>
      <c r="AM1839" s="156"/>
    </row>
    <row r="1840" spans="1:39">
      <c r="A1840" s="12">
        <f t="shared" si="281"/>
        <v>0</v>
      </c>
      <c r="B1840" s="12" t="str">
        <f>IF([1]DRUM!A1817="","",[1]DRUM!A1817)</f>
        <v/>
      </c>
      <c r="C1840" s="12" t="str">
        <f t="shared" si="282"/>
        <v/>
      </c>
      <c r="D1840" s="155">
        <f t="shared" si="288"/>
        <v>0</v>
      </c>
      <c r="E1840" s="26" t="str">
        <f>IF([1]DRUM!B1817="","",[1]DRUM!B1817)</f>
        <v/>
      </c>
      <c r="F1840" s="26" t="str">
        <f>IF([1]DRUM!C1817="","",[1]DRUM!C1817)</f>
        <v/>
      </c>
      <c r="G1840" s="26" t="str">
        <f>IF([1]DRUM!D1817="","",[1]DRUM!D1817)</f>
        <v/>
      </c>
      <c r="H1840" s="26" t="str">
        <f>IF([1]DRUM!E1817="","",[1]DRUM!E1817)</f>
        <v/>
      </c>
      <c r="I1840" s="26" t="str">
        <f>IF([1]DRUM!F1817="","",[1]DRUM!F1817)</f>
        <v/>
      </c>
      <c r="J1840" s="26" t="str">
        <f>IF([1]DRUM!G1817="","",[1]DRUM!G1817)</f>
        <v/>
      </c>
      <c r="K1840" s="26" t="str">
        <f>IF([1]DRUM!H1817="","",[1]DRUM!H1817)</f>
        <v/>
      </c>
      <c r="L1840" s="26" t="str">
        <f>IF([1]DRUM!I1817="","",[1]DRUM!I1817)</f>
        <v/>
      </c>
      <c r="M1840" s="26" t="str">
        <f>IF([1]DRUM!J1817="","",
IF(AND([1]DRUM!K1817="Wooden Drum",[1]DRUM!J1817&gt;Max_WD_Capacity),Max_WD_Capacity,
[1]DRUM!J1817))</f>
        <v/>
      </c>
      <c r="N1840" s="26" t="str">
        <f>IF([1]DRUM!K1817="","",[1]DRUM!K1817)</f>
        <v/>
      </c>
      <c r="O1840" s="26" t="str">
        <f>IF([1]DRUM!L1817="","",[1]DRUM!L1817)</f>
        <v/>
      </c>
      <c r="P1840" s="26" t="str">
        <f>IF([1]DRUM!M1817="","",[1]DRUM!M1817)</f>
        <v/>
      </c>
      <c r="Q1840" s="26" t="str">
        <f>IF([1]DRUM!N1817="","",[1]DRUM!N1817)</f>
        <v/>
      </c>
      <c r="R1840" s="26" t="str">
        <f t="shared" si="289"/>
        <v/>
      </c>
      <c r="S1840" s="26">
        <f>IF(N1840="",0,
IF(Knee_Application="YES",Knee_Width,IF(Knee_Application="NO",0,
IF(OR(Cable_Type="OH",SearchData("Conductor",Cable_Desc)),0,
IF(N1840="Steel Drum",Knee_Width,
IF(N1840="Plywood Drum",0,
IF(Country="UAE",0,
IF(AND(OR(SearchData("LSHF",Cable_Desc),SearchData("LSZH",Cable_Desc),SearchData("LS0H",Cable_Desc),SearchData("LSOH",Cable_Desc)),D.nom&gt;40),Knee_Width,
IF(AND(Country="Egypt",D.nom&gt;60),Knee_Width,
IF(AND(Country&lt;&gt;"Egypt",D.nom&gt;35),Knee_Width,
0))))))))))</f>
        <v>0</v>
      </c>
      <c r="T1840" s="118">
        <f t="shared" ca="1" si="283"/>
        <v>0</v>
      </c>
      <c r="U1840" s="118">
        <f t="shared" ca="1" si="284"/>
        <v>0</v>
      </c>
      <c r="V1840" s="117">
        <f t="shared" ca="1" si="285"/>
        <v>0</v>
      </c>
      <c r="W1840" s="64">
        <f t="shared" ca="1" si="286"/>
        <v>1</v>
      </c>
      <c r="X1840" s="64">
        <f t="shared" ca="1" si="290"/>
        <v>0</v>
      </c>
      <c r="Y1840" s="64">
        <f t="shared" ca="1" si="287"/>
        <v>0</v>
      </c>
      <c r="AM1840" s="156"/>
    </row>
    <row r="1841" spans="1:39">
      <c r="A1841" s="12">
        <f t="shared" si="281"/>
        <v>0</v>
      </c>
      <c r="B1841" s="12" t="str">
        <f>IF([1]DRUM!A1818="","",[1]DRUM!A1818)</f>
        <v/>
      </c>
      <c r="C1841" s="12" t="str">
        <f t="shared" si="282"/>
        <v/>
      </c>
      <c r="D1841" s="155">
        <f t="shared" si="288"/>
        <v>0</v>
      </c>
      <c r="E1841" s="26" t="str">
        <f>IF([1]DRUM!B1818="","",[1]DRUM!B1818)</f>
        <v/>
      </c>
      <c r="F1841" s="26" t="str">
        <f>IF([1]DRUM!C1818="","",[1]DRUM!C1818)</f>
        <v/>
      </c>
      <c r="G1841" s="26" t="str">
        <f>IF([1]DRUM!D1818="","",[1]DRUM!D1818)</f>
        <v/>
      </c>
      <c r="H1841" s="26" t="str">
        <f>IF([1]DRUM!E1818="","",[1]DRUM!E1818)</f>
        <v/>
      </c>
      <c r="I1841" s="26" t="str">
        <f>IF([1]DRUM!F1818="","",[1]DRUM!F1818)</f>
        <v/>
      </c>
      <c r="J1841" s="26" t="str">
        <f>IF([1]DRUM!G1818="","",[1]DRUM!G1818)</f>
        <v/>
      </c>
      <c r="K1841" s="26" t="str">
        <f>IF([1]DRUM!H1818="","",[1]DRUM!H1818)</f>
        <v/>
      </c>
      <c r="L1841" s="26" t="str">
        <f>IF([1]DRUM!I1818="","",[1]DRUM!I1818)</f>
        <v/>
      </c>
      <c r="M1841" s="26" t="str">
        <f>IF([1]DRUM!J1818="","",
IF(AND([1]DRUM!K1818="Wooden Drum",[1]DRUM!J1818&gt;Max_WD_Capacity),Max_WD_Capacity,
[1]DRUM!J1818))</f>
        <v/>
      </c>
      <c r="N1841" s="26" t="str">
        <f>IF([1]DRUM!K1818="","",[1]DRUM!K1818)</f>
        <v/>
      </c>
      <c r="O1841" s="26" t="str">
        <f>IF([1]DRUM!L1818="","",[1]DRUM!L1818)</f>
        <v/>
      </c>
      <c r="P1841" s="26" t="str">
        <f>IF([1]DRUM!M1818="","",[1]DRUM!M1818)</f>
        <v/>
      </c>
      <c r="Q1841" s="26" t="str">
        <f>IF([1]DRUM!N1818="","",[1]DRUM!N1818)</f>
        <v/>
      </c>
      <c r="R1841" s="26" t="str">
        <f t="shared" si="289"/>
        <v/>
      </c>
      <c r="S1841" s="26">
        <f>IF(N1841="",0,
IF(Knee_Application="YES",Knee_Width,IF(Knee_Application="NO",0,
IF(OR(Cable_Type="OH",SearchData("Conductor",Cable_Desc)),0,
IF(N1841="Steel Drum",Knee_Width,
IF(N1841="Plywood Drum",0,
IF(Country="UAE",0,
IF(AND(OR(SearchData("LSHF",Cable_Desc),SearchData("LSZH",Cable_Desc),SearchData("LS0H",Cable_Desc),SearchData("LSOH",Cable_Desc)),D.nom&gt;40),Knee_Width,
IF(AND(Country="Egypt",D.nom&gt;60),Knee_Width,
IF(AND(Country&lt;&gt;"Egypt",D.nom&gt;35),Knee_Width,
0))))))))))</f>
        <v>0</v>
      </c>
      <c r="T1841" s="118">
        <f t="shared" ca="1" si="283"/>
        <v>0</v>
      </c>
      <c r="U1841" s="118">
        <f t="shared" ca="1" si="284"/>
        <v>0</v>
      </c>
      <c r="V1841" s="117">
        <f t="shared" ca="1" si="285"/>
        <v>0</v>
      </c>
      <c r="W1841" s="64">
        <f t="shared" ca="1" si="286"/>
        <v>1</v>
      </c>
      <c r="X1841" s="64">
        <f t="shared" ca="1" si="290"/>
        <v>0</v>
      </c>
      <c r="Y1841" s="64">
        <f t="shared" ca="1" si="287"/>
        <v>0</v>
      </c>
      <c r="AM1841" s="156"/>
    </row>
    <row r="1842" spans="1:39">
      <c r="A1842" s="12">
        <f t="shared" si="281"/>
        <v>0</v>
      </c>
      <c r="B1842" s="12" t="str">
        <f>IF([1]DRUM!A1819="","",[1]DRUM!A1819)</f>
        <v/>
      </c>
      <c r="C1842" s="12" t="str">
        <f t="shared" si="282"/>
        <v/>
      </c>
      <c r="D1842" s="155">
        <f t="shared" si="288"/>
        <v>0</v>
      </c>
      <c r="E1842" s="26" t="str">
        <f>IF([1]DRUM!B1819="","",[1]DRUM!B1819)</f>
        <v/>
      </c>
      <c r="F1842" s="26" t="str">
        <f>IF([1]DRUM!C1819="","",[1]DRUM!C1819)</f>
        <v/>
      </c>
      <c r="G1842" s="26" t="str">
        <f>IF([1]DRUM!D1819="","",[1]DRUM!D1819)</f>
        <v/>
      </c>
      <c r="H1842" s="26" t="str">
        <f>IF([1]DRUM!E1819="","",[1]DRUM!E1819)</f>
        <v/>
      </c>
      <c r="I1842" s="26" t="str">
        <f>IF([1]DRUM!F1819="","",[1]DRUM!F1819)</f>
        <v/>
      </c>
      <c r="J1842" s="26" t="str">
        <f>IF([1]DRUM!G1819="","",[1]DRUM!G1819)</f>
        <v/>
      </c>
      <c r="K1842" s="26" t="str">
        <f>IF([1]DRUM!H1819="","",[1]DRUM!H1819)</f>
        <v/>
      </c>
      <c r="L1842" s="26" t="str">
        <f>IF([1]DRUM!I1819="","",[1]DRUM!I1819)</f>
        <v/>
      </c>
      <c r="M1842" s="26" t="str">
        <f>IF([1]DRUM!J1819="","",
IF(AND([1]DRUM!K1819="Wooden Drum",[1]DRUM!J1819&gt;Max_WD_Capacity),Max_WD_Capacity,
[1]DRUM!J1819))</f>
        <v/>
      </c>
      <c r="N1842" s="26" t="str">
        <f>IF([1]DRUM!K1819="","",[1]DRUM!K1819)</f>
        <v/>
      </c>
      <c r="O1842" s="26" t="str">
        <f>IF([1]DRUM!L1819="","",[1]DRUM!L1819)</f>
        <v/>
      </c>
      <c r="P1842" s="26" t="str">
        <f>IF([1]DRUM!M1819="","",[1]DRUM!M1819)</f>
        <v/>
      </c>
      <c r="Q1842" s="26" t="str">
        <f>IF([1]DRUM!N1819="","",[1]DRUM!N1819)</f>
        <v/>
      </c>
      <c r="R1842" s="26" t="str">
        <f t="shared" si="289"/>
        <v/>
      </c>
      <c r="S1842" s="26">
        <f>IF(N1842="",0,
IF(Knee_Application="YES",Knee_Width,IF(Knee_Application="NO",0,
IF(OR(Cable_Type="OH",SearchData("Conductor",Cable_Desc)),0,
IF(N1842="Steel Drum",Knee_Width,
IF(N1842="Plywood Drum",0,
IF(Country="UAE",0,
IF(AND(OR(SearchData("LSHF",Cable_Desc),SearchData("LSZH",Cable_Desc),SearchData("LS0H",Cable_Desc),SearchData("LSOH",Cable_Desc)),D.nom&gt;40),Knee_Width,
IF(AND(Country="Egypt",D.nom&gt;60),Knee_Width,
IF(AND(Country&lt;&gt;"Egypt",D.nom&gt;35),Knee_Width,
0))))))))))</f>
        <v>0</v>
      </c>
      <c r="T1842" s="118">
        <f t="shared" ca="1" si="283"/>
        <v>0</v>
      </c>
      <c r="U1842" s="118">
        <f t="shared" ca="1" si="284"/>
        <v>0</v>
      </c>
      <c r="V1842" s="117">
        <f t="shared" ca="1" si="285"/>
        <v>0</v>
      </c>
      <c r="W1842" s="64">
        <f t="shared" ca="1" si="286"/>
        <v>1</v>
      </c>
      <c r="X1842" s="64">
        <f t="shared" ca="1" si="290"/>
        <v>0</v>
      </c>
      <c r="Y1842" s="64">
        <f t="shared" ca="1" si="287"/>
        <v>0</v>
      </c>
      <c r="AM1842" s="156"/>
    </row>
    <row r="1843" spans="1:39">
      <c r="A1843" s="12">
        <f t="shared" si="281"/>
        <v>0</v>
      </c>
      <c r="B1843" s="12" t="str">
        <f>IF([1]DRUM!A1820="","",[1]DRUM!A1820)</f>
        <v/>
      </c>
      <c r="C1843" s="12" t="str">
        <f t="shared" si="282"/>
        <v/>
      </c>
      <c r="D1843" s="155">
        <f t="shared" si="288"/>
        <v>0</v>
      </c>
      <c r="E1843" s="26" t="str">
        <f>IF([1]DRUM!B1820="","",[1]DRUM!B1820)</f>
        <v/>
      </c>
      <c r="F1843" s="26" t="str">
        <f>IF([1]DRUM!C1820="","",[1]DRUM!C1820)</f>
        <v/>
      </c>
      <c r="G1843" s="26" t="str">
        <f>IF([1]DRUM!D1820="","",[1]DRUM!D1820)</f>
        <v/>
      </c>
      <c r="H1843" s="26" t="str">
        <f>IF([1]DRUM!E1820="","",[1]DRUM!E1820)</f>
        <v/>
      </c>
      <c r="I1843" s="26" t="str">
        <f>IF([1]DRUM!F1820="","",[1]DRUM!F1820)</f>
        <v/>
      </c>
      <c r="J1843" s="26" t="str">
        <f>IF([1]DRUM!G1820="","",[1]DRUM!G1820)</f>
        <v/>
      </c>
      <c r="K1843" s="26" t="str">
        <f>IF([1]DRUM!H1820="","",[1]DRUM!H1820)</f>
        <v/>
      </c>
      <c r="L1843" s="26" t="str">
        <f>IF([1]DRUM!I1820="","",[1]DRUM!I1820)</f>
        <v/>
      </c>
      <c r="M1843" s="26" t="str">
        <f>IF([1]DRUM!J1820="","",
IF(AND([1]DRUM!K1820="Wooden Drum",[1]DRUM!J1820&gt;Max_WD_Capacity),Max_WD_Capacity,
[1]DRUM!J1820))</f>
        <v/>
      </c>
      <c r="N1843" s="26" t="str">
        <f>IF([1]DRUM!K1820="","",[1]DRUM!K1820)</f>
        <v/>
      </c>
      <c r="O1843" s="26" t="str">
        <f>IF([1]DRUM!L1820="","",[1]DRUM!L1820)</f>
        <v/>
      </c>
      <c r="P1843" s="26" t="str">
        <f>IF([1]DRUM!M1820="","",[1]DRUM!M1820)</f>
        <v/>
      </c>
      <c r="Q1843" s="26" t="str">
        <f>IF([1]DRUM!N1820="","",[1]DRUM!N1820)</f>
        <v/>
      </c>
      <c r="R1843" s="26" t="str">
        <f t="shared" si="289"/>
        <v/>
      </c>
      <c r="S1843" s="26">
        <f>IF(N1843="",0,
IF(Knee_Application="YES",Knee_Width,IF(Knee_Application="NO",0,
IF(OR(Cable_Type="OH",SearchData("Conductor",Cable_Desc)),0,
IF(N1843="Steel Drum",Knee_Width,
IF(N1843="Plywood Drum",0,
IF(Country="UAE",0,
IF(AND(OR(SearchData("LSHF",Cable_Desc),SearchData("LSZH",Cable_Desc),SearchData("LS0H",Cable_Desc),SearchData("LSOH",Cable_Desc)),D.nom&gt;40),Knee_Width,
IF(AND(Country="Egypt",D.nom&gt;60),Knee_Width,
IF(AND(Country&lt;&gt;"Egypt",D.nom&gt;35),Knee_Width,
0))))))))))</f>
        <v>0</v>
      </c>
      <c r="T1843" s="118">
        <f t="shared" ca="1" si="283"/>
        <v>0</v>
      </c>
      <c r="U1843" s="118">
        <f t="shared" ca="1" si="284"/>
        <v>0</v>
      </c>
      <c r="V1843" s="117">
        <f t="shared" ca="1" si="285"/>
        <v>0</v>
      </c>
      <c r="W1843" s="64">
        <f t="shared" ca="1" si="286"/>
        <v>1</v>
      </c>
      <c r="X1843" s="64">
        <f t="shared" ca="1" si="290"/>
        <v>0</v>
      </c>
      <c r="Y1843" s="64">
        <f t="shared" ca="1" si="287"/>
        <v>0</v>
      </c>
      <c r="AM1843" s="156"/>
    </row>
    <row r="1844" spans="1:39">
      <c r="A1844" s="12">
        <f t="shared" si="281"/>
        <v>0</v>
      </c>
      <c r="B1844" s="12" t="str">
        <f>IF([1]DRUM!A1821="","",[1]DRUM!A1821)</f>
        <v/>
      </c>
      <c r="C1844" s="12" t="str">
        <f t="shared" si="282"/>
        <v/>
      </c>
      <c r="D1844" s="155">
        <f t="shared" si="288"/>
        <v>0</v>
      </c>
      <c r="E1844" s="26" t="str">
        <f>IF([1]DRUM!B1821="","",[1]DRUM!B1821)</f>
        <v/>
      </c>
      <c r="F1844" s="26" t="str">
        <f>IF([1]DRUM!C1821="","",[1]DRUM!C1821)</f>
        <v/>
      </c>
      <c r="G1844" s="26" t="str">
        <f>IF([1]DRUM!D1821="","",[1]DRUM!D1821)</f>
        <v/>
      </c>
      <c r="H1844" s="26" t="str">
        <f>IF([1]DRUM!E1821="","",[1]DRUM!E1821)</f>
        <v/>
      </c>
      <c r="I1844" s="26" t="str">
        <f>IF([1]DRUM!F1821="","",[1]DRUM!F1821)</f>
        <v/>
      </c>
      <c r="J1844" s="26" t="str">
        <f>IF([1]DRUM!G1821="","",[1]DRUM!G1821)</f>
        <v/>
      </c>
      <c r="K1844" s="26" t="str">
        <f>IF([1]DRUM!H1821="","",[1]DRUM!H1821)</f>
        <v/>
      </c>
      <c r="L1844" s="26" t="str">
        <f>IF([1]DRUM!I1821="","",[1]DRUM!I1821)</f>
        <v/>
      </c>
      <c r="M1844" s="26" t="str">
        <f>IF([1]DRUM!J1821="","",
IF(AND([1]DRUM!K1821="Wooden Drum",[1]DRUM!J1821&gt;Max_WD_Capacity),Max_WD_Capacity,
[1]DRUM!J1821))</f>
        <v/>
      </c>
      <c r="N1844" s="26" t="str">
        <f>IF([1]DRUM!K1821="","",[1]DRUM!K1821)</f>
        <v/>
      </c>
      <c r="O1844" s="26" t="str">
        <f>IF([1]DRUM!L1821="","",[1]DRUM!L1821)</f>
        <v/>
      </c>
      <c r="P1844" s="26" t="str">
        <f>IF([1]DRUM!M1821="","",[1]DRUM!M1821)</f>
        <v/>
      </c>
      <c r="Q1844" s="26" t="str">
        <f>IF([1]DRUM!N1821="","",[1]DRUM!N1821)</f>
        <v/>
      </c>
      <c r="R1844" s="26" t="str">
        <f t="shared" si="289"/>
        <v/>
      </c>
      <c r="S1844" s="26">
        <f>IF(N1844="",0,
IF(Knee_Application="YES",Knee_Width,IF(Knee_Application="NO",0,
IF(OR(Cable_Type="OH",SearchData("Conductor",Cable_Desc)),0,
IF(N1844="Steel Drum",Knee_Width,
IF(N1844="Plywood Drum",0,
IF(Country="UAE",0,
IF(AND(OR(SearchData("LSHF",Cable_Desc),SearchData("LSZH",Cable_Desc),SearchData("LS0H",Cable_Desc),SearchData("LSOH",Cable_Desc)),D.nom&gt;40),Knee_Width,
IF(AND(Country="Egypt",D.nom&gt;60),Knee_Width,
IF(AND(Country&lt;&gt;"Egypt",D.nom&gt;35),Knee_Width,
0))))))))))</f>
        <v>0</v>
      </c>
      <c r="T1844" s="118">
        <f t="shared" ca="1" si="283"/>
        <v>0</v>
      </c>
      <c r="U1844" s="118">
        <f t="shared" ca="1" si="284"/>
        <v>0</v>
      </c>
      <c r="V1844" s="117">
        <f t="shared" ca="1" si="285"/>
        <v>0</v>
      </c>
      <c r="W1844" s="64">
        <f t="shared" ca="1" si="286"/>
        <v>1</v>
      </c>
      <c r="X1844" s="64">
        <f t="shared" ca="1" si="290"/>
        <v>0</v>
      </c>
      <c r="Y1844" s="64">
        <f t="shared" ca="1" si="287"/>
        <v>0</v>
      </c>
      <c r="AM1844" s="156"/>
    </row>
    <row r="1845" spans="1:39">
      <c r="A1845" s="12">
        <f t="shared" si="281"/>
        <v>0</v>
      </c>
      <c r="B1845" s="12" t="str">
        <f>IF([1]DRUM!A1822="","",[1]DRUM!A1822)</f>
        <v/>
      </c>
      <c r="C1845" s="12" t="str">
        <f t="shared" si="282"/>
        <v/>
      </c>
      <c r="D1845" s="155">
        <f t="shared" si="288"/>
        <v>0</v>
      </c>
      <c r="E1845" s="26" t="str">
        <f>IF([1]DRUM!B1822="","",[1]DRUM!B1822)</f>
        <v/>
      </c>
      <c r="F1845" s="26" t="str">
        <f>IF([1]DRUM!C1822="","",[1]DRUM!C1822)</f>
        <v/>
      </c>
      <c r="G1845" s="26" t="str">
        <f>IF([1]DRUM!D1822="","",[1]DRUM!D1822)</f>
        <v/>
      </c>
      <c r="H1845" s="26" t="str">
        <f>IF([1]DRUM!E1822="","",[1]DRUM!E1822)</f>
        <v/>
      </c>
      <c r="I1845" s="26" t="str">
        <f>IF([1]DRUM!F1822="","",[1]DRUM!F1822)</f>
        <v/>
      </c>
      <c r="J1845" s="26" t="str">
        <f>IF([1]DRUM!G1822="","",[1]DRUM!G1822)</f>
        <v/>
      </c>
      <c r="K1845" s="26" t="str">
        <f>IF([1]DRUM!H1822="","",[1]DRUM!H1822)</f>
        <v/>
      </c>
      <c r="L1845" s="26" t="str">
        <f>IF([1]DRUM!I1822="","",[1]DRUM!I1822)</f>
        <v/>
      </c>
      <c r="M1845" s="26" t="str">
        <f>IF([1]DRUM!J1822="","",
IF(AND([1]DRUM!K1822="Wooden Drum",[1]DRUM!J1822&gt;Max_WD_Capacity),Max_WD_Capacity,
[1]DRUM!J1822))</f>
        <v/>
      </c>
      <c r="N1845" s="26" t="str">
        <f>IF([1]DRUM!K1822="","",[1]DRUM!K1822)</f>
        <v/>
      </c>
      <c r="O1845" s="26" t="str">
        <f>IF([1]DRUM!L1822="","",[1]DRUM!L1822)</f>
        <v/>
      </c>
      <c r="P1845" s="26" t="str">
        <f>IF([1]DRUM!M1822="","",[1]DRUM!M1822)</f>
        <v/>
      </c>
      <c r="Q1845" s="26" t="str">
        <f>IF([1]DRUM!N1822="","",[1]DRUM!N1822)</f>
        <v/>
      </c>
      <c r="R1845" s="26" t="str">
        <f t="shared" si="289"/>
        <v/>
      </c>
      <c r="S1845" s="26">
        <f>IF(N1845="",0,
IF(Knee_Application="YES",Knee_Width,IF(Knee_Application="NO",0,
IF(OR(Cable_Type="OH",SearchData("Conductor",Cable_Desc)),0,
IF(N1845="Steel Drum",Knee_Width,
IF(N1845="Plywood Drum",0,
IF(Country="UAE",0,
IF(AND(OR(SearchData("LSHF",Cable_Desc),SearchData("LSZH",Cable_Desc),SearchData("LS0H",Cable_Desc),SearchData("LSOH",Cable_Desc)),D.nom&gt;40),Knee_Width,
IF(AND(Country="Egypt",D.nom&gt;60),Knee_Width,
IF(AND(Country&lt;&gt;"Egypt",D.nom&gt;35),Knee_Width,
0))))))))))</f>
        <v>0</v>
      </c>
      <c r="T1845" s="118">
        <f t="shared" ca="1" si="283"/>
        <v>0</v>
      </c>
      <c r="U1845" s="118">
        <f t="shared" ca="1" si="284"/>
        <v>0</v>
      </c>
      <c r="V1845" s="117">
        <f t="shared" ca="1" si="285"/>
        <v>0</v>
      </c>
      <c r="W1845" s="64">
        <f t="shared" ca="1" si="286"/>
        <v>1</v>
      </c>
      <c r="X1845" s="64">
        <f t="shared" ca="1" si="290"/>
        <v>0</v>
      </c>
      <c r="Y1845" s="64">
        <f t="shared" ca="1" si="287"/>
        <v>0</v>
      </c>
      <c r="AM1845" s="156"/>
    </row>
    <row r="1846" spans="1:39">
      <c r="A1846" s="12">
        <f t="shared" si="281"/>
        <v>0</v>
      </c>
      <c r="B1846" s="12" t="str">
        <f>IF([1]DRUM!A1823="","",[1]DRUM!A1823)</f>
        <v/>
      </c>
      <c r="C1846" s="12" t="str">
        <f t="shared" si="282"/>
        <v/>
      </c>
      <c r="D1846" s="155">
        <f t="shared" si="288"/>
        <v>0</v>
      </c>
      <c r="E1846" s="26" t="str">
        <f>IF([1]DRUM!B1823="","",[1]DRUM!B1823)</f>
        <v/>
      </c>
      <c r="F1846" s="26" t="str">
        <f>IF([1]DRUM!C1823="","",[1]DRUM!C1823)</f>
        <v/>
      </c>
      <c r="G1846" s="26" t="str">
        <f>IF([1]DRUM!D1823="","",[1]DRUM!D1823)</f>
        <v/>
      </c>
      <c r="H1846" s="26" t="str">
        <f>IF([1]DRUM!E1823="","",[1]DRUM!E1823)</f>
        <v/>
      </c>
      <c r="I1846" s="26" t="str">
        <f>IF([1]DRUM!F1823="","",[1]DRUM!F1823)</f>
        <v/>
      </c>
      <c r="J1846" s="26" t="str">
        <f>IF([1]DRUM!G1823="","",[1]DRUM!G1823)</f>
        <v/>
      </c>
      <c r="K1846" s="26" t="str">
        <f>IF([1]DRUM!H1823="","",[1]DRUM!H1823)</f>
        <v/>
      </c>
      <c r="L1846" s="26" t="str">
        <f>IF([1]DRUM!I1823="","",[1]DRUM!I1823)</f>
        <v/>
      </c>
      <c r="M1846" s="26" t="str">
        <f>IF([1]DRUM!J1823="","",
IF(AND([1]DRUM!K1823="Wooden Drum",[1]DRUM!J1823&gt;Max_WD_Capacity),Max_WD_Capacity,
[1]DRUM!J1823))</f>
        <v/>
      </c>
      <c r="N1846" s="26" t="str">
        <f>IF([1]DRUM!K1823="","",[1]DRUM!K1823)</f>
        <v/>
      </c>
      <c r="O1846" s="26" t="str">
        <f>IF([1]DRUM!L1823="","",[1]DRUM!L1823)</f>
        <v/>
      </c>
      <c r="P1846" s="26" t="str">
        <f>IF([1]DRUM!M1823="","",[1]DRUM!M1823)</f>
        <v/>
      </c>
      <c r="Q1846" s="26" t="str">
        <f>IF([1]DRUM!N1823="","",[1]DRUM!N1823)</f>
        <v/>
      </c>
      <c r="R1846" s="26" t="str">
        <f t="shared" si="289"/>
        <v/>
      </c>
      <c r="S1846" s="26">
        <f>IF(N1846="",0,
IF(Knee_Application="YES",Knee_Width,IF(Knee_Application="NO",0,
IF(OR(Cable_Type="OH",SearchData("Conductor",Cable_Desc)),0,
IF(N1846="Steel Drum",Knee_Width,
IF(N1846="Plywood Drum",0,
IF(Country="UAE",0,
IF(AND(OR(SearchData("LSHF",Cable_Desc),SearchData("LSZH",Cable_Desc),SearchData("LS0H",Cable_Desc),SearchData("LSOH",Cable_Desc)),D.nom&gt;40),Knee_Width,
IF(AND(Country="Egypt",D.nom&gt;60),Knee_Width,
IF(AND(Country&lt;&gt;"Egypt",D.nom&gt;35),Knee_Width,
0))))))))))</f>
        <v>0</v>
      </c>
      <c r="T1846" s="118">
        <f t="shared" ca="1" si="283"/>
        <v>0</v>
      </c>
      <c r="U1846" s="118">
        <f t="shared" ca="1" si="284"/>
        <v>0</v>
      </c>
      <c r="V1846" s="117">
        <f t="shared" ca="1" si="285"/>
        <v>0</v>
      </c>
      <c r="W1846" s="64">
        <f t="shared" ca="1" si="286"/>
        <v>1</v>
      </c>
      <c r="X1846" s="64">
        <f t="shared" ca="1" si="290"/>
        <v>0</v>
      </c>
      <c r="Y1846" s="64">
        <f t="shared" ca="1" si="287"/>
        <v>0</v>
      </c>
      <c r="AM1846" s="156"/>
    </row>
    <row r="1847" spans="1:39">
      <c r="A1847" s="12">
        <f t="shared" si="281"/>
        <v>0</v>
      </c>
      <c r="B1847" s="12" t="str">
        <f>IF([1]DRUM!A1824="","",[1]DRUM!A1824)</f>
        <v/>
      </c>
      <c r="C1847" s="12" t="str">
        <f t="shared" si="282"/>
        <v/>
      </c>
      <c r="D1847" s="155">
        <f t="shared" si="288"/>
        <v>0</v>
      </c>
      <c r="E1847" s="26" t="str">
        <f>IF([1]DRUM!B1824="","",[1]DRUM!B1824)</f>
        <v/>
      </c>
      <c r="F1847" s="26" t="str">
        <f>IF([1]DRUM!C1824="","",[1]DRUM!C1824)</f>
        <v/>
      </c>
      <c r="G1847" s="26" t="str">
        <f>IF([1]DRUM!D1824="","",[1]DRUM!D1824)</f>
        <v/>
      </c>
      <c r="H1847" s="26" t="str">
        <f>IF([1]DRUM!E1824="","",[1]DRUM!E1824)</f>
        <v/>
      </c>
      <c r="I1847" s="26" t="str">
        <f>IF([1]DRUM!F1824="","",[1]DRUM!F1824)</f>
        <v/>
      </c>
      <c r="J1847" s="26" t="str">
        <f>IF([1]DRUM!G1824="","",[1]DRUM!G1824)</f>
        <v/>
      </c>
      <c r="K1847" s="26" t="str">
        <f>IF([1]DRUM!H1824="","",[1]DRUM!H1824)</f>
        <v/>
      </c>
      <c r="L1847" s="26" t="str">
        <f>IF([1]DRUM!I1824="","",[1]DRUM!I1824)</f>
        <v/>
      </c>
      <c r="M1847" s="26" t="str">
        <f>IF([1]DRUM!J1824="","",
IF(AND([1]DRUM!K1824="Wooden Drum",[1]DRUM!J1824&gt;Max_WD_Capacity),Max_WD_Capacity,
[1]DRUM!J1824))</f>
        <v/>
      </c>
      <c r="N1847" s="26" t="str">
        <f>IF([1]DRUM!K1824="","",[1]DRUM!K1824)</f>
        <v/>
      </c>
      <c r="O1847" s="26" t="str">
        <f>IF([1]DRUM!L1824="","",[1]DRUM!L1824)</f>
        <v/>
      </c>
      <c r="P1847" s="26" t="str">
        <f>IF([1]DRUM!M1824="","",[1]DRUM!M1824)</f>
        <v/>
      </c>
      <c r="Q1847" s="26" t="str">
        <f>IF([1]DRUM!N1824="","",[1]DRUM!N1824)</f>
        <v/>
      </c>
      <c r="R1847" s="26" t="str">
        <f t="shared" si="289"/>
        <v/>
      </c>
      <c r="S1847" s="26">
        <f>IF(N1847="",0,
IF(Knee_Application="YES",Knee_Width,IF(Knee_Application="NO",0,
IF(OR(Cable_Type="OH",SearchData("Conductor",Cable_Desc)),0,
IF(N1847="Steel Drum",Knee_Width,
IF(N1847="Plywood Drum",0,
IF(Country="UAE",0,
IF(AND(OR(SearchData("LSHF",Cable_Desc),SearchData("LSZH",Cable_Desc),SearchData("LS0H",Cable_Desc),SearchData("LSOH",Cable_Desc)),D.nom&gt;40),Knee_Width,
IF(AND(Country="Egypt",D.nom&gt;60),Knee_Width,
IF(AND(Country&lt;&gt;"Egypt",D.nom&gt;35),Knee_Width,
0))))))))))</f>
        <v>0</v>
      </c>
      <c r="T1847" s="118">
        <f t="shared" ca="1" si="283"/>
        <v>0</v>
      </c>
      <c r="U1847" s="118">
        <f t="shared" ca="1" si="284"/>
        <v>0</v>
      </c>
      <c r="V1847" s="117">
        <f t="shared" ca="1" si="285"/>
        <v>0</v>
      </c>
      <c r="W1847" s="64">
        <f t="shared" ca="1" si="286"/>
        <v>1</v>
      </c>
      <c r="X1847" s="64">
        <f t="shared" ca="1" si="290"/>
        <v>0</v>
      </c>
      <c r="Y1847" s="64">
        <f t="shared" ca="1" si="287"/>
        <v>0</v>
      </c>
      <c r="AM1847" s="156"/>
    </row>
    <row r="1848" spans="1:39">
      <c r="A1848" s="12">
        <f t="shared" si="281"/>
        <v>0</v>
      </c>
      <c r="B1848" s="12" t="str">
        <f>IF([1]DRUM!A1825="","",[1]DRUM!A1825)</f>
        <v/>
      </c>
      <c r="C1848" s="12" t="str">
        <f t="shared" si="282"/>
        <v/>
      </c>
      <c r="D1848" s="155">
        <f t="shared" si="288"/>
        <v>0</v>
      </c>
      <c r="E1848" s="26" t="str">
        <f>IF([1]DRUM!B1825="","",[1]DRUM!B1825)</f>
        <v/>
      </c>
      <c r="F1848" s="26" t="str">
        <f>IF([1]DRUM!C1825="","",[1]DRUM!C1825)</f>
        <v/>
      </c>
      <c r="G1848" s="26" t="str">
        <f>IF([1]DRUM!D1825="","",[1]DRUM!D1825)</f>
        <v/>
      </c>
      <c r="H1848" s="26" t="str">
        <f>IF([1]DRUM!E1825="","",[1]DRUM!E1825)</f>
        <v/>
      </c>
      <c r="I1848" s="26" t="str">
        <f>IF([1]DRUM!F1825="","",[1]DRUM!F1825)</f>
        <v/>
      </c>
      <c r="J1848" s="26" t="str">
        <f>IF([1]DRUM!G1825="","",[1]DRUM!G1825)</f>
        <v/>
      </c>
      <c r="K1848" s="26" t="str">
        <f>IF([1]DRUM!H1825="","",[1]DRUM!H1825)</f>
        <v/>
      </c>
      <c r="L1848" s="26" t="str">
        <f>IF([1]DRUM!I1825="","",[1]DRUM!I1825)</f>
        <v/>
      </c>
      <c r="M1848" s="26" t="str">
        <f>IF([1]DRUM!J1825="","",
IF(AND([1]DRUM!K1825="Wooden Drum",[1]DRUM!J1825&gt;Max_WD_Capacity),Max_WD_Capacity,
[1]DRUM!J1825))</f>
        <v/>
      </c>
      <c r="N1848" s="26" t="str">
        <f>IF([1]DRUM!K1825="","",[1]DRUM!K1825)</f>
        <v/>
      </c>
      <c r="O1848" s="26" t="str">
        <f>IF([1]DRUM!L1825="","",[1]DRUM!L1825)</f>
        <v/>
      </c>
      <c r="P1848" s="26" t="str">
        <f>IF([1]DRUM!M1825="","",[1]DRUM!M1825)</f>
        <v/>
      </c>
      <c r="Q1848" s="26" t="str">
        <f>IF([1]DRUM!N1825="","",[1]DRUM!N1825)</f>
        <v/>
      </c>
      <c r="R1848" s="26" t="str">
        <f t="shared" si="289"/>
        <v/>
      </c>
      <c r="S1848" s="26">
        <f>IF(N1848="",0,
IF(Knee_Application="YES",Knee_Width,IF(Knee_Application="NO",0,
IF(OR(Cable_Type="OH",SearchData("Conductor",Cable_Desc)),0,
IF(N1848="Steel Drum",Knee_Width,
IF(N1848="Plywood Drum",0,
IF(Country="UAE",0,
IF(AND(OR(SearchData("LSHF",Cable_Desc),SearchData("LSZH",Cable_Desc),SearchData("LS0H",Cable_Desc),SearchData("LSOH",Cable_Desc)),D.nom&gt;40),Knee_Width,
IF(AND(Country="Egypt",D.nom&gt;60),Knee_Width,
IF(AND(Country&lt;&gt;"Egypt",D.nom&gt;35),Knee_Width,
0))))))))))</f>
        <v>0</v>
      </c>
      <c r="T1848" s="118">
        <f t="shared" ca="1" si="283"/>
        <v>0</v>
      </c>
      <c r="U1848" s="118">
        <f t="shared" ca="1" si="284"/>
        <v>0</v>
      </c>
      <c r="V1848" s="117">
        <f t="shared" ca="1" si="285"/>
        <v>0</v>
      </c>
      <c r="W1848" s="64">
        <f t="shared" ca="1" si="286"/>
        <v>1</v>
      </c>
      <c r="X1848" s="64">
        <f t="shared" ca="1" si="290"/>
        <v>0</v>
      </c>
      <c r="Y1848" s="64">
        <f t="shared" ca="1" si="287"/>
        <v>0</v>
      </c>
      <c r="AM1848" s="156"/>
    </row>
    <row r="1849" spans="1:39">
      <c r="A1849" s="12">
        <f t="shared" si="281"/>
        <v>0</v>
      </c>
      <c r="B1849" s="12" t="str">
        <f>IF([1]DRUM!A1826="","",[1]DRUM!A1826)</f>
        <v/>
      </c>
      <c r="C1849" s="12" t="str">
        <f t="shared" si="282"/>
        <v/>
      </c>
      <c r="D1849" s="155">
        <f t="shared" si="288"/>
        <v>0</v>
      </c>
      <c r="E1849" s="26" t="str">
        <f>IF([1]DRUM!B1826="","",[1]DRUM!B1826)</f>
        <v/>
      </c>
      <c r="F1849" s="26" t="str">
        <f>IF([1]DRUM!C1826="","",[1]DRUM!C1826)</f>
        <v/>
      </c>
      <c r="G1849" s="26" t="str">
        <f>IF([1]DRUM!D1826="","",[1]DRUM!D1826)</f>
        <v/>
      </c>
      <c r="H1849" s="26" t="str">
        <f>IF([1]DRUM!E1826="","",[1]DRUM!E1826)</f>
        <v/>
      </c>
      <c r="I1849" s="26" t="str">
        <f>IF([1]DRUM!F1826="","",[1]DRUM!F1826)</f>
        <v/>
      </c>
      <c r="J1849" s="26" t="str">
        <f>IF([1]DRUM!G1826="","",[1]DRUM!G1826)</f>
        <v/>
      </c>
      <c r="K1849" s="26" t="str">
        <f>IF([1]DRUM!H1826="","",[1]DRUM!H1826)</f>
        <v/>
      </c>
      <c r="L1849" s="26" t="str">
        <f>IF([1]DRUM!I1826="","",[1]DRUM!I1826)</f>
        <v/>
      </c>
      <c r="M1849" s="26" t="str">
        <f>IF([1]DRUM!J1826="","",
IF(AND([1]DRUM!K1826="Wooden Drum",[1]DRUM!J1826&gt;Max_WD_Capacity),Max_WD_Capacity,
[1]DRUM!J1826))</f>
        <v/>
      </c>
      <c r="N1849" s="26" t="str">
        <f>IF([1]DRUM!K1826="","",[1]DRUM!K1826)</f>
        <v/>
      </c>
      <c r="O1849" s="26" t="str">
        <f>IF([1]DRUM!L1826="","",[1]DRUM!L1826)</f>
        <v/>
      </c>
      <c r="P1849" s="26" t="str">
        <f>IF([1]DRUM!M1826="","",[1]DRUM!M1826)</f>
        <v/>
      </c>
      <c r="Q1849" s="26" t="str">
        <f>IF([1]DRUM!N1826="","",[1]DRUM!N1826)</f>
        <v/>
      </c>
      <c r="R1849" s="26" t="str">
        <f t="shared" si="289"/>
        <v/>
      </c>
      <c r="S1849" s="26">
        <f>IF(N1849="",0,
IF(Knee_Application="YES",Knee_Width,IF(Knee_Application="NO",0,
IF(OR(Cable_Type="OH",SearchData("Conductor",Cable_Desc)),0,
IF(N1849="Steel Drum",Knee_Width,
IF(N1849="Plywood Drum",0,
IF(Country="UAE",0,
IF(AND(OR(SearchData("LSHF",Cable_Desc),SearchData("LSZH",Cable_Desc),SearchData("LS0H",Cable_Desc),SearchData("LSOH",Cable_Desc)),D.nom&gt;40),Knee_Width,
IF(AND(Country="Egypt",D.nom&gt;60),Knee_Width,
IF(AND(Country&lt;&gt;"Egypt",D.nom&gt;35),Knee_Width,
0))))))))))</f>
        <v>0</v>
      </c>
      <c r="T1849" s="118">
        <f t="shared" ca="1" si="283"/>
        <v>0</v>
      </c>
      <c r="U1849" s="118">
        <f t="shared" ca="1" si="284"/>
        <v>0</v>
      </c>
      <c r="V1849" s="117">
        <f t="shared" ca="1" si="285"/>
        <v>0</v>
      </c>
      <c r="W1849" s="64">
        <f t="shared" ca="1" si="286"/>
        <v>1</v>
      </c>
      <c r="X1849" s="64">
        <f t="shared" ca="1" si="290"/>
        <v>0</v>
      </c>
      <c r="Y1849" s="64">
        <f t="shared" ca="1" si="287"/>
        <v>0</v>
      </c>
      <c r="AM1849" s="156"/>
    </row>
    <row r="1850" spans="1:39">
      <c r="A1850" s="12">
        <f t="shared" si="281"/>
        <v>0</v>
      </c>
      <c r="B1850" s="12" t="str">
        <f>IF([1]DRUM!A1827="","",[1]DRUM!A1827)</f>
        <v/>
      </c>
      <c r="C1850" s="12" t="str">
        <f t="shared" si="282"/>
        <v/>
      </c>
      <c r="D1850" s="155">
        <f t="shared" si="288"/>
        <v>0</v>
      </c>
      <c r="E1850" s="26" t="str">
        <f>IF([1]DRUM!B1827="","",[1]DRUM!B1827)</f>
        <v/>
      </c>
      <c r="F1850" s="26" t="str">
        <f>IF([1]DRUM!C1827="","",[1]DRUM!C1827)</f>
        <v/>
      </c>
      <c r="G1850" s="26" t="str">
        <f>IF([1]DRUM!D1827="","",[1]DRUM!D1827)</f>
        <v/>
      </c>
      <c r="H1850" s="26" t="str">
        <f>IF([1]DRUM!E1827="","",[1]DRUM!E1827)</f>
        <v/>
      </c>
      <c r="I1850" s="26" t="str">
        <f>IF([1]DRUM!F1827="","",[1]DRUM!F1827)</f>
        <v/>
      </c>
      <c r="J1850" s="26" t="str">
        <f>IF([1]DRUM!G1827="","",[1]DRUM!G1827)</f>
        <v/>
      </c>
      <c r="K1850" s="26" t="str">
        <f>IF([1]DRUM!H1827="","",[1]DRUM!H1827)</f>
        <v/>
      </c>
      <c r="L1850" s="26" t="str">
        <f>IF([1]DRUM!I1827="","",[1]DRUM!I1827)</f>
        <v/>
      </c>
      <c r="M1850" s="26" t="str">
        <f>IF([1]DRUM!J1827="","",
IF(AND([1]DRUM!K1827="Wooden Drum",[1]DRUM!J1827&gt;Max_WD_Capacity),Max_WD_Capacity,
[1]DRUM!J1827))</f>
        <v/>
      </c>
      <c r="N1850" s="26" t="str">
        <f>IF([1]DRUM!K1827="","",[1]DRUM!K1827)</f>
        <v/>
      </c>
      <c r="O1850" s="26" t="str">
        <f>IF([1]DRUM!L1827="","",[1]DRUM!L1827)</f>
        <v/>
      </c>
      <c r="P1850" s="26" t="str">
        <f>IF([1]DRUM!M1827="","",[1]DRUM!M1827)</f>
        <v/>
      </c>
      <c r="Q1850" s="26" t="str">
        <f>IF([1]DRUM!N1827="","",[1]DRUM!N1827)</f>
        <v/>
      </c>
      <c r="R1850" s="26" t="str">
        <f t="shared" si="289"/>
        <v/>
      </c>
      <c r="S1850" s="26">
        <f>IF(N1850="",0,
IF(Knee_Application="YES",Knee_Width,IF(Knee_Application="NO",0,
IF(OR(Cable_Type="OH",SearchData("Conductor",Cable_Desc)),0,
IF(N1850="Steel Drum",Knee_Width,
IF(N1850="Plywood Drum",0,
IF(Country="UAE",0,
IF(AND(OR(SearchData("LSHF",Cable_Desc),SearchData("LSZH",Cable_Desc),SearchData("LS0H",Cable_Desc),SearchData("LSOH",Cable_Desc)),D.nom&gt;40),Knee_Width,
IF(AND(Country="Egypt",D.nom&gt;60),Knee_Width,
IF(AND(Country&lt;&gt;"Egypt",D.nom&gt;35),Knee_Width,
0))))))))))</f>
        <v>0</v>
      </c>
      <c r="T1850" s="118">
        <f t="shared" ca="1" si="283"/>
        <v>0</v>
      </c>
      <c r="U1850" s="118">
        <f t="shared" ca="1" si="284"/>
        <v>0</v>
      </c>
      <c r="V1850" s="117">
        <f t="shared" ca="1" si="285"/>
        <v>0</v>
      </c>
      <c r="W1850" s="64">
        <f t="shared" ca="1" si="286"/>
        <v>1</v>
      </c>
      <c r="X1850" s="64">
        <f t="shared" ca="1" si="290"/>
        <v>0</v>
      </c>
      <c r="Y1850" s="64">
        <f t="shared" ca="1" si="287"/>
        <v>0</v>
      </c>
      <c r="AM1850" s="156"/>
    </row>
    <row r="1851" spans="1:39">
      <c r="A1851" s="12">
        <f t="shared" si="281"/>
        <v>0</v>
      </c>
      <c r="B1851" s="12" t="str">
        <f>IF([1]DRUM!A1828="","",[1]DRUM!A1828)</f>
        <v/>
      </c>
      <c r="C1851" s="12" t="str">
        <f t="shared" si="282"/>
        <v/>
      </c>
      <c r="D1851" s="155">
        <f t="shared" si="288"/>
        <v>0</v>
      </c>
      <c r="E1851" s="26" t="str">
        <f>IF([1]DRUM!B1828="","",[1]DRUM!B1828)</f>
        <v/>
      </c>
      <c r="F1851" s="26" t="str">
        <f>IF([1]DRUM!C1828="","",[1]DRUM!C1828)</f>
        <v/>
      </c>
      <c r="G1851" s="26" t="str">
        <f>IF([1]DRUM!D1828="","",[1]DRUM!D1828)</f>
        <v/>
      </c>
      <c r="H1851" s="26" t="str">
        <f>IF([1]DRUM!E1828="","",[1]DRUM!E1828)</f>
        <v/>
      </c>
      <c r="I1851" s="26" t="str">
        <f>IF([1]DRUM!F1828="","",[1]DRUM!F1828)</f>
        <v/>
      </c>
      <c r="J1851" s="26" t="str">
        <f>IF([1]DRUM!G1828="","",[1]DRUM!G1828)</f>
        <v/>
      </c>
      <c r="K1851" s="26" t="str">
        <f>IF([1]DRUM!H1828="","",[1]DRUM!H1828)</f>
        <v/>
      </c>
      <c r="L1851" s="26" t="str">
        <f>IF([1]DRUM!I1828="","",[1]DRUM!I1828)</f>
        <v/>
      </c>
      <c r="M1851" s="26" t="str">
        <f>IF([1]DRUM!J1828="","",
IF(AND([1]DRUM!K1828="Wooden Drum",[1]DRUM!J1828&gt;Max_WD_Capacity),Max_WD_Capacity,
[1]DRUM!J1828))</f>
        <v/>
      </c>
      <c r="N1851" s="26" t="str">
        <f>IF([1]DRUM!K1828="","",[1]DRUM!K1828)</f>
        <v/>
      </c>
      <c r="O1851" s="26" t="str">
        <f>IF([1]DRUM!L1828="","",[1]DRUM!L1828)</f>
        <v/>
      </c>
      <c r="P1851" s="26" t="str">
        <f>IF([1]DRUM!M1828="","",[1]DRUM!M1828)</f>
        <v/>
      </c>
      <c r="Q1851" s="26" t="str">
        <f>IF([1]DRUM!N1828="","",[1]DRUM!N1828)</f>
        <v/>
      </c>
      <c r="R1851" s="26" t="str">
        <f t="shared" si="289"/>
        <v/>
      </c>
      <c r="S1851" s="26">
        <f>IF(N1851="",0,
IF(Knee_Application="YES",Knee_Width,IF(Knee_Application="NO",0,
IF(OR(Cable_Type="OH",SearchData("Conductor",Cable_Desc)),0,
IF(N1851="Steel Drum",Knee_Width,
IF(N1851="Plywood Drum",0,
IF(Country="UAE",0,
IF(AND(OR(SearchData("LSHF",Cable_Desc),SearchData("LSZH",Cable_Desc),SearchData("LS0H",Cable_Desc),SearchData("LSOH",Cable_Desc)),D.nom&gt;40),Knee_Width,
IF(AND(Country="Egypt",D.nom&gt;60),Knee_Width,
IF(AND(Country&lt;&gt;"Egypt",D.nom&gt;35),Knee_Width,
0))))))))))</f>
        <v>0</v>
      </c>
      <c r="T1851" s="118">
        <f t="shared" ca="1" si="283"/>
        <v>0</v>
      </c>
      <c r="U1851" s="118">
        <f t="shared" ca="1" si="284"/>
        <v>0</v>
      </c>
      <c r="V1851" s="117">
        <f t="shared" ca="1" si="285"/>
        <v>0</v>
      </c>
      <c r="W1851" s="64">
        <f t="shared" ca="1" si="286"/>
        <v>1</v>
      </c>
      <c r="X1851" s="64">
        <f t="shared" ca="1" si="290"/>
        <v>0</v>
      </c>
      <c r="Y1851" s="64">
        <f t="shared" ca="1" si="287"/>
        <v>0</v>
      </c>
      <c r="AM1851" s="156"/>
    </row>
    <row r="1852" spans="1:39">
      <c r="A1852" s="12">
        <f t="shared" si="281"/>
        <v>0</v>
      </c>
      <c r="B1852" s="12" t="str">
        <f>IF([1]DRUM!A1829="","",[1]DRUM!A1829)</f>
        <v/>
      </c>
      <c r="C1852" s="12" t="str">
        <f t="shared" si="282"/>
        <v/>
      </c>
      <c r="D1852" s="155">
        <f t="shared" si="288"/>
        <v>0</v>
      </c>
      <c r="E1852" s="26" t="str">
        <f>IF([1]DRUM!B1829="","",[1]DRUM!B1829)</f>
        <v/>
      </c>
      <c r="F1852" s="26" t="str">
        <f>IF([1]DRUM!C1829="","",[1]DRUM!C1829)</f>
        <v/>
      </c>
      <c r="G1852" s="26" t="str">
        <f>IF([1]DRUM!D1829="","",[1]DRUM!D1829)</f>
        <v/>
      </c>
      <c r="H1852" s="26" t="str">
        <f>IF([1]DRUM!E1829="","",[1]DRUM!E1829)</f>
        <v/>
      </c>
      <c r="I1852" s="26" t="str">
        <f>IF([1]DRUM!F1829="","",[1]DRUM!F1829)</f>
        <v/>
      </c>
      <c r="J1852" s="26" t="str">
        <f>IF([1]DRUM!G1829="","",[1]DRUM!G1829)</f>
        <v/>
      </c>
      <c r="K1852" s="26" t="str">
        <f>IF([1]DRUM!H1829="","",[1]DRUM!H1829)</f>
        <v/>
      </c>
      <c r="L1852" s="26" t="str">
        <f>IF([1]DRUM!I1829="","",[1]DRUM!I1829)</f>
        <v/>
      </c>
      <c r="M1852" s="26" t="str">
        <f>IF([1]DRUM!J1829="","",
IF(AND([1]DRUM!K1829="Wooden Drum",[1]DRUM!J1829&gt;Max_WD_Capacity),Max_WD_Capacity,
[1]DRUM!J1829))</f>
        <v/>
      </c>
      <c r="N1852" s="26" t="str">
        <f>IF([1]DRUM!K1829="","",[1]DRUM!K1829)</f>
        <v/>
      </c>
      <c r="O1852" s="26" t="str">
        <f>IF([1]DRUM!L1829="","",[1]DRUM!L1829)</f>
        <v/>
      </c>
      <c r="P1852" s="26" t="str">
        <f>IF([1]DRUM!M1829="","",[1]DRUM!M1829)</f>
        <v/>
      </c>
      <c r="Q1852" s="26" t="str">
        <f>IF([1]DRUM!N1829="","",[1]DRUM!N1829)</f>
        <v/>
      </c>
      <c r="R1852" s="26" t="str">
        <f t="shared" si="289"/>
        <v/>
      </c>
      <c r="S1852" s="26">
        <f>IF(N1852="",0,
IF(Knee_Application="YES",Knee_Width,IF(Knee_Application="NO",0,
IF(OR(Cable_Type="OH",SearchData("Conductor",Cable_Desc)),0,
IF(N1852="Steel Drum",Knee_Width,
IF(N1852="Plywood Drum",0,
IF(Country="UAE",0,
IF(AND(OR(SearchData("LSHF",Cable_Desc),SearchData("LSZH",Cable_Desc),SearchData("LS0H",Cable_Desc),SearchData("LSOH",Cable_Desc)),D.nom&gt;40),Knee_Width,
IF(AND(Country="Egypt",D.nom&gt;60),Knee_Width,
IF(AND(Country&lt;&gt;"Egypt",D.nom&gt;35),Knee_Width,
0))))))))))</f>
        <v>0</v>
      </c>
      <c r="T1852" s="118">
        <f t="shared" ca="1" si="283"/>
        <v>0</v>
      </c>
      <c r="U1852" s="118">
        <f t="shared" ca="1" si="284"/>
        <v>0</v>
      </c>
      <c r="V1852" s="117">
        <f t="shared" ca="1" si="285"/>
        <v>0</v>
      </c>
      <c r="W1852" s="64">
        <f t="shared" ca="1" si="286"/>
        <v>1</v>
      </c>
      <c r="X1852" s="64">
        <f t="shared" ca="1" si="290"/>
        <v>0</v>
      </c>
      <c r="Y1852" s="64">
        <f t="shared" ca="1" si="287"/>
        <v>0</v>
      </c>
      <c r="AM1852" s="156"/>
    </row>
    <row r="1853" spans="1:39">
      <c r="A1853" s="12">
        <f t="shared" si="281"/>
        <v>0</v>
      </c>
      <c r="B1853" s="12" t="str">
        <f>IF([1]DRUM!A1830="","",[1]DRUM!A1830)</f>
        <v/>
      </c>
      <c r="C1853" s="12" t="str">
        <f t="shared" si="282"/>
        <v/>
      </c>
      <c r="D1853" s="155">
        <f t="shared" si="288"/>
        <v>0</v>
      </c>
      <c r="E1853" s="26" t="str">
        <f>IF([1]DRUM!B1830="","",[1]DRUM!B1830)</f>
        <v/>
      </c>
      <c r="F1853" s="26" t="str">
        <f>IF([1]DRUM!C1830="","",[1]DRUM!C1830)</f>
        <v/>
      </c>
      <c r="G1853" s="26" t="str">
        <f>IF([1]DRUM!D1830="","",[1]DRUM!D1830)</f>
        <v/>
      </c>
      <c r="H1853" s="26" t="str">
        <f>IF([1]DRUM!E1830="","",[1]DRUM!E1830)</f>
        <v/>
      </c>
      <c r="I1853" s="26" t="str">
        <f>IF([1]DRUM!F1830="","",[1]DRUM!F1830)</f>
        <v/>
      </c>
      <c r="J1853" s="26" t="str">
        <f>IF([1]DRUM!G1830="","",[1]DRUM!G1830)</f>
        <v/>
      </c>
      <c r="K1853" s="26" t="str">
        <f>IF([1]DRUM!H1830="","",[1]DRUM!H1830)</f>
        <v/>
      </c>
      <c r="L1853" s="26" t="str">
        <f>IF([1]DRUM!I1830="","",[1]DRUM!I1830)</f>
        <v/>
      </c>
      <c r="M1853" s="26" t="str">
        <f>IF([1]DRUM!J1830="","",
IF(AND([1]DRUM!K1830="Wooden Drum",[1]DRUM!J1830&gt;Max_WD_Capacity),Max_WD_Capacity,
[1]DRUM!J1830))</f>
        <v/>
      </c>
      <c r="N1853" s="26" t="str">
        <f>IF([1]DRUM!K1830="","",[1]DRUM!K1830)</f>
        <v/>
      </c>
      <c r="O1853" s="26" t="str">
        <f>IF([1]DRUM!L1830="","",[1]DRUM!L1830)</f>
        <v/>
      </c>
      <c r="P1853" s="26" t="str">
        <f>IF([1]DRUM!M1830="","",[1]DRUM!M1830)</f>
        <v/>
      </c>
      <c r="Q1853" s="26" t="str">
        <f>IF([1]DRUM!N1830="","",[1]DRUM!N1830)</f>
        <v/>
      </c>
      <c r="R1853" s="26" t="str">
        <f t="shared" si="289"/>
        <v/>
      </c>
      <c r="S1853" s="26">
        <f>IF(N1853="",0,
IF(Knee_Application="YES",Knee_Width,IF(Knee_Application="NO",0,
IF(OR(Cable_Type="OH",SearchData("Conductor",Cable_Desc)),0,
IF(N1853="Steel Drum",Knee_Width,
IF(N1853="Plywood Drum",0,
IF(Country="UAE",0,
IF(AND(OR(SearchData("LSHF",Cable_Desc),SearchData("LSZH",Cable_Desc),SearchData("LS0H",Cable_Desc),SearchData("LSOH",Cable_Desc)),D.nom&gt;40),Knee_Width,
IF(AND(Country="Egypt",D.nom&gt;60),Knee_Width,
IF(AND(Country&lt;&gt;"Egypt",D.nom&gt;35),Knee_Width,
0))))))))))</f>
        <v>0</v>
      </c>
      <c r="T1853" s="118">
        <f t="shared" ca="1" si="283"/>
        <v>0</v>
      </c>
      <c r="U1853" s="118">
        <f t="shared" ca="1" si="284"/>
        <v>0</v>
      </c>
      <c r="V1853" s="117">
        <f t="shared" ca="1" si="285"/>
        <v>0</v>
      </c>
      <c r="W1853" s="64">
        <f t="shared" ca="1" si="286"/>
        <v>1</v>
      </c>
      <c r="X1853" s="64">
        <f t="shared" ca="1" si="290"/>
        <v>0</v>
      </c>
      <c r="Y1853" s="64">
        <f t="shared" ca="1" si="287"/>
        <v>0</v>
      </c>
      <c r="AM1853" s="156"/>
    </row>
    <row r="1854" spans="1:39">
      <c r="A1854" s="12">
        <f t="shared" si="281"/>
        <v>0</v>
      </c>
      <c r="B1854" s="12" t="str">
        <f>IF([1]DRUM!A1831="","",[1]DRUM!A1831)</f>
        <v/>
      </c>
      <c r="C1854" s="12" t="str">
        <f t="shared" si="282"/>
        <v/>
      </c>
      <c r="D1854" s="155">
        <f t="shared" si="288"/>
        <v>0</v>
      </c>
      <c r="E1854" s="26" t="str">
        <f>IF([1]DRUM!B1831="","",[1]DRUM!B1831)</f>
        <v/>
      </c>
      <c r="F1854" s="26" t="str">
        <f>IF([1]DRUM!C1831="","",[1]DRUM!C1831)</f>
        <v/>
      </c>
      <c r="G1854" s="26" t="str">
        <f>IF([1]DRUM!D1831="","",[1]DRUM!D1831)</f>
        <v/>
      </c>
      <c r="H1854" s="26" t="str">
        <f>IF([1]DRUM!E1831="","",[1]DRUM!E1831)</f>
        <v/>
      </c>
      <c r="I1854" s="26" t="str">
        <f>IF([1]DRUM!F1831="","",[1]DRUM!F1831)</f>
        <v/>
      </c>
      <c r="J1854" s="26" t="str">
        <f>IF([1]DRUM!G1831="","",[1]DRUM!G1831)</f>
        <v/>
      </c>
      <c r="K1854" s="26" t="str">
        <f>IF([1]DRUM!H1831="","",[1]DRUM!H1831)</f>
        <v/>
      </c>
      <c r="L1854" s="26" t="str">
        <f>IF([1]DRUM!I1831="","",[1]DRUM!I1831)</f>
        <v/>
      </c>
      <c r="M1854" s="26" t="str">
        <f>IF([1]DRUM!J1831="","",
IF(AND([1]DRUM!K1831="Wooden Drum",[1]DRUM!J1831&gt;Max_WD_Capacity),Max_WD_Capacity,
[1]DRUM!J1831))</f>
        <v/>
      </c>
      <c r="N1854" s="26" t="str">
        <f>IF([1]DRUM!K1831="","",[1]DRUM!K1831)</f>
        <v/>
      </c>
      <c r="O1854" s="26" t="str">
        <f>IF([1]DRUM!L1831="","",[1]DRUM!L1831)</f>
        <v/>
      </c>
      <c r="P1854" s="26" t="str">
        <f>IF([1]DRUM!M1831="","",[1]DRUM!M1831)</f>
        <v/>
      </c>
      <c r="Q1854" s="26" t="str">
        <f>IF([1]DRUM!N1831="","",[1]DRUM!N1831)</f>
        <v/>
      </c>
      <c r="R1854" s="26" t="str">
        <f t="shared" si="289"/>
        <v/>
      </c>
      <c r="S1854" s="26">
        <f>IF(N1854="",0,
IF(Knee_Application="YES",Knee_Width,IF(Knee_Application="NO",0,
IF(OR(Cable_Type="OH",SearchData("Conductor",Cable_Desc)),0,
IF(N1854="Steel Drum",Knee_Width,
IF(N1854="Plywood Drum",0,
IF(Country="UAE",0,
IF(AND(OR(SearchData("LSHF",Cable_Desc),SearchData("LSZH",Cable_Desc),SearchData("LS0H",Cable_Desc),SearchData("LSOH",Cable_Desc)),D.nom&gt;40),Knee_Width,
IF(AND(Country="Egypt",D.nom&gt;60),Knee_Width,
IF(AND(Country&lt;&gt;"Egypt",D.nom&gt;35),Knee_Width,
0))))))))))</f>
        <v>0</v>
      </c>
      <c r="T1854" s="118">
        <f t="shared" ca="1" si="283"/>
        <v>0</v>
      </c>
      <c r="U1854" s="118">
        <f t="shared" ca="1" si="284"/>
        <v>0</v>
      </c>
      <c r="V1854" s="117">
        <f t="shared" ca="1" si="285"/>
        <v>0</v>
      </c>
      <c r="W1854" s="64">
        <f t="shared" ca="1" si="286"/>
        <v>1</v>
      </c>
      <c r="X1854" s="64">
        <f t="shared" ca="1" si="290"/>
        <v>0</v>
      </c>
      <c r="Y1854" s="64">
        <f t="shared" ca="1" si="287"/>
        <v>0</v>
      </c>
      <c r="AM1854" s="156"/>
    </row>
    <row r="1855" spans="1:39">
      <c r="A1855" s="12">
        <f t="shared" si="281"/>
        <v>0</v>
      </c>
      <c r="B1855" s="12" t="str">
        <f>IF([1]DRUM!A1832="","",[1]DRUM!A1832)</f>
        <v/>
      </c>
      <c r="C1855" s="12" t="str">
        <f t="shared" si="282"/>
        <v/>
      </c>
      <c r="D1855" s="155">
        <f t="shared" si="288"/>
        <v>0</v>
      </c>
      <c r="E1855" s="26" t="str">
        <f>IF([1]DRUM!B1832="","",[1]DRUM!B1832)</f>
        <v/>
      </c>
      <c r="F1855" s="26" t="str">
        <f>IF([1]DRUM!C1832="","",[1]DRUM!C1832)</f>
        <v/>
      </c>
      <c r="G1855" s="26" t="str">
        <f>IF([1]DRUM!D1832="","",[1]DRUM!D1832)</f>
        <v/>
      </c>
      <c r="H1855" s="26" t="str">
        <f>IF([1]DRUM!E1832="","",[1]DRUM!E1832)</f>
        <v/>
      </c>
      <c r="I1855" s="26" t="str">
        <f>IF([1]DRUM!F1832="","",[1]DRUM!F1832)</f>
        <v/>
      </c>
      <c r="J1855" s="26" t="str">
        <f>IF([1]DRUM!G1832="","",[1]DRUM!G1832)</f>
        <v/>
      </c>
      <c r="K1855" s="26" t="str">
        <f>IF([1]DRUM!H1832="","",[1]DRUM!H1832)</f>
        <v/>
      </c>
      <c r="L1855" s="26" t="str">
        <f>IF([1]DRUM!I1832="","",[1]DRUM!I1832)</f>
        <v/>
      </c>
      <c r="M1855" s="26" t="str">
        <f>IF([1]DRUM!J1832="","",
IF(AND([1]DRUM!K1832="Wooden Drum",[1]DRUM!J1832&gt;Max_WD_Capacity),Max_WD_Capacity,
[1]DRUM!J1832))</f>
        <v/>
      </c>
      <c r="N1855" s="26" t="str">
        <f>IF([1]DRUM!K1832="","",[1]DRUM!K1832)</f>
        <v/>
      </c>
      <c r="O1855" s="26" t="str">
        <f>IF([1]DRUM!L1832="","",[1]DRUM!L1832)</f>
        <v/>
      </c>
      <c r="P1855" s="26" t="str">
        <f>IF([1]DRUM!M1832="","",[1]DRUM!M1832)</f>
        <v/>
      </c>
      <c r="Q1855" s="26" t="str">
        <f>IF([1]DRUM!N1832="","",[1]DRUM!N1832)</f>
        <v/>
      </c>
      <c r="R1855" s="26" t="str">
        <f t="shared" si="289"/>
        <v/>
      </c>
      <c r="S1855" s="26">
        <f>IF(N1855="",0,
IF(Knee_Application="YES",Knee_Width,IF(Knee_Application="NO",0,
IF(OR(Cable_Type="OH",SearchData("Conductor",Cable_Desc)),0,
IF(N1855="Steel Drum",Knee_Width,
IF(N1855="Plywood Drum",0,
IF(Country="UAE",0,
IF(AND(OR(SearchData("LSHF",Cable_Desc),SearchData("LSZH",Cable_Desc),SearchData("LS0H",Cable_Desc),SearchData("LSOH",Cable_Desc)),D.nom&gt;40),Knee_Width,
IF(AND(Country="Egypt",D.nom&gt;60),Knee_Width,
IF(AND(Country&lt;&gt;"Egypt",D.nom&gt;35),Knee_Width,
0))))))))))</f>
        <v>0</v>
      </c>
      <c r="T1855" s="118">
        <f t="shared" ca="1" si="283"/>
        <v>0</v>
      </c>
      <c r="U1855" s="118">
        <f t="shared" ca="1" si="284"/>
        <v>0</v>
      </c>
      <c r="V1855" s="117">
        <f t="shared" ca="1" si="285"/>
        <v>0</v>
      </c>
      <c r="W1855" s="64">
        <f t="shared" ca="1" si="286"/>
        <v>1</v>
      </c>
      <c r="X1855" s="64">
        <f t="shared" ca="1" si="290"/>
        <v>0</v>
      </c>
      <c r="Y1855" s="64">
        <f t="shared" ca="1" si="287"/>
        <v>0</v>
      </c>
      <c r="AM1855" s="156"/>
    </row>
    <row r="1856" spans="1:39">
      <c r="A1856" s="12">
        <f t="shared" si="281"/>
        <v>0</v>
      </c>
      <c r="B1856" s="12" t="str">
        <f>IF([1]DRUM!A1833="","",[1]DRUM!A1833)</f>
        <v/>
      </c>
      <c r="C1856" s="12" t="str">
        <f t="shared" si="282"/>
        <v/>
      </c>
      <c r="D1856" s="155">
        <f t="shared" si="288"/>
        <v>0</v>
      </c>
      <c r="E1856" s="26" t="str">
        <f>IF([1]DRUM!B1833="","",[1]DRUM!B1833)</f>
        <v/>
      </c>
      <c r="F1856" s="26" t="str">
        <f>IF([1]DRUM!C1833="","",[1]DRUM!C1833)</f>
        <v/>
      </c>
      <c r="G1856" s="26" t="str">
        <f>IF([1]DRUM!D1833="","",[1]DRUM!D1833)</f>
        <v/>
      </c>
      <c r="H1856" s="26" t="str">
        <f>IF([1]DRUM!E1833="","",[1]DRUM!E1833)</f>
        <v/>
      </c>
      <c r="I1856" s="26" t="str">
        <f>IF([1]DRUM!F1833="","",[1]DRUM!F1833)</f>
        <v/>
      </c>
      <c r="J1856" s="26" t="str">
        <f>IF([1]DRUM!G1833="","",[1]DRUM!G1833)</f>
        <v/>
      </c>
      <c r="K1856" s="26" t="str">
        <f>IF([1]DRUM!H1833="","",[1]DRUM!H1833)</f>
        <v/>
      </c>
      <c r="L1856" s="26" t="str">
        <f>IF([1]DRUM!I1833="","",[1]DRUM!I1833)</f>
        <v/>
      </c>
      <c r="M1856" s="26" t="str">
        <f>IF([1]DRUM!J1833="","",
IF(AND([1]DRUM!K1833="Wooden Drum",[1]DRUM!J1833&gt;Max_WD_Capacity),Max_WD_Capacity,
[1]DRUM!J1833))</f>
        <v/>
      </c>
      <c r="N1856" s="26" t="str">
        <f>IF([1]DRUM!K1833="","",[1]DRUM!K1833)</f>
        <v/>
      </c>
      <c r="O1856" s="26" t="str">
        <f>IF([1]DRUM!L1833="","",[1]DRUM!L1833)</f>
        <v/>
      </c>
      <c r="P1856" s="26" t="str">
        <f>IF([1]DRUM!M1833="","",[1]DRUM!M1833)</f>
        <v/>
      </c>
      <c r="Q1856" s="26" t="str">
        <f>IF([1]DRUM!N1833="","",[1]DRUM!N1833)</f>
        <v/>
      </c>
      <c r="R1856" s="26" t="str">
        <f t="shared" si="289"/>
        <v/>
      </c>
      <c r="S1856" s="26">
        <f>IF(N1856="",0,
IF(Knee_Application="YES",Knee_Width,IF(Knee_Application="NO",0,
IF(OR(Cable_Type="OH",SearchData("Conductor",Cable_Desc)),0,
IF(N1856="Steel Drum",Knee_Width,
IF(N1856="Plywood Drum",0,
IF(Country="UAE",0,
IF(AND(OR(SearchData("LSHF",Cable_Desc),SearchData("LSZH",Cable_Desc),SearchData("LS0H",Cable_Desc),SearchData("LSOH",Cable_Desc)),D.nom&gt;40),Knee_Width,
IF(AND(Country="Egypt",D.nom&gt;60),Knee_Width,
IF(AND(Country&lt;&gt;"Egypt",D.nom&gt;35),Knee_Width,
0))))))))))</f>
        <v>0</v>
      </c>
      <c r="T1856" s="118">
        <f t="shared" ca="1" si="283"/>
        <v>0</v>
      </c>
      <c r="U1856" s="118">
        <f t="shared" ca="1" si="284"/>
        <v>0</v>
      </c>
      <c r="V1856" s="117">
        <f t="shared" ca="1" si="285"/>
        <v>0</v>
      </c>
      <c r="W1856" s="64">
        <f t="shared" ca="1" si="286"/>
        <v>1</v>
      </c>
      <c r="X1856" s="64">
        <f t="shared" ca="1" si="290"/>
        <v>0</v>
      </c>
      <c r="Y1856" s="64">
        <f t="shared" ca="1" si="287"/>
        <v>0</v>
      </c>
      <c r="AM1856" s="156"/>
    </row>
    <row r="1857" spans="1:39">
      <c r="A1857" s="12">
        <f t="shared" si="281"/>
        <v>0</v>
      </c>
      <c r="B1857" s="12" t="str">
        <f>IF([1]DRUM!A1834="","",[1]DRUM!A1834)</f>
        <v/>
      </c>
      <c r="C1857" s="12" t="str">
        <f t="shared" si="282"/>
        <v/>
      </c>
      <c r="D1857" s="155">
        <f t="shared" si="288"/>
        <v>0</v>
      </c>
      <c r="E1857" s="26" t="str">
        <f>IF([1]DRUM!B1834="","",[1]DRUM!B1834)</f>
        <v/>
      </c>
      <c r="F1857" s="26" t="str">
        <f>IF([1]DRUM!C1834="","",[1]DRUM!C1834)</f>
        <v/>
      </c>
      <c r="G1857" s="26" t="str">
        <f>IF([1]DRUM!D1834="","",[1]DRUM!D1834)</f>
        <v/>
      </c>
      <c r="H1857" s="26" t="str">
        <f>IF([1]DRUM!E1834="","",[1]DRUM!E1834)</f>
        <v/>
      </c>
      <c r="I1857" s="26" t="str">
        <f>IF([1]DRUM!F1834="","",[1]DRUM!F1834)</f>
        <v/>
      </c>
      <c r="J1857" s="26" t="str">
        <f>IF([1]DRUM!G1834="","",[1]DRUM!G1834)</f>
        <v/>
      </c>
      <c r="K1857" s="26" t="str">
        <f>IF([1]DRUM!H1834="","",[1]DRUM!H1834)</f>
        <v/>
      </c>
      <c r="L1857" s="26" t="str">
        <f>IF([1]DRUM!I1834="","",[1]DRUM!I1834)</f>
        <v/>
      </c>
      <c r="M1857" s="26" t="str">
        <f>IF([1]DRUM!J1834="","",
IF(AND([1]DRUM!K1834="Wooden Drum",[1]DRUM!J1834&gt;Max_WD_Capacity),Max_WD_Capacity,
[1]DRUM!J1834))</f>
        <v/>
      </c>
      <c r="N1857" s="26" t="str">
        <f>IF([1]DRUM!K1834="","",[1]DRUM!K1834)</f>
        <v/>
      </c>
      <c r="O1857" s="26" t="str">
        <f>IF([1]DRUM!L1834="","",[1]DRUM!L1834)</f>
        <v/>
      </c>
      <c r="P1857" s="26" t="str">
        <f>IF([1]DRUM!M1834="","",[1]DRUM!M1834)</f>
        <v/>
      </c>
      <c r="Q1857" s="26" t="str">
        <f>IF([1]DRUM!N1834="","",[1]DRUM!N1834)</f>
        <v/>
      </c>
      <c r="R1857" s="26" t="str">
        <f t="shared" si="289"/>
        <v/>
      </c>
      <c r="S1857" s="26">
        <f>IF(N1857="",0,
IF(Knee_Application="YES",Knee_Width,IF(Knee_Application="NO",0,
IF(OR(Cable_Type="OH",SearchData("Conductor",Cable_Desc)),0,
IF(N1857="Steel Drum",Knee_Width,
IF(N1857="Plywood Drum",0,
IF(Country="UAE",0,
IF(AND(OR(SearchData("LSHF",Cable_Desc),SearchData("LSZH",Cable_Desc),SearchData("LS0H",Cable_Desc),SearchData("LSOH",Cable_Desc)),D.nom&gt;40),Knee_Width,
IF(AND(Country="Egypt",D.nom&gt;60),Knee_Width,
IF(AND(Country&lt;&gt;"Egypt",D.nom&gt;35),Knee_Width,
0))))))))))</f>
        <v>0</v>
      </c>
      <c r="T1857" s="118">
        <f t="shared" ca="1" si="283"/>
        <v>0</v>
      </c>
      <c r="U1857" s="118">
        <f t="shared" ca="1" si="284"/>
        <v>0</v>
      </c>
      <c r="V1857" s="117">
        <f t="shared" ca="1" si="285"/>
        <v>0</v>
      </c>
      <c r="W1857" s="64">
        <f t="shared" ca="1" si="286"/>
        <v>1</v>
      </c>
      <c r="X1857" s="64">
        <f t="shared" ca="1" si="290"/>
        <v>0</v>
      </c>
      <c r="Y1857" s="64">
        <f t="shared" ca="1" si="287"/>
        <v>0</v>
      </c>
      <c r="AM1857" s="156"/>
    </row>
    <row r="1858" spans="1:39">
      <c r="A1858" s="12">
        <f t="shared" si="281"/>
        <v>0</v>
      </c>
      <c r="B1858" s="12" t="str">
        <f>IF([1]DRUM!A1835="","",[1]DRUM!A1835)</f>
        <v/>
      </c>
      <c r="C1858" s="12" t="str">
        <f t="shared" si="282"/>
        <v/>
      </c>
      <c r="D1858" s="155">
        <f t="shared" si="288"/>
        <v>0</v>
      </c>
      <c r="E1858" s="26" t="str">
        <f>IF([1]DRUM!B1835="","",[1]DRUM!B1835)</f>
        <v/>
      </c>
      <c r="F1858" s="26" t="str">
        <f>IF([1]DRUM!C1835="","",[1]DRUM!C1835)</f>
        <v/>
      </c>
      <c r="G1858" s="26" t="str">
        <f>IF([1]DRUM!D1835="","",[1]DRUM!D1835)</f>
        <v/>
      </c>
      <c r="H1858" s="26" t="str">
        <f>IF([1]DRUM!E1835="","",[1]DRUM!E1835)</f>
        <v/>
      </c>
      <c r="I1858" s="26" t="str">
        <f>IF([1]DRUM!F1835="","",[1]DRUM!F1835)</f>
        <v/>
      </c>
      <c r="J1858" s="26" t="str">
        <f>IF([1]DRUM!G1835="","",[1]DRUM!G1835)</f>
        <v/>
      </c>
      <c r="K1858" s="26" t="str">
        <f>IF([1]DRUM!H1835="","",[1]DRUM!H1835)</f>
        <v/>
      </c>
      <c r="L1858" s="26" t="str">
        <f>IF([1]DRUM!I1835="","",[1]DRUM!I1835)</f>
        <v/>
      </c>
      <c r="M1858" s="26" t="str">
        <f>IF([1]DRUM!J1835="","",
IF(AND([1]DRUM!K1835="Wooden Drum",[1]DRUM!J1835&gt;Max_WD_Capacity),Max_WD_Capacity,
[1]DRUM!J1835))</f>
        <v/>
      </c>
      <c r="N1858" s="26" t="str">
        <f>IF([1]DRUM!K1835="","",[1]DRUM!K1835)</f>
        <v/>
      </c>
      <c r="O1858" s="26" t="str">
        <f>IF([1]DRUM!L1835="","",[1]DRUM!L1835)</f>
        <v/>
      </c>
      <c r="P1858" s="26" t="str">
        <f>IF([1]DRUM!M1835="","",[1]DRUM!M1835)</f>
        <v/>
      </c>
      <c r="Q1858" s="26" t="str">
        <f>IF([1]DRUM!N1835="","",[1]DRUM!N1835)</f>
        <v/>
      </c>
      <c r="R1858" s="26" t="str">
        <f t="shared" si="289"/>
        <v/>
      </c>
      <c r="S1858" s="26">
        <f>IF(N1858="",0,
IF(Knee_Application="YES",Knee_Width,IF(Knee_Application="NO",0,
IF(OR(Cable_Type="OH",SearchData("Conductor",Cable_Desc)),0,
IF(N1858="Steel Drum",Knee_Width,
IF(N1858="Plywood Drum",0,
IF(Country="UAE",0,
IF(AND(OR(SearchData("LSHF",Cable_Desc),SearchData("LSZH",Cable_Desc),SearchData("LS0H",Cable_Desc),SearchData("LSOH",Cable_Desc)),D.nom&gt;40),Knee_Width,
IF(AND(Country="Egypt",D.nom&gt;60),Knee_Width,
IF(AND(Country&lt;&gt;"Egypt",D.nom&gt;35),Knee_Width,
0))))))))))</f>
        <v>0</v>
      </c>
      <c r="T1858" s="118">
        <f t="shared" ca="1" si="283"/>
        <v>0</v>
      </c>
      <c r="U1858" s="118">
        <f t="shared" ca="1" si="284"/>
        <v>0</v>
      </c>
      <c r="V1858" s="117">
        <f t="shared" ca="1" si="285"/>
        <v>0</v>
      </c>
      <c r="W1858" s="64">
        <f t="shared" ca="1" si="286"/>
        <v>1</v>
      </c>
      <c r="X1858" s="64">
        <f t="shared" ca="1" si="290"/>
        <v>0</v>
      </c>
      <c r="Y1858" s="64">
        <f t="shared" ca="1" si="287"/>
        <v>0</v>
      </c>
      <c r="AM1858" s="156"/>
    </row>
    <row r="1859" spans="1:39">
      <c r="A1859" s="12">
        <f t="shared" si="281"/>
        <v>0</v>
      </c>
      <c r="B1859" s="12" t="str">
        <f>IF([1]DRUM!A1836="","",[1]DRUM!A1836)</f>
        <v/>
      </c>
      <c r="C1859" s="12" t="str">
        <f t="shared" si="282"/>
        <v/>
      </c>
      <c r="D1859" s="155">
        <f t="shared" si="288"/>
        <v>0</v>
      </c>
      <c r="E1859" s="26" t="str">
        <f>IF([1]DRUM!B1836="","",[1]DRUM!B1836)</f>
        <v/>
      </c>
      <c r="F1859" s="26" t="str">
        <f>IF([1]DRUM!C1836="","",[1]DRUM!C1836)</f>
        <v/>
      </c>
      <c r="G1859" s="26" t="str">
        <f>IF([1]DRUM!D1836="","",[1]DRUM!D1836)</f>
        <v/>
      </c>
      <c r="H1859" s="26" t="str">
        <f>IF([1]DRUM!E1836="","",[1]DRUM!E1836)</f>
        <v/>
      </c>
      <c r="I1859" s="26" t="str">
        <f>IF([1]DRUM!F1836="","",[1]DRUM!F1836)</f>
        <v/>
      </c>
      <c r="J1859" s="26" t="str">
        <f>IF([1]DRUM!G1836="","",[1]DRUM!G1836)</f>
        <v/>
      </c>
      <c r="K1859" s="26" t="str">
        <f>IF([1]DRUM!H1836="","",[1]DRUM!H1836)</f>
        <v/>
      </c>
      <c r="L1859" s="26" t="str">
        <f>IF([1]DRUM!I1836="","",[1]DRUM!I1836)</f>
        <v/>
      </c>
      <c r="M1859" s="26" t="str">
        <f>IF([1]DRUM!J1836="","",
IF(AND([1]DRUM!K1836="Wooden Drum",[1]DRUM!J1836&gt;Max_WD_Capacity),Max_WD_Capacity,
[1]DRUM!J1836))</f>
        <v/>
      </c>
      <c r="N1859" s="26" t="str">
        <f>IF([1]DRUM!K1836="","",[1]DRUM!K1836)</f>
        <v/>
      </c>
      <c r="O1859" s="26" t="str">
        <f>IF([1]DRUM!L1836="","",[1]DRUM!L1836)</f>
        <v/>
      </c>
      <c r="P1859" s="26" t="str">
        <f>IF([1]DRUM!M1836="","",[1]DRUM!M1836)</f>
        <v/>
      </c>
      <c r="Q1859" s="26" t="str">
        <f>IF([1]DRUM!N1836="","",[1]DRUM!N1836)</f>
        <v/>
      </c>
      <c r="R1859" s="26" t="str">
        <f t="shared" si="289"/>
        <v/>
      </c>
      <c r="S1859" s="26">
        <f>IF(N1859="",0,
IF(Knee_Application="YES",Knee_Width,IF(Knee_Application="NO",0,
IF(OR(Cable_Type="OH",SearchData("Conductor",Cable_Desc)),0,
IF(N1859="Steel Drum",Knee_Width,
IF(N1859="Plywood Drum",0,
IF(Country="UAE",0,
IF(AND(OR(SearchData("LSHF",Cable_Desc),SearchData("LSZH",Cable_Desc),SearchData("LS0H",Cable_Desc),SearchData("LSOH",Cable_Desc)),D.nom&gt;40),Knee_Width,
IF(AND(Country="Egypt",D.nom&gt;60),Knee_Width,
IF(AND(Country&lt;&gt;"Egypt",D.nom&gt;35),Knee_Width,
0))))))))))</f>
        <v>0</v>
      </c>
      <c r="T1859" s="118">
        <f t="shared" ca="1" si="283"/>
        <v>0</v>
      </c>
      <c r="U1859" s="118">
        <f t="shared" ca="1" si="284"/>
        <v>0</v>
      </c>
      <c r="V1859" s="117">
        <f t="shared" ca="1" si="285"/>
        <v>0</v>
      </c>
      <c r="W1859" s="64">
        <f t="shared" ca="1" si="286"/>
        <v>1</v>
      </c>
      <c r="X1859" s="64">
        <f t="shared" ca="1" si="290"/>
        <v>0</v>
      </c>
      <c r="Y1859" s="64">
        <f t="shared" ca="1" si="287"/>
        <v>0</v>
      </c>
      <c r="AM1859" s="156"/>
    </row>
    <row r="1860" spans="1:39">
      <c r="A1860" s="12">
        <f t="shared" si="281"/>
        <v>0</v>
      </c>
      <c r="B1860" s="12" t="str">
        <f>IF([1]DRUM!A1837="","",[1]DRUM!A1837)</f>
        <v/>
      </c>
      <c r="C1860" s="12" t="str">
        <f t="shared" si="282"/>
        <v/>
      </c>
      <c r="D1860" s="155">
        <f t="shared" si="288"/>
        <v>0</v>
      </c>
      <c r="E1860" s="26" t="str">
        <f>IF([1]DRUM!B1837="","",[1]DRUM!B1837)</f>
        <v/>
      </c>
      <c r="F1860" s="26" t="str">
        <f>IF([1]DRUM!C1837="","",[1]DRUM!C1837)</f>
        <v/>
      </c>
      <c r="G1860" s="26" t="str">
        <f>IF([1]DRUM!D1837="","",[1]DRUM!D1837)</f>
        <v/>
      </c>
      <c r="H1860" s="26" t="str">
        <f>IF([1]DRUM!E1837="","",[1]DRUM!E1837)</f>
        <v/>
      </c>
      <c r="I1860" s="26" t="str">
        <f>IF([1]DRUM!F1837="","",[1]DRUM!F1837)</f>
        <v/>
      </c>
      <c r="J1860" s="26" t="str">
        <f>IF([1]DRUM!G1837="","",[1]DRUM!G1837)</f>
        <v/>
      </c>
      <c r="K1860" s="26" t="str">
        <f>IF([1]DRUM!H1837="","",[1]DRUM!H1837)</f>
        <v/>
      </c>
      <c r="L1860" s="26" t="str">
        <f>IF([1]DRUM!I1837="","",[1]DRUM!I1837)</f>
        <v/>
      </c>
      <c r="M1860" s="26" t="str">
        <f>IF([1]DRUM!J1837="","",
IF(AND([1]DRUM!K1837="Wooden Drum",[1]DRUM!J1837&gt;Max_WD_Capacity),Max_WD_Capacity,
[1]DRUM!J1837))</f>
        <v/>
      </c>
      <c r="N1860" s="26" t="str">
        <f>IF([1]DRUM!K1837="","",[1]DRUM!K1837)</f>
        <v/>
      </c>
      <c r="O1860" s="26" t="str">
        <f>IF([1]DRUM!L1837="","",[1]DRUM!L1837)</f>
        <v/>
      </c>
      <c r="P1860" s="26" t="str">
        <f>IF([1]DRUM!M1837="","",[1]DRUM!M1837)</f>
        <v/>
      </c>
      <c r="Q1860" s="26" t="str">
        <f>IF([1]DRUM!N1837="","",[1]DRUM!N1837)</f>
        <v/>
      </c>
      <c r="R1860" s="26" t="str">
        <f t="shared" si="289"/>
        <v/>
      </c>
      <c r="S1860" s="26">
        <f>IF(N1860="",0,
IF(Knee_Application="YES",Knee_Width,IF(Knee_Application="NO",0,
IF(OR(Cable_Type="OH",SearchData("Conductor",Cable_Desc)),0,
IF(N1860="Steel Drum",Knee_Width,
IF(N1860="Plywood Drum",0,
IF(Country="UAE",0,
IF(AND(OR(SearchData("LSHF",Cable_Desc),SearchData("LSZH",Cable_Desc),SearchData("LS0H",Cable_Desc),SearchData("LSOH",Cable_Desc)),D.nom&gt;40),Knee_Width,
IF(AND(Country="Egypt",D.nom&gt;60),Knee_Width,
IF(AND(Country&lt;&gt;"Egypt",D.nom&gt;35),Knee_Width,
0))))))))))</f>
        <v>0</v>
      </c>
      <c r="T1860" s="118">
        <f t="shared" ca="1" si="283"/>
        <v>0</v>
      </c>
      <c r="U1860" s="118">
        <f t="shared" ca="1" si="284"/>
        <v>0</v>
      </c>
      <c r="V1860" s="117">
        <f t="shared" ca="1" si="285"/>
        <v>0</v>
      </c>
      <c r="W1860" s="64">
        <f t="shared" ca="1" si="286"/>
        <v>1</v>
      </c>
      <c r="X1860" s="64">
        <f t="shared" ca="1" si="290"/>
        <v>0</v>
      </c>
      <c r="Y1860" s="64">
        <f t="shared" ca="1" si="287"/>
        <v>0</v>
      </c>
      <c r="AM1860" s="156"/>
    </row>
    <row r="1861" spans="1:39">
      <c r="A1861" s="12">
        <f t="shared" si="281"/>
        <v>0</v>
      </c>
      <c r="B1861" s="12" t="str">
        <f>IF([1]DRUM!A1838="","",[1]DRUM!A1838)</f>
        <v/>
      </c>
      <c r="C1861" s="12" t="str">
        <f t="shared" si="282"/>
        <v/>
      </c>
      <c r="D1861" s="155">
        <f t="shared" si="288"/>
        <v>0</v>
      </c>
      <c r="E1861" s="26" t="str">
        <f>IF([1]DRUM!B1838="","",[1]DRUM!B1838)</f>
        <v/>
      </c>
      <c r="F1861" s="26" t="str">
        <f>IF([1]DRUM!C1838="","",[1]DRUM!C1838)</f>
        <v/>
      </c>
      <c r="G1861" s="26" t="str">
        <f>IF([1]DRUM!D1838="","",[1]DRUM!D1838)</f>
        <v/>
      </c>
      <c r="H1861" s="26" t="str">
        <f>IF([1]DRUM!E1838="","",[1]DRUM!E1838)</f>
        <v/>
      </c>
      <c r="I1861" s="26" t="str">
        <f>IF([1]DRUM!F1838="","",[1]DRUM!F1838)</f>
        <v/>
      </c>
      <c r="J1861" s="26" t="str">
        <f>IF([1]DRUM!G1838="","",[1]DRUM!G1838)</f>
        <v/>
      </c>
      <c r="K1861" s="26" t="str">
        <f>IF([1]DRUM!H1838="","",[1]DRUM!H1838)</f>
        <v/>
      </c>
      <c r="L1861" s="26" t="str">
        <f>IF([1]DRUM!I1838="","",[1]DRUM!I1838)</f>
        <v/>
      </c>
      <c r="M1861" s="26" t="str">
        <f>IF([1]DRUM!J1838="","",
IF(AND([1]DRUM!K1838="Wooden Drum",[1]DRUM!J1838&gt;Max_WD_Capacity),Max_WD_Capacity,
[1]DRUM!J1838))</f>
        <v/>
      </c>
      <c r="N1861" s="26" t="str">
        <f>IF([1]DRUM!K1838="","",[1]DRUM!K1838)</f>
        <v/>
      </c>
      <c r="O1861" s="26" t="str">
        <f>IF([1]DRUM!L1838="","",[1]DRUM!L1838)</f>
        <v/>
      </c>
      <c r="P1861" s="26" t="str">
        <f>IF([1]DRUM!M1838="","",[1]DRUM!M1838)</f>
        <v/>
      </c>
      <c r="Q1861" s="26" t="str">
        <f>IF([1]DRUM!N1838="","",[1]DRUM!N1838)</f>
        <v/>
      </c>
      <c r="R1861" s="26" t="str">
        <f t="shared" si="289"/>
        <v/>
      </c>
      <c r="S1861" s="26">
        <f>IF(N1861="",0,
IF(Knee_Application="YES",Knee_Width,IF(Knee_Application="NO",0,
IF(OR(Cable_Type="OH",SearchData("Conductor",Cable_Desc)),0,
IF(N1861="Steel Drum",Knee_Width,
IF(N1861="Plywood Drum",0,
IF(Country="UAE",0,
IF(AND(OR(SearchData("LSHF",Cable_Desc),SearchData("LSZH",Cable_Desc),SearchData("LS0H",Cable_Desc),SearchData("LSOH",Cable_Desc)),D.nom&gt;40),Knee_Width,
IF(AND(Country="Egypt",D.nom&gt;60),Knee_Width,
IF(AND(Country&lt;&gt;"Egypt",D.nom&gt;35),Knee_Width,
0))))))))))</f>
        <v>0</v>
      </c>
      <c r="T1861" s="118">
        <f t="shared" ca="1" si="283"/>
        <v>0</v>
      </c>
      <c r="U1861" s="118">
        <f t="shared" ca="1" si="284"/>
        <v>0</v>
      </c>
      <c r="V1861" s="117">
        <f t="shared" ca="1" si="285"/>
        <v>0</v>
      </c>
      <c r="W1861" s="64">
        <f t="shared" ca="1" si="286"/>
        <v>1</v>
      </c>
      <c r="X1861" s="64">
        <f t="shared" ca="1" si="290"/>
        <v>0</v>
      </c>
      <c r="Y1861" s="64">
        <f t="shared" ca="1" si="287"/>
        <v>0</v>
      </c>
      <c r="AM1861" s="156"/>
    </row>
    <row r="1862" spans="1:39">
      <c r="A1862" s="12">
        <f t="shared" si="281"/>
        <v>0</v>
      </c>
      <c r="B1862" s="12" t="str">
        <f>IF([1]DRUM!A1839="","",[1]DRUM!A1839)</f>
        <v/>
      </c>
      <c r="C1862" s="12" t="str">
        <f t="shared" si="282"/>
        <v/>
      </c>
      <c r="D1862" s="155">
        <f t="shared" si="288"/>
        <v>0</v>
      </c>
      <c r="E1862" s="26" t="str">
        <f>IF([1]DRUM!B1839="","",[1]DRUM!B1839)</f>
        <v/>
      </c>
      <c r="F1862" s="26" t="str">
        <f>IF([1]DRUM!C1839="","",[1]DRUM!C1839)</f>
        <v/>
      </c>
      <c r="G1862" s="26" t="str">
        <f>IF([1]DRUM!D1839="","",[1]DRUM!D1839)</f>
        <v/>
      </c>
      <c r="H1862" s="26" t="str">
        <f>IF([1]DRUM!E1839="","",[1]DRUM!E1839)</f>
        <v/>
      </c>
      <c r="I1862" s="26" t="str">
        <f>IF([1]DRUM!F1839="","",[1]DRUM!F1839)</f>
        <v/>
      </c>
      <c r="J1862" s="26" t="str">
        <f>IF([1]DRUM!G1839="","",[1]DRUM!G1839)</f>
        <v/>
      </c>
      <c r="K1862" s="26" t="str">
        <f>IF([1]DRUM!H1839="","",[1]DRUM!H1839)</f>
        <v/>
      </c>
      <c r="L1862" s="26" t="str">
        <f>IF([1]DRUM!I1839="","",[1]DRUM!I1839)</f>
        <v/>
      </c>
      <c r="M1862" s="26" t="str">
        <f>IF([1]DRUM!J1839="","",
IF(AND([1]DRUM!K1839="Wooden Drum",[1]DRUM!J1839&gt;Max_WD_Capacity),Max_WD_Capacity,
[1]DRUM!J1839))</f>
        <v/>
      </c>
      <c r="N1862" s="26" t="str">
        <f>IF([1]DRUM!K1839="","",[1]DRUM!K1839)</f>
        <v/>
      </c>
      <c r="O1862" s="26" t="str">
        <f>IF([1]DRUM!L1839="","",[1]DRUM!L1839)</f>
        <v/>
      </c>
      <c r="P1862" s="26" t="str">
        <f>IF([1]DRUM!M1839="","",[1]DRUM!M1839)</f>
        <v/>
      </c>
      <c r="Q1862" s="26" t="str">
        <f>IF([1]DRUM!N1839="","",[1]DRUM!N1839)</f>
        <v/>
      </c>
      <c r="R1862" s="26" t="str">
        <f t="shared" si="289"/>
        <v/>
      </c>
      <c r="S1862" s="26">
        <f>IF(N1862="",0,
IF(Knee_Application="YES",Knee_Width,IF(Knee_Application="NO",0,
IF(OR(Cable_Type="OH",SearchData("Conductor",Cable_Desc)),0,
IF(N1862="Steel Drum",Knee_Width,
IF(N1862="Plywood Drum",0,
IF(Country="UAE",0,
IF(AND(OR(SearchData("LSHF",Cable_Desc),SearchData("LSZH",Cable_Desc),SearchData("LS0H",Cable_Desc),SearchData("LSOH",Cable_Desc)),D.nom&gt;40),Knee_Width,
IF(AND(Country="Egypt",D.nom&gt;60),Knee_Width,
IF(AND(Country&lt;&gt;"Egypt",D.nom&gt;35),Knee_Width,
0))))))))))</f>
        <v>0</v>
      </c>
      <c r="T1862" s="118">
        <f t="shared" ca="1" si="283"/>
        <v>0</v>
      </c>
      <c r="U1862" s="118">
        <f t="shared" ca="1" si="284"/>
        <v>0</v>
      </c>
      <c r="V1862" s="117">
        <f t="shared" ca="1" si="285"/>
        <v>0</v>
      </c>
      <c r="W1862" s="64">
        <f t="shared" ca="1" si="286"/>
        <v>1</v>
      </c>
      <c r="X1862" s="64">
        <f t="shared" ca="1" si="290"/>
        <v>0</v>
      </c>
      <c r="Y1862" s="64">
        <f t="shared" ca="1" si="287"/>
        <v>0</v>
      </c>
      <c r="AM1862" s="156"/>
    </row>
    <row r="1863" spans="1:39">
      <c r="A1863" s="12">
        <f t="shared" si="281"/>
        <v>0</v>
      </c>
      <c r="B1863" s="12" t="str">
        <f>IF([1]DRUM!A1840="","",[1]DRUM!A1840)</f>
        <v/>
      </c>
      <c r="C1863" s="12" t="str">
        <f t="shared" si="282"/>
        <v/>
      </c>
      <c r="D1863" s="155">
        <f t="shared" si="288"/>
        <v>0</v>
      </c>
      <c r="E1863" s="26" t="str">
        <f>IF([1]DRUM!B1840="","",[1]DRUM!B1840)</f>
        <v/>
      </c>
      <c r="F1863" s="26" t="str">
        <f>IF([1]DRUM!C1840="","",[1]DRUM!C1840)</f>
        <v/>
      </c>
      <c r="G1863" s="26" t="str">
        <f>IF([1]DRUM!D1840="","",[1]DRUM!D1840)</f>
        <v/>
      </c>
      <c r="H1863" s="26" t="str">
        <f>IF([1]DRUM!E1840="","",[1]DRUM!E1840)</f>
        <v/>
      </c>
      <c r="I1863" s="26" t="str">
        <f>IF([1]DRUM!F1840="","",[1]DRUM!F1840)</f>
        <v/>
      </c>
      <c r="J1863" s="26" t="str">
        <f>IF([1]DRUM!G1840="","",[1]DRUM!G1840)</f>
        <v/>
      </c>
      <c r="K1863" s="26" t="str">
        <f>IF([1]DRUM!H1840="","",[1]DRUM!H1840)</f>
        <v/>
      </c>
      <c r="L1863" s="26" t="str">
        <f>IF([1]DRUM!I1840="","",[1]DRUM!I1840)</f>
        <v/>
      </c>
      <c r="M1863" s="26" t="str">
        <f>IF([1]DRUM!J1840="","",
IF(AND([1]DRUM!K1840="Wooden Drum",[1]DRUM!J1840&gt;Max_WD_Capacity),Max_WD_Capacity,
[1]DRUM!J1840))</f>
        <v/>
      </c>
      <c r="N1863" s="26" t="str">
        <f>IF([1]DRUM!K1840="","",[1]DRUM!K1840)</f>
        <v/>
      </c>
      <c r="O1863" s="26" t="str">
        <f>IF([1]DRUM!L1840="","",[1]DRUM!L1840)</f>
        <v/>
      </c>
      <c r="P1863" s="26" t="str">
        <f>IF([1]DRUM!M1840="","",[1]DRUM!M1840)</f>
        <v/>
      </c>
      <c r="Q1863" s="26" t="str">
        <f>IF([1]DRUM!N1840="","",[1]DRUM!N1840)</f>
        <v/>
      </c>
      <c r="R1863" s="26" t="str">
        <f t="shared" si="289"/>
        <v/>
      </c>
      <c r="S1863" s="26">
        <f>IF(N1863="",0,
IF(Knee_Application="YES",Knee_Width,IF(Knee_Application="NO",0,
IF(OR(Cable_Type="OH",SearchData("Conductor",Cable_Desc)),0,
IF(N1863="Steel Drum",Knee_Width,
IF(N1863="Plywood Drum",0,
IF(Country="UAE",0,
IF(AND(OR(SearchData("LSHF",Cable_Desc),SearchData("LSZH",Cable_Desc),SearchData("LS0H",Cable_Desc),SearchData("LSOH",Cable_Desc)),D.nom&gt;40),Knee_Width,
IF(AND(Country="Egypt",D.nom&gt;60),Knee_Width,
IF(AND(Country&lt;&gt;"Egypt",D.nom&gt;35),Knee_Width,
0))))))))))</f>
        <v>0</v>
      </c>
      <c r="T1863" s="118">
        <f t="shared" ca="1" si="283"/>
        <v>0</v>
      </c>
      <c r="U1863" s="118">
        <f t="shared" ca="1" si="284"/>
        <v>0</v>
      </c>
      <c r="V1863" s="117">
        <f t="shared" ca="1" si="285"/>
        <v>0</v>
      </c>
      <c r="W1863" s="64">
        <f t="shared" ca="1" si="286"/>
        <v>1</v>
      </c>
      <c r="X1863" s="64">
        <f t="shared" ca="1" si="290"/>
        <v>0</v>
      </c>
      <c r="Y1863" s="64">
        <f t="shared" ca="1" si="287"/>
        <v>0</v>
      </c>
      <c r="AM1863" s="156"/>
    </row>
    <row r="1864" spans="1:39">
      <c r="A1864" s="12">
        <f t="shared" si="281"/>
        <v>0</v>
      </c>
      <c r="B1864" s="12" t="str">
        <f>IF([1]DRUM!A1841="","",[1]DRUM!A1841)</f>
        <v/>
      </c>
      <c r="C1864" s="12" t="str">
        <f t="shared" si="282"/>
        <v/>
      </c>
      <c r="D1864" s="155">
        <f t="shared" si="288"/>
        <v>0</v>
      </c>
      <c r="E1864" s="26" t="str">
        <f>IF([1]DRUM!B1841="","",[1]DRUM!B1841)</f>
        <v/>
      </c>
      <c r="F1864" s="26" t="str">
        <f>IF([1]DRUM!C1841="","",[1]DRUM!C1841)</f>
        <v/>
      </c>
      <c r="G1864" s="26" t="str">
        <f>IF([1]DRUM!D1841="","",[1]DRUM!D1841)</f>
        <v/>
      </c>
      <c r="H1864" s="26" t="str">
        <f>IF([1]DRUM!E1841="","",[1]DRUM!E1841)</f>
        <v/>
      </c>
      <c r="I1864" s="26" t="str">
        <f>IF([1]DRUM!F1841="","",[1]DRUM!F1841)</f>
        <v/>
      </c>
      <c r="J1864" s="26" t="str">
        <f>IF([1]DRUM!G1841="","",[1]DRUM!G1841)</f>
        <v/>
      </c>
      <c r="K1864" s="26" t="str">
        <f>IF([1]DRUM!H1841="","",[1]DRUM!H1841)</f>
        <v/>
      </c>
      <c r="L1864" s="26" t="str">
        <f>IF([1]DRUM!I1841="","",[1]DRUM!I1841)</f>
        <v/>
      </c>
      <c r="M1864" s="26" t="str">
        <f>IF([1]DRUM!J1841="","",
IF(AND([1]DRUM!K1841="Wooden Drum",[1]DRUM!J1841&gt;Max_WD_Capacity),Max_WD_Capacity,
[1]DRUM!J1841))</f>
        <v/>
      </c>
      <c r="N1864" s="26" t="str">
        <f>IF([1]DRUM!K1841="","",[1]DRUM!K1841)</f>
        <v/>
      </c>
      <c r="O1864" s="26" t="str">
        <f>IF([1]DRUM!L1841="","",[1]DRUM!L1841)</f>
        <v/>
      </c>
      <c r="P1864" s="26" t="str">
        <f>IF([1]DRUM!M1841="","",[1]DRUM!M1841)</f>
        <v/>
      </c>
      <c r="Q1864" s="26" t="str">
        <f>IF([1]DRUM!N1841="","",[1]DRUM!N1841)</f>
        <v/>
      </c>
      <c r="R1864" s="26" t="str">
        <f t="shared" si="289"/>
        <v/>
      </c>
      <c r="S1864" s="26">
        <f>IF(N1864="",0,
IF(Knee_Application="YES",Knee_Width,IF(Knee_Application="NO",0,
IF(OR(Cable_Type="OH",SearchData("Conductor",Cable_Desc)),0,
IF(N1864="Steel Drum",Knee_Width,
IF(N1864="Plywood Drum",0,
IF(Country="UAE",0,
IF(AND(OR(SearchData("LSHF",Cable_Desc),SearchData("LSZH",Cable_Desc),SearchData("LS0H",Cable_Desc),SearchData("LSOH",Cable_Desc)),D.nom&gt;40),Knee_Width,
IF(AND(Country="Egypt",D.nom&gt;60),Knee_Width,
IF(AND(Country&lt;&gt;"Egypt",D.nom&gt;35),Knee_Width,
0))))))))))</f>
        <v>0</v>
      </c>
      <c r="T1864" s="118">
        <f t="shared" ca="1" si="283"/>
        <v>0</v>
      </c>
      <c r="U1864" s="118">
        <f t="shared" ca="1" si="284"/>
        <v>0</v>
      </c>
      <c r="V1864" s="117">
        <f t="shared" ca="1" si="285"/>
        <v>0</v>
      </c>
      <c r="W1864" s="64">
        <f t="shared" ca="1" si="286"/>
        <v>1</v>
      </c>
      <c r="X1864" s="64">
        <f t="shared" ca="1" si="290"/>
        <v>0</v>
      </c>
      <c r="Y1864" s="64">
        <f t="shared" ca="1" si="287"/>
        <v>0</v>
      </c>
      <c r="AM1864" s="156"/>
    </row>
    <row r="1865" spans="1:39">
      <c r="A1865" s="12">
        <f t="shared" si="281"/>
        <v>0</v>
      </c>
      <c r="B1865" s="12" t="str">
        <f>IF([1]DRUM!A1842="","",[1]DRUM!A1842)</f>
        <v/>
      </c>
      <c r="C1865" s="12" t="str">
        <f t="shared" si="282"/>
        <v/>
      </c>
      <c r="D1865" s="155">
        <f t="shared" si="288"/>
        <v>0</v>
      </c>
      <c r="E1865" s="26" t="str">
        <f>IF([1]DRUM!B1842="","",[1]DRUM!B1842)</f>
        <v/>
      </c>
      <c r="F1865" s="26" t="str">
        <f>IF([1]DRUM!C1842="","",[1]DRUM!C1842)</f>
        <v/>
      </c>
      <c r="G1865" s="26" t="str">
        <f>IF([1]DRUM!D1842="","",[1]DRUM!D1842)</f>
        <v/>
      </c>
      <c r="H1865" s="26" t="str">
        <f>IF([1]DRUM!E1842="","",[1]DRUM!E1842)</f>
        <v/>
      </c>
      <c r="I1865" s="26" t="str">
        <f>IF([1]DRUM!F1842="","",[1]DRUM!F1842)</f>
        <v/>
      </c>
      <c r="J1865" s="26" t="str">
        <f>IF([1]DRUM!G1842="","",[1]DRUM!G1842)</f>
        <v/>
      </c>
      <c r="K1865" s="26" t="str">
        <f>IF([1]DRUM!H1842="","",[1]DRUM!H1842)</f>
        <v/>
      </c>
      <c r="L1865" s="26" t="str">
        <f>IF([1]DRUM!I1842="","",[1]DRUM!I1842)</f>
        <v/>
      </c>
      <c r="M1865" s="26" t="str">
        <f>IF([1]DRUM!J1842="","",
IF(AND([1]DRUM!K1842="Wooden Drum",[1]DRUM!J1842&gt;Max_WD_Capacity),Max_WD_Capacity,
[1]DRUM!J1842))</f>
        <v/>
      </c>
      <c r="N1865" s="26" t="str">
        <f>IF([1]DRUM!K1842="","",[1]DRUM!K1842)</f>
        <v/>
      </c>
      <c r="O1865" s="26" t="str">
        <f>IF([1]DRUM!L1842="","",[1]DRUM!L1842)</f>
        <v/>
      </c>
      <c r="P1865" s="26" t="str">
        <f>IF([1]DRUM!M1842="","",[1]DRUM!M1842)</f>
        <v/>
      </c>
      <c r="Q1865" s="26" t="str">
        <f>IF([1]DRUM!N1842="","",[1]DRUM!N1842)</f>
        <v/>
      </c>
      <c r="R1865" s="26" t="str">
        <f t="shared" si="289"/>
        <v/>
      </c>
      <c r="S1865" s="26">
        <f>IF(N1865="",0,
IF(Knee_Application="YES",Knee_Width,IF(Knee_Application="NO",0,
IF(OR(Cable_Type="OH",SearchData("Conductor",Cable_Desc)),0,
IF(N1865="Steel Drum",Knee_Width,
IF(N1865="Plywood Drum",0,
IF(Country="UAE",0,
IF(AND(OR(SearchData("LSHF",Cable_Desc),SearchData("LSZH",Cable_Desc),SearchData("LS0H",Cable_Desc),SearchData("LSOH",Cable_Desc)),D.nom&gt;40),Knee_Width,
IF(AND(Country="Egypt",D.nom&gt;60),Knee_Width,
IF(AND(Country&lt;&gt;"Egypt",D.nom&gt;35),Knee_Width,
0))))))))))</f>
        <v>0</v>
      </c>
      <c r="T1865" s="118">
        <f t="shared" ca="1" si="283"/>
        <v>0</v>
      </c>
      <c r="U1865" s="118">
        <f t="shared" ca="1" si="284"/>
        <v>0</v>
      </c>
      <c r="V1865" s="117">
        <f t="shared" ca="1" si="285"/>
        <v>0</v>
      </c>
      <c r="W1865" s="64">
        <f t="shared" ca="1" si="286"/>
        <v>1</v>
      </c>
      <c r="X1865" s="64">
        <f t="shared" ca="1" si="290"/>
        <v>0</v>
      </c>
      <c r="Y1865" s="64">
        <f t="shared" ca="1" si="287"/>
        <v>0</v>
      </c>
      <c r="AM1865" s="156"/>
    </row>
    <row r="1866" spans="1:39">
      <c r="A1866" s="12">
        <f t="shared" si="281"/>
        <v>0</v>
      </c>
      <c r="B1866" s="12" t="str">
        <f>IF([1]DRUM!A1843="","",[1]DRUM!A1843)</f>
        <v/>
      </c>
      <c r="C1866" s="12" t="str">
        <f t="shared" si="282"/>
        <v/>
      </c>
      <c r="D1866" s="155">
        <f t="shared" si="288"/>
        <v>0</v>
      </c>
      <c r="E1866" s="26" t="str">
        <f>IF([1]DRUM!B1843="","",[1]DRUM!B1843)</f>
        <v/>
      </c>
      <c r="F1866" s="26" t="str">
        <f>IF([1]DRUM!C1843="","",[1]DRUM!C1843)</f>
        <v/>
      </c>
      <c r="G1866" s="26" t="str">
        <f>IF([1]DRUM!D1843="","",[1]DRUM!D1843)</f>
        <v/>
      </c>
      <c r="H1866" s="26" t="str">
        <f>IF([1]DRUM!E1843="","",[1]DRUM!E1843)</f>
        <v/>
      </c>
      <c r="I1866" s="26" t="str">
        <f>IF([1]DRUM!F1843="","",[1]DRUM!F1843)</f>
        <v/>
      </c>
      <c r="J1866" s="26" t="str">
        <f>IF([1]DRUM!G1843="","",[1]DRUM!G1843)</f>
        <v/>
      </c>
      <c r="K1866" s="26" t="str">
        <f>IF([1]DRUM!H1843="","",[1]DRUM!H1843)</f>
        <v/>
      </c>
      <c r="L1866" s="26" t="str">
        <f>IF([1]DRUM!I1843="","",[1]DRUM!I1843)</f>
        <v/>
      </c>
      <c r="M1866" s="26" t="str">
        <f>IF([1]DRUM!J1843="","",
IF(AND([1]DRUM!K1843="Wooden Drum",[1]DRUM!J1843&gt;Max_WD_Capacity),Max_WD_Capacity,
[1]DRUM!J1843))</f>
        <v/>
      </c>
      <c r="N1866" s="26" t="str">
        <f>IF([1]DRUM!K1843="","",[1]DRUM!K1843)</f>
        <v/>
      </c>
      <c r="O1866" s="26" t="str">
        <f>IF([1]DRUM!L1843="","",[1]DRUM!L1843)</f>
        <v/>
      </c>
      <c r="P1866" s="26" t="str">
        <f>IF([1]DRUM!M1843="","",[1]DRUM!M1843)</f>
        <v/>
      </c>
      <c r="Q1866" s="26" t="str">
        <f>IF([1]DRUM!N1843="","",[1]DRUM!N1843)</f>
        <v/>
      </c>
      <c r="R1866" s="26" t="str">
        <f t="shared" si="289"/>
        <v/>
      </c>
      <c r="S1866" s="26">
        <f>IF(N1866="",0,
IF(Knee_Application="YES",Knee_Width,IF(Knee_Application="NO",0,
IF(OR(Cable_Type="OH",SearchData("Conductor",Cable_Desc)),0,
IF(N1866="Steel Drum",Knee_Width,
IF(N1866="Plywood Drum",0,
IF(Country="UAE",0,
IF(AND(OR(SearchData("LSHF",Cable_Desc),SearchData("LSZH",Cable_Desc),SearchData("LS0H",Cable_Desc),SearchData("LSOH",Cable_Desc)),D.nom&gt;40),Knee_Width,
IF(AND(Country="Egypt",D.nom&gt;60),Knee_Width,
IF(AND(Country&lt;&gt;"Egypt",D.nom&gt;35),Knee_Width,
0))))))))))</f>
        <v>0</v>
      </c>
      <c r="T1866" s="118">
        <f t="shared" ca="1" si="283"/>
        <v>0</v>
      </c>
      <c r="U1866" s="118">
        <f t="shared" ca="1" si="284"/>
        <v>0</v>
      </c>
      <c r="V1866" s="117">
        <f t="shared" ca="1" si="285"/>
        <v>0</v>
      </c>
      <c r="W1866" s="64">
        <f t="shared" ca="1" si="286"/>
        <v>1</v>
      </c>
      <c r="X1866" s="64">
        <f t="shared" ca="1" si="290"/>
        <v>0</v>
      </c>
      <c r="Y1866" s="64">
        <f t="shared" ca="1" si="287"/>
        <v>0</v>
      </c>
      <c r="AM1866" s="156"/>
    </row>
    <row r="1867" spans="1:39">
      <c r="A1867" s="12">
        <f t="shared" si="281"/>
        <v>0</v>
      </c>
      <c r="B1867" s="12" t="str">
        <f>IF([1]DRUM!A1844="","",[1]DRUM!A1844)</f>
        <v/>
      </c>
      <c r="C1867" s="12" t="str">
        <f t="shared" si="282"/>
        <v/>
      </c>
      <c r="D1867" s="155">
        <f t="shared" si="288"/>
        <v>0</v>
      </c>
      <c r="E1867" s="26" t="str">
        <f>IF([1]DRUM!B1844="","",[1]DRUM!B1844)</f>
        <v/>
      </c>
      <c r="F1867" s="26" t="str">
        <f>IF([1]DRUM!C1844="","",[1]DRUM!C1844)</f>
        <v/>
      </c>
      <c r="G1867" s="26" t="str">
        <f>IF([1]DRUM!D1844="","",[1]DRUM!D1844)</f>
        <v/>
      </c>
      <c r="H1867" s="26" t="str">
        <f>IF([1]DRUM!E1844="","",[1]DRUM!E1844)</f>
        <v/>
      </c>
      <c r="I1867" s="26" t="str">
        <f>IF([1]DRUM!F1844="","",[1]DRUM!F1844)</f>
        <v/>
      </c>
      <c r="J1867" s="26" t="str">
        <f>IF([1]DRUM!G1844="","",[1]DRUM!G1844)</f>
        <v/>
      </c>
      <c r="K1867" s="26" t="str">
        <f>IF([1]DRUM!H1844="","",[1]DRUM!H1844)</f>
        <v/>
      </c>
      <c r="L1867" s="26" t="str">
        <f>IF([1]DRUM!I1844="","",[1]DRUM!I1844)</f>
        <v/>
      </c>
      <c r="M1867" s="26" t="str">
        <f>IF([1]DRUM!J1844="","",
IF(AND([1]DRUM!K1844="Wooden Drum",[1]DRUM!J1844&gt;Max_WD_Capacity),Max_WD_Capacity,
[1]DRUM!J1844))</f>
        <v/>
      </c>
      <c r="N1867" s="26" t="str">
        <f>IF([1]DRUM!K1844="","",[1]DRUM!K1844)</f>
        <v/>
      </c>
      <c r="O1867" s="26" t="str">
        <f>IF([1]DRUM!L1844="","",[1]DRUM!L1844)</f>
        <v/>
      </c>
      <c r="P1867" s="26" t="str">
        <f>IF([1]DRUM!M1844="","",[1]DRUM!M1844)</f>
        <v/>
      </c>
      <c r="Q1867" s="26" t="str">
        <f>IF([1]DRUM!N1844="","",[1]DRUM!N1844)</f>
        <v/>
      </c>
      <c r="R1867" s="26" t="str">
        <f t="shared" si="289"/>
        <v/>
      </c>
      <c r="S1867" s="26">
        <f>IF(N1867="",0,
IF(Knee_Application="YES",Knee_Width,IF(Knee_Application="NO",0,
IF(OR(Cable_Type="OH",SearchData("Conductor",Cable_Desc)),0,
IF(N1867="Steel Drum",Knee_Width,
IF(N1867="Plywood Drum",0,
IF(Country="UAE",0,
IF(AND(OR(SearchData("LSHF",Cable_Desc),SearchData("LSZH",Cable_Desc),SearchData("LS0H",Cable_Desc),SearchData("LSOH",Cable_Desc)),D.nom&gt;40),Knee_Width,
IF(AND(Country="Egypt",D.nom&gt;60),Knee_Width,
IF(AND(Country&lt;&gt;"Egypt",D.nom&gt;35),Knee_Width,
0))))))))))</f>
        <v>0</v>
      </c>
      <c r="T1867" s="118">
        <f t="shared" ca="1" si="283"/>
        <v>0</v>
      </c>
      <c r="U1867" s="118">
        <f t="shared" ca="1" si="284"/>
        <v>0</v>
      </c>
      <c r="V1867" s="117">
        <f t="shared" ca="1" si="285"/>
        <v>0</v>
      </c>
      <c r="W1867" s="64">
        <f t="shared" ca="1" si="286"/>
        <v>1</v>
      </c>
      <c r="X1867" s="64">
        <f t="shared" ca="1" si="290"/>
        <v>0</v>
      </c>
      <c r="Y1867" s="64">
        <f t="shared" ca="1" si="287"/>
        <v>0</v>
      </c>
      <c r="AM1867" s="156"/>
    </row>
    <row r="1868" spans="1:39">
      <c r="A1868" s="12">
        <f t="shared" si="281"/>
        <v>0</v>
      </c>
      <c r="B1868" s="12" t="str">
        <f>IF([1]DRUM!A1845="","",[1]DRUM!A1845)</f>
        <v/>
      </c>
      <c r="C1868" s="12" t="str">
        <f t="shared" si="282"/>
        <v/>
      </c>
      <c r="D1868" s="155">
        <f t="shared" si="288"/>
        <v>0</v>
      </c>
      <c r="E1868" s="26" t="str">
        <f>IF([1]DRUM!B1845="","",[1]DRUM!B1845)</f>
        <v/>
      </c>
      <c r="F1868" s="26" t="str">
        <f>IF([1]DRUM!C1845="","",[1]DRUM!C1845)</f>
        <v/>
      </c>
      <c r="G1868" s="26" t="str">
        <f>IF([1]DRUM!D1845="","",[1]DRUM!D1845)</f>
        <v/>
      </c>
      <c r="H1868" s="26" t="str">
        <f>IF([1]DRUM!E1845="","",[1]DRUM!E1845)</f>
        <v/>
      </c>
      <c r="I1868" s="26" t="str">
        <f>IF([1]DRUM!F1845="","",[1]DRUM!F1845)</f>
        <v/>
      </c>
      <c r="J1868" s="26" t="str">
        <f>IF([1]DRUM!G1845="","",[1]DRUM!G1845)</f>
        <v/>
      </c>
      <c r="K1868" s="26" t="str">
        <f>IF([1]DRUM!H1845="","",[1]DRUM!H1845)</f>
        <v/>
      </c>
      <c r="L1868" s="26" t="str">
        <f>IF([1]DRUM!I1845="","",[1]DRUM!I1845)</f>
        <v/>
      </c>
      <c r="M1868" s="26" t="str">
        <f>IF([1]DRUM!J1845="","",
IF(AND([1]DRUM!K1845="Wooden Drum",[1]DRUM!J1845&gt;Max_WD_Capacity),Max_WD_Capacity,
[1]DRUM!J1845))</f>
        <v/>
      </c>
      <c r="N1868" s="26" t="str">
        <f>IF([1]DRUM!K1845="","",[1]DRUM!K1845)</f>
        <v/>
      </c>
      <c r="O1868" s="26" t="str">
        <f>IF([1]DRUM!L1845="","",[1]DRUM!L1845)</f>
        <v/>
      </c>
      <c r="P1868" s="26" t="str">
        <f>IF([1]DRUM!M1845="","",[1]DRUM!M1845)</f>
        <v/>
      </c>
      <c r="Q1868" s="26" t="str">
        <f>IF([1]DRUM!N1845="","",[1]DRUM!N1845)</f>
        <v/>
      </c>
      <c r="R1868" s="26" t="str">
        <f t="shared" si="289"/>
        <v/>
      </c>
      <c r="S1868" s="26">
        <f>IF(N1868="",0,
IF(Knee_Application="YES",Knee_Width,IF(Knee_Application="NO",0,
IF(OR(Cable_Type="OH",SearchData("Conductor",Cable_Desc)),0,
IF(N1868="Steel Drum",Knee_Width,
IF(N1868="Plywood Drum",0,
IF(Country="UAE",0,
IF(AND(OR(SearchData("LSHF",Cable_Desc),SearchData("LSZH",Cable_Desc),SearchData("LS0H",Cable_Desc),SearchData("LSOH",Cable_Desc)),D.nom&gt;40),Knee_Width,
IF(AND(Country="Egypt",D.nom&gt;60),Knee_Width,
IF(AND(Country&lt;&gt;"Egypt",D.nom&gt;35),Knee_Width,
0))))))))))</f>
        <v>0</v>
      </c>
      <c r="T1868" s="118">
        <f t="shared" ca="1" si="283"/>
        <v>0</v>
      </c>
      <c r="U1868" s="118">
        <f t="shared" ca="1" si="284"/>
        <v>0</v>
      </c>
      <c r="V1868" s="117">
        <f t="shared" ca="1" si="285"/>
        <v>0</v>
      </c>
      <c r="W1868" s="64">
        <f t="shared" ca="1" si="286"/>
        <v>1</v>
      </c>
      <c r="X1868" s="64">
        <f t="shared" ca="1" si="290"/>
        <v>0</v>
      </c>
      <c r="Y1868" s="64">
        <f t="shared" ca="1" si="287"/>
        <v>0</v>
      </c>
      <c r="AM1868" s="156"/>
    </row>
    <row r="1869" spans="1:39">
      <c r="A1869" s="12">
        <f t="shared" si="281"/>
        <v>0</v>
      </c>
      <c r="B1869" s="12" t="str">
        <f>IF([1]DRUM!A1846="","",[1]DRUM!A1846)</f>
        <v/>
      </c>
      <c r="C1869" s="12" t="str">
        <f t="shared" si="282"/>
        <v/>
      </c>
      <c r="D1869" s="155">
        <f t="shared" si="288"/>
        <v>0</v>
      </c>
      <c r="E1869" s="26" t="str">
        <f>IF([1]DRUM!B1846="","",[1]DRUM!B1846)</f>
        <v/>
      </c>
      <c r="F1869" s="26" t="str">
        <f>IF([1]DRUM!C1846="","",[1]DRUM!C1846)</f>
        <v/>
      </c>
      <c r="G1869" s="26" t="str">
        <f>IF([1]DRUM!D1846="","",[1]DRUM!D1846)</f>
        <v/>
      </c>
      <c r="H1869" s="26" t="str">
        <f>IF([1]DRUM!E1846="","",[1]DRUM!E1846)</f>
        <v/>
      </c>
      <c r="I1869" s="26" t="str">
        <f>IF([1]DRUM!F1846="","",[1]DRUM!F1846)</f>
        <v/>
      </c>
      <c r="J1869" s="26" t="str">
        <f>IF([1]DRUM!G1846="","",[1]DRUM!G1846)</f>
        <v/>
      </c>
      <c r="K1869" s="26" t="str">
        <f>IF([1]DRUM!H1846="","",[1]DRUM!H1846)</f>
        <v/>
      </c>
      <c r="L1869" s="26" t="str">
        <f>IF([1]DRUM!I1846="","",[1]DRUM!I1846)</f>
        <v/>
      </c>
      <c r="M1869" s="26" t="str">
        <f>IF([1]DRUM!J1846="","",
IF(AND([1]DRUM!K1846="Wooden Drum",[1]DRUM!J1846&gt;Max_WD_Capacity),Max_WD_Capacity,
[1]DRUM!J1846))</f>
        <v/>
      </c>
      <c r="N1869" s="26" t="str">
        <f>IF([1]DRUM!K1846="","",[1]DRUM!K1846)</f>
        <v/>
      </c>
      <c r="O1869" s="26" t="str">
        <f>IF([1]DRUM!L1846="","",[1]DRUM!L1846)</f>
        <v/>
      </c>
      <c r="P1869" s="26" t="str">
        <f>IF([1]DRUM!M1846="","",[1]DRUM!M1846)</f>
        <v/>
      </c>
      <c r="Q1869" s="26" t="str">
        <f>IF([1]DRUM!N1846="","",[1]DRUM!N1846)</f>
        <v/>
      </c>
      <c r="R1869" s="26" t="str">
        <f t="shared" si="289"/>
        <v/>
      </c>
      <c r="S1869" s="26">
        <f>IF(N1869="",0,
IF(Knee_Application="YES",Knee_Width,IF(Knee_Application="NO",0,
IF(OR(Cable_Type="OH",SearchData("Conductor",Cable_Desc)),0,
IF(N1869="Steel Drum",Knee_Width,
IF(N1869="Plywood Drum",0,
IF(Country="UAE",0,
IF(AND(OR(SearchData("LSHF",Cable_Desc),SearchData("LSZH",Cable_Desc),SearchData("LS0H",Cable_Desc),SearchData("LSOH",Cable_Desc)),D.nom&gt;40),Knee_Width,
IF(AND(Country="Egypt",D.nom&gt;60),Knee_Width,
IF(AND(Country&lt;&gt;"Egypt",D.nom&gt;35),Knee_Width,
0))))))))))</f>
        <v>0</v>
      </c>
      <c r="T1869" s="118">
        <f t="shared" ca="1" si="283"/>
        <v>0</v>
      </c>
      <c r="U1869" s="118">
        <f t="shared" ca="1" si="284"/>
        <v>0</v>
      </c>
      <c r="V1869" s="117">
        <f t="shared" ca="1" si="285"/>
        <v>0</v>
      </c>
      <c r="W1869" s="64">
        <f t="shared" ca="1" si="286"/>
        <v>1</v>
      </c>
      <c r="X1869" s="64">
        <f t="shared" ca="1" si="290"/>
        <v>0</v>
      </c>
      <c r="Y1869" s="64">
        <f t="shared" ca="1" si="287"/>
        <v>0</v>
      </c>
      <c r="AM1869" s="156"/>
    </row>
    <row r="1870" spans="1:39">
      <c r="A1870" s="12">
        <f t="shared" si="281"/>
        <v>0</v>
      </c>
      <c r="B1870" s="12" t="str">
        <f>IF([1]DRUM!A1847="","",[1]DRUM!A1847)</f>
        <v/>
      </c>
      <c r="C1870" s="12" t="str">
        <f t="shared" si="282"/>
        <v/>
      </c>
      <c r="D1870" s="155">
        <f t="shared" si="288"/>
        <v>0</v>
      </c>
      <c r="E1870" s="26" t="str">
        <f>IF([1]DRUM!B1847="","",[1]DRUM!B1847)</f>
        <v/>
      </c>
      <c r="F1870" s="26" t="str">
        <f>IF([1]DRUM!C1847="","",[1]DRUM!C1847)</f>
        <v/>
      </c>
      <c r="G1870" s="26" t="str">
        <f>IF([1]DRUM!D1847="","",[1]DRUM!D1847)</f>
        <v/>
      </c>
      <c r="H1870" s="26" t="str">
        <f>IF([1]DRUM!E1847="","",[1]DRUM!E1847)</f>
        <v/>
      </c>
      <c r="I1870" s="26" t="str">
        <f>IF([1]DRUM!F1847="","",[1]DRUM!F1847)</f>
        <v/>
      </c>
      <c r="J1870" s="26" t="str">
        <f>IF([1]DRUM!G1847="","",[1]DRUM!G1847)</f>
        <v/>
      </c>
      <c r="K1870" s="26" t="str">
        <f>IF([1]DRUM!H1847="","",[1]DRUM!H1847)</f>
        <v/>
      </c>
      <c r="L1870" s="26" t="str">
        <f>IF([1]DRUM!I1847="","",[1]DRUM!I1847)</f>
        <v/>
      </c>
      <c r="M1870" s="26" t="str">
        <f>IF([1]DRUM!J1847="","",
IF(AND([1]DRUM!K1847="Wooden Drum",[1]DRUM!J1847&gt;Max_WD_Capacity),Max_WD_Capacity,
[1]DRUM!J1847))</f>
        <v/>
      </c>
      <c r="N1870" s="26" t="str">
        <f>IF([1]DRUM!K1847="","",[1]DRUM!K1847)</f>
        <v/>
      </c>
      <c r="O1870" s="26" t="str">
        <f>IF([1]DRUM!L1847="","",[1]DRUM!L1847)</f>
        <v/>
      </c>
      <c r="P1870" s="26" t="str">
        <f>IF([1]DRUM!M1847="","",[1]DRUM!M1847)</f>
        <v/>
      </c>
      <c r="Q1870" s="26" t="str">
        <f>IF([1]DRUM!N1847="","",[1]DRUM!N1847)</f>
        <v/>
      </c>
      <c r="R1870" s="26" t="str">
        <f t="shared" si="289"/>
        <v/>
      </c>
      <c r="S1870" s="26">
        <f>IF(N1870="",0,
IF(Knee_Application="YES",Knee_Width,IF(Knee_Application="NO",0,
IF(OR(Cable_Type="OH",SearchData("Conductor",Cable_Desc)),0,
IF(N1870="Steel Drum",Knee_Width,
IF(N1870="Plywood Drum",0,
IF(Country="UAE",0,
IF(AND(OR(SearchData("LSHF",Cable_Desc),SearchData("LSZH",Cable_Desc),SearchData("LS0H",Cable_Desc),SearchData("LSOH",Cable_Desc)),D.nom&gt;40),Knee_Width,
IF(AND(Country="Egypt",D.nom&gt;60),Knee_Width,
IF(AND(Country&lt;&gt;"Egypt",D.nom&gt;35),Knee_Width,
0))))))))))</f>
        <v>0</v>
      </c>
      <c r="T1870" s="118">
        <f t="shared" ca="1" si="283"/>
        <v>0</v>
      </c>
      <c r="U1870" s="118">
        <f t="shared" ca="1" si="284"/>
        <v>0</v>
      </c>
      <c r="V1870" s="117">
        <f t="shared" ca="1" si="285"/>
        <v>0</v>
      </c>
      <c r="W1870" s="64">
        <f t="shared" ca="1" si="286"/>
        <v>1</v>
      </c>
      <c r="X1870" s="64">
        <f t="shared" ca="1" si="290"/>
        <v>0</v>
      </c>
      <c r="Y1870" s="64">
        <f t="shared" ca="1" si="287"/>
        <v>0</v>
      </c>
      <c r="AM1870" s="156"/>
    </row>
    <row r="1871" spans="1:39">
      <c r="A1871" s="12">
        <f t="shared" si="281"/>
        <v>0</v>
      </c>
      <c r="B1871" s="12" t="str">
        <f>IF([1]DRUM!A1848="","",[1]DRUM!A1848)</f>
        <v/>
      </c>
      <c r="C1871" s="12" t="str">
        <f t="shared" si="282"/>
        <v/>
      </c>
      <c r="D1871" s="155">
        <f t="shared" si="288"/>
        <v>0</v>
      </c>
      <c r="E1871" s="26" t="str">
        <f>IF([1]DRUM!B1848="","",[1]DRUM!B1848)</f>
        <v/>
      </c>
      <c r="F1871" s="26" t="str">
        <f>IF([1]DRUM!C1848="","",[1]DRUM!C1848)</f>
        <v/>
      </c>
      <c r="G1871" s="26" t="str">
        <f>IF([1]DRUM!D1848="","",[1]DRUM!D1848)</f>
        <v/>
      </c>
      <c r="H1871" s="26" t="str">
        <f>IF([1]DRUM!E1848="","",[1]DRUM!E1848)</f>
        <v/>
      </c>
      <c r="I1871" s="26" t="str">
        <f>IF([1]DRUM!F1848="","",[1]DRUM!F1848)</f>
        <v/>
      </c>
      <c r="J1871" s="26" t="str">
        <f>IF([1]DRUM!G1848="","",[1]DRUM!G1848)</f>
        <v/>
      </c>
      <c r="K1871" s="26" t="str">
        <f>IF([1]DRUM!H1848="","",[1]DRUM!H1848)</f>
        <v/>
      </c>
      <c r="L1871" s="26" t="str">
        <f>IF([1]DRUM!I1848="","",[1]DRUM!I1848)</f>
        <v/>
      </c>
      <c r="M1871" s="26" t="str">
        <f>IF([1]DRUM!J1848="","",
IF(AND([1]DRUM!K1848="Wooden Drum",[1]DRUM!J1848&gt;Max_WD_Capacity),Max_WD_Capacity,
[1]DRUM!J1848))</f>
        <v/>
      </c>
      <c r="N1871" s="26" t="str">
        <f>IF([1]DRUM!K1848="","",[1]DRUM!K1848)</f>
        <v/>
      </c>
      <c r="O1871" s="26" t="str">
        <f>IF([1]DRUM!L1848="","",[1]DRUM!L1848)</f>
        <v/>
      </c>
      <c r="P1871" s="26" t="str">
        <f>IF([1]DRUM!M1848="","",[1]DRUM!M1848)</f>
        <v/>
      </c>
      <c r="Q1871" s="26" t="str">
        <f>IF([1]DRUM!N1848="","",[1]DRUM!N1848)</f>
        <v/>
      </c>
      <c r="R1871" s="26" t="str">
        <f t="shared" si="289"/>
        <v/>
      </c>
      <c r="S1871" s="26">
        <f>IF(N1871="",0,
IF(Knee_Application="YES",Knee_Width,IF(Knee_Application="NO",0,
IF(OR(Cable_Type="OH",SearchData("Conductor",Cable_Desc)),0,
IF(N1871="Steel Drum",Knee_Width,
IF(N1871="Plywood Drum",0,
IF(Country="UAE",0,
IF(AND(OR(SearchData("LSHF",Cable_Desc),SearchData("LSZH",Cable_Desc),SearchData("LS0H",Cable_Desc),SearchData("LSOH",Cable_Desc)),D.nom&gt;40),Knee_Width,
IF(AND(Country="Egypt",D.nom&gt;60),Knee_Width,
IF(AND(Country&lt;&gt;"Egypt",D.nom&gt;35),Knee_Width,
0))))))))))</f>
        <v>0</v>
      </c>
      <c r="T1871" s="118">
        <f t="shared" ca="1" si="283"/>
        <v>0</v>
      </c>
      <c r="U1871" s="118">
        <f t="shared" ca="1" si="284"/>
        <v>0</v>
      </c>
      <c r="V1871" s="117">
        <f t="shared" ca="1" si="285"/>
        <v>0</v>
      </c>
      <c r="W1871" s="64">
        <f t="shared" ca="1" si="286"/>
        <v>1</v>
      </c>
      <c r="X1871" s="64">
        <f t="shared" ca="1" si="290"/>
        <v>0</v>
      </c>
      <c r="Y1871" s="64">
        <f t="shared" ca="1" si="287"/>
        <v>0</v>
      </c>
      <c r="AM1871" s="156"/>
    </row>
    <row r="1872" spans="1:39">
      <c r="A1872" s="12">
        <f t="shared" si="281"/>
        <v>0</v>
      </c>
      <c r="B1872" s="12" t="str">
        <f>IF([1]DRUM!A1849="","",[1]DRUM!A1849)</f>
        <v/>
      </c>
      <c r="C1872" s="12" t="str">
        <f t="shared" si="282"/>
        <v/>
      </c>
      <c r="D1872" s="155">
        <f t="shared" si="288"/>
        <v>0</v>
      </c>
      <c r="E1872" s="26" t="str">
        <f>IF([1]DRUM!B1849="","",[1]DRUM!B1849)</f>
        <v/>
      </c>
      <c r="F1872" s="26" t="str">
        <f>IF([1]DRUM!C1849="","",[1]DRUM!C1849)</f>
        <v/>
      </c>
      <c r="G1872" s="26" t="str">
        <f>IF([1]DRUM!D1849="","",[1]DRUM!D1849)</f>
        <v/>
      </c>
      <c r="H1872" s="26" t="str">
        <f>IF([1]DRUM!E1849="","",[1]DRUM!E1849)</f>
        <v/>
      </c>
      <c r="I1872" s="26" t="str">
        <f>IF([1]DRUM!F1849="","",[1]DRUM!F1849)</f>
        <v/>
      </c>
      <c r="J1872" s="26" t="str">
        <f>IF([1]DRUM!G1849="","",[1]DRUM!G1849)</f>
        <v/>
      </c>
      <c r="K1872" s="26" t="str">
        <f>IF([1]DRUM!H1849="","",[1]DRUM!H1849)</f>
        <v/>
      </c>
      <c r="L1872" s="26" t="str">
        <f>IF([1]DRUM!I1849="","",[1]DRUM!I1849)</f>
        <v/>
      </c>
      <c r="M1872" s="26" t="str">
        <f>IF([1]DRUM!J1849="","",
IF(AND([1]DRUM!K1849="Wooden Drum",[1]DRUM!J1849&gt;Max_WD_Capacity),Max_WD_Capacity,
[1]DRUM!J1849))</f>
        <v/>
      </c>
      <c r="N1872" s="26" t="str">
        <f>IF([1]DRUM!K1849="","",[1]DRUM!K1849)</f>
        <v/>
      </c>
      <c r="O1872" s="26" t="str">
        <f>IF([1]DRUM!L1849="","",[1]DRUM!L1849)</f>
        <v/>
      </c>
      <c r="P1872" s="26" t="str">
        <f>IF([1]DRUM!M1849="","",[1]DRUM!M1849)</f>
        <v/>
      </c>
      <c r="Q1872" s="26" t="str">
        <f>IF([1]DRUM!N1849="","",[1]DRUM!N1849)</f>
        <v/>
      </c>
      <c r="R1872" s="26" t="str">
        <f t="shared" si="289"/>
        <v/>
      </c>
      <c r="S1872" s="26">
        <f>IF(N1872="",0,
IF(Knee_Application="YES",Knee_Width,IF(Knee_Application="NO",0,
IF(OR(Cable_Type="OH",SearchData("Conductor",Cable_Desc)),0,
IF(N1872="Steel Drum",Knee_Width,
IF(N1872="Plywood Drum",0,
IF(Country="UAE",0,
IF(AND(OR(SearchData("LSHF",Cable_Desc),SearchData("LSZH",Cable_Desc),SearchData("LS0H",Cable_Desc),SearchData("LSOH",Cable_Desc)),D.nom&gt;40),Knee_Width,
IF(AND(Country="Egypt",D.nom&gt;60),Knee_Width,
IF(AND(Country&lt;&gt;"Egypt",D.nom&gt;35),Knee_Width,
0))))))))))</f>
        <v>0</v>
      </c>
      <c r="T1872" s="118">
        <f t="shared" ca="1" si="283"/>
        <v>0</v>
      </c>
      <c r="U1872" s="118">
        <f t="shared" ca="1" si="284"/>
        <v>0</v>
      </c>
      <c r="V1872" s="117">
        <f t="shared" ca="1" si="285"/>
        <v>0</v>
      </c>
      <c r="W1872" s="64">
        <f t="shared" ca="1" si="286"/>
        <v>1</v>
      </c>
      <c r="X1872" s="64">
        <f t="shared" ca="1" si="290"/>
        <v>0</v>
      </c>
      <c r="Y1872" s="64">
        <f t="shared" ca="1" si="287"/>
        <v>0</v>
      </c>
      <c r="AM1872" s="156"/>
    </row>
    <row r="1873" spans="1:39">
      <c r="A1873" s="12">
        <f t="shared" si="281"/>
        <v>0</v>
      </c>
      <c r="B1873" s="12" t="str">
        <f>IF([1]DRUM!A1850="","",[1]DRUM!A1850)</f>
        <v/>
      </c>
      <c r="C1873" s="12" t="str">
        <f t="shared" si="282"/>
        <v/>
      </c>
      <c r="D1873" s="155">
        <f t="shared" si="288"/>
        <v>0</v>
      </c>
      <c r="E1873" s="26" t="str">
        <f>IF([1]DRUM!B1850="","",[1]DRUM!B1850)</f>
        <v/>
      </c>
      <c r="F1873" s="26" t="str">
        <f>IF([1]DRUM!C1850="","",[1]DRUM!C1850)</f>
        <v/>
      </c>
      <c r="G1873" s="26" t="str">
        <f>IF([1]DRUM!D1850="","",[1]DRUM!D1850)</f>
        <v/>
      </c>
      <c r="H1873" s="26" t="str">
        <f>IF([1]DRUM!E1850="","",[1]DRUM!E1850)</f>
        <v/>
      </c>
      <c r="I1873" s="26" t="str">
        <f>IF([1]DRUM!F1850="","",[1]DRUM!F1850)</f>
        <v/>
      </c>
      <c r="J1873" s="26" t="str">
        <f>IF([1]DRUM!G1850="","",[1]DRUM!G1850)</f>
        <v/>
      </c>
      <c r="K1873" s="26" t="str">
        <f>IF([1]DRUM!H1850="","",[1]DRUM!H1850)</f>
        <v/>
      </c>
      <c r="L1873" s="26" t="str">
        <f>IF([1]DRUM!I1850="","",[1]DRUM!I1850)</f>
        <v/>
      </c>
      <c r="M1873" s="26" t="str">
        <f>IF([1]DRUM!J1850="","",
IF(AND([1]DRUM!K1850="Wooden Drum",[1]DRUM!J1850&gt;Max_WD_Capacity),Max_WD_Capacity,
[1]DRUM!J1850))</f>
        <v/>
      </c>
      <c r="N1873" s="26" t="str">
        <f>IF([1]DRUM!K1850="","",[1]DRUM!K1850)</f>
        <v/>
      </c>
      <c r="O1873" s="26" t="str">
        <f>IF([1]DRUM!L1850="","",[1]DRUM!L1850)</f>
        <v/>
      </c>
      <c r="P1873" s="26" t="str">
        <f>IF([1]DRUM!M1850="","",[1]DRUM!M1850)</f>
        <v/>
      </c>
      <c r="Q1873" s="26" t="str">
        <f>IF([1]DRUM!N1850="","",[1]DRUM!N1850)</f>
        <v/>
      </c>
      <c r="R1873" s="26" t="str">
        <f t="shared" si="289"/>
        <v/>
      </c>
      <c r="S1873" s="26">
        <f>IF(N1873="",0,
IF(Knee_Application="YES",Knee_Width,IF(Knee_Application="NO",0,
IF(OR(Cable_Type="OH",SearchData("Conductor",Cable_Desc)),0,
IF(N1873="Steel Drum",Knee_Width,
IF(N1873="Plywood Drum",0,
IF(Country="UAE",0,
IF(AND(OR(SearchData("LSHF",Cable_Desc),SearchData("LSZH",Cable_Desc),SearchData("LS0H",Cable_Desc),SearchData("LSOH",Cable_Desc)),D.nom&gt;40),Knee_Width,
IF(AND(Country="Egypt",D.nom&gt;60),Knee_Width,
IF(AND(Country&lt;&gt;"Egypt",D.nom&gt;35),Knee_Width,
0))))))))))</f>
        <v>0</v>
      </c>
      <c r="T1873" s="118">
        <f t="shared" ca="1" si="283"/>
        <v>0</v>
      </c>
      <c r="U1873" s="118">
        <f t="shared" ca="1" si="284"/>
        <v>0</v>
      </c>
      <c r="V1873" s="117">
        <f t="shared" ca="1" si="285"/>
        <v>0</v>
      </c>
      <c r="W1873" s="64">
        <f t="shared" ca="1" si="286"/>
        <v>1</v>
      </c>
      <c r="X1873" s="64">
        <f t="shared" ca="1" si="290"/>
        <v>0</v>
      </c>
      <c r="Y1873" s="64">
        <f t="shared" ca="1" si="287"/>
        <v>0</v>
      </c>
      <c r="AM1873" s="156"/>
    </row>
    <row r="1874" spans="1:39">
      <c r="A1874" s="12">
        <f t="shared" si="281"/>
        <v>0</v>
      </c>
      <c r="B1874" s="12" t="str">
        <f>IF([1]DRUM!A1851="","",[1]DRUM!A1851)</f>
        <v/>
      </c>
      <c r="C1874" s="12" t="str">
        <f t="shared" si="282"/>
        <v/>
      </c>
      <c r="D1874" s="155">
        <f t="shared" si="288"/>
        <v>0</v>
      </c>
      <c r="E1874" s="26" t="str">
        <f>IF([1]DRUM!B1851="","",[1]DRUM!B1851)</f>
        <v/>
      </c>
      <c r="F1874" s="26" t="str">
        <f>IF([1]DRUM!C1851="","",[1]DRUM!C1851)</f>
        <v/>
      </c>
      <c r="G1874" s="26" t="str">
        <f>IF([1]DRUM!D1851="","",[1]DRUM!D1851)</f>
        <v/>
      </c>
      <c r="H1874" s="26" t="str">
        <f>IF([1]DRUM!E1851="","",[1]DRUM!E1851)</f>
        <v/>
      </c>
      <c r="I1874" s="26" t="str">
        <f>IF([1]DRUM!F1851="","",[1]DRUM!F1851)</f>
        <v/>
      </c>
      <c r="J1874" s="26" t="str">
        <f>IF([1]DRUM!G1851="","",[1]DRUM!G1851)</f>
        <v/>
      </c>
      <c r="K1874" s="26" t="str">
        <f>IF([1]DRUM!H1851="","",[1]DRUM!H1851)</f>
        <v/>
      </c>
      <c r="L1874" s="26" t="str">
        <f>IF([1]DRUM!I1851="","",[1]DRUM!I1851)</f>
        <v/>
      </c>
      <c r="M1874" s="26" t="str">
        <f>IF([1]DRUM!J1851="","",
IF(AND([1]DRUM!K1851="Wooden Drum",[1]DRUM!J1851&gt;Max_WD_Capacity),Max_WD_Capacity,
[1]DRUM!J1851))</f>
        <v/>
      </c>
      <c r="N1874" s="26" t="str">
        <f>IF([1]DRUM!K1851="","",[1]DRUM!K1851)</f>
        <v/>
      </c>
      <c r="O1874" s="26" t="str">
        <f>IF([1]DRUM!L1851="","",[1]DRUM!L1851)</f>
        <v/>
      </c>
      <c r="P1874" s="26" t="str">
        <f>IF([1]DRUM!M1851="","",[1]DRUM!M1851)</f>
        <v/>
      </c>
      <c r="Q1874" s="26" t="str">
        <f>IF([1]DRUM!N1851="","",[1]DRUM!N1851)</f>
        <v/>
      </c>
      <c r="R1874" s="26" t="str">
        <f t="shared" si="289"/>
        <v/>
      </c>
      <c r="S1874" s="26">
        <f>IF(N1874="",0,
IF(Knee_Application="YES",Knee_Width,IF(Knee_Application="NO",0,
IF(OR(Cable_Type="OH",SearchData("Conductor",Cable_Desc)),0,
IF(N1874="Steel Drum",Knee_Width,
IF(N1874="Plywood Drum",0,
IF(Country="UAE",0,
IF(AND(OR(SearchData("LSHF",Cable_Desc),SearchData("LSZH",Cable_Desc),SearchData("LS0H",Cable_Desc),SearchData("LSOH",Cable_Desc)),D.nom&gt;40),Knee_Width,
IF(AND(Country="Egypt",D.nom&gt;60),Knee_Width,
IF(AND(Country&lt;&gt;"Egypt",D.nom&gt;35),Knee_Width,
0))))))))))</f>
        <v>0</v>
      </c>
      <c r="T1874" s="118">
        <f t="shared" ca="1" si="283"/>
        <v>0</v>
      </c>
      <c r="U1874" s="118">
        <f t="shared" ca="1" si="284"/>
        <v>0</v>
      </c>
      <c r="V1874" s="117">
        <f t="shared" ca="1" si="285"/>
        <v>0</v>
      </c>
      <c r="W1874" s="64">
        <f t="shared" ca="1" si="286"/>
        <v>1</v>
      </c>
      <c r="X1874" s="64">
        <f t="shared" ca="1" si="290"/>
        <v>0</v>
      </c>
      <c r="Y1874" s="64">
        <f t="shared" ca="1" si="287"/>
        <v>0</v>
      </c>
      <c r="AM1874" s="156"/>
    </row>
    <row r="1875" spans="1:39">
      <c r="A1875" s="12">
        <f t="shared" si="281"/>
        <v>0</v>
      </c>
      <c r="B1875" s="12" t="str">
        <f>IF([1]DRUM!A1852="","",[1]DRUM!A1852)</f>
        <v/>
      </c>
      <c r="C1875" s="12" t="str">
        <f t="shared" si="282"/>
        <v/>
      </c>
      <c r="D1875" s="155">
        <f t="shared" si="288"/>
        <v>0</v>
      </c>
      <c r="E1875" s="26" t="str">
        <f>IF([1]DRUM!B1852="","",[1]DRUM!B1852)</f>
        <v/>
      </c>
      <c r="F1875" s="26" t="str">
        <f>IF([1]DRUM!C1852="","",[1]DRUM!C1852)</f>
        <v/>
      </c>
      <c r="G1875" s="26" t="str">
        <f>IF([1]DRUM!D1852="","",[1]DRUM!D1852)</f>
        <v/>
      </c>
      <c r="H1875" s="26" t="str">
        <f>IF([1]DRUM!E1852="","",[1]DRUM!E1852)</f>
        <v/>
      </c>
      <c r="I1875" s="26" t="str">
        <f>IF([1]DRUM!F1852="","",[1]DRUM!F1852)</f>
        <v/>
      </c>
      <c r="J1875" s="26" t="str">
        <f>IF([1]DRUM!G1852="","",[1]DRUM!G1852)</f>
        <v/>
      </c>
      <c r="K1875" s="26" t="str">
        <f>IF([1]DRUM!H1852="","",[1]DRUM!H1852)</f>
        <v/>
      </c>
      <c r="L1875" s="26" t="str">
        <f>IF([1]DRUM!I1852="","",[1]DRUM!I1852)</f>
        <v/>
      </c>
      <c r="M1875" s="26" t="str">
        <f>IF([1]DRUM!J1852="","",
IF(AND([1]DRUM!K1852="Wooden Drum",[1]DRUM!J1852&gt;Max_WD_Capacity),Max_WD_Capacity,
[1]DRUM!J1852))</f>
        <v/>
      </c>
      <c r="N1875" s="26" t="str">
        <f>IF([1]DRUM!K1852="","",[1]DRUM!K1852)</f>
        <v/>
      </c>
      <c r="O1875" s="26" t="str">
        <f>IF([1]DRUM!L1852="","",[1]DRUM!L1852)</f>
        <v/>
      </c>
      <c r="P1875" s="26" t="str">
        <f>IF([1]DRUM!M1852="","",[1]DRUM!M1852)</f>
        <v/>
      </c>
      <c r="Q1875" s="26" t="str">
        <f>IF([1]DRUM!N1852="","",[1]DRUM!N1852)</f>
        <v/>
      </c>
      <c r="R1875" s="26" t="str">
        <f t="shared" si="289"/>
        <v/>
      </c>
      <c r="S1875" s="26">
        <f>IF(N1875="",0,
IF(Knee_Application="YES",Knee_Width,IF(Knee_Application="NO",0,
IF(OR(Cable_Type="OH",SearchData("Conductor",Cable_Desc)),0,
IF(N1875="Steel Drum",Knee_Width,
IF(N1875="Plywood Drum",0,
IF(Country="UAE",0,
IF(AND(OR(SearchData("LSHF",Cable_Desc),SearchData("LSZH",Cable_Desc),SearchData("LS0H",Cable_Desc),SearchData("LSOH",Cable_Desc)),D.nom&gt;40),Knee_Width,
IF(AND(Country="Egypt",D.nom&gt;60),Knee_Width,
IF(AND(Country&lt;&gt;"Egypt",D.nom&gt;35),Knee_Width,
0))))))))))</f>
        <v>0</v>
      </c>
      <c r="T1875" s="118">
        <f t="shared" ca="1" si="283"/>
        <v>0</v>
      </c>
      <c r="U1875" s="118">
        <f t="shared" ca="1" si="284"/>
        <v>0</v>
      </c>
      <c r="V1875" s="117">
        <f t="shared" ca="1" si="285"/>
        <v>0</v>
      </c>
      <c r="W1875" s="64">
        <f t="shared" ca="1" si="286"/>
        <v>1</v>
      </c>
      <c r="X1875" s="64">
        <f t="shared" ca="1" si="290"/>
        <v>0</v>
      </c>
      <c r="Y1875" s="64">
        <f t="shared" ca="1" si="287"/>
        <v>0</v>
      </c>
      <c r="AM1875" s="156"/>
    </row>
    <row r="1876" spans="1:39">
      <c r="A1876" s="12">
        <f t="shared" si="281"/>
        <v>0</v>
      </c>
      <c r="B1876" s="12" t="str">
        <f>IF([1]DRUM!A1853="","",[1]DRUM!A1853)</f>
        <v/>
      </c>
      <c r="C1876" s="12" t="str">
        <f t="shared" si="282"/>
        <v/>
      </c>
      <c r="D1876" s="155">
        <f t="shared" si="288"/>
        <v>0</v>
      </c>
      <c r="E1876" s="26" t="str">
        <f>IF([1]DRUM!B1853="","",[1]DRUM!B1853)</f>
        <v/>
      </c>
      <c r="F1876" s="26" t="str">
        <f>IF([1]DRUM!C1853="","",[1]DRUM!C1853)</f>
        <v/>
      </c>
      <c r="G1876" s="26" t="str">
        <f>IF([1]DRUM!D1853="","",[1]DRUM!D1853)</f>
        <v/>
      </c>
      <c r="H1876" s="26" t="str">
        <f>IF([1]DRUM!E1853="","",[1]DRUM!E1853)</f>
        <v/>
      </c>
      <c r="I1876" s="26" t="str">
        <f>IF([1]DRUM!F1853="","",[1]DRUM!F1853)</f>
        <v/>
      </c>
      <c r="J1876" s="26" t="str">
        <f>IF([1]DRUM!G1853="","",[1]DRUM!G1853)</f>
        <v/>
      </c>
      <c r="K1876" s="26" t="str">
        <f>IF([1]DRUM!H1853="","",[1]DRUM!H1853)</f>
        <v/>
      </c>
      <c r="L1876" s="26" t="str">
        <f>IF([1]DRUM!I1853="","",[1]DRUM!I1853)</f>
        <v/>
      </c>
      <c r="M1876" s="26" t="str">
        <f>IF([1]DRUM!J1853="","",
IF(AND([1]DRUM!K1853="Wooden Drum",[1]DRUM!J1853&gt;Max_WD_Capacity),Max_WD_Capacity,
[1]DRUM!J1853))</f>
        <v/>
      </c>
      <c r="N1876" s="26" t="str">
        <f>IF([1]DRUM!K1853="","",[1]DRUM!K1853)</f>
        <v/>
      </c>
      <c r="O1876" s="26" t="str">
        <f>IF([1]DRUM!L1853="","",[1]DRUM!L1853)</f>
        <v/>
      </c>
      <c r="P1876" s="26" t="str">
        <f>IF([1]DRUM!M1853="","",[1]DRUM!M1853)</f>
        <v/>
      </c>
      <c r="Q1876" s="26" t="str">
        <f>IF([1]DRUM!N1853="","",[1]DRUM!N1853)</f>
        <v/>
      </c>
      <c r="R1876" s="26" t="str">
        <f t="shared" si="289"/>
        <v/>
      </c>
      <c r="S1876" s="26">
        <f>IF(N1876="",0,
IF(Knee_Application="YES",Knee_Width,IF(Knee_Application="NO",0,
IF(OR(Cable_Type="OH",SearchData("Conductor",Cable_Desc)),0,
IF(N1876="Steel Drum",Knee_Width,
IF(N1876="Plywood Drum",0,
IF(Country="UAE",0,
IF(AND(OR(SearchData("LSHF",Cable_Desc),SearchData("LSZH",Cable_Desc),SearchData("LS0H",Cable_Desc),SearchData("LSOH",Cable_Desc)),D.nom&gt;40),Knee_Width,
IF(AND(Country="Egypt",D.nom&gt;60),Knee_Width,
IF(AND(Country&lt;&gt;"Egypt",D.nom&gt;35),Knee_Width,
0))))))))))</f>
        <v>0</v>
      </c>
      <c r="T1876" s="118">
        <f t="shared" ca="1" si="283"/>
        <v>0</v>
      </c>
      <c r="U1876" s="118">
        <f t="shared" ca="1" si="284"/>
        <v>0</v>
      </c>
      <c r="V1876" s="117">
        <f t="shared" ca="1" si="285"/>
        <v>0</v>
      </c>
      <c r="W1876" s="64">
        <f t="shared" ca="1" si="286"/>
        <v>1</v>
      </c>
      <c r="X1876" s="64">
        <f t="shared" ca="1" si="290"/>
        <v>0</v>
      </c>
      <c r="Y1876" s="64">
        <f t="shared" ca="1" si="287"/>
        <v>0</v>
      </c>
      <c r="AM1876" s="156"/>
    </row>
    <row r="1877" spans="1:39">
      <c r="A1877" s="12">
        <f t="shared" si="281"/>
        <v>0</v>
      </c>
      <c r="B1877" s="12" t="str">
        <f>IF([1]DRUM!A1854="","",[1]DRUM!A1854)</f>
        <v/>
      </c>
      <c r="C1877" s="12" t="str">
        <f t="shared" si="282"/>
        <v/>
      </c>
      <c r="D1877" s="155">
        <f t="shared" si="288"/>
        <v>0</v>
      </c>
      <c r="E1877" s="26" t="str">
        <f>IF([1]DRUM!B1854="","",[1]DRUM!B1854)</f>
        <v/>
      </c>
      <c r="F1877" s="26" t="str">
        <f>IF([1]DRUM!C1854="","",[1]DRUM!C1854)</f>
        <v/>
      </c>
      <c r="G1877" s="26" t="str">
        <f>IF([1]DRUM!D1854="","",[1]DRUM!D1854)</f>
        <v/>
      </c>
      <c r="H1877" s="26" t="str">
        <f>IF([1]DRUM!E1854="","",[1]DRUM!E1854)</f>
        <v/>
      </c>
      <c r="I1877" s="26" t="str">
        <f>IF([1]DRUM!F1854="","",[1]DRUM!F1854)</f>
        <v/>
      </c>
      <c r="J1877" s="26" t="str">
        <f>IF([1]DRUM!G1854="","",[1]DRUM!G1854)</f>
        <v/>
      </c>
      <c r="K1877" s="26" t="str">
        <f>IF([1]DRUM!H1854="","",[1]DRUM!H1854)</f>
        <v/>
      </c>
      <c r="L1877" s="26" t="str">
        <f>IF([1]DRUM!I1854="","",[1]DRUM!I1854)</f>
        <v/>
      </c>
      <c r="M1877" s="26" t="str">
        <f>IF([1]DRUM!J1854="","",
IF(AND([1]DRUM!K1854="Wooden Drum",[1]DRUM!J1854&gt;Max_WD_Capacity),Max_WD_Capacity,
[1]DRUM!J1854))</f>
        <v/>
      </c>
      <c r="N1877" s="26" t="str">
        <f>IF([1]DRUM!K1854="","",[1]DRUM!K1854)</f>
        <v/>
      </c>
      <c r="O1877" s="26" t="str">
        <f>IF([1]DRUM!L1854="","",[1]DRUM!L1854)</f>
        <v/>
      </c>
      <c r="P1877" s="26" t="str">
        <f>IF([1]DRUM!M1854="","",[1]DRUM!M1854)</f>
        <v/>
      </c>
      <c r="Q1877" s="26" t="str">
        <f>IF([1]DRUM!N1854="","",[1]DRUM!N1854)</f>
        <v/>
      </c>
      <c r="R1877" s="26" t="str">
        <f t="shared" si="289"/>
        <v/>
      </c>
      <c r="S1877" s="26">
        <f>IF(N1877="",0,
IF(Knee_Application="YES",Knee_Width,IF(Knee_Application="NO",0,
IF(OR(Cable_Type="OH",SearchData("Conductor",Cable_Desc)),0,
IF(N1877="Steel Drum",Knee_Width,
IF(N1877="Plywood Drum",0,
IF(Country="UAE",0,
IF(AND(OR(SearchData("LSHF",Cable_Desc),SearchData("LSZH",Cable_Desc),SearchData("LS0H",Cable_Desc),SearchData("LSOH",Cable_Desc)),D.nom&gt;40),Knee_Width,
IF(AND(Country="Egypt",D.nom&gt;60),Knee_Width,
IF(AND(Country&lt;&gt;"Egypt",D.nom&gt;35),Knee_Width,
0))))))))))</f>
        <v>0</v>
      </c>
      <c r="T1877" s="118">
        <f t="shared" ca="1" si="283"/>
        <v>0</v>
      </c>
      <c r="U1877" s="118">
        <f t="shared" ca="1" si="284"/>
        <v>0</v>
      </c>
      <c r="V1877" s="117">
        <f t="shared" ca="1" si="285"/>
        <v>0</v>
      </c>
      <c r="W1877" s="64">
        <f t="shared" ca="1" si="286"/>
        <v>1</v>
      </c>
      <c r="X1877" s="64">
        <f t="shared" ca="1" si="290"/>
        <v>0</v>
      </c>
      <c r="Y1877" s="64">
        <f t="shared" ca="1" si="287"/>
        <v>0</v>
      </c>
      <c r="AM1877" s="156"/>
    </row>
    <row r="1878" spans="1:39">
      <c r="A1878" s="12">
        <f t="shared" si="281"/>
        <v>0</v>
      </c>
      <c r="B1878" s="12" t="str">
        <f>IF([1]DRUM!A1855="","",[1]DRUM!A1855)</f>
        <v/>
      </c>
      <c r="C1878" s="12" t="str">
        <f t="shared" si="282"/>
        <v/>
      </c>
      <c r="D1878" s="155">
        <f t="shared" si="288"/>
        <v>0</v>
      </c>
      <c r="E1878" s="26" t="str">
        <f>IF([1]DRUM!B1855="","",[1]DRUM!B1855)</f>
        <v/>
      </c>
      <c r="F1878" s="26" t="str">
        <f>IF([1]DRUM!C1855="","",[1]DRUM!C1855)</f>
        <v/>
      </c>
      <c r="G1878" s="26" t="str">
        <f>IF([1]DRUM!D1855="","",[1]DRUM!D1855)</f>
        <v/>
      </c>
      <c r="H1878" s="26" t="str">
        <f>IF([1]DRUM!E1855="","",[1]DRUM!E1855)</f>
        <v/>
      </c>
      <c r="I1878" s="26" t="str">
        <f>IF([1]DRUM!F1855="","",[1]DRUM!F1855)</f>
        <v/>
      </c>
      <c r="J1878" s="26" t="str">
        <f>IF([1]DRUM!G1855="","",[1]DRUM!G1855)</f>
        <v/>
      </c>
      <c r="K1878" s="26" t="str">
        <f>IF([1]DRUM!H1855="","",[1]DRUM!H1855)</f>
        <v/>
      </c>
      <c r="L1878" s="26" t="str">
        <f>IF([1]DRUM!I1855="","",[1]DRUM!I1855)</f>
        <v/>
      </c>
      <c r="M1878" s="26" t="str">
        <f>IF([1]DRUM!J1855="","",
IF(AND([1]DRUM!K1855="Wooden Drum",[1]DRUM!J1855&gt;Max_WD_Capacity),Max_WD_Capacity,
[1]DRUM!J1855))</f>
        <v/>
      </c>
      <c r="N1878" s="26" t="str">
        <f>IF([1]DRUM!K1855="","",[1]DRUM!K1855)</f>
        <v/>
      </c>
      <c r="O1878" s="26" t="str">
        <f>IF([1]DRUM!L1855="","",[1]DRUM!L1855)</f>
        <v/>
      </c>
      <c r="P1878" s="26" t="str">
        <f>IF([1]DRUM!M1855="","",[1]DRUM!M1855)</f>
        <v/>
      </c>
      <c r="Q1878" s="26" t="str">
        <f>IF([1]DRUM!N1855="","",[1]DRUM!N1855)</f>
        <v/>
      </c>
      <c r="R1878" s="26" t="str">
        <f t="shared" si="289"/>
        <v/>
      </c>
      <c r="S1878" s="26">
        <f>IF(N1878="",0,
IF(Knee_Application="YES",Knee_Width,IF(Knee_Application="NO",0,
IF(OR(Cable_Type="OH",SearchData("Conductor",Cable_Desc)),0,
IF(N1878="Steel Drum",Knee_Width,
IF(N1878="Plywood Drum",0,
IF(Country="UAE",0,
IF(AND(OR(SearchData("LSHF",Cable_Desc),SearchData("LSZH",Cable_Desc),SearchData("LS0H",Cable_Desc),SearchData("LSOH",Cable_Desc)),D.nom&gt;40),Knee_Width,
IF(AND(Country="Egypt",D.nom&gt;60),Knee_Width,
IF(AND(Country&lt;&gt;"Egypt",D.nom&gt;35),Knee_Width,
0))))))))))</f>
        <v>0</v>
      </c>
      <c r="T1878" s="118">
        <f t="shared" ca="1" si="283"/>
        <v>0</v>
      </c>
      <c r="U1878" s="118">
        <f t="shared" ca="1" si="284"/>
        <v>0</v>
      </c>
      <c r="V1878" s="117">
        <f t="shared" ca="1" si="285"/>
        <v>0</v>
      </c>
      <c r="W1878" s="64">
        <f t="shared" ca="1" si="286"/>
        <v>1</v>
      </c>
      <c r="X1878" s="64">
        <f t="shared" ca="1" si="290"/>
        <v>0</v>
      </c>
      <c r="Y1878" s="64">
        <f t="shared" ca="1" si="287"/>
        <v>0</v>
      </c>
      <c r="AM1878" s="156"/>
    </row>
    <row r="1879" spans="1:39">
      <c r="A1879" s="12">
        <f t="shared" si="281"/>
        <v>0</v>
      </c>
      <c r="B1879" s="12" t="str">
        <f>IF([1]DRUM!A1856="","",[1]DRUM!A1856)</f>
        <v/>
      </c>
      <c r="C1879" s="12" t="str">
        <f t="shared" si="282"/>
        <v/>
      </c>
      <c r="D1879" s="155">
        <f t="shared" si="288"/>
        <v>0</v>
      </c>
      <c r="E1879" s="26" t="str">
        <f>IF([1]DRUM!B1856="","",[1]DRUM!B1856)</f>
        <v/>
      </c>
      <c r="F1879" s="26" t="str">
        <f>IF([1]DRUM!C1856="","",[1]DRUM!C1856)</f>
        <v/>
      </c>
      <c r="G1879" s="26" t="str">
        <f>IF([1]DRUM!D1856="","",[1]DRUM!D1856)</f>
        <v/>
      </c>
      <c r="H1879" s="26" t="str">
        <f>IF([1]DRUM!E1856="","",[1]DRUM!E1856)</f>
        <v/>
      </c>
      <c r="I1879" s="26" t="str">
        <f>IF([1]DRUM!F1856="","",[1]DRUM!F1856)</f>
        <v/>
      </c>
      <c r="J1879" s="26" t="str">
        <f>IF([1]DRUM!G1856="","",[1]DRUM!G1856)</f>
        <v/>
      </c>
      <c r="K1879" s="26" t="str">
        <f>IF([1]DRUM!H1856="","",[1]DRUM!H1856)</f>
        <v/>
      </c>
      <c r="L1879" s="26" t="str">
        <f>IF([1]DRUM!I1856="","",[1]DRUM!I1856)</f>
        <v/>
      </c>
      <c r="M1879" s="26" t="str">
        <f>IF([1]DRUM!J1856="","",
IF(AND([1]DRUM!K1856="Wooden Drum",[1]DRUM!J1856&gt;Max_WD_Capacity),Max_WD_Capacity,
[1]DRUM!J1856))</f>
        <v/>
      </c>
      <c r="N1879" s="26" t="str">
        <f>IF([1]DRUM!K1856="","",[1]DRUM!K1856)</f>
        <v/>
      </c>
      <c r="O1879" s="26" t="str">
        <f>IF([1]DRUM!L1856="","",[1]DRUM!L1856)</f>
        <v/>
      </c>
      <c r="P1879" s="26" t="str">
        <f>IF([1]DRUM!M1856="","",[1]DRUM!M1856)</f>
        <v/>
      </c>
      <c r="Q1879" s="26" t="str">
        <f>IF([1]DRUM!N1856="","",[1]DRUM!N1856)</f>
        <v/>
      </c>
      <c r="R1879" s="26" t="str">
        <f t="shared" si="289"/>
        <v/>
      </c>
      <c r="S1879" s="26">
        <f>IF(N1879="",0,
IF(Knee_Application="YES",Knee_Width,IF(Knee_Application="NO",0,
IF(OR(Cable_Type="OH",SearchData("Conductor",Cable_Desc)),0,
IF(N1879="Steel Drum",Knee_Width,
IF(N1879="Plywood Drum",0,
IF(Country="UAE",0,
IF(AND(OR(SearchData("LSHF",Cable_Desc),SearchData("LSZH",Cable_Desc),SearchData("LS0H",Cable_Desc),SearchData("LSOH",Cable_Desc)),D.nom&gt;40),Knee_Width,
IF(AND(Country="Egypt",D.nom&gt;60),Knee_Width,
IF(AND(Country&lt;&gt;"Egypt",D.nom&gt;35),Knee_Width,
0))))))))))</f>
        <v>0</v>
      </c>
      <c r="T1879" s="118">
        <f t="shared" ca="1" si="283"/>
        <v>0</v>
      </c>
      <c r="U1879" s="118">
        <f t="shared" ca="1" si="284"/>
        <v>0</v>
      </c>
      <c r="V1879" s="117">
        <f t="shared" ca="1" si="285"/>
        <v>0</v>
      </c>
      <c r="W1879" s="64">
        <f t="shared" ca="1" si="286"/>
        <v>1</v>
      </c>
      <c r="X1879" s="64">
        <f t="shared" ca="1" si="290"/>
        <v>0</v>
      </c>
      <c r="Y1879" s="64">
        <f t="shared" ca="1" si="287"/>
        <v>0</v>
      </c>
      <c r="AM1879" s="156"/>
    </row>
    <row r="1880" spans="1:39">
      <c r="A1880" s="12">
        <f t="shared" si="281"/>
        <v>0</v>
      </c>
      <c r="B1880" s="12" t="str">
        <f>IF([1]DRUM!A1857="","",[1]DRUM!A1857)</f>
        <v/>
      </c>
      <c r="C1880" s="12" t="str">
        <f t="shared" si="282"/>
        <v/>
      </c>
      <c r="D1880" s="155">
        <f t="shared" si="288"/>
        <v>0</v>
      </c>
      <c r="E1880" s="26" t="str">
        <f>IF([1]DRUM!B1857="","",[1]DRUM!B1857)</f>
        <v/>
      </c>
      <c r="F1880" s="26" t="str">
        <f>IF([1]DRUM!C1857="","",[1]DRUM!C1857)</f>
        <v/>
      </c>
      <c r="G1880" s="26" t="str">
        <f>IF([1]DRUM!D1857="","",[1]DRUM!D1857)</f>
        <v/>
      </c>
      <c r="H1880" s="26" t="str">
        <f>IF([1]DRUM!E1857="","",[1]DRUM!E1857)</f>
        <v/>
      </c>
      <c r="I1880" s="26" t="str">
        <f>IF([1]DRUM!F1857="","",[1]DRUM!F1857)</f>
        <v/>
      </c>
      <c r="J1880" s="26" t="str">
        <f>IF([1]DRUM!G1857="","",[1]DRUM!G1857)</f>
        <v/>
      </c>
      <c r="K1880" s="26" t="str">
        <f>IF([1]DRUM!H1857="","",[1]DRUM!H1857)</f>
        <v/>
      </c>
      <c r="L1880" s="26" t="str">
        <f>IF([1]DRUM!I1857="","",[1]DRUM!I1857)</f>
        <v/>
      </c>
      <c r="M1880" s="26" t="str">
        <f>IF([1]DRUM!J1857="","",
IF(AND([1]DRUM!K1857="Wooden Drum",[1]DRUM!J1857&gt;Max_WD_Capacity),Max_WD_Capacity,
[1]DRUM!J1857))</f>
        <v/>
      </c>
      <c r="N1880" s="26" t="str">
        <f>IF([1]DRUM!K1857="","",[1]DRUM!K1857)</f>
        <v/>
      </c>
      <c r="O1880" s="26" t="str">
        <f>IF([1]DRUM!L1857="","",[1]DRUM!L1857)</f>
        <v/>
      </c>
      <c r="P1880" s="26" t="str">
        <f>IF([1]DRUM!M1857="","",[1]DRUM!M1857)</f>
        <v/>
      </c>
      <c r="Q1880" s="26" t="str">
        <f>IF([1]DRUM!N1857="","",[1]DRUM!N1857)</f>
        <v/>
      </c>
      <c r="R1880" s="26" t="str">
        <f t="shared" si="289"/>
        <v/>
      </c>
      <c r="S1880" s="26">
        <f>IF(N1880="",0,
IF(Knee_Application="YES",Knee_Width,IF(Knee_Application="NO",0,
IF(OR(Cable_Type="OH",SearchData("Conductor",Cable_Desc)),0,
IF(N1880="Steel Drum",Knee_Width,
IF(N1880="Plywood Drum",0,
IF(Country="UAE",0,
IF(AND(OR(SearchData("LSHF",Cable_Desc),SearchData("LSZH",Cable_Desc),SearchData("LS0H",Cable_Desc),SearchData("LSOH",Cable_Desc)),D.nom&gt;40),Knee_Width,
IF(AND(Country="Egypt",D.nom&gt;60),Knee_Width,
IF(AND(Country&lt;&gt;"Egypt",D.nom&gt;35),Knee_Width,
0))))))))))</f>
        <v>0</v>
      </c>
      <c r="T1880" s="118">
        <f t="shared" ca="1" si="283"/>
        <v>0</v>
      </c>
      <c r="U1880" s="118">
        <f t="shared" ca="1" si="284"/>
        <v>0</v>
      </c>
      <c r="V1880" s="117">
        <f t="shared" ca="1" si="285"/>
        <v>0</v>
      </c>
      <c r="W1880" s="64">
        <f t="shared" ca="1" si="286"/>
        <v>1</v>
      </c>
      <c r="X1880" s="64">
        <f t="shared" ca="1" si="290"/>
        <v>0</v>
      </c>
      <c r="Y1880" s="64">
        <f t="shared" ca="1" si="287"/>
        <v>0</v>
      </c>
      <c r="AM1880" s="156"/>
    </row>
    <row r="1881" spans="1:39">
      <c r="A1881" s="12">
        <f t="shared" ref="A1881:A1944" si="291">IF(OR(E1881="",G1881="",K1881="",G1881&lt;Min_Flange_Diam,G1881&gt;Max_Flange_Diam,K1881&lt;Min_Outer_Width,K1881&gt;Max_Outer_Width),0,IFERROR(W1881*X1881*Y1881,0))</f>
        <v>0</v>
      </c>
      <c r="B1881" s="12" t="str">
        <f>IF([1]DRUM!A1858="","",[1]DRUM!A1858)</f>
        <v/>
      </c>
      <c r="C1881" s="12" t="str">
        <f t="shared" ref="C1881:C1944" si="292">IF(B1881="","",IF(OR(B1881=Main_DT,B1881=Ext_DT),1,0))</f>
        <v/>
      </c>
      <c r="D1881" s="155">
        <f t="shared" si="288"/>
        <v>0</v>
      </c>
      <c r="E1881" s="26" t="str">
        <f>IF([1]DRUM!B1858="","",[1]DRUM!B1858)</f>
        <v/>
      </c>
      <c r="F1881" s="26" t="str">
        <f>IF([1]DRUM!C1858="","",[1]DRUM!C1858)</f>
        <v/>
      </c>
      <c r="G1881" s="26" t="str">
        <f>IF([1]DRUM!D1858="","",[1]DRUM!D1858)</f>
        <v/>
      </c>
      <c r="H1881" s="26" t="str">
        <f>IF([1]DRUM!E1858="","",[1]DRUM!E1858)</f>
        <v/>
      </c>
      <c r="I1881" s="26" t="str">
        <f>IF([1]DRUM!F1858="","",[1]DRUM!F1858)</f>
        <v/>
      </c>
      <c r="J1881" s="26" t="str">
        <f>IF([1]DRUM!G1858="","",[1]DRUM!G1858)</f>
        <v/>
      </c>
      <c r="K1881" s="26" t="str">
        <f>IF([1]DRUM!H1858="","",[1]DRUM!H1858)</f>
        <v/>
      </c>
      <c r="L1881" s="26" t="str">
        <f>IF([1]DRUM!I1858="","",[1]DRUM!I1858)</f>
        <v/>
      </c>
      <c r="M1881" s="26" t="str">
        <f>IF([1]DRUM!J1858="","",
IF(AND([1]DRUM!K1858="Wooden Drum",[1]DRUM!J1858&gt;Max_WD_Capacity),Max_WD_Capacity,
[1]DRUM!J1858))</f>
        <v/>
      </c>
      <c r="N1881" s="26" t="str">
        <f>IF([1]DRUM!K1858="","",[1]DRUM!K1858)</f>
        <v/>
      </c>
      <c r="O1881" s="26" t="str">
        <f>IF([1]DRUM!L1858="","",[1]DRUM!L1858)</f>
        <v/>
      </c>
      <c r="P1881" s="26" t="str">
        <f>IF([1]DRUM!M1858="","",[1]DRUM!M1858)</f>
        <v/>
      </c>
      <c r="Q1881" s="26" t="str">
        <f>IF([1]DRUM!N1858="","",[1]DRUM!N1858)</f>
        <v/>
      </c>
      <c r="R1881" s="26" t="str">
        <f t="shared" si="289"/>
        <v/>
      </c>
      <c r="S1881" s="26">
        <f>IF(N1881="",0,
IF(Knee_Application="YES",Knee_Width,IF(Knee_Application="NO",0,
IF(OR(Cable_Type="OH",SearchData("Conductor",Cable_Desc)),0,
IF(N1881="Steel Drum",Knee_Width,
IF(N1881="Plywood Drum",0,
IF(Country="UAE",0,
IF(AND(OR(SearchData("LSHF",Cable_Desc),SearchData("LSZH",Cable_Desc),SearchData("LS0H",Cable_Desc),SearchData("LSOH",Cable_Desc)),D.nom&gt;40),Knee_Width,
IF(AND(Country="Egypt",D.nom&gt;60),Knee_Width,
IF(AND(Country&lt;&gt;"Egypt",D.nom&gt;35),Knee_Width,
0))))))))))</f>
        <v>0</v>
      </c>
      <c r="T1881" s="118">
        <f t="shared" ref="T1881:T1944" ca="1" si="293">IFERROR(TRUNC((I1881-S1881)/$L$4),0)</f>
        <v>0</v>
      </c>
      <c r="U1881" s="118">
        <f t="shared" ref="U1881:U1944" ca="1" si="294">IFERROR(TRUNC((((G1881-H1881)/2)-I$11)/L$4),0)</f>
        <v>0</v>
      </c>
      <c r="V1881" s="117">
        <f t="shared" ref="V1881:V1944" ca="1" si="295">IFERROR(T1881*PI()*(H1881*U1881+L$4*U1881^2)/1000,0)</f>
        <v>0</v>
      </c>
      <c r="W1881" s="64">
        <f t="shared" ref="W1881:W1944" ca="1" si="296">IFERROR(IF(H1881&gt;=J$11,1,0),0)</f>
        <v>1</v>
      </c>
      <c r="X1881" s="64">
        <f t="shared" ca="1" si="290"/>
        <v>0</v>
      </c>
      <c r="Y1881" s="64">
        <f t="shared" ref="Y1881:Y1944" ca="1" si="297">IFERROR(IF(V1881&gt;=L$6*0.99,1,0),0)</f>
        <v>0</v>
      </c>
      <c r="AM1881" s="156"/>
    </row>
    <row r="1882" spans="1:39">
      <c r="A1882" s="12">
        <f t="shared" si="291"/>
        <v>0</v>
      </c>
      <c r="B1882" s="12" t="str">
        <f>IF([1]DRUM!A1859="","",[1]DRUM!A1859)</f>
        <v/>
      </c>
      <c r="C1882" s="12" t="str">
        <f t="shared" si="292"/>
        <v/>
      </c>
      <c r="D1882" s="155">
        <f t="shared" ref="D1882:D1945" si="298">IF(O1882="",0,IFERROR(A1882*C1882,0))</f>
        <v>0</v>
      </c>
      <c r="E1882" s="26" t="str">
        <f>IF([1]DRUM!B1859="","",[1]DRUM!B1859)</f>
        <v/>
      </c>
      <c r="F1882" s="26" t="str">
        <f>IF([1]DRUM!C1859="","",[1]DRUM!C1859)</f>
        <v/>
      </c>
      <c r="G1882" s="26" t="str">
        <f>IF([1]DRUM!D1859="","",[1]DRUM!D1859)</f>
        <v/>
      </c>
      <c r="H1882" s="26" t="str">
        <f>IF([1]DRUM!E1859="","",[1]DRUM!E1859)</f>
        <v/>
      </c>
      <c r="I1882" s="26" t="str">
        <f>IF([1]DRUM!F1859="","",[1]DRUM!F1859)</f>
        <v/>
      </c>
      <c r="J1882" s="26" t="str">
        <f>IF([1]DRUM!G1859="","",[1]DRUM!G1859)</f>
        <v/>
      </c>
      <c r="K1882" s="26" t="str">
        <f>IF([1]DRUM!H1859="","",[1]DRUM!H1859)</f>
        <v/>
      </c>
      <c r="L1882" s="26" t="str">
        <f>IF([1]DRUM!I1859="","",[1]DRUM!I1859)</f>
        <v/>
      </c>
      <c r="M1882" s="26" t="str">
        <f>IF([1]DRUM!J1859="","",
IF(AND([1]DRUM!K1859="Wooden Drum",[1]DRUM!J1859&gt;Max_WD_Capacity),Max_WD_Capacity,
[1]DRUM!J1859))</f>
        <v/>
      </c>
      <c r="N1882" s="26" t="str">
        <f>IF([1]DRUM!K1859="","",[1]DRUM!K1859)</f>
        <v/>
      </c>
      <c r="O1882" s="26" t="str">
        <f>IF([1]DRUM!L1859="","",[1]DRUM!L1859)</f>
        <v/>
      </c>
      <c r="P1882" s="26" t="str">
        <f>IF([1]DRUM!M1859="","",[1]DRUM!M1859)</f>
        <v/>
      </c>
      <c r="Q1882" s="26" t="str">
        <f>IF([1]DRUM!N1859="","",[1]DRUM!N1859)</f>
        <v/>
      </c>
      <c r="R1882" s="26" t="str">
        <f t="shared" ref="R1882:R1945" si="299">B1882</f>
        <v/>
      </c>
      <c r="S1882" s="26">
        <f>IF(N1882="",0,
IF(Knee_Application="YES",Knee_Width,IF(Knee_Application="NO",0,
IF(OR(Cable_Type="OH",SearchData("Conductor",Cable_Desc)),0,
IF(N1882="Steel Drum",Knee_Width,
IF(N1882="Plywood Drum",0,
IF(Country="UAE",0,
IF(AND(OR(SearchData("LSHF",Cable_Desc),SearchData("LSZH",Cable_Desc),SearchData("LS0H",Cable_Desc),SearchData("LSOH",Cable_Desc)),D.nom&gt;40),Knee_Width,
IF(AND(Country="Egypt",D.nom&gt;60),Knee_Width,
IF(AND(Country&lt;&gt;"Egypt",D.nom&gt;35),Knee_Width,
0))))))))))</f>
        <v>0</v>
      </c>
      <c r="T1882" s="118">
        <f t="shared" ca="1" si="293"/>
        <v>0</v>
      </c>
      <c r="U1882" s="118">
        <f t="shared" ca="1" si="294"/>
        <v>0</v>
      </c>
      <c r="V1882" s="117">
        <f t="shared" ca="1" si="295"/>
        <v>0</v>
      </c>
      <c r="W1882" s="64">
        <f t="shared" ca="1" si="296"/>
        <v>1</v>
      </c>
      <c r="X1882" s="64">
        <f t="shared" ref="X1882:X1945" ca="1" si="300">IFERROR(IF(M1882*(IF(N1882="Steel Drum",1.1,IF(N1882="Plywood Drum",1,IF(M1882&lt;=1000,1.1,IF(M1882&lt;=6000,1.04,1)))))&gt;=L$5,1,0),0)</f>
        <v>0</v>
      </c>
      <c r="Y1882" s="64">
        <f t="shared" ca="1" si="297"/>
        <v>0</v>
      </c>
      <c r="AM1882" s="156"/>
    </row>
    <row r="1883" spans="1:39">
      <c r="A1883" s="12">
        <f t="shared" si="291"/>
        <v>0</v>
      </c>
      <c r="B1883" s="12" t="str">
        <f>IF([1]DRUM!A1860="","",[1]DRUM!A1860)</f>
        <v/>
      </c>
      <c r="C1883" s="12" t="str">
        <f t="shared" si="292"/>
        <v/>
      </c>
      <c r="D1883" s="155">
        <f t="shared" si="298"/>
        <v>0</v>
      </c>
      <c r="E1883" s="26" t="str">
        <f>IF([1]DRUM!B1860="","",[1]DRUM!B1860)</f>
        <v/>
      </c>
      <c r="F1883" s="26" t="str">
        <f>IF([1]DRUM!C1860="","",[1]DRUM!C1860)</f>
        <v/>
      </c>
      <c r="G1883" s="26" t="str">
        <f>IF([1]DRUM!D1860="","",[1]DRUM!D1860)</f>
        <v/>
      </c>
      <c r="H1883" s="26" t="str">
        <f>IF([1]DRUM!E1860="","",[1]DRUM!E1860)</f>
        <v/>
      </c>
      <c r="I1883" s="26" t="str">
        <f>IF([1]DRUM!F1860="","",[1]DRUM!F1860)</f>
        <v/>
      </c>
      <c r="J1883" s="26" t="str">
        <f>IF([1]DRUM!G1860="","",[1]DRUM!G1860)</f>
        <v/>
      </c>
      <c r="K1883" s="26" t="str">
        <f>IF([1]DRUM!H1860="","",[1]DRUM!H1860)</f>
        <v/>
      </c>
      <c r="L1883" s="26" t="str">
        <f>IF([1]DRUM!I1860="","",[1]DRUM!I1860)</f>
        <v/>
      </c>
      <c r="M1883" s="26" t="str">
        <f>IF([1]DRUM!J1860="","",
IF(AND([1]DRUM!K1860="Wooden Drum",[1]DRUM!J1860&gt;Max_WD_Capacity),Max_WD_Capacity,
[1]DRUM!J1860))</f>
        <v/>
      </c>
      <c r="N1883" s="26" t="str">
        <f>IF([1]DRUM!K1860="","",[1]DRUM!K1860)</f>
        <v/>
      </c>
      <c r="O1883" s="26" t="str">
        <f>IF([1]DRUM!L1860="","",[1]DRUM!L1860)</f>
        <v/>
      </c>
      <c r="P1883" s="26" t="str">
        <f>IF([1]DRUM!M1860="","",[1]DRUM!M1860)</f>
        <v/>
      </c>
      <c r="Q1883" s="26" t="str">
        <f>IF([1]DRUM!N1860="","",[1]DRUM!N1860)</f>
        <v/>
      </c>
      <c r="R1883" s="26" t="str">
        <f t="shared" si="299"/>
        <v/>
      </c>
      <c r="S1883" s="26">
        <f>IF(N1883="",0,
IF(Knee_Application="YES",Knee_Width,IF(Knee_Application="NO",0,
IF(OR(Cable_Type="OH",SearchData("Conductor",Cable_Desc)),0,
IF(N1883="Steel Drum",Knee_Width,
IF(N1883="Plywood Drum",0,
IF(Country="UAE",0,
IF(AND(OR(SearchData("LSHF",Cable_Desc),SearchData("LSZH",Cable_Desc),SearchData("LS0H",Cable_Desc),SearchData("LSOH",Cable_Desc)),D.nom&gt;40),Knee_Width,
IF(AND(Country="Egypt",D.nom&gt;60),Knee_Width,
IF(AND(Country&lt;&gt;"Egypt",D.nom&gt;35),Knee_Width,
0))))))))))</f>
        <v>0</v>
      </c>
      <c r="T1883" s="118">
        <f t="shared" ca="1" si="293"/>
        <v>0</v>
      </c>
      <c r="U1883" s="118">
        <f t="shared" ca="1" si="294"/>
        <v>0</v>
      </c>
      <c r="V1883" s="117">
        <f t="shared" ca="1" si="295"/>
        <v>0</v>
      </c>
      <c r="W1883" s="64">
        <f t="shared" ca="1" si="296"/>
        <v>1</v>
      </c>
      <c r="X1883" s="64">
        <f t="shared" ca="1" si="300"/>
        <v>0</v>
      </c>
      <c r="Y1883" s="64">
        <f t="shared" ca="1" si="297"/>
        <v>0</v>
      </c>
      <c r="AM1883" s="156"/>
    </row>
    <row r="1884" spans="1:39">
      <c r="A1884" s="12">
        <f t="shared" si="291"/>
        <v>0</v>
      </c>
      <c r="B1884" s="12" t="str">
        <f>IF([1]DRUM!A1861="","",[1]DRUM!A1861)</f>
        <v/>
      </c>
      <c r="C1884" s="12" t="str">
        <f t="shared" si="292"/>
        <v/>
      </c>
      <c r="D1884" s="155">
        <f t="shared" si="298"/>
        <v>0</v>
      </c>
      <c r="E1884" s="26" t="str">
        <f>IF([1]DRUM!B1861="","",[1]DRUM!B1861)</f>
        <v/>
      </c>
      <c r="F1884" s="26" t="str">
        <f>IF([1]DRUM!C1861="","",[1]DRUM!C1861)</f>
        <v/>
      </c>
      <c r="G1884" s="26" t="str">
        <f>IF([1]DRUM!D1861="","",[1]DRUM!D1861)</f>
        <v/>
      </c>
      <c r="H1884" s="26" t="str">
        <f>IF([1]DRUM!E1861="","",[1]DRUM!E1861)</f>
        <v/>
      </c>
      <c r="I1884" s="26" t="str">
        <f>IF([1]DRUM!F1861="","",[1]DRUM!F1861)</f>
        <v/>
      </c>
      <c r="J1884" s="26" t="str">
        <f>IF([1]DRUM!G1861="","",[1]DRUM!G1861)</f>
        <v/>
      </c>
      <c r="K1884" s="26" t="str">
        <f>IF([1]DRUM!H1861="","",[1]DRUM!H1861)</f>
        <v/>
      </c>
      <c r="L1884" s="26" t="str">
        <f>IF([1]DRUM!I1861="","",[1]DRUM!I1861)</f>
        <v/>
      </c>
      <c r="M1884" s="26" t="str">
        <f>IF([1]DRUM!J1861="","",
IF(AND([1]DRUM!K1861="Wooden Drum",[1]DRUM!J1861&gt;Max_WD_Capacity),Max_WD_Capacity,
[1]DRUM!J1861))</f>
        <v/>
      </c>
      <c r="N1884" s="26" t="str">
        <f>IF([1]DRUM!K1861="","",[1]DRUM!K1861)</f>
        <v/>
      </c>
      <c r="O1884" s="26" t="str">
        <f>IF([1]DRUM!L1861="","",[1]DRUM!L1861)</f>
        <v/>
      </c>
      <c r="P1884" s="26" t="str">
        <f>IF([1]DRUM!M1861="","",[1]DRUM!M1861)</f>
        <v/>
      </c>
      <c r="Q1884" s="26" t="str">
        <f>IF([1]DRUM!N1861="","",[1]DRUM!N1861)</f>
        <v/>
      </c>
      <c r="R1884" s="26" t="str">
        <f t="shared" si="299"/>
        <v/>
      </c>
      <c r="S1884" s="26">
        <f>IF(N1884="",0,
IF(Knee_Application="YES",Knee_Width,IF(Knee_Application="NO",0,
IF(OR(Cable_Type="OH",SearchData("Conductor",Cable_Desc)),0,
IF(N1884="Steel Drum",Knee_Width,
IF(N1884="Plywood Drum",0,
IF(Country="UAE",0,
IF(AND(OR(SearchData("LSHF",Cable_Desc),SearchData("LSZH",Cable_Desc),SearchData("LS0H",Cable_Desc),SearchData("LSOH",Cable_Desc)),D.nom&gt;40),Knee_Width,
IF(AND(Country="Egypt",D.nom&gt;60),Knee_Width,
IF(AND(Country&lt;&gt;"Egypt",D.nom&gt;35),Knee_Width,
0))))))))))</f>
        <v>0</v>
      </c>
      <c r="T1884" s="118">
        <f t="shared" ca="1" si="293"/>
        <v>0</v>
      </c>
      <c r="U1884" s="118">
        <f t="shared" ca="1" si="294"/>
        <v>0</v>
      </c>
      <c r="V1884" s="117">
        <f t="shared" ca="1" si="295"/>
        <v>0</v>
      </c>
      <c r="W1884" s="64">
        <f t="shared" ca="1" si="296"/>
        <v>1</v>
      </c>
      <c r="X1884" s="64">
        <f t="shared" ca="1" si="300"/>
        <v>0</v>
      </c>
      <c r="Y1884" s="64">
        <f t="shared" ca="1" si="297"/>
        <v>0</v>
      </c>
      <c r="AM1884" s="156"/>
    </row>
    <row r="1885" spans="1:39">
      <c r="A1885" s="12">
        <f t="shared" si="291"/>
        <v>0</v>
      </c>
      <c r="B1885" s="12" t="str">
        <f>IF([1]DRUM!A1862="","",[1]DRUM!A1862)</f>
        <v/>
      </c>
      <c r="C1885" s="12" t="str">
        <f t="shared" si="292"/>
        <v/>
      </c>
      <c r="D1885" s="155">
        <f t="shared" si="298"/>
        <v>0</v>
      </c>
      <c r="E1885" s="26" t="str">
        <f>IF([1]DRUM!B1862="","",[1]DRUM!B1862)</f>
        <v/>
      </c>
      <c r="F1885" s="26" t="str">
        <f>IF([1]DRUM!C1862="","",[1]DRUM!C1862)</f>
        <v/>
      </c>
      <c r="G1885" s="26" t="str">
        <f>IF([1]DRUM!D1862="","",[1]DRUM!D1862)</f>
        <v/>
      </c>
      <c r="H1885" s="26" t="str">
        <f>IF([1]DRUM!E1862="","",[1]DRUM!E1862)</f>
        <v/>
      </c>
      <c r="I1885" s="26" t="str">
        <f>IF([1]DRUM!F1862="","",[1]DRUM!F1862)</f>
        <v/>
      </c>
      <c r="J1885" s="26" t="str">
        <f>IF([1]DRUM!G1862="","",[1]DRUM!G1862)</f>
        <v/>
      </c>
      <c r="K1885" s="26" t="str">
        <f>IF([1]DRUM!H1862="","",[1]DRUM!H1862)</f>
        <v/>
      </c>
      <c r="L1885" s="26" t="str">
        <f>IF([1]DRUM!I1862="","",[1]DRUM!I1862)</f>
        <v/>
      </c>
      <c r="M1885" s="26" t="str">
        <f>IF([1]DRUM!J1862="","",
IF(AND([1]DRUM!K1862="Wooden Drum",[1]DRUM!J1862&gt;Max_WD_Capacity),Max_WD_Capacity,
[1]DRUM!J1862))</f>
        <v/>
      </c>
      <c r="N1885" s="26" t="str">
        <f>IF([1]DRUM!K1862="","",[1]DRUM!K1862)</f>
        <v/>
      </c>
      <c r="O1885" s="26" t="str">
        <f>IF([1]DRUM!L1862="","",[1]DRUM!L1862)</f>
        <v/>
      </c>
      <c r="P1885" s="26" t="str">
        <f>IF([1]DRUM!M1862="","",[1]DRUM!M1862)</f>
        <v/>
      </c>
      <c r="Q1885" s="26" t="str">
        <f>IF([1]DRUM!N1862="","",[1]DRUM!N1862)</f>
        <v/>
      </c>
      <c r="R1885" s="26" t="str">
        <f t="shared" si="299"/>
        <v/>
      </c>
      <c r="S1885" s="26">
        <f>IF(N1885="",0,
IF(Knee_Application="YES",Knee_Width,IF(Knee_Application="NO",0,
IF(OR(Cable_Type="OH",SearchData("Conductor",Cable_Desc)),0,
IF(N1885="Steel Drum",Knee_Width,
IF(N1885="Plywood Drum",0,
IF(Country="UAE",0,
IF(AND(OR(SearchData("LSHF",Cable_Desc),SearchData("LSZH",Cable_Desc),SearchData("LS0H",Cable_Desc),SearchData("LSOH",Cable_Desc)),D.nom&gt;40),Knee_Width,
IF(AND(Country="Egypt",D.nom&gt;60),Knee_Width,
IF(AND(Country&lt;&gt;"Egypt",D.nom&gt;35),Knee_Width,
0))))))))))</f>
        <v>0</v>
      </c>
      <c r="T1885" s="118">
        <f t="shared" ca="1" si="293"/>
        <v>0</v>
      </c>
      <c r="U1885" s="118">
        <f t="shared" ca="1" si="294"/>
        <v>0</v>
      </c>
      <c r="V1885" s="117">
        <f t="shared" ca="1" si="295"/>
        <v>0</v>
      </c>
      <c r="W1885" s="64">
        <f t="shared" ca="1" si="296"/>
        <v>1</v>
      </c>
      <c r="X1885" s="64">
        <f t="shared" ca="1" si="300"/>
        <v>0</v>
      </c>
      <c r="Y1885" s="64">
        <f t="shared" ca="1" si="297"/>
        <v>0</v>
      </c>
      <c r="AM1885" s="156"/>
    </row>
    <row r="1886" spans="1:39">
      <c r="A1886" s="12">
        <f t="shared" si="291"/>
        <v>0</v>
      </c>
      <c r="B1886" s="12" t="str">
        <f>IF([1]DRUM!A1863="","",[1]DRUM!A1863)</f>
        <v/>
      </c>
      <c r="C1886" s="12" t="str">
        <f t="shared" si="292"/>
        <v/>
      </c>
      <c r="D1886" s="155">
        <f t="shared" si="298"/>
        <v>0</v>
      </c>
      <c r="E1886" s="26" t="str">
        <f>IF([1]DRUM!B1863="","",[1]DRUM!B1863)</f>
        <v/>
      </c>
      <c r="F1886" s="26" t="str">
        <f>IF([1]DRUM!C1863="","",[1]DRUM!C1863)</f>
        <v/>
      </c>
      <c r="G1886" s="26" t="str">
        <f>IF([1]DRUM!D1863="","",[1]DRUM!D1863)</f>
        <v/>
      </c>
      <c r="H1886" s="26" t="str">
        <f>IF([1]DRUM!E1863="","",[1]DRUM!E1863)</f>
        <v/>
      </c>
      <c r="I1886" s="26" t="str">
        <f>IF([1]DRUM!F1863="","",[1]DRUM!F1863)</f>
        <v/>
      </c>
      <c r="J1886" s="26" t="str">
        <f>IF([1]DRUM!G1863="","",[1]DRUM!G1863)</f>
        <v/>
      </c>
      <c r="K1886" s="26" t="str">
        <f>IF([1]DRUM!H1863="","",[1]DRUM!H1863)</f>
        <v/>
      </c>
      <c r="L1886" s="26" t="str">
        <f>IF([1]DRUM!I1863="","",[1]DRUM!I1863)</f>
        <v/>
      </c>
      <c r="M1886" s="26" t="str">
        <f>IF([1]DRUM!J1863="","",
IF(AND([1]DRUM!K1863="Wooden Drum",[1]DRUM!J1863&gt;Max_WD_Capacity),Max_WD_Capacity,
[1]DRUM!J1863))</f>
        <v/>
      </c>
      <c r="N1886" s="26" t="str">
        <f>IF([1]DRUM!K1863="","",[1]DRUM!K1863)</f>
        <v/>
      </c>
      <c r="O1886" s="26" t="str">
        <f>IF([1]DRUM!L1863="","",[1]DRUM!L1863)</f>
        <v/>
      </c>
      <c r="P1886" s="26" t="str">
        <f>IF([1]DRUM!M1863="","",[1]DRUM!M1863)</f>
        <v/>
      </c>
      <c r="Q1886" s="26" t="str">
        <f>IF([1]DRUM!N1863="","",[1]DRUM!N1863)</f>
        <v/>
      </c>
      <c r="R1886" s="26" t="str">
        <f t="shared" si="299"/>
        <v/>
      </c>
      <c r="S1886" s="26">
        <f>IF(N1886="",0,
IF(Knee_Application="YES",Knee_Width,IF(Knee_Application="NO",0,
IF(OR(Cable_Type="OH",SearchData("Conductor",Cable_Desc)),0,
IF(N1886="Steel Drum",Knee_Width,
IF(N1886="Plywood Drum",0,
IF(Country="UAE",0,
IF(AND(OR(SearchData("LSHF",Cable_Desc),SearchData("LSZH",Cable_Desc),SearchData("LS0H",Cable_Desc),SearchData("LSOH",Cable_Desc)),D.nom&gt;40),Knee_Width,
IF(AND(Country="Egypt",D.nom&gt;60),Knee_Width,
IF(AND(Country&lt;&gt;"Egypt",D.nom&gt;35),Knee_Width,
0))))))))))</f>
        <v>0</v>
      </c>
      <c r="T1886" s="118">
        <f t="shared" ca="1" si="293"/>
        <v>0</v>
      </c>
      <c r="U1886" s="118">
        <f t="shared" ca="1" si="294"/>
        <v>0</v>
      </c>
      <c r="V1886" s="117">
        <f t="shared" ca="1" si="295"/>
        <v>0</v>
      </c>
      <c r="W1886" s="64">
        <f t="shared" ca="1" si="296"/>
        <v>1</v>
      </c>
      <c r="X1886" s="64">
        <f t="shared" ca="1" si="300"/>
        <v>0</v>
      </c>
      <c r="Y1886" s="64">
        <f t="shared" ca="1" si="297"/>
        <v>0</v>
      </c>
      <c r="AM1886" s="156"/>
    </row>
    <row r="1887" spans="1:39">
      <c r="A1887" s="12">
        <f t="shared" si="291"/>
        <v>0</v>
      </c>
      <c r="B1887" s="12" t="str">
        <f>IF([1]DRUM!A1864="","",[1]DRUM!A1864)</f>
        <v/>
      </c>
      <c r="C1887" s="12" t="str">
        <f t="shared" si="292"/>
        <v/>
      </c>
      <c r="D1887" s="155">
        <f t="shared" si="298"/>
        <v>0</v>
      </c>
      <c r="E1887" s="26" t="str">
        <f>IF([1]DRUM!B1864="","",[1]DRUM!B1864)</f>
        <v/>
      </c>
      <c r="F1887" s="26" t="str">
        <f>IF([1]DRUM!C1864="","",[1]DRUM!C1864)</f>
        <v/>
      </c>
      <c r="G1887" s="26" t="str">
        <f>IF([1]DRUM!D1864="","",[1]DRUM!D1864)</f>
        <v/>
      </c>
      <c r="H1887" s="26" t="str">
        <f>IF([1]DRUM!E1864="","",[1]DRUM!E1864)</f>
        <v/>
      </c>
      <c r="I1887" s="26" t="str">
        <f>IF([1]DRUM!F1864="","",[1]DRUM!F1864)</f>
        <v/>
      </c>
      <c r="J1887" s="26" t="str">
        <f>IF([1]DRUM!G1864="","",[1]DRUM!G1864)</f>
        <v/>
      </c>
      <c r="K1887" s="26" t="str">
        <f>IF([1]DRUM!H1864="","",[1]DRUM!H1864)</f>
        <v/>
      </c>
      <c r="L1887" s="26" t="str">
        <f>IF([1]DRUM!I1864="","",[1]DRUM!I1864)</f>
        <v/>
      </c>
      <c r="M1887" s="26" t="str">
        <f>IF([1]DRUM!J1864="","",
IF(AND([1]DRUM!K1864="Wooden Drum",[1]DRUM!J1864&gt;Max_WD_Capacity),Max_WD_Capacity,
[1]DRUM!J1864))</f>
        <v/>
      </c>
      <c r="N1887" s="26" t="str">
        <f>IF([1]DRUM!K1864="","",[1]DRUM!K1864)</f>
        <v/>
      </c>
      <c r="O1887" s="26" t="str">
        <f>IF([1]DRUM!L1864="","",[1]DRUM!L1864)</f>
        <v/>
      </c>
      <c r="P1887" s="26" t="str">
        <f>IF([1]DRUM!M1864="","",[1]DRUM!M1864)</f>
        <v/>
      </c>
      <c r="Q1887" s="26" t="str">
        <f>IF([1]DRUM!N1864="","",[1]DRUM!N1864)</f>
        <v/>
      </c>
      <c r="R1887" s="26" t="str">
        <f t="shared" si="299"/>
        <v/>
      </c>
      <c r="S1887" s="26">
        <f>IF(N1887="",0,
IF(Knee_Application="YES",Knee_Width,IF(Knee_Application="NO",0,
IF(OR(Cable_Type="OH",SearchData("Conductor",Cable_Desc)),0,
IF(N1887="Steel Drum",Knee_Width,
IF(N1887="Plywood Drum",0,
IF(Country="UAE",0,
IF(AND(OR(SearchData("LSHF",Cable_Desc),SearchData("LSZH",Cable_Desc),SearchData("LS0H",Cable_Desc),SearchData("LSOH",Cable_Desc)),D.nom&gt;40),Knee_Width,
IF(AND(Country="Egypt",D.nom&gt;60),Knee_Width,
IF(AND(Country&lt;&gt;"Egypt",D.nom&gt;35),Knee_Width,
0))))))))))</f>
        <v>0</v>
      </c>
      <c r="T1887" s="118">
        <f t="shared" ca="1" si="293"/>
        <v>0</v>
      </c>
      <c r="U1887" s="118">
        <f t="shared" ca="1" si="294"/>
        <v>0</v>
      </c>
      <c r="V1887" s="117">
        <f t="shared" ca="1" si="295"/>
        <v>0</v>
      </c>
      <c r="W1887" s="64">
        <f t="shared" ca="1" si="296"/>
        <v>1</v>
      </c>
      <c r="X1887" s="64">
        <f t="shared" ca="1" si="300"/>
        <v>0</v>
      </c>
      <c r="Y1887" s="64">
        <f t="shared" ca="1" si="297"/>
        <v>0</v>
      </c>
      <c r="AM1887" s="156"/>
    </row>
    <row r="1888" spans="1:39">
      <c r="A1888" s="12">
        <f t="shared" si="291"/>
        <v>0</v>
      </c>
      <c r="B1888" s="12" t="str">
        <f>IF([1]DRUM!A1865="","",[1]DRUM!A1865)</f>
        <v/>
      </c>
      <c r="C1888" s="12" t="str">
        <f t="shared" si="292"/>
        <v/>
      </c>
      <c r="D1888" s="155">
        <f t="shared" si="298"/>
        <v>0</v>
      </c>
      <c r="E1888" s="26" t="str">
        <f>IF([1]DRUM!B1865="","",[1]DRUM!B1865)</f>
        <v/>
      </c>
      <c r="F1888" s="26" t="str">
        <f>IF([1]DRUM!C1865="","",[1]DRUM!C1865)</f>
        <v/>
      </c>
      <c r="G1888" s="26" t="str">
        <f>IF([1]DRUM!D1865="","",[1]DRUM!D1865)</f>
        <v/>
      </c>
      <c r="H1888" s="26" t="str">
        <f>IF([1]DRUM!E1865="","",[1]DRUM!E1865)</f>
        <v/>
      </c>
      <c r="I1888" s="26" t="str">
        <f>IF([1]DRUM!F1865="","",[1]DRUM!F1865)</f>
        <v/>
      </c>
      <c r="J1888" s="26" t="str">
        <f>IF([1]DRUM!G1865="","",[1]DRUM!G1865)</f>
        <v/>
      </c>
      <c r="K1888" s="26" t="str">
        <f>IF([1]DRUM!H1865="","",[1]DRUM!H1865)</f>
        <v/>
      </c>
      <c r="L1888" s="26" t="str">
        <f>IF([1]DRUM!I1865="","",[1]DRUM!I1865)</f>
        <v/>
      </c>
      <c r="M1888" s="26" t="str">
        <f>IF([1]DRUM!J1865="","",
IF(AND([1]DRUM!K1865="Wooden Drum",[1]DRUM!J1865&gt;Max_WD_Capacity),Max_WD_Capacity,
[1]DRUM!J1865))</f>
        <v/>
      </c>
      <c r="N1888" s="26" t="str">
        <f>IF([1]DRUM!K1865="","",[1]DRUM!K1865)</f>
        <v/>
      </c>
      <c r="O1888" s="26" t="str">
        <f>IF([1]DRUM!L1865="","",[1]DRUM!L1865)</f>
        <v/>
      </c>
      <c r="P1888" s="26" t="str">
        <f>IF([1]DRUM!M1865="","",[1]DRUM!M1865)</f>
        <v/>
      </c>
      <c r="Q1888" s="26" t="str">
        <f>IF([1]DRUM!N1865="","",[1]DRUM!N1865)</f>
        <v/>
      </c>
      <c r="R1888" s="26" t="str">
        <f t="shared" si="299"/>
        <v/>
      </c>
      <c r="S1888" s="26">
        <f>IF(N1888="",0,
IF(Knee_Application="YES",Knee_Width,IF(Knee_Application="NO",0,
IF(OR(Cable_Type="OH",SearchData("Conductor",Cable_Desc)),0,
IF(N1888="Steel Drum",Knee_Width,
IF(N1888="Plywood Drum",0,
IF(Country="UAE",0,
IF(AND(OR(SearchData("LSHF",Cable_Desc),SearchData("LSZH",Cable_Desc),SearchData("LS0H",Cable_Desc),SearchData("LSOH",Cable_Desc)),D.nom&gt;40),Knee_Width,
IF(AND(Country="Egypt",D.nom&gt;60),Knee_Width,
IF(AND(Country&lt;&gt;"Egypt",D.nom&gt;35),Knee_Width,
0))))))))))</f>
        <v>0</v>
      </c>
      <c r="T1888" s="118">
        <f t="shared" ca="1" si="293"/>
        <v>0</v>
      </c>
      <c r="U1888" s="118">
        <f t="shared" ca="1" si="294"/>
        <v>0</v>
      </c>
      <c r="V1888" s="117">
        <f t="shared" ca="1" si="295"/>
        <v>0</v>
      </c>
      <c r="W1888" s="64">
        <f t="shared" ca="1" si="296"/>
        <v>1</v>
      </c>
      <c r="X1888" s="64">
        <f t="shared" ca="1" si="300"/>
        <v>0</v>
      </c>
      <c r="Y1888" s="64">
        <f t="shared" ca="1" si="297"/>
        <v>0</v>
      </c>
      <c r="AM1888" s="156"/>
    </row>
    <row r="1889" spans="1:39">
      <c r="A1889" s="12">
        <f t="shared" si="291"/>
        <v>0</v>
      </c>
      <c r="B1889" s="12" t="str">
        <f>IF([1]DRUM!A1866="","",[1]DRUM!A1866)</f>
        <v/>
      </c>
      <c r="C1889" s="12" t="str">
        <f t="shared" si="292"/>
        <v/>
      </c>
      <c r="D1889" s="155">
        <f t="shared" si="298"/>
        <v>0</v>
      </c>
      <c r="E1889" s="26" t="str">
        <f>IF([1]DRUM!B1866="","",[1]DRUM!B1866)</f>
        <v/>
      </c>
      <c r="F1889" s="26" t="str">
        <f>IF([1]DRUM!C1866="","",[1]DRUM!C1866)</f>
        <v/>
      </c>
      <c r="G1889" s="26" t="str">
        <f>IF([1]DRUM!D1866="","",[1]DRUM!D1866)</f>
        <v/>
      </c>
      <c r="H1889" s="26" t="str">
        <f>IF([1]DRUM!E1866="","",[1]DRUM!E1866)</f>
        <v/>
      </c>
      <c r="I1889" s="26" t="str">
        <f>IF([1]DRUM!F1866="","",[1]DRUM!F1866)</f>
        <v/>
      </c>
      <c r="J1889" s="26" t="str">
        <f>IF([1]DRUM!G1866="","",[1]DRUM!G1866)</f>
        <v/>
      </c>
      <c r="K1889" s="26" t="str">
        <f>IF([1]DRUM!H1866="","",[1]DRUM!H1866)</f>
        <v/>
      </c>
      <c r="L1889" s="26" t="str">
        <f>IF([1]DRUM!I1866="","",[1]DRUM!I1866)</f>
        <v/>
      </c>
      <c r="M1889" s="26" t="str">
        <f>IF([1]DRUM!J1866="","",
IF(AND([1]DRUM!K1866="Wooden Drum",[1]DRUM!J1866&gt;Max_WD_Capacity),Max_WD_Capacity,
[1]DRUM!J1866))</f>
        <v/>
      </c>
      <c r="N1889" s="26" t="str">
        <f>IF([1]DRUM!K1866="","",[1]DRUM!K1866)</f>
        <v/>
      </c>
      <c r="O1889" s="26" t="str">
        <f>IF([1]DRUM!L1866="","",[1]DRUM!L1866)</f>
        <v/>
      </c>
      <c r="P1889" s="26" t="str">
        <f>IF([1]DRUM!M1866="","",[1]DRUM!M1866)</f>
        <v/>
      </c>
      <c r="Q1889" s="26" t="str">
        <f>IF([1]DRUM!N1866="","",[1]DRUM!N1866)</f>
        <v/>
      </c>
      <c r="R1889" s="26" t="str">
        <f t="shared" si="299"/>
        <v/>
      </c>
      <c r="S1889" s="26">
        <f>IF(N1889="",0,
IF(Knee_Application="YES",Knee_Width,IF(Knee_Application="NO",0,
IF(OR(Cable_Type="OH",SearchData("Conductor",Cable_Desc)),0,
IF(N1889="Steel Drum",Knee_Width,
IF(N1889="Plywood Drum",0,
IF(Country="UAE",0,
IF(AND(OR(SearchData("LSHF",Cable_Desc),SearchData("LSZH",Cable_Desc),SearchData("LS0H",Cable_Desc),SearchData("LSOH",Cable_Desc)),D.nom&gt;40),Knee_Width,
IF(AND(Country="Egypt",D.nom&gt;60),Knee_Width,
IF(AND(Country&lt;&gt;"Egypt",D.nom&gt;35),Knee_Width,
0))))))))))</f>
        <v>0</v>
      </c>
      <c r="T1889" s="118">
        <f t="shared" ca="1" si="293"/>
        <v>0</v>
      </c>
      <c r="U1889" s="118">
        <f t="shared" ca="1" si="294"/>
        <v>0</v>
      </c>
      <c r="V1889" s="117">
        <f t="shared" ca="1" si="295"/>
        <v>0</v>
      </c>
      <c r="W1889" s="64">
        <f t="shared" ca="1" si="296"/>
        <v>1</v>
      </c>
      <c r="X1889" s="64">
        <f t="shared" ca="1" si="300"/>
        <v>0</v>
      </c>
      <c r="Y1889" s="64">
        <f t="shared" ca="1" si="297"/>
        <v>0</v>
      </c>
      <c r="AM1889" s="156"/>
    </row>
    <row r="1890" spans="1:39">
      <c r="A1890" s="12">
        <f t="shared" si="291"/>
        <v>0</v>
      </c>
      <c r="B1890" s="12" t="str">
        <f>IF([1]DRUM!A1867="","",[1]DRUM!A1867)</f>
        <v/>
      </c>
      <c r="C1890" s="12" t="str">
        <f t="shared" si="292"/>
        <v/>
      </c>
      <c r="D1890" s="155">
        <f t="shared" si="298"/>
        <v>0</v>
      </c>
      <c r="E1890" s="26" t="str">
        <f>IF([1]DRUM!B1867="","",[1]DRUM!B1867)</f>
        <v/>
      </c>
      <c r="F1890" s="26" t="str">
        <f>IF([1]DRUM!C1867="","",[1]DRUM!C1867)</f>
        <v/>
      </c>
      <c r="G1890" s="26" t="str">
        <f>IF([1]DRUM!D1867="","",[1]DRUM!D1867)</f>
        <v/>
      </c>
      <c r="H1890" s="26" t="str">
        <f>IF([1]DRUM!E1867="","",[1]DRUM!E1867)</f>
        <v/>
      </c>
      <c r="I1890" s="26" t="str">
        <f>IF([1]DRUM!F1867="","",[1]DRUM!F1867)</f>
        <v/>
      </c>
      <c r="J1890" s="26" t="str">
        <f>IF([1]DRUM!G1867="","",[1]DRUM!G1867)</f>
        <v/>
      </c>
      <c r="K1890" s="26" t="str">
        <f>IF([1]DRUM!H1867="","",[1]DRUM!H1867)</f>
        <v/>
      </c>
      <c r="L1890" s="26" t="str">
        <f>IF([1]DRUM!I1867="","",[1]DRUM!I1867)</f>
        <v/>
      </c>
      <c r="M1890" s="26" t="str">
        <f>IF([1]DRUM!J1867="","",
IF(AND([1]DRUM!K1867="Wooden Drum",[1]DRUM!J1867&gt;Max_WD_Capacity),Max_WD_Capacity,
[1]DRUM!J1867))</f>
        <v/>
      </c>
      <c r="N1890" s="26" t="str">
        <f>IF([1]DRUM!K1867="","",[1]DRUM!K1867)</f>
        <v/>
      </c>
      <c r="O1890" s="26" t="str">
        <f>IF([1]DRUM!L1867="","",[1]DRUM!L1867)</f>
        <v/>
      </c>
      <c r="P1890" s="26" t="str">
        <f>IF([1]DRUM!M1867="","",[1]DRUM!M1867)</f>
        <v/>
      </c>
      <c r="Q1890" s="26" t="str">
        <f>IF([1]DRUM!N1867="","",[1]DRUM!N1867)</f>
        <v/>
      </c>
      <c r="R1890" s="26" t="str">
        <f t="shared" si="299"/>
        <v/>
      </c>
      <c r="S1890" s="26">
        <f>IF(N1890="",0,
IF(Knee_Application="YES",Knee_Width,IF(Knee_Application="NO",0,
IF(OR(Cable_Type="OH",SearchData("Conductor",Cable_Desc)),0,
IF(N1890="Steel Drum",Knee_Width,
IF(N1890="Plywood Drum",0,
IF(Country="UAE",0,
IF(AND(OR(SearchData("LSHF",Cable_Desc),SearchData("LSZH",Cable_Desc),SearchData("LS0H",Cable_Desc),SearchData("LSOH",Cable_Desc)),D.nom&gt;40),Knee_Width,
IF(AND(Country="Egypt",D.nom&gt;60),Knee_Width,
IF(AND(Country&lt;&gt;"Egypt",D.nom&gt;35),Knee_Width,
0))))))))))</f>
        <v>0</v>
      </c>
      <c r="T1890" s="118">
        <f t="shared" ca="1" si="293"/>
        <v>0</v>
      </c>
      <c r="U1890" s="118">
        <f t="shared" ca="1" si="294"/>
        <v>0</v>
      </c>
      <c r="V1890" s="117">
        <f t="shared" ca="1" si="295"/>
        <v>0</v>
      </c>
      <c r="W1890" s="64">
        <f t="shared" ca="1" si="296"/>
        <v>1</v>
      </c>
      <c r="X1890" s="64">
        <f t="shared" ca="1" si="300"/>
        <v>0</v>
      </c>
      <c r="Y1890" s="64">
        <f t="shared" ca="1" si="297"/>
        <v>0</v>
      </c>
      <c r="AM1890" s="156"/>
    </row>
    <row r="1891" spans="1:39">
      <c r="A1891" s="12">
        <f t="shared" si="291"/>
        <v>0</v>
      </c>
      <c r="B1891" s="12" t="str">
        <f>IF([1]DRUM!A1868="","",[1]DRUM!A1868)</f>
        <v/>
      </c>
      <c r="C1891" s="12" t="str">
        <f t="shared" si="292"/>
        <v/>
      </c>
      <c r="D1891" s="155">
        <f t="shared" si="298"/>
        <v>0</v>
      </c>
      <c r="E1891" s="26" t="str">
        <f>IF([1]DRUM!B1868="","",[1]DRUM!B1868)</f>
        <v/>
      </c>
      <c r="F1891" s="26" t="str">
        <f>IF([1]DRUM!C1868="","",[1]DRUM!C1868)</f>
        <v/>
      </c>
      <c r="G1891" s="26" t="str">
        <f>IF([1]DRUM!D1868="","",[1]DRUM!D1868)</f>
        <v/>
      </c>
      <c r="H1891" s="26" t="str">
        <f>IF([1]DRUM!E1868="","",[1]DRUM!E1868)</f>
        <v/>
      </c>
      <c r="I1891" s="26" t="str">
        <f>IF([1]DRUM!F1868="","",[1]DRUM!F1868)</f>
        <v/>
      </c>
      <c r="J1891" s="26" t="str">
        <f>IF([1]DRUM!G1868="","",[1]DRUM!G1868)</f>
        <v/>
      </c>
      <c r="K1891" s="26" t="str">
        <f>IF([1]DRUM!H1868="","",[1]DRUM!H1868)</f>
        <v/>
      </c>
      <c r="L1891" s="26" t="str">
        <f>IF([1]DRUM!I1868="","",[1]DRUM!I1868)</f>
        <v/>
      </c>
      <c r="M1891" s="26" t="str">
        <f>IF([1]DRUM!J1868="","",
IF(AND([1]DRUM!K1868="Wooden Drum",[1]DRUM!J1868&gt;Max_WD_Capacity),Max_WD_Capacity,
[1]DRUM!J1868))</f>
        <v/>
      </c>
      <c r="N1891" s="26" t="str">
        <f>IF([1]DRUM!K1868="","",[1]DRUM!K1868)</f>
        <v/>
      </c>
      <c r="O1891" s="26" t="str">
        <f>IF([1]DRUM!L1868="","",[1]DRUM!L1868)</f>
        <v/>
      </c>
      <c r="P1891" s="26" t="str">
        <f>IF([1]DRUM!M1868="","",[1]DRUM!M1868)</f>
        <v/>
      </c>
      <c r="Q1891" s="26" t="str">
        <f>IF([1]DRUM!N1868="","",[1]DRUM!N1868)</f>
        <v/>
      </c>
      <c r="R1891" s="26" t="str">
        <f t="shared" si="299"/>
        <v/>
      </c>
      <c r="S1891" s="26">
        <f>IF(N1891="",0,
IF(Knee_Application="YES",Knee_Width,IF(Knee_Application="NO",0,
IF(OR(Cable_Type="OH",SearchData("Conductor",Cable_Desc)),0,
IF(N1891="Steel Drum",Knee_Width,
IF(N1891="Plywood Drum",0,
IF(Country="UAE",0,
IF(AND(OR(SearchData("LSHF",Cable_Desc),SearchData("LSZH",Cable_Desc),SearchData("LS0H",Cable_Desc),SearchData("LSOH",Cable_Desc)),D.nom&gt;40),Knee_Width,
IF(AND(Country="Egypt",D.nom&gt;60),Knee_Width,
IF(AND(Country&lt;&gt;"Egypt",D.nom&gt;35),Knee_Width,
0))))))))))</f>
        <v>0</v>
      </c>
      <c r="T1891" s="118">
        <f t="shared" ca="1" si="293"/>
        <v>0</v>
      </c>
      <c r="U1891" s="118">
        <f t="shared" ca="1" si="294"/>
        <v>0</v>
      </c>
      <c r="V1891" s="117">
        <f t="shared" ca="1" si="295"/>
        <v>0</v>
      </c>
      <c r="W1891" s="64">
        <f t="shared" ca="1" si="296"/>
        <v>1</v>
      </c>
      <c r="X1891" s="64">
        <f t="shared" ca="1" si="300"/>
        <v>0</v>
      </c>
      <c r="Y1891" s="64">
        <f t="shared" ca="1" si="297"/>
        <v>0</v>
      </c>
      <c r="AM1891" s="156"/>
    </row>
    <row r="1892" spans="1:39">
      <c r="A1892" s="12">
        <f t="shared" si="291"/>
        <v>0</v>
      </c>
      <c r="B1892" s="12" t="str">
        <f>IF([1]DRUM!A1869="","",[1]DRUM!A1869)</f>
        <v/>
      </c>
      <c r="C1892" s="12" t="str">
        <f t="shared" si="292"/>
        <v/>
      </c>
      <c r="D1892" s="155">
        <f t="shared" si="298"/>
        <v>0</v>
      </c>
      <c r="E1892" s="26" t="str">
        <f>IF([1]DRUM!B1869="","",[1]DRUM!B1869)</f>
        <v/>
      </c>
      <c r="F1892" s="26" t="str">
        <f>IF([1]DRUM!C1869="","",[1]DRUM!C1869)</f>
        <v/>
      </c>
      <c r="G1892" s="26" t="str">
        <f>IF([1]DRUM!D1869="","",[1]DRUM!D1869)</f>
        <v/>
      </c>
      <c r="H1892" s="26" t="str">
        <f>IF([1]DRUM!E1869="","",[1]DRUM!E1869)</f>
        <v/>
      </c>
      <c r="I1892" s="26" t="str">
        <f>IF([1]DRUM!F1869="","",[1]DRUM!F1869)</f>
        <v/>
      </c>
      <c r="J1892" s="26" t="str">
        <f>IF([1]DRUM!G1869="","",[1]DRUM!G1869)</f>
        <v/>
      </c>
      <c r="K1892" s="26" t="str">
        <f>IF([1]DRUM!H1869="","",[1]DRUM!H1869)</f>
        <v/>
      </c>
      <c r="L1892" s="26" t="str">
        <f>IF([1]DRUM!I1869="","",[1]DRUM!I1869)</f>
        <v/>
      </c>
      <c r="M1892" s="26" t="str">
        <f>IF([1]DRUM!J1869="","",
IF(AND([1]DRUM!K1869="Wooden Drum",[1]DRUM!J1869&gt;Max_WD_Capacity),Max_WD_Capacity,
[1]DRUM!J1869))</f>
        <v/>
      </c>
      <c r="N1892" s="26" t="str">
        <f>IF([1]DRUM!K1869="","",[1]DRUM!K1869)</f>
        <v/>
      </c>
      <c r="O1892" s="26" t="str">
        <f>IF([1]DRUM!L1869="","",[1]DRUM!L1869)</f>
        <v/>
      </c>
      <c r="P1892" s="26" t="str">
        <f>IF([1]DRUM!M1869="","",[1]DRUM!M1869)</f>
        <v/>
      </c>
      <c r="Q1892" s="26" t="str">
        <f>IF([1]DRUM!N1869="","",[1]DRUM!N1869)</f>
        <v/>
      </c>
      <c r="R1892" s="26" t="str">
        <f t="shared" si="299"/>
        <v/>
      </c>
      <c r="S1892" s="26">
        <f>IF(N1892="",0,
IF(Knee_Application="YES",Knee_Width,IF(Knee_Application="NO",0,
IF(OR(Cable_Type="OH",SearchData("Conductor",Cable_Desc)),0,
IF(N1892="Steel Drum",Knee_Width,
IF(N1892="Plywood Drum",0,
IF(Country="UAE",0,
IF(AND(OR(SearchData("LSHF",Cable_Desc),SearchData("LSZH",Cable_Desc),SearchData("LS0H",Cable_Desc),SearchData("LSOH",Cable_Desc)),D.nom&gt;40),Knee_Width,
IF(AND(Country="Egypt",D.nom&gt;60),Knee_Width,
IF(AND(Country&lt;&gt;"Egypt",D.nom&gt;35),Knee_Width,
0))))))))))</f>
        <v>0</v>
      </c>
      <c r="T1892" s="118">
        <f t="shared" ca="1" si="293"/>
        <v>0</v>
      </c>
      <c r="U1892" s="118">
        <f t="shared" ca="1" si="294"/>
        <v>0</v>
      </c>
      <c r="V1892" s="117">
        <f t="shared" ca="1" si="295"/>
        <v>0</v>
      </c>
      <c r="W1892" s="64">
        <f t="shared" ca="1" si="296"/>
        <v>1</v>
      </c>
      <c r="X1892" s="64">
        <f t="shared" ca="1" si="300"/>
        <v>0</v>
      </c>
      <c r="Y1892" s="64">
        <f t="shared" ca="1" si="297"/>
        <v>0</v>
      </c>
      <c r="AM1892" s="156"/>
    </row>
    <row r="1893" spans="1:39">
      <c r="A1893" s="12">
        <f t="shared" si="291"/>
        <v>0</v>
      </c>
      <c r="B1893" s="12" t="str">
        <f>IF([1]DRUM!A1870="","",[1]DRUM!A1870)</f>
        <v/>
      </c>
      <c r="C1893" s="12" t="str">
        <f t="shared" si="292"/>
        <v/>
      </c>
      <c r="D1893" s="155">
        <f t="shared" si="298"/>
        <v>0</v>
      </c>
      <c r="E1893" s="26" t="str">
        <f>IF([1]DRUM!B1870="","",[1]DRUM!B1870)</f>
        <v/>
      </c>
      <c r="F1893" s="26" t="str">
        <f>IF([1]DRUM!C1870="","",[1]DRUM!C1870)</f>
        <v/>
      </c>
      <c r="G1893" s="26" t="str">
        <f>IF([1]DRUM!D1870="","",[1]DRUM!D1870)</f>
        <v/>
      </c>
      <c r="H1893" s="26" t="str">
        <f>IF([1]DRUM!E1870="","",[1]DRUM!E1870)</f>
        <v/>
      </c>
      <c r="I1893" s="26" t="str">
        <f>IF([1]DRUM!F1870="","",[1]DRUM!F1870)</f>
        <v/>
      </c>
      <c r="J1893" s="26" t="str">
        <f>IF([1]DRUM!G1870="","",[1]DRUM!G1870)</f>
        <v/>
      </c>
      <c r="K1893" s="26" t="str">
        <f>IF([1]DRUM!H1870="","",[1]DRUM!H1870)</f>
        <v/>
      </c>
      <c r="L1893" s="26" t="str">
        <f>IF([1]DRUM!I1870="","",[1]DRUM!I1870)</f>
        <v/>
      </c>
      <c r="M1893" s="26" t="str">
        <f>IF([1]DRUM!J1870="","",
IF(AND([1]DRUM!K1870="Wooden Drum",[1]DRUM!J1870&gt;Max_WD_Capacity),Max_WD_Capacity,
[1]DRUM!J1870))</f>
        <v/>
      </c>
      <c r="N1893" s="26" t="str">
        <f>IF([1]DRUM!K1870="","",[1]DRUM!K1870)</f>
        <v/>
      </c>
      <c r="O1893" s="26" t="str">
        <f>IF([1]DRUM!L1870="","",[1]DRUM!L1870)</f>
        <v/>
      </c>
      <c r="P1893" s="26" t="str">
        <f>IF([1]DRUM!M1870="","",[1]DRUM!M1870)</f>
        <v/>
      </c>
      <c r="Q1893" s="26" t="str">
        <f>IF([1]DRUM!N1870="","",[1]DRUM!N1870)</f>
        <v/>
      </c>
      <c r="R1893" s="26" t="str">
        <f t="shared" si="299"/>
        <v/>
      </c>
      <c r="S1893" s="26">
        <f>IF(N1893="",0,
IF(Knee_Application="YES",Knee_Width,IF(Knee_Application="NO",0,
IF(OR(Cable_Type="OH",SearchData("Conductor",Cable_Desc)),0,
IF(N1893="Steel Drum",Knee_Width,
IF(N1893="Plywood Drum",0,
IF(Country="UAE",0,
IF(AND(OR(SearchData("LSHF",Cable_Desc),SearchData("LSZH",Cable_Desc),SearchData("LS0H",Cable_Desc),SearchData("LSOH",Cable_Desc)),D.nom&gt;40),Knee_Width,
IF(AND(Country="Egypt",D.nom&gt;60),Knee_Width,
IF(AND(Country&lt;&gt;"Egypt",D.nom&gt;35),Knee_Width,
0))))))))))</f>
        <v>0</v>
      </c>
      <c r="T1893" s="118">
        <f t="shared" ca="1" si="293"/>
        <v>0</v>
      </c>
      <c r="U1893" s="118">
        <f t="shared" ca="1" si="294"/>
        <v>0</v>
      </c>
      <c r="V1893" s="117">
        <f t="shared" ca="1" si="295"/>
        <v>0</v>
      </c>
      <c r="W1893" s="64">
        <f t="shared" ca="1" si="296"/>
        <v>1</v>
      </c>
      <c r="X1893" s="64">
        <f t="shared" ca="1" si="300"/>
        <v>0</v>
      </c>
      <c r="Y1893" s="64">
        <f t="shared" ca="1" si="297"/>
        <v>0</v>
      </c>
      <c r="AM1893" s="156"/>
    </row>
    <row r="1894" spans="1:39">
      <c r="A1894" s="12">
        <f t="shared" si="291"/>
        <v>0</v>
      </c>
      <c r="B1894" s="12" t="str">
        <f>IF([1]DRUM!A1871="","",[1]DRUM!A1871)</f>
        <v/>
      </c>
      <c r="C1894" s="12" t="str">
        <f t="shared" si="292"/>
        <v/>
      </c>
      <c r="D1894" s="155">
        <f t="shared" si="298"/>
        <v>0</v>
      </c>
      <c r="E1894" s="26" t="str">
        <f>IF([1]DRUM!B1871="","",[1]DRUM!B1871)</f>
        <v/>
      </c>
      <c r="F1894" s="26" t="str">
        <f>IF([1]DRUM!C1871="","",[1]DRUM!C1871)</f>
        <v/>
      </c>
      <c r="G1894" s="26" t="str">
        <f>IF([1]DRUM!D1871="","",[1]DRUM!D1871)</f>
        <v/>
      </c>
      <c r="H1894" s="26" t="str">
        <f>IF([1]DRUM!E1871="","",[1]DRUM!E1871)</f>
        <v/>
      </c>
      <c r="I1894" s="26" t="str">
        <f>IF([1]DRUM!F1871="","",[1]DRUM!F1871)</f>
        <v/>
      </c>
      <c r="J1894" s="26" t="str">
        <f>IF([1]DRUM!G1871="","",[1]DRUM!G1871)</f>
        <v/>
      </c>
      <c r="K1894" s="26" t="str">
        <f>IF([1]DRUM!H1871="","",[1]DRUM!H1871)</f>
        <v/>
      </c>
      <c r="L1894" s="26" t="str">
        <f>IF([1]DRUM!I1871="","",[1]DRUM!I1871)</f>
        <v/>
      </c>
      <c r="M1894" s="26" t="str">
        <f>IF([1]DRUM!J1871="","",
IF(AND([1]DRUM!K1871="Wooden Drum",[1]DRUM!J1871&gt;Max_WD_Capacity),Max_WD_Capacity,
[1]DRUM!J1871))</f>
        <v/>
      </c>
      <c r="N1894" s="26" t="str">
        <f>IF([1]DRUM!K1871="","",[1]DRUM!K1871)</f>
        <v/>
      </c>
      <c r="O1894" s="26" t="str">
        <f>IF([1]DRUM!L1871="","",[1]DRUM!L1871)</f>
        <v/>
      </c>
      <c r="P1894" s="26" t="str">
        <f>IF([1]DRUM!M1871="","",[1]DRUM!M1871)</f>
        <v/>
      </c>
      <c r="Q1894" s="26" t="str">
        <f>IF([1]DRUM!N1871="","",[1]DRUM!N1871)</f>
        <v/>
      </c>
      <c r="R1894" s="26" t="str">
        <f t="shared" si="299"/>
        <v/>
      </c>
      <c r="S1894" s="26">
        <f>IF(N1894="",0,
IF(Knee_Application="YES",Knee_Width,IF(Knee_Application="NO",0,
IF(OR(Cable_Type="OH",SearchData("Conductor",Cable_Desc)),0,
IF(N1894="Steel Drum",Knee_Width,
IF(N1894="Plywood Drum",0,
IF(Country="UAE",0,
IF(AND(OR(SearchData("LSHF",Cable_Desc),SearchData("LSZH",Cable_Desc),SearchData("LS0H",Cable_Desc),SearchData("LSOH",Cable_Desc)),D.nom&gt;40),Knee_Width,
IF(AND(Country="Egypt",D.nom&gt;60),Knee_Width,
IF(AND(Country&lt;&gt;"Egypt",D.nom&gt;35),Knee_Width,
0))))))))))</f>
        <v>0</v>
      </c>
      <c r="T1894" s="118">
        <f t="shared" ca="1" si="293"/>
        <v>0</v>
      </c>
      <c r="U1894" s="118">
        <f t="shared" ca="1" si="294"/>
        <v>0</v>
      </c>
      <c r="V1894" s="117">
        <f t="shared" ca="1" si="295"/>
        <v>0</v>
      </c>
      <c r="W1894" s="64">
        <f t="shared" ca="1" si="296"/>
        <v>1</v>
      </c>
      <c r="X1894" s="64">
        <f t="shared" ca="1" si="300"/>
        <v>0</v>
      </c>
      <c r="Y1894" s="64">
        <f t="shared" ca="1" si="297"/>
        <v>0</v>
      </c>
      <c r="AM1894" s="156"/>
    </row>
    <row r="1895" spans="1:39">
      <c r="A1895" s="12">
        <f t="shared" si="291"/>
        <v>0</v>
      </c>
      <c r="B1895" s="12" t="str">
        <f>IF([1]DRUM!A1872="","",[1]DRUM!A1872)</f>
        <v/>
      </c>
      <c r="C1895" s="12" t="str">
        <f t="shared" si="292"/>
        <v/>
      </c>
      <c r="D1895" s="155">
        <f t="shared" si="298"/>
        <v>0</v>
      </c>
      <c r="E1895" s="26" t="str">
        <f>IF([1]DRUM!B1872="","",[1]DRUM!B1872)</f>
        <v/>
      </c>
      <c r="F1895" s="26" t="str">
        <f>IF([1]DRUM!C1872="","",[1]DRUM!C1872)</f>
        <v/>
      </c>
      <c r="G1895" s="26" t="str">
        <f>IF([1]DRUM!D1872="","",[1]DRUM!D1872)</f>
        <v/>
      </c>
      <c r="H1895" s="26" t="str">
        <f>IF([1]DRUM!E1872="","",[1]DRUM!E1872)</f>
        <v/>
      </c>
      <c r="I1895" s="26" t="str">
        <f>IF([1]DRUM!F1872="","",[1]DRUM!F1872)</f>
        <v/>
      </c>
      <c r="J1895" s="26" t="str">
        <f>IF([1]DRUM!G1872="","",[1]DRUM!G1872)</f>
        <v/>
      </c>
      <c r="K1895" s="26" t="str">
        <f>IF([1]DRUM!H1872="","",[1]DRUM!H1872)</f>
        <v/>
      </c>
      <c r="L1895" s="26" t="str">
        <f>IF([1]DRUM!I1872="","",[1]DRUM!I1872)</f>
        <v/>
      </c>
      <c r="M1895" s="26" t="str">
        <f>IF([1]DRUM!J1872="","",
IF(AND([1]DRUM!K1872="Wooden Drum",[1]DRUM!J1872&gt;Max_WD_Capacity),Max_WD_Capacity,
[1]DRUM!J1872))</f>
        <v/>
      </c>
      <c r="N1895" s="26" t="str">
        <f>IF([1]DRUM!K1872="","",[1]DRUM!K1872)</f>
        <v/>
      </c>
      <c r="O1895" s="26" t="str">
        <f>IF([1]DRUM!L1872="","",[1]DRUM!L1872)</f>
        <v/>
      </c>
      <c r="P1895" s="26" t="str">
        <f>IF([1]DRUM!M1872="","",[1]DRUM!M1872)</f>
        <v/>
      </c>
      <c r="Q1895" s="26" t="str">
        <f>IF([1]DRUM!N1872="","",[1]DRUM!N1872)</f>
        <v/>
      </c>
      <c r="R1895" s="26" t="str">
        <f t="shared" si="299"/>
        <v/>
      </c>
      <c r="S1895" s="26">
        <f>IF(N1895="",0,
IF(Knee_Application="YES",Knee_Width,IF(Knee_Application="NO",0,
IF(OR(Cable_Type="OH",SearchData("Conductor",Cable_Desc)),0,
IF(N1895="Steel Drum",Knee_Width,
IF(N1895="Plywood Drum",0,
IF(Country="UAE",0,
IF(AND(OR(SearchData("LSHF",Cable_Desc),SearchData("LSZH",Cable_Desc),SearchData("LS0H",Cable_Desc),SearchData("LSOH",Cable_Desc)),D.nom&gt;40),Knee_Width,
IF(AND(Country="Egypt",D.nom&gt;60),Knee_Width,
IF(AND(Country&lt;&gt;"Egypt",D.nom&gt;35),Knee_Width,
0))))))))))</f>
        <v>0</v>
      </c>
      <c r="T1895" s="118">
        <f t="shared" ca="1" si="293"/>
        <v>0</v>
      </c>
      <c r="U1895" s="118">
        <f t="shared" ca="1" si="294"/>
        <v>0</v>
      </c>
      <c r="V1895" s="117">
        <f t="shared" ca="1" si="295"/>
        <v>0</v>
      </c>
      <c r="W1895" s="64">
        <f t="shared" ca="1" si="296"/>
        <v>1</v>
      </c>
      <c r="X1895" s="64">
        <f t="shared" ca="1" si="300"/>
        <v>0</v>
      </c>
      <c r="Y1895" s="64">
        <f t="shared" ca="1" si="297"/>
        <v>0</v>
      </c>
      <c r="AM1895" s="156"/>
    </row>
    <row r="1896" spans="1:39">
      <c r="A1896" s="12">
        <f t="shared" si="291"/>
        <v>0</v>
      </c>
      <c r="B1896" s="12" t="str">
        <f>IF([1]DRUM!A1873="","",[1]DRUM!A1873)</f>
        <v/>
      </c>
      <c r="C1896" s="12" t="str">
        <f t="shared" si="292"/>
        <v/>
      </c>
      <c r="D1896" s="155">
        <f t="shared" si="298"/>
        <v>0</v>
      </c>
      <c r="E1896" s="26" t="str">
        <f>IF([1]DRUM!B1873="","",[1]DRUM!B1873)</f>
        <v/>
      </c>
      <c r="F1896" s="26" t="str">
        <f>IF([1]DRUM!C1873="","",[1]DRUM!C1873)</f>
        <v/>
      </c>
      <c r="G1896" s="26" t="str">
        <f>IF([1]DRUM!D1873="","",[1]DRUM!D1873)</f>
        <v/>
      </c>
      <c r="H1896" s="26" t="str">
        <f>IF([1]DRUM!E1873="","",[1]DRUM!E1873)</f>
        <v/>
      </c>
      <c r="I1896" s="26" t="str">
        <f>IF([1]DRUM!F1873="","",[1]DRUM!F1873)</f>
        <v/>
      </c>
      <c r="J1896" s="26" t="str">
        <f>IF([1]DRUM!G1873="","",[1]DRUM!G1873)</f>
        <v/>
      </c>
      <c r="K1896" s="26" t="str">
        <f>IF([1]DRUM!H1873="","",[1]DRUM!H1873)</f>
        <v/>
      </c>
      <c r="L1896" s="26" t="str">
        <f>IF([1]DRUM!I1873="","",[1]DRUM!I1873)</f>
        <v/>
      </c>
      <c r="M1896" s="26" t="str">
        <f>IF([1]DRUM!J1873="","",
IF(AND([1]DRUM!K1873="Wooden Drum",[1]DRUM!J1873&gt;Max_WD_Capacity),Max_WD_Capacity,
[1]DRUM!J1873))</f>
        <v/>
      </c>
      <c r="N1896" s="26" t="str">
        <f>IF([1]DRUM!K1873="","",[1]DRUM!K1873)</f>
        <v/>
      </c>
      <c r="O1896" s="26" t="str">
        <f>IF([1]DRUM!L1873="","",[1]DRUM!L1873)</f>
        <v/>
      </c>
      <c r="P1896" s="26" t="str">
        <f>IF([1]DRUM!M1873="","",[1]DRUM!M1873)</f>
        <v/>
      </c>
      <c r="Q1896" s="26" t="str">
        <f>IF([1]DRUM!N1873="","",[1]DRUM!N1873)</f>
        <v/>
      </c>
      <c r="R1896" s="26" t="str">
        <f t="shared" si="299"/>
        <v/>
      </c>
      <c r="S1896" s="26">
        <f>IF(N1896="",0,
IF(Knee_Application="YES",Knee_Width,IF(Knee_Application="NO",0,
IF(OR(Cable_Type="OH",SearchData("Conductor",Cable_Desc)),0,
IF(N1896="Steel Drum",Knee_Width,
IF(N1896="Plywood Drum",0,
IF(Country="UAE",0,
IF(AND(OR(SearchData("LSHF",Cable_Desc),SearchData("LSZH",Cable_Desc),SearchData("LS0H",Cable_Desc),SearchData("LSOH",Cable_Desc)),D.nom&gt;40),Knee_Width,
IF(AND(Country="Egypt",D.nom&gt;60),Knee_Width,
IF(AND(Country&lt;&gt;"Egypt",D.nom&gt;35),Knee_Width,
0))))))))))</f>
        <v>0</v>
      </c>
      <c r="T1896" s="118">
        <f t="shared" ca="1" si="293"/>
        <v>0</v>
      </c>
      <c r="U1896" s="118">
        <f t="shared" ca="1" si="294"/>
        <v>0</v>
      </c>
      <c r="V1896" s="117">
        <f t="shared" ca="1" si="295"/>
        <v>0</v>
      </c>
      <c r="W1896" s="64">
        <f t="shared" ca="1" si="296"/>
        <v>1</v>
      </c>
      <c r="X1896" s="64">
        <f t="shared" ca="1" si="300"/>
        <v>0</v>
      </c>
      <c r="Y1896" s="64">
        <f t="shared" ca="1" si="297"/>
        <v>0</v>
      </c>
      <c r="AM1896" s="156"/>
    </row>
    <row r="1897" spans="1:39">
      <c r="A1897" s="12">
        <f t="shared" si="291"/>
        <v>0</v>
      </c>
      <c r="B1897" s="12" t="str">
        <f>IF([1]DRUM!A1874="","",[1]DRUM!A1874)</f>
        <v/>
      </c>
      <c r="C1897" s="12" t="str">
        <f t="shared" si="292"/>
        <v/>
      </c>
      <c r="D1897" s="155">
        <f t="shared" si="298"/>
        <v>0</v>
      </c>
      <c r="E1897" s="26" t="str">
        <f>IF([1]DRUM!B1874="","",[1]DRUM!B1874)</f>
        <v/>
      </c>
      <c r="F1897" s="26" t="str">
        <f>IF([1]DRUM!C1874="","",[1]DRUM!C1874)</f>
        <v/>
      </c>
      <c r="G1897" s="26" t="str">
        <f>IF([1]DRUM!D1874="","",[1]DRUM!D1874)</f>
        <v/>
      </c>
      <c r="H1897" s="26" t="str">
        <f>IF([1]DRUM!E1874="","",[1]DRUM!E1874)</f>
        <v/>
      </c>
      <c r="I1897" s="26" t="str">
        <f>IF([1]DRUM!F1874="","",[1]DRUM!F1874)</f>
        <v/>
      </c>
      <c r="J1897" s="26" t="str">
        <f>IF([1]DRUM!G1874="","",[1]DRUM!G1874)</f>
        <v/>
      </c>
      <c r="K1897" s="26" t="str">
        <f>IF([1]DRUM!H1874="","",[1]DRUM!H1874)</f>
        <v/>
      </c>
      <c r="L1897" s="26" t="str">
        <f>IF([1]DRUM!I1874="","",[1]DRUM!I1874)</f>
        <v/>
      </c>
      <c r="M1897" s="26" t="str">
        <f>IF([1]DRUM!J1874="","",
IF(AND([1]DRUM!K1874="Wooden Drum",[1]DRUM!J1874&gt;Max_WD_Capacity),Max_WD_Capacity,
[1]DRUM!J1874))</f>
        <v/>
      </c>
      <c r="N1897" s="26" t="str">
        <f>IF([1]DRUM!K1874="","",[1]DRUM!K1874)</f>
        <v/>
      </c>
      <c r="O1897" s="26" t="str">
        <f>IF([1]DRUM!L1874="","",[1]DRUM!L1874)</f>
        <v/>
      </c>
      <c r="P1897" s="26" t="str">
        <f>IF([1]DRUM!M1874="","",[1]DRUM!M1874)</f>
        <v/>
      </c>
      <c r="Q1897" s="26" t="str">
        <f>IF([1]DRUM!N1874="","",[1]DRUM!N1874)</f>
        <v/>
      </c>
      <c r="R1897" s="26" t="str">
        <f t="shared" si="299"/>
        <v/>
      </c>
      <c r="S1897" s="26">
        <f>IF(N1897="",0,
IF(Knee_Application="YES",Knee_Width,IF(Knee_Application="NO",0,
IF(OR(Cable_Type="OH",SearchData("Conductor",Cable_Desc)),0,
IF(N1897="Steel Drum",Knee_Width,
IF(N1897="Plywood Drum",0,
IF(Country="UAE",0,
IF(AND(OR(SearchData("LSHF",Cable_Desc),SearchData("LSZH",Cable_Desc),SearchData("LS0H",Cable_Desc),SearchData("LSOH",Cable_Desc)),D.nom&gt;40),Knee_Width,
IF(AND(Country="Egypt",D.nom&gt;60),Knee_Width,
IF(AND(Country&lt;&gt;"Egypt",D.nom&gt;35),Knee_Width,
0))))))))))</f>
        <v>0</v>
      </c>
      <c r="T1897" s="118">
        <f t="shared" ca="1" si="293"/>
        <v>0</v>
      </c>
      <c r="U1897" s="118">
        <f t="shared" ca="1" si="294"/>
        <v>0</v>
      </c>
      <c r="V1897" s="117">
        <f t="shared" ca="1" si="295"/>
        <v>0</v>
      </c>
      <c r="W1897" s="64">
        <f t="shared" ca="1" si="296"/>
        <v>1</v>
      </c>
      <c r="X1897" s="64">
        <f t="shared" ca="1" si="300"/>
        <v>0</v>
      </c>
      <c r="Y1897" s="64">
        <f t="shared" ca="1" si="297"/>
        <v>0</v>
      </c>
      <c r="AM1897" s="156"/>
    </row>
    <row r="1898" spans="1:39">
      <c r="A1898" s="12">
        <f t="shared" si="291"/>
        <v>0</v>
      </c>
      <c r="B1898" s="12" t="str">
        <f>IF([1]DRUM!A1875="","",[1]DRUM!A1875)</f>
        <v/>
      </c>
      <c r="C1898" s="12" t="str">
        <f t="shared" si="292"/>
        <v/>
      </c>
      <c r="D1898" s="155">
        <f t="shared" si="298"/>
        <v>0</v>
      </c>
      <c r="E1898" s="26" t="str">
        <f>IF([1]DRUM!B1875="","",[1]DRUM!B1875)</f>
        <v/>
      </c>
      <c r="F1898" s="26" t="str">
        <f>IF([1]DRUM!C1875="","",[1]DRUM!C1875)</f>
        <v/>
      </c>
      <c r="G1898" s="26" t="str">
        <f>IF([1]DRUM!D1875="","",[1]DRUM!D1875)</f>
        <v/>
      </c>
      <c r="H1898" s="26" t="str">
        <f>IF([1]DRUM!E1875="","",[1]DRUM!E1875)</f>
        <v/>
      </c>
      <c r="I1898" s="26" t="str">
        <f>IF([1]DRUM!F1875="","",[1]DRUM!F1875)</f>
        <v/>
      </c>
      <c r="J1898" s="26" t="str">
        <f>IF([1]DRUM!G1875="","",[1]DRUM!G1875)</f>
        <v/>
      </c>
      <c r="K1898" s="26" t="str">
        <f>IF([1]DRUM!H1875="","",[1]DRUM!H1875)</f>
        <v/>
      </c>
      <c r="L1898" s="26" t="str">
        <f>IF([1]DRUM!I1875="","",[1]DRUM!I1875)</f>
        <v/>
      </c>
      <c r="M1898" s="26" t="str">
        <f>IF([1]DRUM!J1875="","",
IF(AND([1]DRUM!K1875="Wooden Drum",[1]DRUM!J1875&gt;Max_WD_Capacity),Max_WD_Capacity,
[1]DRUM!J1875))</f>
        <v/>
      </c>
      <c r="N1898" s="26" t="str">
        <f>IF([1]DRUM!K1875="","",[1]DRUM!K1875)</f>
        <v/>
      </c>
      <c r="O1898" s="26" t="str">
        <f>IF([1]DRUM!L1875="","",[1]DRUM!L1875)</f>
        <v/>
      </c>
      <c r="P1898" s="26" t="str">
        <f>IF([1]DRUM!M1875="","",[1]DRUM!M1875)</f>
        <v/>
      </c>
      <c r="Q1898" s="26" t="str">
        <f>IF([1]DRUM!N1875="","",[1]DRUM!N1875)</f>
        <v/>
      </c>
      <c r="R1898" s="26" t="str">
        <f t="shared" si="299"/>
        <v/>
      </c>
      <c r="S1898" s="26">
        <f>IF(N1898="",0,
IF(Knee_Application="YES",Knee_Width,IF(Knee_Application="NO",0,
IF(OR(Cable_Type="OH",SearchData("Conductor",Cable_Desc)),0,
IF(N1898="Steel Drum",Knee_Width,
IF(N1898="Plywood Drum",0,
IF(Country="UAE",0,
IF(AND(OR(SearchData("LSHF",Cable_Desc),SearchData("LSZH",Cable_Desc),SearchData("LS0H",Cable_Desc),SearchData("LSOH",Cable_Desc)),D.nom&gt;40),Knee_Width,
IF(AND(Country="Egypt",D.nom&gt;60),Knee_Width,
IF(AND(Country&lt;&gt;"Egypt",D.nom&gt;35),Knee_Width,
0))))))))))</f>
        <v>0</v>
      </c>
      <c r="T1898" s="118">
        <f t="shared" ca="1" si="293"/>
        <v>0</v>
      </c>
      <c r="U1898" s="118">
        <f t="shared" ca="1" si="294"/>
        <v>0</v>
      </c>
      <c r="V1898" s="117">
        <f t="shared" ca="1" si="295"/>
        <v>0</v>
      </c>
      <c r="W1898" s="64">
        <f t="shared" ca="1" si="296"/>
        <v>1</v>
      </c>
      <c r="X1898" s="64">
        <f t="shared" ca="1" si="300"/>
        <v>0</v>
      </c>
      <c r="Y1898" s="64">
        <f t="shared" ca="1" si="297"/>
        <v>0</v>
      </c>
      <c r="AM1898" s="156"/>
    </row>
    <row r="1899" spans="1:39">
      <c r="A1899" s="12">
        <f t="shared" si="291"/>
        <v>0</v>
      </c>
      <c r="B1899" s="12" t="str">
        <f>IF([1]DRUM!A1876="","",[1]DRUM!A1876)</f>
        <v/>
      </c>
      <c r="C1899" s="12" t="str">
        <f t="shared" si="292"/>
        <v/>
      </c>
      <c r="D1899" s="155">
        <f t="shared" si="298"/>
        <v>0</v>
      </c>
      <c r="E1899" s="26" t="str">
        <f>IF([1]DRUM!B1876="","",[1]DRUM!B1876)</f>
        <v/>
      </c>
      <c r="F1899" s="26" t="str">
        <f>IF([1]DRUM!C1876="","",[1]DRUM!C1876)</f>
        <v/>
      </c>
      <c r="G1899" s="26" t="str">
        <f>IF([1]DRUM!D1876="","",[1]DRUM!D1876)</f>
        <v/>
      </c>
      <c r="H1899" s="26" t="str">
        <f>IF([1]DRUM!E1876="","",[1]DRUM!E1876)</f>
        <v/>
      </c>
      <c r="I1899" s="26" t="str">
        <f>IF([1]DRUM!F1876="","",[1]DRUM!F1876)</f>
        <v/>
      </c>
      <c r="J1899" s="26" t="str">
        <f>IF([1]DRUM!G1876="","",[1]DRUM!G1876)</f>
        <v/>
      </c>
      <c r="K1899" s="26" t="str">
        <f>IF([1]DRUM!H1876="","",[1]DRUM!H1876)</f>
        <v/>
      </c>
      <c r="L1899" s="26" t="str">
        <f>IF([1]DRUM!I1876="","",[1]DRUM!I1876)</f>
        <v/>
      </c>
      <c r="M1899" s="26" t="str">
        <f>IF([1]DRUM!J1876="","",
IF(AND([1]DRUM!K1876="Wooden Drum",[1]DRUM!J1876&gt;Max_WD_Capacity),Max_WD_Capacity,
[1]DRUM!J1876))</f>
        <v/>
      </c>
      <c r="N1899" s="26" t="str">
        <f>IF([1]DRUM!K1876="","",[1]DRUM!K1876)</f>
        <v/>
      </c>
      <c r="O1899" s="26" t="str">
        <f>IF([1]DRUM!L1876="","",[1]DRUM!L1876)</f>
        <v/>
      </c>
      <c r="P1899" s="26" t="str">
        <f>IF([1]DRUM!M1876="","",[1]DRUM!M1876)</f>
        <v/>
      </c>
      <c r="Q1899" s="26" t="str">
        <f>IF([1]DRUM!N1876="","",[1]DRUM!N1876)</f>
        <v/>
      </c>
      <c r="R1899" s="26" t="str">
        <f t="shared" si="299"/>
        <v/>
      </c>
      <c r="S1899" s="26">
        <f>IF(N1899="",0,
IF(Knee_Application="YES",Knee_Width,IF(Knee_Application="NO",0,
IF(OR(Cable_Type="OH",SearchData("Conductor",Cable_Desc)),0,
IF(N1899="Steel Drum",Knee_Width,
IF(N1899="Plywood Drum",0,
IF(Country="UAE",0,
IF(AND(OR(SearchData("LSHF",Cable_Desc),SearchData("LSZH",Cable_Desc),SearchData("LS0H",Cable_Desc),SearchData("LSOH",Cable_Desc)),D.nom&gt;40),Knee_Width,
IF(AND(Country="Egypt",D.nom&gt;60),Knee_Width,
IF(AND(Country&lt;&gt;"Egypt",D.nom&gt;35),Knee_Width,
0))))))))))</f>
        <v>0</v>
      </c>
      <c r="T1899" s="118">
        <f t="shared" ca="1" si="293"/>
        <v>0</v>
      </c>
      <c r="U1899" s="118">
        <f t="shared" ca="1" si="294"/>
        <v>0</v>
      </c>
      <c r="V1899" s="117">
        <f t="shared" ca="1" si="295"/>
        <v>0</v>
      </c>
      <c r="W1899" s="64">
        <f t="shared" ca="1" si="296"/>
        <v>1</v>
      </c>
      <c r="X1899" s="64">
        <f t="shared" ca="1" si="300"/>
        <v>0</v>
      </c>
      <c r="Y1899" s="64">
        <f t="shared" ca="1" si="297"/>
        <v>0</v>
      </c>
      <c r="AM1899" s="156"/>
    </row>
    <row r="1900" spans="1:39">
      <c r="A1900" s="12">
        <f t="shared" si="291"/>
        <v>0</v>
      </c>
      <c r="B1900" s="12" t="str">
        <f>IF([1]DRUM!A1877="","",[1]DRUM!A1877)</f>
        <v/>
      </c>
      <c r="C1900" s="12" t="str">
        <f t="shared" si="292"/>
        <v/>
      </c>
      <c r="D1900" s="155">
        <f t="shared" si="298"/>
        <v>0</v>
      </c>
      <c r="E1900" s="26" t="str">
        <f>IF([1]DRUM!B1877="","",[1]DRUM!B1877)</f>
        <v/>
      </c>
      <c r="F1900" s="26" t="str">
        <f>IF([1]DRUM!C1877="","",[1]DRUM!C1877)</f>
        <v/>
      </c>
      <c r="G1900" s="26" t="str">
        <f>IF([1]DRUM!D1877="","",[1]DRUM!D1877)</f>
        <v/>
      </c>
      <c r="H1900" s="26" t="str">
        <f>IF([1]DRUM!E1877="","",[1]DRUM!E1877)</f>
        <v/>
      </c>
      <c r="I1900" s="26" t="str">
        <f>IF([1]DRUM!F1877="","",[1]DRUM!F1877)</f>
        <v/>
      </c>
      <c r="J1900" s="26" t="str">
        <f>IF([1]DRUM!G1877="","",[1]DRUM!G1877)</f>
        <v/>
      </c>
      <c r="K1900" s="26" t="str">
        <f>IF([1]DRUM!H1877="","",[1]DRUM!H1877)</f>
        <v/>
      </c>
      <c r="L1900" s="26" t="str">
        <f>IF([1]DRUM!I1877="","",[1]DRUM!I1877)</f>
        <v/>
      </c>
      <c r="M1900" s="26" t="str">
        <f>IF([1]DRUM!J1877="","",
IF(AND([1]DRUM!K1877="Wooden Drum",[1]DRUM!J1877&gt;Max_WD_Capacity),Max_WD_Capacity,
[1]DRUM!J1877))</f>
        <v/>
      </c>
      <c r="N1900" s="26" t="str">
        <f>IF([1]DRUM!K1877="","",[1]DRUM!K1877)</f>
        <v/>
      </c>
      <c r="O1900" s="26" t="str">
        <f>IF([1]DRUM!L1877="","",[1]DRUM!L1877)</f>
        <v/>
      </c>
      <c r="P1900" s="26" t="str">
        <f>IF([1]DRUM!M1877="","",[1]DRUM!M1877)</f>
        <v/>
      </c>
      <c r="Q1900" s="26" t="str">
        <f>IF([1]DRUM!N1877="","",[1]DRUM!N1877)</f>
        <v/>
      </c>
      <c r="R1900" s="26" t="str">
        <f t="shared" si="299"/>
        <v/>
      </c>
      <c r="S1900" s="26">
        <f>IF(N1900="",0,
IF(Knee_Application="YES",Knee_Width,IF(Knee_Application="NO",0,
IF(OR(Cable_Type="OH",SearchData("Conductor",Cable_Desc)),0,
IF(N1900="Steel Drum",Knee_Width,
IF(N1900="Plywood Drum",0,
IF(Country="UAE",0,
IF(AND(OR(SearchData("LSHF",Cable_Desc),SearchData("LSZH",Cable_Desc),SearchData("LS0H",Cable_Desc),SearchData("LSOH",Cable_Desc)),D.nom&gt;40),Knee_Width,
IF(AND(Country="Egypt",D.nom&gt;60),Knee_Width,
IF(AND(Country&lt;&gt;"Egypt",D.nom&gt;35),Knee_Width,
0))))))))))</f>
        <v>0</v>
      </c>
      <c r="T1900" s="118">
        <f t="shared" ca="1" si="293"/>
        <v>0</v>
      </c>
      <c r="U1900" s="118">
        <f t="shared" ca="1" si="294"/>
        <v>0</v>
      </c>
      <c r="V1900" s="117">
        <f t="shared" ca="1" si="295"/>
        <v>0</v>
      </c>
      <c r="W1900" s="64">
        <f t="shared" ca="1" si="296"/>
        <v>1</v>
      </c>
      <c r="X1900" s="64">
        <f t="shared" ca="1" si="300"/>
        <v>0</v>
      </c>
      <c r="Y1900" s="64">
        <f t="shared" ca="1" si="297"/>
        <v>0</v>
      </c>
      <c r="AM1900" s="156"/>
    </row>
    <row r="1901" spans="1:39">
      <c r="A1901" s="12">
        <f t="shared" si="291"/>
        <v>0</v>
      </c>
      <c r="B1901" s="12" t="str">
        <f>IF([1]DRUM!A1878="","",[1]DRUM!A1878)</f>
        <v/>
      </c>
      <c r="C1901" s="12" t="str">
        <f t="shared" si="292"/>
        <v/>
      </c>
      <c r="D1901" s="155">
        <f t="shared" si="298"/>
        <v>0</v>
      </c>
      <c r="E1901" s="26" t="str">
        <f>IF([1]DRUM!B1878="","",[1]DRUM!B1878)</f>
        <v/>
      </c>
      <c r="F1901" s="26" t="str">
        <f>IF([1]DRUM!C1878="","",[1]DRUM!C1878)</f>
        <v/>
      </c>
      <c r="G1901" s="26" t="str">
        <f>IF([1]DRUM!D1878="","",[1]DRUM!D1878)</f>
        <v/>
      </c>
      <c r="H1901" s="26" t="str">
        <f>IF([1]DRUM!E1878="","",[1]DRUM!E1878)</f>
        <v/>
      </c>
      <c r="I1901" s="26" t="str">
        <f>IF([1]DRUM!F1878="","",[1]DRUM!F1878)</f>
        <v/>
      </c>
      <c r="J1901" s="26" t="str">
        <f>IF([1]DRUM!G1878="","",[1]DRUM!G1878)</f>
        <v/>
      </c>
      <c r="K1901" s="26" t="str">
        <f>IF([1]DRUM!H1878="","",[1]DRUM!H1878)</f>
        <v/>
      </c>
      <c r="L1901" s="26" t="str">
        <f>IF([1]DRUM!I1878="","",[1]DRUM!I1878)</f>
        <v/>
      </c>
      <c r="M1901" s="26" t="str">
        <f>IF([1]DRUM!J1878="","",
IF(AND([1]DRUM!K1878="Wooden Drum",[1]DRUM!J1878&gt;Max_WD_Capacity),Max_WD_Capacity,
[1]DRUM!J1878))</f>
        <v/>
      </c>
      <c r="N1901" s="26" t="str">
        <f>IF([1]DRUM!K1878="","",[1]DRUM!K1878)</f>
        <v/>
      </c>
      <c r="O1901" s="26" t="str">
        <f>IF([1]DRUM!L1878="","",[1]DRUM!L1878)</f>
        <v/>
      </c>
      <c r="P1901" s="26" t="str">
        <f>IF([1]DRUM!M1878="","",[1]DRUM!M1878)</f>
        <v/>
      </c>
      <c r="Q1901" s="26" t="str">
        <f>IF([1]DRUM!N1878="","",[1]DRUM!N1878)</f>
        <v/>
      </c>
      <c r="R1901" s="26" t="str">
        <f t="shared" si="299"/>
        <v/>
      </c>
      <c r="S1901" s="26">
        <f>IF(N1901="",0,
IF(Knee_Application="YES",Knee_Width,IF(Knee_Application="NO",0,
IF(OR(Cable_Type="OH",SearchData("Conductor",Cable_Desc)),0,
IF(N1901="Steel Drum",Knee_Width,
IF(N1901="Plywood Drum",0,
IF(Country="UAE",0,
IF(AND(OR(SearchData("LSHF",Cable_Desc),SearchData("LSZH",Cable_Desc),SearchData("LS0H",Cable_Desc),SearchData("LSOH",Cable_Desc)),D.nom&gt;40),Knee_Width,
IF(AND(Country="Egypt",D.nom&gt;60),Knee_Width,
IF(AND(Country&lt;&gt;"Egypt",D.nom&gt;35),Knee_Width,
0))))))))))</f>
        <v>0</v>
      </c>
      <c r="T1901" s="118">
        <f t="shared" ca="1" si="293"/>
        <v>0</v>
      </c>
      <c r="U1901" s="118">
        <f t="shared" ca="1" si="294"/>
        <v>0</v>
      </c>
      <c r="V1901" s="117">
        <f t="shared" ca="1" si="295"/>
        <v>0</v>
      </c>
      <c r="W1901" s="64">
        <f t="shared" ca="1" si="296"/>
        <v>1</v>
      </c>
      <c r="X1901" s="64">
        <f t="shared" ca="1" si="300"/>
        <v>0</v>
      </c>
      <c r="Y1901" s="64">
        <f t="shared" ca="1" si="297"/>
        <v>0</v>
      </c>
      <c r="AM1901" s="156"/>
    </row>
    <row r="1902" spans="1:39">
      <c r="A1902" s="12">
        <f t="shared" si="291"/>
        <v>0</v>
      </c>
      <c r="B1902" s="12" t="str">
        <f>IF([1]DRUM!A1879="","",[1]DRUM!A1879)</f>
        <v/>
      </c>
      <c r="C1902" s="12" t="str">
        <f t="shared" si="292"/>
        <v/>
      </c>
      <c r="D1902" s="155">
        <f t="shared" si="298"/>
        <v>0</v>
      </c>
      <c r="E1902" s="26" t="str">
        <f>IF([1]DRUM!B1879="","",[1]DRUM!B1879)</f>
        <v/>
      </c>
      <c r="F1902" s="26" t="str">
        <f>IF([1]DRUM!C1879="","",[1]DRUM!C1879)</f>
        <v/>
      </c>
      <c r="G1902" s="26" t="str">
        <f>IF([1]DRUM!D1879="","",[1]DRUM!D1879)</f>
        <v/>
      </c>
      <c r="H1902" s="26" t="str">
        <f>IF([1]DRUM!E1879="","",[1]DRUM!E1879)</f>
        <v/>
      </c>
      <c r="I1902" s="26" t="str">
        <f>IF([1]DRUM!F1879="","",[1]DRUM!F1879)</f>
        <v/>
      </c>
      <c r="J1902" s="26" t="str">
        <f>IF([1]DRUM!G1879="","",[1]DRUM!G1879)</f>
        <v/>
      </c>
      <c r="K1902" s="26" t="str">
        <f>IF([1]DRUM!H1879="","",[1]DRUM!H1879)</f>
        <v/>
      </c>
      <c r="L1902" s="26" t="str">
        <f>IF([1]DRUM!I1879="","",[1]DRUM!I1879)</f>
        <v/>
      </c>
      <c r="M1902" s="26" t="str">
        <f>IF([1]DRUM!J1879="","",
IF(AND([1]DRUM!K1879="Wooden Drum",[1]DRUM!J1879&gt;Max_WD_Capacity),Max_WD_Capacity,
[1]DRUM!J1879))</f>
        <v/>
      </c>
      <c r="N1902" s="26" t="str">
        <f>IF([1]DRUM!K1879="","",[1]DRUM!K1879)</f>
        <v/>
      </c>
      <c r="O1902" s="26" t="str">
        <f>IF([1]DRUM!L1879="","",[1]DRUM!L1879)</f>
        <v/>
      </c>
      <c r="P1902" s="26" t="str">
        <f>IF([1]DRUM!M1879="","",[1]DRUM!M1879)</f>
        <v/>
      </c>
      <c r="Q1902" s="26" t="str">
        <f>IF([1]DRUM!N1879="","",[1]DRUM!N1879)</f>
        <v/>
      </c>
      <c r="R1902" s="26" t="str">
        <f t="shared" si="299"/>
        <v/>
      </c>
      <c r="S1902" s="26">
        <f>IF(N1902="",0,
IF(Knee_Application="YES",Knee_Width,IF(Knee_Application="NO",0,
IF(OR(Cable_Type="OH",SearchData("Conductor",Cable_Desc)),0,
IF(N1902="Steel Drum",Knee_Width,
IF(N1902="Plywood Drum",0,
IF(Country="UAE",0,
IF(AND(OR(SearchData("LSHF",Cable_Desc),SearchData("LSZH",Cable_Desc),SearchData("LS0H",Cable_Desc),SearchData("LSOH",Cable_Desc)),D.nom&gt;40),Knee_Width,
IF(AND(Country="Egypt",D.nom&gt;60),Knee_Width,
IF(AND(Country&lt;&gt;"Egypt",D.nom&gt;35),Knee_Width,
0))))))))))</f>
        <v>0</v>
      </c>
      <c r="T1902" s="118">
        <f t="shared" ca="1" si="293"/>
        <v>0</v>
      </c>
      <c r="U1902" s="118">
        <f t="shared" ca="1" si="294"/>
        <v>0</v>
      </c>
      <c r="V1902" s="117">
        <f t="shared" ca="1" si="295"/>
        <v>0</v>
      </c>
      <c r="W1902" s="64">
        <f t="shared" ca="1" si="296"/>
        <v>1</v>
      </c>
      <c r="X1902" s="64">
        <f t="shared" ca="1" si="300"/>
        <v>0</v>
      </c>
      <c r="Y1902" s="64">
        <f t="shared" ca="1" si="297"/>
        <v>0</v>
      </c>
      <c r="AM1902" s="156"/>
    </row>
    <row r="1903" spans="1:39">
      <c r="A1903" s="12">
        <f t="shared" si="291"/>
        <v>0</v>
      </c>
      <c r="B1903" s="12" t="str">
        <f>IF([1]DRUM!A1880="","",[1]DRUM!A1880)</f>
        <v/>
      </c>
      <c r="C1903" s="12" t="str">
        <f t="shared" si="292"/>
        <v/>
      </c>
      <c r="D1903" s="155">
        <f t="shared" si="298"/>
        <v>0</v>
      </c>
      <c r="E1903" s="26" t="str">
        <f>IF([1]DRUM!B1880="","",[1]DRUM!B1880)</f>
        <v/>
      </c>
      <c r="F1903" s="26" t="str">
        <f>IF([1]DRUM!C1880="","",[1]DRUM!C1880)</f>
        <v/>
      </c>
      <c r="G1903" s="26" t="str">
        <f>IF([1]DRUM!D1880="","",[1]DRUM!D1880)</f>
        <v/>
      </c>
      <c r="H1903" s="26" t="str">
        <f>IF([1]DRUM!E1880="","",[1]DRUM!E1880)</f>
        <v/>
      </c>
      <c r="I1903" s="26" t="str">
        <f>IF([1]DRUM!F1880="","",[1]DRUM!F1880)</f>
        <v/>
      </c>
      <c r="J1903" s="26" t="str">
        <f>IF([1]DRUM!G1880="","",[1]DRUM!G1880)</f>
        <v/>
      </c>
      <c r="K1903" s="26" t="str">
        <f>IF([1]DRUM!H1880="","",[1]DRUM!H1880)</f>
        <v/>
      </c>
      <c r="L1903" s="26" t="str">
        <f>IF([1]DRUM!I1880="","",[1]DRUM!I1880)</f>
        <v/>
      </c>
      <c r="M1903" s="26" t="str">
        <f>IF([1]DRUM!J1880="","",
IF(AND([1]DRUM!K1880="Wooden Drum",[1]DRUM!J1880&gt;Max_WD_Capacity),Max_WD_Capacity,
[1]DRUM!J1880))</f>
        <v/>
      </c>
      <c r="N1903" s="26" t="str">
        <f>IF([1]DRUM!K1880="","",[1]DRUM!K1880)</f>
        <v/>
      </c>
      <c r="O1903" s="26" t="str">
        <f>IF([1]DRUM!L1880="","",[1]DRUM!L1880)</f>
        <v/>
      </c>
      <c r="P1903" s="26" t="str">
        <f>IF([1]DRUM!M1880="","",[1]DRUM!M1880)</f>
        <v/>
      </c>
      <c r="Q1903" s="26" t="str">
        <f>IF([1]DRUM!N1880="","",[1]DRUM!N1880)</f>
        <v/>
      </c>
      <c r="R1903" s="26" t="str">
        <f t="shared" si="299"/>
        <v/>
      </c>
      <c r="S1903" s="26">
        <f>IF(N1903="",0,
IF(Knee_Application="YES",Knee_Width,IF(Knee_Application="NO",0,
IF(OR(Cable_Type="OH",SearchData("Conductor",Cable_Desc)),0,
IF(N1903="Steel Drum",Knee_Width,
IF(N1903="Plywood Drum",0,
IF(Country="UAE",0,
IF(AND(OR(SearchData("LSHF",Cable_Desc),SearchData("LSZH",Cable_Desc),SearchData("LS0H",Cable_Desc),SearchData("LSOH",Cable_Desc)),D.nom&gt;40),Knee_Width,
IF(AND(Country="Egypt",D.nom&gt;60),Knee_Width,
IF(AND(Country&lt;&gt;"Egypt",D.nom&gt;35),Knee_Width,
0))))))))))</f>
        <v>0</v>
      </c>
      <c r="T1903" s="118">
        <f t="shared" ca="1" si="293"/>
        <v>0</v>
      </c>
      <c r="U1903" s="118">
        <f t="shared" ca="1" si="294"/>
        <v>0</v>
      </c>
      <c r="V1903" s="117">
        <f t="shared" ca="1" si="295"/>
        <v>0</v>
      </c>
      <c r="W1903" s="64">
        <f t="shared" ca="1" si="296"/>
        <v>1</v>
      </c>
      <c r="X1903" s="64">
        <f t="shared" ca="1" si="300"/>
        <v>0</v>
      </c>
      <c r="Y1903" s="64">
        <f t="shared" ca="1" si="297"/>
        <v>0</v>
      </c>
      <c r="AM1903" s="156"/>
    </row>
    <row r="1904" spans="1:39">
      <c r="A1904" s="12">
        <f t="shared" si="291"/>
        <v>0</v>
      </c>
      <c r="B1904" s="12" t="str">
        <f>IF([1]DRUM!A1881="","",[1]DRUM!A1881)</f>
        <v/>
      </c>
      <c r="C1904" s="12" t="str">
        <f t="shared" si="292"/>
        <v/>
      </c>
      <c r="D1904" s="155">
        <f t="shared" si="298"/>
        <v>0</v>
      </c>
      <c r="E1904" s="26" t="str">
        <f>IF([1]DRUM!B1881="","",[1]DRUM!B1881)</f>
        <v/>
      </c>
      <c r="F1904" s="26" t="str">
        <f>IF([1]DRUM!C1881="","",[1]DRUM!C1881)</f>
        <v/>
      </c>
      <c r="G1904" s="26" t="str">
        <f>IF([1]DRUM!D1881="","",[1]DRUM!D1881)</f>
        <v/>
      </c>
      <c r="H1904" s="26" t="str">
        <f>IF([1]DRUM!E1881="","",[1]DRUM!E1881)</f>
        <v/>
      </c>
      <c r="I1904" s="26" t="str">
        <f>IF([1]DRUM!F1881="","",[1]DRUM!F1881)</f>
        <v/>
      </c>
      <c r="J1904" s="26" t="str">
        <f>IF([1]DRUM!G1881="","",[1]DRUM!G1881)</f>
        <v/>
      </c>
      <c r="K1904" s="26" t="str">
        <f>IF([1]DRUM!H1881="","",[1]DRUM!H1881)</f>
        <v/>
      </c>
      <c r="L1904" s="26" t="str">
        <f>IF([1]DRUM!I1881="","",[1]DRUM!I1881)</f>
        <v/>
      </c>
      <c r="M1904" s="26" t="str">
        <f>IF([1]DRUM!J1881="","",
IF(AND([1]DRUM!K1881="Wooden Drum",[1]DRUM!J1881&gt;Max_WD_Capacity),Max_WD_Capacity,
[1]DRUM!J1881))</f>
        <v/>
      </c>
      <c r="N1904" s="26" t="str">
        <f>IF([1]DRUM!K1881="","",[1]DRUM!K1881)</f>
        <v/>
      </c>
      <c r="O1904" s="26" t="str">
        <f>IF([1]DRUM!L1881="","",[1]DRUM!L1881)</f>
        <v/>
      </c>
      <c r="P1904" s="26" t="str">
        <f>IF([1]DRUM!M1881="","",[1]DRUM!M1881)</f>
        <v/>
      </c>
      <c r="Q1904" s="26" t="str">
        <f>IF([1]DRUM!N1881="","",[1]DRUM!N1881)</f>
        <v/>
      </c>
      <c r="R1904" s="26" t="str">
        <f t="shared" si="299"/>
        <v/>
      </c>
      <c r="S1904" s="26">
        <f>IF(N1904="",0,
IF(Knee_Application="YES",Knee_Width,IF(Knee_Application="NO",0,
IF(OR(Cable_Type="OH",SearchData("Conductor",Cable_Desc)),0,
IF(N1904="Steel Drum",Knee_Width,
IF(N1904="Plywood Drum",0,
IF(Country="UAE",0,
IF(AND(OR(SearchData("LSHF",Cable_Desc),SearchData("LSZH",Cable_Desc),SearchData("LS0H",Cable_Desc),SearchData("LSOH",Cable_Desc)),D.nom&gt;40),Knee_Width,
IF(AND(Country="Egypt",D.nom&gt;60),Knee_Width,
IF(AND(Country&lt;&gt;"Egypt",D.nom&gt;35),Knee_Width,
0))))))))))</f>
        <v>0</v>
      </c>
      <c r="T1904" s="118">
        <f t="shared" ca="1" si="293"/>
        <v>0</v>
      </c>
      <c r="U1904" s="118">
        <f t="shared" ca="1" si="294"/>
        <v>0</v>
      </c>
      <c r="V1904" s="117">
        <f t="shared" ca="1" si="295"/>
        <v>0</v>
      </c>
      <c r="W1904" s="64">
        <f t="shared" ca="1" si="296"/>
        <v>1</v>
      </c>
      <c r="X1904" s="64">
        <f t="shared" ca="1" si="300"/>
        <v>0</v>
      </c>
      <c r="Y1904" s="64">
        <f t="shared" ca="1" si="297"/>
        <v>0</v>
      </c>
      <c r="AM1904" s="156"/>
    </row>
    <row r="1905" spans="1:39">
      <c r="A1905" s="12">
        <f t="shared" si="291"/>
        <v>0</v>
      </c>
      <c r="B1905" s="12" t="str">
        <f>IF([1]DRUM!A1882="","",[1]DRUM!A1882)</f>
        <v/>
      </c>
      <c r="C1905" s="12" t="str">
        <f t="shared" si="292"/>
        <v/>
      </c>
      <c r="D1905" s="155">
        <f t="shared" si="298"/>
        <v>0</v>
      </c>
      <c r="E1905" s="26" t="str">
        <f>IF([1]DRUM!B1882="","",[1]DRUM!B1882)</f>
        <v/>
      </c>
      <c r="F1905" s="26" t="str">
        <f>IF([1]DRUM!C1882="","",[1]DRUM!C1882)</f>
        <v/>
      </c>
      <c r="G1905" s="26" t="str">
        <f>IF([1]DRUM!D1882="","",[1]DRUM!D1882)</f>
        <v/>
      </c>
      <c r="H1905" s="26" t="str">
        <f>IF([1]DRUM!E1882="","",[1]DRUM!E1882)</f>
        <v/>
      </c>
      <c r="I1905" s="26" t="str">
        <f>IF([1]DRUM!F1882="","",[1]DRUM!F1882)</f>
        <v/>
      </c>
      <c r="J1905" s="26" t="str">
        <f>IF([1]DRUM!G1882="","",[1]DRUM!G1882)</f>
        <v/>
      </c>
      <c r="K1905" s="26" t="str">
        <f>IF([1]DRUM!H1882="","",[1]DRUM!H1882)</f>
        <v/>
      </c>
      <c r="L1905" s="26" t="str">
        <f>IF([1]DRUM!I1882="","",[1]DRUM!I1882)</f>
        <v/>
      </c>
      <c r="M1905" s="26" t="str">
        <f>IF([1]DRUM!J1882="","",
IF(AND([1]DRUM!K1882="Wooden Drum",[1]DRUM!J1882&gt;Max_WD_Capacity),Max_WD_Capacity,
[1]DRUM!J1882))</f>
        <v/>
      </c>
      <c r="N1905" s="26" t="str">
        <f>IF([1]DRUM!K1882="","",[1]DRUM!K1882)</f>
        <v/>
      </c>
      <c r="O1905" s="26" t="str">
        <f>IF([1]DRUM!L1882="","",[1]DRUM!L1882)</f>
        <v/>
      </c>
      <c r="P1905" s="26" t="str">
        <f>IF([1]DRUM!M1882="","",[1]DRUM!M1882)</f>
        <v/>
      </c>
      <c r="Q1905" s="26" t="str">
        <f>IF([1]DRUM!N1882="","",[1]DRUM!N1882)</f>
        <v/>
      </c>
      <c r="R1905" s="26" t="str">
        <f t="shared" si="299"/>
        <v/>
      </c>
      <c r="S1905" s="26">
        <f>IF(N1905="",0,
IF(Knee_Application="YES",Knee_Width,IF(Knee_Application="NO",0,
IF(OR(Cable_Type="OH",SearchData("Conductor",Cable_Desc)),0,
IF(N1905="Steel Drum",Knee_Width,
IF(N1905="Plywood Drum",0,
IF(Country="UAE",0,
IF(AND(OR(SearchData("LSHF",Cable_Desc),SearchData("LSZH",Cable_Desc),SearchData("LS0H",Cable_Desc),SearchData("LSOH",Cable_Desc)),D.nom&gt;40),Knee_Width,
IF(AND(Country="Egypt",D.nom&gt;60),Knee_Width,
IF(AND(Country&lt;&gt;"Egypt",D.nom&gt;35),Knee_Width,
0))))))))))</f>
        <v>0</v>
      </c>
      <c r="T1905" s="118">
        <f t="shared" ca="1" si="293"/>
        <v>0</v>
      </c>
      <c r="U1905" s="118">
        <f t="shared" ca="1" si="294"/>
        <v>0</v>
      </c>
      <c r="V1905" s="117">
        <f t="shared" ca="1" si="295"/>
        <v>0</v>
      </c>
      <c r="W1905" s="64">
        <f t="shared" ca="1" si="296"/>
        <v>1</v>
      </c>
      <c r="X1905" s="64">
        <f t="shared" ca="1" si="300"/>
        <v>0</v>
      </c>
      <c r="Y1905" s="64">
        <f t="shared" ca="1" si="297"/>
        <v>0</v>
      </c>
      <c r="AM1905" s="156"/>
    </row>
    <row r="1906" spans="1:39">
      <c r="A1906" s="12">
        <f t="shared" si="291"/>
        <v>0</v>
      </c>
      <c r="B1906" s="12" t="str">
        <f>IF([1]DRUM!A1883="","",[1]DRUM!A1883)</f>
        <v/>
      </c>
      <c r="C1906" s="12" t="str">
        <f t="shared" si="292"/>
        <v/>
      </c>
      <c r="D1906" s="155">
        <f t="shared" si="298"/>
        <v>0</v>
      </c>
      <c r="E1906" s="26" t="str">
        <f>IF([1]DRUM!B1883="","",[1]DRUM!B1883)</f>
        <v/>
      </c>
      <c r="F1906" s="26" t="str">
        <f>IF([1]DRUM!C1883="","",[1]DRUM!C1883)</f>
        <v/>
      </c>
      <c r="G1906" s="26" t="str">
        <f>IF([1]DRUM!D1883="","",[1]DRUM!D1883)</f>
        <v/>
      </c>
      <c r="H1906" s="26" t="str">
        <f>IF([1]DRUM!E1883="","",[1]DRUM!E1883)</f>
        <v/>
      </c>
      <c r="I1906" s="26" t="str">
        <f>IF([1]DRUM!F1883="","",[1]DRUM!F1883)</f>
        <v/>
      </c>
      <c r="J1906" s="26" t="str">
        <f>IF([1]DRUM!G1883="","",[1]DRUM!G1883)</f>
        <v/>
      </c>
      <c r="K1906" s="26" t="str">
        <f>IF([1]DRUM!H1883="","",[1]DRUM!H1883)</f>
        <v/>
      </c>
      <c r="L1906" s="26" t="str">
        <f>IF([1]DRUM!I1883="","",[1]DRUM!I1883)</f>
        <v/>
      </c>
      <c r="M1906" s="26" t="str">
        <f>IF([1]DRUM!J1883="","",
IF(AND([1]DRUM!K1883="Wooden Drum",[1]DRUM!J1883&gt;Max_WD_Capacity),Max_WD_Capacity,
[1]DRUM!J1883))</f>
        <v/>
      </c>
      <c r="N1906" s="26" t="str">
        <f>IF([1]DRUM!K1883="","",[1]DRUM!K1883)</f>
        <v/>
      </c>
      <c r="O1906" s="26" t="str">
        <f>IF([1]DRUM!L1883="","",[1]DRUM!L1883)</f>
        <v/>
      </c>
      <c r="P1906" s="26" t="str">
        <f>IF([1]DRUM!M1883="","",[1]DRUM!M1883)</f>
        <v/>
      </c>
      <c r="Q1906" s="26" t="str">
        <f>IF([1]DRUM!N1883="","",[1]DRUM!N1883)</f>
        <v/>
      </c>
      <c r="R1906" s="26" t="str">
        <f t="shared" si="299"/>
        <v/>
      </c>
      <c r="S1906" s="26">
        <f>IF(N1906="",0,
IF(Knee_Application="YES",Knee_Width,IF(Knee_Application="NO",0,
IF(OR(Cable_Type="OH",SearchData("Conductor",Cable_Desc)),0,
IF(N1906="Steel Drum",Knee_Width,
IF(N1906="Plywood Drum",0,
IF(Country="UAE",0,
IF(AND(OR(SearchData("LSHF",Cable_Desc),SearchData("LSZH",Cable_Desc),SearchData("LS0H",Cable_Desc),SearchData("LSOH",Cable_Desc)),D.nom&gt;40),Knee_Width,
IF(AND(Country="Egypt",D.nom&gt;60),Knee_Width,
IF(AND(Country&lt;&gt;"Egypt",D.nom&gt;35),Knee_Width,
0))))))))))</f>
        <v>0</v>
      </c>
      <c r="T1906" s="118">
        <f t="shared" ca="1" si="293"/>
        <v>0</v>
      </c>
      <c r="U1906" s="118">
        <f t="shared" ca="1" si="294"/>
        <v>0</v>
      </c>
      <c r="V1906" s="117">
        <f t="shared" ca="1" si="295"/>
        <v>0</v>
      </c>
      <c r="W1906" s="64">
        <f t="shared" ca="1" si="296"/>
        <v>1</v>
      </c>
      <c r="X1906" s="64">
        <f t="shared" ca="1" si="300"/>
        <v>0</v>
      </c>
      <c r="Y1906" s="64">
        <f t="shared" ca="1" si="297"/>
        <v>0</v>
      </c>
      <c r="AM1906" s="156"/>
    </row>
    <row r="1907" spans="1:39">
      <c r="A1907" s="12">
        <f t="shared" si="291"/>
        <v>0</v>
      </c>
      <c r="B1907" s="12" t="str">
        <f>IF([1]DRUM!A1884="","",[1]DRUM!A1884)</f>
        <v/>
      </c>
      <c r="C1907" s="12" t="str">
        <f t="shared" si="292"/>
        <v/>
      </c>
      <c r="D1907" s="155">
        <f t="shared" si="298"/>
        <v>0</v>
      </c>
      <c r="E1907" s="26" t="str">
        <f>IF([1]DRUM!B1884="","",[1]DRUM!B1884)</f>
        <v/>
      </c>
      <c r="F1907" s="26" t="str">
        <f>IF([1]DRUM!C1884="","",[1]DRUM!C1884)</f>
        <v/>
      </c>
      <c r="G1907" s="26" t="str">
        <f>IF([1]DRUM!D1884="","",[1]DRUM!D1884)</f>
        <v/>
      </c>
      <c r="H1907" s="26" t="str">
        <f>IF([1]DRUM!E1884="","",[1]DRUM!E1884)</f>
        <v/>
      </c>
      <c r="I1907" s="26" t="str">
        <f>IF([1]DRUM!F1884="","",[1]DRUM!F1884)</f>
        <v/>
      </c>
      <c r="J1907" s="26" t="str">
        <f>IF([1]DRUM!G1884="","",[1]DRUM!G1884)</f>
        <v/>
      </c>
      <c r="K1907" s="26" t="str">
        <f>IF([1]DRUM!H1884="","",[1]DRUM!H1884)</f>
        <v/>
      </c>
      <c r="L1907" s="26" t="str">
        <f>IF([1]DRUM!I1884="","",[1]DRUM!I1884)</f>
        <v/>
      </c>
      <c r="M1907" s="26" t="str">
        <f>IF([1]DRUM!J1884="","",
IF(AND([1]DRUM!K1884="Wooden Drum",[1]DRUM!J1884&gt;Max_WD_Capacity),Max_WD_Capacity,
[1]DRUM!J1884))</f>
        <v/>
      </c>
      <c r="N1907" s="26" t="str">
        <f>IF([1]DRUM!K1884="","",[1]DRUM!K1884)</f>
        <v/>
      </c>
      <c r="O1907" s="26" t="str">
        <f>IF([1]DRUM!L1884="","",[1]DRUM!L1884)</f>
        <v/>
      </c>
      <c r="P1907" s="26" t="str">
        <f>IF([1]DRUM!M1884="","",[1]DRUM!M1884)</f>
        <v/>
      </c>
      <c r="Q1907" s="26" t="str">
        <f>IF([1]DRUM!N1884="","",[1]DRUM!N1884)</f>
        <v/>
      </c>
      <c r="R1907" s="26" t="str">
        <f t="shared" si="299"/>
        <v/>
      </c>
      <c r="S1907" s="26">
        <f>IF(N1907="",0,
IF(Knee_Application="YES",Knee_Width,IF(Knee_Application="NO",0,
IF(OR(Cable_Type="OH",SearchData("Conductor",Cable_Desc)),0,
IF(N1907="Steel Drum",Knee_Width,
IF(N1907="Plywood Drum",0,
IF(Country="UAE",0,
IF(AND(OR(SearchData("LSHF",Cable_Desc),SearchData("LSZH",Cable_Desc),SearchData("LS0H",Cable_Desc),SearchData("LSOH",Cable_Desc)),D.nom&gt;40),Knee_Width,
IF(AND(Country="Egypt",D.nom&gt;60),Knee_Width,
IF(AND(Country&lt;&gt;"Egypt",D.nom&gt;35),Knee_Width,
0))))))))))</f>
        <v>0</v>
      </c>
      <c r="T1907" s="118">
        <f t="shared" ca="1" si="293"/>
        <v>0</v>
      </c>
      <c r="U1907" s="118">
        <f t="shared" ca="1" si="294"/>
        <v>0</v>
      </c>
      <c r="V1907" s="117">
        <f t="shared" ca="1" si="295"/>
        <v>0</v>
      </c>
      <c r="W1907" s="64">
        <f t="shared" ca="1" si="296"/>
        <v>1</v>
      </c>
      <c r="X1907" s="64">
        <f t="shared" ca="1" si="300"/>
        <v>0</v>
      </c>
      <c r="Y1907" s="64">
        <f t="shared" ca="1" si="297"/>
        <v>0</v>
      </c>
      <c r="AM1907" s="156"/>
    </row>
    <row r="1908" spans="1:39">
      <c r="A1908" s="12">
        <f t="shared" si="291"/>
        <v>0</v>
      </c>
      <c r="B1908" s="12" t="str">
        <f>IF([1]DRUM!A1885="","",[1]DRUM!A1885)</f>
        <v/>
      </c>
      <c r="C1908" s="12" t="str">
        <f t="shared" si="292"/>
        <v/>
      </c>
      <c r="D1908" s="155">
        <f t="shared" si="298"/>
        <v>0</v>
      </c>
      <c r="E1908" s="26" t="str">
        <f>IF([1]DRUM!B1885="","",[1]DRUM!B1885)</f>
        <v/>
      </c>
      <c r="F1908" s="26" t="str">
        <f>IF([1]DRUM!C1885="","",[1]DRUM!C1885)</f>
        <v/>
      </c>
      <c r="G1908" s="26" t="str">
        <f>IF([1]DRUM!D1885="","",[1]DRUM!D1885)</f>
        <v/>
      </c>
      <c r="H1908" s="26" t="str">
        <f>IF([1]DRUM!E1885="","",[1]DRUM!E1885)</f>
        <v/>
      </c>
      <c r="I1908" s="26" t="str">
        <f>IF([1]DRUM!F1885="","",[1]DRUM!F1885)</f>
        <v/>
      </c>
      <c r="J1908" s="26" t="str">
        <f>IF([1]DRUM!G1885="","",[1]DRUM!G1885)</f>
        <v/>
      </c>
      <c r="K1908" s="26" t="str">
        <f>IF([1]DRUM!H1885="","",[1]DRUM!H1885)</f>
        <v/>
      </c>
      <c r="L1908" s="26" t="str">
        <f>IF([1]DRUM!I1885="","",[1]DRUM!I1885)</f>
        <v/>
      </c>
      <c r="M1908" s="26" t="str">
        <f>IF([1]DRUM!J1885="","",
IF(AND([1]DRUM!K1885="Wooden Drum",[1]DRUM!J1885&gt;Max_WD_Capacity),Max_WD_Capacity,
[1]DRUM!J1885))</f>
        <v/>
      </c>
      <c r="N1908" s="26" t="str">
        <f>IF([1]DRUM!K1885="","",[1]DRUM!K1885)</f>
        <v/>
      </c>
      <c r="O1908" s="26" t="str">
        <f>IF([1]DRUM!L1885="","",[1]DRUM!L1885)</f>
        <v/>
      </c>
      <c r="P1908" s="26" t="str">
        <f>IF([1]DRUM!M1885="","",[1]DRUM!M1885)</f>
        <v/>
      </c>
      <c r="Q1908" s="26" t="str">
        <f>IF([1]DRUM!N1885="","",[1]DRUM!N1885)</f>
        <v/>
      </c>
      <c r="R1908" s="26" t="str">
        <f t="shared" si="299"/>
        <v/>
      </c>
      <c r="S1908" s="26">
        <f>IF(N1908="",0,
IF(Knee_Application="YES",Knee_Width,IF(Knee_Application="NO",0,
IF(OR(Cable_Type="OH",SearchData("Conductor",Cable_Desc)),0,
IF(N1908="Steel Drum",Knee_Width,
IF(N1908="Plywood Drum",0,
IF(Country="UAE",0,
IF(AND(OR(SearchData("LSHF",Cable_Desc),SearchData("LSZH",Cable_Desc),SearchData("LS0H",Cable_Desc),SearchData("LSOH",Cable_Desc)),D.nom&gt;40),Knee_Width,
IF(AND(Country="Egypt",D.nom&gt;60),Knee_Width,
IF(AND(Country&lt;&gt;"Egypt",D.nom&gt;35),Knee_Width,
0))))))))))</f>
        <v>0</v>
      </c>
      <c r="T1908" s="118">
        <f t="shared" ca="1" si="293"/>
        <v>0</v>
      </c>
      <c r="U1908" s="118">
        <f t="shared" ca="1" si="294"/>
        <v>0</v>
      </c>
      <c r="V1908" s="117">
        <f t="shared" ca="1" si="295"/>
        <v>0</v>
      </c>
      <c r="W1908" s="64">
        <f t="shared" ca="1" si="296"/>
        <v>1</v>
      </c>
      <c r="X1908" s="64">
        <f t="shared" ca="1" si="300"/>
        <v>0</v>
      </c>
      <c r="Y1908" s="64">
        <f t="shared" ca="1" si="297"/>
        <v>0</v>
      </c>
      <c r="AM1908" s="156"/>
    </row>
    <row r="1909" spans="1:39">
      <c r="A1909" s="12">
        <f t="shared" si="291"/>
        <v>0</v>
      </c>
      <c r="B1909" s="12" t="str">
        <f>IF([1]DRUM!A1886="","",[1]DRUM!A1886)</f>
        <v/>
      </c>
      <c r="C1909" s="12" t="str">
        <f t="shared" si="292"/>
        <v/>
      </c>
      <c r="D1909" s="155">
        <f t="shared" si="298"/>
        <v>0</v>
      </c>
      <c r="E1909" s="26" t="str">
        <f>IF([1]DRUM!B1886="","",[1]DRUM!B1886)</f>
        <v/>
      </c>
      <c r="F1909" s="26" t="str">
        <f>IF([1]DRUM!C1886="","",[1]DRUM!C1886)</f>
        <v/>
      </c>
      <c r="G1909" s="26" t="str">
        <f>IF([1]DRUM!D1886="","",[1]DRUM!D1886)</f>
        <v/>
      </c>
      <c r="H1909" s="26" t="str">
        <f>IF([1]DRUM!E1886="","",[1]DRUM!E1886)</f>
        <v/>
      </c>
      <c r="I1909" s="26" t="str">
        <f>IF([1]DRUM!F1886="","",[1]DRUM!F1886)</f>
        <v/>
      </c>
      <c r="J1909" s="26" t="str">
        <f>IF([1]DRUM!G1886="","",[1]DRUM!G1886)</f>
        <v/>
      </c>
      <c r="K1909" s="26" t="str">
        <f>IF([1]DRUM!H1886="","",[1]DRUM!H1886)</f>
        <v/>
      </c>
      <c r="L1909" s="26" t="str">
        <f>IF([1]DRUM!I1886="","",[1]DRUM!I1886)</f>
        <v/>
      </c>
      <c r="M1909" s="26" t="str">
        <f>IF([1]DRUM!J1886="","",
IF(AND([1]DRUM!K1886="Wooden Drum",[1]DRUM!J1886&gt;Max_WD_Capacity),Max_WD_Capacity,
[1]DRUM!J1886))</f>
        <v/>
      </c>
      <c r="N1909" s="26" t="str">
        <f>IF([1]DRUM!K1886="","",[1]DRUM!K1886)</f>
        <v/>
      </c>
      <c r="O1909" s="26" t="str">
        <f>IF([1]DRUM!L1886="","",[1]DRUM!L1886)</f>
        <v/>
      </c>
      <c r="P1909" s="26" t="str">
        <f>IF([1]DRUM!M1886="","",[1]DRUM!M1886)</f>
        <v/>
      </c>
      <c r="Q1909" s="26" t="str">
        <f>IF([1]DRUM!N1886="","",[1]DRUM!N1886)</f>
        <v/>
      </c>
      <c r="R1909" s="26" t="str">
        <f t="shared" si="299"/>
        <v/>
      </c>
      <c r="S1909" s="26">
        <f>IF(N1909="",0,
IF(Knee_Application="YES",Knee_Width,IF(Knee_Application="NO",0,
IF(OR(Cable_Type="OH",SearchData("Conductor",Cable_Desc)),0,
IF(N1909="Steel Drum",Knee_Width,
IF(N1909="Plywood Drum",0,
IF(Country="UAE",0,
IF(AND(OR(SearchData("LSHF",Cable_Desc),SearchData("LSZH",Cable_Desc),SearchData("LS0H",Cable_Desc),SearchData("LSOH",Cable_Desc)),D.nom&gt;40),Knee_Width,
IF(AND(Country="Egypt",D.nom&gt;60),Knee_Width,
IF(AND(Country&lt;&gt;"Egypt",D.nom&gt;35),Knee_Width,
0))))))))))</f>
        <v>0</v>
      </c>
      <c r="T1909" s="118">
        <f t="shared" ca="1" si="293"/>
        <v>0</v>
      </c>
      <c r="U1909" s="118">
        <f t="shared" ca="1" si="294"/>
        <v>0</v>
      </c>
      <c r="V1909" s="117">
        <f t="shared" ca="1" si="295"/>
        <v>0</v>
      </c>
      <c r="W1909" s="64">
        <f t="shared" ca="1" si="296"/>
        <v>1</v>
      </c>
      <c r="X1909" s="64">
        <f t="shared" ca="1" si="300"/>
        <v>0</v>
      </c>
      <c r="Y1909" s="64">
        <f t="shared" ca="1" si="297"/>
        <v>0</v>
      </c>
      <c r="AM1909" s="156"/>
    </row>
    <row r="1910" spans="1:39">
      <c r="A1910" s="12">
        <f t="shared" si="291"/>
        <v>0</v>
      </c>
      <c r="B1910" s="12" t="str">
        <f>IF([1]DRUM!A1887="","",[1]DRUM!A1887)</f>
        <v/>
      </c>
      <c r="C1910" s="12" t="str">
        <f t="shared" si="292"/>
        <v/>
      </c>
      <c r="D1910" s="155">
        <f t="shared" si="298"/>
        <v>0</v>
      </c>
      <c r="E1910" s="26" t="str">
        <f>IF([1]DRUM!B1887="","",[1]DRUM!B1887)</f>
        <v/>
      </c>
      <c r="F1910" s="26" t="str">
        <f>IF([1]DRUM!C1887="","",[1]DRUM!C1887)</f>
        <v/>
      </c>
      <c r="G1910" s="26" t="str">
        <f>IF([1]DRUM!D1887="","",[1]DRUM!D1887)</f>
        <v/>
      </c>
      <c r="H1910" s="26" t="str">
        <f>IF([1]DRUM!E1887="","",[1]DRUM!E1887)</f>
        <v/>
      </c>
      <c r="I1910" s="26" t="str">
        <f>IF([1]DRUM!F1887="","",[1]DRUM!F1887)</f>
        <v/>
      </c>
      <c r="J1910" s="26" t="str">
        <f>IF([1]DRUM!G1887="","",[1]DRUM!G1887)</f>
        <v/>
      </c>
      <c r="K1910" s="26" t="str">
        <f>IF([1]DRUM!H1887="","",[1]DRUM!H1887)</f>
        <v/>
      </c>
      <c r="L1910" s="26" t="str">
        <f>IF([1]DRUM!I1887="","",[1]DRUM!I1887)</f>
        <v/>
      </c>
      <c r="M1910" s="26" t="str">
        <f>IF([1]DRUM!J1887="","",
IF(AND([1]DRUM!K1887="Wooden Drum",[1]DRUM!J1887&gt;Max_WD_Capacity),Max_WD_Capacity,
[1]DRUM!J1887))</f>
        <v/>
      </c>
      <c r="N1910" s="26" t="str">
        <f>IF([1]DRUM!K1887="","",[1]DRUM!K1887)</f>
        <v/>
      </c>
      <c r="O1910" s="26" t="str">
        <f>IF([1]DRUM!L1887="","",[1]DRUM!L1887)</f>
        <v/>
      </c>
      <c r="P1910" s="26" t="str">
        <f>IF([1]DRUM!M1887="","",[1]DRUM!M1887)</f>
        <v/>
      </c>
      <c r="Q1910" s="26" t="str">
        <f>IF([1]DRUM!N1887="","",[1]DRUM!N1887)</f>
        <v/>
      </c>
      <c r="R1910" s="26" t="str">
        <f t="shared" si="299"/>
        <v/>
      </c>
      <c r="S1910" s="26">
        <f>IF(N1910="",0,
IF(Knee_Application="YES",Knee_Width,IF(Knee_Application="NO",0,
IF(OR(Cable_Type="OH",SearchData("Conductor",Cable_Desc)),0,
IF(N1910="Steel Drum",Knee_Width,
IF(N1910="Plywood Drum",0,
IF(Country="UAE",0,
IF(AND(OR(SearchData("LSHF",Cable_Desc),SearchData("LSZH",Cable_Desc),SearchData("LS0H",Cable_Desc),SearchData("LSOH",Cable_Desc)),D.nom&gt;40),Knee_Width,
IF(AND(Country="Egypt",D.nom&gt;60),Knee_Width,
IF(AND(Country&lt;&gt;"Egypt",D.nom&gt;35),Knee_Width,
0))))))))))</f>
        <v>0</v>
      </c>
      <c r="T1910" s="118">
        <f t="shared" ca="1" si="293"/>
        <v>0</v>
      </c>
      <c r="U1910" s="118">
        <f t="shared" ca="1" si="294"/>
        <v>0</v>
      </c>
      <c r="V1910" s="117">
        <f t="shared" ca="1" si="295"/>
        <v>0</v>
      </c>
      <c r="W1910" s="64">
        <f t="shared" ca="1" si="296"/>
        <v>1</v>
      </c>
      <c r="X1910" s="64">
        <f t="shared" ca="1" si="300"/>
        <v>0</v>
      </c>
      <c r="Y1910" s="64">
        <f t="shared" ca="1" si="297"/>
        <v>0</v>
      </c>
      <c r="AM1910" s="156"/>
    </row>
    <row r="1911" spans="1:39">
      <c r="A1911" s="12">
        <f t="shared" si="291"/>
        <v>0</v>
      </c>
      <c r="B1911" s="12" t="str">
        <f>IF([1]DRUM!A1888="","",[1]DRUM!A1888)</f>
        <v/>
      </c>
      <c r="C1911" s="12" t="str">
        <f t="shared" si="292"/>
        <v/>
      </c>
      <c r="D1911" s="155">
        <f t="shared" si="298"/>
        <v>0</v>
      </c>
      <c r="E1911" s="26" t="str">
        <f>IF([1]DRUM!B1888="","",[1]DRUM!B1888)</f>
        <v/>
      </c>
      <c r="F1911" s="26" t="str">
        <f>IF([1]DRUM!C1888="","",[1]DRUM!C1888)</f>
        <v/>
      </c>
      <c r="G1911" s="26" t="str">
        <f>IF([1]DRUM!D1888="","",[1]DRUM!D1888)</f>
        <v/>
      </c>
      <c r="H1911" s="26" t="str">
        <f>IF([1]DRUM!E1888="","",[1]DRUM!E1888)</f>
        <v/>
      </c>
      <c r="I1911" s="26" t="str">
        <f>IF([1]DRUM!F1888="","",[1]DRUM!F1888)</f>
        <v/>
      </c>
      <c r="J1911" s="26" t="str">
        <f>IF([1]DRUM!G1888="","",[1]DRUM!G1888)</f>
        <v/>
      </c>
      <c r="K1911" s="26" t="str">
        <f>IF([1]DRUM!H1888="","",[1]DRUM!H1888)</f>
        <v/>
      </c>
      <c r="L1911" s="26" t="str">
        <f>IF([1]DRUM!I1888="","",[1]DRUM!I1888)</f>
        <v/>
      </c>
      <c r="M1911" s="26" t="str">
        <f>IF([1]DRUM!J1888="","",
IF(AND([1]DRUM!K1888="Wooden Drum",[1]DRUM!J1888&gt;Max_WD_Capacity),Max_WD_Capacity,
[1]DRUM!J1888))</f>
        <v/>
      </c>
      <c r="N1911" s="26" t="str">
        <f>IF([1]DRUM!K1888="","",[1]DRUM!K1888)</f>
        <v/>
      </c>
      <c r="O1911" s="26" t="str">
        <f>IF([1]DRUM!L1888="","",[1]DRUM!L1888)</f>
        <v/>
      </c>
      <c r="P1911" s="26" t="str">
        <f>IF([1]DRUM!M1888="","",[1]DRUM!M1888)</f>
        <v/>
      </c>
      <c r="Q1911" s="26" t="str">
        <f>IF([1]DRUM!N1888="","",[1]DRUM!N1888)</f>
        <v/>
      </c>
      <c r="R1911" s="26" t="str">
        <f t="shared" si="299"/>
        <v/>
      </c>
      <c r="S1911" s="26">
        <f>IF(N1911="",0,
IF(Knee_Application="YES",Knee_Width,IF(Knee_Application="NO",0,
IF(OR(Cable_Type="OH",SearchData("Conductor",Cable_Desc)),0,
IF(N1911="Steel Drum",Knee_Width,
IF(N1911="Plywood Drum",0,
IF(Country="UAE",0,
IF(AND(OR(SearchData("LSHF",Cable_Desc),SearchData("LSZH",Cable_Desc),SearchData("LS0H",Cable_Desc),SearchData("LSOH",Cable_Desc)),D.nom&gt;40),Knee_Width,
IF(AND(Country="Egypt",D.nom&gt;60),Knee_Width,
IF(AND(Country&lt;&gt;"Egypt",D.nom&gt;35),Knee_Width,
0))))))))))</f>
        <v>0</v>
      </c>
      <c r="T1911" s="118">
        <f t="shared" ca="1" si="293"/>
        <v>0</v>
      </c>
      <c r="U1911" s="118">
        <f t="shared" ca="1" si="294"/>
        <v>0</v>
      </c>
      <c r="V1911" s="117">
        <f t="shared" ca="1" si="295"/>
        <v>0</v>
      </c>
      <c r="W1911" s="64">
        <f t="shared" ca="1" si="296"/>
        <v>1</v>
      </c>
      <c r="X1911" s="64">
        <f t="shared" ca="1" si="300"/>
        <v>0</v>
      </c>
      <c r="Y1911" s="64">
        <f t="shared" ca="1" si="297"/>
        <v>0</v>
      </c>
      <c r="AM1911" s="156"/>
    </row>
    <row r="1912" spans="1:39">
      <c r="A1912" s="12">
        <f t="shared" si="291"/>
        <v>0</v>
      </c>
      <c r="B1912" s="12" t="str">
        <f>IF([1]DRUM!A1889="","",[1]DRUM!A1889)</f>
        <v/>
      </c>
      <c r="C1912" s="12" t="str">
        <f t="shared" si="292"/>
        <v/>
      </c>
      <c r="D1912" s="155">
        <f t="shared" si="298"/>
        <v>0</v>
      </c>
      <c r="E1912" s="26" t="str">
        <f>IF([1]DRUM!B1889="","",[1]DRUM!B1889)</f>
        <v/>
      </c>
      <c r="F1912" s="26" t="str">
        <f>IF([1]DRUM!C1889="","",[1]DRUM!C1889)</f>
        <v/>
      </c>
      <c r="G1912" s="26" t="str">
        <f>IF([1]DRUM!D1889="","",[1]DRUM!D1889)</f>
        <v/>
      </c>
      <c r="H1912" s="26" t="str">
        <f>IF([1]DRUM!E1889="","",[1]DRUM!E1889)</f>
        <v/>
      </c>
      <c r="I1912" s="26" t="str">
        <f>IF([1]DRUM!F1889="","",[1]DRUM!F1889)</f>
        <v/>
      </c>
      <c r="J1912" s="26" t="str">
        <f>IF([1]DRUM!G1889="","",[1]DRUM!G1889)</f>
        <v/>
      </c>
      <c r="K1912" s="26" t="str">
        <f>IF([1]DRUM!H1889="","",[1]DRUM!H1889)</f>
        <v/>
      </c>
      <c r="L1912" s="26" t="str">
        <f>IF([1]DRUM!I1889="","",[1]DRUM!I1889)</f>
        <v/>
      </c>
      <c r="M1912" s="26" t="str">
        <f>IF([1]DRUM!J1889="","",
IF(AND([1]DRUM!K1889="Wooden Drum",[1]DRUM!J1889&gt;Max_WD_Capacity),Max_WD_Capacity,
[1]DRUM!J1889))</f>
        <v/>
      </c>
      <c r="N1912" s="26" t="str">
        <f>IF([1]DRUM!K1889="","",[1]DRUM!K1889)</f>
        <v/>
      </c>
      <c r="O1912" s="26" t="str">
        <f>IF([1]DRUM!L1889="","",[1]DRUM!L1889)</f>
        <v/>
      </c>
      <c r="P1912" s="26" t="str">
        <f>IF([1]DRUM!M1889="","",[1]DRUM!M1889)</f>
        <v/>
      </c>
      <c r="Q1912" s="26" t="str">
        <f>IF([1]DRUM!N1889="","",[1]DRUM!N1889)</f>
        <v/>
      </c>
      <c r="R1912" s="26" t="str">
        <f t="shared" si="299"/>
        <v/>
      </c>
      <c r="S1912" s="26">
        <f>IF(N1912="",0,
IF(Knee_Application="YES",Knee_Width,IF(Knee_Application="NO",0,
IF(OR(Cable_Type="OH",SearchData("Conductor",Cable_Desc)),0,
IF(N1912="Steel Drum",Knee_Width,
IF(N1912="Plywood Drum",0,
IF(Country="UAE",0,
IF(AND(OR(SearchData("LSHF",Cable_Desc),SearchData("LSZH",Cable_Desc),SearchData("LS0H",Cable_Desc),SearchData("LSOH",Cable_Desc)),D.nom&gt;40),Knee_Width,
IF(AND(Country="Egypt",D.nom&gt;60),Knee_Width,
IF(AND(Country&lt;&gt;"Egypt",D.nom&gt;35),Knee_Width,
0))))))))))</f>
        <v>0</v>
      </c>
      <c r="T1912" s="118">
        <f t="shared" ca="1" si="293"/>
        <v>0</v>
      </c>
      <c r="U1912" s="118">
        <f t="shared" ca="1" si="294"/>
        <v>0</v>
      </c>
      <c r="V1912" s="117">
        <f t="shared" ca="1" si="295"/>
        <v>0</v>
      </c>
      <c r="W1912" s="64">
        <f t="shared" ca="1" si="296"/>
        <v>1</v>
      </c>
      <c r="X1912" s="64">
        <f t="shared" ca="1" si="300"/>
        <v>0</v>
      </c>
      <c r="Y1912" s="64">
        <f t="shared" ca="1" si="297"/>
        <v>0</v>
      </c>
      <c r="AM1912" s="156"/>
    </row>
    <row r="1913" spans="1:39">
      <c r="A1913" s="12">
        <f t="shared" si="291"/>
        <v>0</v>
      </c>
      <c r="B1913" s="12" t="str">
        <f>IF([1]DRUM!A1890="","",[1]DRUM!A1890)</f>
        <v/>
      </c>
      <c r="C1913" s="12" t="str">
        <f t="shared" si="292"/>
        <v/>
      </c>
      <c r="D1913" s="155">
        <f t="shared" si="298"/>
        <v>0</v>
      </c>
      <c r="E1913" s="26" t="str">
        <f>IF([1]DRUM!B1890="","",[1]DRUM!B1890)</f>
        <v/>
      </c>
      <c r="F1913" s="26" t="str">
        <f>IF([1]DRUM!C1890="","",[1]DRUM!C1890)</f>
        <v/>
      </c>
      <c r="G1913" s="26" t="str">
        <f>IF([1]DRUM!D1890="","",[1]DRUM!D1890)</f>
        <v/>
      </c>
      <c r="H1913" s="26" t="str">
        <f>IF([1]DRUM!E1890="","",[1]DRUM!E1890)</f>
        <v/>
      </c>
      <c r="I1913" s="26" t="str">
        <f>IF([1]DRUM!F1890="","",[1]DRUM!F1890)</f>
        <v/>
      </c>
      <c r="J1913" s="26" t="str">
        <f>IF([1]DRUM!G1890="","",[1]DRUM!G1890)</f>
        <v/>
      </c>
      <c r="K1913" s="26" t="str">
        <f>IF([1]DRUM!H1890="","",[1]DRUM!H1890)</f>
        <v/>
      </c>
      <c r="L1913" s="26" t="str">
        <f>IF([1]DRUM!I1890="","",[1]DRUM!I1890)</f>
        <v/>
      </c>
      <c r="M1913" s="26" t="str">
        <f>IF([1]DRUM!J1890="","",
IF(AND([1]DRUM!K1890="Wooden Drum",[1]DRUM!J1890&gt;Max_WD_Capacity),Max_WD_Capacity,
[1]DRUM!J1890))</f>
        <v/>
      </c>
      <c r="N1913" s="26" t="str">
        <f>IF([1]DRUM!K1890="","",[1]DRUM!K1890)</f>
        <v/>
      </c>
      <c r="O1913" s="26" t="str">
        <f>IF([1]DRUM!L1890="","",[1]DRUM!L1890)</f>
        <v/>
      </c>
      <c r="P1913" s="26" t="str">
        <f>IF([1]DRUM!M1890="","",[1]DRUM!M1890)</f>
        <v/>
      </c>
      <c r="Q1913" s="26" t="str">
        <f>IF([1]DRUM!N1890="","",[1]DRUM!N1890)</f>
        <v/>
      </c>
      <c r="R1913" s="26" t="str">
        <f t="shared" si="299"/>
        <v/>
      </c>
      <c r="S1913" s="26">
        <f>IF(N1913="",0,
IF(Knee_Application="YES",Knee_Width,IF(Knee_Application="NO",0,
IF(OR(Cable_Type="OH",SearchData("Conductor",Cable_Desc)),0,
IF(N1913="Steel Drum",Knee_Width,
IF(N1913="Plywood Drum",0,
IF(Country="UAE",0,
IF(AND(OR(SearchData("LSHF",Cable_Desc),SearchData("LSZH",Cable_Desc),SearchData("LS0H",Cable_Desc),SearchData("LSOH",Cable_Desc)),D.nom&gt;40),Knee_Width,
IF(AND(Country="Egypt",D.nom&gt;60),Knee_Width,
IF(AND(Country&lt;&gt;"Egypt",D.nom&gt;35),Knee_Width,
0))))))))))</f>
        <v>0</v>
      </c>
      <c r="T1913" s="118">
        <f t="shared" ca="1" si="293"/>
        <v>0</v>
      </c>
      <c r="U1913" s="118">
        <f t="shared" ca="1" si="294"/>
        <v>0</v>
      </c>
      <c r="V1913" s="117">
        <f t="shared" ca="1" si="295"/>
        <v>0</v>
      </c>
      <c r="W1913" s="64">
        <f t="shared" ca="1" si="296"/>
        <v>1</v>
      </c>
      <c r="X1913" s="64">
        <f t="shared" ca="1" si="300"/>
        <v>0</v>
      </c>
      <c r="Y1913" s="64">
        <f t="shared" ca="1" si="297"/>
        <v>0</v>
      </c>
      <c r="AM1913" s="156"/>
    </row>
    <row r="1914" spans="1:39">
      <c r="A1914" s="12">
        <f t="shared" si="291"/>
        <v>0</v>
      </c>
      <c r="B1914" s="12" t="str">
        <f>IF([1]DRUM!A1891="","",[1]DRUM!A1891)</f>
        <v/>
      </c>
      <c r="C1914" s="12" t="str">
        <f t="shared" si="292"/>
        <v/>
      </c>
      <c r="D1914" s="155">
        <f t="shared" si="298"/>
        <v>0</v>
      </c>
      <c r="E1914" s="26" t="str">
        <f>IF([1]DRUM!B1891="","",[1]DRUM!B1891)</f>
        <v/>
      </c>
      <c r="F1914" s="26" t="str">
        <f>IF([1]DRUM!C1891="","",[1]DRUM!C1891)</f>
        <v/>
      </c>
      <c r="G1914" s="26" t="str">
        <f>IF([1]DRUM!D1891="","",[1]DRUM!D1891)</f>
        <v/>
      </c>
      <c r="H1914" s="26" t="str">
        <f>IF([1]DRUM!E1891="","",[1]DRUM!E1891)</f>
        <v/>
      </c>
      <c r="I1914" s="26" t="str">
        <f>IF([1]DRUM!F1891="","",[1]DRUM!F1891)</f>
        <v/>
      </c>
      <c r="J1914" s="26" t="str">
        <f>IF([1]DRUM!G1891="","",[1]DRUM!G1891)</f>
        <v/>
      </c>
      <c r="K1914" s="26" t="str">
        <f>IF([1]DRUM!H1891="","",[1]DRUM!H1891)</f>
        <v/>
      </c>
      <c r="L1914" s="26" t="str">
        <f>IF([1]DRUM!I1891="","",[1]DRUM!I1891)</f>
        <v/>
      </c>
      <c r="M1914" s="26" t="str">
        <f>IF([1]DRUM!J1891="","",
IF(AND([1]DRUM!K1891="Wooden Drum",[1]DRUM!J1891&gt;Max_WD_Capacity),Max_WD_Capacity,
[1]DRUM!J1891))</f>
        <v/>
      </c>
      <c r="N1914" s="26" t="str">
        <f>IF([1]DRUM!K1891="","",[1]DRUM!K1891)</f>
        <v/>
      </c>
      <c r="O1914" s="26" t="str">
        <f>IF([1]DRUM!L1891="","",[1]DRUM!L1891)</f>
        <v/>
      </c>
      <c r="P1914" s="26" t="str">
        <f>IF([1]DRUM!M1891="","",[1]DRUM!M1891)</f>
        <v/>
      </c>
      <c r="Q1914" s="26" t="str">
        <f>IF([1]DRUM!N1891="","",[1]DRUM!N1891)</f>
        <v/>
      </c>
      <c r="R1914" s="26" t="str">
        <f t="shared" si="299"/>
        <v/>
      </c>
      <c r="S1914" s="26">
        <f>IF(N1914="",0,
IF(Knee_Application="YES",Knee_Width,IF(Knee_Application="NO",0,
IF(OR(Cable_Type="OH",SearchData("Conductor",Cable_Desc)),0,
IF(N1914="Steel Drum",Knee_Width,
IF(N1914="Plywood Drum",0,
IF(Country="UAE",0,
IF(AND(OR(SearchData("LSHF",Cable_Desc),SearchData("LSZH",Cable_Desc),SearchData("LS0H",Cable_Desc),SearchData("LSOH",Cable_Desc)),D.nom&gt;40),Knee_Width,
IF(AND(Country="Egypt",D.nom&gt;60),Knee_Width,
IF(AND(Country&lt;&gt;"Egypt",D.nom&gt;35),Knee_Width,
0))))))))))</f>
        <v>0</v>
      </c>
      <c r="T1914" s="118">
        <f t="shared" ca="1" si="293"/>
        <v>0</v>
      </c>
      <c r="U1914" s="118">
        <f t="shared" ca="1" si="294"/>
        <v>0</v>
      </c>
      <c r="V1914" s="117">
        <f t="shared" ca="1" si="295"/>
        <v>0</v>
      </c>
      <c r="W1914" s="64">
        <f t="shared" ca="1" si="296"/>
        <v>1</v>
      </c>
      <c r="X1914" s="64">
        <f t="shared" ca="1" si="300"/>
        <v>0</v>
      </c>
      <c r="Y1914" s="64">
        <f t="shared" ca="1" si="297"/>
        <v>0</v>
      </c>
      <c r="AM1914" s="156"/>
    </row>
    <row r="1915" spans="1:39">
      <c r="A1915" s="12">
        <f t="shared" si="291"/>
        <v>0</v>
      </c>
      <c r="B1915" s="12" t="str">
        <f>IF([1]DRUM!A1892="","",[1]DRUM!A1892)</f>
        <v/>
      </c>
      <c r="C1915" s="12" t="str">
        <f t="shared" si="292"/>
        <v/>
      </c>
      <c r="D1915" s="155">
        <f t="shared" si="298"/>
        <v>0</v>
      </c>
      <c r="E1915" s="26" t="str">
        <f>IF([1]DRUM!B1892="","",[1]DRUM!B1892)</f>
        <v/>
      </c>
      <c r="F1915" s="26" t="str">
        <f>IF([1]DRUM!C1892="","",[1]DRUM!C1892)</f>
        <v/>
      </c>
      <c r="G1915" s="26" t="str">
        <f>IF([1]DRUM!D1892="","",[1]DRUM!D1892)</f>
        <v/>
      </c>
      <c r="H1915" s="26" t="str">
        <f>IF([1]DRUM!E1892="","",[1]DRUM!E1892)</f>
        <v/>
      </c>
      <c r="I1915" s="26" t="str">
        <f>IF([1]DRUM!F1892="","",[1]DRUM!F1892)</f>
        <v/>
      </c>
      <c r="J1915" s="26" t="str">
        <f>IF([1]DRUM!G1892="","",[1]DRUM!G1892)</f>
        <v/>
      </c>
      <c r="K1915" s="26" t="str">
        <f>IF([1]DRUM!H1892="","",[1]DRUM!H1892)</f>
        <v/>
      </c>
      <c r="L1915" s="26" t="str">
        <f>IF([1]DRUM!I1892="","",[1]DRUM!I1892)</f>
        <v/>
      </c>
      <c r="M1915" s="26" t="str">
        <f>IF([1]DRUM!J1892="","",
IF(AND([1]DRUM!K1892="Wooden Drum",[1]DRUM!J1892&gt;Max_WD_Capacity),Max_WD_Capacity,
[1]DRUM!J1892))</f>
        <v/>
      </c>
      <c r="N1915" s="26" t="str">
        <f>IF([1]DRUM!K1892="","",[1]DRUM!K1892)</f>
        <v/>
      </c>
      <c r="O1915" s="26" t="str">
        <f>IF([1]DRUM!L1892="","",[1]DRUM!L1892)</f>
        <v/>
      </c>
      <c r="P1915" s="26" t="str">
        <f>IF([1]DRUM!M1892="","",[1]DRUM!M1892)</f>
        <v/>
      </c>
      <c r="Q1915" s="26" t="str">
        <f>IF([1]DRUM!N1892="","",[1]DRUM!N1892)</f>
        <v/>
      </c>
      <c r="R1915" s="26" t="str">
        <f t="shared" si="299"/>
        <v/>
      </c>
      <c r="S1915" s="26">
        <f>IF(N1915="",0,
IF(Knee_Application="YES",Knee_Width,IF(Knee_Application="NO",0,
IF(OR(Cable_Type="OH",SearchData("Conductor",Cable_Desc)),0,
IF(N1915="Steel Drum",Knee_Width,
IF(N1915="Plywood Drum",0,
IF(Country="UAE",0,
IF(AND(OR(SearchData("LSHF",Cable_Desc),SearchData("LSZH",Cable_Desc),SearchData("LS0H",Cable_Desc),SearchData("LSOH",Cable_Desc)),D.nom&gt;40),Knee_Width,
IF(AND(Country="Egypt",D.nom&gt;60),Knee_Width,
IF(AND(Country&lt;&gt;"Egypt",D.nom&gt;35),Knee_Width,
0))))))))))</f>
        <v>0</v>
      </c>
      <c r="T1915" s="118">
        <f t="shared" ca="1" si="293"/>
        <v>0</v>
      </c>
      <c r="U1915" s="118">
        <f t="shared" ca="1" si="294"/>
        <v>0</v>
      </c>
      <c r="V1915" s="117">
        <f t="shared" ca="1" si="295"/>
        <v>0</v>
      </c>
      <c r="W1915" s="64">
        <f t="shared" ca="1" si="296"/>
        <v>1</v>
      </c>
      <c r="X1915" s="64">
        <f t="shared" ca="1" si="300"/>
        <v>0</v>
      </c>
      <c r="Y1915" s="64">
        <f t="shared" ca="1" si="297"/>
        <v>0</v>
      </c>
      <c r="AM1915" s="156"/>
    </row>
    <row r="1916" spans="1:39">
      <c r="A1916" s="12">
        <f t="shared" si="291"/>
        <v>0</v>
      </c>
      <c r="B1916" s="12" t="str">
        <f>IF([1]DRUM!A1893="","",[1]DRUM!A1893)</f>
        <v/>
      </c>
      <c r="C1916" s="12" t="str">
        <f t="shared" si="292"/>
        <v/>
      </c>
      <c r="D1916" s="155">
        <f t="shared" si="298"/>
        <v>0</v>
      </c>
      <c r="E1916" s="26" t="str">
        <f>IF([1]DRUM!B1893="","",[1]DRUM!B1893)</f>
        <v/>
      </c>
      <c r="F1916" s="26" t="str">
        <f>IF([1]DRUM!C1893="","",[1]DRUM!C1893)</f>
        <v/>
      </c>
      <c r="G1916" s="26" t="str">
        <f>IF([1]DRUM!D1893="","",[1]DRUM!D1893)</f>
        <v/>
      </c>
      <c r="H1916" s="26" t="str">
        <f>IF([1]DRUM!E1893="","",[1]DRUM!E1893)</f>
        <v/>
      </c>
      <c r="I1916" s="26" t="str">
        <f>IF([1]DRUM!F1893="","",[1]DRUM!F1893)</f>
        <v/>
      </c>
      <c r="J1916" s="26" t="str">
        <f>IF([1]DRUM!G1893="","",[1]DRUM!G1893)</f>
        <v/>
      </c>
      <c r="K1916" s="26" t="str">
        <f>IF([1]DRUM!H1893="","",[1]DRUM!H1893)</f>
        <v/>
      </c>
      <c r="L1916" s="26" t="str">
        <f>IF([1]DRUM!I1893="","",[1]DRUM!I1893)</f>
        <v/>
      </c>
      <c r="M1916" s="26" t="str">
        <f>IF([1]DRUM!J1893="","",
IF(AND([1]DRUM!K1893="Wooden Drum",[1]DRUM!J1893&gt;Max_WD_Capacity),Max_WD_Capacity,
[1]DRUM!J1893))</f>
        <v/>
      </c>
      <c r="N1916" s="26" t="str">
        <f>IF([1]DRUM!K1893="","",[1]DRUM!K1893)</f>
        <v/>
      </c>
      <c r="O1916" s="26" t="str">
        <f>IF([1]DRUM!L1893="","",[1]DRUM!L1893)</f>
        <v/>
      </c>
      <c r="P1916" s="26" t="str">
        <f>IF([1]DRUM!M1893="","",[1]DRUM!M1893)</f>
        <v/>
      </c>
      <c r="Q1916" s="26" t="str">
        <f>IF([1]DRUM!N1893="","",[1]DRUM!N1893)</f>
        <v/>
      </c>
      <c r="R1916" s="26" t="str">
        <f t="shared" si="299"/>
        <v/>
      </c>
      <c r="S1916" s="26">
        <f>IF(N1916="",0,
IF(Knee_Application="YES",Knee_Width,IF(Knee_Application="NO",0,
IF(OR(Cable_Type="OH",SearchData("Conductor",Cable_Desc)),0,
IF(N1916="Steel Drum",Knee_Width,
IF(N1916="Plywood Drum",0,
IF(Country="UAE",0,
IF(AND(OR(SearchData("LSHF",Cable_Desc),SearchData("LSZH",Cable_Desc),SearchData("LS0H",Cable_Desc),SearchData("LSOH",Cable_Desc)),D.nom&gt;40),Knee_Width,
IF(AND(Country="Egypt",D.nom&gt;60),Knee_Width,
IF(AND(Country&lt;&gt;"Egypt",D.nom&gt;35),Knee_Width,
0))))))))))</f>
        <v>0</v>
      </c>
      <c r="T1916" s="118">
        <f t="shared" ca="1" si="293"/>
        <v>0</v>
      </c>
      <c r="U1916" s="118">
        <f t="shared" ca="1" si="294"/>
        <v>0</v>
      </c>
      <c r="V1916" s="117">
        <f t="shared" ca="1" si="295"/>
        <v>0</v>
      </c>
      <c r="W1916" s="64">
        <f t="shared" ca="1" si="296"/>
        <v>1</v>
      </c>
      <c r="X1916" s="64">
        <f t="shared" ca="1" si="300"/>
        <v>0</v>
      </c>
      <c r="Y1916" s="64">
        <f t="shared" ca="1" si="297"/>
        <v>0</v>
      </c>
      <c r="AM1916" s="156"/>
    </row>
    <row r="1917" spans="1:39">
      <c r="A1917" s="12">
        <f t="shared" si="291"/>
        <v>0</v>
      </c>
      <c r="B1917" s="12" t="str">
        <f>IF([1]DRUM!A1894="","",[1]DRUM!A1894)</f>
        <v/>
      </c>
      <c r="C1917" s="12" t="str">
        <f t="shared" si="292"/>
        <v/>
      </c>
      <c r="D1917" s="155">
        <f t="shared" si="298"/>
        <v>0</v>
      </c>
      <c r="E1917" s="26" t="str">
        <f>IF([1]DRUM!B1894="","",[1]DRUM!B1894)</f>
        <v/>
      </c>
      <c r="F1917" s="26" t="str">
        <f>IF([1]DRUM!C1894="","",[1]DRUM!C1894)</f>
        <v/>
      </c>
      <c r="G1917" s="26" t="str">
        <f>IF([1]DRUM!D1894="","",[1]DRUM!D1894)</f>
        <v/>
      </c>
      <c r="H1917" s="26" t="str">
        <f>IF([1]DRUM!E1894="","",[1]DRUM!E1894)</f>
        <v/>
      </c>
      <c r="I1917" s="26" t="str">
        <f>IF([1]DRUM!F1894="","",[1]DRUM!F1894)</f>
        <v/>
      </c>
      <c r="J1917" s="26" t="str">
        <f>IF([1]DRUM!G1894="","",[1]DRUM!G1894)</f>
        <v/>
      </c>
      <c r="K1917" s="26" t="str">
        <f>IF([1]DRUM!H1894="","",[1]DRUM!H1894)</f>
        <v/>
      </c>
      <c r="L1917" s="26" t="str">
        <f>IF([1]DRUM!I1894="","",[1]DRUM!I1894)</f>
        <v/>
      </c>
      <c r="M1917" s="26" t="str">
        <f>IF([1]DRUM!J1894="","",
IF(AND([1]DRUM!K1894="Wooden Drum",[1]DRUM!J1894&gt;Max_WD_Capacity),Max_WD_Capacity,
[1]DRUM!J1894))</f>
        <v/>
      </c>
      <c r="N1917" s="26" t="str">
        <f>IF([1]DRUM!K1894="","",[1]DRUM!K1894)</f>
        <v/>
      </c>
      <c r="O1917" s="26" t="str">
        <f>IF([1]DRUM!L1894="","",[1]DRUM!L1894)</f>
        <v/>
      </c>
      <c r="P1917" s="26" t="str">
        <f>IF([1]DRUM!M1894="","",[1]DRUM!M1894)</f>
        <v/>
      </c>
      <c r="Q1917" s="26" t="str">
        <f>IF([1]DRUM!N1894="","",[1]DRUM!N1894)</f>
        <v/>
      </c>
      <c r="R1917" s="26" t="str">
        <f t="shared" si="299"/>
        <v/>
      </c>
      <c r="S1917" s="26">
        <f>IF(N1917="",0,
IF(Knee_Application="YES",Knee_Width,IF(Knee_Application="NO",0,
IF(OR(Cable_Type="OH",SearchData("Conductor",Cable_Desc)),0,
IF(N1917="Steel Drum",Knee_Width,
IF(N1917="Plywood Drum",0,
IF(Country="UAE",0,
IF(AND(OR(SearchData("LSHF",Cable_Desc),SearchData("LSZH",Cable_Desc),SearchData("LS0H",Cable_Desc),SearchData("LSOH",Cable_Desc)),D.nom&gt;40),Knee_Width,
IF(AND(Country="Egypt",D.nom&gt;60),Knee_Width,
IF(AND(Country&lt;&gt;"Egypt",D.nom&gt;35),Knee_Width,
0))))))))))</f>
        <v>0</v>
      </c>
      <c r="T1917" s="118">
        <f t="shared" ca="1" si="293"/>
        <v>0</v>
      </c>
      <c r="U1917" s="118">
        <f t="shared" ca="1" si="294"/>
        <v>0</v>
      </c>
      <c r="V1917" s="117">
        <f t="shared" ca="1" si="295"/>
        <v>0</v>
      </c>
      <c r="W1917" s="64">
        <f t="shared" ca="1" si="296"/>
        <v>1</v>
      </c>
      <c r="X1917" s="64">
        <f t="shared" ca="1" si="300"/>
        <v>0</v>
      </c>
      <c r="Y1917" s="64">
        <f t="shared" ca="1" si="297"/>
        <v>0</v>
      </c>
      <c r="AM1917" s="156"/>
    </row>
    <row r="1918" spans="1:39">
      <c r="A1918" s="12">
        <f t="shared" si="291"/>
        <v>0</v>
      </c>
      <c r="B1918" s="12" t="str">
        <f>IF([1]DRUM!A1895="","",[1]DRUM!A1895)</f>
        <v/>
      </c>
      <c r="C1918" s="12" t="str">
        <f t="shared" si="292"/>
        <v/>
      </c>
      <c r="D1918" s="155">
        <f t="shared" si="298"/>
        <v>0</v>
      </c>
      <c r="E1918" s="26" t="str">
        <f>IF([1]DRUM!B1895="","",[1]DRUM!B1895)</f>
        <v/>
      </c>
      <c r="F1918" s="26" t="str">
        <f>IF([1]DRUM!C1895="","",[1]DRUM!C1895)</f>
        <v/>
      </c>
      <c r="G1918" s="26" t="str">
        <f>IF([1]DRUM!D1895="","",[1]DRUM!D1895)</f>
        <v/>
      </c>
      <c r="H1918" s="26" t="str">
        <f>IF([1]DRUM!E1895="","",[1]DRUM!E1895)</f>
        <v/>
      </c>
      <c r="I1918" s="26" t="str">
        <f>IF([1]DRUM!F1895="","",[1]DRUM!F1895)</f>
        <v/>
      </c>
      <c r="J1918" s="26" t="str">
        <f>IF([1]DRUM!G1895="","",[1]DRUM!G1895)</f>
        <v/>
      </c>
      <c r="K1918" s="26" t="str">
        <f>IF([1]DRUM!H1895="","",[1]DRUM!H1895)</f>
        <v/>
      </c>
      <c r="L1918" s="26" t="str">
        <f>IF([1]DRUM!I1895="","",[1]DRUM!I1895)</f>
        <v/>
      </c>
      <c r="M1918" s="26" t="str">
        <f>IF([1]DRUM!J1895="","",
IF(AND([1]DRUM!K1895="Wooden Drum",[1]DRUM!J1895&gt;Max_WD_Capacity),Max_WD_Capacity,
[1]DRUM!J1895))</f>
        <v/>
      </c>
      <c r="N1918" s="26" t="str">
        <f>IF([1]DRUM!K1895="","",[1]DRUM!K1895)</f>
        <v/>
      </c>
      <c r="O1918" s="26" t="str">
        <f>IF([1]DRUM!L1895="","",[1]DRUM!L1895)</f>
        <v/>
      </c>
      <c r="P1918" s="26" t="str">
        <f>IF([1]DRUM!M1895="","",[1]DRUM!M1895)</f>
        <v/>
      </c>
      <c r="Q1918" s="26" t="str">
        <f>IF([1]DRUM!N1895="","",[1]DRUM!N1895)</f>
        <v/>
      </c>
      <c r="R1918" s="26" t="str">
        <f t="shared" si="299"/>
        <v/>
      </c>
      <c r="S1918" s="26">
        <f>IF(N1918="",0,
IF(Knee_Application="YES",Knee_Width,IF(Knee_Application="NO",0,
IF(OR(Cable_Type="OH",SearchData("Conductor",Cable_Desc)),0,
IF(N1918="Steel Drum",Knee_Width,
IF(N1918="Plywood Drum",0,
IF(Country="UAE",0,
IF(AND(OR(SearchData("LSHF",Cable_Desc),SearchData("LSZH",Cable_Desc),SearchData("LS0H",Cable_Desc),SearchData("LSOH",Cable_Desc)),D.nom&gt;40),Knee_Width,
IF(AND(Country="Egypt",D.nom&gt;60),Knee_Width,
IF(AND(Country&lt;&gt;"Egypt",D.nom&gt;35),Knee_Width,
0))))))))))</f>
        <v>0</v>
      </c>
      <c r="T1918" s="118">
        <f t="shared" ca="1" si="293"/>
        <v>0</v>
      </c>
      <c r="U1918" s="118">
        <f t="shared" ca="1" si="294"/>
        <v>0</v>
      </c>
      <c r="V1918" s="117">
        <f t="shared" ca="1" si="295"/>
        <v>0</v>
      </c>
      <c r="W1918" s="64">
        <f t="shared" ca="1" si="296"/>
        <v>1</v>
      </c>
      <c r="X1918" s="64">
        <f t="shared" ca="1" si="300"/>
        <v>0</v>
      </c>
      <c r="Y1918" s="64">
        <f t="shared" ca="1" si="297"/>
        <v>0</v>
      </c>
      <c r="AM1918" s="156"/>
    </row>
    <row r="1919" spans="1:39">
      <c r="A1919" s="12">
        <f t="shared" si="291"/>
        <v>0</v>
      </c>
      <c r="B1919" s="12" t="str">
        <f>IF([1]DRUM!A1896="","",[1]DRUM!A1896)</f>
        <v/>
      </c>
      <c r="C1919" s="12" t="str">
        <f t="shared" si="292"/>
        <v/>
      </c>
      <c r="D1919" s="155">
        <f t="shared" si="298"/>
        <v>0</v>
      </c>
      <c r="E1919" s="26" t="str">
        <f>IF([1]DRUM!B1896="","",[1]DRUM!B1896)</f>
        <v/>
      </c>
      <c r="F1919" s="26" t="str">
        <f>IF([1]DRUM!C1896="","",[1]DRUM!C1896)</f>
        <v/>
      </c>
      <c r="G1919" s="26" t="str">
        <f>IF([1]DRUM!D1896="","",[1]DRUM!D1896)</f>
        <v/>
      </c>
      <c r="H1919" s="26" t="str">
        <f>IF([1]DRUM!E1896="","",[1]DRUM!E1896)</f>
        <v/>
      </c>
      <c r="I1919" s="26" t="str">
        <f>IF([1]DRUM!F1896="","",[1]DRUM!F1896)</f>
        <v/>
      </c>
      <c r="J1919" s="26" t="str">
        <f>IF([1]DRUM!G1896="","",[1]DRUM!G1896)</f>
        <v/>
      </c>
      <c r="K1919" s="26" t="str">
        <f>IF([1]DRUM!H1896="","",[1]DRUM!H1896)</f>
        <v/>
      </c>
      <c r="L1919" s="26" t="str">
        <f>IF([1]DRUM!I1896="","",[1]DRUM!I1896)</f>
        <v/>
      </c>
      <c r="M1919" s="26" t="str">
        <f>IF([1]DRUM!J1896="","",
IF(AND([1]DRUM!K1896="Wooden Drum",[1]DRUM!J1896&gt;Max_WD_Capacity),Max_WD_Capacity,
[1]DRUM!J1896))</f>
        <v/>
      </c>
      <c r="N1919" s="26" t="str">
        <f>IF([1]DRUM!K1896="","",[1]DRUM!K1896)</f>
        <v/>
      </c>
      <c r="O1919" s="26" t="str">
        <f>IF([1]DRUM!L1896="","",[1]DRUM!L1896)</f>
        <v/>
      </c>
      <c r="P1919" s="26" t="str">
        <f>IF([1]DRUM!M1896="","",[1]DRUM!M1896)</f>
        <v/>
      </c>
      <c r="Q1919" s="26" t="str">
        <f>IF([1]DRUM!N1896="","",[1]DRUM!N1896)</f>
        <v/>
      </c>
      <c r="R1919" s="26" t="str">
        <f t="shared" si="299"/>
        <v/>
      </c>
      <c r="S1919" s="26">
        <f>IF(N1919="",0,
IF(Knee_Application="YES",Knee_Width,IF(Knee_Application="NO",0,
IF(OR(Cable_Type="OH",SearchData("Conductor",Cable_Desc)),0,
IF(N1919="Steel Drum",Knee_Width,
IF(N1919="Plywood Drum",0,
IF(Country="UAE",0,
IF(AND(OR(SearchData("LSHF",Cable_Desc),SearchData("LSZH",Cable_Desc),SearchData("LS0H",Cable_Desc),SearchData("LSOH",Cable_Desc)),D.nom&gt;40),Knee_Width,
IF(AND(Country="Egypt",D.nom&gt;60),Knee_Width,
IF(AND(Country&lt;&gt;"Egypt",D.nom&gt;35),Knee_Width,
0))))))))))</f>
        <v>0</v>
      </c>
      <c r="T1919" s="118">
        <f t="shared" ca="1" si="293"/>
        <v>0</v>
      </c>
      <c r="U1919" s="118">
        <f t="shared" ca="1" si="294"/>
        <v>0</v>
      </c>
      <c r="V1919" s="117">
        <f t="shared" ca="1" si="295"/>
        <v>0</v>
      </c>
      <c r="W1919" s="64">
        <f t="shared" ca="1" si="296"/>
        <v>1</v>
      </c>
      <c r="X1919" s="64">
        <f t="shared" ca="1" si="300"/>
        <v>0</v>
      </c>
      <c r="Y1919" s="64">
        <f t="shared" ca="1" si="297"/>
        <v>0</v>
      </c>
      <c r="AM1919" s="156"/>
    </row>
    <row r="1920" spans="1:39">
      <c r="A1920" s="12">
        <f t="shared" si="291"/>
        <v>0</v>
      </c>
      <c r="B1920" s="12" t="str">
        <f>IF([1]DRUM!A1897="","",[1]DRUM!A1897)</f>
        <v/>
      </c>
      <c r="C1920" s="12" t="str">
        <f t="shared" si="292"/>
        <v/>
      </c>
      <c r="D1920" s="155">
        <f t="shared" si="298"/>
        <v>0</v>
      </c>
      <c r="E1920" s="26" t="str">
        <f>IF([1]DRUM!B1897="","",[1]DRUM!B1897)</f>
        <v/>
      </c>
      <c r="F1920" s="26" t="str">
        <f>IF([1]DRUM!C1897="","",[1]DRUM!C1897)</f>
        <v/>
      </c>
      <c r="G1920" s="26" t="str">
        <f>IF([1]DRUM!D1897="","",[1]DRUM!D1897)</f>
        <v/>
      </c>
      <c r="H1920" s="26" t="str">
        <f>IF([1]DRUM!E1897="","",[1]DRUM!E1897)</f>
        <v/>
      </c>
      <c r="I1920" s="26" t="str">
        <f>IF([1]DRUM!F1897="","",[1]DRUM!F1897)</f>
        <v/>
      </c>
      <c r="J1920" s="26" t="str">
        <f>IF([1]DRUM!G1897="","",[1]DRUM!G1897)</f>
        <v/>
      </c>
      <c r="K1920" s="26" t="str">
        <f>IF([1]DRUM!H1897="","",[1]DRUM!H1897)</f>
        <v/>
      </c>
      <c r="L1920" s="26" t="str">
        <f>IF([1]DRUM!I1897="","",[1]DRUM!I1897)</f>
        <v/>
      </c>
      <c r="M1920" s="26" t="str">
        <f>IF([1]DRUM!J1897="","",
IF(AND([1]DRUM!K1897="Wooden Drum",[1]DRUM!J1897&gt;Max_WD_Capacity),Max_WD_Capacity,
[1]DRUM!J1897))</f>
        <v/>
      </c>
      <c r="N1920" s="26" t="str">
        <f>IF([1]DRUM!K1897="","",[1]DRUM!K1897)</f>
        <v/>
      </c>
      <c r="O1920" s="26" t="str">
        <f>IF([1]DRUM!L1897="","",[1]DRUM!L1897)</f>
        <v/>
      </c>
      <c r="P1920" s="26" t="str">
        <f>IF([1]DRUM!M1897="","",[1]DRUM!M1897)</f>
        <v/>
      </c>
      <c r="Q1920" s="26" t="str">
        <f>IF([1]DRUM!N1897="","",[1]DRUM!N1897)</f>
        <v/>
      </c>
      <c r="R1920" s="26" t="str">
        <f t="shared" si="299"/>
        <v/>
      </c>
      <c r="S1920" s="26">
        <f>IF(N1920="",0,
IF(Knee_Application="YES",Knee_Width,IF(Knee_Application="NO",0,
IF(OR(Cable_Type="OH",SearchData("Conductor",Cable_Desc)),0,
IF(N1920="Steel Drum",Knee_Width,
IF(N1920="Plywood Drum",0,
IF(Country="UAE",0,
IF(AND(OR(SearchData("LSHF",Cable_Desc),SearchData("LSZH",Cable_Desc),SearchData("LS0H",Cable_Desc),SearchData("LSOH",Cable_Desc)),D.nom&gt;40),Knee_Width,
IF(AND(Country="Egypt",D.nom&gt;60),Knee_Width,
IF(AND(Country&lt;&gt;"Egypt",D.nom&gt;35),Knee_Width,
0))))))))))</f>
        <v>0</v>
      </c>
      <c r="T1920" s="118">
        <f t="shared" ca="1" si="293"/>
        <v>0</v>
      </c>
      <c r="U1920" s="118">
        <f t="shared" ca="1" si="294"/>
        <v>0</v>
      </c>
      <c r="V1920" s="117">
        <f t="shared" ca="1" si="295"/>
        <v>0</v>
      </c>
      <c r="W1920" s="64">
        <f t="shared" ca="1" si="296"/>
        <v>1</v>
      </c>
      <c r="X1920" s="64">
        <f t="shared" ca="1" si="300"/>
        <v>0</v>
      </c>
      <c r="Y1920" s="64">
        <f t="shared" ca="1" si="297"/>
        <v>0</v>
      </c>
      <c r="AM1920" s="156"/>
    </row>
    <row r="1921" spans="1:39">
      <c r="A1921" s="12">
        <f t="shared" si="291"/>
        <v>0</v>
      </c>
      <c r="B1921" s="12" t="str">
        <f>IF([1]DRUM!A1898="","",[1]DRUM!A1898)</f>
        <v/>
      </c>
      <c r="C1921" s="12" t="str">
        <f t="shared" si="292"/>
        <v/>
      </c>
      <c r="D1921" s="155">
        <f t="shared" si="298"/>
        <v>0</v>
      </c>
      <c r="E1921" s="26" t="str">
        <f>IF([1]DRUM!B1898="","",[1]DRUM!B1898)</f>
        <v/>
      </c>
      <c r="F1921" s="26" t="str">
        <f>IF([1]DRUM!C1898="","",[1]DRUM!C1898)</f>
        <v/>
      </c>
      <c r="G1921" s="26" t="str">
        <f>IF([1]DRUM!D1898="","",[1]DRUM!D1898)</f>
        <v/>
      </c>
      <c r="H1921" s="26" t="str">
        <f>IF([1]DRUM!E1898="","",[1]DRUM!E1898)</f>
        <v/>
      </c>
      <c r="I1921" s="26" t="str">
        <f>IF([1]DRUM!F1898="","",[1]DRUM!F1898)</f>
        <v/>
      </c>
      <c r="J1921" s="26" t="str">
        <f>IF([1]DRUM!G1898="","",[1]DRUM!G1898)</f>
        <v/>
      </c>
      <c r="K1921" s="26" t="str">
        <f>IF([1]DRUM!H1898="","",[1]DRUM!H1898)</f>
        <v/>
      </c>
      <c r="L1921" s="26" t="str">
        <f>IF([1]DRUM!I1898="","",[1]DRUM!I1898)</f>
        <v/>
      </c>
      <c r="M1921" s="26" t="str">
        <f>IF([1]DRUM!J1898="","",
IF(AND([1]DRUM!K1898="Wooden Drum",[1]DRUM!J1898&gt;Max_WD_Capacity),Max_WD_Capacity,
[1]DRUM!J1898))</f>
        <v/>
      </c>
      <c r="N1921" s="26" t="str">
        <f>IF([1]DRUM!K1898="","",[1]DRUM!K1898)</f>
        <v/>
      </c>
      <c r="O1921" s="26" t="str">
        <f>IF([1]DRUM!L1898="","",[1]DRUM!L1898)</f>
        <v/>
      </c>
      <c r="P1921" s="26" t="str">
        <f>IF([1]DRUM!M1898="","",[1]DRUM!M1898)</f>
        <v/>
      </c>
      <c r="Q1921" s="26" t="str">
        <f>IF([1]DRUM!N1898="","",[1]DRUM!N1898)</f>
        <v/>
      </c>
      <c r="R1921" s="26" t="str">
        <f t="shared" si="299"/>
        <v/>
      </c>
      <c r="S1921" s="26">
        <f>IF(N1921="",0,
IF(Knee_Application="YES",Knee_Width,IF(Knee_Application="NO",0,
IF(OR(Cable_Type="OH",SearchData("Conductor",Cable_Desc)),0,
IF(N1921="Steel Drum",Knee_Width,
IF(N1921="Plywood Drum",0,
IF(Country="UAE",0,
IF(AND(OR(SearchData("LSHF",Cable_Desc),SearchData("LSZH",Cable_Desc),SearchData("LS0H",Cable_Desc),SearchData("LSOH",Cable_Desc)),D.nom&gt;40),Knee_Width,
IF(AND(Country="Egypt",D.nom&gt;60),Knee_Width,
IF(AND(Country&lt;&gt;"Egypt",D.nom&gt;35),Knee_Width,
0))))))))))</f>
        <v>0</v>
      </c>
      <c r="T1921" s="118">
        <f t="shared" ca="1" si="293"/>
        <v>0</v>
      </c>
      <c r="U1921" s="118">
        <f t="shared" ca="1" si="294"/>
        <v>0</v>
      </c>
      <c r="V1921" s="117">
        <f t="shared" ca="1" si="295"/>
        <v>0</v>
      </c>
      <c r="W1921" s="64">
        <f t="shared" ca="1" si="296"/>
        <v>1</v>
      </c>
      <c r="X1921" s="64">
        <f t="shared" ca="1" si="300"/>
        <v>0</v>
      </c>
      <c r="Y1921" s="64">
        <f t="shared" ca="1" si="297"/>
        <v>0</v>
      </c>
      <c r="AM1921" s="156"/>
    </row>
    <row r="1922" spans="1:39">
      <c r="A1922" s="12">
        <f t="shared" si="291"/>
        <v>0</v>
      </c>
      <c r="B1922" s="12" t="str">
        <f>IF([1]DRUM!A1899="","",[1]DRUM!A1899)</f>
        <v/>
      </c>
      <c r="C1922" s="12" t="str">
        <f t="shared" si="292"/>
        <v/>
      </c>
      <c r="D1922" s="155">
        <f t="shared" si="298"/>
        <v>0</v>
      </c>
      <c r="E1922" s="26" t="str">
        <f>IF([1]DRUM!B1899="","",[1]DRUM!B1899)</f>
        <v/>
      </c>
      <c r="F1922" s="26" t="str">
        <f>IF([1]DRUM!C1899="","",[1]DRUM!C1899)</f>
        <v/>
      </c>
      <c r="G1922" s="26" t="str">
        <f>IF([1]DRUM!D1899="","",[1]DRUM!D1899)</f>
        <v/>
      </c>
      <c r="H1922" s="26" t="str">
        <f>IF([1]DRUM!E1899="","",[1]DRUM!E1899)</f>
        <v/>
      </c>
      <c r="I1922" s="26" t="str">
        <f>IF([1]DRUM!F1899="","",[1]DRUM!F1899)</f>
        <v/>
      </c>
      <c r="J1922" s="26" t="str">
        <f>IF([1]DRUM!G1899="","",[1]DRUM!G1899)</f>
        <v/>
      </c>
      <c r="K1922" s="26" t="str">
        <f>IF([1]DRUM!H1899="","",[1]DRUM!H1899)</f>
        <v/>
      </c>
      <c r="L1922" s="26" t="str">
        <f>IF([1]DRUM!I1899="","",[1]DRUM!I1899)</f>
        <v/>
      </c>
      <c r="M1922" s="26" t="str">
        <f>IF([1]DRUM!J1899="","",
IF(AND([1]DRUM!K1899="Wooden Drum",[1]DRUM!J1899&gt;Max_WD_Capacity),Max_WD_Capacity,
[1]DRUM!J1899))</f>
        <v/>
      </c>
      <c r="N1922" s="26" t="str">
        <f>IF([1]DRUM!K1899="","",[1]DRUM!K1899)</f>
        <v/>
      </c>
      <c r="O1922" s="26" t="str">
        <f>IF([1]DRUM!L1899="","",[1]DRUM!L1899)</f>
        <v/>
      </c>
      <c r="P1922" s="26" t="str">
        <f>IF([1]DRUM!M1899="","",[1]DRUM!M1899)</f>
        <v/>
      </c>
      <c r="Q1922" s="26" t="str">
        <f>IF([1]DRUM!N1899="","",[1]DRUM!N1899)</f>
        <v/>
      </c>
      <c r="R1922" s="26" t="str">
        <f t="shared" si="299"/>
        <v/>
      </c>
      <c r="S1922" s="26">
        <f>IF(N1922="",0,
IF(Knee_Application="YES",Knee_Width,IF(Knee_Application="NO",0,
IF(OR(Cable_Type="OH",SearchData("Conductor",Cable_Desc)),0,
IF(N1922="Steel Drum",Knee_Width,
IF(N1922="Plywood Drum",0,
IF(Country="UAE",0,
IF(AND(OR(SearchData("LSHF",Cable_Desc),SearchData("LSZH",Cable_Desc),SearchData("LS0H",Cable_Desc),SearchData("LSOH",Cable_Desc)),D.nom&gt;40),Knee_Width,
IF(AND(Country="Egypt",D.nom&gt;60),Knee_Width,
IF(AND(Country&lt;&gt;"Egypt",D.nom&gt;35),Knee_Width,
0))))))))))</f>
        <v>0</v>
      </c>
      <c r="T1922" s="118">
        <f t="shared" ca="1" si="293"/>
        <v>0</v>
      </c>
      <c r="U1922" s="118">
        <f t="shared" ca="1" si="294"/>
        <v>0</v>
      </c>
      <c r="V1922" s="117">
        <f t="shared" ca="1" si="295"/>
        <v>0</v>
      </c>
      <c r="W1922" s="64">
        <f t="shared" ca="1" si="296"/>
        <v>1</v>
      </c>
      <c r="X1922" s="64">
        <f t="shared" ca="1" si="300"/>
        <v>0</v>
      </c>
      <c r="Y1922" s="64">
        <f t="shared" ca="1" si="297"/>
        <v>0</v>
      </c>
      <c r="AM1922" s="156"/>
    </row>
    <row r="1923" spans="1:39">
      <c r="A1923" s="12">
        <f t="shared" si="291"/>
        <v>0</v>
      </c>
      <c r="B1923" s="12" t="str">
        <f>IF([1]DRUM!A1900="","",[1]DRUM!A1900)</f>
        <v/>
      </c>
      <c r="C1923" s="12" t="str">
        <f t="shared" si="292"/>
        <v/>
      </c>
      <c r="D1923" s="155">
        <f t="shared" si="298"/>
        <v>0</v>
      </c>
      <c r="E1923" s="26" t="str">
        <f>IF([1]DRUM!B1900="","",[1]DRUM!B1900)</f>
        <v/>
      </c>
      <c r="F1923" s="26" t="str">
        <f>IF([1]DRUM!C1900="","",[1]DRUM!C1900)</f>
        <v/>
      </c>
      <c r="G1923" s="26" t="str">
        <f>IF([1]DRUM!D1900="","",[1]DRUM!D1900)</f>
        <v/>
      </c>
      <c r="H1923" s="26" t="str">
        <f>IF([1]DRUM!E1900="","",[1]DRUM!E1900)</f>
        <v/>
      </c>
      <c r="I1923" s="26" t="str">
        <f>IF([1]DRUM!F1900="","",[1]DRUM!F1900)</f>
        <v/>
      </c>
      <c r="J1923" s="26" t="str">
        <f>IF([1]DRUM!G1900="","",[1]DRUM!G1900)</f>
        <v/>
      </c>
      <c r="K1923" s="26" t="str">
        <f>IF([1]DRUM!H1900="","",[1]DRUM!H1900)</f>
        <v/>
      </c>
      <c r="L1923" s="26" t="str">
        <f>IF([1]DRUM!I1900="","",[1]DRUM!I1900)</f>
        <v/>
      </c>
      <c r="M1923" s="26" t="str">
        <f>IF([1]DRUM!J1900="","",
IF(AND([1]DRUM!K1900="Wooden Drum",[1]DRUM!J1900&gt;Max_WD_Capacity),Max_WD_Capacity,
[1]DRUM!J1900))</f>
        <v/>
      </c>
      <c r="N1923" s="26" t="str">
        <f>IF([1]DRUM!K1900="","",[1]DRUM!K1900)</f>
        <v/>
      </c>
      <c r="O1923" s="26" t="str">
        <f>IF([1]DRUM!L1900="","",[1]DRUM!L1900)</f>
        <v/>
      </c>
      <c r="P1923" s="26" t="str">
        <f>IF([1]DRUM!M1900="","",[1]DRUM!M1900)</f>
        <v/>
      </c>
      <c r="Q1923" s="26" t="str">
        <f>IF([1]DRUM!N1900="","",[1]DRUM!N1900)</f>
        <v/>
      </c>
      <c r="R1923" s="26" t="str">
        <f t="shared" si="299"/>
        <v/>
      </c>
      <c r="S1923" s="26">
        <f>IF(N1923="",0,
IF(Knee_Application="YES",Knee_Width,IF(Knee_Application="NO",0,
IF(OR(Cable_Type="OH",SearchData("Conductor",Cable_Desc)),0,
IF(N1923="Steel Drum",Knee_Width,
IF(N1923="Plywood Drum",0,
IF(Country="UAE",0,
IF(AND(OR(SearchData("LSHF",Cable_Desc),SearchData("LSZH",Cable_Desc),SearchData("LS0H",Cable_Desc),SearchData("LSOH",Cable_Desc)),D.nom&gt;40),Knee_Width,
IF(AND(Country="Egypt",D.nom&gt;60),Knee_Width,
IF(AND(Country&lt;&gt;"Egypt",D.nom&gt;35),Knee_Width,
0))))))))))</f>
        <v>0</v>
      </c>
      <c r="T1923" s="118">
        <f t="shared" ca="1" si="293"/>
        <v>0</v>
      </c>
      <c r="U1923" s="118">
        <f t="shared" ca="1" si="294"/>
        <v>0</v>
      </c>
      <c r="V1923" s="117">
        <f t="shared" ca="1" si="295"/>
        <v>0</v>
      </c>
      <c r="W1923" s="64">
        <f t="shared" ca="1" si="296"/>
        <v>1</v>
      </c>
      <c r="X1923" s="64">
        <f t="shared" ca="1" si="300"/>
        <v>0</v>
      </c>
      <c r="Y1923" s="64">
        <f t="shared" ca="1" si="297"/>
        <v>0</v>
      </c>
      <c r="AM1923" s="156"/>
    </row>
    <row r="1924" spans="1:39">
      <c r="A1924" s="12">
        <f t="shared" si="291"/>
        <v>0</v>
      </c>
      <c r="B1924" s="12" t="str">
        <f>IF([1]DRUM!A1901="","",[1]DRUM!A1901)</f>
        <v/>
      </c>
      <c r="C1924" s="12" t="str">
        <f t="shared" si="292"/>
        <v/>
      </c>
      <c r="D1924" s="155">
        <f t="shared" si="298"/>
        <v>0</v>
      </c>
      <c r="E1924" s="26" t="str">
        <f>IF([1]DRUM!B1901="","",[1]DRUM!B1901)</f>
        <v/>
      </c>
      <c r="F1924" s="26" t="str">
        <f>IF([1]DRUM!C1901="","",[1]DRUM!C1901)</f>
        <v/>
      </c>
      <c r="G1924" s="26" t="str">
        <f>IF([1]DRUM!D1901="","",[1]DRUM!D1901)</f>
        <v/>
      </c>
      <c r="H1924" s="26" t="str">
        <f>IF([1]DRUM!E1901="","",[1]DRUM!E1901)</f>
        <v/>
      </c>
      <c r="I1924" s="26" t="str">
        <f>IF([1]DRUM!F1901="","",[1]DRUM!F1901)</f>
        <v/>
      </c>
      <c r="J1924" s="26" t="str">
        <f>IF([1]DRUM!G1901="","",[1]DRUM!G1901)</f>
        <v/>
      </c>
      <c r="K1924" s="26" t="str">
        <f>IF([1]DRUM!H1901="","",[1]DRUM!H1901)</f>
        <v/>
      </c>
      <c r="L1924" s="26" t="str">
        <f>IF([1]DRUM!I1901="","",[1]DRUM!I1901)</f>
        <v/>
      </c>
      <c r="M1924" s="26" t="str">
        <f>IF([1]DRUM!J1901="","",
IF(AND([1]DRUM!K1901="Wooden Drum",[1]DRUM!J1901&gt;Max_WD_Capacity),Max_WD_Capacity,
[1]DRUM!J1901))</f>
        <v/>
      </c>
      <c r="N1924" s="26" t="str">
        <f>IF([1]DRUM!K1901="","",[1]DRUM!K1901)</f>
        <v/>
      </c>
      <c r="O1924" s="26" t="str">
        <f>IF([1]DRUM!L1901="","",[1]DRUM!L1901)</f>
        <v/>
      </c>
      <c r="P1924" s="26" t="str">
        <f>IF([1]DRUM!M1901="","",[1]DRUM!M1901)</f>
        <v/>
      </c>
      <c r="Q1924" s="26" t="str">
        <f>IF([1]DRUM!N1901="","",[1]DRUM!N1901)</f>
        <v/>
      </c>
      <c r="R1924" s="26" t="str">
        <f t="shared" si="299"/>
        <v/>
      </c>
      <c r="S1924" s="26">
        <f>IF(N1924="",0,
IF(Knee_Application="YES",Knee_Width,IF(Knee_Application="NO",0,
IF(OR(Cable_Type="OH",SearchData("Conductor",Cable_Desc)),0,
IF(N1924="Steel Drum",Knee_Width,
IF(N1924="Plywood Drum",0,
IF(Country="UAE",0,
IF(AND(OR(SearchData("LSHF",Cable_Desc),SearchData("LSZH",Cable_Desc),SearchData("LS0H",Cable_Desc),SearchData("LSOH",Cable_Desc)),D.nom&gt;40),Knee_Width,
IF(AND(Country="Egypt",D.nom&gt;60),Knee_Width,
IF(AND(Country&lt;&gt;"Egypt",D.nom&gt;35),Knee_Width,
0))))))))))</f>
        <v>0</v>
      </c>
      <c r="T1924" s="118">
        <f t="shared" ca="1" si="293"/>
        <v>0</v>
      </c>
      <c r="U1924" s="118">
        <f t="shared" ca="1" si="294"/>
        <v>0</v>
      </c>
      <c r="V1924" s="117">
        <f t="shared" ca="1" si="295"/>
        <v>0</v>
      </c>
      <c r="W1924" s="64">
        <f t="shared" ca="1" si="296"/>
        <v>1</v>
      </c>
      <c r="X1924" s="64">
        <f t="shared" ca="1" si="300"/>
        <v>0</v>
      </c>
      <c r="Y1924" s="64">
        <f t="shared" ca="1" si="297"/>
        <v>0</v>
      </c>
      <c r="AM1924" s="156"/>
    </row>
    <row r="1925" spans="1:39">
      <c r="A1925" s="12">
        <f t="shared" si="291"/>
        <v>0</v>
      </c>
      <c r="B1925" s="12" t="str">
        <f>IF([1]DRUM!A1902="","",[1]DRUM!A1902)</f>
        <v/>
      </c>
      <c r="C1925" s="12" t="str">
        <f t="shared" si="292"/>
        <v/>
      </c>
      <c r="D1925" s="155">
        <f t="shared" si="298"/>
        <v>0</v>
      </c>
      <c r="E1925" s="26" t="str">
        <f>IF([1]DRUM!B1902="","",[1]DRUM!B1902)</f>
        <v/>
      </c>
      <c r="F1925" s="26" t="str">
        <f>IF([1]DRUM!C1902="","",[1]DRUM!C1902)</f>
        <v/>
      </c>
      <c r="G1925" s="26" t="str">
        <f>IF([1]DRUM!D1902="","",[1]DRUM!D1902)</f>
        <v/>
      </c>
      <c r="H1925" s="26" t="str">
        <f>IF([1]DRUM!E1902="","",[1]DRUM!E1902)</f>
        <v/>
      </c>
      <c r="I1925" s="26" t="str">
        <f>IF([1]DRUM!F1902="","",[1]DRUM!F1902)</f>
        <v/>
      </c>
      <c r="J1925" s="26" t="str">
        <f>IF([1]DRUM!G1902="","",[1]DRUM!G1902)</f>
        <v/>
      </c>
      <c r="K1925" s="26" t="str">
        <f>IF([1]DRUM!H1902="","",[1]DRUM!H1902)</f>
        <v/>
      </c>
      <c r="L1925" s="26" t="str">
        <f>IF([1]DRUM!I1902="","",[1]DRUM!I1902)</f>
        <v/>
      </c>
      <c r="M1925" s="26" t="str">
        <f>IF([1]DRUM!J1902="","",
IF(AND([1]DRUM!K1902="Wooden Drum",[1]DRUM!J1902&gt;Max_WD_Capacity),Max_WD_Capacity,
[1]DRUM!J1902))</f>
        <v/>
      </c>
      <c r="N1925" s="26" t="str">
        <f>IF([1]DRUM!K1902="","",[1]DRUM!K1902)</f>
        <v/>
      </c>
      <c r="O1925" s="26" t="str">
        <f>IF([1]DRUM!L1902="","",[1]DRUM!L1902)</f>
        <v/>
      </c>
      <c r="P1925" s="26" t="str">
        <f>IF([1]DRUM!M1902="","",[1]DRUM!M1902)</f>
        <v/>
      </c>
      <c r="Q1925" s="26" t="str">
        <f>IF([1]DRUM!N1902="","",[1]DRUM!N1902)</f>
        <v/>
      </c>
      <c r="R1925" s="26" t="str">
        <f t="shared" si="299"/>
        <v/>
      </c>
      <c r="S1925" s="26">
        <f>IF(N1925="",0,
IF(Knee_Application="YES",Knee_Width,IF(Knee_Application="NO",0,
IF(OR(Cable_Type="OH",SearchData("Conductor",Cable_Desc)),0,
IF(N1925="Steel Drum",Knee_Width,
IF(N1925="Plywood Drum",0,
IF(Country="UAE",0,
IF(AND(OR(SearchData("LSHF",Cable_Desc),SearchData("LSZH",Cable_Desc),SearchData("LS0H",Cable_Desc),SearchData("LSOH",Cable_Desc)),D.nom&gt;40),Knee_Width,
IF(AND(Country="Egypt",D.nom&gt;60),Knee_Width,
IF(AND(Country&lt;&gt;"Egypt",D.nom&gt;35),Knee_Width,
0))))))))))</f>
        <v>0</v>
      </c>
      <c r="T1925" s="118">
        <f t="shared" ca="1" si="293"/>
        <v>0</v>
      </c>
      <c r="U1925" s="118">
        <f t="shared" ca="1" si="294"/>
        <v>0</v>
      </c>
      <c r="V1925" s="117">
        <f t="shared" ca="1" si="295"/>
        <v>0</v>
      </c>
      <c r="W1925" s="64">
        <f t="shared" ca="1" si="296"/>
        <v>1</v>
      </c>
      <c r="X1925" s="64">
        <f t="shared" ca="1" si="300"/>
        <v>0</v>
      </c>
      <c r="Y1925" s="64">
        <f t="shared" ca="1" si="297"/>
        <v>0</v>
      </c>
      <c r="AM1925" s="156"/>
    </row>
    <row r="1926" spans="1:39">
      <c r="A1926" s="12">
        <f t="shared" si="291"/>
        <v>0</v>
      </c>
      <c r="B1926" s="12" t="str">
        <f>IF([1]DRUM!A1903="","",[1]DRUM!A1903)</f>
        <v/>
      </c>
      <c r="C1926" s="12" t="str">
        <f t="shared" si="292"/>
        <v/>
      </c>
      <c r="D1926" s="155">
        <f t="shared" si="298"/>
        <v>0</v>
      </c>
      <c r="E1926" s="26" t="str">
        <f>IF([1]DRUM!B1903="","",[1]DRUM!B1903)</f>
        <v/>
      </c>
      <c r="F1926" s="26" t="str">
        <f>IF([1]DRUM!C1903="","",[1]DRUM!C1903)</f>
        <v/>
      </c>
      <c r="G1926" s="26" t="str">
        <f>IF([1]DRUM!D1903="","",[1]DRUM!D1903)</f>
        <v/>
      </c>
      <c r="H1926" s="26" t="str">
        <f>IF([1]DRUM!E1903="","",[1]DRUM!E1903)</f>
        <v/>
      </c>
      <c r="I1926" s="26" t="str">
        <f>IF([1]DRUM!F1903="","",[1]DRUM!F1903)</f>
        <v/>
      </c>
      <c r="J1926" s="26" t="str">
        <f>IF([1]DRUM!G1903="","",[1]DRUM!G1903)</f>
        <v/>
      </c>
      <c r="K1926" s="26" t="str">
        <f>IF([1]DRUM!H1903="","",[1]DRUM!H1903)</f>
        <v/>
      </c>
      <c r="L1926" s="26" t="str">
        <f>IF([1]DRUM!I1903="","",[1]DRUM!I1903)</f>
        <v/>
      </c>
      <c r="M1926" s="26" t="str">
        <f>IF([1]DRUM!J1903="","",
IF(AND([1]DRUM!K1903="Wooden Drum",[1]DRUM!J1903&gt;Max_WD_Capacity),Max_WD_Capacity,
[1]DRUM!J1903))</f>
        <v/>
      </c>
      <c r="N1926" s="26" t="str">
        <f>IF([1]DRUM!K1903="","",[1]DRUM!K1903)</f>
        <v/>
      </c>
      <c r="O1926" s="26" t="str">
        <f>IF([1]DRUM!L1903="","",[1]DRUM!L1903)</f>
        <v/>
      </c>
      <c r="P1926" s="26" t="str">
        <f>IF([1]DRUM!M1903="","",[1]DRUM!M1903)</f>
        <v/>
      </c>
      <c r="Q1926" s="26" t="str">
        <f>IF([1]DRUM!N1903="","",[1]DRUM!N1903)</f>
        <v/>
      </c>
      <c r="R1926" s="26" t="str">
        <f t="shared" si="299"/>
        <v/>
      </c>
      <c r="S1926" s="26">
        <f>IF(N1926="",0,
IF(Knee_Application="YES",Knee_Width,IF(Knee_Application="NO",0,
IF(OR(Cable_Type="OH",SearchData("Conductor",Cable_Desc)),0,
IF(N1926="Steel Drum",Knee_Width,
IF(N1926="Plywood Drum",0,
IF(Country="UAE",0,
IF(AND(OR(SearchData("LSHF",Cable_Desc),SearchData("LSZH",Cable_Desc),SearchData("LS0H",Cable_Desc),SearchData("LSOH",Cable_Desc)),D.nom&gt;40),Knee_Width,
IF(AND(Country="Egypt",D.nom&gt;60),Knee_Width,
IF(AND(Country&lt;&gt;"Egypt",D.nom&gt;35),Knee_Width,
0))))))))))</f>
        <v>0</v>
      </c>
      <c r="T1926" s="118">
        <f t="shared" ca="1" si="293"/>
        <v>0</v>
      </c>
      <c r="U1926" s="118">
        <f t="shared" ca="1" si="294"/>
        <v>0</v>
      </c>
      <c r="V1926" s="117">
        <f t="shared" ca="1" si="295"/>
        <v>0</v>
      </c>
      <c r="W1926" s="64">
        <f t="shared" ca="1" si="296"/>
        <v>1</v>
      </c>
      <c r="X1926" s="64">
        <f t="shared" ca="1" si="300"/>
        <v>0</v>
      </c>
      <c r="Y1926" s="64">
        <f t="shared" ca="1" si="297"/>
        <v>0</v>
      </c>
      <c r="AM1926" s="156"/>
    </row>
    <row r="1927" spans="1:39">
      <c r="A1927" s="12">
        <f t="shared" si="291"/>
        <v>0</v>
      </c>
      <c r="B1927" s="12" t="str">
        <f>IF([1]DRUM!A1904="","",[1]DRUM!A1904)</f>
        <v/>
      </c>
      <c r="C1927" s="12" t="str">
        <f t="shared" si="292"/>
        <v/>
      </c>
      <c r="D1927" s="155">
        <f t="shared" si="298"/>
        <v>0</v>
      </c>
      <c r="E1927" s="26" t="str">
        <f>IF([1]DRUM!B1904="","",[1]DRUM!B1904)</f>
        <v/>
      </c>
      <c r="F1927" s="26" t="str">
        <f>IF([1]DRUM!C1904="","",[1]DRUM!C1904)</f>
        <v/>
      </c>
      <c r="G1927" s="26" t="str">
        <f>IF([1]DRUM!D1904="","",[1]DRUM!D1904)</f>
        <v/>
      </c>
      <c r="H1927" s="26" t="str">
        <f>IF([1]DRUM!E1904="","",[1]DRUM!E1904)</f>
        <v/>
      </c>
      <c r="I1927" s="26" t="str">
        <f>IF([1]DRUM!F1904="","",[1]DRUM!F1904)</f>
        <v/>
      </c>
      <c r="J1927" s="26" t="str">
        <f>IF([1]DRUM!G1904="","",[1]DRUM!G1904)</f>
        <v/>
      </c>
      <c r="K1927" s="26" t="str">
        <f>IF([1]DRUM!H1904="","",[1]DRUM!H1904)</f>
        <v/>
      </c>
      <c r="L1927" s="26" t="str">
        <f>IF([1]DRUM!I1904="","",[1]DRUM!I1904)</f>
        <v/>
      </c>
      <c r="M1927" s="26" t="str">
        <f>IF([1]DRUM!J1904="","",
IF(AND([1]DRUM!K1904="Wooden Drum",[1]DRUM!J1904&gt;Max_WD_Capacity),Max_WD_Capacity,
[1]DRUM!J1904))</f>
        <v/>
      </c>
      <c r="N1927" s="26" t="str">
        <f>IF([1]DRUM!K1904="","",[1]DRUM!K1904)</f>
        <v/>
      </c>
      <c r="O1927" s="26" t="str">
        <f>IF([1]DRUM!L1904="","",[1]DRUM!L1904)</f>
        <v/>
      </c>
      <c r="P1927" s="26" t="str">
        <f>IF([1]DRUM!M1904="","",[1]DRUM!M1904)</f>
        <v/>
      </c>
      <c r="Q1927" s="26" t="str">
        <f>IF([1]DRUM!N1904="","",[1]DRUM!N1904)</f>
        <v/>
      </c>
      <c r="R1927" s="26" t="str">
        <f t="shared" si="299"/>
        <v/>
      </c>
      <c r="S1927" s="26">
        <f>IF(N1927="",0,
IF(Knee_Application="YES",Knee_Width,IF(Knee_Application="NO",0,
IF(OR(Cable_Type="OH",SearchData("Conductor",Cable_Desc)),0,
IF(N1927="Steel Drum",Knee_Width,
IF(N1927="Plywood Drum",0,
IF(Country="UAE",0,
IF(AND(OR(SearchData("LSHF",Cable_Desc),SearchData("LSZH",Cable_Desc),SearchData("LS0H",Cable_Desc),SearchData("LSOH",Cable_Desc)),D.nom&gt;40),Knee_Width,
IF(AND(Country="Egypt",D.nom&gt;60),Knee_Width,
IF(AND(Country&lt;&gt;"Egypt",D.nom&gt;35),Knee_Width,
0))))))))))</f>
        <v>0</v>
      </c>
      <c r="T1927" s="118">
        <f t="shared" ca="1" si="293"/>
        <v>0</v>
      </c>
      <c r="U1927" s="118">
        <f t="shared" ca="1" si="294"/>
        <v>0</v>
      </c>
      <c r="V1927" s="117">
        <f t="shared" ca="1" si="295"/>
        <v>0</v>
      </c>
      <c r="W1927" s="64">
        <f t="shared" ca="1" si="296"/>
        <v>1</v>
      </c>
      <c r="X1927" s="64">
        <f t="shared" ca="1" si="300"/>
        <v>0</v>
      </c>
      <c r="Y1927" s="64">
        <f t="shared" ca="1" si="297"/>
        <v>0</v>
      </c>
      <c r="AM1927" s="156"/>
    </row>
    <row r="1928" spans="1:39">
      <c r="A1928" s="12">
        <f t="shared" si="291"/>
        <v>0</v>
      </c>
      <c r="B1928" s="12" t="str">
        <f>IF([1]DRUM!A1905="","",[1]DRUM!A1905)</f>
        <v/>
      </c>
      <c r="C1928" s="12" t="str">
        <f t="shared" si="292"/>
        <v/>
      </c>
      <c r="D1928" s="155">
        <f t="shared" si="298"/>
        <v>0</v>
      </c>
      <c r="E1928" s="26" t="str">
        <f>IF([1]DRUM!B1905="","",[1]DRUM!B1905)</f>
        <v/>
      </c>
      <c r="F1928" s="26" t="str">
        <f>IF([1]DRUM!C1905="","",[1]DRUM!C1905)</f>
        <v/>
      </c>
      <c r="G1928" s="26" t="str">
        <f>IF([1]DRUM!D1905="","",[1]DRUM!D1905)</f>
        <v/>
      </c>
      <c r="H1928" s="26" t="str">
        <f>IF([1]DRUM!E1905="","",[1]DRUM!E1905)</f>
        <v/>
      </c>
      <c r="I1928" s="26" t="str">
        <f>IF([1]DRUM!F1905="","",[1]DRUM!F1905)</f>
        <v/>
      </c>
      <c r="J1928" s="26" t="str">
        <f>IF([1]DRUM!G1905="","",[1]DRUM!G1905)</f>
        <v/>
      </c>
      <c r="K1928" s="26" t="str">
        <f>IF([1]DRUM!H1905="","",[1]DRUM!H1905)</f>
        <v/>
      </c>
      <c r="L1928" s="26" t="str">
        <f>IF([1]DRUM!I1905="","",[1]DRUM!I1905)</f>
        <v/>
      </c>
      <c r="M1928" s="26" t="str">
        <f>IF([1]DRUM!J1905="","",
IF(AND([1]DRUM!K1905="Wooden Drum",[1]DRUM!J1905&gt;Max_WD_Capacity),Max_WD_Capacity,
[1]DRUM!J1905))</f>
        <v/>
      </c>
      <c r="N1928" s="26" t="str">
        <f>IF([1]DRUM!K1905="","",[1]DRUM!K1905)</f>
        <v/>
      </c>
      <c r="O1928" s="26" t="str">
        <f>IF([1]DRUM!L1905="","",[1]DRUM!L1905)</f>
        <v/>
      </c>
      <c r="P1928" s="26" t="str">
        <f>IF([1]DRUM!M1905="","",[1]DRUM!M1905)</f>
        <v/>
      </c>
      <c r="Q1928" s="26" t="str">
        <f>IF([1]DRUM!N1905="","",[1]DRUM!N1905)</f>
        <v/>
      </c>
      <c r="R1928" s="26" t="str">
        <f t="shared" si="299"/>
        <v/>
      </c>
      <c r="S1928" s="26">
        <f>IF(N1928="",0,
IF(Knee_Application="YES",Knee_Width,IF(Knee_Application="NO",0,
IF(OR(Cable_Type="OH",SearchData("Conductor",Cable_Desc)),0,
IF(N1928="Steel Drum",Knee_Width,
IF(N1928="Plywood Drum",0,
IF(Country="UAE",0,
IF(AND(OR(SearchData("LSHF",Cable_Desc),SearchData("LSZH",Cable_Desc),SearchData("LS0H",Cable_Desc),SearchData("LSOH",Cable_Desc)),D.nom&gt;40),Knee_Width,
IF(AND(Country="Egypt",D.nom&gt;60),Knee_Width,
IF(AND(Country&lt;&gt;"Egypt",D.nom&gt;35),Knee_Width,
0))))))))))</f>
        <v>0</v>
      </c>
      <c r="T1928" s="118">
        <f t="shared" ca="1" si="293"/>
        <v>0</v>
      </c>
      <c r="U1928" s="118">
        <f t="shared" ca="1" si="294"/>
        <v>0</v>
      </c>
      <c r="V1928" s="117">
        <f t="shared" ca="1" si="295"/>
        <v>0</v>
      </c>
      <c r="W1928" s="64">
        <f t="shared" ca="1" si="296"/>
        <v>1</v>
      </c>
      <c r="X1928" s="64">
        <f t="shared" ca="1" si="300"/>
        <v>0</v>
      </c>
      <c r="Y1928" s="64">
        <f t="shared" ca="1" si="297"/>
        <v>0</v>
      </c>
      <c r="AM1928" s="156"/>
    </row>
    <row r="1929" spans="1:39">
      <c r="A1929" s="12">
        <f t="shared" si="291"/>
        <v>0</v>
      </c>
      <c r="B1929" s="12" t="str">
        <f>IF([1]DRUM!A1906="","",[1]DRUM!A1906)</f>
        <v/>
      </c>
      <c r="C1929" s="12" t="str">
        <f t="shared" si="292"/>
        <v/>
      </c>
      <c r="D1929" s="155">
        <f t="shared" si="298"/>
        <v>0</v>
      </c>
      <c r="E1929" s="26" t="str">
        <f>IF([1]DRUM!B1906="","",[1]DRUM!B1906)</f>
        <v/>
      </c>
      <c r="F1929" s="26" t="str">
        <f>IF([1]DRUM!C1906="","",[1]DRUM!C1906)</f>
        <v/>
      </c>
      <c r="G1929" s="26" t="str">
        <f>IF([1]DRUM!D1906="","",[1]DRUM!D1906)</f>
        <v/>
      </c>
      <c r="H1929" s="26" t="str">
        <f>IF([1]DRUM!E1906="","",[1]DRUM!E1906)</f>
        <v/>
      </c>
      <c r="I1929" s="26" t="str">
        <f>IF([1]DRUM!F1906="","",[1]DRUM!F1906)</f>
        <v/>
      </c>
      <c r="J1929" s="26" t="str">
        <f>IF([1]DRUM!G1906="","",[1]DRUM!G1906)</f>
        <v/>
      </c>
      <c r="K1929" s="26" t="str">
        <f>IF([1]DRUM!H1906="","",[1]DRUM!H1906)</f>
        <v/>
      </c>
      <c r="L1929" s="26" t="str">
        <f>IF([1]DRUM!I1906="","",[1]DRUM!I1906)</f>
        <v/>
      </c>
      <c r="M1929" s="26" t="str">
        <f>IF([1]DRUM!J1906="","",
IF(AND([1]DRUM!K1906="Wooden Drum",[1]DRUM!J1906&gt;Max_WD_Capacity),Max_WD_Capacity,
[1]DRUM!J1906))</f>
        <v/>
      </c>
      <c r="N1929" s="26" t="str">
        <f>IF([1]DRUM!K1906="","",[1]DRUM!K1906)</f>
        <v/>
      </c>
      <c r="O1929" s="26" t="str">
        <f>IF([1]DRUM!L1906="","",[1]DRUM!L1906)</f>
        <v/>
      </c>
      <c r="P1929" s="26" t="str">
        <f>IF([1]DRUM!M1906="","",[1]DRUM!M1906)</f>
        <v/>
      </c>
      <c r="Q1929" s="26" t="str">
        <f>IF([1]DRUM!N1906="","",[1]DRUM!N1906)</f>
        <v/>
      </c>
      <c r="R1929" s="26" t="str">
        <f t="shared" si="299"/>
        <v/>
      </c>
      <c r="S1929" s="26">
        <f>IF(N1929="",0,
IF(Knee_Application="YES",Knee_Width,IF(Knee_Application="NO",0,
IF(OR(Cable_Type="OH",SearchData("Conductor",Cable_Desc)),0,
IF(N1929="Steel Drum",Knee_Width,
IF(N1929="Plywood Drum",0,
IF(Country="UAE",0,
IF(AND(OR(SearchData("LSHF",Cable_Desc),SearchData("LSZH",Cable_Desc),SearchData("LS0H",Cable_Desc),SearchData("LSOH",Cable_Desc)),D.nom&gt;40),Knee_Width,
IF(AND(Country="Egypt",D.nom&gt;60),Knee_Width,
IF(AND(Country&lt;&gt;"Egypt",D.nom&gt;35),Knee_Width,
0))))))))))</f>
        <v>0</v>
      </c>
      <c r="T1929" s="118">
        <f t="shared" ca="1" si="293"/>
        <v>0</v>
      </c>
      <c r="U1929" s="118">
        <f t="shared" ca="1" si="294"/>
        <v>0</v>
      </c>
      <c r="V1929" s="117">
        <f t="shared" ca="1" si="295"/>
        <v>0</v>
      </c>
      <c r="W1929" s="64">
        <f t="shared" ca="1" si="296"/>
        <v>1</v>
      </c>
      <c r="X1929" s="64">
        <f t="shared" ca="1" si="300"/>
        <v>0</v>
      </c>
      <c r="Y1929" s="64">
        <f t="shared" ca="1" si="297"/>
        <v>0</v>
      </c>
      <c r="AM1929" s="156"/>
    </row>
    <row r="1930" spans="1:39">
      <c r="A1930" s="12">
        <f t="shared" si="291"/>
        <v>0</v>
      </c>
      <c r="B1930" s="12" t="str">
        <f>IF([1]DRUM!A1907="","",[1]DRUM!A1907)</f>
        <v/>
      </c>
      <c r="C1930" s="12" t="str">
        <f t="shared" si="292"/>
        <v/>
      </c>
      <c r="D1930" s="155">
        <f t="shared" si="298"/>
        <v>0</v>
      </c>
      <c r="E1930" s="26" t="str">
        <f>IF([1]DRUM!B1907="","",[1]DRUM!B1907)</f>
        <v/>
      </c>
      <c r="F1930" s="26" t="str">
        <f>IF([1]DRUM!C1907="","",[1]DRUM!C1907)</f>
        <v/>
      </c>
      <c r="G1930" s="26" t="str">
        <f>IF([1]DRUM!D1907="","",[1]DRUM!D1907)</f>
        <v/>
      </c>
      <c r="H1930" s="26" t="str">
        <f>IF([1]DRUM!E1907="","",[1]DRUM!E1907)</f>
        <v/>
      </c>
      <c r="I1930" s="26" t="str">
        <f>IF([1]DRUM!F1907="","",[1]DRUM!F1907)</f>
        <v/>
      </c>
      <c r="J1930" s="26" t="str">
        <f>IF([1]DRUM!G1907="","",[1]DRUM!G1907)</f>
        <v/>
      </c>
      <c r="K1930" s="26" t="str">
        <f>IF([1]DRUM!H1907="","",[1]DRUM!H1907)</f>
        <v/>
      </c>
      <c r="L1930" s="26" t="str">
        <f>IF([1]DRUM!I1907="","",[1]DRUM!I1907)</f>
        <v/>
      </c>
      <c r="M1930" s="26" t="str">
        <f>IF([1]DRUM!J1907="","",
IF(AND([1]DRUM!K1907="Wooden Drum",[1]DRUM!J1907&gt;Max_WD_Capacity),Max_WD_Capacity,
[1]DRUM!J1907))</f>
        <v/>
      </c>
      <c r="N1930" s="26" t="str">
        <f>IF([1]DRUM!K1907="","",[1]DRUM!K1907)</f>
        <v/>
      </c>
      <c r="O1930" s="26" t="str">
        <f>IF([1]DRUM!L1907="","",[1]DRUM!L1907)</f>
        <v/>
      </c>
      <c r="P1930" s="26" t="str">
        <f>IF([1]DRUM!M1907="","",[1]DRUM!M1907)</f>
        <v/>
      </c>
      <c r="Q1930" s="26" t="str">
        <f>IF([1]DRUM!N1907="","",[1]DRUM!N1907)</f>
        <v/>
      </c>
      <c r="R1930" s="26" t="str">
        <f t="shared" si="299"/>
        <v/>
      </c>
      <c r="S1930" s="26">
        <f>IF(N1930="",0,
IF(Knee_Application="YES",Knee_Width,IF(Knee_Application="NO",0,
IF(OR(Cable_Type="OH",SearchData("Conductor",Cable_Desc)),0,
IF(N1930="Steel Drum",Knee_Width,
IF(N1930="Plywood Drum",0,
IF(Country="UAE",0,
IF(AND(OR(SearchData("LSHF",Cable_Desc),SearchData("LSZH",Cable_Desc),SearchData("LS0H",Cable_Desc),SearchData("LSOH",Cable_Desc)),D.nom&gt;40),Knee_Width,
IF(AND(Country="Egypt",D.nom&gt;60),Knee_Width,
IF(AND(Country&lt;&gt;"Egypt",D.nom&gt;35),Knee_Width,
0))))))))))</f>
        <v>0</v>
      </c>
      <c r="T1930" s="118">
        <f t="shared" ca="1" si="293"/>
        <v>0</v>
      </c>
      <c r="U1930" s="118">
        <f t="shared" ca="1" si="294"/>
        <v>0</v>
      </c>
      <c r="V1930" s="117">
        <f t="shared" ca="1" si="295"/>
        <v>0</v>
      </c>
      <c r="W1930" s="64">
        <f t="shared" ca="1" si="296"/>
        <v>1</v>
      </c>
      <c r="X1930" s="64">
        <f t="shared" ca="1" si="300"/>
        <v>0</v>
      </c>
      <c r="Y1930" s="64">
        <f t="shared" ca="1" si="297"/>
        <v>0</v>
      </c>
      <c r="AM1930" s="156"/>
    </row>
    <row r="1931" spans="1:39">
      <c r="A1931" s="12">
        <f t="shared" si="291"/>
        <v>0</v>
      </c>
      <c r="B1931" s="12" t="str">
        <f>IF([1]DRUM!A1908="","",[1]DRUM!A1908)</f>
        <v/>
      </c>
      <c r="C1931" s="12" t="str">
        <f t="shared" si="292"/>
        <v/>
      </c>
      <c r="D1931" s="155">
        <f t="shared" si="298"/>
        <v>0</v>
      </c>
      <c r="E1931" s="26" t="str">
        <f>IF([1]DRUM!B1908="","",[1]DRUM!B1908)</f>
        <v/>
      </c>
      <c r="F1931" s="26" t="str">
        <f>IF([1]DRUM!C1908="","",[1]DRUM!C1908)</f>
        <v/>
      </c>
      <c r="G1931" s="26" t="str">
        <f>IF([1]DRUM!D1908="","",[1]DRUM!D1908)</f>
        <v/>
      </c>
      <c r="H1931" s="26" t="str">
        <f>IF([1]DRUM!E1908="","",[1]DRUM!E1908)</f>
        <v/>
      </c>
      <c r="I1931" s="26" t="str">
        <f>IF([1]DRUM!F1908="","",[1]DRUM!F1908)</f>
        <v/>
      </c>
      <c r="J1931" s="26" t="str">
        <f>IF([1]DRUM!G1908="","",[1]DRUM!G1908)</f>
        <v/>
      </c>
      <c r="K1931" s="26" t="str">
        <f>IF([1]DRUM!H1908="","",[1]DRUM!H1908)</f>
        <v/>
      </c>
      <c r="L1931" s="26" t="str">
        <f>IF([1]DRUM!I1908="","",[1]DRUM!I1908)</f>
        <v/>
      </c>
      <c r="M1931" s="26" t="str">
        <f>IF([1]DRUM!J1908="","",
IF(AND([1]DRUM!K1908="Wooden Drum",[1]DRUM!J1908&gt;Max_WD_Capacity),Max_WD_Capacity,
[1]DRUM!J1908))</f>
        <v/>
      </c>
      <c r="N1931" s="26" t="str">
        <f>IF([1]DRUM!K1908="","",[1]DRUM!K1908)</f>
        <v/>
      </c>
      <c r="O1931" s="26" t="str">
        <f>IF([1]DRUM!L1908="","",[1]DRUM!L1908)</f>
        <v/>
      </c>
      <c r="P1931" s="26" t="str">
        <f>IF([1]DRUM!M1908="","",[1]DRUM!M1908)</f>
        <v/>
      </c>
      <c r="Q1931" s="26" t="str">
        <f>IF([1]DRUM!N1908="","",[1]DRUM!N1908)</f>
        <v/>
      </c>
      <c r="R1931" s="26" t="str">
        <f t="shared" si="299"/>
        <v/>
      </c>
      <c r="S1931" s="26">
        <f>IF(N1931="",0,
IF(Knee_Application="YES",Knee_Width,IF(Knee_Application="NO",0,
IF(OR(Cable_Type="OH",SearchData("Conductor",Cable_Desc)),0,
IF(N1931="Steel Drum",Knee_Width,
IF(N1931="Plywood Drum",0,
IF(Country="UAE",0,
IF(AND(OR(SearchData("LSHF",Cable_Desc),SearchData("LSZH",Cable_Desc),SearchData("LS0H",Cable_Desc),SearchData("LSOH",Cable_Desc)),D.nom&gt;40),Knee_Width,
IF(AND(Country="Egypt",D.nom&gt;60),Knee_Width,
IF(AND(Country&lt;&gt;"Egypt",D.nom&gt;35),Knee_Width,
0))))))))))</f>
        <v>0</v>
      </c>
      <c r="T1931" s="118">
        <f t="shared" ca="1" si="293"/>
        <v>0</v>
      </c>
      <c r="U1931" s="118">
        <f t="shared" ca="1" si="294"/>
        <v>0</v>
      </c>
      <c r="V1931" s="117">
        <f t="shared" ca="1" si="295"/>
        <v>0</v>
      </c>
      <c r="W1931" s="64">
        <f t="shared" ca="1" si="296"/>
        <v>1</v>
      </c>
      <c r="X1931" s="64">
        <f t="shared" ca="1" si="300"/>
        <v>0</v>
      </c>
      <c r="Y1931" s="64">
        <f t="shared" ca="1" si="297"/>
        <v>0</v>
      </c>
      <c r="AM1931" s="156"/>
    </row>
    <row r="1932" spans="1:39">
      <c r="A1932" s="12">
        <f t="shared" si="291"/>
        <v>0</v>
      </c>
      <c r="B1932" s="12" t="str">
        <f>IF([1]DRUM!A1909="","",[1]DRUM!A1909)</f>
        <v/>
      </c>
      <c r="C1932" s="12" t="str">
        <f t="shared" si="292"/>
        <v/>
      </c>
      <c r="D1932" s="155">
        <f t="shared" si="298"/>
        <v>0</v>
      </c>
      <c r="E1932" s="26" t="str">
        <f>IF([1]DRUM!B1909="","",[1]DRUM!B1909)</f>
        <v/>
      </c>
      <c r="F1932" s="26" t="str">
        <f>IF([1]DRUM!C1909="","",[1]DRUM!C1909)</f>
        <v/>
      </c>
      <c r="G1932" s="26" t="str">
        <f>IF([1]DRUM!D1909="","",[1]DRUM!D1909)</f>
        <v/>
      </c>
      <c r="H1932" s="26" t="str">
        <f>IF([1]DRUM!E1909="","",[1]DRUM!E1909)</f>
        <v/>
      </c>
      <c r="I1932" s="26" t="str">
        <f>IF([1]DRUM!F1909="","",[1]DRUM!F1909)</f>
        <v/>
      </c>
      <c r="J1932" s="26" t="str">
        <f>IF([1]DRUM!G1909="","",[1]DRUM!G1909)</f>
        <v/>
      </c>
      <c r="K1932" s="26" t="str">
        <f>IF([1]DRUM!H1909="","",[1]DRUM!H1909)</f>
        <v/>
      </c>
      <c r="L1932" s="26" t="str">
        <f>IF([1]DRUM!I1909="","",[1]DRUM!I1909)</f>
        <v/>
      </c>
      <c r="M1932" s="26" t="str">
        <f>IF([1]DRUM!J1909="","",
IF(AND([1]DRUM!K1909="Wooden Drum",[1]DRUM!J1909&gt;Max_WD_Capacity),Max_WD_Capacity,
[1]DRUM!J1909))</f>
        <v/>
      </c>
      <c r="N1932" s="26" t="str">
        <f>IF([1]DRUM!K1909="","",[1]DRUM!K1909)</f>
        <v/>
      </c>
      <c r="O1932" s="26" t="str">
        <f>IF([1]DRUM!L1909="","",[1]DRUM!L1909)</f>
        <v/>
      </c>
      <c r="P1932" s="26" t="str">
        <f>IF([1]DRUM!M1909="","",[1]DRUM!M1909)</f>
        <v/>
      </c>
      <c r="Q1932" s="26" t="str">
        <f>IF([1]DRUM!N1909="","",[1]DRUM!N1909)</f>
        <v/>
      </c>
      <c r="R1932" s="26" t="str">
        <f t="shared" si="299"/>
        <v/>
      </c>
      <c r="S1932" s="26">
        <f>IF(N1932="",0,
IF(Knee_Application="YES",Knee_Width,IF(Knee_Application="NO",0,
IF(OR(Cable_Type="OH",SearchData("Conductor",Cable_Desc)),0,
IF(N1932="Steel Drum",Knee_Width,
IF(N1932="Plywood Drum",0,
IF(Country="UAE",0,
IF(AND(OR(SearchData("LSHF",Cable_Desc),SearchData("LSZH",Cable_Desc),SearchData("LS0H",Cable_Desc),SearchData("LSOH",Cable_Desc)),D.nom&gt;40),Knee_Width,
IF(AND(Country="Egypt",D.nom&gt;60),Knee_Width,
IF(AND(Country&lt;&gt;"Egypt",D.nom&gt;35),Knee_Width,
0))))))))))</f>
        <v>0</v>
      </c>
      <c r="T1932" s="118">
        <f t="shared" ca="1" si="293"/>
        <v>0</v>
      </c>
      <c r="U1932" s="118">
        <f t="shared" ca="1" si="294"/>
        <v>0</v>
      </c>
      <c r="V1932" s="117">
        <f t="shared" ca="1" si="295"/>
        <v>0</v>
      </c>
      <c r="W1932" s="64">
        <f t="shared" ca="1" si="296"/>
        <v>1</v>
      </c>
      <c r="X1932" s="64">
        <f t="shared" ca="1" si="300"/>
        <v>0</v>
      </c>
      <c r="Y1932" s="64">
        <f t="shared" ca="1" si="297"/>
        <v>0</v>
      </c>
      <c r="AM1932" s="156"/>
    </row>
    <row r="1933" spans="1:39">
      <c r="A1933" s="12">
        <f t="shared" si="291"/>
        <v>0</v>
      </c>
      <c r="B1933" s="12" t="str">
        <f>IF([1]DRUM!A1910="","",[1]DRUM!A1910)</f>
        <v/>
      </c>
      <c r="C1933" s="12" t="str">
        <f t="shared" si="292"/>
        <v/>
      </c>
      <c r="D1933" s="155">
        <f t="shared" si="298"/>
        <v>0</v>
      </c>
      <c r="E1933" s="26" t="str">
        <f>IF([1]DRUM!B1910="","",[1]DRUM!B1910)</f>
        <v/>
      </c>
      <c r="F1933" s="26" t="str">
        <f>IF([1]DRUM!C1910="","",[1]DRUM!C1910)</f>
        <v/>
      </c>
      <c r="G1933" s="26" t="str">
        <f>IF([1]DRUM!D1910="","",[1]DRUM!D1910)</f>
        <v/>
      </c>
      <c r="H1933" s="26" t="str">
        <f>IF([1]DRUM!E1910="","",[1]DRUM!E1910)</f>
        <v/>
      </c>
      <c r="I1933" s="26" t="str">
        <f>IF([1]DRUM!F1910="","",[1]DRUM!F1910)</f>
        <v/>
      </c>
      <c r="J1933" s="26" t="str">
        <f>IF([1]DRUM!G1910="","",[1]DRUM!G1910)</f>
        <v/>
      </c>
      <c r="K1933" s="26" t="str">
        <f>IF([1]DRUM!H1910="","",[1]DRUM!H1910)</f>
        <v/>
      </c>
      <c r="L1933" s="26" t="str">
        <f>IF([1]DRUM!I1910="","",[1]DRUM!I1910)</f>
        <v/>
      </c>
      <c r="M1933" s="26" t="str">
        <f>IF([1]DRUM!J1910="","",
IF(AND([1]DRUM!K1910="Wooden Drum",[1]DRUM!J1910&gt;Max_WD_Capacity),Max_WD_Capacity,
[1]DRUM!J1910))</f>
        <v/>
      </c>
      <c r="N1933" s="26" t="str">
        <f>IF([1]DRUM!K1910="","",[1]DRUM!K1910)</f>
        <v/>
      </c>
      <c r="O1933" s="26" t="str">
        <f>IF([1]DRUM!L1910="","",[1]DRUM!L1910)</f>
        <v/>
      </c>
      <c r="P1933" s="26" t="str">
        <f>IF([1]DRUM!M1910="","",[1]DRUM!M1910)</f>
        <v/>
      </c>
      <c r="Q1933" s="26" t="str">
        <f>IF([1]DRUM!N1910="","",[1]DRUM!N1910)</f>
        <v/>
      </c>
      <c r="R1933" s="26" t="str">
        <f t="shared" si="299"/>
        <v/>
      </c>
      <c r="S1933" s="26">
        <f>IF(N1933="",0,
IF(Knee_Application="YES",Knee_Width,IF(Knee_Application="NO",0,
IF(OR(Cable_Type="OH",SearchData("Conductor",Cable_Desc)),0,
IF(N1933="Steel Drum",Knee_Width,
IF(N1933="Plywood Drum",0,
IF(Country="UAE",0,
IF(AND(OR(SearchData("LSHF",Cable_Desc),SearchData("LSZH",Cable_Desc),SearchData("LS0H",Cable_Desc),SearchData("LSOH",Cable_Desc)),D.nom&gt;40),Knee_Width,
IF(AND(Country="Egypt",D.nom&gt;60),Knee_Width,
IF(AND(Country&lt;&gt;"Egypt",D.nom&gt;35),Knee_Width,
0))))))))))</f>
        <v>0</v>
      </c>
      <c r="T1933" s="118">
        <f t="shared" ca="1" si="293"/>
        <v>0</v>
      </c>
      <c r="U1933" s="118">
        <f t="shared" ca="1" si="294"/>
        <v>0</v>
      </c>
      <c r="V1933" s="117">
        <f t="shared" ca="1" si="295"/>
        <v>0</v>
      </c>
      <c r="W1933" s="64">
        <f t="shared" ca="1" si="296"/>
        <v>1</v>
      </c>
      <c r="X1933" s="64">
        <f t="shared" ca="1" si="300"/>
        <v>0</v>
      </c>
      <c r="Y1933" s="64">
        <f t="shared" ca="1" si="297"/>
        <v>0</v>
      </c>
      <c r="AM1933" s="156"/>
    </row>
    <row r="1934" spans="1:39">
      <c r="A1934" s="12">
        <f t="shared" si="291"/>
        <v>0</v>
      </c>
      <c r="B1934" s="12" t="str">
        <f>IF([1]DRUM!A1911="","",[1]DRUM!A1911)</f>
        <v/>
      </c>
      <c r="C1934" s="12" t="str">
        <f t="shared" si="292"/>
        <v/>
      </c>
      <c r="D1934" s="155">
        <f t="shared" si="298"/>
        <v>0</v>
      </c>
      <c r="E1934" s="26" t="str">
        <f>IF([1]DRUM!B1911="","",[1]DRUM!B1911)</f>
        <v/>
      </c>
      <c r="F1934" s="26" t="str">
        <f>IF([1]DRUM!C1911="","",[1]DRUM!C1911)</f>
        <v/>
      </c>
      <c r="G1934" s="26" t="str">
        <f>IF([1]DRUM!D1911="","",[1]DRUM!D1911)</f>
        <v/>
      </c>
      <c r="H1934" s="26" t="str">
        <f>IF([1]DRUM!E1911="","",[1]DRUM!E1911)</f>
        <v/>
      </c>
      <c r="I1934" s="26" t="str">
        <f>IF([1]DRUM!F1911="","",[1]DRUM!F1911)</f>
        <v/>
      </c>
      <c r="J1934" s="26" t="str">
        <f>IF([1]DRUM!G1911="","",[1]DRUM!G1911)</f>
        <v/>
      </c>
      <c r="K1934" s="26" t="str">
        <f>IF([1]DRUM!H1911="","",[1]DRUM!H1911)</f>
        <v/>
      </c>
      <c r="L1934" s="26" t="str">
        <f>IF([1]DRUM!I1911="","",[1]DRUM!I1911)</f>
        <v/>
      </c>
      <c r="M1934" s="26" t="str">
        <f>IF([1]DRUM!J1911="","",
IF(AND([1]DRUM!K1911="Wooden Drum",[1]DRUM!J1911&gt;Max_WD_Capacity),Max_WD_Capacity,
[1]DRUM!J1911))</f>
        <v/>
      </c>
      <c r="N1934" s="26" t="str">
        <f>IF([1]DRUM!K1911="","",[1]DRUM!K1911)</f>
        <v/>
      </c>
      <c r="O1934" s="26" t="str">
        <f>IF([1]DRUM!L1911="","",[1]DRUM!L1911)</f>
        <v/>
      </c>
      <c r="P1934" s="26" t="str">
        <f>IF([1]DRUM!M1911="","",[1]DRUM!M1911)</f>
        <v/>
      </c>
      <c r="Q1934" s="26" t="str">
        <f>IF([1]DRUM!N1911="","",[1]DRUM!N1911)</f>
        <v/>
      </c>
      <c r="R1934" s="26" t="str">
        <f t="shared" si="299"/>
        <v/>
      </c>
      <c r="S1934" s="26">
        <f>IF(N1934="",0,
IF(Knee_Application="YES",Knee_Width,IF(Knee_Application="NO",0,
IF(OR(Cable_Type="OH",SearchData("Conductor",Cable_Desc)),0,
IF(N1934="Steel Drum",Knee_Width,
IF(N1934="Plywood Drum",0,
IF(Country="UAE",0,
IF(AND(OR(SearchData("LSHF",Cable_Desc),SearchData("LSZH",Cable_Desc),SearchData("LS0H",Cable_Desc),SearchData("LSOH",Cable_Desc)),D.nom&gt;40),Knee_Width,
IF(AND(Country="Egypt",D.nom&gt;60),Knee_Width,
IF(AND(Country&lt;&gt;"Egypt",D.nom&gt;35),Knee_Width,
0))))))))))</f>
        <v>0</v>
      </c>
      <c r="T1934" s="118">
        <f t="shared" ca="1" si="293"/>
        <v>0</v>
      </c>
      <c r="U1934" s="118">
        <f t="shared" ca="1" si="294"/>
        <v>0</v>
      </c>
      <c r="V1934" s="117">
        <f t="shared" ca="1" si="295"/>
        <v>0</v>
      </c>
      <c r="W1934" s="64">
        <f t="shared" ca="1" si="296"/>
        <v>1</v>
      </c>
      <c r="X1934" s="64">
        <f t="shared" ca="1" si="300"/>
        <v>0</v>
      </c>
      <c r="Y1934" s="64">
        <f t="shared" ca="1" si="297"/>
        <v>0</v>
      </c>
      <c r="AM1934" s="156"/>
    </row>
    <row r="1935" spans="1:39">
      <c r="A1935" s="12">
        <f t="shared" si="291"/>
        <v>0</v>
      </c>
      <c r="B1935" s="12" t="str">
        <f>IF([1]DRUM!A1912="","",[1]DRUM!A1912)</f>
        <v/>
      </c>
      <c r="C1935" s="12" t="str">
        <f t="shared" si="292"/>
        <v/>
      </c>
      <c r="D1935" s="155">
        <f t="shared" si="298"/>
        <v>0</v>
      </c>
      <c r="E1935" s="26" t="str">
        <f>IF([1]DRUM!B1912="","",[1]DRUM!B1912)</f>
        <v/>
      </c>
      <c r="F1935" s="26" t="str">
        <f>IF([1]DRUM!C1912="","",[1]DRUM!C1912)</f>
        <v/>
      </c>
      <c r="G1935" s="26" t="str">
        <f>IF([1]DRUM!D1912="","",[1]DRUM!D1912)</f>
        <v/>
      </c>
      <c r="H1935" s="26" t="str">
        <f>IF([1]DRUM!E1912="","",[1]DRUM!E1912)</f>
        <v/>
      </c>
      <c r="I1935" s="26" t="str">
        <f>IF([1]DRUM!F1912="","",[1]DRUM!F1912)</f>
        <v/>
      </c>
      <c r="J1935" s="26" t="str">
        <f>IF([1]DRUM!G1912="","",[1]DRUM!G1912)</f>
        <v/>
      </c>
      <c r="K1935" s="26" t="str">
        <f>IF([1]DRUM!H1912="","",[1]DRUM!H1912)</f>
        <v/>
      </c>
      <c r="L1935" s="26" t="str">
        <f>IF([1]DRUM!I1912="","",[1]DRUM!I1912)</f>
        <v/>
      </c>
      <c r="M1935" s="26" t="str">
        <f>IF([1]DRUM!J1912="","",
IF(AND([1]DRUM!K1912="Wooden Drum",[1]DRUM!J1912&gt;Max_WD_Capacity),Max_WD_Capacity,
[1]DRUM!J1912))</f>
        <v/>
      </c>
      <c r="N1935" s="26" t="str">
        <f>IF([1]DRUM!K1912="","",[1]DRUM!K1912)</f>
        <v/>
      </c>
      <c r="O1935" s="26" t="str">
        <f>IF([1]DRUM!L1912="","",[1]DRUM!L1912)</f>
        <v/>
      </c>
      <c r="P1935" s="26" t="str">
        <f>IF([1]DRUM!M1912="","",[1]DRUM!M1912)</f>
        <v/>
      </c>
      <c r="Q1935" s="26" t="str">
        <f>IF([1]DRUM!N1912="","",[1]DRUM!N1912)</f>
        <v/>
      </c>
      <c r="R1935" s="26" t="str">
        <f t="shared" si="299"/>
        <v/>
      </c>
      <c r="S1935" s="26">
        <f>IF(N1935="",0,
IF(Knee_Application="YES",Knee_Width,IF(Knee_Application="NO",0,
IF(OR(Cable_Type="OH",SearchData("Conductor",Cable_Desc)),0,
IF(N1935="Steel Drum",Knee_Width,
IF(N1935="Plywood Drum",0,
IF(Country="UAE",0,
IF(AND(OR(SearchData("LSHF",Cable_Desc),SearchData("LSZH",Cable_Desc),SearchData("LS0H",Cable_Desc),SearchData("LSOH",Cable_Desc)),D.nom&gt;40),Knee_Width,
IF(AND(Country="Egypt",D.nom&gt;60),Knee_Width,
IF(AND(Country&lt;&gt;"Egypt",D.nom&gt;35),Knee_Width,
0))))))))))</f>
        <v>0</v>
      </c>
      <c r="T1935" s="118">
        <f t="shared" ca="1" si="293"/>
        <v>0</v>
      </c>
      <c r="U1935" s="118">
        <f t="shared" ca="1" si="294"/>
        <v>0</v>
      </c>
      <c r="V1935" s="117">
        <f t="shared" ca="1" si="295"/>
        <v>0</v>
      </c>
      <c r="W1935" s="64">
        <f t="shared" ca="1" si="296"/>
        <v>1</v>
      </c>
      <c r="X1935" s="64">
        <f t="shared" ca="1" si="300"/>
        <v>0</v>
      </c>
      <c r="Y1935" s="64">
        <f t="shared" ca="1" si="297"/>
        <v>0</v>
      </c>
      <c r="AM1935" s="156"/>
    </row>
    <row r="1936" spans="1:39">
      <c r="A1936" s="12">
        <f t="shared" si="291"/>
        <v>0</v>
      </c>
      <c r="B1936" s="12" t="str">
        <f>IF([1]DRUM!A1913="","",[1]DRUM!A1913)</f>
        <v/>
      </c>
      <c r="C1936" s="12" t="str">
        <f t="shared" si="292"/>
        <v/>
      </c>
      <c r="D1936" s="155">
        <f t="shared" si="298"/>
        <v>0</v>
      </c>
      <c r="E1936" s="26" t="str">
        <f>IF([1]DRUM!B1913="","",[1]DRUM!B1913)</f>
        <v/>
      </c>
      <c r="F1936" s="26" t="str">
        <f>IF([1]DRUM!C1913="","",[1]DRUM!C1913)</f>
        <v/>
      </c>
      <c r="G1936" s="26" t="str">
        <f>IF([1]DRUM!D1913="","",[1]DRUM!D1913)</f>
        <v/>
      </c>
      <c r="H1936" s="26" t="str">
        <f>IF([1]DRUM!E1913="","",[1]DRUM!E1913)</f>
        <v/>
      </c>
      <c r="I1936" s="26" t="str">
        <f>IF([1]DRUM!F1913="","",[1]DRUM!F1913)</f>
        <v/>
      </c>
      <c r="J1936" s="26" t="str">
        <f>IF([1]DRUM!G1913="","",[1]DRUM!G1913)</f>
        <v/>
      </c>
      <c r="K1936" s="26" t="str">
        <f>IF([1]DRUM!H1913="","",[1]DRUM!H1913)</f>
        <v/>
      </c>
      <c r="L1936" s="26" t="str">
        <f>IF([1]DRUM!I1913="","",[1]DRUM!I1913)</f>
        <v/>
      </c>
      <c r="M1936" s="26" t="str">
        <f>IF([1]DRUM!J1913="","",
IF(AND([1]DRUM!K1913="Wooden Drum",[1]DRUM!J1913&gt;Max_WD_Capacity),Max_WD_Capacity,
[1]DRUM!J1913))</f>
        <v/>
      </c>
      <c r="N1936" s="26" t="str">
        <f>IF([1]DRUM!K1913="","",[1]DRUM!K1913)</f>
        <v/>
      </c>
      <c r="O1936" s="26" t="str">
        <f>IF([1]DRUM!L1913="","",[1]DRUM!L1913)</f>
        <v/>
      </c>
      <c r="P1936" s="26" t="str">
        <f>IF([1]DRUM!M1913="","",[1]DRUM!M1913)</f>
        <v/>
      </c>
      <c r="Q1936" s="26" t="str">
        <f>IF([1]DRUM!N1913="","",[1]DRUM!N1913)</f>
        <v/>
      </c>
      <c r="R1936" s="26" t="str">
        <f t="shared" si="299"/>
        <v/>
      </c>
      <c r="S1936" s="26">
        <f>IF(N1936="",0,
IF(Knee_Application="YES",Knee_Width,IF(Knee_Application="NO",0,
IF(OR(Cable_Type="OH",SearchData("Conductor",Cable_Desc)),0,
IF(N1936="Steel Drum",Knee_Width,
IF(N1936="Plywood Drum",0,
IF(Country="UAE",0,
IF(AND(OR(SearchData("LSHF",Cable_Desc),SearchData("LSZH",Cable_Desc),SearchData("LS0H",Cable_Desc),SearchData("LSOH",Cable_Desc)),D.nom&gt;40),Knee_Width,
IF(AND(Country="Egypt",D.nom&gt;60),Knee_Width,
IF(AND(Country&lt;&gt;"Egypt",D.nom&gt;35),Knee_Width,
0))))))))))</f>
        <v>0</v>
      </c>
      <c r="T1936" s="118">
        <f t="shared" ca="1" si="293"/>
        <v>0</v>
      </c>
      <c r="U1936" s="118">
        <f t="shared" ca="1" si="294"/>
        <v>0</v>
      </c>
      <c r="V1936" s="117">
        <f t="shared" ca="1" si="295"/>
        <v>0</v>
      </c>
      <c r="W1936" s="64">
        <f t="shared" ca="1" si="296"/>
        <v>1</v>
      </c>
      <c r="X1936" s="64">
        <f t="shared" ca="1" si="300"/>
        <v>0</v>
      </c>
      <c r="Y1936" s="64">
        <f t="shared" ca="1" si="297"/>
        <v>0</v>
      </c>
      <c r="AM1936" s="156"/>
    </row>
    <row r="1937" spans="1:39">
      <c r="A1937" s="12">
        <f t="shared" si="291"/>
        <v>0</v>
      </c>
      <c r="B1937" s="12" t="str">
        <f>IF([1]DRUM!A1914="","",[1]DRUM!A1914)</f>
        <v/>
      </c>
      <c r="C1937" s="12" t="str">
        <f t="shared" si="292"/>
        <v/>
      </c>
      <c r="D1937" s="155">
        <f t="shared" si="298"/>
        <v>0</v>
      </c>
      <c r="E1937" s="26" t="str">
        <f>IF([1]DRUM!B1914="","",[1]DRUM!B1914)</f>
        <v/>
      </c>
      <c r="F1937" s="26" t="str">
        <f>IF([1]DRUM!C1914="","",[1]DRUM!C1914)</f>
        <v/>
      </c>
      <c r="G1937" s="26" t="str">
        <f>IF([1]DRUM!D1914="","",[1]DRUM!D1914)</f>
        <v/>
      </c>
      <c r="H1937" s="26" t="str">
        <f>IF([1]DRUM!E1914="","",[1]DRUM!E1914)</f>
        <v/>
      </c>
      <c r="I1937" s="26" t="str">
        <f>IF([1]DRUM!F1914="","",[1]DRUM!F1914)</f>
        <v/>
      </c>
      <c r="J1937" s="26" t="str">
        <f>IF([1]DRUM!G1914="","",[1]DRUM!G1914)</f>
        <v/>
      </c>
      <c r="K1937" s="26" t="str">
        <f>IF([1]DRUM!H1914="","",[1]DRUM!H1914)</f>
        <v/>
      </c>
      <c r="L1937" s="26" t="str">
        <f>IF([1]DRUM!I1914="","",[1]DRUM!I1914)</f>
        <v/>
      </c>
      <c r="M1937" s="26" t="str">
        <f>IF([1]DRUM!J1914="","",
IF(AND([1]DRUM!K1914="Wooden Drum",[1]DRUM!J1914&gt;Max_WD_Capacity),Max_WD_Capacity,
[1]DRUM!J1914))</f>
        <v/>
      </c>
      <c r="N1937" s="26" t="str">
        <f>IF([1]DRUM!K1914="","",[1]DRUM!K1914)</f>
        <v/>
      </c>
      <c r="O1937" s="26" t="str">
        <f>IF([1]DRUM!L1914="","",[1]DRUM!L1914)</f>
        <v/>
      </c>
      <c r="P1937" s="26" t="str">
        <f>IF([1]DRUM!M1914="","",[1]DRUM!M1914)</f>
        <v/>
      </c>
      <c r="Q1937" s="26" t="str">
        <f>IF([1]DRUM!N1914="","",[1]DRUM!N1914)</f>
        <v/>
      </c>
      <c r="R1937" s="26" t="str">
        <f t="shared" si="299"/>
        <v/>
      </c>
      <c r="S1937" s="26">
        <f>IF(N1937="",0,
IF(Knee_Application="YES",Knee_Width,IF(Knee_Application="NO",0,
IF(OR(Cable_Type="OH",SearchData("Conductor",Cable_Desc)),0,
IF(N1937="Steel Drum",Knee_Width,
IF(N1937="Plywood Drum",0,
IF(Country="UAE",0,
IF(AND(OR(SearchData("LSHF",Cable_Desc),SearchData("LSZH",Cable_Desc),SearchData("LS0H",Cable_Desc),SearchData("LSOH",Cable_Desc)),D.nom&gt;40),Knee_Width,
IF(AND(Country="Egypt",D.nom&gt;60),Knee_Width,
IF(AND(Country&lt;&gt;"Egypt",D.nom&gt;35),Knee_Width,
0))))))))))</f>
        <v>0</v>
      </c>
      <c r="T1937" s="118">
        <f t="shared" ca="1" si="293"/>
        <v>0</v>
      </c>
      <c r="U1937" s="118">
        <f t="shared" ca="1" si="294"/>
        <v>0</v>
      </c>
      <c r="V1937" s="117">
        <f t="shared" ca="1" si="295"/>
        <v>0</v>
      </c>
      <c r="W1937" s="64">
        <f t="shared" ca="1" si="296"/>
        <v>1</v>
      </c>
      <c r="X1937" s="64">
        <f t="shared" ca="1" si="300"/>
        <v>0</v>
      </c>
      <c r="Y1937" s="64">
        <f t="shared" ca="1" si="297"/>
        <v>0</v>
      </c>
      <c r="AM1937" s="156"/>
    </row>
    <row r="1938" spans="1:39">
      <c r="A1938" s="12">
        <f t="shared" si="291"/>
        <v>0</v>
      </c>
      <c r="B1938" s="12" t="str">
        <f>IF([1]DRUM!A1915="","",[1]DRUM!A1915)</f>
        <v/>
      </c>
      <c r="C1938" s="12" t="str">
        <f t="shared" si="292"/>
        <v/>
      </c>
      <c r="D1938" s="155">
        <f t="shared" si="298"/>
        <v>0</v>
      </c>
      <c r="E1938" s="26" t="str">
        <f>IF([1]DRUM!B1915="","",[1]DRUM!B1915)</f>
        <v/>
      </c>
      <c r="F1938" s="26" t="str">
        <f>IF([1]DRUM!C1915="","",[1]DRUM!C1915)</f>
        <v/>
      </c>
      <c r="G1938" s="26" t="str">
        <f>IF([1]DRUM!D1915="","",[1]DRUM!D1915)</f>
        <v/>
      </c>
      <c r="H1938" s="26" t="str">
        <f>IF([1]DRUM!E1915="","",[1]DRUM!E1915)</f>
        <v/>
      </c>
      <c r="I1938" s="26" t="str">
        <f>IF([1]DRUM!F1915="","",[1]DRUM!F1915)</f>
        <v/>
      </c>
      <c r="J1938" s="26" t="str">
        <f>IF([1]DRUM!G1915="","",[1]DRUM!G1915)</f>
        <v/>
      </c>
      <c r="K1938" s="26" t="str">
        <f>IF([1]DRUM!H1915="","",[1]DRUM!H1915)</f>
        <v/>
      </c>
      <c r="L1938" s="26" t="str">
        <f>IF([1]DRUM!I1915="","",[1]DRUM!I1915)</f>
        <v/>
      </c>
      <c r="M1938" s="26" t="str">
        <f>IF([1]DRUM!J1915="","",
IF(AND([1]DRUM!K1915="Wooden Drum",[1]DRUM!J1915&gt;Max_WD_Capacity),Max_WD_Capacity,
[1]DRUM!J1915))</f>
        <v/>
      </c>
      <c r="N1938" s="26" t="str">
        <f>IF([1]DRUM!K1915="","",[1]DRUM!K1915)</f>
        <v/>
      </c>
      <c r="O1938" s="26" t="str">
        <f>IF([1]DRUM!L1915="","",[1]DRUM!L1915)</f>
        <v/>
      </c>
      <c r="P1938" s="26" t="str">
        <f>IF([1]DRUM!M1915="","",[1]DRUM!M1915)</f>
        <v/>
      </c>
      <c r="Q1938" s="26" t="str">
        <f>IF([1]DRUM!N1915="","",[1]DRUM!N1915)</f>
        <v/>
      </c>
      <c r="R1938" s="26" t="str">
        <f t="shared" si="299"/>
        <v/>
      </c>
      <c r="S1938" s="26">
        <f>IF(N1938="",0,
IF(Knee_Application="YES",Knee_Width,IF(Knee_Application="NO",0,
IF(OR(Cable_Type="OH",SearchData("Conductor",Cable_Desc)),0,
IF(N1938="Steel Drum",Knee_Width,
IF(N1938="Plywood Drum",0,
IF(Country="UAE",0,
IF(AND(OR(SearchData("LSHF",Cable_Desc),SearchData("LSZH",Cable_Desc),SearchData("LS0H",Cable_Desc),SearchData("LSOH",Cable_Desc)),D.nom&gt;40),Knee_Width,
IF(AND(Country="Egypt",D.nom&gt;60),Knee_Width,
IF(AND(Country&lt;&gt;"Egypt",D.nom&gt;35),Knee_Width,
0))))))))))</f>
        <v>0</v>
      </c>
      <c r="T1938" s="118">
        <f t="shared" ca="1" si="293"/>
        <v>0</v>
      </c>
      <c r="U1938" s="118">
        <f t="shared" ca="1" si="294"/>
        <v>0</v>
      </c>
      <c r="V1938" s="117">
        <f t="shared" ca="1" si="295"/>
        <v>0</v>
      </c>
      <c r="W1938" s="64">
        <f t="shared" ca="1" si="296"/>
        <v>1</v>
      </c>
      <c r="X1938" s="64">
        <f t="shared" ca="1" si="300"/>
        <v>0</v>
      </c>
      <c r="Y1938" s="64">
        <f t="shared" ca="1" si="297"/>
        <v>0</v>
      </c>
      <c r="AM1938" s="156"/>
    </row>
    <row r="1939" spans="1:39">
      <c r="A1939" s="12">
        <f t="shared" si="291"/>
        <v>0</v>
      </c>
      <c r="B1939" s="12" t="str">
        <f>IF([1]DRUM!A1916="","",[1]DRUM!A1916)</f>
        <v/>
      </c>
      <c r="C1939" s="12" t="str">
        <f t="shared" si="292"/>
        <v/>
      </c>
      <c r="D1939" s="155">
        <f t="shared" si="298"/>
        <v>0</v>
      </c>
      <c r="E1939" s="26" t="str">
        <f>IF([1]DRUM!B1916="","",[1]DRUM!B1916)</f>
        <v/>
      </c>
      <c r="F1939" s="26" t="str">
        <f>IF([1]DRUM!C1916="","",[1]DRUM!C1916)</f>
        <v/>
      </c>
      <c r="G1939" s="26" t="str">
        <f>IF([1]DRUM!D1916="","",[1]DRUM!D1916)</f>
        <v/>
      </c>
      <c r="H1939" s="26" t="str">
        <f>IF([1]DRUM!E1916="","",[1]DRUM!E1916)</f>
        <v/>
      </c>
      <c r="I1939" s="26" t="str">
        <f>IF([1]DRUM!F1916="","",[1]DRUM!F1916)</f>
        <v/>
      </c>
      <c r="J1939" s="26" t="str">
        <f>IF([1]DRUM!G1916="","",[1]DRUM!G1916)</f>
        <v/>
      </c>
      <c r="K1939" s="26" t="str">
        <f>IF([1]DRUM!H1916="","",[1]DRUM!H1916)</f>
        <v/>
      </c>
      <c r="L1939" s="26" t="str">
        <f>IF([1]DRUM!I1916="","",[1]DRUM!I1916)</f>
        <v/>
      </c>
      <c r="M1939" s="26" t="str">
        <f>IF([1]DRUM!J1916="","",
IF(AND([1]DRUM!K1916="Wooden Drum",[1]DRUM!J1916&gt;Max_WD_Capacity),Max_WD_Capacity,
[1]DRUM!J1916))</f>
        <v/>
      </c>
      <c r="N1939" s="26" t="str">
        <f>IF([1]DRUM!K1916="","",[1]DRUM!K1916)</f>
        <v/>
      </c>
      <c r="O1939" s="26" t="str">
        <f>IF([1]DRUM!L1916="","",[1]DRUM!L1916)</f>
        <v/>
      </c>
      <c r="P1939" s="26" t="str">
        <f>IF([1]DRUM!M1916="","",[1]DRUM!M1916)</f>
        <v/>
      </c>
      <c r="Q1939" s="26" t="str">
        <f>IF([1]DRUM!N1916="","",[1]DRUM!N1916)</f>
        <v/>
      </c>
      <c r="R1939" s="26" t="str">
        <f t="shared" si="299"/>
        <v/>
      </c>
      <c r="S1939" s="26">
        <f>IF(N1939="",0,
IF(Knee_Application="YES",Knee_Width,IF(Knee_Application="NO",0,
IF(OR(Cable_Type="OH",SearchData("Conductor",Cable_Desc)),0,
IF(N1939="Steel Drum",Knee_Width,
IF(N1939="Plywood Drum",0,
IF(Country="UAE",0,
IF(AND(OR(SearchData("LSHF",Cable_Desc),SearchData("LSZH",Cable_Desc),SearchData("LS0H",Cable_Desc),SearchData("LSOH",Cable_Desc)),D.nom&gt;40),Knee_Width,
IF(AND(Country="Egypt",D.nom&gt;60),Knee_Width,
IF(AND(Country&lt;&gt;"Egypt",D.nom&gt;35),Knee_Width,
0))))))))))</f>
        <v>0</v>
      </c>
      <c r="T1939" s="118">
        <f t="shared" ca="1" si="293"/>
        <v>0</v>
      </c>
      <c r="U1939" s="118">
        <f t="shared" ca="1" si="294"/>
        <v>0</v>
      </c>
      <c r="V1939" s="117">
        <f t="shared" ca="1" si="295"/>
        <v>0</v>
      </c>
      <c r="W1939" s="64">
        <f t="shared" ca="1" si="296"/>
        <v>1</v>
      </c>
      <c r="X1939" s="64">
        <f t="shared" ca="1" si="300"/>
        <v>0</v>
      </c>
      <c r="Y1939" s="64">
        <f t="shared" ca="1" si="297"/>
        <v>0</v>
      </c>
      <c r="AM1939" s="156"/>
    </row>
    <row r="1940" spans="1:39">
      <c r="A1940" s="12">
        <f t="shared" si="291"/>
        <v>0</v>
      </c>
      <c r="B1940" s="12" t="str">
        <f>IF([1]DRUM!A1917="","",[1]DRUM!A1917)</f>
        <v/>
      </c>
      <c r="C1940" s="12" t="str">
        <f t="shared" si="292"/>
        <v/>
      </c>
      <c r="D1940" s="155">
        <f t="shared" si="298"/>
        <v>0</v>
      </c>
      <c r="E1940" s="26" t="str">
        <f>IF([1]DRUM!B1917="","",[1]DRUM!B1917)</f>
        <v/>
      </c>
      <c r="F1940" s="26" t="str">
        <f>IF([1]DRUM!C1917="","",[1]DRUM!C1917)</f>
        <v/>
      </c>
      <c r="G1940" s="26" t="str">
        <f>IF([1]DRUM!D1917="","",[1]DRUM!D1917)</f>
        <v/>
      </c>
      <c r="H1940" s="26" t="str">
        <f>IF([1]DRUM!E1917="","",[1]DRUM!E1917)</f>
        <v/>
      </c>
      <c r="I1940" s="26" t="str">
        <f>IF([1]DRUM!F1917="","",[1]DRUM!F1917)</f>
        <v/>
      </c>
      <c r="J1940" s="26" t="str">
        <f>IF([1]DRUM!G1917="","",[1]DRUM!G1917)</f>
        <v/>
      </c>
      <c r="K1940" s="26" t="str">
        <f>IF([1]DRUM!H1917="","",[1]DRUM!H1917)</f>
        <v/>
      </c>
      <c r="L1940" s="26" t="str">
        <f>IF([1]DRUM!I1917="","",[1]DRUM!I1917)</f>
        <v/>
      </c>
      <c r="M1940" s="26" t="str">
        <f>IF([1]DRUM!J1917="","",
IF(AND([1]DRUM!K1917="Wooden Drum",[1]DRUM!J1917&gt;Max_WD_Capacity),Max_WD_Capacity,
[1]DRUM!J1917))</f>
        <v/>
      </c>
      <c r="N1940" s="26" t="str">
        <f>IF([1]DRUM!K1917="","",[1]DRUM!K1917)</f>
        <v/>
      </c>
      <c r="O1940" s="26" t="str">
        <f>IF([1]DRUM!L1917="","",[1]DRUM!L1917)</f>
        <v/>
      </c>
      <c r="P1940" s="26" t="str">
        <f>IF([1]DRUM!M1917="","",[1]DRUM!M1917)</f>
        <v/>
      </c>
      <c r="Q1940" s="26" t="str">
        <f>IF([1]DRUM!N1917="","",[1]DRUM!N1917)</f>
        <v/>
      </c>
      <c r="R1940" s="26" t="str">
        <f t="shared" si="299"/>
        <v/>
      </c>
      <c r="S1940" s="26">
        <f>IF(N1940="",0,
IF(Knee_Application="YES",Knee_Width,IF(Knee_Application="NO",0,
IF(OR(Cable_Type="OH",SearchData("Conductor",Cable_Desc)),0,
IF(N1940="Steel Drum",Knee_Width,
IF(N1940="Plywood Drum",0,
IF(Country="UAE",0,
IF(AND(OR(SearchData("LSHF",Cable_Desc),SearchData("LSZH",Cable_Desc),SearchData("LS0H",Cable_Desc),SearchData("LSOH",Cable_Desc)),D.nom&gt;40),Knee_Width,
IF(AND(Country="Egypt",D.nom&gt;60),Knee_Width,
IF(AND(Country&lt;&gt;"Egypt",D.nom&gt;35),Knee_Width,
0))))))))))</f>
        <v>0</v>
      </c>
      <c r="T1940" s="118">
        <f t="shared" ca="1" si="293"/>
        <v>0</v>
      </c>
      <c r="U1940" s="118">
        <f t="shared" ca="1" si="294"/>
        <v>0</v>
      </c>
      <c r="V1940" s="117">
        <f t="shared" ca="1" si="295"/>
        <v>0</v>
      </c>
      <c r="W1940" s="64">
        <f t="shared" ca="1" si="296"/>
        <v>1</v>
      </c>
      <c r="X1940" s="64">
        <f t="shared" ca="1" si="300"/>
        <v>0</v>
      </c>
      <c r="Y1940" s="64">
        <f t="shared" ca="1" si="297"/>
        <v>0</v>
      </c>
      <c r="AM1940" s="156"/>
    </row>
    <row r="1941" spans="1:39">
      <c r="A1941" s="12">
        <f t="shared" si="291"/>
        <v>0</v>
      </c>
      <c r="B1941" s="12" t="str">
        <f>IF([1]DRUM!A1918="","",[1]DRUM!A1918)</f>
        <v/>
      </c>
      <c r="C1941" s="12" t="str">
        <f t="shared" si="292"/>
        <v/>
      </c>
      <c r="D1941" s="155">
        <f t="shared" si="298"/>
        <v>0</v>
      </c>
      <c r="E1941" s="26" t="str">
        <f>IF([1]DRUM!B1918="","",[1]DRUM!B1918)</f>
        <v/>
      </c>
      <c r="F1941" s="26" t="str">
        <f>IF([1]DRUM!C1918="","",[1]DRUM!C1918)</f>
        <v/>
      </c>
      <c r="G1941" s="26" t="str">
        <f>IF([1]DRUM!D1918="","",[1]DRUM!D1918)</f>
        <v/>
      </c>
      <c r="H1941" s="26" t="str">
        <f>IF([1]DRUM!E1918="","",[1]DRUM!E1918)</f>
        <v/>
      </c>
      <c r="I1941" s="26" t="str">
        <f>IF([1]DRUM!F1918="","",[1]DRUM!F1918)</f>
        <v/>
      </c>
      <c r="J1941" s="26" t="str">
        <f>IF([1]DRUM!G1918="","",[1]DRUM!G1918)</f>
        <v/>
      </c>
      <c r="K1941" s="26" t="str">
        <f>IF([1]DRUM!H1918="","",[1]DRUM!H1918)</f>
        <v/>
      </c>
      <c r="L1941" s="26" t="str">
        <f>IF([1]DRUM!I1918="","",[1]DRUM!I1918)</f>
        <v/>
      </c>
      <c r="M1941" s="26" t="str">
        <f>IF([1]DRUM!J1918="","",
IF(AND([1]DRUM!K1918="Wooden Drum",[1]DRUM!J1918&gt;Max_WD_Capacity),Max_WD_Capacity,
[1]DRUM!J1918))</f>
        <v/>
      </c>
      <c r="N1941" s="26" t="str">
        <f>IF([1]DRUM!K1918="","",[1]DRUM!K1918)</f>
        <v/>
      </c>
      <c r="O1941" s="26" t="str">
        <f>IF([1]DRUM!L1918="","",[1]DRUM!L1918)</f>
        <v/>
      </c>
      <c r="P1941" s="26" t="str">
        <f>IF([1]DRUM!M1918="","",[1]DRUM!M1918)</f>
        <v/>
      </c>
      <c r="Q1941" s="26" t="str">
        <f>IF([1]DRUM!N1918="","",[1]DRUM!N1918)</f>
        <v/>
      </c>
      <c r="R1941" s="26" t="str">
        <f t="shared" si="299"/>
        <v/>
      </c>
      <c r="S1941" s="26">
        <f>IF(N1941="",0,
IF(Knee_Application="YES",Knee_Width,IF(Knee_Application="NO",0,
IF(OR(Cable_Type="OH",SearchData("Conductor",Cable_Desc)),0,
IF(N1941="Steel Drum",Knee_Width,
IF(N1941="Plywood Drum",0,
IF(Country="UAE",0,
IF(AND(OR(SearchData("LSHF",Cable_Desc),SearchData("LSZH",Cable_Desc),SearchData("LS0H",Cable_Desc),SearchData("LSOH",Cable_Desc)),D.nom&gt;40),Knee_Width,
IF(AND(Country="Egypt",D.nom&gt;60),Knee_Width,
IF(AND(Country&lt;&gt;"Egypt",D.nom&gt;35),Knee_Width,
0))))))))))</f>
        <v>0</v>
      </c>
      <c r="T1941" s="118">
        <f t="shared" ca="1" si="293"/>
        <v>0</v>
      </c>
      <c r="U1941" s="118">
        <f t="shared" ca="1" si="294"/>
        <v>0</v>
      </c>
      <c r="V1941" s="117">
        <f t="shared" ca="1" si="295"/>
        <v>0</v>
      </c>
      <c r="W1941" s="64">
        <f t="shared" ca="1" si="296"/>
        <v>1</v>
      </c>
      <c r="X1941" s="64">
        <f t="shared" ca="1" si="300"/>
        <v>0</v>
      </c>
      <c r="Y1941" s="64">
        <f t="shared" ca="1" si="297"/>
        <v>0</v>
      </c>
      <c r="AM1941" s="156"/>
    </row>
    <row r="1942" spans="1:39">
      <c r="A1942" s="12">
        <f t="shared" si="291"/>
        <v>0</v>
      </c>
      <c r="B1942" s="12" t="str">
        <f>IF([1]DRUM!A1919="","",[1]DRUM!A1919)</f>
        <v/>
      </c>
      <c r="C1942" s="12" t="str">
        <f t="shared" si="292"/>
        <v/>
      </c>
      <c r="D1942" s="155">
        <f t="shared" si="298"/>
        <v>0</v>
      </c>
      <c r="E1942" s="26" t="str">
        <f>IF([1]DRUM!B1919="","",[1]DRUM!B1919)</f>
        <v/>
      </c>
      <c r="F1942" s="26" t="str">
        <f>IF([1]DRUM!C1919="","",[1]DRUM!C1919)</f>
        <v/>
      </c>
      <c r="G1942" s="26" t="str">
        <f>IF([1]DRUM!D1919="","",[1]DRUM!D1919)</f>
        <v/>
      </c>
      <c r="H1942" s="26" t="str">
        <f>IF([1]DRUM!E1919="","",[1]DRUM!E1919)</f>
        <v/>
      </c>
      <c r="I1942" s="26" t="str">
        <f>IF([1]DRUM!F1919="","",[1]DRUM!F1919)</f>
        <v/>
      </c>
      <c r="J1942" s="26" t="str">
        <f>IF([1]DRUM!G1919="","",[1]DRUM!G1919)</f>
        <v/>
      </c>
      <c r="K1942" s="26" t="str">
        <f>IF([1]DRUM!H1919="","",[1]DRUM!H1919)</f>
        <v/>
      </c>
      <c r="L1942" s="26" t="str">
        <f>IF([1]DRUM!I1919="","",[1]DRUM!I1919)</f>
        <v/>
      </c>
      <c r="M1942" s="26" t="str">
        <f>IF([1]DRUM!J1919="","",
IF(AND([1]DRUM!K1919="Wooden Drum",[1]DRUM!J1919&gt;Max_WD_Capacity),Max_WD_Capacity,
[1]DRUM!J1919))</f>
        <v/>
      </c>
      <c r="N1942" s="26" t="str">
        <f>IF([1]DRUM!K1919="","",[1]DRUM!K1919)</f>
        <v/>
      </c>
      <c r="O1942" s="26" t="str">
        <f>IF([1]DRUM!L1919="","",[1]DRUM!L1919)</f>
        <v/>
      </c>
      <c r="P1942" s="26" t="str">
        <f>IF([1]DRUM!M1919="","",[1]DRUM!M1919)</f>
        <v/>
      </c>
      <c r="Q1942" s="26" t="str">
        <f>IF([1]DRUM!N1919="","",[1]DRUM!N1919)</f>
        <v/>
      </c>
      <c r="R1942" s="26" t="str">
        <f t="shared" si="299"/>
        <v/>
      </c>
      <c r="S1942" s="26">
        <f>IF(N1942="",0,
IF(Knee_Application="YES",Knee_Width,IF(Knee_Application="NO",0,
IF(OR(Cable_Type="OH",SearchData("Conductor",Cable_Desc)),0,
IF(N1942="Steel Drum",Knee_Width,
IF(N1942="Plywood Drum",0,
IF(Country="UAE",0,
IF(AND(OR(SearchData("LSHF",Cable_Desc),SearchData("LSZH",Cable_Desc),SearchData("LS0H",Cable_Desc),SearchData("LSOH",Cable_Desc)),D.nom&gt;40),Knee_Width,
IF(AND(Country="Egypt",D.nom&gt;60),Knee_Width,
IF(AND(Country&lt;&gt;"Egypt",D.nom&gt;35),Knee_Width,
0))))))))))</f>
        <v>0</v>
      </c>
      <c r="T1942" s="118">
        <f t="shared" ca="1" si="293"/>
        <v>0</v>
      </c>
      <c r="U1942" s="118">
        <f t="shared" ca="1" si="294"/>
        <v>0</v>
      </c>
      <c r="V1942" s="117">
        <f t="shared" ca="1" si="295"/>
        <v>0</v>
      </c>
      <c r="W1942" s="64">
        <f t="shared" ca="1" si="296"/>
        <v>1</v>
      </c>
      <c r="X1942" s="64">
        <f t="shared" ca="1" si="300"/>
        <v>0</v>
      </c>
      <c r="Y1942" s="64">
        <f t="shared" ca="1" si="297"/>
        <v>0</v>
      </c>
      <c r="AM1942" s="156"/>
    </row>
    <row r="1943" spans="1:39">
      <c r="A1943" s="12">
        <f t="shared" si="291"/>
        <v>0</v>
      </c>
      <c r="B1943" s="12" t="str">
        <f>IF([1]DRUM!A1920="","",[1]DRUM!A1920)</f>
        <v/>
      </c>
      <c r="C1943" s="12" t="str">
        <f t="shared" si="292"/>
        <v/>
      </c>
      <c r="D1943" s="155">
        <f t="shared" si="298"/>
        <v>0</v>
      </c>
      <c r="E1943" s="26" t="str">
        <f>IF([1]DRUM!B1920="","",[1]DRUM!B1920)</f>
        <v/>
      </c>
      <c r="F1943" s="26" t="str">
        <f>IF([1]DRUM!C1920="","",[1]DRUM!C1920)</f>
        <v/>
      </c>
      <c r="G1943" s="26" t="str">
        <f>IF([1]DRUM!D1920="","",[1]DRUM!D1920)</f>
        <v/>
      </c>
      <c r="H1943" s="26" t="str">
        <f>IF([1]DRUM!E1920="","",[1]DRUM!E1920)</f>
        <v/>
      </c>
      <c r="I1943" s="26" t="str">
        <f>IF([1]DRUM!F1920="","",[1]DRUM!F1920)</f>
        <v/>
      </c>
      <c r="J1943" s="26" t="str">
        <f>IF([1]DRUM!G1920="","",[1]DRUM!G1920)</f>
        <v/>
      </c>
      <c r="K1943" s="26" t="str">
        <f>IF([1]DRUM!H1920="","",[1]DRUM!H1920)</f>
        <v/>
      </c>
      <c r="L1943" s="26" t="str">
        <f>IF([1]DRUM!I1920="","",[1]DRUM!I1920)</f>
        <v/>
      </c>
      <c r="M1943" s="26" t="str">
        <f>IF([1]DRUM!J1920="","",
IF(AND([1]DRUM!K1920="Wooden Drum",[1]DRUM!J1920&gt;Max_WD_Capacity),Max_WD_Capacity,
[1]DRUM!J1920))</f>
        <v/>
      </c>
      <c r="N1943" s="26" t="str">
        <f>IF([1]DRUM!K1920="","",[1]DRUM!K1920)</f>
        <v/>
      </c>
      <c r="O1943" s="26" t="str">
        <f>IF([1]DRUM!L1920="","",[1]DRUM!L1920)</f>
        <v/>
      </c>
      <c r="P1943" s="26" t="str">
        <f>IF([1]DRUM!M1920="","",[1]DRUM!M1920)</f>
        <v/>
      </c>
      <c r="Q1943" s="26" t="str">
        <f>IF([1]DRUM!N1920="","",[1]DRUM!N1920)</f>
        <v/>
      </c>
      <c r="R1943" s="26" t="str">
        <f t="shared" si="299"/>
        <v/>
      </c>
      <c r="S1943" s="26">
        <f>IF(N1943="",0,
IF(Knee_Application="YES",Knee_Width,IF(Knee_Application="NO",0,
IF(OR(Cable_Type="OH",SearchData("Conductor",Cable_Desc)),0,
IF(N1943="Steel Drum",Knee_Width,
IF(N1943="Plywood Drum",0,
IF(Country="UAE",0,
IF(AND(OR(SearchData("LSHF",Cable_Desc),SearchData("LSZH",Cable_Desc),SearchData("LS0H",Cable_Desc),SearchData("LSOH",Cable_Desc)),D.nom&gt;40),Knee_Width,
IF(AND(Country="Egypt",D.nom&gt;60),Knee_Width,
IF(AND(Country&lt;&gt;"Egypt",D.nom&gt;35),Knee_Width,
0))))))))))</f>
        <v>0</v>
      </c>
      <c r="T1943" s="118">
        <f t="shared" ca="1" si="293"/>
        <v>0</v>
      </c>
      <c r="U1943" s="118">
        <f t="shared" ca="1" si="294"/>
        <v>0</v>
      </c>
      <c r="V1943" s="117">
        <f t="shared" ca="1" si="295"/>
        <v>0</v>
      </c>
      <c r="W1943" s="64">
        <f t="shared" ca="1" si="296"/>
        <v>1</v>
      </c>
      <c r="X1943" s="64">
        <f t="shared" ca="1" si="300"/>
        <v>0</v>
      </c>
      <c r="Y1943" s="64">
        <f t="shared" ca="1" si="297"/>
        <v>0</v>
      </c>
      <c r="AM1943" s="156"/>
    </row>
    <row r="1944" spans="1:39">
      <c r="A1944" s="12">
        <f t="shared" si="291"/>
        <v>0</v>
      </c>
      <c r="B1944" s="12" t="str">
        <f>IF([1]DRUM!A1921="","",[1]DRUM!A1921)</f>
        <v/>
      </c>
      <c r="C1944" s="12" t="str">
        <f t="shared" si="292"/>
        <v/>
      </c>
      <c r="D1944" s="155">
        <f t="shared" si="298"/>
        <v>0</v>
      </c>
      <c r="E1944" s="26" t="str">
        <f>IF([1]DRUM!B1921="","",[1]DRUM!B1921)</f>
        <v/>
      </c>
      <c r="F1944" s="26" t="str">
        <f>IF([1]DRUM!C1921="","",[1]DRUM!C1921)</f>
        <v/>
      </c>
      <c r="G1944" s="26" t="str">
        <f>IF([1]DRUM!D1921="","",[1]DRUM!D1921)</f>
        <v/>
      </c>
      <c r="H1944" s="26" t="str">
        <f>IF([1]DRUM!E1921="","",[1]DRUM!E1921)</f>
        <v/>
      </c>
      <c r="I1944" s="26" t="str">
        <f>IF([1]DRUM!F1921="","",[1]DRUM!F1921)</f>
        <v/>
      </c>
      <c r="J1944" s="26" t="str">
        <f>IF([1]DRUM!G1921="","",[1]DRUM!G1921)</f>
        <v/>
      </c>
      <c r="K1944" s="26" t="str">
        <f>IF([1]DRUM!H1921="","",[1]DRUM!H1921)</f>
        <v/>
      </c>
      <c r="L1944" s="26" t="str">
        <f>IF([1]DRUM!I1921="","",[1]DRUM!I1921)</f>
        <v/>
      </c>
      <c r="M1944" s="26" t="str">
        <f>IF([1]DRUM!J1921="","",
IF(AND([1]DRUM!K1921="Wooden Drum",[1]DRUM!J1921&gt;Max_WD_Capacity),Max_WD_Capacity,
[1]DRUM!J1921))</f>
        <v/>
      </c>
      <c r="N1944" s="26" t="str">
        <f>IF([1]DRUM!K1921="","",[1]DRUM!K1921)</f>
        <v/>
      </c>
      <c r="O1944" s="26" t="str">
        <f>IF([1]DRUM!L1921="","",[1]DRUM!L1921)</f>
        <v/>
      </c>
      <c r="P1944" s="26" t="str">
        <f>IF([1]DRUM!M1921="","",[1]DRUM!M1921)</f>
        <v/>
      </c>
      <c r="Q1944" s="26" t="str">
        <f>IF([1]DRUM!N1921="","",[1]DRUM!N1921)</f>
        <v/>
      </c>
      <c r="R1944" s="26" t="str">
        <f t="shared" si="299"/>
        <v/>
      </c>
      <c r="S1944" s="26">
        <f>IF(N1944="",0,
IF(Knee_Application="YES",Knee_Width,IF(Knee_Application="NO",0,
IF(OR(Cable_Type="OH",SearchData("Conductor",Cable_Desc)),0,
IF(N1944="Steel Drum",Knee_Width,
IF(N1944="Plywood Drum",0,
IF(Country="UAE",0,
IF(AND(OR(SearchData("LSHF",Cable_Desc),SearchData("LSZH",Cable_Desc),SearchData("LS0H",Cable_Desc),SearchData("LSOH",Cable_Desc)),D.nom&gt;40),Knee_Width,
IF(AND(Country="Egypt",D.nom&gt;60),Knee_Width,
IF(AND(Country&lt;&gt;"Egypt",D.nom&gt;35),Knee_Width,
0))))))))))</f>
        <v>0</v>
      </c>
      <c r="T1944" s="118">
        <f t="shared" ca="1" si="293"/>
        <v>0</v>
      </c>
      <c r="U1944" s="118">
        <f t="shared" ca="1" si="294"/>
        <v>0</v>
      </c>
      <c r="V1944" s="117">
        <f t="shared" ca="1" si="295"/>
        <v>0</v>
      </c>
      <c r="W1944" s="64">
        <f t="shared" ca="1" si="296"/>
        <v>1</v>
      </c>
      <c r="X1944" s="64">
        <f t="shared" ca="1" si="300"/>
        <v>0</v>
      </c>
      <c r="Y1944" s="64">
        <f t="shared" ca="1" si="297"/>
        <v>0</v>
      </c>
      <c r="AM1944" s="156"/>
    </row>
    <row r="1945" spans="1:39">
      <c r="A1945" s="12">
        <f t="shared" ref="A1945:A2001" si="301">IF(OR(E1945="",G1945="",K1945="",G1945&lt;Min_Flange_Diam,G1945&gt;Max_Flange_Diam,K1945&lt;Min_Outer_Width,K1945&gt;Max_Outer_Width),0,IFERROR(W1945*X1945*Y1945,0))</f>
        <v>0</v>
      </c>
      <c r="B1945" s="12" t="str">
        <f>IF([1]DRUM!A1922="","",[1]DRUM!A1922)</f>
        <v/>
      </c>
      <c r="C1945" s="12" t="str">
        <f t="shared" ref="C1945:C2001" si="302">IF(B1945="","",IF(OR(B1945=Main_DT,B1945=Ext_DT),1,0))</f>
        <v/>
      </c>
      <c r="D1945" s="155">
        <f t="shared" si="298"/>
        <v>0</v>
      </c>
      <c r="E1945" s="26" t="str">
        <f>IF([1]DRUM!B1922="","",[1]DRUM!B1922)</f>
        <v/>
      </c>
      <c r="F1945" s="26" t="str">
        <f>IF([1]DRUM!C1922="","",[1]DRUM!C1922)</f>
        <v/>
      </c>
      <c r="G1945" s="26" t="str">
        <f>IF([1]DRUM!D1922="","",[1]DRUM!D1922)</f>
        <v/>
      </c>
      <c r="H1945" s="26" t="str">
        <f>IF([1]DRUM!E1922="","",[1]DRUM!E1922)</f>
        <v/>
      </c>
      <c r="I1945" s="26" t="str">
        <f>IF([1]DRUM!F1922="","",[1]DRUM!F1922)</f>
        <v/>
      </c>
      <c r="J1945" s="26" t="str">
        <f>IF([1]DRUM!G1922="","",[1]DRUM!G1922)</f>
        <v/>
      </c>
      <c r="K1945" s="26" t="str">
        <f>IF([1]DRUM!H1922="","",[1]DRUM!H1922)</f>
        <v/>
      </c>
      <c r="L1945" s="26" t="str">
        <f>IF([1]DRUM!I1922="","",[1]DRUM!I1922)</f>
        <v/>
      </c>
      <c r="M1945" s="26" t="str">
        <f>IF([1]DRUM!J1922="","",
IF(AND([1]DRUM!K1922="Wooden Drum",[1]DRUM!J1922&gt;Max_WD_Capacity),Max_WD_Capacity,
[1]DRUM!J1922))</f>
        <v/>
      </c>
      <c r="N1945" s="26" t="str">
        <f>IF([1]DRUM!K1922="","",[1]DRUM!K1922)</f>
        <v/>
      </c>
      <c r="O1945" s="26" t="str">
        <f>IF([1]DRUM!L1922="","",[1]DRUM!L1922)</f>
        <v/>
      </c>
      <c r="P1945" s="26" t="str">
        <f>IF([1]DRUM!M1922="","",[1]DRUM!M1922)</f>
        <v/>
      </c>
      <c r="Q1945" s="26" t="str">
        <f>IF([1]DRUM!N1922="","",[1]DRUM!N1922)</f>
        <v/>
      </c>
      <c r="R1945" s="26" t="str">
        <f t="shared" si="299"/>
        <v/>
      </c>
      <c r="S1945" s="26">
        <f>IF(N1945="",0,
IF(Knee_Application="YES",Knee_Width,IF(Knee_Application="NO",0,
IF(OR(Cable_Type="OH",SearchData("Conductor",Cable_Desc)),0,
IF(N1945="Steel Drum",Knee_Width,
IF(N1945="Plywood Drum",0,
IF(Country="UAE",0,
IF(AND(OR(SearchData("LSHF",Cable_Desc),SearchData("LSZH",Cable_Desc),SearchData("LS0H",Cable_Desc),SearchData("LSOH",Cable_Desc)),D.nom&gt;40),Knee_Width,
IF(AND(Country="Egypt",D.nom&gt;60),Knee_Width,
IF(AND(Country&lt;&gt;"Egypt",D.nom&gt;35),Knee_Width,
0))))))))))</f>
        <v>0</v>
      </c>
      <c r="T1945" s="118">
        <f t="shared" ref="T1945:T2001" ca="1" si="303">IFERROR(TRUNC((I1945-S1945)/$L$4),0)</f>
        <v>0</v>
      </c>
      <c r="U1945" s="118">
        <f t="shared" ref="U1945:U2001" ca="1" si="304">IFERROR(TRUNC((((G1945-H1945)/2)-I$11)/L$4),0)</f>
        <v>0</v>
      </c>
      <c r="V1945" s="117">
        <f t="shared" ref="V1945:V2001" ca="1" si="305">IFERROR(T1945*PI()*(H1945*U1945+L$4*U1945^2)/1000,0)</f>
        <v>0</v>
      </c>
      <c r="W1945" s="64">
        <f t="shared" ref="W1945:W2001" ca="1" si="306">IFERROR(IF(H1945&gt;=J$11,1,0),0)</f>
        <v>1</v>
      </c>
      <c r="X1945" s="64">
        <f t="shared" ca="1" si="300"/>
        <v>0</v>
      </c>
      <c r="Y1945" s="64">
        <f t="shared" ref="Y1945:Y2001" ca="1" si="307">IFERROR(IF(V1945&gt;=L$6*0.99,1,0),0)</f>
        <v>0</v>
      </c>
      <c r="AM1945" s="156"/>
    </row>
    <row r="1946" spans="1:39">
      <c r="A1946" s="12">
        <f t="shared" si="301"/>
        <v>0</v>
      </c>
      <c r="B1946" s="12" t="str">
        <f>IF([1]DRUM!A1923="","",[1]DRUM!A1923)</f>
        <v/>
      </c>
      <c r="C1946" s="12" t="str">
        <f t="shared" si="302"/>
        <v/>
      </c>
      <c r="D1946" s="155">
        <f t="shared" ref="D1946:D2001" si="308">IF(O1946="",0,IFERROR(A1946*C1946,0))</f>
        <v>0</v>
      </c>
      <c r="E1946" s="26" t="str">
        <f>IF([1]DRUM!B1923="","",[1]DRUM!B1923)</f>
        <v/>
      </c>
      <c r="F1946" s="26" t="str">
        <f>IF([1]DRUM!C1923="","",[1]DRUM!C1923)</f>
        <v/>
      </c>
      <c r="G1946" s="26" t="str">
        <f>IF([1]DRUM!D1923="","",[1]DRUM!D1923)</f>
        <v/>
      </c>
      <c r="H1946" s="26" t="str">
        <f>IF([1]DRUM!E1923="","",[1]DRUM!E1923)</f>
        <v/>
      </c>
      <c r="I1946" s="26" t="str">
        <f>IF([1]DRUM!F1923="","",[1]DRUM!F1923)</f>
        <v/>
      </c>
      <c r="J1946" s="26" t="str">
        <f>IF([1]DRUM!G1923="","",[1]DRUM!G1923)</f>
        <v/>
      </c>
      <c r="K1946" s="26" t="str">
        <f>IF([1]DRUM!H1923="","",[1]DRUM!H1923)</f>
        <v/>
      </c>
      <c r="L1946" s="26" t="str">
        <f>IF([1]DRUM!I1923="","",[1]DRUM!I1923)</f>
        <v/>
      </c>
      <c r="M1946" s="26" t="str">
        <f>IF([1]DRUM!J1923="","",
IF(AND([1]DRUM!K1923="Wooden Drum",[1]DRUM!J1923&gt;Max_WD_Capacity),Max_WD_Capacity,
[1]DRUM!J1923))</f>
        <v/>
      </c>
      <c r="N1946" s="26" t="str">
        <f>IF([1]DRUM!K1923="","",[1]DRUM!K1923)</f>
        <v/>
      </c>
      <c r="O1946" s="26" t="str">
        <f>IF([1]DRUM!L1923="","",[1]DRUM!L1923)</f>
        <v/>
      </c>
      <c r="P1946" s="26" t="str">
        <f>IF([1]DRUM!M1923="","",[1]DRUM!M1923)</f>
        <v/>
      </c>
      <c r="Q1946" s="26" t="str">
        <f>IF([1]DRUM!N1923="","",[1]DRUM!N1923)</f>
        <v/>
      </c>
      <c r="R1946" s="26" t="str">
        <f t="shared" ref="R1946:R2001" si="309">B1946</f>
        <v/>
      </c>
      <c r="S1946" s="26">
        <f>IF(N1946="",0,
IF(Knee_Application="YES",Knee_Width,IF(Knee_Application="NO",0,
IF(OR(Cable_Type="OH",SearchData("Conductor",Cable_Desc)),0,
IF(N1946="Steel Drum",Knee_Width,
IF(N1946="Plywood Drum",0,
IF(Country="UAE",0,
IF(AND(OR(SearchData("LSHF",Cable_Desc),SearchData("LSZH",Cable_Desc),SearchData("LS0H",Cable_Desc),SearchData("LSOH",Cable_Desc)),D.nom&gt;40),Knee_Width,
IF(AND(Country="Egypt",D.nom&gt;60),Knee_Width,
IF(AND(Country&lt;&gt;"Egypt",D.nom&gt;35),Knee_Width,
0))))))))))</f>
        <v>0</v>
      </c>
      <c r="T1946" s="118">
        <f t="shared" ca="1" si="303"/>
        <v>0</v>
      </c>
      <c r="U1946" s="118">
        <f t="shared" ca="1" si="304"/>
        <v>0</v>
      </c>
      <c r="V1946" s="117">
        <f t="shared" ca="1" si="305"/>
        <v>0</v>
      </c>
      <c r="W1946" s="64">
        <f t="shared" ca="1" si="306"/>
        <v>1</v>
      </c>
      <c r="X1946" s="64">
        <f t="shared" ref="X1946:X2001" ca="1" si="310">IFERROR(IF(M1946*(IF(N1946="Steel Drum",1.1,IF(N1946="Plywood Drum",1,IF(M1946&lt;=1000,1.1,IF(M1946&lt;=6000,1.04,1)))))&gt;=L$5,1,0),0)</f>
        <v>0</v>
      </c>
      <c r="Y1946" s="64">
        <f t="shared" ca="1" si="307"/>
        <v>0</v>
      </c>
      <c r="AM1946" s="156"/>
    </row>
    <row r="1947" spans="1:39">
      <c r="A1947" s="12">
        <f t="shared" si="301"/>
        <v>0</v>
      </c>
      <c r="B1947" s="12" t="str">
        <f>IF([1]DRUM!A1924="","",[1]DRUM!A1924)</f>
        <v/>
      </c>
      <c r="C1947" s="12" t="str">
        <f t="shared" si="302"/>
        <v/>
      </c>
      <c r="D1947" s="155">
        <f t="shared" si="308"/>
        <v>0</v>
      </c>
      <c r="E1947" s="26" t="str">
        <f>IF([1]DRUM!B1924="","",[1]DRUM!B1924)</f>
        <v/>
      </c>
      <c r="F1947" s="26" t="str">
        <f>IF([1]DRUM!C1924="","",[1]DRUM!C1924)</f>
        <v/>
      </c>
      <c r="G1947" s="26" t="str">
        <f>IF([1]DRUM!D1924="","",[1]DRUM!D1924)</f>
        <v/>
      </c>
      <c r="H1947" s="26" t="str">
        <f>IF([1]DRUM!E1924="","",[1]DRUM!E1924)</f>
        <v/>
      </c>
      <c r="I1947" s="26" t="str">
        <f>IF([1]DRUM!F1924="","",[1]DRUM!F1924)</f>
        <v/>
      </c>
      <c r="J1947" s="26" t="str">
        <f>IF([1]DRUM!G1924="","",[1]DRUM!G1924)</f>
        <v/>
      </c>
      <c r="K1947" s="26" t="str">
        <f>IF([1]DRUM!H1924="","",[1]DRUM!H1924)</f>
        <v/>
      </c>
      <c r="L1947" s="26" t="str">
        <f>IF([1]DRUM!I1924="","",[1]DRUM!I1924)</f>
        <v/>
      </c>
      <c r="M1947" s="26" t="str">
        <f>IF([1]DRUM!J1924="","",
IF(AND([1]DRUM!K1924="Wooden Drum",[1]DRUM!J1924&gt;Max_WD_Capacity),Max_WD_Capacity,
[1]DRUM!J1924))</f>
        <v/>
      </c>
      <c r="N1947" s="26" t="str">
        <f>IF([1]DRUM!K1924="","",[1]DRUM!K1924)</f>
        <v/>
      </c>
      <c r="O1947" s="26" t="str">
        <f>IF([1]DRUM!L1924="","",[1]DRUM!L1924)</f>
        <v/>
      </c>
      <c r="P1947" s="26" t="str">
        <f>IF([1]DRUM!M1924="","",[1]DRUM!M1924)</f>
        <v/>
      </c>
      <c r="Q1947" s="26" t="str">
        <f>IF([1]DRUM!N1924="","",[1]DRUM!N1924)</f>
        <v/>
      </c>
      <c r="R1947" s="26" t="str">
        <f t="shared" si="309"/>
        <v/>
      </c>
      <c r="S1947" s="26">
        <f>IF(N1947="",0,
IF(Knee_Application="YES",Knee_Width,IF(Knee_Application="NO",0,
IF(OR(Cable_Type="OH",SearchData("Conductor",Cable_Desc)),0,
IF(N1947="Steel Drum",Knee_Width,
IF(N1947="Plywood Drum",0,
IF(Country="UAE",0,
IF(AND(OR(SearchData("LSHF",Cable_Desc),SearchData("LSZH",Cable_Desc),SearchData("LS0H",Cable_Desc),SearchData("LSOH",Cable_Desc)),D.nom&gt;40),Knee_Width,
IF(AND(Country="Egypt",D.nom&gt;60),Knee_Width,
IF(AND(Country&lt;&gt;"Egypt",D.nom&gt;35),Knee_Width,
0))))))))))</f>
        <v>0</v>
      </c>
      <c r="T1947" s="118">
        <f t="shared" ca="1" si="303"/>
        <v>0</v>
      </c>
      <c r="U1947" s="118">
        <f t="shared" ca="1" si="304"/>
        <v>0</v>
      </c>
      <c r="V1947" s="117">
        <f t="shared" ca="1" si="305"/>
        <v>0</v>
      </c>
      <c r="W1947" s="64">
        <f t="shared" ca="1" si="306"/>
        <v>1</v>
      </c>
      <c r="X1947" s="64">
        <f t="shared" ca="1" si="310"/>
        <v>0</v>
      </c>
      <c r="Y1947" s="64">
        <f t="shared" ca="1" si="307"/>
        <v>0</v>
      </c>
      <c r="AM1947" s="156"/>
    </row>
    <row r="1948" spans="1:39">
      <c r="A1948" s="12">
        <f t="shared" si="301"/>
        <v>0</v>
      </c>
      <c r="B1948" s="12" t="str">
        <f>IF([1]DRUM!A1925="","",[1]DRUM!A1925)</f>
        <v/>
      </c>
      <c r="C1948" s="12" t="str">
        <f t="shared" si="302"/>
        <v/>
      </c>
      <c r="D1948" s="155">
        <f t="shared" si="308"/>
        <v>0</v>
      </c>
      <c r="E1948" s="26" t="str">
        <f>IF([1]DRUM!B1925="","",[1]DRUM!B1925)</f>
        <v/>
      </c>
      <c r="F1948" s="26" t="str">
        <f>IF([1]DRUM!C1925="","",[1]DRUM!C1925)</f>
        <v/>
      </c>
      <c r="G1948" s="26" t="str">
        <f>IF([1]DRUM!D1925="","",[1]DRUM!D1925)</f>
        <v/>
      </c>
      <c r="H1948" s="26" t="str">
        <f>IF([1]DRUM!E1925="","",[1]DRUM!E1925)</f>
        <v/>
      </c>
      <c r="I1948" s="26" t="str">
        <f>IF([1]DRUM!F1925="","",[1]DRUM!F1925)</f>
        <v/>
      </c>
      <c r="J1948" s="26" t="str">
        <f>IF([1]DRUM!G1925="","",[1]DRUM!G1925)</f>
        <v/>
      </c>
      <c r="K1948" s="26" t="str">
        <f>IF([1]DRUM!H1925="","",[1]DRUM!H1925)</f>
        <v/>
      </c>
      <c r="L1948" s="26" t="str">
        <f>IF([1]DRUM!I1925="","",[1]DRUM!I1925)</f>
        <v/>
      </c>
      <c r="M1948" s="26" t="str">
        <f>IF([1]DRUM!J1925="","",
IF(AND([1]DRUM!K1925="Wooden Drum",[1]DRUM!J1925&gt;Max_WD_Capacity),Max_WD_Capacity,
[1]DRUM!J1925))</f>
        <v/>
      </c>
      <c r="N1948" s="26" t="str">
        <f>IF([1]DRUM!K1925="","",[1]DRUM!K1925)</f>
        <v/>
      </c>
      <c r="O1948" s="26" t="str">
        <f>IF([1]DRUM!L1925="","",[1]DRUM!L1925)</f>
        <v/>
      </c>
      <c r="P1948" s="26" t="str">
        <f>IF([1]DRUM!M1925="","",[1]DRUM!M1925)</f>
        <v/>
      </c>
      <c r="Q1948" s="26" t="str">
        <f>IF([1]DRUM!N1925="","",[1]DRUM!N1925)</f>
        <v/>
      </c>
      <c r="R1948" s="26" t="str">
        <f t="shared" si="309"/>
        <v/>
      </c>
      <c r="S1948" s="26">
        <f>IF(N1948="",0,
IF(Knee_Application="YES",Knee_Width,IF(Knee_Application="NO",0,
IF(OR(Cable_Type="OH",SearchData("Conductor",Cable_Desc)),0,
IF(N1948="Steel Drum",Knee_Width,
IF(N1948="Plywood Drum",0,
IF(Country="UAE",0,
IF(AND(OR(SearchData("LSHF",Cable_Desc),SearchData("LSZH",Cable_Desc),SearchData("LS0H",Cable_Desc),SearchData("LSOH",Cable_Desc)),D.nom&gt;40),Knee_Width,
IF(AND(Country="Egypt",D.nom&gt;60),Knee_Width,
IF(AND(Country&lt;&gt;"Egypt",D.nom&gt;35),Knee_Width,
0))))))))))</f>
        <v>0</v>
      </c>
      <c r="T1948" s="118">
        <f t="shared" ca="1" si="303"/>
        <v>0</v>
      </c>
      <c r="U1948" s="118">
        <f t="shared" ca="1" si="304"/>
        <v>0</v>
      </c>
      <c r="V1948" s="117">
        <f t="shared" ca="1" si="305"/>
        <v>0</v>
      </c>
      <c r="W1948" s="64">
        <f t="shared" ca="1" si="306"/>
        <v>1</v>
      </c>
      <c r="X1948" s="64">
        <f t="shared" ca="1" si="310"/>
        <v>0</v>
      </c>
      <c r="Y1948" s="64">
        <f t="shared" ca="1" si="307"/>
        <v>0</v>
      </c>
      <c r="AM1948" s="156"/>
    </row>
    <row r="1949" spans="1:39">
      <c r="A1949" s="12">
        <f t="shared" si="301"/>
        <v>0</v>
      </c>
      <c r="B1949" s="12" t="str">
        <f>IF([1]DRUM!A1926="","",[1]DRUM!A1926)</f>
        <v/>
      </c>
      <c r="C1949" s="12" t="str">
        <f t="shared" si="302"/>
        <v/>
      </c>
      <c r="D1949" s="155">
        <f t="shared" si="308"/>
        <v>0</v>
      </c>
      <c r="E1949" s="26" t="str">
        <f>IF([1]DRUM!B1926="","",[1]DRUM!B1926)</f>
        <v/>
      </c>
      <c r="F1949" s="26" t="str">
        <f>IF([1]DRUM!C1926="","",[1]DRUM!C1926)</f>
        <v/>
      </c>
      <c r="G1949" s="26" t="str">
        <f>IF([1]DRUM!D1926="","",[1]DRUM!D1926)</f>
        <v/>
      </c>
      <c r="H1949" s="26" t="str">
        <f>IF([1]DRUM!E1926="","",[1]DRUM!E1926)</f>
        <v/>
      </c>
      <c r="I1949" s="26" t="str">
        <f>IF([1]DRUM!F1926="","",[1]DRUM!F1926)</f>
        <v/>
      </c>
      <c r="J1949" s="26" t="str">
        <f>IF([1]DRUM!G1926="","",[1]DRUM!G1926)</f>
        <v/>
      </c>
      <c r="K1949" s="26" t="str">
        <f>IF([1]DRUM!H1926="","",[1]DRUM!H1926)</f>
        <v/>
      </c>
      <c r="L1949" s="26" t="str">
        <f>IF([1]DRUM!I1926="","",[1]DRUM!I1926)</f>
        <v/>
      </c>
      <c r="M1949" s="26" t="str">
        <f>IF([1]DRUM!J1926="","",
IF(AND([1]DRUM!K1926="Wooden Drum",[1]DRUM!J1926&gt;Max_WD_Capacity),Max_WD_Capacity,
[1]DRUM!J1926))</f>
        <v/>
      </c>
      <c r="N1949" s="26" t="str">
        <f>IF([1]DRUM!K1926="","",[1]DRUM!K1926)</f>
        <v/>
      </c>
      <c r="O1949" s="26" t="str">
        <f>IF([1]DRUM!L1926="","",[1]DRUM!L1926)</f>
        <v/>
      </c>
      <c r="P1949" s="26" t="str">
        <f>IF([1]DRUM!M1926="","",[1]DRUM!M1926)</f>
        <v/>
      </c>
      <c r="Q1949" s="26" t="str">
        <f>IF([1]DRUM!N1926="","",[1]DRUM!N1926)</f>
        <v/>
      </c>
      <c r="R1949" s="26" t="str">
        <f t="shared" si="309"/>
        <v/>
      </c>
      <c r="S1949" s="26">
        <f>IF(N1949="",0,
IF(Knee_Application="YES",Knee_Width,IF(Knee_Application="NO",0,
IF(OR(Cable_Type="OH",SearchData("Conductor",Cable_Desc)),0,
IF(N1949="Steel Drum",Knee_Width,
IF(N1949="Plywood Drum",0,
IF(Country="UAE",0,
IF(AND(OR(SearchData("LSHF",Cable_Desc),SearchData("LSZH",Cable_Desc),SearchData("LS0H",Cable_Desc),SearchData("LSOH",Cable_Desc)),D.nom&gt;40),Knee_Width,
IF(AND(Country="Egypt",D.nom&gt;60),Knee_Width,
IF(AND(Country&lt;&gt;"Egypt",D.nom&gt;35),Knee_Width,
0))))))))))</f>
        <v>0</v>
      </c>
      <c r="T1949" s="118">
        <f t="shared" ca="1" si="303"/>
        <v>0</v>
      </c>
      <c r="U1949" s="118">
        <f t="shared" ca="1" si="304"/>
        <v>0</v>
      </c>
      <c r="V1949" s="117">
        <f t="shared" ca="1" si="305"/>
        <v>0</v>
      </c>
      <c r="W1949" s="64">
        <f t="shared" ca="1" si="306"/>
        <v>1</v>
      </c>
      <c r="X1949" s="64">
        <f t="shared" ca="1" si="310"/>
        <v>0</v>
      </c>
      <c r="Y1949" s="64">
        <f t="shared" ca="1" si="307"/>
        <v>0</v>
      </c>
      <c r="AM1949" s="156"/>
    </row>
    <row r="1950" spans="1:39">
      <c r="A1950" s="12">
        <f t="shared" si="301"/>
        <v>0</v>
      </c>
      <c r="B1950" s="12" t="str">
        <f>IF([1]DRUM!A1927="","",[1]DRUM!A1927)</f>
        <v/>
      </c>
      <c r="C1950" s="12" t="str">
        <f t="shared" si="302"/>
        <v/>
      </c>
      <c r="D1950" s="155">
        <f t="shared" si="308"/>
        <v>0</v>
      </c>
      <c r="E1950" s="26" t="str">
        <f>IF([1]DRUM!B1927="","",[1]DRUM!B1927)</f>
        <v/>
      </c>
      <c r="F1950" s="26" t="str">
        <f>IF([1]DRUM!C1927="","",[1]DRUM!C1927)</f>
        <v/>
      </c>
      <c r="G1950" s="26" t="str">
        <f>IF([1]DRUM!D1927="","",[1]DRUM!D1927)</f>
        <v/>
      </c>
      <c r="H1950" s="26" t="str">
        <f>IF([1]DRUM!E1927="","",[1]DRUM!E1927)</f>
        <v/>
      </c>
      <c r="I1950" s="26" t="str">
        <f>IF([1]DRUM!F1927="","",[1]DRUM!F1927)</f>
        <v/>
      </c>
      <c r="J1950" s="26" t="str">
        <f>IF([1]DRUM!G1927="","",[1]DRUM!G1927)</f>
        <v/>
      </c>
      <c r="K1950" s="26" t="str">
        <f>IF([1]DRUM!H1927="","",[1]DRUM!H1927)</f>
        <v/>
      </c>
      <c r="L1950" s="26" t="str">
        <f>IF([1]DRUM!I1927="","",[1]DRUM!I1927)</f>
        <v/>
      </c>
      <c r="M1950" s="26" t="str">
        <f>IF([1]DRUM!J1927="","",
IF(AND([1]DRUM!K1927="Wooden Drum",[1]DRUM!J1927&gt;Max_WD_Capacity),Max_WD_Capacity,
[1]DRUM!J1927))</f>
        <v/>
      </c>
      <c r="N1950" s="26" t="str">
        <f>IF([1]DRUM!K1927="","",[1]DRUM!K1927)</f>
        <v/>
      </c>
      <c r="O1950" s="26" t="str">
        <f>IF([1]DRUM!L1927="","",[1]DRUM!L1927)</f>
        <v/>
      </c>
      <c r="P1950" s="26" t="str">
        <f>IF([1]DRUM!M1927="","",[1]DRUM!M1927)</f>
        <v/>
      </c>
      <c r="Q1950" s="26" t="str">
        <f>IF([1]DRUM!N1927="","",[1]DRUM!N1927)</f>
        <v/>
      </c>
      <c r="R1950" s="26" t="str">
        <f t="shared" si="309"/>
        <v/>
      </c>
      <c r="S1950" s="26">
        <f>IF(N1950="",0,
IF(Knee_Application="YES",Knee_Width,IF(Knee_Application="NO",0,
IF(OR(Cable_Type="OH",SearchData("Conductor",Cable_Desc)),0,
IF(N1950="Steel Drum",Knee_Width,
IF(N1950="Plywood Drum",0,
IF(Country="UAE",0,
IF(AND(OR(SearchData("LSHF",Cable_Desc),SearchData("LSZH",Cable_Desc),SearchData("LS0H",Cable_Desc),SearchData("LSOH",Cable_Desc)),D.nom&gt;40),Knee_Width,
IF(AND(Country="Egypt",D.nom&gt;60),Knee_Width,
IF(AND(Country&lt;&gt;"Egypt",D.nom&gt;35),Knee_Width,
0))))))))))</f>
        <v>0</v>
      </c>
      <c r="T1950" s="118">
        <f t="shared" ca="1" si="303"/>
        <v>0</v>
      </c>
      <c r="U1950" s="118">
        <f t="shared" ca="1" si="304"/>
        <v>0</v>
      </c>
      <c r="V1950" s="117">
        <f t="shared" ca="1" si="305"/>
        <v>0</v>
      </c>
      <c r="W1950" s="64">
        <f t="shared" ca="1" si="306"/>
        <v>1</v>
      </c>
      <c r="X1950" s="64">
        <f t="shared" ca="1" si="310"/>
        <v>0</v>
      </c>
      <c r="Y1950" s="64">
        <f t="shared" ca="1" si="307"/>
        <v>0</v>
      </c>
      <c r="AM1950" s="156"/>
    </row>
    <row r="1951" spans="1:39">
      <c r="A1951" s="12">
        <f t="shared" si="301"/>
        <v>0</v>
      </c>
      <c r="B1951" s="12" t="str">
        <f>IF([1]DRUM!A1928="","",[1]DRUM!A1928)</f>
        <v/>
      </c>
      <c r="C1951" s="12" t="str">
        <f t="shared" si="302"/>
        <v/>
      </c>
      <c r="D1951" s="155">
        <f t="shared" si="308"/>
        <v>0</v>
      </c>
      <c r="E1951" s="26" t="str">
        <f>IF([1]DRUM!B1928="","",[1]DRUM!B1928)</f>
        <v/>
      </c>
      <c r="F1951" s="26" t="str">
        <f>IF([1]DRUM!C1928="","",[1]DRUM!C1928)</f>
        <v/>
      </c>
      <c r="G1951" s="26" t="str">
        <f>IF([1]DRUM!D1928="","",[1]DRUM!D1928)</f>
        <v/>
      </c>
      <c r="H1951" s="26" t="str">
        <f>IF([1]DRUM!E1928="","",[1]DRUM!E1928)</f>
        <v/>
      </c>
      <c r="I1951" s="26" t="str">
        <f>IF([1]DRUM!F1928="","",[1]DRUM!F1928)</f>
        <v/>
      </c>
      <c r="J1951" s="26" t="str">
        <f>IF([1]DRUM!G1928="","",[1]DRUM!G1928)</f>
        <v/>
      </c>
      <c r="K1951" s="26" t="str">
        <f>IF([1]DRUM!H1928="","",[1]DRUM!H1928)</f>
        <v/>
      </c>
      <c r="L1951" s="26" t="str">
        <f>IF([1]DRUM!I1928="","",[1]DRUM!I1928)</f>
        <v/>
      </c>
      <c r="M1951" s="26" t="str">
        <f>IF([1]DRUM!J1928="","",
IF(AND([1]DRUM!K1928="Wooden Drum",[1]DRUM!J1928&gt;Max_WD_Capacity),Max_WD_Capacity,
[1]DRUM!J1928))</f>
        <v/>
      </c>
      <c r="N1951" s="26" t="str">
        <f>IF([1]DRUM!K1928="","",[1]DRUM!K1928)</f>
        <v/>
      </c>
      <c r="O1951" s="26" t="str">
        <f>IF([1]DRUM!L1928="","",[1]DRUM!L1928)</f>
        <v/>
      </c>
      <c r="P1951" s="26" t="str">
        <f>IF([1]DRUM!M1928="","",[1]DRUM!M1928)</f>
        <v/>
      </c>
      <c r="Q1951" s="26" t="str">
        <f>IF([1]DRUM!N1928="","",[1]DRUM!N1928)</f>
        <v/>
      </c>
      <c r="R1951" s="26" t="str">
        <f t="shared" si="309"/>
        <v/>
      </c>
      <c r="S1951" s="26">
        <f>IF(N1951="",0,
IF(Knee_Application="YES",Knee_Width,IF(Knee_Application="NO",0,
IF(OR(Cable_Type="OH",SearchData("Conductor",Cable_Desc)),0,
IF(N1951="Steel Drum",Knee_Width,
IF(N1951="Plywood Drum",0,
IF(Country="UAE",0,
IF(AND(OR(SearchData("LSHF",Cable_Desc),SearchData("LSZH",Cable_Desc),SearchData("LS0H",Cable_Desc),SearchData("LSOH",Cable_Desc)),D.nom&gt;40),Knee_Width,
IF(AND(Country="Egypt",D.nom&gt;60),Knee_Width,
IF(AND(Country&lt;&gt;"Egypt",D.nom&gt;35),Knee_Width,
0))))))))))</f>
        <v>0</v>
      </c>
      <c r="T1951" s="118">
        <f t="shared" ca="1" si="303"/>
        <v>0</v>
      </c>
      <c r="U1951" s="118">
        <f t="shared" ca="1" si="304"/>
        <v>0</v>
      </c>
      <c r="V1951" s="117">
        <f t="shared" ca="1" si="305"/>
        <v>0</v>
      </c>
      <c r="W1951" s="64">
        <f t="shared" ca="1" si="306"/>
        <v>1</v>
      </c>
      <c r="X1951" s="64">
        <f t="shared" ca="1" si="310"/>
        <v>0</v>
      </c>
      <c r="Y1951" s="64">
        <f t="shared" ca="1" si="307"/>
        <v>0</v>
      </c>
      <c r="AM1951" s="156"/>
    </row>
    <row r="1952" spans="1:39">
      <c r="A1952" s="12">
        <f t="shared" si="301"/>
        <v>0</v>
      </c>
      <c r="B1952" s="12" t="str">
        <f>IF([1]DRUM!A1929="","",[1]DRUM!A1929)</f>
        <v/>
      </c>
      <c r="C1952" s="12" t="str">
        <f t="shared" si="302"/>
        <v/>
      </c>
      <c r="D1952" s="155">
        <f t="shared" si="308"/>
        <v>0</v>
      </c>
      <c r="E1952" s="26" t="str">
        <f>IF([1]DRUM!B1929="","",[1]DRUM!B1929)</f>
        <v/>
      </c>
      <c r="F1952" s="26" t="str">
        <f>IF([1]DRUM!C1929="","",[1]DRUM!C1929)</f>
        <v/>
      </c>
      <c r="G1952" s="26" t="str">
        <f>IF([1]DRUM!D1929="","",[1]DRUM!D1929)</f>
        <v/>
      </c>
      <c r="H1952" s="26" t="str">
        <f>IF([1]DRUM!E1929="","",[1]DRUM!E1929)</f>
        <v/>
      </c>
      <c r="I1952" s="26" t="str">
        <f>IF([1]DRUM!F1929="","",[1]DRUM!F1929)</f>
        <v/>
      </c>
      <c r="J1952" s="26" t="str">
        <f>IF([1]DRUM!G1929="","",[1]DRUM!G1929)</f>
        <v/>
      </c>
      <c r="K1952" s="26" t="str">
        <f>IF([1]DRUM!H1929="","",[1]DRUM!H1929)</f>
        <v/>
      </c>
      <c r="L1952" s="26" t="str">
        <f>IF([1]DRUM!I1929="","",[1]DRUM!I1929)</f>
        <v/>
      </c>
      <c r="M1952" s="26" t="str">
        <f>IF([1]DRUM!J1929="","",
IF(AND([1]DRUM!K1929="Wooden Drum",[1]DRUM!J1929&gt;Max_WD_Capacity),Max_WD_Capacity,
[1]DRUM!J1929))</f>
        <v/>
      </c>
      <c r="N1952" s="26" t="str">
        <f>IF([1]DRUM!K1929="","",[1]DRUM!K1929)</f>
        <v/>
      </c>
      <c r="O1952" s="26" t="str">
        <f>IF([1]DRUM!L1929="","",[1]DRUM!L1929)</f>
        <v/>
      </c>
      <c r="P1952" s="26" t="str">
        <f>IF([1]DRUM!M1929="","",[1]DRUM!M1929)</f>
        <v/>
      </c>
      <c r="Q1952" s="26" t="str">
        <f>IF([1]DRUM!N1929="","",[1]DRUM!N1929)</f>
        <v/>
      </c>
      <c r="R1952" s="26" t="str">
        <f t="shared" si="309"/>
        <v/>
      </c>
      <c r="S1952" s="26">
        <f>IF(N1952="",0,
IF(Knee_Application="YES",Knee_Width,IF(Knee_Application="NO",0,
IF(OR(Cable_Type="OH",SearchData("Conductor",Cable_Desc)),0,
IF(N1952="Steel Drum",Knee_Width,
IF(N1952="Plywood Drum",0,
IF(Country="UAE",0,
IF(AND(OR(SearchData("LSHF",Cable_Desc),SearchData("LSZH",Cable_Desc),SearchData("LS0H",Cable_Desc),SearchData("LSOH",Cable_Desc)),D.nom&gt;40),Knee_Width,
IF(AND(Country="Egypt",D.nom&gt;60),Knee_Width,
IF(AND(Country&lt;&gt;"Egypt",D.nom&gt;35),Knee_Width,
0))))))))))</f>
        <v>0</v>
      </c>
      <c r="T1952" s="118">
        <f t="shared" ca="1" si="303"/>
        <v>0</v>
      </c>
      <c r="U1952" s="118">
        <f t="shared" ca="1" si="304"/>
        <v>0</v>
      </c>
      <c r="V1952" s="117">
        <f t="shared" ca="1" si="305"/>
        <v>0</v>
      </c>
      <c r="W1952" s="64">
        <f t="shared" ca="1" si="306"/>
        <v>1</v>
      </c>
      <c r="X1952" s="64">
        <f t="shared" ca="1" si="310"/>
        <v>0</v>
      </c>
      <c r="Y1952" s="64">
        <f t="shared" ca="1" si="307"/>
        <v>0</v>
      </c>
      <c r="AM1952" s="156"/>
    </row>
    <row r="1953" spans="1:39">
      <c r="A1953" s="12">
        <f t="shared" si="301"/>
        <v>0</v>
      </c>
      <c r="B1953" s="12" t="str">
        <f>IF([1]DRUM!A1930="","",[1]DRUM!A1930)</f>
        <v/>
      </c>
      <c r="C1953" s="12" t="str">
        <f t="shared" si="302"/>
        <v/>
      </c>
      <c r="D1953" s="155">
        <f t="shared" si="308"/>
        <v>0</v>
      </c>
      <c r="E1953" s="26" t="str">
        <f>IF([1]DRUM!B1930="","",[1]DRUM!B1930)</f>
        <v/>
      </c>
      <c r="F1953" s="26" t="str">
        <f>IF([1]DRUM!C1930="","",[1]DRUM!C1930)</f>
        <v/>
      </c>
      <c r="G1953" s="26" t="str">
        <f>IF([1]DRUM!D1930="","",[1]DRUM!D1930)</f>
        <v/>
      </c>
      <c r="H1953" s="26" t="str">
        <f>IF([1]DRUM!E1930="","",[1]DRUM!E1930)</f>
        <v/>
      </c>
      <c r="I1953" s="26" t="str">
        <f>IF([1]DRUM!F1930="","",[1]DRUM!F1930)</f>
        <v/>
      </c>
      <c r="J1953" s="26" t="str">
        <f>IF([1]DRUM!G1930="","",[1]DRUM!G1930)</f>
        <v/>
      </c>
      <c r="K1953" s="26" t="str">
        <f>IF([1]DRUM!H1930="","",[1]DRUM!H1930)</f>
        <v/>
      </c>
      <c r="L1953" s="26" t="str">
        <f>IF([1]DRUM!I1930="","",[1]DRUM!I1930)</f>
        <v/>
      </c>
      <c r="M1953" s="26" t="str">
        <f>IF([1]DRUM!J1930="","",
IF(AND([1]DRUM!K1930="Wooden Drum",[1]DRUM!J1930&gt;Max_WD_Capacity),Max_WD_Capacity,
[1]DRUM!J1930))</f>
        <v/>
      </c>
      <c r="N1953" s="26" t="str">
        <f>IF([1]DRUM!K1930="","",[1]DRUM!K1930)</f>
        <v/>
      </c>
      <c r="O1953" s="26" t="str">
        <f>IF([1]DRUM!L1930="","",[1]DRUM!L1930)</f>
        <v/>
      </c>
      <c r="P1953" s="26" t="str">
        <f>IF([1]DRUM!M1930="","",[1]DRUM!M1930)</f>
        <v/>
      </c>
      <c r="Q1953" s="26" t="str">
        <f>IF([1]DRUM!N1930="","",[1]DRUM!N1930)</f>
        <v/>
      </c>
      <c r="R1953" s="26" t="str">
        <f t="shared" si="309"/>
        <v/>
      </c>
      <c r="S1953" s="26">
        <f>IF(N1953="",0,
IF(Knee_Application="YES",Knee_Width,IF(Knee_Application="NO",0,
IF(OR(Cable_Type="OH",SearchData("Conductor",Cable_Desc)),0,
IF(N1953="Steel Drum",Knee_Width,
IF(N1953="Plywood Drum",0,
IF(Country="UAE",0,
IF(AND(OR(SearchData("LSHF",Cable_Desc),SearchData("LSZH",Cable_Desc),SearchData("LS0H",Cable_Desc),SearchData("LSOH",Cable_Desc)),D.nom&gt;40),Knee_Width,
IF(AND(Country="Egypt",D.nom&gt;60),Knee_Width,
IF(AND(Country&lt;&gt;"Egypt",D.nom&gt;35),Knee_Width,
0))))))))))</f>
        <v>0</v>
      </c>
      <c r="T1953" s="118">
        <f t="shared" ca="1" si="303"/>
        <v>0</v>
      </c>
      <c r="U1953" s="118">
        <f t="shared" ca="1" si="304"/>
        <v>0</v>
      </c>
      <c r="V1953" s="117">
        <f t="shared" ca="1" si="305"/>
        <v>0</v>
      </c>
      <c r="W1953" s="64">
        <f t="shared" ca="1" si="306"/>
        <v>1</v>
      </c>
      <c r="X1953" s="64">
        <f t="shared" ca="1" si="310"/>
        <v>0</v>
      </c>
      <c r="Y1953" s="64">
        <f t="shared" ca="1" si="307"/>
        <v>0</v>
      </c>
      <c r="AM1953" s="156"/>
    </row>
    <row r="1954" spans="1:39">
      <c r="A1954" s="12">
        <f t="shared" si="301"/>
        <v>0</v>
      </c>
      <c r="B1954" s="12" t="str">
        <f>IF([1]DRUM!A1931="","",[1]DRUM!A1931)</f>
        <v/>
      </c>
      <c r="C1954" s="12" t="str">
        <f t="shared" si="302"/>
        <v/>
      </c>
      <c r="D1954" s="155">
        <f t="shared" si="308"/>
        <v>0</v>
      </c>
      <c r="E1954" s="26" t="str">
        <f>IF([1]DRUM!B1931="","",[1]DRUM!B1931)</f>
        <v/>
      </c>
      <c r="F1954" s="26" t="str">
        <f>IF([1]DRUM!C1931="","",[1]DRUM!C1931)</f>
        <v/>
      </c>
      <c r="G1954" s="26" t="str">
        <f>IF([1]DRUM!D1931="","",[1]DRUM!D1931)</f>
        <v/>
      </c>
      <c r="H1954" s="26" t="str">
        <f>IF([1]DRUM!E1931="","",[1]DRUM!E1931)</f>
        <v/>
      </c>
      <c r="I1954" s="26" t="str">
        <f>IF([1]DRUM!F1931="","",[1]DRUM!F1931)</f>
        <v/>
      </c>
      <c r="J1954" s="26" t="str">
        <f>IF([1]DRUM!G1931="","",[1]DRUM!G1931)</f>
        <v/>
      </c>
      <c r="K1954" s="26" t="str">
        <f>IF([1]DRUM!H1931="","",[1]DRUM!H1931)</f>
        <v/>
      </c>
      <c r="L1954" s="26" t="str">
        <f>IF([1]DRUM!I1931="","",[1]DRUM!I1931)</f>
        <v/>
      </c>
      <c r="M1954" s="26" t="str">
        <f>IF([1]DRUM!J1931="","",
IF(AND([1]DRUM!K1931="Wooden Drum",[1]DRUM!J1931&gt;Max_WD_Capacity),Max_WD_Capacity,
[1]DRUM!J1931))</f>
        <v/>
      </c>
      <c r="N1954" s="26" t="str">
        <f>IF([1]DRUM!K1931="","",[1]DRUM!K1931)</f>
        <v/>
      </c>
      <c r="O1954" s="26" t="str">
        <f>IF([1]DRUM!L1931="","",[1]DRUM!L1931)</f>
        <v/>
      </c>
      <c r="P1954" s="26" t="str">
        <f>IF([1]DRUM!M1931="","",[1]DRUM!M1931)</f>
        <v/>
      </c>
      <c r="Q1954" s="26" t="str">
        <f>IF([1]DRUM!N1931="","",[1]DRUM!N1931)</f>
        <v/>
      </c>
      <c r="R1954" s="26" t="str">
        <f t="shared" si="309"/>
        <v/>
      </c>
      <c r="S1954" s="26">
        <f>IF(N1954="",0,
IF(Knee_Application="YES",Knee_Width,IF(Knee_Application="NO",0,
IF(OR(Cable_Type="OH",SearchData("Conductor",Cable_Desc)),0,
IF(N1954="Steel Drum",Knee_Width,
IF(N1954="Plywood Drum",0,
IF(Country="UAE",0,
IF(AND(OR(SearchData("LSHF",Cable_Desc),SearchData("LSZH",Cable_Desc),SearchData("LS0H",Cable_Desc),SearchData("LSOH",Cable_Desc)),D.nom&gt;40),Knee_Width,
IF(AND(Country="Egypt",D.nom&gt;60),Knee_Width,
IF(AND(Country&lt;&gt;"Egypt",D.nom&gt;35),Knee_Width,
0))))))))))</f>
        <v>0</v>
      </c>
      <c r="T1954" s="118">
        <f t="shared" ca="1" si="303"/>
        <v>0</v>
      </c>
      <c r="U1954" s="118">
        <f t="shared" ca="1" si="304"/>
        <v>0</v>
      </c>
      <c r="V1954" s="117">
        <f t="shared" ca="1" si="305"/>
        <v>0</v>
      </c>
      <c r="W1954" s="64">
        <f t="shared" ca="1" si="306"/>
        <v>1</v>
      </c>
      <c r="X1954" s="64">
        <f t="shared" ca="1" si="310"/>
        <v>0</v>
      </c>
      <c r="Y1954" s="64">
        <f t="shared" ca="1" si="307"/>
        <v>0</v>
      </c>
      <c r="AM1954" s="156"/>
    </row>
    <row r="1955" spans="1:39">
      <c r="A1955" s="12">
        <f t="shared" si="301"/>
        <v>0</v>
      </c>
      <c r="B1955" s="12" t="str">
        <f>IF([1]DRUM!A1932="","",[1]DRUM!A1932)</f>
        <v/>
      </c>
      <c r="C1955" s="12" t="str">
        <f t="shared" si="302"/>
        <v/>
      </c>
      <c r="D1955" s="155">
        <f t="shared" si="308"/>
        <v>0</v>
      </c>
      <c r="E1955" s="26" t="str">
        <f>IF([1]DRUM!B1932="","",[1]DRUM!B1932)</f>
        <v/>
      </c>
      <c r="F1955" s="26" t="str">
        <f>IF([1]DRUM!C1932="","",[1]DRUM!C1932)</f>
        <v/>
      </c>
      <c r="G1955" s="26" t="str">
        <f>IF([1]DRUM!D1932="","",[1]DRUM!D1932)</f>
        <v/>
      </c>
      <c r="H1955" s="26" t="str">
        <f>IF([1]DRUM!E1932="","",[1]DRUM!E1932)</f>
        <v/>
      </c>
      <c r="I1955" s="26" t="str">
        <f>IF([1]DRUM!F1932="","",[1]DRUM!F1932)</f>
        <v/>
      </c>
      <c r="J1955" s="26" t="str">
        <f>IF([1]DRUM!G1932="","",[1]DRUM!G1932)</f>
        <v/>
      </c>
      <c r="K1955" s="26" t="str">
        <f>IF([1]DRUM!H1932="","",[1]DRUM!H1932)</f>
        <v/>
      </c>
      <c r="L1955" s="26" t="str">
        <f>IF([1]DRUM!I1932="","",[1]DRUM!I1932)</f>
        <v/>
      </c>
      <c r="M1955" s="26" t="str">
        <f>IF([1]DRUM!J1932="","",
IF(AND([1]DRUM!K1932="Wooden Drum",[1]DRUM!J1932&gt;Max_WD_Capacity),Max_WD_Capacity,
[1]DRUM!J1932))</f>
        <v/>
      </c>
      <c r="N1955" s="26" t="str">
        <f>IF([1]DRUM!K1932="","",[1]DRUM!K1932)</f>
        <v/>
      </c>
      <c r="O1955" s="26" t="str">
        <f>IF([1]DRUM!L1932="","",[1]DRUM!L1932)</f>
        <v/>
      </c>
      <c r="P1955" s="26" t="str">
        <f>IF([1]DRUM!M1932="","",[1]DRUM!M1932)</f>
        <v/>
      </c>
      <c r="Q1955" s="26" t="str">
        <f>IF([1]DRUM!N1932="","",[1]DRUM!N1932)</f>
        <v/>
      </c>
      <c r="R1955" s="26" t="str">
        <f t="shared" si="309"/>
        <v/>
      </c>
      <c r="S1955" s="26">
        <f>IF(N1955="",0,
IF(Knee_Application="YES",Knee_Width,IF(Knee_Application="NO",0,
IF(OR(Cable_Type="OH",SearchData("Conductor",Cable_Desc)),0,
IF(N1955="Steel Drum",Knee_Width,
IF(N1955="Plywood Drum",0,
IF(Country="UAE",0,
IF(AND(OR(SearchData("LSHF",Cable_Desc),SearchData("LSZH",Cable_Desc),SearchData("LS0H",Cable_Desc),SearchData("LSOH",Cable_Desc)),D.nom&gt;40),Knee_Width,
IF(AND(Country="Egypt",D.nom&gt;60),Knee_Width,
IF(AND(Country&lt;&gt;"Egypt",D.nom&gt;35),Knee_Width,
0))))))))))</f>
        <v>0</v>
      </c>
      <c r="T1955" s="118">
        <f t="shared" ca="1" si="303"/>
        <v>0</v>
      </c>
      <c r="U1955" s="118">
        <f t="shared" ca="1" si="304"/>
        <v>0</v>
      </c>
      <c r="V1955" s="117">
        <f t="shared" ca="1" si="305"/>
        <v>0</v>
      </c>
      <c r="W1955" s="64">
        <f t="shared" ca="1" si="306"/>
        <v>1</v>
      </c>
      <c r="X1955" s="64">
        <f t="shared" ca="1" si="310"/>
        <v>0</v>
      </c>
      <c r="Y1955" s="64">
        <f t="shared" ca="1" si="307"/>
        <v>0</v>
      </c>
      <c r="AM1955" s="156"/>
    </row>
    <row r="1956" spans="1:39">
      <c r="A1956" s="12">
        <f t="shared" si="301"/>
        <v>0</v>
      </c>
      <c r="B1956" s="12" t="str">
        <f>IF([1]DRUM!A1933="","",[1]DRUM!A1933)</f>
        <v/>
      </c>
      <c r="C1956" s="12" t="str">
        <f t="shared" si="302"/>
        <v/>
      </c>
      <c r="D1956" s="155">
        <f t="shared" si="308"/>
        <v>0</v>
      </c>
      <c r="E1956" s="26" t="str">
        <f>IF([1]DRUM!B1933="","",[1]DRUM!B1933)</f>
        <v/>
      </c>
      <c r="F1956" s="26" t="str">
        <f>IF([1]DRUM!C1933="","",[1]DRUM!C1933)</f>
        <v/>
      </c>
      <c r="G1956" s="26" t="str">
        <f>IF([1]DRUM!D1933="","",[1]DRUM!D1933)</f>
        <v/>
      </c>
      <c r="H1956" s="26" t="str">
        <f>IF([1]DRUM!E1933="","",[1]DRUM!E1933)</f>
        <v/>
      </c>
      <c r="I1956" s="26" t="str">
        <f>IF([1]DRUM!F1933="","",[1]DRUM!F1933)</f>
        <v/>
      </c>
      <c r="J1956" s="26" t="str">
        <f>IF([1]DRUM!G1933="","",[1]DRUM!G1933)</f>
        <v/>
      </c>
      <c r="K1956" s="26" t="str">
        <f>IF([1]DRUM!H1933="","",[1]DRUM!H1933)</f>
        <v/>
      </c>
      <c r="L1956" s="26" t="str">
        <f>IF([1]DRUM!I1933="","",[1]DRUM!I1933)</f>
        <v/>
      </c>
      <c r="M1956" s="26" t="str">
        <f>IF([1]DRUM!J1933="","",
IF(AND([1]DRUM!K1933="Wooden Drum",[1]DRUM!J1933&gt;Max_WD_Capacity),Max_WD_Capacity,
[1]DRUM!J1933))</f>
        <v/>
      </c>
      <c r="N1956" s="26" t="str">
        <f>IF([1]DRUM!K1933="","",[1]DRUM!K1933)</f>
        <v/>
      </c>
      <c r="O1956" s="26" t="str">
        <f>IF([1]DRUM!L1933="","",[1]DRUM!L1933)</f>
        <v/>
      </c>
      <c r="P1956" s="26" t="str">
        <f>IF([1]DRUM!M1933="","",[1]DRUM!M1933)</f>
        <v/>
      </c>
      <c r="Q1956" s="26" t="str">
        <f>IF([1]DRUM!N1933="","",[1]DRUM!N1933)</f>
        <v/>
      </c>
      <c r="R1956" s="26" t="str">
        <f t="shared" si="309"/>
        <v/>
      </c>
      <c r="S1956" s="26">
        <f>IF(N1956="",0,
IF(Knee_Application="YES",Knee_Width,IF(Knee_Application="NO",0,
IF(OR(Cable_Type="OH",SearchData("Conductor",Cable_Desc)),0,
IF(N1956="Steel Drum",Knee_Width,
IF(N1956="Plywood Drum",0,
IF(Country="UAE",0,
IF(AND(OR(SearchData("LSHF",Cable_Desc),SearchData("LSZH",Cable_Desc),SearchData("LS0H",Cable_Desc),SearchData("LSOH",Cable_Desc)),D.nom&gt;40),Knee_Width,
IF(AND(Country="Egypt",D.nom&gt;60),Knee_Width,
IF(AND(Country&lt;&gt;"Egypt",D.nom&gt;35),Knee_Width,
0))))))))))</f>
        <v>0</v>
      </c>
      <c r="T1956" s="118">
        <f t="shared" ca="1" si="303"/>
        <v>0</v>
      </c>
      <c r="U1956" s="118">
        <f t="shared" ca="1" si="304"/>
        <v>0</v>
      </c>
      <c r="V1956" s="117">
        <f t="shared" ca="1" si="305"/>
        <v>0</v>
      </c>
      <c r="W1956" s="64">
        <f t="shared" ca="1" si="306"/>
        <v>1</v>
      </c>
      <c r="X1956" s="64">
        <f t="shared" ca="1" si="310"/>
        <v>0</v>
      </c>
      <c r="Y1956" s="64">
        <f t="shared" ca="1" si="307"/>
        <v>0</v>
      </c>
      <c r="AM1956" s="156"/>
    </row>
    <row r="1957" spans="1:39">
      <c r="A1957" s="12">
        <f t="shared" si="301"/>
        <v>0</v>
      </c>
      <c r="B1957" s="12" t="str">
        <f>IF([1]DRUM!A1934="","",[1]DRUM!A1934)</f>
        <v/>
      </c>
      <c r="C1957" s="12" t="str">
        <f t="shared" si="302"/>
        <v/>
      </c>
      <c r="D1957" s="155">
        <f t="shared" si="308"/>
        <v>0</v>
      </c>
      <c r="E1957" s="26" t="str">
        <f>IF([1]DRUM!B1934="","",[1]DRUM!B1934)</f>
        <v/>
      </c>
      <c r="F1957" s="26" t="str">
        <f>IF([1]DRUM!C1934="","",[1]DRUM!C1934)</f>
        <v/>
      </c>
      <c r="G1957" s="26" t="str">
        <f>IF([1]DRUM!D1934="","",[1]DRUM!D1934)</f>
        <v/>
      </c>
      <c r="H1957" s="26" t="str">
        <f>IF([1]DRUM!E1934="","",[1]DRUM!E1934)</f>
        <v/>
      </c>
      <c r="I1957" s="26" t="str">
        <f>IF([1]DRUM!F1934="","",[1]DRUM!F1934)</f>
        <v/>
      </c>
      <c r="J1957" s="26" t="str">
        <f>IF([1]DRUM!G1934="","",[1]DRUM!G1934)</f>
        <v/>
      </c>
      <c r="K1957" s="26" t="str">
        <f>IF([1]DRUM!H1934="","",[1]DRUM!H1934)</f>
        <v/>
      </c>
      <c r="L1957" s="26" t="str">
        <f>IF([1]DRUM!I1934="","",[1]DRUM!I1934)</f>
        <v/>
      </c>
      <c r="M1957" s="26" t="str">
        <f>IF([1]DRUM!J1934="","",
IF(AND([1]DRUM!K1934="Wooden Drum",[1]DRUM!J1934&gt;Max_WD_Capacity),Max_WD_Capacity,
[1]DRUM!J1934))</f>
        <v/>
      </c>
      <c r="N1957" s="26" t="str">
        <f>IF([1]DRUM!K1934="","",[1]DRUM!K1934)</f>
        <v/>
      </c>
      <c r="O1957" s="26" t="str">
        <f>IF([1]DRUM!L1934="","",[1]DRUM!L1934)</f>
        <v/>
      </c>
      <c r="P1957" s="26" t="str">
        <f>IF([1]DRUM!M1934="","",[1]DRUM!M1934)</f>
        <v/>
      </c>
      <c r="Q1957" s="26" t="str">
        <f>IF([1]DRUM!N1934="","",[1]DRUM!N1934)</f>
        <v/>
      </c>
      <c r="R1957" s="26" t="str">
        <f t="shared" si="309"/>
        <v/>
      </c>
      <c r="S1957" s="26">
        <f>IF(N1957="",0,
IF(Knee_Application="YES",Knee_Width,IF(Knee_Application="NO",0,
IF(OR(Cable_Type="OH",SearchData("Conductor",Cable_Desc)),0,
IF(N1957="Steel Drum",Knee_Width,
IF(N1957="Plywood Drum",0,
IF(Country="UAE",0,
IF(AND(OR(SearchData("LSHF",Cable_Desc),SearchData("LSZH",Cable_Desc),SearchData("LS0H",Cable_Desc),SearchData("LSOH",Cable_Desc)),D.nom&gt;40),Knee_Width,
IF(AND(Country="Egypt",D.nom&gt;60),Knee_Width,
IF(AND(Country&lt;&gt;"Egypt",D.nom&gt;35),Knee_Width,
0))))))))))</f>
        <v>0</v>
      </c>
      <c r="T1957" s="118">
        <f t="shared" ca="1" si="303"/>
        <v>0</v>
      </c>
      <c r="U1957" s="118">
        <f t="shared" ca="1" si="304"/>
        <v>0</v>
      </c>
      <c r="V1957" s="117">
        <f t="shared" ca="1" si="305"/>
        <v>0</v>
      </c>
      <c r="W1957" s="64">
        <f t="shared" ca="1" si="306"/>
        <v>1</v>
      </c>
      <c r="X1957" s="64">
        <f t="shared" ca="1" si="310"/>
        <v>0</v>
      </c>
      <c r="Y1957" s="64">
        <f t="shared" ca="1" si="307"/>
        <v>0</v>
      </c>
      <c r="AM1957" s="156"/>
    </row>
    <row r="1958" spans="1:39">
      <c r="A1958" s="12">
        <f t="shared" si="301"/>
        <v>0</v>
      </c>
      <c r="B1958" s="12" t="str">
        <f>IF([1]DRUM!A1935="","",[1]DRUM!A1935)</f>
        <v/>
      </c>
      <c r="C1958" s="12" t="str">
        <f t="shared" si="302"/>
        <v/>
      </c>
      <c r="D1958" s="155">
        <f t="shared" si="308"/>
        <v>0</v>
      </c>
      <c r="E1958" s="26" t="str">
        <f>IF([1]DRUM!B1935="","",[1]DRUM!B1935)</f>
        <v/>
      </c>
      <c r="F1958" s="26" t="str">
        <f>IF([1]DRUM!C1935="","",[1]DRUM!C1935)</f>
        <v/>
      </c>
      <c r="G1958" s="26" t="str">
        <f>IF([1]DRUM!D1935="","",[1]DRUM!D1935)</f>
        <v/>
      </c>
      <c r="H1958" s="26" t="str">
        <f>IF([1]DRUM!E1935="","",[1]DRUM!E1935)</f>
        <v/>
      </c>
      <c r="I1958" s="26" t="str">
        <f>IF([1]DRUM!F1935="","",[1]DRUM!F1935)</f>
        <v/>
      </c>
      <c r="J1958" s="26" t="str">
        <f>IF([1]DRUM!G1935="","",[1]DRUM!G1935)</f>
        <v/>
      </c>
      <c r="K1958" s="26" t="str">
        <f>IF([1]DRUM!H1935="","",[1]DRUM!H1935)</f>
        <v/>
      </c>
      <c r="L1958" s="26" t="str">
        <f>IF([1]DRUM!I1935="","",[1]DRUM!I1935)</f>
        <v/>
      </c>
      <c r="M1958" s="26" t="str">
        <f>IF([1]DRUM!J1935="","",
IF(AND([1]DRUM!K1935="Wooden Drum",[1]DRUM!J1935&gt;Max_WD_Capacity),Max_WD_Capacity,
[1]DRUM!J1935))</f>
        <v/>
      </c>
      <c r="N1958" s="26" t="str">
        <f>IF([1]DRUM!K1935="","",[1]DRUM!K1935)</f>
        <v/>
      </c>
      <c r="O1958" s="26" t="str">
        <f>IF([1]DRUM!L1935="","",[1]DRUM!L1935)</f>
        <v/>
      </c>
      <c r="P1958" s="26" t="str">
        <f>IF([1]DRUM!M1935="","",[1]DRUM!M1935)</f>
        <v/>
      </c>
      <c r="Q1958" s="26" t="str">
        <f>IF([1]DRUM!N1935="","",[1]DRUM!N1935)</f>
        <v/>
      </c>
      <c r="R1958" s="26" t="str">
        <f t="shared" si="309"/>
        <v/>
      </c>
      <c r="S1958" s="26">
        <f>IF(N1958="",0,
IF(Knee_Application="YES",Knee_Width,IF(Knee_Application="NO",0,
IF(OR(Cable_Type="OH",SearchData("Conductor",Cable_Desc)),0,
IF(N1958="Steel Drum",Knee_Width,
IF(N1958="Plywood Drum",0,
IF(Country="UAE",0,
IF(AND(OR(SearchData("LSHF",Cable_Desc),SearchData("LSZH",Cable_Desc),SearchData("LS0H",Cable_Desc),SearchData("LSOH",Cable_Desc)),D.nom&gt;40),Knee_Width,
IF(AND(Country="Egypt",D.nom&gt;60),Knee_Width,
IF(AND(Country&lt;&gt;"Egypt",D.nom&gt;35),Knee_Width,
0))))))))))</f>
        <v>0</v>
      </c>
      <c r="T1958" s="118">
        <f t="shared" ca="1" si="303"/>
        <v>0</v>
      </c>
      <c r="U1958" s="118">
        <f t="shared" ca="1" si="304"/>
        <v>0</v>
      </c>
      <c r="V1958" s="117">
        <f t="shared" ca="1" si="305"/>
        <v>0</v>
      </c>
      <c r="W1958" s="64">
        <f t="shared" ca="1" si="306"/>
        <v>1</v>
      </c>
      <c r="X1958" s="64">
        <f t="shared" ca="1" si="310"/>
        <v>0</v>
      </c>
      <c r="Y1958" s="64">
        <f t="shared" ca="1" si="307"/>
        <v>0</v>
      </c>
      <c r="AM1958" s="156"/>
    </row>
    <row r="1959" spans="1:39">
      <c r="A1959" s="12">
        <f t="shared" si="301"/>
        <v>0</v>
      </c>
      <c r="B1959" s="12" t="str">
        <f>IF([1]DRUM!A1936="","",[1]DRUM!A1936)</f>
        <v/>
      </c>
      <c r="C1959" s="12" t="str">
        <f t="shared" si="302"/>
        <v/>
      </c>
      <c r="D1959" s="155">
        <f t="shared" si="308"/>
        <v>0</v>
      </c>
      <c r="E1959" s="26" t="str">
        <f>IF([1]DRUM!B1936="","",[1]DRUM!B1936)</f>
        <v/>
      </c>
      <c r="F1959" s="26" t="str">
        <f>IF([1]DRUM!C1936="","",[1]DRUM!C1936)</f>
        <v/>
      </c>
      <c r="G1959" s="26" t="str">
        <f>IF([1]DRUM!D1936="","",[1]DRUM!D1936)</f>
        <v/>
      </c>
      <c r="H1959" s="26" t="str">
        <f>IF([1]DRUM!E1936="","",[1]DRUM!E1936)</f>
        <v/>
      </c>
      <c r="I1959" s="26" t="str">
        <f>IF([1]DRUM!F1936="","",[1]DRUM!F1936)</f>
        <v/>
      </c>
      <c r="J1959" s="26" t="str">
        <f>IF([1]DRUM!G1936="","",[1]DRUM!G1936)</f>
        <v/>
      </c>
      <c r="K1959" s="26" t="str">
        <f>IF([1]DRUM!H1936="","",[1]DRUM!H1936)</f>
        <v/>
      </c>
      <c r="L1959" s="26" t="str">
        <f>IF([1]DRUM!I1936="","",[1]DRUM!I1936)</f>
        <v/>
      </c>
      <c r="M1959" s="26" t="str">
        <f>IF([1]DRUM!J1936="","",
IF(AND([1]DRUM!K1936="Wooden Drum",[1]DRUM!J1936&gt;Max_WD_Capacity),Max_WD_Capacity,
[1]DRUM!J1936))</f>
        <v/>
      </c>
      <c r="N1959" s="26" t="str">
        <f>IF([1]DRUM!K1936="","",[1]DRUM!K1936)</f>
        <v/>
      </c>
      <c r="O1959" s="26" t="str">
        <f>IF([1]DRUM!L1936="","",[1]DRUM!L1936)</f>
        <v/>
      </c>
      <c r="P1959" s="26" t="str">
        <f>IF([1]DRUM!M1936="","",[1]DRUM!M1936)</f>
        <v/>
      </c>
      <c r="Q1959" s="26" t="str">
        <f>IF([1]DRUM!N1936="","",[1]DRUM!N1936)</f>
        <v/>
      </c>
      <c r="R1959" s="26" t="str">
        <f t="shared" si="309"/>
        <v/>
      </c>
      <c r="S1959" s="26">
        <f>IF(N1959="",0,
IF(Knee_Application="YES",Knee_Width,IF(Knee_Application="NO",0,
IF(OR(Cable_Type="OH",SearchData("Conductor",Cable_Desc)),0,
IF(N1959="Steel Drum",Knee_Width,
IF(N1959="Plywood Drum",0,
IF(Country="UAE",0,
IF(AND(OR(SearchData("LSHF",Cable_Desc),SearchData("LSZH",Cable_Desc),SearchData("LS0H",Cable_Desc),SearchData("LSOH",Cable_Desc)),D.nom&gt;40),Knee_Width,
IF(AND(Country="Egypt",D.nom&gt;60),Knee_Width,
IF(AND(Country&lt;&gt;"Egypt",D.nom&gt;35),Knee_Width,
0))))))))))</f>
        <v>0</v>
      </c>
      <c r="T1959" s="118">
        <f t="shared" ca="1" si="303"/>
        <v>0</v>
      </c>
      <c r="U1959" s="118">
        <f t="shared" ca="1" si="304"/>
        <v>0</v>
      </c>
      <c r="V1959" s="117">
        <f t="shared" ca="1" si="305"/>
        <v>0</v>
      </c>
      <c r="W1959" s="64">
        <f t="shared" ca="1" si="306"/>
        <v>1</v>
      </c>
      <c r="X1959" s="64">
        <f t="shared" ca="1" si="310"/>
        <v>0</v>
      </c>
      <c r="Y1959" s="64">
        <f t="shared" ca="1" si="307"/>
        <v>0</v>
      </c>
      <c r="AM1959" s="156"/>
    </row>
    <row r="1960" spans="1:39">
      <c r="A1960" s="12">
        <f t="shared" si="301"/>
        <v>0</v>
      </c>
      <c r="B1960" s="12" t="str">
        <f>IF([1]DRUM!A1937="","",[1]DRUM!A1937)</f>
        <v/>
      </c>
      <c r="C1960" s="12" t="str">
        <f t="shared" si="302"/>
        <v/>
      </c>
      <c r="D1960" s="155">
        <f t="shared" si="308"/>
        <v>0</v>
      </c>
      <c r="E1960" s="26" t="str">
        <f>IF([1]DRUM!B1937="","",[1]DRUM!B1937)</f>
        <v/>
      </c>
      <c r="F1960" s="26" t="str">
        <f>IF([1]DRUM!C1937="","",[1]DRUM!C1937)</f>
        <v/>
      </c>
      <c r="G1960" s="26" t="str">
        <f>IF([1]DRUM!D1937="","",[1]DRUM!D1937)</f>
        <v/>
      </c>
      <c r="H1960" s="26" t="str">
        <f>IF([1]DRUM!E1937="","",[1]DRUM!E1937)</f>
        <v/>
      </c>
      <c r="I1960" s="26" t="str">
        <f>IF([1]DRUM!F1937="","",[1]DRUM!F1937)</f>
        <v/>
      </c>
      <c r="J1960" s="26" t="str">
        <f>IF([1]DRUM!G1937="","",[1]DRUM!G1937)</f>
        <v/>
      </c>
      <c r="K1960" s="26" t="str">
        <f>IF([1]DRUM!H1937="","",[1]DRUM!H1937)</f>
        <v/>
      </c>
      <c r="L1960" s="26" t="str">
        <f>IF([1]DRUM!I1937="","",[1]DRUM!I1937)</f>
        <v/>
      </c>
      <c r="M1960" s="26" t="str">
        <f>IF([1]DRUM!J1937="","",
IF(AND([1]DRUM!K1937="Wooden Drum",[1]DRUM!J1937&gt;Max_WD_Capacity),Max_WD_Capacity,
[1]DRUM!J1937))</f>
        <v/>
      </c>
      <c r="N1960" s="26" t="str">
        <f>IF([1]DRUM!K1937="","",[1]DRUM!K1937)</f>
        <v/>
      </c>
      <c r="O1960" s="26" t="str">
        <f>IF([1]DRUM!L1937="","",[1]DRUM!L1937)</f>
        <v/>
      </c>
      <c r="P1960" s="26" t="str">
        <f>IF([1]DRUM!M1937="","",[1]DRUM!M1937)</f>
        <v/>
      </c>
      <c r="Q1960" s="26" t="str">
        <f>IF([1]DRUM!N1937="","",[1]DRUM!N1937)</f>
        <v/>
      </c>
      <c r="R1960" s="26" t="str">
        <f t="shared" si="309"/>
        <v/>
      </c>
      <c r="S1960" s="26">
        <f>IF(N1960="",0,
IF(Knee_Application="YES",Knee_Width,IF(Knee_Application="NO",0,
IF(OR(Cable_Type="OH",SearchData("Conductor",Cable_Desc)),0,
IF(N1960="Steel Drum",Knee_Width,
IF(N1960="Plywood Drum",0,
IF(Country="UAE",0,
IF(AND(OR(SearchData("LSHF",Cable_Desc),SearchData("LSZH",Cable_Desc),SearchData("LS0H",Cable_Desc),SearchData("LSOH",Cable_Desc)),D.nom&gt;40),Knee_Width,
IF(AND(Country="Egypt",D.nom&gt;60),Knee_Width,
IF(AND(Country&lt;&gt;"Egypt",D.nom&gt;35),Knee_Width,
0))))))))))</f>
        <v>0</v>
      </c>
      <c r="T1960" s="118">
        <f t="shared" ca="1" si="303"/>
        <v>0</v>
      </c>
      <c r="U1960" s="118">
        <f t="shared" ca="1" si="304"/>
        <v>0</v>
      </c>
      <c r="V1960" s="117">
        <f t="shared" ca="1" si="305"/>
        <v>0</v>
      </c>
      <c r="W1960" s="64">
        <f t="shared" ca="1" si="306"/>
        <v>1</v>
      </c>
      <c r="X1960" s="64">
        <f t="shared" ca="1" si="310"/>
        <v>0</v>
      </c>
      <c r="Y1960" s="64">
        <f t="shared" ca="1" si="307"/>
        <v>0</v>
      </c>
      <c r="AM1960" s="156"/>
    </row>
    <row r="1961" spans="1:39">
      <c r="A1961" s="12">
        <f t="shared" si="301"/>
        <v>0</v>
      </c>
      <c r="B1961" s="12" t="str">
        <f>IF([1]DRUM!A1938="","",[1]DRUM!A1938)</f>
        <v/>
      </c>
      <c r="C1961" s="12" t="str">
        <f t="shared" si="302"/>
        <v/>
      </c>
      <c r="D1961" s="155">
        <f t="shared" si="308"/>
        <v>0</v>
      </c>
      <c r="E1961" s="26" t="str">
        <f>IF([1]DRUM!B1938="","",[1]DRUM!B1938)</f>
        <v/>
      </c>
      <c r="F1961" s="26" t="str">
        <f>IF([1]DRUM!C1938="","",[1]DRUM!C1938)</f>
        <v/>
      </c>
      <c r="G1961" s="26" t="str">
        <f>IF([1]DRUM!D1938="","",[1]DRUM!D1938)</f>
        <v/>
      </c>
      <c r="H1961" s="26" t="str">
        <f>IF([1]DRUM!E1938="","",[1]DRUM!E1938)</f>
        <v/>
      </c>
      <c r="I1961" s="26" t="str">
        <f>IF([1]DRUM!F1938="","",[1]DRUM!F1938)</f>
        <v/>
      </c>
      <c r="J1961" s="26" t="str">
        <f>IF([1]DRUM!G1938="","",[1]DRUM!G1938)</f>
        <v/>
      </c>
      <c r="K1961" s="26" t="str">
        <f>IF([1]DRUM!H1938="","",[1]DRUM!H1938)</f>
        <v/>
      </c>
      <c r="L1961" s="26" t="str">
        <f>IF([1]DRUM!I1938="","",[1]DRUM!I1938)</f>
        <v/>
      </c>
      <c r="M1961" s="26" t="str">
        <f>IF([1]DRUM!J1938="","",
IF(AND([1]DRUM!K1938="Wooden Drum",[1]DRUM!J1938&gt;Max_WD_Capacity),Max_WD_Capacity,
[1]DRUM!J1938))</f>
        <v/>
      </c>
      <c r="N1961" s="26" t="str">
        <f>IF([1]DRUM!K1938="","",[1]DRUM!K1938)</f>
        <v/>
      </c>
      <c r="O1961" s="26" t="str">
        <f>IF([1]DRUM!L1938="","",[1]DRUM!L1938)</f>
        <v/>
      </c>
      <c r="P1961" s="26" t="str">
        <f>IF([1]DRUM!M1938="","",[1]DRUM!M1938)</f>
        <v/>
      </c>
      <c r="Q1961" s="26" t="str">
        <f>IF([1]DRUM!N1938="","",[1]DRUM!N1938)</f>
        <v/>
      </c>
      <c r="R1961" s="26" t="str">
        <f t="shared" si="309"/>
        <v/>
      </c>
      <c r="S1961" s="26">
        <f>IF(N1961="",0,
IF(Knee_Application="YES",Knee_Width,IF(Knee_Application="NO",0,
IF(OR(Cable_Type="OH",SearchData("Conductor",Cable_Desc)),0,
IF(N1961="Steel Drum",Knee_Width,
IF(N1961="Plywood Drum",0,
IF(Country="UAE",0,
IF(AND(OR(SearchData("LSHF",Cable_Desc),SearchData("LSZH",Cable_Desc),SearchData("LS0H",Cable_Desc),SearchData("LSOH",Cable_Desc)),D.nom&gt;40),Knee_Width,
IF(AND(Country="Egypt",D.nom&gt;60),Knee_Width,
IF(AND(Country&lt;&gt;"Egypt",D.nom&gt;35),Knee_Width,
0))))))))))</f>
        <v>0</v>
      </c>
      <c r="T1961" s="118">
        <f t="shared" ca="1" si="303"/>
        <v>0</v>
      </c>
      <c r="U1961" s="118">
        <f t="shared" ca="1" si="304"/>
        <v>0</v>
      </c>
      <c r="V1961" s="117">
        <f t="shared" ca="1" si="305"/>
        <v>0</v>
      </c>
      <c r="W1961" s="64">
        <f t="shared" ca="1" si="306"/>
        <v>1</v>
      </c>
      <c r="X1961" s="64">
        <f t="shared" ca="1" si="310"/>
        <v>0</v>
      </c>
      <c r="Y1961" s="64">
        <f t="shared" ca="1" si="307"/>
        <v>0</v>
      </c>
      <c r="AM1961" s="156"/>
    </row>
    <row r="1962" spans="1:39">
      <c r="A1962" s="12">
        <f t="shared" si="301"/>
        <v>0</v>
      </c>
      <c r="B1962" s="12" t="str">
        <f>IF([1]DRUM!A1939="","",[1]DRUM!A1939)</f>
        <v/>
      </c>
      <c r="C1962" s="12" t="str">
        <f t="shared" si="302"/>
        <v/>
      </c>
      <c r="D1962" s="155">
        <f t="shared" si="308"/>
        <v>0</v>
      </c>
      <c r="E1962" s="26" t="str">
        <f>IF([1]DRUM!B1939="","",[1]DRUM!B1939)</f>
        <v/>
      </c>
      <c r="F1962" s="26" t="str">
        <f>IF([1]DRUM!C1939="","",[1]DRUM!C1939)</f>
        <v/>
      </c>
      <c r="G1962" s="26" t="str">
        <f>IF([1]DRUM!D1939="","",[1]DRUM!D1939)</f>
        <v/>
      </c>
      <c r="H1962" s="26" t="str">
        <f>IF([1]DRUM!E1939="","",[1]DRUM!E1939)</f>
        <v/>
      </c>
      <c r="I1962" s="26" t="str">
        <f>IF([1]DRUM!F1939="","",[1]DRUM!F1939)</f>
        <v/>
      </c>
      <c r="J1962" s="26" t="str">
        <f>IF([1]DRUM!G1939="","",[1]DRUM!G1939)</f>
        <v/>
      </c>
      <c r="K1962" s="26" t="str">
        <f>IF([1]DRUM!H1939="","",[1]DRUM!H1939)</f>
        <v/>
      </c>
      <c r="L1962" s="26" t="str">
        <f>IF([1]DRUM!I1939="","",[1]DRUM!I1939)</f>
        <v/>
      </c>
      <c r="M1962" s="26" t="str">
        <f>IF([1]DRUM!J1939="","",
IF(AND([1]DRUM!K1939="Wooden Drum",[1]DRUM!J1939&gt;Max_WD_Capacity),Max_WD_Capacity,
[1]DRUM!J1939))</f>
        <v/>
      </c>
      <c r="N1962" s="26" t="str">
        <f>IF([1]DRUM!K1939="","",[1]DRUM!K1939)</f>
        <v/>
      </c>
      <c r="O1962" s="26" t="str">
        <f>IF([1]DRUM!L1939="","",[1]DRUM!L1939)</f>
        <v/>
      </c>
      <c r="P1962" s="26" t="str">
        <f>IF([1]DRUM!M1939="","",[1]DRUM!M1939)</f>
        <v/>
      </c>
      <c r="Q1962" s="26" t="str">
        <f>IF([1]DRUM!N1939="","",[1]DRUM!N1939)</f>
        <v/>
      </c>
      <c r="R1962" s="26" t="str">
        <f t="shared" si="309"/>
        <v/>
      </c>
      <c r="S1962" s="26">
        <f>IF(N1962="",0,
IF(Knee_Application="YES",Knee_Width,IF(Knee_Application="NO",0,
IF(OR(Cable_Type="OH",SearchData("Conductor",Cable_Desc)),0,
IF(N1962="Steel Drum",Knee_Width,
IF(N1962="Plywood Drum",0,
IF(Country="UAE",0,
IF(AND(OR(SearchData("LSHF",Cable_Desc),SearchData("LSZH",Cable_Desc),SearchData("LS0H",Cable_Desc),SearchData("LSOH",Cable_Desc)),D.nom&gt;40),Knee_Width,
IF(AND(Country="Egypt",D.nom&gt;60),Knee_Width,
IF(AND(Country&lt;&gt;"Egypt",D.nom&gt;35),Knee_Width,
0))))))))))</f>
        <v>0</v>
      </c>
      <c r="T1962" s="118">
        <f t="shared" ca="1" si="303"/>
        <v>0</v>
      </c>
      <c r="U1962" s="118">
        <f t="shared" ca="1" si="304"/>
        <v>0</v>
      </c>
      <c r="V1962" s="117">
        <f t="shared" ca="1" si="305"/>
        <v>0</v>
      </c>
      <c r="W1962" s="64">
        <f t="shared" ca="1" si="306"/>
        <v>1</v>
      </c>
      <c r="X1962" s="64">
        <f t="shared" ca="1" si="310"/>
        <v>0</v>
      </c>
      <c r="Y1962" s="64">
        <f t="shared" ca="1" si="307"/>
        <v>0</v>
      </c>
      <c r="AM1962" s="156"/>
    </row>
    <row r="1963" spans="1:39">
      <c r="A1963" s="12">
        <f t="shared" si="301"/>
        <v>0</v>
      </c>
      <c r="B1963" s="12" t="str">
        <f>IF([1]DRUM!A1940="","",[1]DRUM!A1940)</f>
        <v/>
      </c>
      <c r="C1963" s="12" t="str">
        <f t="shared" si="302"/>
        <v/>
      </c>
      <c r="D1963" s="155">
        <f t="shared" si="308"/>
        <v>0</v>
      </c>
      <c r="E1963" s="26" t="str">
        <f>IF([1]DRUM!B1940="","",[1]DRUM!B1940)</f>
        <v/>
      </c>
      <c r="F1963" s="26" t="str">
        <f>IF([1]DRUM!C1940="","",[1]DRUM!C1940)</f>
        <v/>
      </c>
      <c r="G1963" s="26" t="str">
        <f>IF([1]DRUM!D1940="","",[1]DRUM!D1940)</f>
        <v/>
      </c>
      <c r="H1963" s="26" t="str">
        <f>IF([1]DRUM!E1940="","",[1]DRUM!E1940)</f>
        <v/>
      </c>
      <c r="I1963" s="26" t="str">
        <f>IF([1]DRUM!F1940="","",[1]DRUM!F1940)</f>
        <v/>
      </c>
      <c r="J1963" s="26" t="str">
        <f>IF([1]DRUM!G1940="","",[1]DRUM!G1940)</f>
        <v/>
      </c>
      <c r="K1963" s="26" t="str">
        <f>IF([1]DRUM!H1940="","",[1]DRUM!H1940)</f>
        <v/>
      </c>
      <c r="L1963" s="26" t="str">
        <f>IF([1]DRUM!I1940="","",[1]DRUM!I1940)</f>
        <v/>
      </c>
      <c r="M1963" s="26" t="str">
        <f>IF([1]DRUM!J1940="","",
IF(AND([1]DRUM!K1940="Wooden Drum",[1]DRUM!J1940&gt;Max_WD_Capacity),Max_WD_Capacity,
[1]DRUM!J1940))</f>
        <v/>
      </c>
      <c r="N1963" s="26" t="str">
        <f>IF([1]DRUM!K1940="","",[1]DRUM!K1940)</f>
        <v/>
      </c>
      <c r="O1963" s="26" t="str">
        <f>IF([1]DRUM!L1940="","",[1]DRUM!L1940)</f>
        <v/>
      </c>
      <c r="P1963" s="26" t="str">
        <f>IF([1]DRUM!M1940="","",[1]DRUM!M1940)</f>
        <v/>
      </c>
      <c r="Q1963" s="26" t="str">
        <f>IF([1]DRUM!N1940="","",[1]DRUM!N1940)</f>
        <v/>
      </c>
      <c r="R1963" s="26" t="str">
        <f t="shared" si="309"/>
        <v/>
      </c>
      <c r="S1963" s="26">
        <f>IF(N1963="",0,
IF(Knee_Application="YES",Knee_Width,IF(Knee_Application="NO",0,
IF(OR(Cable_Type="OH",SearchData("Conductor",Cable_Desc)),0,
IF(N1963="Steel Drum",Knee_Width,
IF(N1963="Plywood Drum",0,
IF(Country="UAE",0,
IF(AND(OR(SearchData("LSHF",Cable_Desc),SearchData("LSZH",Cable_Desc),SearchData("LS0H",Cable_Desc),SearchData("LSOH",Cable_Desc)),D.nom&gt;40),Knee_Width,
IF(AND(Country="Egypt",D.nom&gt;60),Knee_Width,
IF(AND(Country&lt;&gt;"Egypt",D.nom&gt;35),Knee_Width,
0))))))))))</f>
        <v>0</v>
      </c>
      <c r="T1963" s="118">
        <f t="shared" ca="1" si="303"/>
        <v>0</v>
      </c>
      <c r="U1963" s="118">
        <f t="shared" ca="1" si="304"/>
        <v>0</v>
      </c>
      <c r="V1963" s="117">
        <f t="shared" ca="1" si="305"/>
        <v>0</v>
      </c>
      <c r="W1963" s="64">
        <f t="shared" ca="1" si="306"/>
        <v>1</v>
      </c>
      <c r="X1963" s="64">
        <f t="shared" ca="1" si="310"/>
        <v>0</v>
      </c>
      <c r="Y1963" s="64">
        <f t="shared" ca="1" si="307"/>
        <v>0</v>
      </c>
      <c r="AM1963" s="156"/>
    </row>
    <row r="1964" spans="1:39">
      <c r="A1964" s="12">
        <f t="shared" si="301"/>
        <v>0</v>
      </c>
      <c r="B1964" s="12" t="str">
        <f>IF([1]DRUM!A1941="","",[1]DRUM!A1941)</f>
        <v/>
      </c>
      <c r="C1964" s="12" t="str">
        <f t="shared" si="302"/>
        <v/>
      </c>
      <c r="D1964" s="155">
        <f t="shared" si="308"/>
        <v>0</v>
      </c>
      <c r="E1964" s="26" t="str">
        <f>IF([1]DRUM!B1941="","",[1]DRUM!B1941)</f>
        <v/>
      </c>
      <c r="F1964" s="26" t="str">
        <f>IF([1]DRUM!C1941="","",[1]DRUM!C1941)</f>
        <v/>
      </c>
      <c r="G1964" s="26" t="str">
        <f>IF([1]DRUM!D1941="","",[1]DRUM!D1941)</f>
        <v/>
      </c>
      <c r="H1964" s="26" t="str">
        <f>IF([1]DRUM!E1941="","",[1]DRUM!E1941)</f>
        <v/>
      </c>
      <c r="I1964" s="26" t="str">
        <f>IF([1]DRUM!F1941="","",[1]DRUM!F1941)</f>
        <v/>
      </c>
      <c r="J1964" s="26" t="str">
        <f>IF([1]DRUM!G1941="","",[1]DRUM!G1941)</f>
        <v/>
      </c>
      <c r="K1964" s="26" t="str">
        <f>IF([1]DRUM!H1941="","",[1]DRUM!H1941)</f>
        <v/>
      </c>
      <c r="L1964" s="26" t="str">
        <f>IF([1]DRUM!I1941="","",[1]DRUM!I1941)</f>
        <v/>
      </c>
      <c r="M1964" s="26" t="str">
        <f>IF([1]DRUM!J1941="","",
IF(AND([1]DRUM!K1941="Wooden Drum",[1]DRUM!J1941&gt;Max_WD_Capacity),Max_WD_Capacity,
[1]DRUM!J1941))</f>
        <v/>
      </c>
      <c r="N1964" s="26" t="str">
        <f>IF([1]DRUM!K1941="","",[1]DRUM!K1941)</f>
        <v/>
      </c>
      <c r="O1964" s="26" t="str">
        <f>IF([1]DRUM!L1941="","",[1]DRUM!L1941)</f>
        <v/>
      </c>
      <c r="P1964" s="26" t="str">
        <f>IF([1]DRUM!M1941="","",[1]DRUM!M1941)</f>
        <v/>
      </c>
      <c r="Q1964" s="26" t="str">
        <f>IF([1]DRUM!N1941="","",[1]DRUM!N1941)</f>
        <v/>
      </c>
      <c r="R1964" s="26" t="str">
        <f t="shared" si="309"/>
        <v/>
      </c>
      <c r="S1964" s="26">
        <f>IF(N1964="",0,
IF(Knee_Application="YES",Knee_Width,IF(Knee_Application="NO",0,
IF(OR(Cable_Type="OH",SearchData("Conductor",Cable_Desc)),0,
IF(N1964="Steel Drum",Knee_Width,
IF(N1964="Plywood Drum",0,
IF(Country="UAE",0,
IF(AND(OR(SearchData("LSHF",Cable_Desc),SearchData("LSZH",Cable_Desc),SearchData("LS0H",Cable_Desc),SearchData("LSOH",Cable_Desc)),D.nom&gt;40),Knee_Width,
IF(AND(Country="Egypt",D.nom&gt;60),Knee_Width,
IF(AND(Country&lt;&gt;"Egypt",D.nom&gt;35),Knee_Width,
0))))))))))</f>
        <v>0</v>
      </c>
      <c r="T1964" s="118">
        <f t="shared" ca="1" si="303"/>
        <v>0</v>
      </c>
      <c r="U1964" s="118">
        <f t="shared" ca="1" si="304"/>
        <v>0</v>
      </c>
      <c r="V1964" s="117">
        <f t="shared" ca="1" si="305"/>
        <v>0</v>
      </c>
      <c r="W1964" s="64">
        <f t="shared" ca="1" si="306"/>
        <v>1</v>
      </c>
      <c r="X1964" s="64">
        <f t="shared" ca="1" si="310"/>
        <v>0</v>
      </c>
      <c r="Y1964" s="64">
        <f t="shared" ca="1" si="307"/>
        <v>0</v>
      </c>
      <c r="AM1964" s="156"/>
    </row>
    <row r="1965" spans="1:39">
      <c r="A1965" s="12">
        <f t="shared" si="301"/>
        <v>0</v>
      </c>
      <c r="B1965" s="12" t="str">
        <f>IF([1]DRUM!A1942="","",[1]DRUM!A1942)</f>
        <v/>
      </c>
      <c r="C1965" s="12" t="str">
        <f t="shared" si="302"/>
        <v/>
      </c>
      <c r="D1965" s="155">
        <f t="shared" si="308"/>
        <v>0</v>
      </c>
      <c r="E1965" s="26" t="str">
        <f>IF([1]DRUM!B1942="","",[1]DRUM!B1942)</f>
        <v/>
      </c>
      <c r="F1965" s="26" t="str">
        <f>IF([1]DRUM!C1942="","",[1]DRUM!C1942)</f>
        <v/>
      </c>
      <c r="G1965" s="26" t="str">
        <f>IF([1]DRUM!D1942="","",[1]DRUM!D1942)</f>
        <v/>
      </c>
      <c r="H1965" s="26" t="str">
        <f>IF([1]DRUM!E1942="","",[1]DRUM!E1942)</f>
        <v/>
      </c>
      <c r="I1965" s="26" t="str">
        <f>IF([1]DRUM!F1942="","",[1]DRUM!F1942)</f>
        <v/>
      </c>
      <c r="J1965" s="26" t="str">
        <f>IF([1]DRUM!G1942="","",[1]DRUM!G1942)</f>
        <v/>
      </c>
      <c r="K1965" s="26" t="str">
        <f>IF([1]DRUM!H1942="","",[1]DRUM!H1942)</f>
        <v/>
      </c>
      <c r="L1965" s="26" t="str">
        <f>IF([1]DRUM!I1942="","",[1]DRUM!I1942)</f>
        <v/>
      </c>
      <c r="M1965" s="26" t="str">
        <f>IF([1]DRUM!J1942="","",
IF(AND([1]DRUM!K1942="Wooden Drum",[1]DRUM!J1942&gt;Max_WD_Capacity),Max_WD_Capacity,
[1]DRUM!J1942))</f>
        <v/>
      </c>
      <c r="N1965" s="26" t="str">
        <f>IF([1]DRUM!K1942="","",[1]DRUM!K1942)</f>
        <v/>
      </c>
      <c r="O1965" s="26" t="str">
        <f>IF([1]DRUM!L1942="","",[1]DRUM!L1942)</f>
        <v/>
      </c>
      <c r="P1965" s="26" t="str">
        <f>IF([1]DRUM!M1942="","",[1]DRUM!M1942)</f>
        <v/>
      </c>
      <c r="Q1965" s="26" t="str">
        <f>IF([1]DRUM!N1942="","",[1]DRUM!N1942)</f>
        <v/>
      </c>
      <c r="R1965" s="26" t="str">
        <f t="shared" si="309"/>
        <v/>
      </c>
      <c r="S1965" s="26">
        <f>IF(N1965="",0,
IF(Knee_Application="YES",Knee_Width,IF(Knee_Application="NO",0,
IF(OR(Cable_Type="OH",SearchData("Conductor",Cable_Desc)),0,
IF(N1965="Steel Drum",Knee_Width,
IF(N1965="Plywood Drum",0,
IF(Country="UAE",0,
IF(AND(OR(SearchData("LSHF",Cable_Desc),SearchData("LSZH",Cable_Desc),SearchData("LS0H",Cable_Desc),SearchData("LSOH",Cable_Desc)),D.nom&gt;40),Knee_Width,
IF(AND(Country="Egypt",D.nom&gt;60),Knee_Width,
IF(AND(Country&lt;&gt;"Egypt",D.nom&gt;35),Knee_Width,
0))))))))))</f>
        <v>0</v>
      </c>
      <c r="T1965" s="118">
        <f t="shared" ca="1" si="303"/>
        <v>0</v>
      </c>
      <c r="U1965" s="118">
        <f t="shared" ca="1" si="304"/>
        <v>0</v>
      </c>
      <c r="V1965" s="117">
        <f t="shared" ca="1" si="305"/>
        <v>0</v>
      </c>
      <c r="W1965" s="64">
        <f t="shared" ca="1" si="306"/>
        <v>1</v>
      </c>
      <c r="X1965" s="64">
        <f t="shared" ca="1" si="310"/>
        <v>0</v>
      </c>
      <c r="Y1965" s="64">
        <f t="shared" ca="1" si="307"/>
        <v>0</v>
      </c>
      <c r="AM1965" s="156"/>
    </row>
    <row r="1966" spans="1:39">
      <c r="A1966" s="12">
        <f t="shared" si="301"/>
        <v>0</v>
      </c>
      <c r="B1966" s="12" t="str">
        <f>IF([1]DRUM!A1943="","",[1]DRUM!A1943)</f>
        <v/>
      </c>
      <c r="C1966" s="12" t="str">
        <f t="shared" si="302"/>
        <v/>
      </c>
      <c r="D1966" s="155">
        <f t="shared" si="308"/>
        <v>0</v>
      </c>
      <c r="E1966" s="26" t="str">
        <f>IF([1]DRUM!B1943="","",[1]DRUM!B1943)</f>
        <v/>
      </c>
      <c r="F1966" s="26" t="str">
        <f>IF([1]DRUM!C1943="","",[1]DRUM!C1943)</f>
        <v/>
      </c>
      <c r="G1966" s="26" t="str">
        <f>IF([1]DRUM!D1943="","",[1]DRUM!D1943)</f>
        <v/>
      </c>
      <c r="H1966" s="26" t="str">
        <f>IF([1]DRUM!E1943="","",[1]DRUM!E1943)</f>
        <v/>
      </c>
      <c r="I1966" s="26" t="str">
        <f>IF([1]DRUM!F1943="","",[1]DRUM!F1943)</f>
        <v/>
      </c>
      <c r="J1966" s="26" t="str">
        <f>IF([1]DRUM!G1943="","",[1]DRUM!G1943)</f>
        <v/>
      </c>
      <c r="K1966" s="26" t="str">
        <f>IF([1]DRUM!H1943="","",[1]DRUM!H1943)</f>
        <v/>
      </c>
      <c r="L1966" s="26" t="str">
        <f>IF([1]DRUM!I1943="","",[1]DRUM!I1943)</f>
        <v/>
      </c>
      <c r="M1966" s="26" t="str">
        <f>IF([1]DRUM!J1943="","",
IF(AND([1]DRUM!K1943="Wooden Drum",[1]DRUM!J1943&gt;Max_WD_Capacity),Max_WD_Capacity,
[1]DRUM!J1943))</f>
        <v/>
      </c>
      <c r="N1966" s="26" t="str">
        <f>IF([1]DRUM!K1943="","",[1]DRUM!K1943)</f>
        <v/>
      </c>
      <c r="O1966" s="26" t="str">
        <f>IF([1]DRUM!L1943="","",[1]DRUM!L1943)</f>
        <v/>
      </c>
      <c r="P1966" s="26" t="str">
        <f>IF([1]DRUM!M1943="","",[1]DRUM!M1943)</f>
        <v/>
      </c>
      <c r="Q1966" s="26" t="str">
        <f>IF([1]DRUM!N1943="","",[1]DRUM!N1943)</f>
        <v/>
      </c>
      <c r="R1966" s="26" t="str">
        <f t="shared" si="309"/>
        <v/>
      </c>
      <c r="S1966" s="26">
        <f>IF(N1966="",0,
IF(Knee_Application="YES",Knee_Width,IF(Knee_Application="NO",0,
IF(OR(Cable_Type="OH",SearchData("Conductor",Cable_Desc)),0,
IF(N1966="Steel Drum",Knee_Width,
IF(N1966="Plywood Drum",0,
IF(Country="UAE",0,
IF(AND(OR(SearchData("LSHF",Cable_Desc),SearchData("LSZH",Cable_Desc),SearchData("LS0H",Cable_Desc),SearchData("LSOH",Cable_Desc)),D.nom&gt;40),Knee_Width,
IF(AND(Country="Egypt",D.nom&gt;60),Knee_Width,
IF(AND(Country&lt;&gt;"Egypt",D.nom&gt;35),Knee_Width,
0))))))))))</f>
        <v>0</v>
      </c>
      <c r="T1966" s="118">
        <f t="shared" ca="1" si="303"/>
        <v>0</v>
      </c>
      <c r="U1966" s="118">
        <f t="shared" ca="1" si="304"/>
        <v>0</v>
      </c>
      <c r="V1966" s="117">
        <f t="shared" ca="1" si="305"/>
        <v>0</v>
      </c>
      <c r="W1966" s="64">
        <f t="shared" ca="1" si="306"/>
        <v>1</v>
      </c>
      <c r="X1966" s="64">
        <f t="shared" ca="1" si="310"/>
        <v>0</v>
      </c>
      <c r="Y1966" s="64">
        <f t="shared" ca="1" si="307"/>
        <v>0</v>
      </c>
      <c r="AM1966" s="156"/>
    </row>
    <row r="1967" spans="1:39">
      <c r="A1967" s="12">
        <f t="shared" si="301"/>
        <v>0</v>
      </c>
      <c r="B1967" s="12" t="str">
        <f>IF([1]DRUM!A1944="","",[1]DRUM!A1944)</f>
        <v/>
      </c>
      <c r="C1967" s="12" t="str">
        <f t="shared" si="302"/>
        <v/>
      </c>
      <c r="D1967" s="155">
        <f t="shared" si="308"/>
        <v>0</v>
      </c>
      <c r="E1967" s="26" t="str">
        <f>IF([1]DRUM!B1944="","",[1]DRUM!B1944)</f>
        <v/>
      </c>
      <c r="F1967" s="26" t="str">
        <f>IF([1]DRUM!C1944="","",[1]DRUM!C1944)</f>
        <v/>
      </c>
      <c r="G1967" s="26" t="str">
        <f>IF([1]DRUM!D1944="","",[1]DRUM!D1944)</f>
        <v/>
      </c>
      <c r="H1967" s="26" t="str">
        <f>IF([1]DRUM!E1944="","",[1]DRUM!E1944)</f>
        <v/>
      </c>
      <c r="I1967" s="26" t="str">
        <f>IF([1]DRUM!F1944="","",[1]DRUM!F1944)</f>
        <v/>
      </c>
      <c r="J1967" s="26" t="str">
        <f>IF([1]DRUM!G1944="","",[1]DRUM!G1944)</f>
        <v/>
      </c>
      <c r="K1967" s="26" t="str">
        <f>IF([1]DRUM!H1944="","",[1]DRUM!H1944)</f>
        <v/>
      </c>
      <c r="L1967" s="26" t="str">
        <f>IF([1]DRUM!I1944="","",[1]DRUM!I1944)</f>
        <v/>
      </c>
      <c r="M1967" s="26" t="str">
        <f>IF([1]DRUM!J1944="","",
IF(AND([1]DRUM!K1944="Wooden Drum",[1]DRUM!J1944&gt;Max_WD_Capacity),Max_WD_Capacity,
[1]DRUM!J1944))</f>
        <v/>
      </c>
      <c r="N1967" s="26" t="str">
        <f>IF([1]DRUM!K1944="","",[1]DRUM!K1944)</f>
        <v/>
      </c>
      <c r="O1967" s="26" t="str">
        <f>IF([1]DRUM!L1944="","",[1]DRUM!L1944)</f>
        <v/>
      </c>
      <c r="P1967" s="26" t="str">
        <f>IF([1]DRUM!M1944="","",[1]DRUM!M1944)</f>
        <v/>
      </c>
      <c r="Q1967" s="26" t="str">
        <f>IF([1]DRUM!N1944="","",[1]DRUM!N1944)</f>
        <v/>
      </c>
      <c r="R1967" s="26" t="str">
        <f t="shared" si="309"/>
        <v/>
      </c>
      <c r="S1967" s="26">
        <f>IF(N1967="",0,
IF(Knee_Application="YES",Knee_Width,IF(Knee_Application="NO",0,
IF(OR(Cable_Type="OH",SearchData("Conductor",Cable_Desc)),0,
IF(N1967="Steel Drum",Knee_Width,
IF(N1967="Plywood Drum",0,
IF(Country="UAE",0,
IF(AND(OR(SearchData("LSHF",Cable_Desc),SearchData("LSZH",Cable_Desc),SearchData("LS0H",Cable_Desc),SearchData("LSOH",Cable_Desc)),D.nom&gt;40),Knee_Width,
IF(AND(Country="Egypt",D.nom&gt;60),Knee_Width,
IF(AND(Country&lt;&gt;"Egypt",D.nom&gt;35),Knee_Width,
0))))))))))</f>
        <v>0</v>
      </c>
      <c r="T1967" s="118">
        <f t="shared" ca="1" si="303"/>
        <v>0</v>
      </c>
      <c r="U1967" s="118">
        <f t="shared" ca="1" si="304"/>
        <v>0</v>
      </c>
      <c r="V1967" s="117">
        <f t="shared" ca="1" si="305"/>
        <v>0</v>
      </c>
      <c r="W1967" s="64">
        <f t="shared" ca="1" si="306"/>
        <v>1</v>
      </c>
      <c r="X1967" s="64">
        <f t="shared" ca="1" si="310"/>
        <v>0</v>
      </c>
      <c r="Y1967" s="64">
        <f t="shared" ca="1" si="307"/>
        <v>0</v>
      </c>
      <c r="AM1967" s="156"/>
    </row>
    <row r="1968" spans="1:39">
      <c r="A1968" s="12">
        <f t="shared" si="301"/>
        <v>0</v>
      </c>
      <c r="B1968" s="12" t="str">
        <f>IF([1]DRUM!A1945="","",[1]DRUM!A1945)</f>
        <v/>
      </c>
      <c r="C1968" s="12" t="str">
        <f t="shared" si="302"/>
        <v/>
      </c>
      <c r="D1968" s="155">
        <f t="shared" si="308"/>
        <v>0</v>
      </c>
      <c r="E1968" s="26" t="str">
        <f>IF([1]DRUM!B1945="","",[1]DRUM!B1945)</f>
        <v/>
      </c>
      <c r="F1968" s="26" t="str">
        <f>IF([1]DRUM!C1945="","",[1]DRUM!C1945)</f>
        <v/>
      </c>
      <c r="G1968" s="26" t="str">
        <f>IF([1]DRUM!D1945="","",[1]DRUM!D1945)</f>
        <v/>
      </c>
      <c r="H1968" s="26" t="str">
        <f>IF([1]DRUM!E1945="","",[1]DRUM!E1945)</f>
        <v/>
      </c>
      <c r="I1968" s="26" t="str">
        <f>IF([1]DRUM!F1945="","",[1]DRUM!F1945)</f>
        <v/>
      </c>
      <c r="J1968" s="26" t="str">
        <f>IF([1]DRUM!G1945="","",[1]DRUM!G1945)</f>
        <v/>
      </c>
      <c r="K1968" s="26" t="str">
        <f>IF([1]DRUM!H1945="","",[1]DRUM!H1945)</f>
        <v/>
      </c>
      <c r="L1968" s="26" t="str">
        <f>IF([1]DRUM!I1945="","",[1]DRUM!I1945)</f>
        <v/>
      </c>
      <c r="M1968" s="26" t="str">
        <f>IF([1]DRUM!J1945="","",
IF(AND([1]DRUM!K1945="Wooden Drum",[1]DRUM!J1945&gt;Max_WD_Capacity),Max_WD_Capacity,
[1]DRUM!J1945))</f>
        <v/>
      </c>
      <c r="N1968" s="26" t="str">
        <f>IF([1]DRUM!K1945="","",[1]DRUM!K1945)</f>
        <v/>
      </c>
      <c r="O1968" s="26" t="str">
        <f>IF([1]DRUM!L1945="","",[1]DRUM!L1945)</f>
        <v/>
      </c>
      <c r="P1968" s="26" t="str">
        <f>IF([1]DRUM!M1945="","",[1]DRUM!M1945)</f>
        <v/>
      </c>
      <c r="Q1968" s="26" t="str">
        <f>IF([1]DRUM!N1945="","",[1]DRUM!N1945)</f>
        <v/>
      </c>
      <c r="R1968" s="26" t="str">
        <f t="shared" si="309"/>
        <v/>
      </c>
      <c r="S1968" s="26">
        <f>IF(N1968="",0,
IF(Knee_Application="YES",Knee_Width,IF(Knee_Application="NO",0,
IF(OR(Cable_Type="OH",SearchData("Conductor",Cable_Desc)),0,
IF(N1968="Steel Drum",Knee_Width,
IF(N1968="Plywood Drum",0,
IF(Country="UAE",0,
IF(AND(OR(SearchData("LSHF",Cable_Desc),SearchData("LSZH",Cable_Desc),SearchData("LS0H",Cable_Desc),SearchData("LSOH",Cable_Desc)),D.nom&gt;40),Knee_Width,
IF(AND(Country="Egypt",D.nom&gt;60),Knee_Width,
IF(AND(Country&lt;&gt;"Egypt",D.nom&gt;35),Knee_Width,
0))))))))))</f>
        <v>0</v>
      </c>
      <c r="T1968" s="118">
        <f t="shared" ca="1" si="303"/>
        <v>0</v>
      </c>
      <c r="U1968" s="118">
        <f t="shared" ca="1" si="304"/>
        <v>0</v>
      </c>
      <c r="V1968" s="117">
        <f t="shared" ca="1" si="305"/>
        <v>0</v>
      </c>
      <c r="W1968" s="64">
        <f t="shared" ca="1" si="306"/>
        <v>1</v>
      </c>
      <c r="X1968" s="64">
        <f t="shared" ca="1" si="310"/>
        <v>0</v>
      </c>
      <c r="Y1968" s="64">
        <f t="shared" ca="1" si="307"/>
        <v>0</v>
      </c>
      <c r="AM1968" s="156"/>
    </row>
    <row r="1969" spans="1:39">
      <c r="A1969" s="12">
        <f t="shared" si="301"/>
        <v>0</v>
      </c>
      <c r="B1969" s="12" t="str">
        <f>IF([1]DRUM!A1946="","",[1]DRUM!A1946)</f>
        <v/>
      </c>
      <c r="C1969" s="12" t="str">
        <f t="shared" si="302"/>
        <v/>
      </c>
      <c r="D1969" s="155">
        <f t="shared" si="308"/>
        <v>0</v>
      </c>
      <c r="E1969" s="26" t="str">
        <f>IF([1]DRUM!B1946="","",[1]DRUM!B1946)</f>
        <v/>
      </c>
      <c r="F1969" s="26" t="str">
        <f>IF([1]DRUM!C1946="","",[1]DRUM!C1946)</f>
        <v/>
      </c>
      <c r="G1969" s="26" t="str">
        <f>IF([1]DRUM!D1946="","",[1]DRUM!D1946)</f>
        <v/>
      </c>
      <c r="H1969" s="26" t="str">
        <f>IF([1]DRUM!E1946="","",[1]DRUM!E1946)</f>
        <v/>
      </c>
      <c r="I1969" s="26" t="str">
        <f>IF([1]DRUM!F1946="","",[1]DRUM!F1946)</f>
        <v/>
      </c>
      <c r="J1969" s="26" t="str">
        <f>IF([1]DRUM!G1946="","",[1]DRUM!G1946)</f>
        <v/>
      </c>
      <c r="K1969" s="26" t="str">
        <f>IF([1]DRUM!H1946="","",[1]DRUM!H1946)</f>
        <v/>
      </c>
      <c r="L1969" s="26" t="str">
        <f>IF([1]DRUM!I1946="","",[1]DRUM!I1946)</f>
        <v/>
      </c>
      <c r="M1969" s="26" t="str">
        <f>IF([1]DRUM!J1946="","",
IF(AND([1]DRUM!K1946="Wooden Drum",[1]DRUM!J1946&gt;Max_WD_Capacity),Max_WD_Capacity,
[1]DRUM!J1946))</f>
        <v/>
      </c>
      <c r="N1969" s="26" t="str">
        <f>IF([1]DRUM!K1946="","",[1]DRUM!K1946)</f>
        <v/>
      </c>
      <c r="O1969" s="26" t="str">
        <f>IF([1]DRUM!L1946="","",[1]DRUM!L1946)</f>
        <v/>
      </c>
      <c r="P1969" s="26" t="str">
        <f>IF([1]DRUM!M1946="","",[1]DRUM!M1946)</f>
        <v/>
      </c>
      <c r="Q1969" s="26" t="str">
        <f>IF([1]DRUM!N1946="","",[1]DRUM!N1946)</f>
        <v/>
      </c>
      <c r="R1969" s="26" t="str">
        <f t="shared" si="309"/>
        <v/>
      </c>
      <c r="S1969" s="26">
        <f>IF(N1969="",0,
IF(Knee_Application="YES",Knee_Width,IF(Knee_Application="NO",0,
IF(OR(Cable_Type="OH",SearchData("Conductor",Cable_Desc)),0,
IF(N1969="Steel Drum",Knee_Width,
IF(N1969="Plywood Drum",0,
IF(Country="UAE",0,
IF(AND(OR(SearchData("LSHF",Cable_Desc),SearchData("LSZH",Cable_Desc),SearchData("LS0H",Cable_Desc),SearchData("LSOH",Cable_Desc)),D.nom&gt;40),Knee_Width,
IF(AND(Country="Egypt",D.nom&gt;60),Knee_Width,
IF(AND(Country&lt;&gt;"Egypt",D.nom&gt;35),Knee_Width,
0))))))))))</f>
        <v>0</v>
      </c>
      <c r="T1969" s="118">
        <f t="shared" ca="1" si="303"/>
        <v>0</v>
      </c>
      <c r="U1969" s="118">
        <f t="shared" ca="1" si="304"/>
        <v>0</v>
      </c>
      <c r="V1969" s="117">
        <f t="shared" ca="1" si="305"/>
        <v>0</v>
      </c>
      <c r="W1969" s="64">
        <f t="shared" ca="1" si="306"/>
        <v>1</v>
      </c>
      <c r="X1969" s="64">
        <f t="shared" ca="1" si="310"/>
        <v>0</v>
      </c>
      <c r="Y1969" s="64">
        <f t="shared" ca="1" si="307"/>
        <v>0</v>
      </c>
      <c r="AM1969" s="156"/>
    </row>
    <row r="1970" spans="1:39">
      <c r="A1970" s="12">
        <f t="shared" si="301"/>
        <v>0</v>
      </c>
      <c r="B1970" s="12" t="str">
        <f>IF([1]DRUM!A1947="","",[1]DRUM!A1947)</f>
        <v/>
      </c>
      <c r="C1970" s="12" t="str">
        <f t="shared" si="302"/>
        <v/>
      </c>
      <c r="D1970" s="155">
        <f t="shared" si="308"/>
        <v>0</v>
      </c>
      <c r="E1970" s="26" t="str">
        <f>IF([1]DRUM!B1947="","",[1]DRUM!B1947)</f>
        <v/>
      </c>
      <c r="F1970" s="26" t="str">
        <f>IF([1]DRUM!C1947="","",[1]DRUM!C1947)</f>
        <v/>
      </c>
      <c r="G1970" s="26" t="str">
        <f>IF([1]DRUM!D1947="","",[1]DRUM!D1947)</f>
        <v/>
      </c>
      <c r="H1970" s="26" t="str">
        <f>IF([1]DRUM!E1947="","",[1]DRUM!E1947)</f>
        <v/>
      </c>
      <c r="I1970" s="26" t="str">
        <f>IF([1]DRUM!F1947="","",[1]DRUM!F1947)</f>
        <v/>
      </c>
      <c r="J1970" s="26" t="str">
        <f>IF([1]DRUM!G1947="","",[1]DRUM!G1947)</f>
        <v/>
      </c>
      <c r="K1970" s="26" t="str">
        <f>IF([1]DRUM!H1947="","",[1]DRUM!H1947)</f>
        <v/>
      </c>
      <c r="L1970" s="26" t="str">
        <f>IF([1]DRUM!I1947="","",[1]DRUM!I1947)</f>
        <v/>
      </c>
      <c r="M1970" s="26" t="str">
        <f>IF([1]DRUM!J1947="","",
IF(AND([1]DRUM!K1947="Wooden Drum",[1]DRUM!J1947&gt;Max_WD_Capacity),Max_WD_Capacity,
[1]DRUM!J1947))</f>
        <v/>
      </c>
      <c r="N1970" s="26" t="str">
        <f>IF([1]DRUM!K1947="","",[1]DRUM!K1947)</f>
        <v/>
      </c>
      <c r="O1970" s="26" t="str">
        <f>IF([1]DRUM!L1947="","",[1]DRUM!L1947)</f>
        <v/>
      </c>
      <c r="P1970" s="26" t="str">
        <f>IF([1]DRUM!M1947="","",[1]DRUM!M1947)</f>
        <v/>
      </c>
      <c r="Q1970" s="26" t="str">
        <f>IF([1]DRUM!N1947="","",[1]DRUM!N1947)</f>
        <v/>
      </c>
      <c r="R1970" s="26" t="str">
        <f t="shared" si="309"/>
        <v/>
      </c>
      <c r="S1970" s="26">
        <f>IF(N1970="",0,
IF(Knee_Application="YES",Knee_Width,IF(Knee_Application="NO",0,
IF(OR(Cable_Type="OH",SearchData("Conductor",Cable_Desc)),0,
IF(N1970="Steel Drum",Knee_Width,
IF(N1970="Plywood Drum",0,
IF(Country="UAE",0,
IF(AND(OR(SearchData("LSHF",Cable_Desc),SearchData("LSZH",Cable_Desc),SearchData("LS0H",Cable_Desc),SearchData("LSOH",Cable_Desc)),D.nom&gt;40),Knee_Width,
IF(AND(Country="Egypt",D.nom&gt;60),Knee_Width,
IF(AND(Country&lt;&gt;"Egypt",D.nom&gt;35),Knee_Width,
0))))))))))</f>
        <v>0</v>
      </c>
      <c r="T1970" s="118">
        <f t="shared" ca="1" si="303"/>
        <v>0</v>
      </c>
      <c r="U1970" s="118">
        <f t="shared" ca="1" si="304"/>
        <v>0</v>
      </c>
      <c r="V1970" s="117">
        <f t="shared" ca="1" si="305"/>
        <v>0</v>
      </c>
      <c r="W1970" s="64">
        <f t="shared" ca="1" si="306"/>
        <v>1</v>
      </c>
      <c r="X1970" s="64">
        <f t="shared" ca="1" si="310"/>
        <v>0</v>
      </c>
      <c r="Y1970" s="64">
        <f t="shared" ca="1" si="307"/>
        <v>0</v>
      </c>
      <c r="AM1970" s="156"/>
    </row>
    <row r="1971" spans="1:39">
      <c r="A1971" s="12">
        <f t="shared" si="301"/>
        <v>0</v>
      </c>
      <c r="B1971" s="12" t="str">
        <f>IF([1]DRUM!A1948="","",[1]DRUM!A1948)</f>
        <v/>
      </c>
      <c r="C1971" s="12" t="str">
        <f t="shared" si="302"/>
        <v/>
      </c>
      <c r="D1971" s="155">
        <f t="shared" si="308"/>
        <v>0</v>
      </c>
      <c r="E1971" s="26" t="str">
        <f>IF([1]DRUM!B1948="","",[1]DRUM!B1948)</f>
        <v/>
      </c>
      <c r="F1971" s="26" t="str">
        <f>IF([1]DRUM!C1948="","",[1]DRUM!C1948)</f>
        <v/>
      </c>
      <c r="G1971" s="26" t="str">
        <f>IF([1]DRUM!D1948="","",[1]DRUM!D1948)</f>
        <v/>
      </c>
      <c r="H1971" s="26" t="str">
        <f>IF([1]DRUM!E1948="","",[1]DRUM!E1948)</f>
        <v/>
      </c>
      <c r="I1971" s="26" t="str">
        <f>IF([1]DRUM!F1948="","",[1]DRUM!F1948)</f>
        <v/>
      </c>
      <c r="J1971" s="26" t="str">
        <f>IF([1]DRUM!G1948="","",[1]DRUM!G1948)</f>
        <v/>
      </c>
      <c r="K1971" s="26" t="str">
        <f>IF([1]DRUM!H1948="","",[1]DRUM!H1948)</f>
        <v/>
      </c>
      <c r="L1971" s="26" t="str">
        <f>IF([1]DRUM!I1948="","",[1]DRUM!I1948)</f>
        <v/>
      </c>
      <c r="M1971" s="26" t="str">
        <f>IF([1]DRUM!J1948="","",
IF(AND([1]DRUM!K1948="Wooden Drum",[1]DRUM!J1948&gt;Max_WD_Capacity),Max_WD_Capacity,
[1]DRUM!J1948))</f>
        <v/>
      </c>
      <c r="N1971" s="26" t="str">
        <f>IF([1]DRUM!K1948="","",[1]DRUM!K1948)</f>
        <v/>
      </c>
      <c r="O1971" s="26" t="str">
        <f>IF([1]DRUM!L1948="","",[1]DRUM!L1948)</f>
        <v/>
      </c>
      <c r="P1971" s="26" t="str">
        <f>IF([1]DRUM!M1948="","",[1]DRUM!M1948)</f>
        <v/>
      </c>
      <c r="Q1971" s="26" t="str">
        <f>IF([1]DRUM!N1948="","",[1]DRUM!N1948)</f>
        <v/>
      </c>
      <c r="R1971" s="26" t="str">
        <f t="shared" si="309"/>
        <v/>
      </c>
      <c r="S1971" s="26">
        <f>IF(N1971="",0,
IF(Knee_Application="YES",Knee_Width,IF(Knee_Application="NO",0,
IF(OR(Cable_Type="OH",SearchData("Conductor",Cable_Desc)),0,
IF(N1971="Steel Drum",Knee_Width,
IF(N1971="Plywood Drum",0,
IF(Country="UAE",0,
IF(AND(OR(SearchData("LSHF",Cable_Desc),SearchData("LSZH",Cable_Desc),SearchData("LS0H",Cable_Desc),SearchData("LSOH",Cable_Desc)),D.nom&gt;40),Knee_Width,
IF(AND(Country="Egypt",D.nom&gt;60),Knee_Width,
IF(AND(Country&lt;&gt;"Egypt",D.nom&gt;35),Knee_Width,
0))))))))))</f>
        <v>0</v>
      </c>
      <c r="T1971" s="118">
        <f t="shared" ca="1" si="303"/>
        <v>0</v>
      </c>
      <c r="U1971" s="118">
        <f t="shared" ca="1" si="304"/>
        <v>0</v>
      </c>
      <c r="V1971" s="117">
        <f t="shared" ca="1" si="305"/>
        <v>0</v>
      </c>
      <c r="W1971" s="64">
        <f t="shared" ca="1" si="306"/>
        <v>1</v>
      </c>
      <c r="X1971" s="64">
        <f t="shared" ca="1" si="310"/>
        <v>0</v>
      </c>
      <c r="Y1971" s="64">
        <f t="shared" ca="1" si="307"/>
        <v>0</v>
      </c>
      <c r="AM1971" s="156"/>
    </row>
    <row r="1972" spans="1:39">
      <c r="A1972" s="12">
        <f t="shared" si="301"/>
        <v>0</v>
      </c>
      <c r="B1972" s="12" t="str">
        <f>IF([1]DRUM!A1949="","",[1]DRUM!A1949)</f>
        <v/>
      </c>
      <c r="C1972" s="12" t="str">
        <f t="shared" si="302"/>
        <v/>
      </c>
      <c r="D1972" s="155">
        <f t="shared" si="308"/>
        <v>0</v>
      </c>
      <c r="E1972" s="26" t="str">
        <f>IF([1]DRUM!B1949="","",[1]DRUM!B1949)</f>
        <v/>
      </c>
      <c r="F1972" s="26" t="str">
        <f>IF([1]DRUM!C1949="","",[1]DRUM!C1949)</f>
        <v/>
      </c>
      <c r="G1972" s="26" t="str">
        <f>IF([1]DRUM!D1949="","",[1]DRUM!D1949)</f>
        <v/>
      </c>
      <c r="H1972" s="26" t="str">
        <f>IF([1]DRUM!E1949="","",[1]DRUM!E1949)</f>
        <v/>
      </c>
      <c r="I1972" s="26" t="str">
        <f>IF([1]DRUM!F1949="","",[1]DRUM!F1949)</f>
        <v/>
      </c>
      <c r="J1972" s="26" t="str">
        <f>IF([1]DRUM!G1949="","",[1]DRUM!G1949)</f>
        <v/>
      </c>
      <c r="K1972" s="26" t="str">
        <f>IF([1]DRUM!H1949="","",[1]DRUM!H1949)</f>
        <v/>
      </c>
      <c r="L1972" s="26" t="str">
        <f>IF([1]DRUM!I1949="","",[1]DRUM!I1949)</f>
        <v/>
      </c>
      <c r="M1972" s="26" t="str">
        <f>IF([1]DRUM!J1949="","",
IF(AND([1]DRUM!K1949="Wooden Drum",[1]DRUM!J1949&gt;Max_WD_Capacity),Max_WD_Capacity,
[1]DRUM!J1949))</f>
        <v/>
      </c>
      <c r="N1972" s="26" t="str">
        <f>IF([1]DRUM!K1949="","",[1]DRUM!K1949)</f>
        <v/>
      </c>
      <c r="O1972" s="26" t="str">
        <f>IF([1]DRUM!L1949="","",[1]DRUM!L1949)</f>
        <v/>
      </c>
      <c r="P1972" s="26" t="str">
        <f>IF([1]DRUM!M1949="","",[1]DRUM!M1949)</f>
        <v/>
      </c>
      <c r="Q1972" s="26" t="str">
        <f>IF([1]DRUM!N1949="","",[1]DRUM!N1949)</f>
        <v/>
      </c>
      <c r="R1972" s="26" t="str">
        <f t="shared" si="309"/>
        <v/>
      </c>
      <c r="S1972" s="26">
        <f>IF(N1972="",0,
IF(Knee_Application="YES",Knee_Width,IF(Knee_Application="NO",0,
IF(OR(Cable_Type="OH",SearchData("Conductor",Cable_Desc)),0,
IF(N1972="Steel Drum",Knee_Width,
IF(N1972="Plywood Drum",0,
IF(Country="UAE",0,
IF(AND(OR(SearchData("LSHF",Cable_Desc),SearchData("LSZH",Cable_Desc),SearchData("LS0H",Cable_Desc),SearchData("LSOH",Cable_Desc)),D.nom&gt;40),Knee_Width,
IF(AND(Country="Egypt",D.nom&gt;60),Knee_Width,
IF(AND(Country&lt;&gt;"Egypt",D.nom&gt;35),Knee_Width,
0))))))))))</f>
        <v>0</v>
      </c>
      <c r="T1972" s="118">
        <f t="shared" ca="1" si="303"/>
        <v>0</v>
      </c>
      <c r="U1972" s="118">
        <f t="shared" ca="1" si="304"/>
        <v>0</v>
      </c>
      <c r="V1972" s="117">
        <f t="shared" ca="1" si="305"/>
        <v>0</v>
      </c>
      <c r="W1972" s="64">
        <f t="shared" ca="1" si="306"/>
        <v>1</v>
      </c>
      <c r="X1972" s="64">
        <f t="shared" ca="1" si="310"/>
        <v>0</v>
      </c>
      <c r="Y1972" s="64">
        <f t="shared" ca="1" si="307"/>
        <v>0</v>
      </c>
      <c r="AM1972" s="156"/>
    </row>
    <row r="1973" spans="1:39">
      <c r="A1973" s="12">
        <f t="shared" si="301"/>
        <v>0</v>
      </c>
      <c r="B1973" s="12" t="str">
        <f>IF([1]DRUM!A1950="","",[1]DRUM!A1950)</f>
        <v/>
      </c>
      <c r="C1973" s="12" t="str">
        <f t="shared" si="302"/>
        <v/>
      </c>
      <c r="D1973" s="155">
        <f t="shared" si="308"/>
        <v>0</v>
      </c>
      <c r="E1973" s="26" t="str">
        <f>IF([1]DRUM!B1950="","",[1]DRUM!B1950)</f>
        <v/>
      </c>
      <c r="F1973" s="26" t="str">
        <f>IF([1]DRUM!C1950="","",[1]DRUM!C1950)</f>
        <v/>
      </c>
      <c r="G1973" s="26" t="str">
        <f>IF([1]DRUM!D1950="","",[1]DRUM!D1950)</f>
        <v/>
      </c>
      <c r="H1973" s="26" t="str">
        <f>IF([1]DRUM!E1950="","",[1]DRUM!E1950)</f>
        <v/>
      </c>
      <c r="I1973" s="26" t="str">
        <f>IF([1]DRUM!F1950="","",[1]DRUM!F1950)</f>
        <v/>
      </c>
      <c r="J1973" s="26" t="str">
        <f>IF([1]DRUM!G1950="","",[1]DRUM!G1950)</f>
        <v/>
      </c>
      <c r="K1973" s="26" t="str">
        <f>IF([1]DRUM!H1950="","",[1]DRUM!H1950)</f>
        <v/>
      </c>
      <c r="L1973" s="26" t="str">
        <f>IF([1]DRUM!I1950="","",[1]DRUM!I1950)</f>
        <v/>
      </c>
      <c r="M1973" s="26" t="str">
        <f>IF([1]DRUM!J1950="","",
IF(AND([1]DRUM!K1950="Wooden Drum",[1]DRUM!J1950&gt;Max_WD_Capacity),Max_WD_Capacity,
[1]DRUM!J1950))</f>
        <v/>
      </c>
      <c r="N1973" s="26" t="str">
        <f>IF([1]DRUM!K1950="","",[1]DRUM!K1950)</f>
        <v/>
      </c>
      <c r="O1973" s="26" t="str">
        <f>IF([1]DRUM!L1950="","",[1]DRUM!L1950)</f>
        <v/>
      </c>
      <c r="P1973" s="26" t="str">
        <f>IF([1]DRUM!M1950="","",[1]DRUM!M1950)</f>
        <v/>
      </c>
      <c r="Q1973" s="26" t="str">
        <f>IF([1]DRUM!N1950="","",[1]DRUM!N1950)</f>
        <v/>
      </c>
      <c r="R1973" s="26" t="str">
        <f t="shared" si="309"/>
        <v/>
      </c>
      <c r="S1973" s="26">
        <f>IF(N1973="",0,
IF(Knee_Application="YES",Knee_Width,IF(Knee_Application="NO",0,
IF(OR(Cable_Type="OH",SearchData("Conductor",Cable_Desc)),0,
IF(N1973="Steel Drum",Knee_Width,
IF(N1973="Plywood Drum",0,
IF(Country="UAE",0,
IF(AND(OR(SearchData("LSHF",Cable_Desc),SearchData("LSZH",Cable_Desc),SearchData("LS0H",Cable_Desc),SearchData("LSOH",Cable_Desc)),D.nom&gt;40),Knee_Width,
IF(AND(Country="Egypt",D.nom&gt;60),Knee_Width,
IF(AND(Country&lt;&gt;"Egypt",D.nom&gt;35),Knee_Width,
0))))))))))</f>
        <v>0</v>
      </c>
      <c r="T1973" s="118">
        <f t="shared" ca="1" si="303"/>
        <v>0</v>
      </c>
      <c r="U1973" s="118">
        <f t="shared" ca="1" si="304"/>
        <v>0</v>
      </c>
      <c r="V1973" s="117">
        <f t="shared" ca="1" si="305"/>
        <v>0</v>
      </c>
      <c r="W1973" s="64">
        <f t="shared" ca="1" si="306"/>
        <v>1</v>
      </c>
      <c r="X1973" s="64">
        <f t="shared" ca="1" si="310"/>
        <v>0</v>
      </c>
      <c r="Y1973" s="64">
        <f t="shared" ca="1" si="307"/>
        <v>0</v>
      </c>
      <c r="AM1973" s="156"/>
    </row>
    <row r="1974" spans="1:39">
      <c r="A1974" s="12">
        <f t="shared" si="301"/>
        <v>0</v>
      </c>
      <c r="B1974" s="12" t="str">
        <f>IF([1]DRUM!A1951="","",[1]DRUM!A1951)</f>
        <v/>
      </c>
      <c r="C1974" s="12" t="str">
        <f t="shared" si="302"/>
        <v/>
      </c>
      <c r="D1974" s="155">
        <f t="shared" si="308"/>
        <v>0</v>
      </c>
      <c r="E1974" s="26" t="str">
        <f>IF([1]DRUM!B1951="","",[1]DRUM!B1951)</f>
        <v/>
      </c>
      <c r="F1974" s="26" t="str">
        <f>IF([1]DRUM!C1951="","",[1]DRUM!C1951)</f>
        <v/>
      </c>
      <c r="G1974" s="26" t="str">
        <f>IF([1]DRUM!D1951="","",[1]DRUM!D1951)</f>
        <v/>
      </c>
      <c r="H1974" s="26" t="str">
        <f>IF([1]DRUM!E1951="","",[1]DRUM!E1951)</f>
        <v/>
      </c>
      <c r="I1974" s="26" t="str">
        <f>IF([1]DRUM!F1951="","",[1]DRUM!F1951)</f>
        <v/>
      </c>
      <c r="J1974" s="26" t="str">
        <f>IF([1]DRUM!G1951="","",[1]DRUM!G1951)</f>
        <v/>
      </c>
      <c r="K1974" s="26" t="str">
        <f>IF([1]DRUM!H1951="","",[1]DRUM!H1951)</f>
        <v/>
      </c>
      <c r="L1974" s="26" t="str">
        <f>IF([1]DRUM!I1951="","",[1]DRUM!I1951)</f>
        <v/>
      </c>
      <c r="M1974" s="26" t="str">
        <f>IF([1]DRUM!J1951="","",
IF(AND([1]DRUM!K1951="Wooden Drum",[1]DRUM!J1951&gt;Max_WD_Capacity),Max_WD_Capacity,
[1]DRUM!J1951))</f>
        <v/>
      </c>
      <c r="N1974" s="26" t="str">
        <f>IF([1]DRUM!K1951="","",[1]DRUM!K1951)</f>
        <v/>
      </c>
      <c r="O1974" s="26" t="str">
        <f>IF([1]DRUM!L1951="","",[1]DRUM!L1951)</f>
        <v/>
      </c>
      <c r="P1974" s="26" t="str">
        <f>IF([1]DRUM!M1951="","",[1]DRUM!M1951)</f>
        <v/>
      </c>
      <c r="Q1974" s="26" t="str">
        <f>IF([1]DRUM!N1951="","",[1]DRUM!N1951)</f>
        <v/>
      </c>
      <c r="R1974" s="26" t="str">
        <f t="shared" si="309"/>
        <v/>
      </c>
      <c r="S1974" s="26">
        <f>IF(N1974="",0,
IF(Knee_Application="YES",Knee_Width,IF(Knee_Application="NO",0,
IF(OR(Cable_Type="OH",SearchData("Conductor",Cable_Desc)),0,
IF(N1974="Steel Drum",Knee_Width,
IF(N1974="Plywood Drum",0,
IF(Country="UAE",0,
IF(AND(OR(SearchData("LSHF",Cable_Desc),SearchData("LSZH",Cable_Desc),SearchData("LS0H",Cable_Desc),SearchData("LSOH",Cable_Desc)),D.nom&gt;40),Knee_Width,
IF(AND(Country="Egypt",D.nom&gt;60),Knee_Width,
IF(AND(Country&lt;&gt;"Egypt",D.nom&gt;35),Knee_Width,
0))))))))))</f>
        <v>0</v>
      </c>
      <c r="T1974" s="118">
        <f t="shared" ca="1" si="303"/>
        <v>0</v>
      </c>
      <c r="U1974" s="118">
        <f t="shared" ca="1" si="304"/>
        <v>0</v>
      </c>
      <c r="V1974" s="117">
        <f t="shared" ca="1" si="305"/>
        <v>0</v>
      </c>
      <c r="W1974" s="64">
        <f t="shared" ca="1" si="306"/>
        <v>1</v>
      </c>
      <c r="X1974" s="64">
        <f t="shared" ca="1" si="310"/>
        <v>0</v>
      </c>
      <c r="Y1974" s="64">
        <f t="shared" ca="1" si="307"/>
        <v>0</v>
      </c>
      <c r="AM1974" s="156"/>
    </row>
    <row r="1975" spans="1:39">
      <c r="A1975" s="12">
        <f t="shared" si="301"/>
        <v>0</v>
      </c>
      <c r="B1975" s="12" t="str">
        <f>IF([1]DRUM!A1952="","",[1]DRUM!A1952)</f>
        <v/>
      </c>
      <c r="C1975" s="12" t="str">
        <f t="shared" si="302"/>
        <v/>
      </c>
      <c r="D1975" s="155">
        <f t="shared" si="308"/>
        <v>0</v>
      </c>
      <c r="E1975" s="26" t="str">
        <f>IF([1]DRUM!B1952="","",[1]DRUM!B1952)</f>
        <v/>
      </c>
      <c r="F1975" s="26" t="str">
        <f>IF([1]DRUM!C1952="","",[1]DRUM!C1952)</f>
        <v/>
      </c>
      <c r="G1975" s="26" t="str">
        <f>IF([1]DRUM!D1952="","",[1]DRUM!D1952)</f>
        <v/>
      </c>
      <c r="H1975" s="26" t="str">
        <f>IF([1]DRUM!E1952="","",[1]DRUM!E1952)</f>
        <v/>
      </c>
      <c r="I1975" s="26" t="str">
        <f>IF([1]DRUM!F1952="","",[1]DRUM!F1952)</f>
        <v/>
      </c>
      <c r="J1975" s="26" t="str">
        <f>IF([1]DRUM!G1952="","",[1]DRUM!G1952)</f>
        <v/>
      </c>
      <c r="K1975" s="26" t="str">
        <f>IF([1]DRUM!H1952="","",[1]DRUM!H1952)</f>
        <v/>
      </c>
      <c r="L1975" s="26" t="str">
        <f>IF([1]DRUM!I1952="","",[1]DRUM!I1952)</f>
        <v/>
      </c>
      <c r="M1975" s="26" t="str">
        <f>IF([1]DRUM!J1952="","",
IF(AND([1]DRUM!K1952="Wooden Drum",[1]DRUM!J1952&gt;Max_WD_Capacity),Max_WD_Capacity,
[1]DRUM!J1952))</f>
        <v/>
      </c>
      <c r="N1975" s="26" t="str">
        <f>IF([1]DRUM!K1952="","",[1]DRUM!K1952)</f>
        <v/>
      </c>
      <c r="O1975" s="26" t="str">
        <f>IF([1]DRUM!L1952="","",[1]DRUM!L1952)</f>
        <v/>
      </c>
      <c r="P1975" s="26" t="str">
        <f>IF([1]DRUM!M1952="","",[1]DRUM!M1952)</f>
        <v/>
      </c>
      <c r="Q1975" s="26" t="str">
        <f>IF([1]DRUM!N1952="","",[1]DRUM!N1952)</f>
        <v/>
      </c>
      <c r="R1975" s="26" t="str">
        <f t="shared" si="309"/>
        <v/>
      </c>
      <c r="S1975" s="26">
        <f>IF(N1975="",0,
IF(Knee_Application="YES",Knee_Width,IF(Knee_Application="NO",0,
IF(OR(Cable_Type="OH",SearchData("Conductor",Cable_Desc)),0,
IF(N1975="Steel Drum",Knee_Width,
IF(N1975="Plywood Drum",0,
IF(Country="UAE",0,
IF(AND(OR(SearchData("LSHF",Cable_Desc),SearchData("LSZH",Cable_Desc),SearchData("LS0H",Cable_Desc),SearchData("LSOH",Cable_Desc)),D.nom&gt;40),Knee_Width,
IF(AND(Country="Egypt",D.nom&gt;60),Knee_Width,
IF(AND(Country&lt;&gt;"Egypt",D.nom&gt;35),Knee_Width,
0))))))))))</f>
        <v>0</v>
      </c>
      <c r="T1975" s="118">
        <f t="shared" ca="1" si="303"/>
        <v>0</v>
      </c>
      <c r="U1975" s="118">
        <f t="shared" ca="1" si="304"/>
        <v>0</v>
      </c>
      <c r="V1975" s="117">
        <f t="shared" ca="1" si="305"/>
        <v>0</v>
      </c>
      <c r="W1975" s="64">
        <f t="shared" ca="1" si="306"/>
        <v>1</v>
      </c>
      <c r="X1975" s="64">
        <f t="shared" ca="1" si="310"/>
        <v>0</v>
      </c>
      <c r="Y1975" s="64">
        <f t="shared" ca="1" si="307"/>
        <v>0</v>
      </c>
      <c r="AM1975" s="156"/>
    </row>
    <row r="1976" spans="1:39">
      <c r="A1976" s="12">
        <f t="shared" si="301"/>
        <v>0</v>
      </c>
      <c r="B1976" s="12" t="str">
        <f>IF([1]DRUM!A1953="","",[1]DRUM!A1953)</f>
        <v/>
      </c>
      <c r="C1976" s="12" t="str">
        <f t="shared" si="302"/>
        <v/>
      </c>
      <c r="D1976" s="155">
        <f t="shared" si="308"/>
        <v>0</v>
      </c>
      <c r="E1976" s="26" t="str">
        <f>IF([1]DRUM!B1953="","",[1]DRUM!B1953)</f>
        <v/>
      </c>
      <c r="F1976" s="26" t="str">
        <f>IF([1]DRUM!C1953="","",[1]DRUM!C1953)</f>
        <v/>
      </c>
      <c r="G1976" s="26" t="str">
        <f>IF([1]DRUM!D1953="","",[1]DRUM!D1953)</f>
        <v/>
      </c>
      <c r="H1976" s="26" t="str">
        <f>IF([1]DRUM!E1953="","",[1]DRUM!E1953)</f>
        <v/>
      </c>
      <c r="I1976" s="26" t="str">
        <f>IF([1]DRUM!F1953="","",[1]DRUM!F1953)</f>
        <v/>
      </c>
      <c r="J1976" s="26" t="str">
        <f>IF([1]DRUM!G1953="","",[1]DRUM!G1953)</f>
        <v/>
      </c>
      <c r="K1976" s="26" t="str">
        <f>IF([1]DRUM!H1953="","",[1]DRUM!H1953)</f>
        <v/>
      </c>
      <c r="L1976" s="26" t="str">
        <f>IF([1]DRUM!I1953="","",[1]DRUM!I1953)</f>
        <v/>
      </c>
      <c r="M1976" s="26" t="str">
        <f>IF([1]DRUM!J1953="","",
IF(AND([1]DRUM!K1953="Wooden Drum",[1]DRUM!J1953&gt;Max_WD_Capacity),Max_WD_Capacity,
[1]DRUM!J1953))</f>
        <v/>
      </c>
      <c r="N1976" s="26" t="str">
        <f>IF([1]DRUM!K1953="","",[1]DRUM!K1953)</f>
        <v/>
      </c>
      <c r="O1976" s="26" t="str">
        <f>IF([1]DRUM!L1953="","",[1]DRUM!L1953)</f>
        <v/>
      </c>
      <c r="P1976" s="26" t="str">
        <f>IF([1]DRUM!M1953="","",[1]DRUM!M1953)</f>
        <v/>
      </c>
      <c r="Q1976" s="26" t="str">
        <f>IF([1]DRUM!N1953="","",[1]DRUM!N1953)</f>
        <v/>
      </c>
      <c r="R1976" s="26" t="str">
        <f t="shared" si="309"/>
        <v/>
      </c>
      <c r="S1976" s="26">
        <f>IF(N1976="",0,
IF(Knee_Application="YES",Knee_Width,IF(Knee_Application="NO",0,
IF(OR(Cable_Type="OH",SearchData("Conductor",Cable_Desc)),0,
IF(N1976="Steel Drum",Knee_Width,
IF(N1976="Plywood Drum",0,
IF(Country="UAE",0,
IF(AND(OR(SearchData("LSHF",Cable_Desc),SearchData("LSZH",Cable_Desc),SearchData("LS0H",Cable_Desc),SearchData("LSOH",Cable_Desc)),D.nom&gt;40),Knee_Width,
IF(AND(Country="Egypt",D.nom&gt;60),Knee_Width,
IF(AND(Country&lt;&gt;"Egypt",D.nom&gt;35),Knee_Width,
0))))))))))</f>
        <v>0</v>
      </c>
      <c r="T1976" s="118">
        <f t="shared" ca="1" si="303"/>
        <v>0</v>
      </c>
      <c r="U1976" s="118">
        <f t="shared" ca="1" si="304"/>
        <v>0</v>
      </c>
      <c r="V1976" s="117">
        <f t="shared" ca="1" si="305"/>
        <v>0</v>
      </c>
      <c r="W1976" s="64">
        <f t="shared" ca="1" si="306"/>
        <v>1</v>
      </c>
      <c r="X1976" s="64">
        <f t="shared" ca="1" si="310"/>
        <v>0</v>
      </c>
      <c r="Y1976" s="64">
        <f t="shared" ca="1" si="307"/>
        <v>0</v>
      </c>
      <c r="AM1976" s="156"/>
    </row>
    <row r="1977" spans="1:39">
      <c r="A1977" s="12">
        <f t="shared" si="301"/>
        <v>0</v>
      </c>
      <c r="B1977" s="12" t="str">
        <f>IF([1]DRUM!A1954="","",[1]DRUM!A1954)</f>
        <v/>
      </c>
      <c r="C1977" s="12" t="str">
        <f t="shared" si="302"/>
        <v/>
      </c>
      <c r="D1977" s="155">
        <f t="shared" si="308"/>
        <v>0</v>
      </c>
      <c r="E1977" s="26" t="str">
        <f>IF([1]DRUM!B1954="","",[1]DRUM!B1954)</f>
        <v/>
      </c>
      <c r="F1977" s="26" t="str">
        <f>IF([1]DRUM!C1954="","",[1]DRUM!C1954)</f>
        <v/>
      </c>
      <c r="G1977" s="26" t="str">
        <f>IF([1]DRUM!D1954="","",[1]DRUM!D1954)</f>
        <v/>
      </c>
      <c r="H1977" s="26" t="str">
        <f>IF([1]DRUM!E1954="","",[1]DRUM!E1954)</f>
        <v/>
      </c>
      <c r="I1977" s="26" t="str">
        <f>IF([1]DRUM!F1954="","",[1]DRUM!F1954)</f>
        <v/>
      </c>
      <c r="J1977" s="26" t="str">
        <f>IF([1]DRUM!G1954="","",[1]DRUM!G1954)</f>
        <v/>
      </c>
      <c r="K1977" s="26" t="str">
        <f>IF([1]DRUM!H1954="","",[1]DRUM!H1954)</f>
        <v/>
      </c>
      <c r="L1977" s="26" t="str">
        <f>IF([1]DRUM!I1954="","",[1]DRUM!I1954)</f>
        <v/>
      </c>
      <c r="M1977" s="26" t="str">
        <f>IF([1]DRUM!J1954="","",
IF(AND([1]DRUM!K1954="Wooden Drum",[1]DRUM!J1954&gt;Max_WD_Capacity),Max_WD_Capacity,
[1]DRUM!J1954))</f>
        <v/>
      </c>
      <c r="N1977" s="26" t="str">
        <f>IF([1]DRUM!K1954="","",[1]DRUM!K1954)</f>
        <v/>
      </c>
      <c r="O1977" s="26" t="str">
        <f>IF([1]DRUM!L1954="","",[1]DRUM!L1954)</f>
        <v/>
      </c>
      <c r="P1977" s="26" t="str">
        <f>IF([1]DRUM!M1954="","",[1]DRUM!M1954)</f>
        <v/>
      </c>
      <c r="Q1977" s="26" t="str">
        <f>IF([1]DRUM!N1954="","",[1]DRUM!N1954)</f>
        <v/>
      </c>
      <c r="R1977" s="26" t="str">
        <f t="shared" si="309"/>
        <v/>
      </c>
      <c r="S1977" s="26">
        <f>IF(N1977="",0,
IF(Knee_Application="YES",Knee_Width,IF(Knee_Application="NO",0,
IF(OR(Cable_Type="OH",SearchData("Conductor",Cable_Desc)),0,
IF(N1977="Steel Drum",Knee_Width,
IF(N1977="Plywood Drum",0,
IF(Country="UAE",0,
IF(AND(OR(SearchData("LSHF",Cable_Desc),SearchData("LSZH",Cable_Desc),SearchData("LS0H",Cable_Desc),SearchData("LSOH",Cable_Desc)),D.nom&gt;40),Knee_Width,
IF(AND(Country="Egypt",D.nom&gt;60),Knee_Width,
IF(AND(Country&lt;&gt;"Egypt",D.nom&gt;35),Knee_Width,
0))))))))))</f>
        <v>0</v>
      </c>
      <c r="T1977" s="118">
        <f t="shared" ca="1" si="303"/>
        <v>0</v>
      </c>
      <c r="U1977" s="118">
        <f t="shared" ca="1" si="304"/>
        <v>0</v>
      </c>
      <c r="V1977" s="117">
        <f t="shared" ca="1" si="305"/>
        <v>0</v>
      </c>
      <c r="W1977" s="64">
        <f t="shared" ca="1" si="306"/>
        <v>1</v>
      </c>
      <c r="X1977" s="64">
        <f t="shared" ca="1" si="310"/>
        <v>0</v>
      </c>
      <c r="Y1977" s="64">
        <f t="shared" ca="1" si="307"/>
        <v>0</v>
      </c>
      <c r="AM1977" s="156"/>
    </row>
    <row r="1978" spans="1:39">
      <c r="A1978" s="12">
        <f t="shared" si="301"/>
        <v>0</v>
      </c>
      <c r="B1978" s="12" t="str">
        <f>IF([1]DRUM!A1955="","",[1]DRUM!A1955)</f>
        <v/>
      </c>
      <c r="C1978" s="12" t="str">
        <f t="shared" si="302"/>
        <v/>
      </c>
      <c r="D1978" s="155">
        <f t="shared" si="308"/>
        <v>0</v>
      </c>
      <c r="E1978" s="26" t="str">
        <f>IF([1]DRUM!B1955="","",[1]DRUM!B1955)</f>
        <v/>
      </c>
      <c r="F1978" s="26" t="str">
        <f>IF([1]DRUM!C1955="","",[1]DRUM!C1955)</f>
        <v/>
      </c>
      <c r="G1978" s="26" t="str">
        <f>IF([1]DRUM!D1955="","",[1]DRUM!D1955)</f>
        <v/>
      </c>
      <c r="H1978" s="26" t="str">
        <f>IF([1]DRUM!E1955="","",[1]DRUM!E1955)</f>
        <v/>
      </c>
      <c r="I1978" s="26" t="str">
        <f>IF([1]DRUM!F1955="","",[1]DRUM!F1955)</f>
        <v/>
      </c>
      <c r="J1978" s="26" t="str">
        <f>IF([1]DRUM!G1955="","",[1]DRUM!G1955)</f>
        <v/>
      </c>
      <c r="K1978" s="26" t="str">
        <f>IF([1]DRUM!H1955="","",[1]DRUM!H1955)</f>
        <v/>
      </c>
      <c r="L1978" s="26" t="str">
        <f>IF([1]DRUM!I1955="","",[1]DRUM!I1955)</f>
        <v/>
      </c>
      <c r="M1978" s="26" t="str">
        <f>IF([1]DRUM!J1955="","",
IF(AND([1]DRUM!K1955="Wooden Drum",[1]DRUM!J1955&gt;Max_WD_Capacity),Max_WD_Capacity,
[1]DRUM!J1955))</f>
        <v/>
      </c>
      <c r="N1978" s="26" t="str">
        <f>IF([1]DRUM!K1955="","",[1]DRUM!K1955)</f>
        <v/>
      </c>
      <c r="O1978" s="26" t="str">
        <f>IF([1]DRUM!L1955="","",[1]DRUM!L1955)</f>
        <v/>
      </c>
      <c r="P1978" s="26" t="str">
        <f>IF([1]DRUM!M1955="","",[1]DRUM!M1955)</f>
        <v/>
      </c>
      <c r="Q1978" s="26" t="str">
        <f>IF([1]DRUM!N1955="","",[1]DRUM!N1955)</f>
        <v/>
      </c>
      <c r="R1978" s="26" t="str">
        <f t="shared" si="309"/>
        <v/>
      </c>
      <c r="S1978" s="26">
        <f>IF(N1978="",0,
IF(Knee_Application="YES",Knee_Width,IF(Knee_Application="NO",0,
IF(OR(Cable_Type="OH",SearchData("Conductor",Cable_Desc)),0,
IF(N1978="Steel Drum",Knee_Width,
IF(N1978="Plywood Drum",0,
IF(Country="UAE",0,
IF(AND(OR(SearchData("LSHF",Cable_Desc),SearchData("LSZH",Cable_Desc),SearchData("LS0H",Cable_Desc),SearchData("LSOH",Cable_Desc)),D.nom&gt;40),Knee_Width,
IF(AND(Country="Egypt",D.nom&gt;60),Knee_Width,
IF(AND(Country&lt;&gt;"Egypt",D.nom&gt;35),Knee_Width,
0))))))))))</f>
        <v>0</v>
      </c>
      <c r="T1978" s="118">
        <f t="shared" ca="1" si="303"/>
        <v>0</v>
      </c>
      <c r="U1978" s="118">
        <f t="shared" ca="1" si="304"/>
        <v>0</v>
      </c>
      <c r="V1978" s="117">
        <f t="shared" ca="1" si="305"/>
        <v>0</v>
      </c>
      <c r="W1978" s="64">
        <f t="shared" ca="1" si="306"/>
        <v>1</v>
      </c>
      <c r="X1978" s="64">
        <f t="shared" ca="1" si="310"/>
        <v>0</v>
      </c>
      <c r="Y1978" s="64">
        <f t="shared" ca="1" si="307"/>
        <v>0</v>
      </c>
      <c r="AM1978" s="156"/>
    </row>
    <row r="1979" spans="1:39">
      <c r="A1979" s="12">
        <f t="shared" si="301"/>
        <v>0</v>
      </c>
      <c r="B1979" s="12" t="str">
        <f>IF([1]DRUM!A1956="","",[1]DRUM!A1956)</f>
        <v/>
      </c>
      <c r="C1979" s="12" t="str">
        <f t="shared" si="302"/>
        <v/>
      </c>
      <c r="D1979" s="155">
        <f t="shared" si="308"/>
        <v>0</v>
      </c>
      <c r="E1979" s="26" t="str">
        <f>IF([1]DRUM!B1956="","",[1]DRUM!B1956)</f>
        <v/>
      </c>
      <c r="F1979" s="26" t="str">
        <f>IF([1]DRUM!C1956="","",[1]DRUM!C1956)</f>
        <v/>
      </c>
      <c r="G1979" s="26" t="str">
        <f>IF([1]DRUM!D1956="","",[1]DRUM!D1956)</f>
        <v/>
      </c>
      <c r="H1979" s="26" t="str">
        <f>IF([1]DRUM!E1956="","",[1]DRUM!E1956)</f>
        <v/>
      </c>
      <c r="I1979" s="26" t="str">
        <f>IF([1]DRUM!F1956="","",[1]DRUM!F1956)</f>
        <v/>
      </c>
      <c r="J1979" s="26" t="str">
        <f>IF([1]DRUM!G1956="","",[1]DRUM!G1956)</f>
        <v/>
      </c>
      <c r="K1979" s="26" t="str">
        <f>IF([1]DRUM!H1956="","",[1]DRUM!H1956)</f>
        <v/>
      </c>
      <c r="L1979" s="26" t="str">
        <f>IF([1]DRUM!I1956="","",[1]DRUM!I1956)</f>
        <v/>
      </c>
      <c r="M1979" s="26" t="str">
        <f>IF([1]DRUM!J1956="","",
IF(AND([1]DRUM!K1956="Wooden Drum",[1]DRUM!J1956&gt;Max_WD_Capacity),Max_WD_Capacity,
[1]DRUM!J1956))</f>
        <v/>
      </c>
      <c r="N1979" s="26" t="str">
        <f>IF([1]DRUM!K1956="","",[1]DRUM!K1956)</f>
        <v/>
      </c>
      <c r="O1979" s="26" t="str">
        <f>IF([1]DRUM!L1956="","",[1]DRUM!L1956)</f>
        <v/>
      </c>
      <c r="P1979" s="26" t="str">
        <f>IF([1]DRUM!M1956="","",[1]DRUM!M1956)</f>
        <v/>
      </c>
      <c r="Q1979" s="26" t="str">
        <f>IF([1]DRUM!N1956="","",[1]DRUM!N1956)</f>
        <v/>
      </c>
      <c r="R1979" s="26" t="str">
        <f t="shared" si="309"/>
        <v/>
      </c>
      <c r="S1979" s="26">
        <f>IF(N1979="",0,
IF(Knee_Application="YES",Knee_Width,IF(Knee_Application="NO",0,
IF(OR(Cable_Type="OH",SearchData("Conductor",Cable_Desc)),0,
IF(N1979="Steel Drum",Knee_Width,
IF(N1979="Plywood Drum",0,
IF(Country="UAE",0,
IF(AND(OR(SearchData("LSHF",Cable_Desc),SearchData("LSZH",Cable_Desc),SearchData("LS0H",Cable_Desc),SearchData("LSOH",Cable_Desc)),D.nom&gt;40),Knee_Width,
IF(AND(Country="Egypt",D.nom&gt;60),Knee_Width,
IF(AND(Country&lt;&gt;"Egypt",D.nom&gt;35),Knee_Width,
0))))))))))</f>
        <v>0</v>
      </c>
      <c r="T1979" s="118">
        <f t="shared" ca="1" si="303"/>
        <v>0</v>
      </c>
      <c r="U1979" s="118">
        <f t="shared" ca="1" si="304"/>
        <v>0</v>
      </c>
      <c r="V1979" s="117">
        <f t="shared" ca="1" si="305"/>
        <v>0</v>
      </c>
      <c r="W1979" s="64">
        <f t="shared" ca="1" si="306"/>
        <v>1</v>
      </c>
      <c r="X1979" s="64">
        <f t="shared" ca="1" si="310"/>
        <v>0</v>
      </c>
      <c r="Y1979" s="64">
        <f t="shared" ca="1" si="307"/>
        <v>0</v>
      </c>
      <c r="AM1979" s="156"/>
    </row>
    <row r="1980" spans="1:39">
      <c r="A1980" s="12">
        <f t="shared" si="301"/>
        <v>0</v>
      </c>
      <c r="B1980" s="12" t="str">
        <f>IF([1]DRUM!A1957="","",[1]DRUM!A1957)</f>
        <v/>
      </c>
      <c r="C1980" s="12" t="str">
        <f t="shared" si="302"/>
        <v/>
      </c>
      <c r="D1980" s="155">
        <f t="shared" si="308"/>
        <v>0</v>
      </c>
      <c r="E1980" s="26" t="str">
        <f>IF([1]DRUM!B1957="","",[1]DRUM!B1957)</f>
        <v/>
      </c>
      <c r="F1980" s="26" t="str">
        <f>IF([1]DRUM!C1957="","",[1]DRUM!C1957)</f>
        <v/>
      </c>
      <c r="G1980" s="26" t="str">
        <f>IF([1]DRUM!D1957="","",[1]DRUM!D1957)</f>
        <v/>
      </c>
      <c r="H1980" s="26" t="str">
        <f>IF([1]DRUM!E1957="","",[1]DRUM!E1957)</f>
        <v/>
      </c>
      <c r="I1980" s="26" t="str">
        <f>IF([1]DRUM!F1957="","",[1]DRUM!F1957)</f>
        <v/>
      </c>
      <c r="J1980" s="26" t="str">
        <f>IF([1]DRUM!G1957="","",[1]DRUM!G1957)</f>
        <v/>
      </c>
      <c r="K1980" s="26" t="str">
        <f>IF([1]DRUM!H1957="","",[1]DRUM!H1957)</f>
        <v/>
      </c>
      <c r="L1980" s="26" t="str">
        <f>IF([1]DRUM!I1957="","",[1]DRUM!I1957)</f>
        <v/>
      </c>
      <c r="M1980" s="26" t="str">
        <f>IF([1]DRUM!J1957="","",
IF(AND([1]DRUM!K1957="Wooden Drum",[1]DRUM!J1957&gt;Max_WD_Capacity),Max_WD_Capacity,
[1]DRUM!J1957))</f>
        <v/>
      </c>
      <c r="N1980" s="26" t="str">
        <f>IF([1]DRUM!K1957="","",[1]DRUM!K1957)</f>
        <v/>
      </c>
      <c r="O1980" s="26" t="str">
        <f>IF([1]DRUM!L1957="","",[1]DRUM!L1957)</f>
        <v/>
      </c>
      <c r="P1980" s="26" t="str">
        <f>IF([1]DRUM!M1957="","",[1]DRUM!M1957)</f>
        <v/>
      </c>
      <c r="Q1980" s="26" t="str">
        <f>IF([1]DRUM!N1957="","",[1]DRUM!N1957)</f>
        <v/>
      </c>
      <c r="R1980" s="26" t="str">
        <f t="shared" si="309"/>
        <v/>
      </c>
      <c r="S1980" s="26">
        <f>IF(N1980="",0,
IF(Knee_Application="YES",Knee_Width,IF(Knee_Application="NO",0,
IF(OR(Cable_Type="OH",SearchData("Conductor",Cable_Desc)),0,
IF(N1980="Steel Drum",Knee_Width,
IF(N1980="Plywood Drum",0,
IF(Country="UAE",0,
IF(AND(OR(SearchData("LSHF",Cable_Desc),SearchData("LSZH",Cable_Desc),SearchData("LS0H",Cable_Desc),SearchData("LSOH",Cable_Desc)),D.nom&gt;40),Knee_Width,
IF(AND(Country="Egypt",D.nom&gt;60),Knee_Width,
IF(AND(Country&lt;&gt;"Egypt",D.nom&gt;35),Knee_Width,
0))))))))))</f>
        <v>0</v>
      </c>
      <c r="T1980" s="118">
        <f t="shared" ca="1" si="303"/>
        <v>0</v>
      </c>
      <c r="U1980" s="118">
        <f t="shared" ca="1" si="304"/>
        <v>0</v>
      </c>
      <c r="V1980" s="117">
        <f t="shared" ca="1" si="305"/>
        <v>0</v>
      </c>
      <c r="W1980" s="64">
        <f t="shared" ca="1" si="306"/>
        <v>1</v>
      </c>
      <c r="X1980" s="64">
        <f t="shared" ca="1" si="310"/>
        <v>0</v>
      </c>
      <c r="Y1980" s="64">
        <f t="shared" ca="1" si="307"/>
        <v>0</v>
      </c>
      <c r="AM1980" s="156"/>
    </row>
    <row r="1981" spans="1:39">
      <c r="A1981" s="12">
        <f t="shared" si="301"/>
        <v>0</v>
      </c>
      <c r="B1981" s="12" t="str">
        <f>IF([1]DRUM!A1958="","",[1]DRUM!A1958)</f>
        <v/>
      </c>
      <c r="C1981" s="12" t="str">
        <f t="shared" si="302"/>
        <v/>
      </c>
      <c r="D1981" s="155">
        <f t="shared" si="308"/>
        <v>0</v>
      </c>
      <c r="E1981" s="26" t="str">
        <f>IF([1]DRUM!B1958="","",[1]DRUM!B1958)</f>
        <v/>
      </c>
      <c r="F1981" s="26" t="str">
        <f>IF([1]DRUM!C1958="","",[1]DRUM!C1958)</f>
        <v/>
      </c>
      <c r="G1981" s="26" t="str">
        <f>IF([1]DRUM!D1958="","",[1]DRUM!D1958)</f>
        <v/>
      </c>
      <c r="H1981" s="26" t="str">
        <f>IF([1]DRUM!E1958="","",[1]DRUM!E1958)</f>
        <v/>
      </c>
      <c r="I1981" s="26" t="str">
        <f>IF([1]DRUM!F1958="","",[1]DRUM!F1958)</f>
        <v/>
      </c>
      <c r="J1981" s="26" t="str">
        <f>IF([1]DRUM!G1958="","",[1]DRUM!G1958)</f>
        <v/>
      </c>
      <c r="K1981" s="26" t="str">
        <f>IF([1]DRUM!H1958="","",[1]DRUM!H1958)</f>
        <v/>
      </c>
      <c r="L1981" s="26" t="str">
        <f>IF([1]DRUM!I1958="","",[1]DRUM!I1958)</f>
        <v/>
      </c>
      <c r="M1981" s="26" t="str">
        <f>IF([1]DRUM!J1958="","",
IF(AND([1]DRUM!K1958="Wooden Drum",[1]DRUM!J1958&gt;Max_WD_Capacity),Max_WD_Capacity,
[1]DRUM!J1958))</f>
        <v/>
      </c>
      <c r="N1981" s="26" t="str">
        <f>IF([1]DRUM!K1958="","",[1]DRUM!K1958)</f>
        <v/>
      </c>
      <c r="O1981" s="26" t="str">
        <f>IF([1]DRUM!L1958="","",[1]DRUM!L1958)</f>
        <v/>
      </c>
      <c r="P1981" s="26" t="str">
        <f>IF([1]DRUM!M1958="","",[1]DRUM!M1958)</f>
        <v/>
      </c>
      <c r="Q1981" s="26" t="str">
        <f>IF([1]DRUM!N1958="","",[1]DRUM!N1958)</f>
        <v/>
      </c>
      <c r="R1981" s="26" t="str">
        <f t="shared" si="309"/>
        <v/>
      </c>
      <c r="S1981" s="26">
        <f>IF(N1981="",0,
IF(Knee_Application="YES",Knee_Width,IF(Knee_Application="NO",0,
IF(OR(Cable_Type="OH",SearchData("Conductor",Cable_Desc)),0,
IF(N1981="Steel Drum",Knee_Width,
IF(N1981="Plywood Drum",0,
IF(Country="UAE",0,
IF(AND(OR(SearchData("LSHF",Cable_Desc),SearchData("LSZH",Cable_Desc),SearchData("LS0H",Cable_Desc),SearchData("LSOH",Cable_Desc)),D.nom&gt;40),Knee_Width,
IF(AND(Country="Egypt",D.nom&gt;60),Knee_Width,
IF(AND(Country&lt;&gt;"Egypt",D.nom&gt;35),Knee_Width,
0))))))))))</f>
        <v>0</v>
      </c>
      <c r="T1981" s="118">
        <f t="shared" ca="1" si="303"/>
        <v>0</v>
      </c>
      <c r="U1981" s="118">
        <f t="shared" ca="1" si="304"/>
        <v>0</v>
      </c>
      <c r="V1981" s="117">
        <f t="shared" ca="1" si="305"/>
        <v>0</v>
      </c>
      <c r="W1981" s="64">
        <f t="shared" ca="1" si="306"/>
        <v>1</v>
      </c>
      <c r="X1981" s="64">
        <f t="shared" ca="1" si="310"/>
        <v>0</v>
      </c>
      <c r="Y1981" s="64">
        <f t="shared" ca="1" si="307"/>
        <v>0</v>
      </c>
      <c r="AM1981" s="156"/>
    </row>
    <row r="1982" spans="1:39">
      <c r="A1982" s="12">
        <f t="shared" si="301"/>
        <v>0</v>
      </c>
      <c r="B1982" s="12" t="str">
        <f>IF([1]DRUM!A1959="","",[1]DRUM!A1959)</f>
        <v/>
      </c>
      <c r="C1982" s="12" t="str">
        <f t="shared" si="302"/>
        <v/>
      </c>
      <c r="D1982" s="155">
        <f t="shared" si="308"/>
        <v>0</v>
      </c>
      <c r="E1982" s="26" t="str">
        <f>IF([1]DRUM!B1959="","",[1]DRUM!B1959)</f>
        <v/>
      </c>
      <c r="F1982" s="26" t="str">
        <f>IF([1]DRUM!C1959="","",[1]DRUM!C1959)</f>
        <v/>
      </c>
      <c r="G1982" s="26" t="str">
        <f>IF([1]DRUM!D1959="","",[1]DRUM!D1959)</f>
        <v/>
      </c>
      <c r="H1982" s="26" t="str">
        <f>IF([1]DRUM!E1959="","",[1]DRUM!E1959)</f>
        <v/>
      </c>
      <c r="I1982" s="26" t="str">
        <f>IF([1]DRUM!F1959="","",[1]DRUM!F1959)</f>
        <v/>
      </c>
      <c r="J1982" s="26" t="str">
        <f>IF([1]DRUM!G1959="","",[1]DRUM!G1959)</f>
        <v/>
      </c>
      <c r="K1982" s="26" t="str">
        <f>IF([1]DRUM!H1959="","",[1]DRUM!H1959)</f>
        <v/>
      </c>
      <c r="L1982" s="26" t="str">
        <f>IF([1]DRUM!I1959="","",[1]DRUM!I1959)</f>
        <v/>
      </c>
      <c r="M1982" s="26" t="str">
        <f>IF([1]DRUM!J1959="","",
IF(AND([1]DRUM!K1959="Wooden Drum",[1]DRUM!J1959&gt;Max_WD_Capacity),Max_WD_Capacity,
[1]DRUM!J1959))</f>
        <v/>
      </c>
      <c r="N1982" s="26" t="str">
        <f>IF([1]DRUM!K1959="","",[1]DRUM!K1959)</f>
        <v/>
      </c>
      <c r="O1982" s="26" t="str">
        <f>IF([1]DRUM!L1959="","",[1]DRUM!L1959)</f>
        <v/>
      </c>
      <c r="P1982" s="26" t="str">
        <f>IF([1]DRUM!M1959="","",[1]DRUM!M1959)</f>
        <v/>
      </c>
      <c r="Q1982" s="26" t="str">
        <f>IF([1]DRUM!N1959="","",[1]DRUM!N1959)</f>
        <v/>
      </c>
      <c r="R1982" s="26" t="str">
        <f t="shared" si="309"/>
        <v/>
      </c>
      <c r="S1982" s="26">
        <f>IF(N1982="",0,
IF(Knee_Application="YES",Knee_Width,IF(Knee_Application="NO",0,
IF(OR(Cable_Type="OH",SearchData("Conductor",Cable_Desc)),0,
IF(N1982="Steel Drum",Knee_Width,
IF(N1982="Plywood Drum",0,
IF(Country="UAE",0,
IF(AND(OR(SearchData("LSHF",Cable_Desc),SearchData("LSZH",Cable_Desc),SearchData("LS0H",Cable_Desc),SearchData("LSOH",Cable_Desc)),D.nom&gt;40),Knee_Width,
IF(AND(Country="Egypt",D.nom&gt;60),Knee_Width,
IF(AND(Country&lt;&gt;"Egypt",D.nom&gt;35),Knee_Width,
0))))))))))</f>
        <v>0</v>
      </c>
      <c r="T1982" s="118">
        <f t="shared" ca="1" si="303"/>
        <v>0</v>
      </c>
      <c r="U1982" s="118">
        <f t="shared" ca="1" si="304"/>
        <v>0</v>
      </c>
      <c r="V1982" s="117">
        <f t="shared" ca="1" si="305"/>
        <v>0</v>
      </c>
      <c r="W1982" s="64">
        <f t="shared" ca="1" si="306"/>
        <v>1</v>
      </c>
      <c r="X1982" s="64">
        <f t="shared" ca="1" si="310"/>
        <v>0</v>
      </c>
      <c r="Y1982" s="64">
        <f t="shared" ca="1" si="307"/>
        <v>0</v>
      </c>
      <c r="AM1982" s="156"/>
    </row>
    <row r="1983" spans="1:39">
      <c r="A1983" s="12">
        <f t="shared" si="301"/>
        <v>0</v>
      </c>
      <c r="B1983" s="12" t="str">
        <f>IF([1]DRUM!A1960="","",[1]DRUM!A1960)</f>
        <v/>
      </c>
      <c r="C1983" s="12" t="str">
        <f t="shared" si="302"/>
        <v/>
      </c>
      <c r="D1983" s="155">
        <f t="shared" si="308"/>
        <v>0</v>
      </c>
      <c r="E1983" s="26" t="str">
        <f>IF([1]DRUM!B1960="","",[1]DRUM!B1960)</f>
        <v/>
      </c>
      <c r="F1983" s="26" t="str">
        <f>IF([1]DRUM!C1960="","",[1]DRUM!C1960)</f>
        <v/>
      </c>
      <c r="G1983" s="26" t="str">
        <f>IF([1]DRUM!D1960="","",[1]DRUM!D1960)</f>
        <v/>
      </c>
      <c r="H1983" s="26" t="str">
        <f>IF([1]DRUM!E1960="","",[1]DRUM!E1960)</f>
        <v/>
      </c>
      <c r="I1983" s="26" t="str">
        <f>IF([1]DRUM!F1960="","",[1]DRUM!F1960)</f>
        <v/>
      </c>
      <c r="J1983" s="26" t="str">
        <f>IF([1]DRUM!G1960="","",[1]DRUM!G1960)</f>
        <v/>
      </c>
      <c r="K1983" s="26" t="str">
        <f>IF([1]DRUM!H1960="","",[1]DRUM!H1960)</f>
        <v/>
      </c>
      <c r="L1983" s="26" t="str">
        <f>IF([1]DRUM!I1960="","",[1]DRUM!I1960)</f>
        <v/>
      </c>
      <c r="M1983" s="26" t="str">
        <f>IF([1]DRUM!J1960="","",
IF(AND([1]DRUM!K1960="Wooden Drum",[1]DRUM!J1960&gt;Max_WD_Capacity),Max_WD_Capacity,
[1]DRUM!J1960))</f>
        <v/>
      </c>
      <c r="N1983" s="26" t="str">
        <f>IF([1]DRUM!K1960="","",[1]DRUM!K1960)</f>
        <v/>
      </c>
      <c r="O1983" s="26" t="str">
        <f>IF([1]DRUM!L1960="","",[1]DRUM!L1960)</f>
        <v/>
      </c>
      <c r="P1983" s="26" t="str">
        <f>IF([1]DRUM!M1960="","",[1]DRUM!M1960)</f>
        <v/>
      </c>
      <c r="Q1983" s="26" t="str">
        <f>IF([1]DRUM!N1960="","",[1]DRUM!N1960)</f>
        <v/>
      </c>
      <c r="R1983" s="26" t="str">
        <f t="shared" si="309"/>
        <v/>
      </c>
      <c r="S1983" s="26">
        <f>IF(N1983="",0,
IF(Knee_Application="YES",Knee_Width,IF(Knee_Application="NO",0,
IF(OR(Cable_Type="OH",SearchData("Conductor",Cable_Desc)),0,
IF(N1983="Steel Drum",Knee_Width,
IF(N1983="Plywood Drum",0,
IF(Country="UAE",0,
IF(AND(OR(SearchData("LSHF",Cable_Desc),SearchData("LSZH",Cable_Desc),SearchData("LS0H",Cable_Desc),SearchData("LSOH",Cable_Desc)),D.nom&gt;40),Knee_Width,
IF(AND(Country="Egypt",D.nom&gt;60),Knee_Width,
IF(AND(Country&lt;&gt;"Egypt",D.nom&gt;35),Knee_Width,
0))))))))))</f>
        <v>0</v>
      </c>
      <c r="T1983" s="118">
        <f t="shared" ca="1" si="303"/>
        <v>0</v>
      </c>
      <c r="U1983" s="118">
        <f t="shared" ca="1" si="304"/>
        <v>0</v>
      </c>
      <c r="V1983" s="117">
        <f t="shared" ca="1" si="305"/>
        <v>0</v>
      </c>
      <c r="W1983" s="64">
        <f t="shared" ca="1" si="306"/>
        <v>1</v>
      </c>
      <c r="X1983" s="64">
        <f t="shared" ca="1" si="310"/>
        <v>0</v>
      </c>
      <c r="Y1983" s="64">
        <f t="shared" ca="1" si="307"/>
        <v>0</v>
      </c>
      <c r="AM1983" s="156"/>
    </row>
    <row r="1984" spans="1:39">
      <c r="A1984" s="12">
        <f t="shared" si="301"/>
        <v>0</v>
      </c>
      <c r="B1984" s="12" t="str">
        <f>IF([1]DRUM!A1961="","",[1]DRUM!A1961)</f>
        <v/>
      </c>
      <c r="C1984" s="12" t="str">
        <f t="shared" si="302"/>
        <v/>
      </c>
      <c r="D1984" s="155">
        <f t="shared" si="308"/>
        <v>0</v>
      </c>
      <c r="E1984" s="26" t="str">
        <f>IF([1]DRUM!B1961="","",[1]DRUM!B1961)</f>
        <v/>
      </c>
      <c r="F1984" s="26" t="str">
        <f>IF([1]DRUM!C1961="","",[1]DRUM!C1961)</f>
        <v/>
      </c>
      <c r="G1984" s="26" t="str">
        <f>IF([1]DRUM!D1961="","",[1]DRUM!D1961)</f>
        <v/>
      </c>
      <c r="H1984" s="26" t="str">
        <f>IF([1]DRUM!E1961="","",[1]DRUM!E1961)</f>
        <v/>
      </c>
      <c r="I1984" s="26" t="str">
        <f>IF([1]DRUM!F1961="","",[1]DRUM!F1961)</f>
        <v/>
      </c>
      <c r="J1984" s="26" t="str">
        <f>IF([1]DRUM!G1961="","",[1]DRUM!G1961)</f>
        <v/>
      </c>
      <c r="K1984" s="26" t="str">
        <f>IF([1]DRUM!H1961="","",[1]DRUM!H1961)</f>
        <v/>
      </c>
      <c r="L1984" s="26" t="str">
        <f>IF([1]DRUM!I1961="","",[1]DRUM!I1961)</f>
        <v/>
      </c>
      <c r="M1984" s="26" t="str">
        <f>IF([1]DRUM!J1961="","",
IF(AND([1]DRUM!K1961="Wooden Drum",[1]DRUM!J1961&gt;Max_WD_Capacity),Max_WD_Capacity,
[1]DRUM!J1961))</f>
        <v/>
      </c>
      <c r="N1984" s="26" t="str">
        <f>IF([1]DRUM!K1961="","",[1]DRUM!K1961)</f>
        <v/>
      </c>
      <c r="O1984" s="26" t="str">
        <f>IF([1]DRUM!L1961="","",[1]DRUM!L1961)</f>
        <v/>
      </c>
      <c r="P1984" s="26" t="str">
        <f>IF([1]DRUM!M1961="","",[1]DRUM!M1961)</f>
        <v/>
      </c>
      <c r="Q1984" s="26" t="str">
        <f>IF([1]DRUM!N1961="","",[1]DRUM!N1961)</f>
        <v/>
      </c>
      <c r="R1984" s="26" t="str">
        <f t="shared" si="309"/>
        <v/>
      </c>
      <c r="S1984" s="26">
        <f>IF(N1984="",0,
IF(Knee_Application="YES",Knee_Width,IF(Knee_Application="NO",0,
IF(OR(Cable_Type="OH",SearchData("Conductor",Cable_Desc)),0,
IF(N1984="Steel Drum",Knee_Width,
IF(N1984="Plywood Drum",0,
IF(Country="UAE",0,
IF(AND(OR(SearchData("LSHF",Cable_Desc),SearchData("LSZH",Cable_Desc),SearchData("LS0H",Cable_Desc),SearchData("LSOH",Cable_Desc)),D.nom&gt;40),Knee_Width,
IF(AND(Country="Egypt",D.nom&gt;60),Knee_Width,
IF(AND(Country&lt;&gt;"Egypt",D.nom&gt;35),Knee_Width,
0))))))))))</f>
        <v>0</v>
      </c>
      <c r="T1984" s="118">
        <f t="shared" ca="1" si="303"/>
        <v>0</v>
      </c>
      <c r="U1984" s="118">
        <f t="shared" ca="1" si="304"/>
        <v>0</v>
      </c>
      <c r="V1984" s="117">
        <f t="shared" ca="1" si="305"/>
        <v>0</v>
      </c>
      <c r="W1984" s="64">
        <f t="shared" ca="1" si="306"/>
        <v>1</v>
      </c>
      <c r="X1984" s="64">
        <f t="shared" ca="1" si="310"/>
        <v>0</v>
      </c>
      <c r="Y1984" s="64">
        <f t="shared" ca="1" si="307"/>
        <v>0</v>
      </c>
      <c r="AM1984" s="156"/>
    </row>
    <row r="1985" spans="1:39">
      <c r="A1985" s="12">
        <f t="shared" si="301"/>
        <v>0</v>
      </c>
      <c r="B1985" s="12" t="str">
        <f>IF([1]DRUM!A1962="","",[1]DRUM!A1962)</f>
        <v/>
      </c>
      <c r="C1985" s="12" t="str">
        <f t="shared" si="302"/>
        <v/>
      </c>
      <c r="D1985" s="155">
        <f t="shared" si="308"/>
        <v>0</v>
      </c>
      <c r="E1985" s="26" t="str">
        <f>IF([1]DRUM!B1962="","",[1]DRUM!B1962)</f>
        <v/>
      </c>
      <c r="F1985" s="26" t="str">
        <f>IF([1]DRUM!C1962="","",[1]DRUM!C1962)</f>
        <v/>
      </c>
      <c r="G1985" s="26" t="str">
        <f>IF([1]DRUM!D1962="","",[1]DRUM!D1962)</f>
        <v/>
      </c>
      <c r="H1985" s="26" t="str">
        <f>IF([1]DRUM!E1962="","",[1]DRUM!E1962)</f>
        <v/>
      </c>
      <c r="I1985" s="26" t="str">
        <f>IF([1]DRUM!F1962="","",[1]DRUM!F1962)</f>
        <v/>
      </c>
      <c r="J1985" s="26" t="str">
        <f>IF([1]DRUM!G1962="","",[1]DRUM!G1962)</f>
        <v/>
      </c>
      <c r="K1985" s="26" t="str">
        <f>IF([1]DRUM!H1962="","",[1]DRUM!H1962)</f>
        <v/>
      </c>
      <c r="L1985" s="26" t="str">
        <f>IF([1]DRUM!I1962="","",[1]DRUM!I1962)</f>
        <v/>
      </c>
      <c r="M1985" s="26" t="str">
        <f>IF([1]DRUM!J1962="","",
IF(AND([1]DRUM!K1962="Wooden Drum",[1]DRUM!J1962&gt;Max_WD_Capacity),Max_WD_Capacity,
[1]DRUM!J1962))</f>
        <v/>
      </c>
      <c r="N1985" s="26" t="str">
        <f>IF([1]DRUM!K1962="","",[1]DRUM!K1962)</f>
        <v/>
      </c>
      <c r="O1985" s="26" t="str">
        <f>IF([1]DRUM!L1962="","",[1]DRUM!L1962)</f>
        <v/>
      </c>
      <c r="P1985" s="26" t="str">
        <f>IF([1]DRUM!M1962="","",[1]DRUM!M1962)</f>
        <v/>
      </c>
      <c r="Q1985" s="26" t="str">
        <f>IF([1]DRUM!N1962="","",[1]DRUM!N1962)</f>
        <v/>
      </c>
      <c r="R1985" s="26" t="str">
        <f t="shared" si="309"/>
        <v/>
      </c>
      <c r="S1985" s="26">
        <f>IF(N1985="",0,
IF(Knee_Application="YES",Knee_Width,IF(Knee_Application="NO",0,
IF(OR(Cable_Type="OH",SearchData("Conductor",Cable_Desc)),0,
IF(N1985="Steel Drum",Knee_Width,
IF(N1985="Plywood Drum",0,
IF(Country="UAE",0,
IF(AND(OR(SearchData("LSHF",Cable_Desc),SearchData("LSZH",Cable_Desc),SearchData("LS0H",Cable_Desc),SearchData("LSOH",Cable_Desc)),D.nom&gt;40),Knee_Width,
IF(AND(Country="Egypt",D.nom&gt;60),Knee_Width,
IF(AND(Country&lt;&gt;"Egypt",D.nom&gt;35),Knee_Width,
0))))))))))</f>
        <v>0</v>
      </c>
      <c r="T1985" s="118">
        <f t="shared" ca="1" si="303"/>
        <v>0</v>
      </c>
      <c r="U1985" s="118">
        <f t="shared" ca="1" si="304"/>
        <v>0</v>
      </c>
      <c r="V1985" s="117">
        <f t="shared" ca="1" si="305"/>
        <v>0</v>
      </c>
      <c r="W1985" s="64">
        <f t="shared" ca="1" si="306"/>
        <v>1</v>
      </c>
      <c r="X1985" s="64">
        <f t="shared" ca="1" si="310"/>
        <v>0</v>
      </c>
      <c r="Y1985" s="64">
        <f t="shared" ca="1" si="307"/>
        <v>0</v>
      </c>
      <c r="AM1985" s="156"/>
    </row>
    <row r="1986" spans="1:39">
      <c r="A1986" s="12">
        <f t="shared" si="301"/>
        <v>0</v>
      </c>
      <c r="B1986" s="12" t="str">
        <f>IF([1]DRUM!A1963="","",[1]DRUM!A1963)</f>
        <v/>
      </c>
      <c r="C1986" s="12" t="str">
        <f t="shared" si="302"/>
        <v/>
      </c>
      <c r="D1986" s="155">
        <f t="shared" si="308"/>
        <v>0</v>
      </c>
      <c r="E1986" s="26" t="str">
        <f>IF([1]DRUM!B1963="","",[1]DRUM!B1963)</f>
        <v/>
      </c>
      <c r="F1986" s="26" t="str">
        <f>IF([1]DRUM!C1963="","",[1]DRUM!C1963)</f>
        <v/>
      </c>
      <c r="G1986" s="26" t="str">
        <f>IF([1]DRUM!D1963="","",[1]DRUM!D1963)</f>
        <v/>
      </c>
      <c r="H1986" s="26" t="str">
        <f>IF([1]DRUM!E1963="","",[1]DRUM!E1963)</f>
        <v/>
      </c>
      <c r="I1986" s="26" t="str">
        <f>IF([1]DRUM!F1963="","",[1]DRUM!F1963)</f>
        <v/>
      </c>
      <c r="J1986" s="26" t="str">
        <f>IF([1]DRUM!G1963="","",[1]DRUM!G1963)</f>
        <v/>
      </c>
      <c r="K1986" s="26" t="str">
        <f>IF([1]DRUM!H1963="","",[1]DRUM!H1963)</f>
        <v/>
      </c>
      <c r="L1986" s="26" t="str">
        <f>IF([1]DRUM!I1963="","",[1]DRUM!I1963)</f>
        <v/>
      </c>
      <c r="M1986" s="26" t="str">
        <f>IF([1]DRUM!J1963="","",
IF(AND([1]DRUM!K1963="Wooden Drum",[1]DRUM!J1963&gt;Max_WD_Capacity),Max_WD_Capacity,
[1]DRUM!J1963))</f>
        <v/>
      </c>
      <c r="N1986" s="26" t="str">
        <f>IF([1]DRUM!K1963="","",[1]DRUM!K1963)</f>
        <v/>
      </c>
      <c r="O1986" s="26" t="str">
        <f>IF([1]DRUM!L1963="","",[1]DRUM!L1963)</f>
        <v/>
      </c>
      <c r="P1986" s="26" t="str">
        <f>IF([1]DRUM!M1963="","",[1]DRUM!M1963)</f>
        <v/>
      </c>
      <c r="Q1986" s="26" t="str">
        <f>IF([1]DRUM!N1963="","",[1]DRUM!N1963)</f>
        <v/>
      </c>
      <c r="R1986" s="26" t="str">
        <f t="shared" si="309"/>
        <v/>
      </c>
      <c r="S1986" s="26">
        <f>IF(N1986="",0,
IF(Knee_Application="YES",Knee_Width,IF(Knee_Application="NO",0,
IF(OR(Cable_Type="OH",SearchData("Conductor",Cable_Desc)),0,
IF(N1986="Steel Drum",Knee_Width,
IF(N1986="Plywood Drum",0,
IF(Country="UAE",0,
IF(AND(OR(SearchData("LSHF",Cable_Desc),SearchData("LSZH",Cable_Desc),SearchData("LS0H",Cable_Desc),SearchData("LSOH",Cable_Desc)),D.nom&gt;40),Knee_Width,
IF(AND(Country="Egypt",D.nom&gt;60),Knee_Width,
IF(AND(Country&lt;&gt;"Egypt",D.nom&gt;35),Knee_Width,
0))))))))))</f>
        <v>0</v>
      </c>
      <c r="T1986" s="118">
        <f t="shared" ca="1" si="303"/>
        <v>0</v>
      </c>
      <c r="U1986" s="118">
        <f t="shared" ca="1" si="304"/>
        <v>0</v>
      </c>
      <c r="V1986" s="117">
        <f t="shared" ca="1" si="305"/>
        <v>0</v>
      </c>
      <c r="W1986" s="64">
        <f t="shared" ca="1" si="306"/>
        <v>1</v>
      </c>
      <c r="X1986" s="64">
        <f t="shared" ca="1" si="310"/>
        <v>0</v>
      </c>
      <c r="Y1986" s="64">
        <f t="shared" ca="1" si="307"/>
        <v>0</v>
      </c>
      <c r="AM1986" s="156"/>
    </row>
    <row r="1987" spans="1:39">
      <c r="A1987" s="12">
        <f t="shared" si="301"/>
        <v>0</v>
      </c>
      <c r="B1987" s="12" t="str">
        <f>IF([1]DRUM!A1964="","",[1]DRUM!A1964)</f>
        <v/>
      </c>
      <c r="C1987" s="12" t="str">
        <f t="shared" si="302"/>
        <v/>
      </c>
      <c r="D1987" s="155">
        <f t="shared" si="308"/>
        <v>0</v>
      </c>
      <c r="E1987" s="26" t="str">
        <f>IF([1]DRUM!B1964="","",[1]DRUM!B1964)</f>
        <v/>
      </c>
      <c r="F1987" s="26" t="str">
        <f>IF([1]DRUM!C1964="","",[1]DRUM!C1964)</f>
        <v/>
      </c>
      <c r="G1987" s="26" t="str">
        <f>IF([1]DRUM!D1964="","",[1]DRUM!D1964)</f>
        <v/>
      </c>
      <c r="H1987" s="26" t="str">
        <f>IF([1]DRUM!E1964="","",[1]DRUM!E1964)</f>
        <v/>
      </c>
      <c r="I1987" s="26" t="str">
        <f>IF([1]DRUM!F1964="","",[1]DRUM!F1964)</f>
        <v/>
      </c>
      <c r="J1987" s="26" t="str">
        <f>IF([1]DRUM!G1964="","",[1]DRUM!G1964)</f>
        <v/>
      </c>
      <c r="K1987" s="26" t="str">
        <f>IF([1]DRUM!H1964="","",[1]DRUM!H1964)</f>
        <v/>
      </c>
      <c r="L1987" s="26" t="str">
        <f>IF([1]DRUM!I1964="","",[1]DRUM!I1964)</f>
        <v/>
      </c>
      <c r="M1987" s="26" t="str">
        <f>IF([1]DRUM!J1964="","",
IF(AND([1]DRUM!K1964="Wooden Drum",[1]DRUM!J1964&gt;Max_WD_Capacity),Max_WD_Capacity,
[1]DRUM!J1964))</f>
        <v/>
      </c>
      <c r="N1987" s="26" t="str">
        <f>IF([1]DRUM!K1964="","",[1]DRUM!K1964)</f>
        <v/>
      </c>
      <c r="O1987" s="26" t="str">
        <f>IF([1]DRUM!L1964="","",[1]DRUM!L1964)</f>
        <v/>
      </c>
      <c r="P1987" s="26" t="str">
        <f>IF([1]DRUM!M1964="","",[1]DRUM!M1964)</f>
        <v/>
      </c>
      <c r="Q1987" s="26" t="str">
        <f>IF([1]DRUM!N1964="","",[1]DRUM!N1964)</f>
        <v/>
      </c>
      <c r="R1987" s="26" t="str">
        <f t="shared" si="309"/>
        <v/>
      </c>
      <c r="S1987" s="26">
        <f>IF(N1987="",0,
IF(Knee_Application="YES",Knee_Width,IF(Knee_Application="NO",0,
IF(OR(Cable_Type="OH",SearchData("Conductor",Cable_Desc)),0,
IF(N1987="Steel Drum",Knee_Width,
IF(N1987="Plywood Drum",0,
IF(Country="UAE",0,
IF(AND(OR(SearchData("LSHF",Cable_Desc),SearchData("LSZH",Cable_Desc),SearchData("LS0H",Cable_Desc),SearchData("LSOH",Cable_Desc)),D.nom&gt;40),Knee_Width,
IF(AND(Country="Egypt",D.nom&gt;60),Knee_Width,
IF(AND(Country&lt;&gt;"Egypt",D.nom&gt;35),Knee_Width,
0))))))))))</f>
        <v>0</v>
      </c>
      <c r="T1987" s="118">
        <f t="shared" ca="1" si="303"/>
        <v>0</v>
      </c>
      <c r="U1987" s="118">
        <f t="shared" ca="1" si="304"/>
        <v>0</v>
      </c>
      <c r="V1987" s="117">
        <f t="shared" ca="1" si="305"/>
        <v>0</v>
      </c>
      <c r="W1987" s="64">
        <f t="shared" ca="1" si="306"/>
        <v>1</v>
      </c>
      <c r="X1987" s="64">
        <f t="shared" ca="1" si="310"/>
        <v>0</v>
      </c>
      <c r="Y1987" s="64">
        <f t="shared" ca="1" si="307"/>
        <v>0</v>
      </c>
      <c r="AM1987" s="156"/>
    </row>
    <row r="1988" spans="1:39">
      <c r="A1988" s="12">
        <f t="shared" si="301"/>
        <v>0</v>
      </c>
      <c r="B1988" s="12" t="str">
        <f>IF([1]DRUM!A1965="","",[1]DRUM!A1965)</f>
        <v/>
      </c>
      <c r="C1988" s="12" t="str">
        <f t="shared" si="302"/>
        <v/>
      </c>
      <c r="D1988" s="155">
        <f t="shared" si="308"/>
        <v>0</v>
      </c>
      <c r="E1988" s="26" t="str">
        <f>IF([1]DRUM!B1965="","",[1]DRUM!B1965)</f>
        <v/>
      </c>
      <c r="F1988" s="26" t="str">
        <f>IF([1]DRUM!C1965="","",[1]DRUM!C1965)</f>
        <v/>
      </c>
      <c r="G1988" s="26" t="str">
        <f>IF([1]DRUM!D1965="","",[1]DRUM!D1965)</f>
        <v/>
      </c>
      <c r="H1988" s="26" t="str">
        <f>IF([1]DRUM!E1965="","",[1]DRUM!E1965)</f>
        <v/>
      </c>
      <c r="I1988" s="26" t="str">
        <f>IF([1]DRUM!F1965="","",[1]DRUM!F1965)</f>
        <v/>
      </c>
      <c r="J1988" s="26" t="str">
        <f>IF([1]DRUM!G1965="","",[1]DRUM!G1965)</f>
        <v/>
      </c>
      <c r="K1988" s="26" t="str">
        <f>IF([1]DRUM!H1965="","",[1]DRUM!H1965)</f>
        <v/>
      </c>
      <c r="L1988" s="26" t="str">
        <f>IF([1]DRUM!I1965="","",[1]DRUM!I1965)</f>
        <v/>
      </c>
      <c r="M1988" s="26" t="str">
        <f>IF([1]DRUM!J1965="","",
IF(AND([1]DRUM!K1965="Wooden Drum",[1]DRUM!J1965&gt;Max_WD_Capacity),Max_WD_Capacity,
[1]DRUM!J1965))</f>
        <v/>
      </c>
      <c r="N1988" s="26" t="str">
        <f>IF([1]DRUM!K1965="","",[1]DRUM!K1965)</f>
        <v/>
      </c>
      <c r="O1988" s="26" t="str">
        <f>IF([1]DRUM!L1965="","",[1]DRUM!L1965)</f>
        <v/>
      </c>
      <c r="P1988" s="26" t="str">
        <f>IF([1]DRUM!M1965="","",[1]DRUM!M1965)</f>
        <v/>
      </c>
      <c r="Q1988" s="26" t="str">
        <f>IF([1]DRUM!N1965="","",[1]DRUM!N1965)</f>
        <v/>
      </c>
      <c r="R1988" s="26" t="str">
        <f t="shared" si="309"/>
        <v/>
      </c>
      <c r="S1988" s="26">
        <f>IF(N1988="",0,
IF(Knee_Application="YES",Knee_Width,IF(Knee_Application="NO",0,
IF(OR(Cable_Type="OH",SearchData("Conductor",Cable_Desc)),0,
IF(N1988="Steel Drum",Knee_Width,
IF(N1988="Plywood Drum",0,
IF(Country="UAE",0,
IF(AND(OR(SearchData("LSHF",Cable_Desc),SearchData("LSZH",Cable_Desc),SearchData("LS0H",Cable_Desc),SearchData("LSOH",Cable_Desc)),D.nom&gt;40),Knee_Width,
IF(AND(Country="Egypt",D.nom&gt;60),Knee_Width,
IF(AND(Country&lt;&gt;"Egypt",D.nom&gt;35),Knee_Width,
0))))))))))</f>
        <v>0</v>
      </c>
      <c r="T1988" s="118">
        <f t="shared" ca="1" si="303"/>
        <v>0</v>
      </c>
      <c r="U1988" s="118">
        <f t="shared" ca="1" si="304"/>
        <v>0</v>
      </c>
      <c r="V1988" s="117">
        <f t="shared" ca="1" si="305"/>
        <v>0</v>
      </c>
      <c r="W1988" s="64">
        <f t="shared" ca="1" si="306"/>
        <v>1</v>
      </c>
      <c r="X1988" s="64">
        <f t="shared" ca="1" si="310"/>
        <v>0</v>
      </c>
      <c r="Y1988" s="64">
        <f t="shared" ca="1" si="307"/>
        <v>0</v>
      </c>
      <c r="AM1988" s="156"/>
    </row>
    <row r="1989" spans="1:39">
      <c r="A1989" s="12">
        <f t="shared" si="301"/>
        <v>0</v>
      </c>
      <c r="B1989" s="12" t="str">
        <f>IF([1]DRUM!A1966="","",[1]DRUM!A1966)</f>
        <v/>
      </c>
      <c r="C1989" s="12" t="str">
        <f t="shared" si="302"/>
        <v/>
      </c>
      <c r="D1989" s="155">
        <f t="shared" si="308"/>
        <v>0</v>
      </c>
      <c r="E1989" s="26" t="str">
        <f>IF([1]DRUM!B1966="","",[1]DRUM!B1966)</f>
        <v/>
      </c>
      <c r="F1989" s="26" t="str">
        <f>IF([1]DRUM!C1966="","",[1]DRUM!C1966)</f>
        <v/>
      </c>
      <c r="G1989" s="26" t="str">
        <f>IF([1]DRUM!D1966="","",[1]DRUM!D1966)</f>
        <v/>
      </c>
      <c r="H1989" s="26" t="str">
        <f>IF([1]DRUM!E1966="","",[1]DRUM!E1966)</f>
        <v/>
      </c>
      <c r="I1989" s="26" t="str">
        <f>IF([1]DRUM!F1966="","",[1]DRUM!F1966)</f>
        <v/>
      </c>
      <c r="J1989" s="26" t="str">
        <f>IF([1]DRUM!G1966="","",[1]DRUM!G1966)</f>
        <v/>
      </c>
      <c r="K1989" s="26" t="str">
        <f>IF([1]DRUM!H1966="","",[1]DRUM!H1966)</f>
        <v/>
      </c>
      <c r="L1989" s="26" t="str">
        <f>IF([1]DRUM!I1966="","",[1]DRUM!I1966)</f>
        <v/>
      </c>
      <c r="M1989" s="26" t="str">
        <f>IF([1]DRUM!J1966="","",
IF(AND([1]DRUM!K1966="Wooden Drum",[1]DRUM!J1966&gt;Max_WD_Capacity),Max_WD_Capacity,
[1]DRUM!J1966))</f>
        <v/>
      </c>
      <c r="N1989" s="26" t="str">
        <f>IF([1]DRUM!K1966="","",[1]DRUM!K1966)</f>
        <v/>
      </c>
      <c r="O1989" s="26" t="str">
        <f>IF([1]DRUM!L1966="","",[1]DRUM!L1966)</f>
        <v/>
      </c>
      <c r="P1989" s="26" t="str">
        <f>IF([1]DRUM!M1966="","",[1]DRUM!M1966)</f>
        <v/>
      </c>
      <c r="Q1989" s="26" t="str">
        <f>IF([1]DRUM!N1966="","",[1]DRUM!N1966)</f>
        <v/>
      </c>
      <c r="R1989" s="26" t="str">
        <f t="shared" si="309"/>
        <v/>
      </c>
      <c r="S1989" s="26">
        <f>IF(N1989="",0,
IF(Knee_Application="YES",Knee_Width,IF(Knee_Application="NO",0,
IF(OR(Cable_Type="OH",SearchData("Conductor",Cable_Desc)),0,
IF(N1989="Steel Drum",Knee_Width,
IF(N1989="Plywood Drum",0,
IF(Country="UAE",0,
IF(AND(OR(SearchData("LSHF",Cable_Desc),SearchData("LSZH",Cable_Desc),SearchData("LS0H",Cable_Desc),SearchData("LSOH",Cable_Desc)),D.nom&gt;40),Knee_Width,
IF(AND(Country="Egypt",D.nom&gt;60),Knee_Width,
IF(AND(Country&lt;&gt;"Egypt",D.nom&gt;35),Knee_Width,
0))))))))))</f>
        <v>0</v>
      </c>
      <c r="T1989" s="118">
        <f t="shared" ca="1" si="303"/>
        <v>0</v>
      </c>
      <c r="U1989" s="118">
        <f t="shared" ca="1" si="304"/>
        <v>0</v>
      </c>
      <c r="V1989" s="117">
        <f t="shared" ca="1" si="305"/>
        <v>0</v>
      </c>
      <c r="W1989" s="64">
        <f t="shared" ca="1" si="306"/>
        <v>1</v>
      </c>
      <c r="X1989" s="64">
        <f t="shared" ca="1" si="310"/>
        <v>0</v>
      </c>
      <c r="Y1989" s="64">
        <f t="shared" ca="1" si="307"/>
        <v>0</v>
      </c>
      <c r="AM1989" s="156"/>
    </row>
    <row r="1990" spans="1:39">
      <c r="A1990" s="12">
        <f t="shared" si="301"/>
        <v>0</v>
      </c>
      <c r="B1990" s="12" t="str">
        <f>IF([1]DRUM!A1967="","",[1]DRUM!A1967)</f>
        <v/>
      </c>
      <c r="C1990" s="12" t="str">
        <f t="shared" si="302"/>
        <v/>
      </c>
      <c r="D1990" s="155">
        <f t="shared" si="308"/>
        <v>0</v>
      </c>
      <c r="E1990" s="26" t="str">
        <f>IF([1]DRUM!B1967="","",[1]DRUM!B1967)</f>
        <v/>
      </c>
      <c r="F1990" s="26" t="str">
        <f>IF([1]DRUM!C1967="","",[1]DRUM!C1967)</f>
        <v/>
      </c>
      <c r="G1990" s="26" t="str">
        <f>IF([1]DRUM!D1967="","",[1]DRUM!D1967)</f>
        <v/>
      </c>
      <c r="H1990" s="26" t="str">
        <f>IF([1]DRUM!E1967="","",[1]DRUM!E1967)</f>
        <v/>
      </c>
      <c r="I1990" s="26" t="str">
        <f>IF([1]DRUM!F1967="","",[1]DRUM!F1967)</f>
        <v/>
      </c>
      <c r="J1990" s="26" t="str">
        <f>IF([1]DRUM!G1967="","",[1]DRUM!G1967)</f>
        <v/>
      </c>
      <c r="K1990" s="26" t="str">
        <f>IF([1]DRUM!H1967="","",[1]DRUM!H1967)</f>
        <v/>
      </c>
      <c r="L1990" s="26" t="str">
        <f>IF([1]DRUM!I1967="","",[1]DRUM!I1967)</f>
        <v/>
      </c>
      <c r="M1990" s="26" t="str">
        <f>IF([1]DRUM!J1967="","",
IF(AND([1]DRUM!K1967="Wooden Drum",[1]DRUM!J1967&gt;Max_WD_Capacity),Max_WD_Capacity,
[1]DRUM!J1967))</f>
        <v/>
      </c>
      <c r="N1990" s="26" t="str">
        <f>IF([1]DRUM!K1967="","",[1]DRUM!K1967)</f>
        <v/>
      </c>
      <c r="O1990" s="26" t="str">
        <f>IF([1]DRUM!L1967="","",[1]DRUM!L1967)</f>
        <v/>
      </c>
      <c r="P1990" s="26" t="str">
        <f>IF([1]DRUM!M1967="","",[1]DRUM!M1967)</f>
        <v/>
      </c>
      <c r="Q1990" s="26" t="str">
        <f>IF([1]DRUM!N1967="","",[1]DRUM!N1967)</f>
        <v/>
      </c>
      <c r="R1990" s="26" t="str">
        <f t="shared" si="309"/>
        <v/>
      </c>
      <c r="S1990" s="26">
        <f>IF(N1990="",0,
IF(Knee_Application="YES",Knee_Width,IF(Knee_Application="NO",0,
IF(OR(Cable_Type="OH",SearchData("Conductor",Cable_Desc)),0,
IF(N1990="Steel Drum",Knee_Width,
IF(N1990="Plywood Drum",0,
IF(Country="UAE",0,
IF(AND(OR(SearchData("LSHF",Cable_Desc),SearchData("LSZH",Cable_Desc),SearchData("LS0H",Cable_Desc),SearchData("LSOH",Cable_Desc)),D.nom&gt;40),Knee_Width,
IF(AND(Country="Egypt",D.nom&gt;60),Knee_Width,
IF(AND(Country&lt;&gt;"Egypt",D.nom&gt;35),Knee_Width,
0))))))))))</f>
        <v>0</v>
      </c>
      <c r="T1990" s="118">
        <f t="shared" ca="1" si="303"/>
        <v>0</v>
      </c>
      <c r="U1990" s="118">
        <f t="shared" ca="1" si="304"/>
        <v>0</v>
      </c>
      <c r="V1990" s="117">
        <f t="shared" ca="1" si="305"/>
        <v>0</v>
      </c>
      <c r="W1990" s="64">
        <f t="shared" ca="1" si="306"/>
        <v>1</v>
      </c>
      <c r="X1990" s="64">
        <f t="shared" ca="1" si="310"/>
        <v>0</v>
      </c>
      <c r="Y1990" s="64">
        <f t="shared" ca="1" si="307"/>
        <v>0</v>
      </c>
      <c r="AM1990" s="156"/>
    </row>
    <row r="1991" spans="1:39">
      <c r="A1991" s="12">
        <f t="shared" si="301"/>
        <v>0</v>
      </c>
      <c r="B1991" s="12" t="str">
        <f>IF([1]DRUM!A1968="","",[1]DRUM!A1968)</f>
        <v/>
      </c>
      <c r="C1991" s="12" t="str">
        <f t="shared" si="302"/>
        <v/>
      </c>
      <c r="D1991" s="155">
        <f t="shared" si="308"/>
        <v>0</v>
      </c>
      <c r="E1991" s="26" t="str">
        <f>IF([1]DRUM!B1968="","",[1]DRUM!B1968)</f>
        <v/>
      </c>
      <c r="F1991" s="26" t="str">
        <f>IF([1]DRUM!C1968="","",[1]DRUM!C1968)</f>
        <v/>
      </c>
      <c r="G1991" s="26" t="str">
        <f>IF([1]DRUM!D1968="","",[1]DRUM!D1968)</f>
        <v/>
      </c>
      <c r="H1991" s="26" t="str">
        <f>IF([1]DRUM!E1968="","",[1]DRUM!E1968)</f>
        <v/>
      </c>
      <c r="I1991" s="26" t="str">
        <f>IF([1]DRUM!F1968="","",[1]DRUM!F1968)</f>
        <v/>
      </c>
      <c r="J1991" s="26" t="str">
        <f>IF([1]DRUM!G1968="","",[1]DRUM!G1968)</f>
        <v/>
      </c>
      <c r="K1991" s="26" t="str">
        <f>IF([1]DRUM!H1968="","",[1]DRUM!H1968)</f>
        <v/>
      </c>
      <c r="L1991" s="26" t="str">
        <f>IF([1]DRUM!I1968="","",[1]DRUM!I1968)</f>
        <v/>
      </c>
      <c r="M1991" s="26" t="str">
        <f>IF([1]DRUM!J1968="","",
IF(AND([1]DRUM!K1968="Wooden Drum",[1]DRUM!J1968&gt;Max_WD_Capacity),Max_WD_Capacity,
[1]DRUM!J1968))</f>
        <v/>
      </c>
      <c r="N1991" s="26" t="str">
        <f>IF([1]DRUM!K1968="","",[1]DRUM!K1968)</f>
        <v/>
      </c>
      <c r="O1991" s="26" t="str">
        <f>IF([1]DRUM!L1968="","",[1]DRUM!L1968)</f>
        <v/>
      </c>
      <c r="P1991" s="26" t="str">
        <f>IF([1]DRUM!M1968="","",[1]DRUM!M1968)</f>
        <v/>
      </c>
      <c r="Q1991" s="26" t="str">
        <f>IF([1]DRUM!N1968="","",[1]DRUM!N1968)</f>
        <v/>
      </c>
      <c r="R1991" s="26" t="str">
        <f t="shared" si="309"/>
        <v/>
      </c>
      <c r="S1991" s="26">
        <f>IF(N1991="",0,
IF(Knee_Application="YES",Knee_Width,IF(Knee_Application="NO",0,
IF(OR(Cable_Type="OH",SearchData("Conductor",Cable_Desc)),0,
IF(N1991="Steel Drum",Knee_Width,
IF(N1991="Plywood Drum",0,
IF(Country="UAE",0,
IF(AND(OR(SearchData("LSHF",Cable_Desc),SearchData("LSZH",Cable_Desc),SearchData("LS0H",Cable_Desc),SearchData("LSOH",Cable_Desc)),D.nom&gt;40),Knee_Width,
IF(AND(Country="Egypt",D.nom&gt;60),Knee_Width,
IF(AND(Country&lt;&gt;"Egypt",D.nom&gt;35),Knee_Width,
0))))))))))</f>
        <v>0</v>
      </c>
      <c r="T1991" s="118">
        <f t="shared" ca="1" si="303"/>
        <v>0</v>
      </c>
      <c r="U1991" s="118">
        <f t="shared" ca="1" si="304"/>
        <v>0</v>
      </c>
      <c r="V1991" s="117">
        <f t="shared" ca="1" si="305"/>
        <v>0</v>
      </c>
      <c r="W1991" s="64">
        <f t="shared" ca="1" si="306"/>
        <v>1</v>
      </c>
      <c r="X1991" s="64">
        <f t="shared" ca="1" si="310"/>
        <v>0</v>
      </c>
      <c r="Y1991" s="64">
        <f t="shared" ca="1" si="307"/>
        <v>0</v>
      </c>
      <c r="AM1991" s="156"/>
    </row>
    <row r="1992" spans="1:39">
      <c r="A1992" s="12">
        <f t="shared" si="301"/>
        <v>0</v>
      </c>
      <c r="B1992" s="12" t="str">
        <f>IF([1]DRUM!A1969="","",[1]DRUM!A1969)</f>
        <v/>
      </c>
      <c r="C1992" s="12" t="str">
        <f t="shared" si="302"/>
        <v/>
      </c>
      <c r="D1992" s="155">
        <f t="shared" si="308"/>
        <v>0</v>
      </c>
      <c r="E1992" s="26" t="str">
        <f>IF([1]DRUM!B1969="","",[1]DRUM!B1969)</f>
        <v/>
      </c>
      <c r="F1992" s="26" t="str">
        <f>IF([1]DRUM!C1969="","",[1]DRUM!C1969)</f>
        <v/>
      </c>
      <c r="G1992" s="26" t="str">
        <f>IF([1]DRUM!D1969="","",[1]DRUM!D1969)</f>
        <v/>
      </c>
      <c r="H1992" s="26" t="str">
        <f>IF([1]DRUM!E1969="","",[1]DRUM!E1969)</f>
        <v/>
      </c>
      <c r="I1992" s="26" t="str">
        <f>IF([1]DRUM!F1969="","",[1]DRUM!F1969)</f>
        <v/>
      </c>
      <c r="J1992" s="26" t="str">
        <f>IF([1]DRUM!G1969="","",[1]DRUM!G1969)</f>
        <v/>
      </c>
      <c r="K1992" s="26" t="str">
        <f>IF([1]DRUM!H1969="","",[1]DRUM!H1969)</f>
        <v/>
      </c>
      <c r="L1992" s="26" t="str">
        <f>IF([1]DRUM!I1969="","",[1]DRUM!I1969)</f>
        <v/>
      </c>
      <c r="M1992" s="26" t="str">
        <f>IF([1]DRUM!J1969="","",
IF(AND([1]DRUM!K1969="Wooden Drum",[1]DRUM!J1969&gt;Max_WD_Capacity),Max_WD_Capacity,
[1]DRUM!J1969))</f>
        <v/>
      </c>
      <c r="N1992" s="26" t="str">
        <f>IF([1]DRUM!K1969="","",[1]DRUM!K1969)</f>
        <v/>
      </c>
      <c r="O1992" s="26" t="str">
        <f>IF([1]DRUM!L1969="","",[1]DRUM!L1969)</f>
        <v/>
      </c>
      <c r="P1992" s="26" t="str">
        <f>IF([1]DRUM!M1969="","",[1]DRUM!M1969)</f>
        <v/>
      </c>
      <c r="Q1992" s="26" t="str">
        <f>IF([1]DRUM!N1969="","",[1]DRUM!N1969)</f>
        <v/>
      </c>
      <c r="R1992" s="26" t="str">
        <f t="shared" si="309"/>
        <v/>
      </c>
      <c r="S1992" s="26">
        <f>IF(N1992="",0,
IF(Knee_Application="YES",Knee_Width,IF(Knee_Application="NO",0,
IF(OR(Cable_Type="OH",SearchData("Conductor",Cable_Desc)),0,
IF(N1992="Steel Drum",Knee_Width,
IF(N1992="Plywood Drum",0,
IF(Country="UAE",0,
IF(AND(OR(SearchData("LSHF",Cable_Desc),SearchData("LSZH",Cable_Desc),SearchData("LS0H",Cable_Desc),SearchData("LSOH",Cable_Desc)),D.nom&gt;40),Knee_Width,
IF(AND(Country="Egypt",D.nom&gt;60),Knee_Width,
IF(AND(Country&lt;&gt;"Egypt",D.nom&gt;35),Knee_Width,
0))))))))))</f>
        <v>0</v>
      </c>
      <c r="T1992" s="118">
        <f t="shared" ca="1" si="303"/>
        <v>0</v>
      </c>
      <c r="U1992" s="118">
        <f t="shared" ca="1" si="304"/>
        <v>0</v>
      </c>
      <c r="V1992" s="117">
        <f t="shared" ca="1" si="305"/>
        <v>0</v>
      </c>
      <c r="W1992" s="64">
        <f t="shared" ca="1" si="306"/>
        <v>1</v>
      </c>
      <c r="X1992" s="64">
        <f t="shared" ca="1" si="310"/>
        <v>0</v>
      </c>
      <c r="Y1992" s="64">
        <f t="shared" ca="1" si="307"/>
        <v>0</v>
      </c>
      <c r="AM1992" s="156"/>
    </row>
    <row r="1993" spans="1:39">
      <c r="A1993" s="12">
        <f t="shared" si="301"/>
        <v>0</v>
      </c>
      <c r="B1993" s="12" t="str">
        <f>IF([1]DRUM!A1970="","",[1]DRUM!A1970)</f>
        <v/>
      </c>
      <c r="C1993" s="12" t="str">
        <f t="shared" si="302"/>
        <v/>
      </c>
      <c r="D1993" s="155">
        <f t="shared" si="308"/>
        <v>0</v>
      </c>
      <c r="E1993" s="26" t="str">
        <f>IF([1]DRUM!B1970="","",[1]DRUM!B1970)</f>
        <v/>
      </c>
      <c r="F1993" s="26" t="str">
        <f>IF([1]DRUM!C1970="","",[1]DRUM!C1970)</f>
        <v/>
      </c>
      <c r="G1993" s="26" t="str">
        <f>IF([1]DRUM!D1970="","",[1]DRUM!D1970)</f>
        <v/>
      </c>
      <c r="H1993" s="26" t="str">
        <f>IF([1]DRUM!E1970="","",[1]DRUM!E1970)</f>
        <v/>
      </c>
      <c r="I1993" s="26" t="str">
        <f>IF([1]DRUM!F1970="","",[1]DRUM!F1970)</f>
        <v/>
      </c>
      <c r="J1993" s="26" t="str">
        <f>IF([1]DRUM!G1970="","",[1]DRUM!G1970)</f>
        <v/>
      </c>
      <c r="K1993" s="26" t="str">
        <f>IF([1]DRUM!H1970="","",[1]DRUM!H1970)</f>
        <v/>
      </c>
      <c r="L1993" s="26" t="str">
        <f>IF([1]DRUM!I1970="","",[1]DRUM!I1970)</f>
        <v/>
      </c>
      <c r="M1993" s="26" t="str">
        <f>IF([1]DRUM!J1970="","",
IF(AND([1]DRUM!K1970="Wooden Drum",[1]DRUM!J1970&gt;Max_WD_Capacity),Max_WD_Capacity,
[1]DRUM!J1970))</f>
        <v/>
      </c>
      <c r="N1993" s="26" t="str">
        <f>IF([1]DRUM!K1970="","",[1]DRUM!K1970)</f>
        <v/>
      </c>
      <c r="O1993" s="26" t="str">
        <f>IF([1]DRUM!L1970="","",[1]DRUM!L1970)</f>
        <v/>
      </c>
      <c r="P1993" s="26" t="str">
        <f>IF([1]DRUM!M1970="","",[1]DRUM!M1970)</f>
        <v/>
      </c>
      <c r="Q1993" s="26" t="str">
        <f>IF([1]DRUM!N1970="","",[1]DRUM!N1970)</f>
        <v/>
      </c>
      <c r="R1993" s="26" t="str">
        <f t="shared" si="309"/>
        <v/>
      </c>
      <c r="S1993" s="26">
        <f>IF(N1993="",0,
IF(Knee_Application="YES",Knee_Width,IF(Knee_Application="NO",0,
IF(OR(Cable_Type="OH",SearchData("Conductor",Cable_Desc)),0,
IF(N1993="Steel Drum",Knee_Width,
IF(N1993="Plywood Drum",0,
IF(Country="UAE",0,
IF(AND(OR(SearchData("LSHF",Cable_Desc),SearchData("LSZH",Cable_Desc),SearchData("LS0H",Cable_Desc),SearchData("LSOH",Cable_Desc)),D.nom&gt;40),Knee_Width,
IF(AND(Country="Egypt",D.nom&gt;60),Knee_Width,
IF(AND(Country&lt;&gt;"Egypt",D.nom&gt;35),Knee_Width,
0))))))))))</f>
        <v>0</v>
      </c>
      <c r="T1993" s="118">
        <f t="shared" ca="1" si="303"/>
        <v>0</v>
      </c>
      <c r="U1993" s="118">
        <f t="shared" ca="1" si="304"/>
        <v>0</v>
      </c>
      <c r="V1993" s="117">
        <f t="shared" ca="1" si="305"/>
        <v>0</v>
      </c>
      <c r="W1993" s="64">
        <f t="shared" ca="1" si="306"/>
        <v>1</v>
      </c>
      <c r="X1993" s="64">
        <f t="shared" ca="1" si="310"/>
        <v>0</v>
      </c>
      <c r="Y1993" s="64">
        <f t="shared" ca="1" si="307"/>
        <v>0</v>
      </c>
      <c r="AM1993" s="156"/>
    </row>
    <row r="1994" spans="1:39">
      <c r="A1994" s="12">
        <f t="shared" si="301"/>
        <v>0</v>
      </c>
      <c r="B1994" s="12" t="str">
        <f>IF([1]DRUM!A1971="","",[1]DRUM!A1971)</f>
        <v/>
      </c>
      <c r="C1994" s="12" t="str">
        <f t="shared" si="302"/>
        <v/>
      </c>
      <c r="D1994" s="155">
        <f t="shared" si="308"/>
        <v>0</v>
      </c>
      <c r="E1994" s="26" t="str">
        <f>IF([1]DRUM!B1971="","",[1]DRUM!B1971)</f>
        <v/>
      </c>
      <c r="F1994" s="26" t="str">
        <f>IF([1]DRUM!C1971="","",[1]DRUM!C1971)</f>
        <v/>
      </c>
      <c r="G1994" s="26" t="str">
        <f>IF([1]DRUM!D1971="","",[1]DRUM!D1971)</f>
        <v/>
      </c>
      <c r="H1994" s="26" t="str">
        <f>IF([1]DRUM!E1971="","",[1]DRUM!E1971)</f>
        <v/>
      </c>
      <c r="I1994" s="26" t="str">
        <f>IF([1]DRUM!F1971="","",[1]DRUM!F1971)</f>
        <v/>
      </c>
      <c r="J1994" s="26" t="str">
        <f>IF([1]DRUM!G1971="","",[1]DRUM!G1971)</f>
        <v/>
      </c>
      <c r="K1994" s="26" t="str">
        <f>IF([1]DRUM!H1971="","",[1]DRUM!H1971)</f>
        <v/>
      </c>
      <c r="L1994" s="26" t="str">
        <f>IF([1]DRUM!I1971="","",[1]DRUM!I1971)</f>
        <v/>
      </c>
      <c r="M1994" s="26" t="str">
        <f>IF([1]DRUM!J1971="","",
IF(AND([1]DRUM!K1971="Wooden Drum",[1]DRUM!J1971&gt;Max_WD_Capacity),Max_WD_Capacity,
[1]DRUM!J1971))</f>
        <v/>
      </c>
      <c r="N1994" s="26" t="str">
        <f>IF([1]DRUM!K1971="","",[1]DRUM!K1971)</f>
        <v/>
      </c>
      <c r="O1994" s="26" t="str">
        <f>IF([1]DRUM!L1971="","",[1]DRUM!L1971)</f>
        <v/>
      </c>
      <c r="P1994" s="26" t="str">
        <f>IF([1]DRUM!M1971="","",[1]DRUM!M1971)</f>
        <v/>
      </c>
      <c r="Q1994" s="26" t="str">
        <f>IF([1]DRUM!N1971="","",[1]DRUM!N1971)</f>
        <v/>
      </c>
      <c r="R1994" s="26" t="str">
        <f t="shared" si="309"/>
        <v/>
      </c>
      <c r="S1994" s="26">
        <f>IF(N1994="",0,
IF(Knee_Application="YES",Knee_Width,IF(Knee_Application="NO",0,
IF(OR(Cable_Type="OH",SearchData("Conductor",Cable_Desc)),0,
IF(N1994="Steel Drum",Knee_Width,
IF(N1994="Plywood Drum",0,
IF(Country="UAE",0,
IF(AND(OR(SearchData("LSHF",Cable_Desc),SearchData("LSZH",Cable_Desc),SearchData("LS0H",Cable_Desc),SearchData("LSOH",Cable_Desc)),D.nom&gt;40),Knee_Width,
IF(AND(Country="Egypt",D.nom&gt;60),Knee_Width,
IF(AND(Country&lt;&gt;"Egypt",D.nom&gt;35),Knee_Width,
0))))))))))</f>
        <v>0</v>
      </c>
      <c r="T1994" s="118">
        <f t="shared" ca="1" si="303"/>
        <v>0</v>
      </c>
      <c r="U1994" s="118">
        <f t="shared" ca="1" si="304"/>
        <v>0</v>
      </c>
      <c r="V1994" s="117">
        <f t="shared" ca="1" si="305"/>
        <v>0</v>
      </c>
      <c r="W1994" s="64">
        <f t="shared" ca="1" si="306"/>
        <v>1</v>
      </c>
      <c r="X1994" s="64">
        <f t="shared" ca="1" si="310"/>
        <v>0</v>
      </c>
      <c r="Y1994" s="64">
        <f t="shared" ca="1" si="307"/>
        <v>0</v>
      </c>
      <c r="AM1994" s="156"/>
    </row>
    <row r="1995" spans="1:39">
      <c r="A1995" s="12">
        <f t="shared" si="301"/>
        <v>0</v>
      </c>
      <c r="B1995" s="12" t="str">
        <f>IF([1]DRUM!A1972="","",[1]DRUM!A1972)</f>
        <v/>
      </c>
      <c r="C1995" s="12" t="str">
        <f t="shared" si="302"/>
        <v/>
      </c>
      <c r="D1995" s="155">
        <f t="shared" si="308"/>
        <v>0</v>
      </c>
      <c r="E1995" s="26" t="str">
        <f>IF([1]DRUM!B1972="","",[1]DRUM!B1972)</f>
        <v/>
      </c>
      <c r="F1995" s="26" t="str">
        <f>IF([1]DRUM!C1972="","",[1]DRUM!C1972)</f>
        <v/>
      </c>
      <c r="G1995" s="26" t="str">
        <f>IF([1]DRUM!D1972="","",[1]DRUM!D1972)</f>
        <v/>
      </c>
      <c r="H1995" s="26" t="str">
        <f>IF([1]DRUM!E1972="","",[1]DRUM!E1972)</f>
        <v/>
      </c>
      <c r="I1995" s="26" t="str">
        <f>IF([1]DRUM!F1972="","",[1]DRUM!F1972)</f>
        <v/>
      </c>
      <c r="J1995" s="26" t="str">
        <f>IF([1]DRUM!G1972="","",[1]DRUM!G1972)</f>
        <v/>
      </c>
      <c r="K1995" s="26" t="str">
        <f>IF([1]DRUM!H1972="","",[1]DRUM!H1972)</f>
        <v/>
      </c>
      <c r="L1995" s="26" t="str">
        <f>IF([1]DRUM!I1972="","",[1]DRUM!I1972)</f>
        <v/>
      </c>
      <c r="M1995" s="26" t="str">
        <f>IF([1]DRUM!J1972="","",
IF(AND([1]DRUM!K1972="Wooden Drum",[1]DRUM!J1972&gt;Max_WD_Capacity),Max_WD_Capacity,
[1]DRUM!J1972))</f>
        <v/>
      </c>
      <c r="N1995" s="26" t="str">
        <f>IF([1]DRUM!K1972="","",[1]DRUM!K1972)</f>
        <v/>
      </c>
      <c r="O1995" s="26" t="str">
        <f>IF([1]DRUM!L1972="","",[1]DRUM!L1972)</f>
        <v/>
      </c>
      <c r="P1995" s="26" t="str">
        <f>IF([1]DRUM!M1972="","",[1]DRUM!M1972)</f>
        <v/>
      </c>
      <c r="Q1995" s="26" t="str">
        <f>IF([1]DRUM!N1972="","",[1]DRUM!N1972)</f>
        <v/>
      </c>
      <c r="R1995" s="26" t="str">
        <f t="shared" si="309"/>
        <v/>
      </c>
      <c r="S1995" s="26">
        <f>IF(N1995="",0,
IF(Knee_Application="YES",Knee_Width,IF(Knee_Application="NO",0,
IF(OR(Cable_Type="OH",SearchData("Conductor",Cable_Desc)),0,
IF(N1995="Steel Drum",Knee_Width,
IF(N1995="Plywood Drum",0,
IF(Country="UAE",0,
IF(AND(OR(SearchData("LSHF",Cable_Desc),SearchData("LSZH",Cable_Desc),SearchData("LS0H",Cable_Desc),SearchData("LSOH",Cable_Desc)),D.nom&gt;40),Knee_Width,
IF(AND(Country="Egypt",D.nom&gt;60),Knee_Width,
IF(AND(Country&lt;&gt;"Egypt",D.nom&gt;35),Knee_Width,
0))))))))))</f>
        <v>0</v>
      </c>
      <c r="T1995" s="118">
        <f t="shared" ca="1" si="303"/>
        <v>0</v>
      </c>
      <c r="U1995" s="118">
        <f t="shared" ca="1" si="304"/>
        <v>0</v>
      </c>
      <c r="V1995" s="117">
        <f t="shared" ca="1" si="305"/>
        <v>0</v>
      </c>
      <c r="W1995" s="64">
        <f t="shared" ca="1" si="306"/>
        <v>1</v>
      </c>
      <c r="X1995" s="64">
        <f t="shared" ca="1" si="310"/>
        <v>0</v>
      </c>
      <c r="Y1995" s="64">
        <f t="shared" ca="1" si="307"/>
        <v>0</v>
      </c>
      <c r="AM1995" s="156"/>
    </row>
    <row r="1996" spans="1:39">
      <c r="A1996" s="12">
        <f t="shared" si="301"/>
        <v>0</v>
      </c>
      <c r="B1996" s="12" t="str">
        <f>IF([1]DRUM!A1973="","",[1]DRUM!A1973)</f>
        <v/>
      </c>
      <c r="C1996" s="12" t="str">
        <f t="shared" si="302"/>
        <v/>
      </c>
      <c r="D1996" s="155">
        <f t="shared" si="308"/>
        <v>0</v>
      </c>
      <c r="E1996" s="26" t="str">
        <f>IF([1]DRUM!B1973="","",[1]DRUM!B1973)</f>
        <v/>
      </c>
      <c r="F1996" s="26" t="str">
        <f>IF([1]DRUM!C1973="","",[1]DRUM!C1973)</f>
        <v/>
      </c>
      <c r="G1996" s="26" t="str">
        <f>IF([1]DRUM!D1973="","",[1]DRUM!D1973)</f>
        <v/>
      </c>
      <c r="H1996" s="26" t="str">
        <f>IF([1]DRUM!E1973="","",[1]DRUM!E1973)</f>
        <v/>
      </c>
      <c r="I1996" s="26" t="str">
        <f>IF([1]DRUM!F1973="","",[1]DRUM!F1973)</f>
        <v/>
      </c>
      <c r="J1996" s="26" t="str">
        <f>IF([1]DRUM!G1973="","",[1]DRUM!G1973)</f>
        <v/>
      </c>
      <c r="K1996" s="26" t="str">
        <f>IF([1]DRUM!H1973="","",[1]DRUM!H1973)</f>
        <v/>
      </c>
      <c r="L1996" s="26" t="str">
        <f>IF([1]DRUM!I1973="","",[1]DRUM!I1973)</f>
        <v/>
      </c>
      <c r="M1996" s="26" t="str">
        <f>IF([1]DRUM!J1973="","",
IF(AND([1]DRUM!K1973="Wooden Drum",[1]DRUM!J1973&gt;Max_WD_Capacity),Max_WD_Capacity,
[1]DRUM!J1973))</f>
        <v/>
      </c>
      <c r="N1996" s="26" t="str">
        <f>IF([1]DRUM!K1973="","",[1]DRUM!K1973)</f>
        <v/>
      </c>
      <c r="O1996" s="26" t="str">
        <f>IF([1]DRUM!L1973="","",[1]DRUM!L1973)</f>
        <v/>
      </c>
      <c r="P1996" s="26" t="str">
        <f>IF([1]DRUM!M1973="","",[1]DRUM!M1973)</f>
        <v/>
      </c>
      <c r="Q1996" s="26" t="str">
        <f>IF([1]DRUM!N1973="","",[1]DRUM!N1973)</f>
        <v/>
      </c>
      <c r="R1996" s="26" t="str">
        <f t="shared" si="309"/>
        <v/>
      </c>
      <c r="S1996" s="26">
        <f>IF(N1996="",0,
IF(Knee_Application="YES",Knee_Width,IF(Knee_Application="NO",0,
IF(OR(Cable_Type="OH",SearchData("Conductor",Cable_Desc)),0,
IF(N1996="Steel Drum",Knee_Width,
IF(N1996="Plywood Drum",0,
IF(Country="UAE",0,
IF(AND(OR(SearchData("LSHF",Cable_Desc),SearchData("LSZH",Cable_Desc),SearchData("LS0H",Cable_Desc),SearchData("LSOH",Cable_Desc)),D.nom&gt;40),Knee_Width,
IF(AND(Country="Egypt",D.nom&gt;60),Knee_Width,
IF(AND(Country&lt;&gt;"Egypt",D.nom&gt;35),Knee_Width,
0))))))))))</f>
        <v>0</v>
      </c>
      <c r="T1996" s="118">
        <f t="shared" ca="1" si="303"/>
        <v>0</v>
      </c>
      <c r="U1996" s="118">
        <f t="shared" ca="1" si="304"/>
        <v>0</v>
      </c>
      <c r="V1996" s="117">
        <f t="shared" ca="1" si="305"/>
        <v>0</v>
      </c>
      <c r="W1996" s="64">
        <f t="shared" ca="1" si="306"/>
        <v>1</v>
      </c>
      <c r="X1996" s="64">
        <f t="shared" ca="1" si="310"/>
        <v>0</v>
      </c>
      <c r="Y1996" s="64">
        <f t="shared" ca="1" si="307"/>
        <v>0</v>
      </c>
      <c r="AM1996" s="156"/>
    </row>
    <row r="1997" spans="1:39">
      <c r="A1997" s="12">
        <f t="shared" si="301"/>
        <v>0</v>
      </c>
      <c r="B1997" s="12" t="str">
        <f>IF([1]DRUM!A1974="","",[1]DRUM!A1974)</f>
        <v/>
      </c>
      <c r="C1997" s="12" t="str">
        <f t="shared" si="302"/>
        <v/>
      </c>
      <c r="D1997" s="155">
        <f t="shared" si="308"/>
        <v>0</v>
      </c>
      <c r="E1997" s="26" t="str">
        <f>IF([1]DRUM!B1974="","",[1]DRUM!B1974)</f>
        <v/>
      </c>
      <c r="F1997" s="26" t="str">
        <f>IF([1]DRUM!C1974="","",[1]DRUM!C1974)</f>
        <v/>
      </c>
      <c r="G1997" s="26" t="str">
        <f>IF([1]DRUM!D1974="","",[1]DRUM!D1974)</f>
        <v/>
      </c>
      <c r="H1997" s="26" t="str">
        <f>IF([1]DRUM!E1974="","",[1]DRUM!E1974)</f>
        <v/>
      </c>
      <c r="I1997" s="26" t="str">
        <f>IF([1]DRUM!F1974="","",[1]DRUM!F1974)</f>
        <v/>
      </c>
      <c r="J1997" s="26" t="str">
        <f>IF([1]DRUM!G1974="","",[1]DRUM!G1974)</f>
        <v/>
      </c>
      <c r="K1997" s="26" t="str">
        <f>IF([1]DRUM!H1974="","",[1]DRUM!H1974)</f>
        <v/>
      </c>
      <c r="L1997" s="26" t="str">
        <f>IF([1]DRUM!I1974="","",[1]DRUM!I1974)</f>
        <v/>
      </c>
      <c r="M1997" s="26" t="str">
        <f>IF([1]DRUM!J1974="","",
IF(AND([1]DRUM!K1974="Wooden Drum",[1]DRUM!J1974&gt;Max_WD_Capacity),Max_WD_Capacity,
[1]DRUM!J1974))</f>
        <v/>
      </c>
      <c r="N1997" s="26" t="str">
        <f>IF([1]DRUM!K1974="","",[1]DRUM!K1974)</f>
        <v/>
      </c>
      <c r="O1997" s="26" t="str">
        <f>IF([1]DRUM!L1974="","",[1]DRUM!L1974)</f>
        <v/>
      </c>
      <c r="P1997" s="26" t="str">
        <f>IF([1]DRUM!M1974="","",[1]DRUM!M1974)</f>
        <v/>
      </c>
      <c r="Q1997" s="26" t="str">
        <f>IF([1]DRUM!N1974="","",[1]DRUM!N1974)</f>
        <v/>
      </c>
      <c r="R1997" s="26" t="str">
        <f t="shared" si="309"/>
        <v/>
      </c>
      <c r="S1997" s="26">
        <f>IF(N1997="",0,
IF(Knee_Application="YES",Knee_Width,IF(Knee_Application="NO",0,
IF(OR(Cable_Type="OH",SearchData("Conductor",Cable_Desc)),0,
IF(N1997="Steel Drum",Knee_Width,
IF(N1997="Plywood Drum",0,
IF(Country="UAE",0,
IF(AND(OR(SearchData("LSHF",Cable_Desc),SearchData("LSZH",Cable_Desc),SearchData("LS0H",Cable_Desc),SearchData("LSOH",Cable_Desc)),D.nom&gt;40),Knee_Width,
IF(AND(Country="Egypt",D.nom&gt;60),Knee_Width,
IF(AND(Country&lt;&gt;"Egypt",D.nom&gt;35),Knee_Width,
0))))))))))</f>
        <v>0</v>
      </c>
      <c r="T1997" s="118">
        <f t="shared" ca="1" si="303"/>
        <v>0</v>
      </c>
      <c r="U1997" s="118">
        <f t="shared" ca="1" si="304"/>
        <v>0</v>
      </c>
      <c r="V1997" s="117">
        <f t="shared" ca="1" si="305"/>
        <v>0</v>
      </c>
      <c r="W1997" s="64">
        <f t="shared" ca="1" si="306"/>
        <v>1</v>
      </c>
      <c r="X1997" s="64">
        <f t="shared" ca="1" si="310"/>
        <v>0</v>
      </c>
      <c r="Y1997" s="64">
        <f t="shared" ca="1" si="307"/>
        <v>0</v>
      </c>
      <c r="AM1997" s="156"/>
    </row>
    <row r="1998" spans="1:39">
      <c r="A1998" s="12">
        <f t="shared" si="301"/>
        <v>0</v>
      </c>
      <c r="B1998" s="12" t="str">
        <f>IF([1]DRUM!A1975="","",[1]DRUM!A1975)</f>
        <v/>
      </c>
      <c r="C1998" s="12" t="str">
        <f t="shared" si="302"/>
        <v/>
      </c>
      <c r="D1998" s="155">
        <f t="shared" si="308"/>
        <v>0</v>
      </c>
      <c r="E1998" s="26" t="str">
        <f>IF([1]DRUM!B1975="","",[1]DRUM!B1975)</f>
        <v/>
      </c>
      <c r="F1998" s="26" t="str">
        <f>IF([1]DRUM!C1975="","",[1]DRUM!C1975)</f>
        <v/>
      </c>
      <c r="G1998" s="26" t="str">
        <f>IF([1]DRUM!D1975="","",[1]DRUM!D1975)</f>
        <v/>
      </c>
      <c r="H1998" s="26" t="str">
        <f>IF([1]DRUM!E1975="","",[1]DRUM!E1975)</f>
        <v/>
      </c>
      <c r="I1998" s="26" t="str">
        <f>IF([1]DRUM!F1975="","",[1]DRUM!F1975)</f>
        <v/>
      </c>
      <c r="J1998" s="26" t="str">
        <f>IF([1]DRUM!G1975="","",[1]DRUM!G1975)</f>
        <v/>
      </c>
      <c r="K1998" s="26" t="str">
        <f>IF([1]DRUM!H1975="","",[1]DRUM!H1975)</f>
        <v/>
      </c>
      <c r="L1998" s="26" t="str">
        <f>IF([1]DRUM!I1975="","",[1]DRUM!I1975)</f>
        <v/>
      </c>
      <c r="M1998" s="26" t="str">
        <f>IF([1]DRUM!J1975="","",
IF(AND([1]DRUM!K1975="Wooden Drum",[1]DRUM!J1975&gt;Max_WD_Capacity),Max_WD_Capacity,
[1]DRUM!J1975))</f>
        <v/>
      </c>
      <c r="N1998" s="26" t="str">
        <f>IF([1]DRUM!K1975="","",[1]DRUM!K1975)</f>
        <v/>
      </c>
      <c r="O1998" s="26" t="str">
        <f>IF([1]DRUM!L1975="","",[1]DRUM!L1975)</f>
        <v/>
      </c>
      <c r="P1998" s="26" t="str">
        <f>IF([1]DRUM!M1975="","",[1]DRUM!M1975)</f>
        <v/>
      </c>
      <c r="Q1998" s="26" t="str">
        <f>IF([1]DRUM!N1975="","",[1]DRUM!N1975)</f>
        <v/>
      </c>
      <c r="R1998" s="26" t="str">
        <f t="shared" si="309"/>
        <v/>
      </c>
      <c r="S1998" s="26">
        <f>IF(N1998="",0,
IF(Knee_Application="YES",Knee_Width,IF(Knee_Application="NO",0,
IF(OR(Cable_Type="OH",SearchData("Conductor",Cable_Desc)),0,
IF(N1998="Steel Drum",Knee_Width,
IF(N1998="Plywood Drum",0,
IF(Country="UAE",0,
IF(AND(OR(SearchData("LSHF",Cable_Desc),SearchData("LSZH",Cable_Desc),SearchData("LS0H",Cable_Desc),SearchData("LSOH",Cable_Desc)),D.nom&gt;40),Knee_Width,
IF(AND(Country="Egypt",D.nom&gt;60),Knee_Width,
IF(AND(Country&lt;&gt;"Egypt",D.nom&gt;35),Knee_Width,
0))))))))))</f>
        <v>0</v>
      </c>
      <c r="T1998" s="118">
        <f t="shared" ca="1" si="303"/>
        <v>0</v>
      </c>
      <c r="U1998" s="118">
        <f t="shared" ca="1" si="304"/>
        <v>0</v>
      </c>
      <c r="V1998" s="117">
        <f t="shared" ca="1" si="305"/>
        <v>0</v>
      </c>
      <c r="W1998" s="64">
        <f t="shared" ca="1" si="306"/>
        <v>1</v>
      </c>
      <c r="X1998" s="64">
        <f t="shared" ca="1" si="310"/>
        <v>0</v>
      </c>
      <c r="Y1998" s="64">
        <f t="shared" ca="1" si="307"/>
        <v>0</v>
      </c>
      <c r="AM1998" s="156"/>
    </row>
    <row r="1999" spans="1:39">
      <c r="A1999" s="12">
        <f t="shared" si="301"/>
        <v>0</v>
      </c>
      <c r="B1999" s="12" t="str">
        <f>IF([1]DRUM!A1976="","",[1]DRUM!A1976)</f>
        <v/>
      </c>
      <c r="C1999" s="12" t="str">
        <f t="shared" si="302"/>
        <v/>
      </c>
      <c r="D1999" s="155">
        <f t="shared" si="308"/>
        <v>0</v>
      </c>
      <c r="E1999" s="26" t="str">
        <f>IF([1]DRUM!B1976="","",[1]DRUM!B1976)</f>
        <v/>
      </c>
      <c r="F1999" s="26" t="str">
        <f>IF([1]DRUM!C1976="","",[1]DRUM!C1976)</f>
        <v/>
      </c>
      <c r="G1999" s="26" t="str">
        <f>IF([1]DRUM!D1976="","",[1]DRUM!D1976)</f>
        <v/>
      </c>
      <c r="H1999" s="26" t="str">
        <f>IF([1]DRUM!E1976="","",[1]DRUM!E1976)</f>
        <v/>
      </c>
      <c r="I1999" s="26" t="str">
        <f>IF([1]DRUM!F1976="","",[1]DRUM!F1976)</f>
        <v/>
      </c>
      <c r="J1999" s="26" t="str">
        <f>IF([1]DRUM!G1976="","",[1]DRUM!G1976)</f>
        <v/>
      </c>
      <c r="K1999" s="26" t="str">
        <f>IF([1]DRUM!H1976="","",[1]DRUM!H1976)</f>
        <v/>
      </c>
      <c r="L1999" s="26" t="str">
        <f>IF([1]DRUM!I1976="","",[1]DRUM!I1976)</f>
        <v/>
      </c>
      <c r="M1999" s="26" t="str">
        <f>IF([1]DRUM!J1976="","",
IF(AND([1]DRUM!K1976="Wooden Drum",[1]DRUM!J1976&gt;Max_WD_Capacity),Max_WD_Capacity,
[1]DRUM!J1976))</f>
        <v/>
      </c>
      <c r="N1999" s="26" t="str">
        <f>IF([1]DRUM!K1976="","",[1]DRUM!K1976)</f>
        <v/>
      </c>
      <c r="O1999" s="26" t="str">
        <f>IF([1]DRUM!L1976="","",[1]DRUM!L1976)</f>
        <v/>
      </c>
      <c r="P1999" s="26" t="str">
        <f>IF([1]DRUM!M1976="","",[1]DRUM!M1976)</f>
        <v/>
      </c>
      <c r="Q1999" s="26" t="str">
        <f>IF([1]DRUM!N1976="","",[1]DRUM!N1976)</f>
        <v/>
      </c>
      <c r="R1999" s="26" t="str">
        <f t="shared" si="309"/>
        <v/>
      </c>
      <c r="S1999" s="26">
        <f>IF(N1999="",0,
IF(Knee_Application="YES",Knee_Width,IF(Knee_Application="NO",0,
IF(OR(Cable_Type="OH",SearchData("Conductor",Cable_Desc)),0,
IF(N1999="Steel Drum",Knee_Width,
IF(N1999="Plywood Drum",0,
IF(Country="UAE",0,
IF(AND(OR(SearchData("LSHF",Cable_Desc),SearchData("LSZH",Cable_Desc),SearchData("LS0H",Cable_Desc),SearchData("LSOH",Cable_Desc)),D.nom&gt;40),Knee_Width,
IF(AND(Country="Egypt",D.nom&gt;60),Knee_Width,
IF(AND(Country&lt;&gt;"Egypt",D.nom&gt;35),Knee_Width,
0))))))))))</f>
        <v>0</v>
      </c>
      <c r="T1999" s="118">
        <f t="shared" ca="1" si="303"/>
        <v>0</v>
      </c>
      <c r="U1999" s="118">
        <f t="shared" ca="1" si="304"/>
        <v>0</v>
      </c>
      <c r="V1999" s="117">
        <f t="shared" ca="1" si="305"/>
        <v>0</v>
      </c>
      <c r="W1999" s="64">
        <f t="shared" ca="1" si="306"/>
        <v>1</v>
      </c>
      <c r="X1999" s="64">
        <f t="shared" ca="1" si="310"/>
        <v>0</v>
      </c>
      <c r="Y1999" s="64">
        <f t="shared" ca="1" si="307"/>
        <v>0</v>
      </c>
      <c r="AM1999" s="156"/>
    </row>
    <row r="2000" spans="1:39">
      <c r="A2000" s="12">
        <f t="shared" si="301"/>
        <v>0</v>
      </c>
      <c r="B2000" s="12" t="str">
        <f>IF([1]DRUM!A1977="","",[1]DRUM!A1977)</f>
        <v/>
      </c>
      <c r="C2000" s="12" t="str">
        <f t="shared" si="302"/>
        <v/>
      </c>
      <c r="D2000" s="155">
        <f t="shared" si="308"/>
        <v>0</v>
      </c>
      <c r="E2000" s="26" t="str">
        <f>IF([1]DRUM!B1977="","",[1]DRUM!B1977)</f>
        <v/>
      </c>
      <c r="F2000" s="26" t="str">
        <f>IF([1]DRUM!C1977="","",[1]DRUM!C1977)</f>
        <v/>
      </c>
      <c r="G2000" s="26" t="str">
        <f>IF([1]DRUM!D1977="","",[1]DRUM!D1977)</f>
        <v/>
      </c>
      <c r="H2000" s="26" t="str">
        <f>IF([1]DRUM!E1977="","",[1]DRUM!E1977)</f>
        <v/>
      </c>
      <c r="I2000" s="26" t="str">
        <f>IF([1]DRUM!F1977="","",[1]DRUM!F1977)</f>
        <v/>
      </c>
      <c r="J2000" s="26" t="str">
        <f>IF([1]DRUM!G1977="","",[1]DRUM!G1977)</f>
        <v/>
      </c>
      <c r="K2000" s="26" t="str">
        <f>IF([1]DRUM!H1977="","",[1]DRUM!H1977)</f>
        <v/>
      </c>
      <c r="L2000" s="26" t="str">
        <f>IF([1]DRUM!I1977="","",[1]DRUM!I1977)</f>
        <v/>
      </c>
      <c r="M2000" s="26" t="str">
        <f>IF([1]DRUM!J1977="","",
IF(AND([1]DRUM!K1977="Wooden Drum",[1]DRUM!J1977&gt;Max_WD_Capacity),Max_WD_Capacity,
[1]DRUM!J1977))</f>
        <v/>
      </c>
      <c r="N2000" s="26" t="str">
        <f>IF([1]DRUM!K1977="","",[1]DRUM!K1977)</f>
        <v/>
      </c>
      <c r="O2000" s="26" t="str">
        <f>IF([1]DRUM!L1977="","",[1]DRUM!L1977)</f>
        <v/>
      </c>
      <c r="P2000" s="26" t="str">
        <f>IF([1]DRUM!M1977="","",[1]DRUM!M1977)</f>
        <v/>
      </c>
      <c r="Q2000" s="26" t="str">
        <f>IF([1]DRUM!N1977="","",[1]DRUM!N1977)</f>
        <v/>
      </c>
      <c r="R2000" s="26" t="str">
        <f t="shared" si="309"/>
        <v/>
      </c>
      <c r="S2000" s="26">
        <f>IF(N2000="",0,
IF(Knee_Application="YES",Knee_Width,IF(Knee_Application="NO",0,
IF(OR(Cable_Type="OH",SearchData("Conductor",Cable_Desc)),0,
IF(N2000="Steel Drum",Knee_Width,
IF(N2000="Plywood Drum",0,
IF(Country="UAE",0,
IF(AND(OR(SearchData("LSHF",Cable_Desc),SearchData("LSZH",Cable_Desc),SearchData("LS0H",Cable_Desc),SearchData("LSOH",Cable_Desc)),D.nom&gt;40),Knee_Width,
IF(AND(Country="Egypt",D.nom&gt;60),Knee_Width,
IF(AND(Country&lt;&gt;"Egypt",D.nom&gt;35),Knee_Width,
0))))))))))</f>
        <v>0</v>
      </c>
      <c r="T2000" s="118">
        <f t="shared" ca="1" si="303"/>
        <v>0</v>
      </c>
      <c r="U2000" s="118">
        <f t="shared" ca="1" si="304"/>
        <v>0</v>
      </c>
      <c r="V2000" s="117">
        <f t="shared" ca="1" si="305"/>
        <v>0</v>
      </c>
      <c r="W2000" s="64">
        <f t="shared" ca="1" si="306"/>
        <v>1</v>
      </c>
      <c r="X2000" s="64">
        <f t="shared" ca="1" si="310"/>
        <v>0</v>
      </c>
      <c r="Y2000" s="64">
        <f t="shared" ca="1" si="307"/>
        <v>0</v>
      </c>
      <c r="AM2000" s="156"/>
    </row>
    <row r="2001" spans="1:39">
      <c r="A2001" s="12">
        <f t="shared" si="301"/>
        <v>0</v>
      </c>
      <c r="B2001" s="12" t="str">
        <f>IF([1]DRUM!A1978="","",[1]DRUM!A1978)</f>
        <v/>
      </c>
      <c r="C2001" s="12" t="str">
        <f t="shared" si="302"/>
        <v/>
      </c>
      <c r="D2001" s="155">
        <f t="shared" si="308"/>
        <v>0</v>
      </c>
      <c r="E2001" s="26" t="str">
        <f>IF([1]DRUM!B1978="","",[1]DRUM!B1978)</f>
        <v/>
      </c>
      <c r="F2001" s="26" t="str">
        <f>IF([1]DRUM!C1978="","",[1]DRUM!C1978)</f>
        <v/>
      </c>
      <c r="G2001" s="26" t="str">
        <f>IF([1]DRUM!D1978="","",[1]DRUM!D1978)</f>
        <v/>
      </c>
      <c r="H2001" s="26" t="str">
        <f>IF([1]DRUM!E1978="","",[1]DRUM!E1978)</f>
        <v/>
      </c>
      <c r="I2001" s="26" t="str">
        <f>IF([1]DRUM!F1978="","",[1]DRUM!F1978)</f>
        <v/>
      </c>
      <c r="J2001" s="26" t="str">
        <f>IF([1]DRUM!G1978="","",[1]DRUM!G1978)</f>
        <v/>
      </c>
      <c r="K2001" s="26" t="str">
        <f>IF([1]DRUM!H1978="","",[1]DRUM!H1978)</f>
        <v/>
      </c>
      <c r="L2001" s="26" t="str">
        <f>IF([1]DRUM!I1978="","",[1]DRUM!I1978)</f>
        <v/>
      </c>
      <c r="M2001" s="26" t="str">
        <f>IF([1]DRUM!J1978="","",
IF(AND([1]DRUM!K1978="Wooden Drum",[1]DRUM!J1978&gt;Max_WD_Capacity),Max_WD_Capacity,
[1]DRUM!J1978))</f>
        <v/>
      </c>
      <c r="N2001" s="26" t="str">
        <f>IF([1]DRUM!K1978="","",[1]DRUM!K1978)</f>
        <v/>
      </c>
      <c r="O2001" s="26" t="str">
        <f>IF([1]DRUM!L1978="","",[1]DRUM!L1978)</f>
        <v/>
      </c>
      <c r="P2001" s="26" t="str">
        <f>IF([1]DRUM!M1978="","",[1]DRUM!M1978)</f>
        <v/>
      </c>
      <c r="Q2001" s="26" t="str">
        <f>IF([1]DRUM!N1978="","",[1]DRUM!N1978)</f>
        <v/>
      </c>
      <c r="R2001" s="26" t="str">
        <f t="shared" si="309"/>
        <v/>
      </c>
      <c r="S2001" s="26">
        <f>IF(N2001="",0,
IF(Knee_Application="YES",Knee_Width,IF(Knee_Application="NO",0,
IF(OR(Cable_Type="OH",SearchData("Conductor",Cable_Desc)),0,
IF(N2001="Steel Drum",Knee_Width,
IF(N2001="Plywood Drum",0,
IF(Country="UAE",0,
IF(AND(OR(SearchData("LSHF",Cable_Desc),SearchData("LSZH",Cable_Desc),SearchData("LS0H",Cable_Desc),SearchData("LSOH",Cable_Desc)),D.nom&gt;40),Knee_Width,
IF(AND(Country="Egypt",D.nom&gt;60),Knee_Width,
IF(AND(Country&lt;&gt;"Egypt",D.nom&gt;35),Knee_Width,
0))))))))))</f>
        <v>0</v>
      </c>
      <c r="T2001" s="118">
        <f t="shared" ca="1" si="303"/>
        <v>0</v>
      </c>
      <c r="U2001" s="118">
        <f t="shared" ca="1" si="304"/>
        <v>0</v>
      </c>
      <c r="V2001" s="117">
        <f t="shared" ca="1" si="305"/>
        <v>0</v>
      </c>
      <c r="W2001" s="64">
        <f t="shared" ca="1" si="306"/>
        <v>1</v>
      </c>
      <c r="X2001" s="64">
        <f t="shared" ca="1" si="310"/>
        <v>0</v>
      </c>
      <c r="Y2001" s="64">
        <f t="shared" ca="1" si="307"/>
        <v>0</v>
      </c>
      <c r="AM2001" s="156"/>
    </row>
    <row r="2002" spans="1:39" s="145" customFormat="1">
      <c r="D2002" s="157">
        <v>1</v>
      </c>
      <c r="E2002" s="158" t="str">
        <f>""</f>
        <v/>
      </c>
      <c r="F2002" s="158" t="str">
        <f>""</f>
        <v/>
      </c>
      <c r="G2002" s="158" t="str">
        <f>""</f>
        <v/>
      </c>
      <c r="H2002" s="158" t="str">
        <f>""</f>
        <v/>
      </c>
      <c r="I2002" s="158" t="str">
        <f>""</f>
        <v/>
      </c>
      <c r="J2002" s="158" t="str">
        <f>""</f>
        <v/>
      </c>
      <c r="K2002" s="158" t="str">
        <f>""</f>
        <v/>
      </c>
      <c r="L2002" s="158" t="str">
        <f>""</f>
        <v/>
      </c>
      <c r="M2002" s="158" t="str">
        <f>""</f>
        <v/>
      </c>
      <c r="N2002" s="158" t="str">
        <f>""</f>
        <v/>
      </c>
      <c r="O2002" s="158" t="str">
        <f>""</f>
        <v/>
      </c>
      <c r="P2002" s="158" t="str">
        <f>""</f>
        <v/>
      </c>
      <c r="Q2002" s="158" t="str">
        <f>""</f>
        <v/>
      </c>
      <c r="R2002" s="158" t="str">
        <f>""</f>
        <v/>
      </c>
      <c r="S2002" s="158"/>
      <c r="T2002" s="158" t="str">
        <f>""</f>
        <v/>
      </c>
      <c r="U2002" s="158" t="str">
        <f>""</f>
        <v/>
      </c>
      <c r="V2002" s="158" t="str">
        <f>""</f>
        <v/>
      </c>
      <c r="W2002" s="158">
        <v>1</v>
      </c>
      <c r="X2002" s="158">
        <v>1</v>
      </c>
      <c r="Y2002" s="158">
        <v>1</v>
      </c>
      <c r="AA2002" s="158" t="str">
        <f>""</f>
        <v/>
      </c>
      <c r="AB2002" s="158" t="str">
        <f>""</f>
        <v/>
      </c>
      <c r="AC2002" s="158"/>
    </row>
  </sheetData>
  <mergeCells count="16">
    <mergeCell ref="V23:V24"/>
    <mergeCell ref="X23:X24"/>
    <mergeCell ref="Y23:Y24"/>
    <mergeCell ref="W23:W24"/>
    <mergeCell ref="S23:S24"/>
    <mergeCell ref="C3:F3"/>
    <mergeCell ref="K7:L7"/>
    <mergeCell ref="A21:D21"/>
    <mergeCell ref="C4:F4"/>
    <mergeCell ref="C5:F5"/>
    <mergeCell ref="C6:F6"/>
    <mergeCell ref="C7:F7"/>
    <mergeCell ref="C8:F8"/>
    <mergeCell ref="C9:F9"/>
    <mergeCell ref="C10:F12"/>
    <mergeCell ref="B10:B12"/>
  </mergeCells>
  <phoneticPr fontId="7" type="noConversion"/>
  <conditionalFormatting sqref="C25:C2003">
    <cfRule type="cellIs" dxfId="1" priority="8" operator="equal">
      <formula>1</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BF2000"/>
  <sheetViews>
    <sheetView zoomScale="75" zoomScaleNormal="75" workbookViewId="0">
      <pane xSplit="9" ySplit="1" topLeftCell="P2" activePane="bottomRight" state="frozen"/>
      <selection pane="topRight" activeCell="J1" sqref="J1"/>
      <selection pane="bottomLeft" activeCell="A2" sqref="A2"/>
      <selection pane="bottomRight" activeCell="F4" sqref="F4"/>
    </sheetView>
  </sheetViews>
  <sheetFormatPr defaultRowHeight="15"/>
  <cols>
    <col min="1" max="1" width="25.28515625" style="256" customWidth="1"/>
    <col min="2" max="2" width="8" style="257" bestFit="1" customWidth="1"/>
    <col min="3" max="3" width="12" style="258" bestFit="1" customWidth="1"/>
    <col min="4" max="4" width="17.42578125" style="259" customWidth="1"/>
    <col min="5" max="5" width="8.85546875" style="259" customWidth="1"/>
    <col min="6" max="6" width="7" style="259" customWidth="1"/>
    <col min="7" max="7" width="29.140625" style="259" bestFit="1" customWidth="1"/>
    <col min="8" max="8" width="14" style="259" customWidth="1"/>
    <col min="9" max="9" width="14.42578125" style="259" bestFit="1" customWidth="1"/>
    <col min="10" max="10" width="17.28515625" style="259" bestFit="1" customWidth="1"/>
    <col min="11" max="11" width="6" style="259" bestFit="1" customWidth="1"/>
    <col min="12" max="12" width="5.42578125" style="259" customWidth="1"/>
    <col min="13" max="13" width="9.85546875" style="259" customWidth="1"/>
    <col min="14" max="14" width="19.42578125" style="259" bestFit="1" customWidth="1"/>
    <col min="15" max="15" width="13.85546875" style="259" customWidth="1"/>
    <col min="16" max="16" width="18" style="259" customWidth="1"/>
    <col min="17" max="17" width="20.5703125" style="259" bestFit="1" customWidth="1"/>
    <col min="18" max="18" width="14.28515625" style="259" bestFit="1" customWidth="1"/>
    <col min="19" max="19" width="12.5703125" style="259" hidden="1" customWidth="1"/>
    <col min="20" max="20" width="37.85546875" style="259" hidden="1" customWidth="1"/>
    <col min="21" max="21" width="12.7109375" style="259" hidden="1" customWidth="1"/>
    <col min="22" max="22" width="10.42578125" style="260" hidden="1" customWidth="1"/>
    <col min="23" max="23" width="17.85546875" style="260" hidden="1" customWidth="1"/>
    <col min="24" max="24" width="12.28515625" style="259" bestFit="1" customWidth="1"/>
    <col min="25" max="25" width="19.140625" style="259" customWidth="1"/>
    <col min="26" max="26" width="60.28515625" style="259" bestFit="1" customWidth="1"/>
    <col min="27" max="27" width="17.7109375" style="259" customWidth="1"/>
    <col min="28" max="16384" width="9.140625" style="259"/>
  </cols>
  <sheetData>
    <row r="1" spans="1:58">
      <c r="A1" s="261" t="s">
        <v>134</v>
      </c>
      <c r="B1" s="262" t="s">
        <v>135</v>
      </c>
      <c r="C1" s="263" t="s">
        <v>81</v>
      </c>
      <c r="D1" s="290" t="s">
        <v>553</v>
      </c>
      <c r="E1" s="290" t="s">
        <v>554</v>
      </c>
      <c r="F1" s="290" t="s">
        <v>131</v>
      </c>
      <c r="G1" s="290" t="s">
        <v>132</v>
      </c>
      <c r="H1" s="290" t="s">
        <v>47</v>
      </c>
      <c r="I1" s="290" t="s">
        <v>82</v>
      </c>
      <c r="J1" s="290" t="s">
        <v>136</v>
      </c>
      <c r="K1" s="290" t="s">
        <v>133</v>
      </c>
      <c r="L1" s="290" t="s">
        <v>113</v>
      </c>
      <c r="M1" s="290" t="s">
        <v>555</v>
      </c>
      <c r="N1" s="290" t="s">
        <v>556</v>
      </c>
      <c r="O1" s="290" t="s">
        <v>557</v>
      </c>
      <c r="P1" s="290" t="s">
        <v>558</v>
      </c>
      <c r="Q1" s="290" t="s">
        <v>559</v>
      </c>
      <c r="R1" s="290" t="s">
        <v>560</v>
      </c>
      <c r="S1" s="290" t="s">
        <v>14</v>
      </c>
      <c r="T1" s="290" t="s">
        <v>152</v>
      </c>
      <c r="U1" s="290" t="s">
        <v>561</v>
      </c>
      <c r="V1" s="291" t="s">
        <v>562</v>
      </c>
      <c r="W1" s="291" t="s">
        <v>563</v>
      </c>
      <c r="X1" s="291" t="s">
        <v>744</v>
      </c>
      <c r="Y1" s="290" t="s">
        <v>497</v>
      </c>
      <c r="Z1" s="290" t="s">
        <v>564</v>
      </c>
      <c r="AA1" s="290" t="s">
        <v>536</v>
      </c>
      <c r="AB1" s="290" t="s">
        <v>537</v>
      </c>
      <c r="AC1" s="323" t="s">
        <v>743</v>
      </c>
      <c r="AD1" s="323" t="s">
        <v>745</v>
      </c>
      <c r="AE1" s="290" t="s">
        <v>565</v>
      </c>
      <c r="AF1" s="290" t="s">
        <v>565</v>
      </c>
      <c r="AG1" s="290" t="s">
        <v>565</v>
      </c>
      <c r="AH1" s="290" t="s">
        <v>565</v>
      </c>
      <c r="AI1" s="290" t="s">
        <v>565</v>
      </c>
      <c r="AJ1" s="290" t="s">
        <v>565</v>
      </c>
      <c r="AK1" s="290" t="s">
        <v>565</v>
      </c>
      <c r="AL1" s="290" t="s">
        <v>565</v>
      </c>
      <c r="AM1" s="290" t="s">
        <v>565</v>
      </c>
      <c r="AN1" s="290" t="s">
        <v>565</v>
      </c>
      <c r="AO1" s="290" t="s">
        <v>565</v>
      </c>
      <c r="AP1" s="290" t="s">
        <v>565</v>
      </c>
      <c r="AQ1" s="290" t="s">
        <v>565</v>
      </c>
      <c r="AR1" s="290" t="s">
        <v>565</v>
      </c>
      <c r="AS1" s="290" t="s">
        <v>565</v>
      </c>
      <c r="AT1" s="290" t="s">
        <v>565</v>
      </c>
      <c r="AU1" s="290" t="s">
        <v>565</v>
      </c>
      <c r="AV1" s="290" t="s">
        <v>565</v>
      </c>
      <c r="AW1" s="290" t="s">
        <v>565</v>
      </c>
      <c r="AX1" s="290" t="s">
        <v>565</v>
      </c>
      <c r="AY1" s="290" t="s">
        <v>565</v>
      </c>
      <c r="AZ1" s="290" t="s">
        <v>565</v>
      </c>
      <c r="BA1" s="290" t="s">
        <v>565</v>
      </c>
      <c r="BB1" s="264"/>
      <c r="BC1" s="264"/>
      <c r="BD1" s="264"/>
      <c r="BE1" s="264"/>
      <c r="BF1" s="264"/>
    </row>
    <row r="2" spans="1:58">
      <c r="A2" s="256" t="s">
        <v>707</v>
      </c>
      <c r="B2" s="257" t="s">
        <v>708</v>
      </c>
      <c r="C2" s="258">
        <v>1</v>
      </c>
      <c r="D2" s="259" t="s">
        <v>566</v>
      </c>
      <c r="E2" s="259" t="s">
        <v>567</v>
      </c>
      <c r="F2" s="259" t="s">
        <v>568</v>
      </c>
      <c r="G2" s="259" t="s">
        <v>569</v>
      </c>
      <c r="H2" s="259" t="s">
        <v>570</v>
      </c>
      <c r="I2" s="259" t="s">
        <v>571</v>
      </c>
      <c r="J2" s="259" t="s">
        <v>565</v>
      </c>
      <c r="K2" s="259" t="s">
        <v>572</v>
      </c>
      <c r="L2" s="259" t="s">
        <v>573</v>
      </c>
      <c r="M2" s="259">
        <v>68.2</v>
      </c>
      <c r="N2" s="259">
        <v>3</v>
      </c>
      <c r="O2" s="259">
        <v>5066.6089175245233</v>
      </c>
      <c r="P2" s="259" t="s">
        <v>574</v>
      </c>
      <c r="Q2" s="259" t="s">
        <v>575</v>
      </c>
      <c r="R2" s="259">
        <v>600</v>
      </c>
      <c r="S2" s="259" t="s">
        <v>576</v>
      </c>
      <c r="T2" s="259" t="s">
        <v>577</v>
      </c>
      <c r="U2" s="259" t="s">
        <v>578</v>
      </c>
      <c r="V2" s="260" t="s">
        <v>579</v>
      </c>
      <c r="W2" s="260" t="s">
        <v>580</v>
      </c>
      <c r="X2" s="259">
        <v>600</v>
      </c>
      <c r="Y2" s="259" t="s">
        <v>581</v>
      </c>
      <c r="Z2" s="259" t="s">
        <v>582</v>
      </c>
      <c r="AA2" s="259" t="s">
        <v>583</v>
      </c>
      <c r="AB2" s="259" t="s">
        <v>565</v>
      </c>
      <c r="AC2" s="259">
        <v>1</v>
      </c>
      <c r="AD2" s="259">
        <v>500</v>
      </c>
      <c r="AE2" s="259" t="s">
        <v>565</v>
      </c>
      <c r="AF2" s="259" t="s">
        <v>565</v>
      </c>
      <c r="AG2" s="259" t="s">
        <v>565</v>
      </c>
      <c r="AH2" s="259" t="s">
        <v>565</v>
      </c>
      <c r="AI2" s="259" t="s">
        <v>565</v>
      </c>
      <c r="AJ2" s="259" t="s">
        <v>565</v>
      </c>
      <c r="AK2" s="259" t="s">
        <v>565</v>
      </c>
      <c r="AL2" s="259" t="s">
        <v>565</v>
      </c>
      <c r="AM2" s="259" t="s">
        <v>565</v>
      </c>
      <c r="AN2" s="259" t="s">
        <v>565</v>
      </c>
      <c r="AO2" s="259" t="s">
        <v>565</v>
      </c>
      <c r="AP2" s="259" t="s">
        <v>565</v>
      </c>
      <c r="AQ2" s="259" t="s">
        <v>565</v>
      </c>
      <c r="AR2" s="259" t="s">
        <v>565</v>
      </c>
      <c r="AS2" s="259" t="s">
        <v>565</v>
      </c>
      <c r="AT2" s="259" t="s">
        <v>565</v>
      </c>
      <c r="AU2" s="259" t="s">
        <v>565</v>
      </c>
      <c r="AV2" s="259" t="s">
        <v>565</v>
      </c>
      <c r="AW2" s="259" t="s">
        <v>565</v>
      </c>
      <c r="AX2" s="259" t="s">
        <v>565</v>
      </c>
      <c r="AY2" s="259" t="s">
        <v>565</v>
      </c>
      <c r="AZ2" s="259" t="s">
        <v>565</v>
      </c>
      <c r="BA2" s="259" t="s">
        <v>565</v>
      </c>
    </row>
    <row r="3" spans="1:58">
      <c r="A3" s="256" t="s">
        <v>709</v>
      </c>
      <c r="B3" s="257" t="s">
        <v>710</v>
      </c>
      <c r="C3" s="258">
        <v>1</v>
      </c>
      <c r="D3" s="259" t="s">
        <v>566</v>
      </c>
      <c r="E3" s="259" t="s">
        <v>584</v>
      </c>
      <c r="F3" s="259" t="s">
        <v>585</v>
      </c>
      <c r="G3" s="259" t="s">
        <v>569</v>
      </c>
      <c r="H3" s="259" t="s">
        <v>570</v>
      </c>
      <c r="I3" s="259" t="s">
        <v>586</v>
      </c>
      <c r="J3" s="259" t="s">
        <v>565</v>
      </c>
      <c r="K3" s="259" t="s">
        <v>572</v>
      </c>
      <c r="L3" s="259" t="s">
        <v>573</v>
      </c>
      <c r="M3" s="259">
        <v>71.7</v>
      </c>
      <c r="N3" s="259">
        <v>3</v>
      </c>
      <c r="O3" s="259">
        <v>5566.5127122867252</v>
      </c>
      <c r="P3" s="259" t="s">
        <v>587</v>
      </c>
      <c r="Q3" s="259" t="s">
        <v>588</v>
      </c>
      <c r="R3" s="259">
        <v>500</v>
      </c>
      <c r="S3" s="259" t="s">
        <v>589</v>
      </c>
      <c r="T3" s="259" t="s">
        <v>577</v>
      </c>
      <c r="U3" s="259" t="s">
        <v>590</v>
      </c>
      <c r="V3" s="260" t="s">
        <v>591</v>
      </c>
      <c r="W3" s="260" t="s">
        <v>592</v>
      </c>
      <c r="X3" s="259">
        <v>500</v>
      </c>
      <c r="Y3" s="259" t="s">
        <v>581</v>
      </c>
      <c r="Z3" s="259" t="s">
        <v>582</v>
      </c>
      <c r="AA3" s="259" t="s">
        <v>583</v>
      </c>
      <c r="AB3" s="259" t="s">
        <v>565</v>
      </c>
      <c r="AC3" s="259">
        <v>2</v>
      </c>
      <c r="AD3" s="259">
        <v>500</v>
      </c>
      <c r="AE3" s="259" t="s">
        <v>565</v>
      </c>
      <c r="AF3" s="259" t="s">
        <v>565</v>
      </c>
      <c r="AG3" s="259" t="s">
        <v>565</v>
      </c>
      <c r="AH3" s="259" t="s">
        <v>565</v>
      </c>
      <c r="AI3" s="259" t="s">
        <v>565</v>
      </c>
      <c r="AJ3" s="259" t="s">
        <v>565</v>
      </c>
      <c r="AK3" s="259" t="s">
        <v>565</v>
      </c>
      <c r="AL3" s="259" t="s">
        <v>565</v>
      </c>
      <c r="AM3" s="259" t="s">
        <v>565</v>
      </c>
      <c r="AN3" s="259" t="s">
        <v>565</v>
      </c>
      <c r="AO3" s="259" t="s">
        <v>565</v>
      </c>
      <c r="AP3" s="259" t="s">
        <v>565</v>
      </c>
      <c r="AQ3" s="259" t="s">
        <v>565</v>
      </c>
      <c r="AR3" s="259" t="s">
        <v>565</v>
      </c>
      <c r="AS3" s="259" t="s">
        <v>565</v>
      </c>
      <c r="AT3" s="259" t="s">
        <v>565</v>
      </c>
      <c r="AU3" s="259" t="s">
        <v>565</v>
      </c>
      <c r="AV3" s="259" t="s">
        <v>565</v>
      </c>
      <c r="AW3" s="259" t="s">
        <v>565</v>
      </c>
      <c r="AX3" s="259" t="s">
        <v>565</v>
      </c>
      <c r="AY3" s="259" t="s">
        <v>565</v>
      </c>
      <c r="AZ3" s="259" t="s">
        <v>565</v>
      </c>
      <c r="BA3" s="259" t="s">
        <v>565</v>
      </c>
    </row>
    <row r="4" spans="1:58">
      <c r="A4" s="256" t="s">
        <v>733</v>
      </c>
      <c r="B4" s="257" t="s">
        <v>734</v>
      </c>
      <c r="C4" s="258">
        <v>1</v>
      </c>
      <c r="D4" s="259" t="s">
        <v>673</v>
      </c>
      <c r="E4" s="259" t="s">
        <v>674</v>
      </c>
      <c r="F4" s="259" t="s">
        <v>675</v>
      </c>
      <c r="G4" s="259" t="s">
        <v>569</v>
      </c>
      <c r="H4" s="259" t="s">
        <v>570</v>
      </c>
      <c r="I4" s="259" t="s">
        <v>676</v>
      </c>
      <c r="J4" s="259" t="s">
        <v>565</v>
      </c>
      <c r="K4" s="259" t="s">
        <v>572</v>
      </c>
      <c r="L4" s="259" t="s">
        <v>573</v>
      </c>
      <c r="M4" s="259">
        <v>75.099999999999994</v>
      </c>
      <c r="N4" s="259">
        <v>3</v>
      </c>
      <c r="O4" s="259">
        <v>6263.5581089168991</v>
      </c>
      <c r="P4" s="259" t="s">
        <v>677</v>
      </c>
      <c r="Q4" s="259" t="s">
        <v>678</v>
      </c>
      <c r="R4" s="259">
        <v>500</v>
      </c>
      <c r="S4" s="259" t="s">
        <v>589</v>
      </c>
      <c r="T4" s="259" t="s">
        <v>577</v>
      </c>
      <c r="U4" s="259" t="s">
        <v>590</v>
      </c>
      <c r="V4" s="260" t="s">
        <v>679</v>
      </c>
      <c r="W4" s="260" t="s">
        <v>680</v>
      </c>
      <c r="X4" s="259">
        <v>500</v>
      </c>
      <c r="Y4" s="259" t="s">
        <v>581</v>
      </c>
      <c r="Z4" s="259" t="s">
        <v>582</v>
      </c>
      <c r="AA4" s="259" t="s">
        <v>583</v>
      </c>
      <c r="AB4" s="259" t="s">
        <v>565</v>
      </c>
      <c r="AC4" s="259">
        <v>3</v>
      </c>
      <c r="AD4" s="259">
        <v>450</v>
      </c>
      <c r="AE4" s="259" t="s">
        <v>565</v>
      </c>
      <c r="AF4" s="259" t="s">
        <v>565</v>
      </c>
      <c r="AG4" s="259" t="s">
        <v>565</v>
      </c>
      <c r="AH4" s="259" t="s">
        <v>565</v>
      </c>
      <c r="AI4" s="259" t="s">
        <v>565</v>
      </c>
      <c r="AJ4" s="259" t="s">
        <v>565</v>
      </c>
      <c r="AK4" s="259" t="s">
        <v>565</v>
      </c>
      <c r="AL4" s="259" t="s">
        <v>565</v>
      </c>
      <c r="AM4" s="259" t="s">
        <v>565</v>
      </c>
      <c r="AN4" s="259" t="s">
        <v>565</v>
      </c>
      <c r="AO4" s="259" t="s">
        <v>565</v>
      </c>
      <c r="AP4" s="259" t="s">
        <v>565</v>
      </c>
      <c r="AQ4" s="259" t="s">
        <v>565</v>
      </c>
      <c r="AR4" s="259" t="s">
        <v>565</v>
      </c>
      <c r="AS4" s="259" t="s">
        <v>565</v>
      </c>
      <c r="AT4" s="259" t="s">
        <v>565</v>
      </c>
      <c r="AU4" s="259" t="s">
        <v>565</v>
      </c>
      <c r="AV4" s="259" t="s">
        <v>565</v>
      </c>
      <c r="AW4" s="259" t="s">
        <v>565</v>
      </c>
      <c r="AX4" s="259" t="s">
        <v>565</v>
      </c>
      <c r="AY4" s="259" t="s">
        <v>565</v>
      </c>
      <c r="AZ4" s="259" t="s">
        <v>565</v>
      </c>
      <c r="BA4" s="259" t="s">
        <v>565</v>
      </c>
    </row>
    <row r="5" spans="1:58">
      <c r="A5" s="256" t="s">
        <v>711</v>
      </c>
      <c r="B5" s="257" t="s">
        <v>712</v>
      </c>
      <c r="C5" s="258">
        <v>1</v>
      </c>
      <c r="D5" s="259" t="s">
        <v>566</v>
      </c>
      <c r="E5" s="259" t="s">
        <v>593</v>
      </c>
      <c r="F5" s="259" t="s">
        <v>594</v>
      </c>
      <c r="G5" s="259" t="s">
        <v>569</v>
      </c>
      <c r="H5" s="259" t="s">
        <v>570</v>
      </c>
      <c r="I5" s="259" t="s">
        <v>595</v>
      </c>
      <c r="J5" s="259" t="s">
        <v>565</v>
      </c>
      <c r="K5" s="259" t="s">
        <v>572</v>
      </c>
      <c r="L5" s="259" t="s">
        <v>573</v>
      </c>
      <c r="M5" s="259">
        <v>79</v>
      </c>
      <c r="N5" s="259">
        <v>3</v>
      </c>
      <c r="O5" s="259">
        <v>6982.6710872890617</v>
      </c>
      <c r="P5" s="259" t="s">
        <v>596</v>
      </c>
      <c r="Q5" s="259" t="s">
        <v>597</v>
      </c>
      <c r="R5" s="259">
        <v>450</v>
      </c>
      <c r="S5" s="259" t="s">
        <v>598</v>
      </c>
      <c r="T5" s="259" t="s">
        <v>577</v>
      </c>
      <c r="U5" s="259" t="s">
        <v>590</v>
      </c>
      <c r="V5" s="260" t="s">
        <v>599</v>
      </c>
      <c r="W5" s="260" t="s">
        <v>600</v>
      </c>
      <c r="X5" s="259">
        <v>450</v>
      </c>
      <c r="Y5" s="259" t="s">
        <v>581</v>
      </c>
      <c r="Z5" s="259" t="s">
        <v>582</v>
      </c>
      <c r="AA5" s="259" t="s">
        <v>583</v>
      </c>
      <c r="AB5" s="259" t="s">
        <v>565</v>
      </c>
      <c r="AC5" s="259">
        <v>4</v>
      </c>
      <c r="AD5" s="259">
        <v>450</v>
      </c>
      <c r="AE5" s="259" t="s">
        <v>565</v>
      </c>
      <c r="AF5" s="259" t="s">
        <v>565</v>
      </c>
      <c r="AG5" s="259" t="s">
        <v>565</v>
      </c>
      <c r="AH5" s="259" t="s">
        <v>565</v>
      </c>
      <c r="AI5" s="259" t="s">
        <v>565</v>
      </c>
      <c r="AJ5" s="259" t="s">
        <v>565</v>
      </c>
      <c r="AK5" s="259" t="s">
        <v>565</v>
      </c>
      <c r="AL5" s="259" t="s">
        <v>565</v>
      </c>
      <c r="AM5" s="259" t="s">
        <v>565</v>
      </c>
      <c r="AN5" s="259" t="s">
        <v>565</v>
      </c>
      <c r="AO5" s="259" t="s">
        <v>565</v>
      </c>
      <c r="AP5" s="259" t="s">
        <v>565</v>
      </c>
      <c r="AQ5" s="259" t="s">
        <v>565</v>
      </c>
      <c r="AR5" s="259" t="s">
        <v>565</v>
      </c>
      <c r="AS5" s="259" t="s">
        <v>565</v>
      </c>
      <c r="AT5" s="259" t="s">
        <v>565</v>
      </c>
      <c r="AU5" s="259" t="s">
        <v>565</v>
      </c>
      <c r="AV5" s="259" t="s">
        <v>565</v>
      </c>
      <c r="AW5" s="259" t="s">
        <v>565</v>
      </c>
      <c r="AX5" s="259" t="s">
        <v>565</v>
      </c>
      <c r="AY5" s="259" t="s">
        <v>565</v>
      </c>
      <c r="AZ5" s="259" t="s">
        <v>565</v>
      </c>
      <c r="BA5" s="259" t="s">
        <v>565</v>
      </c>
    </row>
    <row r="6" spans="1:58">
      <c r="A6" s="256" t="s">
        <v>735</v>
      </c>
      <c r="B6" s="257" t="s">
        <v>736</v>
      </c>
      <c r="C6" s="258">
        <v>1</v>
      </c>
      <c r="D6" s="259" t="s">
        <v>673</v>
      </c>
      <c r="E6" s="259" t="s">
        <v>681</v>
      </c>
      <c r="F6" s="259" t="s">
        <v>639</v>
      </c>
      <c r="G6" s="259" t="s">
        <v>569</v>
      </c>
      <c r="H6" s="259" t="s">
        <v>570</v>
      </c>
      <c r="I6" s="259" t="s">
        <v>682</v>
      </c>
      <c r="J6" s="259" t="s">
        <v>565</v>
      </c>
      <c r="K6" s="259" t="s">
        <v>572</v>
      </c>
      <c r="L6" s="259" t="s">
        <v>573</v>
      </c>
      <c r="M6" s="259">
        <v>85.5</v>
      </c>
      <c r="N6" s="259">
        <v>3</v>
      </c>
      <c r="O6" s="259">
        <v>8544.9279104544948</v>
      </c>
      <c r="P6" s="259" t="s">
        <v>683</v>
      </c>
      <c r="Q6" s="259" t="s">
        <v>684</v>
      </c>
      <c r="R6" s="259">
        <v>450</v>
      </c>
      <c r="S6" s="259" t="s">
        <v>628</v>
      </c>
      <c r="T6" s="259" t="s">
        <v>577</v>
      </c>
      <c r="U6" s="259" t="s">
        <v>590</v>
      </c>
      <c r="V6" s="260" t="s">
        <v>685</v>
      </c>
      <c r="W6" s="260" t="s">
        <v>686</v>
      </c>
      <c r="X6" s="259">
        <v>450</v>
      </c>
      <c r="Y6" s="259" t="s">
        <v>581</v>
      </c>
      <c r="Z6" s="259" t="s">
        <v>582</v>
      </c>
      <c r="AA6" s="259" t="s">
        <v>583</v>
      </c>
      <c r="AB6" s="259" t="s">
        <v>565</v>
      </c>
      <c r="AC6" s="259">
        <v>5</v>
      </c>
      <c r="AD6" s="259">
        <v>450</v>
      </c>
      <c r="AE6" s="259" t="s">
        <v>565</v>
      </c>
      <c r="AF6" s="259" t="s">
        <v>565</v>
      </c>
      <c r="AG6" s="259" t="s">
        <v>565</v>
      </c>
      <c r="AH6" s="259" t="s">
        <v>565</v>
      </c>
      <c r="AI6" s="259" t="s">
        <v>565</v>
      </c>
      <c r="AJ6" s="259" t="s">
        <v>565</v>
      </c>
      <c r="AK6" s="259" t="s">
        <v>565</v>
      </c>
      <c r="AL6" s="259" t="s">
        <v>565</v>
      </c>
      <c r="AM6" s="259" t="s">
        <v>565</v>
      </c>
      <c r="AN6" s="259" t="s">
        <v>565</v>
      </c>
      <c r="AO6" s="259" t="s">
        <v>565</v>
      </c>
      <c r="AP6" s="259" t="s">
        <v>565</v>
      </c>
      <c r="AQ6" s="259" t="s">
        <v>565</v>
      </c>
      <c r="AR6" s="259" t="s">
        <v>565</v>
      </c>
      <c r="AS6" s="259" t="s">
        <v>565</v>
      </c>
      <c r="AT6" s="259" t="s">
        <v>565</v>
      </c>
      <c r="AU6" s="259" t="s">
        <v>565</v>
      </c>
      <c r="AV6" s="259" t="s">
        <v>565</v>
      </c>
      <c r="AW6" s="259" t="s">
        <v>565</v>
      </c>
      <c r="AX6" s="259" t="s">
        <v>565</v>
      </c>
      <c r="AY6" s="259" t="s">
        <v>565</v>
      </c>
      <c r="AZ6" s="259" t="s">
        <v>565</v>
      </c>
      <c r="BA6" s="259" t="s">
        <v>565</v>
      </c>
    </row>
    <row r="7" spans="1:58">
      <c r="A7" s="256" t="s">
        <v>737</v>
      </c>
      <c r="B7" s="257" t="s">
        <v>738</v>
      </c>
      <c r="C7" s="258">
        <v>1</v>
      </c>
      <c r="D7" s="259" t="s">
        <v>673</v>
      </c>
      <c r="E7" s="259" t="s">
        <v>687</v>
      </c>
      <c r="F7" s="259" t="s">
        <v>688</v>
      </c>
      <c r="G7" s="259" t="s">
        <v>569</v>
      </c>
      <c r="H7" s="259" t="s">
        <v>570</v>
      </c>
      <c r="I7" s="259" t="s">
        <v>689</v>
      </c>
      <c r="J7" s="259" t="s">
        <v>565</v>
      </c>
      <c r="K7" s="259" t="s">
        <v>572</v>
      </c>
      <c r="L7" s="259" t="s">
        <v>573</v>
      </c>
      <c r="M7" s="259">
        <v>91.1</v>
      </c>
      <c r="N7" s="259">
        <v>3</v>
      </c>
      <c r="O7" s="259">
        <v>9756.6348523627094</v>
      </c>
      <c r="P7" s="259" t="s">
        <v>690</v>
      </c>
      <c r="Q7" s="259" t="s">
        <v>691</v>
      </c>
      <c r="R7" s="259">
        <v>400</v>
      </c>
      <c r="S7" s="259" t="s">
        <v>589</v>
      </c>
      <c r="T7" s="259" t="s">
        <v>577</v>
      </c>
      <c r="U7" s="259" t="s">
        <v>578</v>
      </c>
      <c r="V7" s="260" t="s">
        <v>692</v>
      </c>
      <c r="W7" s="260" t="s">
        <v>693</v>
      </c>
      <c r="X7" s="259">
        <v>400</v>
      </c>
      <c r="Y7" s="259" t="s">
        <v>581</v>
      </c>
      <c r="Z7" s="259" t="s">
        <v>582</v>
      </c>
      <c r="AA7" s="259" t="s">
        <v>583</v>
      </c>
      <c r="AB7" s="259" t="s">
        <v>565</v>
      </c>
      <c r="AC7" s="259">
        <v>6</v>
      </c>
      <c r="AD7" s="259">
        <v>350</v>
      </c>
      <c r="AE7" s="259" t="s">
        <v>565</v>
      </c>
      <c r="AF7" s="259" t="s">
        <v>565</v>
      </c>
      <c r="AG7" s="259" t="s">
        <v>565</v>
      </c>
      <c r="AH7" s="259" t="s">
        <v>565</v>
      </c>
      <c r="AI7" s="259" t="s">
        <v>565</v>
      </c>
      <c r="AJ7" s="259" t="s">
        <v>565</v>
      </c>
      <c r="AK7" s="259" t="s">
        <v>565</v>
      </c>
      <c r="AL7" s="259" t="s">
        <v>565</v>
      </c>
      <c r="AM7" s="259" t="s">
        <v>565</v>
      </c>
      <c r="AN7" s="259" t="s">
        <v>565</v>
      </c>
      <c r="AO7" s="259" t="s">
        <v>565</v>
      </c>
      <c r="AP7" s="259" t="s">
        <v>565</v>
      </c>
      <c r="AQ7" s="259" t="s">
        <v>565</v>
      </c>
      <c r="AR7" s="259" t="s">
        <v>565</v>
      </c>
      <c r="AS7" s="259" t="s">
        <v>565</v>
      </c>
      <c r="AT7" s="259" t="s">
        <v>565</v>
      </c>
      <c r="AU7" s="259" t="s">
        <v>565</v>
      </c>
      <c r="AV7" s="259" t="s">
        <v>565</v>
      </c>
      <c r="AW7" s="259" t="s">
        <v>565</v>
      </c>
      <c r="AX7" s="259" t="s">
        <v>565</v>
      </c>
      <c r="AY7" s="259" t="s">
        <v>565</v>
      </c>
      <c r="AZ7" s="259" t="s">
        <v>565</v>
      </c>
      <c r="BA7" s="259" t="s">
        <v>565</v>
      </c>
    </row>
    <row r="8" spans="1:58">
      <c r="A8" s="256" t="s">
        <v>713</v>
      </c>
      <c r="B8" s="257" t="s">
        <v>714</v>
      </c>
      <c r="C8" s="258">
        <v>1</v>
      </c>
      <c r="D8" s="259" t="s">
        <v>566</v>
      </c>
      <c r="E8" s="259" t="s">
        <v>601</v>
      </c>
      <c r="F8" s="259" t="s">
        <v>602</v>
      </c>
      <c r="G8" s="259" t="s">
        <v>569</v>
      </c>
      <c r="H8" s="259" t="s">
        <v>570</v>
      </c>
      <c r="I8" s="259" t="s">
        <v>603</v>
      </c>
      <c r="J8" s="259" t="s">
        <v>565</v>
      </c>
      <c r="K8" s="259" t="s">
        <v>572</v>
      </c>
      <c r="L8" s="259" t="s">
        <v>573</v>
      </c>
      <c r="M8" s="259">
        <v>97.7</v>
      </c>
      <c r="N8" s="259">
        <v>3</v>
      </c>
      <c r="O8" s="259">
        <v>11227.822096204904</v>
      </c>
      <c r="P8" s="259" t="s">
        <v>604</v>
      </c>
      <c r="Q8" s="259" t="s">
        <v>605</v>
      </c>
      <c r="R8" s="259">
        <v>350</v>
      </c>
      <c r="S8" s="259" t="s">
        <v>606</v>
      </c>
      <c r="T8" s="259" t="s">
        <v>577</v>
      </c>
      <c r="U8" s="259" t="s">
        <v>590</v>
      </c>
      <c r="V8" s="260" t="s">
        <v>607</v>
      </c>
      <c r="W8" s="260" t="s">
        <v>608</v>
      </c>
      <c r="X8" s="259">
        <v>350</v>
      </c>
      <c r="Y8" s="259" t="s">
        <v>581</v>
      </c>
      <c r="Z8" s="259" t="s">
        <v>582</v>
      </c>
      <c r="AA8" s="259" t="s">
        <v>583</v>
      </c>
      <c r="AB8" s="259" t="s">
        <v>565</v>
      </c>
      <c r="AC8" s="259">
        <v>7</v>
      </c>
      <c r="AD8" s="259">
        <v>300</v>
      </c>
      <c r="AE8" s="259" t="s">
        <v>565</v>
      </c>
      <c r="AF8" s="259" t="s">
        <v>565</v>
      </c>
      <c r="AG8" s="259" t="s">
        <v>565</v>
      </c>
      <c r="AH8" s="259" t="s">
        <v>565</v>
      </c>
      <c r="AI8" s="259" t="s">
        <v>565</v>
      </c>
      <c r="AJ8" s="259" t="s">
        <v>565</v>
      </c>
      <c r="AK8" s="259" t="s">
        <v>565</v>
      </c>
      <c r="AL8" s="259" t="s">
        <v>565</v>
      </c>
      <c r="AM8" s="259" t="s">
        <v>565</v>
      </c>
      <c r="AN8" s="259" t="s">
        <v>565</v>
      </c>
      <c r="AO8" s="259" t="s">
        <v>565</v>
      </c>
      <c r="AP8" s="259" t="s">
        <v>565</v>
      </c>
      <c r="AQ8" s="259" t="s">
        <v>565</v>
      </c>
      <c r="AR8" s="259" t="s">
        <v>565</v>
      </c>
      <c r="AS8" s="259" t="s">
        <v>565</v>
      </c>
      <c r="AT8" s="259" t="s">
        <v>565</v>
      </c>
      <c r="AU8" s="259" t="s">
        <v>565</v>
      </c>
      <c r="AV8" s="259" t="s">
        <v>565</v>
      </c>
      <c r="AW8" s="259" t="s">
        <v>565</v>
      </c>
      <c r="AX8" s="259" t="s">
        <v>565</v>
      </c>
      <c r="AY8" s="259" t="s">
        <v>565</v>
      </c>
      <c r="AZ8" s="259" t="s">
        <v>565</v>
      </c>
      <c r="BA8" s="259" t="s">
        <v>565</v>
      </c>
    </row>
    <row r="9" spans="1:58">
      <c r="A9" s="256" t="s">
        <v>715</v>
      </c>
      <c r="B9" s="257" t="s">
        <v>716</v>
      </c>
      <c r="C9" s="258">
        <v>1</v>
      </c>
      <c r="D9" s="259" t="s">
        <v>566</v>
      </c>
      <c r="E9" s="259" t="s">
        <v>609</v>
      </c>
      <c r="F9" s="259" t="s">
        <v>610</v>
      </c>
      <c r="G9" s="259" t="s">
        <v>569</v>
      </c>
      <c r="H9" s="259" t="s">
        <v>570</v>
      </c>
      <c r="I9" s="259" t="s">
        <v>611</v>
      </c>
      <c r="J9" s="259" t="s">
        <v>565</v>
      </c>
      <c r="K9" s="259" t="s">
        <v>572</v>
      </c>
      <c r="L9" s="259" t="s">
        <v>573</v>
      </c>
      <c r="M9" s="259">
        <v>105.3</v>
      </c>
      <c r="N9" s="259">
        <v>3</v>
      </c>
      <c r="O9" s="259">
        <v>13059.754545182332</v>
      </c>
      <c r="P9" s="259" t="s">
        <v>612</v>
      </c>
      <c r="Q9" s="259" t="s">
        <v>613</v>
      </c>
      <c r="R9" s="259">
        <v>300</v>
      </c>
      <c r="S9" s="259" t="s">
        <v>614</v>
      </c>
      <c r="T9" s="259" t="s">
        <v>577</v>
      </c>
      <c r="U9" s="259" t="s">
        <v>590</v>
      </c>
      <c r="V9" s="260" t="s">
        <v>615</v>
      </c>
      <c r="W9" s="260" t="s">
        <v>616</v>
      </c>
      <c r="X9" s="259">
        <v>300</v>
      </c>
      <c r="Y9" s="259" t="s">
        <v>581</v>
      </c>
      <c r="Z9" s="259" t="s">
        <v>582</v>
      </c>
      <c r="AA9" s="259" t="s">
        <v>583</v>
      </c>
      <c r="AB9" s="259" t="s">
        <v>565</v>
      </c>
      <c r="AC9" s="259">
        <v>8</v>
      </c>
      <c r="AD9" s="259">
        <v>300</v>
      </c>
      <c r="AE9" s="259" t="s">
        <v>565</v>
      </c>
      <c r="AF9" s="259" t="s">
        <v>565</v>
      </c>
      <c r="AG9" s="259" t="s">
        <v>565</v>
      </c>
      <c r="AH9" s="259" t="s">
        <v>565</v>
      </c>
      <c r="AI9" s="259" t="s">
        <v>565</v>
      </c>
      <c r="AJ9" s="259" t="s">
        <v>565</v>
      </c>
      <c r="AK9" s="259" t="s">
        <v>565</v>
      </c>
      <c r="AL9" s="259" t="s">
        <v>565</v>
      </c>
      <c r="AM9" s="259" t="s">
        <v>565</v>
      </c>
      <c r="AN9" s="259" t="s">
        <v>565</v>
      </c>
      <c r="AO9" s="259" t="s">
        <v>565</v>
      </c>
      <c r="AP9" s="259" t="s">
        <v>565</v>
      </c>
      <c r="AQ9" s="259" t="s">
        <v>565</v>
      </c>
      <c r="AR9" s="259" t="s">
        <v>565</v>
      </c>
      <c r="AS9" s="259" t="s">
        <v>565</v>
      </c>
      <c r="AT9" s="259" t="s">
        <v>565</v>
      </c>
      <c r="AU9" s="259" t="s">
        <v>565</v>
      </c>
      <c r="AV9" s="259" t="s">
        <v>565</v>
      </c>
      <c r="AW9" s="259" t="s">
        <v>565</v>
      </c>
      <c r="AX9" s="259" t="s">
        <v>565</v>
      </c>
      <c r="AY9" s="259" t="s">
        <v>565</v>
      </c>
      <c r="AZ9" s="259" t="s">
        <v>565</v>
      </c>
      <c r="BA9" s="259" t="s">
        <v>565</v>
      </c>
    </row>
    <row r="10" spans="1:58" s="326" customFormat="1">
      <c r="A10" s="324" t="s">
        <v>717</v>
      </c>
      <c r="B10" s="324" t="s">
        <v>718</v>
      </c>
      <c r="C10" s="325">
        <v>1</v>
      </c>
      <c r="D10" s="326" t="s">
        <v>566</v>
      </c>
      <c r="E10" s="326" t="s">
        <v>617</v>
      </c>
      <c r="F10" s="326" t="s">
        <v>568</v>
      </c>
      <c r="G10" s="326" t="s">
        <v>569</v>
      </c>
      <c r="H10" s="326" t="s">
        <v>618</v>
      </c>
      <c r="I10" s="326" t="s">
        <v>619</v>
      </c>
      <c r="J10" s="326" t="s">
        <v>565</v>
      </c>
      <c r="K10" s="326" t="s">
        <v>572</v>
      </c>
      <c r="L10" s="326" t="s">
        <v>573</v>
      </c>
      <c r="M10" s="326">
        <v>82</v>
      </c>
      <c r="N10" s="326">
        <v>3</v>
      </c>
      <c r="O10" s="326">
        <v>6783.1520345869176</v>
      </c>
      <c r="P10" s="326" t="s">
        <v>620</v>
      </c>
      <c r="Q10" s="326" t="s">
        <v>621</v>
      </c>
      <c r="R10" s="326">
        <v>500</v>
      </c>
      <c r="S10" s="326" t="s">
        <v>598</v>
      </c>
      <c r="T10" s="326" t="s">
        <v>577</v>
      </c>
      <c r="U10" s="326" t="s">
        <v>578</v>
      </c>
      <c r="V10" s="327" t="s">
        <v>622</v>
      </c>
      <c r="W10" s="327" t="s">
        <v>623</v>
      </c>
      <c r="X10" s="326">
        <v>500</v>
      </c>
      <c r="Y10" s="326" t="s">
        <v>581</v>
      </c>
      <c r="Z10" s="326" t="s">
        <v>582</v>
      </c>
      <c r="AA10" s="326" t="s">
        <v>583</v>
      </c>
      <c r="AB10" s="326" t="s">
        <v>565</v>
      </c>
      <c r="AC10" s="326">
        <v>9</v>
      </c>
      <c r="AD10" s="326">
        <v>450</v>
      </c>
      <c r="AE10" s="326" t="s">
        <v>565</v>
      </c>
      <c r="AF10" s="326" t="s">
        <v>565</v>
      </c>
      <c r="AG10" s="326" t="s">
        <v>565</v>
      </c>
      <c r="AH10" s="326" t="s">
        <v>565</v>
      </c>
      <c r="AI10" s="326" t="s">
        <v>565</v>
      </c>
      <c r="AJ10" s="326" t="s">
        <v>565</v>
      </c>
      <c r="AK10" s="326" t="s">
        <v>565</v>
      </c>
      <c r="AL10" s="326" t="s">
        <v>565</v>
      </c>
      <c r="AM10" s="326" t="s">
        <v>565</v>
      </c>
      <c r="AN10" s="326" t="s">
        <v>565</v>
      </c>
      <c r="AO10" s="326" t="s">
        <v>565</v>
      </c>
      <c r="AP10" s="326" t="s">
        <v>565</v>
      </c>
      <c r="AQ10" s="326" t="s">
        <v>565</v>
      </c>
      <c r="AR10" s="326" t="s">
        <v>565</v>
      </c>
      <c r="AS10" s="326" t="s">
        <v>565</v>
      </c>
      <c r="AT10" s="326" t="s">
        <v>565</v>
      </c>
      <c r="AU10" s="326" t="s">
        <v>565</v>
      </c>
      <c r="AV10" s="326" t="s">
        <v>565</v>
      </c>
      <c r="AW10" s="326" t="s">
        <v>565</v>
      </c>
      <c r="AX10" s="326" t="s">
        <v>565</v>
      </c>
      <c r="AY10" s="326" t="s">
        <v>565</v>
      </c>
      <c r="AZ10" s="326" t="s">
        <v>565</v>
      </c>
      <c r="BA10" s="326" t="s">
        <v>565</v>
      </c>
    </row>
    <row r="11" spans="1:58" s="326" customFormat="1">
      <c r="A11" s="324" t="s">
        <v>719</v>
      </c>
      <c r="B11" s="324" t="s">
        <v>720</v>
      </c>
      <c r="C11" s="325">
        <v>1</v>
      </c>
      <c r="D11" s="326" t="s">
        <v>566</v>
      </c>
      <c r="E11" s="326" t="s">
        <v>624</v>
      </c>
      <c r="F11" s="326" t="s">
        <v>585</v>
      </c>
      <c r="G11" s="326" t="s">
        <v>569</v>
      </c>
      <c r="H11" s="326" t="s">
        <v>618</v>
      </c>
      <c r="I11" s="326" t="s">
        <v>625</v>
      </c>
      <c r="J11" s="326" t="s">
        <v>565</v>
      </c>
      <c r="K11" s="326" t="s">
        <v>572</v>
      </c>
      <c r="L11" s="326" t="s">
        <v>573</v>
      </c>
      <c r="M11" s="326">
        <v>86.4</v>
      </c>
      <c r="N11" s="326">
        <v>3</v>
      </c>
      <c r="O11" s="326">
        <v>8053.3544470561646</v>
      </c>
      <c r="P11" s="326" t="s">
        <v>626</v>
      </c>
      <c r="Q11" s="326" t="s">
        <v>627</v>
      </c>
      <c r="R11" s="326">
        <v>450</v>
      </c>
      <c r="S11" s="326" t="s">
        <v>628</v>
      </c>
      <c r="T11" s="326" t="s">
        <v>577</v>
      </c>
      <c r="U11" s="326" t="s">
        <v>590</v>
      </c>
      <c r="V11" s="327" t="s">
        <v>629</v>
      </c>
      <c r="W11" s="327" t="s">
        <v>630</v>
      </c>
      <c r="X11" s="326">
        <v>450</v>
      </c>
      <c r="Y11" s="326" t="s">
        <v>581</v>
      </c>
      <c r="Z11" s="326" t="s">
        <v>582</v>
      </c>
      <c r="AA11" s="326" t="s">
        <v>583</v>
      </c>
      <c r="AB11" s="326" t="s">
        <v>565</v>
      </c>
      <c r="AC11" s="326">
        <v>10</v>
      </c>
      <c r="AD11" s="326">
        <v>450</v>
      </c>
      <c r="AE11" s="326" t="s">
        <v>565</v>
      </c>
      <c r="AF11" s="326" t="s">
        <v>565</v>
      </c>
      <c r="AG11" s="326" t="s">
        <v>565</v>
      </c>
      <c r="AH11" s="326" t="s">
        <v>565</v>
      </c>
      <c r="AI11" s="326" t="s">
        <v>565</v>
      </c>
      <c r="AJ11" s="326" t="s">
        <v>565</v>
      </c>
      <c r="AK11" s="326" t="s">
        <v>565</v>
      </c>
      <c r="AL11" s="326" t="s">
        <v>565</v>
      </c>
      <c r="AM11" s="326" t="s">
        <v>565</v>
      </c>
      <c r="AN11" s="326" t="s">
        <v>565</v>
      </c>
      <c r="AO11" s="326" t="s">
        <v>565</v>
      </c>
      <c r="AP11" s="326" t="s">
        <v>565</v>
      </c>
      <c r="AQ11" s="326" t="s">
        <v>565</v>
      </c>
      <c r="AR11" s="326" t="s">
        <v>565</v>
      </c>
      <c r="AS11" s="326" t="s">
        <v>565</v>
      </c>
      <c r="AT11" s="326" t="s">
        <v>565</v>
      </c>
      <c r="AU11" s="326" t="s">
        <v>565</v>
      </c>
      <c r="AV11" s="326" t="s">
        <v>565</v>
      </c>
      <c r="AW11" s="326" t="s">
        <v>565</v>
      </c>
      <c r="AX11" s="326" t="s">
        <v>565</v>
      </c>
      <c r="AY11" s="326" t="s">
        <v>565</v>
      </c>
      <c r="AZ11" s="326" t="s">
        <v>565</v>
      </c>
      <c r="BA11" s="326" t="s">
        <v>565</v>
      </c>
    </row>
    <row r="12" spans="1:58" s="326" customFormat="1">
      <c r="A12" s="324" t="s">
        <v>739</v>
      </c>
      <c r="B12" s="324" t="s">
        <v>740</v>
      </c>
      <c r="C12" s="325">
        <v>1</v>
      </c>
      <c r="D12" s="326" t="s">
        <v>673</v>
      </c>
      <c r="E12" s="326" t="s">
        <v>694</v>
      </c>
      <c r="F12" s="326" t="s">
        <v>675</v>
      </c>
      <c r="G12" s="326" t="s">
        <v>569</v>
      </c>
      <c r="H12" s="326" t="s">
        <v>618</v>
      </c>
      <c r="I12" s="326" t="s">
        <v>695</v>
      </c>
      <c r="J12" s="326" t="s">
        <v>565</v>
      </c>
      <c r="K12" s="326" t="s">
        <v>572</v>
      </c>
      <c r="L12" s="326" t="s">
        <v>573</v>
      </c>
      <c r="M12" s="326">
        <v>89.4</v>
      </c>
      <c r="N12" s="326">
        <v>3</v>
      </c>
      <c r="O12" s="326">
        <v>8698.3026023742441</v>
      </c>
      <c r="P12" s="326" t="s">
        <v>696</v>
      </c>
      <c r="Q12" s="326" t="s">
        <v>697</v>
      </c>
      <c r="R12" s="326">
        <v>450</v>
      </c>
      <c r="S12" s="326" t="s">
        <v>628</v>
      </c>
      <c r="T12" s="326" t="s">
        <v>577</v>
      </c>
      <c r="U12" s="326" t="s">
        <v>590</v>
      </c>
      <c r="V12" s="327" t="s">
        <v>698</v>
      </c>
      <c r="W12" s="327" t="s">
        <v>699</v>
      </c>
      <c r="X12" s="326">
        <v>450</v>
      </c>
      <c r="Y12" s="326" t="s">
        <v>581</v>
      </c>
      <c r="Z12" s="326" t="s">
        <v>582</v>
      </c>
      <c r="AA12" s="326" t="s">
        <v>583</v>
      </c>
      <c r="AB12" s="326" t="s">
        <v>565</v>
      </c>
      <c r="AC12" s="326">
        <v>11</v>
      </c>
      <c r="AD12" s="326">
        <v>400</v>
      </c>
      <c r="AE12" s="326" t="s">
        <v>565</v>
      </c>
      <c r="AF12" s="326" t="s">
        <v>565</v>
      </c>
      <c r="AG12" s="326" t="s">
        <v>565</v>
      </c>
      <c r="AH12" s="326" t="s">
        <v>565</v>
      </c>
      <c r="AI12" s="326" t="s">
        <v>565</v>
      </c>
      <c r="AJ12" s="326" t="s">
        <v>565</v>
      </c>
      <c r="AK12" s="326" t="s">
        <v>565</v>
      </c>
      <c r="AL12" s="326" t="s">
        <v>565</v>
      </c>
      <c r="AM12" s="326" t="s">
        <v>565</v>
      </c>
      <c r="AN12" s="326" t="s">
        <v>565</v>
      </c>
      <c r="AO12" s="326" t="s">
        <v>565</v>
      </c>
      <c r="AP12" s="326" t="s">
        <v>565</v>
      </c>
      <c r="AQ12" s="326" t="s">
        <v>565</v>
      </c>
      <c r="AR12" s="326" t="s">
        <v>565</v>
      </c>
      <c r="AS12" s="326" t="s">
        <v>565</v>
      </c>
      <c r="AT12" s="326" t="s">
        <v>565</v>
      </c>
      <c r="AU12" s="326" t="s">
        <v>565</v>
      </c>
      <c r="AV12" s="326" t="s">
        <v>565</v>
      </c>
      <c r="AW12" s="326" t="s">
        <v>565</v>
      </c>
      <c r="AX12" s="326" t="s">
        <v>565</v>
      </c>
      <c r="AY12" s="326" t="s">
        <v>565</v>
      </c>
      <c r="AZ12" s="326" t="s">
        <v>565</v>
      </c>
      <c r="BA12" s="326" t="s">
        <v>565</v>
      </c>
    </row>
    <row r="13" spans="1:58" s="326" customFormat="1">
      <c r="A13" s="324" t="s">
        <v>721</v>
      </c>
      <c r="B13" s="324" t="s">
        <v>722</v>
      </c>
      <c r="C13" s="325">
        <v>2</v>
      </c>
      <c r="D13" s="326" t="s">
        <v>566</v>
      </c>
      <c r="E13" s="326" t="s">
        <v>631</v>
      </c>
      <c r="F13" s="326" t="s">
        <v>594</v>
      </c>
      <c r="G13" s="326" t="s">
        <v>569</v>
      </c>
      <c r="H13" s="326" t="s">
        <v>618</v>
      </c>
      <c r="I13" s="326" t="s">
        <v>632</v>
      </c>
      <c r="J13" s="326" t="s">
        <v>565</v>
      </c>
      <c r="K13" s="326" t="s">
        <v>572</v>
      </c>
      <c r="L13" s="326" t="s">
        <v>573</v>
      </c>
      <c r="M13" s="326">
        <v>93.7</v>
      </c>
      <c r="N13" s="326">
        <v>3</v>
      </c>
      <c r="O13" s="326">
        <v>9447.746713994813</v>
      </c>
      <c r="P13" s="326" t="s">
        <v>633</v>
      </c>
      <c r="Q13" s="326" t="s">
        <v>634</v>
      </c>
      <c r="R13" s="326">
        <v>400</v>
      </c>
      <c r="S13" s="326" t="s">
        <v>635</v>
      </c>
      <c r="T13" s="326" t="s">
        <v>577</v>
      </c>
      <c r="U13" s="326" t="s">
        <v>590</v>
      </c>
      <c r="V13" s="327" t="s">
        <v>636</v>
      </c>
      <c r="W13" s="327" t="s">
        <v>637</v>
      </c>
      <c r="X13" s="326">
        <v>400</v>
      </c>
      <c r="Y13" s="326" t="s">
        <v>581</v>
      </c>
      <c r="Z13" s="326" t="s">
        <v>582</v>
      </c>
      <c r="AA13" s="326" t="s">
        <v>583</v>
      </c>
      <c r="AB13" s="326" t="s">
        <v>565</v>
      </c>
      <c r="AC13" s="326">
        <v>12</v>
      </c>
      <c r="AD13" s="326">
        <v>400</v>
      </c>
      <c r="AE13" s="326" t="s">
        <v>565</v>
      </c>
      <c r="AF13" s="326" t="s">
        <v>565</v>
      </c>
      <c r="AG13" s="326" t="s">
        <v>565</v>
      </c>
      <c r="AH13" s="326" t="s">
        <v>565</v>
      </c>
      <c r="AI13" s="326" t="s">
        <v>565</v>
      </c>
      <c r="AJ13" s="326" t="s">
        <v>565</v>
      </c>
      <c r="AK13" s="326" t="s">
        <v>565</v>
      </c>
      <c r="AL13" s="326" t="s">
        <v>565</v>
      </c>
      <c r="AM13" s="326" t="s">
        <v>565</v>
      </c>
      <c r="AN13" s="326" t="s">
        <v>565</v>
      </c>
      <c r="AO13" s="326" t="s">
        <v>565</v>
      </c>
      <c r="AP13" s="326" t="s">
        <v>565</v>
      </c>
      <c r="AQ13" s="326" t="s">
        <v>565</v>
      </c>
      <c r="AR13" s="326" t="s">
        <v>565</v>
      </c>
      <c r="AS13" s="326" t="s">
        <v>565</v>
      </c>
      <c r="AT13" s="326" t="s">
        <v>565</v>
      </c>
      <c r="AU13" s="326" t="s">
        <v>565</v>
      </c>
      <c r="AV13" s="326" t="s">
        <v>565</v>
      </c>
      <c r="AW13" s="326" t="s">
        <v>565</v>
      </c>
      <c r="AX13" s="326" t="s">
        <v>565</v>
      </c>
      <c r="AY13" s="326" t="s">
        <v>565</v>
      </c>
      <c r="AZ13" s="326" t="s">
        <v>565</v>
      </c>
      <c r="BA13" s="326" t="s">
        <v>565</v>
      </c>
    </row>
    <row r="14" spans="1:58" s="326" customFormat="1">
      <c r="A14" s="324" t="s">
        <v>723</v>
      </c>
      <c r="B14" s="324" t="s">
        <v>724</v>
      </c>
      <c r="C14" s="325">
        <v>1</v>
      </c>
      <c r="D14" s="326" t="s">
        <v>566</v>
      </c>
      <c r="E14" s="326" t="s">
        <v>638</v>
      </c>
      <c r="F14" s="326" t="s">
        <v>639</v>
      </c>
      <c r="G14" s="326" t="s">
        <v>569</v>
      </c>
      <c r="H14" s="326" t="s">
        <v>618</v>
      </c>
      <c r="I14" s="326" t="s">
        <v>640</v>
      </c>
      <c r="J14" s="326" t="s">
        <v>565</v>
      </c>
      <c r="K14" s="326" t="s">
        <v>572</v>
      </c>
      <c r="L14" s="326" t="s">
        <v>573</v>
      </c>
      <c r="M14" s="326">
        <v>99.3</v>
      </c>
      <c r="N14" s="326">
        <v>3</v>
      </c>
      <c r="O14" s="326">
        <v>10663.543948554992</v>
      </c>
      <c r="P14" s="326" t="s">
        <v>641</v>
      </c>
      <c r="Q14" s="326" t="s">
        <v>642</v>
      </c>
      <c r="R14" s="326">
        <v>400</v>
      </c>
      <c r="S14" s="326" t="s">
        <v>643</v>
      </c>
      <c r="T14" s="326" t="s">
        <v>577</v>
      </c>
      <c r="U14" s="326" t="s">
        <v>590</v>
      </c>
      <c r="V14" s="327" t="s">
        <v>644</v>
      </c>
      <c r="W14" s="327" t="s">
        <v>645</v>
      </c>
      <c r="X14" s="326">
        <v>400</v>
      </c>
      <c r="Y14" s="326" t="s">
        <v>581</v>
      </c>
      <c r="Z14" s="326" t="s">
        <v>582</v>
      </c>
      <c r="AA14" s="326" t="s">
        <v>583</v>
      </c>
      <c r="AB14" s="326" t="s">
        <v>565</v>
      </c>
      <c r="AC14" s="326">
        <v>13</v>
      </c>
      <c r="AD14" s="326">
        <v>400</v>
      </c>
      <c r="AE14" s="326" t="s">
        <v>565</v>
      </c>
      <c r="AF14" s="326" t="s">
        <v>565</v>
      </c>
      <c r="AG14" s="326" t="s">
        <v>565</v>
      </c>
      <c r="AH14" s="326" t="s">
        <v>565</v>
      </c>
      <c r="AI14" s="326" t="s">
        <v>565</v>
      </c>
      <c r="AJ14" s="326" t="s">
        <v>565</v>
      </c>
      <c r="AK14" s="326" t="s">
        <v>565</v>
      </c>
      <c r="AL14" s="326" t="s">
        <v>565</v>
      </c>
      <c r="AM14" s="326" t="s">
        <v>565</v>
      </c>
      <c r="AN14" s="326" t="s">
        <v>565</v>
      </c>
      <c r="AO14" s="326" t="s">
        <v>565</v>
      </c>
      <c r="AP14" s="326" t="s">
        <v>565</v>
      </c>
      <c r="AQ14" s="326" t="s">
        <v>565</v>
      </c>
      <c r="AR14" s="326" t="s">
        <v>565</v>
      </c>
      <c r="AS14" s="326" t="s">
        <v>565</v>
      </c>
      <c r="AT14" s="326" t="s">
        <v>565</v>
      </c>
      <c r="AU14" s="326" t="s">
        <v>565</v>
      </c>
      <c r="AV14" s="326" t="s">
        <v>565</v>
      </c>
      <c r="AW14" s="326" t="s">
        <v>565</v>
      </c>
      <c r="AX14" s="326" t="s">
        <v>565</v>
      </c>
      <c r="AY14" s="326" t="s">
        <v>565</v>
      </c>
      <c r="AZ14" s="326" t="s">
        <v>565</v>
      </c>
      <c r="BA14" s="326" t="s">
        <v>565</v>
      </c>
    </row>
    <row r="15" spans="1:58" s="326" customFormat="1">
      <c r="A15" s="324" t="s">
        <v>741</v>
      </c>
      <c r="B15" s="324" t="s">
        <v>742</v>
      </c>
      <c r="C15" s="325">
        <v>1</v>
      </c>
      <c r="D15" s="326" t="s">
        <v>673</v>
      </c>
      <c r="E15" s="326" t="s">
        <v>700</v>
      </c>
      <c r="F15" s="326" t="s">
        <v>688</v>
      </c>
      <c r="G15" s="326" t="s">
        <v>569</v>
      </c>
      <c r="H15" s="326" t="s">
        <v>618</v>
      </c>
      <c r="I15" s="326" t="s">
        <v>701</v>
      </c>
      <c r="J15" s="326" t="s">
        <v>565</v>
      </c>
      <c r="K15" s="326" t="s">
        <v>572</v>
      </c>
      <c r="L15" s="326" t="s">
        <v>573</v>
      </c>
      <c r="M15" s="326">
        <v>104.4</v>
      </c>
      <c r="N15" s="326">
        <v>3</v>
      </c>
      <c r="O15" s="326">
        <v>11882.286462125176</v>
      </c>
      <c r="P15" s="326" t="s">
        <v>702</v>
      </c>
      <c r="Q15" s="326" t="s">
        <v>703</v>
      </c>
      <c r="R15" s="326">
        <v>350</v>
      </c>
      <c r="S15" s="326" t="s">
        <v>704</v>
      </c>
      <c r="T15" s="326" t="s">
        <v>577</v>
      </c>
      <c r="U15" s="326" t="s">
        <v>578</v>
      </c>
      <c r="V15" s="327" t="s">
        <v>705</v>
      </c>
      <c r="W15" s="327" t="s">
        <v>706</v>
      </c>
      <c r="X15" s="326">
        <v>350</v>
      </c>
      <c r="Y15" s="326" t="s">
        <v>581</v>
      </c>
      <c r="Z15" s="326" t="s">
        <v>582</v>
      </c>
      <c r="AA15" s="326" t="s">
        <v>583</v>
      </c>
      <c r="AB15" s="326" t="s">
        <v>565</v>
      </c>
      <c r="AC15" s="326">
        <v>14</v>
      </c>
      <c r="AD15" s="326">
        <v>300</v>
      </c>
      <c r="AE15" s="326" t="s">
        <v>565</v>
      </c>
      <c r="AF15" s="326" t="s">
        <v>565</v>
      </c>
      <c r="AG15" s="326" t="s">
        <v>565</v>
      </c>
      <c r="AH15" s="326" t="s">
        <v>565</v>
      </c>
      <c r="AI15" s="326" t="s">
        <v>565</v>
      </c>
      <c r="AJ15" s="326" t="s">
        <v>565</v>
      </c>
      <c r="AK15" s="326" t="s">
        <v>565</v>
      </c>
      <c r="AL15" s="326" t="s">
        <v>565</v>
      </c>
      <c r="AM15" s="326" t="s">
        <v>565</v>
      </c>
      <c r="AN15" s="326" t="s">
        <v>565</v>
      </c>
      <c r="AO15" s="326" t="s">
        <v>565</v>
      </c>
      <c r="AP15" s="326" t="s">
        <v>565</v>
      </c>
      <c r="AQ15" s="326" t="s">
        <v>565</v>
      </c>
      <c r="AR15" s="326" t="s">
        <v>565</v>
      </c>
      <c r="AS15" s="326" t="s">
        <v>565</v>
      </c>
      <c r="AT15" s="326" t="s">
        <v>565</v>
      </c>
      <c r="AU15" s="326" t="s">
        <v>565</v>
      </c>
      <c r="AV15" s="326" t="s">
        <v>565</v>
      </c>
      <c r="AW15" s="326" t="s">
        <v>565</v>
      </c>
      <c r="AX15" s="326" t="s">
        <v>565</v>
      </c>
      <c r="AY15" s="326" t="s">
        <v>565</v>
      </c>
      <c r="AZ15" s="326" t="s">
        <v>565</v>
      </c>
      <c r="BA15" s="326" t="s">
        <v>565</v>
      </c>
    </row>
    <row r="16" spans="1:58" s="326" customFormat="1">
      <c r="A16" s="324" t="s">
        <v>725</v>
      </c>
      <c r="B16" s="324" t="s">
        <v>726</v>
      </c>
      <c r="C16" s="325">
        <v>1</v>
      </c>
      <c r="D16" s="326" t="s">
        <v>566</v>
      </c>
      <c r="E16" s="326" t="s">
        <v>646</v>
      </c>
      <c r="F16" s="326" t="s">
        <v>602</v>
      </c>
      <c r="G16" s="326" t="s">
        <v>569</v>
      </c>
      <c r="H16" s="326" t="s">
        <v>618</v>
      </c>
      <c r="I16" s="326" t="s">
        <v>647</v>
      </c>
      <c r="J16" s="326" t="s">
        <v>565</v>
      </c>
      <c r="K16" s="326" t="s">
        <v>572</v>
      </c>
      <c r="L16" s="326" t="s">
        <v>573</v>
      </c>
      <c r="M16" s="326">
        <v>111</v>
      </c>
      <c r="N16" s="326">
        <v>3</v>
      </c>
      <c r="O16" s="326">
        <v>13625.911458790837</v>
      </c>
      <c r="P16" s="326" t="s">
        <v>648</v>
      </c>
      <c r="Q16" s="326" t="s">
        <v>649</v>
      </c>
      <c r="R16" s="326">
        <v>300</v>
      </c>
      <c r="S16" s="326" t="s">
        <v>650</v>
      </c>
      <c r="T16" s="326" t="s">
        <v>577</v>
      </c>
      <c r="U16" s="326" t="s">
        <v>578</v>
      </c>
      <c r="V16" s="327" t="s">
        <v>651</v>
      </c>
      <c r="W16" s="327" t="s">
        <v>652</v>
      </c>
      <c r="X16" s="326">
        <v>300</v>
      </c>
      <c r="Y16" s="326" t="s">
        <v>581</v>
      </c>
      <c r="Z16" s="326" t="s">
        <v>582</v>
      </c>
      <c r="AA16" s="326" t="s">
        <v>583</v>
      </c>
      <c r="AB16" s="326" t="s">
        <v>565</v>
      </c>
      <c r="AC16" s="326">
        <v>15</v>
      </c>
      <c r="AD16" s="326">
        <v>250</v>
      </c>
      <c r="AE16" s="326" t="s">
        <v>565</v>
      </c>
      <c r="AF16" s="326" t="s">
        <v>565</v>
      </c>
      <c r="AG16" s="326" t="s">
        <v>565</v>
      </c>
      <c r="AH16" s="326" t="s">
        <v>565</v>
      </c>
      <c r="AI16" s="326" t="s">
        <v>565</v>
      </c>
      <c r="AJ16" s="326" t="s">
        <v>565</v>
      </c>
      <c r="AK16" s="326" t="s">
        <v>565</v>
      </c>
      <c r="AL16" s="326" t="s">
        <v>565</v>
      </c>
      <c r="AM16" s="326" t="s">
        <v>565</v>
      </c>
      <c r="AN16" s="326" t="s">
        <v>565</v>
      </c>
      <c r="AO16" s="326" t="s">
        <v>565</v>
      </c>
      <c r="AP16" s="326" t="s">
        <v>565</v>
      </c>
      <c r="AQ16" s="326" t="s">
        <v>565</v>
      </c>
      <c r="AR16" s="326" t="s">
        <v>565</v>
      </c>
      <c r="AS16" s="326" t="s">
        <v>565</v>
      </c>
      <c r="AT16" s="326" t="s">
        <v>565</v>
      </c>
      <c r="AU16" s="326" t="s">
        <v>565</v>
      </c>
      <c r="AV16" s="326" t="s">
        <v>565</v>
      </c>
      <c r="AW16" s="326" t="s">
        <v>565</v>
      </c>
      <c r="AX16" s="326" t="s">
        <v>565</v>
      </c>
      <c r="AY16" s="326" t="s">
        <v>565</v>
      </c>
      <c r="AZ16" s="326" t="s">
        <v>565</v>
      </c>
      <c r="BA16" s="326" t="s">
        <v>565</v>
      </c>
    </row>
    <row r="17" spans="1:53" s="326" customFormat="1">
      <c r="A17" s="324" t="s">
        <v>727</v>
      </c>
      <c r="B17" s="324" t="s">
        <v>728</v>
      </c>
      <c r="C17" s="325">
        <v>1</v>
      </c>
      <c r="D17" s="326" t="s">
        <v>566</v>
      </c>
      <c r="E17" s="326" t="s">
        <v>653</v>
      </c>
      <c r="F17" s="326" t="s">
        <v>610</v>
      </c>
      <c r="G17" s="326" t="s">
        <v>569</v>
      </c>
      <c r="H17" s="326" t="s">
        <v>618</v>
      </c>
      <c r="I17" s="326" t="s">
        <v>654</v>
      </c>
      <c r="J17" s="326" t="s">
        <v>565</v>
      </c>
      <c r="K17" s="326" t="s">
        <v>572</v>
      </c>
      <c r="L17" s="326" t="s">
        <v>573</v>
      </c>
      <c r="M17" s="326">
        <v>118.6</v>
      </c>
      <c r="N17" s="326">
        <v>3</v>
      </c>
      <c r="O17" s="326">
        <v>15495.237301188992</v>
      </c>
      <c r="P17" s="326" t="s">
        <v>655</v>
      </c>
      <c r="Q17" s="326" t="s">
        <v>656</v>
      </c>
      <c r="R17" s="326">
        <v>300</v>
      </c>
      <c r="S17" s="326" t="s">
        <v>614</v>
      </c>
      <c r="T17" s="326" t="s">
        <v>577</v>
      </c>
      <c r="U17" s="326" t="s">
        <v>578</v>
      </c>
      <c r="V17" s="327" t="s">
        <v>657</v>
      </c>
      <c r="W17" s="327" t="s">
        <v>658</v>
      </c>
      <c r="X17" s="326">
        <v>300</v>
      </c>
      <c r="Y17" s="326" t="s">
        <v>581</v>
      </c>
      <c r="Z17" s="326" t="s">
        <v>582</v>
      </c>
      <c r="AA17" s="326" t="s">
        <v>583</v>
      </c>
      <c r="AB17" s="326" t="s">
        <v>565</v>
      </c>
      <c r="AC17" s="326">
        <v>16</v>
      </c>
      <c r="AD17" s="326">
        <v>250</v>
      </c>
      <c r="AE17" s="326" t="s">
        <v>565</v>
      </c>
      <c r="AF17" s="326" t="s">
        <v>565</v>
      </c>
      <c r="AG17" s="326" t="s">
        <v>565</v>
      </c>
      <c r="AH17" s="326" t="s">
        <v>565</v>
      </c>
      <c r="AI17" s="326" t="s">
        <v>565</v>
      </c>
      <c r="AJ17" s="326" t="s">
        <v>565</v>
      </c>
      <c r="AK17" s="326" t="s">
        <v>565</v>
      </c>
      <c r="AL17" s="326" t="s">
        <v>565</v>
      </c>
      <c r="AM17" s="326" t="s">
        <v>565</v>
      </c>
      <c r="AN17" s="326" t="s">
        <v>565</v>
      </c>
      <c r="AO17" s="326" t="s">
        <v>565</v>
      </c>
      <c r="AP17" s="326" t="s">
        <v>565</v>
      </c>
      <c r="AQ17" s="326" t="s">
        <v>565</v>
      </c>
      <c r="AR17" s="326" t="s">
        <v>565</v>
      </c>
      <c r="AS17" s="326" t="s">
        <v>565</v>
      </c>
      <c r="AT17" s="326" t="s">
        <v>565</v>
      </c>
      <c r="AU17" s="326" t="s">
        <v>565</v>
      </c>
      <c r="AV17" s="326" t="s">
        <v>565</v>
      </c>
      <c r="AW17" s="326" t="s">
        <v>565</v>
      </c>
      <c r="AX17" s="326" t="s">
        <v>565</v>
      </c>
      <c r="AY17" s="326" t="s">
        <v>565</v>
      </c>
      <c r="AZ17" s="326" t="s">
        <v>565</v>
      </c>
      <c r="BA17" s="326" t="s">
        <v>565</v>
      </c>
    </row>
    <row r="18" spans="1:53" s="326" customFormat="1">
      <c r="A18" s="324" t="s">
        <v>729</v>
      </c>
      <c r="B18" s="324" t="s">
        <v>730</v>
      </c>
      <c r="C18" s="325">
        <v>1</v>
      </c>
      <c r="D18" s="326" t="s">
        <v>566</v>
      </c>
      <c r="E18" s="326" t="s">
        <v>659</v>
      </c>
      <c r="F18" s="326" t="s">
        <v>660</v>
      </c>
      <c r="G18" s="326" t="s">
        <v>569</v>
      </c>
      <c r="H18" s="326" t="s">
        <v>570</v>
      </c>
      <c r="I18" s="326" t="s">
        <v>661</v>
      </c>
      <c r="J18" s="326" t="s">
        <v>565</v>
      </c>
      <c r="K18" s="326" t="s">
        <v>572</v>
      </c>
      <c r="L18" s="326" t="s">
        <v>573</v>
      </c>
      <c r="M18" s="326">
        <v>64.400000000000006</v>
      </c>
      <c r="N18" s="326">
        <v>3</v>
      </c>
      <c r="O18" s="326">
        <v>4449.3098030772398</v>
      </c>
      <c r="P18" s="326" t="s">
        <v>662</v>
      </c>
      <c r="Q18" s="326" t="s">
        <v>663</v>
      </c>
      <c r="R18" s="326">
        <v>600</v>
      </c>
      <c r="S18" s="326" t="s">
        <v>664</v>
      </c>
      <c r="T18" s="326" t="s">
        <v>577</v>
      </c>
      <c r="U18" s="326" t="s">
        <v>590</v>
      </c>
      <c r="V18" s="327" t="s">
        <v>665</v>
      </c>
      <c r="W18" s="327" t="s">
        <v>666</v>
      </c>
      <c r="X18" s="326">
        <v>600</v>
      </c>
      <c r="Y18" s="326" t="s">
        <v>581</v>
      </c>
      <c r="Z18" s="326" t="s">
        <v>582</v>
      </c>
      <c r="AA18" s="326" t="s">
        <v>583</v>
      </c>
      <c r="AB18" s="326" t="s">
        <v>565</v>
      </c>
      <c r="AC18" s="326">
        <v>17</v>
      </c>
      <c r="AD18" s="326">
        <v>500</v>
      </c>
      <c r="AE18" s="326" t="s">
        <v>565</v>
      </c>
      <c r="AF18" s="326" t="s">
        <v>565</v>
      </c>
      <c r="AG18" s="326" t="s">
        <v>565</v>
      </c>
      <c r="AH18" s="326" t="s">
        <v>565</v>
      </c>
      <c r="AI18" s="326" t="s">
        <v>565</v>
      </c>
      <c r="AJ18" s="326" t="s">
        <v>565</v>
      </c>
      <c r="AK18" s="326" t="s">
        <v>565</v>
      </c>
      <c r="AL18" s="326" t="s">
        <v>565</v>
      </c>
      <c r="AM18" s="326" t="s">
        <v>565</v>
      </c>
      <c r="AN18" s="326" t="s">
        <v>565</v>
      </c>
      <c r="AO18" s="326" t="s">
        <v>565</v>
      </c>
      <c r="AP18" s="326" t="s">
        <v>565</v>
      </c>
      <c r="AQ18" s="326" t="s">
        <v>565</v>
      </c>
      <c r="AR18" s="326" t="s">
        <v>565</v>
      </c>
      <c r="AS18" s="326" t="s">
        <v>565</v>
      </c>
      <c r="AT18" s="326" t="s">
        <v>565</v>
      </c>
      <c r="AU18" s="326" t="s">
        <v>565</v>
      </c>
      <c r="AV18" s="326" t="s">
        <v>565</v>
      </c>
      <c r="AW18" s="326" t="s">
        <v>565</v>
      </c>
      <c r="AX18" s="326" t="s">
        <v>565</v>
      </c>
      <c r="AY18" s="326" t="s">
        <v>565</v>
      </c>
      <c r="AZ18" s="326" t="s">
        <v>565</v>
      </c>
      <c r="BA18" s="326" t="s">
        <v>565</v>
      </c>
    </row>
    <row r="19" spans="1:53" s="326" customFormat="1">
      <c r="A19" s="324" t="s">
        <v>731</v>
      </c>
      <c r="B19" s="324" t="s">
        <v>732</v>
      </c>
      <c r="C19" s="325">
        <v>1</v>
      </c>
      <c r="D19" s="326" t="s">
        <v>566</v>
      </c>
      <c r="E19" s="326" t="s">
        <v>667</v>
      </c>
      <c r="F19" s="326" t="s">
        <v>660</v>
      </c>
      <c r="G19" s="326" t="s">
        <v>569</v>
      </c>
      <c r="H19" s="326" t="s">
        <v>618</v>
      </c>
      <c r="I19" s="326" t="s">
        <v>668</v>
      </c>
      <c r="J19" s="326" t="s">
        <v>565</v>
      </c>
      <c r="K19" s="326" t="s">
        <v>572</v>
      </c>
      <c r="L19" s="326" t="s">
        <v>573</v>
      </c>
      <c r="M19" s="326">
        <v>78.3</v>
      </c>
      <c r="N19" s="326">
        <v>3</v>
      </c>
      <c r="O19" s="326">
        <v>6215.6556813355601</v>
      </c>
      <c r="P19" s="326" t="s">
        <v>669</v>
      </c>
      <c r="Q19" s="326" t="s">
        <v>670</v>
      </c>
      <c r="R19" s="326">
        <v>500</v>
      </c>
      <c r="S19" s="326" t="s">
        <v>598</v>
      </c>
      <c r="T19" s="326" t="s">
        <v>577</v>
      </c>
      <c r="U19" s="326" t="s">
        <v>590</v>
      </c>
      <c r="V19" s="327" t="s">
        <v>671</v>
      </c>
      <c r="W19" s="327" t="s">
        <v>672</v>
      </c>
      <c r="X19" s="326">
        <v>500</v>
      </c>
      <c r="Y19" s="326" t="s">
        <v>581</v>
      </c>
      <c r="Z19" s="326" t="s">
        <v>582</v>
      </c>
      <c r="AA19" s="326" t="s">
        <v>583</v>
      </c>
      <c r="AB19" s="326" t="s">
        <v>565</v>
      </c>
      <c r="AC19" s="326">
        <v>18</v>
      </c>
      <c r="AD19" s="326">
        <v>450</v>
      </c>
      <c r="AE19" s="326" t="s">
        <v>565</v>
      </c>
      <c r="AF19" s="326" t="s">
        <v>565</v>
      </c>
      <c r="AG19" s="326" t="s">
        <v>565</v>
      </c>
      <c r="AH19" s="326" t="s">
        <v>565</v>
      </c>
      <c r="AI19" s="326" t="s">
        <v>565</v>
      </c>
      <c r="AJ19" s="326" t="s">
        <v>565</v>
      </c>
      <c r="AK19" s="326" t="s">
        <v>565</v>
      </c>
      <c r="AL19" s="326" t="s">
        <v>565</v>
      </c>
      <c r="AM19" s="326" t="s">
        <v>565</v>
      </c>
      <c r="AN19" s="326" t="s">
        <v>565</v>
      </c>
      <c r="AO19" s="326" t="s">
        <v>565</v>
      </c>
      <c r="AP19" s="326" t="s">
        <v>565</v>
      </c>
      <c r="AQ19" s="326" t="s">
        <v>565</v>
      </c>
      <c r="AR19" s="326" t="s">
        <v>565</v>
      </c>
      <c r="AS19" s="326" t="s">
        <v>565</v>
      </c>
      <c r="AT19" s="326" t="s">
        <v>565</v>
      </c>
      <c r="AU19" s="326" t="s">
        <v>565</v>
      </c>
      <c r="AV19" s="326" t="s">
        <v>565</v>
      </c>
      <c r="AW19" s="326" t="s">
        <v>565</v>
      </c>
      <c r="AX19" s="326" t="s">
        <v>565</v>
      </c>
      <c r="AY19" s="326" t="s">
        <v>565</v>
      </c>
      <c r="AZ19" s="326" t="s">
        <v>565</v>
      </c>
      <c r="BA19" s="326" t="s">
        <v>565</v>
      </c>
    </row>
    <row r="20" spans="1:53">
      <c r="D20" s="259" t="s">
        <v>565</v>
      </c>
      <c r="E20" s="259" t="s">
        <v>565</v>
      </c>
      <c r="F20" s="259" t="s">
        <v>565</v>
      </c>
      <c r="G20" s="259" t="s">
        <v>565</v>
      </c>
      <c r="H20" s="259" t="s">
        <v>565</v>
      </c>
      <c r="I20" s="259" t="s">
        <v>565</v>
      </c>
      <c r="J20" s="259" t="s">
        <v>565</v>
      </c>
      <c r="K20" s="259" t="s">
        <v>565</v>
      </c>
      <c r="L20" s="259" t="s">
        <v>565</v>
      </c>
      <c r="M20" s="259" t="s">
        <v>565</v>
      </c>
      <c r="N20" s="259" t="s">
        <v>565</v>
      </c>
      <c r="O20" s="259" t="s">
        <v>565</v>
      </c>
      <c r="P20" s="259" t="s">
        <v>565</v>
      </c>
      <c r="Q20" s="259" t="s">
        <v>565</v>
      </c>
      <c r="R20" s="259" t="s">
        <v>565</v>
      </c>
      <c r="S20" s="259" t="s">
        <v>565</v>
      </c>
      <c r="T20" s="259" t="s">
        <v>565</v>
      </c>
      <c r="U20" s="259" t="s">
        <v>565</v>
      </c>
      <c r="V20" s="260" t="s">
        <v>565</v>
      </c>
      <c r="W20" s="260" t="s">
        <v>565</v>
      </c>
      <c r="X20" s="259" t="s">
        <v>565</v>
      </c>
      <c r="Y20" s="259" t="s">
        <v>565</v>
      </c>
      <c r="Z20" s="259" t="s">
        <v>565</v>
      </c>
      <c r="AA20" s="259" t="s">
        <v>565</v>
      </c>
      <c r="AB20" s="259" t="s">
        <v>565</v>
      </c>
      <c r="AC20" s="259" t="s">
        <v>565</v>
      </c>
      <c r="AD20" s="259" t="s">
        <v>565</v>
      </c>
      <c r="AE20" s="259" t="s">
        <v>565</v>
      </c>
      <c r="AF20" s="259" t="s">
        <v>565</v>
      </c>
      <c r="AG20" s="259" t="s">
        <v>565</v>
      </c>
      <c r="AH20" s="259" t="s">
        <v>565</v>
      </c>
      <c r="AI20" s="259" t="s">
        <v>565</v>
      </c>
      <c r="AJ20" s="259" t="s">
        <v>565</v>
      </c>
      <c r="AK20" s="259" t="s">
        <v>565</v>
      </c>
      <c r="AL20" s="259" t="s">
        <v>565</v>
      </c>
      <c r="AM20" s="259" t="s">
        <v>565</v>
      </c>
      <c r="AN20" s="259" t="s">
        <v>565</v>
      </c>
      <c r="AO20" s="259" t="s">
        <v>565</v>
      </c>
      <c r="AP20" s="259" t="s">
        <v>565</v>
      </c>
      <c r="AQ20" s="259" t="s">
        <v>565</v>
      </c>
      <c r="AR20" s="259" t="s">
        <v>565</v>
      </c>
      <c r="AS20" s="259" t="s">
        <v>565</v>
      </c>
      <c r="AT20" s="259" t="s">
        <v>565</v>
      </c>
      <c r="AU20" s="259" t="s">
        <v>565</v>
      </c>
      <c r="AV20" s="259" t="s">
        <v>565</v>
      </c>
      <c r="AW20" s="259" t="s">
        <v>565</v>
      </c>
      <c r="AX20" s="259" t="s">
        <v>565</v>
      </c>
      <c r="AY20" s="259" t="s">
        <v>565</v>
      </c>
      <c r="AZ20" s="259" t="s">
        <v>565</v>
      </c>
      <c r="BA20" s="259" t="s">
        <v>565</v>
      </c>
    </row>
    <row r="21" spans="1:53">
      <c r="D21" s="259" t="s">
        <v>565</v>
      </c>
      <c r="E21" s="259" t="s">
        <v>565</v>
      </c>
      <c r="F21" s="259" t="s">
        <v>565</v>
      </c>
      <c r="G21" s="259" t="s">
        <v>565</v>
      </c>
      <c r="H21" s="259" t="s">
        <v>565</v>
      </c>
      <c r="I21" s="259" t="s">
        <v>565</v>
      </c>
      <c r="J21" s="259" t="s">
        <v>565</v>
      </c>
      <c r="K21" s="259" t="s">
        <v>565</v>
      </c>
      <c r="L21" s="259" t="s">
        <v>565</v>
      </c>
      <c r="M21" s="259" t="s">
        <v>565</v>
      </c>
      <c r="N21" s="259" t="s">
        <v>565</v>
      </c>
      <c r="O21" s="259" t="s">
        <v>565</v>
      </c>
      <c r="P21" s="259" t="s">
        <v>565</v>
      </c>
      <c r="Q21" s="259" t="s">
        <v>565</v>
      </c>
      <c r="R21" s="259" t="s">
        <v>565</v>
      </c>
      <c r="S21" s="259" t="s">
        <v>565</v>
      </c>
      <c r="T21" s="259" t="s">
        <v>565</v>
      </c>
      <c r="U21" s="259" t="s">
        <v>565</v>
      </c>
      <c r="V21" s="260" t="s">
        <v>565</v>
      </c>
      <c r="W21" s="260" t="s">
        <v>565</v>
      </c>
      <c r="X21" s="259" t="s">
        <v>565</v>
      </c>
      <c r="Y21" s="259" t="s">
        <v>565</v>
      </c>
      <c r="Z21" s="259" t="s">
        <v>565</v>
      </c>
      <c r="AA21" s="259" t="s">
        <v>565</v>
      </c>
      <c r="AB21" s="259" t="s">
        <v>565</v>
      </c>
      <c r="AC21" s="259" t="s">
        <v>565</v>
      </c>
      <c r="AD21" s="259" t="s">
        <v>565</v>
      </c>
      <c r="AE21" s="259" t="s">
        <v>565</v>
      </c>
      <c r="AF21" s="259" t="s">
        <v>565</v>
      </c>
      <c r="AG21" s="259" t="s">
        <v>565</v>
      </c>
      <c r="AH21" s="259" t="s">
        <v>565</v>
      </c>
      <c r="AI21" s="259" t="s">
        <v>565</v>
      </c>
      <c r="AJ21" s="259" t="s">
        <v>565</v>
      </c>
      <c r="AK21" s="259" t="s">
        <v>565</v>
      </c>
      <c r="AL21" s="259" t="s">
        <v>565</v>
      </c>
      <c r="AM21" s="259" t="s">
        <v>565</v>
      </c>
      <c r="AN21" s="259" t="s">
        <v>565</v>
      </c>
      <c r="AO21" s="259" t="s">
        <v>565</v>
      </c>
      <c r="AP21" s="259" t="s">
        <v>565</v>
      </c>
      <c r="AQ21" s="259" t="s">
        <v>565</v>
      </c>
      <c r="AR21" s="259" t="s">
        <v>565</v>
      </c>
      <c r="AS21" s="259" t="s">
        <v>565</v>
      </c>
      <c r="AT21" s="259" t="s">
        <v>565</v>
      </c>
      <c r="AU21" s="259" t="s">
        <v>565</v>
      </c>
      <c r="AV21" s="259" t="s">
        <v>565</v>
      </c>
      <c r="AW21" s="259" t="s">
        <v>565</v>
      </c>
      <c r="AX21" s="259" t="s">
        <v>565</v>
      </c>
      <c r="AY21" s="259" t="s">
        <v>565</v>
      </c>
      <c r="AZ21" s="259" t="s">
        <v>565</v>
      </c>
      <c r="BA21" s="259" t="s">
        <v>565</v>
      </c>
    </row>
    <row r="22" spans="1:53">
      <c r="D22" s="259" t="s">
        <v>565</v>
      </c>
      <c r="E22" s="259" t="s">
        <v>565</v>
      </c>
      <c r="F22" s="259" t="s">
        <v>565</v>
      </c>
      <c r="G22" s="259" t="s">
        <v>565</v>
      </c>
      <c r="H22" s="259" t="s">
        <v>565</v>
      </c>
      <c r="I22" s="259" t="s">
        <v>565</v>
      </c>
      <c r="J22" s="259" t="s">
        <v>565</v>
      </c>
      <c r="K22" s="259" t="s">
        <v>565</v>
      </c>
      <c r="L22" s="259" t="s">
        <v>565</v>
      </c>
      <c r="M22" s="259" t="s">
        <v>565</v>
      </c>
      <c r="N22" s="259" t="s">
        <v>565</v>
      </c>
      <c r="O22" s="259" t="s">
        <v>565</v>
      </c>
      <c r="P22" s="259" t="s">
        <v>565</v>
      </c>
      <c r="Q22" s="259" t="s">
        <v>565</v>
      </c>
      <c r="R22" s="259" t="s">
        <v>565</v>
      </c>
      <c r="S22" s="259" t="s">
        <v>565</v>
      </c>
      <c r="T22" s="259" t="s">
        <v>565</v>
      </c>
      <c r="U22" s="259" t="s">
        <v>565</v>
      </c>
      <c r="V22" s="260" t="s">
        <v>565</v>
      </c>
      <c r="W22" s="260" t="s">
        <v>565</v>
      </c>
      <c r="X22" s="259" t="s">
        <v>565</v>
      </c>
      <c r="Y22" s="259" t="s">
        <v>565</v>
      </c>
      <c r="Z22" s="259" t="s">
        <v>565</v>
      </c>
      <c r="AA22" s="259" t="s">
        <v>565</v>
      </c>
      <c r="AB22" s="259" t="s">
        <v>565</v>
      </c>
      <c r="AC22" s="259" t="s">
        <v>565</v>
      </c>
      <c r="AD22" s="259" t="s">
        <v>565</v>
      </c>
      <c r="AE22" s="259" t="s">
        <v>565</v>
      </c>
      <c r="AF22" s="259" t="s">
        <v>565</v>
      </c>
      <c r="AG22" s="259" t="s">
        <v>565</v>
      </c>
      <c r="AH22" s="259" t="s">
        <v>565</v>
      </c>
      <c r="AI22" s="259" t="s">
        <v>565</v>
      </c>
      <c r="AJ22" s="259" t="s">
        <v>565</v>
      </c>
      <c r="AK22" s="259" t="s">
        <v>565</v>
      </c>
      <c r="AL22" s="259" t="s">
        <v>565</v>
      </c>
      <c r="AM22" s="259" t="s">
        <v>565</v>
      </c>
      <c r="AN22" s="259" t="s">
        <v>565</v>
      </c>
      <c r="AO22" s="259" t="s">
        <v>565</v>
      </c>
      <c r="AP22" s="259" t="s">
        <v>565</v>
      </c>
      <c r="AQ22" s="259" t="s">
        <v>565</v>
      </c>
      <c r="AR22" s="259" t="s">
        <v>565</v>
      </c>
      <c r="AS22" s="259" t="s">
        <v>565</v>
      </c>
      <c r="AT22" s="259" t="s">
        <v>565</v>
      </c>
      <c r="AU22" s="259" t="s">
        <v>565</v>
      </c>
      <c r="AV22" s="259" t="s">
        <v>565</v>
      </c>
      <c r="AW22" s="259" t="s">
        <v>565</v>
      </c>
      <c r="AX22" s="259" t="s">
        <v>565</v>
      </c>
      <c r="AY22" s="259" t="s">
        <v>565</v>
      </c>
      <c r="AZ22" s="259" t="s">
        <v>565</v>
      </c>
      <c r="BA22" s="259" t="s">
        <v>565</v>
      </c>
    </row>
    <row r="23" spans="1:53">
      <c r="D23" s="259" t="s">
        <v>565</v>
      </c>
      <c r="E23" s="259" t="s">
        <v>565</v>
      </c>
      <c r="F23" s="259" t="s">
        <v>565</v>
      </c>
      <c r="G23" s="259" t="s">
        <v>565</v>
      </c>
      <c r="H23" s="259" t="s">
        <v>565</v>
      </c>
      <c r="I23" s="259" t="s">
        <v>565</v>
      </c>
      <c r="J23" s="259" t="s">
        <v>565</v>
      </c>
      <c r="K23" s="259" t="s">
        <v>565</v>
      </c>
      <c r="L23" s="259" t="s">
        <v>565</v>
      </c>
      <c r="M23" s="259" t="s">
        <v>565</v>
      </c>
      <c r="N23" s="259" t="s">
        <v>565</v>
      </c>
      <c r="O23" s="259" t="s">
        <v>565</v>
      </c>
      <c r="P23" s="259" t="s">
        <v>565</v>
      </c>
      <c r="Q23" s="259" t="s">
        <v>565</v>
      </c>
      <c r="R23" s="259" t="s">
        <v>565</v>
      </c>
      <c r="S23" s="259" t="s">
        <v>565</v>
      </c>
      <c r="T23" s="259" t="s">
        <v>565</v>
      </c>
      <c r="U23" s="259" t="s">
        <v>565</v>
      </c>
      <c r="V23" s="260" t="s">
        <v>565</v>
      </c>
      <c r="W23" s="260" t="s">
        <v>565</v>
      </c>
      <c r="X23" s="259" t="s">
        <v>565</v>
      </c>
      <c r="Y23" s="259" t="s">
        <v>565</v>
      </c>
      <c r="Z23" s="259" t="s">
        <v>565</v>
      </c>
      <c r="AA23" s="259" t="s">
        <v>565</v>
      </c>
      <c r="AB23" s="259" t="s">
        <v>565</v>
      </c>
      <c r="AC23" s="259" t="s">
        <v>565</v>
      </c>
      <c r="AD23" s="259" t="s">
        <v>565</v>
      </c>
      <c r="AE23" s="259" t="s">
        <v>565</v>
      </c>
      <c r="AF23" s="259" t="s">
        <v>565</v>
      </c>
      <c r="AG23" s="259" t="s">
        <v>565</v>
      </c>
      <c r="AH23" s="259" t="s">
        <v>565</v>
      </c>
      <c r="AI23" s="259" t="s">
        <v>565</v>
      </c>
      <c r="AJ23" s="259" t="s">
        <v>565</v>
      </c>
      <c r="AK23" s="259" t="s">
        <v>565</v>
      </c>
      <c r="AL23" s="259" t="s">
        <v>565</v>
      </c>
      <c r="AM23" s="259" t="s">
        <v>565</v>
      </c>
      <c r="AN23" s="259" t="s">
        <v>565</v>
      </c>
      <c r="AO23" s="259" t="s">
        <v>565</v>
      </c>
      <c r="AP23" s="259" t="s">
        <v>565</v>
      </c>
      <c r="AQ23" s="259" t="s">
        <v>565</v>
      </c>
      <c r="AR23" s="259" t="s">
        <v>565</v>
      </c>
      <c r="AS23" s="259" t="s">
        <v>565</v>
      </c>
      <c r="AT23" s="259" t="s">
        <v>565</v>
      </c>
      <c r="AU23" s="259" t="s">
        <v>565</v>
      </c>
      <c r="AV23" s="259" t="s">
        <v>565</v>
      </c>
      <c r="AW23" s="259" t="s">
        <v>565</v>
      </c>
      <c r="AX23" s="259" t="s">
        <v>565</v>
      </c>
      <c r="AY23" s="259" t="s">
        <v>565</v>
      </c>
      <c r="AZ23" s="259" t="s">
        <v>565</v>
      </c>
      <c r="BA23" s="259" t="s">
        <v>565</v>
      </c>
    </row>
    <row r="24" spans="1:53">
      <c r="D24" s="259" t="s">
        <v>565</v>
      </c>
      <c r="E24" s="259" t="s">
        <v>565</v>
      </c>
      <c r="F24" s="259" t="s">
        <v>565</v>
      </c>
      <c r="G24" s="259" t="s">
        <v>565</v>
      </c>
      <c r="H24" s="259" t="s">
        <v>565</v>
      </c>
      <c r="I24" s="259" t="s">
        <v>565</v>
      </c>
      <c r="J24" s="259" t="s">
        <v>565</v>
      </c>
      <c r="K24" s="259" t="s">
        <v>565</v>
      </c>
      <c r="L24" s="259" t="s">
        <v>565</v>
      </c>
      <c r="M24" s="259" t="s">
        <v>565</v>
      </c>
      <c r="N24" s="259" t="s">
        <v>565</v>
      </c>
      <c r="O24" s="259" t="s">
        <v>565</v>
      </c>
      <c r="P24" s="259" t="s">
        <v>565</v>
      </c>
      <c r="Q24" s="259" t="s">
        <v>565</v>
      </c>
      <c r="R24" s="259" t="s">
        <v>565</v>
      </c>
      <c r="S24" s="259" t="s">
        <v>565</v>
      </c>
      <c r="T24" s="259" t="s">
        <v>565</v>
      </c>
      <c r="U24" s="259" t="s">
        <v>565</v>
      </c>
      <c r="V24" s="260" t="s">
        <v>565</v>
      </c>
      <c r="W24" s="260" t="s">
        <v>565</v>
      </c>
      <c r="X24" s="259" t="s">
        <v>565</v>
      </c>
      <c r="Y24" s="259" t="s">
        <v>565</v>
      </c>
      <c r="Z24" s="259" t="s">
        <v>565</v>
      </c>
      <c r="AA24" s="259" t="s">
        <v>565</v>
      </c>
      <c r="AB24" s="259" t="s">
        <v>565</v>
      </c>
      <c r="AC24" s="259" t="s">
        <v>565</v>
      </c>
      <c r="AD24" s="259" t="s">
        <v>565</v>
      </c>
      <c r="AE24" s="259" t="s">
        <v>565</v>
      </c>
      <c r="AF24" s="259" t="s">
        <v>565</v>
      </c>
      <c r="AG24" s="259" t="s">
        <v>565</v>
      </c>
      <c r="AH24" s="259" t="s">
        <v>565</v>
      </c>
      <c r="AI24" s="259" t="s">
        <v>565</v>
      </c>
      <c r="AJ24" s="259" t="s">
        <v>565</v>
      </c>
      <c r="AK24" s="259" t="s">
        <v>565</v>
      </c>
      <c r="AL24" s="259" t="s">
        <v>565</v>
      </c>
      <c r="AM24" s="259" t="s">
        <v>565</v>
      </c>
      <c r="AN24" s="259" t="s">
        <v>565</v>
      </c>
      <c r="AO24" s="259" t="s">
        <v>565</v>
      </c>
      <c r="AP24" s="259" t="s">
        <v>565</v>
      </c>
      <c r="AQ24" s="259" t="s">
        <v>565</v>
      </c>
      <c r="AR24" s="259" t="s">
        <v>565</v>
      </c>
      <c r="AS24" s="259" t="s">
        <v>565</v>
      </c>
      <c r="AT24" s="259" t="s">
        <v>565</v>
      </c>
      <c r="AU24" s="259" t="s">
        <v>565</v>
      </c>
      <c r="AV24" s="259" t="s">
        <v>565</v>
      </c>
      <c r="AW24" s="259" t="s">
        <v>565</v>
      </c>
      <c r="AX24" s="259" t="s">
        <v>565</v>
      </c>
      <c r="AY24" s="259" t="s">
        <v>565</v>
      </c>
      <c r="AZ24" s="259" t="s">
        <v>565</v>
      </c>
      <c r="BA24" s="259" t="s">
        <v>565</v>
      </c>
    </row>
    <row r="25" spans="1:53">
      <c r="D25" s="259" t="s">
        <v>565</v>
      </c>
      <c r="E25" s="259" t="s">
        <v>565</v>
      </c>
      <c r="F25" s="259" t="s">
        <v>565</v>
      </c>
      <c r="G25" s="259" t="s">
        <v>565</v>
      </c>
      <c r="H25" s="259" t="s">
        <v>565</v>
      </c>
      <c r="I25" s="259" t="s">
        <v>565</v>
      </c>
      <c r="J25" s="259" t="s">
        <v>565</v>
      </c>
      <c r="K25" s="259" t="s">
        <v>565</v>
      </c>
      <c r="L25" s="259" t="s">
        <v>565</v>
      </c>
      <c r="M25" s="259" t="s">
        <v>565</v>
      </c>
      <c r="N25" s="259" t="s">
        <v>565</v>
      </c>
      <c r="O25" s="259" t="s">
        <v>565</v>
      </c>
      <c r="P25" s="259" t="s">
        <v>565</v>
      </c>
      <c r="Q25" s="259" t="s">
        <v>565</v>
      </c>
      <c r="R25" s="259" t="s">
        <v>565</v>
      </c>
      <c r="S25" s="259" t="s">
        <v>565</v>
      </c>
      <c r="T25" s="259" t="s">
        <v>565</v>
      </c>
      <c r="U25" s="259" t="s">
        <v>565</v>
      </c>
      <c r="V25" s="260" t="s">
        <v>565</v>
      </c>
      <c r="W25" s="260" t="s">
        <v>565</v>
      </c>
      <c r="X25" s="259" t="s">
        <v>565</v>
      </c>
      <c r="Y25" s="259" t="s">
        <v>565</v>
      </c>
      <c r="Z25" s="259" t="s">
        <v>565</v>
      </c>
      <c r="AA25" s="259" t="s">
        <v>565</v>
      </c>
      <c r="AB25" s="259" t="s">
        <v>565</v>
      </c>
      <c r="AC25" s="259" t="s">
        <v>565</v>
      </c>
      <c r="AD25" s="259" t="s">
        <v>565</v>
      </c>
      <c r="AE25" s="259" t="s">
        <v>565</v>
      </c>
      <c r="AF25" s="259" t="s">
        <v>565</v>
      </c>
      <c r="AG25" s="259" t="s">
        <v>565</v>
      </c>
      <c r="AH25" s="259" t="s">
        <v>565</v>
      </c>
      <c r="AI25" s="259" t="s">
        <v>565</v>
      </c>
      <c r="AJ25" s="259" t="s">
        <v>565</v>
      </c>
      <c r="AK25" s="259" t="s">
        <v>565</v>
      </c>
      <c r="AL25" s="259" t="s">
        <v>565</v>
      </c>
      <c r="AM25" s="259" t="s">
        <v>565</v>
      </c>
      <c r="AN25" s="259" t="s">
        <v>565</v>
      </c>
      <c r="AO25" s="259" t="s">
        <v>565</v>
      </c>
      <c r="AP25" s="259" t="s">
        <v>565</v>
      </c>
      <c r="AQ25" s="259" t="s">
        <v>565</v>
      </c>
      <c r="AR25" s="259" t="s">
        <v>565</v>
      </c>
      <c r="AS25" s="259" t="s">
        <v>565</v>
      </c>
      <c r="AT25" s="259" t="s">
        <v>565</v>
      </c>
      <c r="AU25" s="259" t="s">
        <v>565</v>
      </c>
      <c r="AV25" s="259" t="s">
        <v>565</v>
      </c>
      <c r="AW25" s="259" t="s">
        <v>565</v>
      </c>
      <c r="AX25" s="259" t="s">
        <v>565</v>
      </c>
      <c r="AY25" s="259" t="s">
        <v>565</v>
      </c>
      <c r="AZ25" s="259" t="s">
        <v>565</v>
      </c>
      <c r="BA25" s="259" t="s">
        <v>565</v>
      </c>
    </row>
    <row r="26" spans="1:53">
      <c r="D26" s="259" t="s">
        <v>565</v>
      </c>
      <c r="E26" s="259" t="s">
        <v>565</v>
      </c>
      <c r="F26" s="259" t="s">
        <v>565</v>
      </c>
      <c r="G26" s="259" t="s">
        <v>565</v>
      </c>
      <c r="H26" s="259" t="s">
        <v>565</v>
      </c>
      <c r="I26" s="259" t="s">
        <v>565</v>
      </c>
      <c r="J26" s="259" t="s">
        <v>565</v>
      </c>
      <c r="K26" s="259" t="s">
        <v>565</v>
      </c>
      <c r="L26" s="259" t="s">
        <v>565</v>
      </c>
      <c r="M26" s="259" t="s">
        <v>565</v>
      </c>
      <c r="N26" s="259" t="s">
        <v>565</v>
      </c>
      <c r="O26" s="259" t="s">
        <v>565</v>
      </c>
      <c r="P26" s="259" t="s">
        <v>565</v>
      </c>
      <c r="Q26" s="259" t="s">
        <v>565</v>
      </c>
      <c r="R26" s="259" t="s">
        <v>565</v>
      </c>
      <c r="S26" s="259" t="s">
        <v>565</v>
      </c>
      <c r="T26" s="259" t="s">
        <v>565</v>
      </c>
      <c r="U26" s="259" t="s">
        <v>565</v>
      </c>
      <c r="V26" s="260" t="s">
        <v>565</v>
      </c>
      <c r="W26" s="260" t="s">
        <v>565</v>
      </c>
      <c r="X26" s="259" t="s">
        <v>565</v>
      </c>
      <c r="Y26" s="259" t="s">
        <v>565</v>
      </c>
      <c r="Z26" s="259" t="s">
        <v>565</v>
      </c>
      <c r="AA26" s="259" t="s">
        <v>565</v>
      </c>
      <c r="AB26" s="259" t="s">
        <v>565</v>
      </c>
      <c r="AC26" s="259" t="s">
        <v>565</v>
      </c>
      <c r="AD26" s="259" t="s">
        <v>565</v>
      </c>
      <c r="AE26" s="259" t="s">
        <v>565</v>
      </c>
      <c r="AF26" s="259" t="s">
        <v>565</v>
      </c>
      <c r="AG26" s="259" t="s">
        <v>565</v>
      </c>
      <c r="AH26" s="259" t="s">
        <v>565</v>
      </c>
      <c r="AI26" s="259" t="s">
        <v>565</v>
      </c>
      <c r="AJ26" s="259" t="s">
        <v>565</v>
      </c>
      <c r="AK26" s="259" t="s">
        <v>565</v>
      </c>
      <c r="AL26" s="259" t="s">
        <v>565</v>
      </c>
      <c r="AM26" s="259" t="s">
        <v>565</v>
      </c>
      <c r="AN26" s="259" t="s">
        <v>565</v>
      </c>
      <c r="AO26" s="259" t="s">
        <v>565</v>
      </c>
      <c r="AP26" s="259" t="s">
        <v>565</v>
      </c>
      <c r="AQ26" s="259" t="s">
        <v>565</v>
      </c>
      <c r="AR26" s="259" t="s">
        <v>565</v>
      </c>
      <c r="AS26" s="259" t="s">
        <v>565</v>
      </c>
      <c r="AT26" s="259" t="s">
        <v>565</v>
      </c>
      <c r="AU26" s="259" t="s">
        <v>565</v>
      </c>
      <c r="AV26" s="259" t="s">
        <v>565</v>
      </c>
      <c r="AW26" s="259" t="s">
        <v>565</v>
      </c>
      <c r="AX26" s="259" t="s">
        <v>565</v>
      </c>
      <c r="AY26" s="259" t="s">
        <v>565</v>
      </c>
      <c r="AZ26" s="259" t="s">
        <v>565</v>
      </c>
      <c r="BA26" s="259" t="s">
        <v>565</v>
      </c>
    </row>
    <row r="27" spans="1:53">
      <c r="D27" s="259" t="s">
        <v>565</v>
      </c>
      <c r="E27" s="259" t="s">
        <v>565</v>
      </c>
      <c r="F27" s="259" t="s">
        <v>565</v>
      </c>
      <c r="G27" s="259" t="s">
        <v>565</v>
      </c>
      <c r="H27" s="259" t="s">
        <v>565</v>
      </c>
      <c r="I27" s="259" t="s">
        <v>565</v>
      </c>
      <c r="J27" s="259" t="s">
        <v>565</v>
      </c>
      <c r="K27" s="259" t="s">
        <v>565</v>
      </c>
      <c r="L27" s="259" t="s">
        <v>565</v>
      </c>
      <c r="M27" s="259" t="s">
        <v>565</v>
      </c>
      <c r="N27" s="259" t="s">
        <v>565</v>
      </c>
      <c r="O27" s="259" t="s">
        <v>565</v>
      </c>
      <c r="P27" s="259" t="s">
        <v>565</v>
      </c>
      <c r="Q27" s="259" t="s">
        <v>565</v>
      </c>
      <c r="R27" s="259" t="s">
        <v>565</v>
      </c>
      <c r="S27" s="259" t="s">
        <v>565</v>
      </c>
      <c r="T27" s="259" t="s">
        <v>565</v>
      </c>
      <c r="U27" s="259" t="s">
        <v>565</v>
      </c>
      <c r="V27" s="260" t="s">
        <v>565</v>
      </c>
      <c r="W27" s="260" t="s">
        <v>565</v>
      </c>
      <c r="X27" s="259" t="s">
        <v>565</v>
      </c>
      <c r="Y27" s="259" t="s">
        <v>565</v>
      </c>
      <c r="Z27" s="259" t="s">
        <v>565</v>
      </c>
      <c r="AA27" s="259" t="s">
        <v>565</v>
      </c>
      <c r="AB27" s="259" t="s">
        <v>565</v>
      </c>
      <c r="AC27" s="259" t="s">
        <v>565</v>
      </c>
      <c r="AD27" s="259" t="s">
        <v>565</v>
      </c>
      <c r="AE27" s="259" t="s">
        <v>565</v>
      </c>
      <c r="AF27" s="259" t="s">
        <v>565</v>
      </c>
      <c r="AG27" s="259" t="s">
        <v>565</v>
      </c>
      <c r="AH27" s="259" t="s">
        <v>565</v>
      </c>
      <c r="AI27" s="259" t="s">
        <v>565</v>
      </c>
      <c r="AJ27" s="259" t="s">
        <v>565</v>
      </c>
      <c r="AK27" s="259" t="s">
        <v>565</v>
      </c>
      <c r="AL27" s="259" t="s">
        <v>565</v>
      </c>
      <c r="AM27" s="259" t="s">
        <v>565</v>
      </c>
      <c r="AN27" s="259" t="s">
        <v>565</v>
      </c>
      <c r="AO27" s="259" t="s">
        <v>565</v>
      </c>
      <c r="AP27" s="259" t="s">
        <v>565</v>
      </c>
      <c r="AQ27" s="259" t="s">
        <v>565</v>
      </c>
      <c r="AR27" s="259" t="s">
        <v>565</v>
      </c>
      <c r="AS27" s="259" t="s">
        <v>565</v>
      </c>
      <c r="AT27" s="259" t="s">
        <v>565</v>
      </c>
      <c r="AU27" s="259" t="s">
        <v>565</v>
      </c>
      <c r="AV27" s="259" t="s">
        <v>565</v>
      </c>
      <c r="AW27" s="259" t="s">
        <v>565</v>
      </c>
      <c r="AX27" s="259" t="s">
        <v>565</v>
      </c>
      <c r="AY27" s="259" t="s">
        <v>565</v>
      </c>
      <c r="AZ27" s="259" t="s">
        <v>565</v>
      </c>
      <c r="BA27" s="259" t="s">
        <v>565</v>
      </c>
    </row>
    <row r="28" spans="1:53">
      <c r="D28" s="259" t="s">
        <v>565</v>
      </c>
      <c r="E28" s="259" t="s">
        <v>565</v>
      </c>
      <c r="F28" s="259" t="s">
        <v>565</v>
      </c>
      <c r="G28" s="259" t="s">
        <v>565</v>
      </c>
      <c r="H28" s="259" t="s">
        <v>565</v>
      </c>
      <c r="I28" s="259" t="s">
        <v>565</v>
      </c>
      <c r="J28" s="259" t="s">
        <v>565</v>
      </c>
      <c r="K28" s="259" t="s">
        <v>565</v>
      </c>
      <c r="L28" s="259" t="s">
        <v>565</v>
      </c>
      <c r="M28" s="259" t="s">
        <v>565</v>
      </c>
      <c r="N28" s="259" t="s">
        <v>565</v>
      </c>
      <c r="O28" s="259" t="s">
        <v>565</v>
      </c>
      <c r="P28" s="259" t="s">
        <v>565</v>
      </c>
      <c r="Q28" s="259" t="s">
        <v>565</v>
      </c>
      <c r="R28" s="259" t="s">
        <v>565</v>
      </c>
      <c r="S28" s="259" t="s">
        <v>565</v>
      </c>
      <c r="T28" s="259" t="s">
        <v>565</v>
      </c>
      <c r="U28" s="259" t="s">
        <v>565</v>
      </c>
      <c r="V28" s="260" t="s">
        <v>565</v>
      </c>
      <c r="W28" s="260" t="s">
        <v>565</v>
      </c>
      <c r="X28" s="259" t="s">
        <v>565</v>
      </c>
      <c r="Y28" s="259" t="s">
        <v>565</v>
      </c>
      <c r="Z28" s="259" t="s">
        <v>565</v>
      </c>
      <c r="AA28" s="259" t="s">
        <v>565</v>
      </c>
      <c r="AB28" s="259" t="s">
        <v>565</v>
      </c>
      <c r="AC28" s="259" t="s">
        <v>565</v>
      </c>
      <c r="AD28" s="259" t="s">
        <v>565</v>
      </c>
      <c r="AE28" s="259" t="s">
        <v>565</v>
      </c>
      <c r="AF28" s="259" t="s">
        <v>565</v>
      </c>
      <c r="AG28" s="259" t="s">
        <v>565</v>
      </c>
      <c r="AH28" s="259" t="s">
        <v>565</v>
      </c>
      <c r="AI28" s="259" t="s">
        <v>565</v>
      </c>
      <c r="AJ28" s="259" t="s">
        <v>565</v>
      </c>
      <c r="AK28" s="259" t="s">
        <v>565</v>
      </c>
      <c r="AL28" s="259" t="s">
        <v>565</v>
      </c>
      <c r="AM28" s="259" t="s">
        <v>565</v>
      </c>
      <c r="AN28" s="259" t="s">
        <v>565</v>
      </c>
      <c r="AO28" s="259" t="s">
        <v>565</v>
      </c>
      <c r="AP28" s="259" t="s">
        <v>565</v>
      </c>
      <c r="AQ28" s="259" t="s">
        <v>565</v>
      </c>
      <c r="AR28" s="259" t="s">
        <v>565</v>
      </c>
      <c r="AS28" s="259" t="s">
        <v>565</v>
      </c>
      <c r="AT28" s="259" t="s">
        <v>565</v>
      </c>
      <c r="AU28" s="259" t="s">
        <v>565</v>
      </c>
      <c r="AV28" s="259" t="s">
        <v>565</v>
      </c>
      <c r="AW28" s="259" t="s">
        <v>565</v>
      </c>
      <c r="AX28" s="259" t="s">
        <v>565</v>
      </c>
      <c r="AY28" s="259" t="s">
        <v>565</v>
      </c>
      <c r="AZ28" s="259" t="s">
        <v>565</v>
      </c>
      <c r="BA28" s="259" t="s">
        <v>565</v>
      </c>
    </row>
    <row r="29" spans="1:53">
      <c r="D29" s="259" t="s">
        <v>565</v>
      </c>
      <c r="E29" s="259" t="s">
        <v>565</v>
      </c>
      <c r="F29" s="259" t="s">
        <v>565</v>
      </c>
      <c r="G29" s="259" t="s">
        <v>565</v>
      </c>
      <c r="H29" s="259" t="s">
        <v>565</v>
      </c>
      <c r="I29" s="259" t="s">
        <v>565</v>
      </c>
      <c r="J29" s="259" t="s">
        <v>565</v>
      </c>
      <c r="K29" s="259" t="s">
        <v>565</v>
      </c>
      <c r="L29" s="259" t="s">
        <v>565</v>
      </c>
      <c r="M29" s="259" t="s">
        <v>565</v>
      </c>
      <c r="N29" s="259" t="s">
        <v>565</v>
      </c>
      <c r="O29" s="259" t="s">
        <v>565</v>
      </c>
      <c r="P29" s="259" t="s">
        <v>565</v>
      </c>
      <c r="Q29" s="259" t="s">
        <v>565</v>
      </c>
      <c r="R29" s="259" t="s">
        <v>565</v>
      </c>
      <c r="S29" s="259" t="s">
        <v>565</v>
      </c>
      <c r="T29" s="259" t="s">
        <v>565</v>
      </c>
      <c r="U29" s="259" t="s">
        <v>565</v>
      </c>
      <c r="V29" s="260" t="s">
        <v>565</v>
      </c>
      <c r="W29" s="260" t="s">
        <v>565</v>
      </c>
      <c r="X29" s="259" t="s">
        <v>565</v>
      </c>
      <c r="Y29" s="259" t="s">
        <v>565</v>
      </c>
      <c r="Z29" s="259" t="s">
        <v>565</v>
      </c>
      <c r="AA29" s="259" t="s">
        <v>565</v>
      </c>
      <c r="AB29" s="259" t="s">
        <v>565</v>
      </c>
      <c r="AC29" s="259" t="s">
        <v>565</v>
      </c>
      <c r="AD29" s="259" t="s">
        <v>565</v>
      </c>
      <c r="AE29" s="259" t="s">
        <v>565</v>
      </c>
      <c r="AF29" s="259" t="s">
        <v>565</v>
      </c>
      <c r="AG29" s="259" t="s">
        <v>565</v>
      </c>
      <c r="AH29" s="259" t="s">
        <v>565</v>
      </c>
      <c r="AI29" s="259" t="s">
        <v>565</v>
      </c>
      <c r="AJ29" s="259" t="s">
        <v>565</v>
      </c>
      <c r="AK29" s="259" t="s">
        <v>565</v>
      </c>
      <c r="AL29" s="259" t="s">
        <v>565</v>
      </c>
      <c r="AM29" s="259" t="s">
        <v>565</v>
      </c>
      <c r="AN29" s="259" t="s">
        <v>565</v>
      </c>
      <c r="AO29" s="259" t="s">
        <v>565</v>
      </c>
      <c r="AP29" s="259" t="s">
        <v>565</v>
      </c>
      <c r="AQ29" s="259" t="s">
        <v>565</v>
      </c>
      <c r="AR29" s="259" t="s">
        <v>565</v>
      </c>
      <c r="AS29" s="259" t="s">
        <v>565</v>
      </c>
      <c r="AT29" s="259" t="s">
        <v>565</v>
      </c>
      <c r="AU29" s="259" t="s">
        <v>565</v>
      </c>
      <c r="AV29" s="259" t="s">
        <v>565</v>
      </c>
      <c r="AW29" s="259" t="s">
        <v>565</v>
      </c>
      <c r="AX29" s="259" t="s">
        <v>565</v>
      </c>
      <c r="AY29" s="259" t="s">
        <v>565</v>
      </c>
      <c r="AZ29" s="259" t="s">
        <v>565</v>
      </c>
      <c r="BA29" s="259" t="s">
        <v>565</v>
      </c>
    </row>
    <row r="30" spans="1:53">
      <c r="D30" s="259" t="s">
        <v>565</v>
      </c>
      <c r="E30" s="259" t="s">
        <v>565</v>
      </c>
      <c r="F30" s="259" t="s">
        <v>565</v>
      </c>
      <c r="G30" s="259" t="s">
        <v>565</v>
      </c>
      <c r="H30" s="259" t="s">
        <v>565</v>
      </c>
      <c r="I30" s="259" t="s">
        <v>565</v>
      </c>
      <c r="J30" s="259" t="s">
        <v>565</v>
      </c>
      <c r="K30" s="259" t="s">
        <v>565</v>
      </c>
      <c r="L30" s="259" t="s">
        <v>565</v>
      </c>
      <c r="M30" s="259" t="s">
        <v>565</v>
      </c>
      <c r="N30" s="259" t="s">
        <v>565</v>
      </c>
      <c r="O30" s="259" t="s">
        <v>565</v>
      </c>
      <c r="P30" s="259" t="s">
        <v>565</v>
      </c>
      <c r="Q30" s="259" t="s">
        <v>565</v>
      </c>
      <c r="R30" s="259" t="s">
        <v>565</v>
      </c>
      <c r="S30" s="259" t="s">
        <v>565</v>
      </c>
      <c r="T30" s="259" t="s">
        <v>565</v>
      </c>
      <c r="U30" s="259" t="s">
        <v>565</v>
      </c>
      <c r="V30" s="260" t="s">
        <v>565</v>
      </c>
      <c r="W30" s="260" t="s">
        <v>565</v>
      </c>
      <c r="X30" s="259" t="s">
        <v>565</v>
      </c>
      <c r="Y30" s="259" t="s">
        <v>565</v>
      </c>
      <c r="Z30" s="259" t="s">
        <v>565</v>
      </c>
      <c r="AA30" s="259" t="s">
        <v>565</v>
      </c>
      <c r="AB30" s="259" t="s">
        <v>565</v>
      </c>
      <c r="AC30" s="259" t="s">
        <v>565</v>
      </c>
      <c r="AD30" s="259" t="s">
        <v>565</v>
      </c>
      <c r="AE30" s="259" t="s">
        <v>565</v>
      </c>
      <c r="AF30" s="259" t="s">
        <v>565</v>
      </c>
      <c r="AG30" s="259" t="s">
        <v>565</v>
      </c>
      <c r="AH30" s="259" t="s">
        <v>565</v>
      </c>
      <c r="AI30" s="259" t="s">
        <v>565</v>
      </c>
      <c r="AJ30" s="259" t="s">
        <v>565</v>
      </c>
      <c r="AK30" s="259" t="s">
        <v>565</v>
      </c>
      <c r="AL30" s="259" t="s">
        <v>565</v>
      </c>
      <c r="AM30" s="259" t="s">
        <v>565</v>
      </c>
      <c r="AN30" s="259" t="s">
        <v>565</v>
      </c>
      <c r="AO30" s="259" t="s">
        <v>565</v>
      </c>
      <c r="AP30" s="259" t="s">
        <v>565</v>
      </c>
      <c r="AQ30" s="259" t="s">
        <v>565</v>
      </c>
      <c r="AR30" s="259" t="s">
        <v>565</v>
      </c>
      <c r="AS30" s="259" t="s">
        <v>565</v>
      </c>
      <c r="AT30" s="259" t="s">
        <v>565</v>
      </c>
      <c r="AU30" s="259" t="s">
        <v>565</v>
      </c>
      <c r="AV30" s="259" t="s">
        <v>565</v>
      </c>
      <c r="AW30" s="259" t="s">
        <v>565</v>
      </c>
      <c r="AX30" s="259" t="s">
        <v>565</v>
      </c>
      <c r="AY30" s="259" t="s">
        <v>565</v>
      </c>
      <c r="AZ30" s="259" t="s">
        <v>565</v>
      </c>
      <c r="BA30" s="259" t="s">
        <v>565</v>
      </c>
    </row>
    <row r="31" spans="1:53">
      <c r="D31" s="259" t="s">
        <v>565</v>
      </c>
      <c r="E31" s="259" t="s">
        <v>565</v>
      </c>
      <c r="F31" s="259" t="s">
        <v>565</v>
      </c>
      <c r="G31" s="259" t="s">
        <v>565</v>
      </c>
      <c r="H31" s="259" t="s">
        <v>565</v>
      </c>
      <c r="I31" s="259" t="s">
        <v>565</v>
      </c>
      <c r="J31" s="259" t="s">
        <v>565</v>
      </c>
      <c r="K31" s="259" t="s">
        <v>565</v>
      </c>
      <c r="L31" s="259" t="s">
        <v>565</v>
      </c>
      <c r="M31" s="259" t="s">
        <v>565</v>
      </c>
      <c r="N31" s="259" t="s">
        <v>565</v>
      </c>
      <c r="O31" s="259" t="s">
        <v>565</v>
      </c>
      <c r="P31" s="259" t="s">
        <v>565</v>
      </c>
      <c r="Q31" s="259" t="s">
        <v>565</v>
      </c>
      <c r="R31" s="259" t="s">
        <v>565</v>
      </c>
      <c r="S31" s="259" t="s">
        <v>565</v>
      </c>
      <c r="T31" s="259" t="s">
        <v>565</v>
      </c>
      <c r="U31" s="259" t="s">
        <v>565</v>
      </c>
      <c r="V31" s="260" t="s">
        <v>565</v>
      </c>
      <c r="W31" s="260" t="s">
        <v>565</v>
      </c>
      <c r="X31" s="259" t="s">
        <v>565</v>
      </c>
      <c r="Y31" s="259" t="s">
        <v>565</v>
      </c>
      <c r="Z31" s="259" t="s">
        <v>565</v>
      </c>
      <c r="AA31" s="259" t="s">
        <v>565</v>
      </c>
      <c r="AB31" s="259" t="s">
        <v>565</v>
      </c>
      <c r="AC31" s="259" t="s">
        <v>565</v>
      </c>
      <c r="AD31" s="259" t="s">
        <v>565</v>
      </c>
      <c r="AE31" s="259" t="s">
        <v>565</v>
      </c>
      <c r="AF31" s="259" t="s">
        <v>565</v>
      </c>
      <c r="AG31" s="259" t="s">
        <v>565</v>
      </c>
      <c r="AH31" s="259" t="s">
        <v>565</v>
      </c>
      <c r="AI31" s="259" t="s">
        <v>565</v>
      </c>
      <c r="AJ31" s="259" t="s">
        <v>565</v>
      </c>
      <c r="AK31" s="259" t="s">
        <v>565</v>
      </c>
      <c r="AL31" s="259" t="s">
        <v>565</v>
      </c>
      <c r="AM31" s="259" t="s">
        <v>565</v>
      </c>
      <c r="AN31" s="259" t="s">
        <v>565</v>
      </c>
      <c r="AO31" s="259" t="s">
        <v>565</v>
      </c>
      <c r="AP31" s="259" t="s">
        <v>565</v>
      </c>
      <c r="AQ31" s="259" t="s">
        <v>565</v>
      </c>
      <c r="AR31" s="259" t="s">
        <v>565</v>
      </c>
      <c r="AS31" s="259" t="s">
        <v>565</v>
      </c>
      <c r="AT31" s="259" t="s">
        <v>565</v>
      </c>
      <c r="AU31" s="259" t="s">
        <v>565</v>
      </c>
      <c r="AV31" s="259" t="s">
        <v>565</v>
      </c>
      <c r="AW31" s="259" t="s">
        <v>565</v>
      </c>
      <c r="AX31" s="259" t="s">
        <v>565</v>
      </c>
      <c r="AY31" s="259" t="s">
        <v>565</v>
      </c>
      <c r="AZ31" s="259" t="s">
        <v>565</v>
      </c>
      <c r="BA31" s="259" t="s">
        <v>565</v>
      </c>
    </row>
    <row r="32" spans="1:53">
      <c r="D32" s="259" t="s">
        <v>565</v>
      </c>
      <c r="E32" s="259" t="s">
        <v>565</v>
      </c>
      <c r="F32" s="259" t="s">
        <v>565</v>
      </c>
      <c r="G32" s="259" t="s">
        <v>565</v>
      </c>
      <c r="H32" s="259" t="s">
        <v>565</v>
      </c>
      <c r="I32" s="259" t="s">
        <v>565</v>
      </c>
      <c r="J32" s="259" t="s">
        <v>565</v>
      </c>
      <c r="K32" s="259" t="s">
        <v>565</v>
      </c>
      <c r="L32" s="259" t="s">
        <v>565</v>
      </c>
      <c r="M32" s="259" t="s">
        <v>565</v>
      </c>
      <c r="N32" s="259" t="s">
        <v>565</v>
      </c>
      <c r="O32" s="259" t="s">
        <v>565</v>
      </c>
      <c r="P32" s="259" t="s">
        <v>565</v>
      </c>
      <c r="Q32" s="259" t="s">
        <v>565</v>
      </c>
      <c r="R32" s="259" t="s">
        <v>565</v>
      </c>
      <c r="S32" s="259" t="s">
        <v>565</v>
      </c>
      <c r="T32" s="259" t="s">
        <v>565</v>
      </c>
      <c r="U32" s="259" t="s">
        <v>565</v>
      </c>
      <c r="V32" s="260" t="s">
        <v>565</v>
      </c>
      <c r="W32" s="260" t="s">
        <v>565</v>
      </c>
      <c r="X32" s="259" t="s">
        <v>565</v>
      </c>
      <c r="Y32" s="259" t="s">
        <v>565</v>
      </c>
      <c r="Z32" s="259" t="s">
        <v>565</v>
      </c>
      <c r="AA32" s="259" t="s">
        <v>565</v>
      </c>
      <c r="AB32" s="259" t="s">
        <v>565</v>
      </c>
      <c r="AC32" s="259" t="s">
        <v>565</v>
      </c>
      <c r="AD32" s="259" t="s">
        <v>565</v>
      </c>
      <c r="AE32" s="259" t="s">
        <v>565</v>
      </c>
      <c r="AF32" s="259" t="s">
        <v>565</v>
      </c>
      <c r="AG32" s="259" t="s">
        <v>565</v>
      </c>
      <c r="AH32" s="259" t="s">
        <v>565</v>
      </c>
      <c r="AI32" s="259" t="s">
        <v>565</v>
      </c>
      <c r="AJ32" s="259" t="s">
        <v>565</v>
      </c>
      <c r="AK32" s="259" t="s">
        <v>565</v>
      </c>
      <c r="AL32" s="259" t="s">
        <v>565</v>
      </c>
      <c r="AM32" s="259" t="s">
        <v>565</v>
      </c>
      <c r="AN32" s="259" t="s">
        <v>565</v>
      </c>
      <c r="AO32" s="259" t="s">
        <v>565</v>
      </c>
      <c r="AP32" s="259" t="s">
        <v>565</v>
      </c>
      <c r="AQ32" s="259" t="s">
        <v>565</v>
      </c>
      <c r="AR32" s="259" t="s">
        <v>565</v>
      </c>
      <c r="AS32" s="259" t="s">
        <v>565</v>
      </c>
      <c r="AT32" s="259" t="s">
        <v>565</v>
      </c>
      <c r="AU32" s="259" t="s">
        <v>565</v>
      </c>
      <c r="AV32" s="259" t="s">
        <v>565</v>
      </c>
      <c r="AW32" s="259" t="s">
        <v>565</v>
      </c>
      <c r="AX32" s="259" t="s">
        <v>565</v>
      </c>
      <c r="AY32" s="259" t="s">
        <v>565</v>
      </c>
      <c r="AZ32" s="259" t="s">
        <v>565</v>
      </c>
      <c r="BA32" s="259" t="s">
        <v>565</v>
      </c>
    </row>
    <row r="33" spans="4:53">
      <c r="D33" s="259" t="s">
        <v>565</v>
      </c>
      <c r="E33" s="259" t="s">
        <v>565</v>
      </c>
      <c r="F33" s="259" t="s">
        <v>565</v>
      </c>
      <c r="G33" s="259" t="s">
        <v>565</v>
      </c>
      <c r="H33" s="259" t="s">
        <v>565</v>
      </c>
      <c r="I33" s="259" t="s">
        <v>565</v>
      </c>
      <c r="J33" s="259" t="s">
        <v>565</v>
      </c>
      <c r="K33" s="259" t="s">
        <v>565</v>
      </c>
      <c r="L33" s="259" t="s">
        <v>565</v>
      </c>
      <c r="M33" s="259" t="s">
        <v>565</v>
      </c>
      <c r="N33" s="259" t="s">
        <v>565</v>
      </c>
      <c r="O33" s="259" t="s">
        <v>565</v>
      </c>
      <c r="P33" s="259" t="s">
        <v>565</v>
      </c>
      <c r="Q33" s="259" t="s">
        <v>565</v>
      </c>
      <c r="R33" s="259" t="s">
        <v>565</v>
      </c>
      <c r="S33" s="259" t="s">
        <v>565</v>
      </c>
      <c r="T33" s="259" t="s">
        <v>565</v>
      </c>
      <c r="U33" s="259" t="s">
        <v>565</v>
      </c>
      <c r="V33" s="260" t="s">
        <v>565</v>
      </c>
      <c r="W33" s="260" t="s">
        <v>565</v>
      </c>
      <c r="X33" s="259" t="s">
        <v>565</v>
      </c>
      <c r="Y33" s="259" t="s">
        <v>565</v>
      </c>
      <c r="Z33" s="259" t="s">
        <v>565</v>
      </c>
      <c r="AA33" s="259" t="s">
        <v>565</v>
      </c>
      <c r="AB33" s="259" t="s">
        <v>565</v>
      </c>
      <c r="AC33" s="259" t="s">
        <v>565</v>
      </c>
      <c r="AD33" s="259" t="s">
        <v>565</v>
      </c>
      <c r="AE33" s="259" t="s">
        <v>565</v>
      </c>
      <c r="AF33" s="259" t="s">
        <v>565</v>
      </c>
      <c r="AG33" s="259" t="s">
        <v>565</v>
      </c>
      <c r="AH33" s="259" t="s">
        <v>565</v>
      </c>
      <c r="AI33" s="259" t="s">
        <v>565</v>
      </c>
      <c r="AJ33" s="259" t="s">
        <v>565</v>
      </c>
      <c r="AK33" s="259" t="s">
        <v>565</v>
      </c>
      <c r="AL33" s="259" t="s">
        <v>565</v>
      </c>
      <c r="AM33" s="259" t="s">
        <v>565</v>
      </c>
      <c r="AN33" s="259" t="s">
        <v>565</v>
      </c>
      <c r="AO33" s="259" t="s">
        <v>565</v>
      </c>
      <c r="AP33" s="259" t="s">
        <v>565</v>
      </c>
      <c r="AQ33" s="259" t="s">
        <v>565</v>
      </c>
      <c r="AR33" s="259" t="s">
        <v>565</v>
      </c>
      <c r="AS33" s="259" t="s">
        <v>565</v>
      </c>
      <c r="AT33" s="259" t="s">
        <v>565</v>
      </c>
      <c r="AU33" s="259" t="s">
        <v>565</v>
      </c>
      <c r="AV33" s="259" t="s">
        <v>565</v>
      </c>
      <c r="AW33" s="259" t="s">
        <v>565</v>
      </c>
      <c r="AX33" s="259" t="s">
        <v>565</v>
      </c>
      <c r="AY33" s="259" t="s">
        <v>565</v>
      </c>
      <c r="AZ33" s="259" t="s">
        <v>565</v>
      </c>
      <c r="BA33" s="259" t="s">
        <v>565</v>
      </c>
    </row>
    <row r="34" spans="4:53">
      <c r="D34" s="259" t="s">
        <v>565</v>
      </c>
      <c r="E34" s="259" t="s">
        <v>565</v>
      </c>
      <c r="F34" s="259" t="s">
        <v>565</v>
      </c>
      <c r="G34" s="259" t="s">
        <v>565</v>
      </c>
      <c r="H34" s="259" t="s">
        <v>565</v>
      </c>
      <c r="I34" s="259" t="s">
        <v>565</v>
      </c>
      <c r="J34" s="259" t="s">
        <v>565</v>
      </c>
      <c r="K34" s="259" t="s">
        <v>565</v>
      </c>
      <c r="L34" s="259" t="s">
        <v>565</v>
      </c>
      <c r="M34" s="259" t="s">
        <v>565</v>
      </c>
      <c r="N34" s="259" t="s">
        <v>565</v>
      </c>
      <c r="O34" s="259" t="s">
        <v>565</v>
      </c>
      <c r="P34" s="259" t="s">
        <v>565</v>
      </c>
      <c r="Q34" s="259" t="s">
        <v>565</v>
      </c>
      <c r="R34" s="259" t="s">
        <v>565</v>
      </c>
      <c r="S34" s="259" t="s">
        <v>565</v>
      </c>
      <c r="T34" s="259" t="s">
        <v>565</v>
      </c>
      <c r="U34" s="259" t="s">
        <v>565</v>
      </c>
      <c r="V34" s="260" t="s">
        <v>565</v>
      </c>
      <c r="W34" s="260" t="s">
        <v>565</v>
      </c>
      <c r="X34" s="259" t="s">
        <v>565</v>
      </c>
      <c r="Y34" s="259" t="s">
        <v>565</v>
      </c>
      <c r="Z34" s="259" t="s">
        <v>565</v>
      </c>
      <c r="AA34" s="259" t="s">
        <v>565</v>
      </c>
      <c r="AB34" s="259" t="s">
        <v>565</v>
      </c>
      <c r="AC34" s="259" t="s">
        <v>565</v>
      </c>
      <c r="AD34" s="259" t="s">
        <v>565</v>
      </c>
      <c r="AE34" s="259" t="s">
        <v>565</v>
      </c>
      <c r="AF34" s="259" t="s">
        <v>565</v>
      </c>
      <c r="AG34" s="259" t="s">
        <v>565</v>
      </c>
      <c r="AH34" s="259" t="s">
        <v>565</v>
      </c>
      <c r="AI34" s="259" t="s">
        <v>565</v>
      </c>
      <c r="AJ34" s="259" t="s">
        <v>565</v>
      </c>
      <c r="AK34" s="259" t="s">
        <v>565</v>
      </c>
      <c r="AL34" s="259" t="s">
        <v>565</v>
      </c>
      <c r="AM34" s="259" t="s">
        <v>565</v>
      </c>
      <c r="AN34" s="259" t="s">
        <v>565</v>
      </c>
      <c r="AO34" s="259" t="s">
        <v>565</v>
      </c>
      <c r="AP34" s="259" t="s">
        <v>565</v>
      </c>
      <c r="AQ34" s="259" t="s">
        <v>565</v>
      </c>
      <c r="AR34" s="259" t="s">
        <v>565</v>
      </c>
      <c r="AS34" s="259" t="s">
        <v>565</v>
      </c>
      <c r="AT34" s="259" t="s">
        <v>565</v>
      </c>
      <c r="AU34" s="259" t="s">
        <v>565</v>
      </c>
      <c r="AV34" s="259" t="s">
        <v>565</v>
      </c>
      <c r="AW34" s="259" t="s">
        <v>565</v>
      </c>
      <c r="AX34" s="259" t="s">
        <v>565</v>
      </c>
      <c r="AY34" s="259" t="s">
        <v>565</v>
      </c>
      <c r="AZ34" s="259" t="s">
        <v>565</v>
      </c>
      <c r="BA34" s="259" t="s">
        <v>565</v>
      </c>
    </row>
    <row r="35" spans="4:53">
      <c r="D35" s="259" t="s">
        <v>565</v>
      </c>
      <c r="E35" s="259" t="s">
        <v>565</v>
      </c>
      <c r="F35" s="259" t="s">
        <v>565</v>
      </c>
      <c r="G35" s="259" t="s">
        <v>565</v>
      </c>
      <c r="H35" s="259" t="s">
        <v>565</v>
      </c>
      <c r="I35" s="259" t="s">
        <v>565</v>
      </c>
      <c r="J35" s="259" t="s">
        <v>565</v>
      </c>
      <c r="K35" s="259" t="s">
        <v>565</v>
      </c>
      <c r="L35" s="259" t="s">
        <v>565</v>
      </c>
      <c r="M35" s="259" t="s">
        <v>565</v>
      </c>
      <c r="N35" s="259" t="s">
        <v>565</v>
      </c>
      <c r="O35" s="259" t="s">
        <v>565</v>
      </c>
      <c r="P35" s="259" t="s">
        <v>565</v>
      </c>
      <c r="Q35" s="259" t="s">
        <v>565</v>
      </c>
      <c r="R35" s="259" t="s">
        <v>565</v>
      </c>
      <c r="S35" s="259" t="s">
        <v>565</v>
      </c>
      <c r="T35" s="259" t="s">
        <v>565</v>
      </c>
      <c r="U35" s="259" t="s">
        <v>565</v>
      </c>
      <c r="V35" s="260" t="s">
        <v>565</v>
      </c>
      <c r="W35" s="260" t="s">
        <v>565</v>
      </c>
      <c r="X35" s="259" t="s">
        <v>565</v>
      </c>
      <c r="Y35" s="259" t="s">
        <v>565</v>
      </c>
      <c r="Z35" s="259" t="s">
        <v>565</v>
      </c>
      <c r="AA35" s="259" t="s">
        <v>565</v>
      </c>
      <c r="AB35" s="259" t="s">
        <v>565</v>
      </c>
      <c r="AC35" s="259" t="s">
        <v>565</v>
      </c>
      <c r="AD35" s="259" t="s">
        <v>565</v>
      </c>
      <c r="AE35" s="259" t="s">
        <v>565</v>
      </c>
      <c r="AF35" s="259" t="s">
        <v>565</v>
      </c>
      <c r="AG35" s="259" t="s">
        <v>565</v>
      </c>
      <c r="AH35" s="259" t="s">
        <v>565</v>
      </c>
      <c r="AI35" s="259" t="s">
        <v>565</v>
      </c>
      <c r="AJ35" s="259" t="s">
        <v>565</v>
      </c>
      <c r="AK35" s="259" t="s">
        <v>565</v>
      </c>
      <c r="AL35" s="259" t="s">
        <v>565</v>
      </c>
      <c r="AM35" s="259" t="s">
        <v>565</v>
      </c>
      <c r="AN35" s="259" t="s">
        <v>565</v>
      </c>
      <c r="AO35" s="259" t="s">
        <v>565</v>
      </c>
      <c r="AP35" s="259" t="s">
        <v>565</v>
      </c>
      <c r="AQ35" s="259" t="s">
        <v>565</v>
      </c>
      <c r="AR35" s="259" t="s">
        <v>565</v>
      </c>
      <c r="AS35" s="259" t="s">
        <v>565</v>
      </c>
      <c r="AT35" s="259" t="s">
        <v>565</v>
      </c>
      <c r="AU35" s="259" t="s">
        <v>565</v>
      </c>
      <c r="AV35" s="259" t="s">
        <v>565</v>
      </c>
      <c r="AW35" s="259" t="s">
        <v>565</v>
      </c>
      <c r="AX35" s="259" t="s">
        <v>565</v>
      </c>
      <c r="AY35" s="259" t="s">
        <v>565</v>
      </c>
      <c r="AZ35" s="259" t="s">
        <v>565</v>
      </c>
      <c r="BA35" s="259" t="s">
        <v>565</v>
      </c>
    </row>
    <row r="36" spans="4:53">
      <c r="D36" s="259" t="s">
        <v>565</v>
      </c>
      <c r="E36" s="259" t="s">
        <v>565</v>
      </c>
      <c r="F36" s="259" t="s">
        <v>565</v>
      </c>
      <c r="G36" s="259" t="s">
        <v>565</v>
      </c>
      <c r="H36" s="259" t="s">
        <v>565</v>
      </c>
      <c r="I36" s="259" t="s">
        <v>565</v>
      </c>
      <c r="J36" s="259" t="s">
        <v>565</v>
      </c>
      <c r="K36" s="259" t="s">
        <v>565</v>
      </c>
      <c r="L36" s="259" t="s">
        <v>565</v>
      </c>
      <c r="M36" s="259" t="s">
        <v>565</v>
      </c>
      <c r="N36" s="259" t="s">
        <v>565</v>
      </c>
      <c r="O36" s="259" t="s">
        <v>565</v>
      </c>
      <c r="P36" s="259" t="s">
        <v>565</v>
      </c>
      <c r="Q36" s="259" t="s">
        <v>565</v>
      </c>
      <c r="R36" s="259" t="s">
        <v>565</v>
      </c>
      <c r="S36" s="259" t="s">
        <v>565</v>
      </c>
      <c r="T36" s="259" t="s">
        <v>565</v>
      </c>
      <c r="U36" s="259" t="s">
        <v>565</v>
      </c>
      <c r="V36" s="260" t="s">
        <v>565</v>
      </c>
      <c r="W36" s="260" t="s">
        <v>565</v>
      </c>
      <c r="X36" s="259" t="s">
        <v>565</v>
      </c>
      <c r="Y36" s="259" t="s">
        <v>565</v>
      </c>
      <c r="Z36" s="259" t="s">
        <v>565</v>
      </c>
      <c r="AA36" s="259" t="s">
        <v>565</v>
      </c>
      <c r="AB36" s="259" t="s">
        <v>565</v>
      </c>
      <c r="AC36" s="259" t="s">
        <v>565</v>
      </c>
      <c r="AD36" s="259" t="s">
        <v>565</v>
      </c>
      <c r="AE36" s="259" t="s">
        <v>565</v>
      </c>
      <c r="AF36" s="259" t="s">
        <v>565</v>
      </c>
      <c r="AG36" s="259" t="s">
        <v>565</v>
      </c>
      <c r="AH36" s="259" t="s">
        <v>565</v>
      </c>
      <c r="AI36" s="259" t="s">
        <v>565</v>
      </c>
      <c r="AJ36" s="259" t="s">
        <v>565</v>
      </c>
      <c r="AK36" s="259" t="s">
        <v>565</v>
      </c>
      <c r="AL36" s="259" t="s">
        <v>565</v>
      </c>
      <c r="AM36" s="259" t="s">
        <v>565</v>
      </c>
      <c r="AN36" s="259" t="s">
        <v>565</v>
      </c>
      <c r="AO36" s="259" t="s">
        <v>565</v>
      </c>
      <c r="AP36" s="259" t="s">
        <v>565</v>
      </c>
      <c r="AQ36" s="259" t="s">
        <v>565</v>
      </c>
      <c r="AR36" s="259" t="s">
        <v>565</v>
      </c>
      <c r="AS36" s="259" t="s">
        <v>565</v>
      </c>
      <c r="AT36" s="259" t="s">
        <v>565</v>
      </c>
      <c r="AU36" s="259" t="s">
        <v>565</v>
      </c>
      <c r="AV36" s="259" t="s">
        <v>565</v>
      </c>
      <c r="AW36" s="259" t="s">
        <v>565</v>
      </c>
      <c r="AX36" s="259" t="s">
        <v>565</v>
      </c>
      <c r="AY36" s="259" t="s">
        <v>565</v>
      </c>
      <c r="AZ36" s="259" t="s">
        <v>565</v>
      </c>
      <c r="BA36" s="259" t="s">
        <v>565</v>
      </c>
    </row>
    <row r="37" spans="4:53">
      <c r="D37" s="259" t="s">
        <v>565</v>
      </c>
      <c r="E37" s="259" t="s">
        <v>565</v>
      </c>
      <c r="F37" s="259" t="s">
        <v>565</v>
      </c>
      <c r="G37" s="259" t="s">
        <v>565</v>
      </c>
      <c r="H37" s="259" t="s">
        <v>565</v>
      </c>
      <c r="I37" s="259" t="s">
        <v>565</v>
      </c>
      <c r="J37" s="259" t="s">
        <v>565</v>
      </c>
      <c r="K37" s="259" t="s">
        <v>565</v>
      </c>
      <c r="L37" s="259" t="s">
        <v>565</v>
      </c>
      <c r="M37" s="259" t="s">
        <v>565</v>
      </c>
      <c r="N37" s="259" t="s">
        <v>565</v>
      </c>
      <c r="O37" s="259" t="s">
        <v>565</v>
      </c>
      <c r="P37" s="259" t="s">
        <v>565</v>
      </c>
      <c r="Q37" s="259" t="s">
        <v>565</v>
      </c>
      <c r="R37" s="259" t="s">
        <v>565</v>
      </c>
      <c r="S37" s="259" t="s">
        <v>565</v>
      </c>
      <c r="T37" s="259" t="s">
        <v>565</v>
      </c>
      <c r="U37" s="259" t="s">
        <v>565</v>
      </c>
      <c r="V37" s="260" t="s">
        <v>565</v>
      </c>
      <c r="W37" s="260" t="s">
        <v>565</v>
      </c>
      <c r="X37" s="259" t="s">
        <v>565</v>
      </c>
      <c r="Y37" s="259" t="s">
        <v>565</v>
      </c>
      <c r="Z37" s="259" t="s">
        <v>565</v>
      </c>
      <c r="AA37" s="259" t="s">
        <v>565</v>
      </c>
      <c r="AB37" s="259" t="s">
        <v>565</v>
      </c>
      <c r="AC37" s="259" t="s">
        <v>565</v>
      </c>
      <c r="AD37" s="259" t="s">
        <v>565</v>
      </c>
      <c r="AE37" s="259" t="s">
        <v>565</v>
      </c>
      <c r="AF37" s="259" t="s">
        <v>565</v>
      </c>
      <c r="AG37" s="259" t="s">
        <v>565</v>
      </c>
      <c r="AH37" s="259" t="s">
        <v>565</v>
      </c>
      <c r="AI37" s="259" t="s">
        <v>565</v>
      </c>
      <c r="AJ37" s="259" t="s">
        <v>565</v>
      </c>
      <c r="AK37" s="259" t="s">
        <v>565</v>
      </c>
      <c r="AL37" s="259" t="s">
        <v>565</v>
      </c>
      <c r="AM37" s="259" t="s">
        <v>565</v>
      </c>
      <c r="AN37" s="259" t="s">
        <v>565</v>
      </c>
      <c r="AO37" s="259" t="s">
        <v>565</v>
      </c>
      <c r="AP37" s="259" t="s">
        <v>565</v>
      </c>
      <c r="AQ37" s="259" t="s">
        <v>565</v>
      </c>
      <c r="AR37" s="259" t="s">
        <v>565</v>
      </c>
      <c r="AS37" s="259" t="s">
        <v>565</v>
      </c>
      <c r="AT37" s="259" t="s">
        <v>565</v>
      </c>
      <c r="AU37" s="259" t="s">
        <v>565</v>
      </c>
      <c r="AV37" s="259" t="s">
        <v>565</v>
      </c>
      <c r="AW37" s="259" t="s">
        <v>565</v>
      </c>
      <c r="AX37" s="259" t="s">
        <v>565</v>
      </c>
      <c r="AY37" s="259" t="s">
        <v>565</v>
      </c>
      <c r="AZ37" s="259" t="s">
        <v>565</v>
      </c>
      <c r="BA37" s="259" t="s">
        <v>565</v>
      </c>
    </row>
    <row r="38" spans="4:53">
      <c r="D38" s="259" t="s">
        <v>565</v>
      </c>
      <c r="E38" s="259" t="s">
        <v>565</v>
      </c>
      <c r="F38" s="259" t="s">
        <v>565</v>
      </c>
      <c r="G38" s="259" t="s">
        <v>565</v>
      </c>
      <c r="H38" s="259" t="s">
        <v>565</v>
      </c>
      <c r="I38" s="259" t="s">
        <v>565</v>
      </c>
      <c r="J38" s="259" t="s">
        <v>565</v>
      </c>
      <c r="K38" s="259" t="s">
        <v>565</v>
      </c>
      <c r="L38" s="259" t="s">
        <v>565</v>
      </c>
      <c r="M38" s="259" t="s">
        <v>565</v>
      </c>
      <c r="N38" s="259" t="s">
        <v>565</v>
      </c>
      <c r="O38" s="259" t="s">
        <v>565</v>
      </c>
      <c r="P38" s="259" t="s">
        <v>565</v>
      </c>
      <c r="Q38" s="259" t="s">
        <v>565</v>
      </c>
      <c r="R38" s="259" t="s">
        <v>565</v>
      </c>
      <c r="S38" s="259" t="s">
        <v>565</v>
      </c>
      <c r="T38" s="259" t="s">
        <v>565</v>
      </c>
      <c r="U38" s="259" t="s">
        <v>565</v>
      </c>
      <c r="V38" s="260" t="s">
        <v>565</v>
      </c>
      <c r="W38" s="260" t="s">
        <v>565</v>
      </c>
      <c r="X38" s="259" t="s">
        <v>565</v>
      </c>
      <c r="Y38" s="259" t="s">
        <v>565</v>
      </c>
      <c r="Z38" s="259" t="s">
        <v>565</v>
      </c>
      <c r="AA38" s="259" t="s">
        <v>565</v>
      </c>
      <c r="AB38" s="259" t="s">
        <v>565</v>
      </c>
      <c r="AC38" s="259" t="s">
        <v>565</v>
      </c>
      <c r="AD38" s="259" t="s">
        <v>565</v>
      </c>
      <c r="AE38" s="259" t="s">
        <v>565</v>
      </c>
      <c r="AF38" s="259" t="s">
        <v>565</v>
      </c>
      <c r="AG38" s="259" t="s">
        <v>565</v>
      </c>
      <c r="AH38" s="259" t="s">
        <v>565</v>
      </c>
      <c r="AI38" s="259" t="s">
        <v>565</v>
      </c>
      <c r="AJ38" s="259" t="s">
        <v>565</v>
      </c>
      <c r="AK38" s="259" t="s">
        <v>565</v>
      </c>
      <c r="AL38" s="259" t="s">
        <v>565</v>
      </c>
      <c r="AM38" s="259" t="s">
        <v>565</v>
      </c>
      <c r="AN38" s="259" t="s">
        <v>565</v>
      </c>
      <c r="AO38" s="259" t="s">
        <v>565</v>
      </c>
      <c r="AP38" s="259" t="s">
        <v>565</v>
      </c>
      <c r="AQ38" s="259" t="s">
        <v>565</v>
      </c>
      <c r="AR38" s="259" t="s">
        <v>565</v>
      </c>
      <c r="AS38" s="259" t="s">
        <v>565</v>
      </c>
      <c r="AT38" s="259" t="s">
        <v>565</v>
      </c>
      <c r="AU38" s="259" t="s">
        <v>565</v>
      </c>
      <c r="AV38" s="259" t="s">
        <v>565</v>
      </c>
      <c r="AW38" s="259" t="s">
        <v>565</v>
      </c>
      <c r="AX38" s="259" t="s">
        <v>565</v>
      </c>
      <c r="AY38" s="259" t="s">
        <v>565</v>
      </c>
      <c r="AZ38" s="259" t="s">
        <v>565</v>
      </c>
      <c r="BA38" s="259" t="s">
        <v>565</v>
      </c>
    </row>
    <row r="39" spans="4:53">
      <c r="D39" s="259" t="s">
        <v>565</v>
      </c>
      <c r="E39" s="259" t="s">
        <v>565</v>
      </c>
      <c r="F39" s="259" t="s">
        <v>565</v>
      </c>
      <c r="G39" s="259" t="s">
        <v>565</v>
      </c>
      <c r="H39" s="259" t="s">
        <v>565</v>
      </c>
      <c r="I39" s="259" t="s">
        <v>565</v>
      </c>
      <c r="J39" s="259" t="s">
        <v>565</v>
      </c>
      <c r="K39" s="259" t="s">
        <v>565</v>
      </c>
      <c r="L39" s="259" t="s">
        <v>565</v>
      </c>
      <c r="M39" s="259" t="s">
        <v>565</v>
      </c>
      <c r="N39" s="259" t="s">
        <v>565</v>
      </c>
      <c r="O39" s="259" t="s">
        <v>565</v>
      </c>
      <c r="P39" s="259" t="s">
        <v>565</v>
      </c>
      <c r="Q39" s="259" t="s">
        <v>565</v>
      </c>
      <c r="R39" s="259" t="s">
        <v>565</v>
      </c>
      <c r="S39" s="259" t="s">
        <v>565</v>
      </c>
      <c r="T39" s="259" t="s">
        <v>565</v>
      </c>
      <c r="U39" s="259" t="s">
        <v>565</v>
      </c>
      <c r="V39" s="260" t="s">
        <v>565</v>
      </c>
      <c r="W39" s="260" t="s">
        <v>565</v>
      </c>
      <c r="X39" s="259" t="s">
        <v>565</v>
      </c>
      <c r="Y39" s="259" t="s">
        <v>565</v>
      </c>
      <c r="Z39" s="259" t="s">
        <v>565</v>
      </c>
      <c r="AA39" s="259" t="s">
        <v>565</v>
      </c>
      <c r="AB39" s="259" t="s">
        <v>565</v>
      </c>
      <c r="AC39" s="259" t="s">
        <v>565</v>
      </c>
      <c r="AD39" s="259" t="s">
        <v>565</v>
      </c>
      <c r="AE39" s="259" t="s">
        <v>565</v>
      </c>
      <c r="AF39" s="259" t="s">
        <v>565</v>
      </c>
      <c r="AG39" s="259" t="s">
        <v>565</v>
      </c>
      <c r="AH39" s="259" t="s">
        <v>565</v>
      </c>
      <c r="AI39" s="259" t="s">
        <v>565</v>
      </c>
      <c r="AJ39" s="259" t="s">
        <v>565</v>
      </c>
      <c r="AK39" s="259" t="s">
        <v>565</v>
      </c>
      <c r="AL39" s="259" t="s">
        <v>565</v>
      </c>
      <c r="AM39" s="259" t="s">
        <v>565</v>
      </c>
      <c r="AN39" s="259" t="s">
        <v>565</v>
      </c>
      <c r="AO39" s="259" t="s">
        <v>565</v>
      </c>
      <c r="AP39" s="259" t="s">
        <v>565</v>
      </c>
      <c r="AQ39" s="259" t="s">
        <v>565</v>
      </c>
      <c r="AR39" s="259" t="s">
        <v>565</v>
      </c>
      <c r="AS39" s="259" t="s">
        <v>565</v>
      </c>
      <c r="AT39" s="259" t="s">
        <v>565</v>
      </c>
      <c r="AU39" s="259" t="s">
        <v>565</v>
      </c>
      <c r="AV39" s="259" t="s">
        <v>565</v>
      </c>
      <c r="AW39" s="259" t="s">
        <v>565</v>
      </c>
      <c r="AX39" s="259" t="s">
        <v>565</v>
      </c>
      <c r="AY39" s="259" t="s">
        <v>565</v>
      </c>
      <c r="AZ39" s="259" t="s">
        <v>565</v>
      </c>
      <c r="BA39" s="259" t="s">
        <v>565</v>
      </c>
    </row>
    <row r="40" spans="4:53">
      <c r="D40" s="259" t="s">
        <v>565</v>
      </c>
      <c r="E40" s="259" t="s">
        <v>565</v>
      </c>
      <c r="F40" s="259" t="s">
        <v>565</v>
      </c>
      <c r="G40" s="259" t="s">
        <v>565</v>
      </c>
      <c r="H40" s="259" t="s">
        <v>565</v>
      </c>
      <c r="I40" s="259" t="s">
        <v>565</v>
      </c>
      <c r="J40" s="259" t="s">
        <v>565</v>
      </c>
      <c r="K40" s="259" t="s">
        <v>565</v>
      </c>
      <c r="L40" s="259" t="s">
        <v>565</v>
      </c>
      <c r="M40" s="259" t="s">
        <v>565</v>
      </c>
      <c r="N40" s="259" t="s">
        <v>565</v>
      </c>
      <c r="O40" s="259" t="s">
        <v>565</v>
      </c>
      <c r="P40" s="259" t="s">
        <v>565</v>
      </c>
      <c r="Q40" s="259" t="s">
        <v>565</v>
      </c>
      <c r="R40" s="259" t="s">
        <v>565</v>
      </c>
      <c r="S40" s="259" t="s">
        <v>565</v>
      </c>
      <c r="T40" s="259" t="s">
        <v>565</v>
      </c>
      <c r="U40" s="259" t="s">
        <v>565</v>
      </c>
      <c r="V40" s="260" t="s">
        <v>565</v>
      </c>
      <c r="W40" s="260" t="s">
        <v>565</v>
      </c>
      <c r="X40" s="259" t="s">
        <v>565</v>
      </c>
      <c r="Y40" s="259" t="s">
        <v>565</v>
      </c>
      <c r="Z40" s="259" t="s">
        <v>565</v>
      </c>
      <c r="AA40" s="259" t="s">
        <v>565</v>
      </c>
      <c r="AB40" s="259" t="s">
        <v>565</v>
      </c>
      <c r="AC40" s="259" t="s">
        <v>565</v>
      </c>
      <c r="AD40" s="259" t="s">
        <v>565</v>
      </c>
      <c r="AE40" s="259" t="s">
        <v>565</v>
      </c>
      <c r="AF40" s="259" t="s">
        <v>565</v>
      </c>
      <c r="AG40" s="259" t="s">
        <v>565</v>
      </c>
      <c r="AH40" s="259" t="s">
        <v>565</v>
      </c>
      <c r="AI40" s="259" t="s">
        <v>565</v>
      </c>
      <c r="AJ40" s="259" t="s">
        <v>565</v>
      </c>
      <c r="AK40" s="259" t="s">
        <v>565</v>
      </c>
      <c r="AL40" s="259" t="s">
        <v>565</v>
      </c>
      <c r="AM40" s="259" t="s">
        <v>565</v>
      </c>
      <c r="AN40" s="259" t="s">
        <v>565</v>
      </c>
      <c r="AO40" s="259" t="s">
        <v>565</v>
      </c>
      <c r="AP40" s="259" t="s">
        <v>565</v>
      </c>
      <c r="AQ40" s="259" t="s">
        <v>565</v>
      </c>
      <c r="AR40" s="259" t="s">
        <v>565</v>
      </c>
      <c r="AS40" s="259" t="s">
        <v>565</v>
      </c>
      <c r="AT40" s="259" t="s">
        <v>565</v>
      </c>
      <c r="AU40" s="259" t="s">
        <v>565</v>
      </c>
      <c r="AV40" s="259" t="s">
        <v>565</v>
      </c>
      <c r="AW40" s="259" t="s">
        <v>565</v>
      </c>
      <c r="AX40" s="259" t="s">
        <v>565</v>
      </c>
      <c r="AY40" s="259" t="s">
        <v>565</v>
      </c>
      <c r="AZ40" s="259" t="s">
        <v>565</v>
      </c>
      <c r="BA40" s="259" t="s">
        <v>565</v>
      </c>
    </row>
    <row r="41" spans="4:53">
      <c r="D41" s="259" t="s">
        <v>565</v>
      </c>
      <c r="E41" s="259" t="s">
        <v>565</v>
      </c>
      <c r="F41" s="259" t="s">
        <v>565</v>
      </c>
      <c r="G41" s="259" t="s">
        <v>565</v>
      </c>
      <c r="H41" s="259" t="s">
        <v>565</v>
      </c>
      <c r="I41" s="259" t="s">
        <v>565</v>
      </c>
      <c r="J41" s="259" t="s">
        <v>565</v>
      </c>
      <c r="K41" s="259" t="s">
        <v>565</v>
      </c>
      <c r="L41" s="259" t="s">
        <v>565</v>
      </c>
      <c r="M41" s="259" t="s">
        <v>565</v>
      </c>
      <c r="N41" s="259" t="s">
        <v>565</v>
      </c>
      <c r="O41" s="259" t="s">
        <v>565</v>
      </c>
      <c r="P41" s="259" t="s">
        <v>565</v>
      </c>
      <c r="Q41" s="259" t="s">
        <v>565</v>
      </c>
      <c r="R41" s="259" t="s">
        <v>565</v>
      </c>
      <c r="S41" s="259" t="s">
        <v>565</v>
      </c>
      <c r="T41" s="259" t="s">
        <v>565</v>
      </c>
      <c r="U41" s="259" t="s">
        <v>565</v>
      </c>
      <c r="V41" s="260" t="s">
        <v>565</v>
      </c>
      <c r="W41" s="260" t="s">
        <v>565</v>
      </c>
      <c r="X41" s="259" t="s">
        <v>565</v>
      </c>
      <c r="Y41" s="259" t="s">
        <v>565</v>
      </c>
      <c r="Z41" s="259" t="s">
        <v>565</v>
      </c>
      <c r="AA41" s="259" t="s">
        <v>565</v>
      </c>
      <c r="AB41" s="259" t="s">
        <v>565</v>
      </c>
      <c r="AC41" s="259" t="s">
        <v>565</v>
      </c>
      <c r="AD41" s="259" t="s">
        <v>565</v>
      </c>
      <c r="AE41" s="259" t="s">
        <v>565</v>
      </c>
      <c r="AF41" s="259" t="s">
        <v>565</v>
      </c>
      <c r="AG41" s="259" t="s">
        <v>565</v>
      </c>
      <c r="AH41" s="259" t="s">
        <v>565</v>
      </c>
      <c r="AI41" s="259" t="s">
        <v>565</v>
      </c>
      <c r="AJ41" s="259" t="s">
        <v>565</v>
      </c>
      <c r="AK41" s="259" t="s">
        <v>565</v>
      </c>
      <c r="AL41" s="259" t="s">
        <v>565</v>
      </c>
      <c r="AM41" s="259" t="s">
        <v>565</v>
      </c>
      <c r="AN41" s="259" t="s">
        <v>565</v>
      </c>
      <c r="AO41" s="259" t="s">
        <v>565</v>
      </c>
      <c r="AP41" s="259" t="s">
        <v>565</v>
      </c>
      <c r="AQ41" s="259" t="s">
        <v>565</v>
      </c>
      <c r="AR41" s="259" t="s">
        <v>565</v>
      </c>
      <c r="AS41" s="259" t="s">
        <v>565</v>
      </c>
      <c r="AT41" s="259" t="s">
        <v>565</v>
      </c>
      <c r="AU41" s="259" t="s">
        <v>565</v>
      </c>
      <c r="AV41" s="259" t="s">
        <v>565</v>
      </c>
      <c r="AW41" s="259" t="s">
        <v>565</v>
      </c>
      <c r="AX41" s="259" t="s">
        <v>565</v>
      </c>
      <c r="AY41" s="259" t="s">
        <v>565</v>
      </c>
      <c r="AZ41" s="259" t="s">
        <v>565</v>
      </c>
      <c r="BA41" s="259" t="s">
        <v>565</v>
      </c>
    </row>
    <row r="42" spans="4:53">
      <c r="D42" s="259" t="s">
        <v>565</v>
      </c>
      <c r="E42" s="259" t="s">
        <v>565</v>
      </c>
      <c r="F42" s="259" t="s">
        <v>565</v>
      </c>
      <c r="G42" s="259" t="s">
        <v>565</v>
      </c>
      <c r="H42" s="259" t="s">
        <v>565</v>
      </c>
      <c r="I42" s="259" t="s">
        <v>565</v>
      </c>
      <c r="J42" s="259" t="s">
        <v>565</v>
      </c>
      <c r="K42" s="259" t="s">
        <v>565</v>
      </c>
      <c r="L42" s="259" t="s">
        <v>565</v>
      </c>
      <c r="M42" s="259" t="s">
        <v>565</v>
      </c>
      <c r="N42" s="259" t="s">
        <v>565</v>
      </c>
      <c r="O42" s="259" t="s">
        <v>565</v>
      </c>
      <c r="P42" s="259" t="s">
        <v>565</v>
      </c>
      <c r="Q42" s="259" t="s">
        <v>565</v>
      </c>
      <c r="R42" s="259" t="s">
        <v>565</v>
      </c>
      <c r="S42" s="259" t="s">
        <v>565</v>
      </c>
      <c r="T42" s="259" t="s">
        <v>565</v>
      </c>
      <c r="U42" s="259" t="s">
        <v>565</v>
      </c>
      <c r="V42" s="260" t="s">
        <v>565</v>
      </c>
      <c r="W42" s="260" t="s">
        <v>565</v>
      </c>
      <c r="X42" s="259" t="s">
        <v>565</v>
      </c>
      <c r="Y42" s="259" t="s">
        <v>565</v>
      </c>
      <c r="Z42" s="259" t="s">
        <v>565</v>
      </c>
      <c r="AA42" s="259" t="s">
        <v>565</v>
      </c>
      <c r="AB42" s="259" t="s">
        <v>565</v>
      </c>
      <c r="AC42" s="259" t="s">
        <v>565</v>
      </c>
      <c r="AD42" s="259" t="s">
        <v>565</v>
      </c>
      <c r="AE42" s="259" t="s">
        <v>565</v>
      </c>
      <c r="AF42" s="259" t="s">
        <v>565</v>
      </c>
      <c r="AG42" s="259" t="s">
        <v>565</v>
      </c>
      <c r="AH42" s="259" t="s">
        <v>565</v>
      </c>
      <c r="AI42" s="259" t="s">
        <v>565</v>
      </c>
      <c r="AJ42" s="259" t="s">
        <v>565</v>
      </c>
      <c r="AK42" s="259" t="s">
        <v>565</v>
      </c>
      <c r="AL42" s="259" t="s">
        <v>565</v>
      </c>
      <c r="AM42" s="259" t="s">
        <v>565</v>
      </c>
      <c r="AN42" s="259" t="s">
        <v>565</v>
      </c>
      <c r="AO42" s="259" t="s">
        <v>565</v>
      </c>
      <c r="AP42" s="259" t="s">
        <v>565</v>
      </c>
      <c r="AQ42" s="259" t="s">
        <v>565</v>
      </c>
      <c r="AR42" s="259" t="s">
        <v>565</v>
      </c>
      <c r="AS42" s="259" t="s">
        <v>565</v>
      </c>
      <c r="AT42" s="259" t="s">
        <v>565</v>
      </c>
      <c r="AU42" s="259" t="s">
        <v>565</v>
      </c>
      <c r="AV42" s="259" t="s">
        <v>565</v>
      </c>
      <c r="AW42" s="259" t="s">
        <v>565</v>
      </c>
      <c r="AX42" s="259" t="s">
        <v>565</v>
      </c>
      <c r="AY42" s="259" t="s">
        <v>565</v>
      </c>
      <c r="AZ42" s="259" t="s">
        <v>565</v>
      </c>
      <c r="BA42" s="259" t="s">
        <v>565</v>
      </c>
    </row>
    <row r="43" spans="4:53">
      <c r="D43" s="259" t="s">
        <v>565</v>
      </c>
      <c r="E43" s="259" t="s">
        <v>565</v>
      </c>
      <c r="F43" s="259" t="s">
        <v>565</v>
      </c>
      <c r="G43" s="259" t="s">
        <v>565</v>
      </c>
      <c r="H43" s="259" t="s">
        <v>565</v>
      </c>
      <c r="I43" s="259" t="s">
        <v>565</v>
      </c>
      <c r="J43" s="259" t="s">
        <v>565</v>
      </c>
      <c r="K43" s="259" t="s">
        <v>565</v>
      </c>
      <c r="L43" s="259" t="s">
        <v>565</v>
      </c>
      <c r="M43" s="259" t="s">
        <v>565</v>
      </c>
      <c r="N43" s="259" t="s">
        <v>565</v>
      </c>
      <c r="O43" s="259" t="s">
        <v>565</v>
      </c>
      <c r="P43" s="259" t="s">
        <v>565</v>
      </c>
      <c r="Q43" s="259" t="s">
        <v>565</v>
      </c>
      <c r="R43" s="259" t="s">
        <v>565</v>
      </c>
      <c r="S43" s="259" t="s">
        <v>565</v>
      </c>
      <c r="T43" s="259" t="s">
        <v>565</v>
      </c>
      <c r="U43" s="259" t="s">
        <v>565</v>
      </c>
      <c r="V43" s="260" t="s">
        <v>565</v>
      </c>
      <c r="W43" s="260" t="s">
        <v>565</v>
      </c>
      <c r="X43" s="259" t="s">
        <v>565</v>
      </c>
      <c r="Y43" s="259" t="s">
        <v>565</v>
      </c>
      <c r="Z43" s="259" t="s">
        <v>565</v>
      </c>
      <c r="AA43" s="259" t="s">
        <v>565</v>
      </c>
      <c r="AB43" s="259" t="s">
        <v>565</v>
      </c>
      <c r="AC43" s="259" t="s">
        <v>565</v>
      </c>
      <c r="AD43" s="259" t="s">
        <v>565</v>
      </c>
      <c r="AE43" s="259" t="s">
        <v>565</v>
      </c>
      <c r="AF43" s="259" t="s">
        <v>565</v>
      </c>
      <c r="AG43" s="259" t="s">
        <v>565</v>
      </c>
      <c r="AH43" s="259" t="s">
        <v>565</v>
      </c>
      <c r="AI43" s="259" t="s">
        <v>565</v>
      </c>
      <c r="AJ43" s="259" t="s">
        <v>565</v>
      </c>
      <c r="AK43" s="259" t="s">
        <v>565</v>
      </c>
      <c r="AL43" s="259" t="s">
        <v>565</v>
      </c>
      <c r="AM43" s="259" t="s">
        <v>565</v>
      </c>
      <c r="AN43" s="259" t="s">
        <v>565</v>
      </c>
      <c r="AO43" s="259" t="s">
        <v>565</v>
      </c>
      <c r="AP43" s="259" t="s">
        <v>565</v>
      </c>
      <c r="AQ43" s="259" t="s">
        <v>565</v>
      </c>
      <c r="AR43" s="259" t="s">
        <v>565</v>
      </c>
      <c r="AS43" s="259" t="s">
        <v>565</v>
      </c>
      <c r="AT43" s="259" t="s">
        <v>565</v>
      </c>
      <c r="AU43" s="259" t="s">
        <v>565</v>
      </c>
      <c r="AV43" s="259" t="s">
        <v>565</v>
      </c>
      <c r="AW43" s="259" t="s">
        <v>565</v>
      </c>
      <c r="AX43" s="259" t="s">
        <v>565</v>
      </c>
      <c r="AY43" s="259" t="s">
        <v>565</v>
      </c>
      <c r="AZ43" s="259" t="s">
        <v>565</v>
      </c>
      <c r="BA43" s="259" t="s">
        <v>565</v>
      </c>
    </row>
    <row r="44" spans="4:53">
      <c r="D44" s="259" t="s">
        <v>565</v>
      </c>
      <c r="E44" s="259" t="s">
        <v>565</v>
      </c>
      <c r="F44" s="259" t="s">
        <v>565</v>
      </c>
      <c r="G44" s="259" t="s">
        <v>565</v>
      </c>
      <c r="H44" s="259" t="s">
        <v>565</v>
      </c>
      <c r="I44" s="259" t="s">
        <v>565</v>
      </c>
      <c r="J44" s="259" t="s">
        <v>565</v>
      </c>
      <c r="K44" s="259" t="s">
        <v>565</v>
      </c>
      <c r="L44" s="259" t="s">
        <v>565</v>
      </c>
      <c r="M44" s="259" t="s">
        <v>565</v>
      </c>
      <c r="N44" s="259" t="s">
        <v>565</v>
      </c>
      <c r="O44" s="259" t="s">
        <v>565</v>
      </c>
      <c r="P44" s="259" t="s">
        <v>565</v>
      </c>
      <c r="Q44" s="259" t="s">
        <v>565</v>
      </c>
      <c r="R44" s="259" t="s">
        <v>565</v>
      </c>
      <c r="S44" s="259" t="s">
        <v>565</v>
      </c>
      <c r="T44" s="259" t="s">
        <v>565</v>
      </c>
      <c r="U44" s="259" t="s">
        <v>565</v>
      </c>
      <c r="V44" s="260" t="s">
        <v>565</v>
      </c>
      <c r="W44" s="260" t="s">
        <v>565</v>
      </c>
      <c r="X44" s="259" t="s">
        <v>565</v>
      </c>
      <c r="Y44" s="259" t="s">
        <v>565</v>
      </c>
      <c r="Z44" s="259" t="s">
        <v>565</v>
      </c>
      <c r="AA44" s="259" t="s">
        <v>565</v>
      </c>
      <c r="AB44" s="259" t="s">
        <v>565</v>
      </c>
      <c r="AC44" s="259" t="s">
        <v>565</v>
      </c>
      <c r="AD44" s="259" t="s">
        <v>565</v>
      </c>
      <c r="AE44" s="259" t="s">
        <v>565</v>
      </c>
      <c r="AF44" s="259" t="s">
        <v>565</v>
      </c>
      <c r="AG44" s="259" t="s">
        <v>565</v>
      </c>
      <c r="AH44" s="259" t="s">
        <v>565</v>
      </c>
      <c r="AI44" s="259" t="s">
        <v>565</v>
      </c>
      <c r="AJ44" s="259" t="s">
        <v>565</v>
      </c>
      <c r="AK44" s="259" t="s">
        <v>565</v>
      </c>
      <c r="AL44" s="259" t="s">
        <v>565</v>
      </c>
      <c r="AM44" s="259" t="s">
        <v>565</v>
      </c>
      <c r="AN44" s="259" t="s">
        <v>565</v>
      </c>
      <c r="AO44" s="259" t="s">
        <v>565</v>
      </c>
      <c r="AP44" s="259" t="s">
        <v>565</v>
      </c>
      <c r="AQ44" s="259" t="s">
        <v>565</v>
      </c>
      <c r="AR44" s="259" t="s">
        <v>565</v>
      </c>
      <c r="AS44" s="259" t="s">
        <v>565</v>
      </c>
      <c r="AT44" s="259" t="s">
        <v>565</v>
      </c>
      <c r="AU44" s="259" t="s">
        <v>565</v>
      </c>
      <c r="AV44" s="259" t="s">
        <v>565</v>
      </c>
      <c r="AW44" s="259" t="s">
        <v>565</v>
      </c>
      <c r="AX44" s="259" t="s">
        <v>565</v>
      </c>
      <c r="AY44" s="259" t="s">
        <v>565</v>
      </c>
      <c r="AZ44" s="259" t="s">
        <v>565</v>
      </c>
      <c r="BA44" s="259" t="s">
        <v>565</v>
      </c>
    </row>
    <row r="45" spans="4:53">
      <c r="D45" s="259" t="s">
        <v>565</v>
      </c>
      <c r="E45" s="259" t="s">
        <v>565</v>
      </c>
      <c r="F45" s="259" t="s">
        <v>565</v>
      </c>
      <c r="G45" s="259" t="s">
        <v>565</v>
      </c>
      <c r="H45" s="259" t="s">
        <v>565</v>
      </c>
      <c r="I45" s="259" t="s">
        <v>565</v>
      </c>
      <c r="J45" s="259" t="s">
        <v>565</v>
      </c>
      <c r="K45" s="259" t="s">
        <v>565</v>
      </c>
      <c r="L45" s="259" t="s">
        <v>565</v>
      </c>
      <c r="M45" s="259" t="s">
        <v>565</v>
      </c>
      <c r="N45" s="259" t="s">
        <v>565</v>
      </c>
      <c r="O45" s="259" t="s">
        <v>565</v>
      </c>
      <c r="P45" s="259" t="s">
        <v>565</v>
      </c>
      <c r="Q45" s="259" t="s">
        <v>565</v>
      </c>
      <c r="R45" s="259" t="s">
        <v>565</v>
      </c>
      <c r="S45" s="259" t="s">
        <v>565</v>
      </c>
      <c r="T45" s="259" t="s">
        <v>565</v>
      </c>
      <c r="U45" s="259" t="s">
        <v>565</v>
      </c>
      <c r="V45" s="260" t="s">
        <v>565</v>
      </c>
      <c r="W45" s="260" t="s">
        <v>565</v>
      </c>
      <c r="X45" s="259" t="s">
        <v>565</v>
      </c>
      <c r="Y45" s="259" t="s">
        <v>565</v>
      </c>
      <c r="Z45" s="259" t="s">
        <v>565</v>
      </c>
      <c r="AA45" s="259" t="s">
        <v>565</v>
      </c>
      <c r="AB45" s="259" t="s">
        <v>565</v>
      </c>
      <c r="AC45" s="259" t="s">
        <v>565</v>
      </c>
      <c r="AD45" s="259" t="s">
        <v>565</v>
      </c>
      <c r="AE45" s="259" t="s">
        <v>565</v>
      </c>
      <c r="AF45" s="259" t="s">
        <v>565</v>
      </c>
      <c r="AG45" s="259" t="s">
        <v>565</v>
      </c>
      <c r="AH45" s="259" t="s">
        <v>565</v>
      </c>
      <c r="AI45" s="259" t="s">
        <v>565</v>
      </c>
      <c r="AJ45" s="259" t="s">
        <v>565</v>
      </c>
      <c r="AK45" s="259" t="s">
        <v>565</v>
      </c>
      <c r="AL45" s="259" t="s">
        <v>565</v>
      </c>
      <c r="AM45" s="259" t="s">
        <v>565</v>
      </c>
      <c r="AN45" s="259" t="s">
        <v>565</v>
      </c>
      <c r="AO45" s="259" t="s">
        <v>565</v>
      </c>
      <c r="AP45" s="259" t="s">
        <v>565</v>
      </c>
      <c r="AQ45" s="259" t="s">
        <v>565</v>
      </c>
      <c r="AR45" s="259" t="s">
        <v>565</v>
      </c>
      <c r="AS45" s="259" t="s">
        <v>565</v>
      </c>
      <c r="AT45" s="259" t="s">
        <v>565</v>
      </c>
      <c r="AU45" s="259" t="s">
        <v>565</v>
      </c>
      <c r="AV45" s="259" t="s">
        <v>565</v>
      </c>
      <c r="AW45" s="259" t="s">
        <v>565</v>
      </c>
      <c r="AX45" s="259" t="s">
        <v>565</v>
      </c>
      <c r="AY45" s="259" t="s">
        <v>565</v>
      </c>
      <c r="AZ45" s="259" t="s">
        <v>565</v>
      </c>
      <c r="BA45" s="259" t="s">
        <v>565</v>
      </c>
    </row>
    <row r="46" spans="4:53">
      <c r="D46" s="259" t="s">
        <v>565</v>
      </c>
      <c r="E46" s="259" t="s">
        <v>565</v>
      </c>
      <c r="F46" s="259" t="s">
        <v>565</v>
      </c>
      <c r="G46" s="259" t="s">
        <v>565</v>
      </c>
      <c r="H46" s="259" t="s">
        <v>565</v>
      </c>
      <c r="I46" s="259" t="s">
        <v>565</v>
      </c>
      <c r="J46" s="259" t="s">
        <v>565</v>
      </c>
      <c r="K46" s="259" t="s">
        <v>565</v>
      </c>
      <c r="L46" s="259" t="s">
        <v>565</v>
      </c>
      <c r="M46" s="259" t="s">
        <v>565</v>
      </c>
      <c r="N46" s="259" t="s">
        <v>565</v>
      </c>
      <c r="O46" s="259" t="s">
        <v>565</v>
      </c>
      <c r="P46" s="259" t="s">
        <v>565</v>
      </c>
      <c r="Q46" s="259" t="s">
        <v>565</v>
      </c>
      <c r="R46" s="259" t="s">
        <v>565</v>
      </c>
      <c r="S46" s="259" t="s">
        <v>565</v>
      </c>
      <c r="T46" s="259" t="s">
        <v>565</v>
      </c>
      <c r="U46" s="259" t="s">
        <v>565</v>
      </c>
      <c r="V46" s="260" t="s">
        <v>565</v>
      </c>
      <c r="W46" s="260" t="s">
        <v>565</v>
      </c>
      <c r="X46" s="259" t="s">
        <v>565</v>
      </c>
      <c r="Y46" s="259" t="s">
        <v>565</v>
      </c>
      <c r="Z46" s="259" t="s">
        <v>565</v>
      </c>
      <c r="AA46" s="259" t="s">
        <v>565</v>
      </c>
      <c r="AB46" s="259" t="s">
        <v>565</v>
      </c>
      <c r="AC46" s="259" t="s">
        <v>565</v>
      </c>
      <c r="AD46" s="259" t="s">
        <v>565</v>
      </c>
      <c r="AE46" s="259" t="s">
        <v>565</v>
      </c>
      <c r="AF46" s="259" t="s">
        <v>565</v>
      </c>
      <c r="AG46" s="259" t="s">
        <v>565</v>
      </c>
      <c r="AH46" s="259" t="s">
        <v>565</v>
      </c>
      <c r="AI46" s="259" t="s">
        <v>565</v>
      </c>
      <c r="AJ46" s="259" t="s">
        <v>565</v>
      </c>
      <c r="AK46" s="259" t="s">
        <v>565</v>
      </c>
      <c r="AL46" s="259" t="s">
        <v>565</v>
      </c>
      <c r="AM46" s="259" t="s">
        <v>565</v>
      </c>
      <c r="AN46" s="259" t="s">
        <v>565</v>
      </c>
      <c r="AO46" s="259" t="s">
        <v>565</v>
      </c>
      <c r="AP46" s="259" t="s">
        <v>565</v>
      </c>
      <c r="AQ46" s="259" t="s">
        <v>565</v>
      </c>
      <c r="AR46" s="259" t="s">
        <v>565</v>
      </c>
      <c r="AS46" s="259" t="s">
        <v>565</v>
      </c>
      <c r="AT46" s="259" t="s">
        <v>565</v>
      </c>
      <c r="AU46" s="259" t="s">
        <v>565</v>
      </c>
      <c r="AV46" s="259" t="s">
        <v>565</v>
      </c>
      <c r="AW46" s="259" t="s">
        <v>565</v>
      </c>
      <c r="AX46" s="259" t="s">
        <v>565</v>
      </c>
      <c r="AY46" s="259" t="s">
        <v>565</v>
      </c>
      <c r="AZ46" s="259" t="s">
        <v>565</v>
      </c>
      <c r="BA46" s="259" t="s">
        <v>565</v>
      </c>
    </row>
    <row r="47" spans="4:53">
      <c r="D47" s="259" t="s">
        <v>565</v>
      </c>
      <c r="E47" s="259" t="s">
        <v>565</v>
      </c>
      <c r="F47" s="259" t="s">
        <v>565</v>
      </c>
      <c r="G47" s="259" t="s">
        <v>565</v>
      </c>
      <c r="H47" s="259" t="s">
        <v>565</v>
      </c>
      <c r="I47" s="259" t="s">
        <v>565</v>
      </c>
      <c r="J47" s="259" t="s">
        <v>565</v>
      </c>
      <c r="K47" s="259" t="s">
        <v>565</v>
      </c>
      <c r="L47" s="259" t="s">
        <v>565</v>
      </c>
      <c r="M47" s="259" t="s">
        <v>565</v>
      </c>
      <c r="N47" s="259" t="s">
        <v>565</v>
      </c>
      <c r="O47" s="259" t="s">
        <v>565</v>
      </c>
      <c r="P47" s="259" t="s">
        <v>565</v>
      </c>
      <c r="Q47" s="259" t="s">
        <v>565</v>
      </c>
      <c r="R47" s="259" t="s">
        <v>565</v>
      </c>
      <c r="S47" s="259" t="s">
        <v>565</v>
      </c>
      <c r="T47" s="259" t="s">
        <v>565</v>
      </c>
      <c r="U47" s="259" t="s">
        <v>565</v>
      </c>
      <c r="V47" s="260" t="s">
        <v>565</v>
      </c>
      <c r="W47" s="260" t="s">
        <v>565</v>
      </c>
      <c r="X47" s="259" t="s">
        <v>565</v>
      </c>
      <c r="Y47" s="259" t="s">
        <v>565</v>
      </c>
      <c r="Z47" s="259" t="s">
        <v>565</v>
      </c>
      <c r="AA47" s="259" t="s">
        <v>565</v>
      </c>
      <c r="AB47" s="259" t="s">
        <v>565</v>
      </c>
      <c r="AC47" s="259" t="s">
        <v>565</v>
      </c>
      <c r="AD47" s="259" t="s">
        <v>565</v>
      </c>
      <c r="AE47" s="259" t="s">
        <v>565</v>
      </c>
      <c r="AF47" s="259" t="s">
        <v>565</v>
      </c>
      <c r="AG47" s="259" t="s">
        <v>565</v>
      </c>
      <c r="AH47" s="259" t="s">
        <v>565</v>
      </c>
      <c r="AI47" s="259" t="s">
        <v>565</v>
      </c>
      <c r="AJ47" s="259" t="s">
        <v>565</v>
      </c>
      <c r="AK47" s="259" t="s">
        <v>565</v>
      </c>
      <c r="AL47" s="259" t="s">
        <v>565</v>
      </c>
      <c r="AM47" s="259" t="s">
        <v>565</v>
      </c>
      <c r="AN47" s="259" t="s">
        <v>565</v>
      </c>
      <c r="AO47" s="259" t="s">
        <v>565</v>
      </c>
      <c r="AP47" s="259" t="s">
        <v>565</v>
      </c>
      <c r="AQ47" s="259" t="s">
        <v>565</v>
      </c>
      <c r="AR47" s="259" t="s">
        <v>565</v>
      </c>
      <c r="AS47" s="259" t="s">
        <v>565</v>
      </c>
      <c r="AT47" s="259" t="s">
        <v>565</v>
      </c>
      <c r="AU47" s="259" t="s">
        <v>565</v>
      </c>
      <c r="AV47" s="259" t="s">
        <v>565</v>
      </c>
      <c r="AW47" s="259" t="s">
        <v>565</v>
      </c>
      <c r="AX47" s="259" t="s">
        <v>565</v>
      </c>
      <c r="AY47" s="259" t="s">
        <v>565</v>
      </c>
      <c r="AZ47" s="259" t="s">
        <v>565</v>
      </c>
      <c r="BA47" s="259" t="s">
        <v>565</v>
      </c>
    </row>
    <row r="48" spans="4:53">
      <c r="D48" s="259" t="s">
        <v>565</v>
      </c>
      <c r="E48" s="259" t="s">
        <v>565</v>
      </c>
      <c r="F48" s="259" t="s">
        <v>565</v>
      </c>
      <c r="G48" s="259" t="s">
        <v>565</v>
      </c>
      <c r="H48" s="259" t="s">
        <v>565</v>
      </c>
      <c r="I48" s="259" t="s">
        <v>565</v>
      </c>
      <c r="J48" s="259" t="s">
        <v>565</v>
      </c>
      <c r="K48" s="259" t="s">
        <v>565</v>
      </c>
      <c r="L48" s="259" t="s">
        <v>565</v>
      </c>
      <c r="M48" s="259" t="s">
        <v>565</v>
      </c>
      <c r="N48" s="259" t="s">
        <v>565</v>
      </c>
      <c r="O48" s="259" t="s">
        <v>565</v>
      </c>
      <c r="P48" s="259" t="s">
        <v>565</v>
      </c>
      <c r="Q48" s="259" t="s">
        <v>565</v>
      </c>
      <c r="R48" s="259" t="s">
        <v>565</v>
      </c>
      <c r="S48" s="259" t="s">
        <v>565</v>
      </c>
      <c r="T48" s="259" t="s">
        <v>565</v>
      </c>
      <c r="U48" s="259" t="s">
        <v>565</v>
      </c>
      <c r="V48" s="260" t="s">
        <v>565</v>
      </c>
      <c r="W48" s="260" t="s">
        <v>565</v>
      </c>
      <c r="X48" s="259" t="s">
        <v>565</v>
      </c>
      <c r="Y48" s="259" t="s">
        <v>565</v>
      </c>
      <c r="Z48" s="259" t="s">
        <v>565</v>
      </c>
      <c r="AA48" s="259" t="s">
        <v>565</v>
      </c>
      <c r="AB48" s="259" t="s">
        <v>565</v>
      </c>
      <c r="AC48" s="259" t="s">
        <v>565</v>
      </c>
      <c r="AD48" s="259" t="s">
        <v>565</v>
      </c>
      <c r="AE48" s="259" t="s">
        <v>565</v>
      </c>
      <c r="AF48" s="259" t="s">
        <v>565</v>
      </c>
      <c r="AG48" s="259" t="s">
        <v>565</v>
      </c>
      <c r="AH48" s="259" t="s">
        <v>565</v>
      </c>
      <c r="AI48" s="259" t="s">
        <v>565</v>
      </c>
      <c r="AJ48" s="259" t="s">
        <v>565</v>
      </c>
      <c r="AK48" s="259" t="s">
        <v>565</v>
      </c>
      <c r="AL48" s="259" t="s">
        <v>565</v>
      </c>
      <c r="AM48" s="259" t="s">
        <v>565</v>
      </c>
      <c r="AN48" s="259" t="s">
        <v>565</v>
      </c>
      <c r="AO48" s="259" t="s">
        <v>565</v>
      </c>
      <c r="AP48" s="259" t="s">
        <v>565</v>
      </c>
      <c r="AQ48" s="259" t="s">
        <v>565</v>
      </c>
      <c r="AR48" s="259" t="s">
        <v>565</v>
      </c>
      <c r="AS48" s="259" t="s">
        <v>565</v>
      </c>
      <c r="AT48" s="259" t="s">
        <v>565</v>
      </c>
      <c r="AU48" s="259" t="s">
        <v>565</v>
      </c>
      <c r="AV48" s="259" t="s">
        <v>565</v>
      </c>
      <c r="AW48" s="259" t="s">
        <v>565</v>
      </c>
      <c r="AX48" s="259" t="s">
        <v>565</v>
      </c>
      <c r="AY48" s="259" t="s">
        <v>565</v>
      </c>
      <c r="AZ48" s="259" t="s">
        <v>565</v>
      </c>
      <c r="BA48" s="259" t="s">
        <v>565</v>
      </c>
    </row>
    <row r="49" spans="4:53">
      <c r="D49" s="259" t="s">
        <v>565</v>
      </c>
      <c r="E49" s="259" t="s">
        <v>565</v>
      </c>
      <c r="F49" s="259" t="s">
        <v>565</v>
      </c>
      <c r="G49" s="259" t="s">
        <v>565</v>
      </c>
      <c r="H49" s="259" t="s">
        <v>565</v>
      </c>
      <c r="I49" s="259" t="s">
        <v>565</v>
      </c>
      <c r="J49" s="259" t="s">
        <v>565</v>
      </c>
      <c r="K49" s="259" t="s">
        <v>565</v>
      </c>
      <c r="L49" s="259" t="s">
        <v>565</v>
      </c>
      <c r="M49" s="259" t="s">
        <v>565</v>
      </c>
      <c r="N49" s="259" t="s">
        <v>565</v>
      </c>
      <c r="O49" s="259" t="s">
        <v>565</v>
      </c>
      <c r="P49" s="259" t="s">
        <v>565</v>
      </c>
      <c r="Q49" s="259" t="s">
        <v>565</v>
      </c>
      <c r="R49" s="259" t="s">
        <v>565</v>
      </c>
      <c r="S49" s="259" t="s">
        <v>565</v>
      </c>
      <c r="T49" s="259" t="s">
        <v>565</v>
      </c>
      <c r="U49" s="259" t="s">
        <v>565</v>
      </c>
      <c r="V49" s="260" t="s">
        <v>565</v>
      </c>
      <c r="W49" s="260" t="s">
        <v>565</v>
      </c>
      <c r="X49" s="259" t="s">
        <v>565</v>
      </c>
      <c r="Y49" s="259" t="s">
        <v>565</v>
      </c>
      <c r="Z49" s="259" t="s">
        <v>565</v>
      </c>
      <c r="AA49" s="259" t="s">
        <v>565</v>
      </c>
      <c r="AB49" s="259" t="s">
        <v>565</v>
      </c>
      <c r="AC49" s="259" t="s">
        <v>565</v>
      </c>
      <c r="AD49" s="259" t="s">
        <v>565</v>
      </c>
      <c r="AE49" s="259" t="s">
        <v>565</v>
      </c>
      <c r="AF49" s="259" t="s">
        <v>565</v>
      </c>
      <c r="AG49" s="259" t="s">
        <v>565</v>
      </c>
      <c r="AH49" s="259" t="s">
        <v>565</v>
      </c>
      <c r="AI49" s="259" t="s">
        <v>565</v>
      </c>
      <c r="AJ49" s="259" t="s">
        <v>565</v>
      </c>
      <c r="AK49" s="259" t="s">
        <v>565</v>
      </c>
      <c r="AL49" s="259" t="s">
        <v>565</v>
      </c>
      <c r="AM49" s="259" t="s">
        <v>565</v>
      </c>
      <c r="AN49" s="259" t="s">
        <v>565</v>
      </c>
      <c r="AO49" s="259" t="s">
        <v>565</v>
      </c>
      <c r="AP49" s="259" t="s">
        <v>565</v>
      </c>
      <c r="AQ49" s="259" t="s">
        <v>565</v>
      </c>
      <c r="AR49" s="259" t="s">
        <v>565</v>
      </c>
      <c r="AS49" s="259" t="s">
        <v>565</v>
      </c>
      <c r="AT49" s="259" t="s">
        <v>565</v>
      </c>
      <c r="AU49" s="259" t="s">
        <v>565</v>
      </c>
      <c r="AV49" s="259" t="s">
        <v>565</v>
      </c>
      <c r="AW49" s="259" t="s">
        <v>565</v>
      </c>
      <c r="AX49" s="259" t="s">
        <v>565</v>
      </c>
      <c r="AY49" s="259" t="s">
        <v>565</v>
      </c>
      <c r="AZ49" s="259" t="s">
        <v>565</v>
      </c>
      <c r="BA49" s="259" t="s">
        <v>565</v>
      </c>
    </row>
    <row r="50" spans="4:53">
      <c r="D50" s="259" t="s">
        <v>565</v>
      </c>
      <c r="E50" s="259" t="s">
        <v>565</v>
      </c>
      <c r="F50" s="259" t="s">
        <v>565</v>
      </c>
      <c r="G50" s="259" t="s">
        <v>565</v>
      </c>
      <c r="H50" s="259" t="s">
        <v>565</v>
      </c>
      <c r="I50" s="259" t="s">
        <v>565</v>
      </c>
      <c r="J50" s="259" t="s">
        <v>565</v>
      </c>
      <c r="K50" s="259" t="s">
        <v>565</v>
      </c>
      <c r="L50" s="259" t="s">
        <v>565</v>
      </c>
      <c r="M50" s="259" t="s">
        <v>565</v>
      </c>
      <c r="N50" s="259" t="s">
        <v>565</v>
      </c>
      <c r="O50" s="259" t="s">
        <v>565</v>
      </c>
      <c r="P50" s="259" t="s">
        <v>565</v>
      </c>
      <c r="Q50" s="259" t="s">
        <v>565</v>
      </c>
      <c r="R50" s="259" t="s">
        <v>565</v>
      </c>
      <c r="S50" s="259" t="s">
        <v>565</v>
      </c>
      <c r="T50" s="259" t="s">
        <v>565</v>
      </c>
      <c r="U50" s="259" t="s">
        <v>565</v>
      </c>
      <c r="V50" s="260" t="s">
        <v>565</v>
      </c>
      <c r="W50" s="260" t="s">
        <v>565</v>
      </c>
      <c r="X50" s="259" t="s">
        <v>565</v>
      </c>
      <c r="Y50" s="259" t="s">
        <v>565</v>
      </c>
      <c r="Z50" s="259" t="s">
        <v>565</v>
      </c>
      <c r="AA50" s="259" t="s">
        <v>565</v>
      </c>
      <c r="AB50" s="259" t="s">
        <v>565</v>
      </c>
      <c r="AC50" s="259" t="s">
        <v>565</v>
      </c>
      <c r="AD50" s="259" t="s">
        <v>565</v>
      </c>
      <c r="AE50" s="259" t="s">
        <v>565</v>
      </c>
      <c r="AF50" s="259" t="s">
        <v>565</v>
      </c>
      <c r="AG50" s="259" t="s">
        <v>565</v>
      </c>
      <c r="AH50" s="259" t="s">
        <v>565</v>
      </c>
      <c r="AI50" s="259" t="s">
        <v>565</v>
      </c>
      <c r="AJ50" s="259" t="s">
        <v>565</v>
      </c>
      <c r="AK50" s="259" t="s">
        <v>565</v>
      </c>
      <c r="AL50" s="259" t="s">
        <v>565</v>
      </c>
      <c r="AM50" s="259" t="s">
        <v>565</v>
      </c>
      <c r="AN50" s="259" t="s">
        <v>565</v>
      </c>
      <c r="AO50" s="259" t="s">
        <v>565</v>
      </c>
      <c r="AP50" s="259" t="s">
        <v>565</v>
      </c>
      <c r="AQ50" s="259" t="s">
        <v>565</v>
      </c>
      <c r="AR50" s="259" t="s">
        <v>565</v>
      </c>
      <c r="AS50" s="259" t="s">
        <v>565</v>
      </c>
      <c r="AT50" s="259" t="s">
        <v>565</v>
      </c>
      <c r="AU50" s="259" t="s">
        <v>565</v>
      </c>
      <c r="AV50" s="259" t="s">
        <v>565</v>
      </c>
      <c r="AW50" s="259" t="s">
        <v>565</v>
      </c>
      <c r="AX50" s="259" t="s">
        <v>565</v>
      </c>
      <c r="AY50" s="259" t="s">
        <v>565</v>
      </c>
      <c r="AZ50" s="259" t="s">
        <v>565</v>
      </c>
      <c r="BA50" s="259" t="s">
        <v>565</v>
      </c>
    </row>
    <row r="51" spans="4:53">
      <c r="D51" s="259" t="s">
        <v>565</v>
      </c>
      <c r="E51" s="259" t="s">
        <v>565</v>
      </c>
      <c r="F51" s="259" t="s">
        <v>565</v>
      </c>
      <c r="G51" s="259" t="s">
        <v>565</v>
      </c>
      <c r="H51" s="259" t="s">
        <v>565</v>
      </c>
      <c r="I51" s="259" t="s">
        <v>565</v>
      </c>
      <c r="J51" s="259" t="s">
        <v>565</v>
      </c>
      <c r="K51" s="259" t="s">
        <v>565</v>
      </c>
      <c r="L51" s="259" t="s">
        <v>565</v>
      </c>
      <c r="M51" s="259" t="s">
        <v>565</v>
      </c>
      <c r="N51" s="259" t="s">
        <v>565</v>
      </c>
      <c r="O51" s="259" t="s">
        <v>565</v>
      </c>
      <c r="P51" s="259" t="s">
        <v>565</v>
      </c>
      <c r="Q51" s="259" t="s">
        <v>565</v>
      </c>
      <c r="R51" s="259" t="s">
        <v>565</v>
      </c>
      <c r="S51" s="259" t="s">
        <v>565</v>
      </c>
      <c r="T51" s="259" t="s">
        <v>565</v>
      </c>
      <c r="U51" s="259" t="s">
        <v>565</v>
      </c>
      <c r="V51" s="260" t="s">
        <v>565</v>
      </c>
      <c r="W51" s="260" t="s">
        <v>565</v>
      </c>
      <c r="X51" s="259" t="s">
        <v>565</v>
      </c>
      <c r="Y51" s="259" t="s">
        <v>565</v>
      </c>
      <c r="Z51" s="259" t="s">
        <v>565</v>
      </c>
      <c r="AA51" s="259" t="s">
        <v>565</v>
      </c>
      <c r="AB51" s="259" t="s">
        <v>565</v>
      </c>
      <c r="AC51" s="259" t="s">
        <v>565</v>
      </c>
      <c r="AD51" s="259" t="s">
        <v>565</v>
      </c>
      <c r="AE51" s="259" t="s">
        <v>565</v>
      </c>
      <c r="AF51" s="259" t="s">
        <v>565</v>
      </c>
      <c r="AG51" s="259" t="s">
        <v>565</v>
      </c>
      <c r="AH51" s="259" t="s">
        <v>565</v>
      </c>
      <c r="AI51" s="259" t="s">
        <v>565</v>
      </c>
      <c r="AJ51" s="259" t="s">
        <v>565</v>
      </c>
      <c r="AK51" s="259" t="s">
        <v>565</v>
      </c>
      <c r="AL51" s="259" t="s">
        <v>565</v>
      </c>
      <c r="AM51" s="259" t="s">
        <v>565</v>
      </c>
      <c r="AN51" s="259" t="s">
        <v>565</v>
      </c>
      <c r="AO51" s="259" t="s">
        <v>565</v>
      </c>
      <c r="AP51" s="259" t="s">
        <v>565</v>
      </c>
      <c r="AQ51" s="259" t="s">
        <v>565</v>
      </c>
      <c r="AR51" s="259" t="s">
        <v>565</v>
      </c>
      <c r="AS51" s="259" t="s">
        <v>565</v>
      </c>
      <c r="AT51" s="259" t="s">
        <v>565</v>
      </c>
      <c r="AU51" s="259" t="s">
        <v>565</v>
      </c>
      <c r="AV51" s="259" t="s">
        <v>565</v>
      </c>
      <c r="AW51" s="259" t="s">
        <v>565</v>
      </c>
      <c r="AX51" s="259" t="s">
        <v>565</v>
      </c>
      <c r="AY51" s="259" t="s">
        <v>565</v>
      </c>
      <c r="AZ51" s="259" t="s">
        <v>565</v>
      </c>
      <c r="BA51" s="259" t="s">
        <v>565</v>
      </c>
    </row>
    <row r="52" spans="4:53">
      <c r="D52" s="259" t="s">
        <v>565</v>
      </c>
      <c r="E52" s="259" t="s">
        <v>565</v>
      </c>
      <c r="F52" s="259" t="s">
        <v>565</v>
      </c>
      <c r="G52" s="259" t="s">
        <v>565</v>
      </c>
      <c r="H52" s="259" t="s">
        <v>565</v>
      </c>
      <c r="I52" s="259" t="s">
        <v>565</v>
      </c>
      <c r="J52" s="259" t="s">
        <v>565</v>
      </c>
      <c r="K52" s="259" t="s">
        <v>565</v>
      </c>
      <c r="L52" s="259" t="s">
        <v>565</v>
      </c>
      <c r="M52" s="259" t="s">
        <v>565</v>
      </c>
      <c r="N52" s="259" t="s">
        <v>565</v>
      </c>
      <c r="O52" s="259" t="s">
        <v>565</v>
      </c>
      <c r="P52" s="259" t="s">
        <v>565</v>
      </c>
      <c r="Q52" s="259" t="s">
        <v>565</v>
      </c>
      <c r="R52" s="259" t="s">
        <v>565</v>
      </c>
      <c r="S52" s="259" t="s">
        <v>565</v>
      </c>
      <c r="T52" s="259" t="s">
        <v>565</v>
      </c>
      <c r="U52" s="259" t="s">
        <v>565</v>
      </c>
      <c r="V52" s="260" t="s">
        <v>565</v>
      </c>
      <c r="W52" s="260" t="s">
        <v>565</v>
      </c>
      <c r="X52" s="259" t="s">
        <v>565</v>
      </c>
      <c r="Y52" s="259" t="s">
        <v>565</v>
      </c>
      <c r="Z52" s="259" t="s">
        <v>565</v>
      </c>
      <c r="AA52" s="259" t="s">
        <v>565</v>
      </c>
      <c r="AB52" s="259" t="s">
        <v>565</v>
      </c>
      <c r="AC52" s="259" t="s">
        <v>565</v>
      </c>
      <c r="AD52" s="259" t="s">
        <v>565</v>
      </c>
      <c r="AE52" s="259" t="s">
        <v>565</v>
      </c>
      <c r="AF52" s="259" t="s">
        <v>565</v>
      </c>
      <c r="AG52" s="259" t="s">
        <v>565</v>
      </c>
      <c r="AH52" s="259" t="s">
        <v>565</v>
      </c>
      <c r="AI52" s="259" t="s">
        <v>565</v>
      </c>
      <c r="AJ52" s="259" t="s">
        <v>565</v>
      </c>
      <c r="AK52" s="259" t="s">
        <v>565</v>
      </c>
      <c r="AL52" s="259" t="s">
        <v>565</v>
      </c>
      <c r="AM52" s="259" t="s">
        <v>565</v>
      </c>
      <c r="AN52" s="259" t="s">
        <v>565</v>
      </c>
      <c r="AO52" s="259" t="s">
        <v>565</v>
      </c>
      <c r="AP52" s="259" t="s">
        <v>565</v>
      </c>
      <c r="AQ52" s="259" t="s">
        <v>565</v>
      </c>
      <c r="AR52" s="259" t="s">
        <v>565</v>
      </c>
      <c r="AS52" s="259" t="s">
        <v>565</v>
      </c>
      <c r="AT52" s="259" t="s">
        <v>565</v>
      </c>
      <c r="AU52" s="259" t="s">
        <v>565</v>
      </c>
      <c r="AV52" s="259" t="s">
        <v>565</v>
      </c>
      <c r="AW52" s="259" t="s">
        <v>565</v>
      </c>
      <c r="AX52" s="259" t="s">
        <v>565</v>
      </c>
      <c r="AY52" s="259" t="s">
        <v>565</v>
      </c>
      <c r="AZ52" s="259" t="s">
        <v>565</v>
      </c>
      <c r="BA52" s="259" t="s">
        <v>565</v>
      </c>
    </row>
    <row r="53" spans="4:53">
      <c r="D53" s="259" t="s">
        <v>565</v>
      </c>
      <c r="E53" s="259" t="s">
        <v>565</v>
      </c>
      <c r="F53" s="259" t="s">
        <v>565</v>
      </c>
      <c r="G53" s="259" t="s">
        <v>565</v>
      </c>
      <c r="H53" s="259" t="s">
        <v>565</v>
      </c>
      <c r="I53" s="259" t="s">
        <v>565</v>
      </c>
      <c r="J53" s="259" t="s">
        <v>565</v>
      </c>
      <c r="K53" s="259" t="s">
        <v>565</v>
      </c>
      <c r="L53" s="259" t="s">
        <v>565</v>
      </c>
      <c r="M53" s="259" t="s">
        <v>565</v>
      </c>
      <c r="N53" s="259" t="s">
        <v>565</v>
      </c>
      <c r="O53" s="259" t="s">
        <v>565</v>
      </c>
      <c r="P53" s="259" t="s">
        <v>565</v>
      </c>
      <c r="Q53" s="259" t="s">
        <v>565</v>
      </c>
      <c r="R53" s="259" t="s">
        <v>565</v>
      </c>
      <c r="S53" s="259" t="s">
        <v>565</v>
      </c>
      <c r="T53" s="259" t="s">
        <v>565</v>
      </c>
      <c r="U53" s="259" t="s">
        <v>565</v>
      </c>
      <c r="V53" s="260" t="s">
        <v>565</v>
      </c>
      <c r="W53" s="260" t="s">
        <v>565</v>
      </c>
      <c r="X53" s="259" t="s">
        <v>565</v>
      </c>
      <c r="Y53" s="259" t="s">
        <v>565</v>
      </c>
      <c r="Z53" s="259" t="s">
        <v>565</v>
      </c>
      <c r="AA53" s="259" t="s">
        <v>565</v>
      </c>
      <c r="AB53" s="259" t="s">
        <v>565</v>
      </c>
      <c r="AC53" s="259" t="s">
        <v>565</v>
      </c>
      <c r="AD53" s="259" t="s">
        <v>565</v>
      </c>
      <c r="AE53" s="259" t="s">
        <v>565</v>
      </c>
      <c r="AF53" s="259" t="s">
        <v>565</v>
      </c>
      <c r="AG53" s="259" t="s">
        <v>565</v>
      </c>
      <c r="AH53" s="259" t="s">
        <v>565</v>
      </c>
      <c r="AI53" s="259" t="s">
        <v>565</v>
      </c>
      <c r="AJ53" s="259" t="s">
        <v>565</v>
      </c>
      <c r="AK53" s="259" t="s">
        <v>565</v>
      </c>
      <c r="AL53" s="259" t="s">
        <v>565</v>
      </c>
      <c r="AM53" s="259" t="s">
        <v>565</v>
      </c>
      <c r="AN53" s="259" t="s">
        <v>565</v>
      </c>
      <c r="AO53" s="259" t="s">
        <v>565</v>
      </c>
      <c r="AP53" s="259" t="s">
        <v>565</v>
      </c>
      <c r="AQ53" s="259" t="s">
        <v>565</v>
      </c>
      <c r="AR53" s="259" t="s">
        <v>565</v>
      </c>
      <c r="AS53" s="259" t="s">
        <v>565</v>
      </c>
      <c r="AT53" s="259" t="s">
        <v>565</v>
      </c>
      <c r="AU53" s="259" t="s">
        <v>565</v>
      </c>
      <c r="AV53" s="259" t="s">
        <v>565</v>
      </c>
      <c r="AW53" s="259" t="s">
        <v>565</v>
      </c>
      <c r="AX53" s="259" t="s">
        <v>565</v>
      </c>
      <c r="AY53" s="259" t="s">
        <v>565</v>
      </c>
      <c r="AZ53" s="259" t="s">
        <v>565</v>
      </c>
      <c r="BA53" s="259" t="s">
        <v>565</v>
      </c>
    </row>
    <row r="54" spans="4:53">
      <c r="D54" s="259" t="s">
        <v>565</v>
      </c>
      <c r="E54" s="259" t="s">
        <v>565</v>
      </c>
      <c r="F54" s="259" t="s">
        <v>565</v>
      </c>
      <c r="G54" s="259" t="s">
        <v>565</v>
      </c>
      <c r="H54" s="259" t="s">
        <v>565</v>
      </c>
      <c r="I54" s="259" t="s">
        <v>565</v>
      </c>
      <c r="J54" s="259" t="s">
        <v>565</v>
      </c>
      <c r="K54" s="259" t="s">
        <v>565</v>
      </c>
      <c r="L54" s="259" t="s">
        <v>565</v>
      </c>
      <c r="M54" s="259" t="s">
        <v>565</v>
      </c>
      <c r="N54" s="259" t="s">
        <v>565</v>
      </c>
      <c r="O54" s="259" t="s">
        <v>565</v>
      </c>
      <c r="P54" s="259" t="s">
        <v>565</v>
      </c>
      <c r="Q54" s="259" t="s">
        <v>565</v>
      </c>
      <c r="R54" s="259" t="s">
        <v>565</v>
      </c>
      <c r="S54" s="259" t="s">
        <v>565</v>
      </c>
      <c r="T54" s="259" t="s">
        <v>565</v>
      </c>
      <c r="U54" s="259" t="s">
        <v>565</v>
      </c>
      <c r="V54" s="260" t="s">
        <v>565</v>
      </c>
      <c r="W54" s="260" t="s">
        <v>565</v>
      </c>
      <c r="X54" s="259" t="s">
        <v>565</v>
      </c>
      <c r="Y54" s="259" t="s">
        <v>565</v>
      </c>
      <c r="Z54" s="259" t="s">
        <v>565</v>
      </c>
      <c r="AA54" s="259" t="s">
        <v>565</v>
      </c>
      <c r="AB54" s="259" t="s">
        <v>565</v>
      </c>
      <c r="AC54" s="259" t="s">
        <v>565</v>
      </c>
      <c r="AD54" s="259" t="s">
        <v>565</v>
      </c>
      <c r="AE54" s="259" t="s">
        <v>565</v>
      </c>
      <c r="AF54" s="259" t="s">
        <v>565</v>
      </c>
      <c r="AG54" s="259" t="s">
        <v>565</v>
      </c>
      <c r="AH54" s="259" t="s">
        <v>565</v>
      </c>
      <c r="AI54" s="259" t="s">
        <v>565</v>
      </c>
      <c r="AJ54" s="259" t="s">
        <v>565</v>
      </c>
      <c r="AK54" s="259" t="s">
        <v>565</v>
      </c>
      <c r="AL54" s="259" t="s">
        <v>565</v>
      </c>
      <c r="AM54" s="259" t="s">
        <v>565</v>
      </c>
      <c r="AN54" s="259" t="s">
        <v>565</v>
      </c>
      <c r="AO54" s="259" t="s">
        <v>565</v>
      </c>
      <c r="AP54" s="259" t="s">
        <v>565</v>
      </c>
      <c r="AQ54" s="259" t="s">
        <v>565</v>
      </c>
      <c r="AR54" s="259" t="s">
        <v>565</v>
      </c>
      <c r="AS54" s="259" t="s">
        <v>565</v>
      </c>
      <c r="AT54" s="259" t="s">
        <v>565</v>
      </c>
      <c r="AU54" s="259" t="s">
        <v>565</v>
      </c>
      <c r="AV54" s="259" t="s">
        <v>565</v>
      </c>
      <c r="AW54" s="259" t="s">
        <v>565</v>
      </c>
      <c r="AX54" s="259" t="s">
        <v>565</v>
      </c>
      <c r="AY54" s="259" t="s">
        <v>565</v>
      </c>
      <c r="AZ54" s="259" t="s">
        <v>565</v>
      </c>
      <c r="BA54" s="259" t="s">
        <v>565</v>
      </c>
    </row>
    <row r="55" spans="4:53">
      <c r="D55" s="259" t="s">
        <v>565</v>
      </c>
      <c r="E55" s="259" t="s">
        <v>565</v>
      </c>
      <c r="F55" s="259" t="s">
        <v>565</v>
      </c>
      <c r="G55" s="259" t="s">
        <v>565</v>
      </c>
      <c r="H55" s="259" t="s">
        <v>565</v>
      </c>
      <c r="I55" s="259" t="s">
        <v>565</v>
      </c>
      <c r="J55" s="259" t="s">
        <v>565</v>
      </c>
      <c r="K55" s="259" t="s">
        <v>565</v>
      </c>
      <c r="L55" s="259" t="s">
        <v>565</v>
      </c>
      <c r="M55" s="259" t="s">
        <v>565</v>
      </c>
      <c r="N55" s="259" t="s">
        <v>565</v>
      </c>
      <c r="O55" s="259" t="s">
        <v>565</v>
      </c>
      <c r="P55" s="259" t="s">
        <v>565</v>
      </c>
      <c r="Q55" s="259" t="s">
        <v>565</v>
      </c>
      <c r="R55" s="259" t="s">
        <v>565</v>
      </c>
      <c r="S55" s="259" t="s">
        <v>565</v>
      </c>
      <c r="T55" s="259" t="s">
        <v>565</v>
      </c>
      <c r="U55" s="259" t="s">
        <v>565</v>
      </c>
      <c r="V55" s="260" t="s">
        <v>565</v>
      </c>
      <c r="W55" s="260" t="s">
        <v>565</v>
      </c>
      <c r="X55" s="259" t="s">
        <v>565</v>
      </c>
      <c r="Y55" s="259" t="s">
        <v>565</v>
      </c>
      <c r="Z55" s="259" t="s">
        <v>565</v>
      </c>
      <c r="AA55" s="259" t="s">
        <v>565</v>
      </c>
      <c r="AB55" s="259" t="s">
        <v>565</v>
      </c>
      <c r="AC55" s="259" t="s">
        <v>565</v>
      </c>
      <c r="AD55" s="259" t="s">
        <v>565</v>
      </c>
      <c r="AE55" s="259" t="s">
        <v>565</v>
      </c>
      <c r="AF55" s="259" t="s">
        <v>565</v>
      </c>
      <c r="AG55" s="259" t="s">
        <v>565</v>
      </c>
      <c r="AH55" s="259" t="s">
        <v>565</v>
      </c>
      <c r="AI55" s="259" t="s">
        <v>565</v>
      </c>
      <c r="AJ55" s="259" t="s">
        <v>565</v>
      </c>
      <c r="AK55" s="259" t="s">
        <v>565</v>
      </c>
      <c r="AL55" s="259" t="s">
        <v>565</v>
      </c>
      <c r="AM55" s="259" t="s">
        <v>565</v>
      </c>
      <c r="AN55" s="259" t="s">
        <v>565</v>
      </c>
      <c r="AO55" s="259" t="s">
        <v>565</v>
      </c>
      <c r="AP55" s="259" t="s">
        <v>565</v>
      </c>
      <c r="AQ55" s="259" t="s">
        <v>565</v>
      </c>
      <c r="AR55" s="259" t="s">
        <v>565</v>
      </c>
      <c r="AS55" s="259" t="s">
        <v>565</v>
      </c>
      <c r="AT55" s="259" t="s">
        <v>565</v>
      </c>
      <c r="AU55" s="259" t="s">
        <v>565</v>
      </c>
      <c r="AV55" s="259" t="s">
        <v>565</v>
      </c>
      <c r="AW55" s="259" t="s">
        <v>565</v>
      </c>
      <c r="AX55" s="259" t="s">
        <v>565</v>
      </c>
      <c r="AY55" s="259" t="s">
        <v>565</v>
      </c>
      <c r="AZ55" s="259" t="s">
        <v>565</v>
      </c>
      <c r="BA55" s="259" t="s">
        <v>565</v>
      </c>
    </row>
    <row r="56" spans="4:53">
      <c r="D56" s="259" t="s">
        <v>565</v>
      </c>
      <c r="E56" s="259" t="s">
        <v>565</v>
      </c>
      <c r="F56" s="259" t="s">
        <v>565</v>
      </c>
      <c r="G56" s="259" t="s">
        <v>565</v>
      </c>
      <c r="H56" s="259" t="s">
        <v>565</v>
      </c>
      <c r="I56" s="259" t="s">
        <v>565</v>
      </c>
      <c r="J56" s="259" t="s">
        <v>565</v>
      </c>
      <c r="K56" s="259" t="s">
        <v>565</v>
      </c>
      <c r="L56" s="259" t="s">
        <v>565</v>
      </c>
      <c r="M56" s="259" t="s">
        <v>565</v>
      </c>
      <c r="N56" s="259" t="s">
        <v>565</v>
      </c>
      <c r="O56" s="259" t="s">
        <v>565</v>
      </c>
      <c r="P56" s="259" t="s">
        <v>565</v>
      </c>
      <c r="Q56" s="259" t="s">
        <v>565</v>
      </c>
      <c r="R56" s="259" t="s">
        <v>565</v>
      </c>
      <c r="S56" s="259" t="s">
        <v>565</v>
      </c>
      <c r="T56" s="259" t="s">
        <v>565</v>
      </c>
      <c r="U56" s="259" t="s">
        <v>565</v>
      </c>
      <c r="V56" s="260" t="s">
        <v>565</v>
      </c>
      <c r="W56" s="260" t="s">
        <v>565</v>
      </c>
      <c r="X56" s="259" t="s">
        <v>565</v>
      </c>
      <c r="Y56" s="259" t="s">
        <v>565</v>
      </c>
      <c r="Z56" s="259" t="s">
        <v>565</v>
      </c>
      <c r="AA56" s="259" t="s">
        <v>565</v>
      </c>
      <c r="AB56" s="259" t="s">
        <v>565</v>
      </c>
      <c r="AC56" s="259" t="s">
        <v>565</v>
      </c>
      <c r="AD56" s="259" t="s">
        <v>565</v>
      </c>
      <c r="AE56" s="259" t="s">
        <v>565</v>
      </c>
      <c r="AF56" s="259" t="s">
        <v>565</v>
      </c>
      <c r="AG56" s="259" t="s">
        <v>565</v>
      </c>
      <c r="AH56" s="259" t="s">
        <v>565</v>
      </c>
      <c r="AI56" s="259" t="s">
        <v>565</v>
      </c>
      <c r="AJ56" s="259" t="s">
        <v>565</v>
      </c>
      <c r="AK56" s="259" t="s">
        <v>565</v>
      </c>
      <c r="AL56" s="259" t="s">
        <v>565</v>
      </c>
      <c r="AM56" s="259" t="s">
        <v>565</v>
      </c>
      <c r="AN56" s="259" t="s">
        <v>565</v>
      </c>
      <c r="AO56" s="259" t="s">
        <v>565</v>
      </c>
      <c r="AP56" s="259" t="s">
        <v>565</v>
      </c>
      <c r="AQ56" s="259" t="s">
        <v>565</v>
      </c>
      <c r="AR56" s="259" t="s">
        <v>565</v>
      </c>
      <c r="AS56" s="259" t="s">
        <v>565</v>
      </c>
      <c r="AT56" s="259" t="s">
        <v>565</v>
      </c>
      <c r="AU56" s="259" t="s">
        <v>565</v>
      </c>
      <c r="AV56" s="259" t="s">
        <v>565</v>
      </c>
      <c r="AW56" s="259" t="s">
        <v>565</v>
      </c>
      <c r="AX56" s="259" t="s">
        <v>565</v>
      </c>
      <c r="AY56" s="259" t="s">
        <v>565</v>
      </c>
      <c r="AZ56" s="259" t="s">
        <v>565</v>
      </c>
      <c r="BA56" s="259" t="s">
        <v>565</v>
      </c>
    </row>
    <row r="57" spans="4:53">
      <c r="D57" s="259" t="s">
        <v>565</v>
      </c>
      <c r="E57" s="259" t="s">
        <v>565</v>
      </c>
      <c r="F57" s="259" t="s">
        <v>565</v>
      </c>
      <c r="G57" s="259" t="s">
        <v>565</v>
      </c>
      <c r="H57" s="259" t="s">
        <v>565</v>
      </c>
      <c r="I57" s="259" t="s">
        <v>565</v>
      </c>
      <c r="J57" s="259" t="s">
        <v>565</v>
      </c>
      <c r="K57" s="259" t="s">
        <v>565</v>
      </c>
      <c r="L57" s="259" t="s">
        <v>565</v>
      </c>
      <c r="M57" s="259" t="s">
        <v>565</v>
      </c>
      <c r="N57" s="259" t="s">
        <v>565</v>
      </c>
      <c r="O57" s="259" t="s">
        <v>565</v>
      </c>
      <c r="P57" s="259" t="s">
        <v>565</v>
      </c>
      <c r="Q57" s="259" t="s">
        <v>565</v>
      </c>
      <c r="R57" s="259" t="s">
        <v>565</v>
      </c>
      <c r="S57" s="259" t="s">
        <v>565</v>
      </c>
      <c r="T57" s="259" t="s">
        <v>565</v>
      </c>
      <c r="U57" s="259" t="s">
        <v>565</v>
      </c>
      <c r="V57" s="260" t="s">
        <v>565</v>
      </c>
      <c r="W57" s="260" t="s">
        <v>565</v>
      </c>
      <c r="X57" s="259" t="s">
        <v>565</v>
      </c>
      <c r="Y57" s="259" t="s">
        <v>565</v>
      </c>
      <c r="Z57" s="259" t="s">
        <v>565</v>
      </c>
      <c r="AA57" s="259" t="s">
        <v>565</v>
      </c>
      <c r="AB57" s="259" t="s">
        <v>565</v>
      </c>
      <c r="AC57" s="259" t="s">
        <v>565</v>
      </c>
      <c r="AD57" s="259" t="s">
        <v>565</v>
      </c>
      <c r="AE57" s="259" t="s">
        <v>565</v>
      </c>
      <c r="AF57" s="259" t="s">
        <v>565</v>
      </c>
      <c r="AG57" s="259" t="s">
        <v>565</v>
      </c>
      <c r="AH57" s="259" t="s">
        <v>565</v>
      </c>
      <c r="AI57" s="259" t="s">
        <v>565</v>
      </c>
      <c r="AJ57" s="259" t="s">
        <v>565</v>
      </c>
      <c r="AK57" s="259" t="s">
        <v>565</v>
      </c>
      <c r="AL57" s="259" t="s">
        <v>565</v>
      </c>
      <c r="AM57" s="259" t="s">
        <v>565</v>
      </c>
      <c r="AN57" s="259" t="s">
        <v>565</v>
      </c>
      <c r="AO57" s="259" t="s">
        <v>565</v>
      </c>
      <c r="AP57" s="259" t="s">
        <v>565</v>
      </c>
      <c r="AQ57" s="259" t="s">
        <v>565</v>
      </c>
      <c r="AR57" s="259" t="s">
        <v>565</v>
      </c>
      <c r="AS57" s="259" t="s">
        <v>565</v>
      </c>
      <c r="AT57" s="259" t="s">
        <v>565</v>
      </c>
      <c r="AU57" s="259" t="s">
        <v>565</v>
      </c>
      <c r="AV57" s="259" t="s">
        <v>565</v>
      </c>
      <c r="AW57" s="259" t="s">
        <v>565</v>
      </c>
      <c r="AX57" s="259" t="s">
        <v>565</v>
      </c>
      <c r="AY57" s="259" t="s">
        <v>565</v>
      </c>
      <c r="AZ57" s="259" t="s">
        <v>565</v>
      </c>
      <c r="BA57" s="259" t="s">
        <v>565</v>
      </c>
    </row>
    <row r="58" spans="4:53">
      <c r="D58" s="259" t="s">
        <v>565</v>
      </c>
      <c r="E58" s="259" t="s">
        <v>565</v>
      </c>
      <c r="F58" s="259" t="s">
        <v>565</v>
      </c>
      <c r="G58" s="259" t="s">
        <v>565</v>
      </c>
      <c r="H58" s="259" t="s">
        <v>565</v>
      </c>
      <c r="I58" s="259" t="s">
        <v>565</v>
      </c>
      <c r="J58" s="259" t="s">
        <v>565</v>
      </c>
      <c r="K58" s="259" t="s">
        <v>565</v>
      </c>
      <c r="L58" s="259" t="s">
        <v>565</v>
      </c>
      <c r="M58" s="259" t="s">
        <v>565</v>
      </c>
      <c r="N58" s="259" t="s">
        <v>565</v>
      </c>
      <c r="O58" s="259" t="s">
        <v>565</v>
      </c>
      <c r="P58" s="259" t="s">
        <v>565</v>
      </c>
      <c r="Q58" s="259" t="s">
        <v>565</v>
      </c>
      <c r="R58" s="259" t="s">
        <v>565</v>
      </c>
      <c r="S58" s="259" t="s">
        <v>565</v>
      </c>
      <c r="T58" s="259" t="s">
        <v>565</v>
      </c>
      <c r="U58" s="259" t="s">
        <v>565</v>
      </c>
      <c r="V58" s="260" t="s">
        <v>565</v>
      </c>
      <c r="W58" s="260" t="s">
        <v>565</v>
      </c>
      <c r="X58" s="259" t="s">
        <v>565</v>
      </c>
      <c r="Y58" s="259" t="s">
        <v>565</v>
      </c>
      <c r="Z58" s="259" t="s">
        <v>565</v>
      </c>
      <c r="AA58" s="259" t="s">
        <v>565</v>
      </c>
      <c r="AB58" s="259" t="s">
        <v>565</v>
      </c>
      <c r="AC58" s="259" t="s">
        <v>565</v>
      </c>
      <c r="AD58" s="259" t="s">
        <v>565</v>
      </c>
      <c r="AE58" s="259" t="s">
        <v>565</v>
      </c>
      <c r="AF58" s="259" t="s">
        <v>565</v>
      </c>
      <c r="AG58" s="259" t="s">
        <v>565</v>
      </c>
      <c r="AH58" s="259" t="s">
        <v>565</v>
      </c>
      <c r="AI58" s="259" t="s">
        <v>565</v>
      </c>
      <c r="AJ58" s="259" t="s">
        <v>565</v>
      </c>
      <c r="AK58" s="259" t="s">
        <v>565</v>
      </c>
      <c r="AL58" s="259" t="s">
        <v>565</v>
      </c>
      <c r="AM58" s="259" t="s">
        <v>565</v>
      </c>
      <c r="AN58" s="259" t="s">
        <v>565</v>
      </c>
      <c r="AO58" s="259" t="s">
        <v>565</v>
      </c>
      <c r="AP58" s="259" t="s">
        <v>565</v>
      </c>
      <c r="AQ58" s="259" t="s">
        <v>565</v>
      </c>
      <c r="AR58" s="259" t="s">
        <v>565</v>
      </c>
      <c r="AS58" s="259" t="s">
        <v>565</v>
      </c>
      <c r="AT58" s="259" t="s">
        <v>565</v>
      </c>
      <c r="AU58" s="259" t="s">
        <v>565</v>
      </c>
      <c r="AV58" s="259" t="s">
        <v>565</v>
      </c>
      <c r="AW58" s="259" t="s">
        <v>565</v>
      </c>
      <c r="AX58" s="259" t="s">
        <v>565</v>
      </c>
      <c r="AY58" s="259" t="s">
        <v>565</v>
      </c>
      <c r="AZ58" s="259" t="s">
        <v>565</v>
      </c>
      <c r="BA58" s="259" t="s">
        <v>565</v>
      </c>
    </row>
    <row r="59" spans="4:53">
      <c r="D59" s="259" t="s">
        <v>565</v>
      </c>
      <c r="E59" s="259" t="s">
        <v>565</v>
      </c>
      <c r="F59" s="259" t="s">
        <v>565</v>
      </c>
      <c r="G59" s="259" t="s">
        <v>565</v>
      </c>
      <c r="H59" s="259" t="s">
        <v>565</v>
      </c>
      <c r="I59" s="259" t="s">
        <v>565</v>
      </c>
      <c r="J59" s="259" t="s">
        <v>565</v>
      </c>
      <c r="K59" s="259" t="s">
        <v>565</v>
      </c>
      <c r="L59" s="259" t="s">
        <v>565</v>
      </c>
      <c r="M59" s="259" t="s">
        <v>565</v>
      </c>
      <c r="N59" s="259" t="s">
        <v>565</v>
      </c>
      <c r="O59" s="259" t="s">
        <v>565</v>
      </c>
      <c r="P59" s="259" t="s">
        <v>565</v>
      </c>
      <c r="Q59" s="259" t="s">
        <v>565</v>
      </c>
      <c r="R59" s="259" t="s">
        <v>565</v>
      </c>
      <c r="S59" s="259" t="s">
        <v>565</v>
      </c>
      <c r="T59" s="259" t="s">
        <v>565</v>
      </c>
      <c r="U59" s="259" t="s">
        <v>565</v>
      </c>
      <c r="V59" s="260" t="s">
        <v>565</v>
      </c>
      <c r="W59" s="260" t="s">
        <v>565</v>
      </c>
      <c r="X59" s="259" t="s">
        <v>565</v>
      </c>
      <c r="Y59" s="259" t="s">
        <v>565</v>
      </c>
      <c r="Z59" s="259" t="s">
        <v>565</v>
      </c>
      <c r="AA59" s="259" t="s">
        <v>565</v>
      </c>
      <c r="AB59" s="259" t="s">
        <v>565</v>
      </c>
      <c r="AC59" s="259" t="s">
        <v>565</v>
      </c>
      <c r="AD59" s="259" t="s">
        <v>565</v>
      </c>
      <c r="AE59" s="259" t="s">
        <v>565</v>
      </c>
      <c r="AF59" s="259" t="s">
        <v>565</v>
      </c>
      <c r="AG59" s="259" t="s">
        <v>565</v>
      </c>
      <c r="AH59" s="259" t="s">
        <v>565</v>
      </c>
      <c r="AI59" s="259" t="s">
        <v>565</v>
      </c>
      <c r="AJ59" s="259" t="s">
        <v>565</v>
      </c>
      <c r="AK59" s="259" t="s">
        <v>565</v>
      </c>
      <c r="AL59" s="259" t="s">
        <v>565</v>
      </c>
      <c r="AM59" s="259" t="s">
        <v>565</v>
      </c>
      <c r="AN59" s="259" t="s">
        <v>565</v>
      </c>
      <c r="AO59" s="259" t="s">
        <v>565</v>
      </c>
      <c r="AP59" s="259" t="s">
        <v>565</v>
      </c>
      <c r="AQ59" s="259" t="s">
        <v>565</v>
      </c>
      <c r="AR59" s="259" t="s">
        <v>565</v>
      </c>
      <c r="AS59" s="259" t="s">
        <v>565</v>
      </c>
      <c r="AT59" s="259" t="s">
        <v>565</v>
      </c>
      <c r="AU59" s="259" t="s">
        <v>565</v>
      </c>
      <c r="AV59" s="259" t="s">
        <v>565</v>
      </c>
      <c r="AW59" s="259" t="s">
        <v>565</v>
      </c>
      <c r="AX59" s="259" t="s">
        <v>565</v>
      </c>
      <c r="AY59" s="259" t="s">
        <v>565</v>
      </c>
      <c r="AZ59" s="259" t="s">
        <v>565</v>
      </c>
      <c r="BA59" s="259" t="s">
        <v>565</v>
      </c>
    </row>
    <row r="60" spans="4:53">
      <c r="D60" s="259" t="s">
        <v>565</v>
      </c>
      <c r="E60" s="259" t="s">
        <v>565</v>
      </c>
      <c r="F60" s="259" t="s">
        <v>565</v>
      </c>
      <c r="G60" s="259" t="s">
        <v>565</v>
      </c>
      <c r="H60" s="259" t="s">
        <v>565</v>
      </c>
      <c r="I60" s="259" t="s">
        <v>565</v>
      </c>
      <c r="J60" s="259" t="s">
        <v>565</v>
      </c>
      <c r="K60" s="259" t="s">
        <v>565</v>
      </c>
      <c r="L60" s="259" t="s">
        <v>565</v>
      </c>
      <c r="M60" s="259" t="s">
        <v>565</v>
      </c>
      <c r="N60" s="259" t="s">
        <v>565</v>
      </c>
      <c r="O60" s="259" t="s">
        <v>565</v>
      </c>
      <c r="P60" s="259" t="s">
        <v>565</v>
      </c>
      <c r="Q60" s="259" t="s">
        <v>565</v>
      </c>
      <c r="R60" s="259" t="s">
        <v>565</v>
      </c>
      <c r="S60" s="259" t="s">
        <v>565</v>
      </c>
      <c r="T60" s="259" t="s">
        <v>565</v>
      </c>
      <c r="U60" s="259" t="s">
        <v>565</v>
      </c>
      <c r="V60" s="260" t="s">
        <v>565</v>
      </c>
      <c r="W60" s="260" t="s">
        <v>565</v>
      </c>
      <c r="X60" s="259" t="s">
        <v>565</v>
      </c>
      <c r="Y60" s="259" t="s">
        <v>565</v>
      </c>
      <c r="Z60" s="259" t="s">
        <v>565</v>
      </c>
      <c r="AA60" s="259" t="s">
        <v>565</v>
      </c>
      <c r="AB60" s="259" t="s">
        <v>565</v>
      </c>
      <c r="AC60" s="259" t="s">
        <v>565</v>
      </c>
      <c r="AD60" s="259" t="s">
        <v>565</v>
      </c>
      <c r="AE60" s="259" t="s">
        <v>565</v>
      </c>
      <c r="AF60" s="259" t="s">
        <v>565</v>
      </c>
      <c r="AG60" s="259" t="s">
        <v>565</v>
      </c>
      <c r="AH60" s="259" t="s">
        <v>565</v>
      </c>
      <c r="AI60" s="259" t="s">
        <v>565</v>
      </c>
      <c r="AJ60" s="259" t="s">
        <v>565</v>
      </c>
      <c r="AK60" s="259" t="s">
        <v>565</v>
      </c>
      <c r="AL60" s="259" t="s">
        <v>565</v>
      </c>
      <c r="AM60" s="259" t="s">
        <v>565</v>
      </c>
      <c r="AN60" s="259" t="s">
        <v>565</v>
      </c>
      <c r="AO60" s="259" t="s">
        <v>565</v>
      </c>
      <c r="AP60" s="259" t="s">
        <v>565</v>
      </c>
      <c r="AQ60" s="259" t="s">
        <v>565</v>
      </c>
      <c r="AR60" s="259" t="s">
        <v>565</v>
      </c>
      <c r="AS60" s="259" t="s">
        <v>565</v>
      </c>
      <c r="AT60" s="259" t="s">
        <v>565</v>
      </c>
      <c r="AU60" s="259" t="s">
        <v>565</v>
      </c>
      <c r="AV60" s="259" t="s">
        <v>565</v>
      </c>
      <c r="AW60" s="259" t="s">
        <v>565</v>
      </c>
      <c r="AX60" s="259" t="s">
        <v>565</v>
      </c>
      <c r="AY60" s="259" t="s">
        <v>565</v>
      </c>
      <c r="AZ60" s="259" t="s">
        <v>565</v>
      </c>
      <c r="BA60" s="259" t="s">
        <v>565</v>
      </c>
    </row>
    <row r="61" spans="4:53">
      <c r="D61" s="259" t="s">
        <v>565</v>
      </c>
      <c r="E61" s="259" t="s">
        <v>565</v>
      </c>
      <c r="F61" s="259" t="s">
        <v>565</v>
      </c>
      <c r="G61" s="259" t="s">
        <v>565</v>
      </c>
      <c r="H61" s="259" t="s">
        <v>565</v>
      </c>
      <c r="I61" s="259" t="s">
        <v>565</v>
      </c>
      <c r="J61" s="259" t="s">
        <v>565</v>
      </c>
      <c r="K61" s="259" t="s">
        <v>565</v>
      </c>
      <c r="L61" s="259" t="s">
        <v>565</v>
      </c>
      <c r="M61" s="259" t="s">
        <v>565</v>
      </c>
      <c r="N61" s="259" t="s">
        <v>565</v>
      </c>
      <c r="O61" s="259" t="s">
        <v>565</v>
      </c>
      <c r="P61" s="259" t="s">
        <v>565</v>
      </c>
      <c r="Q61" s="259" t="s">
        <v>565</v>
      </c>
      <c r="R61" s="259" t="s">
        <v>565</v>
      </c>
      <c r="S61" s="259" t="s">
        <v>565</v>
      </c>
      <c r="T61" s="259" t="s">
        <v>565</v>
      </c>
      <c r="U61" s="259" t="s">
        <v>565</v>
      </c>
      <c r="V61" s="260" t="s">
        <v>565</v>
      </c>
      <c r="W61" s="260" t="s">
        <v>565</v>
      </c>
      <c r="X61" s="259" t="s">
        <v>565</v>
      </c>
      <c r="Y61" s="259" t="s">
        <v>565</v>
      </c>
      <c r="Z61" s="259" t="s">
        <v>565</v>
      </c>
      <c r="AA61" s="259" t="s">
        <v>565</v>
      </c>
      <c r="AB61" s="259" t="s">
        <v>565</v>
      </c>
      <c r="AC61" s="259" t="s">
        <v>565</v>
      </c>
      <c r="AD61" s="259" t="s">
        <v>565</v>
      </c>
      <c r="AE61" s="259" t="s">
        <v>565</v>
      </c>
      <c r="AF61" s="259" t="s">
        <v>565</v>
      </c>
      <c r="AG61" s="259" t="s">
        <v>565</v>
      </c>
      <c r="AH61" s="259" t="s">
        <v>565</v>
      </c>
      <c r="AI61" s="259" t="s">
        <v>565</v>
      </c>
      <c r="AJ61" s="259" t="s">
        <v>565</v>
      </c>
      <c r="AK61" s="259" t="s">
        <v>565</v>
      </c>
      <c r="AL61" s="259" t="s">
        <v>565</v>
      </c>
      <c r="AM61" s="259" t="s">
        <v>565</v>
      </c>
      <c r="AN61" s="259" t="s">
        <v>565</v>
      </c>
      <c r="AO61" s="259" t="s">
        <v>565</v>
      </c>
      <c r="AP61" s="259" t="s">
        <v>565</v>
      </c>
      <c r="AQ61" s="259" t="s">
        <v>565</v>
      </c>
      <c r="AR61" s="259" t="s">
        <v>565</v>
      </c>
      <c r="AS61" s="259" t="s">
        <v>565</v>
      </c>
      <c r="AT61" s="259" t="s">
        <v>565</v>
      </c>
      <c r="AU61" s="259" t="s">
        <v>565</v>
      </c>
      <c r="AV61" s="259" t="s">
        <v>565</v>
      </c>
      <c r="AW61" s="259" t="s">
        <v>565</v>
      </c>
      <c r="AX61" s="259" t="s">
        <v>565</v>
      </c>
      <c r="AY61" s="259" t="s">
        <v>565</v>
      </c>
      <c r="AZ61" s="259" t="s">
        <v>565</v>
      </c>
      <c r="BA61" s="259" t="s">
        <v>565</v>
      </c>
    </row>
    <row r="62" spans="4:53">
      <c r="D62" s="259" t="s">
        <v>565</v>
      </c>
      <c r="E62" s="259" t="s">
        <v>565</v>
      </c>
      <c r="F62" s="259" t="s">
        <v>565</v>
      </c>
      <c r="G62" s="259" t="s">
        <v>565</v>
      </c>
      <c r="H62" s="259" t="s">
        <v>565</v>
      </c>
      <c r="I62" s="259" t="s">
        <v>565</v>
      </c>
      <c r="J62" s="259" t="s">
        <v>565</v>
      </c>
      <c r="K62" s="259" t="s">
        <v>565</v>
      </c>
      <c r="L62" s="259" t="s">
        <v>565</v>
      </c>
      <c r="M62" s="259" t="s">
        <v>565</v>
      </c>
      <c r="N62" s="259" t="s">
        <v>565</v>
      </c>
      <c r="O62" s="259" t="s">
        <v>565</v>
      </c>
      <c r="P62" s="259" t="s">
        <v>565</v>
      </c>
      <c r="Q62" s="259" t="s">
        <v>565</v>
      </c>
      <c r="R62" s="259" t="s">
        <v>565</v>
      </c>
      <c r="S62" s="259" t="s">
        <v>565</v>
      </c>
      <c r="T62" s="259" t="s">
        <v>565</v>
      </c>
      <c r="U62" s="259" t="s">
        <v>565</v>
      </c>
      <c r="V62" s="260" t="s">
        <v>565</v>
      </c>
      <c r="W62" s="260" t="s">
        <v>565</v>
      </c>
      <c r="X62" s="259" t="s">
        <v>565</v>
      </c>
      <c r="Y62" s="259" t="s">
        <v>565</v>
      </c>
      <c r="Z62" s="259" t="s">
        <v>565</v>
      </c>
      <c r="AA62" s="259" t="s">
        <v>565</v>
      </c>
      <c r="AB62" s="259" t="s">
        <v>565</v>
      </c>
      <c r="AC62" s="259" t="s">
        <v>565</v>
      </c>
      <c r="AD62" s="259" t="s">
        <v>565</v>
      </c>
      <c r="AE62" s="259" t="s">
        <v>565</v>
      </c>
      <c r="AF62" s="259" t="s">
        <v>565</v>
      </c>
      <c r="AG62" s="259" t="s">
        <v>565</v>
      </c>
      <c r="AH62" s="259" t="s">
        <v>565</v>
      </c>
      <c r="AI62" s="259" t="s">
        <v>565</v>
      </c>
      <c r="AJ62" s="259" t="s">
        <v>565</v>
      </c>
      <c r="AK62" s="259" t="s">
        <v>565</v>
      </c>
      <c r="AL62" s="259" t="s">
        <v>565</v>
      </c>
      <c r="AM62" s="259" t="s">
        <v>565</v>
      </c>
      <c r="AN62" s="259" t="s">
        <v>565</v>
      </c>
      <c r="AO62" s="259" t="s">
        <v>565</v>
      </c>
      <c r="AP62" s="259" t="s">
        <v>565</v>
      </c>
      <c r="AQ62" s="259" t="s">
        <v>565</v>
      </c>
      <c r="AR62" s="259" t="s">
        <v>565</v>
      </c>
      <c r="AS62" s="259" t="s">
        <v>565</v>
      </c>
      <c r="AT62" s="259" t="s">
        <v>565</v>
      </c>
      <c r="AU62" s="259" t="s">
        <v>565</v>
      </c>
      <c r="AV62" s="259" t="s">
        <v>565</v>
      </c>
      <c r="AW62" s="259" t="s">
        <v>565</v>
      </c>
      <c r="AX62" s="259" t="s">
        <v>565</v>
      </c>
      <c r="AY62" s="259" t="s">
        <v>565</v>
      </c>
      <c r="AZ62" s="259" t="s">
        <v>565</v>
      </c>
      <c r="BA62" s="259" t="s">
        <v>565</v>
      </c>
    </row>
    <row r="63" spans="4:53">
      <c r="D63" s="259" t="s">
        <v>565</v>
      </c>
      <c r="E63" s="259" t="s">
        <v>565</v>
      </c>
      <c r="F63" s="259" t="s">
        <v>565</v>
      </c>
      <c r="G63" s="259" t="s">
        <v>565</v>
      </c>
      <c r="H63" s="259" t="s">
        <v>565</v>
      </c>
      <c r="I63" s="259" t="s">
        <v>565</v>
      </c>
      <c r="J63" s="259" t="s">
        <v>565</v>
      </c>
      <c r="K63" s="259" t="s">
        <v>565</v>
      </c>
      <c r="L63" s="259" t="s">
        <v>565</v>
      </c>
      <c r="M63" s="259" t="s">
        <v>565</v>
      </c>
      <c r="N63" s="259" t="s">
        <v>565</v>
      </c>
      <c r="O63" s="259" t="s">
        <v>565</v>
      </c>
      <c r="P63" s="259" t="s">
        <v>565</v>
      </c>
      <c r="Q63" s="259" t="s">
        <v>565</v>
      </c>
      <c r="R63" s="259" t="s">
        <v>565</v>
      </c>
      <c r="S63" s="259" t="s">
        <v>565</v>
      </c>
      <c r="T63" s="259" t="s">
        <v>565</v>
      </c>
      <c r="U63" s="259" t="s">
        <v>565</v>
      </c>
      <c r="V63" s="260" t="s">
        <v>565</v>
      </c>
      <c r="W63" s="260" t="s">
        <v>565</v>
      </c>
      <c r="X63" s="259" t="s">
        <v>565</v>
      </c>
      <c r="Y63" s="259" t="s">
        <v>565</v>
      </c>
      <c r="Z63" s="259" t="s">
        <v>565</v>
      </c>
      <c r="AA63" s="259" t="s">
        <v>565</v>
      </c>
      <c r="AB63" s="259" t="s">
        <v>565</v>
      </c>
      <c r="AC63" s="259" t="s">
        <v>565</v>
      </c>
      <c r="AD63" s="259" t="s">
        <v>565</v>
      </c>
      <c r="AE63" s="259" t="s">
        <v>565</v>
      </c>
      <c r="AF63" s="259" t="s">
        <v>565</v>
      </c>
      <c r="AG63" s="259" t="s">
        <v>565</v>
      </c>
      <c r="AH63" s="259" t="s">
        <v>565</v>
      </c>
      <c r="AI63" s="259" t="s">
        <v>565</v>
      </c>
      <c r="AJ63" s="259" t="s">
        <v>565</v>
      </c>
      <c r="AK63" s="259" t="s">
        <v>565</v>
      </c>
      <c r="AL63" s="259" t="s">
        <v>565</v>
      </c>
      <c r="AM63" s="259" t="s">
        <v>565</v>
      </c>
      <c r="AN63" s="259" t="s">
        <v>565</v>
      </c>
      <c r="AO63" s="259" t="s">
        <v>565</v>
      </c>
      <c r="AP63" s="259" t="s">
        <v>565</v>
      </c>
      <c r="AQ63" s="259" t="s">
        <v>565</v>
      </c>
      <c r="AR63" s="259" t="s">
        <v>565</v>
      </c>
      <c r="AS63" s="259" t="s">
        <v>565</v>
      </c>
      <c r="AT63" s="259" t="s">
        <v>565</v>
      </c>
      <c r="AU63" s="259" t="s">
        <v>565</v>
      </c>
      <c r="AV63" s="259" t="s">
        <v>565</v>
      </c>
      <c r="AW63" s="259" t="s">
        <v>565</v>
      </c>
      <c r="AX63" s="259" t="s">
        <v>565</v>
      </c>
      <c r="AY63" s="259" t="s">
        <v>565</v>
      </c>
      <c r="AZ63" s="259" t="s">
        <v>565</v>
      </c>
      <c r="BA63" s="259" t="s">
        <v>565</v>
      </c>
    </row>
    <row r="64" spans="4:53">
      <c r="D64" s="259" t="s">
        <v>565</v>
      </c>
      <c r="E64" s="259" t="s">
        <v>565</v>
      </c>
      <c r="F64" s="259" t="s">
        <v>565</v>
      </c>
      <c r="G64" s="259" t="s">
        <v>565</v>
      </c>
      <c r="H64" s="259" t="s">
        <v>565</v>
      </c>
      <c r="I64" s="259" t="s">
        <v>565</v>
      </c>
      <c r="J64" s="259" t="s">
        <v>565</v>
      </c>
      <c r="K64" s="259" t="s">
        <v>565</v>
      </c>
      <c r="L64" s="259" t="s">
        <v>565</v>
      </c>
      <c r="M64" s="259" t="s">
        <v>565</v>
      </c>
      <c r="N64" s="259" t="s">
        <v>565</v>
      </c>
      <c r="O64" s="259" t="s">
        <v>565</v>
      </c>
      <c r="P64" s="259" t="s">
        <v>565</v>
      </c>
      <c r="Q64" s="259" t="s">
        <v>565</v>
      </c>
      <c r="R64" s="259" t="s">
        <v>565</v>
      </c>
      <c r="S64" s="259" t="s">
        <v>565</v>
      </c>
      <c r="T64" s="259" t="s">
        <v>565</v>
      </c>
      <c r="U64" s="259" t="s">
        <v>565</v>
      </c>
      <c r="V64" s="260" t="s">
        <v>565</v>
      </c>
      <c r="W64" s="260" t="s">
        <v>565</v>
      </c>
      <c r="X64" s="259" t="s">
        <v>565</v>
      </c>
      <c r="Y64" s="259" t="s">
        <v>565</v>
      </c>
      <c r="Z64" s="259" t="s">
        <v>565</v>
      </c>
      <c r="AA64" s="259" t="s">
        <v>565</v>
      </c>
      <c r="AB64" s="259" t="s">
        <v>565</v>
      </c>
      <c r="AC64" s="259" t="s">
        <v>565</v>
      </c>
      <c r="AD64" s="259" t="s">
        <v>565</v>
      </c>
      <c r="AE64" s="259" t="s">
        <v>565</v>
      </c>
      <c r="AF64" s="259" t="s">
        <v>565</v>
      </c>
      <c r="AG64" s="259" t="s">
        <v>565</v>
      </c>
      <c r="AH64" s="259" t="s">
        <v>565</v>
      </c>
      <c r="AI64" s="259" t="s">
        <v>565</v>
      </c>
      <c r="AJ64" s="259" t="s">
        <v>565</v>
      </c>
      <c r="AK64" s="259" t="s">
        <v>565</v>
      </c>
      <c r="AL64" s="259" t="s">
        <v>565</v>
      </c>
      <c r="AM64" s="259" t="s">
        <v>565</v>
      </c>
      <c r="AN64" s="259" t="s">
        <v>565</v>
      </c>
      <c r="AO64" s="259" t="s">
        <v>565</v>
      </c>
      <c r="AP64" s="259" t="s">
        <v>565</v>
      </c>
      <c r="AQ64" s="259" t="s">
        <v>565</v>
      </c>
      <c r="AR64" s="259" t="s">
        <v>565</v>
      </c>
      <c r="AS64" s="259" t="s">
        <v>565</v>
      </c>
      <c r="AT64" s="259" t="s">
        <v>565</v>
      </c>
      <c r="AU64" s="259" t="s">
        <v>565</v>
      </c>
      <c r="AV64" s="259" t="s">
        <v>565</v>
      </c>
      <c r="AW64" s="259" t="s">
        <v>565</v>
      </c>
      <c r="AX64" s="259" t="s">
        <v>565</v>
      </c>
      <c r="AY64" s="259" t="s">
        <v>565</v>
      </c>
      <c r="AZ64" s="259" t="s">
        <v>565</v>
      </c>
      <c r="BA64" s="259" t="s">
        <v>565</v>
      </c>
    </row>
    <row r="65" spans="4:53">
      <c r="D65" s="259" t="s">
        <v>565</v>
      </c>
      <c r="E65" s="259" t="s">
        <v>565</v>
      </c>
      <c r="F65" s="259" t="s">
        <v>565</v>
      </c>
      <c r="G65" s="259" t="s">
        <v>565</v>
      </c>
      <c r="H65" s="259" t="s">
        <v>565</v>
      </c>
      <c r="I65" s="259" t="s">
        <v>565</v>
      </c>
      <c r="J65" s="259" t="s">
        <v>565</v>
      </c>
      <c r="K65" s="259" t="s">
        <v>565</v>
      </c>
      <c r="L65" s="259" t="s">
        <v>565</v>
      </c>
      <c r="M65" s="259" t="s">
        <v>565</v>
      </c>
      <c r="N65" s="259" t="s">
        <v>565</v>
      </c>
      <c r="O65" s="259" t="s">
        <v>565</v>
      </c>
      <c r="P65" s="259" t="s">
        <v>565</v>
      </c>
      <c r="Q65" s="259" t="s">
        <v>565</v>
      </c>
      <c r="R65" s="259" t="s">
        <v>565</v>
      </c>
      <c r="S65" s="259" t="s">
        <v>565</v>
      </c>
      <c r="T65" s="259" t="s">
        <v>565</v>
      </c>
      <c r="U65" s="259" t="s">
        <v>565</v>
      </c>
      <c r="V65" s="260" t="s">
        <v>565</v>
      </c>
      <c r="W65" s="260" t="s">
        <v>565</v>
      </c>
      <c r="X65" s="259" t="s">
        <v>565</v>
      </c>
      <c r="Y65" s="259" t="s">
        <v>565</v>
      </c>
      <c r="Z65" s="259" t="s">
        <v>565</v>
      </c>
      <c r="AA65" s="259" t="s">
        <v>565</v>
      </c>
      <c r="AB65" s="259" t="s">
        <v>565</v>
      </c>
      <c r="AC65" s="259" t="s">
        <v>565</v>
      </c>
      <c r="AD65" s="259" t="s">
        <v>565</v>
      </c>
      <c r="AE65" s="259" t="s">
        <v>565</v>
      </c>
      <c r="AF65" s="259" t="s">
        <v>565</v>
      </c>
      <c r="AG65" s="259" t="s">
        <v>565</v>
      </c>
      <c r="AH65" s="259" t="s">
        <v>565</v>
      </c>
      <c r="AI65" s="259" t="s">
        <v>565</v>
      </c>
      <c r="AJ65" s="259" t="s">
        <v>565</v>
      </c>
      <c r="AK65" s="259" t="s">
        <v>565</v>
      </c>
      <c r="AL65" s="259" t="s">
        <v>565</v>
      </c>
      <c r="AM65" s="259" t="s">
        <v>565</v>
      </c>
      <c r="AN65" s="259" t="s">
        <v>565</v>
      </c>
      <c r="AO65" s="259" t="s">
        <v>565</v>
      </c>
      <c r="AP65" s="259" t="s">
        <v>565</v>
      </c>
      <c r="AQ65" s="259" t="s">
        <v>565</v>
      </c>
      <c r="AR65" s="259" t="s">
        <v>565</v>
      </c>
      <c r="AS65" s="259" t="s">
        <v>565</v>
      </c>
      <c r="AT65" s="259" t="s">
        <v>565</v>
      </c>
      <c r="AU65" s="259" t="s">
        <v>565</v>
      </c>
      <c r="AV65" s="259" t="s">
        <v>565</v>
      </c>
      <c r="AW65" s="259" t="s">
        <v>565</v>
      </c>
      <c r="AX65" s="259" t="s">
        <v>565</v>
      </c>
      <c r="AY65" s="259" t="s">
        <v>565</v>
      </c>
      <c r="AZ65" s="259" t="s">
        <v>565</v>
      </c>
      <c r="BA65" s="259" t="s">
        <v>565</v>
      </c>
    </row>
    <row r="66" spans="4:53">
      <c r="D66" s="259" t="s">
        <v>565</v>
      </c>
      <c r="E66" s="259" t="s">
        <v>565</v>
      </c>
      <c r="F66" s="259" t="s">
        <v>565</v>
      </c>
      <c r="G66" s="259" t="s">
        <v>565</v>
      </c>
      <c r="H66" s="259" t="s">
        <v>565</v>
      </c>
      <c r="I66" s="259" t="s">
        <v>565</v>
      </c>
      <c r="J66" s="259" t="s">
        <v>565</v>
      </c>
      <c r="K66" s="259" t="s">
        <v>565</v>
      </c>
      <c r="L66" s="259" t="s">
        <v>565</v>
      </c>
      <c r="M66" s="259" t="s">
        <v>565</v>
      </c>
      <c r="N66" s="259" t="s">
        <v>565</v>
      </c>
      <c r="O66" s="259" t="s">
        <v>565</v>
      </c>
      <c r="P66" s="259" t="s">
        <v>565</v>
      </c>
      <c r="Q66" s="259" t="s">
        <v>565</v>
      </c>
      <c r="R66" s="259" t="s">
        <v>565</v>
      </c>
      <c r="S66" s="259" t="s">
        <v>565</v>
      </c>
      <c r="T66" s="259" t="s">
        <v>565</v>
      </c>
      <c r="U66" s="259" t="s">
        <v>565</v>
      </c>
      <c r="V66" s="260" t="s">
        <v>565</v>
      </c>
      <c r="W66" s="260" t="s">
        <v>565</v>
      </c>
      <c r="X66" s="259" t="s">
        <v>565</v>
      </c>
      <c r="Y66" s="259" t="s">
        <v>565</v>
      </c>
      <c r="Z66" s="259" t="s">
        <v>565</v>
      </c>
      <c r="AA66" s="259" t="s">
        <v>565</v>
      </c>
      <c r="AB66" s="259" t="s">
        <v>565</v>
      </c>
      <c r="AC66" s="259" t="s">
        <v>565</v>
      </c>
      <c r="AD66" s="259" t="s">
        <v>565</v>
      </c>
      <c r="AE66" s="259" t="s">
        <v>565</v>
      </c>
      <c r="AF66" s="259" t="s">
        <v>565</v>
      </c>
      <c r="AG66" s="259" t="s">
        <v>565</v>
      </c>
      <c r="AH66" s="259" t="s">
        <v>565</v>
      </c>
      <c r="AI66" s="259" t="s">
        <v>565</v>
      </c>
      <c r="AJ66" s="259" t="s">
        <v>565</v>
      </c>
      <c r="AK66" s="259" t="s">
        <v>565</v>
      </c>
      <c r="AL66" s="259" t="s">
        <v>565</v>
      </c>
      <c r="AM66" s="259" t="s">
        <v>565</v>
      </c>
      <c r="AN66" s="259" t="s">
        <v>565</v>
      </c>
      <c r="AO66" s="259" t="s">
        <v>565</v>
      </c>
      <c r="AP66" s="259" t="s">
        <v>565</v>
      </c>
      <c r="AQ66" s="259" t="s">
        <v>565</v>
      </c>
      <c r="AR66" s="259" t="s">
        <v>565</v>
      </c>
      <c r="AS66" s="259" t="s">
        <v>565</v>
      </c>
      <c r="AT66" s="259" t="s">
        <v>565</v>
      </c>
      <c r="AU66" s="259" t="s">
        <v>565</v>
      </c>
      <c r="AV66" s="259" t="s">
        <v>565</v>
      </c>
      <c r="AW66" s="259" t="s">
        <v>565</v>
      </c>
      <c r="AX66" s="259" t="s">
        <v>565</v>
      </c>
      <c r="AY66" s="259" t="s">
        <v>565</v>
      </c>
      <c r="AZ66" s="259" t="s">
        <v>565</v>
      </c>
      <c r="BA66" s="259" t="s">
        <v>565</v>
      </c>
    </row>
    <row r="67" spans="4:53">
      <c r="D67" s="259" t="s">
        <v>565</v>
      </c>
      <c r="E67" s="259" t="s">
        <v>565</v>
      </c>
      <c r="F67" s="259" t="s">
        <v>565</v>
      </c>
      <c r="G67" s="259" t="s">
        <v>565</v>
      </c>
      <c r="H67" s="259" t="s">
        <v>565</v>
      </c>
      <c r="I67" s="259" t="s">
        <v>565</v>
      </c>
      <c r="J67" s="259" t="s">
        <v>565</v>
      </c>
      <c r="K67" s="259" t="s">
        <v>565</v>
      </c>
      <c r="L67" s="259" t="s">
        <v>565</v>
      </c>
      <c r="M67" s="259" t="s">
        <v>565</v>
      </c>
      <c r="N67" s="259" t="s">
        <v>565</v>
      </c>
      <c r="O67" s="259" t="s">
        <v>565</v>
      </c>
      <c r="P67" s="259" t="s">
        <v>565</v>
      </c>
      <c r="Q67" s="259" t="s">
        <v>565</v>
      </c>
      <c r="R67" s="259" t="s">
        <v>565</v>
      </c>
      <c r="S67" s="259" t="s">
        <v>565</v>
      </c>
      <c r="T67" s="259" t="s">
        <v>565</v>
      </c>
      <c r="U67" s="259" t="s">
        <v>565</v>
      </c>
      <c r="V67" s="260" t="s">
        <v>565</v>
      </c>
      <c r="W67" s="260" t="s">
        <v>565</v>
      </c>
      <c r="X67" s="259" t="s">
        <v>565</v>
      </c>
      <c r="Y67" s="259" t="s">
        <v>565</v>
      </c>
      <c r="Z67" s="259" t="s">
        <v>565</v>
      </c>
      <c r="AA67" s="259" t="s">
        <v>565</v>
      </c>
      <c r="AB67" s="259" t="s">
        <v>565</v>
      </c>
      <c r="AC67" s="259" t="s">
        <v>565</v>
      </c>
      <c r="AD67" s="259" t="s">
        <v>565</v>
      </c>
      <c r="AE67" s="259" t="s">
        <v>565</v>
      </c>
      <c r="AF67" s="259" t="s">
        <v>565</v>
      </c>
      <c r="AG67" s="259" t="s">
        <v>565</v>
      </c>
      <c r="AH67" s="259" t="s">
        <v>565</v>
      </c>
      <c r="AI67" s="259" t="s">
        <v>565</v>
      </c>
      <c r="AJ67" s="259" t="s">
        <v>565</v>
      </c>
      <c r="AK67" s="259" t="s">
        <v>565</v>
      </c>
      <c r="AL67" s="259" t="s">
        <v>565</v>
      </c>
      <c r="AM67" s="259" t="s">
        <v>565</v>
      </c>
      <c r="AN67" s="259" t="s">
        <v>565</v>
      </c>
      <c r="AO67" s="259" t="s">
        <v>565</v>
      </c>
      <c r="AP67" s="259" t="s">
        <v>565</v>
      </c>
      <c r="AQ67" s="259" t="s">
        <v>565</v>
      </c>
      <c r="AR67" s="259" t="s">
        <v>565</v>
      </c>
      <c r="AS67" s="259" t="s">
        <v>565</v>
      </c>
      <c r="AT67" s="259" t="s">
        <v>565</v>
      </c>
      <c r="AU67" s="259" t="s">
        <v>565</v>
      </c>
      <c r="AV67" s="259" t="s">
        <v>565</v>
      </c>
      <c r="AW67" s="259" t="s">
        <v>565</v>
      </c>
      <c r="AX67" s="259" t="s">
        <v>565</v>
      </c>
      <c r="AY67" s="259" t="s">
        <v>565</v>
      </c>
      <c r="AZ67" s="259" t="s">
        <v>565</v>
      </c>
      <c r="BA67" s="259" t="s">
        <v>565</v>
      </c>
    </row>
    <row r="68" spans="4:53">
      <c r="D68" s="259" t="s">
        <v>565</v>
      </c>
      <c r="E68" s="259" t="s">
        <v>565</v>
      </c>
      <c r="F68" s="259" t="s">
        <v>565</v>
      </c>
      <c r="G68" s="259" t="s">
        <v>565</v>
      </c>
      <c r="H68" s="259" t="s">
        <v>565</v>
      </c>
      <c r="I68" s="259" t="s">
        <v>565</v>
      </c>
      <c r="J68" s="259" t="s">
        <v>565</v>
      </c>
      <c r="K68" s="259" t="s">
        <v>565</v>
      </c>
      <c r="L68" s="259" t="s">
        <v>565</v>
      </c>
      <c r="M68" s="259" t="s">
        <v>565</v>
      </c>
      <c r="N68" s="259" t="s">
        <v>565</v>
      </c>
      <c r="O68" s="259" t="s">
        <v>565</v>
      </c>
      <c r="P68" s="259" t="s">
        <v>565</v>
      </c>
      <c r="Q68" s="259" t="s">
        <v>565</v>
      </c>
      <c r="R68" s="259" t="s">
        <v>565</v>
      </c>
      <c r="S68" s="259" t="s">
        <v>565</v>
      </c>
      <c r="T68" s="259" t="s">
        <v>565</v>
      </c>
      <c r="U68" s="259" t="s">
        <v>565</v>
      </c>
      <c r="V68" s="260" t="s">
        <v>565</v>
      </c>
      <c r="W68" s="260" t="s">
        <v>565</v>
      </c>
      <c r="X68" s="259" t="s">
        <v>565</v>
      </c>
      <c r="Y68" s="259" t="s">
        <v>565</v>
      </c>
      <c r="Z68" s="259" t="s">
        <v>565</v>
      </c>
      <c r="AA68" s="259" t="s">
        <v>565</v>
      </c>
      <c r="AB68" s="259" t="s">
        <v>565</v>
      </c>
      <c r="AC68" s="259" t="s">
        <v>565</v>
      </c>
      <c r="AD68" s="259" t="s">
        <v>565</v>
      </c>
      <c r="AE68" s="259" t="s">
        <v>565</v>
      </c>
      <c r="AF68" s="259" t="s">
        <v>565</v>
      </c>
      <c r="AG68" s="259" t="s">
        <v>565</v>
      </c>
      <c r="AH68" s="259" t="s">
        <v>565</v>
      </c>
      <c r="AI68" s="259" t="s">
        <v>565</v>
      </c>
      <c r="AJ68" s="259" t="s">
        <v>565</v>
      </c>
      <c r="AK68" s="259" t="s">
        <v>565</v>
      </c>
      <c r="AL68" s="259" t="s">
        <v>565</v>
      </c>
      <c r="AM68" s="259" t="s">
        <v>565</v>
      </c>
      <c r="AN68" s="259" t="s">
        <v>565</v>
      </c>
      <c r="AO68" s="259" t="s">
        <v>565</v>
      </c>
      <c r="AP68" s="259" t="s">
        <v>565</v>
      </c>
      <c r="AQ68" s="259" t="s">
        <v>565</v>
      </c>
      <c r="AR68" s="259" t="s">
        <v>565</v>
      </c>
      <c r="AS68" s="259" t="s">
        <v>565</v>
      </c>
      <c r="AT68" s="259" t="s">
        <v>565</v>
      </c>
      <c r="AU68" s="259" t="s">
        <v>565</v>
      </c>
      <c r="AV68" s="259" t="s">
        <v>565</v>
      </c>
      <c r="AW68" s="259" t="s">
        <v>565</v>
      </c>
      <c r="AX68" s="259" t="s">
        <v>565</v>
      </c>
      <c r="AY68" s="259" t="s">
        <v>565</v>
      </c>
      <c r="AZ68" s="259" t="s">
        <v>565</v>
      </c>
      <c r="BA68" s="259" t="s">
        <v>565</v>
      </c>
    </row>
    <row r="69" spans="4:53">
      <c r="D69" s="259" t="s">
        <v>565</v>
      </c>
      <c r="E69" s="259" t="s">
        <v>565</v>
      </c>
      <c r="F69" s="259" t="s">
        <v>565</v>
      </c>
      <c r="G69" s="259" t="s">
        <v>565</v>
      </c>
      <c r="H69" s="259" t="s">
        <v>565</v>
      </c>
      <c r="I69" s="259" t="s">
        <v>565</v>
      </c>
      <c r="J69" s="259" t="s">
        <v>565</v>
      </c>
      <c r="K69" s="259" t="s">
        <v>565</v>
      </c>
      <c r="L69" s="259" t="s">
        <v>565</v>
      </c>
      <c r="M69" s="259" t="s">
        <v>565</v>
      </c>
      <c r="N69" s="259" t="s">
        <v>565</v>
      </c>
      <c r="O69" s="259" t="s">
        <v>565</v>
      </c>
      <c r="P69" s="259" t="s">
        <v>565</v>
      </c>
      <c r="Q69" s="259" t="s">
        <v>565</v>
      </c>
      <c r="R69" s="259" t="s">
        <v>565</v>
      </c>
      <c r="S69" s="259" t="s">
        <v>565</v>
      </c>
      <c r="T69" s="259" t="s">
        <v>565</v>
      </c>
      <c r="U69" s="259" t="s">
        <v>565</v>
      </c>
      <c r="V69" s="260" t="s">
        <v>565</v>
      </c>
      <c r="W69" s="260" t="s">
        <v>565</v>
      </c>
      <c r="X69" s="259" t="s">
        <v>565</v>
      </c>
      <c r="Y69" s="259" t="s">
        <v>565</v>
      </c>
      <c r="Z69" s="259" t="s">
        <v>565</v>
      </c>
      <c r="AA69" s="259" t="s">
        <v>565</v>
      </c>
      <c r="AB69" s="259" t="s">
        <v>565</v>
      </c>
      <c r="AC69" s="259" t="s">
        <v>565</v>
      </c>
      <c r="AD69" s="259" t="s">
        <v>565</v>
      </c>
      <c r="AE69" s="259" t="s">
        <v>565</v>
      </c>
      <c r="AF69" s="259" t="s">
        <v>565</v>
      </c>
      <c r="AG69" s="259" t="s">
        <v>565</v>
      </c>
      <c r="AH69" s="259" t="s">
        <v>565</v>
      </c>
      <c r="AI69" s="259" t="s">
        <v>565</v>
      </c>
      <c r="AJ69" s="259" t="s">
        <v>565</v>
      </c>
      <c r="AK69" s="259" t="s">
        <v>565</v>
      </c>
      <c r="AL69" s="259" t="s">
        <v>565</v>
      </c>
      <c r="AM69" s="259" t="s">
        <v>565</v>
      </c>
      <c r="AN69" s="259" t="s">
        <v>565</v>
      </c>
      <c r="AO69" s="259" t="s">
        <v>565</v>
      </c>
      <c r="AP69" s="259" t="s">
        <v>565</v>
      </c>
      <c r="AQ69" s="259" t="s">
        <v>565</v>
      </c>
      <c r="AR69" s="259" t="s">
        <v>565</v>
      </c>
      <c r="AS69" s="259" t="s">
        <v>565</v>
      </c>
      <c r="AT69" s="259" t="s">
        <v>565</v>
      </c>
      <c r="AU69" s="259" t="s">
        <v>565</v>
      </c>
      <c r="AV69" s="259" t="s">
        <v>565</v>
      </c>
      <c r="AW69" s="259" t="s">
        <v>565</v>
      </c>
      <c r="AX69" s="259" t="s">
        <v>565</v>
      </c>
      <c r="AY69" s="259" t="s">
        <v>565</v>
      </c>
      <c r="AZ69" s="259" t="s">
        <v>565</v>
      </c>
      <c r="BA69" s="259" t="s">
        <v>565</v>
      </c>
    </row>
    <row r="70" spans="4:53">
      <c r="D70" s="259" t="s">
        <v>565</v>
      </c>
      <c r="E70" s="259" t="s">
        <v>565</v>
      </c>
      <c r="F70" s="259" t="s">
        <v>565</v>
      </c>
      <c r="G70" s="259" t="s">
        <v>565</v>
      </c>
      <c r="H70" s="259" t="s">
        <v>565</v>
      </c>
      <c r="I70" s="259" t="s">
        <v>565</v>
      </c>
      <c r="J70" s="259" t="s">
        <v>565</v>
      </c>
      <c r="K70" s="259" t="s">
        <v>565</v>
      </c>
      <c r="L70" s="259" t="s">
        <v>565</v>
      </c>
      <c r="M70" s="259" t="s">
        <v>565</v>
      </c>
      <c r="N70" s="259" t="s">
        <v>565</v>
      </c>
      <c r="O70" s="259" t="s">
        <v>565</v>
      </c>
      <c r="P70" s="259" t="s">
        <v>565</v>
      </c>
      <c r="Q70" s="259" t="s">
        <v>565</v>
      </c>
      <c r="R70" s="259" t="s">
        <v>565</v>
      </c>
      <c r="S70" s="259" t="s">
        <v>565</v>
      </c>
      <c r="T70" s="259" t="s">
        <v>565</v>
      </c>
      <c r="U70" s="259" t="s">
        <v>565</v>
      </c>
      <c r="V70" s="260" t="s">
        <v>565</v>
      </c>
      <c r="W70" s="260" t="s">
        <v>565</v>
      </c>
      <c r="X70" s="259" t="s">
        <v>565</v>
      </c>
      <c r="Y70" s="259" t="s">
        <v>565</v>
      </c>
      <c r="Z70" s="259" t="s">
        <v>565</v>
      </c>
      <c r="AA70" s="259" t="s">
        <v>565</v>
      </c>
      <c r="AB70" s="259" t="s">
        <v>565</v>
      </c>
      <c r="AC70" s="259" t="s">
        <v>565</v>
      </c>
      <c r="AD70" s="259" t="s">
        <v>565</v>
      </c>
      <c r="AE70" s="259" t="s">
        <v>565</v>
      </c>
      <c r="AF70" s="259" t="s">
        <v>565</v>
      </c>
      <c r="AG70" s="259" t="s">
        <v>565</v>
      </c>
      <c r="AH70" s="259" t="s">
        <v>565</v>
      </c>
      <c r="AI70" s="259" t="s">
        <v>565</v>
      </c>
      <c r="AJ70" s="259" t="s">
        <v>565</v>
      </c>
      <c r="AK70" s="259" t="s">
        <v>565</v>
      </c>
      <c r="AL70" s="259" t="s">
        <v>565</v>
      </c>
      <c r="AM70" s="259" t="s">
        <v>565</v>
      </c>
      <c r="AN70" s="259" t="s">
        <v>565</v>
      </c>
      <c r="AO70" s="259" t="s">
        <v>565</v>
      </c>
      <c r="AP70" s="259" t="s">
        <v>565</v>
      </c>
      <c r="AQ70" s="259" t="s">
        <v>565</v>
      </c>
      <c r="AR70" s="259" t="s">
        <v>565</v>
      </c>
      <c r="AS70" s="259" t="s">
        <v>565</v>
      </c>
      <c r="AT70" s="259" t="s">
        <v>565</v>
      </c>
      <c r="AU70" s="259" t="s">
        <v>565</v>
      </c>
      <c r="AV70" s="259" t="s">
        <v>565</v>
      </c>
      <c r="AW70" s="259" t="s">
        <v>565</v>
      </c>
      <c r="AX70" s="259" t="s">
        <v>565</v>
      </c>
      <c r="AY70" s="259" t="s">
        <v>565</v>
      </c>
      <c r="AZ70" s="259" t="s">
        <v>565</v>
      </c>
      <c r="BA70" s="259" t="s">
        <v>565</v>
      </c>
    </row>
    <row r="71" spans="4:53">
      <c r="D71" s="259" t="s">
        <v>565</v>
      </c>
      <c r="E71" s="259" t="s">
        <v>565</v>
      </c>
      <c r="F71" s="259" t="s">
        <v>565</v>
      </c>
      <c r="G71" s="259" t="s">
        <v>565</v>
      </c>
      <c r="H71" s="259" t="s">
        <v>565</v>
      </c>
      <c r="I71" s="259" t="s">
        <v>565</v>
      </c>
      <c r="J71" s="259" t="s">
        <v>565</v>
      </c>
      <c r="K71" s="259" t="s">
        <v>565</v>
      </c>
      <c r="L71" s="259" t="s">
        <v>565</v>
      </c>
      <c r="M71" s="259" t="s">
        <v>565</v>
      </c>
      <c r="N71" s="259" t="s">
        <v>565</v>
      </c>
      <c r="O71" s="259" t="s">
        <v>565</v>
      </c>
      <c r="P71" s="259" t="s">
        <v>565</v>
      </c>
      <c r="Q71" s="259" t="s">
        <v>565</v>
      </c>
      <c r="R71" s="259" t="s">
        <v>565</v>
      </c>
      <c r="S71" s="259" t="s">
        <v>565</v>
      </c>
      <c r="T71" s="259" t="s">
        <v>565</v>
      </c>
      <c r="U71" s="259" t="s">
        <v>565</v>
      </c>
      <c r="V71" s="260" t="s">
        <v>565</v>
      </c>
      <c r="W71" s="260" t="s">
        <v>565</v>
      </c>
      <c r="X71" s="259" t="s">
        <v>565</v>
      </c>
      <c r="Y71" s="259" t="s">
        <v>565</v>
      </c>
      <c r="Z71" s="259" t="s">
        <v>565</v>
      </c>
      <c r="AA71" s="259" t="s">
        <v>565</v>
      </c>
      <c r="AB71" s="259" t="s">
        <v>565</v>
      </c>
      <c r="AC71" s="259" t="s">
        <v>565</v>
      </c>
      <c r="AD71" s="259" t="s">
        <v>565</v>
      </c>
      <c r="AE71" s="259" t="s">
        <v>565</v>
      </c>
      <c r="AF71" s="259" t="s">
        <v>565</v>
      </c>
      <c r="AG71" s="259" t="s">
        <v>565</v>
      </c>
      <c r="AH71" s="259" t="s">
        <v>565</v>
      </c>
      <c r="AI71" s="259" t="s">
        <v>565</v>
      </c>
      <c r="AJ71" s="259" t="s">
        <v>565</v>
      </c>
      <c r="AK71" s="259" t="s">
        <v>565</v>
      </c>
      <c r="AL71" s="259" t="s">
        <v>565</v>
      </c>
      <c r="AM71" s="259" t="s">
        <v>565</v>
      </c>
      <c r="AN71" s="259" t="s">
        <v>565</v>
      </c>
      <c r="AO71" s="259" t="s">
        <v>565</v>
      </c>
      <c r="AP71" s="259" t="s">
        <v>565</v>
      </c>
      <c r="AQ71" s="259" t="s">
        <v>565</v>
      </c>
      <c r="AR71" s="259" t="s">
        <v>565</v>
      </c>
      <c r="AS71" s="259" t="s">
        <v>565</v>
      </c>
      <c r="AT71" s="259" t="s">
        <v>565</v>
      </c>
      <c r="AU71" s="259" t="s">
        <v>565</v>
      </c>
      <c r="AV71" s="259" t="s">
        <v>565</v>
      </c>
      <c r="AW71" s="259" t="s">
        <v>565</v>
      </c>
      <c r="AX71" s="259" t="s">
        <v>565</v>
      </c>
      <c r="AY71" s="259" t="s">
        <v>565</v>
      </c>
      <c r="AZ71" s="259" t="s">
        <v>565</v>
      </c>
      <c r="BA71" s="259" t="s">
        <v>565</v>
      </c>
    </row>
    <row r="72" spans="4:53">
      <c r="D72" s="259" t="s">
        <v>565</v>
      </c>
      <c r="E72" s="259" t="s">
        <v>565</v>
      </c>
      <c r="F72" s="259" t="s">
        <v>565</v>
      </c>
      <c r="G72" s="259" t="s">
        <v>565</v>
      </c>
      <c r="H72" s="259" t="s">
        <v>565</v>
      </c>
      <c r="I72" s="259" t="s">
        <v>565</v>
      </c>
      <c r="J72" s="259" t="s">
        <v>565</v>
      </c>
      <c r="K72" s="259" t="s">
        <v>565</v>
      </c>
      <c r="L72" s="259" t="s">
        <v>565</v>
      </c>
      <c r="M72" s="259" t="s">
        <v>565</v>
      </c>
      <c r="N72" s="259" t="s">
        <v>565</v>
      </c>
      <c r="O72" s="259" t="s">
        <v>565</v>
      </c>
      <c r="P72" s="259" t="s">
        <v>565</v>
      </c>
      <c r="Q72" s="259" t="s">
        <v>565</v>
      </c>
      <c r="R72" s="259" t="s">
        <v>565</v>
      </c>
      <c r="S72" s="259" t="s">
        <v>565</v>
      </c>
      <c r="T72" s="259" t="s">
        <v>565</v>
      </c>
      <c r="U72" s="259" t="s">
        <v>565</v>
      </c>
      <c r="V72" s="260" t="s">
        <v>565</v>
      </c>
      <c r="W72" s="260" t="s">
        <v>565</v>
      </c>
      <c r="X72" s="259" t="s">
        <v>565</v>
      </c>
      <c r="Y72" s="259" t="s">
        <v>565</v>
      </c>
      <c r="Z72" s="259" t="s">
        <v>565</v>
      </c>
      <c r="AA72" s="259" t="s">
        <v>565</v>
      </c>
      <c r="AB72" s="259" t="s">
        <v>565</v>
      </c>
      <c r="AC72" s="259" t="s">
        <v>565</v>
      </c>
      <c r="AD72" s="259" t="s">
        <v>565</v>
      </c>
      <c r="AE72" s="259" t="s">
        <v>565</v>
      </c>
      <c r="AF72" s="259" t="s">
        <v>565</v>
      </c>
      <c r="AG72" s="259" t="s">
        <v>565</v>
      </c>
      <c r="AH72" s="259" t="s">
        <v>565</v>
      </c>
      <c r="AI72" s="259" t="s">
        <v>565</v>
      </c>
      <c r="AJ72" s="259" t="s">
        <v>565</v>
      </c>
      <c r="AK72" s="259" t="s">
        <v>565</v>
      </c>
      <c r="AL72" s="259" t="s">
        <v>565</v>
      </c>
      <c r="AM72" s="259" t="s">
        <v>565</v>
      </c>
      <c r="AN72" s="259" t="s">
        <v>565</v>
      </c>
      <c r="AO72" s="259" t="s">
        <v>565</v>
      </c>
      <c r="AP72" s="259" t="s">
        <v>565</v>
      </c>
      <c r="AQ72" s="259" t="s">
        <v>565</v>
      </c>
      <c r="AR72" s="259" t="s">
        <v>565</v>
      </c>
      <c r="AS72" s="259" t="s">
        <v>565</v>
      </c>
      <c r="AT72" s="259" t="s">
        <v>565</v>
      </c>
      <c r="AU72" s="259" t="s">
        <v>565</v>
      </c>
      <c r="AV72" s="259" t="s">
        <v>565</v>
      </c>
      <c r="AW72" s="259" t="s">
        <v>565</v>
      </c>
      <c r="AX72" s="259" t="s">
        <v>565</v>
      </c>
      <c r="AY72" s="259" t="s">
        <v>565</v>
      </c>
      <c r="AZ72" s="259" t="s">
        <v>565</v>
      </c>
      <c r="BA72" s="259" t="s">
        <v>565</v>
      </c>
    </row>
    <row r="73" spans="4:53">
      <c r="D73" s="259" t="s">
        <v>565</v>
      </c>
      <c r="E73" s="259" t="s">
        <v>565</v>
      </c>
      <c r="F73" s="259" t="s">
        <v>565</v>
      </c>
      <c r="G73" s="259" t="s">
        <v>565</v>
      </c>
      <c r="H73" s="259" t="s">
        <v>565</v>
      </c>
      <c r="I73" s="259" t="s">
        <v>565</v>
      </c>
      <c r="J73" s="259" t="s">
        <v>565</v>
      </c>
      <c r="K73" s="259" t="s">
        <v>565</v>
      </c>
      <c r="L73" s="259" t="s">
        <v>565</v>
      </c>
      <c r="M73" s="259" t="s">
        <v>565</v>
      </c>
      <c r="N73" s="259" t="s">
        <v>565</v>
      </c>
      <c r="O73" s="259" t="s">
        <v>565</v>
      </c>
      <c r="P73" s="259" t="s">
        <v>565</v>
      </c>
      <c r="Q73" s="259" t="s">
        <v>565</v>
      </c>
      <c r="R73" s="259" t="s">
        <v>565</v>
      </c>
      <c r="S73" s="259" t="s">
        <v>565</v>
      </c>
      <c r="T73" s="259" t="s">
        <v>565</v>
      </c>
      <c r="U73" s="259" t="s">
        <v>565</v>
      </c>
      <c r="V73" s="260" t="s">
        <v>565</v>
      </c>
      <c r="W73" s="260" t="s">
        <v>565</v>
      </c>
      <c r="X73" s="259" t="s">
        <v>565</v>
      </c>
      <c r="Y73" s="259" t="s">
        <v>565</v>
      </c>
      <c r="Z73" s="259" t="s">
        <v>565</v>
      </c>
      <c r="AA73" s="259" t="s">
        <v>565</v>
      </c>
      <c r="AB73" s="259" t="s">
        <v>565</v>
      </c>
      <c r="AC73" s="259" t="s">
        <v>565</v>
      </c>
      <c r="AD73" s="259" t="s">
        <v>565</v>
      </c>
      <c r="AE73" s="259" t="s">
        <v>565</v>
      </c>
      <c r="AF73" s="259" t="s">
        <v>565</v>
      </c>
      <c r="AG73" s="259" t="s">
        <v>565</v>
      </c>
      <c r="AH73" s="259" t="s">
        <v>565</v>
      </c>
      <c r="AI73" s="259" t="s">
        <v>565</v>
      </c>
      <c r="AJ73" s="259" t="s">
        <v>565</v>
      </c>
      <c r="AK73" s="259" t="s">
        <v>565</v>
      </c>
      <c r="AL73" s="259" t="s">
        <v>565</v>
      </c>
      <c r="AM73" s="259" t="s">
        <v>565</v>
      </c>
      <c r="AN73" s="259" t="s">
        <v>565</v>
      </c>
      <c r="AO73" s="259" t="s">
        <v>565</v>
      </c>
      <c r="AP73" s="259" t="s">
        <v>565</v>
      </c>
      <c r="AQ73" s="259" t="s">
        <v>565</v>
      </c>
      <c r="AR73" s="259" t="s">
        <v>565</v>
      </c>
      <c r="AS73" s="259" t="s">
        <v>565</v>
      </c>
      <c r="AT73" s="259" t="s">
        <v>565</v>
      </c>
      <c r="AU73" s="259" t="s">
        <v>565</v>
      </c>
      <c r="AV73" s="259" t="s">
        <v>565</v>
      </c>
      <c r="AW73" s="259" t="s">
        <v>565</v>
      </c>
      <c r="AX73" s="259" t="s">
        <v>565</v>
      </c>
      <c r="AY73" s="259" t="s">
        <v>565</v>
      </c>
      <c r="AZ73" s="259" t="s">
        <v>565</v>
      </c>
      <c r="BA73" s="259" t="s">
        <v>565</v>
      </c>
    </row>
    <row r="74" spans="4:53">
      <c r="D74" s="259" t="s">
        <v>565</v>
      </c>
      <c r="E74" s="259" t="s">
        <v>565</v>
      </c>
      <c r="F74" s="259" t="s">
        <v>565</v>
      </c>
      <c r="G74" s="259" t="s">
        <v>565</v>
      </c>
      <c r="H74" s="259" t="s">
        <v>565</v>
      </c>
      <c r="I74" s="259" t="s">
        <v>565</v>
      </c>
      <c r="J74" s="259" t="s">
        <v>565</v>
      </c>
      <c r="K74" s="259" t="s">
        <v>565</v>
      </c>
      <c r="L74" s="259" t="s">
        <v>565</v>
      </c>
      <c r="M74" s="259" t="s">
        <v>565</v>
      </c>
      <c r="N74" s="259" t="s">
        <v>565</v>
      </c>
      <c r="O74" s="259" t="s">
        <v>565</v>
      </c>
      <c r="P74" s="259" t="s">
        <v>565</v>
      </c>
      <c r="Q74" s="259" t="s">
        <v>565</v>
      </c>
      <c r="R74" s="259" t="s">
        <v>565</v>
      </c>
      <c r="S74" s="259" t="s">
        <v>565</v>
      </c>
      <c r="T74" s="259" t="s">
        <v>565</v>
      </c>
      <c r="U74" s="259" t="s">
        <v>565</v>
      </c>
      <c r="V74" s="260" t="s">
        <v>565</v>
      </c>
      <c r="W74" s="260" t="s">
        <v>565</v>
      </c>
      <c r="X74" s="259" t="s">
        <v>565</v>
      </c>
      <c r="Y74" s="259" t="s">
        <v>565</v>
      </c>
      <c r="Z74" s="259" t="s">
        <v>565</v>
      </c>
      <c r="AA74" s="259" t="s">
        <v>565</v>
      </c>
      <c r="AB74" s="259" t="s">
        <v>565</v>
      </c>
      <c r="AC74" s="259" t="s">
        <v>565</v>
      </c>
      <c r="AD74" s="259" t="s">
        <v>565</v>
      </c>
      <c r="AE74" s="259" t="s">
        <v>565</v>
      </c>
      <c r="AF74" s="259" t="s">
        <v>565</v>
      </c>
      <c r="AG74" s="259" t="s">
        <v>565</v>
      </c>
      <c r="AH74" s="259" t="s">
        <v>565</v>
      </c>
      <c r="AI74" s="259" t="s">
        <v>565</v>
      </c>
      <c r="AJ74" s="259" t="s">
        <v>565</v>
      </c>
      <c r="AK74" s="259" t="s">
        <v>565</v>
      </c>
      <c r="AL74" s="259" t="s">
        <v>565</v>
      </c>
      <c r="AM74" s="259" t="s">
        <v>565</v>
      </c>
      <c r="AN74" s="259" t="s">
        <v>565</v>
      </c>
      <c r="AO74" s="259" t="s">
        <v>565</v>
      </c>
      <c r="AP74" s="259" t="s">
        <v>565</v>
      </c>
      <c r="AQ74" s="259" t="s">
        <v>565</v>
      </c>
      <c r="AR74" s="259" t="s">
        <v>565</v>
      </c>
      <c r="AS74" s="259" t="s">
        <v>565</v>
      </c>
      <c r="AT74" s="259" t="s">
        <v>565</v>
      </c>
      <c r="AU74" s="259" t="s">
        <v>565</v>
      </c>
      <c r="AV74" s="259" t="s">
        <v>565</v>
      </c>
      <c r="AW74" s="259" t="s">
        <v>565</v>
      </c>
      <c r="AX74" s="259" t="s">
        <v>565</v>
      </c>
      <c r="AY74" s="259" t="s">
        <v>565</v>
      </c>
      <c r="AZ74" s="259" t="s">
        <v>565</v>
      </c>
      <c r="BA74" s="259" t="s">
        <v>565</v>
      </c>
    </row>
    <row r="75" spans="4:53">
      <c r="D75" s="259" t="s">
        <v>565</v>
      </c>
      <c r="E75" s="259" t="s">
        <v>565</v>
      </c>
      <c r="F75" s="259" t="s">
        <v>565</v>
      </c>
      <c r="G75" s="259" t="s">
        <v>565</v>
      </c>
      <c r="H75" s="259" t="s">
        <v>565</v>
      </c>
      <c r="I75" s="259" t="s">
        <v>565</v>
      </c>
      <c r="J75" s="259" t="s">
        <v>565</v>
      </c>
      <c r="K75" s="259" t="s">
        <v>565</v>
      </c>
      <c r="L75" s="259" t="s">
        <v>565</v>
      </c>
      <c r="M75" s="259" t="s">
        <v>565</v>
      </c>
      <c r="N75" s="259" t="s">
        <v>565</v>
      </c>
      <c r="O75" s="259" t="s">
        <v>565</v>
      </c>
      <c r="P75" s="259" t="s">
        <v>565</v>
      </c>
      <c r="Q75" s="259" t="s">
        <v>565</v>
      </c>
      <c r="R75" s="259" t="s">
        <v>565</v>
      </c>
      <c r="S75" s="259" t="s">
        <v>565</v>
      </c>
      <c r="T75" s="259" t="s">
        <v>565</v>
      </c>
      <c r="U75" s="259" t="s">
        <v>565</v>
      </c>
      <c r="V75" s="260" t="s">
        <v>565</v>
      </c>
      <c r="W75" s="260" t="s">
        <v>565</v>
      </c>
      <c r="X75" s="259" t="s">
        <v>565</v>
      </c>
      <c r="Y75" s="259" t="s">
        <v>565</v>
      </c>
      <c r="Z75" s="259" t="s">
        <v>565</v>
      </c>
      <c r="AA75" s="259" t="s">
        <v>565</v>
      </c>
      <c r="AB75" s="259" t="s">
        <v>565</v>
      </c>
      <c r="AC75" s="259" t="s">
        <v>565</v>
      </c>
      <c r="AD75" s="259" t="s">
        <v>565</v>
      </c>
      <c r="AE75" s="259" t="s">
        <v>565</v>
      </c>
      <c r="AF75" s="259" t="s">
        <v>565</v>
      </c>
      <c r="AG75" s="259" t="s">
        <v>565</v>
      </c>
      <c r="AH75" s="259" t="s">
        <v>565</v>
      </c>
      <c r="AI75" s="259" t="s">
        <v>565</v>
      </c>
      <c r="AJ75" s="259" t="s">
        <v>565</v>
      </c>
      <c r="AK75" s="259" t="s">
        <v>565</v>
      </c>
      <c r="AL75" s="259" t="s">
        <v>565</v>
      </c>
      <c r="AM75" s="259" t="s">
        <v>565</v>
      </c>
      <c r="AN75" s="259" t="s">
        <v>565</v>
      </c>
      <c r="AO75" s="259" t="s">
        <v>565</v>
      </c>
      <c r="AP75" s="259" t="s">
        <v>565</v>
      </c>
      <c r="AQ75" s="259" t="s">
        <v>565</v>
      </c>
      <c r="AR75" s="259" t="s">
        <v>565</v>
      </c>
      <c r="AS75" s="259" t="s">
        <v>565</v>
      </c>
      <c r="AT75" s="259" t="s">
        <v>565</v>
      </c>
      <c r="AU75" s="259" t="s">
        <v>565</v>
      </c>
      <c r="AV75" s="259" t="s">
        <v>565</v>
      </c>
      <c r="AW75" s="259" t="s">
        <v>565</v>
      </c>
      <c r="AX75" s="259" t="s">
        <v>565</v>
      </c>
      <c r="AY75" s="259" t="s">
        <v>565</v>
      </c>
      <c r="AZ75" s="259" t="s">
        <v>565</v>
      </c>
      <c r="BA75" s="259" t="s">
        <v>565</v>
      </c>
    </row>
    <row r="76" spans="4:53">
      <c r="D76" s="259" t="s">
        <v>565</v>
      </c>
      <c r="E76" s="259" t="s">
        <v>565</v>
      </c>
      <c r="F76" s="259" t="s">
        <v>565</v>
      </c>
      <c r="G76" s="259" t="s">
        <v>565</v>
      </c>
      <c r="H76" s="259" t="s">
        <v>565</v>
      </c>
      <c r="I76" s="259" t="s">
        <v>565</v>
      </c>
      <c r="J76" s="259" t="s">
        <v>565</v>
      </c>
      <c r="K76" s="259" t="s">
        <v>565</v>
      </c>
      <c r="L76" s="259" t="s">
        <v>565</v>
      </c>
      <c r="M76" s="259" t="s">
        <v>565</v>
      </c>
      <c r="N76" s="259" t="s">
        <v>565</v>
      </c>
      <c r="O76" s="259" t="s">
        <v>565</v>
      </c>
      <c r="P76" s="259" t="s">
        <v>565</v>
      </c>
      <c r="Q76" s="259" t="s">
        <v>565</v>
      </c>
      <c r="R76" s="259" t="s">
        <v>565</v>
      </c>
      <c r="S76" s="259" t="s">
        <v>565</v>
      </c>
      <c r="T76" s="259" t="s">
        <v>565</v>
      </c>
      <c r="U76" s="259" t="s">
        <v>565</v>
      </c>
      <c r="V76" s="260" t="s">
        <v>565</v>
      </c>
      <c r="W76" s="260" t="s">
        <v>565</v>
      </c>
      <c r="X76" s="259" t="s">
        <v>565</v>
      </c>
      <c r="Y76" s="259" t="s">
        <v>565</v>
      </c>
      <c r="Z76" s="259" t="s">
        <v>565</v>
      </c>
      <c r="AA76" s="259" t="s">
        <v>565</v>
      </c>
      <c r="AB76" s="259" t="s">
        <v>565</v>
      </c>
      <c r="AC76" s="259" t="s">
        <v>565</v>
      </c>
      <c r="AD76" s="259" t="s">
        <v>565</v>
      </c>
      <c r="AE76" s="259" t="s">
        <v>565</v>
      </c>
      <c r="AF76" s="259" t="s">
        <v>565</v>
      </c>
      <c r="AG76" s="259" t="s">
        <v>565</v>
      </c>
      <c r="AH76" s="259" t="s">
        <v>565</v>
      </c>
      <c r="AI76" s="259" t="s">
        <v>565</v>
      </c>
      <c r="AJ76" s="259" t="s">
        <v>565</v>
      </c>
      <c r="AK76" s="259" t="s">
        <v>565</v>
      </c>
      <c r="AL76" s="259" t="s">
        <v>565</v>
      </c>
      <c r="AM76" s="259" t="s">
        <v>565</v>
      </c>
      <c r="AN76" s="259" t="s">
        <v>565</v>
      </c>
      <c r="AO76" s="259" t="s">
        <v>565</v>
      </c>
      <c r="AP76" s="259" t="s">
        <v>565</v>
      </c>
      <c r="AQ76" s="259" t="s">
        <v>565</v>
      </c>
      <c r="AR76" s="259" t="s">
        <v>565</v>
      </c>
      <c r="AS76" s="259" t="s">
        <v>565</v>
      </c>
      <c r="AT76" s="259" t="s">
        <v>565</v>
      </c>
      <c r="AU76" s="259" t="s">
        <v>565</v>
      </c>
      <c r="AV76" s="259" t="s">
        <v>565</v>
      </c>
      <c r="AW76" s="259" t="s">
        <v>565</v>
      </c>
      <c r="AX76" s="259" t="s">
        <v>565</v>
      </c>
      <c r="AY76" s="259" t="s">
        <v>565</v>
      </c>
      <c r="AZ76" s="259" t="s">
        <v>565</v>
      </c>
      <c r="BA76" s="259" t="s">
        <v>565</v>
      </c>
    </row>
    <row r="77" spans="4:53">
      <c r="D77" s="259" t="s">
        <v>565</v>
      </c>
      <c r="E77" s="259" t="s">
        <v>565</v>
      </c>
      <c r="F77" s="259" t="s">
        <v>565</v>
      </c>
      <c r="G77" s="259" t="s">
        <v>565</v>
      </c>
      <c r="H77" s="259" t="s">
        <v>565</v>
      </c>
      <c r="I77" s="259" t="s">
        <v>565</v>
      </c>
      <c r="J77" s="259" t="s">
        <v>565</v>
      </c>
      <c r="K77" s="259" t="s">
        <v>565</v>
      </c>
      <c r="L77" s="259" t="s">
        <v>565</v>
      </c>
      <c r="M77" s="259" t="s">
        <v>565</v>
      </c>
      <c r="N77" s="259" t="s">
        <v>565</v>
      </c>
      <c r="O77" s="259" t="s">
        <v>565</v>
      </c>
      <c r="P77" s="259" t="s">
        <v>565</v>
      </c>
      <c r="Q77" s="259" t="s">
        <v>565</v>
      </c>
      <c r="R77" s="259" t="s">
        <v>565</v>
      </c>
      <c r="S77" s="259" t="s">
        <v>565</v>
      </c>
      <c r="T77" s="259" t="s">
        <v>565</v>
      </c>
      <c r="U77" s="259" t="s">
        <v>565</v>
      </c>
      <c r="V77" s="260" t="s">
        <v>565</v>
      </c>
      <c r="W77" s="260" t="s">
        <v>565</v>
      </c>
      <c r="X77" s="259" t="s">
        <v>565</v>
      </c>
      <c r="Y77" s="259" t="s">
        <v>565</v>
      </c>
      <c r="Z77" s="259" t="s">
        <v>565</v>
      </c>
      <c r="AA77" s="259" t="s">
        <v>565</v>
      </c>
      <c r="AB77" s="259" t="s">
        <v>565</v>
      </c>
      <c r="AC77" s="259" t="s">
        <v>565</v>
      </c>
      <c r="AD77" s="259" t="s">
        <v>565</v>
      </c>
      <c r="AE77" s="259" t="s">
        <v>565</v>
      </c>
      <c r="AF77" s="259" t="s">
        <v>565</v>
      </c>
      <c r="AG77" s="259" t="s">
        <v>565</v>
      </c>
      <c r="AH77" s="259" t="s">
        <v>565</v>
      </c>
      <c r="AI77" s="259" t="s">
        <v>565</v>
      </c>
      <c r="AJ77" s="259" t="s">
        <v>565</v>
      </c>
      <c r="AK77" s="259" t="s">
        <v>565</v>
      </c>
      <c r="AL77" s="259" t="s">
        <v>565</v>
      </c>
      <c r="AM77" s="259" t="s">
        <v>565</v>
      </c>
      <c r="AN77" s="259" t="s">
        <v>565</v>
      </c>
      <c r="AO77" s="259" t="s">
        <v>565</v>
      </c>
      <c r="AP77" s="259" t="s">
        <v>565</v>
      </c>
      <c r="AQ77" s="259" t="s">
        <v>565</v>
      </c>
      <c r="AR77" s="259" t="s">
        <v>565</v>
      </c>
      <c r="AS77" s="259" t="s">
        <v>565</v>
      </c>
      <c r="AT77" s="259" t="s">
        <v>565</v>
      </c>
      <c r="AU77" s="259" t="s">
        <v>565</v>
      </c>
      <c r="AV77" s="259" t="s">
        <v>565</v>
      </c>
      <c r="AW77" s="259" t="s">
        <v>565</v>
      </c>
      <c r="AX77" s="259" t="s">
        <v>565</v>
      </c>
      <c r="AY77" s="259" t="s">
        <v>565</v>
      </c>
      <c r="AZ77" s="259" t="s">
        <v>565</v>
      </c>
      <c r="BA77" s="259" t="s">
        <v>565</v>
      </c>
    </row>
    <row r="78" spans="4:53">
      <c r="D78" s="259" t="s">
        <v>565</v>
      </c>
      <c r="E78" s="259" t="s">
        <v>565</v>
      </c>
      <c r="F78" s="259" t="s">
        <v>565</v>
      </c>
      <c r="G78" s="259" t="s">
        <v>565</v>
      </c>
      <c r="H78" s="259" t="s">
        <v>565</v>
      </c>
      <c r="I78" s="259" t="s">
        <v>565</v>
      </c>
      <c r="J78" s="259" t="s">
        <v>565</v>
      </c>
      <c r="K78" s="259" t="s">
        <v>565</v>
      </c>
      <c r="L78" s="259" t="s">
        <v>565</v>
      </c>
      <c r="M78" s="259" t="s">
        <v>565</v>
      </c>
      <c r="N78" s="259" t="s">
        <v>565</v>
      </c>
      <c r="O78" s="259" t="s">
        <v>565</v>
      </c>
      <c r="P78" s="259" t="s">
        <v>565</v>
      </c>
      <c r="Q78" s="259" t="s">
        <v>565</v>
      </c>
      <c r="R78" s="259" t="s">
        <v>565</v>
      </c>
      <c r="S78" s="259" t="s">
        <v>565</v>
      </c>
      <c r="T78" s="259" t="s">
        <v>565</v>
      </c>
      <c r="U78" s="259" t="s">
        <v>565</v>
      </c>
      <c r="V78" s="260" t="s">
        <v>565</v>
      </c>
      <c r="W78" s="260" t="s">
        <v>565</v>
      </c>
      <c r="X78" s="259" t="s">
        <v>565</v>
      </c>
      <c r="Y78" s="259" t="s">
        <v>565</v>
      </c>
      <c r="Z78" s="259" t="s">
        <v>565</v>
      </c>
      <c r="AA78" s="259" t="s">
        <v>565</v>
      </c>
      <c r="AB78" s="259" t="s">
        <v>565</v>
      </c>
      <c r="AC78" s="259" t="s">
        <v>565</v>
      </c>
      <c r="AD78" s="259" t="s">
        <v>565</v>
      </c>
      <c r="AE78" s="259" t="s">
        <v>565</v>
      </c>
      <c r="AF78" s="259" t="s">
        <v>565</v>
      </c>
      <c r="AG78" s="259" t="s">
        <v>565</v>
      </c>
      <c r="AH78" s="259" t="s">
        <v>565</v>
      </c>
      <c r="AI78" s="259" t="s">
        <v>565</v>
      </c>
      <c r="AJ78" s="259" t="s">
        <v>565</v>
      </c>
      <c r="AK78" s="259" t="s">
        <v>565</v>
      </c>
      <c r="AL78" s="259" t="s">
        <v>565</v>
      </c>
      <c r="AM78" s="259" t="s">
        <v>565</v>
      </c>
      <c r="AN78" s="259" t="s">
        <v>565</v>
      </c>
      <c r="AO78" s="259" t="s">
        <v>565</v>
      </c>
      <c r="AP78" s="259" t="s">
        <v>565</v>
      </c>
      <c r="AQ78" s="259" t="s">
        <v>565</v>
      </c>
      <c r="AR78" s="259" t="s">
        <v>565</v>
      </c>
      <c r="AS78" s="259" t="s">
        <v>565</v>
      </c>
      <c r="AT78" s="259" t="s">
        <v>565</v>
      </c>
      <c r="AU78" s="259" t="s">
        <v>565</v>
      </c>
      <c r="AV78" s="259" t="s">
        <v>565</v>
      </c>
      <c r="AW78" s="259" t="s">
        <v>565</v>
      </c>
      <c r="AX78" s="259" t="s">
        <v>565</v>
      </c>
      <c r="AY78" s="259" t="s">
        <v>565</v>
      </c>
      <c r="AZ78" s="259" t="s">
        <v>565</v>
      </c>
      <c r="BA78" s="259" t="s">
        <v>565</v>
      </c>
    </row>
    <row r="79" spans="4:53">
      <c r="D79" s="259" t="s">
        <v>565</v>
      </c>
      <c r="E79" s="259" t="s">
        <v>565</v>
      </c>
      <c r="F79" s="259" t="s">
        <v>565</v>
      </c>
      <c r="G79" s="259" t="s">
        <v>565</v>
      </c>
      <c r="H79" s="259" t="s">
        <v>565</v>
      </c>
      <c r="I79" s="259" t="s">
        <v>565</v>
      </c>
      <c r="J79" s="259" t="s">
        <v>565</v>
      </c>
      <c r="K79" s="259" t="s">
        <v>565</v>
      </c>
      <c r="L79" s="259" t="s">
        <v>565</v>
      </c>
      <c r="M79" s="259" t="s">
        <v>565</v>
      </c>
      <c r="N79" s="259" t="s">
        <v>565</v>
      </c>
      <c r="O79" s="259" t="s">
        <v>565</v>
      </c>
      <c r="P79" s="259" t="s">
        <v>565</v>
      </c>
      <c r="Q79" s="259" t="s">
        <v>565</v>
      </c>
      <c r="R79" s="259" t="s">
        <v>565</v>
      </c>
      <c r="S79" s="259" t="s">
        <v>565</v>
      </c>
      <c r="T79" s="259" t="s">
        <v>565</v>
      </c>
      <c r="U79" s="259" t="s">
        <v>565</v>
      </c>
      <c r="V79" s="260" t="s">
        <v>565</v>
      </c>
      <c r="W79" s="260" t="s">
        <v>565</v>
      </c>
      <c r="X79" s="259" t="s">
        <v>565</v>
      </c>
      <c r="Y79" s="259" t="s">
        <v>565</v>
      </c>
      <c r="Z79" s="259" t="s">
        <v>565</v>
      </c>
      <c r="AA79" s="259" t="s">
        <v>565</v>
      </c>
      <c r="AB79" s="259" t="s">
        <v>565</v>
      </c>
      <c r="AC79" s="259" t="s">
        <v>565</v>
      </c>
      <c r="AD79" s="259" t="s">
        <v>565</v>
      </c>
      <c r="AE79" s="259" t="s">
        <v>565</v>
      </c>
      <c r="AF79" s="259" t="s">
        <v>565</v>
      </c>
      <c r="AG79" s="259" t="s">
        <v>565</v>
      </c>
      <c r="AH79" s="259" t="s">
        <v>565</v>
      </c>
      <c r="AI79" s="259" t="s">
        <v>565</v>
      </c>
      <c r="AJ79" s="259" t="s">
        <v>565</v>
      </c>
      <c r="AK79" s="259" t="s">
        <v>565</v>
      </c>
      <c r="AL79" s="259" t="s">
        <v>565</v>
      </c>
      <c r="AM79" s="259" t="s">
        <v>565</v>
      </c>
      <c r="AN79" s="259" t="s">
        <v>565</v>
      </c>
      <c r="AO79" s="259" t="s">
        <v>565</v>
      </c>
      <c r="AP79" s="259" t="s">
        <v>565</v>
      </c>
      <c r="AQ79" s="259" t="s">
        <v>565</v>
      </c>
      <c r="AR79" s="259" t="s">
        <v>565</v>
      </c>
      <c r="AS79" s="259" t="s">
        <v>565</v>
      </c>
      <c r="AT79" s="259" t="s">
        <v>565</v>
      </c>
      <c r="AU79" s="259" t="s">
        <v>565</v>
      </c>
      <c r="AV79" s="259" t="s">
        <v>565</v>
      </c>
      <c r="AW79" s="259" t="s">
        <v>565</v>
      </c>
      <c r="AX79" s="259" t="s">
        <v>565</v>
      </c>
      <c r="AY79" s="259" t="s">
        <v>565</v>
      </c>
      <c r="AZ79" s="259" t="s">
        <v>565</v>
      </c>
      <c r="BA79" s="259" t="s">
        <v>565</v>
      </c>
    </row>
    <row r="80" spans="4:53">
      <c r="D80" s="259" t="s">
        <v>565</v>
      </c>
      <c r="E80" s="259" t="s">
        <v>565</v>
      </c>
      <c r="F80" s="259" t="s">
        <v>565</v>
      </c>
      <c r="G80" s="259" t="s">
        <v>565</v>
      </c>
      <c r="H80" s="259" t="s">
        <v>565</v>
      </c>
      <c r="I80" s="259" t="s">
        <v>565</v>
      </c>
      <c r="J80" s="259" t="s">
        <v>565</v>
      </c>
      <c r="K80" s="259" t="s">
        <v>565</v>
      </c>
      <c r="L80" s="259" t="s">
        <v>565</v>
      </c>
      <c r="M80" s="259" t="s">
        <v>565</v>
      </c>
      <c r="N80" s="259" t="s">
        <v>565</v>
      </c>
      <c r="O80" s="259" t="s">
        <v>565</v>
      </c>
      <c r="P80" s="259" t="s">
        <v>565</v>
      </c>
      <c r="Q80" s="259" t="s">
        <v>565</v>
      </c>
      <c r="R80" s="259" t="s">
        <v>565</v>
      </c>
      <c r="S80" s="259" t="s">
        <v>565</v>
      </c>
      <c r="T80" s="259" t="s">
        <v>565</v>
      </c>
      <c r="U80" s="259" t="s">
        <v>565</v>
      </c>
      <c r="V80" s="260" t="s">
        <v>565</v>
      </c>
      <c r="W80" s="260" t="s">
        <v>565</v>
      </c>
      <c r="X80" s="259" t="s">
        <v>565</v>
      </c>
      <c r="Y80" s="259" t="s">
        <v>565</v>
      </c>
      <c r="Z80" s="259" t="s">
        <v>565</v>
      </c>
      <c r="AA80" s="259" t="s">
        <v>565</v>
      </c>
      <c r="AB80" s="259" t="s">
        <v>565</v>
      </c>
      <c r="AC80" s="259" t="s">
        <v>565</v>
      </c>
      <c r="AD80" s="259" t="s">
        <v>565</v>
      </c>
      <c r="AE80" s="259" t="s">
        <v>565</v>
      </c>
      <c r="AF80" s="259" t="s">
        <v>565</v>
      </c>
      <c r="AG80" s="259" t="s">
        <v>565</v>
      </c>
      <c r="AH80" s="259" t="s">
        <v>565</v>
      </c>
      <c r="AI80" s="259" t="s">
        <v>565</v>
      </c>
      <c r="AJ80" s="259" t="s">
        <v>565</v>
      </c>
      <c r="AK80" s="259" t="s">
        <v>565</v>
      </c>
      <c r="AL80" s="259" t="s">
        <v>565</v>
      </c>
      <c r="AM80" s="259" t="s">
        <v>565</v>
      </c>
      <c r="AN80" s="259" t="s">
        <v>565</v>
      </c>
      <c r="AO80" s="259" t="s">
        <v>565</v>
      </c>
      <c r="AP80" s="259" t="s">
        <v>565</v>
      </c>
      <c r="AQ80" s="259" t="s">
        <v>565</v>
      </c>
      <c r="AR80" s="259" t="s">
        <v>565</v>
      </c>
      <c r="AS80" s="259" t="s">
        <v>565</v>
      </c>
      <c r="AT80" s="259" t="s">
        <v>565</v>
      </c>
      <c r="AU80" s="259" t="s">
        <v>565</v>
      </c>
      <c r="AV80" s="259" t="s">
        <v>565</v>
      </c>
      <c r="AW80" s="259" t="s">
        <v>565</v>
      </c>
      <c r="AX80" s="259" t="s">
        <v>565</v>
      </c>
      <c r="AY80" s="259" t="s">
        <v>565</v>
      </c>
      <c r="AZ80" s="259" t="s">
        <v>565</v>
      </c>
      <c r="BA80" s="259" t="s">
        <v>565</v>
      </c>
    </row>
    <row r="81" spans="4:53">
      <c r="D81" s="259" t="s">
        <v>565</v>
      </c>
      <c r="E81" s="259" t="s">
        <v>565</v>
      </c>
      <c r="F81" s="259" t="s">
        <v>565</v>
      </c>
      <c r="G81" s="259" t="s">
        <v>565</v>
      </c>
      <c r="H81" s="259" t="s">
        <v>565</v>
      </c>
      <c r="I81" s="259" t="s">
        <v>565</v>
      </c>
      <c r="J81" s="259" t="s">
        <v>565</v>
      </c>
      <c r="K81" s="259" t="s">
        <v>565</v>
      </c>
      <c r="L81" s="259" t="s">
        <v>565</v>
      </c>
      <c r="M81" s="259" t="s">
        <v>565</v>
      </c>
      <c r="N81" s="259" t="s">
        <v>565</v>
      </c>
      <c r="O81" s="259" t="s">
        <v>565</v>
      </c>
      <c r="P81" s="259" t="s">
        <v>565</v>
      </c>
      <c r="Q81" s="259" t="s">
        <v>565</v>
      </c>
      <c r="R81" s="259" t="s">
        <v>565</v>
      </c>
      <c r="S81" s="259" t="s">
        <v>565</v>
      </c>
      <c r="T81" s="259" t="s">
        <v>565</v>
      </c>
      <c r="U81" s="259" t="s">
        <v>565</v>
      </c>
      <c r="V81" s="260" t="s">
        <v>565</v>
      </c>
      <c r="W81" s="260" t="s">
        <v>565</v>
      </c>
      <c r="X81" s="259" t="s">
        <v>565</v>
      </c>
      <c r="Y81" s="259" t="s">
        <v>565</v>
      </c>
      <c r="Z81" s="259" t="s">
        <v>565</v>
      </c>
      <c r="AA81" s="259" t="s">
        <v>565</v>
      </c>
      <c r="AB81" s="259" t="s">
        <v>565</v>
      </c>
      <c r="AC81" s="259" t="s">
        <v>565</v>
      </c>
      <c r="AD81" s="259" t="s">
        <v>565</v>
      </c>
      <c r="AE81" s="259" t="s">
        <v>565</v>
      </c>
      <c r="AF81" s="259" t="s">
        <v>565</v>
      </c>
      <c r="AG81" s="259" t="s">
        <v>565</v>
      </c>
      <c r="AH81" s="259" t="s">
        <v>565</v>
      </c>
      <c r="AI81" s="259" t="s">
        <v>565</v>
      </c>
      <c r="AJ81" s="259" t="s">
        <v>565</v>
      </c>
      <c r="AK81" s="259" t="s">
        <v>565</v>
      </c>
      <c r="AL81" s="259" t="s">
        <v>565</v>
      </c>
      <c r="AM81" s="259" t="s">
        <v>565</v>
      </c>
      <c r="AN81" s="259" t="s">
        <v>565</v>
      </c>
      <c r="AO81" s="259" t="s">
        <v>565</v>
      </c>
      <c r="AP81" s="259" t="s">
        <v>565</v>
      </c>
      <c r="AQ81" s="259" t="s">
        <v>565</v>
      </c>
      <c r="AR81" s="259" t="s">
        <v>565</v>
      </c>
      <c r="AS81" s="259" t="s">
        <v>565</v>
      </c>
      <c r="AT81" s="259" t="s">
        <v>565</v>
      </c>
      <c r="AU81" s="259" t="s">
        <v>565</v>
      </c>
      <c r="AV81" s="259" t="s">
        <v>565</v>
      </c>
      <c r="AW81" s="259" t="s">
        <v>565</v>
      </c>
      <c r="AX81" s="259" t="s">
        <v>565</v>
      </c>
      <c r="AY81" s="259" t="s">
        <v>565</v>
      </c>
      <c r="AZ81" s="259" t="s">
        <v>565</v>
      </c>
      <c r="BA81" s="259" t="s">
        <v>565</v>
      </c>
    </row>
    <row r="82" spans="4:53">
      <c r="D82" s="259" t="s">
        <v>565</v>
      </c>
      <c r="E82" s="259" t="s">
        <v>565</v>
      </c>
      <c r="F82" s="259" t="s">
        <v>565</v>
      </c>
      <c r="G82" s="259" t="s">
        <v>565</v>
      </c>
      <c r="H82" s="259" t="s">
        <v>565</v>
      </c>
      <c r="I82" s="259" t="s">
        <v>565</v>
      </c>
      <c r="J82" s="259" t="s">
        <v>565</v>
      </c>
      <c r="K82" s="259" t="s">
        <v>565</v>
      </c>
      <c r="L82" s="259" t="s">
        <v>565</v>
      </c>
      <c r="M82" s="259" t="s">
        <v>565</v>
      </c>
      <c r="N82" s="259" t="s">
        <v>565</v>
      </c>
      <c r="O82" s="259" t="s">
        <v>565</v>
      </c>
      <c r="P82" s="259" t="s">
        <v>565</v>
      </c>
      <c r="Q82" s="259" t="s">
        <v>565</v>
      </c>
      <c r="R82" s="259" t="s">
        <v>565</v>
      </c>
      <c r="S82" s="259" t="s">
        <v>565</v>
      </c>
      <c r="T82" s="259" t="s">
        <v>565</v>
      </c>
      <c r="U82" s="259" t="s">
        <v>565</v>
      </c>
      <c r="V82" s="260" t="s">
        <v>565</v>
      </c>
      <c r="W82" s="260" t="s">
        <v>565</v>
      </c>
      <c r="X82" s="259" t="s">
        <v>565</v>
      </c>
      <c r="Y82" s="259" t="s">
        <v>565</v>
      </c>
      <c r="Z82" s="259" t="s">
        <v>565</v>
      </c>
      <c r="AA82" s="259" t="s">
        <v>565</v>
      </c>
      <c r="AB82" s="259" t="s">
        <v>565</v>
      </c>
      <c r="AC82" s="259" t="s">
        <v>565</v>
      </c>
      <c r="AD82" s="259" t="s">
        <v>565</v>
      </c>
      <c r="AE82" s="259" t="s">
        <v>565</v>
      </c>
      <c r="AF82" s="259" t="s">
        <v>565</v>
      </c>
      <c r="AG82" s="259" t="s">
        <v>565</v>
      </c>
      <c r="AH82" s="259" t="s">
        <v>565</v>
      </c>
      <c r="AI82" s="259" t="s">
        <v>565</v>
      </c>
      <c r="AJ82" s="259" t="s">
        <v>565</v>
      </c>
      <c r="AK82" s="259" t="s">
        <v>565</v>
      </c>
      <c r="AL82" s="259" t="s">
        <v>565</v>
      </c>
      <c r="AM82" s="259" t="s">
        <v>565</v>
      </c>
      <c r="AN82" s="259" t="s">
        <v>565</v>
      </c>
      <c r="AO82" s="259" t="s">
        <v>565</v>
      </c>
      <c r="AP82" s="259" t="s">
        <v>565</v>
      </c>
      <c r="AQ82" s="259" t="s">
        <v>565</v>
      </c>
      <c r="AR82" s="259" t="s">
        <v>565</v>
      </c>
      <c r="AS82" s="259" t="s">
        <v>565</v>
      </c>
      <c r="AT82" s="259" t="s">
        <v>565</v>
      </c>
      <c r="AU82" s="259" t="s">
        <v>565</v>
      </c>
      <c r="AV82" s="259" t="s">
        <v>565</v>
      </c>
      <c r="AW82" s="259" t="s">
        <v>565</v>
      </c>
      <c r="AX82" s="259" t="s">
        <v>565</v>
      </c>
      <c r="AY82" s="259" t="s">
        <v>565</v>
      </c>
      <c r="AZ82" s="259" t="s">
        <v>565</v>
      </c>
      <c r="BA82" s="259" t="s">
        <v>565</v>
      </c>
    </row>
    <row r="83" spans="4:53">
      <c r="D83" s="259" t="s">
        <v>565</v>
      </c>
      <c r="E83" s="259" t="s">
        <v>565</v>
      </c>
      <c r="F83" s="259" t="s">
        <v>565</v>
      </c>
      <c r="G83" s="259" t="s">
        <v>565</v>
      </c>
      <c r="H83" s="259" t="s">
        <v>565</v>
      </c>
      <c r="I83" s="259" t="s">
        <v>565</v>
      </c>
      <c r="J83" s="259" t="s">
        <v>565</v>
      </c>
      <c r="K83" s="259" t="s">
        <v>565</v>
      </c>
      <c r="L83" s="259" t="s">
        <v>565</v>
      </c>
      <c r="M83" s="259" t="s">
        <v>565</v>
      </c>
      <c r="N83" s="259" t="s">
        <v>565</v>
      </c>
      <c r="O83" s="259" t="s">
        <v>565</v>
      </c>
      <c r="P83" s="259" t="s">
        <v>565</v>
      </c>
      <c r="Q83" s="259" t="s">
        <v>565</v>
      </c>
      <c r="R83" s="259" t="s">
        <v>565</v>
      </c>
      <c r="S83" s="259" t="s">
        <v>565</v>
      </c>
      <c r="T83" s="259" t="s">
        <v>565</v>
      </c>
      <c r="U83" s="259" t="s">
        <v>565</v>
      </c>
      <c r="V83" s="260" t="s">
        <v>565</v>
      </c>
      <c r="W83" s="260" t="s">
        <v>565</v>
      </c>
      <c r="X83" s="259" t="s">
        <v>565</v>
      </c>
      <c r="Y83" s="259" t="s">
        <v>565</v>
      </c>
      <c r="Z83" s="259" t="s">
        <v>565</v>
      </c>
      <c r="AA83" s="259" t="s">
        <v>565</v>
      </c>
      <c r="AB83" s="259" t="s">
        <v>565</v>
      </c>
      <c r="AC83" s="259" t="s">
        <v>565</v>
      </c>
      <c r="AD83" s="259" t="s">
        <v>565</v>
      </c>
      <c r="AE83" s="259" t="s">
        <v>565</v>
      </c>
      <c r="AF83" s="259" t="s">
        <v>565</v>
      </c>
      <c r="AG83" s="259" t="s">
        <v>565</v>
      </c>
      <c r="AH83" s="259" t="s">
        <v>565</v>
      </c>
      <c r="AI83" s="259" t="s">
        <v>565</v>
      </c>
      <c r="AJ83" s="259" t="s">
        <v>565</v>
      </c>
      <c r="AK83" s="259" t="s">
        <v>565</v>
      </c>
      <c r="AL83" s="259" t="s">
        <v>565</v>
      </c>
      <c r="AM83" s="259" t="s">
        <v>565</v>
      </c>
      <c r="AN83" s="259" t="s">
        <v>565</v>
      </c>
      <c r="AO83" s="259" t="s">
        <v>565</v>
      </c>
      <c r="AP83" s="259" t="s">
        <v>565</v>
      </c>
      <c r="AQ83" s="259" t="s">
        <v>565</v>
      </c>
      <c r="AR83" s="259" t="s">
        <v>565</v>
      </c>
      <c r="AS83" s="259" t="s">
        <v>565</v>
      </c>
      <c r="AT83" s="259" t="s">
        <v>565</v>
      </c>
      <c r="AU83" s="259" t="s">
        <v>565</v>
      </c>
      <c r="AV83" s="259" t="s">
        <v>565</v>
      </c>
      <c r="AW83" s="259" t="s">
        <v>565</v>
      </c>
      <c r="AX83" s="259" t="s">
        <v>565</v>
      </c>
      <c r="AY83" s="259" t="s">
        <v>565</v>
      </c>
      <c r="AZ83" s="259" t="s">
        <v>565</v>
      </c>
      <c r="BA83" s="259" t="s">
        <v>565</v>
      </c>
    </row>
    <row r="84" spans="4:53">
      <c r="D84" s="259" t="s">
        <v>565</v>
      </c>
      <c r="E84" s="259" t="s">
        <v>565</v>
      </c>
      <c r="F84" s="259" t="s">
        <v>565</v>
      </c>
      <c r="G84" s="259" t="s">
        <v>565</v>
      </c>
      <c r="H84" s="259" t="s">
        <v>565</v>
      </c>
      <c r="I84" s="259" t="s">
        <v>565</v>
      </c>
      <c r="J84" s="259" t="s">
        <v>565</v>
      </c>
      <c r="K84" s="259" t="s">
        <v>565</v>
      </c>
      <c r="L84" s="259" t="s">
        <v>565</v>
      </c>
      <c r="M84" s="259" t="s">
        <v>565</v>
      </c>
      <c r="N84" s="259" t="s">
        <v>565</v>
      </c>
      <c r="O84" s="259" t="s">
        <v>565</v>
      </c>
      <c r="P84" s="259" t="s">
        <v>565</v>
      </c>
      <c r="Q84" s="259" t="s">
        <v>565</v>
      </c>
      <c r="R84" s="259" t="s">
        <v>565</v>
      </c>
      <c r="S84" s="259" t="s">
        <v>565</v>
      </c>
      <c r="T84" s="259" t="s">
        <v>565</v>
      </c>
      <c r="U84" s="259" t="s">
        <v>565</v>
      </c>
      <c r="V84" s="260" t="s">
        <v>565</v>
      </c>
      <c r="W84" s="260" t="s">
        <v>565</v>
      </c>
      <c r="X84" s="259" t="s">
        <v>565</v>
      </c>
      <c r="Y84" s="259" t="s">
        <v>565</v>
      </c>
      <c r="Z84" s="259" t="s">
        <v>565</v>
      </c>
      <c r="AA84" s="259" t="s">
        <v>565</v>
      </c>
      <c r="AB84" s="259" t="s">
        <v>565</v>
      </c>
      <c r="AC84" s="259" t="s">
        <v>565</v>
      </c>
      <c r="AD84" s="259" t="s">
        <v>565</v>
      </c>
      <c r="AE84" s="259" t="s">
        <v>565</v>
      </c>
      <c r="AF84" s="259" t="s">
        <v>565</v>
      </c>
      <c r="AG84" s="259" t="s">
        <v>565</v>
      </c>
      <c r="AH84" s="259" t="s">
        <v>565</v>
      </c>
      <c r="AI84" s="259" t="s">
        <v>565</v>
      </c>
      <c r="AJ84" s="259" t="s">
        <v>565</v>
      </c>
      <c r="AK84" s="259" t="s">
        <v>565</v>
      </c>
      <c r="AL84" s="259" t="s">
        <v>565</v>
      </c>
      <c r="AM84" s="259" t="s">
        <v>565</v>
      </c>
      <c r="AN84" s="259" t="s">
        <v>565</v>
      </c>
      <c r="AO84" s="259" t="s">
        <v>565</v>
      </c>
      <c r="AP84" s="259" t="s">
        <v>565</v>
      </c>
      <c r="AQ84" s="259" t="s">
        <v>565</v>
      </c>
      <c r="AR84" s="259" t="s">
        <v>565</v>
      </c>
      <c r="AS84" s="259" t="s">
        <v>565</v>
      </c>
      <c r="AT84" s="259" t="s">
        <v>565</v>
      </c>
      <c r="AU84" s="259" t="s">
        <v>565</v>
      </c>
      <c r="AV84" s="259" t="s">
        <v>565</v>
      </c>
      <c r="AW84" s="259" t="s">
        <v>565</v>
      </c>
      <c r="AX84" s="259" t="s">
        <v>565</v>
      </c>
      <c r="AY84" s="259" t="s">
        <v>565</v>
      </c>
      <c r="AZ84" s="259" t="s">
        <v>565</v>
      </c>
      <c r="BA84" s="259" t="s">
        <v>565</v>
      </c>
    </row>
    <row r="85" spans="4:53">
      <c r="D85" s="259" t="s">
        <v>565</v>
      </c>
      <c r="E85" s="259" t="s">
        <v>565</v>
      </c>
      <c r="F85" s="259" t="s">
        <v>565</v>
      </c>
      <c r="G85" s="259" t="s">
        <v>565</v>
      </c>
      <c r="H85" s="259" t="s">
        <v>565</v>
      </c>
      <c r="I85" s="259" t="s">
        <v>565</v>
      </c>
      <c r="J85" s="259" t="s">
        <v>565</v>
      </c>
      <c r="K85" s="259" t="s">
        <v>565</v>
      </c>
      <c r="L85" s="259" t="s">
        <v>565</v>
      </c>
      <c r="M85" s="259" t="s">
        <v>565</v>
      </c>
      <c r="N85" s="259" t="s">
        <v>565</v>
      </c>
      <c r="O85" s="259" t="s">
        <v>565</v>
      </c>
      <c r="P85" s="259" t="s">
        <v>565</v>
      </c>
      <c r="Q85" s="259" t="s">
        <v>565</v>
      </c>
      <c r="R85" s="259" t="s">
        <v>565</v>
      </c>
      <c r="S85" s="259" t="s">
        <v>565</v>
      </c>
      <c r="T85" s="259" t="s">
        <v>565</v>
      </c>
      <c r="U85" s="259" t="s">
        <v>565</v>
      </c>
      <c r="V85" s="260" t="s">
        <v>565</v>
      </c>
      <c r="W85" s="260" t="s">
        <v>565</v>
      </c>
      <c r="X85" s="259" t="s">
        <v>565</v>
      </c>
      <c r="Y85" s="259" t="s">
        <v>565</v>
      </c>
      <c r="Z85" s="259" t="s">
        <v>565</v>
      </c>
      <c r="AA85" s="259" t="s">
        <v>565</v>
      </c>
      <c r="AB85" s="259" t="s">
        <v>565</v>
      </c>
      <c r="AC85" s="259" t="s">
        <v>565</v>
      </c>
      <c r="AD85" s="259" t="s">
        <v>565</v>
      </c>
      <c r="AE85" s="259" t="s">
        <v>565</v>
      </c>
      <c r="AF85" s="259" t="s">
        <v>565</v>
      </c>
      <c r="AG85" s="259" t="s">
        <v>565</v>
      </c>
      <c r="AH85" s="259" t="s">
        <v>565</v>
      </c>
      <c r="AI85" s="259" t="s">
        <v>565</v>
      </c>
      <c r="AJ85" s="259" t="s">
        <v>565</v>
      </c>
      <c r="AK85" s="259" t="s">
        <v>565</v>
      </c>
      <c r="AL85" s="259" t="s">
        <v>565</v>
      </c>
      <c r="AM85" s="259" t="s">
        <v>565</v>
      </c>
      <c r="AN85" s="259" t="s">
        <v>565</v>
      </c>
      <c r="AO85" s="259" t="s">
        <v>565</v>
      </c>
      <c r="AP85" s="259" t="s">
        <v>565</v>
      </c>
      <c r="AQ85" s="259" t="s">
        <v>565</v>
      </c>
      <c r="AR85" s="259" t="s">
        <v>565</v>
      </c>
      <c r="AS85" s="259" t="s">
        <v>565</v>
      </c>
      <c r="AT85" s="259" t="s">
        <v>565</v>
      </c>
      <c r="AU85" s="259" t="s">
        <v>565</v>
      </c>
      <c r="AV85" s="259" t="s">
        <v>565</v>
      </c>
      <c r="AW85" s="259" t="s">
        <v>565</v>
      </c>
      <c r="AX85" s="259" t="s">
        <v>565</v>
      </c>
      <c r="AY85" s="259" t="s">
        <v>565</v>
      </c>
      <c r="AZ85" s="259" t="s">
        <v>565</v>
      </c>
      <c r="BA85" s="259" t="s">
        <v>565</v>
      </c>
    </row>
    <row r="86" spans="4:53">
      <c r="D86" s="259" t="s">
        <v>565</v>
      </c>
      <c r="E86" s="259" t="s">
        <v>565</v>
      </c>
      <c r="F86" s="259" t="s">
        <v>565</v>
      </c>
      <c r="G86" s="259" t="s">
        <v>565</v>
      </c>
      <c r="H86" s="259" t="s">
        <v>565</v>
      </c>
      <c r="I86" s="259" t="s">
        <v>565</v>
      </c>
      <c r="J86" s="259" t="s">
        <v>565</v>
      </c>
      <c r="K86" s="259" t="s">
        <v>565</v>
      </c>
      <c r="L86" s="259" t="s">
        <v>565</v>
      </c>
      <c r="M86" s="259" t="s">
        <v>565</v>
      </c>
      <c r="N86" s="259" t="s">
        <v>565</v>
      </c>
      <c r="O86" s="259" t="s">
        <v>565</v>
      </c>
      <c r="P86" s="259" t="s">
        <v>565</v>
      </c>
      <c r="Q86" s="259" t="s">
        <v>565</v>
      </c>
      <c r="R86" s="259" t="s">
        <v>565</v>
      </c>
      <c r="S86" s="259" t="s">
        <v>565</v>
      </c>
      <c r="T86" s="259" t="s">
        <v>565</v>
      </c>
      <c r="U86" s="259" t="s">
        <v>565</v>
      </c>
      <c r="V86" s="260" t="s">
        <v>565</v>
      </c>
      <c r="W86" s="260" t="s">
        <v>565</v>
      </c>
      <c r="X86" s="259" t="s">
        <v>565</v>
      </c>
      <c r="Y86" s="259" t="s">
        <v>565</v>
      </c>
      <c r="Z86" s="259" t="s">
        <v>565</v>
      </c>
      <c r="AA86" s="259" t="s">
        <v>565</v>
      </c>
      <c r="AB86" s="259" t="s">
        <v>565</v>
      </c>
      <c r="AC86" s="259" t="s">
        <v>565</v>
      </c>
      <c r="AD86" s="259" t="s">
        <v>565</v>
      </c>
      <c r="AE86" s="259" t="s">
        <v>565</v>
      </c>
      <c r="AF86" s="259" t="s">
        <v>565</v>
      </c>
      <c r="AG86" s="259" t="s">
        <v>565</v>
      </c>
      <c r="AH86" s="259" t="s">
        <v>565</v>
      </c>
      <c r="AI86" s="259" t="s">
        <v>565</v>
      </c>
      <c r="AJ86" s="259" t="s">
        <v>565</v>
      </c>
      <c r="AK86" s="259" t="s">
        <v>565</v>
      </c>
      <c r="AL86" s="259" t="s">
        <v>565</v>
      </c>
      <c r="AM86" s="259" t="s">
        <v>565</v>
      </c>
      <c r="AN86" s="259" t="s">
        <v>565</v>
      </c>
      <c r="AO86" s="259" t="s">
        <v>565</v>
      </c>
      <c r="AP86" s="259" t="s">
        <v>565</v>
      </c>
      <c r="AQ86" s="259" t="s">
        <v>565</v>
      </c>
      <c r="AR86" s="259" t="s">
        <v>565</v>
      </c>
      <c r="AS86" s="259" t="s">
        <v>565</v>
      </c>
      <c r="AT86" s="259" t="s">
        <v>565</v>
      </c>
      <c r="AU86" s="259" t="s">
        <v>565</v>
      </c>
      <c r="AV86" s="259" t="s">
        <v>565</v>
      </c>
      <c r="AW86" s="259" t="s">
        <v>565</v>
      </c>
      <c r="AX86" s="259" t="s">
        <v>565</v>
      </c>
      <c r="AY86" s="259" t="s">
        <v>565</v>
      </c>
      <c r="AZ86" s="259" t="s">
        <v>565</v>
      </c>
      <c r="BA86" s="259" t="s">
        <v>565</v>
      </c>
    </row>
    <row r="87" spans="4:53">
      <c r="D87" s="259" t="s">
        <v>565</v>
      </c>
      <c r="E87" s="259" t="s">
        <v>565</v>
      </c>
      <c r="F87" s="259" t="s">
        <v>565</v>
      </c>
      <c r="G87" s="259" t="s">
        <v>565</v>
      </c>
      <c r="H87" s="259" t="s">
        <v>565</v>
      </c>
      <c r="I87" s="259" t="s">
        <v>565</v>
      </c>
      <c r="J87" s="259" t="s">
        <v>565</v>
      </c>
      <c r="K87" s="259" t="s">
        <v>565</v>
      </c>
      <c r="L87" s="259" t="s">
        <v>565</v>
      </c>
      <c r="M87" s="259" t="s">
        <v>565</v>
      </c>
      <c r="N87" s="259" t="s">
        <v>565</v>
      </c>
      <c r="O87" s="259" t="s">
        <v>565</v>
      </c>
      <c r="P87" s="259" t="s">
        <v>565</v>
      </c>
      <c r="Q87" s="259" t="s">
        <v>565</v>
      </c>
      <c r="R87" s="259" t="s">
        <v>565</v>
      </c>
      <c r="S87" s="259" t="s">
        <v>565</v>
      </c>
      <c r="T87" s="259" t="s">
        <v>565</v>
      </c>
      <c r="U87" s="259" t="s">
        <v>565</v>
      </c>
      <c r="V87" s="260" t="s">
        <v>565</v>
      </c>
      <c r="W87" s="260" t="s">
        <v>565</v>
      </c>
      <c r="X87" s="259" t="s">
        <v>565</v>
      </c>
      <c r="Y87" s="259" t="s">
        <v>565</v>
      </c>
      <c r="Z87" s="259" t="s">
        <v>565</v>
      </c>
      <c r="AA87" s="259" t="s">
        <v>565</v>
      </c>
      <c r="AB87" s="259" t="s">
        <v>565</v>
      </c>
      <c r="AC87" s="259" t="s">
        <v>565</v>
      </c>
      <c r="AD87" s="259" t="s">
        <v>565</v>
      </c>
      <c r="AE87" s="259" t="s">
        <v>565</v>
      </c>
      <c r="AF87" s="259" t="s">
        <v>565</v>
      </c>
      <c r="AG87" s="259" t="s">
        <v>565</v>
      </c>
      <c r="AH87" s="259" t="s">
        <v>565</v>
      </c>
      <c r="AI87" s="259" t="s">
        <v>565</v>
      </c>
      <c r="AJ87" s="259" t="s">
        <v>565</v>
      </c>
      <c r="AK87" s="259" t="s">
        <v>565</v>
      </c>
      <c r="AL87" s="259" t="s">
        <v>565</v>
      </c>
      <c r="AM87" s="259" t="s">
        <v>565</v>
      </c>
      <c r="AN87" s="259" t="s">
        <v>565</v>
      </c>
      <c r="AO87" s="259" t="s">
        <v>565</v>
      </c>
      <c r="AP87" s="259" t="s">
        <v>565</v>
      </c>
      <c r="AQ87" s="259" t="s">
        <v>565</v>
      </c>
      <c r="AR87" s="259" t="s">
        <v>565</v>
      </c>
      <c r="AS87" s="259" t="s">
        <v>565</v>
      </c>
      <c r="AT87" s="259" t="s">
        <v>565</v>
      </c>
      <c r="AU87" s="259" t="s">
        <v>565</v>
      </c>
      <c r="AV87" s="259" t="s">
        <v>565</v>
      </c>
      <c r="AW87" s="259" t="s">
        <v>565</v>
      </c>
      <c r="AX87" s="259" t="s">
        <v>565</v>
      </c>
      <c r="AY87" s="259" t="s">
        <v>565</v>
      </c>
      <c r="AZ87" s="259" t="s">
        <v>565</v>
      </c>
      <c r="BA87" s="259" t="s">
        <v>565</v>
      </c>
    </row>
    <row r="88" spans="4:53">
      <c r="D88" s="259" t="s">
        <v>565</v>
      </c>
      <c r="E88" s="259" t="s">
        <v>565</v>
      </c>
      <c r="F88" s="259" t="s">
        <v>565</v>
      </c>
      <c r="G88" s="259" t="s">
        <v>565</v>
      </c>
      <c r="H88" s="259" t="s">
        <v>565</v>
      </c>
      <c r="I88" s="259" t="s">
        <v>565</v>
      </c>
      <c r="J88" s="259" t="s">
        <v>565</v>
      </c>
      <c r="K88" s="259" t="s">
        <v>565</v>
      </c>
      <c r="L88" s="259" t="s">
        <v>565</v>
      </c>
      <c r="M88" s="259" t="s">
        <v>565</v>
      </c>
      <c r="N88" s="259" t="s">
        <v>565</v>
      </c>
      <c r="O88" s="259" t="s">
        <v>565</v>
      </c>
      <c r="P88" s="259" t="s">
        <v>565</v>
      </c>
      <c r="Q88" s="259" t="s">
        <v>565</v>
      </c>
      <c r="R88" s="259" t="s">
        <v>565</v>
      </c>
      <c r="S88" s="259" t="s">
        <v>565</v>
      </c>
      <c r="T88" s="259" t="s">
        <v>565</v>
      </c>
      <c r="U88" s="259" t="s">
        <v>565</v>
      </c>
      <c r="V88" s="260" t="s">
        <v>565</v>
      </c>
      <c r="W88" s="260" t="s">
        <v>565</v>
      </c>
      <c r="X88" s="259" t="s">
        <v>565</v>
      </c>
      <c r="Y88" s="259" t="s">
        <v>565</v>
      </c>
      <c r="Z88" s="259" t="s">
        <v>565</v>
      </c>
      <c r="AA88" s="259" t="s">
        <v>565</v>
      </c>
      <c r="AB88" s="259" t="s">
        <v>565</v>
      </c>
      <c r="AC88" s="259" t="s">
        <v>565</v>
      </c>
      <c r="AD88" s="259" t="s">
        <v>565</v>
      </c>
      <c r="AE88" s="259" t="s">
        <v>565</v>
      </c>
      <c r="AF88" s="259" t="s">
        <v>565</v>
      </c>
      <c r="AG88" s="259" t="s">
        <v>565</v>
      </c>
      <c r="AH88" s="259" t="s">
        <v>565</v>
      </c>
      <c r="AI88" s="259" t="s">
        <v>565</v>
      </c>
      <c r="AJ88" s="259" t="s">
        <v>565</v>
      </c>
      <c r="AK88" s="259" t="s">
        <v>565</v>
      </c>
      <c r="AL88" s="259" t="s">
        <v>565</v>
      </c>
      <c r="AM88" s="259" t="s">
        <v>565</v>
      </c>
      <c r="AN88" s="259" t="s">
        <v>565</v>
      </c>
      <c r="AO88" s="259" t="s">
        <v>565</v>
      </c>
      <c r="AP88" s="259" t="s">
        <v>565</v>
      </c>
      <c r="AQ88" s="259" t="s">
        <v>565</v>
      </c>
      <c r="AR88" s="259" t="s">
        <v>565</v>
      </c>
      <c r="AS88" s="259" t="s">
        <v>565</v>
      </c>
      <c r="AT88" s="259" t="s">
        <v>565</v>
      </c>
      <c r="AU88" s="259" t="s">
        <v>565</v>
      </c>
      <c r="AV88" s="259" t="s">
        <v>565</v>
      </c>
      <c r="AW88" s="259" t="s">
        <v>565</v>
      </c>
      <c r="AX88" s="259" t="s">
        <v>565</v>
      </c>
      <c r="AY88" s="259" t="s">
        <v>565</v>
      </c>
      <c r="AZ88" s="259" t="s">
        <v>565</v>
      </c>
      <c r="BA88" s="259" t="s">
        <v>565</v>
      </c>
    </row>
    <row r="89" spans="4:53">
      <c r="D89" s="259" t="s">
        <v>565</v>
      </c>
      <c r="E89" s="259" t="s">
        <v>565</v>
      </c>
      <c r="F89" s="259" t="s">
        <v>565</v>
      </c>
      <c r="G89" s="259" t="s">
        <v>565</v>
      </c>
      <c r="H89" s="259" t="s">
        <v>565</v>
      </c>
      <c r="I89" s="259" t="s">
        <v>565</v>
      </c>
      <c r="J89" s="259" t="s">
        <v>565</v>
      </c>
      <c r="K89" s="259" t="s">
        <v>565</v>
      </c>
      <c r="L89" s="259" t="s">
        <v>565</v>
      </c>
      <c r="M89" s="259" t="s">
        <v>565</v>
      </c>
      <c r="N89" s="259" t="s">
        <v>565</v>
      </c>
      <c r="O89" s="259" t="s">
        <v>565</v>
      </c>
      <c r="P89" s="259" t="s">
        <v>565</v>
      </c>
      <c r="Q89" s="259" t="s">
        <v>565</v>
      </c>
      <c r="R89" s="259" t="s">
        <v>565</v>
      </c>
      <c r="S89" s="259" t="s">
        <v>565</v>
      </c>
      <c r="T89" s="259" t="s">
        <v>565</v>
      </c>
      <c r="U89" s="259" t="s">
        <v>565</v>
      </c>
      <c r="V89" s="260" t="s">
        <v>565</v>
      </c>
      <c r="W89" s="260" t="s">
        <v>565</v>
      </c>
      <c r="X89" s="259" t="s">
        <v>565</v>
      </c>
      <c r="Y89" s="259" t="s">
        <v>565</v>
      </c>
      <c r="Z89" s="259" t="s">
        <v>565</v>
      </c>
      <c r="AA89" s="259" t="s">
        <v>565</v>
      </c>
      <c r="AB89" s="259" t="s">
        <v>565</v>
      </c>
      <c r="AC89" s="259" t="s">
        <v>565</v>
      </c>
      <c r="AD89" s="259" t="s">
        <v>565</v>
      </c>
      <c r="AE89" s="259" t="s">
        <v>565</v>
      </c>
      <c r="AF89" s="259" t="s">
        <v>565</v>
      </c>
      <c r="AG89" s="259" t="s">
        <v>565</v>
      </c>
      <c r="AH89" s="259" t="s">
        <v>565</v>
      </c>
      <c r="AI89" s="259" t="s">
        <v>565</v>
      </c>
      <c r="AJ89" s="259" t="s">
        <v>565</v>
      </c>
      <c r="AK89" s="259" t="s">
        <v>565</v>
      </c>
      <c r="AL89" s="259" t="s">
        <v>565</v>
      </c>
      <c r="AM89" s="259" t="s">
        <v>565</v>
      </c>
      <c r="AN89" s="259" t="s">
        <v>565</v>
      </c>
      <c r="AO89" s="259" t="s">
        <v>565</v>
      </c>
      <c r="AP89" s="259" t="s">
        <v>565</v>
      </c>
      <c r="AQ89" s="259" t="s">
        <v>565</v>
      </c>
      <c r="AR89" s="259" t="s">
        <v>565</v>
      </c>
      <c r="AS89" s="259" t="s">
        <v>565</v>
      </c>
      <c r="AT89" s="259" t="s">
        <v>565</v>
      </c>
      <c r="AU89" s="259" t="s">
        <v>565</v>
      </c>
      <c r="AV89" s="259" t="s">
        <v>565</v>
      </c>
      <c r="AW89" s="259" t="s">
        <v>565</v>
      </c>
      <c r="AX89" s="259" t="s">
        <v>565</v>
      </c>
      <c r="AY89" s="259" t="s">
        <v>565</v>
      </c>
      <c r="AZ89" s="259" t="s">
        <v>565</v>
      </c>
      <c r="BA89" s="259" t="s">
        <v>565</v>
      </c>
    </row>
    <row r="90" spans="4:53">
      <c r="D90" s="259" t="s">
        <v>565</v>
      </c>
      <c r="E90" s="259" t="s">
        <v>565</v>
      </c>
      <c r="F90" s="259" t="s">
        <v>565</v>
      </c>
      <c r="G90" s="259" t="s">
        <v>565</v>
      </c>
      <c r="H90" s="259" t="s">
        <v>565</v>
      </c>
      <c r="I90" s="259" t="s">
        <v>565</v>
      </c>
      <c r="J90" s="259" t="s">
        <v>565</v>
      </c>
      <c r="K90" s="259" t="s">
        <v>565</v>
      </c>
      <c r="L90" s="259" t="s">
        <v>565</v>
      </c>
      <c r="M90" s="259" t="s">
        <v>565</v>
      </c>
      <c r="N90" s="259" t="s">
        <v>565</v>
      </c>
      <c r="O90" s="259" t="s">
        <v>565</v>
      </c>
      <c r="P90" s="259" t="s">
        <v>565</v>
      </c>
      <c r="Q90" s="259" t="s">
        <v>565</v>
      </c>
      <c r="R90" s="259" t="s">
        <v>565</v>
      </c>
      <c r="S90" s="259" t="s">
        <v>565</v>
      </c>
      <c r="T90" s="259" t="s">
        <v>565</v>
      </c>
      <c r="U90" s="259" t="s">
        <v>565</v>
      </c>
      <c r="V90" s="260" t="s">
        <v>565</v>
      </c>
      <c r="W90" s="260" t="s">
        <v>565</v>
      </c>
      <c r="X90" s="259" t="s">
        <v>565</v>
      </c>
      <c r="Y90" s="259" t="s">
        <v>565</v>
      </c>
      <c r="Z90" s="259" t="s">
        <v>565</v>
      </c>
      <c r="AA90" s="259" t="s">
        <v>565</v>
      </c>
      <c r="AB90" s="259" t="s">
        <v>565</v>
      </c>
      <c r="AC90" s="259" t="s">
        <v>565</v>
      </c>
      <c r="AD90" s="259" t="s">
        <v>565</v>
      </c>
      <c r="AE90" s="259" t="s">
        <v>565</v>
      </c>
      <c r="AF90" s="259" t="s">
        <v>565</v>
      </c>
      <c r="AG90" s="259" t="s">
        <v>565</v>
      </c>
      <c r="AH90" s="259" t="s">
        <v>565</v>
      </c>
      <c r="AI90" s="259" t="s">
        <v>565</v>
      </c>
      <c r="AJ90" s="259" t="s">
        <v>565</v>
      </c>
      <c r="AK90" s="259" t="s">
        <v>565</v>
      </c>
      <c r="AL90" s="259" t="s">
        <v>565</v>
      </c>
      <c r="AM90" s="259" t="s">
        <v>565</v>
      </c>
      <c r="AN90" s="259" t="s">
        <v>565</v>
      </c>
      <c r="AO90" s="259" t="s">
        <v>565</v>
      </c>
      <c r="AP90" s="259" t="s">
        <v>565</v>
      </c>
      <c r="AQ90" s="259" t="s">
        <v>565</v>
      </c>
      <c r="AR90" s="259" t="s">
        <v>565</v>
      </c>
      <c r="AS90" s="259" t="s">
        <v>565</v>
      </c>
      <c r="AT90" s="259" t="s">
        <v>565</v>
      </c>
      <c r="AU90" s="259" t="s">
        <v>565</v>
      </c>
      <c r="AV90" s="259" t="s">
        <v>565</v>
      </c>
      <c r="AW90" s="259" t="s">
        <v>565</v>
      </c>
      <c r="AX90" s="259" t="s">
        <v>565</v>
      </c>
      <c r="AY90" s="259" t="s">
        <v>565</v>
      </c>
      <c r="AZ90" s="259" t="s">
        <v>565</v>
      </c>
      <c r="BA90" s="259" t="s">
        <v>565</v>
      </c>
    </row>
    <row r="91" spans="4:53">
      <c r="D91" s="259" t="s">
        <v>565</v>
      </c>
      <c r="E91" s="259" t="s">
        <v>565</v>
      </c>
      <c r="F91" s="259" t="s">
        <v>565</v>
      </c>
      <c r="G91" s="259" t="s">
        <v>565</v>
      </c>
      <c r="H91" s="259" t="s">
        <v>565</v>
      </c>
      <c r="I91" s="259" t="s">
        <v>565</v>
      </c>
      <c r="J91" s="259" t="s">
        <v>565</v>
      </c>
      <c r="K91" s="259" t="s">
        <v>565</v>
      </c>
      <c r="L91" s="259" t="s">
        <v>565</v>
      </c>
      <c r="M91" s="259" t="s">
        <v>565</v>
      </c>
      <c r="N91" s="259" t="s">
        <v>565</v>
      </c>
      <c r="O91" s="259" t="s">
        <v>565</v>
      </c>
      <c r="P91" s="259" t="s">
        <v>565</v>
      </c>
      <c r="Q91" s="259" t="s">
        <v>565</v>
      </c>
      <c r="R91" s="259" t="s">
        <v>565</v>
      </c>
      <c r="S91" s="259" t="s">
        <v>565</v>
      </c>
      <c r="T91" s="259" t="s">
        <v>565</v>
      </c>
      <c r="U91" s="259" t="s">
        <v>565</v>
      </c>
      <c r="V91" s="260" t="s">
        <v>565</v>
      </c>
      <c r="W91" s="260" t="s">
        <v>565</v>
      </c>
      <c r="X91" s="259" t="s">
        <v>565</v>
      </c>
      <c r="Y91" s="259" t="s">
        <v>565</v>
      </c>
      <c r="Z91" s="259" t="s">
        <v>565</v>
      </c>
      <c r="AA91" s="259" t="s">
        <v>565</v>
      </c>
      <c r="AB91" s="259" t="s">
        <v>565</v>
      </c>
      <c r="AC91" s="259" t="s">
        <v>565</v>
      </c>
      <c r="AD91" s="259" t="s">
        <v>565</v>
      </c>
      <c r="AE91" s="259" t="s">
        <v>565</v>
      </c>
      <c r="AF91" s="259" t="s">
        <v>565</v>
      </c>
      <c r="AG91" s="259" t="s">
        <v>565</v>
      </c>
      <c r="AH91" s="259" t="s">
        <v>565</v>
      </c>
      <c r="AI91" s="259" t="s">
        <v>565</v>
      </c>
      <c r="AJ91" s="259" t="s">
        <v>565</v>
      </c>
      <c r="AK91" s="259" t="s">
        <v>565</v>
      </c>
      <c r="AL91" s="259" t="s">
        <v>565</v>
      </c>
      <c r="AM91" s="259" t="s">
        <v>565</v>
      </c>
      <c r="AN91" s="259" t="s">
        <v>565</v>
      </c>
      <c r="AO91" s="259" t="s">
        <v>565</v>
      </c>
      <c r="AP91" s="259" t="s">
        <v>565</v>
      </c>
      <c r="AQ91" s="259" t="s">
        <v>565</v>
      </c>
      <c r="AR91" s="259" t="s">
        <v>565</v>
      </c>
      <c r="AS91" s="259" t="s">
        <v>565</v>
      </c>
      <c r="AT91" s="259" t="s">
        <v>565</v>
      </c>
      <c r="AU91" s="259" t="s">
        <v>565</v>
      </c>
      <c r="AV91" s="259" t="s">
        <v>565</v>
      </c>
      <c r="AW91" s="259" t="s">
        <v>565</v>
      </c>
      <c r="AX91" s="259" t="s">
        <v>565</v>
      </c>
      <c r="AY91" s="259" t="s">
        <v>565</v>
      </c>
      <c r="AZ91" s="259" t="s">
        <v>565</v>
      </c>
      <c r="BA91" s="259" t="s">
        <v>565</v>
      </c>
    </row>
    <row r="92" spans="4:53">
      <c r="D92" s="259" t="s">
        <v>565</v>
      </c>
      <c r="E92" s="259" t="s">
        <v>565</v>
      </c>
      <c r="F92" s="259" t="s">
        <v>565</v>
      </c>
      <c r="G92" s="259" t="s">
        <v>565</v>
      </c>
      <c r="H92" s="259" t="s">
        <v>565</v>
      </c>
      <c r="I92" s="259" t="s">
        <v>565</v>
      </c>
      <c r="J92" s="259" t="s">
        <v>565</v>
      </c>
      <c r="K92" s="259" t="s">
        <v>565</v>
      </c>
      <c r="L92" s="259" t="s">
        <v>565</v>
      </c>
      <c r="M92" s="259" t="s">
        <v>565</v>
      </c>
      <c r="N92" s="259" t="s">
        <v>565</v>
      </c>
      <c r="O92" s="259" t="s">
        <v>565</v>
      </c>
      <c r="P92" s="259" t="s">
        <v>565</v>
      </c>
      <c r="Q92" s="259" t="s">
        <v>565</v>
      </c>
      <c r="R92" s="259" t="s">
        <v>565</v>
      </c>
      <c r="S92" s="259" t="s">
        <v>565</v>
      </c>
      <c r="T92" s="259" t="s">
        <v>565</v>
      </c>
      <c r="U92" s="259" t="s">
        <v>565</v>
      </c>
      <c r="V92" s="260" t="s">
        <v>565</v>
      </c>
      <c r="W92" s="260" t="s">
        <v>565</v>
      </c>
      <c r="X92" s="259" t="s">
        <v>565</v>
      </c>
      <c r="Y92" s="259" t="s">
        <v>565</v>
      </c>
      <c r="Z92" s="259" t="s">
        <v>565</v>
      </c>
      <c r="AA92" s="259" t="s">
        <v>565</v>
      </c>
      <c r="AB92" s="259" t="s">
        <v>565</v>
      </c>
      <c r="AC92" s="259" t="s">
        <v>565</v>
      </c>
      <c r="AD92" s="259" t="s">
        <v>565</v>
      </c>
      <c r="AE92" s="259" t="s">
        <v>565</v>
      </c>
      <c r="AF92" s="259" t="s">
        <v>565</v>
      </c>
      <c r="AG92" s="259" t="s">
        <v>565</v>
      </c>
      <c r="AH92" s="259" t="s">
        <v>565</v>
      </c>
      <c r="AI92" s="259" t="s">
        <v>565</v>
      </c>
      <c r="AJ92" s="259" t="s">
        <v>565</v>
      </c>
      <c r="AK92" s="259" t="s">
        <v>565</v>
      </c>
      <c r="AL92" s="259" t="s">
        <v>565</v>
      </c>
      <c r="AM92" s="259" t="s">
        <v>565</v>
      </c>
      <c r="AN92" s="259" t="s">
        <v>565</v>
      </c>
      <c r="AO92" s="259" t="s">
        <v>565</v>
      </c>
      <c r="AP92" s="259" t="s">
        <v>565</v>
      </c>
      <c r="AQ92" s="259" t="s">
        <v>565</v>
      </c>
      <c r="AR92" s="259" t="s">
        <v>565</v>
      </c>
      <c r="AS92" s="259" t="s">
        <v>565</v>
      </c>
      <c r="AT92" s="259" t="s">
        <v>565</v>
      </c>
      <c r="AU92" s="259" t="s">
        <v>565</v>
      </c>
      <c r="AV92" s="259" t="s">
        <v>565</v>
      </c>
      <c r="AW92" s="259" t="s">
        <v>565</v>
      </c>
      <c r="AX92" s="259" t="s">
        <v>565</v>
      </c>
      <c r="AY92" s="259" t="s">
        <v>565</v>
      </c>
      <c r="AZ92" s="259" t="s">
        <v>565</v>
      </c>
      <c r="BA92" s="259" t="s">
        <v>565</v>
      </c>
    </row>
    <row r="93" spans="4:53">
      <c r="D93" s="259" t="s">
        <v>565</v>
      </c>
      <c r="E93" s="259" t="s">
        <v>565</v>
      </c>
      <c r="F93" s="259" t="s">
        <v>565</v>
      </c>
      <c r="G93" s="259" t="s">
        <v>565</v>
      </c>
      <c r="H93" s="259" t="s">
        <v>565</v>
      </c>
      <c r="I93" s="259" t="s">
        <v>565</v>
      </c>
      <c r="J93" s="259" t="s">
        <v>565</v>
      </c>
      <c r="K93" s="259" t="s">
        <v>565</v>
      </c>
      <c r="L93" s="259" t="s">
        <v>565</v>
      </c>
      <c r="M93" s="259" t="s">
        <v>565</v>
      </c>
      <c r="N93" s="259" t="s">
        <v>565</v>
      </c>
      <c r="O93" s="259" t="s">
        <v>565</v>
      </c>
      <c r="P93" s="259" t="s">
        <v>565</v>
      </c>
      <c r="Q93" s="259" t="s">
        <v>565</v>
      </c>
      <c r="R93" s="259" t="s">
        <v>565</v>
      </c>
      <c r="S93" s="259" t="s">
        <v>565</v>
      </c>
      <c r="T93" s="259" t="s">
        <v>565</v>
      </c>
      <c r="U93" s="259" t="s">
        <v>565</v>
      </c>
      <c r="V93" s="260" t="s">
        <v>565</v>
      </c>
      <c r="W93" s="260" t="s">
        <v>565</v>
      </c>
      <c r="X93" s="259" t="s">
        <v>565</v>
      </c>
      <c r="Y93" s="259" t="s">
        <v>565</v>
      </c>
      <c r="Z93" s="259" t="s">
        <v>565</v>
      </c>
      <c r="AA93" s="259" t="s">
        <v>565</v>
      </c>
      <c r="AB93" s="259" t="s">
        <v>565</v>
      </c>
      <c r="AC93" s="259" t="s">
        <v>565</v>
      </c>
      <c r="AD93" s="259" t="s">
        <v>565</v>
      </c>
      <c r="AE93" s="259" t="s">
        <v>565</v>
      </c>
      <c r="AF93" s="259" t="s">
        <v>565</v>
      </c>
      <c r="AG93" s="259" t="s">
        <v>565</v>
      </c>
      <c r="AH93" s="259" t="s">
        <v>565</v>
      </c>
      <c r="AI93" s="259" t="s">
        <v>565</v>
      </c>
      <c r="AJ93" s="259" t="s">
        <v>565</v>
      </c>
      <c r="AK93" s="259" t="s">
        <v>565</v>
      </c>
      <c r="AL93" s="259" t="s">
        <v>565</v>
      </c>
      <c r="AM93" s="259" t="s">
        <v>565</v>
      </c>
      <c r="AN93" s="259" t="s">
        <v>565</v>
      </c>
      <c r="AO93" s="259" t="s">
        <v>565</v>
      </c>
      <c r="AP93" s="259" t="s">
        <v>565</v>
      </c>
      <c r="AQ93" s="259" t="s">
        <v>565</v>
      </c>
      <c r="AR93" s="259" t="s">
        <v>565</v>
      </c>
      <c r="AS93" s="259" t="s">
        <v>565</v>
      </c>
      <c r="AT93" s="259" t="s">
        <v>565</v>
      </c>
      <c r="AU93" s="259" t="s">
        <v>565</v>
      </c>
      <c r="AV93" s="259" t="s">
        <v>565</v>
      </c>
      <c r="AW93" s="259" t="s">
        <v>565</v>
      </c>
      <c r="AX93" s="259" t="s">
        <v>565</v>
      </c>
      <c r="AY93" s="259" t="s">
        <v>565</v>
      </c>
      <c r="AZ93" s="259" t="s">
        <v>565</v>
      </c>
      <c r="BA93" s="259" t="s">
        <v>565</v>
      </c>
    </row>
    <row r="94" spans="4:53">
      <c r="D94" s="259" t="s">
        <v>565</v>
      </c>
      <c r="E94" s="259" t="s">
        <v>565</v>
      </c>
      <c r="F94" s="259" t="s">
        <v>565</v>
      </c>
      <c r="G94" s="259" t="s">
        <v>565</v>
      </c>
      <c r="H94" s="259" t="s">
        <v>565</v>
      </c>
      <c r="I94" s="259" t="s">
        <v>565</v>
      </c>
      <c r="J94" s="259" t="s">
        <v>565</v>
      </c>
      <c r="K94" s="259" t="s">
        <v>565</v>
      </c>
      <c r="L94" s="259" t="s">
        <v>565</v>
      </c>
      <c r="M94" s="259" t="s">
        <v>565</v>
      </c>
      <c r="N94" s="259" t="s">
        <v>565</v>
      </c>
      <c r="O94" s="259" t="s">
        <v>565</v>
      </c>
      <c r="P94" s="259" t="s">
        <v>565</v>
      </c>
      <c r="Q94" s="259" t="s">
        <v>565</v>
      </c>
      <c r="R94" s="259" t="s">
        <v>565</v>
      </c>
      <c r="S94" s="259" t="s">
        <v>565</v>
      </c>
      <c r="T94" s="259" t="s">
        <v>565</v>
      </c>
      <c r="U94" s="259" t="s">
        <v>565</v>
      </c>
      <c r="V94" s="260" t="s">
        <v>565</v>
      </c>
      <c r="W94" s="260" t="s">
        <v>565</v>
      </c>
      <c r="X94" s="259" t="s">
        <v>565</v>
      </c>
      <c r="Y94" s="259" t="s">
        <v>565</v>
      </c>
      <c r="Z94" s="259" t="s">
        <v>565</v>
      </c>
      <c r="AA94" s="259" t="s">
        <v>565</v>
      </c>
      <c r="AB94" s="259" t="s">
        <v>565</v>
      </c>
      <c r="AC94" s="259" t="s">
        <v>565</v>
      </c>
      <c r="AD94" s="259" t="s">
        <v>565</v>
      </c>
      <c r="AE94" s="259" t="s">
        <v>565</v>
      </c>
      <c r="AF94" s="259" t="s">
        <v>565</v>
      </c>
      <c r="AG94" s="259" t="s">
        <v>565</v>
      </c>
      <c r="AH94" s="259" t="s">
        <v>565</v>
      </c>
      <c r="AI94" s="259" t="s">
        <v>565</v>
      </c>
      <c r="AJ94" s="259" t="s">
        <v>565</v>
      </c>
      <c r="AK94" s="259" t="s">
        <v>565</v>
      </c>
      <c r="AL94" s="259" t="s">
        <v>565</v>
      </c>
      <c r="AM94" s="259" t="s">
        <v>565</v>
      </c>
      <c r="AN94" s="259" t="s">
        <v>565</v>
      </c>
      <c r="AO94" s="259" t="s">
        <v>565</v>
      </c>
      <c r="AP94" s="259" t="s">
        <v>565</v>
      </c>
      <c r="AQ94" s="259" t="s">
        <v>565</v>
      </c>
      <c r="AR94" s="259" t="s">
        <v>565</v>
      </c>
      <c r="AS94" s="259" t="s">
        <v>565</v>
      </c>
      <c r="AT94" s="259" t="s">
        <v>565</v>
      </c>
      <c r="AU94" s="259" t="s">
        <v>565</v>
      </c>
      <c r="AV94" s="259" t="s">
        <v>565</v>
      </c>
      <c r="AW94" s="259" t="s">
        <v>565</v>
      </c>
      <c r="AX94" s="259" t="s">
        <v>565</v>
      </c>
      <c r="AY94" s="259" t="s">
        <v>565</v>
      </c>
      <c r="AZ94" s="259" t="s">
        <v>565</v>
      </c>
      <c r="BA94" s="259" t="s">
        <v>565</v>
      </c>
    </row>
    <row r="95" spans="4:53">
      <c r="D95" s="259" t="s">
        <v>565</v>
      </c>
      <c r="E95" s="259" t="s">
        <v>565</v>
      </c>
      <c r="F95" s="259" t="s">
        <v>565</v>
      </c>
      <c r="G95" s="259" t="s">
        <v>565</v>
      </c>
      <c r="H95" s="259" t="s">
        <v>565</v>
      </c>
      <c r="I95" s="259" t="s">
        <v>565</v>
      </c>
      <c r="J95" s="259" t="s">
        <v>565</v>
      </c>
      <c r="K95" s="259" t="s">
        <v>565</v>
      </c>
      <c r="L95" s="259" t="s">
        <v>565</v>
      </c>
      <c r="M95" s="259" t="s">
        <v>565</v>
      </c>
      <c r="N95" s="259" t="s">
        <v>565</v>
      </c>
      <c r="O95" s="259" t="s">
        <v>565</v>
      </c>
      <c r="P95" s="259" t="s">
        <v>565</v>
      </c>
      <c r="Q95" s="259" t="s">
        <v>565</v>
      </c>
      <c r="R95" s="259" t="s">
        <v>565</v>
      </c>
      <c r="S95" s="259" t="s">
        <v>565</v>
      </c>
      <c r="T95" s="259" t="s">
        <v>565</v>
      </c>
      <c r="U95" s="259" t="s">
        <v>565</v>
      </c>
      <c r="V95" s="260" t="s">
        <v>565</v>
      </c>
      <c r="W95" s="260" t="s">
        <v>565</v>
      </c>
      <c r="X95" s="259" t="s">
        <v>565</v>
      </c>
      <c r="Y95" s="259" t="s">
        <v>565</v>
      </c>
      <c r="Z95" s="259" t="s">
        <v>565</v>
      </c>
      <c r="AA95" s="259" t="s">
        <v>565</v>
      </c>
      <c r="AB95" s="259" t="s">
        <v>565</v>
      </c>
      <c r="AC95" s="259" t="s">
        <v>565</v>
      </c>
      <c r="AD95" s="259" t="s">
        <v>565</v>
      </c>
      <c r="AE95" s="259" t="s">
        <v>565</v>
      </c>
      <c r="AF95" s="259" t="s">
        <v>565</v>
      </c>
      <c r="AG95" s="259" t="s">
        <v>565</v>
      </c>
      <c r="AH95" s="259" t="s">
        <v>565</v>
      </c>
      <c r="AI95" s="259" t="s">
        <v>565</v>
      </c>
      <c r="AJ95" s="259" t="s">
        <v>565</v>
      </c>
      <c r="AK95" s="259" t="s">
        <v>565</v>
      </c>
      <c r="AL95" s="259" t="s">
        <v>565</v>
      </c>
      <c r="AM95" s="259" t="s">
        <v>565</v>
      </c>
      <c r="AN95" s="259" t="s">
        <v>565</v>
      </c>
      <c r="AO95" s="259" t="s">
        <v>565</v>
      </c>
      <c r="AP95" s="259" t="s">
        <v>565</v>
      </c>
      <c r="AQ95" s="259" t="s">
        <v>565</v>
      </c>
      <c r="AR95" s="259" t="s">
        <v>565</v>
      </c>
      <c r="AS95" s="259" t="s">
        <v>565</v>
      </c>
      <c r="AT95" s="259" t="s">
        <v>565</v>
      </c>
      <c r="AU95" s="259" t="s">
        <v>565</v>
      </c>
      <c r="AV95" s="259" t="s">
        <v>565</v>
      </c>
      <c r="AW95" s="259" t="s">
        <v>565</v>
      </c>
      <c r="AX95" s="259" t="s">
        <v>565</v>
      </c>
      <c r="AY95" s="259" t="s">
        <v>565</v>
      </c>
      <c r="AZ95" s="259" t="s">
        <v>565</v>
      </c>
      <c r="BA95" s="259" t="s">
        <v>565</v>
      </c>
    </row>
    <row r="96" spans="4:53">
      <c r="D96" s="259" t="s">
        <v>565</v>
      </c>
      <c r="E96" s="259" t="s">
        <v>565</v>
      </c>
      <c r="F96" s="259" t="s">
        <v>565</v>
      </c>
      <c r="G96" s="259" t="s">
        <v>565</v>
      </c>
      <c r="H96" s="259" t="s">
        <v>565</v>
      </c>
      <c r="I96" s="259" t="s">
        <v>565</v>
      </c>
      <c r="J96" s="259" t="s">
        <v>565</v>
      </c>
      <c r="K96" s="259" t="s">
        <v>565</v>
      </c>
      <c r="L96" s="259" t="s">
        <v>565</v>
      </c>
      <c r="M96" s="259" t="s">
        <v>565</v>
      </c>
      <c r="N96" s="259" t="s">
        <v>565</v>
      </c>
      <c r="O96" s="259" t="s">
        <v>565</v>
      </c>
      <c r="P96" s="259" t="s">
        <v>565</v>
      </c>
      <c r="Q96" s="259" t="s">
        <v>565</v>
      </c>
      <c r="R96" s="259" t="s">
        <v>565</v>
      </c>
      <c r="S96" s="259" t="s">
        <v>565</v>
      </c>
      <c r="T96" s="259" t="s">
        <v>565</v>
      </c>
      <c r="U96" s="259" t="s">
        <v>565</v>
      </c>
      <c r="V96" s="260" t="s">
        <v>565</v>
      </c>
      <c r="W96" s="260" t="s">
        <v>565</v>
      </c>
      <c r="X96" s="259" t="s">
        <v>565</v>
      </c>
      <c r="Y96" s="259" t="s">
        <v>565</v>
      </c>
      <c r="Z96" s="259" t="s">
        <v>565</v>
      </c>
      <c r="AA96" s="259" t="s">
        <v>565</v>
      </c>
      <c r="AB96" s="259" t="s">
        <v>565</v>
      </c>
      <c r="AC96" s="259" t="s">
        <v>565</v>
      </c>
      <c r="AD96" s="259" t="s">
        <v>565</v>
      </c>
      <c r="AE96" s="259" t="s">
        <v>565</v>
      </c>
      <c r="AF96" s="259" t="s">
        <v>565</v>
      </c>
      <c r="AG96" s="259" t="s">
        <v>565</v>
      </c>
      <c r="AH96" s="259" t="s">
        <v>565</v>
      </c>
      <c r="AI96" s="259" t="s">
        <v>565</v>
      </c>
      <c r="AJ96" s="259" t="s">
        <v>565</v>
      </c>
      <c r="AK96" s="259" t="s">
        <v>565</v>
      </c>
      <c r="AL96" s="259" t="s">
        <v>565</v>
      </c>
      <c r="AM96" s="259" t="s">
        <v>565</v>
      </c>
      <c r="AN96" s="259" t="s">
        <v>565</v>
      </c>
      <c r="AO96" s="259" t="s">
        <v>565</v>
      </c>
      <c r="AP96" s="259" t="s">
        <v>565</v>
      </c>
      <c r="AQ96" s="259" t="s">
        <v>565</v>
      </c>
      <c r="AR96" s="259" t="s">
        <v>565</v>
      </c>
      <c r="AS96" s="259" t="s">
        <v>565</v>
      </c>
      <c r="AT96" s="259" t="s">
        <v>565</v>
      </c>
      <c r="AU96" s="259" t="s">
        <v>565</v>
      </c>
      <c r="AV96" s="259" t="s">
        <v>565</v>
      </c>
      <c r="AW96" s="259" t="s">
        <v>565</v>
      </c>
      <c r="AX96" s="259" t="s">
        <v>565</v>
      </c>
      <c r="AY96" s="259" t="s">
        <v>565</v>
      </c>
      <c r="AZ96" s="259" t="s">
        <v>565</v>
      </c>
      <c r="BA96" s="259" t="s">
        <v>565</v>
      </c>
    </row>
    <row r="97" spans="4:53">
      <c r="D97" s="259" t="s">
        <v>565</v>
      </c>
      <c r="E97" s="259" t="s">
        <v>565</v>
      </c>
      <c r="F97" s="259" t="s">
        <v>565</v>
      </c>
      <c r="G97" s="259" t="s">
        <v>565</v>
      </c>
      <c r="H97" s="259" t="s">
        <v>565</v>
      </c>
      <c r="I97" s="259" t="s">
        <v>565</v>
      </c>
      <c r="J97" s="259" t="s">
        <v>565</v>
      </c>
      <c r="K97" s="259" t="s">
        <v>565</v>
      </c>
      <c r="L97" s="259" t="s">
        <v>565</v>
      </c>
      <c r="M97" s="259" t="s">
        <v>565</v>
      </c>
      <c r="N97" s="259" t="s">
        <v>565</v>
      </c>
      <c r="O97" s="259" t="s">
        <v>565</v>
      </c>
      <c r="P97" s="259" t="s">
        <v>565</v>
      </c>
      <c r="Q97" s="259" t="s">
        <v>565</v>
      </c>
      <c r="R97" s="259" t="s">
        <v>565</v>
      </c>
      <c r="S97" s="259" t="s">
        <v>565</v>
      </c>
      <c r="T97" s="259" t="s">
        <v>565</v>
      </c>
      <c r="U97" s="259" t="s">
        <v>565</v>
      </c>
      <c r="V97" s="260" t="s">
        <v>565</v>
      </c>
      <c r="W97" s="260" t="s">
        <v>565</v>
      </c>
      <c r="X97" s="259" t="s">
        <v>565</v>
      </c>
      <c r="Y97" s="259" t="s">
        <v>565</v>
      </c>
      <c r="Z97" s="259" t="s">
        <v>565</v>
      </c>
      <c r="AA97" s="259" t="s">
        <v>565</v>
      </c>
      <c r="AB97" s="259" t="s">
        <v>565</v>
      </c>
      <c r="AC97" s="259" t="s">
        <v>565</v>
      </c>
      <c r="AD97" s="259" t="s">
        <v>565</v>
      </c>
      <c r="AE97" s="259" t="s">
        <v>565</v>
      </c>
      <c r="AF97" s="259" t="s">
        <v>565</v>
      </c>
      <c r="AG97" s="259" t="s">
        <v>565</v>
      </c>
      <c r="AH97" s="259" t="s">
        <v>565</v>
      </c>
      <c r="AI97" s="259" t="s">
        <v>565</v>
      </c>
      <c r="AJ97" s="259" t="s">
        <v>565</v>
      </c>
      <c r="AK97" s="259" t="s">
        <v>565</v>
      </c>
      <c r="AL97" s="259" t="s">
        <v>565</v>
      </c>
      <c r="AM97" s="259" t="s">
        <v>565</v>
      </c>
      <c r="AN97" s="259" t="s">
        <v>565</v>
      </c>
      <c r="AO97" s="259" t="s">
        <v>565</v>
      </c>
      <c r="AP97" s="259" t="s">
        <v>565</v>
      </c>
      <c r="AQ97" s="259" t="s">
        <v>565</v>
      </c>
      <c r="AR97" s="259" t="s">
        <v>565</v>
      </c>
      <c r="AS97" s="259" t="s">
        <v>565</v>
      </c>
      <c r="AT97" s="259" t="s">
        <v>565</v>
      </c>
      <c r="AU97" s="259" t="s">
        <v>565</v>
      </c>
      <c r="AV97" s="259" t="s">
        <v>565</v>
      </c>
      <c r="AW97" s="259" t="s">
        <v>565</v>
      </c>
      <c r="AX97" s="259" t="s">
        <v>565</v>
      </c>
      <c r="AY97" s="259" t="s">
        <v>565</v>
      </c>
      <c r="AZ97" s="259" t="s">
        <v>565</v>
      </c>
      <c r="BA97" s="259" t="s">
        <v>565</v>
      </c>
    </row>
    <row r="98" spans="4:53">
      <c r="D98" s="259" t="s">
        <v>565</v>
      </c>
      <c r="E98" s="259" t="s">
        <v>565</v>
      </c>
      <c r="F98" s="259" t="s">
        <v>565</v>
      </c>
      <c r="G98" s="259" t="s">
        <v>565</v>
      </c>
      <c r="H98" s="259" t="s">
        <v>565</v>
      </c>
      <c r="I98" s="259" t="s">
        <v>565</v>
      </c>
      <c r="J98" s="259" t="s">
        <v>565</v>
      </c>
      <c r="K98" s="259" t="s">
        <v>565</v>
      </c>
      <c r="L98" s="259" t="s">
        <v>565</v>
      </c>
      <c r="M98" s="259" t="s">
        <v>565</v>
      </c>
      <c r="N98" s="259" t="s">
        <v>565</v>
      </c>
      <c r="O98" s="259" t="s">
        <v>565</v>
      </c>
      <c r="P98" s="259" t="s">
        <v>565</v>
      </c>
      <c r="Q98" s="259" t="s">
        <v>565</v>
      </c>
      <c r="R98" s="259" t="s">
        <v>565</v>
      </c>
      <c r="S98" s="259" t="s">
        <v>565</v>
      </c>
      <c r="T98" s="259" t="s">
        <v>565</v>
      </c>
      <c r="U98" s="259" t="s">
        <v>565</v>
      </c>
      <c r="V98" s="260" t="s">
        <v>565</v>
      </c>
      <c r="W98" s="260" t="s">
        <v>565</v>
      </c>
      <c r="X98" s="259" t="s">
        <v>565</v>
      </c>
      <c r="Y98" s="259" t="s">
        <v>565</v>
      </c>
      <c r="Z98" s="259" t="s">
        <v>565</v>
      </c>
      <c r="AA98" s="259" t="s">
        <v>565</v>
      </c>
      <c r="AB98" s="259" t="s">
        <v>565</v>
      </c>
      <c r="AC98" s="259" t="s">
        <v>565</v>
      </c>
      <c r="AD98" s="259" t="s">
        <v>565</v>
      </c>
      <c r="AE98" s="259" t="s">
        <v>565</v>
      </c>
      <c r="AF98" s="259" t="s">
        <v>565</v>
      </c>
      <c r="AG98" s="259" t="s">
        <v>565</v>
      </c>
      <c r="AH98" s="259" t="s">
        <v>565</v>
      </c>
      <c r="AI98" s="259" t="s">
        <v>565</v>
      </c>
      <c r="AJ98" s="259" t="s">
        <v>565</v>
      </c>
      <c r="AK98" s="259" t="s">
        <v>565</v>
      </c>
      <c r="AL98" s="259" t="s">
        <v>565</v>
      </c>
      <c r="AM98" s="259" t="s">
        <v>565</v>
      </c>
      <c r="AN98" s="259" t="s">
        <v>565</v>
      </c>
      <c r="AO98" s="259" t="s">
        <v>565</v>
      </c>
      <c r="AP98" s="259" t="s">
        <v>565</v>
      </c>
      <c r="AQ98" s="259" t="s">
        <v>565</v>
      </c>
      <c r="AR98" s="259" t="s">
        <v>565</v>
      </c>
      <c r="AS98" s="259" t="s">
        <v>565</v>
      </c>
      <c r="AT98" s="259" t="s">
        <v>565</v>
      </c>
      <c r="AU98" s="259" t="s">
        <v>565</v>
      </c>
      <c r="AV98" s="259" t="s">
        <v>565</v>
      </c>
      <c r="AW98" s="259" t="s">
        <v>565</v>
      </c>
      <c r="AX98" s="259" t="s">
        <v>565</v>
      </c>
      <c r="AY98" s="259" t="s">
        <v>565</v>
      </c>
      <c r="AZ98" s="259" t="s">
        <v>565</v>
      </c>
      <c r="BA98" s="259" t="s">
        <v>565</v>
      </c>
    </row>
    <row r="99" spans="4:53">
      <c r="D99" s="259" t="s">
        <v>565</v>
      </c>
      <c r="E99" s="259" t="s">
        <v>565</v>
      </c>
      <c r="F99" s="259" t="s">
        <v>565</v>
      </c>
      <c r="G99" s="259" t="s">
        <v>565</v>
      </c>
      <c r="H99" s="259" t="s">
        <v>565</v>
      </c>
      <c r="I99" s="259" t="s">
        <v>565</v>
      </c>
      <c r="J99" s="259" t="s">
        <v>565</v>
      </c>
      <c r="K99" s="259" t="s">
        <v>565</v>
      </c>
      <c r="L99" s="259" t="s">
        <v>565</v>
      </c>
      <c r="M99" s="259" t="s">
        <v>565</v>
      </c>
      <c r="N99" s="259" t="s">
        <v>565</v>
      </c>
      <c r="O99" s="259" t="s">
        <v>565</v>
      </c>
      <c r="P99" s="259" t="s">
        <v>565</v>
      </c>
      <c r="Q99" s="259" t="s">
        <v>565</v>
      </c>
      <c r="R99" s="259" t="s">
        <v>565</v>
      </c>
      <c r="S99" s="259" t="s">
        <v>565</v>
      </c>
      <c r="T99" s="259" t="s">
        <v>565</v>
      </c>
      <c r="U99" s="259" t="s">
        <v>565</v>
      </c>
      <c r="V99" s="260" t="s">
        <v>565</v>
      </c>
      <c r="W99" s="260" t="s">
        <v>565</v>
      </c>
      <c r="X99" s="259" t="s">
        <v>565</v>
      </c>
      <c r="Y99" s="259" t="s">
        <v>565</v>
      </c>
      <c r="Z99" s="259" t="s">
        <v>565</v>
      </c>
      <c r="AA99" s="259" t="s">
        <v>565</v>
      </c>
      <c r="AB99" s="259" t="s">
        <v>565</v>
      </c>
      <c r="AC99" s="259" t="s">
        <v>565</v>
      </c>
      <c r="AD99" s="259" t="s">
        <v>565</v>
      </c>
      <c r="AE99" s="259" t="s">
        <v>565</v>
      </c>
      <c r="AF99" s="259" t="s">
        <v>565</v>
      </c>
      <c r="AG99" s="259" t="s">
        <v>565</v>
      </c>
      <c r="AH99" s="259" t="s">
        <v>565</v>
      </c>
      <c r="AI99" s="259" t="s">
        <v>565</v>
      </c>
      <c r="AJ99" s="259" t="s">
        <v>565</v>
      </c>
      <c r="AK99" s="259" t="s">
        <v>565</v>
      </c>
      <c r="AL99" s="259" t="s">
        <v>565</v>
      </c>
      <c r="AM99" s="259" t="s">
        <v>565</v>
      </c>
      <c r="AN99" s="259" t="s">
        <v>565</v>
      </c>
      <c r="AO99" s="259" t="s">
        <v>565</v>
      </c>
      <c r="AP99" s="259" t="s">
        <v>565</v>
      </c>
      <c r="AQ99" s="259" t="s">
        <v>565</v>
      </c>
      <c r="AR99" s="259" t="s">
        <v>565</v>
      </c>
      <c r="AS99" s="259" t="s">
        <v>565</v>
      </c>
      <c r="AT99" s="259" t="s">
        <v>565</v>
      </c>
      <c r="AU99" s="259" t="s">
        <v>565</v>
      </c>
      <c r="AV99" s="259" t="s">
        <v>565</v>
      </c>
      <c r="AW99" s="259" t="s">
        <v>565</v>
      </c>
      <c r="AX99" s="259" t="s">
        <v>565</v>
      </c>
      <c r="AY99" s="259" t="s">
        <v>565</v>
      </c>
      <c r="AZ99" s="259" t="s">
        <v>565</v>
      </c>
      <c r="BA99" s="259" t="s">
        <v>565</v>
      </c>
    </row>
    <row r="100" spans="4:53">
      <c r="D100" s="259" t="s">
        <v>565</v>
      </c>
      <c r="E100" s="259" t="s">
        <v>565</v>
      </c>
      <c r="F100" s="259" t="s">
        <v>565</v>
      </c>
      <c r="G100" s="259" t="s">
        <v>565</v>
      </c>
      <c r="H100" s="259" t="s">
        <v>565</v>
      </c>
      <c r="I100" s="259" t="s">
        <v>565</v>
      </c>
      <c r="J100" s="259" t="s">
        <v>565</v>
      </c>
      <c r="K100" s="259" t="s">
        <v>565</v>
      </c>
      <c r="L100" s="259" t="s">
        <v>565</v>
      </c>
      <c r="M100" s="259" t="s">
        <v>565</v>
      </c>
      <c r="N100" s="259" t="s">
        <v>565</v>
      </c>
      <c r="O100" s="259" t="s">
        <v>565</v>
      </c>
      <c r="P100" s="259" t="s">
        <v>565</v>
      </c>
      <c r="Q100" s="259" t="s">
        <v>565</v>
      </c>
      <c r="R100" s="259" t="s">
        <v>565</v>
      </c>
      <c r="S100" s="259" t="s">
        <v>565</v>
      </c>
      <c r="T100" s="259" t="s">
        <v>565</v>
      </c>
      <c r="U100" s="259" t="s">
        <v>565</v>
      </c>
      <c r="V100" s="260" t="s">
        <v>565</v>
      </c>
      <c r="W100" s="260" t="s">
        <v>565</v>
      </c>
      <c r="X100" s="259" t="s">
        <v>565</v>
      </c>
      <c r="Y100" s="259" t="s">
        <v>565</v>
      </c>
      <c r="Z100" s="259" t="s">
        <v>565</v>
      </c>
      <c r="AA100" s="259" t="s">
        <v>565</v>
      </c>
      <c r="AB100" s="259" t="s">
        <v>565</v>
      </c>
      <c r="AC100" s="259" t="s">
        <v>565</v>
      </c>
      <c r="AD100" s="259" t="s">
        <v>565</v>
      </c>
      <c r="AE100" s="259" t="s">
        <v>565</v>
      </c>
      <c r="AF100" s="259" t="s">
        <v>565</v>
      </c>
      <c r="AG100" s="259" t="s">
        <v>565</v>
      </c>
      <c r="AH100" s="259" t="s">
        <v>565</v>
      </c>
      <c r="AI100" s="259" t="s">
        <v>565</v>
      </c>
      <c r="AJ100" s="259" t="s">
        <v>565</v>
      </c>
      <c r="AK100" s="259" t="s">
        <v>565</v>
      </c>
      <c r="AL100" s="259" t="s">
        <v>565</v>
      </c>
      <c r="AM100" s="259" t="s">
        <v>565</v>
      </c>
      <c r="AN100" s="259" t="s">
        <v>565</v>
      </c>
      <c r="AO100" s="259" t="s">
        <v>565</v>
      </c>
      <c r="AP100" s="259" t="s">
        <v>565</v>
      </c>
      <c r="AQ100" s="259" t="s">
        <v>565</v>
      </c>
      <c r="AR100" s="259" t="s">
        <v>565</v>
      </c>
      <c r="AS100" s="259" t="s">
        <v>565</v>
      </c>
      <c r="AT100" s="259" t="s">
        <v>565</v>
      </c>
      <c r="AU100" s="259" t="s">
        <v>565</v>
      </c>
      <c r="AV100" s="259" t="s">
        <v>565</v>
      </c>
      <c r="AW100" s="259" t="s">
        <v>565</v>
      </c>
      <c r="AX100" s="259" t="s">
        <v>565</v>
      </c>
      <c r="AY100" s="259" t="s">
        <v>565</v>
      </c>
      <c r="AZ100" s="259" t="s">
        <v>565</v>
      </c>
      <c r="BA100" s="259" t="s">
        <v>565</v>
      </c>
    </row>
    <row r="101" spans="4:53">
      <c r="D101" s="259" t="s">
        <v>565</v>
      </c>
      <c r="E101" s="259" t="s">
        <v>565</v>
      </c>
      <c r="F101" s="259" t="s">
        <v>565</v>
      </c>
      <c r="G101" s="259" t="s">
        <v>565</v>
      </c>
      <c r="H101" s="259" t="s">
        <v>565</v>
      </c>
      <c r="I101" s="259" t="s">
        <v>565</v>
      </c>
      <c r="J101" s="259" t="s">
        <v>565</v>
      </c>
      <c r="K101" s="259" t="s">
        <v>565</v>
      </c>
      <c r="L101" s="259" t="s">
        <v>565</v>
      </c>
      <c r="M101" s="259" t="s">
        <v>565</v>
      </c>
      <c r="N101" s="259" t="s">
        <v>565</v>
      </c>
      <c r="O101" s="259" t="s">
        <v>565</v>
      </c>
      <c r="P101" s="259" t="s">
        <v>565</v>
      </c>
      <c r="Q101" s="259" t="s">
        <v>565</v>
      </c>
      <c r="R101" s="259" t="s">
        <v>565</v>
      </c>
      <c r="S101" s="259" t="s">
        <v>565</v>
      </c>
      <c r="T101" s="259" t="s">
        <v>565</v>
      </c>
      <c r="U101" s="259" t="s">
        <v>565</v>
      </c>
      <c r="V101" s="260" t="s">
        <v>565</v>
      </c>
      <c r="W101" s="260" t="s">
        <v>565</v>
      </c>
      <c r="X101" s="259" t="s">
        <v>565</v>
      </c>
      <c r="Y101" s="259" t="s">
        <v>565</v>
      </c>
      <c r="Z101" s="259" t="s">
        <v>565</v>
      </c>
      <c r="AA101" s="259" t="s">
        <v>565</v>
      </c>
      <c r="AB101" s="259" t="s">
        <v>565</v>
      </c>
      <c r="AC101" s="259" t="s">
        <v>565</v>
      </c>
      <c r="AD101" s="259" t="s">
        <v>565</v>
      </c>
      <c r="AE101" s="259" t="s">
        <v>565</v>
      </c>
      <c r="AF101" s="259" t="s">
        <v>565</v>
      </c>
      <c r="AG101" s="259" t="s">
        <v>565</v>
      </c>
      <c r="AH101" s="259" t="s">
        <v>565</v>
      </c>
      <c r="AI101" s="259" t="s">
        <v>565</v>
      </c>
      <c r="AJ101" s="259" t="s">
        <v>565</v>
      </c>
      <c r="AK101" s="259" t="s">
        <v>565</v>
      </c>
      <c r="AL101" s="259" t="s">
        <v>565</v>
      </c>
      <c r="AM101" s="259" t="s">
        <v>565</v>
      </c>
      <c r="AN101" s="259" t="s">
        <v>565</v>
      </c>
      <c r="AO101" s="259" t="s">
        <v>565</v>
      </c>
      <c r="AP101" s="259" t="s">
        <v>565</v>
      </c>
      <c r="AQ101" s="259" t="s">
        <v>565</v>
      </c>
      <c r="AR101" s="259" t="s">
        <v>565</v>
      </c>
      <c r="AS101" s="259" t="s">
        <v>565</v>
      </c>
      <c r="AT101" s="259" t="s">
        <v>565</v>
      </c>
      <c r="AU101" s="259" t="s">
        <v>565</v>
      </c>
      <c r="AV101" s="259" t="s">
        <v>565</v>
      </c>
      <c r="AW101" s="259" t="s">
        <v>565</v>
      </c>
      <c r="AX101" s="259" t="s">
        <v>565</v>
      </c>
      <c r="AY101" s="259" t="s">
        <v>565</v>
      </c>
      <c r="AZ101" s="259" t="s">
        <v>565</v>
      </c>
      <c r="BA101" s="259" t="s">
        <v>565</v>
      </c>
    </row>
    <row r="102" spans="4:53">
      <c r="D102" s="259" t="s">
        <v>565</v>
      </c>
      <c r="E102" s="259" t="s">
        <v>565</v>
      </c>
      <c r="F102" s="259" t="s">
        <v>565</v>
      </c>
      <c r="G102" s="259" t="s">
        <v>565</v>
      </c>
      <c r="H102" s="259" t="s">
        <v>565</v>
      </c>
      <c r="I102" s="259" t="s">
        <v>565</v>
      </c>
      <c r="J102" s="259" t="s">
        <v>565</v>
      </c>
      <c r="K102" s="259" t="s">
        <v>565</v>
      </c>
      <c r="L102" s="259" t="s">
        <v>565</v>
      </c>
      <c r="M102" s="259" t="s">
        <v>565</v>
      </c>
      <c r="N102" s="259" t="s">
        <v>565</v>
      </c>
      <c r="O102" s="259" t="s">
        <v>565</v>
      </c>
      <c r="P102" s="259" t="s">
        <v>565</v>
      </c>
      <c r="Q102" s="259" t="s">
        <v>565</v>
      </c>
      <c r="R102" s="259" t="s">
        <v>565</v>
      </c>
      <c r="S102" s="259" t="s">
        <v>565</v>
      </c>
      <c r="T102" s="259" t="s">
        <v>565</v>
      </c>
      <c r="U102" s="259" t="s">
        <v>565</v>
      </c>
      <c r="V102" s="260" t="s">
        <v>565</v>
      </c>
      <c r="W102" s="260" t="s">
        <v>565</v>
      </c>
      <c r="X102" s="259" t="s">
        <v>565</v>
      </c>
      <c r="Y102" s="259" t="s">
        <v>565</v>
      </c>
      <c r="Z102" s="259" t="s">
        <v>565</v>
      </c>
      <c r="AA102" s="259" t="s">
        <v>565</v>
      </c>
      <c r="AB102" s="259" t="s">
        <v>565</v>
      </c>
      <c r="AC102" s="259" t="s">
        <v>565</v>
      </c>
      <c r="AD102" s="259" t="s">
        <v>565</v>
      </c>
      <c r="AE102" s="259" t="s">
        <v>565</v>
      </c>
      <c r="AF102" s="259" t="s">
        <v>565</v>
      </c>
      <c r="AG102" s="259" t="s">
        <v>565</v>
      </c>
      <c r="AH102" s="259" t="s">
        <v>565</v>
      </c>
      <c r="AI102" s="259" t="s">
        <v>565</v>
      </c>
      <c r="AJ102" s="259" t="s">
        <v>565</v>
      </c>
      <c r="AK102" s="259" t="s">
        <v>565</v>
      </c>
      <c r="AL102" s="259" t="s">
        <v>565</v>
      </c>
      <c r="AM102" s="259" t="s">
        <v>565</v>
      </c>
      <c r="AN102" s="259" t="s">
        <v>565</v>
      </c>
      <c r="AO102" s="259" t="s">
        <v>565</v>
      </c>
      <c r="AP102" s="259" t="s">
        <v>565</v>
      </c>
      <c r="AQ102" s="259" t="s">
        <v>565</v>
      </c>
      <c r="AR102" s="259" t="s">
        <v>565</v>
      </c>
      <c r="AS102" s="259" t="s">
        <v>565</v>
      </c>
      <c r="AT102" s="259" t="s">
        <v>565</v>
      </c>
      <c r="AU102" s="259" t="s">
        <v>565</v>
      </c>
      <c r="AV102" s="259" t="s">
        <v>565</v>
      </c>
      <c r="AW102" s="259" t="s">
        <v>565</v>
      </c>
      <c r="AX102" s="259" t="s">
        <v>565</v>
      </c>
      <c r="AY102" s="259" t="s">
        <v>565</v>
      </c>
      <c r="AZ102" s="259" t="s">
        <v>565</v>
      </c>
      <c r="BA102" s="259" t="s">
        <v>565</v>
      </c>
    </row>
    <row r="103" spans="4:53">
      <c r="D103" s="259" t="s">
        <v>565</v>
      </c>
      <c r="E103" s="259" t="s">
        <v>565</v>
      </c>
      <c r="F103" s="259" t="s">
        <v>565</v>
      </c>
      <c r="G103" s="259" t="s">
        <v>565</v>
      </c>
      <c r="H103" s="259" t="s">
        <v>565</v>
      </c>
      <c r="I103" s="259" t="s">
        <v>565</v>
      </c>
      <c r="J103" s="259" t="s">
        <v>565</v>
      </c>
      <c r="K103" s="259" t="s">
        <v>565</v>
      </c>
      <c r="L103" s="259" t="s">
        <v>565</v>
      </c>
      <c r="M103" s="259" t="s">
        <v>565</v>
      </c>
      <c r="N103" s="259" t="s">
        <v>565</v>
      </c>
      <c r="O103" s="259" t="s">
        <v>565</v>
      </c>
      <c r="P103" s="259" t="s">
        <v>565</v>
      </c>
      <c r="Q103" s="259" t="s">
        <v>565</v>
      </c>
      <c r="R103" s="259" t="s">
        <v>565</v>
      </c>
      <c r="S103" s="259" t="s">
        <v>565</v>
      </c>
      <c r="T103" s="259" t="s">
        <v>565</v>
      </c>
      <c r="U103" s="259" t="s">
        <v>565</v>
      </c>
      <c r="V103" s="260" t="s">
        <v>565</v>
      </c>
      <c r="W103" s="260" t="s">
        <v>565</v>
      </c>
      <c r="X103" s="259" t="s">
        <v>565</v>
      </c>
      <c r="Y103" s="259" t="s">
        <v>565</v>
      </c>
      <c r="Z103" s="259" t="s">
        <v>565</v>
      </c>
      <c r="AA103" s="259" t="s">
        <v>565</v>
      </c>
      <c r="AB103" s="259" t="s">
        <v>565</v>
      </c>
      <c r="AC103" s="259" t="s">
        <v>565</v>
      </c>
      <c r="AD103" s="259" t="s">
        <v>565</v>
      </c>
      <c r="AE103" s="259" t="s">
        <v>565</v>
      </c>
      <c r="AF103" s="259" t="s">
        <v>565</v>
      </c>
      <c r="AG103" s="259" t="s">
        <v>565</v>
      </c>
      <c r="AH103" s="259" t="s">
        <v>565</v>
      </c>
      <c r="AI103" s="259" t="s">
        <v>565</v>
      </c>
      <c r="AJ103" s="259" t="s">
        <v>565</v>
      </c>
      <c r="AK103" s="259" t="s">
        <v>565</v>
      </c>
      <c r="AL103" s="259" t="s">
        <v>565</v>
      </c>
      <c r="AM103" s="259" t="s">
        <v>565</v>
      </c>
      <c r="AN103" s="259" t="s">
        <v>565</v>
      </c>
      <c r="AO103" s="259" t="s">
        <v>565</v>
      </c>
      <c r="AP103" s="259" t="s">
        <v>565</v>
      </c>
      <c r="AQ103" s="259" t="s">
        <v>565</v>
      </c>
      <c r="AR103" s="259" t="s">
        <v>565</v>
      </c>
      <c r="AS103" s="259" t="s">
        <v>565</v>
      </c>
      <c r="AT103" s="259" t="s">
        <v>565</v>
      </c>
      <c r="AU103" s="259" t="s">
        <v>565</v>
      </c>
      <c r="AV103" s="259" t="s">
        <v>565</v>
      </c>
      <c r="AW103" s="259" t="s">
        <v>565</v>
      </c>
      <c r="AX103" s="259" t="s">
        <v>565</v>
      </c>
      <c r="AY103" s="259" t="s">
        <v>565</v>
      </c>
      <c r="AZ103" s="259" t="s">
        <v>565</v>
      </c>
      <c r="BA103" s="259" t="s">
        <v>565</v>
      </c>
    </row>
    <row r="104" spans="4:53">
      <c r="D104" s="259" t="s">
        <v>565</v>
      </c>
      <c r="E104" s="259" t="s">
        <v>565</v>
      </c>
      <c r="F104" s="259" t="s">
        <v>565</v>
      </c>
      <c r="G104" s="259" t="s">
        <v>565</v>
      </c>
      <c r="H104" s="259" t="s">
        <v>565</v>
      </c>
      <c r="I104" s="259" t="s">
        <v>565</v>
      </c>
      <c r="J104" s="259" t="s">
        <v>565</v>
      </c>
      <c r="K104" s="259" t="s">
        <v>565</v>
      </c>
      <c r="L104" s="259" t="s">
        <v>565</v>
      </c>
      <c r="M104" s="259" t="s">
        <v>565</v>
      </c>
      <c r="N104" s="259" t="s">
        <v>565</v>
      </c>
      <c r="O104" s="259" t="s">
        <v>565</v>
      </c>
      <c r="P104" s="259" t="s">
        <v>565</v>
      </c>
      <c r="Q104" s="259" t="s">
        <v>565</v>
      </c>
      <c r="R104" s="259" t="s">
        <v>565</v>
      </c>
      <c r="S104" s="259" t="s">
        <v>565</v>
      </c>
      <c r="T104" s="259" t="s">
        <v>565</v>
      </c>
      <c r="U104" s="259" t="s">
        <v>565</v>
      </c>
      <c r="V104" s="260" t="s">
        <v>565</v>
      </c>
      <c r="W104" s="260" t="s">
        <v>565</v>
      </c>
      <c r="X104" s="259" t="s">
        <v>565</v>
      </c>
      <c r="Y104" s="259" t="s">
        <v>565</v>
      </c>
      <c r="Z104" s="259" t="s">
        <v>565</v>
      </c>
      <c r="AA104" s="259" t="s">
        <v>565</v>
      </c>
      <c r="AB104" s="259" t="s">
        <v>565</v>
      </c>
      <c r="AC104" s="259" t="s">
        <v>565</v>
      </c>
      <c r="AD104" s="259" t="s">
        <v>565</v>
      </c>
      <c r="AE104" s="259" t="s">
        <v>565</v>
      </c>
      <c r="AF104" s="259" t="s">
        <v>565</v>
      </c>
      <c r="AG104" s="259" t="s">
        <v>565</v>
      </c>
      <c r="AH104" s="259" t="s">
        <v>565</v>
      </c>
      <c r="AI104" s="259" t="s">
        <v>565</v>
      </c>
      <c r="AJ104" s="259" t="s">
        <v>565</v>
      </c>
      <c r="AK104" s="259" t="s">
        <v>565</v>
      </c>
      <c r="AL104" s="259" t="s">
        <v>565</v>
      </c>
      <c r="AM104" s="259" t="s">
        <v>565</v>
      </c>
      <c r="AN104" s="259" t="s">
        <v>565</v>
      </c>
      <c r="AO104" s="259" t="s">
        <v>565</v>
      </c>
      <c r="AP104" s="259" t="s">
        <v>565</v>
      </c>
      <c r="AQ104" s="259" t="s">
        <v>565</v>
      </c>
      <c r="AR104" s="259" t="s">
        <v>565</v>
      </c>
      <c r="AS104" s="259" t="s">
        <v>565</v>
      </c>
      <c r="AT104" s="259" t="s">
        <v>565</v>
      </c>
      <c r="AU104" s="259" t="s">
        <v>565</v>
      </c>
      <c r="AV104" s="259" t="s">
        <v>565</v>
      </c>
      <c r="AW104" s="259" t="s">
        <v>565</v>
      </c>
      <c r="AX104" s="259" t="s">
        <v>565</v>
      </c>
      <c r="AY104" s="259" t="s">
        <v>565</v>
      </c>
      <c r="AZ104" s="259" t="s">
        <v>565</v>
      </c>
      <c r="BA104" s="259" t="s">
        <v>565</v>
      </c>
    </row>
    <row r="105" spans="4:53">
      <c r="D105" s="259" t="s">
        <v>565</v>
      </c>
      <c r="E105" s="259" t="s">
        <v>565</v>
      </c>
      <c r="F105" s="259" t="s">
        <v>565</v>
      </c>
      <c r="G105" s="259" t="s">
        <v>565</v>
      </c>
      <c r="H105" s="259" t="s">
        <v>565</v>
      </c>
      <c r="I105" s="259" t="s">
        <v>565</v>
      </c>
      <c r="J105" s="259" t="s">
        <v>565</v>
      </c>
      <c r="K105" s="259" t="s">
        <v>565</v>
      </c>
      <c r="L105" s="259" t="s">
        <v>565</v>
      </c>
      <c r="M105" s="259" t="s">
        <v>565</v>
      </c>
      <c r="N105" s="259" t="s">
        <v>565</v>
      </c>
      <c r="O105" s="259" t="s">
        <v>565</v>
      </c>
      <c r="P105" s="259" t="s">
        <v>565</v>
      </c>
      <c r="Q105" s="259" t="s">
        <v>565</v>
      </c>
      <c r="R105" s="259" t="s">
        <v>565</v>
      </c>
      <c r="S105" s="259" t="s">
        <v>565</v>
      </c>
      <c r="T105" s="259" t="s">
        <v>565</v>
      </c>
      <c r="U105" s="259" t="s">
        <v>565</v>
      </c>
      <c r="V105" s="260" t="s">
        <v>565</v>
      </c>
      <c r="W105" s="260" t="s">
        <v>565</v>
      </c>
      <c r="X105" s="259" t="s">
        <v>565</v>
      </c>
      <c r="Y105" s="259" t="s">
        <v>565</v>
      </c>
      <c r="Z105" s="259" t="s">
        <v>565</v>
      </c>
      <c r="AA105" s="259" t="s">
        <v>565</v>
      </c>
      <c r="AB105" s="259" t="s">
        <v>565</v>
      </c>
      <c r="AC105" s="259" t="s">
        <v>565</v>
      </c>
      <c r="AD105" s="259" t="s">
        <v>565</v>
      </c>
      <c r="AE105" s="259" t="s">
        <v>565</v>
      </c>
      <c r="AF105" s="259" t="s">
        <v>565</v>
      </c>
      <c r="AG105" s="259" t="s">
        <v>565</v>
      </c>
      <c r="AH105" s="259" t="s">
        <v>565</v>
      </c>
      <c r="AI105" s="259" t="s">
        <v>565</v>
      </c>
      <c r="AJ105" s="259" t="s">
        <v>565</v>
      </c>
      <c r="AK105" s="259" t="s">
        <v>565</v>
      </c>
      <c r="AL105" s="259" t="s">
        <v>565</v>
      </c>
      <c r="AM105" s="259" t="s">
        <v>565</v>
      </c>
      <c r="AN105" s="259" t="s">
        <v>565</v>
      </c>
      <c r="AO105" s="259" t="s">
        <v>565</v>
      </c>
      <c r="AP105" s="259" t="s">
        <v>565</v>
      </c>
      <c r="AQ105" s="259" t="s">
        <v>565</v>
      </c>
      <c r="AR105" s="259" t="s">
        <v>565</v>
      </c>
      <c r="AS105" s="259" t="s">
        <v>565</v>
      </c>
      <c r="AT105" s="259" t="s">
        <v>565</v>
      </c>
      <c r="AU105" s="259" t="s">
        <v>565</v>
      </c>
      <c r="AV105" s="259" t="s">
        <v>565</v>
      </c>
      <c r="AW105" s="259" t="s">
        <v>565</v>
      </c>
      <c r="AX105" s="259" t="s">
        <v>565</v>
      </c>
      <c r="AY105" s="259" t="s">
        <v>565</v>
      </c>
      <c r="AZ105" s="259" t="s">
        <v>565</v>
      </c>
      <c r="BA105" s="259" t="s">
        <v>565</v>
      </c>
    </row>
    <row r="106" spans="4:53">
      <c r="D106" s="259" t="s">
        <v>565</v>
      </c>
      <c r="E106" s="259" t="s">
        <v>565</v>
      </c>
      <c r="F106" s="259" t="s">
        <v>565</v>
      </c>
      <c r="G106" s="259" t="s">
        <v>565</v>
      </c>
      <c r="H106" s="259" t="s">
        <v>565</v>
      </c>
      <c r="I106" s="259" t="s">
        <v>565</v>
      </c>
      <c r="J106" s="259" t="s">
        <v>565</v>
      </c>
      <c r="K106" s="259" t="s">
        <v>565</v>
      </c>
      <c r="L106" s="259" t="s">
        <v>565</v>
      </c>
      <c r="M106" s="259" t="s">
        <v>565</v>
      </c>
      <c r="N106" s="259" t="s">
        <v>565</v>
      </c>
      <c r="O106" s="259" t="s">
        <v>565</v>
      </c>
      <c r="P106" s="259" t="s">
        <v>565</v>
      </c>
      <c r="Q106" s="259" t="s">
        <v>565</v>
      </c>
      <c r="R106" s="259" t="s">
        <v>565</v>
      </c>
      <c r="S106" s="259" t="s">
        <v>565</v>
      </c>
      <c r="T106" s="259" t="s">
        <v>565</v>
      </c>
      <c r="U106" s="259" t="s">
        <v>565</v>
      </c>
      <c r="V106" s="260" t="s">
        <v>565</v>
      </c>
      <c r="W106" s="260" t="s">
        <v>565</v>
      </c>
      <c r="X106" s="259" t="s">
        <v>565</v>
      </c>
      <c r="Y106" s="259" t="s">
        <v>565</v>
      </c>
      <c r="Z106" s="259" t="s">
        <v>565</v>
      </c>
      <c r="AA106" s="259" t="s">
        <v>565</v>
      </c>
      <c r="AB106" s="259" t="s">
        <v>565</v>
      </c>
      <c r="AC106" s="259" t="s">
        <v>565</v>
      </c>
      <c r="AD106" s="259" t="s">
        <v>565</v>
      </c>
      <c r="AE106" s="259" t="s">
        <v>565</v>
      </c>
      <c r="AF106" s="259" t="s">
        <v>565</v>
      </c>
      <c r="AG106" s="259" t="s">
        <v>565</v>
      </c>
      <c r="AH106" s="259" t="s">
        <v>565</v>
      </c>
      <c r="AI106" s="259" t="s">
        <v>565</v>
      </c>
      <c r="AJ106" s="259" t="s">
        <v>565</v>
      </c>
      <c r="AK106" s="259" t="s">
        <v>565</v>
      </c>
      <c r="AL106" s="259" t="s">
        <v>565</v>
      </c>
      <c r="AM106" s="259" t="s">
        <v>565</v>
      </c>
      <c r="AN106" s="259" t="s">
        <v>565</v>
      </c>
      <c r="AO106" s="259" t="s">
        <v>565</v>
      </c>
      <c r="AP106" s="259" t="s">
        <v>565</v>
      </c>
      <c r="AQ106" s="259" t="s">
        <v>565</v>
      </c>
      <c r="AR106" s="259" t="s">
        <v>565</v>
      </c>
      <c r="AS106" s="259" t="s">
        <v>565</v>
      </c>
      <c r="AT106" s="259" t="s">
        <v>565</v>
      </c>
      <c r="AU106" s="259" t="s">
        <v>565</v>
      </c>
      <c r="AV106" s="259" t="s">
        <v>565</v>
      </c>
      <c r="AW106" s="259" t="s">
        <v>565</v>
      </c>
      <c r="AX106" s="259" t="s">
        <v>565</v>
      </c>
      <c r="AY106" s="259" t="s">
        <v>565</v>
      </c>
      <c r="AZ106" s="259" t="s">
        <v>565</v>
      </c>
      <c r="BA106" s="259" t="s">
        <v>565</v>
      </c>
    </row>
    <row r="107" spans="4:53">
      <c r="D107" s="259" t="s">
        <v>565</v>
      </c>
      <c r="E107" s="259" t="s">
        <v>565</v>
      </c>
      <c r="F107" s="259" t="s">
        <v>565</v>
      </c>
      <c r="G107" s="259" t="s">
        <v>565</v>
      </c>
      <c r="H107" s="259" t="s">
        <v>565</v>
      </c>
      <c r="I107" s="259" t="s">
        <v>565</v>
      </c>
      <c r="J107" s="259" t="s">
        <v>565</v>
      </c>
      <c r="K107" s="259" t="s">
        <v>565</v>
      </c>
      <c r="L107" s="259" t="s">
        <v>565</v>
      </c>
      <c r="M107" s="259" t="s">
        <v>565</v>
      </c>
      <c r="N107" s="259" t="s">
        <v>565</v>
      </c>
      <c r="O107" s="259" t="s">
        <v>565</v>
      </c>
      <c r="P107" s="259" t="s">
        <v>565</v>
      </c>
      <c r="Q107" s="259" t="s">
        <v>565</v>
      </c>
      <c r="R107" s="259" t="s">
        <v>565</v>
      </c>
      <c r="S107" s="259" t="s">
        <v>565</v>
      </c>
      <c r="T107" s="259" t="s">
        <v>565</v>
      </c>
      <c r="U107" s="259" t="s">
        <v>565</v>
      </c>
      <c r="V107" s="260" t="s">
        <v>565</v>
      </c>
      <c r="W107" s="260" t="s">
        <v>565</v>
      </c>
      <c r="X107" s="259" t="s">
        <v>565</v>
      </c>
      <c r="Y107" s="259" t="s">
        <v>565</v>
      </c>
      <c r="Z107" s="259" t="s">
        <v>565</v>
      </c>
      <c r="AA107" s="259" t="s">
        <v>565</v>
      </c>
      <c r="AB107" s="259" t="s">
        <v>565</v>
      </c>
      <c r="AC107" s="259" t="s">
        <v>565</v>
      </c>
      <c r="AD107" s="259" t="s">
        <v>565</v>
      </c>
      <c r="AE107" s="259" t="s">
        <v>565</v>
      </c>
      <c r="AF107" s="259" t="s">
        <v>565</v>
      </c>
      <c r="AG107" s="259" t="s">
        <v>565</v>
      </c>
      <c r="AH107" s="259" t="s">
        <v>565</v>
      </c>
      <c r="AI107" s="259" t="s">
        <v>565</v>
      </c>
      <c r="AJ107" s="259" t="s">
        <v>565</v>
      </c>
      <c r="AK107" s="259" t="s">
        <v>565</v>
      </c>
      <c r="AL107" s="259" t="s">
        <v>565</v>
      </c>
      <c r="AM107" s="259" t="s">
        <v>565</v>
      </c>
      <c r="AN107" s="259" t="s">
        <v>565</v>
      </c>
      <c r="AO107" s="259" t="s">
        <v>565</v>
      </c>
      <c r="AP107" s="259" t="s">
        <v>565</v>
      </c>
      <c r="AQ107" s="259" t="s">
        <v>565</v>
      </c>
      <c r="AR107" s="259" t="s">
        <v>565</v>
      </c>
      <c r="AS107" s="259" t="s">
        <v>565</v>
      </c>
      <c r="AT107" s="259" t="s">
        <v>565</v>
      </c>
      <c r="AU107" s="259" t="s">
        <v>565</v>
      </c>
      <c r="AV107" s="259" t="s">
        <v>565</v>
      </c>
      <c r="AW107" s="259" t="s">
        <v>565</v>
      </c>
      <c r="AX107" s="259" t="s">
        <v>565</v>
      </c>
      <c r="AY107" s="259" t="s">
        <v>565</v>
      </c>
      <c r="AZ107" s="259" t="s">
        <v>565</v>
      </c>
      <c r="BA107" s="259" t="s">
        <v>565</v>
      </c>
    </row>
    <row r="108" spans="4:53">
      <c r="D108" s="259" t="s">
        <v>565</v>
      </c>
      <c r="E108" s="259" t="s">
        <v>565</v>
      </c>
      <c r="F108" s="259" t="s">
        <v>565</v>
      </c>
      <c r="G108" s="259" t="s">
        <v>565</v>
      </c>
      <c r="H108" s="259" t="s">
        <v>565</v>
      </c>
      <c r="I108" s="259" t="s">
        <v>565</v>
      </c>
      <c r="J108" s="259" t="s">
        <v>565</v>
      </c>
      <c r="K108" s="259" t="s">
        <v>565</v>
      </c>
      <c r="L108" s="259" t="s">
        <v>565</v>
      </c>
      <c r="M108" s="259" t="s">
        <v>565</v>
      </c>
      <c r="N108" s="259" t="s">
        <v>565</v>
      </c>
      <c r="O108" s="259" t="s">
        <v>565</v>
      </c>
      <c r="P108" s="259" t="s">
        <v>565</v>
      </c>
      <c r="Q108" s="259" t="s">
        <v>565</v>
      </c>
      <c r="R108" s="259" t="s">
        <v>565</v>
      </c>
      <c r="S108" s="259" t="s">
        <v>565</v>
      </c>
      <c r="T108" s="259" t="s">
        <v>565</v>
      </c>
      <c r="U108" s="259" t="s">
        <v>565</v>
      </c>
      <c r="V108" s="260" t="s">
        <v>565</v>
      </c>
      <c r="W108" s="260" t="s">
        <v>565</v>
      </c>
      <c r="X108" s="259" t="s">
        <v>565</v>
      </c>
      <c r="Y108" s="259" t="s">
        <v>565</v>
      </c>
      <c r="Z108" s="259" t="s">
        <v>565</v>
      </c>
      <c r="AA108" s="259" t="s">
        <v>565</v>
      </c>
      <c r="AB108" s="259" t="s">
        <v>565</v>
      </c>
      <c r="AC108" s="259" t="s">
        <v>565</v>
      </c>
      <c r="AD108" s="259" t="s">
        <v>565</v>
      </c>
      <c r="AE108" s="259" t="s">
        <v>565</v>
      </c>
      <c r="AF108" s="259" t="s">
        <v>565</v>
      </c>
      <c r="AG108" s="259" t="s">
        <v>565</v>
      </c>
      <c r="AH108" s="259" t="s">
        <v>565</v>
      </c>
      <c r="AI108" s="259" t="s">
        <v>565</v>
      </c>
      <c r="AJ108" s="259" t="s">
        <v>565</v>
      </c>
      <c r="AK108" s="259" t="s">
        <v>565</v>
      </c>
      <c r="AL108" s="259" t="s">
        <v>565</v>
      </c>
      <c r="AM108" s="259" t="s">
        <v>565</v>
      </c>
      <c r="AN108" s="259" t="s">
        <v>565</v>
      </c>
      <c r="AO108" s="259" t="s">
        <v>565</v>
      </c>
      <c r="AP108" s="259" t="s">
        <v>565</v>
      </c>
      <c r="AQ108" s="259" t="s">
        <v>565</v>
      </c>
      <c r="AR108" s="259" t="s">
        <v>565</v>
      </c>
      <c r="AS108" s="259" t="s">
        <v>565</v>
      </c>
      <c r="AT108" s="259" t="s">
        <v>565</v>
      </c>
      <c r="AU108" s="259" t="s">
        <v>565</v>
      </c>
      <c r="AV108" s="259" t="s">
        <v>565</v>
      </c>
      <c r="AW108" s="259" t="s">
        <v>565</v>
      </c>
      <c r="AX108" s="259" t="s">
        <v>565</v>
      </c>
      <c r="AY108" s="259" t="s">
        <v>565</v>
      </c>
      <c r="AZ108" s="259" t="s">
        <v>565</v>
      </c>
      <c r="BA108" s="259" t="s">
        <v>565</v>
      </c>
    </row>
    <row r="109" spans="4:53">
      <c r="D109" s="259" t="s">
        <v>565</v>
      </c>
      <c r="E109" s="259" t="s">
        <v>565</v>
      </c>
      <c r="F109" s="259" t="s">
        <v>565</v>
      </c>
      <c r="G109" s="259" t="s">
        <v>565</v>
      </c>
      <c r="H109" s="259" t="s">
        <v>565</v>
      </c>
      <c r="I109" s="259" t="s">
        <v>565</v>
      </c>
      <c r="J109" s="259" t="s">
        <v>565</v>
      </c>
      <c r="K109" s="259" t="s">
        <v>565</v>
      </c>
      <c r="L109" s="259" t="s">
        <v>565</v>
      </c>
      <c r="M109" s="259" t="s">
        <v>565</v>
      </c>
      <c r="N109" s="259" t="s">
        <v>565</v>
      </c>
      <c r="O109" s="259" t="s">
        <v>565</v>
      </c>
      <c r="P109" s="259" t="s">
        <v>565</v>
      </c>
      <c r="Q109" s="259" t="s">
        <v>565</v>
      </c>
      <c r="R109" s="259" t="s">
        <v>565</v>
      </c>
      <c r="S109" s="259" t="s">
        <v>565</v>
      </c>
      <c r="T109" s="259" t="s">
        <v>565</v>
      </c>
      <c r="U109" s="259" t="s">
        <v>565</v>
      </c>
      <c r="V109" s="260" t="s">
        <v>565</v>
      </c>
      <c r="W109" s="260" t="s">
        <v>565</v>
      </c>
      <c r="X109" s="259" t="s">
        <v>565</v>
      </c>
      <c r="Y109" s="259" t="s">
        <v>565</v>
      </c>
      <c r="Z109" s="259" t="s">
        <v>565</v>
      </c>
      <c r="AA109" s="259" t="s">
        <v>565</v>
      </c>
      <c r="AB109" s="259" t="s">
        <v>565</v>
      </c>
      <c r="AC109" s="259" t="s">
        <v>565</v>
      </c>
      <c r="AD109" s="259" t="s">
        <v>565</v>
      </c>
      <c r="AE109" s="259" t="s">
        <v>565</v>
      </c>
      <c r="AF109" s="259" t="s">
        <v>565</v>
      </c>
      <c r="AG109" s="259" t="s">
        <v>565</v>
      </c>
      <c r="AH109" s="259" t="s">
        <v>565</v>
      </c>
      <c r="AI109" s="259" t="s">
        <v>565</v>
      </c>
      <c r="AJ109" s="259" t="s">
        <v>565</v>
      </c>
      <c r="AK109" s="259" t="s">
        <v>565</v>
      </c>
      <c r="AL109" s="259" t="s">
        <v>565</v>
      </c>
      <c r="AM109" s="259" t="s">
        <v>565</v>
      </c>
      <c r="AN109" s="259" t="s">
        <v>565</v>
      </c>
      <c r="AO109" s="259" t="s">
        <v>565</v>
      </c>
      <c r="AP109" s="259" t="s">
        <v>565</v>
      </c>
      <c r="AQ109" s="259" t="s">
        <v>565</v>
      </c>
      <c r="AR109" s="259" t="s">
        <v>565</v>
      </c>
      <c r="AS109" s="259" t="s">
        <v>565</v>
      </c>
      <c r="AT109" s="259" t="s">
        <v>565</v>
      </c>
      <c r="AU109" s="259" t="s">
        <v>565</v>
      </c>
      <c r="AV109" s="259" t="s">
        <v>565</v>
      </c>
      <c r="AW109" s="259" t="s">
        <v>565</v>
      </c>
      <c r="AX109" s="259" t="s">
        <v>565</v>
      </c>
      <c r="AY109" s="259" t="s">
        <v>565</v>
      </c>
      <c r="AZ109" s="259" t="s">
        <v>565</v>
      </c>
      <c r="BA109" s="259" t="s">
        <v>565</v>
      </c>
    </row>
    <row r="110" spans="4:53">
      <c r="D110" s="259" t="s">
        <v>565</v>
      </c>
      <c r="E110" s="259" t="s">
        <v>565</v>
      </c>
      <c r="F110" s="259" t="s">
        <v>565</v>
      </c>
      <c r="G110" s="259" t="s">
        <v>565</v>
      </c>
      <c r="H110" s="259" t="s">
        <v>565</v>
      </c>
      <c r="I110" s="259" t="s">
        <v>565</v>
      </c>
      <c r="J110" s="259" t="s">
        <v>565</v>
      </c>
      <c r="K110" s="259" t="s">
        <v>565</v>
      </c>
      <c r="L110" s="259" t="s">
        <v>565</v>
      </c>
      <c r="M110" s="259" t="s">
        <v>565</v>
      </c>
      <c r="N110" s="259" t="s">
        <v>565</v>
      </c>
      <c r="O110" s="259" t="s">
        <v>565</v>
      </c>
      <c r="P110" s="259" t="s">
        <v>565</v>
      </c>
      <c r="Q110" s="259" t="s">
        <v>565</v>
      </c>
      <c r="R110" s="259" t="s">
        <v>565</v>
      </c>
      <c r="S110" s="259" t="s">
        <v>565</v>
      </c>
      <c r="T110" s="259" t="s">
        <v>565</v>
      </c>
      <c r="U110" s="259" t="s">
        <v>565</v>
      </c>
      <c r="V110" s="260" t="s">
        <v>565</v>
      </c>
      <c r="W110" s="260" t="s">
        <v>565</v>
      </c>
      <c r="X110" s="259" t="s">
        <v>565</v>
      </c>
      <c r="Y110" s="259" t="s">
        <v>565</v>
      </c>
      <c r="Z110" s="259" t="s">
        <v>565</v>
      </c>
      <c r="AA110" s="259" t="s">
        <v>565</v>
      </c>
      <c r="AB110" s="259" t="s">
        <v>565</v>
      </c>
      <c r="AC110" s="259" t="s">
        <v>565</v>
      </c>
      <c r="AD110" s="259" t="s">
        <v>565</v>
      </c>
      <c r="AE110" s="259" t="s">
        <v>565</v>
      </c>
      <c r="AF110" s="259" t="s">
        <v>565</v>
      </c>
      <c r="AG110" s="259" t="s">
        <v>565</v>
      </c>
      <c r="AH110" s="259" t="s">
        <v>565</v>
      </c>
      <c r="AI110" s="259" t="s">
        <v>565</v>
      </c>
      <c r="AJ110" s="259" t="s">
        <v>565</v>
      </c>
      <c r="AK110" s="259" t="s">
        <v>565</v>
      </c>
      <c r="AL110" s="259" t="s">
        <v>565</v>
      </c>
      <c r="AM110" s="259" t="s">
        <v>565</v>
      </c>
      <c r="AN110" s="259" t="s">
        <v>565</v>
      </c>
      <c r="AO110" s="259" t="s">
        <v>565</v>
      </c>
      <c r="AP110" s="259" t="s">
        <v>565</v>
      </c>
      <c r="AQ110" s="259" t="s">
        <v>565</v>
      </c>
      <c r="AR110" s="259" t="s">
        <v>565</v>
      </c>
      <c r="AS110" s="259" t="s">
        <v>565</v>
      </c>
      <c r="AT110" s="259" t="s">
        <v>565</v>
      </c>
      <c r="AU110" s="259" t="s">
        <v>565</v>
      </c>
      <c r="AV110" s="259" t="s">
        <v>565</v>
      </c>
      <c r="AW110" s="259" t="s">
        <v>565</v>
      </c>
      <c r="AX110" s="259" t="s">
        <v>565</v>
      </c>
      <c r="AY110" s="259" t="s">
        <v>565</v>
      </c>
      <c r="AZ110" s="259" t="s">
        <v>565</v>
      </c>
      <c r="BA110" s="259" t="s">
        <v>565</v>
      </c>
    </row>
    <row r="111" spans="4:53">
      <c r="D111" s="259" t="s">
        <v>565</v>
      </c>
      <c r="E111" s="259" t="s">
        <v>565</v>
      </c>
      <c r="F111" s="259" t="s">
        <v>565</v>
      </c>
      <c r="G111" s="259" t="s">
        <v>565</v>
      </c>
      <c r="H111" s="259" t="s">
        <v>565</v>
      </c>
      <c r="I111" s="259" t="s">
        <v>565</v>
      </c>
      <c r="J111" s="259" t="s">
        <v>565</v>
      </c>
      <c r="K111" s="259" t="s">
        <v>565</v>
      </c>
      <c r="L111" s="259" t="s">
        <v>565</v>
      </c>
      <c r="M111" s="259" t="s">
        <v>565</v>
      </c>
      <c r="N111" s="259" t="s">
        <v>565</v>
      </c>
      <c r="O111" s="259" t="s">
        <v>565</v>
      </c>
      <c r="P111" s="259" t="s">
        <v>565</v>
      </c>
      <c r="Q111" s="259" t="s">
        <v>565</v>
      </c>
      <c r="R111" s="259" t="s">
        <v>565</v>
      </c>
      <c r="S111" s="259" t="s">
        <v>565</v>
      </c>
      <c r="T111" s="259" t="s">
        <v>565</v>
      </c>
      <c r="U111" s="259" t="s">
        <v>565</v>
      </c>
      <c r="V111" s="260" t="s">
        <v>565</v>
      </c>
      <c r="W111" s="260" t="s">
        <v>565</v>
      </c>
      <c r="X111" s="259" t="s">
        <v>565</v>
      </c>
      <c r="Y111" s="259" t="s">
        <v>565</v>
      </c>
      <c r="Z111" s="259" t="s">
        <v>565</v>
      </c>
      <c r="AA111" s="259" t="s">
        <v>565</v>
      </c>
      <c r="AB111" s="259" t="s">
        <v>565</v>
      </c>
      <c r="AC111" s="259" t="s">
        <v>565</v>
      </c>
      <c r="AD111" s="259" t="s">
        <v>565</v>
      </c>
      <c r="AE111" s="259" t="s">
        <v>565</v>
      </c>
      <c r="AF111" s="259" t="s">
        <v>565</v>
      </c>
      <c r="AG111" s="259" t="s">
        <v>565</v>
      </c>
      <c r="AH111" s="259" t="s">
        <v>565</v>
      </c>
      <c r="AI111" s="259" t="s">
        <v>565</v>
      </c>
      <c r="AJ111" s="259" t="s">
        <v>565</v>
      </c>
      <c r="AK111" s="259" t="s">
        <v>565</v>
      </c>
      <c r="AL111" s="259" t="s">
        <v>565</v>
      </c>
      <c r="AM111" s="259" t="s">
        <v>565</v>
      </c>
      <c r="AN111" s="259" t="s">
        <v>565</v>
      </c>
      <c r="AO111" s="259" t="s">
        <v>565</v>
      </c>
      <c r="AP111" s="259" t="s">
        <v>565</v>
      </c>
      <c r="AQ111" s="259" t="s">
        <v>565</v>
      </c>
      <c r="AR111" s="259" t="s">
        <v>565</v>
      </c>
      <c r="AS111" s="259" t="s">
        <v>565</v>
      </c>
      <c r="AT111" s="259" t="s">
        <v>565</v>
      </c>
      <c r="AU111" s="259" t="s">
        <v>565</v>
      </c>
      <c r="AV111" s="259" t="s">
        <v>565</v>
      </c>
      <c r="AW111" s="259" t="s">
        <v>565</v>
      </c>
      <c r="AX111" s="259" t="s">
        <v>565</v>
      </c>
      <c r="AY111" s="259" t="s">
        <v>565</v>
      </c>
      <c r="AZ111" s="259" t="s">
        <v>565</v>
      </c>
      <c r="BA111" s="259" t="s">
        <v>565</v>
      </c>
    </row>
    <row r="112" spans="4:53">
      <c r="D112" s="259" t="s">
        <v>565</v>
      </c>
      <c r="E112" s="259" t="s">
        <v>565</v>
      </c>
      <c r="F112" s="259" t="s">
        <v>565</v>
      </c>
      <c r="G112" s="259" t="s">
        <v>565</v>
      </c>
      <c r="H112" s="259" t="s">
        <v>565</v>
      </c>
      <c r="I112" s="259" t="s">
        <v>565</v>
      </c>
      <c r="J112" s="259" t="s">
        <v>565</v>
      </c>
      <c r="K112" s="259" t="s">
        <v>565</v>
      </c>
      <c r="L112" s="259" t="s">
        <v>565</v>
      </c>
      <c r="M112" s="259" t="s">
        <v>565</v>
      </c>
      <c r="N112" s="259" t="s">
        <v>565</v>
      </c>
      <c r="O112" s="259" t="s">
        <v>565</v>
      </c>
      <c r="P112" s="259" t="s">
        <v>565</v>
      </c>
      <c r="Q112" s="259" t="s">
        <v>565</v>
      </c>
      <c r="R112" s="259" t="s">
        <v>565</v>
      </c>
      <c r="S112" s="259" t="s">
        <v>565</v>
      </c>
      <c r="T112" s="259" t="s">
        <v>565</v>
      </c>
      <c r="U112" s="259" t="s">
        <v>565</v>
      </c>
      <c r="V112" s="260" t="s">
        <v>565</v>
      </c>
      <c r="W112" s="260" t="s">
        <v>565</v>
      </c>
      <c r="X112" s="259" t="s">
        <v>565</v>
      </c>
      <c r="Y112" s="259" t="s">
        <v>565</v>
      </c>
      <c r="Z112" s="259" t="s">
        <v>565</v>
      </c>
      <c r="AA112" s="259" t="s">
        <v>565</v>
      </c>
      <c r="AB112" s="259" t="s">
        <v>565</v>
      </c>
      <c r="AC112" s="259" t="s">
        <v>565</v>
      </c>
      <c r="AD112" s="259" t="s">
        <v>565</v>
      </c>
      <c r="AE112" s="259" t="s">
        <v>565</v>
      </c>
      <c r="AF112" s="259" t="s">
        <v>565</v>
      </c>
      <c r="AG112" s="259" t="s">
        <v>565</v>
      </c>
      <c r="AH112" s="259" t="s">
        <v>565</v>
      </c>
      <c r="AI112" s="259" t="s">
        <v>565</v>
      </c>
      <c r="AJ112" s="259" t="s">
        <v>565</v>
      </c>
      <c r="AK112" s="259" t="s">
        <v>565</v>
      </c>
      <c r="AL112" s="259" t="s">
        <v>565</v>
      </c>
      <c r="AM112" s="259" t="s">
        <v>565</v>
      </c>
      <c r="AN112" s="259" t="s">
        <v>565</v>
      </c>
      <c r="AO112" s="259" t="s">
        <v>565</v>
      </c>
      <c r="AP112" s="259" t="s">
        <v>565</v>
      </c>
      <c r="AQ112" s="259" t="s">
        <v>565</v>
      </c>
      <c r="AR112" s="259" t="s">
        <v>565</v>
      </c>
      <c r="AS112" s="259" t="s">
        <v>565</v>
      </c>
      <c r="AT112" s="259" t="s">
        <v>565</v>
      </c>
      <c r="AU112" s="259" t="s">
        <v>565</v>
      </c>
      <c r="AV112" s="259" t="s">
        <v>565</v>
      </c>
      <c r="AW112" s="259" t="s">
        <v>565</v>
      </c>
      <c r="AX112" s="259" t="s">
        <v>565</v>
      </c>
      <c r="AY112" s="259" t="s">
        <v>565</v>
      </c>
      <c r="AZ112" s="259" t="s">
        <v>565</v>
      </c>
      <c r="BA112" s="259" t="s">
        <v>565</v>
      </c>
    </row>
    <row r="113" spans="4:53">
      <c r="D113" s="259" t="s">
        <v>565</v>
      </c>
      <c r="E113" s="259" t="s">
        <v>565</v>
      </c>
      <c r="F113" s="259" t="s">
        <v>565</v>
      </c>
      <c r="G113" s="259" t="s">
        <v>565</v>
      </c>
      <c r="H113" s="259" t="s">
        <v>565</v>
      </c>
      <c r="I113" s="259" t="s">
        <v>565</v>
      </c>
      <c r="J113" s="259" t="s">
        <v>565</v>
      </c>
      <c r="K113" s="259" t="s">
        <v>565</v>
      </c>
      <c r="L113" s="259" t="s">
        <v>565</v>
      </c>
      <c r="M113" s="259" t="s">
        <v>565</v>
      </c>
      <c r="N113" s="259" t="s">
        <v>565</v>
      </c>
      <c r="O113" s="259" t="s">
        <v>565</v>
      </c>
      <c r="P113" s="259" t="s">
        <v>565</v>
      </c>
      <c r="Q113" s="259" t="s">
        <v>565</v>
      </c>
      <c r="R113" s="259" t="s">
        <v>565</v>
      </c>
      <c r="S113" s="259" t="s">
        <v>565</v>
      </c>
      <c r="T113" s="259" t="s">
        <v>565</v>
      </c>
      <c r="U113" s="259" t="s">
        <v>565</v>
      </c>
      <c r="V113" s="260" t="s">
        <v>565</v>
      </c>
      <c r="W113" s="260" t="s">
        <v>565</v>
      </c>
      <c r="X113" s="259" t="s">
        <v>565</v>
      </c>
      <c r="Y113" s="259" t="s">
        <v>565</v>
      </c>
      <c r="Z113" s="259" t="s">
        <v>565</v>
      </c>
      <c r="AA113" s="259" t="s">
        <v>565</v>
      </c>
      <c r="AB113" s="259" t="s">
        <v>565</v>
      </c>
      <c r="AC113" s="259" t="s">
        <v>565</v>
      </c>
      <c r="AD113" s="259" t="s">
        <v>565</v>
      </c>
      <c r="AE113" s="259" t="s">
        <v>565</v>
      </c>
      <c r="AF113" s="259" t="s">
        <v>565</v>
      </c>
      <c r="AG113" s="259" t="s">
        <v>565</v>
      </c>
      <c r="AH113" s="259" t="s">
        <v>565</v>
      </c>
      <c r="AI113" s="259" t="s">
        <v>565</v>
      </c>
      <c r="AJ113" s="259" t="s">
        <v>565</v>
      </c>
      <c r="AK113" s="259" t="s">
        <v>565</v>
      </c>
      <c r="AL113" s="259" t="s">
        <v>565</v>
      </c>
      <c r="AM113" s="259" t="s">
        <v>565</v>
      </c>
      <c r="AN113" s="259" t="s">
        <v>565</v>
      </c>
      <c r="AO113" s="259" t="s">
        <v>565</v>
      </c>
      <c r="AP113" s="259" t="s">
        <v>565</v>
      </c>
      <c r="AQ113" s="259" t="s">
        <v>565</v>
      </c>
      <c r="AR113" s="259" t="s">
        <v>565</v>
      </c>
      <c r="AS113" s="259" t="s">
        <v>565</v>
      </c>
      <c r="AT113" s="259" t="s">
        <v>565</v>
      </c>
      <c r="AU113" s="259" t="s">
        <v>565</v>
      </c>
      <c r="AV113" s="259" t="s">
        <v>565</v>
      </c>
      <c r="AW113" s="259" t="s">
        <v>565</v>
      </c>
      <c r="AX113" s="259" t="s">
        <v>565</v>
      </c>
      <c r="AY113" s="259" t="s">
        <v>565</v>
      </c>
      <c r="AZ113" s="259" t="s">
        <v>565</v>
      </c>
      <c r="BA113" s="259" t="s">
        <v>565</v>
      </c>
    </row>
    <row r="114" spans="4:53">
      <c r="D114" s="259" t="s">
        <v>565</v>
      </c>
      <c r="E114" s="259" t="s">
        <v>565</v>
      </c>
      <c r="F114" s="259" t="s">
        <v>565</v>
      </c>
      <c r="G114" s="259" t="s">
        <v>565</v>
      </c>
      <c r="H114" s="259" t="s">
        <v>565</v>
      </c>
      <c r="I114" s="259" t="s">
        <v>565</v>
      </c>
      <c r="J114" s="259" t="s">
        <v>565</v>
      </c>
      <c r="K114" s="259" t="s">
        <v>565</v>
      </c>
      <c r="L114" s="259" t="s">
        <v>565</v>
      </c>
      <c r="M114" s="259" t="s">
        <v>565</v>
      </c>
      <c r="N114" s="259" t="s">
        <v>565</v>
      </c>
      <c r="O114" s="259" t="s">
        <v>565</v>
      </c>
      <c r="P114" s="259" t="s">
        <v>565</v>
      </c>
      <c r="Q114" s="259" t="s">
        <v>565</v>
      </c>
      <c r="R114" s="259" t="s">
        <v>565</v>
      </c>
      <c r="S114" s="259" t="s">
        <v>565</v>
      </c>
      <c r="T114" s="259" t="s">
        <v>565</v>
      </c>
      <c r="U114" s="259" t="s">
        <v>565</v>
      </c>
      <c r="V114" s="260" t="s">
        <v>565</v>
      </c>
      <c r="W114" s="260" t="s">
        <v>565</v>
      </c>
      <c r="X114" s="259" t="s">
        <v>565</v>
      </c>
      <c r="Y114" s="259" t="s">
        <v>565</v>
      </c>
      <c r="Z114" s="259" t="s">
        <v>565</v>
      </c>
      <c r="AA114" s="259" t="s">
        <v>565</v>
      </c>
      <c r="AB114" s="259" t="s">
        <v>565</v>
      </c>
      <c r="AC114" s="259" t="s">
        <v>565</v>
      </c>
      <c r="AD114" s="259" t="s">
        <v>565</v>
      </c>
      <c r="AE114" s="259" t="s">
        <v>565</v>
      </c>
      <c r="AF114" s="259" t="s">
        <v>565</v>
      </c>
      <c r="AG114" s="259" t="s">
        <v>565</v>
      </c>
      <c r="AH114" s="259" t="s">
        <v>565</v>
      </c>
      <c r="AI114" s="259" t="s">
        <v>565</v>
      </c>
      <c r="AJ114" s="259" t="s">
        <v>565</v>
      </c>
      <c r="AK114" s="259" t="s">
        <v>565</v>
      </c>
      <c r="AL114" s="259" t="s">
        <v>565</v>
      </c>
      <c r="AM114" s="259" t="s">
        <v>565</v>
      </c>
      <c r="AN114" s="259" t="s">
        <v>565</v>
      </c>
      <c r="AO114" s="259" t="s">
        <v>565</v>
      </c>
      <c r="AP114" s="259" t="s">
        <v>565</v>
      </c>
      <c r="AQ114" s="259" t="s">
        <v>565</v>
      </c>
      <c r="AR114" s="259" t="s">
        <v>565</v>
      </c>
      <c r="AS114" s="259" t="s">
        <v>565</v>
      </c>
      <c r="AT114" s="259" t="s">
        <v>565</v>
      </c>
      <c r="AU114" s="259" t="s">
        <v>565</v>
      </c>
      <c r="AV114" s="259" t="s">
        <v>565</v>
      </c>
      <c r="AW114" s="259" t="s">
        <v>565</v>
      </c>
      <c r="AX114" s="259" t="s">
        <v>565</v>
      </c>
      <c r="AY114" s="259" t="s">
        <v>565</v>
      </c>
      <c r="AZ114" s="259" t="s">
        <v>565</v>
      </c>
      <c r="BA114" s="259" t="s">
        <v>565</v>
      </c>
    </row>
    <row r="115" spans="4:53">
      <c r="D115" s="259" t="s">
        <v>565</v>
      </c>
      <c r="E115" s="259" t="s">
        <v>565</v>
      </c>
      <c r="F115" s="259" t="s">
        <v>565</v>
      </c>
      <c r="G115" s="259" t="s">
        <v>565</v>
      </c>
      <c r="H115" s="259" t="s">
        <v>565</v>
      </c>
      <c r="I115" s="259" t="s">
        <v>565</v>
      </c>
      <c r="J115" s="259" t="s">
        <v>565</v>
      </c>
      <c r="K115" s="259" t="s">
        <v>565</v>
      </c>
      <c r="L115" s="259" t="s">
        <v>565</v>
      </c>
      <c r="M115" s="259" t="s">
        <v>565</v>
      </c>
      <c r="N115" s="259" t="s">
        <v>565</v>
      </c>
      <c r="O115" s="259" t="s">
        <v>565</v>
      </c>
      <c r="P115" s="259" t="s">
        <v>565</v>
      </c>
      <c r="Q115" s="259" t="s">
        <v>565</v>
      </c>
      <c r="R115" s="259" t="s">
        <v>565</v>
      </c>
      <c r="S115" s="259" t="s">
        <v>565</v>
      </c>
      <c r="T115" s="259" t="s">
        <v>565</v>
      </c>
      <c r="U115" s="259" t="s">
        <v>565</v>
      </c>
      <c r="V115" s="260" t="s">
        <v>565</v>
      </c>
      <c r="W115" s="260" t="s">
        <v>565</v>
      </c>
      <c r="X115" s="259" t="s">
        <v>565</v>
      </c>
      <c r="Y115" s="259" t="s">
        <v>565</v>
      </c>
      <c r="Z115" s="259" t="s">
        <v>565</v>
      </c>
      <c r="AA115" s="259" t="s">
        <v>565</v>
      </c>
      <c r="AB115" s="259" t="s">
        <v>565</v>
      </c>
      <c r="AC115" s="259" t="s">
        <v>565</v>
      </c>
      <c r="AD115" s="259" t="s">
        <v>565</v>
      </c>
      <c r="AE115" s="259" t="s">
        <v>565</v>
      </c>
      <c r="AF115" s="259" t="s">
        <v>565</v>
      </c>
      <c r="AG115" s="259" t="s">
        <v>565</v>
      </c>
      <c r="AH115" s="259" t="s">
        <v>565</v>
      </c>
      <c r="AI115" s="259" t="s">
        <v>565</v>
      </c>
      <c r="AJ115" s="259" t="s">
        <v>565</v>
      </c>
      <c r="AK115" s="259" t="s">
        <v>565</v>
      </c>
      <c r="AL115" s="259" t="s">
        <v>565</v>
      </c>
      <c r="AM115" s="259" t="s">
        <v>565</v>
      </c>
      <c r="AN115" s="259" t="s">
        <v>565</v>
      </c>
      <c r="AO115" s="259" t="s">
        <v>565</v>
      </c>
      <c r="AP115" s="259" t="s">
        <v>565</v>
      </c>
      <c r="AQ115" s="259" t="s">
        <v>565</v>
      </c>
      <c r="AR115" s="259" t="s">
        <v>565</v>
      </c>
      <c r="AS115" s="259" t="s">
        <v>565</v>
      </c>
      <c r="AT115" s="259" t="s">
        <v>565</v>
      </c>
      <c r="AU115" s="259" t="s">
        <v>565</v>
      </c>
      <c r="AV115" s="259" t="s">
        <v>565</v>
      </c>
      <c r="AW115" s="259" t="s">
        <v>565</v>
      </c>
      <c r="AX115" s="259" t="s">
        <v>565</v>
      </c>
      <c r="AY115" s="259" t="s">
        <v>565</v>
      </c>
      <c r="AZ115" s="259" t="s">
        <v>565</v>
      </c>
      <c r="BA115" s="259" t="s">
        <v>565</v>
      </c>
    </row>
    <row r="116" spans="4:53">
      <c r="D116" s="259" t="s">
        <v>565</v>
      </c>
      <c r="E116" s="259" t="s">
        <v>565</v>
      </c>
      <c r="F116" s="259" t="s">
        <v>565</v>
      </c>
      <c r="G116" s="259" t="s">
        <v>565</v>
      </c>
      <c r="H116" s="259" t="s">
        <v>565</v>
      </c>
      <c r="I116" s="259" t="s">
        <v>565</v>
      </c>
      <c r="J116" s="259" t="s">
        <v>565</v>
      </c>
      <c r="K116" s="259" t="s">
        <v>565</v>
      </c>
      <c r="L116" s="259" t="s">
        <v>565</v>
      </c>
      <c r="M116" s="259" t="s">
        <v>565</v>
      </c>
      <c r="N116" s="259" t="s">
        <v>565</v>
      </c>
      <c r="O116" s="259" t="s">
        <v>565</v>
      </c>
      <c r="P116" s="259" t="s">
        <v>565</v>
      </c>
      <c r="Q116" s="259" t="s">
        <v>565</v>
      </c>
      <c r="R116" s="259" t="s">
        <v>565</v>
      </c>
      <c r="S116" s="259" t="s">
        <v>565</v>
      </c>
      <c r="T116" s="259" t="s">
        <v>565</v>
      </c>
      <c r="U116" s="259" t="s">
        <v>565</v>
      </c>
      <c r="V116" s="260" t="s">
        <v>565</v>
      </c>
      <c r="W116" s="260" t="s">
        <v>565</v>
      </c>
      <c r="X116" s="259" t="s">
        <v>565</v>
      </c>
      <c r="Y116" s="259" t="s">
        <v>565</v>
      </c>
      <c r="Z116" s="259" t="s">
        <v>565</v>
      </c>
      <c r="AA116" s="259" t="s">
        <v>565</v>
      </c>
      <c r="AB116" s="259" t="s">
        <v>565</v>
      </c>
      <c r="AC116" s="259" t="s">
        <v>565</v>
      </c>
      <c r="AD116" s="259" t="s">
        <v>565</v>
      </c>
      <c r="AE116" s="259" t="s">
        <v>565</v>
      </c>
      <c r="AF116" s="259" t="s">
        <v>565</v>
      </c>
      <c r="AG116" s="259" t="s">
        <v>565</v>
      </c>
      <c r="AH116" s="259" t="s">
        <v>565</v>
      </c>
      <c r="AI116" s="259" t="s">
        <v>565</v>
      </c>
      <c r="AJ116" s="259" t="s">
        <v>565</v>
      </c>
      <c r="AK116" s="259" t="s">
        <v>565</v>
      </c>
      <c r="AL116" s="259" t="s">
        <v>565</v>
      </c>
      <c r="AM116" s="259" t="s">
        <v>565</v>
      </c>
      <c r="AN116" s="259" t="s">
        <v>565</v>
      </c>
      <c r="AO116" s="259" t="s">
        <v>565</v>
      </c>
      <c r="AP116" s="259" t="s">
        <v>565</v>
      </c>
      <c r="AQ116" s="259" t="s">
        <v>565</v>
      </c>
      <c r="AR116" s="259" t="s">
        <v>565</v>
      </c>
      <c r="AS116" s="259" t="s">
        <v>565</v>
      </c>
      <c r="AT116" s="259" t="s">
        <v>565</v>
      </c>
      <c r="AU116" s="259" t="s">
        <v>565</v>
      </c>
      <c r="AV116" s="259" t="s">
        <v>565</v>
      </c>
      <c r="AW116" s="259" t="s">
        <v>565</v>
      </c>
      <c r="AX116" s="259" t="s">
        <v>565</v>
      </c>
      <c r="AY116" s="259" t="s">
        <v>565</v>
      </c>
      <c r="AZ116" s="259" t="s">
        <v>565</v>
      </c>
      <c r="BA116" s="259" t="s">
        <v>565</v>
      </c>
    </row>
    <row r="117" spans="4:53">
      <c r="D117" s="259" t="s">
        <v>565</v>
      </c>
      <c r="E117" s="259" t="s">
        <v>565</v>
      </c>
      <c r="F117" s="259" t="s">
        <v>565</v>
      </c>
      <c r="G117" s="259" t="s">
        <v>565</v>
      </c>
      <c r="H117" s="259" t="s">
        <v>565</v>
      </c>
      <c r="I117" s="259" t="s">
        <v>565</v>
      </c>
      <c r="J117" s="259" t="s">
        <v>565</v>
      </c>
      <c r="K117" s="259" t="s">
        <v>565</v>
      </c>
      <c r="L117" s="259" t="s">
        <v>565</v>
      </c>
      <c r="M117" s="259" t="s">
        <v>565</v>
      </c>
      <c r="N117" s="259" t="s">
        <v>565</v>
      </c>
      <c r="O117" s="259" t="s">
        <v>565</v>
      </c>
      <c r="P117" s="259" t="s">
        <v>565</v>
      </c>
      <c r="Q117" s="259" t="s">
        <v>565</v>
      </c>
      <c r="R117" s="259" t="s">
        <v>565</v>
      </c>
      <c r="S117" s="259" t="s">
        <v>565</v>
      </c>
      <c r="T117" s="259" t="s">
        <v>565</v>
      </c>
      <c r="U117" s="259" t="s">
        <v>565</v>
      </c>
      <c r="V117" s="260" t="s">
        <v>565</v>
      </c>
      <c r="W117" s="260" t="s">
        <v>565</v>
      </c>
      <c r="X117" s="259" t="s">
        <v>565</v>
      </c>
      <c r="Y117" s="259" t="s">
        <v>565</v>
      </c>
      <c r="Z117" s="259" t="s">
        <v>565</v>
      </c>
      <c r="AA117" s="259" t="s">
        <v>565</v>
      </c>
      <c r="AB117" s="259" t="s">
        <v>565</v>
      </c>
      <c r="AC117" s="259" t="s">
        <v>565</v>
      </c>
      <c r="AD117" s="259" t="s">
        <v>565</v>
      </c>
      <c r="AE117" s="259" t="s">
        <v>565</v>
      </c>
      <c r="AF117" s="259" t="s">
        <v>565</v>
      </c>
      <c r="AG117" s="259" t="s">
        <v>565</v>
      </c>
      <c r="AH117" s="259" t="s">
        <v>565</v>
      </c>
      <c r="AI117" s="259" t="s">
        <v>565</v>
      </c>
      <c r="AJ117" s="259" t="s">
        <v>565</v>
      </c>
      <c r="AK117" s="259" t="s">
        <v>565</v>
      </c>
      <c r="AL117" s="259" t="s">
        <v>565</v>
      </c>
      <c r="AM117" s="259" t="s">
        <v>565</v>
      </c>
      <c r="AN117" s="259" t="s">
        <v>565</v>
      </c>
      <c r="AO117" s="259" t="s">
        <v>565</v>
      </c>
      <c r="AP117" s="259" t="s">
        <v>565</v>
      </c>
      <c r="AQ117" s="259" t="s">
        <v>565</v>
      </c>
      <c r="AR117" s="259" t="s">
        <v>565</v>
      </c>
      <c r="AS117" s="259" t="s">
        <v>565</v>
      </c>
      <c r="AT117" s="259" t="s">
        <v>565</v>
      </c>
      <c r="AU117" s="259" t="s">
        <v>565</v>
      </c>
      <c r="AV117" s="259" t="s">
        <v>565</v>
      </c>
      <c r="AW117" s="259" t="s">
        <v>565</v>
      </c>
      <c r="AX117" s="259" t="s">
        <v>565</v>
      </c>
      <c r="AY117" s="259" t="s">
        <v>565</v>
      </c>
      <c r="AZ117" s="259" t="s">
        <v>565</v>
      </c>
      <c r="BA117" s="259" t="s">
        <v>565</v>
      </c>
    </row>
    <row r="118" spans="4:53">
      <c r="D118" s="259" t="s">
        <v>565</v>
      </c>
      <c r="E118" s="259" t="s">
        <v>565</v>
      </c>
      <c r="F118" s="259" t="s">
        <v>565</v>
      </c>
      <c r="G118" s="259" t="s">
        <v>565</v>
      </c>
      <c r="H118" s="259" t="s">
        <v>565</v>
      </c>
      <c r="I118" s="259" t="s">
        <v>565</v>
      </c>
      <c r="J118" s="259" t="s">
        <v>565</v>
      </c>
      <c r="K118" s="259" t="s">
        <v>565</v>
      </c>
      <c r="L118" s="259" t="s">
        <v>565</v>
      </c>
      <c r="M118" s="259" t="s">
        <v>565</v>
      </c>
      <c r="N118" s="259" t="s">
        <v>565</v>
      </c>
      <c r="O118" s="259" t="s">
        <v>565</v>
      </c>
      <c r="P118" s="259" t="s">
        <v>565</v>
      </c>
      <c r="Q118" s="259" t="s">
        <v>565</v>
      </c>
      <c r="R118" s="259" t="s">
        <v>565</v>
      </c>
      <c r="S118" s="259" t="s">
        <v>565</v>
      </c>
      <c r="T118" s="259" t="s">
        <v>565</v>
      </c>
      <c r="U118" s="259" t="s">
        <v>565</v>
      </c>
      <c r="V118" s="260" t="s">
        <v>565</v>
      </c>
      <c r="W118" s="260" t="s">
        <v>565</v>
      </c>
      <c r="X118" s="259" t="s">
        <v>565</v>
      </c>
      <c r="Y118" s="259" t="s">
        <v>565</v>
      </c>
      <c r="Z118" s="259" t="s">
        <v>565</v>
      </c>
      <c r="AA118" s="259" t="s">
        <v>565</v>
      </c>
      <c r="AB118" s="259" t="s">
        <v>565</v>
      </c>
      <c r="AC118" s="259" t="s">
        <v>565</v>
      </c>
      <c r="AD118" s="259" t="s">
        <v>565</v>
      </c>
      <c r="AE118" s="259" t="s">
        <v>565</v>
      </c>
      <c r="AF118" s="259" t="s">
        <v>565</v>
      </c>
      <c r="AG118" s="259" t="s">
        <v>565</v>
      </c>
      <c r="AH118" s="259" t="s">
        <v>565</v>
      </c>
      <c r="AI118" s="259" t="s">
        <v>565</v>
      </c>
      <c r="AJ118" s="259" t="s">
        <v>565</v>
      </c>
      <c r="AK118" s="259" t="s">
        <v>565</v>
      </c>
      <c r="AL118" s="259" t="s">
        <v>565</v>
      </c>
      <c r="AM118" s="259" t="s">
        <v>565</v>
      </c>
      <c r="AN118" s="259" t="s">
        <v>565</v>
      </c>
      <c r="AO118" s="259" t="s">
        <v>565</v>
      </c>
      <c r="AP118" s="259" t="s">
        <v>565</v>
      </c>
      <c r="AQ118" s="259" t="s">
        <v>565</v>
      </c>
      <c r="AR118" s="259" t="s">
        <v>565</v>
      </c>
      <c r="AS118" s="259" t="s">
        <v>565</v>
      </c>
      <c r="AT118" s="259" t="s">
        <v>565</v>
      </c>
      <c r="AU118" s="259" t="s">
        <v>565</v>
      </c>
      <c r="AV118" s="259" t="s">
        <v>565</v>
      </c>
      <c r="AW118" s="259" t="s">
        <v>565</v>
      </c>
      <c r="AX118" s="259" t="s">
        <v>565</v>
      </c>
      <c r="AY118" s="259" t="s">
        <v>565</v>
      </c>
      <c r="AZ118" s="259" t="s">
        <v>565</v>
      </c>
      <c r="BA118" s="259" t="s">
        <v>565</v>
      </c>
    </row>
    <row r="119" spans="4:53">
      <c r="D119" s="259" t="s">
        <v>565</v>
      </c>
      <c r="E119" s="259" t="s">
        <v>565</v>
      </c>
      <c r="F119" s="259" t="s">
        <v>565</v>
      </c>
      <c r="G119" s="259" t="s">
        <v>565</v>
      </c>
      <c r="H119" s="259" t="s">
        <v>565</v>
      </c>
      <c r="I119" s="259" t="s">
        <v>565</v>
      </c>
      <c r="J119" s="259" t="s">
        <v>565</v>
      </c>
      <c r="K119" s="259" t="s">
        <v>565</v>
      </c>
      <c r="L119" s="259" t="s">
        <v>565</v>
      </c>
      <c r="M119" s="259" t="s">
        <v>565</v>
      </c>
      <c r="N119" s="259" t="s">
        <v>565</v>
      </c>
      <c r="O119" s="259" t="s">
        <v>565</v>
      </c>
      <c r="P119" s="259" t="s">
        <v>565</v>
      </c>
      <c r="Q119" s="259" t="s">
        <v>565</v>
      </c>
      <c r="R119" s="259" t="s">
        <v>565</v>
      </c>
      <c r="S119" s="259" t="s">
        <v>565</v>
      </c>
      <c r="T119" s="259" t="s">
        <v>565</v>
      </c>
      <c r="U119" s="259" t="s">
        <v>565</v>
      </c>
      <c r="V119" s="260" t="s">
        <v>565</v>
      </c>
      <c r="W119" s="260" t="s">
        <v>565</v>
      </c>
      <c r="X119" s="259" t="s">
        <v>565</v>
      </c>
      <c r="Y119" s="259" t="s">
        <v>565</v>
      </c>
      <c r="Z119" s="259" t="s">
        <v>565</v>
      </c>
      <c r="AA119" s="259" t="s">
        <v>565</v>
      </c>
      <c r="AB119" s="259" t="s">
        <v>565</v>
      </c>
      <c r="AC119" s="259" t="s">
        <v>565</v>
      </c>
      <c r="AD119" s="259" t="s">
        <v>565</v>
      </c>
      <c r="AE119" s="259" t="s">
        <v>565</v>
      </c>
      <c r="AF119" s="259" t="s">
        <v>565</v>
      </c>
      <c r="AG119" s="259" t="s">
        <v>565</v>
      </c>
      <c r="AH119" s="259" t="s">
        <v>565</v>
      </c>
      <c r="AI119" s="259" t="s">
        <v>565</v>
      </c>
      <c r="AJ119" s="259" t="s">
        <v>565</v>
      </c>
      <c r="AK119" s="259" t="s">
        <v>565</v>
      </c>
      <c r="AL119" s="259" t="s">
        <v>565</v>
      </c>
      <c r="AM119" s="259" t="s">
        <v>565</v>
      </c>
      <c r="AN119" s="259" t="s">
        <v>565</v>
      </c>
      <c r="AO119" s="259" t="s">
        <v>565</v>
      </c>
      <c r="AP119" s="259" t="s">
        <v>565</v>
      </c>
      <c r="AQ119" s="259" t="s">
        <v>565</v>
      </c>
      <c r="AR119" s="259" t="s">
        <v>565</v>
      </c>
      <c r="AS119" s="259" t="s">
        <v>565</v>
      </c>
      <c r="AT119" s="259" t="s">
        <v>565</v>
      </c>
      <c r="AU119" s="259" t="s">
        <v>565</v>
      </c>
      <c r="AV119" s="259" t="s">
        <v>565</v>
      </c>
      <c r="AW119" s="259" t="s">
        <v>565</v>
      </c>
      <c r="AX119" s="259" t="s">
        <v>565</v>
      </c>
      <c r="AY119" s="259" t="s">
        <v>565</v>
      </c>
      <c r="AZ119" s="259" t="s">
        <v>565</v>
      </c>
      <c r="BA119" s="259" t="s">
        <v>565</v>
      </c>
    </row>
    <row r="120" spans="4:53">
      <c r="D120" s="259" t="s">
        <v>565</v>
      </c>
      <c r="E120" s="259" t="s">
        <v>565</v>
      </c>
      <c r="F120" s="259" t="s">
        <v>565</v>
      </c>
      <c r="G120" s="259" t="s">
        <v>565</v>
      </c>
      <c r="H120" s="259" t="s">
        <v>565</v>
      </c>
      <c r="I120" s="259" t="s">
        <v>565</v>
      </c>
      <c r="J120" s="259" t="s">
        <v>565</v>
      </c>
      <c r="K120" s="259" t="s">
        <v>565</v>
      </c>
      <c r="L120" s="259" t="s">
        <v>565</v>
      </c>
      <c r="M120" s="259" t="s">
        <v>565</v>
      </c>
      <c r="N120" s="259" t="s">
        <v>565</v>
      </c>
      <c r="O120" s="259" t="s">
        <v>565</v>
      </c>
      <c r="P120" s="259" t="s">
        <v>565</v>
      </c>
      <c r="Q120" s="259" t="s">
        <v>565</v>
      </c>
      <c r="R120" s="259" t="s">
        <v>565</v>
      </c>
      <c r="S120" s="259" t="s">
        <v>565</v>
      </c>
      <c r="T120" s="259" t="s">
        <v>565</v>
      </c>
      <c r="U120" s="259" t="s">
        <v>565</v>
      </c>
      <c r="V120" s="260" t="s">
        <v>565</v>
      </c>
      <c r="W120" s="260" t="s">
        <v>565</v>
      </c>
      <c r="X120" s="259" t="s">
        <v>565</v>
      </c>
      <c r="Y120" s="259" t="s">
        <v>565</v>
      </c>
      <c r="Z120" s="259" t="s">
        <v>565</v>
      </c>
      <c r="AA120" s="259" t="s">
        <v>565</v>
      </c>
      <c r="AB120" s="259" t="s">
        <v>565</v>
      </c>
      <c r="AC120" s="259" t="s">
        <v>565</v>
      </c>
      <c r="AD120" s="259" t="s">
        <v>565</v>
      </c>
      <c r="AE120" s="259" t="s">
        <v>565</v>
      </c>
      <c r="AF120" s="259" t="s">
        <v>565</v>
      </c>
      <c r="AG120" s="259" t="s">
        <v>565</v>
      </c>
      <c r="AH120" s="259" t="s">
        <v>565</v>
      </c>
      <c r="AI120" s="259" t="s">
        <v>565</v>
      </c>
      <c r="AJ120" s="259" t="s">
        <v>565</v>
      </c>
      <c r="AK120" s="259" t="s">
        <v>565</v>
      </c>
      <c r="AL120" s="259" t="s">
        <v>565</v>
      </c>
      <c r="AM120" s="259" t="s">
        <v>565</v>
      </c>
      <c r="AN120" s="259" t="s">
        <v>565</v>
      </c>
      <c r="AO120" s="259" t="s">
        <v>565</v>
      </c>
      <c r="AP120" s="259" t="s">
        <v>565</v>
      </c>
      <c r="AQ120" s="259" t="s">
        <v>565</v>
      </c>
      <c r="AR120" s="259" t="s">
        <v>565</v>
      </c>
      <c r="AS120" s="259" t="s">
        <v>565</v>
      </c>
      <c r="AT120" s="259" t="s">
        <v>565</v>
      </c>
      <c r="AU120" s="259" t="s">
        <v>565</v>
      </c>
      <c r="AV120" s="259" t="s">
        <v>565</v>
      </c>
      <c r="AW120" s="259" t="s">
        <v>565</v>
      </c>
      <c r="AX120" s="259" t="s">
        <v>565</v>
      </c>
      <c r="AY120" s="259" t="s">
        <v>565</v>
      </c>
      <c r="AZ120" s="259" t="s">
        <v>565</v>
      </c>
      <c r="BA120" s="259" t="s">
        <v>565</v>
      </c>
    </row>
    <row r="121" spans="4:53">
      <c r="D121" s="259" t="s">
        <v>565</v>
      </c>
      <c r="E121" s="259" t="s">
        <v>565</v>
      </c>
      <c r="F121" s="259" t="s">
        <v>565</v>
      </c>
      <c r="G121" s="259" t="s">
        <v>565</v>
      </c>
      <c r="H121" s="259" t="s">
        <v>565</v>
      </c>
      <c r="I121" s="259" t="s">
        <v>565</v>
      </c>
      <c r="J121" s="259" t="s">
        <v>565</v>
      </c>
      <c r="K121" s="259" t="s">
        <v>565</v>
      </c>
      <c r="L121" s="259" t="s">
        <v>565</v>
      </c>
      <c r="M121" s="259" t="s">
        <v>565</v>
      </c>
      <c r="N121" s="259" t="s">
        <v>565</v>
      </c>
      <c r="O121" s="259" t="s">
        <v>565</v>
      </c>
      <c r="P121" s="259" t="s">
        <v>565</v>
      </c>
      <c r="Q121" s="259" t="s">
        <v>565</v>
      </c>
      <c r="R121" s="259" t="s">
        <v>565</v>
      </c>
      <c r="S121" s="259" t="s">
        <v>565</v>
      </c>
      <c r="T121" s="259" t="s">
        <v>565</v>
      </c>
      <c r="U121" s="259" t="s">
        <v>565</v>
      </c>
      <c r="V121" s="260" t="s">
        <v>565</v>
      </c>
      <c r="W121" s="260" t="s">
        <v>565</v>
      </c>
      <c r="X121" s="259" t="s">
        <v>565</v>
      </c>
      <c r="Y121" s="259" t="s">
        <v>565</v>
      </c>
      <c r="Z121" s="259" t="s">
        <v>565</v>
      </c>
      <c r="AA121" s="259" t="s">
        <v>565</v>
      </c>
      <c r="AB121" s="259" t="s">
        <v>565</v>
      </c>
      <c r="AC121" s="259" t="s">
        <v>565</v>
      </c>
      <c r="AD121" s="259" t="s">
        <v>565</v>
      </c>
      <c r="AE121" s="259" t="s">
        <v>565</v>
      </c>
      <c r="AF121" s="259" t="s">
        <v>565</v>
      </c>
      <c r="AG121" s="259" t="s">
        <v>565</v>
      </c>
      <c r="AH121" s="259" t="s">
        <v>565</v>
      </c>
      <c r="AI121" s="259" t="s">
        <v>565</v>
      </c>
      <c r="AJ121" s="259" t="s">
        <v>565</v>
      </c>
      <c r="AK121" s="259" t="s">
        <v>565</v>
      </c>
      <c r="AL121" s="259" t="s">
        <v>565</v>
      </c>
      <c r="AM121" s="259" t="s">
        <v>565</v>
      </c>
      <c r="AN121" s="259" t="s">
        <v>565</v>
      </c>
      <c r="AO121" s="259" t="s">
        <v>565</v>
      </c>
      <c r="AP121" s="259" t="s">
        <v>565</v>
      </c>
      <c r="AQ121" s="259" t="s">
        <v>565</v>
      </c>
      <c r="AR121" s="259" t="s">
        <v>565</v>
      </c>
      <c r="AS121" s="259" t="s">
        <v>565</v>
      </c>
      <c r="AT121" s="259" t="s">
        <v>565</v>
      </c>
      <c r="AU121" s="259" t="s">
        <v>565</v>
      </c>
      <c r="AV121" s="259" t="s">
        <v>565</v>
      </c>
      <c r="AW121" s="259" t="s">
        <v>565</v>
      </c>
      <c r="AX121" s="259" t="s">
        <v>565</v>
      </c>
      <c r="AY121" s="259" t="s">
        <v>565</v>
      </c>
      <c r="AZ121" s="259" t="s">
        <v>565</v>
      </c>
      <c r="BA121" s="259" t="s">
        <v>565</v>
      </c>
    </row>
    <row r="122" spans="4:53">
      <c r="D122" s="259" t="s">
        <v>565</v>
      </c>
      <c r="E122" s="259" t="s">
        <v>565</v>
      </c>
      <c r="F122" s="259" t="s">
        <v>565</v>
      </c>
      <c r="G122" s="259" t="s">
        <v>565</v>
      </c>
      <c r="H122" s="259" t="s">
        <v>565</v>
      </c>
      <c r="I122" s="259" t="s">
        <v>565</v>
      </c>
      <c r="J122" s="259" t="s">
        <v>565</v>
      </c>
      <c r="K122" s="259" t="s">
        <v>565</v>
      </c>
      <c r="L122" s="259" t="s">
        <v>565</v>
      </c>
      <c r="M122" s="259" t="s">
        <v>565</v>
      </c>
      <c r="N122" s="259" t="s">
        <v>565</v>
      </c>
      <c r="O122" s="259" t="s">
        <v>565</v>
      </c>
      <c r="P122" s="259" t="s">
        <v>565</v>
      </c>
      <c r="Q122" s="259" t="s">
        <v>565</v>
      </c>
      <c r="R122" s="259" t="s">
        <v>565</v>
      </c>
      <c r="S122" s="259" t="s">
        <v>565</v>
      </c>
      <c r="T122" s="259" t="s">
        <v>565</v>
      </c>
      <c r="U122" s="259" t="s">
        <v>565</v>
      </c>
      <c r="V122" s="260" t="s">
        <v>565</v>
      </c>
      <c r="W122" s="260" t="s">
        <v>565</v>
      </c>
      <c r="X122" s="259" t="s">
        <v>565</v>
      </c>
      <c r="Y122" s="259" t="s">
        <v>565</v>
      </c>
      <c r="Z122" s="259" t="s">
        <v>565</v>
      </c>
      <c r="AA122" s="259" t="s">
        <v>565</v>
      </c>
      <c r="AB122" s="259" t="s">
        <v>565</v>
      </c>
      <c r="AC122" s="259" t="s">
        <v>565</v>
      </c>
      <c r="AD122" s="259" t="s">
        <v>565</v>
      </c>
      <c r="AE122" s="259" t="s">
        <v>565</v>
      </c>
      <c r="AF122" s="259" t="s">
        <v>565</v>
      </c>
      <c r="AG122" s="259" t="s">
        <v>565</v>
      </c>
      <c r="AH122" s="259" t="s">
        <v>565</v>
      </c>
      <c r="AI122" s="259" t="s">
        <v>565</v>
      </c>
      <c r="AJ122" s="259" t="s">
        <v>565</v>
      </c>
      <c r="AK122" s="259" t="s">
        <v>565</v>
      </c>
      <c r="AL122" s="259" t="s">
        <v>565</v>
      </c>
      <c r="AM122" s="259" t="s">
        <v>565</v>
      </c>
      <c r="AN122" s="259" t="s">
        <v>565</v>
      </c>
      <c r="AO122" s="259" t="s">
        <v>565</v>
      </c>
      <c r="AP122" s="259" t="s">
        <v>565</v>
      </c>
      <c r="AQ122" s="259" t="s">
        <v>565</v>
      </c>
      <c r="AR122" s="259" t="s">
        <v>565</v>
      </c>
      <c r="AS122" s="259" t="s">
        <v>565</v>
      </c>
      <c r="AT122" s="259" t="s">
        <v>565</v>
      </c>
      <c r="AU122" s="259" t="s">
        <v>565</v>
      </c>
      <c r="AV122" s="259" t="s">
        <v>565</v>
      </c>
      <c r="AW122" s="259" t="s">
        <v>565</v>
      </c>
      <c r="AX122" s="259" t="s">
        <v>565</v>
      </c>
      <c r="AY122" s="259" t="s">
        <v>565</v>
      </c>
      <c r="AZ122" s="259" t="s">
        <v>565</v>
      </c>
      <c r="BA122" s="259" t="s">
        <v>565</v>
      </c>
    </row>
    <row r="123" spans="4:53">
      <c r="D123" s="259" t="s">
        <v>565</v>
      </c>
      <c r="E123" s="259" t="s">
        <v>565</v>
      </c>
      <c r="F123" s="259" t="s">
        <v>565</v>
      </c>
      <c r="G123" s="259" t="s">
        <v>565</v>
      </c>
      <c r="H123" s="259" t="s">
        <v>565</v>
      </c>
      <c r="I123" s="259" t="s">
        <v>565</v>
      </c>
      <c r="J123" s="259" t="s">
        <v>565</v>
      </c>
      <c r="K123" s="259" t="s">
        <v>565</v>
      </c>
      <c r="L123" s="259" t="s">
        <v>565</v>
      </c>
      <c r="M123" s="259" t="s">
        <v>565</v>
      </c>
      <c r="N123" s="259" t="s">
        <v>565</v>
      </c>
      <c r="O123" s="259" t="s">
        <v>565</v>
      </c>
      <c r="P123" s="259" t="s">
        <v>565</v>
      </c>
      <c r="Q123" s="259" t="s">
        <v>565</v>
      </c>
      <c r="R123" s="259" t="s">
        <v>565</v>
      </c>
      <c r="S123" s="259" t="s">
        <v>565</v>
      </c>
      <c r="T123" s="259" t="s">
        <v>565</v>
      </c>
      <c r="U123" s="259" t="s">
        <v>565</v>
      </c>
      <c r="V123" s="260" t="s">
        <v>565</v>
      </c>
      <c r="W123" s="260" t="s">
        <v>565</v>
      </c>
      <c r="X123" s="259" t="s">
        <v>565</v>
      </c>
      <c r="Y123" s="259" t="s">
        <v>565</v>
      </c>
      <c r="Z123" s="259" t="s">
        <v>565</v>
      </c>
      <c r="AA123" s="259" t="s">
        <v>565</v>
      </c>
      <c r="AB123" s="259" t="s">
        <v>565</v>
      </c>
      <c r="AC123" s="259" t="s">
        <v>565</v>
      </c>
      <c r="AD123" s="259" t="s">
        <v>565</v>
      </c>
      <c r="AE123" s="259" t="s">
        <v>565</v>
      </c>
      <c r="AF123" s="259" t="s">
        <v>565</v>
      </c>
      <c r="AG123" s="259" t="s">
        <v>565</v>
      </c>
      <c r="AH123" s="259" t="s">
        <v>565</v>
      </c>
      <c r="AI123" s="259" t="s">
        <v>565</v>
      </c>
      <c r="AJ123" s="259" t="s">
        <v>565</v>
      </c>
      <c r="AK123" s="259" t="s">
        <v>565</v>
      </c>
      <c r="AL123" s="259" t="s">
        <v>565</v>
      </c>
      <c r="AM123" s="259" t="s">
        <v>565</v>
      </c>
      <c r="AN123" s="259" t="s">
        <v>565</v>
      </c>
      <c r="AO123" s="259" t="s">
        <v>565</v>
      </c>
      <c r="AP123" s="259" t="s">
        <v>565</v>
      </c>
      <c r="AQ123" s="259" t="s">
        <v>565</v>
      </c>
      <c r="AR123" s="259" t="s">
        <v>565</v>
      </c>
      <c r="AS123" s="259" t="s">
        <v>565</v>
      </c>
      <c r="AT123" s="259" t="s">
        <v>565</v>
      </c>
      <c r="AU123" s="259" t="s">
        <v>565</v>
      </c>
      <c r="AV123" s="259" t="s">
        <v>565</v>
      </c>
      <c r="AW123" s="259" t="s">
        <v>565</v>
      </c>
      <c r="AX123" s="259" t="s">
        <v>565</v>
      </c>
      <c r="AY123" s="259" t="s">
        <v>565</v>
      </c>
      <c r="AZ123" s="259" t="s">
        <v>565</v>
      </c>
      <c r="BA123" s="259" t="s">
        <v>565</v>
      </c>
    </row>
    <row r="124" spans="4:53">
      <c r="D124" s="259" t="s">
        <v>565</v>
      </c>
      <c r="E124" s="259" t="s">
        <v>565</v>
      </c>
      <c r="F124" s="259" t="s">
        <v>565</v>
      </c>
      <c r="G124" s="259" t="s">
        <v>565</v>
      </c>
      <c r="H124" s="259" t="s">
        <v>565</v>
      </c>
      <c r="I124" s="259" t="s">
        <v>565</v>
      </c>
      <c r="J124" s="259" t="s">
        <v>565</v>
      </c>
      <c r="K124" s="259" t="s">
        <v>565</v>
      </c>
      <c r="L124" s="259" t="s">
        <v>565</v>
      </c>
      <c r="M124" s="259" t="s">
        <v>565</v>
      </c>
      <c r="N124" s="259" t="s">
        <v>565</v>
      </c>
      <c r="O124" s="259" t="s">
        <v>565</v>
      </c>
      <c r="P124" s="259" t="s">
        <v>565</v>
      </c>
      <c r="Q124" s="259" t="s">
        <v>565</v>
      </c>
      <c r="R124" s="259" t="s">
        <v>565</v>
      </c>
      <c r="S124" s="259" t="s">
        <v>565</v>
      </c>
      <c r="T124" s="259" t="s">
        <v>565</v>
      </c>
      <c r="U124" s="259" t="s">
        <v>565</v>
      </c>
      <c r="V124" s="260" t="s">
        <v>565</v>
      </c>
      <c r="W124" s="260" t="s">
        <v>565</v>
      </c>
      <c r="X124" s="259" t="s">
        <v>565</v>
      </c>
      <c r="Y124" s="259" t="s">
        <v>565</v>
      </c>
      <c r="Z124" s="259" t="s">
        <v>565</v>
      </c>
      <c r="AA124" s="259" t="s">
        <v>565</v>
      </c>
      <c r="AB124" s="259" t="s">
        <v>565</v>
      </c>
      <c r="AC124" s="259" t="s">
        <v>565</v>
      </c>
      <c r="AD124" s="259" t="s">
        <v>565</v>
      </c>
      <c r="AE124" s="259" t="s">
        <v>565</v>
      </c>
      <c r="AF124" s="259" t="s">
        <v>565</v>
      </c>
      <c r="AG124" s="259" t="s">
        <v>565</v>
      </c>
      <c r="AH124" s="259" t="s">
        <v>565</v>
      </c>
      <c r="AI124" s="259" t="s">
        <v>565</v>
      </c>
      <c r="AJ124" s="259" t="s">
        <v>565</v>
      </c>
      <c r="AK124" s="259" t="s">
        <v>565</v>
      </c>
      <c r="AL124" s="259" t="s">
        <v>565</v>
      </c>
      <c r="AM124" s="259" t="s">
        <v>565</v>
      </c>
      <c r="AN124" s="259" t="s">
        <v>565</v>
      </c>
      <c r="AO124" s="259" t="s">
        <v>565</v>
      </c>
      <c r="AP124" s="259" t="s">
        <v>565</v>
      </c>
      <c r="AQ124" s="259" t="s">
        <v>565</v>
      </c>
      <c r="AR124" s="259" t="s">
        <v>565</v>
      </c>
      <c r="AS124" s="259" t="s">
        <v>565</v>
      </c>
      <c r="AT124" s="259" t="s">
        <v>565</v>
      </c>
      <c r="AU124" s="259" t="s">
        <v>565</v>
      </c>
      <c r="AV124" s="259" t="s">
        <v>565</v>
      </c>
      <c r="AW124" s="259" t="s">
        <v>565</v>
      </c>
      <c r="AX124" s="259" t="s">
        <v>565</v>
      </c>
      <c r="AY124" s="259" t="s">
        <v>565</v>
      </c>
      <c r="AZ124" s="259" t="s">
        <v>565</v>
      </c>
      <c r="BA124" s="259" t="s">
        <v>565</v>
      </c>
    </row>
    <row r="125" spans="4:53">
      <c r="D125" s="259" t="s">
        <v>565</v>
      </c>
      <c r="E125" s="259" t="s">
        <v>565</v>
      </c>
      <c r="F125" s="259" t="s">
        <v>565</v>
      </c>
      <c r="G125" s="259" t="s">
        <v>565</v>
      </c>
      <c r="H125" s="259" t="s">
        <v>565</v>
      </c>
      <c r="I125" s="259" t="s">
        <v>565</v>
      </c>
      <c r="J125" s="259" t="s">
        <v>565</v>
      </c>
      <c r="K125" s="259" t="s">
        <v>565</v>
      </c>
      <c r="L125" s="259" t="s">
        <v>565</v>
      </c>
      <c r="M125" s="259" t="s">
        <v>565</v>
      </c>
      <c r="N125" s="259" t="s">
        <v>565</v>
      </c>
      <c r="O125" s="259" t="s">
        <v>565</v>
      </c>
      <c r="P125" s="259" t="s">
        <v>565</v>
      </c>
      <c r="Q125" s="259" t="s">
        <v>565</v>
      </c>
      <c r="R125" s="259" t="s">
        <v>565</v>
      </c>
      <c r="S125" s="259" t="s">
        <v>565</v>
      </c>
      <c r="T125" s="259" t="s">
        <v>565</v>
      </c>
      <c r="U125" s="259" t="s">
        <v>565</v>
      </c>
      <c r="V125" s="260" t="s">
        <v>565</v>
      </c>
      <c r="W125" s="260" t="s">
        <v>565</v>
      </c>
      <c r="X125" s="259" t="s">
        <v>565</v>
      </c>
      <c r="Y125" s="259" t="s">
        <v>565</v>
      </c>
      <c r="Z125" s="259" t="s">
        <v>565</v>
      </c>
      <c r="AA125" s="259" t="s">
        <v>565</v>
      </c>
      <c r="AB125" s="259" t="s">
        <v>565</v>
      </c>
      <c r="AC125" s="259" t="s">
        <v>565</v>
      </c>
      <c r="AD125" s="259" t="s">
        <v>565</v>
      </c>
      <c r="AE125" s="259" t="s">
        <v>565</v>
      </c>
      <c r="AF125" s="259" t="s">
        <v>565</v>
      </c>
      <c r="AG125" s="259" t="s">
        <v>565</v>
      </c>
      <c r="AH125" s="259" t="s">
        <v>565</v>
      </c>
      <c r="AI125" s="259" t="s">
        <v>565</v>
      </c>
      <c r="AJ125" s="259" t="s">
        <v>565</v>
      </c>
      <c r="AK125" s="259" t="s">
        <v>565</v>
      </c>
      <c r="AL125" s="259" t="s">
        <v>565</v>
      </c>
      <c r="AM125" s="259" t="s">
        <v>565</v>
      </c>
      <c r="AN125" s="259" t="s">
        <v>565</v>
      </c>
      <c r="AO125" s="259" t="s">
        <v>565</v>
      </c>
      <c r="AP125" s="259" t="s">
        <v>565</v>
      </c>
      <c r="AQ125" s="259" t="s">
        <v>565</v>
      </c>
      <c r="AR125" s="259" t="s">
        <v>565</v>
      </c>
      <c r="AS125" s="259" t="s">
        <v>565</v>
      </c>
      <c r="AT125" s="259" t="s">
        <v>565</v>
      </c>
      <c r="AU125" s="259" t="s">
        <v>565</v>
      </c>
      <c r="AV125" s="259" t="s">
        <v>565</v>
      </c>
      <c r="AW125" s="259" t="s">
        <v>565</v>
      </c>
      <c r="AX125" s="259" t="s">
        <v>565</v>
      </c>
      <c r="AY125" s="259" t="s">
        <v>565</v>
      </c>
      <c r="AZ125" s="259" t="s">
        <v>565</v>
      </c>
      <c r="BA125" s="259" t="s">
        <v>565</v>
      </c>
    </row>
    <row r="126" spans="4:53">
      <c r="D126" s="259" t="s">
        <v>565</v>
      </c>
      <c r="E126" s="259" t="s">
        <v>565</v>
      </c>
      <c r="F126" s="259" t="s">
        <v>565</v>
      </c>
      <c r="G126" s="259" t="s">
        <v>565</v>
      </c>
      <c r="H126" s="259" t="s">
        <v>565</v>
      </c>
      <c r="I126" s="259" t="s">
        <v>565</v>
      </c>
      <c r="J126" s="259" t="s">
        <v>565</v>
      </c>
      <c r="K126" s="259" t="s">
        <v>565</v>
      </c>
      <c r="L126" s="259" t="s">
        <v>565</v>
      </c>
      <c r="M126" s="259" t="s">
        <v>565</v>
      </c>
      <c r="N126" s="259" t="s">
        <v>565</v>
      </c>
      <c r="O126" s="259" t="s">
        <v>565</v>
      </c>
      <c r="P126" s="259" t="s">
        <v>565</v>
      </c>
      <c r="Q126" s="259" t="s">
        <v>565</v>
      </c>
      <c r="R126" s="259" t="s">
        <v>565</v>
      </c>
      <c r="S126" s="259" t="s">
        <v>565</v>
      </c>
      <c r="T126" s="259" t="s">
        <v>565</v>
      </c>
      <c r="U126" s="259" t="s">
        <v>565</v>
      </c>
      <c r="V126" s="260" t="s">
        <v>565</v>
      </c>
      <c r="W126" s="260" t="s">
        <v>565</v>
      </c>
      <c r="X126" s="259" t="s">
        <v>565</v>
      </c>
      <c r="Y126" s="259" t="s">
        <v>565</v>
      </c>
      <c r="Z126" s="259" t="s">
        <v>565</v>
      </c>
      <c r="AA126" s="259" t="s">
        <v>565</v>
      </c>
      <c r="AB126" s="259" t="s">
        <v>565</v>
      </c>
      <c r="AC126" s="259" t="s">
        <v>565</v>
      </c>
      <c r="AD126" s="259" t="s">
        <v>565</v>
      </c>
      <c r="AE126" s="259" t="s">
        <v>565</v>
      </c>
      <c r="AF126" s="259" t="s">
        <v>565</v>
      </c>
      <c r="AG126" s="259" t="s">
        <v>565</v>
      </c>
      <c r="AH126" s="259" t="s">
        <v>565</v>
      </c>
      <c r="AI126" s="259" t="s">
        <v>565</v>
      </c>
      <c r="AJ126" s="259" t="s">
        <v>565</v>
      </c>
      <c r="AK126" s="259" t="s">
        <v>565</v>
      </c>
      <c r="AL126" s="259" t="s">
        <v>565</v>
      </c>
      <c r="AM126" s="259" t="s">
        <v>565</v>
      </c>
      <c r="AN126" s="259" t="s">
        <v>565</v>
      </c>
      <c r="AO126" s="259" t="s">
        <v>565</v>
      </c>
      <c r="AP126" s="259" t="s">
        <v>565</v>
      </c>
      <c r="AQ126" s="259" t="s">
        <v>565</v>
      </c>
      <c r="AR126" s="259" t="s">
        <v>565</v>
      </c>
      <c r="AS126" s="259" t="s">
        <v>565</v>
      </c>
      <c r="AT126" s="259" t="s">
        <v>565</v>
      </c>
      <c r="AU126" s="259" t="s">
        <v>565</v>
      </c>
      <c r="AV126" s="259" t="s">
        <v>565</v>
      </c>
      <c r="AW126" s="259" t="s">
        <v>565</v>
      </c>
      <c r="AX126" s="259" t="s">
        <v>565</v>
      </c>
      <c r="AY126" s="259" t="s">
        <v>565</v>
      </c>
      <c r="AZ126" s="259" t="s">
        <v>565</v>
      </c>
      <c r="BA126" s="259" t="s">
        <v>565</v>
      </c>
    </row>
    <row r="127" spans="4:53">
      <c r="D127" s="259" t="s">
        <v>565</v>
      </c>
      <c r="E127" s="259" t="s">
        <v>565</v>
      </c>
      <c r="F127" s="259" t="s">
        <v>565</v>
      </c>
      <c r="G127" s="259" t="s">
        <v>565</v>
      </c>
      <c r="H127" s="259" t="s">
        <v>565</v>
      </c>
      <c r="I127" s="259" t="s">
        <v>565</v>
      </c>
      <c r="J127" s="259" t="s">
        <v>565</v>
      </c>
      <c r="K127" s="259" t="s">
        <v>565</v>
      </c>
      <c r="L127" s="259" t="s">
        <v>565</v>
      </c>
      <c r="M127" s="259" t="s">
        <v>565</v>
      </c>
      <c r="N127" s="259" t="s">
        <v>565</v>
      </c>
      <c r="O127" s="259" t="s">
        <v>565</v>
      </c>
      <c r="P127" s="259" t="s">
        <v>565</v>
      </c>
      <c r="Q127" s="259" t="s">
        <v>565</v>
      </c>
      <c r="R127" s="259" t="s">
        <v>565</v>
      </c>
      <c r="S127" s="259" t="s">
        <v>565</v>
      </c>
      <c r="T127" s="259" t="s">
        <v>565</v>
      </c>
      <c r="U127" s="259" t="s">
        <v>565</v>
      </c>
      <c r="V127" s="260" t="s">
        <v>565</v>
      </c>
      <c r="W127" s="260" t="s">
        <v>565</v>
      </c>
      <c r="X127" s="259" t="s">
        <v>565</v>
      </c>
      <c r="Y127" s="259" t="s">
        <v>565</v>
      </c>
      <c r="Z127" s="259" t="s">
        <v>565</v>
      </c>
      <c r="AA127" s="259" t="s">
        <v>565</v>
      </c>
      <c r="AB127" s="259" t="s">
        <v>565</v>
      </c>
      <c r="AC127" s="259" t="s">
        <v>565</v>
      </c>
      <c r="AD127" s="259" t="s">
        <v>565</v>
      </c>
      <c r="AE127" s="259" t="s">
        <v>565</v>
      </c>
      <c r="AF127" s="259" t="s">
        <v>565</v>
      </c>
      <c r="AG127" s="259" t="s">
        <v>565</v>
      </c>
      <c r="AH127" s="259" t="s">
        <v>565</v>
      </c>
      <c r="AI127" s="259" t="s">
        <v>565</v>
      </c>
      <c r="AJ127" s="259" t="s">
        <v>565</v>
      </c>
      <c r="AK127" s="259" t="s">
        <v>565</v>
      </c>
      <c r="AL127" s="259" t="s">
        <v>565</v>
      </c>
      <c r="AM127" s="259" t="s">
        <v>565</v>
      </c>
      <c r="AN127" s="259" t="s">
        <v>565</v>
      </c>
      <c r="AO127" s="259" t="s">
        <v>565</v>
      </c>
      <c r="AP127" s="259" t="s">
        <v>565</v>
      </c>
      <c r="AQ127" s="259" t="s">
        <v>565</v>
      </c>
      <c r="AR127" s="259" t="s">
        <v>565</v>
      </c>
      <c r="AS127" s="259" t="s">
        <v>565</v>
      </c>
      <c r="AT127" s="259" t="s">
        <v>565</v>
      </c>
      <c r="AU127" s="259" t="s">
        <v>565</v>
      </c>
      <c r="AV127" s="259" t="s">
        <v>565</v>
      </c>
      <c r="AW127" s="259" t="s">
        <v>565</v>
      </c>
      <c r="AX127" s="259" t="s">
        <v>565</v>
      </c>
      <c r="AY127" s="259" t="s">
        <v>565</v>
      </c>
      <c r="AZ127" s="259" t="s">
        <v>565</v>
      </c>
      <c r="BA127" s="259" t="s">
        <v>565</v>
      </c>
    </row>
    <row r="128" spans="4:53">
      <c r="D128" s="259" t="s">
        <v>565</v>
      </c>
      <c r="E128" s="259" t="s">
        <v>565</v>
      </c>
      <c r="F128" s="259" t="s">
        <v>565</v>
      </c>
      <c r="G128" s="259" t="s">
        <v>565</v>
      </c>
      <c r="H128" s="259" t="s">
        <v>565</v>
      </c>
      <c r="I128" s="259" t="s">
        <v>565</v>
      </c>
      <c r="J128" s="259" t="s">
        <v>565</v>
      </c>
      <c r="K128" s="259" t="s">
        <v>565</v>
      </c>
      <c r="L128" s="259" t="s">
        <v>565</v>
      </c>
      <c r="M128" s="259" t="s">
        <v>565</v>
      </c>
      <c r="N128" s="259" t="s">
        <v>565</v>
      </c>
      <c r="O128" s="259" t="s">
        <v>565</v>
      </c>
      <c r="P128" s="259" t="s">
        <v>565</v>
      </c>
      <c r="Q128" s="259" t="s">
        <v>565</v>
      </c>
      <c r="R128" s="259" t="s">
        <v>565</v>
      </c>
      <c r="S128" s="259" t="s">
        <v>565</v>
      </c>
      <c r="T128" s="259" t="s">
        <v>565</v>
      </c>
      <c r="U128" s="259" t="s">
        <v>565</v>
      </c>
      <c r="V128" s="260" t="s">
        <v>565</v>
      </c>
      <c r="W128" s="260" t="s">
        <v>565</v>
      </c>
      <c r="X128" s="259" t="s">
        <v>565</v>
      </c>
      <c r="Y128" s="259" t="s">
        <v>565</v>
      </c>
      <c r="Z128" s="259" t="s">
        <v>565</v>
      </c>
      <c r="AA128" s="259" t="s">
        <v>565</v>
      </c>
      <c r="AB128" s="259" t="s">
        <v>565</v>
      </c>
      <c r="AC128" s="259" t="s">
        <v>565</v>
      </c>
      <c r="AD128" s="259" t="s">
        <v>565</v>
      </c>
      <c r="AE128" s="259" t="s">
        <v>565</v>
      </c>
      <c r="AF128" s="259" t="s">
        <v>565</v>
      </c>
      <c r="AG128" s="259" t="s">
        <v>565</v>
      </c>
      <c r="AH128" s="259" t="s">
        <v>565</v>
      </c>
      <c r="AI128" s="259" t="s">
        <v>565</v>
      </c>
      <c r="AJ128" s="259" t="s">
        <v>565</v>
      </c>
      <c r="AK128" s="259" t="s">
        <v>565</v>
      </c>
      <c r="AL128" s="259" t="s">
        <v>565</v>
      </c>
      <c r="AM128" s="259" t="s">
        <v>565</v>
      </c>
      <c r="AN128" s="259" t="s">
        <v>565</v>
      </c>
      <c r="AO128" s="259" t="s">
        <v>565</v>
      </c>
      <c r="AP128" s="259" t="s">
        <v>565</v>
      </c>
      <c r="AQ128" s="259" t="s">
        <v>565</v>
      </c>
      <c r="AR128" s="259" t="s">
        <v>565</v>
      </c>
      <c r="AS128" s="259" t="s">
        <v>565</v>
      </c>
      <c r="AT128" s="259" t="s">
        <v>565</v>
      </c>
      <c r="AU128" s="259" t="s">
        <v>565</v>
      </c>
      <c r="AV128" s="259" t="s">
        <v>565</v>
      </c>
      <c r="AW128" s="259" t="s">
        <v>565</v>
      </c>
      <c r="AX128" s="259" t="s">
        <v>565</v>
      </c>
      <c r="AY128" s="259" t="s">
        <v>565</v>
      </c>
      <c r="AZ128" s="259" t="s">
        <v>565</v>
      </c>
      <c r="BA128" s="259" t="s">
        <v>565</v>
      </c>
    </row>
    <row r="129" spans="4:53">
      <c r="D129" s="259" t="s">
        <v>565</v>
      </c>
      <c r="E129" s="259" t="s">
        <v>565</v>
      </c>
      <c r="F129" s="259" t="s">
        <v>565</v>
      </c>
      <c r="G129" s="259" t="s">
        <v>565</v>
      </c>
      <c r="H129" s="259" t="s">
        <v>565</v>
      </c>
      <c r="I129" s="259" t="s">
        <v>565</v>
      </c>
      <c r="J129" s="259" t="s">
        <v>565</v>
      </c>
      <c r="K129" s="259" t="s">
        <v>565</v>
      </c>
      <c r="L129" s="259" t="s">
        <v>565</v>
      </c>
      <c r="M129" s="259" t="s">
        <v>565</v>
      </c>
      <c r="N129" s="259" t="s">
        <v>565</v>
      </c>
      <c r="O129" s="259" t="s">
        <v>565</v>
      </c>
      <c r="P129" s="259" t="s">
        <v>565</v>
      </c>
      <c r="Q129" s="259" t="s">
        <v>565</v>
      </c>
      <c r="R129" s="259" t="s">
        <v>565</v>
      </c>
      <c r="S129" s="259" t="s">
        <v>565</v>
      </c>
      <c r="T129" s="259" t="s">
        <v>565</v>
      </c>
      <c r="U129" s="259" t="s">
        <v>565</v>
      </c>
      <c r="V129" s="260" t="s">
        <v>565</v>
      </c>
      <c r="W129" s="260" t="s">
        <v>565</v>
      </c>
      <c r="X129" s="259" t="s">
        <v>565</v>
      </c>
      <c r="Y129" s="259" t="s">
        <v>565</v>
      </c>
      <c r="Z129" s="259" t="s">
        <v>565</v>
      </c>
      <c r="AA129" s="259" t="s">
        <v>565</v>
      </c>
      <c r="AB129" s="259" t="s">
        <v>565</v>
      </c>
      <c r="AC129" s="259" t="s">
        <v>565</v>
      </c>
      <c r="AD129" s="259" t="s">
        <v>565</v>
      </c>
      <c r="AE129" s="259" t="s">
        <v>565</v>
      </c>
      <c r="AF129" s="259" t="s">
        <v>565</v>
      </c>
      <c r="AG129" s="259" t="s">
        <v>565</v>
      </c>
      <c r="AH129" s="259" t="s">
        <v>565</v>
      </c>
      <c r="AI129" s="259" t="s">
        <v>565</v>
      </c>
      <c r="AJ129" s="259" t="s">
        <v>565</v>
      </c>
      <c r="AK129" s="259" t="s">
        <v>565</v>
      </c>
      <c r="AL129" s="259" t="s">
        <v>565</v>
      </c>
      <c r="AM129" s="259" t="s">
        <v>565</v>
      </c>
      <c r="AN129" s="259" t="s">
        <v>565</v>
      </c>
      <c r="AO129" s="259" t="s">
        <v>565</v>
      </c>
      <c r="AP129" s="259" t="s">
        <v>565</v>
      </c>
      <c r="AQ129" s="259" t="s">
        <v>565</v>
      </c>
      <c r="AR129" s="259" t="s">
        <v>565</v>
      </c>
      <c r="AS129" s="259" t="s">
        <v>565</v>
      </c>
      <c r="AT129" s="259" t="s">
        <v>565</v>
      </c>
      <c r="AU129" s="259" t="s">
        <v>565</v>
      </c>
      <c r="AV129" s="259" t="s">
        <v>565</v>
      </c>
      <c r="AW129" s="259" t="s">
        <v>565</v>
      </c>
      <c r="AX129" s="259" t="s">
        <v>565</v>
      </c>
      <c r="AY129" s="259" t="s">
        <v>565</v>
      </c>
      <c r="AZ129" s="259" t="s">
        <v>565</v>
      </c>
      <c r="BA129" s="259" t="s">
        <v>565</v>
      </c>
    </row>
    <row r="130" spans="4:53">
      <c r="D130" s="259" t="s">
        <v>565</v>
      </c>
      <c r="E130" s="259" t="s">
        <v>565</v>
      </c>
      <c r="F130" s="259" t="s">
        <v>565</v>
      </c>
      <c r="G130" s="259" t="s">
        <v>565</v>
      </c>
      <c r="H130" s="259" t="s">
        <v>565</v>
      </c>
      <c r="I130" s="259" t="s">
        <v>565</v>
      </c>
      <c r="J130" s="259" t="s">
        <v>565</v>
      </c>
      <c r="K130" s="259" t="s">
        <v>565</v>
      </c>
      <c r="L130" s="259" t="s">
        <v>565</v>
      </c>
      <c r="M130" s="259" t="s">
        <v>565</v>
      </c>
      <c r="N130" s="259" t="s">
        <v>565</v>
      </c>
      <c r="O130" s="259" t="s">
        <v>565</v>
      </c>
      <c r="P130" s="259" t="s">
        <v>565</v>
      </c>
      <c r="Q130" s="259" t="s">
        <v>565</v>
      </c>
      <c r="R130" s="259" t="s">
        <v>565</v>
      </c>
      <c r="S130" s="259" t="s">
        <v>565</v>
      </c>
      <c r="T130" s="259" t="s">
        <v>565</v>
      </c>
      <c r="U130" s="259" t="s">
        <v>565</v>
      </c>
      <c r="V130" s="260" t="s">
        <v>565</v>
      </c>
      <c r="W130" s="260" t="s">
        <v>565</v>
      </c>
      <c r="X130" s="259" t="s">
        <v>565</v>
      </c>
      <c r="Y130" s="259" t="s">
        <v>565</v>
      </c>
      <c r="Z130" s="259" t="s">
        <v>565</v>
      </c>
      <c r="AA130" s="259" t="s">
        <v>565</v>
      </c>
      <c r="AB130" s="259" t="s">
        <v>565</v>
      </c>
      <c r="AC130" s="259" t="s">
        <v>565</v>
      </c>
      <c r="AD130" s="259" t="s">
        <v>565</v>
      </c>
      <c r="AE130" s="259" t="s">
        <v>565</v>
      </c>
      <c r="AF130" s="259" t="s">
        <v>565</v>
      </c>
      <c r="AG130" s="259" t="s">
        <v>565</v>
      </c>
      <c r="AH130" s="259" t="s">
        <v>565</v>
      </c>
      <c r="AI130" s="259" t="s">
        <v>565</v>
      </c>
      <c r="AJ130" s="259" t="s">
        <v>565</v>
      </c>
      <c r="AK130" s="259" t="s">
        <v>565</v>
      </c>
      <c r="AL130" s="259" t="s">
        <v>565</v>
      </c>
      <c r="AM130" s="259" t="s">
        <v>565</v>
      </c>
      <c r="AN130" s="259" t="s">
        <v>565</v>
      </c>
      <c r="AO130" s="259" t="s">
        <v>565</v>
      </c>
      <c r="AP130" s="259" t="s">
        <v>565</v>
      </c>
      <c r="AQ130" s="259" t="s">
        <v>565</v>
      </c>
      <c r="AR130" s="259" t="s">
        <v>565</v>
      </c>
      <c r="AS130" s="259" t="s">
        <v>565</v>
      </c>
      <c r="AT130" s="259" t="s">
        <v>565</v>
      </c>
      <c r="AU130" s="259" t="s">
        <v>565</v>
      </c>
      <c r="AV130" s="259" t="s">
        <v>565</v>
      </c>
      <c r="AW130" s="259" t="s">
        <v>565</v>
      </c>
      <c r="AX130" s="259" t="s">
        <v>565</v>
      </c>
      <c r="AY130" s="259" t="s">
        <v>565</v>
      </c>
      <c r="AZ130" s="259" t="s">
        <v>565</v>
      </c>
      <c r="BA130" s="259" t="s">
        <v>565</v>
      </c>
    </row>
    <row r="131" spans="4:53">
      <c r="D131" s="259" t="s">
        <v>565</v>
      </c>
      <c r="E131" s="259" t="s">
        <v>565</v>
      </c>
      <c r="F131" s="259" t="s">
        <v>565</v>
      </c>
      <c r="G131" s="259" t="s">
        <v>565</v>
      </c>
      <c r="H131" s="259" t="s">
        <v>565</v>
      </c>
      <c r="I131" s="259" t="s">
        <v>565</v>
      </c>
      <c r="J131" s="259" t="s">
        <v>565</v>
      </c>
      <c r="K131" s="259" t="s">
        <v>565</v>
      </c>
      <c r="L131" s="259" t="s">
        <v>565</v>
      </c>
      <c r="M131" s="259" t="s">
        <v>565</v>
      </c>
      <c r="N131" s="259" t="s">
        <v>565</v>
      </c>
      <c r="O131" s="259" t="s">
        <v>565</v>
      </c>
      <c r="P131" s="259" t="s">
        <v>565</v>
      </c>
      <c r="Q131" s="259" t="s">
        <v>565</v>
      </c>
      <c r="R131" s="259" t="s">
        <v>565</v>
      </c>
      <c r="S131" s="259" t="s">
        <v>565</v>
      </c>
      <c r="T131" s="259" t="s">
        <v>565</v>
      </c>
      <c r="U131" s="259" t="s">
        <v>565</v>
      </c>
      <c r="V131" s="260" t="s">
        <v>565</v>
      </c>
      <c r="W131" s="260" t="s">
        <v>565</v>
      </c>
      <c r="X131" s="259" t="s">
        <v>565</v>
      </c>
      <c r="Y131" s="259" t="s">
        <v>565</v>
      </c>
      <c r="Z131" s="259" t="s">
        <v>565</v>
      </c>
      <c r="AA131" s="259" t="s">
        <v>565</v>
      </c>
      <c r="AB131" s="259" t="s">
        <v>565</v>
      </c>
      <c r="AC131" s="259" t="s">
        <v>565</v>
      </c>
      <c r="AD131" s="259" t="s">
        <v>565</v>
      </c>
      <c r="AE131" s="259" t="s">
        <v>565</v>
      </c>
      <c r="AF131" s="259" t="s">
        <v>565</v>
      </c>
      <c r="AG131" s="259" t="s">
        <v>565</v>
      </c>
      <c r="AH131" s="259" t="s">
        <v>565</v>
      </c>
      <c r="AI131" s="259" t="s">
        <v>565</v>
      </c>
      <c r="AJ131" s="259" t="s">
        <v>565</v>
      </c>
      <c r="AK131" s="259" t="s">
        <v>565</v>
      </c>
      <c r="AL131" s="259" t="s">
        <v>565</v>
      </c>
      <c r="AM131" s="259" t="s">
        <v>565</v>
      </c>
      <c r="AN131" s="259" t="s">
        <v>565</v>
      </c>
      <c r="AO131" s="259" t="s">
        <v>565</v>
      </c>
      <c r="AP131" s="259" t="s">
        <v>565</v>
      </c>
      <c r="AQ131" s="259" t="s">
        <v>565</v>
      </c>
      <c r="AR131" s="259" t="s">
        <v>565</v>
      </c>
      <c r="AS131" s="259" t="s">
        <v>565</v>
      </c>
      <c r="AT131" s="259" t="s">
        <v>565</v>
      </c>
      <c r="AU131" s="259" t="s">
        <v>565</v>
      </c>
      <c r="AV131" s="259" t="s">
        <v>565</v>
      </c>
      <c r="AW131" s="259" t="s">
        <v>565</v>
      </c>
      <c r="AX131" s="259" t="s">
        <v>565</v>
      </c>
      <c r="AY131" s="259" t="s">
        <v>565</v>
      </c>
      <c r="AZ131" s="259" t="s">
        <v>565</v>
      </c>
      <c r="BA131" s="259" t="s">
        <v>565</v>
      </c>
    </row>
    <row r="132" spans="4:53">
      <c r="D132" s="259" t="s">
        <v>565</v>
      </c>
      <c r="E132" s="259" t="s">
        <v>565</v>
      </c>
      <c r="F132" s="259" t="s">
        <v>565</v>
      </c>
      <c r="G132" s="259" t="s">
        <v>565</v>
      </c>
      <c r="H132" s="259" t="s">
        <v>565</v>
      </c>
      <c r="I132" s="259" t="s">
        <v>565</v>
      </c>
      <c r="J132" s="259" t="s">
        <v>565</v>
      </c>
      <c r="K132" s="259" t="s">
        <v>565</v>
      </c>
      <c r="L132" s="259" t="s">
        <v>565</v>
      </c>
      <c r="M132" s="259" t="s">
        <v>565</v>
      </c>
      <c r="N132" s="259" t="s">
        <v>565</v>
      </c>
      <c r="O132" s="259" t="s">
        <v>565</v>
      </c>
      <c r="P132" s="259" t="s">
        <v>565</v>
      </c>
      <c r="Q132" s="259" t="s">
        <v>565</v>
      </c>
      <c r="R132" s="259" t="s">
        <v>565</v>
      </c>
      <c r="S132" s="259" t="s">
        <v>565</v>
      </c>
      <c r="T132" s="259" t="s">
        <v>565</v>
      </c>
      <c r="U132" s="259" t="s">
        <v>565</v>
      </c>
      <c r="V132" s="260" t="s">
        <v>565</v>
      </c>
      <c r="W132" s="260" t="s">
        <v>565</v>
      </c>
      <c r="X132" s="259" t="s">
        <v>565</v>
      </c>
      <c r="Y132" s="259" t="s">
        <v>565</v>
      </c>
      <c r="Z132" s="259" t="s">
        <v>565</v>
      </c>
      <c r="AA132" s="259" t="s">
        <v>565</v>
      </c>
      <c r="AB132" s="259" t="s">
        <v>565</v>
      </c>
      <c r="AC132" s="259" t="s">
        <v>565</v>
      </c>
      <c r="AD132" s="259" t="s">
        <v>565</v>
      </c>
      <c r="AE132" s="259" t="s">
        <v>565</v>
      </c>
      <c r="AF132" s="259" t="s">
        <v>565</v>
      </c>
      <c r="AG132" s="259" t="s">
        <v>565</v>
      </c>
      <c r="AH132" s="259" t="s">
        <v>565</v>
      </c>
      <c r="AI132" s="259" t="s">
        <v>565</v>
      </c>
      <c r="AJ132" s="259" t="s">
        <v>565</v>
      </c>
      <c r="AK132" s="259" t="s">
        <v>565</v>
      </c>
      <c r="AL132" s="259" t="s">
        <v>565</v>
      </c>
      <c r="AM132" s="259" t="s">
        <v>565</v>
      </c>
      <c r="AN132" s="259" t="s">
        <v>565</v>
      </c>
      <c r="AO132" s="259" t="s">
        <v>565</v>
      </c>
      <c r="AP132" s="259" t="s">
        <v>565</v>
      </c>
      <c r="AQ132" s="259" t="s">
        <v>565</v>
      </c>
      <c r="AR132" s="259" t="s">
        <v>565</v>
      </c>
      <c r="AS132" s="259" t="s">
        <v>565</v>
      </c>
      <c r="AT132" s="259" t="s">
        <v>565</v>
      </c>
      <c r="AU132" s="259" t="s">
        <v>565</v>
      </c>
      <c r="AV132" s="259" t="s">
        <v>565</v>
      </c>
      <c r="AW132" s="259" t="s">
        <v>565</v>
      </c>
      <c r="AX132" s="259" t="s">
        <v>565</v>
      </c>
      <c r="AY132" s="259" t="s">
        <v>565</v>
      </c>
      <c r="AZ132" s="259" t="s">
        <v>565</v>
      </c>
      <c r="BA132" s="259" t="s">
        <v>565</v>
      </c>
    </row>
    <row r="133" spans="4:53">
      <c r="D133" s="259" t="s">
        <v>565</v>
      </c>
      <c r="E133" s="259" t="s">
        <v>565</v>
      </c>
      <c r="F133" s="259" t="s">
        <v>565</v>
      </c>
      <c r="G133" s="259" t="s">
        <v>565</v>
      </c>
      <c r="H133" s="259" t="s">
        <v>565</v>
      </c>
      <c r="I133" s="259" t="s">
        <v>565</v>
      </c>
      <c r="J133" s="259" t="s">
        <v>565</v>
      </c>
      <c r="K133" s="259" t="s">
        <v>565</v>
      </c>
      <c r="L133" s="259" t="s">
        <v>565</v>
      </c>
      <c r="M133" s="259" t="s">
        <v>565</v>
      </c>
      <c r="N133" s="259" t="s">
        <v>565</v>
      </c>
      <c r="O133" s="259" t="s">
        <v>565</v>
      </c>
      <c r="P133" s="259" t="s">
        <v>565</v>
      </c>
      <c r="Q133" s="259" t="s">
        <v>565</v>
      </c>
      <c r="R133" s="259" t="s">
        <v>565</v>
      </c>
      <c r="S133" s="259" t="s">
        <v>565</v>
      </c>
      <c r="T133" s="259" t="s">
        <v>565</v>
      </c>
      <c r="U133" s="259" t="s">
        <v>565</v>
      </c>
      <c r="V133" s="260" t="s">
        <v>565</v>
      </c>
      <c r="W133" s="260" t="s">
        <v>565</v>
      </c>
      <c r="X133" s="259" t="s">
        <v>565</v>
      </c>
      <c r="Y133" s="259" t="s">
        <v>565</v>
      </c>
      <c r="Z133" s="259" t="s">
        <v>565</v>
      </c>
      <c r="AA133" s="259" t="s">
        <v>565</v>
      </c>
      <c r="AB133" s="259" t="s">
        <v>565</v>
      </c>
      <c r="AC133" s="259" t="s">
        <v>565</v>
      </c>
      <c r="AD133" s="259" t="s">
        <v>565</v>
      </c>
      <c r="AE133" s="259" t="s">
        <v>565</v>
      </c>
      <c r="AF133" s="259" t="s">
        <v>565</v>
      </c>
      <c r="AG133" s="259" t="s">
        <v>565</v>
      </c>
      <c r="AH133" s="259" t="s">
        <v>565</v>
      </c>
      <c r="AI133" s="259" t="s">
        <v>565</v>
      </c>
      <c r="AJ133" s="259" t="s">
        <v>565</v>
      </c>
      <c r="AK133" s="259" t="s">
        <v>565</v>
      </c>
      <c r="AL133" s="259" t="s">
        <v>565</v>
      </c>
      <c r="AM133" s="259" t="s">
        <v>565</v>
      </c>
      <c r="AN133" s="259" t="s">
        <v>565</v>
      </c>
      <c r="AO133" s="259" t="s">
        <v>565</v>
      </c>
      <c r="AP133" s="259" t="s">
        <v>565</v>
      </c>
      <c r="AQ133" s="259" t="s">
        <v>565</v>
      </c>
      <c r="AR133" s="259" t="s">
        <v>565</v>
      </c>
      <c r="AS133" s="259" t="s">
        <v>565</v>
      </c>
      <c r="AT133" s="259" t="s">
        <v>565</v>
      </c>
      <c r="AU133" s="259" t="s">
        <v>565</v>
      </c>
      <c r="AV133" s="259" t="s">
        <v>565</v>
      </c>
      <c r="AW133" s="259" t="s">
        <v>565</v>
      </c>
      <c r="AX133" s="259" t="s">
        <v>565</v>
      </c>
      <c r="AY133" s="259" t="s">
        <v>565</v>
      </c>
      <c r="AZ133" s="259" t="s">
        <v>565</v>
      </c>
      <c r="BA133" s="259" t="s">
        <v>565</v>
      </c>
    </row>
    <row r="134" spans="4:53">
      <c r="D134" s="259" t="s">
        <v>565</v>
      </c>
      <c r="E134" s="259" t="s">
        <v>565</v>
      </c>
      <c r="F134" s="259" t="s">
        <v>565</v>
      </c>
      <c r="G134" s="259" t="s">
        <v>565</v>
      </c>
      <c r="H134" s="259" t="s">
        <v>565</v>
      </c>
      <c r="I134" s="259" t="s">
        <v>565</v>
      </c>
      <c r="J134" s="259" t="s">
        <v>565</v>
      </c>
      <c r="K134" s="259" t="s">
        <v>565</v>
      </c>
      <c r="L134" s="259" t="s">
        <v>565</v>
      </c>
      <c r="M134" s="259" t="s">
        <v>565</v>
      </c>
      <c r="N134" s="259" t="s">
        <v>565</v>
      </c>
      <c r="O134" s="259" t="s">
        <v>565</v>
      </c>
      <c r="P134" s="259" t="s">
        <v>565</v>
      </c>
      <c r="Q134" s="259" t="s">
        <v>565</v>
      </c>
      <c r="R134" s="259" t="s">
        <v>565</v>
      </c>
      <c r="S134" s="259" t="s">
        <v>565</v>
      </c>
      <c r="T134" s="259" t="s">
        <v>565</v>
      </c>
      <c r="U134" s="259" t="s">
        <v>565</v>
      </c>
      <c r="V134" s="260" t="s">
        <v>565</v>
      </c>
      <c r="W134" s="260" t="s">
        <v>565</v>
      </c>
      <c r="X134" s="259" t="s">
        <v>565</v>
      </c>
      <c r="Y134" s="259" t="s">
        <v>565</v>
      </c>
      <c r="Z134" s="259" t="s">
        <v>565</v>
      </c>
      <c r="AA134" s="259" t="s">
        <v>565</v>
      </c>
      <c r="AB134" s="259" t="s">
        <v>565</v>
      </c>
      <c r="AC134" s="259" t="s">
        <v>565</v>
      </c>
      <c r="AD134" s="259" t="s">
        <v>565</v>
      </c>
      <c r="AE134" s="259" t="s">
        <v>565</v>
      </c>
      <c r="AF134" s="259" t="s">
        <v>565</v>
      </c>
      <c r="AG134" s="259" t="s">
        <v>565</v>
      </c>
      <c r="AH134" s="259" t="s">
        <v>565</v>
      </c>
      <c r="AI134" s="259" t="s">
        <v>565</v>
      </c>
      <c r="AJ134" s="259" t="s">
        <v>565</v>
      </c>
      <c r="AK134" s="259" t="s">
        <v>565</v>
      </c>
      <c r="AL134" s="259" t="s">
        <v>565</v>
      </c>
      <c r="AM134" s="259" t="s">
        <v>565</v>
      </c>
      <c r="AN134" s="259" t="s">
        <v>565</v>
      </c>
      <c r="AO134" s="259" t="s">
        <v>565</v>
      </c>
      <c r="AP134" s="259" t="s">
        <v>565</v>
      </c>
      <c r="AQ134" s="259" t="s">
        <v>565</v>
      </c>
      <c r="AR134" s="259" t="s">
        <v>565</v>
      </c>
      <c r="AS134" s="259" t="s">
        <v>565</v>
      </c>
      <c r="AT134" s="259" t="s">
        <v>565</v>
      </c>
      <c r="AU134" s="259" t="s">
        <v>565</v>
      </c>
      <c r="AV134" s="259" t="s">
        <v>565</v>
      </c>
      <c r="AW134" s="259" t="s">
        <v>565</v>
      </c>
      <c r="AX134" s="259" t="s">
        <v>565</v>
      </c>
      <c r="AY134" s="259" t="s">
        <v>565</v>
      </c>
      <c r="AZ134" s="259" t="s">
        <v>565</v>
      </c>
      <c r="BA134" s="259" t="s">
        <v>565</v>
      </c>
    </row>
    <row r="135" spans="4:53">
      <c r="D135" s="259" t="s">
        <v>565</v>
      </c>
      <c r="E135" s="259" t="s">
        <v>565</v>
      </c>
      <c r="F135" s="259" t="s">
        <v>565</v>
      </c>
      <c r="G135" s="259" t="s">
        <v>565</v>
      </c>
      <c r="H135" s="259" t="s">
        <v>565</v>
      </c>
      <c r="I135" s="259" t="s">
        <v>565</v>
      </c>
      <c r="J135" s="259" t="s">
        <v>565</v>
      </c>
      <c r="K135" s="259" t="s">
        <v>565</v>
      </c>
      <c r="L135" s="259" t="s">
        <v>565</v>
      </c>
      <c r="M135" s="259" t="s">
        <v>565</v>
      </c>
      <c r="N135" s="259" t="s">
        <v>565</v>
      </c>
      <c r="O135" s="259" t="s">
        <v>565</v>
      </c>
      <c r="P135" s="259" t="s">
        <v>565</v>
      </c>
      <c r="Q135" s="259" t="s">
        <v>565</v>
      </c>
      <c r="R135" s="259" t="s">
        <v>565</v>
      </c>
      <c r="S135" s="259" t="s">
        <v>565</v>
      </c>
      <c r="T135" s="259" t="s">
        <v>565</v>
      </c>
      <c r="U135" s="259" t="s">
        <v>565</v>
      </c>
      <c r="V135" s="260" t="s">
        <v>565</v>
      </c>
      <c r="W135" s="260" t="s">
        <v>565</v>
      </c>
      <c r="X135" s="259" t="s">
        <v>565</v>
      </c>
      <c r="Y135" s="259" t="s">
        <v>565</v>
      </c>
      <c r="Z135" s="259" t="s">
        <v>565</v>
      </c>
      <c r="AA135" s="259" t="s">
        <v>565</v>
      </c>
      <c r="AB135" s="259" t="s">
        <v>565</v>
      </c>
      <c r="AC135" s="259" t="s">
        <v>565</v>
      </c>
      <c r="AD135" s="259" t="s">
        <v>565</v>
      </c>
      <c r="AE135" s="259" t="s">
        <v>565</v>
      </c>
      <c r="AF135" s="259" t="s">
        <v>565</v>
      </c>
      <c r="AG135" s="259" t="s">
        <v>565</v>
      </c>
      <c r="AH135" s="259" t="s">
        <v>565</v>
      </c>
      <c r="AI135" s="259" t="s">
        <v>565</v>
      </c>
      <c r="AJ135" s="259" t="s">
        <v>565</v>
      </c>
      <c r="AK135" s="259" t="s">
        <v>565</v>
      </c>
      <c r="AL135" s="259" t="s">
        <v>565</v>
      </c>
      <c r="AM135" s="259" t="s">
        <v>565</v>
      </c>
      <c r="AN135" s="259" t="s">
        <v>565</v>
      </c>
      <c r="AO135" s="259" t="s">
        <v>565</v>
      </c>
      <c r="AP135" s="259" t="s">
        <v>565</v>
      </c>
      <c r="AQ135" s="259" t="s">
        <v>565</v>
      </c>
      <c r="AR135" s="259" t="s">
        <v>565</v>
      </c>
      <c r="AS135" s="259" t="s">
        <v>565</v>
      </c>
      <c r="AT135" s="259" t="s">
        <v>565</v>
      </c>
      <c r="AU135" s="259" t="s">
        <v>565</v>
      </c>
      <c r="AV135" s="259" t="s">
        <v>565</v>
      </c>
      <c r="AW135" s="259" t="s">
        <v>565</v>
      </c>
      <c r="AX135" s="259" t="s">
        <v>565</v>
      </c>
      <c r="AY135" s="259" t="s">
        <v>565</v>
      </c>
      <c r="AZ135" s="259" t="s">
        <v>565</v>
      </c>
      <c r="BA135" s="259" t="s">
        <v>565</v>
      </c>
    </row>
    <row r="136" spans="4:53">
      <c r="D136" s="259" t="s">
        <v>565</v>
      </c>
      <c r="E136" s="259" t="s">
        <v>565</v>
      </c>
      <c r="F136" s="259" t="s">
        <v>565</v>
      </c>
      <c r="G136" s="259" t="s">
        <v>565</v>
      </c>
      <c r="H136" s="259" t="s">
        <v>565</v>
      </c>
      <c r="I136" s="259" t="s">
        <v>565</v>
      </c>
      <c r="J136" s="259" t="s">
        <v>565</v>
      </c>
      <c r="K136" s="259" t="s">
        <v>565</v>
      </c>
      <c r="L136" s="259" t="s">
        <v>565</v>
      </c>
      <c r="M136" s="259" t="s">
        <v>565</v>
      </c>
      <c r="N136" s="259" t="s">
        <v>565</v>
      </c>
      <c r="O136" s="259" t="s">
        <v>565</v>
      </c>
      <c r="P136" s="259" t="s">
        <v>565</v>
      </c>
      <c r="Q136" s="259" t="s">
        <v>565</v>
      </c>
      <c r="R136" s="259" t="s">
        <v>565</v>
      </c>
      <c r="S136" s="259" t="s">
        <v>565</v>
      </c>
      <c r="T136" s="259" t="s">
        <v>565</v>
      </c>
      <c r="U136" s="259" t="s">
        <v>565</v>
      </c>
      <c r="V136" s="260" t="s">
        <v>565</v>
      </c>
      <c r="W136" s="260" t="s">
        <v>565</v>
      </c>
      <c r="X136" s="259" t="s">
        <v>565</v>
      </c>
      <c r="Y136" s="259" t="s">
        <v>565</v>
      </c>
      <c r="Z136" s="259" t="s">
        <v>565</v>
      </c>
      <c r="AA136" s="259" t="s">
        <v>565</v>
      </c>
      <c r="AB136" s="259" t="s">
        <v>565</v>
      </c>
      <c r="AC136" s="259" t="s">
        <v>565</v>
      </c>
      <c r="AD136" s="259" t="s">
        <v>565</v>
      </c>
      <c r="AE136" s="259" t="s">
        <v>565</v>
      </c>
      <c r="AF136" s="259" t="s">
        <v>565</v>
      </c>
      <c r="AG136" s="259" t="s">
        <v>565</v>
      </c>
      <c r="AH136" s="259" t="s">
        <v>565</v>
      </c>
      <c r="AI136" s="259" t="s">
        <v>565</v>
      </c>
      <c r="AJ136" s="259" t="s">
        <v>565</v>
      </c>
      <c r="AK136" s="259" t="s">
        <v>565</v>
      </c>
      <c r="AL136" s="259" t="s">
        <v>565</v>
      </c>
      <c r="AM136" s="259" t="s">
        <v>565</v>
      </c>
      <c r="AN136" s="259" t="s">
        <v>565</v>
      </c>
      <c r="AO136" s="259" t="s">
        <v>565</v>
      </c>
      <c r="AP136" s="259" t="s">
        <v>565</v>
      </c>
      <c r="AQ136" s="259" t="s">
        <v>565</v>
      </c>
      <c r="AR136" s="259" t="s">
        <v>565</v>
      </c>
      <c r="AS136" s="259" t="s">
        <v>565</v>
      </c>
      <c r="AT136" s="259" t="s">
        <v>565</v>
      </c>
      <c r="AU136" s="259" t="s">
        <v>565</v>
      </c>
      <c r="AV136" s="259" t="s">
        <v>565</v>
      </c>
      <c r="AW136" s="259" t="s">
        <v>565</v>
      </c>
      <c r="AX136" s="259" t="s">
        <v>565</v>
      </c>
      <c r="AY136" s="259" t="s">
        <v>565</v>
      </c>
      <c r="AZ136" s="259" t="s">
        <v>565</v>
      </c>
      <c r="BA136" s="259" t="s">
        <v>565</v>
      </c>
    </row>
    <row r="137" spans="4:53">
      <c r="D137" s="259" t="s">
        <v>565</v>
      </c>
      <c r="E137" s="259" t="s">
        <v>565</v>
      </c>
      <c r="F137" s="259" t="s">
        <v>565</v>
      </c>
      <c r="G137" s="259" t="s">
        <v>565</v>
      </c>
      <c r="H137" s="259" t="s">
        <v>565</v>
      </c>
      <c r="I137" s="259" t="s">
        <v>565</v>
      </c>
      <c r="J137" s="259" t="s">
        <v>565</v>
      </c>
      <c r="K137" s="259" t="s">
        <v>565</v>
      </c>
      <c r="L137" s="259" t="s">
        <v>565</v>
      </c>
      <c r="M137" s="259" t="s">
        <v>565</v>
      </c>
      <c r="N137" s="259" t="s">
        <v>565</v>
      </c>
      <c r="O137" s="259" t="s">
        <v>565</v>
      </c>
      <c r="P137" s="259" t="s">
        <v>565</v>
      </c>
      <c r="Q137" s="259" t="s">
        <v>565</v>
      </c>
      <c r="R137" s="259" t="s">
        <v>565</v>
      </c>
      <c r="S137" s="259" t="s">
        <v>565</v>
      </c>
      <c r="T137" s="259" t="s">
        <v>565</v>
      </c>
      <c r="U137" s="259" t="s">
        <v>565</v>
      </c>
      <c r="V137" s="260" t="s">
        <v>565</v>
      </c>
      <c r="W137" s="260" t="s">
        <v>565</v>
      </c>
      <c r="X137" s="259" t="s">
        <v>565</v>
      </c>
      <c r="Y137" s="259" t="s">
        <v>565</v>
      </c>
      <c r="Z137" s="259" t="s">
        <v>565</v>
      </c>
      <c r="AA137" s="259" t="s">
        <v>565</v>
      </c>
      <c r="AB137" s="259" t="s">
        <v>565</v>
      </c>
      <c r="AC137" s="259" t="s">
        <v>565</v>
      </c>
      <c r="AD137" s="259" t="s">
        <v>565</v>
      </c>
      <c r="AE137" s="259" t="s">
        <v>565</v>
      </c>
      <c r="AF137" s="259" t="s">
        <v>565</v>
      </c>
      <c r="AG137" s="259" t="s">
        <v>565</v>
      </c>
      <c r="AH137" s="259" t="s">
        <v>565</v>
      </c>
      <c r="AI137" s="259" t="s">
        <v>565</v>
      </c>
      <c r="AJ137" s="259" t="s">
        <v>565</v>
      </c>
      <c r="AK137" s="259" t="s">
        <v>565</v>
      </c>
      <c r="AL137" s="259" t="s">
        <v>565</v>
      </c>
      <c r="AM137" s="259" t="s">
        <v>565</v>
      </c>
      <c r="AN137" s="259" t="s">
        <v>565</v>
      </c>
      <c r="AO137" s="259" t="s">
        <v>565</v>
      </c>
      <c r="AP137" s="259" t="s">
        <v>565</v>
      </c>
      <c r="AQ137" s="259" t="s">
        <v>565</v>
      </c>
      <c r="AR137" s="259" t="s">
        <v>565</v>
      </c>
      <c r="AS137" s="259" t="s">
        <v>565</v>
      </c>
      <c r="AT137" s="259" t="s">
        <v>565</v>
      </c>
      <c r="AU137" s="259" t="s">
        <v>565</v>
      </c>
      <c r="AV137" s="259" t="s">
        <v>565</v>
      </c>
      <c r="AW137" s="259" t="s">
        <v>565</v>
      </c>
      <c r="AX137" s="259" t="s">
        <v>565</v>
      </c>
      <c r="AY137" s="259" t="s">
        <v>565</v>
      </c>
      <c r="AZ137" s="259" t="s">
        <v>565</v>
      </c>
      <c r="BA137" s="259" t="s">
        <v>565</v>
      </c>
    </row>
    <row r="138" spans="4:53">
      <c r="D138" s="259" t="s">
        <v>565</v>
      </c>
      <c r="E138" s="259" t="s">
        <v>565</v>
      </c>
      <c r="F138" s="259" t="s">
        <v>565</v>
      </c>
      <c r="G138" s="259" t="s">
        <v>565</v>
      </c>
      <c r="H138" s="259" t="s">
        <v>565</v>
      </c>
      <c r="I138" s="259" t="s">
        <v>565</v>
      </c>
      <c r="J138" s="259" t="s">
        <v>565</v>
      </c>
      <c r="K138" s="259" t="s">
        <v>565</v>
      </c>
      <c r="L138" s="259" t="s">
        <v>565</v>
      </c>
      <c r="M138" s="259" t="s">
        <v>565</v>
      </c>
      <c r="N138" s="259" t="s">
        <v>565</v>
      </c>
      <c r="O138" s="259" t="s">
        <v>565</v>
      </c>
      <c r="P138" s="259" t="s">
        <v>565</v>
      </c>
      <c r="Q138" s="259" t="s">
        <v>565</v>
      </c>
      <c r="R138" s="259" t="s">
        <v>565</v>
      </c>
      <c r="S138" s="259" t="s">
        <v>565</v>
      </c>
      <c r="T138" s="259" t="s">
        <v>565</v>
      </c>
      <c r="U138" s="259" t="s">
        <v>565</v>
      </c>
      <c r="V138" s="260" t="s">
        <v>565</v>
      </c>
      <c r="W138" s="260" t="s">
        <v>565</v>
      </c>
      <c r="X138" s="259" t="s">
        <v>565</v>
      </c>
      <c r="Y138" s="259" t="s">
        <v>565</v>
      </c>
      <c r="Z138" s="259" t="s">
        <v>565</v>
      </c>
      <c r="AA138" s="259" t="s">
        <v>565</v>
      </c>
      <c r="AB138" s="259" t="s">
        <v>565</v>
      </c>
      <c r="AC138" s="259" t="s">
        <v>565</v>
      </c>
      <c r="AD138" s="259" t="s">
        <v>565</v>
      </c>
      <c r="AE138" s="259" t="s">
        <v>565</v>
      </c>
      <c r="AF138" s="259" t="s">
        <v>565</v>
      </c>
      <c r="AG138" s="259" t="s">
        <v>565</v>
      </c>
      <c r="AH138" s="259" t="s">
        <v>565</v>
      </c>
      <c r="AI138" s="259" t="s">
        <v>565</v>
      </c>
      <c r="AJ138" s="259" t="s">
        <v>565</v>
      </c>
      <c r="AK138" s="259" t="s">
        <v>565</v>
      </c>
      <c r="AL138" s="259" t="s">
        <v>565</v>
      </c>
      <c r="AM138" s="259" t="s">
        <v>565</v>
      </c>
      <c r="AN138" s="259" t="s">
        <v>565</v>
      </c>
      <c r="AO138" s="259" t="s">
        <v>565</v>
      </c>
      <c r="AP138" s="259" t="s">
        <v>565</v>
      </c>
      <c r="AQ138" s="259" t="s">
        <v>565</v>
      </c>
      <c r="AR138" s="259" t="s">
        <v>565</v>
      </c>
      <c r="AS138" s="259" t="s">
        <v>565</v>
      </c>
      <c r="AT138" s="259" t="s">
        <v>565</v>
      </c>
      <c r="AU138" s="259" t="s">
        <v>565</v>
      </c>
      <c r="AV138" s="259" t="s">
        <v>565</v>
      </c>
      <c r="AW138" s="259" t="s">
        <v>565</v>
      </c>
      <c r="AX138" s="259" t="s">
        <v>565</v>
      </c>
      <c r="AY138" s="259" t="s">
        <v>565</v>
      </c>
      <c r="AZ138" s="259" t="s">
        <v>565</v>
      </c>
      <c r="BA138" s="259" t="s">
        <v>565</v>
      </c>
    </row>
    <row r="139" spans="4:53">
      <c r="D139" s="259" t="s">
        <v>565</v>
      </c>
      <c r="E139" s="259" t="s">
        <v>565</v>
      </c>
      <c r="F139" s="259" t="s">
        <v>565</v>
      </c>
      <c r="G139" s="259" t="s">
        <v>565</v>
      </c>
      <c r="H139" s="259" t="s">
        <v>565</v>
      </c>
      <c r="I139" s="259" t="s">
        <v>565</v>
      </c>
      <c r="J139" s="259" t="s">
        <v>565</v>
      </c>
      <c r="K139" s="259" t="s">
        <v>565</v>
      </c>
      <c r="L139" s="259" t="s">
        <v>565</v>
      </c>
      <c r="M139" s="259" t="s">
        <v>565</v>
      </c>
      <c r="N139" s="259" t="s">
        <v>565</v>
      </c>
      <c r="O139" s="259" t="s">
        <v>565</v>
      </c>
      <c r="P139" s="259" t="s">
        <v>565</v>
      </c>
      <c r="Q139" s="259" t="s">
        <v>565</v>
      </c>
      <c r="R139" s="259" t="s">
        <v>565</v>
      </c>
      <c r="S139" s="259" t="s">
        <v>565</v>
      </c>
      <c r="T139" s="259" t="s">
        <v>565</v>
      </c>
      <c r="U139" s="259" t="s">
        <v>565</v>
      </c>
      <c r="V139" s="260" t="s">
        <v>565</v>
      </c>
      <c r="W139" s="260" t="s">
        <v>565</v>
      </c>
      <c r="X139" s="259" t="s">
        <v>565</v>
      </c>
      <c r="Y139" s="259" t="s">
        <v>565</v>
      </c>
      <c r="Z139" s="259" t="s">
        <v>565</v>
      </c>
      <c r="AA139" s="259" t="s">
        <v>565</v>
      </c>
      <c r="AB139" s="259" t="s">
        <v>565</v>
      </c>
      <c r="AC139" s="259" t="s">
        <v>565</v>
      </c>
      <c r="AD139" s="259" t="s">
        <v>565</v>
      </c>
      <c r="AE139" s="259" t="s">
        <v>565</v>
      </c>
      <c r="AF139" s="259" t="s">
        <v>565</v>
      </c>
      <c r="AG139" s="259" t="s">
        <v>565</v>
      </c>
      <c r="AH139" s="259" t="s">
        <v>565</v>
      </c>
      <c r="AI139" s="259" t="s">
        <v>565</v>
      </c>
      <c r="AJ139" s="259" t="s">
        <v>565</v>
      </c>
      <c r="AK139" s="259" t="s">
        <v>565</v>
      </c>
      <c r="AL139" s="259" t="s">
        <v>565</v>
      </c>
      <c r="AM139" s="259" t="s">
        <v>565</v>
      </c>
      <c r="AN139" s="259" t="s">
        <v>565</v>
      </c>
      <c r="AO139" s="259" t="s">
        <v>565</v>
      </c>
      <c r="AP139" s="259" t="s">
        <v>565</v>
      </c>
      <c r="AQ139" s="259" t="s">
        <v>565</v>
      </c>
      <c r="AR139" s="259" t="s">
        <v>565</v>
      </c>
      <c r="AS139" s="259" t="s">
        <v>565</v>
      </c>
      <c r="AT139" s="259" t="s">
        <v>565</v>
      </c>
      <c r="AU139" s="259" t="s">
        <v>565</v>
      </c>
      <c r="AV139" s="259" t="s">
        <v>565</v>
      </c>
      <c r="AW139" s="259" t="s">
        <v>565</v>
      </c>
      <c r="AX139" s="259" t="s">
        <v>565</v>
      </c>
      <c r="AY139" s="259" t="s">
        <v>565</v>
      </c>
      <c r="AZ139" s="259" t="s">
        <v>565</v>
      </c>
      <c r="BA139" s="259" t="s">
        <v>565</v>
      </c>
    </row>
    <row r="140" spans="4:53">
      <c r="D140" s="259" t="s">
        <v>565</v>
      </c>
      <c r="E140" s="259" t="s">
        <v>565</v>
      </c>
      <c r="F140" s="259" t="s">
        <v>565</v>
      </c>
      <c r="G140" s="259" t="s">
        <v>565</v>
      </c>
      <c r="H140" s="259" t="s">
        <v>565</v>
      </c>
      <c r="I140" s="259" t="s">
        <v>565</v>
      </c>
      <c r="J140" s="259" t="s">
        <v>565</v>
      </c>
      <c r="K140" s="259" t="s">
        <v>565</v>
      </c>
      <c r="L140" s="259" t="s">
        <v>565</v>
      </c>
      <c r="M140" s="259" t="s">
        <v>565</v>
      </c>
      <c r="N140" s="259" t="s">
        <v>565</v>
      </c>
      <c r="O140" s="259" t="s">
        <v>565</v>
      </c>
      <c r="P140" s="259" t="s">
        <v>565</v>
      </c>
      <c r="Q140" s="259" t="s">
        <v>565</v>
      </c>
      <c r="R140" s="259" t="s">
        <v>565</v>
      </c>
      <c r="S140" s="259" t="s">
        <v>565</v>
      </c>
      <c r="T140" s="259" t="s">
        <v>565</v>
      </c>
      <c r="U140" s="259" t="s">
        <v>565</v>
      </c>
      <c r="V140" s="260" t="s">
        <v>565</v>
      </c>
      <c r="W140" s="260" t="s">
        <v>565</v>
      </c>
      <c r="X140" s="259" t="s">
        <v>565</v>
      </c>
      <c r="Y140" s="259" t="s">
        <v>565</v>
      </c>
      <c r="Z140" s="259" t="s">
        <v>565</v>
      </c>
      <c r="AA140" s="259" t="s">
        <v>565</v>
      </c>
      <c r="AB140" s="259" t="s">
        <v>565</v>
      </c>
      <c r="AC140" s="259" t="s">
        <v>565</v>
      </c>
      <c r="AD140" s="259" t="s">
        <v>565</v>
      </c>
      <c r="AE140" s="259" t="s">
        <v>565</v>
      </c>
      <c r="AF140" s="259" t="s">
        <v>565</v>
      </c>
      <c r="AG140" s="259" t="s">
        <v>565</v>
      </c>
      <c r="AH140" s="259" t="s">
        <v>565</v>
      </c>
      <c r="AI140" s="259" t="s">
        <v>565</v>
      </c>
      <c r="AJ140" s="259" t="s">
        <v>565</v>
      </c>
      <c r="AK140" s="259" t="s">
        <v>565</v>
      </c>
      <c r="AL140" s="259" t="s">
        <v>565</v>
      </c>
      <c r="AM140" s="259" t="s">
        <v>565</v>
      </c>
      <c r="AN140" s="259" t="s">
        <v>565</v>
      </c>
      <c r="AO140" s="259" t="s">
        <v>565</v>
      </c>
      <c r="AP140" s="259" t="s">
        <v>565</v>
      </c>
      <c r="AQ140" s="259" t="s">
        <v>565</v>
      </c>
      <c r="AR140" s="259" t="s">
        <v>565</v>
      </c>
      <c r="AS140" s="259" t="s">
        <v>565</v>
      </c>
      <c r="AT140" s="259" t="s">
        <v>565</v>
      </c>
      <c r="AU140" s="259" t="s">
        <v>565</v>
      </c>
      <c r="AV140" s="259" t="s">
        <v>565</v>
      </c>
      <c r="AW140" s="259" t="s">
        <v>565</v>
      </c>
      <c r="AX140" s="259" t="s">
        <v>565</v>
      </c>
      <c r="AY140" s="259" t="s">
        <v>565</v>
      </c>
      <c r="AZ140" s="259" t="s">
        <v>565</v>
      </c>
      <c r="BA140" s="259" t="s">
        <v>565</v>
      </c>
    </row>
    <row r="141" spans="4:53">
      <c r="D141" s="259" t="s">
        <v>565</v>
      </c>
      <c r="E141" s="259" t="s">
        <v>565</v>
      </c>
      <c r="F141" s="259" t="s">
        <v>565</v>
      </c>
      <c r="G141" s="259" t="s">
        <v>565</v>
      </c>
      <c r="H141" s="259" t="s">
        <v>565</v>
      </c>
      <c r="I141" s="259" t="s">
        <v>565</v>
      </c>
      <c r="J141" s="259" t="s">
        <v>565</v>
      </c>
      <c r="K141" s="259" t="s">
        <v>565</v>
      </c>
      <c r="L141" s="259" t="s">
        <v>565</v>
      </c>
      <c r="M141" s="259" t="s">
        <v>565</v>
      </c>
      <c r="N141" s="259" t="s">
        <v>565</v>
      </c>
      <c r="O141" s="259" t="s">
        <v>565</v>
      </c>
      <c r="P141" s="259" t="s">
        <v>565</v>
      </c>
      <c r="Q141" s="259" t="s">
        <v>565</v>
      </c>
      <c r="R141" s="259" t="s">
        <v>565</v>
      </c>
      <c r="S141" s="259" t="s">
        <v>565</v>
      </c>
      <c r="T141" s="259" t="s">
        <v>565</v>
      </c>
      <c r="U141" s="259" t="s">
        <v>565</v>
      </c>
      <c r="V141" s="260" t="s">
        <v>565</v>
      </c>
      <c r="W141" s="260" t="s">
        <v>565</v>
      </c>
      <c r="X141" s="259" t="s">
        <v>565</v>
      </c>
      <c r="Y141" s="259" t="s">
        <v>565</v>
      </c>
      <c r="Z141" s="259" t="s">
        <v>565</v>
      </c>
      <c r="AA141" s="259" t="s">
        <v>565</v>
      </c>
      <c r="AB141" s="259" t="s">
        <v>565</v>
      </c>
      <c r="AC141" s="259" t="s">
        <v>565</v>
      </c>
      <c r="AD141" s="259" t="s">
        <v>565</v>
      </c>
      <c r="AE141" s="259" t="s">
        <v>565</v>
      </c>
      <c r="AF141" s="259" t="s">
        <v>565</v>
      </c>
      <c r="AG141" s="259" t="s">
        <v>565</v>
      </c>
      <c r="AH141" s="259" t="s">
        <v>565</v>
      </c>
      <c r="AI141" s="259" t="s">
        <v>565</v>
      </c>
      <c r="AJ141" s="259" t="s">
        <v>565</v>
      </c>
      <c r="AK141" s="259" t="s">
        <v>565</v>
      </c>
      <c r="AL141" s="259" t="s">
        <v>565</v>
      </c>
      <c r="AM141" s="259" t="s">
        <v>565</v>
      </c>
      <c r="AN141" s="259" t="s">
        <v>565</v>
      </c>
      <c r="AO141" s="259" t="s">
        <v>565</v>
      </c>
      <c r="AP141" s="259" t="s">
        <v>565</v>
      </c>
      <c r="AQ141" s="259" t="s">
        <v>565</v>
      </c>
      <c r="AR141" s="259" t="s">
        <v>565</v>
      </c>
      <c r="AS141" s="259" t="s">
        <v>565</v>
      </c>
      <c r="AT141" s="259" t="s">
        <v>565</v>
      </c>
      <c r="AU141" s="259" t="s">
        <v>565</v>
      </c>
      <c r="AV141" s="259" t="s">
        <v>565</v>
      </c>
      <c r="AW141" s="259" t="s">
        <v>565</v>
      </c>
      <c r="AX141" s="259" t="s">
        <v>565</v>
      </c>
      <c r="AY141" s="259" t="s">
        <v>565</v>
      </c>
      <c r="AZ141" s="259" t="s">
        <v>565</v>
      </c>
      <c r="BA141" s="259" t="s">
        <v>565</v>
      </c>
    </row>
    <row r="142" spans="4:53">
      <c r="D142" s="259" t="s">
        <v>565</v>
      </c>
      <c r="E142" s="259" t="s">
        <v>565</v>
      </c>
      <c r="F142" s="259" t="s">
        <v>565</v>
      </c>
      <c r="G142" s="259" t="s">
        <v>565</v>
      </c>
      <c r="H142" s="259" t="s">
        <v>565</v>
      </c>
      <c r="I142" s="259" t="s">
        <v>565</v>
      </c>
      <c r="J142" s="259" t="s">
        <v>565</v>
      </c>
      <c r="K142" s="259" t="s">
        <v>565</v>
      </c>
      <c r="L142" s="259" t="s">
        <v>565</v>
      </c>
      <c r="M142" s="259" t="s">
        <v>565</v>
      </c>
      <c r="N142" s="259" t="s">
        <v>565</v>
      </c>
      <c r="O142" s="259" t="s">
        <v>565</v>
      </c>
      <c r="P142" s="259" t="s">
        <v>565</v>
      </c>
      <c r="Q142" s="259" t="s">
        <v>565</v>
      </c>
      <c r="R142" s="259" t="s">
        <v>565</v>
      </c>
      <c r="S142" s="259" t="s">
        <v>565</v>
      </c>
      <c r="T142" s="259" t="s">
        <v>565</v>
      </c>
      <c r="U142" s="259" t="s">
        <v>565</v>
      </c>
      <c r="V142" s="260" t="s">
        <v>565</v>
      </c>
      <c r="W142" s="260" t="s">
        <v>565</v>
      </c>
      <c r="X142" s="259" t="s">
        <v>565</v>
      </c>
      <c r="Y142" s="259" t="s">
        <v>565</v>
      </c>
      <c r="Z142" s="259" t="s">
        <v>565</v>
      </c>
      <c r="AA142" s="259" t="s">
        <v>565</v>
      </c>
      <c r="AB142" s="259" t="s">
        <v>565</v>
      </c>
      <c r="AC142" s="259" t="s">
        <v>565</v>
      </c>
      <c r="AD142" s="259" t="s">
        <v>565</v>
      </c>
      <c r="AE142" s="259" t="s">
        <v>565</v>
      </c>
      <c r="AF142" s="259" t="s">
        <v>565</v>
      </c>
      <c r="AG142" s="259" t="s">
        <v>565</v>
      </c>
      <c r="AH142" s="259" t="s">
        <v>565</v>
      </c>
      <c r="AI142" s="259" t="s">
        <v>565</v>
      </c>
      <c r="AJ142" s="259" t="s">
        <v>565</v>
      </c>
      <c r="AK142" s="259" t="s">
        <v>565</v>
      </c>
      <c r="AL142" s="259" t="s">
        <v>565</v>
      </c>
      <c r="AM142" s="259" t="s">
        <v>565</v>
      </c>
      <c r="AN142" s="259" t="s">
        <v>565</v>
      </c>
      <c r="AO142" s="259" t="s">
        <v>565</v>
      </c>
      <c r="AP142" s="259" t="s">
        <v>565</v>
      </c>
      <c r="AQ142" s="259" t="s">
        <v>565</v>
      </c>
      <c r="AR142" s="259" t="s">
        <v>565</v>
      </c>
      <c r="AS142" s="259" t="s">
        <v>565</v>
      </c>
      <c r="AT142" s="259" t="s">
        <v>565</v>
      </c>
      <c r="AU142" s="259" t="s">
        <v>565</v>
      </c>
      <c r="AV142" s="259" t="s">
        <v>565</v>
      </c>
      <c r="AW142" s="259" t="s">
        <v>565</v>
      </c>
      <c r="AX142" s="259" t="s">
        <v>565</v>
      </c>
      <c r="AY142" s="259" t="s">
        <v>565</v>
      </c>
      <c r="AZ142" s="259" t="s">
        <v>565</v>
      </c>
      <c r="BA142" s="259" t="s">
        <v>565</v>
      </c>
    </row>
    <row r="143" spans="4:53">
      <c r="D143" s="259" t="s">
        <v>565</v>
      </c>
      <c r="E143" s="259" t="s">
        <v>565</v>
      </c>
      <c r="F143" s="259" t="s">
        <v>565</v>
      </c>
      <c r="G143" s="259" t="s">
        <v>565</v>
      </c>
      <c r="H143" s="259" t="s">
        <v>565</v>
      </c>
      <c r="I143" s="259" t="s">
        <v>565</v>
      </c>
      <c r="J143" s="259" t="s">
        <v>565</v>
      </c>
      <c r="K143" s="259" t="s">
        <v>565</v>
      </c>
      <c r="L143" s="259" t="s">
        <v>565</v>
      </c>
      <c r="M143" s="259" t="s">
        <v>565</v>
      </c>
      <c r="N143" s="259" t="s">
        <v>565</v>
      </c>
      <c r="O143" s="259" t="s">
        <v>565</v>
      </c>
      <c r="P143" s="259" t="s">
        <v>565</v>
      </c>
      <c r="Q143" s="259" t="s">
        <v>565</v>
      </c>
      <c r="R143" s="259" t="s">
        <v>565</v>
      </c>
      <c r="S143" s="259" t="s">
        <v>565</v>
      </c>
      <c r="T143" s="259" t="s">
        <v>565</v>
      </c>
      <c r="U143" s="259" t="s">
        <v>565</v>
      </c>
      <c r="V143" s="260" t="s">
        <v>565</v>
      </c>
      <c r="W143" s="260" t="s">
        <v>565</v>
      </c>
      <c r="X143" s="259" t="s">
        <v>565</v>
      </c>
      <c r="Y143" s="259" t="s">
        <v>565</v>
      </c>
      <c r="Z143" s="259" t="s">
        <v>565</v>
      </c>
      <c r="AA143" s="259" t="s">
        <v>565</v>
      </c>
      <c r="AB143" s="259" t="s">
        <v>565</v>
      </c>
      <c r="AC143" s="259" t="s">
        <v>565</v>
      </c>
      <c r="AD143" s="259" t="s">
        <v>565</v>
      </c>
      <c r="AE143" s="259" t="s">
        <v>565</v>
      </c>
      <c r="AF143" s="259" t="s">
        <v>565</v>
      </c>
      <c r="AG143" s="259" t="s">
        <v>565</v>
      </c>
      <c r="AH143" s="259" t="s">
        <v>565</v>
      </c>
      <c r="AI143" s="259" t="s">
        <v>565</v>
      </c>
      <c r="AJ143" s="259" t="s">
        <v>565</v>
      </c>
      <c r="AK143" s="259" t="s">
        <v>565</v>
      </c>
      <c r="AL143" s="259" t="s">
        <v>565</v>
      </c>
      <c r="AM143" s="259" t="s">
        <v>565</v>
      </c>
      <c r="AN143" s="259" t="s">
        <v>565</v>
      </c>
      <c r="AO143" s="259" t="s">
        <v>565</v>
      </c>
      <c r="AP143" s="259" t="s">
        <v>565</v>
      </c>
      <c r="AQ143" s="259" t="s">
        <v>565</v>
      </c>
      <c r="AR143" s="259" t="s">
        <v>565</v>
      </c>
      <c r="AS143" s="259" t="s">
        <v>565</v>
      </c>
      <c r="AT143" s="259" t="s">
        <v>565</v>
      </c>
      <c r="AU143" s="259" t="s">
        <v>565</v>
      </c>
      <c r="AV143" s="259" t="s">
        <v>565</v>
      </c>
      <c r="AW143" s="259" t="s">
        <v>565</v>
      </c>
      <c r="AX143" s="259" t="s">
        <v>565</v>
      </c>
      <c r="AY143" s="259" t="s">
        <v>565</v>
      </c>
      <c r="AZ143" s="259" t="s">
        <v>565</v>
      </c>
      <c r="BA143" s="259" t="s">
        <v>565</v>
      </c>
    </row>
    <row r="144" spans="4:53">
      <c r="D144" s="259" t="s">
        <v>565</v>
      </c>
      <c r="E144" s="259" t="s">
        <v>565</v>
      </c>
      <c r="F144" s="259" t="s">
        <v>565</v>
      </c>
      <c r="G144" s="259" t="s">
        <v>565</v>
      </c>
      <c r="H144" s="259" t="s">
        <v>565</v>
      </c>
      <c r="I144" s="259" t="s">
        <v>565</v>
      </c>
      <c r="J144" s="259" t="s">
        <v>565</v>
      </c>
      <c r="K144" s="259" t="s">
        <v>565</v>
      </c>
      <c r="L144" s="259" t="s">
        <v>565</v>
      </c>
      <c r="M144" s="259" t="s">
        <v>565</v>
      </c>
      <c r="N144" s="259" t="s">
        <v>565</v>
      </c>
      <c r="O144" s="259" t="s">
        <v>565</v>
      </c>
      <c r="P144" s="259" t="s">
        <v>565</v>
      </c>
      <c r="Q144" s="259" t="s">
        <v>565</v>
      </c>
      <c r="R144" s="259" t="s">
        <v>565</v>
      </c>
      <c r="S144" s="259" t="s">
        <v>565</v>
      </c>
      <c r="T144" s="259" t="s">
        <v>565</v>
      </c>
      <c r="U144" s="259" t="s">
        <v>565</v>
      </c>
      <c r="V144" s="260" t="s">
        <v>565</v>
      </c>
      <c r="W144" s="260" t="s">
        <v>565</v>
      </c>
      <c r="X144" s="259" t="s">
        <v>565</v>
      </c>
      <c r="Y144" s="259" t="s">
        <v>565</v>
      </c>
      <c r="Z144" s="259" t="s">
        <v>565</v>
      </c>
      <c r="AA144" s="259" t="s">
        <v>565</v>
      </c>
      <c r="AB144" s="259" t="s">
        <v>565</v>
      </c>
      <c r="AC144" s="259" t="s">
        <v>565</v>
      </c>
      <c r="AD144" s="259" t="s">
        <v>565</v>
      </c>
      <c r="AE144" s="259" t="s">
        <v>565</v>
      </c>
      <c r="AF144" s="259" t="s">
        <v>565</v>
      </c>
      <c r="AG144" s="259" t="s">
        <v>565</v>
      </c>
      <c r="AH144" s="259" t="s">
        <v>565</v>
      </c>
      <c r="AI144" s="259" t="s">
        <v>565</v>
      </c>
      <c r="AJ144" s="259" t="s">
        <v>565</v>
      </c>
      <c r="AK144" s="259" t="s">
        <v>565</v>
      </c>
      <c r="AL144" s="259" t="s">
        <v>565</v>
      </c>
      <c r="AM144" s="259" t="s">
        <v>565</v>
      </c>
      <c r="AN144" s="259" t="s">
        <v>565</v>
      </c>
      <c r="AO144" s="259" t="s">
        <v>565</v>
      </c>
      <c r="AP144" s="259" t="s">
        <v>565</v>
      </c>
      <c r="AQ144" s="259" t="s">
        <v>565</v>
      </c>
      <c r="AR144" s="259" t="s">
        <v>565</v>
      </c>
      <c r="AS144" s="259" t="s">
        <v>565</v>
      </c>
      <c r="AT144" s="259" t="s">
        <v>565</v>
      </c>
      <c r="AU144" s="259" t="s">
        <v>565</v>
      </c>
      <c r="AV144" s="259" t="s">
        <v>565</v>
      </c>
      <c r="AW144" s="259" t="s">
        <v>565</v>
      </c>
      <c r="AX144" s="259" t="s">
        <v>565</v>
      </c>
      <c r="AY144" s="259" t="s">
        <v>565</v>
      </c>
      <c r="AZ144" s="259" t="s">
        <v>565</v>
      </c>
      <c r="BA144" s="259" t="s">
        <v>565</v>
      </c>
    </row>
    <row r="145" spans="4:53">
      <c r="D145" s="259" t="s">
        <v>565</v>
      </c>
      <c r="E145" s="259" t="s">
        <v>565</v>
      </c>
      <c r="F145" s="259" t="s">
        <v>565</v>
      </c>
      <c r="G145" s="259" t="s">
        <v>565</v>
      </c>
      <c r="H145" s="259" t="s">
        <v>565</v>
      </c>
      <c r="I145" s="259" t="s">
        <v>565</v>
      </c>
      <c r="J145" s="259" t="s">
        <v>565</v>
      </c>
      <c r="K145" s="259" t="s">
        <v>565</v>
      </c>
      <c r="L145" s="259" t="s">
        <v>565</v>
      </c>
      <c r="M145" s="259" t="s">
        <v>565</v>
      </c>
      <c r="N145" s="259" t="s">
        <v>565</v>
      </c>
      <c r="O145" s="259" t="s">
        <v>565</v>
      </c>
      <c r="P145" s="259" t="s">
        <v>565</v>
      </c>
      <c r="Q145" s="259" t="s">
        <v>565</v>
      </c>
      <c r="R145" s="259" t="s">
        <v>565</v>
      </c>
      <c r="S145" s="259" t="s">
        <v>565</v>
      </c>
      <c r="T145" s="259" t="s">
        <v>565</v>
      </c>
      <c r="U145" s="259" t="s">
        <v>565</v>
      </c>
      <c r="V145" s="260" t="s">
        <v>565</v>
      </c>
      <c r="W145" s="260" t="s">
        <v>565</v>
      </c>
      <c r="X145" s="259" t="s">
        <v>565</v>
      </c>
      <c r="Y145" s="259" t="s">
        <v>565</v>
      </c>
      <c r="Z145" s="259" t="s">
        <v>565</v>
      </c>
      <c r="AA145" s="259" t="s">
        <v>565</v>
      </c>
      <c r="AB145" s="259" t="s">
        <v>565</v>
      </c>
      <c r="AC145" s="259" t="s">
        <v>565</v>
      </c>
      <c r="AD145" s="259" t="s">
        <v>565</v>
      </c>
      <c r="AE145" s="259" t="s">
        <v>565</v>
      </c>
      <c r="AF145" s="259" t="s">
        <v>565</v>
      </c>
      <c r="AG145" s="259" t="s">
        <v>565</v>
      </c>
      <c r="AH145" s="259" t="s">
        <v>565</v>
      </c>
      <c r="AI145" s="259" t="s">
        <v>565</v>
      </c>
      <c r="AJ145" s="259" t="s">
        <v>565</v>
      </c>
      <c r="AK145" s="259" t="s">
        <v>565</v>
      </c>
      <c r="AL145" s="259" t="s">
        <v>565</v>
      </c>
      <c r="AM145" s="259" t="s">
        <v>565</v>
      </c>
      <c r="AN145" s="259" t="s">
        <v>565</v>
      </c>
      <c r="AO145" s="259" t="s">
        <v>565</v>
      </c>
      <c r="AP145" s="259" t="s">
        <v>565</v>
      </c>
      <c r="AQ145" s="259" t="s">
        <v>565</v>
      </c>
      <c r="AR145" s="259" t="s">
        <v>565</v>
      </c>
      <c r="AS145" s="259" t="s">
        <v>565</v>
      </c>
      <c r="AT145" s="259" t="s">
        <v>565</v>
      </c>
      <c r="AU145" s="259" t="s">
        <v>565</v>
      </c>
      <c r="AV145" s="259" t="s">
        <v>565</v>
      </c>
      <c r="AW145" s="259" t="s">
        <v>565</v>
      </c>
      <c r="AX145" s="259" t="s">
        <v>565</v>
      </c>
      <c r="AY145" s="259" t="s">
        <v>565</v>
      </c>
      <c r="AZ145" s="259" t="s">
        <v>565</v>
      </c>
      <c r="BA145" s="259" t="s">
        <v>565</v>
      </c>
    </row>
    <row r="146" spans="4:53">
      <c r="D146" s="259" t="s">
        <v>565</v>
      </c>
      <c r="E146" s="259" t="s">
        <v>565</v>
      </c>
      <c r="F146" s="259" t="s">
        <v>565</v>
      </c>
      <c r="G146" s="259" t="s">
        <v>565</v>
      </c>
      <c r="H146" s="259" t="s">
        <v>565</v>
      </c>
      <c r="I146" s="259" t="s">
        <v>565</v>
      </c>
      <c r="J146" s="259" t="s">
        <v>565</v>
      </c>
      <c r="K146" s="259" t="s">
        <v>565</v>
      </c>
      <c r="L146" s="259" t="s">
        <v>565</v>
      </c>
      <c r="M146" s="259" t="s">
        <v>565</v>
      </c>
      <c r="N146" s="259" t="s">
        <v>565</v>
      </c>
      <c r="O146" s="259" t="s">
        <v>565</v>
      </c>
      <c r="P146" s="259" t="s">
        <v>565</v>
      </c>
      <c r="Q146" s="259" t="s">
        <v>565</v>
      </c>
      <c r="R146" s="259" t="s">
        <v>565</v>
      </c>
      <c r="S146" s="259" t="s">
        <v>565</v>
      </c>
      <c r="T146" s="259" t="s">
        <v>565</v>
      </c>
      <c r="U146" s="259" t="s">
        <v>565</v>
      </c>
      <c r="V146" s="260" t="s">
        <v>565</v>
      </c>
      <c r="W146" s="260" t="s">
        <v>565</v>
      </c>
      <c r="X146" s="259" t="s">
        <v>565</v>
      </c>
      <c r="Y146" s="259" t="s">
        <v>565</v>
      </c>
      <c r="Z146" s="259" t="s">
        <v>565</v>
      </c>
      <c r="AA146" s="259" t="s">
        <v>565</v>
      </c>
      <c r="AB146" s="259" t="s">
        <v>565</v>
      </c>
      <c r="AC146" s="259" t="s">
        <v>565</v>
      </c>
      <c r="AD146" s="259" t="s">
        <v>565</v>
      </c>
      <c r="AE146" s="259" t="s">
        <v>565</v>
      </c>
      <c r="AF146" s="259" t="s">
        <v>565</v>
      </c>
      <c r="AG146" s="259" t="s">
        <v>565</v>
      </c>
      <c r="AH146" s="259" t="s">
        <v>565</v>
      </c>
      <c r="AI146" s="259" t="s">
        <v>565</v>
      </c>
      <c r="AJ146" s="259" t="s">
        <v>565</v>
      </c>
      <c r="AK146" s="259" t="s">
        <v>565</v>
      </c>
      <c r="AL146" s="259" t="s">
        <v>565</v>
      </c>
      <c r="AM146" s="259" t="s">
        <v>565</v>
      </c>
      <c r="AN146" s="259" t="s">
        <v>565</v>
      </c>
      <c r="AO146" s="259" t="s">
        <v>565</v>
      </c>
      <c r="AP146" s="259" t="s">
        <v>565</v>
      </c>
      <c r="AQ146" s="259" t="s">
        <v>565</v>
      </c>
      <c r="AR146" s="259" t="s">
        <v>565</v>
      </c>
      <c r="AS146" s="259" t="s">
        <v>565</v>
      </c>
      <c r="AT146" s="259" t="s">
        <v>565</v>
      </c>
      <c r="AU146" s="259" t="s">
        <v>565</v>
      </c>
      <c r="AV146" s="259" t="s">
        <v>565</v>
      </c>
      <c r="AW146" s="259" t="s">
        <v>565</v>
      </c>
      <c r="AX146" s="259" t="s">
        <v>565</v>
      </c>
      <c r="AY146" s="259" t="s">
        <v>565</v>
      </c>
      <c r="AZ146" s="259" t="s">
        <v>565</v>
      </c>
      <c r="BA146" s="259" t="s">
        <v>565</v>
      </c>
    </row>
    <row r="147" spans="4:53">
      <c r="D147" s="259" t="s">
        <v>565</v>
      </c>
      <c r="E147" s="259" t="s">
        <v>565</v>
      </c>
      <c r="F147" s="259" t="s">
        <v>565</v>
      </c>
      <c r="G147" s="259" t="s">
        <v>565</v>
      </c>
      <c r="H147" s="259" t="s">
        <v>565</v>
      </c>
      <c r="I147" s="259" t="s">
        <v>565</v>
      </c>
      <c r="J147" s="259" t="s">
        <v>565</v>
      </c>
      <c r="K147" s="259" t="s">
        <v>565</v>
      </c>
      <c r="L147" s="259" t="s">
        <v>565</v>
      </c>
      <c r="M147" s="259" t="s">
        <v>565</v>
      </c>
      <c r="N147" s="259" t="s">
        <v>565</v>
      </c>
      <c r="O147" s="259" t="s">
        <v>565</v>
      </c>
      <c r="P147" s="259" t="s">
        <v>565</v>
      </c>
      <c r="Q147" s="259" t="s">
        <v>565</v>
      </c>
      <c r="R147" s="259" t="s">
        <v>565</v>
      </c>
      <c r="S147" s="259" t="s">
        <v>565</v>
      </c>
      <c r="T147" s="259" t="s">
        <v>565</v>
      </c>
      <c r="U147" s="259" t="s">
        <v>565</v>
      </c>
      <c r="V147" s="260" t="s">
        <v>565</v>
      </c>
      <c r="W147" s="260" t="s">
        <v>565</v>
      </c>
      <c r="X147" s="259" t="s">
        <v>565</v>
      </c>
      <c r="Y147" s="259" t="s">
        <v>565</v>
      </c>
      <c r="Z147" s="259" t="s">
        <v>565</v>
      </c>
      <c r="AA147" s="259" t="s">
        <v>565</v>
      </c>
      <c r="AB147" s="259" t="s">
        <v>565</v>
      </c>
      <c r="AC147" s="259" t="s">
        <v>565</v>
      </c>
      <c r="AD147" s="259" t="s">
        <v>565</v>
      </c>
      <c r="AE147" s="259" t="s">
        <v>565</v>
      </c>
      <c r="AF147" s="259" t="s">
        <v>565</v>
      </c>
      <c r="AG147" s="259" t="s">
        <v>565</v>
      </c>
      <c r="AH147" s="259" t="s">
        <v>565</v>
      </c>
      <c r="AI147" s="259" t="s">
        <v>565</v>
      </c>
      <c r="AJ147" s="259" t="s">
        <v>565</v>
      </c>
      <c r="AK147" s="259" t="s">
        <v>565</v>
      </c>
      <c r="AL147" s="259" t="s">
        <v>565</v>
      </c>
      <c r="AM147" s="259" t="s">
        <v>565</v>
      </c>
      <c r="AN147" s="259" t="s">
        <v>565</v>
      </c>
      <c r="AO147" s="259" t="s">
        <v>565</v>
      </c>
      <c r="AP147" s="259" t="s">
        <v>565</v>
      </c>
      <c r="AQ147" s="259" t="s">
        <v>565</v>
      </c>
      <c r="AR147" s="259" t="s">
        <v>565</v>
      </c>
      <c r="AS147" s="259" t="s">
        <v>565</v>
      </c>
      <c r="AT147" s="259" t="s">
        <v>565</v>
      </c>
      <c r="AU147" s="259" t="s">
        <v>565</v>
      </c>
      <c r="AV147" s="259" t="s">
        <v>565</v>
      </c>
      <c r="AW147" s="259" t="s">
        <v>565</v>
      </c>
      <c r="AX147" s="259" t="s">
        <v>565</v>
      </c>
      <c r="AY147" s="259" t="s">
        <v>565</v>
      </c>
      <c r="AZ147" s="259" t="s">
        <v>565</v>
      </c>
      <c r="BA147" s="259" t="s">
        <v>565</v>
      </c>
    </row>
    <row r="148" spans="4:53">
      <c r="D148" s="259" t="s">
        <v>565</v>
      </c>
      <c r="E148" s="259" t="s">
        <v>565</v>
      </c>
      <c r="F148" s="259" t="s">
        <v>565</v>
      </c>
      <c r="G148" s="259" t="s">
        <v>565</v>
      </c>
      <c r="H148" s="259" t="s">
        <v>565</v>
      </c>
      <c r="I148" s="259" t="s">
        <v>565</v>
      </c>
      <c r="J148" s="259" t="s">
        <v>565</v>
      </c>
      <c r="K148" s="259" t="s">
        <v>565</v>
      </c>
      <c r="L148" s="259" t="s">
        <v>565</v>
      </c>
      <c r="M148" s="259" t="s">
        <v>565</v>
      </c>
      <c r="N148" s="259" t="s">
        <v>565</v>
      </c>
      <c r="O148" s="259" t="s">
        <v>565</v>
      </c>
      <c r="P148" s="259" t="s">
        <v>565</v>
      </c>
      <c r="Q148" s="259" t="s">
        <v>565</v>
      </c>
      <c r="R148" s="259" t="s">
        <v>565</v>
      </c>
      <c r="S148" s="259" t="s">
        <v>565</v>
      </c>
      <c r="T148" s="259" t="s">
        <v>565</v>
      </c>
      <c r="U148" s="259" t="s">
        <v>565</v>
      </c>
      <c r="V148" s="260" t="s">
        <v>565</v>
      </c>
      <c r="W148" s="260" t="s">
        <v>565</v>
      </c>
      <c r="X148" s="259" t="s">
        <v>565</v>
      </c>
      <c r="Y148" s="259" t="s">
        <v>565</v>
      </c>
      <c r="Z148" s="259" t="s">
        <v>565</v>
      </c>
      <c r="AA148" s="259" t="s">
        <v>565</v>
      </c>
      <c r="AB148" s="259" t="s">
        <v>565</v>
      </c>
      <c r="AC148" s="259" t="s">
        <v>565</v>
      </c>
      <c r="AD148" s="259" t="s">
        <v>565</v>
      </c>
      <c r="AE148" s="259" t="s">
        <v>565</v>
      </c>
      <c r="AF148" s="259" t="s">
        <v>565</v>
      </c>
      <c r="AG148" s="259" t="s">
        <v>565</v>
      </c>
      <c r="AH148" s="259" t="s">
        <v>565</v>
      </c>
      <c r="AI148" s="259" t="s">
        <v>565</v>
      </c>
      <c r="AJ148" s="259" t="s">
        <v>565</v>
      </c>
      <c r="AK148" s="259" t="s">
        <v>565</v>
      </c>
      <c r="AL148" s="259" t="s">
        <v>565</v>
      </c>
      <c r="AM148" s="259" t="s">
        <v>565</v>
      </c>
      <c r="AN148" s="259" t="s">
        <v>565</v>
      </c>
      <c r="AO148" s="259" t="s">
        <v>565</v>
      </c>
      <c r="AP148" s="259" t="s">
        <v>565</v>
      </c>
      <c r="AQ148" s="259" t="s">
        <v>565</v>
      </c>
      <c r="AR148" s="259" t="s">
        <v>565</v>
      </c>
      <c r="AS148" s="259" t="s">
        <v>565</v>
      </c>
      <c r="AT148" s="259" t="s">
        <v>565</v>
      </c>
      <c r="AU148" s="259" t="s">
        <v>565</v>
      </c>
      <c r="AV148" s="259" t="s">
        <v>565</v>
      </c>
      <c r="AW148" s="259" t="s">
        <v>565</v>
      </c>
      <c r="AX148" s="259" t="s">
        <v>565</v>
      </c>
      <c r="AY148" s="259" t="s">
        <v>565</v>
      </c>
      <c r="AZ148" s="259" t="s">
        <v>565</v>
      </c>
      <c r="BA148" s="259" t="s">
        <v>565</v>
      </c>
    </row>
    <row r="149" spans="4:53">
      <c r="D149" s="259" t="s">
        <v>565</v>
      </c>
      <c r="E149" s="259" t="s">
        <v>565</v>
      </c>
      <c r="F149" s="259" t="s">
        <v>565</v>
      </c>
      <c r="G149" s="259" t="s">
        <v>565</v>
      </c>
      <c r="H149" s="259" t="s">
        <v>565</v>
      </c>
      <c r="I149" s="259" t="s">
        <v>565</v>
      </c>
      <c r="J149" s="259" t="s">
        <v>565</v>
      </c>
      <c r="K149" s="259" t="s">
        <v>565</v>
      </c>
      <c r="L149" s="259" t="s">
        <v>565</v>
      </c>
      <c r="M149" s="259" t="s">
        <v>565</v>
      </c>
      <c r="N149" s="259" t="s">
        <v>565</v>
      </c>
      <c r="O149" s="259" t="s">
        <v>565</v>
      </c>
      <c r="P149" s="259" t="s">
        <v>565</v>
      </c>
      <c r="Q149" s="259" t="s">
        <v>565</v>
      </c>
      <c r="R149" s="259" t="s">
        <v>565</v>
      </c>
      <c r="S149" s="259" t="s">
        <v>565</v>
      </c>
      <c r="T149" s="259" t="s">
        <v>565</v>
      </c>
      <c r="U149" s="259" t="s">
        <v>565</v>
      </c>
      <c r="V149" s="260" t="s">
        <v>565</v>
      </c>
      <c r="W149" s="260" t="s">
        <v>565</v>
      </c>
      <c r="X149" s="259" t="s">
        <v>565</v>
      </c>
      <c r="Y149" s="259" t="s">
        <v>565</v>
      </c>
      <c r="Z149" s="259" t="s">
        <v>565</v>
      </c>
      <c r="AA149" s="259" t="s">
        <v>565</v>
      </c>
      <c r="AB149" s="259" t="s">
        <v>565</v>
      </c>
      <c r="AC149" s="259" t="s">
        <v>565</v>
      </c>
      <c r="AD149" s="259" t="s">
        <v>565</v>
      </c>
      <c r="AE149" s="259" t="s">
        <v>565</v>
      </c>
      <c r="AF149" s="259" t="s">
        <v>565</v>
      </c>
      <c r="AG149" s="259" t="s">
        <v>565</v>
      </c>
      <c r="AH149" s="259" t="s">
        <v>565</v>
      </c>
      <c r="AI149" s="259" t="s">
        <v>565</v>
      </c>
      <c r="AJ149" s="259" t="s">
        <v>565</v>
      </c>
      <c r="AK149" s="259" t="s">
        <v>565</v>
      </c>
      <c r="AL149" s="259" t="s">
        <v>565</v>
      </c>
      <c r="AM149" s="259" t="s">
        <v>565</v>
      </c>
      <c r="AN149" s="259" t="s">
        <v>565</v>
      </c>
      <c r="AO149" s="259" t="s">
        <v>565</v>
      </c>
      <c r="AP149" s="259" t="s">
        <v>565</v>
      </c>
      <c r="AQ149" s="259" t="s">
        <v>565</v>
      </c>
      <c r="AR149" s="259" t="s">
        <v>565</v>
      </c>
      <c r="AS149" s="259" t="s">
        <v>565</v>
      </c>
      <c r="AT149" s="259" t="s">
        <v>565</v>
      </c>
      <c r="AU149" s="259" t="s">
        <v>565</v>
      </c>
      <c r="AV149" s="259" t="s">
        <v>565</v>
      </c>
      <c r="AW149" s="259" t="s">
        <v>565</v>
      </c>
      <c r="AX149" s="259" t="s">
        <v>565</v>
      </c>
      <c r="AY149" s="259" t="s">
        <v>565</v>
      </c>
      <c r="AZ149" s="259" t="s">
        <v>565</v>
      </c>
      <c r="BA149" s="259" t="s">
        <v>565</v>
      </c>
    </row>
    <row r="150" spans="4:53">
      <c r="D150" s="259" t="s">
        <v>565</v>
      </c>
      <c r="E150" s="259" t="s">
        <v>565</v>
      </c>
      <c r="F150" s="259" t="s">
        <v>565</v>
      </c>
      <c r="G150" s="259" t="s">
        <v>565</v>
      </c>
      <c r="H150" s="259" t="s">
        <v>565</v>
      </c>
      <c r="I150" s="259" t="s">
        <v>565</v>
      </c>
      <c r="J150" s="259" t="s">
        <v>565</v>
      </c>
      <c r="K150" s="259" t="s">
        <v>565</v>
      </c>
      <c r="L150" s="259" t="s">
        <v>565</v>
      </c>
      <c r="M150" s="259" t="s">
        <v>565</v>
      </c>
      <c r="N150" s="259" t="s">
        <v>565</v>
      </c>
      <c r="O150" s="259" t="s">
        <v>565</v>
      </c>
      <c r="P150" s="259" t="s">
        <v>565</v>
      </c>
      <c r="Q150" s="259" t="s">
        <v>565</v>
      </c>
      <c r="R150" s="259" t="s">
        <v>565</v>
      </c>
      <c r="S150" s="259" t="s">
        <v>565</v>
      </c>
      <c r="T150" s="259" t="s">
        <v>565</v>
      </c>
      <c r="U150" s="259" t="s">
        <v>565</v>
      </c>
      <c r="V150" s="260" t="s">
        <v>565</v>
      </c>
      <c r="W150" s="260" t="s">
        <v>565</v>
      </c>
      <c r="X150" s="259" t="s">
        <v>565</v>
      </c>
      <c r="Y150" s="259" t="s">
        <v>565</v>
      </c>
      <c r="Z150" s="259" t="s">
        <v>565</v>
      </c>
      <c r="AA150" s="259" t="s">
        <v>565</v>
      </c>
      <c r="AB150" s="259" t="s">
        <v>565</v>
      </c>
      <c r="AC150" s="259" t="s">
        <v>565</v>
      </c>
      <c r="AD150" s="259" t="s">
        <v>565</v>
      </c>
      <c r="AE150" s="259" t="s">
        <v>565</v>
      </c>
      <c r="AF150" s="259" t="s">
        <v>565</v>
      </c>
      <c r="AG150" s="259" t="s">
        <v>565</v>
      </c>
      <c r="AH150" s="259" t="s">
        <v>565</v>
      </c>
      <c r="AI150" s="259" t="s">
        <v>565</v>
      </c>
      <c r="AJ150" s="259" t="s">
        <v>565</v>
      </c>
      <c r="AK150" s="259" t="s">
        <v>565</v>
      </c>
      <c r="AL150" s="259" t="s">
        <v>565</v>
      </c>
      <c r="AM150" s="259" t="s">
        <v>565</v>
      </c>
      <c r="AN150" s="259" t="s">
        <v>565</v>
      </c>
      <c r="AO150" s="259" t="s">
        <v>565</v>
      </c>
      <c r="AP150" s="259" t="s">
        <v>565</v>
      </c>
      <c r="AQ150" s="259" t="s">
        <v>565</v>
      </c>
      <c r="AR150" s="259" t="s">
        <v>565</v>
      </c>
      <c r="AS150" s="259" t="s">
        <v>565</v>
      </c>
      <c r="AT150" s="259" t="s">
        <v>565</v>
      </c>
      <c r="AU150" s="259" t="s">
        <v>565</v>
      </c>
      <c r="AV150" s="259" t="s">
        <v>565</v>
      </c>
      <c r="AW150" s="259" t="s">
        <v>565</v>
      </c>
      <c r="AX150" s="259" t="s">
        <v>565</v>
      </c>
      <c r="AY150" s="259" t="s">
        <v>565</v>
      </c>
      <c r="AZ150" s="259" t="s">
        <v>565</v>
      </c>
      <c r="BA150" s="259" t="s">
        <v>565</v>
      </c>
    </row>
    <row r="151" spans="4:53">
      <c r="D151" s="259" t="s">
        <v>565</v>
      </c>
      <c r="E151" s="259" t="s">
        <v>565</v>
      </c>
      <c r="F151" s="259" t="s">
        <v>565</v>
      </c>
      <c r="G151" s="259" t="s">
        <v>565</v>
      </c>
      <c r="H151" s="259" t="s">
        <v>565</v>
      </c>
      <c r="I151" s="259" t="s">
        <v>565</v>
      </c>
      <c r="J151" s="259" t="s">
        <v>565</v>
      </c>
      <c r="K151" s="259" t="s">
        <v>565</v>
      </c>
      <c r="L151" s="259" t="s">
        <v>565</v>
      </c>
      <c r="M151" s="259" t="s">
        <v>565</v>
      </c>
      <c r="N151" s="259" t="s">
        <v>565</v>
      </c>
      <c r="O151" s="259" t="s">
        <v>565</v>
      </c>
      <c r="P151" s="259" t="s">
        <v>565</v>
      </c>
      <c r="Q151" s="259" t="s">
        <v>565</v>
      </c>
      <c r="R151" s="259" t="s">
        <v>565</v>
      </c>
      <c r="S151" s="259" t="s">
        <v>565</v>
      </c>
      <c r="T151" s="259" t="s">
        <v>565</v>
      </c>
      <c r="U151" s="259" t="s">
        <v>565</v>
      </c>
      <c r="V151" s="260" t="s">
        <v>565</v>
      </c>
      <c r="W151" s="260" t="s">
        <v>565</v>
      </c>
      <c r="X151" s="259" t="s">
        <v>565</v>
      </c>
      <c r="Y151" s="259" t="s">
        <v>565</v>
      </c>
      <c r="Z151" s="259" t="s">
        <v>565</v>
      </c>
      <c r="AA151" s="259" t="s">
        <v>565</v>
      </c>
      <c r="AB151" s="259" t="s">
        <v>565</v>
      </c>
      <c r="AC151" s="259" t="s">
        <v>565</v>
      </c>
      <c r="AD151" s="259" t="s">
        <v>565</v>
      </c>
      <c r="AE151" s="259" t="s">
        <v>565</v>
      </c>
      <c r="AF151" s="259" t="s">
        <v>565</v>
      </c>
      <c r="AG151" s="259" t="s">
        <v>565</v>
      </c>
      <c r="AH151" s="259" t="s">
        <v>565</v>
      </c>
      <c r="AI151" s="259" t="s">
        <v>565</v>
      </c>
      <c r="AJ151" s="259" t="s">
        <v>565</v>
      </c>
      <c r="AK151" s="259" t="s">
        <v>565</v>
      </c>
      <c r="AL151" s="259" t="s">
        <v>565</v>
      </c>
      <c r="AM151" s="259" t="s">
        <v>565</v>
      </c>
      <c r="AN151" s="259" t="s">
        <v>565</v>
      </c>
      <c r="AO151" s="259" t="s">
        <v>565</v>
      </c>
      <c r="AP151" s="259" t="s">
        <v>565</v>
      </c>
      <c r="AQ151" s="259" t="s">
        <v>565</v>
      </c>
      <c r="AR151" s="259" t="s">
        <v>565</v>
      </c>
      <c r="AS151" s="259" t="s">
        <v>565</v>
      </c>
      <c r="AT151" s="259" t="s">
        <v>565</v>
      </c>
      <c r="AU151" s="259" t="s">
        <v>565</v>
      </c>
      <c r="AV151" s="259" t="s">
        <v>565</v>
      </c>
      <c r="AW151" s="259" t="s">
        <v>565</v>
      </c>
      <c r="AX151" s="259" t="s">
        <v>565</v>
      </c>
      <c r="AY151" s="259" t="s">
        <v>565</v>
      </c>
      <c r="AZ151" s="259" t="s">
        <v>565</v>
      </c>
      <c r="BA151" s="259" t="s">
        <v>565</v>
      </c>
    </row>
    <row r="152" spans="4:53">
      <c r="D152" s="259" t="s">
        <v>565</v>
      </c>
      <c r="E152" s="259" t="s">
        <v>565</v>
      </c>
      <c r="F152" s="259" t="s">
        <v>565</v>
      </c>
      <c r="G152" s="259" t="s">
        <v>565</v>
      </c>
      <c r="H152" s="259" t="s">
        <v>565</v>
      </c>
      <c r="I152" s="259" t="s">
        <v>565</v>
      </c>
      <c r="J152" s="259" t="s">
        <v>565</v>
      </c>
      <c r="K152" s="259" t="s">
        <v>565</v>
      </c>
      <c r="L152" s="259" t="s">
        <v>565</v>
      </c>
      <c r="M152" s="259" t="s">
        <v>565</v>
      </c>
      <c r="N152" s="259" t="s">
        <v>565</v>
      </c>
      <c r="O152" s="259" t="s">
        <v>565</v>
      </c>
      <c r="P152" s="259" t="s">
        <v>565</v>
      </c>
      <c r="Q152" s="259" t="s">
        <v>565</v>
      </c>
      <c r="R152" s="259" t="s">
        <v>565</v>
      </c>
      <c r="S152" s="259" t="s">
        <v>565</v>
      </c>
      <c r="T152" s="259" t="s">
        <v>565</v>
      </c>
      <c r="U152" s="259" t="s">
        <v>565</v>
      </c>
      <c r="V152" s="260" t="s">
        <v>565</v>
      </c>
      <c r="W152" s="260" t="s">
        <v>565</v>
      </c>
      <c r="X152" s="259" t="s">
        <v>565</v>
      </c>
      <c r="Y152" s="259" t="s">
        <v>565</v>
      </c>
      <c r="Z152" s="259" t="s">
        <v>565</v>
      </c>
      <c r="AA152" s="259" t="s">
        <v>565</v>
      </c>
      <c r="AB152" s="259" t="s">
        <v>565</v>
      </c>
      <c r="AC152" s="259" t="s">
        <v>565</v>
      </c>
      <c r="AD152" s="259" t="s">
        <v>565</v>
      </c>
      <c r="AE152" s="259" t="s">
        <v>565</v>
      </c>
      <c r="AF152" s="259" t="s">
        <v>565</v>
      </c>
      <c r="AG152" s="259" t="s">
        <v>565</v>
      </c>
      <c r="AH152" s="259" t="s">
        <v>565</v>
      </c>
      <c r="AI152" s="259" t="s">
        <v>565</v>
      </c>
      <c r="AJ152" s="259" t="s">
        <v>565</v>
      </c>
      <c r="AK152" s="259" t="s">
        <v>565</v>
      </c>
      <c r="AL152" s="259" t="s">
        <v>565</v>
      </c>
      <c r="AM152" s="259" t="s">
        <v>565</v>
      </c>
      <c r="AN152" s="259" t="s">
        <v>565</v>
      </c>
      <c r="AO152" s="259" t="s">
        <v>565</v>
      </c>
      <c r="AP152" s="259" t="s">
        <v>565</v>
      </c>
      <c r="AQ152" s="259" t="s">
        <v>565</v>
      </c>
      <c r="AR152" s="259" t="s">
        <v>565</v>
      </c>
      <c r="AS152" s="259" t="s">
        <v>565</v>
      </c>
      <c r="AT152" s="259" t="s">
        <v>565</v>
      </c>
      <c r="AU152" s="259" t="s">
        <v>565</v>
      </c>
      <c r="AV152" s="259" t="s">
        <v>565</v>
      </c>
      <c r="AW152" s="259" t="s">
        <v>565</v>
      </c>
      <c r="AX152" s="259" t="s">
        <v>565</v>
      </c>
      <c r="AY152" s="259" t="s">
        <v>565</v>
      </c>
      <c r="AZ152" s="259" t="s">
        <v>565</v>
      </c>
      <c r="BA152" s="259" t="s">
        <v>565</v>
      </c>
    </row>
    <row r="153" spans="4:53">
      <c r="D153" s="259" t="s">
        <v>565</v>
      </c>
      <c r="E153" s="259" t="s">
        <v>565</v>
      </c>
      <c r="F153" s="259" t="s">
        <v>565</v>
      </c>
      <c r="G153" s="259" t="s">
        <v>565</v>
      </c>
      <c r="H153" s="259" t="s">
        <v>565</v>
      </c>
      <c r="I153" s="259" t="s">
        <v>565</v>
      </c>
      <c r="J153" s="259" t="s">
        <v>565</v>
      </c>
      <c r="K153" s="259" t="s">
        <v>565</v>
      </c>
      <c r="L153" s="259" t="s">
        <v>565</v>
      </c>
      <c r="M153" s="259" t="s">
        <v>565</v>
      </c>
      <c r="N153" s="259" t="s">
        <v>565</v>
      </c>
      <c r="O153" s="259" t="s">
        <v>565</v>
      </c>
      <c r="P153" s="259" t="s">
        <v>565</v>
      </c>
      <c r="Q153" s="259" t="s">
        <v>565</v>
      </c>
      <c r="R153" s="259" t="s">
        <v>565</v>
      </c>
      <c r="S153" s="259" t="s">
        <v>565</v>
      </c>
      <c r="T153" s="259" t="s">
        <v>565</v>
      </c>
      <c r="U153" s="259" t="s">
        <v>565</v>
      </c>
      <c r="V153" s="260" t="s">
        <v>565</v>
      </c>
      <c r="W153" s="260" t="s">
        <v>565</v>
      </c>
      <c r="X153" s="259" t="s">
        <v>565</v>
      </c>
      <c r="Y153" s="259" t="s">
        <v>565</v>
      </c>
      <c r="Z153" s="259" t="s">
        <v>565</v>
      </c>
      <c r="AA153" s="259" t="s">
        <v>565</v>
      </c>
      <c r="AB153" s="259" t="s">
        <v>565</v>
      </c>
      <c r="AC153" s="259" t="s">
        <v>565</v>
      </c>
      <c r="AD153" s="259" t="s">
        <v>565</v>
      </c>
      <c r="AE153" s="259" t="s">
        <v>565</v>
      </c>
      <c r="AF153" s="259" t="s">
        <v>565</v>
      </c>
      <c r="AG153" s="259" t="s">
        <v>565</v>
      </c>
      <c r="AH153" s="259" t="s">
        <v>565</v>
      </c>
      <c r="AI153" s="259" t="s">
        <v>565</v>
      </c>
      <c r="AJ153" s="259" t="s">
        <v>565</v>
      </c>
      <c r="AK153" s="259" t="s">
        <v>565</v>
      </c>
      <c r="AL153" s="259" t="s">
        <v>565</v>
      </c>
      <c r="AM153" s="259" t="s">
        <v>565</v>
      </c>
      <c r="AN153" s="259" t="s">
        <v>565</v>
      </c>
      <c r="AO153" s="259" t="s">
        <v>565</v>
      </c>
      <c r="AP153" s="259" t="s">
        <v>565</v>
      </c>
      <c r="AQ153" s="259" t="s">
        <v>565</v>
      </c>
      <c r="AR153" s="259" t="s">
        <v>565</v>
      </c>
      <c r="AS153" s="259" t="s">
        <v>565</v>
      </c>
      <c r="AT153" s="259" t="s">
        <v>565</v>
      </c>
      <c r="AU153" s="259" t="s">
        <v>565</v>
      </c>
      <c r="AV153" s="259" t="s">
        <v>565</v>
      </c>
      <c r="AW153" s="259" t="s">
        <v>565</v>
      </c>
      <c r="AX153" s="259" t="s">
        <v>565</v>
      </c>
      <c r="AY153" s="259" t="s">
        <v>565</v>
      </c>
      <c r="AZ153" s="259" t="s">
        <v>565</v>
      </c>
      <c r="BA153" s="259" t="s">
        <v>565</v>
      </c>
    </row>
    <row r="154" spans="4:53">
      <c r="D154" s="259" t="s">
        <v>565</v>
      </c>
      <c r="E154" s="259" t="s">
        <v>565</v>
      </c>
      <c r="F154" s="259" t="s">
        <v>565</v>
      </c>
      <c r="G154" s="259" t="s">
        <v>565</v>
      </c>
      <c r="H154" s="259" t="s">
        <v>565</v>
      </c>
      <c r="I154" s="259" t="s">
        <v>565</v>
      </c>
      <c r="J154" s="259" t="s">
        <v>565</v>
      </c>
      <c r="K154" s="259" t="s">
        <v>565</v>
      </c>
      <c r="L154" s="259" t="s">
        <v>565</v>
      </c>
      <c r="M154" s="259" t="s">
        <v>565</v>
      </c>
      <c r="N154" s="259" t="s">
        <v>565</v>
      </c>
      <c r="O154" s="259" t="s">
        <v>565</v>
      </c>
      <c r="P154" s="259" t="s">
        <v>565</v>
      </c>
      <c r="Q154" s="259" t="s">
        <v>565</v>
      </c>
      <c r="R154" s="259" t="s">
        <v>565</v>
      </c>
      <c r="S154" s="259" t="s">
        <v>565</v>
      </c>
      <c r="T154" s="259" t="s">
        <v>565</v>
      </c>
      <c r="U154" s="259" t="s">
        <v>565</v>
      </c>
      <c r="V154" s="260" t="s">
        <v>565</v>
      </c>
      <c r="W154" s="260" t="s">
        <v>565</v>
      </c>
      <c r="X154" s="259" t="s">
        <v>565</v>
      </c>
      <c r="Y154" s="259" t="s">
        <v>565</v>
      </c>
      <c r="Z154" s="259" t="s">
        <v>565</v>
      </c>
      <c r="AA154" s="259" t="s">
        <v>565</v>
      </c>
      <c r="AB154" s="259" t="s">
        <v>565</v>
      </c>
      <c r="AC154" s="259" t="s">
        <v>565</v>
      </c>
      <c r="AD154" s="259" t="s">
        <v>565</v>
      </c>
      <c r="AE154" s="259" t="s">
        <v>565</v>
      </c>
      <c r="AF154" s="259" t="s">
        <v>565</v>
      </c>
      <c r="AG154" s="259" t="s">
        <v>565</v>
      </c>
      <c r="AH154" s="259" t="s">
        <v>565</v>
      </c>
      <c r="AI154" s="259" t="s">
        <v>565</v>
      </c>
      <c r="AJ154" s="259" t="s">
        <v>565</v>
      </c>
      <c r="AK154" s="259" t="s">
        <v>565</v>
      </c>
      <c r="AL154" s="259" t="s">
        <v>565</v>
      </c>
      <c r="AM154" s="259" t="s">
        <v>565</v>
      </c>
      <c r="AN154" s="259" t="s">
        <v>565</v>
      </c>
      <c r="AO154" s="259" t="s">
        <v>565</v>
      </c>
      <c r="AP154" s="259" t="s">
        <v>565</v>
      </c>
      <c r="AQ154" s="259" t="s">
        <v>565</v>
      </c>
      <c r="AR154" s="259" t="s">
        <v>565</v>
      </c>
      <c r="AS154" s="259" t="s">
        <v>565</v>
      </c>
      <c r="AT154" s="259" t="s">
        <v>565</v>
      </c>
      <c r="AU154" s="259" t="s">
        <v>565</v>
      </c>
      <c r="AV154" s="259" t="s">
        <v>565</v>
      </c>
      <c r="AW154" s="259" t="s">
        <v>565</v>
      </c>
      <c r="AX154" s="259" t="s">
        <v>565</v>
      </c>
      <c r="AY154" s="259" t="s">
        <v>565</v>
      </c>
      <c r="AZ154" s="259" t="s">
        <v>565</v>
      </c>
      <c r="BA154" s="259" t="s">
        <v>565</v>
      </c>
    </row>
    <row r="155" spans="4:53">
      <c r="D155" s="259" t="s">
        <v>565</v>
      </c>
      <c r="E155" s="259" t="s">
        <v>565</v>
      </c>
      <c r="F155" s="259" t="s">
        <v>565</v>
      </c>
      <c r="G155" s="259" t="s">
        <v>565</v>
      </c>
      <c r="H155" s="259" t="s">
        <v>565</v>
      </c>
      <c r="I155" s="259" t="s">
        <v>565</v>
      </c>
      <c r="J155" s="259" t="s">
        <v>565</v>
      </c>
      <c r="K155" s="259" t="s">
        <v>565</v>
      </c>
      <c r="L155" s="259" t="s">
        <v>565</v>
      </c>
      <c r="M155" s="259" t="s">
        <v>565</v>
      </c>
      <c r="N155" s="259" t="s">
        <v>565</v>
      </c>
      <c r="O155" s="259" t="s">
        <v>565</v>
      </c>
      <c r="P155" s="259" t="s">
        <v>565</v>
      </c>
      <c r="Q155" s="259" t="s">
        <v>565</v>
      </c>
      <c r="R155" s="259" t="s">
        <v>565</v>
      </c>
      <c r="S155" s="259" t="s">
        <v>565</v>
      </c>
      <c r="T155" s="259" t="s">
        <v>565</v>
      </c>
      <c r="U155" s="259" t="s">
        <v>565</v>
      </c>
      <c r="V155" s="260" t="s">
        <v>565</v>
      </c>
      <c r="W155" s="260" t="s">
        <v>565</v>
      </c>
      <c r="X155" s="259" t="s">
        <v>565</v>
      </c>
      <c r="Y155" s="259" t="s">
        <v>565</v>
      </c>
      <c r="Z155" s="259" t="s">
        <v>565</v>
      </c>
      <c r="AA155" s="259" t="s">
        <v>565</v>
      </c>
      <c r="AB155" s="259" t="s">
        <v>565</v>
      </c>
      <c r="AC155" s="259" t="s">
        <v>565</v>
      </c>
      <c r="AD155" s="259" t="s">
        <v>565</v>
      </c>
      <c r="AE155" s="259" t="s">
        <v>565</v>
      </c>
      <c r="AF155" s="259" t="s">
        <v>565</v>
      </c>
      <c r="AG155" s="259" t="s">
        <v>565</v>
      </c>
      <c r="AH155" s="259" t="s">
        <v>565</v>
      </c>
      <c r="AI155" s="259" t="s">
        <v>565</v>
      </c>
      <c r="AJ155" s="259" t="s">
        <v>565</v>
      </c>
      <c r="AK155" s="259" t="s">
        <v>565</v>
      </c>
      <c r="AL155" s="259" t="s">
        <v>565</v>
      </c>
      <c r="AM155" s="259" t="s">
        <v>565</v>
      </c>
      <c r="AN155" s="259" t="s">
        <v>565</v>
      </c>
      <c r="AO155" s="259" t="s">
        <v>565</v>
      </c>
      <c r="AP155" s="259" t="s">
        <v>565</v>
      </c>
      <c r="AQ155" s="259" t="s">
        <v>565</v>
      </c>
      <c r="AR155" s="259" t="s">
        <v>565</v>
      </c>
      <c r="AS155" s="259" t="s">
        <v>565</v>
      </c>
      <c r="AT155" s="259" t="s">
        <v>565</v>
      </c>
      <c r="AU155" s="259" t="s">
        <v>565</v>
      </c>
      <c r="AV155" s="259" t="s">
        <v>565</v>
      </c>
      <c r="AW155" s="259" t="s">
        <v>565</v>
      </c>
      <c r="AX155" s="259" t="s">
        <v>565</v>
      </c>
      <c r="AY155" s="259" t="s">
        <v>565</v>
      </c>
      <c r="AZ155" s="259" t="s">
        <v>565</v>
      </c>
      <c r="BA155" s="259" t="s">
        <v>565</v>
      </c>
    </row>
    <row r="156" spans="4:53">
      <c r="D156" s="259" t="s">
        <v>565</v>
      </c>
      <c r="E156" s="259" t="s">
        <v>565</v>
      </c>
      <c r="F156" s="259" t="s">
        <v>565</v>
      </c>
      <c r="G156" s="259" t="s">
        <v>565</v>
      </c>
      <c r="H156" s="259" t="s">
        <v>565</v>
      </c>
      <c r="I156" s="259" t="s">
        <v>565</v>
      </c>
      <c r="J156" s="259" t="s">
        <v>565</v>
      </c>
      <c r="K156" s="259" t="s">
        <v>565</v>
      </c>
      <c r="L156" s="259" t="s">
        <v>565</v>
      </c>
      <c r="M156" s="259" t="s">
        <v>565</v>
      </c>
      <c r="N156" s="259" t="s">
        <v>565</v>
      </c>
      <c r="O156" s="259" t="s">
        <v>565</v>
      </c>
      <c r="P156" s="259" t="s">
        <v>565</v>
      </c>
      <c r="Q156" s="259" t="s">
        <v>565</v>
      </c>
      <c r="R156" s="259" t="s">
        <v>565</v>
      </c>
      <c r="S156" s="259" t="s">
        <v>565</v>
      </c>
      <c r="T156" s="259" t="s">
        <v>565</v>
      </c>
      <c r="U156" s="259" t="s">
        <v>565</v>
      </c>
      <c r="V156" s="260" t="s">
        <v>565</v>
      </c>
      <c r="W156" s="260" t="s">
        <v>565</v>
      </c>
      <c r="X156" s="259" t="s">
        <v>565</v>
      </c>
      <c r="Y156" s="259" t="s">
        <v>565</v>
      </c>
      <c r="Z156" s="259" t="s">
        <v>565</v>
      </c>
      <c r="AA156" s="259" t="s">
        <v>565</v>
      </c>
      <c r="AB156" s="259" t="s">
        <v>565</v>
      </c>
      <c r="AC156" s="259" t="s">
        <v>565</v>
      </c>
      <c r="AD156" s="259" t="s">
        <v>565</v>
      </c>
      <c r="AE156" s="259" t="s">
        <v>565</v>
      </c>
      <c r="AF156" s="259" t="s">
        <v>565</v>
      </c>
      <c r="AG156" s="259" t="s">
        <v>565</v>
      </c>
      <c r="AH156" s="259" t="s">
        <v>565</v>
      </c>
      <c r="AI156" s="259" t="s">
        <v>565</v>
      </c>
      <c r="AJ156" s="259" t="s">
        <v>565</v>
      </c>
      <c r="AK156" s="259" t="s">
        <v>565</v>
      </c>
      <c r="AL156" s="259" t="s">
        <v>565</v>
      </c>
      <c r="AM156" s="259" t="s">
        <v>565</v>
      </c>
      <c r="AN156" s="259" t="s">
        <v>565</v>
      </c>
      <c r="AO156" s="259" t="s">
        <v>565</v>
      </c>
      <c r="AP156" s="259" t="s">
        <v>565</v>
      </c>
      <c r="AQ156" s="259" t="s">
        <v>565</v>
      </c>
      <c r="AR156" s="259" t="s">
        <v>565</v>
      </c>
      <c r="AS156" s="259" t="s">
        <v>565</v>
      </c>
      <c r="AT156" s="259" t="s">
        <v>565</v>
      </c>
      <c r="AU156" s="259" t="s">
        <v>565</v>
      </c>
      <c r="AV156" s="259" t="s">
        <v>565</v>
      </c>
      <c r="AW156" s="259" t="s">
        <v>565</v>
      </c>
      <c r="AX156" s="259" t="s">
        <v>565</v>
      </c>
      <c r="AY156" s="259" t="s">
        <v>565</v>
      </c>
      <c r="AZ156" s="259" t="s">
        <v>565</v>
      </c>
      <c r="BA156" s="259" t="s">
        <v>565</v>
      </c>
    </row>
    <row r="157" spans="4:53">
      <c r="D157" s="259" t="s">
        <v>565</v>
      </c>
      <c r="E157" s="259" t="s">
        <v>565</v>
      </c>
      <c r="F157" s="259" t="s">
        <v>565</v>
      </c>
      <c r="G157" s="259" t="s">
        <v>565</v>
      </c>
      <c r="H157" s="259" t="s">
        <v>565</v>
      </c>
      <c r="I157" s="259" t="s">
        <v>565</v>
      </c>
      <c r="J157" s="259" t="s">
        <v>565</v>
      </c>
      <c r="K157" s="259" t="s">
        <v>565</v>
      </c>
      <c r="L157" s="259" t="s">
        <v>565</v>
      </c>
      <c r="M157" s="259" t="s">
        <v>565</v>
      </c>
      <c r="N157" s="259" t="s">
        <v>565</v>
      </c>
      <c r="O157" s="259" t="s">
        <v>565</v>
      </c>
      <c r="P157" s="259" t="s">
        <v>565</v>
      </c>
      <c r="Q157" s="259" t="s">
        <v>565</v>
      </c>
      <c r="R157" s="259" t="s">
        <v>565</v>
      </c>
      <c r="S157" s="259" t="s">
        <v>565</v>
      </c>
      <c r="T157" s="259" t="s">
        <v>565</v>
      </c>
      <c r="U157" s="259" t="s">
        <v>565</v>
      </c>
      <c r="V157" s="260" t="s">
        <v>565</v>
      </c>
      <c r="W157" s="260" t="s">
        <v>565</v>
      </c>
      <c r="X157" s="259" t="s">
        <v>565</v>
      </c>
      <c r="Y157" s="259" t="s">
        <v>565</v>
      </c>
      <c r="Z157" s="259" t="s">
        <v>565</v>
      </c>
      <c r="AA157" s="259" t="s">
        <v>565</v>
      </c>
      <c r="AB157" s="259" t="s">
        <v>565</v>
      </c>
      <c r="AC157" s="259" t="s">
        <v>565</v>
      </c>
      <c r="AD157" s="259" t="s">
        <v>565</v>
      </c>
      <c r="AE157" s="259" t="s">
        <v>565</v>
      </c>
      <c r="AF157" s="259" t="s">
        <v>565</v>
      </c>
      <c r="AG157" s="259" t="s">
        <v>565</v>
      </c>
      <c r="AH157" s="259" t="s">
        <v>565</v>
      </c>
      <c r="AI157" s="259" t="s">
        <v>565</v>
      </c>
      <c r="AJ157" s="259" t="s">
        <v>565</v>
      </c>
      <c r="AK157" s="259" t="s">
        <v>565</v>
      </c>
      <c r="AL157" s="259" t="s">
        <v>565</v>
      </c>
      <c r="AM157" s="259" t="s">
        <v>565</v>
      </c>
      <c r="AN157" s="259" t="s">
        <v>565</v>
      </c>
      <c r="AO157" s="259" t="s">
        <v>565</v>
      </c>
      <c r="AP157" s="259" t="s">
        <v>565</v>
      </c>
      <c r="AQ157" s="259" t="s">
        <v>565</v>
      </c>
      <c r="AR157" s="259" t="s">
        <v>565</v>
      </c>
      <c r="AS157" s="259" t="s">
        <v>565</v>
      </c>
      <c r="AT157" s="259" t="s">
        <v>565</v>
      </c>
      <c r="AU157" s="259" t="s">
        <v>565</v>
      </c>
      <c r="AV157" s="259" t="s">
        <v>565</v>
      </c>
      <c r="AW157" s="259" t="s">
        <v>565</v>
      </c>
      <c r="AX157" s="259" t="s">
        <v>565</v>
      </c>
      <c r="AY157" s="259" t="s">
        <v>565</v>
      </c>
      <c r="AZ157" s="259" t="s">
        <v>565</v>
      </c>
      <c r="BA157" s="259" t="s">
        <v>565</v>
      </c>
    </row>
    <row r="158" spans="4:53">
      <c r="D158" s="259" t="s">
        <v>565</v>
      </c>
      <c r="E158" s="259" t="s">
        <v>565</v>
      </c>
      <c r="F158" s="259" t="s">
        <v>565</v>
      </c>
      <c r="G158" s="259" t="s">
        <v>565</v>
      </c>
      <c r="H158" s="259" t="s">
        <v>565</v>
      </c>
      <c r="I158" s="259" t="s">
        <v>565</v>
      </c>
      <c r="J158" s="259" t="s">
        <v>565</v>
      </c>
      <c r="K158" s="259" t="s">
        <v>565</v>
      </c>
      <c r="L158" s="259" t="s">
        <v>565</v>
      </c>
      <c r="M158" s="259" t="s">
        <v>565</v>
      </c>
      <c r="N158" s="259" t="s">
        <v>565</v>
      </c>
      <c r="O158" s="259" t="s">
        <v>565</v>
      </c>
      <c r="P158" s="259" t="s">
        <v>565</v>
      </c>
      <c r="Q158" s="259" t="s">
        <v>565</v>
      </c>
      <c r="R158" s="259" t="s">
        <v>565</v>
      </c>
      <c r="S158" s="259" t="s">
        <v>565</v>
      </c>
      <c r="T158" s="259" t="s">
        <v>565</v>
      </c>
      <c r="U158" s="259" t="s">
        <v>565</v>
      </c>
      <c r="V158" s="260" t="s">
        <v>565</v>
      </c>
      <c r="W158" s="260" t="s">
        <v>565</v>
      </c>
      <c r="X158" s="259" t="s">
        <v>565</v>
      </c>
      <c r="Y158" s="259" t="s">
        <v>565</v>
      </c>
      <c r="Z158" s="259" t="s">
        <v>565</v>
      </c>
      <c r="AA158" s="259" t="s">
        <v>565</v>
      </c>
      <c r="AB158" s="259" t="s">
        <v>565</v>
      </c>
      <c r="AC158" s="259" t="s">
        <v>565</v>
      </c>
      <c r="AD158" s="259" t="s">
        <v>565</v>
      </c>
      <c r="AE158" s="259" t="s">
        <v>565</v>
      </c>
      <c r="AF158" s="259" t="s">
        <v>565</v>
      </c>
      <c r="AG158" s="259" t="s">
        <v>565</v>
      </c>
      <c r="AH158" s="259" t="s">
        <v>565</v>
      </c>
      <c r="AI158" s="259" t="s">
        <v>565</v>
      </c>
      <c r="AJ158" s="259" t="s">
        <v>565</v>
      </c>
      <c r="AK158" s="259" t="s">
        <v>565</v>
      </c>
      <c r="AL158" s="259" t="s">
        <v>565</v>
      </c>
      <c r="AM158" s="259" t="s">
        <v>565</v>
      </c>
      <c r="AN158" s="259" t="s">
        <v>565</v>
      </c>
      <c r="AO158" s="259" t="s">
        <v>565</v>
      </c>
      <c r="AP158" s="259" t="s">
        <v>565</v>
      </c>
      <c r="AQ158" s="259" t="s">
        <v>565</v>
      </c>
      <c r="AR158" s="259" t="s">
        <v>565</v>
      </c>
      <c r="AS158" s="259" t="s">
        <v>565</v>
      </c>
      <c r="AT158" s="259" t="s">
        <v>565</v>
      </c>
      <c r="AU158" s="259" t="s">
        <v>565</v>
      </c>
      <c r="AV158" s="259" t="s">
        <v>565</v>
      </c>
      <c r="AW158" s="259" t="s">
        <v>565</v>
      </c>
      <c r="AX158" s="259" t="s">
        <v>565</v>
      </c>
      <c r="AY158" s="259" t="s">
        <v>565</v>
      </c>
      <c r="AZ158" s="259" t="s">
        <v>565</v>
      </c>
      <c r="BA158" s="259" t="s">
        <v>565</v>
      </c>
    </row>
    <row r="159" spans="4:53">
      <c r="D159" s="259" t="s">
        <v>565</v>
      </c>
      <c r="E159" s="259" t="s">
        <v>565</v>
      </c>
      <c r="F159" s="259" t="s">
        <v>565</v>
      </c>
      <c r="G159" s="259" t="s">
        <v>565</v>
      </c>
      <c r="H159" s="259" t="s">
        <v>565</v>
      </c>
      <c r="I159" s="259" t="s">
        <v>565</v>
      </c>
      <c r="J159" s="259" t="s">
        <v>565</v>
      </c>
      <c r="K159" s="259" t="s">
        <v>565</v>
      </c>
      <c r="L159" s="259" t="s">
        <v>565</v>
      </c>
      <c r="M159" s="259" t="s">
        <v>565</v>
      </c>
      <c r="N159" s="259" t="s">
        <v>565</v>
      </c>
      <c r="O159" s="259" t="s">
        <v>565</v>
      </c>
      <c r="P159" s="259" t="s">
        <v>565</v>
      </c>
      <c r="Q159" s="259" t="s">
        <v>565</v>
      </c>
      <c r="R159" s="259" t="s">
        <v>565</v>
      </c>
      <c r="S159" s="259" t="s">
        <v>565</v>
      </c>
      <c r="T159" s="259" t="s">
        <v>565</v>
      </c>
      <c r="U159" s="259" t="s">
        <v>565</v>
      </c>
      <c r="V159" s="260" t="s">
        <v>565</v>
      </c>
      <c r="W159" s="260" t="s">
        <v>565</v>
      </c>
      <c r="X159" s="259" t="s">
        <v>565</v>
      </c>
      <c r="Y159" s="259" t="s">
        <v>565</v>
      </c>
      <c r="Z159" s="259" t="s">
        <v>565</v>
      </c>
      <c r="AA159" s="259" t="s">
        <v>565</v>
      </c>
      <c r="AB159" s="259" t="s">
        <v>565</v>
      </c>
      <c r="AC159" s="259" t="s">
        <v>565</v>
      </c>
      <c r="AD159" s="259" t="s">
        <v>565</v>
      </c>
      <c r="AE159" s="259" t="s">
        <v>565</v>
      </c>
      <c r="AF159" s="259" t="s">
        <v>565</v>
      </c>
      <c r="AG159" s="259" t="s">
        <v>565</v>
      </c>
      <c r="AH159" s="259" t="s">
        <v>565</v>
      </c>
      <c r="AI159" s="259" t="s">
        <v>565</v>
      </c>
      <c r="AJ159" s="259" t="s">
        <v>565</v>
      </c>
      <c r="AK159" s="259" t="s">
        <v>565</v>
      </c>
      <c r="AL159" s="259" t="s">
        <v>565</v>
      </c>
      <c r="AM159" s="259" t="s">
        <v>565</v>
      </c>
      <c r="AN159" s="259" t="s">
        <v>565</v>
      </c>
      <c r="AO159" s="259" t="s">
        <v>565</v>
      </c>
      <c r="AP159" s="259" t="s">
        <v>565</v>
      </c>
      <c r="AQ159" s="259" t="s">
        <v>565</v>
      </c>
      <c r="AR159" s="259" t="s">
        <v>565</v>
      </c>
      <c r="AS159" s="259" t="s">
        <v>565</v>
      </c>
      <c r="AT159" s="259" t="s">
        <v>565</v>
      </c>
      <c r="AU159" s="259" t="s">
        <v>565</v>
      </c>
      <c r="AV159" s="259" t="s">
        <v>565</v>
      </c>
      <c r="AW159" s="259" t="s">
        <v>565</v>
      </c>
      <c r="AX159" s="259" t="s">
        <v>565</v>
      </c>
      <c r="AY159" s="259" t="s">
        <v>565</v>
      </c>
      <c r="AZ159" s="259" t="s">
        <v>565</v>
      </c>
      <c r="BA159" s="259" t="s">
        <v>565</v>
      </c>
    </row>
    <row r="160" spans="4:53">
      <c r="D160" s="259" t="s">
        <v>565</v>
      </c>
      <c r="E160" s="259" t="s">
        <v>565</v>
      </c>
      <c r="F160" s="259" t="s">
        <v>565</v>
      </c>
      <c r="G160" s="259" t="s">
        <v>565</v>
      </c>
      <c r="H160" s="259" t="s">
        <v>565</v>
      </c>
      <c r="I160" s="259" t="s">
        <v>565</v>
      </c>
      <c r="J160" s="259" t="s">
        <v>565</v>
      </c>
      <c r="K160" s="259" t="s">
        <v>565</v>
      </c>
      <c r="L160" s="259" t="s">
        <v>565</v>
      </c>
      <c r="M160" s="259" t="s">
        <v>565</v>
      </c>
      <c r="N160" s="259" t="s">
        <v>565</v>
      </c>
      <c r="O160" s="259" t="s">
        <v>565</v>
      </c>
      <c r="P160" s="259" t="s">
        <v>565</v>
      </c>
      <c r="Q160" s="259" t="s">
        <v>565</v>
      </c>
      <c r="R160" s="259" t="s">
        <v>565</v>
      </c>
      <c r="S160" s="259" t="s">
        <v>565</v>
      </c>
      <c r="T160" s="259" t="s">
        <v>565</v>
      </c>
      <c r="U160" s="259" t="s">
        <v>565</v>
      </c>
      <c r="V160" s="260" t="s">
        <v>565</v>
      </c>
      <c r="W160" s="260" t="s">
        <v>565</v>
      </c>
      <c r="X160" s="259" t="s">
        <v>565</v>
      </c>
      <c r="Y160" s="259" t="s">
        <v>565</v>
      </c>
      <c r="Z160" s="259" t="s">
        <v>565</v>
      </c>
      <c r="AA160" s="259" t="s">
        <v>565</v>
      </c>
      <c r="AB160" s="259" t="s">
        <v>565</v>
      </c>
      <c r="AC160" s="259" t="s">
        <v>565</v>
      </c>
      <c r="AD160" s="259" t="s">
        <v>565</v>
      </c>
      <c r="AE160" s="259" t="s">
        <v>565</v>
      </c>
      <c r="AF160" s="259" t="s">
        <v>565</v>
      </c>
      <c r="AG160" s="259" t="s">
        <v>565</v>
      </c>
      <c r="AH160" s="259" t="s">
        <v>565</v>
      </c>
      <c r="AI160" s="259" t="s">
        <v>565</v>
      </c>
      <c r="AJ160" s="259" t="s">
        <v>565</v>
      </c>
      <c r="AK160" s="259" t="s">
        <v>565</v>
      </c>
      <c r="AL160" s="259" t="s">
        <v>565</v>
      </c>
      <c r="AM160" s="259" t="s">
        <v>565</v>
      </c>
      <c r="AN160" s="259" t="s">
        <v>565</v>
      </c>
      <c r="AO160" s="259" t="s">
        <v>565</v>
      </c>
      <c r="AP160" s="259" t="s">
        <v>565</v>
      </c>
      <c r="AQ160" s="259" t="s">
        <v>565</v>
      </c>
      <c r="AR160" s="259" t="s">
        <v>565</v>
      </c>
      <c r="AS160" s="259" t="s">
        <v>565</v>
      </c>
      <c r="AT160" s="259" t="s">
        <v>565</v>
      </c>
      <c r="AU160" s="259" t="s">
        <v>565</v>
      </c>
      <c r="AV160" s="259" t="s">
        <v>565</v>
      </c>
      <c r="AW160" s="259" t="s">
        <v>565</v>
      </c>
      <c r="AX160" s="259" t="s">
        <v>565</v>
      </c>
      <c r="AY160" s="259" t="s">
        <v>565</v>
      </c>
      <c r="AZ160" s="259" t="s">
        <v>565</v>
      </c>
      <c r="BA160" s="259" t="s">
        <v>565</v>
      </c>
    </row>
    <row r="161" spans="4:53">
      <c r="D161" s="259" t="s">
        <v>565</v>
      </c>
      <c r="E161" s="259" t="s">
        <v>565</v>
      </c>
      <c r="F161" s="259" t="s">
        <v>565</v>
      </c>
      <c r="G161" s="259" t="s">
        <v>565</v>
      </c>
      <c r="H161" s="259" t="s">
        <v>565</v>
      </c>
      <c r="I161" s="259" t="s">
        <v>565</v>
      </c>
      <c r="J161" s="259" t="s">
        <v>565</v>
      </c>
      <c r="K161" s="259" t="s">
        <v>565</v>
      </c>
      <c r="L161" s="259" t="s">
        <v>565</v>
      </c>
      <c r="M161" s="259" t="s">
        <v>565</v>
      </c>
      <c r="N161" s="259" t="s">
        <v>565</v>
      </c>
      <c r="O161" s="259" t="s">
        <v>565</v>
      </c>
      <c r="P161" s="259" t="s">
        <v>565</v>
      </c>
      <c r="Q161" s="259" t="s">
        <v>565</v>
      </c>
      <c r="R161" s="259" t="s">
        <v>565</v>
      </c>
      <c r="S161" s="259" t="s">
        <v>565</v>
      </c>
      <c r="T161" s="259" t="s">
        <v>565</v>
      </c>
      <c r="U161" s="259" t="s">
        <v>565</v>
      </c>
      <c r="V161" s="260" t="s">
        <v>565</v>
      </c>
      <c r="W161" s="260" t="s">
        <v>565</v>
      </c>
      <c r="X161" s="259" t="s">
        <v>565</v>
      </c>
      <c r="Y161" s="259" t="s">
        <v>565</v>
      </c>
      <c r="Z161" s="259" t="s">
        <v>565</v>
      </c>
      <c r="AA161" s="259" t="s">
        <v>565</v>
      </c>
      <c r="AB161" s="259" t="s">
        <v>565</v>
      </c>
      <c r="AC161" s="259" t="s">
        <v>565</v>
      </c>
      <c r="AD161" s="259" t="s">
        <v>565</v>
      </c>
      <c r="AE161" s="259" t="s">
        <v>565</v>
      </c>
      <c r="AF161" s="259" t="s">
        <v>565</v>
      </c>
      <c r="AG161" s="259" t="s">
        <v>565</v>
      </c>
      <c r="AH161" s="259" t="s">
        <v>565</v>
      </c>
      <c r="AI161" s="259" t="s">
        <v>565</v>
      </c>
      <c r="AJ161" s="259" t="s">
        <v>565</v>
      </c>
      <c r="AK161" s="259" t="s">
        <v>565</v>
      </c>
      <c r="AL161" s="259" t="s">
        <v>565</v>
      </c>
      <c r="AM161" s="259" t="s">
        <v>565</v>
      </c>
      <c r="AN161" s="259" t="s">
        <v>565</v>
      </c>
      <c r="AO161" s="259" t="s">
        <v>565</v>
      </c>
      <c r="AP161" s="259" t="s">
        <v>565</v>
      </c>
      <c r="AQ161" s="259" t="s">
        <v>565</v>
      </c>
      <c r="AR161" s="259" t="s">
        <v>565</v>
      </c>
      <c r="AS161" s="259" t="s">
        <v>565</v>
      </c>
      <c r="AT161" s="259" t="s">
        <v>565</v>
      </c>
      <c r="AU161" s="259" t="s">
        <v>565</v>
      </c>
      <c r="AV161" s="259" t="s">
        <v>565</v>
      </c>
      <c r="AW161" s="259" t="s">
        <v>565</v>
      </c>
      <c r="AX161" s="259" t="s">
        <v>565</v>
      </c>
      <c r="AY161" s="259" t="s">
        <v>565</v>
      </c>
      <c r="AZ161" s="259" t="s">
        <v>565</v>
      </c>
      <c r="BA161" s="259" t="s">
        <v>565</v>
      </c>
    </row>
    <row r="162" spans="4:53">
      <c r="D162" s="259" t="s">
        <v>565</v>
      </c>
      <c r="E162" s="259" t="s">
        <v>565</v>
      </c>
      <c r="F162" s="259" t="s">
        <v>565</v>
      </c>
      <c r="G162" s="259" t="s">
        <v>565</v>
      </c>
      <c r="H162" s="259" t="s">
        <v>565</v>
      </c>
      <c r="I162" s="259" t="s">
        <v>565</v>
      </c>
      <c r="J162" s="259" t="s">
        <v>565</v>
      </c>
      <c r="K162" s="259" t="s">
        <v>565</v>
      </c>
      <c r="L162" s="259" t="s">
        <v>565</v>
      </c>
      <c r="M162" s="259" t="s">
        <v>565</v>
      </c>
      <c r="N162" s="259" t="s">
        <v>565</v>
      </c>
      <c r="O162" s="259" t="s">
        <v>565</v>
      </c>
      <c r="P162" s="259" t="s">
        <v>565</v>
      </c>
      <c r="Q162" s="259" t="s">
        <v>565</v>
      </c>
      <c r="R162" s="259" t="s">
        <v>565</v>
      </c>
      <c r="S162" s="259" t="s">
        <v>565</v>
      </c>
      <c r="T162" s="259" t="s">
        <v>565</v>
      </c>
      <c r="U162" s="259" t="s">
        <v>565</v>
      </c>
      <c r="V162" s="260" t="s">
        <v>565</v>
      </c>
      <c r="W162" s="260" t="s">
        <v>565</v>
      </c>
      <c r="X162" s="259" t="s">
        <v>565</v>
      </c>
      <c r="Y162" s="259" t="s">
        <v>565</v>
      </c>
      <c r="Z162" s="259" t="s">
        <v>565</v>
      </c>
      <c r="AA162" s="259" t="s">
        <v>565</v>
      </c>
      <c r="AB162" s="259" t="s">
        <v>565</v>
      </c>
      <c r="AC162" s="259" t="s">
        <v>565</v>
      </c>
      <c r="AD162" s="259" t="s">
        <v>565</v>
      </c>
      <c r="AE162" s="259" t="s">
        <v>565</v>
      </c>
      <c r="AF162" s="259" t="s">
        <v>565</v>
      </c>
      <c r="AG162" s="259" t="s">
        <v>565</v>
      </c>
      <c r="AH162" s="259" t="s">
        <v>565</v>
      </c>
      <c r="AI162" s="259" t="s">
        <v>565</v>
      </c>
      <c r="AJ162" s="259" t="s">
        <v>565</v>
      </c>
      <c r="AK162" s="259" t="s">
        <v>565</v>
      </c>
      <c r="AL162" s="259" t="s">
        <v>565</v>
      </c>
      <c r="AM162" s="259" t="s">
        <v>565</v>
      </c>
      <c r="AN162" s="259" t="s">
        <v>565</v>
      </c>
      <c r="AO162" s="259" t="s">
        <v>565</v>
      </c>
      <c r="AP162" s="259" t="s">
        <v>565</v>
      </c>
      <c r="AQ162" s="259" t="s">
        <v>565</v>
      </c>
      <c r="AR162" s="259" t="s">
        <v>565</v>
      </c>
      <c r="AS162" s="259" t="s">
        <v>565</v>
      </c>
      <c r="AT162" s="259" t="s">
        <v>565</v>
      </c>
      <c r="AU162" s="259" t="s">
        <v>565</v>
      </c>
      <c r="AV162" s="259" t="s">
        <v>565</v>
      </c>
      <c r="AW162" s="259" t="s">
        <v>565</v>
      </c>
      <c r="AX162" s="259" t="s">
        <v>565</v>
      </c>
      <c r="AY162" s="259" t="s">
        <v>565</v>
      </c>
      <c r="AZ162" s="259" t="s">
        <v>565</v>
      </c>
      <c r="BA162" s="259" t="s">
        <v>565</v>
      </c>
    </row>
    <row r="163" spans="4:53">
      <c r="D163" s="259" t="s">
        <v>565</v>
      </c>
      <c r="E163" s="259" t="s">
        <v>565</v>
      </c>
      <c r="F163" s="259" t="s">
        <v>565</v>
      </c>
      <c r="G163" s="259" t="s">
        <v>565</v>
      </c>
      <c r="H163" s="259" t="s">
        <v>565</v>
      </c>
      <c r="I163" s="259" t="s">
        <v>565</v>
      </c>
      <c r="J163" s="259" t="s">
        <v>565</v>
      </c>
      <c r="K163" s="259" t="s">
        <v>565</v>
      </c>
      <c r="L163" s="259" t="s">
        <v>565</v>
      </c>
      <c r="M163" s="259" t="s">
        <v>565</v>
      </c>
      <c r="N163" s="259" t="s">
        <v>565</v>
      </c>
      <c r="O163" s="259" t="s">
        <v>565</v>
      </c>
      <c r="P163" s="259" t="s">
        <v>565</v>
      </c>
      <c r="Q163" s="259" t="s">
        <v>565</v>
      </c>
      <c r="R163" s="259" t="s">
        <v>565</v>
      </c>
      <c r="S163" s="259" t="s">
        <v>565</v>
      </c>
      <c r="T163" s="259" t="s">
        <v>565</v>
      </c>
      <c r="U163" s="259" t="s">
        <v>565</v>
      </c>
      <c r="V163" s="260" t="s">
        <v>565</v>
      </c>
      <c r="W163" s="260" t="s">
        <v>565</v>
      </c>
      <c r="X163" s="259" t="s">
        <v>565</v>
      </c>
      <c r="Y163" s="259" t="s">
        <v>565</v>
      </c>
      <c r="Z163" s="259" t="s">
        <v>565</v>
      </c>
      <c r="AA163" s="259" t="s">
        <v>565</v>
      </c>
      <c r="AB163" s="259" t="s">
        <v>565</v>
      </c>
      <c r="AC163" s="259" t="s">
        <v>565</v>
      </c>
      <c r="AD163" s="259" t="s">
        <v>565</v>
      </c>
      <c r="AE163" s="259" t="s">
        <v>565</v>
      </c>
      <c r="AF163" s="259" t="s">
        <v>565</v>
      </c>
      <c r="AG163" s="259" t="s">
        <v>565</v>
      </c>
      <c r="AH163" s="259" t="s">
        <v>565</v>
      </c>
      <c r="AI163" s="259" t="s">
        <v>565</v>
      </c>
      <c r="AJ163" s="259" t="s">
        <v>565</v>
      </c>
      <c r="AK163" s="259" t="s">
        <v>565</v>
      </c>
      <c r="AL163" s="259" t="s">
        <v>565</v>
      </c>
      <c r="AM163" s="259" t="s">
        <v>565</v>
      </c>
      <c r="AN163" s="259" t="s">
        <v>565</v>
      </c>
      <c r="AO163" s="259" t="s">
        <v>565</v>
      </c>
      <c r="AP163" s="259" t="s">
        <v>565</v>
      </c>
      <c r="AQ163" s="259" t="s">
        <v>565</v>
      </c>
      <c r="AR163" s="259" t="s">
        <v>565</v>
      </c>
      <c r="AS163" s="259" t="s">
        <v>565</v>
      </c>
      <c r="AT163" s="259" t="s">
        <v>565</v>
      </c>
      <c r="AU163" s="259" t="s">
        <v>565</v>
      </c>
      <c r="AV163" s="259" t="s">
        <v>565</v>
      </c>
      <c r="AW163" s="259" t="s">
        <v>565</v>
      </c>
      <c r="AX163" s="259" t="s">
        <v>565</v>
      </c>
      <c r="AY163" s="259" t="s">
        <v>565</v>
      </c>
      <c r="AZ163" s="259" t="s">
        <v>565</v>
      </c>
      <c r="BA163" s="259" t="s">
        <v>565</v>
      </c>
    </row>
    <row r="164" spans="4:53">
      <c r="D164" s="259" t="s">
        <v>565</v>
      </c>
      <c r="E164" s="259" t="s">
        <v>565</v>
      </c>
      <c r="F164" s="259" t="s">
        <v>565</v>
      </c>
      <c r="G164" s="259" t="s">
        <v>565</v>
      </c>
      <c r="H164" s="259" t="s">
        <v>565</v>
      </c>
      <c r="I164" s="259" t="s">
        <v>565</v>
      </c>
      <c r="J164" s="259" t="s">
        <v>565</v>
      </c>
      <c r="K164" s="259" t="s">
        <v>565</v>
      </c>
      <c r="L164" s="259" t="s">
        <v>565</v>
      </c>
      <c r="M164" s="259" t="s">
        <v>565</v>
      </c>
      <c r="N164" s="259" t="s">
        <v>565</v>
      </c>
      <c r="O164" s="259" t="s">
        <v>565</v>
      </c>
      <c r="P164" s="259" t="s">
        <v>565</v>
      </c>
      <c r="Q164" s="259" t="s">
        <v>565</v>
      </c>
      <c r="R164" s="259" t="s">
        <v>565</v>
      </c>
      <c r="S164" s="259" t="s">
        <v>565</v>
      </c>
      <c r="T164" s="259" t="s">
        <v>565</v>
      </c>
      <c r="U164" s="259" t="s">
        <v>565</v>
      </c>
      <c r="V164" s="260" t="s">
        <v>565</v>
      </c>
      <c r="W164" s="260" t="s">
        <v>565</v>
      </c>
      <c r="X164" s="259" t="s">
        <v>565</v>
      </c>
      <c r="Y164" s="259" t="s">
        <v>565</v>
      </c>
      <c r="Z164" s="259" t="s">
        <v>565</v>
      </c>
      <c r="AA164" s="259" t="s">
        <v>565</v>
      </c>
      <c r="AB164" s="259" t="s">
        <v>565</v>
      </c>
      <c r="AC164" s="259" t="s">
        <v>565</v>
      </c>
      <c r="AD164" s="259" t="s">
        <v>565</v>
      </c>
      <c r="AE164" s="259" t="s">
        <v>565</v>
      </c>
      <c r="AF164" s="259" t="s">
        <v>565</v>
      </c>
      <c r="AG164" s="259" t="s">
        <v>565</v>
      </c>
      <c r="AH164" s="259" t="s">
        <v>565</v>
      </c>
      <c r="AI164" s="259" t="s">
        <v>565</v>
      </c>
      <c r="AJ164" s="259" t="s">
        <v>565</v>
      </c>
      <c r="AK164" s="259" t="s">
        <v>565</v>
      </c>
      <c r="AL164" s="259" t="s">
        <v>565</v>
      </c>
      <c r="AM164" s="259" t="s">
        <v>565</v>
      </c>
      <c r="AN164" s="259" t="s">
        <v>565</v>
      </c>
      <c r="AO164" s="259" t="s">
        <v>565</v>
      </c>
      <c r="AP164" s="259" t="s">
        <v>565</v>
      </c>
      <c r="AQ164" s="259" t="s">
        <v>565</v>
      </c>
      <c r="AR164" s="259" t="s">
        <v>565</v>
      </c>
      <c r="AS164" s="259" t="s">
        <v>565</v>
      </c>
      <c r="AT164" s="259" t="s">
        <v>565</v>
      </c>
      <c r="AU164" s="259" t="s">
        <v>565</v>
      </c>
      <c r="AV164" s="259" t="s">
        <v>565</v>
      </c>
      <c r="AW164" s="259" t="s">
        <v>565</v>
      </c>
      <c r="AX164" s="259" t="s">
        <v>565</v>
      </c>
      <c r="AY164" s="259" t="s">
        <v>565</v>
      </c>
      <c r="AZ164" s="259" t="s">
        <v>565</v>
      </c>
      <c r="BA164" s="259" t="s">
        <v>565</v>
      </c>
    </row>
    <row r="165" spans="4:53">
      <c r="D165" s="259" t="s">
        <v>565</v>
      </c>
      <c r="E165" s="259" t="s">
        <v>565</v>
      </c>
      <c r="F165" s="259" t="s">
        <v>565</v>
      </c>
      <c r="G165" s="259" t="s">
        <v>565</v>
      </c>
      <c r="H165" s="259" t="s">
        <v>565</v>
      </c>
      <c r="I165" s="259" t="s">
        <v>565</v>
      </c>
      <c r="J165" s="259" t="s">
        <v>565</v>
      </c>
      <c r="K165" s="259" t="s">
        <v>565</v>
      </c>
      <c r="L165" s="259" t="s">
        <v>565</v>
      </c>
      <c r="M165" s="259" t="s">
        <v>565</v>
      </c>
      <c r="N165" s="259" t="s">
        <v>565</v>
      </c>
      <c r="O165" s="259" t="s">
        <v>565</v>
      </c>
      <c r="P165" s="259" t="s">
        <v>565</v>
      </c>
      <c r="Q165" s="259" t="s">
        <v>565</v>
      </c>
      <c r="R165" s="259" t="s">
        <v>565</v>
      </c>
      <c r="S165" s="259" t="s">
        <v>565</v>
      </c>
      <c r="T165" s="259" t="s">
        <v>565</v>
      </c>
      <c r="U165" s="259" t="s">
        <v>565</v>
      </c>
      <c r="V165" s="260" t="s">
        <v>565</v>
      </c>
      <c r="W165" s="260" t="s">
        <v>565</v>
      </c>
      <c r="X165" s="259" t="s">
        <v>565</v>
      </c>
      <c r="Y165" s="259" t="s">
        <v>565</v>
      </c>
      <c r="Z165" s="259" t="s">
        <v>565</v>
      </c>
      <c r="AA165" s="259" t="s">
        <v>565</v>
      </c>
      <c r="AB165" s="259" t="s">
        <v>565</v>
      </c>
      <c r="AC165" s="259" t="s">
        <v>565</v>
      </c>
      <c r="AD165" s="259" t="s">
        <v>565</v>
      </c>
      <c r="AE165" s="259" t="s">
        <v>565</v>
      </c>
      <c r="AF165" s="259" t="s">
        <v>565</v>
      </c>
      <c r="AG165" s="259" t="s">
        <v>565</v>
      </c>
      <c r="AH165" s="259" t="s">
        <v>565</v>
      </c>
      <c r="AI165" s="259" t="s">
        <v>565</v>
      </c>
      <c r="AJ165" s="259" t="s">
        <v>565</v>
      </c>
      <c r="AK165" s="259" t="s">
        <v>565</v>
      </c>
      <c r="AL165" s="259" t="s">
        <v>565</v>
      </c>
      <c r="AM165" s="259" t="s">
        <v>565</v>
      </c>
      <c r="AN165" s="259" t="s">
        <v>565</v>
      </c>
      <c r="AO165" s="259" t="s">
        <v>565</v>
      </c>
      <c r="AP165" s="259" t="s">
        <v>565</v>
      </c>
      <c r="AQ165" s="259" t="s">
        <v>565</v>
      </c>
      <c r="AR165" s="259" t="s">
        <v>565</v>
      </c>
      <c r="AS165" s="259" t="s">
        <v>565</v>
      </c>
      <c r="AT165" s="259" t="s">
        <v>565</v>
      </c>
      <c r="AU165" s="259" t="s">
        <v>565</v>
      </c>
      <c r="AV165" s="259" t="s">
        <v>565</v>
      </c>
      <c r="AW165" s="259" t="s">
        <v>565</v>
      </c>
      <c r="AX165" s="259" t="s">
        <v>565</v>
      </c>
      <c r="AY165" s="259" t="s">
        <v>565</v>
      </c>
      <c r="AZ165" s="259" t="s">
        <v>565</v>
      </c>
      <c r="BA165" s="259" t="s">
        <v>565</v>
      </c>
    </row>
    <row r="166" spans="4:53">
      <c r="D166" s="259" t="s">
        <v>565</v>
      </c>
      <c r="E166" s="259" t="s">
        <v>565</v>
      </c>
      <c r="F166" s="259" t="s">
        <v>565</v>
      </c>
      <c r="G166" s="259" t="s">
        <v>565</v>
      </c>
      <c r="H166" s="259" t="s">
        <v>565</v>
      </c>
      <c r="I166" s="259" t="s">
        <v>565</v>
      </c>
      <c r="J166" s="259" t="s">
        <v>565</v>
      </c>
      <c r="K166" s="259" t="s">
        <v>565</v>
      </c>
      <c r="L166" s="259" t="s">
        <v>565</v>
      </c>
      <c r="M166" s="259" t="s">
        <v>565</v>
      </c>
      <c r="N166" s="259" t="s">
        <v>565</v>
      </c>
      <c r="O166" s="259" t="s">
        <v>565</v>
      </c>
      <c r="P166" s="259" t="s">
        <v>565</v>
      </c>
      <c r="Q166" s="259" t="s">
        <v>565</v>
      </c>
      <c r="R166" s="259" t="s">
        <v>565</v>
      </c>
      <c r="S166" s="259" t="s">
        <v>565</v>
      </c>
      <c r="T166" s="259" t="s">
        <v>565</v>
      </c>
      <c r="U166" s="259" t="s">
        <v>565</v>
      </c>
      <c r="V166" s="260" t="s">
        <v>565</v>
      </c>
      <c r="W166" s="260" t="s">
        <v>565</v>
      </c>
      <c r="X166" s="259" t="s">
        <v>565</v>
      </c>
      <c r="Y166" s="259" t="s">
        <v>565</v>
      </c>
      <c r="Z166" s="259" t="s">
        <v>565</v>
      </c>
      <c r="AA166" s="259" t="s">
        <v>565</v>
      </c>
      <c r="AB166" s="259" t="s">
        <v>565</v>
      </c>
      <c r="AC166" s="259" t="s">
        <v>565</v>
      </c>
      <c r="AD166" s="259" t="s">
        <v>565</v>
      </c>
      <c r="AE166" s="259" t="s">
        <v>565</v>
      </c>
      <c r="AF166" s="259" t="s">
        <v>565</v>
      </c>
      <c r="AG166" s="259" t="s">
        <v>565</v>
      </c>
      <c r="AH166" s="259" t="s">
        <v>565</v>
      </c>
      <c r="AI166" s="259" t="s">
        <v>565</v>
      </c>
      <c r="AJ166" s="259" t="s">
        <v>565</v>
      </c>
      <c r="AK166" s="259" t="s">
        <v>565</v>
      </c>
      <c r="AL166" s="259" t="s">
        <v>565</v>
      </c>
      <c r="AM166" s="259" t="s">
        <v>565</v>
      </c>
      <c r="AN166" s="259" t="s">
        <v>565</v>
      </c>
      <c r="AO166" s="259" t="s">
        <v>565</v>
      </c>
      <c r="AP166" s="259" t="s">
        <v>565</v>
      </c>
      <c r="AQ166" s="259" t="s">
        <v>565</v>
      </c>
      <c r="AR166" s="259" t="s">
        <v>565</v>
      </c>
      <c r="AS166" s="259" t="s">
        <v>565</v>
      </c>
      <c r="AT166" s="259" t="s">
        <v>565</v>
      </c>
      <c r="AU166" s="259" t="s">
        <v>565</v>
      </c>
      <c r="AV166" s="259" t="s">
        <v>565</v>
      </c>
      <c r="AW166" s="259" t="s">
        <v>565</v>
      </c>
      <c r="AX166" s="259" t="s">
        <v>565</v>
      </c>
      <c r="AY166" s="259" t="s">
        <v>565</v>
      </c>
      <c r="AZ166" s="259" t="s">
        <v>565</v>
      </c>
      <c r="BA166" s="259" t="s">
        <v>565</v>
      </c>
    </row>
    <row r="167" spans="4:53">
      <c r="D167" s="259" t="s">
        <v>565</v>
      </c>
      <c r="E167" s="259" t="s">
        <v>565</v>
      </c>
      <c r="F167" s="259" t="s">
        <v>565</v>
      </c>
      <c r="G167" s="259" t="s">
        <v>565</v>
      </c>
      <c r="H167" s="259" t="s">
        <v>565</v>
      </c>
      <c r="I167" s="259" t="s">
        <v>565</v>
      </c>
      <c r="J167" s="259" t="s">
        <v>565</v>
      </c>
      <c r="K167" s="259" t="s">
        <v>565</v>
      </c>
      <c r="L167" s="259" t="s">
        <v>565</v>
      </c>
      <c r="M167" s="259" t="s">
        <v>565</v>
      </c>
      <c r="N167" s="259" t="s">
        <v>565</v>
      </c>
      <c r="O167" s="259" t="s">
        <v>565</v>
      </c>
      <c r="P167" s="259" t="s">
        <v>565</v>
      </c>
      <c r="Q167" s="259" t="s">
        <v>565</v>
      </c>
      <c r="R167" s="259" t="s">
        <v>565</v>
      </c>
      <c r="S167" s="259" t="s">
        <v>565</v>
      </c>
      <c r="T167" s="259" t="s">
        <v>565</v>
      </c>
      <c r="U167" s="259" t="s">
        <v>565</v>
      </c>
      <c r="V167" s="260" t="s">
        <v>565</v>
      </c>
      <c r="W167" s="260" t="s">
        <v>565</v>
      </c>
      <c r="X167" s="259" t="s">
        <v>565</v>
      </c>
      <c r="Y167" s="259" t="s">
        <v>565</v>
      </c>
      <c r="Z167" s="259" t="s">
        <v>565</v>
      </c>
      <c r="AA167" s="259" t="s">
        <v>565</v>
      </c>
      <c r="AB167" s="259" t="s">
        <v>565</v>
      </c>
      <c r="AC167" s="259" t="s">
        <v>565</v>
      </c>
      <c r="AD167" s="259" t="s">
        <v>565</v>
      </c>
      <c r="AE167" s="259" t="s">
        <v>565</v>
      </c>
      <c r="AF167" s="259" t="s">
        <v>565</v>
      </c>
      <c r="AG167" s="259" t="s">
        <v>565</v>
      </c>
      <c r="AH167" s="259" t="s">
        <v>565</v>
      </c>
      <c r="AI167" s="259" t="s">
        <v>565</v>
      </c>
      <c r="AJ167" s="259" t="s">
        <v>565</v>
      </c>
      <c r="AK167" s="259" t="s">
        <v>565</v>
      </c>
      <c r="AL167" s="259" t="s">
        <v>565</v>
      </c>
      <c r="AM167" s="259" t="s">
        <v>565</v>
      </c>
      <c r="AN167" s="259" t="s">
        <v>565</v>
      </c>
      <c r="AO167" s="259" t="s">
        <v>565</v>
      </c>
      <c r="AP167" s="259" t="s">
        <v>565</v>
      </c>
      <c r="AQ167" s="259" t="s">
        <v>565</v>
      </c>
      <c r="AR167" s="259" t="s">
        <v>565</v>
      </c>
      <c r="AS167" s="259" t="s">
        <v>565</v>
      </c>
      <c r="AT167" s="259" t="s">
        <v>565</v>
      </c>
      <c r="AU167" s="259" t="s">
        <v>565</v>
      </c>
      <c r="AV167" s="259" t="s">
        <v>565</v>
      </c>
      <c r="AW167" s="259" t="s">
        <v>565</v>
      </c>
      <c r="AX167" s="259" t="s">
        <v>565</v>
      </c>
      <c r="AY167" s="259" t="s">
        <v>565</v>
      </c>
      <c r="AZ167" s="259" t="s">
        <v>565</v>
      </c>
      <c r="BA167" s="259" t="s">
        <v>565</v>
      </c>
    </row>
    <row r="168" spans="4:53">
      <c r="D168" s="259" t="s">
        <v>565</v>
      </c>
      <c r="E168" s="259" t="s">
        <v>565</v>
      </c>
      <c r="F168" s="259" t="s">
        <v>565</v>
      </c>
      <c r="G168" s="259" t="s">
        <v>565</v>
      </c>
      <c r="H168" s="259" t="s">
        <v>565</v>
      </c>
      <c r="I168" s="259" t="s">
        <v>565</v>
      </c>
      <c r="J168" s="259" t="s">
        <v>565</v>
      </c>
      <c r="K168" s="259" t="s">
        <v>565</v>
      </c>
      <c r="L168" s="259" t="s">
        <v>565</v>
      </c>
      <c r="M168" s="259" t="s">
        <v>565</v>
      </c>
      <c r="N168" s="259" t="s">
        <v>565</v>
      </c>
      <c r="O168" s="259" t="s">
        <v>565</v>
      </c>
      <c r="P168" s="259" t="s">
        <v>565</v>
      </c>
      <c r="Q168" s="259" t="s">
        <v>565</v>
      </c>
      <c r="R168" s="259" t="s">
        <v>565</v>
      </c>
      <c r="S168" s="259" t="s">
        <v>565</v>
      </c>
      <c r="T168" s="259" t="s">
        <v>565</v>
      </c>
      <c r="U168" s="259" t="s">
        <v>565</v>
      </c>
      <c r="V168" s="260" t="s">
        <v>565</v>
      </c>
      <c r="W168" s="260" t="s">
        <v>565</v>
      </c>
      <c r="X168" s="259" t="s">
        <v>565</v>
      </c>
      <c r="Y168" s="259" t="s">
        <v>565</v>
      </c>
      <c r="Z168" s="259" t="s">
        <v>565</v>
      </c>
      <c r="AA168" s="259" t="s">
        <v>565</v>
      </c>
      <c r="AB168" s="259" t="s">
        <v>565</v>
      </c>
      <c r="AC168" s="259" t="s">
        <v>565</v>
      </c>
      <c r="AD168" s="259" t="s">
        <v>565</v>
      </c>
      <c r="AE168" s="259" t="s">
        <v>565</v>
      </c>
      <c r="AF168" s="259" t="s">
        <v>565</v>
      </c>
      <c r="AG168" s="259" t="s">
        <v>565</v>
      </c>
      <c r="AH168" s="259" t="s">
        <v>565</v>
      </c>
      <c r="AI168" s="259" t="s">
        <v>565</v>
      </c>
      <c r="AJ168" s="259" t="s">
        <v>565</v>
      </c>
      <c r="AK168" s="259" t="s">
        <v>565</v>
      </c>
      <c r="AL168" s="259" t="s">
        <v>565</v>
      </c>
      <c r="AM168" s="259" t="s">
        <v>565</v>
      </c>
      <c r="AN168" s="259" t="s">
        <v>565</v>
      </c>
      <c r="AO168" s="259" t="s">
        <v>565</v>
      </c>
      <c r="AP168" s="259" t="s">
        <v>565</v>
      </c>
      <c r="AQ168" s="259" t="s">
        <v>565</v>
      </c>
      <c r="AR168" s="259" t="s">
        <v>565</v>
      </c>
      <c r="AS168" s="259" t="s">
        <v>565</v>
      </c>
      <c r="AT168" s="259" t="s">
        <v>565</v>
      </c>
      <c r="AU168" s="259" t="s">
        <v>565</v>
      </c>
      <c r="AV168" s="259" t="s">
        <v>565</v>
      </c>
      <c r="AW168" s="259" t="s">
        <v>565</v>
      </c>
      <c r="AX168" s="259" t="s">
        <v>565</v>
      </c>
      <c r="AY168" s="259" t="s">
        <v>565</v>
      </c>
      <c r="AZ168" s="259" t="s">
        <v>565</v>
      </c>
      <c r="BA168" s="259" t="s">
        <v>565</v>
      </c>
    </row>
    <row r="169" spans="4:53">
      <c r="D169" s="259" t="s">
        <v>565</v>
      </c>
      <c r="E169" s="259" t="s">
        <v>565</v>
      </c>
      <c r="F169" s="259" t="s">
        <v>565</v>
      </c>
      <c r="G169" s="259" t="s">
        <v>565</v>
      </c>
      <c r="H169" s="259" t="s">
        <v>565</v>
      </c>
      <c r="I169" s="259" t="s">
        <v>565</v>
      </c>
      <c r="J169" s="259" t="s">
        <v>565</v>
      </c>
      <c r="K169" s="259" t="s">
        <v>565</v>
      </c>
      <c r="L169" s="259" t="s">
        <v>565</v>
      </c>
      <c r="M169" s="259" t="s">
        <v>565</v>
      </c>
      <c r="N169" s="259" t="s">
        <v>565</v>
      </c>
      <c r="O169" s="259" t="s">
        <v>565</v>
      </c>
      <c r="P169" s="259" t="s">
        <v>565</v>
      </c>
      <c r="Q169" s="259" t="s">
        <v>565</v>
      </c>
      <c r="R169" s="259" t="s">
        <v>565</v>
      </c>
      <c r="S169" s="259" t="s">
        <v>565</v>
      </c>
      <c r="T169" s="259" t="s">
        <v>565</v>
      </c>
      <c r="U169" s="259" t="s">
        <v>565</v>
      </c>
      <c r="V169" s="260" t="s">
        <v>565</v>
      </c>
      <c r="W169" s="260" t="s">
        <v>565</v>
      </c>
      <c r="X169" s="259" t="s">
        <v>565</v>
      </c>
      <c r="Y169" s="259" t="s">
        <v>565</v>
      </c>
      <c r="Z169" s="259" t="s">
        <v>565</v>
      </c>
      <c r="AA169" s="259" t="s">
        <v>565</v>
      </c>
      <c r="AB169" s="259" t="s">
        <v>565</v>
      </c>
      <c r="AC169" s="259" t="s">
        <v>565</v>
      </c>
      <c r="AD169" s="259" t="s">
        <v>565</v>
      </c>
      <c r="AE169" s="259" t="s">
        <v>565</v>
      </c>
      <c r="AF169" s="259" t="s">
        <v>565</v>
      </c>
      <c r="AG169" s="259" t="s">
        <v>565</v>
      </c>
      <c r="AH169" s="259" t="s">
        <v>565</v>
      </c>
      <c r="AI169" s="259" t="s">
        <v>565</v>
      </c>
      <c r="AJ169" s="259" t="s">
        <v>565</v>
      </c>
      <c r="AK169" s="259" t="s">
        <v>565</v>
      </c>
      <c r="AL169" s="259" t="s">
        <v>565</v>
      </c>
      <c r="AM169" s="259" t="s">
        <v>565</v>
      </c>
      <c r="AN169" s="259" t="s">
        <v>565</v>
      </c>
      <c r="AO169" s="259" t="s">
        <v>565</v>
      </c>
      <c r="AP169" s="259" t="s">
        <v>565</v>
      </c>
      <c r="AQ169" s="259" t="s">
        <v>565</v>
      </c>
      <c r="AR169" s="259" t="s">
        <v>565</v>
      </c>
      <c r="AS169" s="259" t="s">
        <v>565</v>
      </c>
      <c r="AT169" s="259" t="s">
        <v>565</v>
      </c>
      <c r="AU169" s="259" t="s">
        <v>565</v>
      </c>
      <c r="AV169" s="259" t="s">
        <v>565</v>
      </c>
      <c r="AW169" s="259" t="s">
        <v>565</v>
      </c>
      <c r="AX169" s="259" t="s">
        <v>565</v>
      </c>
      <c r="AY169" s="259" t="s">
        <v>565</v>
      </c>
      <c r="AZ169" s="259" t="s">
        <v>565</v>
      </c>
      <c r="BA169" s="259" t="s">
        <v>565</v>
      </c>
    </row>
    <row r="170" spans="4:53">
      <c r="D170" s="259" t="s">
        <v>565</v>
      </c>
      <c r="E170" s="259" t="s">
        <v>565</v>
      </c>
      <c r="F170" s="259" t="s">
        <v>565</v>
      </c>
      <c r="G170" s="259" t="s">
        <v>565</v>
      </c>
      <c r="H170" s="259" t="s">
        <v>565</v>
      </c>
      <c r="I170" s="259" t="s">
        <v>565</v>
      </c>
      <c r="J170" s="259" t="s">
        <v>565</v>
      </c>
      <c r="K170" s="259" t="s">
        <v>565</v>
      </c>
      <c r="L170" s="259" t="s">
        <v>565</v>
      </c>
      <c r="M170" s="259" t="s">
        <v>565</v>
      </c>
      <c r="N170" s="259" t="s">
        <v>565</v>
      </c>
      <c r="O170" s="259" t="s">
        <v>565</v>
      </c>
      <c r="P170" s="259" t="s">
        <v>565</v>
      </c>
      <c r="Q170" s="259" t="s">
        <v>565</v>
      </c>
      <c r="R170" s="259" t="s">
        <v>565</v>
      </c>
      <c r="S170" s="259" t="s">
        <v>565</v>
      </c>
      <c r="T170" s="259" t="s">
        <v>565</v>
      </c>
      <c r="U170" s="259" t="s">
        <v>565</v>
      </c>
      <c r="V170" s="260" t="s">
        <v>565</v>
      </c>
      <c r="W170" s="260" t="s">
        <v>565</v>
      </c>
      <c r="X170" s="259" t="s">
        <v>565</v>
      </c>
      <c r="Y170" s="259" t="s">
        <v>565</v>
      </c>
      <c r="Z170" s="259" t="s">
        <v>565</v>
      </c>
      <c r="AA170" s="259" t="s">
        <v>565</v>
      </c>
      <c r="AB170" s="259" t="s">
        <v>565</v>
      </c>
      <c r="AC170" s="259" t="s">
        <v>565</v>
      </c>
      <c r="AD170" s="259" t="s">
        <v>565</v>
      </c>
      <c r="AE170" s="259" t="s">
        <v>565</v>
      </c>
      <c r="AF170" s="259" t="s">
        <v>565</v>
      </c>
      <c r="AG170" s="259" t="s">
        <v>565</v>
      </c>
      <c r="AH170" s="259" t="s">
        <v>565</v>
      </c>
      <c r="AI170" s="259" t="s">
        <v>565</v>
      </c>
      <c r="AJ170" s="259" t="s">
        <v>565</v>
      </c>
      <c r="AK170" s="259" t="s">
        <v>565</v>
      </c>
      <c r="AL170" s="259" t="s">
        <v>565</v>
      </c>
      <c r="AM170" s="259" t="s">
        <v>565</v>
      </c>
      <c r="AN170" s="259" t="s">
        <v>565</v>
      </c>
      <c r="AO170" s="259" t="s">
        <v>565</v>
      </c>
      <c r="AP170" s="259" t="s">
        <v>565</v>
      </c>
      <c r="AQ170" s="259" t="s">
        <v>565</v>
      </c>
      <c r="AR170" s="259" t="s">
        <v>565</v>
      </c>
      <c r="AS170" s="259" t="s">
        <v>565</v>
      </c>
      <c r="AT170" s="259" t="s">
        <v>565</v>
      </c>
      <c r="AU170" s="259" t="s">
        <v>565</v>
      </c>
      <c r="AV170" s="259" t="s">
        <v>565</v>
      </c>
      <c r="AW170" s="259" t="s">
        <v>565</v>
      </c>
      <c r="AX170" s="259" t="s">
        <v>565</v>
      </c>
      <c r="AY170" s="259" t="s">
        <v>565</v>
      </c>
      <c r="AZ170" s="259" t="s">
        <v>565</v>
      </c>
      <c r="BA170" s="259" t="s">
        <v>565</v>
      </c>
    </row>
    <row r="171" spans="4:53">
      <c r="D171" s="259" t="s">
        <v>565</v>
      </c>
      <c r="E171" s="259" t="s">
        <v>565</v>
      </c>
      <c r="F171" s="259" t="s">
        <v>565</v>
      </c>
      <c r="G171" s="259" t="s">
        <v>565</v>
      </c>
      <c r="H171" s="259" t="s">
        <v>565</v>
      </c>
      <c r="I171" s="259" t="s">
        <v>565</v>
      </c>
      <c r="J171" s="259" t="s">
        <v>565</v>
      </c>
      <c r="K171" s="259" t="s">
        <v>565</v>
      </c>
      <c r="L171" s="259" t="s">
        <v>565</v>
      </c>
      <c r="M171" s="259" t="s">
        <v>565</v>
      </c>
      <c r="N171" s="259" t="s">
        <v>565</v>
      </c>
      <c r="O171" s="259" t="s">
        <v>565</v>
      </c>
      <c r="P171" s="259" t="s">
        <v>565</v>
      </c>
      <c r="Q171" s="259" t="s">
        <v>565</v>
      </c>
      <c r="R171" s="259" t="s">
        <v>565</v>
      </c>
      <c r="S171" s="259" t="s">
        <v>565</v>
      </c>
      <c r="T171" s="259" t="s">
        <v>565</v>
      </c>
      <c r="U171" s="259" t="s">
        <v>565</v>
      </c>
      <c r="V171" s="260" t="s">
        <v>565</v>
      </c>
      <c r="W171" s="260" t="s">
        <v>565</v>
      </c>
      <c r="X171" s="259" t="s">
        <v>565</v>
      </c>
      <c r="Y171" s="259" t="s">
        <v>565</v>
      </c>
      <c r="Z171" s="259" t="s">
        <v>565</v>
      </c>
      <c r="AA171" s="259" t="s">
        <v>565</v>
      </c>
      <c r="AB171" s="259" t="s">
        <v>565</v>
      </c>
      <c r="AC171" s="259" t="s">
        <v>565</v>
      </c>
      <c r="AD171" s="259" t="s">
        <v>565</v>
      </c>
      <c r="AE171" s="259" t="s">
        <v>565</v>
      </c>
      <c r="AF171" s="259" t="s">
        <v>565</v>
      </c>
      <c r="AG171" s="259" t="s">
        <v>565</v>
      </c>
      <c r="AH171" s="259" t="s">
        <v>565</v>
      </c>
      <c r="AI171" s="259" t="s">
        <v>565</v>
      </c>
      <c r="AJ171" s="259" t="s">
        <v>565</v>
      </c>
      <c r="AK171" s="259" t="s">
        <v>565</v>
      </c>
      <c r="AL171" s="259" t="s">
        <v>565</v>
      </c>
      <c r="AM171" s="259" t="s">
        <v>565</v>
      </c>
      <c r="AN171" s="259" t="s">
        <v>565</v>
      </c>
      <c r="AO171" s="259" t="s">
        <v>565</v>
      </c>
      <c r="AP171" s="259" t="s">
        <v>565</v>
      </c>
      <c r="AQ171" s="259" t="s">
        <v>565</v>
      </c>
      <c r="AR171" s="259" t="s">
        <v>565</v>
      </c>
      <c r="AS171" s="259" t="s">
        <v>565</v>
      </c>
      <c r="AT171" s="259" t="s">
        <v>565</v>
      </c>
      <c r="AU171" s="259" t="s">
        <v>565</v>
      </c>
      <c r="AV171" s="259" t="s">
        <v>565</v>
      </c>
      <c r="AW171" s="259" t="s">
        <v>565</v>
      </c>
      <c r="AX171" s="259" t="s">
        <v>565</v>
      </c>
      <c r="AY171" s="259" t="s">
        <v>565</v>
      </c>
      <c r="AZ171" s="259" t="s">
        <v>565</v>
      </c>
      <c r="BA171" s="259" t="s">
        <v>565</v>
      </c>
    </row>
    <row r="172" spans="4:53">
      <c r="D172" s="259" t="s">
        <v>565</v>
      </c>
      <c r="E172" s="259" t="s">
        <v>565</v>
      </c>
      <c r="F172" s="259" t="s">
        <v>565</v>
      </c>
      <c r="G172" s="259" t="s">
        <v>565</v>
      </c>
      <c r="H172" s="259" t="s">
        <v>565</v>
      </c>
      <c r="I172" s="259" t="s">
        <v>565</v>
      </c>
      <c r="J172" s="259" t="s">
        <v>565</v>
      </c>
      <c r="K172" s="259" t="s">
        <v>565</v>
      </c>
      <c r="L172" s="259" t="s">
        <v>565</v>
      </c>
      <c r="M172" s="259" t="s">
        <v>565</v>
      </c>
      <c r="N172" s="259" t="s">
        <v>565</v>
      </c>
      <c r="O172" s="259" t="s">
        <v>565</v>
      </c>
      <c r="P172" s="259" t="s">
        <v>565</v>
      </c>
      <c r="Q172" s="259" t="s">
        <v>565</v>
      </c>
      <c r="R172" s="259" t="s">
        <v>565</v>
      </c>
      <c r="S172" s="259" t="s">
        <v>565</v>
      </c>
      <c r="T172" s="259" t="s">
        <v>565</v>
      </c>
      <c r="U172" s="259" t="s">
        <v>565</v>
      </c>
      <c r="V172" s="260" t="s">
        <v>565</v>
      </c>
      <c r="W172" s="260" t="s">
        <v>565</v>
      </c>
      <c r="X172" s="259" t="s">
        <v>565</v>
      </c>
      <c r="Y172" s="259" t="s">
        <v>565</v>
      </c>
      <c r="Z172" s="259" t="s">
        <v>565</v>
      </c>
      <c r="AA172" s="259" t="s">
        <v>565</v>
      </c>
      <c r="AB172" s="259" t="s">
        <v>565</v>
      </c>
      <c r="AC172" s="259" t="s">
        <v>565</v>
      </c>
      <c r="AD172" s="259" t="s">
        <v>565</v>
      </c>
      <c r="AE172" s="259" t="s">
        <v>565</v>
      </c>
      <c r="AF172" s="259" t="s">
        <v>565</v>
      </c>
      <c r="AG172" s="259" t="s">
        <v>565</v>
      </c>
      <c r="AH172" s="259" t="s">
        <v>565</v>
      </c>
      <c r="AI172" s="259" t="s">
        <v>565</v>
      </c>
      <c r="AJ172" s="259" t="s">
        <v>565</v>
      </c>
      <c r="AK172" s="259" t="s">
        <v>565</v>
      </c>
      <c r="AL172" s="259" t="s">
        <v>565</v>
      </c>
      <c r="AM172" s="259" t="s">
        <v>565</v>
      </c>
      <c r="AN172" s="259" t="s">
        <v>565</v>
      </c>
      <c r="AO172" s="259" t="s">
        <v>565</v>
      </c>
      <c r="AP172" s="259" t="s">
        <v>565</v>
      </c>
      <c r="AQ172" s="259" t="s">
        <v>565</v>
      </c>
      <c r="AR172" s="259" t="s">
        <v>565</v>
      </c>
      <c r="AS172" s="259" t="s">
        <v>565</v>
      </c>
      <c r="AT172" s="259" t="s">
        <v>565</v>
      </c>
      <c r="AU172" s="259" t="s">
        <v>565</v>
      </c>
      <c r="AV172" s="259" t="s">
        <v>565</v>
      </c>
      <c r="AW172" s="259" t="s">
        <v>565</v>
      </c>
      <c r="AX172" s="259" t="s">
        <v>565</v>
      </c>
      <c r="AY172" s="259" t="s">
        <v>565</v>
      </c>
      <c r="AZ172" s="259" t="s">
        <v>565</v>
      </c>
      <c r="BA172" s="259" t="s">
        <v>565</v>
      </c>
    </row>
    <row r="173" spans="4:53">
      <c r="D173" s="259" t="s">
        <v>565</v>
      </c>
      <c r="E173" s="259" t="s">
        <v>565</v>
      </c>
      <c r="F173" s="259" t="s">
        <v>565</v>
      </c>
      <c r="G173" s="259" t="s">
        <v>565</v>
      </c>
      <c r="H173" s="259" t="s">
        <v>565</v>
      </c>
      <c r="I173" s="259" t="s">
        <v>565</v>
      </c>
      <c r="J173" s="259" t="s">
        <v>565</v>
      </c>
      <c r="K173" s="259" t="s">
        <v>565</v>
      </c>
      <c r="L173" s="259" t="s">
        <v>565</v>
      </c>
      <c r="M173" s="259" t="s">
        <v>565</v>
      </c>
      <c r="N173" s="259" t="s">
        <v>565</v>
      </c>
      <c r="O173" s="259" t="s">
        <v>565</v>
      </c>
      <c r="P173" s="259" t="s">
        <v>565</v>
      </c>
      <c r="Q173" s="259" t="s">
        <v>565</v>
      </c>
      <c r="R173" s="259" t="s">
        <v>565</v>
      </c>
      <c r="S173" s="259" t="s">
        <v>565</v>
      </c>
      <c r="T173" s="259" t="s">
        <v>565</v>
      </c>
      <c r="U173" s="259" t="s">
        <v>565</v>
      </c>
      <c r="V173" s="260" t="s">
        <v>565</v>
      </c>
      <c r="W173" s="260" t="s">
        <v>565</v>
      </c>
      <c r="X173" s="259" t="s">
        <v>565</v>
      </c>
      <c r="Y173" s="259" t="s">
        <v>565</v>
      </c>
      <c r="Z173" s="259" t="s">
        <v>565</v>
      </c>
      <c r="AA173" s="259" t="s">
        <v>565</v>
      </c>
      <c r="AB173" s="259" t="s">
        <v>565</v>
      </c>
      <c r="AC173" s="259" t="s">
        <v>565</v>
      </c>
      <c r="AD173" s="259" t="s">
        <v>565</v>
      </c>
      <c r="AE173" s="259" t="s">
        <v>565</v>
      </c>
      <c r="AF173" s="259" t="s">
        <v>565</v>
      </c>
      <c r="AG173" s="259" t="s">
        <v>565</v>
      </c>
      <c r="AH173" s="259" t="s">
        <v>565</v>
      </c>
      <c r="AI173" s="259" t="s">
        <v>565</v>
      </c>
      <c r="AJ173" s="259" t="s">
        <v>565</v>
      </c>
      <c r="AK173" s="259" t="s">
        <v>565</v>
      </c>
      <c r="AL173" s="259" t="s">
        <v>565</v>
      </c>
      <c r="AM173" s="259" t="s">
        <v>565</v>
      </c>
      <c r="AN173" s="259" t="s">
        <v>565</v>
      </c>
      <c r="AO173" s="259" t="s">
        <v>565</v>
      </c>
      <c r="AP173" s="259" t="s">
        <v>565</v>
      </c>
      <c r="AQ173" s="259" t="s">
        <v>565</v>
      </c>
      <c r="AR173" s="259" t="s">
        <v>565</v>
      </c>
      <c r="AS173" s="259" t="s">
        <v>565</v>
      </c>
      <c r="AT173" s="259" t="s">
        <v>565</v>
      </c>
      <c r="AU173" s="259" t="s">
        <v>565</v>
      </c>
      <c r="AV173" s="259" t="s">
        <v>565</v>
      </c>
      <c r="AW173" s="259" t="s">
        <v>565</v>
      </c>
      <c r="AX173" s="259" t="s">
        <v>565</v>
      </c>
      <c r="AY173" s="259" t="s">
        <v>565</v>
      </c>
      <c r="AZ173" s="259" t="s">
        <v>565</v>
      </c>
      <c r="BA173" s="259" t="s">
        <v>565</v>
      </c>
    </row>
    <row r="174" spans="4:53">
      <c r="D174" s="259" t="s">
        <v>565</v>
      </c>
      <c r="E174" s="259" t="s">
        <v>565</v>
      </c>
      <c r="F174" s="259" t="s">
        <v>565</v>
      </c>
      <c r="G174" s="259" t="s">
        <v>565</v>
      </c>
      <c r="H174" s="259" t="s">
        <v>565</v>
      </c>
      <c r="I174" s="259" t="s">
        <v>565</v>
      </c>
      <c r="J174" s="259" t="s">
        <v>565</v>
      </c>
      <c r="K174" s="259" t="s">
        <v>565</v>
      </c>
      <c r="L174" s="259" t="s">
        <v>565</v>
      </c>
      <c r="M174" s="259" t="s">
        <v>565</v>
      </c>
      <c r="N174" s="259" t="s">
        <v>565</v>
      </c>
      <c r="O174" s="259" t="s">
        <v>565</v>
      </c>
      <c r="P174" s="259" t="s">
        <v>565</v>
      </c>
      <c r="Q174" s="259" t="s">
        <v>565</v>
      </c>
      <c r="R174" s="259" t="s">
        <v>565</v>
      </c>
      <c r="S174" s="259" t="s">
        <v>565</v>
      </c>
      <c r="T174" s="259" t="s">
        <v>565</v>
      </c>
      <c r="U174" s="259" t="s">
        <v>565</v>
      </c>
      <c r="V174" s="260" t="s">
        <v>565</v>
      </c>
      <c r="W174" s="260" t="s">
        <v>565</v>
      </c>
      <c r="X174" s="259" t="s">
        <v>565</v>
      </c>
      <c r="Y174" s="259" t="s">
        <v>565</v>
      </c>
      <c r="Z174" s="259" t="s">
        <v>565</v>
      </c>
      <c r="AA174" s="259" t="s">
        <v>565</v>
      </c>
      <c r="AB174" s="259" t="s">
        <v>565</v>
      </c>
      <c r="AC174" s="259" t="s">
        <v>565</v>
      </c>
      <c r="AD174" s="259" t="s">
        <v>565</v>
      </c>
      <c r="AE174" s="259" t="s">
        <v>565</v>
      </c>
      <c r="AF174" s="259" t="s">
        <v>565</v>
      </c>
      <c r="AG174" s="259" t="s">
        <v>565</v>
      </c>
      <c r="AH174" s="259" t="s">
        <v>565</v>
      </c>
      <c r="AI174" s="259" t="s">
        <v>565</v>
      </c>
      <c r="AJ174" s="259" t="s">
        <v>565</v>
      </c>
      <c r="AK174" s="259" t="s">
        <v>565</v>
      </c>
      <c r="AL174" s="259" t="s">
        <v>565</v>
      </c>
      <c r="AM174" s="259" t="s">
        <v>565</v>
      </c>
      <c r="AN174" s="259" t="s">
        <v>565</v>
      </c>
      <c r="AO174" s="259" t="s">
        <v>565</v>
      </c>
      <c r="AP174" s="259" t="s">
        <v>565</v>
      </c>
      <c r="AQ174" s="259" t="s">
        <v>565</v>
      </c>
      <c r="AR174" s="259" t="s">
        <v>565</v>
      </c>
      <c r="AS174" s="259" t="s">
        <v>565</v>
      </c>
      <c r="AT174" s="259" t="s">
        <v>565</v>
      </c>
      <c r="AU174" s="259" t="s">
        <v>565</v>
      </c>
      <c r="AV174" s="259" t="s">
        <v>565</v>
      </c>
      <c r="AW174" s="259" t="s">
        <v>565</v>
      </c>
      <c r="AX174" s="259" t="s">
        <v>565</v>
      </c>
      <c r="AY174" s="259" t="s">
        <v>565</v>
      </c>
      <c r="AZ174" s="259" t="s">
        <v>565</v>
      </c>
      <c r="BA174" s="259" t="s">
        <v>565</v>
      </c>
    </row>
    <row r="175" spans="4:53">
      <c r="D175" s="259" t="s">
        <v>565</v>
      </c>
      <c r="E175" s="259" t="s">
        <v>565</v>
      </c>
      <c r="F175" s="259" t="s">
        <v>565</v>
      </c>
      <c r="G175" s="259" t="s">
        <v>565</v>
      </c>
      <c r="H175" s="259" t="s">
        <v>565</v>
      </c>
      <c r="I175" s="259" t="s">
        <v>565</v>
      </c>
      <c r="J175" s="259" t="s">
        <v>565</v>
      </c>
      <c r="K175" s="259" t="s">
        <v>565</v>
      </c>
      <c r="L175" s="259" t="s">
        <v>565</v>
      </c>
      <c r="M175" s="259" t="s">
        <v>565</v>
      </c>
      <c r="N175" s="259" t="s">
        <v>565</v>
      </c>
      <c r="O175" s="259" t="s">
        <v>565</v>
      </c>
      <c r="P175" s="259" t="s">
        <v>565</v>
      </c>
      <c r="Q175" s="259" t="s">
        <v>565</v>
      </c>
      <c r="R175" s="259" t="s">
        <v>565</v>
      </c>
      <c r="S175" s="259" t="s">
        <v>565</v>
      </c>
      <c r="T175" s="259" t="s">
        <v>565</v>
      </c>
      <c r="U175" s="259" t="s">
        <v>565</v>
      </c>
      <c r="V175" s="260" t="s">
        <v>565</v>
      </c>
      <c r="W175" s="260" t="s">
        <v>565</v>
      </c>
      <c r="X175" s="259" t="s">
        <v>565</v>
      </c>
      <c r="Y175" s="259" t="s">
        <v>565</v>
      </c>
      <c r="Z175" s="259" t="s">
        <v>565</v>
      </c>
      <c r="AA175" s="259" t="s">
        <v>565</v>
      </c>
      <c r="AB175" s="259" t="s">
        <v>565</v>
      </c>
      <c r="AC175" s="259" t="s">
        <v>565</v>
      </c>
      <c r="AD175" s="259" t="s">
        <v>565</v>
      </c>
      <c r="AE175" s="259" t="s">
        <v>565</v>
      </c>
      <c r="AF175" s="259" t="s">
        <v>565</v>
      </c>
      <c r="AG175" s="259" t="s">
        <v>565</v>
      </c>
      <c r="AH175" s="259" t="s">
        <v>565</v>
      </c>
      <c r="AI175" s="259" t="s">
        <v>565</v>
      </c>
      <c r="AJ175" s="259" t="s">
        <v>565</v>
      </c>
      <c r="AK175" s="259" t="s">
        <v>565</v>
      </c>
      <c r="AL175" s="259" t="s">
        <v>565</v>
      </c>
      <c r="AM175" s="259" t="s">
        <v>565</v>
      </c>
      <c r="AN175" s="259" t="s">
        <v>565</v>
      </c>
      <c r="AO175" s="259" t="s">
        <v>565</v>
      </c>
      <c r="AP175" s="259" t="s">
        <v>565</v>
      </c>
      <c r="AQ175" s="259" t="s">
        <v>565</v>
      </c>
      <c r="AR175" s="259" t="s">
        <v>565</v>
      </c>
      <c r="AS175" s="259" t="s">
        <v>565</v>
      </c>
      <c r="AT175" s="259" t="s">
        <v>565</v>
      </c>
      <c r="AU175" s="259" t="s">
        <v>565</v>
      </c>
      <c r="AV175" s="259" t="s">
        <v>565</v>
      </c>
      <c r="AW175" s="259" t="s">
        <v>565</v>
      </c>
      <c r="AX175" s="259" t="s">
        <v>565</v>
      </c>
      <c r="AY175" s="259" t="s">
        <v>565</v>
      </c>
      <c r="AZ175" s="259" t="s">
        <v>565</v>
      </c>
      <c r="BA175" s="259" t="s">
        <v>565</v>
      </c>
    </row>
    <row r="176" spans="4:53">
      <c r="D176" s="259" t="s">
        <v>565</v>
      </c>
      <c r="E176" s="259" t="s">
        <v>565</v>
      </c>
      <c r="F176" s="259" t="s">
        <v>565</v>
      </c>
      <c r="G176" s="259" t="s">
        <v>565</v>
      </c>
      <c r="H176" s="259" t="s">
        <v>565</v>
      </c>
      <c r="I176" s="259" t="s">
        <v>565</v>
      </c>
      <c r="J176" s="259" t="s">
        <v>565</v>
      </c>
      <c r="K176" s="259" t="s">
        <v>565</v>
      </c>
      <c r="L176" s="259" t="s">
        <v>565</v>
      </c>
      <c r="M176" s="259" t="s">
        <v>565</v>
      </c>
      <c r="N176" s="259" t="s">
        <v>565</v>
      </c>
      <c r="O176" s="259" t="s">
        <v>565</v>
      </c>
      <c r="P176" s="259" t="s">
        <v>565</v>
      </c>
      <c r="Q176" s="259" t="s">
        <v>565</v>
      </c>
      <c r="R176" s="259" t="s">
        <v>565</v>
      </c>
      <c r="S176" s="259" t="s">
        <v>565</v>
      </c>
      <c r="T176" s="259" t="s">
        <v>565</v>
      </c>
      <c r="U176" s="259" t="s">
        <v>565</v>
      </c>
      <c r="V176" s="260" t="s">
        <v>565</v>
      </c>
      <c r="W176" s="260" t="s">
        <v>565</v>
      </c>
      <c r="X176" s="259" t="s">
        <v>565</v>
      </c>
      <c r="Y176" s="259" t="s">
        <v>565</v>
      </c>
      <c r="Z176" s="259" t="s">
        <v>565</v>
      </c>
      <c r="AA176" s="259" t="s">
        <v>565</v>
      </c>
      <c r="AB176" s="259" t="s">
        <v>565</v>
      </c>
      <c r="AC176" s="259" t="s">
        <v>565</v>
      </c>
      <c r="AD176" s="259" t="s">
        <v>565</v>
      </c>
      <c r="AE176" s="259" t="s">
        <v>565</v>
      </c>
      <c r="AF176" s="259" t="s">
        <v>565</v>
      </c>
      <c r="AG176" s="259" t="s">
        <v>565</v>
      </c>
      <c r="AH176" s="259" t="s">
        <v>565</v>
      </c>
      <c r="AI176" s="259" t="s">
        <v>565</v>
      </c>
      <c r="AJ176" s="259" t="s">
        <v>565</v>
      </c>
      <c r="AK176" s="259" t="s">
        <v>565</v>
      </c>
      <c r="AL176" s="259" t="s">
        <v>565</v>
      </c>
      <c r="AM176" s="259" t="s">
        <v>565</v>
      </c>
      <c r="AN176" s="259" t="s">
        <v>565</v>
      </c>
      <c r="AO176" s="259" t="s">
        <v>565</v>
      </c>
      <c r="AP176" s="259" t="s">
        <v>565</v>
      </c>
      <c r="AQ176" s="259" t="s">
        <v>565</v>
      </c>
      <c r="AR176" s="259" t="s">
        <v>565</v>
      </c>
      <c r="AS176" s="259" t="s">
        <v>565</v>
      </c>
      <c r="AT176" s="259" t="s">
        <v>565</v>
      </c>
      <c r="AU176" s="259" t="s">
        <v>565</v>
      </c>
      <c r="AV176" s="259" t="s">
        <v>565</v>
      </c>
      <c r="AW176" s="259" t="s">
        <v>565</v>
      </c>
      <c r="AX176" s="259" t="s">
        <v>565</v>
      </c>
      <c r="AY176" s="259" t="s">
        <v>565</v>
      </c>
      <c r="AZ176" s="259" t="s">
        <v>565</v>
      </c>
      <c r="BA176" s="259" t="s">
        <v>565</v>
      </c>
    </row>
    <row r="177" spans="4:53">
      <c r="D177" s="259" t="s">
        <v>565</v>
      </c>
      <c r="E177" s="259" t="s">
        <v>565</v>
      </c>
      <c r="F177" s="259" t="s">
        <v>565</v>
      </c>
      <c r="G177" s="259" t="s">
        <v>565</v>
      </c>
      <c r="H177" s="259" t="s">
        <v>565</v>
      </c>
      <c r="I177" s="259" t="s">
        <v>565</v>
      </c>
      <c r="J177" s="259" t="s">
        <v>565</v>
      </c>
      <c r="K177" s="259" t="s">
        <v>565</v>
      </c>
      <c r="L177" s="259" t="s">
        <v>565</v>
      </c>
      <c r="M177" s="259" t="s">
        <v>565</v>
      </c>
      <c r="N177" s="259" t="s">
        <v>565</v>
      </c>
      <c r="O177" s="259" t="s">
        <v>565</v>
      </c>
      <c r="P177" s="259" t="s">
        <v>565</v>
      </c>
      <c r="Q177" s="259" t="s">
        <v>565</v>
      </c>
      <c r="R177" s="259" t="s">
        <v>565</v>
      </c>
      <c r="S177" s="259" t="s">
        <v>565</v>
      </c>
      <c r="T177" s="259" t="s">
        <v>565</v>
      </c>
      <c r="U177" s="259" t="s">
        <v>565</v>
      </c>
      <c r="V177" s="260" t="s">
        <v>565</v>
      </c>
      <c r="W177" s="260" t="s">
        <v>565</v>
      </c>
      <c r="X177" s="259" t="s">
        <v>565</v>
      </c>
      <c r="Y177" s="259" t="s">
        <v>565</v>
      </c>
      <c r="Z177" s="259" t="s">
        <v>565</v>
      </c>
      <c r="AA177" s="259" t="s">
        <v>565</v>
      </c>
      <c r="AB177" s="259" t="s">
        <v>565</v>
      </c>
      <c r="AC177" s="259" t="s">
        <v>565</v>
      </c>
      <c r="AD177" s="259" t="s">
        <v>565</v>
      </c>
      <c r="AE177" s="259" t="s">
        <v>565</v>
      </c>
      <c r="AF177" s="259" t="s">
        <v>565</v>
      </c>
      <c r="AG177" s="259" t="s">
        <v>565</v>
      </c>
      <c r="AH177" s="259" t="s">
        <v>565</v>
      </c>
      <c r="AI177" s="259" t="s">
        <v>565</v>
      </c>
      <c r="AJ177" s="259" t="s">
        <v>565</v>
      </c>
      <c r="AK177" s="259" t="s">
        <v>565</v>
      </c>
      <c r="AL177" s="259" t="s">
        <v>565</v>
      </c>
      <c r="AM177" s="259" t="s">
        <v>565</v>
      </c>
      <c r="AN177" s="259" t="s">
        <v>565</v>
      </c>
      <c r="AO177" s="259" t="s">
        <v>565</v>
      </c>
      <c r="AP177" s="259" t="s">
        <v>565</v>
      </c>
      <c r="AQ177" s="259" t="s">
        <v>565</v>
      </c>
      <c r="AR177" s="259" t="s">
        <v>565</v>
      </c>
      <c r="AS177" s="259" t="s">
        <v>565</v>
      </c>
      <c r="AT177" s="259" t="s">
        <v>565</v>
      </c>
      <c r="AU177" s="259" t="s">
        <v>565</v>
      </c>
      <c r="AV177" s="259" t="s">
        <v>565</v>
      </c>
      <c r="AW177" s="259" t="s">
        <v>565</v>
      </c>
      <c r="AX177" s="259" t="s">
        <v>565</v>
      </c>
      <c r="AY177" s="259" t="s">
        <v>565</v>
      </c>
      <c r="AZ177" s="259" t="s">
        <v>565</v>
      </c>
      <c r="BA177" s="259" t="s">
        <v>565</v>
      </c>
    </row>
    <row r="178" spans="4:53">
      <c r="D178" s="259" t="s">
        <v>565</v>
      </c>
      <c r="E178" s="259" t="s">
        <v>565</v>
      </c>
      <c r="F178" s="259" t="s">
        <v>565</v>
      </c>
      <c r="G178" s="259" t="s">
        <v>565</v>
      </c>
      <c r="H178" s="259" t="s">
        <v>565</v>
      </c>
      <c r="I178" s="259" t="s">
        <v>565</v>
      </c>
      <c r="J178" s="259" t="s">
        <v>565</v>
      </c>
      <c r="K178" s="259" t="s">
        <v>565</v>
      </c>
      <c r="L178" s="259" t="s">
        <v>565</v>
      </c>
      <c r="M178" s="259" t="s">
        <v>565</v>
      </c>
      <c r="N178" s="259" t="s">
        <v>565</v>
      </c>
      <c r="O178" s="259" t="s">
        <v>565</v>
      </c>
      <c r="P178" s="259" t="s">
        <v>565</v>
      </c>
      <c r="Q178" s="259" t="s">
        <v>565</v>
      </c>
      <c r="R178" s="259" t="s">
        <v>565</v>
      </c>
      <c r="S178" s="259" t="s">
        <v>565</v>
      </c>
      <c r="T178" s="259" t="s">
        <v>565</v>
      </c>
      <c r="U178" s="259" t="s">
        <v>565</v>
      </c>
      <c r="V178" s="260" t="s">
        <v>565</v>
      </c>
      <c r="W178" s="260" t="s">
        <v>565</v>
      </c>
      <c r="X178" s="259" t="s">
        <v>565</v>
      </c>
      <c r="Y178" s="259" t="s">
        <v>565</v>
      </c>
      <c r="Z178" s="259" t="s">
        <v>565</v>
      </c>
      <c r="AA178" s="259" t="s">
        <v>565</v>
      </c>
      <c r="AB178" s="259" t="s">
        <v>565</v>
      </c>
      <c r="AC178" s="259" t="s">
        <v>565</v>
      </c>
      <c r="AD178" s="259" t="s">
        <v>565</v>
      </c>
      <c r="AE178" s="259" t="s">
        <v>565</v>
      </c>
      <c r="AF178" s="259" t="s">
        <v>565</v>
      </c>
      <c r="AG178" s="259" t="s">
        <v>565</v>
      </c>
      <c r="AH178" s="259" t="s">
        <v>565</v>
      </c>
      <c r="AI178" s="259" t="s">
        <v>565</v>
      </c>
      <c r="AJ178" s="259" t="s">
        <v>565</v>
      </c>
      <c r="AK178" s="259" t="s">
        <v>565</v>
      </c>
      <c r="AL178" s="259" t="s">
        <v>565</v>
      </c>
      <c r="AM178" s="259" t="s">
        <v>565</v>
      </c>
      <c r="AN178" s="259" t="s">
        <v>565</v>
      </c>
      <c r="AO178" s="259" t="s">
        <v>565</v>
      </c>
      <c r="AP178" s="259" t="s">
        <v>565</v>
      </c>
      <c r="AQ178" s="259" t="s">
        <v>565</v>
      </c>
      <c r="AR178" s="259" t="s">
        <v>565</v>
      </c>
      <c r="AS178" s="259" t="s">
        <v>565</v>
      </c>
      <c r="AT178" s="259" t="s">
        <v>565</v>
      </c>
      <c r="AU178" s="259" t="s">
        <v>565</v>
      </c>
      <c r="AV178" s="259" t="s">
        <v>565</v>
      </c>
      <c r="AW178" s="259" t="s">
        <v>565</v>
      </c>
      <c r="AX178" s="259" t="s">
        <v>565</v>
      </c>
      <c r="AY178" s="259" t="s">
        <v>565</v>
      </c>
      <c r="AZ178" s="259" t="s">
        <v>565</v>
      </c>
      <c r="BA178" s="259" t="s">
        <v>565</v>
      </c>
    </row>
    <row r="179" spans="4:53">
      <c r="D179" s="259" t="s">
        <v>565</v>
      </c>
      <c r="E179" s="259" t="s">
        <v>565</v>
      </c>
      <c r="F179" s="259" t="s">
        <v>565</v>
      </c>
      <c r="G179" s="259" t="s">
        <v>565</v>
      </c>
      <c r="H179" s="259" t="s">
        <v>565</v>
      </c>
      <c r="I179" s="259" t="s">
        <v>565</v>
      </c>
      <c r="J179" s="259" t="s">
        <v>565</v>
      </c>
      <c r="K179" s="259" t="s">
        <v>565</v>
      </c>
      <c r="L179" s="259" t="s">
        <v>565</v>
      </c>
      <c r="M179" s="259" t="s">
        <v>565</v>
      </c>
      <c r="N179" s="259" t="s">
        <v>565</v>
      </c>
      <c r="O179" s="259" t="s">
        <v>565</v>
      </c>
      <c r="P179" s="259" t="s">
        <v>565</v>
      </c>
      <c r="Q179" s="259" t="s">
        <v>565</v>
      </c>
      <c r="R179" s="259" t="s">
        <v>565</v>
      </c>
      <c r="S179" s="259" t="s">
        <v>565</v>
      </c>
      <c r="T179" s="259" t="s">
        <v>565</v>
      </c>
      <c r="U179" s="259" t="s">
        <v>565</v>
      </c>
      <c r="V179" s="260" t="s">
        <v>565</v>
      </c>
      <c r="W179" s="260" t="s">
        <v>565</v>
      </c>
      <c r="X179" s="259" t="s">
        <v>565</v>
      </c>
      <c r="Y179" s="259" t="s">
        <v>565</v>
      </c>
      <c r="Z179" s="259" t="s">
        <v>565</v>
      </c>
      <c r="AA179" s="259" t="s">
        <v>565</v>
      </c>
      <c r="AB179" s="259" t="s">
        <v>565</v>
      </c>
      <c r="AC179" s="259" t="s">
        <v>565</v>
      </c>
      <c r="AD179" s="259" t="s">
        <v>565</v>
      </c>
      <c r="AE179" s="259" t="s">
        <v>565</v>
      </c>
      <c r="AF179" s="259" t="s">
        <v>565</v>
      </c>
      <c r="AG179" s="259" t="s">
        <v>565</v>
      </c>
      <c r="AH179" s="259" t="s">
        <v>565</v>
      </c>
      <c r="AI179" s="259" t="s">
        <v>565</v>
      </c>
      <c r="AJ179" s="259" t="s">
        <v>565</v>
      </c>
      <c r="AK179" s="259" t="s">
        <v>565</v>
      </c>
      <c r="AL179" s="259" t="s">
        <v>565</v>
      </c>
      <c r="AM179" s="259" t="s">
        <v>565</v>
      </c>
      <c r="AN179" s="259" t="s">
        <v>565</v>
      </c>
      <c r="AO179" s="259" t="s">
        <v>565</v>
      </c>
      <c r="AP179" s="259" t="s">
        <v>565</v>
      </c>
      <c r="AQ179" s="259" t="s">
        <v>565</v>
      </c>
      <c r="AR179" s="259" t="s">
        <v>565</v>
      </c>
      <c r="AS179" s="259" t="s">
        <v>565</v>
      </c>
      <c r="AT179" s="259" t="s">
        <v>565</v>
      </c>
      <c r="AU179" s="259" t="s">
        <v>565</v>
      </c>
      <c r="AV179" s="259" t="s">
        <v>565</v>
      </c>
      <c r="AW179" s="259" t="s">
        <v>565</v>
      </c>
      <c r="AX179" s="259" t="s">
        <v>565</v>
      </c>
      <c r="AY179" s="259" t="s">
        <v>565</v>
      </c>
      <c r="AZ179" s="259" t="s">
        <v>565</v>
      </c>
      <c r="BA179" s="259" t="s">
        <v>565</v>
      </c>
    </row>
    <row r="180" spans="4:53">
      <c r="D180" s="259" t="s">
        <v>565</v>
      </c>
      <c r="E180" s="259" t="s">
        <v>565</v>
      </c>
      <c r="F180" s="259" t="s">
        <v>565</v>
      </c>
      <c r="G180" s="259" t="s">
        <v>565</v>
      </c>
      <c r="H180" s="259" t="s">
        <v>565</v>
      </c>
      <c r="I180" s="259" t="s">
        <v>565</v>
      </c>
      <c r="J180" s="259" t="s">
        <v>565</v>
      </c>
      <c r="K180" s="259" t="s">
        <v>565</v>
      </c>
      <c r="L180" s="259" t="s">
        <v>565</v>
      </c>
      <c r="M180" s="259" t="s">
        <v>565</v>
      </c>
      <c r="N180" s="259" t="s">
        <v>565</v>
      </c>
      <c r="O180" s="259" t="s">
        <v>565</v>
      </c>
      <c r="P180" s="259" t="s">
        <v>565</v>
      </c>
      <c r="Q180" s="259" t="s">
        <v>565</v>
      </c>
      <c r="R180" s="259" t="s">
        <v>565</v>
      </c>
      <c r="S180" s="259" t="s">
        <v>565</v>
      </c>
      <c r="T180" s="259" t="s">
        <v>565</v>
      </c>
      <c r="U180" s="259" t="s">
        <v>565</v>
      </c>
      <c r="V180" s="260" t="s">
        <v>565</v>
      </c>
      <c r="W180" s="260" t="s">
        <v>565</v>
      </c>
      <c r="X180" s="259" t="s">
        <v>565</v>
      </c>
      <c r="Y180" s="259" t="s">
        <v>565</v>
      </c>
      <c r="Z180" s="259" t="s">
        <v>565</v>
      </c>
      <c r="AA180" s="259" t="s">
        <v>565</v>
      </c>
      <c r="AB180" s="259" t="s">
        <v>565</v>
      </c>
      <c r="AC180" s="259" t="s">
        <v>565</v>
      </c>
      <c r="AD180" s="259" t="s">
        <v>565</v>
      </c>
      <c r="AE180" s="259" t="s">
        <v>565</v>
      </c>
      <c r="AF180" s="259" t="s">
        <v>565</v>
      </c>
      <c r="AG180" s="259" t="s">
        <v>565</v>
      </c>
      <c r="AH180" s="259" t="s">
        <v>565</v>
      </c>
      <c r="AI180" s="259" t="s">
        <v>565</v>
      </c>
      <c r="AJ180" s="259" t="s">
        <v>565</v>
      </c>
      <c r="AK180" s="259" t="s">
        <v>565</v>
      </c>
      <c r="AL180" s="259" t="s">
        <v>565</v>
      </c>
      <c r="AM180" s="259" t="s">
        <v>565</v>
      </c>
      <c r="AN180" s="259" t="s">
        <v>565</v>
      </c>
      <c r="AO180" s="259" t="s">
        <v>565</v>
      </c>
      <c r="AP180" s="259" t="s">
        <v>565</v>
      </c>
      <c r="AQ180" s="259" t="s">
        <v>565</v>
      </c>
      <c r="AR180" s="259" t="s">
        <v>565</v>
      </c>
      <c r="AS180" s="259" t="s">
        <v>565</v>
      </c>
      <c r="AT180" s="259" t="s">
        <v>565</v>
      </c>
      <c r="AU180" s="259" t="s">
        <v>565</v>
      </c>
      <c r="AV180" s="259" t="s">
        <v>565</v>
      </c>
      <c r="AW180" s="259" t="s">
        <v>565</v>
      </c>
      <c r="AX180" s="259" t="s">
        <v>565</v>
      </c>
      <c r="AY180" s="259" t="s">
        <v>565</v>
      </c>
      <c r="AZ180" s="259" t="s">
        <v>565</v>
      </c>
      <c r="BA180" s="259" t="s">
        <v>565</v>
      </c>
    </row>
    <row r="181" spans="4:53">
      <c r="D181" s="259" t="s">
        <v>565</v>
      </c>
      <c r="E181" s="259" t="s">
        <v>565</v>
      </c>
      <c r="F181" s="259" t="s">
        <v>565</v>
      </c>
      <c r="G181" s="259" t="s">
        <v>565</v>
      </c>
      <c r="H181" s="259" t="s">
        <v>565</v>
      </c>
      <c r="I181" s="259" t="s">
        <v>565</v>
      </c>
      <c r="J181" s="259" t="s">
        <v>565</v>
      </c>
      <c r="K181" s="259" t="s">
        <v>565</v>
      </c>
      <c r="L181" s="259" t="s">
        <v>565</v>
      </c>
      <c r="M181" s="259" t="s">
        <v>565</v>
      </c>
      <c r="N181" s="259" t="s">
        <v>565</v>
      </c>
      <c r="O181" s="259" t="s">
        <v>565</v>
      </c>
      <c r="P181" s="259" t="s">
        <v>565</v>
      </c>
      <c r="Q181" s="259" t="s">
        <v>565</v>
      </c>
      <c r="R181" s="259" t="s">
        <v>565</v>
      </c>
      <c r="S181" s="259" t="s">
        <v>565</v>
      </c>
      <c r="T181" s="259" t="s">
        <v>565</v>
      </c>
      <c r="U181" s="259" t="s">
        <v>565</v>
      </c>
      <c r="V181" s="260" t="s">
        <v>565</v>
      </c>
      <c r="W181" s="260" t="s">
        <v>565</v>
      </c>
      <c r="X181" s="259" t="s">
        <v>565</v>
      </c>
      <c r="Y181" s="259" t="s">
        <v>565</v>
      </c>
      <c r="Z181" s="259" t="s">
        <v>565</v>
      </c>
      <c r="AA181" s="259" t="s">
        <v>565</v>
      </c>
      <c r="AB181" s="259" t="s">
        <v>565</v>
      </c>
      <c r="AC181" s="259" t="s">
        <v>565</v>
      </c>
      <c r="AD181" s="259" t="s">
        <v>565</v>
      </c>
      <c r="AE181" s="259" t="s">
        <v>565</v>
      </c>
      <c r="AF181" s="259" t="s">
        <v>565</v>
      </c>
      <c r="AG181" s="259" t="s">
        <v>565</v>
      </c>
      <c r="AH181" s="259" t="s">
        <v>565</v>
      </c>
      <c r="AI181" s="259" t="s">
        <v>565</v>
      </c>
      <c r="AJ181" s="259" t="s">
        <v>565</v>
      </c>
      <c r="AK181" s="259" t="s">
        <v>565</v>
      </c>
      <c r="AL181" s="259" t="s">
        <v>565</v>
      </c>
      <c r="AM181" s="259" t="s">
        <v>565</v>
      </c>
      <c r="AN181" s="259" t="s">
        <v>565</v>
      </c>
      <c r="AO181" s="259" t="s">
        <v>565</v>
      </c>
      <c r="AP181" s="259" t="s">
        <v>565</v>
      </c>
      <c r="AQ181" s="259" t="s">
        <v>565</v>
      </c>
      <c r="AR181" s="259" t="s">
        <v>565</v>
      </c>
      <c r="AS181" s="259" t="s">
        <v>565</v>
      </c>
      <c r="AT181" s="259" t="s">
        <v>565</v>
      </c>
      <c r="AU181" s="259" t="s">
        <v>565</v>
      </c>
      <c r="AV181" s="259" t="s">
        <v>565</v>
      </c>
      <c r="AW181" s="259" t="s">
        <v>565</v>
      </c>
      <c r="AX181" s="259" t="s">
        <v>565</v>
      </c>
      <c r="AY181" s="259" t="s">
        <v>565</v>
      </c>
      <c r="AZ181" s="259" t="s">
        <v>565</v>
      </c>
      <c r="BA181" s="259" t="s">
        <v>565</v>
      </c>
    </row>
    <row r="182" spans="4:53">
      <c r="D182" s="259" t="s">
        <v>565</v>
      </c>
      <c r="E182" s="259" t="s">
        <v>565</v>
      </c>
      <c r="F182" s="259" t="s">
        <v>565</v>
      </c>
      <c r="G182" s="259" t="s">
        <v>565</v>
      </c>
      <c r="H182" s="259" t="s">
        <v>565</v>
      </c>
      <c r="I182" s="259" t="s">
        <v>565</v>
      </c>
      <c r="J182" s="259" t="s">
        <v>565</v>
      </c>
      <c r="K182" s="259" t="s">
        <v>565</v>
      </c>
      <c r="L182" s="259" t="s">
        <v>565</v>
      </c>
      <c r="M182" s="259" t="s">
        <v>565</v>
      </c>
      <c r="N182" s="259" t="s">
        <v>565</v>
      </c>
      <c r="O182" s="259" t="s">
        <v>565</v>
      </c>
      <c r="P182" s="259" t="s">
        <v>565</v>
      </c>
      <c r="Q182" s="259" t="s">
        <v>565</v>
      </c>
      <c r="R182" s="259" t="s">
        <v>565</v>
      </c>
      <c r="S182" s="259" t="s">
        <v>565</v>
      </c>
      <c r="T182" s="259" t="s">
        <v>565</v>
      </c>
      <c r="U182" s="259" t="s">
        <v>565</v>
      </c>
      <c r="V182" s="260" t="s">
        <v>565</v>
      </c>
      <c r="W182" s="260" t="s">
        <v>565</v>
      </c>
      <c r="X182" s="259" t="s">
        <v>565</v>
      </c>
      <c r="Y182" s="259" t="s">
        <v>565</v>
      </c>
      <c r="Z182" s="259" t="s">
        <v>565</v>
      </c>
      <c r="AA182" s="259" t="s">
        <v>565</v>
      </c>
      <c r="AB182" s="259" t="s">
        <v>565</v>
      </c>
      <c r="AC182" s="259" t="s">
        <v>565</v>
      </c>
      <c r="AD182" s="259" t="s">
        <v>565</v>
      </c>
      <c r="AE182" s="259" t="s">
        <v>565</v>
      </c>
      <c r="AF182" s="259" t="s">
        <v>565</v>
      </c>
      <c r="AG182" s="259" t="s">
        <v>565</v>
      </c>
      <c r="AH182" s="259" t="s">
        <v>565</v>
      </c>
      <c r="AI182" s="259" t="s">
        <v>565</v>
      </c>
      <c r="AJ182" s="259" t="s">
        <v>565</v>
      </c>
      <c r="AK182" s="259" t="s">
        <v>565</v>
      </c>
      <c r="AL182" s="259" t="s">
        <v>565</v>
      </c>
      <c r="AM182" s="259" t="s">
        <v>565</v>
      </c>
      <c r="AN182" s="259" t="s">
        <v>565</v>
      </c>
      <c r="AO182" s="259" t="s">
        <v>565</v>
      </c>
      <c r="AP182" s="259" t="s">
        <v>565</v>
      </c>
      <c r="AQ182" s="259" t="s">
        <v>565</v>
      </c>
      <c r="AR182" s="259" t="s">
        <v>565</v>
      </c>
      <c r="AS182" s="259" t="s">
        <v>565</v>
      </c>
      <c r="AT182" s="259" t="s">
        <v>565</v>
      </c>
      <c r="AU182" s="259" t="s">
        <v>565</v>
      </c>
      <c r="AV182" s="259" t="s">
        <v>565</v>
      </c>
      <c r="AW182" s="259" t="s">
        <v>565</v>
      </c>
      <c r="AX182" s="259" t="s">
        <v>565</v>
      </c>
      <c r="AY182" s="259" t="s">
        <v>565</v>
      </c>
      <c r="AZ182" s="259" t="s">
        <v>565</v>
      </c>
      <c r="BA182" s="259" t="s">
        <v>565</v>
      </c>
    </row>
    <row r="183" spans="4:53">
      <c r="D183" s="259" t="s">
        <v>565</v>
      </c>
      <c r="E183" s="259" t="s">
        <v>565</v>
      </c>
      <c r="F183" s="259" t="s">
        <v>565</v>
      </c>
      <c r="G183" s="259" t="s">
        <v>565</v>
      </c>
      <c r="H183" s="259" t="s">
        <v>565</v>
      </c>
      <c r="I183" s="259" t="s">
        <v>565</v>
      </c>
      <c r="J183" s="259" t="s">
        <v>565</v>
      </c>
      <c r="K183" s="259" t="s">
        <v>565</v>
      </c>
      <c r="L183" s="259" t="s">
        <v>565</v>
      </c>
      <c r="M183" s="259" t="s">
        <v>565</v>
      </c>
      <c r="N183" s="259" t="s">
        <v>565</v>
      </c>
      <c r="O183" s="259" t="s">
        <v>565</v>
      </c>
      <c r="P183" s="259" t="s">
        <v>565</v>
      </c>
      <c r="Q183" s="259" t="s">
        <v>565</v>
      </c>
      <c r="R183" s="259" t="s">
        <v>565</v>
      </c>
      <c r="S183" s="259" t="s">
        <v>565</v>
      </c>
      <c r="T183" s="259" t="s">
        <v>565</v>
      </c>
      <c r="U183" s="259" t="s">
        <v>565</v>
      </c>
      <c r="V183" s="260" t="s">
        <v>565</v>
      </c>
      <c r="W183" s="260" t="s">
        <v>565</v>
      </c>
      <c r="X183" s="259" t="s">
        <v>565</v>
      </c>
      <c r="Y183" s="259" t="s">
        <v>565</v>
      </c>
      <c r="Z183" s="259" t="s">
        <v>565</v>
      </c>
      <c r="AA183" s="259" t="s">
        <v>565</v>
      </c>
      <c r="AB183" s="259" t="s">
        <v>565</v>
      </c>
      <c r="AC183" s="259" t="s">
        <v>565</v>
      </c>
      <c r="AD183" s="259" t="s">
        <v>565</v>
      </c>
      <c r="AE183" s="259" t="s">
        <v>565</v>
      </c>
      <c r="AF183" s="259" t="s">
        <v>565</v>
      </c>
      <c r="AG183" s="259" t="s">
        <v>565</v>
      </c>
      <c r="AH183" s="259" t="s">
        <v>565</v>
      </c>
      <c r="AI183" s="259" t="s">
        <v>565</v>
      </c>
      <c r="AJ183" s="259" t="s">
        <v>565</v>
      </c>
      <c r="AK183" s="259" t="s">
        <v>565</v>
      </c>
      <c r="AL183" s="259" t="s">
        <v>565</v>
      </c>
      <c r="AM183" s="259" t="s">
        <v>565</v>
      </c>
      <c r="AN183" s="259" t="s">
        <v>565</v>
      </c>
      <c r="AO183" s="259" t="s">
        <v>565</v>
      </c>
      <c r="AP183" s="259" t="s">
        <v>565</v>
      </c>
      <c r="AQ183" s="259" t="s">
        <v>565</v>
      </c>
      <c r="AR183" s="259" t="s">
        <v>565</v>
      </c>
      <c r="AS183" s="259" t="s">
        <v>565</v>
      </c>
      <c r="AT183" s="259" t="s">
        <v>565</v>
      </c>
      <c r="AU183" s="259" t="s">
        <v>565</v>
      </c>
      <c r="AV183" s="259" t="s">
        <v>565</v>
      </c>
      <c r="AW183" s="259" t="s">
        <v>565</v>
      </c>
      <c r="AX183" s="259" t="s">
        <v>565</v>
      </c>
      <c r="AY183" s="259" t="s">
        <v>565</v>
      </c>
      <c r="AZ183" s="259" t="s">
        <v>565</v>
      </c>
      <c r="BA183" s="259" t="s">
        <v>565</v>
      </c>
    </row>
    <row r="184" spans="4:53">
      <c r="D184" s="259" t="s">
        <v>565</v>
      </c>
      <c r="E184" s="259" t="s">
        <v>565</v>
      </c>
      <c r="F184" s="259" t="s">
        <v>565</v>
      </c>
      <c r="G184" s="259" t="s">
        <v>565</v>
      </c>
      <c r="H184" s="259" t="s">
        <v>565</v>
      </c>
      <c r="I184" s="259" t="s">
        <v>565</v>
      </c>
      <c r="J184" s="259" t="s">
        <v>565</v>
      </c>
      <c r="K184" s="259" t="s">
        <v>565</v>
      </c>
      <c r="L184" s="259" t="s">
        <v>565</v>
      </c>
      <c r="M184" s="259" t="s">
        <v>565</v>
      </c>
      <c r="N184" s="259" t="s">
        <v>565</v>
      </c>
      <c r="O184" s="259" t="s">
        <v>565</v>
      </c>
      <c r="P184" s="259" t="s">
        <v>565</v>
      </c>
      <c r="Q184" s="259" t="s">
        <v>565</v>
      </c>
      <c r="R184" s="259" t="s">
        <v>565</v>
      </c>
      <c r="S184" s="259" t="s">
        <v>565</v>
      </c>
      <c r="T184" s="259" t="s">
        <v>565</v>
      </c>
      <c r="U184" s="259" t="s">
        <v>565</v>
      </c>
      <c r="V184" s="260" t="s">
        <v>565</v>
      </c>
      <c r="W184" s="260" t="s">
        <v>565</v>
      </c>
      <c r="X184" s="259" t="s">
        <v>565</v>
      </c>
      <c r="Y184" s="259" t="s">
        <v>565</v>
      </c>
      <c r="Z184" s="259" t="s">
        <v>565</v>
      </c>
      <c r="AA184" s="259" t="s">
        <v>565</v>
      </c>
      <c r="AB184" s="259" t="s">
        <v>565</v>
      </c>
      <c r="AC184" s="259" t="s">
        <v>565</v>
      </c>
      <c r="AD184" s="259" t="s">
        <v>565</v>
      </c>
      <c r="AE184" s="259" t="s">
        <v>565</v>
      </c>
      <c r="AF184" s="259" t="s">
        <v>565</v>
      </c>
      <c r="AG184" s="259" t="s">
        <v>565</v>
      </c>
      <c r="AH184" s="259" t="s">
        <v>565</v>
      </c>
      <c r="AI184" s="259" t="s">
        <v>565</v>
      </c>
      <c r="AJ184" s="259" t="s">
        <v>565</v>
      </c>
      <c r="AK184" s="259" t="s">
        <v>565</v>
      </c>
      <c r="AL184" s="259" t="s">
        <v>565</v>
      </c>
      <c r="AM184" s="259" t="s">
        <v>565</v>
      </c>
      <c r="AN184" s="259" t="s">
        <v>565</v>
      </c>
      <c r="AO184" s="259" t="s">
        <v>565</v>
      </c>
      <c r="AP184" s="259" t="s">
        <v>565</v>
      </c>
      <c r="AQ184" s="259" t="s">
        <v>565</v>
      </c>
      <c r="AR184" s="259" t="s">
        <v>565</v>
      </c>
      <c r="AS184" s="259" t="s">
        <v>565</v>
      </c>
      <c r="AT184" s="259" t="s">
        <v>565</v>
      </c>
      <c r="AU184" s="259" t="s">
        <v>565</v>
      </c>
      <c r="AV184" s="259" t="s">
        <v>565</v>
      </c>
      <c r="AW184" s="259" t="s">
        <v>565</v>
      </c>
      <c r="AX184" s="259" t="s">
        <v>565</v>
      </c>
      <c r="AY184" s="259" t="s">
        <v>565</v>
      </c>
      <c r="AZ184" s="259" t="s">
        <v>565</v>
      </c>
      <c r="BA184" s="259" t="s">
        <v>565</v>
      </c>
    </row>
    <row r="185" spans="4:53">
      <c r="D185" s="259" t="s">
        <v>565</v>
      </c>
      <c r="E185" s="259" t="s">
        <v>565</v>
      </c>
      <c r="F185" s="259" t="s">
        <v>565</v>
      </c>
      <c r="G185" s="259" t="s">
        <v>565</v>
      </c>
      <c r="H185" s="259" t="s">
        <v>565</v>
      </c>
      <c r="I185" s="259" t="s">
        <v>565</v>
      </c>
      <c r="J185" s="259" t="s">
        <v>565</v>
      </c>
      <c r="K185" s="259" t="s">
        <v>565</v>
      </c>
      <c r="L185" s="259" t="s">
        <v>565</v>
      </c>
      <c r="M185" s="259" t="s">
        <v>565</v>
      </c>
      <c r="N185" s="259" t="s">
        <v>565</v>
      </c>
      <c r="O185" s="259" t="s">
        <v>565</v>
      </c>
      <c r="P185" s="259" t="s">
        <v>565</v>
      </c>
      <c r="Q185" s="259" t="s">
        <v>565</v>
      </c>
      <c r="R185" s="259" t="s">
        <v>565</v>
      </c>
      <c r="S185" s="259" t="s">
        <v>565</v>
      </c>
      <c r="T185" s="259" t="s">
        <v>565</v>
      </c>
      <c r="U185" s="259" t="s">
        <v>565</v>
      </c>
      <c r="V185" s="260" t="s">
        <v>565</v>
      </c>
      <c r="W185" s="260" t="s">
        <v>565</v>
      </c>
      <c r="X185" s="259" t="s">
        <v>565</v>
      </c>
      <c r="Y185" s="259" t="s">
        <v>565</v>
      </c>
      <c r="Z185" s="259" t="s">
        <v>565</v>
      </c>
      <c r="AA185" s="259" t="s">
        <v>565</v>
      </c>
      <c r="AB185" s="259" t="s">
        <v>565</v>
      </c>
      <c r="AC185" s="259" t="s">
        <v>565</v>
      </c>
      <c r="AD185" s="259" t="s">
        <v>565</v>
      </c>
      <c r="AE185" s="259" t="s">
        <v>565</v>
      </c>
      <c r="AF185" s="259" t="s">
        <v>565</v>
      </c>
      <c r="AG185" s="259" t="s">
        <v>565</v>
      </c>
      <c r="AH185" s="259" t="s">
        <v>565</v>
      </c>
      <c r="AI185" s="259" t="s">
        <v>565</v>
      </c>
      <c r="AJ185" s="259" t="s">
        <v>565</v>
      </c>
      <c r="AK185" s="259" t="s">
        <v>565</v>
      </c>
      <c r="AL185" s="259" t="s">
        <v>565</v>
      </c>
      <c r="AM185" s="259" t="s">
        <v>565</v>
      </c>
      <c r="AN185" s="259" t="s">
        <v>565</v>
      </c>
      <c r="AO185" s="259" t="s">
        <v>565</v>
      </c>
      <c r="AP185" s="259" t="s">
        <v>565</v>
      </c>
      <c r="AQ185" s="259" t="s">
        <v>565</v>
      </c>
      <c r="AR185" s="259" t="s">
        <v>565</v>
      </c>
      <c r="AS185" s="259" t="s">
        <v>565</v>
      </c>
      <c r="AT185" s="259" t="s">
        <v>565</v>
      </c>
      <c r="AU185" s="259" t="s">
        <v>565</v>
      </c>
      <c r="AV185" s="259" t="s">
        <v>565</v>
      </c>
      <c r="AW185" s="259" t="s">
        <v>565</v>
      </c>
      <c r="AX185" s="259" t="s">
        <v>565</v>
      </c>
      <c r="AY185" s="259" t="s">
        <v>565</v>
      </c>
      <c r="AZ185" s="259" t="s">
        <v>565</v>
      </c>
      <c r="BA185" s="259" t="s">
        <v>565</v>
      </c>
    </row>
    <row r="186" spans="4:53">
      <c r="D186" s="259" t="s">
        <v>565</v>
      </c>
      <c r="E186" s="259" t="s">
        <v>565</v>
      </c>
      <c r="F186" s="259" t="s">
        <v>565</v>
      </c>
      <c r="G186" s="259" t="s">
        <v>565</v>
      </c>
      <c r="H186" s="259" t="s">
        <v>565</v>
      </c>
      <c r="I186" s="259" t="s">
        <v>565</v>
      </c>
      <c r="J186" s="259" t="s">
        <v>565</v>
      </c>
      <c r="K186" s="259" t="s">
        <v>565</v>
      </c>
      <c r="L186" s="259" t="s">
        <v>565</v>
      </c>
      <c r="M186" s="259" t="s">
        <v>565</v>
      </c>
      <c r="N186" s="259" t="s">
        <v>565</v>
      </c>
      <c r="O186" s="259" t="s">
        <v>565</v>
      </c>
      <c r="P186" s="259" t="s">
        <v>565</v>
      </c>
      <c r="Q186" s="259" t="s">
        <v>565</v>
      </c>
      <c r="R186" s="259" t="s">
        <v>565</v>
      </c>
      <c r="S186" s="259" t="s">
        <v>565</v>
      </c>
      <c r="T186" s="259" t="s">
        <v>565</v>
      </c>
      <c r="U186" s="259" t="s">
        <v>565</v>
      </c>
      <c r="V186" s="260" t="s">
        <v>565</v>
      </c>
      <c r="W186" s="260" t="s">
        <v>565</v>
      </c>
      <c r="X186" s="259" t="s">
        <v>565</v>
      </c>
      <c r="Y186" s="259" t="s">
        <v>565</v>
      </c>
      <c r="Z186" s="259" t="s">
        <v>565</v>
      </c>
      <c r="AA186" s="259" t="s">
        <v>565</v>
      </c>
      <c r="AB186" s="259" t="s">
        <v>565</v>
      </c>
      <c r="AC186" s="259" t="s">
        <v>565</v>
      </c>
      <c r="AD186" s="259" t="s">
        <v>565</v>
      </c>
      <c r="AE186" s="259" t="s">
        <v>565</v>
      </c>
      <c r="AF186" s="259" t="s">
        <v>565</v>
      </c>
      <c r="AG186" s="259" t="s">
        <v>565</v>
      </c>
      <c r="AH186" s="259" t="s">
        <v>565</v>
      </c>
      <c r="AI186" s="259" t="s">
        <v>565</v>
      </c>
      <c r="AJ186" s="259" t="s">
        <v>565</v>
      </c>
      <c r="AK186" s="259" t="s">
        <v>565</v>
      </c>
      <c r="AL186" s="259" t="s">
        <v>565</v>
      </c>
      <c r="AM186" s="259" t="s">
        <v>565</v>
      </c>
      <c r="AN186" s="259" t="s">
        <v>565</v>
      </c>
      <c r="AO186" s="259" t="s">
        <v>565</v>
      </c>
      <c r="AP186" s="259" t="s">
        <v>565</v>
      </c>
      <c r="AQ186" s="259" t="s">
        <v>565</v>
      </c>
      <c r="AR186" s="259" t="s">
        <v>565</v>
      </c>
      <c r="AS186" s="259" t="s">
        <v>565</v>
      </c>
      <c r="AT186" s="259" t="s">
        <v>565</v>
      </c>
      <c r="AU186" s="259" t="s">
        <v>565</v>
      </c>
      <c r="AV186" s="259" t="s">
        <v>565</v>
      </c>
      <c r="AW186" s="259" t="s">
        <v>565</v>
      </c>
      <c r="AX186" s="259" t="s">
        <v>565</v>
      </c>
      <c r="AY186" s="259" t="s">
        <v>565</v>
      </c>
      <c r="AZ186" s="259" t="s">
        <v>565</v>
      </c>
      <c r="BA186" s="259" t="s">
        <v>565</v>
      </c>
    </row>
    <row r="187" spans="4:53">
      <c r="D187" s="259" t="s">
        <v>565</v>
      </c>
      <c r="E187" s="259" t="s">
        <v>565</v>
      </c>
      <c r="F187" s="259" t="s">
        <v>565</v>
      </c>
      <c r="G187" s="259" t="s">
        <v>565</v>
      </c>
      <c r="H187" s="259" t="s">
        <v>565</v>
      </c>
      <c r="I187" s="259" t="s">
        <v>565</v>
      </c>
      <c r="J187" s="259" t="s">
        <v>565</v>
      </c>
      <c r="K187" s="259" t="s">
        <v>565</v>
      </c>
      <c r="L187" s="259" t="s">
        <v>565</v>
      </c>
      <c r="M187" s="259" t="s">
        <v>565</v>
      </c>
      <c r="N187" s="259" t="s">
        <v>565</v>
      </c>
      <c r="O187" s="259" t="s">
        <v>565</v>
      </c>
      <c r="P187" s="259" t="s">
        <v>565</v>
      </c>
      <c r="Q187" s="259" t="s">
        <v>565</v>
      </c>
      <c r="R187" s="259" t="s">
        <v>565</v>
      </c>
      <c r="S187" s="259" t="s">
        <v>565</v>
      </c>
      <c r="T187" s="259" t="s">
        <v>565</v>
      </c>
      <c r="U187" s="259" t="s">
        <v>565</v>
      </c>
      <c r="V187" s="260" t="s">
        <v>565</v>
      </c>
      <c r="W187" s="260" t="s">
        <v>565</v>
      </c>
      <c r="X187" s="259" t="s">
        <v>565</v>
      </c>
      <c r="Y187" s="259" t="s">
        <v>565</v>
      </c>
      <c r="Z187" s="259" t="s">
        <v>565</v>
      </c>
      <c r="AA187" s="259" t="s">
        <v>565</v>
      </c>
      <c r="AB187" s="259" t="s">
        <v>565</v>
      </c>
      <c r="AC187" s="259" t="s">
        <v>565</v>
      </c>
      <c r="AD187" s="259" t="s">
        <v>565</v>
      </c>
      <c r="AE187" s="259" t="s">
        <v>565</v>
      </c>
      <c r="AF187" s="259" t="s">
        <v>565</v>
      </c>
      <c r="AG187" s="259" t="s">
        <v>565</v>
      </c>
      <c r="AH187" s="259" t="s">
        <v>565</v>
      </c>
      <c r="AI187" s="259" t="s">
        <v>565</v>
      </c>
      <c r="AJ187" s="259" t="s">
        <v>565</v>
      </c>
      <c r="AK187" s="259" t="s">
        <v>565</v>
      </c>
      <c r="AL187" s="259" t="s">
        <v>565</v>
      </c>
      <c r="AM187" s="259" t="s">
        <v>565</v>
      </c>
      <c r="AN187" s="259" t="s">
        <v>565</v>
      </c>
      <c r="AO187" s="259" t="s">
        <v>565</v>
      </c>
      <c r="AP187" s="259" t="s">
        <v>565</v>
      </c>
      <c r="AQ187" s="259" t="s">
        <v>565</v>
      </c>
      <c r="AR187" s="259" t="s">
        <v>565</v>
      </c>
      <c r="AS187" s="259" t="s">
        <v>565</v>
      </c>
      <c r="AT187" s="259" t="s">
        <v>565</v>
      </c>
      <c r="AU187" s="259" t="s">
        <v>565</v>
      </c>
      <c r="AV187" s="259" t="s">
        <v>565</v>
      </c>
      <c r="AW187" s="259" t="s">
        <v>565</v>
      </c>
      <c r="AX187" s="259" t="s">
        <v>565</v>
      </c>
      <c r="AY187" s="259" t="s">
        <v>565</v>
      </c>
      <c r="AZ187" s="259" t="s">
        <v>565</v>
      </c>
      <c r="BA187" s="259" t="s">
        <v>565</v>
      </c>
    </row>
    <row r="188" spans="4:53">
      <c r="D188" s="259" t="s">
        <v>565</v>
      </c>
      <c r="E188" s="259" t="s">
        <v>565</v>
      </c>
      <c r="F188" s="259" t="s">
        <v>565</v>
      </c>
      <c r="G188" s="259" t="s">
        <v>565</v>
      </c>
      <c r="H188" s="259" t="s">
        <v>565</v>
      </c>
      <c r="I188" s="259" t="s">
        <v>565</v>
      </c>
      <c r="J188" s="259" t="s">
        <v>565</v>
      </c>
      <c r="K188" s="259" t="s">
        <v>565</v>
      </c>
      <c r="L188" s="259" t="s">
        <v>565</v>
      </c>
      <c r="M188" s="259" t="s">
        <v>565</v>
      </c>
      <c r="N188" s="259" t="s">
        <v>565</v>
      </c>
      <c r="O188" s="259" t="s">
        <v>565</v>
      </c>
      <c r="P188" s="259" t="s">
        <v>565</v>
      </c>
      <c r="Q188" s="259" t="s">
        <v>565</v>
      </c>
      <c r="R188" s="259" t="s">
        <v>565</v>
      </c>
      <c r="S188" s="259" t="s">
        <v>565</v>
      </c>
      <c r="T188" s="259" t="s">
        <v>565</v>
      </c>
      <c r="U188" s="259" t="s">
        <v>565</v>
      </c>
      <c r="V188" s="260" t="s">
        <v>565</v>
      </c>
      <c r="W188" s="260" t="s">
        <v>565</v>
      </c>
      <c r="X188" s="259" t="s">
        <v>565</v>
      </c>
      <c r="Y188" s="259" t="s">
        <v>565</v>
      </c>
      <c r="Z188" s="259" t="s">
        <v>565</v>
      </c>
      <c r="AA188" s="259" t="s">
        <v>565</v>
      </c>
      <c r="AB188" s="259" t="s">
        <v>565</v>
      </c>
      <c r="AC188" s="259" t="s">
        <v>565</v>
      </c>
      <c r="AD188" s="259" t="s">
        <v>565</v>
      </c>
      <c r="AE188" s="259" t="s">
        <v>565</v>
      </c>
      <c r="AF188" s="259" t="s">
        <v>565</v>
      </c>
      <c r="AG188" s="259" t="s">
        <v>565</v>
      </c>
      <c r="AH188" s="259" t="s">
        <v>565</v>
      </c>
      <c r="AI188" s="259" t="s">
        <v>565</v>
      </c>
      <c r="AJ188" s="259" t="s">
        <v>565</v>
      </c>
      <c r="AK188" s="259" t="s">
        <v>565</v>
      </c>
      <c r="AL188" s="259" t="s">
        <v>565</v>
      </c>
      <c r="AM188" s="259" t="s">
        <v>565</v>
      </c>
      <c r="AN188" s="259" t="s">
        <v>565</v>
      </c>
      <c r="AO188" s="259" t="s">
        <v>565</v>
      </c>
      <c r="AP188" s="259" t="s">
        <v>565</v>
      </c>
      <c r="AQ188" s="259" t="s">
        <v>565</v>
      </c>
      <c r="AR188" s="259" t="s">
        <v>565</v>
      </c>
      <c r="AS188" s="259" t="s">
        <v>565</v>
      </c>
      <c r="AT188" s="259" t="s">
        <v>565</v>
      </c>
      <c r="AU188" s="259" t="s">
        <v>565</v>
      </c>
      <c r="AV188" s="259" t="s">
        <v>565</v>
      </c>
      <c r="AW188" s="259" t="s">
        <v>565</v>
      </c>
      <c r="AX188" s="259" t="s">
        <v>565</v>
      </c>
      <c r="AY188" s="259" t="s">
        <v>565</v>
      </c>
      <c r="AZ188" s="259" t="s">
        <v>565</v>
      </c>
      <c r="BA188" s="259" t="s">
        <v>565</v>
      </c>
    </row>
    <row r="189" spans="4:53">
      <c r="D189" s="259" t="s">
        <v>565</v>
      </c>
      <c r="E189" s="259" t="s">
        <v>565</v>
      </c>
      <c r="F189" s="259" t="s">
        <v>565</v>
      </c>
      <c r="G189" s="259" t="s">
        <v>565</v>
      </c>
      <c r="H189" s="259" t="s">
        <v>565</v>
      </c>
      <c r="I189" s="259" t="s">
        <v>565</v>
      </c>
      <c r="J189" s="259" t="s">
        <v>565</v>
      </c>
      <c r="K189" s="259" t="s">
        <v>565</v>
      </c>
      <c r="L189" s="259" t="s">
        <v>565</v>
      </c>
      <c r="M189" s="259" t="s">
        <v>565</v>
      </c>
      <c r="N189" s="259" t="s">
        <v>565</v>
      </c>
      <c r="O189" s="259" t="s">
        <v>565</v>
      </c>
      <c r="P189" s="259" t="s">
        <v>565</v>
      </c>
      <c r="Q189" s="259" t="s">
        <v>565</v>
      </c>
      <c r="R189" s="259" t="s">
        <v>565</v>
      </c>
      <c r="S189" s="259" t="s">
        <v>565</v>
      </c>
      <c r="T189" s="259" t="s">
        <v>565</v>
      </c>
      <c r="U189" s="259" t="s">
        <v>565</v>
      </c>
      <c r="V189" s="260" t="s">
        <v>565</v>
      </c>
      <c r="W189" s="260" t="s">
        <v>565</v>
      </c>
      <c r="X189" s="259" t="s">
        <v>565</v>
      </c>
      <c r="Y189" s="259" t="s">
        <v>565</v>
      </c>
      <c r="Z189" s="259" t="s">
        <v>565</v>
      </c>
      <c r="AA189" s="259" t="s">
        <v>565</v>
      </c>
      <c r="AB189" s="259" t="s">
        <v>565</v>
      </c>
      <c r="AC189" s="259" t="s">
        <v>565</v>
      </c>
      <c r="AD189" s="259" t="s">
        <v>565</v>
      </c>
      <c r="AE189" s="259" t="s">
        <v>565</v>
      </c>
      <c r="AF189" s="259" t="s">
        <v>565</v>
      </c>
      <c r="AG189" s="259" t="s">
        <v>565</v>
      </c>
      <c r="AH189" s="259" t="s">
        <v>565</v>
      </c>
      <c r="AI189" s="259" t="s">
        <v>565</v>
      </c>
      <c r="AJ189" s="259" t="s">
        <v>565</v>
      </c>
      <c r="AK189" s="259" t="s">
        <v>565</v>
      </c>
      <c r="AL189" s="259" t="s">
        <v>565</v>
      </c>
      <c r="AM189" s="259" t="s">
        <v>565</v>
      </c>
      <c r="AN189" s="259" t="s">
        <v>565</v>
      </c>
      <c r="AO189" s="259" t="s">
        <v>565</v>
      </c>
      <c r="AP189" s="259" t="s">
        <v>565</v>
      </c>
      <c r="AQ189" s="259" t="s">
        <v>565</v>
      </c>
      <c r="AR189" s="259" t="s">
        <v>565</v>
      </c>
      <c r="AS189" s="259" t="s">
        <v>565</v>
      </c>
      <c r="AT189" s="259" t="s">
        <v>565</v>
      </c>
      <c r="AU189" s="259" t="s">
        <v>565</v>
      </c>
      <c r="AV189" s="259" t="s">
        <v>565</v>
      </c>
      <c r="AW189" s="259" t="s">
        <v>565</v>
      </c>
      <c r="AX189" s="259" t="s">
        <v>565</v>
      </c>
      <c r="AY189" s="259" t="s">
        <v>565</v>
      </c>
      <c r="AZ189" s="259" t="s">
        <v>565</v>
      </c>
      <c r="BA189" s="259" t="s">
        <v>565</v>
      </c>
    </row>
    <row r="190" spans="4:53">
      <c r="D190" s="259" t="s">
        <v>565</v>
      </c>
      <c r="E190" s="259" t="s">
        <v>565</v>
      </c>
      <c r="F190" s="259" t="s">
        <v>565</v>
      </c>
      <c r="G190" s="259" t="s">
        <v>565</v>
      </c>
      <c r="H190" s="259" t="s">
        <v>565</v>
      </c>
      <c r="I190" s="259" t="s">
        <v>565</v>
      </c>
      <c r="J190" s="259" t="s">
        <v>565</v>
      </c>
      <c r="K190" s="259" t="s">
        <v>565</v>
      </c>
      <c r="L190" s="259" t="s">
        <v>565</v>
      </c>
      <c r="M190" s="259" t="s">
        <v>565</v>
      </c>
      <c r="N190" s="259" t="s">
        <v>565</v>
      </c>
      <c r="O190" s="259" t="s">
        <v>565</v>
      </c>
      <c r="P190" s="259" t="s">
        <v>565</v>
      </c>
      <c r="Q190" s="259" t="s">
        <v>565</v>
      </c>
      <c r="R190" s="259" t="s">
        <v>565</v>
      </c>
      <c r="S190" s="259" t="s">
        <v>565</v>
      </c>
      <c r="T190" s="259" t="s">
        <v>565</v>
      </c>
      <c r="U190" s="259" t="s">
        <v>565</v>
      </c>
      <c r="V190" s="260" t="s">
        <v>565</v>
      </c>
      <c r="W190" s="260" t="s">
        <v>565</v>
      </c>
      <c r="X190" s="259" t="s">
        <v>565</v>
      </c>
      <c r="Y190" s="259" t="s">
        <v>565</v>
      </c>
      <c r="Z190" s="259" t="s">
        <v>565</v>
      </c>
      <c r="AA190" s="259" t="s">
        <v>565</v>
      </c>
      <c r="AB190" s="259" t="s">
        <v>565</v>
      </c>
      <c r="AC190" s="259" t="s">
        <v>565</v>
      </c>
      <c r="AD190" s="259" t="s">
        <v>565</v>
      </c>
      <c r="AE190" s="259" t="s">
        <v>565</v>
      </c>
      <c r="AF190" s="259" t="s">
        <v>565</v>
      </c>
      <c r="AG190" s="259" t="s">
        <v>565</v>
      </c>
      <c r="AH190" s="259" t="s">
        <v>565</v>
      </c>
      <c r="AI190" s="259" t="s">
        <v>565</v>
      </c>
      <c r="AJ190" s="259" t="s">
        <v>565</v>
      </c>
      <c r="AK190" s="259" t="s">
        <v>565</v>
      </c>
      <c r="AL190" s="259" t="s">
        <v>565</v>
      </c>
      <c r="AM190" s="259" t="s">
        <v>565</v>
      </c>
      <c r="AN190" s="259" t="s">
        <v>565</v>
      </c>
      <c r="AO190" s="259" t="s">
        <v>565</v>
      </c>
      <c r="AP190" s="259" t="s">
        <v>565</v>
      </c>
      <c r="AQ190" s="259" t="s">
        <v>565</v>
      </c>
      <c r="AR190" s="259" t="s">
        <v>565</v>
      </c>
      <c r="AS190" s="259" t="s">
        <v>565</v>
      </c>
      <c r="AT190" s="259" t="s">
        <v>565</v>
      </c>
      <c r="AU190" s="259" t="s">
        <v>565</v>
      </c>
      <c r="AV190" s="259" t="s">
        <v>565</v>
      </c>
      <c r="AW190" s="259" t="s">
        <v>565</v>
      </c>
      <c r="AX190" s="259" t="s">
        <v>565</v>
      </c>
      <c r="AY190" s="259" t="s">
        <v>565</v>
      </c>
      <c r="AZ190" s="259" t="s">
        <v>565</v>
      </c>
      <c r="BA190" s="259" t="s">
        <v>565</v>
      </c>
    </row>
    <row r="191" spans="4:53">
      <c r="D191" s="259" t="s">
        <v>565</v>
      </c>
      <c r="E191" s="259" t="s">
        <v>565</v>
      </c>
      <c r="F191" s="259" t="s">
        <v>565</v>
      </c>
      <c r="G191" s="259" t="s">
        <v>565</v>
      </c>
      <c r="H191" s="259" t="s">
        <v>565</v>
      </c>
      <c r="I191" s="259" t="s">
        <v>565</v>
      </c>
      <c r="J191" s="259" t="s">
        <v>565</v>
      </c>
      <c r="K191" s="259" t="s">
        <v>565</v>
      </c>
      <c r="L191" s="259" t="s">
        <v>565</v>
      </c>
      <c r="M191" s="259" t="s">
        <v>565</v>
      </c>
      <c r="N191" s="259" t="s">
        <v>565</v>
      </c>
      <c r="O191" s="259" t="s">
        <v>565</v>
      </c>
      <c r="P191" s="259" t="s">
        <v>565</v>
      </c>
      <c r="Q191" s="259" t="s">
        <v>565</v>
      </c>
      <c r="R191" s="259" t="s">
        <v>565</v>
      </c>
      <c r="S191" s="259" t="s">
        <v>565</v>
      </c>
      <c r="T191" s="259" t="s">
        <v>565</v>
      </c>
      <c r="U191" s="259" t="s">
        <v>565</v>
      </c>
      <c r="V191" s="260" t="s">
        <v>565</v>
      </c>
      <c r="W191" s="260" t="s">
        <v>565</v>
      </c>
      <c r="X191" s="259" t="s">
        <v>565</v>
      </c>
      <c r="Y191" s="259" t="s">
        <v>565</v>
      </c>
      <c r="Z191" s="259" t="s">
        <v>565</v>
      </c>
      <c r="AA191" s="259" t="s">
        <v>565</v>
      </c>
      <c r="AB191" s="259" t="s">
        <v>565</v>
      </c>
      <c r="AC191" s="259" t="s">
        <v>565</v>
      </c>
      <c r="AD191" s="259" t="s">
        <v>565</v>
      </c>
      <c r="AE191" s="259" t="s">
        <v>565</v>
      </c>
      <c r="AF191" s="259" t="s">
        <v>565</v>
      </c>
      <c r="AG191" s="259" t="s">
        <v>565</v>
      </c>
      <c r="AH191" s="259" t="s">
        <v>565</v>
      </c>
      <c r="AI191" s="259" t="s">
        <v>565</v>
      </c>
      <c r="AJ191" s="259" t="s">
        <v>565</v>
      </c>
      <c r="AK191" s="259" t="s">
        <v>565</v>
      </c>
      <c r="AL191" s="259" t="s">
        <v>565</v>
      </c>
      <c r="AM191" s="259" t="s">
        <v>565</v>
      </c>
      <c r="AN191" s="259" t="s">
        <v>565</v>
      </c>
      <c r="AO191" s="259" t="s">
        <v>565</v>
      </c>
      <c r="AP191" s="259" t="s">
        <v>565</v>
      </c>
      <c r="AQ191" s="259" t="s">
        <v>565</v>
      </c>
      <c r="AR191" s="259" t="s">
        <v>565</v>
      </c>
      <c r="AS191" s="259" t="s">
        <v>565</v>
      </c>
      <c r="AT191" s="259" t="s">
        <v>565</v>
      </c>
      <c r="AU191" s="259" t="s">
        <v>565</v>
      </c>
      <c r="AV191" s="259" t="s">
        <v>565</v>
      </c>
      <c r="AW191" s="259" t="s">
        <v>565</v>
      </c>
      <c r="AX191" s="259" t="s">
        <v>565</v>
      </c>
      <c r="AY191" s="259" t="s">
        <v>565</v>
      </c>
      <c r="AZ191" s="259" t="s">
        <v>565</v>
      </c>
      <c r="BA191" s="259" t="s">
        <v>565</v>
      </c>
    </row>
    <row r="192" spans="4:53">
      <c r="D192" s="259" t="s">
        <v>565</v>
      </c>
      <c r="E192" s="259" t="s">
        <v>565</v>
      </c>
      <c r="F192" s="259" t="s">
        <v>565</v>
      </c>
      <c r="G192" s="259" t="s">
        <v>565</v>
      </c>
      <c r="H192" s="259" t="s">
        <v>565</v>
      </c>
      <c r="I192" s="259" t="s">
        <v>565</v>
      </c>
      <c r="J192" s="259" t="s">
        <v>565</v>
      </c>
      <c r="K192" s="259" t="s">
        <v>565</v>
      </c>
      <c r="L192" s="259" t="s">
        <v>565</v>
      </c>
      <c r="M192" s="259" t="s">
        <v>565</v>
      </c>
      <c r="N192" s="259" t="s">
        <v>565</v>
      </c>
      <c r="O192" s="259" t="s">
        <v>565</v>
      </c>
      <c r="P192" s="259" t="s">
        <v>565</v>
      </c>
      <c r="Q192" s="259" t="s">
        <v>565</v>
      </c>
      <c r="R192" s="259" t="s">
        <v>565</v>
      </c>
      <c r="S192" s="259" t="s">
        <v>565</v>
      </c>
      <c r="T192" s="259" t="s">
        <v>565</v>
      </c>
      <c r="U192" s="259" t="s">
        <v>565</v>
      </c>
      <c r="V192" s="260" t="s">
        <v>565</v>
      </c>
      <c r="W192" s="260" t="s">
        <v>565</v>
      </c>
      <c r="X192" s="259" t="s">
        <v>565</v>
      </c>
      <c r="Y192" s="259" t="s">
        <v>565</v>
      </c>
      <c r="Z192" s="259" t="s">
        <v>565</v>
      </c>
      <c r="AA192" s="259" t="s">
        <v>565</v>
      </c>
      <c r="AB192" s="259" t="s">
        <v>565</v>
      </c>
      <c r="AC192" s="259" t="s">
        <v>565</v>
      </c>
      <c r="AD192" s="259" t="s">
        <v>565</v>
      </c>
      <c r="AE192" s="259" t="s">
        <v>565</v>
      </c>
      <c r="AF192" s="259" t="s">
        <v>565</v>
      </c>
      <c r="AG192" s="259" t="s">
        <v>565</v>
      </c>
      <c r="AH192" s="259" t="s">
        <v>565</v>
      </c>
      <c r="AI192" s="259" t="s">
        <v>565</v>
      </c>
      <c r="AJ192" s="259" t="s">
        <v>565</v>
      </c>
      <c r="AK192" s="259" t="s">
        <v>565</v>
      </c>
      <c r="AL192" s="259" t="s">
        <v>565</v>
      </c>
      <c r="AM192" s="259" t="s">
        <v>565</v>
      </c>
      <c r="AN192" s="259" t="s">
        <v>565</v>
      </c>
      <c r="AO192" s="259" t="s">
        <v>565</v>
      </c>
      <c r="AP192" s="259" t="s">
        <v>565</v>
      </c>
      <c r="AQ192" s="259" t="s">
        <v>565</v>
      </c>
      <c r="AR192" s="259" t="s">
        <v>565</v>
      </c>
      <c r="AS192" s="259" t="s">
        <v>565</v>
      </c>
      <c r="AT192" s="259" t="s">
        <v>565</v>
      </c>
      <c r="AU192" s="259" t="s">
        <v>565</v>
      </c>
      <c r="AV192" s="259" t="s">
        <v>565</v>
      </c>
      <c r="AW192" s="259" t="s">
        <v>565</v>
      </c>
      <c r="AX192" s="259" t="s">
        <v>565</v>
      </c>
      <c r="AY192" s="259" t="s">
        <v>565</v>
      </c>
      <c r="AZ192" s="259" t="s">
        <v>565</v>
      </c>
      <c r="BA192" s="259" t="s">
        <v>565</v>
      </c>
    </row>
    <row r="193" spans="4:53">
      <c r="D193" s="259" t="s">
        <v>565</v>
      </c>
      <c r="E193" s="259" t="s">
        <v>565</v>
      </c>
      <c r="F193" s="259" t="s">
        <v>565</v>
      </c>
      <c r="G193" s="259" t="s">
        <v>565</v>
      </c>
      <c r="H193" s="259" t="s">
        <v>565</v>
      </c>
      <c r="I193" s="259" t="s">
        <v>565</v>
      </c>
      <c r="J193" s="259" t="s">
        <v>565</v>
      </c>
      <c r="K193" s="259" t="s">
        <v>565</v>
      </c>
      <c r="L193" s="259" t="s">
        <v>565</v>
      </c>
      <c r="M193" s="259" t="s">
        <v>565</v>
      </c>
      <c r="N193" s="259" t="s">
        <v>565</v>
      </c>
      <c r="O193" s="259" t="s">
        <v>565</v>
      </c>
      <c r="P193" s="259" t="s">
        <v>565</v>
      </c>
      <c r="Q193" s="259" t="s">
        <v>565</v>
      </c>
      <c r="R193" s="259" t="s">
        <v>565</v>
      </c>
      <c r="S193" s="259" t="s">
        <v>565</v>
      </c>
      <c r="T193" s="259" t="s">
        <v>565</v>
      </c>
      <c r="U193" s="259" t="s">
        <v>565</v>
      </c>
      <c r="V193" s="260" t="s">
        <v>565</v>
      </c>
      <c r="W193" s="260" t="s">
        <v>565</v>
      </c>
      <c r="X193" s="259" t="s">
        <v>565</v>
      </c>
      <c r="Y193" s="259" t="s">
        <v>565</v>
      </c>
      <c r="Z193" s="259" t="s">
        <v>565</v>
      </c>
      <c r="AA193" s="259" t="s">
        <v>565</v>
      </c>
      <c r="AB193" s="259" t="s">
        <v>565</v>
      </c>
      <c r="AC193" s="259" t="s">
        <v>565</v>
      </c>
      <c r="AD193" s="259" t="s">
        <v>565</v>
      </c>
      <c r="AE193" s="259" t="s">
        <v>565</v>
      </c>
      <c r="AF193" s="259" t="s">
        <v>565</v>
      </c>
      <c r="AG193" s="259" t="s">
        <v>565</v>
      </c>
      <c r="AH193" s="259" t="s">
        <v>565</v>
      </c>
      <c r="AI193" s="259" t="s">
        <v>565</v>
      </c>
      <c r="AJ193" s="259" t="s">
        <v>565</v>
      </c>
      <c r="AK193" s="259" t="s">
        <v>565</v>
      </c>
      <c r="AL193" s="259" t="s">
        <v>565</v>
      </c>
      <c r="AM193" s="259" t="s">
        <v>565</v>
      </c>
      <c r="AN193" s="259" t="s">
        <v>565</v>
      </c>
      <c r="AO193" s="259" t="s">
        <v>565</v>
      </c>
      <c r="AP193" s="259" t="s">
        <v>565</v>
      </c>
      <c r="AQ193" s="259" t="s">
        <v>565</v>
      </c>
      <c r="AR193" s="259" t="s">
        <v>565</v>
      </c>
      <c r="AS193" s="259" t="s">
        <v>565</v>
      </c>
      <c r="AT193" s="259" t="s">
        <v>565</v>
      </c>
      <c r="AU193" s="259" t="s">
        <v>565</v>
      </c>
      <c r="AV193" s="259" t="s">
        <v>565</v>
      </c>
      <c r="AW193" s="259" t="s">
        <v>565</v>
      </c>
      <c r="AX193" s="259" t="s">
        <v>565</v>
      </c>
      <c r="AY193" s="259" t="s">
        <v>565</v>
      </c>
      <c r="AZ193" s="259" t="s">
        <v>565</v>
      </c>
      <c r="BA193" s="259" t="s">
        <v>565</v>
      </c>
    </row>
    <row r="194" spans="4:53">
      <c r="D194" s="259" t="s">
        <v>565</v>
      </c>
      <c r="E194" s="259" t="s">
        <v>565</v>
      </c>
      <c r="F194" s="259" t="s">
        <v>565</v>
      </c>
      <c r="G194" s="259" t="s">
        <v>565</v>
      </c>
      <c r="H194" s="259" t="s">
        <v>565</v>
      </c>
      <c r="I194" s="259" t="s">
        <v>565</v>
      </c>
      <c r="J194" s="259" t="s">
        <v>565</v>
      </c>
      <c r="K194" s="259" t="s">
        <v>565</v>
      </c>
      <c r="L194" s="259" t="s">
        <v>565</v>
      </c>
      <c r="M194" s="259" t="s">
        <v>565</v>
      </c>
      <c r="N194" s="259" t="s">
        <v>565</v>
      </c>
      <c r="O194" s="259" t="s">
        <v>565</v>
      </c>
      <c r="P194" s="259" t="s">
        <v>565</v>
      </c>
      <c r="Q194" s="259" t="s">
        <v>565</v>
      </c>
      <c r="R194" s="259" t="s">
        <v>565</v>
      </c>
      <c r="S194" s="259" t="s">
        <v>565</v>
      </c>
      <c r="T194" s="259" t="s">
        <v>565</v>
      </c>
      <c r="U194" s="259" t="s">
        <v>565</v>
      </c>
      <c r="V194" s="260" t="s">
        <v>565</v>
      </c>
      <c r="W194" s="260" t="s">
        <v>565</v>
      </c>
      <c r="X194" s="259" t="s">
        <v>565</v>
      </c>
      <c r="Y194" s="259" t="s">
        <v>565</v>
      </c>
      <c r="Z194" s="259" t="s">
        <v>565</v>
      </c>
      <c r="AA194" s="259" t="s">
        <v>565</v>
      </c>
      <c r="AB194" s="259" t="s">
        <v>565</v>
      </c>
      <c r="AC194" s="259" t="s">
        <v>565</v>
      </c>
      <c r="AD194" s="259" t="s">
        <v>565</v>
      </c>
      <c r="AE194" s="259" t="s">
        <v>565</v>
      </c>
      <c r="AF194" s="259" t="s">
        <v>565</v>
      </c>
      <c r="AG194" s="259" t="s">
        <v>565</v>
      </c>
      <c r="AH194" s="259" t="s">
        <v>565</v>
      </c>
      <c r="AI194" s="259" t="s">
        <v>565</v>
      </c>
      <c r="AJ194" s="259" t="s">
        <v>565</v>
      </c>
      <c r="AK194" s="259" t="s">
        <v>565</v>
      </c>
      <c r="AL194" s="259" t="s">
        <v>565</v>
      </c>
      <c r="AM194" s="259" t="s">
        <v>565</v>
      </c>
      <c r="AN194" s="259" t="s">
        <v>565</v>
      </c>
      <c r="AO194" s="259" t="s">
        <v>565</v>
      </c>
      <c r="AP194" s="259" t="s">
        <v>565</v>
      </c>
      <c r="AQ194" s="259" t="s">
        <v>565</v>
      </c>
      <c r="AR194" s="259" t="s">
        <v>565</v>
      </c>
      <c r="AS194" s="259" t="s">
        <v>565</v>
      </c>
      <c r="AT194" s="259" t="s">
        <v>565</v>
      </c>
      <c r="AU194" s="259" t="s">
        <v>565</v>
      </c>
      <c r="AV194" s="259" t="s">
        <v>565</v>
      </c>
      <c r="AW194" s="259" t="s">
        <v>565</v>
      </c>
      <c r="AX194" s="259" t="s">
        <v>565</v>
      </c>
      <c r="AY194" s="259" t="s">
        <v>565</v>
      </c>
      <c r="AZ194" s="259" t="s">
        <v>565</v>
      </c>
      <c r="BA194" s="259" t="s">
        <v>565</v>
      </c>
    </row>
    <row r="195" spans="4:53">
      <c r="D195" s="259" t="s">
        <v>565</v>
      </c>
      <c r="E195" s="259" t="s">
        <v>565</v>
      </c>
      <c r="F195" s="259" t="s">
        <v>565</v>
      </c>
      <c r="G195" s="259" t="s">
        <v>565</v>
      </c>
      <c r="H195" s="259" t="s">
        <v>565</v>
      </c>
      <c r="I195" s="259" t="s">
        <v>565</v>
      </c>
      <c r="J195" s="259" t="s">
        <v>565</v>
      </c>
      <c r="K195" s="259" t="s">
        <v>565</v>
      </c>
      <c r="L195" s="259" t="s">
        <v>565</v>
      </c>
      <c r="M195" s="259" t="s">
        <v>565</v>
      </c>
      <c r="N195" s="259" t="s">
        <v>565</v>
      </c>
      <c r="O195" s="259" t="s">
        <v>565</v>
      </c>
      <c r="P195" s="259" t="s">
        <v>565</v>
      </c>
      <c r="Q195" s="259" t="s">
        <v>565</v>
      </c>
      <c r="R195" s="259" t="s">
        <v>565</v>
      </c>
      <c r="S195" s="259" t="s">
        <v>565</v>
      </c>
      <c r="T195" s="259" t="s">
        <v>565</v>
      </c>
      <c r="U195" s="259" t="s">
        <v>565</v>
      </c>
      <c r="V195" s="260" t="s">
        <v>565</v>
      </c>
      <c r="W195" s="260" t="s">
        <v>565</v>
      </c>
      <c r="X195" s="259" t="s">
        <v>565</v>
      </c>
      <c r="Y195" s="259" t="s">
        <v>565</v>
      </c>
      <c r="Z195" s="259" t="s">
        <v>565</v>
      </c>
      <c r="AA195" s="259" t="s">
        <v>565</v>
      </c>
      <c r="AB195" s="259" t="s">
        <v>565</v>
      </c>
      <c r="AC195" s="259" t="s">
        <v>565</v>
      </c>
      <c r="AD195" s="259" t="s">
        <v>565</v>
      </c>
      <c r="AE195" s="259" t="s">
        <v>565</v>
      </c>
      <c r="AF195" s="259" t="s">
        <v>565</v>
      </c>
      <c r="AG195" s="259" t="s">
        <v>565</v>
      </c>
      <c r="AH195" s="259" t="s">
        <v>565</v>
      </c>
      <c r="AI195" s="259" t="s">
        <v>565</v>
      </c>
      <c r="AJ195" s="259" t="s">
        <v>565</v>
      </c>
      <c r="AK195" s="259" t="s">
        <v>565</v>
      </c>
      <c r="AL195" s="259" t="s">
        <v>565</v>
      </c>
      <c r="AM195" s="259" t="s">
        <v>565</v>
      </c>
      <c r="AN195" s="259" t="s">
        <v>565</v>
      </c>
      <c r="AO195" s="259" t="s">
        <v>565</v>
      </c>
      <c r="AP195" s="259" t="s">
        <v>565</v>
      </c>
      <c r="AQ195" s="259" t="s">
        <v>565</v>
      </c>
      <c r="AR195" s="259" t="s">
        <v>565</v>
      </c>
      <c r="AS195" s="259" t="s">
        <v>565</v>
      </c>
      <c r="AT195" s="259" t="s">
        <v>565</v>
      </c>
      <c r="AU195" s="259" t="s">
        <v>565</v>
      </c>
      <c r="AV195" s="259" t="s">
        <v>565</v>
      </c>
      <c r="AW195" s="259" t="s">
        <v>565</v>
      </c>
      <c r="AX195" s="259" t="s">
        <v>565</v>
      </c>
      <c r="AY195" s="259" t="s">
        <v>565</v>
      </c>
      <c r="AZ195" s="259" t="s">
        <v>565</v>
      </c>
      <c r="BA195" s="259" t="s">
        <v>565</v>
      </c>
    </row>
    <row r="196" spans="4:53">
      <c r="D196" s="259" t="s">
        <v>565</v>
      </c>
      <c r="E196" s="259" t="s">
        <v>565</v>
      </c>
      <c r="F196" s="259" t="s">
        <v>565</v>
      </c>
      <c r="G196" s="259" t="s">
        <v>565</v>
      </c>
      <c r="H196" s="259" t="s">
        <v>565</v>
      </c>
      <c r="I196" s="259" t="s">
        <v>565</v>
      </c>
      <c r="J196" s="259" t="s">
        <v>565</v>
      </c>
      <c r="K196" s="259" t="s">
        <v>565</v>
      </c>
      <c r="L196" s="259" t="s">
        <v>565</v>
      </c>
      <c r="M196" s="259" t="s">
        <v>565</v>
      </c>
      <c r="N196" s="259" t="s">
        <v>565</v>
      </c>
      <c r="O196" s="259" t="s">
        <v>565</v>
      </c>
      <c r="P196" s="259" t="s">
        <v>565</v>
      </c>
      <c r="Q196" s="259" t="s">
        <v>565</v>
      </c>
      <c r="R196" s="259" t="s">
        <v>565</v>
      </c>
      <c r="S196" s="259" t="s">
        <v>565</v>
      </c>
      <c r="T196" s="259" t="s">
        <v>565</v>
      </c>
      <c r="U196" s="259" t="s">
        <v>565</v>
      </c>
      <c r="V196" s="260" t="s">
        <v>565</v>
      </c>
      <c r="W196" s="260" t="s">
        <v>565</v>
      </c>
      <c r="X196" s="259" t="s">
        <v>565</v>
      </c>
      <c r="Y196" s="259" t="s">
        <v>565</v>
      </c>
      <c r="Z196" s="259" t="s">
        <v>565</v>
      </c>
      <c r="AA196" s="259" t="s">
        <v>565</v>
      </c>
      <c r="AB196" s="259" t="s">
        <v>565</v>
      </c>
      <c r="AC196" s="259" t="s">
        <v>565</v>
      </c>
      <c r="AD196" s="259" t="s">
        <v>565</v>
      </c>
      <c r="AE196" s="259" t="s">
        <v>565</v>
      </c>
      <c r="AF196" s="259" t="s">
        <v>565</v>
      </c>
      <c r="AG196" s="259" t="s">
        <v>565</v>
      </c>
      <c r="AH196" s="259" t="s">
        <v>565</v>
      </c>
      <c r="AI196" s="259" t="s">
        <v>565</v>
      </c>
      <c r="AJ196" s="259" t="s">
        <v>565</v>
      </c>
      <c r="AK196" s="259" t="s">
        <v>565</v>
      </c>
      <c r="AL196" s="259" t="s">
        <v>565</v>
      </c>
      <c r="AM196" s="259" t="s">
        <v>565</v>
      </c>
      <c r="AN196" s="259" t="s">
        <v>565</v>
      </c>
      <c r="AO196" s="259" t="s">
        <v>565</v>
      </c>
      <c r="AP196" s="259" t="s">
        <v>565</v>
      </c>
      <c r="AQ196" s="259" t="s">
        <v>565</v>
      </c>
      <c r="AR196" s="259" t="s">
        <v>565</v>
      </c>
      <c r="AS196" s="259" t="s">
        <v>565</v>
      </c>
      <c r="AT196" s="259" t="s">
        <v>565</v>
      </c>
      <c r="AU196" s="259" t="s">
        <v>565</v>
      </c>
      <c r="AV196" s="259" t="s">
        <v>565</v>
      </c>
      <c r="AW196" s="259" t="s">
        <v>565</v>
      </c>
      <c r="AX196" s="259" t="s">
        <v>565</v>
      </c>
      <c r="AY196" s="259" t="s">
        <v>565</v>
      </c>
      <c r="AZ196" s="259" t="s">
        <v>565</v>
      </c>
      <c r="BA196" s="259" t="s">
        <v>565</v>
      </c>
    </row>
    <row r="197" spans="4:53">
      <c r="D197" s="259" t="s">
        <v>565</v>
      </c>
      <c r="E197" s="259" t="s">
        <v>565</v>
      </c>
      <c r="F197" s="259" t="s">
        <v>565</v>
      </c>
      <c r="G197" s="259" t="s">
        <v>565</v>
      </c>
      <c r="H197" s="259" t="s">
        <v>565</v>
      </c>
      <c r="I197" s="259" t="s">
        <v>565</v>
      </c>
      <c r="J197" s="259" t="s">
        <v>565</v>
      </c>
      <c r="K197" s="259" t="s">
        <v>565</v>
      </c>
      <c r="L197" s="259" t="s">
        <v>565</v>
      </c>
      <c r="M197" s="259" t="s">
        <v>565</v>
      </c>
      <c r="N197" s="259" t="s">
        <v>565</v>
      </c>
      <c r="O197" s="259" t="s">
        <v>565</v>
      </c>
      <c r="P197" s="259" t="s">
        <v>565</v>
      </c>
      <c r="Q197" s="259" t="s">
        <v>565</v>
      </c>
      <c r="R197" s="259" t="s">
        <v>565</v>
      </c>
      <c r="S197" s="259" t="s">
        <v>565</v>
      </c>
      <c r="T197" s="259" t="s">
        <v>565</v>
      </c>
      <c r="U197" s="259" t="s">
        <v>565</v>
      </c>
      <c r="V197" s="260" t="s">
        <v>565</v>
      </c>
      <c r="W197" s="260" t="s">
        <v>565</v>
      </c>
      <c r="X197" s="259" t="s">
        <v>565</v>
      </c>
      <c r="Y197" s="259" t="s">
        <v>565</v>
      </c>
      <c r="Z197" s="259" t="s">
        <v>565</v>
      </c>
      <c r="AA197" s="259" t="s">
        <v>565</v>
      </c>
      <c r="AB197" s="259" t="s">
        <v>565</v>
      </c>
      <c r="AC197" s="259" t="s">
        <v>565</v>
      </c>
      <c r="AD197" s="259" t="s">
        <v>565</v>
      </c>
      <c r="AE197" s="259" t="s">
        <v>565</v>
      </c>
      <c r="AF197" s="259" t="s">
        <v>565</v>
      </c>
      <c r="AG197" s="259" t="s">
        <v>565</v>
      </c>
      <c r="AH197" s="259" t="s">
        <v>565</v>
      </c>
      <c r="AI197" s="259" t="s">
        <v>565</v>
      </c>
      <c r="AJ197" s="259" t="s">
        <v>565</v>
      </c>
      <c r="AK197" s="259" t="s">
        <v>565</v>
      </c>
      <c r="AL197" s="259" t="s">
        <v>565</v>
      </c>
      <c r="AM197" s="259" t="s">
        <v>565</v>
      </c>
      <c r="AN197" s="259" t="s">
        <v>565</v>
      </c>
      <c r="AO197" s="259" t="s">
        <v>565</v>
      </c>
      <c r="AP197" s="259" t="s">
        <v>565</v>
      </c>
      <c r="AQ197" s="259" t="s">
        <v>565</v>
      </c>
      <c r="AR197" s="259" t="s">
        <v>565</v>
      </c>
      <c r="AS197" s="259" t="s">
        <v>565</v>
      </c>
      <c r="AT197" s="259" t="s">
        <v>565</v>
      </c>
      <c r="AU197" s="259" t="s">
        <v>565</v>
      </c>
      <c r="AV197" s="259" t="s">
        <v>565</v>
      </c>
      <c r="AW197" s="259" t="s">
        <v>565</v>
      </c>
      <c r="AX197" s="259" t="s">
        <v>565</v>
      </c>
      <c r="AY197" s="259" t="s">
        <v>565</v>
      </c>
      <c r="AZ197" s="259" t="s">
        <v>565</v>
      </c>
      <c r="BA197" s="259" t="s">
        <v>565</v>
      </c>
    </row>
    <row r="198" spans="4:53">
      <c r="D198" s="259" t="s">
        <v>565</v>
      </c>
      <c r="E198" s="259" t="s">
        <v>565</v>
      </c>
      <c r="F198" s="259" t="s">
        <v>565</v>
      </c>
      <c r="G198" s="259" t="s">
        <v>565</v>
      </c>
      <c r="H198" s="259" t="s">
        <v>565</v>
      </c>
      <c r="I198" s="259" t="s">
        <v>565</v>
      </c>
      <c r="J198" s="259" t="s">
        <v>565</v>
      </c>
      <c r="K198" s="259" t="s">
        <v>565</v>
      </c>
      <c r="L198" s="259" t="s">
        <v>565</v>
      </c>
      <c r="M198" s="259" t="s">
        <v>565</v>
      </c>
      <c r="N198" s="259" t="s">
        <v>565</v>
      </c>
      <c r="O198" s="259" t="s">
        <v>565</v>
      </c>
      <c r="P198" s="259" t="s">
        <v>565</v>
      </c>
      <c r="Q198" s="259" t="s">
        <v>565</v>
      </c>
      <c r="R198" s="259" t="s">
        <v>565</v>
      </c>
      <c r="S198" s="259" t="s">
        <v>565</v>
      </c>
      <c r="T198" s="259" t="s">
        <v>565</v>
      </c>
      <c r="U198" s="259" t="s">
        <v>565</v>
      </c>
      <c r="V198" s="260" t="s">
        <v>565</v>
      </c>
      <c r="W198" s="260" t="s">
        <v>565</v>
      </c>
      <c r="X198" s="259" t="s">
        <v>565</v>
      </c>
      <c r="Y198" s="259" t="s">
        <v>565</v>
      </c>
      <c r="Z198" s="259" t="s">
        <v>565</v>
      </c>
      <c r="AA198" s="259" t="s">
        <v>565</v>
      </c>
      <c r="AB198" s="259" t="s">
        <v>565</v>
      </c>
      <c r="AC198" s="259" t="s">
        <v>565</v>
      </c>
      <c r="AD198" s="259" t="s">
        <v>565</v>
      </c>
      <c r="AE198" s="259" t="s">
        <v>565</v>
      </c>
      <c r="AF198" s="259" t="s">
        <v>565</v>
      </c>
      <c r="AG198" s="259" t="s">
        <v>565</v>
      </c>
      <c r="AH198" s="259" t="s">
        <v>565</v>
      </c>
      <c r="AI198" s="259" t="s">
        <v>565</v>
      </c>
      <c r="AJ198" s="259" t="s">
        <v>565</v>
      </c>
      <c r="AK198" s="259" t="s">
        <v>565</v>
      </c>
      <c r="AL198" s="259" t="s">
        <v>565</v>
      </c>
      <c r="AM198" s="259" t="s">
        <v>565</v>
      </c>
      <c r="AN198" s="259" t="s">
        <v>565</v>
      </c>
      <c r="AO198" s="259" t="s">
        <v>565</v>
      </c>
      <c r="AP198" s="259" t="s">
        <v>565</v>
      </c>
      <c r="AQ198" s="259" t="s">
        <v>565</v>
      </c>
      <c r="AR198" s="259" t="s">
        <v>565</v>
      </c>
      <c r="AS198" s="259" t="s">
        <v>565</v>
      </c>
      <c r="AT198" s="259" t="s">
        <v>565</v>
      </c>
      <c r="AU198" s="259" t="s">
        <v>565</v>
      </c>
      <c r="AV198" s="259" t="s">
        <v>565</v>
      </c>
      <c r="AW198" s="259" t="s">
        <v>565</v>
      </c>
      <c r="AX198" s="259" t="s">
        <v>565</v>
      </c>
      <c r="AY198" s="259" t="s">
        <v>565</v>
      </c>
      <c r="AZ198" s="259" t="s">
        <v>565</v>
      </c>
      <c r="BA198" s="259" t="s">
        <v>565</v>
      </c>
    </row>
    <row r="199" spans="4:53">
      <c r="D199" s="259" t="s">
        <v>565</v>
      </c>
      <c r="E199" s="259" t="s">
        <v>565</v>
      </c>
      <c r="F199" s="259" t="s">
        <v>565</v>
      </c>
      <c r="G199" s="259" t="s">
        <v>565</v>
      </c>
      <c r="H199" s="259" t="s">
        <v>565</v>
      </c>
      <c r="I199" s="259" t="s">
        <v>565</v>
      </c>
      <c r="J199" s="259" t="s">
        <v>565</v>
      </c>
      <c r="K199" s="259" t="s">
        <v>565</v>
      </c>
      <c r="L199" s="259" t="s">
        <v>565</v>
      </c>
      <c r="M199" s="259" t="s">
        <v>565</v>
      </c>
      <c r="N199" s="259" t="s">
        <v>565</v>
      </c>
      <c r="O199" s="259" t="s">
        <v>565</v>
      </c>
      <c r="P199" s="259" t="s">
        <v>565</v>
      </c>
      <c r="Q199" s="259" t="s">
        <v>565</v>
      </c>
      <c r="R199" s="259" t="s">
        <v>565</v>
      </c>
      <c r="S199" s="259" t="s">
        <v>565</v>
      </c>
      <c r="T199" s="259" t="s">
        <v>565</v>
      </c>
      <c r="U199" s="259" t="s">
        <v>565</v>
      </c>
      <c r="V199" s="260" t="s">
        <v>565</v>
      </c>
      <c r="W199" s="260" t="s">
        <v>565</v>
      </c>
      <c r="X199" s="259" t="s">
        <v>565</v>
      </c>
      <c r="Y199" s="259" t="s">
        <v>565</v>
      </c>
      <c r="Z199" s="259" t="s">
        <v>565</v>
      </c>
      <c r="AA199" s="259" t="s">
        <v>565</v>
      </c>
      <c r="AB199" s="259" t="s">
        <v>565</v>
      </c>
      <c r="AC199" s="259" t="s">
        <v>565</v>
      </c>
      <c r="AD199" s="259" t="s">
        <v>565</v>
      </c>
      <c r="AE199" s="259" t="s">
        <v>565</v>
      </c>
      <c r="AF199" s="259" t="s">
        <v>565</v>
      </c>
      <c r="AG199" s="259" t="s">
        <v>565</v>
      </c>
      <c r="AH199" s="259" t="s">
        <v>565</v>
      </c>
      <c r="AI199" s="259" t="s">
        <v>565</v>
      </c>
      <c r="AJ199" s="259" t="s">
        <v>565</v>
      </c>
      <c r="AK199" s="259" t="s">
        <v>565</v>
      </c>
      <c r="AL199" s="259" t="s">
        <v>565</v>
      </c>
      <c r="AM199" s="259" t="s">
        <v>565</v>
      </c>
      <c r="AN199" s="259" t="s">
        <v>565</v>
      </c>
      <c r="AO199" s="259" t="s">
        <v>565</v>
      </c>
      <c r="AP199" s="259" t="s">
        <v>565</v>
      </c>
      <c r="AQ199" s="259" t="s">
        <v>565</v>
      </c>
      <c r="AR199" s="259" t="s">
        <v>565</v>
      </c>
      <c r="AS199" s="259" t="s">
        <v>565</v>
      </c>
      <c r="AT199" s="259" t="s">
        <v>565</v>
      </c>
      <c r="AU199" s="259" t="s">
        <v>565</v>
      </c>
      <c r="AV199" s="259" t="s">
        <v>565</v>
      </c>
      <c r="AW199" s="259" t="s">
        <v>565</v>
      </c>
      <c r="AX199" s="259" t="s">
        <v>565</v>
      </c>
      <c r="AY199" s="259" t="s">
        <v>565</v>
      </c>
      <c r="AZ199" s="259" t="s">
        <v>565</v>
      </c>
      <c r="BA199" s="259" t="s">
        <v>565</v>
      </c>
    </row>
    <row r="200" spans="4:53">
      <c r="D200" s="259" t="s">
        <v>565</v>
      </c>
      <c r="E200" s="259" t="s">
        <v>565</v>
      </c>
      <c r="F200" s="259" t="s">
        <v>565</v>
      </c>
      <c r="G200" s="259" t="s">
        <v>565</v>
      </c>
      <c r="H200" s="259" t="s">
        <v>565</v>
      </c>
      <c r="I200" s="259" t="s">
        <v>565</v>
      </c>
      <c r="J200" s="259" t="s">
        <v>565</v>
      </c>
      <c r="K200" s="259" t="s">
        <v>565</v>
      </c>
      <c r="L200" s="259" t="s">
        <v>565</v>
      </c>
      <c r="M200" s="259" t="s">
        <v>565</v>
      </c>
      <c r="N200" s="259" t="s">
        <v>565</v>
      </c>
      <c r="O200" s="259" t="s">
        <v>565</v>
      </c>
      <c r="P200" s="259" t="s">
        <v>565</v>
      </c>
      <c r="Q200" s="259" t="s">
        <v>565</v>
      </c>
      <c r="R200" s="259" t="s">
        <v>565</v>
      </c>
      <c r="S200" s="259" t="s">
        <v>565</v>
      </c>
      <c r="T200" s="259" t="s">
        <v>565</v>
      </c>
      <c r="U200" s="259" t="s">
        <v>565</v>
      </c>
      <c r="V200" s="260" t="s">
        <v>565</v>
      </c>
      <c r="W200" s="260" t="s">
        <v>565</v>
      </c>
      <c r="X200" s="259" t="s">
        <v>565</v>
      </c>
      <c r="Y200" s="259" t="s">
        <v>565</v>
      </c>
      <c r="Z200" s="259" t="s">
        <v>565</v>
      </c>
      <c r="AA200" s="259" t="s">
        <v>565</v>
      </c>
      <c r="AB200" s="259" t="s">
        <v>565</v>
      </c>
      <c r="AC200" s="259" t="s">
        <v>565</v>
      </c>
      <c r="AD200" s="259" t="s">
        <v>565</v>
      </c>
      <c r="AE200" s="259" t="s">
        <v>565</v>
      </c>
      <c r="AF200" s="259" t="s">
        <v>565</v>
      </c>
      <c r="AG200" s="259" t="s">
        <v>565</v>
      </c>
      <c r="AH200" s="259" t="s">
        <v>565</v>
      </c>
      <c r="AI200" s="259" t="s">
        <v>565</v>
      </c>
      <c r="AJ200" s="259" t="s">
        <v>565</v>
      </c>
      <c r="AK200" s="259" t="s">
        <v>565</v>
      </c>
      <c r="AL200" s="259" t="s">
        <v>565</v>
      </c>
      <c r="AM200" s="259" t="s">
        <v>565</v>
      </c>
      <c r="AN200" s="259" t="s">
        <v>565</v>
      </c>
      <c r="AO200" s="259" t="s">
        <v>565</v>
      </c>
      <c r="AP200" s="259" t="s">
        <v>565</v>
      </c>
      <c r="AQ200" s="259" t="s">
        <v>565</v>
      </c>
      <c r="AR200" s="259" t="s">
        <v>565</v>
      </c>
      <c r="AS200" s="259" t="s">
        <v>565</v>
      </c>
      <c r="AT200" s="259" t="s">
        <v>565</v>
      </c>
      <c r="AU200" s="259" t="s">
        <v>565</v>
      </c>
      <c r="AV200" s="259" t="s">
        <v>565</v>
      </c>
      <c r="AW200" s="259" t="s">
        <v>565</v>
      </c>
      <c r="AX200" s="259" t="s">
        <v>565</v>
      </c>
      <c r="AY200" s="259" t="s">
        <v>565</v>
      </c>
      <c r="AZ200" s="259" t="s">
        <v>565</v>
      </c>
      <c r="BA200" s="259" t="s">
        <v>565</v>
      </c>
    </row>
    <row r="201" spans="4:53">
      <c r="D201" s="259" t="s">
        <v>565</v>
      </c>
      <c r="E201" s="259" t="s">
        <v>565</v>
      </c>
      <c r="F201" s="259" t="s">
        <v>565</v>
      </c>
      <c r="G201" s="259" t="s">
        <v>565</v>
      </c>
      <c r="H201" s="259" t="s">
        <v>565</v>
      </c>
      <c r="I201" s="259" t="s">
        <v>565</v>
      </c>
      <c r="J201" s="259" t="s">
        <v>565</v>
      </c>
      <c r="K201" s="259" t="s">
        <v>565</v>
      </c>
      <c r="L201" s="259" t="s">
        <v>565</v>
      </c>
      <c r="M201" s="259" t="s">
        <v>565</v>
      </c>
      <c r="N201" s="259" t="s">
        <v>565</v>
      </c>
      <c r="O201" s="259" t="s">
        <v>565</v>
      </c>
      <c r="P201" s="259" t="s">
        <v>565</v>
      </c>
      <c r="Q201" s="259" t="s">
        <v>565</v>
      </c>
      <c r="R201" s="259" t="s">
        <v>565</v>
      </c>
      <c r="S201" s="259" t="s">
        <v>565</v>
      </c>
      <c r="T201" s="259" t="s">
        <v>565</v>
      </c>
      <c r="U201" s="259" t="s">
        <v>565</v>
      </c>
      <c r="V201" s="260" t="s">
        <v>565</v>
      </c>
      <c r="W201" s="260" t="s">
        <v>565</v>
      </c>
      <c r="X201" s="259" t="s">
        <v>565</v>
      </c>
      <c r="Y201" s="259" t="s">
        <v>565</v>
      </c>
      <c r="Z201" s="259" t="s">
        <v>565</v>
      </c>
      <c r="AA201" s="259" t="s">
        <v>565</v>
      </c>
      <c r="AB201" s="259" t="s">
        <v>565</v>
      </c>
      <c r="AC201" s="259" t="s">
        <v>565</v>
      </c>
      <c r="AD201" s="259" t="s">
        <v>565</v>
      </c>
      <c r="AE201" s="259" t="s">
        <v>565</v>
      </c>
      <c r="AF201" s="259" t="s">
        <v>565</v>
      </c>
      <c r="AG201" s="259" t="s">
        <v>565</v>
      </c>
      <c r="AH201" s="259" t="s">
        <v>565</v>
      </c>
      <c r="AI201" s="259" t="s">
        <v>565</v>
      </c>
      <c r="AJ201" s="259" t="s">
        <v>565</v>
      </c>
      <c r="AK201" s="259" t="s">
        <v>565</v>
      </c>
      <c r="AL201" s="259" t="s">
        <v>565</v>
      </c>
      <c r="AM201" s="259" t="s">
        <v>565</v>
      </c>
      <c r="AN201" s="259" t="s">
        <v>565</v>
      </c>
      <c r="AO201" s="259" t="s">
        <v>565</v>
      </c>
      <c r="AP201" s="259" t="s">
        <v>565</v>
      </c>
      <c r="AQ201" s="259" t="s">
        <v>565</v>
      </c>
      <c r="AR201" s="259" t="s">
        <v>565</v>
      </c>
      <c r="AS201" s="259" t="s">
        <v>565</v>
      </c>
      <c r="AT201" s="259" t="s">
        <v>565</v>
      </c>
      <c r="AU201" s="259" t="s">
        <v>565</v>
      </c>
      <c r="AV201" s="259" t="s">
        <v>565</v>
      </c>
      <c r="AW201" s="259" t="s">
        <v>565</v>
      </c>
      <c r="AX201" s="259" t="s">
        <v>565</v>
      </c>
      <c r="AY201" s="259" t="s">
        <v>565</v>
      </c>
      <c r="AZ201" s="259" t="s">
        <v>565</v>
      </c>
      <c r="BA201" s="259" t="s">
        <v>565</v>
      </c>
    </row>
    <row r="202" spans="4:53">
      <c r="D202" s="259" t="s">
        <v>565</v>
      </c>
      <c r="E202" s="259" t="s">
        <v>565</v>
      </c>
      <c r="F202" s="259" t="s">
        <v>565</v>
      </c>
      <c r="G202" s="259" t="s">
        <v>565</v>
      </c>
      <c r="H202" s="259" t="s">
        <v>565</v>
      </c>
      <c r="I202" s="259" t="s">
        <v>565</v>
      </c>
      <c r="J202" s="259" t="s">
        <v>565</v>
      </c>
      <c r="K202" s="259" t="s">
        <v>565</v>
      </c>
      <c r="L202" s="259" t="s">
        <v>565</v>
      </c>
      <c r="M202" s="259" t="s">
        <v>565</v>
      </c>
      <c r="N202" s="259" t="s">
        <v>565</v>
      </c>
      <c r="O202" s="259" t="s">
        <v>565</v>
      </c>
      <c r="P202" s="259" t="s">
        <v>565</v>
      </c>
      <c r="Q202" s="259" t="s">
        <v>565</v>
      </c>
      <c r="R202" s="259" t="s">
        <v>565</v>
      </c>
      <c r="S202" s="259" t="s">
        <v>565</v>
      </c>
      <c r="T202" s="259" t="s">
        <v>565</v>
      </c>
      <c r="U202" s="259" t="s">
        <v>565</v>
      </c>
      <c r="V202" s="260" t="s">
        <v>565</v>
      </c>
      <c r="W202" s="260" t="s">
        <v>565</v>
      </c>
      <c r="X202" s="259" t="s">
        <v>565</v>
      </c>
      <c r="Y202" s="259" t="s">
        <v>565</v>
      </c>
      <c r="Z202" s="259" t="s">
        <v>565</v>
      </c>
      <c r="AA202" s="259" t="s">
        <v>565</v>
      </c>
      <c r="AB202" s="259" t="s">
        <v>565</v>
      </c>
      <c r="AC202" s="259" t="s">
        <v>565</v>
      </c>
      <c r="AD202" s="259" t="s">
        <v>565</v>
      </c>
      <c r="AE202" s="259" t="s">
        <v>565</v>
      </c>
      <c r="AF202" s="259" t="s">
        <v>565</v>
      </c>
      <c r="AG202" s="259" t="s">
        <v>565</v>
      </c>
      <c r="AH202" s="259" t="s">
        <v>565</v>
      </c>
      <c r="AI202" s="259" t="s">
        <v>565</v>
      </c>
      <c r="AJ202" s="259" t="s">
        <v>565</v>
      </c>
      <c r="AK202" s="259" t="s">
        <v>565</v>
      </c>
      <c r="AL202" s="259" t="s">
        <v>565</v>
      </c>
      <c r="AM202" s="259" t="s">
        <v>565</v>
      </c>
      <c r="AN202" s="259" t="s">
        <v>565</v>
      </c>
      <c r="AO202" s="259" t="s">
        <v>565</v>
      </c>
      <c r="AP202" s="259" t="s">
        <v>565</v>
      </c>
      <c r="AQ202" s="259" t="s">
        <v>565</v>
      </c>
      <c r="AR202" s="259" t="s">
        <v>565</v>
      </c>
      <c r="AS202" s="259" t="s">
        <v>565</v>
      </c>
      <c r="AT202" s="259" t="s">
        <v>565</v>
      </c>
      <c r="AU202" s="259" t="s">
        <v>565</v>
      </c>
      <c r="AV202" s="259" t="s">
        <v>565</v>
      </c>
      <c r="AW202" s="259" t="s">
        <v>565</v>
      </c>
      <c r="AX202" s="259" t="s">
        <v>565</v>
      </c>
      <c r="AY202" s="259" t="s">
        <v>565</v>
      </c>
      <c r="AZ202" s="259" t="s">
        <v>565</v>
      </c>
      <c r="BA202" s="259" t="s">
        <v>565</v>
      </c>
    </row>
    <row r="203" spans="4:53">
      <c r="D203" s="259" t="s">
        <v>565</v>
      </c>
      <c r="E203" s="259" t="s">
        <v>565</v>
      </c>
      <c r="F203" s="259" t="s">
        <v>565</v>
      </c>
      <c r="G203" s="259" t="s">
        <v>565</v>
      </c>
      <c r="H203" s="259" t="s">
        <v>565</v>
      </c>
      <c r="I203" s="259" t="s">
        <v>565</v>
      </c>
      <c r="J203" s="259" t="s">
        <v>565</v>
      </c>
      <c r="K203" s="259" t="s">
        <v>565</v>
      </c>
      <c r="L203" s="259" t="s">
        <v>565</v>
      </c>
      <c r="M203" s="259" t="s">
        <v>565</v>
      </c>
      <c r="N203" s="259" t="s">
        <v>565</v>
      </c>
      <c r="O203" s="259" t="s">
        <v>565</v>
      </c>
      <c r="P203" s="259" t="s">
        <v>565</v>
      </c>
      <c r="Q203" s="259" t="s">
        <v>565</v>
      </c>
      <c r="R203" s="259" t="s">
        <v>565</v>
      </c>
      <c r="S203" s="259" t="s">
        <v>565</v>
      </c>
      <c r="T203" s="259" t="s">
        <v>565</v>
      </c>
      <c r="U203" s="259" t="s">
        <v>565</v>
      </c>
      <c r="V203" s="260" t="s">
        <v>565</v>
      </c>
      <c r="W203" s="260" t="s">
        <v>565</v>
      </c>
      <c r="X203" s="259" t="s">
        <v>565</v>
      </c>
      <c r="Y203" s="259" t="s">
        <v>565</v>
      </c>
      <c r="Z203" s="259" t="s">
        <v>565</v>
      </c>
      <c r="AA203" s="259" t="s">
        <v>565</v>
      </c>
      <c r="AB203" s="259" t="s">
        <v>565</v>
      </c>
      <c r="AC203" s="259" t="s">
        <v>565</v>
      </c>
      <c r="AD203" s="259" t="s">
        <v>565</v>
      </c>
      <c r="AE203" s="259" t="s">
        <v>565</v>
      </c>
      <c r="AF203" s="259" t="s">
        <v>565</v>
      </c>
      <c r="AG203" s="259" t="s">
        <v>565</v>
      </c>
      <c r="AH203" s="259" t="s">
        <v>565</v>
      </c>
      <c r="AI203" s="259" t="s">
        <v>565</v>
      </c>
      <c r="AJ203" s="259" t="s">
        <v>565</v>
      </c>
      <c r="AK203" s="259" t="s">
        <v>565</v>
      </c>
      <c r="AL203" s="259" t="s">
        <v>565</v>
      </c>
      <c r="AM203" s="259" t="s">
        <v>565</v>
      </c>
      <c r="AN203" s="259" t="s">
        <v>565</v>
      </c>
      <c r="AO203" s="259" t="s">
        <v>565</v>
      </c>
      <c r="AP203" s="259" t="s">
        <v>565</v>
      </c>
      <c r="AQ203" s="259" t="s">
        <v>565</v>
      </c>
      <c r="AR203" s="259" t="s">
        <v>565</v>
      </c>
      <c r="AS203" s="259" t="s">
        <v>565</v>
      </c>
      <c r="AT203" s="259" t="s">
        <v>565</v>
      </c>
      <c r="AU203" s="259" t="s">
        <v>565</v>
      </c>
      <c r="AV203" s="259" t="s">
        <v>565</v>
      </c>
      <c r="AW203" s="259" t="s">
        <v>565</v>
      </c>
      <c r="AX203" s="259" t="s">
        <v>565</v>
      </c>
      <c r="AY203" s="259" t="s">
        <v>565</v>
      </c>
      <c r="AZ203" s="259" t="s">
        <v>565</v>
      </c>
      <c r="BA203" s="259" t="s">
        <v>565</v>
      </c>
    </row>
    <row r="204" spans="4:53">
      <c r="D204" s="259" t="s">
        <v>565</v>
      </c>
      <c r="E204" s="259" t="s">
        <v>565</v>
      </c>
      <c r="F204" s="259" t="s">
        <v>565</v>
      </c>
      <c r="G204" s="259" t="s">
        <v>565</v>
      </c>
      <c r="H204" s="259" t="s">
        <v>565</v>
      </c>
      <c r="I204" s="259" t="s">
        <v>565</v>
      </c>
      <c r="J204" s="259" t="s">
        <v>565</v>
      </c>
      <c r="K204" s="259" t="s">
        <v>565</v>
      </c>
      <c r="L204" s="259" t="s">
        <v>565</v>
      </c>
      <c r="M204" s="259" t="s">
        <v>565</v>
      </c>
      <c r="N204" s="259" t="s">
        <v>565</v>
      </c>
      <c r="O204" s="259" t="s">
        <v>565</v>
      </c>
      <c r="P204" s="259" t="s">
        <v>565</v>
      </c>
      <c r="Q204" s="259" t="s">
        <v>565</v>
      </c>
      <c r="R204" s="259" t="s">
        <v>565</v>
      </c>
      <c r="S204" s="259" t="s">
        <v>565</v>
      </c>
      <c r="T204" s="259" t="s">
        <v>565</v>
      </c>
      <c r="U204" s="259" t="s">
        <v>565</v>
      </c>
      <c r="V204" s="260" t="s">
        <v>565</v>
      </c>
      <c r="W204" s="260" t="s">
        <v>565</v>
      </c>
      <c r="X204" s="259" t="s">
        <v>565</v>
      </c>
      <c r="Y204" s="259" t="s">
        <v>565</v>
      </c>
      <c r="Z204" s="259" t="s">
        <v>565</v>
      </c>
      <c r="AA204" s="259" t="s">
        <v>565</v>
      </c>
      <c r="AB204" s="259" t="s">
        <v>565</v>
      </c>
      <c r="AC204" s="259" t="s">
        <v>565</v>
      </c>
      <c r="AD204" s="259" t="s">
        <v>565</v>
      </c>
      <c r="AE204" s="259" t="s">
        <v>565</v>
      </c>
      <c r="AF204" s="259" t="s">
        <v>565</v>
      </c>
      <c r="AG204" s="259" t="s">
        <v>565</v>
      </c>
      <c r="AH204" s="259" t="s">
        <v>565</v>
      </c>
      <c r="AI204" s="259" t="s">
        <v>565</v>
      </c>
      <c r="AJ204" s="259" t="s">
        <v>565</v>
      </c>
      <c r="AK204" s="259" t="s">
        <v>565</v>
      </c>
      <c r="AL204" s="259" t="s">
        <v>565</v>
      </c>
      <c r="AM204" s="259" t="s">
        <v>565</v>
      </c>
      <c r="AN204" s="259" t="s">
        <v>565</v>
      </c>
      <c r="AO204" s="259" t="s">
        <v>565</v>
      </c>
      <c r="AP204" s="259" t="s">
        <v>565</v>
      </c>
      <c r="AQ204" s="259" t="s">
        <v>565</v>
      </c>
      <c r="AR204" s="259" t="s">
        <v>565</v>
      </c>
      <c r="AS204" s="259" t="s">
        <v>565</v>
      </c>
      <c r="AT204" s="259" t="s">
        <v>565</v>
      </c>
      <c r="AU204" s="259" t="s">
        <v>565</v>
      </c>
      <c r="AV204" s="259" t="s">
        <v>565</v>
      </c>
      <c r="AW204" s="259" t="s">
        <v>565</v>
      </c>
      <c r="AX204" s="259" t="s">
        <v>565</v>
      </c>
      <c r="AY204" s="259" t="s">
        <v>565</v>
      </c>
      <c r="AZ204" s="259" t="s">
        <v>565</v>
      </c>
      <c r="BA204" s="259" t="s">
        <v>565</v>
      </c>
    </row>
    <row r="205" spans="4:53">
      <c r="D205" s="259" t="s">
        <v>565</v>
      </c>
      <c r="E205" s="259" t="s">
        <v>565</v>
      </c>
      <c r="F205" s="259" t="s">
        <v>565</v>
      </c>
      <c r="G205" s="259" t="s">
        <v>565</v>
      </c>
      <c r="H205" s="259" t="s">
        <v>565</v>
      </c>
      <c r="I205" s="259" t="s">
        <v>565</v>
      </c>
      <c r="J205" s="259" t="s">
        <v>565</v>
      </c>
      <c r="K205" s="259" t="s">
        <v>565</v>
      </c>
      <c r="L205" s="259" t="s">
        <v>565</v>
      </c>
      <c r="M205" s="259" t="s">
        <v>565</v>
      </c>
      <c r="N205" s="259" t="s">
        <v>565</v>
      </c>
      <c r="O205" s="259" t="s">
        <v>565</v>
      </c>
      <c r="P205" s="259" t="s">
        <v>565</v>
      </c>
      <c r="Q205" s="259" t="s">
        <v>565</v>
      </c>
      <c r="R205" s="259" t="s">
        <v>565</v>
      </c>
      <c r="S205" s="259" t="s">
        <v>565</v>
      </c>
      <c r="T205" s="259" t="s">
        <v>565</v>
      </c>
      <c r="U205" s="259" t="s">
        <v>565</v>
      </c>
      <c r="V205" s="260" t="s">
        <v>565</v>
      </c>
      <c r="W205" s="260" t="s">
        <v>565</v>
      </c>
      <c r="X205" s="259" t="s">
        <v>565</v>
      </c>
      <c r="Y205" s="259" t="s">
        <v>565</v>
      </c>
      <c r="Z205" s="259" t="s">
        <v>565</v>
      </c>
      <c r="AA205" s="259" t="s">
        <v>565</v>
      </c>
      <c r="AB205" s="259" t="s">
        <v>565</v>
      </c>
      <c r="AC205" s="259" t="s">
        <v>565</v>
      </c>
      <c r="AD205" s="259" t="s">
        <v>565</v>
      </c>
      <c r="AE205" s="259" t="s">
        <v>565</v>
      </c>
      <c r="AF205" s="259" t="s">
        <v>565</v>
      </c>
      <c r="AG205" s="259" t="s">
        <v>565</v>
      </c>
      <c r="AH205" s="259" t="s">
        <v>565</v>
      </c>
      <c r="AI205" s="259" t="s">
        <v>565</v>
      </c>
      <c r="AJ205" s="259" t="s">
        <v>565</v>
      </c>
      <c r="AK205" s="259" t="s">
        <v>565</v>
      </c>
      <c r="AL205" s="259" t="s">
        <v>565</v>
      </c>
      <c r="AM205" s="259" t="s">
        <v>565</v>
      </c>
      <c r="AN205" s="259" t="s">
        <v>565</v>
      </c>
      <c r="AO205" s="259" t="s">
        <v>565</v>
      </c>
      <c r="AP205" s="259" t="s">
        <v>565</v>
      </c>
      <c r="AQ205" s="259" t="s">
        <v>565</v>
      </c>
      <c r="AR205" s="259" t="s">
        <v>565</v>
      </c>
      <c r="AS205" s="259" t="s">
        <v>565</v>
      </c>
      <c r="AT205" s="259" t="s">
        <v>565</v>
      </c>
      <c r="AU205" s="259" t="s">
        <v>565</v>
      </c>
      <c r="AV205" s="259" t="s">
        <v>565</v>
      </c>
      <c r="AW205" s="259" t="s">
        <v>565</v>
      </c>
      <c r="AX205" s="259" t="s">
        <v>565</v>
      </c>
      <c r="AY205" s="259" t="s">
        <v>565</v>
      </c>
      <c r="AZ205" s="259" t="s">
        <v>565</v>
      </c>
      <c r="BA205" s="259" t="s">
        <v>565</v>
      </c>
    </row>
    <row r="206" spans="4:53">
      <c r="D206" s="259" t="s">
        <v>565</v>
      </c>
      <c r="E206" s="259" t="s">
        <v>565</v>
      </c>
      <c r="F206" s="259" t="s">
        <v>565</v>
      </c>
      <c r="G206" s="259" t="s">
        <v>565</v>
      </c>
      <c r="H206" s="259" t="s">
        <v>565</v>
      </c>
      <c r="I206" s="259" t="s">
        <v>565</v>
      </c>
      <c r="J206" s="259" t="s">
        <v>565</v>
      </c>
      <c r="K206" s="259" t="s">
        <v>565</v>
      </c>
      <c r="L206" s="259" t="s">
        <v>565</v>
      </c>
      <c r="M206" s="259" t="s">
        <v>565</v>
      </c>
      <c r="N206" s="259" t="s">
        <v>565</v>
      </c>
      <c r="O206" s="259" t="s">
        <v>565</v>
      </c>
      <c r="P206" s="259" t="s">
        <v>565</v>
      </c>
      <c r="Q206" s="259" t="s">
        <v>565</v>
      </c>
      <c r="R206" s="259" t="s">
        <v>565</v>
      </c>
      <c r="S206" s="259" t="s">
        <v>565</v>
      </c>
      <c r="T206" s="259" t="s">
        <v>565</v>
      </c>
      <c r="U206" s="259" t="s">
        <v>565</v>
      </c>
      <c r="V206" s="260" t="s">
        <v>565</v>
      </c>
      <c r="W206" s="260" t="s">
        <v>565</v>
      </c>
      <c r="X206" s="259" t="s">
        <v>565</v>
      </c>
      <c r="Y206" s="259" t="s">
        <v>565</v>
      </c>
      <c r="Z206" s="259" t="s">
        <v>565</v>
      </c>
      <c r="AA206" s="259" t="s">
        <v>565</v>
      </c>
      <c r="AB206" s="259" t="s">
        <v>565</v>
      </c>
      <c r="AC206" s="259" t="s">
        <v>565</v>
      </c>
      <c r="AD206" s="259" t="s">
        <v>565</v>
      </c>
      <c r="AE206" s="259" t="s">
        <v>565</v>
      </c>
      <c r="AF206" s="259" t="s">
        <v>565</v>
      </c>
      <c r="AG206" s="259" t="s">
        <v>565</v>
      </c>
      <c r="AH206" s="259" t="s">
        <v>565</v>
      </c>
      <c r="AI206" s="259" t="s">
        <v>565</v>
      </c>
      <c r="AJ206" s="259" t="s">
        <v>565</v>
      </c>
      <c r="AK206" s="259" t="s">
        <v>565</v>
      </c>
      <c r="AL206" s="259" t="s">
        <v>565</v>
      </c>
      <c r="AM206" s="259" t="s">
        <v>565</v>
      </c>
      <c r="AN206" s="259" t="s">
        <v>565</v>
      </c>
      <c r="AO206" s="259" t="s">
        <v>565</v>
      </c>
      <c r="AP206" s="259" t="s">
        <v>565</v>
      </c>
      <c r="AQ206" s="259" t="s">
        <v>565</v>
      </c>
      <c r="AR206" s="259" t="s">
        <v>565</v>
      </c>
      <c r="AS206" s="259" t="s">
        <v>565</v>
      </c>
      <c r="AT206" s="259" t="s">
        <v>565</v>
      </c>
      <c r="AU206" s="259" t="s">
        <v>565</v>
      </c>
      <c r="AV206" s="259" t="s">
        <v>565</v>
      </c>
      <c r="AW206" s="259" t="s">
        <v>565</v>
      </c>
      <c r="AX206" s="259" t="s">
        <v>565</v>
      </c>
      <c r="AY206" s="259" t="s">
        <v>565</v>
      </c>
      <c r="AZ206" s="259" t="s">
        <v>565</v>
      </c>
      <c r="BA206" s="259" t="s">
        <v>565</v>
      </c>
    </row>
    <row r="207" spans="4:53">
      <c r="D207" s="259" t="s">
        <v>565</v>
      </c>
      <c r="E207" s="259" t="s">
        <v>565</v>
      </c>
      <c r="F207" s="259" t="s">
        <v>565</v>
      </c>
      <c r="G207" s="259" t="s">
        <v>565</v>
      </c>
      <c r="H207" s="259" t="s">
        <v>565</v>
      </c>
      <c r="I207" s="259" t="s">
        <v>565</v>
      </c>
      <c r="J207" s="259" t="s">
        <v>565</v>
      </c>
      <c r="K207" s="259" t="s">
        <v>565</v>
      </c>
      <c r="L207" s="259" t="s">
        <v>565</v>
      </c>
      <c r="M207" s="259" t="s">
        <v>565</v>
      </c>
      <c r="N207" s="259" t="s">
        <v>565</v>
      </c>
      <c r="O207" s="259" t="s">
        <v>565</v>
      </c>
      <c r="P207" s="259" t="s">
        <v>565</v>
      </c>
      <c r="Q207" s="259" t="s">
        <v>565</v>
      </c>
      <c r="R207" s="259" t="s">
        <v>565</v>
      </c>
      <c r="S207" s="259" t="s">
        <v>565</v>
      </c>
      <c r="T207" s="259" t="s">
        <v>565</v>
      </c>
      <c r="U207" s="259" t="s">
        <v>565</v>
      </c>
      <c r="V207" s="260" t="s">
        <v>565</v>
      </c>
      <c r="W207" s="260" t="s">
        <v>565</v>
      </c>
      <c r="X207" s="259" t="s">
        <v>565</v>
      </c>
      <c r="Y207" s="259" t="s">
        <v>565</v>
      </c>
      <c r="Z207" s="259" t="s">
        <v>565</v>
      </c>
      <c r="AA207" s="259" t="s">
        <v>565</v>
      </c>
      <c r="AB207" s="259" t="s">
        <v>565</v>
      </c>
      <c r="AC207" s="259" t="s">
        <v>565</v>
      </c>
      <c r="AD207" s="259" t="s">
        <v>565</v>
      </c>
      <c r="AE207" s="259" t="s">
        <v>565</v>
      </c>
      <c r="AF207" s="259" t="s">
        <v>565</v>
      </c>
      <c r="AG207" s="259" t="s">
        <v>565</v>
      </c>
      <c r="AH207" s="259" t="s">
        <v>565</v>
      </c>
      <c r="AI207" s="259" t="s">
        <v>565</v>
      </c>
      <c r="AJ207" s="259" t="s">
        <v>565</v>
      </c>
      <c r="AK207" s="259" t="s">
        <v>565</v>
      </c>
      <c r="AL207" s="259" t="s">
        <v>565</v>
      </c>
      <c r="AM207" s="259" t="s">
        <v>565</v>
      </c>
      <c r="AN207" s="259" t="s">
        <v>565</v>
      </c>
      <c r="AO207" s="259" t="s">
        <v>565</v>
      </c>
      <c r="AP207" s="259" t="s">
        <v>565</v>
      </c>
      <c r="AQ207" s="259" t="s">
        <v>565</v>
      </c>
      <c r="AR207" s="259" t="s">
        <v>565</v>
      </c>
      <c r="AS207" s="259" t="s">
        <v>565</v>
      </c>
      <c r="AT207" s="259" t="s">
        <v>565</v>
      </c>
      <c r="AU207" s="259" t="s">
        <v>565</v>
      </c>
      <c r="AV207" s="259" t="s">
        <v>565</v>
      </c>
      <c r="AW207" s="259" t="s">
        <v>565</v>
      </c>
      <c r="AX207" s="259" t="s">
        <v>565</v>
      </c>
      <c r="AY207" s="259" t="s">
        <v>565</v>
      </c>
      <c r="AZ207" s="259" t="s">
        <v>565</v>
      </c>
      <c r="BA207" s="259" t="s">
        <v>565</v>
      </c>
    </row>
    <row r="208" spans="4:53">
      <c r="D208" s="259" t="s">
        <v>565</v>
      </c>
      <c r="E208" s="259" t="s">
        <v>565</v>
      </c>
      <c r="F208" s="259" t="s">
        <v>565</v>
      </c>
      <c r="G208" s="259" t="s">
        <v>565</v>
      </c>
      <c r="H208" s="259" t="s">
        <v>565</v>
      </c>
      <c r="I208" s="259" t="s">
        <v>565</v>
      </c>
      <c r="J208" s="259" t="s">
        <v>565</v>
      </c>
      <c r="K208" s="259" t="s">
        <v>565</v>
      </c>
      <c r="L208" s="259" t="s">
        <v>565</v>
      </c>
      <c r="M208" s="259" t="s">
        <v>565</v>
      </c>
      <c r="N208" s="259" t="s">
        <v>565</v>
      </c>
      <c r="O208" s="259" t="s">
        <v>565</v>
      </c>
      <c r="P208" s="259" t="s">
        <v>565</v>
      </c>
      <c r="Q208" s="259" t="s">
        <v>565</v>
      </c>
      <c r="R208" s="259" t="s">
        <v>565</v>
      </c>
      <c r="S208" s="259" t="s">
        <v>565</v>
      </c>
      <c r="T208" s="259" t="s">
        <v>565</v>
      </c>
      <c r="U208" s="259" t="s">
        <v>565</v>
      </c>
      <c r="V208" s="260" t="s">
        <v>565</v>
      </c>
      <c r="W208" s="260" t="s">
        <v>565</v>
      </c>
      <c r="X208" s="259" t="s">
        <v>565</v>
      </c>
      <c r="Y208" s="259" t="s">
        <v>565</v>
      </c>
      <c r="Z208" s="259" t="s">
        <v>565</v>
      </c>
      <c r="AA208" s="259" t="s">
        <v>565</v>
      </c>
      <c r="AB208" s="259" t="s">
        <v>565</v>
      </c>
      <c r="AC208" s="259" t="s">
        <v>565</v>
      </c>
      <c r="AD208" s="259" t="s">
        <v>565</v>
      </c>
      <c r="AE208" s="259" t="s">
        <v>565</v>
      </c>
      <c r="AF208" s="259" t="s">
        <v>565</v>
      </c>
      <c r="AG208" s="259" t="s">
        <v>565</v>
      </c>
      <c r="AH208" s="259" t="s">
        <v>565</v>
      </c>
      <c r="AI208" s="259" t="s">
        <v>565</v>
      </c>
      <c r="AJ208" s="259" t="s">
        <v>565</v>
      </c>
      <c r="AK208" s="259" t="s">
        <v>565</v>
      </c>
      <c r="AL208" s="259" t="s">
        <v>565</v>
      </c>
      <c r="AM208" s="259" t="s">
        <v>565</v>
      </c>
      <c r="AN208" s="259" t="s">
        <v>565</v>
      </c>
      <c r="AO208" s="259" t="s">
        <v>565</v>
      </c>
      <c r="AP208" s="259" t="s">
        <v>565</v>
      </c>
      <c r="AQ208" s="259" t="s">
        <v>565</v>
      </c>
      <c r="AR208" s="259" t="s">
        <v>565</v>
      </c>
      <c r="AS208" s="259" t="s">
        <v>565</v>
      </c>
      <c r="AT208" s="259" t="s">
        <v>565</v>
      </c>
      <c r="AU208" s="259" t="s">
        <v>565</v>
      </c>
      <c r="AV208" s="259" t="s">
        <v>565</v>
      </c>
      <c r="AW208" s="259" t="s">
        <v>565</v>
      </c>
      <c r="AX208" s="259" t="s">
        <v>565</v>
      </c>
      <c r="AY208" s="259" t="s">
        <v>565</v>
      </c>
      <c r="AZ208" s="259" t="s">
        <v>565</v>
      </c>
      <c r="BA208" s="259" t="s">
        <v>565</v>
      </c>
    </row>
    <row r="209" spans="4:53">
      <c r="D209" s="259" t="s">
        <v>565</v>
      </c>
      <c r="E209" s="259" t="s">
        <v>565</v>
      </c>
      <c r="F209" s="259" t="s">
        <v>565</v>
      </c>
      <c r="G209" s="259" t="s">
        <v>565</v>
      </c>
      <c r="H209" s="259" t="s">
        <v>565</v>
      </c>
      <c r="I209" s="259" t="s">
        <v>565</v>
      </c>
      <c r="J209" s="259" t="s">
        <v>565</v>
      </c>
      <c r="K209" s="259" t="s">
        <v>565</v>
      </c>
      <c r="L209" s="259" t="s">
        <v>565</v>
      </c>
      <c r="M209" s="259" t="s">
        <v>565</v>
      </c>
      <c r="N209" s="259" t="s">
        <v>565</v>
      </c>
      <c r="O209" s="259" t="s">
        <v>565</v>
      </c>
      <c r="P209" s="259" t="s">
        <v>565</v>
      </c>
      <c r="Q209" s="259" t="s">
        <v>565</v>
      </c>
      <c r="R209" s="259" t="s">
        <v>565</v>
      </c>
      <c r="S209" s="259" t="s">
        <v>565</v>
      </c>
      <c r="T209" s="259" t="s">
        <v>565</v>
      </c>
      <c r="U209" s="259" t="s">
        <v>565</v>
      </c>
      <c r="V209" s="260" t="s">
        <v>565</v>
      </c>
      <c r="W209" s="260" t="s">
        <v>565</v>
      </c>
      <c r="X209" s="259" t="s">
        <v>565</v>
      </c>
      <c r="Y209" s="259" t="s">
        <v>565</v>
      </c>
      <c r="Z209" s="259" t="s">
        <v>565</v>
      </c>
      <c r="AA209" s="259" t="s">
        <v>565</v>
      </c>
      <c r="AB209" s="259" t="s">
        <v>565</v>
      </c>
      <c r="AC209" s="259" t="s">
        <v>565</v>
      </c>
      <c r="AD209" s="259" t="s">
        <v>565</v>
      </c>
      <c r="AE209" s="259" t="s">
        <v>565</v>
      </c>
      <c r="AF209" s="259" t="s">
        <v>565</v>
      </c>
      <c r="AG209" s="259" t="s">
        <v>565</v>
      </c>
      <c r="AH209" s="259" t="s">
        <v>565</v>
      </c>
      <c r="AI209" s="259" t="s">
        <v>565</v>
      </c>
      <c r="AJ209" s="259" t="s">
        <v>565</v>
      </c>
      <c r="AK209" s="259" t="s">
        <v>565</v>
      </c>
      <c r="AL209" s="259" t="s">
        <v>565</v>
      </c>
      <c r="AM209" s="259" t="s">
        <v>565</v>
      </c>
      <c r="AN209" s="259" t="s">
        <v>565</v>
      </c>
      <c r="AO209" s="259" t="s">
        <v>565</v>
      </c>
      <c r="AP209" s="259" t="s">
        <v>565</v>
      </c>
      <c r="AQ209" s="259" t="s">
        <v>565</v>
      </c>
      <c r="AR209" s="259" t="s">
        <v>565</v>
      </c>
      <c r="AS209" s="259" t="s">
        <v>565</v>
      </c>
      <c r="AT209" s="259" t="s">
        <v>565</v>
      </c>
      <c r="AU209" s="259" t="s">
        <v>565</v>
      </c>
      <c r="AV209" s="259" t="s">
        <v>565</v>
      </c>
      <c r="AW209" s="259" t="s">
        <v>565</v>
      </c>
      <c r="AX209" s="259" t="s">
        <v>565</v>
      </c>
      <c r="AY209" s="259" t="s">
        <v>565</v>
      </c>
      <c r="AZ209" s="259" t="s">
        <v>565</v>
      </c>
      <c r="BA209" s="259" t="s">
        <v>565</v>
      </c>
    </row>
    <row r="210" spans="4:53">
      <c r="D210" s="259" t="s">
        <v>565</v>
      </c>
      <c r="E210" s="259" t="s">
        <v>565</v>
      </c>
      <c r="F210" s="259" t="s">
        <v>565</v>
      </c>
      <c r="G210" s="259" t="s">
        <v>565</v>
      </c>
      <c r="H210" s="259" t="s">
        <v>565</v>
      </c>
      <c r="I210" s="259" t="s">
        <v>565</v>
      </c>
      <c r="J210" s="259" t="s">
        <v>565</v>
      </c>
      <c r="K210" s="259" t="s">
        <v>565</v>
      </c>
      <c r="L210" s="259" t="s">
        <v>565</v>
      </c>
      <c r="M210" s="259" t="s">
        <v>565</v>
      </c>
      <c r="N210" s="259" t="s">
        <v>565</v>
      </c>
      <c r="O210" s="259" t="s">
        <v>565</v>
      </c>
      <c r="P210" s="259" t="s">
        <v>565</v>
      </c>
      <c r="Q210" s="259" t="s">
        <v>565</v>
      </c>
      <c r="R210" s="259" t="s">
        <v>565</v>
      </c>
      <c r="S210" s="259" t="s">
        <v>565</v>
      </c>
      <c r="T210" s="259" t="s">
        <v>565</v>
      </c>
      <c r="U210" s="259" t="s">
        <v>565</v>
      </c>
      <c r="V210" s="260" t="s">
        <v>565</v>
      </c>
      <c r="W210" s="260" t="s">
        <v>565</v>
      </c>
      <c r="X210" s="259" t="s">
        <v>565</v>
      </c>
      <c r="Y210" s="259" t="s">
        <v>565</v>
      </c>
      <c r="Z210" s="259" t="s">
        <v>565</v>
      </c>
      <c r="AA210" s="259" t="s">
        <v>565</v>
      </c>
      <c r="AB210" s="259" t="s">
        <v>565</v>
      </c>
      <c r="AC210" s="259" t="s">
        <v>565</v>
      </c>
      <c r="AD210" s="259" t="s">
        <v>565</v>
      </c>
      <c r="AE210" s="259" t="s">
        <v>565</v>
      </c>
      <c r="AF210" s="259" t="s">
        <v>565</v>
      </c>
      <c r="AG210" s="259" t="s">
        <v>565</v>
      </c>
      <c r="AH210" s="259" t="s">
        <v>565</v>
      </c>
      <c r="AI210" s="259" t="s">
        <v>565</v>
      </c>
      <c r="AJ210" s="259" t="s">
        <v>565</v>
      </c>
      <c r="AK210" s="259" t="s">
        <v>565</v>
      </c>
      <c r="AL210" s="259" t="s">
        <v>565</v>
      </c>
      <c r="AM210" s="259" t="s">
        <v>565</v>
      </c>
      <c r="AN210" s="259" t="s">
        <v>565</v>
      </c>
      <c r="AO210" s="259" t="s">
        <v>565</v>
      </c>
      <c r="AP210" s="259" t="s">
        <v>565</v>
      </c>
      <c r="AQ210" s="259" t="s">
        <v>565</v>
      </c>
      <c r="AR210" s="259" t="s">
        <v>565</v>
      </c>
      <c r="AS210" s="259" t="s">
        <v>565</v>
      </c>
      <c r="AT210" s="259" t="s">
        <v>565</v>
      </c>
      <c r="AU210" s="259" t="s">
        <v>565</v>
      </c>
      <c r="AV210" s="259" t="s">
        <v>565</v>
      </c>
      <c r="AW210" s="259" t="s">
        <v>565</v>
      </c>
      <c r="AX210" s="259" t="s">
        <v>565</v>
      </c>
      <c r="AY210" s="259" t="s">
        <v>565</v>
      </c>
      <c r="AZ210" s="259" t="s">
        <v>565</v>
      </c>
      <c r="BA210" s="259" t="s">
        <v>565</v>
      </c>
    </row>
    <row r="211" spans="4:53">
      <c r="D211" s="259" t="s">
        <v>565</v>
      </c>
      <c r="E211" s="259" t="s">
        <v>565</v>
      </c>
      <c r="F211" s="259" t="s">
        <v>565</v>
      </c>
      <c r="G211" s="259" t="s">
        <v>565</v>
      </c>
      <c r="H211" s="259" t="s">
        <v>565</v>
      </c>
      <c r="I211" s="259" t="s">
        <v>565</v>
      </c>
      <c r="J211" s="259" t="s">
        <v>565</v>
      </c>
      <c r="K211" s="259" t="s">
        <v>565</v>
      </c>
      <c r="L211" s="259" t="s">
        <v>565</v>
      </c>
      <c r="M211" s="259" t="s">
        <v>565</v>
      </c>
      <c r="N211" s="259" t="s">
        <v>565</v>
      </c>
      <c r="O211" s="259" t="s">
        <v>565</v>
      </c>
      <c r="P211" s="259" t="s">
        <v>565</v>
      </c>
      <c r="Q211" s="259" t="s">
        <v>565</v>
      </c>
      <c r="R211" s="259" t="s">
        <v>565</v>
      </c>
      <c r="S211" s="259" t="s">
        <v>565</v>
      </c>
      <c r="T211" s="259" t="s">
        <v>565</v>
      </c>
      <c r="U211" s="259" t="s">
        <v>565</v>
      </c>
      <c r="V211" s="260" t="s">
        <v>565</v>
      </c>
      <c r="W211" s="260" t="s">
        <v>565</v>
      </c>
      <c r="X211" s="259" t="s">
        <v>565</v>
      </c>
      <c r="Y211" s="259" t="s">
        <v>565</v>
      </c>
      <c r="Z211" s="259" t="s">
        <v>565</v>
      </c>
      <c r="AA211" s="259" t="s">
        <v>565</v>
      </c>
      <c r="AB211" s="259" t="s">
        <v>565</v>
      </c>
      <c r="AC211" s="259" t="s">
        <v>565</v>
      </c>
      <c r="AD211" s="259" t="s">
        <v>565</v>
      </c>
      <c r="AE211" s="259" t="s">
        <v>565</v>
      </c>
      <c r="AF211" s="259" t="s">
        <v>565</v>
      </c>
      <c r="AG211" s="259" t="s">
        <v>565</v>
      </c>
      <c r="AH211" s="259" t="s">
        <v>565</v>
      </c>
      <c r="AI211" s="259" t="s">
        <v>565</v>
      </c>
      <c r="AJ211" s="259" t="s">
        <v>565</v>
      </c>
      <c r="AK211" s="259" t="s">
        <v>565</v>
      </c>
      <c r="AL211" s="259" t="s">
        <v>565</v>
      </c>
      <c r="AM211" s="259" t="s">
        <v>565</v>
      </c>
      <c r="AN211" s="259" t="s">
        <v>565</v>
      </c>
      <c r="AO211" s="259" t="s">
        <v>565</v>
      </c>
      <c r="AP211" s="259" t="s">
        <v>565</v>
      </c>
      <c r="AQ211" s="259" t="s">
        <v>565</v>
      </c>
      <c r="AR211" s="259" t="s">
        <v>565</v>
      </c>
      <c r="AS211" s="259" t="s">
        <v>565</v>
      </c>
      <c r="AT211" s="259" t="s">
        <v>565</v>
      </c>
      <c r="AU211" s="259" t="s">
        <v>565</v>
      </c>
      <c r="AV211" s="259" t="s">
        <v>565</v>
      </c>
      <c r="AW211" s="259" t="s">
        <v>565</v>
      </c>
      <c r="AX211" s="259" t="s">
        <v>565</v>
      </c>
      <c r="AY211" s="259" t="s">
        <v>565</v>
      </c>
      <c r="AZ211" s="259" t="s">
        <v>565</v>
      </c>
      <c r="BA211" s="259" t="s">
        <v>565</v>
      </c>
    </row>
    <row r="212" spans="4:53">
      <c r="D212" s="259" t="s">
        <v>565</v>
      </c>
      <c r="E212" s="259" t="s">
        <v>565</v>
      </c>
      <c r="F212" s="259" t="s">
        <v>565</v>
      </c>
      <c r="G212" s="259" t="s">
        <v>565</v>
      </c>
      <c r="H212" s="259" t="s">
        <v>565</v>
      </c>
      <c r="I212" s="259" t="s">
        <v>565</v>
      </c>
      <c r="J212" s="259" t="s">
        <v>565</v>
      </c>
      <c r="K212" s="259" t="s">
        <v>565</v>
      </c>
      <c r="L212" s="259" t="s">
        <v>565</v>
      </c>
      <c r="M212" s="259" t="s">
        <v>565</v>
      </c>
      <c r="N212" s="259" t="s">
        <v>565</v>
      </c>
      <c r="O212" s="259" t="s">
        <v>565</v>
      </c>
      <c r="P212" s="259" t="s">
        <v>565</v>
      </c>
      <c r="Q212" s="259" t="s">
        <v>565</v>
      </c>
      <c r="R212" s="259" t="s">
        <v>565</v>
      </c>
      <c r="S212" s="259" t="s">
        <v>565</v>
      </c>
      <c r="T212" s="259" t="s">
        <v>565</v>
      </c>
      <c r="U212" s="259" t="s">
        <v>565</v>
      </c>
      <c r="V212" s="260" t="s">
        <v>565</v>
      </c>
      <c r="W212" s="260" t="s">
        <v>565</v>
      </c>
      <c r="X212" s="259" t="s">
        <v>565</v>
      </c>
      <c r="Y212" s="259" t="s">
        <v>565</v>
      </c>
      <c r="Z212" s="259" t="s">
        <v>565</v>
      </c>
      <c r="AA212" s="259" t="s">
        <v>565</v>
      </c>
      <c r="AB212" s="259" t="s">
        <v>565</v>
      </c>
      <c r="AC212" s="259" t="s">
        <v>565</v>
      </c>
      <c r="AD212" s="259" t="s">
        <v>565</v>
      </c>
      <c r="AE212" s="259" t="s">
        <v>565</v>
      </c>
      <c r="AF212" s="259" t="s">
        <v>565</v>
      </c>
      <c r="AG212" s="259" t="s">
        <v>565</v>
      </c>
      <c r="AH212" s="259" t="s">
        <v>565</v>
      </c>
      <c r="AI212" s="259" t="s">
        <v>565</v>
      </c>
      <c r="AJ212" s="259" t="s">
        <v>565</v>
      </c>
      <c r="AK212" s="259" t="s">
        <v>565</v>
      </c>
      <c r="AL212" s="259" t="s">
        <v>565</v>
      </c>
      <c r="AM212" s="259" t="s">
        <v>565</v>
      </c>
      <c r="AN212" s="259" t="s">
        <v>565</v>
      </c>
      <c r="AO212" s="259" t="s">
        <v>565</v>
      </c>
      <c r="AP212" s="259" t="s">
        <v>565</v>
      </c>
      <c r="AQ212" s="259" t="s">
        <v>565</v>
      </c>
      <c r="AR212" s="259" t="s">
        <v>565</v>
      </c>
      <c r="AS212" s="259" t="s">
        <v>565</v>
      </c>
      <c r="AT212" s="259" t="s">
        <v>565</v>
      </c>
      <c r="AU212" s="259" t="s">
        <v>565</v>
      </c>
      <c r="AV212" s="259" t="s">
        <v>565</v>
      </c>
      <c r="AW212" s="259" t="s">
        <v>565</v>
      </c>
      <c r="AX212" s="259" t="s">
        <v>565</v>
      </c>
      <c r="AY212" s="259" t="s">
        <v>565</v>
      </c>
      <c r="AZ212" s="259" t="s">
        <v>565</v>
      </c>
      <c r="BA212" s="259" t="s">
        <v>565</v>
      </c>
    </row>
    <row r="213" spans="4:53">
      <c r="D213" s="259" t="s">
        <v>565</v>
      </c>
      <c r="E213" s="259" t="s">
        <v>565</v>
      </c>
      <c r="F213" s="259" t="s">
        <v>565</v>
      </c>
      <c r="G213" s="259" t="s">
        <v>565</v>
      </c>
      <c r="H213" s="259" t="s">
        <v>565</v>
      </c>
      <c r="I213" s="259" t="s">
        <v>565</v>
      </c>
      <c r="J213" s="259" t="s">
        <v>565</v>
      </c>
      <c r="K213" s="259" t="s">
        <v>565</v>
      </c>
      <c r="L213" s="259" t="s">
        <v>565</v>
      </c>
      <c r="M213" s="259" t="s">
        <v>565</v>
      </c>
      <c r="N213" s="259" t="s">
        <v>565</v>
      </c>
      <c r="O213" s="259" t="s">
        <v>565</v>
      </c>
      <c r="P213" s="259" t="s">
        <v>565</v>
      </c>
      <c r="Q213" s="259" t="s">
        <v>565</v>
      </c>
      <c r="R213" s="259" t="s">
        <v>565</v>
      </c>
      <c r="S213" s="259" t="s">
        <v>565</v>
      </c>
      <c r="T213" s="259" t="s">
        <v>565</v>
      </c>
      <c r="U213" s="259" t="s">
        <v>565</v>
      </c>
      <c r="V213" s="260" t="s">
        <v>565</v>
      </c>
      <c r="W213" s="260" t="s">
        <v>565</v>
      </c>
      <c r="X213" s="259" t="s">
        <v>565</v>
      </c>
      <c r="Y213" s="259" t="s">
        <v>565</v>
      </c>
      <c r="Z213" s="259" t="s">
        <v>565</v>
      </c>
      <c r="AA213" s="259" t="s">
        <v>565</v>
      </c>
      <c r="AB213" s="259" t="s">
        <v>565</v>
      </c>
      <c r="AC213" s="259" t="s">
        <v>565</v>
      </c>
      <c r="AD213" s="259" t="s">
        <v>565</v>
      </c>
      <c r="AE213" s="259" t="s">
        <v>565</v>
      </c>
      <c r="AF213" s="259" t="s">
        <v>565</v>
      </c>
      <c r="AG213" s="259" t="s">
        <v>565</v>
      </c>
      <c r="AH213" s="259" t="s">
        <v>565</v>
      </c>
      <c r="AI213" s="259" t="s">
        <v>565</v>
      </c>
      <c r="AJ213" s="259" t="s">
        <v>565</v>
      </c>
      <c r="AK213" s="259" t="s">
        <v>565</v>
      </c>
      <c r="AL213" s="259" t="s">
        <v>565</v>
      </c>
      <c r="AM213" s="259" t="s">
        <v>565</v>
      </c>
      <c r="AN213" s="259" t="s">
        <v>565</v>
      </c>
      <c r="AO213" s="259" t="s">
        <v>565</v>
      </c>
      <c r="AP213" s="259" t="s">
        <v>565</v>
      </c>
      <c r="AQ213" s="259" t="s">
        <v>565</v>
      </c>
      <c r="AR213" s="259" t="s">
        <v>565</v>
      </c>
      <c r="AS213" s="259" t="s">
        <v>565</v>
      </c>
      <c r="AT213" s="259" t="s">
        <v>565</v>
      </c>
      <c r="AU213" s="259" t="s">
        <v>565</v>
      </c>
      <c r="AV213" s="259" t="s">
        <v>565</v>
      </c>
      <c r="AW213" s="259" t="s">
        <v>565</v>
      </c>
      <c r="AX213" s="259" t="s">
        <v>565</v>
      </c>
      <c r="AY213" s="259" t="s">
        <v>565</v>
      </c>
      <c r="AZ213" s="259" t="s">
        <v>565</v>
      </c>
      <c r="BA213" s="259" t="s">
        <v>565</v>
      </c>
    </row>
    <row r="214" spans="4:53">
      <c r="D214" s="259" t="s">
        <v>565</v>
      </c>
      <c r="E214" s="259" t="s">
        <v>565</v>
      </c>
      <c r="F214" s="259" t="s">
        <v>565</v>
      </c>
      <c r="G214" s="259" t="s">
        <v>565</v>
      </c>
      <c r="H214" s="259" t="s">
        <v>565</v>
      </c>
      <c r="I214" s="259" t="s">
        <v>565</v>
      </c>
      <c r="J214" s="259" t="s">
        <v>565</v>
      </c>
      <c r="K214" s="259" t="s">
        <v>565</v>
      </c>
      <c r="L214" s="259" t="s">
        <v>565</v>
      </c>
      <c r="M214" s="259" t="s">
        <v>565</v>
      </c>
      <c r="N214" s="259" t="s">
        <v>565</v>
      </c>
      <c r="O214" s="259" t="s">
        <v>565</v>
      </c>
      <c r="P214" s="259" t="s">
        <v>565</v>
      </c>
      <c r="Q214" s="259" t="s">
        <v>565</v>
      </c>
      <c r="R214" s="259" t="s">
        <v>565</v>
      </c>
      <c r="S214" s="259" t="s">
        <v>565</v>
      </c>
      <c r="T214" s="259" t="s">
        <v>565</v>
      </c>
      <c r="U214" s="259" t="s">
        <v>565</v>
      </c>
      <c r="V214" s="260" t="s">
        <v>565</v>
      </c>
      <c r="W214" s="260" t="s">
        <v>565</v>
      </c>
      <c r="X214" s="259" t="s">
        <v>565</v>
      </c>
      <c r="Y214" s="259" t="s">
        <v>565</v>
      </c>
      <c r="Z214" s="259" t="s">
        <v>565</v>
      </c>
      <c r="AA214" s="259" t="s">
        <v>565</v>
      </c>
      <c r="AB214" s="259" t="s">
        <v>565</v>
      </c>
      <c r="AC214" s="259" t="s">
        <v>565</v>
      </c>
      <c r="AD214" s="259" t="s">
        <v>565</v>
      </c>
      <c r="AE214" s="259" t="s">
        <v>565</v>
      </c>
      <c r="AF214" s="259" t="s">
        <v>565</v>
      </c>
      <c r="AG214" s="259" t="s">
        <v>565</v>
      </c>
      <c r="AH214" s="259" t="s">
        <v>565</v>
      </c>
      <c r="AI214" s="259" t="s">
        <v>565</v>
      </c>
      <c r="AJ214" s="259" t="s">
        <v>565</v>
      </c>
      <c r="AK214" s="259" t="s">
        <v>565</v>
      </c>
      <c r="AL214" s="259" t="s">
        <v>565</v>
      </c>
      <c r="AM214" s="259" t="s">
        <v>565</v>
      </c>
      <c r="AN214" s="259" t="s">
        <v>565</v>
      </c>
      <c r="AO214" s="259" t="s">
        <v>565</v>
      </c>
      <c r="AP214" s="259" t="s">
        <v>565</v>
      </c>
      <c r="AQ214" s="259" t="s">
        <v>565</v>
      </c>
      <c r="AR214" s="259" t="s">
        <v>565</v>
      </c>
      <c r="AS214" s="259" t="s">
        <v>565</v>
      </c>
      <c r="AT214" s="259" t="s">
        <v>565</v>
      </c>
      <c r="AU214" s="259" t="s">
        <v>565</v>
      </c>
      <c r="AV214" s="259" t="s">
        <v>565</v>
      </c>
      <c r="AW214" s="259" t="s">
        <v>565</v>
      </c>
      <c r="AX214" s="259" t="s">
        <v>565</v>
      </c>
      <c r="AY214" s="259" t="s">
        <v>565</v>
      </c>
      <c r="AZ214" s="259" t="s">
        <v>565</v>
      </c>
      <c r="BA214" s="259" t="s">
        <v>565</v>
      </c>
    </row>
    <row r="215" spans="4:53">
      <c r="D215" s="259" t="s">
        <v>565</v>
      </c>
      <c r="E215" s="259" t="s">
        <v>565</v>
      </c>
      <c r="F215" s="259" t="s">
        <v>565</v>
      </c>
      <c r="G215" s="259" t="s">
        <v>565</v>
      </c>
      <c r="H215" s="259" t="s">
        <v>565</v>
      </c>
      <c r="I215" s="259" t="s">
        <v>565</v>
      </c>
      <c r="J215" s="259" t="s">
        <v>565</v>
      </c>
      <c r="K215" s="259" t="s">
        <v>565</v>
      </c>
      <c r="L215" s="259" t="s">
        <v>565</v>
      </c>
      <c r="M215" s="259" t="s">
        <v>565</v>
      </c>
      <c r="N215" s="259" t="s">
        <v>565</v>
      </c>
      <c r="O215" s="259" t="s">
        <v>565</v>
      </c>
      <c r="P215" s="259" t="s">
        <v>565</v>
      </c>
      <c r="Q215" s="259" t="s">
        <v>565</v>
      </c>
      <c r="R215" s="259" t="s">
        <v>565</v>
      </c>
      <c r="S215" s="259" t="s">
        <v>565</v>
      </c>
      <c r="T215" s="259" t="s">
        <v>565</v>
      </c>
      <c r="U215" s="259" t="s">
        <v>565</v>
      </c>
      <c r="V215" s="260" t="s">
        <v>565</v>
      </c>
      <c r="W215" s="260" t="s">
        <v>565</v>
      </c>
      <c r="X215" s="259" t="s">
        <v>565</v>
      </c>
      <c r="Y215" s="259" t="s">
        <v>565</v>
      </c>
      <c r="Z215" s="259" t="s">
        <v>565</v>
      </c>
      <c r="AA215" s="259" t="s">
        <v>565</v>
      </c>
      <c r="AB215" s="259" t="s">
        <v>565</v>
      </c>
      <c r="AC215" s="259" t="s">
        <v>565</v>
      </c>
      <c r="AD215" s="259" t="s">
        <v>565</v>
      </c>
      <c r="AE215" s="259" t="s">
        <v>565</v>
      </c>
      <c r="AF215" s="259" t="s">
        <v>565</v>
      </c>
      <c r="AG215" s="259" t="s">
        <v>565</v>
      </c>
      <c r="AH215" s="259" t="s">
        <v>565</v>
      </c>
      <c r="AI215" s="259" t="s">
        <v>565</v>
      </c>
      <c r="AJ215" s="259" t="s">
        <v>565</v>
      </c>
      <c r="AK215" s="259" t="s">
        <v>565</v>
      </c>
      <c r="AL215" s="259" t="s">
        <v>565</v>
      </c>
      <c r="AM215" s="259" t="s">
        <v>565</v>
      </c>
      <c r="AN215" s="259" t="s">
        <v>565</v>
      </c>
      <c r="AO215" s="259" t="s">
        <v>565</v>
      </c>
      <c r="AP215" s="259" t="s">
        <v>565</v>
      </c>
      <c r="AQ215" s="259" t="s">
        <v>565</v>
      </c>
      <c r="AR215" s="259" t="s">
        <v>565</v>
      </c>
      <c r="AS215" s="259" t="s">
        <v>565</v>
      </c>
      <c r="AT215" s="259" t="s">
        <v>565</v>
      </c>
      <c r="AU215" s="259" t="s">
        <v>565</v>
      </c>
      <c r="AV215" s="259" t="s">
        <v>565</v>
      </c>
      <c r="AW215" s="259" t="s">
        <v>565</v>
      </c>
      <c r="AX215" s="259" t="s">
        <v>565</v>
      </c>
      <c r="AY215" s="259" t="s">
        <v>565</v>
      </c>
      <c r="AZ215" s="259" t="s">
        <v>565</v>
      </c>
      <c r="BA215" s="259" t="s">
        <v>565</v>
      </c>
    </row>
    <row r="216" spans="4:53">
      <c r="D216" s="259" t="s">
        <v>565</v>
      </c>
      <c r="E216" s="259" t="s">
        <v>565</v>
      </c>
      <c r="F216" s="259" t="s">
        <v>565</v>
      </c>
      <c r="G216" s="259" t="s">
        <v>565</v>
      </c>
      <c r="H216" s="259" t="s">
        <v>565</v>
      </c>
      <c r="I216" s="259" t="s">
        <v>565</v>
      </c>
      <c r="J216" s="259" t="s">
        <v>565</v>
      </c>
      <c r="K216" s="259" t="s">
        <v>565</v>
      </c>
      <c r="L216" s="259" t="s">
        <v>565</v>
      </c>
      <c r="M216" s="259" t="s">
        <v>565</v>
      </c>
      <c r="N216" s="259" t="s">
        <v>565</v>
      </c>
      <c r="O216" s="259" t="s">
        <v>565</v>
      </c>
      <c r="P216" s="259" t="s">
        <v>565</v>
      </c>
      <c r="Q216" s="259" t="s">
        <v>565</v>
      </c>
      <c r="R216" s="259" t="s">
        <v>565</v>
      </c>
      <c r="S216" s="259" t="s">
        <v>565</v>
      </c>
      <c r="T216" s="259" t="s">
        <v>565</v>
      </c>
      <c r="U216" s="259" t="s">
        <v>565</v>
      </c>
      <c r="V216" s="260" t="s">
        <v>565</v>
      </c>
      <c r="W216" s="260" t="s">
        <v>565</v>
      </c>
      <c r="X216" s="259" t="s">
        <v>565</v>
      </c>
      <c r="Y216" s="259" t="s">
        <v>565</v>
      </c>
      <c r="Z216" s="259" t="s">
        <v>565</v>
      </c>
      <c r="AA216" s="259" t="s">
        <v>565</v>
      </c>
      <c r="AB216" s="259" t="s">
        <v>565</v>
      </c>
      <c r="AC216" s="259" t="s">
        <v>565</v>
      </c>
      <c r="AD216" s="259" t="s">
        <v>565</v>
      </c>
      <c r="AE216" s="259" t="s">
        <v>565</v>
      </c>
      <c r="AF216" s="259" t="s">
        <v>565</v>
      </c>
      <c r="AG216" s="259" t="s">
        <v>565</v>
      </c>
      <c r="AH216" s="259" t="s">
        <v>565</v>
      </c>
      <c r="AI216" s="259" t="s">
        <v>565</v>
      </c>
      <c r="AJ216" s="259" t="s">
        <v>565</v>
      </c>
      <c r="AK216" s="259" t="s">
        <v>565</v>
      </c>
      <c r="AL216" s="259" t="s">
        <v>565</v>
      </c>
      <c r="AM216" s="259" t="s">
        <v>565</v>
      </c>
      <c r="AN216" s="259" t="s">
        <v>565</v>
      </c>
      <c r="AO216" s="259" t="s">
        <v>565</v>
      </c>
      <c r="AP216" s="259" t="s">
        <v>565</v>
      </c>
      <c r="AQ216" s="259" t="s">
        <v>565</v>
      </c>
      <c r="AR216" s="259" t="s">
        <v>565</v>
      </c>
      <c r="AS216" s="259" t="s">
        <v>565</v>
      </c>
      <c r="AT216" s="259" t="s">
        <v>565</v>
      </c>
      <c r="AU216" s="259" t="s">
        <v>565</v>
      </c>
      <c r="AV216" s="259" t="s">
        <v>565</v>
      </c>
      <c r="AW216" s="259" t="s">
        <v>565</v>
      </c>
      <c r="AX216" s="259" t="s">
        <v>565</v>
      </c>
      <c r="AY216" s="259" t="s">
        <v>565</v>
      </c>
      <c r="AZ216" s="259" t="s">
        <v>565</v>
      </c>
      <c r="BA216" s="259" t="s">
        <v>565</v>
      </c>
    </row>
    <row r="217" spans="4:53">
      <c r="D217" s="259" t="s">
        <v>565</v>
      </c>
      <c r="E217" s="259" t="s">
        <v>565</v>
      </c>
      <c r="F217" s="259" t="s">
        <v>565</v>
      </c>
      <c r="G217" s="259" t="s">
        <v>565</v>
      </c>
      <c r="H217" s="259" t="s">
        <v>565</v>
      </c>
      <c r="I217" s="259" t="s">
        <v>565</v>
      </c>
      <c r="J217" s="259" t="s">
        <v>565</v>
      </c>
      <c r="K217" s="259" t="s">
        <v>565</v>
      </c>
      <c r="L217" s="259" t="s">
        <v>565</v>
      </c>
      <c r="M217" s="259" t="s">
        <v>565</v>
      </c>
      <c r="N217" s="259" t="s">
        <v>565</v>
      </c>
      <c r="O217" s="259" t="s">
        <v>565</v>
      </c>
      <c r="P217" s="259" t="s">
        <v>565</v>
      </c>
      <c r="Q217" s="259" t="s">
        <v>565</v>
      </c>
      <c r="R217" s="259" t="s">
        <v>565</v>
      </c>
      <c r="S217" s="259" t="s">
        <v>565</v>
      </c>
      <c r="T217" s="259" t="s">
        <v>565</v>
      </c>
      <c r="U217" s="259" t="s">
        <v>565</v>
      </c>
      <c r="V217" s="260" t="s">
        <v>565</v>
      </c>
      <c r="W217" s="260" t="s">
        <v>565</v>
      </c>
      <c r="X217" s="259" t="s">
        <v>565</v>
      </c>
      <c r="Y217" s="259" t="s">
        <v>565</v>
      </c>
      <c r="Z217" s="259" t="s">
        <v>565</v>
      </c>
      <c r="AA217" s="259" t="s">
        <v>565</v>
      </c>
      <c r="AB217" s="259" t="s">
        <v>565</v>
      </c>
      <c r="AC217" s="259" t="s">
        <v>565</v>
      </c>
      <c r="AD217" s="259" t="s">
        <v>565</v>
      </c>
      <c r="AE217" s="259" t="s">
        <v>565</v>
      </c>
      <c r="AF217" s="259" t="s">
        <v>565</v>
      </c>
      <c r="AG217" s="259" t="s">
        <v>565</v>
      </c>
      <c r="AH217" s="259" t="s">
        <v>565</v>
      </c>
      <c r="AI217" s="259" t="s">
        <v>565</v>
      </c>
      <c r="AJ217" s="259" t="s">
        <v>565</v>
      </c>
      <c r="AK217" s="259" t="s">
        <v>565</v>
      </c>
      <c r="AL217" s="259" t="s">
        <v>565</v>
      </c>
      <c r="AM217" s="259" t="s">
        <v>565</v>
      </c>
      <c r="AN217" s="259" t="s">
        <v>565</v>
      </c>
      <c r="AO217" s="259" t="s">
        <v>565</v>
      </c>
      <c r="AP217" s="259" t="s">
        <v>565</v>
      </c>
      <c r="AQ217" s="259" t="s">
        <v>565</v>
      </c>
      <c r="AR217" s="259" t="s">
        <v>565</v>
      </c>
      <c r="AS217" s="259" t="s">
        <v>565</v>
      </c>
      <c r="AT217" s="259" t="s">
        <v>565</v>
      </c>
      <c r="AU217" s="259" t="s">
        <v>565</v>
      </c>
      <c r="AV217" s="259" t="s">
        <v>565</v>
      </c>
      <c r="AW217" s="259" t="s">
        <v>565</v>
      </c>
      <c r="AX217" s="259" t="s">
        <v>565</v>
      </c>
      <c r="AY217" s="259" t="s">
        <v>565</v>
      </c>
      <c r="AZ217" s="259" t="s">
        <v>565</v>
      </c>
      <c r="BA217" s="259" t="s">
        <v>565</v>
      </c>
    </row>
    <row r="218" spans="4:53">
      <c r="D218" s="259" t="s">
        <v>565</v>
      </c>
      <c r="E218" s="259" t="s">
        <v>565</v>
      </c>
      <c r="F218" s="259" t="s">
        <v>565</v>
      </c>
      <c r="G218" s="259" t="s">
        <v>565</v>
      </c>
      <c r="H218" s="259" t="s">
        <v>565</v>
      </c>
      <c r="I218" s="259" t="s">
        <v>565</v>
      </c>
      <c r="J218" s="259" t="s">
        <v>565</v>
      </c>
      <c r="K218" s="259" t="s">
        <v>565</v>
      </c>
      <c r="L218" s="259" t="s">
        <v>565</v>
      </c>
      <c r="M218" s="259" t="s">
        <v>565</v>
      </c>
      <c r="N218" s="259" t="s">
        <v>565</v>
      </c>
      <c r="O218" s="259" t="s">
        <v>565</v>
      </c>
      <c r="P218" s="259" t="s">
        <v>565</v>
      </c>
      <c r="Q218" s="259" t="s">
        <v>565</v>
      </c>
      <c r="R218" s="259" t="s">
        <v>565</v>
      </c>
      <c r="S218" s="259" t="s">
        <v>565</v>
      </c>
      <c r="T218" s="259" t="s">
        <v>565</v>
      </c>
      <c r="U218" s="259" t="s">
        <v>565</v>
      </c>
      <c r="V218" s="260" t="s">
        <v>565</v>
      </c>
      <c r="W218" s="260" t="s">
        <v>565</v>
      </c>
      <c r="X218" s="259" t="s">
        <v>565</v>
      </c>
      <c r="Y218" s="259" t="s">
        <v>565</v>
      </c>
      <c r="Z218" s="259" t="s">
        <v>565</v>
      </c>
      <c r="AA218" s="259" t="s">
        <v>565</v>
      </c>
      <c r="AB218" s="259" t="s">
        <v>565</v>
      </c>
      <c r="AC218" s="259" t="s">
        <v>565</v>
      </c>
      <c r="AD218" s="259" t="s">
        <v>565</v>
      </c>
      <c r="AE218" s="259" t="s">
        <v>565</v>
      </c>
      <c r="AF218" s="259" t="s">
        <v>565</v>
      </c>
      <c r="AG218" s="259" t="s">
        <v>565</v>
      </c>
      <c r="AH218" s="259" t="s">
        <v>565</v>
      </c>
      <c r="AI218" s="259" t="s">
        <v>565</v>
      </c>
      <c r="AJ218" s="259" t="s">
        <v>565</v>
      </c>
      <c r="AK218" s="259" t="s">
        <v>565</v>
      </c>
      <c r="AL218" s="259" t="s">
        <v>565</v>
      </c>
      <c r="AM218" s="259" t="s">
        <v>565</v>
      </c>
      <c r="AN218" s="259" t="s">
        <v>565</v>
      </c>
      <c r="AO218" s="259" t="s">
        <v>565</v>
      </c>
      <c r="AP218" s="259" t="s">
        <v>565</v>
      </c>
      <c r="AQ218" s="259" t="s">
        <v>565</v>
      </c>
      <c r="AR218" s="259" t="s">
        <v>565</v>
      </c>
      <c r="AS218" s="259" t="s">
        <v>565</v>
      </c>
      <c r="AT218" s="259" t="s">
        <v>565</v>
      </c>
      <c r="AU218" s="259" t="s">
        <v>565</v>
      </c>
      <c r="AV218" s="259" t="s">
        <v>565</v>
      </c>
      <c r="AW218" s="259" t="s">
        <v>565</v>
      </c>
      <c r="AX218" s="259" t="s">
        <v>565</v>
      </c>
      <c r="AY218" s="259" t="s">
        <v>565</v>
      </c>
      <c r="AZ218" s="259" t="s">
        <v>565</v>
      </c>
      <c r="BA218" s="259" t="s">
        <v>565</v>
      </c>
    </row>
    <row r="219" spans="4:53">
      <c r="D219" s="259" t="s">
        <v>565</v>
      </c>
      <c r="E219" s="259" t="s">
        <v>565</v>
      </c>
      <c r="F219" s="259" t="s">
        <v>565</v>
      </c>
      <c r="G219" s="259" t="s">
        <v>565</v>
      </c>
      <c r="H219" s="259" t="s">
        <v>565</v>
      </c>
      <c r="I219" s="259" t="s">
        <v>565</v>
      </c>
      <c r="J219" s="259" t="s">
        <v>565</v>
      </c>
      <c r="K219" s="259" t="s">
        <v>565</v>
      </c>
      <c r="L219" s="259" t="s">
        <v>565</v>
      </c>
      <c r="M219" s="259" t="s">
        <v>565</v>
      </c>
      <c r="N219" s="259" t="s">
        <v>565</v>
      </c>
      <c r="O219" s="259" t="s">
        <v>565</v>
      </c>
      <c r="P219" s="259" t="s">
        <v>565</v>
      </c>
      <c r="Q219" s="259" t="s">
        <v>565</v>
      </c>
      <c r="R219" s="259" t="s">
        <v>565</v>
      </c>
      <c r="S219" s="259" t="s">
        <v>565</v>
      </c>
      <c r="T219" s="259" t="s">
        <v>565</v>
      </c>
      <c r="U219" s="259" t="s">
        <v>565</v>
      </c>
      <c r="V219" s="260" t="s">
        <v>565</v>
      </c>
      <c r="W219" s="260" t="s">
        <v>565</v>
      </c>
      <c r="X219" s="259" t="s">
        <v>565</v>
      </c>
      <c r="Y219" s="259" t="s">
        <v>565</v>
      </c>
      <c r="Z219" s="259" t="s">
        <v>565</v>
      </c>
      <c r="AA219" s="259" t="s">
        <v>565</v>
      </c>
      <c r="AB219" s="259" t="s">
        <v>565</v>
      </c>
      <c r="AC219" s="259" t="s">
        <v>565</v>
      </c>
      <c r="AD219" s="259" t="s">
        <v>565</v>
      </c>
      <c r="AE219" s="259" t="s">
        <v>565</v>
      </c>
      <c r="AF219" s="259" t="s">
        <v>565</v>
      </c>
      <c r="AG219" s="259" t="s">
        <v>565</v>
      </c>
      <c r="AH219" s="259" t="s">
        <v>565</v>
      </c>
      <c r="AI219" s="259" t="s">
        <v>565</v>
      </c>
      <c r="AJ219" s="259" t="s">
        <v>565</v>
      </c>
      <c r="AK219" s="259" t="s">
        <v>565</v>
      </c>
      <c r="AL219" s="259" t="s">
        <v>565</v>
      </c>
      <c r="AM219" s="259" t="s">
        <v>565</v>
      </c>
      <c r="AN219" s="259" t="s">
        <v>565</v>
      </c>
      <c r="AO219" s="259" t="s">
        <v>565</v>
      </c>
      <c r="AP219" s="259" t="s">
        <v>565</v>
      </c>
      <c r="AQ219" s="259" t="s">
        <v>565</v>
      </c>
      <c r="AR219" s="259" t="s">
        <v>565</v>
      </c>
      <c r="AS219" s="259" t="s">
        <v>565</v>
      </c>
      <c r="AT219" s="259" t="s">
        <v>565</v>
      </c>
      <c r="AU219" s="259" t="s">
        <v>565</v>
      </c>
      <c r="AV219" s="259" t="s">
        <v>565</v>
      </c>
      <c r="AW219" s="259" t="s">
        <v>565</v>
      </c>
      <c r="AX219" s="259" t="s">
        <v>565</v>
      </c>
      <c r="AY219" s="259" t="s">
        <v>565</v>
      </c>
      <c r="AZ219" s="259" t="s">
        <v>565</v>
      </c>
      <c r="BA219" s="259" t="s">
        <v>565</v>
      </c>
    </row>
    <row r="220" spans="4:53">
      <c r="D220" s="259" t="s">
        <v>565</v>
      </c>
      <c r="E220" s="259" t="s">
        <v>565</v>
      </c>
      <c r="F220" s="259" t="s">
        <v>565</v>
      </c>
      <c r="G220" s="259" t="s">
        <v>565</v>
      </c>
      <c r="H220" s="259" t="s">
        <v>565</v>
      </c>
      <c r="I220" s="259" t="s">
        <v>565</v>
      </c>
      <c r="J220" s="259" t="s">
        <v>565</v>
      </c>
      <c r="K220" s="259" t="s">
        <v>565</v>
      </c>
      <c r="L220" s="259" t="s">
        <v>565</v>
      </c>
      <c r="M220" s="259" t="s">
        <v>565</v>
      </c>
      <c r="N220" s="259" t="s">
        <v>565</v>
      </c>
      <c r="O220" s="259" t="s">
        <v>565</v>
      </c>
      <c r="P220" s="259" t="s">
        <v>565</v>
      </c>
      <c r="Q220" s="259" t="s">
        <v>565</v>
      </c>
      <c r="R220" s="259" t="s">
        <v>565</v>
      </c>
      <c r="S220" s="259" t="s">
        <v>565</v>
      </c>
      <c r="T220" s="259" t="s">
        <v>565</v>
      </c>
      <c r="U220" s="259" t="s">
        <v>565</v>
      </c>
      <c r="V220" s="260" t="s">
        <v>565</v>
      </c>
      <c r="W220" s="260" t="s">
        <v>565</v>
      </c>
      <c r="X220" s="259" t="s">
        <v>565</v>
      </c>
      <c r="Y220" s="259" t="s">
        <v>565</v>
      </c>
      <c r="Z220" s="259" t="s">
        <v>565</v>
      </c>
      <c r="AA220" s="259" t="s">
        <v>565</v>
      </c>
      <c r="AB220" s="259" t="s">
        <v>565</v>
      </c>
      <c r="AC220" s="259" t="s">
        <v>565</v>
      </c>
      <c r="AD220" s="259" t="s">
        <v>565</v>
      </c>
      <c r="AE220" s="259" t="s">
        <v>565</v>
      </c>
      <c r="AF220" s="259" t="s">
        <v>565</v>
      </c>
      <c r="AG220" s="259" t="s">
        <v>565</v>
      </c>
      <c r="AH220" s="259" t="s">
        <v>565</v>
      </c>
      <c r="AI220" s="259" t="s">
        <v>565</v>
      </c>
      <c r="AJ220" s="259" t="s">
        <v>565</v>
      </c>
      <c r="AK220" s="259" t="s">
        <v>565</v>
      </c>
      <c r="AL220" s="259" t="s">
        <v>565</v>
      </c>
      <c r="AM220" s="259" t="s">
        <v>565</v>
      </c>
      <c r="AN220" s="259" t="s">
        <v>565</v>
      </c>
      <c r="AO220" s="259" t="s">
        <v>565</v>
      </c>
      <c r="AP220" s="259" t="s">
        <v>565</v>
      </c>
      <c r="AQ220" s="259" t="s">
        <v>565</v>
      </c>
      <c r="AR220" s="259" t="s">
        <v>565</v>
      </c>
      <c r="AS220" s="259" t="s">
        <v>565</v>
      </c>
      <c r="AT220" s="259" t="s">
        <v>565</v>
      </c>
      <c r="AU220" s="259" t="s">
        <v>565</v>
      </c>
      <c r="AV220" s="259" t="s">
        <v>565</v>
      </c>
      <c r="AW220" s="259" t="s">
        <v>565</v>
      </c>
      <c r="AX220" s="259" t="s">
        <v>565</v>
      </c>
      <c r="AY220" s="259" t="s">
        <v>565</v>
      </c>
      <c r="AZ220" s="259" t="s">
        <v>565</v>
      </c>
      <c r="BA220" s="259" t="s">
        <v>565</v>
      </c>
    </row>
    <row r="221" spans="4:53">
      <c r="D221" s="259" t="s">
        <v>565</v>
      </c>
      <c r="E221" s="259" t="s">
        <v>565</v>
      </c>
      <c r="F221" s="259" t="s">
        <v>565</v>
      </c>
      <c r="G221" s="259" t="s">
        <v>565</v>
      </c>
      <c r="H221" s="259" t="s">
        <v>565</v>
      </c>
      <c r="I221" s="259" t="s">
        <v>565</v>
      </c>
      <c r="J221" s="259" t="s">
        <v>565</v>
      </c>
      <c r="K221" s="259" t="s">
        <v>565</v>
      </c>
      <c r="L221" s="259" t="s">
        <v>565</v>
      </c>
      <c r="M221" s="259" t="s">
        <v>565</v>
      </c>
      <c r="N221" s="259" t="s">
        <v>565</v>
      </c>
      <c r="O221" s="259" t="s">
        <v>565</v>
      </c>
      <c r="P221" s="259" t="s">
        <v>565</v>
      </c>
      <c r="Q221" s="259" t="s">
        <v>565</v>
      </c>
      <c r="R221" s="259" t="s">
        <v>565</v>
      </c>
      <c r="S221" s="259" t="s">
        <v>565</v>
      </c>
      <c r="T221" s="259" t="s">
        <v>565</v>
      </c>
      <c r="U221" s="259" t="s">
        <v>565</v>
      </c>
      <c r="V221" s="260" t="s">
        <v>565</v>
      </c>
      <c r="W221" s="260" t="s">
        <v>565</v>
      </c>
      <c r="X221" s="259" t="s">
        <v>565</v>
      </c>
      <c r="Y221" s="259" t="s">
        <v>565</v>
      </c>
      <c r="Z221" s="259" t="s">
        <v>565</v>
      </c>
      <c r="AA221" s="259" t="s">
        <v>565</v>
      </c>
      <c r="AB221" s="259" t="s">
        <v>565</v>
      </c>
      <c r="AC221" s="259" t="s">
        <v>565</v>
      </c>
      <c r="AD221" s="259" t="s">
        <v>565</v>
      </c>
      <c r="AE221" s="259" t="s">
        <v>565</v>
      </c>
      <c r="AF221" s="259" t="s">
        <v>565</v>
      </c>
      <c r="AG221" s="259" t="s">
        <v>565</v>
      </c>
      <c r="AH221" s="259" t="s">
        <v>565</v>
      </c>
      <c r="AI221" s="259" t="s">
        <v>565</v>
      </c>
      <c r="AJ221" s="259" t="s">
        <v>565</v>
      </c>
      <c r="AK221" s="259" t="s">
        <v>565</v>
      </c>
      <c r="AL221" s="259" t="s">
        <v>565</v>
      </c>
      <c r="AM221" s="259" t="s">
        <v>565</v>
      </c>
      <c r="AN221" s="259" t="s">
        <v>565</v>
      </c>
      <c r="AO221" s="259" t="s">
        <v>565</v>
      </c>
      <c r="AP221" s="259" t="s">
        <v>565</v>
      </c>
      <c r="AQ221" s="259" t="s">
        <v>565</v>
      </c>
      <c r="AR221" s="259" t="s">
        <v>565</v>
      </c>
      <c r="AS221" s="259" t="s">
        <v>565</v>
      </c>
      <c r="AT221" s="259" t="s">
        <v>565</v>
      </c>
      <c r="AU221" s="259" t="s">
        <v>565</v>
      </c>
      <c r="AV221" s="259" t="s">
        <v>565</v>
      </c>
      <c r="AW221" s="259" t="s">
        <v>565</v>
      </c>
      <c r="AX221" s="259" t="s">
        <v>565</v>
      </c>
      <c r="AY221" s="259" t="s">
        <v>565</v>
      </c>
      <c r="AZ221" s="259" t="s">
        <v>565</v>
      </c>
      <c r="BA221" s="259" t="s">
        <v>565</v>
      </c>
    </row>
    <row r="222" spans="4:53">
      <c r="D222" s="259" t="s">
        <v>565</v>
      </c>
      <c r="E222" s="259" t="s">
        <v>565</v>
      </c>
      <c r="F222" s="259" t="s">
        <v>565</v>
      </c>
      <c r="G222" s="259" t="s">
        <v>565</v>
      </c>
      <c r="H222" s="259" t="s">
        <v>565</v>
      </c>
      <c r="I222" s="259" t="s">
        <v>565</v>
      </c>
      <c r="J222" s="259" t="s">
        <v>565</v>
      </c>
      <c r="K222" s="259" t="s">
        <v>565</v>
      </c>
      <c r="L222" s="259" t="s">
        <v>565</v>
      </c>
      <c r="M222" s="259" t="s">
        <v>565</v>
      </c>
      <c r="N222" s="259" t="s">
        <v>565</v>
      </c>
      <c r="O222" s="259" t="s">
        <v>565</v>
      </c>
      <c r="P222" s="259" t="s">
        <v>565</v>
      </c>
      <c r="Q222" s="259" t="s">
        <v>565</v>
      </c>
      <c r="R222" s="259" t="s">
        <v>565</v>
      </c>
      <c r="S222" s="259" t="s">
        <v>565</v>
      </c>
      <c r="T222" s="259" t="s">
        <v>565</v>
      </c>
      <c r="U222" s="259" t="s">
        <v>565</v>
      </c>
      <c r="V222" s="260" t="s">
        <v>565</v>
      </c>
      <c r="W222" s="260" t="s">
        <v>565</v>
      </c>
      <c r="X222" s="259" t="s">
        <v>565</v>
      </c>
      <c r="Y222" s="259" t="s">
        <v>565</v>
      </c>
      <c r="Z222" s="259" t="s">
        <v>565</v>
      </c>
      <c r="AA222" s="259" t="s">
        <v>565</v>
      </c>
      <c r="AB222" s="259" t="s">
        <v>565</v>
      </c>
      <c r="AC222" s="259" t="s">
        <v>565</v>
      </c>
      <c r="AD222" s="259" t="s">
        <v>565</v>
      </c>
      <c r="AE222" s="259" t="s">
        <v>565</v>
      </c>
      <c r="AF222" s="259" t="s">
        <v>565</v>
      </c>
      <c r="AG222" s="259" t="s">
        <v>565</v>
      </c>
      <c r="AH222" s="259" t="s">
        <v>565</v>
      </c>
      <c r="AI222" s="259" t="s">
        <v>565</v>
      </c>
      <c r="AJ222" s="259" t="s">
        <v>565</v>
      </c>
      <c r="AK222" s="259" t="s">
        <v>565</v>
      </c>
      <c r="AL222" s="259" t="s">
        <v>565</v>
      </c>
      <c r="AM222" s="259" t="s">
        <v>565</v>
      </c>
      <c r="AN222" s="259" t="s">
        <v>565</v>
      </c>
      <c r="AO222" s="259" t="s">
        <v>565</v>
      </c>
      <c r="AP222" s="259" t="s">
        <v>565</v>
      </c>
      <c r="AQ222" s="259" t="s">
        <v>565</v>
      </c>
      <c r="AR222" s="259" t="s">
        <v>565</v>
      </c>
      <c r="AS222" s="259" t="s">
        <v>565</v>
      </c>
      <c r="AT222" s="259" t="s">
        <v>565</v>
      </c>
      <c r="AU222" s="259" t="s">
        <v>565</v>
      </c>
      <c r="AV222" s="259" t="s">
        <v>565</v>
      </c>
      <c r="AW222" s="259" t="s">
        <v>565</v>
      </c>
      <c r="AX222" s="259" t="s">
        <v>565</v>
      </c>
      <c r="AY222" s="259" t="s">
        <v>565</v>
      </c>
      <c r="AZ222" s="259" t="s">
        <v>565</v>
      </c>
      <c r="BA222" s="259" t="s">
        <v>565</v>
      </c>
    </row>
    <row r="223" spans="4:53">
      <c r="D223" s="259" t="s">
        <v>565</v>
      </c>
      <c r="E223" s="259" t="s">
        <v>565</v>
      </c>
      <c r="F223" s="259" t="s">
        <v>565</v>
      </c>
      <c r="G223" s="259" t="s">
        <v>565</v>
      </c>
      <c r="H223" s="259" t="s">
        <v>565</v>
      </c>
      <c r="I223" s="259" t="s">
        <v>565</v>
      </c>
      <c r="J223" s="259" t="s">
        <v>565</v>
      </c>
      <c r="K223" s="259" t="s">
        <v>565</v>
      </c>
      <c r="L223" s="259" t="s">
        <v>565</v>
      </c>
      <c r="M223" s="259" t="s">
        <v>565</v>
      </c>
      <c r="N223" s="259" t="s">
        <v>565</v>
      </c>
      <c r="O223" s="259" t="s">
        <v>565</v>
      </c>
      <c r="P223" s="259" t="s">
        <v>565</v>
      </c>
      <c r="Q223" s="259" t="s">
        <v>565</v>
      </c>
      <c r="R223" s="259" t="s">
        <v>565</v>
      </c>
      <c r="S223" s="259" t="s">
        <v>565</v>
      </c>
      <c r="T223" s="259" t="s">
        <v>565</v>
      </c>
      <c r="U223" s="259" t="s">
        <v>565</v>
      </c>
      <c r="V223" s="260" t="s">
        <v>565</v>
      </c>
      <c r="W223" s="260" t="s">
        <v>565</v>
      </c>
      <c r="X223" s="259" t="s">
        <v>565</v>
      </c>
      <c r="Y223" s="259" t="s">
        <v>565</v>
      </c>
      <c r="Z223" s="259" t="s">
        <v>565</v>
      </c>
      <c r="AA223" s="259" t="s">
        <v>565</v>
      </c>
      <c r="AB223" s="259" t="s">
        <v>565</v>
      </c>
      <c r="AC223" s="259" t="s">
        <v>565</v>
      </c>
      <c r="AD223" s="259" t="s">
        <v>565</v>
      </c>
      <c r="AE223" s="259" t="s">
        <v>565</v>
      </c>
      <c r="AF223" s="259" t="s">
        <v>565</v>
      </c>
      <c r="AG223" s="259" t="s">
        <v>565</v>
      </c>
      <c r="AH223" s="259" t="s">
        <v>565</v>
      </c>
      <c r="AI223" s="259" t="s">
        <v>565</v>
      </c>
      <c r="AJ223" s="259" t="s">
        <v>565</v>
      </c>
      <c r="AK223" s="259" t="s">
        <v>565</v>
      </c>
      <c r="AL223" s="259" t="s">
        <v>565</v>
      </c>
      <c r="AM223" s="259" t="s">
        <v>565</v>
      </c>
      <c r="AN223" s="259" t="s">
        <v>565</v>
      </c>
      <c r="AO223" s="259" t="s">
        <v>565</v>
      </c>
      <c r="AP223" s="259" t="s">
        <v>565</v>
      </c>
      <c r="AQ223" s="259" t="s">
        <v>565</v>
      </c>
      <c r="AR223" s="259" t="s">
        <v>565</v>
      </c>
      <c r="AS223" s="259" t="s">
        <v>565</v>
      </c>
      <c r="AT223" s="259" t="s">
        <v>565</v>
      </c>
      <c r="AU223" s="259" t="s">
        <v>565</v>
      </c>
      <c r="AV223" s="259" t="s">
        <v>565</v>
      </c>
      <c r="AW223" s="259" t="s">
        <v>565</v>
      </c>
      <c r="AX223" s="259" t="s">
        <v>565</v>
      </c>
      <c r="AY223" s="259" t="s">
        <v>565</v>
      </c>
      <c r="AZ223" s="259" t="s">
        <v>565</v>
      </c>
      <c r="BA223" s="259" t="s">
        <v>565</v>
      </c>
    </row>
    <row r="224" spans="4:53">
      <c r="D224" s="259" t="s">
        <v>565</v>
      </c>
      <c r="E224" s="259" t="s">
        <v>565</v>
      </c>
      <c r="F224" s="259" t="s">
        <v>565</v>
      </c>
      <c r="G224" s="259" t="s">
        <v>565</v>
      </c>
      <c r="H224" s="259" t="s">
        <v>565</v>
      </c>
      <c r="I224" s="259" t="s">
        <v>565</v>
      </c>
      <c r="J224" s="259" t="s">
        <v>565</v>
      </c>
      <c r="K224" s="259" t="s">
        <v>565</v>
      </c>
      <c r="L224" s="259" t="s">
        <v>565</v>
      </c>
      <c r="M224" s="259" t="s">
        <v>565</v>
      </c>
      <c r="N224" s="259" t="s">
        <v>565</v>
      </c>
      <c r="O224" s="259" t="s">
        <v>565</v>
      </c>
      <c r="P224" s="259" t="s">
        <v>565</v>
      </c>
      <c r="Q224" s="259" t="s">
        <v>565</v>
      </c>
      <c r="R224" s="259" t="s">
        <v>565</v>
      </c>
      <c r="S224" s="259" t="s">
        <v>565</v>
      </c>
      <c r="T224" s="259" t="s">
        <v>565</v>
      </c>
      <c r="U224" s="259" t="s">
        <v>565</v>
      </c>
      <c r="V224" s="260" t="s">
        <v>565</v>
      </c>
      <c r="W224" s="260" t="s">
        <v>565</v>
      </c>
      <c r="X224" s="259" t="s">
        <v>565</v>
      </c>
      <c r="Y224" s="259" t="s">
        <v>565</v>
      </c>
      <c r="Z224" s="259" t="s">
        <v>565</v>
      </c>
      <c r="AA224" s="259" t="s">
        <v>565</v>
      </c>
      <c r="AB224" s="259" t="s">
        <v>565</v>
      </c>
      <c r="AC224" s="259" t="s">
        <v>565</v>
      </c>
      <c r="AD224" s="259" t="s">
        <v>565</v>
      </c>
      <c r="AE224" s="259" t="s">
        <v>565</v>
      </c>
      <c r="AF224" s="259" t="s">
        <v>565</v>
      </c>
      <c r="AG224" s="259" t="s">
        <v>565</v>
      </c>
      <c r="AH224" s="259" t="s">
        <v>565</v>
      </c>
      <c r="AI224" s="259" t="s">
        <v>565</v>
      </c>
      <c r="AJ224" s="259" t="s">
        <v>565</v>
      </c>
      <c r="AK224" s="259" t="s">
        <v>565</v>
      </c>
      <c r="AL224" s="259" t="s">
        <v>565</v>
      </c>
      <c r="AM224" s="259" t="s">
        <v>565</v>
      </c>
      <c r="AN224" s="259" t="s">
        <v>565</v>
      </c>
      <c r="AO224" s="259" t="s">
        <v>565</v>
      </c>
      <c r="AP224" s="259" t="s">
        <v>565</v>
      </c>
      <c r="AQ224" s="259" t="s">
        <v>565</v>
      </c>
      <c r="AR224" s="259" t="s">
        <v>565</v>
      </c>
      <c r="AS224" s="259" t="s">
        <v>565</v>
      </c>
      <c r="AT224" s="259" t="s">
        <v>565</v>
      </c>
      <c r="AU224" s="259" t="s">
        <v>565</v>
      </c>
      <c r="AV224" s="259" t="s">
        <v>565</v>
      </c>
      <c r="AW224" s="259" t="s">
        <v>565</v>
      </c>
      <c r="AX224" s="259" t="s">
        <v>565</v>
      </c>
      <c r="AY224" s="259" t="s">
        <v>565</v>
      </c>
      <c r="AZ224" s="259" t="s">
        <v>565</v>
      </c>
      <c r="BA224" s="259" t="s">
        <v>565</v>
      </c>
    </row>
    <row r="225" spans="4:53">
      <c r="D225" s="259" t="s">
        <v>565</v>
      </c>
      <c r="E225" s="259" t="s">
        <v>565</v>
      </c>
      <c r="F225" s="259" t="s">
        <v>565</v>
      </c>
      <c r="G225" s="259" t="s">
        <v>565</v>
      </c>
      <c r="H225" s="259" t="s">
        <v>565</v>
      </c>
      <c r="I225" s="259" t="s">
        <v>565</v>
      </c>
      <c r="J225" s="259" t="s">
        <v>565</v>
      </c>
      <c r="K225" s="259" t="s">
        <v>565</v>
      </c>
      <c r="L225" s="259" t="s">
        <v>565</v>
      </c>
      <c r="M225" s="259" t="s">
        <v>565</v>
      </c>
      <c r="N225" s="259" t="s">
        <v>565</v>
      </c>
      <c r="O225" s="259" t="s">
        <v>565</v>
      </c>
      <c r="P225" s="259" t="s">
        <v>565</v>
      </c>
      <c r="Q225" s="259" t="s">
        <v>565</v>
      </c>
      <c r="R225" s="259" t="s">
        <v>565</v>
      </c>
      <c r="S225" s="259" t="s">
        <v>565</v>
      </c>
      <c r="T225" s="259" t="s">
        <v>565</v>
      </c>
      <c r="U225" s="259" t="s">
        <v>565</v>
      </c>
      <c r="V225" s="260" t="s">
        <v>565</v>
      </c>
      <c r="W225" s="260" t="s">
        <v>565</v>
      </c>
      <c r="X225" s="259" t="s">
        <v>565</v>
      </c>
      <c r="Y225" s="259" t="s">
        <v>565</v>
      </c>
      <c r="Z225" s="259" t="s">
        <v>565</v>
      </c>
      <c r="AA225" s="259" t="s">
        <v>565</v>
      </c>
      <c r="AB225" s="259" t="s">
        <v>565</v>
      </c>
      <c r="AC225" s="259" t="s">
        <v>565</v>
      </c>
      <c r="AD225" s="259" t="s">
        <v>565</v>
      </c>
      <c r="AE225" s="259" t="s">
        <v>565</v>
      </c>
      <c r="AF225" s="259" t="s">
        <v>565</v>
      </c>
      <c r="AG225" s="259" t="s">
        <v>565</v>
      </c>
      <c r="AH225" s="259" t="s">
        <v>565</v>
      </c>
      <c r="AI225" s="259" t="s">
        <v>565</v>
      </c>
      <c r="AJ225" s="259" t="s">
        <v>565</v>
      </c>
      <c r="AK225" s="259" t="s">
        <v>565</v>
      </c>
      <c r="AL225" s="259" t="s">
        <v>565</v>
      </c>
      <c r="AM225" s="259" t="s">
        <v>565</v>
      </c>
      <c r="AN225" s="259" t="s">
        <v>565</v>
      </c>
      <c r="AO225" s="259" t="s">
        <v>565</v>
      </c>
      <c r="AP225" s="259" t="s">
        <v>565</v>
      </c>
      <c r="AQ225" s="259" t="s">
        <v>565</v>
      </c>
      <c r="AR225" s="259" t="s">
        <v>565</v>
      </c>
      <c r="AS225" s="259" t="s">
        <v>565</v>
      </c>
      <c r="AT225" s="259" t="s">
        <v>565</v>
      </c>
      <c r="AU225" s="259" t="s">
        <v>565</v>
      </c>
      <c r="AV225" s="259" t="s">
        <v>565</v>
      </c>
      <c r="AW225" s="259" t="s">
        <v>565</v>
      </c>
      <c r="AX225" s="259" t="s">
        <v>565</v>
      </c>
      <c r="AY225" s="259" t="s">
        <v>565</v>
      </c>
      <c r="AZ225" s="259" t="s">
        <v>565</v>
      </c>
      <c r="BA225" s="259" t="s">
        <v>565</v>
      </c>
    </row>
    <row r="226" spans="4:53">
      <c r="D226" s="259" t="s">
        <v>565</v>
      </c>
      <c r="E226" s="259" t="s">
        <v>565</v>
      </c>
      <c r="F226" s="259" t="s">
        <v>565</v>
      </c>
      <c r="G226" s="259" t="s">
        <v>565</v>
      </c>
      <c r="H226" s="259" t="s">
        <v>565</v>
      </c>
      <c r="I226" s="259" t="s">
        <v>565</v>
      </c>
      <c r="J226" s="259" t="s">
        <v>565</v>
      </c>
      <c r="K226" s="259" t="s">
        <v>565</v>
      </c>
      <c r="L226" s="259" t="s">
        <v>565</v>
      </c>
      <c r="M226" s="259" t="s">
        <v>565</v>
      </c>
      <c r="N226" s="259" t="s">
        <v>565</v>
      </c>
      <c r="O226" s="259" t="s">
        <v>565</v>
      </c>
      <c r="P226" s="259" t="s">
        <v>565</v>
      </c>
      <c r="Q226" s="259" t="s">
        <v>565</v>
      </c>
      <c r="R226" s="259" t="s">
        <v>565</v>
      </c>
      <c r="S226" s="259" t="s">
        <v>565</v>
      </c>
      <c r="T226" s="259" t="s">
        <v>565</v>
      </c>
      <c r="U226" s="259" t="s">
        <v>565</v>
      </c>
      <c r="V226" s="260" t="s">
        <v>565</v>
      </c>
      <c r="W226" s="260" t="s">
        <v>565</v>
      </c>
      <c r="X226" s="259" t="s">
        <v>565</v>
      </c>
      <c r="Y226" s="259" t="s">
        <v>565</v>
      </c>
      <c r="Z226" s="259" t="s">
        <v>565</v>
      </c>
      <c r="AA226" s="259" t="s">
        <v>565</v>
      </c>
      <c r="AB226" s="259" t="s">
        <v>565</v>
      </c>
      <c r="AC226" s="259" t="s">
        <v>565</v>
      </c>
      <c r="AD226" s="259" t="s">
        <v>565</v>
      </c>
      <c r="AE226" s="259" t="s">
        <v>565</v>
      </c>
      <c r="AF226" s="259" t="s">
        <v>565</v>
      </c>
      <c r="AG226" s="259" t="s">
        <v>565</v>
      </c>
      <c r="AH226" s="259" t="s">
        <v>565</v>
      </c>
      <c r="AI226" s="259" t="s">
        <v>565</v>
      </c>
      <c r="AJ226" s="259" t="s">
        <v>565</v>
      </c>
      <c r="AK226" s="259" t="s">
        <v>565</v>
      </c>
      <c r="AL226" s="259" t="s">
        <v>565</v>
      </c>
      <c r="AM226" s="259" t="s">
        <v>565</v>
      </c>
      <c r="AN226" s="259" t="s">
        <v>565</v>
      </c>
      <c r="AO226" s="259" t="s">
        <v>565</v>
      </c>
      <c r="AP226" s="259" t="s">
        <v>565</v>
      </c>
      <c r="AQ226" s="259" t="s">
        <v>565</v>
      </c>
      <c r="AR226" s="259" t="s">
        <v>565</v>
      </c>
      <c r="AS226" s="259" t="s">
        <v>565</v>
      </c>
      <c r="AT226" s="259" t="s">
        <v>565</v>
      </c>
      <c r="AU226" s="259" t="s">
        <v>565</v>
      </c>
      <c r="AV226" s="259" t="s">
        <v>565</v>
      </c>
      <c r="AW226" s="259" t="s">
        <v>565</v>
      </c>
      <c r="AX226" s="259" t="s">
        <v>565</v>
      </c>
      <c r="AY226" s="259" t="s">
        <v>565</v>
      </c>
      <c r="AZ226" s="259" t="s">
        <v>565</v>
      </c>
      <c r="BA226" s="259" t="s">
        <v>565</v>
      </c>
    </row>
    <row r="227" spans="4:53">
      <c r="D227" s="259" t="s">
        <v>565</v>
      </c>
      <c r="E227" s="259" t="s">
        <v>565</v>
      </c>
      <c r="F227" s="259" t="s">
        <v>565</v>
      </c>
      <c r="G227" s="259" t="s">
        <v>565</v>
      </c>
      <c r="H227" s="259" t="s">
        <v>565</v>
      </c>
      <c r="I227" s="259" t="s">
        <v>565</v>
      </c>
      <c r="J227" s="259" t="s">
        <v>565</v>
      </c>
      <c r="K227" s="259" t="s">
        <v>565</v>
      </c>
      <c r="L227" s="259" t="s">
        <v>565</v>
      </c>
      <c r="M227" s="259" t="s">
        <v>565</v>
      </c>
      <c r="N227" s="259" t="s">
        <v>565</v>
      </c>
      <c r="O227" s="259" t="s">
        <v>565</v>
      </c>
      <c r="P227" s="259" t="s">
        <v>565</v>
      </c>
      <c r="Q227" s="259" t="s">
        <v>565</v>
      </c>
      <c r="R227" s="259" t="s">
        <v>565</v>
      </c>
      <c r="S227" s="259" t="s">
        <v>565</v>
      </c>
      <c r="T227" s="259" t="s">
        <v>565</v>
      </c>
      <c r="U227" s="259" t="s">
        <v>565</v>
      </c>
      <c r="V227" s="260" t="s">
        <v>565</v>
      </c>
      <c r="W227" s="260" t="s">
        <v>565</v>
      </c>
      <c r="X227" s="259" t="s">
        <v>565</v>
      </c>
      <c r="Y227" s="259" t="s">
        <v>565</v>
      </c>
      <c r="Z227" s="259" t="s">
        <v>565</v>
      </c>
      <c r="AA227" s="259" t="s">
        <v>565</v>
      </c>
      <c r="AB227" s="259" t="s">
        <v>565</v>
      </c>
      <c r="AC227" s="259" t="s">
        <v>565</v>
      </c>
      <c r="AD227" s="259" t="s">
        <v>565</v>
      </c>
      <c r="AE227" s="259" t="s">
        <v>565</v>
      </c>
      <c r="AF227" s="259" t="s">
        <v>565</v>
      </c>
      <c r="AG227" s="259" t="s">
        <v>565</v>
      </c>
      <c r="AH227" s="259" t="s">
        <v>565</v>
      </c>
      <c r="AI227" s="259" t="s">
        <v>565</v>
      </c>
      <c r="AJ227" s="259" t="s">
        <v>565</v>
      </c>
      <c r="AK227" s="259" t="s">
        <v>565</v>
      </c>
      <c r="AL227" s="259" t="s">
        <v>565</v>
      </c>
      <c r="AM227" s="259" t="s">
        <v>565</v>
      </c>
      <c r="AN227" s="259" t="s">
        <v>565</v>
      </c>
      <c r="AO227" s="259" t="s">
        <v>565</v>
      </c>
      <c r="AP227" s="259" t="s">
        <v>565</v>
      </c>
      <c r="AQ227" s="259" t="s">
        <v>565</v>
      </c>
      <c r="AR227" s="259" t="s">
        <v>565</v>
      </c>
      <c r="AS227" s="259" t="s">
        <v>565</v>
      </c>
      <c r="AT227" s="259" t="s">
        <v>565</v>
      </c>
      <c r="AU227" s="259" t="s">
        <v>565</v>
      </c>
      <c r="AV227" s="259" t="s">
        <v>565</v>
      </c>
      <c r="AW227" s="259" t="s">
        <v>565</v>
      </c>
      <c r="AX227" s="259" t="s">
        <v>565</v>
      </c>
      <c r="AY227" s="259" t="s">
        <v>565</v>
      </c>
      <c r="AZ227" s="259" t="s">
        <v>565</v>
      </c>
      <c r="BA227" s="259" t="s">
        <v>565</v>
      </c>
    </row>
    <row r="228" spans="4:53">
      <c r="D228" s="259" t="s">
        <v>565</v>
      </c>
      <c r="E228" s="259" t="s">
        <v>565</v>
      </c>
      <c r="F228" s="259" t="s">
        <v>565</v>
      </c>
      <c r="G228" s="259" t="s">
        <v>565</v>
      </c>
      <c r="H228" s="259" t="s">
        <v>565</v>
      </c>
      <c r="I228" s="259" t="s">
        <v>565</v>
      </c>
      <c r="J228" s="259" t="s">
        <v>565</v>
      </c>
      <c r="K228" s="259" t="s">
        <v>565</v>
      </c>
      <c r="L228" s="259" t="s">
        <v>565</v>
      </c>
      <c r="M228" s="259" t="s">
        <v>565</v>
      </c>
      <c r="N228" s="259" t="s">
        <v>565</v>
      </c>
      <c r="O228" s="259" t="s">
        <v>565</v>
      </c>
      <c r="P228" s="259" t="s">
        <v>565</v>
      </c>
      <c r="Q228" s="259" t="s">
        <v>565</v>
      </c>
      <c r="R228" s="259" t="s">
        <v>565</v>
      </c>
      <c r="S228" s="259" t="s">
        <v>565</v>
      </c>
      <c r="T228" s="259" t="s">
        <v>565</v>
      </c>
      <c r="U228" s="259" t="s">
        <v>565</v>
      </c>
      <c r="V228" s="260" t="s">
        <v>565</v>
      </c>
      <c r="W228" s="260" t="s">
        <v>565</v>
      </c>
      <c r="X228" s="259" t="s">
        <v>565</v>
      </c>
      <c r="Y228" s="259" t="s">
        <v>565</v>
      </c>
      <c r="Z228" s="259" t="s">
        <v>565</v>
      </c>
      <c r="AA228" s="259" t="s">
        <v>565</v>
      </c>
      <c r="AB228" s="259" t="s">
        <v>565</v>
      </c>
      <c r="AC228" s="259" t="s">
        <v>565</v>
      </c>
      <c r="AD228" s="259" t="s">
        <v>565</v>
      </c>
      <c r="AE228" s="259" t="s">
        <v>565</v>
      </c>
      <c r="AF228" s="259" t="s">
        <v>565</v>
      </c>
      <c r="AG228" s="259" t="s">
        <v>565</v>
      </c>
      <c r="AH228" s="259" t="s">
        <v>565</v>
      </c>
      <c r="AI228" s="259" t="s">
        <v>565</v>
      </c>
      <c r="AJ228" s="259" t="s">
        <v>565</v>
      </c>
      <c r="AK228" s="259" t="s">
        <v>565</v>
      </c>
      <c r="AL228" s="259" t="s">
        <v>565</v>
      </c>
      <c r="AM228" s="259" t="s">
        <v>565</v>
      </c>
      <c r="AN228" s="259" t="s">
        <v>565</v>
      </c>
      <c r="AO228" s="259" t="s">
        <v>565</v>
      </c>
      <c r="AP228" s="259" t="s">
        <v>565</v>
      </c>
      <c r="AQ228" s="259" t="s">
        <v>565</v>
      </c>
      <c r="AR228" s="259" t="s">
        <v>565</v>
      </c>
      <c r="AS228" s="259" t="s">
        <v>565</v>
      </c>
      <c r="AT228" s="259" t="s">
        <v>565</v>
      </c>
      <c r="AU228" s="259" t="s">
        <v>565</v>
      </c>
      <c r="AV228" s="259" t="s">
        <v>565</v>
      </c>
      <c r="AW228" s="259" t="s">
        <v>565</v>
      </c>
      <c r="AX228" s="259" t="s">
        <v>565</v>
      </c>
      <c r="AY228" s="259" t="s">
        <v>565</v>
      </c>
      <c r="AZ228" s="259" t="s">
        <v>565</v>
      </c>
      <c r="BA228" s="259" t="s">
        <v>565</v>
      </c>
    </row>
    <row r="229" spans="4:53">
      <c r="D229" s="259" t="s">
        <v>565</v>
      </c>
      <c r="E229" s="259" t="s">
        <v>565</v>
      </c>
      <c r="F229" s="259" t="s">
        <v>565</v>
      </c>
      <c r="G229" s="259" t="s">
        <v>565</v>
      </c>
      <c r="H229" s="259" t="s">
        <v>565</v>
      </c>
      <c r="I229" s="259" t="s">
        <v>565</v>
      </c>
      <c r="J229" s="259" t="s">
        <v>565</v>
      </c>
      <c r="K229" s="259" t="s">
        <v>565</v>
      </c>
      <c r="L229" s="259" t="s">
        <v>565</v>
      </c>
      <c r="M229" s="259" t="s">
        <v>565</v>
      </c>
      <c r="N229" s="259" t="s">
        <v>565</v>
      </c>
      <c r="O229" s="259" t="s">
        <v>565</v>
      </c>
      <c r="P229" s="259" t="s">
        <v>565</v>
      </c>
      <c r="Q229" s="259" t="s">
        <v>565</v>
      </c>
      <c r="R229" s="259" t="s">
        <v>565</v>
      </c>
      <c r="S229" s="259" t="s">
        <v>565</v>
      </c>
      <c r="T229" s="259" t="s">
        <v>565</v>
      </c>
      <c r="U229" s="259" t="s">
        <v>565</v>
      </c>
      <c r="V229" s="260" t="s">
        <v>565</v>
      </c>
      <c r="W229" s="260" t="s">
        <v>565</v>
      </c>
      <c r="X229" s="259" t="s">
        <v>565</v>
      </c>
      <c r="Y229" s="259" t="s">
        <v>565</v>
      </c>
      <c r="Z229" s="259" t="s">
        <v>565</v>
      </c>
      <c r="AA229" s="259" t="s">
        <v>565</v>
      </c>
      <c r="AB229" s="259" t="s">
        <v>565</v>
      </c>
      <c r="AC229" s="259" t="s">
        <v>565</v>
      </c>
      <c r="AD229" s="259" t="s">
        <v>565</v>
      </c>
      <c r="AE229" s="259" t="s">
        <v>565</v>
      </c>
      <c r="AF229" s="259" t="s">
        <v>565</v>
      </c>
      <c r="AG229" s="259" t="s">
        <v>565</v>
      </c>
      <c r="AH229" s="259" t="s">
        <v>565</v>
      </c>
      <c r="AI229" s="259" t="s">
        <v>565</v>
      </c>
      <c r="AJ229" s="259" t="s">
        <v>565</v>
      </c>
      <c r="AK229" s="259" t="s">
        <v>565</v>
      </c>
      <c r="AL229" s="259" t="s">
        <v>565</v>
      </c>
      <c r="AM229" s="259" t="s">
        <v>565</v>
      </c>
      <c r="AN229" s="259" t="s">
        <v>565</v>
      </c>
      <c r="AO229" s="259" t="s">
        <v>565</v>
      </c>
      <c r="AP229" s="259" t="s">
        <v>565</v>
      </c>
      <c r="AQ229" s="259" t="s">
        <v>565</v>
      </c>
      <c r="AR229" s="259" t="s">
        <v>565</v>
      </c>
      <c r="AS229" s="259" t="s">
        <v>565</v>
      </c>
      <c r="AT229" s="259" t="s">
        <v>565</v>
      </c>
      <c r="AU229" s="259" t="s">
        <v>565</v>
      </c>
      <c r="AV229" s="259" t="s">
        <v>565</v>
      </c>
      <c r="AW229" s="259" t="s">
        <v>565</v>
      </c>
      <c r="AX229" s="259" t="s">
        <v>565</v>
      </c>
      <c r="AY229" s="259" t="s">
        <v>565</v>
      </c>
      <c r="AZ229" s="259" t="s">
        <v>565</v>
      </c>
      <c r="BA229" s="259" t="s">
        <v>565</v>
      </c>
    </row>
    <row r="230" spans="4:53">
      <c r="D230" s="259" t="s">
        <v>565</v>
      </c>
      <c r="E230" s="259" t="s">
        <v>565</v>
      </c>
      <c r="F230" s="259" t="s">
        <v>565</v>
      </c>
      <c r="G230" s="259" t="s">
        <v>565</v>
      </c>
      <c r="H230" s="259" t="s">
        <v>565</v>
      </c>
      <c r="I230" s="259" t="s">
        <v>565</v>
      </c>
      <c r="J230" s="259" t="s">
        <v>565</v>
      </c>
      <c r="K230" s="259" t="s">
        <v>565</v>
      </c>
      <c r="L230" s="259" t="s">
        <v>565</v>
      </c>
      <c r="M230" s="259" t="s">
        <v>565</v>
      </c>
      <c r="N230" s="259" t="s">
        <v>565</v>
      </c>
      <c r="O230" s="259" t="s">
        <v>565</v>
      </c>
      <c r="P230" s="259" t="s">
        <v>565</v>
      </c>
      <c r="Q230" s="259" t="s">
        <v>565</v>
      </c>
      <c r="R230" s="259" t="s">
        <v>565</v>
      </c>
      <c r="S230" s="259" t="s">
        <v>565</v>
      </c>
      <c r="T230" s="259" t="s">
        <v>565</v>
      </c>
      <c r="U230" s="259" t="s">
        <v>565</v>
      </c>
      <c r="V230" s="260" t="s">
        <v>565</v>
      </c>
      <c r="W230" s="260" t="s">
        <v>565</v>
      </c>
      <c r="X230" s="259" t="s">
        <v>565</v>
      </c>
      <c r="Y230" s="259" t="s">
        <v>565</v>
      </c>
      <c r="Z230" s="259" t="s">
        <v>565</v>
      </c>
      <c r="AA230" s="259" t="s">
        <v>565</v>
      </c>
      <c r="AB230" s="259" t="s">
        <v>565</v>
      </c>
      <c r="AC230" s="259" t="s">
        <v>565</v>
      </c>
      <c r="AD230" s="259" t="s">
        <v>565</v>
      </c>
      <c r="AE230" s="259" t="s">
        <v>565</v>
      </c>
      <c r="AF230" s="259" t="s">
        <v>565</v>
      </c>
      <c r="AG230" s="259" t="s">
        <v>565</v>
      </c>
      <c r="AH230" s="259" t="s">
        <v>565</v>
      </c>
      <c r="AI230" s="259" t="s">
        <v>565</v>
      </c>
      <c r="AJ230" s="259" t="s">
        <v>565</v>
      </c>
      <c r="AK230" s="259" t="s">
        <v>565</v>
      </c>
      <c r="AL230" s="259" t="s">
        <v>565</v>
      </c>
      <c r="AM230" s="259" t="s">
        <v>565</v>
      </c>
      <c r="AN230" s="259" t="s">
        <v>565</v>
      </c>
      <c r="AO230" s="259" t="s">
        <v>565</v>
      </c>
      <c r="AP230" s="259" t="s">
        <v>565</v>
      </c>
      <c r="AQ230" s="259" t="s">
        <v>565</v>
      </c>
      <c r="AR230" s="259" t="s">
        <v>565</v>
      </c>
      <c r="AS230" s="259" t="s">
        <v>565</v>
      </c>
      <c r="AT230" s="259" t="s">
        <v>565</v>
      </c>
      <c r="AU230" s="259" t="s">
        <v>565</v>
      </c>
      <c r="AV230" s="259" t="s">
        <v>565</v>
      </c>
      <c r="AW230" s="259" t="s">
        <v>565</v>
      </c>
      <c r="AX230" s="259" t="s">
        <v>565</v>
      </c>
      <c r="AY230" s="259" t="s">
        <v>565</v>
      </c>
      <c r="AZ230" s="259" t="s">
        <v>565</v>
      </c>
      <c r="BA230" s="259" t="s">
        <v>565</v>
      </c>
    </row>
    <row r="231" spans="4:53">
      <c r="D231" s="259" t="s">
        <v>565</v>
      </c>
      <c r="E231" s="259" t="s">
        <v>565</v>
      </c>
      <c r="F231" s="259" t="s">
        <v>565</v>
      </c>
      <c r="G231" s="259" t="s">
        <v>565</v>
      </c>
      <c r="H231" s="259" t="s">
        <v>565</v>
      </c>
      <c r="I231" s="259" t="s">
        <v>565</v>
      </c>
      <c r="J231" s="259" t="s">
        <v>565</v>
      </c>
      <c r="K231" s="259" t="s">
        <v>565</v>
      </c>
      <c r="L231" s="259" t="s">
        <v>565</v>
      </c>
      <c r="M231" s="259" t="s">
        <v>565</v>
      </c>
      <c r="N231" s="259" t="s">
        <v>565</v>
      </c>
      <c r="O231" s="259" t="s">
        <v>565</v>
      </c>
      <c r="P231" s="259" t="s">
        <v>565</v>
      </c>
      <c r="Q231" s="259" t="s">
        <v>565</v>
      </c>
      <c r="R231" s="259" t="s">
        <v>565</v>
      </c>
      <c r="S231" s="259" t="s">
        <v>565</v>
      </c>
      <c r="T231" s="259" t="s">
        <v>565</v>
      </c>
      <c r="U231" s="259" t="s">
        <v>565</v>
      </c>
      <c r="V231" s="260" t="s">
        <v>565</v>
      </c>
      <c r="W231" s="260" t="s">
        <v>565</v>
      </c>
      <c r="X231" s="259" t="s">
        <v>565</v>
      </c>
      <c r="Y231" s="259" t="s">
        <v>565</v>
      </c>
      <c r="Z231" s="259" t="s">
        <v>565</v>
      </c>
      <c r="AA231" s="259" t="s">
        <v>565</v>
      </c>
      <c r="AB231" s="259" t="s">
        <v>565</v>
      </c>
      <c r="AC231" s="259" t="s">
        <v>565</v>
      </c>
      <c r="AD231" s="259" t="s">
        <v>565</v>
      </c>
      <c r="AE231" s="259" t="s">
        <v>565</v>
      </c>
      <c r="AF231" s="259" t="s">
        <v>565</v>
      </c>
      <c r="AG231" s="259" t="s">
        <v>565</v>
      </c>
      <c r="AH231" s="259" t="s">
        <v>565</v>
      </c>
      <c r="AI231" s="259" t="s">
        <v>565</v>
      </c>
      <c r="AJ231" s="259" t="s">
        <v>565</v>
      </c>
      <c r="AK231" s="259" t="s">
        <v>565</v>
      </c>
      <c r="AL231" s="259" t="s">
        <v>565</v>
      </c>
      <c r="AM231" s="259" t="s">
        <v>565</v>
      </c>
      <c r="AN231" s="259" t="s">
        <v>565</v>
      </c>
      <c r="AO231" s="259" t="s">
        <v>565</v>
      </c>
      <c r="AP231" s="259" t="s">
        <v>565</v>
      </c>
      <c r="AQ231" s="259" t="s">
        <v>565</v>
      </c>
      <c r="AR231" s="259" t="s">
        <v>565</v>
      </c>
      <c r="AS231" s="259" t="s">
        <v>565</v>
      </c>
      <c r="AT231" s="259" t="s">
        <v>565</v>
      </c>
      <c r="AU231" s="259" t="s">
        <v>565</v>
      </c>
      <c r="AV231" s="259" t="s">
        <v>565</v>
      </c>
      <c r="AW231" s="259" t="s">
        <v>565</v>
      </c>
      <c r="AX231" s="259" t="s">
        <v>565</v>
      </c>
      <c r="AY231" s="259" t="s">
        <v>565</v>
      </c>
      <c r="AZ231" s="259" t="s">
        <v>565</v>
      </c>
      <c r="BA231" s="259" t="s">
        <v>565</v>
      </c>
    </row>
    <row r="232" spans="4:53">
      <c r="D232" s="259" t="s">
        <v>565</v>
      </c>
      <c r="E232" s="259" t="s">
        <v>565</v>
      </c>
      <c r="F232" s="259" t="s">
        <v>565</v>
      </c>
      <c r="G232" s="259" t="s">
        <v>565</v>
      </c>
      <c r="H232" s="259" t="s">
        <v>565</v>
      </c>
      <c r="I232" s="259" t="s">
        <v>565</v>
      </c>
      <c r="J232" s="259" t="s">
        <v>565</v>
      </c>
      <c r="K232" s="259" t="s">
        <v>565</v>
      </c>
      <c r="L232" s="259" t="s">
        <v>565</v>
      </c>
      <c r="M232" s="259" t="s">
        <v>565</v>
      </c>
      <c r="N232" s="259" t="s">
        <v>565</v>
      </c>
      <c r="O232" s="259" t="s">
        <v>565</v>
      </c>
      <c r="P232" s="259" t="s">
        <v>565</v>
      </c>
      <c r="Q232" s="259" t="s">
        <v>565</v>
      </c>
      <c r="R232" s="259" t="s">
        <v>565</v>
      </c>
      <c r="S232" s="259" t="s">
        <v>565</v>
      </c>
      <c r="T232" s="259" t="s">
        <v>565</v>
      </c>
      <c r="U232" s="259" t="s">
        <v>565</v>
      </c>
      <c r="V232" s="260" t="s">
        <v>565</v>
      </c>
      <c r="W232" s="260" t="s">
        <v>565</v>
      </c>
      <c r="X232" s="259" t="s">
        <v>565</v>
      </c>
      <c r="Y232" s="259" t="s">
        <v>565</v>
      </c>
      <c r="Z232" s="259" t="s">
        <v>565</v>
      </c>
      <c r="AA232" s="259" t="s">
        <v>565</v>
      </c>
      <c r="AB232" s="259" t="s">
        <v>565</v>
      </c>
      <c r="AC232" s="259" t="s">
        <v>565</v>
      </c>
      <c r="AD232" s="259" t="s">
        <v>565</v>
      </c>
      <c r="AE232" s="259" t="s">
        <v>565</v>
      </c>
      <c r="AF232" s="259" t="s">
        <v>565</v>
      </c>
      <c r="AG232" s="259" t="s">
        <v>565</v>
      </c>
      <c r="AH232" s="259" t="s">
        <v>565</v>
      </c>
      <c r="AI232" s="259" t="s">
        <v>565</v>
      </c>
      <c r="AJ232" s="259" t="s">
        <v>565</v>
      </c>
      <c r="AK232" s="259" t="s">
        <v>565</v>
      </c>
      <c r="AL232" s="259" t="s">
        <v>565</v>
      </c>
      <c r="AM232" s="259" t="s">
        <v>565</v>
      </c>
      <c r="AN232" s="259" t="s">
        <v>565</v>
      </c>
      <c r="AO232" s="259" t="s">
        <v>565</v>
      </c>
      <c r="AP232" s="259" t="s">
        <v>565</v>
      </c>
      <c r="AQ232" s="259" t="s">
        <v>565</v>
      </c>
      <c r="AR232" s="259" t="s">
        <v>565</v>
      </c>
      <c r="AS232" s="259" t="s">
        <v>565</v>
      </c>
      <c r="AT232" s="259" t="s">
        <v>565</v>
      </c>
      <c r="AU232" s="259" t="s">
        <v>565</v>
      </c>
      <c r="AV232" s="259" t="s">
        <v>565</v>
      </c>
      <c r="AW232" s="259" t="s">
        <v>565</v>
      </c>
      <c r="AX232" s="259" t="s">
        <v>565</v>
      </c>
      <c r="AY232" s="259" t="s">
        <v>565</v>
      </c>
      <c r="AZ232" s="259" t="s">
        <v>565</v>
      </c>
      <c r="BA232" s="259" t="s">
        <v>565</v>
      </c>
    </row>
    <row r="233" spans="4:53">
      <c r="D233" s="259" t="s">
        <v>565</v>
      </c>
      <c r="E233" s="259" t="s">
        <v>565</v>
      </c>
      <c r="F233" s="259" t="s">
        <v>565</v>
      </c>
      <c r="G233" s="259" t="s">
        <v>565</v>
      </c>
      <c r="H233" s="259" t="s">
        <v>565</v>
      </c>
      <c r="I233" s="259" t="s">
        <v>565</v>
      </c>
      <c r="J233" s="259" t="s">
        <v>565</v>
      </c>
      <c r="K233" s="259" t="s">
        <v>565</v>
      </c>
      <c r="L233" s="259" t="s">
        <v>565</v>
      </c>
      <c r="M233" s="259" t="s">
        <v>565</v>
      </c>
      <c r="N233" s="259" t="s">
        <v>565</v>
      </c>
      <c r="O233" s="259" t="s">
        <v>565</v>
      </c>
      <c r="P233" s="259" t="s">
        <v>565</v>
      </c>
      <c r="Q233" s="259" t="s">
        <v>565</v>
      </c>
      <c r="R233" s="259" t="s">
        <v>565</v>
      </c>
      <c r="S233" s="259" t="s">
        <v>565</v>
      </c>
      <c r="T233" s="259" t="s">
        <v>565</v>
      </c>
      <c r="U233" s="259" t="s">
        <v>565</v>
      </c>
      <c r="V233" s="260" t="s">
        <v>565</v>
      </c>
      <c r="W233" s="260" t="s">
        <v>565</v>
      </c>
      <c r="X233" s="259" t="s">
        <v>565</v>
      </c>
      <c r="Y233" s="259" t="s">
        <v>565</v>
      </c>
      <c r="Z233" s="259" t="s">
        <v>565</v>
      </c>
      <c r="AA233" s="259" t="s">
        <v>565</v>
      </c>
      <c r="AB233" s="259" t="s">
        <v>565</v>
      </c>
      <c r="AC233" s="259" t="s">
        <v>565</v>
      </c>
      <c r="AD233" s="259" t="s">
        <v>565</v>
      </c>
      <c r="AE233" s="259" t="s">
        <v>565</v>
      </c>
      <c r="AF233" s="259" t="s">
        <v>565</v>
      </c>
      <c r="AG233" s="259" t="s">
        <v>565</v>
      </c>
      <c r="AH233" s="259" t="s">
        <v>565</v>
      </c>
      <c r="AI233" s="259" t="s">
        <v>565</v>
      </c>
      <c r="AJ233" s="259" t="s">
        <v>565</v>
      </c>
      <c r="AK233" s="259" t="s">
        <v>565</v>
      </c>
      <c r="AL233" s="259" t="s">
        <v>565</v>
      </c>
      <c r="AM233" s="259" t="s">
        <v>565</v>
      </c>
      <c r="AN233" s="259" t="s">
        <v>565</v>
      </c>
      <c r="AO233" s="259" t="s">
        <v>565</v>
      </c>
      <c r="AP233" s="259" t="s">
        <v>565</v>
      </c>
      <c r="AQ233" s="259" t="s">
        <v>565</v>
      </c>
      <c r="AR233" s="259" t="s">
        <v>565</v>
      </c>
      <c r="AS233" s="259" t="s">
        <v>565</v>
      </c>
      <c r="AT233" s="259" t="s">
        <v>565</v>
      </c>
      <c r="AU233" s="259" t="s">
        <v>565</v>
      </c>
      <c r="AV233" s="259" t="s">
        <v>565</v>
      </c>
      <c r="AW233" s="259" t="s">
        <v>565</v>
      </c>
      <c r="AX233" s="259" t="s">
        <v>565</v>
      </c>
      <c r="AY233" s="259" t="s">
        <v>565</v>
      </c>
      <c r="AZ233" s="259" t="s">
        <v>565</v>
      </c>
      <c r="BA233" s="259" t="s">
        <v>565</v>
      </c>
    </row>
    <row r="234" spans="4:53">
      <c r="D234" s="259" t="s">
        <v>565</v>
      </c>
      <c r="E234" s="259" t="s">
        <v>565</v>
      </c>
      <c r="F234" s="259" t="s">
        <v>565</v>
      </c>
      <c r="G234" s="259" t="s">
        <v>565</v>
      </c>
      <c r="H234" s="259" t="s">
        <v>565</v>
      </c>
      <c r="I234" s="259" t="s">
        <v>565</v>
      </c>
      <c r="J234" s="259" t="s">
        <v>565</v>
      </c>
      <c r="K234" s="259" t="s">
        <v>565</v>
      </c>
      <c r="L234" s="259" t="s">
        <v>565</v>
      </c>
      <c r="M234" s="259" t="s">
        <v>565</v>
      </c>
      <c r="N234" s="259" t="s">
        <v>565</v>
      </c>
      <c r="O234" s="259" t="s">
        <v>565</v>
      </c>
      <c r="P234" s="259" t="s">
        <v>565</v>
      </c>
      <c r="Q234" s="259" t="s">
        <v>565</v>
      </c>
      <c r="R234" s="259" t="s">
        <v>565</v>
      </c>
      <c r="S234" s="259" t="s">
        <v>565</v>
      </c>
      <c r="T234" s="259" t="s">
        <v>565</v>
      </c>
      <c r="U234" s="259" t="s">
        <v>565</v>
      </c>
      <c r="V234" s="260" t="s">
        <v>565</v>
      </c>
      <c r="W234" s="260" t="s">
        <v>565</v>
      </c>
      <c r="X234" s="259" t="s">
        <v>565</v>
      </c>
      <c r="Y234" s="259" t="s">
        <v>565</v>
      </c>
      <c r="Z234" s="259" t="s">
        <v>565</v>
      </c>
      <c r="AA234" s="259" t="s">
        <v>565</v>
      </c>
      <c r="AB234" s="259" t="s">
        <v>565</v>
      </c>
      <c r="AC234" s="259" t="s">
        <v>565</v>
      </c>
      <c r="AD234" s="259" t="s">
        <v>565</v>
      </c>
      <c r="AE234" s="259" t="s">
        <v>565</v>
      </c>
      <c r="AF234" s="259" t="s">
        <v>565</v>
      </c>
      <c r="AG234" s="259" t="s">
        <v>565</v>
      </c>
      <c r="AH234" s="259" t="s">
        <v>565</v>
      </c>
      <c r="AI234" s="259" t="s">
        <v>565</v>
      </c>
      <c r="AJ234" s="259" t="s">
        <v>565</v>
      </c>
      <c r="AK234" s="259" t="s">
        <v>565</v>
      </c>
      <c r="AL234" s="259" t="s">
        <v>565</v>
      </c>
      <c r="AM234" s="259" t="s">
        <v>565</v>
      </c>
      <c r="AN234" s="259" t="s">
        <v>565</v>
      </c>
      <c r="AO234" s="259" t="s">
        <v>565</v>
      </c>
      <c r="AP234" s="259" t="s">
        <v>565</v>
      </c>
      <c r="AQ234" s="259" t="s">
        <v>565</v>
      </c>
      <c r="AR234" s="259" t="s">
        <v>565</v>
      </c>
      <c r="AS234" s="259" t="s">
        <v>565</v>
      </c>
      <c r="AT234" s="259" t="s">
        <v>565</v>
      </c>
      <c r="AU234" s="259" t="s">
        <v>565</v>
      </c>
      <c r="AV234" s="259" t="s">
        <v>565</v>
      </c>
      <c r="AW234" s="259" t="s">
        <v>565</v>
      </c>
      <c r="AX234" s="259" t="s">
        <v>565</v>
      </c>
      <c r="AY234" s="259" t="s">
        <v>565</v>
      </c>
      <c r="AZ234" s="259" t="s">
        <v>565</v>
      </c>
      <c r="BA234" s="259" t="s">
        <v>565</v>
      </c>
    </row>
    <row r="235" spans="4:53">
      <c r="D235" s="259" t="s">
        <v>565</v>
      </c>
      <c r="E235" s="259" t="s">
        <v>565</v>
      </c>
      <c r="F235" s="259" t="s">
        <v>565</v>
      </c>
      <c r="G235" s="259" t="s">
        <v>565</v>
      </c>
      <c r="H235" s="259" t="s">
        <v>565</v>
      </c>
      <c r="I235" s="259" t="s">
        <v>565</v>
      </c>
      <c r="J235" s="259" t="s">
        <v>565</v>
      </c>
      <c r="K235" s="259" t="s">
        <v>565</v>
      </c>
      <c r="L235" s="259" t="s">
        <v>565</v>
      </c>
      <c r="M235" s="259" t="s">
        <v>565</v>
      </c>
      <c r="N235" s="259" t="s">
        <v>565</v>
      </c>
      <c r="O235" s="259" t="s">
        <v>565</v>
      </c>
      <c r="P235" s="259" t="s">
        <v>565</v>
      </c>
      <c r="Q235" s="259" t="s">
        <v>565</v>
      </c>
      <c r="R235" s="259" t="s">
        <v>565</v>
      </c>
      <c r="S235" s="259" t="s">
        <v>565</v>
      </c>
      <c r="T235" s="259" t="s">
        <v>565</v>
      </c>
      <c r="U235" s="259" t="s">
        <v>565</v>
      </c>
      <c r="V235" s="260" t="s">
        <v>565</v>
      </c>
      <c r="W235" s="260" t="s">
        <v>565</v>
      </c>
      <c r="X235" s="259" t="s">
        <v>565</v>
      </c>
      <c r="Y235" s="259" t="s">
        <v>565</v>
      </c>
      <c r="Z235" s="259" t="s">
        <v>565</v>
      </c>
      <c r="AA235" s="259" t="s">
        <v>565</v>
      </c>
      <c r="AB235" s="259" t="s">
        <v>565</v>
      </c>
      <c r="AC235" s="259" t="s">
        <v>565</v>
      </c>
      <c r="AD235" s="259" t="s">
        <v>565</v>
      </c>
      <c r="AE235" s="259" t="s">
        <v>565</v>
      </c>
      <c r="AF235" s="259" t="s">
        <v>565</v>
      </c>
      <c r="AG235" s="259" t="s">
        <v>565</v>
      </c>
      <c r="AH235" s="259" t="s">
        <v>565</v>
      </c>
      <c r="AI235" s="259" t="s">
        <v>565</v>
      </c>
      <c r="AJ235" s="259" t="s">
        <v>565</v>
      </c>
      <c r="AK235" s="259" t="s">
        <v>565</v>
      </c>
      <c r="AL235" s="259" t="s">
        <v>565</v>
      </c>
      <c r="AM235" s="259" t="s">
        <v>565</v>
      </c>
      <c r="AN235" s="259" t="s">
        <v>565</v>
      </c>
      <c r="AO235" s="259" t="s">
        <v>565</v>
      </c>
      <c r="AP235" s="259" t="s">
        <v>565</v>
      </c>
      <c r="AQ235" s="259" t="s">
        <v>565</v>
      </c>
      <c r="AR235" s="259" t="s">
        <v>565</v>
      </c>
      <c r="AS235" s="259" t="s">
        <v>565</v>
      </c>
      <c r="AT235" s="259" t="s">
        <v>565</v>
      </c>
      <c r="AU235" s="259" t="s">
        <v>565</v>
      </c>
      <c r="AV235" s="259" t="s">
        <v>565</v>
      </c>
      <c r="AW235" s="259" t="s">
        <v>565</v>
      </c>
      <c r="AX235" s="259" t="s">
        <v>565</v>
      </c>
      <c r="AY235" s="259" t="s">
        <v>565</v>
      </c>
      <c r="AZ235" s="259" t="s">
        <v>565</v>
      </c>
      <c r="BA235" s="259" t="s">
        <v>565</v>
      </c>
    </row>
    <row r="236" spans="4:53">
      <c r="D236" s="259" t="s">
        <v>565</v>
      </c>
      <c r="E236" s="259" t="s">
        <v>565</v>
      </c>
      <c r="F236" s="259" t="s">
        <v>565</v>
      </c>
      <c r="G236" s="259" t="s">
        <v>565</v>
      </c>
      <c r="H236" s="259" t="s">
        <v>565</v>
      </c>
      <c r="I236" s="259" t="s">
        <v>565</v>
      </c>
      <c r="J236" s="259" t="s">
        <v>565</v>
      </c>
      <c r="K236" s="259" t="s">
        <v>565</v>
      </c>
      <c r="L236" s="259" t="s">
        <v>565</v>
      </c>
      <c r="M236" s="259" t="s">
        <v>565</v>
      </c>
      <c r="N236" s="259" t="s">
        <v>565</v>
      </c>
      <c r="O236" s="259" t="s">
        <v>565</v>
      </c>
      <c r="P236" s="259" t="s">
        <v>565</v>
      </c>
      <c r="Q236" s="259" t="s">
        <v>565</v>
      </c>
      <c r="R236" s="259" t="s">
        <v>565</v>
      </c>
      <c r="S236" s="259" t="s">
        <v>565</v>
      </c>
      <c r="T236" s="259" t="s">
        <v>565</v>
      </c>
      <c r="U236" s="259" t="s">
        <v>565</v>
      </c>
      <c r="V236" s="260" t="s">
        <v>565</v>
      </c>
      <c r="W236" s="260" t="s">
        <v>565</v>
      </c>
      <c r="X236" s="259" t="s">
        <v>565</v>
      </c>
      <c r="Y236" s="259" t="s">
        <v>565</v>
      </c>
      <c r="Z236" s="259" t="s">
        <v>565</v>
      </c>
      <c r="AA236" s="259" t="s">
        <v>565</v>
      </c>
      <c r="AB236" s="259" t="s">
        <v>565</v>
      </c>
      <c r="AC236" s="259" t="s">
        <v>565</v>
      </c>
      <c r="AD236" s="259" t="s">
        <v>565</v>
      </c>
      <c r="AE236" s="259" t="s">
        <v>565</v>
      </c>
      <c r="AF236" s="259" t="s">
        <v>565</v>
      </c>
      <c r="AG236" s="259" t="s">
        <v>565</v>
      </c>
      <c r="AH236" s="259" t="s">
        <v>565</v>
      </c>
      <c r="AI236" s="259" t="s">
        <v>565</v>
      </c>
      <c r="AJ236" s="259" t="s">
        <v>565</v>
      </c>
      <c r="AK236" s="259" t="s">
        <v>565</v>
      </c>
      <c r="AL236" s="259" t="s">
        <v>565</v>
      </c>
      <c r="AM236" s="259" t="s">
        <v>565</v>
      </c>
      <c r="AN236" s="259" t="s">
        <v>565</v>
      </c>
      <c r="AO236" s="259" t="s">
        <v>565</v>
      </c>
      <c r="AP236" s="259" t="s">
        <v>565</v>
      </c>
      <c r="AQ236" s="259" t="s">
        <v>565</v>
      </c>
      <c r="AR236" s="259" t="s">
        <v>565</v>
      </c>
      <c r="AS236" s="259" t="s">
        <v>565</v>
      </c>
      <c r="AT236" s="259" t="s">
        <v>565</v>
      </c>
      <c r="AU236" s="259" t="s">
        <v>565</v>
      </c>
      <c r="AV236" s="259" t="s">
        <v>565</v>
      </c>
      <c r="AW236" s="259" t="s">
        <v>565</v>
      </c>
      <c r="AX236" s="259" t="s">
        <v>565</v>
      </c>
      <c r="AY236" s="259" t="s">
        <v>565</v>
      </c>
      <c r="AZ236" s="259" t="s">
        <v>565</v>
      </c>
      <c r="BA236" s="259" t="s">
        <v>565</v>
      </c>
    </row>
    <row r="237" spans="4:53">
      <c r="D237" s="259" t="s">
        <v>565</v>
      </c>
      <c r="E237" s="259" t="s">
        <v>565</v>
      </c>
      <c r="F237" s="259" t="s">
        <v>565</v>
      </c>
      <c r="G237" s="259" t="s">
        <v>565</v>
      </c>
      <c r="H237" s="259" t="s">
        <v>565</v>
      </c>
      <c r="I237" s="259" t="s">
        <v>565</v>
      </c>
      <c r="J237" s="259" t="s">
        <v>565</v>
      </c>
      <c r="K237" s="259" t="s">
        <v>565</v>
      </c>
      <c r="L237" s="259" t="s">
        <v>565</v>
      </c>
      <c r="M237" s="259" t="s">
        <v>565</v>
      </c>
      <c r="N237" s="259" t="s">
        <v>565</v>
      </c>
      <c r="O237" s="259" t="s">
        <v>565</v>
      </c>
      <c r="P237" s="259" t="s">
        <v>565</v>
      </c>
      <c r="Q237" s="259" t="s">
        <v>565</v>
      </c>
      <c r="R237" s="259" t="s">
        <v>565</v>
      </c>
      <c r="S237" s="259" t="s">
        <v>565</v>
      </c>
      <c r="T237" s="259" t="s">
        <v>565</v>
      </c>
      <c r="U237" s="259" t="s">
        <v>565</v>
      </c>
      <c r="V237" s="260" t="s">
        <v>565</v>
      </c>
      <c r="W237" s="260" t="s">
        <v>565</v>
      </c>
      <c r="X237" s="259" t="s">
        <v>565</v>
      </c>
      <c r="Y237" s="259" t="s">
        <v>565</v>
      </c>
      <c r="Z237" s="259" t="s">
        <v>565</v>
      </c>
      <c r="AA237" s="259" t="s">
        <v>565</v>
      </c>
      <c r="AB237" s="259" t="s">
        <v>565</v>
      </c>
      <c r="AC237" s="259" t="s">
        <v>565</v>
      </c>
      <c r="AD237" s="259" t="s">
        <v>565</v>
      </c>
      <c r="AE237" s="259" t="s">
        <v>565</v>
      </c>
      <c r="AF237" s="259" t="s">
        <v>565</v>
      </c>
      <c r="AG237" s="259" t="s">
        <v>565</v>
      </c>
      <c r="AH237" s="259" t="s">
        <v>565</v>
      </c>
      <c r="AI237" s="259" t="s">
        <v>565</v>
      </c>
      <c r="AJ237" s="259" t="s">
        <v>565</v>
      </c>
      <c r="AK237" s="259" t="s">
        <v>565</v>
      </c>
      <c r="AL237" s="259" t="s">
        <v>565</v>
      </c>
      <c r="AM237" s="259" t="s">
        <v>565</v>
      </c>
      <c r="AN237" s="259" t="s">
        <v>565</v>
      </c>
      <c r="AO237" s="259" t="s">
        <v>565</v>
      </c>
      <c r="AP237" s="259" t="s">
        <v>565</v>
      </c>
      <c r="AQ237" s="259" t="s">
        <v>565</v>
      </c>
      <c r="AR237" s="259" t="s">
        <v>565</v>
      </c>
      <c r="AS237" s="259" t="s">
        <v>565</v>
      </c>
      <c r="AT237" s="259" t="s">
        <v>565</v>
      </c>
      <c r="AU237" s="259" t="s">
        <v>565</v>
      </c>
      <c r="AV237" s="259" t="s">
        <v>565</v>
      </c>
      <c r="AW237" s="259" t="s">
        <v>565</v>
      </c>
      <c r="AX237" s="259" t="s">
        <v>565</v>
      </c>
      <c r="AY237" s="259" t="s">
        <v>565</v>
      </c>
      <c r="AZ237" s="259" t="s">
        <v>565</v>
      </c>
      <c r="BA237" s="259" t="s">
        <v>565</v>
      </c>
    </row>
    <row r="238" spans="4:53">
      <c r="D238" s="259" t="s">
        <v>565</v>
      </c>
      <c r="E238" s="259" t="s">
        <v>565</v>
      </c>
      <c r="F238" s="259" t="s">
        <v>565</v>
      </c>
      <c r="G238" s="259" t="s">
        <v>565</v>
      </c>
      <c r="H238" s="259" t="s">
        <v>565</v>
      </c>
      <c r="I238" s="259" t="s">
        <v>565</v>
      </c>
      <c r="J238" s="259" t="s">
        <v>565</v>
      </c>
      <c r="K238" s="259" t="s">
        <v>565</v>
      </c>
      <c r="L238" s="259" t="s">
        <v>565</v>
      </c>
      <c r="M238" s="259" t="s">
        <v>565</v>
      </c>
      <c r="N238" s="259" t="s">
        <v>565</v>
      </c>
      <c r="O238" s="259" t="s">
        <v>565</v>
      </c>
      <c r="P238" s="259" t="s">
        <v>565</v>
      </c>
      <c r="Q238" s="259" t="s">
        <v>565</v>
      </c>
      <c r="R238" s="259" t="s">
        <v>565</v>
      </c>
      <c r="S238" s="259" t="s">
        <v>565</v>
      </c>
      <c r="T238" s="259" t="s">
        <v>565</v>
      </c>
      <c r="U238" s="259" t="s">
        <v>565</v>
      </c>
      <c r="V238" s="260" t="s">
        <v>565</v>
      </c>
      <c r="W238" s="260" t="s">
        <v>565</v>
      </c>
      <c r="X238" s="259" t="s">
        <v>565</v>
      </c>
      <c r="Y238" s="259" t="s">
        <v>565</v>
      </c>
      <c r="Z238" s="259" t="s">
        <v>565</v>
      </c>
      <c r="AA238" s="259" t="s">
        <v>565</v>
      </c>
      <c r="AB238" s="259" t="s">
        <v>565</v>
      </c>
      <c r="AC238" s="259" t="s">
        <v>565</v>
      </c>
      <c r="AD238" s="259" t="s">
        <v>565</v>
      </c>
      <c r="AE238" s="259" t="s">
        <v>565</v>
      </c>
      <c r="AF238" s="259" t="s">
        <v>565</v>
      </c>
      <c r="AG238" s="259" t="s">
        <v>565</v>
      </c>
      <c r="AH238" s="259" t="s">
        <v>565</v>
      </c>
      <c r="AI238" s="259" t="s">
        <v>565</v>
      </c>
      <c r="AJ238" s="259" t="s">
        <v>565</v>
      </c>
      <c r="AK238" s="259" t="s">
        <v>565</v>
      </c>
      <c r="AL238" s="259" t="s">
        <v>565</v>
      </c>
      <c r="AM238" s="259" t="s">
        <v>565</v>
      </c>
      <c r="AN238" s="259" t="s">
        <v>565</v>
      </c>
      <c r="AO238" s="259" t="s">
        <v>565</v>
      </c>
      <c r="AP238" s="259" t="s">
        <v>565</v>
      </c>
      <c r="AQ238" s="259" t="s">
        <v>565</v>
      </c>
      <c r="AR238" s="259" t="s">
        <v>565</v>
      </c>
      <c r="AS238" s="259" t="s">
        <v>565</v>
      </c>
      <c r="AT238" s="259" t="s">
        <v>565</v>
      </c>
      <c r="AU238" s="259" t="s">
        <v>565</v>
      </c>
      <c r="AV238" s="259" t="s">
        <v>565</v>
      </c>
      <c r="AW238" s="259" t="s">
        <v>565</v>
      </c>
      <c r="AX238" s="259" t="s">
        <v>565</v>
      </c>
      <c r="AY238" s="259" t="s">
        <v>565</v>
      </c>
      <c r="AZ238" s="259" t="s">
        <v>565</v>
      </c>
      <c r="BA238" s="259" t="s">
        <v>565</v>
      </c>
    </row>
    <row r="239" spans="4:53">
      <c r="D239" s="259" t="s">
        <v>565</v>
      </c>
      <c r="E239" s="259" t="s">
        <v>565</v>
      </c>
      <c r="F239" s="259" t="s">
        <v>565</v>
      </c>
      <c r="G239" s="259" t="s">
        <v>565</v>
      </c>
      <c r="H239" s="259" t="s">
        <v>565</v>
      </c>
      <c r="I239" s="259" t="s">
        <v>565</v>
      </c>
      <c r="J239" s="259" t="s">
        <v>565</v>
      </c>
      <c r="K239" s="259" t="s">
        <v>565</v>
      </c>
      <c r="L239" s="259" t="s">
        <v>565</v>
      </c>
      <c r="M239" s="259" t="s">
        <v>565</v>
      </c>
      <c r="N239" s="259" t="s">
        <v>565</v>
      </c>
      <c r="O239" s="259" t="s">
        <v>565</v>
      </c>
      <c r="P239" s="259" t="s">
        <v>565</v>
      </c>
      <c r="Q239" s="259" t="s">
        <v>565</v>
      </c>
      <c r="R239" s="259" t="s">
        <v>565</v>
      </c>
      <c r="S239" s="259" t="s">
        <v>565</v>
      </c>
      <c r="T239" s="259" t="s">
        <v>565</v>
      </c>
      <c r="U239" s="259" t="s">
        <v>565</v>
      </c>
      <c r="V239" s="260" t="s">
        <v>565</v>
      </c>
      <c r="W239" s="260" t="s">
        <v>565</v>
      </c>
      <c r="X239" s="259" t="s">
        <v>565</v>
      </c>
      <c r="Y239" s="259" t="s">
        <v>565</v>
      </c>
      <c r="Z239" s="259" t="s">
        <v>565</v>
      </c>
      <c r="AA239" s="259" t="s">
        <v>565</v>
      </c>
      <c r="AB239" s="259" t="s">
        <v>565</v>
      </c>
      <c r="AC239" s="259" t="s">
        <v>565</v>
      </c>
      <c r="AD239" s="259" t="s">
        <v>565</v>
      </c>
      <c r="AE239" s="259" t="s">
        <v>565</v>
      </c>
      <c r="AF239" s="259" t="s">
        <v>565</v>
      </c>
      <c r="AG239" s="259" t="s">
        <v>565</v>
      </c>
      <c r="AH239" s="259" t="s">
        <v>565</v>
      </c>
      <c r="AI239" s="259" t="s">
        <v>565</v>
      </c>
      <c r="AJ239" s="259" t="s">
        <v>565</v>
      </c>
      <c r="AK239" s="259" t="s">
        <v>565</v>
      </c>
      <c r="AL239" s="259" t="s">
        <v>565</v>
      </c>
      <c r="AM239" s="259" t="s">
        <v>565</v>
      </c>
      <c r="AN239" s="259" t="s">
        <v>565</v>
      </c>
      <c r="AO239" s="259" t="s">
        <v>565</v>
      </c>
      <c r="AP239" s="259" t="s">
        <v>565</v>
      </c>
      <c r="AQ239" s="259" t="s">
        <v>565</v>
      </c>
      <c r="AR239" s="259" t="s">
        <v>565</v>
      </c>
      <c r="AS239" s="259" t="s">
        <v>565</v>
      </c>
      <c r="AT239" s="259" t="s">
        <v>565</v>
      </c>
      <c r="AU239" s="259" t="s">
        <v>565</v>
      </c>
      <c r="AV239" s="259" t="s">
        <v>565</v>
      </c>
      <c r="AW239" s="259" t="s">
        <v>565</v>
      </c>
      <c r="AX239" s="259" t="s">
        <v>565</v>
      </c>
      <c r="AY239" s="259" t="s">
        <v>565</v>
      </c>
      <c r="AZ239" s="259" t="s">
        <v>565</v>
      </c>
      <c r="BA239" s="259" t="s">
        <v>565</v>
      </c>
    </row>
    <row r="240" spans="4:53">
      <c r="D240" s="259" t="s">
        <v>565</v>
      </c>
      <c r="E240" s="259" t="s">
        <v>565</v>
      </c>
      <c r="F240" s="259" t="s">
        <v>565</v>
      </c>
      <c r="G240" s="259" t="s">
        <v>565</v>
      </c>
      <c r="H240" s="259" t="s">
        <v>565</v>
      </c>
      <c r="I240" s="259" t="s">
        <v>565</v>
      </c>
      <c r="J240" s="259" t="s">
        <v>565</v>
      </c>
      <c r="K240" s="259" t="s">
        <v>565</v>
      </c>
      <c r="L240" s="259" t="s">
        <v>565</v>
      </c>
      <c r="M240" s="259" t="s">
        <v>565</v>
      </c>
      <c r="N240" s="259" t="s">
        <v>565</v>
      </c>
      <c r="O240" s="259" t="s">
        <v>565</v>
      </c>
      <c r="P240" s="259" t="s">
        <v>565</v>
      </c>
      <c r="Q240" s="259" t="s">
        <v>565</v>
      </c>
      <c r="R240" s="259" t="s">
        <v>565</v>
      </c>
      <c r="S240" s="259" t="s">
        <v>565</v>
      </c>
      <c r="T240" s="259" t="s">
        <v>565</v>
      </c>
      <c r="U240" s="259" t="s">
        <v>565</v>
      </c>
      <c r="V240" s="260" t="s">
        <v>565</v>
      </c>
      <c r="W240" s="260" t="s">
        <v>565</v>
      </c>
      <c r="X240" s="259" t="s">
        <v>565</v>
      </c>
      <c r="Y240" s="259" t="s">
        <v>565</v>
      </c>
      <c r="Z240" s="259" t="s">
        <v>565</v>
      </c>
      <c r="AA240" s="259" t="s">
        <v>565</v>
      </c>
      <c r="AB240" s="259" t="s">
        <v>565</v>
      </c>
      <c r="AC240" s="259" t="s">
        <v>565</v>
      </c>
      <c r="AD240" s="259" t="s">
        <v>565</v>
      </c>
      <c r="AE240" s="259" t="s">
        <v>565</v>
      </c>
      <c r="AF240" s="259" t="s">
        <v>565</v>
      </c>
      <c r="AG240" s="259" t="s">
        <v>565</v>
      </c>
      <c r="AH240" s="259" t="s">
        <v>565</v>
      </c>
      <c r="AI240" s="259" t="s">
        <v>565</v>
      </c>
      <c r="AJ240" s="259" t="s">
        <v>565</v>
      </c>
      <c r="AK240" s="259" t="s">
        <v>565</v>
      </c>
      <c r="AL240" s="259" t="s">
        <v>565</v>
      </c>
      <c r="AM240" s="259" t="s">
        <v>565</v>
      </c>
      <c r="AN240" s="259" t="s">
        <v>565</v>
      </c>
      <c r="AO240" s="259" t="s">
        <v>565</v>
      </c>
      <c r="AP240" s="259" t="s">
        <v>565</v>
      </c>
      <c r="AQ240" s="259" t="s">
        <v>565</v>
      </c>
      <c r="AR240" s="259" t="s">
        <v>565</v>
      </c>
      <c r="AS240" s="259" t="s">
        <v>565</v>
      </c>
      <c r="AT240" s="259" t="s">
        <v>565</v>
      </c>
      <c r="AU240" s="259" t="s">
        <v>565</v>
      </c>
      <c r="AV240" s="259" t="s">
        <v>565</v>
      </c>
      <c r="AW240" s="259" t="s">
        <v>565</v>
      </c>
      <c r="AX240" s="259" t="s">
        <v>565</v>
      </c>
      <c r="AY240" s="259" t="s">
        <v>565</v>
      </c>
      <c r="AZ240" s="259" t="s">
        <v>565</v>
      </c>
      <c r="BA240" s="259" t="s">
        <v>565</v>
      </c>
    </row>
    <row r="241" spans="4:53">
      <c r="D241" s="259" t="s">
        <v>565</v>
      </c>
      <c r="E241" s="259" t="s">
        <v>565</v>
      </c>
      <c r="F241" s="259" t="s">
        <v>565</v>
      </c>
      <c r="G241" s="259" t="s">
        <v>565</v>
      </c>
      <c r="H241" s="259" t="s">
        <v>565</v>
      </c>
      <c r="I241" s="259" t="s">
        <v>565</v>
      </c>
      <c r="J241" s="259" t="s">
        <v>565</v>
      </c>
      <c r="K241" s="259" t="s">
        <v>565</v>
      </c>
      <c r="L241" s="259" t="s">
        <v>565</v>
      </c>
      <c r="M241" s="259" t="s">
        <v>565</v>
      </c>
      <c r="N241" s="259" t="s">
        <v>565</v>
      </c>
      <c r="O241" s="259" t="s">
        <v>565</v>
      </c>
      <c r="P241" s="259" t="s">
        <v>565</v>
      </c>
      <c r="Q241" s="259" t="s">
        <v>565</v>
      </c>
      <c r="R241" s="259" t="s">
        <v>565</v>
      </c>
      <c r="S241" s="259" t="s">
        <v>565</v>
      </c>
      <c r="T241" s="259" t="s">
        <v>565</v>
      </c>
      <c r="U241" s="259" t="s">
        <v>565</v>
      </c>
      <c r="V241" s="260" t="s">
        <v>565</v>
      </c>
      <c r="W241" s="260" t="s">
        <v>565</v>
      </c>
      <c r="X241" s="259" t="s">
        <v>565</v>
      </c>
      <c r="Y241" s="259" t="s">
        <v>565</v>
      </c>
      <c r="Z241" s="259" t="s">
        <v>565</v>
      </c>
      <c r="AA241" s="259" t="s">
        <v>565</v>
      </c>
      <c r="AB241" s="259" t="s">
        <v>565</v>
      </c>
      <c r="AC241" s="259" t="s">
        <v>565</v>
      </c>
      <c r="AD241" s="259" t="s">
        <v>565</v>
      </c>
      <c r="AE241" s="259" t="s">
        <v>565</v>
      </c>
      <c r="AF241" s="259" t="s">
        <v>565</v>
      </c>
      <c r="AG241" s="259" t="s">
        <v>565</v>
      </c>
      <c r="AH241" s="259" t="s">
        <v>565</v>
      </c>
      <c r="AI241" s="259" t="s">
        <v>565</v>
      </c>
      <c r="AJ241" s="259" t="s">
        <v>565</v>
      </c>
      <c r="AK241" s="259" t="s">
        <v>565</v>
      </c>
      <c r="AL241" s="259" t="s">
        <v>565</v>
      </c>
      <c r="AM241" s="259" t="s">
        <v>565</v>
      </c>
      <c r="AN241" s="259" t="s">
        <v>565</v>
      </c>
      <c r="AO241" s="259" t="s">
        <v>565</v>
      </c>
      <c r="AP241" s="259" t="s">
        <v>565</v>
      </c>
      <c r="AQ241" s="259" t="s">
        <v>565</v>
      </c>
      <c r="AR241" s="259" t="s">
        <v>565</v>
      </c>
      <c r="AS241" s="259" t="s">
        <v>565</v>
      </c>
      <c r="AT241" s="259" t="s">
        <v>565</v>
      </c>
      <c r="AU241" s="259" t="s">
        <v>565</v>
      </c>
      <c r="AV241" s="259" t="s">
        <v>565</v>
      </c>
      <c r="AW241" s="259" t="s">
        <v>565</v>
      </c>
      <c r="AX241" s="259" t="s">
        <v>565</v>
      </c>
      <c r="AY241" s="259" t="s">
        <v>565</v>
      </c>
      <c r="AZ241" s="259" t="s">
        <v>565</v>
      </c>
      <c r="BA241" s="259" t="s">
        <v>565</v>
      </c>
    </row>
    <row r="242" spans="4:53">
      <c r="D242" s="259" t="s">
        <v>565</v>
      </c>
      <c r="E242" s="259" t="s">
        <v>565</v>
      </c>
      <c r="F242" s="259" t="s">
        <v>565</v>
      </c>
      <c r="G242" s="259" t="s">
        <v>565</v>
      </c>
      <c r="H242" s="259" t="s">
        <v>565</v>
      </c>
      <c r="I242" s="259" t="s">
        <v>565</v>
      </c>
      <c r="J242" s="259" t="s">
        <v>565</v>
      </c>
      <c r="K242" s="259" t="s">
        <v>565</v>
      </c>
      <c r="L242" s="259" t="s">
        <v>565</v>
      </c>
      <c r="M242" s="259" t="s">
        <v>565</v>
      </c>
      <c r="N242" s="259" t="s">
        <v>565</v>
      </c>
      <c r="O242" s="259" t="s">
        <v>565</v>
      </c>
      <c r="P242" s="259" t="s">
        <v>565</v>
      </c>
      <c r="Q242" s="259" t="s">
        <v>565</v>
      </c>
      <c r="R242" s="259" t="s">
        <v>565</v>
      </c>
      <c r="S242" s="259" t="s">
        <v>565</v>
      </c>
      <c r="T242" s="259" t="s">
        <v>565</v>
      </c>
      <c r="U242" s="259" t="s">
        <v>565</v>
      </c>
      <c r="V242" s="260" t="s">
        <v>565</v>
      </c>
      <c r="W242" s="260" t="s">
        <v>565</v>
      </c>
      <c r="X242" s="259" t="s">
        <v>565</v>
      </c>
      <c r="Y242" s="259" t="s">
        <v>565</v>
      </c>
      <c r="Z242" s="259" t="s">
        <v>565</v>
      </c>
      <c r="AA242" s="259" t="s">
        <v>565</v>
      </c>
      <c r="AB242" s="259" t="s">
        <v>565</v>
      </c>
      <c r="AC242" s="259" t="s">
        <v>565</v>
      </c>
      <c r="AD242" s="259" t="s">
        <v>565</v>
      </c>
      <c r="AE242" s="259" t="s">
        <v>565</v>
      </c>
      <c r="AF242" s="259" t="s">
        <v>565</v>
      </c>
      <c r="AG242" s="259" t="s">
        <v>565</v>
      </c>
      <c r="AH242" s="259" t="s">
        <v>565</v>
      </c>
      <c r="AI242" s="259" t="s">
        <v>565</v>
      </c>
      <c r="AJ242" s="259" t="s">
        <v>565</v>
      </c>
      <c r="AK242" s="259" t="s">
        <v>565</v>
      </c>
      <c r="AL242" s="259" t="s">
        <v>565</v>
      </c>
      <c r="AM242" s="259" t="s">
        <v>565</v>
      </c>
      <c r="AN242" s="259" t="s">
        <v>565</v>
      </c>
      <c r="AO242" s="259" t="s">
        <v>565</v>
      </c>
      <c r="AP242" s="259" t="s">
        <v>565</v>
      </c>
      <c r="AQ242" s="259" t="s">
        <v>565</v>
      </c>
      <c r="AR242" s="259" t="s">
        <v>565</v>
      </c>
      <c r="AS242" s="259" t="s">
        <v>565</v>
      </c>
      <c r="AT242" s="259" t="s">
        <v>565</v>
      </c>
      <c r="AU242" s="259" t="s">
        <v>565</v>
      </c>
      <c r="AV242" s="259" t="s">
        <v>565</v>
      </c>
      <c r="AW242" s="259" t="s">
        <v>565</v>
      </c>
      <c r="AX242" s="259" t="s">
        <v>565</v>
      </c>
      <c r="AY242" s="259" t="s">
        <v>565</v>
      </c>
      <c r="AZ242" s="259" t="s">
        <v>565</v>
      </c>
      <c r="BA242" s="259" t="s">
        <v>565</v>
      </c>
    </row>
    <row r="243" spans="4:53">
      <c r="D243" s="259" t="s">
        <v>565</v>
      </c>
      <c r="E243" s="259" t="s">
        <v>565</v>
      </c>
      <c r="F243" s="259" t="s">
        <v>565</v>
      </c>
      <c r="G243" s="259" t="s">
        <v>565</v>
      </c>
      <c r="H243" s="259" t="s">
        <v>565</v>
      </c>
      <c r="I243" s="259" t="s">
        <v>565</v>
      </c>
      <c r="J243" s="259" t="s">
        <v>565</v>
      </c>
      <c r="K243" s="259" t="s">
        <v>565</v>
      </c>
      <c r="L243" s="259" t="s">
        <v>565</v>
      </c>
      <c r="M243" s="259" t="s">
        <v>565</v>
      </c>
      <c r="N243" s="259" t="s">
        <v>565</v>
      </c>
      <c r="O243" s="259" t="s">
        <v>565</v>
      </c>
      <c r="P243" s="259" t="s">
        <v>565</v>
      </c>
      <c r="Q243" s="259" t="s">
        <v>565</v>
      </c>
      <c r="R243" s="259" t="s">
        <v>565</v>
      </c>
      <c r="S243" s="259" t="s">
        <v>565</v>
      </c>
      <c r="T243" s="259" t="s">
        <v>565</v>
      </c>
      <c r="U243" s="259" t="s">
        <v>565</v>
      </c>
      <c r="V243" s="260" t="s">
        <v>565</v>
      </c>
      <c r="W243" s="260" t="s">
        <v>565</v>
      </c>
      <c r="X243" s="259" t="s">
        <v>565</v>
      </c>
      <c r="Y243" s="259" t="s">
        <v>565</v>
      </c>
      <c r="Z243" s="259" t="s">
        <v>565</v>
      </c>
      <c r="AA243" s="259" t="s">
        <v>565</v>
      </c>
      <c r="AB243" s="259" t="s">
        <v>565</v>
      </c>
      <c r="AC243" s="259" t="s">
        <v>565</v>
      </c>
      <c r="AD243" s="259" t="s">
        <v>565</v>
      </c>
      <c r="AE243" s="259" t="s">
        <v>565</v>
      </c>
      <c r="AF243" s="259" t="s">
        <v>565</v>
      </c>
      <c r="AG243" s="259" t="s">
        <v>565</v>
      </c>
      <c r="AH243" s="259" t="s">
        <v>565</v>
      </c>
      <c r="AI243" s="259" t="s">
        <v>565</v>
      </c>
      <c r="AJ243" s="259" t="s">
        <v>565</v>
      </c>
      <c r="AK243" s="259" t="s">
        <v>565</v>
      </c>
      <c r="AL243" s="259" t="s">
        <v>565</v>
      </c>
      <c r="AM243" s="259" t="s">
        <v>565</v>
      </c>
      <c r="AN243" s="259" t="s">
        <v>565</v>
      </c>
      <c r="AO243" s="259" t="s">
        <v>565</v>
      </c>
      <c r="AP243" s="259" t="s">
        <v>565</v>
      </c>
      <c r="AQ243" s="259" t="s">
        <v>565</v>
      </c>
      <c r="AR243" s="259" t="s">
        <v>565</v>
      </c>
      <c r="AS243" s="259" t="s">
        <v>565</v>
      </c>
      <c r="AT243" s="259" t="s">
        <v>565</v>
      </c>
      <c r="AU243" s="259" t="s">
        <v>565</v>
      </c>
      <c r="AV243" s="259" t="s">
        <v>565</v>
      </c>
      <c r="AW243" s="259" t="s">
        <v>565</v>
      </c>
      <c r="AX243" s="259" t="s">
        <v>565</v>
      </c>
      <c r="AY243" s="259" t="s">
        <v>565</v>
      </c>
      <c r="AZ243" s="259" t="s">
        <v>565</v>
      </c>
      <c r="BA243" s="259" t="s">
        <v>565</v>
      </c>
    </row>
    <row r="244" spans="4:53">
      <c r="D244" s="259" t="s">
        <v>565</v>
      </c>
      <c r="E244" s="259" t="s">
        <v>565</v>
      </c>
      <c r="F244" s="259" t="s">
        <v>565</v>
      </c>
      <c r="G244" s="259" t="s">
        <v>565</v>
      </c>
      <c r="H244" s="259" t="s">
        <v>565</v>
      </c>
      <c r="I244" s="259" t="s">
        <v>565</v>
      </c>
      <c r="J244" s="259" t="s">
        <v>565</v>
      </c>
      <c r="K244" s="259" t="s">
        <v>565</v>
      </c>
      <c r="L244" s="259" t="s">
        <v>565</v>
      </c>
      <c r="M244" s="259" t="s">
        <v>565</v>
      </c>
      <c r="N244" s="259" t="s">
        <v>565</v>
      </c>
      <c r="O244" s="259" t="s">
        <v>565</v>
      </c>
      <c r="P244" s="259" t="s">
        <v>565</v>
      </c>
      <c r="Q244" s="259" t="s">
        <v>565</v>
      </c>
      <c r="R244" s="259" t="s">
        <v>565</v>
      </c>
      <c r="S244" s="259" t="s">
        <v>565</v>
      </c>
      <c r="T244" s="259" t="s">
        <v>565</v>
      </c>
      <c r="U244" s="259" t="s">
        <v>565</v>
      </c>
      <c r="V244" s="260" t="s">
        <v>565</v>
      </c>
      <c r="W244" s="260" t="s">
        <v>565</v>
      </c>
      <c r="X244" s="259" t="s">
        <v>565</v>
      </c>
      <c r="Y244" s="259" t="s">
        <v>565</v>
      </c>
      <c r="Z244" s="259" t="s">
        <v>565</v>
      </c>
      <c r="AA244" s="259" t="s">
        <v>565</v>
      </c>
      <c r="AB244" s="259" t="s">
        <v>565</v>
      </c>
      <c r="AC244" s="259" t="s">
        <v>565</v>
      </c>
      <c r="AD244" s="259" t="s">
        <v>565</v>
      </c>
      <c r="AE244" s="259" t="s">
        <v>565</v>
      </c>
      <c r="AF244" s="259" t="s">
        <v>565</v>
      </c>
      <c r="AG244" s="259" t="s">
        <v>565</v>
      </c>
      <c r="AH244" s="259" t="s">
        <v>565</v>
      </c>
      <c r="AI244" s="259" t="s">
        <v>565</v>
      </c>
      <c r="AJ244" s="259" t="s">
        <v>565</v>
      </c>
      <c r="AK244" s="259" t="s">
        <v>565</v>
      </c>
      <c r="AL244" s="259" t="s">
        <v>565</v>
      </c>
      <c r="AM244" s="259" t="s">
        <v>565</v>
      </c>
      <c r="AN244" s="259" t="s">
        <v>565</v>
      </c>
      <c r="AO244" s="259" t="s">
        <v>565</v>
      </c>
      <c r="AP244" s="259" t="s">
        <v>565</v>
      </c>
      <c r="AQ244" s="259" t="s">
        <v>565</v>
      </c>
      <c r="AR244" s="259" t="s">
        <v>565</v>
      </c>
      <c r="AS244" s="259" t="s">
        <v>565</v>
      </c>
      <c r="AT244" s="259" t="s">
        <v>565</v>
      </c>
      <c r="AU244" s="259" t="s">
        <v>565</v>
      </c>
      <c r="AV244" s="259" t="s">
        <v>565</v>
      </c>
      <c r="AW244" s="259" t="s">
        <v>565</v>
      </c>
      <c r="AX244" s="259" t="s">
        <v>565</v>
      </c>
      <c r="AY244" s="259" t="s">
        <v>565</v>
      </c>
      <c r="AZ244" s="259" t="s">
        <v>565</v>
      </c>
      <c r="BA244" s="259" t="s">
        <v>565</v>
      </c>
    </row>
    <row r="245" spans="4:53">
      <c r="D245" s="259" t="s">
        <v>565</v>
      </c>
      <c r="E245" s="259" t="s">
        <v>565</v>
      </c>
      <c r="F245" s="259" t="s">
        <v>565</v>
      </c>
      <c r="G245" s="259" t="s">
        <v>565</v>
      </c>
      <c r="H245" s="259" t="s">
        <v>565</v>
      </c>
      <c r="I245" s="259" t="s">
        <v>565</v>
      </c>
      <c r="J245" s="259" t="s">
        <v>565</v>
      </c>
      <c r="K245" s="259" t="s">
        <v>565</v>
      </c>
      <c r="L245" s="259" t="s">
        <v>565</v>
      </c>
      <c r="M245" s="259" t="s">
        <v>565</v>
      </c>
      <c r="N245" s="259" t="s">
        <v>565</v>
      </c>
      <c r="O245" s="259" t="s">
        <v>565</v>
      </c>
      <c r="P245" s="259" t="s">
        <v>565</v>
      </c>
      <c r="Q245" s="259" t="s">
        <v>565</v>
      </c>
      <c r="R245" s="259" t="s">
        <v>565</v>
      </c>
      <c r="S245" s="259" t="s">
        <v>565</v>
      </c>
      <c r="T245" s="259" t="s">
        <v>565</v>
      </c>
      <c r="U245" s="259" t="s">
        <v>565</v>
      </c>
      <c r="V245" s="260" t="s">
        <v>565</v>
      </c>
      <c r="W245" s="260" t="s">
        <v>565</v>
      </c>
      <c r="X245" s="259" t="s">
        <v>565</v>
      </c>
      <c r="Y245" s="259" t="s">
        <v>565</v>
      </c>
      <c r="Z245" s="259" t="s">
        <v>565</v>
      </c>
      <c r="AA245" s="259" t="s">
        <v>565</v>
      </c>
      <c r="AB245" s="259" t="s">
        <v>565</v>
      </c>
      <c r="AC245" s="259" t="s">
        <v>565</v>
      </c>
      <c r="AD245" s="259" t="s">
        <v>565</v>
      </c>
      <c r="AE245" s="259" t="s">
        <v>565</v>
      </c>
      <c r="AF245" s="259" t="s">
        <v>565</v>
      </c>
      <c r="AG245" s="259" t="s">
        <v>565</v>
      </c>
      <c r="AH245" s="259" t="s">
        <v>565</v>
      </c>
      <c r="AI245" s="259" t="s">
        <v>565</v>
      </c>
      <c r="AJ245" s="259" t="s">
        <v>565</v>
      </c>
      <c r="AK245" s="259" t="s">
        <v>565</v>
      </c>
      <c r="AL245" s="259" t="s">
        <v>565</v>
      </c>
      <c r="AM245" s="259" t="s">
        <v>565</v>
      </c>
      <c r="AN245" s="259" t="s">
        <v>565</v>
      </c>
      <c r="AO245" s="259" t="s">
        <v>565</v>
      </c>
      <c r="AP245" s="259" t="s">
        <v>565</v>
      </c>
      <c r="AQ245" s="259" t="s">
        <v>565</v>
      </c>
      <c r="AR245" s="259" t="s">
        <v>565</v>
      </c>
      <c r="AS245" s="259" t="s">
        <v>565</v>
      </c>
      <c r="AT245" s="259" t="s">
        <v>565</v>
      </c>
      <c r="AU245" s="259" t="s">
        <v>565</v>
      </c>
      <c r="AV245" s="259" t="s">
        <v>565</v>
      </c>
      <c r="AW245" s="259" t="s">
        <v>565</v>
      </c>
      <c r="AX245" s="259" t="s">
        <v>565</v>
      </c>
      <c r="AY245" s="259" t="s">
        <v>565</v>
      </c>
      <c r="AZ245" s="259" t="s">
        <v>565</v>
      </c>
      <c r="BA245" s="259" t="s">
        <v>565</v>
      </c>
    </row>
    <row r="246" spans="4:53">
      <c r="D246" s="259" t="s">
        <v>565</v>
      </c>
      <c r="E246" s="259" t="s">
        <v>565</v>
      </c>
      <c r="F246" s="259" t="s">
        <v>565</v>
      </c>
      <c r="G246" s="259" t="s">
        <v>565</v>
      </c>
      <c r="H246" s="259" t="s">
        <v>565</v>
      </c>
      <c r="I246" s="259" t="s">
        <v>565</v>
      </c>
      <c r="J246" s="259" t="s">
        <v>565</v>
      </c>
      <c r="K246" s="259" t="s">
        <v>565</v>
      </c>
      <c r="L246" s="259" t="s">
        <v>565</v>
      </c>
      <c r="M246" s="259" t="s">
        <v>565</v>
      </c>
      <c r="N246" s="259" t="s">
        <v>565</v>
      </c>
      <c r="O246" s="259" t="s">
        <v>565</v>
      </c>
      <c r="P246" s="259" t="s">
        <v>565</v>
      </c>
      <c r="Q246" s="259" t="s">
        <v>565</v>
      </c>
      <c r="R246" s="259" t="s">
        <v>565</v>
      </c>
      <c r="S246" s="259" t="s">
        <v>565</v>
      </c>
      <c r="T246" s="259" t="s">
        <v>565</v>
      </c>
      <c r="U246" s="259" t="s">
        <v>565</v>
      </c>
      <c r="V246" s="260" t="s">
        <v>565</v>
      </c>
      <c r="W246" s="260" t="s">
        <v>565</v>
      </c>
      <c r="X246" s="259" t="s">
        <v>565</v>
      </c>
      <c r="Y246" s="259" t="s">
        <v>565</v>
      </c>
      <c r="Z246" s="259" t="s">
        <v>565</v>
      </c>
      <c r="AA246" s="259" t="s">
        <v>565</v>
      </c>
      <c r="AB246" s="259" t="s">
        <v>565</v>
      </c>
      <c r="AC246" s="259" t="s">
        <v>565</v>
      </c>
      <c r="AD246" s="259" t="s">
        <v>565</v>
      </c>
      <c r="AE246" s="259" t="s">
        <v>565</v>
      </c>
      <c r="AF246" s="259" t="s">
        <v>565</v>
      </c>
      <c r="AG246" s="259" t="s">
        <v>565</v>
      </c>
      <c r="AH246" s="259" t="s">
        <v>565</v>
      </c>
      <c r="AI246" s="259" t="s">
        <v>565</v>
      </c>
      <c r="AJ246" s="259" t="s">
        <v>565</v>
      </c>
      <c r="AK246" s="259" t="s">
        <v>565</v>
      </c>
      <c r="AL246" s="259" t="s">
        <v>565</v>
      </c>
      <c r="AM246" s="259" t="s">
        <v>565</v>
      </c>
      <c r="AN246" s="259" t="s">
        <v>565</v>
      </c>
      <c r="AO246" s="259" t="s">
        <v>565</v>
      </c>
      <c r="AP246" s="259" t="s">
        <v>565</v>
      </c>
      <c r="AQ246" s="259" t="s">
        <v>565</v>
      </c>
      <c r="AR246" s="259" t="s">
        <v>565</v>
      </c>
      <c r="AS246" s="259" t="s">
        <v>565</v>
      </c>
      <c r="AT246" s="259" t="s">
        <v>565</v>
      </c>
      <c r="AU246" s="259" t="s">
        <v>565</v>
      </c>
      <c r="AV246" s="259" t="s">
        <v>565</v>
      </c>
      <c r="AW246" s="259" t="s">
        <v>565</v>
      </c>
      <c r="AX246" s="259" t="s">
        <v>565</v>
      </c>
      <c r="AY246" s="259" t="s">
        <v>565</v>
      </c>
      <c r="AZ246" s="259" t="s">
        <v>565</v>
      </c>
      <c r="BA246" s="259" t="s">
        <v>565</v>
      </c>
    </row>
    <row r="247" spans="4:53">
      <c r="D247" s="259" t="s">
        <v>565</v>
      </c>
      <c r="E247" s="259" t="s">
        <v>565</v>
      </c>
      <c r="F247" s="259" t="s">
        <v>565</v>
      </c>
      <c r="G247" s="259" t="s">
        <v>565</v>
      </c>
      <c r="H247" s="259" t="s">
        <v>565</v>
      </c>
      <c r="I247" s="259" t="s">
        <v>565</v>
      </c>
      <c r="J247" s="259" t="s">
        <v>565</v>
      </c>
      <c r="K247" s="259" t="s">
        <v>565</v>
      </c>
      <c r="L247" s="259" t="s">
        <v>565</v>
      </c>
      <c r="M247" s="259" t="s">
        <v>565</v>
      </c>
      <c r="N247" s="259" t="s">
        <v>565</v>
      </c>
      <c r="O247" s="259" t="s">
        <v>565</v>
      </c>
      <c r="P247" s="259" t="s">
        <v>565</v>
      </c>
      <c r="Q247" s="259" t="s">
        <v>565</v>
      </c>
      <c r="R247" s="259" t="s">
        <v>565</v>
      </c>
      <c r="S247" s="259" t="s">
        <v>565</v>
      </c>
      <c r="T247" s="259" t="s">
        <v>565</v>
      </c>
      <c r="U247" s="259" t="s">
        <v>565</v>
      </c>
      <c r="V247" s="260" t="s">
        <v>565</v>
      </c>
      <c r="W247" s="260" t="s">
        <v>565</v>
      </c>
      <c r="X247" s="259" t="s">
        <v>565</v>
      </c>
      <c r="Y247" s="259" t="s">
        <v>565</v>
      </c>
      <c r="Z247" s="259" t="s">
        <v>565</v>
      </c>
      <c r="AA247" s="259" t="s">
        <v>565</v>
      </c>
      <c r="AB247" s="259" t="s">
        <v>565</v>
      </c>
      <c r="AC247" s="259" t="s">
        <v>565</v>
      </c>
      <c r="AD247" s="259" t="s">
        <v>565</v>
      </c>
      <c r="AE247" s="259" t="s">
        <v>565</v>
      </c>
      <c r="AF247" s="259" t="s">
        <v>565</v>
      </c>
      <c r="AG247" s="259" t="s">
        <v>565</v>
      </c>
      <c r="AH247" s="259" t="s">
        <v>565</v>
      </c>
      <c r="AI247" s="259" t="s">
        <v>565</v>
      </c>
      <c r="AJ247" s="259" t="s">
        <v>565</v>
      </c>
      <c r="AK247" s="259" t="s">
        <v>565</v>
      </c>
      <c r="AL247" s="259" t="s">
        <v>565</v>
      </c>
      <c r="AM247" s="259" t="s">
        <v>565</v>
      </c>
      <c r="AN247" s="259" t="s">
        <v>565</v>
      </c>
      <c r="AO247" s="259" t="s">
        <v>565</v>
      </c>
      <c r="AP247" s="259" t="s">
        <v>565</v>
      </c>
      <c r="AQ247" s="259" t="s">
        <v>565</v>
      </c>
      <c r="AR247" s="259" t="s">
        <v>565</v>
      </c>
      <c r="AS247" s="259" t="s">
        <v>565</v>
      </c>
      <c r="AT247" s="259" t="s">
        <v>565</v>
      </c>
      <c r="AU247" s="259" t="s">
        <v>565</v>
      </c>
      <c r="AV247" s="259" t="s">
        <v>565</v>
      </c>
      <c r="AW247" s="259" t="s">
        <v>565</v>
      </c>
      <c r="AX247" s="259" t="s">
        <v>565</v>
      </c>
      <c r="AY247" s="259" t="s">
        <v>565</v>
      </c>
      <c r="AZ247" s="259" t="s">
        <v>565</v>
      </c>
      <c r="BA247" s="259" t="s">
        <v>565</v>
      </c>
    </row>
    <row r="248" spans="4:53">
      <c r="D248" s="259" t="s">
        <v>565</v>
      </c>
      <c r="E248" s="259" t="s">
        <v>565</v>
      </c>
      <c r="F248" s="259" t="s">
        <v>565</v>
      </c>
      <c r="G248" s="259" t="s">
        <v>565</v>
      </c>
      <c r="H248" s="259" t="s">
        <v>565</v>
      </c>
      <c r="I248" s="259" t="s">
        <v>565</v>
      </c>
      <c r="J248" s="259" t="s">
        <v>565</v>
      </c>
      <c r="K248" s="259" t="s">
        <v>565</v>
      </c>
      <c r="L248" s="259" t="s">
        <v>565</v>
      </c>
      <c r="M248" s="259" t="s">
        <v>565</v>
      </c>
      <c r="N248" s="259" t="s">
        <v>565</v>
      </c>
      <c r="O248" s="259" t="s">
        <v>565</v>
      </c>
      <c r="P248" s="259" t="s">
        <v>565</v>
      </c>
      <c r="Q248" s="259" t="s">
        <v>565</v>
      </c>
      <c r="R248" s="259" t="s">
        <v>565</v>
      </c>
      <c r="S248" s="259" t="s">
        <v>565</v>
      </c>
      <c r="T248" s="259" t="s">
        <v>565</v>
      </c>
      <c r="U248" s="259" t="s">
        <v>565</v>
      </c>
      <c r="V248" s="260" t="s">
        <v>565</v>
      </c>
      <c r="W248" s="260" t="s">
        <v>565</v>
      </c>
      <c r="X248" s="259" t="s">
        <v>565</v>
      </c>
      <c r="Y248" s="259" t="s">
        <v>565</v>
      </c>
      <c r="Z248" s="259" t="s">
        <v>565</v>
      </c>
      <c r="AA248" s="259" t="s">
        <v>565</v>
      </c>
      <c r="AB248" s="259" t="s">
        <v>565</v>
      </c>
      <c r="AC248" s="259" t="s">
        <v>565</v>
      </c>
      <c r="AD248" s="259" t="s">
        <v>565</v>
      </c>
      <c r="AE248" s="259" t="s">
        <v>565</v>
      </c>
      <c r="AF248" s="259" t="s">
        <v>565</v>
      </c>
      <c r="AG248" s="259" t="s">
        <v>565</v>
      </c>
      <c r="AH248" s="259" t="s">
        <v>565</v>
      </c>
      <c r="AI248" s="259" t="s">
        <v>565</v>
      </c>
      <c r="AJ248" s="259" t="s">
        <v>565</v>
      </c>
      <c r="AK248" s="259" t="s">
        <v>565</v>
      </c>
      <c r="AL248" s="259" t="s">
        <v>565</v>
      </c>
      <c r="AM248" s="259" t="s">
        <v>565</v>
      </c>
      <c r="AN248" s="259" t="s">
        <v>565</v>
      </c>
      <c r="AO248" s="259" t="s">
        <v>565</v>
      </c>
      <c r="AP248" s="259" t="s">
        <v>565</v>
      </c>
      <c r="AQ248" s="259" t="s">
        <v>565</v>
      </c>
      <c r="AR248" s="259" t="s">
        <v>565</v>
      </c>
      <c r="AS248" s="259" t="s">
        <v>565</v>
      </c>
      <c r="AT248" s="259" t="s">
        <v>565</v>
      </c>
      <c r="AU248" s="259" t="s">
        <v>565</v>
      </c>
      <c r="AV248" s="259" t="s">
        <v>565</v>
      </c>
      <c r="AW248" s="259" t="s">
        <v>565</v>
      </c>
      <c r="AX248" s="259" t="s">
        <v>565</v>
      </c>
      <c r="AY248" s="259" t="s">
        <v>565</v>
      </c>
      <c r="AZ248" s="259" t="s">
        <v>565</v>
      </c>
      <c r="BA248" s="259" t="s">
        <v>565</v>
      </c>
    </row>
    <row r="249" spans="4:53">
      <c r="D249" s="259" t="s">
        <v>565</v>
      </c>
      <c r="E249" s="259" t="s">
        <v>565</v>
      </c>
      <c r="F249" s="259" t="s">
        <v>565</v>
      </c>
      <c r="G249" s="259" t="s">
        <v>565</v>
      </c>
      <c r="H249" s="259" t="s">
        <v>565</v>
      </c>
      <c r="I249" s="259" t="s">
        <v>565</v>
      </c>
      <c r="J249" s="259" t="s">
        <v>565</v>
      </c>
      <c r="K249" s="259" t="s">
        <v>565</v>
      </c>
      <c r="L249" s="259" t="s">
        <v>565</v>
      </c>
      <c r="M249" s="259" t="s">
        <v>565</v>
      </c>
      <c r="N249" s="259" t="s">
        <v>565</v>
      </c>
      <c r="O249" s="259" t="s">
        <v>565</v>
      </c>
      <c r="P249" s="259" t="s">
        <v>565</v>
      </c>
      <c r="Q249" s="259" t="s">
        <v>565</v>
      </c>
      <c r="R249" s="259" t="s">
        <v>565</v>
      </c>
      <c r="S249" s="259" t="s">
        <v>565</v>
      </c>
      <c r="T249" s="259" t="s">
        <v>565</v>
      </c>
      <c r="U249" s="259" t="s">
        <v>565</v>
      </c>
      <c r="V249" s="260" t="s">
        <v>565</v>
      </c>
      <c r="W249" s="260" t="s">
        <v>565</v>
      </c>
      <c r="X249" s="259" t="s">
        <v>565</v>
      </c>
      <c r="Y249" s="259" t="s">
        <v>565</v>
      </c>
      <c r="Z249" s="259" t="s">
        <v>565</v>
      </c>
      <c r="AA249" s="259" t="s">
        <v>565</v>
      </c>
      <c r="AB249" s="259" t="s">
        <v>565</v>
      </c>
      <c r="AC249" s="259" t="s">
        <v>565</v>
      </c>
      <c r="AD249" s="259" t="s">
        <v>565</v>
      </c>
      <c r="AE249" s="259" t="s">
        <v>565</v>
      </c>
      <c r="AF249" s="259" t="s">
        <v>565</v>
      </c>
      <c r="AG249" s="259" t="s">
        <v>565</v>
      </c>
      <c r="AH249" s="259" t="s">
        <v>565</v>
      </c>
      <c r="AI249" s="259" t="s">
        <v>565</v>
      </c>
      <c r="AJ249" s="259" t="s">
        <v>565</v>
      </c>
      <c r="AK249" s="259" t="s">
        <v>565</v>
      </c>
      <c r="AL249" s="259" t="s">
        <v>565</v>
      </c>
      <c r="AM249" s="259" t="s">
        <v>565</v>
      </c>
      <c r="AN249" s="259" t="s">
        <v>565</v>
      </c>
      <c r="AO249" s="259" t="s">
        <v>565</v>
      </c>
      <c r="AP249" s="259" t="s">
        <v>565</v>
      </c>
      <c r="AQ249" s="259" t="s">
        <v>565</v>
      </c>
      <c r="AR249" s="259" t="s">
        <v>565</v>
      </c>
      <c r="AS249" s="259" t="s">
        <v>565</v>
      </c>
      <c r="AT249" s="259" t="s">
        <v>565</v>
      </c>
      <c r="AU249" s="259" t="s">
        <v>565</v>
      </c>
      <c r="AV249" s="259" t="s">
        <v>565</v>
      </c>
      <c r="AW249" s="259" t="s">
        <v>565</v>
      </c>
      <c r="AX249" s="259" t="s">
        <v>565</v>
      </c>
      <c r="AY249" s="259" t="s">
        <v>565</v>
      </c>
      <c r="AZ249" s="259" t="s">
        <v>565</v>
      </c>
      <c r="BA249" s="259" t="s">
        <v>565</v>
      </c>
    </row>
    <row r="250" spans="4:53">
      <c r="D250" s="259" t="s">
        <v>565</v>
      </c>
      <c r="E250" s="259" t="s">
        <v>565</v>
      </c>
      <c r="F250" s="259" t="s">
        <v>565</v>
      </c>
      <c r="G250" s="259" t="s">
        <v>565</v>
      </c>
      <c r="H250" s="259" t="s">
        <v>565</v>
      </c>
      <c r="I250" s="259" t="s">
        <v>565</v>
      </c>
      <c r="J250" s="259" t="s">
        <v>565</v>
      </c>
      <c r="K250" s="259" t="s">
        <v>565</v>
      </c>
      <c r="L250" s="259" t="s">
        <v>565</v>
      </c>
      <c r="M250" s="259" t="s">
        <v>565</v>
      </c>
      <c r="N250" s="259" t="s">
        <v>565</v>
      </c>
      <c r="O250" s="259" t="s">
        <v>565</v>
      </c>
      <c r="P250" s="259" t="s">
        <v>565</v>
      </c>
      <c r="Q250" s="259" t="s">
        <v>565</v>
      </c>
      <c r="R250" s="259" t="s">
        <v>565</v>
      </c>
      <c r="S250" s="259" t="s">
        <v>565</v>
      </c>
      <c r="T250" s="259" t="s">
        <v>565</v>
      </c>
      <c r="U250" s="259" t="s">
        <v>565</v>
      </c>
      <c r="V250" s="260" t="s">
        <v>565</v>
      </c>
      <c r="W250" s="260" t="s">
        <v>565</v>
      </c>
      <c r="X250" s="259" t="s">
        <v>565</v>
      </c>
      <c r="Y250" s="259" t="s">
        <v>565</v>
      </c>
      <c r="Z250" s="259" t="s">
        <v>565</v>
      </c>
      <c r="AA250" s="259" t="s">
        <v>565</v>
      </c>
      <c r="AB250" s="259" t="s">
        <v>565</v>
      </c>
      <c r="AC250" s="259" t="s">
        <v>565</v>
      </c>
      <c r="AD250" s="259" t="s">
        <v>565</v>
      </c>
      <c r="AE250" s="259" t="s">
        <v>565</v>
      </c>
      <c r="AF250" s="259" t="s">
        <v>565</v>
      </c>
      <c r="AG250" s="259" t="s">
        <v>565</v>
      </c>
      <c r="AH250" s="259" t="s">
        <v>565</v>
      </c>
      <c r="AI250" s="259" t="s">
        <v>565</v>
      </c>
      <c r="AJ250" s="259" t="s">
        <v>565</v>
      </c>
      <c r="AK250" s="259" t="s">
        <v>565</v>
      </c>
      <c r="AL250" s="259" t="s">
        <v>565</v>
      </c>
      <c r="AM250" s="259" t="s">
        <v>565</v>
      </c>
      <c r="AN250" s="259" t="s">
        <v>565</v>
      </c>
      <c r="AO250" s="259" t="s">
        <v>565</v>
      </c>
      <c r="AP250" s="259" t="s">
        <v>565</v>
      </c>
      <c r="AQ250" s="259" t="s">
        <v>565</v>
      </c>
      <c r="AR250" s="259" t="s">
        <v>565</v>
      </c>
      <c r="AS250" s="259" t="s">
        <v>565</v>
      </c>
      <c r="AT250" s="259" t="s">
        <v>565</v>
      </c>
      <c r="AU250" s="259" t="s">
        <v>565</v>
      </c>
      <c r="AV250" s="259" t="s">
        <v>565</v>
      </c>
      <c r="AW250" s="259" t="s">
        <v>565</v>
      </c>
      <c r="AX250" s="259" t="s">
        <v>565</v>
      </c>
      <c r="AY250" s="259" t="s">
        <v>565</v>
      </c>
      <c r="AZ250" s="259" t="s">
        <v>565</v>
      </c>
      <c r="BA250" s="259" t="s">
        <v>565</v>
      </c>
    </row>
    <row r="251" spans="4:53">
      <c r="D251" s="259" t="s">
        <v>565</v>
      </c>
      <c r="E251" s="259" t="s">
        <v>565</v>
      </c>
      <c r="F251" s="259" t="s">
        <v>565</v>
      </c>
      <c r="G251" s="259" t="s">
        <v>565</v>
      </c>
      <c r="H251" s="259" t="s">
        <v>565</v>
      </c>
      <c r="I251" s="259" t="s">
        <v>565</v>
      </c>
      <c r="J251" s="259" t="s">
        <v>565</v>
      </c>
      <c r="K251" s="259" t="s">
        <v>565</v>
      </c>
      <c r="L251" s="259" t="s">
        <v>565</v>
      </c>
      <c r="M251" s="259" t="s">
        <v>565</v>
      </c>
      <c r="N251" s="259" t="s">
        <v>565</v>
      </c>
      <c r="O251" s="259" t="s">
        <v>565</v>
      </c>
      <c r="P251" s="259" t="s">
        <v>565</v>
      </c>
      <c r="Q251" s="259" t="s">
        <v>565</v>
      </c>
      <c r="R251" s="259" t="s">
        <v>565</v>
      </c>
      <c r="S251" s="259" t="s">
        <v>565</v>
      </c>
      <c r="T251" s="259" t="s">
        <v>565</v>
      </c>
      <c r="U251" s="259" t="s">
        <v>565</v>
      </c>
      <c r="V251" s="260" t="s">
        <v>565</v>
      </c>
      <c r="W251" s="260" t="s">
        <v>565</v>
      </c>
      <c r="X251" s="259" t="s">
        <v>565</v>
      </c>
      <c r="Y251" s="259" t="s">
        <v>565</v>
      </c>
      <c r="Z251" s="259" t="s">
        <v>565</v>
      </c>
      <c r="AA251" s="259" t="s">
        <v>565</v>
      </c>
      <c r="AB251" s="259" t="s">
        <v>565</v>
      </c>
      <c r="AC251" s="259" t="s">
        <v>565</v>
      </c>
      <c r="AD251" s="259" t="s">
        <v>565</v>
      </c>
      <c r="AE251" s="259" t="s">
        <v>565</v>
      </c>
      <c r="AF251" s="259" t="s">
        <v>565</v>
      </c>
      <c r="AG251" s="259" t="s">
        <v>565</v>
      </c>
      <c r="AH251" s="259" t="s">
        <v>565</v>
      </c>
      <c r="AI251" s="259" t="s">
        <v>565</v>
      </c>
      <c r="AJ251" s="259" t="s">
        <v>565</v>
      </c>
      <c r="AK251" s="259" t="s">
        <v>565</v>
      </c>
      <c r="AL251" s="259" t="s">
        <v>565</v>
      </c>
      <c r="AM251" s="259" t="s">
        <v>565</v>
      </c>
      <c r="AN251" s="259" t="s">
        <v>565</v>
      </c>
      <c r="AO251" s="259" t="s">
        <v>565</v>
      </c>
      <c r="AP251" s="259" t="s">
        <v>565</v>
      </c>
      <c r="AQ251" s="259" t="s">
        <v>565</v>
      </c>
      <c r="AR251" s="259" t="s">
        <v>565</v>
      </c>
      <c r="AS251" s="259" t="s">
        <v>565</v>
      </c>
      <c r="AT251" s="259" t="s">
        <v>565</v>
      </c>
      <c r="AU251" s="259" t="s">
        <v>565</v>
      </c>
      <c r="AV251" s="259" t="s">
        <v>565</v>
      </c>
      <c r="AW251" s="259" t="s">
        <v>565</v>
      </c>
      <c r="AX251" s="259" t="s">
        <v>565</v>
      </c>
      <c r="AY251" s="259" t="s">
        <v>565</v>
      </c>
      <c r="AZ251" s="259" t="s">
        <v>565</v>
      </c>
      <c r="BA251" s="259" t="s">
        <v>565</v>
      </c>
    </row>
    <row r="252" spans="4:53">
      <c r="D252" s="259" t="s">
        <v>565</v>
      </c>
      <c r="E252" s="259" t="s">
        <v>565</v>
      </c>
      <c r="F252" s="259" t="s">
        <v>565</v>
      </c>
      <c r="G252" s="259" t="s">
        <v>565</v>
      </c>
      <c r="H252" s="259" t="s">
        <v>565</v>
      </c>
      <c r="I252" s="259" t="s">
        <v>565</v>
      </c>
      <c r="J252" s="259" t="s">
        <v>565</v>
      </c>
      <c r="K252" s="259" t="s">
        <v>565</v>
      </c>
      <c r="L252" s="259" t="s">
        <v>565</v>
      </c>
      <c r="M252" s="259" t="s">
        <v>565</v>
      </c>
      <c r="N252" s="259" t="s">
        <v>565</v>
      </c>
      <c r="O252" s="259" t="s">
        <v>565</v>
      </c>
      <c r="P252" s="259" t="s">
        <v>565</v>
      </c>
      <c r="Q252" s="259" t="s">
        <v>565</v>
      </c>
      <c r="R252" s="259" t="s">
        <v>565</v>
      </c>
      <c r="S252" s="259" t="s">
        <v>565</v>
      </c>
      <c r="T252" s="259" t="s">
        <v>565</v>
      </c>
      <c r="U252" s="259" t="s">
        <v>565</v>
      </c>
      <c r="V252" s="260" t="s">
        <v>565</v>
      </c>
      <c r="W252" s="260" t="s">
        <v>565</v>
      </c>
      <c r="X252" s="259" t="s">
        <v>565</v>
      </c>
      <c r="Y252" s="259" t="s">
        <v>565</v>
      </c>
      <c r="Z252" s="259" t="s">
        <v>565</v>
      </c>
      <c r="AA252" s="259" t="s">
        <v>565</v>
      </c>
      <c r="AB252" s="259" t="s">
        <v>565</v>
      </c>
      <c r="AC252" s="259" t="s">
        <v>565</v>
      </c>
      <c r="AD252" s="259" t="s">
        <v>565</v>
      </c>
      <c r="AE252" s="259" t="s">
        <v>565</v>
      </c>
      <c r="AF252" s="259" t="s">
        <v>565</v>
      </c>
      <c r="AG252" s="259" t="s">
        <v>565</v>
      </c>
      <c r="AH252" s="259" t="s">
        <v>565</v>
      </c>
      <c r="AI252" s="259" t="s">
        <v>565</v>
      </c>
      <c r="AJ252" s="259" t="s">
        <v>565</v>
      </c>
      <c r="AK252" s="259" t="s">
        <v>565</v>
      </c>
      <c r="AL252" s="259" t="s">
        <v>565</v>
      </c>
      <c r="AM252" s="259" t="s">
        <v>565</v>
      </c>
      <c r="AN252" s="259" t="s">
        <v>565</v>
      </c>
      <c r="AO252" s="259" t="s">
        <v>565</v>
      </c>
      <c r="AP252" s="259" t="s">
        <v>565</v>
      </c>
      <c r="AQ252" s="259" t="s">
        <v>565</v>
      </c>
      <c r="AR252" s="259" t="s">
        <v>565</v>
      </c>
      <c r="AS252" s="259" t="s">
        <v>565</v>
      </c>
      <c r="AT252" s="259" t="s">
        <v>565</v>
      </c>
      <c r="AU252" s="259" t="s">
        <v>565</v>
      </c>
      <c r="AV252" s="259" t="s">
        <v>565</v>
      </c>
      <c r="AW252" s="259" t="s">
        <v>565</v>
      </c>
      <c r="AX252" s="259" t="s">
        <v>565</v>
      </c>
      <c r="AY252" s="259" t="s">
        <v>565</v>
      </c>
      <c r="AZ252" s="259" t="s">
        <v>565</v>
      </c>
      <c r="BA252" s="259" t="s">
        <v>565</v>
      </c>
    </row>
    <row r="253" spans="4:53">
      <c r="D253" s="259" t="s">
        <v>565</v>
      </c>
      <c r="E253" s="259" t="s">
        <v>565</v>
      </c>
      <c r="F253" s="259" t="s">
        <v>565</v>
      </c>
      <c r="G253" s="259" t="s">
        <v>565</v>
      </c>
      <c r="H253" s="259" t="s">
        <v>565</v>
      </c>
      <c r="I253" s="259" t="s">
        <v>565</v>
      </c>
      <c r="J253" s="259" t="s">
        <v>565</v>
      </c>
      <c r="K253" s="259" t="s">
        <v>565</v>
      </c>
      <c r="L253" s="259" t="s">
        <v>565</v>
      </c>
      <c r="M253" s="259" t="s">
        <v>565</v>
      </c>
      <c r="N253" s="259" t="s">
        <v>565</v>
      </c>
      <c r="O253" s="259" t="s">
        <v>565</v>
      </c>
      <c r="P253" s="259" t="s">
        <v>565</v>
      </c>
      <c r="Q253" s="259" t="s">
        <v>565</v>
      </c>
      <c r="R253" s="259" t="s">
        <v>565</v>
      </c>
      <c r="S253" s="259" t="s">
        <v>565</v>
      </c>
      <c r="T253" s="259" t="s">
        <v>565</v>
      </c>
      <c r="U253" s="259" t="s">
        <v>565</v>
      </c>
      <c r="V253" s="260" t="s">
        <v>565</v>
      </c>
      <c r="W253" s="260" t="s">
        <v>565</v>
      </c>
      <c r="X253" s="259" t="s">
        <v>565</v>
      </c>
      <c r="Y253" s="259" t="s">
        <v>565</v>
      </c>
      <c r="Z253" s="259" t="s">
        <v>565</v>
      </c>
      <c r="AA253" s="259" t="s">
        <v>565</v>
      </c>
      <c r="AB253" s="259" t="s">
        <v>565</v>
      </c>
      <c r="AC253" s="259" t="s">
        <v>565</v>
      </c>
      <c r="AD253" s="259" t="s">
        <v>565</v>
      </c>
      <c r="AE253" s="259" t="s">
        <v>565</v>
      </c>
      <c r="AF253" s="259" t="s">
        <v>565</v>
      </c>
      <c r="AG253" s="259" t="s">
        <v>565</v>
      </c>
      <c r="AH253" s="259" t="s">
        <v>565</v>
      </c>
      <c r="AI253" s="259" t="s">
        <v>565</v>
      </c>
      <c r="AJ253" s="259" t="s">
        <v>565</v>
      </c>
      <c r="AK253" s="259" t="s">
        <v>565</v>
      </c>
      <c r="AL253" s="259" t="s">
        <v>565</v>
      </c>
      <c r="AM253" s="259" t="s">
        <v>565</v>
      </c>
      <c r="AN253" s="259" t="s">
        <v>565</v>
      </c>
      <c r="AO253" s="259" t="s">
        <v>565</v>
      </c>
      <c r="AP253" s="259" t="s">
        <v>565</v>
      </c>
      <c r="AQ253" s="259" t="s">
        <v>565</v>
      </c>
      <c r="AR253" s="259" t="s">
        <v>565</v>
      </c>
      <c r="AS253" s="259" t="s">
        <v>565</v>
      </c>
      <c r="AT253" s="259" t="s">
        <v>565</v>
      </c>
      <c r="AU253" s="259" t="s">
        <v>565</v>
      </c>
      <c r="AV253" s="259" t="s">
        <v>565</v>
      </c>
      <c r="AW253" s="259" t="s">
        <v>565</v>
      </c>
      <c r="AX253" s="259" t="s">
        <v>565</v>
      </c>
      <c r="AY253" s="259" t="s">
        <v>565</v>
      </c>
      <c r="AZ253" s="259" t="s">
        <v>565</v>
      </c>
      <c r="BA253" s="259" t="s">
        <v>565</v>
      </c>
    </row>
    <row r="254" spans="4:53">
      <c r="D254" s="259" t="s">
        <v>565</v>
      </c>
      <c r="E254" s="259" t="s">
        <v>565</v>
      </c>
      <c r="F254" s="259" t="s">
        <v>565</v>
      </c>
      <c r="G254" s="259" t="s">
        <v>565</v>
      </c>
      <c r="H254" s="259" t="s">
        <v>565</v>
      </c>
      <c r="I254" s="259" t="s">
        <v>565</v>
      </c>
      <c r="J254" s="259" t="s">
        <v>565</v>
      </c>
      <c r="K254" s="259" t="s">
        <v>565</v>
      </c>
      <c r="L254" s="259" t="s">
        <v>565</v>
      </c>
      <c r="M254" s="259" t="s">
        <v>565</v>
      </c>
      <c r="N254" s="259" t="s">
        <v>565</v>
      </c>
      <c r="O254" s="259" t="s">
        <v>565</v>
      </c>
      <c r="P254" s="259" t="s">
        <v>565</v>
      </c>
      <c r="Q254" s="259" t="s">
        <v>565</v>
      </c>
      <c r="R254" s="259" t="s">
        <v>565</v>
      </c>
      <c r="S254" s="259" t="s">
        <v>565</v>
      </c>
      <c r="T254" s="259" t="s">
        <v>565</v>
      </c>
      <c r="U254" s="259" t="s">
        <v>565</v>
      </c>
      <c r="V254" s="260" t="s">
        <v>565</v>
      </c>
      <c r="W254" s="260" t="s">
        <v>565</v>
      </c>
      <c r="X254" s="259" t="s">
        <v>565</v>
      </c>
      <c r="Y254" s="259" t="s">
        <v>565</v>
      </c>
      <c r="Z254" s="259" t="s">
        <v>565</v>
      </c>
      <c r="AA254" s="259" t="s">
        <v>565</v>
      </c>
      <c r="AB254" s="259" t="s">
        <v>565</v>
      </c>
      <c r="AC254" s="259" t="s">
        <v>565</v>
      </c>
      <c r="AD254" s="259" t="s">
        <v>565</v>
      </c>
      <c r="AE254" s="259" t="s">
        <v>565</v>
      </c>
      <c r="AF254" s="259" t="s">
        <v>565</v>
      </c>
      <c r="AG254" s="259" t="s">
        <v>565</v>
      </c>
      <c r="AH254" s="259" t="s">
        <v>565</v>
      </c>
      <c r="AI254" s="259" t="s">
        <v>565</v>
      </c>
      <c r="AJ254" s="259" t="s">
        <v>565</v>
      </c>
      <c r="AK254" s="259" t="s">
        <v>565</v>
      </c>
      <c r="AL254" s="259" t="s">
        <v>565</v>
      </c>
      <c r="AM254" s="259" t="s">
        <v>565</v>
      </c>
      <c r="AN254" s="259" t="s">
        <v>565</v>
      </c>
      <c r="AO254" s="259" t="s">
        <v>565</v>
      </c>
      <c r="AP254" s="259" t="s">
        <v>565</v>
      </c>
      <c r="AQ254" s="259" t="s">
        <v>565</v>
      </c>
      <c r="AR254" s="259" t="s">
        <v>565</v>
      </c>
      <c r="AS254" s="259" t="s">
        <v>565</v>
      </c>
      <c r="AT254" s="259" t="s">
        <v>565</v>
      </c>
      <c r="AU254" s="259" t="s">
        <v>565</v>
      </c>
      <c r="AV254" s="259" t="s">
        <v>565</v>
      </c>
      <c r="AW254" s="259" t="s">
        <v>565</v>
      </c>
      <c r="AX254" s="259" t="s">
        <v>565</v>
      </c>
      <c r="AY254" s="259" t="s">
        <v>565</v>
      </c>
      <c r="AZ254" s="259" t="s">
        <v>565</v>
      </c>
      <c r="BA254" s="259" t="s">
        <v>565</v>
      </c>
    </row>
    <row r="255" spans="4:53">
      <c r="D255" s="259" t="s">
        <v>565</v>
      </c>
      <c r="E255" s="259" t="s">
        <v>565</v>
      </c>
      <c r="F255" s="259" t="s">
        <v>565</v>
      </c>
      <c r="G255" s="259" t="s">
        <v>565</v>
      </c>
      <c r="H255" s="259" t="s">
        <v>565</v>
      </c>
      <c r="I255" s="259" t="s">
        <v>565</v>
      </c>
      <c r="J255" s="259" t="s">
        <v>565</v>
      </c>
      <c r="K255" s="259" t="s">
        <v>565</v>
      </c>
      <c r="L255" s="259" t="s">
        <v>565</v>
      </c>
      <c r="M255" s="259" t="s">
        <v>565</v>
      </c>
      <c r="N255" s="259" t="s">
        <v>565</v>
      </c>
      <c r="O255" s="259" t="s">
        <v>565</v>
      </c>
      <c r="P255" s="259" t="s">
        <v>565</v>
      </c>
      <c r="Q255" s="259" t="s">
        <v>565</v>
      </c>
      <c r="R255" s="259" t="s">
        <v>565</v>
      </c>
      <c r="S255" s="259" t="s">
        <v>565</v>
      </c>
      <c r="T255" s="259" t="s">
        <v>565</v>
      </c>
      <c r="U255" s="259" t="s">
        <v>565</v>
      </c>
      <c r="V255" s="260" t="s">
        <v>565</v>
      </c>
      <c r="W255" s="260" t="s">
        <v>565</v>
      </c>
      <c r="X255" s="259" t="s">
        <v>565</v>
      </c>
      <c r="Y255" s="259" t="s">
        <v>565</v>
      </c>
      <c r="Z255" s="259" t="s">
        <v>565</v>
      </c>
      <c r="AA255" s="259" t="s">
        <v>565</v>
      </c>
      <c r="AB255" s="259" t="s">
        <v>565</v>
      </c>
      <c r="AC255" s="259" t="s">
        <v>565</v>
      </c>
      <c r="AD255" s="259" t="s">
        <v>565</v>
      </c>
      <c r="AE255" s="259" t="s">
        <v>565</v>
      </c>
      <c r="AF255" s="259" t="s">
        <v>565</v>
      </c>
      <c r="AG255" s="259" t="s">
        <v>565</v>
      </c>
      <c r="AH255" s="259" t="s">
        <v>565</v>
      </c>
      <c r="AI255" s="259" t="s">
        <v>565</v>
      </c>
      <c r="AJ255" s="259" t="s">
        <v>565</v>
      </c>
      <c r="AK255" s="259" t="s">
        <v>565</v>
      </c>
      <c r="AL255" s="259" t="s">
        <v>565</v>
      </c>
      <c r="AM255" s="259" t="s">
        <v>565</v>
      </c>
      <c r="AN255" s="259" t="s">
        <v>565</v>
      </c>
      <c r="AO255" s="259" t="s">
        <v>565</v>
      </c>
      <c r="AP255" s="259" t="s">
        <v>565</v>
      </c>
      <c r="AQ255" s="259" t="s">
        <v>565</v>
      </c>
      <c r="AR255" s="259" t="s">
        <v>565</v>
      </c>
      <c r="AS255" s="259" t="s">
        <v>565</v>
      </c>
      <c r="AT255" s="259" t="s">
        <v>565</v>
      </c>
      <c r="AU255" s="259" t="s">
        <v>565</v>
      </c>
      <c r="AV255" s="259" t="s">
        <v>565</v>
      </c>
      <c r="AW255" s="259" t="s">
        <v>565</v>
      </c>
      <c r="AX255" s="259" t="s">
        <v>565</v>
      </c>
      <c r="AY255" s="259" t="s">
        <v>565</v>
      </c>
      <c r="AZ255" s="259" t="s">
        <v>565</v>
      </c>
      <c r="BA255" s="259" t="s">
        <v>565</v>
      </c>
    </row>
    <row r="256" spans="4:53">
      <c r="D256" s="259" t="s">
        <v>565</v>
      </c>
      <c r="E256" s="259" t="s">
        <v>565</v>
      </c>
      <c r="F256" s="259" t="s">
        <v>565</v>
      </c>
      <c r="G256" s="259" t="s">
        <v>565</v>
      </c>
      <c r="H256" s="259" t="s">
        <v>565</v>
      </c>
      <c r="I256" s="259" t="s">
        <v>565</v>
      </c>
      <c r="J256" s="259" t="s">
        <v>565</v>
      </c>
      <c r="K256" s="259" t="s">
        <v>565</v>
      </c>
      <c r="L256" s="259" t="s">
        <v>565</v>
      </c>
      <c r="M256" s="259" t="s">
        <v>565</v>
      </c>
      <c r="N256" s="259" t="s">
        <v>565</v>
      </c>
      <c r="O256" s="259" t="s">
        <v>565</v>
      </c>
      <c r="P256" s="259" t="s">
        <v>565</v>
      </c>
      <c r="Q256" s="259" t="s">
        <v>565</v>
      </c>
      <c r="R256" s="259" t="s">
        <v>565</v>
      </c>
      <c r="S256" s="259" t="s">
        <v>565</v>
      </c>
      <c r="T256" s="259" t="s">
        <v>565</v>
      </c>
      <c r="U256" s="259" t="s">
        <v>565</v>
      </c>
      <c r="V256" s="260" t="s">
        <v>565</v>
      </c>
      <c r="W256" s="260" t="s">
        <v>565</v>
      </c>
      <c r="X256" s="259" t="s">
        <v>565</v>
      </c>
      <c r="Y256" s="259" t="s">
        <v>565</v>
      </c>
      <c r="Z256" s="259" t="s">
        <v>565</v>
      </c>
      <c r="AA256" s="259" t="s">
        <v>565</v>
      </c>
      <c r="AB256" s="259" t="s">
        <v>565</v>
      </c>
      <c r="AC256" s="259" t="s">
        <v>565</v>
      </c>
      <c r="AD256" s="259" t="s">
        <v>565</v>
      </c>
      <c r="AE256" s="259" t="s">
        <v>565</v>
      </c>
      <c r="AF256" s="259" t="s">
        <v>565</v>
      </c>
      <c r="AG256" s="259" t="s">
        <v>565</v>
      </c>
      <c r="AH256" s="259" t="s">
        <v>565</v>
      </c>
      <c r="AI256" s="259" t="s">
        <v>565</v>
      </c>
      <c r="AJ256" s="259" t="s">
        <v>565</v>
      </c>
      <c r="AK256" s="259" t="s">
        <v>565</v>
      </c>
      <c r="AL256" s="259" t="s">
        <v>565</v>
      </c>
      <c r="AM256" s="259" t="s">
        <v>565</v>
      </c>
      <c r="AN256" s="259" t="s">
        <v>565</v>
      </c>
      <c r="AO256" s="259" t="s">
        <v>565</v>
      </c>
      <c r="AP256" s="259" t="s">
        <v>565</v>
      </c>
      <c r="AQ256" s="259" t="s">
        <v>565</v>
      </c>
      <c r="AR256" s="259" t="s">
        <v>565</v>
      </c>
      <c r="AS256" s="259" t="s">
        <v>565</v>
      </c>
      <c r="AT256" s="259" t="s">
        <v>565</v>
      </c>
      <c r="AU256" s="259" t="s">
        <v>565</v>
      </c>
      <c r="AV256" s="259" t="s">
        <v>565</v>
      </c>
      <c r="AW256" s="259" t="s">
        <v>565</v>
      </c>
      <c r="AX256" s="259" t="s">
        <v>565</v>
      </c>
      <c r="AY256" s="259" t="s">
        <v>565</v>
      </c>
      <c r="AZ256" s="259" t="s">
        <v>565</v>
      </c>
      <c r="BA256" s="259" t="s">
        <v>565</v>
      </c>
    </row>
    <row r="257" spans="4:53">
      <c r="D257" s="259" t="s">
        <v>565</v>
      </c>
      <c r="E257" s="259" t="s">
        <v>565</v>
      </c>
      <c r="F257" s="259" t="s">
        <v>565</v>
      </c>
      <c r="G257" s="259" t="s">
        <v>565</v>
      </c>
      <c r="H257" s="259" t="s">
        <v>565</v>
      </c>
      <c r="I257" s="259" t="s">
        <v>565</v>
      </c>
      <c r="J257" s="259" t="s">
        <v>565</v>
      </c>
      <c r="K257" s="259" t="s">
        <v>565</v>
      </c>
      <c r="L257" s="259" t="s">
        <v>565</v>
      </c>
      <c r="M257" s="259" t="s">
        <v>565</v>
      </c>
      <c r="N257" s="259" t="s">
        <v>565</v>
      </c>
      <c r="O257" s="259" t="s">
        <v>565</v>
      </c>
      <c r="P257" s="259" t="s">
        <v>565</v>
      </c>
      <c r="Q257" s="259" t="s">
        <v>565</v>
      </c>
      <c r="R257" s="259" t="s">
        <v>565</v>
      </c>
      <c r="S257" s="259" t="s">
        <v>565</v>
      </c>
      <c r="T257" s="259" t="s">
        <v>565</v>
      </c>
      <c r="U257" s="259" t="s">
        <v>565</v>
      </c>
      <c r="V257" s="260" t="s">
        <v>565</v>
      </c>
      <c r="W257" s="260" t="s">
        <v>565</v>
      </c>
      <c r="X257" s="259" t="s">
        <v>565</v>
      </c>
      <c r="Y257" s="259" t="s">
        <v>565</v>
      </c>
      <c r="Z257" s="259" t="s">
        <v>565</v>
      </c>
      <c r="AA257" s="259" t="s">
        <v>565</v>
      </c>
      <c r="AB257" s="259" t="s">
        <v>565</v>
      </c>
      <c r="AC257" s="259" t="s">
        <v>565</v>
      </c>
      <c r="AD257" s="259" t="s">
        <v>565</v>
      </c>
      <c r="AE257" s="259" t="s">
        <v>565</v>
      </c>
      <c r="AF257" s="259" t="s">
        <v>565</v>
      </c>
      <c r="AG257" s="259" t="s">
        <v>565</v>
      </c>
      <c r="AH257" s="259" t="s">
        <v>565</v>
      </c>
      <c r="AI257" s="259" t="s">
        <v>565</v>
      </c>
      <c r="AJ257" s="259" t="s">
        <v>565</v>
      </c>
      <c r="AK257" s="259" t="s">
        <v>565</v>
      </c>
      <c r="AL257" s="259" t="s">
        <v>565</v>
      </c>
      <c r="AM257" s="259" t="s">
        <v>565</v>
      </c>
      <c r="AN257" s="259" t="s">
        <v>565</v>
      </c>
      <c r="AO257" s="259" t="s">
        <v>565</v>
      </c>
      <c r="AP257" s="259" t="s">
        <v>565</v>
      </c>
      <c r="AQ257" s="259" t="s">
        <v>565</v>
      </c>
      <c r="AR257" s="259" t="s">
        <v>565</v>
      </c>
      <c r="AS257" s="259" t="s">
        <v>565</v>
      </c>
      <c r="AT257" s="259" t="s">
        <v>565</v>
      </c>
      <c r="AU257" s="259" t="s">
        <v>565</v>
      </c>
      <c r="AV257" s="259" t="s">
        <v>565</v>
      </c>
      <c r="AW257" s="259" t="s">
        <v>565</v>
      </c>
      <c r="AX257" s="259" t="s">
        <v>565</v>
      </c>
      <c r="AY257" s="259" t="s">
        <v>565</v>
      </c>
      <c r="AZ257" s="259" t="s">
        <v>565</v>
      </c>
      <c r="BA257" s="259" t="s">
        <v>565</v>
      </c>
    </row>
    <row r="258" spans="4:53">
      <c r="D258" s="259" t="s">
        <v>565</v>
      </c>
      <c r="E258" s="259" t="s">
        <v>565</v>
      </c>
      <c r="F258" s="259" t="s">
        <v>565</v>
      </c>
      <c r="G258" s="259" t="s">
        <v>565</v>
      </c>
      <c r="H258" s="259" t="s">
        <v>565</v>
      </c>
      <c r="I258" s="259" t="s">
        <v>565</v>
      </c>
      <c r="J258" s="259" t="s">
        <v>565</v>
      </c>
      <c r="K258" s="259" t="s">
        <v>565</v>
      </c>
      <c r="L258" s="259" t="s">
        <v>565</v>
      </c>
      <c r="M258" s="259" t="s">
        <v>565</v>
      </c>
      <c r="N258" s="259" t="s">
        <v>565</v>
      </c>
      <c r="O258" s="259" t="s">
        <v>565</v>
      </c>
      <c r="P258" s="259" t="s">
        <v>565</v>
      </c>
      <c r="Q258" s="259" t="s">
        <v>565</v>
      </c>
      <c r="R258" s="259" t="s">
        <v>565</v>
      </c>
      <c r="S258" s="259" t="s">
        <v>565</v>
      </c>
      <c r="T258" s="259" t="s">
        <v>565</v>
      </c>
      <c r="U258" s="259" t="s">
        <v>565</v>
      </c>
      <c r="V258" s="260" t="s">
        <v>565</v>
      </c>
      <c r="W258" s="260" t="s">
        <v>565</v>
      </c>
      <c r="X258" s="259" t="s">
        <v>565</v>
      </c>
      <c r="Y258" s="259" t="s">
        <v>565</v>
      </c>
      <c r="Z258" s="259" t="s">
        <v>565</v>
      </c>
      <c r="AA258" s="259" t="s">
        <v>565</v>
      </c>
      <c r="AB258" s="259" t="s">
        <v>565</v>
      </c>
      <c r="AC258" s="259" t="s">
        <v>565</v>
      </c>
      <c r="AD258" s="259" t="s">
        <v>565</v>
      </c>
      <c r="AE258" s="259" t="s">
        <v>565</v>
      </c>
      <c r="AF258" s="259" t="s">
        <v>565</v>
      </c>
      <c r="AG258" s="259" t="s">
        <v>565</v>
      </c>
      <c r="AH258" s="259" t="s">
        <v>565</v>
      </c>
      <c r="AI258" s="259" t="s">
        <v>565</v>
      </c>
      <c r="AJ258" s="259" t="s">
        <v>565</v>
      </c>
      <c r="AK258" s="259" t="s">
        <v>565</v>
      </c>
      <c r="AL258" s="259" t="s">
        <v>565</v>
      </c>
      <c r="AM258" s="259" t="s">
        <v>565</v>
      </c>
      <c r="AN258" s="259" t="s">
        <v>565</v>
      </c>
      <c r="AO258" s="259" t="s">
        <v>565</v>
      </c>
      <c r="AP258" s="259" t="s">
        <v>565</v>
      </c>
      <c r="AQ258" s="259" t="s">
        <v>565</v>
      </c>
      <c r="AR258" s="259" t="s">
        <v>565</v>
      </c>
      <c r="AS258" s="259" t="s">
        <v>565</v>
      </c>
      <c r="AT258" s="259" t="s">
        <v>565</v>
      </c>
      <c r="AU258" s="259" t="s">
        <v>565</v>
      </c>
      <c r="AV258" s="259" t="s">
        <v>565</v>
      </c>
      <c r="AW258" s="259" t="s">
        <v>565</v>
      </c>
      <c r="AX258" s="259" t="s">
        <v>565</v>
      </c>
      <c r="AY258" s="259" t="s">
        <v>565</v>
      </c>
      <c r="AZ258" s="259" t="s">
        <v>565</v>
      </c>
      <c r="BA258" s="259" t="s">
        <v>565</v>
      </c>
    </row>
    <row r="259" spans="4:53">
      <c r="D259" s="259" t="s">
        <v>565</v>
      </c>
      <c r="E259" s="259" t="s">
        <v>565</v>
      </c>
      <c r="F259" s="259" t="s">
        <v>565</v>
      </c>
      <c r="G259" s="259" t="s">
        <v>565</v>
      </c>
      <c r="H259" s="259" t="s">
        <v>565</v>
      </c>
      <c r="I259" s="259" t="s">
        <v>565</v>
      </c>
      <c r="J259" s="259" t="s">
        <v>565</v>
      </c>
      <c r="K259" s="259" t="s">
        <v>565</v>
      </c>
      <c r="L259" s="259" t="s">
        <v>565</v>
      </c>
      <c r="M259" s="259" t="s">
        <v>565</v>
      </c>
      <c r="N259" s="259" t="s">
        <v>565</v>
      </c>
      <c r="O259" s="259" t="s">
        <v>565</v>
      </c>
      <c r="P259" s="259" t="s">
        <v>565</v>
      </c>
      <c r="Q259" s="259" t="s">
        <v>565</v>
      </c>
      <c r="R259" s="259" t="s">
        <v>565</v>
      </c>
      <c r="S259" s="259" t="s">
        <v>565</v>
      </c>
      <c r="T259" s="259" t="s">
        <v>565</v>
      </c>
      <c r="U259" s="259" t="s">
        <v>565</v>
      </c>
      <c r="V259" s="260" t="s">
        <v>565</v>
      </c>
      <c r="W259" s="260" t="s">
        <v>565</v>
      </c>
      <c r="X259" s="259" t="s">
        <v>565</v>
      </c>
      <c r="Y259" s="259" t="s">
        <v>565</v>
      </c>
      <c r="Z259" s="259" t="s">
        <v>565</v>
      </c>
      <c r="AA259" s="259" t="s">
        <v>565</v>
      </c>
      <c r="AB259" s="259" t="s">
        <v>565</v>
      </c>
      <c r="AC259" s="259" t="s">
        <v>565</v>
      </c>
      <c r="AD259" s="259" t="s">
        <v>565</v>
      </c>
      <c r="AE259" s="259" t="s">
        <v>565</v>
      </c>
      <c r="AF259" s="259" t="s">
        <v>565</v>
      </c>
      <c r="AG259" s="259" t="s">
        <v>565</v>
      </c>
      <c r="AH259" s="259" t="s">
        <v>565</v>
      </c>
      <c r="AI259" s="259" t="s">
        <v>565</v>
      </c>
      <c r="AJ259" s="259" t="s">
        <v>565</v>
      </c>
      <c r="AK259" s="259" t="s">
        <v>565</v>
      </c>
      <c r="AL259" s="259" t="s">
        <v>565</v>
      </c>
      <c r="AM259" s="259" t="s">
        <v>565</v>
      </c>
      <c r="AN259" s="259" t="s">
        <v>565</v>
      </c>
      <c r="AO259" s="259" t="s">
        <v>565</v>
      </c>
      <c r="AP259" s="259" t="s">
        <v>565</v>
      </c>
      <c r="AQ259" s="259" t="s">
        <v>565</v>
      </c>
      <c r="AR259" s="259" t="s">
        <v>565</v>
      </c>
      <c r="AS259" s="259" t="s">
        <v>565</v>
      </c>
      <c r="AT259" s="259" t="s">
        <v>565</v>
      </c>
      <c r="AU259" s="259" t="s">
        <v>565</v>
      </c>
      <c r="AV259" s="259" t="s">
        <v>565</v>
      </c>
      <c r="AW259" s="259" t="s">
        <v>565</v>
      </c>
      <c r="AX259" s="259" t="s">
        <v>565</v>
      </c>
      <c r="AY259" s="259" t="s">
        <v>565</v>
      </c>
      <c r="AZ259" s="259" t="s">
        <v>565</v>
      </c>
      <c r="BA259" s="259" t="s">
        <v>565</v>
      </c>
    </row>
    <row r="260" spans="4:53">
      <c r="D260" s="259" t="s">
        <v>565</v>
      </c>
      <c r="E260" s="259" t="s">
        <v>565</v>
      </c>
      <c r="F260" s="259" t="s">
        <v>565</v>
      </c>
      <c r="G260" s="259" t="s">
        <v>565</v>
      </c>
      <c r="H260" s="259" t="s">
        <v>565</v>
      </c>
      <c r="I260" s="259" t="s">
        <v>565</v>
      </c>
      <c r="J260" s="259" t="s">
        <v>565</v>
      </c>
      <c r="K260" s="259" t="s">
        <v>565</v>
      </c>
      <c r="L260" s="259" t="s">
        <v>565</v>
      </c>
      <c r="M260" s="259" t="s">
        <v>565</v>
      </c>
      <c r="N260" s="259" t="s">
        <v>565</v>
      </c>
      <c r="O260" s="259" t="s">
        <v>565</v>
      </c>
      <c r="P260" s="259" t="s">
        <v>565</v>
      </c>
      <c r="Q260" s="259" t="s">
        <v>565</v>
      </c>
      <c r="R260" s="259" t="s">
        <v>565</v>
      </c>
      <c r="S260" s="259" t="s">
        <v>565</v>
      </c>
      <c r="T260" s="259" t="s">
        <v>565</v>
      </c>
      <c r="U260" s="259" t="s">
        <v>565</v>
      </c>
      <c r="V260" s="260" t="s">
        <v>565</v>
      </c>
      <c r="W260" s="260" t="s">
        <v>565</v>
      </c>
      <c r="X260" s="259" t="s">
        <v>565</v>
      </c>
      <c r="Y260" s="259" t="s">
        <v>565</v>
      </c>
      <c r="Z260" s="259" t="s">
        <v>565</v>
      </c>
      <c r="AA260" s="259" t="s">
        <v>565</v>
      </c>
      <c r="AB260" s="259" t="s">
        <v>565</v>
      </c>
      <c r="AC260" s="259" t="s">
        <v>565</v>
      </c>
      <c r="AD260" s="259" t="s">
        <v>565</v>
      </c>
      <c r="AE260" s="259" t="s">
        <v>565</v>
      </c>
      <c r="AF260" s="259" t="s">
        <v>565</v>
      </c>
      <c r="AG260" s="259" t="s">
        <v>565</v>
      </c>
      <c r="AH260" s="259" t="s">
        <v>565</v>
      </c>
      <c r="AI260" s="259" t="s">
        <v>565</v>
      </c>
      <c r="AJ260" s="259" t="s">
        <v>565</v>
      </c>
      <c r="AK260" s="259" t="s">
        <v>565</v>
      </c>
      <c r="AL260" s="259" t="s">
        <v>565</v>
      </c>
      <c r="AM260" s="259" t="s">
        <v>565</v>
      </c>
      <c r="AN260" s="259" t="s">
        <v>565</v>
      </c>
      <c r="AO260" s="259" t="s">
        <v>565</v>
      </c>
      <c r="AP260" s="259" t="s">
        <v>565</v>
      </c>
      <c r="AQ260" s="259" t="s">
        <v>565</v>
      </c>
      <c r="AR260" s="259" t="s">
        <v>565</v>
      </c>
      <c r="AS260" s="259" t="s">
        <v>565</v>
      </c>
      <c r="AT260" s="259" t="s">
        <v>565</v>
      </c>
      <c r="AU260" s="259" t="s">
        <v>565</v>
      </c>
      <c r="AV260" s="259" t="s">
        <v>565</v>
      </c>
      <c r="AW260" s="259" t="s">
        <v>565</v>
      </c>
      <c r="AX260" s="259" t="s">
        <v>565</v>
      </c>
      <c r="AY260" s="259" t="s">
        <v>565</v>
      </c>
      <c r="AZ260" s="259" t="s">
        <v>565</v>
      </c>
      <c r="BA260" s="259" t="s">
        <v>565</v>
      </c>
    </row>
    <row r="261" spans="4:53">
      <c r="D261" s="259" t="s">
        <v>565</v>
      </c>
      <c r="E261" s="259" t="s">
        <v>565</v>
      </c>
      <c r="F261" s="259" t="s">
        <v>565</v>
      </c>
      <c r="G261" s="259" t="s">
        <v>565</v>
      </c>
      <c r="H261" s="259" t="s">
        <v>565</v>
      </c>
      <c r="I261" s="259" t="s">
        <v>565</v>
      </c>
      <c r="J261" s="259" t="s">
        <v>565</v>
      </c>
      <c r="K261" s="259" t="s">
        <v>565</v>
      </c>
      <c r="L261" s="259" t="s">
        <v>565</v>
      </c>
      <c r="M261" s="259" t="s">
        <v>565</v>
      </c>
      <c r="N261" s="259" t="s">
        <v>565</v>
      </c>
      <c r="O261" s="259" t="s">
        <v>565</v>
      </c>
      <c r="P261" s="259" t="s">
        <v>565</v>
      </c>
      <c r="Q261" s="259" t="s">
        <v>565</v>
      </c>
      <c r="R261" s="259" t="s">
        <v>565</v>
      </c>
      <c r="S261" s="259" t="s">
        <v>565</v>
      </c>
      <c r="T261" s="259" t="s">
        <v>565</v>
      </c>
      <c r="U261" s="259" t="s">
        <v>565</v>
      </c>
      <c r="V261" s="260" t="s">
        <v>565</v>
      </c>
      <c r="W261" s="260" t="s">
        <v>565</v>
      </c>
      <c r="X261" s="259" t="s">
        <v>565</v>
      </c>
      <c r="Y261" s="259" t="s">
        <v>565</v>
      </c>
      <c r="Z261" s="259" t="s">
        <v>565</v>
      </c>
      <c r="AA261" s="259" t="s">
        <v>565</v>
      </c>
      <c r="AB261" s="259" t="s">
        <v>565</v>
      </c>
      <c r="AC261" s="259" t="s">
        <v>565</v>
      </c>
      <c r="AD261" s="259" t="s">
        <v>565</v>
      </c>
      <c r="AE261" s="259" t="s">
        <v>565</v>
      </c>
      <c r="AF261" s="259" t="s">
        <v>565</v>
      </c>
      <c r="AG261" s="259" t="s">
        <v>565</v>
      </c>
      <c r="AH261" s="259" t="s">
        <v>565</v>
      </c>
      <c r="AI261" s="259" t="s">
        <v>565</v>
      </c>
      <c r="AJ261" s="259" t="s">
        <v>565</v>
      </c>
      <c r="AK261" s="259" t="s">
        <v>565</v>
      </c>
      <c r="AL261" s="259" t="s">
        <v>565</v>
      </c>
      <c r="AM261" s="259" t="s">
        <v>565</v>
      </c>
      <c r="AN261" s="259" t="s">
        <v>565</v>
      </c>
      <c r="AO261" s="259" t="s">
        <v>565</v>
      </c>
      <c r="AP261" s="259" t="s">
        <v>565</v>
      </c>
      <c r="AQ261" s="259" t="s">
        <v>565</v>
      </c>
      <c r="AR261" s="259" t="s">
        <v>565</v>
      </c>
      <c r="AS261" s="259" t="s">
        <v>565</v>
      </c>
      <c r="AT261" s="259" t="s">
        <v>565</v>
      </c>
      <c r="AU261" s="259" t="s">
        <v>565</v>
      </c>
      <c r="AV261" s="259" t="s">
        <v>565</v>
      </c>
      <c r="AW261" s="259" t="s">
        <v>565</v>
      </c>
      <c r="AX261" s="259" t="s">
        <v>565</v>
      </c>
      <c r="AY261" s="259" t="s">
        <v>565</v>
      </c>
      <c r="AZ261" s="259" t="s">
        <v>565</v>
      </c>
      <c r="BA261" s="259" t="s">
        <v>565</v>
      </c>
    </row>
    <row r="262" spans="4:53">
      <c r="D262" s="259" t="s">
        <v>565</v>
      </c>
      <c r="E262" s="259" t="s">
        <v>565</v>
      </c>
      <c r="F262" s="259" t="s">
        <v>565</v>
      </c>
      <c r="G262" s="259" t="s">
        <v>565</v>
      </c>
      <c r="H262" s="259" t="s">
        <v>565</v>
      </c>
      <c r="I262" s="259" t="s">
        <v>565</v>
      </c>
      <c r="J262" s="259" t="s">
        <v>565</v>
      </c>
      <c r="K262" s="259" t="s">
        <v>565</v>
      </c>
      <c r="L262" s="259" t="s">
        <v>565</v>
      </c>
      <c r="M262" s="259" t="s">
        <v>565</v>
      </c>
      <c r="N262" s="259" t="s">
        <v>565</v>
      </c>
      <c r="O262" s="259" t="s">
        <v>565</v>
      </c>
      <c r="P262" s="259" t="s">
        <v>565</v>
      </c>
      <c r="Q262" s="259" t="s">
        <v>565</v>
      </c>
      <c r="R262" s="259" t="s">
        <v>565</v>
      </c>
      <c r="S262" s="259" t="s">
        <v>565</v>
      </c>
      <c r="T262" s="259" t="s">
        <v>565</v>
      </c>
      <c r="U262" s="259" t="s">
        <v>565</v>
      </c>
      <c r="V262" s="260" t="s">
        <v>565</v>
      </c>
      <c r="W262" s="260" t="s">
        <v>565</v>
      </c>
      <c r="X262" s="259" t="s">
        <v>565</v>
      </c>
      <c r="Y262" s="259" t="s">
        <v>565</v>
      </c>
      <c r="Z262" s="259" t="s">
        <v>565</v>
      </c>
      <c r="AA262" s="259" t="s">
        <v>565</v>
      </c>
      <c r="AB262" s="259" t="s">
        <v>565</v>
      </c>
      <c r="AC262" s="259" t="s">
        <v>565</v>
      </c>
      <c r="AD262" s="259" t="s">
        <v>565</v>
      </c>
      <c r="AE262" s="259" t="s">
        <v>565</v>
      </c>
      <c r="AF262" s="259" t="s">
        <v>565</v>
      </c>
      <c r="AG262" s="259" t="s">
        <v>565</v>
      </c>
      <c r="AH262" s="259" t="s">
        <v>565</v>
      </c>
      <c r="AI262" s="259" t="s">
        <v>565</v>
      </c>
      <c r="AJ262" s="259" t="s">
        <v>565</v>
      </c>
      <c r="AK262" s="259" t="s">
        <v>565</v>
      </c>
      <c r="AL262" s="259" t="s">
        <v>565</v>
      </c>
      <c r="AM262" s="259" t="s">
        <v>565</v>
      </c>
      <c r="AN262" s="259" t="s">
        <v>565</v>
      </c>
      <c r="AO262" s="259" t="s">
        <v>565</v>
      </c>
      <c r="AP262" s="259" t="s">
        <v>565</v>
      </c>
      <c r="AQ262" s="259" t="s">
        <v>565</v>
      </c>
      <c r="AR262" s="259" t="s">
        <v>565</v>
      </c>
      <c r="AS262" s="259" t="s">
        <v>565</v>
      </c>
      <c r="AT262" s="259" t="s">
        <v>565</v>
      </c>
      <c r="AU262" s="259" t="s">
        <v>565</v>
      </c>
      <c r="AV262" s="259" t="s">
        <v>565</v>
      </c>
      <c r="AW262" s="259" t="s">
        <v>565</v>
      </c>
      <c r="AX262" s="259" t="s">
        <v>565</v>
      </c>
      <c r="AY262" s="259" t="s">
        <v>565</v>
      </c>
      <c r="AZ262" s="259" t="s">
        <v>565</v>
      </c>
      <c r="BA262" s="259" t="s">
        <v>565</v>
      </c>
    </row>
    <row r="263" spans="4:53">
      <c r="D263" s="259" t="s">
        <v>565</v>
      </c>
      <c r="E263" s="259" t="s">
        <v>565</v>
      </c>
      <c r="F263" s="259" t="s">
        <v>565</v>
      </c>
      <c r="G263" s="259" t="s">
        <v>565</v>
      </c>
      <c r="H263" s="259" t="s">
        <v>565</v>
      </c>
      <c r="I263" s="259" t="s">
        <v>565</v>
      </c>
      <c r="J263" s="259" t="s">
        <v>565</v>
      </c>
      <c r="K263" s="259" t="s">
        <v>565</v>
      </c>
      <c r="L263" s="259" t="s">
        <v>565</v>
      </c>
      <c r="M263" s="259" t="s">
        <v>565</v>
      </c>
      <c r="N263" s="259" t="s">
        <v>565</v>
      </c>
      <c r="O263" s="259" t="s">
        <v>565</v>
      </c>
      <c r="P263" s="259" t="s">
        <v>565</v>
      </c>
      <c r="Q263" s="259" t="s">
        <v>565</v>
      </c>
      <c r="R263" s="259" t="s">
        <v>565</v>
      </c>
      <c r="S263" s="259" t="s">
        <v>565</v>
      </c>
      <c r="T263" s="259" t="s">
        <v>565</v>
      </c>
      <c r="U263" s="259" t="s">
        <v>565</v>
      </c>
      <c r="V263" s="260" t="s">
        <v>565</v>
      </c>
      <c r="W263" s="260" t="s">
        <v>565</v>
      </c>
      <c r="X263" s="259" t="s">
        <v>565</v>
      </c>
      <c r="Y263" s="259" t="s">
        <v>565</v>
      </c>
      <c r="Z263" s="259" t="s">
        <v>565</v>
      </c>
      <c r="AA263" s="259" t="s">
        <v>565</v>
      </c>
      <c r="AB263" s="259" t="s">
        <v>565</v>
      </c>
      <c r="AC263" s="259" t="s">
        <v>565</v>
      </c>
      <c r="AD263" s="259" t="s">
        <v>565</v>
      </c>
      <c r="AE263" s="259" t="s">
        <v>565</v>
      </c>
      <c r="AF263" s="259" t="s">
        <v>565</v>
      </c>
      <c r="AG263" s="259" t="s">
        <v>565</v>
      </c>
      <c r="AH263" s="259" t="s">
        <v>565</v>
      </c>
      <c r="AI263" s="259" t="s">
        <v>565</v>
      </c>
      <c r="AJ263" s="259" t="s">
        <v>565</v>
      </c>
      <c r="AK263" s="259" t="s">
        <v>565</v>
      </c>
      <c r="AL263" s="259" t="s">
        <v>565</v>
      </c>
      <c r="AM263" s="259" t="s">
        <v>565</v>
      </c>
      <c r="AN263" s="259" t="s">
        <v>565</v>
      </c>
      <c r="AO263" s="259" t="s">
        <v>565</v>
      </c>
      <c r="AP263" s="259" t="s">
        <v>565</v>
      </c>
      <c r="AQ263" s="259" t="s">
        <v>565</v>
      </c>
      <c r="AR263" s="259" t="s">
        <v>565</v>
      </c>
      <c r="AS263" s="259" t="s">
        <v>565</v>
      </c>
      <c r="AT263" s="259" t="s">
        <v>565</v>
      </c>
      <c r="AU263" s="259" t="s">
        <v>565</v>
      </c>
      <c r="AV263" s="259" t="s">
        <v>565</v>
      </c>
      <c r="AW263" s="259" t="s">
        <v>565</v>
      </c>
      <c r="AX263" s="259" t="s">
        <v>565</v>
      </c>
      <c r="AY263" s="259" t="s">
        <v>565</v>
      </c>
      <c r="AZ263" s="259" t="s">
        <v>565</v>
      </c>
      <c r="BA263" s="259" t="s">
        <v>565</v>
      </c>
    </row>
    <row r="264" spans="4:53">
      <c r="D264" s="259" t="s">
        <v>565</v>
      </c>
      <c r="E264" s="259" t="s">
        <v>565</v>
      </c>
      <c r="F264" s="259" t="s">
        <v>565</v>
      </c>
      <c r="G264" s="259" t="s">
        <v>565</v>
      </c>
      <c r="H264" s="259" t="s">
        <v>565</v>
      </c>
      <c r="I264" s="259" t="s">
        <v>565</v>
      </c>
      <c r="J264" s="259" t="s">
        <v>565</v>
      </c>
      <c r="K264" s="259" t="s">
        <v>565</v>
      </c>
      <c r="L264" s="259" t="s">
        <v>565</v>
      </c>
      <c r="M264" s="259" t="s">
        <v>565</v>
      </c>
      <c r="N264" s="259" t="s">
        <v>565</v>
      </c>
      <c r="O264" s="259" t="s">
        <v>565</v>
      </c>
      <c r="P264" s="259" t="s">
        <v>565</v>
      </c>
      <c r="Q264" s="259" t="s">
        <v>565</v>
      </c>
      <c r="R264" s="259" t="s">
        <v>565</v>
      </c>
      <c r="S264" s="259" t="s">
        <v>565</v>
      </c>
      <c r="T264" s="259" t="s">
        <v>565</v>
      </c>
      <c r="U264" s="259" t="s">
        <v>565</v>
      </c>
      <c r="V264" s="260" t="s">
        <v>565</v>
      </c>
      <c r="W264" s="260" t="s">
        <v>565</v>
      </c>
      <c r="X264" s="259" t="s">
        <v>565</v>
      </c>
      <c r="Y264" s="259" t="s">
        <v>565</v>
      </c>
      <c r="Z264" s="259" t="s">
        <v>565</v>
      </c>
      <c r="AA264" s="259" t="s">
        <v>565</v>
      </c>
      <c r="AB264" s="259" t="s">
        <v>565</v>
      </c>
      <c r="AC264" s="259" t="s">
        <v>565</v>
      </c>
      <c r="AD264" s="259" t="s">
        <v>565</v>
      </c>
      <c r="AE264" s="259" t="s">
        <v>565</v>
      </c>
      <c r="AF264" s="259" t="s">
        <v>565</v>
      </c>
      <c r="AG264" s="259" t="s">
        <v>565</v>
      </c>
      <c r="AH264" s="259" t="s">
        <v>565</v>
      </c>
      <c r="AI264" s="259" t="s">
        <v>565</v>
      </c>
      <c r="AJ264" s="259" t="s">
        <v>565</v>
      </c>
      <c r="AK264" s="259" t="s">
        <v>565</v>
      </c>
      <c r="AL264" s="259" t="s">
        <v>565</v>
      </c>
      <c r="AM264" s="259" t="s">
        <v>565</v>
      </c>
      <c r="AN264" s="259" t="s">
        <v>565</v>
      </c>
      <c r="AO264" s="259" t="s">
        <v>565</v>
      </c>
      <c r="AP264" s="259" t="s">
        <v>565</v>
      </c>
      <c r="AQ264" s="259" t="s">
        <v>565</v>
      </c>
      <c r="AR264" s="259" t="s">
        <v>565</v>
      </c>
      <c r="AS264" s="259" t="s">
        <v>565</v>
      </c>
      <c r="AT264" s="259" t="s">
        <v>565</v>
      </c>
      <c r="AU264" s="259" t="s">
        <v>565</v>
      </c>
      <c r="AV264" s="259" t="s">
        <v>565</v>
      </c>
      <c r="AW264" s="259" t="s">
        <v>565</v>
      </c>
      <c r="AX264" s="259" t="s">
        <v>565</v>
      </c>
      <c r="AY264" s="259" t="s">
        <v>565</v>
      </c>
      <c r="AZ264" s="259" t="s">
        <v>565</v>
      </c>
      <c r="BA264" s="259" t="s">
        <v>565</v>
      </c>
    </row>
    <row r="265" spans="4:53">
      <c r="D265" s="259" t="s">
        <v>565</v>
      </c>
      <c r="E265" s="259" t="s">
        <v>565</v>
      </c>
      <c r="F265" s="259" t="s">
        <v>565</v>
      </c>
      <c r="G265" s="259" t="s">
        <v>565</v>
      </c>
      <c r="H265" s="259" t="s">
        <v>565</v>
      </c>
      <c r="I265" s="259" t="s">
        <v>565</v>
      </c>
      <c r="J265" s="259" t="s">
        <v>565</v>
      </c>
      <c r="K265" s="259" t="s">
        <v>565</v>
      </c>
      <c r="L265" s="259" t="s">
        <v>565</v>
      </c>
      <c r="M265" s="259" t="s">
        <v>565</v>
      </c>
      <c r="N265" s="259" t="s">
        <v>565</v>
      </c>
      <c r="O265" s="259" t="s">
        <v>565</v>
      </c>
      <c r="P265" s="259" t="s">
        <v>565</v>
      </c>
      <c r="Q265" s="259" t="s">
        <v>565</v>
      </c>
      <c r="R265" s="259" t="s">
        <v>565</v>
      </c>
      <c r="S265" s="259" t="s">
        <v>565</v>
      </c>
      <c r="T265" s="259" t="s">
        <v>565</v>
      </c>
      <c r="U265" s="259" t="s">
        <v>565</v>
      </c>
      <c r="V265" s="260" t="s">
        <v>565</v>
      </c>
      <c r="W265" s="260" t="s">
        <v>565</v>
      </c>
      <c r="X265" s="259" t="s">
        <v>565</v>
      </c>
      <c r="Y265" s="259" t="s">
        <v>565</v>
      </c>
      <c r="Z265" s="259" t="s">
        <v>565</v>
      </c>
      <c r="AA265" s="259" t="s">
        <v>565</v>
      </c>
      <c r="AB265" s="259" t="s">
        <v>565</v>
      </c>
      <c r="AC265" s="259" t="s">
        <v>565</v>
      </c>
      <c r="AD265" s="259" t="s">
        <v>565</v>
      </c>
      <c r="AE265" s="259" t="s">
        <v>565</v>
      </c>
      <c r="AF265" s="259" t="s">
        <v>565</v>
      </c>
      <c r="AG265" s="259" t="s">
        <v>565</v>
      </c>
      <c r="AH265" s="259" t="s">
        <v>565</v>
      </c>
      <c r="AI265" s="259" t="s">
        <v>565</v>
      </c>
      <c r="AJ265" s="259" t="s">
        <v>565</v>
      </c>
      <c r="AK265" s="259" t="s">
        <v>565</v>
      </c>
      <c r="AL265" s="259" t="s">
        <v>565</v>
      </c>
      <c r="AM265" s="259" t="s">
        <v>565</v>
      </c>
      <c r="AN265" s="259" t="s">
        <v>565</v>
      </c>
      <c r="AO265" s="259" t="s">
        <v>565</v>
      </c>
      <c r="AP265" s="259" t="s">
        <v>565</v>
      </c>
      <c r="AQ265" s="259" t="s">
        <v>565</v>
      </c>
      <c r="AR265" s="259" t="s">
        <v>565</v>
      </c>
      <c r="AS265" s="259" t="s">
        <v>565</v>
      </c>
      <c r="AT265" s="259" t="s">
        <v>565</v>
      </c>
      <c r="AU265" s="259" t="s">
        <v>565</v>
      </c>
      <c r="AV265" s="259" t="s">
        <v>565</v>
      </c>
      <c r="AW265" s="259" t="s">
        <v>565</v>
      </c>
      <c r="AX265" s="259" t="s">
        <v>565</v>
      </c>
      <c r="AY265" s="259" t="s">
        <v>565</v>
      </c>
      <c r="AZ265" s="259" t="s">
        <v>565</v>
      </c>
      <c r="BA265" s="259" t="s">
        <v>565</v>
      </c>
    </row>
    <row r="266" spans="4:53">
      <c r="D266" s="259" t="s">
        <v>565</v>
      </c>
      <c r="E266" s="259" t="s">
        <v>565</v>
      </c>
      <c r="F266" s="259" t="s">
        <v>565</v>
      </c>
      <c r="G266" s="259" t="s">
        <v>565</v>
      </c>
      <c r="H266" s="259" t="s">
        <v>565</v>
      </c>
      <c r="I266" s="259" t="s">
        <v>565</v>
      </c>
      <c r="J266" s="259" t="s">
        <v>565</v>
      </c>
      <c r="K266" s="259" t="s">
        <v>565</v>
      </c>
      <c r="L266" s="259" t="s">
        <v>565</v>
      </c>
      <c r="M266" s="259" t="s">
        <v>565</v>
      </c>
      <c r="N266" s="259" t="s">
        <v>565</v>
      </c>
      <c r="O266" s="259" t="s">
        <v>565</v>
      </c>
      <c r="P266" s="259" t="s">
        <v>565</v>
      </c>
      <c r="Q266" s="259" t="s">
        <v>565</v>
      </c>
      <c r="R266" s="259" t="s">
        <v>565</v>
      </c>
      <c r="S266" s="259" t="s">
        <v>565</v>
      </c>
      <c r="T266" s="259" t="s">
        <v>565</v>
      </c>
      <c r="U266" s="259" t="s">
        <v>565</v>
      </c>
      <c r="V266" s="260" t="s">
        <v>565</v>
      </c>
      <c r="W266" s="260" t="s">
        <v>565</v>
      </c>
      <c r="X266" s="259" t="s">
        <v>565</v>
      </c>
      <c r="Y266" s="259" t="s">
        <v>565</v>
      </c>
      <c r="Z266" s="259" t="s">
        <v>565</v>
      </c>
      <c r="AA266" s="259" t="s">
        <v>565</v>
      </c>
      <c r="AB266" s="259" t="s">
        <v>565</v>
      </c>
      <c r="AC266" s="259" t="s">
        <v>565</v>
      </c>
      <c r="AD266" s="259" t="s">
        <v>565</v>
      </c>
      <c r="AE266" s="259" t="s">
        <v>565</v>
      </c>
      <c r="AF266" s="259" t="s">
        <v>565</v>
      </c>
      <c r="AG266" s="259" t="s">
        <v>565</v>
      </c>
      <c r="AH266" s="259" t="s">
        <v>565</v>
      </c>
      <c r="AI266" s="259" t="s">
        <v>565</v>
      </c>
      <c r="AJ266" s="259" t="s">
        <v>565</v>
      </c>
      <c r="AK266" s="259" t="s">
        <v>565</v>
      </c>
      <c r="AL266" s="259" t="s">
        <v>565</v>
      </c>
      <c r="AM266" s="259" t="s">
        <v>565</v>
      </c>
      <c r="AN266" s="259" t="s">
        <v>565</v>
      </c>
      <c r="AO266" s="259" t="s">
        <v>565</v>
      </c>
      <c r="AP266" s="259" t="s">
        <v>565</v>
      </c>
      <c r="AQ266" s="259" t="s">
        <v>565</v>
      </c>
      <c r="AR266" s="259" t="s">
        <v>565</v>
      </c>
      <c r="AS266" s="259" t="s">
        <v>565</v>
      </c>
      <c r="AT266" s="259" t="s">
        <v>565</v>
      </c>
      <c r="AU266" s="259" t="s">
        <v>565</v>
      </c>
      <c r="AV266" s="259" t="s">
        <v>565</v>
      </c>
      <c r="AW266" s="259" t="s">
        <v>565</v>
      </c>
      <c r="AX266" s="259" t="s">
        <v>565</v>
      </c>
      <c r="AY266" s="259" t="s">
        <v>565</v>
      </c>
      <c r="AZ266" s="259" t="s">
        <v>565</v>
      </c>
      <c r="BA266" s="259" t="s">
        <v>565</v>
      </c>
    </row>
    <row r="267" spans="4:53">
      <c r="D267" s="259" t="s">
        <v>565</v>
      </c>
      <c r="E267" s="259" t="s">
        <v>565</v>
      </c>
      <c r="F267" s="259" t="s">
        <v>565</v>
      </c>
      <c r="G267" s="259" t="s">
        <v>565</v>
      </c>
      <c r="H267" s="259" t="s">
        <v>565</v>
      </c>
      <c r="I267" s="259" t="s">
        <v>565</v>
      </c>
      <c r="J267" s="259" t="s">
        <v>565</v>
      </c>
      <c r="K267" s="259" t="s">
        <v>565</v>
      </c>
      <c r="L267" s="259" t="s">
        <v>565</v>
      </c>
      <c r="M267" s="259" t="s">
        <v>565</v>
      </c>
      <c r="N267" s="259" t="s">
        <v>565</v>
      </c>
      <c r="O267" s="259" t="s">
        <v>565</v>
      </c>
      <c r="P267" s="259" t="s">
        <v>565</v>
      </c>
      <c r="Q267" s="259" t="s">
        <v>565</v>
      </c>
      <c r="R267" s="259" t="s">
        <v>565</v>
      </c>
      <c r="S267" s="259" t="s">
        <v>565</v>
      </c>
      <c r="T267" s="259" t="s">
        <v>565</v>
      </c>
      <c r="U267" s="259" t="s">
        <v>565</v>
      </c>
      <c r="V267" s="260" t="s">
        <v>565</v>
      </c>
      <c r="W267" s="260" t="s">
        <v>565</v>
      </c>
      <c r="X267" s="259" t="s">
        <v>565</v>
      </c>
      <c r="Y267" s="259" t="s">
        <v>565</v>
      </c>
      <c r="Z267" s="259" t="s">
        <v>565</v>
      </c>
      <c r="AA267" s="259" t="s">
        <v>565</v>
      </c>
      <c r="AB267" s="259" t="s">
        <v>565</v>
      </c>
      <c r="AC267" s="259" t="s">
        <v>565</v>
      </c>
      <c r="AD267" s="259" t="s">
        <v>565</v>
      </c>
      <c r="AE267" s="259" t="s">
        <v>565</v>
      </c>
      <c r="AF267" s="259" t="s">
        <v>565</v>
      </c>
      <c r="AG267" s="259" t="s">
        <v>565</v>
      </c>
      <c r="AH267" s="259" t="s">
        <v>565</v>
      </c>
      <c r="AI267" s="259" t="s">
        <v>565</v>
      </c>
      <c r="AJ267" s="259" t="s">
        <v>565</v>
      </c>
      <c r="AK267" s="259" t="s">
        <v>565</v>
      </c>
      <c r="AL267" s="259" t="s">
        <v>565</v>
      </c>
      <c r="AM267" s="259" t="s">
        <v>565</v>
      </c>
      <c r="AN267" s="259" t="s">
        <v>565</v>
      </c>
      <c r="AO267" s="259" t="s">
        <v>565</v>
      </c>
      <c r="AP267" s="259" t="s">
        <v>565</v>
      </c>
      <c r="AQ267" s="259" t="s">
        <v>565</v>
      </c>
      <c r="AR267" s="259" t="s">
        <v>565</v>
      </c>
      <c r="AS267" s="259" t="s">
        <v>565</v>
      </c>
      <c r="AT267" s="259" t="s">
        <v>565</v>
      </c>
      <c r="AU267" s="259" t="s">
        <v>565</v>
      </c>
      <c r="AV267" s="259" t="s">
        <v>565</v>
      </c>
      <c r="AW267" s="259" t="s">
        <v>565</v>
      </c>
      <c r="AX267" s="259" t="s">
        <v>565</v>
      </c>
      <c r="AY267" s="259" t="s">
        <v>565</v>
      </c>
      <c r="AZ267" s="259" t="s">
        <v>565</v>
      </c>
      <c r="BA267" s="259" t="s">
        <v>565</v>
      </c>
    </row>
    <row r="268" spans="4:53">
      <c r="D268" s="259" t="s">
        <v>565</v>
      </c>
      <c r="E268" s="259" t="s">
        <v>565</v>
      </c>
      <c r="F268" s="259" t="s">
        <v>565</v>
      </c>
      <c r="G268" s="259" t="s">
        <v>565</v>
      </c>
      <c r="H268" s="259" t="s">
        <v>565</v>
      </c>
      <c r="I268" s="259" t="s">
        <v>565</v>
      </c>
      <c r="J268" s="259" t="s">
        <v>565</v>
      </c>
      <c r="K268" s="259" t="s">
        <v>565</v>
      </c>
      <c r="L268" s="259" t="s">
        <v>565</v>
      </c>
      <c r="M268" s="259" t="s">
        <v>565</v>
      </c>
      <c r="N268" s="259" t="s">
        <v>565</v>
      </c>
      <c r="O268" s="259" t="s">
        <v>565</v>
      </c>
      <c r="P268" s="259" t="s">
        <v>565</v>
      </c>
      <c r="Q268" s="259" t="s">
        <v>565</v>
      </c>
      <c r="R268" s="259" t="s">
        <v>565</v>
      </c>
      <c r="S268" s="259" t="s">
        <v>565</v>
      </c>
      <c r="T268" s="259" t="s">
        <v>565</v>
      </c>
      <c r="U268" s="259" t="s">
        <v>565</v>
      </c>
      <c r="V268" s="260" t="s">
        <v>565</v>
      </c>
      <c r="W268" s="260" t="s">
        <v>565</v>
      </c>
      <c r="X268" s="259" t="s">
        <v>565</v>
      </c>
      <c r="Y268" s="259" t="s">
        <v>565</v>
      </c>
      <c r="Z268" s="259" t="s">
        <v>565</v>
      </c>
      <c r="AA268" s="259" t="s">
        <v>565</v>
      </c>
      <c r="AB268" s="259" t="s">
        <v>565</v>
      </c>
      <c r="AC268" s="259" t="s">
        <v>565</v>
      </c>
      <c r="AD268" s="259" t="s">
        <v>565</v>
      </c>
      <c r="AE268" s="259" t="s">
        <v>565</v>
      </c>
      <c r="AF268" s="259" t="s">
        <v>565</v>
      </c>
      <c r="AG268" s="259" t="s">
        <v>565</v>
      </c>
      <c r="AH268" s="259" t="s">
        <v>565</v>
      </c>
      <c r="AI268" s="259" t="s">
        <v>565</v>
      </c>
      <c r="AJ268" s="259" t="s">
        <v>565</v>
      </c>
      <c r="AK268" s="259" t="s">
        <v>565</v>
      </c>
      <c r="AL268" s="259" t="s">
        <v>565</v>
      </c>
      <c r="AM268" s="259" t="s">
        <v>565</v>
      </c>
      <c r="AN268" s="259" t="s">
        <v>565</v>
      </c>
      <c r="AO268" s="259" t="s">
        <v>565</v>
      </c>
      <c r="AP268" s="259" t="s">
        <v>565</v>
      </c>
      <c r="AQ268" s="259" t="s">
        <v>565</v>
      </c>
      <c r="AR268" s="259" t="s">
        <v>565</v>
      </c>
      <c r="AS268" s="259" t="s">
        <v>565</v>
      </c>
      <c r="AT268" s="259" t="s">
        <v>565</v>
      </c>
      <c r="AU268" s="259" t="s">
        <v>565</v>
      </c>
      <c r="AV268" s="259" t="s">
        <v>565</v>
      </c>
      <c r="AW268" s="259" t="s">
        <v>565</v>
      </c>
      <c r="AX268" s="259" t="s">
        <v>565</v>
      </c>
      <c r="AY268" s="259" t="s">
        <v>565</v>
      </c>
      <c r="AZ268" s="259" t="s">
        <v>565</v>
      </c>
      <c r="BA268" s="259" t="s">
        <v>565</v>
      </c>
    </row>
    <row r="269" spans="4:53">
      <c r="D269" s="259" t="s">
        <v>565</v>
      </c>
      <c r="E269" s="259" t="s">
        <v>565</v>
      </c>
      <c r="F269" s="259" t="s">
        <v>565</v>
      </c>
      <c r="G269" s="259" t="s">
        <v>565</v>
      </c>
      <c r="H269" s="259" t="s">
        <v>565</v>
      </c>
      <c r="I269" s="259" t="s">
        <v>565</v>
      </c>
      <c r="J269" s="259" t="s">
        <v>565</v>
      </c>
      <c r="K269" s="259" t="s">
        <v>565</v>
      </c>
      <c r="L269" s="259" t="s">
        <v>565</v>
      </c>
      <c r="M269" s="259" t="s">
        <v>565</v>
      </c>
      <c r="N269" s="259" t="s">
        <v>565</v>
      </c>
      <c r="O269" s="259" t="s">
        <v>565</v>
      </c>
      <c r="P269" s="259" t="s">
        <v>565</v>
      </c>
      <c r="Q269" s="259" t="s">
        <v>565</v>
      </c>
      <c r="R269" s="259" t="s">
        <v>565</v>
      </c>
      <c r="S269" s="259" t="s">
        <v>565</v>
      </c>
      <c r="T269" s="259" t="s">
        <v>565</v>
      </c>
      <c r="U269" s="259" t="s">
        <v>565</v>
      </c>
      <c r="V269" s="260" t="s">
        <v>565</v>
      </c>
      <c r="W269" s="260" t="s">
        <v>565</v>
      </c>
      <c r="X269" s="259" t="s">
        <v>565</v>
      </c>
      <c r="Y269" s="259" t="s">
        <v>565</v>
      </c>
      <c r="Z269" s="259" t="s">
        <v>565</v>
      </c>
      <c r="AA269" s="259" t="s">
        <v>565</v>
      </c>
      <c r="AB269" s="259" t="s">
        <v>565</v>
      </c>
      <c r="AC269" s="259" t="s">
        <v>565</v>
      </c>
      <c r="AD269" s="259" t="s">
        <v>565</v>
      </c>
      <c r="AE269" s="259" t="s">
        <v>565</v>
      </c>
      <c r="AF269" s="259" t="s">
        <v>565</v>
      </c>
      <c r="AG269" s="259" t="s">
        <v>565</v>
      </c>
      <c r="AH269" s="259" t="s">
        <v>565</v>
      </c>
      <c r="AI269" s="259" t="s">
        <v>565</v>
      </c>
      <c r="AJ269" s="259" t="s">
        <v>565</v>
      </c>
      <c r="AK269" s="259" t="s">
        <v>565</v>
      </c>
      <c r="AL269" s="259" t="s">
        <v>565</v>
      </c>
      <c r="AM269" s="259" t="s">
        <v>565</v>
      </c>
      <c r="AN269" s="259" t="s">
        <v>565</v>
      </c>
      <c r="AO269" s="259" t="s">
        <v>565</v>
      </c>
      <c r="AP269" s="259" t="s">
        <v>565</v>
      </c>
      <c r="AQ269" s="259" t="s">
        <v>565</v>
      </c>
      <c r="AR269" s="259" t="s">
        <v>565</v>
      </c>
      <c r="AS269" s="259" t="s">
        <v>565</v>
      </c>
      <c r="AT269" s="259" t="s">
        <v>565</v>
      </c>
      <c r="AU269" s="259" t="s">
        <v>565</v>
      </c>
      <c r="AV269" s="259" t="s">
        <v>565</v>
      </c>
      <c r="AW269" s="259" t="s">
        <v>565</v>
      </c>
      <c r="AX269" s="259" t="s">
        <v>565</v>
      </c>
      <c r="AY269" s="259" t="s">
        <v>565</v>
      </c>
      <c r="AZ269" s="259" t="s">
        <v>565</v>
      </c>
      <c r="BA269" s="259" t="s">
        <v>565</v>
      </c>
    </row>
    <row r="270" spans="4:53">
      <c r="D270" s="259" t="s">
        <v>565</v>
      </c>
      <c r="E270" s="259" t="s">
        <v>565</v>
      </c>
      <c r="F270" s="259" t="s">
        <v>565</v>
      </c>
      <c r="G270" s="259" t="s">
        <v>565</v>
      </c>
      <c r="H270" s="259" t="s">
        <v>565</v>
      </c>
      <c r="I270" s="259" t="s">
        <v>565</v>
      </c>
      <c r="J270" s="259" t="s">
        <v>565</v>
      </c>
      <c r="K270" s="259" t="s">
        <v>565</v>
      </c>
      <c r="L270" s="259" t="s">
        <v>565</v>
      </c>
      <c r="M270" s="259" t="s">
        <v>565</v>
      </c>
      <c r="N270" s="259" t="s">
        <v>565</v>
      </c>
      <c r="O270" s="259" t="s">
        <v>565</v>
      </c>
      <c r="P270" s="259" t="s">
        <v>565</v>
      </c>
      <c r="Q270" s="259" t="s">
        <v>565</v>
      </c>
      <c r="R270" s="259" t="s">
        <v>565</v>
      </c>
      <c r="S270" s="259" t="s">
        <v>565</v>
      </c>
      <c r="T270" s="259" t="s">
        <v>565</v>
      </c>
      <c r="U270" s="259" t="s">
        <v>565</v>
      </c>
      <c r="V270" s="260" t="s">
        <v>565</v>
      </c>
      <c r="W270" s="260" t="s">
        <v>565</v>
      </c>
      <c r="X270" s="259" t="s">
        <v>565</v>
      </c>
      <c r="Y270" s="259" t="s">
        <v>565</v>
      </c>
      <c r="Z270" s="259" t="s">
        <v>565</v>
      </c>
      <c r="AA270" s="259" t="s">
        <v>565</v>
      </c>
      <c r="AB270" s="259" t="s">
        <v>565</v>
      </c>
      <c r="AC270" s="259" t="s">
        <v>565</v>
      </c>
      <c r="AD270" s="259" t="s">
        <v>565</v>
      </c>
      <c r="AE270" s="259" t="s">
        <v>565</v>
      </c>
      <c r="AF270" s="259" t="s">
        <v>565</v>
      </c>
      <c r="AG270" s="259" t="s">
        <v>565</v>
      </c>
      <c r="AH270" s="259" t="s">
        <v>565</v>
      </c>
      <c r="AI270" s="259" t="s">
        <v>565</v>
      </c>
      <c r="AJ270" s="259" t="s">
        <v>565</v>
      </c>
      <c r="AK270" s="259" t="s">
        <v>565</v>
      </c>
      <c r="AL270" s="259" t="s">
        <v>565</v>
      </c>
      <c r="AM270" s="259" t="s">
        <v>565</v>
      </c>
      <c r="AN270" s="259" t="s">
        <v>565</v>
      </c>
      <c r="AO270" s="259" t="s">
        <v>565</v>
      </c>
      <c r="AP270" s="259" t="s">
        <v>565</v>
      </c>
      <c r="AQ270" s="259" t="s">
        <v>565</v>
      </c>
      <c r="AR270" s="259" t="s">
        <v>565</v>
      </c>
      <c r="AS270" s="259" t="s">
        <v>565</v>
      </c>
      <c r="AT270" s="259" t="s">
        <v>565</v>
      </c>
      <c r="AU270" s="259" t="s">
        <v>565</v>
      </c>
      <c r="AV270" s="259" t="s">
        <v>565</v>
      </c>
      <c r="AW270" s="259" t="s">
        <v>565</v>
      </c>
      <c r="AX270" s="259" t="s">
        <v>565</v>
      </c>
      <c r="AY270" s="259" t="s">
        <v>565</v>
      </c>
      <c r="AZ270" s="259" t="s">
        <v>565</v>
      </c>
      <c r="BA270" s="259" t="s">
        <v>565</v>
      </c>
    </row>
    <row r="271" spans="4:53">
      <c r="D271" s="259" t="s">
        <v>565</v>
      </c>
      <c r="E271" s="259" t="s">
        <v>565</v>
      </c>
      <c r="F271" s="259" t="s">
        <v>565</v>
      </c>
      <c r="G271" s="259" t="s">
        <v>565</v>
      </c>
      <c r="H271" s="259" t="s">
        <v>565</v>
      </c>
      <c r="I271" s="259" t="s">
        <v>565</v>
      </c>
      <c r="J271" s="259" t="s">
        <v>565</v>
      </c>
      <c r="K271" s="259" t="s">
        <v>565</v>
      </c>
      <c r="L271" s="259" t="s">
        <v>565</v>
      </c>
      <c r="M271" s="259" t="s">
        <v>565</v>
      </c>
      <c r="N271" s="259" t="s">
        <v>565</v>
      </c>
      <c r="O271" s="259" t="s">
        <v>565</v>
      </c>
      <c r="P271" s="259" t="s">
        <v>565</v>
      </c>
      <c r="Q271" s="259" t="s">
        <v>565</v>
      </c>
      <c r="R271" s="259" t="s">
        <v>565</v>
      </c>
      <c r="S271" s="259" t="s">
        <v>565</v>
      </c>
      <c r="T271" s="259" t="s">
        <v>565</v>
      </c>
      <c r="U271" s="259" t="s">
        <v>565</v>
      </c>
      <c r="V271" s="260" t="s">
        <v>565</v>
      </c>
      <c r="W271" s="260" t="s">
        <v>565</v>
      </c>
      <c r="X271" s="259" t="s">
        <v>565</v>
      </c>
      <c r="Y271" s="259" t="s">
        <v>565</v>
      </c>
      <c r="Z271" s="259" t="s">
        <v>565</v>
      </c>
      <c r="AA271" s="259" t="s">
        <v>565</v>
      </c>
      <c r="AB271" s="259" t="s">
        <v>565</v>
      </c>
      <c r="AC271" s="259" t="s">
        <v>565</v>
      </c>
      <c r="AD271" s="259" t="s">
        <v>565</v>
      </c>
      <c r="AE271" s="259" t="s">
        <v>565</v>
      </c>
      <c r="AF271" s="259" t="s">
        <v>565</v>
      </c>
      <c r="AG271" s="259" t="s">
        <v>565</v>
      </c>
      <c r="AH271" s="259" t="s">
        <v>565</v>
      </c>
      <c r="AI271" s="259" t="s">
        <v>565</v>
      </c>
      <c r="AJ271" s="259" t="s">
        <v>565</v>
      </c>
      <c r="AK271" s="259" t="s">
        <v>565</v>
      </c>
      <c r="AL271" s="259" t="s">
        <v>565</v>
      </c>
      <c r="AM271" s="259" t="s">
        <v>565</v>
      </c>
      <c r="AN271" s="259" t="s">
        <v>565</v>
      </c>
      <c r="AO271" s="259" t="s">
        <v>565</v>
      </c>
      <c r="AP271" s="259" t="s">
        <v>565</v>
      </c>
      <c r="AQ271" s="259" t="s">
        <v>565</v>
      </c>
      <c r="AR271" s="259" t="s">
        <v>565</v>
      </c>
      <c r="AS271" s="259" t="s">
        <v>565</v>
      </c>
      <c r="AT271" s="259" t="s">
        <v>565</v>
      </c>
      <c r="AU271" s="259" t="s">
        <v>565</v>
      </c>
      <c r="AV271" s="259" t="s">
        <v>565</v>
      </c>
      <c r="AW271" s="259" t="s">
        <v>565</v>
      </c>
      <c r="AX271" s="259" t="s">
        <v>565</v>
      </c>
      <c r="AY271" s="259" t="s">
        <v>565</v>
      </c>
      <c r="AZ271" s="259" t="s">
        <v>565</v>
      </c>
      <c r="BA271" s="259" t="s">
        <v>565</v>
      </c>
    </row>
    <row r="272" spans="4:53">
      <c r="D272" s="259" t="s">
        <v>565</v>
      </c>
      <c r="E272" s="259" t="s">
        <v>565</v>
      </c>
      <c r="F272" s="259" t="s">
        <v>565</v>
      </c>
      <c r="G272" s="259" t="s">
        <v>565</v>
      </c>
      <c r="H272" s="259" t="s">
        <v>565</v>
      </c>
      <c r="I272" s="259" t="s">
        <v>565</v>
      </c>
      <c r="J272" s="259" t="s">
        <v>565</v>
      </c>
      <c r="K272" s="259" t="s">
        <v>565</v>
      </c>
      <c r="L272" s="259" t="s">
        <v>565</v>
      </c>
      <c r="M272" s="259" t="s">
        <v>565</v>
      </c>
      <c r="N272" s="259" t="s">
        <v>565</v>
      </c>
      <c r="O272" s="259" t="s">
        <v>565</v>
      </c>
      <c r="P272" s="259" t="s">
        <v>565</v>
      </c>
      <c r="Q272" s="259" t="s">
        <v>565</v>
      </c>
      <c r="R272" s="259" t="s">
        <v>565</v>
      </c>
      <c r="S272" s="259" t="s">
        <v>565</v>
      </c>
      <c r="T272" s="259" t="s">
        <v>565</v>
      </c>
      <c r="U272" s="259" t="s">
        <v>565</v>
      </c>
      <c r="V272" s="260" t="s">
        <v>565</v>
      </c>
      <c r="W272" s="260" t="s">
        <v>565</v>
      </c>
      <c r="X272" s="259" t="s">
        <v>565</v>
      </c>
      <c r="Y272" s="259" t="s">
        <v>565</v>
      </c>
      <c r="Z272" s="259" t="s">
        <v>565</v>
      </c>
      <c r="AA272" s="259" t="s">
        <v>565</v>
      </c>
      <c r="AB272" s="259" t="s">
        <v>565</v>
      </c>
      <c r="AC272" s="259" t="s">
        <v>565</v>
      </c>
      <c r="AD272" s="259" t="s">
        <v>565</v>
      </c>
      <c r="AE272" s="259" t="s">
        <v>565</v>
      </c>
      <c r="AF272" s="259" t="s">
        <v>565</v>
      </c>
      <c r="AG272" s="259" t="s">
        <v>565</v>
      </c>
      <c r="AH272" s="259" t="s">
        <v>565</v>
      </c>
      <c r="AI272" s="259" t="s">
        <v>565</v>
      </c>
      <c r="AJ272" s="259" t="s">
        <v>565</v>
      </c>
      <c r="AK272" s="259" t="s">
        <v>565</v>
      </c>
      <c r="AL272" s="259" t="s">
        <v>565</v>
      </c>
      <c r="AM272" s="259" t="s">
        <v>565</v>
      </c>
      <c r="AN272" s="259" t="s">
        <v>565</v>
      </c>
      <c r="AO272" s="259" t="s">
        <v>565</v>
      </c>
      <c r="AP272" s="259" t="s">
        <v>565</v>
      </c>
      <c r="AQ272" s="259" t="s">
        <v>565</v>
      </c>
      <c r="AR272" s="259" t="s">
        <v>565</v>
      </c>
      <c r="AS272" s="259" t="s">
        <v>565</v>
      </c>
      <c r="AT272" s="259" t="s">
        <v>565</v>
      </c>
      <c r="AU272" s="259" t="s">
        <v>565</v>
      </c>
      <c r="AV272" s="259" t="s">
        <v>565</v>
      </c>
      <c r="AW272" s="259" t="s">
        <v>565</v>
      </c>
      <c r="AX272" s="259" t="s">
        <v>565</v>
      </c>
      <c r="AY272" s="259" t="s">
        <v>565</v>
      </c>
      <c r="AZ272" s="259" t="s">
        <v>565</v>
      </c>
      <c r="BA272" s="259" t="s">
        <v>565</v>
      </c>
    </row>
    <row r="273" spans="4:53">
      <c r="D273" s="259" t="s">
        <v>565</v>
      </c>
      <c r="E273" s="259" t="s">
        <v>565</v>
      </c>
      <c r="F273" s="259" t="s">
        <v>565</v>
      </c>
      <c r="G273" s="259" t="s">
        <v>565</v>
      </c>
      <c r="H273" s="259" t="s">
        <v>565</v>
      </c>
      <c r="I273" s="259" t="s">
        <v>565</v>
      </c>
      <c r="J273" s="259" t="s">
        <v>565</v>
      </c>
      <c r="K273" s="259" t="s">
        <v>565</v>
      </c>
      <c r="L273" s="259" t="s">
        <v>565</v>
      </c>
      <c r="M273" s="259" t="s">
        <v>565</v>
      </c>
      <c r="N273" s="259" t="s">
        <v>565</v>
      </c>
      <c r="O273" s="259" t="s">
        <v>565</v>
      </c>
      <c r="P273" s="259" t="s">
        <v>565</v>
      </c>
      <c r="Q273" s="259" t="s">
        <v>565</v>
      </c>
      <c r="R273" s="259" t="s">
        <v>565</v>
      </c>
      <c r="S273" s="259" t="s">
        <v>565</v>
      </c>
      <c r="T273" s="259" t="s">
        <v>565</v>
      </c>
      <c r="U273" s="259" t="s">
        <v>565</v>
      </c>
      <c r="V273" s="260" t="s">
        <v>565</v>
      </c>
      <c r="W273" s="260" t="s">
        <v>565</v>
      </c>
      <c r="X273" s="259" t="s">
        <v>565</v>
      </c>
      <c r="Y273" s="259" t="s">
        <v>565</v>
      </c>
      <c r="Z273" s="259" t="s">
        <v>565</v>
      </c>
      <c r="AA273" s="259" t="s">
        <v>565</v>
      </c>
      <c r="AB273" s="259" t="s">
        <v>565</v>
      </c>
      <c r="AC273" s="259" t="s">
        <v>565</v>
      </c>
      <c r="AD273" s="259" t="s">
        <v>565</v>
      </c>
      <c r="AE273" s="259" t="s">
        <v>565</v>
      </c>
      <c r="AF273" s="259" t="s">
        <v>565</v>
      </c>
      <c r="AG273" s="259" t="s">
        <v>565</v>
      </c>
      <c r="AH273" s="259" t="s">
        <v>565</v>
      </c>
      <c r="AI273" s="259" t="s">
        <v>565</v>
      </c>
      <c r="AJ273" s="259" t="s">
        <v>565</v>
      </c>
      <c r="AK273" s="259" t="s">
        <v>565</v>
      </c>
      <c r="AL273" s="259" t="s">
        <v>565</v>
      </c>
      <c r="AM273" s="259" t="s">
        <v>565</v>
      </c>
      <c r="AN273" s="259" t="s">
        <v>565</v>
      </c>
      <c r="AO273" s="259" t="s">
        <v>565</v>
      </c>
      <c r="AP273" s="259" t="s">
        <v>565</v>
      </c>
      <c r="AQ273" s="259" t="s">
        <v>565</v>
      </c>
      <c r="AR273" s="259" t="s">
        <v>565</v>
      </c>
      <c r="AS273" s="259" t="s">
        <v>565</v>
      </c>
      <c r="AT273" s="259" t="s">
        <v>565</v>
      </c>
      <c r="AU273" s="259" t="s">
        <v>565</v>
      </c>
      <c r="AV273" s="259" t="s">
        <v>565</v>
      </c>
      <c r="AW273" s="259" t="s">
        <v>565</v>
      </c>
      <c r="AX273" s="259" t="s">
        <v>565</v>
      </c>
      <c r="AY273" s="259" t="s">
        <v>565</v>
      </c>
      <c r="AZ273" s="259" t="s">
        <v>565</v>
      </c>
      <c r="BA273" s="259" t="s">
        <v>565</v>
      </c>
    </row>
    <row r="274" spans="4:53">
      <c r="D274" s="259" t="s">
        <v>565</v>
      </c>
      <c r="E274" s="259" t="s">
        <v>565</v>
      </c>
      <c r="F274" s="259" t="s">
        <v>565</v>
      </c>
      <c r="G274" s="259" t="s">
        <v>565</v>
      </c>
      <c r="H274" s="259" t="s">
        <v>565</v>
      </c>
      <c r="I274" s="259" t="s">
        <v>565</v>
      </c>
      <c r="J274" s="259" t="s">
        <v>565</v>
      </c>
      <c r="K274" s="259" t="s">
        <v>565</v>
      </c>
      <c r="L274" s="259" t="s">
        <v>565</v>
      </c>
      <c r="M274" s="259" t="s">
        <v>565</v>
      </c>
      <c r="N274" s="259" t="s">
        <v>565</v>
      </c>
      <c r="O274" s="259" t="s">
        <v>565</v>
      </c>
      <c r="P274" s="259" t="s">
        <v>565</v>
      </c>
      <c r="Q274" s="259" t="s">
        <v>565</v>
      </c>
      <c r="R274" s="259" t="s">
        <v>565</v>
      </c>
      <c r="S274" s="259" t="s">
        <v>565</v>
      </c>
      <c r="T274" s="259" t="s">
        <v>565</v>
      </c>
      <c r="U274" s="259" t="s">
        <v>565</v>
      </c>
      <c r="V274" s="260" t="s">
        <v>565</v>
      </c>
      <c r="W274" s="260" t="s">
        <v>565</v>
      </c>
      <c r="X274" s="259" t="s">
        <v>565</v>
      </c>
      <c r="Y274" s="259" t="s">
        <v>565</v>
      </c>
      <c r="Z274" s="259" t="s">
        <v>565</v>
      </c>
      <c r="AA274" s="259" t="s">
        <v>565</v>
      </c>
      <c r="AB274" s="259" t="s">
        <v>565</v>
      </c>
      <c r="AC274" s="259" t="s">
        <v>565</v>
      </c>
      <c r="AD274" s="259" t="s">
        <v>565</v>
      </c>
      <c r="AE274" s="259" t="s">
        <v>565</v>
      </c>
      <c r="AF274" s="259" t="s">
        <v>565</v>
      </c>
      <c r="AG274" s="259" t="s">
        <v>565</v>
      </c>
      <c r="AH274" s="259" t="s">
        <v>565</v>
      </c>
      <c r="AI274" s="259" t="s">
        <v>565</v>
      </c>
      <c r="AJ274" s="259" t="s">
        <v>565</v>
      </c>
      <c r="AK274" s="259" t="s">
        <v>565</v>
      </c>
      <c r="AL274" s="259" t="s">
        <v>565</v>
      </c>
      <c r="AM274" s="259" t="s">
        <v>565</v>
      </c>
      <c r="AN274" s="259" t="s">
        <v>565</v>
      </c>
      <c r="AO274" s="259" t="s">
        <v>565</v>
      </c>
      <c r="AP274" s="259" t="s">
        <v>565</v>
      </c>
      <c r="AQ274" s="259" t="s">
        <v>565</v>
      </c>
      <c r="AR274" s="259" t="s">
        <v>565</v>
      </c>
      <c r="AS274" s="259" t="s">
        <v>565</v>
      </c>
      <c r="AT274" s="259" t="s">
        <v>565</v>
      </c>
      <c r="AU274" s="259" t="s">
        <v>565</v>
      </c>
      <c r="AV274" s="259" t="s">
        <v>565</v>
      </c>
      <c r="AW274" s="259" t="s">
        <v>565</v>
      </c>
      <c r="AX274" s="259" t="s">
        <v>565</v>
      </c>
      <c r="AY274" s="259" t="s">
        <v>565</v>
      </c>
      <c r="AZ274" s="259" t="s">
        <v>565</v>
      </c>
      <c r="BA274" s="259" t="s">
        <v>565</v>
      </c>
    </row>
    <row r="275" spans="4:53">
      <c r="D275" s="259" t="s">
        <v>565</v>
      </c>
      <c r="E275" s="259" t="s">
        <v>565</v>
      </c>
      <c r="F275" s="259" t="s">
        <v>565</v>
      </c>
      <c r="G275" s="259" t="s">
        <v>565</v>
      </c>
      <c r="H275" s="259" t="s">
        <v>565</v>
      </c>
      <c r="I275" s="259" t="s">
        <v>565</v>
      </c>
      <c r="J275" s="259" t="s">
        <v>565</v>
      </c>
      <c r="K275" s="259" t="s">
        <v>565</v>
      </c>
      <c r="L275" s="259" t="s">
        <v>565</v>
      </c>
      <c r="M275" s="259" t="s">
        <v>565</v>
      </c>
      <c r="N275" s="259" t="s">
        <v>565</v>
      </c>
      <c r="O275" s="259" t="s">
        <v>565</v>
      </c>
      <c r="P275" s="259" t="s">
        <v>565</v>
      </c>
      <c r="Q275" s="259" t="s">
        <v>565</v>
      </c>
      <c r="R275" s="259" t="s">
        <v>565</v>
      </c>
      <c r="S275" s="259" t="s">
        <v>565</v>
      </c>
      <c r="T275" s="259" t="s">
        <v>565</v>
      </c>
      <c r="U275" s="259" t="s">
        <v>565</v>
      </c>
      <c r="V275" s="260" t="s">
        <v>565</v>
      </c>
      <c r="W275" s="260" t="s">
        <v>565</v>
      </c>
      <c r="X275" s="259" t="s">
        <v>565</v>
      </c>
      <c r="Y275" s="259" t="s">
        <v>565</v>
      </c>
      <c r="Z275" s="259" t="s">
        <v>565</v>
      </c>
      <c r="AA275" s="259" t="s">
        <v>565</v>
      </c>
      <c r="AB275" s="259" t="s">
        <v>565</v>
      </c>
      <c r="AC275" s="259" t="s">
        <v>565</v>
      </c>
      <c r="AD275" s="259" t="s">
        <v>565</v>
      </c>
      <c r="AE275" s="259" t="s">
        <v>565</v>
      </c>
      <c r="AF275" s="259" t="s">
        <v>565</v>
      </c>
      <c r="AG275" s="259" t="s">
        <v>565</v>
      </c>
      <c r="AH275" s="259" t="s">
        <v>565</v>
      </c>
      <c r="AI275" s="259" t="s">
        <v>565</v>
      </c>
      <c r="AJ275" s="259" t="s">
        <v>565</v>
      </c>
      <c r="AK275" s="259" t="s">
        <v>565</v>
      </c>
      <c r="AL275" s="259" t="s">
        <v>565</v>
      </c>
      <c r="AM275" s="259" t="s">
        <v>565</v>
      </c>
      <c r="AN275" s="259" t="s">
        <v>565</v>
      </c>
      <c r="AO275" s="259" t="s">
        <v>565</v>
      </c>
      <c r="AP275" s="259" t="s">
        <v>565</v>
      </c>
      <c r="AQ275" s="259" t="s">
        <v>565</v>
      </c>
      <c r="AR275" s="259" t="s">
        <v>565</v>
      </c>
      <c r="AS275" s="259" t="s">
        <v>565</v>
      </c>
      <c r="AT275" s="259" t="s">
        <v>565</v>
      </c>
      <c r="AU275" s="259" t="s">
        <v>565</v>
      </c>
      <c r="AV275" s="259" t="s">
        <v>565</v>
      </c>
      <c r="AW275" s="259" t="s">
        <v>565</v>
      </c>
      <c r="AX275" s="259" t="s">
        <v>565</v>
      </c>
      <c r="AY275" s="259" t="s">
        <v>565</v>
      </c>
      <c r="AZ275" s="259" t="s">
        <v>565</v>
      </c>
      <c r="BA275" s="259" t="s">
        <v>565</v>
      </c>
    </row>
    <row r="276" spans="4:53">
      <c r="D276" s="259" t="s">
        <v>565</v>
      </c>
      <c r="E276" s="259" t="s">
        <v>565</v>
      </c>
      <c r="F276" s="259" t="s">
        <v>565</v>
      </c>
      <c r="G276" s="259" t="s">
        <v>565</v>
      </c>
      <c r="H276" s="259" t="s">
        <v>565</v>
      </c>
      <c r="I276" s="259" t="s">
        <v>565</v>
      </c>
      <c r="J276" s="259" t="s">
        <v>565</v>
      </c>
      <c r="K276" s="259" t="s">
        <v>565</v>
      </c>
      <c r="L276" s="259" t="s">
        <v>565</v>
      </c>
      <c r="M276" s="259" t="s">
        <v>565</v>
      </c>
      <c r="N276" s="259" t="s">
        <v>565</v>
      </c>
      <c r="O276" s="259" t="s">
        <v>565</v>
      </c>
      <c r="P276" s="259" t="s">
        <v>565</v>
      </c>
      <c r="Q276" s="259" t="s">
        <v>565</v>
      </c>
      <c r="R276" s="259" t="s">
        <v>565</v>
      </c>
      <c r="S276" s="259" t="s">
        <v>565</v>
      </c>
      <c r="T276" s="259" t="s">
        <v>565</v>
      </c>
      <c r="U276" s="259" t="s">
        <v>565</v>
      </c>
      <c r="V276" s="260" t="s">
        <v>565</v>
      </c>
      <c r="W276" s="260" t="s">
        <v>565</v>
      </c>
      <c r="X276" s="259" t="s">
        <v>565</v>
      </c>
      <c r="Y276" s="259" t="s">
        <v>565</v>
      </c>
      <c r="Z276" s="259" t="s">
        <v>565</v>
      </c>
      <c r="AA276" s="259" t="s">
        <v>565</v>
      </c>
      <c r="AB276" s="259" t="s">
        <v>565</v>
      </c>
      <c r="AC276" s="259" t="s">
        <v>565</v>
      </c>
      <c r="AD276" s="259" t="s">
        <v>565</v>
      </c>
      <c r="AE276" s="259" t="s">
        <v>565</v>
      </c>
      <c r="AF276" s="259" t="s">
        <v>565</v>
      </c>
      <c r="AG276" s="259" t="s">
        <v>565</v>
      </c>
      <c r="AH276" s="259" t="s">
        <v>565</v>
      </c>
      <c r="AI276" s="259" t="s">
        <v>565</v>
      </c>
      <c r="AJ276" s="259" t="s">
        <v>565</v>
      </c>
      <c r="AK276" s="259" t="s">
        <v>565</v>
      </c>
      <c r="AL276" s="259" t="s">
        <v>565</v>
      </c>
      <c r="AM276" s="259" t="s">
        <v>565</v>
      </c>
      <c r="AN276" s="259" t="s">
        <v>565</v>
      </c>
      <c r="AO276" s="259" t="s">
        <v>565</v>
      </c>
      <c r="AP276" s="259" t="s">
        <v>565</v>
      </c>
      <c r="AQ276" s="259" t="s">
        <v>565</v>
      </c>
      <c r="AR276" s="259" t="s">
        <v>565</v>
      </c>
      <c r="AS276" s="259" t="s">
        <v>565</v>
      </c>
      <c r="AT276" s="259" t="s">
        <v>565</v>
      </c>
      <c r="AU276" s="259" t="s">
        <v>565</v>
      </c>
      <c r="AV276" s="259" t="s">
        <v>565</v>
      </c>
      <c r="AW276" s="259" t="s">
        <v>565</v>
      </c>
      <c r="AX276" s="259" t="s">
        <v>565</v>
      </c>
      <c r="AY276" s="259" t="s">
        <v>565</v>
      </c>
      <c r="AZ276" s="259" t="s">
        <v>565</v>
      </c>
      <c r="BA276" s="259" t="s">
        <v>565</v>
      </c>
    </row>
    <row r="277" spans="4:53">
      <c r="D277" s="259" t="s">
        <v>565</v>
      </c>
      <c r="E277" s="259" t="s">
        <v>565</v>
      </c>
      <c r="F277" s="259" t="s">
        <v>565</v>
      </c>
      <c r="G277" s="259" t="s">
        <v>565</v>
      </c>
      <c r="H277" s="259" t="s">
        <v>565</v>
      </c>
      <c r="I277" s="259" t="s">
        <v>565</v>
      </c>
      <c r="J277" s="259" t="s">
        <v>565</v>
      </c>
      <c r="K277" s="259" t="s">
        <v>565</v>
      </c>
      <c r="L277" s="259" t="s">
        <v>565</v>
      </c>
      <c r="M277" s="259" t="s">
        <v>565</v>
      </c>
      <c r="N277" s="259" t="s">
        <v>565</v>
      </c>
      <c r="O277" s="259" t="s">
        <v>565</v>
      </c>
      <c r="P277" s="259" t="s">
        <v>565</v>
      </c>
      <c r="Q277" s="259" t="s">
        <v>565</v>
      </c>
      <c r="R277" s="259" t="s">
        <v>565</v>
      </c>
      <c r="S277" s="259" t="s">
        <v>565</v>
      </c>
      <c r="T277" s="259" t="s">
        <v>565</v>
      </c>
      <c r="U277" s="259" t="s">
        <v>565</v>
      </c>
      <c r="V277" s="260" t="s">
        <v>565</v>
      </c>
      <c r="W277" s="260" t="s">
        <v>565</v>
      </c>
      <c r="X277" s="259" t="s">
        <v>565</v>
      </c>
      <c r="Y277" s="259" t="s">
        <v>565</v>
      </c>
      <c r="Z277" s="259" t="s">
        <v>565</v>
      </c>
      <c r="AA277" s="259" t="s">
        <v>565</v>
      </c>
      <c r="AB277" s="259" t="s">
        <v>565</v>
      </c>
      <c r="AC277" s="259" t="s">
        <v>565</v>
      </c>
      <c r="AD277" s="259" t="s">
        <v>565</v>
      </c>
      <c r="AE277" s="259" t="s">
        <v>565</v>
      </c>
      <c r="AF277" s="259" t="s">
        <v>565</v>
      </c>
      <c r="AG277" s="259" t="s">
        <v>565</v>
      </c>
      <c r="AH277" s="259" t="s">
        <v>565</v>
      </c>
      <c r="AI277" s="259" t="s">
        <v>565</v>
      </c>
      <c r="AJ277" s="259" t="s">
        <v>565</v>
      </c>
      <c r="AK277" s="259" t="s">
        <v>565</v>
      </c>
      <c r="AL277" s="259" t="s">
        <v>565</v>
      </c>
      <c r="AM277" s="259" t="s">
        <v>565</v>
      </c>
      <c r="AN277" s="259" t="s">
        <v>565</v>
      </c>
      <c r="AO277" s="259" t="s">
        <v>565</v>
      </c>
      <c r="AP277" s="259" t="s">
        <v>565</v>
      </c>
      <c r="AQ277" s="259" t="s">
        <v>565</v>
      </c>
      <c r="AR277" s="259" t="s">
        <v>565</v>
      </c>
      <c r="AS277" s="259" t="s">
        <v>565</v>
      </c>
      <c r="AT277" s="259" t="s">
        <v>565</v>
      </c>
      <c r="AU277" s="259" t="s">
        <v>565</v>
      </c>
      <c r="AV277" s="259" t="s">
        <v>565</v>
      </c>
      <c r="AW277" s="259" t="s">
        <v>565</v>
      </c>
      <c r="AX277" s="259" t="s">
        <v>565</v>
      </c>
      <c r="AY277" s="259" t="s">
        <v>565</v>
      </c>
      <c r="AZ277" s="259" t="s">
        <v>565</v>
      </c>
      <c r="BA277" s="259" t="s">
        <v>565</v>
      </c>
    </row>
    <row r="278" spans="4:53">
      <c r="D278" s="259" t="s">
        <v>565</v>
      </c>
      <c r="E278" s="259" t="s">
        <v>565</v>
      </c>
      <c r="F278" s="259" t="s">
        <v>565</v>
      </c>
      <c r="G278" s="259" t="s">
        <v>565</v>
      </c>
      <c r="H278" s="259" t="s">
        <v>565</v>
      </c>
      <c r="I278" s="259" t="s">
        <v>565</v>
      </c>
      <c r="J278" s="259" t="s">
        <v>565</v>
      </c>
      <c r="K278" s="259" t="s">
        <v>565</v>
      </c>
      <c r="L278" s="259" t="s">
        <v>565</v>
      </c>
      <c r="M278" s="259" t="s">
        <v>565</v>
      </c>
      <c r="N278" s="259" t="s">
        <v>565</v>
      </c>
      <c r="O278" s="259" t="s">
        <v>565</v>
      </c>
      <c r="P278" s="259" t="s">
        <v>565</v>
      </c>
      <c r="Q278" s="259" t="s">
        <v>565</v>
      </c>
      <c r="R278" s="259" t="s">
        <v>565</v>
      </c>
      <c r="S278" s="259" t="s">
        <v>565</v>
      </c>
      <c r="T278" s="259" t="s">
        <v>565</v>
      </c>
      <c r="U278" s="259" t="s">
        <v>565</v>
      </c>
      <c r="V278" s="260" t="s">
        <v>565</v>
      </c>
      <c r="W278" s="260" t="s">
        <v>565</v>
      </c>
      <c r="X278" s="259" t="s">
        <v>565</v>
      </c>
      <c r="Y278" s="259" t="s">
        <v>565</v>
      </c>
      <c r="Z278" s="259" t="s">
        <v>565</v>
      </c>
      <c r="AA278" s="259" t="s">
        <v>565</v>
      </c>
      <c r="AB278" s="259" t="s">
        <v>565</v>
      </c>
      <c r="AC278" s="259" t="s">
        <v>565</v>
      </c>
      <c r="AD278" s="259" t="s">
        <v>565</v>
      </c>
      <c r="AE278" s="259" t="s">
        <v>565</v>
      </c>
      <c r="AF278" s="259" t="s">
        <v>565</v>
      </c>
      <c r="AG278" s="259" t="s">
        <v>565</v>
      </c>
      <c r="AH278" s="259" t="s">
        <v>565</v>
      </c>
      <c r="AI278" s="259" t="s">
        <v>565</v>
      </c>
      <c r="AJ278" s="259" t="s">
        <v>565</v>
      </c>
      <c r="AK278" s="259" t="s">
        <v>565</v>
      </c>
      <c r="AL278" s="259" t="s">
        <v>565</v>
      </c>
      <c r="AM278" s="259" t="s">
        <v>565</v>
      </c>
      <c r="AN278" s="259" t="s">
        <v>565</v>
      </c>
      <c r="AO278" s="259" t="s">
        <v>565</v>
      </c>
      <c r="AP278" s="259" t="s">
        <v>565</v>
      </c>
      <c r="AQ278" s="259" t="s">
        <v>565</v>
      </c>
      <c r="AR278" s="259" t="s">
        <v>565</v>
      </c>
      <c r="AS278" s="259" t="s">
        <v>565</v>
      </c>
      <c r="AT278" s="259" t="s">
        <v>565</v>
      </c>
      <c r="AU278" s="259" t="s">
        <v>565</v>
      </c>
      <c r="AV278" s="259" t="s">
        <v>565</v>
      </c>
      <c r="AW278" s="259" t="s">
        <v>565</v>
      </c>
      <c r="AX278" s="259" t="s">
        <v>565</v>
      </c>
      <c r="AY278" s="259" t="s">
        <v>565</v>
      </c>
      <c r="AZ278" s="259" t="s">
        <v>565</v>
      </c>
      <c r="BA278" s="259" t="s">
        <v>565</v>
      </c>
    </row>
    <row r="279" spans="4:53">
      <c r="D279" s="259" t="s">
        <v>565</v>
      </c>
      <c r="E279" s="259" t="s">
        <v>565</v>
      </c>
      <c r="F279" s="259" t="s">
        <v>565</v>
      </c>
      <c r="G279" s="259" t="s">
        <v>565</v>
      </c>
      <c r="H279" s="259" t="s">
        <v>565</v>
      </c>
      <c r="I279" s="259" t="s">
        <v>565</v>
      </c>
      <c r="J279" s="259" t="s">
        <v>565</v>
      </c>
      <c r="K279" s="259" t="s">
        <v>565</v>
      </c>
      <c r="L279" s="259" t="s">
        <v>565</v>
      </c>
      <c r="M279" s="259" t="s">
        <v>565</v>
      </c>
      <c r="N279" s="259" t="s">
        <v>565</v>
      </c>
      <c r="O279" s="259" t="s">
        <v>565</v>
      </c>
      <c r="P279" s="259" t="s">
        <v>565</v>
      </c>
      <c r="Q279" s="259" t="s">
        <v>565</v>
      </c>
      <c r="R279" s="259" t="s">
        <v>565</v>
      </c>
      <c r="S279" s="259" t="s">
        <v>565</v>
      </c>
      <c r="T279" s="259" t="s">
        <v>565</v>
      </c>
      <c r="U279" s="259" t="s">
        <v>565</v>
      </c>
      <c r="V279" s="260" t="s">
        <v>565</v>
      </c>
      <c r="W279" s="260" t="s">
        <v>565</v>
      </c>
      <c r="X279" s="259" t="s">
        <v>565</v>
      </c>
      <c r="Y279" s="259" t="s">
        <v>565</v>
      </c>
      <c r="Z279" s="259" t="s">
        <v>565</v>
      </c>
      <c r="AA279" s="259" t="s">
        <v>565</v>
      </c>
      <c r="AB279" s="259" t="s">
        <v>565</v>
      </c>
      <c r="AC279" s="259" t="s">
        <v>565</v>
      </c>
      <c r="AD279" s="259" t="s">
        <v>565</v>
      </c>
      <c r="AE279" s="259" t="s">
        <v>565</v>
      </c>
      <c r="AF279" s="259" t="s">
        <v>565</v>
      </c>
      <c r="AG279" s="259" t="s">
        <v>565</v>
      </c>
      <c r="AH279" s="259" t="s">
        <v>565</v>
      </c>
      <c r="AI279" s="259" t="s">
        <v>565</v>
      </c>
      <c r="AJ279" s="259" t="s">
        <v>565</v>
      </c>
      <c r="AK279" s="259" t="s">
        <v>565</v>
      </c>
      <c r="AL279" s="259" t="s">
        <v>565</v>
      </c>
      <c r="AM279" s="259" t="s">
        <v>565</v>
      </c>
      <c r="AN279" s="259" t="s">
        <v>565</v>
      </c>
      <c r="AO279" s="259" t="s">
        <v>565</v>
      </c>
      <c r="AP279" s="259" t="s">
        <v>565</v>
      </c>
      <c r="AQ279" s="259" t="s">
        <v>565</v>
      </c>
      <c r="AR279" s="259" t="s">
        <v>565</v>
      </c>
      <c r="AS279" s="259" t="s">
        <v>565</v>
      </c>
      <c r="AT279" s="259" t="s">
        <v>565</v>
      </c>
      <c r="AU279" s="259" t="s">
        <v>565</v>
      </c>
      <c r="AV279" s="259" t="s">
        <v>565</v>
      </c>
      <c r="AW279" s="259" t="s">
        <v>565</v>
      </c>
      <c r="AX279" s="259" t="s">
        <v>565</v>
      </c>
      <c r="AY279" s="259" t="s">
        <v>565</v>
      </c>
      <c r="AZ279" s="259" t="s">
        <v>565</v>
      </c>
      <c r="BA279" s="259" t="s">
        <v>565</v>
      </c>
    </row>
    <row r="280" spans="4:53">
      <c r="D280" s="259" t="s">
        <v>565</v>
      </c>
      <c r="E280" s="259" t="s">
        <v>565</v>
      </c>
      <c r="F280" s="259" t="s">
        <v>565</v>
      </c>
      <c r="G280" s="259" t="s">
        <v>565</v>
      </c>
      <c r="H280" s="259" t="s">
        <v>565</v>
      </c>
      <c r="I280" s="259" t="s">
        <v>565</v>
      </c>
      <c r="J280" s="259" t="s">
        <v>565</v>
      </c>
      <c r="K280" s="259" t="s">
        <v>565</v>
      </c>
      <c r="L280" s="259" t="s">
        <v>565</v>
      </c>
      <c r="M280" s="259" t="s">
        <v>565</v>
      </c>
      <c r="N280" s="259" t="s">
        <v>565</v>
      </c>
      <c r="O280" s="259" t="s">
        <v>565</v>
      </c>
      <c r="P280" s="259" t="s">
        <v>565</v>
      </c>
      <c r="Q280" s="259" t="s">
        <v>565</v>
      </c>
      <c r="R280" s="259" t="s">
        <v>565</v>
      </c>
      <c r="S280" s="259" t="s">
        <v>565</v>
      </c>
      <c r="T280" s="259" t="s">
        <v>565</v>
      </c>
      <c r="U280" s="259" t="s">
        <v>565</v>
      </c>
      <c r="V280" s="260" t="s">
        <v>565</v>
      </c>
      <c r="W280" s="260" t="s">
        <v>565</v>
      </c>
      <c r="X280" s="259" t="s">
        <v>565</v>
      </c>
      <c r="Y280" s="259" t="s">
        <v>565</v>
      </c>
      <c r="Z280" s="259" t="s">
        <v>565</v>
      </c>
      <c r="AA280" s="259" t="s">
        <v>565</v>
      </c>
      <c r="AB280" s="259" t="s">
        <v>565</v>
      </c>
      <c r="AC280" s="259" t="s">
        <v>565</v>
      </c>
      <c r="AD280" s="259" t="s">
        <v>565</v>
      </c>
      <c r="AE280" s="259" t="s">
        <v>565</v>
      </c>
      <c r="AF280" s="259" t="s">
        <v>565</v>
      </c>
      <c r="AG280" s="259" t="s">
        <v>565</v>
      </c>
      <c r="AH280" s="259" t="s">
        <v>565</v>
      </c>
      <c r="AI280" s="259" t="s">
        <v>565</v>
      </c>
      <c r="AJ280" s="259" t="s">
        <v>565</v>
      </c>
      <c r="AK280" s="259" t="s">
        <v>565</v>
      </c>
      <c r="AL280" s="259" t="s">
        <v>565</v>
      </c>
      <c r="AM280" s="259" t="s">
        <v>565</v>
      </c>
      <c r="AN280" s="259" t="s">
        <v>565</v>
      </c>
      <c r="AO280" s="259" t="s">
        <v>565</v>
      </c>
      <c r="AP280" s="259" t="s">
        <v>565</v>
      </c>
      <c r="AQ280" s="259" t="s">
        <v>565</v>
      </c>
      <c r="AR280" s="259" t="s">
        <v>565</v>
      </c>
      <c r="AS280" s="259" t="s">
        <v>565</v>
      </c>
      <c r="AT280" s="259" t="s">
        <v>565</v>
      </c>
      <c r="AU280" s="259" t="s">
        <v>565</v>
      </c>
      <c r="AV280" s="259" t="s">
        <v>565</v>
      </c>
      <c r="AW280" s="259" t="s">
        <v>565</v>
      </c>
      <c r="AX280" s="259" t="s">
        <v>565</v>
      </c>
      <c r="AY280" s="259" t="s">
        <v>565</v>
      </c>
      <c r="AZ280" s="259" t="s">
        <v>565</v>
      </c>
      <c r="BA280" s="259" t="s">
        <v>565</v>
      </c>
    </row>
    <row r="281" spans="4:53">
      <c r="D281" s="259" t="s">
        <v>565</v>
      </c>
      <c r="E281" s="259" t="s">
        <v>565</v>
      </c>
      <c r="F281" s="259" t="s">
        <v>565</v>
      </c>
      <c r="G281" s="259" t="s">
        <v>565</v>
      </c>
      <c r="H281" s="259" t="s">
        <v>565</v>
      </c>
      <c r="I281" s="259" t="s">
        <v>565</v>
      </c>
      <c r="J281" s="259" t="s">
        <v>565</v>
      </c>
      <c r="K281" s="259" t="s">
        <v>565</v>
      </c>
      <c r="L281" s="259" t="s">
        <v>565</v>
      </c>
      <c r="M281" s="259" t="s">
        <v>565</v>
      </c>
      <c r="N281" s="259" t="s">
        <v>565</v>
      </c>
      <c r="O281" s="259" t="s">
        <v>565</v>
      </c>
      <c r="P281" s="259" t="s">
        <v>565</v>
      </c>
      <c r="Q281" s="259" t="s">
        <v>565</v>
      </c>
      <c r="R281" s="259" t="s">
        <v>565</v>
      </c>
      <c r="S281" s="259" t="s">
        <v>565</v>
      </c>
      <c r="T281" s="259" t="s">
        <v>565</v>
      </c>
      <c r="U281" s="259" t="s">
        <v>565</v>
      </c>
      <c r="V281" s="260" t="s">
        <v>565</v>
      </c>
      <c r="W281" s="260" t="s">
        <v>565</v>
      </c>
      <c r="X281" s="259" t="s">
        <v>565</v>
      </c>
      <c r="Y281" s="259" t="s">
        <v>565</v>
      </c>
      <c r="Z281" s="259" t="s">
        <v>565</v>
      </c>
      <c r="AA281" s="259" t="s">
        <v>565</v>
      </c>
      <c r="AB281" s="259" t="s">
        <v>565</v>
      </c>
      <c r="AC281" s="259" t="s">
        <v>565</v>
      </c>
      <c r="AD281" s="259" t="s">
        <v>565</v>
      </c>
      <c r="AE281" s="259" t="s">
        <v>565</v>
      </c>
      <c r="AF281" s="259" t="s">
        <v>565</v>
      </c>
      <c r="AG281" s="259" t="s">
        <v>565</v>
      </c>
      <c r="AH281" s="259" t="s">
        <v>565</v>
      </c>
      <c r="AI281" s="259" t="s">
        <v>565</v>
      </c>
      <c r="AJ281" s="259" t="s">
        <v>565</v>
      </c>
      <c r="AK281" s="259" t="s">
        <v>565</v>
      </c>
      <c r="AL281" s="259" t="s">
        <v>565</v>
      </c>
      <c r="AM281" s="259" t="s">
        <v>565</v>
      </c>
      <c r="AN281" s="259" t="s">
        <v>565</v>
      </c>
      <c r="AO281" s="259" t="s">
        <v>565</v>
      </c>
      <c r="AP281" s="259" t="s">
        <v>565</v>
      </c>
      <c r="AQ281" s="259" t="s">
        <v>565</v>
      </c>
      <c r="AR281" s="259" t="s">
        <v>565</v>
      </c>
      <c r="AS281" s="259" t="s">
        <v>565</v>
      </c>
      <c r="AT281" s="259" t="s">
        <v>565</v>
      </c>
      <c r="AU281" s="259" t="s">
        <v>565</v>
      </c>
      <c r="AV281" s="259" t="s">
        <v>565</v>
      </c>
      <c r="AW281" s="259" t="s">
        <v>565</v>
      </c>
      <c r="AX281" s="259" t="s">
        <v>565</v>
      </c>
      <c r="AY281" s="259" t="s">
        <v>565</v>
      </c>
      <c r="AZ281" s="259" t="s">
        <v>565</v>
      </c>
      <c r="BA281" s="259" t="s">
        <v>565</v>
      </c>
    </row>
    <row r="282" spans="4:53">
      <c r="D282" s="259" t="s">
        <v>565</v>
      </c>
      <c r="E282" s="259" t="s">
        <v>565</v>
      </c>
      <c r="F282" s="259" t="s">
        <v>565</v>
      </c>
      <c r="G282" s="259" t="s">
        <v>565</v>
      </c>
      <c r="H282" s="259" t="s">
        <v>565</v>
      </c>
      <c r="I282" s="259" t="s">
        <v>565</v>
      </c>
      <c r="J282" s="259" t="s">
        <v>565</v>
      </c>
      <c r="K282" s="259" t="s">
        <v>565</v>
      </c>
      <c r="L282" s="259" t="s">
        <v>565</v>
      </c>
      <c r="M282" s="259" t="s">
        <v>565</v>
      </c>
      <c r="N282" s="259" t="s">
        <v>565</v>
      </c>
      <c r="O282" s="259" t="s">
        <v>565</v>
      </c>
      <c r="P282" s="259" t="s">
        <v>565</v>
      </c>
      <c r="Q282" s="259" t="s">
        <v>565</v>
      </c>
      <c r="R282" s="259" t="s">
        <v>565</v>
      </c>
      <c r="S282" s="259" t="s">
        <v>565</v>
      </c>
      <c r="T282" s="259" t="s">
        <v>565</v>
      </c>
      <c r="U282" s="259" t="s">
        <v>565</v>
      </c>
      <c r="V282" s="260" t="s">
        <v>565</v>
      </c>
      <c r="W282" s="260" t="s">
        <v>565</v>
      </c>
      <c r="X282" s="259" t="s">
        <v>565</v>
      </c>
      <c r="Y282" s="259" t="s">
        <v>565</v>
      </c>
      <c r="Z282" s="259" t="s">
        <v>565</v>
      </c>
      <c r="AA282" s="259" t="s">
        <v>565</v>
      </c>
      <c r="AB282" s="259" t="s">
        <v>565</v>
      </c>
      <c r="AC282" s="259" t="s">
        <v>565</v>
      </c>
      <c r="AD282" s="259" t="s">
        <v>565</v>
      </c>
      <c r="AE282" s="259" t="s">
        <v>565</v>
      </c>
      <c r="AF282" s="259" t="s">
        <v>565</v>
      </c>
      <c r="AG282" s="259" t="s">
        <v>565</v>
      </c>
      <c r="AH282" s="259" t="s">
        <v>565</v>
      </c>
      <c r="AI282" s="259" t="s">
        <v>565</v>
      </c>
      <c r="AJ282" s="259" t="s">
        <v>565</v>
      </c>
      <c r="AK282" s="259" t="s">
        <v>565</v>
      </c>
      <c r="AL282" s="259" t="s">
        <v>565</v>
      </c>
      <c r="AM282" s="259" t="s">
        <v>565</v>
      </c>
      <c r="AN282" s="259" t="s">
        <v>565</v>
      </c>
      <c r="AO282" s="259" t="s">
        <v>565</v>
      </c>
      <c r="AP282" s="259" t="s">
        <v>565</v>
      </c>
      <c r="AQ282" s="259" t="s">
        <v>565</v>
      </c>
      <c r="AR282" s="259" t="s">
        <v>565</v>
      </c>
      <c r="AS282" s="259" t="s">
        <v>565</v>
      </c>
      <c r="AT282" s="259" t="s">
        <v>565</v>
      </c>
      <c r="AU282" s="259" t="s">
        <v>565</v>
      </c>
      <c r="AV282" s="259" t="s">
        <v>565</v>
      </c>
      <c r="AW282" s="259" t="s">
        <v>565</v>
      </c>
      <c r="AX282" s="259" t="s">
        <v>565</v>
      </c>
      <c r="AY282" s="259" t="s">
        <v>565</v>
      </c>
      <c r="AZ282" s="259" t="s">
        <v>565</v>
      </c>
      <c r="BA282" s="259" t="s">
        <v>565</v>
      </c>
    </row>
    <row r="283" spans="4:53">
      <c r="D283" s="259" t="s">
        <v>565</v>
      </c>
      <c r="E283" s="259" t="s">
        <v>565</v>
      </c>
      <c r="F283" s="259" t="s">
        <v>565</v>
      </c>
      <c r="G283" s="259" t="s">
        <v>565</v>
      </c>
      <c r="H283" s="259" t="s">
        <v>565</v>
      </c>
      <c r="I283" s="259" t="s">
        <v>565</v>
      </c>
      <c r="J283" s="259" t="s">
        <v>565</v>
      </c>
      <c r="K283" s="259" t="s">
        <v>565</v>
      </c>
      <c r="L283" s="259" t="s">
        <v>565</v>
      </c>
      <c r="M283" s="259" t="s">
        <v>565</v>
      </c>
      <c r="N283" s="259" t="s">
        <v>565</v>
      </c>
      <c r="O283" s="259" t="s">
        <v>565</v>
      </c>
      <c r="P283" s="259" t="s">
        <v>565</v>
      </c>
      <c r="Q283" s="259" t="s">
        <v>565</v>
      </c>
      <c r="R283" s="259" t="s">
        <v>565</v>
      </c>
      <c r="S283" s="259" t="s">
        <v>565</v>
      </c>
      <c r="T283" s="259" t="s">
        <v>565</v>
      </c>
      <c r="U283" s="259" t="s">
        <v>565</v>
      </c>
      <c r="V283" s="260" t="s">
        <v>565</v>
      </c>
      <c r="W283" s="260" t="s">
        <v>565</v>
      </c>
      <c r="X283" s="259" t="s">
        <v>565</v>
      </c>
      <c r="Y283" s="259" t="s">
        <v>565</v>
      </c>
      <c r="Z283" s="259" t="s">
        <v>565</v>
      </c>
      <c r="AA283" s="259" t="s">
        <v>565</v>
      </c>
      <c r="AB283" s="259" t="s">
        <v>565</v>
      </c>
      <c r="AC283" s="259" t="s">
        <v>565</v>
      </c>
      <c r="AD283" s="259" t="s">
        <v>565</v>
      </c>
      <c r="AE283" s="259" t="s">
        <v>565</v>
      </c>
      <c r="AF283" s="259" t="s">
        <v>565</v>
      </c>
      <c r="AG283" s="259" t="s">
        <v>565</v>
      </c>
      <c r="AH283" s="259" t="s">
        <v>565</v>
      </c>
      <c r="AI283" s="259" t="s">
        <v>565</v>
      </c>
      <c r="AJ283" s="259" t="s">
        <v>565</v>
      </c>
      <c r="AK283" s="259" t="s">
        <v>565</v>
      </c>
      <c r="AL283" s="259" t="s">
        <v>565</v>
      </c>
      <c r="AM283" s="259" t="s">
        <v>565</v>
      </c>
      <c r="AN283" s="259" t="s">
        <v>565</v>
      </c>
      <c r="AO283" s="259" t="s">
        <v>565</v>
      </c>
      <c r="AP283" s="259" t="s">
        <v>565</v>
      </c>
      <c r="AQ283" s="259" t="s">
        <v>565</v>
      </c>
      <c r="AR283" s="259" t="s">
        <v>565</v>
      </c>
      <c r="AS283" s="259" t="s">
        <v>565</v>
      </c>
      <c r="AT283" s="259" t="s">
        <v>565</v>
      </c>
      <c r="AU283" s="259" t="s">
        <v>565</v>
      </c>
      <c r="AV283" s="259" t="s">
        <v>565</v>
      </c>
      <c r="AW283" s="259" t="s">
        <v>565</v>
      </c>
      <c r="AX283" s="259" t="s">
        <v>565</v>
      </c>
      <c r="AY283" s="259" t="s">
        <v>565</v>
      </c>
      <c r="AZ283" s="259" t="s">
        <v>565</v>
      </c>
      <c r="BA283" s="259" t="s">
        <v>565</v>
      </c>
    </row>
    <row r="284" spans="4:53">
      <c r="D284" s="259" t="s">
        <v>565</v>
      </c>
      <c r="E284" s="259" t="s">
        <v>565</v>
      </c>
      <c r="F284" s="259" t="s">
        <v>565</v>
      </c>
      <c r="G284" s="259" t="s">
        <v>565</v>
      </c>
      <c r="H284" s="259" t="s">
        <v>565</v>
      </c>
      <c r="I284" s="259" t="s">
        <v>565</v>
      </c>
      <c r="J284" s="259" t="s">
        <v>565</v>
      </c>
      <c r="K284" s="259" t="s">
        <v>565</v>
      </c>
      <c r="L284" s="259" t="s">
        <v>565</v>
      </c>
      <c r="M284" s="259" t="s">
        <v>565</v>
      </c>
      <c r="N284" s="259" t="s">
        <v>565</v>
      </c>
      <c r="O284" s="259" t="s">
        <v>565</v>
      </c>
      <c r="P284" s="259" t="s">
        <v>565</v>
      </c>
      <c r="Q284" s="259" t="s">
        <v>565</v>
      </c>
      <c r="R284" s="259" t="s">
        <v>565</v>
      </c>
      <c r="S284" s="259" t="s">
        <v>565</v>
      </c>
      <c r="T284" s="259" t="s">
        <v>565</v>
      </c>
      <c r="U284" s="259" t="s">
        <v>565</v>
      </c>
      <c r="V284" s="260" t="s">
        <v>565</v>
      </c>
      <c r="W284" s="260" t="s">
        <v>565</v>
      </c>
      <c r="X284" s="259" t="s">
        <v>565</v>
      </c>
      <c r="Y284" s="259" t="s">
        <v>565</v>
      </c>
      <c r="Z284" s="259" t="s">
        <v>565</v>
      </c>
      <c r="AA284" s="259" t="s">
        <v>565</v>
      </c>
      <c r="AB284" s="259" t="s">
        <v>565</v>
      </c>
      <c r="AC284" s="259" t="s">
        <v>565</v>
      </c>
      <c r="AD284" s="259" t="s">
        <v>565</v>
      </c>
      <c r="AE284" s="259" t="s">
        <v>565</v>
      </c>
      <c r="AF284" s="259" t="s">
        <v>565</v>
      </c>
      <c r="AG284" s="259" t="s">
        <v>565</v>
      </c>
      <c r="AH284" s="259" t="s">
        <v>565</v>
      </c>
      <c r="AI284" s="259" t="s">
        <v>565</v>
      </c>
      <c r="AJ284" s="259" t="s">
        <v>565</v>
      </c>
      <c r="AK284" s="259" t="s">
        <v>565</v>
      </c>
      <c r="AL284" s="259" t="s">
        <v>565</v>
      </c>
      <c r="AM284" s="259" t="s">
        <v>565</v>
      </c>
      <c r="AN284" s="259" t="s">
        <v>565</v>
      </c>
      <c r="AO284" s="259" t="s">
        <v>565</v>
      </c>
      <c r="AP284" s="259" t="s">
        <v>565</v>
      </c>
      <c r="AQ284" s="259" t="s">
        <v>565</v>
      </c>
      <c r="AR284" s="259" t="s">
        <v>565</v>
      </c>
      <c r="AS284" s="259" t="s">
        <v>565</v>
      </c>
      <c r="AT284" s="259" t="s">
        <v>565</v>
      </c>
      <c r="AU284" s="259" t="s">
        <v>565</v>
      </c>
      <c r="AV284" s="259" t="s">
        <v>565</v>
      </c>
      <c r="AW284" s="259" t="s">
        <v>565</v>
      </c>
      <c r="AX284" s="259" t="s">
        <v>565</v>
      </c>
      <c r="AY284" s="259" t="s">
        <v>565</v>
      </c>
      <c r="AZ284" s="259" t="s">
        <v>565</v>
      </c>
      <c r="BA284" s="259" t="s">
        <v>565</v>
      </c>
    </row>
    <row r="285" spans="4:53">
      <c r="D285" s="259" t="s">
        <v>565</v>
      </c>
      <c r="E285" s="259" t="s">
        <v>565</v>
      </c>
      <c r="F285" s="259" t="s">
        <v>565</v>
      </c>
      <c r="G285" s="259" t="s">
        <v>565</v>
      </c>
      <c r="H285" s="259" t="s">
        <v>565</v>
      </c>
      <c r="I285" s="259" t="s">
        <v>565</v>
      </c>
      <c r="J285" s="259" t="s">
        <v>565</v>
      </c>
      <c r="K285" s="259" t="s">
        <v>565</v>
      </c>
      <c r="L285" s="259" t="s">
        <v>565</v>
      </c>
      <c r="M285" s="259" t="s">
        <v>565</v>
      </c>
      <c r="N285" s="259" t="s">
        <v>565</v>
      </c>
      <c r="O285" s="259" t="s">
        <v>565</v>
      </c>
      <c r="P285" s="259" t="s">
        <v>565</v>
      </c>
      <c r="Q285" s="259" t="s">
        <v>565</v>
      </c>
      <c r="R285" s="259" t="s">
        <v>565</v>
      </c>
      <c r="S285" s="259" t="s">
        <v>565</v>
      </c>
      <c r="T285" s="259" t="s">
        <v>565</v>
      </c>
      <c r="U285" s="259" t="s">
        <v>565</v>
      </c>
      <c r="V285" s="260" t="s">
        <v>565</v>
      </c>
      <c r="W285" s="260" t="s">
        <v>565</v>
      </c>
      <c r="X285" s="259" t="s">
        <v>565</v>
      </c>
      <c r="Y285" s="259" t="s">
        <v>565</v>
      </c>
      <c r="Z285" s="259" t="s">
        <v>565</v>
      </c>
      <c r="AA285" s="259" t="s">
        <v>565</v>
      </c>
      <c r="AB285" s="259" t="s">
        <v>565</v>
      </c>
      <c r="AC285" s="259" t="s">
        <v>565</v>
      </c>
      <c r="AD285" s="259" t="s">
        <v>565</v>
      </c>
      <c r="AE285" s="259" t="s">
        <v>565</v>
      </c>
      <c r="AF285" s="259" t="s">
        <v>565</v>
      </c>
      <c r="AG285" s="259" t="s">
        <v>565</v>
      </c>
      <c r="AH285" s="259" t="s">
        <v>565</v>
      </c>
      <c r="AI285" s="259" t="s">
        <v>565</v>
      </c>
      <c r="AJ285" s="259" t="s">
        <v>565</v>
      </c>
      <c r="AK285" s="259" t="s">
        <v>565</v>
      </c>
      <c r="AL285" s="259" t="s">
        <v>565</v>
      </c>
      <c r="AM285" s="259" t="s">
        <v>565</v>
      </c>
      <c r="AN285" s="259" t="s">
        <v>565</v>
      </c>
      <c r="AO285" s="259" t="s">
        <v>565</v>
      </c>
      <c r="AP285" s="259" t="s">
        <v>565</v>
      </c>
      <c r="AQ285" s="259" t="s">
        <v>565</v>
      </c>
      <c r="AR285" s="259" t="s">
        <v>565</v>
      </c>
      <c r="AS285" s="259" t="s">
        <v>565</v>
      </c>
      <c r="AT285" s="259" t="s">
        <v>565</v>
      </c>
      <c r="AU285" s="259" t="s">
        <v>565</v>
      </c>
      <c r="AV285" s="259" t="s">
        <v>565</v>
      </c>
      <c r="AW285" s="259" t="s">
        <v>565</v>
      </c>
      <c r="AX285" s="259" t="s">
        <v>565</v>
      </c>
      <c r="AY285" s="259" t="s">
        <v>565</v>
      </c>
      <c r="AZ285" s="259" t="s">
        <v>565</v>
      </c>
      <c r="BA285" s="259" t="s">
        <v>565</v>
      </c>
    </row>
    <row r="286" spans="4:53">
      <c r="D286" s="259" t="s">
        <v>565</v>
      </c>
      <c r="E286" s="259" t="s">
        <v>565</v>
      </c>
      <c r="F286" s="259" t="s">
        <v>565</v>
      </c>
      <c r="G286" s="259" t="s">
        <v>565</v>
      </c>
      <c r="H286" s="259" t="s">
        <v>565</v>
      </c>
      <c r="I286" s="259" t="s">
        <v>565</v>
      </c>
      <c r="J286" s="259" t="s">
        <v>565</v>
      </c>
      <c r="K286" s="259" t="s">
        <v>565</v>
      </c>
      <c r="L286" s="259" t="s">
        <v>565</v>
      </c>
      <c r="M286" s="259" t="s">
        <v>565</v>
      </c>
      <c r="N286" s="259" t="s">
        <v>565</v>
      </c>
      <c r="O286" s="259" t="s">
        <v>565</v>
      </c>
      <c r="P286" s="259" t="s">
        <v>565</v>
      </c>
      <c r="Q286" s="259" t="s">
        <v>565</v>
      </c>
      <c r="R286" s="259" t="s">
        <v>565</v>
      </c>
      <c r="S286" s="259" t="s">
        <v>565</v>
      </c>
      <c r="T286" s="259" t="s">
        <v>565</v>
      </c>
      <c r="U286" s="259" t="s">
        <v>565</v>
      </c>
      <c r="V286" s="260" t="s">
        <v>565</v>
      </c>
      <c r="W286" s="260" t="s">
        <v>565</v>
      </c>
      <c r="X286" s="259" t="s">
        <v>565</v>
      </c>
      <c r="Y286" s="259" t="s">
        <v>565</v>
      </c>
      <c r="Z286" s="259" t="s">
        <v>565</v>
      </c>
      <c r="AA286" s="259" t="s">
        <v>565</v>
      </c>
      <c r="AB286" s="259" t="s">
        <v>565</v>
      </c>
      <c r="AC286" s="259" t="s">
        <v>565</v>
      </c>
      <c r="AD286" s="259" t="s">
        <v>565</v>
      </c>
      <c r="AE286" s="259" t="s">
        <v>565</v>
      </c>
      <c r="AF286" s="259" t="s">
        <v>565</v>
      </c>
      <c r="AG286" s="259" t="s">
        <v>565</v>
      </c>
      <c r="AH286" s="259" t="s">
        <v>565</v>
      </c>
      <c r="AI286" s="259" t="s">
        <v>565</v>
      </c>
      <c r="AJ286" s="259" t="s">
        <v>565</v>
      </c>
      <c r="AK286" s="259" t="s">
        <v>565</v>
      </c>
      <c r="AL286" s="259" t="s">
        <v>565</v>
      </c>
      <c r="AM286" s="259" t="s">
        <v>565</v>
      </c>
      <c r="AN286" s="259" t="s">
        <v>565</v>
      </c>
      <c r="AO286" s="259" t="s">
        <v>565</v>
      </c>
      <c r="AP286" s="259" t="s">
        <v>565</v>
      </c>
      <c r="AQ286" s="259" t="s">
        <v>565</v>
      </c>
      <c r="AR286" s="259" t="s">
        <v>565</v>
      </c>
      <c r="AS286" s="259" t="s">
        <v>565</v>
      </c>
      <c r="AT286" s="259" t="s">
        <v>565</v>
      </c>
      <c r="AU286" s="259" t="s">
        <v>565</v>
      </c>
      <c r="AV286" s="259" t="s">
        <v>565</v>
      </c>
      <c r="AW286" s="259" t="s">
        <v>565</v>
      </c>
      <c r="AX286" s="259" t="s">
        <v>565</v>
      </c>
      <c r="AY286" s="259" t="s">
        <v>565</v>
      </c>
      <c r="AZ286" s="259" t="s">
        <v>565</v>
      </c>
      <c r="BA286" s="259" t="s">
        <v>565</v>
      </c>
    </row>
    <row r="287" spans="4:53">
      <c r="D287" s="259" t="s">
        <v>565</v>
      </c>
      <c r="E287" s="259" t="s">
        <v>565</v>
      </c>
      <c r="F287" s="259" t="s">
        <v>565</v>
      </c>
      <c r="G287" s="259" t="s">
        <v>565</v>
      </c>
      <c r="H287" s="259" t="s">
        <v>565</v>
      </c>
      <c r="I287" s="259" t="s">
        <v>565</v>
      </c>
      <c r="J287" s="259" t="s">
        <v>565</v>
      </c>
      <c r="K287" s="259" t="s">
        <v>565</v>
      </c>
      <c r="L287" s="259" t="s">
        <v>565</v>
      </c>
      <c r="M287" s="259" t="s">
        <v>565</v>
      </c>
      <c r="N287" s="259" t="s">
        <v>565</v>
      </c>
      <c r="O287" s="259" t="s">
        <v>565</v>
      </c>
      <c r="P287" s="259" t="s">
        <v>565</v>
      </c>
      <c r="Q287" s="259" t="s">
        <v>565</v>
      </c>
      <c r="R287" s="259" t="s">
        <v>565</v>
      </c>
      <c r="S287" s="259" t="s">
        <v>565</v>
      </c>
      <c r="T287" s="259" t="s">
        <v>565</v>
      </c>
      <c r="U287" s="259" t="s">
        <v>565</v>
      </c>
      <c r="V287" s="260" t="s">
        <v>565</v>
      </c>
      <c r="W287" s="260" t="s">
        <v>565</v>
      </c>
      <c r="X287" s="259" t="s">
        <v>565</v>
      </c>
      <c r="Y287" s="259" t="s">
        <v>565</v>
      </c>
      <c r="Z287" s="259" t="s">
        <v>565</v>
      </c>
      <c r="AA287" s="259" t="s">
        <v>565</v>
      </c>
      <c r="AB287" s="259" t="s">
        <v>565</v>
      </c>
      <c r="AC287" s="259" t="s">
        <v>565</v>
      </c>
      <c r="AD287" s="259" t="s">
        <v>565</v>
      </c>
      <c r="AE287" s="259" t="s">
        <v>565</v>
      </c>
      <c r="AF287" s="259" t="s">
        <v>565</v>
      </c>
      <c r="AG287" s="259" t="s">
        <v>565</v>
      </c>
      <c r="AH287" s="259" t="s">
        <v>565</v>
      </c>
      <c r="AI287" s="259" t="s">
        <v>565</v>
      </c>
      <c r="AJ287" s="259" t="s">
        <v>565</v>
      </c>
      <c r="AK287" s="259" t="s">
        <v>565</v>
      </c>
      <c r="AL287" s="259" t="s">
        <v>565</v>
      </c>
      <c r="AM287" s="259" t="s">
        <v>565</v>
      </c>
      <c r="AN287" s="259" t="s">
        <v>565</v>
      </c>
      <c r="AO287" s="259" t="s">
        <v>565</v>
      </c>
      <c r="AP287" s="259" t="s">
        <v>565</v>
      </c>
      <c r="AQ287" s="259" t="s">
        <v>565</v>
      </c>
      <c r="AR287" s="259" t="s">
        <v>565</v>
      </c>
      <c r="AS287" s="259" t="s">
        <v>565</v>
      </c>
      <c r="AT287" s="259" t="s">
        <v>565</v>
      </c>
      <c r="AU287" s="259" t="s">
        <v>565</v>
      </c>
      <c r="AV287" s="259" t="s">
        <v>565</v>
      </c>
      <c r="AW287" s="259" t="s">
        <v>565</v>
      </c>
      <c r="AX287" s="259" t="s">
        <v>565</v>
      </c>
      <c r="AY287" s="259" t="s">
        <v>565</v>
      </c>
      <c r="AZ287" s="259" t="s">
        <v>565</v>
      </c>
      <c r="BA287" s="259" t="s">
        <v>565</v>
      </c>
    </row>
    <row r="288" spans="4:53">
      <c r="D288" s="259" t="s">
        <v>565</v>
      </c>
      <c r="E288" s="259" t="s">
        <v>565</v>
      </c>
      <c r="F288" s="259" t="s">
        <v>565</v>
      </c>
      <c r="G288" s="259" t="s">
        <v>565</v>
      </c>
      <c r="H288" s="259" t="s">
        <v>565</v>
      </c>
      <c r="I288" s="259" t="s">
        <v>565</v>
      </c>
      <c r="J288" s="259" t="s">
        <v>565</v>
      </c>
      <c r="K288" s="259" t="s">
        <v>565</v>
      </c>
      <c r="L288" s="259" t="s">
        <v>565</v>
      </c>
      <c r="M288" s="259" t="s">
        <v>565</v>
      </c>
      <c r="N288" s="259" t="s">
        <v>565</v>
      </c>
      <c r="O288" s="259" t="s">
        <v>565</v>
      </c>
      <c r="P288" s="259" t="s">
        <v>565</v>
      </c>
      <c r="Q288" s="259" t="s">
        <v>565</v>
      </c>
      <c r="R288" s="259" t="s">
        <v>565</v>
      </c>
      <c r="S288" s="259" t="s">
        <v>565</v>
      </c>
      <c r="T288" s="259" t="s">
        <v>565</v>
      </c>
      <c r="U288" s="259" t="s">
        <v>565</v>
      </c>
      <c r="V288" s="260" t="s">
        <v>565</v>
      </c>
      <c r="W288" s="260" t="s">
        <v>565</v>
      </c>
      <c r="X288" s="259" t="s">
        <v>565</v>
      </c>
      <c r="Y288" s="259" t="s">
        <v>565</v>
      </c>
      <c r="Z288" s="259" t="s">
        <v>565</v>
      </c>
      <c r="AA288" s="259" t="s">
        <v>565</v>
      </c>
      <c r="AB288" s="259" t="s">
        <v>565</v>
      </c>
      <c r="AC288" s="259" t="s">
        <v>565</v>
      </c>
      <c r="AD288" s="259" t="s">
        <v>565</v>
      </c>
      <c r="AE288" s="259" t="s">
        <v>565</v>
      </c>
      <c r="AF288" s="259" t="s">
        <v>565</v>
      </c>
      <c r="AG288" s="259" t="s">
        <v>565</v>
      </c>
      <c r="AH288" s="259" t="s">
        <v>565</v>
      </c>
      <c r="AI288" s="259" t="s">
        <v>565</v>
      </c>
      <c r="AJ288" s="259" t="s">
        <v>565</v>
      </c>
      <c r="AK288" s="259" t="s">
        <v>565</v>
      </c>
      <c r="AL288" s="259" t="s">
        <v>565</v>
      </c>
      <c r="AM288" s="259" t="s">
        <v>565</v>
      </c>
      <c r="AN288" s="259" t="s">
        <v>565</v>
      </c>
      <c r="AO288" s="259" t="s">
        <v>565</v>
      </c>
      <c r="AP288" s="259" t="s">
        <v>565</v>
      </c>
      <c r="AQ288" s="259" t="s">
        <v>565</v>
      </c>
      <c r="AR288" s="259" t="s">
        <v>565</v>
      </c>
      <c r="AS288" s="259" t="s">
        <v>565</v>
      </c>
      <c r="AT288" s="259" t="s">
        <v>565</v>
      </c>
      <c r="AU288" s="259" t="s">
        <v>565</v>
      </c>
      <c r="AV288" s="259" t="s">
        <v>565</v>
      </c>
      <c r="AW288" s="259" t="s">
        <v>565</v>
      </c>
      <c r="AX288" s="259" t="s">
        <v>565</v>
      </c>
      <c r="AY288" s="259" t="s">
        <v>565</v>
      </c>
      <c r="AZ288" s="259" t="s">
        <v>565</v>
      </c>
      <c r="BA288" s="259" t="s">
        <v>565</v>
      </c>
    </row>
    <row r="289" spans="4:53">
      <c r="D289" s="259" t="s">
        <v>565</v>
      </c>
      <c r="E289" s="259" t="s">
        <v>565</v>
      </c>
      <c r="F289" s="259" t="s">
        <v>565</v>
      </c>
      <c r="G289" s="259" t="s">
        <v>565</v>
      </c>
      <c r="H289" s="259" t="s">
        <v>565</v>
      </c>
      <c r="I289" s="259" t="s">
        <v>565</v>
      </c>
      <c r="J289" s="259" t="s">
        <v>565</v>
      </c>
      <c r="K289" s="259" t="s">
        <v>565</v>
      </c>
      <c r="L289" s="259" t="s">
        <v>565</v>
      </c>
      <c r="M289" s="259" t="s">
        <v>565</v>
      </c>
      <c r="N289" s="259" t="s">
        <v>565</v>
      </c>
      <c r="O289" s="259" t="s">
        <v>565</v>
      </c>
      <c r="P289" s="259" t="s">
        <v>565</v>
      </c>
      <c r="Q289" s="259" t="s">
        <v>565</v>
      </c>
      <c r="R289" s="259" t="s">
        <v>565</v>
      </c>
      <c r="S289" s="259" t="s">
        <v>565</v>
      </c>
      <c r="T289" s="259" t="s">
        <v>565</v>
      </c>
      <c r="U289" s="259" t="s">
        <v>565</v>
      </c>
      <c r="V289" s="260" t="s">
        <v>565</v>
      </c>
      <c r="W289" s="260" t="s">
        <v>565</v>
      </c>
      <c r="X289" s="259" t="s">
        <v>565</v>
      </c>
      <c r="Y289" s="259" t="s">
        <v>565</v>
      </c>
      <c r="Z289" s="259" t="s">
        <v>565</v>
      </c>
      <c r="AA289" s="259" t="s">
        <v>565</v>
      </c>
      <c r="AB289" s="259" t="s">
        <v>565</v>
      </c>
      <c r="AC289" s="259" t="s">
        <v>565</v>
      </c>
      <c r="AD289" s="259" t="s">
        <v>565</v>
      </c>
      <c r="AE289" s="259" t="s">
        <v>565</v>
      </c>
      <c r="AF289" s="259" t="s">
        <v>565</v>
      </c>
      <c r="AG289" s="259" t="s">
        <v>565</v>
      </c>
      <c r="AH289" s="259" t="s">
        <v>565</v>
      </c>
      <c r="AI289" s="259" t="s">
        <v>565</v>
      </c>
      <c r="AJ289" s="259" t="s">
        <v>565</v>
      </c>
      <c r="AK289" s="259" t="s">
        <v>565</v>
      </c>
      <c r="AL289" s="259" t="s">
        <v>565</v>
      </c>
      <c r="AM289" s="259" t="s">
        <v>565</v>
      </c>
      <c r="AN289" s="259" t="s">
        <v>565</v>
      </c>
      <c r="AO289" s="259" t="s">
        <v>565</v>
      </c>
      <c r="AP289" s="259" t="s">
        <v>565</v>
      </c>
      <c r="AQ289" s="259" t="s">
        <v>565</v>
      </c>
      <c r="AR289" s="259" t="s">
        <v>565</v>
      </c>
      <c r="AS289" s="259" t="s">
        <v>565</v>
      </c>
      <c r="AT289" s="259" t="s">
        <v>565</v>
      </c>
      <c r="AU289" s="259" t="s">
        <v>565</v>
      </c>
      <c r="AV289" s="259" t="s">
        <v>565</v>
      </c>
      <c r="AW289" s="259" t="s">
        <v>565</v>
      </c>
      <c r="AX289" s="259" t="s">
        <v>565</v>
      </c>
      <c r="AY289" s="259" t="s">
        <v>565</v>
      </c>
      <c r="AZ289" s="259" t="s">
        <v>565</v>
      </c>
      <c r="BA289" s="259" t="s">
        <v>565</v>
      </c>
    </row>
    <row r="290" spans="4:53">
      <c r="D290" s="259" t="s">
        <v>565</v>
      </c>
      <c r="E290" s="259" t="s">
        <v>565</v>
      </c>
      <c r="F290" s="259" t="s">
        <v>565</v>
      </c>
      <c r="G290" s="259" t="s">
        <v>565</v>
      </c>
      <c r="H290" s="259" t="s">
        <v>565</v>
      </c>
      <c r="I290" s="259" t="s">
        <v>565</v>
      </c>
      <c r="J290" s="259" t="s">
        <v>565</v>
      </c>
      <c r="K290" s="259" t="s">
        <v>565</v>
      </c>
      <c r="L290" s="259" t="s">
        <v>565</v>
      </c>
      <c r="M290" s="259" t="s">
        <v>565</v>
      </c>
      <c r="N290" s="259" t="s">
        <v>565</v>
      </c>
      <c r="O290" s="259" t="s">
        <v>565</v>
      </c>
      <c r="P290" s="259" t="s">
        <v>565</v>
      </c>
      <c r="Q290" s="259" t="s">
        <v>565</v>
      </c>
      <c r="R290" s="259" t="s">
        <v>565</v>
      </c>
      <c r="S290" s="259" t="s">
        <v>565</v>
      </c>
      <c r="T290" s="259" t="s">
        <v>565</v>
      </c>
      <c r="U290" s="259" t="s">
        <v>565</v>
      </c>
      <c r="V290" s="260" t="s">
        <v>565</v>
      </c>
      <c r="W290" s="260" t="s">
        <v>565</v>
      </c>
      <c r="X290" s="259" t="s">
        <v>565</v>
      </c>
      <c r="Y290" s="259" t="s">
        <v>565</v>
      </c>
      <c r="Z290" s="259" t="s">
        <v>565</v>
      </c>
      <c r="AA290" s="259" t="s">
        <v>565</v>
      </c>
      <c r="AB290" s="259" t="s">
        <v>565</v>
      </c>
      <c r="AC290" s="259" t="s">
        <v>565</v>
      </c>
      <c r="AD290" s="259" t="s">
        <v>565</v>
      </c>
      <c r="AE290" s="259" t="s">
        <v>565</v>
      </c>
      <c r="AF290" s="259" t="s">
        <v>565</v>
      </c>
      <c r="AG290" s="259" t="s">
        <v>565</v>
      </c>
      <c r="AH290" s="259" t="s">
        <v>565</v>
      </c>
      <c r="AI290" s="259" t="s">
        <v>565</v>
      </c>
      <c r="AJ290" s="259" t="s">
        <v>565</v>
      </c>
      <c r="AK290" s="259" t="s">
        <v>565</v>
      </c>
      <c r="AL290" s="259" t="s">
        <v>565</v>
      </c>
      <c r="AM290" s="259" t="s">
        <v>565</v>
      </c>
      <c r="AN290" s="259" t="s">
        <v>565</v>
      </c>
      <c r="AO290" s="259" t="s">
        <v>565</v>
      </c>
      <c r="AP290" s="259" t="s">
        <v>565</v>
      </c>
      <c r="AQ290" s="259" t="s">
        <v>565</v>
      </c>
      <c r="AR290" s="259" t="s">
        <v>565</v>
      </c>
      <c r="AS290" s="259" t="s">
        <v>565</v>
      </c>
      <c r="AT290" s="259" t="s">
        <v>565</v>
      </c>
      <c r="AU290" s="259" t="s">
        <v>565</v>
      </c>
      <c r="AV290" s="259" t="s">
        <v>565</v>
      </c>
      <c r="AW290" s="259" t="s">
        <v>565</v>
      </c>
      <c r="AX290" s="259" t="s">
        <v>565</v>
      </c>
      <c r="AY290" s="259" t="s">
        <v>565</v>
      </c>
      <c r="AZ290" s="259" t="s">
        <v>565</v>
      </c>
      <c r="BA290" s="259" t="s">
        <v>565</v>
      </c>
    </row>
    <row r="291" spans="4:53">
      <c r="D291" s="259" t="s">
        <v>565</v>
      </c>
      <c r="E291" s="259" t="s">
        <v>565</v>
      </c>
      <c r="F291" s="259" t="s">
        <v>565</v>
      </c>
      <c r="G291" s="259" t="s">
        <v>565</v>
      </c>
      <c r="H291" s="259" t="s">
        <v>565</v>
      </c>
      <c r="I291" s="259" t="s">
        <v>565</v>
      </c>
      <c r="J291" s="259" t="s">
        <v>565</v>
      </c>
      <c r="K291" s="259" t="s">
        <v>565</v>
      </c>
      <c r="L291" s="259" t="s">
        <v>565</v>
      </c>
      <c r="M291" s="259" t="s">
        <v>565</v>
      </c>
      <c r="N291" s="259" t="s">
        <v>565</v>
      </c>
      <c r="O291" s="259" t="s">
        <v>565</v>
      </c>
      <c r="P291" s="259" t="s">
        <v>565</v>
      </c>
      <c r="Q291" s="259" t="s">
        <v>565</v>
      </c>
      <c r="R291" s="259" t="s">
        <v>565</v>
      </c>
      <c r="S291" s="259" t="s">
        <v>565</v>
      </c>
      <c r="T291" s="259" t="s">
        <v>565</v>
      </c>
      <c r="U291" s="259" t="s">
        <v>565</v>
      </c>
      <c r="V291" s="260" t="s">
        <v>565</v>
      </c>
      <c r="W291" s="260" t="s">
        <v>565</v>
      </c>
      <c r="X291" s="259" t="s">
        <v>565</v>
      </c>
      <c r="Y291" s="259" t="s">
        <v>565</v>
      </c>
      <c r="Z291" s="259" t="s">
        <v>565</v>
      </c>
      <c r="AA291" s="259" t="s">
        <v>565</v>
      </c>
      <c r="AB291" s="259" t="s">
        <v>565</v>
      </c>
      <c r="AC291" s="259" t="s">
        <v>565</v>
      </c>
      <c r="AD291" s="259" t="s">
        <v>565</v>
      </c>
      <c r="AE291" s="259" t="s">
        <v>565</v>
      </c>
      <c r="AF291" s="259" t="s">
        <v>565</v>
      </c>
      <c r="AG291" s="259" t="s">
        <v>565</v>
      </c>
      <c r="AH291" s="259" t="s">
        <v>565</v>
      </c>
      <c r="AI291" s="259" t="s">
        <v>565</v>
      </c>
      <c r="AJ291" s="259" t="s">
        <v>565</v>
      </c>
      <c r="AK291" s="259" t="s">
        <v>565</v>
      </c>
      <c r="AL291" s="259" t="s">
        <v>565</v>
      </c>
      <c r="AM291" s="259" t="s">
        <v>565</v>
      </c>
      <c r="AN291" s="259" t="s">
        <v>565</v>
      </c>
      <c r="AO291" s="259" t="s">
        <v>565</v>
      </c>
      <c r="AP291" s="259" t="s">
        <v>565</v>
      </c>
      <c r="AQ291" s="259" t="s">
        <v>565</v>
      </c>
      <c r="AR291" s="259" t="s">
        <v>565</v>
      </c>
      <c r="AS291" s="259" t="s">
        <v>565</v>
      </c>
      <c r="AT291" s="259" t="s">
        <v>565</v>
      </c>
      <c r="AU291" s="259" t="s">
        <v>565</v>
      </c>
      <c r="AV291" s="259" t="s">
        <v>565</v>
      </c>
      <c r="AW291" s="259" t="s">
        <v>565</v>
      </c>
      <c r="AX291" s="259" t="s">
        <v>565</v>
      </c>
      <c r="AY291" s="259" t="s">
        <v>565</v>
      </c>
      <c r="AZ291" s="259" t="s">
        <v>565</v>
      </c>
      <c r="BA291" s="259" t="s">
        <v>565</v>
      </c>
    </row>
    <row r="292" spans="4:53">
      <c r="D292" s="259" t="s">
        <v>565</v>
      </c>
      <c r="E292" s="259" t="s">
        <v>565</v>
      </c>
      <c r="F292" s="259" t="s">
        <v>565</v>
      </c>
      <c r="G292" s="259" t="s">
        <v>565</v>
      </c>
      <c r="H292" s="259" t="s">
        <v>565</v>
      </c>
      <c r="I292" s="259" t="s">
        <v>565</v>
      </c>
      <c r="J292" s="259" t="s">
        <v>565</v>
      </c>
      <c r="K292" s="259" t="s">
        <v>565</v>
      </c>
      <c r="L292" s="259" t="s">
        <v>565</v>
      </c>
      <c r="M292" s="259" t="s">
        <v>565</v>
      </c>
      <c r="N292" s="259" t="s">
        <v>565</v>
      </c>
      <c r="O292" s="259" t="s">
        <v>565</v>
      </c>
      <c r="P292" s="259" t="s">
        <v>565</v>
      </c>
      <c r="Q292" s="259" t="s">
        <v>565</v>
      </c>
      <c r="R292" s="259" t="s">
        <v>565</v>
      </c>
      <c r="S292" s="259" t="s">
        <v>565</v>
      </c>
      <c r="T292" s="259" t="s">
        <v>565</v>
      </c>
      <c r="U292" s="259" t="s">
        <v>565</v>
      </c>
      <c r="V292" s="260" t="s">
        <v>565</v>
      </c>
      <c r="W292" s="260" t="s">
        <v>565</v>
      </c>
      <c r="X292" s="259" t="s">
        <v>565</v>
      </c>
      <c r="Y292" s="259" t="s">
        <v>565</v>
      </c>
      <c r="Z292" s="259" t="s">
        <v>565</v>
      </c>
      <c r="AA292" s="259" t="s">
        <v>565</v>
      </c>
      <c r="AB292" s="259" t="s">
        <v>565</v>
      </c>
      <c r="AC292" s="259" t="s">
        <v>565</v>
      </c>
      <c r="AD292" s="259" t="s">
        <v>565</v>
      </c>
      <c r="AE292" s="259" t="s">
        <v>565</v>
      </c>
      <c r="AF292" s="259" t="s">
        <v>565</v>
      </c>
      <c r="AG292" s="259" t="s">
        <v>565</v>
      </c>
      <c r="AH292" s="259" t="s">
        <v>565</v>
      </c>
      <c r="AI292" s="259" t="s">
        <v>565</v>
      </c>
      <c r="AJ292" s="259" t="s">
        <v>565</v>
      </c>
      <c r="AK292" s="259" t="s">
        <v>565</v>
      </c>
      <c r="AL292" s="259" t="s">
        <v>565</v>
      </c>
      <c r="AM292" s="259" t="s">
        <v>565</v>
      </c>
      <c r="AN292" s="259" t="s">
        <v>565</v>
      </c>
      <c r="AO292" s="259" t="s">
        <v>565</v>
      </c>
      <c r="AP292" s="259" t="s">
        <v>565</v>
      </c>
      <c r="AQ292" s="259" t="s">
        <v>565</v>
      </c>
      <c r="AR292" s="259" t="s">
        <v>565</v>
      </c>
      <c r="AS292" s="259" t="s">
        <v>565</v>
      </c>
      <c r="AT292" s="259" t="s">
        <v>565</v>
      </c>
      <c r="AU292" s="259" t="s">
        <v>565</v>
      </c>
      <c r="AV292" s="259" t="s">
        <v>565</v>
      </c>
      <c r="AW292" s="259" t="s">
        <v>565</v>
      </c>
      <c r="AX292" s="259" t="s">
        <v>565</v>
      </c>
      <c r="AY292" s="259" t="s">
        <v>565</v>
      </c>
      <c r="AZ292" s="259" t="s">
        <v>565</v>
      </c>
      <c r="BA292" s="259" t="s">
        <v>565</v>
      </c>
    </row>
    <row r="293" spans="4:53">
      <c r="D293" s="259" t="s">
        <v>565</v>
      </c>
      <c r="E293" s="259" t="s">
        <v>565</v>
      </c>
      <c r="F293" s="259" t="s">
        <v>565</v>
      </c>
      <c r="G293" s="259" t="s">
        <v>565</v>
      </c>
      <c r="H293" s="259" t="s">
        <v>565</v>
      </c>
      <c r="I293" s="259" t="s">
        <v>565</v>
      </c>
      <c r="J293" s="259" t="s">
        <v>565</v>
      </c>
      <c r="K293" s="259" t="s">
        <v>565</v>
      </c>
      <c r="L293" s="259" t="s">
        <v>565</v>
      </c>
      <c r="M293" s="259" t="s">
        <v>565</v>
      </c>
      <c r="N293" s="259" t="s">
        <v>565</v>
      </c>
      <c r="O293" s="259" t="s">
        <v>565</v>
      </c>
      <c r="P293" s="259" t="s">
        <v>565</v>
      </c>
      <c r="Q293" s="259" t="s">
        <v>565</v>
      </c>
      <c r="R293" s="259" t="s">
        <v>565</v>
      </c>
      <c r="S293" s="259" t="s">
        <v>565</v>
      </c>
      <c r="T293" s="259" t="s">
        <v>565</v>
      </c>
      <c r="U293" s="259" t="s">
        <v>565</v>
      </c>
      <c r="V293" s="260" t="s">
        <v>565</v>
      </c>
      <c r="W293" s="260" t="s">
        <v>565</v>
      </c>
      <c r="X293" s="259" t="s">
        <v>565</v>
      </c>
      <c r="Y293" s="259" t="s">
        <v>565</v>
      </c>
      <c r="Z293" s="259" t="s">
        <v>565</v>
      </c>
      <c r="AA293" s="259" t="s">
        <v>565</v>
      </c>
      <c r="AB293" s="259" t="s">
        <v>565</v>
      </c>
      <c r="AC293" s="259" t="s">
        <v>565</v>
      </c>
      <c r="AD293" s="259" t="s">
        <v>565</v>
      </c>
      <c r="AE293" s="259" t="s">
        <v>565</v>
      </c>
      <c r="AF293" s="259" t="s">
        <v>565</v>
      </c>
      <c r="AG293" s="259" t="s">
        <v>565</v>
      </c>
      <c r="AH293" s="259" t="s">
        <v>565</v>
      </c>
      <c r="AI293" s="259" t="s">
        <v>565</v>
      </c>
      <c r="AJ293" s="259" t="s">
        <v>565</v>
      </c>
      <c r="AK293" s="259" t="s">
        <v>565</v>
      </c>
      <c r="AL293" s="259" t="s">
        <v>565</v>
      </c>
      <c r="AM293" s="259" t="s">
        <v>565</v>
      </c>
      <c r="AN293" s="259" t="s">
        <v>565</v>
      </c>
      <c r="AO293" s="259" t="s">
        <v>565</v>
      </c>
      <c r="AP293" s="259" t="s">
        <v>565</v>
      </c>
      <c r="AQ293" s="259" t="s">
        <v>565</v>
      </c>
      <c r="AR293" s="259" t="s">
        <v>565</v>
      </c>
      <c r="AS293" s="259" t="s">
        <v>565</v>
      </c>
      <c r="AT293" s="259" t="s">
        <v>565</v>
      </c>
      <c r="AU293" s="259" t="s">
        <v>565</v>
      </c>
      <c r="AV293" s="259" t="s">
        <v>565</v>
      </c>
      <c r="AW293" s="259" t="s">
        <v>565</v>
      </c>
      <c r="AX293" s="259" t="s">
        <v>565</v>
      </c>
      <c r="AY293" s="259" t="s">
        <v>565</v>
      </c>
      <c r="AZ293" s="259" t="s">
        <v>565</v>
      </c>
      <c r="BA293" s="259" t="s">
        <v>565</v>
      </c>
    </row>
    <row r="294" spans="4:53">
      <c r="D294" s="259" t="s">
        <v>565</v>
      </c>
      <c r="E294" s="259" t="s">
        <v>565</v>
      </c>
      <c r="F294" s="259" t="s">
        <v>565</v>
      </c>
      <c r="G294" s="259" t="s">
        <v>565</v>
      </c>
      <c r="H294" s="259" t="s">
        <v>565</v>
      </c>
      <c r="I294" s="259" t="s">
        <v>565</v>
      </c>
      <c r="J294" s="259" t="s">
        <v>565</v>
      </c>
      <c r="K294" s="259" t="s">
        <v>565</v>
      </c>
      <c r="L294" s="259" t="s">
        <v>565</v>
      </c>
      <c r="M294" s="259" t="s">
        <v>565</v>
      </c>
      <c r="N294" s="259" t="s">
        <v>565</v>
      </c>
      <c r="O294" s="259" t="s">
        <v>565</v>
      </c>
      <c r="P294" s="259" t="s">
        <v>565</v>
      </c>
      <c r="Q294" s="259" t="s">
        <v>565</v>
      </c>
      <c r="R294" s="259" t="s">
        <v>565</v>
      </c>
      <c r="S294" s="259" t="s">
        <v>565</v>
      </c>
      <c r="T294" s="259" t="s">
        <v>565</v>
      </c>
      <c r="U294" s="259" t="s">
        <v>565</v>
      </c>
      <c r="V294" s="260" t="s">
        <v>565</v>
      </c>
      <c r="W294" s="260" t="s">
        <v>565</v>
      </c>
      <c r="X294" s="259" t="s">
        <v>565</v>
      </c>
      <c r="Y294" s="259" t="s">
        <v>565</v>
      </c>
      <c r="Z294" s="259" t="s">
        <v>565</v>
      </c>
      <c r="AA294" s="259" t="s">
        <v>565</v>
      </c>
      <c r="AB294" s="259" t="s">
        <v>565</v>
      </c>
      <c r="AC294" s="259" t="s">
        <v>565</v>
      </c>
      <c r="AD294" s="259" t="s">
        <v>565</v>
      </c>
      <c r="AE294" s="259" t="s">
        <v>565</v>
      </c>
      <c r="AF294" s="259" t="s">
        <v>565</v>
      </c>
      <c r="AG294" s="259" t="s">
        <v>565</v>
      </c>
      <c r="AH294" s="259" t="s">
        <v>565</v>
      </c>
      <c r="AI294" s="259" t="s">
        <v>565</v>
      </c>
      <c r="AJ294" s="259" t="s">
        <v>565</v>
      </c>
      <c r="AK294" s="259" t="s">
        <v>565</v>
      </c>
      <c r="AL294" s="259" t="s">
        <v>565</v>
      </c>
      <c r="AM294" s="259" t="s">
        <v>565</v>
      </c>
      <c r="AN294" s="259" t="s">
        <v>565</v>
      </c>
      <c r="AO294" s="259" t="s">
        <v>565</v>
      </c>
      <c r="AP294" s="259" t="s">
        <v>565</v>
      </c>
      <c r="AQ294" s="259" t="s">
        <v>565</v>
      </c>
      <c r="AR294" s="259" t="s">
        <v>565</v>
      </c>
      <c r="AS294" s="259" t="s">
        <v>565</v>
      </c>
      <c r="AT294" s="259" t="s">
        <v>565</v>
      </c>
      <c r="AU294" s="259" t="s">
        <v>565</v>
      </c>
      <c r="AV294" s="259" t="s">
        <v>565</v>
      </c>
      <c r="AW294" s="259" t="s">
        <v>565</v>
      </c>
      <c r="AX294" s="259" t="s">
        <v>565</v>
      </c>
      <c r="AY294" s="259" t="s">
        <v>565</v>
      </c>
      <c r="AZ294" s="259" t="s">
        <v>565</v>
      </c>
      <c r="BA294" s="259" t="s">
        <v>565</v>
      </c>
    </row>
    <row r="295" spans="4:53">
      <c r="D295" s="259" t="s">
        <v>565</v>
      </c>
      <c r="E295" s="259" t="s">
        <v>565</v>
      </c>
      <c r="F295" s="259" t="s">
        <v>565</v>
      </c>
      <c r="G295" s="259" t="s">
        <v>565</v>
      </c>
      <c r="H295" s="259" t="s">
        <v>565</v>
      </c>
      <c r="I295" s="259" t="s">
        <v>565</v>
      </c>
      <c r="J295" s="259" t="s">
        <v>565</v>
      </c>
      <c r="K295" s="259" t="s">
        <v>565</v>
      </c>
      <c r="L295" s="259" t="s">
        <v>565</v>
      </c>
      <c r="M295" s="259" t="s">
        <v>565</v>
      </c>
      <c r="N295" s="259" t="s">
        <v>565</v>
      </c>
      <c r="O295" s="259" t="s">
        <v>565</v>
      </c>
      <c r="P295" s="259" t="s">
        <v>565</v>
      </c>
      <c r="Q295" s="259" t="s">
        <v>565</v>
      </c>
      <c r="R295" s="259" t="s">
        <v>565</v>
      </c>
      <c r="S295" s="259" t="s">
        <v>565</v>
      </c>
      <c r="T295" s="259" t="s">
        <v>565</v>
      </c>
      <c r="U295" s="259" t="s">
        <v>565</v>
      </c>
      <c r="V295" s="260" t="s">
        <v>565</v>
      </c>
      <c r="W295" s="260" t="s">
        <v>565</v>
      </c>
      <c r="X295" s="259" t="s">
        <v>565</v>
      </c>
      <c r="Y295" s="259" t="s">
        <v>565</v>
      </c>
      <c r="Z295" s="259" t="s">
        <v>565</v>
      </c>
      <c r="AA295" s="259" t="s">
        <v>565</v>
      </c>
      <c r="AB295" s="259" t="s">
        <v>565</v>
      </c>
      <c r="AC295" s="259" t="s">
        <v>565</v>
      </c>
      <c r="AD295" s="259" t="s">
        <v>565</v>
      </c>
      <c r="AE295" s="259" t="s">
        <v>565</v>
      </c>
      <c r="AF295" s="259" t="s">
        <v>565</v>
      </c>
      <c r="AG295" s="259" t="s">
        <v>565</v>
      </c>
      <c r="AH295" s="259" t="s">
        <v>565</v>
      </c>
      <c r="AI295" s="259" t="s">
        <v>565</v>
      </c>
      <c r="AJ295" s="259" t="s">
        <v>565</v>
      </c>
      <c r="AK295" s="259" t="s">
        <v>565</v>
      </c>
      <c r="AL295" s="259" t="s">
        <v>565</v>
      </c>
      <c r="AM295" s="259" t="s">
        <v>565</v>
      </c>
      <c r="AN295" s="259" t="s">
        <v>565</v>
      </c>
      <c r="AO295" s="259" t="s">
        <v>565</v>
      </c>
      <c r="AP295" s="259" t="s">
        <v>565</v>
      </c>
      <c r="AQ295" s="259" t="s">
        <v>565</v>
      </c>
      <c r="AR295" s="259" t="s">
        <v>565</v>
      </c>
      <c r="AS295" s="259" t="s">
        <v>565</v>
      </c>
      <c r="AT295" s="259" t="s">
        <v>565</v>
      </c>
      <c r="AU295" s="259" t="s">
        <v>565</v>
      </c>
      <c r="AV295" s="259" t="s">
        <v>565</v>
      </c>
      <c r="AW295" s="259" t="s">
        <v>565</v>
      </c>
      <c r="AX295" s="259" t="s">
        <v>565</v>
      </c>
      <c r="AY295" s="259" t="s">
        <v>565</v>
      </c>
      <c r="AZ295" s="259" t="s">
        <v>565</v>
      </c>
      <c r="BA295" s="259" t="s">
        <v>565</v>
      </c>
    </row>
    <row r="296" spans="4:53">
      <c r="D296" s="259" t="s">
        <v>565</v>
      </c>
      <c r="E296" s="259" t="s">
        <v>565</v>
      </c>
      <c r="F296" s="259" t="s">
        <v>565</v>
      </c>
      <c r="G296" s="259" t="s">
        <v>565</v>
      </c>
      <c r="H296" s="259" t="s">
        <v>565</v>
      </c>
      <c r="I296" s="259" t="s">
        <v>565</v>
      </c>
      <c r="J296" s="259" t="s">
        <v>565</v>
      </c>
      <c r="K296" s="259" t="s">
        <v>565</v>
      </c>
      <c r="L296" s="259" t="s">
        <v>565</v>
      </c>
      <c r="M296" s="259" t="s">
        <v>565</v>
      </c>
      <c r="N296" s="259" t="s">
        <v>565</v>
      </c>
      <c r="O296" s="259" t="s">
        <v>565</v>
      </c>
      <c r="P296" s="259" t="s">
        <v>565</v>
      </c>
      <c r="Q296" s="259" t="s">
        <v>565</v>
      </c>
      <c r="R296" s="259" t="s">
        <v>565</v>
      </c>
      <c r="S296" s="259" t="s">
        <v>565</v>
      </c>
      <c r="T296" s="259" t="s">
        <v>565</v>
      </c>
      <c r="U296" s="259" t="s">
        <v>565</v>
      </c>
      <c r="V296" s="260" t="s">
        <v>565</v>
      </c>
      <c r="W296" s="260" t="s">
        <v>565</v>
      </c>
      <c r="X296" s="259" t="s">
        <v>565</v>
      </c>
      <c r="Y296" s="259" t="s">
        <v>565</v>
      </c>
      <c r="Z296" s="259" t="s">
        <v>565</v>
      </c>
      <c r="AA296" s="259" t="s">
        <v>565</v>
      </c>
      <c r="AB296" s="259" t="s">
        <v>565</v>
      </c>
      <c r="AC296" s="259" t="s">
        <v>565</v>
      </c>
      <c r="AD296" s="259" t="s">
        <v>565</v>
      </c>
      <c r="AE296" s="259" t="s">
        <v>565</v>
      </c>
      <c r="AF296" s="259" t="s">
        <v>565</v>
      </c>
      <c r="AG296" s="259" t="s">
        <v>565</v>
      </c>
      <c r="AH296" s="259" t="s">
        <v>565</v>
      </c>
      <c r="AI296" s="259" t="s">
        <v>565</v>
      </c>
      <c r="AJ296" s="259" t="s">
        <v>565</v>
      </c>
      <c r="AK296" s="259" t="s">
        <v>565</v>
      </c>
      <c r="AL296" s="259" t="s">
        <v>565</v>
      </c>
      <c r="AM296" s="259" t="s">
        <v>565</v>
      </c>
      <c r="AN296" s="259" t="s">
        <v>565</v>
      </c>
      <c r="AO296" s="259" t="s">
        <v>565</v>
      </c>
      <c r="AP296" s="259" t="s">
        <v>565</v>
      </c>
      <c r="AQ296" s="259" t="s">
        <v>565</v>
      </c>
      <c r="AR296" s="259" t="s">
        <v>565</v>
      </c>
      <c r="AS296" s="259" t="s">
        <v>565</v>
      </c>
      <c r="AT296" s="259" t="s">
        <v>565</v>
      </c>
      <c r="AU296" s="259" t="s">
        <v>565</v>
      </c>
      <c r="AV296" s="259" t="s">
        <v>565</v>
      </c>
      <c r="AW296" s="259" t="s">
        <v>565</v>
      </c>
      <c r="AX296" s="259" t="s">
        <v>565</v>
      </c>
      <c r="AY296" s="259" t="s">
        <v>565</v>
      </c>
      <c r="AZ296" s="259" t="s">
        <v>565</v>
      </c>
      <c r="BA296" s="259" t="s">
        <v>565</v>
      </c>
    </row>
    <row r="297" spans="4:53">
      <c r="D297" s="259" t="s">
        <v>565</v>
      </c>
      <c r="E297" s="259" t="s">
        <v>565</v>
      </c>
      <c r="F297" s="259" t="s">
        <v>565</v>
      </c>
      <c r="G297" s="259" t="s">
        <v>565</v>
      </c>
      <c r="H297" s="259" t="s">
        <v>565</v>
      </c>
      <c r="I297" s="259" t="s">
        <v>565</v>
      </c>
      <c r="J297" s="259" t="s">
        <v>565</v>
      </c>
      <c r="K297" s="259" t="s">
        <v>565</v>
      </c>
      <c r="L297" s="259" t="s">
        <v>565</v>
      </c>
      <c r="M297" s="259" t="s">
        <v>565</v>
      </c>
      <c r="N297" s="259" t="s">
        <v>565</v>
      </c>
      <c r="O297" s="259" t="s">
        <v>565</v>
      </c>
      <c r="P297" s="259" t="s">
        <v>565</v>
      </c>
      <c r="Q297" s="259" t="s">
        <v>565</v>
      </c>
      <c r="R297" s="259" t="s">
        <v>565</v>
      </c>
      <c r="S297" s="259" t="s">
        <v>565</v>
      </c>
      <c r="T297" s="259" t="s">
        <v>565</v>
      </c>
      <c r="U297" s="259" t="s">
        <v>565</v>
      </c>
      <c r="V297" s="260" t="s">
        <v>565</v>
      </c>
      <c r="W297" s="260" t="s">
        <v>565</v>
      </c>
      <c r="X297" s="259" t="s">
        <v>565</v>
      </c>
      <c r="Y297" s="259" t="s">
        <v>565</v>
      </c>
      <c r="Z297" s="259" t="s">
        <v>565</v>
      </c>
      <c r="AA297" s="259" t="s">
        <v>565</v>
      </c>
      <c r="AB297" s="259" t="s">
        <v>565</v>
      </c>
      <c r="AC297" s="259" t="s">
        <v>565</v>
      </c>
      <c r="AD297" s="259" t="s">
        <v>565</v>
      </c>
      <c r="AE297" s="259" t="s">
        <v>565</v>
      </c>
      <c r="AF297" s="259" t="s">
        <v>565</v>
      </c>
      <c r="AG297" s="259" t="s">
        <v>565</v>
      </c>
      <c r="AH297" s="259" t="s">
        <v>565</v>
      </c>
      <c r="AI297" s="259" t="s">
        <v>565</v>
      </c>
      <c r="AJ297" s="259" t="s">
        <v>565</v>
      </c>
      <c r="AK297" s="259" t="s">
        <v>565</v>
      </c>
      <c r="AL297" s="259" t="s">
        <v>565</v>
      </c>
      <c r="AM297" s="259" t="s">
        <v>565</v>
      </c>
      <c r="AN297" s="259" t="s">
        <v>565</v>
      </c>
      <c r="AO297" s="259" t="s">
        <v>565</v>
      </c>
      <c r="AP297" s="259" t="s">
        <v>565</v>
      </c>
      <c r="AQ297" s="259" t="s">
        <v>565</v>
      </c>
      <c r="AR297" s="259" t="s">
        <v>565</v>
      </c>
      <c r="AS297" s="259" t="s">
        <v>565</v>
      </c>
      <c r="AT297" s="259" t="s">
        <v>565</v>
      </c>
      <c r="AU297" s="259" t="s">
        <v>565</v>
      </c>
      <c r="AV297" s="259" t="s">
        <v>565</v>
      </c>
      <c r="AW297" s="259" t="s">
        <v>565</v>
      </c>
      <c r="AX297" s="259" t="s">
        <v>565</v>
      </c>
      <c r="AY297" s="259" t="s">
        <v>565</v>
      </c>
      <c r="AZ297" s="259" t="s">
        <v>565</v>
      </c>
      <c r="BA297" s="259" t="s">
        <v>565</v>
      </c>
    </row>
    <row r="298" spans="4:53">
      <c r="D298" s="259" t="s">
        <v>565</v>
      </c>
      <c r="E298" s="259" t="s">
        <v>565</v>
      </c>
      <c r="F298" s="259" t="s">
        <v>565</v>
      </c>
      <c r="G298" s="259" t="s">
        <v>565</v>
      </c>
      <c r="H298" s="259" t="s">
        <v>565</v>
      </c>
      <c r="I298" s="259" t="s">
        <v>565</v>
      </c>
      <c r="J298" s="259" t="s">
        <v>565</v>
      </c>
      <c r="K298" s="259" t="s">
        <v>565</v>
      </c>
      <c r="L298" s="259" t="s">
        <v>565</v>
      </c>
      <c r="M298" s="259" t="s">
        <v>565</v>
      </c>
      <c r="N298" s="259" t="s">
        <v>565</v>
      </c>
      <c r="O298" s="259" t="s">
        <v>565</v>
      </c>
      <c r="P298" s="259" t="s">
        <v>565</v>
      </c>
      <c r="Q298" s="259" t="s">
        <v>565</v>
      </c>
      <c r="R298" s="259" t="s">
        <v>565</v>
      </c>
      <c r="S298" s="259" t="s">
        <v>565</v>
      </c>
      <c r="T298" s="259" t="s">
        <v>565</v>
      </c>
      <c r="U298" s="259" t="s">
        <v>565</v>
      </c>
      <c r="V298" s="260" t="s">
        <v>565</v>
      </c>
      <c r="W298" s="260" t="s">
        <v>565</v>
      </c>
      <c r="X298" s="259" t="s">
        <v>565</v>
      </c>
      <c r="Y298" s="259" t="s">
        <v>565</v>
      </c>
      <c r="Z298" s="259" t="s">
        <v>565</v>
      </c>
      <c r="AA298" s="259" t="s">
        <v>565</v>
      </c>
      <c r="AB298" s="259" t="s">
        <v>565</v>
      </c>
      <c r="AC298" s="259" t="s">
        <v>565</v>
      </c>
      <c r="AD298" s="259" t="s">
        <v>565</v>
      </c>
      <c r="AE298" s="259" t="s">
        <v>565</v>
      </c>
      <c r="AF298" s="259" t="s">
        <v>565</v>
      </c>
      <c r="AG298" s="259" t="s">
        <v>565</v>
      </c>
      <c r="AH298" s="259" t="s">
        <v>565</v>
      </c>
      <c r="AI298" s="259" t="s">
        <v>565</v>
      </c>
      <c r="AJ298" s="259" t="s">
        <v>565</v>
      </c>
      <c r="AK298" s="259" t="s">
        <v>565</v>
      </c>
      <c r="AL298" s="259" t="s">
        <v>565</v>
      </c>
      <c r="AM298" s="259" t="s">
        <v>565</v>
      </c>
      <c r="AN298" s="259" t="s">
        <v>565</v>
      </c>
      <c r="AO298" s="259" t="s">
        <v>565</v>
      </c>
      <c r="AP298" s="259" t="s">
        <v>565</v>
      </c>
      <c r="AQ298" s="259" t="s">
        <v>565</v>
      </c>
      <c r="AR298" s="259" t="s">
        <v>565</v>
      </c>
      <c r="AS298" s="259" t="s">
        <v>565</v>
      </c>
      <c r="AT298" s="259" t="s">
        <v>565</v>
      </c>
      <c r="AU298" s="259" t="s">
        <v>565</v>
      </c>
      <c r="AV298" s="259" t="s">
        <v>565</v>
      </c>
      <c r="AW298" s="259" t="s">
        <v>565</v>
      </c>
      <c r="AX298" s="259" t="s">
        <v>565</v>
      </c>
      <c r="AY298" s="259" t="s">
        <v>565</v>
      </c>
      <c r="AZ298" s="259" t="s">
        <v>565</v>
      </c>
      <c r="BA298" s="259" t="s">
        <v>565</v>
      </c>
    </row>
    <row r="299" spans="4:53">
      <c r="D299" s="259" t="s">
        <v>565</v>
      </c>
      <c r="E299" s="259" t="s">
        <v>565</v>
      </c>
      <c r="F299" s="259" t="s">
        <v>565</v>
      </c>
      <c r="G299" s="259" t="s">
        <v>565</v>
      </c>
      <c r="H299" s="259" t="s">
        <v>565</v>
      </c>
      <c r="I299" s="259" t="s">
        <v>565</v>
      </c>
      <c r="J299" s="259" t="s">
        <v>565</v>
      </c>
      <c r="K299" s="259" t="s">
        <v>565</v>
      </c>
      <c r="L299" s="259" t="s">
        <v>565</v>
      </c>
      <c r="M299" s="259" t="s">
        <v>565</v>
      </c>
      <c r="N299" s="259" t="s">
        <v>565</v>
      </c>
      <c r="O299" s="259" t="s">
        <v>565</v>
      </c>
      <c r="P299" s="259" t="s">
        <v>565</v>
      </c>
      <c r="Q299" s="259" t="s">
        <v>565</v>
      </c>
      <c r="R299" s="259" t="s">
        <v>565</v>
      </c>
      <c r="S299" s="259" t="s">
        <v>565</v>
      </c>
      <c r="T299" s="259" t="s">
        <v>565</v>
      </c>
      <c r="U299" s="259" t="s">
        <v>565</v>
      </c>
      <c r="V299" s="260" t="s">
        <v>565</v>
      </c>
      <c r="W299" s="260" t="s">
        <v>565</v>
      </c>
      <c r="X299" s="259" t="s">
        <v>565</v>
      </c>
      <c r="Y299" s="259" t="s">
        <v>565</v>
      </c>
      <c r="Z299" s="259" t="s">
        <v>565</v>
      </c>
      <c r="AA299" s="259" t="s">
        <v>565</v>
      </c>
      <c r="AB299" s="259" t="s">
        <v>565</v>
      </c>
      <c r="AC299" s="259" t="s">
        <v>565</v>
      </c>
      <c r="AD299" s="259" t="s">
        <v>565</v>
      </c>
      <c r="AE299" s="259" t="s">
        <v>565</v>
      </c>
      <c r="AF299" s="259" t="s">
        <v>565</v>
      </c>
      <c r="AG299" s="259" t="s">
        <v>565</v>
      </c>
      <c r="AH299" s="259" t="s">
        <v>565</v>
      </c>
      <c r="AI299" s="259" t="s">
        <v>565</v>
      </c>
      <c r="AJ299" s="259" t="s">
        <v>565</v>
      </c>
      <c r="AK299" s="259" t="s">
        <v>565</v>
      </c>
      <c r="AL299" s="259" t="s">
        <v>565</v>
      </c>
      <c r="AM299" s="259" t="s">
        <v>565</v>
      </c>
      <c r="AN299" s="259" t="s">
        <v>565</v>
      </c>
      <c r="AO299" s="259" t="s">
        <v>565</v>
      </c>
      <c r="AP299" s="259" t="s">
        <v>565</v>
      </c>
      <c r="AQ299" s="259" t="s">
        <v>565</v>
      </c>
      <c r="AR299" s="259" t="s">
        <v>565</v>
      </c>
      <c r="AS299" s="259" t="s">
        <v>565</v>
      </c>
      <c r="AT299" s="259" t="s">
        <v>565</v>
      </c>
      <c r="AU299" s="259" t="s">
        <v>565</v>
      </c>
      <c r="AV299" s="259" t="s">
        <v>565</v>
      </c>
      <c r="AW299" s="259" t="s">
        <v>565</v>
      </c>
      <c r="AX299" s="259" t="s">
        <v>565</v>
      </c>
      <c r="AY299" s="259" t="s">
        <v>565</v>
      </c>
      <c r="AZ299" s="259" t="s">
        <v>565</v>
      </c>
      <c r="BA299" s="259" t="s">
        <v>565</v>
      </c>
    </row>
    <row r="300" spans="4:53">
      <c r="D300" s="259" t="s">
        <v>565</v>
      </c>
      <c r="E300" s="259" t="s">
        <v>565</v>
      </c>
      <c r="F300" s="259" t="s">
        <v>565</v>
      </c>
      <c r="G300" s="259" t="s">
        <v>565</v>
      </c>
      <c r="H300" s="259" t="s">
        <v>565</v>
      </c>
      <c r="I300" s="259" t="s">
        <v>565</v>
      </c>
      <c r="J300" s="259" t="s">
        <v>565</v>
      </c>
      <c r="K300" s="259" t="s">
        <v>565</v>
      </c>
      <c r="L300" s="259" t="s">
        <v>565</v>
      </c>
      <c r="M300" s="259" t="s">
        <v>565</v>
      </c>
      <c r="N300" s="259" t="s">
        <v>565</v>
      </c>
      <c r="O300" s="259" t="s">
        <v>565</v>
      </c>
      <c r="P300" s="259" t="s">
        <v>565</v>
      </c>
      <c r="Q300" s="259" t="s">
        <v>565</v>
      </c>
      <c r="R300" s="259" t="s">
        <v>565</v>
      </c>
      <c r="S300" s="259" t="s">
        <v>565</v>
      </c>
      <c r="T300" s="259" t="s">
        <v>565</v>
      </c>
      <c r="U300" s="259" t="s">
        <v>565</v>
      </c>
      <c r="V300" s="260" t="s">
        <v>565</v>
      </c>
      <c r="W300" s="260" t="s">
        <v>565</v>
      </c>
      <c r="X300" s="259" t="s">
        <v>565</v>
      </c>
      <c r="Y300" s="259" t="s">
        <v>565</v>
      </c>
      <c r="Z300" s="259" t="s">
        <v>565</v>
      </c>
      <c r="AA300" s="259" t="s">
        <v>565</v>
      </c>
      <c r="AB300" s="259" t="s">
        <v>565</v>
      </c>
      <c r="AC300" s="259" t="s">
        <v>565</v>
      </c>
      <c r="AD300" s="259" t="s">
        <v>565</v>
      </c>
      <c r="AE300" s="259" t="s">
        <v>565</v>
      </c>
      <c r="AF300" s="259" t="s">
        <v>565</v>
      </c>
      <c r="AG300" s="259" t="s">
        <v>565</v>
      </c>
      <c r="AH300" s="259" t="s">
        <v>565</v>
      </c>
      <c r="AI300" s="259" t="s">
        <v>565</v>
      </c>
      <c r="AJ300" s="259" t="s">
        <v>565</v>
      </c>
      <c r="AK300" s="259" t="s">
        <v>565</v>
      </c>
      <c r="AL300" s="259" t="s">
        <v>565</v>
      </c>
      <c r="AM300" s="259" t="s">
        <v>565</v>
      </c>
      <c r="AN300" s="259" t="s">
        <v>565</v>
      </c>
      <c r="AO300" s="259" t="s">
        <v>565</v>
      </c>
      <c r="AP300" s="259" t="s">
        <v>565</v>
      </c>
      <c r="AQ300" s="259" t="s">
        <v>565</v>
      </c>
      <c r="AR300" s="259" t="s">
        <v>565</v>
      </c>
      <c r="AS300" s="259" t="s">
        <v>565</v>
      </c>
      <c r="AT300" s="259" t="s">
        <v>565</v>
      </c>
      <c r="AU300" s="259" t="s">
        <v>565</v>
      </c>
      <c r="AV300" s="259" t="s">
        <v>565</v>
      </c>
      <c r="AW300" s="259" t="s">
        <v>565</v>
      </c>
      <c r="AX300" s="259" t="s">
        <v>565</v>
      </c>
      <c r="AY300" s="259" t="s">
        <v>565</v>
      </c>
      <c r="AZ300" s="259" t="s">
        <v>565</v>
      </c>
      <c r="BA300" s="259" t="s">
        <v>565</v>
      </c>
    </row>
    <row r="301" spans="4:53">
      <c r="D301" s="259" t="s">
        <v>565</v>
      </c>
      <c r="E301" s="259" t="s">
        <v>565</v>
      </c>
      <c r="F301" s="259" t="s">
        <v>565</v>
      </c>
      <c r="G301" s="259" t="s">
        <v>565</v>
      </c>
      <c r="H301" s="259" t="s">
        <v>565</v>
      </c>
      <c r="I301" s="259" t="s">
        <v>565</v>
      </c>
      <c r="J301" s="259" t="s">
        <v>565</v>
      </c>
      <c r="K301" s="259" t="s">
        <v>565</v>
      </c>
      <c r="L301" s="259" t="s">
        <v>565</v>
      </c>
      <c r="M301" s="259" t="s">
        <v>565</v>
      </c>
      <c r="N301" s="259" t="s">
        <v>565</v>
      </c>
      <c r="O301" s="259" t="s">
        <v>565</v>
      </c>
      <c r="P301" s="259" t="s">
        <v>565</v>
      </c>
      <c r="Q301" s="259" t="s">
        <v>565</v>
      </c>
      <c r="R301" s="259" t="s">
        <v>565</v>
      </c>
      <c r="S301" s="259" t="s">
        <v>565</v>
      </c>
      <c r="T301" s="259" t="s">
        <v>565</v>
      </c>
      <c r="U301" s="259" t="s">
        <v>565</v>
      </c>
      <c r="V301" s="260" t="s">
        <v>565</v>
      </c>
      <c r="W301" s="260" t="s">
        <v>565</v>
      </c>
      <c r="X301" s="259" t="s">
        <v>565</v>
      </c>
      <c r="Y301" s="259" t="s">
        <v>565</v>
      </c>
      <c r="Z301" s="259" t="s">
        <v>565</v>
      </c>
      <c r="AA301" s="259" t="s">
        <v>565</v>
      </c>
      <c r="AB301" s="259" t="s">
        <v>565</v>
      </c>
      <c r="AC301" s="259" t="s">
        <v>565</v>
      </c>
      <c r="AD301" s="259" t="s">
        <v>565</v>
      </c>
      <c r="AE301" s="259" t="s">
        <v>565</v>
      </c>
      <c r="AF301" s="259" t="s">
        <v>565</v>
      </c>
      <c r="AG301" s="259" t="s">
        <v>565</v>
      </c>
      <c r="AH301" s="259" t="s">
        <v>565</v>
      </c>
      <c r="AI301" s="259" t="s">
        <v>565</v>
      </c>
      <c r="AJ301" s="259" t="s">
        <v>565</v>
      </c>
      <c r="AK301" s="259" t="s">
        <v>565</v>
      </c>
      <c r="AL301" s="259" t="s">
        <v>565</v>
      </c>
      <c r="AM301" s="259" t="s">
        <v>565</v>
      </c>
      <c r="AN301" s="259" t="s">
        <v>565</v>
      </c>
      <c r="AO301" s="259" t="s">
        <v>565</v>
      </c>
      <c r="AP301" s="259" t="s">
        <v>565</v>
      </c>
      <c r="AQ301" s="259" t="s">
        <v>565</v>
      </c>
      <c r="AR301" s="259" t="s">
        <v>565</v>
      </c>
      <c r="AS301" s="259" t="s">
        <v>565</v>
      </c>
      <c r="AT301" s="259" t="s">
        <v>565</v>
      </c>
      <c r="AU301" s="259" t="s">
        <v>565</v>
      </c>
      <c r="AV301" s="259" t="s">
        <v>565</v>
      </c>
      <c r="AW301" s="259" t="s">
        <v>565</v>
      </c>
      <c r="AX301" s="259" t="s">
        <v>565</v>
      </c>
      <c r="AY301" s="259" t="s">
        <v>565</v>
      </c>
      <c r="AZ301" s="259" t="s">
        <v>565</v>
      </c>
      <c r="BA301" s="259" t="s">
        <v>565</v>
      </c>
    </row>
    <row r="302" spans="4:53">
      <c r="D302" s="259" t="s">
        <v>565</v>
      </c>
      <c r="E302" s="259" t="s">
        <v>565</v>
      </c>
      <c r="F302" s="259" t="s">
        <v>565</v>
      </c>
      <c r="G302" s="259" t="s">
        <v>565</v>
      </c>
      <c r="H302" s="259" t="s">
        <v>565</v>
      </c>
      <c r="I302" s="259" t="s">
        <v>565</v>
      </c>
      <c r="J302" s="259" t="s">
        <v>565</v>
      </c>
      <c r="K302" s="259" t="s">
        <v>565</v>
      </c>
      <c r="L302" s="259" t="s">
        <v>565</v>
      </c>
      <c r="M302" s="259" t="s">
        <v>565</v>
      </c>
      <c r="N302" s="259" t="s">
        <v>565</v>
      </c>
      <c r="O302" s="259" t="s">
        <v>565</v>
      </c>
      <c r="P302" s="259" t="s">
        <v>565</v>
      </c>
      <c r="Q302" s="259" t="s">
        <v>565</v>
      </c>
      <c r="R302" s="259" t="s">
        <v>565</v>
      </c>
      <c r="S302" s="259" t="s">
        <v>565</v>
      </c>
      <c r="T302" s="259" t="s">
        <v>565</v>
      </c>
      <c r="U302" s="259" t="s">
        <v>565</v>
      </c>
      <c r="V302" s="260" t="s">
        <v>565</v>
      </c>
      <c r="W302" s="260" t="s">
        <v>565</v>
      </c>
      <c r="X302" s="259" t="s">
        <v>565</v>
      </c>
      <c r="Y302" s="259" t="s">
        <v>565</v>
      </c>
      <c r="Z302" s="259" t="s">
        <v>565</v>
      </c>
      <c r="AA302" s="259" t="s">
        <v>565</v>
      </c>
      <c r="AB302" s="259" t="s">
        <v>565</v>
      </c>
      <c r="AC302" s="259" t="s">
        <v>565</v>
      </c>
      <c r="AD302" s="259" t="s">
        <v>565</v>
      </c>
      <c r="AE302" s="259" t="s">
        <v>565</v>
      </c>
      <c r="AF302" s="259" t="s">
        <v>565</v>
      </c>
      <c r="AG302" s="259" t="s">
        <v>565</v>
      </c>
      <c r="AH302" s="259" t="s">
        <v>565</v>
      </c>
      <c r="AI302" s="259" t="s">
        <v>565</v>
      </c>
      <c r="AJ302" s="259" t="s">
        <v>565</v>
      </c>
      <c r="AK302" s="259" t="s">
        <v>565</v>
      </c>
      <c r="AL302" s="259" t="s">
        <v>565</v>
      </c>
      <c r="AM302" s="259" t="s">
        <v>565</v>
      </c>
      <c r="AN302" s="259" t="s">
        <v>565</v>
      </c>
      <c r="AO302" s="259" t="s">
        <v>565</v>
      </c>
      <c r="AP302" s="259" t="s">
        <v>565</v>
      </c>
      <c r="AQ302" s="259" t="s">
        <v>565</v>
      </c>
      <c r="AR302" s="259" t="s">
        <v>565</v>
      </c>
      <c r="AS302" s="259" t="s">
        <v>565</v>
      </c>
      <c r="AT302" s="259" t="s">
        <v>565</v>
      </c>
      <c r="AU302" s="259" t="s">
        <v>565</v>
      </c>
      <c r="AV302" s="259" t="s">
        <v>565</v>
      </c>
      <c r="AW302" s="259" t="s">
        <v>565</v>
      </c>
      <c r="AX302" s="259" t="s">
        <v>565</v>
      </c>
      <c r="AY302" s="259" t="s">
        <v>565</v>
      </c>
      <c r="AZ302" s="259" t="s">
        <v>565</v>
      </c>
      <c r="BA302" s="259" t="s">
        <v>565</v>
      </c>
    </row>
    <row r="303" spans="4:53">
      <c r="D303" s="259" t="s">
        <v>565</v>
      </c>
      <c r="E303" s="259" t="s">
        <v>565</v>
      </c>
      <c r="F303" s="259" t="s">
        <v>565</v>
      </c>
      <c r="G303" s="259" t="s">
        <v>565</v>
      </c>
      <c r="H303" s="259" t="s">
        <v>565</v>
      </c>
      <c r="I303" s="259" t="s">
        <v>565</v>
      </c>
      <c r="J303" s="259" t="s">
        <v>565</v>
      </c>
      <c r="K303" s="259" t="s">
        <v>565</v>
      </c>
      <c r="L303" s="259" t="s">
        <v>565</v>
      </c>
      <c r="M303" s="259" t="s">
        <v>565</v>
      </c>
      <c r="N303" s="259" t="s">
        <v>565</v>
      </c>
      <c r="O303" s="259" t="s">
        <v>565</v>
      </c>
      <c r="P303" s="259" t="s">
        <v>565</v>
      </c>
      <c r="Q303" s="259" t="s">
        <v>565</v>
      </c>
      <c r="R303" s="259" t="s">
        <v>565</v>
      </c>
      <c r="S303" s="259" t="s">
        <v>565</v>
      </c>
      <c r="T303" s="259" t="s">
        <v>565</v>
      </c>
      <c r="U303" s="259" t="s">
        <v>565</v>
      </c>
      <c r="V303" s="260" t="s">
        <v>565</v>
      </c>
      <c r="W303" s="260" t="s">
        <v>565</v>
      </c>
      <c r="X303" s="259" t="s">
        <v>565</v>
      </c>
      <c r="Y303" s="259" t="s">
        <v>565</v>
      </c>
      <c r="Z303" s="259" t="s">
        <v>565</v>
      </c>
      <c r="AA303" s="259" t="s">
        <v>565</v>
      </c>
      <c r="AB303" s="259" t="s">
        <v>565</v>
      </c>
      <c r="AC303" s="259" t="s">
        <v>565</v>
      </c>
      <c r="AD303" s="259" t="s">
        <v>565</v>
      </c>
      <c r="AE303" s="259" t="s">
        <v>565</v>
      </c>
      <c r="AF303" s="259" t="s">
        <v>565</v>
      </c>
      <c r="AG303" s="259" t="s">
        <v>565</v>
      </c>
      <c r="AH303" s="259" t="s">
        <v>565</v>
      </c>
      <c r="AI303" s="259" t="s">
        <v>565</v>
      </c>
      <c r="AJ303" s="259" t="s">
        <v>565</v>
      </c>
      <c r="AK303" s="259" t="s">
        <v>565</v>
      </c>
      <c r="AL303" s="259" t="s">
        <v>565</v>
      </c>
      <c r="AM303" s="259" t="s">
        <v>565</v>
      </c>
      <c r="AN303" s="259" t="s">
        <v>565</v>
      </c>
      <c r="AO303" s="259" t="s">
        <v>565</v>
      </c>
      <c r="AP303" s="259" t="s">
        <v>565</v>
      </c>
      <c r="AQ303" s="259" t="s">
        <v>565</v>
      </c>
      <c r="AR303" s="259" t="s">
        <v>565</v>
      </c>
      <c r="AS303" s="259" t="s">
        <v>565</v>
      </c>
      <c r="AT303" s="259" t="s">
        <v>565</v>
      </c>
      <c r="AU303" s="259" t="s">
        <v>565</v>
      </c>
      <c r="AV303" s="259" t="s">
        <v>565</v>
      </c>
      <c r="AW303" s="259" t="s">
        <v>565</v>
      </c>
      <c r="AX303" s="259" t="s">
        <v>565</v>
      </c>
      <c r="AY303" s="259" t="s">
        <v>565</v>
      </c>
      <c r="AZ303" s="259" t="s">
        <v>565</v>
      </c>
      <c r="BA303" s="259" t="s">
        <v>565</v>
      </c>
    </row>
    <row r="304" spans="4:53">
      <c r="D304" s="259" t="s">
        <v>565</v>
      </c>
      <c r="E304" s="259" t="s">
        <v>565</v>
      </c>
      <c r="F304" s="259" t="s">
        <v>565</v>
      </c>
      <c r="G304" s="259" t="s">
        <v>565</v>
      </c>
      <c r="H304" s="259" t="s">
        <v>565</v>
      </c>
      <c r="I304" s="259" t="s">
        <v>565</v>
      </c>
      <c r="J304" s="259" t="s">
        <v>565</v>
      </c>
      <c r="K304" s="259" t="s">
        <v>565</v>
      </c>
      <c r="L304" s="259" t="s">
        <v>565</v>
      </c>
      <c r="M304" s="259" t="s">
        <v>565</v>
      </c>
      <c r="N304" s="259" t="s">
        <v>565</v>
      </c>
      <c r="O304" s="259" t="s">
        <v>565</v>
      </c>
      <c r="P304" s="259" t="s">
        <v>565</v>
      </c>
      <c r="Q304" s="259" t="s">
        <v>565</v>
      </c>
      <c r="R304" s="259" t="s">
        <v>565</v>
      </c>
      <c r="S304" s="259" t="s">
        <v>565</v>
      </c>
      <c r="T304" s="259" t="s">
        <v>565</v>
      </c>
      <c r="U304" s="259" t="s">
        <v>565</v>
      </c>
      <c r="V304" s="260" t="s">
        <v>565</v>
      </c>
      <c r="W304" s="260" t="s">
        <v>565</v>
      </c>
      <c r="X304" s="259" t="s">
        <v>565</v>
      </c>
      <c r="Y304" s="259" t="s">
        <v>565</v>
      </c>
      <c r="Z304" s="259" t="s">
        <v>565</v>
      </c>
      <c r="AA304" s="259" t="s">
        <v>565</v>
      </c>
      <c r="AB304" s="259" t="s">
        <v>565</v>
      </c>
      <c r="AC304" s="259" t="s">
        <v>565</v>
      </c>
      <c r="AD304" s="259" t="s">
        <v>565</v>
      </c>
      <c r="AE304" s="259" t="s">
        <v>565</v>
      </c>
      <c r="AF304" s="259" t="s">
        <v>565</v>
      </c>
      <c r="AG304" s="259" t="s">
        <v>565</v>
      </c>
      <c r="AH304" s="259" t="s">
        <v>565</v>
      </c>
      <c r="AI304" s="259" t="s">
        <v>565</v>
      </c>
      <c r="AJ304" s="259" t="s">
        <v>565</v>
      </c>
      <c r="AK304" s="259" t="s">
        <v>565</v>
      </c>
      <c r="AL304" s="259" t="s">
        <v>565</v>
      </c>
      <c r="AM304" s="259" t="s">
        <v>565</v>
      </c>
      <c r="AN304" s="259" t="s">
        <v>565</v>
      </c>
      <c r="AO304" s="259" t="s">
        <v>565</v>
      </c>
      <c r="AP304" s="259" t="s">
        <v>565</v>
      </c>
      <c r="AQ304" s="259" t="s">
        <v>565</v>
      </c>
      <c r="AR304" s="259" t="s">
        <v>565</v>
      </c>
      <c r="AS304" s="259" t="s">
        <v>565</v>
      </c>
      <c r="AT304" s="259" t="s">
        <v>565</v>
      </c>
      <c r="AU304" s="259" t="s">
        <v>565</v>
      </c>
      <c r="AV304" s="259" t="s">
        <v>565</v>
      </c>
      <c r="AW304" s="259" t="s">
        <v>565</v>
      </c>
      <c r="AX304" s="259" t="s">
        <v>565</v>
      </c>
      <c r="AY304" s="259" t="s">
        <v>565</v>
      </c>
      <c r="AZ304" s="259" t="s">
        <v>565</v>
      </c>
      <c r="BA304" s="259" t="s">
        <v>565</v>
      </c>
    </row>
    <row r="305" spans="4:53">
      <c r="D305" s="259" t="s">
        <v>565</v>
      </c>
      <c r="E305" s="259" t="s">
        <v>565</v>
      </c>
      <c r="F305" s="259" t="s">
        <v>565</v>
      </c>
      <c r="G305" s="259" t="s">
        <v>565</v>
      </c>
      <c r="H305" s="259" t="s">
        <v>565</v>
      </c>
      <c r="I305" s="259" t="s">
        <v>565</v>
      </c>
      <c r="J305" s="259" t="s">
        <v>565</v>
      </c>
      <c r="K305" s="259" t="s">
        <v>565</v>
      </c>
      <c r="L305" s="259" t="s">
        <v>565</v>
      </c>
      <c r="M305" s="259" t="s">
        <v>565</v>
      </c>
      <c r="N305" s="259" t="s">
        <v>565</v>
      </c>
      <c r="O305" s="259" t="s">
        <v>565</v>
      </c>
      <c r="P305" s="259" t="s">
        <v>565</v>
      </c>
      <c r="Q305" s="259" t="s">
        <v>565</v>
      </c>
      <c r="R305" s="259" t="s">
        <v>565</v>
      </c>
      <c r="S305" s="259" t="s">
        <v>565</v>
      </c>
      <c r="T305" s="259" t="s">
        <v>565</v>
      </c>
      <c r="U305" s="259" t="s">
        <v>565</v>
      </c>
      <c r="V305" s="260" t="s">
        <v>565</v>
      </c>
      <c r="W305" s="260" t="s">
        <v>565</v>
      </c>
      <c r="X305" s="259" t="s">
        <v>565</v>
      </c>
      <c r="Y305" s="259" t="s">
        <v>565</v>
      </c>
      <c r="Z305" s="259" t="s">
        <v>565</v>
      </c>
      <c r="AA305" s="259" t="s">
        <v>565</v>
      </c>
      <c r="AB305" s="259" t="s">
        <v>565</v>
      </c>
      <c r="AC305" s="259" t="s">
        <v>565</v>
      </c>
      <c r="AD305" s="259" t="s">
        <v>565</v>
      </c>
      <c r="AE305" s="259" t="s">
        <v>565</v>
      </c>
      <c r="AF305" s="259" t="s">
        <v>565</v>
      </c>
      <c r="AG305" s="259" t="s">
        <v>565</v>
      </c>
      <c r="AH305" s="259" t="s">
        <v>565</v>
      </c>
      <c r="AI305" s="259" t="s">
        <v>565</v>
      </c>
      <c r="AJ305" s="259" t="s">
        <v>565</v>
      </c>
      <c r="AK305" s="259" t="s">
        <v>565</v>
      </c>
      <c r="AL305" s="259" t="s">
        <v>565</v>
      </c>
      <c r="AM305" s="259" t="s">
        <v>565</v>
      </c>
      <c r="AN305" s="259" t="s">
        <v>565</v>
      </c>
      <c r="AO305" s="259" t="s">
        <v>565</v>
      </c>
      <c r="AP305" s="259" t="s">
        <v>565</v>
      </c>
      <c r="AQ305" s="259" t="s">
        <v>565</v>
      </c>
      <c r="AR305" s="259" t="s">
        <v>565</v>
      </c>
      <c r="AS305" s="259" t="s">
        <v>565</v>
      </c>
      <c r="AT305" s="259" t="s">
        <v>565</v>
      </c>
      <c r="AU305" s="259" t="s">
        <v>565</v>
      </c>
      <c r="AV305" s="259" t="s">
        <v>565</v>
      </c>
      <c r="AW305" s="259" t="s">
        <v>565</v>
      </c>
      <c r="AX305" s="259" t="s">
        <v>565</v>
      </c>
      <c r="AY305" s="259" t="s">
        <v>565</v>
      </c>
      <c r="AZ305" s="259" t="s">
        <v>565</v>
      </c>
      <c r="BA305" s="259" t="s">
        <v>565</v>
      </c>
    </row>
    <row r="306" spans="4:53">
      <c r="D306" s="259" t="s">
        <v>565</v>
      </c>
      <c r="E306" s="259" t="s">
        <v>565</v>
      </c>
      <c r="F306" s="259" t="s">
        <v>565</v>
      </c>
      <c r="G306" s="259" t="s">
        <v>565</v>
      </c>
      <c r="H306" s="259" t="s">
        <v>565</v>
      </c>
      <c r="I306" s="259" t="s">
        <v>565</v>
      </c>
      <c r="J306" s="259" t="s">
        <v>565</v>
      </c>
      <c r="K306" s="259" t="s">
        <v>565</v>
      </c>
      <c r="L306" s="259" t="s">
        <v>565</v>
      </c>
      <c r="M306" s="259" t="s">
        <v>565</v>
      </c>
      <c r="N306" s="259" t="s">
        <v>565</v>
      </c>
      <c r="O306" s="259" t="s">
        <v>565</v>
      </c>
      <c r="P306" s="259" t="s">
        <v>565</v>
      </c>
      <c r="Q306" s="259" t="s">
        <v>565</v>
      </c>
      <c r="R306" s="259" t="s">
        <v>565</v>
      </c>
      <c r="S306" s="259" t="s">
        <v>565</v>
      </c>
      <c r="T306" s="259" t="s">
        <v>565</v>
      </c>
      <c r="U306" s="259" t="s">
        <v>565</v>
      </c>
      <c r="V306" s="260" t="s">
        <v>565</v>
      </c>
      <c r="W306" s="260" t="s">
        <v>565</v>
      </c>
      <c r="X306" s="259" t="s">
        <v>565</v>
      </c>
      <c r="Y306" s="259" t="s">
        <v>565</v>
      </c>
      <c r="Z306" s="259" t="s">
        <v>565</v>
      </c>
      <c r="AA306" s="259" t="s">
        <v>565</v>
      </c>
      <c r="AB306" s="259" t="s">
        <v>565</v>
      </c>
      <c r="AC306" s="259" t="s">
        <v>565</v>
      </c>
      <c r="AD306" s="259" t="s">
        <v>565</v>
      </c>
      <c r="AE306" s="259" t="s">
        <v>565</v>
      </c>
      <c r="AF306" s="259" t="s">
        <v>565</v>
      </c>
      <c r="AG306" s="259" t="s">
        <v>565</v>
      </c>
      <c r="AH306" s="259" t="s">
        <v>565</v>
      </c>
      <c r="AI306" s="259" t="s">
        <v>565</v>
      </c>
      <c r="AJ306" s="259" t="s">
        <v>565</v>
      </c>
      <c r="AK306" s="259" t="s">
        <v>565</v>
      </c>
      <c r="AL306" s="259" t="s">
        <v>565</v>
      </c>
      <c r="AM306" s="259" t="s">
        <v>565</v>
      </c>
      <c r="AN306" s="259" t="s">
        <v>565</v>
      </c>
      <c r="AO306" s="259" t="s">
        <v>565</v>
      </c>
      <c r="AP306" s="259" t="s">
        <v>565</v>
      </c>
      <c r="AQ306" s="259" t="s">
        <v>565</v>
      </c>
      <c r="AR306" s="259" t="s">
        <v>565</v>
      </c>
      <c r="AS306" s="259" t="s">
        <v>565</v>
      </c>
      <c r="AT306" s="259" t="s">
        <v>565</v>
      </c>
      <c r="AU306" s="259" t="s">
        <v>565</v>
      </c>
      <c r="AV306" s="259" t="s">
        <v>565</v>
      </c>
      <c r="AW306" s="259" t="s">
        <v>565</v>
      </c>
      <c r="AX306" s="259" t="s">
        <v>565</v>
      </c>
      <c r="AY306" s="259" t="s">
        <v>565</v>
      </c>
      <c r="AZ306" s="259" t="s">
        <v>565</v>
      </c>
      <c r="BA306" s="259" t="s">
        <v>565</v>
      </c>
    </row>
    <row r="307" spans="4:53">
      <c r="D307" s="259" t="s">
        <v>565</v>
      </c>
      <c r="E307" s="259" t="s">
        <v>565</v>
      </c>
      <c r="F307" s="259" t="s">
        <v>565</v>
      </c>
      <c r="G307" s="259" t="s">
        <v>565</v>
      </c>
      <c r="H307" s="259" t="s">
        <v>565</v>
      </c>
      <c r="I307" s="259" t="s">
        <v>565</v>
      </c>
      <c r="J307" s="259" t="s">
        <v>565</v>
      </c>
      <c r="K307" s="259" t="s">
        <v>565</v>
      </c>
      <c r="L307" s="259" t="s">
        <v>565</v>
      </c>
      <c r="M307" s="259" t="s">
        <v>565</v>
      </c>
      <c r="N307" s="259" t="s">
        <v>565</v>
      </c>
      <c r="O307" s="259" t="s">
        <v>565</v>
      </c>
      <c r="P307" s="259" t="s">
        <v>565</v>
      </c>
      <c r="Q307" s="259" t="s">
        <v>565</v>
      </c>
      <c r="R307" s="259" t="s">
        <v>565</v>
      </c>
      <c r="S307" s="259" t="s">
        <v>565</v>
      </c>
      <c r="T307" s="259" t="s">
        <v>565</v>
      </c>
      <c r="U307" s="259" t="s">
        <v>565</v>
      </c>
      <c r="V307" s="260" t="s">
        <v>565</v>
      </c>
      <c r="W307" s="260" t="s">
        <v>565</v>
      </c>
      <c r="X307" s="259" t="s">
        <v>565</v>
      </c>
      <c r="Y307" s="259" t="s">
        <v>565</v>
      </c>
      <c r="Z307" s="259" t="s">
        <v>565</v>
      </c>
      <c r="AA307" s="259" t="s">
        <v>565</v>
      </c>
      <c r="AB307" s="259" t="s">
        <v>565</v>
      </c>
      <c r="AC307" s="259" t="s">
        <v>565</v>
      </c>
      <c r="AD307" s="259" t="s">
        <v>565</v>
      </c>
      <c r="AE307" s="259" t="s">
        <v>565</v>
      </c>
      <c r="AF307" s="259" t="s">
        <v>565</v>
      </c>
      <c r="AG307" s="259" t="s">
        <v>565</v>
      </c>
      <c r="AH307" s="259" t="s">
        <v>565</v>
      </c>
      <c r="AI307" s="259" t="s">
        <v>565</v>
      </c>
      <c r="AJ307" s="259" t="s">
        <v>565</v>
      </c>
      <c r="AK307" s="259" t="s">
        <v>565</v>
      </c>
      <c r="AL307" s="259" t="s">
        <v>565</v>
      </c>
      <c r="AM307" s="259" t="s">
        <v>565</v>
      </c>
      <c r="AN307" s="259" t="s">
        <v>565</v>
      </c>
      <c r="AO307" s="259" t="s">
        <v>565</v>
      </c>
      <c r="AP307" s="259" t="s">
        <v>565</v>
      </c>
      <c r="AQ307" s="259" t="s">
        <v>565</v>
      </c>
      <c r="AR307" s="259" t="s">
        <v>565</v>
      </c>
      <c r="AS307" s="259" t="s">
        <v>565</v>
      </c>
      <c r="AT307" s="259" t="s">
        <v>565</v>
      </c>
      <c r="AU307" s="259" t="s">
        <v>565</v>
      </c>
      <c r="AV307" s="259" t="s">
        <v>565</v>
      </c>
      <c r="AW307" s="259" t="s">
        <v>565</v>
      </c>
      <c r="AX307" s="259" t="s">
        <v>565</v>
      </c>
      <c r="AY307" s="259" t="s">
        <v>565</v>
      </c>
      <c r="AZ307" s="259" t="s">
        <v>565</v>
      </c>
      <c r="BA307" s="259" t="s">
        <v>565</v>
      </c>
    </row>
    <row r="308" spans="4:53">
      <c r="D308" s="259" t="s">
        <v>565</v>
      </c>
      <c r="E308" s="259" t="s">
        <v>565</v>
      </c>
      <c r="F308" s="259" t="s">
        <v>565</v>
      </c>
      <c r="G308" s="259" t="s">
        <v>565</v>
      </c>
      <c r="H308" s="259" t="s">
        <v>565</v>
      </c>
      <c r="I308" s="259" t="s">
        <v>565</v>
      </c>
      <c r="J308" s="259" t="s">
        <v>565</v>
      </c>
      <c r="K308" s="259" t="s">
        <v>565</v>
      </c>
      <c r="L308" s="259" t="s">
        <v>565</v>
      </c>
      <c r="M308" s="259" t="s">
        <v>565</v>
      </c>
      <c r="N308" s="259" t="s">
        <v>565</v>
      </c>
      <c r="O308" s="259" t="s">
        <v>565</v>
      </c>
      <c r="P308" s="259" t="s">
        <v>565</v>
      </c>
      <c r="Q308" s="259" t="s">
        <v>565</v>
      </c>
      <c r="R308" s="259" t="s">
        <v>565</v>
      </c>
      <c r="S308" s="259" t="s">
        <v>565</v>
      </c>
      <c r="T308" s="259" t="s">
        <v>565</v>
      </c>
      <c r="U308" s="259" t="s">
        <v>565</v>
      </c>
      <c r="V308" s="260" t="s">
        <v>565</v>
      </c>
      <c r="W308" s="260" t="s">
        <v>565</v>
      </c>
      <c r="X308" s="259" t="s">
        <v>565</v>
      </c>
      <c r="Y308" s="259" t="s">
        <v>565</v>
      </c>
      <c r="Z308" s="259" t="s">
        <v>565</v>
      </c>
      <c r="AA308" s="259" t="s">
        <v>565</v>
      </c>
      <c r="AB308" s="259" t="s">
        <v>565</v>
      </c>
      <c r="AC308" s="259" t="s">
        <v>565</v>
      </c>
      <c r="AD308" s="259" t="s">
        <v>565</v>
      </c>
      <c r="AE308" s="259" t="s">
        <v>565</v>
      </c>
      <c r="AF308" s="259" t="s">
        <v>565</v>
      </c>
      <c r="AG308" s="259" t="s">
        <v>565</v>
      </c>
      <c r="AH308" s="259" t="s">
        <v>565</v>
      </c>
      <c r="AI308" s="259" t="s">
        <v>565</v>
      </c>
      <c r="AJ308" s="259" t="s">
        <v>565</v>
      </c>
      <c r="AK308" s="259" t="s">
        <v>565</v>
      </c>
      <c r="AL308" s="259" t="s">
        <v>565</v>
      </c>
      <c r="AM308" s="259" t="s">
        <v>565</v>
      </c>
      <c r="AN308" s="259" t="s">
        <v>565</v>
      </c>
      <c r="AO308" s="259" t="s">
        <v>565</v>
      </c>
      <c r="AP308" s="259" t="s">
        <v>565</v>
      </c>
      <c r="AQ308" s="259" t="s">
        <v>565</v>
      </c>
      <c r="AR308" s="259" t="s">
        <v>565</v>
      </c>
      <c r="AS308" s="259" t="s">
        <v>565</v>
      </c>
      <c r="AT308" s="259" t="s">
        <v>565</v>
      </c>
      <c r="AU308" s="259" t="s">
        <v>565</v>
      </c>
      <c r="AV308" s="259" t="s">
        <v>565</v>
      </c>
      <c r="AW308" s="259" t="s">
        <v>565</v>
      </c>
      <c r="AX308" s="259" t="s">
        <v>565</v>
      </c>
      <c r="AY308" s="259" t="s">
        <v>565</v>
      </c>
      <c r="AZ308" s="259" t="s">
        <v>565</v>
      </c>
      <c r="BA308" s="259" t="s">
        <v>565</v>
      </c>
    </row>
    <row r="309" spans="4:53">
      <c r="D309" s="259" t="s">
        <v>565</v>
      </c>
      <c r="E309" s="259" t="s">
        <v>565</v>
      </c>
      <c r="F309" s="259" t="s">
        <v>565</v>
      </c>
      <c r="G309" s="259" t="s">
        <v>565</v>
      </c>
      <c r="H309" s="259" t="s">
        <v>565</v>
      </c>
      <c r="I309" s="259" t="s">
        <v>565</v>
      </c>
      <c r="J309" s="259" t="s">
        <v>565</v>
      </c>
      <c r="K309" s="259" t="s">
        <v>565</v>
      </c>
      <c r="L309" s="259" t="s">
        <v>565</v>
      </c>
      <c r="M309" s="259" t="s">
        <v>565</v>
      </c>
      <c r="N309" s="259" t="s">
        <v>565</v>
      </c>
      <c r="O309" s="259" t="s">
        <v>565</v>
      </c>
      <c r="P309" s="259" t="s">
        <v>565</v>
      </c>
      <c r="Q309" s="259" t="s">
        <v>565</v>
      </c>
      <c r="R309" s="259" t="s">
        <v>565</v>
      </c>
      <c r="S309" s="259" t="s">
        <v>565</v>
      </c>
      <c r="T309" s="259" t="s">
        <v>565</v>
      </c>
      <c r="U309" s="259" t="s">
        <v>565</v>
      </c>
      <c r="V309" s="260" t="s">
        <v>565</v>
      </c>
      <c r="W309" s="260" t="s">
        <v>565</v>
      </c>
      <c r="X309" s="259" t="s">
        <v>565</v>
      </c>
      <c r="Y309" s="259" t="s">
        <v>565</v>
      </c>
      <c r="Z309" s="259" t="s">
        <v>565</v>
      </c>
      <c r="AA309" s="259" t="s">
        <v>565</v>
      </c>
      <c r="AB309" s="259" t="s">
        <v>565</v>
      </c>
      <c r="AC309" s="259" t="s">
        <v>565</v>
      </c>
      <c r="AD309" s="259" t="s">
        <v>565</v>
      </c>
      <c r="AE309" s="259" t="s">
        <v>565</v>
      </c>
      <c r="AF309" s="259" t="s">
        <v>565</v>
      </c>
      <c r="AG309" s="259" t="s">
        <v>565</v>
      </c>
      <c r="AH309" s="259" t="s">
        <v>565</v>
      </c>
      <c r="AI309" s="259" t="s">
        <v>565</v>
      </c>
      <c r="AJ309" s="259" t="s">
        <v>565</v>
      </c>
      <c r="AK309" s="259" t="s">
        <v>565</v>
      </c>
      <c r="AL309" s="259" t="s">
        <v>565</v>
      </c>
      <c r="AM309" s="259" t="s">
        <v>565</v>
      </c>
      <c r="AN309" s="259" t="s">
        <v>565</v>
      </c>
      <c r="AO309" s="259" t="s">
        <v>565</v>
      </c>
      <c r="AP309" s="259" t="s">
        <v>565</v>
      </c>
      <c r="AQ309" s="259" t="s">
        <v>565</v>
      </c>
      <c r="AR309" s="259" t="s">
        <v>565</v>
      </c>
      <c r="AS309" s="259" t="s">
        <v>565</v>
      </c>
      <c r="AT309" s="259" t="s">
        <v>565</v>
      </c>
      <c r="AU309" s="259" t="s">
        <v>565</v>
      </c>
      <c r="AV309" s="259" t="s">
        <v>565</v>
      </c>
      <c r="AW309" s="259" t="s">
        <v>565</v>
      </c>
      <c r="AX309" s="259" t="s">
        <v>565</v>
      </c>
      <c r="AY309" s="259" t="s">
        <v>565</v>
      </c>
      <c r="AZ309" s="259" t="s">
        <v>565</v>
      </c>
      <c r="BA309" s="259" t="s">
        <v>565</v>
      </c>
    </row>
    <row r="310" spans="4:53">
      <c r="D310" s="259" t="s">
        <v>565</v>
      </c>
      <c r="E310" s="259" t="s">
        <v>565</v>
      </c>
      <c r="F310" s="259" t="s">
        <v>565</v>
      </c>
      <c r="G310" s="259" t="s">
        <v>565</v>
      </c>
      <c r="H310" s="259" t="s">
        <v>565</v>
      </c>
      <c r="I310" s="259" t="s">
        <v>565</v>
      </c>
      <c r="J310" s="259" t="s">
        <v>565</v>
      </c>
      <c r="K310" s="259" t="s">
        <v>565</v>
      </c>
      <c r="L310" s="259" t="s">
        <v>565</v>
      </c>
      <c r="M310" s="259" t="s">
        <v>565</v>
      </c>
      <c r="N310" s="259" t="s">
        <v>565</v>
      </c>
      <c r="O310" s="259" t="s">
        <v>565</v>
      </c>
      <c r="P310" s="259" t="s">
        <v>565</v>
      </c>
      <c r="Q310" s="259" t="s">
        <v>565</v>
      </c>
      <c r="R310" s="259" t="s">
        <v>565</v>
      </c>
      <c r="S310" s="259" t="s">
        <v>565</v>
      </c>
      <c r="T310" s="259" t="s">
        <v>565</v>
      </c>
      <c r="U310" s="259" t="s">
        <v>565</v>
      </c>
      <c r="V310" s="260" t="s">
        <v>565</v>
      </c>
      <c r="W310" s="260" t="s">
        <v>565</v>
      </c>
      <c r="X310" s="259" t="s">
        <v>565</v>
      </c>
      <c r="Y310" s="259" t="s">
        <v>565</v>
      </c>
      <c r="Z310" s="259" t="s">
        <v>565</v>
      </c>
      <c r="AA310" s="259" t="s">
        <v>565</v>
      </c>
      <c r="AB310" s="259" t="s">
        <v>565</v>
      </c>
      <c r="AC310" s="259" t="s">
        <v>565</v>
      </c>
      <c r="AD310" s="259" t="s">
        <v>565</v>
      </c>
      <c r="AE310" s="259" t="s">
        <v>565</v>
      </c>
      <c r="AF310" s="259" t="s">
        <v>565</v>
      </c>
      <c r="AG310" s="259" t="s">
        <v>565</v>
      </c>
      <c r="AH310" s="259" t="s">
        <v>565</v>
      </c>
      <c r="AI310" s="259" t="s">
        <v>565</v>
      </c>
      <c r="AJ310" s="259" t="s">
        <v>565</v>
      </c>
      <c r="AK310" s="259" t="s">
        <v>565</v>
      </c>
      <c r="AL310" s="259" t="s">
        <v>565</v>
      </c>
      <c r="AM310" s="259" t="s">
        <v>565</v>
      </c>
      <c r="AN310" s="259" t="s">
        <v>565</v>
      </c>
      <c r="AO310" s="259" t="s">
        <v>565</v>
      </c>
      <c r="AP310" s="259" t="s">
        <v>565</v>
      </c>
      <c r="AQ310" s="259" t="s">
        <v>565</v>
      </c>
      <c r="AR310" s="259" t="s">
        <v>565</v>
      </c>
      <c r="AS310" s="259" t="s">
        <v>565</v>
      </c>
      <c r="AT310" s="259" t="s">
        <v>565</v>
      </c>
      <c r="AU310" s="259" t="s">
        <v>565</v>
      </c>
      <c r="AV310" s="259" t="s">
        <v>565</v>
      </c>
      <c r="AW310" s="259" t="s">
        <v>565</v>
      </c>
      <c r="AX310" s="259" t="s">
        <v>565</v>
      </c>
      <c r="AY310" s="259" t="s">
        <v>565</v>
      </c>
      <c r="AZ310" s="259" t="s">
        <v>565</v>
      </c>
      <c r="BA310" s="259" t="s">
        <v>565</v>
      </c>
    </row>
    <row r="311" spans="4:53">
      <c r="D311" s="259" t="s">
        <v>565</v>
      </c>
      <c r="E311" s="259" t="s">
        <v>565</v>
      </c>
      <c r="F311" s="259" t="s">
        <v>565</v>
      </c>
      <c r="G311" s="259" t="s">
        <v>565</v>
      </c>
      <c r="H311" s="259" t="s">
        <v>565</v>
      </c>
      <c r="I311" s="259" t="s">
        <v>565</v>
      </c>
      <c r="J311" s="259" t="s">
        <v>565</v>
      </c>
      <c r="K311" s="259" t="s">
        <v>565</v>
      </c>
      <c r="L311" s="259" t="s">
        <v>565</v>
      </c>
      <c r="M311" s="259" t="s">
        <v>565</v>
      </c>
      <c r="N311" s="259" t="s">
        <v>565</v>
      </c>
      <c r="O311" s="259" t="s">
        <v>565</v>
      </c>
      <c r="P311" s="259" t="s">
        <v>565</v>
      </c>
      <c r="Q311" s="259" t="s">
        <v>565</v>
      </c>
      <c r="R311" s="259" t="s">
        <v>565</v>
      </c>
      <c r="S311" s="259" t="s">
        <v>565</v>
      </c>
      <c r="T311" s="259" t="s">
        <v>565</v>
      </c>
      <c r="U311" s="259" t="s">
        <v>565</v>
      </c>
      <c r="V311" s="260" t="s">
        <v>565</v>
      </c>
      <c r="W311" s="260" t="s">
        <v>565</v>
      </c>
      <c r="X311" s="259" t="s">
        <v>565</v>
      </c>
      <c r="Y311" s="259" t="s">
        <v>565</v>
      </c>
      <c r="Z311" s="259" t="s">
        <v>565</v>
      </c>
      <c r="AA311" s="259" t="s">
        <v>565</v>
      </c>
      <c r="AB311" s="259" t="s">
        <v>565</v>
      </c>
      <c r="AC311" s="259" t="s">
        <v>565</v>
      </c>
      <c r="AD311" s="259" t="s">
        <v>565</v>
      </c>
      <c r="AE311" s="259" t="s">
        <v>565</v>
      </c>
      <c r="AF311" s="259" t="s">
        <v>565</v>
      </c>
      <c r="AG311" s="259" t="s">
        <v>565</v>
      </c>
      <c r="AH311" s="259" t="s">
        <v>565</v>
      </c>
      <c r="AI311" s="259" t="s">
        <v>565</v>
      </c>
      <c r="AJ311" s="259" t="s">
        <v>565</v>
      </c>
      <c r="AK311" s="259" t="s">
        <v>565</v>
      </c>
      <c r="AL311" s="259" t="s">
        <v>565</v>
      </c>
      <c r="AM311" s="259" t="s">
        <v>565</v>
      </c>
      <c r="AN311" s="259" t="s">
        <v>565</v>
      </c>
      <c r="AO311" s="259" t="s">
        <v>565</v>
      </c>
      <c r="AP311" s="259" t="s">
        <v>565</v>
      </c>
      <c r="AQ311" s="259" t="s">
        <v>565</v>
      </c>
      <c r="AR311" s="259" t="s">
        <v>565</v>
      </c>
      <c r="AS311" s="259" t="s">
        <v>565</v>
      </c>
      <c r="AT311" s="259" t="s">
        <v>565</v>
      </c>
      <c r="AU311" s="259" t="s">
        <v>565</v>
      </c>
      <c r="AV311" s="259" t="s">
        <v>565</v>
      </c>
      <c r="AW311" s="259" t="s">
        <v>565</v>
      </c>
      <c r="AX311" s="259" t="s">
        <v>565</v>
      </c>
      <c r="AY311" s="259" t="s">
        <v>565</v>
      </c>
      <c r="AZ311" s="259" t="s">
        <v>565</v>
      </c>
      <c r="BA311" s="259" t="s">
        <v>565</v>
      </c>
    </row>
    <row r="312" spans="4:53">
      <c r="D312" s="259" t="s">
        <v>565</v>
      </c>
      <c r="E312" s="259" t="s">
        <v>565</v>
      </c>
      <c r="F312" s="259" t="s">
        <v>565</v>
      </c>
      <c r="G312" s="259" t="s">
        <v>565</v>
      </c>
      <c r="H312" s="259" t="s">
        <v>565</v>
      </c>
      <c r="I312" s="259" t="s">
        <v>565</v>
      </c>
      <c r="J312" s="259" t="s">
        <v>565</v>
      </c>
      <c r="K312" s="259" t="s">
        <v>565</v>
      </c>
      <c r="L312" s="259" t="s">
        <v>565</v>
      </c>
      <c r="M312" s="259" t="s">
        <v>565</v>
      </c>
      <c r="N312" s="259" t="s">
        <v>565</v>
      </c>
      <c r="O312" s="259" t="s">
        <v>565</v>
      </c>
      <c r="P312" s="259" t="s">
        <v>565</v>
      </c>
      <c r="Q312" s="259" t="s">
        <v>565</v>
      </c>
      <c r="R312" s="259" t="s">
        <v>565</v>
      </c>
      <c r="S312" s="259" t="s">
        <v>565</v>
      </c>
      <c r="T312" s="259" t="s">
        <v>565</v>
      </c>
      <c r="U312" s="259" t="s">
        <v>565</v>
      </c>
      <c r="V312" s="260" t="s">
        <v>565</v>
      </c>
      <c r="W312" s="260" t="s">
        <v>565</v>
      </c>
      <c r="X312" s="259" t="s">
        <v>565</v>
      </c>
      <c r="Y312" s="259" t="s">
        <v>565</v>
      </c>
      <c r="Z312" s="259" t="s">
        <v>565</v>
      </c>
      <c r="AA312" s="259" t="s">
        <v>565</v>
      </c>
      <c r="AB312" s="259" t="s">
        <v>565</v>
      </c>
      <c r="AC312" s="259" t="s">
        <v>565</v>
      </c>
      <c r="AD312" s="259" t="s">
        <v>565</v>
      </c>
      <c r="AE312" s="259" t="s">
        <v>565</v>
      </c>
      <c r="AF312" s="259" t="s">
        <v>565</v>
      </c>
      <c r="AG312" s="259" t="s">
        <v>565</v>
      </c>
      <c r="AH312" s="259" t="s">
        <v>565</v>
      </c>
      <c r="AI312" s="259" t="s">
        <v>565</v>
      </c>
      <c r="AJ312" s="259" t="s">
        <v>565</v>
      </c>
      <c r="AK312" s="259" t="s">
        <v>565</v>
      </c>
      <c r="AL312" s="259" t="s">
        <v>565</v>
      </c>
      <c r="AM312" s="259" t="s">
        <v>565</v>
      </c>
      <c r="AN312" s="259" t="s">
        <v>565</v>
      </c>
      <c r="AO312" s="259" t="s">
        <v>565</v>
      </c>
      <c r="AP312" s="259" t="s">
        <v>565</v>
      </c>
      <c r="AQ312" s="259" t="s">
        <v>565</v>
      </c>
      <c r="AR312" s="259" t="s">
        <v>565</v>
      </c>
      <c r="AS312" s="259" t="s">
        <v>565</v>
      </c>
      <c r="AT312" s="259" t="s">
        <v>565</v>
      </c>
      <c r="AU312" s="259" t="s">
        <v>565</v>
      </c>
      <c r="AV312" s="259" t="s">
        <v>565</v>
      </c>
      <c r="AW312" s="259" t="s">
        <v>565</v>
      </c>
      <c r="AX312" s="259" t="s">
        <v>565</v>
      </c>
      <c r="AY312" s="259" t="s">
        <v>565</v>
      </c>
      <c r="AZ312" s="259" t="s">
        <v>565</v>
      </c>
      <c r="BA312" s="259" t="s">
        <v>565</v>
      </c>
    </row>
    <row r="313" spans="4:53">
      <c r="D313" s="259" t="s">
        <v>565</v>
      </c>
      <c r="E313" s="259" t="s">
        <v>565</v>
      </c>
      <c r="F313" s="259" t="s">
        <v>565</v>
      </c>
      <c r="G313" s="259" t="s">
        <v>565</v>
      </c>
      <c r="H313" s="259" t="s">
        <v>565</v>
      </c>
      <c r="I313" s="259" t="s">
        <v>565</v>
      </c>
      <c r="J313" s="259" t="s">
        <v>565</v>
      </c>
      <c r="K313" s="259" t="s">
        <v>565</v>
      </c>
      <c r="L313" s="259" t="s">
        <v>565</v>
      </c>
      <c r="M313" s="259" t="s">
        <v>565</v>
      </c>
      <c r="N313" s="259" t="s">
        <v>565</v>
      </c>
      <c r="O313" s="259" t="s">
        <v>565</v>
      </c>
      <c r="P313" s="259" t="s">
        <v>565</v>
      </c>
      <c r="Q313" s="259" t="s">
        <v>565</v>
      </c>
      <c r="R313" s="259" t="s">
        <v>565</v>
      </c>
      <c r="S313" s="259" t="s">
        <v>565</v>
      </c>
      <c r="T313" s="259" t="s">
        <v>565</v>
      </c>
      <c r="U313" s="259" t="s">
        <v>565</v>
      </c>
      <c r="V313" s="260" t="s">
        <v>565</v>
      </c>
      <c r="W313" s="260" t="s">
        <v>565</v>
      </c>
      <c r="X313" s="259" t="s">
        <v>565</v>
      </c>
      <c r="Y313" s="259" t="s">
        <v>565</v>
      </c>
      <c r="Z313" s="259" t="s">
        <v>565</v>
      </c>
      <c r="AA313" s="259" t="s">
        <v>565</v>
      </c>
      <c r="AB313" s="259" t="s">
        <v>565</v>
      </c>
      <c r="AC313" s="259" t="s">
        <v>565</v>
      </c>
      <c r="AD313" s="259" t="s">
        <v>565</v>
      </c>
      <c r="AE313" s="259" t="s">
        <v>565</v>
      </c>
      <c r="AF313" s="259" t="s">
        <v>565</v>
      </c>
      <c r="AG313" s="259" t="s">
        <v>565</v>
      </c>
      <c r="AH313" s="259" t="s">
        <v>565</v>
      </c>
      <c r="AI313" s="259" t="s">
        <v>565</v>
      </c>
      <c r="AJ313" s="259" t="s">
        <v>565</v>
      </c>
      <c r="AK313" s="259" t="s">
        <v>565</v>
      </c>
      <c r="AL313" s="259" t="s">
        <v>565</v>
      </c>
      <c r="AM313" s="259" t="s">
        <v>565</v>
      </c>
      <c r="AN313" s="259" t="s">
        <v>565</v>
      </c>
      <c r="AO313" s="259" t="s">
        <v>565</v>
      </c>
      <c r="AP313" s="259" t="s">
        <v>565</v>
      </c>
      <c r="AQ313" s="259" t="s">
        <v>565</v>
      </c>
      <c r="AR313" s="259" t="s">
        <v>565</v>
      </c>
      <c r="AS313" s="259" t="s">
        <v>565</v>
      </c>
      <c r="AT313" s="259" t="s">
        <v>565</v>
      </c>
      <c r="AU313" s="259" t="s">
        <v>565</v>
      </c>
      <c r="AV313" s="259" t="s">
        <v>565</v>
      </c>
      <c r="AW313" s="259" t="s">
        <v>565</v>
      </c>
      <c r="AX313" s="259" t="s">
        <v>565</v>
      </c>
      <c r="AY313" s="259" t="s">
        <v>565</v>
      </c>
      <c r="AZ313" s="259" t="s">
        <v>565</v>
      </c>
      <c r="BA313" s="259" t="s">
        <v>565</v>
      </c>
    </row>
    <row r="314" spans="4:53">
      <c r="D314" s="259" t="s">
        <v>565</v>
      </c>
      <c r="E314" s="259" t="s">
        <v>565</v>
      </c>
      <c r="F314" s="259" t="s">
        <v>565</v>
      </c>
      <c r="G314" s="259" t="s">
        <v>565</v>
      </c>
      <c r="H314" s="259" t="s">
        <v>565</v>
      </c>
      <c r="I314" s="259" t="s">
        <v>565</v>
      </c>
      <c r="J314" s="259" t="s">
        <v>565</v>
      </c>
      <c r="K314" s="259" t="s">
        <v>565</v>
      </c>
      <c r="L314" s="259" t="s">
        <v>565</v>
      </c>
      <c r="M314" s="259" t="s">
        <v>565</v>
      </c>
      <c r="N314" s="259" t="s">
        <v>565</v>
      </c>
      <c r="O314" s="259" t="s">
        <v>565</v>
      </c>
      <c r="P314" s="259" t="s">
        <v>565</v>
      </c>
      <c r="Q314" s="259" t="s">
        <v>565</v>
      </c>
      <c r="R314" s="259" t="s">
        <v>565</v>
      </c>
      <c r="S314" s="259" t="s">
        <v>565</v>
      </c>
      <c r="T314" s="259" t="s">
        <v>565</v>
      </c>
      <c r="U314" s="259" t="s">
        <v>565</v>
      </c>
      <c r="V314" s="260" t="s">
        <v>565</v>
      </c>
      <c r="W314" s="260" t="s">
        <v>565</v>
      </c>
      <c r="X314" s="259" t="s">
        <v>565</v>
      </c>
      <c r="Y314" s="259" t="s">
        <v>565</v>
      </c>
      <c r="Z314" s="259" t="s">
        <v>565</v>
      </c>
      <c r="AA314" s="259" t="s">
        <v>565</v>
      </c>
      <c r="AB314" s="259" t="s">
        <v>565</v>
      </c>
      <c r="AC314" s="259" t="s">
        <v>565</v>
      </c>
      <c r="AD314" s="259" t="s">
        <v>565</v>
      </c>
      <c r="AE314" s="259" t="s">
        <v>565</v>
      </c>
      <c r="AF314" s="259" t="s">
        <v>565</v>
      </c>
      <c r="AG314" s="259" t="s">
        <v>565</v>
      </c>
      <c r="AH314" s="259" t="s">
        <v>565</v>
      </c>
      <c r="AI314" s="259" t="s">
        <v>565</v>
      </c>
      <c r="AJ314" s="259" t="s">
        <v>565</v>
      </c>
      <c r="AK314" s="259" t="s">
        <v>565</v>
      </c>
      <c r="AL314" s="259" t="s">
        <v>565</v>
      </c>
      <c r="AM314" s="259" t="s">
        <v>565</v>
      </c>
      <c r="AN314" s="259" t="s">
        <v>565</v>
      </c>
      <c r="AO314" s="259" t="s">
        <v>565</v>
      </c>
      <c r="AP314" s="259" t="s">
        <v>565</v>
      </c>
      <c r="AQ314" s="259" t="s">
        <v>565</v>
      </c>
      <c r="AR314" s="259" t="s">
        <v>565</v>
      </c>
      <c r="AS314" s="259" t="s">
        <v>565</v>
      </c>
      <c r="AT314" s="259" t="s">
        <v>565</v>
      </c>
      <c r="AU314" s="259" t="s">
        <v>565</v>
      </c>
      <c r="AV314" s="259" t="s">
        <v>565</v>
      </c>
      <c r="AW314" s="259" t="s">
        <v>565</v>
      </c>
      <c r="AX314" s="259" t="s">
        <v>565</v>
      </c>
      <c r="AY314" s="259" t="s">
        <v>565</v>
      </c>
      <c r="AZ314" s="259" t="s">
        <v>565</v>
      </c>
      <c r="BA314" s="259" t="s">
        <v>565</v>
      </c>
    </row>
    <row r="315" spans="4:53">
      <c r="D315" s="259" t="s">
        <v>565</v>
      </c>
      <c r="E315" s="259" t="s">
        <v>565</v>
      </c>
      <c r="F315" s="259" t="s">
        <v>565</v>
      </c>
      <c r="G315" s="259" t="s">
        <v>565</v>
      </c>
      <c r="H315" s="259" t="s">
        <v>565</v>
      </c>
      <c r="I315" s="259" t="s">
        <v>565</v>
      </c>
      <c r="J315" s="259" t="s">
        <v>565</v>
      </c>
      <c r="K315" s="259" t="s">
        <v>565</v>
      </c>
      <c r="L315" s="259" t="s">
        <v>565</v>
      </c>
      <c r="M315" s="259" t="s">
        <v>565</v>
      </c>
      <c r="N315" s="259" t="s">
        <v>565</v>
      </c>
      <c r="O315" s="259" t="s">
        <v>565</v>
      </c>
      <c r="P315" s="259" t="s">
        <v>565</v>
      </c>
      <c r="Q315" s="259" t="s">
        <v>565</v>
      </c>
      <c r="R315" s="259" t="s">
        <v>565</v>
      </c>
      <c r="S315" s="259" t="s">
        <v>565</v>
      </c>
      <c r="T315" s="259" t="s">
        <v>565</v>
      </c>
      <c r="U315" s="259" t="s">
        <v>565</v>
      </c>
      <c r="V315" s="260" t="s">
        <v>565</v>
      </c>
      <c r="W315" s="260" t="s">
        <v>565</v>
      </c>
      <c r="X315" s="259" t="s">
        <v>565</v>
      </c>
      <c r="Y315" s="259" t="s">
        <v>565</v>
      </c>
      <c r="Z315" s="259" t="s">
        <v>565</v>
      </c>
      <c r="AA315" s="259" t="s">
        <v>565</v>
      </c>
      <c r="AB315" s="259" t="s">
        <v>565</v>
      </c>
      <c r="AC315" s="259" t="s">
        <v>565</v>
      </c>
      <c r="AD315" s="259" t="s">
        <v>565</v>
      </c>
      <c r="AE315" s="259" t="s">
        <v>565</v>
      </c>
      <c r="AF315" s="259" t="s">
        <v>565</v>
      </c>
      <c r="AG315" s="259" t="s">
        <v>565</v>
      </c>
      <c r="AH315" s="259" t="s">
        <v>565</v>
      </c>
      <c r="AI315" s="259" t="s">
        <v>565</v>
      </c>
      <c r="AJ315" s="259" t="s">
        <v>565</v>
      </c>
      <c r="AK315" s="259" t="s">
        <v>565</v>
      </c>
      <c r="AL315" s="259" t="s">
        <v>565</v>
      </c>
      <c r="AM315" s="259" t="s">
        <v>565</v>
      </c>
      <c r="AN315" s="259" t="s">
        <v>565</v>
      </c>
      <c r="AO315" s="259" t="s">
        <v>565</v>
      </c>
      <c r="AP315" s="259" t="s">
        <v>565</v>
      </c>
      <c r="AQ315" s="259" t="s">
        <v>565</v>
      </c>
      <c r="AR315" s="259" t="s">
        <v>565</v>
      </c>
      <c r="AS315" s="259" t="s">
        <v>565</v>
      </c>
      <c r="AT315" s="259" t="s">
        <v>565</v>
      </c>
      <c r="AU315" s="259" t="s">
        <v>565</v>
      </c>
      <c r="AV315" s="259" t="s">
        <v>565</v>
      </c>
      <c r="AW315" s="259" t="s">
        <v>565</v>
      </c>
      <c r="AX315" s="259" t="s">
        <v>565</v>
      </c>
      <c r="AY315" s="259" t="s">
        <v>565</v>
      </c>
      <c r="AZ315" s="259" t="s">
        <v>565</v>
      </c>
      <c r="BA315" s="259" t="s">
        <v>565</v>
      </c>
    </row>
    <row r="316" spans="4:53">
      <c r="D316" s="259" t="s">
        <v>565</v>
      </c>
      <c r="E316" s="259" t="s">
        <v>565</v>
      </c>
      <c r="F316" s="259" t="s">
        <v>565</v>
      </c>
      <c r="G316" s="259" t="s">
        <v>565</v>
      </c>
      <c r="H316" s="259" t="s">
        <v>565</v>
      </c>
      <c r="I316" s="259" t="s">
        <v>565</v>
      </c>
      <c r="J316" s="259" t="s">
        <v>565</v>
      </c>
      <c r="K316" s="259" t="s">
        <v>565</v>
      </c>
      <c r="L316" s="259" t="s">
        <v>565</v>
      </c>
      <c r="M316" s="259" t="s">
        <v>565</v>
      </c>
      <c r="N316" s="259" t="s">
        <v>565</v>
      </c>
      <c r="O316" s="259" t="s">
        <v>565</v>
      </c>
      <c r="P316" s="259" t="s">
        <v>565</v>
      </c>
      <c r="Q316" s="259" t="s">
        <v>565</v>
      </c>
      <c r="R316" s="259" t="s">
        <v>565</v>
      </c>
      <c r="S316" s="259" t="s">
        <v>565</v>
      </c>
      <c r="T316" s="259" t="s">
        <v>565</v>
      </c>
      <c r="U316" s="259" t="s">
        <v>565</v>
      </c>
      <c r="V316" s="260" t="s">
        <v>565</v>
      </c>
      <c r="W316" s="260" t="s">
        <v>565</v>
      </c>
      <c r="X316" s="259" t="s">
        <v>565</v>
      </c>
      <c r="Y316" s="259" t="s">
        <v>565</v>
      </c>
      <c r="Z316" s="259" t="s">
        <v>565</v>
      </c>
      <c r="AA316" s="259" t="s">
        <v>565</v>
      </c>
      <c r="AB316" s="259" t="s">
        <v>565</v>
      </c>
      <c r="AC316" s="259" t="s">
        <v>565</v>
      </c>
      <c r="AD316" s="259" t="s">
        <v>565</v>
      </c>
      <c r="AE316" s="259" t="s">
        <v>565</v>
      </c>
      <c r="AF316" s="259" t="s">
        <v>565</v>
      </c>
      <c r="AG316" s="259" t="s">
        <v>565</v>
      </c>
      <c r="AH316" s="259" t="s">
        <v>565</v>
      </c>
      <c r="AI316" s="259" t="s">
        <v>565</v>
      </c>
      <c r="AJ316" s="259" t="s">
        <v>565</v>
      </c>
      <c r="AK316" s="259" t="s">
        <v>565</v>
      </c>
      <c r="AL316" s="259" t="s">
        <v>565</v>
      </c>
      <c r="AM316" s="259" t="s">
        <v>565</v>
      </c>
      <c r="AN316" s="259" t="s">
        <v>565</v>
      </c>
      <c r="AO316" s="259" t="s">
        <v>565</v>
      </c>
      <c r="AP316" s="259" t="s">
        <v>565</v>
      </c>
      <c r="AQ316" s="259" t="s">
        <v>565</v>
      </c>
      <c r="AR316" s="259" t="s">
        <v>565</v>
      </c>
      <c r="AS316" s="259" t="s">
        <v>565</v>
      </c>
      <c r="AT316" s="259" t="s">
        <v>565</v>
      </c>
      <c r="AU316" s="259" t="s">
        <v>565</v>
      </c>
      <c r="AV316" s="259" t="s">
        <v>565</v>
      </c>
      <c r="AW316" s="259" t="s">
        <v>565</v>
      </c>
      <c r="AX316" s="259" t="s">
        <v>565</v>
      </c>
      <c r="AY316" s="259" t="s">
        <v>565</v>
      </c>
      <c r="AZ316" s="259" t="s">
        <v>565</v>
      </c>
      <c r="BA316" s="259" t="s">
        <v>565</v>
      </c>
    </row>
    <row r="317" spans="4:53">
      <c r="D317" s="259" t="s">
        <v>565</v>
      </c>
      <c r="E317" s="259" t="s">
        <v>565</v>
      </c>
      <c r="F317" s="259" t="s">
        <v>565</v>
      </c>
      <c r="G317" s="259" t="s">
        <v>565</v>
      </c>
      <c r="H317" s="259" t="s">
        <v>565</v>
      </c>
      <c r="I317" s="259" t="s">
        <v>565</v>
      </c>
      <c r="J317" s="259" t="s">
        <v>565</v>
      </c>
      <c r="K317" s="259" t="s">
        <v>565</v>
      </c>
      <c r="L317" s="259" t="s">
        <v>565</v>
      </c>
      <c r="M317" s="259" t="s">
        <v>565</v>
      </c>
      <c r="N317" s="259" t="s">
        <v>565</v>
      </c>
      <c r="O317" s="259" t="s">
        <v>565</v>
      </c>
      <c r="P317" s="259" t="s">
        <v>565</v>
      </c>
      <c r="Q317" s="259" t="s">
        <v>565</v>
      </c>
      <c r="R317" s="259" t="s">
        <v>565</v>
      </c>
      <c r="S317" s="259" t="s">
        <v>565</v>
      </c>
      <c r="T317" s="259" t="s">
        <v>565</v>
      </c>
      <c r="U317" s="259" t="s">
        <v>565</v>
      </c>
      <c r="V317" s="260" t="s">
        <v>565</v>
      </c>
      <c r="W317" s="260" t="s">
        <v>565</v>
      </c>
      <c r="X317" s="259" t="s">
        <v>565</v>
      </c>
      <c r="Y317" s="259" t="s">
        <v>565</v>
      </c>
      <c r="Z317" s="259" t="s">
        <v>565</v>
      </c>
      <c r="AA317" s="259" t="s">
        <v>565</v>
      </c>
      <c r="AB317" s="259" t="s">
        <v>565</v>
      </c>
      <c r="AC317" s="259" t="s">
        <v>565</v>
      </c>
      <c r="AD317" s="259" t="s">
        <v>565</v>
      </c>
      <c r="AE317" s="259" t="s">
        <v>565</v>
      </c>
      <c r="AF317" s="259" t="s">
        <v>565</v>
      </c>
      <c r="AG317" s="259" t="s">
        <v>565</v>
      </c>
      <c r="AH317" s="259" t="s">
        <v>565</v>
      </c>
      <c r="AI317" s="259" t="s">
        <v>565</v>
      </c>
      <c r="AJ317" s="259" t="s">
        <v>565</v>
      </c>
      <c r="AK317" s="259" t="s">
        <v>565</v>
      </c>
      <c r="AL317" s="259" t="s">
        <v>565</v>
      </c>
      <c r="AM317" s="259" t="s">
        <v>565</v>
      </c>
      <c r="AN317" s="259" t="s">
        <v>565</v>
      </c>
      <c r="AO317" s="259" t="s">
        <v>565</v>
      </c>
      <c r="AP317" s="259" t="s">
        <v>565</v>
      </c>
      <c r="AQ317" s="259" t="s">
        <v>565</v>
      </c>
      <c r="AR317" s="259" t="s">
        <v>565</v>
      </c>
      <c r="AS317" s="259" t="s">
        <v>565</v>
      </c>
      <c r="AT317" s="259" t="s">
        <v>565</v>
      </c>
      <c r="AU317" s="259" t="s">
        <v>565</v>
      </c>
      <c r="AV317" s="259" t="s">
        <v>565</v>
      </c>
      <c r="AW317" s="259" t="s">
        <v>565</v>
      </c>
      <c r="AX317" s="259" t="s">
        <v>565</v>
      </c>
      <c r="AY317" s="259" t="s">
        <v>565</v>
      </c>
      <c r="AZ317" s="259" t="s">
        <v>565</v>
      </c>
      <c r="BA317" s="259" t="s">
        <v>565</v>
      </c>
    </row>
    <row r="318" spans="4:53">
      <c r="D318" s="259" t="s">
        <v>565</v>
      </c>
      <c r="E318" s="259" t="s">
        <v>565</v>
      </c>
      <c r="F318" s="259" t="s">
        <v>565</v>
      </c>
      <c r="G318" s="259" t="s">
        <v>565</v>
      </c>
      <c r="H318" s="259" t="s">
        <v>565</v>
      </c>
      <c r="I318" s="259" t="s">
        <v>565</v>
      </c>
      <c r="J318" s="259" t="s">
        <v>565</v>
      </c>
      <c r="K318" s="259" t="s">
        <v>565</v>
      </c>
      <c r="L318" s="259" t="s">
        <v>565</v>
      </c>
      <c r="M318" s="259" t="s">
        <v>565</v>
      </c>
      <c r="N318" s="259" t="s">
        <v>565</v>
      </c>
      <c r="O318" s="259" t="s">
        <v>565</v>
      </c>
      <c r="P318" s="259" t="s">
        <v>565</v>
      </c>
      <c r="Q318" s="259" t="s">
        <v>565</v>
      </c>
      <c r="R318" s="259" t="s">
        <v>565</v>
      </c>
      <c r="S318" s="259" t="s">
        <v>565</v>
      </c>
      <c r="T318" s="259" t="s">
        <v>565</v>
      </c>
      <c r="U318" s="259" t="s">
        <v>565</v>
      </c>
      <c r="V318" s="260" t="s">
        <v>565</v>
      </c>
      <c r="W318" s="260" t="s">
        <v>565</v>
      </c>
      <c r="X318" s="259" t="s">
        <v>565</v>
      </c>
      <c r="Y318" s="259" t="s">
        <v>565</v>
      </c>
      <c r="Z318" s="259" t="s">
        <v>565</v>
      </c>
      <c r="AA318" s="259" t="s">
        <v>565</v>
      </c>
      <c r="AB318" s="259" t="s">
        <v>565</v>
      </c>
      <c r="AC318" s="259" t="s">
        <v>565</v>
      </c>
      <c r="AD318" s="259" t="s">
        <v>565</v>
      </c>
      <c r="AE318" s="259" t="s">
        <v>565</v>
      </c>
      <c r="AF318" s="259" t="s">
        <v>565</v>
      </c>
      <c r="AG318" s="259" t="s">
        <v>565</v>
      </c>
      <c r="AH318" s="259" t="s">
        <v>565</v>
      </c>
      <c r="AI318" s="259" t="s">
        <v>565</v>
      </c>
      <c r="AJ318" s="259" t="s">
        <v>565</v>
      </c>
      <c r="AK318" s="259" t="s">
        <v>565</v>
      </c>
      <c r="AL318" s="259" t="s">
        <v>565</v>
      </c>
      <c r="AM318" s="259" t="s">
        <v>565</v>
      </c>
      <c r="AN318" s="259" t="s">
        <v>565</v>
      </c>
      <c r="AO318" s="259" t="s">
        <v>565</v>
      </c>
      <c r="AP318" s="259" t="s">
        <v>565</v>
      </c>
      <c r="AQ318" s="259" t="s">
        <v>565</v>
      </c>
      <c r="AR318" s="259" t="s">
        <v>565</v>
      </c>
      <c r="AS318" s="259" t="s">
        <v>565</v>
      </c>
      <c r="AT318" s="259" t="s">
        <v>565</v>
      </c>
      <c r="AU318" s="259" t="s">
        <v>565</v>
      </c>
      <c r="AV318" s="259" t="s">
        <v>565</v>
      </c>
      <c r="AW318" s="259" t="s">
        <v>565</v>
      </c>
      <c r="AX318" s="259" t="s">
        <v>565</v>
      </c>
      <c r="AY318" s="259" t="s">
        <v>565</v>
      </c>
      <c r="AZ318" s="259" t="s">
        <v>565</v>
      </c>
      <c r="BA318" s="259" t="s">
        <v>565</v>
      </c>
    </row>
    <row r="319" spans="4:53">
      <c r="D319" s="259" t="s">
        <v>565</v>
      </c>
      <c r="E319" s="259" t="s">
        <v>565</v>
      </c>
      <c r="F319" s="259" t="s">
        <v>565</v>
      </c>
      <c r="G319" s="259" t="s">
        <v>565</v>
      </c>
      <c r="H319" s="259" t="s">
        <v>565</v>
      </c>
      <c r="I319" s="259" t="s">
        <v>565</v>
      </c>
      <c r="J319" s="259" t="s">
        <v>565</v>
      </c>
      <c r="K319" s="259" t="s">
        <v>565</v>
      </c>
      <c r="L319" s="259" t="s">
        <v>565</v>
      </c>
      <c r="M319" s="259" t="s">
        <v>565</v>
      </c>
      <c r="N319" s="259" t="s">
        <v>565</v>
      </c>
      <c r="O319" s="259" t="s">
        <v>565</v>
      </c>
      <c r="P319" s="259" t="s">
        <v>565</v>
      </c>
      <c r="Q319" s="259" t="s">
        <v>565</v>
      </c>
      <c r="R319" s="259" t="s">
        <v>565</v>
      </c>
      <c r="S319" s="259" t="s">
        <v>565</v>
      </c>
      <c r="T319" s="259" t="s">
        <v>565</v>
      </c>
      <c r="U319" s="259" t="s">
        <v>565</v>
      </c>
      <c r="V319" s="260" t="s">
        <v>565</v>
      </c>
      <c r="W319" s="260" t="s">
        <v>565</v>
      </c>
      <c r="X319" s="259" t="s">
        <v>565</v>
      </c>
      <c r="Y319" s="259" t="s">
        <v>565</v>
      </c>
      <c r="Z319" s="259" t="s">
        <v>565</v>
      </c>
      <c r="AA319" s="259" t="s">
        <v>565</v>
      </c>
      <c r="AB319" s="259" t="s">
        <v>565</v>
      </c>
      <c r="AC319" s="259" t="s">
        <v>565</v>
      </c>
      <c r="AD319" s="259" t="s">
        <v>565</v>
      </c>
      <c r="AE319" s="259" t="s">
        <v>565</v>
      </c>
      <c r="AF319" s="259" t="s">
        <v>565</v>
      </c>
      <c r="AG319" s="259" t="s">
        <v>565</v>
      </c>
      <c r="AH319" s="259" t="s">
        <v>565</v>
      </c>
      <c r="AI319" s="259" t="s">
        <v>565</v>
      </c>
      <c r="AJ319" s="259" t="s">
        <v>565</v>
      </c>
      <c r="AK319" s="259" t="s">
        <v>565</v>
      </c>
      <c r="AL319" s="259" t="s">
        <v>565</v>
      </c>
      <c r="AM319" s="259" t="s">
        <v>565</v>
      </c>
      <c r="AN319" s="259" t="s">
        <v>565</v>
      </c>
      <c r="AO319" s="259" t="s">
        <v>565</v>
      </c>
      <c r="AP319" s="259" t="s">
        <v>565</v>
      </c>
      <c r="AQ319" s="259" t="s">
        <v>565</v>
      </c>
      <c r="AR319" s="259" t="s">
        <v>565</v>
      </c>
      <c r="AS319" s="259" t="s">
        <v>565</v>
      </c>
      <c r="AT319" s="259" t="s">
        <v>565</v>
      </c>
      <c r="AU319" s="259" t="s">
        <v>565</v>
      </c>
      <c r="AV319" s="259" t="s">
        <v>565</v>
      </c>
      <c r="AW319" s="259" t="s">
        <v>565</v>
      </c>
      <c r="AX319" s="259" t="s">
        <v>565</v>
      </c>
      <c r="AY319" s="259" t="s">
        <v>565</v>
      </c>
      <c r="AZ319" s="259" t="s">
        <v>565</v>
      </c>
      <c r="BA319" s="259" t="s">
        <v>565</v>
      </c>
    </row>
    <row r="320" spans="4:53">
      <c r="D320" s="259" t="s">
        <v>565</v>
      </c>
      <c r="E320" s="259" t="s">
        <v>565</v>
      </c>
      <c r="F320" s="259" t="s">
        <v>565</v>
      </c>
      <c r="G320" s="259" t="s">
        <v>565</v>
      </c>
      <c r="H320" s="259" t="s">
        <v>565</v>
      </c>
      <c r="I320" s="259" t="s">
        <v>565</v>
      </c>
      <c r="J320" s="259" t="s">
        <v>565</v>
      </c>
      <c r="K320" s="259" t="s">
        <v>565</v>
      </c>
      <c r="L320" s="259" t="s">
        <v>565</v>
      </c>
      <c r="M320" s="259" t="s">
        <v>565</v>
      </c>
      <c r="N320" s="259" t="s">
        <v>565</v>
      </c>
      <c r="O320" s="259" t="s">
        <v>565</v>
      </c>
      <c r="P320" s="259" t="s">
        <v>565</v>
      </c>
      <c r="Q320" s="259" t="s">
        <v>565</v>
      </c>
      <c r="R320" s="259" t="s">
        <v>565</v>
      </c>
      <c r="S320" s="259" t="s">
        <v>565</v>
      </c>
      <c r="T320" s="259" t="s">
        <v>565</v>
      </c>
      <c r="U320" s="259" t="s">
        <v>565</v>
      </c>
      <c r="V320" s="260" t="s">
        <v>565</v>
      </c>
      <c r="W320" s="260" t="s">
        <v>565</v>
      </c>
      <c r="X320" s="259" t="s">
        <v>565</v>
      </c>
      <c r="Y320" s="259" t="s">
        <v>565</v>
      </c>
      <c r="Z320" s="259" t="s">
        <v>565</v>
      </c>
      <c r="AA320" s="259" t="s">
        <v>565</v>
      </c>
      <c r="AB320" s="259" t="s">
        <v>565</v>
      </c>
      <c r="AC320" s="259" t="s">
        <v>565</v>
      </c>
      <c r="AD320" s="259" t="s">
        <v>565</v>
      </c>
      <c r="AE320" s="259" t="s">
        <v>565</v>
      </c>
      <c r="AF320" s="259" t="s">
        <v>565</v>
      </c>
      <c r="AG320" s="259" t="s">
        <v>565</v>
      </c>
      <c r="AH320" s="259" t="s">
        <v>565</v>
      </c>
      <c r="AI320" s="259" t="s">
        <v>565</v>
      </c>
      <c r="AJ320" s="259" t="s">
        <v>565</v>
      </c>
      <c r="AK320" s="259" t="s">
        <v>565</v>
      </c>
      <c r="AL320" s="259" t="s">
        <v>565</v>
      </c>
      <c r="AM320" s="259" t="s">
        <v>565</v>
      </c>
      <c r="AN320" s="259" t="s">
        <v>565</v>
      </c>
      <c r="AO320" s="259" t="s">
        <v>565</v>
      </c>
      <c r="AP320" s="259" t="s">
        <v>565</v>
      </c>
      <c r="AQ320" s="259" t="s">
        <v>565</v>
      </c>
      <c r="AR320" s="259" t="s">
        <v>565</v>
      </c>
      <c r="AS320" s="259" t="s">
        <v>565</v>
      </c>
      <c r="AT320" s="259" t="s">
        <v>565</v>
      </c>
      <c r="AU320" s="259" t="s">
        <v>565</v>
      </c>
      <c r="AV320" s="259" t="s">
        <v>565</v>
      </c>
      <c r="AW320" s="259" t="s">
        <v>565</v>
      </c>
      <c r="AX320" s="259" t="s">
        <v>565</v>
      </c>
      <c r="AY320" s="259" t="s">
        <v>565</v>
      </c>
      <c r="AZ320" s="259" t="s">
        <v>565</v>
      </c>
      <c r="BA320" s="259" t="s">
        <v>565</v>
      </c>
    </row>
    <row r="321" spans="4:53">
      <c r="D321" s="259" t="s">
        <v>565</v>
      </c>
      <c r="E321" s="259" t="s">
        <v>565</v>
      </c>
      <c r="F321" s="259" t="s">
        <v>565</v>
      </c>
      <c r="G321" s="259" t="s">
        <v>565</v>
      </c>
      <c r="H321" s="259" t="s">
        <v>565</v>
      </c>
      <c r="I321" s="259" t="s">
        <v>565</v>
      </c>
      <c r="J321" s="259" t="s">
        <v>565</v>
      </c>
      <c r="K321" s="259" t="s">
        <v>565</v>
      </c>
      <c r="L321" s="259" t="s">
        <v>565</v>
      </c>
      <c r="M321" s="259" t="s">
        <v>565</v>
      </c>
      <c r="N321" s="259" t="s">
        <v>565</v>
      </c>
      <c r="O321" s="259" t="s">
        <v>565</v>
      </c>
      <c r="P321" s="259" t="s">
        <v>565</v>
      </c>
      <c r="Q321" s="259" t="s">
        <v>565</v>
      </c>
      <c r="R321" s="259" t="s">
        <v>565</v>
      </c>
      <c r="S321" s="259" t="s">
        <v>565</v>
      </c>
      <c r="T321" s="259" t="s">
        <v>565</v>
      </c>
      <c r="U321" s="259" t="s">
        <v>565</v>
      </c>
      <c r="V321" s="260" t="s">
        <v>565</v>
      </c>
      <c r="W321" s="260" t="s">
        <v>565</v>
      </c>
      <c r="X321" s="259" t="s">
        <v>565</v>
      </c>
      <c r="Y321" s="259" t="s">
        <v>565</v>
      </c>
      <c r="Z321" s="259" t="s">
        <v>565</v>
      </c>
      <c r="AA321" s="259" t="s">
        <v>565</v>
      </c>
      <c r="AB321" s="259" t="s">
        <v>565</v>
      </c>
      <c r="AC321" s="259" t="s">
        <v>565</v>
      </c>
      <c r="AD321" s="259" t="s">
        <v>565</v>
      </c>
      <c r="AE321" s="259" t="s">
        <v>565</v>
      </c>
      <c r="AF321" s="259" t="s">
        <v>565</v>
      </c>
      <c r="AG321" s="259" t="s">
        <v>565</v>
      </c>
      <c r="AH321" s="259" t="s">
        <v>565</v>
      </c>
      <c r="AI321" s="259" t="s">
        <v>565</v>
      </c>
      <c r="AJ321" s="259" t="s">
        <v>565</v>
      </c>
      <c r="AK321" s="259" t="s">
        <v>565</v>
      </c>
      <c r="AL321" s="259" t="s">
        <v>565</v>
      </c>
      <c r="AM321" s="259" t="s">
        <v>565</v>
      </c>
      <c r="AN321" s="259" t="s">
        <v>565</v>
      </c>
      <c r="AO321" s="259" t="s">
        <v>565</v>
      </c>
      <c r="AP321" s="259" t="s">
        <v>565</v>
      </c>
      <c r="AQ321" s="259" t="s">
        <v>565</v>
      </c>
      <c r="AR321" s="259" t="s">
        <v>565</v>
      </c>
      <c r="AS321" s="259" t="s">
        <v>565</v>
      </c>
      <c r="AT321" s="259" t="s">
        <v>565</v>
      </c>
      <c r="AU321" s="259" t="s">
        <v>565</v>
      </c>
      <c r="AV321" s="259" t="s">
        <v>565</v>
      </c>
      <c r="AW321" s="259" t="s">
        <v>565</v>
      </c>
      <c r="AX321" s="259" t="s">
        <v>565</v>
      </c>
      <c r="AY321" s="259" t="s">
        <v>565</v>
      </c>
      <c r="AZ321" s="259" t="s">
        <v>565</v>
      </c>
      <c r="BA321" s="259" t="s">
        <v>565</v>
      </c>
    </row>
    <row r="322" spans="4:53">
      <c r="D322" s="259" t="s">
        <v>565</v>
      </c>
      <c r="E322" s="259" t="s">
        <v>565</v>
      </c>
      <c r="F322" s="259" t="s">
        <v>565</v>
      </c>
      <c r="G322" s="259" t="s">
        <v>565</v>
      </c>
      <c r="H322" s="259" t="s">
        <v>565</v>
      </c>
      <c r="I322" s="259" t="s">
        <v>565</v>
      </c>
      <c r="J322" s="259" t="s">
        <v>565</v>
      </c>
      <c r="K322" s="259" t="s">
        <v>565</v>
      </c>
      <c r="L322" s="259" t="s">
        <v>565</v>
      </c>
      <c r="M322" s="259" t="s">
        <v>565</v>
      </c>
      <c r="N322" s="259" t="s">
        <v>565</v>
      </c>
      <c r="O322" s="259" t="s">
        <v>565</v>
      </c>
      <c r="P322" s="259" t="s">
        <v>565</v>
      </c>
      <c r="Q322" s="259" t="s">
        <v>565</v>
      </c>
      <c r="R322" s="259" t="s">
        <v>565</v>
      </c>
      <c r="S322" s="259" t="s">
        <v>565</v>
      </c>
      <c r="T322" s="259" t="s">
        <v>565</v>
      </c>
      <c r="U322" s="259" t="s">
        <v>565</v>
      </c>
      <c r="V322" s="260" t="s">
        <v>565</v>
      </c>
      <c r="W322" s="260" t="s">
        <v>565</v>
      </c>
      <c r="X322" s="259" t="s">
        <v>565</v>
      </c>
      <c r="Y322" s="259" t="s">
        <v>565</v>
      </c>
      <c r="Z322" s="259" t="s">
        <v>565</v>
      </c>
      <c r="AA322" s="259" t="s">
        <v>565</v>
      </c>
      <c r="AB322" s="259" t="s">
        <v>565</v>
      </c>
      <c r="AC322" s="259" t="s">
        <v>565</v>
      </c>
      <c r="AD322" s="259" t="s">
        <v>565</v>
      </c>
      <c r="AE322" s="259" t="s">
        <v>565</v>
      </c>
      <c r="AF322" s="259" t="s">
        <v>565</v>
      </c>
      <c r="AG322" s="259" t="s">
        <v>565</v>
      </c>
      <c r="AH322" s="259" t="s">
        <v>565</v>
      </c>
      <c r="AI322" s="259" t="s">
        <v>565</v>
      </c>
      <c r="AJ322" s="259" t="s">
        <v>565</v>
      </c>
      <c r="AK322" s="259" t="s">
        <v>565</v>
      </c>
      <c r="AL322" s="259" t="s">
        <v>565</v>
      </c>
      <c r="AM322" s="259" t="s">
        <v>565</v>
      </c>
      <c r="AN322" s="259" t="s">
        <v>565</v>
      </c>
      <c r="AO322" s="259" t="s">
        <v>565</v>
      </c>
      <c r="AP322" s="259" t="s">
        <v>565</v>
      </c>
      <c r="AQ322" s="259" t="s">
        <v>565</v>
      </c>
      <c r="AR322" s="259" t="s">
        <v>565</v>
      </c>
      <c r="AS322" s="259" t="s">
        <v>565</v>
      </c>
      <c r="AT322" s="259" t="s">
        <v>565</v>
      </c>
      <c r="AU322" s="259" t="s">
        <v>565</v>
      </c>
      <c r="AV322" s="259" t="s">
        <v>565</v>
      </c>
      <c r="AW322" s="259" t="s">
        <v>565</v>
      </c>
      <c r="AX322" s="259" t="s">
        <v>565</v>
      </c>
      <c r="AY322" s="259" t="s">
        <v>565</v>
      </c>
      <c r="AZ322" s="259" t="s">
        <v>565</v>
      </c>
      <c r="BA322" s="259" t="s">
        <v>565</v>
      </c>
    </row>
    <row r="323" spans="4:53">
      <c r="D323" s="259" t="s">
        <v>565</v>
      </c>
      <c r="E323" s="259" t="s">
        <v>565</v>
      </c>
      <c r="F323" s="259" t="s">
        <v>565</v>
      </c>
      <c r="G323" s="259" t="s">
        <v>565</v>
      </c>
      <c r="H323" s="259" t="s">
        <v>565</v>
      </c>
      <c r="I323" s="259" t="s">
        <v>565</v>
      </c>
      <c r="J323" s="259" t="s">
        <v>565</v>
      </c>
      <c r="K323" s="259" t="s">
        <v>565</v>
      </c>
      <c r="L323" s="259" t="s">
        <v>565</v>
      </c>
      <c r="M323" s="259" t="s">
        <v>565</v>
      </c>
      <c r="N323" s="259" t="s">
        <v>565</v>
      </c>
      <c r="O323" s="259" t="s">
        <v>565</v>
      </c>
      <c r="P323" s="259" t="s">
        <v>565</v>
      </c>
      <c r="Q323" s="259" t="s">
        <v>565</v>
      </c>
      <c r="R323" s="259" t="s">
        <v>565</v>
      </c>
      <c r="S323" s="259" t="s">
        <v>565</v>
      </c>
      <c r="T323" s="259" t="s">
        <v>565</v>
      </c>
      <c r="U323" s="259" t="s">
        <v>565</v>
      </c>
      <c r="V323" s="260" t="s">
        <v>565</v>
      </c>
      <c r="W323" s="260" t="s">
        <v>565</v>
      </c>
      <c r="X323" s="259" t="s">
        <v>565</v>
      </c>
      <c r="Y323" s="259" t="s">
        <v>565</v>
      </c>
      <c r="Z323" s="259" t="s">
        <v>565</v>
      </c>
      <c r="AA323" s="259" t="s">
        <v>565</v>
      </c>
      <c r="AB323" s="259" t="s">
        <v>565</v>
      </c>
      <c r="AC323" s="259" t="s">
        <v>565</v>
      </c>
      <c r="AD323" s="259" t="s">
        <v>565</v>
      </c>
      <c r="AE323" s="259" t="s">
        <v>565</v>
      </c>
      <c r="AF323" s="259" t="s">
        <v>565</v>
      </c>
      <c r="AG323" s="259" t="s">
        <v>565</v>
      </c>
      <c r="AH323" s="259" t="s">
        <v>565</v>
      </c>
      <c r="AI323" s="259" t="s">
        <v>565</v>
      </c>
      <c r="AJ323" s="259" t="s">
        <v>565</v>
      </c>
      <c r="AK323" s="259" t="s">
        <v>565</v>
      </c>
      <c r="AL323" s="259" t="s">
        <v>565</v>
      </c>
      <c r="AM323" s="259" t="s">
        <v>565</v>
      </c>
      <c r="AN323" s="259" t="s">
        <v>565</v>
      </c>
      <c r="AO323" s="259" t="s">
        <v>565</v>
      </c>
      <c r="AP323" s="259" t="s">
        <v>565</v>
      </c>
      <c r="AQ323" s="259" t="s">
        <v>565</v>
      </c>
      <c r="AR323" s="259" t="s">
        <v>565</v>
      </c>
      <c r="AS323" s="259" t="s">
        <v>565</v>
      </c>
      <c r="AT323" s="259" t="s">
        <v>565</v>
      </c>
      <c r="AU323" s="259" t="s">
        <v>565</v>
      </c>
      <c r="AV323" s="259" t="s">
        <v>565</v>
      </c>
      <c r="AW323" s="259" t="s">
        <v>565</v>
      </c>
      <c r="AX323" s="259" t="s">
        <v>565</v>
      </c>
      <c r="AY323" s="259" t="s">
        <v>565</v>
      </c>
      <c r="AZ323" s="259" t="s">
        <v>565</v>
      </c>
      <c r="BA323" s="259" t="s">
        <v>565</v>
      </c>
    </row>
    <row r="324" spans="4:53">
      <c r="D324" s="259" t="s">
        <v>565</v>
      </c>
      <c r="E324" s="259" t="s">
        <v>565</v>
      </c>
      <c r="F324" s="259" t="s">
        <v>565</v>
      </c>
      <c r="G324" s="259" t="s">
        <v>565</v>
      </c>
      <c r="H324" s="259" t="s">
        <v>565</v>
      </c>
      <c r="I324" s="259" t="s">
        <v>565</v>
      </c>
      <c r="J324" s="259" t="s">
        <v>565</v>
      </c>
      <c r="K324" s="259" t="s">
        <v>565</v>
      </c>
      <c r="L324" s="259" t="s">
        <v>565</v>
      </c>
      <c r="M324" s="259" t="s">
        <v>565</v>
      </c>
      <c r="N324" s="259" t="s">
        <v>565</v>
      </c>
      <c r="O324" s="259" t="s">
        <v>565</v>
      </c>
      <c r="P324" s="259" t="s">
        <v>565</v>
      </c>
      <c r="Q324" s="259" t="s">
        <v>565</v>
      </c>
      <c r="R324" s="259" t="s">
        <v>565</v>
      </c>
      <c r="S324" s="259" t="s">
        <v>565</v>
      </c>
      <c r="T324" s="259" t="s">
        <v>565</v>
      </c>
      <c r="U324" s="259" t="s">
        <v>565</v>
      </c>
      <c r="V324" s="260" t="s">
        <v>565</v>
      </c>
      <c r="W324" s="260" t="s">
        <v>565</v>
      </c>
      <c r="X324" s="259" t="s">
        <v>565</v>
      </c>
      <c r="Y324" s="259" t="s">
        <v>565</v>
      </c>
      <c r="Z324" s="259" t="s">
        <v>565</v>
      </c>
      <c r="AA324" s="259" t="s">
        <v>565</v>
      </c>
      <c r="AB324" s="259" t="s">
        <v>565</v>
      </c>
      <c r="AC324" s="259" t="s">
        <v>565</v>
      </c>
      <c r="AD324" s="259" t="s">
        <v>565</v>
      </c>
      <c r="AE324" s="259" t="s">
        <v>565</v>
      </c>
      <c r="AF324" s="259" t="s">
        <v>565</v>
      </c>
      <c r="AG324" s="259" t="s">
        <v>565</v>
      </c>
      <c r="AH324" s="259" t="s">
        <v>565</v>
      </c>
      <c r="AI324" s="259" t="s">
        <v>565</v>
      </c>
      <c r="AJ324" s="259" t="s">
        <v>565</v>
      </c>
      <c r="AK324" s="259" t="s">
        <v>565</v>
      </c>
      <c r="AL324" s="259" t="s">
        <v>565</v>
      </c>
      <c r="AM324" s="259" t="s">
        <v>565</v>
      </c>
      <c r="AN324" s="259" t="s">
        <v>565</v>
      </c>
      <c r="AO324" s="259" t="s">
        <v>565</v>
      </c>
      <c r="AP324" s="259" t="s">
        <v>565</v>
      </c>
      <c r="AQ324" s="259" t="s">
        <v>565</v>
      </c>
      <c r="AR324" s="259" t="s">
        <v>565</v>
      </c>
      <c r="AS324" s="259" t="s">
        <v>565</v>
      </c>
      <c r="AT324" s="259" t="s">
        <v>565</v>
      </c>
      <c r="AU324" s="259" t="s">
        <v>565</v>
      </c>
      <c r="AV324" s="259" t="s">
        <v>565</v>
      </c>
      <c r="AW324" s="259" t="s">
        <v>565</v>
      </c>
      <c r="AX324" s="259" t="s">
        <v>565</v>
      </c>
      <c r="AY324" s="259" t="s">
        <v>565</v>
      </c>
      <c r="AZ324" s="259" t="s">
        <v>565</v>
      </c>
      <c r="BA324" s="259" t="s">
        <v>565</v>
      </c>
    </row>
    <row r="325" spans="4:53">
      <c r="D325" s="259" t="s">
        <v>565</v>
      </c>
      <c r="E325" s="259" t="s">
        <v>565</v>
      </c>
      <c r="F325" s="259" t="s">
        <v>565</v>
      </c>
      <c r="G325" s="259" t="s">
        <v>565</v>
      </c>
      <c r="H325" s="259" t="s">
        <v>565</v>
      </c>
      <c r="I325" s="259" t="s">
        <v>565</v>
      </c>
      <c r="J325" s="259" t="s">
        <v>565</v>
      </c>
      <c r="K325" s="259" t="s">
        <v>565</v>
      </c>
      <c r="L325" s="259" t="s">
        <v>565</v>
      </c>
      <c r="M325" s="259" t="s">
        <v>565</v>
      </c>
      <c r="N325" s="259" t="s">
        <v>565</v>
      </c>
      <c r="O325" s="259" t="s">
        <v>565</v>
      </c>
      <c r="P325" s="259" t="s">
        <v>565</v>
      </c>
      <c r="Q325" s="259" t="s">
        <v>565</v>
      </c>
      <c r="R325" s="259" t="s">
        <v>565</v>
      </c>
      <c r="S325" s="259" t="s">
        <v>565</v>
      </c>
      <c r="T325" s="259" t="s">
        <v>565</v>
      </c>
      <c r="U325" s="259" t="s">
        <v>565</v>
      </c>
      <c r="V325" s="260" t="s">
        <v>565</v>
      </c>
      <c r="W325" s="260" t="s">
        <v>565</v>
      </c>
      <c r="X325" s="259" t="s">
        <v>565</v>
      </c>
      <c r="Y325" s="259" t="s">
        <v>565</v>
      </c>
      <c r="Z325" s="259" t="s">
        <v>565</v>
      </c>
      <c r="AA325" s="259" t="s">
        <v>565</v>
      </c>
      <c r="AB325" s="259" t="s">
        <v>565</v>
      </c>
      <c r="AC325" s="259" t="s">
        <v>565</v>
      </c>
      <c r="AD325" s="259" t="s">
        <v>565</v>
      </c>
      <c r="AE325" s="259" t="s">
        <v>565</v>
      </c>
      <c r="AF325" s="259" t="s">
        <v>565</v>
      </c>
      <c r="AG325" s="259" t="s">
        <v>565</v>
      </c>
      <c r="AH325" s="259" t="s">
        <v>565</v>
      </c>
      <c r="AI325" s="259" t="s">
        <v>565</v>
      </c>
      <c r="AJ325" s="259" t="s">
        <v>565</v>
      </c>
      <c r="AK325" s="259" t="s">
        <v>565</v>
      </c>
      <c r="AL325" s="259" t="s">
        <v>565</v>
      </c>
      <c r="AM325" s="259" t="s">
        <v>565</v>
      </c>
      <c r="AN325" s="259" t="s">
        <v>565</v>
      </c>
      <c r="AO325" s="259" t="s">
        <v>565</v>
      </c>
      <c r="AP325" s="259" t="s">
        <v>565</v>
      </c>
      <c r="AQ325" s="259" t="s">
        <v>565</v>
      </c>
      <c r="AR325" s="259" t="s">
        <v>565</v>
      </c>
      <c r="AS325" s="259" t="s">
        <v>565</v>
      </c>
      <c r="AT325" s="259" t="s">
        <v>565</v>
      </c>
      <c r="AU325" s="259" t="s">
        <v>565</v>
      </c>
      <c r="AV325" s="259" t="s">
        <v>565</v>
      </c>
      <c r="AW325" s="259" t="s">
        <v>565</v>
      </c>
      <c r="AX325" s="259" t="s">
        <v>565</v>
      </c>
      <c r="AY325" s="259" t="s">
        <v>565</v>
      </c>
      <c r="AZ325" s="259" t="s">
        <v>565</v>
      </c>
      <c r="BA325" s="259" t="s">
        <v>565</v>
      </c>
    </row>
    <row r="326" spans="4:53">
      <c r="D326" s="259" t="s">
        <v>565</v>
      </c>
      <c r="E326" s="259" t="s">
        <v>565</v>
      </c>
      <c r="F326" s="259" t="s">
        <v>565</v>
      </c>
      <c r="G326" s="259" t="s">
        <v>565</v>
      </c>
      <c r="H326" s="259" t="s">
        <v>565</v>
      </c>
      <c r="I326" s="259" t="s">
        <v>565</v>
      </c>
      <c r="J326" s="259" t="s">
        <v>565</v>
      </c>
      <c r="K326" s="259" t="s">
        <v>565</v>
      </c>
      <c r="L326" s="259" t="s">
        <v>565</v>
      </c>
      <c r="M326" s="259" t="s">
        <v>565</v>
      </c>
      <c r="N326" s="259" t="s">
        <v>565</v>
      </c>
      <c r="O326" s="259" t="s">
        <v>565</v>
      </c>
      <c r="P326" s="259" t="s">
        <v>565</v>
      </c>
      <c r="Q326" s="259" t="s">
        <v>565</v>
      </c>
      <c r="R326" s="259" t="s">
        <v>565</v>
      </c>
      <c r="S326" s="259" t="s">
        <v>565</v>
      </c>
      <c r="T326" s="259" t="s">
        <v>565</v>
      </c>
      <c r="U326" s="259" t="s">
        <v>565</v>
      </c>
      <c r="V326" s="260" t="s">
        <v>565</v>
      </c>
      <c r="W326" s="260" t="s">
        <v>565</v>
      </c>
      <c r="X326" s="259" t="s">
        <v>565</v>
      </c>
      <c r="Y326" s="259" t="s">
        <v>565</v>
      </c>
      <c r="Z326" s="259" t="s">
        <v>565</v>
      </c>
      <c r="AA326" s="259" t="s">
        <v>565</v>
      </c>
      <c r="AB326" s="259" t="s">
        <v>565</v>
      </c>
      <c r="AC326" s="259" t="s">
        <v>565</v>
      </c>
      <c r="AD326" s="259" t="s">
        <v>565</v>
      </c>
      <c r="AE326" s="259" t="s">
        <v>565</v>
      </c>
      <c r="AF326" s="259" t="s">
        <v>565</v>
      </c>
      <c r="AG326" s="259" t="s">
        <v>565</v>
      </c>
      <c r="AH326" s="259" t="s">
        <v>565</v>
      </c>
      <c r="AI326" s="259" t="s">
        <v>565</v>
      </c>
      <c r="AJ326" s="259" t="s">
        <v>565</v>
      </c>
      <c r="AK326" s="259" t="s">
        <v>565</v>
      </c>
      <c r="AL326" s="259" t="s">
        <v>565</v>
      </c>
      <c r="AM326" s="259" t="s">
        <v>565</v>
      </c>
      <c r="AN326" s="259" t="s">
        <v>565</v>
      </c>
      <c r="AO326" s="259" t="s">
        <v>565</v>
      </c>
      <c r="AP326" s="259" t="s">
        <v>565</v>
      </c>
      <c r="AQ326" s="259" t="s">
        <v>565</v>
      </c>
      <c r="AR326" s="259" t="s">
        <v>565</v>
      </c>
      <c r="AS326" s="259" t="s">
        <v>565</v>
      </c>
      <c r="AT326" s="259" t="s">
        <v>565</v>
      </c>
      <c r="AU326" s="259" t="s">
        <v>565</v>
      </c>
      <c r="AV326" s="259" t="s">
        <v>565</v>
      </c>
      <c r="AW326" s="259" t="s">
        <v>565</v>
      </c>
      <c r="AX326" s="259" t="s">
        <v>565</v>
      </c>
      <c r="AY326" s="259" t="s">
        <v>565</v>
      </c>
      <c r="AZ326" s="259" t="s">
        <v>565</v>
      </c>
      <c r="BA326" s="259" t="s">
        <v>565</v>
      </c>
    </row>
    <row r="327" spans="4:53">
      <c r="D327" s="259" t="s">
        <v>565</v>
      </c>
      <c r="E327" s="259" t="s">
        <v>565</v>
      </c>
      <c r="F327" s="259" t="s">
        <v>565</v>
      </c>
      <c r="G327" s="259" t="s">
        <v>565</v>
      </c>
      <c r="H327" s="259" t="s">
        <v>565</v>
      </c>
      <c r="I327" s="259" t="s">
        <v>565</v>
      </c>
      <c r="J327" s="259" t="s">
        <v>565</v>
      </c>
      <c r="K327" s="259" t="s">
        <v>565</v>
      </c>
      <c r="L327" s="259" t="s">
        <v>565</v>
      </c>
      <c r="M327" s="259" t="s">
        <v>565</v>
      </c>
      <c r="N327" s="259" t="s">
        <v>565</v>
      </c>
      <c r="O327" s="259" t="s">
        <v>565</v>
      </c>
      <c r="P327" s="259" t="s">
        <v>565</v>
      </c>
      <c r="Q327" s="259" t="s">
        <v>565</v>
      </c>
      <c r="R327" s="259" t="s">
        <v>565</v>
      </c>
      <c r="S327" s="259" t="s">
        <v>565</v>
      </c>
      <c r="T327" s="259" t="s">
        <v>565</v>
      </c>
      <c r="U327" s="259" t="s">
        <v>565</v>
      </c>
      <c r="V327" s="260" t="s">
        <v>565</v>
      </c>
      <c r="W327" s="260" t="s">
        <v>565</v>
      </c>
      <c r="X327" s="259" t="s">
        <v>565</v>
      </c>
      <c r="Y327" s="259" t="s">
        <v>565</v>
      </c>
      <c r="Z327" s="259" t="s">
        <v>565</v>
      </c>
      <c r="AA327" s="259" t="s">
        <v>565</v>
      </c>
      <c r="AB327" s="259" t="s">
        <v>565</v>
      </c>
      <c r="AC327" s="259" t="s">
        <v>565</v>
      </c>
      <c r="AD327" s="259" t="s">
        <v>565</v>
      </c>
      <c r="AE327" s="259" t="s">
        <v>565</v>
      </c>
      <c r="AF327" s="259" t="s">
        <v>565</v>
      </c>
      <c r="AG327" s="259" t="s">
        <v>565</v>
      </c>
      <c r="AH327" s="259" t="s">
        <v>565</v>
      </c>
      <c r="AI327" s="259" t="s">
        <v>565</v>
      </c>
      <c r="AJ327" s="259" t="s">
        <v>565</v>
      </c>
      <c r="AK327" s="259" t="s">
        <v>565</v>
      </c>
      <c r="AL327" s="259" t="s">
        <v>565</v>
      </c>
      <c r="AM327" s="259" t="s">
        <v>565</v>
      </c>
      <c r="AN327" s="259" t="s">
        <v>565</v>
      </c>
      <c r="AO327" s="259" t="s">
        <v>565</v>
      </c>
      <c r="AP327" s="259" t="s">
        <v>565</v>
      </c>
      <c r="AQ327" s="259" t="s">
        <v>565</v>
      </c>
      <c r="AR327" s="259" t="s">
        <v>565</v>
      </c>
      <c r="AS327" s="259" t="s">
        <v>565</v>
      </c>
      <c r="AT327" s="259" t="s">
        <v>565</v>
      </c>
      <c r="AU327" s="259" t="s">
        <v>565</v>
      </c>
      <c r="AV327" s="259" t="s">
        <v>565</v>
      </c>
      <c r="AW327" s="259" t="s">
        <v>565</v>
      </c>
      <c r="AX327" s="259" t="s">
        <v>565</v>
      </c>
      <c r="AY327" s="259" t="s">
        <v>565</v>
      </c>
      <c r="AZ327" s="259" t="s">
        <v>565</v>
      </c>
      <c r="BA327" s="259" t="s">
        <v>565</v>
      </c>
    </row>
    <row r="328" spans="4:53">
      <c r="D328" s="259" t="s">
        <v>565</v>
      </c>
      <c r="E328" s="259" t="s">
        <v>565</v>
      </c>
      <c r="F328" s="259" t="s">
        <v>565</v>
      </c>
      <c r="G328" s="259" t="s">
        <v>565</v>
      </c>
      <c r="H328" s="259" t="s">
        <v>565</v>
      </c>
      <c r="I328" s="259" t="s">
        <v>565</v>
      </c>
      <c r="J328" s="259" t="s">
        <v>565</v>
      </c>
      <c r="K328" s="259" t="s">
        <v>565</v>
      </c>
      <c r="L328" s="259" t="s">
        <v>565</v>
      </c>
      <c r="M328" s="259" t="s">
        <v>565</v>
      </c>
      <c r="N328" s="259" t="s">
        <v>565</v>
      </c>
      <c r="O328" s="259" t="s">
        <v>565</v>
      </c>
      <c r="P328" s="259" t="s">
        <v>565</v>
      </c>
      <c r="Q328" s="259" t="s">
        <v>565</v>
      </c>
      <c r="R328" s="259" t="s">
        <v>565</v>
      </c>
      <c r="S328" s="259" t="s">
        <v>565</v>
      </c>
      <c r="T328" s="259" t="s">
        <v>565</v>
      </c>
      <c r="U328" s="259" t="s">
        <v>565</v>
      </c>
      <c r="V328" s="260" t="s">
        <v>565</v>
      </c>
      <c r="W328" s="260" t="s">
        <v>565</v>
      </c>
      <c r="X328" s="259" t="s">
        <v>565</v>
      </c>
      <c r="Y328" s="259" t="s">
        <v>565</v>
      </c>
      <c r="Z328" s="259" t="s">
        <v>565</v>
      </c>
      <c r="AA328" s="259" t="s">
        <v>565</v>
      </c>
      <c r="AB328" s="259" t="s">
        <v>565</v>
      </c>
      <c r="AC328" s="259" t="s">
        <v>565</v>
      </c>
      <c r="AD328" s="259" t="s">
        <v>565</v>
      </c>
      <c r="AE328" s="259" t="s">
        <v>565</v>
      </c>
      <c r="AF328" s="259" t="s">
        <v>565</v>
      </c>
      <c r="AG328" s="259" t="s">
        <v>565</v>
      </c>
      <c r="AH328" s="259" t="s">
        <v>565</v>
      </c>
      <c r="AI328" s="259" t="s">
        <v>565</v>
      </c>
      <c r="AJ328" s="259" t="s">
        <v>565</v>
      </c>
      <c r="AK328" s="259" t="s">
        <v>565</v>
      </c>
      <c r="AL328" s="259" t="s">
        <v>565</v>
      </c>
      <c r="AM328" s="259" t="s">
        <v>565</v>
      </c>
      <c r="AN328" s="259" t="s">
        <v>565</v>
      </c>
      <c r="AO328" s="259" t="s">
        <v>565</v>
      </c>
      <c r="AP328" s="259" t="s">
        <v>565</v>
      </c>
      <c r="AQ328" s="259" t="s">
        <v>565</v>
      </c>
      <c r="AR328" s="259" t="s">
        <v>565</v>
      </c>
      <c r="AS328" s="259" t="s">
        <v>565</v>
      </c>
      <c r="AT328" s="259" t="s">
        <v>565</v>
      </c>
      <c r="AU328" s="259" t="s">
        <v>565</v>
      </c>
      <c r="AV328" s="259" t="s">
        <v>565</v>
      </c>
      <c r="AW328" s="259" t="s">
        <v>565</v>
      </c>
      <c r="AX328" s="259" t="s">
        <v>565</v>
      </c>
      <c r="AY328" s="259" t="s">
        <v>565</v>
      </c>
      <c r="AZ328" s="259" t="s">
        <v>565</v>
      </c>
      <c r="BA328" s="259" t="s">
        <v>565</v>
      </c>
    </row>
    <row r="329" spans="4:53">
      <c r="D329" s="259" t="s">
        <v>565</v>
      </c>
      <c r="E329" s="259" t="s">
        <v>565</v>
      </c>
      <c r="F329" s="259" t="s">
        <v>565</v>
      </c>
      <c r="G329" s="259" t="s">
        <v>565</v>
      </c>
      <c r="H329" s="259" t="s">
        <v>565</v>
      </c>
      <c r="I329" s="259" t="s">
        <v>565</v>
      </c>
      <c r="J329" s="259" t="s">
        <v>565</v>
      </c>
      <c r="K329" s="259" t="s">
        <v>565</v>
      </c>
      <c r="L329" s="259" t="s">
        <v>565</v>
      </c>
      <c r="M329" s="259" t="s">
        <v>565</v>
      </c>
      <c r="N329" s="259" t="s">
        <v>565</v>
      </c>
      <c r="O329" s="259" t="s">
        <v>565</v>
      </c>
      <c r="P329" s="259" t="s">
        <v>565</v>
      </c>
      <c r="Q329" s="259" t="s">
        <v>565</v>
      </c>
      <c r="R329" s="259" t="s">
        <v>565</v>
      </c>
      <c r="S329" s="259" t="s">
        <v>565</v>
      </c>
      <c r="T329" s="259" t="s">
        <v>565</v>
      </c>
      <c r="U329" s="259" t="s">
        <v>565</v>
      </c>
      <c r="V329" s="260" t="s">
        <v>565</v>
      </c>
      <c r="W329" s="260" t="s">
        <v>565</v>
      </c>
      <c r="X329" s="259" t="s">
        <v>565</v>
      </c>
      <c r="Y329" s="259" t="s">
        <v>565</v>
      </c>
      <c r="Z329" s="259" t="s">
        <v>565</v>
      </c>
      <c r="AA329" s="259" t="s">
        <v>565</v>
      </c>
      <c r="AB329" s="259" t="s">
        <v>565</v>
      </c>
      <c r="AC329" s="259" t="s">
        <v>565</v>
      </c>
      <c r="AD329" s="259" t="s">
        <v>565</v>
      </c>
      <c r="AE329" s="259" t="s">
        <v>565</v>
      </c>
      <c r="AF329" s="259" t="s">
        <v>565</v>
      </c>
      <c r="AG329" s="259" t="s">
        <v>565</v>
      </c>
      <c r="AH329" s="259" t="s">
        <v>565</v>
      </c>
      <c r="AI329" s="259" t="s">
        <v>565</v>
      </c>
      <c r="AJ329" s="259" t="s">
        <v>565</v>
      </c>
      <c r="AK329" s="259" t="s">
        <v>565</v>
      </c>
      <c r="AL329" s="259" t="s">
        <v>565</v>
      </c>
      <c r="AM329" s="259" t="s">
        <v>565</v>
      </c>
      <c r="AN329" s="259" t="s">
        <v>565</v>
      </c>
      <c r="AO329" s="259" t="s">
        <v>565</v>
      </c>
      <c r="AP329" s="259" t="s">
        <v>565</v>
      </c>
      <c r="AQ329" s="259" t="s">
        <v>565</v>
      </c>
      <c r="AR329" s="259" t="s">
        <v>565</v>
      </c>
      <c r="AS329" s="259" t="s">
        <v>565</v>
      </c>
      <c r="AT329" s="259" t="s">
        <v>565</v>
      </c>
      <c r="AU329" s="259" t="s">
        <v>565</v>
      </c>
      <c r="AV329" s="259" t="s">
        <v>565</v>
      </c>
      <c r="AW329" s="259" t="s">
        <v>565</v>
      </c>
      <c r="AX329" s="259" t="s">
        <v>565</v>
      </c>
      <c r="AY329" s="259" t="s">
        <v>565</v>
      </c>
      <c r="AZ329" s="259" t="s">
        <v>565</v>
      </c>
      <c r="BA329" s="259" t="s">
        <v>565</v>
      </c>
    </row>
    <row r="330" spans="4:53">
      <c r="D330" s="259" t="s">
        <v>565</v>
      </c>
      <c r="E330" s="259" t="s">
        <v>565</v>
      </c>
      <c r="F330" s="259" t="s">
        <v>565</v>
      </c>
      <c r="G330" s="259" t="s">
        <v>565</v>
      </c>
      <c r="H330" s="259" t="s">
        <v>565</v>
      </c>
      <c r="I330" s="259" t="s">
        <v>565</v>
      </c>
      <c r="J330" s="259" t="s">
        <v>565</v>
      </c>
      <c r="K330" s="259" t="s">
        <v>565</v>
      </c>
      <c r="L330" s="259" t="s">
        <v>565</v>
      </c>
      <c r="M330" s="259" t="s">
        <v>565</v>
      </c>
      <c r="N330" s="259" t="s">
        <v>565</v>
      </c>
      <c r="O330" s="259" t="s">
        <v>565</v>
      </c>
      <c r="P330" s="259" t="s">
        <v>565</v>
      </c>
      <c r="Q330" s="259" t="s">
        <v>565</v>
      </c>
      <c r="R330" s="259" t="s">
        <v>565</v>
      </c>
      <c r="S330" s="259" t="s">
        <v>565</v>
      </c>
      <c r="T330" s="259" t="s">
        <v>565</v>
      </c>
      <c r="U330" s="259" t="s">
        <v>565</v>
      </c>
      <c r="V330" s="260" t="s">
        <v>565</v>
      </c>
      <c r="W330" s="260" t="s">
        <v>565</v>
      </c>
      <c r="X330" s="259" t="s">
        <v>565</v>
      </c>
      <c r="Y330" s="259" t="s">
        <v>565</v>
      </c>
      <c r="Z330" s="259" t="s">
        <v>565</v>
      </c>
      <c r="AA330" s="259" t="s">
        <v>565</v>
      </c>
      <c r="AB330" s="259" t="s">
        <v>565</v>
      </c>
      <c r="AC330" s="259" t="s">
        <v>565</v>
      </c>
      <c r="AD330" s="259" t="s">
        <v>565</v>
      </c>
      <c r="AE330" s="259" t="s">
        <v>565</v>
      </c>
      <c r="AF330" s="259" t="s">
        <v>565</v>
      </c>
      <c r="AG330" s="259" t="s">
        <v>565</v>
      </c>
      <c r="AH330" s="259" t="s">
        <v>565</v>
      </c>
      <c r="AI330" s="259" t="s">
        <v>565</v>
      </c>
      <c r="AJ330" s="259" t="s">
        <v>565</v>
      </c>
      <c r="AK330" s="259" t="s">
        <v>565</v>
      </c>
      <c r="AL330" s="259" t="s">
        <v>565</v>
      </c>
      <c r="AM330" s="259" t="s">
        <v>565</v>
      </c>
      <c r="AN330" s="259" t="s">
        <v>565</v>
      </c>
      <c r="AO330" s="259" t="s">
        <v>565</v>
      </c>
      <c r="AP330" s="259" t="s">
        <v>565</v>
      </c>
      <c r="AQ330" s="259" t="s">
        <v>565</v>
      </c>
      <c r="AR330" s="259" t="s">
        <v>565</v>
      </c>
      <c r="AS330" s="259" t="s">
        <v>565</v>
      </c>
      <c r="AT330" s="259" t="s">
        <v>565</v>
      </c>
      <c r="AU330" s="259" t="s">
        <v>565</v>
      </c>
      <c r="AV330" s="259" t="s">
        <v>565</v>
      </c>
      <c r="AW330" s="259" t="s">
        <v>565</v>
      </c>
      <c r="AX330" s="259" t="s">
        <v>565</v>
      </c>
      <c r="AY330" s="259" t="s">
        <v>565</v>
      </c>
      <c r="AZ330" s="259" t="s">
        <v>565</v>
      </c>
      <c r="BA330" s="259" t="s">
        <v>565</v>
      </c>
    </row>
    <row r="331" spans="4:53">
      <c r="D331" s="259" t="s">
        <v>565</v>
      </c>
      <c r="E331" s="259" t="s">
        <v>565</v>
      </c>
      <c r="F331" s="259" t="s">
        <v>565</v>
      </c>
      <c r="G331" s="259" t="s">
        <v>565</v>
      </c>
      <c r="H331" s="259" t="s">
        <v>565</v>
      </c>
      <c r="I331" s="259" t="s">
        <v>565</v>
      </c>
      <c r="J331" s="259" t="s">
        <v>565</v>
      </c>
      <c r="K331" s="259" t="s">
        <v>565</v>
      </c>
      <c r="L331" s="259" t="s">
        <v>565</v>
      </c>
      <c r="M331" s="259" t="s">
        <v>565</v>
      </c>
      <c r="N331" s="259" t="s">
        <v>565</v>
      </c>
      <c r="O331" s="259" t="s">
        <v>565</v>
      </c>
      <c r="P331" s="259" t="s">
        <v>565</v>
      </c>
      <c r="Q331" s="259" t="s">
        <v>565</v>
      </c>
      <c r="R331" s="259" t="s">
        <v>565</v>
      </c>
      <c r="S331" s="259" t="s">
        <v>565</v>
      </c>
      <c r="T331" s="259" t="s">
        <v>565</v>
      </c>
      <c r="U331" s="259" t="s">
        <v>565</v>
      </c>
      <c r="V331" s="260" t="s">
        <v>565</v>
      </c>
      <c r="W331" s="260" t="s">
        <v>565</v>
      </c>
      <c r="X331" s="259" t="s">
        <v>565</v>
      </c>
      <c r="Y331" s="259" t="s">
        <v>565</v>
      </c>
      <c r="Z331" s="259" t="s">
        <v>565</v>
      </c>
      <c r="AA331" s="259" t="s">
        <v>565</v>
      </c>
      <c r="AB331" s="259" t="s">
        <v>565</v>
      </c>
      <c r="AC331" s="259" t="s">
        <v>565</v>
      </c>
      <c r="AD331" s="259" t="s">
        <v>565</v>
      </c>
      <c r="AE331" s="259" t="s">
        <v>565</v>
      </c>
      <c r="AF331" s="259" t="s">
        <v>565</v>
      </c>
      <c r="AG331" s="259" t="s">
        <v>565</v>
      </c>
      <c r="AH331" s="259" t="s">
        <v>565</v>
      </c>
      <c r="AI331" s="259" t="s">
        <v>565</v>
      </c>
      <c r="AJ331" s="259" t="s">
        <v>565</v>
      </c>
      <c r="AK331" s="259" t="s">
        <v>565</v>
      </c>
      <c r="AL331" s="259" t="s">
        <v>565</v>
      </c>
      <c r="AM331" s="259" t="s">
        <v>565</v>
      </c>
      <c r="AN331" s="259" t="s">
        <v>565</v>
      </c>
      <c r="AO331" s="259" t="s">
        <v>565</v>
      </c>
      <c r="AP331" s="259" t="s">
        <v>565</v>
      </c>
      <c r="AQ331" s="259" t="s">
        <v>565</v>
      </c>
      <c r="AR331" s="259" t="s">
        <v>565</v>
      </c>
      <c r="AS331" s="259" t="s">
        <v>565</v>
      </c>
      <c r="AT331" s="259" t="s">
        <v>565</v>
      </c>
      <c r="AU331" s="259" t="s">
        <v>565</v>
      </c>
      <c r="AV331" s="259" t="s">
        <v>565</v>
      </c>
      <c r="AW331" s="259" t="s">
        <v>565</v>
      </c>
      <c r="AX331" s="259" t="s">
        <v>565</v>
      </c>
      <c r="AY331" s="259" t="s">
        <v>565</v>
      </c>
      <c r="AZ331" s="259" t="s">
        <v>565</v>
      </c>
      <c r="BA331" s="259" t="s">
        <v>565</v>
      </c>
    </row>
    <row r="332" spans="4:53">
      <c r="D332" s="259" t="s">
        <v>565</v>
      </c>
      <c r="E332" s="259" t="s">
        <v>565</v>
      </c>
      <c r="F332" s="259" t="s">
        <v>565</v>
      </c>
      <c r="G332" s="259" t="s">
        <v>565</v>
      </c>
      <c r="H332" s="259" t="s">
        <v>565</v>
      </c>
      <c r="I332" s="259" t="s">
        <v>565</v>
      </c>
      <c r="J332" s="259" t="s">
        <v>565</v>
      </c>
      <c r="K332" s="259" t="s">
        <v>565</v>
      </c>
      <c r="L332" s="259" t="s">
        <v>565</v>
      </c>
      <c r="M332" s="259" t="s">
        <v>565</v>
      </c>
      <c r="N332" s="259" t="s">
        <v>565</v>
      </c>
      <c r="O332" s="259" t="s">
        <v>565</v>
      </c>
      <c r="P332" s="259" t="s">
        <v>565</v>
      </c>
      <c r="Q332" s="259" t="s">
        <v>565</v>
      </c>
      <c r="R332" s="259" t="s">
        <v>565</v>
      </c>
      <c r="S332" s="259" t="s">
        <v>565</v>
      </c>
      <c r="T332" s="259" t="s">
        <v>565</v>
      </c>
      <c r="U332" s="259" t="s">
        <v>565</v>
      </c>
      <c r="V332" s="260" t="s">
        <v>565</v>
      </c>
      <c r="W332" s="260" t="s">
        <v>565</v>
      </c>
      <c r="X332" s="259" t="s">
        <v>565</v>
      </c>
      <c r="Y332" s="259" t="s">
        <v>565</v>
      </c>
      <c r="Z332" s="259" t="s">
        <v>565</v>
      </c>
      <c r="AA332" s="259" t="s">
        <v>565</v>
      </c>
      <c r="AB332" s="259" t="s">
        <v>565</v>
      </c>
      <c r="AC332" s="259" t="s">
        <v>565</v>
      </c>
      <c r="AD332" s="259" t="s">
        <v>565</v>
      </c>
      <c r="AE332" s="259" t="s">
        <v>565</v>
      </c>
      <c r="AF332" s="259" t="s">
        <v>565</v>
      </c>
      <c r="AG332" s="259" t="s">
        <v>565</v>
      </c>
      <c r="AH332" s="259" t="s">
        <v>565</v>
      </c>
      <c r="AI332" s="259" t="s">
        <v>565</v>
      </c>
      <c r="AJ332" s="259" t="s">
        <v>565</v>
      </c>
      <c r="AK332" s="259" t="s">
        <v>565</v>
      </c>
      <c r="AL332" s="259" t="s">
        <v>565</v>
      </c>
      <c r="AM332" s="259" t="s">
        <v>565</v>
      </c>
      <c r="AN332" s="259" t="s">
        <v>565</v>
      </c>
      <c r="AO332" s="259" t="s">
        <v>565</v>
      </c>
      <c r="AP332" s="259" t="s">
        <v>565</v>
      </c>
      <c r="AQ332" s="259" t="s">
        <v>565</v>
      </c>
      <c r="AR332" s="259" t="s">
        <v>565</v>
      </c>
      <c r="AS332" s="259" t="s">
        <v>565</v>
      </c>
      <c r="AT332" s="259" t="s">
        <v>565</v>
      </c>
      <c r="AU332" s="259" t="s">
        <v>565</v>
      </c>
      <c r="AV332" s="259" t="s">
        <v>565</v>
      </c>
      <c r="AW332" s="259" t="s">
        <v>565</v>
      </c>
      <c r="AX332" s="259" t="s">
        <v>565</v>
      </c>
      <c r="AY332" s="259" t="s">
        <v>565</v>
      </c>
      <c r="AZ332" s="259" t="s">
        <v>565</v>
      </c>
      <c r="BA332" s="259" t="s">
        <v>565</v>
      </c>
    </row>
    <row r="333" spans="4:53">
      <c r="D333" s="259" t="s">
        <v>565</v>
      </c>
      <c r="E333" s="259" t="s">
        <v>565</v>
      </c>
      <c r="F333" s="259" t="s">
        <v>565</v>
      </c>
      <c r="G333" s="259" t="s">
        <v>565</v>
      </c>
      <c r="H333" s="259" t="s">
        <v>565</v>
      </c>
      <c r="I333" s="259" t="s">
        <v>565</v>
      </c>
      <c r="J333" s="259" t="s">
        <v>565</v>
      </c>
      <c r="K333" s="259" t="s">
        <v>565</v>
      </c>
      <c r="L333" s="259" t="s">
        <v>565</v>
      </c>
      <c r="M333" s="259" t="s">
        <v>565</v>
      </c>
      <c r="N333" s="259" t="s">
        <v>565</v>
      </c>
      <c r="O333" s="259" t="s">
        <v>565</v>
      </c>
      <c r="P333" s="259" t="s">
        <v>565</v>
      </c>
      <c r="Q333" s="259" t="s">
        <v>565</v>
      </c>
      <c r="R333" s="259" t="s">
        <v>565</v>
      </c>
      <c r="S333" s="259" t="s">
        <v>565</v>
      </c>
      <c r="T333" s="259" t="s">
        <v>565</v>
      </c>
      <c r="U333" s="259" t="s">
        <v>565</v>
      </c>
      <c r="V333" s="260" t="s">
        <v>565</v>
      </c>
      <c r="W333" s="260" t="s">
        <v>565</v>
      </c>
      <c r="X333" s="259" t="s">
        <v>565</v>
      </c>
      <c r="Y333" s="259" t="s">
        <v>565</v>
      </c>
      <c r="Z333" s="259" t="s">
        <v>565</v>
      </c>
      <c r="AA333" s="259" t="s">
        <v>565</v>
      </c>
      <c r="AB333" s="259" t="s">
        <v>565</v>
      </c>
      <c r="AC333" s="259" t="s">
        <v>565</v>
      </c>
      <c r="AD333" s="259" t="s">
        <v>565</v>
      </c>
      <c r="AE333" s="259" t="s">
        <v>565</v>
      </c>
      <c r="AF333" s="259" t="s">
        <v>565</v>
      </c>
      <c r="AG333" s="259" t="s">
        <v>565</v>
      </c>
      <c r="AH333" s="259" t="s">
        <v>565</v>
      </c>
      <c r="AI333" s="259" t="s">
        <v>565</v>
      </c>
      <c r="AJ333" s="259" t="s">
        <v>565</v>
      </c>
      <c r="AK333" s="259" t="s">
        <v>565</v>
      </c>
      <c r="AL333" s="259" t="s">
        <v>565</v>
      </c>
      <c r="AM333" s="259" t="s">
        <v>565</v>
      </c>
      <c r="AN333" s="259" t="s">
        <v>565</v>
      </c>
      <c r="AO333" s="259" t="s">
        <v>565</v>
      </c>
      <c r="AP333" s="259" t="s">
        <v>565</v>
      </c>
      <c r="AQ333" s="259" t="s">
        <v>565</v>
      </c>
      <c r="AR333" s="259" t="s">
        <v>565</v>
      </c>
      <c r="AS333" s="259" t="s">
        <v>565</v>
      </c>
      <c r="AT333" s="259" t="s">
        <v>565</v>
      </c>
      <c r="AU333" s="259" t="s">
        <v>565</v>
      </c>
      <c r="AV333" s="259" t="s">
        <v>565</v>
      </c>
      <c r="AW333" s="259" t="s">
        <v>565</v>
      </c>
      <c r="AX333" s="259" t="s">
        <v>565</v>
      </c>
      <c r="AY333" s="259" t="s">
        <v>565</v>
      </c>
      <c r="AZ333" s="259" t="s">
        <v>565</v>
      </c>
      <c r="BA333" s="259" t="s">
        <v>565</v>
      </c>
    </row>
    <row r="334" spans="4:53">
      <c r="D334" s="259" t="s">
        <v>565</v>
      </c>
      <c r="E334" s="259" t="s">
        <v>565</v>
      </c>
      <c r="F334" s="259" t="s">
        <v>565</v>
      </c>
      <c r="G334" s="259" t="s">
        <v>565</v>
      </c>
      <c r="H334" s="259" t="s">
        <v>565</v>
      </c>
      <c r="I334" s="259" t="s">
        <v>565</v>
      </c>
      <c r="J334" s="259" t="s">
        <v>565</v>
      </c>
      <c r="K334" s="259" t="s">
        <v>565</v>
      </c>
      <c r="L334" s="259" t="s">
        <v>565</v>
      </c>
      <c r="M334" s="259" t="s">
        <v>565</v>
      </c>
      <c r="N334" s="259" t="s">
        <v>565</v>
      </c>
      <c r="O334" s="259" t="s">
        <v>565</v>
      </c>
      <c r="P334" s="259" t="s">
        <v>565</v>
      </c>
      <c r="Q334" s="259" t="s">
        <v>565</v>
      </c>
      <c r="R334" s="259" t="s">
        <v>565</v>
      </c>
      <c r="S334" s="259" t="s">
        <v>565</v>
      </c>
      <c r="T334" s="259" t="s">
        <v>565</v>
      </c>
      <c r="U334" s="259" t="s">
        <v>565</v>
      </c>
      <c r="V334" s="260" t="s">
        <v>565</v>
      </c>
      <c r="W334" s="260" t="s">
        <v>565</v>
      </c>
      <c r="X334" s="259" t="s">
        <v>565</v>
      </c>
      <c r="Y334" s="259" t="s">
        <v>565</v>
      </c>
      <c r="Z334" s="259" t="s">
        <v>565</v>
      </c>
      <c r="AA334" s="259" t="s">
        <v>565</v>
      </c>
      <c r="AB334" s="259" t="s">
        <v>565</v>
      </c>
      <c r="AC334" s="259" t="s">
        <v>565</v>
      </c>
      <c r="AD334" s="259" t="s">
        <v>565</v>
      </c>
      <c r="AE334" s="259" t="s">
        <v>565</v>
      </c>
      <c r="AF334" s="259" t="s">
        <v>565</v>
      </c>
      <c r="AG334" s="259" t="s">
        <v>565</v>
      </c>
      <c r="AH334" s="259" t="s">
        <v>565</v>
      </c>
      <c r="AI334" s="259" t="s">
        <v>565</v>
      </c>
      <c r="AJ334" s="259" t="s">
        <v>565</v>
      </c>
      <c r="AK334" s="259" t="s">
        <v>565</v>
      </c>
      <c r="AL334" s="259" t="s">
        <v>565</v>
      </c>
      <c r="AM334" s="259" t="s">
        <v>565</v>
      </c>
      <c r="AN334" s="259" t="s">
        <v>565</v>
      </c>
      <c r="AO334" s="259" t="s">
        <v>565</v>
      </c>
      <c r="AP334" s="259" t="s">
        <v>565</v>
      </c>
      <c r="AQ334" s="259" t="s">
        <v>565</v>
      </c>
      <c r="AR334" s="259" t="s">
        <v>565</v>
      </c>
      <c r="AS334" s="259" t="s">
        <v>565</v>
      </c>
      <c r="AT334" s="259" t="s">
        <v>565</v>
      </c>
      <c r="AU334" s="259" t="s">
        <v>565</v>
      </c>
      <c r="AV334" s="259" t="s">
        <v>565</v>
      </c>
      <c r="AW334" s="259" t="s">
        <v>565</v>
      </c>
      <c r="AX334" s="259" t="s">
        <v>565</v>
      </c>
      <c r="AY334" s="259" t="s">
        <v>565</v>
      </c>
      <c r="AZ334" s="259" t="s">
        <v>565</v>
      </c>
      <c r="BA334" s="259" t="s">
        <v>565</v>
      </c>
    </row>
    <row r="335" spans="4:53">
      <c r="D335" s="259" t="s">
        <v>565</v>
      </c>
      <c r="E335" s="259" t="s">
        <v>565</v>
      </c>
      <c r="F335" s="259" t="s">
        <v>565</v>
      </c>
      <c r="G335" s="259" t="s">
        <v>565</v>
      </c>
      <c r="H335" s="259" t="s">
        <v>565</v>
      </c>
      <c r="I335" s="259" t="s">
        <v>565</v>
      </c>
      <c r="J335" s="259" t="s">
        <v>565</v>
      </c>
      <c r="K335" s="259" t="s">
        <v>565</v>
      </c>
      <c r="L335" s="259" t="s">
        <v>565</v>
      </c>
      <c r="M335" s="259" t="s">
        <v>565</v>
      </c>
      <c r="N335" s="259" t="s">
        <v>565</v>
      </c>
      <c r="O335" s="259" t="s">
        <v>565</v>
      </c>
      <c r="P335" s="259" t="s">
        <v>565</v>
      </c>
      <c r="Q335" s="259" t="s">
        <v>565</v>
      </c>
      <c r="R335" s="259" t="s">
        <v>565</v>
      </c>
      <c r="S335" s="259" t="s">
        <v>565</v>
      </c>
      <c r="T335" s="259" t="s">
        <v>565</v>
      </c>
      <c r="U335" s="259" t="s">
        <v>565</v>
      </c>
      <c r="V335" s="260" t="s">
        <v>565</v>
      </c>
      <c r="W335" s="260" t="s">
        <v>565</v>
      </c>
      <c r="X335" s="259" t="s">
        <v>565</v>
      </c>
      <c r="Y335" s="259" t="s">
        <v>565</v>
      </c>
      <c r="Z335" s="259" t="s">
        <v>565</v>
      </c>
      <c r="AA335" s="259" t="s">
        <v>565</v>
      </c>
      <c r="AB335" s="259" t="s">
        <v>565</v>
      </c>
      <c r="AC335" s="259" t="s">
        <v>565</v>
      </c>
      <c r="AD335" s="259" t="s">
        <v>565</v>
      </c>
      <c r="AE335" s="259" t="s">
        <v>565</v>
      </c>
      <c r="AF335" s="259" t="s">
        <v>565</v>
      </c>
      <c r="AG335" s="259" t="s">
        <v>565</v>
      </c>
      <c r="AH335" s="259" t="s">
        <v>565</v>
      </c>
      <c r="AI335" s="259" t="s">
        <v>565</v>
      </c>
      <c r="AJ335" s="259" t="s">
        <v>565</v>
      </c>
      <c r="AK335" s="259" t="s">
        <v>565</v>
      </c>
      <c r="AL335" s="259" t="s">
        <v>565</v>
      </c>
      <c r="AM335" s="259" t="s">
        <v>565</v>
      </c>
      <c r="AN335" s="259" t="s">
        <v>565</v>
      </c>
      <c r="AO335" s="259" t="s">
        <v>565</v>
      </c>
      <c r="AP335" s="259" t="s">
        <v>565</v>
      </c>
      <c r="AQ335" s="259" t="s">
        <v>565</v>
      </c>
      <c r="AR335" s="259" t="s">
        <v>565</v>
      </c>
      <c r="AS335" s="259" t="s">
        <v>565</v>
      </c>
      <c r="AT335" s="259" t="s">
        <v>565</v>
      </c>
      <c r="AU335" s="259" t="s">
        <v>565</v>
      </c>
      <c r="AV335" s="259" t="s">
        <v>565</v>
      </c>
      <c r="AW335" s="259" t="s">
        <v>565</v>
      </c>
      <c r="AX335" s="259" t="s">
        <v>565</v>
      </c>
      <c r="AY335" s="259" t="s">
        <v>565</v>
      </c>
      <c r="AZ335" s="259" t="s">
        <v>565</v>
      </c>
      <c r="BA335" s="259" t="s">
        <v>565</v>
      </c>
    </row>
    <row r="336" spans="4:53">
      <c r="D336" s="259" t="s">
        <v>565</v>
      </c>
      <c r="E336" s="259" t="s">
        <v>565</v>
      </c>
      <c r="F336" s="259" t="s">
        <v>565</v>
      </c>
      <c r="G336" s="259" t="s">
        <v>565</v>
      </c>
      <c r="H336" s="259" t="s">
        <v>565</v>
      </c>
      <c r="I336" s="259" t="s">
        <v>565</v>
      </c>
      <c r="J336" s="259" t="s">
        <v>565</v>
      </c>
      <c r="K336" s="259" t="s">
        <v>565</v>
      </c>
      <c r="L336" s="259" t="s">
        <v>565</v>
      </c>
      <c r="M336" s="259" t="s">
        <v>565</v>
      </c>
      <c r="N336" s="259" t="s">
        <v>565</v>
      </c>
      <c r="O336" s="259" t="s">
        <v>565</v>
      </c>
      <c r="P336" s="259" t="s">
        <v>565</v>
      </c>
      <c r="Q336" s="259" t="s">
        <v>565</v>
      </c>
      <c r="R336" s="259" t="s">
        <v>565</v>
      </c>
      <c r="S336" s="259" t="s">
        <v>565</v>
      </c>
      <c r="T336" s="259" t="s">
        <v>565</v>
      </c>
      <c r="U336" s="259" t="s">
        <v>565</v>
      </c>
      <c r="V336" s="260" t="s">
        <v>565</v>
      </c>
      <c r="W336" s="260" t="s">
        <v>565</v>
      </c>
      <c r="X336" s="259" t="s">
        <v>565</v>
      </c>
      <c r="Y336" s="259" t="s">
        <v>565</v>
      </c>
      <c r="Z336" s="259" t="s">
        <v>565</v>
      </c>
      <c r="AA336" s="259" t="s">
        <v>565</v>
      </c>
      <c r="AB336" s="259" t="s">
        <v>565</v>
      </c>
      <c r="AC336" s="259" t="s">
        <v>565</v>
      </c>
      <c r="AD336" s="259" t="s">
        <v>565</v>
      </c>
      <c r="AE336" s="259" t="s">
        <v>565</v>
      </c>
      <c r="AF336" s="259" t="s">
        <v>565</v>
      </c>
      <c r="AG336" s="259" t="s">
        <v>565</v>
      </c>
      <c r="AH336" s="259" t="s">
        <v>565</v>
      </c>
      <c r="AI336" s="259" t="s">
        <v>565</v>
      </c>
      <c r="AJ336" s="259" t="s">
        <v>565</v>
      </c>
      <c r="AK336" s="259" t="s">
        <v>565</v>
      </c>
      <c r="AL336" s="259" t="s">
        <v>565</v>
      </c>
      <c r="AM336" s="259" t="s">
        <v>565</v>
      </c>
      <c r="AN336" s="259" t="s">
        <v>565</v>
      </c>
      <c r="AO336" s="259" t="s">
        <v>565</v>
      </c>
      <c r="AP336" s="259" t="s">
        <v>565</v>
      </c>
      <c r="AQ336" s="259" t="s">
        <v>565</v>
      </c>
      <c r="AR336" s="259" t="s">
        <v>565</v>
      </c>
      <c r="AS336" s="259" t="s">
        <v>565</v>
      </c>
      <c r="AT336" s="259" t="s">
        <v>565</v>
      </c>
      <c r="AU336" s="259" t="s">
        <v>565</v>
      </c>
      <c r="AV336" s="259" t="s">
        <v>565</v>
      </c>
      <c r="AW336" s="259" t="s">
        <v>565</v>
      </c>
      <c r="AX336" s="259" t="s">
        <v>565</v>
      </c>
      <c r="AY336" s="259" t="s">
        <v>565</v>
      </c>
      <c r="AZ336" s="259" t="s">
        <v>565</v>
      </c>
      <c r="BA336" s="259" t="s">
        <v>565</v>
      </c>
    </row>
    <row r="337" spans="4:53">
      <c r="D337" s="259" t="s">
        <v>565</v>
      </c>
      <c r="E337" s="259" t="s">
        <v>565</v>
      </c>
      <c r="F337" s="259" t="s">
        <v>565</v>
      </c>
      <c r="G337" s="259" t="s">
        <v>565</v>
      </c>
      <c r="H337" s="259" t="s">
        <v>565</v>
      </c>
      <c r="I337" s="259" t="s">
        <v>565</v>
      </c>
      <c r="J337" s="259" t="s">
        <v>565</v>
      </c>
      <c r="K337" s="259" t="s">
        <v>565</v>
      </c>
      <c r="L337" s="259" t="s">
        <v>565</v>
      </c>
      <c r="M337" s="259" t="s">
        <v>565</v>
      </c>
      <c r="N337" s="259" t="s">
        <v>565</v>
      </c>
      <c r="O337" s="259" t="s">
        <v>565</v>
      </c>
      <c r="P337" s="259" t="s">
        <v>565</v>
      </c>
      <c r="Q337" s="259" t="s">
        <v>565</v>
      </c>
      <c r="R337" s="259" t="s">
        <v>565</v>
      </c>
      <c r="S337" s="259" t="s">
        <v>565</v>
      </c>
      <c r="T337" s="259" t="s">
        <v>565</v>
      </c>
      <c r="U337" s="259" t="s">
        <v>565</v>
      </c>
      <c r="V337" s="260" t="s">
        <v>565</v>
      </c>
      <c r="W337" s="260" t="s">
        <v>565</v>
      </c>
      <c r="X337" s="259" t="s">
        <v>565</v>
      </c>
      <c r="Y337" s="259" t="s">
        <v>565</v>
      </c>
      <c r="Z337" s="259" t="s">
        <v>565</v>
      </c>
      <c r="AA337" s="259" t="s">
        <v>565</v>
      </c>
      <c r="AB337" s="259" t="s">
        <v>565</v>
      </c>
      <c r="AC337" s="259" t="s">
        <v>565</v>
      </c>
      <c r="AD337" s="259" t="s">
        <v>565</v>
      </c>
      <c r="AE337" s="259" t="s">
        <v>565</v>
      </c>
      <c r="AF337" s="259" t="s">
        <v>565</v>
      </c>
      <c r="AG337" s="259" t="s">
        <v>565</v>
      </c>
      <c r="AH337" s="259" t="s">
        <v>565</v>
      </c>
      <c r="AI337" s="259" t="s">
        <v>565</v>
      </c>
      <c r="AJ337" s="259" t="s">
        <v>565</v>
      </c>
      <c r="AK337" s="259" t="s">
        <v>565</v>
      </c>
      <c r="AL337" s="259" t="s">
        <v>565</v>
      </c>
      <c r="AM337" s="259" t="s">
        <v>565</v>
      </c>
      <c r="AN337" s="259" t="s">
        <v>565</v>
      </c>
      <c r="AO337" s="259" t="s">
        <v>565</v>
      </c>
      <c r="AP337" s="259" t="s">
        <v>565</v>
      </c>
      <c r="AQ337" s="259" t="s">
        <v>565</v>
      </c>
      <c r="AR337" s="259" t="s">
        <v>565</v>
      </c>
      <c r="AS337" s="259" t="s">
        <v>565</v>
      </c>
      <c r="AT337" s="259" t="s">
        <v>565</v>
      </c>
      <c r="AU337" s="259" t="s">
        <v>565</v>
      </c>
      <c r="AV337" s="259" t="s">
        <v>565</v>
      </c>
      <c r="AW337" s="259" t="s">
        <v>565</v>
      </c>
      <c r="AX337" s="259" t="s">
        <v>565</v>
      </c>
      <c r="AY337" s="259" t="s">
        <v>565</v>
      </c>
      <c r="AZ337" s="259" t="s">
        <v>565</v>
      </c>
      <c r="BA337" s="259" t="s">
        <v>565</v>
      </c>
    </row>
    <row r="338" spans="4:53">
      <c r="D338" s="259" t="s">
        <v>565</v>
      </c>
      <c r="E338" s="259" t="s">
        <v>565</v>
      </c>
      <c r="F338" s="259" t="s">
        <v>565</v>
      </c>
      <c r="G338" s="259" t="s">
        <v>565</v>
      </c>
      <c r="H338" s="259" t="s">
        <v>565</v>
      </c>
      <c r="I338" s="259" t="s">
        <v>565</v>
      </c>
      <c r="J338" s="259" t="s">
        <v>565</v>
      </c>
      <c r="K338" s="259" t="s">
        <v>565</v>
      </c>
      <c r="L338" s="259" t="s">
        <v>565</v>
      </c>
      <c r="M338" s="259" t="s">
        <v>565</v>
      </c>
      <c r="N338" s="259" t="s">
        <v>565</v>
      </c>
      <c r="O338" s="259" t="s">
        <v>565</v>
      </c>
      <c r="P338" s="259" t="s">
        <v>565</v>
      </c>
      <c r="Q338" s="259" t="s">
        <v>565</v>
      </c>
      <c r="R338" s="259" t="s">
        <v>565</v>
      </c>
      <c r="S338" s="259" t="s">
        <v>565</v>
      </c>
      <c r="T338" s="259" t="s">
        <v>565</v>
      </c>
      <c r="U338" s="259" t="s">
        <v>565</v>
      </c>
      <c r="V338" s="260" t="s">
        <v>565</v>
      </c>
      <c r="W338" s="260" t="s">
        <v>565</v>
      </c>
      <c r="X338" s="259" t="s">
        <v>565</v>
      </c>
      <c r="Y338" s="259" t="s">
        <v>565</v>
      </c>
      <c r="Z338" s="259" t="s">
        <v>565</v>
      </c>
      <c r="AA338" s="259" t="s">
        <v>565</v>
      </c>
      <c r="AB338" s="259" t="s">
        <v>565</v>
      </c>
      <c r="AC338" s="259" t="s">
        <v>565</v>
      </c>
      <c r="AD338" s="259" t="s">
        <v>565</v>
      </c>
      <c r="AE338" s="259" t="s">
        <v>565</v>
      </c>
      <c r="AF338" s="259" t="s">
        <v>565</v>
      </c>
      <c r="AG338" s="259" t="s">
        <v>565</v>
      </c>
      <c r="AH338" s="259" t="s">
        <v>565</v>
      </c>
      <c r="AI338" s="259" t="s">
        <v>565</v>
      </c>
      <c r="AJ338" s="259" t="s">
        <v>565</v>
      </c>
      <c r="AK338" s="259" t="s">
        <v>565</v>
      </c>
      <c r="AL338" s="259" t="s">
        <v>565</v>
      </c>
      <c r="AM338" s="259" t="s">
        <v>565</v>
      </c>
      <c r="AN338" s="259" t="s">
        <v>565</v>
      </c>
      <c r="AO338" s="259" t="s">
        <v>565</v>
      </c>
      <c r="AP338" s="259" t="s">
        <v>565</v>
      </c>
      <c r="AQ338" s="259" t="s">
        <v>565</v>
      </c>
      <c r="AR338" s="259" t="s">
        <v>565</v>
      </c>
      <c r="AS338" s="259" t="s">
        <v>565</v>
      </c>
      <c r="AT338" s="259" t="s">
        <v>565</v>
      </c>
      <c r="AU338" s="259" t="s">
        <v>565</v>
      </c>
      <c r="AV338" s="259" t="s">
        <v>565</v>
      </c>
      <c r="AW338" s="259" t="s">
        <v>565</v>
      </c>
      <c r="AX338" s="259" t="s">
        <v>565</v>
      </c>
      <c r="AY338" s="259" t="s">
        <v>565</v>
      </c>
      <c r="AZ338" s="259" t="s">
        <v>565</v>
      </c>
      <c r="BA338" s="259" t="s">
        <v>565</v>
      </c>
    </row>
    <row r="339" spans="4:53">
      <c r="D339" s="259" t="s">
        <v>565</v>
      </c>
      <c r="E339" s="259" t="s">
        <v>565</v>
      </c>
      <c r="F339" s="259" t="s">
        <v>565</v>
      </c>
      <c r="G339" s="259" t="s">
        <v>565</v>
      </c>
      <c r="H339" s="259" t="s">
        <v>565</v>
      </c>
      <c r="I339" s="259" t="s">
        <v>565</v>
      </c>
      <c r="J339" s="259" t="s">
        <v>565</v>
      </c>
      <c r="K339" s="259" t="s">
        <v>565</v>
      </c>
      <c r="L339" s="259" t="s">
        <v>565</v>
      </c>
      <c r="M339" s="259" t="s">
        <v>565</v>
      </c>
      <c r="N339" s="259" t="s">
        <v>565</v>
      </c>
      <c r="O339" s="259" t="s">
        <v>565</v>
      </c>
      <c r="P339" s="259" t="s">
        <v>565</v>
      </c>
      <c r="Q339" s="259" t="s">
        <v>565</v>
      </c>
      <c r="R339" s="259" t="s">
        <v>565</v>
      </c>
      <c r="S339" s="259" t="s">
        <v>565</v>
      </c>
      <c r="T339" s="259" t="s">
        <v>565</v>
      </c>
      <c r="U339" s="259" t="s">
        <v>565</v>
      </c>
      <c r="V339" s="260" t="s">
        <v>565</v>
      </c>
      <c r="W339" s="260" t="s">
        <v>565</v>
      </c>
      <c r="X339" s="259" t="s">
        <v>565</v>
      </c>
      <c r="Y339" s="259" t="s">
        <v>565</v>
      </c>
      <c r="Z339" s="259" t="s">
        <v>565</v>
      </c>
      <c r="AA339" s="259" t="s">
        <v>565</v>
      </c>
      <c r="AB339" s="259" t="s">
        <v>565</v>
      </c>
      <c r="AC339" s="259" t="s">
        <v>565</v>
      </c>
      <c r="AD339" s="259" t="s">
        <v>565</v>
      </c>
      <c r="AE339" s="259" t="s">
        <v>565</v>
      </c>
      <c r="AF339" s="259" t="s">
        <v>565</v>
      </c>
      <c r="AG339" s="259" t="s">
        <v>565</v>
      </c>
      <c r="AH339" s="259" t="s">
        <v>565</v>
      </c>
      <c r="AI339" s="259" t="s">
        <v>565</v>
      </c>
      <c r="AJ339" s="259" t="s">
        <v>565</v>
      </c>
      <c r="AK339" s="259" t="s">
        <v>565</v>
      </c>
      <c r="AL339" s="259" t="s">
        <v>565</v>
      </c>
      <c r="AM339" s="259" t="s">
        <v>565</v>
      </c>
      <c r="AN339" s="259" t="s">
        <v>565</v>
      </c>
      <c r="AO339" s="259" t="s">
        <v>565</v>
      </c>
      <c r="AP339" s="259" t="s">
        <v>565</v>
      </c>
      <c r="AQ339" s="259" t="s">
        <v>565</v>
      </c>
      <c r="AR339" s="259" t="s">
        <v>565</v>
      </c>
      <c r="AS339" s="259" t="s">
        <v>565</v>
      </c>
      <c r="AT339" s="259" t="s">
        <v>565</v>
      </c>
      <c r="AU339" s="259" t="s">
        <v>565</v>
      </c>
      <c r="AV339" s="259" t="s">
        <v>565</v>
      </c>
      <c r="AW339" s="259" t="s">
        <v>565</v>
      </c>
      <c r="AX339" s="259" t="s">
        <v>565</v>
      </c>
      <c r="AY339" s="259" t="s">
        <v>565</v>
      </c>
      <c r="AZ339" s="259" t="s">
        <v>565</v>
      </c>
      <c r="BA339" s="259" t="s">
        <v>565</v>
      </c>
    </row>
    <row r="340" spans="4:53">
      <c r="D340" s="259" t="s">
        <v>565</v>
      </c>
      <c r="E340" s="259" t="s">
        <v>565</v>
      </c>
      <c r="F340" s="259" t="s">
        <v>565</v>
      </c>
      <c r="G340" s="259" t="s">
        <v>565</v>
      </c>
      <c r="H340" s="259" t="s">
        <v>565</v>
      </c>
      <c r="I340" s="259" t="s">
        <v>565</v>
      </c>
      <c r="J340" s="259" t="s">
        <v>565</v>
      </c>
      <c r="K340" s="259" t="s">
        <v>565</v>
      </c>
      <c r="L340" s="259" t="s">
        <v>565</v>
      </c>
      <c r="M340" s="259" t="s">
        <v>565</v>
      </c>
      <c r="N340" s="259" t="s">
        <v>565</v>
      </c>
      <c r="O340" s="259" t="s">
        <v>565</v>
      </c>
      <c r="P340" s="259" t="s">
        <v>565</v>
      </c>
      <c r="Q340" s="259" t="s">
        <v>565</v>
      </c>
      <c r="R340" s="259" t="s">
        <v>565</v>
      </c>
      <c r="S340" s="259" t="s">
        <v>565</v>
      </c>
      <c r="T340" s="259" t="s">
        <v>565</v>
      </c>
      <c r="U340" s="259" t="s">
        <v>565</v>
      </c>
      <c r="V340" s="260" t="s">
        <v>565</v>
      </c>
      <c r="W340" s="260" t="s">
        <v>565</v>
      </c>
      <c r="X340" s="259" t="s">
        <v>565</v>
      </c>
      <c r="Y340" s="259" t="s">
        <v>565</v>
      </c>
      <c r="Z340" s="259" t="s">
        <v>565</v>
      </c>
      <c r="AA340" s="259" t="s">
        <v>565</v>
      </c>
      <c r="AB340" s="259" t="s">
        <v>565</v>
      </c>
      <c r="AC340" s="259" t="s">
        <v>565</v>
      </c>
      <c r="AD340" s="259" t="s">
        <v>565</v>
      </c>
      <c r="AE340" s="259" t="s">
        <v>565</v>
      </c>
      <c r="AF340" s="259" t="s">
        <v>565</v>
      </c>
      <c r="AG340" s="259" t="s">
        <v>565</v>
      </c>
      <c r="AH340" s="259" t="s">
        <v>565</v>
      </c>
      <c r="AI340" s="259" t="s">
        <v>565</v>
      </c>
      <c r="AJ340" s="259" t="s">
        <v>565</v>
      </c>
      <c r="AK340" s="259" t="s">
        <v>565</v>
      </c>
      <c r="AL340" s="259" t="s">
        <v>565</v>
      </c>
      <c r="AM340" s="259" t="s">
        <v>565</v>
      </c>
      <c r="AN340" s="259" t="s">
        <v>565</v>
      </c>
      <c r="AO340" s="259" t="s">
        <v>565</v>
      </c>
      <c r="AP340" s="259" t="s">
        <v>565</v>
      </c>
      <c r="AQ340" s="259" t="s">
        <v>565</v>
      </c>
      <c r="AR340" s="259" t="s">
        <v>565</v>
      </c>
      <c r="AS340" s="259" t="s">
        <v>565</v>
      </c>
      <c r="AT340" s="259" t="s">
        <v>565</v>
      </c>
      <c r="AU340" s="259" t="s">
        <v>565</v>
      </c>
      <c r="AV340" s="259" t="s">
        <v>565</v>
      </c>
      <c r="AW340" s="259" t="s">
        <v>565</v>
      </c>
      <c r="AX340" s="259" t="s">
        <v>565</v>
      </c>
      <c r="AY340" s="259" t="s">
        <v>565</v>
      </c>
      <c r="AZ340" s="259" t="s">
        <v>565</v>
      </c>
      <c r="BA340" s="259" t="s">
        <v>565</v>
      </c>
    </row>
    <row r="341" spans="4:53">
      <c r="D341" s="259" t="s">
        <v>565</v>
      </c>
      <c r="E341" s="259" t="s">
        <v>565</v>
      </c>
      <c r="F341" s="259" t="s">
        <v>565</v>
      </c>
      <c r="G341" s="259" t="s">
        <v>565</v>
      </c>
      <c r="H341" s="259" t="s">
        <v>565</v>
      </c>
      <c r="I341" s="259" t="s">
        <v>565</v>
      </c>
      <c r="J341" s="259" t="s">
        <v>565</v>
      </c>
      <c r="K341" s="259" t="s">
        <v>565</v>
      </c>
      <c r="L341" s="259" t="s">
        <v>565</v>
      </c>
      <c r="M341" s="259" t="s">
        <v>565</v>
      </c>
      <c r="N341" s="259" t="s">
        <v>565</v>
      </c>
      <c r="O341" s="259" t="s">
        <v>565</v>
      </c>
      <c r="P341" s="259" t="s">
        <v>565</v>
      </c>
      <c r="Q341" s="259" t="s">
        <v>565</v>
      </c>
      <c r="R341" s="259" t="s">
        <v>565</v>
      </c>
      <c r="S341" s="259" t="s">
        <v>565</v>
      </c>
      <c r="T341" s="259" t="s">
        <v>565</v>
      </c>
      <c r="U341" s="259" t="s">
        <v>565</v>
      </c>
      <c r="V341" s="260" t="s">
        <v>565</v>
      </c>
      <c r="W341" s="260" t="s">
        <v>565</v>
      </c>
      <c r="X341" s="259" t="s">
        <v>565</v>
      </c>
      <c r="Y341" s="259" t="s">
        <v>565</v>
      </c>
      <c r="Z341" s="259" t="s">
        <v>565</v>
      </c>
      <c r="AA341" s="259" t="s">
        <v>565</v>
      </c>
      <c r="AB341" s="259" t="s">
        <v>565</v>
      </c>
      <c r="AC341" s="259" t="s">
        <v>565</v>
      </c>
      <c r="AD341" s="259" t="s">
        <v>565</v>
      </c>
      <c r="AE341" s="259" t="s">
        <v>565</v>
      </c>
      <c r="AF341" s="259" t="s">
        <v>565</v>
      </c>
      <c r="AG341" s="259" t="s">
        <v>565</v>
      </c>
      <c r="AH341" s="259" t="s">
        <v>565</v>
      </c>
      <c r="AI341" s="259" t="s">
        <v>565</v>
      </c>
      <c r="AJ341" s="259" t="s">
        <v>565</v>
      </c>
      <c r="AK341" s="259" t="s">
        <v>565</v>
      </c>
      <c r="AL341" s="259" t="s">
        <v>565</v>
      </c>
      <c r="AM341" s="259" t="s">
        <v>565</v>
      </c>
      <c r="AN341" s="259" t="s">
        <v>565</v>
      </c>
      <c r="AO341" s="259" t="s">
        <v>565</v>
      </c>
      <c r="AP341" s="259" t="s">
        <v>565</v>
      </c>
      <c r="AQ341" s="259" t="s">
        <v>565</v>
      </c>
      <c r="AR341" s="259" t="s">
        <v>565</v>
      </c>
      <c r="AS341" s="259" t="s">
        <v>565</v>
      </c>
      <c r="AT341" s="259" t="s">
        <v>565</v>
      </c>
      <c r="AU341" s="259" t="s">
        <v>565</v>
      </c>
      <c r="AV341" s="259" t="s">
        <v>565</v>
      </c>
      <c r="AW341" s="259" t="s">
        <v>565</v>
      </c>
      <c r="AX341" s="259" t="s">
        <v>565</v>
      </c>
      <c r="AY341" s="259" t="s">
        <v>565</v>
      </c>
      <c r="AZ341" s="259" t="s">
        <v>565</v>
      </c>
      <c r="BA341" s="259" t="s">
        <v>565</v>
      </c>
    </row>
    <row r="342" spans="4:53">
      <c r="D342" s="259" t="s">
        <v>565</v>
      </c>
      <c r="E342" s="259" t="s">
        <v>565</v>
      </c>
      <c r="F342" s="259" t="s">
        <v>565</v>
      </c>
      <c r="G342" s="259" t="s">
        <v>565</v>
      </c>
      <c r="H342" s="259" t="s">
        <v>565</v>
      </c>
      <c r="I342" s="259" t="s">
        <v>565</v>
      </c>
      <c r="J342" s="259" t="s">
        <v>565</v>
      </c>
      <c r="K342" s="259" t="s">
        <v>565</v>
      </c>
      <c r="L342" s="259" t="s">
        <v>565</v>
      </c>
      <c r="M342" s="259" t="s">
        <v>565</v>
      </c>
      <c r="N342" s="259" t="s">
        <v>565</v>
      </c>
      <c r="O342" s="259" t="s">
        <v>565</v>
      </c>
      <c r="P342" s="259" t="s">
        <v>565</v>
      </c>
      <c r="Q342" s="259" t="s">
        <v>565</v>
      </c>
      <c r="R342" s="259" t="s">
        <v>565</v>
      </c>
      <c r="S342" s="259" t="s">
        <v>565</v>
      </c>
      <c r="T342" s="259" t="s">
        <v>565</v>
      </c>
      <c r="U342" s="259" t="s">
        <v>565</v>
      </c>
      <c r="V342" s="260" t="s">
        <v>565</v>
      </c>
      <c r="W342" s="260" t="s">
        <v>565</v>
      </c>
      <c r="X342" s="259" t="s">
        <v>565</v>
      </c>
      <c r="Y342" s="259" t="s">
        <v>565</v>
      </c>
      <c r="Z342" s="259" t="s">
        <v>565</v>
      </c>
      <c r="AA342" s="259" t="s">
        <v>565</v>
      </c>
      <c r="AB342" s="259" t="s">
        <v>565</v>
      </c>
      <c r="AC342" s="259" t="s">
        <v>565</v>
      </c>
      <c r="AD342" s="259" t="s">
        <v>565</v>
      </c>
      <c r="AE342" s="259" t="s">
        <v>565</v>
      </c>
      <c r="AF342" s="259" t="s">
        <v>565</v>
      </c>
      <c r="AG342" s="259" t="s">
        <v>565</v>
      </c>
      <c r="AH342" s="259" t="s">
        <v>565</v>
      </c>
      <c r="AI342" s="259" t="s">
        <v>565</v>
      </c>
      <c r="AJ342" s="259" t="s">
        <v>565</v>
      </c>
      <c r="AK342" s="259" t="s">
        <v>565</v>
      </c>
      <c r="AL342" s="259" t="s">
        <v>565</v>
      </c>
      <c r="AM342" s="259" t="s">
        <v>565</v>
      </c>
      <c r="AN342" s="259" t="s">
        <v>565</v>
      </c>
      <c r="AO342" s="259" t="s">
        <v>565</v>
      </c>
      <c r="AP342" s="259" t="s">
        <v>565</v>
      </c>
      <c r="AQ342" s="259" t="s">
        <v>565</v>
      </c>
      <c r="AR342" s="259" t="s">
        <v>565</v>
      </c>
      <c r="AS342" s="259" t="s">
        <v>565</v>
      </c>
      <c r="AT342" s="259" t="s">
        <v>565</v>
      </c>
      <c r="AU342" s="259" t="s">
        <v>565</v>
      </c>
      <c r="AV342" s="259" t="s">
        <v>565</v>
      </c>
      <c r="AW342" s="259" t="s">
        <v>565</v>
      </c>
      <c r="AX342" s="259" t="s">
        <v>565</v>
      </c>
      <c r="AY342" s="259" t="s">
        <v>565</v>
      </c>
      <c r="AZ342" s="259" t="s">
        <v>565</v>
      </c>
      <c r="BA342" s="259" t="s">
        <v>565</v>
      </c>
    </row>
    <row r="343" spans="4:53">
      <c r="D343" s="259" t="s">
        <v>565</v>
      </c>
      <c r="E343" s="259" t="s">
        <v>565</v>
      </c>
      <c r="F343" s="259" t="s">
        <v>565</v>
      </c>
      <c r="G343" s="259" t="s">
        <v>565</v>
      </c>
      <c r="H343" s="259" t="s">
        <v>565</v>
      </c>
      <c r="I343" s="259" t="s">
        <v>565</v>
      </c>
      <c r="J343" s="259" t="s">
        <v>565</v>
      </c>
      <c r="K343" s="259" t="s">
        <v>565</v>
      </c>
      <c r="L343" s="259" t="s">
        <v>565</v>
      </c>
      <c r="M343" s="259" t="s">
        <v>565</v>
      </c>
      <c r="N343" s="259" t="s">
        <v>565</v>
      </c>
      <c r="O343" s="259" t="s">
        <v>565</v>
      </c>
      <c r="P343" s="259" t="s">
        <v>565</v>
      </c>
      <c r="Q343" s="259" t="s">
        <v>565</v>
      </c>
      <c r="R343" s="259" t="s">
        <v>565</v>
      </c>
      <c r="S343" s="259" t="s">
        <v>565</v>
      </c>
      <c r="T343" s="259" t="s">
        <v>565</v>
      </c>
      <c r="U343" s="259" t="s">
        <v>565</v>
      </c>
      <c r="V343" s="260" t="s">
        <v>565</v>
      </c>
      <c r="W343" s="260" t="s">
        <v>565</v>
      </c>
      <c r="X343" s="259" t="s">
        <v>565</v>
      </c>
      <c r="Y343" s="259" t="s">
        <v>565</v>
      </c>
      <c r="Z343" s="259" t="s">
        <v>565</v>
      </c>
      <c r="AA343" s="259" t="s">
        <v>565</v>
      </c>
      <c r="AB343" s="259" t="s">
        <v>565</v>
      </c>
      <c r="AC343" s="259" t="s">
        <v>565</v>
      </c>
      <c r="AD343" s="259" t="s">
        <v>565</v>
      </c>
      <c r="AE343" s="259" t="s">
        <v>565</v>
      </c>
      <c r="AF343" s="259" t="s">
        <v>565</v>
      </c>
      <c r="AG343" s="259" t="s">
        <v>565</v>
      </c>
      <c r="AH343" s="259" t="s">
        <v>565</v>
      </c>
      <c r="AI343" s="259" t="s">
        <v>565</v>
      </c>
      <c r="AJ343" s="259" t="s">
        <v>565</v>
      </c>
      <c r="AK343" s="259" t="s">
        <v>565</v>
      </c>
      <c r="AL343" s="259" t="s">
        <v>565</v>
      </c>
      <c r="AM343" s="259" t="s">
        <v>565</v>
      </c>
      <c r="AN343" s="259" t="s">
        <v>565</v>
      </c>
      <c r="AO343" s="259" t="s">
        <v>565</v>
      </c>
      <c r="AP343" s="259" t="s">
        <v>565</v>
      </c>
      <c r="AQ343" s="259" t="s">
        <v>565</v>
      </c>
      <c r="AR343" s="259" t="s">
        <v>565</v>
      </c>
      <c r="AS343" s="259" t="s">
        <v>565</v>
      </c>
      <c r="AT343" s="259" t="s">
        <v>565</v>
      </c>
      <c r="AU343" s="259" t="s">
        <v>565</v>
      </c>
      <c r="AV343" s="259" t="s">
        <v>565</v>
      </c>
      <c r="AW343" s="259" t="s">
        <v>565</v>
      </c>
      <c r="AX343" s="259" t="s">
        <v>565</v>
      </c>
      <c r="AY343" s="259" t="s">
        <v>565</v>
      </c>
      <c r="AZ343" s="259" t="s">
        <v>565</v>
      </c>
      <c r="BA343" s="259" t="s">
        <v>565</v>
      </c>
    </row>
    <row r="344" spans="4:53">
      <c r="D344" s="259" t="s">
        <v>565</v>
      </c>
      <c r="E344" s="259" t="s">
        <v>565</v>
      </c>
      <c r="F344" s="259" t="s">
        <v>565</v>
      </c>
      <c r="G344" s="259" t="s">
        <v>565</v>
      </c>
      <c r="H344" s="259" t="s">
        <v>565</v>
      </c>
      <c r="I344" s="259" t="s">
        <v>565</v>
      </c>
      <c r="J344" s="259" t="s">
        <v>565</v>
      </c>
      <c r="K344" s="259" t="s">
        <v>565</v>
      </c>
      <c r="L344" s="259" t="s">
        <v>565</v>
      </c>
      <c r="M344" s="259" t="s">
        <v>565</v>
      </c>
      <c r="N344" s="259" t="s">
        <v>565</v>
      </c>
      <c r="O344" s="259" t="s">
        <v>565</v>
      </c>
      <c r="P344" s="259" t="s">
        <v>565</v>
      </c>
      <c r="Q344" s="259" t="s">
        <v>565</v>
      </c>
      <c r="R344" s="259" t="s">
        <v>565</v>
      </c>
      <c r="S344" s="259" t="s">
        <v>565</v>
      </c>
      <c r="T344" s="259" t="s">
        <v>565</v>
      </c>
      <c r="U344" s="259" t="s">
        <v>565</v>
      </c>
      <c r="V344" s="260" t="s">
        <v>565</v>
      </c>
      <c r="W344" s="260" t="s">
        <v>565</v>
      </c>
      <c r="X344" s="259" t="s">
        <v>565</v>
      </c>
      <c r="Y344" s="259" t="s">
        <v>565</v>
      </c>
      <c r="Z344" s="259" t="s">
        <v>565</v>
      </c>
      <c r="AA344" s="259" t="s">
        <v>565</v>
      </c>
      <c r="AB344" s="259" t="s">
        <v>565</v>
      </c>
      <c r="AC344" s="259" t="s">
        <v>565</v>
      </c>
      <c r="AD344" s="259" t="s">
        <v>565</v>
      </c>
      <c r="AE344" s="259" t="s">
        <v>565</v>
      </c>
      <c r="AF344" s="259" t="s">
        <v>565</v>
      </c>
      <c r="AG344" s="259" t="s">
        <v>565</v>
      </c>
      <c r="AH344" s="259" t="s">
        <v>565</v>
      </c>
      <c r="AI344" s="259" t="s">
        <v>565</v>
      </c>
      <c r="AJ344" s="259" t="s">
        <v>565</v>
      </c>
      <c r="AK344" s="259" t="s">
        <v>565</v>
      </c>
      <c r="AL344" s="259" t="s">
        <v>565</v>
      </c>
      <c r="AM344" s="259" t="s">
        <v>565</v>
      </c>
      <c r="AN344" s="259" t="s">
        <v>565</v>
      </c>
      <c r="AO344" s="259" t="s">
        <v>565</v>
      </c>
      <c r="AP344" s="259" t="s">
        <v>565</v>
      </c>
      <c r="AQ344" s="259" t="s">
        <v>565</v>
      </c>
      <c r="AR344" s="259" t="s">
        <v>565</v>
      </c>
      <c r="AS344" s="259" t="s">
        <v>565</v>
      </c>
      <c r="AT344" s="259" t="s">
        <v>565</v>
      </c>
      <c r="AU344" s="259" t="s">
        <v>565</v>
      </c>
      <c r="AV344" s="259" t="s">
        <v>565</v>
      </c>
      <c r="AW344" s="259" t="s">
        <v>565</v>
      </c>
      <c r="AX344" s="259" t="s">
        <v>565</v>
      </c>
      <c r="AY344" s="259" t="s">
        <v>565</v>
      </c>
      <c r="AZ344" s="259" t="s">
        <v>565</v>
      </c>
      <c r="BA344" s="259" t="s">
        <v>565</v>
      </c>
    </row>
    <row r="345" spans="4:53">
      <c r="D345" s="259" t="s">
        <v>565</v>
      </c>
      <c r="E345" s="259" t="s">
        <v>565</v>
      </c>
      <c r="F345" s="259" t="s">
        <v>565</v>
      </c>
      <c r="G345" s="259" t="s">
        <v>565</v>
      </c>
      <c r="H345" s="259" t="s">
        <v>565</v>
      </c>
      <c r="I345" s="259" t="s">
        <v>565</v>
      </c>
      <c r="J345" s="259" t="s">
        <v>565</v>
      </c>
      <c r="K345" s="259" t="s">
        <v>565</v>
      </c>
      <c r="L345" s="259" t="s">
        <v>565</v>
      </c>
      <c r="M345" s="259" t="s">
        <v>565</v>
      </c>
      <c r="N345" s="259" t="s">
        <v>565</v>
      </c>
      <c r="O345" s="259" t="s">
        <v>565</v>
      </c>
      <c r="P345" s="259" t="s">
        <v>565</v>
      </c>
      <c r="Q345" s="259" t="s">
        <v>565</v>
      </c>
      <c r="R345" s="259" t="s">
        <v>565</v>
      </c>
      <c r="S345" s="259" t="s">
        <v>565</v>
      </c>
      <c r="T345" s="259" t="s">
        <v>565</v>
      </c>
      <c r="U345" s="259" t="s">
        <v>565</v>
      </c>
      <c r="V345" s="260" t="s">
        <v>565</v>
      </c>
      <c r="W345" s="260" t="s">
        <v>565</v>
      </c>
      <c r="X345" s="259" t="s">
        <v>565</v>
      </c>
      <c r="Y345" s="259" t="s">
        <v>565</v>
      </c>
      <c r="Z345" s="259" t="s">
        <v>565</v>
      </c>
      <c r="AA345" s="259" t="s">
        <v>565</v>
      </c>
      <c r="AB345" s="259" t="s">
        <v>565</v>
      </c>
      <c r="AC345" s="259" t="s">
        <v>565</v>
      </c>
      <c r="AD345" s="259" t="s">
        <v>565</v>
      </c>
      <c r="AE345" s="259" t="s">
        <v>565</v>
      </c>
      <c r="AF345" s="259" t="s">
        <v>565</v>
      </c>
      <c r="AG345" s="259" t="s">
        <v>565</v>
      </c>
      <c r="AH345" s="259" t="s">
        <v>565</v>
      </c>
      <c r="AI345" s="259" t="s">
        <v>565</v>
      </c>
      <c r="AJ345" s="259" t="s">
        <v>565</v>
      </c>
      <c r="AK345" s="259" t="s">
        <v>565</v>
      </c>
      <c r="AL345" s="259" t="s">
        <v>565</v>
      </c>
      <c r="AM345" s="259" t="s">
        <v>565</v>
      </c>
      <c r="AN345" s="259" t="s">
        <v>565</v>
      </c>
      <c r="AO345" s="259" t="s">
        <v>565</v>
      </c>
      <c r="AP345" s="259" t="s">
        <v>565</v>
      </c>
      <c r="AQ345" s="259" t="s">
        <v>565</v>
      </c>
      <c r="AR345" s="259" t="s">
        <v>565</v>
      </c>
      <c r="AS345" s="259" t="s">
        <v>565</v>
      </c>
      <c r="AT345" s="259" t="s">
        <v>565</v>
      </c>
      <c r="AU345" s="259" t="s">
        <v>565</v>
      </c>
      <c r="AV345" s="259" t="s">
        <v>565</v>
      </c>
      <c r="AW345" s="259" t="s">
        <v>565</v>
      </c>
      <c r="AX345" s="259" t="s">
        <v>565</v>
      </c>
      <c r="AY345" s="259" t="s">
        <v>565</v>
      </c>
      <c r="AZ345" s="259" t="s">
        <v>565</v>
      </c>
      <c r="BA345" s="259" t="s">
        <v>565</v>
      </c>
    </row>
    <row r="346" spans="4:53">
      <c r="D346" s="259" t="s">
        <v>565</v>
      </c>
      <c r="E346" s="259" t="s">
        <v>565</v>
      </c>
      <c r="F346" s="259" t="s">
        <v>565</v>
      </c>
      <c r="G346" s="259" t="s">
        <v>565</v>
      </c>
      <c r="H346" s="259" t="s">
        <v>565</v>
      </c>
      <c r="I346" s="259" t="s">
        <v>565</v>
      </c>
      <c r="J346" s="259" t="s">
        <v>565</v>
      </c>
      <c r="K346" s="259" t="s">
        <v>565</v>
      </c>
      <c r="L346" s="259" t="s">
        <v>565</v>
      </c>
      <c r="M346" s="259" t="s">
        <v>565</v>
      </c>
      <c r="N346" s="259" t="s">
        <v>565</v>
      </c>
      <c r="O346" s="259" t="s">
        <v>565</v>
      </c>
      <c r="P346" s="259" t="s">
        <v>565</v>
      </c>
      <c r="Q346" s="259" t="s">
        <v>565</v>
      </c>
      <c r="R346" s="259" t="s">
        <v>565</v>
      </c>
      <c r="S346" s="259" t="s">
        <v>565</v>
      </c>
      <c r="T346" s="259" t="s">
        <v>565</v>
      </c>
      <c r="U346" s="259" t="s">
        <v>565</v>
      </c>
      <c r="V346" s="260" t="s">
        <v>565</v>
      </c>
      <c r="W346" s="260" t="s">
        <v>565</v>
      </c>
      <c r="X346" s="259" t="s">
        <v>565</v>
      </c>
      <c r="Y346" s="259" t="s">
        <v>565</v>
      </c>
      <c r="Z346" s="259" t="s">
        <v>565</v>
      </c>
      <c r="AA346" s="259" t="s">
        <v>565</v>
      </c>
      <c r="AB346" s="259" t="s">
        <v>565</v>
      </c>
      <c r="AC346" s="259" t="s">
        <v>565</v>
      </c>
      <c r="AD346" s="259" t="s">
        <v>565</v>
      </c>
      <c r="AE346" s="259" t="s">
        <v>565</v>
      </c>
      <c r="AF346" s="259" t="s">
        <v>565</v>
      </c>
      <c r="AG346" s="259" t="s">
        <v>565</v>
      </c>
      <c r="AH346" s="259" t="s">
        <v>565</v>
      </c>
      <c r="AI346" s="259" t="s">
        <v>565</v>
      </c>
      <c r="AJ346" s="259" t="s">
        <v>565</v>
      </c>
      <c r="AK346" s="259" t="s">
        <v>565</v>
      </c>
      <c r="AL346" s="259" t="s">
        <v>565</v>
      </c>
      <c r="AM346" s="259" t="s">
        <v>565</v>
      </c>
      <c r="AN346" s="259" t="s">
        <v>565</v>
      </c>
      <c r="AO346" s="259" t="s">
        <v>565</v>
      </c>
      <c r="AP346" s="259" t="s">
        <v>565</v>
      </c>
      <c r="AQ346" s="259" t="s">
        <v>565</v>
      </c>
      <c r="AR346" s="259" t="s">
        <v>565</v>
      </c>
      <c r="AS346" s="259" t="s">
        <v>565</v>
      </c>
      <c r="AT346" s="259" t="s">
        <v>565</v>
      </c>
      <c r="AU346" s="259" t="s">
        <v>565</v>
      </c>
      <c r="AV346" s="259" t="s">
        <v>565</v>
      </c>
      <c r="AW346" s="259" t="s">
        <v>565</v>
      </c>
      <c r="AX346" s="259" t="s">
        <v>565</v>
      </c>
      <c r="AY346" s="259" t="s">
        <v>565</v>
      </c>
      <c r="AZ346" s="259" t="s">
        <v>565</v>
      </c>
      <c r="BA346" s="259" t="s">
        <v>565</v>
      </c>
    </row>
    <row r="347" spans="4:53">
      <c r="D347" s="259" t="s">
        <v>565</v>
      </c>
      <c r="E347" s="259" t="s">
        <v>565</v>
      </c>
      <c r="F347" s="259" t="s">
        <v>565</v>
      </c>
      <c r="G347" s="259" t="s">
        <v>565</v>
      </c>
      <c r="H347" s="259" t="s">
        <v>565</v>
      </c>
      <c r="I347" s="259" t="s">
        <v>565</v>
      </c>
      <c r="J347" s="259" t="s">
        <v>565</v>
      </c>
      <c r="K347" s="259" t="s">
        <v>565</v>
      </c>
      <c r="L347" s="259" t="s">
        <v>565</v>
      </c>
      <c r="M347" s="259" t="s">
        <v>565</v>
      </c>
      <c r="N347" s="259" t="s">
        <v>565</v>
      </c>
      <c r="O347" s="259" t="s">
        <v>565</v>
      </c>
      <c r="P347" s="259" t="s">
        <v>565</v>
      </c>
      <c r="Q347" s="259" t="s">
        <v>565</v>
      </c>
      <c r="R347" s="259" t="s">
        <v>565</v>
      </c>
      <c r="S347" s="259" t="s">
        <v>565</v>
      </c>
      <c r="T347" s="259" t="s">
        <v>565</v>
      </c>
      <c r="U347" s="259" t="s">
        <v>565</v>
      </c>
      <c r="V347" s="260" t="s">
        <v>565</v>
      </c>
      <c r="W347" s="260" t="s">
        <v>565</v>
      </c>
      <c r="X347" s="259" t="s">
        <v>565</v>
      </c>
      <c r="Y347" s="259" t="s">
        <v>565</v>
      </c>
      <c r="Z347" s="259" t="s">
        <v>565</v>
      </c>
      <c r="AA347" s="259" t="s">
        <v>565</v>
      </c>
      <c r="AB347" s="259" t="s">
        <v>565</v>
      </c>
      <c r="AC347" s="259" t="s">
        <v>565</v>
      </c>
      <c r="AD347" s="259" t="s">
        <v>565</v>
      </c>
      <c r="AE347" s="259" t="s">
        <v>565</v>
      </c>
      <c r="AF347" s="259" t="s">
        <v>565</v>
      </c>
      <c r="AG347" s="259" t="s">
        <v>565</v>
      </c>
      <c r="AH347" s="259" t="s">
        <v>565</v>
      </c>
      <c r="AI347" s="259" t="s">
        <v>565</v>
      </c>
      <c r="AJ347" s="259" t="s">
        <v>565</v>
      </c>
      <c r="AK347" s="259" t="s">
        <v>565</v>
      </c>
      <c r="AL347" s="259" t="s">
        <v>565</v>
      </c>
      <c r="AM347" s="259" t="s">
        <v>565</v>
      </c>
      <c r="AN347" s="259" t="s">
        <v>565</v>
      </c>
      <c r="AO347" s="259" t="s">
        <v>565</v>
      </c>
      <c r="AP347" s="259" t="s">
        <v>565</v>
      </c>
      <c r="AQ347" s="259" t="s">
        <v>565</v>
      </c>
      <c r="AR347" s="259" t="s">
        <v>565</v>
      </c>
      <c r="AS347" s="259" t="s">
        <v>565</v>
      </c>
      <c r="AT347" s="259" t="s">
        <v>565</v>
      </c>
      <c r="AU347" s="259" t="s">
        <v>565</v>
      </c>
      <c r="AV347" s="259" t="s">
        <v>565</v>
      </c>
      <c r="AW347" s="259" t="s">
        <v>565</v>
      </c>
      <c r="AX347" s="259" t="s">
        <v>565</v>
      </c>
      <c r="AY347" s="259" t="s">
        <v>565</v>
      </c>
      <c r="AZ347" s="259" t="s">
        <v>565</v>
      </c>
      <c r="BA347" s="259" t="s">
        <v>565</v>
      </c>
    </row>
    <row r="348" spans="4:53">
      <c r="D348" s="259" t="s">
        <v>565</v>
      </c>
      <c r="E348" s="259" t="s">
        <v>565</v>
      </c>
      <c r="F348" s="259" t="s">
        <v>565</v>
      </c>
      <c r="G348" s="259" t="s">
        <v>565</v>
      </c>
      <c r="H348" s="259" t="s">
        <v>565</v>
      </c>
      <c r="I348" s="259" t="s">
        <v>565</v>
      </c>
      <c r="J348" s="259" t="s">
        <v>565</v>
      </c>
      <c r="K348" s="259" t="s">
        <v>565</v>
      </c>
      <c r="L348" s="259" t="s">
        <v>565</v>
      </c>
      <c r="M348" s="259" t="s">
        <v>565</v>
      </c>
      <c r="N348" s="259" t="s">
        <v>565</v>
      </c>
      <c r="O348" s="259" t="s">
        <v>565</v>
      </c>
      <c r="P348" s="259" t="s">
        <v>565</v>
      </c>
      <c r="Q348" s="259" t="s">
        <v>565</v>
      </c>
      <c r="R348" s="259" t="s">
        <v>565</v>
      </c>
      <c r="S348" s="259" t="s">
        <v>565</v>
      </c>
      <c r="T348" s="259" t="s">
        <v>565</v>
      </c>
      <c r="U348" s="259" t="s">
        <v>565</v>
      </c>
      <c r="V348" s="260" t="s">
        <v>565</v>
      </c>
      <c r="W348" s="260" t="s">
        <v>565</v>
      </c>
      <c r="X348" s="259" t="s">
        <v>565</v>
      </c>
      <c r="Y348" s="259" t="s">
        <v>565</v>
      </c>
      <c r="Z348" s="259" t="s">
        <v>565</v>
      </c>
      <c r="AA348" s="259" t="s">
        <v>565</v>
      </c>
      <c r="AB348" s="259" t="s">
        <v>565</v>
      </c>
      <c r="AC348" s="259" t="s">
        <v>565</v>
      </c>
      <c r="AD348" s="259" t="s">
        <v>565</v>
      </c>
      <c r="AE348" s="259" t="s">
        <v>565</v>
      </c>
      <c r="AF348" s="259" t="s">
        <v>565</v>
      </c>
      <c r="AG348" s="259" t="s">
        <v>565</v>
      </c>
      <c r="AH348" s="259" t="s">
        <v>565</v>
      </c>
      <c r="AI348" s="259" t="s">
        <v>565</v>
      </c>
      <c r="AJ348" s="259" t="s">
        <v>565</v>
      </c>
      <c r="AK348" s="259" t="s">
        <v>565</v>
      </c>
      <c r="AL348" s="259" t="s">
        <v>565</v>
      </c>
      <c r="AM348" s="259" t="s">
        <v>565</v>
      </c>
      <c r="AN348" s="259" t="s">
        <v>565</v>
      </c>
      <c r="AO348" s="259" t="s">
        <v>565</v>
      </c>
      <c r="AP348" s="259" t="s">
        <v>565</v>
      </c>
      <c r="AQ348" s="259" t="s">
        <v>565</v>
      </c>
      <c r="AR348" s="259" t="s">
        <v>565</v>
      </c>
      <c r="AS348" s="259" t="s">
        <v>565</v>
      </c>
      <c r="AT348" s="259" t="s">
        <v>565</v>
      </c>
      <c r="AU348" s="259" t="s">
        <v>565</v>
      </c>
      <c r="AV348" s="259" t="s">
        <v>565</v>
      </c>
      <c r="AW348" s="259" t="s">
        <v>565</v>
      </c>
      <c r="AX348" s="259" t="s">
        <v>565</v>
      </c>
      <c r="AY348" s="259" t="s">
        <v>565</v>
      </c>
      <c r="AZ348" s="259" t="s">
        <v>565</v>
      </c>
      <c r="BA348" s="259" t="s">
        <v>565</v>
      </c>
    </row>
    <row r="349" spans="4:53">
      <c r="D349" s="259" t="s">
        <v>565</v>
      </c>
      <c r="E349" s="259" t="s">
        <v>565</v>
      </c>
      <c r="F349" s="259" t="s">
        <v>565</v>
      </c>
      <c r="G349" s="259" t="s">
        <v>565</v>
      </c>
      <c r="H349" s="259" t="s">
        <v>565</v>
      </c>
      <c r="I349" s="259" t="s">
        <v>565</v>
      </c>
      <c r="J349" s="259" t="s">
        <v>565</v>
      </c>
      <c r="K349" s="259" t="s">
        <v>565</v>
      </c>
      <c r="L349" s="259" t="s">
        <v>565</v>
      </c>
      <c r="M349" s="259" t="s">
        <v>565</v>
      </c>
      <c r="N349" s="259" t="s">
        <v>565</v>
      </c>
      <c r="O349" s="259" t="s">
        <v>565</v>
      </c>
      <c r="P349" s="259" t="s">
        <v>565</v>
      </c>
      <c r="Q349" s="259" t="s">
        <v>565</v>
      </c>
      <c r="R349" s="259" t="s">
        <v>565</v>
      </c>
      <c r="S349" s="259" t="s">
        <v>565</v>
      </c>
      <c r="T349" s="259" t="s">
        <v>565</v>
      </c>
      <c r="U349" s="259" t="s">
        <v>565</v>
      </c>
      <c r="V349" s="260" t="s">
        <v>565</v>
      </c>
      <c r="W349" s="260" t="s">
        <v>565</v>
      </c>
      <c r="X349" s="259" t="s">
        <v>565</v>
      </c>
      <c r="Y349" s="259" t="s">
        <v>565</v>
      </c>
      <c r="Z349" s="259" t="s">
        <v>565</v>
      </c>
      <c r="AA349" s="259" t="s">
        <v>565</v>
      </c>
      <c r="AB349" s="259" t="s">
        <v>565</v>
      </c>
      <c r="AC349" s="259" t="s">
        <v>565</v>
      </c>
      <c r="AD349" s="259" t="s">
        <v>565</v>
      </c>
      <c r="AE349" s="259" t="s">
        <v>565</v>
      </c>
      <c r="AF349" s="259" t="s">
        <v>565</v>
      </c>
      <c r="AG349" s="259" t="s">
        <v>565</v>
      </c>
      <c r="AH349" s="259" t="s">
        <v>565</v>
      </c>
      <c r="AI349" s="259" t="s">
        <v>565</v>
      </c>
      <c r="AJ349" s="259" t="s">
        <v>565</v>
      </c>
      <c r="AK349" s="259" t="s">
        <v>565</v>
      </c>
      <c r="AL349" s="259" t="s">
        <v>565</v>
      </c>
      <c r="AM349" s="259" t="s">
        <v>565</v>
      </c>
      <c r="AN349" s="259" t="s">
        <v>565</v>
      </c>
      <c r="AO349" s="259" t="s">
        <v>565</v>
      </c>
      <c r="AP349" s="259" t="s">
        <v>565</v>
      </c>
      <c r="AQ349" s="259" t="s">
        <v>565</v>
      </c>
      <c r="AR349" s="259" t="s">
        <v>565</v>
      </c>
      <c r="AS349" s="259" t="s">
        <v>565</v>
      </c>
      <c r="AT349" s="259" t="s">
        <v>565</v>
      </c>
      <c r="AU349" s="259" t="s">
        <v>565</v>
      </c>
      <c r="AV349" s="259" t="s">
        <v>565</v>
      </c>
      <c r="AW349" s="259" t="s">
        <v>565</v>
      </c>
      <c r="AX349" s="259" t="s">
        <v>565</v>
      </c>
      <c r="AY349" s="259" t="s">
        <v>565</v>
      </c>
      <c r="AZ349" s="259" t="s">
        <v>565</v>
      </c>
      <c r="BA349" s="259" t="s">
        <v>565</v>
      </c>
    </row>
    <row r="350" spans="4:53">
      <c r="D350" s="259" t="s">
        <v>565</v>
      </c>
      <c r="E350" s="259" t="s">
        <v>565</v>
      </c>
      <c r="F350" s="259" t="s">
        <v>565</v>
      </c>
      <c r="G350" s="259" t="s">
        <v>565</v>
      </c>
      <c r="H350" s="259" t="s">
        <v>565</v>
      </c>
      <c r="I350" s="259" t="s">
        <v>565</v>
      </c>
      <c r="J350" s="259" t="s">
        <v>565</v>
      </c>
      <c r="K350" s="259" t="s">
        <v>565</v>
      </c>
      <c r="L350" s="259" t="s">
        <v>565</v>
      </c>
      <c r="M350" s="259" t="s">
        <v>565</v>
      </c>
      <c r="N350" s="259" t="s">
        <v>565</v>
      </c>
      <c r="O350" s="259" t="s">
        <v>565</v>
      </c>
      <c r="P350" s="259" t="s">
        <v>565</v>
      </c>
      <c r="Q350" s="259" t="s">
        <v>565</v>
      </c>
      <c r="R350" s="259" t="s">
        <v>565</v>
      </c>
      <c r="S350" s="259" t="s">
        <v>565</v>
      </c>
      <c r="T350" s="259" t="s">
        <v>565</v>
      </c>
      <c r="U350" s="259" t="s">
        <v>565</v>
      </c>
      <c r="V350" s="260" t="s">
        <v>565</v>
      </c>
      <c r="W350" s="260" t="s">
        <v>565</v>
      </c>
      <c r="X350" s="259" t="s">
        <v>565</v>
      </c>
      <c r="Y350" s="259" t="s">
        <v>565</v>
      </c>
      <c r="Z350" s="259" t="s">
        <v>565</v>
      </c>
      <c r="AA350" s="259" t="s">
        <v>565</v>
      </c>
      <c r="AB350" s="259" t="s">
        <v>565</v>
      </c>
      <c r="AC350" s="259" t="s">
        <v>565</v>
      </c>
      <c r="AD350" s="259" t="s">
        <v>565</v>
      </c>
      <c r="AE350" s="259" t="s">
        <v>565</v>
      </c>
      <c r="AF350" s="259" t="s">
        <v>565</v>
      </c>
      <c r="AG350" s="259" t="s">
        <v>565</v>
      </c>
      <c r="AH350" s="259" t="s">
        <v>565</v>
      </c>
      <c r="AI350" s="259" t="s">
        <v>565</v>
      </c>
      <c r="AJ350" s="259" t="s">
        <v>565</v>
      </c>
      <c r="AK350" s="259" t="s">
        <v>565</v>
      </c>
      <c r="AL350" s="259" t="s">
        <v>565</v>
      </c>
      <c r="AM350" s="259" t="s">
        <v>565</v>
      </c>
      <c r="AN350" s="259" t="s">
        <v>565</v>
      </c>
      <c r="AO350" s="259" t="s">
        <v>565</v>
      </c>
      <c r="AP350" s="259" t="s">
        <v>565</v>
      </c>
      <c r="AQ350" s="259" t="s">
        <v>565</v>
      </c>
      <c r="AR350" s="259" t="s">
        <v>565</v>
      </c>
      <c r="AS350" s="259" t="s">
        <v>565</v>
      </c>
      <c r="AT350" s="259" t="s">
        <v>565</v>
      </c>
      <c r="AU350" s="259" t="s">
        <v>565</v>
      </c>
      <c r="AV350" s="259" t="s">
        <v>565</v>
      </c>
      <c r="AW350" s="259" t="s">
        <v>565</v>
      </c>
      <c r="AX350" s="259" t="s">
        <v>565</v>
      </c>
      <c r="AY350" s="259" t="s">
        <v>565</v>
      </c>
      <c r="AZ350" s="259" t="s">
        <v>565</v>
      </c>
      <c r="BA350" s="259" t="s">
        <v>565</v>
      </c>
    </row>
    <row r="351" spans="4:53">
      <c r="D351" s="259" t="s">
        <v>565</v>
      </c>
      <c r="E351" s="259" t="s">
        <v>565</v>
      </c>
      <c r="F351" s="259" t="s">
        <v>565</v>
      </c>
      <c r="G351" s="259" t="s">
        <v>565</v>
      </c>
      <c r="H351" s="259" t="s">
        <v>565</v>
      </c>
      <c r="I351" s="259" t="s">
        <v>565</v>
      </c>
      <c r="J351" s="259" t="s">
        <v>565</v>
      </c>
      <c r="K351" s="259" t="s">
        <v>565</v>
      </c>
      <c r="L351" s="259" t="s">
        <v>565</v>
      </c>
      <c r="M351" s="259" t="s">
        <v>565</v>
      </c>
      <c r="N351" s="259" t="s">
        <v>565</v>
      </c>
      <c r="O351" s="259" t="s">
        <v>565</v>
      </c>
      <c r="P351" s="259" t="s">
        <v>565</v>
      </c>
      <c r="Q351" s="259" t="s">
        <v>565</v>
      </c>
      <c r="R351" s="259" t="s">
        <v>565</v>
      </c>
      <c r="S351" s="259" t="s">
        <v>565</v>
      </c>
      <c r="T351" s="259" t="s">
        <v>565</v>
      </c>
      <c r="U351" s="259" t="s">
        <v>565</v>
      </c>
      <c r="V351" s="260" t="s">
        <v>565</v>
      </c>
      <c r="W351" s="260" t="s">
        <v>565</v>
      </c>
      <c r="X351" s="259" t="s">
        <v>565</v>
      </c>
      <c r="Y351" s="259" t="s">
        <v>565</v>
      </c>
      <c r="Z351" s="259" t="s">
        <v>565</v>
      </c>
      <c r="AA351" s="259" t="s">
        <v>565</v>
      </c>
      <c r="AB351" s="259" t="s">
        <v>565</v>
      </c>
      <c r="AC351" s="259" t="s">
        <v>565</v>
      </c>
      <c r="AD351" s="259" t="s">
        <v>565</v>
      </c>
      <c r="AE351" s="259" t="s">
        <v>565</v>
      </c>
      <c r="AF351" s="259" t="s">
        <v>565</v>
      </c>
      <c r="AG351" s="259" t="s">
        <v>565</v>
      </c>
      <c r="AH351" s="259" t="s">
        <v>565</v>
      </c>
      <c r="AI351" s="259" t="s">
        <v>565</v>
      </c>
      <c r="AJ351" s="259" t="s">
        <v>565</v>
      </c>
      <c r="AK351" s="259" t="s">
        <v>565</v>
      </c>
      <c r="AL351" s="259" t="s">
        <v>565</v>
      </c>
      <c r="AM351" s="259" t="s">
        <v>565</v>
      </c>
      <c r="AN351" s="259" t="s">
        <v>565</v>
      </c>
      <c r="AO351" s="259" t="s">
        <v>565</v>
      </c>
      <c r="AP351" s="259" t="s">
        <v>565</v>
      </c>
      <c r="AQ351" s="259" t="s">
        <v>565</v>
      </c>
      <c r="AR351" s="259" t="s">
        <v>565</v>
      </c>
      <c r="AS351" s="259" t="s">
        <v>565</v>
      </c>
      <c r="AT351" s="259" t="s">
        <v>565</v>
      </c>
      <c r="AU351" s="259" t="s">
        <v>565</v>
      </c>
      <c r="AV351" s="259" t="s">
        <v>565</v>
      </c>
      <c r="AW351" s="259" t="s">
        <v>565</v>
      </c>
      <c r="AX351" s="259" t="s">
        <v>565</v>
      </c>
      <c r="AY351" s="259" t="s">
        <v>565</v>
      </c>
      <c r="AZ351" s="259" t="s">
        <v>565</v>
      </c>
      <c r="BA351" s="259" t="s">
        <v>565</v>
      </c>
    </row>
    <row r="352" spans="4:53">
      <c r="D352" s="259" t="s">
        <v>565</v>
      </c>
      <c r="E352" s="259" t="s">
        <v>565</v>
      </c>
      <c r="F352" s="259" t="s">
        <v>565</v>
      </c>
      <c r="G352" s="259" t="s">
        <v>565</v>
      </c>
      <c r="H352" s="259" t="s">
        <v>565</v>
      </c>
      <c r="I352" s="259" t="s">
        <v>565</v>
      </c>
      <c r="J352" s="259" t="s">
        <v>565</v>
      </c>
      <c r="K352" s="259" t="s">
        <v>565</v>
      </c>
      <c r="L352" s="259" t="s">
        <v>565</v>
      </c>
      <c r="M352" s="259" t="s">
        <v>565</v>
      </c>
      <c r="N352" s="259" t="s">
        <v>565</v>
      </c>
      <c r="O352" s="259" t="s">
        <v>565</v>
      </c>
      <c r="P352" s="259" t="s">
        <v>565</v>
      </c>
      <c r="Q352" s="259" t="s">
        <v>565</v>
      </c>
      <c r="R352" s="259" t="s">
        <v>565</v>
      </c>
      <c r="S352" s="259" t="s">
        <v>565</v>
      </c>
      <c r="T352" s="259" t="s">
        <v>565</v>
      </c>
      <c r="U352" s="259" t="s">
        <v>565</v>
      </c>
      <c r="V352" s="260" t="s">
        <v>565</v>
      </c>
      <c r="W352" s="260" t="s">
        <v>565</v>
      </c>
      <c r="X352" s="259" t="s">
        <v>565</v>
      </c>
      <c r="Y352" s="259" t="s">
        <v>565</v>
      </c>
      <c r="Z352" s="259" t="s">
        <v>565</v>
      </c>
      <c r="AA352" s="259" t="s">
        <v>565</v>
      </c>
      <c r="AB352" s="259" t="s">
        <v>565</v>
      </c>
      <c r="AC352" s="259" t="s">
        <v>565</v>
      </c>
      <c r="AD352" s="259" t="s">
        <v>565</v>
      </c>
      <c r="AE352" s="259" t="s">
        <v>565</v>
      </c>
      <c r="AF352" s="259" t="s">
        <v>565</v>
      </c>
      <c r="AG352" s="259" t="s">
        <v>565</v>
      </c>
      <c r="AH352" s="259" t="s">
        <v>565</v>
      </c>
      <c r="AI352" s="259" t="s">
        <v>565</v>
      </c>
      <c r="AJ352" s="259" t="s">
        <v>565</v>
      </c>
      <c r="AK352" s="259" t="s">
        <v>565</v>
      </c>
      <c r="AL352" s="259" t="s">
        <v>565</v>
      </c>
      <c r="AM352" s="259" t="s">
        <v>565</v>
      </c>
      <c r="AN352" s="259" t="s">
        <v>565</v>
      </c>
      <c r="AO352" s="259" t="s">
        <v>565</v>
      </c>
      <c r="AP352" s="259" t="s">
        <v>565</v>
      </c>
      <c r="AQ352" s="259" t="s">
        <v>565</v>
      </c>
      <c r="AR352" s="259" t="s">
        <v>565</v>
      </c>
      <c r="AS352" s="259" t="s">
        <v>565</v>
      </c>
      <c r="AT352" s="259" t="s">
        <v>565</v>
      </c>
      <c r="AU352" s="259" t="s">
        <v>565</v>
      </c>
      <c r="AV352" s="259" t="s">
        <v>565</v>
      </c>
      <c r="AW352" s="259" t="s">
        <v>565</v>
      </c>
      <c r="AX352" s="259" t="s">
        <v>565</v>
      </c>
      <c r="AY352" s="259" t="s">
        <v>565</v>
      </c>
      <c r="AZ352" s="259" t="s">
        <v>565</v>
      </c>
      <c r="BA352" s="259" t="s">
        <v>565</v>
      </c>
    </row>
    <row r="353" spans="4:53">
      <c r="D353" s="259" t="s">
        <v>565</v>
      </c>
      <c r="E353" s="259" t="s">
        <v>565</v>
      </c>
      <c r="F353" s="259" t="s">
        <v>565</v>
      </c>
      <c r="G353" s="259" t="s">
        <v>565</v>
      </c>
      <c r="H353" s="259" t="s">
        <v>565</v>
      </c>
      <c r="I353" s="259" t="s">
        <v>565</v>
      </c>
      <c r="J353" s="259" t="s">
        <v>565</v>
      </c>
      <c r="K353" s="259" t="s">
        <v>565</v>
      </c>
      <c r="L353" s="259" t="s">
        <v>565</v>
      </c>
      <c r="M353" s="259" t="s">
        <v>565</v>
      </c>
      <c r="N353" s="259" t="s">
        <v>565</v>
      </c>
      <c r="O353" s="259" t="s">
        <v>565</v>
      </c>
      <c r="P353" s="259" t="s">
        <v>565</v>
      </c>
      <c r="Q353" s="259" t="s">
        <v>565</v>
      </c>
      <c r="R353" s="259" t="s">
        <v>565</v>
      </c>
      <c r="S353" s="259" t="s">
        <v>565</v>
      </c>
      <c r="T353" s="259" t="s">
        <v>565</v>
      </c>
      <c r="U353" s="259" t="s">
        <v>565</v>
      </c>
      <c r="V353" s="260" t="s">
        <v>565</v>
      </c>
      <c r="W353" s="260" t="s">
        <v>565</v>
      </c>
      <c r="X353" s="259" t="s">
        <v>565</v>
      </c>
      <c r="Y353" s="259" t="s">
        <v>565</v>
      </c>
      <c r="Z353" s="259" t="s">
        <v>565</v>
      </c>
      <c r="AA353" s="259" t="s">
        <v>565</v>
      </c>
      <c r="AB353" s="259" t="s">
        <v>565</v>
      </c>
      <c r="AC353" s="259" t="s">
        <v>565</v>
      </c>
      <c r="AD353" s="259" t="s">
        <v>565</v>
      </c>
      <c r="AE353" s="259" t="s">
        <v>565</v>
      </c>
      <c r="AF353" s="259" t="s">
        <v>565</v>
      </c>
      <c r="AG353" s="259" t="s">
        <v>565</v>
      </c>
      <c r="AH353" s="259" t="s">
        <v>565</v>
      </c>
      <c r="AI353" s="259" t="s">
        <v>565</v>
      </c>
      <c r="AJ353" s="259" t="s">
        <v>565</v>
      </c>
      <c r="AK353" s="259" t="s">
        <v>565</v>
      </c>
      <c r="AL353" s="259" t="s">
        <v>565</v>
      </c>
      <c r="AM353" s="259" t="s">
        <v>565</v>
      </c>
      <c r="AN353" s="259" t="s">
        <v>565</v>
      </c>
      <c r="AO353" s="259" t="s">
        <v>565</v>
      </c>
      <c r="AP353" s="259" t="s">
        <v>565</v>
      </c>
      <c r="AQ353" s="259" t="s">
        <v>565</v>
      </c>
      <c r="AR353" s="259" t="s">
        <v>565</v>
      </c>
      <c r="AS353" s="259" t="s">
        <v>565</v>
      </c>
      <c r="AT353" s="259" t="s">
        <v>565</v>
      </c>
      <c r="AU353" s="259" t="s">
        <v>565</v>
      </c>
      <c r="AV353" s="259" t="s">
        <v>565</v>
      </c>
      <c r="AW353" s="259" t="s">
        <v>565</v>
      </c>
      <c r="AX353" s="259" t="s">
        <v>565</v>
      </c>
      <c r="AY353" s="259" t="s">
        <v>565</v>
      </c>
      <c r="AZ353" s="259" t="s">
        <v>565</v>
      </c>
      <c r="BA353" s="259" t="s">
        <v>565</v>
      </c>
    </row>
    <row r="354" spans="4:53">
      <c r="D354" s="259" t="s">
        <v>565</v>
      </c>
      <c r="E354" s="259" t="s">
        <v>565</v>
      </c>
      <c r="F354" s="259" t="s">
        <v>565</v>
      </c>
      <c r="G354" s="259" t="s">
        <v>565</v>
      </c>
      <c r="H354" s="259" t="s">
        <v>565</v>
      </c>
      <c r="I354" s="259" t="s">
        <v>565</v>
      </c>
      <c r="J354" s="259" t="s">
        <v>565</v>
      </c>
      <c r="K354" s="259" t="s">
        <v>565</v>
      </c>
      <c r="L354" s="259" t="s">
        <v>565</v>
      </c>
      <c r="M354" s="259" t="s">
        <v>565</v>
      </c>
      <c r="N354" s="259" t="s">
        <v>565</v>
      </c>
      <c r="O354" s="259" t="s">
        <v>565</v>
      </c>
      <c r="P354" s="259" t="s">
        <v>565</v>
      </c>
      <c r="Q354" s="259" t="s">
        <v>565</v>
      </c>
      <c r="R354" s="259" t="s">
        <v>565</v>
      </c>
      <c r="S354" s="259" t="s">
        <v>565</v>
      </c>
      <c r="T354" s="259" t="s">
        <v>565</v>
      </c>
      <c r="U354" s="259" t="s">
        <v>565</v>
      </c>
      <c r="V354" s="260" t="s">
        <v>565</v>
      </c>
      <c r="W354" s="260" t="s">
        <v>565</v>
      </c>
      <c r="X354" s="259" t="s">
        <v>565</v>
      </c>
      <c r="Y354" s="259" t="s">
        <v>565</v>
      </c>
      <c r="Z354" s="259" t="s">
        <v>565</v>
      </c>
      <c r="AA354" s="259" t="s">
        <v>565</v>
      </c>
      <c r="AB354" s="259" t="s">
        <v>565</v>
      </c>
      <c r="AC354" s="259" t="s">
        <v>565</v>
      </c>
      <c r="AD354" s="259" t="s">
        <v>565</v>
      </c>
      <c r="AE354" s="259" t="s">
        <v>565</v>
      </c>
      <c r="AF354" s="259" t="s">
        <v>565</v>
      </c>
      <c r="AG354" s="259" t="s">
        <v>565</v>
      </c>
      <c r="AH354" s="259" t="s">
        <v>565</v>
      </c>
      <c r="AI354" s="259" t="s">
        <v>565</v>
      </c>
      <c r="AJ354" s="259" t="s">
        <v>565</v>
      </c>
      <c r="AK354" s="259" t="s">
        <v>565</v>
      </c>
      <c r="AL354" s="259" t="s">
        <v>565</v>
      </c>
      <c r="AM354" s="259" t="s">
        <v>565</v>
      </c>
      <c r="AN354" s="259" t="s">
        <v>565</v>
      </c>
      <c r="AO354" s="259" t="s">
        <v>565</v>
      </c>
      <c r="AP354" s="259" t="s">
        <v>565</v>
      </c>
      <c r="AQ354" s="259" t="s">
        <v>565</v>
      </c>
      <c r="AR354" s="259" t="s">
        <v>565</v>
      </c>
      <c r="AS354" s="259" t="s">
        <v>565</v>
      </c>
      <c r="AT354" s="259" t="s">
        <v>565</v>
      </c>
      <c r="AU354" s="259" t="s">
        <v>565</v>
      </c>
      <c r="AV354" s="259" t="s">
        <v>565</v>
      </c>
      <c r="AW354" s="259" t="s">
        <v>565</v>
      </c>
      <c r="AX354" s="259" t="s">
        <v>565</v>
      </c>
      <c r="AY354" s="259" t="s">
        <v>565</v>
      </c>
      <c r="AZ354" s="259" t="s">
        <v>565</v>
      </c>
      <c r="BA354" s="259" t="s">
        <v>565</v>
      </c>
    </row>
    <row r="355" spans="4:53">
      <c r="D355" s="259" t="s">
        <v>565</v>
      </c>
      <c r="E355" s="259" t="s">
        <v>565</v>
      </c>
      <c r="F355" s="259" t="s">
        <v>565</v>
      </c>
      <c r="G355" s="259" t="s">
        <v>565</v>
      </c>
      <c r="H355" s="259" t="s">
        <v>565</v>
      </c>
      <c r="I355" s="259" t="s">
        <v>565</v>
      </c>
      <c r="J355" s="259" t="s">
        <v>565</v>
      </c>
      <c r="K355" s="259" t="s">
        <v>565</v>
      </c>
      <c r="L355" s="259" t="s">
        <v>565</v>
      </c>
      <c r="M355" s="259" t="s">
        <v>565</v>
      </c>
      <c r="N355" s="259" t="s">
        <v>565</v>
      </c>
      <c r="O355" s="259" t="s">
        <v>565</v>
      </c>
      <c r="P355" s="259" t="s">
        <v>565</v>
      </c>
      <c r="Q355" s="259" t="s">
        <v>565</v>
      </c>
      <c r="R355" s="259" t="s">
        <v>565</v>
      </c>
      <c r="S355" s="259" t="s">
        <v>565</v>
      </c>
      <c r="T355" s="259" t="s">
        <v>565</v>
      </c>
      <c r="U355" s="259" t="s">
        <v>565</v>
      </c>
      <c r="V355" s="260" t="s">
        <v>565</v>
      </c>
      <c r="W355" s="260" t="s">
        <v>565</v>
      </c>
      <c r="X355" s="259" t="s">
        <v>565</v>
      </c>
      <c r="Y355" s="259" t="s">
        <v>565</v>
      </c>
      <c r="Z355" s="259" t="s">
        <v>565</v>
      </c>
      <c r="AA355" s="259" t="s">
        <v>565</v>
      </c>
      <c r="AB355" s="259" t="s">
        <v>565</v>
      </c>
      <c r="AC355" s="259" t="s">
        <v>565</v>
      </c>
      <c r="AD355" s="259" t="s">
        <v>565</v>
      </c>
      <c r="AE355" s="259" t="s">
        <v>565</v>
      </c>
      <c r="AF355" s="259" t="s">
        <v>565</v>
      </c>
      <c r="AG355" s="259" t="s">
        <v>565</v>
      </c>
      <c r="AH355" s="259" t="s">
        <v>565</v>
      </c>
      <c r="AI355" s="259" t="s">
        <v>565</v>
      </c>
      <c r="AJ355" s="259" t="s">
        <v>565</v>
      </c>
      <c r="AK355" s="259" t="s">
        <v>565</v>
      </c>
      <c r="AL355" s="259" t="s">
        <v>565</v>
      </c>
      <c r="AM355" s="259" t="s">
        <v>565</v>
      </c>
      <c r="AN355" s="259" t="s">
        <v>565</v>
      </c>
      <c r="AO355" s="259" t="s">
        <v>565</v>
      </c>
      <c r="AP355" s="259" t="s">
        <v>565</v>
      </c>
      <c r="AQ355" s="259" t="s">
        <v>565</v>
      </c>
      <c r="AR355" s="259" t="s">
        <v>565</v>
      </c>
      <c r="AS355" s="259" t="s">
        <v>565</v>
      </c>
      <c r="AT355" s="259" t="s">
        <v>565</v>
      </c>
      <c r="AU355" s="259" t="s">
        <v>565</v>
      </c>
      <c r="AV355" s="259" t="s">
        <v>565</v>
      </c>
      <c r="AW355" s="259" t="s">
        <v>565</v>
      </c>
      <c r="AX355" s="259" t="s">
        <v>565</v>
      </c>
      <c r="AY355" s="259" t="s">
        <v>565</v>
      </c>
      <c r="AZ355" s="259" t="s">
        <v>565</v>
      </c>
      <c r="BA355" s="259" t="s">
        <v>565</v>
      </c>
    </row>
    <row r="356" spans="4:53">
      <c r="D356" s="259" t="s">
        <v>565</v>
      </c>
      <c r="E356" s="259" t="s">
        <v>565</v>
      </c>
      <c r="F356" s="259" t="s">
        <v>565</v>
      </c>
      <c r="G356" s="259" t="s">
        <v>565</v>
      </c>
      <c r="H356" s="259" t="s">
        <v>565</v>
      </c>
      <c r="I356" s="259" t="s">
        <v>565</v>
      </c>
      <c r="J356" s="259" t="s">
        <v>565</v>
      </c>
      <c r="K356" s="259" t="s">
        <v>565</v>
      </c>
      <c r="L356" s="259" t="s">
        <v>565</v>
      </c>
      <c r="M356" s="259" t="s">
        <v>565</v>
      </c>
      <c r="N356" s="259" t="s">
        <v>565</v>
      </c>
      <c r="O356" s="259" t="s">
        <v>565</v>
      </c>
      <c r="P356" s="259" t="s">
        <v>565</v>
      </c>
      <c r="Q356" s="259" t="s">
        <v>565</v>
      </c>
      <c r="R356" s="259" t="s">
        <v>565</v>
      </c>
      <c r="S356" s="259" t="s">
        <v>565</v>
      </c>
      <c r="T356" s="259" t="s">
        <v>565</v>
      </c>
      <c r="U356" s="259" t="s">
        <v>565</v>
      </c>
      <c r="V356" s="260" t="s">
        <v>565</v>
      </c>
      <c r="W356" s="260" t="s">
        <v>565</v>
      </c>
      <c r="X356" s="259" t="s">
        <v>565</v>
      </c>
      <c r="Y356" s="259" t="s">
        <v>565</v>
      </c>
      <c r="Z356" s="259" t="s">
        <v>565</v>
      </c>
      <c r="AA356" s="259" t="s">
        <v>565</v>
      </c>
      <c r="AB356" s="259" t="s">
        <v>565</v>
      </c>
      <c r="AC356" s="259" t="s">
        <v>565</v>
      </c>
      <c r="AD356" s="259" t="s">
        <v>565</v>
      </c>
      <c r="AE356" s="259" t="s">
        <v>565</v>
      </c>
      <c r="AF356" s="259" t="s">
        <v>565</v>
      </c>
      <c r="AG356" s="259" t="s">
        <v>565</v>
      </c>
      <c r="AH356" s="259" t="s">
        <v>565</v>
      </c>
      <c r="AI356" s="259" t="s">
        <v>565</v>
      </c>
      <c r="AJ356" s="259" t="s">
        <v>565</v>
      </c>
      <c r="AK356" s="259" t="s">
        <v>565</v>
      </c>
      <c r="AL356" s="259" t="s">
        <v>565</v>
      </c>
      <c r="AM356" s="259" t="s">
        <v>565</v>
      </c>
      <c r="AN356" s="259" t="s">
        <v>565</v>
      </c>
      <c r="AO356" s="259" t="s">
        <v>565</v>
      </c>
      <c r="AP356" s="259" t="s">
        <v>565</v>
      </c>
      <c r="AQ356" s="259" t="s">
        <v>565</v>
      </c>
      <c r="AR356" s="259" t="s">
        <v>565</v>
      </c>
      <c r="AS356" s="259" t="s">
        <v>565</v>
      </c>
      <c r="AT356" s="259" t="s">
        <v>565</v>
      </c>
      <c r="AU356" s="259" t="s">
        <v>565</v>
      </c>
      <c r="AV356" s="259" t="s">
        <v>565</v>
      </c>
      <c r="AW356" s="259" t="s">
        <v>565</v>
      </c>
      <c r="AX356" s="259" t="s">
        <v>565</v>
      </c>
      <c r="AY356" s="259" t="s">
        <v>565</v>
      </c>
      <c r="AZ356" s="259" t="s">
        <v>565</v>
      </c>
      <c r="BA356" s="259" t="s">
        <v>565</v>
      </c>
    </row>
    <row r="357" spans="4:53">
      <c r="D357" s="259" t="s">
        <v>565</v>
      </c>
      <c r="E357" s="259" t="s">
        <v>565</v>
      </c>
      <c r="F357" s="259" t="s">
        <v>565</v>
      </c>
      <c r="G357" s="259" t="s">
        <v>565</v>
      </c>
      <c r="H357" s="259" t="s">
        <v>565</v>
      </c>
      <c r="I357" s="259" t="s">
        <v>565</v>
      </c>
      <c r="J357" s="259" t="s">
        <v>565</v>
      </c>
      <c r="K357" s="259" t="s">
        <v>565</v>
      </c>
      <c r="L357" s="259" t="s">
        <v>565</v>
      </c>
      <c r="M357" s="259" t="s">
        <v>565</v>
      </c>
      <c r="N357" s="259" t="s">
        <v>565</v>
      </c>
      <c r="O357" s="259" t="s">
        <v>565</v>
      </c>
      <c r="P357" s="259" t="s">
        <v>565</v>
      </c>
      <c r="Q357" s="259" t="s">
        <v>565</v>
      </c>
      <c r="R357" s="259" t="s">
        <v>565</v>
      </c>
      <c r="S357" s="259" t="s">
        <v>565</v>
      </c>
      <c r="T357" s="259" t="s">
        <v>565</v>
      </c>
      <c r="U357" s="259" t="s">
        <v>565</v>
      </c>
      <c r="V357" s="260" t="s">
        <v>565</v>
      </c>
      <c r="W357" s="260" t="s">
        <v>565</v>
      </c>
      <c r="X357" s="259" t="s">
        <v>565</v>
      </c>
      <c r="Y357" s="259" t="s">
        <v>565</v>
      </c>
      <c r="Z357" s="259" t="s">
        <v>565</v>
      </c>
      <c r="AA357" s="259" t="s">
        <v>565</v>
      </c>
      <c r="AB357" s="259" t="s">
        <v>565</v>
      </c>
      <c r="AC357" s="259" t="s">
        <v>565</v>
      </c>
      <c r="AD357" s="259" t="s">
        <v>565</v>
      </c>
      <c r="AE357" s="259" t="s">
        <v>565</v>
      </c>
      <c r="AF357" s="259" t="s">
        <v>565</v>
      </c>
      <c r="AG357" s="259" t="s">
        <v>565</v>
      </c>
      <c r="AH357" s="259" t="s">
        <v>565</v>
      </c>
      <c r="AI357" s="259" t="s">
        <v>565</v>
      </c>
      <c r="AJ357" s="259" t="s">
        <v>565</v>
      </c>
      <c r="AK357" s="259" t="s">
        <v>565</v>
      </c>
      <c r="AL357" s="259" t="s">
        <v>565</v>
      </c>
      <c r="AM357" s="259" t="s">
        <v>565</v>
      </c>
      <c r="AN357" s="259" t="s">
        <v>565</v>
      </c>
      <c r="AO357" s="259" t="s">
        <v>565</v>
      </c>
      <c r="AP357" s="259" t="s">
        <v>565</v>
      </c>
      <c r="AQ357" s="259" t="s">
        <v>565</v>
      </c>
      <c r="AR357" s="259" t="s">
        <v>565</v>
      </c>
      <c r="AS357" s="259" t="s">
        <v>565</v>
      </c>
      <c r="AT357" s="259" t="s">
        <v>565</v>
      </c>
      <c r="AU357" s="259" t="s">
        <v>565</v>
      </c>
      <c r="AV357" s="259" t="s">
        <v>565</v>
      </c>
      <c r="AW357" s="259" t="s">
        <v>565</v>
      </c>
      <c r="AX357" s="259" t="s">
        <v>565</v>
      </c>
      <c r="AY357" s="259" t="s">
        <v>565</v>
      </c>
      <c r="AZ357" s="259" t="s">
        <v>565</v>
      </c>
      <c r="BA357" s="259" t="s">
        <v>565</v>
      </c>
    </row>
    <row r="358" spans="4:53">
      <c r="D358" s="259" t="s">
        <v>565</v>
      </c>
      <c r="E358" s="259" t="s">
        <v>565</v>
      </c>
      <c r="F358" s="259" t="s">
        <v>565</v>
      </c>
      <c r="G358" s="259" t="s">
        <v>565</v>
      </c>
      <c r="H358" s="259" t="s">
        <v>565</v>
      </c>
      <c r="I358" s="259" t="s">
        <v>565</v>
      </c>
      <c r="J358" s="259" t="s">
        <v>565</v>
      </c>
      <c r="K358" s="259" t="s">
        <v>565</v>
      </c>
      <c r="L358" s="259" t="s">
        <v>565</v>
      </c>
      <c r="M358" s="259" t="s">
        <v>565</v>
      </c>
      <c r="N358" s="259" t="s">
        <v>565</v>
      </c>
      <c r="O358" s="259" t="s">
        <v>565</v>
      </c>
      <c r="P358" s="259" t="s">
        <v>565</v>
      </c>
      <c r="Q358" s="259" t="s">
        <v>565</v>
      </c>
      <c r="R358" s="259" t="s">
        <v>565</v>
      </c>
      <c r="S358" s="259" t="s">
        <v>565</v>
      </c>
      <c r="T358" s="259" t="s">
        <v>565</v>
      </c>
      <c r="U358" s="259" t="s">
        <v>565</v>
      </c>
      <c r="V358" s="260" t="s">
        <v>565</v>
      </c>
      <c r="W358" s="260" t="s">
        <v>565</v>
      </c>
      <c r="X358" s="259" t="s">
        <v>565</v>
      </c>
      <c r="Y358" s="259" t="s">
        <v>565</v>
      </c>
      <c r="Z358" s="259" t="s">
        <v>565</v>
      </c>
      <c r="AA358" s="259" t="s">
        <v>565</v>
      </c>
      <c r="AB358" s="259" t="s">
        <v>565</v>
      </c>
      <c r="AC358" s="259" t="s">
        <v>565</v>
      </c>
      <c r="AD358" s="259" t="s">
        <v>565</v>
      </c>
      <c r="AE358" s="259" t="s">
        <v>565</v>
      </c>
      <c r="AF358" s="259" t="s">
        <v>565</v>
      </c>
      <c r="AG358" s="259" t="s">
        <v>565</v>
      </c>
      <c r="AH358" s="259" t="s">
        <v>565</v>
      </c>
      <c r="AI358" s="259" t="s">
        <v>565</v>
      </c>
      <c r="AJ358" s="259" t="s">
        <v>565</v>
      </c>
      <c r="AK358" s="259" t="s">
        <v>565</v>
      </c>
      <c r="AL358" s="259" t="s">
        <v>565</v>
      </c>
      <c r="AM358" s="259" t="s">
        <v>565</v>
      </c>
      <c r="AN358" s="259" t="s">
        <v>565</v>
      </c>
      <c r="AO358" s="259" t="s">
        <v>565</v>
      </c>
      <c r="AP358" s="259" t="s">
        <v>565</v>
      </c>
      <c r="AQ358" s="259" t="s">
        <v>565</v>
      </c>
      <c r="AR358" s="259" t="s">
        <v>565</v>
      </c>
      <c r="AS358" s="259" t="s">
        <v>565</v>
      </c>
      <c r="AT358" s="259" t="s">
        <v>565</v>
      </c>
      <c r="AU358" s="259" t="s">
        <v>565</v>
      </c>
      <c r="AV358" s="259" t="s">
        <v>565</v>
      </c>
      <c r="AW358" s="259" t="s">
        <v>565</v>
      </c>
      <c r="AX358" s="259" t="s">
        <v>565</v>
      </c>
      <c r="AY358" s="259" t="s">
        <v>565</v>
      </c>
      <c r="AZ358" s="259" t="s">
        <v>565</v>
      </c>
      <c r="BA358" s="259" t="s">
        <v>565</v>
      </c>
    </row>
    <row r="359" spans="4:53">
      <c r="D359" s="259" t="s">
        <v>565</v>
      </c>
      <c r="E359" s="259" t="s">
        <v>565</v>
      </c>
      <c r="F359" s="259" t="s">
        <v>565</v>
      </c>
      <c r="G359" s="259" t="s">
        <v>565</v>
      </c>
      <c r="H359" s="259" t="s">
        <v>565</v>
      </c>
      <c r="I359" s="259" t="s">
        <v>565</v>
      </c>
      <c r="J359" s="259" t="s">
        <v>565</v>
      </c>
      <c r="K359" s="259" t="s">
        <v>565</v>
      </c>
      <c r="L359" s="259" t="s">
        <v>565</v>
      </c>
      <c r="M359" s="259" t="s">
        <v>565</v>
      </c>
      <c r="N359" s="259" t="s">
        <v>565</v>
      </c>
      <c r="O359" s="259" t="s">
        <v>565</v>
      </c>
      <c r="P359" s="259" t="s">
        <v>565</v>
      </c>
      <c r="Q359" s="259" t="s">
        <v>565</v>
      </c>
      <c r="R359" s="259" t="s">
        <v>565</v>
      </c>
      <c r="S359" s="259" t="s">
        <v>565</v>
      </c>
      <c r="T359" s="259" t="s">
        <v>565</v>
      </c>
      <c r="U359" s="259" t="s">
        <v>565</v>
      </c>
      <c r="V359" s="260" t="s">
        <v>565</v>
      </c>
      <c r="W359" s="260" t="s">
        <v>565</v>
      </c>
      <c r="X359" s="259" t="s">
        <v>565</v>
      </c>
      <c r="Y359" s="259" t="s">
        <v>565</v>
      </c>
      <c r="Z359" s="259" t="s">
        <v>565</v>
      </c>
      <c r="AA359" s="259" t="s">
        <v>565</v>
      </c>
      <c r="AB359" s="259" t="s">
        <v>565</v>
      </c>
      <c r="AC359" s="259" t="s">
        <v>565</v>
      </c>
      <c r="AD359" s="259" t="s">
        <v>565</v>
      </c>
      <c r="AE359" s="259" t="s">
        <v>565</v>
      </c>
      <c r="AF359" s="259" t="s">
        <v>565</v>
      </c>
      <c r="AG359" s="259" t="s">
        <v>565</v>
      </c>
      <c r="AH359" s="259" t="s">
        <v>565</v>
      </c>
      <c r="AI359" s="259" t="s">
        <v>565</v>
      </c>
      <c r="AJ359" s="259" t="s">
        <v>565</v>
      </c>
      <c r="AK359" s="259" t="s">
        <v>565</v>
      </c>
      <c r="AL359" s="259" t="s">
        <v>565</v>
      </c>
      <c r="AM359" s="259" t="s">
        <v>565</v>
      </c>
      <c r="AN359" s="259" t="s">
        <v>565</v>
      </c>
      <c r="AO359" s="259" t="s">
        <v>565</v>
      </c>
      <c r="AP359" s="259" t="s">
        <v>565</v>
      </c>
      <c r="AQ359" s="259" t="s">
        <v>565</v>
      </c>
      <c r="AR359" s="259" t="s">
        <v>565</v>
      </c>
      <c r="AS359" s="259" t="s">
        <v>565</v>
      </c>
      <c r="AT359" s="259" t="s">
        <v>565</v>
      </c>
      <c r="AU359" s="259" t="s">
        <v>565</v>
      </c>
      <c r="AV359" s="259" t="s">
        <v>565</v>
      </c>
      <c r="AW359" s="259" t="s">
        <v>565</v>
      </c>
      <c r="AX359" s="259" t="s">
        <v>565</v>
      </c>
      <c r="AY359" s="259" t="s">
        <v>565</v>
      </c>
      <c r="AZ359" s="259" t="s">
        <v>565</v>
      </c>
      <c r="BA359" s="259" t="s">
        <v>565</v>
      </c>
    </row>
    <row r="360" spans="4:53">
      <c r="D360" s="259" t="s">
        <v>565</v>
      </c>
      <c r="E360" s="259" t="s">
        <v>565</v>
      </c>
      <c r="F360" s="259" t="s">
        <v>565</v>
      </c>
      <c r="G360" s="259" t="s">
        <v>565</v>
      </c>
      <c r="H360" s="259" t="s">
        <v>565</v>
      </c>
      <c r="I360" s="259" t="s">
        <v>565</v>
      </c>
      <c r="J360" s="259" t="s">
        <v>565</v>
      </c>
      <c r="K360" s="259" t="s">
        <v>565</v>
      </c>
      <c r="L360" s="259" t="s">
        <v>565</v>
      </c>
      <c r="M360" s="259" t="s">
        <v>565</v>
      </c>
      <c r="N360" s="259" t="s">
        <v>565</v>
      </c>
      <c r="O360" s="259" t="s">
        <v>565</v>
      </c>
      <c r="P360" s="259" t="s">
        <v>565</v>
      </c>
      <c r="Q360" s="259" t="s">
        <v>565</v>
      </c>
      <c r="R360" s="259" t="s">
        <v>565</v>
      </c>
      <c r="S360" s="259" t="s">
        <v>565</v>
      </c>
      <c r="T360" s="259" t="s">
        <v>565</v>
      </c>
      <c r="U360" s="259" t="s">
        <v>565</v>
      </c>
      <c r="V360" s="260" t="s">
        <v>565</v>
      </c>
      <c r="W360" s="260" t="s">
        <v>565</v>
      </c>
      <c r="X360" s="259" t="s">
        <v>565</v>
      </c>
      <c r="Y360" s="259" t="s">
        <v>565</v>
      </c>
      <c r="Z360" s="259" t="s">
        <v>565</v>
      </c>
      <c r="AA360" s="259" t="s">
        <v>565</v>
      </c>
      <c r="AB360" s="259" t="s">
        <v>565</v>
      </c>
      <c r="AC360" s="259" t="s">
        <v>565</v>
      </c>
      <c r="AD360" s="259" t="s">
        <v>565</v>
      </c>
      <c r="AE360" s="259" t="s">
        <v>565</v>
      </c>
      <c r="AF360" s="259" t="s">
        <v>565</v>
      </c>
      <c r="AG360" s="259" t="s">
        <v>565</v>
      </c>
      <c r="AH360" s="259" t="s">
        <v>565</v>
      </c>
      <c r="AI360" s="259" t="s">
        <v>565</v>
      </c>
      <c r="AJ360" s="259" t="s">
        <v>565</v>
      </c>
      <c r="AK360" s="259" t="s">
        <v>565</v>
      </c>
      <c r="AL360" s="259" t="s">
        <v>565</v>
      </c>
      <c r="AM360" s="259" t="s">
        <v>565</v>
      </c>
      <c r="AN360" s="259" t="s">
        <v>565</v>
      </c>
      <c r="AO360" s="259" t="s">
        <v>565</v>
      </c>
      <c r="AP360" s="259" t="s">
        <v>565</v>
      </c>
      <c r="AQ360" s="259" t="s">
        <v>565</v>
      </c>
      <c r="AR360" s="259" t="s">
        <v>565</v>
      </c>
      <c r="AS360" s="259" t="s">
        <v>565</v>
      </c>
      <c r="AT360" s="259" t="s">
        <v>565</v>
      </c>
      <c r="AU360" s="259" t="s">
        <v>565</v>
      </c>
      <c r="AV360" s="259" t="s">
        <v>565</v>
      </c>
      <c r="AW360" s="259" t="s">
        <v>565</v>
      </c>
      <c r="AX360" s="259" t="s">
        <v>565</v>
      </c>
      <c r="AY360" s="259" t="s">
        <v>565</v>
      </c>
      <c r="AZ360" s="259" t="s">
        <v>565</v>
      </c>
      <c r="BA360" s="259" t="s">
        <v>565</v>
      </c>
    </row>
    <row r="361" spans="4:53">
      <c r="D361" s="259" t="s">
        <v>565</v>
      </c>
      <c r="E361" s="259" t="s">
        <v>565</v>
      </c>
      <c r="F361" s="259" t="s">
        <v>565</v>
      </c>
      <c r="G361" s="259" t="s">
        <v>565</v>
      </c>
      <c r="H361" s="259" t="s">
        <v>565</v>
      </c>
      <c r="I361" s="259" t="s">
        <v>565</v>
      </c>
      <c r="J361" s="259" t="s">
        <v>565</v>
      </c>
      <c r="K361" s="259" t="s">
        <v>565</v>
      </c>
      <c r="L361" s="259" t="s">
        <v>565</v>
      </c>
      <c r="M361" s="259" t="s">
        <v>565</v>
      </c>
      <c r="N361" s="259" t="s">
        <v>565</v>
      </c>
      <c r="O361" s="259" t="s">
        <v>565</v>
      </c>
      <c r="P361" s="259" t="s">
        <v>565</v>
      </c>
      <c r="Q361" s="259" t="s">
        <v>565</v>
      </c>
      <c r="R361" s="259" t="s">
        <v>565</v>
      </c>
      <c r="S361" s="259" t="s">
        <v>565</v>
      </c>
      <c r="T361" s="259" t="s">
        <v>565</v>
      </c>
      <c r="U361" s="259" t="s">
        <v>565</v>
      </c>
      <c r="V361" s="260" t="s">
        <v>565</v>
      </c>
      <c r="W361" s="260" t="s">
        <v>565</v>
      </c>
      <c r="X361" s="259" t="s">
        <v>565</v>
      </c>
      <c r="Y361" s="259" t="s">
        <v>565</v>
      </c>
      <c r="Z361" s="259" t="s">
        <v>565</v>
      </c>
      <c r="AA361" s="259" t="s">
        <v>565</v>
      </c>
      <c r="AB361" s="259" t="s">
        <v>565</v>
      </c>
      <c r="AC361" s="259" t="s">
        <v>565</v>
      </c>
      <c r="AD361" s="259" t="s">
        <v>565</v>
      </c>
      <c r="AE361" s="259" t="s">
        <v>565</v>
      </c>
      <c r="AF361" s="259" t="s">
        <v>565</v>
      </c>
      <c r="AG361" s="259" t="s">
        <v>565</v>
      </c>
      <c r="AH361" s="259" t="s">
        <v>565</v>
      </c>
      <c r="AI361" s="259" t="s">
        <v>565</v>
      </c>
      <c r="AJ361" s="259" t="s">
        <v>565</v>
      </c>
      <c r="AK361" s="259" t="s">
        <v>565</v>
      </c>
      <c r="AL361" s="259" t="s">
        <v>565</v>
      </c>
      <c r="AM361" s="259" t="s">
        <v>565</v>
      </c>
      <c r="AN361" s="259" t="s">
        <v>565</v>
      </c>
      <c r="AO361" s="259" t="s">
        <v>565</v>
      </c>
      <c r="AP361" s="259" t="s">
        <v>565</v>
      </c>
      <c r="AQ361" s="259" t="s">
        <v>565</v>
      </c>
      <c r="AR361" s="259" t="s">
        <v>565</v>
      </c>
      <c r="AS361" s="259" t="s">
        <v>565</v>
      </c>
      <c r="AT361" s="259" t="s">
        <v>565</v>
      </c>
      <c r="AU361" s="259" t="s">
        <v>565</v>
      </c>
      <c r="AV361" s="259" t="s">
        <v>565</v>
      </c>
      <c r="AW361" s="259" t="s">
        <v>565</v>
      </c>
      <c r="AX361" s="259" t="s">
        <v>565</v>
      </c>
      <c r="AY361" s="259" t="s">
        <v>565</v>
      </c>
      <c r="AZ361" s="259" t="s">
        <v>565</v>
      </c>
      <c r="BA361" s="259" t="s">
        <v>565</v>
      </c>
    </row>
    <row r="362" spans="4:53">
      <c r="D362" s="259" t="s">
        <v>565</v>
      </c>
      <c r="E362" s="259" t="s">
        <v>565</v>
      </c>
      <c r="F362" s="259" t="s">
        <v>565</v>
      </c>
      <c r="G362" s="259" t="s">
        <v>565</v>
      </c>
      <c r="H362" s="259" t="s">
        <v>565</v>
      </c>
      <c r="I362" s="259" t="s">
        <v>565</v>
      </c>
      <c r="J362" s="259" t="s">
        <v>565</v>
      </c>
      <c r="K362" s="259" t="s">
        <v>565</v>
      </c>
      <c r="L362" s="259" t="s">
        <v>565</v>
      </c>
      <c r="M362" s="259" t="s">
        <v>565</v>
      </c>
      <c r="N362" s="259" t="s">
        <v>565</v>
      </c>
      <c r="O362" s="259" t="s">
        <v>565</v>
      </c>
      <c r="P362" s="259" t="s">
        <v>565</v>
      </c>
      <c r="Q362" s="259" t="s">
        <v>565</v>
      </c>
      <c r="R362" s="259" t="s">
        <v>565</v>
      </c>
      <c r="S362" s="259" t="s">
        <v>565</v>
      </c>
      <c r="T362" s="259" t="s">
        <v>565</v>
      </c>
      <c r="U362" s="259" t="s">
        <v>565</v>
      </c>
      <c r="V362" s="260" t="s">
        <v>565</v>
      </c>
      <c r="W362" s="260" t="s">
        <v>565</v>
      </c>
      <c r="X362" s="259" t="s">
        <v>565</v>
      </c>
      <c r="Y362" s="259" t="s">
        <v>565</v>
      </c>
      <c r="Z362" s="259" t="s">
        <v>565</v>
      </c>
      <c r="AA362" s="259" t="s">
        <v>565</v>
      </c>
      <c r="AB362" s="259" t="s">
        <v>565</v>
      </c>
      <c r="AC362" s="259" t="s">
        <v>565</v>
      </c>
      <c r="AD362" s="259" t="s">
        <v>565</v>
      </c>
      <c r="AE362" s="259" t="s">
        <v>565</v>
      </c>
      <c r="AF362" s="259" t="s">
        <v>565</v>
      </c>
      <c r="AG362" s="259" t="s">
        <v>565</v>
      </c>
      <c r="AH362" s="259" t="s">
        <v>565</v>
      </c>
      <c r="AI362" s="259" t="s">
        <v>565</v>
      </c>
      <c r="AJ362" s="259" t="s">
        <v>565</v>
      </c>
      <c r="AK362" s="259" t="s">
        <v>565</v>
      </c>
      <c r="AL362" s="259" t="s">
        <v>565</v>
      </c>
      <c r="AM362" s="259" t="s">
        <v>565</v>
      </c>
      <c r="AN362" s="259" t="s">
        <v>565</v>
      </c>
      <c r="AO362" s="259" t="s">
        <v>565</v>
      </c>
      <c r="AP362" s="259" t="s">
        <v>565</v>
      </c>
      <c r="AQ362" s="259" t="s">
        <v>565</v>
      </c>
      <c r="AR362" s="259" t="s">
        <v>565</v>
      </c>
      <c r="AS362" s="259" t="s">
        <v>565</v>
      </c>
      <c r="AT362" s="259" t="s">
        <v>565</v>
      </c>
      <c r="AU362" s="259" t="s">
        <v>565</v>
      </c>
      <c r="AV362" s="259" t="s">
        <v>565</v>
      </c>
      <c r="AW362" s="259" t="s">
        <v>565</v>
      </c>
      <c r="AX362" s="259" t="s">
        <v>565</v>
      </c>
      <c r="AY362" s="259" t="s">
        <v>565</v>
      </c>
      <c r="AZ362" s="259" t="s">
        <v>565</v>
      </c>
      <c r="BA362" s="259" t="s">
        <v>565</v>
      </c>
    </row>
    <row r="363" spans="4:53">
      <c r="D363" s="259" t="s">
        <v>565</v>
      </c>
      <c r="E363" s="259" t="s">
        <v>565</v>
      </c>
      <c r="F363" s="259" t="s">
        <v>565</v>
      </c>
      <c r="G363" s="259" t="s">
        <v>565</v>
      </c>
      <c r="H363" s="259" t="s">
        <v>565</v>
      </c>
      <c r="I363" s="259" t="s">
        <v>565</v>
      </c>
      <c r="J363" s="259" t="s">
        <v>565</v>
      </c>
      <c r="K363" s="259" t="s">
        <v>565</v>
      </c>
      <c r="L363" s="259" t="s">
        <v>565</v>
      </c>
      <c r="M363" s="259" t="s">
        <v>565</v>
      </c>
      <c r="N363" s="259" t="s">
        <v>565</v>
      </c>
      <c r="O363" s="259" t="s">
        <v>565</v>
      </c>
      <c r="P363" s="259" t="s">
        <v>565</v>
      </c>
      <c r="Q363" s="259" t="s">
        <v>565</v>
      </c>
      <c r="R363" s="259" t="s">
        <v>565</v>
      </c>
      <c r="S363" s="259" t="s">
        <v>565</v>
      </c>
      <c r="T363" s="259" t="s">
        <v>565</v>
      </c>
      <c r="U363" s="259" t="s">
        <v>565</v>
      </c>
      <c r="V363" s="260" t="s">
        <v>565</v>
      </c>
      <c r="W363" s="260" t="s">
        <v>565</v>
      </c>
      <c r="X363" s="259" t="s">
        <v>565</v>
      </c>
      <c r="Y363" s="259" t="s">
        <v>565</v>
      </c>
      <c r="Z363" s="259" t="s">
        <v>565</v>
      </c>
      <c r="AA363" s="259" t="s">
        <v>565</v>
      </c>
      <c r="AB363" s="259" t="s">
        <v>565</v>
      </c>
      <c r="AC363" s="259" t="s">
        <v>565</v>
      </c>
      <c r="AD363" s="259" t="s">
        <v>565</v>
      </c>
      <c r="AE363" s="259" t="s">
        <v>565</v>
      </c>
      <c r="AF363" s="259" t="s">
        <v>565</v>
      </c>
      <c r="AG363" s="259" t="s">
        <v>565</v>
      </c>
      <c r="AH363" s="259" t="s">
        <v>565</v>
      </c>
      <c r="AI363" s="259" t="s">
        <v>565</v>
      </c>
      <c r="AJ363" s="259" t="s">
        <v>565</v>
      </c>
      <c r="AK363" s="259" t="s">
        <v>565</v>
      </c>
      <c r="AL363" s="259" t="s">
        <v>565</v>
      </c>
      <c r="AM363" s="259" t="s">
        <v>565</v>
      </c>
      <c r="AN363" s="259" t="s">
        <v>565</v>
      </c>
      <c r="AO363" s="259" t="s">
        <v>565</v>
      </c>
      <c r="AP363" s="259" t="s">
        <v>565</v>
      </c>
      <c r="AQ363" s="259" t="s">
        <v>565</v>
      </c>
      <c r="AR363" s="259" t="s">
        <v>565</v>
      </c>
      <c r="AS363" s="259" t="s">
        <v>565</v>
      </c>
      <c r="AT363" s="259" t="s">
        <v>565</v>
      </c>
      <c r="AU363" s="259" t="s">
        <v>565</v>
      </c>
      <c r="AV363" s="259" t="s">
        <v>565</v>
      </c>
      <c r="AW363" s="259" t="s">
        <v>565</v>
      </c>
      <c r="AX363" s="259" t="s">
        <v>565</v>
      </c>
      <c r="AY363" s="259" t="s">
        <v>565</v>
      </c>
      <c r="AZ363" s="259" t="s">
        <v>565</v>
      </c>
      <c r="BA363" s="259" t="s">
        <v>565</v>
      </c>
    </row>
    <row r="364" spans="4:53">
      <c r="D364" s="259" t="s">
        <v>565</v>
      </c>
      <c r="E364" s="259" t="s">
        <v>565</v>
      </c>
      <c r="F364" s="259" t="s">
        <v>565</v>
      </c>
      <c r="G364" s="259" t="s">
        <v>565</v>
      </c>
      <c r="H364" s="259" t="s">
        <v>565</v>
      </c>
      <c r="I364" s="259" t="s">
        <v>565</v>
      </c>
      <c r="J364" s="259" t="s">
        <v>565</v>
      </c>
      <c r="K364" s="259" t="s">
        <v>565</v>
      </c>
      <c r="L364" s="259" t="s">
        <v>565</v>
      </c>
      <c r="M364" s="259" t="s">
        <v>565</v>
      </c>
      <c r="N364" s="259" t="s">
        <v>565</v>
      </c>
      <c r="O364" s="259" t="s">
        <v>565</v>
      </c>
      <c r="P364" s="259" t="s">
        <v>565</v>
      </c>
      <c r="Q364" s="259" t="s">
        <v>565</v>
      </c>
      <c r="R364" s="259" t="s">
        <v>565</v>
      </c>
      <c r="S364" s="259" t="s">
        <v>565</v>
      </c>
      <c r="T364" s="259" t="s">
        <v>565</v>
      </c>
      <c r="U364" s="259" t="s">
        <v>565</v>
      </c>
      <c r="V364" s="260" t="s">
        <v>565</v>
      </c>
      <c r="W364" s="260" t="s">
        <v>565</v>
      </c>
      <c r="X364" s="259" t="s">
        <v>565</v>
      </c>
      <c r="Y364" s="259" t="s">
        <v>565</v>
      </c>
      <c r="Z364" s="259" t="s">
        <v>565</v>
      </c>
      <c r="AA364" s="259" t="s">
        <v>565</v>
      </c>
      <c r="AB364" s="259" t="s">
        <v>565</v>
      </c>
      <c r="AC364" s="259" t="s">
        <v>565</v>
      </c>
      <c r="AD364" s="259" t="s">
        <v>565</v>
      </c>
      <c r="AE364" s="259" t="s">
        <v>565</v>
      </c>
      <c r="AF364" s="259" t="s">
        <v>565</v>
      </c>
      <c r="AG364" s="259" t="s">
        <v>565</v>
      </c>
      <c r="AH364" s="259" t="s">
        <v>565</v>
      </c>
      <c r="AI364" s="259" t="s">
        <v>565</v>
      </c>
      <c r="AJ364" s="259" t="s">
        <v>565</v>
      </c>
      <c r="AK364" s="259" t="s">
        <v>565</v>
      </c>
      <c r="AL364" s="259" t="s">
        <v>565</v>
      </c>
      <c r="AM364" s="259" t="s">
        <v>565</v>
      </c>
      <c r="AN364" s="259" t="s">
        <v>565</v>
      </c>
      <c r="AO364" s="259" t="s">
        <v>565</v>
      </c>
      <c r="AP364" s="259" t="s">
        <v>565</v>
      </c>
      <c r="AQ364" s="259" t="s">
        <v>565</v>
      </c>
      <c r="AR364" s="259" t="s">
        <v>565</v>
      </c>
      <c r="AS364" s="259" t="s">
        <v>565</v>
      </c>
      <c r="AT364" s="259" t="s">
        <v>565</v>
      </c>
      <c r="AU364" s="259" t="s">
        <v>565</v>
      </c>
      <c r="AV364" s="259" t="s">
        <v>565</v>
      </c>
      <c r="AW364" s="259" t="s">
        <v>565</v>
      </c>
      <c r="AX364" s="259" t="s">
        <v>565</v>
      </c>
      <c r="AY364" s="259" t="s">
        <v>565</v>
      </c>
      <c r="AZ364" s="259" t="s">
        <v>565</v>
      </c>
      <c r="BA364" s="259" t="s">
        <v>565</v>
      </c>
    </row>
    <row r="365" spans="4:53">
      <c r="D365" s="259" t="s">
        <v>565</v>
      </c>
      <c r="E365" s="259" t="s">
        <v>565</v>
      </c>
      <c r="F365" s="259" t="s">
        <v>565</v>
      </c>
      <c r="G365" s="259" t="s">
        <v>565</v>
      </c>
      <c r="H365" s="259" t="s">
        <v>565</v>
      </c>
      <c r="I365" s="259" t="s">
        <v>565</v>
      </c>
      <c r="J365" s="259" t="s">
        <v>565</v>
      </c>
      <c r="K365" s="259" t="s">
        <v>565</v>
      </c>
      <c r="L365" s="259" t="s">
        <v>565</v>
      </c>
      <c r="M365" s="259" t="s">
        <v>565</v>
      </c>
      <c r="N365" s="259" t="s">
        <v>565</v>
      </c>
      <c r="O365" s="259" t="s">
        <v>565</v>
      </c>
      <c r="P365" s="259" t="s">
        <v>565</v>
      </c>
      <c r="Q365" s="259" t="s">
        <v>565</v>
      </c>
      <c r="R365" s="259" t="s">
        <v>565</v>
      </c>
      <c r="S365" s="259" t="s">
        <v>565</v>
      </c>
      <c r="T365" s="259" t="s">
        <v>565</v>
      </c>
      <c r="U365" s="259" t="s">
        <v>565</v>
      </c>
      <c r="V365" s="260" t="s">
        <v>565</v>
      </c>
      <c r="W365" s="260" t="s">
        <v>565</v>
      </c>
      <c r="X365" s="259" t="s">
        <v>565</v>
      </c>
      <c r="Y365" s="259" t="s">
        <v>565</v>
      </c>
      <c r="Z365" s="259" t="s">
        <v>565</v>
      </c>
      <c r="AA365" s="259" t="s">
        <v>565</v>
      </c>
      <c r="AB365" s="259" t="s">
        <v>565</v>
      </c>
      <c r="AC365" s="259" t="s">
        <v>565</v>
      </c>
      <c r="AD365" s="259" t="s">
        <v>565</v>
      </c>
      <c r="AE365" s="259" t="s">
        <v>565</v>
      </c>
      <c r="AF365" s="259" t="s">
        <v>565</v>
      </c>
      <c r="AG365" s="259" t="s">
        <v>565</v>
      </c>
      <c r="AH365" s="259" t="s">
        <v>565</v>
      </c>
      <c r="AI365" s="259" t="s">
        <v>565</v>
      </c>
      <c r="AJ365" s="259" t="s">
        <v>565</v>
      </c>
      <c r="AK365" s="259" t="s">
        <v>565</v>
      </c>
      <c r="AL365" s="259" t="s">
        <v>565</v>
      </c>
      <c r="AM365" s="259" t="s">
        <v>565</v>
      </c>
      <c r="AN365" s="259" t="s">
        <v>565</v>
      </c>
      <c r="AO365" s="259" t="s">
        <v>565</v>
      </c>
      <c r="AP365" s="259" t="s">
        <v>565</v>
      </c>
      <c r="AQ365" s="259" t="s">
        <v>565</v>
      </c>
      <c r="AR365" s="259" t="s">
        <v>565</v>
      </c>
      <c r="AS365" s="259" t="s">
        <v>565</v>
      </c>
      <c r="AT365" s="259" t="s">
        <v>565</v>
      </c>
      <c r="AU365" s="259" t="s">
        <v>565</v>
      </c>
      <c r="AV365" s="259" t="s">
        <v>565</v>
      </c>
      <c r="AW365" s="259" t="s">
        <v>565</v>
      </c>
      <c r="AX365" s="259" t="s">
        <v>565</v>
      </c>
      <c r="AY365" s="259" t="s">
        <v>565</v>
      </c>
      <c r="AZ365" s="259" t="s">
        <v>565</v>
      </c>
      <c r="BA365" s="259" t="s">
        <v>565</v>
      </c>
    </row>
    <row r="366" spans="4:53">
      <c r="D366" s="259" t="s">
        <v>565</v>
      </c>
      <c r="E366" s="259" t="s">
        <v>565</v>
      </c>
      <c r="F366" s="259" t="s">
        <v>565</v>
      </c>
      <c r="G366" s="259" t="s">
        <v>565</v>
      </c>
      <c r="H366" s="259" t="s">
        <v>565</v>
      </c>
      <c r="I366" s="259" t="s">
        <v>565</v>
      </c>
      <c r="J366" s="259" t="s">
        <v>565</v>
      </c>
      <c r="K366" s="259" t="s">
        <v>565</v>
      </c>
      <c r="L366" s="259" t="s">
        <v>565</v>
      </c>
      <c r="M366" s="259" t="s">
        <v>565</v>
      </c>
      <c r="N366" s="259" t="s">
        <v>565</v>
      </c>
      <c r="O366" s="259" t="s">
        <v>565</v>
      </c>
      <c r="P366" s="259" t="s">
        <v>565</v>
      </c>
      <c r="Q366" s="259" t="s">
        <v>565</v>
      </c>
      <c r="R366" s="259" t="s">
        <v>565</v>
      </c>
      <c r="S366" s="259" t="s">
        <v>565</v>
      </c>
      <c r="T366" s="259" t="s">
        <v>565</v>
      </c>
      <c r="U366" s="259" t="s">
        <v>565</v>
      </c>
      <c r="V366" s="260" t="s">
        <v>565</v>
      </c>
      <c r="W366" s="260" t="s">
        <v>565</v>
      </c>
      <c r="X366" s="259" t="s">
        <v>565</v>
      </c>
      <c r="Y366" s="259" t="s">
        <v>565</v>
      </c>
      <c r="Z366" s="259" t="s">
        <v>565</v>
      </c>
      <c r="AA366" s="259" t="s">
        <v>565</v>
      </c>
      <c r="AB366" s="259" t="s">
        <v>565</v>
      </c>
      <c r="AC366" s="259" t="s">
        <v>565</v>
      </c>
      <c r="AD366" s="259" t="s">
        <v>565</v>
      </c>
      <c r="AE366" s="259" t="s">
        <v>565</v>
      </c>
      <c r="AF366" s="259" t="s">
        <v>565</v>
      </c>
      <c r="AG366" s="259" t="s">
        <v>565</v>
      </c>
      <c r="AH366" s="259" t="s">
        <v>565</v>
      </c>
      <c r="AI366" s="259" t="s">
        <v>565</v>
      </c>
      <c r="AJ366" s="259" t="s">
        <v>565</v>
      </c>
      <c r="AK366" s="259" t="s">
        <v>565</v>
      </c>
      <c r="AL366" s="259" t="s">
        <v>565</v>
      </c>
      <c r="AM366" s="259" t="s">
        <v>565</v>
      </c>
      <c r="AN366" s="259" t="s">
        <v>565</v>
      </c>
      <c r="AO366" s="259" t="s">
        <v>565</v>
      </c>
      <c r="AP366" s="259" t="s">
        <v>565</v>
      </c>
      <c r="AQ366" s="259" t="s">
        <v>565</v>
      </c>
      <c r="AR366" s="259" t="s">
        <v>565</v>
      </c>
      <c r="AS366" s="259" t="s">
        <v>565</v>
      </c>
      <c r="AT366" s="259" t="s">
        <v>565</v>
      </c>
      <c r="AU366" s="259" t="s">
        <v>565</v>
      </c>
      <c r="AV366" s="259" t="s">
        <v>565</v>
      </c>
      <c r="AW366" s="259" t="s">
        <v>565</v>
      </c>
      <c r="AX366" s="259" t="s">
        <v>565</v>
      </c>
      <c r="AY366" s="259" t="s">
        <v>565</v>
      </c>
      <c r="AZ366" s="259" t="s">
        <v>565</v>
      </c>
      <c r="BA366" s="259" t="s">
        <v>565</v>
      </c>
    </row>
    <row r="367" spans="4:53">
      <c r="D367" s="259" t="s">
        <v>565</v>
      </c>
      <c r="E367" s="259" t="s">
        <v>565</v>
      </c>
      <c r="F367" s="259" t="s">
        <v>565</v>
      </c>
      <c r="G367" s="259" t="s">
        <v>565</v>
      </c>
      <c r="H367" s="259" t="s">
        <v>565</v>
      </c>
      <c r="I367" s="259" t="s">
        <v>565</v>
      </c>
      <c r="J367" s="259" t="s">
        <v>565</v>
      </c>
      <c r="K367" s="259" t="s">
        <v>565</v>
      </c>
      <c r="L367" s="259" t="s">
        <v>565</v>
      </c>
      <c r="M367" s="259" t="s">
        <v>565</v>
      </c>
      <c r="N367" s="259" t="s">
        <v>565</v>
      </c>
      <c r="O367" s="259" t="s">
        <v>565</v>
      </c>
      <c r="P367" s="259" t="s">
        <v>565</v>
      </c>
      <c r="Q367" s="259" t="s">
        <v>565</v>
      </c>
      <c r="R367" s="259" t="s">
        <v>565</v>
      </c>
      <c r="S367" s="259" t="s">
        <v>565</v>
      </c>
      <c r="T367" s="259" t="s">
        <v>565</v>
      </c>
      <c r="U367" s="259" t="s">
        <v>565</v>
      </c>
      <c r="V367" s="260" t="s">
        <v>565</v>
      </c>
      <c r="W367" s="260" t="s">
        <v>565</v>
      </c>
      <c r="X367" s="259" t="s">
        <v>565</v>
      </c>
      <c r="Y367" s="259" t="s">
        <v>565</v>
      </c>
      <c r="Z367" s="259" t="s">
        <v>565</v>
      </c>
      <c r="AA367" s="259" t="s">
        <v>565</v>
      </c>
      <c r="AB367" s="259" t="s">
        <v>565</v>
      </c>
      <c r="AC367" s="259" t="s">
        <v>565</v>
      </c>
      <c r="AD367" s="259" t="s">
        <v>565</v>
      </c>
      <c r="AE367" s="259" t="s">
        <v>565</v>
      </c>
      <c r="AF367" s="259" t="s">
        <v>565</v>
      </c>
      <c r="AG367" s="259" t="s">
        <v>565</v>
      </c>
      <c r="AH367" s="259" t="s">
        <v>565</v>
      </c>
      <c r="AI367" s="259" t="s">
        <v>565</v>
      </c>
      <c r="AJ367" s="259" t="s">
        <v>565</v>
      </c>
      <c r="AK367" s="259" t="s">
        <v>565</v>
      </c>
      <c r="AL367" s="259" t="s">
        <v>565</v>
      </c>
      <c r="AM367" s="259" t="s">
        <v>565</v>
      </c>
      <c r="AN367" s="259" t="s">
        <v>565</v>
      </c>
      <c r="AO367" s="259" t="s">
        <v>565</v>
      </c>
      <c r="AP367" s="259" t="s">
        <v>565</v>
      </c>
      <c r="AQ367" s="259" t="s">
        <v>565</v>
      </c>
      <c r="AR367" s="259" t="s">
        <v>565</v>
      </c>
      <c r="AS367" s="259" t="s">
        <v>565</v>
      </c>
      <c r="AT367" s="259" t="s">
        <v>565</v>
      </c>
      <c r="AU367" s="259" t="s">
        <v>565</v>
      </c>
      <c r="AV367" s="259" t="s">
        <v>565</v>
      </c>
      <c r="AW367" s="259" t="s">
        <v>565</v>
      </c>
      <c r="AX367" s="259" t="s">
        <v>565</v>
      </c>
      <c r="AY367" s="259" t="s">
        <v>565</v>
      </c>
      <c r="AZ367" s="259" t="s">
        <v>565</v>
      </c>
      <c r="BA367" s="259" t="s">
        <v>565</v>
      </c>
    </row>
    <row r="368" spans="4:53">
      <c r="D368" s="259" t="s">
        <v>565</v>
      </c>
      <c r="E368" s="259" t="s">
        <v>565</v>
      </c>
      <c r="F368" s="259" t="s">
        <v>565</v>
      </c>
      <c r="G368" s="259" t="s">
        <v>565</v>
      </c>
      <c r="H368" s="259" t="s">
        <v>565</v>
      </c>
      <c r="I368" s="259" t="s">
        <v>565</v>
      </c>
      <c r="J368" s="259" t="s">
        <v>565</v>
      </c>
      <c r="K368" s="259" t="s">
        <v>565</v>
      </c>
      <c r="L368" s="259" t="s">
        <v>565</v>
      </c>
      <c r="M368" s="259" t="s">
        <v>565</v>
      </c>
      <c r="N368" s="259" t="s">
        <v>565</v>
      </c>
      <c r="O368" s="259" t="s">
        <v>565</v>
      </c>
      <c r="P368" s="259" t="s">
        <v>565</v>
      </c>
      <c r="Q368" s="259" t="s">
        <v>565</v>
      </c>
      <c r="R368" s="259" t="s">
        <v>565</v>
      </c>
      <c r="S368" s="259" t="s">
        <v>565</v>
      </c>
      <c r="T368" s="259" t="s">
        <v>565</v>
      </c>
      <c r="U368" s="259" t="s">
        <v>565</v>
      </c>
      <c r="V368" s="260" t="s">
        <v>565</v>
      </c>
      <c r="W368" s="260" t="s">
        <v>565</v>
      </c>
      <c r="X368" s="259" t="s">
        <v>565</v>
      </c>
      <c r="Y368" s="259" t="s">
        <v>565</v>
      </c>
      <c r="Z368" s="259" t="s">
        <v>565</v>
      </c>
      <c r="AA368" s="259" t="s">
        <v>565</v>
      </c>
      <c r="AB368" s="259" t="s">
        <v>565</v>
      </c>
      <c r="AC368" s="259" t="s">
        <v>565</v>
      </c>
      <c r="AD368" s="259" t="s">
        <v>565</v>
      </c>
      <c r="AE368" s="259" t="s">
        <v>565</v>
      </c>
      <c r="AF368" s="259" t="s">
        <v>565</v>
      </c>
      <c r="AG368" s="259" t="s">
        <v>565</v>
      </c>
      <c r="AH368" s="259" t="s">
        <v>565</v>
      </c>
      <c r="AI368" s="259" t="s">
        <v>565</v>
      </c>
      <c r="AJ368" s="259" t="s">
        <v>565</v>
      </c>
      <c r="AK368" s="259" t="s">
        <v>565</v>
      </c>
      <c r="AL368" s="259" t="s">
        <v>565</v>
      </c>
      <c r="AM368" s="259" t="s">
        <v>565</v>
      </c>
      <c r="AN368" s="259" t="s">
        <v>565</v>
      </c>
      <c r="AO368" s="259" t="s">
        <v>565</v>
      </c>
      <c r="AP368" s="259" t="s">
        <v>565</v>
      </c>
      <c r="AQ368" s="259" t="s">
        <v>565</v>
      </c>
      <c r="AR368" s="259" t="s">
        <v>565</v>
      </c>
      <c r="AS368" s="259" t="s">
        <v>565</v>
      </c>
      <c r="AT368" s="259" t="s">
        <v>565</v>
      </c>
      <c r="AU368" s="259" t="s">
        <v>565</v>
      </c>
      <c r="AV368" s="259" t="s">
        <v>565</v>
      </c>
      <c r="AW368" s="259" t="s">
        <v>565</v>
      </c>
      <c r="AX368" s="259" t="s">
        <v>565</v>
      </c>
      <c r="AY368" s="259" t="s">
        <v>565</v>
      </c>
      <c r="AZ368" s="259" t="s">
        <v>565</v>
      </c>
      <c r="BA368" s="259" t="s">
        <v>565</v>
      </c>
    </row>
    <row r="369" spans="4:53">
      <c r="D369" s="259" t="s">
        <v>565</v>
      </c>
      <c r="E369" s="259" t="s">
        <v>565</v>
      </c>
      <c r="F369" s="259" t="s">
        <v>565</v>
      </c>
      <c r="G369" s="259" t="s">
        <v>565</v>
      </c>
      <c r="H369" s="259" t="s">
        <v>565</v>
      </c>
      <c r="I369" s="259" t="s">
        <v>565</v>
      </c>
      <c r="J369" s="259" t="s">
        <v>565</v>
      </c>
      <c r="K369" s="259" t="s">
        <v>565</v>
      </c>
      <c r="L369" s="259" t="s">
        <v>565</v>
      </c>
      <c r="M369" s="259" t="s">
        <v>565</v>
      </c>
      <c r="N369" s="259" t="s">
        <v>565</v>
      </c>
      <c r="O369" s="259" t="s">
        <v>565</v>
      </c>
      <c r="P369" s="259" t="s">
        <v>565</v>
      </c>
      <c r="Q369" s="259" t="s">
        <v>565</v>
      </c>
      <c r="R369" s="259" t="s">
        <v>565</v>
      </c>
      <c r="S369" s="259" t="s">
        <v>565</v>
      </c>
      <c r="T369" s="259" t="s">
        <v>565</v>
      </c>
      <c r="U369" s="259" t="s">
        <v>565</v>
      </c>
      <c r="V369" s="260" t="s">
        <v>565</v>
      </c>
      <c r="W369" s="260" t="s">
        <v>565</v>
      </c>
      <c r="X369" s="259" t="s">
        <v>565</v>
      </c>
      <c r="Y369" s="259" t="s">
        <v>565</v>
      </c>
      <c r="Z369" s="259" t="s">
        <v>565</v>
      </c>
      <c r="AA369" s="259" t="s">
        <v>565</v>
      </c>
      <c r="AB369" s="259" t="s">
        <v>565</v>
      </c>
      <c r="AC369" s="259" t="s">
        <v>565</v>
      </c>
      <c r="AD369" s="259" t="s">
        <v>565</v>
      </c>
      <c r="AE369" s="259" t="s">
        <v>565</v>
      </c>
      <c r="AF369" s="259" t="s">
        <v>565</v>
      </c>
      <c r="AG369" s="259" t="s">
        <v>565</v>
      </c>
      <c r="AH369" s="259" t="s">
        <v>565</v>
      </c>
      <c r="AI369" s="259" t="s">
        <v>565</v>
      </c>
      <c r="AJ369" s="259" t="s">
        <v>565</v>
      </c>
      <c r="AK369" s="259" t="s">
        <v>565</v>
      </c>
      <c r="AL369" s="259" t="s">
        <v>565</v>
      </c>
      <c r="AM369" s="259" t="s">
        <v>565</v>
      </c>
      <c r="AN369" s="259" t="s">
        <v>565</v>
      </c>
      <c r="AO369" s="259" t="s">
        <v>565</v>
      </c>
      <c r="AP369" s="259" t="s">
        <v>565</v>
      </c>
      <c r="AQ369" s="259" t="s">
        <v>565</v>
      </c>
      <c r="AR369" s="259" t="s">
        <v>565</v>
      </c>
      <c r="AS369" s="259" t="s">
        <v>565</v>
      </c>
      <c r="AT369" s="259" t="s">
        <v>565</v>
      </c>
      <c r="AU369" s="259" t="s">
        <v>565</v>
      </c>
      <c r="AV369" s="259" t="s">
        <v>565</v>
      </c>
      <c r="AW369" s="259" t="s">
        <v>565</v>
      </c>
      <c r="AX369" s="259" t="s">
        <v>565</v>
      </c>
      <c r="AY369" s="259" t="s">
        <v>565</v>
      </c>
      <c r="AZ369" s="259" t="s">
        <v>565</v>
      </c>
      <c r="BA369" s="259" t="s">
        <v>565</v>
      </c>
    </row>
    <row r="370" spans="4:53">
      <c r="D370" s="259" t="s">
        <v>565</v>
      </c>
      <c r="E370" s="259" t="s">
        <v>565</v>
      </c>
      <c r="F370" s="259" t="s">
        <v>565</v>
      </c>
      <c r="G370" s="259" t="s">
        <v>565</v>
      </c>
      <c r="H370" s="259" t="s">
        <v>565</v>
      </c>
      <c r="I370" s="259" t="s">
        <v>565</v>
      </c>
      <c r="J370" s="259" t="s">
        <v>565</v>
      </c>
      <c r="K370" s="259" t="s">
        <v>565</v>
      </c>
      <c r="L370" s="259" t="s">
        <v>565</v>
      </c>
      <c r="M370" s="259" t="s">
        <v>565</v>
      </c>
      <c r="N370" s="259" t="s">
        <v>565</v>
      </c>
      <c r="O370" s="259" t="s">
        <v>565</v>
      </c>
      <c r="P370" s="259" t="s">
        <v>565</v>
      </c>
      <c r="Q370" s="259" t="s">
        <v>565</v>
      </c>
      <c r="R370" s="259" t="s">
        <v>565</v>
      </c>
      <c r="S370" s="259" t="s">
        <v>565</v>
      </c>
      <c r="T370" s="259" t="s">
        <v>565</v>
      </c>
      <c r="U370" s="259" t="s">
        <v>565</v>
      </c>
      <c r="V370" s="260" t="s">
        <v>565</v>
      </c>
      <c r="W370" s="260" t="s">
        <v>565</v>
      </c>
      <c r="X370" s="259" t="s">
        <v>565</v>
      </c>
      <c r="Y370" s="259" t="s">
        <v>565</v>
      </c>
      <c r="Z370" s="259" t="s">
        <v>565</v>
      </c>
      <c r="AA370" s="259" t="s">
        <v>565</v>
      </c>
      <c r="AB370" s="259" t="s">
        <v>565</v>
      </c>
      <c r="AC370" s="259" t="s">
        <v>565</v>
      </c>
      <c r="AD370" s="259" t="s">
        <v>565</v>
      </c>
      <c r="AE370" s="259" t="s">
        <v>565</v>
      </c>
      <c r="AF370" s="259" t="s">
        <v>565</v>
      </c>
      <c r="AG370" s="259" t="s">
        <v>565</v>
      </c>
      <c r="AH370" s="259" t="s">
        <v>565</v>
      </c>
      <c r="AI370" s="259" t="s">
        <v>565</v>
      </c>
      <c r="AJ370" s="259" t="s">
        <v>565</v>
      </c>
      <c r="AK370" s="259" t="s">
        <v>565</v>
      </c>
      <c r="AL370" s="259" t="s">
        <v>565</v>
      </c>
      <c r="AM370" s="259" t="s">
        <v>565</v>
      </c>
      <c r="AN370" s="259" t="s">
        <v>565</v>
      </c>
      <c r="AO370" s="259" t="s">
        <v>565</v>
      </c>
      <c r="AP370" s="259" t="s">
        <v>565</v>
      </c>
      <c r="AQ370" s="259" t="s">
        <v>565</v>
      </c>
      <c r="AR370" s="259" t="s">
        <v>565</v>
      </c>
      <c r="AS370" s="259" t="s">
        <v>565</v>
      </c>
      <c r="AT370" s="259" t="s">
        <v>565</v>
      </c>
      <c r="AU370" s="259" t="s">
        <v>565</v>
      </c>
      <c r="AV370" s="259" t="s">
        <v>565</v>
      </c>
      <c r="AW370" s="259" t="s">
        <v>565</v>
      </c>
      <c r="AX370" s="259" t="s">
        <v>565</v>
      </c>
      <c r="AY370" s="259" t="s">
        <v>565</v>
      </c>
      <c r="AZ370" s="259" t="s">
        <v>565</v>
      </c>
      <c r="BA370" s="259" t="s">
        <v>565</v>
      </c>
    </row>
    <row r="371" spans="4:53">
      <c r="D371" s="259" t="s">
        <v>565</v>
      </c>
      <c r="E371" s="259" t="s">
        <v>565</v>
      </c>
      <c r="F371" s="259" t="s">
        <v>565</v>
      </c>
      <c r="G371" s="259" t="s">
        <v>565</v>
      </c>
      <c r="H371" s="259" t="s">
        <v>565</v>
      </c>
      <c r="I371" s="259" t="s">
        <v>565</v>
      </c>
      <c r="J371" s="259" t="s">
        <v>565</v>
      </c>
      <c r="K371" s="259" t="s">
        <v>565</v>
      </c>
      <c r="L371" s="259" t="s">
        <v>565</v>
      </c>
      <c r="M371" s="259" t="s">
        <v>565</v>
      </c>
      <c r="N371" s="259" t="s">
        <v>565</v>
      </c>
      <c r="O371" s="259" t="s">
        <v>565</v>
      </c>
      <c r="P371" s="259" t="s">
        <v>565</v>
      </c>
      <c r="Q371" s="259" t="s">
        <v>565</v>
      </c>
      <c r="R371" s="259" t="s">
        <v>565</v>
      </c>
      <c r="S371" s="259" t="s">
        <v>565</v>
      </c>
      <c r="T371" s="259" t="s">
        <v>565</v>
      </c>
      <c r="U371" s="259" t="s">
        <v>565</v>
      </c>
      <c r="V371" s="260" t="s">
        <v>565</v>
      </c>
      <c r="W371" s="260" t="s">
        <v>565</v>
      </c>
      <c r="X371" s="259" t="s">
        <v>565</v>
      </c>
      <c r="Y371" s="259" t="s">
        <v>565</v>
      </c>
      <c r="Z371" s="259" t="s">
        <v>565</v>
      </c>
      <c r="AA371" s="259" t="s">
        <v>565</v>
      </c>
      <c r="AB371" s="259" t="s">
        <v>565</v>
      </c>
      <c r="AC371" s="259" t="s">
        <v>565</v>
      </c>
      <c r="AD371" s="259" t="s">
        <v>565</v>
      </c>
      <c r="AE371" s="259" t="s">
        <v>565</v>
      </c>
      <c r="AF371" s="259" t="s">
        <v>565</v>
      </c>
      <c r="AG371" s="259" t="s">
        <v>565</v>
      </c>
      <c r="AH371" s="259" t="s">
        <v>565</v>
      </c>
      <c r="AI371" s="259" t="s">
        <v>565</v>
      </c>
      <c r="AJ371" s="259" t="s">
        <v>565</v>
      </c>
      <c r="AK371" s="259" t="s">
        <v>565</v>
      </c>
      <c r="AL371" s="259" t="s">
        <v>565</v>
      </c>
      <c r="AM371" s="259" t="s">
        <v>565</v>
      </c>
      <c r="AN371" s="259" t="s">
        <v>565</v>
      </c>
      <c r="AO371" s="259" t="s">
        <v>565</v>
      </c>
      <c r="AP371" s="259" t="s">
        <v>565</v>
      </c>
      <c r="AQ371" s="259" t="s">
        <v>565</v>
      </c>
      <c r="AR371" s="259" t="s">
        <v>565</v>
      </c>
      <c r="AS371" s="259" t="s">
        <v>565</v>
      </c>
      <c r="AT371" s="259" t="s">
        <v>565</v>
      </c>
      <c r="AU371" s="259" t="s">
        <v>565</v>
      </c>
      <c r="AV371" s="259" t="s">
        <v>565</v>
      </c>
      <c r="AW371" s="259" t="s">
        <v>565</v>
      </c>
      <c r="AX371" s="259" t="s">
        <v>565</v>
      </c>
      <c r="AY371" s="259" t="s">
        <v>565</v>
      </c>
      <c r="AZ371" s="259" t="s">
        <v>565</v>
      </c>
      <c r="BA371" s="259" t="s">
        <v>565</v>
      </c>
    </row>
    <row r="372" spans="4:53">
      <c r="D372" s="259" t="s">
        <v>565</v>
      </c>
      <c r="E372" s="259" t="s">
        <v>565</v>
      </c>
      <c r="F372" s="259" t="s">
        <v>565</v>
      </c>
      <c r="G372" s="259" t="s">
        <v>565</v>
      </c>
      <c r="H372" s="259" t="s">
        <v>565</v>
      </c>
      <c r="I372" s="259" t="s">
        <v>565</v>
      </c>
      <c r="J372" s="259" t="s">
        <v>565</v>
      </c>
      <c r="K372" s="259" t="s">
        <v>565</v>
      </c>
      <c r="L372" s="259" t="s">
        <v>565</v>
      </c>
      <c r="M372" s="259" t="s">
        <v>565</v>
      </c>
      <c r="N372" s="259" t="s">
        <v>565</v>
      </c>
      <c r="O372" s="259" t="s">
        <v>565</v>
      </c>
      <c r="P372" s="259" t="s">
        <v>565</v>
      </c>
      <c r="Q372" s="259" t="s">
        <v>565</v>
      </c>
      <c r="R372" s="259" t="s">
        <v>565</v>
      </c>
      <c r="S372" s="259" t="s">
        <v>565</v>
      </c>
      <c r="T372" s="259" t="s">
        <v>565</v>
      </c>
      <c r="U372" s="259" t="s">
        <v>565</v>
      </c>
      <c r="V372" s="260" t="s">
        <v>565</v>
      </c>
      <c r="W372" s="260" t="s">
        <v>565</v>
      </c>
      <c r="X372" s="259" t="s">
        <v>565</v>
      </c>
      <c r="Y372" s="259" t="s">
        <v>565</v>
      </c>
      <c r="Z372" s="259" t="s">
        <v>565</v>
      </c>
      <c r="AA372" s="259" t="s">
        <v>565</v>
      </c>
      <c r="AB372" s="259" t="s">
        <v>565</v>
      </c>
      <c r="AC372" s="259" t="s">
        <v>565</v>
      </c>
      <c r="AD372" s="259" t="s">
        <v>565</v>
      </c>
      <c r="AE372" s="259" t="s">
        <v>565</v>
      </c>
      <c r="AF372" s="259" t="s">
        <v>565</v>
      </c>
      <c r="AG372" s="259" t="s">
        <v>565</v>
      </c>
      <c r="AH372" s="259" t="s">
        <v>565</v>
      </c>
      <c r="AI372" s="259" t="s">
        <v>565</v>
      </c>
      <c r="AJ372" s="259" t="s">
        <v>565</v>
      </c>
      <c r="AK372" s="259" t="s">
        <v>565</v>
      </c>
      <c r="AL372" s="259" t="s">
        <v>565</v>
      </c>
      <c r="AM372" s="259" t="s">
        <v>565</v>
      </c>
      <c r="AN372" s="259" t="s">
        <v>565</v>
      </c>
      <c r="AO372" s="259" t="s">
        <v>565</v>
      </c>
      <c r="AP372" s="259" t="s">
        <v>565</v>
      </c>
      <c r="AQ372" s="259" t="s">
        <v>565</v>
      </c>
      <c r="AR372" s="259" t="s">
        <v>565</v>
      </c>
      <c r="AS372" s="259" t="s">
        <v>565</v>
      </c>
      <c r="AT372" s="259" t="s">
        <v>565</v>
      </c>
      <c r="AU372" s="259" t="s">
        <v>565</v>
      </c>
      <c r="AV372" s="259" t="s">
        <v>565</v>
      </c>
      <c r="AW372" s="259" t="s">
        <v>565</v>
      </c>
      <c r="AX372" s="259" t="s">
        <v>565</v>
      </c>
      <c r="AY372" s="259" t="s">
        <v>565</v>
      </c>
      <c r="AZ372" s="259" t="s">
        <v>565</v>
      </c>
      <c r="BA372" s="259" t="s">
        <v>565</v>
      </c>
    </row>
    <row r="373" spans="4:53">
      <c r="D373" s="259" t="s">
        <v>565</v>
      </c>
      <c r="E373" s="259" t="s">
        <v>565</v>
      </c>
      <c r="F373" s="259" t="s">
        <v>565</v>
      </c>
      <c r="G373" s="259" t="s">
        <v>565</v>
      </c>
      <c r="H373" s="259" t="s">
        <v>565</v>
      </c>
      <c r="I373" s="259" t="s">
        <v>565</v>
      </c>
      <c r="J373" s="259" t="s">
        <v>565</v>
      </c>
      <c r="K373" s="259" t="s">
        <v>565</v>
      </c>
      <c r="L373" s="259" t="s">
        <v>565</v>
      </c>
      <c r="M373" s="259" t="s">
        <v>565</v>
      </c>
      <c r="N373" s="259" t="s">
        <v>565</v>
      </c>
      <c r="O373" s="259" t="s">
        <v>565</v>
      </c>
      <c r="P373" s="259" t="s">
        <v>565</v>
      </c>
      <c r="Q373" s="259" t="s">
        <v>565</v>
      </c>
      <c r="R373" s="259" t="s">
        <v>565</v>
      </c>
      <c r="S373" s="259" t="s">
        <v>565</v>
      </c>
      <c r="T373" s="259" t="s">
        <v>565</v>
      </c>
      <c r="U373" s="259" t="s">
        <v>565</v>
      </c>
      <c r="V373" s="260" t="s">
        <v>565</v>
      </c>
      <c r="W373" s="260" t="s">
        <v>565</v>
      </c>
      <c r="X373" s="259" t="s">
        <v>565</v>
      </c>
      <c r="Y373" s="259" t="s">
        <v>565</v>
      </c>
      <c r="Z373" s="259" t="s">
        <v>565</v>
      </c>
      <c r="AA373" s="259" t="s">
        <v>565</v>
      </c>
      <c r="AB373" s="259" t="s">
        <v>565</v>
      </c>
      <c r="AC373" s="259" t="s">
        <v>565</v>
      </c>
      <c r="AD373" s="259" t="s">
        <v>565</v>
      </c>
      <c r="AE373" s="259" t="s">
        <v>565</v>
      </c>
      <c r="AF373" s="259" t="s">
        <v>565</v>
      </c>
      <c r="AG373" s="259" t="s">
        <v>565</v>
      </c>
      <c r="AH373" s="259" t="s">
        <v>565</v>
      </c>
      <c r="AI373" s="259" t="s">
        <v>565</v>
      </c>
      <c r="AJ373" s="259" t="s">
        <v>565</v>
      </c>
      <c r="AK373" s="259" t="s">
        <v>565</v>
      </c>
      <c r="AL373" s="259" t="s">
        <v>565</v>
      </c>
      <c r="AM373" s="259" t="s">
        <v>565</v>
      </c>
      <c r="AN373" s="259" t="s">
        <v>565</v>
      </c>
      <c r="AO373" s="259" t="s">
        <v>565</v>
      </c>
      <c r="AP373" s="259" t="s">
        <v>565</v>
      </c>
      <c r="AQ373" s="259" t="s">
        <v>565</v>
      </c>
      <c r="AR373" s="259" t="s">
        <v>565</v>
      </c>
      <c r="AS373" s="259" t="s">
        <v>565</v>
      </c>
      <c r="AT373" s="259" t="s">
        <v>565</v>
      </c>
      <c r="AU373" s="259" t="s">
        <v>565</v>
      </c>
      <c r="AV373" s="259" t="s">
        <v>565</v>
      </c>
      <c r="AW373" s="259" t="s">
        <v>565</v>
      </c>
      <c r="AX373" s="259" t="s">
        <v>565</v>
      </c>
      <c r="AY373" s="259" t="s">
        <v>565</v>
      </c>
      <c r="AZ373" s="259" t="s">
        <v>565</v>
      </c>
      <c r="BA373" s="259" t="s">
        <v>565</v>
      </c>
    </row>
    <row r="374" spans="4:53">
      <c r="D374" s="259" t="s">
        <v>565</v>
      </c>
      <c r="E374" s="259" t="s">
        <v>565</v>
      </c>
      <c r="F374" s="259" t="s">
        <v>565</v>
      </c>
      <c r="G374" s="259" t="s">
        <v>565</v>
      </c>
      <c r="H374" s="259" t="s">
        <v>565</v>
      </c>
      <c r="I374" s="259" t="s">
        <v>565</v>
      </c>
      <c r="J374" s="259" t="s">
        <v>565</v>
      </c>
      <c r="K374" s="259" t="s">
        <v>565</v>
      </c>
      <c r="L374" s="259" t="s">
        <v>565</v>
      </c>
      <c r="M374" s="259" t="s">
        <v>565</v>
      </c>
      <c r="N374" s="259" t="s">
        <v>565</v>
      </c>
      <c r="O374" s="259" t="s">
        <v>565</v>
      </c>
      <c r="P374" s="259" t="s">
        <v>565</v>
      </c>
      <c r="Q374" s="259" t="s">
        <v>565</v>
      </c>
      <c r="R374" s="259" t="s">
        <v>565</v>
      </c>
      <c r="S374" s="259" t="s">
        <v>565</v>
      </c>
      <c r="T374" s="259" t="s">
        <v>565</v>
      </c>
      <c r="U374" s="259" t="s">
        <v>565</v>
      </c>
      <c r="V374" s="260" t="s">
        <v>565</v>
      </c>
      <c r="W374" s="260" t="s">
        <v>565</v>
      </c>
      <c r="X374" s="259" t="s">
        <v>565</v>
      </c>
      <c r="Y374" s="259" t="s">
        <v>565</v>
      </c>
      <c r="Z374" s="259" t="s">
        <v>565</v>
      </c>
      <c r="AA374" s="259" t="s">
        <v>565</v>
      </c>
      <c r="AB374" s="259" t="s">
        <v>565</v>
      </c>
      <c r="AC374" s="259" t="s">
        <v>565</v>
      </c>
      <c r="AD374" s="259" t="s">
        <v>565</v>
      </c>
      <c r="AE374" s="259" t="s">
        <v>565</v>
      </c>
      <c r="AF374" s="259" t="s">
        <v>565</v>
      </c>
      <c r="AG374" s="259" t="s">
        <v>565</v>
      </c>
      <c r="AH374" s="259" t="s">
        <v>565</v>
      </c>
      <c r="AI374" s="259" t="s">
        <v>565</v>
      </c>
      <c r="AJ374" s="259" t="s">
        <v>565</v>
      </c>
      <c r="AK374" s="259" t="s">
        <v>565</v>
      </c>
      <c r="AL374" s="259" t="s">
        <v>565</v>
      </c>
      <c r="AM374" s="259" t="s">
        <v>565</v>
      </c>
      <c r="AN374" s="259" t="s">
        <v>565</v>
      </c>
      <c r="AO374" s="259" t="s">
        <v>565</v>
      </c>
      <c r="AP374" s="259" t="s">
        <v>565</v>
      </c>
      <c r="AQ374" s="259" t="s">
        <v>565</v>
      </c>
      <c r="AR374" s="259" t="s">
        <v>565</v>
      </c>
      <c r="AS374" s="259" t="s">
        <v>565</v>
      </c>
      <c r="AT374" s="259" t="s">
        <v>565</v>
      </c>
      <c r="AU374" s="259" t="s">
        <v>565</v>
      </c>
      <c r="AV374" s="259" t="s">
        <v>565</v>
      </c>
      <c r="AW374" s="259" t="s">
        <v>565</v>
      </c>
      <c r="AX374" s="259" t="s">
        <v>565</v>
      </c>
      <c r="AY374" s="259" t="s">
        <v>565</v>
      </c>
      <c r="AZ374" s="259" t="s">
        <v>565</v>
      </c>
      <c r="BA374" s="259" t="s">
        <v>565</v>
      </c>
    </row>
    <row r="375" spans="4:53">
      <c r="D375" s="259" t="s">
        <v>565</v>
      </c>
      <c r="E375" s="259" t="s">
        <v>565</v>
      </c>
      <c r="F375" s="259" t="s">
        <v>565</v>
      </c>
      <c r="G375" s="259" t="s">
        <v>565</v>
      </c>
      <c r="H375" s="259" t="s">
        <v>565</v>
      </c>
      <c r="I375" s="259" t="s">
        <v>565</v>
      </c>
      <c r="J375" s="259" t="s">
        <v>565</v>
      </c>
      <c r="K375" s="259" t="s">
        <v>565</v>
      </c>
      <c r="L375" s="259" t="s">
        <v>565</v>
      </c>
      <c r="M375" s="259" t="s">
        <v>565</v>
      </c>
      <c r="N375" s="259" t="s">
        <v>565</v>
      </c>
      <c r="O375" s="259" t="s">
        <v>565</v>
      </c>
      <c r="P375" s="259" t="s">
        <v>565</v>
      </c>
      <c r="Q375" s="259" t="s">
        <v>565</v>
      </c>
      <c r="R375" s="259" t="s">
        <v>565</v>
      </c>
      <c r="S375" s="259" t="s">
        <v>565</v>
      </c>
      <c r="T375" s="259" t="s">
        <v>565</v>
      </c>
      <c r="U375" s="259" t="s">
        <v>565</v>
      </c>
      <c r="V375" s="260" t="s">
        <v>565</v>
      </c>
      <c r="W375" s="260" t="s">
        <v>565</v>
      </c>
      <c r="X375" s="259" t="s">
        <v>565</v>
      </c>
      <c r="Y375" s="259" t="s">
        <v>565</v>
      </c>
      <c r="Z375" s="259" t="s">
        <v>565</v>
      </c>
      <c r="AA375" s="259" t="s">
        <v>565</v>
      </c>
      <c r="AB375" s="259" t="s">
        <v>565</v>
      </c>
      <c r="AC375" s="259" t="s">
        <v>565</v>
      </c>
      <c r="AD375" s="259" t="s">
        <v>565</v>
      </c>
      <c r="AE375" s="259" t="s">
        <v>565</v>
      </c>
      <c r="AF375" s="259" t="s">
        <v>565</v>
      </c>
      <c r="AG375" s="259" t="s">
        <v>565</v>
      </c>
      <c r="AH375" s="259" t="s">
        <v>565</v>
      </c>
      <c r="AI375" s="259" t="s">
        <v>565</v>
      </c>
      <c r="AJ375" s="259" t="s">
        <v>565</v>
      </c>
      <c r="AK375" s="259" t="s">
        <v>565</v>
      </c>
      <c r="AL375" s="259" t="s">
        <v>565</v>
      </c>
      <c r="AM375" s="259" t="s">
        <v>565</v>
      </c>
      <c r="AN375" s="259" t="s">
        <v>565</v>
      </c>
      <c r="AO375" s="259" t="s">
        <v>565</v>
      </c>
      <c r="AP375" s="259" t="s">
        <v>565</v>
      </c>
      <c r="AQ375" s="259" t="s">
        <v>565</v>
      </c>
      <c r="AR375" s="259" t="s">
        <v>565</v>
      </c>
      <c r="AS375" s="259" t="s">
        <v>565</v>
      </c>
      <c r="AT375" s="259" t="s">
        <v>565</v>
      </c>
      <c r="AU375" s="259" t="s">
        <v>565</v>
      </c>
      <c r="AV375" s="259" t="s">
        <v>565</v>
      </c>
      <c r="AW375" s="259" t="s">
        <v>565</v>
      </c>
      <c r="AX375" s="259" t="s">
        <v>565</v>
      </c>
      <c r="AY375" s="259" t="s">
        <v>565</v>
      </c>
      <c r="AZ375" s="259" t="s">
        <v>565</v>
      </c>
      <c r="BA375" s="259" t="s">
        <v>565</v>
      </c>
    </row>
    <row r="376" spans="4:53">
      <c r="D376" s="259" t="s">
        <v>565</v>
      </c>
      <c r="E376" s="259" t="s">
        <v>565</v>
      </c>
      <c r="F376" s="259" t="s">
        <v>565</v>
      </c>
      <c r="G376" s="259" t="s">
        <v>565</v>
      </c>
      <c r="H376" s="259" t="s">
        <v>565</v>
      </c>
      <c r="I376" s="259" t="s">
        <v>565</v>
      </c>
      <c r="J376" s="259" t="s">
        <v>565</v>
      </c>
      <c r="K376" s="259" t="s">
        <v>565</v>
      </c>
      <c r="L376" s="259" t="s">
        <v>565</v>
      </c>
      <c r="M376" s="259" t="s">
        <v>565</v>
      </c>
      <c r="N376" s="259" t="s">
        <v>565</v>
      </c>
      <c r="O376" s="259" t="s">
        <v>565</v>
      </c>
      <c r="P376" s="259" t="s">
        <v>565</v>
      </c>
      <c r="Q376" s="259" t="s">
        <v>565</v>
      </c>
      <c r="R376" s="259" t="s">
        <v>565</v>
      </c>
      <c r="S376" s="259" t="s">
        <v>565</v>
      </c>
      <c r="T376" s="259" t="s">
        <v>565</v>
      </c>
      <c r="U376" s="259" t="s">
        <v>565</v>
      </c>
      <c r="V376" s="260" t="s">
        <v>565</v>
      </c>
      <c r="W376" s="260" t="s">
        <v>565</v>
      </c>
      <c r="X376" s="259" t="s">
        <v>565</v>
      </c>
      <c r="Y376" s="259" t="s">
        <v>565</v>
      </c>
      <c r="Z376" s="259" t="s">
        <v>565</v>
      </c>
      <c r="AA376" s="259" t="s">
        <v>565</v>
      </c>
      <c r="AB376" s="259" t="s">
        <v>565</v>
      </c>
      <c r="AC376" s="259" t="s">
        <v>565</v>
      </c>
      <c r="AD376" s="259" t="s">
        <v>565</v>
      </c>
      <c r="AE376" s="259" t="s">
        <v>565</v>
      </c>
      <c r="AF376" s="259" t="s">
        <v>565</v>
      </c>
      <c r="AG376" s="259" t="s">
        <v>565</v>
      </c>
      <c r="AH376" s="259" t="s">
        <v>565</v>
      </c>
      <c r="AI376" s="259" t="s">
        <v>565</v>
      </c>
      <c r="AJ376" s="259" t="s">
        <v>565</v>
      </c>
      <c r="AK376" s="259" t="s">
        <v>565</v>
      </c>
      <c r="AL376" s="259" t="s">
        <v>565</v>
      </c>
      <c r="AM376" s="259" t="s">
        <v>565</v>
      </c>
      <c r="AN376" s="259" t="s">
        <v>565</v>
      </c>
      <c r="AO376" s="259" t="s">
        <v>565</v>
      </c>
      <c r="AP376" s="259" t="s">
        <v>565</v>
      </c>
      <c r="AQ376" s="259" t="s">
        <v>565</v>
      </c>
      <c r="AR376" s="259" t="s">
        <v>565</v>
      </c>
      <c r="AS376" s="259" t="s">
        <v>565</v>
      </c>
      <c r="AT376" s="259" t="s">
        <v>565</v>
      </c>
      <c r="AU376" s="259" t="s">
        <v>565</v>
      </c>
      <c r="AV376" s="259" t="s">
        <v>565</v>
      </c>
      <c r="AW376" s="259" t="s">
        <v>565</v>
      </c>
      <c r="AX376" s="259" t="s">
        <v>565</v>
      </c>
      <c r="AY376" s="259" t="s">
        <v>565</v>
      </c>
      <c r="AZ376" s="259" t="s">
        <v>565</v>
      </c>
      <c r="BA376" s="259" t="s">
        <v>565</v>
      </c>
    </row>
    <row r="377" spans="4:53">
      <c r="D377" s="259" t="s">
        <v>565</v>
      </c>
      <c r="E377" s="259" t="s">
        <v>565</v>
      </c>
      <c r="F377" s="259" t="s">
        <v>565</v>
      </c>
      <c r="G377" s="259" t="s">
        <v>565</v>
      </c>
      <c r="H377" s="259" t="s">
        <v>565</v>
      </c>
      <c r="I377" s="259" t="s">
        <v>565</v>
      </c>
      <c r="J377" s="259" t="s">
        <v>565</v>
      </c>
      <c r="K377" s="259" t="s">
        <v>565</v>
      </c>
      <c r="L377" s="259" t="s">
        <v>565</v>
      </c>
      <c r="M377" s="259" t="s">
        <v>565</v>
      </c>
      <c r="N377" s="259" t="s">
        <v>565</v>
      </c>
      <c r="O377" s="259" t="s">
        <v>565</v>
      </c>
      <c r="P377" s="259" t="s">
        <v>565</v>
      </c>
      <c r="Q377" s="259" t="s">
        <v>565</v>
      </c>
      <c r="R377" s="259" t="s">
        <v>565</v>
      </c>
      <c r="S377" s="259" t="s">
        <v>565</v>
      </c>
      <c r="T377" s="259" t="s">
        <v>565</v>
      </c>
      <c r="U377" s="259" t="s">
        <v>565</v>
      </c>
      <c r="V377" s="260" t="s">
        <v>565</v>
      </c>
      <c r="W377" s="260" t="s">
        <v>565</v>
      </c>
      <c r="X377" s="259" t="s">
        <v>565</v>
      </c>
      <c r="Y377" s="259" t="s">
        <v>565</v>
      </c>
      <c r="Z377" s="259" t="s">
        <v>565</v>
      </c>
      <c r="AA377" s="259" t="s">
        <v>565</v>
      </c>
      <c r="AB377" s="259" t="s">
        <v>565</v>
      </c>
      <c r="AC377" s="259" t="s">
        <v>565</v>
      </c>
      <c r="AD377" s="259" t="s">
        <v>565</v>
      </c>
      <c r="AE377" s="259" t="s">
        <v>565</v>
      </c>
      <c r="AF377" s="259" t="s">
        <v>565</v>
      </c>
      <c r="AG377" s="259" t="s">
        <v>565</v>
      </c>
      <c r="AH377" s="259" t="s">
        <v>565</v>
      </c>
      <c r="AI377" s="259" t="s">
        <v>565</v>
      </c>
      <c r="AJ377" s="259" t="s">
        <v>565</v>
      </c>
      <c r="AK377" s="259" t="s">
        <v>565</v>
      </c>
      <c r="AL377" s="259" t="s">
        <v>565</v>
      </c>
      <c r="AM377" s="259" t="s">
        <v>565</v>
      </c>
      <c r="AN377" s="259" t="s">
        <v>565</v>
      </c>
      <c r="AO377" s="259" t="s">
        <v>565</v>
      </c>
      <c r="AP377" s="259" t="s">
        <v>565</v>
      </c>
      <c r="AQ377" s="259" t="s">
        <v>565</v>
      </c>
      <c r="AR377" s="259" t="s">
        <v>565</v>
      </c>
      <c r="AS377" s="259" t="s">
        <v>565</v>
      </c>
      <c r="AT377" s="259" t="s">
        <v>565</v>
      </c>
      <c r="AU377" s="259" t="s">
        <v>565</v>
      </c>
      <c r="AV377" s="259" t="s">
        <v>565</v>
      </c>
      <c r="AW377" s="259" t="s">
        <v>565</v>
      </c>
      <c r="AX377" s="259" t="s">
        <v>565</v>
      </c>
      <c r="AY377" s="259" t="s">
        <v>565</v>
      </c>
      <c r="AZ377" s="259" t="s">
        <v>565</v>
      </c>
      <c r="BA377" s="259" t="s">
        <v>565</v>
      </c>
    </row>
    <row r="378" spans="4:53">
      <c r="D378" s="259" t="s">
        <v>565</v>
      </c>
      <c r="E378" s="259" t="s">
        <v>565</v>
      </c>
      <c r="F378" s="259" t="s">
        <v>565</v>
      </c>
      <c r="G378" s="259" t="s">
        <v>565</v>
      </c>
      <c r="H378" s="259" t="s">
        <v>565</v>
      </c>
      <c r="I378" s="259" t="s">
        <v>565</v>
      </c>
      <c r="J378" s="259" t="s">
        <v>565</v>
      </c>
      <c r="K378" s="259" t="s">
        <v>565</v>
      </c>
      <c r="L378" s="259" t="s">
        <v>565</v>
      </c>
      <c r="M378" s="259" t="s">
        <v>565</v>
      </c>
      <c r="N378" s="259" t="s">
        <v>565</v>
      </c>
      <c r="O378" s="259" t="s">
        <v>565</v>
      </c>
      <c r="P378" s="259" t="s">
        <v>565</v>
      </c>
      <c r="Q378" s="259" t="s">
        <v>565</v>
      </c>
      <c r="R378" s="259" t="s">
        <v>565</v>
      </c>
      <c r="S378" s="259" t="s">
        <v>565</v>
      </c>
      <c r="T378" s="259" t="s">
        <v>565</v>
      </c>
      <c r="U378" s="259" t="s">
        <v>565</v>
      </c>
      <c r="V378" s="260" t="s">
        <v>565</v>
      </c>
      <c r="W378" s="260" t="s">
        <v>565</v>
      </c>
      <c r="X378" s="259" t="s">
        <v>565</v>
      </c>
      <c r="Y378" s="259" t="s">
        <v>565</v>
      </c>
      <c r="Z378" s="259" t="s">
        <v>565</v>
      </c>
      <c r="AA378" s="259" t="s">
        <v>565</v>
      </c>
      <c r="AB378" s="259" t="s">
        <v>565</v>
      </c>
      <c r="AC378" s="259" t="s">
        <v>565</v>
      </c>
      <c r="AD378" s="259" t="s">
        <v>565</v>
      </c>
      <c r="AE378" s="259" t="s">
        <v>565</v>
      </c>
      <c r="AF378" s="259" t="s">
        <v>565</v>
      </c>
      <c r="AG378" s="259" t="s">
        <v>565</v>
      </c>
      <c r="AH378" s="259" t="s">
        <v>565</v>
      </c>
      <c r="AI378" s="259" t="s">
        <v>565</v>
      </c>
      <c r="AJ378" s="259" t="s">
        <v>565</v>
      </c>
      <c r="AK378" s="259" t="s">
        <v>565</v>
      </c>
      <c r="AL378" s="259" t="s">
        <v>565</v>
      </c>
      <c r="AM378" s="259" t="s">
        <v>565</v>
      </c>
      <c r="AN378" s="259" t="s">
        <v>565</v>
      </c>
      <c r="AO378" s="259" t="s">
        <v>565</v>
      </c>
      <c r="AP378" s="259" t="s">
        <v>565</v>
      </c>
      <c r="AQ378" s="259" t="s">
        <v>565</v>
      </c>
      <c r="AR378" s="259" t="s">
        <v>565</v>
      </c>
      <c r="AS378" s="259" t="s">
        <v>565</v>
      </c>
      <c r="AT378" s="259" t="s">
        <v>565</v>
      </c>
      <c r="AU378" s="259" t="s">
        <v>565</v>
      </c>
      <c r="AV378" s="259" t="s">
        <v>565</v>
      </c>
      <c r="AW378" s="259" t="s">
        <v>565</v>
      </c>
      <c r="AX378" s="259" t="s">
        <v>565</v>
      </c>
      <c r="AY378" s="259" t="s">
        <v>565</v>
      </c>
      <c r="AZ378" s="259" t="s">
        <v>565</v>
      </c>
      <c r="BA378" s="259" t="s">
        <v>565</v>
      </c>
    </row>
    <row r="379" spans="4:53">
      <c r="D379" s="259" t="s">
        <v>565</v>
      </c>
      <c r="E379" s="259" t="s">
        <v>565</v>
      </c>
      <c r="F379" s="259" t="s">
        <v>565</v>
      </c>
      <c r="G379" s="259" t="s">
        <v>565</v>
      </c>
      <c r="H379" s="259" t="s">
        <v>565</v>
      </c>
      <c r="I379" s="259" t="s">
        <v>565</v>
      </c>
      <c r="J379" s="259" t="s">
        <v>565</v>
      </c>
      <c r="K379" s="259" t="s">
        <v>565</v>
      </c>
      <c r="L379" s="259" t="s">
        <v>565</v>
      </c>
      <c r="M379" s="259" t="s">
        <v>565</v>
      </c>
      <c r="N379" s="259" t="s">
        <v>565</v>
      </c>
      <c r="O379" s="259" t="s">
        <v>565</v>
      </c>
      <c r="P379" s="259" t="s">
        <v>565</v>
      </c>
      <c r="Q379" s="259" t="s">
        <v>565</v>
      </c>
      <c r="R379" s="259" t="s">
        <v>565</v>
      </c>
      <c r="S379" s="259" t="s">
        <v>565</v>
      </c>
      <c r="T379" s="259" t="s">
        <v>565</v>
      </c>
      <c r="U379" s="259" t="s">
        <v>565</v>
      </c>
      <c r="V379" s="260" t="s">
        <v>565</v>
      </c>
      <c r="W379" s="260" t="s">
        <v>565</v>
      </c>
      <c r="X379" s="259" t="s">
        <v>565</v>
      </c>
      <c r="Y379" s="259" t="s">
        <v>565</v>
      </c>
      <c r="Z379" s="259" t="s">
        <v>565</v>
      </c>
      <c r="AA379" s="259" t="s">
        <v>565</v>
      </c>
      <c r="AB379" s="259" t="s">
        <v>565</v>
      </c>
      <c r="AC379" s="259" t="s">
        <v>565</v>
      </c>
      <c r="AD379" s="259" t="s">
        <v>565</v>
      </c>
      <c r="AE379" s="259" t="s">
        <v>565</v>
      </c>
      <c r="AF379" s="259" t="s">
        <v>565</v>
      </c>
      <c r="AG379" s="259" t="s">
        <v>565</v>
      </c>
      <c r="AH379" s="259" t="s">
        <v>565</v>
      </c>
      <c r="AI379" s="259" t="s">
        <v>565</v>
      </c>
      <c r="AJ379" s="259" t="s">
        <v>565</v>
      </c>
      <c r="AK379" s="259" t="s">
        <v>565</v>
      </c>
      <c r="AL379" s="259" t="s">
        <v>565</v>
      </c>
      <c r="AM379" s="259" t="s">
        <v>565</v>
      </c>
      <c r="AN379" s="259" t="s">
        <v>565</v>
      </c>
      <c r="AO379" s="259" t="s">
        <v>565</v>
      </c>
      <c r="AP379" s="259" t="s">
        <v>565</v>
      </c>
      <c r="AQ379" s="259" t="s">
        <v>565</v>
      </c>
      <c r="AR379" s="259" t="s">
        <v>565</v>
      </c>
      <c r="AS379" s="259" t="s">
        <v>565</v>
      </c>
      <c r="AT379" s="259" t="s">
        <v>565</v>
      </c>
      <c r="AU379" s="259" t="s">
        <v>565</v>
      </c>
      <c r="AV379" s="259" t="s">
        <v>565</v>
      </c>
      <c r="AW379" s="259" t="s">
        <v>565</v>
      </c>
      <c r="AX379" s="259" t="s">
        <v>565</v>
      </c>
      <c r="AY379" s="259" t="s">
        <v>565</v>
      </c>
      <c r="AZ379" s="259" t="s">
        <v>565</v>
      </c>
      <c r="BA379" s="259" t="s">
        <v>565</v>
      </c>
    </row>
    <row r="380" spans="4:53">
      <c r="D380" s="259" t="s">
        <v>565</v>
      </c>
      <c r="E380" s="259" t="s">
        <v>565</v>
      </c>
      <c r="F380" s="259" t="s">
        <v>565</v>
      </c>
      <c r="G380" s="259" t="s">
        <v>565</v>
      </c>
      <c r="H380" s="259" t="s">
        <v>565</v>
      </c>
      <c r="I380" s="259" t="s">
        <v>565</v>
      </c>
      <c r="J380" s="259" t="s">
        <v>565</v>
      </c>
      <c r="K380" s="259" t="s">
        <v>565</v>
      </c>
      <c r="L380" s="259" t="s">
        <v>565</v>
      </c>
      <c r="M380" s="259" t="s">
        <v>565</v>
      </c>
      <c r="N380" s="259" t="s">
        <v>565</v>
      </c>
      <c r="O380" s="259" t="s">
        <v>565</v>
      </c>
      <c r="P380" s="259" t="s">
        <v>565</v>
      </c>
      <c r="Q380" s="259" t="s">
        <v>565</v>
      </c>
      <c r="R380" s="259" t="s">
        <v>565</v>
      </c>
      <c r="S380" s="259" t="s">
        <v>565</v>
      </c>
      <c r="T380" s="259" t="s">
        <v>565</v>
      </c>
      <c r="U380" s="259" t="s">
        <v>565</v>
      </c>
      <c r="V380" s="260" t="s">
        <v>565</v>
      </c>
      <c r="W380" s="260" t="s">
        <v>565</v>
      </c>
      <c r="X380" s="259" t="s">
        <v>565</v>
      </c>
      <c r="Y380" s="259" t="s">
        <v>565</v>
      </c>
      <c r="Z380" s="259" t="s">
        <v>565</v>
      </c>
      <c r="AA380" s="259" t="s">
        <v>565</v>
      </c>
      <c r="AB380" s="259" t="s">
        <v>565</v>
      </c>
      <c r="AC380" s="259" t="s">
        <v>565</v>
      </c>
      <c r="AD380" s="259" t="s">
        <v>565</v>
      </c>
      <c r="AE380" s="259" t="s">
        <v>565</v>
      </c>
      <c r="AF380" s="259" t="s">
        <v>565</v>
      </c>
      <c r="AG380" s="259" t="s">
        <v>565</v>
      </c>
      <c r="AH380" s="259" t="s">
        <v>565</v>
      </c>
      <c r="AI380" s="259" t="s">
        <v>565</v>
      </c>
      <c r="AJ380" s="259" t="s">
        <v>565</v>
      </c>
      <c r="AK380" s="259" t="s">
        <v>565</v>
      </c>
      <c r="AL380" s="259" t="s">
        <v>565</v>
      </c>
      <c r="AM380" s="259" t="s">
        <v>565</v>
      </c>
      <c r="AN380" s="259" t="s">
        <v>565</v>
      </c>
      <c r="AO380" s="259" t="s">
        <v>565</v>
      </c>
      <c r="AP380" s="259" t="s">
        <v>565</v>
      </c>
      <c r="AQ380" s="259" t="s">
        <v>565</v>
      </c>
      <c r="AR380" s="259" t="s">
        <v>565</v>
      </c>
      <c r="AS380" s="259" t="s">
        <v>565</v>
      </c>
      <c r="AT380" s="259" t="s">
        <v>565</v>
      </c>
      <c r="AU380" s="259" t="s">
        <v>565</v>
      </c>
      <c r="AV380" s="259" t="s">
        <v>565</v>
      </c>
      <c r="AW380" s="259" t="s">
        <v>565</v>
      </c>
      <c r="AX380" s="259" t="s">
        <v>565</v>
      </c>
      <c r="AY380" s="259" t="s">
        <v>565</v>
      </c>
      <c r="AZ380" s="259" t="s">
        <v>565</v>
      </c>
      <c r="BA380" s="259" t="s">
        <v>565</v>
      </c>
    </row>
    <row r="381" spans="4:53">
      <c r="D381" s="259" t="s">
        <v>565</v>
      </c>
      <c r="E381" s="259" t="s">
        <v>565</v>
      </c>
      <c r="F381" s="259" t="s">
        <v>565</v>
      </c>
      <c r="G381" s="259" t="s">
        <v>565</v>
      </c>
      <c r="H381" s="259" t="s">
        <v>565</v>
      </c>
      <c r="I381" s="259" t="s">
        <v>565</v>
      </c>
      <c r="J381" s="259" t="s">
        <v>565</v>
      </c>
      <c r="K381" s="259" t="s">
        <v>565</v>
      </c>
      <c r="L381" s="259" t="s">
        <v>565</v>
      </c>
      <c r="M381" s="259" t="s">
        <v>565</v>
      </c>
      <c r="N381" s="259" t="s">
        <v>565</v>
      </c>
      <c r="O381" s="259" t="s">
        <v>565</v>
      </c>
      <c r="P381" s="259" t="s">
        <v>565</v>
      </c>
      <c r="Q381" s="259" t="s">
        <v>565</v>
      </c>
      <c r="R381" s="259" t="s">
        <v>565</v>
      </c>
      <c r="S381" s="259" t="s">
        <v>565</v>
      </c>
      <c r="T381" s="259" t="s">
        <v>565</v>
      </c>
      <c r="U381" s="259" t="s">
        <v>565</v>
      </c>
      <c r="V381" s="260" t="s">
        <v>565</v>
      </c>
      <c r="W381" s="260" t="s">
        <v>565</v>
      </c>
      <c r="X381" s="259" t="s">
        <v>565</v>
      </c>
      <c r="Y381" s="259" t="s">
        <v>565</v>
      </c>
      <c r="Z381" s="259" t="s">
        <v>565</v>
      </c>
      <c r="AA381" s="259" t="s">
        <v>565</v>
      </c>
      <c r="AB381" s="259" t="s">
        <v>565</v>
      </c>
      <c r="AC381" s="259" t="s">
        <v>565</v>
      </c>
      <c r="AD381" s="259" t="s">
        <v>565</v>
      </c>
      <c r="AE381" s="259" t="s">
        <v>565</v>
      </c>
      <c r="AF381" s="259" t="s">
        <v>565</v>
      </c>
      <c r="AG381" s="259" t="s">
        <v>565</v>
      </c>
      <c r="AH381" s="259" t="s">
        <v>565</v>
      </c>
      <c r="AI381" s="259" t="s">
        <v>565</v>
      </c>
      <c r="AJ381" s="259" t="s">
        <v>565</v>
      </c>
      <c r="AK381" s="259" t="s">
        <v>565</v>
      </c>
      <c r="AL381" s="259" t="s">
        <v>565</v>
      </c>
      <c r="AM381" s="259" t="s">
        <v>565</v>
      </c>
      <c r="AN381" s="259" t="s">
        <v>565</v>
      </c>
      <c r="AO381" s="259" t="s">
        <v>565</v>
      </c>
      <c r="AP381" s="259" t="s">
        <v>565</v>
      </c>
      <c r="AQ381" s="259" t="s">
        <v>565</v>
      </c>
      <c r="AR381" s="259" t="s">
        <v>565</v>
      </c>
      <c r="AS381" s="259" t="s">
        <v>565</v>
      </c>
      <c r="AT381" s="259" t="s">
        <v>565</v>
      </c>
      <c r="AU381" s="259" t="s">
        <v>565</v>
      </c>
      <c r="AV381" s="259" t="s">
        <v>565</v>
      </c>
      <c r="AW381" s="259" t="s">
        <v>565</v>
      </c>
      <c r="AX381" s="259" t="s">
        <v>565</v>
      </c>
      <c r="AY381" s="259" t="s">
        <v>565</v>
      </c>
      <c r="AZ381" s="259" t="s">
        <v>565</v>
      </c>
      <c r="BA381" s="259" t="s">
        <v>565</v>
      </c>
    </row>
    <row r="382" spans="4:53">
      <c r="D382" s="259" t="s">
        <v>565</v>
      </c>
      <c r="E382" s="259" t="s">
        <v>565</v>
      </c>
      <c r="F382" s="259" t="s">
        <v>565</v>
      </c>
      <c r="G382" s="259" t="s">
        <v>565</v>
      </c>
      <c r="H382" s="259" t="s">
        <v>565</v>
      </c>
      <c r="I382" s="259" t="s">
        <v>565</v>
      </c>
      <c r="J382" s="259" t="s">
        <v>565</v>
      </c>
      <c r="K382" s="259" t="s">
        <v>565</v>
      </c>
      <c r="L382" s="259" t="s">
        <v>565</v>
      </c>
      <c r="M382" s="259" t="s">
        <v>565</v>
      </c>
      <c r="N382" s="259" t="s">
        <v>565</v>
      </c>
      <c r="O382" s="259" t="s">
        <v>565</v>
      </c>
      <c r="P382" s="259" t="s">
        <v>565</v>
      </c>
      <c r="Q382" s="259" t="s">
        <v>565</v>
      </c>
      <c r="R382" s="259" t="s">
        <v>565</v>
      </c>
      <c r="S382" s="259" t="s">
        <v>565</v>
      </c>
      <c r="T382" s="259" t="s">
        <v>565</v>
      </c>
      <c r="U382" s="259" t="s">
        <v>565</v>
      </c>
      <c r="V382" s="260" t="s">
        <v>565</v>
      </c>
      <c r="W382" s="260" t="s">
        <v>565</v>
      </c>
      <c r="X382" s="259" t="s">
        <v>565</v>
      </c>
      <c r="Y382" s="259" t="s">
        <v>565</v>
      </c>
      <c r="Z382" s="259" t="s">
        <v>565</v>
      </c>
      <c r="AA382" s="259" t="s">
        <v>565</v>
      </c>
      <c r="AB382" s="259" t="s">
        <v>565</v>
      </c>
      <c r="AC382" s="259" t="s">
        <v>565</v>
      </c>
      <c r="AD382" s="259" t="s">
        <v>565</v>
      </c>
      <c r="AE382" s="259" t="s">
        <v>565</v>
      </c>
      <c r="AF382" s="259" t="s">
        <v>565</v>
      </c>
      <c r="AG382" s="259" t="s">
        <v>565</v>
      </c>
      <c r="AH382" s="259" t="s">
        <v>565</v>
      </c>
      <c r="AI382" s="259" t="s">
        <v>565</v>
      </c>
      <c r="AJ382" s="259" t="s">
        <v>565</v>
      </c>
      <c r="AK382" s="259" t="s">
        <v>565</v>
      </c>
      <c r="AL382" s="259" t="s">
        <v>565</v>
      </c>
      <c r="AM382" s="259" t="s">
        <v>565</v>
      </c>
      <c r="AN382" s="259" t="s">
        <v>565</v>
      </c>
      <c r="AO382" s="259" t="s">
        <v>565</v>
      </c>
      <c r="AP382" s="259" t="s">
        <v>565</v>
      </c>
      <c r="AQ382" s="259" t="s">
        <v>565</v>
      </c>
      <c r="AR382" s="259" t="s">
        <v>565</v>
      </c>
      <c r="AS382" s="259" t="s">
        <v>565</v>
      </c>
      <c r="AT382" s="259" t="s">
        <v>565</v>
      </c>
      <c r="AU382" s="259" t="s">
        <v>565</v>
      </c>
      <c r="AV382" s="259" t="s">
        <v>565</v>
      </c>
      <c r="AW382" s="259" t="s">
        <v>565</v>
      </c>
      <c r="AX382" s="259" t="s">
        <v>565</v>
      </c>
      <c r="AY382" s="259" t="s">
        <v>565</v>
      </c>
      <c r="AZ382" s="259" t="s">
        <v>565</v>
      </c>
      <c r="BA382" s="259" t="s">
        <v>565</v>
      </c>
    </row>
    <row r="383" spans="4:53">
      <c r="D383" s="259" t="s">
        <v>565</v>
      </c>
      <c r="E383" s="259" t="s">
        <v>565</v>
      </c>
      <c r="F383" s="259" t="s">
        <v>565</v>
      </c>
      <c r="G383" s="259" t="s">
        <v>565</v>
      </c>
      <c r="H383" s="259" t="s">
        <v>565</v>
      </c>
      <c r="I383" s="259" t="s">
        <v>565</v>
      </c>
      <c r="J383" s="259" t="s">
        <v>565</v>
      </c>
      <c r="K383" s="259" t="s">
        <v>565</v>
      </c>
      <c r="L383" s="259" t="s">
        <v>565</v>
      </c>
      <c r="M383" s="259" t="s">
        <v>565</v>
      </c>
      <c r="N383" s="259" t="s">
        <v>565</v>
      </c>
      <c r="O383" s="259" t="s">
        <v>565</v>
      </c>
      <c r="P383" s="259" t="s">
        <v>565</v>
      </c>
      <c r="Q383" s="259" t="s">
        <v>565</v>
      </c>
      <c r="R383" s="259" t="s">
        <v>565</v>
      </c>
      <c r="S383" s="259" t="s">
        <v>565</v>
      </c>
      <c r="T383" s="259" t="s">
        <v>565</v>
      </c>
      <c r="U383" s="259" t="s">
        <v>565</v>
      </c>
      <c r="V383" s="260" t="s">
        <v>565</v>
      </c>
      <c r="W383" s="260" t="s">
        <v>565</v>
      </c>
      <c r="X383" s="259" t="s">
        <v>565</v>
      </c>
      <c r="Y383" s="259" t="s">
        <v>565</v>
      </c>
      <c r="Z383" s="259" t="s">
        <v>565</v>
      </c>
      <c r="AA383" s="259" t="s">
        <v>565</v>
      </c>
      <c r="AB383" s="259" t="s">
        <v>565</v>
      </c>
      <c r="AC383" s="259" t="s">
        <v>565</v>
      </c>
      <c r="AD383" s="259" t="s">
        <v>565</v>
      </c>
      <c r="AE383" s="259" t="s">
        <v>565</v>
      </c>
      <c r="AF383" s="259" t="s">
        <v>565</v>
      </c>
      <c r="AG383" s="259" t="s">
        <v>565</v>
      </c>
      <c r="AH383" s="259" t="s">
        <v>565</v>
      </c>
      <c r="AI383" s="259" t="s">
        <v>565</v>
      </c>
      <c r="AJ383" s="259" t="s">
        <v>565</v>
      </c>
      <c r="AK383" s="259" t="s">
        <v>565</v>
      </c>
      <c r="AL383" s="259" t="s">
        <v>565</v>
      </c>
      <c r="AM383" s="259" t="s">
        <v>565</v>
      </c>
      <c r="AN383" s="259" t="s">
        <v>565</v>
      </c>
      <c r="AO383" s="259" t="s">
        <v>565</v>
      </c>
      <c r="AP383" s="259" t="s">
        <v>565</v>
      </c>
      <c r="AQ383" s="259" t="s">
        <v>565</v>
      </c>
      <c r="AR383" s="259" t="s">
        <v>565</v>
      </c>
      <c r="AS383" s="259" t="s">
        <v>565</v>
      </c>
      <c r="AT383" s="259" t="s">
        <v>565</v>
      </c>
      <c r="AU383" s="259" t="s">
        <v>565</v>
      </c>
      <c r="AV383" s="259" t="s">
        <v>565</v>
      </c>
      <c r="AW383" s="259" t="s">
        <v>565</v>
      </c>
      <c r="AX383" s="259" t="s">
        <v>565</v>
      </c>
      <c r="AY383" s="259" t="s">
        <v>565</v>
      </c>
      <c r="AZ383" s="259" t="s">
        <v>565</v>
      </c>
      <c r="BA383" s="259" t="s">
        <v>565</v>
      </c>
    </row>
    <row r="384" spans="4:53">
      <c r="D384" s="259" t="s">
        <v>565</v>
      </c>
      <c r="E384" s="259" t="s">
        <v>565</v>
      </c>
      <c r="F384" s="259" t="s">
        <v>565</v>
      </c>
      <c r="G384" s="259" t="s">
        <v>565</v>
      </c>
      <c r="H384" s="259" t="s">
        <v>565</v>
      </c>
      <c r="I384" s="259" t="s">
        <v>565</v>
      </c>
      <c r="J384" s="259" t="s">
        <v>565</v>
      </c>
      <c r="K384" s="259" t="s">
        <v>565</v>
      </c>
      <c r="L384" s="259" t="s">
        <v>565</v>
      </c>
      <c r="M384" s="259" t="s">
        <v>565</v>
      </c>
      <c r="N384" s="259" t="s">
        <v>565</v>
      </c>
      <c r="O384" s="259" t="s">
        <v>565</v>
      </c>
      <c r="P384" s="259" t="s">
        <v>565</v>
      </c>
      <c r="Q384" s="259" t="s">
        <v>565</v>
      </c>
      <c r="R384" s="259" t="s">
        <v>565</v>
      </c>
      <c r="S384" s="259" t="s">
        <v>565</v>
      </c>
      <c r="T384" s="259" t="s">
        <v>565</v>
      </c>
      <c r="U384" s="259" t="s">
        <v>565</v>
      </c>
      <c r="V384" s="260" t="s">
        <v>565</v>
      </c>
      <c r="W384" s="260" t="s">
        <v>565</v>
      </c>
      <c r="X384" s="259" t="s">
        <v>565</v>
      </c>
      <c r="Y384" s="259" t="s">
        <v>565</v>
      </c>
      <c r="Z384" s="259" t="s">
        <v>565</v>
      </c>
      <c r="AA384" s="259" t="s">
        <v>565</v>
      </c>
      <c r="AB384" s="259" t="s">
        <v>565</v>
      </c>
      <c r="AC384" s="259" t="s">
        <v>565</v>
      </c>
      <c r="AD384" s="259" t="s">
        <v>565</v>
      </c>
      <c r="AE384" s="259" t="s">
        <v>565</v>
      </c>
      <c r="AF384" s="259" t="s">
        <v>565</v>
      </c>
      <c r="AG384" s="259" t="s">
        <v>565</v>
      </c>
      <c r="AH384" s="259" t="s">
        <v>565</v>
      </c>
      <c r="AI384" s="259" t="s">
        <v>565</v>
      </c>
      <c r="AJ384" s="259" t="s">
        <v>565</v>
      </c>
      <c r="AK384" s="259" t="s">
        <v>565</v>
      </c>
      <c r="AL384" s="259" t="s">
        <v>565</v>
      </c>
      <c r="AM384" s="259" t="s">
        <v>565</v>
      </c>
      <c r="AN384" s="259" t="s">
        <v>565</v>
      </c>
      <c r="AO384" s="259" t="s">
        <v>565</v>
      </c>
      <c r="AP384" s="259" t="s">
        <v>565</v>
      </c>
      <c r="AQ384" s="259" t="s">
        <v>565</v>
      </c>
      <c r="AR384" s="259" t="s">
        <v>565</v>
      </c>
      <c r="AS384" s="259" t="s">
        <v>565</v>
      </c>
      <c r="AT384" s="259" t="s">
        <v>565</v>
      </c>
      <c r="AU384" s="259" t="s">
        <v>565</v>
      </c>
      <c r="AV384" s="259" t="s">
        <v>565</v>
      </c>
      <c r="AW384" s="259" t="s">
        <v>565</v>
      </c>
      <c r="AX384" s="259" t="s">
        <v>565</v>
      </c>
      <c r="AY384" s="259" t="s">
        <v>565</v>
      </c>
      <c r="AZ384" s="259" t="s">
        <v>565</v>
      </c>
      <c r="BA384" s="259" t="s">
        <v>565</v>
      </c>
    </row>
    <row r="385" spans="4:53">
      <c r="D385" s="259" t="s">
        <v>565</v>
      </c>
      <c r="E385" s="259" t="s">
        <v>565</v>
      </c>
      <c r="F385" s="259" t="s">
        <v>565</v>
      </c>
      <c r="G385" s="259" t="s">
        <v>565</v>
      </c>
      <c r="H385" s="259" t="s">
        <v>565</v>
      </c>
      <c r="I385" s="259" t="s">
        <v>565</v>
      </c>
      <c r="J385" s="259" t="s">
        <v>565</v>
      </c>
      <c r="K385" s="259" t="s">
        <v>565</v>
      </c>
      <c r="L385" s="259" t="s">
        <v>565</v>
      </c>
      <c r="M385" s="259" t="s">
        <v>565</v>
      </c>
      <c r="N385" s="259" t="s">
        <v>565</v>
      </c>
      <c r="O385" s="259" t="s">
        <v>565</v>
      </c>
      <c r="P385" s="259" t="s">
        <v>565</v>
      </c>
      <c r="Q385" s="259" t="s">
        <v>565</v>
      </c>
      <c r="R385" s="259" t="s">
        <v>565</v>
      </c>
      <c r="S385" s="259" t="s">
        <v>565</v>
      </c>
      <c r="T385" s="259" t="s">
        <v>565</v>
      </c>
      <c r="U385" s="259" t="s">
        <v>565</v>
      </c>
      <c r="V385" s="260" t="s">
        <v>565</v>
      </c>
      <c r="W385" s="260" t="s">
        <v>565</v>
      </c>
      <c r="X385" s="259" t="s">
        <v>565</v>
      </c>
      <c r="Y385" s="259" t="s">
        <v>565</v>
      </c>
      <c r="Z385" s="259" t="s">
        <v>565</v>
      </c>
      <c r="AA385" s="259" t="s">
        <v>565</v>
      </c>
      <c r="AB385" s="259" t="s">
        <v>565</v>
      </c>
      <c r="AC385" s="259" t="s">
        <v>565</v>
      </c>
      <c r="AD385" s="259" t="s">
        <v>565</v>
      </c>
      <c r="AE385" s="259" t="s">
        <v>565</v>
      </c>
      <c r="AF385" s="259" t="s">
        <v>565</v>
      </c>
      <c r="AG385" s="259" t="s">
        <v>565</v>
      </c>
      <c r="AH385" s="259" t="s">
        <v>565</v>
      </c>
      <c r="AI385" s="259" t="s">
        <v>565</v>
      </c>
      <c r="AJ385" s="259" t="s">
        <v>565</v>
      </c>
      <c r="AK385" s="259" t="s">
        <v>565</v>
      </c>
      <c r="AL385" s="259" t="s">
        <v>565</v>
      </c>
      <c r="AM385" s="259" t="s">
        <v>565</v>
      </c>
      <c r="AN385" s="259" t="s">
        <v>565</v>
      </c>
      <c r="AO385" s="259" t="s">
        <v>565</v>
      </c>
      <c r="AP385" s="259" t="s">
        <v>565</v>
      </c>
      <c r="AQ385" s="259" t="s">
        <v>565</v>
      </c>
      <c r="AR385" s="259" t="s">
        <v>565</v>
      </c>
      <c r="AS385" s="259" t="s">
        <v>565</v>
      </c>
      <c r="AT385" s="259" t="s">
        <v>565</v>
      </c>
      <c r="AU385" s="259" t="s">
        <v>565</v>
      </c>
      <c r="AV385" s="259" t="s">
        <v>565</v>
      </c>
      <c r="AW385" s="259" t="s">
        <v>565</v>
      </c>
      <c r="AX385" s="259" t="s">
        <v>565</v>
      </c>
      <c r="AY385" s="259" t="s">
        <v>565</v>
      </c>
      <c r="AZ385" s="259" t="s">
        <v>565</v>
      </c>
      <c r="BA385" s="259" t="s">
        <v>565</v>
      </c>
    </row>
    <row r="386" spans="4:53">
      <c r="D386" s="259" t="s">
        <v>565</v>
      </c>
      <c r="E386" s="259" t="s">
        <v>565</v>
      </c>
      <c r="F386" s="259" t="s">
        <v>565</v>
      </c>
      <c r="G386" s="259" t="s">
        <v>565</v>
      </c>
      <c r="H386" s="259" t="s">
        <v>565</v>
      </c>
      <c r="I386" s="259" t="s">
        <v>565</v>
      </c>
      <c r="J386" s="259" t="s">
        <v>565</v>
      </c>
      <c r="K386" s="259" t="s">
        <v>565</v>
      </c>
      <c r="L386" s="259" t="s">
        <v>565</v>
      </c>
      <c r="M386" s="259" t="s">
        <v>565</v>
      </c>
      <c r="N386" s="259" t="s">
        <v>565</v>
      </c>
      <c r="O386" s="259" t="s">
        <v>565</v>
      </c>
      <c r="P386" s="259" t="s">
        <v>565</v>
      </c>
      <c r="Q386" s="259" t="s">
        <v>565</v>
      </c>
      <c r="R386" s="259" t="s">
        <v>565</v>
      </c>
      <c r="S386" s="259" t="s">
        <v>565</v>
      </c>
      <c r="T386" s="259" t="s">
        <v>565</v>
      </c>
      <c r="U386" s="259" t="s">
        <v>565</v>
      </c>
      <c r="V386" s="260" t="s">
        <v>565</v>
      </c>
      <c r="W386" s="260" t="s">
        <v>565</v>
      </c>
      <c r="X386" s="259" t="s">
        <v>565</v>
      </c>
      <c r="Y386" s="259" t="s">
        <v>565</v>
      </c>
      <c r="Z386" s="259" t="s">
        <v>565</v>
      </c>
      <c r="AA386" s="259" t="s">
        <v>565</v>
      </c>
      <c r="AB386" s="259" t="s">
        <v>565</v>
      </c>
      <c r="AC386" s="259" t="s">
        <v>565</v>
      </c>
      <c r="AD386" s="259" t="s">
        <v>565</v>
      </c>
      <c r="AE386" s="259" t="s">
        <v>565</v>
      </c>
      <c r="AF386" s="259" t="s">
        <v>565</v>
      </c>
      <c r="AG386" s="259" t="s">
        <v>565</v>
      </c>
      <c r="AH386" s="259" t="s">
        <v>565</v>
      </c>
      <c r="AI386" s="259" t="s">
        <v>565</v>
      </c>
      <c r="AJ386" s="259" t="s">
        <v>565</v>
      </c>
      <c r="AK386" s="259" t="s">
        <v>565</v>
      </c>
      <c r="AL386" s="259" t="s">
        <v>565</v>
      </c>
      <c r="AM386" s="259" t="s">
        <v>565</v>
      </c>
      <c r="AN386" s="259" t="s">
        <v>565</v>
      </c>
      <c r="AO386" s="259" t="s">
        <v>565</v>
      </c>
      <c r="AP386" s="259" t="s">
        <v>565</v>
      </c>
      <c r="AQ386" s="259" t="s">
        <v>565</v>
      </c>
      <c r="AR386" s="259" t="s">
        <v>565</v>
      </c>
      <c r="AS386" s="259" t="s">
        <v>565</v>
      </c>
      <c r="AT386" s="259" t="s">
        <v>565</v>
      </c>
      <c r="AU386" s="259" t="s">
        <v>565</v>
      </c>
      <c r="AV386" s="259" t="s">
        <v>565</v>
      </c>
      <c r="AW386" s="259" t="s">
        <v>565</v>
      </c>
      <c r="AX386" s="259" t="s">
        <v>565</v>
      </c>
      <c r="AY386" s="259" t="s">
        <v>565</v>
      </c>
      <c r="AZ386" s="259" t="s">
        <v>565</v>
      </c>
      <c r="BA386" s="259" t="s">
        <v>565</v>
      </c>
    </row>
    <row r="387" spans="4:53">
      <c r="D387" s="259" t="s">
        <v>565</v>
      </c>
      <c r="E387" s="259" t="s">
        <v>565</v>
      </c>
      <c r="F387" s="259" t="s">
        <v>565</v>
      </c>
      <c r="G387" s="259" t="s">
        <v>565</v>
      </c>
      <c r="H387" s="259" t="s">
        <v>565</v>
      </c>
      <c r="I387" s="259" t="s">
        <v>565</v>
      </c>
      <c r="J387" s="259" t="s">
        <v>565</v>
      </c>
      <c r="K387" s="259" t="s">
        <v>565</v>
      </c>
      <c r="L387" s="259" t="s">
        <v>565</v>
      </c>
      <c r="M387" s="259" t="s">
        <v>565</v>
      </c>
      <c r="N387" s="259" t="s">
        <v>565</v>
      </c>
      <c r="O387" s="259" t="s">
        <v>565</v>
      </c>
      <c r="P387" s="259" t="s">
        <v>565</v>
      </c>
      <c r="Q387" s="259" t="s">
        <v>565</v>
      </c>
      <c r="R387" s="259" t="s">
        <v>565</v>
      </c>
      <c r="S387" s="259" t="s">
        <v>565</v>
      </c>
      <c r="T387" s="259" t="s">
        <v>565</v>
      </c>
      <c r="U387" s="259" t="s">
        <v>565</v>
      </c>
      <c r="V387" s="260" t="s">
        <v>565</v>
      </c>
      <c r="W387" s="260" t="s">
        <v>565</v>
      </c>
      <c r="X387" s="259" t="s">
        <v>565</v>
      </c>
      <c r="Y387" s="259" t="s">
        <v>565</v>
      </c>
      <c r="Z387" s="259" t="s">
        <v>565</v>
      </c>
      <c r="AA387" s="259" t="s">
        <v>565</v>
      </c>
      <c r="AB387" s="259" t="s">
        <v>565</v>
      </c>
      <c r="AC387" s="259" t="s">
        <v>565</v>
      </c>
      <c r="AD387" s="259" t="s">
        <v>565</v>
      </c>
      <c r="AE387" s="259" t="s">
        <v>565</v>
      </c>
      <c r="AF387" s="259" t="s">
        <v>565</v>
      </c>
      <c r="AG387" s="259" t="s">
        <v>565</v>
      </c>
      <c r="AH387" s="259" t="s">
        <v>565</v>
      </c>
      <c r="AI387" s="259" t="s">
        <v>565</v>
      </c>
      <c r="AJ387" s="259" t="s">
        <v>565</v>
      </c>
      <c r="AK387" s="259" t="s">
        <v>565</v>
      </c>
      <c r="AL387" s="259" t="s">
        <v>565</v>
      </c>
      <c r="AM387" s="259" t="s">
        <v>565</v>
      </c>
      <c r="AN387" s="259" t="s">
        <v>565</v>
      </c>
      <c r="AO387" s="259" t="s">
        <v>565</v>
      </c>
      <c r="AP387" s="259" t="s">
        <v>565</v>
      </c>
      <c r="AQ387" s="259" t="s">
        <v>565</v>
      </c>
      <c r="AR387" s="259" t="s">
        <v>565</v>
      </c>
      <c r="AS387" s="259" t="s">
        <v>565</v>
      </c>
      <c r="AT387" s="259" t="s">
        <v>565</v>
      </c>
      <c r="AU387" s="259" t="s">
        <v>565</v>
      </c>
      <c r="AV387" s="259" t="s">
        <v>565</v>
      </c>
      <c r="AW387" s="259" t="s">
        <v>565</v>
      </c>
      <c r="AX387" s="259" t="s">
        <v>565</v>
      </c>
      <c r="AY387" s="259" t="s">
        <v>565</v>
      </c>
      <c r="AZ387" s="259" t="s">
        <v>565</v>
      </c>
      <c r="BA387" s="259" t="s">
        <v>565</v>
      </c>
    </row>
    <row r="388" spans="4:53">
      <c r="D388" s="259" t="s">
        <v>565</v>
      </c>
      <c r="E388" s="259" t="s">
        <v>565</v>
      </c>
      <c r="F388" s="259" t="s">
        <v>565</v>
      </c>
      <c r="G388" s="259" t="s">
        <v>565</v>
      </c>
      <c r="H388" s="259" t="s">
        <v>565</v>
      </c>
      <c r="I388" s="259" t="s">
        <v>565</v>
      </c>
      <c r="J388" s="259" t="s">
        <v>565</v>
      </c>
      <c r="K388" s="259" t="s">
        <v>565</v>
      </c>
      <c r="L388" s="259" t="s">
        <v>565</v>
      </c>
      <c r="M388" s="259" t="s">
        <v>565</v>
      </c>
      <c r="N388" s="259" t="s">
        <v>565</v>
      </c>
      <c r="O388" s="259" t="s">
        <v>565</v>
      </c>
      <c r="P388" s="259" t="s">
        <v>565</v>
      </c>
      <c r="Q388" s="259" t="s">
        <v>565</v>
      </c>
      <c r="R388" s="259" t="s">
        <v>565</v>
      </c>
      <c r="S388" s="259" t="s">
        <v>565</v>
      </c>
      <c r="T388" s="259" t="s">
        <v>565</v>
      </c>
      <c r="U388" s="259" t="s">
        <v>565</v>
      </c>
      <c r="V388" s="260" t="s">
        <v>565</v>
      </c>
      <c r="W388" s="260" t="s">
        <v>565</v>
      </c>
      <c r="X388" s="259" t="s">
        <v>565</v>
      </c>
      <c r="Y388" s="259" t="s">
        <v>565</v>
      </c>
      <c r="Z388" s="259" t="s">
        <v>565</v>
      </c>
      <c r="AA388" s="259" t="s">
        <v>565</v>
      </c>
      <c r="AB388" s="259" t="s">
        <v>565</v>
      </c>
      <c r="AC388" s="259" t="s">
        <v>565</v>
      </c>
      <c r="AD388" s="259" t="s">
        <v>565</v>
      </c>
      <c r="AE388" s="259" t="s">
        <v>565</v>
      </c>
      <c r="AF388" s="259" t="s">
        <v>565</v>
      </c>
      <c r="AG388" s="259" t="s">
        <v>565</v>
      </c>
      <c r="AH388" s="259" t="s">
        <v>565</v>
      </c>
      <c r="AI388" s="259" t="s">
        <v>565</v>
      </c>
      <c r="AJ388" s="259" t="s">
        <v>565</v>
      </c>
      <c r="AK388" s="259" t="s">
        <v>565</v>
      </c>
      <c r="AL388" s="259" t="s">
        <v>565</v>
      </c>
      <c r="AM388" s="259" t="s">
        <v>565</v>
      </c>
      <c r="AN388" s="259" t="s">
        <v>565</v>
      </c>
      <c r="AO388" s="259" t="s">
        <v>565</v>
      </c>
      <c r="AP388" s="259" t="s">
        <v>565</v>
      </c>
      <c r="AQ388" s="259" t="s">
        <v>565</v>
      </c>
      <c r="AR388" s="259" t="s">
        <v>565</v>
      </c>
      <c r="AS388" s="259" t="s">
        <v>565</v>
      </c>
      <c r="AT388" s="259" t="s">
        <v>565</v>
      </c>
      <c r="AU388" s="259" t="s">
        <v>565</v>
      </c>
      <c r="AV388" s="259" t="s">
        <v>565</v>
      </c>
      <c r="AW388" s="259" t="s">
        <v>565</v>
      </c>
      <c r="AX388" s="259" t="s">
        <v>565</v>
      </c>
      <c r="AY388" s="259" t="s">
        <v>565</v>
      </c>
      <c r="AZ388" s="259" t="s">
        <v>565</v>
      </c>
      <c r="BA388" s="259" t="s">
        <v>565</v>
      </c>
    </row>
    <row r="389" spans="4:53">
      <c r="D389" s="259" t="s">
        <v>565</v>
      </c>
      <c r="E389" s="259" t="s">
        <v>565</v>
      </c>
      <c r="F389" s="259" t="s">
        <v>565</v>
      </c>
      <c r="G389" s="259" t="s">
        <v>565</v>
      </c>
      <c r="H389" s="259" t="s">
        <v>565</v>
      </c>
      <c r="I389" s="259" t="s">
        <v>565</v>
      </c>
      <c r="J389" s="259" t="s">
        <v>565</v>
      </c>
      <c r="K389" s="259" t="s">
        <v>565</v>
      </c>
      <c r="L389" s="259" t="s">
        <v>565</v>
      </c>
      <c r="M389" s="259" t="s">
        <v>565</v>
      </c>
      <c r="N389" s="259" t="s">
        <v>565</v>
      </c>
      <c r="O389" s="259" t="s">
        <v>565</v>
      </c>
      <c r="P389" s="259" t="s">
        <v>565</v>
      </c>
      <c r="Q389" s="259" t="s">
        <v>565</v>
      </c>
      <c r="R389" s="259" t="s">
        <v>565</v>
      </c>
      <c r="S389" s="259" t="s">
        <v>565</v>
      </c>
      <c r="T389" s="259" t="s">
        <v>565</v>
      </c>
      <c r="U389" s="259" t="s">
        <v>565</v>
      </c>
      <c r="V389" s="260" t="s">
        <v>565</v>
      </c>
      <c r="W389" s="260" t="s">
        <v>565</v>
      </c>
      <c r="X389" s="259" t="s">
        <v>565</v>
      </c>
      <c r="Y389" s="259" t="s">
        <v>565</v>
      </c>
      <c r="Z389" s="259" t="s">
        <v>565</v>
      </c>
      <c r="AA389" s="259" t="s">
        <v>565</v>
      </c>
      <c r="AB389" s="259" t="s">
        <v>565</v>
      </c>
      <c r="AC389" s="259" t="s">
        <v>565</v>
      </c>
      <c r="AD389" s="259" t="s">
        <v>565</v>
      </c>
      <c r="AE389" s="259" t="s">
        <v>565</v>
      </c>
      <c r="AF389" s="259" t="s">
        <v>565</v>
      </c>
      <c r="AG389" s="259" t="s">
        <v>565</v>
      </c>
      <c r="AH389" s="259" t="s">
        <v>565</v>
      </c>
      <c r="AI389" s="259" t="s">
        <v>565</v>
      </c>
      <c r="AJ389" s="259" t="s">
        <v>565</v>
      </c>
      <c r="AK389" s="259" t="s">
        <v>565</v>
      </c>
      <c r="AL389" s="259" t="s">
        <v>565</v>
      </c>
      <c r="AM389" s="259" t="s">
        <v>565</v>
      </c>
      <c r="AN389" s="259" t="s">
        <v>565</v>
      </c>
      <c r="AO389" s="259" t="s">
        <v>565</v>
      </c>
      <c r="AP389" s="259" t="s">
        <v>565</v>
      </c>
      <c r="AQ389" s="259" t="s">
        <v>565</v>
      </c>
      <c r="AR389" s="259" t="s">
        <v>565</v>
      </c>
      <c r="AS389" s="259" t="s">
        <v>565</v>
      </c>
      <c r="AT389" s="259" t="s">
        <v>565</v>
      </c>
      <c r="AU389" s="259" t="s">
        <v>565</v>
      </c>
      <c r="AV389" s="259" t="s">
        <v>565</v>
      </c>
      <c r="AW389" s="259" t="s">
        <v>565</v>
      </c>
      <c r="AX389" s="259" t="s">
        <v>565</v>
      </c>
      <c r="AY389" s="259" t="s">
        <v>565</v>
      </c>
      <c r="AZ389" s="259" t="s">
        <v>565</v>
      </c>
      <c r="BA389" s="259" t="s">
        <v>565</v>
      </c>
    </row>
    <row r="390" spans="4:53">
      <c r="D390" s="259" t="s">
        <v>565</v>
      </c>
      <c r="E390" s="259" t="s">
        <v>565</v>
      </c>
      <c r="F390" s="259" t="s">
        <v>565</v>
      </c>
      <c r="G390" s="259" t="s">
        <v>565</v>
      </c>
      <c r="H390" s="259" t="s">
        <v>565</v>
      </c>
      <c r="I390" s="259" t="s">
        <v>565</v>
      </c>
      <c r="J390" s="259" t="s">
        <v>565</v>
      </c>
      <c r="K390" s="259" t="s">
        <v>565</v>
      </c>
      <c r="L390" s="259" t="s">
        <v>565</v>
      </c>
      <c r="M390" s="259" t="s">
        <v>565</v>
      </c>
      <c r="N390" s="259" t="s">
        <v>565</v>
      </c>
      <c r="O390" s="259" t="s">
        <v>565</v>
      </c>
      <c r="P390" s="259" t="s">
        <v>565</v>
      </c>
      <c r="Q390" s="259" t="s">
        <v>565</v>
      </c>
      <c r="R390" s="259" t="s">
        <v>565</v>
      </c>
      <c r="S390" s="259" t="s">
        <v>565</v>
      </c>
      <c r="T390" s="259" t="s">
        <v>565</v>
      </c>
      <c r="U390" s="259" t="s">
        <v>565</v>
      </c>
      <c r="V390" s="260" t="s">
        <v>565</v>
      </c>
      <c r="W390" s="260" t="s">
        <v>565</v>
      </c>
      <c r="X390" s="259" t="s">
        <v>565</v>
      </c>
      <c r="Y390" s="259" t="s">
        <v>565</v>
      </c>
      <c r="Z390" s="259" t="s">
        <v>565</v>
      </c>
      <c r="AA390" s="259" t="s">
        <v>565</v>
      </c>
      <c r="AB390" s="259" t="s">
        <v>565</v>
      </c>
      <c r="AC390" s="259" t="s">
        <v>565</v>
      </c>
      <c r="AD390" s="259" t="s">
        <v>565</v>
      </c>
      <c r="AE390" s="259" t="s">
        <v>565</v>
      </c>
      <c r="AF390" s="259" t="s">
        <v>565</v>
      </c>
      <c r="AG390" s="259" t="s">
        <v>565</v>
      </c>
      <c r="AH390" s="259" t="s">
        <v>565</v>
      </c>
      <c r="AI390" s="259" t="s">
        <v>565</v>
      </c>
      <c r="AJ390" s="259" t="s">
        <v>565</v>
      </c>
      <c r="AK390" s="259" t="s">
        <v>565</v>
      </c>
      <c r="AL390" s="259" t="s">
        <v>565</v>
      </c>
      <c r="AM390" s="259" t="s">
        <v>565</v>
      </c>
      <c r="AN390" s="259" t="s">
        <v>565</v>
      </c>
      <c r="AO390" s="259" t="s">
        <v>565</v>
      </c>
      <c r="AP390" s="259" t="s">
        <v>565</v>
      </c>
      <c r="AQ390" s="259" t="s">
        <v>565</v>
      </c>
      <c r="AR390" s="259" t="s">
        <v>565</v>
      </c>
      <c r="AS390" s="259" t="s">
        <v>565</v>
      </c>
      <c r="AT390" s="259" t="s">
        <v>565</v>
      </c>
      <c r="AU390" s="259" t="s">
        <v>565</v>
      </c>
      <c r="AV390" s="259" t="s">
        <v>565</v>
      </c>
      <c r="AW390" s="259" t="s">
        <v>565</v>
      </c>
      <c r="AX390" s="259" t="s">
        <v>565</v>
      </c>
      <c r="AY390" s="259" t="s">
        <v>565</v>
      </c>
      <c r="AZ390" s="259" t="s">
        <v>565</v>
      </c>
      <c r="BA390" s="259" t="s">
        <v>565</v>
      </c>
    </row>
    <row r="391" spans="4:53">
      <c r="D391" s="259" t="s">
        <v>565</v>
      </c>
      <c r="E391" s="259" t="s">
        <v>565</v>
      </c>
      <c r="F391" s="259" t="s">
        <v>565</v>
      </c>
      <c r="G391" s="259" t="s">
        <v>565</v>
      </c>
      <c r="H391" s="259" t="s">
        <v>565</v>
      </c>
      <c r="I391" s="259" t="s">
        <v>565</v>
      </c>
      <c r="J391" s="259" t="s">
        <v>565</v>
      </c>
      <c r="K391" s="259" t="s">
        <v>565</v>
      </c>
      <c r="L391" s="259" t="s">
        <v>565</v>
      </c>
      <c r="M391" s="259" t="s">
        <v>565</v>
      </c>
      <c r="N391" s="259" t="s">
        <v>565</v>
      </c>
      <c r="O391" s="259" t="s">
        <v>565</v>
      </c>
      <c r="P391" s="259" t="s">
        <v>565</v>
      </c>
      <c r="Q391" s="259" t="s">
        <v>565</v>
      </c>
      <c r="R391" s="259" t="s">
        <v>565</v>
      </c>
      <c r="S391" s="259" t="s">
        <v>565</v>
      </c>
      <c r="T391" s="259" t="s">
        <v>565</v>
      </c>
      <c r="U391" s="259" t="s">
        <v>565</v>
      </c>
      <c r="V391" s="260" t="s">
        <v>565</v>
      </c>
      <c r="W391" s="260" t="s">
        <v>565</v>
      </c>
      <c r="X391" s="259" t="s">
        <v>565</v>
      </c>
      <c r="Y391" s="259" t="s">
        <v>565</v>
      </c>
      <c r="Z391" s="259" t="s">
        <v>565</v>
      </c>
      <c r="AA391" s="259" t="s">
        <v>565</v>
      </c>
      <c r="AB391" s="259" t="s">
        <v>565</v>
      </c>
      <c r="AC391" s="259" t="s">
        <v>565</v>
      </c>
      <c r="AD391" s="259" t="s">
        <v>565</v>
      </c>
      <c r="AE391" s="259" t="s">
        <v>565</v>
      </c>
      <c r="AF391" s="259" t="s">
        <v>565</v>
      </c>
      <c r="AG391" s="259" t="s">
        <v>565</v>
      </c>
      <c r="AH391" s="259" t="s">
        <v>565</v>
      </c>
      <c r="AI391" s="259" t="s">
        <v>565</v>
      </c>
      <c r="AJ391" s="259" t="s">
        <v>565</v>
      </c>
      <c r="AK391" s="259" t="s">
        <v>565</v>
      </c>
      <c r="AL391" s="259" t="s">
        <v>565</v>
      </c>
      <c r="AM391" s="259" t="s">
        <v>565</v>
      </c>
      <c r="AN391" s="259" t="s">
        <v>565</v>
      </c>
      <c r="AO391" s="259" t="s">
        <v>565</v>
      </c>
      <c r="AP391" s="259" t="s">
        <v>565</v>
      </c>
      <c r="AQ391" s="259" t="s">
        <v>565</v>
      </c>
      <c r="AR391" s="259" t="s">
        <v>565</v>
      </c>
      <c r="AS391" s="259" t="s">
        <v>565</v>
      </c>
      <c r="AT391" s="259" t="s">
        <v>565</v>
      </c>
      <c r="AU391" s="259" t="s">
        <v>565</v>
      </c>
      <c r="AV391" s="259" t="s">
        <v>565</v>
      </c>
      <c r="AW391" s="259" t="s">
        <v>565</v>
      </c>
      <c r="AX391" s="259" t="s">
        <v>565</v>
      </c>
      <c r="AY391" s="259" t="s">
        <v>565</v>
      </c>
      <c r="AZ391" s="259" t="s">
        <v>565</v>
      </c>
      <c r="BA391" s="259" t="s">
        <v>565</v>
      </c>
    </row>
    <row r="392" spans="4:53">
      <c r="D392" s="259" t="s">
        <v>565</v>
      </c>
      <c r="E392" s="259" t="s">
        <v>565</v>
      </c>
      <c r="F392" s="259" t="s">
        <v>565</v>
      </c>
      <c r="G392" s="259" t="s">
        <v>565</v>
      </c>
      <c r="H392" s="259" t="s">
        <v>565</v>
      </c>
      <c r="I392" s="259" t="s">
        <v>565</v>
      </c>
      <c r="J392" s="259" t="s">
        <v>565</v>
      </c>
      <c r="K392" s="259" t="s">
        <v>565</v>
      </c>
      <c r="L392" s="259" t="s">
        <v>565</v>
      </c>
      <c r="M392" s="259" t="s">
        <v>565</v>
      </c>
      <c r="N392" s="259" t="s">
        <v>565</v>
      </c>
      <c r="O392" s="259" t="s">
        <v>565</v>
      </c>
      <c r="P392" s="259" t="s">
        <v>565</v>
      </c>
      <c r="Q392" s="259" t="s">
        <v>565</v>
      </c>
      <c r="R392" s="259" t="s">
        <v>565</v>
      </c>
      <c r="S392" s="259" t="s">
        <v>565</v>
      </c>
      <c r="T392" s="259" t="s">
        <v>565</v>
      </c>
      <c r="U392" s="259" t="s">
        <v>565</v>
      </c>
      <c r="V392" s="260" t="s">
        <v>565</v>
      </c>
      <c r="W392" s="260" t="s">
        <v>565</v>
      </c>
      <c r="X392" s="259" t="s">
        <v>565</v>
      </c>
      <c r="Y392" s="259" t="s">
        <v>565</v>
      </c>
      <c r="Z392" s="259" t="s">
        <v>565</v>
      </c>
      <c r="AA392" s="259" t="s">
        <v>565</v>
      </c>
      <c r="AB392" s="259" t="s">
        <v>565</v>
      </c>
      <c r="AC392" s="259" t="s">
        <v>565</v>
      </c>
      <c r="AD392" s="259" t="s">
        <v>565</v>
      </c>
      <c r="AE392" s="259" t="s">
        <v>565</v>
      </c>
      <c r="AF392" s="259" t="s">
        <v>565</v>
      </c>
      <c r="AG392" s="259" t="s">
        <v>565</v>
      </c>
      <c r="AH392" s="259" t="s">
        <v>565</v>
      </c>
      <c r="AI392" s="259" t="s">
        <v>565</v>
      </c>
      <c r="AJ392" s="259" t="s">
        <v>565</v>
      </c>
      <c r="AK392" s="259" t="s">
        <v>565</v>
      </c>
      <c r="AL392" s="259" t="s">
        <v>565</v>
      </c>
      <c r="AM392" s="259" t="s">
        <v>565</v>
      </c>
      <c r="AN392" s="259" t="s">
        <v>565</v>
      </c>
      <c r="AO392" s="259" t="s">
        <v>565</v>
      </c>
      <c r="AP392" s="259" t="s">
        <v>565</v>
      </c>
      <c r="AQ392" s="259" t="s">
        <v>565</v>
      </c>
      <c r="AR392" s="259" t="s">
        <v>565</v>
      </c>
      <c r="AS392" s="259" t="s">
        <v>565</v>
      </c>
      <c r="AT392" s="259" t="s">
        <v>565</v>
      </c>
      <c r="AU392" s="259" t="s">
        <v>565</v>
      </c>
      <c r="AV392" s="259" t="s">
        <v>565</v>
      </c>
      <c r="AW392" s="259" t="s">
        <v>565</v>
      </c>
      <c r="AX392" s="259" t="s">
        <v>565</v>
      </c>
      <c r="AY392" s="259" t="s">
        <v>565</v>
      </c>
      <c r="AZ392" s="259" t="s">
        <v>565</v>
      </c>
      <c r="BA392" s="259" t="s">
        <v>565</v>
      </c>
    </row>
    <row r="393" spans="4:53">
      <c r="D393" s="259" t="s">
        <v>565</v>
      </c>
      <c r="E393" s="259" t="s">
        <v>565</v>
      </c>
      <c r="F393" s="259" t="s">
        <v>565</v>
      </c>
      <c r="G393" s="259" t="s">
        <v>565</v>
      </c>
      <c r="H393" s="259" t="s">
        <v>565</v>
      </c>
      <c r="I393" s="259" t="s">
        <v>565</v>
      </c>
      <c r="J393" s="259" t="s">
        <v>565</v>
      </c>
      <c r="K393" s="259" t="s">
        <v>565</v>
      </c>
      <c r="L393" s="259" t="s">
        <v>565</v>
      </c>
      <c r="M393" s="259" t="s">
        <v>565</v>
      </c>
      <c r="N393" s="259" t="s">
        <v>565</v>
      </c>
      <c r="O393" s="259" t="s">
        <v>565</v>
      </c>
      <c r="P393" s="259" t="s">
        <v>565</v>
      </c>
      <c r="Q393" s="259" t="s">
        <v>565</v>
      </c>
      <c r="R393" s="259" t="s">
        <v>565</v>
      </c>
      <c r="S393" s="259" t="s">
        <v>565</v>
      </c>
      <c r="T393" s="259" t="s">
        <v>565</v>
      </c>
      <c r="U393" s="259" t="s">
        <v>565</v>
      </c>
      <c r="V393" s="260" t="s">
        <v>565</v>
      </c>
      <c r="W393" s="260" t="s">
        <v>565</v>
      </c>
      <c r="X393" s="259" t="s">
        <v>565</v>
      </c>
      <c r="Y393" s="259" t="s">
        <v>565</v>
      </c>
      <c r="Z393" s="259" t="s">
        <v>565</v>
      </c>
      <c r="AA393" s="259" t="s">
        <v>565</v>
      </c>
      <c r="AB393" s="259" t="s">
        <v>565</v>
      </c>
      <c r="AC393" s="259" t="s">
        <v>565</v>
      </c>
      <c r="AD393" s="259" t="s">
        <v>565</v>
      </c>
      <c r="AE393" s="259" t="s">
        <v>565</v>
      </c>
      <c r="AF393" s="259" t="s">
        <v>565</v>
      </c>
      <c r="AG393" s="259" t="s">
        <v>565</v>
      </c>
      <c r="AH393" s="259" t="s">
        <v>565</v>
      </c>
      <c r="AI393" s="259" t="s">
        <v>565</v>
      </c>
      <c r="AJ393" s="259" t="s">
        <v>565</v>
      </c>
      <c r="AK393" s="259" t="s">
        <v>565</v>
      </c>
      <c r="AL393" s="259" t="s">
        <v>565</v>
      </c>
      <c r="AM393" s="259" t="s">
        <v>565</v>
      </c>
      <c r="AN393" s="259" t="s">
        <v>565</v>
      </c>
      <c r="AO393" s="259" t="s">
        <v>565</v>
      </c>
      <c r="AP393" s="259" t="s">
        <v>565</v>
      </c>
      <c r="AQ393" s="259" t="s">
        <v>565</v>
      </c>
      <c r="AR393" s="259" t="s">
        <v>565</v>
      </c>
      <c r="AS393" s="259" t="s">
        <v>565</v>
      </c>
      <c r="AT393" s="259" t="s">
        <v>565</v>
      </c>
      <c r="AU393" s="259" t="s">
        <v>565</v>
      </c>
      <c r="AV393" s="259" t="s">
        <v>565</v>
      </c>
      <c r="AW393" s="259" t="s">
        <v>565</v>
      </c>
      <c r="AX393" s="259" t="s">
        <v>565</v>
      </c>
      <c r="AY393" s="259" t="s">
        <v>565</v>
      </c>
      <c r="AZ393" s="259" t="s">
        <v>565</v>
      </c>
      <c r="BA393" s="259" t="s">
        <v>565</v>
      </c>
    </row>
    <row r="394" spans="4:53">
      <c r="D394" s="259" t="s">
        <v>565</v>
      </c>
      <c r="E394" s="259" t="s">
        <v>565</v>
      </c>
      <c r="F394" s="259" t="s">
        <v>565</v>
      </c>
      <c r="G394" s="259" t="s">
        <v>565</v>
      </c>
      <c r="H394" s="259" t="s">
        <v>565</v>
      </c>
      <c r="I394" s="259" t="s">
        <v>565</v>
      </c>
      <c r="J394" s="259" t="s">
        <v>565</v>
      </c>
      <c r="K394" s="259" t="s">
        <v>565</v>
      </c>
      <c r="L394" s="259" t="s">
        <v>565</v>
      </c>
      <c r="M394" s="259" t="s">
        <v>565</v>
      </c>
      <c r="N394" s="259" t="s">
        <v>565</v>
      </c>
      <c r="O394" s="259" t="s">
        <v>565</v>
      </c>
      <c r="P394" s="259" t="s">
        <v>565</v>
      </c>
      <c r="Q394" s="259" t="s">
        <v>565</v>
      </c>
      <c r="R394" s="259" t="s">
        <v>565</v>
      </c>
      <c r="S394" s="259" t="s">
        <v>565</v>
      </c>
      <c r="T394" s="259" t="s">
        <v>565</v>
      </c>
      <c r="U394" s="259" t="s">
        <v>565</v>
      </c>
      <c r="V394" s="260" t="s">
        <v>565</v>
      </c>
      <c r="W394" s="260" t="s">
        <v>565</v>
      </c>
      <c r="X394" s="259" t="s">
        <v>565</v>
      </c>
      <c r="Y394" s="259" t="s">
        <v>565</v>
      </c>
      <c r="Z394" s="259" t="s">
        <v>565</v>
      </c>
      <c r="AA394" s="259" t="s">
        <v>565</v>
      </c>
      <c r="AB394" s="259" t="s">
        <v>565</v>
      </c>
      <c r="AC394" s="259" t="s">
        <v>565</v>
      </c>
      <c r="AD394" s="259" t="s">
        <v>565</v>
      </c>
      <c r="AE394" s="259" t="s">
        <v>565</v>
      </c>
      <c r="AF394" s="259" t="s">
        <v>565</v>
      </c>
      <c r="AG394" s="259" t="s">
        <v>565</v>
      </c>
      <c r="AH394" s="259" t="s">
        <v>565</v>
      </c>
      <c r="AI394" s="259" t="s">
        <v>565</v>
      </c>
      <c r="AJ394" s="259" t="s">
        <v>565</v>
      </c>
      <c r="AK394" s="259" t="s">
        <v>565</v>
      </c>
      <c r="AL394" s="259" t="s">
        <v>565</v>
      </c>
      <c r="AM394" s="259" t="s">
        <v>565</v>
      </c>
      <c r="AN394" s="259" t="s">
        <v>565</v>
      </c>
      <c r="AO394" s="259" t="s">
        <v>565</v>
      </c>
      <c r="AP394" s="259" t="s">
        <v>565</v>
      </c>
      <c r="AQ394" s="259" t="s">
        <v>565</v>
      </c>
      <c r="AR394" s="259" t="s">
        <v>565</v>
      </c>
      <c r="AS394" s="259" t="s">
        <v>565</v>
      </c>
      <c r="AT394" s="259" t="s">
        <v>565</v>
      </c>
      <c r="AU394" s="259" t="s">
        <v>565</v>
      </c>
      <c r="AV394" s="259" t="s">
        <v>565</v>
      </c>
      <c r="AW394" s="259" t="s">
        <v>565</v>
      </c>
      <c r="AX394" s="259" t="s">
        <v>565</v>
      </c>
      <c r="AY394" s="259" t="s">
        <v>565</v>
      </c>
      <c r="AZ394" s="259" t="s">
        <v>565</v>
      </c>
      <c r="BA394" s="259" t="s">
        <v>565</v>
      </c>
    </row>
    <row r="395" spans="4:53">
      <c r="D395" s="259" t="s">
        <v>565</v>
      </c>
      <c r="E395" s="259" t="s">
        <v>565</v>
      </c>
      <c r="F395" s="259" t="s">
        <v>565</v>
      </c>
      <c r="G395" s="259" t="s">
        <v>565</v>
      </c>
      <c r="H395" s="259" t="s">
        <v>565</v>
      </c>
      <c r="I395" s="259" t="s">
        <v>565</v>
      </c>
      <c r="J395" s="259" t="s">
        <v>565</v>
      </c>
      <c r="K395" s="259" t="s">
        <v>565</v>
      </c>
      <c r="L395" s="259" t="s">
        <v>565</v>
      </c>
      <c r="M395" s="259" t="s">
        <v>565</v>
      </c>
      <c r="N395" s="259" t="s">
        <v>565</v>
      </c>
      <c r="O395" s="259" t="s">
        <v>565</v>
      </c>
      <c r="P395" s="259" t="s">
        <v>565</v>
      </c>
      <c r="Q395" s="259" t="s">
        <v>565</v>
      </c>
      <c r="R395" s="259" t="s">
        <v>565</v>
      </c>
      <c r="S395" s="259" t="s">
        <v>565</v>
      </c>
      <c r="T395" s="259" t="s">
        <v>565</v>
      </c>
      <c r="U395" s="259" t="s">
        <v>565</v>
      </c>
      <c r="V395" s="260" t="s">
        <v>565</v>
      </c>
      <c r="W395" s="260" t="s">
        <v>565</v>
      </c>
      <c r="X395" s="259" t="s">
        <v>565</v>
      </c>
      <c r="Y395" s="259" t="s">
        <v>565</v>
      </c>
      <c r="Z395" s="259" t="s">
        <v>565</v>
      </c>
      <c r="AA395" s="259" t="s">
        <v>565</v>
      </c>
      <c r="AB395" s="259" t="s">
        <v>565</v>
      </c>
      <c r="AC395" s="259" t="s">
        <v>565</v>
      </c>
      <c r="AD395" s="259" t="s">
        <v>565</v>
      </c>
      <c r="AE395" s="259" t="s">
        <v>565</v>
      </c>
      <c r="AF395" s="259" t="s">
        <v>565</v>
      </c>
      <c r="AG395" s="259" t="s">
        <v>565</v>
      </c>
      <c r="AH395" s="259" t="s">
        <v>565</v>
      </c>
      <c r="AI395" s="259" t="s">
        <v>565</v>
      </c>
      <c r="AJ395" s="259" t="s">
        <v>565</v>
      </c>
      <c r="AK395" s="259" t="s">
        <v>565</v>
      </c>
      <c r="AL395" s="259" t="s">
        <v>565</v>
      </c>
      <c r="AM395" s="259" t="s">
        <v>565</v>
      </c>
      <c r="AN395" s="259" t="s">
        <v>565</v>
      </c>
      <c r="AO395" s="259" t="s">
        <v>565</v>
      </c>
      <c r="AP395" s="259" t="s">
        <v>565</v>
      </c>
      <c r="AQ395" s="259" t="s">
        <v>565</v>
      </c>
      <c r="AR395" s="259" t="s">
        <v>565</v>
      </c>
      <c r="AS395" s="259" t="s">
        <v>565</v>
      </c>
      <c r="AT395" s="259" t="s">
        <v>565</v>
      </c>
      <c r="AU395" s="259" t="s">
        <v>565</v>
      </c>
      <c r="AV395" s="259" t="s">
        <v>565</v>
      </c>
      <c r="AW395" s="259" t="s">
        <v>565</v>
      </c>
      <c r="AX395" s="259" t="s">
        <v>565</v>
      </c>
      <c r="AY395" s="259" t="s">
        <v>565</v>
      </c>
      <c r="AZ395" s="259" t="s">
        <v>565</v>
      </c>
      <c r="BA395" s="259" t="s">
        <v>565</v>
      </c>
    </row>
    <row r="396" spans="4:53">
      <c r="D396" s="259" t="s">
        <v>565</v>
      </c>
      <c r="E396" s="259" t="s">
        <v>565</v>
      </c>
      <c r="F396" s="259" t="s">
        <v>565</v>
      </c>
      <c r="G396" s="259" t="s">
        <v>565</v>
      </c>
      <c r="H396" s="259" t="s">
        <v>565</v>
      </c>
      <c r="I396" s="259" t="s">
        <v>565</v>
      </c>
      <c r="J396" s="259" t="s">
        <v>565</v>
      </c>
      <c r="K396" s="259" t="s">
        <v>565</v>
      </c>
      <c r="L396" s="259" t="s">
        <v>565</v>
      </c>
      <c r="M396" s="259" t="s">
        <v>565</v>
      </c>
      <c r="N396" s="259" t="s">
        <v>565</v>
      </c>
      <c r="O396" s="259" t="s">
        <v>565</v>
      </c>
      <c r="P396" s="259" t="s">
        <v>565</v>
      </c>
      <c r="Q396" s="259" t="s">
        <v>565</v>
      </c>
      <c r="R396" s="259" t="s">
        <v>565</v>
      </c>
      <c r="S396" s="259" t="s">
        <v>565</v>
      </c>
      <c r="T396" s="259" t="s">
        <v>565</v>
      </c>
      <c r="U396" s="259" t="s">
        <v>565</v>
      </c>
      <c r="V396" s="260" t="s">
        <v>565</v>
      </c>
      <c r="W396" s="260" t="s">
        <v>565</v>
      </c>
      <c r="X396" s="259" t="s">
        <v>565</v>
      </c>
      <c r="Y396" s="259" t="s">
        <v>565</v>
      </c>
      <c r="Z396" s="259" t="s">
        <v>565</v>
      </c>
      <c r="AA396" s="259" t="s">
        <v>565</v>
      </c>
      <c r="AB396" s="259" t="s">
        <v>565</v>
      </c>
      <c r="AC396" s="259" t="s">
        <v>565</v>
      </c>
      <c r="AD396" s="259" t="s">
        <v>565</v>
      </c>
      <c r="AE396" s="259" t="s">
        <v>565</v>
      </c>
      <c r="AF396" s="259" t="s">
        <v>565</v>
      </c>
      <c r="AG396" s="259" t="s">
        <v>565</v>
      </c>
      <c r="AH396" s="259" t="s">
        <v>565</v>
      </c>
      <c r="AI396" s="259" t="s">
        <v>565</v>
      </c>
      <c r="AJ396" s="259" t="s">
        <v>565</v>
      </c>
      <c r="AK396" s="259" t="s">
        <v>565</v>
      </c>
      <c r="AL396" s="259" t="s">
        <v>565</v>
      </c>
      <c r="AM396" s="259" t="s">
        <v>565</v>
      </c>
      <c r="AN396" s="259" t="s">
        <v>565</v>
      </c>
      <c r="AO396" s="259" t="s">
        <v>565</v>
      </c>
      <c r="AP396" s="259" t="s">
        <v>565</v>
      </c>
      <c r="AQ396" s="259" t="s">
        <v>565</v>
      </c>
      <c r="AR396" s="259" t="s">
        <v>565</v>
      </c>
      <c r="AS396" s="259" t="s">
        <v>565</v>
      </c>
      <c r="AT396" s="259" t="s">
        <v>565</v>
      </c>
      <c r="AU396" s="259" t="s">
        <v>565</v>
      </c>
      <c r="AV396" s="259" t="s">
        <v>565</v>
      </c>
      <c r="AW396" s="259" t="s">
        <v>565</v>
      </c>
      <c r="AX396" s="259" t="s">
        <v>565</v>
      </c>
      <c r="AY396" s="259" t="s">
        <v>565</v>
      </c>
      <c r="AZ396" s="259" t="s">
        <v>565</v>
      </c>
      <c r="BA396" s="259" t="s">
        <v>565</v>
      </c>
    </row>
    <row r="397" spans="4:53">
      <c r="D397" s="259" t="s">
        <v>565</v>
      </c>
      <c r="E397" s="259" t="s">
        <v>565</v>
      </c>
      <c r="F397" s="259" t="s">
        <v>565</v>
      </c>
      <c r="G397" s="259" t="s">
        <v>565</v>
      </c>
      <c r="H397" s="259" t="s">
        <v>565</v>
      </c>
      <c r="I397" s="259" t="s">
        <v>565</v>
      </c>
      <c r="J397" s="259" t="s">
        <v>565</v>
      </c>
      <c r="K397" s="259" t="s">
        <v>565</v>
      </c>
      <c r="L397" s="259" t="s">
        <v>565</v>
      </c>
      <c r="M397" s="259" t="s">
        <v>565</v>
      </c>
      <c r="N397" s="259" t="s">
        <v>565</v>
      </c>
      <c r="O397" s="259" t="s">
        <v>565</v>
      </c>
      <c r="P397" s="259" t="s">
        <v>565</v>
      </c>
      <c r="Q397" s="259" t="s">
        <v>565</v>
      </c>
      <c r="R397" s="259" t="s">
        <v>565</v>
      </c>
      <c r="S397" s="259" t="s">
        <v>565</v>
      </c>
      <c r="T397" s="259" t="s">
        <v>565</v>
      </c>
      <c r="U397" s="259" t="s">
        <v>565</v>
      </c>
      <c r="V397" s="260" t="s">
        <v>565</v>
      </c>
      <c r="W397" s="260" t="s">
        <v>565</v>
      </c>
      <c r="X397" s="259" t="s">
        <v>565</v>
      </c>
      <c r="Y397" s="259" t="s">
        <v>565</v>
      </c>
      <c r="Z397" s="259" t="s">
        <v>565</v>
      </c>
      <c r="AA397" s="259" t="s">
        <v>565</v>
      </c>
      <c r="AB397" s="259" t="s">
        <v>565</v>
      </c>
      <c r="AC397" s="259" t="s">
        <v>565</v>
      </c>
      <c r="AD397" s="259" t="s">
        <v>565</v>
      </c>
      <c r="AE397" s="259" t="s">
        <v>565</v>
      </c>
      <c r="AF397" s="259" t="s">
        <v>565</v>
      </c>
      <c r="AG397" s="259" t="s">
        <v>565</v>
      </c>
      <c r="AH397" s="259" t="s">
        <v>565</v>
      </c>
      <c r="AI397" s="259" t="s">
        <v>565</v>
      </c>
      <c r="AJ397" s="259" t="s">
        <v>565</v>
      </c>
      <c r="AK397" s="259" t="s">
        <v>565</v>
      </c>
      <c r="AL397" s="259" t="s">
        <v>565</v>
      </c>
      <c r="AM397" s="259" t="s">
        <v>565</v>
      </c>
      <c r="AN397" s="259" t="s">
        <v>565</v>
      </c>
      <c r="AO397" s="259" t="s">
        <v>565</v>
      </c>
      <c r="AP397" s="259" t="s">
        <v>565</v>
      </c>
      <c r="AQ397" s="259" t="s">
        <v>565</v>
      </c>
      <c r="AR397" s="259" t="s">
        <v>565</v>
      </c>
      <c r="AS397" s="259" t="s">
        <v>565</v>
      </c>
      <c r="AT397" s="259" t="s">
        <v>565</v>
      </c>
      <c r="AU397" s="259" t="s">
        <v>565</v>
      </c>
      <c r="AV397" s="259" t="s">
        <v>565</v>
      </c>
      <c r="AW397" s="259" t="s">
        <v>565</v>
      </c>
      <c r="AX397" s="259" t="s">
        <v>565</v>
      </c>
      <c r="AY397" s="259" t="s">
        <v>565</v>
      </c>
      <c r="AZ397" s="259" t="s">
        <v>565</v>
      </c>
      <c r="BA397" s="259" t="s">
        <v>565</v>
      </c>
    </row>
    <row r="398" spans="4:53">
      <c r="D398" s="259" t="s">
        <v>565</v>
      </c>
      <c r="E398" s="259" t="s">
        <v>565</v>
      </c>
      <c r="F398" s="259" t="s">
        <v>565</v>
      </c>
      <c r="G398" s="259" t="s">
        <v>565</v>
      </c>
      <c r="H398" s="259" t="s">
        <v>565</v>
      </c>
      <c r="I398" s="259" t="s">
        <v>565</v>
      </c>
      <c r="J398" s="259" t="s">
        <v>565</v>
      </c>
      <c r="K398" s="259" t="s">
        <v>565</v>
      </c>
      <c r="L398" s="259" t="s">
        <v>565</v>
      </c>
      <c r="M398" s="259" t="s">
        <v>565</v>
      </c>
      <c r="N398" s="259" t="s">
        <v>565</v>
      </c>
      <c r="O398" s="259" t="s">
        <v>565</v>
      </c>
      <c r="P398" s="259" t="s">
        <v>565</v>
      </c>
      <c r="Q398" s="259" t="s">
        <v>565</v>
      </c>
      <c r="R398" s="259" t="s">
        <v>565</v>
      </c>
      <c r="S398" s="259" t="s">
        <v>565</v>
      </c>
      <c r="T398" s="259" t="s">
        <v>565</v>
      </c>
      <c r="U398" s="259" t="s">
        <v>565</v>
      </c>
      <c r="V398" s="260" t="s">
        <v>565</v>
      </c>
      <c r="W398" s="260" t="s">
        <v>565</v>
      </c>
      <c r="X398" s="259" t="s">
        <v>565</v>
      </c>
      <c r="Y398" s="259" t="s">
        <v>565</v>
      </c>
      <c r="Z398" s="259" t="s">
        <v>565</v>
      </c>
      <c r="AA398" s="259" t="s">
        <v>565</v>
      </c>
      <c r="AB398" s="259" t="s">
        <v>565</v>
      </c>
      <c r="AC398" s="259" t="s">
        <v>565</v>
      </c>
      <c r="AD398" s="259" t="s">
        <v>565</v>
      </c>
      <c r="AE398" s="259" t="s">
        <v>565</v>
      </c>
      <c r="AF398" s="259" t="s">
        <v>565</v>
      </c>
      <c r="AG398" s="259" t="s">
        <v>565</v>
      </c>
      <c r="AH398" s="259" t="s">
        <v>565</v>
      </c>
      <c r="AI398" s="259" t="s">
        <v>565</v>
      </c>
      <c r="AJ398" s="259" t="s">
        <v>565</v>
      </c>
      <c r="AK398" s="259" t="s">
        <v>565</v>
      </c>
      <c r="AL398" s="259" t="s">
        <v>565</v>
      </c>
      <c r="AM398" s="259" t="s">
        <v>565</v>
      </c>
      <c r="AN398" s="259" t="s">
        <v>565</v>
      </c>
      <c r="AO398" s="259" t="s">
        <v>565</v>
      </c>
      <c r="AP398" s="259" t="s">
        <v>565</v>
      </c>
      <c r="AQ398" s="259" t="s">
        <v>565</v>
      </c>
      <c r="AR398" s="259" t="s">
        <v>565</v>
      </c>
      <c r="AS398" s="259" t="s">
        <v>565</v>
      </c>
      <c r="AT398" s="259" t="s">
        <v>565</v>
      </c>
      <c r="AU398" s="259" t="s">
        <v>565</v>
      </c>
      <c r="AV398" s="259" t="s">
        <v>565</v>
      </c>
      <c r="AW398" s="259" t="s">
        <v>565</v>
      </c>
      <c r="AX398" s="259" t="s">
        <v>565</v>
      </c>
      <c r="AY398" s="259" t="s">
        <v>565</v>
      </c>
      <c r="AZ398" s="259" t="s">
        <v>565</v>
      </c>
      <c r="BA398" s="259" t="s">
        <v>565</v>
      </c>
    </row>
    <row r="399" spans="4:53">
      <c r="D399" s="259" t="s">
        <v>565</v>
      </c>
      <c r="E399" s="259" t="s">
        <v>565</v>
      </c>
      <c r="F399" s="259" t="s">
        <v>565</v>
      </c>
      <c r="G399" s="259" t="s">
        <v>565</v>
      </c>
      <c r="H399" s="259" t="s">
        <v>565</v>
      </c>
      <c r="I399" s="259" t="s">
        <v>565</v>
      </c>
      <c r="J399" s="259" t="s">
        <v>565</v>
      </c>
      <c r="K399" s="259" t="s">
        <v>565</v>
      </c>
      <c r="L399" s="259" t="s">
        <v>565</v>
      </c>
      <c r="M399" s="259" t="s">
        <v>565</v>
      </c>
      <c r="N399" s="259" t="s">
        <v>565</v>
      </c>
      <c r="O399" s="259" t="s">
        <v>565</v>
      </c>
      <c r="P399" s="259" t="s">
        <v>565</v>
      </c>
      <c r="Q399" s="259" t="s">
        <v>565</v>
      </c>
      <c r="R399" s="259" t="s">
        <v>565</v>
      </c>
      <c r="S399" s="259" t="s">
        <v>565</v>
      </c>
      <c r="T399" s="259" t="s">
        <v>565</v>
      </c>
      <c r="U399" s="259" t="s">
        <v>565</v>
      </c>
      <c r="V399" s="260" t="s">
        <v>565</v>
      </c>
      <c r="W399" s="260" t="s">
        <v>565</v>
      </c>
      <c r="X399" s="259" t="s">
        <v>565</v>
      </c>
      <c r="Y399" s="259" t="s">
        <v>565</v>
      </c>
      <c r="Z399" s="259" t="s">
        <v>565</v>
      </c>
      <c r="AA399" s="259" t="s">
        <v>565</v>
      </c>
      <c r="AB399" s="259" t="s">
        <v>565</v>
      </c>
      <c r="AC399" s="259" t="s">
        <v>565</v>
      </c>
      <c r="AD399" s="259" t="s">
        <v>565</v>
      </c>
      <c r="AE399" s="259" t="s">
        <v>565</v>
      </c>
      <c r="AF399" s="259" t="s">
        <v>565</v>
      </c>
      <c r="AG399" s="259" t="s">
        <v>565</v>
      </c>
      <c r="AH399" s="259" t="s">
        <v>565</v>
      </c>
      <c r="AI399" s="259" t="s">
        <v>565</v>
      </c>
      <c r="AJ399" s="259" t="s">
        <v>565</v>
      </c>
      <c r="AK399" s="259" t="s">
        <v>565</v>
      </c>
      <c r="AL399" s="259" t="s">
        <v>565</v>
      </c>
      <c r="AM399" s="259" t="s">
        <v>565</v>
      </c>
      <c r="AN399" s="259" t="s">
        <v>565</v>
      </c>
      <c r="AO399" s="259" t="s">
        <v>565</v>
      </c>
      <c r="AP399" s="259" t="s">
        <v>565</v>
      </c>
      <c r="AQ399" s="259" t="s">
        <v>565</v>
      </c>
      <c r="AR399" s="259" t="s">
        <v>565</v>
      </c>
      <c r="AS399" s="259" t="s">
        <v>565</v>
      </c>
      <c r="AT399" s="259" t="s">
        <v>565</v>
      </c>
      <c r="AU399" s="259" t="s">
        <v>565</v>
      </c>
      <c r="AV399" s="259" t="s">
        <v>565</v>
      </c>
      <c r="AW399" s="259" t="s">
        <v>565</v>
      </c>
      <c r="AX399" s="259" t="s">
        <v>565</v>
      </c>
      <c r="AY399" s="259" t="s">
        <v>565</v>
      </c>
      <c r="AZ399" s="259" t="s">
        <v>565</v>
      </c>
      <c r="BA399" s="259" t="s">
        <v>565</v>
      </c>
    </row>
    <row r="400" spans="4:53">
      <c r="D400" s="259" t="s">
        <v>565</v>
      </c>
      <c r="E400" s="259" t="s">
        <v>565</v>
      </c>
      <c r="F400" s="259" t="s">
        <v>565</v>
      </c>
      <c r="G400" s="259" t="s">
        <v>565</v>
      </c>
      <c r="H400" s="259" t="s">
        <v>565</v>
      </c>
      <c r="I400" s="259" t="s">
        <v>565</v>
      </c>
      <c r="J400" s="259" t="s">
        <v>565</v>
      </c>
      <c r="K400" s="259" t="s">
        <v>565</v>
      </c>
      <c r="L400" s="259" t="s">
        <v>565</v>
      </c>
      <c r="M400" s="259" t="s">
        <v>565</v>
      </c>
      <c r="N400" s="259" t="s">
        <v>565</v>
      </c>
      <c r="O400" s="259" t="s">
        <v>565</v>
      </c>
      <c r="P400" s="259" t="s">
        <v>565</v>
      </c>
      <c r="Q400" s="259" t="s">
        <v>565</v>
      </c>
      <c r="R400" s="259" t="s">
        <v>565</v>
      </c>
      <c r="S400" s="259" t="s">
        <v>565</v>
      </c>
      <c r="T400" s="259" t="s">
        <v>565</v>
      </c>
      <c r="U400" s="259" t="s">
        <v>565</v>
      </c>
      <c r="V400" s="260" t="s">
        <v>565</v>
      </c>
      <c r="W400" s="260" t="s">
        <v>565</v>
      </c>
      <c r="X400" s="259" t="s">
        <v>565</v>
      </c>
      <c r="Y400" s="259" t="s">
        <v>565</v>
      </c>
      <c r="Z400" s="259" t="s">
        <v>565</v>
      </c>
      <c r="AA400" s="259" t="s">
        <v>565</v>
      </c>
      <c r="AB400" s="259" t="s">
        <v>565</v>
      </c>
      <c r="AC400" s="259" t="s">
        <v>565</v>
      </c>
      <c r="AD400" s="259" t="s">
        <v>565</v>
      </c>
      <c r="AE400" s="259" t="s">
        <v>565</v>
      </c>
      <c r="AF400" s="259" t="s">
        <v>565</v>
      </c>
      <c r="AG400" s="259" t="s">
        <v>565</v>
      </c>
      <c r="AH400" s="259" t="s">
        <v>565</v>
      </c>
      <c r="AI400" s="259" t="s">
        <v>565</v>
      </c>
      <c r="AJ400" s="259" t="s">
        <v>565</v>
      </c>
      <c r="AK400" s="259" t="s">
        <v>565</v>
      </c>
      <c r="AL400" s="259" t="s">
        <v>565</v>
      </c>
      <c r="AM400" s="259" t="s">
        <v>565</v>
      </c>
      <c r="AN400" s="259" t="s">
        <v>565</v>
      </c>
      <c r="AO400" s="259" t="s">
        <v>565</v>
      </c>
      <c r="AP400" s="259" t="s">
        <v>565</v>
      </c>
      <c r="AQ400" s="259" t="s">
        <v>565</v>
      </c>
      <c r="AR400" s="259" t="s">
        <v>565</v>
      </c>
      <c r="AS400" s="259" t="s">
        <v>565</v>
      </c>
      <c r="AT400" s="259" t="s">
        <v>565</v>
      </c>
      <c r="AU400" s="259" t="s">
        <v>565</v>
      </c>
      <c r="AV400" s="259" t="s">
        <v>565</v>
      </c>
      <c r="AW400" s="259" t="s">
        <v>565</v>
      </c>
      <c r="AX400" s="259" t="s">
        <v>565</v>
      </c>
      <c r="AY400" s="259" t="s">
        <v>565</v>
      </c>
      <c r="AZ400" s="259" t="s">
        <v>565</v>
      </c>
      <c r="BA400" s="259" t="s">
        <v>565</v>
      </c>
    </row>
    <row r="401" spans="4:53">
      <c r="D401" s="259" t="s">
        <v>565</v>
      </c>
      <c r="E401" s="259" t="s">
        <v>565</v>
      </c>
      <c r="F401" s="259" t="s">
        <v>565</v>
      </c>
      <c r="G401" s="259" t="s">
        <v>565</v>
      </c>
      <c r="H401" s="259" t="s">
        <v>565</v>
      </c>
      <c r="I401" s="259" t="s">
        <v>565</v>
      </c>
      <c r="J401" s="259" t="s">
        <v>565</v>
      </c>
      <c r="K401" s="259" t="s">
        <v>565</v>
      </c>
      <c r="L401" s="259" t="s">
        <v>565</v>
      </c>
      <c r="M401" s="259" t="s">
        <v>565</v>
      </c>
      <c r="N401" s="259" t="s">
        <v>565</v>
      </c>
      <c r="O401" s="259" t="s">
        <v>565</v>
      </c>
      <c r="P401" s="259" t="s">
        <v>565</v>
      </c>
      <c r="Q401" s="259" t="s">
        <v>565</v>
      </c>
      <c r="R401" s="259" t="s">
        <v>565</v>
      </c>
      <c r="S401" s="259" t="s">
        <v>565</v>
      </c>
      <c r="T401" s="259" t="s">
        <v>565</v>
      </c>
      <c r="U401" s="259" t="s">
        <v>565</v>
      </c>
      <c r="V401" s="260" t="s">
        <v>565</v>
      </c>
      <c r="W401" s="260" t="s">
        <v>565</v>
      </c>
      <c r="X401" s="259" t="s">
        <v>565</v>
      </c>
      <c r="Y401" s="259" t="s">
        <v>565</v>
      </c>
      <c r="Z401" s="259" t="s">
        <v>565</v>
      </c>
      <c r="AA401" s="259" t="s">
        <v>565</v>
      </c>
      <c r="AB401" s="259" t="s">
        <v>565</v>
      </c>
      <c r="AC401" s="259" t="s">
        <v>565</v>
      </c>
      <c r="AD401" s="259" t="s">
        <v>565</v>
      </c>
      <c r="AE401" s="259" t="s">
        <v>565</v>
      </c>
      <c r="AF401" s="259" t="s">
        <v>565</v>
      </c>
      <c r="AG401" s="259" t="s">
        <v>565</v>
      </c>
      <c r="AH401" s="259" t="s">
        <v>565</v>
      </c>
      <c r="AI401" s="259" t="s">
        <v>565</v>
      </c>
      <c r="AJ401" s="259" t="s">
        <v>565</v>
      </c>
      <c r="AK401" s="259" t="s">
        <v>565</v>
      </c>
      <c r="AL401" s="259" t="s">
        <v>565</v>
      </c>
      <c r="AM401" s="259" t="s">
        <v>565</v>
      </c>
      <c r="AN401" s="259" t="s">
        <v>565</v>
      </c>
      <c r="AO401" s="259" t="s">
        <v>565</v>
      </c>
      <c r="AP401" s="259" t="s">
        <v>565</v>
      </c>
      <c r="AQ401" s="259" t="s">
        <v>565</v>
      </c>
      <c r="AR401" s="259" t="s">
        <v>565</v>
      </c>
      <c r="AS401" s="259" t="s">
        <v>565</v>
      </c>
      <c r="AT401" s="259" t="s">
        <v>565</v>
      </c>
      <c r="AU401" s="259" t="s">
        <v>565</v>
      </c>
      <c r="AV401" s="259" t="s">
        <v>565</v>
      </c>
      <c r="AW401" s="259" t="s">
        <v>565</v>
      </c>
      <c r="AX401" s="259" t="s">
        <v>565</v>
      </c>
      <c r="AY401" s="259" t="s">
        <v>565</v>
      </c>
      <c r="AZ401" s="259" t="s">
        <v>565</v>
      </c>
      <c r="BA401" s="259" t="s">
        <v>565</v>
      </c>
    </row>
    <row r="402" spans="4:53">
      <c r="D402" s="259" t="s">
        <v>565</v>
      </c>
      <c r="E402" s="259" t="s">
        <v>565</v>
      </c>
      <c r="F402" s="259" t="s">
        <v>565</v>
      </c>
      <c r="G402" s="259" t="s">
        <v>565</v>
      </c>
      <c r="H402" s="259" t="s">
        <v>565</v>
      </c>
      <c r="I402" s="259" t="s">
        <v>565</v>
      </c>
      <c r="J402" s="259" t="s">
        <v>565</v>
      </c>
      <c r="K402" s="259" t="s">
        <v>565</v>
      </c>
      <c r="L402" s="259" t="s">
        <v>565</v>
      </c>
      <c r="M402" s="259" t="s">
        <v>565</v>
      </c>
      <c r="N402" s="259" t="s">
        <v>565</v>
      </c>
      <c r="O402" s="259" t="s">
        <v>565</v>
      </c>
      <c r="P402" s="259" t="s">
        <v>565</v>
      </c>
      <c r="Q402" s="259" t="s">
        <v>565</v>
      </c>
      <c r="R402" s="259" t="s">
        <v>565</v>
      </c>
      <c r="S402" s="259" t="s">
        <v>565</v>
      </c>
      <c r="T402" s="259" t="s">
        <v>565</v>
      </c>
      <c r="U402" s="259" t="s">
        <v>565</v>
      </c>
      <c r="V402" s="260" t="s">
        <v>565</v>
      </c>
      <c r="W402" s="260" t="s">
        <v>565</v>
      </c>
      <c r="X402" s="259" t="s">
        <v>565</v>
      </c>
      <c r="Y402" s="259" t="s">
        <v>565</v>
      </c>
      <c r="Z402" s="259" t="s">
        <v>565</v>
      </c>
      <c r="AA402" s="259" t="s">
        <v>565</v>
      </c>
      <c r="AB402" s="259" t="s">
        <v>565</v>
      </c>
      <c r="AC402" s="259" t="s">
        <v>565</v>
      </c>
      <c r="AD402" s="259" t="s">
        <v>565</v>
      </c>
      <c r="AE402" s="259" t="s">
        <v>565</v>
      </c>
      <c r="AF402" s="259" t="s">
        <v>565</v>
      </c>
      <c r="AG402" s="259" t="s">
        <v>565</v>
      </c>
      <c r="AH402" s="259" t="s">
        <v>565</v>
      </c>
      <c r="AI402" s="259" t="s">
        <v>565</v>
      </c>
      <c r="AJ402" s="259" t="s">
        <v>565</v>
      </c>
      <c r="AK402" s="259" t="s">
        <v>565</v>
      </c>
      <c r="AL402" s="259" t="s">
        <v>565</v>
      </c>
      <c r="AM402" s="259" t="s">
        <v>565</v>
      </c>
      <c r="AN402" s="259" t="s">
        <v>565</v>
      </c>
      <c r="AO402" s="259" t="s">
        <v>565</v>
      </c>
      <c r="AP402" s="259" t="s">
        <v>565</v>
      </c>
      <c r="AQ402" s="259" t="s">
        <v>565</v>
      </c>
      <c r="AR402" s="259" t="s">
        <v>565</v>
      </c>
      <c r="AS402" s="259" t="s">
        <v>565</v>
      </c>
      <c r="AT402" s="259" t="s">
        <v>565</v>
      </c>
      <c r="AU402" s="259" t="s">
        <v>565</v>
      </c>
      <c r="AV402" s="259" t="s">
        <v>565</v>
      </c>
      <c r="AW402" s="259" t="s">
        <v>565</v>
      </c>
      <c r="AX402" s="259" t="s">
        <v>565</v>
      </c>
      <c r="AY402" s="259" t="s">
        <v>565</v>
      </c>
      <c r="AZ402" s="259" t="s">
        <v>565</v>
      </c>
      <c r="BA402" s="259" t="s">
        <v>565</v>
      </c>
    </row>
    <row r="403" spans="4:53">
      <c r="D403" s="259" t="s">
        <v>565</v>
      </c>
      <c r="E403" s="259" t="s">
        <v>565</v>
      </c>
      <c r="F403" s="259" t="s">
        <v>565</v>
      </c>
      <c r="G403" s="259" t="s">
        <v>565</v>
      </c>
      <c r="H403" s="259" t="s">
        <v>565</v>
      </c>
      <c r="I403" s="259" t="s">
        <v>565</v>
      </c>
      <c r="J403" s="259" t="s">
        <v>565</v>
      </c>
      <c r="K403" s="259" t="s">
        <v>565</v>
      </c>
      <c r="L403" s="259" t="s">
        <v>565</v>
      </c>
      <c r="M403" s="259" t="s">
        <v>565</v>
      </c>
      <c r="N403" s="259" t="s">
        <v>565</v>
      </c>
      <c r="O403" s="259" t="s">
        <v>565</v>
      </c>
      <c r="P403" s="259" t="s">
        <v>565</v>
      </c>
      <c r="Q403" s="259" t="s">
        <v>565</v>
      </c>
      <c r="R403" s="259" t="s">
        <v>565</v>
      </c>
      <c r="S403" s="259" t="s">
        <v>565</v>
      </c>
      <c r="T403" s="259" t="s">
        <v>565</v>
      </c>
      <c r="U403" s="259" t="s">
        <v>565</v>
      </c>
      <c r="V403" s="260" t="s">
        <v>565</v>
      </c>
      <c r="W403" s="260" t="s">
        <v>565</v>
      </c>
      <c r="X403" s="259" t="s">
        <v>565</v>
      </c>
      <c r="Y403" s="259" t="s">
        <v>565</v>
      </c>
      <c r="Z403" s="259" t="s">
        <v>565</v>
      </c>
      <c r="AA403" s="259" t="s">
        <v>565</v>
      </c>
      <c r="AB403" s="259" t="s">
        <v>565</v>
      </c>
      <c r="AC403" s="259" t="s">
        <v>565</v>
      </c>
      <c r="AD403" s="259" t="s">
        <v>565</v>
      </c>
      <c r="AE403" s="259" t="s">
        <v>565</v>
      </c>
      <c r="AF403" s="259" t="s">
        <v>565</v>
      </c>
      <c r="AG403" s="259" t="s">
        <v>565</v>
      </c>
      <c r="AH403" s="259" t="s">
        <v>565</v>
      </c>
      <c r="AI403" s="259" t="s">
        <v>565</v>
      </c>
      <c r="AJ403" s="259" t="s">
        <v>565</v>
      </c>
      <c r="AK403" s="259" t="s">
        <v>565</v>
      </c>
      <c r="AL403" s="259" t="s">
        <v>565</v>
      </c>
      <c r="AM403" s="259" t="s">
        <v>565</v>
      </c>
      <c r="AN403" s="259" t="s">
        <v>565</v>
      </c>
      <c r="AO403" s="259" t="s">
        <v>565</v>
      </c>
      <c r="AP403" s="259" t="s">
        <v>565</v>
      </c>
      <c r="AQ403" s="259" t="s">
        <v>565</v>
      </c>
      <c r="AR403" s="259" t="s">
        <v>565</v>
      </c>
      <c r="AS403" s="259" t="s">
        <v>565</v>
      </c>
      <c r="AT403" s="259" t="s">
        <v>565</v>
      </c>
      <c r="AU403" s="259" t="s">
        <v>565</v>
      </c>
      <c r="AV403" s="259" t="s">
        <v>565</v>
      </c>
      <c r="AW403" s="259" t="s">
        <v>565</v>
      </c>
      <c r="AX403" s="259" t="s">
        <v>565</v>
      </c>
      <c r="AY403" s="259" t="s">
        <v>565</v>
      </c>
      <c r="AZ403" s="259" t="s">
        <v>565</v>
      </c>
      <c r="BA403" s="259" t="s">
        <v>565</v>
      </c>
    </row>
    <row r="404" spans="4:53">
      <c r="D404" s="259" t="s">
        <v>565</v>
      </c>
      <c r="E404" s="259" t="s">
        <v>565</v>
      </c>
      <c r="F404" s="259" t="s">
        <v>565</v>
      </c>
      <c r="G404" s="259" t="s">
        <v>565</v>
      </c>
      <c r="H404" s="259" t="s">
        <v>565</v>
      </c>
      <c r="I404" s="259" t="s">
        <v>565</v>
      </c>
      <c r="J404" s="259" t="s">
        <v>565</v>
      </c>
      <c r="K404" s="259" t="s">
        <v>565</v>
      </c>
      <c r="L404" s="259" t="s">
        <v>565</v>
      </c>
      <c r="M404" s="259" t="s">
        <v>565</v>
      </c>
      <c r="N404" s="259" t="s">
        <v>565</v>
      </c>
      <c r="O404" s="259" t="s">
        <v>565</v>
      </c>
      <c r="P404" s="259" t="s">
        <v>565</v>
      </c>
      <c r="Q404" s="259" t="s">
        <v>565</v>
      </c>
      <c r="R404" s="259" t="s">
        <v>565</v>
      </c>
      <c r="S404" s="259" t="s">
        <v>565</v>
      </c>
      <c r="T404" s="259" t="s">
        <v>565</v>
      </c>
      <c r="U404" s="259" t="s">
        <v>565</v>
      </c>
      <c r="V404" s="260" t="s">
        <v>565</v>
      </c>
      <c r="W404" s="260" t="s">
        <v>565</v>
      </c>
      <c r="X404" s="259" t="s">
        <v>565</v>
      </c>
      <c r="Y404" s="259" t="s">
        <v>565</v>
      </c>
      <c r="Z404" s="259" t="s">
        <v>565</v>
      </c>
      <c r="AA404" s="259" t="s">
        <v>565</v>
      </c>
      <c r="AB404" s="259" t="s">
        <v>565</v>
      </c>
      <c r="AC404" s="259" t="s">
        <v>565</v>
      </c>
      <c r="AD404" s="259" t="s">
        <v>565</v>
      </c>
      <c r="AE404" s="259" t="s">
        <v>565</v>
      </c>
      <c r="AF404" s="259" t="s">
        <v>565</v>
      </c>
      <c r="AG404" s="259" t="s">
        <v>565</v>
      </c>
      <c r="AH404" s="259" t="s">
        <v>565</v>
      </c>
      <c r="AI404" s="259" t="s">
        <v>565</v>
      </c>
      <c r="AJ404" s="259" t="s">
        <v>565</v>
      </c>
      <c r="AK404" s="259" t="s">
        <v>565</v>
      </c>
      <c r="AL404" s="259" t="s">
        <v>565</v>
      </c>
      <c r="AM404" s="259" t="s">
        <v>565</v>
      </c>
      <c r="AN404" s="259" t="s">
        <v>565</v>
      </c>
      <c r="AO404" s="259" t="s">
        <v>565</v>
      </c>
      <c r="AP404" s="259" t="s">
        <v>565</v>
      </c>
      <c r="AQ404" s="259" t="s">
        <v>565</v>
      </c>
      <c r="AR404" s="259" t="s">
        <v>565</v>
      </c>
      <c r="AS404" s="259" t="s">
        <v>565</v>
      </c>
      <c r="AT404" s="259" t="s">
        <v>565</v>
      </c>
      <c r="AU404" s="259" t="s">
        <v>565</v>
      </c>
      <c r="AV404" s="259" t="s">
        <v>565</v>
      </c>
      <c r="AW404" s="259" t="s">
        <v>565</v>
      </c>
      <c r="AX404" s="259" t="s">
        <v>565</v>
      </c>
      <c r="AY404" s="259" t="s">
        <v>565</v>
      </c>
      <c r="AZ404" s="259" t="s">
        <v>565</v>
      </c>
      <c r="BA404" s="259" t="s">
        <v>565</v>
      </c>
    </row>
    <row r="405" spans="4:53">
      <c r="D405" s="259" t="s">
        <v>565</v>
      </c>
      <c r="E405" s="259" t="s">
        <v>565</v>
      </c>
      <c r="F405" s="259" t="s">
        <v>565</v>
      </c>
      <c r="G405" s="259" t="s">
        <v>565</v>
      </c>
      <c r="H405" s="259" t="s">
        <v>565</v>
      </c>
      <c r="I405" s="259" t="s">
        <v>565</v>
      </c>
      <c r="J405" s="259" t="s">
        <v>565</v>
      </c>
      <c r="K405" s="259" t="s">
        <v>565</v>
      </c>
      <c r="L405" s="259" t="s">
        <v>565</v>
      </c>
      <c r="M405" s="259" t="s">
        <v>565</v>
      </c>
      <c r="N405" s="259" t="s">
        <v>565</v>
      </c>
      <c r="O405" s="259" t="s">
        <v>565</v>
      </c>
      <c r="P405" s="259" t="s">
        <v>565</v>
      </c>
      <c r="Q405" s="259" t="s">
        <v>565</v>
      </c>
      <c r="R405" s="259" t="s">
        <v>565</v>
      </c>
      <c r="S405" s="259" t="s">
        <v>565</v>
      </c>
      <c r="T405" s="259" t="s">
        <v>565</v>
      </c>
      <c r="U405" s="259" t="s">
        <v>565</v>
      </c>
      <c r="V405" s="260" t="s">
        <v>565</v>
      </c>
      <c r="W405" s="260" t="s">
        <v>565</v>
      </c>
      <c r="X405" s="259" t="s">
        <v>565</v>
      </c>
      <c r="Y405" s="259" t="s">
        <v>565</v>
      </c>
      <c r="Z405" s="259" t="s">
        <v>565</v>
      </c>
      <c r="AA405" s="259" t="s">
        <v>565</v>
      </c>
      <c r="AB405" s="259" t="s">
        <v>565</v>
      </c>
      <c r="AC405" s="259" t="s">
        <v>565</v>
      </c>
      <c r="AD405" s="259" t="s">
        <v>565</v>
      </c>
      <c r="AE405" s="259" t="s">
        <v>565</v>
      </c>
      <c r="AF405" s="259" t="s">
        <v>565</v>
      </c>
      <c r="AG405" s="259" t="s">
        <v>565</v>
      </c>
      <c r="AH405" s="259" t="s">
        <v>565</v>
      </c>
      <c r="AI405" s="259" t="s">
        <v>565</v>
      </c>
      <c r="AJ405" s="259" t="s">
        <v>565</v>
      </c>
      <c r="AK405" s="259" t="s">
        <v>565</v>
      </c>
      <c r="AL405" s="259" t="s">
        <v>565</v>
      </c>
      <c r="AM405" s="259" t="s">
        <v>565</v>
      </c>
      <c r="AN405" s="259" t="s">
        <v>565</v>
      </c>
      <c r="AO405" s="259" t="s">
        <v>565</v>
      </c>
      <c r="AP405" s="259" t="s">
        <v>565</v>
      </c>
      <c r="AQ405" s="259" t="s">
        <v>565</v>
      </c>
      <c r="AR405" s="259" t="s">
        <v>565</v>
      </c>
      <c r="AS405" s="259" t="s">
        <v>565</v>
      </c>
      <c r="AT405" s="259" t="s">
        <v>565</v>
      </c>
      <c r="AU405" s="259" t="s">
        <v>565</v>
      </c>
      <c r="AV405" s="259" t="s">
        <v>565</v>
      </c>
      <c r="AW405" s="259" t="s">
        <v>565</v>
      </c>
      <c r="AX405" s="259" t="s">
        <v>565</v>
      </c>
      <c r="AY405" s="259" t="s">
        <v>565</v>
      </c>
      <c r="AZ405" s="259" t="s">
        <v>565</v>
      </c>
      <c r="BA405" s="259" t="s">
        <v>565</v>
      </c>
    </row>
    <row r="406" spans="4:53">
      <c r="D406" s="259" t="s">
        <v>565</v>
      </c>
      <c r="E406" s="259" t="s">
        <v>565</v>
      </c>
      <c r="F406" s="259" t="s">
        <v>565</v>
      </c>
      <c r="G406" s="259" t="s">
        <v>565</v>
      </c>
      <c r="H406" s="259" t="s">
        <v>565</v>
      </c>
      <c r="I406" s="259" t="s">
        <v>565</v>
      </c>
      <c r="J406" s="259" t="s">
        <v>565</v>
      </c>
      <c r="K406" s="259" t="s">
        <v>565</v>
      </c>
      <c r="L406" s="259" t="s">
        <v>565</v>
      </c>
      <c r="M406" s="259" t="s">
        <v>565</v>
      </c>
      <c r="N406" s="259" t="s">
        <v>565</v>
      </c>
      <c r="O406" s="259" t="s">
        <v>565</v>
      </c>
      <c r="P406" s="259" t="s">
        <v>565</v>
      </c>
      <c r="Q406" s="259" t="s">
        <v>565</v>
      </c>
      <c r="R406" s="259" t="s">
        <v>565</v>
      </c>
      <c r="S406" s="259" t="s">
        <v>565</v>
      </c>
      <c r="T406" s="259" t="s">
        <v>565</v>
      </c>
      <c r="U406" s="259" t="s">
        <v>565</v>
      </c>
      <c r="V406" s="260" t="s">
        <v>565</v>
      </c>
      <c r="W406" s="260" t="s">
        <v>565</v>
      </c>
      <c r="X406" s="259" t="s">
        <v>565</v>
      </c>
      <c r="Y406" s="259" t="s">
        <v>565</v>
      </c>
      <c r="Z406" s="259" t="s">
        <v>565</v>
      </c>
      <c r="AA406" s="259" t="s">
        <v>565</v>
      </c>
      <c r="AB406" s="259" t="s">
        <v>565</v>
      </c>
      <c r="AC406" s="259" t="s">
        <v>565</v>
      </c>
      <c r="AD406" s="259" t="s">
        <v>565</v>
      </c>
      <c r="AE406" s="259" t="s">
        <v>565</v>
      </c>
      <c r="AF406" s="259" t="s">
        <v>565</v>
      </c>
      <c r="AG406" s="259" t="s">
        <v>565</v>
      </c>
      <c r="AH406" s="259" t="s">
        <v>565</v>
      </c>
      <c r="AI406" s="259" t="s">
        <v>565</v>
      </c>
      <c r="AJ406" s="259" t="s">
        <v>565</v>
      </c>
      <c r="AK406" s="259" t="s">
        <v>565</v>
      </c>
      <c r="AL406" s="259" t="s">
        <v>565</v>
      </c>
      <c r="AM406" s="259" t="s">
        <v>565</v>
      </c>
      <c r="AN406" s="259" t="s">
        <v>565</v>
      </c>
      <c r="AO406" s="259" t="s">
        <v>565</v>
      </c>
      <c r="AP406" s="259" t="s">
        <v>565</v>
      </c>
      <c r="AQ406" s="259" t="s">
        <v>565</v>
      </c>
      <c r="AR406" s="259" t="s">
        <v>565</v>
      </c>
      <c r="AS406" s="259" t="s">
        <v>565</v>
      </c>
      <c r="AT406" s="259" t="s">
        <v>565</v>
      </c>
      <c r="AU406" s="259" t="s">
        <v>565</v>
      </c>
      <c r="AV406" s="259" t="s">
        <v>565</v>
      </c>
      <c r="AW406" s="259" t="s">
        <v>565</v>
      </c>
      <c r="AX406" s="259" t="s">
        <v>565</v>
      </c>
      <c r="AY406" s="259" t="s">
        <v>565</v>
      </c>
      <c r="AZ406" s="259" t="s">
        <v>565</v>
      </c>
      <c r="BA406" s="259" t="s">
        <v>565</v>
      </c>
    </row>
    <row r="407" spans="4:53">
      <c r="D407" s="259" t="s">
        <v>565</v>
      </c>
      <c r="E407" s="259" t="s">
        <v>565</v>
      </c>
      <c r="F407" s="259" t="s">
        <v>565</v>
      </c>
      <c r="G407" s="259" t="s">
        <v>565</v>
      </c>
      <c r="H407" s="259" t="s">
        <v>565</v>
      </c>
      <c r="I407" s="259" t="s">
        <v>565</v>
      </c>
      <c r="J407" s="259" t="s">
        <v>565</v>
      </c>
      <c r="K407" s="259" t="s">
        <v>565</v>
      </c>
      <c r="L407" s="259" t="s">
        <v>565</v>
      </c>
      <c r="M407" s="259" t="s">
        <v>565</v>
      </c>
      <c r="N407" s="259" t="s">
        <v>565</v>
      </c>
      <c r="O407" s="259" t="s">
        <v>565</v>
      </c>
      <c r="P407" s="259" t="s">
        <v>565</v>
      </c>
      <c r="Q407" s="259" t="s">
        <v>565</v>
      </c>
      <c r="R407" s="259" t="s">
        <v>565</v>
      </c>
      <c r="S407" s="259" t="s">
        <v>565</v>
      </c>
      <c r="T407" s="259" t="s">
        <v>565</v>
      </c>
      <c r="U407" s="259" t="s">
        <v>565</v>
      </c>
      <c r="V407" s="260" t="s">
        <v>565</v>
      </c>
      <c r="W407" s="260" t="s">
        <v>565</v>
      </c>
      <c r="X407" s="259" t="s">
        <v>565</v>
      </c>
      <c r="Y407" s="259" t="s">
        <v>565</v>
      </c>
      <c r="Z407" s="259" t="s">
        <v>565</v>
      </c>
      <c r="AA407" s="259" t="s">
        <v>565</v>
      </c>
      <c r="AB407" s="259" t="s">
        <v>565</v>
      </c>
      <c r="AC407" s="259" t="s">
        <v>565</v>
      </c>
      <c r="AD407" s="259" t="s">
        <v>565</v>
      </c>
      <c r="AE407" s="259" t="s">
        <v>565</v>
      </c>
      <c r="AF407" s="259" t="s">
        <v>565</v>
      </c>
      <c r="AG407" s="259" t="s">
        <v>565</v>
      </c>
      <c r="AH407" s="259" t="s">
        <v>565</v>
      </c>
      <c r="AI407" s="259" t="s">
        <v>565</v>
      </c>
      <c r="AJ407" s="259" t="s">
        <v>565</v>
      </c>
      <c r="AK407" s="259" t="s">
        <v>565</v>
      </c>
      <c r="AL407" s="259" t="s">
        <v>565</v>
      </c>
      <c r="AM407" s="259" t="s">
        <v>565</v>
      </c>
      <c r="AN407" s="259" t="s">
        <v>565</v>
      </c>
      <c r="AO407" s="259" t="s">
        <v>565</v>
      </c>
      <c r="AP407" s="259" t="s">
        <v>565</v>
      </c>
      <c r="AQ407" s="259" t="s">
        <v>565</v>
      </c>
      <c r="AR407" s="259" t="s">
        <v>565</v>
      </c>
      <c r="AS407" s="259" t="s">
        <v>565</v>
      </c>
      <c r="AT407" s="259" t="s">
        <v>565</v>
      </c>
      <c r="AU407" s="259" t="s">
        <v>565</v>
      </c>
      <c r="AV407" s="259" t="s">
        <v>565</v>
      </c>
      <c r="AW407" s="259" t="s">
        <v>565</v>
      </c>
      <c r="AX407" s="259" t="s">
        <v>565</v>
      </c>
      <c r="AY407" s="259" t="s">
        <v>565</v>
      </c>
      <c r="AZ407" s="259" t="s">
        <v>565</v>
      </c>
      <c r="BA407" s="259" t="s">
        <v>565</v>
      </c>
    </row>
    <row r="408" spans="4:53">
      <c r="D408" s="259" t="s">
        <v>565</v>
      </c>
      <c r="E408" s="259" t="s">
        <v>565</v>
      </c>
      <c r="F408" s="259" t="s">
        <v>565</v>
      </c>
      <c r="G408" s="259" t="s">
        <v>565</v>
      </c>
      <c r="H408" s="259" t="s">
        <v>565</v>
      </c>
      <c r="I408" s="259" t="s">
        <v>565</v>
      </c>
      <c r="J408" s="259" t="s">
        <v>565</v>
      </c>
      <c r="K408" s="259" t="s">
        <v>565</v>
      </c>
      <c r="L408" s="259" t="s">
        <v>565</v>
      </c>
      <c r="M408" s="259" t="s">
        <v>565</v>
      </c>
      <c r="N408" s="259" t="s">
        <v>565</v>
      </c>
      <c r="O408" s="259" t="s">
        <v>565</v>
      </c>
      <c r="P408" s="259" t="s">
        <v>565</v>
      </c>
      <c r="Q408" s="259" t="s">
        <v>565</v>
      </c>
      <c r="R408" s="259" t="s">
        <v>565</v>
      </c>
      <c r="S408" s="259" t="s">
        <v>565</v>
      </c>
      <c r="T408" s="259" t="s">
        <v>565</v>
      </c>
      <c r="U408" s="259" t="s">
        <v>565</v>
      </c>
      <c r="V408" s="260" t="s">
        <v>565</v>
      </c>
      <c r="W408" s="260" t="s">
        <v>565</v>
      </c>
      <c r="X408" s="259" t="s">
        <v>565</v>
      </c>
      <c r="Y408" s="259" t="s">
        <v>565</v>
      </c>
      <c r="Z408" s="259" t="s">
        <v>565</v>
      </c>
      <c r="AA408" s="259" t="s">
        <v>565</v>
      </c>
      <c r="AB408" s="259" t="s">
        <v>565</v>
      </c>
      <c r="AC408" s="259" t="s">
        <v>565</v>
      </c>
      <c r="AD408" s="259" t="s">
        <v>565</v>
      </c>
      <c r="AE408" s="259" t="s">
        <v>565</v>
      </c>
      <c r="AF408" s="259" t="s">
        <v>565</v>
      </c>
      <c r="AG408" s="259" t="s">
        <v>565</v>
      </c>
      <c r="AH408" s="259" t="s">
        <v>565</v>
      </c>
      <c r="AI408" s="259" t="s">
        <v>565</v>
      </c>
      <c r="AJ408" s="259" t="s">
        <v>565</v>
      </c>
      <c r="AK408" s="259" t="s">
        <v>565</v>
      </c>
      <c r="AL408" s="259" t="s">
        <v>565</v>
      </c>
      <c r="AM408" s="259" t="s">
        <v>565</v>
      </c>
      <c r="AN408" s="259" t="s">
        <v>565</v>
      </c>
      <c r="AO408" s="259" t="s">
        <v>565</v>
      </c>
      <c r="AP408" s="259" t="s">
        <v>565</v>
      </c>
      <c r="AQ408" s="259" t="s">
        <v>565</v>
      </c>
      <c r="AR408" s="259" t="s">
        <v>565</v>
      </c>
      <c r="AS408" s="259" t="s">
        <v>565</v>
      </c>
      <c r="AT408" s="259" t="s">
        <v>565</v>
      </c>
      <c r="AU408" s="259" t="s">
        <v>565</v>
      </c>
      <c r="AV408" s="259" t="s">
        <v>565</v>
      </c>
      <c r="AW408" s="259" t="s">
        <v>565</v>
      </c>
      <c r="AX408" s="259" t="s">
        <v>565</v>
      </c>
      <c r="AY408" s="259" t="s">
        <v>565</v>
      </c>
      <c r="AZ408" s="259" t="s">
        <v>565</v>
      </c>
      <c r="BA408" s="259" t="s">
        <v>565</v>
      </c>
    </row>
    <row r="409" spans="4:53">
      <c r="D409" s="259" t="s">
        <v>565</v>
      </c>
      <c r="E409" s="259" t="s">
        <v>565</v>
      </c>
      <c r="F409" s="259" t="s">
        <v>565</v>
      </c>
      <c r="G409" s="259" t="s">
        <v>565</v>
      </c>
      <c r="H409" s="259" t="s">
        <v>565</v>
      </c>
      <c r="I409" s="259" t="s">
        <v>565</v>
      </c>
      <c r="J409" s="259" t="s">
        <v>565</v>
      </c>
      <c r="K409" s="259" t="s">
        <v>565</v>
      </c>
      <c r="L409" s="259" t="s">
        <v>565</v>
      </c>
      <c r="M409" s="259" t="s">
        <v>565</v>
      </c>
      <c r="N409" s="259" t="s">
        <v>565</v>
      </c>
      <c r="O409" s="259" t="s">
        <v>565</v>
      </c>
      <c r="P409" s="259" t="s">
        <v>565</v>
      </c>
      <c r="Q409" s="259" t="s">
        <v>565</v>
      </c>
      <c r="R409" s="259" t="s">
        <v>565</v>
      </c>
      <c r="S409" s="259" t="s">
        <v>565</v>
      </c>
      <c r="T409" s="259" t="s">
        <v>565</v>
      </c>
      <c r="U409" s="259" t="s">
        <v>565</v>
      </c>
      <c r="V409" s="260" t="s">
        <v>565</v>
      </c>
      <c r="W409" s="260" t="s">
        <v>565</v>
      </c>
      <c r="X409" s="259" t="s">
        <v>565</v>
      </c>
      <c r="Y409" s="259" t="s">
        <v>565</v>
      </c>
      <c r="Z409" s="259" t="s">
        <v>565</v>
      </c>
      <c r="AA409" s="259" t="s">
        <v>565</v>
      </c>
      <c r="AB409" s="259" t="s">
        <v>565</v>
      </c>
      <c r="AC409" s="259" t="s">
        <v>565</v>
      </c>
      <c r="AD409" s="259" t="s">
        <v>565</v>
      </c>
      <c r="AE409" s="259" t="s">
        <v>565</v>
      </c>
      <c r="AF409" s="259" t="s">
        <v>565</v>
      </c>
      <c r="AG409" s="259" t="s">
        <v>565</v>
      </c>
      <c r="AH409" s="259" t="s">
        <v>565</v>
      </c>
      <c r="AI409" s="259" t="s">
        <v>565</v>
      </c>
      <c r="AJ409" s="259" t="s">
        <v>565</v>
      </c>
      <c r="AK409" s="259" t="s">
        <v>565</v>
      </c>
      <c r="AL409" s="259" t="s">
        <v>565</v>
      </c>
      <c r="AM409" s="259" t="s">
        <v>565</v>
      </c>
      <c r="AN409" s="259" t="s">
        <v>565</v>
      </c>
      <c r="AO409" s="259" t="s">
        <v>565</v>
      </c>
      <c r="AP409" s="259" t="s">
        <v>565</v>
      </c>
      <c r="AQ409" s="259" t="s">
        <v>565</v>
      </c>
      <c r="AR409" s="259" t="s">
        <v>565</v>
      </c>
      <c r="AS409" s="259" t="s">
        <v>565</v>
      </c>
      <c r="AT409" s="259" t="s">
        <v>565</v>
      </c>
      <c r="AU409" s="259" t="s">
        <v>565</v>
      </c>
      <c r="AV409" s="259" t="s">
        <v>565</v>
      </c>
      <c r="AW409" s="259" t="s">
        <v>565</v>
      </c>
      <c r="AX409" s="259" t="s">
        <v>565</v>
      </c>
      <c r="AY409" s="259" t="s">
        <v>565</v>
      </c>
      <c r="AZ409" s="259" t="s">
        <v>565</v>
      </c>
      <c r="BA409" s="259" t="s">
        <v>565</v>
      </c>
    </row>
    <row r="410" spans="4:53">
      <c r="D410" s="259" t="s">
        <v>565</v>
      </c>
      <c r="E410" s="259" t="s">
        <v>565</v>
      </c>
      <c r="F410" s="259" t="s">
        <v>565</v>
      </c>
      <c r="G410" s="259" t="s">
        <v>565</v>
      </c>
      <c r="H410" s="259" t="s">
        <v>565</v>
      </c>
      <c r="I410" s="259" t="s">
        <v>565</v>
      </c>
      <c r="J410" s="259" t="s">
        <v>565</v>
      </c>
      <c r="K410" s="259" t="s">
        <v>565</v>
      </c>
      <c r="L410" s="259" t="s">
        <v>565</v>
      </c>
      <c r="M410" s="259" t="s">
        <v>565</v>
      </c>
      <c r="N410" s="259" t="s">
        <v>565</v>
      </c>
      <c r="O410" s="259" t="s">
        <v>565</v>
      </c>
      <c r="P410" s="259" t="s">
        <v>565</v>
      </c>
      <c r="Q410" s="259" t="s">
        <v>565</v>
      </c>
      <c r="R410" s="259" t="s">
        <v>565</v>
      </c>
      <c r="S410" s="259" t="s">
        <v>565</v>
      </c>
      <c r="T410" s="259" t="s">
        <v>565</v>
      </c>
      <c r="U410" s="259" t="s">
        <v>565</v>
      </c>
      <c r="V410" s="260" t="s">
        <v>565</v>
      </c>
      <c r="W410" s="260" t="s">
        <v>565</v>
      </c>
      <c r="X410" s="259" t="s">
        <v>565</v>
      </c>
      <c r="Y410" s="259" t="s">
        <v>565</v>
      </c>
      <c r="Z410" s="259" t="s">
        <v>565</v>
      </c>
      <c r="AA410" s="259" t="s">
        <v>565</v>
      </c>
      <c r="AB410" s="259" t="s">
        <v>565</v>
      </c>
      <c r="AC410" s="259" t="s">
        <v>565</v>
      </c>
      <c r="AD410" s="259" t="s">
        <v>565</v>
      </c>
      <c r="AE410" s="259" t="s">
        <v>565</v>
      </c>
      <c r="AF410" s="259" t="s">
        <v>565</v>
      </c>
      <c r="AG410" s="259" t="s">
        <v>565</v>
      </c>
      <c r="AH410" s="259" t="s">
        <v>565</v>
      </c>
      <c r="AI410" s="259" t="s">
        <v>565</v>
      </c>
      <c r="AJ410" s="259" t="s">
        <v>565</v>
      </c>
      <c r="AK410" s="259" t="s">
        <v>565</v>
      </c>
      <c r="AL410" s="259" t="s">
        <v>565</v>
      </c>
      <c r="AM410" s="259" t="s">
        <v>565</v>
      </c>
      <c r="AN410" s="259" t="s">
        <v>565</v>
      </c>
      <c r="AO410" s="259" t="s">
        <v>565</v>
      </c>
      <c r="AP410" s="259" t="s">
        <v>565</v>
      </c>
      <c r="AQ410" s="259" t="s">
        <v>565</v>
      </c>
      <c r="AR410" s="259" t="s">
        <v>565</v>
      </c>
      <c r="AS410" s="259" t="s">
        <v>565</v>
      </c>
      <c r="AT410" s="259" t="s">
        <v>565</v>
      </c>
      <c r="AU410" s="259" t="s">
        <v>565</v>
      </c>
      <c r="AV410" s="259" t="s">
        <v>565</v>
      </c>
      <c r="AW410" s="259" t="s">
        <v>565</v>
      </c>
      <c r="AX410" s="259" t="s">
        <v>565</v>
      </c>
      <c r="AY410" s="259" t="s">
        <v>565</v>
      </c>
      <c r="AZ410" s="259" t="s">
        <v>565</v>
      </c>
      <c r="BA410" s="259" t="s">
        <v>565</v>
      </c>
    </row>
    <row r="411" spans="4:53">
      <c r="D411" s="259" t="s">
        <v>565</v>
      </c>
      <c r="E411" s="259" t="s">
        <v>565</v>
      </c>
      <c r="F411" s="259" t="s">
        <v>565</v>
      </c>
      <c r="G411" s="259" t="s">
        <v>565</v>
      </c>
      <c r="H411" s="259" t="s">
        <v>565</v>
      </c>
      <c r="I411" s="259" t="s">
        <v>565</v>
      </c>
      <c r="J411" s="259" t="s">
        <v>565</v>
      </c>
      <c r="K411" s="259" t="s">
        <v>565</v>
      </c>
      <c r="L411" s="259" t="s">
        <v>565</v>
      </c>
      <c r="M411" s="259" t="s">
        <v>565</v>
      </c>
      <c r="N411" s="259" t="s">
        <v>565</v>
      </c>
      <c r="O411" s="259" t="s">
        <v>565</v>
      </c>
      <c r="P411" s="259" t="s">
        <v>565</v>
      </c>
      <c r="Q411" s="259" t="s">
        <v>565</v>
      </c>
      <c r="R411" s="259" t="s">
        <v>565</v>
      </c>
      <c r="S411" s="259" t="s">
        <v>565</v>
      </c>
      <c r="T411" s="259" t="s">
        <v>565</v>
      </c>
      <c r="U411" s="259" t="s">
        <v>565</v>
      </c>
      <c r="V411" s="260" t="s">
        <v>565</v>
      </c>
      <c r="W411" s="260" t="s">
        <v>565</v>
      </c>
      <c r="X411" s="259" t="s">
        <v>565</v>
      </c>
      <c r="Y411" s="259" t="s">
        <v>565</v>
      </c>
      <c r="Z411" s="259" t="s">
        <v>565</v>
      </c>
      <c r="AA411" s="259" t="s">
        <v>565</v>
      </c>
      <c r="AB411" s="259" t="s">
        <v>565</v>
      </c>
      <c r="AC411" s="259" t="s">
        <v>565</v>
      </c>
      <c r="AD411" s="259" t="s">
        <v>565</v>
      </c>
      <c r="AE411" s="259" t="s">
        <v>565</v>
      </c>
      <c r="AF411" s="259" t="s">
        <v>565</v>
      </c>
      <c r="AG411" s="259" t="s">
        <v>565</v>
      </c>
      <c r="AH411" s="259" t="s">
        <v>565</v>
      </c>
      <c r="AI411" s="259" t="s">
        <v>565</v>
      </c>
      <c r="AJ411" s="259" t="s">
        <v>565</v>
      </c>
      <c r="AK411" s="259" t="s">
        <v>565</v>
      </c>
      <c r="AL411" s="259" t="s">
        <v>565</v>
      </c>
      <c r="AM411" s="259" t="s">
        <v>565</v>
      </c>
      <c r="AN411" s="259" t="s">
        <v>565</v>
      </c>
      <c r="AO411" s="259" t="s">
        <v>565</v>
      </c>
      <c r="AP411" s="259" t="s">
        <v>565</v>
      </c>
      <c r="AQ411" s="259" t="s">
        <v>565</v>
      </c>
      <c r="AR411" s="259" t="s">
        <v>565</v>
      </c>
      <c r="AS411" s="259" t="s">
        <v>565</v>
      </c>
      <c r="AT411" s="259" t="s">
        <v>565</v>
      </c>
      <c r="AU411" s="259" t="s">
        <v>565</v>
      </c>
      <c r="AV411" s="259" t="s">
        <v>565</v>
      </c>
      <c r="AW411" s="259" t="s">
        <v>565</v>
      </c>
      <c r="AX411" s="259" t="s">
        <v>565</v>
      </c>
      <c r="AY411" s="259" t="s">
        <v>565</v>
      </c>
      <c r="AZ411" s="259" t="s">
        <v>565</v>
      </c>
      <c r="BA411" s="259" t="s">
        <v>565</v>
      </c>
    </row>
    <row r="412" spans="4:53">
      <c r="D412" s="259" t="s">
        <v>565</v>
      </c>
      <c r="E412" s="259" t="s">
        <v>565</v>
      </c>
      <c r="F412" s="259" t="s">
        <v>565</v>
      </c>
      <c r="G412" s="259" t="s">
        <v>565</v>
      </c>
      <c r="H412" s="259" t="s">
        <v>565</v>
      </c>
      <c r="I412" s="259" t="s">
        <v>565</v>
      </c>
      <c r="J412" s="259" t="s">
        <v>565</v>
      </c>
      <c r="K412" s="259" t="s">
        <v>565</v>
      </c>
      <c r="L412" s="259" t="s">
        <v>565</v>
      </c>
      <c r="M412" s="259" t="s">
        <v>565</v>
      </c>
      <c r="N412" s="259" t="s">
        <v>565</v>
      </c>
      <c r="O412" s="259" t="s">
        <v>565</v>
      </c>
      <c r="P412" s="259" t="s">
        <v>565</v>
      </c>
      <c r="Q412" s="259" t="s">
        <v>565</v>
      </c>
      <c r="R412" s="259" t="s">
        <v>565</v>
      </c>
      <c r="S412" s="259" t="s">
        <v>565</v>
      </c>
      <c r="T412" s="259" t="s">
        <v>565</v>
      </c>
      <c r="U412" s="259" t="s">
        <v>565</v>
      </c>
      <c r="V412" s="260" t="s">
        <v>565</v>
      </c>
      <c r="W412" s="260" t="s">
        <v>565</v>
      </c>
      <c r="X412" s="259" t="s">
        <v>565</v>
      </c>
      <c r="Y412" s="259" t="s">
        <v>565</v>
      </c>
      <c r="Z412" s="259" t="s">
        <v>565</v>
      </c>
      <c r="AA412" s="259" t="s">
        <v>565</v>
      </c>
      <c r="AB412" s="259" t="s">
        <v>565</v>
      </c>
      <c r="AC412" s="259" t="s">
        <v>565</v>
      </c>
      <c r="AD412" s="259" t="s">
        <v>565</v>
      </c>
      <c r="AE412" s="259" t="s">
        <v>565</v>
      </c>
      <c r="AF412" s="259" t="s">
        <v>565</v>
      </c>
      <c r="AG412" s="259" t="s">
        <v>565</v>
      </c>
      <c r="AH412" s="259" t="s">
        <v>565</v>
      </c>
      <c r="AI412" s="259" t="s">
        <v>565</v>
      </c>
      <c r="AJ412" s="259" t="s">
        <v>565</v>
      </c>
      <c r="AK412" s="259" t="s">
        <v>565</v>
      </c>
      <c r="AL412" s="259" t="s">
        <v>565</v>
      </c>
      <c r="AM412" s="259" t="s">
        <v>565</v>
      </c>
      <c r="AN412" s="259" t="s">
        <v>565</v>
      </c>
      <c r="AO412" s="259" t="s">
        <v>565</v>
      </c>
      <c r="AP412" s="259" t="s">
        <v>565</v>
      </c>
      <c r="AQ412" s="259" t="s">
        <v>565</v>
      </c>
      <c r="AR412" s="259" t="s">
        <v>565</v>
      </c>
      <c r="AS412" s="259" t="s">
        <v>565</v>
      </c>
      <c r="AT412" s="259" t="s">
        <v>565</v>
      </c>
      <c r="AU412" s="259" t="s">
        <v>565</v>
      </c>
      <c r="AV412" s="259" t="s">
        <v>565</v>
      </c>
      <c r="AW412" s="259" t="s">
        <v>565</v>
      </c>
      <c r="AX412" s="259" t="s">
        <v>565</v>
      </c>
      <c r="AY412" s="259" t="s">
        <v>565</v>
      </c>
      <c r="AZ412" s="259" t="s">
        <v>565</v>
      </c>
      <c r="BA412" s="259" t="s">
        <v>565</v>
      </c>
    </row>
    <row r="413" spans="4:53">
      <c r="D413" s="259" t="s">
        <v>565</v>
      </c>
      <c r="E413" s="259" t="s">
        <v>565</v>
      </c>
      <c r="F413" s="259" t="s">
        <v>565</v>
      </c>
      <c r="G413" s="259" t="s">
        <v>565</v>
      </c>
      <c r="H413" s="259" t="s">
        <v>565</v>
      </c>
      <c r="I413" s="259" t="s">
        <v>565</v>
      </c>
      <c r="J413" s="259" t="s">
        <v>565</v>
      </c>
      <c r="K413" s="259" t="s">
        <v>565</v>
      </c>
      <c r="L413" s="259" t="s">
        <v>565</v>
      </c>
      <c r="M413" s="259" t="s">
        <v>565</v>
      </c>
      <c r="N413" s="259" t="s">
        <v>565</v>
      </c>
      <c r="O413" s="259" t="s">
        <v>565</v>
      </c>
      <c r="P413" s="259" t="s">
        <v>565</v>
      </c>
      <c r="Q413" s="259" t="s">
        <v>565</v>
      </c>
      <c r="R413" s="259" t="s">
        <v>565</v>
      </c>
      <c r="S413" s="259" t="s">
        <v>565</v>
      </c>
      <c r="T413" s="259" t="s">
        <v>565</v>
      </c>
      <c r="U413" s="259" t="s">
        <v>565</v>
      </c>
      <c r="V413" s="260" t="s">
        <v>565</v>
      </c>
      <c r="W413" s="260" t="s">
        <v>565</v>
      </c>
      <c r="X413" s="259" t="s">
        <v>565</v>
      </c>
      <c r="Y413" s="259" t="s">
        <v>565</v>
      </c>
      <c r="Z413" s="259" t="s">
        <v>565</v>
      </c>
      <c r="AA413" s="259" t="s">
        <v>565</v>
      </c>
      <c r="AB413" s="259" t="s">
        <v>565</v>
      </c>
      <c r="AC413" s="259" t="s">
        <v>565</v>
      </c>
      <c r="AD413" s="259" t="s">
        <v>565</v>
      </c>
      <c r="AE413" s="259" t="s">
        <v>565</v>
      </c>
      <c r="AF413" s="259" t="s">
        <v>565</v>
      </c>
      <c r="AG413" s="259" t="s">
        <v>565</v>
      </c>
      <c r="AH413" s="259" t="s">
        <v>565</v>
      </c>
      <c r="AI413" s="259" t="s">
        <v>565</v>
      </c>
      <c r="AJ413" s="259" t="s">
        <v>565</v>
      </c>
      <c r="AK413" s="259" t="s">
        <v>565</v>
      </c>
      <c r="AL413" s="259" t="s">
        <v>565</v>
      </c>
      <c r="AM413" s="259" t="s">
        <v>565</v>
      </c>
      <c r="AN413" s="259" t="s">
        <v>565</v>
      </c>
      <c r="AO413" s="259" t="s">
        <v>565</v>
      </c>
      <c r="AP413" s="259" t="s">
        <v>565</v>
      </c>
      <c r="AQ413" s="259" t="s">
        <v>565</v>
      </c>
      <c r="AR413" s="259" t="s">
        <v>565</v>
      </c>
      <c r="AS413" s="259" t="s">
        <v>565</v>
      </c>
      <c r="AT413" s="259" t="s">
        <v>565</v>
      </c>
      <c r="AU413" s="259" t="s">
        <v>565</v>
      </c>
      <c r="AV413" s="259" t="s">
        <v>565</v>
      </c>
      <c r="AW413" s="259" t="s">
        <v>565</v>
      </c>
      <c r="AX413" s="259" t="s">
        <v>565</v>
      </c>
      <c r="AY413" s="259" t="s">
        <v>565</v>
      </c>
      <c r="AZ413" s="259" t="s">
        <v>565</v>
      </c>
      <c r="BA413" s="259" t="s">
        <v>565</v>
      </c>
    </row>
    <row r="414" spans="4:53">
      <c r="D414" s="259" t="s">
        <v>565</v>
      </c>
      <c r="E414" s="259" t="s">
        <v>565</v>
      </c>
      <c r="F414" s="259" t="s">
        <v>565</v>
      </c>
      <c r="G414" s="259" t="s">
        <v>565</v>
      </c>
      <c r="H414" s="259" t="s">
        <v>565</v>
      </c>
      <c r="I414" s="259" t="s">
        <v>565</v>
      </c>
      <c r="J414" s="259" t="s">
        <v>565</v>
      </c>
      <c r="K414" s="259" t="s">
        <v>565</v>
      </c>
      <c r="L414" s="259" t="s">
        <v>565</v>
      </c>
      <c r="M414" s="259" t="s">
        <v>565</v>
      </c>
      <c r="N414" s="259" t="s">
        <v>565</v>
      </c>
      <c r="O414" s="259" t="s">
        <v>565</v>
      </c>
      <c r="P414" s="259" t="s">
        <v>565</v>
      </c>
      <c r="Q414" s="259" t="s">
        <v>565</v>
      </c>
      <c r="R414" s="259" t="s">
        <v>565</v>
      </c>
      <c r="S414" s="259" t="s">
        <v>565</v>
      </c>
      <c r="T414" s="259" t="s">
        <v>565</v>
      </c>
      <c r="U414" s="259" t="s">
        <v>565</v>
      </c>
      <c r="V414" s="260" t="s">
        <v>565</v>
      </c>
      <c r="W414" s="260" t="s">
        <v>565</v>
      </c>
      <c r="X414" s="259" t="s">
        <v>565</v>
      </c>
      <c r="Y414" s="259" t="s">
        <v>565</v>
      </c>
      <c r="Z414" s="259" t="s">
        <v>565</v>
      </c>
      <c r="AA414" s="259" t="s">
        <v>565</v>
      </c>
      <c r="AB414" s="259" t="s">
        <v>565</v>
      </c>
      <c r="AC414" s="259" t="s">
        <v>565</v>
      </c>
      <c r="AD414" s="259" t="s">
        <v>565</v>
      </c>
      <c r="AE414" s="259" t="s">
        <v>565</v>
      </c>
      <c r="AF414" s="259" t="s">
        <v>565</v>
      </c>
      <c r="AG414" s="259" t="s">
        <v>565</v>
      </c>
      <c r="AH414" s="259" t="s">
        <v>565</v>
      </c>
      <c r="AI414" s="259" t="s">
        <v>565</v>
      </c>
      <c r="AJ414" s="259" t="s">
        <v>565</v>
      </c>
      <c r="AK414" s="259" t="s">
        <v>565</v>
      </c>
      <c r="AL414" s="259" t="s">
        <v>565</v>
      </c>
      <c r="AM414" s="259" t="s">
        <v>565</v>
      </c>
      <c r="AN414" s="259" t="s">
        <v>565</v>
      </c>
      <c r="AO414" s="259" t="s">
        <v>565</v>
      </c>
      <c r="AP414" s="259" t="s">
        <v>565</v>
      </c>
      <c r="AQ414" s="259" t="s">
        <v>565</v>
      </c>
      <c r="AR414" s="259" t="s">
        <v>565</v>
      </c>
      <c r="AS414" s="259" t="s">
        <v>565</v>
      </c>
      <c r="AT414" s="259" t="s">
        <v>565</v>
      </c>
      <c r="AU414" s="259" t="s">
        <v>565</v>
      </c>
      <c r="AV414" s="259" t="s">
        <v>565</v>
      </c>
      <c r="AW414" s="259" t="s">
        <v>565</v>
      </c>
      <c r="AX414" s="259" t="s">
        <v>565</v>
      </c>
      <c r="AY414" s="259" t="s">
        <v>565</v>
      </c>
      <c r="AZ414" s="259" t="s">
        <v>565</v>
      </c>
      <c r="BA414" s="259" t="s">
        <v>565</v>
      </c>
    </row>
    <row r="415" spans="4:53">
      <c r="D415" s="259" t="s">
        <v>565</v>
      </c>
      <c r="E415" s="259" t="s">
        <v>565</v>
      </c>
      <c r="F415" s="259" t="s">
        <v>565</v>
      </c>
      <c r="G415" s="259" t="s">
        <v>565</v>
      </c>
      <c r="H415" s="259" t="s">
        <v>565</v>
      </c>
      <c r="I415" s="259" t="s">
        <v>565</v>
      </c>
      <c r="J415" s="259" t="s">
        <v>565</v>
      </c>
      <c r="K415" s="259" t="s">
        <v>565</v>
      </c>
      <c r="L415" s="259" t="s">
        <v>565</v>
      </c>
      <c r="M415" s="259" t="s">
        <v>565</v>
      </c>
      <c r="N415" s="259" t="s">
        <v>565</v>
      </c>
      <c r="O415" s="259" t="s">
        <v>565</v>
      </c>
      <c r="P415" s="259" t="s">
        <v>565</v>
      </c>
      <c r="Q415" s="259" t="s">
        <v>565</v>
      </c>
      <c r="R415" s="259" t="s">
        <v>565</v>
      </c>
      <c r="S415" s="259" t="s">
        <v>565</v>
      </c>
      <c r="T415" s="259" t="s">
        <v>565</v>
      </c>
      <c r="U415" s="259" t="s">
        <v>565</v>
      </c>
      <c r="V415" s="260" t="s">
        <v>565</v>
      </c>
      <c r="W415" s="260" t="s">
        <v>565</v>
      </c>
      <c r="X415" s="259" t="s">
        <v>565</v>
      </c>
      <c r="Y415" s="259" t="s">
        <v>565</v>
      </c>
      <c r="Z415" s="259" t="s">
        <v>565</v>
      </c>
      <c r="AA415" s="259" t="s">
        <v>565</v>
      </c>
      <c r="AB415" s="259" t="s">
        <v>565</v>
      </c>
      <c r="AC415" s="259" t="s">
        <v>565</v>
      </c>
      <c r="AD415" s="259" t="s">
        <v>565</v>
      </c>
      <c r="AE415" s="259" t="s">
        <v>565</v>
      </c>
      <c r="AF415" s="259" t="s">
        <v>565</v>
      </c>
      <c r="AG415" s="259" t="s">
        <v>565</v>
      </c>
      <c r="AH415" s="259" t="s">
        <v>565</v>
      </c>
      <c r="AI415" s="259" t="s">
        <v>565</v>
      </c>
      <c r="AJ415" s="259" t="s">
        <v>565</v>
      </c>
      <c r="AK415" s="259" t="s">
        <v>565</v>
      </c>
      <c r="AL415" s="259" t="s">
        <v>565</v>
      </c>
      <c r="AM415" s="259" t="s">
        <v>565</v>
      </c>
      <c r="AN415" s="259" t="s">
        <v>565</v>
      </c>
      <c r="AO415" s="259" t="s">
        <v>565</v>
      </c>
      <c r="AP415" s="259" t="s">
        <v>565</v>
      </c>
      <c r="AQ415" s="259" t="s">
        <v>565</v>
      </c>
      <c r="AR415" s="259" t="s">
        <v>565</v>
      </c>
      <c r="AS415" s="259" t="s">
        <v>565</v>
      </c>
      <c r="AT415" s="259" t="s">
        <v>565</v>
      </c>
      <c r="AU415" s="259" t="s">
        <v>565</v>
      </c>
      <c r="AV415" s="259" t="s">
        <v>565</v>
      </c>
      <c r="AW415" s="259" t="s">
        <v>565</v>
      </c>
      <c r="AX415" s="259" t="s">
        <v>565</v>
      </c>
      <c r="AY415" s="259" t="s">
        <v>565</v>
      </c>
      <c r="AZ415" s="259" t="s">
        <v>565</v>
      </c>
      <c r="BA415" s="259" t="s">
        <v>565</v>
      </c>
    </row>
    <row r="416" spans="4:53">
      <c r="D416" s="259" t="s">
        <v>565</v>
      </c>
      <c r="E416" s="259" t="s">
        <v>565</v>
      </c>
      <c r="F416" s="259" t="s">
        <v>565</v>
      </c>
      <c r="G416" s="259" t="s">
        <v>565</v>
      </c>
      <c r="H416" s="259" t="s">
        <v>565</v>
      </c>
      <c r="I416" s="259" t="s">
        <v>565</v>
      </c>
      <c r="J416" s="259" t="s">
        <v>565</v>
      </c>
      <c r="K416" s="259" t="s">
        <v>565</v>
      </c>
      <c r="L416" s="259" t="s">
        <v>565</v>
      </c>
      <c r="M416" s="259" t="s">
        <v>565</v>
      </c>
      <c r="N416" s="259" t="s">
        <v>565</v>
      </c>
      <c r="O416" s="259" t="s">
        <v>565</v>
      </c>
      <c r="P416" s="259" t="s">
        <v>565</v>
      </c>
      <c r="Q416" s="259" t="s">
        <v>565</v>
      </c>
      <c r="R416" s="259" t="s">
        <v>565</v>
      </c>
      <c r="S416" s="259" t="s">
        <v>565</v>
      </c>
      <c r="T416" s="259" t="s">
        <v>565</v>
      </c>
      <c r="U416" s="259" t="s">
        <v>565</v>
      </c>
      <c r="V416" s="260" t="s">
        <v>565</v>
      </c>
      <c r="W416" s="260" t="s">
        <v>565</v>
      </c>
      <c r="X416" s="259" t="s">
        <v>565</v>
      </c>
      <c r="Y416" s="259" t="s">
        <v>565</v>
      </c>
      <c r="Z416" s="259" t="s">
        <v>565</v>
      </c>
      <c r="AA416" s="259" t="s">
        <v>565</v>
      </c>
      <c r="AB416" s="259" t="s">
        <v>565</v>
      </c>
      <c r="AC416" s="259" t="s">
        <v>565</v>
      </c>
      <c r="AD416" s="259" t="s">
        <v>565</v>
      </c>
      <c r="AE416" s="259" t="s">
        <v>565</v>
      </c>
      <c r="AF416" s="259" t="s">
        <v>565</v>
      </c>
      <c r="AG416" s="259" t="s">
        <v>565</v>
      </c>
      <c r="AH416" s="259" t="s">
        <v>565</v>
      </c>
      <c r="AI416" s="259" t="s">
        <v>565</v>
      </c>
      <c r="AJ416" s="259" t="s">
        <v>565</v>
      </c>
      <c r="AK416" s="259" t="s">
        <v>565</v>
      </c>
      <c r="AL416" s="259" t="s">
        <v>565</v>
      </c>
      <c r="AM416" s="259" t="s">
        <v>565</v>
      </c>
      <c r="AN416" s="259" t="s">
        <v>565</v>
      </c>
      <c r="AO416" s="259" t="s">
        <v>565</v>
      </c>
      <c r="AP416" s="259" t="s">
        <v>565</v>
      </c>
      <c r="AQ416" s="259" t="s">
        <v>565</v>
      </c>
      <c r="AR416" s="259" t="s">
        <v>565</v>
      </c>
      <c r="AS416" s="259" t="s">
        <v>565</v>
      </c>
      <c r="AT416" s="259" t="s">
        <v>565</v>
      </c>
      <c r="AU416" s="259" t="s">
        <v>565</v>
      </c>
      <c r="AV416" s="259" t="s">
        <v>565</v>
      </c>
      <c r="AW416" s="259" t="s">
        <v>565</v>
      </c>
      <c r="AX416" s="259" t="s">
        <v>565</v>
      </c>
      <c r="AY416" s="259" t="s">
        <v>565</v>
      </c>
      <c r="AZ416" s="259" t="s">
        <v>565</v>
      </c>
      <c r="BA416" s="259" t="s">
        <v>565</v>
      </c>
    </row>
    <row r="417" spans="4:53">
      <c r="D417" s="259" t="s">
        <v>565</v>
      </c>
      <c r="E417" s="259" t="s">
        <v>565</v>
      </c>
      <c r="F417" s="259" t="s">
        <v>565</v>
      </c>
      <c r="G417" s="259" t="s">
        <v>565</v>
      </c>
      <c r="H417" s="259" t="s">
        <v>565</v>
      </c>
      <c r="I417" s="259" t="s">
        <v>565</v>
      </c>
      <c r="J417" s="259" t="s">
        <v>565</v>
      </c>
      <c r="K417" s="259" t="s">
        <v>565</v>
      </c>
      <c r="L417" s="259" t="s">
        <v>565</v>
      </c>
      <c r="M417" s="259" t="s">
        <v>565</v>
      </c>
      <c r="N417" s="259" t="s">
        <v>565</v>
      </c>
      <c r="O417" s="259" t="s">
        <v>565</v>
      </c>
      <c r="P417" s="259" t="s">
        <v>565</v>
      </c>
      <c r="Q417" s="259" t="s">
        <v>565</v>
      </c>
      <c r="R417" s="259" t="s">
        <v>565</v>
      </c>
      <c r="S417" s="259" t="s">
        <v>565</v>
      </c>
      <c r="T417" s="259" t="s">
        <v>565</v>
      </c>
      <c r="U417" s="259" t="s">
        <v>565</v>
      </c>
      <c r="V417" s="260" t="s">
        <v>565</v>
      </c>
      <c r="W417" s="260" t="s">
        <v>565</v>
      </c>
      <c r="X417" s="259" t="s">
        <v>565</v>
      </c>
      <c r="Y417" s="259" t="s">
        <v>565</v>
      </c>
      <c r="Z417" s="259" t="s">
        <v>565</v>
      </c>
      <c r="AA417" s="259" t="s">
        <v>565</v>
      </c>
      <c r="AB417" s="259" t="s">
        <v>565</v>
      </c>
      <c r="AC417" s="259" t="s">
        <v>565</v>
      </c>
      <c r="AD417" s="259" t="s">
        <v>565</v>
      </c>
      <c r="AE417" s="259" t="s">
        <v>565</v>
      </c>
      <c r="AF417" s="259" t="s">
        <v>565</v>
      </c>
      <c r="AG417" s="259" t="s">
        <v>565</v>
      </c>
      <c r="AH417" s="259" t="s">
        <v>565</v>
      </c>
      <c r="AI417" s="259" t="s">
        <v>565</v>
      </c>
      <c r="AJ417" s="259" t="s">
        <v>565</v>
      </c>
      <c r="AK417" s="259" t="s">
        <v>565</v>
      </c>
      <c r="AL417" s="259" t="s">
        <v>565</v>
      </c>
      <c r="AM417" s="259" t="s">
        <v>565</v>
      </c>
      <c r="AN417" s="259" t="s">
        <v>565</v>
      </c>
      <c r="AO417" s="259" t="s">
        <v>565</v>
      </c>
      <c r="AP417" s="259" t="s">
        <v>565</v>
      </c>
      <c r="AQ417" s="259" t="s">
        <v>565</v>
      </c>
      <c r="AR417" s="259" t="s">
        <v>565</v>
      </c>
      <c r="AS417" s="259" t="s">
        <v>565</v>
      </c>
      <c r="AT417" s="259" t="s">
        <v>565</v>
      </c>
      <c r="AU417" s="259" t="s">
        <v>565</v>
      </c>
      <c r="AV417" s="259" t="s">
        <v>565</v>
      </c>
      <c r="AW417" s="259" t="s">
        <v>565</v>
      </c>
      <c r="AX417" s="259" t="s">
        <v>565</v>
      </c>
      <c r="AY417" s="259" t="s">
        <v>565</v>
      </c>
      <c r="AZ417" s="259" t="s">
        <v>565</v>
      </c>
      <c r="BA417" s="259" t="s">
        <v>565</v>
      </c>
    </row>
    <row r="418" spans="4:53">
      <c r="D418" s="259" t="s">
        <v>565</v>
      </c>
      <c r="E418" s="259" t="s">
        <v>565</v>
      </c>
      <c r="F418" s="259" t="s">
        <v>565</v>
      </c>
      <c r="G418" s="259" t="s">
        <v>565</v>
      </c>
      <c r="H418" s="259" t="s">
        <v>565</v>
      </c>
      <c r="I418" s="259" t="s">
        <v>565</v>
      </c>
      <c r="J418" s="259" t="s">
        <v>565</v>
      </c>
      <c r="K418" s="259" t="s">
        <v>565</v>
      </c>
      <c r="L418" s="259" t="s">
        <v>565</v>
      </c>
      <c r="M418" s="259" t="s">
        <v>565</v>
      </c>
      <c r="N418" s="259" t="s">
        <v>565</v>
      </c>
      <c r="O418" s="259" t="s">
        <v>565</v>
      </c>
      <c r="P418" s="259" t="s">
        <v>565</v>
      </c>
      <c r="Q418" s="259" t="s">
        <v>565</v>
      </c>
      <c r="R418" s="259" t="s">
        <v>565</v>
      </c>
      <c r="S418" s="259" t="s">
        <v>565</v>
      </c>
      <c r="T418" s="259" t="s">
        <v>565</v>
      </c>
      <c r="U418" s="259" t="s">
        <v>565</v>
      </c>
      <c r="V418" s="260" t="s">
        <v>565</v>
      </c>
      <c r="W418" s="260" t="s">
        <v>565</v>
      </c>
      <c r="X418" s="259" t="s">
        <v>565</v>
      </c>
      <c r="Y418" s="259" t="s">
        <v>565</v>
      </c>
      <c r="Z418" s="259" t="s">
        <v>565</v>
      </c>
      <c r="AA418" s="259" t="s">
        <v>565</v>
      </c>
      <c r="AB418" s="259" t="s">
        <v>565</v>
      </c>
      <c r="AC418" s="259" t="s">
        <v>565</v>
      </c>
      <c r="AD418" s="259" t="s">
        <v>565</v>
      </c>
      <c r="AE418" s="259" t="s">
        <v>565</v>
      </c>
      <c r="AF418" s="259" t="s">
        <v>565</v>
      </c>
      <c r="AG418" s="259" t="s">
        <v>565</v>
      </c>
      <c r="AH418" s="259" t="s">
        <v>565</v>
      </c>
      <c r="AI418" s="259" t="s">
        <v>565</v>
      </c>
      <c r="AJ418" s="259" t="s">
        <v>565</v>
      </c>
      <c r="AK418" s="259" t="s">
        <v>565</v>
      </c>
      <c r="AL418" s="259" t="s">
        <v>565</v>
      </c>
      <c r="AM418" s="259" t="s">
        <v>565</v>
      </c>
      <c r="AN418" s="259" t="s">
        <v>565</v>
      </c>
      <c r="AO418" s="259" t="s">
        <v>565</v>
      </c>
      <c r="AP418" s="259" t="s">
        <v>565</v>
      </c>
      <c r="AQ418" s="259" t="s">
        <v>565</v>
      </c>
      <c r="AR418" s="259" t="s">
        <v>565</v>
      </c>
      <c r="AS418" s="259" t="s">
        <v>565</v>
      </c>
      <c r="AT418" s="259" t="s">
        <v>565</v>
      </c>
      <c r="AU418" s="259" t="s">
        <v>565</v>
      </c>
      <c r="AV418" s="259" t="s">
        <v>565</v>
      </c>
      <c r="AW418" s="259" t="s">
        <v>565</v>
      </c>
      <c r="AX418" s="259" t="s">
        <v>565</v>
      </c>
      <c r="AY418" s="259" t="s">
        <v>565</v>
      </c>
      <c r="AZ418" s="259" t="s">
        <v>565</v>
      </c>
      <c r="BA418" s="259" t="s">
        <v>565</v>
      </c>
    </row>
    <row r="419" spans="4:53">
      <c r="D419" s="259" t="s">
        <v>565</v>
      </c>
      <c r="E419" s="259" t="s">
        <v>565</v>
      </c>
      <c r="F419" s="259" t="s">
        <v>565</v>
      </c>
      <c r="G419" s="259" t="s">
        <v>565</v>
      </c>
      <c r="H419" s="259" t="s">
        <v>565</v>
      </c>
      <c r="I419" s="259" t="s">
        <v>565</v>
      </c>
      <c r="J419" s="259" t="s">
        <v>565</v>
      </c>
      <c r="K419" s="259" t="s">
        <v>565</v>
      </c>
      <c r="L419" s="259" t="s">
        <v>565</v>
      </c>
      <c r="M419" s="259" t="s">
        <v>565</v>
      </c>
      <c r="N419" s="259" t="s">
        <v>565</v>
      </c>
      <c r="O419" s="259" t="s">
        <v>565</v>
      </c>
      <c r="P419" s="259" t="s">
        <v>565</v>
      </c>
      <c r="Q419" s="259" t="s">
        <v>565</v>
      </c>
      <c r="R419" s="259" t="s">
        <v>565</v>
      </c>
      <c r="S419" s="259" t="s">
        <v>565</v>
      </c>
      <c r="T419" s="259" t="s">
        <v>565</v>
      </c>
      <c r="U419" s="259" t="s">
        <v>565</v>
      </c>
      <c r="V419" s="260" t="s">
        <v>565</v>
      </c>
      <c r="W419" s="260" t="s">
        <v>565</v>
      </c>
      <c r="X419" s="259" t="s">
        <v>565</v>
      </c>
      <c r="Y419" s="259" t="s">
        <v>565</v>
      </c>
      <c r="Z419" s="259" t="s">
        <v>565</v>
      </c>
      <c r="AA419" s="259" t="s">
        <v>565</v>
      </c>
      <c r="AB419" s="259" t="s">
        <v>565</v>
      </c>
      <c r="AC419" s="259" t="s">
        <v>565</v>
      </c>
      <c r="AD419" s="259" t="s">
        <v>565</v>
      </c>
      <c r="AE419" s="259" t="s">
        <v>565</v>
      </c>
      <c r="AF419" s="259" t="s">
        <v>565</v>
      </c>
      <c r="AG419" s="259" t="s">
        <v>565</v>
      </c>
      <c r="AH419" s="259" t="s">
        <v>565</v>
      </c>
      <c r="AI419" s="259" t="s">
        <v>565</v>
      </c>
      <c r="AJ419" s="259" t="s">
        <v>565</v>
      </c>
      <c r="AK419" s="259" t="s">
        <v>565</v>
      </c>
      <c r="AL419" s="259" t="s">
        <v>565</v>
      </c>
      <c r="AM419" s="259" t="s">
        <v>565</v>
      </c>
      <c r="AN419" s="259" t="s">
        <v>565</v>
      </c>
      <c r="AO419" s="259" t="s">
        <v>565</v>
      </c>
      <c r="AP419" s="259" t="s">
        <v>565</v>
      </c>
      <c r="AQ419" s="259" t="s">
        <v>565</v>
      </c>
      <c r="AR419" s="259" t="s">
        <v>565</v>
      </c>
      <c r="AS419" s="259" t="s">
        <v>565</v>
      </c>
      <c r="AT419" s="259" t="s">
        <v>565</v>
      </c>
      <c r="AU419" s="259" t="s">
        <v>565</v>
      </c>
      <c r="AV419" s="259" t="s">
        <v>565</v>
      </c>
      <c r="AW419" s="259" t="s">
        <v>565</v>
      </c>
      <c r="AX419" s="259" t="s">
        <v>565</v>
      </c>
      <c r="AY419" s="259" t="s">
        <v>565</v>
      </c>
      <c r="AZ419" s="259" t="s">
        <v>565</v>
      </c>
      <c r="BA419" s="259" t="s">
        <v>565</v>
      </c>
    </row>
    <row r="420" spans="4:53">
      <c r="D420" s="259" t="s">
        <v>565</v>
      </c>
      <c r="E420" s="259" t="s">
        <v>565</v>
      </c>
      <c r="F420" s="259" t="s">
        <v>565</v>
      </c>
      <c r="G420" s="259" t="s">
        <v>565</v>
      </c>
      <c r="H420" s="259" t="s">
        <v>565</v>
      </c>
      <c r="I420" s="259" t="s">
        <v>565</v>
      </c>
      <c r="J420" s="259" t="s">
        <v>565</v>
      </c>
      <c r="K420" s="259" t="s">
        <v>565</v>
      </c>
      <c r="L420" s="259" t="s">
        <v>565</v>
      </c>
      <c r="M420" s="259" t="s">
        <v>565</v>
      </c>
      <c r="N420" s="259" t="s">
        <v>565</v>
      </c>
      <c r="O420" s="259" t="s">
        <v>565</v>
      </c>
      <c r="P420" s="259" t="s">
        <v>565</v>
      </c>
      <c r="Q420" s="259" t="s">
        <v>565</v>
      </c>
      <c r="R420" s="259" t="s">
        <v>565</v>
      </c>
      <c r="S420" s="259" t="s">
        <v>565</v>
      </c>
      <c r="T420" s="259" t="s">
        <v>565</v>
      </c>
      <c r="U420" s="259" t="s">
        <v>565</v>
      </c>
      <c r="V420" s="260" t="s">
        <v>565</v>
      </c>
      <c r="W420" s="260" t="s">
        <v>565</v>
      </c>
      <c r="X420" s="259" t="s">
        <v>565</v>
      </c>
      <c r="Y420" s="259" t="s">
        <v>565</v>
      </c>
      <c r="Z420" s="259" t="s">
        <v>565</v>
      </c>
      <c r="AA420" s="259" t="s">
        <v>565</v>
      </c>
      <c r="AB420" s="259" t="s">
        <v>565</v>
      </c>
      <c r="AC420" s="259" t="s">
        <v>565</v>
      </c>
      <c r="AD420" s="259" t="s">
        <v>565</v>
      </c>
      <c r="AE420" s="259" t="s">
        <v>565</v>
      </c>
      <c r="AF420" s="259" t="s">
        <v>565</v>
      </c>
      <c r="AG420" s="259" t="s">
        <v>565</v>
      </c>
      <c r="AH420" s="259" t="s">
        <v>565</v>
      </c>
      <c r="AI420" s="259" t="s">
        <v>565</v>
      </c>
      <c r="AJ420" s="259" t="s">
        <v>565</v>
      </c>
      <c r="AK420" s="259" t="s">
        <v>565</v>
      </c>
      <c r="AL420" s="259" t="s">
        <v>565</v>
      </c>
      <c r="AM420" s="259" t="s">
        <v>565</v>
      </c>
      <c r="AN420" s="259" t="s">
        <v>565</v>
      </c>
      <c r="AO420" s="259" t="s">
        <v>565</v>
      </c>
      <c r="AP420" s="259" t="s">
        <v>565</v>
      </c>
      <c r="AQ420" s="259" t="s">
        <v>565</v>
      </c>
      <c r="AR420" s="259" t="s">
        <v>565</v>
      </c>
      <c r="AS420" s="259" t="s">
        <v>565</v>
      </c>
      <c r="AT420" s="259" t="s">
        <v>565</v>
      </c>
      <c r="AU420" s="259" t="s">
        <v>565</v>
      </c>
      <c r="AV420" s="259" t="s">
        <v>565</v>
      </c>
      <c r="AW420" s="259" t="s">
        <v>565</v>
      </c>
      <c r="AX420" s="259" t="s">
        <v>565</v>
      </c>
      <c r="AY420" s="259" t="s">
        <v>565</v>
      </c>
      <c r="AZ420" s="259" t="s">
        <v>565</v>
      </c>
      <c r="BA420" s="259" t="s">
        <v>565</v>
      </c>
    </row>
    <row r="421" spans="4:53">
      <c r="D421" s="259" t="s">
        <v>565</v>
      </c>
      <c r="E421" s="259" t="s">
        <v>565</v>
      </c>
      <c r="F421" s="259" t="s">
        <v>565</v>
      </c>
      <c r="G421" s="259" t="s">
        <v>565</v>
      </c>
      <c r="H421" s="259" t="s">
        <v>565</v>
      </c>
      <c r="I421" s="259" t="s">
        <v>565</v>
      </c>
      <c r="J421" s="259" t="s">
        <v>565</v>
      </c>
      <c r="K421" s="259" t="s">
        <v>565</v>
      </c>
      <c r="L421" s="259" t="s">
        <v>565</v>
      </c>
      <c r="M421" s="259" t="s">
        <v>565</v>
      </c>
      <c r="N421" s="259" t="s">
        <v>565</v>
      </c>
      <c r="O421" s="259" t="s">
        <v>565</v>
      </c>
      <c r="P421" s="259" t="s">
        <v>565</v>
      </c>
      <c r="Q421" s="259" t="s">
        <v>565</v>
      </c>
      <c r="R421" s="259" t="s">
        <v>565</v>
      </c>
      <c r="S421" s="259" t="s">
        <v>565</v>
      </c>
      <c r="T421" s="259" t="s">
        <v>565</v>
      </c>
      <c r="U421" s="259" t="s">
        <v>565</v>
      </c>
      <c r="V421" s="260" t="s">
        <v>565</v>
      </c>
      <c r="W421" s="260" t="s">
        <v>565</v>
      </c>
      <c r="X421" s="259" t="s">
        <v>565</v>
      </c>
      <c r="Y421" s="259" t="s">
        <v>565</v>
      </c>
      <c r="Z421" s="259" t="s">
        <v>565</v>
      </c>
      <c r="AA421" s="259" t="s">
        <v>565</v>
      </c>
      <c r="AB421" s="259" t="s">
        <v>565</v>
      </c>
      <c r="AC421" s="259" t="s">
        <v>565</v>
      </c>
      <c r="AD421" s="259" t="s">
        <v>565</v>
      </c>
      <c r="AE421" s="259" t="s">
        <v>565</v>
      </c>
      <c r="AF421" s="259" t="s">
        <v>565</v>
      </c>
      <c r="AG421" s="259" t="s">
        <v>565</v>
      </c>
      <c r="AH421" s="259" t="s">
        <v>565</v>
      </c>
      <c r="AI421" s="259" t="s">
        <v>565</v>
      </c>
      <c r="AJ421" s="259" t="s">
        <v>565</v>
      </c>
      <c r="AK421" s="259" t="s">
        <v>565</v>
      </c>
      <c r="AL421" s="259" t="s">
        <v>565</v>
      </c>
      <c r="AM421" s="259" t="s">
        <v>565</v>
      </c>
      <c r="AN421" s="259" t="s">
        <v>565</v>
      </c>
      <c r="AO421" s="259" t="s">
        <v>565</v>
      </c>
      <c r="AP421" s="259" t="s">
        <v>565</v>
      </c>
      <c r="AQ421" s="259" t="s">
        <v>565</v>
      </c>
      <c r="AR421" s="259" t="s">
        <v>565</v>
      </c>
      <c r="AS421" s="259" t="s">
        <v>565</v>
      </c>
      <c r="AT421" s="259" t="s">
        <v>565</v>
      </c>
      <c r="AU421" s="259" t="s">
        <v>565</v>
      </c>
      <c r="AV421" s="259" t="s">
        <v>565</v>
      </c>
      <c r="AW421" s="259" t="s">
        <v>565</v>
      </c>
      <c r="AX421" s="259" t="s">
        <v>565</v>
      </c>
      <c r="AY421" s="259" t="s">
        <v>565</v>
      </c>
      <c r="AZ421" s="259" t="s">
        <v>565</v>
      </c>
      <c r="BA421" s="259" t="s">
        <v>565</v>
      </c>
    </row>
    <row r="422" spans="4:53">
      <c r="D422" s="259" t="s">
        <v>565</v>
      </c>
      <c r="E422" s="259" t="s">
        <v>565</v>
      </c>
      <c r="F422" s="259" t="s">
        <v>565</v>
      </c>
      <c r="G422" s="259" t="s">
        <v>565</v>
      </c>
      <c r="H422" s="259" t="s">
        <v>565</v>
      </c>
      <c r="I422" s="259" t="s">
        <v>565</v>
      </c>
      <c r="J422" s="259" t="s">
        <v>565</v>
      </c>
      <c r="K422" s="259" t="s">
        <v>565</v>
      </c>
      <c r="L422" s="259" t="s">
        <v>565</v>
      </c>
      <c r="M422" s="259" t="s">
        <v>565</v>
      </c>
      <c r="N422" s="259" t="s">
        <v>565</v>
      </c>
      <c r="O422" s="259" t="s">
        <v>565</v>
      </c>
      <c r="P422" s="259" t="s">
        <v>565</v>
      </c>
      <c r="Q422" s="259" t="s">
        <v>565</v>
      </c>
      <c r="R422" s="259" t="s">
        <v>565</v>
      </c>
      <c r="S422" s="259" t="s">
        <v>565</v>
      </c>
      <c r="T422" s="259" t="s">
        <v>565</v>
      </c>
      <c r="U422" s="259" t="s">
        <v>565</v>
      </c>
      <c r="V422" s="260" t="s">
        <v>565</v>
      </c>
      <c r="W422" s="260" t="s">
        <v>565</v>
      </c>
      <c r="X422" s="259" t="s">
        <v>565</v>
      </c>
      <c r="Y422" s="259" t="s">
        <v>565</v>
      </c>
      <c r="Z422" s="259" t="s">
        <v>565</v>
      </c>
      <c r="AA422" s="259" t="s">
        <v>565</v>
      </c>
      <c r="AB422" s="259" t="s">
        <v>565</v>
      </c>
      <c r="AC422" s="259" t="s">
        <v>565</v>
      </c>
      <c r="AD422" s="259" t="s">
        <v>565</v>
      </c>
      <c r="AE422" s="259" t="s">
        <v>565</v>
      </c>
      <c r="AF422" s="259" t="s">
        <v>565</v>
      </c>
      <c r="AG422" s="259" t="s">
        <v>565</v>
      </c>
      <c r="AH422" s="259" t="s">
        <v>565</v>
      </c>
      <c r="AI422" s="259" t="s">
        <v>565</v>
      </c>
      <c r="AJ422" s="259" t="s">
        <v>565</v>
      </c>
      <c r="AK422" s="259" t="s">
        <v>565</v>
      </c>
      <c r="AL422" s="259" t="s">
        <v>565</v>
      </c>
      <c r="AM422" s="259" t="s">
        <v>565</v>
      </c>
      <c r="AN422" s="259" t="s">
        <v>565</v>
      </c>
      <c r="AO422" s="259" t="s">
        <v>565</v>
      </c>
      <c r="AP422" s="259" t="s">
        <v>565</v>
      </c>
      <c r="AQ422" s="259" t="s">
        <v>565</v>
      </c>
      <c r="AR422" s="259" t="s">
        <v>565</v>
      </c>
      <c r="AS422" s="259" t="s">
        <v>565</v>
      </c>
      <c r="AT422" s="259" t="s">
        <v>565</v>
      </c>
      <c r="AU422" s="259" t="s">
        <v>565</v>
      </c>
      <c r="AV422" s="259" t="s">
        <v>565</v>
      </c>
      <c r="AW422" s="259" t="s">
        <v>565</v>
      </c>
      <c r="AX422" s="259" t="s">
        <v>565</v>
      </c>
      <c r="AY422" s="259" t="s">
        <v>565</v>
      </c>
      <c r="AZ422" s="259" t="s">
        <v>565</v>
      </c>
      <c r="BA422" s="259" t="s">
        <v>565</v>
      </c>
    </row>
    <row r="423" spans="4:53">
      <c r="D423" s="259" t="s">
        <v>565</v>
      </c>
      <c r="E423" s="259" t="s">
        <v>565</v>
      </c>
      <c r="F423" s="259" t="s">
        <v>565</v>
      </c>
      <c r="G423" s="259" t="s">
        <v>565</v>
      </c>
      <c r="H423" s="259" t="s">
        <v>565</v>
      </c>
      <c r="I423" s="259" t="s">
        <v>565</v>
      </c>
      <c r="J423" s="259" t="s">
        <v>565</v>
      </c>
      <c r="K423" s="259" t="s">
        <v>565</v>
      </c>
      <c r="L423" s="259" t="s">
        <v>565</v>
      </c>
      <c r="M423" s="259" t="s">
        <v>565</v>
      </c>
      <c r="N423" s="259" t="s">
        <v>565</v>
      </c>
      <c r="O423" s="259" t="s">
        <v>565</v>
      </c>
      <c r="P423" s="259" t="s">
        <v>565</v>
      </c>
      <c r="Q423" s="259" t="s">
        <v>565</v>
      </c>
      <c r="R423" s="259" t="s">
        <v>565</v>
      </c>
      <c r="S423" s="259" t="s">
        <v>565</v>
      </c>
      <c r="T423" s="259" t="s">
        <v>565</v>
      </c>
      <c r="U423" s="259" t="s">
        <v>565</v>
      </c>
      <c r="V423" s="260" t="s">
        <v>565</v>
      </c>
      <c r="W423" s="260" t="s">
        <v>565</v>
      </c>
      <c r="X423" s="259" t="s">
        <v>565</v>
      </c>
      <c r="Y423" s="259" t="s">
        <v>565</v>
      </c>
      <c r="Z423" s="259" t="s">
        <v>565</v>
      </c>
      <c r="AA423" s="259" t="s">
        <v>565</v>
      </c>
      <c r="AB423" s="259" t="s">
        <v>565</v>
      </c>
      <c r="AC423" s="259" t="s">
        <v>565</v>
      </c>
      <c r="AD423" s="259" t="s">
        <v>565</v>
      </c>
      <c r="AE423" s="259" t="s">
        <v>565</v>
      </c>
      <c r="AF423" s="259" t="s">
        <v>565</v>
      </c>
      <c r="AG423" s="259" t="s">
        <v>565</v>
      </c>
      <c r="AH423" s="259" t="s">
        <v>565</v>
      </c>
      <c r="AI423" s="259" t="s">
        <v>565</v>
      </c>
      <c r="AJ423" s="259" t="s">
        <v>565</v>
      </c>
      <c r="AK423" s="259" t="s">
        <v>565</v>
      </c>
      <c r="AL423" s="259" t="s">
        <v>565</v>
      </c>
      <c r="AM423" s="259" t="s">
        <v>565</v>
      </c>
      <c r="AN423" s="259" t="s">
        <v>565</v>
      </c>
      <c r="AO423" s="259" t="s">
        <v>565</v>
      </c>
      <c r="AP423" s="259" t="s">
        <v>565</v>
      </c>
      <c r="AQ423" s="259" t="s">
        <v>565</v>
      </c>
      <c r="AR423" s="259" t="s">
        <v>565</v>
      </c>
      <c r="AS423" s="259" t="s">
        <v>565</v>
      </c>
      <c r="AT423" s="259" t="s">
        <v>565</v>
      </c>
      <c r="AU423" s="259" t="s">
        <v>565</v>
      </c>
      <c r="AV423" s="259" t="s">
        <v>565</v>
      </c>
      <c r="AW423" s="259" t="s">
        <v>565</v>
      </c>
      <c r="AX423" s="259" t="s">
        <v>565</v>
      </c>
      <c r="AY423" s="259" t="s">
        <v>565</v>
      </c>
      <c r="AZ423" s="259" t="s">
        <v>565</v>
      </c>
      <c r="BA423" s="259" t="s">
        <v>565</v>
      </c>
    </row>
    <row r="424" spans="4:53">
      <c r="D424" s="259" t="s">
        <v>565</v>
      </c>
      <c r="E424" s="259" t="s">
        <v>565</v>
      </c>
      <c r="F424" s="259" t="s">
        <v>565</v>
      </c>
      <c r="G424" s="259" t="s">
        <v>565</v>
      </c>
      <c r="H424" s="259" t="s">
        <v>565</v>
      </c>
      <c r="I424" s="259" t="s">
        <v>565</v>
      </c>
      <c r="J424" s="259" t="s">
        <v>565</v>
      </c>
      <c r="K424" s="259" t="s">
        <v>565</v>
      </c>
      <c r="L424" s="259" t="s">
        <v>565</v>
      </c>
      <c r="M424" s="259" t="s">
        <v>565</v>
      </c>
      <c r="N424" s="259" t="s">
        <v>565</v>
      </c>
      <c r="O424" s="259" t="s">
        <v>565</v>
      </c>
      <c r="P424" s="259" t="s">
        <v>565</v>
      </c>
      <c r="Q424" s="259" t="s">
        <v>565</v>
      </c>
      <c r="R424" s="259" t="s">
        <v>565</v>
      </c>
      <c r="S424" s="259" t="s">
        <v>565</v>
      </c>
      <c r="T424" s="259" t="s">
        <v>565</v>
      </c>
      <c r="U424" s="259" t="s">
        <v>565</v>
      </c>
      <c r="V424" s="260" t="s">
        <v>565</v>
      </c>
      <c r="W424" s="260" t="s">
        <v>565</v>
      </c>
      <c r="X424" s="259" t="s">
        <v>565</v>
      </c>
      <c r="Y424" s="259" t="s">
        <v>565</v>
      </c>
      <c r="Z424" s="259" t="s">
        <v>565</v>
      </c>
      <c r="AA424" s="259" t="s">
        <v>565</v>
      </c>
      <c r="AB424" s="259" t="s">
        <v>565</v>
      </c>
      <c r="AC424" s="259" t="s">
        <v>565</v>
      </c>
      <c r="AD424" s="259" t="s">
        <v>565</v>
      </c>
      <c r="AE424" s="259" t="s">
        <v>565</v>
      </c>
      <c r="AF424" s="259" t="s">
        <v>565</v>
      </c>
      <c r="AG424" s="259" t="s">
        <v>565</v>
      </c>
      <c r="AH424" s="259" t="s">
        <v>565</v>
      </c>
      <c r="AI424" s="259" t="s">
        <v>565</v>
      </c>
      <c r="AJ424" s="259" t="s">
        <v>565</v>
      </c>
      <c r="AK424" s="259" t="s">
        <v>565</v>
      </c>
      <c r="AL424" s="259" t="s">
        <v>565</v>
      </c>
      <c r="AM424" s="259" t="s">
        <v>565</v>
      </c>
      <c r="AN424" s="259" t="s">
        <v>565</v>
      </c>
      <c r="AO424" s="259" t="s">
        <v>565</v>
      </c>
      <c r="AP424" s="259" t="s">
        <v>565</v>
      </c>
      <c r="AQ424" s="259" t="s">
        <v>565</v>
      </c>
      <c r="AR424" s="259" t="s">
        <v>565</v>
      </c>
      <c r="AS424" s="259" t="s">
        <v>565</v>
      </c>
      <c r="AT424" s="259" t="s">
        <v>565</v>
      </c>
      <c r="AU424" s="259" t="s">
        <v>565</v>
      </c>
      <c r="AV424" s="259" t="s">
        <v>565</v>
      </c>
      <c r="AW424" s="259" t="s">
        <v>565</v>
      </c>
      <c r="AX424" s="259" t="s">
        <v>565</v>
      </c>
      <c r="AY424" s="259" t="s">
        <v>565</v>
      </c>
      <c r="AZ424" s="259" t="s">
        <v>565</v>
      </c>
      <c r="BA424" s="259" t="s">
        <v>565</v>
      </c>
    </row>
    <row r="425" spans="4:53">
      <c r="D425" s="259" t="s">
        <v>565</v>
      </c>
      <c r="E425" s="259" t="s">
        <v>565</v>
      </c>
      <c r="F425" s="259" t="s">
        <v>565</v>
      </c>
      <c r="G425" s="259" t="s">
        <v>565</v>
      </c>
      <c r="H425" s="259" t="s">
        <v>565</v>
      </c>
      <c r="I425" s="259" t="s">
        <v>565</v>
      </c>
      <c r="J425" s="259" t="s">
        <v>565</v>
      </c>
      <c r="K425" s="259" t="s">
        <v>565</v>
      </c>
      <c r="L425" s="259" t="s">
        <v>565</v>
      </c>
      <c r="M425" s="259" t="s">
        <v>565</v>
      </c>
      <c r="N425" s="259" t="s">
        <v>565</v>
      </c>
      <c r="O425" s="259" t="s">
        <v>565</v>
      </c>
      <c r="P425" s="259" t="s">
        <v>565</v>
      </c>
      <c r="Q425" s="259" t="s">
        <v>565</v>
      </c>
      <c r="R425" s="259" t="s">
        <v>565</v>
      </c>
      <c r="S425" s="259" t="s">
        <v>565</v>
      </c>
      <c r="T425" s="259" t="s">
        <v>565</v>
      </c>
      <c r="U425" s="259" t="s">
        <v>565</v>
      </c>
      <c r="V425" s="260" t="s">
        <v>565</v>
      </c>
      <c r="W425" s="260" t="s">
        <v>565</v>
      </c>
      <c r="X425" s="259" t="s">
        <v>565</v>
      </c>
      <c r="Y425" s="259" t="s">
        <v>565</v>
      </c>
      <c r="Z425" s="259" t="s">
        <v>565</v>
      </c>
      <c r="AA425" s="259" t="s">
        <v>565</v>
      </c>
      <c r="AB425" s="259" t="s">
        <v>565</v>
      </c>
      <c r="AC425" s="259" t="s">
        <v>565</v>
      </c>
      <c r="AD425" s="259" t="s">
        <v>565</v>
      </c>
      <c r="AE425" s="259" t="s">
        <v>565</v>
      </c>
      <c r="AF425" s="259" t="s">
        <v>565</v>
      </c>
      <c r="AG425" s="259" t="s">
        <v>565</v>
      </c>
      <c r="AH425" s="259" t="s">
        <v>565</v>
      </c>
      <c r="AI425" s="259" t="s">
        <v>565</v>
      </c>
      <c r="AJ425" s="259" t="s">
        <v>565</v>
      </c>
      <c r="AK425" s="259" t="s">
        <v>565</v>
      </c>
      <c r="AL425" s="259" t="s">
        <v>565</v>
      </c>
      <c r="AM425" s="259" t="s">
        <v>565</v>
      </c>
      <c r="AN425" s="259" t="s">
        <v>565</v>
      </c>
      <c r="AO425" s="259" t="s">
        <v>565</v>
      </c>
      <c r="AP425" s="259" t="s">
        <v>565</v>
      </c>
      <c r="AQ425" s="259" t="s">
        <v>565</v>
      </c>
      <c r="AR425" s="259" t="s">
        <v>565</v>
      </c>
      <c r="AS425" s="259" t="s">
        <v>565</v>
      </c>
      <c r="AT425" s="259" t="s">
        <v>565</v>
      </c>
      <c r="AU425" s="259" t="s">
        <v>565</v>
      </c>
      <c r="AV425" s="259" t="s">
        <v>565</v>
      </c>
      <c r="AW425" s="259" t="s">
        <v>565</v>
      </c>
      <c r="AX425" s="259" t="s">
        <v>565</v>
      </c>
      <c r="AY425" s="259" t="s">
        <v>565</v>
      </c>
      <c r="AZ425" s="259" t="s">
        <v>565</v>
      </c>
      <c r="BA425" s="259" t="s">
        <v>565</v>
      </c>
    </row>
    <row r="426" spans="4:53">
      <c r="D426" s="259" t="s">
        <v>565</v>
      </c>
      <c r="E426" s="259" t="s">
        <v>565</v>
      </c>
      <c r="F426" s="259" t="s">
        <v>565</v>
      </c>
      <c r="G426" s="259" t="s">
        <v>565</v>
      </c>
      <c r="H426" s="259" t="s">
        <v>565</v>
      </c>
      <c r="I426" s="259" t="s">
        <v>565</v>
      </c>
      <c r="J426" s="259" t="s">
        <v>565</v>
      </c>
      <c r="K426" s="259" t="s">
        <v>565</v>
      </c>
      <c r="L426" s="259" t="s">
        <v>565</v>
      </c>
      <c r="M426" s="259" t="s">
        <v>565</v>
      </c>
      <c r="N426" s="259" t="s">
        <v>565</v>
      </c>
      <c r="O426" s="259" t="s">
        <v>565</v>
      </c>
      <c r="P426" s="259" t="s">
        <v>565</v>
      </c>
      <c r="Q426" s="259" t="s">
        <v>565</v>
      </c>
      <c r="R426" s="259" t="s">
        <v>565</v>
      </c>
      <c r="S426" s="259" t="s">
        <v>565</v>
      </c>
      <c r="T426" s="259" t="s">
        <v>565</v>
      </c>
      <c r="U426" s="259" t="s">
        <v>565</v>
      </c>
      <c r="V426" s="260" t="s">
        <v>565</v>
      </c>
      <c r="W426" s="260" t="s">
        <v>565</v>
      </c>
      <c r="X426" s="259" t="s">
        <v>565</v>
      </c>
      <c r="Y426" s="259" t="s">
        <v>565</v>
      </c>
      <c r="Z426" s="259" t="s">
        <v>565</v>
      </c>
      <c r="AA426" s="259" t="s">
        <v>565</v>
      </c>
      <c r="AB426" s="259" t="s">
        <v>565</v>
      </c>
      <c r="AC426" s="259" t="s">
        <v>565</v>
      </c>
      <c r="AD426" s="259" t="s">
        <v>565</v>
      </c>
      <c r="AE426" s="259" t="s">
        <v>565</v>
      </c>
      <c r="AF426" s="259" t="s">
        <v>565</v>
      </c>
      <c r="AG426" s="259" t="s">
        <v>565</v>
      </c>
      <c r="AH426" s="259" t="s">
        <v>565</v>
      </c>
      <c r="AI426" s="259" t="s">
        <v>565</v>
      </c>
      <c r="AJ426" s="259" t="s">
        <v>565</v>
      </c>
      <c r="AK426" s="259" t="s">
        <v>565</v>
      </c>
      <c r="AL426" s="259" t="s">
        <v>565</v>
      </c>
      <c r="AM426" s="259" t="s">
        <v>565</v>
      </c>
      <c r="AN426" s="259" t="s">
        <v>565</v>
      </c>
      <c r="AO426" s="259" t="s">
        <v>565</v>
      </c>
      <c r="AP426" s="259" t="s">
        <v>565</v>
      </c>
      <c r="AQ426" s="259" t="s">
        <v>565</v>
      </c>
      <c r="AR426" s="259" t="s">
        <v>565</v>
      </c>
      <c r="AS426" s="259" t="s">
        <v>565</v>
      </c>
      <c r="AT426" s="259" t="s">
        <v>565</v>
      </c>
      <c r="AU426" s="259" t="s">
        <v>565</v>
      </c>
      <c r="AV426" s="259" t="s">
        <v>565</v>
      </c>
      <c r="AW426" s="259" t="s">
        <v>565</v>
      </c>
      <c r="AX426" s="259" t="s">
        <v>565</v>
      </c>
      <c r="AY426" s="259" t="s">
        <v>565</v>
      </c>
      <c r="AZ426" s="259" t="s">
        <v>565</v>
      </c>
      <c r="BA426" s="259" t="s">
        <v>565</v>
      </c>
    </row>
    <row r="427" spans="4:53">
      <c r="D427" s="259" t="s">
        <v>565</v>
      </c>
      <c r="E427" s="259" t="s">
        <v>565</v>
      </c>
      <c r="F427" s="259" t="s">
        <v>565</v>
      </c>
      <c r="G427" s="259" t="s">
        <v>565</v>
      </c>
      <c r="H427" s="259" t="s">
        <v>565</v>
      </c>
      <c r="I427" s="259" t="s">
        <v>565</v>
      </c>
      <c r="J427" s="259" t="s">
        <v>565</v>
      </c>
      <c r="K427" s="259" t="s">
        <v>565</v>
      </c>
      <c r="L427" s="259" t="s">
        <v>565</v>
      </c>
      <c r="M427" s="259" t="s">
        <v>565</v>
      </c>
      <c r="N427" s="259" t="s">
        <v>565</v>
      </c>
      <c r="O427" s="259" t="s">
        <v>565</v>
      </c>
      <c r="P427" s="259" t="s">
        <v>565</v>
      </c>
      <c r="Q427" s="259" t="s">
        <v>565</v>
      </c>
      <c r="R427" s="259" t="s">
        <v>565</v>
      </c>
      <c r="S427" s="259" t="s">
        <v>565</v>
      </c>
      <c r="T427" s="259" t="s">
        <v>565</v>
      </c>
      <c r="U427" s="259" t="s">
        <v>565</v>
      </c>
      <c r="V427" s="260" t="s">
        <v>565</v>
      </c>
      <c r="W427" s="260" t="s">
        <v>565</v>
      </c>
      <c r="X427" s="259" t="s">
        <v>565</v>
      </c>
      <c r="Y427" s="259" t="s">
        <v>565</v>
      </c>
      <c r="Z427" s="259" t="s">
        <v>565</v>
      </c>
      <c r="AA427" s="259" t="s">
        <v>565</v>
      </c>
      <c r="AB427" s="259" t="s">
        <v>565</v>
      </c>
      <c r="AC427" s="259" t="s">
        <v>565</v>
      </c>
      <c r="AD427" s="259" t="s">
        <v>565</v>
      </c>
      <c r="AE427" s="259" t="s">
        <v>565</v>
      </c>
      <c r="AF427" s="259" t="s">
        <v>565</v>
      </c>
      <c r="AG427" s="259" t="s">
        <v>565</v>
      </c>
      <c r="AH427" s="259" t="s">
        <v>565</v>
      </c>
      <c r="AI427" s="259" t="s">
        <v>565</v>
      </c>
      <c r="AJ427" s="259" t="s">
        <v>565</v>
      </c>
      <c r="AK427" s="259" t="s">
        <v>565</v>
      </c>
      <c r="AL427" s="259" t="s">
        <v>565</v>
      </c>
      <c r="AM427" s="259" t="s">
        <v>565</v>
      </c>
      <c r="AN427" s="259" t="s">
        <v>565</v>
      </c>
      <c r="AO427" s="259" t="s">
        <v>565</v>
      </c>
      <c r="AP427" s="259" t="s">
        <v>565</v>
      </c>
      <c r="AQ427" s="259" t="s">
        <v>565</v>
      </c>
      <c r="AR427" s="259" t="s">
        <v>565</v>
      </c>
      <c r="AS427" s="259" t="s">
        <v>565</v>
      </c>
      <c r="AT427" s="259" t="s">
        <v>565</v>
      </c>
      <c r="AU427" s="259" t="s">
        <v>565</v>
      </c>
      <c r="AV427" s="259" t="s">
        <v>565</v>
      </c>
      <c r="AW427" s="259" t="s">
        <v>565</v>
      </c>
      <c r="AX427" s="259" t="s">
        <v>565</v>
      </c>
      <c r="AY427" s="259" t="s">
        <v>565</v>
      </c>
      <c r="AZ427" s="259" t="s">
        <v>565</v>
      </c>
      <c r="BA427" s="259" t="s">
        <v>565</v>
      </c>
    </row>
    <row r="428" spans="4:53">
      <c r="D428" s="259" t="s">
        <v>565</v>
      </c>
      <c r="E428" s="259" t="s">
        <v>565</v>
      </c>
      <c r="F428" s="259" t="s">
        <v>565</v>
      </c>
      <c r="G428" s="259" t="s">
        <v>565</v>
      </c>
      <c r="H428" s="259" t="s">
        <v>565</v>
      </c>
      <c r="I428" s="259" t="s">
        <v>565</v>
      </c>
      <c r="J428" s="259" t="s">
        <v>565</v>
      </c>
      <c r="K428" s="259" t="s">
        <v>565</v>
      </c>
      <c r="L428" s="259" t="s">
        <v>565</v>
      </c>
      <c r="M428" s="259" t="s">
        <v>565</v>
      </c>
      <c r="N428" s="259" t="s">
        <v>565</v>
      </c>
      <c r="O428" s="259" t="s">
        <v>565</v>
      </c>
      <c r="P428" s="259" t="s">
        <v>565</v>
      </c>
      <c r="Q428" s="259" t="s">
        <v>565</v>
      </c>
      <c r="R428" s="259" t="s">
        <v>565</v>
      </c>
      <c r="S428" s="259" t="s">
        <v>565</v>
      </c>
      <c r="T428" s="259" t="s">
        <v>565</v>
      </c>
      <c r="U428" s="259" t="s">
        <v>565</v>
      </c>
      <c r="V428" s="260" t="s">
        <v>565</v>
      </c>
      <c r="W428" s="260" t="s">
        <v>565</v>
      </c>
      <c r="X428" s="259" t="s">
        <v>565</v>
      </c>
      <c r="Y428" s="259" t="s">
        <v>565</v>
      </c>
      <c r="Z428" s="259" t="s">
        <v>565</v>
      </c>
      <c r="AA428" s="259" t="s">
        <v>565</v>
      </c>
      <c r="AB428" s="259" t="s">
        <v>565</v>
      </c>
      <c r="AC428" s="259" t="s">
        <v>565</v>
      </c>
      <c r="AD428" s="259" t="s">
        <v>565</v>
      </c>
      <c r="AE428" s="259" t="s">
        <v>565</v>
      </c>
      <c r="AF428" s="259" t="s">
        <v>565</v>
      </c>
      <c r="AG428" s="259" t="s">
        <v>565</v>
      </c>
      <c r="AH428" s="259" t="s">
        <v>565</v>
      </c>
      <c r="AI428" s="259" t="s">
        <v>565</v>
      </c>
      <c r="AJ428" s="259" t="s">
        <v>565</v>
      </c>
      <c r="AK428" s="259" t="s">
        <v>565</v>
      </c>
      <c r="AL428" s="259" t="s">
        <v>565</v>
      </c>
      <c r="AM428" s="259" t="s">
        <v>565</v>
      </c>
      <c r="AN428" s="259" t="s">
        <v>565</v>
      </c>
      <c r="AO428" s="259" t="s">
        <v>565</v>
      </c>
      <c r="AP428" s="259" t="s">
        <v>565</v>
      </c>
      <c r="AQ428" s="259" t="s">
        <v>565</v>
      </c>
      <c r="AR428" s="259" t="s">
        <v>565</v>
      </c>
      <c r="AS428" s="259" t="s">
        <v>565</v>
      </c>
      <c r="AT428" s="259" t="s">
        <v>565</v>
      </c>
      <c r="AU428" s="259" t="s">
        <v>565</v>
      </c>
      <c r="AV428" s="259" t="s">
        <v>565</v>
      </c>
      <c r="AW428" s="259" t="s">
        <v>565</v>
      </c>
      <c r="AX428" s="259" t="s">
        <v>565</v>
      </c>
      <c r="AY428" s="259" t="s">
        <v>565</v>
      </c>
      <c r="AZ428" s="259" t="s">
        <v>565</v>
      </c>
      <c r="BA428" s="259" t="s">
        <v>565</v>
      </c>
    </row>
    <row r="429" spans="4:53">
      <c r="D429" s="259" t="s">
        <v>565</v>
      </c>
      <c r="E429" s="259" t="s">
        <v>565</v>
      </c>
      <c r="F429" s="259" t="s">
        <v>565</v>
      </c>
      <c r="G429" s="259" t="s">
        <v>565</v>
      </c>
      <c r="H429" s="259" t="s">
        <v>565</v>
      </c>
      <c r="I429" s="259" t="s">
        <v>565</v>
      </c>
      <c r="J429" s="259" t="s">
        <v>565</v>
      </c>
      <c r="K429" s="259" t="s">
        <v>565</v>
      </c>
      <c r="L429" s="259" t="s">
        <v>565</v>
      </c>
      <c r="M429" s="259" t="s">
        <v>565</v>
      </c>
      <c r="N429" s="259" t="s">
        <v>565</v>
      </c>
      <c r="O429" s="259" t="s">
        <v>565</v>
      </c>
      <c r="P429" s="259" t="s">
        <v>565</v>
      </c>
      <c r="Q429" s="259" t="s">
        <v>565</v>
      </c>
      <c r="R429" s="259" t="s">
        <v>565</v>
      </c>
      <c r="S429" s="259" t="s">
        <v>565</v>
      </c>
      <c r="T429" s="259" t="s">
        <v>565</v>
      </c>
      <c r="U429" s="259" t="s">
        <v>565</v>
      </c>
      <c r="V429" s="260" t="s">
        <v>565</v>
      </c>
      <c r="W429" s="260" t="s">
        <v>565</v>
      </c>
      <c r="X429" s="259" t="s">
        <v>565</v>
      </c>
      <c r="Y429" s="259" t="s">
        <v>565</v>
      </c>
      <c r="Z429" s="259" t="s">
        <v>565</v>
      </c>
      <c r="AA429" s="259" t="s">
        <v>565</v>
      </c>
      <c r="AB429" s="259" t="s">
        <v>565</v>
      </c>
      <c r="AC429" s="259" t="s">
        <v>565</v>
      </c>
      <c r="AD429" s="259" t="s">
        <v>565</v>
      </c>
      <c r="AE429" s="259" t="s">
        <v>565</v>
      </c>
      <c r="AF429" s="259" t="s">
        <v>565</v>
      </c>
      <c r="AG429" s="259" t="s">
        <v>565</v>
      </c>
      <c r="AH429" s="259" t="s">
        <v>565</v>
      </c>
      <c r="AI429" s="259" t="s">
        <v>565</v>
      </c>
      <c r="AJ429" s="259" t="s">
        <v>565</v>
      </c>
      <c r="AK429" s="259" t="s">
        <v>565</v>
      </c>
      <c r="AL429" s="259" t="s">
        <v>565</v>
      </c>
      <c r="AM429" s="259" t="s">
        <v>565</v>
      </c>
      <c r="AN429" s="259" t="s">
        <v>565</v>
      </c>
      <c r="AO429" s="259" t="s">
        <v>565</v>
      </c>
      <c r="AP429" s="259" t="s">
        <v>565</v>
      </c>
      <c r="AQ429" s="259" t="s">
        <v>565</v>
      </c>
      <c r="AR429" s="259" t="s">
        <v>565</v>
      </c>
      <c r="AS429" s="259" t="s">
        <v>565</v>
      </c>
      <c r="AT429" s="259" t="s">
        <v>565</v>
      </c>
      <c r="AU429" s="259" t="s">
        <v>565</v>
      </c>
      <c r="AV429" s="259" t="s">
        <v>565</v>
      </c>
      <c r="AW429" s="259" t="s">
        <v>565</v>
      </c>
      <c r="AX429" s="259" t="s">
        <v>565</v>
      </c>
      <c r="AY429" s="259" t="s">
        <v>565</v>
      </c>
      <c r="AZ429" s="259" t="s">
        <v>565</v>
      </c>
      <c r="BA429" s="259" t="s">
        <v>565</v>
      </c>
    </row>
    <row r="430" spans="4:53">
      <c r="D430" s="259" t="s">
        <v>565</v>
      </c>
      <c r="E430" s="259" t="s">
        <v>565</v>
      </c>
      <c r="F430" s="259" t="s">
        <v>565</v>
      </c>
      <c r="G430" s="259" t="s">
        <v>565</v>
      </c>
      <c r="H430" s="259" t="s">
        <v>565</v>
      </c>
      <c r="I430" s="259" t="s">
        <v>565</v>
      </c>
      <c r="J430" s="259" t="s">
        <v>565</v>
      </c>
      <c r="K430" s="259" t="s">
        <v>565</v>
      </c>
      <c r="L430" s="259" t="s">
        <v>565</v>
      </c>
      <c r="M430" s="259" t="s">
        <v>565</v>
      </c>
      <c r="N430" s="259" t="s">
        <v>565</v>
      </c>
      <c r="O430" s="259" t="s">
        <v>565</v>
      </c>
      <c r="P430" s="259" t="s">
        <v>565</v>
      </c>
      <c r="Q430" s="259" t="s">
        <v>565</v>
      </c>
      <c r="R430" s="259" t="s">
        <v>565</v>
      </c>
      <c r="S430" s="259" t="s">
        <v>565</v>
      </c>
      <c r="T430" s="259" t="s">
        <v>565</v>
      </c>
      <c r="U430" s="259" t="s">
        <v>565</v>
      </c>
      <c r="V430" s="260" t="s">
        <v>565</v>
      </c>
      <c r="W430" s="260" t="s">
        <v>565</v>
      </c>
      <c r="X430" s="259" t="s">
        <v>565</v>
      </c>
      <c r="Y430" s="259" t="s">
        <v>565</v>
      </c>
      <c r="Z430" s="259" t="s">
        <v>565</v>
      </c>
      <c r="AA430" s="259" t="s">
        <v>565</v>
      </c>
      <c r="AB430" s="259" t="s">
        <v>565</v>
      </c>
      <c r="AC430" s="259" t="s">
        <v>565</v>
      </c>
      <c r="AD430" s="259" t="s">
        <v>565</v>
      </c>
      <c r="AE430" s="259" t="s">
        <v>565</v>
      </c>
      <c r="AF430" s="259" t="s">
        <v>565</v>
      </c>
      <c r="AG430" s="259" t="s">
        <v>565</v>
      </c>
      <c r="AH430" s="259" t="s">
        <v>565</v>
      </c>
      <c r="AI430" s="259" t="s">
        <v>565</v>
      </c>
      <c r="AJ430" s="259" t="s">
        <v>565</v>
      </c>
      <c r="AK430" s="259" t="s">
        <v>565</v>
      </c>
      <c r="AL430" s="259" t="s">
        <v>565</v>
      </c>
      <c r="AM430" s="259" t="s">
        <v>565</v>
      </c>
      <c r="AN430" s="259" t="s">
        <v>565</v>
      </c>
      <c r="AO430" s="259" t="s">
        <v>565</v>
      </c>
      <c r="AP430" s="259" t="s">
        <v>565</v>
      </c>
      <c r="AQ430" s="259" t="s">
        <v>565</v>
      </c>
      <c r="AR430" s="259" t="s">
        <v>565</v>
      </c>
      <c r="AS430" s="259" t="s">
        <v>565</v>
      </c>
      <c r="AT430" s="259" t="s">
        <v>565</v>
      </c>
      <c r="AU430" s="259" t="s">
        <v>565</v>
      </c>
      <c r="AV430" s="259" t="s">
        <v>565</v>
      </c>
      <c r="AW430" s="259" t="s">
        <v>565</v>
      </c>
      <c r="AX430" s="259" t="s">
        <v>565</v>
      </c>
      <c r="AY430" s="259" t="s">
        <v>565</v>
      </c>
      <c r="AZ430" s="259" t="s">
        <v>565</v>
      </c>
      <c r="BA430" s="259" t="s">
        <v>565</v>
      </c>
    </row>
    <row r="431" spans="4:53">
      <c r="D431" s="259" t="s">
        <v>565</v>
      </c>
      <c r="E431" s="259" t="s">
        <v>565</v>
      </c>
      <c r="F431" s="259" t="s">
        <v>565</v>
      </c>
      <c r="G431" s="259" t="s">
        <v>565</v>
      </c>
      <c r="H431" s="259" t="s">
        <v>565</v>
      </c>
      <c r="I431" s="259" t="s">
        <v>565</v>
      </c>
      <c r="J431" s="259" t="s">
        <v>565</v>
      </c>
      <c r="K431" s="259" t="s">
        <v>565</v>
      </c>
      <c r="L431" s="259" t="s">
        <v>565</v>
      </c>
      <c r="M431" s="259" t="s">
        <v>565</v>
      </c>
      <c r="N431" s="259" t="s">
        <v>565</v>
      </c>
      <c r="O431" s="259" t="s">
        <v>565</v>
      </c>
      <c r="P431" s="259" t="s">
        <v>565</v>
      </c>
      <c r="Q431" s="259" t="s">
        <v>565</v>
      </c>
      <c r="R431" s="259" t="s">
        <v>565</v>
      </c>
      <c r="S431" s="259" t="s">
        <v>565</v>
      </c>
      <c r="T431" s="259" t="s">
        <v>565</v>
      </c>
      <c r="U431" s="259" t="s">
        <v>565</v>
      </c>
      <c r="V431" s="260" t="s">
        <v>565</v>
      </c>
      <c r="W431" s="260" t="s">
        <v>565</v>
      </c>
      <c r="X431" s="259" t="s">
        <v>565</v>
      </c>
      <c r="Y431" s="259" t="s">
        <v>565</v>
      </c>
      <c r="Z431" s="259" t="s">
        <v>565</v>
      </c>
      <c r="AA431" s="259" t="s">
        <v>565</v>
      </c>
      <c r="AB431" s="259" t="s">
        <v>565</v>
      </c>
      <c r="AC431" s="259" t="s">
        <v>565</v>
      </c>
      <c r="AD431" s="259" t="s">
        <v>565</v>
      </c>
      <c r="AE431" s="259" t="s">
        <v>565</v>
      </c>
      <c r="AF431" s="259" t="s">
        <v>565</v>
      </c>
      <c r="AG431" s="259" t="s">
        <v>565</v>
      </c>
      <c r="AH431" s="259" t="s">
        <v>565</v>
      </c>
      <c r="AI431" s="259" t="s">
        <v>565</v>
      </c>
      <c r="AJ431" s="259" t="s">
        <v>565</v>
      </c>
      <c r="AK431" s="259" t="s">
        <v>565</v>
      </c>
      <c r="AL431" s="259" t="s">
        <v>565</v>
      </c>
      <c r="AM431" s="259" t="s">
        <v>565</v>
      </c>
      <c r="AN431" s="259" t="s">
        <v>565</v>
      </c>
      <c r="AO431" s="259" t="s">
        <v>565</v>
      </c>
      <c r="AP431" s="259" t="s">
        <v>565</v>
      </c>
      <c r="AQ431" s="259" t="s">
        <v>565</v>
      </c>
      <c r="AR431" s="259" t="s">
        <v>565</v>
      </c>
      <c r="AS431" s="259" t="s">
        <v>565</v>
      </c>
      <c r="AT431" s="259" t="s">
        <v>565</v>
      </c>
      <c r="AU431" s="259" t="s">
        <v>565</v>
      </c>
      <c r="AV431" s="259" t="s">
        <v>565</v>
      </c>
      <c r="AW431" s="259" t="s">
        <v>565</v>
      </c>
      <c r="AX431" s="259" t="s">
        <v>565</v>
      </c>
      <c r="AY431" s="259" t="s">
        <v>565</v>
      </c>
      <c r="AZ431" s="259" t="s">
        <v>565</v>
      </c>
      <c r="BA431" s="259" t="s">
        <v>565</v>
      </c>
    </row>
    <row r="432" spans="4:53">
      <c r="D432" s="259" t="s">
        <v>565</v>
      </c>
      <c r="E432" s="259" t="s">
        <v>565</v>
      </c>
      <c r="F432" s="259" t="s">
        <v>565</v>
      </c>
      <c r="G432" s="259" t="s">
        <v>565</v>
      </c>
      <c r="H432" s="259" t="s">
        <v>565</v>
      </c>
      <c r="I432" s="259" t="s">
        <v>565</v>
      </c>
      <c r="J432" s="259" t="s">
        <v>565</v>
      </c>
      <c r="K432" s="259" t="s">
        <v>565</v>
      </c>
      <c r="L432" s="259" t="s">
        <v>565</v>
      </c>
      <c r="M432" s="259" t="s">
        <v>565</v>
      </c>
      <c r="N432" s="259" t="s">
        <v>565</v>
      </c>
      <c r="O432" s="259" t="s">
        <v>565</v>
      </c>
      <c r="P432" s="259" t="s">
        <v>565</v>
      </c>
      <c r="Q432" s="259" t="s">
        <v>565</v>
      </c>
      <c r="R432" s="259" t="s">
        <v>565</v>
      </c>
      <c r="S432" s="259" t="s">
        <v>565</v>
      </c>
      <c r="T432" s="259" t="s">
        <v>565</v>
      </c>
      <c r="U432" s="259" t="s">
        <v>565</v>
      </c>
      <c r="V432" s="260" t="s">
        <v>565</v>
      </c>
      <c r="W432" s="260" t="s">
        <v>565</v>
      </c>
      <c r="X432" s="259" t="s">
        <v>565</v>
      </c>
      <c r="Y432" s="259" t="s">
        <v>565</v>
      </c>
      <c r="Z432" s="259" t="s">
        <v>565</v>
      </c>
      <c r="AA432" s="259" t="s">
        <v>565</v>
      </c>
      <c r="AB432" s="259" t="s">
        <v>565</v>
      </c>
      <c r="AC432" s="259" t="s">
        <v>565</v>
      </c>
      <c r="AD432" s="259" t="s">
        <v>565</v>
      </c>
      <c r="AE432" s="259" t="s">
        <v>565</v>
      </c>
      <c r="AF432" s="259" t="s">
        <v>565</v>
      </c>
      <c r="AG432" s="259" t="s">
        <v>565</v>
      </c>
      <c r="AH432" s="259" t="s">
        <v>565</v>
      </c>
      <c r="AI432" s="259" t="s">
        <v>565</v>
      </c>
      <c r="AJ432" s="259" t="s">
        <v>565</v>
      </c>
      <c r="AK432" s="259" t="s">
        <v>565</v>
      </c>
      <c r="AL432" s="259" t="s">
        <v>565</v>
      </c>
      <c r="AM432" s="259" t="s">
        <v>565</v>
      </c>
      <c r="AN432" s="259" t="s">
        <v>565</v>
      </c>
      <c r="AO432" s="259" t="s">
        <v>565</v>
      </c>
      <c r="AP432" s="259" t="s">
        <v>565</v>
      </c>
      <c r="AQ432" s="259" t="s">
        <v>565</v>
      </c>
      <c r="AR432" s="259" t="s">
        <v>565</v>
      </c>
      <c r="AS432" s="259" t="s">
        <v>565</v>
      </c>
      <c r="AT432" s="259" t="s">
        <v>565</v>
      </c>
      <c r="AU432" s="259" t="s">
        <v>565</v>
      </c>
      <c r="AV432" s="259" t="s">
        <v>565</v>
      </c>
      <c r="AW432" s="259" t="s">
        <v>565</v>
      </c>
      <c r="AX432" s="259" t="s">
        <v>565</v>
      </c>
      <c r="AY432" s="259" t="s">
        <v>565</v>
      </c>
      <c r="AZ432" s="259" t="s">
        <v>565</v>
      </c>
      <c r="BA432" s="259" t="s">
        <v>565</v>
      </c>
    </row>
    <row r="433" spans="4:53">
      <c r="D433" s="259" t="s">
        <v>565</v>
      </c>
      <c r="E433" s="259" t="s">
        <v>565</v>
      </c>
      <c r="F433" s="259" t="s">
        <v>565</v>
      </c>
      <c r="G433" s="259" t="s">
        <v>565</v>
      </c>
      <c r="H433" s="259" t="s">
        <v>565</v>
      </c>
      <c r="I433" s="259" t="s">
        <v>565</v>
      </c>
      <c r="J433" s="259" t="s">
        <v>565</v>
      </c>
      <c r="K433" s="259" t="s">
        <v>565</v>
      </c>
      <c r="L433" s="259" t="s">
        <v>565</v>
      </c>
      <c r="M433" s="259" t="s">
        <v>565</v>
      </c>
      <c r="N433" s="259" t="s">
        <v>565</v>
      </c>
      <c r="O433" s="259" t="s">
        <v>565</v>
      </c>
      <c r="P433" s="259" t="s">
        <v>565</v>
      </c>
      <c r="Q433" s="259" t="s">
        <v>565</v>
      </c>
      <c r="R433" s="259" t="s">
        <v>565</v>
      </c>
      <c r="S433" s="259" t="s">
        <v>565</v>
      </c>
      <c r="T433" s="259" t="s">
        <v>565</v>
      </c>
      <c r="U433" s="259" t="s">
        <v>565</v>
      </c>
      <c r="V433" s="260" t="s">
        <v>565</v>
      </c>
      <c r="W433" s="260" t="s">
        <v>565</v>
      </c>
      <c r="X433" s="259" t="s">
        <v>565</v>
      </c>
      <c r="Y433" s="259" t="s">
        <v>565</v>
      </c>
      <c r="Z433" s="259" t="s">
        <v>565</v>
      </c>
      <c r="AA433" s="259" t="s">
        <v>565</v>
      </c>
      <c r="AB433" s="259" t="s">
        <v>565</v>
      </c>
      <c r="AC433" s="259" t="s">
        <v>565</v>
      </c>
      <c r="AD433" s="259" t="s">
        <v>565</v>
      </c>
      <c r="AE433" s="259" t="s">
        <v>565</v>
      </c>
      <c r="AF433" s="259" t="s">
        <v>565</v>
      </c>
      <c r="AG433" s="259" t="s">
        <v>565</v>
      </c>
      <c r="AH433" s="259" t="s">
        <v>565</v>
      </c>
      <c r="AI433" s="259" t="s">
        <v>565</v>
      </c>
      <c r="AJ433" s="259" t="s">
        <v>565</v>
      </c>
      <c r="AK433" s="259" t="s">
        <v>565</v>
      </c>
      <c r="AL433" s="259" t="s">
        <v>565</v>
      </c>
      <c r="AM433" s="259" t="s">
        <v>565</v>
      </c>
      <c r="AN433" s="259" t="s">
        <v>565</v>
      </c>
      <c r="AO433" s="259" t="s">
        <v>565</v>
      </c>
      <c r="AP433" s="259" t="s">
        <v>565</v>
      </c>
      <c r="AQ433" s="259" t="s">
        <v>565</v>
      </c>
      <c r="AR433" s="259" t="s">
        <v>565</v>
      </c>
      <c r="AS433" s="259" t="s">
        <v>565</v>
      </c>
      <c r="AT433" s="259" t="s">
        <v>565</v>
      </c>
      <c r="AU433" s="259" t="s">
        <v>565</v>
      </c>
      <c r="AV433" s="259" t="s">
        <v>565</v>
      </c>
      <c r="AW433" s="259" t="s">
        <v>565</v>
      </c>
      <c r="AX433" s="259" t="s">
        <v>565</v>
      </c>
      <c r="AY433" s="259" t="s">
        <v>565</v>
      </c>
      <c r="AZ433" s="259" t="s">
        <v>565</v>
      </c>
      <c r="BA433" s="259" t="s">
        <v>565</v>
      </c>
    </row>
    <row r="434" spans="4:53">
      <c r="D434" s="259" t="s">
        <v>565</v>
      </c>
      <c r="E434" s="259" t="s">
        <v>565</v>
      </c>
      <c r="F434" s="259" t="s">
        <v>565</v>
      </c>
      <c r="G434" s="259" t="s">
        <v>565</v>
      </c>
      <c r="H434" s="259" t="s">
        <v>565</v>
      </c>
      <c r="I434" s="259" t="s">
        <v>565</v>
      </c>
      <c r="J434" s="259" t="s">
        <v>565</v>
      </c>
      <c r="K434" s="259" t="s">
        <v>565</v>
      </c>
      <c r="L434" s="259" t="s">
        <v>565</v>
      </c>
      <c r="M434" s="259" t="s">
        <v>565</v>
      </c>
      <c r="N434" s="259" t="s">
        <v>565</v>
      </c>
      <c r="O434" s="259" t="s">
        <v>565</v>
      </c>
      <c r="P434" s="259" t="s">
        <v>565</v>
      </c>
      <c r="Q434" s="259" t="s">
        <v>565</v>
      </c>
      <c r="R434" s="259" t="s">
        <v>565</v>
      </c>
      <c r="S434" s="259" t="s">
        <v>565</v>
      </c>
      <c r="T434" s="259" t="s">
        <v>565</v>
      </c>
      <c r="U434" s="259" t="s">
        <v>565</v>
      </c>
      <c r="V434" s="260" t="s">
        <v>565</v>
      </c>
      <c r="W434" s="260" t="s">
        <v>565</v>
      </c>
      <c r="X434" s="259" t="s">
        <v>565</v>
      </c>
      <c r="Y434" s="259" t="s">
        <v>565</v>
      </c>
      <c r="Z434" s="259" t="s">
        <v>565</v>
      </c>
      <c r="AA434" s="259" t="s">
        <v>565</v>
      </c>
      <c r="AB434" s="259" t="s">
        <v>565</v>
      </c>
      <c r="AC434" s="259" t="s">
        <v>565</v>
      </c>
      <c r="AD434" s="259" t="s">
        <v>565</v>
      </c>
      <c r="AE434" s="259" t="s">
        <v>565</v>
      </c>
      <c r="AF434" s="259" t="s">
        <v>565</v>
      </c>
      <c r="AG434" s="259" t="s">
        <v>565</v>
      </c>
      <c r="AH434" s="259" t="s">
        <v>565</v>
      </c>
      <c r="AI434" s="259" t="s">
        <v>565</v>
      </c>
      <c r="AJ434" s="259" t="s">
        <v>565</v>
      </c>
      <c r="AK434" s="259" t="s">
        <v>565</v>
      </c>
      <c r="AL434" s="259" t="s">
        <v>565</v>
      </c>
      <c r="AM434" s="259" t="s">
        <v>565</v>
      </c>
      <c r="AN434" s="259" t="s">
        <v>565</v>
      </c>
      <c r="AO434" s="259" t="s">
        <v>565</v>
      </c>
      <c r="AP434" s="259" t="s">
        <v>565</v>
      </c>
      <c r="AQ434" s="259" t="s">
        <v>565</v>
      </c>
      <c r="AR434" s="259" t="s">
        <v>565</v>
      </c>
      <c r="AS434" s="259" t="s">
        <v>565</v>
      </c>
      <c r="AT434" s="259" t="s">
        <v>565</v>
      </c>
      <c r="AU434" s="259" t="s">
        <v>565</v>
      </c>
      <c r="AV434" s="259" t="s">
        <v>565</v>
      </c>
      <c r="AW434" s="259" t="s">
        <v>565</v>
      </c>
      <c r="AX434" s="259" t="s">
        <v>565</v>
      </c>
      <c r="AY434" s="259" t="s">
        <v>565</v>
      </c>
      <c r="AZ434" s="259" t="s">
        <v>565</v>
      </c>
      <c r="BA434" s="259" t="s">
        <v>565</v>
      </c>
    </row>
    <row r="435" spans="4:53">
      <c r="D435" s="259" t="s">
        <v>565</v>
      </c>
      <c r="E435" s="259" t="s">
        <v>565</v>
      </c>
      <c r="F435" s="259" t="s">
        <v>565</v>
      </c>
      <c r="G435" s="259" t="s">
        <v>565</v>
      </c>
      <c r="H435" s="259" t="s">
        <v>565</v>
      </c>
      <c r="I435" s="259" t="s">
        <v>565</v>
      </c>
      <c r="J435" s="259" t="s">
        <v>565</v>
      </c>
      <c r="K435" s="259" t="s">
        <v>565</v>
      </c>
      <c r="L435" s="259" t="s">
        <v>565</v>
      </c>
      <c r="M435" s="259" t="s">
        <v>565</v>
      </c>
      <c r="N435" s="259" t="s">
        <v>565</v>
      </c>
      <c r="O435" s="259" t="s">
        <v>565</v>
      </c>
      <c r="P435" s="259" t="s">
        <v>565</v>
      </c>
      <c r="Q435" s="259" t="s">
        <v>565</v>
      </c>
      <c r="R435" s="259" t="s">
        <v>565</v>
      </c>
      <c r="S435" s="259" t="s">
        <v>565</v>
      </c>
      <c r="T435" s="259" t="s">
        <v>565</v>
      </c>
      <c r="U435" s="259" t="s">
        <v>565</v>
      </c>
      <c r="V435" s="260" t="s">
        <v>565</v>
      </c>
      <c r="W435" s="260" t="s">
        <v>565</v>
      </c>
      <c r="X435" s="259" t="s">
        <v>565</v>
      </c>
      <c r="Y435" s="259" t="s">
        <v>565</v>
      </c>
      <c r="Z435" s="259" t="s">
        <v>565</v>
      </c>
      <c r="AA435" s="259" t="s">
        <v>565</v>
      </c>
      <c r="AB435" s="259" t="s">
        <v>565</v>
      </c>
      <c r="AC435" s="259" t="s">
        <v>565</v>
      </c>
      <c r="AD435" s="259" t="s">
        <v>565</v>
      </c>
      <c r="AE435" s="259" t="s">
        <v>565</v>
      </c>
      <c r="AF435" s="259" t="s">
        <v>565</v>
      </c>
      <c r="AG435" s="259" t="s">
        <v>565</v>
      </c>
      <c r="AH435" s="259" t="s">
        <v>565</v>
      </c>
      <c r="AI435" s="259" t="s">
        <v>565</v>
      </c>
      <c r="AJ435" s="259" t="s">
        <v>565</v>
      </c>
      <c r="AK435" s="259" t="s">
        <v>565</v>
      </c>
      <c r="AL435" s="259" t="s">
        <v>565</v>
      </c>
      <c r="AM435" s="259" t="s">
        <v>565</v>
      </c>
      <c r="AN435" s="259" t="s">
        <v>565</v>
      </c>
      <c r="AO435" s="259" t="s">
        <v>565</v>
      </c>
      <c r="AP435" s="259" t="s">
        <v>565</v>
      </c>
      <c r="AQ435" s="259" t="s">
        <v>565</v>
      </c>
      <c r="AR435" s="259" t="s">
        <v>565</v>
      </c>
      <c r="AS435" s="259" t="s">
        <v>565</v>
      </c>
      <c r="AT435" s="259" t="s">
        <v>565</v>
      </c>
      <c r="AU435" s="259" t="s">
        <v>565</v>
      </c>
      <c r="AV435" s="259" t="s">
        <v>565</v>
      </c>
      <c r="AW435" s="259" t="s">
        <v>565</v>
      </c>
      <c r="AX435" s="259" t="s">
        <v>565</v>
      </c>
      <c r="AY435" s="259" t="s">
        <v>565</v>
      </c>
      <c r="AZ435" s="259" t="s">
        <v>565</v>
      </c>
      <c r="BA435" s="259" t="s">
        <v>565</v>
      </c>
    </row>
    <row r="436" spans="4:53">
      <c r="D436" s="259" t="s">
        <v>565</v>
      </c>
      <c r="E436" s="259" t="s">
        <v>565</v>
      </c>
      <c r="F436" s="259" t="s">
        <v>565</v>
      </c>
      <c r="G436" s="259" t="s">
        <v>565</v>
      </c>
      <c r="H436" s="259" t="s">
        <v>565</v>
      </c>
      <c r="I436" s="259" t="s">
        <v>565</v>
      </c>
      <c r="J436" s="259" t="s">
        <v>565</v>
      </c>
      <c r="K436" s="259" t="s">
        <v>565</v>
      </c>
      <c r="L436" s="259" t="s">
        <v>565</v>
      </c>
      <c r="M436" s="259" t="s">
        <v>565</v>
      </c>
      <c r="N436" s="259" t="s">
        <v>565</v>
      </c>
      <c r="O436" s="259" t="s">
        <v>565</v>
      </c>
      <c r="P436" s="259" t="s">
        <v>565</v>
      </c>
      <c r="Q436" s="259" t="s">
        <v>565</v>
      </c>
      <c r="R436" s="259" t="s">
        <v>565</v>
      </c>
      <c r="S436" s="259" t="s">
        <v>565</v>
      </c>
      <c r="T436" s="259" t="s">
        <v>565</v>
      </c>
      <c r="U436" s="259" t="s">
        <v>565</v>
      </c>
      <c r="V436" s="260" t="s">
        <v>565</v>
      </c>
      <c r="W436" s="260" t="s">
        <v>565</v>
      </c>
      <c r="X436" s="259" t="s">
        <v>565</v>
      </c>
      <c r="Y436" s="259" t="s">
        <v>565</v>
      </c>
      <c r="Z436" s="259" t="s">
        <v>565</v>
      </c>
      <c r="AA436" s="259" t="s">
        <v>565</v>
      </c>
      <c r="AB436" s="259" t="s">
        <v>565</v>
      </c>
      <c r="AC436" s="259" t="s">
        <v>565</v>
      </c>
      <c r="AD436" s="259" t="s">
        <v>565</v>
      </c>
      <c r="AE436" s="259" t="s">
        <v>565</v>
      </c>
      <c r="AF436" s="259" t="s">
        <v>565</v>
      </c>
      <c r="AG436" s="259" t="s">
        <v>565</v>
      </c>
      <c r="AH436" s="259" t="s">
        <v>565</v>
      </c>
      <c r="AI436" s="259" t="s">
        <v>565</v>
      </c>
      <c r="AJ436" s="259" t="s">
        <v>565</v>
      </c>
      <c r="AK436" s="259" t="s">
        <v>565</v>
      </c>
      <c r="AL436" s="259" t="s">
        <v>565</v>
      </c>
      <c r="AM436" s="259" t="s">
        <v>565</v>
      </c>
      <c r="AN436" s="259" t="s">
        <v>565</v>
      </c>
      <c r="AO436" s="259" t="s">
        <v>565</v>
      </c>
      <c r="AP436" s="259" t="s">
        <v>565</v>
      </c>
      <c r="AQ436" s="259" t="s">
        <v>565</v>
      </c>
      <c r="AR436" s="259" t="s">
        <v>565</v>
      </c>
      <c r="AS436" s="259" t="s">
        <v>565</v>
      </c>
      <c r="AT436" s="259" t="s">
        <v>565</v>
      </c>
      <c r="AU436" s="259" t="s">
        <v>565</v>
      </c>
      <c r="AV436" s="259" t="s">
        <v>565</v>
      </c>
      <c r="AW436" s="259" t="s">
        <v>565</v>
      </c>
      <c r="AX436" s="259" t="s">
        <v>565</v>
      </c>
      <c r="AY436" s="259" t="s">
        <v>565</v>
      </c>
      <c r="AZ436" s="259" t="s">
        <v>565</v>
      </c>
      <c r="BA436" s="259" t="s">
        <v>565</v>
      </c>
    </row>
    <row r="437" spans="4:53">
      <c r="D437" s="259" t="s">
        <v>565</v>
      </c>
      <c r="E437" s="259" t="s">
        <v>565</v>
      </c>
      <c r="F437" s="259" t="s">
        <v>565</v>
      </c>
      <c r="G437" s="259" t="s">
        <v>565</v>
      </c>
      <c r="H437" s="259" t="s">
        <v>565</v>
      </c>
      <c r="I437" s="259" t="s">
        <v>565</v>
      </c>
      <c r="J437" s="259" t="s">
        <v>565</v>
      </c>
      <c r="K437" s="259" t="s">
        <v>565</v>
      </c>
      <c r="L437" s="259" t="s">
        <v>565</v>
      </c>
      <c r="M437" s="259" t="s">
        <v>565</v>
      </c>
      <c r="N437" s="259" t="s">
        <v>565</v>
      </c>
      <c r="O437" s="259" t="s">
        <v>565</v>
      </c>
      <c r="P437" s="259" t="s">
        <v>565</v>
      </c>
      <c r="Q437" s="259" t="s">
        <v>565</v>
      </c>
      <c r="R437" s="259" t="s">
        <v>565</v>
      </c>
      <c r="S437" s="259" t="s">
        <v>565</v>
      </c>
      <c r="T437" s="259" t="s">
        <v>565</v>
      </c>
      <c r="U437" s="259" t="s">
        <v>565</v>
      </c>
      <c r="V437" s="260" t="s">
        <v>565</v>
      </c>
      <c r="W437" s="260" t="s">
        <v>565</v>
      </c>
      <c r="X437" s="259" t="s">
        <v>565</v>
      </c>
      <c r="Y437" s="259" t="s">
        <v>565</v>
      </c>
      <c r="Z437" s="259" t="s">
        <v>565</v>
      </c>
      <c r="AA437" s="259" t="s">
        <v>565</v>
      </c>
      <c r="AB437" s="259" t="s">
        <v>565</v>
      </c>
      <c r="AC437" s="259" t="s">
        <v>565</v>
      </c>
      <c r="AD437" s="259" t="s">
        <v>565</v>
      </c>
      <c r="AE437" s="259" t="s">
        <v>565</v>
      </c>
      <c r="AF437" s="259" t="s">
        <v>565</v>
      </c>
      <c r="AG437" s="259" t="s">
        <v>565</v>
      </c>
      <c r="AH437" s="259" t="s">
        <v>565</v>
      </c>
      <c r="AI437" s="259" t="s">
        <v>565</v>
      </c>
      <c r="AJ437" s="259" t="s">
        <v>565</v>
      </c>
      <c r="AK437" s="259" t="s">
        <v>565</v>
      </c>
      <c r="AL437" s="259" t="s">
        <v>565</v>
      </c>
      <c r="AM437" s="259" t="s">
        <v>565</v>
      </c>
      <c r="AN437" s="259" t="s">
        <v>565</v>
      </c>
      <c r="AO437" s="259" t="s">
        <v>565</v>
      </c>
      <c r="AP437" s="259" t="s">
        <v>565</v>
      </c>
      <c r="AQ437" s="259" t="s">
        <v>565</v>
      </c>
      <c r="AR437" s="259" t="s">
        <v>565</v>
      </c>
      <c r="AS437" s="259" t="s">
        <v>565</v>
      </c>
      <c r="AT437" s="259" t="s">
        <v>565</v>
      </c>
      <c r="AU437" s="259" t="s">
        <v>565</v>
      </c>
      <c r="AV437" s="259" t="s">
        <v>565</v>
      </c>
      <c r="AW437" s="259" t="s">
        <v>565</v>
      </c>
      <c r="AX437" s="259" t="s">
        <v>565</v>
      </c>
      <c r="AY437" s="259" t="s">
        <v>565</v>
      </c>
      <c r="AZ437" s="259" t="s">
        <v>565</v>
      </c>
      <c r="BA437" s="259" t="s">
        <v>565</v>
      </c>
    </row>
    <row r="438" spans="4:53">
      <c r="D438" s="259" t="s">
        <v>565</v>
      </c>
      <c r="E438" s="259" t="s">
        <v>565</v>
      </c>
      <c r="F438" s="259" t="s">
        <v>565</v>
      </c>
      <c r="G438" s="259" t="s">
        <v>565</v>
      </c>
      <c r="H438" s="259" t="s">
        <v>565</v>
      </c>
      <c r="I438" s="259" t="s">
        <v>565</v>
      </c>
      <c r="J438" s="259" t="s">
        <v>565</v>
      </c>
      <c r="K438" s="259" t="s">
        <v>565</v>
      </c>
      <c r="L438" s="259" t="s">
        <v>565</v>
      </c>
      <c r="M438" s="259" t="s">
        <v>565</v>
      </c>
      <c r="N438" s="259" t="s">
        <v>565</v>
      </c>
      <c r="O438" s="259" t="s">
        <v>565</v>
      </c>
      <c r="P438" s="259" t="s">
        <v>565</v>
      </c>
      <c r="Q438" s="259" t="s">
        <v>565</v>
      </c>
      <c r="R438" s="259" t="s">
        <v>565</v>
      </c>
      <c r="S438" s="259" t="s">
        <v>565</v>
      </c>
      <c r="T438" s="259" t="s">
        <v>565</v>
      </c>
      <c r="U438" s="259" t="s">
        <v>565</v>
      </c>
      <c r="V438" s="260" t="s">
        <v>565</v>
      </c>
      <c r="W438" s="260" t="s">
        <v>565</v>
      </c>
      <c r="X438" s="259" t="s">
        <v>565</v>
      </c>
      <c r="Y438" s="259" t="s">
        <v>565</v>
      </c>
      <c r="Z438" s="259" t="s">
        <v>565</v>
      </c>
      <c r="AA438" s="259" t="s">
        <v>565</v>
      </c>
      <c r="AB438" s="259" t="s">
        <v>565</v>
      </c>
      <c r="AC438" s="259" t="s">
        <v>565</v>
      </c>
      <c r="AD438" s="259" t="s">
        <v>565</v>
      </c>
      <c r="AE438" s="259" t="s">
        <v>565</v>
      </c>
      <c r="AF438" s="259" t="s">
        <v>565</v>
      </c>
      <c r="AG438" s="259" t="s">
        <v>565</v>
      </c>
      <c r="AH438" s="259" t="s">
        <v>565</v>
      </c>
      <c r="AI438" s="259" t="s">
        <v>565</v>
      </c>
      <c r="AJ438" s="259" t="s">
        <v>565</v>
      </c>
      <c r="AK438" s="259" t="s">
        <v>565</v>
      </c>
      <c r="AL438" s="259" t="s">
        <v>565</v>
      </c>
      <c r="AM438" s="259" t="s">
        <v>565</v>
      </c>
      <c r="AN438" s="259" t="s">
        <v>565</v>
      </c>
      <c r="AO438" s="259" t="s">
        <v>565</v>
      </c>
      <c r="AP438" s="259" t="s">
        <v>565</v>
      </c>
      <c r="AQ438" s="259" t="s">
        <v>565</v>
      </c>
      <c r="AR438" s="259" t="s">
        <v>565</v>
      </c>
      <c r="AS438" s="259" t="s">
        <v>565</v>
      </c>
      <c r="AT438" s="259" t="s">
        <v>565</v>
      </c>
      <c r="AU438" s="259" t="s">
        <v>565</v>
      </c>
      <c r="AV438" s="259" t="s">
        <v>565</v>
      </c>
      <c r="AW438" s="259" t="s">
        <v>565</v>
      </c>
      <c r="AX438" s="259" t="s">
        <v>565</v>
      </c>
      <c r="AY438" s="259" t="s">
        <v>565</v>
      </c>
      <c r="AZ438" s="259" t="s">
        <v>565</v>
      </c>
      <c r="BA438" s="259" t="s">
        <v>565</v>
      </c>
    </row>
    <row r="439" spans="4:53">
      <c r="D439" s="259" t="s">
        <v>565</v>
      </c>
      <c r="E439" s="259" t="s">
        <v>565</v>
      </c>
      <c r="F439" s="259" t="s">
        <v>565</v>
      </c>
      <c r="G439" s="259" t="s">
        <v>565</v>
      </c>
      <c r="H439" s="259" t="s">
        <v>565</v>
      </c>
      <c r="I439" s="259" t="s">
        <v>565</v>
      </c>
      <c r="J439" s="259" t="s">
        <v>565</v>
      </c>
      <c r="K439" s="259" t="s">
        <v>565</v>
      </c>
      <c r="L439" s="259" t="s">
        <v>565</v>
      </c>
      <c r="M439" s="259" t="s">
        <v>565</v>
      </c>
      <c r="N439" s="259" t="s">
        <v>565</v>
      </c>
      <c r="O439" s="259" t="s">
        <v>565</v>
      </c>
      <c r="P439" s="259" t="s">
        <v>565</v>
      </c>
      <c r="Q439" s="259" t="s">
        <v>565</v>
      </c>
      <c r="R439" s="259" t="s">
        <v>565</v>
      </c>
      <c r="S439" s="259" t="s">
        <v>565</v>
      </c>
      <c r="T439" s="259" t="s">
        <v>565</v>
      </c>
      <c r="U439" s="259" t="s">
        <v>565</v>
      </c>
      <c r="V439" s="260" t="s">
        <v>565</v>
      </c>
      <c r="W439" s="260" t="s">
        <v>565</v>
      </c>
      <c r="X439" s="259" t="s">
        <v>565</v>
      </c>
      <c r="Y439" s="259" t="s">
        <v>565</v>
      </c>
      <c r="Z439" s="259" t="s">
        <v>565</v>
      </c>
      <c r="AA439" s="259" t="s">
        <v>565</v>
      </c>
      <c r="AB439" s="259" t="s">
        <v>565</v>
      </c>
      <c r="AC439" s="259" t="s">
        <v>565</v>
      </c>
      <c r="AD439" s="259" t="s">
        <v>565</v>
      </c>
      <c r="AE439" s="259" t="s">
        <v>565</v>
      </c>
      <c r="AF439" s="259" t="s">
        <v>565</v>
      </c>
      <c r="AG439" s="259" t="s">
        <v>565</v>
      </c>
      <c r="AH439" s="259" t="s">
        <v>565</v>
      </c>
      <c r="AI439" s="259" t="s">
        <v>565</v>
      </c>
      <c r="AJ439" s="259" t="s">
        <v>565</v>
      </c>
      <c r="AK439" s="259" t="s">
        <v>565</v>
      </c>
      <c r="AL439" s="259" t="s">
        <v>565</v>
      </c>
      <c r="AM439" s="259" t="s">
        <v>565</v>
      </c>
      <c r="AN439" s="259" t="s">
        <v>565</v>
      </c>
      <c r="AO439" s="259" t="s">
        <v>565</v>
      </c>
      <c r="AP439" s="259" t="s">
        <v>565</v>
      </c>
      <c r="AQ439" s="259" t="s">
        <v>565</v>
      </c>
      <c r="AR439" s="259" t="s">
        <v>565</v>
      </c>
      <c r="AS439" s="259" t="s">
        <v>565</v>
      </c>
      <c r="AT439" s="259" t="s">
        <v>565</v>
      </c>
      <c r="AU439" s="259" t="s">
        <v>565</v>
      </c>
      <c r="AV439" s="259" t="s">
        <v>565</v>
      </c>
      <c r="AW439" s="259" t="s">
        <v>565</v>
      </c>
      <c r="AX439" s="259" t="s">
        <v>565</v>
      </c>
      <c r="AY439" s="259" t="s">
        <v>565</v>
      </c>
      <c r="AZ439" s="259" t="s">
        <v>565</v>
      </c>
      <c r="BA439" s="259" t="s">
        <v>565</v>
      </c>
    </row>
    <row r="440" spans="4:53">
      <c r="D440" s="259" t="s">
        <v>565</v>
      </c>
      <c r="E440" s="259" t="s">
        <v>565</v>
      </c>
      <c r="F440" s="259" t="s">
        <v>565</v>
      </c>
      <c r="G440" s="259" t="s">
        <v>565</v>
      </c>
      <c r="H440" s="259" t="s">
        <v>565</v>
      </c>
      <c r="I440" s="259" t="s">
        <v>565</v>
      </c>
      <c r="J440" s="259" t="s">
        <v>565</v>
      </c>
      <c r="K440" s="259" t="s">
        <v>565</v>
      </c>
      <c r="L440" s="259" t="s">
        <v>565</v>
      </c>
      <c r="M440" s="259" t="s">
        <v>565</v>
      </c>
      <c r="N440" s="259" t="s">
        <v>565</v>
      </c>
      <c r="O440" s="259" t="s">
        <v>565</v>
      </c>
      <c r="P440" s="259" t="s">
        <v>565</v>
      </c>
      <c r="Q440" s="259" t="s">
        <v>565</v>
      </c>
      <c r="R440" s="259" t="s">
        <v>565</v>
      </c>
      <c r="S440" s="259" t="s">
        <v>565</v>
      </c>
      <c r="T440" s="259" t="s">
        <v>565</v>
      </c>
      <c r="U440" s="259" t="s">
        <v>565</v>
      </c>
      <c r="V440" s="260" t="s">
        <v>565</v>
      </c>
      <c r="W440" s="260" t="s">
        <v>565</v>
      </c>
      <c r="X440" s="259" t="s">
        <v>565</v>
      </c>
      <c r="Y440" s="259" t="s">
        <v>565</v>
      </c>
      <c r="Z440" s="259" t="s">
        <v>565</v>
      </c>
      <c r="AA440" s="259" t="s">
        <v>565</v>
      </c>
      <c r="AB440" s="259" t="s">
        <v>565</v>
      </c>
      <c r="AC440" s="259" t="s">
        <v>565</v>
      </c>
      <c r="AD440" s="259" t="s">
        <v>565</v>
      </c>
      <c r="AE440" s="259" t="s">
        <v>565</v>
      </c>
      <c r="AF440" s="259" t="s">
        <v>565</v>
      </c>
      <c r="AG440" s="259" t="s">
        <v>565</v>
      </c>
      <c r="AH440" s="259" t="s">
        <v>565</v>
      </c>
      <c r="AI440" s="259" t="s">
        <v>565</v>
      </c>
      <c r="AJ440" s="259" t="s">
        <v>565</v>
      </c>
      <c r="AK440" s="259" t="s">
        <v>565</v>
      </c>
      <c r="AL440" s="259" t="s">
        <v>565</v>
      </c>
      <c r="AM440" s="259" t="s">
        <v>565</v>
      </c>
      <c r="AN440" s="259" t="s">
        <v>565</v>
      </c>
      <c r="AO440" s="259" t="s">
        <v>565</v>
      </c>
      <c r="AP440" s="259" t="s">
        <v>565</v>
      </c>
      <c r="AQ440" s="259" t="s">
        <v>565</v>
      </c>
      <c r="AR440" s="259" t="s">
        <v>565</v>
      </c>
      <c r="AS440" s="259" t="s">
        <v>565</v>
      </c>
      <c r="AT440" s="259" t="s">
        <v>565</v>
      </c>
      <c r="AU440" s="259" t="s">
        <v>565</v>
      </c>
      <c r="AV440" s="259" t="s">
        <v>565</v>
      </c>
      <c r="AW440" s="259" t="s">
        <v>565</v>
      </c>
      <c r="AX440" s="259" t="s">
        <v>565</v>
      </c>
      <c r="AY440" s="259" t="s">
        <v>565</v>
      </c>
      <c r="AZ440" s="259" t="s">
        <v>565</v>
      </c>
      <c r="BA440" s="259" t="s">
        <v>565</v>
      </c>
    </row>
    <row r="441" spans="4:53">
      <c r="D441" s="259" t="s">
        <v>565</v>
      </c>
      <c r="E441" s="259" t="s">
        <v>565</v>
      </c>
      <c r="F441" s="259" t="s">
        <v>565</v>
      </c>
      <c r="G441" s="259" t="s">
        <v>565</v>
      </c>
      <c r="H441" s="259" t="s">
        <v>565</v>
      </c>
      <c r="I441" s="259" t="s">
        <v>565</v>
      </c>
      <c r="J441" s="259" t="s">
        <v>565</v>
      </c>
      <c r="K441" s="259" t="s">
        <v>565</v>
      </c>
      <c r="L441" s="259" t="s">
        <v>565</v>
      </c>
      <c r="M441" s="259" t="s">
        <v>565</v>
      </c>
      <c r="N441" s="259" t="s">
        <v>565</v>
      </c>
      <c r="O441" s="259" t="s">
        <v>565</v>
      </c>
      <c r="P441" s="259" t="s">
        <v>565</v>
      </c>
      <c r="Q441" s="259" t="s">
        <v>565</v>
      </c>
      <c r="R441" s="259" t="s">
        <v>565</v>
      </c>
      <c r="S441" s="259" t="s">
        <v>565</v>
      </c>
      <c r="T441" s="259" t="s">
        <v>565</v>
      </c>
      <c r="U441" s="259" t="s">
        <v>565</v>
      </c>
      <c r="V441" s="260" t="s">
        <v>565</v>
      </c>
      <c r="W441" s="260" t="s">
        <v>565</v>
      </c>
      <c r="X441" s="259" t="s">
        <v>565</v>
      </c>
      <c r="Y441" s="259" t="s">
        <v>565</v>
      </c>
      <c r="Z441" s="259" t="s">
        <v>565</v>
      </c>
      <c r="AA441" s="259" t="s">
        <v>565</v>
      </c>
      <c r="AB441" s="259" t="s">
        <v>565</v>
      </c>
      <c r="AC441" s="259" t="s">
        <v>565</v>
      </c>
      <c r="AD441" s="259" t="s">
        <v>565</v>
      </c>
      <c r="AE441" s="259" t="s">
        <v>565</v>
      </c>
      <c r="AF441" s="259" t="s">
        <v>565</v>
      </c>
      <c r="AG441" s="259" t="s">
        <v>565</v>
      </c>
      <c r="AH441" s="259" t="s">
        <v>565</v>
      </c>
      <c r="AI441" s="259" t="s">
        <v>565</v>
      </c>
      <c r="AJ441" s="259" t="s">
        <v>565</v>
      </c>
      <c r="AK441" s="259" t="s">
        <v>565</v>
      </c>
      <c r="AL441" s="259" t="s">
        <v>565</v>
      </c>
      <c r="AM441" s="259" t="s">
        <v>565</v>
      </c>
      <c r="AN441" s="259" t="s">
        <v>565</v>
      </c>
      <c r="AO441" s="259" t="s">
        <v>565</v>
      </c>
      <c r="AP441" s="259" t="s">
        <v>565</v>
      </c>
      <c r="AQ441" s="259" t="s">
        <v>565</v>
      </c>
      <c r="AR441" s="259" t="s">
        <v>565</v>
      </c>
      <c r="AS441" s="259" t="s">
        <v>565</v>
      </c>
      <c r="AT441" s="259" t="s">
        <v>565</v>
      </c>
      <c r="AU441" s="259" t="s">
        <v>565</v>
      </c>
      <c r="AV441" s="259" t="s">
        <v>565</v>
      </c>
      <c r="AW441" s="259" t="s">
        <v>565</v>
      </c>
      <c r="AX441" s="259" t="s">
        <v>565</v>
      </c>
      <c r="AY441" s="259" t="s">
        <v>565</v>
      </c>
      <c r="AZ441" s="259" t="s">
        <v>565</v>
      </c>
      <c r="BA441" s="259" t="s">
        <v>565</v>
      </c>
    </row>
    <row r="442" spans="4:53">
      <c r="D442" s="259" t="s">
        <v>565</v>
      </c>
      <c r="E442" s="259" t="s">
        <v>565</v>
      </c>
      <c r="F442" s="259" t="s">
        <v>565</v>
      </c>
      <c r="G442" s="259" t="s">
        <v>565</v>
      </c>
      <c r="H442" s="259" t="s">
        <v>565</v>
      </c>
      <c r="I442" s="259" t="s">
        <v>565</v>
      </c>
      <c r="J442" s="259" t="s">
        <v>565</v>
      </c>
      <c r="K442" s="259" t="s">
        <v>565</v>
      </c>
      <c r="L442" s="259" t="s">
        <v>565</v>
      </c>
      <c r="M442" s="259" t="s">
        <v>565</v>
      </c>
      <c r="N442" s="259" t="s">
        <v>565</v>
      </c>
      <c r="O442" s="259" t="s">
        <v>565</v>
      </c>
      <c r="P442" s="259" t="s">
        <v>565</v>
      </c>
      <c r="Q442" s="259" t="s">
        <v>565</v>
      </c>
      <c r="R442" s="259" t="s">
        <v>565</v>
      </c>
      <c r="S442" s="259" t="s">
        <v>565</v>
      </c>
      <c r="T442" s="259" t="s">
        <v>565</v>
      </c>
      <c r="U442" s="259" t="s">
        <v>565</v>
      </c>
      <c r="V442" s="260" t="s">
        <v>565</v>
      </c>
      <c r="W442" s="260" t="s">
        <v>565</v>
      </c>
      <c r="X442" s="259" t="s">
        <v>565</v>
      </c>
      <c r="Y442" s="259" t="s">
        <v>565</v>
      </c>
      <c r="Z442" s="259" t="s">
        <v>565</v>
      </c>
      <c r="AA442" s="259" t="s">
        <v>565</v>
      </c>
      <c r="AB442" s="259" t="s">
        <v>565</v>
      </c>
      <c r="AC442" s="259" t="s">
        <v>565</v>
      </c>
      <c r="AD442" s="259" t="s">
        <v>565</v>
      </c>
      <c r="AE442" s="259" t="s">
        <v>565</v>
      </c>
      <c r="AF442" s="259" t="s">
        <v>565</v>
      </c>
      <c r="AG442" s="259" t="s">
        <v>565</v>
      </c>
      <c r="AH442" s="259" t="s">
        <v>565</v>
      </c>
      <c r="AI442" s="259" t="s">
        <v>565</v>
      </c>
      <c r="AJ442" s="259" t="s">
        <v>565</v>
      </c>
      <c r="AK442" s="259" t="s">
        <v>565</v>
      </c>
      <c r="AL442" s="259" t="s">
        <v>565</v>
      </c>
      <c r="AM442" s="259" t="s">
        <v>565</v>
      </c>
      <c r="AN442" s="259" t="s">
        <v>565</v>
      </c>
      <c r="AO442" s="259" t="s">
        <v>565</v>
      </c>
      <c r="AP442" s="259" t="s">
        <v>565</v>
      </c>
      <c r="AQ442" s="259" t="s">
        <v>565</v>
      </c>
      <c r="AR442" s="259" t="s">
        <v>565</v>
      </c>
      <c r="AS442" s="259" t="s">
        <v>565</v>
      </c>
      <c r="AT442" s="259" t="s">
        <v>565</v>
      </c>
      <c r="AU442" s="259" t="s">
        <v>565</v>
      </c>
      <c r="AV442" s="259" t="s">
        <v>565</v>
      </c>
      <c r="AW442" s="259" t="s">
        <v>565</v>
      </c>
      <c r="AX442" s="259" t="s">
        <v>565</v>
      </c>
      <c r="AY442" s="259" t="s">
        <v>565</v>
      </c>
      <c r="AZ442" s="259" t="s">
        <v>565</v>
      </c>
      <c r="BA442" s="259" t="s">
        <v>565</v>
      </c>
    </row>
    <row r="443" spans="4:53">
      <c r="D443" s="259" t="s">
        <v>565</v>
      </c>
      <c r="E443" s="259" t="s">
        <v>565</v>
      </c>
      <c r="F443" s="259" t="s">
        <v>565</v>
      </c>
      <c r="G443" s="259" t="s">
        <v>565</v>
      </c>
      <c r="H443" s="259" t="s">
        <v>565</v>
      </c>
      <c r="I443" s="259" t="s">
        <v>565</v>
      </c>
      <c r="J443" s="259" t="s">
        <v>565</v>
      </c>
      <c r="K443" s="259" t="s">
        <v>565</v>
      </c>
      <c r="L443" s="259" t="s">
        <v>565</v>
      </c>
      <c r="M443" s="259" t="s">
        <v>565</v>
      </c>
      <c r="N443" s="259" t="s">
        <v>565</v>
      </c>
      <c r="O443" s="259" t="s">
        <v>565</v>
      </c>
      <c r="P443" s="259" t="s">
        <v>565</v>
      </c>
      <c r="Q443" s="259" t="s">
        <v>565</v>
      </c>
      <c r="R443" s="259" t="s">
        <v>565</v>
      </c>
      <c r="S443" s="259" t="s">
        <v>565</v>
      </c>
      <c r="T443" s="259" t="s">
        <v>565</v>
      </c>
      <c r="U443" s="259" t="s">
        <v>565</v>
      </c>
      <c r="V443" s="260" t="s">
        <v>565</v>
      </c>
      <c r="W443" s="260" t="s">
        <v>565</v>
      </c>
      <c r="X443" s="259" t="s">
        <v>565</v>
      </c>
      <c r="Y443" s="259" t="s">
        <v>565</v>
      </c>
      <c r="Z443" s="259" t="s">
        <v>565</v>
      </c>
      <c r="AA443" s="259" t="s">
        <v>565</v>
      </c>
      <c r="AB443" s="259" t="s">
        <v>565</v>
      </c>
      <c r="AC443" s="259" t="s">
        <v>565</v>
      </c>
      <c r="AD443" s="259" t="s">
        <v>565</v>
      </c>
      <c r="AE443" s="259" t="s">
        <v>565</v>
      </c>
      <c r="AF443" s="259" t="s">
        <v>565</v>
      </c>
      <c r="AG443" s="259" t="s">
        <v>565</v>
      </c>
      <c r="AH443" s="259" t="s">
        <v>565</v>
      </c>
      <c r="AI443" s="259" t="s">
        <v>565</v>
      </c>
      <c r="AJ443" s="259" t="s">
        <v>565</v>
      </c>
      <c r="AK443" s="259" t="s">
        <v>565</v>
      </c>
      <c r="AL443" s="259" t="s">
        <v>565</v>
      </c>
      <c r="AM443" s="259" t="s">
        <v>565</v>
      </c>
      <c r="AN443" s="259" t="s">
        <v>565</v>
      </c>
      <c r="AO443" s="259" t="s">
        <v>565</v>
      </c>
      <c r="AP443" s="259" t="s">
        <v>565</v>
      </c>
      <c r="AQ443" s="259" t="s">
        <v>565</v>
      </c>
      <c r="AR443" s="259" t="s">
        <v>565</v>
      </c>
      <c r="AS443" s="259" t="s">
        <v>565</v>
      </c>
      <c r="AT443" s="259" t="s">
        <v>565</v>
      </c>
      <c r="AU443" s="259" t="s">
        <v>565</v>
      </c>
      <c r="AV443" s="259" t="s">
        <v>565</v>
      </c>
      <c r="AW443" s="259" t="s">
        <v>565</v>
      </c>
      <c r="AX443" s="259" t="s">
        <v>565</v>
      </c>
      <c r="AY443" s="259" t="s">
        <v>565</v>
      </c>
      <c r="AZ443" s="259" t="s">
        <v>565</v>
      </c>
      <c r="BA443" s="259" t="s">
        <v>565</v>
      </c>
    </row>
    <row r="444" spans="4:53">
      <c r="D444" s="259" t="s">
        <v>565</v>
      </c>
      <c r="E444" s="259" t="s">
        <v>565</v>
      </c>
      <c r="F444" s="259" t="s">
        <v>565</v>
      </c>
      <c r="G444" s="259" t="s">
        <v>565</v>
      </c>
      <c r="H444" s="259" t="s">
        <v>565</v>
      </c>
      <c r="I444" s="259" t="s">
        <v>565</v>
      </c>
      <c r="J444" s="259" t="s">
        <v>565</v>
      </c>
      <c r="K444" s="259" t="s">
        <v>565</v>
      </c>
      <c r="L444" s="259" t="s">
        <v>565</v>
      </c>
      <c r="M444" s="259" t="s">
        <v>565</v>
      </c>
      <c r="N444" s="259" t="s">
        <v>565</v>
      </c>
      <c r="O444" s="259" t="s">
        <v>565</v>
      </c>
      <c r="P444" s="259" t="s">
        <v>565</v>
      </c>
      <c r="Q444" s="259" t="s">
        <v>565</v>
      </c>
      <c r="R444" s="259" t="s">
        <v>565</v>
      </c>
      <c r="S444" s="259" t="s">
        <v>565</v>
      </c>
      <c r="T444" s="259" t="s">
        <v>565</v>
      </c>
      <c r="U444" s="259" t="s">
        <v>565</v>
      </c>
      <c r="V444" s="260" t="s">
        <v>565</v>
      </c>
      <c r="W444" s="260" t="s">
        <v>565</v>
      </c>
      <c r="X444" s="259" t="s">
        <v>565</v>
      </c>
      <c r="Y444" s="259" t="s">
        <v>565</v>
      </c>
      <c r="Z444" s="259" t="s">
        <v>565</v>
      </c>
      <c r="AA444" s="259" t="s">
        <v>565</v>
      </c>
      <c r="AB444" s="259" t="s">
        <v>565</v>
      </c>
      <c r="AC444" s="259" t="s">
        <v>565</v>
      </c>
      <c r="AD444" s="259" t="s">
        <v>565</v>
      </c>
      <c r="AE444" s="259" t="s">
        <v>565</v>
      </c>
      <c r="AF444" s="259" t="s">
        <v>565</v>
      </c>
      <c r="AG444" s="259" t="s">
        <v>565</v>
      </c>
      <c r="AH444" s="259" t="s">
        <v>565</v>
      </c>
      <c r="AI444" s="259" t="s">
        <v>565</v>
      </c>
      <c r="AJ444" s="259" t="s">
        <v>565</v>
      </c>
      <c r="AK444" s="259" t="s">
        <v>565</v>
      </c>
      <c r="AL444" s="259" t="s">
        <v>565</v>
      </c>
      <c r="AM444" s="259" t="s">
        <v>565</v>
      </c>
      <c r="AN444" s="259" t="s">
        <v>565</v>
      </c>
      <c r="AO444" s="259" t="s">
        <v>565</v>
      </c>
      <c r="AP444" s="259" t="s">
        <v>565</v>
      </c>
      <c r="AQ444" s="259" t="s">
        <v>565</v>
      </c>
      <c r="AR444" s="259" t="s">
        <v>565</v>
      </c>
      <c r="AS444" s="259" t="s">
        <v>565</v>
      </c>
      <c r="AT444" s="259" t="s">
        <v>565</v>
      </c>
      <c r="AU444" s="259" t="s">
        <v>565</v>
      </c>
      <c r="AV444" s="259" t="s">
        <v>565</v>
      </c>
      <c r="AW444" s="259" t="s">
        <v>565</v>
      </c>
      <c r="AX444" s="259" t="s">
        <v>565</v>
      </c>
      <c r="AY444" s="259" t="s">
        <v>565</v>
      </c>
      <c r="AZ444" s="259" t="s">
        <v>565</v>
      </c>
      <c r="BA444" s="259" t="s">
        <v>565</v>
      </c>
    </row>
    <row r="445" spans="4:53">
      <c r="D445" s="259" t="s">
        <v>565</v>
      </c>
      <c r="E445" s="259" t="s">
        <v>565</v>
      </c>
      <c r="F445" s="259" t="s">
        <v>565</v>
      </c>
      <c r="G445" s="259" t="s">
        <v>565</v>
      </c>
      <c r="H445" s="259" t="s">
        <v>565</v>
      </c>
      <c r="I445" s="259" t="s">
        <v>565</v>
      </c>
      <c r="J445" s="259" t="s">
        <v>565</v>
      </c>
      <c r="K445" s="259" t="s">
        <v>565</v>
      </c>
      <c r="L445" s="259" t="s">
        <v>565</v>
      </c>
      <c r="M445" s="259" t="s">
        <v>565</v>
      </c>
      <c r="N445" s="259" t="s">
        <v>565</v>
      </c>
      <c r="O445" s="259" t="s">
        <v>565</v>
      </c>
      <c r="P445" s="259" t="s">
        <v>565</v>
      </c>
      <c r="Q445" s="259" t="s">
        <v>565</v>
      </c>
      <c r="R445" s="259" t="s">
        <v>565</v>
      </c>
      <c r="S445" s="259" t="s">
        <v>565</v>
      </c>
      <c r="T445" s="259" t="s">
        <v>565</v>
      </c>
      <c r="U445" s="259" t="s">
        <v>565</v>
      </c>
      <c r="V445" s="260" t="s">
        <v>565</v>
      </c>
      <c r="W445" s="260" t="s">
        <v>565</v>
      </c>
      <c r="X445" s="259" t="s">
        <v>565</v>
      </c>
      <c r="Y445" s="259" t="s">
        <v>565</v>
      </c>
      <c r="Z445" s="259" t="s">
        <v>565</v>
      </c>
      <c r="AA445" s="259" t="s">
        <v>565</v>
      </c>
      <c r="AB445" s="259" t="s">
        <v>565</v>
      </c>
      <c r="AC445" s="259" t="s">
        <v>565</v>
      </c>
      <c r="AD445" s="259" t="s">
        <v>565</v>
      </c>
      <c r="AE445" s="259" t="s">
        <v>565</v>
      </c>
      <c r="AF445" s="259" t="s">
        <v>565</v>
      </c>
      <c r="AG445" s="259" t="s">
        <v>565</v>
      </c>
      <c r="AH445" s="259" t="s">
        <v>565</v>
      </c>
      <c r="AI445" s="259" t="s">
        <v>565</v>
      </c>
      <c r="AJ445" s="259" t="s">
        <v>565</v>
      </c>
      <c r="AK445" s="259" t="s">
        <v>565</v>
      </c>
      <c r="AL445" s="259" t="s">
        <v>565</v>
      </c>
      <c r="AM445" s="259" t="s">
        <v>565</v>
      </c>
      <c r="AN445" s="259" t="s">
        <v>565</v>
      </c>
      <c r="AO445" s="259" t="s">
        <v>565</v>
      </c>
      <c r="AP445" s="259" t="s">
        <v>565</v>
      </c>
      <c r="AQ445" s="259" t="s">
        <v>565</v>
      </c>
      <c r="AR445" s="259" t="s">
        <v>565</v>
      </c>
      <c r="AS445" s="259" t="s">
        <v>565</v>
      </c>
      <c r="AT445" s="259" t="s">
        <v>565</v>
      </c>
      <c r="AU445" s="259" t="s">
        <v>565</v>
      </c>
      <c r="AV445" s="259" t="s">
        <v>565</v>
      </c>
      <c r="AW445" s="259" t="s">
        <v>565</v>
      </c>
      <c r="AX445" s="259" t="s">
        <v>565</v>
      </c>
      <c r="AY445" s="259" t="s">
        <v>565</v>
      </c>
      <c r="AZ445" s="259" t="s">
        <v>565</v>
      </c>
      <c r="BA445" s="259" t="s">
        <v>565</v>
      </c>
    </row>
    <row r="446" spans="4:53">
      <c r="D446" s="259" t="s">
        <v>565</v>
      </c>
      <c r="E446" s="259" t="s">
        <v>565</v>
      </c>
      <c r="F446" s="259" t="s">
        <v>565</v>
      </c>
      <c r="G446" s="259" t="s">
        <v>565</v>
      </c>
      <c r="H446" s="259" t="s">
        <v>565</v>
      </c>
      <c r="I446" s="259" t="s">
        <v>565</v>
      </c>
      <c r="J446" s="259" t="s">
        <v>565</v>
      </c>
      <c r="K446" s="259" t="s">
        <v>565</v>
      </c>
      <c r="L446" s="259" t="s">
        <v>565</v>
      </c>
      <c r="M446" s="259" t="s">
        <v>565</v>
      </c>
      <c r="N446" s="259" t="s">
        <v>565</v>
      </c>
      <c r="O446" s="259" t="s">
        <v>565</v>
      </c>
      <c r="P446" s="259" t="s">
        <v>565</v>
      </c>
      <c r="Q446" s="259" t="s">
        <v>565</v>
      </c>
      <c r="R446" s="259" t="s">
        <v>565</v>
      </c>
      <c r="S446" s="259" t="s">
        <v>565</v>
      </c>
      <c r="T446" s="259" t="s">
        <v>565</v>
      </c>
      <c r="U446" s="259" t="s">
        <v>565</v>
      </c>
      <c r="V446" s="260" t="s">
        <v>565</v>
      </c>
      <c r="W446" s="260" t="s">
        <v>565</v>
      </c>
      <c r="X446" s="259" t="s">
        <v>565</v>
      </c>
      <c r="Y446" s="259" t="s">
        <v>565</v>
      </c>
      <c r="Z446" s="259" t="s">
        <v>565</v>
      </c>
      <c r="AA446" s="259" t="s">
        <v>565</v>
      </c>
      <c r="AB446" s="259" t="s">
        <v>565</v>
      </c>
      <c r="AC446" s="259" t="s">
        <v>565</v>
      </c>
      <c r="AD446" s="259" t="s">
        <v>565</v>
      </c>
      <c r="AE446" s="259" t="s">
        <v>565</v>
      </c>
      <c r="AF446" s="259" t="s">
        <v>565</v>
      </c>
      <c r="AG446" s="259" t="s">
        <v>565</v>
      </c>
      <c r="AH446" s="259" t="s">
        <v>565</v>
      </c>
      <c r="AI446" s="259" t="s">
        <v>565</v>
      </c>
      <c r="AJ446" s="259" t="s">
        <v>565</v>
      </c>
      <c r="AK446" s="259" t="s">
        <v>565</v>
      </c>
      <c r="AL446" s="259" t="s">
        <v>565</v>
      </c>
      <c r="AM446" s="259" t="s">
        <v>565</v>
      </c>
      <c r="AN446" s="259" t="s">
        <v>565</v>
      </c>
      <c r="AO446" s="259" t="s">
        <v>565</v>
      </c>
      <c r="AP446" s="259" t="s">
        <v>565</v>
      </c>
      <c r="AQ446" s="259" t="s">
        <v>565</v>
      </c>
      <c r="AR446" s="259" t="s">
        <v>565</v>
      </c>
      <c r="AS446" s="259" t="s">
        <v>565</v>
      </c>
      <c r="AT446" s="259" t="s">
        <v>565</v>
      </c>
      <c r="AU446" s="259" t="s">
        <v>565</v>
      </c>
      <c r="AV446" s="259" t="s">
        <v>565</v>
      </c>
      <c r="AW446" s="259" t="s">
        <v>565</v>
      </c>
      <c r="AX446" s="259" t="s">
        <v>565</v>
      </c>
      <c r="AY446" s="259" t="s">
        <v>565</v>
      </c>
      <c r="AZ446" s="259" t="s">
        <v>565</v>
      </c>
      <c r="BA446" s="259" t="s">
        <v>565</v>
      </c>
    </row>
    <row r="447" spans="4:53">
      <c r="D447" s="259" t="s">
        <v>565</v>
      </c>
      <c r="E447" s="259" t="s">
        <v>565</v>
      </c>
      <c r="F447" s="259" t="s">
        <v>565</v>
      </c>
      <c r="G447" s="259" t="s">
        <v>565</v>
      </c>
      <c r="H447" s="259" t="s">
        <v>565</v>
      </c>
      <c r="I447" s="259" t="s">
        <v>565</v>
      </c>
      <c r="J447" s="259" t="s">
        <v>565</v>
      </c>
      <c r="K447" s="259" t="s">
        <v>565</v>
      </c>
      <c r="L447" s="259" t="s">
        <v>565</v>
      </c>
      <c r="M447" s="259" t="s">
        <v>565</v>
      </c>
      <c r="N447" s="259" t="s">
        <v>565</v>
      </c>
      <c r="O447" s="259" t="s">
        <v>565</v>
      </c>
      <c r="P447" s="259" t="s">
        <v>565</v>
      </c>
      <c r="Q447" s="259" t="s">
        <v>565</v>
      </c>
      <c r="R447" s="259" t="s">
        <v>565</v>
      </c>
      <c r="S447" s="259" t="s">
        <v>565</v>
      </c>
      <c r="T447" s="259" t="s">
        <v>565</v>
      </c>
      <c r="U447" s="259" t="s">
        <v>565</v>
      </c>
      <c r="V447" s="260" t="s">
        <v>565</v>
      </c>
      <c r="W447" s="260" t="s">
        <v>565</v>
      </c>
      <c r="X447" s="259" t="s">
        <v>565</v>
      </c>
      <c r="Y447" s="259" t="s">
        <v>565</v>
      </c>
      <c r="Z447" s="259" t="s">
        <v>565</v>
      </c>
      <c r="AA447" s="259" t="s">
        <v>565</v>
      </c>
      <c r="AB447" s="259" t="s">
        <v>565</v>
      </c>
      <c r="AC447" s="259" t="s">
        <v>565</v>
      </c>
      <c r="AD447" s="259" t="s">
        <v>565</v>
      </c>
      <c r="AE447" s="259" t="s">
        <v>565</v>
      </c>
      <c r="AF447" s="259" t="s">
        <v>565</v>
      </c>
      <c r="AG447" s="259" t="s">
        <v>565</v>
      </c>
      <c r="AH447" s="259" t="s">
        <v>565</v>
      </c>
      <c r="AI447" s="259" t="s">
        <v>565</v>
      </c>
      <c r="AJ447" s="259" t="s">
        <v>565</v>
      </c>
      <c r="AK447" s="259" t="s">
        <v>565</v>
      </c>
      <c r="AL447" s="259" t="s">
        <v>565</v>
      </c>
      <c r="AM447" s="259" t="s">
        <v>565</v>
      </c>
      <c r="AN447" s="259" t="s">
        <v>565</v>
      </c>
      <c r="AO447" s="259" t="s">
        <v>565</v>
      </c>
      <c r="AP447" s="259" t="s">
        <v>565</v>
      </c>
      <c r="AQ447" s="259" t="s">
        <v>565</v>
      </c>
      <c r="AR447" s="259" t="s">
        <v>565</v>
      </c>
      <c r="AS447" s="259" t="s">
        <v>565</v>
      </c>
      <c r="AT447" s="259" t="s">
        <v>565</v>
      </c>
      <c r="AU447" s="259" t="s">
        <v>565</v>
      </c>
      <c r="AV447" s="259" t="s">
        <v>565</v>
      </c>
      <c r="AW447" s="259" t="s">
        <v>565</v>
      </c>
      <c r="AX447" s="259" t="s">
        <v>565</v>
      </c>
      <c r="AY447" s="259" t="s">
        <v>565</v>
      </c>
      <c r="AZ447" s="259" t="s">
        <v>565</v>
      </c>
      <c r="BA447" s="259" t="s">
        <v>565</v>
      </c>
    </row>
    <row r="448" spans="4:53">
      <c r="D448" s="259" t="s">
        <v>565</v>
      </c>
      <c r="E448" s="259" t="s">
        <v>565</v>
      </c>
      <c r="F448" s="259" t="s">
        <v>565</v>
      </c>
      <c r="G448" s="259" t="s">
        <v>565</v>
      </c>
      <c r="H448" s="259" t="s">
        <v>565</v>
      </c>
      <c r="I448" s="259" t="s">
        <v>565</v>
      </c>
      <c r="J448" s="259" t="s">
        <v>565</v>
      </c>
      <c r="K448" s="259" t="s">
        <v>565</v>
      </c>
      <c r="L448" s="259" t="s">
        <v>565</v>
      </c>
      <c r="M448" s="259" t="s">
        <v>565</v>
      </c>
      <c r="N448" s="259" t="s">
        <v>565</v>
      </c>
      <c r="O448" s="259" t="s">
        <v>565</v>
      </c>
      <c r="P448" s="259" t="s">
        <v>565</v>
      </c>
      <c r="Q448" s="259" t="s">
        <v>565</v>
      </c>
      <c r="R448" s="259" t="s">
        <v>565</v>
      </c>
      <c r="S448" s="259" t="s">
        <v>565</v>
      </c>
      <c r="T448" s="259" t="s">
        <v>565</v>
      </c>
      <c r="U448" s="259" t="s">
        <v>565</v>
      </c>
      <c r="V448" s="260" t="s">
        <v>565</v>
      </c>
      <c r="W448" s="260" t="s">
        <v>565</v>
      </c>
      <c r="X448" s="259" t="s">
        <v>565</v>
      </c>
      <c r="Y448" s="259" t="s">
        <v>565</v>
      </c>
      <c r="Z448" s="259" t="s">
        <v>565</v>
      </c>
      <c r="AA448" s="259" t="s">
        <v>565</v>
      </c>
      <c r="AB448" s="259" t="s">
        <v>565</v>
      </c>
      <c r="AC448" s="259" t="s">
        <v>565</v>
      </c>
      <c r="AD448" s="259" t="s">
        <v>565</v>
      </c>
      <c r="AE448" s="259" t="s">
        <v>565</v>
      </c>
      <c r="AF448" s="259" t="s">
        <v>565</v>
      </c>
      <c r="AG448" s="259" t="s">
        <v>565</v>
      </c>
      <c r="AH448" s="259" t="s">
        <v>565</v>
      </c>
      <c r="AI448" s="259" t="s">
        <v>565</v>
      </c>
      <c r="AJ448" s="259" t="s">
        <v>565</v>
      </c>
      <c r="AK448" s="259" t="s">
        <v>565</v>
      </c>
      <c r="AL448" s="259" t="s">
        <v>565</v>
      </c>
      <c r="AM448" s="259" t="s">
        <v>565</v>
      </c>
      <c r="AN448" s="259" t="s">
        <v>565</v>
      </c>
      <c r="AO448" s="259" t="s">
        <v>565</v>
      </c>
      <c r="AP448" s="259" t="s">
        <v>565</v>
      </c>
      <c r="AQ448" s="259" t="s">
        <v>565</v>
      </c>
      <c r="AR448" s="259" t="s">
        <v>565</v>
      </c>
      <c r="AS448" s="259" t="s">
        <v>565</v>
      </c>
      <c r="AT448" s="259" t="s">
        <v>565</v>
      </c>
      <c r="AU448" s="259" t="s">
        <v>565</v>
      </c>
      <c r="AV448" s="259" t="s">
        <v>565</v>
      </c>
      <c r="AW448" s="259" t="s">
        <v>565</v>
      </c>
      <c r="AX448" s="259" t="s">
        <v>565</v>
      </c>
      <c r="AY448" s="259" t="s">
        <v>565</v>
      </c>
      <c r="AZ448" s="259" t="s">
        <v>565</v>
      </c>
      <c r="BA448" s="259" t="s">
        <v>565</v>
      </c>
    </row>
    <row r="449" spans="4:53">
      <c r="D449" s="259" t="s">
        <v>565</v>
      </c>
      <c r="E449" s="259" t="s">
        <v>565</v>
      </c>
      <c r="F449" s="259" t="s">
        <v>565</v>
      </c>
      <c r="G449" s="259" t="s">
        <v>565</v>
      </c>
      <c r="H449" s="259" t="s">
        <v>565</v>
      </c>
      <c r="I449" s="259" t="s">
        <v>565</v>
      </c>
      <c r="J449" s="259" t="s">
        <v>565</v>
      </c>
      <c r="K449" s="259" t="s">
        <v>565</v>
      </c>
      <c r="L449" s="259" t="s">
        <v>565</v>
      </c>
      <c r="M449" s="259" t="s">
        <v>565</v>
      </c>
      <c r="N449" s="259" t="s">
        <v>565</v>
      </c>
      <c r="O449" s="259" t="s">
        <v>565</v>
      </c>
      <c r="P449" s="259" t="s">
        <v>565</v>
      </c>
      <c r="Q449" s="259" t="s">
        <v>565</v>
      </c>
      <c r="R449" s="259" t="s">
        <v>565</v>
      </c>
      <c r="S449" s="259" t="s">
        <v>565</v>
      </c>
      <c r="T449" s="259" t="s">
        <v>565</v>
      </c>
      <c r="U449" s="259" t="s">
        <v>565</v>
      </c>
      <c r="V449" s="260" t="s">
        <v>565</v>
      </c>
      <c r="W449" s="260" t="s">
        <v>565</v>
      </c>
      <c r="X449" s="259" t="s">
        <v>565</v>
      </c>
      <c r="Y449" s="259" t="s">
        <v>565</v>
      </c>
      <c r="Z449" s="259" t="s">
        <v>565</v>
      </c>
      <c r="AA449" s="259" t="s">
        <v>565</v>
      </c>
      <c r="AB449" s="259" t="s">
        <v>565</v>
      </c>
      <c r="AC449" s="259" t="s">
        <v>565</v>
      </c>
      <c r="AD449" s="259" t="s">
        <v>565</v>
      </c>
      <c r="AE449" s="259" t="s">
        <v>565</v>
      </c>
      <c r="AF449" s="259" t="s">
        <v>565</v>
      </c>
      <c r="AG449" s="259" t="s">
        <v>565</v>
      </c>
      <c r="AH449" s="259" t="s">
        <v>565</v>
      </c>
      <c r="AI449" s="259" t="s">
        <v>565</v>
      </c>
      <c r="AJ449" s="259" t="s">
        <v>565</v>
      </c>
      <c r="AK449" s="259" t="s">
        <v>565</v>
      </c>
      <c r="AL449" s="259" t="s">
        <v>565</v>
      </c>
      <c r="AM449" s="259" t="s">
        <v>565</v>
      </c>
      <c r="AN449" s="259" t="s">
        <v>565</v>
      </c>
      <c r="AO449" s="259" t="s">
        <v>565</v>
      </c>
      <c r="AP449" s="259" t="s">
        <v>565</v>
      </c>
      <c r="AQ449" s="259" t="s">
        <v>565</v>
      </c>
      <c r="AR449" s="259" t="s">
        <v>565</v>
      </c>
      <c r="AS449" s="259" t="s">
        <v>565</v>
      </c>
      <c r="AT449" s="259" t="s">
        <v>565</v>
      </c>
      <c r="AU449" s="259" t="s">
        <v>565</v>
      </c>
      <c r="AV449" s="259" t="s">
        <v>565</v>
      </c>
      <c r="AW449" s="259" t="s">
        <v>565</v>
      </c>
      <c r="AX449" s="259" t="s">
        <v>565</v>
      </c>
      <c r="AY449" s="259" t="s">
        <v>565</v>
      </c>
      <c r="AZ449" s="259" t="s">
        <v>565</v>
      </c>
      <c r="BA449" s="259" t="s">
        <v>565</v>
      </c>
    </row>
    <row r="450" spans="4:53">
      <c r="D450" s="259" t="s">
        <v>565</v>
      </c>
      <c r="E450" s="259" t="s">
        <v>565</v>
      </c>
      <c r="F450" s="259" t="s">
        <v>565</v>
      </c>
      <c r="G450" s="259" t="s">
        <v>565</v>
      </c>
      <c r="H450" s="259" t="s">
        <v>565</v>
      </c>
      <c r="I450" s="259" t="s">
        <v>565</v>
      </c>
      <c r="J450" s="259" t="s">
        <v>565</v>
      </c>
      <c r="K450" s="259" t="s">
        <v>565</v>
      </c>
      <c r="L450" s="259" t="s">
        <v>565</v>
      </c>
      <c r="M450" s="259" t="s">
        <v>565</v>
      </c>
      <c r="N450" s="259" t="s">
        <v>565</v>
      </c>
      <c r="O450" s="259" t="s">
        <v>565</v>
      </c>
      <c r="P450" s="259" t="s">
        <v>565</v>
      </c>
      <c r="Q450" s="259" t="s">
        <v>565</v>
      </c>
      <c r="R450" s="259" t="s">
        <v>565</v>
      </c>
      <c r="S450" s="259" t="s">
        <v>565</v>
      </c>
      <c r="T450" s="259" t="s">
        <v>565</v>
      </c>
      <c r="U450" s="259" t="s">
        <v>565</v>
      </c>
      <c r="V450" s="260" t="s">
        <v>565</v>
      </c>
      <c r="W450" s="260" t="s">
        <v>565</v>
      </c>
      <c r="X450" s="259" t="s">
        <v>565</v>
      </c>
      <c r="Y450" s="259" t="s">
        <v>565</v>
      </c>
      <c r="Z450" s="259" t="s">
        <v>565</v>
      </c>
      <c r="AA450" s="259" t="s">
        <v>565</v>
      </c>
      <c r="AB450" s="259" t="s">
        <v>565</v>
      </c>
      <c r="AC450" s="259" t="s">
        <v>565</v>
      </c>
      <c r="AD450" s="259" t="s">
        <v>565</v>
      </c>
      <c r="AE450" s="259" t="s">
        <v>565</v>
      </c>
      <c r="AF450" s="259" t="s">
        <v>565</v>
      </c>
      <c r="AG450" s="259" t="s">
        <v>565</v>
      </c>
      <c r="AH450" s="259" t="s">
        <v>565</v>
      </c>
      <c r="AI450" s="259" t="s">
        <v>565</v>
      </c>
      <c r="AJ450" s="259" t="s">
        <v>565</v>
      </c>
      <c r="AK450" s="259" t="s">
        <v>565</v>
      </c>
      <c r="AL450" s="259" t="s">
        <v>565</v>
      </c>
      <c r="AM450" s="259" t="s">
        <v>565</v>
      </c>
      <c r="AN450" s="259" t="s">
        <v>565</v>
      </c>
      <c r="AO450" s="259" t="s">
        <v>565</v>
      </c>
      <c r="AP450" s="259" t="s">
        <v>565</v>
      </c>
      <c r="AQ450" s="259" t="s">
        <v>565</v>
      </c>
      <c r="AR450" s="259" t="s">
        <v>565</v>
      </c>
      <c r="AS450" s="259" t="s">
        <v>565</v>
      </c>
      <c r="AT450" s="259" t="s">
        <v>565</v>
      </c>
      <c r="AU450" s="259" t="s">
        <v>565</v>
      </c>
      <c r="AV450" s="259" t="s">
        <v>565</v>
      </c>
      <c r="AW450" s="259" t="s">
        <v>565</v>
      </c>
      <c r="AX450" s="259" t="s">
        <v>565</v>
      </c>
      <c r="AY450" s="259" t="s">
        <v>565</v>
      </c>
      <c r="AZ450" s="259" t="s">
        <v>565</v>
      </c>
      <c r="BA450" s="259" t="s">
        <v>565</v>
      </c>
    </row>
    <row r="451" spans="4:53">
      <c r="D451" s="259" t="s">
        <v>565</v>
      </c>
      <c r="E451" s="259" t="s">
        <v>565</v>
      </c>
      <c r="F451" s="259" t="s">
        <v>565</v>
      </c>
      <c r="G451" s="259" t="s">
        <v>565</v>
      </c>
      <c r="H451" s="259" t="s">
        <v>565</v>
      </c>
      <c r="I451" s="259" t="s">
        <v>565</v>
      </c>
      <c r="J451" s="259" t="s">
        <v>565</v>
      </c>
      <c r="K451" s="259" t="s">
        <v>565</v>
      </c>
      <c r="L451" s="259" t="s">
        <v>565</v>
      </c>
      <c r="M451" s="259" t="s">
        <v>565</v>
      </c>
      <c r="N451" s="259" t="s">
        <v>565</v>
      </c>
      <c r="O451" s="259" t="s">
        <v>565</v>
      </c>
      <c r="P451" s="259" t="s">
        <v>565</v>
      </c>
      <c r="Q451" s="259" t="s">
        <v>565</v>
      </c>
      <c r="R451" s="259" t="s">
        <v>565</v>
      </c>
      <c r="S451" s="259" t="s">
        <v>565</v>
      </c>
      <c r="T451" s="259" t="s">
        <v>565</v>
      </c>
      <c r="U451" s="259" t="s">
        <v>565</v>
      </c>
      <c r="V451" s="260" t="s">
        <v>565</v>
      </c>
      <c r="W451" s="260" t="s">
        <v>565</v>
      </c>
      <c r="X451" s="259" t="s">
        <v>565</v>
      </c>
      <c r="Y451" s="259" t="s">
        <v>565</v>
      </c>
      <c r="Z451" s="259" t="s">
        <v>565</v>
      </c>
      <c r="AA451" s="259" t="s">
        <v>565</v>
      </c>
      <c r="AB451" s="259" t="s">
        <v>565</v>
      </c>
      <c r="AC451" s="259" t="s">
        <v>565</v>
      </c>
      <c r="AD451" s="259" t="s">
        <v>565</v>
      </c>
      <c r="AE451" s="259" t="s">
        <v>565</v>
      </c>
      <c r="AF451" s="259" t="s">
        <v>565</v>
      </c>
      <c r="AG451" s="259" t="s">
        <v>565</v>
      </c>
      <c r="AH451" s="259" t="s">
        <v>565</v>
      </c>
      <c r="AI451" s="259" t="s">
        <v>565</v>
      </c>
      <c r="AJ451" s="259" t="s">
        <v>565</v>
      </c>
      <c r="AK451" s="259" t="s">
        <v>565</v>
      </c>
      <c r="AL451" s="259" t="s">
        <v>565</v>
      </c>
      <c r="AM451" s="259" t="s">
        <v>565</v>
      </c>
      <c r="AN451" s="259" t="s">
        <v>565</v>
      </c>
      <c r="AO451" s="259" t="s">
        <v>565</v>
      </c>
      <c r="AP451" s="259" t="s">
        <v>565</v>
      </c>
      <c r="AQ451" s="259" t="s">
        <v>565</v>
      </c>
      <c r="AR451" s="259" t="s">
        <v>565</v>
      </c>
      <c r="AS451" s="259" t="s">
        <v>565</v>
      </c>
      <c r="AT451" s="259" t="s">
        <v>565</v>
      </c>
      <c r="AU451" s="259" t="s">
        <v>565</v>
      </c>
      <c r="AV451" s="259" t="s">
        <v>565</v>
      </c>
      <c r="AW451" s="259" t="s">
        <v>565</v>
      </c>
      <c r="AX451" s="259" t="s">
        <v>565</v>
      </c>
      <c r="AY451" s="259" t="s">
        <v>565</v>
      </c>
      <c r="AZ451" s="259" t="s">
        <v>565</v>
      </c>
      <c r="BA451" s="259" t="s">
        <v>565</v>
      </c>
    </row>
    <row r="452" spans="4:53">
      <c r="D452" s="259" t="s">
        <v>565</v>
      </c>
      <c r="E452" s="259" t="s">
        <v>565</v>
      </c>
      <c r="F452" s="259" t="s">
        <v>565</v>
      </c>
      <c r="G452" s="259" t="s">
        <v>565</v>
      </c>
      <c r="H452" s="259" t="s">
        <v>565</v>
      </c>
      <c r="I452" s="259" t="s">
        <v>565</v>
      </c>
      <c r="J452" s="259" t="s">
        <v>565</v>
      </c>
      <c r="K452" s="259" t="s">
        <v>565</v>
      </c>
      <c r="L452" s="259" t="s">
        <v>565</v>
      </c>
      <c r="M452" s="259" t="s">
        <v>565</v>
      </c>
      <c r="N452" s="259" t="s">
        <v>565</v>
      </c>
      <c r="O452" s="259" t="s">
        <v>565</v>
      </c>
      <c r="P452" s="259" t="s">
        <v>565</v>
      </c>
      <c r="Q452" s="259" t="s">
        <v>565</v>
      </c>
      <c r="R452" s="259" t="s">
        <v>565</v>
      </c>
      <c r="S452" s="259" t="s">
        <v>565</v>
      </c>
      <c r="T452" s="259" t="s">
        <v>565</v>
      </c>
      <c r="U452" s="259" t="s">
        <v>565</v>
      </c>
      <c r="V452" s="260" t="s">
        <v>565</v>
      </c>
      <c r="W452" s="260" t="s">
        <v>565</v>
      </c>
      <c r="X452" s="259" t="s">
        <v>565</v>
      </c>
      <c r="Y452" s="259" t="s">
        <v>565</v>
      </c>
      <c r="Z452" s="259" t="s">
        <v>565</v>
      </c>
      <c r="AA452" s="259" t="s">
        <v>565</v>
      </c>
      <c r="AB452" s="259" t="s">
        <v>565</v>
      </c>
      <c r="AC452" s="259" t="s">
        <v>565</v>
      </c>
      <c r="AD452" s="259" t="s">
        <v>565</v>
      </c>
      <c r="AE452" s="259" t="s">
        <v>565</v>
      </c>
      <c r="AF452" s="259" t="s">
        <v>565</v>
      </c>
      <c r="AG452" s="259" t="s">
        <v>565</v>
      </c>
      <c r="AH452" s="259" t="s">
        <v>565</v>
      </c>
      <c r="AI452" s="259" t="s">
        <v>565</v>
      </c>
      <c r="AJ452" s="259" t="s">
        <v>565</v>
      </c>
      <c r="AK452" s="259" t="s">
        <v>565</v>
      </c>
      <c r="AL452" s="259" t="s">
        <v>565</v>
      </c>
      <c r="AM452" s="259" t="s">
        <v>565</v>
      </c>
      <c r="AN452" s="259" t="s">
        <v>565</v>
      </c>
      <c r="AO452" s="259" t="s">
        <v>565</v>
      </c>
      <c r="AP452" s="259" t="s">
        <v>565</v>
      </c>
      <c r="AQ452" s="259" t="s">
        <v>565</v>
      </c>
      <c r="AR452" s="259" t="s">
        <v>565</v>
      </c>
      <c r="AS452" s="259" t="s">
        <v>565</v>
      </c>
      <c r="AT452" s="259" t="s">
        <v>565</v>
      </c>
      <c r="AU452" s="259" t="s">
        <v>565</v>
      </c>
      <c r="AV452" s="259" t="s">
        <v>565</v>
      </c>
      <c r="AW452" s="259" t="s">
        <v>565</v>
      </c>
      <c r="AX452" s="259" t="s">
        <v>565</v>
      </c>
      <c r="AY452" s="259" t="s">
        <v>565</v>
      </c>
      <c r="AZ452" s="259" t="s">
        <v>565</v>
      </c>
      <c r="BA452" s="259" t="s">
        <v>565</v>
      </c>
    </row>
    <row r="453" spans="4:53">
      <c r="D453" s="259" t="s">
        <v>565</v>
      </c>
      <c r="E453" s="259" t="s">
        <v>565</v>
      </c>
      <c r="F453" s="259" t="s">
        <v>565</v>
      </c>
      <c r="G453" s="259" t="s">
        <v>565</v>
      </c>
      <c r="H453" s="259" t="s">
        <v>565</v>
      </c>
      <c r="I453" s="259" t="s">
        <v>565</v>
      </c>
      <c r="J453" s="259" t="s">
        <v>565</v>
      </c>
      <c r="K453" s="259" t="s">
        <v>565</v>
      </c>
      <c r="L453" s="259" t="s">
        <v>565</v>
      </c>
      <c r="M453" s="259" t="s">
        <v>565</v>
      </c>
      <c r="N453" s="259" t="s">
        <v>565</v>
      </c>
      <c r="O453" s="259" t="s">
        <v>565</v>
      </c>
      <c r="P453" s="259" t="s">
        <v>565</v>
      </c>
      <c r="Q453" s="259" t="s">
        <v>565</v>
      </c>
      <c r="R453" s="259" t="s">
        <v>565</v>
      </c>
      <c r="S453" s="259" t="s">
        <v>565</v>
      </c>
      <c r="T453" s="259" t="s">
        <v>565</v>
      </c>
      <c r="U453" s="259" t="s">
        <v>565</v>
      </c>
      <c r="V453" s="260" t="s">
        <v>565</v>
      </c>
      <c r="W453" s="260" t="s">
        <v>565</v>
      </c>
      <c r="X453" s="259" t="s">
        <v>565</v>
      </c>
      <c r="Y453" s="259" t="s">
        <v>565</v>
      </c>
      <c r="Z453" s="259" t="s">
        <v>565</v>
      </c>
      <c r="AA453" s="259" t="s">
        <v>565</v>
      </c>
      <c r="AB453" s="259" t="s">
        <v>565</v>
      </c>
      <c r="AC453" s="259" t="s">
        <v>565</v>
      </c>
      <c r="AD453" s="259" t="s">
        <v>565</v>
      </c>
      <c r="AE453" s="259" t="s">
        <v>565</v>
      </c>
      <c r="AF453" s="259" t="s">
        <v>565</v>
      </c>
      <c r="AG453" s="259" t="s">
        <v>565</v>
      </c>
      <c r="AH453" s="259" t="s">
        <v>565</v>
      </c>
      <c r="AI453" s="259" t="s">
        <v>565</v>
      </c>
      <c r="AJ453" s="259" t="s">
        <v>565</v>
      </c>
      <c r="AK453" s="259" t="s">
        <v>565</v>
      </c>
      <c r="AL453" s="259" t="s">
        <v>565</v>
      </c>
      <c r="AM453" s="259" t="s">
        <v>565</v>
      </c>
      <c r="AN453" s="259" t="s">
        <v>565</v>
      </c>
      <c r="AO453" s="259" t="s">
        <v>565</v>
      </c>
      <c r="AP453" s="259" t="s">
        <v>565</v>
      </c>
      <c r="AQ453" s="259" t="s">
        <v>565</v>
      </c>
      <c r="AR453" s="259" t="s">
        <v>565</v>
      </c>
      <c r="AS453" s="259" t="s">
        <v>565</v>
      </c>
      <c r="AT453" s="259" t="s">
        <v>565</v>
      </c>
      <c r="AU453" s="259" t="s">
        <v>565</v>
      </c>
      <c r="AV453" s="259" t="s">
        <v>565</v>
      </c>
      <c r="AW453" s="259" t="s">
        <v>565</v>
      </c>
      <c r="AX453" s="259" t="s">
        <v>565</v>
      </c>
      <c r="AY453" s="259" t="s">
        <v>565</v>
      </c>
      <c r="AZ453" s="259" t="s">
        <v>565</v>
      </c>
      <c r="BA453" s="259" t="s">
        <v>565</v>
      </c>
    </row>
    <row r="454" spans="4:53">
      <c r="D454" s="259" t="s">
        <v>565</v>
      </c>
      <c r="E454" s="259" t="s">
        <v>565</v>
      </c>
      <c r="F454" s="259" t="s">
        <v>565</v>
      </c>
      <c r="G454" s="259" t="s">
        <v>565</v>
      </c>
      <c r="H454" s="259" t="s">
        <v>565</v>
      </c>
      <c r="I454" s="259" t="s">
        <v>565</v>
      </c>
      <c r="J454" s="259" t="s">
        <v>565</v>
      </c>
      <c r="K454" s="259" t="s">
        <v>565</v>
      </c>
      <c r="L454" s="259" t="s">
        <v>565</v>
      </c>
      <c r="M454" s="259" t="s">
        <v>565</v>
      </c>
      <c r="N454" s="259" t="s">
        <v>565</v>
      </c>
      <c r="O454" s="259" t="s">
        <v>565</v>
      </c>
      <c r="P454" s="259" t="s">
        <v>565</v>
      </c>
      <c r="Q454" s="259" t="s">
        <v>565</v>
      </c>
      <c r="R454" s="259" t="s">
        <v>565</v>
      </c>
      <c r="S454" s="259" t="s">
        <v>565</v>
      </c>
      <c r="T454" s="259" t="s">
        <v>565</v>
      </c>
      <c r="U454" s="259" t="s">
        <v>565</v>
      </c>
      <c r="V454" s="260" t="s">
        <v>565</v>
      </c>
      <c r="W454" s="260" t="s">
        <v>565</v>
      </c>
      <c r="X454" s="259" t="s">
        <v>565</v>
      </c>
      <c r="Y454" s="259" t="s">
        <v>565</v>
      </c>
      <c r="Z454" s="259" t="s">
        <v>565</v>
      </c>
      <c r="AA454" s="259" t="s">
        <v>565</v>
      </c>
      <c r="AB454" s="259" t="s">
        <v>565</v>
      </c>
      <c r="AC454" s="259" t="s">
        <v>565</v>
      </c>
      <c r="AD454" s="259" t="s">
        <v>565</v>
      </c>
      <c r="AE454" s="259" t="s">
        <v>565</v>
      </c>
      <c r="AF454" s="259" t="s">
        <v>565</v>
      </c>
      <c r="AG454" s="259" t="s">
        <v>565</v>
      </c>
      <c r="AH454" s="259" t="s">
        <v>565</v>
      </c>
      <c r="AI454" s="259" t="s">
        <v>565</v>
      </c>
      <c r="AJ454" s="259" t="s">
        <v>565</v>
      </c>
      <c r="AK454" s="259" t="s">
        <v>565</v>
      </c>
      <c r="AL454" s="259" t="s">
        <v>565</v>
      </c>
      <c r="AM454" s="259" t="s">
        <v>565</v>
      </c>
      <c r="AN454" s="259" t="s">
        <v>565</v>
      </c>
      <c r="AO454" s="259" t="s">
        <v>565</v>
      </c>
      <c r="AP454" s="259" t="s">
        <v>565</v>
      </c>
      <c r="AQ454" s="259" t="s">
        <v>565</v>
      </c>
      <c r="AR454" s="259" t="s">
        <v>565</v>
      </c>
      <c r="AS454" s="259" t="s">
        <v>565</v>
      </c>
      <c r="AT454" s="259" t="s">
        <v>565</v>
      </c>
      <c r="AU454" s="259" t="s">
        <v>565</v>
      </c>
      <c r="AV454" s="259" t="s">
        <v>565</v>
      </c>
      <c r="AW454" s="259" t="s">
        <v>565</v>
      </c>
      <c r="AX454" s="259" t="s">
        <v>565</v>
      </c>
      <c r="AY454" s="259" t="s">
        <v>565</v>
      </c>
      <c r="AZ454" s="259" t="s">
        <v>565</v>
      </c>
      <c r="BA454" s="259" t="s">
        <v>565</v>
      </c>
    </row>
    <row r="455" spans="4:53">
      <c r="D455" s="259" t="s">
        <v>565</v>
      </c>
      <c r="E455" s="259" t="s">
        <v>565</v>
      </c>
      <c r="F455" s="259" t="s">
        <v>565</v>
      </c>
      <c r="G455" s="259" t="s">
        <v>565</v>
      </c>
      <c r="H455" s="259" t="s">
        <v>565</v>
      </c>
      <c r="I455" s="259" t="s">
        <v>565</v>
      </c>
      <c r="J455" s="259" t="s">
        <v>565</v>
      </c>
      <c r="K455" s="259" t="s">
        <v>565</v>
      </c>
      <c r="L455" s="259" t="s">
        <v>565</v>
      </c>
      <c r="M455" s="259" t="s">
        <v>565</v>
      </c>
      <c r="N455" s="259" t="s">
        <v>565</v>
      </c>
      <c r="O455" s="259" t="s">
        <v>565</v>
      </c>
      <c r="P455" s="259" t="s">
        <v>565</v>
      </c>
      <c r="Q455" s="259" t="s">
        <v>565</v>
      </c>
      <c r="R455" s="259" t="s">
        <v>565</v>
      </c>
      <c r="S455" s="259" t="s">
        <v>565</v>
      </c>
      <c r="T455" s="259" t="s">
        <v>565</v>
      </c>
      <c r="U455" s="259" t="s">
        <v>565</v>
      </c>
      <c r="V455" s="260" t="s">
        <v>565</v>
      </c>
      <c r="W455" s="260" t="s">
        <v>565</v>
      </c>
      <c r="X455" s="259" t="s">
        <v>565</v>
      </c>
      <c r="Y455" s="259" t="s">
        <v>565</v>
      </c>
      <c r="Z455" s="259" t="s">
        <v>565</v>
      </c>
      <c r="AA455" s="259" t="s">
        <v>565</v>
      </c>
      <c r="AB455" s="259" t="s">
        <v>565</v>
      </c>
      <c r="AC455" s="259" t="s">
        <v>565</v>
      </c>
      <c r="AD455" s="259" t="s">
        <v>565</v>
      </c>
      <c r="AE455" s="259" t="s">
        <v>565</v>
      </c>
      <c r="AF455" s="259" t="s">
        <v>565</v>
      </c>
      <c r="AG455" s="259" t="s">
        <v>565</v>
      </c>
      <c r="AH455" s="259" t="s">
        <v>565</v>
      </c>
      <c r="AI455" s="259" t="s">
        <v>565</v>
      </c>
      <c r="AJ455" s="259" t="s">
        <v>565</v>
      </c>
      <c r="AK455" s="259" t="s">
        <v>565</v>
      </c>
      <c r="AL455" s="259" t="s">
        <v>565</v>
      </c>
      <c r="AM455" s="259" t="s">
        <v>565</v>
      </c>
      <c r="AN455" s="259" t="s">
        <v>565</v>
      </c>
      <c r="AO455" s="259" t="s">
        <v>565</v>
      </c>
      <c r="AP455" s="259" t="s">
        <v>565</v>
      </c>
      <c r="AQ455" s="259" t="s">
        <v>565</v>
      </c>
      <c r="AR455" s="259" t="s">
        <v>565</v>
      </c>
      <c r="AS455" s="259" t="s">
        <v>565</v>
      </c>
      <c r="AT455" s="259" t="s">
        <v>565</v>
      </c>
      <c r="AU455" s="259" t="s">
        <v>565</v>
      </c>
      <c r="AV455" s="259" t="s">
        <v>565</v>
      </c>
      <c r="AW455" s="259" t="s">
        <v>565</v>
      </c>
      <c r="AX455" s="259" t="s">
        <v>565</v>
      </c>
      <c r="AY455" s="259" t="s">
        <v>565</v>
      </c>
      <c r="AZ455" s="259" t="s">
        <v>565</v>
      </c>
      <c r="BA455" s="259" t="s">
        <v>565</v>
      </c>
    </row>
    <row r="456" spans="4:53">
      <c r="D456" s="259" t="s">
        <v>565</v>
      </c>
      <c r="E456" s="259" t="s">
        <v>565</v>
      </c>
      <c r="F456" s="259" t="s">
        <v>565</v>
      </c>
      <c r="G456" s="259" t="s">
        <v>565</v>
      </c>
      <c r="H456" s="259" t="s">
        <v>565</v>
      </c>
      <c r="I456" s="259" t="s">
        <v>565</v>
      </c>
      <c r="J456" s="259" t="s">
        <v>565</v>
      </c>
      <c r="K456" s="259" t="s">
        <v>565</v>
      </c>
      <c r="L456" s="259" t="s">
        <v>565</v>
      </c>
      <c r="M456" s="259" t="s">
        <v>565</v>
      </c>
      <c r="N456" s="259" t="s">
        <v>565</v>
      </c>
      <c r="O456" s="259" t="s">
        <v>565</v>
      </c>
      <c r="P456" s="259" t="s">
        <v>565</v>
      </c>
      <c r="Q456" s="259" t="s">
        <v>565</v>
      </c>
      <c r="R456" s="259" t="s">
        <v>565</v>
      </c>
      <c r="S456" s="259" t="s">
        <v>565</v>
      </c>
      <c r="T456" s="259" t="s">
        <v>565</v>
      </c>
      <c r="U456" s="259" t="s">
        <v>565</v>
      </c>
      <c r="V456" s="260" t="s">
        <v>565</v>
      </c>
      <c r="W456" s="260" t="s">
        <v>565</v>
      </c>
      <c r="X456" s="259" t="s">
        <v>565</v>
      </c>
      <c r="Y456" s="259" t="s">
        <v>565</v>
      </c>
      <c r="Z456" s="259" t="s">
        <v>565</v>
      </c>
      <c r="AA456" s="259" t="s">
        <v>565</v>
      </c>
      <c r="AB456" s="259" t="s">
        <v>565</v>
      </c>
      <c r="AC456" s="259" t="s">
        <v>565</v>
      </c>
      <c r="AD456" s="259" t="s">
        <v>565</v>
      </c>
      <c r="AE456" s="259" t="s">
        <v>565</v>
      </c>
      <c r="AF456" s="259" t="s">
        <v>565</v>
      </c>
      <c r="AG456" s="259" t="s">
        <v>565</v>
      </c>
      <c r="AH456" s="259" t="s">
        <v>565</v>
      </c>
      <c r="AI456" s="259" t="s">
        <v>565</v>
      </c>
      <c r="AJ456" s="259" t="s">
        <v>565</v>
      </c>
      <c r="AK456" s="259" t="s">
        <v>565</v>
      </c>
      <c r="AL456" s="259" t="s">
        <v>565</v>
      </c>
      <c r="AM456" s="259" t="s">
        <v>565</v>
      </c>
      <c r="AN456" s="259" t="s">
        <v>565</v>
      </c>
      <c r="AO456" s="259" t="s">
        <v>565</v>
      </c>
      <c r="AP456" s="259" t="s">
        <v>565</v>
      </c>
      <c r="AQ456" s="259" t="s">
        <v>565</v>
      </c>
      <c r="AR456" s="259" t="s">
        <v>565</v>
      </c>
      <c r="AS456" s="259" t="s">
        <v>565</v>
      </c>
      <c r="AT456" s="259" t="s">
        <v>565</v>
      </c>
      <c r="AU456" s="259" t="s">
        <v>565</v>
      </c>
      <c r="AV456" s="259" t="s">
        <v>565</v>
      </c>
      <c r="AW456" s="259" t="s">
        <v>565</v>
      </c>
      <c r="AX456" s="259" t="s">
        <v>565</v>
      </c>
      <c r="AY456" s="259" t="s">
        <v>565</v>
      </c>
      <c r="AZ456" s="259" t="s">
        <v>565</v>
      </c>
      <c r="BA456" s="259" t="s">
        <v>565</v>
      </c>
    </row>
    <row r="457" spans="4:53">
      <c r="D457" s="259" t="s">
        <v>565</v>
      </c>
      <c r="E457" s="259" t="s">
        <v>565</v>
      </c>
      <c r="F457" s="259" t="s">
        <v>565</v>
      </c>
      <c r="G457" s="259" t="s">
        <v>565</v>
      </c>
      <c r="H457" s="259" t="s">
        <v>565</v>
      </c>
      <c r="I457" s="259" t="s">
        <v>565</v>
      </c>
      <c r="J457" s="259" t="s">
        <v>565</v>
      </c>
      <c r="K457" s="259" t="s">
        <v>565</v>
      </c>
      <c r="L457" s="259" t="s">
        <v>565</v>
      </c>
      <c r="M457" s="259" t="s">
        <v>565</v>
      </c>
      <c r="N457" s="259" t="s">
        <v>565</v>
      </c>
      <c r="O457" s="259" t="s">
        <v>565</v>
      </c>
      <c r="P457" s="259" t="s">
        <v>565</v>
      </c>
      <c r="Q457" s="259" t="s">
        <v>565</v>
      </c>
      <c r="R457" s="259" t="s">
        <v>565</v>
      </c>
      <c r="S457" s="259" t="s">
        <v>565</v>
      </c>
      <c r="T457" s="259" t="s">
        <v>565</v>
      </c>
      <c r="U457" s="259" t="s">
        <v>565</v>
      </c>
      <c r="V457" s="260" t="s">
        <v>565</v>
      </c>
      <c r="W457" s="260" t="s">
        <v>565</v>
      </c>
      <c r="X457" s="259" t="s">
        <v>565</v>
      </c>
      <c r="Y457" s="259" t="s">
        <v>565</v>
      </c>
      <c r="Z457" s="259" t="s">
        <v>565</v>
      </c>
      <c r="AA457" s="259" t="s">
        <v>565</v>
      </c>
      <c r="AB457" s="259" t="s">
        <v>565</v>
      </c>
      <c r="AC457" s="259" t="s">
        <v>565</v>
      </c>
      <c r="AD457" s="259" t="s">
        <v>565</v>
      </c>
      <c r="AE457" s="259" t="s">
        <v>565</v>
      </c>
      <c r="AF457" s="259" t="s">
        <v>565</v>
      </c>
      <c r="AG457" s="259" t="s">
        <v>565</v>
      </c>
      <c r="AH457" s="259" t="s">
        <v>565</v>
      </c>
      <c r="AI457" s="259" t="s">
        <v>565</v>
      </c>
      <c r="AJ457" s="259" t="s">
        <v>565</v>
      </c>
      <c r="AK457" s="259" t="s">
        <v>565</v>
      </c>
      <c r="AL457" s="259" t="s">
        <v>565</v>
      </c>
      <c r="AM457" s="259" t="s">
        <v>565</v>
      </c>
      <c r="AN457" s="259" t="s">
        <v>565</v>
      </c>
      <c r="AO457" s="259" t="s">
        <v>565</v>
      </c>
      <c r="AP457" s="259" t="s">
        <v>565</v>
      </c>
      <c r="AQ457" s="259" t="s">
        <v>565</v>
      </c>
      <c r="AR457" s="259" t="s">
        <v>565</v>
      </c>
      <c r="AS457" s="259" t="s">
        <v>565</v>
      </c>
      <c r="AT457" s="259" t="s">
        <v>565</v>
      </c>
      <c r="AU457" s="259" t="s">
        <v>565</v>
      </c>
      <c r="AV457" s="259" t="s">
        <v>565</v>
      </c>
      <c r="AW457" s="259" t="s">
        <v>565</v>
      </c>
      <c r="AX457" s="259" t="s">
        <v>565</v>
      </c>
      <c r="AY457" s="259" t="s">
        <v>565</v>
      </c>
      <c r="AZ457" s="259" t="s">
        <v>565</v>
      </c>
      <c r="BA457" s="259" t="s">
        <v>565</v>
      </c>
    </row>
    <row r="458" spans="4:53">
      <c r="D458" s="259" t="s">
        <v>565</v>
      </c>
      <c r="E458" s="259" t="s">
        <v>565</v>
      </c>
      <c r="F458" s="259" t="s">
        <v>565</v>
      </c>
      <c r="G458" s="259" t="s">
        <v>565</v>
      </c>
      <c r="H458" s="259" t="s">
        <v>565</v>
      </c>
      <c r="I458" s="259" t="s">
        <v>565</v>
      </c>
      <c r="J458" s="259" t="s">
        <v>565</v>
      </c>
      <c r="K458" s="259" t="s">
        <v>565</v>
      </c>
      <c r="L458" s="259" t="s">
        <v>565</v>
      </c>
      <c r="M458" s="259" t="s">
        <v>565</v>
      </c>
      <c r="N458" s="259" t="s">
        <v>565</v>
      </c>
      <c r="O458" s="259" t="s">
        <v>565</v>
      </c>
      <c r="P458" s="259" t="s">
        <v>565</v>
      </c>
      <c r="Q458" s="259" t="s">
        <v>565</v>
      </c>
      <c r="R458" s="259" t="s">
        <v>565</v>
      </c>
      <c r="S458" s="259" t="s">
        <v>565</v>
      </c>
      <c r="T458" s="259" t="s">
        <v>565</v>
      </c>
      <c r="U458" s="259" t="s">
        <v>565</v>
      </c>
      <c r="V458" s="260" t="s">
        <v>565</v>
      </c>
      <c r="W458" s="260" t="s">
        <v>565</v>
      </c>
      <c r="X458" s="259" t="s">
        <v>565</v>
      </c>
      <c r="Y458" s="259" t="s">
        <v>565</v>
      </c>
      <c r="Z458" s="259" t="s">
        <v>565</v>
      </c>
      <c r="AA458" s="259" t="s">
        <v>565</v>
      </c>
      <c r="AB458" s="259" t="s">
        <v>565</v>
      </c>
      <c r="AC458" s="259" t="s">
        <v>565</v>
      </c>
      <c r="AD458" s="259" t="s">
        <v>565</v>
      </c>
      <c r="AE458" s="259" t="s">
        <v>565</v>
      </c>
      <c r="AF458" s="259" t="s">
        <v>565</v>
      </c>
      <c r="AG458" s="259" t="s">
        <v>565</v>
      </c>
      <c r="AH458" s="259" t="s">
        <v>565</v>
      </c>
      <c r="AI458" s="259" t="s">
        <v>565</v>
      </c>
      <c r="AJ458" s="259" t="s">
        <v>565</v>
      </c>
      <c r="AK458" s="259" t="s">
        <v>565</v>
      </c>
      <c r="AL458" s="259" t="s">
        <v>565</v>
      </c>
      <c r="AM458" s="259" t="s">
        <v>565</v>
      </c>
      <c r="AN458" s="259" t="s">
        <v>565</v>
      </c>
      <c r="AO458" s="259" t="s">
        <v>565</v>
      </c>
      <c r="AP458" s="259" t="s">
        <v>565</v>
      </c>
      <c r="AQ458" s="259" t="s">
        <v>565</v>
      </c>
      <c r="AR458" s="259" t="s">
        <v>565</v>
      </c>
      <c r="AS458" s="259" t="s">
        <v>565</v>
      </c>
      <c r="AT458" s="259" t="s">
        <v>565</v>
      </c>
      <c r="AU458" s="259" t="s">
        <v>565</v>
      </c>
      <c r="AV458" s="259" t="s">
        <v>565</v>
      </c>
      <c r="AW458" s="259" t="s">
        <v>565</v>
      </c>
      <c r="AX458" s="259" t="s">
        <v>565</v>
      </c>
      <c r="AY458" s="259" t="s">
        <v>565</v>
      </c>
      <c r="AZ458" s="259" t="s">
        <v>565</v>
      </c>
      <c r="BA458" s="259" t="s">
        <v>565</v>
      </c>
    </row>
    <row r="459" spans="4:53">
      <c r="D459" s="259" t="s">
        <v>565</v>
      </c>
      <c r="E459" s="259" t="s">
        <v>565</v>
      </c>
      <c r="F459" s="259" t="s">
        <v>565</v>
      </c>
      <c r="G459" s="259" t="s">
        <v>565</v>
      </c>
      <c r="H459" s="259" t="s">
        <v>565</v>
      </c>
      <c r="I459" s="259" t="s">
        <v>565</v>
      </c>
      <c r="J459" s="259" t="s">
        <v>565</v>
      </c>
      <c r="K459" s="259" t="s">
        <v>565</v>
      </c>
      <c r="L459" s="259" t="s">
        <v>565</v>
      </c>
      <c r="M459" s="259" t="s">
        <v>565</v>
      </c>
      <c r="N459" s="259" t="s">
        <v>565</v>
      </c>
      <c r="O459" s="259" t="s">
        <v>565</v>
      </c>
      <c r="P459" s="259" t="s">
        <v>565</v>
      </c>
      <c r="Q459" s="259" t="s">
        <v>565</v>
      </c>
      <c r="R459" s="259" t="s">
        <v>565</v>
      </c>
      <c r="S459" s="259" t="s">
        <v>565</v>
      </c>
      <c r="T459" s="259" t="s">
        <v>565</v>
      </c>
      <c r="U459" s="259" t="s">
        <v>565</v>
      </c>
      <c r="V459" s="260" t="s">
        <v>565</v>
      </c>
      <c r="W459" s="260" t="s">
        <v>565</v>
      </c>
      <c r="X459" s="259" t="s">
        <v>565</v>
      </c>
      <c r="Y459" s="259" t="s">
        <v>565</v>
      </c>
      <c r="Z459" s="259" t="s">
        <v>565</v>
      </c>
      <c r="AA459" s="259" t="s">
        <v>565</v>
      </c>
      <c r="AB459" s="259" t="s">
        <v>565</v>
      </c>
      <c r="AC459" s="259" t="s">
        <v>565</v>
      </c>
      <c r="AD459" s="259" t="s">
        <v>565</v>
      </c>
      <c r="AE459" s="259" t="s">
        <v>565</v>
      </c>
      <c r="AF459" s="259" t="s">
        <v>565</v>
      </c>
      <c r="AG459" s="259" t="s">
        <v>565</v>
      </c>
      <c r="AH459" s="259" t="s">
        <v>565</v>
      </c>
      <c r="AI459" s="259" t="s">
        <v>565</v>
      </c>
      <c r="AJ459" s="259" t="s">
        <v>565</v>
      </c>
      <c r="AK459" s="259" t="s">
        <v>565</v>
      </c>
      <c r="AL459" s="259" t="s">
        <v>565</v>
      </c>
      <c r="AM459" s="259" t="s">
        <v>565</v>
      </c>
      <c r="AN459" s="259" t="s">
        <v>565</v>
      </c>
      <c r="AO459" s="259" t="s">
        <v>565</v>
      </c>
      <c r="AP459" s="259" t="s">
        <v>565</v>
      </c>
      <c r="AQ459" s="259" t="s">
        <v>565</v>
      </c>
      <c r="AR459" s="259" t="s">
        <v>565</v>
      </c>
      <c r="AS459" s="259" t="s">
        <v>565</v>
      </c>
      <c r="AT459" s="259" t="s">
        <v>565</v>
      </c>
      <c r="AU459" s="259" t="s">
        <v>565</v>
      </c>
      <c r="AV459" s="259" t="s">
        <v>565</v>
      </c>
      <c r="AW459" s="259" t="s">
        <v>565</v>
      </c>
      <c r="AX459" s="259" t="s">
        <v>565</v>
      </c>
      <c r="AY459" s="259" t="s">
        <v>565</v>
      </c>
      <c r="AZ459" s="259" t="s">
        <v>565</v>
      </c>
      <c r="BA459" s="259" t="s">
        <v>565</v>
      </c>
    </row>
    <row r="460" spans="4:53">
      <c r="D460" s="259" t="s">
        <v>565</v>
      </c>
      <c r="E460" s="259" t="s">
        <v>565</v>
      </c>
      <c r="F460" s="259" t="s">
        <v>565</v>
      </c>
      <c r="G460" s="259" t="s">
        <v>565</v>
      </c>
      <c r="H460" s="259" t="s">
        <v>565</v>
      </c>
      <c r="I460" s="259" t="s">
        <v>565</v>
      </c>
      <c r="J460" s="259" t="s">
        <v>565</v>
      </c>
      <c r="K460" s="259" t="s">
        <v>565</v>
      </c>
      <c r="L460" s="259" t="s">
        <v>565</v>
      </c>
      <c r="M460" s="259" t="s">
        <v>565</v>
      </c>
      <c r="N460" s="259" t="s">
        <v>565</v>
      </c>
      <c r="O460" s="259" t="s">
        <v>565</v>
      </c>
      <c r="P460" s="259" t="s">
        <v>565</v>
      </c>
      <c r="Q460" s="259" t="s">
        <v>565</v>
      </c>
      <c r="R460" s="259" t="s">
        <v>565</v>
      </c>
      <c r="S460" s="259" t="s">
        <v>565</v>
      </c>
      <c r="T460" s="259" t="s">
        <v>565</v>
      </c>
      <c r="U460" s="259" t="s">
        <v>565</v>
      </c>
      <c r="V460" s="260" t="s">
        <v>565</v>
      </c>
      <c r="W460" s="260" t="s">
        <v>565</v>
      </c>
      <c r="X460" s="259" t="s">
        <v>565</v>
      </c>
      <c r="Y460" s="259" t="s">
        <v>565</v>
      </c>
      <c r="Z460" s="259" t="s">
        <v>565</v>
      </c>
      <c r="AA460" s="259" t="s">
        <v>565</v>
      </c>
      <c r="AB460" s="259" t="s">
        <v>565</v>
      </c>
      <c r="AC460" s="259" t="s">
        <v>565</v>
      </c>
      <c r="AD460" s="259" t="s">
        <v>565</v>
      </c>
      <c r="AE460" s="259" t="s">
        <v>565</v>
      </c>
      <c r="AF460" s="259" t="s">
        <v>565</v>
      </c>
      <c r="AG460" s="259" t="s">
        <v>565</v>
      </c>
      <c r="AH460" s="259" t="s">
        <v>565</v>
      </c>
      <c r="AI460" s="259" t="s">
        <v>565</v>
      </c>
      <c r="AJ460" s="259" t="s">
        <v>565</v>
      </c>
      <c r="AK460" s="259" t="s">
        <v>565</v>
      </c>
      <c r="AL460" s="259" t="s">
        <v>565</v>
      </c>
      <c r="AM460" s="259" t="s">
        <v>565</v>
      </c>
      <c r="AN460" s="259" t="s">
        <v>565</v>
      </c>
      <c r="AO460" s="259" t="s">
        <v>565</v>
      </c>
      <c r="AP460" s="259" t="s">
        <v>565</v>
      </c>
      <c r="AQ460" s="259" t="s">
        <v>565</v>
      </c>
      <c r="AR460" s="259" t="s">
        <v>565</v>
      </c>
      <c r="AS460" s="259" t="s">
        <v>565</v>
      </c>
      <c r="AT460" s="259" t="s">
        <v>565</v>
      </c>
      <c r="AU460" s="259" t="s">
        <v>565</v>
      </c>
      <c r="AV460" s="259" t="s">
        <v>565</v>
      </c>
      <c r="AW460" s="259" t="s">
        <v>565</v>
      </c>
      <c r="AX460" s="259" t="s">
        <v>565</v>
      </c>
      <c r="AY460" s="259" t="s">
        <v>565</v>
      </c>
      <c r="AZ460" s="259" t="s">
        <v>565</v>
      </c>
      <c r="BA460" s="259" t="s">
        <v>565</v>
      </c>
    </row>
    <row r="461" spans="4:53">
      <c r="D461" s="259" t="s">
        <v>565</v>
      </c>
      <c r="E461" s="259" t="s">
        <v>565</v>
      </c>
      <c r="F461" s="259" t="s">
        <v>565</v>
      </c>
      <c r="G461" s="259" t="s">
        <v>565</v>
      </c>
      <c r="H461" s="259" t="s">
        <v>565</v>
      </c>
      <c r="I461" s="259" t="s">
        <v>565</v>
      </c>
      <c r="J461" s="259" t="s">
        <v>565</v>
      </c>
      <c r="K461" s="259" t="s">
        <v>565</v>
      </c>
      <c r="L461" s="259" t="s">
        <v>565</v>
      </c>
      <c r="M461" s="259" t="s">
        <v>565</v>
      </c>
      <c r="N461" s="259" t="s">
        <v>565</v>
      </c>
      <c r="O461" s="259" t="s">
        <v>565</v>
      </c>
      <c r="P461" s="259" t="s">
        <v>565</v>
      </c>
      <c r="Q461" s="259" t="s">
        <v>565</v>
      </c>
      <c r="R461" s="259" t="s">
        <v>565</v>
      </c>
      <c r="S461" s="259" t="s">
        <v>565</v>
      </c>
      <c r="T461" s="259" t="s">
        <v>565</v>
      </c>
      <c r="U461" s="259" t="s">
        <v>565</v>
      </c>
      <c r="V461" s="260" t="s">
        <v>565</v>
      </c>
      <c r="W461" s="260" t="s">
        <v>565</v>
      </c>
      <c r="X461" s="259" t="s">
        <v>565</v>
      </c>
      <c r="Y461" s="259" t="s">
        <v>565</v>
      </c>
      <c r="Z461" s="259" t="s">
        <v>565</v>
      </c>
      <c r="AA461" s="259" t="s">
        <v>565</v>
      </c>
      <c r="AB461" s="259" t="s">
        <v>565</v>
      </c>
      <c r="AC461" s="259" t="s">
        <v>565</v>
      </c>
      <c r="AD461" s="259" t="s">
        <v>565</v>
      </c>
      <c r="AE461" s="259" t="s">
        <v>565</v>
      </c>
      <c r="AF461" s="259" t="s">
        <v>565</v>
      </c>
      <c r="AG461" s="259" t="s">
        <v>565</v>
      </c>
      <c r="AH461" s="259" t="s">
        <v>565</v>
      </c>
      <c r="AI461" s="259" t="s">
        <v>565</v>
      </c>
      <c r="AJ461" s="259" t="s">
        <v>565</v>
      </c>
      <c r="AK461" s="259" t="s">
        <v>565</v>
      </c>
      <c r="AL461" s="259" t="s">
        <v>565</v>
      </c>
      <c r="AM461" s="259" t="s">
        <v>565</v>
      </c>
      <c r="AN461" s="259" t="s">
        <v>565</v>
      </c>
      <c r="AO461" s="259" t="s">
        <v>565</v>
      </c>
      <c r="AP461" s="259" t="s">
        <v>565</v>
      </c>
      <c r="AQ461" s="259" t="s">
        <v>565</v>
      </c>
      <c r="AR461" s="259" t="s">
        <v>565</v>
      </c>
      <c r="AS461" s="259" t="s">
        <v>565</v>
      </c>
      <c r="AT461" s="259" t="s">
        <v>565</v>
      </c>
      <c r="AU461" s="259" t="s">
        <v>565</v>
      </c>
      <c r="AV461" s="259" t="s">
        <v>565</v>
      </c>
      <c r="AW461" s="259" t="s">
        <v>565</v>
      </c>
      <c r="AX461" s="259" t="s">
        <v>565</v>
      </c>
      <c r="AY461" s="259" t="s">
        <v>565</v>
      </c>
      <c r="AZ461" s="259" t="s">
        <v>565</v>
      </c>
      <c r="BA461" s="259" t="s">
        <v>565</v>
      </c>
    </row>
    <row r="462" spans="4:53">
      <c r="D462" s="259" t="s">
        <v>565</v>
      </c>
      <c r="E462" s="259" t="s">
        <v>565</v>
      </c>
      <c r="F462" s="259" t="s">
        <v>565</v>
      </c>
      <c r="G462" s="259" t="s">
        <v>565</v>
      </c>
      <c r="H462" s="259" t="s">
        <v>565</v>
      </c>
      <c r="I462" s="259" t="s">
        <v>565</v>
      </c>
      <c r="J462" s="259" t="s">
        <v>565</v>
      </c>
      <c r="K462" s="259" t="s">
        <v>565</v>
      </c>
      <c r="L462" s="259" t="s">
        <v>565</v>
      </c>
      <c r="M462" s="259" t="s">
        <v>565</v>
      </c>
      <c r="N462" s="259" t="s">
        <v>565</v>
      </c>
      <c r="O462" s="259" t="s">
        <v>565</v>
      </c>
      <c r="P462" s="259" t="s">
        <v>565</v>
      </c>
      <c r="Q462" s="259" t="s">
        <v>565</v>
      </c>
      <c r="R462" s="259" t="s">
        <v>565</v>
      </c>
      <c r="S462" s="259" t="s">
        <v>565</v>
      </c>
      <c r="T462" s="259" t="s">
        <v>565</v>
      </c>
      <c r="U462" s="259" t="s">
        <v>565</v>
      </c>
      <c r="V462" s="260" t="s">
        <v>565</v>
      </c>
      <c r="W462" s="260" t="s">
        <v>565</v>
      </c>
      <c r="X462" s="259" t="s">
        <v>565</v>
      </c>
      <c r="Y462" s="259" t="s">
        <v>565</v>
      </c>
      <c r="Z462" s="259" t="s">
        <v>565</v>
      </c>
      <c r="AA462" s="259" t="s">
        <v>565</v>
      </c>
      <c r="AB462" s="259" t="s">
        <v>565</v>
      </c>
      <c r="AC462" s="259" t="s">
        <v>565</v>
      </c>
      <c r="AD462" s="259" t="s">
        <v>565</v>
      </c>
      <c r="AE462" s="259" t="s">
        <v>565</v>
      </c>
      <c r="AF462" s="259" t="s">
        <v>565</v>
      </c>
      <c r="AG462" s="259" t="s">
        <v>565</v>
      </c>
      <c r="AH462" s="259" t="s">
        <v>565</v>
      </c>
      <c r="AI462" s="259" t="s">
        <v>565</v>
      </c>
      <c r="AJ462" s="259" t="s">
        <v>565</v>
      </c>
      <c r="AK462" s="259" t="s">
        <v>565</v>
      </c>
      <c r="AL462" s="259" t="s">
        <v>565</v>
      </c>
      <c r="AM462" s="259" t="s">
        <v>565</v>
      </c>
      <c r="AN462" s="259" t="s">
        <v>565</v>
      </c>
      <c r="AO462" s="259" t="s">
        <v>565</v>
      </c>
      <c r="AP462" s="259" t="s">
        <v>565</v>
      </c>
      <c r="AQ462" s="259" t="s">
        <v>565</v>
      </c>
      <c r="AR462" s="259" t="s">
        <v>565</v>
      </c>
      <c r="AS462" s="259" t="s">
        <v>565</v>
      </c>
      <c r="AT462" s="259" t="s">
        <v>565</v>
      </c>
      <c r="AU462" s="259" t="s">
        <v>565</v>
      </c>
      <c r="AV462" s="259" t="s">
        <v>565</v>
      </c>
      <c r="AW462" s="259" t="s">
        <v>565</v>
      </c>
      <c r="AX462" s="259" t="s">
        <v>565</v>
      </c>
      <c r="AY462" s="259" t="s">
        <v>565</v>
      </c>
      <c r="AZ462" s="259" t="s">
        <v>565</v>
      </c>
      <c r="BA462" s="259" t="s">
        <v>565</v>
      </c>
    </row>
    <row r="463" spans="4:53">
      <c r="D463" s="259" t="s">
        <v>565</v>
      </c>
      <c r="E463" s="259" t="s">
        <v>565</v>
      </c>
      <c r="F463" s="259" t="s">
        <v>565</v>
      </c>
      <c r="G463" s="259" t="s">
        <v>565</v>
      </c>
      <c r="H463" s="259" t="s">
        <v>565</v>
      </c>
      <c r="I463" s="259" t="s">
        <v>565</v>
      </c>
      <c r="J463" s="259" t="s">
        <v>565</v>
      </c>
      <c r="K463" s="259" t="s">
        <v>565</v>
      </c>
      <c r="L463" s="259" t="s">
        <v>565</v>
      </c>
      <c r="M463" s="259" t="s">
        <v>565</v>
      </c>
      <c r="N463" s="259" t="s">
        <v>565</v>
      </c>
      <c r="O463" s="259" t="s">
        <v>565</v>
      </c>
      <c r="P463" s="259" t="s">
        <v>565</v>
      </c>
      <c r="Q463" s="259" t="s">
        <v>565</v>
      </c>
      <c r="R463" s="259" t="s">
        <v>565</v>
      </c>
      <c r="S463" s="259" t="s">
        <v>565</v>
      </c>
      <c r="T463" s="259" t="s">
        <v>565</v>
      </c>
      <c r="U463" s="259" t="s">
        <v>565</v>
      </c>
      <c r="V463" s="260" t="s">
        <v>565</v>
      </c>
      <c r="W463" s="260" t="s">
        <v>565</v>
      </c>
      <c r="X463" s="259" t="s">
        <v>565</v>
      </c>
      <c r="Y463" s="259" t="s">
        <v>565</v>
      </c>
      <c r="Z463" s="259" t="s">
        <v>565</v>
      </c>
      <c r="AA463" s="259" t="s">
        <v>565</v>
      </c>
      <c r="AB463" s="259" t="s">
        <v>565</v>
      </c>
      <c r="AC463" s="259" t="s">
        <v>565</v>
      </c>
      <c r="AD463" s="259" t="s">
        <v>565</v>
      </c>
      <c r="AE463" s="259" t="s">
        <v>565</v>
      </c>
      <c r="AF463" s="259" t="s">
        <v>565</v>
      </c>
      <c r="AG463" s="259" t="s">
        <v>565</v>
      </c>
      <c r="AH463" s="259" t="s">
        <v>565</v>
      </c>
      <c r="AI463" s="259" t="s">
        <v>565</v>
      </c>
      <c r="AJ463" s="259" t="s">
        <v>565</v>
      </c>
      <c r="AK463" s="259" t="s">
        <v>565</v>
      </c>
      <c r="AL463" s="259" t="s">
        <v>565</v>
      </c>
      <c r="AM463" s="259" t="s">
        <v>565</v>
      </c>
      <c r="AN463" s="259" t="s">
        <v>565</v>
      </c>
      <c r="AO463" s="259" t="s">
        <v>565</v>
      </c>
      <c r="AP463" s="259" t="s">
        <v>565</v>
      </c>
      <c r="AQ463" s="259" t="s">
        <v>565</v>
      </c>
      <c r="AR463" s="259" t="s">
        <v>565</v>
      </c>
      <c r="AS463" s="259" t="s">
        <v>565</v>
      </c>
      <c r="AT463" s="259" t="s">
        <v>565</v>
      </c>
      <c r="AU463" s="259" t="s">
        <v>565</v>
      </c>
      <c r="AV463" s="259" t="s">
        <v>565</v>
      </c>
      <c r="AW463" s="259" t="s">
        <v>565</v>
      </c>
      <c r="AX463" s="259" t="s">
        <v>565</v>
      </c>
      <c r="AY463" s="259" t="s">
        <v>565</v>
      </c>
      <c r="AZ463" s="259" t="s">
        <v>565</v>
      </c>
      <c r="BA463" s="259" t="s">
        <v>565</v>
      </c>
    </row>
    <row r="464" spans="4:53">
      <c r="D464" s="259" t="s">
        <v>565</v>
      </c>
      <c r="E464" s="259" t="s">
        <v>565</v>
      </c>
      <c r="F464" s="259" t="s">
        <v>565</v>
      </c>
      <c r="G464" s="259" t="s">
        <v>565</v>
      </c>
      <c r="H464" s="259" t="s">
        <v>565</v>
      </c>
      <c r="I464" s="259" t="s">
        <v>565</v>
      </c>
      <c r="J464" s="259" t="s">
        <v>565</v>
      </c>
      <c r="K464" s="259" t="s">
        <v>565</v>
      </c>
      <c r="L464" s="259" t="s">
        <v>565</v>
      </c>
      <c r="M464" s="259" t="s">
        <v>565</v>
      </c>
      <c r="N464" s="259" t="s">
        <v>565</v>
      </c>
      <c r="O464" s="259" t="s">
        <v>565</v>
      </c>
      <c r="P464" s="259" t="s">
        <v>565</v>
      </c>
      <c r="Q464" s="259" t="s">
        <v>565</v>
      </c>
      <c r="R464" s="259" t="s">
        <v>565</v>
      </c>
      <c r="S464" s="259" t="s">
        <v>565</v>
      </c>
      <c r="T464" s="259" t="s">
        <v>565</v>
      </c>
      <c r="U464" s="259" t="s">
        <v>565</v>
      </c>
      <c r="V464" s="260" t="s">
        <v>565</v>
      </c>
      <c r="W464" s="260" t="s">
        <v>565</v>
      </c>
      <c r="X464" s="259" t="s">
        <v>565</v>
      </c>
      <c r="Y464" s="259" t="s">
        <v>565</v>
      </c>
      <c r="Z464" s="259" t="s">
        <v>565</v>
      </c>
      <c r="AA464" s="259" t="s">
        <v>565</v>
      </c>
      <c r="AB464" s="259" t="s">
        <v>565</v>
      </c>
      <c r="AC464" s="259" t="s">
        <v>565</v>
      </c>
      <c r="AD464" s="259" t="s">
        <v>565</v>
      </c>
      <c r="AE464" s="259" t="s">
        <v>565</v>
      </c>
      <c r="AF464" s="259" t="s">
        <v>565</v>
      </c>
      <c r="AG464" s="259" t="s">
        <v>565</v>
      </c>
      <c r="AH464" s="259" t="s">
        <v>565</v>
      </c>
      <c r="AI464" s="259" t="s">
        <v>565</v>
      </c>
      <c r="AJ464" s="259" t="s">
        <v>565</v>
      </c>
      <c r="AK464" s="259" t="s">
        <v>565</v>
      </c>
      <c r="AL464" s="259" t="s">
        <v>565</v>
      </c>
      <c r="AM464" s="259" t="s">
        <v>565</v>
      </c>
      <c r="AN464" s="259" t="s">
        <v>565</v>
      </c>
      <c r="AO464" s="259" t="s">
        <v>565</v>
      </c>
      <c r="AP464" s="259" t="s">
        <v>565</v>
      </c>
      <c r="AQ464" s="259" t="s">
        <v>565</v>
      </c>
      <c r="AR464" s="259" t="s">
        <v>565</v>
      </c>
      <c r="AS464" s="259" t="s">
        <v>565</v>
      </c>
      <c r="AT464" s="259" t="s">
        <v>565</v>
      </c>
      <c r="AU464" s="259" t="s">
        <v>565</v>
      </c>
      <c r="AV464" s="259" t="s">
        <v>565</v>
      </c>
      <c r="AW464" s="259" t="s">
        <v>565</v>
      </c>
      <c r="AX464" s="259" t="s">
        <v>565</v>
      </c>
      <c r="AY464" s="259" t="s">
        <v>565</v>
      </c>
      <c r="AZ464" s="259" t="s">
        <v>565</v>
      </c>
      <c r="BA464" s="259" t="s">
        <v>565</v>
      </c>
    </row>
    <row r="465" spans="4:53">
      <c r="D465" s="259" t="s">
        <v>565</v>
      </c>
      <c r="E465" s="259" t="s">
        <v>565</v>
      </c>
      <c r="F465" s="259" t="s">
        <v>565</v>
      </c>
      <c r="G465" s="259" t="s">
        <v>565</v>
      </c>
      <c r="H465" s="259" t="s">
        <v>565</v>
      </c>
      <c r="I465" s="259" t="s">
        <v>565</v>
      </c>
      <c r="J465" s="259" t="s">
        <v>565</v>
      </c>
      <c r="K465" s="259" t="s">
        <v>565</v>
      </c>
      <c r="L465" s="259" t="s">
        <v>565</v>
      </c>
      <c r="M465" s="259" t="s">
        <v>565</v>
      </c>
      <c r="N465" s="259" t="s">
        <v>565</v>
      </c>
      <c r="O465" s="259" t="s">
        <v>565</v>
      </c>
      <c r="P465" s="259" t="s">
        <v>565</v>
      </c>
      <c r="Q465" s="259" t="s">
        <v>565</v>
      </c>
      <c r="R465" s="259" t="s">
        <v>565</v>
      </c>
      <c r="S465" s="259" t="s">
        <v>565</v>
      </c>
      <c r="T465" s="259" t="s">
        <v>565</v>
      </c>
      <c r="U465" s="259" t="s">
        <v>565</v>
      </c>
      <c r="V465" s="260" t="s">
        <v>565</v>
      </c>
      <c r="W465" s="260" t="s">
        <v>565</v>
      </c>
      <c r="X465" s="259" t="s">
        <v>565</v>
      </c>
      <c r="Y465" s="259" t="s">
        <v>565</v>
      </c>
      <c r="Z465" s="259" t="s">
        <v>565</v>
      </c>
      <c r="AA465" s="259" t="s">
        <v>565</v>
      </c>
      <c r="AB465" s="259" t="s">
        <v>565</v>
      </c>
      <c r="AC465" s="259" t="s">
        <v>565</v>
      </c>
      <c r="AD465" s="259" t="s">
        <v>565</v>
      </c>
      <c r="AE465" s="259" t="s">
        <v>565</v>
      </c>
      <c r="AF465" s="259" t="s">
        <v>565</v>
      </c>
      <c r="AG465" s="259" t="s">
        <v>565</v>
      </c>
      <c r="AH465" s="259" t="s">
        <v>565</v>
      </c>
      <c r="AI465" s="259" t="s">
        <v>565</v>
      </c>
      <c r="AJ465" s="259" t="s">
        <v>565</v>
      </c>
      <c r="AK465" s="259" t="s">
        <v>565</v>
      </c>
      <c r="AL465" s="259" t="s">
        <v>565</v>
      </c>
      <c r="AM465" s="259" t="s">
        <v>565</v>
      </c>
      <c r="AN465" s="259" t="s">
        <v>565</v>
      </c>
      <c r="AO465" s="259" t="s">
        <v>565</v>
      </c>
      <c r="AP465" s="259" t="s">
        <v>565</v>
      </c>
      <c r="AQ465" s="259" t="s">
        <v>565</v>
      </c>
      <c r="AR465" s="259" t="s">
        <v>565</v>
      </c>
      <c r="AS465" s="259" t="s">
        <v>565</v>
      </c>
      <c r="AT465" s="259" t="s">
        <v>565</v>
      </c>
      <c r="AU465" s="259" t="s">
        <v>565</v>
      </c>
      <c r="AV465" s="259" t="s">
        <v>565</v>
      </c>
      <c r="AW465" s="259" t="s">
        <v>565</v>
      </c>
      <c r="AX465" s="259" t="s">
        <v>565</v>
      </c>
      <c r="AY465" s="259" t="s">
        <v>565</v>
      </c>
      <c r="AZ465" s="259" t="s">
        <v>565</v>
      </c>
      <c r="BA465" s="259" t="s">
        <v>565</v>
      </c>
    </row>
    <row r="466" spans="4:53">
      <c r="D466" s="259" t="s">
        <v>565</v>
      </c>
      <c r="E466" s="259" t="s">
        <v>565</v>
      </c>
      <c r="F466" s="259" t="s">
        <v>565</v>
      </c>
      <c r="G466" s="259" t="s">
        <v>565</v>
      </c>
      <c r="H466" s="259" t="s">
        <v>565</v>
      </c>
      <c r="I466" s="259" t="s">
        <v>565</v>
      </c>
      <c r="J466" s="259" t="s">
        <v>565</v>
      </c>
      <c r="K466" s="259" t="s">
        <v>565</v>
      </c>
      <c r="L466" s="259" t="s">
        <v>565</v>
      </c>
      <c r="M466" s="259" t="s">
        <v>565</v>
      </c>
      <c r="N466" s="259" t="s">
        <v>565</v>
      </c>
      <c r="O466" s="259" t="s">
        <v>565</v>
      </c>
      <c r="P466" s="259" t="s">
        <v>565</v>
      </c>
      <c r="Q466" s="259" t="s">
        <v>565</v>
      </c>
      <c r="R466" s="259" t="s">
        <v>565</v>
      </c>
      <c r="S466" s="259" t="s">
        <v>565</v>
      </c>
      <c r="T466" s="259" t="s">
        <v>565</v>
      </c>
      <c r="U466" s="259" t="s">
        <v>565</v>
      </c>
      <c r="V466" s="260" t="s">
        <v>565</v>
      </c>
      <c r="W466" s="260" t="s">
        <v>565</v>
      </c>
      <c r="X466" s="259" t="s">
        <v>565</v>
      </c>
      <c r="Y466" s="259" t="s">
        <v>565</v>
      </c>
      <c r="Z466" s="259" t="s">
        <v>565</v>
      </c>
      <c r="AA466" s="259" t="s">
        <v>565</v>
      </c>
      <c r="AB466" s="259" t="s">
        <v>565</v>
      </c>
      <c r="AC466" s="259" t="s">
        <v>565</v>
      </c>
      <c r="AD466" s="259" t="s">
        <v>565</v>
      </c>
      <c r="AE466" s="259" t="s">
        <v>565</v>
      </c>
      <c r="AF466" s="259" t="s">
        <v>565</v>
      </c>
      <c r="AG466" s="259" t="s">
        <v>565</v>
      </c>
      <c r="AH466" s="259" t="s">
        <v>565</v>
      </c>
      <c r="AI466" s="259" t="s">
        <v>565</v>
      </c>
      <c r="AJ466" s="259" t="s">
        <v>565</v>
      </c>
      <c r="AK466" s="259" t="s">
        <v>565</v>
      </c>
      <c r="AL466" s="259" t="s">
        <v>565</v>
      </c>
      <c r="AM466" s="259" t="s">
        <v>565</v>
      </c>
      <c r="AN466" s="259" t="s">
        <v>565</v>
      </c>
      <c r="AO466" s="259" t="s">
        <v>565</v>
      </c>
      <c r="AP466" s="259" t="s">
        <v>565</v>
      </c>
      <c r="AQ466" s="259" t="s">
        <v>565</v>
      </c>
      <c r="AR466" s="259" t="s">
        <v>565</v>
      </c>
      <c r="AS466" s="259" t="s">
        <v>565</v>
      </c>
      <c r="AT466" s="259" t="s">
        <v>565</v>
      </c>
      <c r="AU466" s="259" t="s">
        <v>565</v>
      </c>
      <c r="AV466" s="259" t="s">
        <v>565</v>
      </c>
      <c r="AW466" s="259" t="s">
        <v>565</v>
      </c>
      <c r="AX466" s="259" t="s">
        <v>565</v>
      </c>
      <c r="AY466" s="259" t="s">
        <v>565</v>
      </c>
      <c r="AZ466" s="259" t="s">
        <v>565</v>
      </c>
      <c r="BA466" s="259" t="s">
        <v>565</v>
      </c>
    </row>
    <row r="467" spans="4:53">
      <c r="D467" s="259" t="s">
        <v>565</v>
      </c>
      <c r="E467" s="259" t="s">
        <v>565</v>
      </c>
      <c r="F467" s="259" t="s">
        <v>565</v>
      </c>
      <c r="G467" s="259" t="s">
        <v>565</v>
      </c>
      <c r="H467" s="259" t="s">
        <v>565</v>
      </c>
      <c r="I467" s="259" t="s">
        <v>565</v>
      </c>
      <c r="J467" s="259" t="s">
        <v>565</v>
      </c>
      <c r="K467" s="259" t="s">
        <v>565</v>
      </c>
      <c r="L467" s="259" t="s">
        <v>565</v>
      </c>
      <c r="M467" s="259" t="s">
        <v>565</v>
      </c>
      <c r="N467" s="259" t="s">
        <v>565</v>
      </c>
      <c r="O467" s="259" t="s">
        <v>565</v>
      </c>
      <c r="P467" s="259" t="s">
        <v>565</v>
      </c>
      <c r="Q467" s="259" t="s">
        <v>565</v>
      </c>
      <c r="R467" s="259" t="s">
        <v>565</v>
      </c>
      <c r="S467" s="259" t="s">
        <v>565</v>
      </c>
      <c r="T467" s="259" t="s">
        <v>565</v>
      </c>
      <c r="U467" s="259" t="s">
        <v>565</v>
      </c>
      <c r="V467" s="260" t="s">
        <v>565</v>
      </c>
      <c r="W467" s="260" t="s">
        <v>565</v>
      </c>
      <c r="X467" s="259" t="s">
        <v>565</v>
      </c>
      <c r="Y467" s="259" t="s">
        <v>565</v>
      </c>
      <c r="Z467" s="259" t="s">
        <v>565</v>
      </c>
      <c r="AA467" s="259" t="s">
        <v>565</v>
      </c>
      <c r="AB467" s="259" t="s">
        <v>565</v>
      </c>
      <c r="AC467" s="259" t="s">
        <v>565</v>
      </c>
      <c r="AD467" s="259" t="s">
        <v>565</v>
      </c>
      <c r="AE467" s="259" t="s">
        <v>565</v>
      </c>
      <c r="AF467" s="259" t="s">
        <v>565</v>
      </c>
      <c r="AG467" s="259" t="s">
        <v>565</v>
      </c>
      <c r="AH467" s="259" t="s">
        <v>565</v>
      </c>
      <c r="AI467" s="259" t="s">
        <v>565</v>
      </c>
      <c r="AJ467" s="259" t="s">
        <v>565</v>
      </c>
      <c r="AK467" s="259" t="s">
        <v>565</v>
      </c>
      <c r="AL467" s="259" t="s">
        <v>565</v>
      </c>
      <c r="AM467" s="259" t="s">
        <v>565</v>
      </c>
      <c r="AN467" s="259" t="s">
        <v>565</v>
      </c>
      <c r="AO467" s="259" t="s">
        <v>565</v>
      </c>
      <c r="AP467" s="259" t="s">
        <v>565</v>
      </c>
      <c r="AQ467" s="259" t="s">
        <v>565</v>
      </c>
      <c r="AR467" s="259" t="s">
        <v>565</v>
      </c>
      <c r="AS467" s="259" t="s">
        <v>565</v>
      </c>
      <c r="AT467" s="259" t="s">
        <v>565</v>
      </c>
      <c r="AU467" s="259" t="s">
        <v>565</v>
      </c>
      <c r="AV467" s="259" t="s">
        <v>565</v>
      </c>
      <c r="AW467" s="259" t="s">
        <v>565</v>
      </c>
      <c r="AX467" s="259" t="s">
        <v>565</v>
      </c>
      <c r="AY467" s="259" t="s">
        <v>565</v>
      </c>
      <c r="AZ467" s="259" t="s">
        <v>565</v>
      </c>
      <c r="BA467" s="259" t="s">
        <v>565</v>
      </c>
    </row>
    <row r="468" spans="4:53">
      <c r="D468" s="259" t="s">
        <v>565</v>
      </c>
      <c r="E468" s="259" t="s">
        <v>565</v>
      </c>
      <c r="F468" s="259" t="s">
        <v>565</v>
      </c>
      <c r="G468" s="259" t="s">
        <v>565</v>
      </c>
      <c r="H468" s="259" t="s">
        <v>565</v>
      </c>
      <c r="I468" s="259" t="s">
        <v>565</v>
      </c>
      <c r="J468" s="259" t="s">
        <v>565</v>
      </c>
      <c r="K468" s="259" t="s">
        <v>565</v>
      </c>
      <c r="L468" s="259" t="s">
        <v>565</v>
      </c>
      <c r="M468" s="259" t="s">
        <v>565</v>
      </c>
      <c r="N468" s="259" t="s">
        <v>565</v>
      </c>
      <c r="O468" s="259" t="s">
        <v>565</v>
      </c>
      <c r="P468" s="259" t="s">
        <v>565</v>
      </c>
      <c r="Q468" s="259" t="s">
        <v>565</v>
      </c>
      <c r="R468" s="259" t="s">
        <v>565</v>
      </c>
      <c r="S468" s="259" t="s">
        <v>565</v>
      </c>
      <c r="T468" s="259" t="s">
        <v>565</v>
      </c>
      <c r="U468" s="259" t="s">
        <v>565</v>
      </c>
      <c r="V468" s="260" t="s">
        <v>565</v>
      </c>
      <c r="W468" s="260" t="s">
        <v>565</v>
      </c>
      <c r="X468" s="259" t="s">
        <v>565</v>
      </c>
      <c r="Y468" s="259" t="s">
        <v>565</v>
      </c>
      <c r="Z468" s="259" t="s">
        <v>565</v>
      </c>
      <c r="AA468" s="259" t="s">
        <v>565</v>
      </c>
      <c r="AB468" s="259" t="s">
        <v>565</v>
      </c>
      <c r="AC468" s="259" t="s">
        <v>565</v>
      </c>
      <c r="AD468" s="259" t="s">
        <v>565</v>
      </c>
      <c r="AE468" s="259" t="s">
        <v>565</v>
      </c>
      <c r="AF468" s="259" t="s">
        <v>565</v>
      </c>
      <c r="AG468" s="259" t="s">
        <v>565</v>
      </c>
      <c r="AH468" s="259" t="s">
        <v>565</v>
      </c>
      <c r="AI468" s="259" t="s">
        <v>565</v>
      </c>
      <c r="AJ468" s="259" t="s">
        <v>565</v>
      </c>
      <c r="AK468" s="259" t="s">
        <v>565</v>
      </c>
      <c r="AL468" s="259" t="s">
        <v>565</v>
      </c>
      <c r="AM468" s="259" t="s">
        <v>565</v>
      </c>
      <c r="AN468" s="259" t="s">
        <v>565</v>
      </c>
      <c r="AO468" s="259" t="s">
        <v>565</v>
      </c>
      <c r="AP468" s="259" t="s">
        <v>565</v>
      </c>
      <c r="AQ468" s="259" t="s">
        <v>565</v>
      </c>
      <c r="AR468" s="259" t="s">
        <v>565</v>
      </c>
      <c r="AS468" s="259" t="s">
        <v>565</v>
      </c>
      <c r="AT468" s="259" t="s">
        <v>565</v>
      </c>
      <c r="AU468" s="259" t="s">
        <v>565</v>
      </c>
      <c r="AV468" s="259" t="s">
        <v>565</v>
      </c>
      <c r="AW468" s="259" t="s">
        <v>565</v>
      </c>
      <c r="AX468" s="259" t="s">
        <v>565</v>
      </c>
      <c r="AY468" s="259" t="s">
        <v>565</v>
      </c>
      <c r="AZ468" s="259" t="s">
        <v>565</v>
      </c>
      <c r="BA468" s="259" t="s">
        <v>565</v>
      </c>
    </row>
    <row r="469" spans="4:53">
      <c r="D469" s="259" t="s">
        <v>565</v>
      </c>
      <c r="E469" s="259" t="s">
        <v>565</v>
      </c>
      <c r="F469" s="259" t="s">
        <v>565</v>
      </c>
      <c r="G469" s="259" t="s">
        <v>565</v>
      </c>
      <c r="H469" s="259" t="s">
        <v>565</v>
      </c>
      <c r="I469" s="259" t="s">
        <v>565</v>
      </c>
      <c r="J469" s="259" t="s">
        <v>565</v>
      </c>
      <c r="K469" s="259" t="s">
        <v>565</v>
      </c>
      <c r="L469" s="259" t="s">
        <v>565</v>
      </c>
      <c r="M469" s="259" t="s">
        <v>565</v>
      </c>
      <c r="N469" s="259" t="s">
        <v>565</v>
      </c>
      <c r="O469" s="259" t="s">
        <v>565</v>
      </c>
      <c r="P469" s="259" t="s">
        <v>565</v>
      </c>
      <c r="Q469" s="259" t="s">
        <v>565</v>
      </c>
      <c r="R469" s="259" t="s">
        <v>565</v>
      </c>
      <c r="S469" s="259" t="s">
        <v>565</v>
      </c>
      <c r="T469" s="259" t="s">
        <v>565</v>
      </c>
      <c r="U469" s="259" t="s">
        <v>565</v>
      </c>
      <c r="V469" s="260" t="s">
        <v>565</v>
      </c>
      <c r="W469" s="260" t="s">
        <v>565</v>
      </c>
      <c r="X469" s="259" t="s">
        <v>565</v>
      </c>
      <c r="Y469" s="259" t="s">
        <v>565</v>
      </c>
      <c r="Z469" s="259" t="s">
        <v>565</v>
      </c>
      <c r="AA469" s="259" t="s">
        <v>565</v>
      </c>
      <c r="AB469" s="259" t="s">
        <v>565</v>
      </c>
      <c r="AC469" s="259" t="s">
        <v>565</v>
      </c>
      <c r="AD469" s="259" t="s">
        <v>565</v>
      </c>
      <c r="AE469" s="259" t="s">
        <v>565</v>
      </c>
      <c r="AF469" s="259" t="s">
        <v>565</v>
      </c>
      <c r="AG469" s="259" t="s">
        <v>565</v>
      </c>
      <c r="AH469" s="259" t="s">
        <v>565</v>
      </c>
      <c r="AI469" s="259" t="s">
        <v>565</v>
      </c>
      <c r="AJ469" s="259" t="s">
        <v>565</v>
      </c>
      <c r="AK469" s="259" t="s">
        <v>565</v>
      </c>
      <c r="AL469" s="259" t="s">
        <v>565</v>
      </c>
      <c r="AM469" s="259" t="s">
        <v>565</v>
      </c>
      <c r="AN469" s="259" t="s">
        <v>565</v>
      </c>
      <c r="AO469" s="259" t="s">
        <v>565</v>
      </c>
      <c r="AP469" s="259" t="s">
        <v>565</v>
      </c>
      <c r="AQ469" s="259" t="s">
        <v>565</v>
      </c>
      <c r="AR469" s="259" t="s">
        <v>565</v>
      </c>
      <c r="AS469" s="259" t="s">
        <v>565</v>
      </c>
      <c r="AT469" s="259" t="s">
        <v>565</v>
      </c>
      <c r="AU469" s="259" t="s">
        <v>565</v>
      </c>
      <c r="AV469" s="259" t="s">
        <v>565</v>
      </c>
      <c r="AW469" s="259" t="s">
        <v>565</v>
      </c>
      <c r="AX469" s="259" t="s">
        <v>565</v>
      </c>
      <c r="AY469" s="259" t="s">
        <v>565</v>
      </c>
      <c r="AZ469" s="259" t="s">
        <v>565</v>
      </c>
      <c r="BA469" s="259" t="s">
        <v>565</v>
      </c>
    </row>
    <row r="470" spans="4:53">
      <c r="D470" s="259" t="s">
        <v>565</v>
      </c>
      <c r="E470" s="259" t="s">
        <v>565</v>
      </c>
      <c r="F470" s="259" t="s">
        <v>565</v>
      </c>
      <c r="G470" s="259" t="s">
        <v>565</v>
      </c>
      <c r="H470" s="259" t="s">
        <v>565</v>
      </c>
      <c r="I470" s="259" t="s">
        <v>565</v>
      </c>
      <c r="J470" s="259" t="s">
        <v>565</v>
      </c>
      <c r="K470" s="259" t="s">
        <v>565</v>
      </c>
      <c r="L470" s="259" t="s">
        <v>565</v>
      </c>
      <c r="M470" s="259" t="s">
        <v>565</v>
      </c>
      <c r="N470" s="259" t="s">
        <v>565</v>
      </c>
      <c r="O470" s="259" t="s">
        <v>565</v>
      </c>
      <c r="P470" s="259" t="s">
        <v>565</v>
      </c>
      <c r="Q470" s="259" t="s">
        <v>565</v>
      </c>
      <c r="R470" s="259" t="s">
        <v>565</v>
      </c>
      <c r="S470" s="259" t="s">
        <v>565</v>
      </c>
      <c r="T470" s="259" t="s">
        <v>565</v>
      </c>
      <c r="U470" s="259" t="s">
        <v>565</v>
      </c>
      <c r="V470" s="260" t="s">
        <v>565</v>
      </c>
      <c r="W470" s="260" t="s">
        <v>565</v>
      </c>
      <c r="X470" s="259" t="s">
        <v>565</v>
      </c>
      <c r="Y470" s="259" t="s">
        <v>565</v>
      </c>
      <c r="Z470" s="259" t="s">
        <v>565</v>
      </c>
      <c r="AA470" s="259" t="s">
        <v>565</v>
      </c>
      <c r="AB470" s="259" t="s">
        <v>565</v>
      </c>
      <c r="AC470" s="259" t="s">
        <v>565</v>
      </c>
      <c r="AD470" s="259" t="s">
        <v>565</v>
      </c>
      <c r="AE470" s="259" t="s">
        <v>565</v>
      </c>
      <c r="AF470" s="259" t="s">
        <v>565</v>
      </c>
      <c r="AG470" s="259" t="s">
        <v>565</v>
      </c>
      <c r="AH470" s="259" t="s">
        <v>565</v>
      </c>
      <c r="AI470" s="259" t="s">
        <v>565</v>
      </c>
      <c r="AJ470" s="259" t="s">
        <v>565</v>
      </c>
      <c r="AK470" s="259" t="s">
        <v>565</v>
      </c>
      <c r="AL470" s="259" t="s">
        <v>565</v>
      </c>
      <c r="AM470" s="259" t="s">
        <v>565</v>
      </c>
      <c r="AN470" s="259" t="s">
        <v>565</v>
      </c>
      <c r="AO470" s="259" t="s">
        <v>565</v>
      </c>
      <c r="AP470" s="259" t="s">
        <v>565</v>
      </c>
      <c r="AQ470" s="259" t="s">
        <v>565</v>
      </c>
      <c r="AR470" s="259" t="s">
        <v>565</v>
      </c>
      <c r="AS470" s="259" t="s">
        <v>565</v>
      </c>
      <c r="AT470" s="259" t="s">
        <v>565</v>
      </c>
      <c r="AU470" s="259" t="s">
        <v>565</v>
      </c>
      <c r="AV470" s="259" t="s">
        <v>565</v>
      </c>
      <c r="AW470" s="259" t="s">
        <v>565</v>
      </c>
      <c r="AX470" s="259" t="s">
        <v>565</v>
      </c>
      <c r="AY470" s="259" t="s">
        <v>565</v>
      </c>
      <c r="AZ470" s="259" t="s">
        <v>565</v>
      </c>
      <c r="BA470" s="259" t="s">
        <v>565</v>
      </c>
    </row>
    <row r="471" spans="4:53">
      <c r="D471" s="259" t="s">
        <v>565</v>
      </c>
      <c r="E471" s="259" t="s">
        <v>565</v>
      </c>
      <c r="F471" s="259" t="s">
        <v>565</v>
      </c>
      <c r="G471" s="259" t="s">
        <v>565</v>
      </c>
      <c r="H471" s="259" t="s">
        <v>565</v>
      </c>
      <c r="I471" s="259" t="s">
        <v>565</v>
      </c>
      <c r="J471" s="259" t="s">
        <v>565</v>
      </c>
      <c r="K471" s="259" t="s">
        <v>565</v>
      </c>
      <c r="L471" s="259" t="s">
        <v>565</v>
      </c>
      <c r="M471" s="259" t="s">
        <v>565</v>
      </c>
      <c r="N471" s="259" t="s">
        <v>565</v>
      </c>
      <c r="O471" s="259" t="s">
        <v>565</v>
      </c>
      <c r="P471" s="259" t="s">
        <v>565</v>
      </c>
      <c r="Q471" s="259" t="s">
        <v>565</v>
      </c>
      <c r="R471" s="259" t="s">
        <v>565</v>
      </c>
      <c r="S471" s="259" t="s">
        <v>565</v>
      </c>
      <c r="T471" s="259" t="s">
        <v>565</v>
      </c>
      <c r="U471" s="259" t="s">
        <v>565</v>
      </c>
      <c r="V471" s="260" t="s">
        <v>565</v>
      </c>
      <c r="W471" s="260" t="s">
        <v>565</v>
      </c>
      <c r="X471" s="259" t="s">
        <v>565</v>
      </c>
      <c r="Y471" s="259" t="s">
        <v>565</v>
      </c>
      <c r="Z471" s="259" t="s">
        <v>565</v>
      </c>
      <c r="AA471" s="259" t="s">
        <v>565</v>
      </c>
      <c r="AB471" s="259" t="s">
        <v>565</v>
      </c>
      <c r="AC471" s="259" t="s">
        <v>565</v>
      </c>
      <c r="AD471" s="259" t="s">
        <v>565</v>
      </c>
      <c r="AE471" s="259" t="s">
        <v>565</v>
      </c>
      <c r="AF471" s="259" t="s">
        <v>565</v>
      </c>
      <c r="AG471" s="259" t="s">
        <v>565</v>
      </c>
      <c r="AH471" s="259" t="s">
        <v>565</v>
      </c>
      <c r="AI471" s="259" t="s">
        <v>565</v>
      </c>
      <c r="AJ471" s="259" t="s">
        <v>565</v>
      </c>
      <c r="AK471" s="259" t="s">
        <v>565</v>
      </c>
      <c r="AL471" s="259" t="s">
        <v>565</v>
      </c>
      <c r="AM471" s="259" t="s">
        <v>565</v>
      </c>
      <c r="AN471" s="259" t="s">
        <v>565</v>
      </c>
      <c r="AO471" s="259" t="s">
        <v>565</v>
      </c>
      <c r="AP471" s="259" t="s">
        <v>565</v>
      </c>
      <c r="AQ471" s="259" t="s">
        <v>565</v>
      </c>
      <c r="AR471" s="259" t="s">
        <v>565</v>
      </c>
      <c r="AS471" s="259" t="s">
        <v>565</v>
      </c>
      <c r="AT471" s="259" t="s">
        <v>565</v>
      </c>
      <c r="AU471" s="259" t="s">
        <v>565</v>
      </c>
      <c r="AV471" s="259" t="s">
        <v>565</v>
      </c>
      <c r="AW471" s="259" t="s">
        <v>565</v>
      </c>
      <c r="AX471" s="259" t="s">
        <v>565</v>
      </c>
      <c r="AY471" s="259" t="s">
        <v>565</v>
      </c>
      <c r="AZ471" s="259" t="s">
        <v>565</v>
      </c>
      <c r="BA471" s="259" t="s">
        <v>565</v>
      </c>
    </row>
    <row r="472" spans="4:53">
      <c r="D472" s="259" t="s">
        <v>565</v>
      </c>
      <c r="E472" s="259" t="s">
        <v>565</v>
      </c>
      <c r="F472" s="259" t="s">
        <v>565</v>
      </c>
      <c r="G472" s="259" t="s">
        <v>565</v>
      </c>
      <c r="H472" s="259" t="s">
        <v>565</v>
      </c>
      <c r="I472" s="259" t="s">
        <v>565</v>
      </c>
      <c r="J472" s="259" t="s">
        <v>565</v>
      </c>
      <c r="K472" s="259" t="s">
        <v>565</v>
      </c>
      <c r="L472" s="259" t="s">
        <v>565</v>
      </c>
      <c r="M472" s="259" t="s">
        <v>565</v>
      </c>
      <c r="N472" s="259" t="s">
        <v>565</v>
      </c>
      <c r="O472" s="259" t="s">
        <v>565</v>
      </c>
      <c r="P472" s="259" t="s">
        <v>565</v>
      </c>
      <c r="Q472" s="259" t="s">
        <v>565</v>
      </c>
      <c r="R472" s="259" t="s">
        <v>565</v>
      </c>
      <c r="S472" s="259" t="s">
        <v>565</v>
      </c>
      <c r="T472" s="259" t="s">
        <v>565</v>
      </c>
      <c r="U472" s="259" t="s">
        <v>565</v>
      </c>
      <c r="V472" s="260" t="s">
        <v>565</v>
      </c>
      <c r="W472" s="260" t="s">
        <v>565</v>
      </c>
      <c r="X472" s="259" t="s">
        <v>565</v>
      </c>
      <c r="Y472" s="259" t="s">
        <v>565</v>
      </c>
      <c r="Z472" s="259" t="s">
        <v>565</v>
      </c>
      <c r="AA472" s="259" t="s">
        <v>565</v>
      </c>
      <c r="AB472" s="259" t="s">
        <v>565</v>
      </c>
      <c r="AC472" s="259" t="s">
        <v>565</v>
      </c>
      <c r="AD472" s="259" t="s">
        <v>565</v>
      </c>
      <c r="AE472" s="259" t="s">
        <v>565</v>
      </c>
      <c r="AF472" s="259" t="s">
        <v>565</v>
      </c>
      <c r="AG472" s="259" t="s">
        <v>565</v>
      </c>
      <c r="AH472" s="259" t="s">
        <v>565</v>
      </c>
      <c r="AI472" s="259" t="s">
        <v>565</v>
      </c>
      <c r="AJ472" s="259" t="s">
        <v>565</v>
      </c>
      <c r="AK472" s="259" t="s">
        <v>565</v>
      </c>
      <c r="AL472" s="259" t="s">
        <v>565</v>
      </c>
      <c r="AM472" s="259" t="s">
        <v>565</v>
      </c>
      <c r="AN472" s="259" t="s">
        <v>565</v>
      </c>
      <c r="AO472" s="259" t="s">
        <v>565</v>
      </c>
      <c r="AP472" s="259" t="s">
        <v>565</v>
      </c>
      <c r="AQ472" s="259" t="s">
        <v>565</v>
      </c>
      <c r="AR472" s="259" t="s">
        <v>565</v>
      </c>
      <c r="AS472" s="259" t="s">
        <v>565</v>
      </c>
      <c r="AT472" s="259" t="s">
        <v>565</v>
      </c>
      <c r="AU472" s="259" t="s">
        <v>565</v>
      </c>
      <c r="AV472" s="259" t="s">
        <v>565</v>
      </c>
      <c r="AW472" s="259" t="s">
        <v>565</v>
      </c>
      <c r="AX472" s="259" t="s">
        <v>565</v>
      </c>
      <c r="AY472" s="259" t="s">
        <v>565</v>
      </c>
      <c r="AZ472" s="259" t="s">
        <v>565</v>
      </c>
      <c r="BA472" s="259" t="s">
        <v>565</v>
      </c>
    </row>
    <row r="473" spans="4:53">
      <c r="D473" s="259" t="s">
        <v>565</v>
      </c>
      <c r="E473" s="259" t="s">
        <v>565</v>
      </c>
      <c r="F473" s="259" t="s">
        <v>565</v>
      </c>
      <c r="G473" s="259" t="s">
        <v>565</v>
      </c>
      <c r="H473" s="259" t="s">
        <v>565</v>
      </c>
      <c r="I473" s="259" t="s">
        <v>565</v>
      </c>
      <c r="J473" s="259" t="s">
        <v>565</v>
      </c>
      <c r="K473" s="259" t="s">
        <v>565</v>
      </c>
      <c r="L473" s="259" t="s">
        <v>565</v>
      </c>
      <c r="M473" s="259" t="s">
        <v>565</v>
      </c>
      <c r="N473" s="259" t="s">
        <v>565</v>
      </c>
      <c r="O473" s="259" t="s">
        <v>565</v>
      </c>
      <c r="P473" s="259" t="s">
        <v>565</v>
      </c>
      <c r="Q473" s="259" t="s">
        <v>565</v>
      </c>
      <c r="R473" s="259" t="s">
        <v>565</v>
      </c>
      <c r="S473" s="259" t="s">
        <v>565</v>
      </c>
      <c r="T473" s="259" t="s">
        <v>565</v>
      </c>
      <c r="U473" s="259" t="s">
        <v>565</v>
      </c>
      <c r="V473" s="260" t="s">
        <v>565</v>
      </c>
      <c r="W473" s="260" t="s">
        <v>565</v>
      </c>
      <c r="X473" s="259" t="s">
        <v>565</v>
      </c>
      <c r="Y473" s="259" t="s">
        <v>565</v>
      </c>
      <c r="Z473" s="259" t="s">
        <v>565</v>
      </c>
      <c r="AA473" s="259" t="s">
        <v>565</v>
      </c>
      <c r="AB473" s="259" t="s">
        <v>565</v>
      </c>
      <c r="AC473" s="259" t="s">
        <v>565</v>
      </c>
      <c r="AD473" s="259" t="s">
        <v>565</v>
      </c>
      <c r="AE473" s="259" t="s">
        <v>565</v>
      </c>
      <c r="AF473" s="259" t="s">
        <v>565</v>
      </c>
      <c r="AG473" s="259" t="s">
        <v>565</v>
      </c>
      <c r="AH473" s="259" t="s">
        <v>565</v>
      </c>
      <c r="AI473" s="259" t="s">
        <v>565</v>
      </c>
      <c r="AJ473" s="259" t="s">
        <v>565</v>
      </c>
      <c r="AK473" s="259" t="s">
        <v>565</v>
      </c>
      <c r="AL473" s="259" t="s">
        <v>565</v>
      </c>
      <c r="AM473" s="259" t="s">
        <v>565</v>
      </c>
      <c r="AN473" s="259" t="s">
        <v>565</v>
      </c>
      <c r="AO473" s="259" t="s">
        <v>565</v>
      </c>
      <c r="AP473" s="259" t="s">
        <v>565</v>
      </c>
      <c r="AQ473" s="259" t="s">
        <v>565</v>
      </c>
      <c r="AR473" s="259" t="s">
        <v>565</v>
      </c>
      <c r="AS473" s="259" t="s">
        <v>565</v>
      </c>
      <c r="AT473" s="259" t="s">
        <v>565</v>
      </c>
      <c r="AU473" s="259" t="s">
        <v>565</v>
      </c>
      <c r="AV473" s="259" t="s">
        <v>565</v>
      </c>
      <c r="AW473" s="259" t="s">
        <v>565</v>
      </c>
      <c r="AX473" s="259" t="s">
        <v>565</v>
      </c>
      <c r="AY473" s="259" t="s">
        <v>565</v>
      </c>
      <c r="AZ473" s="259" t="s">
        <v>565</v>
      </c>
      <c r="BA473" s="259" t="s">
        <v>565</v>
      </c>
    </row>
    <row r="474" spans="4:53">
      <c r="D474" s="259" t="s">
        <v>565</v>
      </c>
      <c r="E474" s="259" t="s">
        <v>565</v>
      </c>
      <c r="F474" s="259" t="s">
        <v>565</v>
      </c>
      <c r="G474" s="259" t="s">
        <v>565</v>
      </c>
      <c r="H474" s="259" t="s">
        <v>565</v>
      </c>
      <c r="I474" s="259" t="s">
        <v>565</v>
      </c>
      <c r="J474" s="259" t="s">
        <v>565</v>
      </c>
      <c r="K474" s="259" t="s">
        <v>565</v>
      </c>
      <c r="L474" s="259" t="s">
        <v>565</v>
      </c>
      <c r="M474" s="259" t="s">
        <v>565</v>
      </c>
      <c r="N474" s="259" t="s">
        <v>565</v>
      </c>
      <c r="O474" s="259" t="s">
        <v>565</v>
      </c>
      <c r="P474" s="259" t="s">
        <v>565</v>
      </c>
      <c r="Q474" s="259" t="s">
        <v>565</v>
      </c>
      <c r="R474" s="259" t="s">
        <v>565</v>
      </c>
      <c r="S474" s="259" t="s">
        <v>565</v>
      </c>
      <c r="T474" s="259" t="s">
        <v>565</v>
      </c>
      <c r="U474" s="259" t="s">
        <v>565</v>
      </c>
      <c r="V474" s="260" t="s">
        <v>565</v>
      </c>
      <c r="W474" s="260" t="s">
        <v>565</v>
      </c>
      <c r="X474" s="259" t="s">
        <v>565</v>
      </c>
      <c r="Y474" s="259" t="s">
        <v>565</v>
      </c>
      <c r="Z474" s="259" t="s">
        <v>565</v>
      </c>
      <c r="AA474" s="259" t="s">
        <v>565</v>
      </c>
      <c r="AB474" s="259" t="s">
        <v>565</v>
      </c>
      <c r="AC474" s="259" t="s">
        <v>565</v>
      </c>
      <c r="AD474" s="259" t="s">
        <v>565</v>
      </c>
      <c r="AE474" s="259" t="s">
        <v>565</v>
      </c>
      <c r="AF474" s="259" t="s">
        <v>565</v>
      </c>
      <c r="AG474" s="259" t="s">
        <v>565</v>
      </c>
      <c r="AH474" s="259" t="s">
        <v>565</v>
      </c>
      <c r="AI474" s="259" t="s">
        <v>565</v>
      </c>
      <c r="AJ474" s="259" t="s">
        <v>565</v>
      </c>
      <c r="AK474" s="259" t="s">
        <v>565</v>
      </c>
      <c r="AL474" s="259" t="s">
        <v>565</v>
      </c>
      <c r="AM474" s="259" t="s">
        <v>565</v>
      </c>
      <c r="AN474" s="259" t="s">
        <v>565</v>
      </c>
      <c r="AO474" s="259" t="s">
        <v>565</v>
      </c>
      <c r="AP474" s="259" t="s">
        <v>565</v>
      </c>
      <c r="AQ474" s="259" t="s">
        <v>565</v>
      </c>
      <c r="AR474" s="259" t="s">
        <v>565</v>
      </c>
      <c r="AS474" s="259" t="s">
        <v>565</v>
      </c>
      <c r="AT474" s="259" t="s">
        <v>565</v>
      </c>
      <c r="AU474" s="259" t="s">
        <v>565</v>
      </c>
      <c r="AV474" s="259" t="s">
        <v>565</v>
      </c>
      <c r="AW474" s="259" t="s">
        <v>565</v>
      </c>
      <c r="AX474" s="259" t="s">
        <v>565</v>
      </c>
      <c r="AY474" s="259" t="s">
        <v>565</v>
      </c>
      <c r="AZ474" s="259" t="s">
        <v>565</v>
      </c>
      <c r="BA474" s="259" t="s">
        <v>565</v>
      </c>
    </row>
    <row r="475" spans="4:53">
      <c r="D475" s="259" t="s">
        <v>565</v>
      </c>
      <c r="E475" s="259" t="s">
        <v>565</v>
      </c>
      <c r="F475" s="259" t="s">
        <v>565</v>
      </c>
      <c r="G475" s="259" t="s">
        <v>565</v>
      </c>
      <c r="H475" s="259" t="s">
        <v>565</v>
      </c>
      <c r="I475" s="259" t="s">
        <v>565</v>
      </c>
      <c r="J475" s="259" t="s">
        <v>565</v>
      </c>
      <c r="K475" s="259" t="s">
        <v>565</v>
      </c>
      <c r="L475" s="259" t="s">
        <v>565</v>
      </c>
      <c r="M475" s="259" t="s">
        <v>565</v>
      </c>
      <c r="N475" s="259" t="s">
        <v>565</v>
      </c>
      <c r="O475" s="259" t="s">
        <v>565</v>
      </c>
      <c r="P475" s="259" t="s">
        <v>565</v>
      </c>
      <c r="Q475" s="259" t="s">
        <v>565</v>
      </c>
      <c r="R475" s="259" t="s">
        <v>565</v>
      </c>
      <c r="S475" s="259" t="s">
        <v>565</v>
      </c>
      <c r="T475" s="259" t="s">
        <v>565</v>
      </c>
      <c r="U475" s="259" t="s">
        <v>565</v>
      </c>
      <c r="V475" s="260" t="s">
        <v>565</v>
      </c>
      <c r="W475" s="260" t="s">
        <v>565</v>
      </c>
      <c r="X475" s="259" t="s">
        <v>565</v>
      </c>
      <c r="Y475" s="259" t="s">
        <v>565</v>
      </c>
      <c r="Z475" s="259" t="s">
        <v>565</v>
      </c>
      <c r="AA475" s="259" t="s">
        <v>565</v>
      </c>
      <c r="AB475" s="259" t="s">
        <v>565</v>
      </c>
      <c r="AC475" s="259" t="s">
        <v>565</v>
      </c>
      <c r="AD475" s="259" t="s">
        <v>565</v>
      </c>
      <c r="AE475" s="259" t="s">
        <v>565</v>
      </c>
      <c r="AF475" s="259" t="s">
        <v>565</v>
      </c>
      <c r="AG475" s="259" t="s">
        <v>565</v>
      </c>
      <c r="AH475" s="259" t="s">
        <v>565</v>
      </c>
      <c r="AI475" s="259" t="s">
        <v>565</v>
      </c>
      <c r="AJ475" s="259" t="s">
        <v>565</v>
      </c>
      <c r="AK475" s="259" t="s">
        <v>565</v>
      </c>
      <c r="AL475" s="259" t="s">
        <v>565</v>
      </c>
      <c r="AM475" s="259" t="s">
        <v>565</v>
      </c>
      <c r="AN475" s="259" t="s">
        <v>565</v>
      </c>
      <c r="AO475" s="259" t="s">
        <v>565</v>
      </c>
      <c r="AP475" s="259" t="s">
        <v>565</v>
      </c>
      <c r="AQ475" s="259" t="s">
        <v>565</v>
      </c>
      <c r="AR475" s="259" t="s">
        <v>565</v>
      </c>
      <c r="AS475" s="259" t="s">
        <v>565</v>
      </c>
      <c r="AT475" s="259" t="s">
        <v>565</v>
      </c>
      <c r="AU475" s="259" t="s">
        <v>565</v>
      </c>
      <c r="AV475" s="259" t="s">
        <v>565</v>
      </c>
      <c r="AW475" s="259" t="s">
        <v>565</v>
      </c>
      <c r="AX475" s="259" t="s">
        <v>565</v>
      </c>
      <c r="AY475" s="259" t="s">
        <v>565</v>
      </c>
      <c r="AZ475" s="259" t="s">
        <v>565</v>
      </c>
      <c r="BA475" s="259" t="s">
        <v>565</v>
      </c>
    </row>
    <row r="476" spans="4:53">
      <c r="D476" s="259" t="s">
        <v>565</v>
      </c>
      <c r="E476" s="259" t="s">
        <v>565</v>
      </c>
      <c r="F476" s="259" t="s">
        <v>565</v>
      </c>
      <c r="G476" s="259" t="s">
        <v>565</v>
      </c>
      <c r="H476" s="259" t="s">
        <v>565</v>
      </c>
      <c r="I476" s="259" t="s">
        <v>565</v>
      </c>
      <c r="J476" s="259" t="s">
        <v>565</v>
      </c>
      <c r="K476" s="259" t="s">
        <v>565</v>
      </c>
      <c r="L476" s="259" t="s">
        <v>565</v>
      </c>
      <c r="M476" s="259" t="s">
        <v>565</v>
      </c>
      <c r="N476" s="259" t="s">
        <v>565</v>
      </c>
      <c r="O476" s="259" t="s">
        <v>565</v>
      </c>
      <c r="P476" s="259" t="s">
        <v>565</v>
      </c>
      <c r="Q476" s="259" t="s">
        <v>565</v>
      </c>
      <c r="R476" s="259" t="s">
        <v>565</v>
      </c>
      <c r="S476" s="259" t="s">
        <v>565</v>
      </c>
      <c r="T476" s="259" t="s">
        <v>565</v>
      </c>
      <c r="U476" s="259" t="s">
        <v>565</v>
      </c>
      <c r="V476" s="260" t="s">
        <v>565</v>
      </c>
      <c r="W476" s="260" t="s">
        <v>565</v>
      </c>
      <c r="X476" s="259" t="s">
        <v>565</v>
      </c>
      <c r="Y476" s="259" t="s">
        <v>565</v>
      </c>
      <c r="Z476" s="259" t="s">
        <v>565</v>
      </c>
      <c r="AA476" s="259" t="s">
        <v>565</v>
      </c>
      <c r="AB476" s="259" t="s">
        <v>565</v>
      </c>
      <c r="AC476" s="259" t="s">
        <v>565</v>
      </c>
      <c r="AD476" s="259" t="s">
        <v>565</v>
      </c>
      <c r="AE476" s="259" t="s">
        <v>565</v>
      </c>
      <c r="AF476" s="259" t="s">
        <v>565</v>
      </c>
      <c r="AG476" s="259" t="s">
        <v>565</v>
      </c>
      <c r="AH476" s="259" t="s">
        <v>565</v>
      </c>
      <c r="AI476" s="259" t="s">
        <v>565</v>
      </c>
      <c r="AJ476" s="259" t="s">
        <v>565</v>
      </c>
      <c r="AK476" s="259" t="s">
        <v>565</v>
      </c>
      <c r="AL476" s="259" t="s">
        <v>565</v>
      </c>
      <c r="AM476" s="259" t="s">
        <v>565</v>
      </c>
      <c r="AN476" s="259" t="s">
        <v>565</v>
      </c>
      <c r="AO476" s="259" t="s">
        <v>565</v>
      </c>
      <c r="AP476" s="259" t="s">
        <v>565</v>
      </c>
      <c r="AQ476" s="259" t="s">
        <v>565</v>
      </c>
      <c r="AR476" s="259" t="s">
        <v>565</v>
      </c>
      <c r="AS476" s="259" t="s">
        <v>565</v>
      </c>
      <c r="AT476" s="259" t="s">
        <v>565</v>
      </c>
      <c r="AU476" s="259" t="s">
        <v>565</v>
      </c>
      <c r="AV476" s="259" t="s">
        <v>565</v>
      </c>
      <c r="AW476" s="259" t="s">
        <v>565</v>
      </c>
      <c r="AX476" s="259" t="s">
        <v>565</v>
      </c>
      <c r="AY476" s="259" t="s">
        <v>565</v>
      </c>
      <c r="AZ476" s="259" t="s">
        <v>565</v>
      </c>
      <c r="BA476" s="259" t="s">
        <v>565</v>
      </c>
    </row>
    <row r="477" spans="4:53">
      <c r="D477" s="259" t="s">
        <v>565</v>
      </c>
      <c r="E477" s="259" t="s">
        <v>565</v>
      </c>
      <c r="F477" s="259" t="s">
        <v>565</v>
      </c>
      <c r="G477" s="259" t="s">
        <v>565</v>
      </c>
      <c r="H477" s="259" t="s">
        <v>565</v>
      </c>
      <c r="I477" s="259" t="s">
        <v>565</v>
      </c>
      <c r="J477" s="259" t="s">
        <v>565</v>
      </c>
      <c r="K477" s="259" t="s">
        <v>565</v>
      </c>
      <c r="L477" s="259" t="s">
        <v>565</v>
      </c>
      <c r="M477" s="259" t="s">
        <v>565</v>
      </c>
      <c r="N477" s="259" t="s">
        <v>565</v>
      </c>
      <c r="O477" s="259" t="s">
        <v>565</v>
      </c>
      <c r="P477" s="259" t="s">
        <v>565</v>
      </c>
      <c r="Q477" s="259" t="s">
        <v>565</v>
      </c>
      <c r="R477" s="259" t="s">
        <v>565</v>
      </c>
      <c r="S477" s="259" t="s">
        <v>565</v>
      </c>
      <c r="T477" s="259" t="s">
        <v>565</v>
      </c>
      <c r="U477" s="259" t="s">
        <v>565</v>
      </c>
      <c r="V477" s="260" t="s">
        <v>565</v>
      </c>
      <c r="W477" s="260" t="s">
        <v>565</v>
      </c>
      <c r="X477" s="259" t="s">
        <v>565</v>
      </c>
      <c r="Y477" s="259" t="s">
        <v>565</v>
      </c>
      <c r="Z477" s="259" t="s">
        <v>565</v>
      </c>
      <c r="AA477" s="259" t="s">
        <v>565</v>
      </c>
      <c r="AB477" s="259" t="s">
        <v>565</v>
      </c>
      <c r="AC477" s="259" t="s">
        <v>565</v>
      </c>
      <c r="AD477" s="259" t="s">
        <v>565</v>
      </c>
      <c r="AE477" s="259" t="s">
        <v>565</v>
      </c>
      <c r="AF477" s="259" t="s">
        <v>565</v>
      </c>
      <c r="AG477" s="259" t="s">
        <v>565</v>
      </c>
      <c r="AH477" s="259" t="s">
        <v>565</v>
      </c>
      <c r="AI477" s="259" t="s">
        <v>565</v>
      </c>
      <c r="AJ477" s="259" t="s">
        <v>565</v>
      </c>
      <c r="AK477" s="259" t="s">
        <v>565</v>
      </c>
      <c r="AL477" s="259" t="s">
        <v>565</v>
      </c>
      <c r="AM477" s="259" t="s">
        <v>565</v>
      </c>
      <c r="AN477" s="259" t="s">
        <v>565</v>
      </c>
      <c r="AO477" s="259" t="s">
        <v>565</v>
      </c>
      <c r="AP477" s="259" t="s">
        <v>565</v>
      </c>
      <c r="AQ477" s="259" t="s">
        <v>565</v>
      </c>
      <c r="AR477" s="259" t="s">
        <v>565</v>
      </c>
      <c r="AS477" s="259" t="s">
        <v>565</v>
      </c>
      <c r="AT477" s="259" t="s">
        <v>565</v>
      </c>
      <c r="AU477" s="259" t="s">
        <v>565</v>
      </c>
      <c r="AV477" s="259" t="s">
        <v>565</v>
      </c>
      <c r="AW477" s="259" t="s">
        <v>565</v>
      </c>
      <c r="AX477" s="259" t="s">
        <v>565</v>
      </c>
      <c r="AY477" s="259" t="s">
        <v>565</v>
      </c>
      <c r="AZ477" s="259" t="s">
        <v>565</v>
      </c>
      <c r="BA477" s="259" t="s">
        <v>565</v>
      </c>
    </row>
    <row r="478" spans="4:53">
      <c r="D478" s="259" t="s">
        <v>565</v>
      </c>
      <c r="E478" s="259" t="s">
        <v>565</v>
      </c>
      <c r="F478" s="259" t="s">
        <v>565</v>
      </c>
      <c r="G478" s="259" t="s">
        <v>565</v>
      </c>
      <c r="H478" s="259" t="s">
        <v>565</v>
      </c>
      <c r="I478" s="259" t="s">
        <v>565</v>
      </c>
      <c r="J478" s="259" t="s">
        <v>565</v>
      </c>
      <c r="K478" s="259" t="s">
        <v>565</v>
      </c>
      <c r="L478" s="259" t="s">
        <v>565</v>
      </c>
      <c r="M478" s="259" t="s">
        <v>565</v>
      </c>
      <c r="N478" s="259" t="s">
        <v>565</v>
      </c>
      <c r="O478" s="259" t="s">
        <v>565</v>
      </c>
      <c r="P478" s="259" t="s">
        <v>565</v>
      </c>
      <c r="Q478" s="259" t="s">
        <v>565</v>
      </c>
      <c r="R478" s="259" t="s">
        <v>565</v>
      </c>
      <c r="S478" s="259" t="s">
        <v>565</v>
      </c>
      <c r="T478" s="259" t="s">
        <v>565</v>
      </c>
      <c r="U478" s="259" t="s">
        <v>565</v>
      </c>
      <c r="V478" s="260" t="s">
        <v>565</v>
      </c>
      <c r="W478" s="260" t="s">
        <v>565</v>
      </c>
      <c r="X478" s="259" t="s">
        <v>565</v>
      </c>
      <c r="Y478" s="259" t="s">
        <v>565</v>
      </c>
      <c r="Z478" s="259" t="s">
        <v>565</v>
      </c>
      <c r="AA478" s="259" t="s">
        <v>565</v>
      </c>
      <c r="AB478" s="259" t="s">
        <v>565</v>
      </c>
      <c r="AC478" s="259" t="s">
        <v>565</v>
      </c>
      <c r="AD478" s="259" t="s">
        <v>565</v>
      </c>
      <c r="AE478" s="259" t="s">
        <v>565</v>
      </c>
      <c r="AF478" s="259" t="s">
        <v>565</v>
      </c>
      <c r="AG478" s="259" t="s">
        <v>565</v>
      </c>
      <c r="AH478" s="259" t="s">
        <v>565</v>
      </c>
      <c r="AI478" s="259" t="s">
        <v>565</v>
      </c>
      <c r="AJ478" s="259" t="s">
        <v>565</v>
      </c>
      <c r="AK478" s="259" t="s">
        <v>565</v>
      </c>
      <c r="AL478" s="259" t="s">
        <v>565</v>
      </c>
      <c r="AM478" s="259" t="s">
        <v>565</v>
      </c>
      <c r="AN478" s="259" t="s">
        <v>565</v>
      </c>
      <c r="AO478" s="259" t="s">
        <v>565</v>
      </c>
      <c r="AP478" s="259" t="s">
        <v>565</v>
      </c>
      <c r="AQ478" s="259" t="s">
        <v>565</v>
      </c>
      <c r="AR478" s="259" t="s">
        <v>565</v>
      </c>
      <c r="AS478" s="259" t="s">
        <v>565</v>
      </c>
      <c r="AT478" s="259" t="s">
        <v>565</v>
      </c>
      <c r="AU478" s="259" t="s">
        <v>565</v>
      </c>
      <c r="AV478" s="259" t="s">
        <v>565</v>
      </c>
      <c r="AW478" s="259" t="s">
        <v>565</v>
      </c>
      <c r="AX478" s="259" t="s">
        <v>565</v>
      </c>
      <c r="AY478" s="259" t="s">
        <v>565</v>
      </c>
      <c r="AZ478" s="259" t="s">
        <v>565</v>
      </c>
      <c r="BA478" s="259" t="s">
        <v>565</v>
      </c>
    </row>
    <row r="479" spans="4:53">
      <c r="D479" s="259" t="s">
        <v>565</v>
      </c>
      <c r="E479" s="259" t="s">
        <v>565</v>
      </c>
      <c r="F479" s="259" t="s">
        <v>565</v>
      </c>
      <c r="G479" s="259" t="s">
        <v>565</v>
      </c>
      <c r="H479" s="259" t="s">
        <v>565</v>
      </c>
      <c r="I479" s="259" t="s">
        <v>565</v>
      </c>
      <c r="J479" s="259" t="s">
        <v>565</v>
      </c>
      <c r="K479" s="259" t="s">
        <v>565</v>
      </c>
      <c r="L479" s="259" t="s">
        <v>565</v>
      </c>
      <c r="M479" s="259" t="s">
        <v>565</v>
      </c>
      <c r="N479" s="259" t="s">
        <v>565</v>
      </c>
      <c r="O479" s="259" t="s">
        <v>565</v>
      </c>
      <c r="P479" s="259" t="s">
        <v>565</v>
      </c>
      <c r="Q479" s="259" t="s">
        <v>565</v>
      </c>
      <c r="R479" s="259" t="s">
        <v>565</v>
      </c>
      <c r="S479" s="259" t="s">
        <v>565</v>
      </c>
      <c r="T479" s="259" t="s">
        <v>565</v>
      </c>
      <c r="U479" s="259" t="s">
        <v>565</v>
      </c>
      <c r="V479" s="260" t="s">
        <v>565</v>
      </c>
      <c r="W479" s="260" t="s">
        <v>565</v>
      </c>
      <c r="X479" s="259" t="s">
        <v>565</v>
      </c>
      <c r="Y479" s="259" t="s">
        <v>565</v>
      </c>
      <c r="Z479" s="259" t="s">
        <v>565</v>
      </c>
      <c r="AA479" s="259" t="s">
        <v>565</v>
      </c>
      <c r="AB479" s="259" t="s">
        <v>565</v>
      </c>
      <c r="AC479" s="259" t="s">
        <v>565</v>
      </c>
      <c r="AD479" s="259" t="s">
        <v>565</v>
      </c>
      <c r="AE479" s="259" t="s">
        <v>565</v>
      </c>
      <c r="AF479" s="259" t="s">
        <v>565</v>
      </c>
      <c r="AG479" s="259" t="s">
        <v>565</v>
      </c>
      <c r="AH479" s="259" t="s">
        <v>565</v>
      </c>
      <c r="AI479" s="259" t="s">
        <v>565</v>
      </c>
      <c r="AJ479" s="259" t="s">
        <v>565</v>
      </c>
      <c r="AK479" s="259" t="s">
        <v>565</v>
      </c>
      <c r="AL479" s="259" t="s">
        <v>565</v>
      </c>
      <c r="AM479" s="259" t="s">
        <v>565</v>
      </c>
      <c r="AN479" s="259" t="s">
        <v>565</v>
      </c>
      <c r="AO479" s="259" t="s">
        <v>565</v>
      </c>
      <c r="AP479" s="259" t="s">
        <v>565</v>
      </c>
      <c r="AQ479" s="259" t="s">
        <v>565</v>
      </c>
      <c r="AR479" s="259" t="s">
        <v>565</v>
      </c>
      <c r="AS479" s="259" t="s">
        <v>565</v>
      </c>
      <c r="AT479" s="259" t="s">
        <v>565</v>
      </c>
      <c r="AU479" s="259" t="s">
        <v>565</v>
      </c>
      <c r="AV479" s="259" t="s">
        <v>565</v>
      </c>
      <c r="AW479" s="259" t="s">
        <v>565</v>
      </c>
      <c r="AX479" s="259" t="s">
        <v>565</v>
      </c>
      <c r="AY479" s="259" t="s">
        <v>565</v>
      </c>
      <c r="AZ479" s="259" t="s">
        <v>565</v>
      </c>
      <c r="BA479" s="259" t="s">
        <v>565</v>
      </c>
    </row>
    <row r="480" spans="4:53">
      <c r="D480" s="259" t="s">
        <v>565</v>
      </c>
      <c r="E480" s="259" t="s">
        <v>565</v>
      </c>
      <c r="F480" s="259" t="s">
        <v>565</v>
      </c>
      <c r="G480" s="259" t="s">
        <v>565</v>
      </c>
      <c r="H480" s="259" t="s">
        <v>565</v>
      </c>
      <c r="I480" s="259" t="s">
        <v>565</v>
      </c>
      <c r="J480" s="259" t="s">
        <v>565</v>
      </c>
      <c r="K480" s="259" t="s">
        <v>565</v>
      </c>
      <c r="L480" s="259" t="s">
        <v>565</v>
      </c>
      <c r="M480" s="259" t="s">
        <v>565</v>
      </c>
      <c r="N480" s="259" t="s">
        <v>565</v>
      </c>
      <c r="O480" s="259" t="s">
        <v>565</v>
      </c>
      <c r="P480" s="259" t="s">
        <v>565</v>
      </c>
      <c r="Q480" s="259" t="s">
        <v>565</v>
      </c>
      <c r="R480" s="259" t="s">
        <v>565</v>
      </c>
      <c r="S480" s="259" t="s">
        <v>565</v>
      </c>
      <c r="T480" s="259" t="s">
        <v>565</v>
      </c>
      <c r="U480" s="259" t="s">
        <v>565</v>
      </c>
      <c r="V480" s="260" t="s">
        <v>565</v>
      </c>
      <c r="W480" s="260" t="s">
        <v>565</v>
      </c>
      <c r="X480" s="259" t="s">
        <v>565</v>
      </c>
      <c r="Y480" s="259" t="s">
        <v>565</v>
      </c>
      <c r="Z480" s="259" t="s">
        <v>565</v>
      </c>
      <c r="AA480" s="259" t="s">
        <v>565</v>
      </c>
      <c r="AB480" s="259" t="s">
        <v>565</v>
      </c>
      <c r="AC480" s="259" t="s">
        <v>565</v>
      </c>
      <c r="AD480" s="259" t="s">
        <v>565</v>
      </c>
      <c r="AE480" s="259" t="s">
        <v>565</v>
      </c>
      <c r="AF480" s="259" t="s">
        <v>565</v>
      </c>
      <c r="AG480" s="259" t="s">
        <v>565</v>
      </c>
      <c r="AH480" s="259" t="s">
        <v>565</v>
      </c>
      <c r="AI480" s="259" t="s">
        <v>565</v>
      </c>
      <c r="AJ480" s="259" t="s">
        <v>565</v>
      </c>
      <c r="AK480" s="259" t="s">
        <v>565</v>
      </c>
      <c r="AL480" s="259" t="s">
        <v>565</v>
      </c>
      <c r="AM480" s="259" t="s">
        <v>565</v>
      </c>
      <c r="AN480" s="259" t="s">
        <v>565</v>
      </c>
      <c r="AO480" s="259" t="s">
        <v>565</v>
      </c>
      <c r="AP480" s="259" t="s">
        <v>565</v>
      </c>
      <c r="AQ480" s="259" t="s">
        <v>565</v>
      </c>
      <c r="AR480" s="259" t="s">
        <v>565</v>
      </c>
      <c r="AS480" s="259" t="s">
        <v>565</v>
      </c>
      <c r="AT480" s="259" t="s">
        <v>565</v>
      </c>
      <c r="AU480" s="259" t="s">
        <v>565</v>
      </c>
      <c r="AV480" s="259" t="s">
        <v>565</v>
      </c>
      <c r="AW480" s="259" t="s">
        <v>565</v>
      </c>
      <c r="AX480" s="259" t="s">
        <v>565</v>
      </c>
      <c r="AY480" s="259" t="s">
        <v>565</v>
      </c>
      <c r="AZ480" s="259" t="s">
        <v>565</v>
      </c>
      <c r="BA480" s="259" t="s">
        <v>565</v>
      </c>
    </row>
    <row r="481" spans="4:53">
      <c r="D481" s="259" t="s">
        <v>565</v>
      </c>
      <c r="E481" s="259" t="s">
        <v>565</v>
      </c>
      <c r="F481" s="259" t="s">
        <v>565</v>
      </c>
      <c r="G481" s="259" t="s">
        <v>565</v>
      </c>
      <c r="H481" s="259" t="s">
        <v>565</v>
      </c>
      <c r="I481" s="259" t="s">
        <v>565</v>
      </c>
      <c r="J481" s="259" t="s">
        <v>565</v>
      </c>
      <c r="K481" s="259" t="s">
        <v>565</v>
      </c>
      <c r="L481" s="259" t="s">
        <v>565</v>
      </c>
      <c r="M481" s="259" t="s">
        <v>565</v>
      </c>
      <c r="N481" s="259" t="s">
        <v>565</v>
      </c>
      <c r="O481" s="259" t="s">
        <v>565</v>
      </c>
      <c r="P481" s="259" t="s">
        <v>565</v>
      </c>
      <c r="Q481" s="259" t="s">
        <v>565</v>
      </c>
      <c r="R481" s="259" t="s">
        <v>565</v>
      </c>
      <c r="S481" s="259" t="s">
        <v>565</v>
      </c>
      <c r="T481" s="259" t="s">
        <v>565</v>
      </c>
      <c r="U481" s="259" t="s">
        <v>565</v>
      </c>
      <c r="V481" s="260" t="s">
        <v>565</v>
      </c>
      <c r="W481" s="260" t="s">
        <v>565</v>
      </c>
      <c r="X481" s="259" t="s">
        <v>565</v>
      </c>
      <c r="Y481" s="259" t="s">
        <v>565</v>
      </c>
      <c r="Z481" s="259" t="s">
        <v>565</v>
      </c>
      <c r="AA481" s="259" t="s">
        <v>565</v>
      </c>
      <c r="AB481" s="259" t="s">
        <v>565</v>
      </c>
      <c r="AC481" s="259" t="s">
        <v>565</v>
      </c>
      <c r="AD481" s="259" t="s">
        <v>565</v>
      </c>
      <c r="AE481" s="259" t="s">
        <v>565</v>
      </c>
      <c r="AF481" s="259" t="s">
        <v>565</v>
      </c>
      <c r="AG481" s="259" t="s">
        <v>565</v>
      </c>
      <c r="AH481" s="259" t="s">
        <v>565</v>
      </c>
      <c r="AI481" s="259" t="s">
        <v>565</v>
      </c>
      <c r="AJ481" s="259" t="s">
        <v>565</v>
      </c>
      <c r="AK481" s="259" t="s">
        <v>565</v>
      </c>
      <c r="AL481" s="259" t="s">
        <v>565</v>
      </c>
      <c r="AM481" s="259" t="s">
        <v>565</v>
      </c>
      <c r="AN481" s="259" t="s">
        <v>565</v>
      </c>
      <c r="AO481" s="259" t="s">
        <v>565</v>
      </c>
      <c r="AP481" s="259" t="s">
        <v>565</v>
      </c>
      <c r="AQ481" s="259" t="s">
        <v>565</v>
      </c>
      <c r="AR481" s="259" t="s">
        <v>565</v>
      </c>
      <c r="AS481" s="259" t="s">
        <v>565</v>
      </c>
      <c r="AT481" s="259" t="s">
        <v>565</v>
      </c>
      <c r="AU481" s="259" t="s">
        <v>565</v>
      </c>
      <c r="AV481" s="259" t="s">
        <v>565</v>
      </c>
      <c r="AW481" s="259" t="s">
        <v>565</v>
      </c>
      <c r="AX481" s="259" t="s">
        <v>565</v>
      </c>
      <c r="AY481" s="259" t="s">
        <v>565</v>
      </c>
      <c r="AZ481" s="259" t="s">
        <v>565</v>
      </c>
      <c r="BA481" s="259" t="s">
        <v>565</v>
      </c>
    </row>
    <row r="482" spans="4:53">
      <c r="D482" s="259" t="s">
        <v>565</v>
      </c>
      <c r="E482" s="259" t="s">
        <v>565</v>
      </c>
      <c r="F482" s="259" t="s">
        <v>565</v>
      </c>
      <c r="G482" s="259" t="s">
        <v>565</v>
      </c>
      <c r="H482" s="259" t="s">
        <v>565</v>
      </c>
      <c r="I482" s="259" t="s">
        <v>565</v>
      </c>
      <c r="J482" s="259" t="s">
        <v>565</v>
      </c>
      <c r="K482" s="259" t="s">
        <v>565</v>
      </c>
      <c r="L482" s="259" t="s">
        <v>565</v>
      </c>
      <c r="M482" s="259" t="s">
        <v>565</v>
      </c>
      <c r="N482" s="259" t="s">
        <v>565</v>
      </c>
      <c r="O482" s="259" t="s">
        <v>565</v>
      </c>
      <c r="P482" s="259" t="s">
        <v>565</v>
      </c>
      <c r="Q482" s="259" t="s">
        <v>565</v>
      </c>
      <c r="R482" s="259" t="s">
        <v>565</v>
      </c>
      <c r="S482" s="259" t="s">
        <v>565</v>
      </c>
      <c r="T482" s="259" t="s">
        <v>565</v>
      </c>
      <c r="U482" s="259" t="s">
        <v>565</v>
      </c>
      <c r="V482" s="260" t="s">
        <v>565</v>
      </c>
      <c r="W482" s="260" t="s">
        <v>565</v>
      </c>
      <c r="X482" s="259" t="s">
        <v>565</v>
      </c>
      <c r="Y482" s="259" t="s">
        <v>565</v>
      </c>
      <c r="Z482" s="259" t="s">
        <v>565</v>
      </c>
      <c r="AA482" s="259" t="s">
        <v>565</v>
      </c>
      <c r="AB482" s="259" t="s">
        <v>565</v>
      </c>
      <c r="AC482" s="259" t="s">
        <v>565</v>
      </c>
      <c r="AD482" s="259" t="s">
        <v>565</v>
      </c>
      <c r="AE482" s="259" t="s">
        <v>565</v>
      </c>
      <c r="AF482" s="259" t="s">
        <v>565</v>
      </c>
      <c r="AG482" s="259" t="s">
        <v>565</v>
      </c>
      <c r="AH482" s="259" t="s">
        <v>565</v>
      </c>
      <c r="AI482" s="259" t="s">
        <v>565</v>
      </c>
      <c r="AJ482" s="259" t="s">
        <v>565</v>
      </c>
      <c r="AK482" s="259" t="s">
        <v>565</v>
      </c>
      <c r="AL482" s="259" t="s">
        <v>565</v>
      </c>
      <c r="AM482" s="259" t="s">
        <v>565</v>
      </c>
      <c r="AN482" s="259" t="s">
        <v>565</v>
      </c>
      <c r="AO482" s="259" t="s">
        <v>565</v>
      </c>
      <c r="AP482" s="259" t="s">
        <v>565</v>
      </c>
      <c r="AQ482" s="259" t="s">
        <v>565</v>
      </c>
      <c r="AR482" s="259" t="s">
        <v>565</v>
      </c>
      <c r="AS482" s="259" t="s">
        <v>565</v>
      </c>
      <c r="AT482" s="259" t="s">
        <v>565</v>
      </c>
      <c r="AU482" s="259" t="s">
        <v>565</v>
      </c>
      <c r="AV482" s="259" t="s">
        <v>565</v>
      </c>
      <c r="AW482" s="259" t="s">
        <v>565</v>
      </c>
      <c r="AX482" s="259" t="s">
        <v>565</v>
      </c>
      <c r="AY482" s="259" t="s">
        <v>565</v>
      </c>
      <c r="AZ482" s="259" t="s">
        <v>565</v>
      </c>
      <c r="BA482" s="259" t="s">
        <v>565</v>
      </c>
    </row>
    <row r="483" spans="4:53">
      <c r="D483" s="259" t="s">
        <v>565</v>
      </c>
      <c r="E483" s="259" t="s">
        <v>565</v>
      </c>
      <c r="F483" s="259" t="s">
        <v>565</v>
      </c>
      <c r="G483" s="259" t="s">
        <v>565</v>
      </c>
      <c r="H483" s="259" t="s">
        <v>565</v>
      </c>
      <c r="I483" s="259" t="s">
        <v>565</v>
      </c>
      <c r="J483" s="259" t="s">
        <v>565</v>
      </c>
      <c r="K483" s="259" t="s">
        <v>565</v>
      </c>
      <c r="L483" s="259" t="s">
        <v>565</v>
      </c>
      <c r="M483" s="259" t="s">
        <v>565</v>
      </c>
      <c r="N483" s="259" t="s">
        <v>565</v>
      </c>
      <c r="O483" s="259" t="s">
        <v>565</v>
      </c>
      <c r="P483" s="259" t="s">
        <v>565</v>
      </c>
      <c r="Q483" s="259" t="s">
        <v>565</v>
      </c>
      <c r="R483" s="259" t="s">
        <v>565</v>
      </c>
      <c r="S483" s="259" t="s">
        <v>565</v>
      </c>
      <c r="T483" s="259" t="s">
        <v>565</v>
      </c>
      <c r="U483" s="259" t="s">
        <v>565</v>
      </c>
      <c r="V483" s="260" t="s">
        <v>565</v>
      </c>
      <c r="W483" s="260" t="s">
        <v>565</v>
      </c>
      <c r="X483" s="259" t="s">
        <v>565</v>
      </c>
      <c r="Y483" s="259" t="s">
        <v>565</v>
      </c>
      <c r="Z483" s="259" t="s">
        <v>565</v>
      </c>
      <c r="AA483" s="259" t="s">
        <v>565</v>
      </c>
      <c r="AB483" s="259" t="s">
        <v>565</v>
      </c>
      <c r="AC483" s="259" t="s">
        <v>565</v>
      </c>
      <c r="AD483" s="259" t="s">
        <v>565</v>
      </c>
      <c r="AE483" s="259" t="s">
        <v>565</v>
      </c>
      <c r="AF483" s="259" t="s">
        <v>565</v>
      </c>
      <c r="AG483" s="259" t="s">
        <v>565</v>
      </c>
      <c r="AH483" s="259" t="s">
        <v>565</v>
      </c>
      <c r="AI483" s="259" t="s">
        <v>565</v>
      </c>
      <c r="AJ483" s="259" t="s">
        <v>565</v>
      </c>
      <c r="AK483" s="259" t="s">
        <v>565</v>
      </c>
      <c r="AL483" s="259" t="s">
        <v>565</v>
      </c>
      <c r="AM483" s="259" t="s">
        <v>565</v>
      </c>
      <c r="AN483" s="259" t="s">
        <v>565</v>
      </c>
      <c r="AO483" s="259" t="s">
        <v>565</v>
      </c>
      <c r="AP483" s="259" t="s">
        <v>565</v>
      </c>
      <c r="AQ483" s="259" t="s">
        <v>565</v>
      </c>
      <c r="AR483" s="259" t="s">
        <v>565</v>
      </c>
      <c r="AS483" s="259" t="s">
        <v>565</v>
      </c>
      <c r="AT483" s="259" t="s">
        <v>565</v>
      </c>
      <c r="AU483" s="259" t="s">
        <v>565</v>
      </c>
      <c r="AV483" s="259" t="s">
        <v>565</v>
      </c>
      <c r="AW483" s="259" t="s">
        <v>565</v>
      </c>
      <c r="AX483" s="259" t="s">
        <v>565</v>
      </c>
      <c r="AY483" s="259" t="s">
        <v>565</v>
      </c>
      <c r="AZ483" s="259" t="s">
        <v>565</v>
      </c>
      <c r="BA483" s="259" t="s">
        <v>565</v>
      </c>
    </row>
    <row r="484" spans="4:53">
      <c r="D484" s="259" t="s">
        <v>565</v>
      </c>
      <c r="E484" s="259" t="s">
        <v>565</v>
      </c>
      <c r="F484" s="259" t="s">
        <v>565</v>
      </c>
      <c r="G484" s="259" t="s">
        <v>565</v>
      </c>
      <c r="H484" s="259" t="s">
        <v>565</v>
      </c>
      <c r="I484" s="259" t="s">
        <v>565</v>
      </c>
      <c r="J484" s="259" t="s">
        <v>565</v>
      </c>
      <c r="K484" s="259" t="s">
        <v>565</v>
      </c>
      <c r="L484" s="259" t="s">
        <v>565</v>
      </c>
      <c r="M484" s="259" t="s">
        <v>565</v>
      </c>
      <c r="N484" s="259" t="s">
        <v>565</v>
      </c>
      <c r="O484" s="259" t="s">
        <v>565</v>
      </c>
      <c r="P484" s="259" t="s">
        <v>565</v>
      </c>
      <c r="Q484" s="259" t="s">
        <v>565</v>
      </c>
      <c r="R484" s="259" t="s">
        <v>565</v>
      </c>
      <c r="S484" s="259" t="s">
        <v>565</v>
      </c>
      <c r="T484" s="259" t="s">
        <v>565</v>
      </c>
      <c r="U484" s="259" t="s">
        <v>565</v>
      </c>
      <c r="V484" s="260" t="s">
        <v>565</v>
      </c>
      <c r="W484" s="260" t="s">
        <v>565</v>
      </c>
      <c r="X484" s="259" t="s">
        <v>565</v>
      </c>
      <c r="Y484" s="259" t="s">
        <v>565</v>
      </c>
      <c r="Z484" s="259" t="s">
        <v>565</v>
      </c>
      <c r="AA484" s="259" t="s">
        <v>565</v>
      </c>
      <c r="AB484" s="259" t="s">
        <v>565</v>
      </c>
      <c r="AC484" s="259" t="s">
        <v>565</v>
      </c>
      <c r="AD484" s="259" t="s">
        <v>565</v>
      </c>
      <c r="AE484" s="259" t="s">
        <v>565</v>
      </c>
      <c r="AF484" s="259" t="s">
        <v>565</v>
      </c>
      <c r="AG484" s="259" t="s">
        <v>565</v>
      </c>
      <c r="AH484" s="259" t="s">
        <v>565</v>
      </c>
      <c r="AI484" s="259" t="s">
        <v>565</v>
      </c>
      <c r="AJ484" s="259" t="s">
        <v>565</v>
      </c>
      <c r="AK484" s="259" t="s">
        <v>565</v>
      </c>
      <c r="AL484" s="259" t="s">
        <v>565</v>
      </c>
      <c r="AM484" s="259" t="s">
        <v>565</v>
      </c>
      <c r="AN484" s="259" t="s">
        <v>565</v>
      </c>
      <c r="AO484" s="259" t="s">
        <v>565</v>
      </c>
      <c r="AP484" s="259" t="s">
        <v>565</v>
      </c>
      <c r="AQ484" s="259" t="s">
        <v>565</v>
      </c>
      <c r="AR484" s="259" t="s">
        <v>565</v>
      </c>
      <c r="AS484" s="259" t="s">
        <v>565</v>
      </c>
      <c r="AT484" s="259" t="s">
        <v>565</v>
      </c>
      <c r="AU484" s="259" t="s">
        <v>565</v>
      </c>
      <c r="AV484" s="259" t="s">
        <v>565</v>
      </c>
      <c r="AW484" s="259" t="s">
        <v>565</v>
      </c>
      <c r="AX484" s="259" t="s">
        <v>565</v>
      </c>
      <c r="AY484" s="259" t="s">
        <v>565</v>
      </c>
      <c r="AZ484" s="259" t="s">
        <v>565</v>
      </c>
      <c r="BA484" s="259" t="s">
        <v>565</v>
      </c>
    </row>
    <row r="485" spans="4:53">
      <c r="D485" s="259" t="s">
        <v>565</v>
      </c>
      <c r="E485" s="259" t="s">
        <v>565</v>
      </c>
      <c r="F485" s="259" t="s">
        <v>565</v>
      </c>
      <c r="G485" s="259" t="s">
        <v>565</v>
      </c>
      <c r="H485" s="259" t="s">
        <v>565</v>
      </c>
      <c r="I485" s="259" t="s">
        <v>565</v>
      </c>
      <c r="J485" s="259" t="s">
        <v>565</v>
      </c>
      <c r="K485" s="259" t="s">
        <v>565</v>
      </c>
      <c r="L485" s="259" t="s">
        <v>565</v>
      </c>
      <c r="M485" s="259" t="s">
        <v>565</v>
      </c>
      <c r="N485" s="259" t="s">
        <v>565</v>
      </c>
      <c r="O485" s="259" t="s">
        <v>565</v>
      </c>
      <c r="P485" s="259" t="s">
        <v>565</v>
      </c>
      <c r="Q485" s="259" t="s">
        <v>565</v>
      </c>
      <c r="R485" s="259" t="s">
        <v>565</v>
      </c>
      <c r="S485" s="259" t="s">
        <v>565</v>
      </c>
      <c r="T485" s="259" t="s">
        <v>565</v>
      </c>
      <c r="U485" s="259" t="s">
        <v>565</v>
      </c>
      <c r="V485" s="260" t="s">
        <v>565</v>
      </c>
      <c r="W485" s="260" t="s">
        <v>565</v>
      </c>
      <c r="X485" s="259" t="s">
        <v>565</v>
      </c>
      <c r="Y485" s="259" t="s">
        <v>565</v>
      </c>
      <c r="Z485" s="259" t="s">
        <v>565</v>
      </c>
      <c r="AA485" s="259" t="s">
        <v>565</v>
      </c>
      <c r="AB485" s="259" t="s">
        <v>565</v>
      </c>
      <c r="AC485" s="259" t="s">
        <v>565</v>
      </c>
      <c r="AD485" s="259" t="s">
        <v>565</v>
      </c>
      <c r="AE485" s="259" t="s">
        <v>565</v>
      </c>
      <c r="AF485" s="259" t="s">
        <v>565</v>
      </c>
      <c r="AG485" s="259" t="s">
        <v>565</v>
      </c>
      <c r="AH485" s="259" t="s">
        <v>565</v>
      </c>
      <c r="AI485" s="259" t="s">
        <v>565</v>
      </c>
      <c r="AJ485" s="259" t="s">
        <v>565</v>
      </c>
      <c r="AK485" s="259" t="s">
        <v>565</v>
      </c>
      <c r="AL485" s="259" t="s">
        <v>565</v>
      </c>
      <c r="AM485" s="259" t="s">
        <v>565</v>
      </c>
      <c r="AN485" s="259" t="s">
        <v>565</v>
      </c>
      <c r="AO485" s="259" t="s">
        <v>565</v>
      </c>
      <c r="AP485" s="259" t="s">
        <v>565</v>
      </c>
      <c r="AQ485" s="259" t="s">
        <v>565</v>
      </c>
      <c r="AR485" s="259" t="s">
        <v>565</v>
      </c>
      <c r="AS485" s="259" t="s">
        <v>565</v>
      </c>
      <c r="AT485" s="259" t="s">
        <v>565</v>
      </c>
      <c r="AU485" s="259" t="s">
        <v>565</v>
      </c>
      <c r="AV485" s="259" t="s">
        <v>565</v>
      </c>
      <c r="AW485" s="259" t="s">
        <v>565</v>
      </c>
      <c r="AX485" s="259" t="s">
        <v>565</v>
      </c>
      <c r="AY485" s="259" t="s">
        <v>565</v>
      </c>
      <c r="AZ485" s="259" t="s">
        <v>565</v>
      </c>
      <c r="BA485" s="259" t="s">
        <v>565</v>
      </c>
    </row>
    <row r="486" spans="4:53">
      <c r="D486" s="259" t="s">
        <v>565</v>
      </c>
      <c r="E486" s="259" t="s">
        <v>565</v>
      </c>
      <c r="F486" s="259" t="s">
        <v>565</v>
      </c>
      <c r="G486" s="259" t="s">
        <v>565</v>
      </c>
      <c r="H486" s="259" t="s">
        <v>565</v>
      </c>
      <c r="I486" s="259" t="s">
        <v>565</v>
      </c>
      <c r="J486" s="259" t="s">
        <v>565</v>
      </c>
      <c r="K486" s="259" t="s">
        <v>565</v>
      </c>
      <c r="L486" s="259" t="s">
        <v>565</v>
      </c>
      <c r="M486" s="259" t="s">
        <v>565</v>
      </c>
      <c r="N486" s="259" t="s">
        <v>565</v>
      </c>
      <c r="O486" s="259" t="s">
        <v>565</v>
      </c>
      <c r="P486" s="259" t="s">
        <v>565</v>
      </c>
      <c r="Q486" s="259" t="s">
        <v>565</v>
      </c>
      <c r="R486" s="259" t="s">
        <v>565</v>
      </c>
      <c r="S486" s="259" t="s">
        <v>565</v>
      </c>
      <c r="T486" s="259" t="s">
        <v>565</v>
      </c>
      <c r="U486" s="259" t="s">
        <v>565</v>
      </c>
      <c r="V486" s="260" t="s">
        <v>565</v>
      </c>
      <c r="W486" s="260" t="s">
        <v>565</v>
      </c>
      <c r="X486" s="259" t="s">
        <v>565</v>
      </c>
      <c r="Y486" s="259" t="s">
        <v>565</v>
      </c>
      <c r="Z486" s="259" t="s">
        <v>565</v>
      </c>
      <c r="AA486" s="259" t="s">
        <v>565</v>
      </c>
      <c r="AB486" s="259" t="s">
        <v>565</v>
      </c>
      <c r="AC486" s="259" t="s">
        <v>565</v>
      </c>
      <c r="AD486" s="259" t="s">
        <v>565</v>
      </c>
      <c r="AE486" s="259" t="s">
        <v>565</v>
      </c>
      <c r="AF486" s="259" t="s">
        <v>565</v>
      </c>
      <c r="AG486" s="259" t="s">
        <v>565</v>
      </c>
      <c r="AH486" s="259" t="s">
        <v>565</v>
      </c>
      <c r="AI486" s="259" t="s">
        <v>565</v>
      </c>
      <c r="AJ486" s="259" t="s">
        <v>565</v>
      </c>
      <c r="AK486" s="259" t="s">
        <v>565</v>
      </c>
      <c r="AL486" s="259" t="s">
        <v>565</v>
      </c>
      <c r="AM486" s="259" t="s">
        <v>565</v>
      </c>
      <c r="AN486" s="259" t="s">
        <v>565</v>
      </c>
      <c r="AO486" s="259" t="s">
        <v>565</v>
      </c>
      <c r="AP486" s="259" t="s">
        <v>565</v>
      </c>
      <c r="AQ486" s="259" t="s">
        <v>565</v>
      </c>
      <c r="AR486" s="259" t="s">
        <v>565</v>
      </c>
      <c r="AS486" s="259" t="s">
        <v>565</v>
      </c>
      <c r="AT486" s="259" t="s">
        <v>565</v>
      </c>
      <c r="AU486" s="259" t="s">
        <v>565</v>
      </c>
      <c r="AV486" s="259" t="s">
        <v>565</v>
      </c>
      <c r="AW486" s="259" t="s">
        <v>565</v>
      </c>
      <c r="AX486" s="259" t="s">
        <v>565</v>
      </c>
      <c r="AY486" s="259" t="s">
        <v>565</v>
      </c>
      <c r="AZ486" s="259" t="s">
        <v>565</v>
      </c>
      <c r="BA486" s="259" t="s">
        <v>565</v>
      </c>
    </row>
    <row r="487" spans="4:53">
      <c r="D487" s="259" t="s">
        <v>565</v>
      </c>
      <c r="E487" s="259" t="s">
        <v>565</v>
      </c>
      <c r="F487" s="259" t="s">
        <v>565</v>
      </c>
      <c r="G487" s="259" t="s">
        <v>565</v>
      </c>
      <c r="H487" s="259" t="s">
        <v>565</v>
      </c>
      <c r="I487" s="259" t="s">
        <v>565</v>
      </c>
      <c r="J487" s="259" t="s">
        <v>565</v>
      </c>
      <c r="K487" s="259" t="s">
        <v>565</v>
      </c>
      <c r="L487" s="259" t="s">
        <v>565</v>
      </c>
      <c r="M487" s="259" t="s">
        <v>565</v>
      </c>
      <c r="N487" s="259" t="s">
        <v>565</v>
      </c>
      <c r="O487" s="259" t="s">
        <v>565</v>
      </c>
      <c r="P487" s="259" t="s">
        <v>565</v>
      </c>
      <c r="Q487" s="259" t="s">
        <v>565</v>
      </c>
      <c r="R487" s="259" t="s">
        <v>565</v>
      </c>
      <c r="S487" s="259" t="s">
        <v>565</v>
      </c>
      <c r="T487" s="259" t="s">
        <v>565</v>
      </c>
      <c r="U487" s="259" t="s">
        <v>565</v>
      </c>
      <c r="V487" s="260" t="s">
        <v>565</v>
      </c>
      <c r="W487" s="260" t="s">
        <v>565</v>
      </c>
      <c r="X487" s="259" t="s">
        <v>565</v>
      </c>
      <c r="Y487" s="259" t="s">
        <v>565</v>
      </c>
      <c r="Z487" s="259" t="s">
        <v>565</v>
      </c>
      <c r="AA487" s="259" t="s">
        <v>565</v>
      </c>
      <c r="AB487" s="259" t="s">
        <v>565</v>
      </c>
      <c r="AC487" s="259" t="s">
        <v>565</v>
      </c>
      <c r="AD487" s="259" t="s">
        <v>565</v>
      </c>
      <c r="AE487" s="259" t="s">
        <v>565</v>
      </c>
      <c r="AF487" s="259" t="s">
        <v>565</v>
      </c>
      <c r="AG487" s="259" t="s">
        <v>565</v>
      </c>
      <c r="AH487" s="259" t="s">
        <v>565</v>
      </c>
      <c r="AI487" s="259" t="s">
        <v>565</v>
      </c>
      <c r="AJ487" s="259" t="s">
        <v>565</v>
      </c>
      <c r="AK487" s="259" t="s">
        <v>565</v>
      </c>
      <c r="AL487" s="259" t="s">
        <v>565</v>
      </c>
      <c r="AM487" s="259" t="s">
        <v>565</v>
      </c>
      <c r="AN487" s="259" t="s">
        <v>565</v>
      </c>
      <c r="AO487" s="259" t="s">
        <v>565</v>
      </c>
      <c r="AP487" s="259" t="s">
        <v>565</v>
      </c>
      <c r="AQ487" s="259" t="s">
        <v>565</v>
      </c>
      <c r="AR487" s="259" t="s">
        <v>565</v>
      </c>
      <c r="AS487" s="259" t="s">
        <v>565</v>
      </c>
      <c r="AT487" s="259" t="s">
        <v>565</v>
      </c>
      <c r="AU487" s="259" t="s">
        <v>565</v>
      </c>
      <c r="AV487" s="259" t="s">
        <v>565</v>
      </c>
      <c r="AW487" s="259" t="s">
        <v>565</v>
      </c>
      <c r="AX487" s="259" t="s">
        <v>565</v>
      </c>
      <c r="AY487" s="259" t="s">
        <v>565</v>
      </c>
      <c r="AZ487" s="259" t="s">
        <v>565</v>
      </c>
      <c r="BA487" s="259" t="s">
        <v>565</v>
      </c>
    </row>
    <row r="488" spans="4:53">
      <c r="D488" s="259" t="s">
        <v>565</v>
      </c>
      <c r="E488" s="259" t="s">
        <v>565</v>
      </c>
      <c r="F488" s="259" t="s">
        <v>565</v>
      </c>
      <c r="G488" s="259" t="s">
        <v>565</v>
      </c>
      <c r="H488" s="259" t="s">
        <v>565</v>
      </c>
      <c r="I488" s="259" t="s">
        <v>565</v>
      </c>
      <c r="J488" s="259" t="s">
        <v>565</v>
      </c>
      <c r="K488" s="259" t="s">
        <v>565</v>
      </c>
      <c r="L488" s="259" t="s">
        <v>565</v>
      </c>
      <c r="M488" s="259" t="s">
        <v>565</v>
      </c>
      <c r="N488" s="259" t="s">
        <v>565</v>
      </c>
      <c r="O488" s="259" t="s">
        <v>565</v>
      </c>
      <c r="P488" s="259" t="s">
        <v>565</v>
      </c>
      <c r="Q488" s="259" t="s">
        <v>565</v>
      </c>
      <c r="R488" s="259" t="s">
        <v>565</v>
      </c>
      <c r="S488" s="259" t="s">
        <v>565</v>
      </c>
      <c r="T488" s="259" t="s">
        <v>565</v>
      </c>
      <c r="U488" s="259" t="s">
        <v>565</v>
      </c>
      <c r="V488" s="260" t="s">
        <v>565</v>
      </c>
      <c r="W488" s="260" t="s">
        <v>565</v>
      </c>
      <c r="X488" s="259" t="s">
        <v>565</v>
      </c>
      <c r="Y488" s="259" t="s">
        <v>565</v>
      </c>
      <c r="Z488" s="259" t="s">
        <v>565</v>
      </c>
      <c r="AA488" s="259" t="s">
        <v>565</v>
      </c>
      <c r="AB488" s="259" t="s">
        <v>565</v>
      </c>
      <c r="AC488" s="259" t="s">
        <v>565</v>
      </c>
      <c r="AD488" s="259" t="s">
        <v>565</v>
      </c>
      <c r="AE488" s="259" t="s">
        <v>565</v>
      </c>
      <c r="AF488" s="259" t="s">
        <v>565</v>
      </c>
      <c r="AG488" s="259" t="s">
        <v>565</v>
      </c>
      <c r="AH488" s="259" t="s">
        <v>565</v>
      </c>
      <c r="AI488" s="259" t="s">
        <v>565</v>
      </c>
      <c r="AJ488" s="259" t="s">
        <v>565</v>
      </c>
      <c r="AK488" s="259" t="s">
        <v>565</v>
      </c>
      <c r="AL488" s="259" t="s">
        <v>565</v>
      </c>
      <c r="AM488" s="259" t="s">
        <v>565</v>
      </c>
      <c r="AN488" s="259" t="s">
        <v>565</v>
      </c>
      <c r="AO488" s="259" t="s">
        <v>565</v>
      </c>
      <c r="AP488" s="259" t="s">
        <v>565</v>
      </c>
      <c r="AQ488" s="259" t="s">
        <v>565</v>
      </c>
      <c r="AR488" s="259" t="s">
        <v>565</v>
      </c>
      <c r="AS488" s="259" t="s">
        <v>565</v>
      </c>
      <c r="AT488" s="259" t="s">
        <v>565</v>
      </c>
      <c r="AU488" s="259" t="s">
        <v>565</v>
      </c>
      <c r="AV488" s="259" t="s">
        <v>565</v>
      </c>
      <c r="AW488" s="259" t="s">
        <v>565</v>
      </c>
      <c r="AX488" s="259" t="s">
        <v>565</v>
      </c>
      <c r="AY488" s="259" t="s">
        <v>565</v>
      </c>
      <c r="AZ488" s="259" t="s">
        <v>565</v>
      </c>
      <c r="BA488" s="259" t="s">
        <v>565</v>
      </c>
    </row>
    <row r="489" spans="4:53">
      <c r="D489" s="259" t="s">
        <v>565</v>
      </c>
      <c r="E489" s="259" t="s">
        <v>565</v>
      </c>
      <c r="F489" s="259" t="s">
        <v>565</v>
      </c>
      <c r="G489" s="259" t="s">
        <v>565</v>
      </c>
      <c r="H489" s="259" t="s">
        <v>565</v>
      </c>
      <c r="I489" s="259" t="s">
        <v>565</v>
      </c>
      <c r="J489" s="259" t="s">
        <v>565</v>
      </c>
      <c r="K489" s="259" t="s">
        <v>565</v>
      </c>
      <c r="L489" s="259" t="s">
        <v>565</v>
      </c>
      <c r="M489" s="259" t="s">
        <v>565</v>
      </c>
      <c r="N489" s="259" t="s">
        <v>565</v>
      </c>
      <c r="O489" s="259" t="s">
        <v>565</v>
      </c>
      <c r="P489" s="259" t="s">
        <v>565</v>
      </c>
      <c r="Q489" s="259" t="s">
        <v>565</v>
      </c>
      <c r="R489" s="259" t="s">
        <v>565</v>
      </c>
      <c r="S489" s="259" t="s">
        <v>565</v>
      </c>
      <c r="T489" s="259" t="s">
        <v>565</v>
      </c>
      <c r="U489" s="259" t="s">
        <v>565</v>
      </c>
      <c r="V489" s="260" t="s">
        <v>565</v>
      </c>
      <c r="W489" s="260" t="s">
        <v>565</v>
      </c>
      <c r="X489" s="259" t="s">
        <v>565</v>
      </c>
      <c r="Y489" s="259" t="s">
        <v>565</v>
      </c>
      <c r="Z489" s="259" t="s">
        <v>565</v>
      </c>
      <c r="AA489" s="259" t="s">
        <v>565</v>
      </c>
      <c r="AB489" s="259" t="s">
        <v>565</v>
      </c>
      <c r="AC489" s="259" t="s">
        <v>565</v>
      </c>
      <c r="AD489" s="259" t="s">
        <v>565</v>
      </c>
      <c r="AE489" s="259" t="s">
        <v>565</v>
      </c>
      <c r="AF489" s="259" t="s">
        <v>565</v>
      </c>
      <c r="AG489" s="259" t="s">
        <v>565</v>
      </c>
      <c r="AH489" s="259" t="s">
        <v>565</v>
      </c>
      <c r="AI489" s="259" t="s">
        <v>565</v>
      </c>
      <c r="AJ489" s="259" t="s">
        <v>565</v>
      </c>
      <c r="AK489" s="259" t="s">
        <v>565</v>
      </c>
      <c r="AL489" s="259" t="s">
        <v>565</v>
      </c>
      <c r="AM489" s="259" t="s">
        <v>565</v>
      </c>
      <c r="AN489" s="259" t="s">
        <v>565</v>
      </c>
      <c r="AO489" s="259" t="s">
        <v>565</v>
      </c>
      <c r="AP489" s="259" t="s">
        <v>565</v>
      </c>
      <c r="AQ489" s="259" t="s">
        <v>565</v>
      </c>
      <c r="AR489" s="259" t="s">
        <v>565</v>
      </c>
      <c r="AS489" s="259" t="s">
        <v>565</v>
      </c>
      <c r="AT489" s="259" t="s">
        <v>565</v>
      </c>
      <c r="AU489" s="259" t="s">
        <v>565</v>
      </c>
      <c r="AV489" s="259" t="s">
        <v>565</v>
      </c>
      <c r="AW489" s="259" t="s">
        <v>565</v>
      </c>
      <c r="AX489" s="259" t="s">
        <v>565</v>
      </c>
      <c r="AY489" s="259" t="s">
        <v>565</v>
      </c>
      <c r="AZ489" s="259" t="s">
        <v>565</v>
      </c>
      <c r="BA489" s="259" t="s">
        <v>565</v>
      </c>
    </row>
    <row r="490" spans="4:53">
      <c r="D490" s="259" t="s">
        <v>565</v>
      </c>
      <c r="E490" s="259" t="s">
        <v>565</v>
      </c>
      <c r="F490" s="259" t="s">
        <v>565</v>
      </c>
      <c r="G490" s="259" t="s">
        <v>565</v>
      </c>
      <c r="H490" s="259" t="s">
        <v>565</v>
      </c>
      <c r="I490" s="259" t="s">
        <v>565</v>
      </c>
      <c r="J490" s="259" t="s">
        <v>565</v>
      </c>
      <c r="K490" s="259" t="s">
        <v>565</v>
      </c>
      <c r="L490" s="259" t="s">
        <v>565</v>
      </c>
      <c r="M490" s="259" t="s">
        <v>565</v>
      </c>
      <c r="N490" s="259" t="s">
        <v>565</v>
      </c>
      <c r="O490" s="259" t="s">
        <v>565</v>
      </c>
      <c r="P490" s="259" t="s">
        <v>565</v>
      </c>
      <c r="Q490" s="259" t="s">
        <v>565</v>
      </c>
      <c r="R490" s="259" t="s">
        <v>565</v>
      </c>
      <c r="S490" s="259" t="s">
        <v>565</v>
      </c>
      <c r="T490" s="259" t="s">
        <v>565</v>
      </c>
      <c r="U490" s="259" t="s">
        <v>565</v>
      </c>
      <c r="V490" s="260" t="s">
        <v>565</v>
      </c>
      <c r="W490" s="260" t="s">
        <v>565</v>
      </c>
      <c r="X490" s="259" t="s">
        <v>565</v>
      </c>
      <c r="Y490" s="259" t="s">
        <v>565</v>
      </c>
      <c r="Z490" s="259" t="s">
        <v>565</v>
      </c>
      <c r="AA490" s="259" t="s">
        <v>565</v>
      </c>
      <c r="AB490" s="259" t="s">
        <v>565</v>
      </c>
      <c r="AC490" s="259" t="s">
        <v>565</v>
      </c>
      <c r="AD490" s="259" t="s">
        <v>565</v>
      </c>
      <c r="AE490" s="259" t="s">
        <v>565</v>
      </c>
      <c r="AF490" s="259" t="s">
        <v>565</v>
      </c>
      <c r="AG490" s="259" t="s">
        <v>565</v>
      </c>
      <c r="AH490" s="259" t="s">
        <v>565</v>
      </c>
      <c r="AI490" s="259" t="s">
        <v>565</v>
      </c>
      <c r="AJ490" s="259" t="s">
        <v>565</v>
      </c>
      <c r="AK490" s="259" t="s">
        <v>565</v>
      </c>
      <c r="AL490" s="259" t="s">
        <v>565</v>
      </c>
      <c r="AM490" s="259" t="s">
        <v>565</v>
      </c>
      <c r="AN490" s="259" t="s">
        <v>565</v>
      </c>
      <c r="AO490" s="259" t="s">
        <v>565</v>
      </c>
      <c r="AP490" s="259" t="s">
        <v>565</v>
      </c>
      <c r="AQ490" s="259" t="s">
        <v>565</v>
      </c>
      <c r="AR490" s="259" t="s">
        <v>565</v>
      </c>
      <c r="AS490" s="259" t="s">
        <v>565</v>
      </c>
      <c r="AT490" s="259" t="s">
        <v>565</v>
      </c>
      <c r="AU490" s="259" t="s">
        <v>565</v>
      </c>
      <c r="AV490" s="259" t="s">
        <v>565</v>
      </c>
      <c r="AW490" s="259" t="s">
        <v>565</v>
      </c>
      <c r="AX490" s="259" t="s">
        <v>565</v>
      </c>
      <c r="AY490" s="259" t="s">
        <v>565</v>
      </c>
      <c r="AZ490" s="259" t="s">
        <v>565</v>
      </c>
      <c r="BA490" s="259" t="s">
        <v>565</v>
      </c>
    </row>
    <row r="491" spans="4:53">
      <c r="D491" s="259" t="s">
        <v>565</v>
      </c>
      <c r="E491" s="259" t="s">
        <v>565</v>
      </c>
      <c r="F491" s="259" t="s">
        <v>565</v>
      </c>
      <c r="G491" s="259" t="s">
        <v>565</v>
      </c>
      <c r="H491" s="259" t="s">
        <v>565</v>
      </c>
      <c r="I491" s="259" t="s">
        <v>565</v>
      </c>
      <c r="J491" s="259" t="s">
        <v>565</v>
      </c>
      <c r="K491" s="259" t="s">
        <v>565</v>
      </c>
      <c r="L491" s="259" t="s">
        <v>565</v>
      </c>
      <c r="M491" s="259" t="s">
        <v>565</v>
      </c>
      <c r="N491" s="259" t="s">
        <v>565</v>
      </c>
      <c r="O491" s="259" t="s">
        <v>565</v>
      </c>
      <c r="P491" s="259" t="s">
        <v>565</v>
      </c>
      <c r="Q491" s="259" t="s">
        <v>565</v>
      </c>
      <c r="R491" s="259" t="s">
        <v>565</v>
      </c>
      <c r="S491" s="259" t="s">
        <v>565</v>
      </c>
      <c r="T491" s="259" t="s">
        <v>565</v>
      </c>
      <c r="U491" s="259" t="s">
        <v>565</v>
      </c>
      <c r="V491" s="260" t="s">
        <v>565</v>
      </c>
      <c r="W491" s="260" t="s">
        <v>565</v>
      </c>
      <c r="X491" s="259" t="s">
        <v>565</v>
      </c>
      <c r="Y491" s="259" t="s">
        <v>565</v>
      </c>
      <c r="Z491" s="259" t="s">
        <v>565</v>
      </c>
      <c r="AA491" s="259" t="s">
        <v>565</v>
      </c>
      <c r="AB491" s="259" t="s">
        <v>565</v>
      </c>
      <c r="AC491" s="259" t="s">
        <v>565</v>
      </c>
      <c r="AD491" s="259" t="s">
        <v>565</v>
      </c>
      <c r="AE491" s="259" t="s">
        <v>565</v>
      </c>
      <c r="AF491" s="259" t="s">
        <v>565</v>
      </c>
      <c r="AG491" s="259" t="s">
        <v>565</v>
      </c>
      <c r="AH491" s="259" t="s">
        <v>565</v>
      </c>
      <c r="AI491" s="259" t="s">
        <v>565</v>
      </c>
      <c r="AJ491" s="259" t="s">
        <v>565</v>
      </c>
      <c r="AK491" s="259" t="s">
        <v>565</v>
      </c>
      <c r="AL491" s="259" t="s">
        <v>565</v>
      </c>
      <c r="AM491" s="259" t="s">
        <v>565</v>
      </c>
      <c r="AN491" s="259" t="s">
        <v>565</v>
      </c>
      <c r="AO491" s="259" t="s">
        <v>565</v>
      </c>
      <c r="AP491" s="259" t="s">
        <v>565</v>
      </c>
      <c r="AQ491" s="259" t="s">
        <v>565</v>
      </c>
      <c r="AR491" s="259" t="s">
        <v>565</v>
      </c>
      <c r="AS491" s="259" t="s">
        <v>565</v>
      </c>
      <c r="AT491" s="259" t="s">
        <v>565</v>
      </c>
      <c r="AU491" s="259" t="s">
        <v>565</v>
      </c>
      <c r="AV491" s="259" t="s">
        <v>565</v>
      </c>
      <c r="AW491" s="259" t="s">
        <v>565</v>
      </c>
      <c r="AX491" s="259" t="s">
        <v>565</v>
      </c>
      <c r="AY491" s="259" t="s">
        <v>565</v>
      </c>
      <c r="AZ491" s="259" t="s">
        <v>565</v>
      </c>
      <c r="BA491" s="259" t="s">
        <v>565</v>
      </c>
    </row>
    <row r="492" spans="4:53">
      <c r="D492" s="259" t="s">
        <v>565</v>
      </c>
      <c r="E492" s="259" t="s">
        <v>565</v>
      </c>
      <c r="F492" s="259" t="s">
        <v>565</v>
      </c>
      <c r="G492" s="259" t="s">
        <v>565</v>
      </c>
      <c r="H492" s="259" t="s">
        <v>565</v>
      </c>
      <c r="I492" s="259" t="s">
        <v>565</v>
      </c>
      <c r="J492" s="259" t="s">
        <v>565</v>
      </c>
      <c r="K492" s="259" t="s">
        <v>565</v>
      </c>
      <c r="L492" s="259" t="s">
        <v>565</v>
      </c>
      <c r="M492" s="259" t="s">
        <v>565</v>
      </c>
      <c r="N492" s="259" t="s">
        <v>565</v>
      </c>
      <c r="O492" s="259" t="s">
        <v>565</v>
      </c>
      <c r="P492" s="259" t="s">
        <v>565</v>
      </c>
      <c r="Q492" s="259" t="s">
        <v>565</v>
      </c>
      <c r="R492" s="259" t="s">
        <v>565</v>
      </c>
      <c r="S492" s="259" t="s">
        <v>565</v>
      </c>
      <c r="T492" s="259" t="s">
        <v>565</v>
      </c>
      <c r="U492" s="259" t="s">
        <v>565</v>
      </c>
      <c r="V492" s="260" t="s">
        <v>565</v>
      </c>
      <c r="W492" s="260" t="s">
        <v>565</v>
      </c>
      <c r="X492" s="259" t="s">
        <v>565</v>
      </c>
      <c r="Y492" s="259" t="s">
        <v>565</v>
      </c>
      <c r="Z492" s="259" t="s">
        <v>565</v>
      </c>
      <c r="AA492" s="259" t="s">
        <v>565</v>
      </c>
      <c r="AB492" s="259" t="s">
        <v>565</v>
      </c>
      <c r="AC492" s="259" t="s">
        <v>565</v>
      </c>
      <c r="AD492" s="259" t="s">
        <v>565</v>
      </c>
      <c r="AE492" s="259" t="s">
        <v>565</v>
      </c>
      <c r="AF492" s="259" t="s">
        <v>565</v>
      </c>
      <c r="AG492" s="259" t="s">
        <v>565</v>
      </c>
      <c r="AH492" s="259" t="s">
        <v>565</v>
      </c>
      <c r="AI492" s="259" t="s">
        <v>565</v>
      </c>
      <c r="AJ492" s="259" t="s">
        <v>565</v>
      </c>
      <c r="AK492" s="259" t="s">
        <v>565</v>
      </c>
      <c r="AL492" s="259" t="s">
        <v>565</v>
      </c>
      <c r="AM492" s="259" t="s">
        <v>565</v>
      </c>
      <c r="AN492" s="259" t="s">
        <v>565</v>
      </c>
      <c r="AO492" s="259" t="s">
        <v>565</v>
      </c>
      <c r="AP492" s="259" t="s">
        <v>565</v>
      </c>
      <c r="AQ492" s="259" t="s">
        <v>565</v>
      </c>
      <c r="AR492" s="259" t="s">
        <v>565</v>
      </c>
      <c r="AS492" s="259" t="s">
        <v>565</v>
      </c>
      <c r="AT492" s="259" t="s">
        <v>565</v>
      </c>
      <c r="AU492" s="259" t="s">
        <v>565</v>
      </c>
      <c r="AV492" s="259" t="s">
        <v>565</v>
      </c>
      <c r="AW492" s="259" t="s">
        <v>565</v>
      </c>
      <c r="AX492" s="259" t="s">
        <v>565</v>
      </c>
      <c r="AY492" s="259" t="s">
        <v>565</v>
      </c>
      <c r="AZ492" s="259" t="s">
        <v>565</v>
      </c>
      <c r="BA492" s="259" t="s">
        <v>565</v>
      </c>
    </row>
    <row r="493" spans="4:53">
      <c r="D493" s="259" t="s">
        <v>565</v>
      </c>
      <c r="E493" s="259" t="s">
        <v>565</v>
      </c>
      <c r="F493" s="259" t="s">
        <v>565</v>
      </c>
      <c r="G493" s="259" t="s">
        <v>565</v>
      </c>
      <c r="H493" s="259" t="s">
        <v>565</v>
      </c>
      <c r="I493" s="259" t="s">
        <v>565</v>
      </c>
      <c r="J493" s="259" t="s">
        <v>565</v>
      </c>
      <c r="K493" s="259" t="s">
        <v>565</v>
      </c>
      <c r="L493" s="259" t="s">
        <v>565</v>
      </c>
      <c r="M493" s="259" t="s">
        <v>565</v>
      </c>
      <c r="N493" s="259" t="s">
        <v>565</v>
      </c>
      <c r="O493" s="259" t="s">
        <v>565</v>
      </c>
      <c r="P493" s="259" t="s">
        <v>565</v>
      </c>
      <c r="Q493" s="259" t="s">
        <v>565</v>
      </c>
      <c r="R493" s="259" t="s">
        <v>565</v>
      </c>
      <c r="S493" s="259" t="s">
        <v>565</v>
      </c>
      <c r="T493" s="259" t="s">
        <v>565</v>
      </c>
      <c r="U493" s="259" t="s">
        <v>565</v>
      </c>
      <c r="V493" s="260" t="s">
        <v>565</v>
      </c>
      <c r="W493" s="260" t="s">
        <v>565</v>
      </c>
      <c r="X493" s="259" t="s">
        <v>565</v>
      </c>
      <c r="Y493" s="259" t="s">
        <v>565</v>
      </c>
      <c r="Z493" s="259" t="s">
        <v>565</v>
      </c>
      <c r="AA493" s="259" t="s">
        <v>565</v>
      </c>
      <c r="AB493" s="259" t="s">
        <v>565</v>
      </c>
      <c r="AC493" s="259" t="s">
        <v>565</v>
      </c>
      <c r="AD493" s="259" t="s">
        <v>565</v>
      </c>
      <c r="AE493" s="259" t="s">
        <v>565</v>
      </c>
      <c r="AF493" s="259" t="s">
        <v>565</v>
      </c>
      <c r="AG493" s="259" t="s">
        <v>565</v>
      </c>
      <c r="AH493" s="259" t="s">
        <v>565</v>
      </c>
      <c r="AI493" s="259" t="s">
        <v>565</v>
      </c>
      <c r="AJ493" s="259" t="s">
        <v>565</v>
      </c>
      <c r="AK493" s="259" t="s">
        <v>565</v>
      </c>
      <c r="AL493" s="259" t="s">
        <v>565</v>
      </c>
      <c r="AM493" s="259" t="s">
        <v>565</v>
      </c>
      <c r="AN493" s="259" t="s">
        <v>565</v>
      </c>
      <c r="AO493" s="259" t="s">
        <v>565</v>
      </c>
      <c r="AP493" s="259" t="s">
        <v>565</v>
      </c>
      <c r="AQ493" s="259" t="s">
        <v>565</v>
      </c>
      <c r="AR493" s="259" t="s">
        <v>565</v>
      </c>
      <c r="AS493" s="259" t="s">
        <v>565</v>
      </c>
      <c r="AT493" s="259" t="s">
        <v>565</v>
      </c>
      <c r="AU493" s="259" t="s">
        <v>565</v>
      </c>
      <c r="AV493" s="259" t="s">
        <v>565</v>
      </c>
      <c r="AW493" s="259" t="s">
        <v>565</v>
      </c>
      <c r="AX493" s="259" t="s">
        <v>565</v>
      </c>
      <c r="AY493" s="259" t="s">
        <v>565</v>
      </c>
      <c r="AZ493" s="259" t="s">
        <v>565</v>
      </c>
      <c r="BA493" s="259" t="s">
        <v>565</v>
      </c>
    </row>
    <row r="494" spans="4:53">
      <c r="D494" s="259" t="s">
        <v>565</v>
      </c>
      <c r="E494" s="259" t="s">
        <v>565</v>
      </c>
      <c r="F494" s="259" t="s">
        <v>565</v>
      </c>
      <c r="G494" s="259" t="s">
        <v>565</v>
      </c>
      <c r="H494" s="259" t="s">
        <v>565</v>
      </c>
      <c r="I494" s="259" t="s">
        <v>565</v>
      </c>
      <c r="J494" s="259" t="s">
        <v>565</v>
      </c>
      <c r="K494" s="259" t="s">
        <v>565</v>
      </c>
      <c r="L494" s="259" t="s">
        <v>565</v>
      </c>
      <c r="M494" s="259" t="s">
        <v>565</v>
      </c>
      <c r="N494" s="259" t="s">
        <v>565</v>
      </c>
      <c r="O494" s="259" t="s">
        <v>565</v>
      </c>
      <c r="P494" s="259" t="s">
        <v>565</v>
      </c>
      <c r="Q494" s="259" t="s">
        <v>565</v>
      </c>
      <c r="R494" s="259" t="s">
        <v>565</v>
      </c>
      <c r="S494" s="259" t="s">
        <v>565</v>
      </c>
      <c r="T494" s="259" t="s">
        <v>565</v>
      </c>
      <c r="U494" s="259" t="s">
        <v>565</v>
      </c>
      <c r="V494" s="260" t="s">
        <v>565</v>
      </c>
      <c r="W494" s="260" t="s">
        <v>565</v>
      </c>
      <c r="X494" s="259" t="s">
        <v>565</v>
      </c>
      <c r="Y494" s="259" t="s">
        <v>565</v>
      </c>
      <c r="Z494" s="259" t="s">
        <v>565</v>
      </c>
      <c r="AA494" s="259" t="s">
        <v>565</v>
      </c>
      <c r="AB494" s="259" t="s">
        <v>565</v>
      </c>
      <c r="AC494" s="259" t="s">
        <v>565</v>
      </c>
      <c r="AD494" s="259" t="s">
        <v>565</v>
      </c>
      <c r="AE494" s="259" t="s">
        <v>565</v>
      </c>
      <c r="AF494" s="259" t="s">
        <v>565</v>
      </c>
      <c r="AG494" s="259" t="s">
        <v>565</v>
      </c>
      <c r="AH494" s="259" t="s">
        <v>565</v>
      </c>
      <c r="AI494" s="259" t="s">
        <v>565</v>
      </c>
      <c r="AJ494" s="259" t="s">
        <v>565</v>
      </c>
      <c r="AK494" s="259" t="s">
        <v>565</v>
      </c>
      <c r="AL494" s="259" t="s">
        <v>565</v>
      </c>
      <c r="AM494" s="259" t="s">
        <v>565</v>
      </c>
      <c r="AN494" s="259" t="s">
        <v>565</v>
      </c>
      <c r="AO494" s="259" t="s">
        <v>565</v>
      </c>
      <c r="AP494" s="259" t="s">
        <v>565</v>
      </c>
      <c r="AQ494" s="259" t="s">
        <v>565</v>
      </c>
      <c r="AR494" s="259" t="s">
        <v>565</v>
      </c>
      <c r="AS494" s="259" t="s">
        <v>565</v>
      </c>
      <c r="AT494" s="259" t="s">
        <v>565</v>
      </c>
      <c r="AU494" s="259" t="s">
        <v>565</v>
      </c>
      <c r="AV494" s="259" t="s">
        <v>565</v>
      </c>
      <c r="AW494" s="259" t="s">
        <v>565</v>
      </c>
      <c r="AX494" s="259" t="s">
        <v>565</v>
      </c>
      <c r="AY494" s="259" t="s">
        <v>565</v>
      </c>
      <c r="AZ494" s="259" t="s">
        <v>565</v>
      </c>
      <c r="BA494" s="259" t="s">
        <v>565</v>
      </c>
    </row>
    <row r="495" spans="4:53">
      <c r="D495" s="259" t="s">
        <v>565</v>
      </c>
      <c r="E495" s="259" t="s">
        <v>565</v>
      </c>
      <c r="F495" s="259" t="s">
        <v>565</v>
      </c>
      <c r="G495" s="259" t="s">
        <v>565</v>
      </c>
      <c r="H495" s="259" t="s">
        <v>565</v>
      </c>
      <c r="I495" s="259" t="s">
        <v>565</v>
      </c>
      <c r="J495" s="259" t="s">
        <v>565</v>
      </c>
      <c r="K495" s="259" t="s">
        <v>565</v>
      </c>
      <c r="L495" s="259" t="s">
        <v>565</v>
      </c>
      <c r="M495" s="259" t="s">
        <v>565</v>
      </c>
      <c r="N495" s="259" t="s">
        <v>565</v>
      </c>
      <c r="O495" s="259" t="s">
        <v>565</v>
      </c>
      <c r="P495" s="259" t="s">
        <v>565</v>
      </c>
      <c r="Q495" s="259" t="s">
        <v>565</v>
      </c>
      <c r="R495" s="259" t="s">
        <v>565</v>
      </c>
      <c r="S495" s="259" t="s">
        <v>565</v>
      </c>
      <c r="T495" s="259" t="s">
        <v>565</v>
      </c>
      <c r="U495" s="259" t="s">
        <v>565</v>
      </c>
      <c r="V495" s="260" t="s">
        <v>565</v>
      </c>
      <c r="W495" s="260" t="s">
        <v>565</v>
      </c>
      <c r="X495" s="259" t="s">
        <v>565</v>
      </c>
      <c r="Y495" s="259" t="s">
        <v>565</v>
      </c>
      <c r="Z495" s="259" t="s">
        <v>565</v>
      </c>
      <c r="AA495" s="259" t="s">
        <v>565</v>
      </c>
      <c r="AB495" s="259" t="s">
        <v>565</v>
      </c>
      <c r="AC495" s="259" t="s">
        <v>565</v>
      </c>
      <c r="AD495" s="259" t="s">
        <v>565</v>
      </c>
      <c r="AE495" s="259" t="s">
        <v>565</v>
      </c>
      <c r="AF495" s="259" t="s">
        <v>565</v>
      </c>
      <c r="AG495" s="259" t="s">
        <v>565</v>
      </c>
      <c r="AH495" s="259" t="s">
        <v>565</v>
      </c>
      <c r="AI495" s="259" t="s">
        <v>565</v>
      </c>
      <c r="AJ495" s="259" t="s">
        <v>565</v>
      </c>
      <c r="AK495" s="259" t="s">
        <v>565</v>
      </c>
      <c r="AL495" s="259" t="s">
        <v>565</v>
      </c>
      <c r="AM495" s="259" t="s">
        <v>565</v>
      </c>
      <c r="AN495" s="259" t="s">
        <v>565</v>
      </c>
      <c r="AO495" s="259" t="s">
        <v>565</v>
      </c>
      <c r="AP495" s="259" t="s">
        <v>565</v>
      </c>
      <c r="AQ495" s="259" t="s">
        <v>565</v>
      </c>
      <c r="AR495" s="259" t="s">
        <v>565</v>
      </c>
      <c r="AS495" s="259" t="s">
        <v>565</v>
      </c>
      <c r="AT495" s="259" t="s">
        <v>565</v>
      </c>
      <c r="AU495" s="259" t="s">
        <v>565</v>
      </c>
      <c r="AV495" s="259" t="s">
        <v>565</v>
      </c>
      <c r="AW495" s="259" t="s">
        <v>565</v>
      </c>
      <c r="AX495" s="259" t="s">
        <v>565</v>
      </c>
      <c r="AY495" s="259" t="s">
        <v>565</v>
      </c>
      <c r="AZ495" s="259" t="s">
        <v>565</v>
      </c>
      <c r="BA495" s="259" t="s">
        <v>565</v>
      </c>
    </row>
    <row r="496" spans="4:53">
      <c r="D496" s="259" t="s">
        <v>565</v>
      </c>
      <c r="E496" s="259" t="s">
        <v>565</v>
      </c>
      <c r="F496" s="259" t="s">
        <v>565</v>
      </c>
      <c r="G496" s="259" t="s">
        <v>565</v>
      </c>
      <c r="H496" s="259" t="s">
        <v>565</v>
      </c>
      <c r="I496" s="259" t="s">
        <v>565</v>
      </c>
      <c r="J496" s="259" t="s">
        <v>565</v>
      </c>
      <c r="K496" s="259" t="s">
        <v>565</v>
      </c>
      <c r="L496" s="259" t="s">
        <v>565</v>
      </c>
      <c r="M496" s="259" t="s">
        <v>565</v>
      </c>
      <c r="N496" s="259" t="s">
        <v>565</v>
      </c>
      <c r="O496" s="259" t="s">
        <v>565</v>
      </c>
      <c r="P496" s="259" t="s">
        <v>565</v>
      </c>
      <c r="Q496" s="259" t="s">
        <v>565</v>
      </c>
      <c r="R496" s="259" t="s">
        <v>565</v>
      </c>
      <c r="S496" s="259" t="s">
        <v>565</v>
      </c>
      <c r="T496" s="259" t="s">
        <v>565</v>
      </c>
      <c r="U496" s="259" t="s">
        <v>565</v>
      </c>
      <c r="V496" s="260" t="s">
        <v>565</v>
      </c>
      <c r="W496" s="260" t="s">
        <v>565</v>
      </c>
      <c r="X496" s="259" t="s">
        <v>565</v>
      </c>
      <c r="Y496" s="259" t="s">
        <v>565</v>
      </c>
      <c r="Z496" s="259" t="s">
        <v>565</v>
      </c>
      <c r="AA496" s="259" t="s">
        <v>565</v>
      </c>
      <c r="AB496" s="259" t="s">
        <v>565</v>
      </c>
      <c r="AC496" s="259" t="s">
        <v>565</v>
      </c>
      <c r="AD496" s="259" t="s">
        <v>565</v>
      </c>
      <c r="AE496" s="259" t="s">
        <v>565</v>
      </c>
      <c r="AF496" s="259" t="s">
        <v>565</v>
      </c>
      <c r="AG496" s="259" t="s">
        <v>565</v>
      </c>
      <c r="AH496" s="259" t="s">
        <v>565</v>
      </c>
      <c r="AI496" s="259" t="s">
        <v>565</v>
      </c>
      <c r="AJ496" s="259" t="s">
        <v>565</v>
      </c>
      <c r="AK496" s="259" t="s">
        <v>565</v>
      </c>
      <c r="AL496" s="259" t="s">
        <v>565</v>
      </c>
      <c r="AM496" s="259" t="s">
        <v>565</v>
      </c>
      <c r="AN496" s="259" t="s">
        <v>565</v>
      </c>
      <c r="AO496" s="259" t="s">
        <v>565</v>
      </c>
      <c r="AP496" s="259" t="s">
        <v>565</v>
      </c>
      <c r="AQ496" s="259" t="s">
        <v>565</v>
      </c>
      <c r="AR496" s="259" t="s">
        <v>565</v>
      </c>
      <c r="AS496" s="259" t="s">
        <v>565</v>
      </c>
      <c r="AT496" s="259" t="s">
        <v>565</v>
      </c>
      <c r="AU496" s="259" t="s">
        <v>565</v>
      </c>
      <c r="AV496" s="259" t="s">
        <v>565</v>
      </c>
      <c r="AW496" s="259" t="s">
        <v>565</v>
      </c>
      <c r="AX496" s="259" t="s">
        <v>565</v>
      </c>
      <c r="AY496" s="259" t="s">
        <v>565</v>
      </c>
      <c r="AZ496" s="259" t="s">
        <v>565</v>
      </c>
      <c r="BA496" s="259" t="s">
        <v>565</v>
      </c>
    </row>
    <row r="497" spans="4:53">
      <c r="D497" s="259" t="s">
        <v>565</v>
      </c>
      <c r="E497" s="259" t="s">
        <v>565</v>
      </c>
      <c r="F497" s="259" t="s">
        <v>565</v>
      </c>
      <c r="G497" s="259" t="s">
        <v>565</v>
      </c>
      <c r="H497" s="259" t="s">
        <v>565</v>
      </c>
      <c r="I497" s="259" t="s">
        <v>565</v>
      </c>
      <c r="J497" s="259" t="s">
        <v>565</v>
      </c>
      <c r="K497" s="259" t="s">
        <v>565</v>
      </c>
      <c r="L497" s="259" t="s">
        <v>565</v>
      </c>
      <c r="M497" s="259" t="s">
        <v>565</v>
      </c>
      <c r="N497" s="259" t="s">
        <v>565</v>
      </c>
      <c r="O497" s="259" t="s">
        <v>565</v>
      </c>
      <c r="P497" s="259" t="s">
        <v>565</v>
      </c>
      <c r="Q497" s="259" t="s">
        <v>565</v>
      </c>
      <c r="R497" s="259" t="s">
        <v>565</v>
      </c>
      <c r="S497" s="259" t="s">
        <v>565</v>
      </c>
      <c r="T497" s="259" t="s">
        <v>565</v>
      </c>
      <c r="U497" s="259" t="s">
        <v>565</v>
      </c>
      <c r="V497" s="260" t="s">
        <v>565</v>
      </c>
      <c r="W497" s="260" t="s">
        <v>565</v>
      </c>
      <c r="X497" s="259" t="s">
        <v>565</v>
      </c>
      <c r="Y497" s="259" t="s">
        <v>565</v>
      </c>
      <c r="Z497" s="259" t="s">
        <v>565</v>
      </c>
      <c r="AA497" s="259" t="s">
        <v>565</v>
      </c>
      <c r="AB497" s="259" t="s">
        <v>565</v>
      </c>
      <c r="AC497" s="259" t="s">
        <v>565</v>
      </c>
      <c r="AD497" s="259" t="s">
        <v>565</v>
      </c>
      <c r="AE497" s="259" t="s">
        <v>565</v>
      </c>
      <c r="AF497" s="259" t="s">
        <v>565</v>
      </c>
      <c r="AG497" s="259" t="s">
        <v>565</v>
      </c>
      <c r="AH497" s="259" t="s">
        <v>565</v>
      </c>
      <c r="AI497" s="259" t="s">
        <v>565</v>
      </c>
      <c r="AJ497" s="259" t="s">
        <v>565</v>
      </c>
      <c r="AK497" s="259" t="s">
        <v>565</v>
      </c>
      <c r="AL497" s="259" t="s">
        <v>565</v>
      </c>
      <c r="AM497" s="259" t="s">
        <v>565</v>
      </c>
      <c r="AN497" s="259" t="s">
        <v>565</v>
      </c>
      <c r="AO497" s="259" t="s">
        <v>565</v>
      </c>
      <c r="AP497" s="259" t="s">
        <v>565</v>
      </c>
      <c r="AQ497" s="259" t="s">
        <v>565</v>
      </c>
      <c r="AR497" s="259" t="s">
        <v>565</v>
      </c>
      <c r="AS497" s="259" t="s">
        <v>565</v>
      </c>
      <c r="AT497" s="259" t="s">
        <v>565</v>
      </c>
      <c r="AU497" s="259" t="s">
        <v>565</v>
      </c>
      <c r="AV497" s="259" t="s">
        <v>565</v>
      </c>
      <c r="AW497" s="259" t="s">
        <v>565</v>
      </c>
      <c r="AX497" s="259" t="s">
        <v>565</v>
      </c>
      <c r="AY497" s="259" t="s">
        <v>565</v>
      </c>
      <c r="AZ497" s="259" t="s">
        <v>565</v>
      </c>
      <c r="BA497" s="259" t="s">
        <v>565</v>
      </c>
    </row>
    <row r="498" spans="4:53">
      <c r="D498" s="259" t="s">
        <v>565</v>
      </c>
      <c r="E498" s="259" t="s">
        <v>565</v>
      </c>
      <c r="F498" s="259" t="s">
        <v>565</v>
      </c>
      <c r="G498" s="259" t="s">
        <v>565</v>
      </c>
      <c r="H498" s="259" t="s">
        <v>565</v>
      </c>
      <c r="I498" s="259" t="s">
        <v>565</v>
      </c>
      <c r="J498" s="259" t="s">
        <v>565</v>
      </c>
      <c r="K498" s="259" t="s">
        <v>565</v>
      </c>
      <c r="L498" s="259" t="s">
        <v>565</v>
      </c>
      <c r="M498" s="259" t="s">
        <v>565</v>
      </c>
      <c r="N498" s="259" t="s">
        <v>565</v>
      </c>
      <c r="O498" s="259" t="s">
        <v>565</v>
      </c>
      <c r="P498" s="259" t="s">
        <v>565</v>
      </c>
      <c r="Q498" s="259" t="s">
        <v>565</v>
      </c>
      <c r="R498" s="259" t="s">
        <v>565</v>
      </c>
      <c r="S498" s="259" t="s">
        <v>565</v>
      </c>
      <c r="T498" s="259" t="s">
        <v>565</v>
      </c>
      <c r="U498" s="259" t="s">
        <v>565</v>
      </c>
      <c r="V498" s="260" t="s">
        <v>565</v>
      </c>
      <c r="W498" s="260" t="s">
        <v>565</v>
      </c>
      <c r="X498" s="259" t="s">
        <v>565</v>
      </c>
      <c r="Y498" s="259" t="s">
        <v>565</v>
      </c>
      <c r="Z498" s="259" t="s">
        <v>565</v>
      </c>
      <c r="AA498" s="259" t="s">
        <v>565</v>
      </c>
      <c r="AB498" s="259" t="s">
        <v>565</v>
      </c>
      <c r="AC498" s="259" t="s">
        <v>565</v>
      </c>
      <c r="AD498" s="259" t="s">
        <v>565</v>
      </c>
      <c r="AE498" s="259" t="s">
        <v>565</v>
      </c>
      <c r="AF498" s="259" t="s">
        <v>565</v>
      </c>
      <c r="AG498" s="259" t="s">
        <v>565</v>
      </c>
      <c r="AH498" s="259" t="s">
        <v>565</v>
      </c>
      <c r="AI498" s="259" t="s">
        <v>565</v>
      </c>
      <c r="AJ498" s="259" t="s">
        <v>565</v>
      </c>
      <c r="AK498" s="259" t="s">
        <v>565</v>
      </c>
      <c r="AL498" s="259" t="s">
        <v>565</v>
      </c>
      <c r="AM498" s="259" t="s">
        <v>565</v>
      </c>
      <c r="AN498" s="259" t="s">
        <v>565</v>
      </c>
      <c r="AO498" s="259" t="s">
        <v>565</v>
      </c>
      <c r="AP498" s="259" t="s">
        <v>565</v>
      </c>
      <c r="AQ498" s="259" t="s">
        <v>565</v>
      </c>
      <c r="AR498" s="259" t="s">
        <v>565</v>
      </c>
      <c r="AS498" s="259" t="s">
        <v>565</v>
      </c>
      <c r="AT498" s="259" t="s">
        <v>565</v>
      </c>
      <c r="AU498" s="259" t="s">
        <v>565</v>
      </c>
      <c r="AV498" s="259" t="s">
        <v>565</v>
      </c>
      <c r="AW498" s="259" t="s">
        <v>565</v>
      </c>
      <c r="AX498" s="259" t="s">
        <v>565</v>
      </c>
      <c r="AY498" s="259" t="s">
        <v>565</v>
      </c>
      <c r="AZ498" s="259" t="s">
        <v>565</v>
      </c>
      <c r="BA498" s="259" t="s">
        <v>565</v>
      </c>
    </row>
    <row r="499" spans="4:53">
      <c r="D499" s="259" t="s">
        <v>565</v>
      </c>
      <c r="E499" s="259" t="s">
        <v>565</v>
      </c>
      <c r="F499" s="259" t="s">
        <v>565</v>
      </c>
      <c r="G499" s="259" t="s">
        <v>565</v>
      </c>
      <c r="H499" s="259" t="s">
        <v>565</v>
      </c>
      <c r="I499" s="259" t="s">
        <v>565</v>
      </c>
      <c r="J499" s="259" t="s">
        <v>565</v>
      </c>
      <c r="K499" s="259" t="s">
        <v>565</v>
      </c>
      <c r="L499" s="259" t="s">
        <v>565</v>
      </c>
      <c r="M499" s="259" t="s">
        <v>565</v>
      </c>
      <c r="N499" s="259" t="s">
        <v>565</v>
      </c>
      <c r="O499" s="259" t="s">
        <v>565</v>
      </c>
      <c r="P499" s="259" t="s">
        <v>565</v>
      </c>
      <c r="Q499" s="259" t="s">
        <v>565</v>
      </c>
      <c r="R499" s="259" t="s">
        <v>565</v>
      </c>
      <c r="S499" s="259" t="s">
        <v>565</v>
      </c>
      <c r="T499" s="259" t="s">
        <v>565</v>
      </c>
      <c r="U499" s="259" t="s">
        <v>565</v>
      </c>
      <c r="V499" s="260" t="s">
        <v>565</v>
      </c>
      <c r="W499" s="260" t="s">
        <v>565</v>
      </c>
      <c r="X499" s="259" t="s">
        <v>565</v>
      </c>
      <c r="Y499" s="259" t="s">
        <v>565</v>
      </c>
      <c r="Z499" s="259" t="s">
        <v>565</v>
      </c>
      <c r="AA499" s="259" t="s">
        <v>565</v>
      </c>
      <c r="AB499" s="259" t="s">
        <v>565</v>
      </c>
      <c r="AC499" s="259" t="s">
        <v>565</v>
      </c>
      <c r="AD499" s="259" t="s">
        <v>565</v>
      </c>
      <c r="AE499" s="259" t="s">
        <v>565</v>
      </c>
      <c r="AF499" s="259" t="s">
        <v>565</v>
      </c>
      <c r="AG499" s="259" t="s">
        <v>565</v>
      </c>
      <c r="AH499" s="259" t="s">
        <v>565</v>
      </c>
      <c r="AI499" s="259" t="s">
        <v>565</v>
      </c>
      <c r="AJ499" s="259" t="s">
        <v>565</v>
      </c>
      <c r="AK499" s="259" t="s">
        <v>565</v>
      </c>
      <c r="AL499" s="259" t="s">
        <v>565</v>
      </c>
      <c r="AM499" s="259" t="s">
        <v>565</v>
      </c>
      <c r="AN499" s="259" t="s">
        <v>565</v>
      </c>
      <c r="AO499" s="259" t="s">
        <v>565</v>
      </c>
      <c r="AP499" s="259" t="s">
        <v>565</v>
      </c>
      <c r="AQ499" s="259" t="s">
        <v>565</v>
      </c>
      <c r="AR499" s="259" t="s">
        <v>565</v>
      </c>
      <c r="AS499" s="259" t="s">
        <v>565</v>
      </c>
      <c r="AT499" s="259" t="s">
        <v>565</v>
      </c>
      <c r="AU499" s="259" t="s">
        <v>565</v>
      </c>
      <c r="AV499" s="259" t="s">
        <v>565</v>
      </c>
      <c r="AW499" s="259" t="s">
        <v>565</v>
      </c>
      <c r="AX499" s="259" t="s">
        <v>565</v>
      </c>
      <c r="AY499" s="259" t="s">
        <v>565</v>
      </c>
      <c r="AZ499" s="259" t="s">
        <v>565</v>
      </c>
      <c r="BA499" s="259" t="s">
        <v>565</v>
      </c>
    </row>
    <row r="500" spans="4:53">
      <c r="D500" s="259" t="s">
        <v>565</v>
      </c>
      <c r="E500" s="259" t="s">
        <v>565</v>
      </c>
      <c r="F500" s="259" t="s">
        <v>565</v>
      </c>
      <c r="G500" s="259" t="s">
        <v>565</v>
      </c>
      <c r="H500" s="259" t="s">
        <v>565</v>
      </c>
      <c r="I500" s="259" t="s">
        <v>565</v>
      </c>
      <c r="J500" s="259" t="s">
        <v>565</v>
      </c>
      <c r="K500" s="259" t="s">
        <v>565</v>
      </c>
      <c r="L500" s="259" t="s">
        <v>565</v>
      </c>
      <c r="M500" s="259" t="s">
        <v>565</v>
      </c>
      <c r="N500" s="259" t="s">
        <v>565</v>
      </c>
      <c r="O500" s="259" t="s">
        <v>565</v>
      </c>
      <c r="P500" s="259" t="s">
        <v>565</v>
      </c>
      <c r="Q500" s="259" t="s">
        <v>565</v>
      </c>
      <c r="R500" s="259" t="s">
        <v>565</v>
      </c>
      <c r="S500" s="259" t="s">
        <v>565</v>
      </c>
      <c r="T500" s="259" t="s">
        <v>565</v>
      </c>
      <c r="U500" s="259" t="s">
        <v>565</v>
      </c>
      <c r="V500" s="260" t="s">
        <v>565</v>
      </c>
      <c r="W500" s="260" t="s">
        <v>565</v>
      </c>
      <c r="X500" s="259" t="s">
        <v>565</v>
      </c>
      <c r="Y500" s="259" t="s">
        <v>565</v>
      </c>
      <c r="Z500" s="259" t="s">
        <v>565</v>
      </c>
      <c r="AA500" s="259" t="s">
        <v>565</v>
      </c>
      <c r="AB500" s="259" t="s">
        <v>565</v>
      </c>
      <c r="AC500" s="259" t="s">
        <v>565</v>
      </c>
      <c r="AD500" s="259" t="s">
        <v>565</v>
      </c>
      <c r="AE500" s="259" t="s">
        <v>565</v>
      </c>
      <c r="AF500" s="259" t="s">
        <v>565</v>
      </c>
      <c r="AG500" s="259" t="s">
        <v>565</v>
      </c>
      <c r="AH500" s="259" t="s">
        <v>565</v>
      </c>
      <c r="AI500" s="259" t="s">
        <v>565</v>
      </c>
      <c r="AJ500" s="259" t="s">
        <v>565</v>
      </c>
      <c r="AK500" s="259" t="s">
        <v>565</v>
      </c>
      <c r="AL500" s="259" t="s">
        <v>565</v>
      </c>
      <c r="AM500" s="259" t="s">
        <v>565</v>
      </c>
      <c r="AN500" s="259" t="s">
        <v>565</v>
      </c>
      <c r="AO500" s="259" t="s">
        <v>565</v>
      </c>
      <c r="AP500" s="259" t="s">
        <v>565</v>
      </c>
      <c r="AQ500" s="259" t="s">
        <v>565</v>
      </c>
      <c r="AR500" s="259" t="s">
        <v>565</v>
      </c>
      <c r="AS500" s="259" t="s">
        <v>565</v>
      </c>
      <c r="AT500" s="259" t="s">
        <v>565</v>
      </c>
      <c r="AU500" s="259" t="s">
        <v>565</v>
      </c>
      <c r="AV500" s="259" t="s">
        <v>565</v>
      </c>
      <c r="AW500" s="259" t="s">
        <v>565</v>
      </c>
      <c r="AX500" s="259" t="s">
        <v>565</v>
      </c>
      <c r="AY500" s="259" t="s">
        <v>565</v>
      </c>
      <c r="AZ500" s="259" t="s">
        <v>565</v>
      </c>
      <c r="BA500" s="259" t="s">
        <v>565</v>
      </c>
    </row>
    <row r="501" spans="4:53">
      <c r="D501" s="259" t="s">
        <v>565</v>
      </c>
      <c r="E501" s="259" t="s">
        <v>565</v>
      </c>
      <c r="F501" s="259" t="s">
        <v>565</v>
      </c>
      <c r="G501" s="259" t="s">
        <v>565</v>
      </c>
      <c r="H501" s="259" t="s">
        <v>565</v>
      </c>
      <c r="I501" s="259" t="s">
        <v>565</v>
      </c>
      <c r="J501" s="259" t="s">
        <v>565</v>
      </c>
      <c r="K501" s="259" t="s">
        <v>565</v>
      </c>
      <c r="L501" s="259" t="s">
        <v>565</v>
      </c>
      <c r="M501" s="259" t="s">
        <v>565</v>
      </c>
      <c r="N501" s="259" t="s">
        <v>565</v>
      </c>
      <c r="O501" s="259" t="s">
        <v>565</v>
      </c>
      <c r="P501" s="259" t="s">
        <v>565</v>
      </c>
      <c r="Q501" s="259" t="s">
        <v>565</v>
      </c>
      <c r="R501" s="259" t="s">
        <v>565</v>
      </c>
      <c r="S501" s="259" t="s">
        <v>565</v>
      </c>
      <c r="T501" s="259" t="s">
        <v>565</v>
      </c>
      <c r="U501" s="259" t="s">
        <v>565</v>
      </c>
      <c r="V501" s="260" t="s">
        <v>565</v>
      </c>
      <c r="W501" s="260" t="s">
        <v>565</v>
      </c>
      <c r="X501" s="259" t="s">
        <v>565</v>
      </c>
      <c r="Y501" s="259" t="s">
        <v>565</v>
      </c>
      <c r="Z501" s="259" t="s">
        <v>565</v>
      </c>
      <c r="AA501" s="259" t="s">
        <v>565</v>
      </c>
      <c r="AB501" s="259" t="s">
        <v>565</v>
      </c>
      <c r="AC501" s="259" t="s">
        <v>565</v>
      </c>
      <c r="AD501" s="259" t="s">
        <v>565</v>
      </c>
      <c r="AE501" s="259" t="s">
        <v>565</v>
      </c>
      <c r="AF501" s="259" t="s">
        <v>565</v>
      </c>
      <c r="AG501" s="259" t="s">
        <v>565</v>
      </c>
      <c r="AH501" s="259" t="s">
        <v>565</v>
      </c>
      <c r="AI501" s="259" t="s">
        <v>565</v>
      </c>
      <c r="AJ501" s="259" t="s">
        <v>565</v>
      </c>
      <c r="AK501" s="259" t="s">
        <v>565</v>
      </c>
      <c r="AL501" s="259" t="s">
        <v>565</v>
      </c>
      <c r="AM501" s="259" t="s">
        <v>565</v>
      </c>
      <c r="AN501" s="259" t="s">
        <v>565</v>
      </c>
      <c r="AO501" s="259" t="s">
        <v>565</v>
      </c>
      <c r="AP501" s="259" t="s">
        <v>565</v>
      </c>
      <c r="AQ501" s="259" t="s">
        <v>565</v>
      </c>
      <c r="AR501" s="259" t="s">
        <v>565</v>
      </c>
      <c r="AS501" s="259" t="s">
        <v>565</v>
      </c>
      <c r="AT501" s="259" t="s">
        <v>565</v>
      </c>
      <c r="AU501" s="259" t="s">
        <v>565</v>
      </c>
      <c r="AV501" s="259" t="s">
        <v>565</v>
      </c>
      <c r="AW501" s="259" t="s">
        <v>565</v>
      </c>
      <c r="AX501" s="259" t="s">
        <v>565</v>
      </c>
      <c r="AY501" s="259" t="s">
        <v>565</v>
      </c>
      <c r="AZ501" s="259" t="s">
        <v>565</v>
      </c>
      <c r="BA501" s="259" t="s">
        <v>565</v>
      </c>
    </row>
    <row r="502" spans="4:53">
      <c r="D502" s="259" t="s">
        <v>565</v>
      </c>
      <c r="E502" s="259" t="s">
        <v>565</v>
      </c>
      <c r="F502" s="259" t="s">
        <v>565</v>
      </c>
      <c r="G502" s="259" t="s">
        <v>565</v>
      </c>
      <c r="H502" s="259" t="s">
        <v>565</v>
      </c>
      <c r="I502" s="259" t="s">
        <v>565</v>
      </c>
      <c r="J502" s="259" t="s">
        <v>565</v>
      </c>
      <c r="K502" s="259" t="s">
        <v>565</v>
      </c>
      <c r="L502" s="259" t="s">
        <v>565</v>
      </c>
      <c r="M502" s="259" t="s">
        <v>565</v>
      </c>
      <c r="N502" s="259" t="s">
        <v>565</v>
      </c>
      <c r="O502" s="259" t="s">
        <v>565</v>
      </c>
      <c r="P502" s="259" t="s">
        <v>565</v>
      </c>
      <c r="Q502" s="259" t="s">
        <v>565</v>
      </c>
      <c r="R502" s="259" t="s">
        <v>565</v>
      </c>
      <c r="S502" s="259" t="s">
        <v>565</v>
      </c>
      <c r="T502" s="259" t="s">
        <v>565</v>
      </c>
      <c r="U502" s="259" t="s">
        <v>565</v>
      </c>
      <c r="V502" s="260" t="s">
        <v>565</v>
      </c>
      <c r="W502" s="260" t="s">
        <v>565</v>
      </c>
      <c r="X502" s="259" t="s">
        <v>565</v>
      </c>
      <c r="Y502" s="259" t="s">
        <v>565</v>
      </c>
      <c r="Z502" s="259" t="s">
        <v>565</v>
      </c>
      <c r="AA502" s="259" t="s">
        <v>565</v>
      </c>
      <c r="AB502" s="259" t="s">
        <v>565</v>
      </c>
      <c r="AC502" s="259" t="s">
        <v>565</v>
      </c>
      <c r="AD502" s="259" t="s">
        <v>565</v>
      </c>
      <c r="AE502" s="259" t="s">
        <v>565</v>
      </c>
      <c r="AF502" s="259" t="s">
        <v>565</v>
      </c>
      <c r="AG502" s="259" t="s">
        <v>565</v>
      </c>
      <c r="AH502" s="259" t="s">
        <v>565</v>
      </c>
      <c r="AI502" s="259" t="s">
        <v>565</v>
      </c>
      <c r="AJ502" s="259" t="s">
        <v>565</v>
      </c>
      <c r="AK502" s="259" t="s">
        <v>565</v>
      </c>
      <c r="AL502" s="259" t="s">
        <v>565</v>
      </c>
      <c r="AM502" s="259" t="s">
        <v>565</v>
      </c>
      <c r="AN502" s="259" t="s">
        <v>565</v>
      </c>
      <c r="AO502" s="259" t="s">
        <v>565</v>
      </c>
      <c r="AP502" s="259" t="s">
        <v>565</v>
      </c>
      <c r="AQ502" s="259" t="s">
        <v>565</v>
      </c>
      <c r="AR502" s="259" t="s">
        <v>565</v>
      </c>
      <c r="AS502" s="259" t="s">
        <v>565</v>
      </c>
      <c r="AT502" s="259" t="s">
        <v>565</v>
      </c>
      <c r="AU502" s="259" t="s">
        <v>565</v>
      </c>
      <c r="AV502" s="259" t="s">
        <v>565</v>
      </c>
      <c r="AW502" s="259" t="s">
        <v>565</v>
      </c>
      <c r="AX502" s="259" t="s">
        <v>565</v>
      </c>
      <c r="AY502" s="259" t="s">
        <v>565</v>
      </c>
      <c r="AZ502" s="259" t="s">
        <v>565</v>
      </c>
      <c r="BA502" s="259" t="s">
        <v>565</v>
      </c>
    </row>
    <row r="503" spans="4:53">
      <c r="D503" s="259" t="s">
        <v>565</v>
      </c>
      <c r="E503" s="259" t="s">
        <v>565</v>
      </c>
      <c r="F503" s="259" t="s">
        <v>565</v>
      </c>
      <c r="G503" s="259" t="s">
        <v>565</v>
      </c>
      <c r="H503" s="259" t="s">
        <v>565</v>
      </c>
      <c r="I503" s="259" t="s">
        <v>565</v>
      </c>
      <c r="J503" s="259" t="s">
        <v>565</v>
      </c>
      <c r="K503" s="259" t="s">
        <v>565</v>
      </c>
      <c r="L503" s="259" t="s">
        <v>565</v>
      </c>
      <c r="M503" s="259" t="s">
        <v>565</v>
      </c>
      <c r="N503" s="259" t="s">
        <v>565</v>
      </c>
      <c r="O503" s="259" t="s">
        <v>565</v>
      </c>
      <c r="P503" s="259" t="s">
        <v>565</v>
      </c>
      <c r="Q503" s="259" t="s">
        <v>565</v>
      </c>
      <c r="R503" s="259" t="s">
        <v>565</v>
      </c>
      <c r="S503" s="259" t="s">
        <v>565</v>
      </c>
      <c r="T503" s="259" t="s">
        <v>565</v>
      </c>
      <c r="U503" s="259" t="s">
        <v>565</v>
      </c>
      <c r="V503" s="260" t="s">
        <v>565</v>
      </c>
      <c r="W503" s="260" t="s">
        <v>565</v>
      </c>
      <c r="X503" s="259" t="s">
        <v>565</v>
      </c>
      <c r="Y503" s="259" t="s">
        <v>565</v>
      </c>
      <c r="Z503" s="259" t="s">
        <v>565</v>
      </c>
      <c r="AA503" s="259" t="s">
        <v>565</v>
      </c>
      <c r="AB503" s="259" t="s">
        <v>565</v>
      </c>
      <c r="AC503" s="259" t="s">
        <v>565</v>
      </c>
      <c r="AD503" s="259" t="s">
        <v>565</v>
      </c>
      <c r="AE503" s="259" t="s">
        <v>565</v>
      </c>
      <c r="AF503" s="259" t="s">
        <v>565</v>
      </c>
      <c r="AG503" s="259" t="s">
        <v>565</v>
      </c>
      <c r="AH503" s="259" t="s">
        <v>565</v>
      </c>
      <c r="AI503" s="259" t="s">
        <v>565</v>
      </c>
      <c r="AJ503" s="259" t="s">
        <v>565</v>
      </c>
      <c r="AK503" s="259" t="s">
        <v>565</v>
      </c>
      <c r="AL503" s="259" t="s">
        <v>565</v>
      </c>
      <c r="AM503" s="259" t="s">
        <v>565</v>
      </c>
      <c r="AN503" s="259" t="s">
        <v>565</v>
      </c>
      <c r="AO503" s="259" t="s">
        <v>565</v>
      </c>
      <c r="AP503" s="259" t="s">
        <v>565</v>
      </c>
      <c r="AQ503" s="259" t="s">
        <v>565</v>
      </c>
      <c r="AR503" s="259" t="s">
        <v>565</v>
      </c>
      <c r="AS503" s="259" t="s">
        <v>565</v>
      </c>
      <c r="AT503" s="259" t="s">
        <v>565</v>
      </c>
      <c r="AU503" s="259" t="s">
        <v>565</v>
      </c>
      <c r="AV503" s="259" t="s">
        <v>565</v>
      </c>
      <c r="AW503" s="259" t="s">
        <v>565</v>
      </c>
      <c r="AX503" s="259" t="s">
        <v>565</v>
      </c>
      <c r="AY503" s="259" t="s">
        <v>565</v>
      </c>
      <c r="AZ503" s="259" t="s">
        <v>565</v>
      </c>
      <c r="BA503" s="259" t="s">
        <v>565</v>
      </c>
    </row>
    <row r="504" spans="4:53">
      <c r="D504" s="259" t="s">
        <v>565</v>
      </c>
      <c r="E504" s="259" t="s">
        <v>565</v>
      </c>
      <c r="F504" s="259" t="s">
        <v>565</v>
      </c>
      <c r="G504" s="259" t="s">
        <v>565</v>
      </c>
      <c r="H504" s="259" t="s">
        <v>565</v>
      </c>
      <c r="I504" s="259" t="s">
        <v>565</v>
      </c>
      <c r="J504" s="259" t="s">
        <v>565</v>
      </c>
      <c r="K504" s="259" t="s">
        <v>565</v>
      </c>
      <c r="L504" s="259" t="s">
        <v>565</v>
      </c>
      <c r="M504" s="259" t="s">
        <v>565</v>
      </c>
      <c r="N504" s="259" t="s">
        <v>565</v>
      </c>
      <c r="O504" s="259" t="s">
        <v>565</v>
      </c>
      <c r="P504" s="259" t="s">
        <v>565</v>
      </c>
      <c r="Q504" s="259" t="s">
        <v>565</v>
      </c>
      <c r="R504" s="259" t="s">
        <v>565</v>
      </c>
      <c r="S504" s="259" t="s">
        <v>565</v>
      </c>
      <c r="T504" s="259" t="s">
        <v>565</v>
      </c>
      <c r="U504" s="259" t="s">
        <v>565</v>
      </c>
      <c r="V504" s="260" t="s">
        <v>565</v>
      </c>
      <c r="W504" s="260" t="s">
        <v>565</v>
      </c>
      <c r="X504" s="259" t="s">
        <v>565</v>
      </c>
      <c r="Y504" s="259" t="s">
        <v>565</v>
      </c>
      <c r="Z504" s="259" t="s">
        <v>565</v>
      </c>
      <c r="AA504" s="259" t="s">
        <v>565</v>
      </c>
      <c r="AB504" s="259" t="s">
        <v>565</v>
      </c>
      <c r="AC504" s="259" t="s">
        <v>565</v>
      </c>
      <c r="AD504" s="259" t="s">
        <v>565</v>
      </c>
      <c r="AE504" s="259" t="s">
        <v>565</v>
      </c>
      <c r="AF504" s="259" t="s">
        <v>565</v>
      </c>
      <c r="AG504" s="259" t="s">
        <v>565</v>
      </c>
      <c r="AH504" s="259" t="s">
        <v>565</v>
      </c>
      <c r="AI504" s="259" t="s">
        <v>565</v>
      </c>
      <c r="AJ504" s="259" t="s">
        <v>565</v>
      </c>
      <c r="AK504" s="259" t="s">
        <v>565</v>
      </c>
      <c r="AL504" s="259" t="s">
        <v>565</v>
      </c>
      <c r="AM504" s="259" t="s">
        <v>565</v>
      </c>
      <c r="AN504" s="259" t="s">
        <v>565</v>
      </c>
      <c r="AO504" s="259" t="s">
        <v>565</v>
      </c>
      <c r="AP504" s="259" t="s">
        <v>565</v>
      </c>
      <c r="AQ504" s="259" t="s">
        <v>565</v>
      </c>
      <c r="AR504" s="259" t="s">
        <v>565</v>
      </c>
      <c r="AS504" s="259" t="s">
        <v>565</v>
      </c>
      <c r="AT504" s="259" t="s">
        <v>565</v>
      </c>
      <c r="AU504" s="259" t="s">
        <v>565</v>
      </c>
      <c r="AV504" s="259" t="s">
        <v>565</v>
      </c>
      <c r="AW504" s="259" t="s">
        <v>565</v>
      </c>
      <c r="AX504" s="259" t="s">
        <v>565</v>
      </c>
      <c r="AY504" s="259" t="s">
        <v>565</v>
      </c>
      <c r="AZ504" s="259" t="s">
        <v>565</v>
      </c>
      <c r="BA504" s="259" t="s">
        <v>565</v>
      </c>
    </row>
    <row r="505" spans="4:53">
      <c r="D505" s="259" t="s">
        <v>565</v>
      </c>
      <c r="E505" s="259" t="s">
        <v>565</v>
      </c>
      <c r="F505" s="259" t="s">
        <v>565</v>
      </c>
      <c r="G505" s="259" t="s">
        <v>565</v>
      </c>
      <c r="H505" s="259" t="s">
        <v>565</v>
      </c>
      <c r="I505" s="259" t="s">
        <v>565</v>
      </c>
      <c r="J505" s="259" t="s">
        <v>565</v>
      </c>
      <c r="K505" s="259" t="s">
        <v>565</v>
      </c>
      <c r="L505" s="259" t="s">
        <v>565</v>
      </c>
      <c r="M505" s="259" t="s">
        <v>565</v>
      </c>
      <c r="N505" s="259" t="s">
        <v>565</v>
      </c>
      <c r="O505" s="259" t="s">
        <v>565</v>
      </c>
      <c r="P505" s="259" t="s">
        <v>565</v>
      </c>
      <c r="Q505" s="259" t="s">
        <v>565</v>
      </c>
      <c r="R505" s="259" t="s">
        <v>565</v>
      </c>
      <c r="S505" s="259" t="s">
        <v>565</v>
      </c>
      <c r="T505" s="259" t="s">
        <v>565</v>
      </c>
      <c r="U505" s="259" t="s">
        <v>565</v>
      </c>
      <c r="V505" s="260" t="s">
        <v>565</v>
      </c>
      <c r="W505" s="260" t="s">
        <v>565</v>
      </c>
      <c r="X505" s="259" t="s">
        <v>565</v>
      </c>
      <c r="Y505" s="259" t="s">
        <v>565</v>
      </c>
      <c r="Z505" s="259" t="s">
        <v>565</v>
      </c>
      <c r="AA505" s="259" t="s">
        <v>565</v>
      </c>
      <c r="AB505" s="259" t="s">
        <v>565</v>
      </c>
      <c r="AC505" s="259" t="s">
        <v>565</v>
      </c>
      <c r="AD505" s="259" t="s">
        <v>565</v>
      </c>
      <c r="AE505" s="259" t="s">
        <v>565</v>
      </c>
      <c r="AF505" s="259" t="s">
        <v>565</v>
      </c>
      <c r="AG505" s="259" t="s">
        <v>565</v>
      </c>
      <c r="AH505" s="259" t="s">
        <v>565</v>
      </c>
      <c r="AI505" s="259" t="s">
        <v>565</v>
      </c>
      <c r="AJ505" s="259" t="s">
        <v>565</v>
      </c>
      <c r="AK505" s="259" t="s">
        <v>565</v>
      </c>
      <c r="AL505" s="259" t="s">
        <v>565</v>
      </c>
      <c r="AM505" s="259" t="s">
        <v>565</v>
      </c>
      <c r="AN505" s="259" t="s">
        <v>565</v>
      </c>
      <c r="AO505" s="259" t="s">
        <v>565</v>
      </c>
      <c r="AP505" s="259" t="s">
        <v>565</v>
      </c>
      <c r="AQ505" s="259" t="s">
        <v>565</v>
      </c>
      <c r="AR505" s="259" t="s">
        <v>565</v>
      </c>
      <c r="AS505" s="259" t="s">
        <v>565</v>
      </c>
      <c r="AT505" s="259" t="s">
        <v>565</v>
      </c>
      <c r="AU505" s="259" t="s">
        <v>565</v>
      </c>
      <c r="AV505" s="259" t="s">
        <v>565</v>
      </c>
      <c r="AW505" s="259" t="s">
        <v>565</v>
      </c>
      <c r="AX505" s="259" t="s">
        <v>565</v>
      </c>
      <c r="AY505" s="259" t="s">
        <v>565</v>
      </c>
      <c r="AZ505" s="259" t="s">
        <v>565</v>
      </c>
      <c r="BA505" s="259" t="s">
        <v>565</v>
      </c>
    </row>
    <row r="506" spans="4:53">
      <c r="D506" s="259" t="s">
        <v>565</v>
      </c>
      <c r="E506" s="259" t="s">
        <v>565</v>
      </c>
      <c r="F506" s="259" t="s">
        <v>565</v>
      </c>
      <c r="G506" s="259" t="s">
        <v>565</v>
      </c>
      <c r="H506" s="259" t="s">
        <v>565</v>
      </c>
      <c r="I506" s="259" t="s">
        <v>565</v>
      </c>
      <c r="J506" s="259" t="s">
        <v>565</v>
      </c>
      <c r="K506" s="259" t="s">
        <v>565</v>
      </c>
      <c r="L506" s="259" t="s">
        <v>565</v>
      </c>
      <c r="M506" s="259" t="s">
        <v>565</v>
      </c>
      <c r="N506" s="259" t="s">
        <v>565</v>
      </c>
      <c r="O506" s="259" t="s">
        <v>565</v>
      </c>
      <c r="P506" s="259" t="s">
        <v>565</v>
      </c>
      <c r="Q506" s="259" t="s">
        <v>565</v>
      </c>
      <c r="R506" s="259" t="s">
        <v>565</v>
      </c>
      <c r="S506" s="259" t="s">
        <v>565</v>
      </c>
      <c r="T506" s="259" t="s">
        <v>565</v>
      </c>
      <c r="U506" s="259" t="s">
        <v>565</v>
      </c>
      <c r="V506" s="260" t="s">
        <v>565</v>
      </c>
      <c r="W506" s="260" t="s">
        <v>565</v>
      </c>
      <c r="X506" s="259" t="s">
        <v>565</v>
      </c>
      <c r="Y506" s="259" t="s">
        <v>565</v>
      </c>
      <c r="Z506" s="259" t="s">
        <v>565</v>
      </c>
      <c r="AA506" s="259" t="s">
        <v>565</v>
      </c>
      <c r="AB506" s="259" t="s">
        <v>565</v>
      </c>
      <c r="AC506" s="259" t="s">
        <v>565</v>
      </c>
      <c r="AD506" s="259" t="s">
        <v>565</v>
      </c>
      <c r="AE506" s="259" t="s">
        <v>565</v>
      </c>
      <c r="AF506" s="259" t="s">
        <v>565</v>
      </c>
      <c r="AG506" s="259" t="s">
        <v>565</v>
      </c>
      <c r="AH506" s="259" t="s">
        <v>565</v>
      </c>
      <c r="AI506" s="259" t="s">
        <v>565</v>
      </c>
      <c r="AJ506" s="259" t="s">
        <v>565</v>
      </c>
      <c r="AK506" s="259" t="s">
        <v>565</v>
      </c>
      <c r="AL506" s="259" t="s">
        <v>565</v>
      </c>
      <c r="AM506" s="259" t="s">
        <v>565</v>
      </c>
      <c r="AN506" s="259" t="s">
        <v>565</v>
      </c>
      <c r="AO506" s="259" t="s">
        <v>565</v>
      </c>
      <c r="AP506" s="259" t="s">
        <v>565</v>
      </c>
      <c r="AQ506" s="259" t="s">
        <v>565</v>
      </c>
      <c r="AR506" s="259" t="s">
        <v>565</v>
      </c>
      <c r="AS506" s="259" t="s">
        <v>565</v>
      </c>
      <c r="AT506" s="259" t="s">
        <v>565</v>
      </c>
      <c r="AU506" s="259" t="s">
        <v>565</v>
      </c>
      <c r="AV506" s="259" t="s">
        <v>565</v>
      </c>
      <c r="AW506" s="259" t="s">
        <v>565</v>
      </c>
      <c r="AX506" s="259" t="s">
        <v>565</v>
      </c>
      <c r="AY506" s="259" t="s">
        <v>565</v>
      </c>
      <c r="AZ506" s="259" t="s">
        <v>565</v>
      </c>
      <c r="BA506" s="259" t="s">
        <v>565</v>
      </c>
    </row>
    <row r="507" spans="4:53">
      <c r="D507" s="259" t="s">
        <v>565</v>
      </c>
      <c r="E507" s="259" t="s">
        <v>565</v>
      </c>
      <c r="F507" s="259" t="s">
        <v>565</v>
      </c>
      <c r="G507" s="259" t="s">
        <v>565</v>
      </c>
      <c r="H507" s="259" t="s">
        <v>565</v>
      </c>
      <c r="I507" s="259" t="s">
        <v>565</v>
      </c>
      <c r="J507" s="259" t="s">
        <v>565</v>
      </c>
      <c r="K507" s="259" t="s">
        <v>565</v>
      </c>
      <c r="L507" s="259" t="s">
        <v>565</v>
      </c>
      <c r="M507" s="259" t="s">
        <v>565</v>
      </c>
      <c r="N507" s="259" t="s">
        <v>565</v>
      </c>
      <c r="O507" s="259" t="s">
        <v>565</v>
      </c>
      <c r="P507" s="259" t="s">
        <v>565</v>
      </c>
      <c r="Q507" s="259" t="s">
        <v>565</v>
      </c>
      <c r="R507" s="259" t="s">
        <v>565</v>
      </c>
      <c r="S507" s="259" t="s">
        <v>565</v>
      </c>
      <c r="T507" s="259" t="s">
        <v>565</v>
      </c>
      <c r="U507" s="259" t="s">
        <v>565</v>
      </c>
      <c r="V507" s="260" t="s">
        <v>565</v>
      </c>
      <c r="W507" s="260" t="s">
        <v>565</v>
      </c>
      <c r="X507" s="259" t="s">
        <v>565</v>
      </c>
      <c r="Y507" s="259" t="s">
        <v>565</v>
      </c>
      <c r="Z507" s="259" t="s">
        <v>565</v>
      </c>
      <c r="AA507" s="259" t="s">
        <v>565</v>
      </c>
      <c r="AB507" s="259" t="s">
        <v>565</v>
      </c>
      <c r="AC507" s="259" t="s">
        <v>565</v>
      </c>
      <c r="AD507" s="259" t="s">
        <v>565</v>
      </c>
      <c r="AE507" s="259" t="s">
        <v>565</v>
      </c>
      <c r="AF507" s="259" t="s">
        <v>565</v>
      </c>
      <c r="AG507" s="259" t="s">
        <v>565</v>
      </c>
      <c r="AH507" s="259" t="s">
        <v>565</v>
      </c>
      <c r="AI507" s="259" t="s">
        <v>565</v>
      </c>
      <c r="AJ507" s="259" t="s">
        <v>565</v>
      </c>
      <c r="AK507" s="259" t="s">
        <v>565</v>
      </c>
      <c r="AL507" s="259" t="s">
        <v>565</v>
      </c>
      <c r="AM507" s="259" t="s">
        <v>565</v>
      </c>
      <c r="AN507" s="259" t="s">
        <v>565</v>
      </c>
      <c r="AO507" s="259" t="s">
        <v>565</v>
      </c>
      <c r="AP507" s="259" t="s">
        <v>565</v>
      </c>
      <c r="AQ507" s="259" t="s">
        <v>565</v>
      </c>
      <c r="AR507" s="259" t="s">
        <v>565</v>
      </c>
      <c r="AS507" s="259" t="s">
        <v>565</v>
      </c>
      <c r="AT507" s="259" t="s">
        <v>565</v>
      </c>
      <c r="AU507" s="259" t="s">
        <v>565</v>
      </c>
      <c r="AV507" s="259" t="s">
        <v>565</v>
      </c>
      <c r="AW507" s="259" t="s">
        <v>565</v>
      </c>
      <c r="AX507" s="259" t="s">
        <v>565</v>
      </c>
      <c r="AY507" s="259" t="s">
        <v>565</v>
      </c>
      <c r="AZ507" s="259" t="s">
        <v>565</v>
      </c>
      <c r="BA507" s="259" t="s">
        <v>565</v>
      </c>
    </row>
    <row r="508" spans="4:53">
      <c r="D508" s="259" t="s">
        <v>565</v>
      </c>
      <c r="E508" s="259" t="s">
        <v>565</v>
      </c>
      <c r="F508" s="259" t="s">
        <v>565</v>
      </c>
      <c r="G508" s="259" t="s">
        <v>565</v>
      </c>
      <c r="H508" s="259" t="s">
        <v>565</v>
      </c>
      <c r="I508" s="259" t="s">
        <v>565</v>
      </c>
      <c r="J508" s="259" t="s">
        <v>565</v>
      </c>
      <c r="K508" s="259" t="s">
        <v>565</v>
      </c>
      <c r="L508" s="259" t="s">
        <v>565</v>
      </c>
      <c r="M508" s="259" t="s">
        <v>565</v>
      </c>
      <c r="N508" s="259" t="s">
        <v>565</v>
      </c>
      <c r="O508" s="259" t="s">
        <v>565</v>
      </c>
      <c r="P508" s="259" t="s">
        <v>565</v>
      </c>
      <c r="Q508" s="259" t="s">
        <v>565</v>
      </c>
      <c r="R508" s="259" t="s">
        <v>565</v>
      </c>
      <c r="S508" s="259" t="s">
        <v>565</v>
      </c>
      <c r="T508" s="259" t="s">
        <v>565</v>
      </c>
      <c r="U508" s="259" t="s">
        <v>565</v>
      </c>
      <c r="V508" s="260" t="s">
        <v>565</v>
      </c>
      <c r="W508" s="260" t="s">
        <v>565</v>
      </c>
      <c r="X508" s="259" t="s">
        <v>565</v>
      </c>
      <c r="Y508" s="259" t="s">
        <v>565</v>
      </c>
      <c r="Z508" s="259" t="s">
        <v>565</v>
      </c>
      <c r="AA508" s="259" t="s">
        <v>565</v>
      </c>
      <c r="AB508" s="259" t="s">
        <v>565</v>
      </c>
      <c r="AC508" s="259" t="s">
        <v>565</v>
      </c>
      <c r="AD508" s="259" t="s">
        <v>565</v>
      </c>
      <c r="AE508" s="259" t="s">
        <v>565</v>
      </c>
      <c r="AF508" s="259" t="s">
        <v>565</v>
      </c>
      <c r="AG508" s="259" t="s">
        <v>565</v>
      </c>
      <c r="AH508" s="259" t="s">
        <v>565</v>
      </c>
      <c r="AI508" s="259" t="s">
        <v>565</v>
      </c>
      <c r="AJ508" s="259" t="s">
        <v>565</v>
      </c>
      <c r="AK508" s="259" t="s">
        <v>565</v>
      </c>
      <c r="AL508" s="259" t="s">
        <v>565</v>
      </c>
      <c r="AM508" s="259" t="s">
        <v>565</v>
      </c>
      <c r="AN508" s="259" t="s">
        <v>565</v>
      </c>
      <c r="AO508" s="259" t="s">
        <v>565</v>
      </c>
      <c r="AP508" s="259" t="s">
        <v>565</v>
      </c>
      <c r="AQ508" s="259" t="s">
        <v>565</v>
      </c>
      <c r="AR508" s="259" t="s">
        <v>565</v>
      </c>
      <c r="AS508" s="259" t="s">
        <v>565</v>
      </c>
      <c r="AT508" s="259" t="s">
        <v>565</v>
      </c>
      <c r="AU508" s="259" t="s">
        <v>565</v>
      </c>
      <c r="AV508" s="259" t="s">
        <v>565</v>
      </c>
      <c r="AW508" s="259" t="s">
        <v>565</v>
      </c>
      <c r="AX508" s="259" t="s">
        <v>565</v>
      </c>
      <c r="AY508" s="259" t="s">
        <v>565</v>
      </c>
      <c r="AZ508" s="259" t="s">
        <v>565</v>
      </c>
      <c r="BA508" s="259" t="s">
        <v>565</v>
      </c>
    </row>
    <row r="509" spans="4:53">
      <c r="D509" s="259" t="s">
        <v>565</v>
      </c>
      <c r="E509" s="259" t="s">
        <v>565</v>
      </c>
      <c r="F509" s="259" t="s">
        <v>565</v>
      </c>
      <c r="G509" s="259" t="s">
        <v>565</v>
      </c>
      <c r="H509" s="259" t="s">
        <v>565</v>
      </c>
      <c r="I509" s="259" t="s">
        <v>565</v>
      </c>
      <c r="J509" s="259" t="s">
        <v>565</v>
      </c>
      <c r="K509" s="259" t="s">
        <v>565</v>
      </c>
      <c r="L509" s="259" t="s">
        <v>565</v>
      </c>
      <c r="M509" s="259" t="s">
        <v>565</v>
      </c>
      <c r="N509" s="259" t="s">
        <v>565</v>
      </c>
      <c r="O509" s="259" t="s">
        <v>565</v>
      </c>
      <c r="P509" s="259" t="s">
        <v>565</v>
      </c>
      <c r="Q509" s="259" t="s">
        <v>565</v>
      </c>
      <c r="R509" s="259" t="s">
        <v>565</v>
      </c>
      <c r="S509" s="259" t="s">
        <v>565</v>
      </c>
      <c r="T509" s="259" t="s">
        <v>565</v>
      </c>
      <c r="U509" s="259" t="s">
        <v>565</v>
      </c>
      <c r="V509" s="260" t="s">
        <v>565</v>
      </c>
      <c r="W509" s="260" t="s">
        <v>565</v>
      </c>
      <c r="X509" s="259" t="s">
        <v>565</v>
      </c>
      <c r="Y509" s="259" t="s">
        <v>565</v>
      </c>
      <c r="Z509" s="259" t="s">
        <v>565</v>
      </c>
      <c r="AA509" s="259" t="s">
        <v>565</v>
      </c>
      <c r="AB509" s="259" t="s">
        <v>565</v>
      </c>
      <c r="AC509" s="259" t="s">
        <v>565</v>
      </c>
      <c r="AD509" s="259" t="s">
        <v>565</v>
      </c>
      <c r="AE509" s="259" t="s">
        <v>565</v>
      </c>
      <c r="AF509" s="259" t="s">
        <v>565</v>
      </c>
      <c r="AG509" s="259" t="s">
        <v>565</v>
      </c>
      <c r="AH509" s="259" t="s">
        <v>565</v>
      </c>
      <c r="AI509" s="259" t="s">
        <v>565</v>
      </c>
      <c r="AJ509" s="259" t="s">
        <v>565</v>
      </c>
      <c r="AK509" s="259" t="s">
        <v>565</v>
      </c>
      <c r="AL509" s="259" t="s">
        <v>565</v>
      </c>
      <c r="AM509" s="259" t="s">
        <v>565</v>
      </c>
      <c r="AN509" s="259" t="s">
        <v>565</v>
      </c>
      <c r="AO509" s="259" t="s">
        <v>565</v>
      </c>
      <c r="AP509" s="259" t="s">
        <v>565</v>
      </c>
      <c r="AQ509" s="259" t="s">
        <v>565</v>
      </c>
      <c r="AR509" s="259" t="s">
        <v>565</v>
      </c>
      <c r="AS509" s="259" t="s">
        <v>565</v>
      </c>
      <c r="AT509" s="259" t="s">
        <v>565</v>
      </c>
      <c r="AU509" s="259" t="s">
        <v>565</v>
      </c>
      <c r="AV509" s="259" t="s">
        <v>565</v>
      </c>
      <c r="AW509" s="259" t="s">
        <v>565</v>
      </c>
      <c r="AX509" s="259" t="s">
        <v>565</v>
      </c>
      <c r="AY509" s="259" t="s">
        <v>565</v>
      </c>
      <c r="AZ509" s="259" t="s">
        <v>565</v>
      </c>
      <c r="BA509" s="259" t="s">
        <v>565</v>
      </c>
    </row>
    <row r="510" spans="4:53">
      <c r="D510" s="259" t="s">
        <v>565</v>
      </c>
      <c r="E510" s="259" t="s">
        <v>565</v>
      </c>
      <c r="F510" s="259" t="s">
        <v>565</v>
      </c>
      <c r="G510" s="259" t="s">
        <v>565</v>
      </c>
      <c r="H510" s="259" t="s">
        <v>565</v>
      </c>
      <c r="I510" s="259" t="s">
        <v>565</v>
      </c>
      <c r="J510" s="259" t="s">
        <v>565</v>
      </c>
      <c r="K510" s="259" t="s">
        <v>565</v>
      </c>
      <c r="L510" s="259" t="s">
        <v>565</v>
      </c>
      <c r="M510" s="259" t="s">
        <v>565</v>
      </c>
      <c r="N510" s="259" t="s">
        <v>565</v>
      </c>
      <c r="O510" s="259" t="s">
        <v>565</v>
      </c>
      <c r="P510" s="259" t="s">
        <v>565</v>
      </c>
      <c r="Q510" s="259" t="s">
        <v>565</v>
      </c>
      <c r="R510" s="259" t="s">
        <v>565</v>
      </c>
      <c r="S510" s="259" t="s">
        <v>565</v>
      </c>
      <c r="T510" s="259" t="s">
        <v>565</v>
      </c>
      <c r="U510" s="259" t="s">
        <v>565</v>
      </c>
      <c r="V510" s="260" t="s">
        <v>565</v>
      </c>
      <c r="W510" s="260" t="s">
        <v>565</v>
      </c>
      <c r="X510" s="259" t="s">
        <v>565</v>
      </c>
      <c r="Y510" s="259" t="s">
        <v>565</v>
      </c>
      <c r="Z510" s="259" t="s">
        <v>565</v>
      </c>
      <c r="AA510" s="259" t="s">
        <v>565</v>
      </c>
      <c r="AB510" s="259" t="s">
        <v>565</v>
      </c>
      <c r="AC510" s="259" t="s">
        <v>565</v>
      </c>
      <c r="AD510" s="259" t="s">
        <v>565</v>
      </c>
      <c r="AE510" s="259" t="s">
        <v>565</v>
      </c>
      <c r="AF510" s="259" t="s">
        <v>565</v>
      </c>
      <c r="AG510" s="259" t="s">
        <v>565</v>
      </c>
      <c r="AH510" s="259" t="s">
        <v>565</v>
      </c>
      <c r="AI510" s="259" t="s">
        <v>565</v>
      </c>
      <c r="AJ510" s="259" t="s">
        <v>565</v>
      </c>
      <c r="AK510" s="259" t="s">
        <v>565</v>
      </c>
      <c r="AL510" s="259" t="s">
        <v>565</v>
      </c>
      <c r="AM510" s="259" t="s">
        <v>565</v>
      </c>
      <c r="AN510" s="259" t="s">
        <v>565</v>
      </c>
      <c r="AO510" s="259" t="s">
        <v>565</v>
      </c>
      <c r="AP510" s="259" t="s">
        <v>565</v>
      </c>
      <c r="AQ510" s="259" t="s">
        <v>565</v>
      </c>
      <c r="AR510" s="259" t="s">
        <v>565</v>
      </c>
      <c r="AS510" s="259" t="s">
        <v>565</v>
      </c>
      <c r="AT510" s="259" t="s">
        <v>565</v>
      </c>
      <c r="AU510" s="259" t="s">
        <v>565</v>
      </c>
      <c r="AV510" s="259" t="s">
        <v>565</v>
      </c>
      <c r="AW510" s="259" t="s">
        <v>565</v>
      </c>
      <c r="AX510" s="259" t="s">
        <v>565</v>
      </c>
      <c r="AY510" s="259" t="s">
        <v>565</v>
      </c>
      <c r="AZ510" s="259" t="s">
        <v>565</v>
      </c>
      <c r="BA510" s="259" t="s">
        <v>565</v>
      </c>
    </row>
    <row r="511" spans="4:53">
      <c r="D511" s="259" t="s">
        <v>565</v>
      </c>
      <c r="E511" s="259" t="s">
        <v>565</v>
      </c>
      <c r="F511" s="259" t="s">
        <v>565</v>
      </c>
      <c r="G511" s="259" t="s">
        <v>565</v>
      </c>
      <c r="H511" s="259" t="s">
        <v>565</v>
      </c>
      <c r="I511" s="259" t="s">
        <v>565</v>
      </c>
      <c r="J511" s="259" t="s">
        <v>565</v>
      </c>
      <c r="K511" s="259" t="s">
        <v>565</v>
      </c>
      <c r="L511" s="259" t="s">
        <v>565</v>
      </c>
      <c r="M511" s="259" t="s">
        <v>565</v>
      </c>
      <c r="N511" s="259" t="s">
        <v>565</v>
      </c>
      <c r="O511" s="259" t="s">
        <v>565</v>
      </c>
      <c r="P511" s="259" t="s">
        <v>565</v>
      </c>
      <c r="Q511" s="259" t="s">
        <v>565</v>
      </c>
      <c r="R511" s="259" t="s">
        <v>565</v>
      </c>
      <c r="S511" s="259" t="s">
        <v>565</v>
      </c>
      <c r="T511" s="259" t="s">
        <v>565</v>
      </c>
      <c r="U511" s="259" t="s">
        <v>565</v>
      </c>
      <c r="V511" s="260" t="s">
        <v>565</v>
      </c>
      <c r="W511" s="260" t="s">
        <v>565</v>
      </c>
      <c r="X511" s="259" t="s">
        <v>565</v>
      </c>
      <c r="Y511" s="259" t="s">
        <v>565</v>
      </c>
      <c r="Z511" s="259" t="s">
        <v>565</v>
      </c>
      <c r="AA511" s="259" t="s">
        <v>565</v>
      </c>
      <c r="AB511" s="259" t="s">
        <v>565</v>
      </c>
      <c r="AC511" s="259" t="s">
        <v>565</v>
      </c>
      <c r="AD511" s="259" t="s">
        <v>565</v>
      </c>
      <c r="AE511" s="259" t="s">
        <v>565</v>
      </c>
      <c r="AF511" s="259" t="s">
        <v>565</v>
      </c>
      <c r="AG511" s="259" t="s">
        <v>565</v>
      </c>
      <c r="AH511" s="259" t="s">
        <v>565</v>
      </c>
      <c r="AI511" s="259" t="s">
        <v>565</v>
      </c>
      <c r="AJ511" s="259" t="s">
        <v>565</v>
      </c>
      <c r="AK511" s="259" t="s">
        <v>565</v>
      </c>
      <c r="AL511" s="259" t="s">
        <v>565</v>
      </c>
      <c r="AM511" s="259" t="s">
        <v>565</v>
      </c>
      <c r="AN511" s="259" t="s">
        <v>565</v>
      </c>
      <c r="AO511" s="259" t="s">
        <v>565</v>
      </c>
      <c r="AP511" s="259" t="s">
        <v>565</v>
      </c>
      <c r="AQ511" s="259" t="s">
        <v>565</v>
      </c>
      <c r="AR511" s="259" t="s">
        <v>565</v>
      </c>
      <c r="AS511" s="259" t="s">
        <v>565</v>
      </c>
      <c r="AT511" s="259" t="s">
        <v>565</v>
      </c>
      <c r="AU511" s="259" t="s">
        <v>565</v>
      </c>
      <c r="AV511" s="259" t="s">
        <v>565</v>
      </c>
      <c r="AW511" s="259" t="s">
        <v>565</v>
      </c>
      <c r="AX511" s="259" t="s">
        <v>565</v>
      </c>
      <c r="AY511" s="259" t="s">
        <v>565</v>
      </c>
      <c r="AZ511" s="259" t="s">
        <v>565</v>
      </c>
      <c r="BA511" s="259" t="s">
        <v>565</v>
      </c>
    </row>
    <row r="512" spans="4:53">
      <c r="D512" s="259" t="s">
        <v>565</v>
      </c>
      <c r="E512" s="259" t="s">
        <v>565</v>
      </c>
      <c r="F512" s="259" t="s">
        <v>565</v>
      </c>
      <c r="G512" s="259" t="s">
        <v>565</v>
      </c>
      <c r="H512" s="259" t="s">
        <v>565</v>
      </c>
      <c r="I512" s="259" t="s">
        <v>565</v>
      </c>
      <c r="J512" s="259" t="s">
        <v>565</v>
      </c>
      <c r="K512" s="259" t="s">
        <v>565</v>
      </c>
      <c r="L512" s="259" t="s">
        <v>565</v>
      </c>
      <c r="M512" s="259" t="s">
        <v>565</v>
      </c>
      <c r="N512" s="259" t="s">
        <v>565</v>
      </c>
      <c r="O512" s="259" t="s">
        <v>565</v>
      </c>
      <c r="P512" s="259" t="s">
        <v>565</v>
      </c>
      <c r="Q512" s="259" t="s">
        <v>565</v>
      </c>
      <c r="R512" s="259" t="s">
        <v>565</v>
      </c>
      <c r="S512" s="259" t="s">
        <v>565</v>
      </c>
      <c r="T512" s="259" t="s">
        <v>565</v>
      </c>
      <c r="U512" s="259" t="s">
        <v>565</v>
      </c>
      <c r="V512" s="260" t="s">
        <v>565</v>
      </c>
      <c r="W512" s="260" t="s">
        <v>565</v>
      </c>
      <c r="X512" s="259" t="s">
        <v>565</v>
      </c>
      <c r="Y512" s="259" t="s">
        <v>565</v>
      </c>
      <c r="Z512" s="259" t="s">
        <v>565</v>
      </c>
      <c r="AA512" s="259" t="s">
        <v>565</v>
      </c>
      <c r="AB512" s="259" t="s">
        <v>565</v>
      </c>
      <c r="AC512" s="259" t="s">
        <v>565</v>
      </c>
      <c r="AD512" s="259" t="s">
        <v>565</v>
      </c>
      <c r="AE512" s="259" t="s">
        <v>565</v>
      </c>
      <c r="AF512" s="259" t="s">
        <v>565</v>
      </c>
      <c r="AG512" s="259" t="s">
        <v>565</v>
      </c>
      <c r="AH512" s="259" t="s">
        <v>565</v>
      </c>
      <c r="AI512" s="259" t="s">
        <v>565</v>
      </c>
      <c r="AJ512" s="259" t="s">
        <v>565</v>
      </c>
      <c r="AK512" s="259" t="s">
        <v>565</v>
      </c>
      <c r="AL512" s="259" t="s">
        <v>565</v>
      </c>
      <c r="AM512" s="259" t="s">
        <v>565</v>
      </c>
      <c r="AN512" s="259" t="s">
        <v>565</v>
      </c>
      <c r="AO512" s="259" t="s">
        <v>565</v>
      </c>
      <c r="AP512" s="259" t="s">
        <v>565</v>
      </c>
      <c r="AQ512" s="259" t="s">
        <v>565</v>
      </c>
      <c r="AR512" s="259" t="s">
        <v>565</v>
      </c>
      <c r="AS512" s="259" t="s">
        <v>565</v>
      </c>
      <c r="AT512" s="259" t="s">
        <v>565</v>
      </c>
      <c r="AU512" s="259" t="s">
        <v>565</v>
      </c>
      <c r="AV512" s="259" t="s">
        <v>565</v>
      </c>
      <c r="AW512" s="259" t="s">
        <v>565</v>
      </c>
      <c r="AX512" s="259" t="s">
        <v>565</v>
      </c>
      <c r="AY512" s="259" t="s">
        <v>565</v>
      </c>
      <c r="AZ512" s="259" t="s">
        <v>565</v>
      </c>
      <c r="BA512" s="259" t="s">
        <v>565</v>
      </c>
    </row>
    <row r="513" spans="4:53">
      <c r="D513" s="259" t="s">
        <v>565</v>
      </c>
      <c r="E513" s="259" t="s">
        <v>565</v>
      </c>
      <c r="F513" s="259" t="s">
        <v>565</v>
      </c>
      <c r="G513" s="259" t="s">
        <v>565</v>
      </c>
      <c r="H513" s="259" t="s">
        <v>565</v>
      </c>
      <c r="I513" s="259" t="s">
        <v>565</v>
      </c>
      <c r="J513" s="259" t="s">
        <v>565</v>
      </c>
      <c r="K513" s="259" t="s">
        <v>565</v>
      </c>
      <c r="L513" s="259" t="s">
        <v>565</v>
      </c>
      <c r="M513" s="259" t="s">
        <v>565</v>
      </c>
      <c r="N513" s="259" t="s">
        <v>565</v>
      </c>
      <c r="O513" s="259" t="s">
        <v>565</v>
      </c>
      <c r="P513" s="259" t="s">
        <v>565</v>
      </c>
      <c r="Q513" s="259" t="s">
        <v>565</v>
      </c>
      <c r="R513" s="259" t="s">
        <v>565</v>
      </c>
      <c r="S513" s="259" t="s">
        <v>565</v>
      </c>
      <c r="T513" s="259" t="s">
        <v>565</v>
      </c>
      <c r="U513" s="259" t="s">
        <v>565</v>
      </c>
      <c r="V513" s="260" t="s">
        <v>565</v>
      </c>
      <c r="W513" s="260" t="s">
        <v>565</v>
      </c>
      <c r="X513" s="259" t="s">
        <v>565</v>
      </c>
      <c r="Y513" s="259" t="s">
        <v>565</v>
      </c>
      <c r="Z513" s="259" t="s">
        <v>565</v>
      </c>
      <c r="AA513" s="259" t="s">
        <v>565</v>
      </c>
      <c r="AB513" s="259" t="s">
        <v>565</v>
      </c>
      <c r="AC513" s="259" t="s">
        <v>565</v>
      </c>
      <c r="AD513" s="259" t="s">
        <v>565</v>
      </c>
      <c r="AE513" s="259" t="s">
        <v>565</v>
      </c>
      <c r="AF513" s="259" t="s">
        <v>565</v>
      </c>
      <c r="AG513" s="259" t="s">
        <v>565</v>
      </c>
      <c r="AH513" s="259" t="s">
        <v>565</v>
      </c>
      <c r="AI513" s="259" t="s">
        <v>565</v>
      </c>
      <c r="AJ513" s="259" t="s">
        <v>565</v>
      </c>
      <c r="AK513" s="259" t="s">
        <v>565</v>
      </c>
      <c r="AL513" s="259" t="s">
        <v>565</v>
      </c>
      <c r="AM513" s="259" t="s">
        <v>565</v>
      </c>
      <c r="AN513" s="259" t="s">
        <v>565</v>
      </c>
      <c r="AO513" s="259" t="s">
        <v>565</v>
      </c>
      <c r="AP513" s="259" t="s">
        <v>565</v>
      </c>
      <c r="AQ513" s="259" t="s">
        <v>565</v>
      </c>
      <c r="AR513" s="259" t="s">
        <v>565</v>
      </c>
      <c r="AS513" s="259" t="s">
        <v>565</v>
      </c>
      <c r="AT513" s="259" t="s">
        <v>565</v>
      </c>
      <c r="AU513" s="259" t="s">
        <v>565</v>
      </c>
      <c r="AV513" s="259" t="s">
        <v>565</v>
      </c>
      <c r="AW513" s="259" t="s">
        <v>565</v>
      </c>
      <c r="AX513" s="259" t="s">
        <v>565</v>
      </c>
      <c r="AY513" s="259" t="s">
        <v>565</v>
      </c>
      <c r="AZ513" s="259" t="s">
        <v>565</v>
      </c>
      <c r="BA513" s="259" t="s">
        <v>565</v>
      </c>
    </row>
    <row r="514" spans="4:53">
      <c r="D514" s="259" t="s">
        <v>565</v>
      </c>
      <c r="E514" s="259" t="s">
        <v>565</v>
      </c>
      <c r="F514" s="259" t="s">
        <v>565</v>
      </c>
      <c r="G514" s="259" t="s">
        <v>565</v>
      </c>
      <c r="H514" s="259" t="s">
        <v>565</v>
      </c>
      <c r="I514" s="259" t="s">
        <v>565</v>
      </c>
      <c r="J514" s="259" t="s">
        <v>565</v>
      </c>
      <c r="K514" s="259" t="s">
        <v>565</v>
      </c>
      <c r="L514" s="259" t="s">
        <v>565</v>
      </c>
      <c r="M514" s="259" t="s">
        <v>565</v>
      </c>
      <c r="N514" s="259" t="s">
        <v>565</v>
      </c>
      <c r="O514" s="259" t="s">
        <v>565</v>
      </c>
      <c r="P514" s="259" t="s">
        <v>565</v>
      </c>
      <c r="Q514" s="259" t="s">
        <v>565</v>
      </c>
      <c r="R514" s="259" t="s">
        <v>565</v>
      </c>
      <c r="S514" s="259" t="s">
        <v>565</v>
      </c>
      <c r="T514" s="259" t="s">
        <v>565</v>
      </c>
      <c r="U514" s="259" t="s">
        <v>565</v>
      </c>
      <c r="V514" s="260" t="s">
        <v>565</v>
      </c>
      <c r="W514" s="260" t="s">
        <v>565</v>
      </c>
      <c r="X514" s="259" t="s">
        <v>565</v>
      </c>
      <c r="Y514" s="259" t="s">
        <v>565</v>
      </c>
      <c r="Z514" s="259" t="s">
        <v>565</v>
      </c>
      <c r="AA514" s="259" t="s">
        <v>565</v>
      </c>
      <c r="AB514" s="259" t="s">
        <v>565</v>
      </c>
      <c r="AC514" s="259" t="s">
        <v>565</v>
      </c>
      <c r="AD514" s="259" t="s">
        <v>565</v>
      </c>
      <c r="AE514" s="259" t="s">
        <v>565</v>
      </c>
      <c r="AF514" s="259" t="s">
        <v>565</v>
      </c>
      <c r="AG514" s="259" t="s">
        <v>565</v>
      </c>
      <c r="AH514" s="259" t="s">
        <v>565</v>
      </c>
      <c r="AI514" s="259" t="s">
        <v>565</v>
      </c>
      <c r="AJ514" s="259" t="s">
        <v>565</v>
      </c>
      <c r="AK514" s="259" t="s">
        <v>565</v>
      </c>
      <c r="AL514" s="259" t="s">
        <v>565</v>
      </c>
      <c r="AM514" s="259" t="s">
        <v>565</v>
      </c>
      <c r="AN514" s="259" t="s">
        <v>565</v>
      </c>
      <c r="AO514" s="259" t="s">
        <v>565</v>
      </c>
      <c r="AP514" s="259" t="s">
        <v>565</v>
      </c>
      <c r="AQ514" s="259" t="s">
        <v>565</v>
      </c>
      <c r="AR514" s="259" t="s">
        <v>565</v>
      </c>
      <c r="AS514" s="259" t="s">
        <v>565</v>
      </c>
      <c r="AT514" s="259" t="s">
        <v>565</v>
      </c>
      <c r="AU514" s="259" t="s">
        <v>565</v>
      </c>
      <c r="AV514" s="259" t="s">
        <v>565</v>
      </c>
      <c r="AW514" s="259" t="s">
        <v>565</v>
      </c>
      <c r="AX514" s="259" t="s">
        <v>565</v>
      </c>
      <c r="AY514" s="259" t="s">
        <v>565</v>
      </c>
      <c r="AZ514" s="259" t="s">
        <v>565</v>
      </c>
      <c r="BA514" s="259" t="s">
        <v>565</v>
      </c>
    </row>
    <row r="515" spans="4:53">
      <c r="D515" s="259" t="s">
        <v>565</v>
      </c>
      <c r="E515" s="259" t="s">
        <v>565</v>
      </c>
      <c r="F515" s="259" t="s">
        <v>565</v>
      </c>
      <c r="G515" s="259" t="s">
        <v>565</v>
      </c>
      <c r="H515" s="259" t="s">
        <v>565</v>
      </c>
      <c r="I515" s="259" t="s">
        <v>565</v>
      </c>
      <c r="J515" s="259" t="s">
        <v>565</v>
      </c>
      <c r="K515" s="259" t="s">
        <v>565</v>
      </c>
      <c r="L515" s="259" t="s">
        <v>565</v>
      </c>
      <c r="M515" s="259" t="s">
        <v>565</v>
      </c>
      <c r="N515" s="259" t="s">
        <v>565</v>
      </c>
      <c r="O515" s="259" t="s">
        <v>565</v>
      </c>
      <c r="P515" s="259" t="s">
        <v>565</v>
      </c>
      <c r="Q515" s="259" t="s">
        <v>565</v>
      </c>
      <c r="R515" s="259" t="s">
        <v>565</v>
      </c>
      <c r="S515" s="259" t="s">
        <v>565</v>
      </c>
      <c r="T515" s="259" t="s">
        <v>565</v>
      </c>
      <c r="U515" s="259" t="s">
        <v>565</v>
      </c>
      <c r="V515" s="260" t="s">
        <v>565</v>
      </c>
      <c r="W515" s="260" t="s">
        <v>565</v>
      </c>
      <c r="X515" s="259" t="s">
        <v>565</v>
      </c>
      <c r="Y515" s="259" t="s">
        <v>565</v>
      </c>
      <c r="Z515" s="259" t="s">
        <v>565</v>
      </c>
      <c r="AA515" s="259" t="s">
        <v>565</v>
      </c>
      <c r="AB515" s="259" t="s">
        <v>565</v>
      </c>
      <c r="AC515" s="259" t="s">
        <v>565</v>
      </c>
      <c r="AD515" s="259" t="s">
        <v>565</v>
      </c>
      <c r="AE515" s="259" t="s">
        <v>565</v>
      </c>
      <c r="AF515" s="259" t="s">
        <v>565</v>
      </c>
      <c r="AG515" s="259" t="s">
        <v>565</v>
      </c>
      <c r="AH515" s="259" t="s">
        <v>565</v>
      </c>
      <c r="AI515" s="259" t="s">
        <v>565</v>
      </c>
      <c r="AJ515" s="259" t="s">
        <v>565</v>
      </c>
      <c r="AK515" s="259" t="s">
        <v>565</v>
      </c>
      <c r="AL515" s="259" t="s">
        <v>565</v>
      </c>
      <c r="AM515" s="259" t="s">
        <v>565</v>
      </c>
      <c r="AN515" s="259" t="s">
        <v>565</v>
      </c>
      <c r="AO515" s="259" t="s">
        <v>565</v>
      </c>
      <c r="AP515" s="259" t="s">
        <v>565</v>
      </c>
      <c r="AQ515" s="259" t="s">
        <v>565</v>
      </c>
      <c r="AR515" s="259" t="s">
        <v>565</v>
      </c>
      <c r="AS515" s="259" t="s">
        <v>565</v>
      </c>
      <c r="AT515" s="259" t="s">
        <v>565</v>
      </c>
      <c r="AU515" s="259" t="s">
        <v>565</v>
      </c>
      <c r="AV515" s="259" t="s">
        <v>565</v>
      </c>
      <c r="AW515" s="259" t="s">
        <v>565</v>
      </c>
      <c r="AX515" s="259" t="s">
        <v>565</v>
      </c>
      <c r="AY515" s="259" t="s">
        <v>565</v>
      </c>
      <c r="AZ515" s="259" t="s">
        <v>565</v>
      </c>
      <c r="BA515" s="259" t="s">
        <v>565</v>
      </c>
    </row>
    <row r="516" spans="4:53">
      <c r="D516" s="259" t="s">
        <v>565</v>
      </c>
      <c r="E516" s="259" t="s">
        <v>565</v>
      </c>
      <c r="F516" s="259" t="s">
        <v>565</v>
      </c>
      <c r="G516" s="259" t="s">
        <v>565</v>
      </c>
      <c r="H516" s="259" t="s">
        <v>565</v>
      </c>
      <c r="I516" s="259" t="s">
        <v>565</v>
      </c>
      <c r="J516" s="259" t="s">
        <v>565</v>
      </c>
      <c r="K516" s="259" t="s">
        <v>565</v>
      </c>
      <c r="L516" s="259" t="s">
        <v>565</v>
      </c>
      <c r="M516" s="259" t="s">
        <v>565</v>
      </c>
      <c r="N516" s="259" t="s">
        <v>565</v>
      </c>
      <c r="O516" s="259" t="s">
        <v>565</v>
      </c>
      <c r="P516" s="259" t="s">
        <v>565</v>
      </c>
      <c r="Q516" s="259" t="s">
        <v>565</v>
      </c>
      <c r="R516" s="259" t="s">
        <v>565</v>
      </c>
      <c r="S516" s="259" t="s">
        <v>565</v>
      </c>
      <c r="T516" s="259" t="s">
        <v>565</v>
      </c>
      <c r="U516" s="259" t="s">
        <v>565</v>
      </c>
      <c r="V516" s="260" t="s">
        <v>565</v>
      </c>
      <c r="W516" s="260" t="s">
        <v>565</v>
      </c>
      <c r="X516" s="259" t="s">
        <v>565</v>
      </c>
      <c r="Y516" s="259" t="s">
        <v>565</v>
      </c>
      <c r="Z516" s="259" t="s">
        <v>565</v>
      </c>
      <c r="AA516" s="259" t="s">
        <v>565</v>
      </c>
      <c r="AB516" s="259" t="s">
        <v>565</v>
      </c>
      <c r="AC516" s="259" t="s">
        <v>565</v>
      </c>
      <c r="AD516" s="259" t="s">
        <v>565</v>
      </c>
      <c r="AE516" s="259" t="s">
        <v>565</v>
      </c>
      <c r="AF516" s="259" t="s">
        <v>565</v>
      </c>
      <c r="AG516" s="259" t="s">
        <v>565</v>
      </c>
      <c r="AH516" s="259" t="s">
        <v>565</v>
      </c>
      <c r="AI516" s="259" t="s">
        <v>565</v>
      </c>
      <c r="AJ516" s="259" t="s">
        <v>565</v>
      </c>
      <c r="AK516" s="259" t="s">
        <v>565</v>
      </c>
      <c r="AL516" s="259" t="s">
        <v>565</v>
      </c>
      <c r="AM516" s="259" t="s">
        <v>565</v>
      </c>
      <c r="AN516" s="259" t="s">
        <v>565</v>
      </c>
      <c r="AO516" s="259" t="s">
        <v>565</v>
      </c>
      <c r="AP516" s="259" t="s">
        <v>565</v>
      </c>
      <c r="AQ516" s="259" t="s">
        <v>565</v>
      </c>
      <c r="AR516" s="259" t="s">
        <v>565</v>
      </c>
      <c r="AS516" s="259" t="s">
        <v>565</v>
      </c>
      <c r="AT516" s="259" t="s">
        <v>565</v>
      </c>
      <c r="AU516" s="259" t="s">
        <v>565</v>
      </c>
      <c r="AV516" s="259" t="s">
        <v>565</v>
      </c>
      <c r="AW516" s="259" t="s">
        <v>565</v>
      </c>
      <c r="AX516" s="259" t="s">
        <v>565</v>
      </c>
      <c r="AY516" s="259" t="s">
        <v>565</v>
      </c>
      <c r="AZ516" s="259" t="s">
        <v>565</v>
      </c>
      <c r="BA516" s="259" t="s">
        <v>565</v>
      </c>
    </row>
    <row r="517" spans="4:53">
      <c r="D517" s="259" t="s">
        <v>565</v>
      </c>
      <c r="E517" s="259" t="s">
        <v>565</v>
      </c>
      <c r="F517" s="259" t="s">
        <v>565</v>
      </c>
      <c r="G517" s="259" t="s">
        <v>565</v>
      </c>
      <c r="H517" s="259" t="s">
        <v>565</v>
      </c>
      <c r="I517" s="259" t="s">
        <v>565</v>
      </c>
      <c r="J517" s="259" t="s">
        <v>565</v>
      </c>
      <c r="K517" s="259" t="s">
        <v>565</v>
      </c>
      <c r="L517" s="259" t="s">
        <v>565</v>
      </c>
      <c r="M517" s="259" t="s">
        <v>565</v>
      </c>
      <c r="N517" s="259" t="s">
        <v>565</v>
      </c>
      <c r="O517" s="259" t="s">
        <v>565</v>
      </c>
      <c r="P517" s="259" t="s">
        <v>565</v>
      </c>
      <c r="Q517" s="259" t="s">
        <v>565</v>
      </c>
      <c r="R517" s="259" t="s">
        <v>565</v>
      </c>
      <c r="S517" s="259" t="s">
        <v>565</v>
      </c>
      <c r="T517" s="259" t="s">
        <v>565</v>
      </c>
      <c r="U517" s="259" t="s">
        <v>565</v>
      </c>
      <c r="V517" s="260" t="s">
        <v>565</v>
      </c>
      <c r="W517" s="260" t="s">
        <v>565</v>
      </c>
      <c r="X517" s="259" t="s">
        <v>565</v>
      </c>
      <c r="Y517" s="259" t="s">
        <v>565</v>
      </c>
      <c r="Z517" s="259" t="s">
        <v>565</v>
      </c>
      <c r="AA517" s="259" t="s">
        <v>565</v>
      </c>
      <c r="AB517" s="259" t="s">
        <v>565</v>
      </c>
      <c r="AC517" s="259" t="s">
        <v>565</v>
      </c>
      <c r="AD517" s="259" t="s">
        <v>565</v>
      </c>
      <c r="AE517" s="259" t="s">
        <v>565</v>
      </c>
      <c r="AF517" s="259" t="s">
        <v>565</v>
      </c>
      <c r="AG517" s="259" t="s">
        <v>565</v>
      </c>
      <c r="AH517" s="259" t="s">
        <v>565</v>
      </c>
      <c r="AI517" s="259" t="s">
        <v>565</v>
      </c>
      <c r="AJ517" s="259" t="s">
        <v>565</v>
      </c>
      <c r="AK517" s="259" t="s">
        <v>565</v>
      </c>
      <c r="AL517" s="259" t="s">
        <v>565</v>
      </c>
      <c r="AM517" s="259" t="s">
        <v>565</v>
      </c>
      <c r="AN517" s="259" t="s">
        <v>565</v>
      </c>
      <c r="AO517" s="259" t="s">
        <v>565</v>
      </c>
      <c r="AP517" s="259" t="s">
        <v>565</v>
      </c>
      <c r="AQ517" s="259" t="s">
        <v>565</v>
      </c>
      <c r="AR517" s="259" t="s">
        <v>565</v>
      </c>
      <c r="AS517" s="259" t="s">
        <v>565</v>
      </c>
      <c r="AT517" s="259" t="s">
        <v>565</v>
      </c>
      <c r="AU517" s="259" t="s">
        <v>565</v>
      </c>
      <c r="AV517" s="259" t="s">
        <v>565</v>
      </c>
      <c r="AW517" s="259" t="s">
        <v>565</v>
      </c>
      <c r="AX517" s="259" t="s">
        <v>565</v>
      </c>
      <c r="AY517" s="259" t="s">
        <v>565</v>
      </c>
      <c r="AZ517" s="259" t="s">
        <v>565</v>
      </c>
      <c r="BA517" s="259" t="s">
        <v>565</v>
      </c>
    </row>
    <row r="518" spans="4:53">
      <c r="D518" s="259" t="s">
        <v>565</v>
      </c>
      <c r="E518" s="259" t="s">
        <v>565</v>
      </c>
      <c r="F518" s="259" t="s">
        <v>565</v>
      </c>
      <c r="G518" s="259" t="s">
        <v>565</v>
      </c>
      <c r="H518" s="259" t="s">
        <v>565</v>
      </c>
      <c r="I518" s="259" t="s">
        <v>565</v>
      </c>
      <c r="J518" s="259" t="s">
        <v>565</v>
      </c>
      <c r="K518" s="259" t="s">
        <v>565</v>
      </c>
      <c r="L518" s="259" t="s">
        <v>565</v>
      </c>
      <c r="M518" s="259" t="s">
        <v>565</v>
      </c>
      <c r="N518" s="259" t="s">
        <v>565</v>
      </c>
      <c r="O518" s="259" t="s">
        <v>565</v>
      </c>
      <c r="P518" s="259" t="s">
        <v>565</v>
      </c>
      <c r="Q518" s="259" t="s">
        <v>565</v>
      </c>
      <c r="R518" s="259" t="s">
        <v>565</v>
      </c>
      <c r="S518" s="259" t="s">
        <v>565</v>
      </c>
      <c r="T518" s="259" t="s">
        <v>565</v>
      </c>
      <c r="U518" s="259" t="s">
        <v>565</v>
      </c>
      <c r="V518" s="260" t="s">
        <v>565</v>
      </c>
      <c r="W518" s="260" t="s">
        <v>565</v>
      </c>
      <c r="X518" s="259" t="s">
        <v>565</v>
      </c>
      <c r="Y518" s="259" t="s">
        <v>565</v>
      </c>
      <c r="Z518" s="259" t="s">
        <v>565</v>
      </c>
      <c r="AA518" s="259" t="s">
        <v>565</v>
      </c>
      <c r="AB518" s="259" t="s">
        <v>565</v>
      </c>
      <c r="AC518" s="259" t="s">
        <v>565</v>
      </c>
      <c r="AD518" s="259" t="s">
        <v>565</v>
      </c>
      <c r="AE518" s="259" t="s">
        <v>565</v>
      </c>
      <c r="AF518" s="259" t="s">
        <v>565</v>
      </c>
      <c r="AG518" s="259" t="s">
        <v>565</v>
      </c>
      <c r="AH518" s="259" t="s">
        <v>565</v>
      </c>
      <c r="AI518" s="259" t="s">
        <v>565</v>
      </c>
      <c r="AJ518" s="259" t="s">
        <v>565</v>
      </c>
      <c r="AK518" s="259" t="s">
        <v>565</v>
      </c>
      <c r="AL518" s="259" t="s">
        <v>565</v>
      </c>
      <c r="AM518" s="259" t="s">
        <v>565</v>
      </c>
      <c r="AN518" s="259" t="s">
        <v>565</v>
      </c>
      <c r="AO518" s="259" t="s">
        <v>565</v>
      </c>
      <c r="AP518" s="259" t="s">
        <v>565</v>
      </c>
      <c r="AQ518" s="259" t="s">
        <v>565</v>
      </c>
      <c r="AR518" s="259" t="s">
        <v>565</v>
      </c>
      <c r="AS518" s="259" t="s">
        <v>565</v>
      </c>
      <c r="AT518" s="259" t="s">
        <v>565</v>
      </c>
      <c r="AU518" s="259" t="s">
        <v>565</v>
      </c>
      <c r="AV518" s="259" t="s">
        <v>565</v>
      </c>
      <c r="AW518" s="259" t="s">
        <v>565</v>
      </c>
      <c r="AX518" s="259" t="s">
        <v>565</v>
      </c>
      <c r="AY518" s="259" t="s">
        <v>565</v>
      </c>
      <c r="AZ518" s="259" t="s">
        <v>565</v>
      </c>
      <c r="BA518" s="259" t="s">
        <v>565</v>
      </c>
    </row>
    <row r="519" spans="4:53">
      <c r="D519" s="259" t="s">
        <v>565</v>
      </c>
      <c r="E519" s="259" t="s">
        <v>565</v>
      </c>
      <c r="F519" s="259" t="s">
        <v>565</v>
      </c>
      <c r="G519" s="259" t="s">
        <v>565</v>
      </c>
      <c r="H519" s="259" t="s">
        <v>565</v>
      </c>
      <c r="I519" s="259" t="s">
        <v>565</v>
      </c>
      <c r="J519" s="259" t="s">
        <v>565</v>
      </c>
      <c r="K519" s="259" t="s">
        <v>565</v>
      </c>
      <c r="L519" s="259" t="s">
        <v>565</v>
      </c>
      <c r="M519" s="259" t="s">
        <v>565</v>
      </c>
      <c r="N519" s="259" t="s">
        <v>565</v>
      </c>
      <c r="O519" s="259" t="s">
        <v>565</v>
      </c>
      <c r="P519" s="259" t="s">
        <v>565</v>
      </c>
      <c r="Q519" s="259" t="s">
        <v>565</v>
      </c>
      <c r="R519" s="259" t="s">
        <v>565</v>
      </c>
      <c r="S519" s="259" t="s">
        <v>565</v>
      </c>
      <c r="T519" s="259" t="s">
        <v>565</v>
      </c>
      <c r="U519" s="259" t="s">
        <v>565</v>
      </c>
      <c r="V519" s="260" t="s">
        <v>565</v>
      </c>
      <c r="W519" s="260" t="s">
        <v>565</v>
      </c>
      <c r="X519" s="259" t="s">
        <v>565</v>
      </c>
      <c r="Y519" s="259" t="s">
        <v>565</v>
      </c>
      <c r="Z519" s="259" t="s">
        <v>565</v>
      </c>
      <c r="AA519" s="259" t="s">
        <v>565</v>
      </c>
      <c r="AB519" s="259" t="s">
        <v>565</v>
      </c>
      <c r="AC519" s="259" t="s">
        <v>565</v>
      </c>
      <c r="AD519" s="259" t="s">
        <v>565</v>
      </c>
      <c r="AE519" s="259" t="s">
        <v>565</v>
      </c>
      <c r="AF519" s="259" t="s">
        <v>565</v>
      </c>
      <c r="AG519" s="259" t="s">
        <v>565</v>
      </c>
      <c r="AH519" s="259" t="s">
        <v>565</v>
      </c>
      <c r="AI519" s="259" t="s">
        <v>565</v>
      </c>
      <c r="AJ519" s="259" t="s">
        <v>565</v>
      </c>
      <c r="AK519" s="259" t="s">
        <v>565</v>
      </c>
      <c r="AL519" s="259" t="s">
        <v>565</v>
      </c>
      <c r="AM519" s="259" t="s">
        <v>565</v>
      </c>
      <c r="AN519" s="259" t="s">
        <v>565</v>
      </c>
      <c r="AO519" s="259" t="s">
        <v>565</v>
      </c>
      <c r="AP519" s="259" t="s">
        <v>565</v>
      </c>
      <c r="AQ519" s="259" t="s">
        <v>565</v>
      </c>
      <c r="AR519" s="259" t="s">
        <v>565</v>
      </c>
      <c r="AS519" s="259" t="s">
        <v>565</v>
      </c>
      <c r="AT519" s="259" t="s">
        <v>565</v>
      </c>
      <c r="AU519" s="259" t="s">
        <v>565</v>
      </c>
      <c r="AV519" s="259" t="s">
        <v>565</v>
      </c>
      <c r="AW519" s="259" t="s">
        <v>565</v>
      </c>
      <c r="AX519" s="259" t="s">
        <v>565</v>
      </c>
      <c r="AY519" s="259" t="s">
        <v>565</v>
      </c>
      <c r="AZ519" s="259" t="s">
        <v>565</v>
      </c>
      <c r="BA519" s="259" t="s">
        <v>565</v>
      </c>
    </row>
    <row r="520" spans="4:53">
      <c r="D520" s="259" t="s">
        <v>565</v>
      </c>
      <c r="E520" s="259" t="s">
        <v>565</v>
      </c>
      <c r="F520" s="259" t="s">
        <v>565</v>
      </c>
      <c r="G520" s="259" t="s">
        <v>565</v>
      </c>
      <c r="H520" s="259" t="s">
        <v>565</v>
      </c>
      <c r="I520" s="259" t="s">
        <v>565</v>
      </c>
      <c r="J520" s="259" t="s">
        <v>565</v>
      </c>
      <c r="K520" s="259" t="s">
        <v>565</v>
      </c>
      <c r="L520" s="259" t="s">
        <v>565</v>
      </c>
      <c r="M520" s="259" t="s">
        <v>565</v>
      </c>
      <c r="N520" s="259" t="s">
        <v>565</v>
      </c>
      <c r="O520" s="259" t="s">
        <v>565</v>
      </c>
      <c r="P520" s="259" t="s">
        <v>565</v>
      </c>
      <c r="Q520" s="259" t="s">
        <v>565</v>
      </c>
      <c r="R520" s="259" t="s">
        <v>565</v>
      </c>
      <c r="S520" s="259" t="s">
        <v>565</v>
      </c>
      <c r="T520" s="259" t="s">
        <v>565</v>
      </c>
      <c r="U520" s="259" t="s">
        <v>565</v>
      </c>
      <c r="V520" s="260" t="s">
        <v>565</v>
      </c>
      <c r="W520" s="260" t="s">
        <v>565</v>
      </c>
      <c r="X520" s="259" t="s">
        <v>565</v>
      </c>
      <c r="Y520" s="259" t="s">
        <v>565</v>
      </c>
      <c r="Z520" s="259" t="s">
        <v>565</v>
      </c>
      <c r="AA520" s="259" t="s">
        <v>565</v>
      </c>
      <c r="AB520" s="259" t="s">
        <v>565</v>
      </c>
      <c r="AC520" s="259" t="s">
        <v>565</v>
      </c>
      <c r="AD520" s="259" t="s">
        <v>565</v>
      </c>
      <c r="AE520" s="259" t="s">
        <v>565</v>
      </c>
      <c r="AF520" s="259" t="s">
        <v>565</v>
      </c>
      <c r="AG520" s="259" t="s">
        <v>565</v>
      </c>
      <c r="AH520" s="259" t="s">
        <v>565</v>
      </c>
      <c r="AI520" s="259" t="s">
        <v>565</v>
      </c>
      <c r="AJ520" s="259" t="s">
        <v>565</v>
      </c>
      <c r="AK520" s="259" t="s">
        <v>565</v>
      </c>
      <c r="AL520" s="259" t="s">
        <v>565</v>
      </c>
      <c r="AM520" s="259" t="s">
        <v>565</v>
      </c>
      <c r="AN520" s="259" t="s">
        <v>565</v>
      </c>
      <c r="AO520" s="259" t="s">
        <v>565</v>
      </c>
      <c r="AP520" s="259" t="s">
        <v>565</v>
      </c>
      <c r="AQ520" s="259" t="s">
        <v>565</v>
      </c>
      <c r="AR520" s="259" t="s">
        <v>565</v>
      </c>
      <c r="AS520" s="259" t="s">
        <v>565</v>
      </c>
      <c r="AT520" s="259" t="s">
        <v>565</v>
      </c>
      <c r="AU520" s="259" t="s">
        <v>565</v>
      </c>
      <c r="AV520" s="259" t="s">
        <v>565</v>
      </c>
      <c r="AW520" s="259" t="s">
        <v>565</v>
      </c>
      <c r="AX520" s="259" t="s">
        <v>565</v>
      </c>
      <c r="AY520" s="259" t="s">
        <v>565</v>
      </c>
      <c r="AZ520" s="259" t="s">
        <v>565</v>
      </c>
      <c r="BA520" s="259" t="s">
        <v>565</v>
      </c>
    </row>
    <row r="521" spans="4:53">
      <c r="D521" s="259" t="s">
        <v>565</v>
      </c>
      <c r="E521" s="259" t="s">
        <v>565</v>
      </c>
      <c r="F521" s="259" t="s">
        <v>565</v>
      </c>
      <c r="G521" s="259" t="s">
        <v>565</v>
      </c>
      <c r="H521" s="259" t="s">
        <v>565</v>
      </c>
      <c r="I521" s="259" t="s">
        <v>565</v>
      </c>
      <c r="J521" s="259" t="s">
        <v>565</v>
      </c>
      <c r="K521" s="259" t="s">
        <v>565</v>
      </c>
      <c r="L521" s="259" t="s">
        <v>565</v>
      </c>
      <c r="M521" s="259" t="s">
        <v>565</v>
      </c>
      <c r="N521" s="259" t="s">
        <v>565</v>
      </c>
      <c r="O521" s="259" t="s">
        <v>565</v>
      </c>
      <c r="P521" s="259" t="s">
        <v>565</v>
      </c>
      <c r="Q521" s="259" t="s">
        <v>565</v>
      </c>
      <c r="R521" s="259" t="s">
        <v>565</v>
      </c>
      <c r="S521" s="259" t="s">
        <v>565</v>
      </c>
      <c r="T521" s="259" t="s">
        <v>565</v>
      </c>
      <c r="U521" s="259" t="s">
        <v>565</v>
      </c>
      <c r="V521" s="260" t="s">
        <v>565</v>
      </c>
      <c r="W521" s="260" t="s">
        <v>565</v>
      </c>
      <c r="X521" s="259" t="s">
        <v>565</v>
      </c>
      <c r="Y521" s="259" t="s">
        <v>565</v>
      </c>
      <c r="Z521" s="259" t="s">
        <v>565</v>
      </c>
      <c r="AA521" s="259" t="s">
        <v>565</v>
      </c>
      <c r="AB521" s="259" t="s">
        <v>565</v>
      </c>
      <c r="AC521" s="259" t="s">
        <v>565</v>
      </c>
      <c r="AD521" s="259" t="s">
        <v>565</v>
      </c>
      <c r="AE521" s="259" t="s">
        <v>565</v>
      </c>
      <c r="AF521" s="259" t="s">
        <v>565</v>
      </c>
      <c r="AG521" s="259" t="s">
        <v>565</v>
      </c>
      <c r="AH521" s="259" t="s">
        <v>565</v>
      </c>
      <c r="AI521" s="259" t="s">
        <v>565</v>
      </c>
      <c r="AJ521" s="259" t="s">
        <v>565</v>
      </c>
      <c r="AK521" s="259" t="s">
        <v>565</v>
      </c>
      <c r="AL521" s="259" t="s">
        <v>565</v>
      </c>
      <c r="AM521" s="259" t="s">
        <v>565</v>
      </c>
      <c r="AN521" s="259" t="s">
        <v>565</v>
      </c>
      <c r="AO521" s="259" t="s">
        <v>565</v>
      </c>
      <c r="AP521" s="259" t="s">
        <v>565</v>
      </c>
      <c r="AQ521" s="259" t="s">
        <v>565</v>
      </c>
      <c r="AR521" s="259" t="s">
        <v>565</v>
      </c>
      <c r="AS521" s="259" t="s">
        <v>565</v>
      </c>
      <c r="AT521" s="259" t="s">
        <v>565</v>
      </c>
      <c r="AU521" s="259" t="s">
        <v>565</v>
      </c>
      <c r="AV521" s="259" t="s">
        <v>565</v>
      </c>
      <c r="AW521" s="259" t="s">
        <v>565</v>
      </c>
      <c r="AX521" s="259" t="s">
        <v>565</v>
      </c>
      <c r="AY521" s="259" t="s">
        <v>565</v>
      </c>
      <c r="AZ521" s="259" t="s">
        <v>565</v>
      </c>
      <c r="BA521" s="259" t="s">
        <v>565</v>
      </c>
    </row>
    <row r="522" spans="4:53">
      <c r="D522" s="259" t="s">
        <v>565</v>
      </c>
      <c r="E522" s="259" t="s">
        <v>565</v>
      </c>
      <c r="F522" s="259" t="s">
        <v>565</v>
      </c>
      <c r="G522" s="259" t="s">
        <v>565</v>
      </c>
      <c r="H522" s="259" t="s">
        <v>565</v>
      </c>
      <c r="I522" s="259" t="s">
        <v>565</v>
      </c>
      <c r="J522" s="259" t="s">
        <v>565</v>
      </c>
      <c r="K522" s="259" t="s">
        <v>565</v>
      </c>
      <c r="L522" s="259" t="s">
        <v>565</v>
      </c>
      <c r="M522" s="259" t="s">
        <v>565</v>
      </c>
      <c r="N522" s="259" t="s">
        <v>565</v>
      </c>
      <c r="O522" s="259" t="s">
        <v>565</v>
      </c>
      <c r="P522" s="259" t="s">
        <v>565</v>
      </c>
      <c r="Q522" s="259" t="s">
        <v>565</v>
      </c>
      <c r="R522" s="259" t="s">
        <v>565</v>
      </c>
      <c r="S522" s="259" t="s">
        <v>565</v>
      </c>
      <c r="T522" s="259" t="s">
        <v>565</v>
      </c>
      <c r="U522" s="259" t="s">
        <v>565</v>
      </c>
      <c r="V522" s="260" t="s">
        <v>565</v>
      </c>
      <c r="W522" s="260" t="s">
        <v>565</v>
      </c>
      <c r="X522" s="259" t="s">
        <v>565</v>
      </c>
      <c r="Y522" s="259" t="s">
        <v>565</v>
      </c>
      <c r="Z522" s="259" t="s">
        <v>565</v>
      </c>
      <c r="AA522" s="259" t="s">
        <v>565</v>
      </c>
      <c r="AB522" s="259" t="s">
        <v>565</v>
      </c>
      <c r="AC522" s="259" t="s">
        <v>565</v>
      </c>
      <c r="AD522" s="259" t="s">
        <v>565</v>
      </c>
      <c r="AE522" s="259" t="s">
        <v>565</v>
      </c>
      <c r="AF522" s="259" t="s">
        <v>565</v>
      </c>
      <c r="AG522" s="259" t="s">
        <v>565</v>
      </c>
      <c r="AH522" s="259" t="s">
        <v>565</v>
      </c>
      <c r="AI522" s="259" t="s">
        <v>565</v>
      </c>
      <c r="AJ522" s="259" t="s">
        <v>565</v>
      </c>
      <c r="AK522" s="259" t="s">
        <v>565</v>
      </c>
      <c r="AL522" s="259" t="s">
        <v>565</v>
      </c>
      <c r="AM522" s="259" t="s">
        <v>565</v>
      </c>
      <c r="AN522" s="259" t="s">
        <v>565</v>
      </c>
      <c r="AO522" s="259" t="s">
        <v>565</v>
      </c>
      <c r="AP522" s="259" t="s">
        <v>565</v>
      </c>
      <c r="AQ522" s="259" t="s">
        <v>565</v>
      </c>
      <c r="AR522" s="259" t="s">
        <v>565</v>
      </c>
      <c r="AS522" s="259" t="s">
        <v>565</v>
      </c>
      <c r="AT522" s="259" t="s">
        <v>565</v>
      </c>
      <c r="AU522" s="259" t="s">
        <v>565</v>
      </c>
      <c r="AV522" s="259" t="s">
        <v>565</v>
      </c>
      <c r="AW522" s="259" t="s">
        <v>565</v>
      </c>
      <c r="AX522" s="259" t="s">
        <v>565</v>
      </c>
      <c r="AY522" s="259" t="s">
        <v>565</v>
      </c>
      <c r="AZ522" s="259" t="s">
        <v>565</v>
      </c>
      <c r="BA522" s="259" t="s">
        <v>565</v>
      </c>
    </row>
    <row r="523" spans="4:53">
      <c r="D523" s="259" t="s">
        <v>565</v>
      </c>
      <c r="E523" s="259" t="s">
        <v>565</v>
      </c>
      <c r="F523" s="259" t="s">
        <v>565</v>
      </c>
      <c r="G523" s="259" t="s">
        <v>565</v>
      </c>
      <c r="H523" s="259" t="s">
        <v>565</v>
      </c>
      <c r="I523" s="259" t="s">
        <v>565</v>
      </c>
      <c r="J523" s="259" t="s">
        <v>565</v>
      </c>
      <c r="K523" s="259" t="s">
        <v>565</v>
      </c>
      <c r="L523" s="259" t="s">
        <v>565</v>
      </c>
      <c r="M523" s="259" t="s">
        <v>565</v>
      </c>
      <c r="N523" s="259" t="s">
        <v>565</v>
      </c>
      <c r="O523" s="259" t="s">
        <v>565</v>
      </c>
      <c r="P523" s="259" t="s">
        <v>565</v>
      </c>
      <c r="Q523" s="259" t="s">
        <v>565</v>
      </c>
      <c r="R523" s="259" t="s">
        <v>565</v>
      </c>
      <c r="S523" s="259" t="s">
        <v>565</v>
      </c>
      <c r="T523" s="259" t="s">
        <v>565</v>
      </c>
      <c r="U523" s="259" t="s">
        <v>565</v>
      </c>
      <c r="V523" s="260" t="s">
        <v>565</v>
      </c>
      <c r="W523" s="260" t="s">
        <v>565</v>
      </c>
      <c r="X523" s="259" t="s">
        <v>565</v>
      </c>
      <c r="Y523" s="259" t="s">
        <v>565</v>
      </c>
      <c r="Z523" s="259" t="s">
        <v>565</v>
      </c>
      <c r="AA523" s="259" t="s">
        <v>565</v>
      </c>
      <c r="AB523" s="259" t="s">
        <v>565</v>
      </c>
      <c r="AC523" s="259" t="s">
        <v>565</v>
      </c>
      <c r="AD523" s="259" t="s">
        <v>565</v>
      </c>
      <c r="AE523" s="259" t="s">
        <v>565</v>
      </c>
      <c r="AF523" s="259" t="s">
        <v>565</v>
      </c>
      <c r="AG523" s="259" t="s">
        <v>565</v>
      </c>
      <c r="AH523" s="259" t="s">
        <v>565</v>
      </c>
      <c r="AI523" s="259" t="s">
        <v>565</v>
      </c>
      <c r="AJ523" s="259" t="s">
        <v>565</v>
      </c>
      <c r="AK523" s="259" t="s">
        <v>565</v>
      </c>
      <c r="AL523" s="259" t="s">
        <v>565</v>
      </c>
      <c r="AM523" s="259" t="s">
        <v>565</v>
      </c>
      <c r="AN523" s="259" t="s">
        <v>565</v>
      </c>
      <c r="AO523" s="259" t="s">
        <v>565</v>
      </c>
      <c r="AP523" s="259" t="s">
        <v>565</v>
      </c>
      <c r="AQ523" s="259" t="s">
        <v>565</v>
      </c>
      <c r="AR523" s="259" t="s">
        <v>565</v>
      </c>
      <c r="AS523" s="259" t="s">
        <v>565</v>
      </c>
      <c r="AT523" s="259" t="s">
        <v>565</v>
      </c>
      <c r="AU523" s="259" t="s">
        <v>565</v>
      </c>
      <c r="AV523" s="259" t="s">
        <v>565</v>
      </c>
      <c r="AW523" s="259" t="s">
        <v>565</v>
      </c>
      <c r="AX523" s="259" t="s">
        <v>565</v>
      </c>
      <c r="AY523" s="259" t="s">
        <v>565</v>
      </c>
      <c r="AZ523" s="259" t="s">
        <v>565</v>
      </c>
      <c r="BA523" s="259" t="s">
        <v>565</v>
      </c>
    </row>
    <row r="524" spans="4:53">
      <c r="D524" s="259" t="s">
        <v>565</v>
      </c>
      <c r="E524" s="259" t="s">
        <v>565</v>
      </c>
      <c r="F524" s="259" t="s">
        <v>565</v>
      </c>
      <c r="G524" s="259" t="s">
        <v>565</v>
      </c>
      <c r="H524" s="259" t="s">
        <v>565</v>
      </c>
      <c r="I524" s="259" t="s">
        <v>565</v>
      </c>
      <c r="J524" s="259" t="s">
        <v>565</v>
      </c>
      <c r="K524" s="259" t="s">
        <v>565</v>
      </c>
      <c r="L524" s="259" t="s">
        <v>565</v>
      </c>
      <c r="M524" s="259" t="s">
        <v>565</v>
      </c>
      <c r="N524" s="259" t="s">
        <v>565</v>
      </c>
      <c r="O524" s="259" t="s">
        <v>565</v>
      </c>
      <c r="P524" s="259" t="s">
        <v>565</v>
      </c>
      <c r="Q524" s="259" t="s">
        <v>565</v>
      </c>
      <c r="R524" s="259" t="s">
        <v>565</v>
      </c>
      <c r="S524" s="259" t="s">
        <v>565</v>
      </c>
      <c r="T524" s="259" t="s">
        <v>565</v>
      </c>
      <c r="U524" s="259" t="s">
        <v>565</v>
      </c>
      <c r="V524" s="260" t="s">
        <v>565</v>
      </c>
      <c r="W524" s="260" t="s">
        <v>565</v>
      </c>
      <c r="X524" s="259" t="s">
        <v>565</v>
      </c>
      <c r="Y524" s="259" t="s">
        <v>565</v>
      </c>
      <c r="Z524" s="259" t="s">
        <v>565</v>
      </c>
      <c r="AA524" s="259" t="s">
        <v>565</v>
      </c>
      <c r="AB524" s="259" t="s">
        <v>565</v>
      </c>
      <c r="AC524" s="259" t="s">
        <v>565</v>
      </c>
      <c r="AD524" s="259" t="s">
        <v>565</v>
      </c>
      <c r="AE524" s="259" t="s">
        <v>565</v>
      </c>
      <c r="AF524" s="259" t="s">
        <v>565</v>
      </c>
      <c r="AG524" s="259" t="s">
        <v>565</v>
      </c>
      <c r="AH524" s="259" t="s">
        <v>565</v>
      </c>
      <c r="AI524" s="259" t="s">
        <v>565</v>
      </c>
      <c r="AJ524" s="259" t="s">
        <v>565</v>
      </c>
      <c r="AK524" s="259" t="s">
        <v>565</v>
      </c>
      <c r="AL524" s="259" t="s">
        <v>565</v>
      </c>
      <c r="AM524" s="259" t="s">
        <v>565</v>
      </c>
      <c r="AN524" s="259" t="s">
        <v>565</v>
      </c>
      <c r="AO524" s="259" t="s">
        <v>565</v>
      </c>
      <c r="AP524" s="259" t="s">
        <v>565</v>
      </c>
      <c r="AQ524" s="259" t="s">
        <v>565</v>
      </c>
      <c r="AR524" s="259" t="s">
        <v>565</v>
      </c>
      <c r="AS524" s="259" t="s">
        <v>565</v>
      </c>
      <c r="AT524" s="259" t="s">
        <v>565</v>
      </c>
      <c r="AU524" s="259" t="s">
        <v>565</v>
      </c>
      <c r="AV524" s="259" t="s">
        <v>565</v>
      </c>
      <c r="AW524" s="259" t="s">
        <v>565</v>
      </c>
      <c r="AX524" s="259" t="s">
        <v>565</v>
      </c>
      <c r="AY524" s="259" t="s">
        <v>565</v>
      </c>
      <c r="AZ524" s="259" t="s">
        <v>565</v>
      </c>
      <c r="BA524" s="259" t="s">
        <v>565</v>
      </c>
    </row>
    <row r="525" spans="4:53">
      <c r="D525" s="259" t="s">
        <v>565</v>
      </c>
      <c r="E525" s="259" t="s">
        <v>565</v>
      </c>
      <c r="F525" s="259" t="s">
        <v>565</v>
      </c>
      <c r="G525" s="259" t="s">
        <v>565</v>
      </c>
      <c r="H525" s="259" t="s">
        <v>565</v>
      </c>
      <c r="I525" s="259" t="s">
        <v>565</v>
      </c>
      <c r="J525" s="259" t="s">
        <v>565</v>
      </c>
      <c r="K525" s="259" t="s">
        <v>565</v>
      </c>
      <c r="L525" s="259" t="s">
        <v>565</v>
      </c>
      <c r="M525" s="259" t="s">
        <v>565</v>
      </c>
      <c r="N525" s="259" t="s">
        <v>565</v>
      </c>
      <c r="O525" s="259" t="s">
        <v>565</v>
      </c>
      <c r="P525" s="259" t="s">
        <v>565</v>
      </c>
      <c r="Q525" s="259" t="s">
        <v>565</v>
      </c>
      <c r="R525" s="259" t="s">
        <v>565</v>
      </c>
      <c r="S525" s="259" t="s">
        <v>565</v>
      </c>
      <c r="T525" s="259" t="s">
        <v>565</v>
      </c>
      <c r="U525" s="259" t="s">
        <v>565</v>
      </c>
      <c r="V525" s="260" t="s">
        <v>565</v>
      </c>
      <c r="W525" s="260" t="s">
        <v>565</v>
      </c>
      <c r="X525" s="259" t="s">
        <v>565</v>
      </c>
      <c r="Y525" s="259" t="s">
        <v>565</v>
      </c>
      <c r="Z525" s="259" t="s">
        <v>565</v>
      </c>
      <c r="AA525" s="259" t="s">
        <v>565</v>
      </c>
      <c r="AB525" s="259" t="s">
        <v>565</v>
      </c>
      <c r="AC525" s="259" t="s">
        <v>565</v>
      </c>
      <c r="AD525" s="259" t="s">
        <v>565</v>
      </c>
      <c r="AE525" s="259" t="s">
        <v>565</v>
      </c>
      <c r="AF525" s="259" t="s">
        <v>565</v>
      </c>
      <c r="AG525" s="259" t="s">
        <v>565</v>
      </c>
      <c r="AH525" s="259" t="s">
        <v>565</v>
      </c>
      <c r="AI525" s="259" t="s">
        <v>565</v>
      </c>
      <c r="AJ525" s="259" t="s">
        <v>565</v>
      </c>
      <c r="AK525" s="259" t="s">
        <v>565</v>
      </c>
      <c r="AL525" s="259" t="s">
        <v>565</v>
      </c>
      <c r="AM525" s="259" t="s">
        <v>565</v>
      </c>
      <c r="AN525" s="259" t="s">
        <v>565</v>
      </c>
      <c r="AO525" s="259" t="s">
        <v>565</v>
      </c>
      <c r="AP525" s="259" t="s">
        <v>565</v>
      </c>
      <c r="AQ525" s="259" t="s">
        <v>565</v>
      </c>
      <c r="AR525" s="259" t="s">
        <v>565</v>
      </c>
      <c r="AS525" s="259" t="s">
        <v>565</v>
      </c>
      <c r="AT525" s="259" t="s">
        <v>565</v>
      </c>
      <c r="AU525" s="259" t="s">
        <v>565</v>
      </c>
      <c r="AV525" s="259" t="s">
        <v>565</v>
      </c>
      <c r="AW525" s="259" t="s">
        <v>565</v>
      </c>
      <c r="AX525" s="259" t="s">
        <v>565</v>
      </c>
      <c r="AY525" s="259" t="s">
        <v>565</v>
      </c>
      <c r="AZ525" s="259" t="s">
        <v>565</v>
      </c>
      <c r="BA525" s="259" t="s">
        <v>565</v>
      </c>
    </row>
    <row r="526" spans="4:53">
      <c r="D526" s="259" t="s">
        <v>565</v>
      </c>
      <c r="E526" s="259" t="s">
        <v>565</v>
      </c>
      <c r="F526" s="259" t="s">
        <v>565</v>
      </c>
      <c r="G526" s="259" t="s">
        <v>565</v>
      </c>
      <c r="H526" s="259" t="s">
        <v>565</v>
      </c>
      <c r="I526" s="259" t="s">
        <v>565</v>
      </c>
      <c r="J526" s="259" t="s">
        <v>565</v>
      </c>
      <c r="K526" s="259" t="s">
        <v>565</v>
      </c>
      <c r="L526" s="259" t="s">
        <v>565</v>
      </c>
      <c r="M526" s="259" t="s">
        <v>565</v>
      </c>
      <c r="N526" s="259" t="s">
        <v>565</v>
      </c>
      <c r="O526" s="259" t="s">
        <v>565</v>
      </c>
      <c r="P526" s="259" t="s">
        <v>565</v>
      </c>
      <c r="Q526" s="259" t="s">
        <v>565</v>
      </c>
      <c r="R526" s="259" t="s">
        <v>565</v>
      </c>
      <c r="S526" s="259" t="s">
        <v>565</v>
      </c>
      <c r="T526" s="259" t="s">
        <v>565</v>
      </c>
      <c r="U526" s="259" t="s">
        <v>565</v>
      </c>
      <c r="V526" s="260" t="s">
        <v>565</v>
      </c>
      <c r="W526" s="260" t="s">
        <v>565</v>
      </c>
      <c r="X526" s="259" t="s">
        <v>565</v>
      </c>
      <c r="Y526" s="259" t="s">
        <v>565</v>
      </c>
      <c r="Z526" s="259" t="s">
        <v>565</v>
      </c>
      <c r="AA526" s="259" t="s">
        <v>565</v>
      </c>
      <c r="AB526" s="259" t="s">
        <v>565</v>
      </c>
      <c r="AC526" s="259" t="s">
        <v>565</v>
      </c>
      <c r="AD526" s="259" t="s">
        <v>565</v>
      </c>
      <c r="AE526" s="259" t="s">
        <v>565</v>
      </c>
      <c r="AF526" s="259" t="s">
        <v>565</v>
      </c>
      <c r="AG526" s="259" t="s">
        <v>565</v>
      </c>
      <c r="AH526" s="259" t="s">
        <v>565</v>
      </c>
      <c r="AI526" s="259" t="s">
        <v>565</v>
      </c>
      <c r="AJ526" s="259" t="s">
        <v>565</v>
      </c>
      <c r="AK526" s="259" t="s">
        <v>565</v>
      </c>
      <c r="AL526" s="259" t="s">
        <v>565</v>
      </c>
      <c r="AM526" s="259" t="s">
        <v>565</v>
      </c>
      <c r="AN526" s="259" t="s">
        <v>565</v>
      </c>
      <c r="AO526" s="259" t="s">
        <v>565</v>
      </c>
      <c r="AP526" s="259" t="s">
        <v>565</v>
      </c>
      <c r="AQ526" s="259" t="s">
        <v>565</v>
      </c>
      <c r="AR526" s="259" t="s">
        <v>565</v>
      </c>
      <c r="AS526" s="259" t="s">
        <v>565</v>
      </c>
      <c r="AT526" s="259" t="s">
        <v>565</v>
      </c>
      <c r="AU526" s="259" t="s">
        <v>565</v>
      </c>
      <c r="AV526" s="259" t="s">
        <v>565</v>
      </c>
      <c r="AW526" s="259" t="s">
        <v>565</v>
      </c>
      <c r="AX526" s="259" t="s">
        <v>565</v>
      </c>
      <c r="AY526" s="259" t="s">
        <v>565</v>
      </c>
      <c r="AZ526" s="259" t="s">
        <v>565</v>
      </c>
      <c r="BA526" s="259" t="s">
        <v>565</v>
      </c>
    </row>
    <row r="527" spans="4:53">
      <c r="D527" s="259" t="s">
        <v>565</v>
      </c>
      <c r="E527" s="259" t="s">
        <v>565</v>
      </c>
      <c r="F527" s="259" t="s">
        <v>565</v>
      </c>
      <c r="G527" s="259" t="s">
        <v>565</v>
      </c>
      <c r="H527" s="259" t="s">
        <v>565</v>
      </c>
      <c r="I527" s="259" t="s">
        <v>565</v>
      </c>
      <c r="J527" s="259" t="s">
        <v>565</v>
      </c>
      <c r="K527" s="259" t="s">
        <v>565</v>
      </c>
      <c r="L527" s="259" t="s">
        <v>565</v>
      </c>
      <c r="M527" s="259" t="s">
        <v>565</v>
      </c>
      <c r="N527" s="259" t="s">
        <v>565</v>
      </c>
      <c r="O527" s="259" t="s">
        <v>565</v>
      </c>
      <c r="P527" s="259" t="s">
        <v>565</v>
      </c>
      <c r="Q527" s="259" t="s">
        <v>565</v>
      </c>
      <c r="R527" s="259" t="s">
        <v>565</v>
      </c>
      <c r="S527" s="259" t="s">
        <v>565</v>
      </c>
      <c r="T527" s="259" t="s">
        <v>565</v>
      </c>
      <c r="U527" s="259" t="s">
        <v>565</v>
      </c>
      <c r="V527" s="260" t="s">
        <v>565</v>
      </c>
      <c r="W527" s="260" t="s">
        <v>565</v>
      </c>
      <c r="X527" s="259" t="s">
        <v>565</v>
      </c>
      <c r="Y527" s="259" t="s">
        <v>565</v>
      </c>
      <c r="Z527" s="259" t="s">
        <v>565</v>
      </c>
      <c r="AA527" s="259" t="s">
        <v>565</v>
      </c>
      <c r="AB527" s="259" t="s">
        <v>565</v>
      </c>
      <c r="AC527" s="259" t="s">
        <v>565</v>
      </c>
      <c r="AD527" s="259" t="s">
        <v>565</v>
      </c>
      <c r="AE527" s="259" t="s">
        <v>565</v>
      </c>
      <c r="AF527" s="259" t="s">
        <v>565</v>
      </c>
      <c r="AG527" s="259" t="s">
        <v>565</v>
      </c>
      <c r="AH527" s="259" t="s">
        <v>565</v>
      </c>
      <c r="AI527" s="259" t="s">
        <v>565</v>
      </c>
      <c r="AJ527" s="259" t="s">
        <v>565</v>
      </c>
      <c r="AK527" s="259" t="s">
        <v>565</v>
      </c>
      <c r="AL527" s="259" t="s">
        <v>565</v>
      </c>
      <c r="AM527" s="259" t="s">
        <v>565</v>
      </c>
      <c r="AN527" s="259" t="s">
        <v>565</v>
      </c>
      <c r="AO527" s="259" t="s">
        <v>565</v>
      </c>
      <c r="AP527" s="259" t="s">
        <v>565</v>
      </c>
      <c r="AQ527" s="259" t="s">
        <v>565</v>
      </c>
      <c r="AR527" s="259" t="s">
        <v>565</v>
      </c>
      <c r="AS527" s="259" t="s">
        <v>565</v>
      </c>
      <c r="AT527" s="259" t="s">
        <v>565</v>
      </c>
      <c r="AU527" s="259" t="s">
        <v>565</v>
      </c>
      <c r="AV527" s="259" t="s">
        <v>565</v>
      </c>
      <c r="AW527" s="259" t="s">
        <v>565</v>
      </c>
      <c r="AX527" s="259" t="s">
        <v>565</v>
      </c>
      <c r="AY527" s="259" t="s">
        <v>565</v>
      </c>
      <c r="AZ527" s="259" t="s">
        <v>565</v>
      </c>
      <c r="BA527" s="259" t="s">
        <v>565</v>
      </c>
    </row>
    <row r="528" spans="4:53">
      <c r="D528" s="259" t="s">
        <v>565</v>
      </c>
      <c r="E528" s="259" t="s">
        <v>565</v>
      </c>
      <c r="F528" s="259" t="s">
        <v>565</v>
      </c>
      <c r="G528" s="259" t="s">
        <v>565</v>
      </c>
      <c r="H528" s="259" t="s">
        <v>565</v>
      </c>
      <c r="I528" s="259" t="s">
        <v>565</v>
      </c>
      <c r="J528" s="259" t="s">
        <v>565</v>
      </c>
      <c r="K528" s="259" t="s">
        <v>565</v>
      </c>
      <c r="L528" s="259" t="s">
        <v>565</v>
      </c>
      <c r="M528" s="259" t="s">
        <v>565</v>
      </c>
      <c r="N528" s="259" t="s">
        <v>565</v>
      </c>
      <c r="O528" s="259" t="s">
        <v>565</v>
      </c>
      <c r="P528" s="259" t="s">
        <v>565</v>
      </c>
      <c r="Q528" s="259" t="s">
        <v>565</v>
      </c>
      <c r="R528" s="259" t="s">
        <v>565</v>
      </c>
      <c r="S528" s="259" t="s">
        <v>565</v>
      </c>
      <c r="T528" s="259" t="s">
        <v>565</v>
      </c>
      <c r="U528" s="259" t="s">
        <v>565</v>
      </c>
      <c r="V528" s="260" t="s">
        <v>565</v>
      </c>
      <c r="W528" s="260" t="s">
        <v>565</v>
      </c>
      <c r="X528" s="259" t="s">
        <v>565</v>
      </c>
      <c r="Y528" s="259" t="s">
        <v>565</v>
      </c>
      <c r="Z528" s="259" t="s">
        <v>565</v>
      </c>
      <c r="AA528" s="259" t="s">
        <v>565</v>
      </c>
      <c r="AB528" s="259" t="s">
        <v>565</v>
      </c>
      <c r="AC528" s="259" t="s">
        <v>565</v>
      </c>
      <c r="AD528" s="259" t="s">
        <v>565</v>
      </c>
      <c r="AE528" s="259" t="s">
        <v>565</v>
      </c>
      <c r="AF528" s="259" t="s">
        <v>565</v>
      </c>
      <c r="AG528" s="259" t="s">
        <v>565</v>
      </c>
      <c r="AH528" s="259" t="s">
        <v>565</v>
      </c>
      <c r="AI528" s="259" t="s">
        <v>565</v>
      </c>
      <c r="AJ528" s="259" t="s">
        <v>565</v>
      </c>
      <c r="AK528" s="259" t="s">
        <v>565</v>
      </c>
      <c r="AL528" s="259" t="s">
        <v>565</v>
      </c>
      <c r="AM528" s="259" t="s">
        <v>565</v>
      </c>
      <c r="AN528" s="259" t="s">
        <v>565</v>
      </c>
      <c r="AO528" s="259" t="s">
        <v>565</v>
      </c>
      <c r="AP528" s="259" t="s">
        <v>565</v>
      </c>
      <c r="AQ528" s="259" t="s">
        <v>565</v>
      </c>
      <c r="AR528" s="259" t="s">
        <v>565</v>
      </c>
      <c r="AS528" s="259" t="s">
        <v>565</v>
      </c>
      <c r="AT528" s="259" t="s">
        <v>565</v>
      </c>
      <c r="AU528" s="259" t="s">
        <v>565</v>
      </c>
      <c r="AV528" s="259" t="s">
        <v>565</v>
      </c>
      <c r="AW528" s="259" t="s">
        <v>565</v>
      </c>
      <c r="AX528" s="259" t="s">
        <v>565</v>
      </c>
      <c r="AY528" s="259" t="s">
        <v>565</v>
      </c>
      <c r="AZ528" s="259" t="s">
        <v>565</v>
      </c>
      <c r="BA528" s="259" t="s">
        <v>565</v>
      </c>
    </row>
    <row r="529" spans="4:53">
      <c r="D529" s="259" t="s">
        <v>565</v>
      </c>
      <c r="E529" s="259" t="s">
        <v>565</v>
      </c>
      <c r="F529" s="259" t="s">
        <v>565</v>
      </c>
      <c r="G529" s="259" t="s">
        <v>565</v>
      </c>
      <c r="H529" s="259" t="s">
        <v>565</v>
      </c>
      <c r="I529" s="259" t="s">
        <v>565</v>
      </c>
      <c r="J529" s="259" t="s">
        <v>565</v>
      </c>
      <c r="K529" s="259" t="s">
        <v>565</v>
      </c>
      <c r="L529" s="259" t="s">
        <v>565</v>
      </c>
      <c r="M529" s="259" t="s">
        <v>565</v>
      </c>
      <c r="N529" s="259" t="s">
        <v>565</v>
      </c>
      <c r="O529" s="259" t="s">
        <v>565</v>
      </c>
      <c r="P529" s="259" t="s">
        <v>565</v>
      </c>
      <c r="Q529" s="259" t="s">
        <v>565</v>
      </c>
      <c r="R529" s="259" t="s">
        <v>565</v>
      </c>
      <c r="S529" s="259" t="s">
        <v>565</v>
      </c>
      <c r="T529" s="259" t="s">
        <v>565</v>
      </c>
      <c r="U529" s="259" t="s">
        <v>565</v>
      </c>
      <c r="V529" s="260" t="s">
        <v>565</v>
      </c>
      <c r="W529" s="260" t="s">
        <v>565</v>
      </c>
      <c r="X529" s="259" t="s">
        <v>565</v>
      </c>
      <c r="Y529" s="259" t="s">
        <v>565</v>
      </c>
      <c r="Z529" s="259" t="s">
        <v>565</v>
      </c>
      <c r="AA529" s="259" t="s">
        <v>565</v>
      </c>
      <c r="AB529" s="259" t="s">
        <v>565</v>
      </c>
      <c r="AC529" s="259" t="s">
        <v>565</v>
      </c>
      <c r="AD529" s="259" t="s">
        <v>565</v>
      </c>
      <c r="AE529" s="259" t="s">
        <v>565</v>
      </c>
      <c r="AF529" s="259" t="s">
        <v>565</v>
      </c>
      <c r="AG529" s="259" t="s">
        <v>565</v>
      </c>
      <c r="AH529" s="259" t="s">
        <v>565</v>
      </c>
      <c r="AI529" s="259" t="s">
        <v>565</v>
      </c>
      <c r="AJ529" s="259" t="s">
        <v>565</v>
      </c>
      <c r="AK529" s="259" t="s">
        <v>565</v>
      </c>
      <c r="AL529" s="259" t="s">
        <v>565</v>
      </c>
      <c r="AM529" s="259" t="s">
        <v>565</v>
      </c>
      <c r="AN529" s="259" t="s">
        <v>565</v>
      </c>
      <c r="AO529" s="259" t="s">
        <v>565</v>
      </c>
      <c r="AP529" s="259" t="s">
        <v>565</v>
      </c>
      <c r="AQ529" s="259" t="s">
        <v>565</v>
      </c>
      <c r="AR529" s="259" t="s">
        <v>565</v>
      </c>
      <c r="AS529" s="259" t="s">
        <v>565</v>
      </c>
      <c r="AT529" s="259" t="s">
        <v>565</v>
      </c>
      <c r="AU529" s="259" t="s">
        <v>565</v>
      </c>
      <c r="AV529" s="259" t="s">
        <v>565</v>
      </c>
      <c r="AW529" s="259" t="s">
        <v>565</v>
      </c>
      <c r="AX529" s="259" t="s">
        <v>565</v>
      </c>
      <c r="AY529" s="259" t="s">
        <v>565</v>
      </c>
      <c r="AZ529" s="259" t="s">
        <v>565</v>
      </c>
      <c r="BA529" s="259" t="s">
        <v>565</v>
      </c>
    </row>
    <row r="530" spans="4:53">
      <c r="D530" s="259" t="s">
        <v>565</v>
      </c>
      <c r="E530" s="259" t="s">
        <v>565</v>
      </c>
      <c r="F530" s="259" t="s">
        <v>565</v>
      </c>
      <c r="G530" s="259" t="s">
        <v>565</v>
      </c>
      <c r="H530" s="259" t="s">
        <v>565</v>
      </c>
      <c r="I530" s="259" t="s">
        <v>565</v>
      </c>
      <c r="J530" s="259" t="s">
        <v>565</v>
      </c>
      <c r="K530" s="259" t="s">
        <v>565</v>
      </c>
      <c r="L530" s="259" t="s">
        <v>565</v>
      </c>
      <c r="M530" s="259" t="s">
        <v>565</v>
      </c>
      <c r="N530" s="259" t="s">
        <v>565</v>
      </c>
      <c r="O530" s="259" t="s">
        <v>565</v>
      </c>
      <c r="P530" s="259" t="s">
        <v>565</v>
      </c>
      <c r="Q530" s="259" t="s">
        <v>565</v>
      </c>
      <c r="R530" s="259" t="s">
        <v>565</v>
      </c>
      <c r="S530" s="259" t="s">
        <v>565</v>
      </c>
      <c r="T530" s="259" t="s">
        <v>565</v>
      </c>
      <c r="U530" s="259" t="s">
        <v>565</v>
      </c>
      <c r="V530" s="260" t="s">
        <v>565</v>
      </c>
      <c r="W530" s="260" t="s">
        <v>565</v>
      </c>
      <c r="X530" s="259" t="s">
        <v>565</v>
      </c>
      <c r="Y530" s="259" t="s">
        <v>565</v>
      </c>
      <c r="Z530" s="259" t="s">
        <v>565</v>
      </c>
      <c r="AA530" s="259" t="s">
        <v>565</v>
      </c>
      <c r="AB530" s="259" t="s">
        <v>565</v>
      </c>
      <c r="AC530" s="259" t="s">
        <v>565</v>
      </c>
      <c r="AD530" s="259" t="s">
        <v>565</v>
      </c>
      <c r="AE530" s="259" t="s">
        <v>565</v>
      </c>
      <c r="AF530" s="259" t="s">
        <v>565</v>
      </c>
      <c r="AG530" s="259" t="s">
        <v>565</v>
      </c>
      <c r="AH530" s="259" t="s">
        <v>565</v>
      </c>
      <c r="AI530" s="259" t="s">
        <v>565</v>
      </c>
      <c r="AJ530" s="259" t="s">
        <v>565</v>
      </c>
      <c r="AK530" s="259" t="s">
        <v>565</v>
      </c>
      <c r="AL530" s="259" t="s">
        <v>565</v>
      </c>
      <c r="AM530" s="259" t="s">
        <v>565</v>
      </c>
      <c r="AN530" s="259" t="s">
        <v>565</v>
      </c>
      <c r="AO530" s="259" t="s">
        <v>565</v>
      </c>
      <c r="AP530" s="259" t="s">
        <v>565</v>
      </c>
      <c r="AQ530" s="259" t="s">
        <v>565</v>
      </c>
      <c r="AR530" s="259" t="s">
        <v>565</v>
      </c>
      <c r="AS530" s="259" t="s">
        <v>565</v>
      </c>
      <c r="AT530" s="259" t="s">
        <v>565</v>
      </c>
      <c r="AU530" s="259" t="s">
        <v>565</v>
      </c>
      <c r="AV530" s="259" t="s">
        <v>565</v>
      </c>
      <c r="AW530" s="259" t="s">
        <v>565</v>
      </c>
      <c r="AX530" s="259" t="s">
        <v>565</v>
      </c>
      <c r="AY530" s="259" t="s">
        <v>565</v>
      </c>
      <c r="AZ530" s="259" t="s">
        <v>565</v>
      </c>
      <c r="BA530" s="259" t="s">
        <v>565</v>
      </c>
    </row>
    <row r="531" spans="4:53">
      <c r="D531" s="259" t="s">
        <v>565</v>
      </c>
      <c r="E531" s="259" t="s">
        <v>565</v>
      </c>
      <c r="F531" s="259" t="s">
        <v>565</v>
      </c>
      <c r="G531" s="259" t="s">
        <v>565</v>
      </c>
      <c r="H531" s="259" t="s">
        <v>565</v>
      </c>
      <c r="I531" s="259" t="s">
        <v>565</v>
      </c>
      <c r="J531" s="259" t="s">
        <v>565</v>
      </c>
      <c r="K531" s="259" t="s">
        <v>565</v>
      </c>
      <c r="L531" s="259" t="s">
        <v>565</v>
      </c>
      <c r="M531" s="259" t="s">
        <v>565</v>
      </c>
      <c r="N531" s="259" t="s">
        <v>565</v>
      </c>
      <c r="O531" s="259" t="s">
        <v>565</v>
      </c>
      <c r="P531" s="259" t="s">
        <v>565</v>
      </c>
      <c r="Q531" s="259" t="s">
        <v>565</v>
      </c>
      <c r="R531" s="259" t="s">
        <v>565</v>
      </c>
      <c r="S531" s="259" t="s">
        <v>565</v>
      </c>
      <c r="T531" s="259" t="s">
        <v>565</v>
      </c>
      <c r="U531" s="259" t="s">
        <v>565</v>
      </c>
      <c r="V531" s="260" t="s">
        <v>565</v>
      </c>
      <c r="W531" s="260" t="s">
        <v>565</v>
      </c>
      <c r="X531" s="259" t="s">
        <v>565</v>
      </c>
      <c r="Y531" s="259" t="s">
        <v>565</v>
      </c>
      <c r="Z531" s="259" t="s">
        <v>565</v>
      </c>
      <c r="AA531" s="259" t="s">
        <v>565</v>
      </c>
      <c r="AB531" s="259" t="s">
        <v>565</v>
      </c>
      <c r="AC531" s="259" t="s">
        <v>565</v>
      </c>
      <c r="AD531" s="259" t="s">
        <v>565</v>
      </c>
      <c r="AE531" s="259" t="s">
        <v>565</v>
      </c>
      <c r="AF531" s="259" t="s">
        <v>565</v>
      </c>
      <c r="AG531" s="259" t="s">
        <v>565</v>
      </c>
      <c r="AH531" s="259" t="s">
        <v>565</v>
      </c>
      <c r="AI531" s="259" t="s">
        <v>565</v>
      </c>
      <c r="AJ531" s="259" t="s">
        <v>565</v>
      </c>
      <c r="AK531" s="259" t="s">
        <v>565</v>
      </c>
      <c r="AL531" s="259" t="s">
        <v>565</v>
      </c>
      <c r="AM531" s="259" t="s">
        <v>565</v>
      </c>
      <c r="AN531" s="259" t="s">
        <v>565</v>
      </c>
      <c r="AO531" s="259" t="s">
        <v>565</v>
      </c>
      <c r="AP531" s="259" t="s">
        <v>565</v>
      </c>
      <c r="AQ531" s="259" t="s">
        <v>565</v>
      </c>
      <c r="AR531" s="259" t="s">
        <v>565</v>
      </c>
      <c r="AS531" s="259" t="s">
        <v>565</v>
      </c>
      <c r="AT531" s="259" t="s">
        <v>565</v>
      </c>
      <c r="AU531" s="259" t="s">
        <v>565</v>
      </c>
      <c r="AV531" s="259" t="s">
        <v>565</v>
      </c>
      <c r="AW531" s="259" t="s">
        <v>565</v>
      </c>
      <c r="AX531" s="259" t="s">
        <v>565</v>
      </c>
      <c r="AY531" s="259" t="s">
        <v>565</v>
      </c>
      <c r="AZ531" s="259" t="s">
        <v>565</v>
      </c>
      <c r="BA531" s="259" t="s">
        <v>565</v>
      </c>
    </row>
    <row r="532" spans="4:53">
      <c r="D532" s="259" t="s">
        <v>565</v>
      </c>
      <c r="E532" s="259" t="s">
        <v>565</v>
      </c>
      <c r="F532" s="259" t="s">
        <v>565</v>
      </c>
      <c r="G532" s="259" t="s">
        <v>565</v>
      </c>
      <c r="H532" s="259" t="s">
        <v>565</v>
      </c>
      <c r="I532" s="259" t="s">
        <v>565</v>
      </c>
      <c r="J532" s="259" t="s">
        <v>565</v>
      </c>
      <c r="K532" s="259" t="s">
        <v>565</v>
      </c>
      <c r="L532" s="259" t="s">
        <v>565</v>
      </c>
      <c r="M532" s="259" t="s">
        <v>565</v>
      </c>
      <c r="N532" s="259" t="s">
        <v>565</v>
      </c>
      <c r="O532" s="259" t="s">
        <v>565</v>
      </c>
      <c r="P532" s="259" t="s">
        <v>565</v>
      </c>
      <c r="Q532" s="259" t="s">
        <v>565</v>
      </c>
      <c r="R532" s="259" t="s">
        <v>565</v>
      </c>
      <c r="S532" s="259" t="s">
        <v>565</v>
      </c>
      <c r="T532" s="259" t="s">
        <v>565</v>
      </c>
      <c r="U532" s="259" t="s">
        <v>565</v>
      </c>
      <c r="V532" s="260" t="s">
        <v>565</v>
      </c>
      <c r="W532" s="260" t="s">
        <v>565</v>
      </c>
      <c r="X532" s="259" t="s">
        <v>565</v>
      </c>
      <c r="Y532" s="259" t="s">
        <v>565</v>
      </c>
      <c r="Z532" s="259" t="s">
        <v>565</v>
      </c>
      <c r="AA532" s="259" t="s">
        <v>565</v>
      </c>
      <c r="AB532" s="259" t="s">
        <v>565</v>
      </c>
      <c r="AC532" s="259" t="s">
        <v>565</v>
      </c>
      <c r="AD532" s="259" t="s">
        <v>565</v>
      </c>
      <c r="AE532" s="259" t="s">
        <v>565</v>
      </c>
      <c r="AF532" s="259" t="s">
        <v>565</v>
      </c>
      <c r="AG532" s="259" t="s">
        <v>565</v>
      </c>
      <c r="AH532" s="259" t="s">
        <v>565</v>
      </c>
      <c r="AI532" s="259" t="s">
        <v>565</v>
      </c>
      <c r="AJ532" s="259" t="s">
        <v>565</v>
      </c>
      <c r="AK532" s="259" t="s">
        <v>565</v>
      </c>
      <c r="AL532" s="259" t="s">
        <v>565</v>
      </c>
      <c r="AM532" s="259" t="s">
        <v>565</v>
      </c>
      <c r="AN532" s="259" t="s">
        <v>565</v>
      </c>
      <c r="AO532" s="259" t="s">
        <v>565</v>
      </c>
      <c r="AP532" s="259" t="s">
        <v>565</v>
      </c>
      <c r="AQ532" s="259" t="s">
        <v>565</v>
      </c>
      <c r="AR532" s="259" t="s">
        <v>565</v>
      </c>
      <c r="AS532" s="259" t="s">
        <v>565</v>
      </c>
      <c r="AT532" s="259" t="s">
        <v>565</v>
      </c>
      <c r="AU532" s="259" t="s">
        <v>565</v>
      </c>
      <c r="AV532" s="259" t="s">
        <v>565</v>
      </c>
      <c r="AW532" s="259" t="s">
        <v>565</v>
      </c>
      <c r="AX532" s="259" t="s">
        <v>565</v>
      </c>
      <c r="AY532" s="259" t="s">
        <v>565</v>
      </c>
      <c r="AZ532" s="259" t="s">
        <v>565</v>
      </c>
      <c r="BA532" s="259" t="s">
        <v>565</v>
      </c>
    </row>
    <row r="533" spans="4:53">
      <c r="D533" s="259" t="s">
        <v>565</v>
      </c>
      <c r="E533" s="259" t="s">
        <v>565</v>
      </c>
      <c r="F533" s="259" t="s">
        <v>565</v>
      </c>
      <c r="G533" s="259" t="s">
        <v>565</v>
      </c>
      <c r="H533" s="259" t="s">
        <v>565</v>
      </c>
      <c r="I533" s="259" t="s">
        <v>565</v>
      </c>
      <c r="J533" s="259" t="s">
        <v>565</v>
      </c>
      <c r="K533" s="259" t="s">
        <v>565</v>
      </c>
      <c r="L533" s="259" t="s">
        <v>565</v>
      </c>
      <c r="M533" s="259" t="s">
        <v>565</v>
      </c>
      <c r="N533" s="259" t="s">
        <v>565</v>
      </c>
      <c r="O533" s="259" t="s">
        <v>565</v>
      </c>
      <c r="P533" s="259" t="s">
        <v>565</v>
      </c>
      <c r="Q533" s="259" t="s">
        <v>565</v>
      </c>
      <c r="R533" s="259" t="s">
        <v>565</v>
      </c>
      <c r="S533" s="259" t="s">
        <v>565</v>
      </c>
      <c r="T533" s="259" t="s">
        <v>565</v>
      </c>
      <c r="U533" s="259" t="s">
        <v>565</v>
      </c>
      <c r="V533" s="260" t="s">
        <v>565</v>
      </c>
      <c r="W533" s="260" t="s">
        <v>565</v>
      </c>
      <c r="X533" s="259" t="s">
        <v>565</v>
      </c>
      <c r="Y533" s="259" t="s">
        <v>565</v>
      </c>
      <c r="Z533" s="259" t="s">
        <v>565</v>
      </c>
      <c r="AA533" s="259" t="s">
        <v>565</v>
      </c>
      <c r="AB533" s="259" t="s">
        <v>565</v>
      </c>
      <c r="AC533" s="259" t="s">
        <v>565</v>
      </c>
      <c r="AD533" s="259" t="s">
        <v>565</v>
      </c>
      <c r="AE533" s="259" t="s">
        <v>565</v>
      </c>
      <c r="AF533" s="259" t="s">
        <v>565</v>
      </c>
      <c r="AG533" s="259" t="s">
        <v>565</v>
      </c>
      <c r="AH533" s="259" t="s">
        <v>565</v>
      </c>
      <c r="AI533" s="259" t="s">
        <v>565</v>
      </c>
      <c r="AJ533" s="259" t="s">
        <v>565</v>
      </c>
      <c r="AK533" s="259" t="s">
        <v>565</v>
      </c>
      <c r="AL533" s="259" t="s">
        <v>565</v>
      </c>
      <c r="AM533" s="259" t="s">
        <v>565</v>
      </c>
      <c r="AN533" s="259" t="s">
        <v>565</v>
      </c>
      <c r="AO533" s="259" t="s">
        <v>565</v>
      </c>
      <c r="AP533" s="259" t="s">
        <v>565</v>
      </c>
      <c r="AQ533" s="259" t="s">
        <v>565</v>
      </c>
      <c r="AR533" s="259" t="s">
        <v>565</v>
      </c>
      <c r="AS533" s="259" t="s">
        <v>565</v>
      </c>
      <c r="AT533" s="259" t="s">
        <v>565</v>
      </c>
      <c r="AU533" s="259" t="s">
        <v>565</v>
      </c>
      <c r="AV533" s="259" t="s">
        <v>565</v>
      </c>
      <c r="AW533" s="259" t="s">
        <v>565</v>
      </c>
      <c r="AX533" s="259" t="s">
        <v>565</v>
      </c>
      <c r="AY533" s="259" t="s">
        <v>565</v>
      </c>
      <c r="AZ533" s="259" t="s">
        <v>565</v>
      </c>
      <c r="BA533" s="259" t="s">
        <v>565</v>
      </c>
    </row>
    <row r="534" spans="4:53">
      <c r="D534" s="259" t="s">
        <v>565</v>
      </c>
      <c r="E534" s="259" t="s">
        <v>565</v>
      </c>
      <c r="F534" s="259" t="s">
        <v>565</v>
      </c>
      <c r="G534" s="259" t="s">
        <v>565</v>
      </c>
      <c r="H534" s="259" t="s">
        <v>565</v>
      </c>
      <c r="I534" s="259" t="s">
        <v>565</v>
      </c>
      <c r="J534" s="259" t="s">
        <v>565</v>
      </c>
      <c r="K534" s="259" t="s">
        <v>565</v>
      </c>
      <c r="L534" s="259" t="s">
        <v>565</v>
      </c>
      <c r="M534" s="259" t="s">
        <v>565</v>
      </c>
      <c r="N534" s="259" t="s">
        <v>565</v>
      </c>
      <c r="O534" s="259" t="s">
        <v>565</v>
      </c>
      <c r="P534" s="259" t="s">
        <v>565</v>
      </c>
      <c r="Q534" s="259" t="s">
        <v>565</v>
      </c>
      <c r="R534" s="259" t="s">
        <v>565</v>
      </c>
      <c r="S534" s="259" t="s">
        <v>565</v>
      </c>
      <c r="T534" s="259" t="s">
        <v>565</v>
      </c>
      <c r="U534" s="259" t="s">
        <v>565</v>
      </c>
      <c r="V534" s="260" t="s">
        <v>565</v>
      </c>
      <c r="W534" s="260" t="s">
        <v>565</v>
      </c>
      <c r="X534" s="259" t="s">
        <v>565</v>
      </c>
      <c r="Y534" s="259" t="s">
        <v>565</v>
      </c>
      <c r="Z534" s="259" t="s">
        <v>565</v>
      </c>
      <c r="AA534" s="259" t="s">
        <v>565</v>
      </c>
      <c r="AB534" s="259" t="s">
        <v>565</v>
      </c>
      <c r="AC534" s="259" t="s">
        <v>565</v>
      </c>
      <c r="AD534" s="259" t="s">
        <v>565</v>
      </c>
      <c r="AE534" s="259" t="s">
        <v>565</v>
      </c>
      <c r="AF534" s="259" t="s">
        <v>565</v>
      </c>
      <c r="AG534" s="259" t="s">
        <v>565</v>
      </c>
      <c r="AH534" s="259" t="s">
        <v>565</v>
      </c>
      <c r="AI534" s="259" t="s">
        <v>565</v>
      </c>
      <c r="AJ534" s="259" t="s">
        <v>565</v>
      </c>
      <c r="AK534" s="259" t="s">
        <v>565</v>
      </c>
      <c r="AL534" s="259" t="s">
        <v>565</v>
      </c>
      <c r="AM534" s="259" t="s">
        <v>565</v>
      </c>
      <c r="AN534" s="259" t="s">
        <v>565</v>
      </c>
      <c r="AO534" s="259" t="s">
        <v>565</v>
      </c>
      <c r="AP534" s="259" t="s">
        <v>565</v>
      </c>
      <c r="AQ534" s="259" t="s">
        <v>565</v>
      </c>
      <c r="AR534" s="259" t="s">
        <v>565</v>
      </c>
      <c r="AS534" s="259" t="s">
        <v>565</v>
      </c>
      <c r="AT534" s="259" t="s">
        <v>565</v>
      </c>
      <c r="AU534" s="259" t="s">
        <v>565</v>
      </c>
      <c r="AV534" s="259" t="s">
        <v>565</v>
      </c>
      <c r="AW534" s="259" t="s">
        <v>565</v>
      </c>
      <c r="AX534" s="259" t="s">
        <v>565</v>
      </c>
      <c r="AY534" s="259" t="s">
        <v>565</v>
      </c>
      <c r="AZ534" s="259" t="s">
        <v>565</v>
      </c>
      <c r="BA534" s="259" t="s">
        <v>565</v>
      </c>
    </row>
    <row r="535" spans="4:53">
      <c r="D535" s="259" t="s">
        <v>565</v>
      </c>
      <c r="E535" s="259" t="s">
        <v>565</v>
      </c>
      <c r="F535" s="259" t="s">
        <v>565</v>
      </c>
      <c r="G535" s="259" t="s">
        <v>565</v>
      </c>
      <c r="H535" s="259" t="s">
        <v>565</v>
      </c>
      <c r="I535" s="259" t="s">
        <v>565</v>
      </c>
      <c r="J535" s="259" t="s">
        <v>565</v>
      </c>
      <c r="K535" s="259" t="s">
        <v>565</v>
      </c>
      <c r="L535" s="259" t="s">
        <v>565</v>
      </c>
      <c r="M535" s="259" t="s">
        <v>565</v>
      </c>
      <c r="N535" s="259" t="s">
        <v>565</v>
      </c>
      <c r="O535" s="259" t="s">
        <v>565</v>
      </c>
      <c r="P535" s="259" t="s">
        <v>565</v>
      </c>
      <c r="Q535" s="259" t="s">
        <v>565</v>
      </c>
      <c r="R535" s="259" t="s">
        <v>565</v>
      </c>
      <c r="S535" s="259" t="s">
        <v>565</v>
      </c>
      <c r="T535" s="259" t="s">
        <v>565</v>
      </c>
      <c r="U535" s="259" t="s">
        <v>565</v>
      </c>
      <c r="V535" s="260" t="s">
        <v>565</v>
      </c>
      <c r="W535" s="260" t="s">
        <v>565</v>
      </c>
      <c r="X535" s="259" t="s">
        <v>565</v>
      </c>
      <c r="Y535" s="259" t="s">
        <v>565</v>
      </c>
      <c r="Z535" s="259" t="s">
        <v>565</v>
      </c>
      <c r="AA535" s="259" t="s">
        <v>565</v>
      </c>
      <c r="AB535" s="259" t="s">
        <v>565</v>
      </c>
      <c r="AC535" s="259" t="s">
        <v>565</v>
      </c>
      <c r="AD535" s="259" t="s">
        <v>565</v>
      </c>
      <c r="AE535" s="259" t="s">
        <v>565</v>
      </c>
      <c r="AF535" s="259" t="s">
        <v>565</v>
      </c>
      <c r="AG535" s="259" t="s">
        <v>565</v>
      </c>
      <c r="AH535" s="259" t="s">
        <v>565</v>
      </c>
      <c r="AI535" s="259" t="s">
        <v>565</v>
      </c>
      <c r="AJ535" s="259" t="s">
        <v>565</v>
      </c>
      <c r="AK535" s="259" t="s">
        <v>565</v>
      </c>
      <c r="AL535" s="259" t="s">
        <v>565</v>
      </c>
      <c r="AM535" s="259" t="s">
        <v>565</v>
      </c>
      <c r="AN535" s="259" t="s">
        <v>565</v>
      </c>
      <c r="AO535" s="259" t="s">
        <v>565</v>
      </c>
      <c r="AP535" s="259" t="s">
        <v>565</v>
      </c>
      <c r="AQ535" s="259" t="s">
        <v>565</v>
      </c>
      <c r="AR535" s="259" t="s">
        <v>565</v>
      </c>
      <c r="AS535" s="259" t="s">
        <v>565</v>
      </c>
      <c r="AT535" s="259" t="s">
        <v>565</v>
      </c>
      <c r="AU535" s="259" t="s">
        <v>565</v>
      </c>
      <c r="AV535" s="259" t="s">
        <v>565</v>
      </c>
      <c r="AW535" s="259" t="s">
        <v>565</v>
      </c>
      <c r="AX535" s="259" t="s">
        <v>565</v>
      </c>
      <c r="AY535" s="259" t="s">
        <v>565</v>
      </c>
      <c r="AZ535" s="259" t="s">
        <v>565</v>
      </c>
      <c r="BA535" s="259" t="s">
        <v>565</v>
      </c>
    </row>
    <row r="536" spans="4:53">
      <c r="D536" s="259" t="s">
        <v>565</v>
      </c>
      <c r="E536" s="259" t="s">
        <v>565</v>
      </c>
      <c r="F536" s="259" t="s">
        <v>565</v>
      </c>
      <c r="G536" s="259" t="s">
        <v>565</v>
      </c>
      <c r="H536" s="259" t="s">
        <v>565</v>
      </c>
      <c r="I536" s="259" t="s">
        <v>565</v>
      </c>
      <c r="J536" s="259" t="s">
        <v>565</v>
      </c>
      <c r="K536" s="259" t="s">
        <v>565</v>
      </c>
      <c r="L536" s="259" t="s">
        <v>565</v>
      </c>
      <c r="M536" s="259" t="s">
        <v>565</v>
      </c>
      <c r="N536" s="259" t="s">
        <v>565</v>
      </c>
      <c r="O536" s="259" t="s">
        <v>565</v>
      </c>
      <c r="P536" s="259" t="s">
        <v>565</v>
      </c>
      <c r="Q536" s="259" t="s">
        <v>565</v>
      </c>
      <c r="R536" s="259" t="s">
        <v>565</v>
      </c>
      <c r="S536" s="259" t="s">
        <v>565</v>
      </c>
      <c r="T536" s="259" t="s">
        <v>565</v>
      </c>
      <c r="U536" s="259" t="s">
        <v>565</v>
      </c>
      <c r="V536" s="260" t="s">
        <v>565</v>
      </c>
      <c r="W536" s="260" t="s">
        <v>565</v>
      </c>
      <c r="X536" s="259" t="s">
        <v>565</v>
      </c>
      <c r="Y536" s="259" t="s">
        <v>565</v>
      </c>
      <c r="Z536" s="259" t="s">
        <v>565</v>
      </c>
      <c r="AA536" s="259" t="s">
        <v>565</v>
      </c>
      <c r="AB536" s="259" t="s">
        <v>565</v>
      </c>
      <c r="AC536" s="259" t="s">
        <v>565</v>
      </c>
      <c r="AD536" s="259" t="s">
        <v>565</v>
      </c>
      <c r="AE536" s="259" t="s">
        <v>565</v>
      </c>
      <c r="AF536" s="259" t="s">
        <v>565</v>
      </c>
      <c r="AG536" s="259" t="s">
        <v>565</v>
      </c>
      <c r="AH536" s="259" t="s">
        <v>565</v>
      </c>
      <c r="AI536" s="259" t="s">
        <v>565</v>
      </c>
      <c r="AJ536" s="259" t="s">
        <v>565</v>
      </c>
      <c r="AK536" s="259" t="s">
        <v>565</v>
      </c>
      <c r="AL536" s="259" t="s">
        <v>565</v>
      </c>
      <c r="AM536" s="259" t="s">
        <v>565</v>
      </c>
      <c r="AN536" s="259" t="s">
        <v>565</v>
      </c>
      <c r="AO536" s="259" t="s">
        <v>565</v>
      </c>
      <c r="AP536" s="259" t="s">
        <v>565</v>
      </c>
      <c r="AQ536" s="259" t="s">
        <v>565</v>
      </c>
      <c r="AR536" s="259" t="s">
        <v>565</v>
      </c>
      <c r="AS536" s="259" t="s">
        <v>565</v>
      </c>
      <c r="AT536" s="259" t="s">
        <v>565</v>
      </c>
      <c r="AU536" s="259" t="s">
        <v>565</v>
      </c>
      <c r="AV536" s="259" t="s">
        <v>565</v>
      </c>
      <c r="AW536" s="259" t="s">
        <v>565</v>
      </c>
      <c r="AX536" s="259" t="s">
        <v>565</v>
      </c>
      <c r="AY536" s="259" t="s">
        <v>565</v>
      </c>
      <c r="AZ536" s="259" t="s">
        <v>565</v>
      </c>
      <c r="BA536" s="259" t="s">
        <v>565</v>
      </c>
    </row>
    <row r="537" spans="4:53">
      <c r="D537" s="259" t="s">
        <v>565</v>
      </c>
      <c r="E537" s="259" t="s">
        <v>565</v>
      </c>
      <c r="F537" s="259" t="s">
        <v>565</v>
      </c>
      <c r="G537" s="259" t="s">
        <v>565</v>
      </c>
      <c r="H537" s="259" t="s">
        <v>565</v>
      </c>
      <c r="I537" s="259" t="s">
        <v>565</v>
      </c>
      <c r="J537" s="259" t="s">
        <v>565</v>
      </c>
      <c r="K537" s="259" t="s">
        <v>565</v>
      </c>
      <c r="L537" s="259" t="s">
        <v>565</v>
      </c>
      <c r="M537" s="259" t="s">
        <v>565</v>
      </c>
      <c r="N537" s="259" t="s">
        <v>565</v>
      </c>
      <c r="O537" s="259" t="s">
        <v>565</v>
      </c>
      <c r="P537" s="259" t="s">
        <v>565</v>
      </c>
      <c r="Q537" s="259" t="s">
        <v>565</v>
      </c>
      <c r="R537" s="259" t="s">
        <v>565</v>
      </c>
      <c r="S537" s="259" t="s">
        <v>565</v>
      </c>
      <c r="T537" s="259" t="s">
        <v>565</v>
      </c>
      <c r="U537" s="259" t="s">
        <v>565</v>
      </c>
      <c r="V537" s="260" t="s">
        <v>565</v>
      </c>
      <c r="W537" s="260" t="s">
        <v>565</v>
      </c>
      <c r="X537" s="259" t="s">
        <v>565</v>
      </c>
      <c r="Y537" s="259" t="s">
        <v>565</v>
      </c>
      <c r="Z537" s="259" t="s">
        <v>565</v>
      </c>
      <c r="AA537" s="259" t="s">
        <v>565</v>
      </c>
      <c r="AB537" s="259" t="s">
        <v>565</v>
      </c>
      <c r="AC537" s="259" t="s">
        <v>565</v>
      </c>
      <c r="AD537" s="259" t="s">
        <v>565</v>
      </c>
      <c r="AE537" s="259" t="s">
        <v>565</v>
      </c>
      <c r="AF537" s="259" t="s">
        <v>565</v>
      </c>
      <c r="AG537" s="259" t="s">
        <v>565</v>
      </c>
      <c r="AH537" s="259" t="s">
        <v>565</v>
      </c>
      <c r="AI537" s="259" t="s">
        <v>565</v>
      </c>
      <c r="AJ537" s="259" t="s">
        <v>565</v>
      </c>
      <c r="AK537" s="259" t="s">
        <v>565</v>
      </c>
      <c r="AL537" s="259" t="s">
        <v>565</v>
      </c>
      <c r="AM537" s="259" t="s">
        <v>565</v>
      </c>
      <c r="AN537" s="259" t="s">
        <v>565</v>
      </c>
      <c r="AO537" s="259" t="s">
        <v>565</v>
      </c>
      <c r="AP537" s="259" t="s">
        <v>565</v>
      </c>
      <c r="AQ537" s="259" t="s">
        <v>565</v>
      </c>
      <c r="AR537" s="259" t="s">
        <v>565</v>
      </c>
      <c r="AS537" s="259" t="s">
        <v>565</v>
      </c>
      <c r="AT537" s="259" t="s">
        <v>565</v>
      </c>
      <c r="AU537" s="259" t="s">
        <v>565</v>
      </c>
      <c r="AV537" s="259" t="s">
        <v>565</v>
      </c>
      <c r="AW537" s="259" t="s">
        <v>565</v>
      </c>
      <c r="AX537" s="259" t="s">
        <v>565</v>
      </c>
      <c r="AY537" s="259" t="s">
        <v>565</v>
      </c>
      <c r="AZ537" s="259" t="s">
        <v>565</v>
      </c>
      <c r="BA537" s="259" t="s">
        <v>565</v>
      </c>
    </row>
    <row r="538" spans="4:53">
      <c r="D538" s="259" t="s">
        <v>565</v>
      </c>
      <c r="E538" s="259" t="s">
        <v>565</v>
      </c>
      <c r="F538" s="259" t="s">
        <v>565</v>
      </c>
      <c r="G538" s="259" t="s">
        <v>565</v>
      </c>
      <c r="H538" s="259" t="s">
        <v>565</v>
      </c>
      <c r="I538" s="259" t="s">
        <v>565</v>
      </c>
      <c r="J538" s="259" t="s">
        <v>565</v>
      </c>
      <c r="K538" s="259" t="s">
        <v>565</v>
      </c>
      <c r="L538" s="259" t="s">
        <v>565</v>
      </c>
      <c r="M538" s="259" t="s">
        <v>565</v>
      </c>
      <c r="N538" s="259" t="s">
        <v>565</v>
      </c>
      <c r="O538" s="259" t="s">
        <v>565</v>
      </c>
      <c r="P538" s="259" t="s">
        <v>565</v>
      </c>
      <c r="Q538" s="259" t="s">
        <v>565</v>
      </c>
      <c r="R538" s="259" t="s">
        <v>565</v>
      </c>
      <c r="S538" s="259" t="s">
        <v>565</v>
      </c>
      <c r="T538" s="259" t="s">
        <v>565</v>
      </c>
      <c r="U538" s="259" t="s">
        <v>565</v>
      </c>
      <c r="V538" s="260" t="s">
        <v>565</v>
      </c>
      <c r="W538" s="260" t="s">
        <v>565</v>
      </c>
      <c r="X538" s="259" t="s">
        <v>565</v>
      </c>
      <c r="Y538" s="259" t="s">
        <v>565</v>
      </c>
      <c r="Z538" s="259" t="s">
        <v>565</v>
      </c>
      <c r="AA538" s="259" t="s">
        <v>565</v>
      </c>
      <c r="AB538" s="259" t="s">
        <v>565</v>
      </c>
      <c r="AC538" s="259" t="s">
        <v>565</v>
      </c>
      <c r="AD538" s="259" t="s">
        <v>565</v>
      </c>
      <c r="AE538" s="259" t="s">
        <v>565</v>
      </c>
      <c r="AF538" s="259" t="s">
        <v>565</v>
      </c>
      <c r="AG538" s="259" t="s">
        <v>565</v>
      </c>
      <c r="AH538" s="259" t="s">
        <v>565</v>
      </c>
      <c r="AI538" s="259" t="s">
        <v>565</v>
      </c>
      <c r="AJ538" s="259" t="s">
        <v>565</v>
      </c>
      <c r="AK538" s="259" t="s">
        <v>565</v>
      </c>
      <c r="AL538" s="259" t="s">
        <v>565</v>
      </c>
      <c r="AM538" s="259" t="s">
        <v>565</v>
      </c>
      <c r="AN538" s="259" t="s">
        <v>565</v>
      </c>
      <c r="AO538" s="259" t="s">
        <v>565</v>
      </c>
      <c r="AP538" s="259" t="s">
        <v>565</v>
      </c>
      <c r="AQ538" s="259" t="s">
        <v>565</v>
      </c>
      <c r="AR538" s="259" t="s">
        <v>565</v>
      </c>
      <c r="AS538" s="259" t="s">
        <v>565</v>
      </c>
      <c r="AT538" s="259" t="s">
        <v>565</v>
      </c>
      <c r="AU538" s="259" t="s">
        <v>565</v>
      </c>
      <c r="AV538" s="259" t="s">
        <v>565</v>
      </c>
      <c r="AW538" s="259" t="s">
        <v>565</v>
      </c>
      <c r="AX538" s="259" t="s">
        <v>565</v>
      </c>
      <c r="AY538" s="259" t="s">
        <v>565</v>
      </c>
      <c r="AZ538" s="259" t="s">
        <v>565</v>
      </c>
      <c r="BA538" s="259" t="s">
        <v>565</v>
      </c>
    </row>
    <row r="539" spans="4:53">
      <c r="D539" s="259" t="s">
        <v>565</v>
      </c>
      <c r="E539" s="259" t="s">
        <v>565</v>
      </c>
      <c r="F539" s="259" t="s">
        <v>565</v>
      </c>
      <c r="G539" s="259" t="s">
        <v>565</v>
      </c>
      <c r="H539" s="259" t="s">
        <v>565</v>
      </c>
      <c r="I539" s="259" t="s">
        <v>565</v>
      </c>
      <c r="J539" s="259" t="s">
        <v>565</v>
      </c>
      <c r="K539" s="259" t="s">
        <v>565</v>
      </c>
      <c r="L539" s="259" t="s">
        <v>565</v>
      </c>
      <c r="M539" s="259" t="s">
        <v>565</v>
      </c>
      <c r="N539" s="259" t="s">
        <v>565</v>
      </c>
      <c r="O539" s="259" t="s">
        <v>565</v>
      </c>
      <c r="P539" s="259" t="s">
        <v>565</v>
      </c>
      <c r="Q539" s="259" t="s">
        <v>565</v>
      </c>
      <c r="R539" s="259" t="s">
        <v>565</v>
      </c>
      <c r="S539" s="259" t="s">
        <v>565</v>
      </c>
      <c r="T539" s="259" t="s">
        <v>565</v>
      </c>
      <c r="U539" s="259" t="s">
        <v>565</v>
      </c>
      <c r="V539" s="260" t="s">
        <v>565</v>
      </c>
      <c r="W539" s="260" t="s">
        <v>565</v>
      </c>
      <c r="X539" s="259" t="s">
        <v>565</v>
      </c>
      <c r="Y539" s="259" t="s">
        <v>565</v>
      </c>
      <c r="Z539" s="259" t="s">
        <v>565</v>
      </c>
      <c r="AA539" s="259" t="s">
        <v>565</v>
      </c>
      <c r="AB539" s="259" t="s">
        <v>565</v>
      </c>
      <c r="AC539" s="259" t="s">
        <v>565</v>
      </c>
      <c r="AD539" s="259" t="s">
        <v>565</v>
      </c>
      <c r="AE539" s="259" t="s">
        <v>565</v>
      </c>
      <c r="AF539" s="259" t="s">
        <v>565</v>
      </c>
      <c r="AG539" s="259" t="s">
        <v>565</v>
      </c>
      <c r="AH539" s="259" t="s">
        <v>565</v>
      </c>
      <c r="AI539" s="259" t="s">
        <v>565</v>
      </c>
      <c r="AJ539" s="259" t="s">
        <v>565</v>
      </c>
      <c r="AK539" s="259" t="s">
        <v>565</v>
      </c>
      <c r="AL539" s="259" t="s">
        <v>565</v>
      </c>
      <c r="AM539" s="259" t="s">
        <v>565</v>
      </c>
      <c r="AN539" s="259" t="s">
        <v>565</v>
      </c>
      <c r="AO539" s="259" t="s">
        <v>565</v>
      </c>
      <c r="AP539" s="259" t="s">
        <v>565</v>
      </c>
      <c r="AQ539" s="259" t="s">
        <v>565</v>
      </c>
      <c r="AR539" s="259" t="s">
        <v>565</v>
      </c>
      <c r="AS539" s="259" t="s">
        <v>565</v>
      </c>
      <c r="AT539" s="259" t="s">
        <v>565</v>
      </c>
      <c r="AU539" s="259" t="s">
        <v>565</v>
      </c>
      <c r="AV539" s="259" t="s">
        <v>565</v>
      </c>
      <c r="AW539" s="259" t="s">
        <v>565</v>
      </c>
      <c r="AX539" s="259" t="s">
        <v>565</v>
      </c>
      <c r="AY539" s="259" t="s">
        <v>565</v>
      </c>
      <c r="AZ539" s="259" t="s">
        <v>565</v>
      </c>
      <c r="BA539" s="259" t="s">
        <v>565</v>
      </c>
    </row>
    <row r="540" spans="4:53">
      <c r="D540" s="259" t="s">
        <v>565</v>
      </c>
      <c r="E540" s="259" t="s">
        <v>565</v>
      </c>
      <c r="F540" s="259" t="s">
        <v>565</v>
      </c>
      <c r="G540" s="259" t="s">
        <v>565</v>
      </c>
      <c r="H540" s="259" t="s">
        <v>565</v>
      </c>
      <c r="I540" s="259" t="s">
        <v>565</v>
      </c>
      <c r="J540" s="259" t="s">
        <v>565</v>
      </c>
      <c r="K540" s="259" t="s">
        <v>565</v>
      </c>
      <c r="L540" s="259" t="s">
        <v>565</v>
      </c>
      <c r="M540" s="259" t="s">
        <v>565</v>
      </c>
      <c r="N540" s="259" t="s">
        <v>565</v>
      </c>
      <c r="O540" s="259" t="s">
        <v>565</v>
      </c>
      <c r="P540" s="259" t="s">
        <v>565</v>
      </c>
      <c r="Q540" s="259" t="s">
        <v>565</v>
      </c>
      <c r="R540" s="259" t="s">
        <v>565</v>
      </c>
      <c r="S540" s="259" t="s">
        <v>565</v>
      </c>
      <c r="T540" s="259" t="s">
        <v>565</v>
      </c>
      <c r="U540" s="259" t="s">
        <v>565</v>
      </c>
      <c r="V540" s="260" t="s">
        <v>565</v>
      </c>
      <c r="W540" s="260" t="s">
        <v>565</v>
      </c>
      <c r="X540" s="259" t="s">
        <v>565</v>
      </c>
      <c r="Y540" s="259" t="s">
        <v>565</v>
      </c>
      <c r="Z540" s="259" t="s">
        <v>565</v>
      </c>
      <c r="AA540" s="259" t="s">
        <v>565</v>
      </c>
      <c r="AB540" s="259" t="s">
        <v>565</v>
      </c>
      <c r="AC540" s="259" t="s">
        <v>565</v>
      </c>
      <c r="AD540" s="259" t="s">
        <v>565</v>
      </c>
      <c r="AE540" s="259" t="s">
        <v>565</v>
      </c>
      <c r="AF540" s="259" t="s">
        <v>565</v>
      </c>
      <c r="AG540" s="259" t="s">
        <v>565</v>
      </c>
      <c r="AH540" s="259" t="s">
        <v>565</v>
      </c>
      <c r="AI540" s="259" t="s">
        <v>565</v>
      </c>
      <c r="AJ540" s="259" t="s">
        <v>565</v>
      </c>
      <c r="AK540" s="259" t="s">
        <v>565</v>
      </c>
      <c r="AL540" s="259" t="s">
        <v>565</v>
      </c>
      <c r="AM540" s="259" t="s">
        <v>565</v>
      </c>
      <c r="AN540" s="259" t="s">
        <v>565</v>
      </c>
      <c r="AO540" s="259" t="s">
        <v>565</v>
      </c>
      <c r="AP540" s="259" t="s">
        <v>565</v>
      </c>
      <c r="AQ540" s="259" t="s">
        <v>565</v>
      </c>
      <c r="AR540" s="259" t="s">
        <v>565</v>
      </c>
      <c r="AS540" s="259" t="s">
        <v>565</v>
      </c>
      <c r="AT540" s="259" t="s">
        <v>565</v>
      </c>
      <c r="AU540" s="259" t="s">
        <v>565</v>
      </c>
      <c r="AV540" s="259" t="s">
        <v>565</v>
      </c>
      <c r="AW540" s="259" t="s">
        <v>565</v>
      </c>
      <c r="AX540" s="259" t="s">
        <v>565</v>
      </c>
      <c r="AY540" s="259" t="s">
        <v>565</v>
      </c>
      <c r="AZ540" s="259" t="s">
        <v>565</v>
      </c>
      <c r="BA540" s="259" t="s">
        <v>565</v>
      </c>
    </row>
    <row r="541" spans="4:53">
      <c r="D541" s="259" t="s">
        <v>565</v>
      </c>
      <c r="E541" s="259" t="s">
        <v>565</v>
      </c>
      <c r="F541" s="259" t="s">
        <v>565</v>
      </c>
      <c r="G541" s="259" t="s">
        <v>565</v>
      </c>
      <c r="H541" s="259" t="s">
        <v>565</v>
      </c>
      <c r="I541" s="259" t="s">
        <v>565</v>
      </c>
      <c r="J541" s="259" t="s">
        <v>565</v>
      </c>
      <c r="K541" s="259" t="s">
        <v>565</v>
      </c>
      <c r="L541" s="259" t="s">
        <v>565</v>
      </c>
      <c r="M541" s="259" t="s">
        <v>565</v>
      </c>
      <c r="N541" s="259" t="s">
        <v>565</v>
      </c>
      <c r="O541" s="259" t="s">
        <v>565</v>
      </c>
      <c r="P541" s="259" t="s">
        <v>565</v>
      </c>
      <c r="Q541" s="259" t="s">
        <v>565</v>
      </c>
      <c r="R541" s="259" t="s">
        <v>565</v>
      </c>
      <c r="S541" s="259" t="s">
        <v>565</v>
      </c>
      <c r="T541" s="259" t="s">
        <v>565</v>
      </c>
      <c r="U541" s="259" t="s">
        <v>565</v>
      </c>
      <c r="V541" s="260" t="s">
        <v>565</v>
      </c>
      <c r="W541" s="260" t="s">
        <v>565</v>
      </c>
      <c r="X541" s="259" t="s">
        <v>565</v>
      </c>
      <c r="Y541" s="259" t="s">
        <v>565</v>
      </c>
      <c r="Z541" s="259" t="s">
        <v>565</v>
      </c>
      <c r="AA541" s="259" t="s">
        <v>565</v>
      </c>
      <c r="AB541" s="259" t="s">
        <v>565</v>
      </c>
      <c r="AC541" s="259" t="s">
        <v>565</v>
      </c>
      <c r="AD541" s="259" t="s">
        <v>565</v>
      </c>
      <c r="AE541" s="259" t="s">
        <v>565</v>
      </c>
      <c r="AF541" s="259" t="s">
        <v>565</v>
      </c>
      <c r="AG541" s="259" t="s">
        <v>565</v>
      </c>
      <c r="AH541" s="259" t="s">
        <v>565</v>
      </c>
      <c r="AI541" s="259" t="s">
        <v>565</v>
      </c>
      <c r="AJ541" s="259" t="s">
        <v>565</v>
      </c>
      <c r="AK541" s="259" t="s">
        <v>565</v>
      </c>
      <c r="AL541" s="259" t="s">
        <v>565</v>
      </c>
      <c r="AM541" s="259" t="s">
        <v>565</v>
      </c>
      <c r="AN541" s="259" t="s">
        <v>565</v>
      </c>
      <c r="AO541" s="259" t="s">
        <v>565</v>
      </c>
      <c r="AP541" s="259" t="s">
        <v>565</v>
      </c>
      <c r="AQ541" s="259" t="s">
        <v>565</v>
      </c>
      <c r="AR541" s="259" t="s">
        <v>565</v>
      </c>
      <c r="AS541" s="259" t="s">
        <v>565</v>
      </c>
      <c r="AT541" s="259" t="s">
        <v>565</v>
      </c>
      <c r="AU541" s="259" t="s">
        <v>565</v>
      </c>
      <c r="AV541" s="259" t="s">
        <v>565</v>
      </c>
      <c r="AW541" s="259" t="s">
        <v>565</v>
      </c>
      <c r="AX541" s="259" t="s">
        <v>565</v>
      </c>
      <c r="AY541" s="259" t="s">
        <v>565</v>
      </c>
      <c r="AZ541" s="259" t="s">
        <v>565</v>
      </c>
      <c r="BA541" s="259" t="s">
        <v>565</v>
      </c>
    </row>
    <row r="542" spans="4:53">
      <c r="D542" s="259" t="s">
        <v>565</v>
      </c>
      <c r="E542" s="259" t="s">
        <v>565</v>
      </c>
      <c r="F542" s="259" t="s">
        <v>565</v>
      </c>
      <c r="G542" s="259" t="s">
        <v>565</v>
      </c>
      <c r="H542" s="259" t="s">
        <v>565</v>
      </c>
      <c r="I542" s="259" t="s">
        <v>565</v>
      </c>
      <c r="J542" s="259" t="s">
        <v>565</v>
      </c>
      <c r="K542" s="259" t="s">
        <v>565</v>
      </c>
      <c r="L542" s="259" t="s">
        <v>565</v>
      </c>
      <c r="M542" s="259" t="s">
        <v>565</v>
      </c>
      <c r="N542" s="259" t="s">
        <v>565</v>
      </c>
      <c r="O542" s="259" t="s">
        <v>565</v>
      </c>
      <c r="P542" s="259" t="s">
        <v>565</v>
      </c>
      <c r="Q542" s="259" t="s">
        <v>565</v>
      </c>
      <c r="R542" s="259" t="s">
        <v>565</v>
      </c>
      <c r="S542" s="259" t="s">
        <v>565</v>
      </c>
      <c r="T542" s="259" t="s">
        <v>565</v>
      </c>
      <c r="U542" s="259" t="s">
        <v>565</v>
      </c>
      <c r="V542" s="260" t="s">
        <v>565</v>
      </c>
      <c r="W542" s="260" t="s">
        <v>565</v>
      </c>
      <c r="X542" s="259" t="s">
        <v>565</v>
      </c>
      <c r="Y542" s="259" t="s">
        <v>565</v>
      </c>
      <c r="Z542" s="259" t="s">
        <v>565</v>
      </c>
      <c r="AA542" s="259" t="s">
        <v>565</v>
      </c>
      <c r="AB542" s="259" t="s">
        <v>565</v>
      </c>
      <c r="AC542" s="259" t="s">
        <v>565</v>
      </c>
      <c r="AD542" s="259" t="s">
        <v>565</v>
      </c>
      <c r="AE542" s="259" t="s">
        <v>565</v>
      </c>
      <c r="AF542" s="259" t="s">
        <v>565</v>
      </c>
      <c r="AG542" s="259" t="s">
        <v>565</v>
      </c>
      <c r="AH542" s="259" t="s">
        <v>565</v>
      </c>
      <c r="AI542" s="259" t="s">
        <v>565</v>
      </c>
      <c r="AJ542" s="259" t="s">
        <v>565</v>
      </c>
      <c r="AK542" s="259" t="s">
        <v>565</v>
      </c>
      <c r="AL542" s="259" t="s">
        <v>565</v>
      </c>
      <c r="AM542" s="259" t="s">
        <v>565</v>
      </c>
      <c r="AN542" s="259" t="s">
        <v>565</v>
      </c>
      <c r="AO542" s="259" t="s">
        <v>565</v>
      </c>
      <c r="AP542" s="259" t="s">
        <v>565</v>
      </c>
      <c r="AQ542" s="259" t="s">
        <v>565</v>
      </c>
      <c r="AR542" s="259" t="s">
        <v>565</v>
      </c>
      <c r="AS542" s="259" t="s">
        <v>565</v>
      </c>
      <c r="AT542" s="259" t="s">
        <v>565</v>
      </c>
      <c r="AU542" s="259" t="s">
        <v>565</v>
      </c>
      <c r="AV542" s="259" t="s">
        <v>565</v>
      </c>
      <c r="AW542" s="259" t="s">
        <v>565</v>
      </c>
      <c r="AX542" s="259" t="s">
        <v>565</v>
      </c>
      <c r="AY542" s="259" t="s">
        <v>565</v>
      </c>
      <c r="AZ542" s="259" t="s">
        <v>565</v>
      </c>
      <c r="BA542" s="259" t="s">
        <v>565</v>
      </c>
    </row>
    <row r="543" spans="4:53">
      <c r="D543" s="259" t="s">
        <v>565</v>
      </c>
      <c r="E543" s="259" t="s">
        <v>565</v>
      </c>
      <c r="F543" s="259" t="s">
        <v>565</v>
      </c>
      <c r="G543" s="259" t="s">
        <v>565</v>
      </c>
      <c r="H543" s="259" t="s">
        <v>565</v>
      </c>
      <c r="I543" s="259" t="s">
        <v>565</v>
      </c>
      <c r="J543" s="259" t="s">
        <v>565</v>
      </c>
      <c r="K543" s="259" t="s">
        <v>565</v>
      </c>
      <c r="L543" s="259" t="s">
        <v>565</v>
      </c>
      <c r="M543" s="259" t="s">
        <v>565</v>
      </c>
      <c r="N543" s="259" t="s">
        <v>565</v>
      </c>
      <c r="O543" s="259" t="s">
        <v>565</v>
      </c>
      <c r="P543" s="259" t="s">
        <v>565</v>
      </c>
      <c r="Q543" s="259" t="s">
        <v>565</v>
      </c>
      <c r="R543" s="259" t="s">
        <v>565</v>
      </c>
      <c r="S543" s="259" t="s">
        <v>565</v>
      </c>
      <c r="T543" s="259" t="s">
        <v>565</v>
      </c>
      <c r="U543" s="259" t="s">
        <v>565</v>
      </c>
      <c r="V543" s="260" t="s">
        <v>565</v>
      </c>
      <c r="W543" s="260" t="s">
        <v>565</v>
      </c>
      <c r="X543" s="259" t="s">
        <v>565</v>
      </c>
      <c r="Y543" s="259" t="s">
        <v>565</v>
      </c>
      <c r="Z543" s="259" t="s">
        <v>565</v>
      </c>
      <c r="AA543" s="259" t="s">
        <v>565</v>
      </c>
      <c r="AB543" s="259" t="s">
        <v>565</v>
      </c>
      <c r="AC543" s="259" t="s">
        <v>565</v>
      </c>
      <c r="AD543" s="259" t="s">
        <v>565</v>
      </c>
      <c r="AE543" s="259" t="s">
        <v>565</v>
      </c>
      <c r="AF543" s="259" t="s">
        <v>565</v>
      </c>
      <c r="AG543" s="259" t="s">
        <v>565</v>
      </c>
      <c r="AH543" s="259" t="s">
        <v>565</v>
      </c>
      <c r="AI543" s="259" t="s">
        <v>565</v>
      </c>
      <c r="AJ543" s="259" t="s">
        <v>565</v>
      </c>
      <c r="AK543" s="259" t="s">
        <v>565</v>
      </c>
      <c r="AL543" s="259" t="s">
        <v>565</v>
      </c>
      <c r="AM543" s="259" t="s">
        <v>565</v>
      </c>
      <c r="AN543" s="259" t="s">
        <v>565</v>
      </c>
      <c r="AO543" s="259" t="s">
        <v>565</v>
      </c>
      <c r="AP543" s="259" t="s">
        <v>565</v>
      </c>
      <c r="AQ543" s="259" t="s">
        <v>565</v>
      </c>
      <c r="AR543" s="259" t="s">
        <v>565</v>
      </c>
      <c r="AS543" s="259" t="s">
        <v>565</v>
      </c>
      <c r="AT543" s="259" t="s">
        <v>565</v>
      </c>
      <c r="AU543" s="259" t="s">
        <v>565</v>
      </c>
      <c r="AV543" s="259" t="s">
        <v>565</v>
      </c>
      <c r="AW543" s="259" t="s">
        <v>565</v>
      </c>
      <c r="AX543" s="259" t="s">
        <v>565</v>
      </c>
      <c r="AY543" s="259" t="s">
        <v>565</v>
      </c>
      <c r="AZ543" s="259" t="s">
        <v>565</v>
      </c>
      <c r="BA543" s="259" t="s">
        <v>565</v>
      </c>
    </row>
    <row r="544" spans="4:53">
      <c r="D544" s="259" t="s">
        <v>565</v>
      </c>
      <c r="E544" s="259" t="s">
        <v>565</v>
      </c>
      <c r="F544" s="259" t="s">
        <v>565</v>
      </c>
      <c r="G544" s="259" t="s">
        <v>565</v>
      </c>
      <c r="H544" s="259" t="s">
        <v>565</v>
      </c>
      <c r="I544" s="259" t="s">
        <v>565</v>
      </c>
      <c r="J544" s="259" t="s">
        <v>565</v>
      </c>
      <c r="K544" s="259" t="s">
        <v>565</v>
      </c>
      <c r="L544" s="259" t="s">
        <v>565</v>
      </c>
      <c r="M544" s="259" t="s">
        <v>565</v>
      </c>
      <c r="N544" s="259" t="s">
        <v>565</v>
      </c>
      <c r="O544" s="259" t="s">
        <v>565</v>
      </c>
      <c r="P544" s="259" t="s">
        <v>565</v>
      </c>
      <c r="Q544" s="259" t="s">
        <v>565</v>
      </c>
      <c r="R544" s="259" t="s">
        <v>565</v>
      </c>
      <c r="S544" s="259" t="s">
        <v>565</v>
      </c>
      <c r="T544" s="259" t="s">
        <v>565</v>
      </c>
      <c r="U544" s="259" t="s">
        <v>565</v>
      </c>
      <c r="V544" s="260" t="s">
        <v>565</v>
      </c>
      <c r="W544" s="260" t="s">
        <v>565</v>
      </c>
      <c r="X544" s="259" t="s">
        <v>565</v>
      </c>
      <c r="Y544" s="259" t="s">
        <v>565</v>
      </c>
      <c r="Z544" s="259" t="s">
        <v>565</v>
      </c>
      <c r="AA544" s="259" t="s">
        <v>565</v>
      </c>
      <c r="AB544" s="259" t="s">
        <v>565</v>
      </c>
      <c r="AC544" s="259" t="s">
        <v>565</v>
      </c>
      <c r="AD544" s="259" t="s">
        <v>565</v>
      </c>
      <c r="AE544" s="259" t="s">
        <v>565</v>
      </c>
      <c r="AF544" s="259" t="s">
        <v>565</v>
      </c>
      <c r="AG544" s="259" t="s">
        <v>565</v>
      </c>
      <c r="AH544" s="259" t="s">
        <v>565</v>
      </c>
      <c r="AI544" s="259" t="s">
        <v>565</v>
      </c>
      <c r="AJ544" s="259" t="s">
        <v>565</v>
      </c>
      <c r="AK544" s="259" t="s">
        <v>565</v>
      </c>
      <c r="AL544" s="259" t="s">
        <v>565</v>
      </c>
      <c r="AM544" s="259" t="s">
        <v>565</v>
      </c>
      <c r="AN544" s="259" t="s">
        <v>565</v>
      </c>
      <c r="AO544" s="259" t="s">
        <v>565</v>
      </c>
      <c r="AP544" s="259" t="s">
        <v>565</v>
      </c>
      <c r="AQ544" s="259" t="s">
        <v>565</v>
      </c>
      <c r="AR544" s="259" t="s">
        <v>565</v>
      </c>
      <c r="AS544" s="259" t="s">
        <v>565</v>
      </c>
      <c r="AT544" s="259" t="s">
        <v>565</v>
      </c>
      <c r="AU544" s="259" t="s">
        <v>565</v>
      </c>
      <c r="AV544" s="259" t="s">
        <v>565</v>
      </c>
      <c r="AW544" s="259" t="s">
        <v>565</v>
      </c>
      <c r="AX544" s="259" t="s">
        <v>565</v>
      </c>
      <c r="AY544" s="259" t="s">
        <v>565</v>
      </c>
      <c r="AZ544" s="259" t="s">
        <v>565</v>
      </c>
      <c r="BA544" s="259" t="s">
        <v>565</v>
      </c>
    </row>
    <row r="545" spans="4:53">
      <c r="D545" s="259" t="s">
        <v>565</v>
      </c>
      <c r="E545" s="259" t="s">
        <v>565</v>
      </c>
      <c r="F545" s="259" t="s">
        <v>565</v>
      </c>
      <c r="G545" s="259" t="s">
        <v>565</v>
      </c>
      <c r="H545" s="259" t="s">
        <v>565</v>
      </c>
      <c r="I545" s="259" t="s">
        <v>565</v>
      </c>
      <c r="J545" s="259" t="s">
        <v>565</v>
      </c>
      <c r="K545" s="259" t="s">
        <v>565</v>
      </c>
      <c r="L545" s="259" t="s">
        <v>565</v>
      </c>
      <c r="M545" s="259" t="s">
        <v>565</v>
      </c>
      <c r="N545" s="259" t="s">
        <v>565</v>
      </c>
      <c r="O545" s="259" t="s">
        <v>565</v>
      </c>
      <c r="P545" s="259" t="s">
        <v>565</v>
      </c>
      <c r="Q545" s="259" t="s">
        <v>565</v>
      </c>
      <c r="R545" s="259" t="s">
        <v>565</v>
      </c>
      <c r="S545" s="259" t="s">
        <v>565</v>
      </c>
      <c r="T545" s="259" t="s">
        <v>565</v>
      </c>
      <c r="U545" s="259" t="s">
        <v>565</v>
      </c>
      <c r="V545" s="260" t="s">
        <v>565</v>
      </c>
      <c r="W545" s="260" t="s">
        <v>565</v>
      </c>
      <c r="X545" s="259" t="s">
        <v>565</v>
      </c>
      <c r="Y545" s="259" t="s">
        <v>565</v>
      </c>
      <c r="Z545" s="259" t="s">
        <v>565</v>
      </c>
      <c r="AA545" s="259" t="s">
        <v>565</v>
      </c>
      <c r="AB545" s="259" t="s">
        <v>565</v>
      </c>
      <c r="AC545" s="259" t="s">
        <v>565</v>
      </c>
      <c r="AD545" s="259" t="s">
        <v>565</v>
      </c>
      <c r="AE545" s="259" t="s">
        <v>565</v>
      </c>
      <c r="AF545" s="259" t="s">
        <v>565</v>
      </c>
      <c r="AG545" s="259" t="s">
        <v>565</v>
      </c>
      <c r="AH545" s="259" t="s">
        <v>565</v>
      </c>
      <c r="AI545" s="259" t="s">
        <v>565</v>
      </c>
      <c r="AJ545" s="259" t="s">
        <v>565</v>
      </c>
      <c r="AK545" s="259" t="s">
        <v>565</v>
      </c>
      <c r="AL545" s="259" t="s">
        <v>565</v>
      </c>
      <c r="AM545" s="259" t="s">
        <v>565</v>
      </c>
      <c r="AN545" s="259" t="s">
        <v>565</v>
      </c>
      <c r="AO545" s="259" t="s">
        <v>565</v>
      </c>
      <c r="AP545" s="259" t="s">
        <v>565</v>
      </c>
      <c r="AQ545" s="259" t="s">
        <v>565</v>
      </c>
      <c r="AR545" s="259" t="s">
        <v>565</v>
      </c>
      <c r="AS545" s="259" t="s">
        <v>565</v>
      </c>
      <c r="AT545" s="259" t="s">
        <v>565</v>
      </c>
      <c r="AU545" s="259" t="s">
        <v>565</v>
      </c>
      <c r="AV545" s="259" t="s">
        <v>565</v>
      </c>
      <c r="AW545" s="259" t="s">
        <v>565</v>
      </c>
      <c r="AX545" s="259" t="s">
        <v>565</v>
      </c>
      <c r="AY545" s="259" t="s">
        <v>565</v>
      </c>
      <c r="AZ545" s="259" t="s">
        <v>565</v>
      </c>
      <c r="BA545" s="259" t="s">
        <v>565</v>
      </c>
    </row>
    <row r="546" spans="4:53">
      <c r="D546" s="259" t="s">
        <v>565</v>
      </c>
      <c r="E546" s="259" t="s">
        <v>565</v>
      </c>
      <c r="F546" s="259" t="s">
        <v>565</v>
      </c>
      <c r="G546" s="259" t="s">
        <v>565</v>
      </c>
      <c r="H546" s="259" t="s">
        <v>565</v>
      </c>
      <c r="I546" s="259" t="s">
        <v>565</v>
      </c>
      <c r="J546" s="259" t="s">
        <v>565</v>
      </c>
      <c r="K546" s="259" t="s">
        <v>565</v>
      </c>
      <c r="L546" s="259" t="s">
        <v>565</v>
      </c>
      <c r="M546" s="259" t="s">
        <v>565</v>
      </c>
      <c r="N546" s="259" t="s">
        <v>565</v>
      </c>
      <c r="O546" s="259" t="s">
        <v>565</v>
      </c>
      <c r="P546" s="259" t="s">
        <v>565</v>
      </c>
      <c r="Q546" s="259" t="s">
        <v>565</v>
      </c>
      <c r="R546" s="259" t="s">
        <v>565</v>
      </c>
      <c r="S546" s="259" t="s">
        <v>565</v>
      </c>
      <c r="T546" s="259" t="s">
        <v>565</v>
      </c>
      <c r="U546" s="259" t="s">
        <v>565</v>
      </c>
      <c r="V546" s="260" t="s">
        <v>565</v>
      </c>
      <c r="W546" s="260" t="s">
        <v>565</v>
      </c>
      <c r="X546" s="259" t="s">
        <v>565</v>
      </c>
      <c r="Y546" s="259" t="s">
        <v>565</v>
      </c>
      <c r="Z546" s="259" t="s">
        <v>565</v>
      </c>
      <c r="AA546" s="259" t="s">
        <v>565</v>
      </c>
      <c r="AB546" s="259" t="s">
        <v>565</v>
      </c>
      <c r="AC546" s="259" t="s">
        <v>565</v>
      </c>
      <c r="AD546" s="259" t="s">
        <v>565</v>
      </c>
      <c r="AE546" s="259" t="s">
        <v>565</v>
      </c>
      <c r="AF546" s="259" t="s">
        <v>565</v>
      </c>
      <c r="AG546" s="259" t="s">
        <v>565</v>
      </c>
      <c r="AH546" s="259" t="s">
        <v>565</v>
      </c>
      <c r="AI546" s="259" t="s">
        <v>565</v>
      </c>
      <c r="AJ546" s="259" t="s">
        <v>565</v>
      </c>
      <c r="AK546" s="259" t="s">
        <v>565</v>
      </c>
      <c r="AL546" s="259" t="s">
        <v>565</v>
      </c>
      <c r="AM546" s="259" t="s">
        <v>565</v>
      </c>
      <c r="AN546" s="259" t="s">
        <v>565</v>
      </c>
      <c r="AO546" s="259" t="s">
        <v>565</v>
      </c>
      <c r="AP546" s="259" t="s">
        <v>565</v>
      </c>
      <c r="AQ546" s="259" t="s">
        <v>565</v>
      </c>
      <c r="AR546" s="259" t="s">
        <v>565</v>
      </c>
      <c r="AS546" s="259" t="s">
        <v>565</v>
      </c>
      <c r="AT546" s="259" t="s">
        <v>565</v>
      </c>
      <c r="AU546" s="259" t="s">
        <v>565</v>
      </c>
      <c r="AV546" s="259" t="s">
        <v>565</v>
      </c>
      <c r="AW546" s="259" t="s">
        <v>565</v>
      </c>
      <c r="AX546" s="259" t="s">
        <v>565</v>
      </c>
      <c r="AY546" s="259" t="s">
        <v>565</v>
      </c>
      <c r="AZ546" s="259" t="s">
        <v>565</v>
      </c>
      <c r="BA546" s="259" t="s">
        <v>565</v>
      </c>
    </row>
    <row r="547" spans="4:53">
      <c r="D547" s="259" t="s">
        <v>565</v>
      </c>
      <c r="E547" s="259" t="s">
        <v>565</v>
      </c>
      <c r="F547" s="259" t="s">
        <v>565</v>
      </c>
      <c r="G547" s="259" t="s">
        <v>565</v>
      </c>
      <c r="H547" s="259" t="s">
        <v>565</v>
      </c>
      <c r="I547" s="259" t="s">
        <v>565</v>
      </c>
      <c r="J547" s="259" t="s">
        <v>565</v>
      </c>
      <c r="K547" s="259" t="s">
        <v>565</v>
      </c>
      <c r="L547" s="259" t="s">
        <v>565</v>
      </c>
      <c r="M547" s="259" t="s">
        <v>565</v>
      </c>
      <c r="N547" s="259" t="s">
        <v>565</v>
      </c>
      <c r="O547" s="259" t="s">
        <v>565</v>
      </c>
      <c r="P547" s="259" t="s">
        <v>565</v>
      </c>
      <c r="Q547" s="259" t="s">
        <v>565</v>
      </c>
      <c r="R547" s="259" t="s">
        <v>565</v>
      </c>
      <c r="S547" s="259" t="s">
        <v>565</v>
      </c>
      <c r="T547" s="259" t="s">
        <v>565</v>
      </c>
      <c r="U547" s="259" t="s">
        <v>565</v>
      </c>
      <c r="V547" s="260" t="s">
        <v>565</v>
      </c>
      <c r="W547" s="260" t="s">
        <v>565</v>
      </c>
      <c r="X547" s="259" t="s">
        <v>565</v>
      </c>
      <c r="Y547" s="259" t="s">
        <v>565</v>
      </c>
      <c r="Z547" s="259" t="s">
        <v>565</v>
      </c>
      <c r="AA547" s="259" t="s">
        <v>565</v>
      </c>
      <c r="AB547" s="259" t="s">
        <v>565</v>
      </c>
      <c r="AC547" s="259" t="s">
        <v>565</v>
      </c>
      <c r="AD547" s="259" t="s">
        <v>565</v>
      </c>
      <c r="AE547" s="259" t="s">
        <v>565</v>
      </c>
      <c r="AF547" s="259" t="s">
        <v>565</v>
      </c>
      <c r="AG547" s="259" t="s">
        <v>565</v>
      </c>
      <c r="AH547" s="259" t="s">
        <v>565</v>
      </c>
      <c r="AI547" s="259" t="s">
        <v>565</v>
      </c>
      <c r="AJ547" s="259" t="s">
        <v>565</v>
      </c>
      <c r="AK547" s="259" t="s">
        <v>565</v>
      </c>
      <c r="AL547" s="259" t="s">
        <v>565</v>
      </c>
      <c r="AM547" s="259" t="s">
        <v>565</v>
      </c>
      <c r="AN547" s="259" t="s">
        <v>565</v>
      </c>
      <c r="AO547" s="259" t="s">
        <v>565</v>
      </c>
      <c r="AP547" s="259" t="s">
        <v>565</v>
      </c>
      <c r="AQ547" s="259" t="s">
        <v>565</v>
      </c>
      <c r="AR547" s="259" t="s">
        <v>565</v>
      </c>
      <c r="AS547" s="259" t="s">
        <v>565</v>
      </c>
      <c r="AT547" s="259" t="s">
        <v>565</v>
      </c>
      <c r="AU547" s="259" t="s">
        <v>565</v>
      </c>
      <c r="AV547" s="259" t="s">
        <v>565</v>
      </c>
      <c r="AW547" s="259" t="s">
        <v>565</v>
      </c>
      <c r="AX547" s="259" t="s">
        <v>565</v>
      </c>
      <c r="AY547" s="259" t="s">
        <v>565</v>
      </c>
      <c r="AZ547" s="259" t="s">
        <v>565</v>
      </c>
      <c r="BA547" s="259" t="s">
        <v>565</v>
      </c>
    </row>
    <row r="548" spans="4:53">
      <c r="D548" s="259" t="s">
        <v>565</v>
      </c>
      <c r="E548" s="259" t="s">
        <v>565</v>
      </c>
      <c r="F548" s="259" t="s">
        <v>565</v>
      </c>
      <c r="G548" s="259" t="s">
        <v>565</v>
      </c>
      <c r="H548" s="259" t="s">
        <v>565</v>
      </c>
      <c r="I548" s="259" t="s">
        <v>565</v>
      </c>
      <c r="J548" s="259" t="s">
        <v>565</v>
      </c>
      <c r="K548" s="259" t="s">
        <v>565</v>
      </c>
      <c r="L548" s="259" t="s">
        <v>565</v>
      </c>
      <c r="M548" s="259" t="s">
        <v>565</v>
      </c>
      <c r="N548" s="259" t="s">
        <v>565</v>
      </c>
      <c r="O548" s="259" t="s">
        <v>565</v>
      </c>
      <c r="P548" s="259" t="s">
        <v>565</v>
      </c>
      <c r="Q548" s="259" t="s">
        <v>565</v>
      </c>
      <c r="R548" s="259" t="s">
        <v>565</v>
      </c>
      <c r="S548" s="259" t="s">
        <v>565</v>
      </c>
      <c r="T548" s="259" t="s">
        <v>565</v>
      </c>
      <c r="U548" s="259" t="s">
        <v>565</v>
      </c>
      <c r="V548" s="260" t="s">
        <v>565</v>
      </c>
      <c r="W548" s="260" t="s">
        <v>565</v>
      </c>
      <c r="X548" s="259" t="s">
        <v>565</v>
      </c>
      <c r="Y548" s="259" t="s">
        <v>565</v>
      </c>
      <c r="Z548" s="259" t="s">
        <v>565</v>
      </c>
      <c r="AA548" s="259" t="s">
        <v>565</v>
      </c>
      <c r="AB548" s="259" t="s">
        <v>565</v>
      </c>
      <c r="AC548" s="259" t="s">
        <v>565</v>
      </c>
      <c r="AD548" s="259" t="s">
        <v>565</v>
      </c>
      <c r="AE548" s="259" t="s">
        <v>565</v>
      </c>
      <c r="AF548" s="259" t="s">
        <v>565</v>
      </c>
      <c r="AG548" s="259" t="s">
        <v>565</v>
      </c>
      <c r="AH548" s="259" t="s">
        <v>565</v>
      </c>
      <c r="AI548" s="259" t="s">
        <v>565</v>
      </c>
      <c r="AJ548" s="259" t="s">
        <v>565</v>
      </c>
      <c r="AK548" s="259" t="s">
        <v>565</v>
      </c>
      <c r="AL548" s="259" t="s">
        <v>565</v>
      </c>
      <c r="AM548" s="259" t="s">
        <v>565</v>
      </c>
      <c r="AN548" s="259" t="s">
        <v>565</v>
      </c>
      <c r="AO548" s="259" t="s">
        <v>565</v>
      </c>
      <c r="AP548" s="259" t="s">
        <v>565</v>
      </c>
      <c r="AQ548" s="259" t="s">
        <v>565</v>
      </c>
      <c r="AR548" s="259" t="s">
        <v>565</v>
      </c>
      <c r="AS548" s="259" t="s">
        <v>565</v>
      </c>
      <c r="AT548" s="259" t="s">
        <v>565</v>
      </c>
      <c r="AU548" s="259" t="s">
        <v>565</v>
      </c>
      <c r="AV548" s="259" t="s">
        <v>565</v>
      </c>
      <c r="AW548" s="259" t="s">
        <v>565</v>
      </c>
      <c r="AX548" s="259" t="s">
        <v>565</v>
      </c>
      <c r="AY548" s="259" t="s">
        <v>565</v>
      </c>
      <c r="AZ548" s="259" t="s">
        <v>565</v>
      </c>
      <c r="BA548" s="259" t="s">
        <v>565</v>
      </c>
    </row>
    <row r="549" spans="4:53">
      <c r="D549" s="259" t="s">
        <v>565</v>
      </c>
      <c r="E549" s="259" t="s">
        <v>565</v>
      </c>
      <c r="F549" s="259" t="s">
        <v>565</v>
      </c>
      <c r="G549" s="259" t="s">
        <v>565</v>
      </c>
      <c r="H549" s="259" t="s">
        <v>565</v>
      </c>
      <c r="I549" s="259" t="s">
        <v>565</v>
      </c>
      <c r="J549" s="259" t="s">
        <v>565</v>
      </c>
      <c r="K549" s="259" t="s">
        <v>565</v>
      </c>
      <c r="L549" s="259" t="s">
        <v>565</v>
      </c>
      <c r="M549" s="259" t="s">
        <v>565</v>
      </c>
      <c r="N549" s="259" t="s">
        <v>565</v>
      </c>
      <c r="O549" s="259" t="s">
        <v>565</v>
      </c>
      <c r="P549" s="259" t="s">
        <v>565</v>
      </c>
      <c r="Q549" s="259" t="s">
        <v>565</v>
      </c>
      <c r="R549" s="259" t="s">
        <v>565</v>
      </c>
      <c r="S549" s="259" t="s">
        <v>565</v>
      </c>
      <c r="T549" s="259" t="s">
        <v>565</v>
      </c>
      <c r="U549" s="259" t="s">
        <v>565</v>
      </c>
      <c r="V549" s="260" t="s">
        <v>565</v>
      </c>
      <c r="W549" s="260" t="s">
        <v>565</v>
      </c>
      <c r="X549" s="259" t="s">
        <v>565</v>
      </c>
      <c r="Y549" s="259" t="s">
        <v>565</v>
      </c>
      <c r="Z549" s="259" t="s">
        <v>565</v>
      </c>
      <c r="AA549" s="259" t="s">
        <v>565</v>
      </c>
      <c r="AB549" s="259" t="s">
        <v>565</v>
      </c>
      <c r="AC549" s="259" t="s">
        <v>565</v>
      </c>
      <c r="AD549" s="259" t="s">
        <v>565</v>
      </c>
      <c r="AE549" s="259" t="s">
        <v>565</v>
      </c>
      <c r="AF549" s="259" t="s">
        <v>565</v>
      </c>
      <c r="AG549" s="259" t="s">
        <v>565</v>
      </c>
      <c r="AH549" s="259" t="s">
        <v>565</v>
      </c>
      <c r="AI549" s="259" t="s">
        <v>565</v>
      </c>
      <c r="AJ549" s="259" t="s">
        <v>565</v>
      </c>
      <c r="AK549" s="259" t="s">
        <v>565</v>
      </c>
      <c r="AL549" s="259" t="s">
        <v>565</v>
      </c>
      <c r="AM549" s="259" t="s">
        <v>565</v>
      </c>
      <c r="AN549" s="259" t="s">
        <v>565</v>
      </c>
      <c r="AO549" s="259" t="s">
        <v>565</v>
      </c>
      <c r="AP549" s="259" t="s">
        <v>565</v>
      </c>
      <c r="AQ549" s="259" t="s">
        <v>565</v>
      </c>
      <c r="AR549" s="259" t="s">
        <v>565</v>
      </c>
      <c r="AS549" s="259" t="s">
        <v>565</v>
      </c>
      <c r="AT549" s="259" t="s">
        <v>565</v>
      </c>
      <c r="AU549" s="259" t="s">
        <v>565</v>
      </c>
      <c r="AV549" s="259" t="s">
        <v>565</v>
      </c>
      <c r="AW549" s="259" t="s">
        <v>565</v>
      </c>
      <c r="AX549" s="259" t="s">
        <v>565</v>
      </c>
      <c r="AY549" s="259" t="s">
        <v>565</v>
      </c>
      <c r="AZ549" s="259" t="s">
        <v>565</v>
      </c>
      <c r="BA549" s="259" t="s">
        <v>565</v>
      </c>
    </row>
    <row r="550" spans="4:53">
      <c r="D550" s="259" t="s">
        <v>565</v>
      </c>
      <c r="E550" s="259" t="s">
        <v>565</v>
      </c>
      <c r="F550" s="259" t="s">
        <v>565</v>
      </c>
      <c r="G550" s="259" t="s">
        <v>565</v>
      </c>
      <c r="H550" s="259" t="s">
        <v>565</v>
      </c>
      <c r="I550" s="259" t="s">
        <v>565</v>
      </c>
      <c r="J550" s="259" t="s">
        <v>565</v>
      </c>
      <c r="K550" s="259" t="s">
        <v>565</v>
      </c>
      <c r="L550" s="259" t="s">
        <v>565</v>
      </c>
      <c r="M550" s="259" t="s">
        <v>565</v>
      </c>
      <c r="N550" s="259" t="s">
        <v>565</v>
      </c>
      <c r="O550" s="259" t="s">
        <v>565</v>
      </c>
      <c r="P550" s="259" t="s">
        <v>565</v>
      </c>
      <c r="Q550" s="259" t="s">
        <v>565</v>
      </c>
      <c r="R550" s="259" t="s">
        <v>565</v>
      </c>
      <c r="S550" s="259" t="s">
        <v>565</v>
      </c>
      <c r="T550" s="259" t="s">
        <v>565</v>
      </c>
      <c r="U550" s="259" t="s">
        <v>565</v>
      </c>
      <c r="V550" s="260" t="s">
        <v>565</v>
      </c>
      <c r="W550" s="260" t="s">
        <v>565</v>
      </c>
      <c r="X550" s="259" t="s">
        <v>565</v>
      </c>
      <c r="Y550" s="259" t="s">
        <v>565</v>
      </c>
      <c r="Z550" s="259" t="s">
        <v>565</v>
      </c>
      <c r="AA550" s="259" t="s">
        <v>565</v>
      </c>
      <c r="AB550" s="259" t="s">
        <v>565</v>
      </c>
      <c r="AC550" s="259" t="s">
        <v>565</v>
      </c>
      <c r="AD550" s="259" t="s">
        <v>565</v>
      </c>
      <c r="AE550" s="259" t="s">
        <v>565</v>
      </c>
      <c r="AF550" s="259" t="s">
        <v>565</v>
      </c>
      <c r="AG550" s="259" t="s">
        <v>565</v>
      </c>
      <c r="AH550" s="259" t="s">
        <v>565</v>
      </c>
      <c r="AI550" s="259" t="s">
        <v>565</v>
      </c>
      <c r="AJ550" s="259" t="s">
        <v>565</v>
      </c>
      <c r="AK550" s="259" t="s">
        <v>565</v>
      </c>
      <c r="AL550" s="259" t="s">
        <v>565</v>
      </c>
      <c r="AM550" s="259" t="s">
        <v>565</v>
      </c>
      <c r="AN550" s="259" t="s">
        <v>565</v>
      </c>
      <c r="AO550" s="259" t="s">
        <v>565</v>
      </c>
      <c r="AP550" s="259" t="s">
        <v>565</v>
      </c>
      <c r="AQ550" s="259" t="s">
        <v>565</v>
      </c>
      <c r="AR550" s="259" t="s">
        <v>565</v>
      </c>
      <c r="AS550" s="259" t="s">
        <v>565</v>
      </c>
      <c r="AT550" s="259" t="s">
        <v>565</v>
      </c>
      <c r="AU550" s="259" t="s">
        <v>565</v>
      </c>
      <c r="AV550" s="259" t="s">
        <v>565</v>
      </c>
      <c r="AW550" s="259" t="s">
        <v>565</v>
      </c>
      <c r="AX550" s="259" t="s">
        <v>565</v>
      </c>
      <c r="AY550" s="259" t="s">
        <v>565</v>
      </c>
      <c r="AZ550" s="259" t="s">
        <v>565</v>
      </c>
      <c r="BA550" s="259" t="s">
        <v>565</v>
      </c>
    </row>
    <row r="551" spans="4:53">
      <c r="D551" s="259" t="s">
        <v>565</v>
      </c>
      <c r="E551" s="259" t="s">
        <v>565</v>
      </c>
      <c r="F551" s="259" t="s">
        <v>565</v>
      </c>
      <c r="G551" s="259" t="s">
        <v>565</v>
      </c>
      <c r="H551" s="259" t="s">
        <v>565</v>
      </c>
      <c r="I551" s="259" t="s">
        <v>565</v>
      </c>
      <c r="J551" s="259" t="s">
        <v>565</v>
      </c>
      <c r="K551" s="259" t="s">
        <v>565</v>
      </c>
      <c r="L551" s="259" t="s">
        <v>565</v>
      </c>
      <c r="M551" s="259" t="s">
        <v>565</v>
      </c>
      <c r="N551" s="259" t="s">
        <v>565</v>
      </c>
      <c r="O551" s="259" t="s">
        <v>565</v>
      </c>
      <c r="P551" s="259" t="s">
        <v>565</v>
      </c>
      <c r="Q551" s="259" t="s">
        <v>565</v>
      </c>
      <c r="R551" s="259" t="s">
        <v>565</v>
      </c>
      <c r="S551" s="259" t="s">
        <v>565</v>
      </c>
      <c r="T551" s="259" t="s">
        <v>565</v>
      </c>
      <c r="U551" s="259" t="s">
        <v>565</v>
      </c>
      <c r="V551" s="260" t="s">
        <v>565</v>
      </c>
      <c r="W551" s="260" t="s">
        <v>565</v>
      </c>
      <c r="X551" s="259" t="s">
        <v>565</v>
      </c>
      <c r="Y551" s="259" t="s">
        <v>565</v>
      </c>
      <c r="Z551" s="259" t="s">
        <v>565</v>
      </c>
      <c r="AA551" s="259" t="s">
        <v>565</v>
      </c>
      <c r="AB551" s="259" t="s">
        <v>565</v>
      </c>
      <c r="AC551" s="259" t="s">
        <v>565</v>
      </c>
      <c r="AD551" s="259" t="s">
        <v>565</v>
      </c>
      <c r="AE551" s="259" t="s">
        <v>565</v>
      </c>
      <c r="AF551" s="259" t="s">
        <v>565</v>
      </c>
      <c r="AG551" s="259" t="s">
        <v>565</v>
      </c>
      <c r="AH551" s="259" t="s">
        <v>565</v>
      </c>
      <c r="AI551" s="259" t="s">
        <v>565</v>
      </c>
      <c r="AJ551" s="259" t="s">
        <v>565</v>
      </c>
      <c r="AK551" s="259" t="s">
        <v>565</v>
      </c>
      <c r="AL551" s="259" t="s">
        <v>565</v>
      </c>
      <c r="AM551" s="259" t="s">
        <v>565</v>
      </c>
      <c r="AN551" s="259" t="s">
        <v>565</v>
      </c>
      <c r="AO551" s="259" t="s">
        <v>565</v>
      </c>
      <c r="AP551" s="259" t="s">
        <v>565</v>
      </c>
      <c r="AQ551" s="259" t="s">
        <v>565</v>
      </c>
      <c r="AR551" s="259" t="s">
        <v>565</v>
      </c>
      <c r="AS551" s="259" t="s">
        <v>565</v>
      </c>
      <c r="AT551" s="259" t="s">
        <v>565</v>
      </c>
      <c r="AU551" s="259" t="s">
        <v>565</v>
      </c>
      <c r="AV551" s="259" t="s">
        <v>565</v>
      </c>
      <c r="AW551" s="259" t="s">
        <v>565</v>
      </c>
      <c r="AX551" s="259" t="s">
        <v>565</v>
      </c>
      <c r="AY551" s="259" t="s">
        <v>565</v>
      </c>
      <c r="AZ551" s="259" t="s">
        <v>565</v>
      </c>
      <c r="BA551" s="259" t="s">
        <v>565</v>
      </c>
    </row>
    <row r="552" spans="4:53">
      <c r="D552" s="259" t="s">
        <v>565</v>
      </c>
      <c r="E552" s="259" t="s">
        <v>565</v>
      </c>
      <c r="F552" s="259" t="s">
        <v>565</v>
      </c>
      <c r="G552" s="259" t="s">
        <v>565</v>
      </c>
      <c r="H552" s="259" t="s">
        <v>565</v>
      </c>
      <c r="I552" s="259" t="s">
        <v>565</v>
      </c>
      <c r="J552" s="259" t="s">
        <v>565</v>
      </c>
      <c r="K552" s="259" t="s">
        <v>565</v>
      </c>
      <c r="L552" s="259" t="s">
        <v>565</v>
      </c>
      <c r="M552" s="259" t="s">
        <v>565</v>
      </c>
      <c r="N552" s="259" t="s">
        <v>565</v>
      </c>
      <c r="O552" s="259" t="s">
        <v>565</v>
      </c>
      <c r="P552" s="259" t="s">
        <v>565</v>
      </c>
      <c r="Q552" s="259" t="s">
        <v>565</v>
      </c>
      <c r="R552" s="259" t="s">
        <v>565</v>
      </c>
      <c r="S552" s="259" t="s">
        <v>565</v>
      </c>
      <c r="T552" s="259" t="s">
        <v>565</v>
      </c>
      <c r="U552" s="259" t="s">
        <v>565</v>
      </c>
      <c r="V552" s="260" t="s">
        <v>565</v>
      </c>
      <c r="W552" s="260" t="s">
        <v>565</v>
      </c>
      <c r="X552" s="259" t="s">
        <v>565</v>
      </c>
      <c r="Y552" s="259" t="s">
        <v>565</v>
      </c>
      <c r="Z552" s="259" t="s">
        <v>565</v>
      </c>
      <c r="AA552" s="259" t="s">
        <v>565</v>
      </c>
      <c r="AB552" s="259" t="s">
        <v>565</v>
      </c>
      <c r="AC552" s="259" t="s">
        <v>565</v>
      </c>
      <c r="AD552" s="259" t="s">
        <v>565</v>
      </c>
      <c r="AE552" s="259" t="s">
        <v>565</v>
      </c>
      <c r="AF552" s="259" t="s">
        <v>565</v>
      </c>
      <c r="AG552" s="259" t="s">
        <v>565</v>
      </c>
      <c r="AH552" s="259" t="s">
        <v>565</v>
      </c>
      <c r="AI552" s="259" t="s">
        <v>565</v>
      </c>
      <c r="AJ552" s="259" t="s">
        <v>565</v>
      </c>
      <c r="AK552" s="259" t="s">
        <v>565</v>
      </c>
      <c r="AL552" s="259" t="s">
        <v>565</v>
      </c>
      <c r="AM552" s="259" t="s">
        <v>565</v>
      </c>
      <c r="AN552" s="259" t="s">
        <v>565</v>
      </c>
      <c r="AO552" s="259" t="s">
        <v>565</v>
      </c>
      <c r="AP552" s="259" t="s">
        <v>565</v>
      </c>
      <c r="AQ552" s="259" t="s">
        <v>565</v>
      </c>
      <c r="AR552" s="259" t="s">
        <v>565</v>
      </c>
      <c r="AS552" s="259" t="s">
        <v>565</v>
      </c>
      <c r="AT552" s="259" t="s">
        <v>565</v>
      </c>
      <c r="AU552" s="259" t="s">
        <v>565</v>
      </c>
      <c r="AV552" s="259" t="s">
        <v>565</v>
      </c>
      <c r="AW552" s="259" t="s">
        <v>565</v>
      </c>
      <c r="AX552" s="259" t="s">
        <v>565</v>
      </c>
      <c r="AY552" s="259" t="s">
        <v>565</v>
      </c>
      <c r="AZ552" s="259" t="s">
        <v>565</v>
      </c>
      <c r="BA552" s="259" t="s">
        <v>565</v>
      </c>
    </row>
    <row r="553" spans="4:53">
      <c r="D553" s="259" t="s">
        <v>565</v>
      </c>
      <c r="E553" s="259" t="s">
        <v>565</v>
      </c>
      <c r="F553" s="259" t="s">
        <v>565</v>
      </c>
      <c r="G553" s="259" t="s">
        <v>565</v>
      </c>
      <c r="H553" s="259" t="s">
        <v>565</v>
      </c>
      <c r="I553" s="259" t="s">
        <v>565</v>
      </c>
      <c r="J553" s="259" t="s">
        <v>565</v>
      </c>
      <c r="K553" s="259" t="s">
        <v>565</v>
      </c>
      <c r="L553" s="259" t="s">
        <v>565</v>
      </c>
      <c r="M553" s="259" t="s">
        <v>565</v>
      </c>
      <c r="N553" s="259" t="s">
        <v>565</v>
      </c>
      <c r="O553" s="259" t="s">
        <v>565</v>
      </c>
      <c r="P553" s="259" t="s">
        <v>565</v>
      </c>
      <c r="Q553" s="259" t="s">
        <v>565</v>
      </c>
      <c r="R553" s="259" t="s">
        <v>565</v>
      </c>
      <c r="S553" s="259" t="s">
        <v>565</v>
      </c>
      <c r="T553" s="259" t="s">
        <v>565</v>
      </c>
      <c r="U553" s="259" t="s">
        <v>565</v>
      </c>
      <c r="V553" s="260" t="s">
        <v>565</v>
      </c>
      <c r="W553" s="260" t="s">
        <v>565</v>
      </c>
      <c r="X553" s="259" t="s">
        <v>565</v>
      </c>
      <c r="Y553" s="259" t="s">
        <v>565</v>
      </c>
      <c r="Z553" s="259" t="s">
        <v>565</v>
      </c>
      <c r="AA553" s="259" t="s">
        <v>565</v>
      </c>
      <c r="AB553" s="259" t="s">
        <v>565</v>
      </c>
      <c r="AC553" s="259" t="s">
        <v>565</v>
      </c>
      <c r="AD553" s="259" t="s">
        <v>565</v>
      </c>
      <c r="AE553" s="259" t="s">
        <v>565</v>
      </c>
      <c r="AF553" s="259" t="s">
        <v>565</v>
      </c>
      <c r="AG553" s="259" t="s">
        <v>565</v>
      </c>
      <c r="AH553" s="259" t="s">
        <v>565</v>
      </c>
      <c r="AI553" s="259" t="s">
        <v>565</v>
      </c>
      <c r="AJ553" s="259" t="s">
        <v>565</v>
      </c>
      <c r="AK553" s="259" t="s">
        <v>565</v>
      </c>
      <c r="AL553" s="259" t="s">
        <v>565</v>
      </c>
      <c r="AM553" s="259" t="s">
        <v>565</v>
      </c>
      <c r="AN553" s="259" t="s">
        <v>565</v>
      </c>
      <c r="AO553" s="259" t="s">
        <v>565</v>
      </c>
      <c r="AP553" s="259" t="s">
        <v>565</v>
      </c>
      <c r="AQ553" s="259" t="s">
        <v>565</v>
      </c>
      <c r="AR553" s="259" t="s">
        <v>565</v>
      </c>
      <c r="AS553" s="259" t="s">
        <v>565</v>
      </c>
      <c r="AT553" s="259" t="s">
        <v>565</v>
      </c>
      <c r="AU553" s="259" t="s">
        <v>565</v>
      </c>
      <c r="AV553" s="259" t="s">
        <v>565</v>
      </c>
      <c r="AW553" s="259" t="s">
        <v>565</v>
      </c>
      <c r="AX553" s="259" t="s">
        <v>565</v>
      </c>
      <c r="AY553" s="259" t="s">
        <v>565</v>
      </c>
      <c r="AZ553" s="259" t="s">
        <v>565</v>
      </c>
      <c r="BA553" s="259" t="s">
        <v>565</v>
      </c>
    </row>
    <row r="554" spans="4:53">
      <c r="D554" s="259" t="s">
        <v>565</v>
      </c>
      <c r="E554" s="259" t="s">
        <v>565</v>
      </c>
      <c r="F554" s="259" t="s">
        <v>565</v>
      </c>
      <c r="G554" s="259" t="s">
        <v>565</v>
      </c>
      <c r="H554" s="259" t="s">
        <v>565</v>
      </c>
      <c r="I554" s="259" t="s">
        <v>565</v>
      </c>
      <c r="J554" s="259" t="s">
        <v>565</v>
      </c>
      <c r="K554" s="259" t="s">
        <v>565</v>
      </c>
      <c r="L554" s="259" t="s">
        <v>565</v>
      </c>
      <c r="M554" s="259" t="s">
        <v>565</v>
      </c>
      <c r="N554" s="259" t="s">
        <v>565</v>
      </c>
      <c r="O554" s="259" t="s">
        <v>565</v>
      </c>
      <c r="P554" s="259" t="s">
        <v>565</v>
      </c>
      <c r="Q554" s="259" t="s">
        <v>565</v>
      </c>
      <c r="R554" s="259" t="s">
        <v>565</v>
      </c>
      <c r="S554" s="259" t="s">
        <v>565</v>
      </c>
      <c r="T554" s="259" t="s">
        <v>565</v>
      </c>
      <c r="U554" s="259" t="s">
        <v>565</v>
      </c>
      <c r="V554" s="260" t="s">
        <v>565</v>
      </c>
      <c r="W554" s="260" t="s">
        <v>565</v>
      </c>
      <c r="X554" s="259" t="s">
        <v>565</v>
      </c>
      <c r="Y554" s="259" t="s">
        <v>565</v>
      </c>
      <c r="Z554" s="259" t="s">
        <v>565</v>
      </c>
      <c r="AA554" s="259" t="s">
        <v>565</v>
      </c>
      <c r="AB554" s="259" t="s">
        <v>565</v>
      </c>
      <c r="AC554" s="259" t="s">
        <v>565</v>
      </c>
      <c r="AD554" s="259" t="s">
        <v>565</v>
      </c>
      <c r="AE554" s="259" t="s">
        <v>565</v>
      </c>
      <c r="AF554" s="259" t="s">
        <v>565</v>
      </c>
      <c r="AG554" s="259" t="s">
        <v>565</v>
      </c>
      <c r="AH554" s="259" t="s">
        <v>565</v>
      </c>
      <c r="AI554" s="259" t="s">
        <v>565</v>
      </c>
      <c r="AJ554" s="259" t="s">
        <v>565</v>
      </c>
      <c r="AK554" s="259" t="s">
        <v>565</v>
      </c>
      <c r="AL554" s="259" t="s">
        <v>565</v>
      </c>
      <c r="AM554" s="259" t="s">
        <v>565</v>
      </c>
      <c r="AN554" s="259" t="s">
        <v>565</v>
      </c>
      <c r="AO554" s="259" t="s">
        <v>565</v>
      </c>
      <c r="AP554" s="259" t="s">
        <v>565</v>
      </c>
      <c r="AQ554" s="259" t="s">
        <v>565</v>
      </c>
      <c r="AR554" s="259" t="s">
        <v>565</v>
      </c>
      <c r="AS554" s="259" t="s">
        <v>565</v>
      </c>
      <c r="AT554" s="259" t="s">
        <v>565</v>
      </c>
      <c r="AU554" s="259" t="s">
        <v>565</v>
      </c>
      <c r="AV554" s="259" t="s">
        <v>565</v>
      </c>
      <c r="AW554" s="259" t="s">
        <v>565</v>
      </c>
      <c r="AX554" s="259" t="s">
        <v>565</v>
      </c>
      <c r="AY554" s="259" t="s">
        <v>565</v>
      </c>
      <c r="AZ554" s="259" t="s">
        <v>565</v>
      </c>
      <c r="BA554" s="259" t="s">
        <v>565</v>
      </c>
    </row>
    <row r="555" spans="4:53">
      <c r="D555" s="259" t="s">
        <v>565</v>
      </c>
      <c r="E555" s="259" t="s">
        <v>565</v>
      </c>
      <c r="F555" s="259" t="s">
        <v>565</v>
      </c>
      <c r="G555" s="259" t="s">
        <v>565</v>
      </c>
      <c r="H555" s="259" t="s">
        <v>565</v>
      </c>
      <c r="I555" s="259" t="s">
        <v>565</v>
      </c>
      <c r="J555" s="259" t="s">
        <v>565</v>
      </c>
      <c r="K555" s="259" t="s">
        <v>565</v>
      </c>
      <c r="L555" s="259" t="s">
        <v>565</v>
      </c>
      <c r="M555" s="259" t="s">
        <v>565</v>
      </c>
      <c r="N555" s="259" t="s">
        <v>565</v>
      </c>
      <c r="O555" s="259" t="s">
        <v>565</v>
      </c>
      <c r="P555" s="259" t="s">
        <v>565</v>
      </c>
      <c r="Q555" s="259" t="s">
        <v>565</v>
      </c>
      <c r="R555" s="259" t="s">
        <v>565</v>
      </c>
      <c r="S555" s="259" t="s">
        <v>565</v>
      </c>
      <c r="T555" s="259" t="s">
        <v>565</v>
      </c>
      <c r="U555" s="259" t="s">
        <v>565</v>
      </c>
      <c r="V555" s="260" t="s">
        <v>565</v>
      </c>
      <c r="W555" s="260" t="s">
        <v>565</v>
      </c>
      <c r="X555" s="259" t="s">
        <v>565</v>
      </c>
      <c r="Y555" s="259" t="s">
        <v>565</v>
      </c>
      <c r="Z555" s="259" t="s">
        <v>565</v>
      </c>
      <c r="AA555" s="259" t="s">
        <v>565</v>
      </c>
      <c r="AB555" s="259" t="s">
        <v>565</v>
      </c>
      <c r="AC555" s="259" t="s">
        <v>565</v>
      </c>
      <c r="AD555" s="259" t="s">
        <v>565</v>
      </c>
      <c r="AE555" s="259" t="s">
        <v>565</v>
      </c>
      <c r="AF555" s="259" t="s">
        <v>565</v>
      </c>
      <c r="AG555" s="259" t="s">
        <v>565</v>
      </c>
      <c r="AH555" s="259" t="s">
        <v>565</v>
      </c>
      <c r="AI555" s="259" t="s">
        <v>565</v>
      </c>
      <c r="AJ555" s="259" t="s">
        <v>565</v>
      </c>
      <c r="AK555" s="259" t="s">
        <v>565</v>
      </c>
      <c r="AL555" s="259" t="s">
        <v>565</v>
      </c>
      <c r="AM555" s="259" t="s">
        <v>565</v>
      </c>
      <c r="AN555" s="259" t="s">
        <v>565</v>
      </c>
      <c r="AO555" s="259" t="s">
        <v>565</v>
      </c>
      <c r="AP555" s="259" t="s">
        <v>565</v>
      </c>
      <c r="AQ555" s="259" t="s">
        <v>565</v>
      </c>
      <c r="AR555" s="259" t="s">
        <v>565</v>
      </c>
      <c r="AS555" s="259" t="s">
        <v>565</v>
      </c>
      <c r="AT555" s="259" t="s">
        <v>565</v>
      </c>
      <c r="AU555" s="259" t="s">
        <v>565</v>
      </c>
      <c r="AV555" s="259" t="s">
        <v>565</v>
      </c>
      <c r="AW555" s="259" t="s">
        <v>565</v>
      </c>
      <c r="AX555" s="259" t="s">
        <v>565</v>
      </c>
      <c r="AY555" s="259" t="s">
        <v>565</v>
      </c>
      <c r="AZ555" s="259" t="s">
        <v>565</v>
      </c>
      <c r="BA555" s="259" t="s">
        <v>565</v>
      </c>
    </row>
    <row r="556" spans="4:53">
      <c r="D556" s="259" t="s">
        <v>565</v>
      </c>
      <c r="E556" s="259" t="s">
        <v>565</v>
      </c>
      <c r="F556" s="259" t="s">
        <v>565</v>
      </c>
      <c r="G556" s="259" t="s">
        <v>565</v>
      </c>
      <c r="H556" s="259" t="s">
        <v>565</v>
      </c>
      <c r="I556" s="259" t="s">
        <v>565</v>
      </c>
      <c r="J556" s="259" t="s">
        <v>565</v>
      </c>
      <c r="K556" s="259" t="s">
        <v>565</v>
      </c>
      <c r="L556" s="259" t="s">
        <v>565</v>
      </c>
      <c r="M556" s="259" t="s">
        <v>565</v>
      </c>
      <c r="N556" s="259" t="s">
        <v>565</v>
      </c>
      <c r="O556" s="259" t="s">
        <v>565</v>
      </c>
      <c r="P556" s="259" t="s">
        <v>565</v>
      </c>
      <c r="Q556" s="259" t="s">
        <v>565</v>
      </c>
      <c r="R556" s="259" t="s">
        <v>565</v>
      </c>
      <c r="S556" s="259" t="s">
        <v>565</v>
      </c>
      <c r="T556" s="259" t="s">
        <v>565</v>
      </c>
      <c r="U556" s="259" t="s">
        <v>565</v>
      </c>
      <c r="V556" s="260" t="s">
        <v>565</v>
      </c>
      <c r="W556" s="260" t="s">
        <v>565</v>
      </c>
      <c r="X556" s="259" t="s">
        <v>565</v>
      </c>
      <c r="Y556" s="259" t="s">
        <v>565</v>
      </c>
      <c r="Z556" s="259" t="s">
        <v>565</v>
      </c>
      <c r="AA556" s="259" t="s">
        <v>565</v>
      </c>
      <c r="AB556" s="259" t="s">
        <v>565</v>
      </c>
      <c r="AC556" s="259" t="s">
        <v>565</v>
      </c>
      <c r="AD556" s="259" t="s">
        <v>565</v>
      </c>
      <c r="AE556" s="259" t="s">
        <v>565</v>
      </c>
      <c r="AF556" s="259" t="s">
        <v>565</v>
      </c>
      <c r="AG556" s="259" t="s">
        <v>565</v>
      </c>
      <c r="AH556" s="259" t="s">
        <v>565</v>
      </c>
      <c r="AI556" s="259" t="s">
        <v>565</v>
      </c>
      <c r="AJ556" s="259" t="s">
        <v>565</v>
      </c>
      <c r="AK556" s="259" t="s">
        <v>565</v>
      </c>
      <c r="AL556" s="259" t="s">
        <v>565</v>
      </c>
      <c r="AM556" s="259" t="s">
        <v>565</v>
      </c>
      <c r="AN556" s="259" t="s">
        <v>565</v>
      </c>
      <c r="AO556" s="259" t="s">
        <v>565</v>
      </c>
      <c r="AP556" s="259" t="s">
        <v>565</v>
      </c>
      <c r="AQ556" s="259" t="s">
        <v>565</v>
      </c>
      <c r="AR556" s="259" t="s">
        <v>565</v>
      </c>
      <c r="AS556" s="259" t="s">
        <v>565</v>
      </c>
      <c r="AT556" s="259" t="s">
        <v>565</v>
      </c>
      <c r="AU556" s="259" t="s">
        <v>565</v>
      </c>
      <c r="AV556" s="259" t="s">
        <v>565</v>
      </c>
      <c r="AW556" s="259" t="s">
        <v>565</v>
      </c>
      <c r="AX556" s="259" t="s">
        <v>565</v>
      </c>
      <c r="AY556" s="259" t="s">
        <v>565</v>
      </c>
      <c r="AZ556" s="259" t="s">
        <v>565</v>
      </c>
      <c r="BA556" s="259" t="s">
        <v>565</v>
      </c>
    </row>
    <row r="557" spans="4:53">
      <c r="D557" s="259" t="s">
        <v>565</v>
      </c>
      <c r="E557" s="259" t="s">
        <v>565</v>
      </c>
      <c r="F557" s="259" t="s">
        <v>565</v>
      </c>
      <c r="G557" s="259" t="s">
        <v>565</v>
      </c>
      <c r="H557" s="259" t="s">
        <v>565</v>
      </c>
      <c r="I557" s="259" t="s">
        <v>565</v>
      </c>
      <c r="J557" s="259" t="s">
        <v>565</v>
      </c>
      <c r="K557" s="259" t="s">
        <v>565</v>
      </c>
      <c r="L557" s="259" t="s">
        <v>565</v>
      </c>
      <c r="M557" s="259" t="s">
        <v>565</v>
      </c>
      <c r="N557" s="259" t="s">
        <v>565</v>
      </c>
      <c r="O557" s="259" t="s">
        <v>565</v>
      </c>
      <c r="P557" s="259" t="s">
        <v>565</v>
      </c>
      <c r="Q557" s="259" t="s">
        <v>565</v>
      </c>
      <c r="R557" s="259" t="s">
        <v>565</v>
      </c>
      <c r="S557" s="259" t="s">
        <v>565</v>
      </c>
      <c r="T557" s="259" t="s">
        <v>565</v>
      </c>
      <c r="U557" s="259" t="s">
        <v>565</v>
      </c>
      <c r="V557" s="260" t="s">
        <v>565</v>
      </c>
      <c r="W557" s="260" t="s">
        <v>565</v>
      </c>
      <c r="X557" s="259" t="s">
        <v>565</v>
      </c>
      <c r="Y557" s="259" t="s">
        <v>565</v>
      </c>
      <c r="Z557" s="259" t="s">
        <v>565</v>
      </c>
      <c r="AA557" s="259" t="s">
        <v>565</v>
      </c>
      <c r="AB557" s="259" t="s">
        <v>565</v>
      </c>
      <c r="AC557" s="259" t="s">
        <v>565</v>
      </c>
      <c r="AD557" s="259" t="s">
        <v>565</v>
      </c>
      <c r="AE557" s="259" t="s">
        <v>565</v>
      </c>
      <c r="AF557" s="259" t="s">
        <v>565</v>
      </c>
      <c r="AG557" s="259" t="s">
        <v>565</v>
      </c>
      <c r="AH557" s="259" t="s">
        <v>565</v>
      </c>
      <c r="AI557" s="259" t="s">
        <v>565</v>
      </c>
      <c r="AJ557" s="259" t="s">
        <v>565</v>
      </c>
      <c r="AK557" s="259" t="s">
        <v>565</v>
      </c>
      <c r="AL557" s="259" t="s">
        <v>565</v>
      </c>
      <c r="AM557" s="259" t="s">
        <v>565</v>
      </c>
      <c r="AN557" s="259" t="s">
        <v>565</v>
      </c>
      <c r="AO557" s="259" t="s">
        <v>565</v>
      </c>
      <c r="AP557" s="259" t="s">
        <v>565</v>
      </c>
      <c r="AQ557" s="259" t="s">
        <v>565</v>
      </c>
      <c r="AR557" s="259" t="s">
        <v>565</v>
      </c>
      <c r="AS557" s="259" t="s">
        <v>565</v>
      </c>
      <c r="AT557" s="259" t="s">
        <v>565</v>
      </c>
      <c r="AU557" s="259" t="s">
        <v>565</v>
      </c>
      <c r="AV557" s="259" t="s">
        <v>565</v>
      </c>
      <c r="AW557" s="259" t="s">
        <v>565</v>
      </c>
      <c r="AX557" s="259" t="s">
        <v>565</v>
      </c>
      <c r="AY557" s="259" t="s">
        <v>565</v>
      </c>
      <c r="AZ557" s="259" t="s">
        <v>565</v>
      </c>
      <c r="BA557" s="259" t="s">
        <v>565</v>
      </c>
    </row>
    <row r="558" spans="4:53">
      <c r="D558" s="259" t="s">
        <v>565</v>
      </c>
      <c r="E558" s="259" t="s">
        <v>565</v>
      </c>
      <c r="F558" s="259" t="s">
        <v>565</v>
      </c>
      <c r="G558" s="259" t="s">
        <v>565</v>
      </c>
      <c r="H558" s="259" t="s">
        <v>565</v>
      </c>
      <c r="I558" s="259" t="s">
        <v>565</v>
      </c>
      <c r="J558" s="259" t="s">
        <v>565</v>
      </c>
      <c r="K558" s="259" t="s">
        <v>565</v>
      </c>
      <c r="L558" s="259" t="s">
        <v>565</v>
      </c>
      <c r="M558" s="259" t="s">
        <v>565</v>
      </c>
      <c r="N558" s="259" t="s">
        <v>565</v>
      </c>
      <c r="O558" s="259" t="s">
        <v>565</v>
      </c>
      <c r="P558" s="259" t="s">
        <v>565</v>
      </c>
      <c r="Q558" s="259" t="s">
        <v>565</v>
      </c>
      <c r="R558" s="259" t="s">
        <v>565</v>
      </c>
      <c r="S558" s="259" t="s">
        <v>565</v>
      </c>
      <c r="T558" s="259" t="s">
        <v>565</v>
      </c>
      <c r="U558" s="259" t="s">
        <v>565</v>
      </c>
      <c r="V558" s="260" t="s">
        <v>565</v>
      </c>
      <c r="W558" s="260" t="s">
        <v>565</v>
      </c>
      <c r="X558" s="259" t="s">
        <v>565</v>
      </c>
      <c r="Y558" s="259" t="s">
        <v>565</v>
      </c>
      <c r="Z558" s="259" t="s">
        <v>565</v>
      </c>
      <c r="AA558" s="259" t="s">
        <v>565</v>
      </c>
      <c r="AB558" s="259" t="s">
        <v>565</v>
      </c>
      <c r="AC558" s="259" t="s">
        <v>565</v>
      </c>
      <c r="AD558" s="259" t="s">
        <v>565</v>
      </c>
      <c r="AE558" s="259" t="s">
        <v>565</v>
      </c>
      <c r="AF558" s="259" t="s">
        <v>565</v>
      </c>
      <c r="AG558" s="259" t="s">
        <v>565</v>
      </c>
      <c r="AH558" s="259" t="s">
        <v>565</v>
      </c>
      <c r="AI558" s="259" t="s">
        <v>565</v>
      </c>
      <c r="AJ558" s="259" t="s">
        <v>565</v>
      </c>
      <c r="AK558" s="259" t="s">
        <v>565</v>
      </c>
      <c r="AL558" s="259" t="s">
        <v>565</v>
      </c>
      <c r="AM558" s="259" t="s">
        <v>565</v>
      </c>
      <c r="AN558" s="259" t="s">
        <v>565</v>
      </c>
      <c r="AO558" s="259" t="s">
        <v>565</v>
      </c>
      <c r="AP558" s="259" t="s">
        <v>565</v>
      </c>
      <c r="AQ558" s="259" t="s">
        <v>565</v>
      </c>
      <c r="AR558" s="259" t="s">
        <v>565</v>
      </c>
      <c r="AS558" s="259" t="s">
        <v>565</v>
      </c>
      <c r="AT558" s="259" t="s">
        <v>565</v>
      </c>
      <c r="AU558" s="259" t="s">
        <v>565</v>
      </c>
      <c r="AV558" s="259" t="s">
        <v>565</v>
      </c>
      <c r="AW558" s="259" t="s">
        <v>565</v>
      </c>
      <c r="AX558" s="259" t="s">
        <v>565</v>
      </c>
      <c r="AY558" s="259" t="s">
        <v>565</v>
      </c>
      <c r="AZ558" s="259" t="s">
        <v>565</v>
      </c>
      <c r="BA558" s="259" t="s">
        <v>565</v>
      </c>
    </row>
    <row r="559" spans="4:53">
      <c r="D559" s="259" t="s">
        <v>565</v>
      </c>
      <c r="E559" s="259" t="s">
        <v>565</v>
      </c>
      <c r="F559" s="259" t="s">
        <v>565</v>
      </c>
      <c r="G559" s="259" t="s">
        <v>565</v>
      </c>
      <c r="H559" s="259" t="s">
        <v>565</v>
      </c>
      <c r="I559" s="259" t="s">
        <v>565</v>
      </c>
      <c r="J559" s="259" t="s">
        <v>565</v>
      </c>
      <c r="K559" s="259" t="s">
        <v>565</v>
      </c>
      <c r="L559" s="259" t="s">
        <v>565</v>
      </c>
      <c r="M559" s="259" t="s">
        <v>565</v>
      </c>
      <c r="N559" s="259" t="s">
        <v>565</v>
      </c>
      <c r="O559" s="259" t="s">
        <v>565</v>
      </c>
      <c r="P559" s="259" t="s">
        <v>565</v>
      </c>
      <c r="Q559" s="259" t="s">
        <v>565</v>
      </c>
      <c r="R559" s="259" t="s">
        <v>565</v>
      </c>
      <c r="S559" s="259" t="s">
        <v>565</v>
      </c>
      <c r="T559" s="259" t="s">
        <v>565</v>
      </c>
      <c r="U559" s="259" t="s">
        <v>565</v>
      </c>
      <c r="V559" s="260" t="s">
        <v>565</v>
      </c>
      <c r="W559" s="260" t="s">
        <v>565</v>
      </c>
      <c r="X559" s="259" t="s">
        <v>565</v>
      </c>
      <c r="Y559" s="259" t="s">
        <v>565</v>
      </c>
      <c r="Z559" s="259" t="s">
        <v>565</v>
      </c>
      <c r="AA559" s="259" t="s">
        <v>565</v>
      </c>
      <c r="AB559" s="259" t="s">
        <v>565</v>
      </c>
      <c r="AC559" s="259" t="s">
        <v>565</v>
      </c>
      <c r="AD559" s="259" t="s">
        <v>565</v>
      </c>
      <c r="AE559" s="259" t="s">
        <v>565</v>
      </c>
      <c r="AF559" s="259" t="s">
        <v>565</v>
      </c>
      <c r="AG559" s="259" t="s">
        <v>565</v>
      </c>
      <c r="AH559" s="259" t="s">
        <v>565</v>
      </c>
      <c r="AI559" s="259" t="s">
        <v>565</v>
      </c>
      <c r="AJ559" s="259" t="s">
        <v>565</v>
      </c>
      <c r="AK559" s="259" t="s">
        <v>565</v>
      </c>
      <c r="AL559" s="259" t="s">
        <v>565</v>
      </c>
      <c r="AM559" s="259" t="s">
        <v>565</v>
      </c>
      <c r="AN559" s="259" t="s">
        <v>565</v>
      </c>
      <c r="AO559" s="259" t="s">
        <v>565</v>
      </c>
      <c r="AP559" s="259" t="s">
        <v>565</v>
      </c>
      <c r="AQ559" s="259" t="s">
        <v>565</v>
      </c>
      <c r="AR559" s="259" t="s">
        <v>565</v>
      </c>
      <c r="AS559" s="259" t="s">
        <v>565</v>
      </c>
      <c r="AT559" s="259" t="s">
        <v>565</v>
      </c>
      <c r="AU559" s="259" t="s">
        <v>565</v>
      </c>
      <c r="AV559" s="259" t="s">
        <v>565</v>
      </c>
      <c r="AW559" s="259" t="s">
        <v>565</v>
      </c>
      <c r="AX559" s="259" t="s">
        <v>565</v>
      </c>
      <c r="AY559" s="259" t="s">
        <v>565</v>
      </c>
      <c r="AZ559" s="259" t="s">
        <v>565</v>
      </c>
      <c r="BA559" s="259" t="s">
        <v>565</v>
      </c>
    </row>
    <row r="560" spans="4:53">
      <c r="D560" s="259" t="s">
        <v>565</v>
      </c>
      <c r="E560" s="259" t="s">
        <v>565</v>
      </c>
      <c r="F560" s="259" t="s">
        <v>565</v>
      </c>
      <c r="G560" s="259" t="s">
        <v>565</v>
      </c>
      <c r="H560" s="259" t="s">
        <v>565</v>
      </c>
      <c r="I560" s="259" t="s">
        <v>565</v>
      </c>
      <c r="J560" s="259" t="s">
        <v>565</v>
      </c>
      <c r="K560" s="259" t="s">
        <v>565</v>
      </c>
      <c r="L560" s="259" t="s">
        <v>565</v>
      </c>
      <c r="M560" s="259" t="s">
        <v>565</v>
      </c>
      <c r="N560" s="259" t="s">
        <v>565</v>
      </c>
      <c r="O560" s="259" t="s">
        <v>565</v>
      </c>
      <c r="P560" s="259" t="s">
        <v>565</v>
      </c>
      <c r="Q560" s="259" t="s">
        <v>565</v>
      </c>
      <c r="R560" s="259" t="s">
        <v>565</v>
      </c>
      <c r="S560" s="259" t="s">
        <v>565</v>
      </c>
      <c r="T560" s="259" t="s">
        <v>565</v>
      </c>
      <c r="U560" s="259" t="s">
        <v>565</v>
      </c>
      <c r="V560" s="260" t="s">
        <v>565</v>
      </c>
      <c r="W560" s="260" t="s">
        <v>565</v>
      </c>
      <c r="X560" s="259" t="s">
        <v>565</v>
      </c>
      <c r="Y560" s="259" t="s">
        <v>565</v>
      </c>
      <c r="Z560" s="259" t="s">
        <v>565</v>
      </c>
      <c r="AA560" s="259" t="s">
        <v>565</v>
      </c>
      <c r="AB560" s="259" t="s">
        <v>565</v>
      </c>
      <c r="AC560" s="259" t="s">
        <v>565</v>
      </c>
      <c r="AD560" s="259" t="s">
        <v>565</v>
      </c>
      <c r="AE560" s="259" t="s">
        <v>565</v>
      </c>
      <c r="AF560" s="259" t="s">
        <v>565</v>
      </c>
      <c r="AG560" s="259" t="s">
        <v>565</v>
      </c>
      <c r="AH560" s="259" t="s">
        <v>565</v>
      </c>
      <c r="AI560" s="259" t="s">
        <v>565</v>
      </c>
      <c r="AJ560" s="259" t="s">
        <v>565</v>
      </c>
      <c r="AK560" s="259" t="s">
        <v>565</v>
      </c>
      <c r="AL560" s="259" t="s">
        <v>565</v>
      </c>
      <c r="AM560" s="259" t="s">
        <v>565</v>
      </c>
      <c r="AN560" s="259" t="s">
        <v>565</v>
      </c>
      <c r="AO560" s="259" t="s">
        <v>565</v>
      </c>
      <c r="AP560" s="259" t="s">
        <v>565</v>
      </c>
      <c r="AQ560" s="259" t="s">
        <v>565</v>
      </c>
      <c r="AR560" s="259" t="s">
        <v>565</v>
      </c>
      <c r="AS560" s="259" t="s">
        <v>565</v>
      </c>
      <c r="AT560" s="259" t="s">
        <v>565</v>
      </c>
      <c r="AU560" s="259" t="s">
        <v>565</v>
      </c>
      <c r="AV560" s="259" t="s">
        <v>565</v>
      </c>
      <c r="AW560" s="259" t="s">
        <v>565</v>
      </c>
      <c r="AX560" s="259" t="s">
        <v>565</v>
      </c>
      <c r="AY560" s="259" t="s">
        <v>565</v>
      </c>
      <c r="AZ560" s="259" t="s">
        <v>565</v>
      </c>
      <c r="BA560" s="259" t="s">
        <v>565</v>
      </c>
    </row>
    <row r="561" spans="4:53">
      <c r="D561" s="259" t="s">
        <v>565</v>
      </c>
      <c r="E561" s="259" t="s">
        <v>565</v>
      </c>
      <c r="F561" s="259" t="s">
        <v>565</v>
      </c>
      <c r="G561" s="259" t="s">
        <v>565</v>
      </c>
      <c r="H561" s="259" t="s">
        <v>565</v>
      </c>
      <c r="I561" s="259" t="s">
        <v>565</v>
      </c>
      <c r="J561" s="259" t="s">
        <v>565</v>
      </c>
      <c r="K561" s="259" t="s">
        <v>565</v>
      </c>
      <c r="L561" s="259" t="s">
        <v>565</v>
      </c>
      <c r="M561" s="259" t="s">
        <v>565</v>
      </c>
      <c r="N561" s="259" t="s">
        <v>565</v>
      </c>
      <c r="O561" s="259" t="s">
        <v>565</v>
      </c>
      <c r="P561" s="259" t="s">
        <v>565</v>
      </c>
      <c r="Q561" s="259" t="s">
        <v>565</v>
      </c>
      <c r="R561" s="259" t="s">
        <v>565</v>
      </c>
      <c r="S561" s="259" t="s">
        <v>565</v>
      </c>
      <c r="T561" s="259" t="s">
        <v>565</v>
      </c>
      <c r="U561" s="259" t="s">
        <v>565</v>
      </c>
      <c r="V561" s="260" t="s">
        <v>565</v>
      </c>
      <c r="W561" s="260" t="s">
        <v>565</v>
      </c>
      <c r="X561" s="259" t="s">
        <v>565</v>
      </c>
      <c r="Y561" s="259" t="s">
        <v>565</v>
      </c>
      <c r="Z561" s="259" t="s">
        <v>565</v>
      </c>
      <c r="AA561" s="259" t="s">
        <v>565</v>
      </c>
      <c r="AB561" s="259" t="s">
        <v>565</v>
      </c>
      <c r="AC561" s="259" t="s">
        <v>565</v>
      </c>
      <c r="AD561" s="259" t="s">
        <v>565</v>
      </c>
      <c r="AE561" s="259" t="s">
        <v>565</v>
      </c>
      <c r="AF561" s="259" t="s">
        <v>565</v>
      </c>
      <c r="AG561" s="259" t="s">
        <v>565</v>
      </c>
      <c r="AH561" s="259" t="s">
        <v>565</v>
      </c>
      <c r="AI561" s="259" t="s">
        <v>565</v>
      </c>
      <c r="AJ561" s="259" t="s">
        <v>565</v>
      </c>
      <c r="AK561" s="259" t="s">
        <v>565</v>
      </c>
      <c r="AL561" s="259" t="s">
        <v>565</v>
      </c>
      <c r="AM561" s="259" t="s">
        <v>565</v>
      </c>
      <c r="AN561" s="259" t="s">
        <v>565</v>
      </c>
      <c r="AO561" s="259" t="s">
        <v>565</v>
      </c>
      <c r="AP561" s="259" t="s">
        <v>565</v>
      </c>
      <c r="AQ561" s="259" t="s">
        <v>565</v>
      </c>
      <c r="AR561" s="259" t="s">
        <v>565</v>
      </c>
      <c r="AS561" s="259" t="s">
        <v>565</v>
      </c>
      <c r="AT561" s="259" t="s">
        <v>565</v>
      </c>
      <c r="AU561" s="259" t="s">
        <v>565</v>
      </c>
      <c r="AV561" s="259" t="s">
        <v>565</v>
      </c>
      <c r="AW561" s="259" t="s">
        <v>565</v>
      </c>
      <c r="AX561" s="259" t="s">
        <v>565</v>
      </c>
      <c r="AY561" s="259" t="s">
        <v>565</v>
      </c>
      <c r="AZ561" s="259" t="s">
        <v>565</v>
      </c>
      <c r="BA561" s="259" t="s">
        <v>565</v>
      </c>
    </row>
    <row r="562" spans="4:53">
      <c r="D562" s="259" t="s">
        <v>565</v>
      </c>
      <c r="E562" s="259" t="s">
        <v>565</v>
      </c>
      <c r="F562" s="259" t="s">
        <v>565</v>
      </c>
      <c r="G562" s="259" t="s">
        <v>565</v>
      </c>
      <c r="H562" s="259" t="s">
        <v>565</v>
      </c>
      <c r="I562" s="259" t="s">
        <v>565</v>
      </c>
      <c r="J562" s="259" t="s">
        <v>565</v>
      </c>
      <c r="K562" s="259" t="s">
        <v>565</v>
      </c>
      <c r="L562" s="259" t="s">
        <v>565</v>
      </c>
      <c r="M562" s="259" t="s">
        <v>565</v>
      </c>
      <c r="N562" s="259" t="s">
        <v>565</v>
      </c>
      <c r="O562" s="259" t="s">
        <v>565</v>
      </c>
      <c r="P562" s="259" t="s">
        <v>565</v>
      </c>
      <c r="Q562" s="259" t="s">
        <v>565</v>
      </c>
      <c r="R562" s="259" t="s">
        <v>565</v>
      </c>
      <c r="S562" s="259" t="s">
        <v>565</v>
      </c>
      <c r="T562" s="259" t="s">
        <v>565</v>
      </c>
      <c r="U562" s="259" t="s">
        <v>565</v>
      </c>
      <c r="V562" s="260" t="s">
        <v>565</v>
      </c>
      <c r="W562" s="260" t="s">
        <v>565</v>
      </c>
      <c r="X562" s="259" t="s">
        <v>565</v>
      </c>
      <c r="Y562" s="259" t="s">
        <v>565</v>
      </c>
      <c r="Z562" s="259" t="s">
        <v>565</v>
      </c>
      <c r="AA562" s="259" t="s">
        <v>565</v>
      </c>
      <c r="AB562" s="259" t="s">
        <v>565</v>
      </c>
      <c r="AC562" s="259" t="s">
        <v>565</v>
      </c>
      <c r="AD562" s="259" t="s">
        <v>565</v>
      </c>
      <c r="AE562" s="259" t="s">
        <v>565</v>
      </c>
      <c r="AF562" s="259" t="s">
        <v>565</v>
      </c>
      <c r="AG562" s="259" t="s">
        <v>565</v>
      </c>
      <c r="AH562" s="259" t="s">
        <v>565</v>
      </c>
      <c r="AI562" s="259" t="s">
        <v>565</v>
      </c>
      <c r="AJ562" s="259" t="s">
        <v>565</v>
      </c>
      <c r="AK562" s="259" t="s">
        <v>565</v>
      </c>
      <c r="AL562" s="259" t="s">
        <v>565</v>
      </c>
      <c r="AM562" s="259" t="s">
        <v>565</v>
      </c>
      <c r="AN562" s="259" t="s">
        <v>565</v>
      </c>
      <c r="AO562" s="259" t="s">
        <v>565</v>
      </c>
      <c r="AP562" s="259" t="s">
        <v>565</v>
      </c>
      <c r="AQ562" s="259" t="s">
        <v>565</v>
      </c>
      <c r="AR562" s="259" t="s">
        <v>565</v>
      </c>
      <c r="AS562" s="259" t="s">
        <v>565</v>
      </c>
      <c r="AT562" s="259" t="s">
        <v>565</v>
      </c>
      <c r="AU562" s="259" t="s">
        <v>565</v>
      </c>
      <c r="AV562" s="259" t="s">
        <v>565</v>
      </c>
      <c r="AW562" s="259" t="s">
        <v>565</v>
      </c>
      <c r="AX562" s="259" t="s">
        <v>565</v>
      </c>
      <c r="AY562" s="259" t="s">
        <v>565</v>
      </c>
      <c r="AZ562" s="259" t="s">
        <v>565</v>
      </c>
      <c r="BA562" s="259" t="s">
        <v>565</v>
      </c>
    </row>
    <row r="563" spans="4:53">
      <c r="D563" s="259" t="s">
        <v>565</v>
      </c>
      <c r="E563" s="259" t="s">
        <v>565</v>
      </c>
      <c r="F563" s="259" t="s">
        <v>565</v>
      </c>
      <c r="G563" s="259" t="s">
        <v>565</v>
      </c>
      <c r="H563" s="259" t="s">
        <v>565</v>
      </c>
      <c r="I563" s="259" t="s">
        <v>565</v>
      </c>
      <c r="J563" s="259" t="s">
        <v>565</v>
      </c>
      <c r="K563" s="259" t="s">
        <v>565</v>
      </c>
      <c r="L563" s="259" t="s">
        <v>565</v>
      </c>
      <c r="M563" s="259" t="s">
        <v>565</v>
      </c>
      <c r="N563" s="259" t="s">
        <v>565</v>
      </c>
      <c r="O563" s="259" t="s">
        <v>565</v>
      </c>
      <c r="P563" s="259" t="s">
        <v>565</v>
      </c>
      <c r="Q563" s="259" t="s">
        <v>565</v>
      </c>
      <c r="R563" s="259" t="s">
        <v>565</v>
      </c>
      <c r="S563" s="259" t="s">
        <v>565</v>
      </c>
      <c r="T563" s="259" t="s">
        <v>565</v>
      </c>
      <c r="U563" s="259" t="s">
        <v>565</v>
      </c>
      <c r="V563" s="260" t="s">
        <v>565</v>
      </c>
      <c r="W563" s="260" t="s">
        <v>565</v>
      </c>
      <c r="X563" s="259" t="s">
        <v>565</v>
      </c>
      <c r="Y563" s="259" t="s">
        <v>565</v>
      </c>
      <c r="Z563" s="259" t="s">
        <v>565</v>
      </c>
      <c r="AA563" s="259" t="s">
        <v>565</v>
      </c>
      <c r="AB563" s="259" t="s">
        <v>565</v>
      </c>
      <c r="AC563" s="259" t="s">
        <v>565</v>
      </c>
      <c r="AD563" s="259" t="s">
        <v>565</v>
      </c>
      <c r="AE563" s="259" t="s">
        <v>565</v>
      </c>
      <c r="AF563" s="259" t="s">
        <v>565</v>
      </c>
      <c r="AG563" s="259" t="s">
        <v>565</v>
      </c>
      <c r="AH563" s="259" t="s">
        <v>565</v>
      </c>
      <c r="AI563" s="259" t="s">
        <v>565</v>
      </c>
      <c r="AJ563" s="259" t="s">
        <v>565</v>
      </c>
      <c r="AK563" s="259" t="s">
        <v>565</v>
      </c>
      <c r="AL563" s="259" t="s">
        <v>565</v>
      </c>
      <c r="AM563" s="259" t="s">
        <v>565</v>
      </c>
      <c r="AN563" s="259" t="s">
        <v>565</v>
      </c>
      <c r="AO563" s="259" t="s">
        <v>565</v>
      </c>
      <c r="AP563" s="259" t="s">
        <v>565</v>
      </c>
      <c r="AQ563" s="259" t="s">
        <v>565</v>
      </c>
      <c r="AR563" s="259" t="s">
        <v>565</v>
      </c>
      <c r="AS563" s="259" t="s">
        <v>565</v>
      </c>
      <c r="AT563" s="259" t="s">
        <v>565</v>
      </c>
      <c r="AU563" s="259" t="s">
        <v>565</v>
      </c>
      <c r="AV563" s="259" t="s">
        <v>565</v>
      </c>
      <c r="AW563" s="259" t="s">
        <v>565</v>
      </c>
      <c r="AX563" s="259" t="s">
        <v>565</v>
      </c>
      <c r="AY563" s="259" t="s">
        <v>565</v>
      </c>
      <c r="AZ563" s="259" t="s">
        <v>565</v>
      </c>
      <c r="BA563" s="259" t="s">
        <v>565</v>
      </c>
    </row>
    <row r="564" spans="4:53">
      <c r="D564" s="259" t="s">
        <v>565</v>
      </c>
      <c r="E564" s="259" t="s">
        <v>565</v>
      </c>
      <c r="F564" s="259" t="s">
        <v>565</v>
      </c>
      <c r="G564" s="259" t="s">
        <v>565</v>
      </c>
      <c r="H564" s="259" t="s">
        <v>565</v>
      </c>
      <c r="I564" s="259" t="s">
        <v>565</v>
      </c>
      <c r="J564" s="259" t="s">
        <v>565</v>
      </c>
      <c r="K564" s="259" t="s">
        <v>565</v>
      </c>
      <c r="L564" s="259" t="s">
        <v>565</v>
      </c>
      <c r="M564" s="259" t="s">
        <v>565</v>
      </c>
      <c r="N564" s="259" t="s">
        <v>565</v>
      </c>
      <c r="O564" s="259" t="s">
        <v>565</v>
      </c>
      <c r="P564" s="259" t="s">
        <v>565</v>
      </c>
      <c r="Q564" s="259" t="s">
        <v>565</v>
      </c>
      <c r="R564" s="259" t="s">
        <v>565</v>
      </c>
      <c r="S564" s="259" t="s">
        <v>565</v>
      </c>
      <c r="T564" s="259" t="s">
        <v>565</v>
      </c>
      <c r="U564" s="259" t="s">
        <v>565</v>
      </c>
      <c r="V564" s="260" t="s">
        <v>565</v>
      </c>
      <c r="W564" s="260" t="s">
        <v>565</v>
      </c>
      <c r="X564" s="259" t="s">
        <v>565</v>
      </c>
      <c r="Y564" s="259" t="s">
        <v>565</v>
      </c>
      <c r="Z564" s="259" t="s">
        <v>565</v>
      </c>
      <c r="AA564" s="259" t="s">
        <v>565</v>
      </c>
      <c r="AB564" s="259" t="s">
        <v>565</v>
      </c>
      <c r="AC564" s="259" t="s">
        <v>565</v>
      </c>
      <c r="AD564" s="259" t="s">
        <v>565</v>
      </c>
      <c r="AE564" s="259" t="s">
        <v>565</v>
      </c>
      <c r="AF564" s="259" t="s">
        <v>565</v>
      </c>
      <c r="AG564" s="259" t="s">
        <v>565</v>
      </c>
      <c r="AH564" s="259" t="s">
        <v>565</v>
      </c>
      <c r="AI564" s="259" t="s">
        <v>565</v>
      </c>
      <c r="AJ564" s="259" t="s">
        <v>565</v>
      </c>
      <c r="AK564" s="259" t="s">
        <v>565</v>
      </c>
      <c r="AL564" s="259" t="s">
        <v>565</v>
      </c>
      <c r="AM564" s="259" t="s">
        <v>565</v>
      </c>
      <c r="AN564" s="259" t="s">
        <v>565</v>
      </c>
      <c r="AO564" s="259" t="s">
        <v>565</v>
      </c>
      <c r="AP564" s="259" t="s">
        <v>565</v>
      </c>
      <c r="AQ564" s="259" t="s">
        <v>565</v>
      </c>
      <c r="AR564" s="259" t="s">
        <v>565</v>
      </c>
      <c r="AS564" s="259" t="s">
        <v>565</v>
      </c>
      <c r="AT564" s="259" t="s">
        <v>565</v>
      </c>
      <c r="AU564" s="259" t="s">
        <v>565</v>
      </c>
      <c r="AV564" s="259" t="s">
        <v>565</v>
      </c>
      <c r="AW564" s="259" t="s">
        <v>565</v>
      </c>
      <c r="AX564" s="259" t="s">
        <v>565</v>
      </c>
      <c r="AY564" s="259" t="s">
        <v>565</v>
      </c>
      <c r="AZ564" s="259" t="s">
        <v>565</v>
      </c>
      <c r="BA564" s="259" t="s">
        <v>565</v>
      </c>
    </row>
    <row r="565" spans="4:53">
      <c r="D565" s="259" t="s">
        <v>565</v>
      </c>
      <c r="E565" s="259" t="s">
        <v>565</v>
      </c>
      <c r="F565" s="259" t="s">
        <v>565</v>
      </c>
      <c r="G565" s="259" t="s">
        <v>565</v>
      </c>
      <c r="H565" s="259" t="s">
        <v>565</v>
      </c>
      <c r="I565" s="259" t="s">
        <v>565</v>
      </c>
      <c r="J565" s="259" t="s">
        <v>565</v>
      </c>
      <c r="K565" s="259" t="s">
        <v>565</v>
      </c>
      <c r="L565" s="259" t="s">
        <v>565</v>
      </c>
      <c r="M565" s="259" t="s">
        <v>565</v>
      </c>
      <c r="N565" s="259" t="s">
        <v>565</v>
      </c>
      <c r="O565" s="259" t="s">
        <v>565</v>
      </c>
      <c r="P565" s="259" t="s">
        <v>565</v>
      </c>
      <c r="Q565" s="259" t="s">
        <v>565</v>
      </c>
      <c r="R565" s="259" t="s">
        <v>565</v>
      </c>
      <c r="S565" s="259" t="s">
        <v>565</v>
      </c>
      <c r="T565" s="259" t="s">
        <v>565</v>
      </c>
      <c r="U565" s="259" t="s">
        <v>565</v>
      </c>
      <c r="V565" s="260" t="s">
        <v>565</v>
      </c>
      <c r="W565" s="260" t="s">
        <v>565</v>
      </c>
      <c r="X565" s="259" t="s">
        <v>565</v>
      </c>
      <c r="Y565" s="259" t="s">
        <v>565</v>
      </c>
      <c r="Z565" s="259" t="s">
        <v>565</v>
      </c>
      <c r="AA565" s="259" t="s">
        <v>565</v>
      </c>
      <c r="AB565" s="259" t="s">
        <v>565</v>
      </c>
      <c r="AC565" s="259" t="s">
        <v>565</v>
      </c>
      <c r="AD565" s="259" t="s">
        <v>565</v>
      </c>
      <c r="AE565" s="259" t="s">
        <v>565</v>
      </c>
      <c r="AF565" s="259" t="s">
        <v>565</v>
      </c>
      <c r="AG565" s="259" t="s">
        <v>565</v>
      </c>
      <c r="AH565" s="259" t="s">
        <v>565</v>
      </c>
      <c r="AI565" s="259" t="s">
        <v>565</v>
      </c>
      <c r="AJ565" s="259" t="s">
        <v>565</v>
      </c>
      <c r="AK565" s="259" t="s">
        <v>565</v>
      </c>
      <c r="AL565" s="259" t="s">
        <v>565</v>
      </c>
      <c r="AM565" s="259" t="s">
        <v>565</v>
      </c>
      <c r="AN565" s="259" t="s">
        <v>565</v>
      </c>
      <c r="AO565" s="259" t="s">
        <v>565</v>
      </c>
      <c r="AP565" s="259" t="s">
        <v>565</v>
      </c>
      <c r="AQ565" s="259" t="s">
        <v>565</v>
      </c>
      <c r="AR565" s="259" t="s">
        <v>565</v>
      </c>
      <c r="AS565" s="259" t="s">
        <v>565</v>
      </c>
      <c r="AT565" s="259" t="s">
        <v>565</v>
      </c>
      <c r="AU565" s="259" t="s">
        <v>565</v>
      </c>
      <c r="AV565" s="259" t="s">
        <v>565</v>
      </c>
      <c r="AW565" s="259" t="s">
        <v>565</v>
      </c>
      <c r="AX565" s="259" t="s">
        <v>565</v>
      </c>
      <c r="AY565" s="259" t="s">
        <v>565</v>
      </c>
      <c r="AZ565" s="259" t="s">
        <v>565</v>
      </c>
      <c r="BA565" s="259" t="s">
        <v>565</v>
      </c>
    </row>
    <row r="566" spans="4:53">
      <c r="D566" s="259" t="s">
        <v>565</v>
      </c>
      <c r="E566" s="259" t="s">
        <v>565</v>
      </c>
      <c r="F566" s="259" t="s">
        <v>565</v>
      </c>
      <c r="G566" s="259" t="s">
        <v>565</v>
      </c>
      <c r="H566" s="259" t="s">
        <v>565</v>
      </c>
      <c r="I566" s="259" t="s">
        <v>565</v>
      </c>
      <c r="J566" s="259" t="s">
        <v>565</v>
      </c>
      <c r="K566" s="259" t="s">
        <v>565</v>
      </c>
      <c r="L566" s="259" t="s">
        <v>565</v>
      </c>
      <c r="M566" s="259" t="s">
        <v>565</v>
      </c>
      <c r="N566" s="259" t="s">
        <v>565</v>
      </c>
      <c r="O566" s="259" t="s">
        <v>565</v>
      </c>
      <c r="P566" s="259" t="s">
        <v>565</v>
      </c>
      <c r="Q566" s="259" t="s">
        <v>565</v>
      </c>
      <c r="R566" s="259" t="s">
        <v>565</v>
      </c>
      <c r="S566" s="259" t="s">
        <v>565</v>
      </c>
      <c r="T566" s="259" t="s">
        <v>565</v>
      </c>
      <c r="U566" s="259" t="s">
        <v>565</v>
      </c>
      <c r="V566" s="260" t="s">
        <v>565</v>
      </c>
      <c r="W566" s="260" t="s">
        <v>565</v>
      </c>
      <c r="X566" s="259" t="s">
        <v>565</v>
      </c>
      <c r="Y566" s="259" t="s">
        <v>565</v>
      </c>
      <c r="Z566" s="259" t="s">
        <v>565</v>
      </c>
      <c r="AA566" s="259" t="s">
        <v>565</v>
      </c>
      <c r="AB566" s="259" t="s">
        <v>565</v>
      </c>
      <c r="AC566" s="259" t="s">
        <v>565</v>
      </c>
      <c r="AD566" s="259" t="s">
        <v>565</v>
      </c>
      <c r="AE566" s="259" t="s">
        <v>565</v>
      </c>
      <c r="AF566" s="259" t="s">
        <v>565</v>
      </c>
      <c r="AG566" s="259" t="s">
        <v>565</v>
      </c>
      <c r="AH566" s="259" t="s">
        <v>565</v>
      </c>
      <c r="AI566" s="259" t="s">
        <v>565</v>
      </c>
      <c r="AJ566" s="259" t="s">
        <v>565</v>
      </c>
      <c r="AK566" s="259" t="s">
        <v>565</v>
      </c>
      <c r="AL566" s="259" t="s">
        <v>565</v>
      </c>
      <c r="AM566" s="259" t="s">
        <v>565</v>
      </c>
      <c r="AN566" s="259" t="s">
        <v>565</v>
      </c>
      <c r="AO566" s="259" t="s">
        <v>565</v>
      </c>
      <c r="AP566" s="259" t="s">
        <v>565</v>
      </c>
      <c r="AQ566" s="259" t="s">
        <v>565</v>
      </c>
      <c r="AR566" s="259" t="s">
        <v>565</v>
      </c>
      <c r="AS566" s="259" t="s">
        <v>565</v>
      </c>
      <c r="AT566" s="259" t="s">
        <v>565</v>
      </c>
      <c r="AU566" s="259" t="s">
        <v>565</v>
      </c>
      <c r="AV566" s="259" t="s">
        <v>565</v>
      </c>
      <c r="AW566" s="259" t="s">
        <v>565</v>
      </c>
      <c r="AX566" s="259" t="s">
        <v>565</v>
      </c>
      <c r="AY566" s="259" t="s">
        <v>565</v>
      </c>
      <c r="AZ566" s="259" t="s">
        <v>565</v>
      </c>
      <c r="BA566" s="259" t="s">
        <v>565</v>
      </c>
    </row>
    <row r="567" spans="4:53">
      <c r="D567" s="259" t="s">
        <v>565</v>
      </c>
      <c r="E567" s="259" t="s">
        <v>565</v>
      </c>
      <c r="F567" s="259" t="s">
        <v>565</v>
      </c>
      <c r="G567" s="259" t="s">
        <v>565</v>
      </c>
      <c r="H567" s="259" t="s">
        <v>565</v>
      </c>
      <c r="I567" s="259" t="s">
        <v>565</v>
      </c>
      <c r="J567" s="259" t="s">
        <v>565</v>
      </c>
      <c r="K567" s="259" t="s">
        <v>565</v>
      </c>
      <c r="L567" s="259" t="s">
        <v>565</v>
      </c>
      <c r="M567" s="259" t="s">
        <v>565</v>
      </c>
      <c r="N567" s="259" t="s">
        <v>565</v>
      </c>
      <c r="O567" s="259" t="s">
        <v>565</v>
      </c>
      <c r="P567" s="259" t="s">
        <v>565</v>
      </c>
      <c r="Q567" s="259" t="s">
        <v>565</v>
      </c>
      <c r="R567" s="259" t="s">
        <v>565</v>
      </c>
      <c r="S567" s="259" t="s">
        <v>565</v>
      </c>
      <c r="T567" s="259" t="s">
        <v>565</v>
      </c>
      <c r="U567" s="259" t="s">
        <v>565</v>
      </c>
      <c r="V567" s="260" t="s">
        <v>565</v>
      </c>
      <c r="W567" s="260" t="s">
        <v>565</v>
      </c>
      <c r="X567" s="259" t="s">
        <v>565</v>
      </c>
      <c r="Y567" s="259" t="s">
        <v>565</v>
      </c>
      <c r="Z567" s="259" t="s">
        <v>565</v>
      </c>
      <c r="AA567" s="259" t="s">
        <v>565</v>
      </c>
      <c r="AB567" s="259" t="s">
        <v>565</v>
      </c>
      <c r="AC567" s="259" t="s">
        <v>565</v>
      </c>
      <c r="AD567" s="259" t="s">
        <v>565</v>
      </c>
      <c r="AE567" s="259" t="s">
        <v>565</v>
      </c>
      <c r="AF567" s="259" t="s">
        <v>565</v>
      </c>
      <c r="AG567" s="259" t="s">
        <v>565</v>
      </c>
      <c r="AH567" s="259" t="s">
        <v>565</v>
      </c>
      <c r="AI567" s="259" t="s">
        <v>565</v>
      </c>
      <c r="AJ567" s="259" t="s">
        <v>565</v>
      </c>
      <c r="AK567" s="259" t="s">
        <v>565</v>
      </c>
      <c r="AL567" s="259" t="s">
        <v>565</v>
      </c>
      <c r="AM567" s="259" t="s">
        <v>565</v>
      </c>
      <c r="AN567" s="259" t="s">
        <v>565</v>
      </c>
      <c r="AO567" s="259" t="s">
        <v>565</v>
      </c>
      <c r="AP567" s="259" t="s">
        <v>565</v>
      </c>
      <c r="AQ567" s="259" t="s">
        <v>565</v>
      </c>
      <c r="AR567" s="259" t="s">
        <v>565</v>
      </c>
      <c r="AS567" s="259" t="s">
        <v>565</v>
      </c>
      <c r="AT567" s="259" t="s">
        <v>565</v>
      </c>
      <c r="AU567" s="259" t="s">
        <v>565</v>
      </c>
      <c r="AV567" s="259" t="s">
        <v>565</v>
      </c>
      <c r="AW567" s="259" t="s">
        <v>565</v>
      </c>
      <c r="AX567" s="259" t="s">
        <v>565</v>
      </c>
      <c r="AY567" s="259" t="s">
        <v>565</v>
      </c>
      <c r="AZ567" s="259" t="s">
        <v>565</v>
      </c>
      <c r="BA567" s="259" t="s">
        <v>565</v>
      </c>
    </row>
    <row r="568" spans="4:53">
      <c r="D568" s="259" t="s">
        <v>565</v>
      </c>
      <c r="E568" s="259" t="s">
        <v>565</v>
      </c>
      <c r="F568" s="259" t="s">
        <v>565</v>
      </c>
      <c r="G568" s="259" t="s">
        <v>565</v>
      </c>
      <c r="H568" s="259" t="s">
        <v>565</v>
      </c>
      <c r="I568" s="259" t="s">
        <v>565</v>
      </c>
      <c r="J568" s="259" t="s">
        <v>565</v>
      </c>
      <c r="K568" s="259" t="s">
        <v>565</v>
      </c>
      <c r="L568" s="259" t="s">
        <v>565</v>
      </c>
      <c r="M568" s="259" t="s">
        <v>565</v>
      </c>
      <c r="N568" s="259" t="s">
        <v>565</v>
      </c>
      <c r="O568" s="259" t="s">
        <v>565</v>
      </c>
      <c r="P568" s="259" t="s">
        <v>565</v>
      </c>
      <c r="Q568" s="259" t="s">
        <v>565</v>
      </c>
      <c r="R568" s="259" t="s">
        <v>565</v>
      </c>
      <c r="S568" s="259" t="s">
        <v>565</v>
      </c>
      <c r="T568" s="259" t="s">
        <v>565</v>
      </c>
      <c r="U568" s="259" t="s">
        <v>565</v>
      </c>
      <c r="V568" s="260" t="s">
        <v>565</v>
      </c>
      <c r="W568" s="260" t="s">
        <v>565</v>
      </c>
      <c r="X568" s="259" t="s">
        <v>565</v>
      </c>
      <c r="Y568" s="259" t="s">
        <v>565</v>
      </c>
      <c r="Z568" s="259" t="s">
        <v>565</v>
      </c>
      <c r="AA568" s="259" t="s">
        <v>565</v>
      </c>
      <c r="AB568" s="259" t="s">
        <v>565</v>
      </c>
      <c r="AC568" s="259" t="s">
        <v>565</v>
      </c>
      <c r="AD568" s="259" t="s">
        <v>565</v>
      </c>
      <c r="AE568" s="259" t="s">
        <v>565</v>
      </c>
      <c r="AF568" s="259" t="s">
        <v>565</v>
      </c>
      <c r="AG568" s="259" t="s">
        <v>565</v>
      </c>
      <c r="AH568" s="259" t="s">
        <v>565</v>
      </c>
      <c r="AI568" s="259" t="s">
        <v>565</v>
      </c>
      <c r="AJ568" s="259" t="s">
        <v>565</v>
      </c>
      <c r="AK568" s="259" t="s">
        <v>565</v>
      </c>
      <c r="AL568" s="259" t="s">
        <v>565</v>
      </c>
      <c r="AM568" s="259" t="s">
        <v>565</v>
      </c>
      <c r="AN568" s="259" t="s">
        <v>565</v>
      </c>
      <c r="AO568" s="259" t="s">
        <v>565</v>
      </c>
      <c r="AP568" s="259" t="s">
        <v>565</v>
      </c>
      <c r="AQ568" s="259" t="s">
        <v>565</v>
      </c>
      <c r="AR568" s="259" t="s">
        <v>565</v>
      </c>
      <c r="AS568" s="259" t="s">
        <v>565</v>
      </c>
      <c r="AT568" s="259" t="s">
        <v>565</v>
      </c>
      <c r="AU568" s="259" t="s">
        <v>565</v>
      </c>
      <c r="AV568" s="259" t="s">
        <v>565</v>
      </c>
      <c r="AW568" s="259" t="s">
        <v>565</v>
      </c>
      <c r="AX568" s="259" t="s">
        <v>565</v>
      </c>
      <c r="AY568" s="259" t="s">
        <v>565</v>
      </c>
      <c r="AZ568" s="259" t="s">
        <v>565</v>
      </c>
      <c r="BA568" s="259" t="s">
        <v>565</v>
      </c>
    </row>
    <row r="569" spans="4:53">
      <c r="D569" s="259" t="s">
        <v>565</v>
      </c>
      <c r="E569" s="259" t="s">
        <v>565</v>
      </c>
      <c r="F569" s="259" t="s">
        <v>565</v>
      </c>
      <c r="G569" s="259" t="s">
        <v>565</v>
      </c>
      <c r="H569" s="259" t="s">
        <v>565</v>
      </c>
      <c r="I569" s="259" t="s">
        <v>565</v>
      </c>
      <c r="J569" s="259" t="s">
        <v>565</v>
      </c>
      <c r="K569" s="259" t="s">
        <v>565</v>
      </c>
      <c r="L569" s="259" t="s">
        <v>565</v>
      </c>
      <c r="M569" s="259" t="s">
        <v>565</v>
      </c>
      <c r="N569" s="259" t="s">
        <v>565</v>
      </c>
      <c r="O569" s="259" t="s">
        <v>565</v>
      </c>
      <c r="P569" s="259" t="s">
        <v>565</v>
      </c>
      <c r="Q569" s="259" t="s">
        <v>565</v>
      </c>
      <c r="R569" s="259" t="s">
        <v>565</v>
      </c>
      <c r="S569" s="259" t="s">
        <v>565</v>
      </c>
      <c r="T569" s="259" t="s">
        <v>565</v>
      </c>
      <c r="U569" s="259" t="s">
        <v>565</v>
      </c>
      <c r="V569" s="260" t="s">
        <v>565</v>
      </c>
      <c r="W569" s="260" t="s">
        <v>565</v>
      </c>
      <c r="X569" s="259" t="s">
        <v>565</v>
      </c>
      <c r="Y569" s="259" t="s">
        <v>565</v>
      </c>
      <c r="Z569" s="259" t="s">
        <v>565</v>
      </c>
      <c r="AA569" s="259" t="s">
        <v>565</v>
      </c>
      <c r="AB569" s="259" t="s">
        <v>565</v>
      </c>
      <c r="AC569" s="259" t="s">
        <v>565</v>
      </c>
      <c r="AD569" s="259" t="s">
        <v>565</v>
      </c>
      <c r="AE569" s="259" t="s">
        <v>565</v>
      </c>
      <c r="AF569" s="259" t="s">
        <v>565</v>
      </c>
      <c r="AG569" s="259" t="s">
        <v>565</v>
      </c>
      <c r="AH569" s="259" t="s">
        <v>565</v>
      </c>
      <c r="AI569" s="259" t="s">
        <v>565</v>
      </c>
      <c r="AJ569" s="259" t="s">
        <v>565</v>
      </c>
      <c r="AK569" s="259" t="s">
        <v>565</v>
      </c>
      <c r="AL569" s="259" t="s">
        <v>565</v>
      </c>
      <c r="AM569" s="259" t="s">
        <v>565</v>
      </c>
      <c r="AN569" s="259" t="s">
        <v>565</v>
      </c>
      <c r="AO569" s="259" t="s">
        <v>565</v>
      </c>
      <c r="AP569" s="259" t="s">
        <v>565</v>
      </c>
      <c r="AQ569" s="259" t="s">
        <v>565</v>
      </c>
      <c r="AR569" s="259" t="s">
        <v>565</v>
      </c>
      <c r="AS569" s="259" t="s">
        <v>565</v>
      </c>
      <c r="AT569" s="259" t="s">
        <v>565</v>
      </c>
      <c r="AU569" s="259" t="s">
        <v>565</v>
      </c>
      <c r="AV569" s="259" t="s">
        <v>565</v>
      </c>
      <c r="AW569" s="259" t="s">
        <v>565</v>
      </c>
      <c r="AX569" s="259" t="s">
        <v>565</v>
      </c>
      <c r="AY569" s="259" t="s">
        <v>565</v>
      </c>
      <c r="AZ569" s="259" t="s">
        <v>565</v>
      </c>
      <c r="BA569" s="259" t="s">
        <v>565</v>
      </c>
    </row>
    <row r="570" spans="4:53">
      <c r="D570" s="259" t="s">
        <v>565</v>
      </c>
      <c r="E570" s="259" t="s">
        <v>565</v>
      </c>
      <c r="F570" s="259" t="s">
        <v>565</v>
      </c>
      <c r="G570" s="259" t="s">
        <v>565</v>
      </c>
      <c r="H570" s="259" t="s">
        <v>565</v>
      </c>
      <c r="I570" s="259" t="s">
        <v>565</v>
      </c>
      <c r="J570" s="259" t="s">
        <v>565</v>
      </c>
      <c r="K570" s="259" t="s">
        <v>565</v>
      </c>
      <c r="L570" s="259" t="s">
        <v>565</v>
      </c>
      <c r="M570" s="259" t="s">
        <v>565</v>
      </c>
      <c r="N570" s="259" t="s">
        <v>565</v>
      </c>
      <c r="O570" s="259" t="s">
        <v>565</v>
      </c>
      <c r="P570" s="259" t="s">
        <v>565</v>
      </c>
      <c r="Q570" s="259" t="s">
        <v>565</v>
      </c>
      <c r="R570" s="259" t="s">
        <v>565</v>
      </c>
      <c r="S570" s="259" t="s">
        <v>565</v>
      </c>
      <c r="T570" s="259" t="s">
        <v>565</v>
      </c>
      <c r="U570" s="259" t="s">
        <v>565</v>
      </c>
      <c r="V570" s="260" t="s">
        <v>565</v>
      </c>
      <c r="W570" s="260" t="s">
        <v>565</v>
      </c>
      <c r="X570" s="259" t="s">
        <v>565</v>
      </c>
      <c r="Y570" s="259" t="s">
        <v>565</v>
      </c>
      <c r="Z570" s="259" t="s">
        <v>565</v>
      </c>
      <c r="AA570" s="259" t="s">
        <v>565</v>
      </c>
      <c r="AB570" s="259" t="s">
        <v>565</v>
      </c>
      <c r="AC570" s="259" t="s">
        <v>565</v>
      </c>
      <c r="AD570" s="259" t="s">
        <v>565</v>
      </c>
      <c r="AE570" s="259" t="s">
        <v>565</v>
      </c>
      <c r="AF570" s="259" t="s">
        <v>565</v>
      </c>
      <c r="AG570" s="259" t="s">
        <v>565</v>
      </c>
      <c r="AH570" s="259" t="s">
        <v>565</v>
      </c>
      <c r="AI570" s="259" t="s">
        <v>565</v>
      </c>
      <c r="AJ570" s="259" t="s">
        <v>565</v>
      </c>
      <c r="AK570" s="259" t="s">
        <v>565</v>
      </c>
      <c r="AL570" s="259" t="s">
        <v>565</v>
      </c>
      <c r="AM570" s="259" t="s">
        <v>565</v>
      </c>
      <c r="AN570" s="259" t="s">
        <v>565</v>
      </c>
      <c r="AO570" s="259" t="s">
        <v>565</v>
      </c>
      <c r="AP570" s="259" t="s">
        <v>565</v>
      </c>
      <c r="AQ570" s="259" t="s">
        <v>565</v>
      </c>
      <c r="AR570" s="259" t="s">
        <v>565</v>
      </c>
      <c r="AS570" s="259" t="s">
        <v>565</v>
      </c>
      <c r="AT570" s="259" t="s">
        <v>565</v>
      </c>
      <c r="AU570" s="259" t="s">
        <v>565</v>
      </c>
      <c r="AV570" s="259" t="s">
        <v>565</v>
      </c>
      <c r="AW570" s="259" t="s">
        <v>565</v>
      </c>
      <c r="AX570" s="259" t="s">
        <v>565</v>
      </c>
      <c r="AY570" s="259" t="s">
        <v>565</v>
      </c>
      <c r="AZ570" s="259" t="s">
        <v>565</v>
      </c>
      <c r="BA570" s="259" t="s">
        <v>565</v>
      </c>
    </row>
    <row r="571" spans="4:53">
      <c r="D571" s="259" t="s">
        <v>565</v>
      </c>
      <c r="E571" s="259" t="s">
        <v>565</v>
      </c>
      <c r="F571" s="259" t="s">
        <v>565</v>
      </c>
      <c r="G571" s="259" t="s">
        <v>565</v>
      </c>
      <c r="H571" s="259" t="s">
        <v>565</v>
      </c>
      <c r="I571" s="259" t="s">
        <v>565</v>
      </c>
      <c r="J571" s="259" t="s">
        <v>565</v>
      </c>
      <c r="K571" s="259" t="s">
        <v>565</v>
      </c>
      <c r="L571" s="259" t="s">
        <v>565</v>
      </c>
      <c r="M571" s="259" t="s">
        <v>565</v>
      </c>
      <c r="N571" s="259" t="s">
        <v>565</v>
      </c>
      <c r="O571" s="259" t="s">
        <v>565</v>
      </c>
      <c r="P571" s="259" t="s">
        <v>565</v>
      </c>
      <c r="Q571" s="259" t="s">
        <v>565</v>
      </c>
      <c r="R571" s="259" t="s">
        <v>565</v>
      </c>
      <c r="S571" s="259" t="s">
        <v>565</v>
      </c>
      <c r="T571" s="259" t="s">
        <v>565</v>
      </c>
      <c r="U571" s="259" t="s">
        <v>565</v>
      </c>
      <c r="V571" s="260" t="s">
        <v>565</v>
      </c>
      <c r="W571" s="260" t="s">
        <v>565</v>
      </c>
      <c r="X571" s="259" t="s">
        <v>565</v>
      </c>
      <c r="Y571" s="259" t="s">
        <v>565</v>
      </c>
      <c r="Z571" s="259" t="s">
        <v>565</v>
      </c>
      <c r="AA571" s="259" t="s">
        <v>565</v>
      </c>
      <c r="AB571" s="259" t="s">
        <v>565</v>
      </c>
      <c r="AC571" s="259" t="s">
        <v>565</v>
      </c>
      <c r="AD571" s="259" t="s">
        <v>565</v>
      </c>
      <c r="AE571" s="259" t="s">
        <v>565</v>
      </c>
      <c r="AF571" s="259" t="s">
        <v>565</v>
      </c>
      <c r="AG571" s="259" t="s">
        <v>565</v>
      </c>
      <c r="AH571" s="259" t="s">
        <v>565</v>
      </c>
      <c r="AI571" s="259" t="s">
        <v>565</v>
      </c>
      <c r="AJ571" s="259" t="s">
        <v>565</v>
      </c>
      <c r="AK571" s="259" t="s">
        <v>565</v>
      </c>
      <c r="AL571" s="259" t="s">
        <v>565</v>
      </c>
      <c r="AM571" s="259" t="s">
        <v>565</v>
      </c>
      <c r="AN571" s="259" t="s">
        <v>565</v>
      </c>
      <c r="AO571" s="259" t="s">
        <v>565</v>
      </c>
      <c r="AP571" s="259" t="s">
        <v>565</v>
      </c>
      <c r="AQ571" s="259" t="s">
        <v>565</v>
      </c>
      <c r="AR571" s="259" t="s">
        <v>565</v>
      </c>
      <c r="AS571" s="259" t="s">
        <v>565</v>
      </c>
      <c r="AT571" s="259" t="s">
        <v>565</v>
      </c>
      <c r="AU571" s="259" t="s">
        <v>565</v>
      </c>
      <c r="AV571" s="259" t="s">
        <v>565</v>
      </c>
      <c r="AW571" s="259" t="s">
        <v>565</v>
      </c>
      <c r="AX571" s="259" t="s">
        <v>565</v>
      </c>
      <c r="AY571" s="259" t="s">
        <v>565</v>
      </c>
      <c r="AZ571" s="259" t="s">
        <v>565</v>
      </c>
      <c r="BA571" s="259" t="s">
        <v>565</v>
      </c>
    </row>
    <row r="572" spans="4:53">
      <c r="D572" s="259" t="s">
        <v>565</v>
      </c>
      <c r="E572" s="259" t="s">
        <v>565</v>
      </c>
      <c r="F572" s="259" t="s">
        <v>565</v>
      </c>
      <c r="G572" s="259" t="s">
        <v>565</v>
      </c>
      <c r="H572" s="259" t="s">
        <v>565</v>
      </c>
      <c r="I572" s="259" t="s">
        <v>565</v>
      </c>
      <c r="J572" s="259" t="s">
        <v>565</v>
      </c>
      <c r="K572" s="259" t="s">
        <v>565</v>
      </c>
      <c r="L572" s="259" t="s">
        <v>565</v>
      </c>
      <c r="M572" s="259" t="s">
        <v>565</v>
      </c>
      <c r="N572" s="259" t="s">
        <v>565</v>
      </c>
      <c r="O572" s="259" t="s">
        <v>565</v>
      </c>
      <c r="P572" s="259" t="s">
        <v>565</v>
      </c>
      <c r="Q572" s="259" t="s">
        <v>565</v>
      </c>
      <c r="R572" s="259" t="s">
        <v>565</v>
      </c>
      <c r="S572" s="259" t="s">
        <v>565</v>
      </c>
      <c r="T572" s="259" t="s">
        <v>565</v>
      </c>
      <c r="U572" s="259" t="s">
        <v>565</v>
      </c>
      <c r="V572" s="260" t="s">
        <v>565</v>
      </c>
      <c r="W572" s="260" t="s">
        <v>565</v>
      </c>
      <c r="X572" s="259" t="s">
        <v>565</v>
      </c>
      <c r="Y572" s="259" t="s">
        <v>565</v>
      </c>
      <c r="Z572" s="259" t="s">
        <v>565</v>
      </c>
      <c r="AA572" s="259" t="s">
        <v>565</v>
      </c>
      <c r="AB572" s="259" t="s">
        <v>565</v>
      </c>
      <c r="AC572" s="259" t="s">
        <v>565</v>
      </c>
      <c r="AD572" s="259" t="s">
        <v>565</v>
      </c>
      <c r="AE572" s="259" t="s">
        <v>565</v>
      </c>
      <c r="AF572" s="259" t="s">
        <v>565</v>
      </c>
      <c r="AG572" s="259" t="s">
        <v>565</v>
      </c>
      <c r="AH572" s="259" t="s">
        <v>565</v>
      </c>
      <c r="AI572" s="259" t="s">
        <v>565</v>
      </c>
      <c r="AJ572" s="259" t="s">
        <v>565</v>
      </c>
      <c r="AK572" s="259" t="s">
        <v>565</v>
      </c>
      <c r="AL572" s="259" t="s">
        <v>565</v>
      </c>
      <c r="AM572" s="259" t="s">
        <v>565</v>
      </c>
      <c r="AN572" s="259" t="s">
        <v>565</v>
      </c>
      <c r="AO572" s="259" t="s">
        <v>565</v>
      </c>
      <c r="AP572" s="259" t="s">
        <v>565</v>
      </c>
      <c r="AQ572" s="259" t="s">
        <v>565</v>
      </c>
      <c r="AR572" s="259" t="s">
        <v>565</v>
      </c>
      <c r="AS572" s="259" t="s">
        <v>565</v>
      </c>
      <c r="AT572" s="259" t="s">
        <v>565</v>
      </c>
      <c r="AU572" s="259" t="s">
        <v>565</v>
      </c>
      <c r="AV572" s="259" t="s">
        <v>565</v>
      </c>
      <c r="AW572" s="259" t="s">
        <v>565</v>
      </c>
      <c r="AX572" s="259" t="s">
        <v>565</v>
      </c>
      <c r="AY572" s="259" t="s">
        <v>565</v>
      </c>
      <c r="AZ572" s="259" t="s">
        <v>565</v>
      </c>
      <c r="BA572" s="259" t="s">
        <v>565</v>
      </c>
    </row>
    <row r="573" spans="4:53">
      <c r="D573" s="259" t="s">
        <v>565</v>
      </c>
      <c r="E573" s="259" t="s">
        <v>565</v>
      </c>
      <c r="F573" s="259" t="s">
        <v>565</v>
      </c>
      <c r="G573" s="259" t="s">
        <v>565</v>
      </c>
      <c r="H573" s="259" t="s">
        <v>565</v>
      </c>
      <c r="I573" s="259" t="s">
        <v>565</v>
      </c>
      <c r="J573" s="259" t="s">
        <v>565</v>
      </c>
      <c r="K573" s="259" t="s">
        <v>565</v>
      </c>
      <c r="L573" s="259" t="s">
        <v>565</v>
      </c>
      <c r="M573" s="259" t="s">
        <v>565</v>
      </c>
      <c r="N573" s="259" t="s">
        <v>565</v>
      </c>
      <c r="O573" s="259" t="s">
        <v>565</v>
      </c>
      <c r="P573" s="259" t="s">
        <v>565</v>
      </c>
      <c r="Q573" s="259" t="s">
        <v>565</v>
      </c>
      <c r="R573" s="259" t="s">
        <v>565</v>
      </c>
      <c r="S573" s="259" t="s">
        <v>565</v>
      </c>
      <c r="T573" s="259" t="s">
        <v>565</v>
      </c>
      <c r="U573" s="259" t="s">
        <v>565</v>
      </c>
      <c r="V573" s="260" t="s">
        <v>565</v>
      </c>
      <c r="W573" s="260" t="s">
        <v>565</v>
      </c>
      <c r="X573" s="259" t="s">
        <v>565</v>
      </c>
      <c r="Y573" s="259" t="s">
        <v>565</v>
      </c>
      <c r="Z573" s="259" t="s">
        <v>565</v>
      </c>
      <c r="AA573" s="259" t="s">
        <v>565</v>
      </c>
      <c r="AB573" s="259" t="s">
        <v>565</v>
      </c>
      <c r="AC573" s="259" t="s">
        <v>565</v>
      </c>
      <c r="AD573" s="259" t="s">
        <v>565</v>
      </c>
      <c r="AE573" s="259" t="s">
        <v>565</v>
      </c>
      <c r="AF573" s="259" t="s">
        <v>565</v>
      </c>
      <c r="AG573" s="259" t="s">
        <v>565</v>
      </c>
      <c r="AH573" s="259" t="s">
        <v>565</v>
      </c>
      <c r="AI573" s="259" t="s">
        <v>565</v>
      </c>
      <c r="AJ573" s="259" t="s">
        <v>565</v>
      </c>
      <c r="AK573" s="259" t="s">
        <v>565</v>
      </c>
      <c r="AL573" s="259" t="s">
        <v>565</v>
      </c>
      <c r="AM573" s="259" t="s">
        <v>565</v>
      </c>
      <c r="AN573" s="259" t="s">
        <v>565</v>
      </c>
      <c r="AO573" s="259" t="s">
        <v>565</v>
      </c>
      <c r="AP573" s="259" t="s">
        <v>565</v>
      </c>
      <c r="AQ573" s="259" t="s">
        <v>565</v>
      </c>
      <c r="AR573" s="259" t="s">
        <v>565</v>
      </c>
      <c r="AS573" s="259" t="s">
        <v>565</v>
      </c>
      <c r="AT573" s="259" t="s">
        <v>565</v>
      </c>
      <c r="AU573" s="259" t="s">
        <v>565</v>
      </c>
      <c r="AV573" s="259" t="s">
        <v>565</v>
      </c>
      <c r="AW573" s="259" t="s">
        <v>565</v>
      </c>
      <c r="AX573" s="259" t="s">
        <v>565</v>
      </c>
      <c r="AY573" s="259" t="s">
        <v>565</v>
      </c>
      <c r="AZ573" s="259" t="s">
        <v>565</v>
      </c>
      <c r="BA573" s="259" t="s">
        <v>565</v>
      </c>
    </row>
    <row r="574" spans="4:53">
      <c r="D574" s="259" t="s">
        <v>565</v>
      </c>
      <c r="E574" s="259" t="s">
        <v>565</v>
      </c>
      <c r="F574" s="259" t="s">
        <v>565</v>
      </c>
      <c r="G574" s="259" t="s">
        <v>565</v>
      </c>
      <c r="H574" s="259" t="s">
        <v>565</v>
      </c>
      <c r="I574" s="259" t="s">
        <v>565</v>
      </c>
      <c r="J574" s="259" t="s">
        <v>565</v>
      </c>
      <c r="K574" s="259" t="s">
        <v>565</v>
      </c>
      <c r="L574" s="259" t="s">
        <v>565</v>
      </c>
      <c r="M574" s="259" t="s">
        <v>565</v>
      </c>
      <c r="N574" s="259" t="s">
        <v>565</v>
      </c>
      <c r="O574" s="259" t="s">
        <v>565</v>
      </c>
      <c r="P574" s="259" t="s">
        <v>565</v>
      </c>
      <c r="Q574" s="259" t="s">
        <v>565</v>
      </c>
      <c r="R574" s="259" t="s">
        <v>565</v>
      </c>
      <c r="S574" s="259" t="s">
        <v>565</v>
      </c>
      <c r="T574" s="259" t="s">
        <v>565</v>
      </c>
      <c r="U574" s="259" t="s">
        <v>565</v>
      </c>
      <c r="V574" s="260" t="s">
        <v>565</v>
      </c>
      <c r="W574" s="260" t="s">
        <v>565</v>
      </c>
      <c r="X574" s="259" t="s">
        <v>565</v>
      </c>
      <c r="Y574" s="259" t="s">
        <v>565</v>
      </c>
      <c r="Z574" s="259" t="s">
        <v>565</v>
      </c>
      <c r="AA574" s="259" t="s">
        <v>565</v>
      </c>
      <c r="AB574" s="259" t="s">
        <v>565</v>
      </c>
      <c r="AC574" s="259" t="s">
        <v>565</v>
      </c>
      <c r="AD574" s="259" t="s">
        <v>565</v>
      </c>
      <c r="AE574" s="259" t="s">
        <v>565</v>
      </c>
      <c r="AF574" s="259" t="s">
        <v>565</v>
      </c>
      <c r="AG574" s="259" t="s">
        <v>565</v>
      </c>
      <c r="AH574" s="259" t="s">
        <v>565</v>
      </c>
      <c r="AI574" s="259" t="s">
        <v>565</v>
      </c>
      <c r="AJ574" s="259" t="s">
        <v>565</v>
      </c>
      <c r="AK574" s="259" t="s">
        <v>565</v>
      </c>
      <c r="AL574" s="259" t="s">
        <v>565</v>
      </c>
      <c r="AM574" s="259" t="s">
        <v>565</v>
      </c>
      <c r="AN574" s="259" t="s">
        <v>565</v>
      </c>
      <c r="AO574" s="259" t="s">
        <v>565</v>
      </c>
      <c r="AP574" s="259" t="s">
        <v>565</v>
      </c>
      <c r="AQ574" s="259" t="s">
        <v>565</v>
      </c>
      <c r="AR574" s="259" t="s">
        <v>565</v>
      </c>
      <c r="AS574" s="259" t="s">
        <v>565</v>
      </c>
      <c r="AT574" s="259" t="s">
        <v>565</v>
      </c>
      <c r="AU574" s="259" t="s">
        <v>565</v>
      </c>
      <c r="AV574" s="259" t="s">
        <v>565</v>
      </c>
      <c r="AW574" s="259" t="s">
        <v>565</v>
      </c>
      <c r="AX574" s="259" t="s">
        <v>565</v>
      </c>
      <c r="AY574" s="259" t="s">
        <v>565</v>
      </c>
      <c r="AZ574" s="259" t="s">
        <v>565</v>
      </c>
      <c r="BA574" s="259" t="s">
        <v>565</v>
      </c>
    </row>
    <row r="575" spans="4:53">
      <c r="D575" s="259" t="s">
        <v>565</v>
      </c>
      <c r="E575" s="259" t="s">
        <v>565</v>
      </c>
      <c r="F575" s="259" t="s">
        <v>565</v>
      </c>
      <c r="G575" s="259" t="s">
        <v>565</v>
      </c>
      <c r="H575" s="259" t="s">
        <v>565</v>
      </c>
      <c r="I575" s="259" t="s">
        <v>565</v>
      </c>
      <c r="J575" s="259" t="s">
        <v>565</v>
      </c>
      <c r="K575" s="259" t="s">
        <v>565</v>
      </c>
      <c r="L575" s="259" t="s">
        <v>565</v>
      </c>
      <c r="M575" s="259" t="s">
        <v>565</v>
      </c>
      <c r="N575" s="259" t="s">
        <v>565</v>
      </c>
      <c r="O575" s="259" t="s">
        <v>565</v>
      </c>
      <c r="P575" s="259" t="s">
        <v>565</v>
      </c>
      <c r="Q575" s="259" t="s">
        <v>565</v>
      </c>
      <c r="R575" s="259" t="s">
        <v>565</v>
      </c>
      <c r="S575" s="259" t="s">
        <v>565</v>
      </c>
      <c r="T575" s="259" t="s">
        <v>565</v>
      </c>
      <c r="U575" s="259" t="s">
        <v>565</v>
      </c>
      <c r="V575" s="260" t="s">
        <v>565</v>
      </c>
      <c r="W575" s="260" t="s">
        <v>565</v>
      </c>
      <c r="X575" s="259" t="s">
        <v>565</v>
      </c>
      <c r="Y575" s="259" t="s">
        <v>565</v>
      </c>
      <c r="Z575" s="259" t="s">
        <v>565</v>
      </c>
      <c r="AA575" s="259" t="s">
        <v>565</v>
      </c>
      <c r="AB575" s="259" t="s">
        <v>565</v>
      </c>
      <c r="AC575" s="259" t="s">
        <v>565</v>
      </c>
      <c r="AD575" s="259" t="s">
        <v>565</v>
      </c>
      <c r="AE575" s="259" t="s">
        <v>565</v>
      </c>
      <c r="AF575" s="259" t="s">
        <v>565</v>
      </c>
      <c r="AG575" s="259" t="s">
        <v>565</v>
      </c>
      <c r="AH575" s="259" t="s">
        <v>565</v>
      </c>
      <c r="AI575" s="259" t="s">
        <v>565</v>
      </c>
      <c r="AJ575" s="259" t="s">
        <v>565</v>
      </c>
      <c r="AK575" s="259" t="s">
        <v>565</v>
      </c>
      <c r="AL575" s="259" t="s">
        <v>565</v>
      </c>
      <c r="AM575" s="259" t="s">
        <v>565</v>
      </c>
      <c r="AN575" s="259" t="s">
        <v>565</v>
      </c>
      <c r="AO575" s="259" t="s">
        <v>565</v>
      </c>
      <c r="AP575" s="259" t="s">
        <v>565</v>
      </c>
      <c r="AQ575" s="259" t="s">
        <v>565</v>
      </c>
      <c r="AR575" s="259" t="s">
        <v>565</v>
      </c>
      <c r="AS575" s="259" t="s">
        <v>565</v>
      </c>
      <c r="AT575" s="259" t="s">
        <v>565</v>
      </c>
      <c r="AU575" s="259" t="s">
        <v>565</v>
      </c>
      <c r="AV575" s="259" t="s">
        <v>565</v>
      </c>
      <c r="AW575" s="259" t="s">
        <v>565</v>
      </c>
      <c r="AX575" s="259" t="s">
        <v>565</v>
      </c>
      <c r="AY575" s="259" t="s">
        <v>565</v>
      </c>
      <c r="AZ575" s="259" t="s">
        <v>565</v>
      </c>
      <c r="BA575" s="259" t="s">
        <v>565</v>
      </c>
    </row>
    <row r="576" spans="4:53">
      <c r="D576" s="259" t="s">
        <v>565</v>
      </c>
      <c r="E576" s="259" t="s">
        <v>565</v>
      </c>
      <c r="F576" s="259" t="s">
        <v>565</v>
      </c>
      <c r="G576" s="259" t="s">
        <v>565</v>
      </c>
      <c r="H576" s="259" t="s">
        <v>565</v>
      </c>
      <c r="I576" s="259" t="s">
        <v>565</v>
      </c>
      <c r="J576" s="259" t="s">
        <v>565</v>
      </c>
      <c r="K576" s="259" t="s">
        <v>565</v>
      </c>
      <c r="L576" s="259" t="s">
        <v>565</v>
      </c>
      <c r="M576" s="259" t="s">
        <v>565</v>
      </c>
      <c r="N576" s="259" t="s">
        <v>565</v>
      </c>
      <c r="O576" s="259" t="s">
        <v>565</v>
      </c>
      <c r="P576" s="259" t="s">
        <v>565</v>
      </c>
      <c r="Q576" s="259" t="s">
        <v>565</v>
      </c>
      <c r="R576" s="259" t="s">
        <v>565</v>
      </c>
      <c r="S576" s="259" t="s">
        <v>565</v>
      </c>
      <c r="T576" s="259" t="s">
        <v>565</v>
      </c>
      <c r="U576" s="259" t="s">
        <v>565</v>
      </c>
      <c r="V576" s="260" t="s">
        <v>565</v>
      </c>
      <c r="W576" s="260" t="s">
        <v>565</v>
      </c>
      <c r="X576" s="259" t="s">
        <v>565</v>
      </c>
      <c r="Y576" s="259" t="s">
        <v>565</v>
      </c>
      <c r="Z576" s="259" t="s">
        <v>565</v>
      </c>
      <c r="AA576" s="259" t="s">
        <v>565</v>
      </c>
      <c r="AB576" s="259" t="s">
        <v>565</v>
      </c>
      <c r="AC576" s="259" t="s">
        <v>565</v>
      </c>
      <c r="AD576" s="259" t="s">
        <v>565</v>
      </c>
      <c r="AE576" s="259" t="s">
        <v>565</v>
      </c>
      <c r="AF576" s="259" t="s">
        <v>565</v>
      </c>
      <c r="AG576" s="259" t="s">
        <v>565</v>
      </c>
      <c r="AH576" s="259" t="s">
        <v>565</v>
      </c>
      <c r="AI576" s="259" t="s">
        <v>565</v>
      </c>
      <c r="AJ576" s="259" t="s">
        <v>565</v>
      </c>
      <c r="AK576" s="259" t="s">
        <v>565</v>
      </c>
      <c r="AL576" s="259" t="s">
        <v>565</v>
      </c>
      <c r="AM576" s="259" t="s">
        <v>565</v>
      </c>
      <c r="AN576" s="259" t="s">
        <v>565</v>
      </c>
      <c r="AO576" s="259" t="s">
        <v>565</v>
      </c>
      <c r="AP576" s="259" t="s">
        <v>565</v>
      </c>
      <c r="AQ576" s="259" t="s">
        <v>565</v>
      </c>
      <c r="AR576" s="259" t="s">
        <v>565</v>
      </c>
      <c r="AS576" s="259" t="s">
        <v>565</v>
      </c>
      <c r="AT576" s="259" t="s">
        <v>565</v>
      </c>
      <c r="AU576" s="259" t="s">
        <v>565</v>
      </c>
      <c r="AV576" s="259" t="s">
        <v>565</v>
      </c>
      <c r="AW576" s="259" t="s">
        <v>565</v>
      </c>
      <c r="AX576" s="259" t="s">
        <v>565</v>
      </c>
      <c r="AY576" s="259" t="s">
        <v>565</v>
      </c>
      <c r="AZ576" s="259" t="s">
        <v>565</v>
      </c>
      <c r="BA576" s="259" t="s">
        <v>565</v>
      </c>
    </row>
    <row r="577" spans="4:53">
      <c r="D577" s="259" t="s">
        <v>565</v>
      </c>
      <c r="E577" s="259" t="s">
        <v>565</v>
      </c>
      <c r="F577" s="259" t="s">
        <v>565</v>
      </c>
      <c r="G577" s="259" t="s">
        <v>565</v>
      </c>
      <c r="H577" s="259" t="s">
        <v>565</v>
      </c>
      <c r="I577" s="259" t="s">
        <v>565</v>
      </c>
      <c r="J577" s="259" t="s">
        <v>565</v>
      </c>
      <c r="K577" s="259" t="s">
        <v>565</v>
      </c>
      <c r="L577" s="259" t="s">
        <v>565</v>
      </c>
      <c r="M577" s="259" t="s">
        <v>565</v>
      </c>
      <c r="N577" s="259" t="s">
        <v>565</v>
      </c>
      <c r="O577" s="259" t="s">
        <v>565</v>
      </c>
      <c r="P577" s="259" t="s">
        <v>565</v>
      </c>
      <c r="Q577" s="259" t="s">
        <v>565</v>
      </c>
      <c r="R577" s="259" t="s">
        <v>565</v>
      </c>
      <c r="S577" s="259" t="s">
        <v>565</v>
      </c>
      <c r="T577" s="259" t="s">
        <v>565</v>
      </c>
      <c r="U577" s="259" t="s">
        <v>565</v>
      </c>
      <c r="V577" s="260" t="s">
        <v>565</v>
      </c>
      <c r="W577" s="260" t="s">
        <v>565</v>
      </c>
      <c r="X577" s="259" t="s">
        <v>565</v>
      </c>
      <c r="Y577" s="259" t="s">
        <v>565</v>
      </c>
      <c r="Z577" s="259" t="s">
        <v>565</v>
      </c>
      <c r="AA577" s="259" t="s">
        <v>565</v>
      </c>
      <c r="AB577" s="259" t="s">
        <v>565</v>
      </c>
      <c r="AC577" s="259" t="s">
        <v>565</v>
      </c>
      <c r="AD577" s="259" t="s">
        <v>565</v>
      </c>
      <c r="AE577" s="259" t="s">
        <v>565</v>
      </c>
      <c r="AF577" s="259" t="s">
        <v>565</v>
      </c>
      <c r="AG577" s="259" t="s">
        <v>565</v>
      </c>
      <c r="AH577" s="259" t="s">
        <v>565</v>
      </c>
      <c r="AI577" s="259" t="s">
        <v>565</v>
      </c>
      <c r="AJ577" s="259" t="s">
        <v>565</v>
      </c>
      <c r="AK577" s="259" t="s">
        <v>565</v>
      </c>
      <c r="AL577" s="259" t="s">
        <v>565</v>
      </c>
      <c r="AM577" s="259" t="s">
        <v>565</v>
      </c>
      <c r="AN577" s="259" t="s">
        <v>565</v>
      </c>
      <c r="AO577" s="259" t="s">
        <v>565</v>
      </c>
      <c r="AP577" s="259" t="s">
        <v>565</v>
      </c>
      <c r="AQ577" s="259" t="s">
        <v>565</v>
      </c>
      <c r="AR577" s="259" t="s">
        <v>565</v>
      </c>
      <c r="AS577" s="259" t="s">
        <v>565</v>
      </c>
      <c r="AT577" s="259" t="s">
        <v>565</v>
      </c>
      <c r="AU577" s="259" t="s">
        <v>565</v>
      </c>
      <c r="AV577" s="259" t="s">
        <v>565</v>
      </c>
      <c r="AW577" s="259" t="s">
        <v>565</v>
      </c>
      <c r="AX577" s="259" t="s">
        <v>565</v>
      </c>
      <c r="AY577" s="259" t="s">
        <v>565</v>
      </c>
      <c r="AZ577" s="259" t="s">
        <v>565</v>
      </c>
      <c r="BA577" s="259" t="s">
        <v>565</v>
      </c>
    </row>
    <row r="578" spans="4:53">
      <c r="D578" s="259" t="s">
        <v>565</v>
      </c>
      <c r="E578" s="259" t="s">
        <v>565</v>
      </c>
      <c r="F578" s="259" t="s">
        <v>565</v>
      </c>
      <c r="G578" s="259" t="s">
        <v>565</v>
      </c>
      <c r="H578" s="259" t="s">
        <v>565</v>
      </c>
      <c r="I578" s="259" t="s">
        <v>565</v>
      </c>
      <c r="J578" s="259" t="s">
        <v>565</v>
      </c>
      <c r="K578" s="259" t="s">
        <v>565</v>
      </c>
      <c r="L578" s="259" t="s">
        <v>565</v>
      </c>
      <c r="M578" s="259" t="s">
        <v>565</v>
      </c>
      <c r="N578" s="259" t="s">
        <v>565</v>
      </c>
      <c r="O578" s="259" t="s">
        <v>565</v>
      </c>
      <c r="P578" s="259" t="s">
        <v>565</v>
      </c>
      <c r="Q578" s="259" t="s">
        <v>565</v>
      </c>
      <c r="R578" s="259" t="s">
        <v>565</v>
      </c>
      <c r="S578" s="259" t="s">
        <v>565</v>
      </c>
      <c r="T578" s="259" t="s">
        <v>565</v>
      </c>
      <c r="U578" s="259" t="s">
        <v>565</v>
      </c>
      <c r="V578" s="260" t="s">
        <v>565</v>
      </c>
      <c r="W578" s="260" t="s">
        <v>565</v>
      </c>
      <c r="X578" s="259" t="s">
        <v>565</v>
      </c>
      <c r="Y578" s="259" t="s">
        <v>565</v>
      </c>
      <c r="Z578" s="259" t="s">
        <v>565</v>
      </c>
      <c r="AA578" s="259" t="s">
        <v>565</v>
      </c>
      <c r="AB578" s="259" t="s">
        <v>565</v>
      </c>
      <c r="AC578" s="259" t="s">
        <v>565</v>
      </c>
      <c r="AD578" s="259" t="s">
        <v>565</v>
      </c>
      <c r="AE578" s="259" t="s">
        <v>565</v>
      </c>
      <c r="AF578" s="259" t="s">
        <v>565</v>
      </c>
      <c r="AG578" s="259" t="s">
        <v>565</v>
      </c>
      <c r="AH578" s="259" t="s">
        <v>565</v>
      </c>
      <c r="AI578" s="259" t="s">
        <v>565</v>
      </c>
      <c r="AJ578" s="259" t="s">
        <v>565</v>
      </c>
      <c r="AK578" s="259" t="s">
        <v>565</v>
      </c>
      <c r="AL578" s="259" t="s">
        <v>565</v>
      </c>
      <c r="AM578" s="259" t="s">
        <v>565</v>
      </c>
      <c r="AN578" s="259" t="s">
        <v>565</v>
      </c>
      <c r="AO578" s="259" t="s">
        <v>565</v>
      </c>
      <c r="AP578" s="259" t="s">
        <v>565</v>
      </c>
      <c r="AQ578" s="259" t="s">
        <v>565</v>
      </c>
      <c r="AR578" s="259" t="s">
        <v>565</v>
      </c>
      <c r="AS578" s="259" t="s">
        <v>565</v>
      </c>
      <c r="AT578" s="259" t="s">
        <v>565</v>
      </c>
      <c r="AU578" s="259" t="s">
        <v>565</v>
      </c>
      <c r="AV578" s="259" t="s">
        <v>565</v>
      </c>
      <c r="AW578" s="259" t="s">
        <v>565</v>
      </c>
      <c r="AX578" s="259" t="s">
        <v>565</v>
      </c>
      <c r="AY578" s="259" t="s">
        <v>565</v>
      </c>
      <c r="AZ578" s="259" t="s">
        <v>565</v>
      </c>
      <c r="BA578" s="259" t="s">
        <v>565</v>
      </c>
    </row>
    <row r="579" spans="4:53">
      <c r="D579" s="259" t="s">
        <v>565</v>
      </c>
      <c r="E579" s="259" t="s">
        <v>565</v>
      </c>
      <c r="F579" s="259" t="s">
        <v>565</v>
      </c>
      <c r="G579" s="259" t="s">
        <v>565</v>
      </c>
      <c r="H579" s="259" t="s">
        <v>565</v>
      </c>
      <c r="I579" s="259" t="s">
        <v>565</v>
      </c>
      <c r="J579" s="259" t="s">
        <v>565</v>
      </c>
      <c r="K579" s="259" t="s">
        <v>565</v>
      </c>
      <c r="L579" s="259" t="s">
        <v>565</v>
      </c>
      <c r="M579" s="259" t="s">
        <v>565</v>
      </c>
      <c r="N579" s="259" t="s">
        <v>565</v>
      </c>
      <c r="O579" s="259" t="s">
        <v>565</v>
      </c>
      <c r="P579" s="259" t="s">
        <v>565</v>
      </c>
      <c r="Q579" s="259" t="s">
        <v>565</v>
      </c>
      <c r="R579" s="259" t="s">
        <v>565</v>
      </c>
      <c r="S579" s="259" t="s">
        <v>565</v>
      </c>
      <c r="T579" s="259" t="s">
        <v>565</v>
      </c>
      <c r="U579" s="259" t="s">
        <v>565</v>
      </c>
      <c r="V579" s="260" t="s">
        <v>565</v>
      </c>
      <c r="W579" s="260" t="s">
        <v>565</v>
      </c>
      <c r="X579" s="259" t="s">
        <v>565</v>
      </c>
      <c r="Y579" s="259" t="s">
        <v>565</v>
      </c>
      <c r="Z579" s="259" t="s">
        <v>565</v>
      </c>
      <c r="AA579" s="259" t="s">
        <v>565</v>
      </c>
      <c r="AB579" s="259" t="s">
        <v>565</v>
      </c>
      <c r="AC579" s="259" t="s">
        <v>565</v>
      </c>
      <c r="AD579" s="259" t="s">
        <v>565</v>
      </c>
      <c r="AE579" s="259" t="s">
        <v>565</v>
      </c>
      <c r="AF579" s="259" t="s">
        <v>565</v>
      </c>
      <c r="AG579" s="259" t="s">
        <v>565</v>
      </c>
      <c r="AH579" s="259" t="s">
        <v>565</v>
      </c>
      <c r="AI579" s="259" t="s">
        <v>565</v>
      </c>
      <c r="AJ579" s="259" t="s">
        <v>565</v>
      </c>
      <c r="AK579" s="259" t="s">
        <v>565</v>
      </c>
      <c r="AL579" s="259" t="s">
        <v>565</v>
      </c>
      <c r="AM579" s="259" t="s">
        <v>565</v>
      </c>
      <c r="AN579" s="259" t="s">
        <v>565</v>
      </c>
      <c r="AO579" s="259" t="s">
        <v>565</v>
      </c>
      <c r="AP579" s="259" t="s">
        <v>565</v>
      </c>
      <c r="AQ579" s="259" t="s">
        <v>565</v>
      </c>
      <c r="AR579" s="259" t="s">
        <v>565</v>
      </c>
      <c r="AS579" s="259" t="s">
        <v>565</v>
      </c>
      <c r="AT579" s="259" t="s">
        <v>565</v>
      </c>
      <c r="AU579" s="259" t="s">
        <v>565</v>
      </c>
      <c r="AV579" s="259" t="s">
        <v>565</v>
      </c>
      <c r="AW579" s="259" t="s">
        <v>565</v>
      </c>
      <c r="AX579" s="259" t="s">
        <v>565</v>
      </c>
      <c r="AY579" s="259" t="s">
        <v>565</v>
      </c>
      <c r="AZ579" s="259" t="s">
        <v>565</v>
      </c>
      <c r="BA579" s="259" t="s">
        <v>565</v>
      </c>
    </row>
    <row r="580" spans="4:53">
      <c r="D580" s="259" t="s">
        <v>565</v>
      </c>
      <c r="E580" s="259" t="s">
        <v>565</v>
      </c>
      <c r="F580" s="259" t="s">
        <v>565</v>
      </c>
      <c r="G580" s="259" t="s">
        <v>565</v>
      </c>
      <c r="H580" s="259" t="s">
        <v>565</v>
      </c>
      <c r="I580" s="259" t="s">
        <v>565</v>
      </c>
      <c r="J580" s="259" t="s">
        <v>565</v>
      </c>
      <c r="K580" s="259" t="s">
        <v>565</v>
      </c>
      <c r="L580" s="259" t="s">
        <v>565</v>
      </c>
      <c r="M580" s="259" t="s">
        <v>565</v>
      </c>
      <c r="N580" s="259" t="s">
        <v>565</v>
      </c>
      <c r="O580" s="259" t="s">
        <v>565</v>
      </c>
      <c r="P580" s="259" t="s">
        <v>565</v>
      </c>
      <c r="Q580" s="259" t="s">
        <v>565</v>
      </c>
      <c r="R580" s="259" t="s">
        <v>565</v>
      </c>
      <c r="S580" s="259" t="s">
        <v>565</v>
      </c>
      <c r="T580" s="259" t="s">
        <v>565</v>
      </c>
      <c r="U580" s="259" t="s">
        <v>565</v>
      </c>
      <c r="V580" s="260" t="s">
        <v>565</v>
      </c>
      <c r="W580" s="260" t="s">
        <v>565</v>
      </c>
      <c r="X580" s="259" t="s">
        <v>565</v>
      </c>
      <c r="Y580" s="259" t="s">
        <v>565</v>
      </c>
      <c r="Z580" s="259" t="s">
        <v>565</v>
      </c>
      <c r="AA580" s="259" t="s">
        <v>565</v>
      </c>
      <c r="AB580" s="259" t="s">
        <v>565</v>
      </c>
      <c r="AC580" s="259" t="s">
        <v>565</v>
      </c>
      <c r="AD580" s="259" t="s">
        <v>565</v>
      </c>
      <c r="AE580" s="259" t="s">
        <v>565</v>
      </c>
      <c r="AF580" s="259" t="s">
        <v>565</v>
      </c>
      <c r="AG580" s="259" t="s">
        <v>565</v>
      </c>
      <c r="AH580" s="259" t="s">
        <v>565</v>
      </c>
      <c r="AI580" s="259" t="s">
        <v>565</v>
      </c>
      <c r="AJ580" s="259" t="s">
        <v>565</v>
      </c>
      <c r="AK580" s="259" t="s">
        <v>565</v>
      </c>
      <c r="AL580" s="259" t="s">
        <v>565</v>
      </c>
      <c r="AM580" s="259" t="s">
        <v>565</v>
      </c>
      <c r="AN580" s="259" t="s">
        <v>565</v>
      </c>
      <c r="AO580" s="259" t="s">
        <v>565</v>
      </c>
      <c r="AP580" s="259" t="s">
        <v>565</v>
      </c>
      <c r="AQ580" s="259" t="s">
        <v>565</v>
      </c>
      <c r="AR580" s="259" t="s">
        <v>565</v>
      </c>
      <c r="AS580" s="259" t="s">
        <v>565</v>
      </c>
      <c r="AT580" s="259" t="s">
        <v>565</v>
      </c>
      <c r="AU580" s="259" t="s">
        <v>565</v>
      </c>
      <c r="AV580" s="259" t="s">
        <v>565</v>
      </c>
      <c r="AW580" s="259" t="s">
        <v>565</v>
      </c>
      <c r="AX580" s="259" t="s">
        <v>565</v>
      </c>
      <c r="AY580" s="259" t="s">
        <v>565</v>
      </c>
      <c r="AZ580" s="259" t="s">
        <v>565</v>
      </c>
      <c r="BA580" s="259" t="s">
        <v>565</v>
      </c>
    </row>
    <row r="581" spans="4:53">
      <c r="D581" s="259" t="s">
        <v>565</v>
      </c>
      <c r="E581" s="259" t="s">
        <v>565</v>
      </c>
      <c r="F581" s="259" t="s">
        <v>565</v>
      </c>
      <c r="G581" s="259" t="s">
        <v>565</v>
      </c>
      <c r="H581" s="259" t="s">
        <v>565</v>
      </c>
      <c r="I581" s="259" t="s">
        <v>565</v>
      </c>
      <c r="J581" s="259" t="s">
        <v>565</v>
      </c>
      <c r="K581" s="259" t="s">
        <v>565</v>
      </c>
      <c r="L581" s="259" t="s">
        <v>565</v>
      </c>
      <c r="M581" s="259" t="s">
        <v>565</v>
      </c>
      <c r="N581" s="259" t="s">
        <v>565</v>
      </c>
      <c r="O581" s="259" t="s">
        <v>565</v>
      </c>
      <c r="P581" s="259" t="s">
        <v>565</v>
      </c>
      <c r="Q581" s="259" t="s">
        <v>565</v>
      </c>
      <c r="R581" s="259" t="s">
        <v>565</v>
      </c>
      <c r="S581" s="259" t="s">
        <v>565</v>
      </c>
      <c r="T581" s="259" t="s">
        <v>565</v>
      </c>
      <c r="U581" s="259" t="s">
        <v>565</v>
      </c>
      <c r="V581" s="260" t="s">
        <v>565</v>
      </c>
      <c r="W581" s="260" t="s">
        <v>565</v>
      </c>
      <c r="X581" s="259" t="s">
        <v>565</v>
      </c>
      <c r="Y581" s="259" t="s">
        <v>565</v>
      </c>
      <c r="Z581" s="259" t="s">
        <v>565</v>
      </c>
      <c r="AA581" s="259" t="s">
        <v>565</v>
      </c>
      <c r="AB581" s="259" t="s">
        <v>565</v>
      </c>
      <c r="AC581" s="259" t="s">
        <v>565</v>
      </c>
      <c r="AD581" s="259" t="s">
        <v>565</v>
      </c>
      <c r="AE581" s="259" t="s">
        <v>565</v>
      </c>
      <c r="AF581" s="259" t="s">
        <v>565</v>
      </c>
      <c r="AG581" s="259" t="s">
        <v>565</v>
      </c>
      <c r="AH581" s="259" t="s">
        <v>565</v>
      </c>
      <c r="AI581" s="259" t="s">
        <v>565</v>
      </c>
      <c r="AJ581" s="259" t="s">
        <v>565</v>
      </c>
      <c r="AK581" s="259" t="s">
        <v>565</v>
      </c>
      <c r="AL581" s="259" t="s">
        <v>565</v>
      </c>
      <c r="AM581" s="259" t="s">
        <v>565</v>
      </c>
      <c r="AN581" s="259" t="s">
        <v>565</v>
      </c>
      <c r="AO581" s="259" t="s">
        <v>565</v>
      </c>
      <c r="AP581" s="259" t="s">
        <v>565</v>
      </c>
      <c r="AQ581" s="259" t="s">
        <v>565</v>
      </c>
      <c r="AR581" s="259" t="s">
        <v>565</v>
      </c>
      <c r="AS581" s="259" t="s">
        <v>565</v>
      </c>
      <c r="AT581" s="259" t="s">
        <v>565</v>
      </c>
      <c r="AU581" s="259" t="s">
        <v>565</v>
      </c>
      <c r="AV581" s="259" t="s">
        <v>565</v>
      </c>
      <c r="AW581" s="259" t="s">
        <v>565</v>
      </c>
      <c r="AX581" s="259" t="s">
        <v>565</v>
      </c>
      <c r="AY581" s="259" t="s">
        <v>565</v>
      </c>
      <c r="AZ581" s="259" t="s">
        <v>565</v>
      </c>
      <c r="BA581" s="259" t="s">
        <v>565</v>
      </c>
    </row>
    <row r="582" spans="4:53">
      <c r="D582" s="259" t="s">
        <v>565</v>
      </c>
      <c r="E582" s="259" t="s">
        <v>565</v>
      </c>
      <c r="F582" s="259" t="s">
        <v>565</v>
      </c>
      <c r="G582" s="259" t="s">
        <v>565</v>
      </c>
      <c r="H582" s="259" t="s">
        <v>565</v>
      </c>
      <c r="I582" s="259" t="s">
        <v>565</v>
      </c>
      <c r="J582" s="259" t="s">
        <v>565</v>
      </c>
      <c r="K582" s="259" t="s">
        <v>565</v>
      </c>
      <c r="L582" s="259" t="s">
        <v>565</v>
      </c>
      <c r="M582" s="259" t="s">
        <v>565</v>
      </c>
      <c r="N582" s="259" t="s">
        <v>565</v>
      </c>
      <c r="O582" s="259" t="s">
        <v>565</v>
      </c>
      <c r="P582" s="259" t="s">
        <v>565</v>
      </c>
      <c r="Q582" s="259" t="s">
        <v>565</v>
      </c>
      <c r="R582" s="259" t="s">
        <v>565</v>
      </c>
      <c r="S582" s="259" t="s">
        <v>565</v>
      </c>
      <c r="T582" s="259" t="s">
        <v>565</v>
      </c>
      <c r="U582" s="259" t="s">
        <v>565</v>
      </c>
      <c r="V582" s="260" t="s">
        <v>565</v>
      </c>
      <c r="W582" s="260" t="s">
        <v>565</v>
      </c>
      <c r="X582" s="259" t="s">
        <v>565</v>
      </c>
      <c r="Y582" s="259" t="s">
        <v>565</v>
      </c>
      <c r="Z582" s="259" t="s">
        <v>565</v>
      </c>
      <c r="AA582" s="259" t="s">
        <v>565</v>
      </c>
      <c r="AB582" s="259" t="s">
        <v>565</v>
      </c>
      <c r="AC582" s="259" t="s">
        <v>565</v>
      </c>
      <c r="AD582" s="259" t="s">
        <v>565</v>
      </c>
      <c r="AE582" s="259" t="s">
        <v>565</v>
      </c>
      <c r="AF582" s="259" t="s">
        <v>565</v>
      </c>
      <c r="AG582" s="259" t="s">
        <v>565</v>
      </c>
      <c r="AH582" s="259" t="s">
        <v>565</v>
      </c>
      <c r="AI582" s="259" t="s">
        <v>565</v>
      </c>
      <c r="AJ582" s="259" t="s">
        <v>565</v>
      </c>
      <c r="AK582" s="259" t="s">
        <v>565</v>
      </c>
      <c r="AL582" s="259" t="s">
        <v>565</v>
      </c>
      <c r="AM582" s="259" t="s">
        <v>565</v>
      </c>
      <c r="AN582" s="259" t="s">
        <v>565</v>
      </c>
      <c r="AO582" s="259" t="s">
        <v>565</v>
      </c>
      <c r="AP582" s="259" t="s">
        <v>565</v>
      </c>
      <c r="AQ582" s="259" t="s">
        <v>565</v>
      </c>
      <c r="AR582" s="259" t="s">
        <v>565</v>
      </c>
      <c r="AS582" s="259" t="s">
        <v>565</v>
      </c>
      <c r="AT582" s="259" t="s">
        <v>565</v>
      </c>
      <c r="AU582" s="259" t="s">
        <v>565</v>
      </c>
      <c r="AV582" s="259" t="s">
        <v>565</v>
      </c>
      <c r="AW582" s="259" t="s">
        <v>565</v>
      </c>
      <c r="AX582" s="259" t="s">
        <v>565</v>
      </c>
      <c r="AY582" s="259" t="s">
        <v>565</v>
      </c>
      <c r="AZ582" s="259" t="s">
        <v>565</v>
      </c>
      <c r="BA582" s="259" t="s">
        <v>565</v>
      </c>
    </row>
    <row r="583" spans="4:53">
      <c r="D583" s="259" t="s">
        <v>565</v>
      </c>
      <c r="E583" s="259" t="s">
        <v>565</v>
      </c>
      <c r="F583" s="259" t="s">
        <v>565</v>
      </c>
      <c r="G583" s="259" t="s">
        <v>565</v>
      </c>
      <c r="H583" s="259" t="s">
        <v>565</v>
      </c>
      <c r="I583" s="259" t="s">
        <v>565</v>
      </c>
      <c r="J583" s="259" t="s">
        <v>565</v>
      </c>
      <c r="K583" s="259" t="s">
        <v>565</v>
      </c>
      <c r="L583" s="259" t="s">
        <v>565</v>
      </c>
      <c r="M583" s="259" t="s">
        <v>565</v>
      </c>
      <c r="N583" s="259" t="s">
        <v>565</v>
      </c>
      <c r="O583" s="259" t="s">
        <v>565</v>
      </c>
      <c r="P583" s="259" t="s">
        <v>565</v>
      </c>
      <c r="Q583" s="259" t="s">
        <v>565</v>
      </c>
      <c r="R583" s="259" t="s">
        <v>565</v>
      </c>
      <c r="S583" s="259" t="s">
        <v>565</v>
      </c>
      <c r="T583" s="259" t="s">
        <v>565</v>
      </c>
      <c r="U583" s="259" t="s">
        <v>565</v>
      </c>
      <c r="V583" s="260" t="s">
        <v>565</v>
      </c>
      <c r="W583" s="260" t="s">
        <v>565</v>
      </c>
      <c r="X583" s="259" t="s">
        <v>565</v>
      </c>
      <c r="Y583" s="259" t="s">
        <v>565</v>
      </c>
      <c r="Z583" s="259" t="s">
        <v>565</v>
      </c>
      <c r="AA583" s="259" t="s">
        <v>565</v>
      </c>
      <c r="AB583" s="259" t="s">
        <v>565</v>
      </c>
      <c r="AC583" s="259" t="s">
        <v>565</v>
      </c>
      <c r="AD583" s="259" t="s">
        <v>565</v>
      </c>
      <c r="AE583" s="259" t="s">
        <v>565</v>
      </c>
      <c r="AF583" s="259" t="s">
        <v>565</v>
      </c>
      <c r="AG583" s="259" t="s">
        <v>565</v>
      </c>
      <c r="AH583" s="259" t="s">
        <v>565</v>
      </c>
      <c r="AI583" s="259" t="s">
        <v>565</v>
      </c>
      <c r="AJ583" s="259" t="s">
        <v>565</v>
      </c>
      <c r="AK583" s="259" t="s">
        <v>565</v>
      </c>
      <c r="AL583" s="259" t="s">
        <v>565</v>
      </c>
      <c r="AM583" s="259" t="s">
        <v>565</v>
      </c>
      <c r="AN583" s="259" t="s">
        <v>565</v>
      </c>
      <c r="AO583" s="259" t="s">
        <v>565</v>
      </c>
      <c r="AP583" s="259" t="s">
        <v>565</v>
      </c>
      <c r="AQ583" s="259" t="s">
        <v>565</v>
      </c>
      <c r="AR583" s="259" t="s">
        <v>565</v>
      </c>
      <c r="AS583" s="259" t="s">
        <v>565</v>
      </c>
      <c r="AT583" s="259" t="s">
        <v>565</v>
      </c>
      <c r="AU583" s="259" t="s">
        <v>565</v>
      </c>
      <c r="AV583" s="259" t="s">
        <v>565</v>
      </c>
      <c r="AW583" s="259" t="s">
        <v>565</v>
      </c>
      <c r="AX583" s="259" t="s">
        <v>565</v>
      </c>
      <c r="AY583" s="259" t="s">
        <v>565</v>
      </c>
      <c r="AZ583" s="259" t="s">
        <v>565</v>
      </c>
      <c r="BA583" s="259" t="s">
        <v>565</v>
      </c>
    </row>
    <row r="584" spans="4:53">
      <c r="D584" s="259" t="s">
        <v>565</v>
      </c>
      <c r="E584" s="259" t="s">
        <v>565</v>
      </c>
      <c r="F584" s="259" t="s">
        <v>565</v>
      </c>
      <c r="G584" s="259" t="s">
        <v>565</v>
      </c>
      <c r="H584" s="259" t="s">
        <v>565</v>
      </c>
      <c r="I584" s="259" t="s">
        <v>565</v>
      </c>
      <c r="J584" s="259" t="s">
        <v>565</v>
      </c>
      <c r="K584" s="259" t="s">
        <v>565</v>
      </c>
      <c r="L584" s="259" t="s">
        <v>565</v>
      </c>
      <c r="M584" s="259" t="s">
        <v>565</v>
      </c>
      <c r="N584" s="259" t="s">
        <v>565</v>
      </c>
      <c r="O584" s="259" t="s">
        <v>565</v>
      </c>
      <c r="P584" s="259" t="s">
        <v>565</v>
      </c>
      <c r="Q584" s="259" t="s">
        <v>565</v>
      </c>
      <c r="R584" s="259" t="s">
        <v>565</v>
      </c>
      <c r="S584" s="259" t="s">
        <v>565</v>
      </c>
      <c r="T584" s="259" t="s">
        <v>565</v>
      </c>
      <c r="U584" s="259" t="s">
        <v>565</v>
      </c>
      <c r="V584" s="260" t="s">
        <v>565</v>
      </c>
      <c r="W584" s="260" t="s">
        <v>565</v>
      </c>
      <c r="X584" s="259" t="s">
        <v>565</v>
      </c>
      <c r="Y584" s="259" t="s">
        <v>565</v>
      </c>
      <c r="Z584" s="259" t="s">
        <v>565</v>
      </c>
      <c r="AA584" s="259" t="s">
        <v>565</v>
      </c>
      <c r="AB584" s="259" t="s">
        <v>565</v>
      </c>
      <c r="AC584" s="259" t="s">
        <v>565</v>
      </c>
      <c r="AD584" s="259" t="s">
        <v>565</v>
      </c>
      <c r="AE584" s="259" t="s">
        <v>565</v>
      </c>
      <c r="AF584" s="259" t="s">
        <v>565</v>
      </c>
      <c r="AG584" s="259" t="s">
        <v>565</v>
      </c>
      <c r="AH584" s="259" t="s">
        <v>565</v>
      </c>
      <c r="AI584" s="259" t="s">
        <v>565</v>
      </c>
      <c r="AJ584" s="259" t="s">
        <v>565</v>
      </c>
      <c r="AK584" s="259" t="s">
        <v>565</v>
      </c>
      <c r="AL584" s="259" t="s">
        <v>565</v>
      </c>
      <c r="AM584" s="259" t="s">
        <v>565</v>
      </c>
      <c r="AN584" s="259" t="s">
        <v>565</v>
      </c>
      <c r="AO584" s="259" t="s">
        <v>565</v>
      </c>
      <c r="AP584" s="259" t="s">
        <v>565</v>
      </c>
      <c r="AQ584" s="259" t="s">
        <v>565</v>
      </c>
      <c r="AR584" s="259" t="s">
        <v>565</v>
      </c>
      <c r="AS584" s="259" t="s">
        <v>565</v>
      </c>
      <c r="AT584" s="259" t="s">
        <v>565</v>
      </c>
      <c r="AU584" s="259" t="s">
        <v>565</v>
      </c>
      <c r="AV584" s="259" t="s">
        <v>565</v>
      </c>
      <c r="AW584" s="259" t="s">
        <v>565</v>
      </c>
      <c r="AX584" s="259" t="s">
        <v>565</v>
      </c>
      <c r="AY584" s="259" t="s">
        <v>565</v>
      </c>
      <c r="AZ584" s="259" t="s">
        <v>565</v>
      </c>
      <c r="BA584" s="259" t="s">
        <v>565</v>
      </c>
    </row>
    <row r="585" spans="4:53">
      <c r="D585" s="259" t="s">
        <v>565</v>
      </c>
      <c r="E585" s="259" t="s">
        <v>565</v>
      </c>
      <c r="F585" s="259" t="s">
        <v>565</v>
      </c>
      <c r="G585" s="259" t="s">
        <v>565</v>
      </c>
      <c r="H585" s="259" t="s">
        <v>565</v>
      </c>
      <c r="I585" s="259" t="s">
        <v>565</v>
      </c>
      <c r="J585" s="259" t="s">
        <v>565</v>
      </c>
      <c r="K585" s="259" t="s">
        <v>565</v>
      </c>
      <c r="L585" s="259" t="s">
        <v>565</v>
      </c>
      <c r="M585" s="259" t="s">
        <v>565</v>
      </c>
      <c r="N585" s="259" t="s">
        <v>565</v>
      </c>
      <c r="O585" s="259" t="s">
        <v>565</v>
      </c>
      <c r="P585" s="259" t="s">
        <v>565</v>
      </c>
      <c r="Q585" s="259" t="s">
        <v>565</v>
      </c>
      <c r="R585" s="259" t="s">
        <v>565</v>
      </c>
      <c r="S585" s="259" t="s">
        <v>565</v>
      </c>
      <c r="T585" s="259" t="s">
        <v>565</v>
      </c>
      <c r="U585" s="259" t="s">
        <v>565</v>
      </c>
      <c r="V585" s="260" t="s">
        <v>565</v>
      </c>
      <c r="W585" s="260" t="s">
        <v>565</v>
      </c>
      <c r="X585" s="259" t="s">
        <v>565</v>
      </c>
      <c r="Y585" s="259" t="s">
        <v>565</v>
      </c>
      <c r="Z585" s="259" t="s">
        <v>565</v>
      </c>
      <c r="AA585" s="259" t="s">
        <v>565</v>
      </c>
      <c r="AB585" s="259" t="s">
        <v>565</v>
      </c>
      <c r="AC585" s="259" t="s">
        <v>565</v>
      </c>
      <c r="AD585" s="259" t="s">
        <v>565</v>
      </c>
      <c r="AE585" s="259" t="s">
        <v>565</v>
      </c>
      <c r="AF585" s="259" t="s">
        <v>565</v>
      </c>
      <c r="AG585" s="259" t="s">
        <v>565</v>
      </c>
      <c r="AH585" s="259" t="s">
        <v>565</v>
      </c>
      <c r="AI585" s="259" t="s">
        <v>565</v>
      </c>
      <c r="AJ585" s="259" t="s">
        <v>565</v>
      </c>
      <c r="AK585" s="259" t="s">
        <v>565</v>
      </c>
      <c r="AL585" s="259" t="s">
        <v>565</v>
      </c>
      <c r="AM585" s="259" t="s">
        <v>565</v>
      </c>
      <c r="AN585" s="259" t="s">
        <v>565</v>
      </c>
      <c r="AO585" s="259" t="s">
        <v>565</v>
      </c>
      <c r="AP585" s="259" t="s">
        <v>565</v>
      </c>
      <c r="AQ585" s="259" t="s">
        <v>565</v>
      </c>
      <c r="AR585" s="259" t="s">
        <v>565</v>
      </c>
      <c r="AS585" s="259" t="s">
        <v>565</v>
      </c>
      <c r="AT585" s="259" t="s">
        <v>565</v>
      </c>
      <c r="AU585" s="259" t="s">
        <v>565</v>
      </c>
      <c r="AV585" s="259" t="s">
        <v>565</v>
      </c>
      <c r="AW585" s="259" t="s">
        <v>565</v>
      </c>
      <c r="AX585" s="259" t="s">
        <v>565</v>
      </c>
      <c r="AY585" s="259" t="s">
        <v>565</v>
      </c>
      <c r="AZ585" s="259" t="s">
        <v>565</v>
      </c>
      <c r="BA585" s="259" t="s">
        <v>565</v>
      </c>
    </row>
    <row r="586" spans="4:53">
      <c r="D586" s="259" t="s">
        <v>565</v>
      </c>
      <c r="E586" s="259" t="s">
        <v>565</v>
      </c>
      <c r="F586" s="259" t="s">
        <v>565</v>
      </c>
      <c r="G586" s="259" t="s">
        <v>565</v>
      </c>
      <c r="H586" s="259" t="s">
        <v>565</v>
      </c>
      <c r="I586" s="259" t="s">
        <v>565</v>
      </c>
      <c r="J586" s="259" t="s">
        <v>565</v>
      </c>
      <c r="K586" s="259" t="s">
        <v>565</v>
      </c>
      <c r="L586" s="259" t="s">
        <v>565</v>
      </c>
      <c r="M586" s="259" t="s">
        <v>565</v>
      </c>
      <c r="N586" s="259" t="s">
        <v>565</v>
      </c>
      <c r="O586" s="259" t="s">
        <v>565</v>
      </c>
      <c r="P586" s="259" t="s">
        <v>565</v>
      </c>
      <c r="Q586" s="259" t="s">
        <v>565</v>
      </c>
      <c r="R586" s="259" t="s">
        <v>565</v>
      </c>
      <c r="S586" s="259" t="s">
        <v>565</v>
      </c>
      <c r="T586" s="259" t="s">
        <v>565</v>
      </c>
      <c r="U586" s="259" t="s">
        <v>565</v>
      </c>
      <c r="V586" s="260" t="s">
        <v>565</v>
      </c>
      <c r="W586" s="260" t="s">
        <v>565</v>
      </c>
      <c r="X586" s="259" t="s">
        <v>565</v>
      </c>
      <c r="Y586" s="259" t="s">
        <v>565</v>
      </c>
      <c r="Z586" s="259" t="s">
        <v>565</v>
      </c>
      <c r="AA586" s="259" t="s">
        <v>565</v>
      </c>
      <c r="AB586" s="259" t="s">
        <v>565</v>
      </c>
      <c r="AC586" s="259" t="s">
        <v>565</v>
      </c>
      <c r="AD586" s="259" t="s">
        <v>565</v>
      </c>
      <c r="AE586" s="259" t="s">
        <v>565</v>
      </c>
      <c r="AF586" s="259" t="s">
        <v>565</v>
      </c>
      <c r="AG586" s="259" t="s">
        <v>565</v>
      </c>
      <c r="AH586" s="259" t="s">
        <v>565</v>
      </c>
      <c r="AI586" s="259" t="s">
        <v>565</v>
      </c>
      <c r="AJ586" s="259" t="s">
        <v>565</v>
      </c>
      <c r="AK586" s="259" t="s">
        <v>565</v>
      </c>
      <c r="AL586" s="259" t="s">
        <v>565</v>
      </c>
      <c r="AM586" s="259" t="s">
        <v>565</v>
      </c>
      <c r="AN586" s="259" t="s">
        <v>565</v>
      </c>
      <c r="AO586" s="259" t="s">
        <v>565</v>
      </c>
      <c r="AP586" s="259" t="s">
        <v>565</v>
      </c>
      <c r="AQ586" s="259" t="s">
        <v>565</v>
      </c>
      <c r="AR586" s="259" t="s">
        <v>565</v>
      </c>
      <c r="AS586" s="259" t="s">
        <v>565</v>
      </c>
      <c r="AT586" s="259" t="s">
        <v>565</v>
      </c>
      <c r="AU586" s="259" t="s">
        <v>565</v>
      </c>
      <c r="AV586" s="259" t="s">
        <v>565</v>
      </c>
      <c r="AW586" s="259" t="s">
        <v>565</v>
      </c>
      <c r="AX586" s="259" t="s">
        <v>565</v>
      </c>
      <c r="AY586" s="259" t="s">
        <v>565</v>
      </c>
      <c r="AZ586" s="259" t="s">
        <v>565</v>
      </c>
      <c r="BA586" s="259" t="s">
        <v>565</v>
      </c>
    </row>
    <row r="587" spans="4:53">
      <c r="D587" s="259" t="s">
        <v>565</v>
      </c>
      <c r="E587" s="259" t="s">
        <v>565</v>
      </c>
      <c r="F587" s="259" t="s">
        <v>565</v>
      </c>
      <c r="G587" s="259" t="s">
        <v>565</v>
      </c>
      <c r="H587" s="259" t="s">
        <v>565</v>
      </c>
      <c r="I587" s="259" t="s">
        <v>565</v>
      </c>
      <c r="J587" s="259" t="s">
        <v>565</v>
      </c>
      <c r="K587" s="259" t="s">
        <v>565</v>
      </c>
      <c r="L587" s="259" t="s">
        <v>565</v>
      </c>
      <c r="M587" s="259" t="s">
        <v>565</v>
      </c>
      <c r="N587" s="259" t="s">
        <v>565</v>
      </c>
      <c r="O587" s="259" t="s">
        <v>565</v>
      </c>
      <c r="P587" s="259" t="s">
        <v>565</v>
      </c>
      <c r="Q587" s="259" t="s">
        <v>565</v>
      </c>
      <c r="R587" s="259" t="s">
        <v>565</v>
      </c>
      <c r="S587" s="259" t="s">
        <v>565</v>
      </c>
      <c r="T587" s="259" t="s">
        <v>565</v>
      </c>
      <c r="U587" s="259" t="s">
        <v>565</v>
      </c>
      <c r="V587" s="260" t="s">
        <v>565</v>
      </c>
      <c r="W587" s="260" t="s">
        <v>565</v>
      </c>
      <c r="X587" s="259" t="s">
        <v>565</v>
      </c>
      <c r="Y587" s="259" t="s">
        <v>565</v>
      </c>
      <c r="Z587" s="259" t="s">
        <v>565</v>
      </c>
      <c r="AA587" s="259" t="s">
        <v>565</v>
      </c>
      <c r="AB587" s="259" t="s">
        <v>565</v>
      </c>
      <c r="AC587" s="259" t="s">
        <v>565</v>
      </c>
      <c r="AD587" s="259" t="s">
        <v>565</v>
      </c>
      <c r="AE587" s="259" t="s">
        <v>565</v>
      </c>
      <c r="AF587" s="259" t="s">
        <v>565</v>
      </c>
      <c r="AG587" s="259" t="s">
        <v>565</v>
      </c>
      <c r="AH587" s="259" t="s">
        <v>565</v>
      </c>
      <c r="AI587" s="259" t="s">
        <v>565</v>
      </c>
      <c r="AJ587" s="259" t="s">
        <v>565</v>
      </c>
      <c r="AK587" s="259" t="s">
        <v>565</v>
      </c>
      <c r="AL587" s="259" t="s">
        <v>565</v>
      </c>
      <c r="AM587" s="259" t="s">
        <v>565</v>
      </c>
      <c r="AN587" s="259" t="s">
        <v>565</v>
      </c>
      <c r="AO587" s="259" t="s">
        <v>565</v>
      </c>
      <c r="AP587" s="259" t="s">
        <v>565</v>
      </c>
      <c r="AQ587" s="259" t="s">
        <v>565</v>
      </c>
      <c r="AR587" s="259" t="s">
        <v>565</v>
      </c>
      <c r="AS587" s="259" t="s">
        <v>565</v>
      </c>
      <c r="AT587" s="259" t="s">
        <v>565</v>
      </c>
      <c r="AU587" s="259" t="s">
        <v>565</v>
      </c>
      <c r="AV587" s="259" t="s">
        <v>565</v>
      </c>
      <c r="AW587" s="259" t="s">
        <v>565</v>
      </c>
      <c r="AX587" s="259" t="s">
        <v>565</v>
      </c>
      <c r="AY587" s="259" t="s">
        <v>565</v>
      </c>
      <c r="AZ587" s="259" t="s">
        <v>565</v>
      </c>
      <c r="BA587" s="259" t="s">
        <v>565</v>
      </c>
    </row>
    <row r="588" spans="4:53">
      <c r="D588" s="259" t="s">
        <v>565</v>
      </c>
      <c r="E588" s="259" t="s">
        <v>565</v>
      </c>
      <c r="F588" s="259" t="s">
        <v>565</v>
      </c>
      <c r="G588" s="259" t="s">
        <v>565</v>
      </c>
      <c r="H588" s="259" t="s">
        <v>565</v>
      </c>
      <c r="I588" s="259" t="s">
        <v>565</v>
      </c>
      <c r="J588" s="259" t="s">
        <v>565</v>
      </c>
      <c r="K588" s="259" t="s">
        <v>565</v>
      </c>
      <c r="L588" s="259" t="s">
        <v>565</v>
      </c>
      <c r="M588" s="259" t="s">
        <v>565</v>
      </c>
      <c r="N588" s="259" t="s">
        <v>565</v>
      </c>
      <c r="O588" s="259" t="s">
        <v>565</v>
      </c>
      <c r="P588" s="259" t="s">
        <v>565</v>
      </c>
      <c r="Q588" s="259" t="s">
        <v>565</v>
      </c>
      <c r="R588" s="259" t="s">
        <v>565</v>
      </c>
      <c r="S588" s="259" t="s">
        <v>565</v>
      </c>
      <c r="T588" s="259" t="s">
        <v>565</v>
      </c>
      <c r="U588" s="259" t="s">
        <v>565</v>
      </c>
      <c r="V588" s="260" t="s">
        <v>565</v>
      </c>
      <c r="W588" s="260" t="s">
        <v>565</v>
      </c>
      <c r="X588" s="259" t="s">
        <v>565</v>
      </c>
      <c r="Y588" s="259" t="s">
        <v>565</v>
      </c>
      <c r="Z588" s="259" t="s">
        <v>565</v>
      </c>
      <c r="AA588" s="259" t="s">
        <v>565</v>
      </c>
      <c r="AB588" s="259" t="s">
        <v>565</v>
      </c>
      <c r="AC588" s="259" t="s">
        <v>565</v>
      </c>
      <c r="AD588" s="259" t="s">
        <v>565</v>
      </c>
      <c r="AE588" s="259" t="s">
        <v>565</v>
      </c>
      <c r="AF588" s="259" t="s">
        <v>565</v>
      </c>
      <c r="AG588" s="259" t="s">
        <v>565</v>
      </c>
      <c r="AH588" s="259" t="s">
        <v>565</v>
      </c>
      <c r="AI588" s="259" t="s">
        <v>565</v>
      </c>
      <c r="AJ588" s="259" t="s">
        <v>565</v>
      </c>
      <c r="AK588" s="259" t="s">
        <v>565</v>
      </c>
      <c r="AL588" s="259" t="s">
        <v>565</v>
      </c>
      <c r="AM588" s="259" t="s">
        <v>565</v>
      </c>
      <c r="AN588" s="259" t="s">
        <v>565</v>
      </c>
      <c r="AO588" s="259" t="s">
        <v>565</v>
      </c>
      <c r="AP588" s="259" t="s">
        <v>565</v>
      </c>
      <c r="AQ588" s="259" t="s">
        <v>565</v>
      </c>
      <c r="AR588" s="259" t="s">
        <v>565</v>
      </c>
      <c r="AS588" s="259" t="s">
        <v>565</v>
      </c>
      <c r="AT588" s="259" t="s">
        <v>565</v>
      </c>
      <c r="AU588" s="259" t="s">
        <v>565</v>
      </c>
      <c r="AV588" s="259" t="s">
        <v>565</v>
      </c>
      <c r="AW588" s="259" t="s">
        <v>565</v>
      </c>
      <c r="AX588" s="259" t="s">
        <v>565</v>
      </c>
      <c r="AY588" s="259" t="s">
        <v>565</v>
      </c>
      <c r="AZ588" s="259" t="s">
        <v>565</v>
      </c>
      <c r="BA588" s="259" t="s">
        <v>565</v>
      </c>
    </row>
    <row r="589" spans="4:53">
      <c r="D589" s="259" t="s">
        <v>565</v>
      </c>
      <c r="E589" s="259" t="s">
        <v>565</v>
      </c>
      <c r="F589" s="259" t="s">
        <v>565</v>
      </c>
      <c r="G589" s="259" t="s">
        <v>565</v>
      </c>
      <c r="H589" s="259" t="s">
        <v>565</v>
      </c>
      <c r="I589" s="259" t="s">
        <v>565</v>
      </c>
      <c r="J589" s="259" t="s">
        <v>565</v>
      </c>
      <c r="K589" s="259" t="s">
        <v>565</v>
      </c>
      <c r="L589" s="259" t="s">
        <v>565</v>
      </c>
      <c r="M589" s="259" t="s">
        <v>565</v>
      </c>
      <c r="N589" s="259" t="s">
        <v>565</v>
      </c>
      <c r="O589" s="259" t="s">
        <v>565</v>
      </c>
      <c r="P589" s="259" t="s">
        <v>565</v>
      </c>
      <c r="Q589" s="259" t="s">
        <v>565</v>
      </c>
      <c r="R589" s="259" t="s">
        <v>565</v>
      </c>
      <c r="S589" s="259" t="s">
        <v>565</v>
      </c>
      <c r="T589" s="259" t="s">
        <v>565</v>
      </c>
      <c r="U589" s="259" t="s">
        <v>565</v>
      </c>
      <c r="V589" s="260" t="s">
        <v>565</v>
      </c>
      <c r="W589" s="260" t="s">
        <v>565</v>
      </c>
      <c r="X589" s="259" t="s">
        <v>565</v>
      </c>
      <c r="Y589" s="259" t="s">
        <v>565</v>
      </c>
      <c r="Z589" s="259" t="s">
        <v>565</v>
      </c>
      <c r="AA589" s="259" t="s">
        <v>565</v>
      </c>
      <c r="AB589" s="259" t="s">
        <v>565</v>
      </c>
      <c r="AC589" s="259" t="s">
        <v>565</v>
      </c>
      <c r="AD589" s="259" t="s">
        <v>565</v>
      </c>
      <c r="AE589" s="259" t="s">
        <v>565</v>
      </c>
      <c r="AF589" s="259" t="s">
        <v>565</v>
      </c>
      <c r="AG589" s="259" t="s">
        <v>565</v>
      </c>
      <c r="AH589" s="259" t="s">
        <v>565</v>
      </c>
      <c r="AI589" s="259" t="s">
        <v>565</v>
      </c>
      <c r="AJ589" s="259" t="s">
        <v>565</v>
      </c>
      <c r="AK589" s="259" t="s">
        <v>565</v>
      </c>
      <c r="AL589" s="259" t="s">
        <v>565</v>
      </c>
      <c r="AM589" s="259" t="s">
        <v>565</v>
      </c>
      <c r="AN589" s="259" t="s">
        <v>565</v>
      </c>
      <c r="AO589" s="259" t="s">
        <v>565</v>
      </c>
      <c r="AP589" s="259" t="s">
        <v>565</v>
      </c>
      <c r="AQ589" s="259" t="s">
        <v>565</v>
      </c>
      <c r="AR589" s="259" t="s">
        <v>565</v>
      </c>
      <c r="AS589" s="259" t="s">
        <v>565</v>
      </c>
      <c r="AT589" s="259" t="s">
        <v>565</v>
      </c>
      <c r="AU589" s="259" t="s">
        <v>565</v>
      </c>
      <c r="AV589" s="259" t="s">
        <v>565</v>
      </c>
      <c r="AW589" s="259" t="s">
        <v>565</v>
      </c>
      <c r="AX589" s="259" t="s">
        <v>565</v>
      </c>
      <c r="AY589" s="259" t="s">
        <v>565</v>
      </c>
      <c r="AZ589" s="259" t="s">
        <v>565</v>
      </c>
      <c r="BA589" s="259" t="s">
        <v>565</v>
      </c>
    </row>
    <row r="590" spans="4:53">
      <c r="D590" s="259" t="s">
        <v>565</v>
      </c>
      <c r="E590" s="259" t="s">
        <v>565</v>
      </c>
      <c r="F590" s="259" t="s">
        <v>565</v>
      </c>
      <c r="G590" s="259" t="s">
        <v>565</v>
      </c>
      <c r="H590" s="259" t="s">
        <v>565</v>
      </c>
      <c r="I590" s="259" t="s">
        <v>565</v>
      </c>
      <c r="J590" s="259" t="s">
        <v>565</v>
      </c>
      <c r="K590" s="259" t="s">
        <v>565</v>
      </c>
      <c r="L590" s="259" t="s">
        <v>565</v>
      </c>
      <c r="M590" s="259" t="s">
        <v>565</v>
      </c>
      <c r="N590" s="259" t="s">
        <v>565</v>
      </c>
      <c r="O590" s="259" t="s">
        <v>565</v>
      </c>
      <c r="P590" s="259" t="s">
        <v>565</v>
      </c>
      <c r="Q590" s="259" t="s">
        <v>565</v>
      </c>
      <c r="R590" s="259" t="s">
        <v>565</v>
      </c>
      <c r="S590" s="259" t="s">
        <v>565</v>
      </c>
      <c r="T590" s="259" t="s">
        <v>565</v>
      </c>
      <c r="U590" s="259" t="s">
        <v>565</v>
      </c>
      <c r="V590" s="260" t="s">
        <v>565</v>
      </c>
      <c r="W590" s="260" t="s">
        <v>565</v>
      </c>
      <c r="X590" s="259" t="s">
        <v>565</v>
      </c>
      <c r="Y590" s="259" t="s">
        <v>565</v>
      </c>
      <c r="Z590" s="259" t="s">
        <v>565</v>
      </c>
      <c r="AA590" s="259" t="s">
        <v>565</v>
      </c>
      <c r="AB590" s="259" t="s">
        <v>565</v>
      </c>
      <c r="AC590" s="259" t="s">
        <v>565</v>
      </c>
      <c r="AD590" s="259" t="s">
        <v>565</v>
      </c>
      <c r="AE590" s="259" t="s">
        <v>565</v>
      </c>
      <c r="AF590" s="259" t="s">
        <v>565</v>
      </c>
      <c r="AG590" s="259" t="s">
        <v>565</v>
      </c>
      <c r="AH590" s="259" t="s">
        <v>565</v>
      </c>
      <c r="AI590" s="259" t="s">
        <v>565</v>
      </c>
      <c r="AJ590" s="259" t="s">
        <v>565</v>
      </c>
      <c r="AK590" s="259" t="s">
        <v>565</v>
      </c>
      <c r="AL590" s="259" t="s">
        <v>565</v>
      </c>
      <c r="AM590" s="259" t="s">
        <v>565</v>
      </c>
      <c r="AN590" s="259" t="s">
        <v>565</v>
      </c>
      <c r="AO590" s="259" t="s">
        <v>565</v>
      </c>
      <c r="AP590" s="259" t="s">
        <v>565</v>
      </c>
      <c r="AQ590" s="259" t="s">
        <v>565</v>
      </c>
      <c r="AR590" s="259" t="s">
        <v>565</v>
      </c>
      <c r="AS590" s="259" t="s">
        <v>565</v>
      </c>
      <c r="AT590" s="259" t="s">
        <v>565</v>
      </c>
      <c r="AU590" s="259" t="s">
        <v>565</v>
      </c>
      <c r="AV590" s="259" t="s">
        <v>565</v>
      </c>
      <c r="AW590" s="259" t="s">
        <v>565</v>
      </c>
      <c r="AX590" s="259" t="s">
        <v>565</v>
      </c>
      <c r="AY590" s="259" t="s">
        <v>565</v>
      </c>
      <c r="AZ590" s="259" t="s">
        <v>565</v>
      </c>
      <c r="BA590" s="259" t="s">
        <v>565</v>
      </c>
    </row>
    <row r="591" spans="4:53">
      <c r="D591" s="259" t="s">
        <v>565</v>
      </c>
      <c r="E591" s="259" t="s">
        <v>565</v>
      </c>
      <c r="F591" s="259" t="s">
        <v>565</v>
      </c>
      <c r="G591" s="259" t="s">
        <v>565</v>
      </c>
      <c r="H591" s="259" t="s">
        <v>565</v>
      </c>
      <c r="I591" s="259" t="s">
        <v>565</v>
      </c>
      <c r="J591" s="259" t="s">
        <v>565</v>
      </c>
      <c r="K591" s="259" t="s">
        <v>565</v>
      </c>
      <c r="L591" s="259" t="s">
        <v>565</v>
      </c>
      <c r="M591" s="259" t="s">
        <v>565</v>
      </c>
      <c r="N591" s="259" t="s">
        <v>565</v>
      </c>
      <c r="O591" s="259" t="s">
        <v>565</v>
      </c>
      <c r="P591" s="259" t="s">
        <v>565</v>
      </c>
      <c r="Q591" s="259" t="s">
        <v>565</v>
      </c>
      <c r="R591" s="259" t="s">
        <v>565</v>
      </c>
      <c r="S591" s="259" t="s">
        <v>565</v>
      </c>
      <c r="T591" s="259" t="s">
        <v>565</v>
      </c>
      <c r="U591" s="259" t="s">
        <v>565</v>
      </c>
      <c r="V591" s="260" t="s">
        <v>565</v>
      </c>
      <c r="W591" s="260" t="s">
        <v>565</v>
      </c>
      <c r="X591" s="259" t="s">
        <v>565</v>
      </c>
      <c r="Y591" s="259" t="s">
        <v>565</v>
      </c>
      <c r="Z591" s="259" t="s">
        <v>565</v>
      </c>
      <c r="AA591" s="259" t="s">
        <v>565</v>
      </c>
      <c r="AB591" s="259" t="s">
        <v>565</v>
      </c>
      <c r="AC591" s="259" t="s">
        <v>565</v>
      </c>
      <c r="AD591" s="259" t="s">
        <v>565</v>
      </c>
      <c r="AE591" s="259" t="s">
        <v>565</v>
      </c>
      <c r="AF591" s="259" t="s">
        <v>565</v>
      </c>
      <c r="AG591" s="259" t="s">
        <v>565</v>
      </c>
      <c r="AH591" s="259" t="s">
        <v>565</v>
      </c>
      <c r="AI591" s="259" t="s">
        <v>565</v>
      </c>
      <c r="AJ591" s="259" t="s">
        <v>565</v>
      </c>
      <c r="AK591" s="259" t="s">
        <v>565</v>
      </c>
      <c r="AL591" s="259" t="s">
        <v>565</v>
      </c>
      <c r="AM591" s="259" t="s">
        <v>565</v>
      </c>
      <c r="AN591" s="259" t="s">
        <v>565</v>
      </c>
      <c r="AO591" s="259" t="s">
        <v>565</v>
      </c>
      <c r="AP591" s="259" t="s">
        <v>565</v>
      </c>
      <c r="AQ591" s="259" t="s">
        <v>565</v>
      </c>
      <c r="AR591" s="259" t="s">
        <v>565</v>
      </c>
      <c r="AS591" s="259" t="s">
        <v>565</v>
      </c>
      <c r="AT591" s="259" t="s">
        <v>565</v>
      </c>
      <c r="AU591" s="259" t="s">
        <v>565</v>
      </c>
      <c r="AV591" s="259" t="s">
        <v>565</v>
      </c>
      <c r="AW591" s="259" t="s">
        <v>565</v>
      </c>
      <c r="AX591" s="259" t="s">
        <v>565</v>
      </c>
      <c r="AY591" s="259" t="s">
        <v>565</v>
      </c>
      <c r="AZ591" s="259" t="s">
        <v>565</v>
      </c>
      <c r="BA591" s="259" t="s">
        <v>565</v>
      </c>
    </row>
    <row r="592" spans="4:53">
      <c r="D592" s="259" t="s">
        <v>565</v>
      </c>
      <c r="E592" s="259" t="s">
        <v>565</v>
      </c>
      <c r="F592" s="259" t="s">
        <v>565</v>
      </c>
      <c r="G592" s="259" t="s">
        <v>565</v>
      </c>
      <c r="H592" s="259" t="s">
        <v>565</v>
      </c>
      <c r="I592" s="259" t="s">
        <v>565</v>
      </c>
      <c r="J592" s="259" t="s">
        <v>565</v>
      </c>
      <c r="K592" s="259" t="s">
        <v>565</v>
      </c>
      <c r="L592" s="259" t="s">
        <v>565</v>
      </c>
      <c r="M592" s="259" t="s">
        <v>565</v>
      </c>
      <c r="N592" s="259" t="s">
        <v>565</v>
      </c>
      <c r="O592" s="259" t="s">
        <v>565</v>
      </c>
      <c r="P592" s="259" t="s">
        <v>565</v>
      </c>
      <c r="Q592" s="259" t="s">
        <v>565</v>
      </c>
      <c r="R592" s="259" t="s">
        <v>565</v>
      </c>
      <c r="S592" s="259" t="s">
        <v>565</v>
      </c>
      <c r="T592" s="259" t="s">
        <v>565</v>
      </c>
      <c r="U592" s="259" t="s">
        <v>565</v>
      </c>
      <c r="V592" s="260" t="s">
        <v>565</v>
      </c>
      <c r="W592" s="260" t="s">
        <v>565</v>
      </c>
      <c r="X592" s="259" t="s">
        <v>565</v>
      </c>
      <c r="Y592" s="259" t="s">
        <v>565</v>
      </c>
      <c r="Z592" s="259" t="s">
        <v>565</v>
      </c>
      <c r="AA592" s="259" t="s">
        <v>565</v>
      </c>
      <c r="AB592" s="259" t="s">
        <v>565</v>
      </c>
      <c r="AC592" s="259" t="s">
        <v>565</v>
      </c>
      <c r="AD592" s="259" t="s">
        <v>565</v>
      </c>
      <c r="AE592" s="259" t="s">
        <v>565</v>
      </c>
      <c r="AF592" s="259" t="s">
        <v>565</v>
      </c>
      <c r="AG592" s="259" t="s">
        <v>565</v>
      </c>
      <c r="AH592" s="259" t="s">
        <v>565</v>
      </c>
      <c r="AI592" s="259" t="s">
        <v>565</v>
      </c>
      <c r="AJ592" s="259" t="s">
        <v>565</v>
      </c>
      <c r="AK592" s="259" t="s">
        <v>565</v>
      </c>
      <c r="AL592" s="259" t="s">
        <v>565</v>
      </c>
      <c r="AM592" s="259" t="s">
        <v>565</v>
      </c>
      <c r="AN592" s="259" t="s">
        <v>565</v>
      </c>
      <c r="AO592" s="259" t="s">
        <v>565</v>
      </c>
      <c r="AP592" s="259" t="s">
        <v>565</v>
      </c>
      <c r="AQ592" s="259" t="s">
        <v>565</v>
      </c>
      <c r="AR592" s="259" t="s">
        <v>565</v>
      </c>
      <c r="AS592" s="259" t="s">
        <v>565</v>
      </c>
      <c r="AT592" s="259" t="s">
        <v>565</v>
      </c>
      <c r="AU592" s="259" t="s">
        <v>565</v>
      </c>
      <c r="AV592" s="259" t="s">
        <v>565</v>
      </c>
      <c r="AW592" s="259" t="s">
        <v>565</v>
      </c>
      <c r="AX592" s="259" t="s">
        <v>565</v>
      </c>
      <c r="AY592" s="259" t="s">
        <v>565</v>
      </c>
      <c r="AZ592" s="259" t="s">
        <v>565</v>
      </c>
      <c r="BA592" s="259" t="s">
        <v>565</v>
      </c>
    </row>
    <row r="593" spans="4:53">
      <c r="D593" s="259" t="s">
        <v>565</v>
      </c>
      <c r="E593" s="259" t="s">
        <v>565</v>
      </c>
      <c r="F593" s="259" t="s">
        <v>565</v>
      </c>
      <c r="G593" s="259" t="s">
        <v>565</v>
      </c>
      <c r="H593" s="259" t="s">
        <v>565</v>
      </c>
      <c r="I593" s="259" t="s">
        <v>565</v>
      </c>
      <c r="J593" s="259" t="s">
        <v>565</v>
      </c>
      <c r="K593" s="259" t="s">
        <v>565</v>
      </c>
      <c r="L593" s="259" t="s">
        <v>565</v>
      </c>
      <c r="M593" s="259" t="s">
        <v>565</v>
      </c>
      <c r="N593" s="259" t="s">
        <v>565</v>
      </c>
      <c r="O593" s="259" t="s">
        <v>565</v>
      </c>
      <c r="P593" s="259" t="s">
        <v>565</v>
      </c>
      <c r="Q593" s="259" t="s">
        <v>565</v>
      </c>
      <c r="R593" s="259" t="s">
        <v>565</v>
      </c>
      <c r="S593" s="259" t="s">
        <v>565</v>
      </c>
      <c r="T593" s="259" t="s">
        <v>565</v>
      </c>
      <c r="U593" s="259" t="s">
        <v>565</v>
      </c>
      <c r="V593" s="260" t="s">
        <v>565</v>
      </c>
      <c r="W593" s="260" t="s">
        <v>565</v>
      </c>
      <c r="X593" s="259" t="s">
        <v>565</v>
      </c>
      <c r="Y593" s="259" t="s">
        <v>565</v>
      </c>
      <c r="Z593" s="259" t="s">
        <v>565</v>
      </c>
      <c r="AA593" s="259" t="s">
        <v>565</v>
      </c>
      <c r="AB593" s="259" t="s">
        <v>565</v>
      </c>
      <c r="AC593" s="259" t="s">
        <v>565</v>
      </c>
      <c r="AD593" s="259" t="s">
        <v>565</v>
      </c>
      <c r="AE593" s="259" t="s">
        <v>565</v>
      </c>
      <c r="AF593" s="259" t="s">
        <v>565</v>
      </c>
      <c r="AG593" s="259" t="s">
        <v>565</v>
      </c>
      <c r="AH593" s="259" t="s">
        <v>565</v>
      </c>
      <c r="AI593" s="259" t="s">
        <v>565</v>
      </c>
      <c r="AJ593" s="259" t="s">
        <v>565</v>
      </c>
      <c r="AK593" s="259" t="s">
        <v>565</v>
      </c>
      <c r="AL593" s="259" t="s">
        <v>565</v>
      </c>
      <c r="AM593" s="259" t="s">
        <v>565</v>
      </c>
      <c r="AN593" s="259" t="s">
        <v>565</v>
      </c>
      <c r="AO593" s="259" t="s">
        <v>565</v>
      </c>
      <c r="AP593" s="259" t="s">
        <v>565</v>
      </c>
      <c r="AQ593" s="259" t="s">
        <v>565</v>
      </c>
      <c r="AR593" s="259" t="s">
        <v>565</v>
      </c>
      <c r="AS593" s="259" t="s">
        <v>565</v>
      </c>
      <c r="AT593" s="259" t="s">
        <v>565</v>
      </c>
      <c r="AU593" s="259" t="s">
        <v>565</v>
      </c>
      <c r="AV593" s="259" t="s">
        <v>565</v>
      </c>
      <c r="AW593" s="259" t="s">
        <v>565</v>
      </c>
      <c r="AX593" s="259" t="s">
        <v>565</v>
      </c>
      <c r="AY593" s="259" t="s">
        <v>565</v>
      </c>
      <c r="AZ593" s="259" t="s">
        <v>565</v>
      </c>
      <c r="BA593" s="259" t="s">
        <v>565</v>
      </c>
    </row>
    <row r="594" spans="4:53">
      <c r="D594" s="259" t="s">
        <v>565</v>
      </c>
      <c r="E594" s="259" t="s">
        <v>565</v>
      </c>
      <c r="F594" s="259" t="s">
        <v>565</v>
      </c>
      <c r="G594" s="259" t="s">
        <v>565</v>
      </c>
      <c r="H594" s="259" t="s">
        <v>565</v>
      </c>
      <c r="I594" s="259" t="s">
        <v>565</v>
      </c>
      <c r="J594" s="259" t="s">
        <v>565</v>
      </c>
      <c r="K594" s="259" t="s">
        <v>565</v>
      </c>
      <c r="L594" s="259" t="s">
        <v>565</v>
      </c>
      <c r="M594" s="259" t="s">
        <v>565</v>
      </c>
      <c r="N594" s="259" t="s">
        <v>565</v>
      </c>
      <c r="O594" s="259" t="s">
        <v>565</v>
      </c>
      <c r="P594" s="259" t="s">
        <v>565</v>
      </c>
      <c r="Q594" s="259" t="s">
        <v>565</v>
      </c>
      <c r="R594" s="259" t="s">
        <v>565</v>
      </c>
      <c r="S594" s="259" t="s">
        <v>565</v>
      </c>
      <c r="T594" s="259" t="s">
        <v>565</v>
      </c>
      <c r="U594" s="259" t="s">
        <v>565</v>
      </c>
      <c r="V594" s="260" t="s">
        <v>565</v>
      </c>
      <c r="W594" s="260" t="s">
        <v>565</v>
      </c>
      <c r="X594" s="259" t="s">
        <v>565</v>
      </c>
      <c r="Y594" s="259" t="s">
        <v>565</v>
      </c>
      <c r="Z594" s="259" t="s">
        <v>565</v>
      </c>
      <c r="AA594" s="259" t="s">
        <v>565</v>
      </c>
      <c r="AB594" s="259" t="s">
        <v>565</v>
      </c>
      <c r="AC594" s="259" t="s">
        <v>565</v>
      </c>
      <c r="AD594" s="259" t="s">
        <v>565</v>
      </c>
      <c r="AE594" s="259" t="s">
        <v>565</v>
      </c>
      <c r="AF594" s="259" t="s">
        <v>565</v>
      </c>
      <c r="AG594" s="259" t="s">
        <v>565</v>
      </c>
      <c r="AH594" s="259" t="s">
        <v>565</v>
      </c>
      <c r="AI594" s="259" t="s">
        <v>565</v>
      </c>
      <c r="AJ594" s="259" t="s">
        <v>565</v>
      </c>
      <c r="AK594" s="259" t="s">
        <v>565</v>
      </c>
      <c r="AL594" s="259" t="s">
        <v>565</v>
      </c>
      <c r="AM594" s="259" t="s">
        <v>565</v>
      </c>
      <c r="AN594" s="259" t="s">
        <v>565</v>
      </c>
      <c r="AO594" s="259" t="s">
        <v>565</v>
      </c>
      <c r="AP594" s="259" t="s">
        <v>565</v>
      </c>
      <c r="AQ594" s="259" t="s">
        <v>565</v>
      </c>
      <c r="AR594" s="259" t="s">
        <v>565</v>
      </c>
      <c r="AS594" s="259" t="s">
        <v>565</v>
      </c>
      <c r="AT594" s="259" t="s">
        <v>565</v>
      </c>
      <c r="AU594" s="259" t="s">
        <v>565</v>
      </c>
      <c r="AV594" s="259" t="s">
        <v>565</v>
      </c>
      <c r="AW594" s="259" t="s">
        <v>565</v>
      </c>
      <c r="AX594" s="259" t="s">
        <v>565</v>
      </c>
      <c r="AY594" s="259" t="s">
        <v>565</v>
      </c>
      <c r="AZ594" s="259" t="s">
        <v>565</v>
      </c>
      <c r="BA594" s="259" t="s">
        <v>565</v>
      </c>
    </row>
    <row r="595" spans="4:53">
      <c r="D595" s="259" t="s">
        <v>565</v>
      </c>
      <c r="E595" s="259" t="s">
        <v>565</v>
      </c>
      <c r="F595" s="259" t="s">
        <v>565</v>
      </c>
      <c r="G595" s="259" t="s">
        <v>565</v>
      </c>
      <c r="H595" s="259" t="s">
        <v>565</v>
      </c>
      <c r="I595" s="259" t="s">
        <v>565</v>
      </c>
      <c r="J595" s="259" t="s">
        <v>565</v>
      </c>
      <c r="K595" s="259" t="s">
        <v>565</v>
      </c>
      <c r="L595" s="259" t="s">
        <v>565</v>
      </c>
      <c r="M595" s="259" t="s">
        <v>565</v>
      </c>
      <c r="N595" s="259" t="s">
        <v>565</v>
      </c>
      <c r="O595" s="259" t="s">
        <v>565</v>
      </c>
      <c r="P595" s="259" t="s">
        <v>565</v>
      </c>
      <c r="Q595" s="259" t="s">
        <v>565</v>
      </c>
      <c r="R595" s="259" t="s">
        <v>565</v>
      </c>
      <c r="S595" s="259" t="s">
        <v>565</v>
      </c>
      <c r="T595" s="259" t="s">
        <v>565</v>
      </c>
      <c r="U595" s="259" t="s">
        <v>565</v>
      </c>
      <c r="V595" s="260" t="s">
        <v>565</v>
      </c>
      <c r="W595" s="260" t="s">
        <v>565</v>
      </c>
      <c r="X595" s="259" t="s">
        <v>565</v>
      </c>
      <c r="Y595" s="259" t="s">
        <v>565</v>
      </c>
      <c r="Z595" s="259" t="s">
        <v>565</v>
      </c>
      <c r="AA595" s="259" t="s">
        <v>565</v>
      </c>
      <c r="AB595" s="259" t="s">
        <v>565</v>
      </c>
      <c r="AC595" s="259" t="s">
        <v>565</v>
      </c>
      <c r="AD595" s="259" t="s">
        <v>565</v>
      </c>
      <c r="AE595" s="259" t="s">
        <v>565</v>
      </c>
      <c r="AF595" s="259" t="s">
        <v>565</v>
      </c>
      <c r="AG595" s="259" t="s">
        <v>565</v>
      </c>
      <c r="AH595" s="259" t="s">
        <v>565</v>
      </c>
      <c r="AI595" s="259" t="s">
        <v>565</v>
      </c>
      <c r="AJ595" s="259" t="s">
        <v>565</v>
      </c>
      <c r="AK595" s="259" t="s">
        <v>565</v>
      </c>
      <c r="AL595" s="259" t="s">
        <v>565</v>
      </c>
      <c r="AM595" s="259" t="s">
        <v>565</v>
      </c>
      <c r="AN595" s="259" t="s">
        <v>565</v>
      </c>
      <c r="AO595" s="259" t="s">
        <v>565</v>
      </c>
      <c r="AP595" s="259" t="s">
        <v>565</v>
      </c>
      <c r="AQ595" s="259" t="s">
        <v>565</v>
      </c>
      <c r="AR595" s="259" t="s">
        <v>565</v>
      </c>
      <c r="AS595" s="259" t="s">
        <v>565</v>
      </c>
      <c r="AT595" s="259" t="s">
        <v>565</v>
      </c>
      <c r="AU595" s="259" t="s">
        <v>565</v>
      </c>
      <c r="AV595" s="259" t="s">
        <v>565</v>
      </c>
      <c r="AW595" s="259" t="s">
        <v>565</v>
      </c>
      <c r="AX595" s="259" t="s">
        <v>565</v>
      </c>
      <c r="AY595" s="259" t="s">
        <v>565</v>
      </c>
      <c r="AZ595" s="259" t="s">
        <v>565</v>
      </c>
      <c r="BA595" s="259" t="s">
        <v>565</v>
      </c>
    </row>
    <row r="596" spans="4:53">
      <c r="D596" s="259" t="s">
        <v>565</v>
      </c>
      <c r="E596" s="259" t="s">
        <v>565</v>
      </c>
      <c r="F596" s="259" t="s">
        <v>565</v>
      </c>
      <c r="G596" s="259" t="s">
        <v>565</v>
      </c>
      <c r="H596" s="259" t="s">
        <v>565</v>
      </c>
      <c r="I596" s="259" t="s">
        <v>565</v>
      </c>
      <c r="J596" s="259" t="s">
        <v>565</v>
      </c>
      <c r="K596" s="259" t="s">
        <v>565</v>
      </c>
      <c r="L596" s="259" t="s">
        <v>565</v>
      </c>
      <c r="M596" s="259" t="s">
        <v>565</v>
      </c>
      <c r="N596" s="259" t="s">
        <v>565</v>
      </c>
      <c r="O596" s="259" t="s">
        <v>565</v>
      </c>
      <c r="P596" s="259" t="s">
        <v>565</v>
      </c>
      <c r="Q596" s="259" t="s">
        <v>565</v>
      </c>
      <c r="R596" s="259" t="s">
        <v>565</v>
      </c>
      <c r="S596" s="259" t="s">
        <v>565</v>
      </c>
      <c r="T596" s="259" t="s">
        <v>565</v>
      </c>
      <c r="U596" s="259" t="s">
        <v>565</v>
      </c>
      <c r="V596" s="260" t="s">
        <v>565</v>
      </c>
      <c r="W596" s="260" t="s">
        <v>565</v>
      </c>
      <c r="X596" s="259" t="s">
        <v>565</v>
      </c>
      <c r="Y596" s="259" t="s">
        <v>565</v>
      </c>
      <c r="Z596" s="259" t="s">
        <v>565</v>
      </c>
      <c r="AA596" s="259" t="s">
        <v>565</v>
      </c>
      <c r="AB596" s="259" t="s">
        <v>565</v>
      </c>
      <c r="AC596" s="259" t="s">
        <v>565</v>
      </c>
      <c r="AD596" s="259" t="s">
        <v>565</v>
      </c>
      <c r="AE596" s="259" t="s">
        <v>565</v>
      </c>
      <c r="AF596" s="259" t="s">
        <v>565</v>
      </c>
      <c r="AG596" s="259" t="s">
        <v>565</v>
      </c>
      <c r="AH596" s="259" t="s">
        <v>565</v>
      </c>
      <c r="AI596" s="259" t="s">
        <v>565</v>
      </c>
      <c r="AJ596" s="259" t="s">
        <v>565</v>
      </c>
      <c r="AK596" s="259" t="s">
        <v>565</v>
      </c>
      <c r="AL596" s="259" t="s">
        <v>565</v>
      </c>
      <c r="AM596" s="259" t="s">
        <v>565</v>
      </c>
      <c r="AN596" s="259" t="s">
        <v>565</v>
      </c>
      <c r="AO596" s="259" t="s">
        <v>565</v>
      </c>
      <c r="AP596" s="259" t="s">
        <v>565</v>
      </c>
      <c r="AQ596" s="259" t="s">
        <v>565</v>
      </c>
      <c r="AR596" s="259" t="s">
        <v>565</v>
      </c>
      <c r="AS596" s="259" t="s">
        <v>565</v>
      </c>
      <c r="AT596" s="259" t="s">
        <v>565</v>
      </c>
      <c r="AU596" s="259" t="s">
        <v>565</v>
      </c>
      <c r="AV596" s="259" t="s">
        <v>565</v>
      </c>
      <c r="AW596" s="259" t="s">
        <v>565</v>
      </c>
      <c r="AX596" s="259" t="s">
        <v>565</v>
      </c>
      <c r="AY596" s="259" t="s">
        <v>565</v>
      </c>
      <c r="AZ596" s="259" t="s">
        <v>565</v>
      </c>
      <c r="BA596" s="259" t="s">
        <v>565</v>
      </c>
    </row>
    <row r="597" spans="4:53">
      <c r="D597" s="259" t="s">
        <v>565</v>
      </c>
      <c r="E597" s="259" t="s">
        <v>565</v>
      </c>
      <c r="F597" s="259" t="s">
        <v>565</v>
      </c>
      <c r="G597" s="259" t="s">
        <v>565</v>
      </c>
      <c r="H597" s="259" t="s">
        <v>565</v>
      </c>
      <c r="I597" s="259" t="s">
        <v>565</v>
      </c>
      <c r="J597" s="259" t="s">
        <v>565</v>
      </c>
      <c r="K597" s="259" t="s">
        <v>565</v>
      </c>
      <c r="L597" s="259" t="s">
        <v>565</v>
      </c>
      <c r="M597" s="259" t="s">
        <v>565</v>
      </c>
      <c r="N597" s="259" t="s">
        <v>565</v>
      </c>
      <c r="O597" s="259" t="s">
        <v>565</v>
      </c>
      <c r="P597" s="259" t="s">
        <v>565</v>
      </c>
      <c r="Q597" s="259" t="s">
        <v>565</v>
      </c>
      <c r="R597" s="259" t="s">
        <v>565</v>
      </c>
      <c r="S597" s="259" t="s">
        <v>565</v>
      </c>
      <c r="T597" s="259" t="s">
        <v>565</v>
      </c>
      <c r="U597" s="259" t="s">
        <v>565</v>
      </c>
      <c r="V597" s="260" t="s">
        <v>565</v>
      </c>
      <c r="W597" s="260" t="s">
        <v>565</v>
      </c>
      <c r="X597" s="259" t="s">
        <v>565</v>
      </c>
      <c r="Y597" s="259" t="s">
        <v>565</v>
      </c>
      <c r="Z597" s="259" t="s">
        <v>565</v>
      </c>
      <c r="AA597" s="259" t="s">
        <v>565</v>
      </c>
      <c r="AB597" s="259" t="s">
        <v>565</v>
      </c>
      <c r="AC597" s="259" t="s">
        <v>565</v>
      </c>
      <c r="AD597" s="259" t="s">
        <v>565</v>
      </c>
      <c r="AE597" s="259" t="s">
        <v>565</v>
      </c>
      <c r="AF597" s="259" t="s">
        <v>565</v>
      </c>
      <c r="AG597" s="259" t="s">
        <v>565</v>
      </c>
      <c r="AH597" s="259" t="s">
        <v>565</v>
      </c>
      <c r="AI597" s="259" t="s">
        <v>565</v>
      </c>
      <c r="AJ597" s="259" t="s">
        <v>565</v>
      </c>
      <c r="AK597" s="259" t="s">
        <v>565</v>
      </c>
      <c r="AL597" s="259" t="s">
        <v>565</v>
      </c>
      <c r="AM597" s="259" t="s">
        <v>565</v>
      </c>
      <c r="AN597" s="259" t="s">
        <v>565</v>
      </c>
      <c r="AO597" s="259" t="s">
        <v>565</v>
      </c>
      <c r="AP597" s="259" t="s">
        <v>565</v>
      </c>
      <c r="AQ597" s="259" t="s">
        <v>565</v>
      </c>
      <c r="AR597" s="259" t="s">
        <v>565</v>
      </c>
      <c r="AS597" s="259" t="s">
        <v>565</v>
      </c>
      <c r="AT597" s="259" t="s">
        <v>565</v>
      </c>
      <c r="AU597" s="259" t="s">
        <v>565</v>
      </c>
      <c r="AV597" s="259" t="s">
        <v>565</v>
      </c>
      <c r="AW597" s="259" t="s">
        <v>565</v>
      </c>
      <c r="AX597" s="259" t="s">
        <v>565</v>
      </c>
      <c r="AY597" s="259" t="s">
        <v>565</v>
      </c>
      <c r="AZ597" s="259" t="s">
        <v>565</v>
      </c>
      <c r="BA597" s="259" t="s">
        <v>565</v>
      </c>
    </row>
    <row r="598" spans="4:53">
      <c r="D598" s="259" t="s">
        <v>565</v>
      </c>
      <c r="E598" s="259" t="s">
        <v>565</v>
      </c>
      <c r="F598" s="259" t="s">
        <v>565</v>
      </c>
      <c r="G598" s="259" t="s">
        <v>565</v>
      </c>
      <c r="H598" s="259" t="s">
        <v>565</v>
      </c>
      <c r="I598" s="259" t="s">
        <v>565</v>
      </c>
      <c r="J598" s="259" t="s">
        <v>565</v>
      </c>
      <c r="K598" s="259" t="s">
        <v>565</v>
      </c>
      <c r="L598" s="259" t="s">
        <v>565</v>
      </c>
      <c r="M598" s="259" t="s">
        <v>565</v>
      </c>
      <c r="N598" s="259" t="s">
        <v>565</v>
      </c>
      <c r="O598" s="259" t="s">
        <v>565</v>
      </c>
      <c r="P598" s="259" t="s">
        <v>565</v>
      </c>
      <c r="Q598" s="259" t="s">
        <v>565</v>
      </c>
      <c r="R598" s="259" t="s">
        <v>565</v>
      </c>
      <c r="S598" s="259" t="s">
        <v>565</v>
      </c>
      <c r="T598" s="259" t="s">
        <v>565</v>
      </c>
      <c r="U598" s="259" t="s">
        <v>565</v>
      </c>
      <c r="V598" s="260" t="s">
        <v>565</v>
      </c>
      <c r="W598" s="260" t="s">
        <v>565</v>
      </c>
      <c r="X598" s="259" t="s">
        <v>565</v>
      </c>
      <c r="Y598" s="259" t="s">
        <v>565</v>
      </c>
      <c r="Z598" s="259" t="s">
        <v>565</v>
      </c>
      <c r="AA598" s="259" t="s">
        <v>565</v>
      </c>
      <c r="AB598" s="259" t="s">
        <v>565</v>
      </c>
      <c r="AC598" s="259" t="s">
        <v>565</v>
      </c>
      <c r="AD598" s="259" t="s">
        <v>565</v>
      </c>
      <c r="AE598" s="259" t="s">
        <v>565</v>
      </c>
      <c r="AF598" s="259" t="s">
        <v>565</v>
      </c>
      <c r="AG598" s="259" t="s">
        <v>565</v>
      </c>
      <c r="AH598" s="259" t="s">
        <v>565</v>
      </c>
      <c r="AI598" s="259" t="s">
        <v>565</v>
      </c>
      <c r="AJ598" s="259" t="s">
        <v>565</v>
      </c>
      <c r="AK598" s="259" t="s">
        <v>565</v>
      </c>
      <c r="AL598" s="259" t="s">
        <v>565</v>
      </c>
      <c r="AM598" s="259" t="s">
        <v>565</v>
      </c>
      <c r="AN598" s="259" t="s">
        <v>565</v>
      </c>
      <c r="AO598" s="259" t="s">
        <v>565</v>
      </c>
      <c r="AP598" s="259" t="s">
        <v>565</v>
      </c>
      <c r="AQ598" s="259" t="s">
        <v>565</v>
      </c>
      <c r="AR598" s="259" t="s">
        <v>565</v>
      </c>
      <c r="AS598" s="259" t="s">
        <v>565</v>
      </c>
      <c r="AT598" s="259" t="s">
        <v>565</v>
      </c>
      <c r="AU598" s="259" t="s">
        <v>565</v>
      </c>
      <c r="AV598" s="259" t="s">
        <v>565</v>
      </c>
      <c r="AW598" s="259" t="s">
        <v>565</v>
      </c>
      <c r="AX598" s="259" t="s">
        <v>565</v>
      </c>
      <c r="AY598" s="259" t="s">
        <v>565</v>
      </c>
      <c r="AZ598" s="259" t="s">
        <v>565</v>
      </c>
      <c r="BA598" s="259" t="s">
        <v>565</v>
      </c>
    </row>
    <row r="599" spans="4:53">
      <c r="D599" s="259" t="s">
        <v>565</v>
      </c>
      <c r="E599" s="259" t="s">
        <v>565</v>
      </c>
      <c r="F599" s="259" t="s">
        <v>565</v>
      </c>
      <c r="G599" s="259" t="s">
        <v>565</v>
      </c>
      <c r="H599" s="259" t="s">
        <v>565</v>
      </c>
      <c r="I599" s="259" t="s">
        <v>565</v>
      </c>
      <c r="J599" s="259" t="s">
        <v>565</v>
      </c>
      <c r="K599" s="259" t="s">
        <v>565</v>
      </c>
      <c r="L599" s="259" t="s">
        <v>565</v>
      </c>
      <c r="M599" s="259" t="s">
        <v>565</v>
      </c>
      <c r="N599" s="259" t="s">
        <v>565</v>
      </c>
      <c r="O599" s="259" t="s">
        <v>565</v>
      </c>
      <c r="P599" s="259" t="s">
        <v>565</v>
      </c>
      <c r="Q599" s="259" t="s">
        <v>565</v>
      </c>
      <c r="R599" s="259" t="s">
        <v>565</v>
      </c>
      <c r="S599" s="259" t="s">
        <v>565</v>
      </c>
      <c r="T599" s="259" t="s">
        <v>565</v>
      </c>
      <c r="U599" s="259" t="s">
        <v>565</v>
      </c>
      <c r="V599" s="260" t="s">
        <v>565</v>
      </c>
      <c r="W599" s="260" t="s">
        <v>565</v>
      </c>
      <c r="X599" s="259" t="s">
        <v>565</v>
      </c>
      <c r="Y599" s="259" t="s">
        <v>565</v>
      </c>
      <c r="Z599" s="259" t="s">
        <v>565</v>
      </c>
      <c r="AA599" s="259" t="s">
        <v>565</v>
      </c>
      <c r="AB599" s="259" t="s">
        <v>565</v>
      </c>
      <c r="AC599" s="259" t="s">
        <v>565</v>
      </c>
      <c r="AD599" s="259" t="s">
        <v>565</v>
      </c>
      <c r="AE599" s="259" t="s">
        <v>565</v>
      </c>
      <c r="AF599" s="259" t="s">
        <v>565</v>
      </c>
      <c r="AG599" s="259" t="s">
        <v>565</v>
      </c>
      <c r="AH599" s="259" t="s">
        <v>565</v>
      </c>
      <c r="AI599" s="259" t="s">
        <v>565</v>
      </c>
      <c r="AJ599" s="259" t="s">
        <v>565</v>
      </c>
      <c r="AK599" s="259" t="s">
        <v>565</v>
      </c>
      <c r="AL599" s="259" t="s">
        <v>565</v>
      </c>
      <c r="AM599" s="259" t="s">
        <v>565</v>
      </c>
      <c r="AN599" s="259" t="s">
        <v>565</v>
      </c>
      <c r="AO599" s="259" t="s">
        <v>565</v>
      </c>
      <c r="AP599" s="259" t="s">
        <v>565</v>
      </c>
      <c r="AQ599" s="259" t="s">
        <v>565</v>
      </c>
      <c r="AR599" s="259" t="s">
        <v>565</v>
      </c>
      <c r="AS599" s="259" t="s">
        <v>565</v>
      </c>
      <c r="AT599" s="259" t="s">
        <v>565</v>
      </c>
      <c r="AU599" s="259" t="s">
        <v>565</v>
      </c>
      <c r="AV599" s="259" t="s">
        <v>565</v>
      </c>
      <c r="AW599" s="259" t="s">
        <v>565</v>
      </c>
      <c r="AX599" s="259" t="s">
        <v>565</v>
      </c>
      <c r="AY599" s="259" t="s">
        <v>565</v>
      </c>
      <c r="AZ599" s="259" t="s">
        <v>565</v>
      </c>
      <c r="BA599" s="259" t="s">
        <v>565</v>
      </c>
    </row>
    <row r="600" spans="4:53">
      <c r="D600" s="259" t="s">
        <v>565</v>
      </c>
      <c r="E600" s="259" t="s">
        <v>565</v>
      </c>
      <c r="F600" s="259" t="s">
        <v>565</v>
      </c>
      <c r="G600" s="259" t="s">
        <v>565</v>
      </c>
      <c r="H600" s="259" t="s">
        <v>565</v>
      </c>
      <c r="I600" s="259" t="s">
        <v>565</v>
      </c>
      <c r="J600" s="259" t="s">
        <v>565</v>
      </c>
      <c r="K600" s="259" t="s">
        <v>565</v>
      </c>
      <c r="L600" s="259" t="s">
        <v>565</v>
      </c>
      <c r="M600" s="259" t="s">
        <v>565</v>
      </c>
      <c r="N600" s="259" t="s">
        <v>565</v>
      </c>
      <c r="O600" s="259" t="s">
        <v>565</v>
      </c>
      <c r="P600" s="259" t="s">
        <v>565</v>
      </c>
      <c r="Q600" s="259" t="s">
        <v>565</v>
      </c>
      <c r="R600" s="259" t="s">
        <v>565</v>
      </c>
      <c r="S600" s="259" t="s">
        <v>565</v>
      </c>
      <c r="T600" s="259" t="s">
        <v>565</v>
      </c>
      <c r="U600" s="259" t="s">
        <v>565</v>
      </c>
      <c r="V600" s="260" t="s">
        <v>565</v>
      </c>
      <c r="W600" s="260" t="s">
        <v>565</v>
      </c>
      <c r="X600" s="259" t="s">
        <v>565</v>
      </c>
      <c r="Y600" s="259" t="s">
        <v>565</v>
      </c>
      <c r="Z600" s="259" t="s">
        <v>565</v>
      </c>
      <c r="AA600" s="259" t="s">
        <v>565</v>
      </c>
      <c r="AB600" s="259" t="s">
        <v>565</v>
      </c>
      <c r="AC600" s="259" t="s">
        <v>565</v>
      </c>
      <c r="AD600" s="259" t="s">
        <v>565</v>
      </c>
      <c r="AE600" s="259" t="s">
        <v>565</v>
      </c>
      <c r="AF600" s="259" t="s">
        <v>565</v>
      </c>
      <c r="AG600" s="259" t="s">
        <v>565</v>
      </c>
      <c r="AH600" s="259" t="s">
        <v>565</v>
      </c>
      <c r="AI600" s="259" t="s">
        <v>565</v>
      </c>
      <c r="AJ600" s="259" t="s">
        <v>565</v>
      </c>
      <c r="AK600" s="259" t="s">
        <v>565</v>
      </c>
      <c r="AL600" s="259" t="s">
        <v>565</v>
      </c>
      <c r="AM600" s="259" t="s">
        <v>565</v>
      </c>
      <c r="AN600" s="259" t="s">
        <v>565</v>
      </c>
      <c r="AO600" s="259" t="s">
        <v>565</v>
      </c>
      <c r="AP600" s="259" t="s">
        <v>565</v>
      </c>
      <c r="AQ600" s="259" t="s">
        <v>565</v>
      </c>
      <c r="AR600" s="259" t="s">
        <v>565</v>
      </c>
      <c r="AS600" s="259" t="s">
        <v>565</v>
      </c>
      <c r="AT600" s="259" t="s">
        <v>565</v>
      </c>
      <c r="AU600" s="259" t="s">
        <v>565</v>
      </c>
      <c r="AV600" s="259" t="s">
        <v>565</v>
      </c>
      <c r="AW600" s="259" t="s">
        <v>565</v>
      </c>
      <c r="AX600" s="259" t="s">
        <v>565</v>
      </c>
      <c r="AY600" s="259" t="s">
        <v>565</v>
      </c>
      <c r="AZ600" s="259" t="s">
        <v>565</v>
      </c>
      <c r="BA600" s="259" t="s">
        <v>565</v>
      </c>
    </row>
    <row r="601" spans="4:53">
      <c r="D601" s="259" t="s">
        <v>565</v>
      </c>
      <c r="E601" s="259" t="s">
        <v>565</v>
      </c>
      <c r="F601" s="259" t="s">
        <v>565</v>
      </c>
      <c r="G601" s="259" t="s">
        <v>565</v>
      </c>
      <c r="H601" s="259" t="s">
        <v>565</v>
      </c>
      <c r="I601" s="259" t="s">
        <v>565</v>
      </c>
      <c r="J601" s="259" t="s">
        <v>565</v>
      </c>
      <c r="K601" s="259" t="s">
        <v>565</v>
      </c>
      <c r="L601" s="259" t="s">
        <v>565</v>
      </c>
      <c r="M601" s="259" t="s">
        <v>565</v>
      </c>
      <c r="N601" s="259" t="s">
        <v>565</v>
      </c>
      <c r="O601" s="259" t="s">
        <v>565</v>
      </c>
      <c r="P601" s="259" t="s">
        <v>565</v>
      </c>
      <c r="Q601" s="259" t="s">
        <v>565</v>
      </c>
      <c r="R601" s="259" t="s">
        <v>565</v>
      </c>
      <c r="S601" s="259" t="s">
        <v>565</v>
      </c>
      <c r="T601" s="259" t="s">
        <v>565</v>
      </c>
      <c r="U601" s="259" t="s">
        <v>565</v>
      </c>
      <c r="V601" s="260" t="s">
        <v>565</v>
      </c>
      <c r="W601" s="260" t="s">
        <v>565</v>
      </c>
      <c r="X601" s="259" t="s">
        <v>565</v>
      </c>
      <c r="Y601" s="259" t="s">
        <v>565</v>
      </c>
      <c r="Z601" s="259" t="s">
        <v>565</v>
      </c>
      <c r="AA601" s="259" t="s">
        <v>565</v>
      </c>
      <c r="AB601" s="259" t="s">
        <v>565</v>
      </c>
      <c r="AC601" s="259" t="s">
        <v>565</v>
      </c>
      <c r="AD601" s="259" t="s">
        <v>565</v>
      </c>
      <c r="AE601" s="259" t="s">
        <v>565</v>
      </c>
      <c r="AF601" s="259" t="s">
        <v>565</v>
      </c>
      <c r="AG601" s="259" t="s">
        <v>565</v>
      </c>
      <c r="AH601" s="259" t="s">
        <v>565</v>
      </c>
      <c r="AI601" s="259" t="s">
        <v>565</v>
      </c>
      <c r="AJ601" s="259" t="s">
        <v>565</v>
      </c>
      <c r="AK601" s="259" t="s">
        <v>565</v>
      </c>
      <c r="AL601" s="259" t="s">
        <v>565</v>
      </c>
      <c r="AM601" s="259" t="s">
        <v>565</v>
      </c>
      <c r="AN601" s="259" t="s">
        <v>565</v>
      </c>
      <c r="AO601" s="259" t="s">
        <v>565</v>
      </c>
      <c r="AP601" s="259" t="s">
        <v>565</v>
      </c>
      <c r="AQ601" s="259" t="s">
        <v>565</v>
      </c>
      <c r="AR601" s="259" t="s">
        <v>565</v>
      </c>
      <c r="AS601" s="259" t="s">
        <v>565</v>
      </c>
      <c r="AT601" s="259" t="s">
        <v>565</v>
      </c>
      <c r="AU601" s="259" t="s">
        <v>565</v>
      </c>
      <c r="AV601" s="259" t="s">
        <v>565</v>
      </c>
      <c r="AW601" s="259" t="s">
        <v>565</v>
      </c>
      <c r="AX601" s="259" t="s">
        <v>565</v>
      </c>
      <c r="AY601" s="259" t="s">
        <v>565</v>
      </c>
      <c r="AZ601" s="259" t="s">
        <v>565</v>
      </c>
      <c r="BA601" s="259" t="s">
        <v>565</v>
      </c>
    </row>
    <row r="602" spans="4:53">
      <c r="D602" s="259" t="s">
        <v>565</v>
      </c>
      <c r="E602" s="259" t="s">
        <v>565</v>
      </c>
      <c r="F602" s="259" t="s">
        <v>565</v>
      </c>
      <c r="G602" s="259" t="s">
        <v>565</v>
      </c>
      <c r="H602" s="259" t="s">
        <v>565</v>
      </c>
      <c r="I602" s="259" t="s">
        <v>565</v>
      </c>
      <c r="J602" s="259" t="s">
        <v>565</v>
      </c>
      <c r="K602" s="259" t="s">
        <v>565</v>
      </c>
      <c r="L602" s="259" t="s">
        <v>565</v>
      </c>
      <c r="M602" s="259" t="s">
        <v>565</v>
      </c>
      <c r="N602" s="259" t="s">
        <v>565</v>
      </c>
      <c r="O602" s="259" t="s">
        <v>565</v>
      </c>
      <c r="P602" s="259" t="s">
        <v>565</v>
      </c>
      <c r="Q602" s="259" t="s">
        <v>565</v>
      </c>
      <c r="R602" s="259" t="s">
        <v>565</v>
      </c>
      <c r="S602" s="259" t="s">
        <v>565</v>
      </c>
      <c r="T602" s="259" t="s">
        <v>565</v>
      </c>
      <c r="U602" s="259" t="s">
        <v>565</v>
      </c>
      <c r="V602" s="260" t="s">
        <v>565</v>
      </c>
      <c r="W602" s="260" t="s">
        <v>565</v>
      </c>
      <c r="X602" s="259" t="s">
        <v>565</v>
      </c>
      <c r="Y602" s="259" t="s">
        <v>565</v>
      </c>
      <c r="Z602" s="259" t="s">
        <v>565</v>
      </c>
      <c r="AA602" s="259" t="s">
        <v>565</v>
      </c>
      <c r="AB602" s="259" t="s">
        <v>565</v>
      </c>
      <c r="AC602" s="259" t="s">
        <v>565</v>
      </c>
      <c r="AD602" s="259" t="s">
        <v>565</v>
      </c>
      <c r="AE602" s="259" t="s">
        <v>565</v>
      </c>
      <c r="AF602" s="259" t="s">
        <v>565</v>
      </c>
      <c r="AG602" s="259" t="s">
        <v>565</v>
      </c>
      <c r="AH602" s="259" t="s">
        <v>565</v>
      </c>
      <c r="AI602" s="259" t="s">
        <v>565</v>
      </c>
      <c r="AJ602" s="259" t="s">
        <v>565</v>
      </c>
      <c r="AK602" s="259" t="s">
        <v>565</v>
      </c>
      <c r="AL602" s="259" t="s">
        <v>565</v>
      </c>
      <c r="AM602" s="259" t="s">
        <v>565</v>
      </c>
      <c r="AN602" s="259" t="s">
        <v>565</v>
      </c>
      <c r="AO602" s="259" t="s">
        <v>565</v>
      </c>
      <c r="AP602" s="259" t="s">
        <v>565</v>
      </c>
      <c r="AQ602" s="259" t="s">
        <v>565</v>
      </c>
      <c r="AR602" s="259" t="s">
        <v>565</v>
      </c>
      <c r="AS602" s="259" t="s">
        <v>565</v>
      </c>
      <c r="AT602" s="259" t="s">
        <v>565</v>
      </c>
      <c r="AU602" s="259" t="s">
        <v>565</v>
      </c>
      <c r="AV602" s="259" t="s">
        <v>565</v>
      </c>
      <c r="AW602" s="259" t="s">
        <v>565</v>
      </c>
      <c r="AX602" s="259" t="s">
        <v>565</v>
      </c>
      <c r="AY602" s="259" t="s">
        <v>565</v>
      </c>
      <c r="AZ602" s="259" t="s">
        <v>565</v>
      </c>
      <c r="BA602" s="259" t="s">
        <v>565</v>
      </c>
    </row>
    <row r="603" spans="4:53">
      <c r="D603" s="259" t="s">
        <v>565</v>
      </c>
      <c r="E603" s="259" t="s">
        <v>565</v>
      </c>
      <c r="F603" s="259" t="s">
        <v>565</v>
      </c>
      <c r="G603" s="259" t="s">
        <v>565</v>
      </c>
      <c r="H603" s="259" t="s">
        <v>565</v>
      </c>
      <c r="I603" s="259" t="s">
        <v>565</v>
      </c>
      <c r="J603" s="259" t="s">
        <v>565</v>
      </c>
      <c r="K603" s="259" t="s">
        <v>565</v>
      </c>
      <c r="L603" s="259" t="s">
        <v>565</v>
      </c>
      <c r="M603" s="259" t="s">
        <v>565</v>
      </c>
      <c r="N603" s="259" t="s">
        <v>565</v>
      </c>
      <c r="O603" s="259" t="s">
        <v>565</v>
      </c>
      <c r="P603" s="259" t="s">
        <v>565</v>
      </c>
      <c r="Q603" s="259" t="s">
        <v>565</v>
      </c>
      <c r="R603" s="259" t="s">
        <v>565</v>
      </c>
      <c r="S603" s="259" t="s">
        <v>565</v>
      </c>
      <c r="T603" s="259" t="s">
        <v>565</v>
      </c>
      <c r="U603" s="259" t="s">
        <v>565</v>
      </c>
      <c r="V603" s="260" t="s">
        <v>565</v>
      </c>
      <c r="W603" s="260" t="s">
        <v>565</v>
      </c>
      <c r="X603" s="259" t="s">
        <v>565</v>
      </c>
      <c r="Y603" s="259" t="s">
        <v>565</v>
      </c>
      <c r="Z603" s="259" t="s">
        <v>565</v>
      </c>
      <c r="AA603" s="259" t="s">
        <v>565</v>
      </c>
      <c r="AB603" s="259" t="s">
        <v>565</v>
      </c>
      <c r="AC603" s="259" t="s">
        <v>565</v>
      </c>
      <c r="AD603" s="259" t="s">
        <v>565</v>
      </c>
      <c r="AE603" s="259" t="s">
        <v>565</v>
      </c>
      <c r="AF603" s="259" t="s">
        <v>565</v>
      </c>
      <c r="AG603" s="259" t="s">
        <v>565</v>
      </c>
      <c r="AH603" s="259" t="s">
        <v>565</v>
      </c>
      <c r="AI603" s="259" t="s">
        <v>565</v>
      </c>
      <c r="AJ603" s="259" t="s">
        <v>565</v>
      </c>
      <c r="AK603" s="259" t="s">
        <v>565</v>
      </c>
      <c r="AL603" s="259" t="s">
        <v>565</v>
      </c>
      <c r="AM603" s="259" t="s">
        <v>565</v>
      </c>
      <c r="AN603" s="259" t="s">
        <v>565</v>
      </c>
      <c r="AO603" s="259" t="s">
        <v>565</v>
      </c>
      <c r="AP603" s="259" t="s">
        <v>565</v>
      </c>
      <c r="AQ603" s="259" t="s">
        <v>565</v>
      </c>
      <c r="AR603" s="259" t="s">
        <v>565</v>
      </c>
      <c r="AS603" s="259" t="s">
        <v>565</v>
      </c>
      <c r="AT603" s="259" t="s">
        <v>565</v>
      </c>
      <c r="AU603" s="259" t="s">
        <v>565</v>
      </c>
      <c r="AV603" s="259" t="s">
        <v>565</v>
      </c>
      <c r="AW603" s="259" t="s">
        <v>565</v>
      </c>
      <c r="AX603" s="259" t="s">
        <v>565</v>
      </c>
      <c r="AY603" s="259" t="s">
        <v>565</v>
      </c>
      <c r="AZ603" s="259" t="s">
        <v>565</v>
      </c>
      <c r="BA603" s="259" t="s">
        <v>565</v>
      </c>
    </row>
    <row r="604" spans="4:53">
      <c r="D604" s="259" t="s">
        <v>565</v>
      </c>
      <c r="E604" s="259" t="s">
        <v>565</v>
      </c>
      <c r="F604" s="259" t="s">
        <v>565</v>
      </c>
      <c r="G604" s="259" t="s">
        <v>565</v>
      </c>
      <c r="H604" s="259" t="s">
        <v>565</v>
      </c>
      <c r="I604" s="259" t="s">
        <v>565</v>
      </c>
      <c r="J604" s="259" t="s">
        <v>565</v>
      </c>
      <c r="K604" s="259" t="s">
        <v>565</v>
      </c>
      <c r="L604" s="259" t="s">
        <v>565</v>
      </c>
      <c r="M604" s="259" t="s">
        <v>565</v>
      </c>
      <c r="N604" s="259" t="s">
        <v>565</v>
      </c>
      <c r="O604" s="259" t="s">
        <v>565</v>
      </c>
      <c r="P604" s="259" t="s">
        <v>565</v>
      </c>
      <c r="Q604" s="259" t="s">
        <v>565</v>
      </c>
      <c r="R604" s="259" t="s">
        <v>565</v>
      </c>
      <c r="S604" s="259" t="s">
        <v>565</v>
      </c>
      <c r="T604" s="259" t="s">
        <v>565</v>
      </c>
      <c r="U604" s="259" t="s">
        <v>565</v>
      </c>
      <c r="V604" s="260" t="s">
        <v>565</v>
      </c>
      <c r="W604" s="260" t="s">
        <v>565</v>
      </c>
      <c r="X604" s="259" t="s">
        <v>565</v>
      </c>
      <c r="Y604" s="259" t="s">
        <v>565</v>
      </c>
      <c r="Z604" s="259" t="s">
        <v>565</v>
      </c>
      <c r="AA604" s="259" t="s">
        <v>565</v>
      </c>
      <c r="AB604" s="259" t="s">
        <v>565</v>
      </c>
      <c r="AC604" s="259" t="s">
        <v>565</v>
      </c>
      <c r="AD604" s="259" t="s">
        <v>565</v>
      </c>
      <c r="AE604" s="259" t="s">
        <v>565</v>
      </c>
      <c r="AF604" s="259" t="s">
        <v>565</v>
      </c>
      <c r="AG604" s="259" t="s">
        <v>565</v>
      </c>
      <c r="AH604" s="259" t="s">
        <v>565</v>
      </c>
      <c r="AI604" s="259" t="s">
        <v>565</v>
      </c>
      <c r="AJ604" s="259" t="s">
        <v>565</v>
      </c>
      <c r="AK604" s="259" t="s">
        <v>565</v>
      </c>
      <c r="AL604" s="259" t="s">
        <v>565</v>
      </c>
      <c r="AM604" s="259" t="s">
        <v>565</v>
      </c>
      <c r="AN604" s="259" t="s">
        <v>565</v>
      </c>
      <c r="AO604" s="259" t="s">
        <v>565</v>
      </c>
      <c r="AP604" s="259" t="s">
        <v>565</v>
      </c>
      <c r="AQ604" s="259" t="s">
        <v>565</v>
      </c>
      <c r="AR604" s="259" t="s">
        <v>565</v>
      </c>
      <c r="AS604" s="259" t="s">
        <v>565</v>
      </c>
      <c r="AT604" s="259" t="s">
        <v>565</v>
      </c>
      <c r="AU604" s="259" t="s">
        <v>565</v>
      </c>
      <c r="AV604" s="259" t="s">
        <v>565</v>
      </c>
      <c r="AW604" s="259" t="s">
        <v>565</v>
      </c>
      <c r="AX604" s="259" t="s">
        <v>565</v>
      </c>
      <c r="AY604" s="259" t="s">
        <v>565</v>
      </c>
      <c r="AZ604" s="259" t="s">
        <v>565</v>
      </c>
      <c r="BA604" s="259" t="s">
        <v>565</v>
      </c>
    </row>
    <row r="605" spans="4:53">
      <c r="D605" s="259" t="s">
        <v>565</v>
      </c>
      <c r="E605" s="259" t="s">
        <v>565</v>
      </c>
      <c r="F605" s="259" t="s">
        <v>565</v>
      </c>
      <c r="G605" s="259" t="s">
        <v>565</v>
      </c>
      <c r="H605" s="259" t="s">
        <v>565</v>
      </c>
      <c r="I605" s="259" t="s">
        <v>565</v>
      </c>
      <c r="J605" s="259" t="s">
        <v>565</v>
      </c>
      <c r="K605" s="259" t="s">
        <v>565</v>
      </c>
      <c r="L605" s="259" t="s">
        <v>565</v>
      </c>
      <c r="M605" s="259" t="s">
        <v>565</v>
      </c>
      <c r="N605" s="259" t="s">
        <v>565</v>
      </c>
      <c r="O605" s="259" t="s">
        <v>565</v>
      </c>
      <c r="P605" s="259" t="s">
        <v>565</v>
      </c>
      <c r="Q605" s="259" t="s">
        <v>565</v>
      </c>
      <c r="R605" s="259" t="s">
        <v>565</v>
      </c>
      <c r="S605" s="259" t="s">
        <v>565</v>
      </c>
      <c r="T605" s="259" t="s">
        <v>565</v>
      </c>
      <c r="U605" s="259" t="s">
        <v>565</v>
      </c>
      <c r="V605" s="260" t="s">
        <v>565</v>
      </c>
      <c r="W605" s="260" t="s">
        <v>565</v>
      </c>
      <c r="X605" s="259" t="s">
        <v>565</v>
      </c>
      <c r="Y605" s="259" t="s">
        <v>565</v>
      </c>
      <c r="Z605" s="259" t="s">
        <v>565</v>
      </c>
      <c r="AA605" s="259" t="s">
        <v>565</v>
      </c>
      <c r="AB605" s="259" t="s">
        <v>565</v>
      </c>
      <c r="AC605" s="259" t="s">
        <v>565</v>
      </c>
      <c r="AD605" s="259" t="s">
        <v>565</v>
      </c>
      <c r="AE605" s="259" t="s">
        <v>565</v>
      </c>
      <c r="AF605" s="259" t="s">
        <v>565</v>
      </c>
      <c r="AG605" s="259" t="s">
        <v>565</v>
      </c>
      <c r="AH605" s="259" t="s">
        <v>565</v>
      </c>
      <c r="AI605" s="259" t="s">
        <v>565</v>
      </c>
      <c r="AJ605" s="259" t="s">
        <v>565</v>
      </c>
      <c r="AK605" s="259" t="s">
        <v>565</v>
      </c>
      <c r="AL605" s="259" t="s">
        <v>565</v>
      </c>
      <c r="AM605" s="259" t="s">
        <v>565</v>
      </c>
      <c r="AN605" s="259" t="s">
        <v>565</v>
      </c>
      <c r="AO605" s="259" t="s">
        <v>565</v>
      </c>
      <c r="AP605" s="259" t="s">
        <v>565</v>
      </c>
      <c r="AQ605" s="259" t="s">
        <v>565</v>
      </c>
      <c r="AR605" s="259" t="s">
        <v>565</v>
      </c>
      <c r="AS605" s="259" t="s">
        <v>565</v>
      </c>
      <c r="AT605" s="259" t="s">
        <v>565</v>
      </c>
      <c r="AU605" s="259" t="s">
        <v>565</v>
      </c>
      <c r="AV605" s="259" t="s">
        <v>565</v>
      </c>
      <c r="AW605" s="259" t="s">
        <v>565</v>
      </c>
      <c r="AX605" s="259" t="s">
        <v>565</v>
      </c>
      <c r="AY605" s="259" t="s">
        <v>565</v>
      </c>
      <c r="AZ605" s="259" t="s">
        <v>565</v>
      </c>
      <c r="BA605" s="259" t="s">
        <v>565</v>
      </c>
    </row>
    <row r="606" spans="4:53">
      <c r="D606" s="259" t="s">
        <v>565</v>
      </c>
      <c r="E606" s="259" t="s">
        <v>565</v>
      </c>
      <c r="F606" s="259" t="s">
        <v>565</v>
      </c>
      <c r="G606" s="259" t="s">
        <v>565</v>
      </c>
      <c r="H606" s="259" t="s">
        <v>565</v>
      </c>
      <c r="I606" s="259" t="s">
        <v>565</v>
      </c>
      <c r="J606" s="259" t="s">
        <v>565</v>
      </c>
      <c r="K606" s="259" t="s">
        <v>565</v>
      </c>
      <c r="L606" s="259" t="s">
        <v>565</v>
      </c>
      <c r="M606" s="259" t="s">
        <v>565</v>
      </c>
      <c r="N606" s="259" t="s">
        <v>565</v>
      </c>
      <c r="O606" s="259" t="s">
        <v>565</v>
      </c>
      <c r="P606" s="259" t="s">
        <v>565</v>
      </c>
      <c r="Q606" s="259" t="s">
        <v>565</v>
      </c>
      <c r="R606" s="259" t="s">
        <v>565</v>
      </c>
      <c r="S606" s="259" t="s">
        <v>565</v>
      </c>
      <c r="T606" s="259" t="s">
        <v>565</v>
      </c>
      <c r="U606" s="259" t="s">
        <v>565</v>
      </c>
      <c r="V606" s="260" t="s">
        <v>565</v>
      </c>
      <c r="W606" s="260" t="s">
        <v>565</v>
      </c>
      <c r="X606" s="259" t="s">
        <v>565</v>
      </c>
      <c r="Y606" s="259" t="s">
        <v>565</v>
      </c>
      <c r="Z606" s="259" t="s">
        <v>565</v>
      </c>
      <c r="AA606" s="259" t="s">
        <v>565</v>
      </c>
      <c r="AB606" s="259" t="s">
        <v>565</v>
      </c>
      <c r="AC606" s="259" t="s">
        <v>565</v>
      </c>
      <c r="AD606" s="259" t="s">
        <v>565</v>
      </c>
      <c r="AE606" s="259" t="s">
        <v>565</v>
      </c>
      <c r="AF606" s="259" t="s">
        <v>565</v>
      </c>
      <c r="AG606" s="259" t="s">
        <v>565</v>
      </c>
      <c r="AH606" s="259" t="s">
        <v>565</v>
      </c>
      <c r="AI606" s="259" t="s">
        <v>565</v>
      </c>
      <c r="AJ606" s="259" t="s">
        <v>565</v>
      </c>
      <c r="AK606" s="259" t="s">
        <v>565</v>
      </c>
      <c r="AL606" s="259" t="s">
        <v>565</v>
      </c>
      <c r="AM606" s="259" t="s">
        <v>565</v>
      </c>
      <c r="AN606" s="259" t="s">
        <v>565</v>
      </c>
      <c r="AO606" s="259" t="s">
        <v>565</v>
      </c>
      <c r="AP606" s="259" t="s">
        <v>565</v>
      </c>
      <c r="AQ606" s="259" t="s">
        <v>565</v>
      </c>
      <c r="AR606" s="259" t="s">
        <v>565</v>
      </c>
      <c r="AS606" s="259" t="s">
        <v>565</v>
      </c>
      <c r="AT606" s="259" t="s">
        <v>565</v>
      </c>
      <c r="AU606" s="259" t="s">
        <v>565</v>
      </c>
      <c r="AV606" s="259" t="s">
        <v>565</v>
      </c>
      <c r="AW606" s="259" t="s">
        <v>565</v>
      </c>
      <c r="AX606" s="259" t="s">
        <v>565</v>
      </c>
      <c r="AY606" s="259" t="s">
        <v>565</v>
      </c>
      <c r="AZ606" s="259" t="s">
        <v>565</v>
      </c>
      <c r="BA606" s="259" t="s">
        <v>565</v>
      </c>
    </row>
    <row r="607" spans="4:53">
      <c r="D607" s="259" t="s">
        <v>565</v>
      </c>
      <c r="E607" s="259" t="s">
        <v>565</v>
      </c>
      <c r="F607" s="259" t="s">
        <v>565</v>
      </c>
      <c r="G607" s="259" t="s">
        <v>565</v>
      </c>
      <c r="H607" s="259" t="s">
        <v>565</v>
      </c>
      <c r="I607" s="259" t="s">
        <v>565</v>
      </c>
      <c r="J607" s="259" t="s">
        <v>565</v>
      </c>
      <c r="K607" s="259" t="s">
        <v>565</v>
      </c>
      <c r="L607" s="259" t="s">
        <v>565</v>
      </c>
      <c r="M607" s="259" t="s">
        <v>565</v>
      </c>
      <c r="N607" s="259" t="s">
        <v>565</v>
      </c>
      <c r="O607" s="259" t="s">
        <v>565</v>
      </c>
      <c r="P607" s="259" t="s">
        <v>565</v>
      </c>
      <c r="Q607" s="259" t="s">
        <v>565</v>
      </c>
      <c r="R607" s="259" t="s">
        <v>565</v>
      </c>
      <c r="S607" s="259" t="s">
        <v>565</v>
      </c>
      <c r="T607" s="259" t="s">
        <v>565</v>
      </c>
      <c r="U607" s="259" t="s">
        <v>565</v>
      </c>
      <c r="V607" s="260" t="s">
        <v>565</v>
      </c>
      <c r="W607" s="260" t="s">
        <v>565</v>
      </c>
      <c r="X607" s="259" t="s">
        <v>565</v>
      </c>
      <c r="Y607" s="259" t="s">
        <v>565</v>
      </c>
      <c r="Z607" s="259" t="s">
        <v>565</v>
      </c>
      <c r="AA607" s="259" t="s">
        <v>565</v>
      </c>
      <c r="AB607" s="259" t="s">
        <v>565</v>
      </c>
      <c r="AC607" s="259" t="s">
        <v>565</v>
      </c>
      <c r="AD607" s="259" t="s">
        <v>565</v>
      </c>
      <c r="AE607" s="259" t="s">
        <v>565</v>
      </c>
      <c r="AF607" s="259" t="s">
        <v>565</v>
      </c>
      <c r="AG607" s="259" t="s">
        <v>565</v>
      </c>
      <c r="AH607" s="259" t="s">
        <v>565</v>
      </c>
      <c r="AI607" s="259" t="s">
        <v>565</v>
      </c>
      <c r="AJ607" s="259" t="s">
        <v>565</v>
      </c>
      <c r="AK607" s="259" t="s">
        <v>565</v>
      </c>
      <c r="AL607" s="259" t="s">
        <v>565</v>
      </c>
      <c r="AM607" s="259" t="s">
        <v>565</v>
      </c>
      <c r="AN607" s="259" t="s">
        <v>565</v>
      </c>
      <c r="AO607" s="259" t="s">
        <v>565</v>
      </c>
      <c r="AP607" s="259" t="s">
        <v>565</v>
      </c>
      <c r="AQ607" s="259" t="s">
        <v>565</v>
      </c>
      <c r="AR607" s="259" t="s">
        <v>565</v>
      </c>
      <c r="AS607" s="259" t="s">
        <v>565</v>
      </c>
      <c r="AT607" s="259" t="s">
        <v>565</v>
      </c>
      <c r="AU607" s="259" t="s">
        <v>565</v>
      </c>
      <c r="AV607" s="259" t="s">
        <v>565</v>
      </c>
      <c r="AW607" s="259" t="s">
        <v>565</v>
      </c>
      <c r="AX607" s="259" t="s">
        <v>565</v>
      </c>
      <c r="AY607" s="259" t="s">
        <v>565</v>
      </c>
      <c r="AZ607" s="259" t="s">
        <v>565</v>
      </c>
      <c r="BA607" s="259" t="s">
        <v>565</v>
      </c>
    </row>
    <row r="608" spans="4:53">
      <c r="D608" s="259" t="s">
        <v>565</v>
      </c>
      <c r="E608" s="259" t="s">
        <v>565</v>
      </c>
      <c r="F608" s="259" t="s">
        <v>565</v>
      </c>
      <c r="G608" s="259" t="s">
        <v>565</v>
      </c>
      <c r="H608" s="259" t="s">
        <v>565</v>
      </c>
      <c r="I608" s="259" t="s">
        <v>565</v>
      </c>
      <c r="J608" s="259" t="s">
        <v>565</v>
      </c>
      <c r="K608" s="259" t="s">
        <v>565</v>
      </c>
      <c r="L608" s="259" t="s">
        <v>565</v>
      </c>
      <c r="M608" s="259" t="s">
        <v>565</v>
      </c>
      <c r="N608" s="259" t="s">
        <v>565</v>
      </c>
      <c r="O608" s="259" t="s">
        <v>565</v>
      </c>
      <c r="P608" s="259" t="s">
        <v>565</v>
      </c>
      <c r="Q608" s="259" t="s">
        <v>565</v>
      </c>
      <c r="R608" s="259" t="s">
        <v>565</v>
      </c>
      <c r="S608" s="259" t="s">
        <v>565</v>
      </c>
      <c r="T608" s="259" t="s">
        <v>565</v>
      </c>
      <c r="U608" s="259" t="s">
        <v>565</v>
      </c>
      <c r="V608" s="260" t="s">
        <v>565</v>
      </c>
      <c r="W608" s="260" t="s">
        <v>565</v>
      </c>
      <c r="X608" s="259" t="s">
        <v>565</v>
      </c>
      <c r="Y608" s="259" t="s">
        <v>565</v>
      </c>
      <c r="Z608" s="259" t="s">
        <v>565</v>
      </c>
      <c r="AA608" s="259" t="s">
        <v>565</v>
      </c>
      <c r="AB608" s="259" t="s">
        <v>565</v>
      </c>
      <c r="AC608" s="259" t="s">
        <v>565</v>
      </c>
      <c r="AD608" s="259" t="s">
        <v>565</v>
      </c>
      <c r="AE608" s="259" t="s">
        <v>565</v>
      </c>
      <c r="AF608" s="259" t="s">
        <v>565</v>
      </c>
      <c r="AG608" s="259" t="s">
        <v>565</v>
      </c>
      <c r="AH608" s="259" t="s">
        <v>565</v>
      </c>
      <c r="AI608" s="259" t="s">
        <v>565</v>
      </c>
      <c r="AJ608" s="259" t="s">
        <v>565</v>
      </c>
      <c r="AK608" s="259" t="s">
        <v>565</v>
      </c>
      <c r="AL608" s="259" t="s">
        <v>565</v>
      </c>
      <c r="AM608" s="259" t="s">
        <v>565</v>
      </c>
      <c r="AN608" s="259" t="s">
        <v>565</v>
      </c>
      <c r="AO608" s="259" t="s">
        <v>565</v>
      </c>
      <c r="AP608" s="259" t="s">
        <v>565</v>
      </c>
      <c r="AQ608" s="259" t="s">
        <v>565</v>
      </c>
      <c r="AR608" s="259" t="s">
        <v>565</v>
      </c>
      <c r="AS608" s="259" t="s">
        <v>565</v>
      </c>
      <c r="AT608" s="259" t="s">
        <v>565</v>
      </c>
      <c r="AU608" s="259" t="s">
        <v>565</v>
      </c>
      <c r="AV608" s="259" t="s">
        <v>565</v>
      </c>
      <c r="AW608" s="259" t="s">
        <v>565</v>
      </c>
      <c r="AX608" s="259" t="s">
        <v>565</v>
      </c>
      <c r="AY608" s="259" t="s">
        <v>565</v>
      </c>
      <c r="AZ608" s="259" t="s">
        <v>565</v>
      </c>
      <c r="BA608" s="259" t="s">
        <v>565</v>
      </c>
    </row>
    <row r="609" spans="4:53">
      <c r="D609" s="259" t="s">
        <v>565</v>
      </c>
      <c r="E609" s="259" t="s">
        <v>565</v>
      </c>
      <c r="F609" s="259" t="s">
        <v>565</v>
      </c>
      <c r="G609" s="259" t="s">
        <v>565</v>
      </c>
      <c r="H609" s="259" t="s">
        <v>565</v>
      </c>
      <c r="I609" s="259" t="s">
        <v>565</v>
      </c>
      <c r="J609" s="259" t="s">
        <v>565</v>
      </c>
      <c r="K609" s="259" t="s">
        <v>565</v>
      </c>
      <c r="L609" s="259" t="s">
        <v>565</v>
      </c>
      <c r="M609" s="259" t="s">
        <v>565</v>
      </c>
      <c r="N609" s="259" t="s">
        <v>565</v>
      </c>
      <c r="O609" s="259" t="s">
        <v>565</v>
      </c>
      <c r="P609" s="259" t="s">
        <v>565</v>
      </c>
      <c r="Q609" s="259" t="s">
        <v>565</v>
      </c>
      <c r="R609" s="259" t="s">
        <v>565</v>
      </c>
      <c r="S609" s="259" t="s">
        <v>565</v>
      </c>
      <c r="T609" s="259" t="s">
        <v>565</v>
      </c>
      <c r="U609" s="259" t="s">
        <v>565</v>
      </c>
      <c r="V609" s="260" t="s">
        <v>565</v>
      </c>
      <c r="W609" s="260" t="s">
        <v>565</v>
      </c>
      <c r="X609" s="259" t="s">
        <v>565</v>
      </c>
      <c r="Y609" s="259" t="s">
        <v>565</v>
      </c>
      <c r="Z609" s="259" t="s">
        <v>565</v>
      </c>
      <c r="AA609" s="259" t="s">
        <v>565</v>
      </c>
      <c r="AB609" s="259" t="s">
        <v>565</v>
      </c>
      <c r="AC609" s="259" t="s">
        <v>565</v>
      </c>
      <c r="AD609" s="259" t="s">
        <v>565</v>
      </c>
      <c r="AE609" s="259" t="s">
        <v>565</v>
      </c>
      <c r="AF609" s="259" t="s">
        <v>565</v>
      </c>
      <c r="AG609" s="259" t="s">
        <v>565</v>
      </c>
      <c r="AH609" s="259" t="s">
        <v>565</v>
      </c>
      <c r="AI609" s="259" t="s">
        <v>565</v>
      </c>
      <c r="AJ609" s="259" t="s">
        <v>565</v>
      </c>
      <c r="AK609" s="259" t="s">
        <v>565</v>
      </c>
      <c r="AL609" s="259" t="s">
        <v>565</v>
      </c>
      <c r="AM609" s="259" t="s">
        <v>565</v>
      </c>
      <c r="AN609" s="259" t="s">
        <v>565</v>
      </c>
      <c r="AO609" s="259" t="s">
        <v>565</v>
      </c>
      <c r="AP609" s="259" t="s">
        <v>565</v>
      </c>
      <c r="AQ609" s="259" t="s">
        <v>565</v>
      </c>
      <c r="AR609" s="259" t="s">
        <v>565</v>
      </c>
      <c r="AS609" s="259" t="s">
        <v>565</v>
      </c>
      <c r="AT609" s="259" t="s">
        <v>565</v>
      </c>
      <c r="AU609" s="259" t="s">
        <v>565</v>
      </c>
      <c r="AV609" s="259" t="s">
        <v>565</v>
      </c>
      <c r="AW609" s="259" t="s">
        <v>565</v>
      </c>
      <c r="AX609" s="259" t="s">
        <v>565</v>
      </c>
      <c r="AY609" s="259" t="s">
        <v>565</v>
      </c>
      <c r="AZ609" s="259" t="s">
        <v>565</v>
      </c>
      <c r="BA609" s="259" t="s">
        <v>565</v>
      </c>
    </row>
    <row r="610" spans="4:53">
      <c r="D610" s="259" t="s">
        <v>565</v>
      </c>
      <c r="E610" s="259" t="s">
        <v>565</v>
      </c>
      <c r="F610" s="259" t="s">
        <v>565</v>
      </c>
      <c r="G610" s="259" t="s">
        <v>565</v>
      </c>
      <c r="H610" s="259" t="s">
        <v>565</v>
      </c>
      <c r="I610" s="259" t="s">
        <v>565</v>
      </c>
      <c r="J610" s="259" t="s">
        <v>565</v>
      </c>
      <c r="K610" s="259" t="s">
        <v>565</v>
      </c>
      <c r="L610" s="259" t="s">
        <v>565</v>
      </c>
      <c r="M610" s="259" t="s">
        <v>565</v>
      </c>
      <c r="N610" s="259" t="s">
        <v>565</v>
      </c>
      <c r="O610" s="259" t="s">
        <v>565</v>
      </c>
      <c r="P610" s="259" t="s">
        <v>565</v>
      </c>
      <c r="Q610" s="259" t="s">
        <v>565</v>
      </c>
      <c r="R610" s="259" t="s">
        <v>565</v>
      </c>
      <c r="S610" s="259" t="s">
        <v>565</v>
      </c>
      <c r="T610" s="259" t="s">
        <v>565</v>
      </c>
      <c r="U610" s="259" t="s">
        <v>565</v>
      </c>
      <c r="V610" s="260" t="s">
        <v>565</v>
      </c>
      <c r="W610" s="260" t="s">
        <v>565</v>
      </c>
      <c r="X610" s="259" t="s">
        <v>565</v>
      </c>
      <c r="Y610" s="259" t="s">
        <v>565</v>
      </c>
      <c r="Z610" s="259" t="s">
        <v>565</v>
      </c>
      <c r="AA610" s="259" t="s">
        <v>565</v>
      </c>
      <c r="AB610" s="259" t="s">
        <v>565</v>
      </c>
      <c r="AC610" s="259" t="s">
        <v>565</v>
      </c>
      <c r="AD610" s="259" t="s">
        <v>565</v>
      </c>
      <c r="AE610" s="259" t="s">
        <v>565</v>
      </c>
      <c r="AF610" s="259" t="s">
        <v>565</v>
      </c>
      <c r="AG610" s="259" t="s">
        <v>565</v>
      </c>
      <c r="AH610" s="259" t="s">
        <v>565</v>
      </c>
      <c r="AI610" s="259" t="s">
        <v>565</v>
      </c>
      <c r="AJ610" s="259" t="s">
        <v>565</v>
      </c>
      <c r="AK610" s="259" t="s">
        <v>565</v>
      </c>
      <c r="AL610" s="259" t="s">
        <v>565</v>
      </c>
      <c r="AM610" s="259" t="s">
        <v>565</v>
      </c>
      <c r="AN610" s="259" t="s">
        <v>565</v>
      </c>
      <c r="AO610" s="259" t="s">
        <v>565</v>
      </c>
      <c r="AP610" s="259" t="s">
        <v>565</v>
      </c>
      <c r="AQ610" s="259" t="s">
        <v>565</v>
      </c>
      <c r="AR610" s="259" t="s">
        <v>565</v>
      </c>
      <c r="AS610" s="259" t="s">
        <v>565</v>
      </c>
      <c r="AT610" s="259" t="s">
        <v>565</v>
      </c>
      <c r="AU610" s="259" t="s">
        <v>565</v>
      </c>
      <c r="AV610" s="259" t="s">
        <v>565</v>
      </c>
      <c r="AW610" s="259" t="s">
        <v>565</v>
      </c>
      <c r="AX610" s="259" t="s">
        <v>565</v>
      </c>
      <c r="AY610" s="259" t="s">
        <v>565</v>
      </c>
      <c r="AZ610" s="259" t="s">
        <v>565</v>
      </c>
      <c r="BA610" s="259" t="s">
        <v>565</v>
      </c>
    </row>
    <row r="611" spans="4:53">
      <c r="D611" s="259" t="s">
        <v>565</v>
      </c>
      <c r="E611" s="259" t="s">
        <v>565</v>
      </c>
      <c r="F611" s="259" t="s">
        <v>565</v>
      </c>
      <c r="G611" s="259" t="s">
        <v>565</v>
      </c>
      <c r="H611" s="259" t="s">
        <v>565</v>
      </c>
      <c r="I611" s="259" t="s">
        <v>565</v>
      </c>
      <c r="J611" s="259" t="s">
        <v>565</v>
      </c>
      <c r="K611" s="259" t="s">
        <v>565</v>
      </c>
      <c r="L611" s="259" t="s">
        <v>565</v>
      </c>
      <c r="M611" s="259" t="s">
        <v>565</v>
      </c>
      <c r="N611" s="259" t="s">
        <v>565</v>
      </c>
      <c r="O611" s="259" t="s">
        <v>565</v>
      </c>
      <c r="P611" s="259" t="s">
        <v>565</v>
      </c>
      <c r="Q611" s="259" t="s">
        <v>565</v>
      </c>
      <c r="R611" s="259" t="s">
        <v>565</v>
      </c>
      <c r="S611" s="259" t="s">
        <v>565</v>
      </c>
      <c r="T611" s="259" t="s">
        <v>565</v>
      </c>
      <c r="U611" s="259" t="s">
        <v>565</v>
      </c>
      <c r="V611" s="260" t="s">
        <v>565</v>
      </c>
      <c r="W611" s="260" t="s">
        <v>565</v>
      </c>
      <c r="X611" s="259" t="s">
        <v>565</v>
      </c>
      <c r="Y611" s="259" t="s">
        <v>565</v>
      </c>
      <c r="Z611" s="259" t="s">
        <v>565</v>
      </c>
      <c r="AA611" s="259" t="s">
        <v>565</v>
      </c>
      <c r="AB611" s="259" t="s">
        <v>565</v>
      </c>
      <c r="AC611" s="259" t="s">
        <v>565</v>
      </c>
      <c r="AD611" s="259" t="s">
        <v>565</v>
      </c>
      <c r="AE611" s="259" t="s">
        <v>565</v>
      </c>
      <c r="AF611" s="259" t="s">
        <v>565</v>
      </c>
      <c r="AG611" s="259" t="s">
        <v>565</v>
      </c>
      <c r="AH611" s="259" t="s">
        <v>565</v>
      </c>
      <c r="AI611" s="259" t="s">
        <v>565</v>
      </c>
      <c r="AJ611" s="259" t="s">
        <v>565</v>
      </c>
      <c r="AK611" s="259" t="s">
        <v>565</v>
      </c>
      <c r="AL611" s="259" t="s">
        <v>565</v>
      </c>
      <c r="AM611" s="259" t="s">
        <v>565</v>
      </c>
      <c r="AN611" s="259" t="s">
        <v>565</v>
      </c>
      <c r="AO611" s="259" t="s">
        <v>565</v>
      </c>
      <c r="AP611" s="259" t="s">
        <v>565</v>
      </c>
      <c r="AQ611" s="259" t="s">
        <v>565</v>
      </c>
      <c r="AR611" s="259" t="s">
        <v>565</v>
      </c>
      <c r="AS611" s="259" t="s">
        <v>565</v>
      </c>
      <c r="AT611" s="259" t="s">
        <v>565</v>
      </c>
      <c r="AU611" s="259" t="s">
        <v>565</v>
      </c>
      <c r="AV611" s="259" t="s">
        <v>565</v>
      </c>
      <c r="AW611" s="259" t="s">
        <v>565</v>
      </c>
      <c r="AX611" s="259" t="s">
        <v>565</v>
      </c>
      <c r="AY611" s="259" t="s">
        <v>565</v>
      </c>
      <c r="AZ611" s="259" t="s">
        <v>565</v>
      </c>
      <c r="BA611" s="259" t="s">
        <v>565</v>
      </c>
    </row>
    <row r="612" spans="4:53">
      <c r="D612" s="259" t="s">
        <v>565</v>
      </c>
      <c r="E612" s="259" t="s">
        <v>565</v>
      </c>
      <c r="F612" s="259" t="s">
        <v>565</v>
      </c>
      <c r="G612" s="259" t="s">
        <v>565</v>
      </c>
      <c r="H612" s="259" t="s">
        <v>565</v>
      </c>
      <c r="I612" s="259" t="s">
        <v>565</v>
      </c>
      <c r="J612" s="259" t="s">
        <v>565</v>
      </c>
      <c r="K612" s="259" t="s">
        <v>565</v>
      </c>
      <c r="L612" s="259" t="s">
        <v>565</v>
      </c>
      <c r="M612" s="259" t="s">
        <v>565</v>
      </c>
      <c r="N612" s="259" t="s">
        <v>565</v>
      </c>
      <c r="O612" s="259" t="s">
        <v>565</v>
      </c>
      <c r="P612" s="259" t="s">
        <v>565</v>
      </c>
      <c r="Q612" s="259" t="s">
        <v>565</v>
      </c>
      <c r="R612" s="259" t="s">
        <v>565</v>
      </c>
      <c r="S612" s="259" t="s">
        <v>565</v>
      </c>
      <c r="T612" s="259" t="s">
        <v>565</v>
      </c>
      <c r="U612" s="259" t="s">
        <v>565</v>
      </c>
      <c r="V612" s="260" t="s">
        <v>565</v>
      </c>
      <c r="W612" s="260" t="s">
        <v>565</v>
      </c>
      <c r="X612" s="259" t="s">
        <v>565</v>
      </c>
      <c r="Y612" s="259" t="s">
        <v>565</v>
      </c>
      <c r="Z612" s="259" t="s">
        <v>565</v>
      </c>
      <c r="AA612" s="259" t="s">
        <v>565</v>
      </c>
      <c r="AB612" s="259" t="s">
        <v>565</v>
      </c>
      <c r="AC612" s="259" t="s">
        <v>565</v>
      </c>
      <c r="AD612" s="259" t="s">
        <v>565</v>
      </c>
      <c r="AE612" s="259" t="s">
        <v>565</v>
      </c>
      <c r="AF612" s="259" t="s">
        <v>565</v>
      </c>
      <c r="AG612" s="259" t="s">
        <v>565</v>
      </c>
      <c r="AH612" s="259" t="s">
        <v>565</v>
      </c>
      <c r="AI612" s="259" t="s">
        <v>565</v>
      </c>
      <c r="AJ612" s="259" t="s">
        <v>565</v>
      </c>
      <c r="AK612" s="259" t="s">
        <v>565</v>
      </c>
      <c r="AL612" s="259" t="s">
        <v>565</v>
      </c>
      <c r="AM612" s="259" t="s">
        <v>565</v>
      </c>
      <c r="AN612" s="259" t="s">
        <v>565</v>
      </c>
      <c r="AO612" s="259" t="s">
        <v>565</v>
      </c>
      <c r="AP612" s="259" t="s">
        <v>565</v>
      </c>
      <c r="AQ612" s="259" t="s">
        <v>565</v>
      </c>
      <c r="AR612" s="259" t="s">
        <v>565</v>
      </c>
      <c r="AS612" s="259" t="s">
        <v>565</v>
      </c>
      <c r="AT612" s="259" t="s">
        <v>565</v>
      </c>
      <c r="AU612" s="259" t="s">
        <v>565</v>
      </c>
      <c r="AV612" s="259" t="s">
        <v>565</v>
      </c>
      <c r="AW612" s="259" t="s">
        <v>565</v>
      </c>
      <c r="AX612" s="259" t="s">
        <v>565</v>
      </c>
      <c r="AY612" s="259" t="s">
        <v>565</v>
      </c>
      <c r="AZ612" s="259" t="s">
        <v>565</v>
      </c>
      <c r="BA612" s="259" t="s">
        <v>565</v>
      </c>
    </row>
    <row r="613" spans="4:53">
      <c r="D613" s="259" t="s">
        <v>565</v>
      </c>
      <c r="E613" s="259" t="s">
        <v>565</v>
      </c>
      <c r="F613" s="259" t="s">
        <v>565</v>
      </c>
      <c r="G613" s="259" t="s">
        <v>565</v>
      </c>
      <c r="H613" s="259" t="s">
        <v>565</v>
      </c>
      <c r="I613" s="259" t="s">
        <v>565</v>
      </c>
      <c r="J613" s="259" t="s">
        <v>565</v>
      </c>
      <c r="K613" s="259" t="s">
        <v>565</v>
      </c>
      <c r="L613" s="259" t="s">
        <v>565</v>
      </c>
      <c r="M613" s="259" t="s">
        <v>565</v>
      </c>
      <c r="N613" s="259" t="s">
        <v>565</v>
      </c>
      <c r="O613" s="259" t="s">
        <v>565</v>
      </c>
      <c r="P613" s="259" t="s">
        <v>565</v>
      </c>
      <c r="Q613" s="259" t="s">
        <v>565</v>
      </c>
      <c r="R613" s="259" t="s">
        <v>565</v>
      </c>
      <c r="S613" s="259" t="s">
        <v>565</v>
      </c>
      <c r="T613" s="259" t="s">
        <v>565</v>
      </c>
      <c r="U613" s="259" t="s">
        <v>565</v>
      </c>
      <c r="V613" s="260" t="s">
        <v>565</v>
      </c>
      <c r="W613" s="260" t="s">
        <v>565</v>
      </c>
      <c r="X613" s="259" t="s">
        <v>565</v>
      </c>
      <c r="Y613" s="259" t="s">
        <v>565</v>
      </c>
      <c r="Z613" s="259" t="s">
        <v>565</v>
      </c>
      <c r="AA613" s="259" t="s">
        <v>565</v>
      </c>
      <c r="AB613" s="259" t="s">
        <v>565</v>
      </c>
      <c r="AC613" s="259" t="s">
        <v>565</v>
      </c>
      <c r="AD613" s="259" t="s">
        <v>565</v>
      </c>
      <c r="AE613" s="259" t="s">
        <v>565</v>
      </c>
      <c r="AF613" s="259" t="s">
        <v>565</v>
      </c>
      <c r="AG613" s="259" t="s">
        <v>565</v>
      </c>
      <c r="AH613" s="259" t="s">
        <v>565</v>
      </c>
      <c r="AI613" s="259" t="s">
        <v>565</v>
      </c>
      <c r="AJ613" s="259" t="s">
        <v>565</v>
      </c>
      <c r="AK613" s="259" t="s">
        <v>565</v>
      </c>
      <c r="AL613" s="259" t="s">
        <v>565</v>
      </c>
      <c r="AM613" s="259" t="s">
        <v>565</v>
      </c>
      <c r="AN613" s="259" t="s">
        <v>565</v>
      </c>
      <c r="AO613" s="259" t="s">
        <v>565</v>
      </c>
      <c r="AP613" s="259" t="s">
        <v>565</v>
      </c>
      <c r="AQ613" s="259" t="s">
        <v>565</v>
      </c>
      <c r="AR613" s="259" t="s">
        <v>565</v>
      </c>
      <c r="AS613" s="259" t="s">
        <v>565</v>
      </c>
      <c r="AT613" s="259" t="s">
        <v>565</v>
      </c>
      <c r="AU613" s="259" t="s">
        <v>565</v>
      </c>
      <c r="AV613" s="259" t="s">
        <v>565</v>
      </c>
      <c r="AW613" s="259" t="s">
        <v>565</v>
      </c>
      <c r="AX613" s="259" t="s">
        <v>565</v>
      </c>
      <c r="AY613" s="259" t="s">
        <v>565</v>
      </c>
      <c r="AZ613" s="259" t="s">
        <v>565</v>
      </c>
      <c r="BA613" s="259" t="s">
        <v>565</v>
      </c>
    </row>
    <row r="614" spans="4:53">
      <c r="D614" s="259" t="s">
        <v>565</v>
      </c>
      <c r="E614" s="259" t="s">
        <v>565</v>
      </c>
      <c r="F614" s="259" t="s">
        <v>565</v>
      </c>
      <c r="G614" s="259" t="s">
        <v>565</v>
      </c>
      <c r="H614" s="259" t="s">
        <v>565</v>
      </c>
      <c r="I614" s="259" t="s">
        <v>565</v>
      </c>
      <c r="J614" s="259" t="s">
        <v>565</v>
      </c>
      <c r="K614" s="259" t="s">
        <v>565</v>
      </c>
      <c r="L614" s="259" t="s">
        <v>565</v>
      </c>
      <c r="M614" s="259" t="s">
        <v>565</v>
      </c>
      <c r="N614" s="259" t="s">
        <v>565</v>
      </c>
      <c r="O614" s="259" t="s">
        <v>565</v>
      </c>
      <c r="P614" s="259" t="s">
        <v>565</v>
      </c>
      <c r="Q614" s="259" t="s">
        <v>565</v>
      </c>
      <c r="R614" s="259" t="s">
        <v>565</v>
      </c>
      <c r="S614" s="259" t="s">
        <v>565</v>
      </c>
      <c r="T614" s="259" t="s">
        <v>565</v>
      </c>
      <c r="U614" s="259" t="s">
        <v>565</v>
      </c>
      <c r="V614" s="260" t="s">
        <v>565</v>
      </c>
      <c r="W614" s="260" t="s">
        <v>565</v>
      </c>
      <c r="X614" s="259" t="s">
        <v>565</v>
      </c>
      <c r="Y614" s="259" t="s">
        <v>565</v>
      </c>
      <c r="Z614" s="259" t="s">
        <v>565</v>
      </c>
      <c r="AA614" s="259" t="s">
        <v>565</v>
      </c>
      <c r="AB614" s="259" t="s">
        <v>565</v>
      </c>
      <c r="AC614" s="259" t="s">
        <v>565</v>
      </c>
      <c r="AD614" s="259" t="s">
        <v>565</v>
      </c>
      <c r="AE614" s="259" t="s">
        <v>565</v>
      </c>
      <c r="AF614" s="259" t="s">
        <v>565</v>
      </c>
      <c r="AG614" s="259" t="s">
        <v>565</v>
      </c>
      <c r="AH614" s="259" t="s">
        <v>565</v>
      </c>
      <c r="AI614" s="259" t="s">
        <v>565</v>
      </c>
      <c r="AJ614" s="259" t="s">
        <v>565</v>
      </c>
      <c r="AK614" s="259" t="s">
        <v>565</v>
      </c>
      <c r="AL614" s="259" t="s">
        <v>565</v>
      </c>
      <c r="AM614" s="259" t="s">
        <v>565</v>
      </c>
      <c r="AN614" s="259" t="s">
        <v>565</v>
      </c>
      <c r="AO614" s="259" t="s">
        <v>565</v>
      </c>
      <c r="AP614" s="259" t="s">
        <v>565</v>
      </c>
      <c r="AQ614" s="259" t="s">
        <v>565</v>
      </c>
      <c r="AR614" s="259" t="s">
        <v>565</v>
      </c>
      <c r="AS614" s="259" t="s">
        <v>565</v>
      </c>
      <c r="AT614" s="259" t="s">
        <v>565</v>
      </c>
      <c r="AU614" s="259" t="s">
        <v>565</v>
      </c>
      <c r="AV614" s="259" t="s">
        <v>565</v>
      </c>
      <c r="AW614" s="259" t="s">
        <v>565</v>
      </c>
      <c r="AX614" s="259" t="s">
        <v>565</v>
      </c>
      <c r="AY614" s="259" t="s">
        <v>565</v>
      </c>
      <c r="AZ614" s="259" t="s">
        <v>565</v>
      </c>
      <c r="BA614" s="259" t="s">
        <v>565</v>
      </c>
    </row>
    <row r="615" spans="4:53">
      <c r="D615" s="259" t="s">
        <v>565</v>
      </c>
      <c r="E615" s="259" t="s">
        <v>565</v>
      </c>
      <c r="F615" s="259" t="s">
        <v>565</v>
      </c>
      <c r="G615" s="259" t="s">
        <v>565</v>
      </c>
      <c r="H615" s="259" t="s">
        <v>565</v>
      </c>
      <c r="I615" s="259" t="s">
        <v>565</v>
      </c>
      <c r="J615" s="259" t="s">
        <v>565</v>
      </c>
      <c r="K615" s="259" t="s">
        <v>565</v>
      </c>
      <c r="L615" s="259" t="s">
        <v>565</v>
      </c>
      <c r="M615" s="259" t="s">
        <v>565</v>
      </c>
      <c r="N615" s="259" t="s">
        <v>565</v>
      </c>
      <c r="O615" s="259" t="s">
        <v>565</v>
      </c>
      <c r="P615" s="259" t="s">
        <v>565</v>
      </c>
      <c r="Q615" s="259" t="s">
        <v>565</v>
      </c>
      <c r="R615" s="259" t="s">
        <v>565</v>
      </c>
      <c r="S615" s="259" t="s">
        <v>565</v>
      </c>
      <c r="T615" s="259" t="s">
        <v>565</v>
      </c>
      <c r="U615" s="259" t="s">
        <v>565</v>
      </c>
      <c r="V615" s="260" t="s">
        <v>565</v>
      </c>
      <c r="W615" s="260" t="s">
        <v>565</v>
      </c>
      <c r="X615" s="259" t="s">
        <v>565</v>
      </c>
      <c r="Y615" s="259" t="s">
        <v>565</v>
      </c>
      <c r="Z615" s="259" t="s">
        <v>565</v>
      </c>
      <c r="AA615" s="259" t="s">
        <v>565</v>
      </c>
      <c r="AB615" s="259" t="s">
        <v>565</v>
      </c>
      <c r="AC615" s="259" t="s">
        <v>565</v>
      </c>
      <c r="AD615" s="259" t="s">
        <v>565</v>
      </c>
      <c r="AE615" s="259" t="s">
        <v>565</v>
      </c>
      <c r="AF615" s="259" t="s">
        <v>565</v>
      </c>
      <c r="AG615" s="259" t="s">
        <v>565</v>
      </c>
      <c r="AH615" s="259" t="s">
        <v>565</v>
      </c>
      <c r="AI615" s="259" t="s">
        <v>565</v>
      </c>
      <c r="AJ615" s="259" t="s">
        <v>565</v>
      </c>
      <c r="AK615" s="259" t="s">
        <v>565</v>
      </c>
      <c r="AL615" s="259" t="s">
        <v>565</v>
      </c>
      <c r="AM615" s="259" t="s">
        <v>565</v>
      </c>
      <c r="AN615" s="259" t="s">
        <v>565</v>
      </c>
      <c r="AO615" s="259" t="s">
        <v>565</v>
      </c>
      <c r="AP615" s="259" t="s">
        <v>565</v>
      </c>
      <c r="AQ615" s="259" t="s">
        <v>565</v>
      </c>
      <c r="AR615" s="259" t="s">
        <v>565</v>
      </c>
      <c r="AS615" s="259" t="s">
        <v>565</v>
      </c>
      <c r="AT615" s="259" t="s">
        <v>565</v>
      </c>
      <c r="AU615" s="259" t="s">
        <v>565</v>
      </c>
      <c r="AV615" s="259" t="s">
        <v>565</v>
      </c>
      <c r="AW615" s="259" t="s">
        <v>565</v>
      </c>
      <c r="AX615" s="259" t="s">
        <v>565</v>
      </c>
      <c r="AY615" s="259" t="s">
        <v>565</v>
      </c>
      <c r="AZ615" s="259" t="s">
        <v>565</v>
      </c>
      <c r="BA615" s="259" t="s">
        <v>565</v>
      </c>
    </row>
    <row r="616" spans="4:53">
      <c r="D616" s="259" t="s">
        <v>565</v>
      </c>
      <c r="E616" s="259" t="s">
        <v>565</v>
      </c>
      <c r="F616" s="259" t="s">
        <v>565</v>
      </c>
      <c r="G616" s="259" t="s">
        <v>565</v>
      </c>
      <c r="H616" s="259" t="s">
        <v>565</v>
      </c>
      <c r="I616" s="259" t="s">
        <v>565</v>
      </c>
      <c r="J616" s="259" t="s">
        <v>565</v>
      </c>
      <c r="K616" s="259" t="s">
        <v>565</v>
      </c>
      <c r="L616" s="259" t="s">
        <v>565</v>
      </c>
      <c r="M616" s="259" t="s">
        <v>565</v>
      </c>
      <c r="N616" s="259" t="s">
        <v>565</v>
      </c>
      <c r="O616" s="259" t="s">
        <v>565</v>
      </c>
      <c r="P616" s="259" t="s">
        <v>565</v>
      </c>
      <c r="Q616" s="259" t="s">
        <v>565</v>
      </c>
      <c r="R616" s="259" t="s">
        <v>565</v>
      </c>
      <c r="S616" s="259" t="s">
        <v>565</v>
      </c>
      <c r="T616" s="259" t="s">
        <v>565</v>
      </c>
      <c r="U616" s="259" t="s">
        <v>565</v>
      </c>
      <c r="V616" s="260" t="s">
        <v>565</v>
      </c>
      <c r="W616" s="260" t="s">
        <v>565</v>
      </c>
      <c r="X616" s="259" t="s">
        <v>565</v>
      </c>
      <c r="Y616" s="259" t="s">
        <v>565</v>
      </c>
      <c r="Z616" s="259" t="s">
        <v>565</v>
      </c>
      <c r="AA616" s="259" t="s">
        <v>565</v>
      </c>
      <c r="AB616" s="259" t="s">
        <v>565</v>
      </c>
      <c r="AC616" s="259" t="s">
        <v>565</v>
      </c>
      <c r="AD616" s="259" t="s">
        <v>565</v>
      </c>
      <c r="AE616" s="259" t="s">
        <v>565</v>
      </c>
      <c r="AF616" s="259" t="s">
        <v>565</v>
      </c>
      <c r="AG616" s="259" t="s">
        <v>565</v>
      </c>
      <c r="AH616" s="259" t="s">
        <v>565</v>
      </c>
      <c r="AI616" s="259" t="s">
        <v>565</v>
      </c>
      <c r="AJ616" s="259" t="s">
        <v>565</v>
      </c>
      <c r="AK616" s="259" t="s">
        <v>565</v>
      </c>
      <c r="AL616" s="259" t="s">
        <v>565</v>
      </c>
      <c r="AM616" s="259" t="s">
        <v>565</v>
      </c>
      <c r="AN616" s="259" t="s">
        <v>565</v>
      </c>
      <c r="AO616" s="259" t="s">
        <v>565</v>
      </c>
      <c r="AP616" s="259" t="s">
        <v>565</v>
      </c>
      <c r="AQ616" s="259" t="s">
        <v>565</v>
      </c>
      <c r="AR616" s="259" t="s">
        <v>565</v>
      </c>
      <c r="AS616" s="259" t="s">
        <v>565</v>
      </c>
      <c r="AT616" s="259" t="s">
        <v>565</v>
      </c>
      <c r="AU616" s="259" t="s">
        <v>565</v>
      </c>
      <c r="AV616" s="259" t="s">
        <v>565</v>
      </c>
      <c r="AW616" s="259" t="s">
        <v>565</v>
      </c>
      <c r="AX616" s="259" t="s">
        <v>565</v>
      </c>
      <c r="AY616" s="259" t="s">
        <v>565</v>
      </c>
      <c r="AZ616" s="259" t="s">
        <v>565</v>
      </c>
      <c r="BA616" s="259" t="s">
        <v>565</v>
      </c>
    </row>
    <row r="617" spans="4:53">
      <c r="D617" s="259" t="s">
        <v>565</v>
      </c>
      <c r="E617" s="259" t="s">
        <v>565</v>
      </c>
      <c r="F617" s="259" t="s">
        <v>565</v>
      </c>
      <c r="G617" s="259" t="s">
        <v>565</v>
      </c>
      <c r="H617" s="259" t="s">
        <v>565</v>
      </c>
      <c r="I617" s="259" t="s">
        <v>565</v>
      </c>
      <c r="J617" s="259" t="s">
        <v>565</v>
      </c>
      <c r="K617" s="259" t="s">
        <v>565</v>
      </c>
      <c r="L617" s="259" t="s">
        <v>565</v>
      </c>
      <c r="M617" s="259" t="s">
        <v>565</v>
      </c>
      <c r="N617" s="259" t="s">
        <v>565</v>
      </c>
      <c r="O617" s="259" t="s">
        <v>565</v>
      </c>
      <c r="P617" s="259" t="s">
        <v>565</v>
      </c>
      <c r="Q617" s="259" t="s">
        <v>565</v>
      </c>
      <c r="R617" s="259" t="s">
        <v>565</v>
      </c>
      <c r="S617" s="259" t="s">
        <v>565</v>
      </c>
      <c r="T617" s="259" t="s">
        <v>565</v>
      </c>
      <c r="U617" s="259" t="s">
        <v>565</v>
      </c>
      <c r="V617" s="260" t="s">
        <v>565</v>
      </c>
      <c r="W617" s="260" t="s">
        <v>565</v>
      </c>
      <c r="X617" s="259" t="s">
        <v>565</v>
      </c>
      <c r="Y617" s="259" t="s">
        <v>565</v>
      </c>
      <c r="Z617" s="259" t="s">
        <v>565</v>
      </c>
      <c r="AA617" s="259" t="s">
        <v>565</v>
      </c>
      <c r="AB617" s="259" t="s">
        <v>565</v>
      </c>
      <c r="AC617" s="259" t="s">
        <v>565</v>
      </c>
      <c r="AD617" s="259" t="s">
        <v>565</v>
      </c>
      <c r="AE617" s="259" t="s">
        <v>565</v>
      </c>
      <c r="AF617" s="259" t="s">
        <v>565</v>
      </c>
      <c r="AG617" s="259" t="s">
        <v>565</v>
      </c>
      <c r="AH617" s="259" t="s">
        <v>565</v>
      </c>
      <c r="AI617" s="259" t="s">
        <v>565</v>
      </c>
      <c r="AJ617" s="259" t="s">
        <v>565</v>
      </c>
      <c r="AK617" s="259" t="s">
        <v>565</v>
      </c>
      <c r="AL617" s="259" t="s">
        <v>565</v>
      </c>
      <c r="AM617" s="259" t="s">
        <v>565</v>
      </c>
      <c r="AN617" s="259" t="s">
        <v>565</v>
      </c>
      <c r="AO617" s="259" t="s">
        <v>565</v>
      </c>
      <c r="AP617" s="259" t="s">
        <v>565</v>
      </c>
      <c r="AQ617" s="259" t="s">
        <v>565</v>
      </c>
      <c r="AR617" s="259" t="s">
        <v>565</v>
      </c>
      <c r="AS617" s="259" t="s">
        <v>565</v>
      </c>
      <c r="AT617" s="259" t="s">
        <v>565</v>
      </c>
      <c r="AU617" s="259" t="s">
        <v>565</v>
      </c>
      <c r="AV617" s="259" t="s">
        <v>565</v>
      </c>
      <c r="AW617" s="259" t="s">
        <v>565</v>
      </c>
      <c r="AX617" s="259" t="s">
        <v>565</v>
      </c>
      <c r="AY617" s="259" t="s">
        <v>565</v>
      </c>
      <c r="AZ617" s="259" t="s">
        <v>565</v>
      </c>
      <c r="BA617" s="259" t="s">
        <v>565</v>
      </c>
    </row>
    <row r="618" spans="4:53">
      <c r="D618" s="259" t="s">
        <v>565</v>
      </c>
      <c r="E618" s="259" t="s">
        <v>565</v>
      </c>
      <c r="F618" s="259" t="s">
        <v>565</v>
      </c>
      <c r="G618" s="259" t="s">
        <v>565</v>
      </c>
      <c r="H618" s="259" t="s">
        <v>565</v>
      </c>
      <c r="I618" s="259" t="s">
        <v>565</v>
      </c>
      <c r="J618" s="259" t="s">
        <v>565</v>
      </c>
      <c r="K618" s="259" t="s">
        <v>565</v>
      </c>
      <c r="L618" s="259" t="s">
        <v>565</v>
      </c>
      <c r="M618" s="259" t="s">
        <v>565</v>
      </c>
      <c r="N618" s="259" t="s">
        <v>565</v>
      </c>
      <c r="O618" s="259" t="s">
        <v>565</v>
      </c>
      <c r="P618" s="259" t="s">
        <v>565</v>
      </c>
      <c r="Q618" s="259" t="s">
        <v>565</v>
      </c>
      <c r="R618" s="259" t="s">
        <v>565</v>
      </c>
      <c r="S618" s="259" t="s">
        <v>565</v>
      </c>
      <c r="T618" s="259" t="s">
        <v>565</v>
      </c>
      <c r="U618" s="259" t="s">
        <v>565</v>
      </c>
      <c r="V618" s="260" t="s">
        <v>565</v>
      </c>
      <c r="W618" s="260" t="s">
        <v>565</v>
      </c>
      <c r="X618" s="259" t="s">
        <v>565</v>
      </c>
      <c r="Y618" s="259" t="s">
        <v>565</v>
      </c>
      <c r="Z618" s="259" t="s">
        <v>565</v>
      </c>
      <c r="AA618" s="259" t="s">
        <v>565</v>
      </c>
      <c r="AB618" s="259" t="s">
        <v>565</v>
      </c>
      <c r="AC618" s="259" t="s">
        <v>565</v>
      </c>
      <c r="AD618" s="259" t="s">
        <v>565</v>
      </c>
      <c r="AE618" s="259" t="s">
        <v>565</v>
      </c>
      <c r="AF618" s="259" t="s">
        <v>565</v>
      </c>
      <c r="AG618" s="259" t="s">
        <v>565</v>
      </c>
      <c r="AH618" s="259" t="s">
        <v>565</v>
      </c>
      <c r="AI618" s="259" t="s">
        <v>565</v>
      </c>
      <c r="AJ618" s="259" t="s">
        <v>565</v>
      </c>
      <c r="AK618" s="259" t="s">
        <v>565</v>
      </c>
      <c r="AL618" s="259" t="s">
        <v>565</v>
      </c>
      <c r="AM618" s="259" t="s">
        <v>565</v>
      </c>
      <c r="AN618" s="259" t="s">
        <v>565</v>
      </c>
      <c r="AO618" s="259" t="s">
        <v>565</v>
      </c>
      <c r="AP618" s="259" t="s">
        <v>565</v>
      </c>
      <c r="AQ618" s="259" t="s">
        <v>565</v>
      </c>
      <c r="AR618" s="259" t="s">
        <v>565</v>
      </c>
      <c r="AS618" s="259" t="s">
        <v>565</v>
      </c>
      <c r="AT618" s="259" t="s">
        <v>565</v>
      </c>
      <c r="AU618" s="259" t="s">
        <v>565</v>
      </c>
      <c r="AV618" s="259" t="s">
        <v>565</v>
      </c>
      <c r="AW618" s="259" t="s">
        <v>565</v>
      </c>
      <c r="AX618" s="259" t="s">
        <v>565</v>
      </c>
      <c r="AY618" s="259" t="s">
        <v>565</v>
      </c>
      <c r="AZ618" s="259" t="s">
        <v>565</v>
      </c>
      <c r="BA618" s="259" t="s">
        <v>565</v>
      </c>
    </row>
    <row r="619" spans="4:53">
      <c r="D619" s="259" t="s">
        <v>565</v>
      </c>
      <c r="E619" s="259" t="s">
        <v>565</v>
      </c>
      <c r="F619" s="259" t="s">
        <v>565</v>
      </c>
      <c r="G619" s="259" t="s">
        <v>565</v>
      </c>
      <c r="H619" s="259" t="s">
        <v>565</v>
      </c>
      <c r="I619" s="259" t="s">
        <v>565</v>
      </c>
      <c r="J619" s="259" t="s">
        <v>565</v>
      </c>
      <c r="K619" s="259" t="s">
        <v>565</v>
      </c>
      <c r="L619" s="259" t="s">
        <v>565</v>
      </c>
      <c r="M619" s="259" t="s">
        <v>565</v>
      </c>
      <c r="N619" s="259" t="s">
        <v>565</v>
      </c>
      <c r="O619" s="259" t="s">
        <v>565</v>
      </c>
      <c r="P619" s="259" t="s">
        <v>565</v>
      </c>
      <c r="Q619" s="259" t="s">
        <v>565</v>
      </c>
      <c r="R619" s="259" t="s">
        <v>565</v>
      </c>
      <c r="S619" s="259" t="s">
        <v>565</v>
      </c>
      <c r="T619" s="259" t="s">
        <v>565</v>
      </c>
      <c r="U619" s="259" t="s">
        <v>565</v>
      </c>
      <c r="V619" s="260" t="s">
        <v>565</v>
      </c>
      <c r="W619" s="260" t="s">
        <v>565</v>
      </c>
      <c r="X619" s="259" t="s">
        <v>565</v>
      </c>
      <c r="Y619" s="259" t="s">
        <v>565</v>
      </c>
      <c r="Z619" s="259" t="s">
        <v>565</v>
      </c>
      <c r="AA619" s="259" t="s">
        <v>565</v>
      </c>
      <c r="AB619" s="259" t="s">
        <v>565</v>
      </c>
      <c r="AC619" s="259" t="s">
        <v>565</v>
      </c>
      <c r="AD619" s="259" t="s">
        <v>565</v>
      </c>
      <c r="AE619" s="259" t="s">
        <v>565</v>
      </c>
      <c r="AF619" s="259" t="s">
        <v>565</v>
      </c>
      <c r="AG619" s="259" t="s">
        <v>565</v>
      </c>
      <c r="AH619" s="259" t="s">
        <v>565</v>
      </c>
      <c r="AI619" s="259" t="s">
        <v>565</v>
      </c>
      <c r="AJ619" s="259" t="s">
        <v>565</v>
      </c>
      <c r="AK619" s="259" t="s">
        <v>565</v>
      </c>
      <c r="AL619" s="259" t="s">
        <v>565</v>
      </c>
      <c r="AM619" s="259" t="s">
        <v>565</v>
      </c>
      <c r="AN619" s="259" t="s">
        <v>565</v>
      </c>
      <c r="AO619" s="259" t="s">
        <v>565</v>
      </c>
      <c r="AP619" s="259" t="s">
        <v>565</v>
      </c>
      <c r="AQ619" s="259" t="s">
        <v>565</v>
      </c>
      <c r="AR619" s="259" t="s">
        <v>565</v>
      </c>
      <c r="AS619" s="259" t="s">
        <v>565</v>
      </c>
      <c r="AT619" s="259" t="s">
        <v>565</v>
      </c>
      <c r="AU619" s="259" t="s">
        <v>565</v>
      </c>
      <c r="AV619" s="259" t="s">
        <v>565</v>
      </c>
      <c r="AW619" s="259" t="s">
        <v>565</v>
      </c>
      <c r="AX619" s="259" t="s">
        <v>565</v>
      </c>
      <c r="AY619" s="259" t="s">
        <v>565</v>
      </c>
      <c r="AZ619" s="259" t="s">
        <v>565</v>
      </c>
      <c r="BA619" s="259" t="s">
        <v>565</v>
      </c>
    </row>
    <row r="620" spans="4:53">
      <c r="D620" s="259" t="s">
        <v>565</v>
      </c>
      <c r="E620" s="259" t="s">
        <v>565</v>
      </c>
      <c r="F620" s="259" t="s">
        <v>565</v>
      </c>
      <c r="G620" s="259" t="s">
        <v>565</v>
      </c>
      <c r="H620" s="259" t="s">
        <v>565</v>
      </c>
      <c r="I620" s="259" t="s">
        <v>565</v>
      </c>
      <c r="J620" s="259" t="s">
        <v>565</v>
      </c>
      <c r="K620" s="259" t="s">
        <v>565</v>
      </c>
      <c r="L620" s="259" t="s">
        <v>565</v>
      </c>
      <c r="M620" s="259" t="s">
        <v>565</v>
      </c>
      <c r="N620" s="259" t="s">
        <v>565</v>
      </c>
      <c r="O620" s="259" t="s">
        <v>565</v>
      </c>
      <c r="P620" s="259" t="s">
        <v>565</v>
      </c>
      <c r="Q620" s="259" t="s">
        <v>565</v>
      </c>
      <c r="R620" s="259" t="s">
        <v>565</v>
      </c>
      <c r="S620" s="259" t="s">
        <v>565</v>
      </c>
      <c r="T620" s="259" t="s">
        <v>565</v>
      </c>
      <c r="U620" s="259" t="s">
        <v>565</v>
      </c>
      <c r="V620" s="260" t="s">
        <v>565</v>
      </c>
      <c r="W620" s="260" t="s">
        <v>565</v>
      </c>
      <c r="X620" s="259" t="s">
        <v>565</v>
      </c>
      <c r="Y620" s="259" t="s">
        <v>565</v>
      </c>
      <c r="Z620" s="259" t="s">
        <v>565</v>
      </c>
      <c r="AA620" s="259" t="s">
        <v>565</v>
      </c>
      <c r="AB620" s="259" t="s">
        <v>565</v>
      </c>
      <c r="AC620" s="259" t="s">
        <v>565</v>
      </c>
      <c r="AD620" s="259" t="s">
        <v>565</v>
      </c>
      <c r="AE620" s="259" t="s">
        <v>565</v>
      </c>
      <c r="AF620" s="259" t="s">
        <v>565</v>
      </c>
      <c r="AG620" s="259" t="s">
        <v>565</v>
      </c>
      <c r="AH620" s="259" t="s">
        <v>565</v>
      </c>
      <c r="AI620" s="259" t="s">
        <v>565</v>
      </c>
      <c r="AJ620" s="259" t="s">
        <v>565</v>
      </c>
      <c r="AK620" s="259" t="s">
        <v>565</v>
      </c>
      <c r="AL620" s="259" t="s">
        <v>565</v>
      </c>
      <c r="AM620" s="259" t="s">
        <v>565</v>
      </c>
      <c r="AN620" s="259" t="s">
        <v>565</v>
      </c>
      <c r="AO620" s="259" t="s">
        <v>565</v>
      </c>
      <c r="AP620" s="259" t="s">
        <v>565</v>
      </c>
      <c r="AQ620" s="259" t="s">
        <v>565</v>
      </c>
      <c r="AR620" s="259" t="s">
        <v>565</v>
      </c>
      <c r="AS620" s="259" t="s">
        <v>565</v>
      </c>
      <c r="AT620" s="259" t="s">
        <v>565</v>
      </c>
      <c r="AU620" s="259" t="s">
        <v>565</v>
      </c>
      <c r="AV620" s="259" t="s">
        <v>565</v>
      </c>
      <c r="AW620" s="259" t="s">
        <v>565</v>
      </c>
      <c r="AX620" s="259" t="s">
        <v>565</v>
      </c>
      <c r="AY620" s="259" t="s">
        <v>565</v>
      </c>
      <c r="AZ620" s="259" t="s">
        <v>565</v>
      </c>
      <c r="BA620" s="259" t="s">
        <v>565</v>
      </c>
    </row>
    <row r="621" spans="4:53">
      <c r="D621" s="259" t="s">
        <v>565</v>
      </c>
      <c r="E621" s="259" t="s">
        <v>565</v>
      </c>
      <c r="F621" s="259" t="s">
        <v>565</v>
      </c>
      <c r="G621" s="259" t="s">
        <v>565</v>
      </c>
      <c r="H621" s="259" t="s">
        <v>565</v>
      </c>
      <c r="I621" s="259" t="s">
        <v>565</v>
      </c>
      <c r="J621" s="259" t="s">
        <v>565</v>
      </c>
      <c r="K621" s="259" t="s">
        <v>565</v>
      </c>
      <c r="L621" s="259" t="s">
        <v>565</v>
      </c>
      <c r="M621" s="259" t="s">
        <v>565</v>
      </c>
      <c r="N621" s="259" t="s">
        <v>565</v>
      </c>
      <c r="O621" s="259" t="s">
        <v>565</v>
      </c>
      <c r="P621" s="259" t="s">
        <v>565</v>
      </c>
      <c r="Q621" s="259" t="s">
        <v>565</v>
      </c>
      <c r="R621" s="259" t="s">
        <v>565</v>
      </c>
      <c r="S621" s="259" t="s">
        <v>565</v>
      </c>
      <c r="T621" s="259" t="s">
        <v>565</v>
      </c>
      <c r="U621" s="259" t="s">
        <v>565</v>
      </c>
      <c r="V621" s="260" t="s">
        <v>565</v>
      </c>
      <c r="W621" s="260" t="s">
        <v>565</v>
      </c>
      <c r="X621" s="259" t="s">
        <v>565</v>
      </c>
      <c r="Y621" s="259" t="s">
        <v>565</v>
      </c>
      <c r="Z621" s="259" t="s">
        <v>565</v>
      </c>
      <c r="AA621" s="259" t="s">
        <v>565</v>
      </c>
      <c r="AB621" s="259" t="s">
        <v>565</v>
      </c>
      <c r="AC621" s="259" t="s">
        <v>565</v>
      </c>
      <c r="AD621" s="259" t="s">
        <v>565</v>
      </c>
      <c r="AE621" s="259" t="s">
        <v>565</v>
      </c>
      <c r="AF621" s="259" t="s">
        <v>565</v>
      </c>
      <c r="AG621" s="259" t="s">
        <v>565</v>
      </c>
      <c r="AH621" s="259" t="s">
        <v>565</v>
      </c>
      <c r="AI621" s="259" t="s">
        <v>565</v>
      </c>
      <c r="AJ621" s="259" t="s">
        <v>565</v>
      </c>
      <c r="AK621" s="259" t="s">
        <v>565</v>
      </c>
      <c r="AL621" s="259" t="s">
        <v>565</v>
      </c>
      <c r="AM621" s="259" t="s">
        <v>565</v>
      </c>
      <c r="AN621" s="259" t="s">
        <v>565</v>
      </c>
      <c r="AO621" s="259" t="s">
        <v>565</v>
      </c>
      <c r="AP621" s="259" t="s">
        <v>565</v>
      </c>
      <c r="AQ621" s="259" t="s">
        <v>565</v>
      </c>
      <c r="AR621" s="259" t="s">
        <v>565</v>
      </c>
      <c r="AS621" s="259" t="s">
        <v>565</v>
      </c>
      <c r="AT621" s="259" t="s">
        <v>565</v>
      </c>
      <c r="AU621" s="259" t="s">
        <v>565</v>
      </c>
      <c r="AV621" s="259" t="s">
        <v>565</v>
      </c>
      <c r="AW621" s="259" t="s">
        <v>565</v>
      </c>
      <c r="AX621" s="259" t="s">
        <v>565</v>
      </c>
      <c r="AY621" s="259" t="s">
        <v>565</v>
      </c>
      <c r="AZ621" s="259" t="s">
        <v>565</v>
      </c>
      <c r="BA621" s="259" t="s">
        <v>565</v>
      </c>
    </row>
    <row r="622" spans="4:53">
      <c r="D622" s="259" t="s">
        <v>565</v>
      </c>
      <c r="E622" s="259" t="s">
        <v>565</v>
      </c>
      <c r="F622" s="259" t="s">
        <v>565</v>
      </c>
      <c r="G622" s="259" t="s">
        <v>565</v>
      </c>
      <c r="H622" s="259" t="s">
        <v>565</v>
      </c>
      <c r="I622" s="259" t="s">
        <v>565</v>
      </c>
      <c r="J622" s="259" t="s">
        <v>565</v>
      </c>
      <c r="K622" s="259" t="s">
        <v>565</v>
      </c>
      <c r="L622" s="259" t="s">
        <v>565</v>
      </c>
      <c r="M622" s="259" t="s">
        <v>565</v>
      </c>
      <c r="N622" s="259" t="s">
        <v>565</v>
      </c>
      <c r="O622" s="259" t="s">
        <v>565</v>
      </c>
      <c r="P622" s="259" t="s">
        <v>565</v>
      </c>
      <c r="Q622" s="259" t="s">
        <v>565</v>
      </c>
      <c r="R622" s="259" t="s">
        <v>565</v>
      </c>
      <c r="S622" s="259" t="s">
        <v>565</v>
      </c>
      <c r="T622" s="259" t="s">
        <v>565</v>
      </c>
      <c r="U622" s="259" t="s">
        <v>565</v>
      </c>
      <c r="V622" s="260" t="s">
        <v>565</v>
      </c>
      <c r="W622" s="260" t="s">
        <v>565</v>
      </c>
      <c r="X622" s="259" t="s">
        <v>565</v>
      </c>
      <c r="Y622" s="259" t="s">
        <v>565</v>
      </c>
      <c r="Z622" s="259" t="s">
        <v>565</v>
      </c>
      <c r="AA622" s="259" t="s">
        <v>565</v>
      </c>
      <c r="AB622" s="259" t="s">
        <v>565</v>
      </c>
      <c r="AC622" s="259" t="s">
        <v>565</v>
      </c>
      <c r="AD622" s="259" t="s">
        <v>565</v>
      </c>
      <c r="AE622" s="259" t="s">
        <v>565</v>
      </c>
      <c r="AF622" s="259" t="s">
        <v>565</v>
      </c>
      <c r="AG622" s="259" t="s">
        <v>565</v>
      </c>
      <c r="AH622" s="259" t="s">
        <v>565</v>
      </c>
      <c r="AI622" s="259" t="s">
        <v>565</v>
      </c>
      <c r="AJ622" s="259" t="s">
        <v>565</v>
      </c>
      <c r="AK622" s="259" t="s">
        <v>565</v>
      </c>
      <c r="AL622" s="259" t="s">
        <v>565</v>
      </c>
      <c r="AM622" s="259" t="s">
        <v>565</v>
      </c>
      <c r="AN622" s="259" t="s">
        <v>565</v>
      </c>
      <c r="AO622" s="259" t="s">
        <v>565</v>
      </c>
      <c r="AP622" s="259" t="s">
        <v>565</v>
      </c>
      <c r="AQ622" s="259" t="s">
        <v>565</v>
      </c>
      <c r="AR622" s="259" t="s">
        <v>565</v>
      </c>
      <c r="AS622" s="259" t="s">
        <v>565</v>
      </c>
      <c r="AT622" s="259" t="s">
        <v>565</v>
      </c>
      <c r="AU622" s="259" t="s">
        <v>565</v>
      </c>
      <c r="AV622" s="259" t="s">
        <v>565</v>
      </c>
      <c r="AW622" s="259" t="s">
        <v>565</v>
      </c>
      <c r="AX622" s="259" t="s">
        <v>565</v>
      </c>
      <c r="AY622" s="259" t="s">
        <v>565</v>
      </c>
      <c r="AZ622" s="259" t="s">
        <v>565</v>
      </c>
      <c r="BA622" s="259" t="s">
        <v>565</v>
      </c>
    </row>
    <row r="623" spans="4:53">
      <c r="D623" s="259" t="s">
        <v>565</v>
      </c>
      <c r="E623" s="259" t="s">
        <v>565</v>
      </c>
      <c r="F623" s="259" t="s">
        <v>565</v>
      </c>
      <c r="G623" s="259" t="s">
        <v>565</v>
      </c>
      <c r="H623" s="259" t="s">
        <v>565</v>
      </c>
      <c r="I623" s="259" t="s">
        <v>565</v>
      </c>
      <c r="J623" s="259" t="s">
        <v>565</v>
      </c>
      <c r="K623" s="259" t="s">
        <v>565</v>
      </c>
      <c r="L623" s="259" t="s">
        <v>565</v>
      </c>
      <c r="M623" s="259" t="s">
        <v>565</v>
      </c>
      <c r="N623" s="259" t="s">
        <v>565</v>
      </c>
      <c r="O623" s="259" t="s">
        <v>565</v>
      </c>
      <c r="P623" s="259" t="s">
        <v>565</v>
      </c>
      <c r="Q623" s="259" t="s">
        <v>565</v>
      </c>
      <c r="R623" s="259" t="s">
        <v>565</v>
      </c>
      <c r="S623" s="259" t="s">
        <v>565</v>
      </c>
      <c r="T623" s="259" t="s">
        <v>565</v>
      </c>
      <c r="U623" s="259" t="s">
        <v>565</v>
      </c>
      <c r="V623" s="260" t="s">
        <v>565</v>
      </c>
      <c r="W623" s="260" t="s">
        <v>565</v>
      </c>
      <c r="X623" s="259" t="s">
        <v>565</v>
      </c>
      <c r="Y623" s="259" t="s">
        <v>565</v>
      </c>
      <c r="Z623" s="259" t="s">
        <v>565</v>
      </c>
      <c r="AA623" s="259" t="s">
        <v>565</v>
      </c>
      <c r="AB623" s="259" t="s">
        <v>565</v>
      </c>
      <c r="AC623" s="259" t="s">
        <v>565</v>
      </c>
      <c r="AD623" s="259" t="s">
        <v>565</v>
      </c>
      <c r="AE623" s="259" t="s">
        <v>565</v>
      </c>
      <c r="AF623" s="259" t="s">
        <v>565</v>
      </c>
      <c r="AG623" s="259" t="s">
        <v>565</v>
      </c>
      <c r="AH623" s="259" t="s">
        <v>565</v>
      </c>
      <c r="AI623" s="259" t="s">
        <v>565</v>
      </c>
      <c r="AJ623" s="259" t="s">
        <v>565</v>
      </c>
      <c r="AK623" s="259" t="s">
        <v>565</v>
      </c>
      <c r="AL623" s="259" t="s">
        <v>565</v>
      </c>
      <c r="AM623" s="259" t="s">
        <v>565</v>
      </c>
      <c r="AN623" s="259" t="s">
        <v>565</v>
      </c>
      <c r="AO623" s="259" t="s">
        <v>565</v>
      </c>
      <c r="AP623" s="259" t="s">
        <v>565</v>
      </c>
      <c r="AQ623" s="259" t="s">
        <v>565</v>
      </c>
      <c r="AR623" s="259" t="s">
        <v>565</v>
      </c>
      <c r="AS623" s="259" t="s">
        <v>565</v>
      </c>
      <c r="AT623" s="259" t="s">
        <v>565</v>
      </c>
      <c r="AU623" s="259" t="s">
        <v>565</v>
      </c>
      <c r="AV623" s="259" t="s">
        <v>565</v>
      </c>
      <c r="AW623" s="259" t="s">
        <v>565</v>
      </c>
      <c r="AX623" s="259" t="s">
        <v>565</v>
      </c>
      <c r="AY623" s="259" t="s">
        <v>565</v>
      </c>
      <c r="AZ623" s="259" t="s">
        <v>565</v>
      </c>
      <c r="BA623" s="259" t="s">
        <v>565</v>
      </c>
    </row>
    <row r="624" spans="4:53">
      <c r="D624" s="259" t="s">
        <v>565</v>
      </c>
      <c r="E624" s="259" t="s">
        <v>565</v>
      </c>
      <c r="F624" s="259" t="s">
        <v>565</v>
      </c>
      <c r="G624" s="259" t="s">
        <v>565</v>
      </c>
      <c r="H624" s="259" t="s">
        <v>565</v>
      </c>
      <c r="I624" s="259" t="s">
        <v>565</v>
      </c>
      <c r="J624" s="259" t="s">
        <v>565</v>
      </c>
      <c r="K624" s="259" t="s">
        <v>565</v>
      </c>
      <c r="L624" s="259" t="s">
        <v>565</v>
      </c>
      <c r="M624" s="259" t="s">
        <v>565</v>
      </c>
      <c r="N624" s="259" t="s">
        <v>565</v>
      </c>
      <c r="O624" s="259" t="s">
        <v>565</v>
      </c>
      <c r="P624" s="259" t="s">
        <v>565</v>
      </c>
      <c r="Q624" s="259" t="s">
        <v>565</v>
      </c>
      <c r="R624" s="259" t="s">
        <v>565</v>
      </c>
      <c r="S624" s="259" t="s">
        <v>565</v>
      </c>
      <c r="T624" s="259" t="s">
        <v>565</v>
      </c>
      <c r="U624" s="259" t="s">
        <v>565</v>
      </c>
      <c r="V624" s="260" t="s">
        <v>565</v>
      </c>
      <c r="W624" s="260" t="s">
        <v>565</v>
      </c>
      <c r="X624" s="259" t="s">
        <v>565</v>
      </c>
      <c r="Y624" s="259" t="s">
        <v>565</v>
      </c>
      <c r="Z624" s="259" t="s">
        <v>565</v>
      </c>
      <c r="AA624" s="259" t="s">
        <v>565</v>
      </c>
      <c r="AB624" s="259" t="s">
        <v>565</v>
      </c>
      <c r="AC624" s="259" t="s">
        <v>565</v>
      </c>
      <c r="AD624" s="259" t="s">
        <v>565</v>
      </c>
      <c r="AE624" s="259" t="s">
        <v>565</v>
      </c>
      <c r="AF624" s="259" t="s">
        <v>565</v>
      </c>
      <c r="AG624" s="259" t="s">
        <v>565</v>
      </c>
      <c r="AH624" s="259" t="s">
        <v>565</v>
      </c>
      <c r="AI624" s="259" t="s">
        <v>565</v>
      </c>
      <c r="AJ624" s="259" t="s">
        <v>565</v>
      </c>
      <c r="AK624" s="259" t="s">
        <v>565</v>
      </c>
      <c r="AL624" s="259" t="s">
        <v>565</v>
      </c>
      <c r="AM624" s="259" t="s">
        <v>565</v>
      </c>
      <c r="AN624" s="259" t="s">
        <v>565</v>
      </c>
      <c r="AO624" s="259" t="s">
        <v>565</v>
      </c>
      <c r="AP624" s="259" t="s">
        <v>565</v>
      </c>
      <c r="AQ624" s="259" t="s">
        <v>565</v>
      </c>
      <c r="AR624" s="259" t="s">
        <v>565</v>
      </c>
      <c r="AS624" s="259" t="s">
        <v>565</v>
      </c>
      <c r="AT624" s="259" t="s">
        <v>565</v>
      </c>
      <c r="AU624" s="259" t="s">
        <v>565</v>
      </c>
      <c r="AV624" s="259" t="s">
        <v>565</v>
      </c>
      <c r="AW624" s="259" t="s">
        <v>565</v>
      </c>
      <c r="AX624" s="259" t="s">
        <v>565</v>
      </c>
      <c r="AY624" s="259" t="s">
        <v>565</v>
      </c>
      <c r="AZ624" s="259" t="s">
        <v>565</v>
      </c>
      <c r="BA624" s="259" t="s">
        <v>565</v>
      </c>
    </row>
    <row r="625" spans="4:53">
      <c r="D625" s="259" t="s">
        <v>565</v>
      </c>
      <c r="E625" s="259" t="s">
        <v>565</v>
      </c>
      <c r="F625" s="259" t="s">
        <v>565</v>
      </c>
      <c r="G625" s="259" t="s">
        <v>565</v>
      </c>
      <c r="H625" s="259" t="s">
        <v>565</v>
      </c>
      <c r="I625" s="259" t="s">
        <v>565</v>
      </c>
      <c r="J625" s="259" t="s">
        <v>565</v>
      </c>
      <c r="K625" s="259" t="s">
        <v>565</v>
      </c>
      <c r="L625" s="259" t="s">
        <v>565</v>
      </c>
      <c r="M625" s="259" t="s">
        <v>565</v>
      </c>
      <c r="N625" s="259" t="s">
        <v>565</v>
      </c>
      <c r="O625" s="259" t="s">
        <v>565</v>
      </c>
      <c r="P625" s="259" t="s">
        <v>565</v>
      </c>
      <c r="Q625" s="259" t="s">
        <v>565</v>
      </c>
      <c r="R625" s="259" t="s">
        <v>565</v>
      </c>
      <c r="S625" s="259" t="s">
        <v>565</v>
      </c>
      <c r="T625" s="259" t="s">
        <v>565</v>
      </c>
      <c r="U625" s="259" t="s">
        <v>565</v>
      </c>
      <c r="V625" s="260" t="s">
        <v>565</v>
      </c>
      <c r="W625" s="260" t="s">
        <v>565</v>
      </c>
      <c r="X625" s="259" t="s">
        <v>565</v>
      </c>
      <c r="Y625" s="259" t="s">
        <v>565</v>
      </c>
      <c r="Z625" s="259" t="s">
        <v>565</v>
      </c>
      <c r="AA625" s="259" t="s">
        <v>565</v>
      </c>
      <c r="AB625" s="259" t="s">
        <v>565</v>
      </c>
      <c r="AC625" s="259" t="s">
        <v>565</v>
      </c>
      <c r="AD625" s="259" t="s">
        <v>565</v>
      </c>
      <c r="AE625" s="259" t="s">
        <v>565</v>
      </c>
      <c r="AF625" s="259" t="s">
        <v>565</v>
      </c>
      <c r="AG625" s="259" t="s">
        <v>565</v>
      </c>
      <c r="AH625" s="259" t="s">
        <v>565</v>
      </c>
      <c r="AI625" s="259" t="s">
        <v>565</v>
      </c>
      <c r="AJ625" s="259" t="s">
        <v>565</v>
      </c>
      <c r="AK625" s="259" t="s">
        <v>565</v>
      </c>
      <c r="AL625" s="259" t="s">
        <v>565</v>
      </c>
      <c r="AM625" s="259" t="s">
        <v>565</v>
      </c>
      <c r="AN625" s="259" t="s">
        <v>565</v>
      </c>
      <c r="AO625" s="259" t="s">
        <v>565</v>
      </c>
      <c r="AP625" s="259" t="s">
        <v>565</v>
      </c>
      <c r="AQ625" s="259" t="s">
        <v>565</v>
      </c>
      <c r="AR625" s="259" t="s">
        <v>565</v>
      </c>
      <c r="AS625" s="259" t="s">
        <v>565</v>
      </c>
      <c r="AT625" s="259" t="s">
        <v>565</v>
      </c>
      <c r="AU625" s="259" t="s">
        <v>565</v>
      </c>
      <c r="AV625" s="259" t="s">
        <v>565</v>
      </c>
      <c r="AW625" s="259" t="s">
        <v>565</v>
      </c>
      <c r="AX625" s="259" t="s">
        <v>565</v>
      </c>
      <c r="AY625" s="259" t="s">
        <v>565</v>
      </c>
      <c r="AZ625" s="259" t="s">
        <v>565</v>
      </c>
      <c r="BA625" s="259" t="s">
        <v>565</v>
      </c>
    </row>
    <row r="626" spans="4:53">
      <c r="D626" s="259" t="s">
        <v>565</v>
      </c>
      <c r="E626" s="259" t="s">
        <v>565</v>
      </c>
      <c r="F626" s="259" t="s">
        <v>565</v>
      </c>
      <c r="G626" s="259" t="s">
        <v>565</v>
      </c>
      <c r="H626" s="259" t="s">
        <v>565</v>
      </c>
      <c r="I626" s="259" t="s">
        <v>565</v>
      </c>
      <c r="J626" s="259" t="s">
        <v>565</v>
      </c>
      <c r="K626" s="259" t="s">
        <v>565</v>
      </c>
      <c r="L626" s="259" t="s">
        <v>565</v>
      </c>
      <c r="M626" s="259" t="s">
        <v>565</v>
      </c>
      <c r="N626" s="259" t="s">
        <v>565</v>
      </c>
      <c r="O626" s="259" t="s">
        <v>565</v>
      </c>
      <c r="P626" s="259" t="s">
        <v>565</v>
      </c>
      <c r="Q626" s="259" t="s">
        <v>565</v>
      </c>
      <c r="R626" s="259" t="s">
        <v>565</v>
      </c>
      <c r="S626" s="259" t="s">
        <v>565</v>
      </c>
      <c r="T626" s="259" t="s">
        <v>565</v>
      </c>
      <c r="U626" s="259" t="s">
        <v>565</v>
      </c>
      <c r="V626" s="260" t="s">
        <v>565</v>
      </c>
      <c r="W626" s="260" t="s">
        <v>565</v>
      </c>
      <c r="X626" s="259" t="s">
        <v>565</v>
      </c>
      <c r="Y626" s="259" t="s">
        <v>565</v>
      </c>
      <c r="Z626" s="259" t="s">
        <v>565</v>
      </c>
      <c r="AA626" s="259" t="s">
        <v>565</v>
      </c>
      <c r="AB626" s="259" t="s">
        <v>565</v>
      </c>
      <c r="AC626" s="259" t="s">
        <v>565</v>
      </c>
      <c r="AD626" s="259" t="s">
        <v>565</v>
      </c>
      <c r="AE626" s="259" t="s">
        <v>565</v>
      </c>
      <c r="AF626" s="259" t="s">
        <v>565</v>
      </c>
      <c r="AG626" s="259" t="s">
        <v>565</v>
      </c>
      <c r="AH626" s="259" t="s">
        <v>565</v>
      </c>
      <c r="AI626" s="259" t="s">
        <v>565</v>
      </c>
      <c r="AJ626" s="259" t="s">
        <v>565</v>
      </c>
      <c r="AK626" s="259" t="s">
        <v>565</v>
      </c>
      <c r="AL626" s="259" t="s">
        <v>565</v>
      </c>
      <c r="AM626" s="259" t="s">
        <v>565</v>
      </c>
      <c r="AN626" s="259" t="s">
        <v>565</v>
      </c>
      <c r="AO626" s="259" t="s">
        <v>565</v>
      </c>
      <c r="AP626" s="259" t="s">
        <v>565</v>
      </c>
      <c r="AQ626" s="259" t="s">
        <v>565</v>
      </c>
      <c r="AR626" s="259" t="s">
        <v>565</v>
      </c>
      <c r="AS626" s="259" t="s">
        <v>565</v>
      </c>
      <c r="AT626" s="259" t="s">
        <v>565</v>
      </c>
      <c r="AU626" s="259" t="s">
        <v>565</v>
      </c>
      <c r="AV626" s="259" t="s">
        <v>565</v>
      </c>
      <c r="AW626" s="259" t="s">
        <v>565</v>
      </c>
      <c r="AX626" s="259" t="s">
        <v>565</v>
      </c>
      <c r="AY626" s="259" t="s">
        <v>565</v>
      </c>
      <c r="AZ626" s="259" t="s">
        <v>565</v>
      </c>
      <c r="BA626" s="259" t="s">
        <v>565</v>
      </c>
    </row>
    <row r="627" spans="4:53">
      <c r="D627" s="259" t="s">
        <v>565</v>
      </c>
      <c r="E627" s="259" t="s">
        <v>565</v>
      </c>
      <c r="F627" s="259" t="s">
        <v>565</v>
      </c>
      <c r="G627" s="259" t="s">
        <v>565</v>
      </c>
      <c r="H627" s="259" t="s">
        <v>565</v>
      </c>
      <c r="I627" s="259" t="s">
        <v>565</v>
      </c>
      <c r="J627" s="259" t="s">
        <v>565</v>
      </c>
      <c r="K627" s="259" t="s">
        <v>565</v>
      </c>
      <c r="L627" s="259" t="s">
        <v>565</v>
      </c>
      <c r="M627" s="259" t="s">
        <v>565</v>
      </c>
      <c r="N627" s="259" t="s">
        <v>565</v>
      </c>
      <c r="O627" s="259" t="s">
        <v>565</v>
      </c>
      <c r="P627" s="259" t="s">
        <v>565</v>
      </c>
      <c r="Q627" s="259" t="s">
        <v>565</v>
      </c>
      <c r="R627" s="259" t="s">
        <v>565</v>
      </c>
      <c r="S627" s="259" t="s">
        <v>565</v>
      </c>
      <c r="T627" s="259" t="s">
        <v>565</v>
      </c>
      <c r="U627" s="259" t="s">
        <v>565</v>
      </c>
      <c r="V627" s="260" t="s">
        <v>565</v>
      </c>
      <c r="W627" s="260" t="s">
        <v>565</v>
      </c>
      <c r="X627" s="259" t="s">
        <v>565</v>
      </c>
      <c r="Y627" s="259" t="s">
        <v>565</v>
      </c>
      <c r="Z627" s="259" t="s">
        <v>565</v>
      </c>
      <c r="AA627" s="259" t="s">
        <v>565</v>
      </c>
      <c r="AB627" s="259" t="s">
        <v>565</v>
      </c>
      <c r="AC627" s="259" t="s">
        <v>565</v>
      </c>
      <c r="AD627" s="259" t="s">
        <v>565</v>
      </c>
      <c r="AE627" s="259" t="s">
        <v>565</v>
      </c>
      <c r="AF627" s="259" t="s">
        <v>565</v>
      </c>
      <c r="AG627" s="259" t="s">
        <v>565</v>
      </c>
      <c r="AH627" s="259" t="s">
        <v>565</v>
      </c>
      <c r="AI627" s="259" t="s">
        <v>565</v>
      </c>
      <c r="AJ627" s="259" t="s">
        <v>565</v>
      </c>
      <c r="AK627" s="259" t="s">
        <v>565</v>
      </c>
      <c r="AL627" s="259" t="s">
        <v>565</v>
      </c>
      <c r="AM627" s="259" t="s">
        <v>565</v>
      </c>
      <c r="AN627" s="259" t="s">
        <v>565</v>
      </c>
      <c r="AO627" s="259" t="s">
        <v>565</v>
      </c>
      <c r="AP627" s="259" t="s">
        <v>565</v>
      </c>
      <c r="AQ627" s="259" t="s">
        <v>565</v>
      </c>
      <c r="AR627" s="259" t="s">
        <v>565</v>
      </c>
      <c r="AS627" s="259" t="s">
        <v>565</v>
      </c>
      <c r="AT627" s="259" t="s">
        <v>565</v>
      </c>
      <c r="AU627" s="259" t="s">
        <v>565</v>
      </c>
      <c r="AV627" s="259" t="s">
        <v>565</v>
      </c>
      <c r="AW627" s="259" t="s">
        <v>565</v>
      </c>
      <c r="AX627" s="259" t="s">
        <v>565</v>
      </c>
      <c r="AY627" s="259" t="s">
        <v>565</v>
      </c>
      <c r="AZ627" s="259" t="s">
        <v>565</v>
      </c>
      <c r="BA627" s="259" t="s">
        <v>565</v>
      </c>
    </row>
    <row r="628" spans="4:53">
      <c r="D628" s="259" t="s">
        <v>565</v>
      </c>
      <c r="E628" s="259" t="s">
        <v>565</v>
      </c>
      <c r="F628" s="259" t="s">
        <v>565</v>
      </c>
      <c r="G628" s="259" t="s">
        <v>565</v>
      </c>
      <c r="H628" s="259" t="s">
        <v>565</v>
      </c>
      <c r="I628" s="259" t="s">
        <v>565</v>
      </c>
      <c r="J628" s="259" t="s">
        <v>565</v>
      </c>
      <c r="K628" s="259" t="s">
        <v>565</v>
      </c>
      <c r="L628" s="259" t="s">
        <v>565</v>
      </c>
      <c r="M628" s="259" t="s">
        <v>565</v>
      </c>
      <c r="N628" s="259" t="s">
        <v>565</v>
      </c>
      <c r="O628" s="259" t="s">
        <v>565</v>
      </c>
      <c r="P628" s="259" t="s">
        <v>565</v>
      </c>
      <c r="Q628" s="259" t="s">
        <v>565</v>
      </c>
      <c r="R628" s="259" t="s">
        <v>565</v>
      </c>
      <c r="S628" s="259" t="s">
        <v>565</v>
      </c>
      <c r="T628" s="259" t="s">
        <v>565</v>
      </c>
      <c r="U628" s="259" t="s">
        <v>565</v>
      </c>
      <c r="V628" s="260" t="s">
        <v>565</v>
      </c>
      <c r="W628" s="260" t="s">
        <v>565</v>
      </c>
      <c r="X628" s="259" t="s">
        <v>565</v>
      </c>
      <c r="Y628" s="259" t="s">
        <v>565</v>
      </c>
      <c r="Z628" s="259" t="s">
        <v>565</v>
      </c>
      <c r="AA628" s="259" t="s">
        <v>565</v>
      </c>
      <c r="AB628" s="259" t="s">
        <v>565</v>
      </c>
      <c r="AC628" s="259" t="s">
        <v>565</v>
      </c>
      <c r="AD628" s="259" t="s">
        <v>565</v>
      </c>
      <c r="AE628" s="259" t="s">
        <v>565</v>
      </c>
      <c r="AF628" s="259" t="s">
        <v>565</v>
      </c>
      <c r="AG628" s="259" t="s">
        <v>565</v>
      </c>
      <c r="AH628" s="259" t="s">
        <v>565</v>
      </c>
      <c r="AI628" s="259" t="s">
        <v>565</v>
      </c>
      <c r="AJ628" s="259" t="s">
        <v>565</v>
      </c>
      <c r="AK628" s="259" t="s">
        <v>565</v>
      </c>
      <c r="AL628" s="259" t="s">
        <v>565</v>
      </c>
      <c r="AM628" s="259" t="s">
        <v>565</v>
      </c>
      <c r="AN628" s="259" t="s">
        <v>565</v>
      </c>
      <c r="AO628" s="259" t="s">
        <v>565</v>
      </c>
      <c r="AP628" s="259" t="s">
        <v>565</v>
      </c>
      <c r="AQ628" s="259" t="s">
        <v>565</v>
      </c>
      <c r="AR628" s="259" t="s">
        <v>565</v>
      </c>
      <c r="AS628" s="259" t="s">
        <v>565</v>
      </c>
      <c r="AT628" s="259" t="s">
        <v>565</v>
      </c>
      <c r="AU628" s="259" t="s">
        <v>565</v>
      </c>
      <c r="AV628" s="259" t="s">
        <v>565</v>
      </c>
      <c r="AW628" s="259" t="s">
        <v>565</v>
      </c>
      <c r="AX628" s="259" t="s">
        <v>565</v>
      </c>
      <c r="AY628" s="259" t="s">
        <v>565</v>
      </c>
      <c r="AZ628" s="259" t="s">
        <v>565</v>
      </c>
      <c r="BA628" s="259" t="s">
        <v>565</v>
      </c>
    </row>
    <row r="629" spans="4:53">
      <c r="D629" s="259" t="s">
        <v>565</v>
      </c>
      <c r="E629" s="259" t="s">
        <v>565</v>
      </c>
      <c r="F629" s="259" t="s">
        <v>565</v>
      </c>
      <c r="G629" s="259" t="s">
        <v>565</v>
      </c>
      <c r="H629" s="259" t="s">
        <v>565</v>
      </c>
      <c r="I629" s="259" t="s">
        <v>565</v>
      </c>
      <c r="J629" s="259" t="s">
        <v>565</v>
      </c>
      <c r="K629" s="259" t="s">
        <v>565</v>
      </c>
      <c r="L629" s="259" t="s">
        <v>565</v>
      </c>
      <c r="M629" s="259" t="s">
        <v>565</v>
      </c>
      <c r="N629" s="259" t="s">
        <v>565</v>
      </c>
      <c r="O629" s="259" t="s">
        <v>565</v>
      </c>
      <c r="P629" s="259" t="s">
        <v>565</v>
      </c>
      <c r="Q629" s="259" t="s">
        <v>565</v>
      </c>
      <c r="R629" s="259" t="s">
        <v>565</v>
      </c>
      <c r="S629" s="259" t="s">
        <v>565</v>
      </c>
      <c r="T629" s="259" t="s">
        <v>565</v>
      </c>
      <c r="U629" s="259" t="s">
        <v>565</v>
      </c>
      <c r="V629" s="260" t="s">
        <v>565</v>
      </c>
      <c r="W629" s="260" t="s">
        <v>565</v>
      </c>
      <c r="X629" s="259" t="s">
        <v>565</v>
      </c>
      <c r="Y629" s="259" t="s">
        <v>565</v>
      </c>
      <c r="Z629" s="259" t="s">
        <v>565</v>
      </c>
      <c r="AA629" s="259" t="s">
        <v>565</v>
      </c>
      <c r="AB629" s="259" t="s">
        <v>565</v>
      </c>
      <c r="AC629" s="259" t="s">
        <v>565</v>
      </c>
      <c r="AD629" s="259" t="s">
        <v>565</v>
      </c>
      <c r="AE629" s="259" t="s">
        <v>565</v>
      </c>
      <c r="AF629" s="259" t="s">
        <v>565</v>
      </c>
      <c r="AG629" s="259" t="s">
        <v>565</v>
      </c>
      <c r="AH629" s="259" t="s">
        <v>565</v>
      </c>
      <c r="AI629" s="259" t="s">
        <v>565</v>
      </c>
      <c r="AJ629" s="259" t="s">
        <v>565</v>
      </c>
      <c r="AK629" s="259" t="s">
        <v>565</v>
      </c>
      <c r="AL629" s="259" t="s">
        <v>565</v>
      </c>
      <c r="AM629" s="259" t="s">
        <v>565</v>
      </c>
      <c r="AN629" s="259" t="s">
        <v>565</v>
      </c>
      <c r="AO629" s="259" t="s">
        <v>565</v>
      </c>
      <c r="AP629" s="259" t="s">
        <v>565</v>
      </c>
      <c r="AQ629" s="259" t="s">
        <v>565</v>
      </c>
      <c r="AR629" s="259" t="s">
        <v>565</v>
      </c>
      <c r="AS629" s="259" t="s">
        <v>565</v>
      </c>
      <c r="AT629" s="259" t="s">
        <v>565</v>
      </c>
      <c r="AU629" s="259" t="s">
        <v>565</v>
      </c>
      <c r="AV629" s="259" t="s">
        <v>565</v>
      </c>
      <c r="AW629" s="259" t="s">
        <v>565</v>
      </c>
      <c r="AX629" s="259" t="s">
        <v>565</v>
      </c>
      <c r="AY629" s="259" t="s">
        <v>565</v>
      </c>
      <c r="AZ629" s="259" t="s">
        <v>565</v>
      </c>
      <c r="BA629" s="259" t="s">
        <v>565</v>
      </c>
    </row>
    <row r="630" spans="4:53">
      <c r="D630" s="259" t="s">
        <v>565</v>
      </c>
      <c r="E630" s="259" t="s">
        <v>565</v>
      </c>
      <c r="F630" s="259" t="s">
        <v>565</v>
      </c>
      <c r="G630" s="259" t="s">
        <v>565</v>
      </c>
      <c r="H630" s="259" t="s">
        <v>565</v>
      </c>
      <c r="I630" s="259" t="s">
        <v>565</v>
      </c>
      <c r="J630" s="259" t="s">
        <v>565</v>
      </c>
      <c r="K630" s="259" t="s">
        <v>565</v>
      </c>
      <c r="L630" s="259" t="s">
        <v>565</v>
      </c>
      <c r="M630" s="259" t="s">
        <v>565</v>
      </c>
      <c r="N630" s="259" t="s">
        <v>565</v>
      </c>
      <c r="O630" s="259" t="s">
        <v>565</v>
      </c>
      <c r="P630" s="259" t="s">
        <v>565</v>
      </c>
      <c r="Q630" s="259" t="s">
        <v>565</v>
      </c>
      <c r="R630" s="259" t="s">
        <v>565</v>
      </c>
      <c r="S630" s="259" t="s">
        <v>565</v>
      </c>
      <c r="T630" s="259" t="s">
        <v>565</v>
      </c>
      <c r="U630" s="259" t="s">
        <v>565</v>
      </c>
      <c r="V630" s="260" t="s">
        <v>565</v>
      </c>
      <c r="W630" s="260" t="s">
        <v>565</v>
      </c>
      <c r="X630" s="259" t="s">
        <v>565</v>
      </c>
      <c r="Y630" s="259" t="s">
        <v>565</v>
      </c>
      <c r="Z630" s="259" t="s">
        <v>565</v>
      </c>
      <c r="AA630" s="259" t="s">
        <v>565</v>
      </c>
      <c r="AB630" s="259" t="s">
        <v>565</v>
      </c>
      <c r="AC630" s="259" t="s">
        <v>565</v>
      </c>
      <c r="AD630" s="259" t="s">
        <v>565</v>
      </c>
      <c r="AE630" s="259" t="s">
        <v>565</v>
      </c>
      <c r="AF630" s="259" t="s">
        <v>565</v>
      </c>
      <c r="AG630" s="259" t="s">
        <v>565</v>
      </c>
      <c r="AH630" s="259" t="s">
        <v>565</v>
      </c>
      <c r="AI630" s="259" t="s">
        <v>565</v>
      </c>
      <c r="AJ630" s="259" t="s">
        <v>565</v>
      </c>
      <c r="AK630" s="259" t="s">
        <v>565</v>
      </c>
      <c r="AL630" s="259" t="s">
        <v>565</v>
      </c>
      <c r="AM630" s="259" t="s">
        <v>565</v>
      </c>
      <c r="AN630" s="259" t="s">
        <v>565</v>
      </c>
      <c r="AO630" s="259" t="s">
        <v>565</v>
      </c>
      <c r="AP630" s="259" t="s">
        <v>565</v>
      </c>
      <c r="AQ630" s="259" t="s">
        <v>565</v>
      </c>
      <c r="AR630" s="259" t="s">
        <v>565</v>
      </c>
      <c r="AS630" s="259" t="s">
        <v>565</v>
      </c>
      <c r="AT630" s="259" t="s">
        <v>565</v>
      </c>
      <c r="AU630" s="259" t="s">
        <v>565</v>
      </c>
      <c r="AV630" s="259" t="s">
        <v>565</v>
      </c>
      <c r="AW630" s="259" t="s">
        <v>565</v>
      </c>
      <c r="AX630" s="259" t="s">
        <v>565</v>
      </c>
      <c r="AY630" s="259" t="s">
        <v>565</v>
      </c>
      <c r="AZ630" s="259" t="s">
        <v>565</v>
      </c>
      <c r="BA630" s="259" t="s">
        <v>565</v>
      </c>
    </row>
    <row r="631" spans="4:53">
      <c r="D631" s="259" t="s">
        <v>565</v>
      </c>
      <c r="E631" s="259" t="s">
        <v>565</v>
      </c>
      <c r="F631" s="259" t="s">
        <v>565</v>
      </c>
      <c r="G631" s="259" t="s">
        <v>565</v>
      </c>
      <c r="H631" s="259" t="s">
        <v>565</v>
      </c>
      <c r="I631" s="259" t="s">
        <v>565</v>
      </c>
      <c r="J631" s="259" t="s">
        <v>565</v>
      </c>
      <c r="K631" s="259" t="s">
        <v>565</v>
      </c>
      <c r="L631" s="259" t="s">
        <v>565</v>
      </c>
      <c r="M631" s="259" t="s">
        <v>565</v>
      </c>
      <c r="N631" s="259" t="s">
        <v>565</v>
      </c>
      <c r="O631" s="259" t="s">
        <v>565</v>
      </c>
      <c r="P631" s="259" t="s">
        <v>565</v>
      </c>
      <c r="Q631" s="259" t="s">
        <v>565</v>
      </c>
      <c r="R631" s="259" t="s">
        <v>565</v>
      </c>
      <c r="S631" s="259" t="s">
        <v>565</v>
      </c>
      <c r="T631" s="259" t="s">
        <v>565</v>
      </c>
      <c r="U631" s="259" t="s">
        <v>565</v>
      </c>
      <c r="V631" s="260" t="s">
        <v>565</v>
      </c>
      <c r="W631" s="260" t="s">
        <v>565</v>
      </c>
      <c r="X631" s="259" t="s">
        <v>565</v>
      </c>
      <c r="Y631" s="259" t="s">
        <v>565</v>
      </c>
      <c r="Z631" s="259" t="s">
        <v>565</v>
      </c>
      <c r="AA631" s="259" t="s">
        <v>565</v>
      </c>
      <c r="AB631" s="259" t="s">
        <v>565</v>
      </c>
      <c r="AC631" s="259" t="s">
        <v>565</v>
      </c>
      <c r="AD631" s="259" t="s">
        <v>565</v>
      </c>
      <c r="AE631" s="259" t="s">
        <v>565</v>
      </c>
      <c r="AF631" s="259" t="s">
        <v>565</v>
      </c>
      <c r="AG631" s="259" t="s">
        <v>565</v>
      </c>
      <c r="AH631" s="259" t="s">
        <v>565</v>
      </c>
      <c r="AI631" s="259" t="s">
        <v>565</v>
      </c>
      <c r="AJ631" s="259" t="s">
        <v>565</v>
      </c>
      <c r="AK631" s="259" t="s">
        <v>565</v>
      </c>
      <c r="AL631" s="259" t="s">
        <v>565</v>
      </c>
      <c r="AM631" s="259" t="s">
        <v>565</v>
      </c>
      <c r="AN631" s="259" t="s">
        <v>565</v>
      </c>
      <c r="AO631" s="259" t="s">
        <v>565</v>
      </c>
      <c r="AP631" s="259" t="s">
        <v>565</v>
      </c>
      <c r="AQ631" s="259" t="s">
        <v>565</v>
      </c>
      <c r="AR631" s="259" t="s">
        <v>565</v>
      </c>
      <c r="AS631" s="259" t="s">
        <v>565</v>
      </c>
      <c r="AT631" s="259" t="s">
        <v>565</v>
      </c>
      <c r="AU631" s="259" t="s">
        <v>565</v>
      </c>
      <c r="AV631" s="259" t="s">
        <v>565</v>
      </c>
      <c r="AW631" s="259" t="s">
        <v>565</v>
      </c>
      <c r="AX631" s="259" t="s">
        <v>565</v>
      </c>
      <c r="AY631" s="259" t="s">
        <v>565</v>
      </c>
      <c r="AZ631" s="259" t="s">
        <v>565</v>
      </c>
      <c r="BA631" s="259" t="s">
        <v>565</v>
      </c>
    </row>
    <row r="632" spans="4:53">
      <c r="D632" s="259" t="s">
        <v>565</v>
      </c>
      <c r="E632" s="259" t="s">
        <v>565</v>
      </c>
      <c r="F632" s="259" t="s">
        <v>565</v>
      </c>
      <c r="G632" s="259" t="s">
        <v>565</v>
      </c>
      <c r="H632" s="259" t="s">
        <v>565</v>
      </c>
      <c r="I632" s="259" t="s">
        <v>565</v>
      </c>
      <c r="J632" s="259" t="s">
        <v>565</v>
      </c>
      <c r="K632" s="259" t="s">
        <v>565</v>
      </c>
      <c r="L632" s="259" t="s">
        <v>565</v>
      </c>
      <c r="M632" s="259" t="s">
        <v>565</v>
      </c>
      <c r="N632" s="259" t="s">
        <v>565</v>
      </c>
      <c r="O632" s="259" t="s">
        <v>565</v>
      </c>
      <c r="P632" s="259" t="s">
        <v>565</v>
      </c>
      <c r="Q632" s="259" t="s">
        <v>565</v>
      </c>
      <c r="R632" s="259" t="s">
        <v>565</v>
      </c>
      <c r="S632" s="259" t="s">
        <v>565</v>
      </c>
      <c r="T632" s="259" t="s">
        <v>565</v>
      </c>
      <c r="U632" s="259" t="s">
        <v>565</v>
      </c>
      <c r="V632" s="260" t="s">
        <v>565</v>
      </c>
      <c r="W632" s="260" t="s">
        <v>565</v>
      </c>
      <c r="X632" s="259" t="s">
        <v>565</v>
      </c>
      <c r="Y632" s="259" t="s">
        <v>565</v>
      </c>
      <c r="Z632" s="259" t="s">
        <v>565</v>
      </c>
      <c r="AA632" s="259" t="s">
        <v>565</v>
      </c>
      <c r="AB632" s="259" t="s">
        <v>565</v>
      </c>
      <c r="AC632" s="259" t="s">
        <v>565</v>
      </c>
      <c r="AD632" s="259" t="s">
        <v>565</v>
      </c>
      <c r="AE632" s="259" t="s">
        <v>565</v>
      </c>
      <c r="AF632" s="259" t="s">
        <v>565</v>
      </c>
      <c r="AG632" s="259" t="s">
        <v>565</v>
      </c>
      <c r="AH632" s="259" t="s">
        <v>565</v>
      </c>
      <c r="AI632" s="259" t="s">
        <v>565</v>
      </c>
      <c r="AJ632" s="259" t="s">
        <v>565</v>
      </c>
      <c r="AK632" s="259" t="s">
        <v>565</v>
      </c>
      <c r="AL632" s="259" t="s">
        <v>565</v>
      </c>
      <c r="AM632" s="259" t="s">
        <v>565</v>
      </c>
      <c r="AN632" s="259" t="s">
        <v>565</v>
      </c>
      <c r="AO632" s="259" t="s">
        <v>565</v>
      </c>
      <c r="AP632" s="259" t="s">
        <v>565</v>
      </c>
      <c r="AQ632" s="259" t="s">
        <v>565</v>
      </c>
      <c r="AR632" s="259" t="s">
        <v>565</v>
      </c>
      <c r="AS632" s="259" t="s">
        <v>565</v>
      </c>
      <c r="AT632" s="259" t="s">
        <v>565</v>
      </c>
      <c r="AU632" s="259" t="s">
        <v>565</v>
      </c>
      <c r="AV632" s="259" t="s">
        <v>565</v>
      </c>
      <c r="AW632" s="259" t="s">
        <v>565</v>
      </c>
      <c r="AX632" s="259" t="s">
        <v>565</v>
      </c>
      <c r="AY632" s="259" t="s">
        <v>565</v>
      </c>
      <c r="AZ632" s="259" t="s">
        <v>565</v>
      </c>
      <c r="BA632" s="259" t="s">
        <v>565</v>
      </c>
    </row>
    <row r="633" spans="4:53">
      <c r="D633" s="259" t="s">
        <v>565</v>
      </c>
      <c r="E633" s="259" t="s">
        <v>565</v>
      </c>
      <c r="F633" s="259" t="s">
        <v>565</v>
      </c>
      <c r="G633" s="259" t="s">
        <v>565</v>
      </c>
      <c r="H633" s="259" t="s">
        <v>565</v>
      </c>
      <c r="I633" s="259" t="s">
        <v>565</v>
      </c>
      <c r="J633" s="259" t="s">
        <v>565</v>
      </c>
      <c r="K633" s="259" t="s">
        <v>565</v>
      </c>
      <c r="L633" s="259" t="s">
        <v>565</v>
      </c>
      <c r="M633" s="259" t="s">
        <v>565</v>
      </c>
      <c r="N633" s="259" t="s">
        <v>565</v>
      </c>
      <c r="O633" s="259" t="s">
        <v>565</v>
      </c>
      <c r="P633" s="259" t="s">
        <v>565</v>
      </c>
      <c r="Q633" s="259" t="s">
        <v>565</v>
      </c>
      <c r="R633" s="259" t="s">
        <v>565</v>
      </c>
      <c r="S633" s="259" t="s">
        <v>565</v>
      </c>
      <c r="T633" s="259" t="s">
        <v>565</v>
      </c>
      <c r="U633" s="259" t="s">
        <v>565</v>
      </c>
      <c r="V633" s="260" t="s">
        <v>565</v>
      </c>
      <c r="W633" s="260" t="s">
        <v>565</v>
      </c>
      <c r="X633" s="259" t="s">
        <v>565</v>
      </c>
      <c r="Y633" s="259" t="s">
        <v>565</v>
      </c>
      <c r="Z633" s="259" t="s">
        <v>565</v>
      </c>
      <c r="AA633" s="259" t="s">
        <v>565</v>
      </c>
      <c r="AB633" s="259" t="s">
        <v>565</v>
      </c>
      <c r="AC633" s="259" t="s">
        <v>565</v>
      </c>
      <c r="AD633" s="259" t="s">
        <v>565</v>
      </c>
      <c r="AE633" s="259" t="s">
        <v>565</v>
      </c>
      <c r="AF633" s="259" t="s">
        <v>565</v>
      </c>
      <c r="AG633" s="259" t="s">
        <v>565</v>
      </c>
      <c r="AH633" s="259" t="s">
        <v>565</v>
      </c>
      <c r="AI633" s="259" t="s">
        <v>565</v>
      </c>
      <c r="AJ633" s="259" t="s">
        <v>565</v>
      </c>
      <c r="AK633" s="259" t="s">
        <v>565</v>
      </c>
      <c r="AL633" s="259" t="s">
        <v>565</v>
      </c>
      <c r="AM633" s="259" t="s">
        <v>565</v>
      </c>
      <c r="AN633" s="259" t="s">
        <v>565</v>
      </c>
      <c r="AO633" s="259" t="s">
        <v>565</v>
      </c>
      <c r="AP633" s="259" t="s">
        <v>565</v>
      </c>
      <c r="AQ633" s="259" t="s">
        <v>565</v>
      </c>
      <c r="AR633" s="259" t="s">
        <v>565</v>
      </c>
      <c r="AS633" s="259" t="s">
        <v>565</v>
      </c>
      <c r="AT633" s="259" t="s">
        <v>565</v>
      </c>
      <c r="AU633" s="259" t="s">
        <v>565</v>
      </c>
      <c r="AV633" s="259" t="s">
        <v>565</v>
      </c>
      <c r="AW633" s="259" t="s">
        <v>565</v>
      </c>
      <c r="AX633" s="259" t="s">
        <v>565</v>
      </c>
      <c r="AY633" s="259" t="s">
        <v>565</v>
      </c>
      <c r="AZ633" s="259" t="s">
        <v>565</v>
      </c>
      <c r="BA633" s="259" t="s">
        <v>565</v>
      </c>
    </row>
    <row r="634" spans="4:53">
      <c r="D634" s="259" t="s">
        <v>565</v>
      </c>
      <c r="E634" s="259" t="s">
        <v>565</v>
      </c>
      <c r="F634" s="259" t="s">
        <v>565</v>
      </c>
      <c r="G634" s="259" t="s">
        <v>565</v>
      </c>
      <c r="H634" s="259" t="s">
        <v>565</v>
      </c>
      <c r="I634" s="259" t="s">
        <v>565</v>
      </c>
      <c r="J634" s="259" t="s">
        <v>565</v>
      </c>
      <c r="K634" s="259" t="s">
        <v>565</v>
      </c>
      <c r="L634" s="259" t="s">
        <v>565</v>
      </c>
      <c r="M634" s="259" t="s">
        <v>565</v>
      </c>
      <c r="N634" s="259" t="s">
        <v>565</v>
      </c>
      <c r="O634" s="259" t="s">
        <v>565</v>
      </c>
      <c r="P634" s="259" t="s">
        <v>565</v>
      </c>
      <c r="Q634" s="259" t="s">
        <v>565</v>
      </c>
      <c r="R634" s="259" t="s">
        <v>565</v>
      </c>
      <c r="S634" s="259" t="s">
        <v>565</v>
      </c>
      <c r="T634" s="259" t="s">
        <v>565</v>
      </c>
      <c r="U634" s="259" t="s">
        <v>565</v>
      </c>
      <c r="V634" s="260" t="s">
        <v>565</v>
      </c>
      <c r="W634" s="260" t="s">
        <v>565</v>
      </c>
      <c r="X634" s="259" t="s">
        <v>565</v>
      </c>
      <c r="Y634" s="259" t="s">
        <v>565</v>
      </c>
      <c r="Z634" s="259" t="s">
        <v>565</v>
      </c>
      <c r="AA634" s="259" t="s">
        <v>565</v>
      </c>
      <c r="AB634" s="259" t="s">
        <v>565</v>
      </c>
      <c r="AC634" s="259" t="s">
        <v>565</v>
      </c>
      <c r="AD634" s="259" t="s">
        <v>565</v>
      </c>
      <c r="AE634" s="259" t="s">
        <v>565</v>
      </c>
      <c r="AF634" s="259" t="s">
        <v>565</v>
      </c>
      <c r="AG634" s="259" t="s">
        <v>565</v>
      </c>
      <c r="AH634" s="259" t="s">
        <v>565</v>
      </c>
      <c r="AI634" s="259" t="s">
        <v>565</v>
      </c>
      <c r="AJ634" s="259" t="s">
        <v>565</v>
      </c>
      <c r="AK634" s="259" t="s">
        <v>565</v>
      </c>
      <c r="AL634" s="259" t="s">
        <v>565</v>
      </c>
      <c r="AM634" s="259" t="s">
        <v>565</v>
      </c>
      <c r="AN634" s="259" t="s">
        <v>565</v>
      </c>
      <c r="AO634" s="259" t="s">
        <v>565</v>
      </c>
      <c r="AP634" s="259" t="s">
        <v>565</v>
      </c>
      <c r="AQ634" s="259" t="s">
        <v>565</v>
      </c>
      <c r="AR634" s="259" t="s">
        <v>565</v>
      </c>
      <c r="AS634" s="259" t="s">
        <v>565</v>
      </c>
      <c r="AT634" s="259" t="s">
        <v>565</v>
      </c>
      <c r="AU634" s="259" t="s">
        <v>565</v>
      </c>
      <c r="AV634" s="259" t="s">
        <v>565</v>
      </c>
      <c r="AW634" s="259" t="s">
        <v>565</v>
      </c>
      <c r="AX634" s="259" t="s">
        <v>565</v>
      </c>
      <c r="AY634" s="259" t="s">
        <v>565</v>
      </c>
      <c r="AZ634" s="259" t="s">
        <v>565</v>
      </c>
      <c r="BA634" s="259" t="s">
        <v>565</v>
      </c>
    </row>
    <row r="635" spans="4:53">
      <c r="D635" s="259" t="s">
        <v>565</v>
      </c>
      <c r="E635" s="259" t="s">
        <v>565</v>
      </c>
      <c r="F635" s="259" t="s">
        <v>565</v>
      </c>
      <c r="G635" s="259" t="s">
        <v>565</v>
      </c>
      <c r="H635" s="259" t="s">
        <v>565</v>
      </c>
      <c r="I635" s="259" t="s">
        <v>565</v>
      </c>
      <c r="J635" s="259" t="s">
        <v>565</v>
      </c>
      <c r="K635" s="259" t="s">
        <v>565</v>
      </c>
      <c r="L635" s="259" t="s">
        <v>565</v>
      </c>
      <c r="M635" s="259" t="s">
        <v>565</v>
      </c>
      <c r="N635" s="259" t="s">
        <v>565</v>
      </c>
      <c r="O635" s="259" t="s">
        <v>565</v>
      </c>
      <c r="P635" s="259" t="s">
        <v>565</v>
      </c>
      <c r="Q635" s="259" t="s">
        <v>565</v>
      </c>
      <c r="R635" s="259" t="s">
        <v>565</v>
      </c>
      <c r="S635" s="259" t="s">
        <v>565</v>
      </c>
      <c r="T635" s="259" t="s">
        <v>565</v>
      </c>
      <c r="U635" s="259" t="s">
        <v>565</v>
      </c>
      <c r="V635" s="260" t="s">
        <v>565</v>
      </c>
      <c r="W635" s="260" t="s">
        <v>565</v>
      </c>
      <c r="X635" s="259" t="s">
        <v>565</v>
      </c>
      <c r="Y635" s="259" t="s">
        <v>565</v>
      </c>
      <c r="Z635" s="259" t="s">
        <v>565</v>
      </c>
      <c r="AA635" s="259" t="s">
        <v>565</v>
      </c>
      <c r="AB635" s="259" t="s">
        <v>565</v>
      </c>
      <c r="AC635" s="259" t="s">
        <v>565</v>
      </c>
      <c r="AD635" s="259" t="s">
        <v>565</v>
      </c>
      <c r="AE635" s="259" t="s">
        <v>565</v>
      </c>
      <c r="AF635" s="259" t="s">
        <v>565</v>
      </c>
      <c r="AG635" s="259" t="s">
        <v>565</v>
      </c>
      <c r="AH635" s="259" t="s">
        <v>565</v>
      </c>
      <c r="AI635" s="259" t="s">
        <v>565</v>
      </c>
      <c r="AJ635" s="259" t="s">
        <v>565</v>
      </c>
      <c r="AK635" s="259" t="s">
        <v>565</v>
      </c>
      <c r="AL635" s="259" t="s">
        <v>565</v>
      </c>
      <c r="AM635" s="259" t="s">
        <v>565</v>
      </c>
      <c r="AN635" s="259" t="s">
        <v>565</v>
      </c>
      <c r="AO635" s="259" t="s">
        <v>565</v>
      </c>
      <c r="AP635" s="259" t="s">
        <v>565</v>
      </c>
      <c r="AQ635" s="259" t="s">
        <v>565</v>
      </c>
      <c r="AR635" s="259" t="s">
        <v>565</v>
      </c>
      <c r="AS635" s="259" t="s">
        <v>565</v>
      </c>
      <c r="AT635" s="259" t="s">
        <v>565</v>
      </c>
      <c r="AU635" s="259" t="s">
        <v>565</v>
      </c>
      <c r="AV635" s="259" t="s">
        <v>565</v>
      </c>
      <c r="AW635" s="259" t="s">
        <v>565</v>
      </c>
      <c r="AX635" s="259" t="s">
        <v>565</v>
      </c>
      <c r="AY635" s="259" t="s">
        <v>565</v>
      </c>
      <c r="AZ635" s="259" t="s">
        <v>565</v>
      </c>
      <c r="BA635" s="259" t="s">
        <v>565</v>
      </c>
    </row>
    <row r="636" spans="4:53">
      <c r="D636" s="259" t="s">
        <v>565</v>
      </c>
      <c r="E636" s="259" t="s">
        <v>565</v>
      </c>
      <c r="F636" s="259" t="s">
        <v>565</v>
      </c>
      <c r="G636" s="259" t="s">
        <v>565</v>
      </c>
      <c r="H636" s="259" t="s">
        <v>565</v>
      </c>
      <c r="I636" s="259" t="s">
        <v>565</v>
      </c>
      <c r="J636" s="259" t="s">
        <v>565</v>
      </c>
      <c r="K636" s="259" t="s">
        <v>565</v>
      </c>
      <c r="L636" s="259" t="s">
        <v>565</v>
      </c>
      <c r="M636" s="259" t="s">
        <v>565</v>
      </c>
      <c r="N636" s="259" t="s">
        <v>565</v>
      </c>
      <c r="O636" s="259" t="s">
        <v>565</v>
      </c>
      <c r="P636" s="259" t="s">
        <v>565</v>
      </c>
      <c r="Q636" s="259" t="s">
        <v>565</v>
      </c>
      <c r="R636" s="259" t="s">
        <v>565</v>
      </c>
      <c r="S636" s="259" t="s">
        <v>565</v>
      </c>
      <c r="T636" s="259" t="s">
        <v>565</v>
      </c>
      <c r="U636" s="259" t="s">
        <v>565</v>
      </c>
      <c r="V636" s="260" t="s">
        <v>565</v>
      </c>
      <c r="W636" s="260" t="s">
        <v>565</v>
      </c>
      <c r="X636" s="259" t="s">
        <v>565</v>
      </c>
      <c r="Y636" s="259" t="s">
        <v>565</v>
      </c>
      <c r="Z636" s="259" t="s">
        <v>565</v>
      </c>
      <c r="AA636" s="259" t="s">
        <v>565</v>
      </c>
      <c r="AB636" s="259" t="s">
        <v>565</v>
      </c>
      <c r="AC636" s="259" t="s">
        <v>565</v>
      </c>
      <c r="AD636" s="259" t="s">
        <v>565</v>
      </c>
      <c r="AE636" s="259" t="s">
        <v>565</v>
      </c>
      <c r="AF636" s="259" t="s">
        <v>565</v>
      </c>
      <c r="AG636" s="259" t="s">
        <v>565</v>
      </c>
      <c r="AH636" s="259" t="s">
        <v>565</v>
      </c>
      <c r="AI636" s="259" t="s">
        <v>565</v>
      </c>
      <c r="AJ636" s="259" t="s">
        <v>565</v>
      </c>
      <c r="AK636" s="259" t="s">
        <v>565</v>
      </c>
      <c r="AL636" s="259" t="s">
        <v>565</v>
      </c>
      <c r="AM636" s="259" t="s">
        <v>565</v>
      </c>
      <c r="AN636" s="259" t="s">
        <v>565</v>
      </c>
      <c r="AO636" s="259" t="s">
        <v>565</v>
      </c>
      <c r="AP636" s="259" t="s">
        <v>565</v>
      </c>
      <c r="AQ636" s="259" t="s">
        <v>565</v>
      </c>
      <c r="AR636" s="259" t="s">
        <v>565</v>
      </c>
      <c r="AS636" s="259" t="s">
        <v>565</v>
      </c>
      <c r="AT636" s="259" t="s">
        <v>565</v>
      </c>
      <c r="AU636" s="259" t="s">
        <v>565</v>
      </c>
      <c r="AV636" s="259" t="s">
        <v>565</v>
      </c>
      <c r="AW636" s="259" t="s">
        <v>565</v>
      </c>
      <c r="AX636" s="259" t="s">
        <v>565</v>
      </c>
      <c r="AY636" s="259" t="s">
        <v>565</v>
      </c>
      <c r="AZ636" s="259" t="s">
        <v>565</v>
      </c>
      <c r="BA636" s="259" t="s">
        <v>565</v>
      </c>
    </row>
    <row r="637" spans="4:53">
      <c r="D637" s="259" t="s">
        <v>565</v>
      </c>
      <c r="E637" s="259" t="s">
        <v>565</v>
      </c>
      <c r="F637" s="259" t="s">
        <v>565</v>
      </c>
      <c r="G637" s="259" t="s">
        <v>565</v>
      </c>
      <c r="H637" s="259" t="s">
        <v>565</v>
      </c>
      <c r="I637" s="259" t="s">
        <v>565</v>
      </c>
      <c r="J637" s="259" t="s">
        <v>565</v>
      </c>
      <c r="K637" s="259" t="s">
        <v>565</v>
      </c>
      <c r="L637" s="259" t="s">
        <v>565</v>
      </c>
      <c r="M637" s="259" t="s">
        <v>565</v>
      </c>
      <c r="N637" s="259" t="s">
        <v>565</v>
      </c>
      <c r="O637" s="259" t="s">
        <v>565</v>
      </c>
      <c r="P637" s="259" t="s">
        <v>565</v>
      </c>
      <c r="Q637" s="259" t="s">
        <v>565</v>
      </c>
      <c r="R637" s="259" t="s">
        <v>565</v>
      </c>
      <c r="S637" s="259" t="s">
        <v>565</v>
      </c>
      <c r="T637" s="259" t="s">
        <v>565</v>
      </c>
      <c r="U637" s="259" t="s">
        <v>565</v>
      </c>
      <c r="V637" s="260" t="s">
        <v>565</v>
      </c>
      <c r="W637" s="260" t="s">
        <v>565</v>
      </c>
      <c r="X637" s="259" t="s">
        <v>565</v>
      </c>
      <c r="Y637" s="259" t="s">
        <v>565</v>
      </c>
      <c r="Z637" s="259" t="s">
        <v>565</v>
      </c>
      <c r="AA637" s="259" t="s">
        <v>565</v>
      </c>
      <c r="AB637" s="259" t="s">
        <v>565</v>
      </c>
      <c r="AC637" s="259" t="s">
        <v>565</v>
      </c>
      <c r="AD637" s="259" t="s">
        <v>565</v>
      </c>
      <c r="AE637" s="259" t="s">
        <v>565</v>
      </c>
      <c r="AF637" s="259" t="s">
        <v>565</v>
      </c>
      <c r="AG637" s="259" t="s">
        <v>565</v>
      </c>
      <c r="AH637" s="259" t="s">
        <v>565</v>
      </c>
      <c r="AI637" s="259" t="s">
        <v>565</v>
      </c>
      <c r="AJ637" s="259" t="s">
        <v>565</v>
      </c>
      <c r="AK637" s="259" t="s">
        <v>565</v>
      </c>
      <c r="AL637" s="259" t="s">
        <v>565</v>
      </c>
      <c r="AM637" s="259" t="s">
        <v>565</v>
      </c>
      <c r="AN637" s="259" t="s">
        <v>565</v>
      </c>
      <c r="AO637" s="259" t="s">
        <v>565</v>
      </c>
      <c r="AP637" s="259" t="s">
        <v>565</v>
      </c>
      <c r="AQ637" s="259" t="s">
        <v>565</v>
      </c>
      <c r="AR637" s="259" t="s">
        <v>565</v>
      </c>
      <c r="AS637" s="259" t="s">
        <v>565</v>
      </c>
      <c r="AT637" s="259" t="s">
        <v>565</v>
      </c>
      <c r="AU637" s="259" t="s">
        <v>565</v>
      </c>
      <c r="AV637" s="259" t="s">
        <v>565</v>
      </c>
      <c r="AW637" s="259" t="s">
        <v>565</v>
      </c>
      <c r="AX637" s="259" t="s">
        <v>565</v>
      </c>
      <c r="AY637" s="259" t="s">
        <v>565</v>
      </c>
      <c r="AZ637" s="259" t="s">
        <v>565</v>
      </c>
      <c r="BA637" s="259" t="s">
        <v>565</v>
      </c>
    </row>
    <row r="638" spans="4:53">
      <c r="D638" s="259" t="s">
        <v>565</v>
      </c>
      <c r="E638" s="259" t="s">
        <v>565</v>
      </c>
      <c r="F638" s="259" t="s">
        <v>565</v>
      </c>
      <c r="G638" s="259" t="s">
        <v>565</v>
      </c>
      <c r="H638" s="259" t="s">
        <v>565</v>
      </c>
      <c r="I638" s="259" t="s">
        <v>565</v>
      </c>
      <c r="J638" s="259" t="s">
        <v>565</v>
      </c>
      <c r="K638" s="259" t="s">
        <v>565</v>
      </c>
      <c r="L638" s="259" t="s">
        <v>565</v>
      </c>
      <c r="M638" s="259" t="s">
        <v>565</v>
      </c>
      <c r="N638" s="259" t="s">
        <v>565</v>
      </c>
      <c r="O638" s="259" t="s">
        <v>565</v>
      </c>
      <c r="P638" s="259" t="s">
        <v>565</v>
      </c>
      <c r="Q638" s="259" t="s">
        <v>565</v>
      </c>
      <c r="R638" s="259" t="s">
        <v>565</v>
      </c>
      <c r="S638" s="259" t="s">
        <v>565</v>
      </c>
      <c r="T638" s="259" t="s">
        <v>565</v>
      </c>
      <c r="U638" s="259" t="s">
        <v>565</v>
      </c>
      <c r="V638" s="260" t="s">
        <v>565</v>
      </c>
      <c r="W638" s="260" t="s">
        <v>565</v>
      </c>
      <c r="X638" s="259" t="s">
        <v>565</v>
      </c>
      <c r="Y638" s="259" t="s">
        <v>565</v>
      </c>
      <c r="Z638" s="259" t="s">
        <v>565</v>
      </c>
      <c r="AA638" s="259" t="s">
        <v>565</v>
      </c>
      <c r="AB638" s="259" t="s">
        <v>565</v>
      </c>
      <c r="AC638" s="259" t="s">
        <v>565</v>
      </c>
      <c r="AD638" s="259" t="s">
        <v>565</v>
      </c>
      <c r="AE638" s="259" t="s">
        <v>565</v>
      </c>
      <c r="AF638" s="259" t="s">
        <v>565</v>
      </c>
      <c r="AG638" s="259" t="s">
        <v>565</v>
      </c>
      <c r="AH638" s="259" t="s">
        <v>565</v>
      </c>
      <c r="AI638" s="259" t="s">
        <v>565</v>
      </c>
      <c r="AJ638" s="259" t="s">
        <v>565</v>
      </c>
      <c r="AK638" s="259" t="s">
        <v>565</v>
      </c>
      <c r="AL638" s="259" t="s">
        <v>565</v>
      </c>
      <c r="AM638" s="259" t="s">
        <v>565</v>
      </c>
      <c r="AN638" s="259" t="s">
        <v>565</v>
      </c>
      <c r="AO638" s="259" t="s">
        <v>565</v>
      </c>
      <c r="AP638" s="259" t="s">
        <v>565</v>
      </c>
      <c r="AQ638" s="259" t="s">
        <v>565</v>
      </c>
      <c r="AR638" s="259" t="s">
        <v>565</v>
      </c>
      <c r="AS638" s="259" t="s">
        <v>565</v>
      </c>
      <c r="AT638" s="259" t="s">
        <v>565</v>
      </c>
      <c r="AU638" s="259" t="s">
        <v>565</v>
      </c>
      <c r="AV638" s="259" t="s">
        <v>565</v>
      </c>
      <c r="AW638" s="259" t="s">
        <v>565</v>
      </c>
      <c r="AX638" s="259" t="s">
        <v>565</v>
      </c>
      <c r="AY638" s="259" t="s">
        <v>565</v>
      </c>
      <c r="AZ638" s="259" t="s">
        <v>565</v>
      </c>
      <c r="BA638" s="259" t="s">
        <v>565</v>
      </c>
    </row>
    <row r="639" spans="4:53">
      <c r="D639" s="259" t="s">
        <v>565</v>
      </c>
      <c r="E639" s="259" t="s">
        <v>565</v>
      </c>
      <c r="F639" s="259" t="s">
        <v>565</v>
      </c>
      <c r="G639" s="259" t="s">
        <v>565</v>
      </c>
      <c r="H639" s="259" t="s">
        <v>565</v>
      </c>
      <c r="I639" s="259" t="s">
        <v>565</v>
      </c>
      <c r="J639" s="259" t="s">
        <v>565</v>
      </c>
      <c r="K639" s="259" t="s">
        <v>565</v>
      </c>
      <c r="L639" s="259" t="s">
        <v>565</v>
      </c>
      <c r="M639" s="259" t="s">
        <v>565</v>
      </c>
      <c r="N639" s="259" t="s">
        <v>565</v>
      </c>
      <c r="O639" s="259" t="s">
        <v>565</v>
      </c>
      <c r="P639" s="259" t="s">
        <v>565</v>
      </c>
      <c r="Q639" s="259" t="s">
        <v>565</v>
      </c>
      <c r="R639" s="259" t="s">
        <v>565</v>
      </c>
      <c r="S639" s="259" t="s">
        <v>565</v>
      </c>
      <c r="T639" s="259" t="s">
        <v>565</v>
      </c>
      <c r="U639" s="259" t="s">
        <v>565</v>
      </c>
      <c r="V639" s="260" t="s">
        <v>565</v>
      </c>
      <c r="W639" s="260" t="s">
        <v>565</v>
      </c>
      <c r="X639" s="259" t="s">
        <v>565</v>
      </c>
      <c r="Y639" s="259" t="s">
        <v>565</v>
      </c>
      <c r="Z639" s="259" t="s">
        <v>565</v>
      </c>
      <c r="AA639" s="259" t="s">
        <v>565</v>
      </c>
      <c r="AB639" s="259" t="s">
        <v>565</v>
      </c>
      <c r="AC639" s="259" t="s">
        <v>565</v>
      </c>
      <c r="AD639" s="259" t="s">
        <v>565</v>
      </c>
      <c r="AE639" s="259" t="s">
        <v>565</v>
      </c>
      <c r="AF639" s="259" t="s">
        <v>565</v>
      </c>
      <c r="AG639" s="259" t="s">
        <v>565</v>
      </c>
      <c r="AH639" s="259" t="s">
        <v>565</v>
      </c>
      <c r="AI639" s="259" t="s">
        <v>565</v>
      </c>
      <c r="AJ639" s="259" t="s">
        <v>565</v>
      </c>
      <c r="AK639" s="259" t="s">
        <v>565</v>
      </c>
      <c r="AL639" s="259" t="s">
        <v>565</v>
      </c>
      <c r="AM639" s="259" t="s">
        <v>565</v>
      </c>
      <c r="AN639" s="259" t="s">
        <v>565</v>
      </c>
      <c r="AO639" s="259" t="s">
        <v>565</v>
      </c>
      <c r="AP639" s="259" t="s">
        <v>565</v>
      </c>
      <c r="AQ639" s="259" t="s">
        <v>565</v>
      </c>
      <c r="AR639" s="259" t="s">
        <v>565</v>
      </c>
      <c r="AS639" s="259" t="s">
        <v>565</v>
      </c>
      <c r="AT639" s="259" t="s">
        <v>565</v>
      </c>
      <c r="AU639" s="259" t="s">
        <v>565</v>
      </c>
      <c r="AV639" s="259" t="s">
        <v>565</v>
      </c>
      <c r="AW639" s="259" t="s">
        <v>565</v>
      </c>
      <c r="AX639" s="259" t="s">
        <v>565</v>
      </c>
      <c r="AY639" s="259" t="s">
        <v>565</v>
      </c>
      <c r="AZ639" s="259" t="s">
        <v>565</v>
      </c>
      <c r="BA639" s="259" t="s">
        <v>565</v>
      </c>
    </row>
    <row r="640" spans="4:53">
      <c r="D640" s="259" t="s">
        <v>565</v>
      </c>
      <c r="E640" s="259" t="s">
        <v>565</v>
      </c>
      <c r="F640" s="259" t="s">
        <v>565</v>
      </c>
      <c r="G640" s="259" t="s">
        <v>565</v>
      </c>
      <c r="H640" s="259" t="s">
        <v>565</v>
      </c>
      <c r="I640" s="259" t="s">
        <v>565</v>
      </c>
      <c r="J640" s="259" t="s">
        <v>565</v>
      </c>
      <c r="K640" s="259" t="s">
        <v>565</v>
      </c>
      <c r="L640" s="259" t="s">
        <v>565</v>
      </c>
      <c r="M640" s="259" t="s">
        <v>565</v>
      </c>
      <c r="N640" s="259" t="s">
        <v>565</v>
      </c>
      <c r="O640" s="259" t="s">
        <v>565</v>
      </c>
      <c r="P640" s="259" t="s">
        <v>565</v>
      </c>
      <c r="Q640" s="259" t="s">
        <v>565</v>
      </c>
      <c r="R640" s="259" t="s">
        <v>565</v>
      </c>
      <c r="S640" s="259" t="s">
        <v>565</v>
      </c>
      <c r="T640" s="259" t="s">
        <v>565</v>
      </c>
      <c r="U640" s="259" t="s">
        <v>565</v>
      </c>
      <c r="V640" s="260" t="s">
        <v>565</v>
      </c>
      <c r="W640" s="260" t="s">
        <v>565</v>
      </c>
      <c r="X640" s="259" t="s">
        <v>565</v>
      </c>
      <c r="Y640" s="259" t="s">
        <v>565</v>
      </c>
      <c r="Z640" s="259" t="s">
        <v>565</v>
      </c>
      <c r="AA640" s="259" t="s">
        <v>565</v>
      </c>
      <c r="AB640" s="259" t="s">
        <v>565</v>
      </c>
      <c r="AC640" s="259" t="s">
        <v>565</v>
      </c>
      <c r="AD640" s="259" t="s">
        <v>565</v>
      </c>
      <c r="AE640" s="259" t="s">
        <v>565</v>
      </c>
      <c r="AF640" s="259" t="s">
        <v>565</v>
      </c>
      <c r="AG640" s="259" t="s">
        <v>565</v>
      </c>
      <c r="AH640" s="259" t="s">
        <v>565</v>
      </c>
      <c r="AI640" s="259" t="s">
        <v>565</v>
      </c>
      <c r="AJ640" s="259" t="s">
        <v>565</v>
      </c>
      <c r="AK640" s="259" t="s">
        <v>565</v>
      </c>
      <c r="AL640" s="259" t="s">
        <v>565</v>
      </c>
      <c r="AM640" s="259" t="s">
        <v>565</v>
      </c>
      <c r="AN640" s="259" t="s">
        <v>565</v>
      </c>
      <c r="AO640" s="259" t="s">
        <v>565</v>
      </c>
      <c r="AP640" s="259" t="s">
        <v>565</v>
      </c>
      <c r="AQ640" s="259" t="s">
        <v>565</v>
      </c>
      <c r="AR640" s="259" t="s">
        <v>565</v>
      </c>
      <c r="AS640" s="259" t="s">
        <v>565</v>
      </c>
      <c r="AT640" s="259" t="s">
        <v>565</v>
      </c>
      <c r="AU640" s="259" t="s">
        <v>565</v>
      </c>
      <c r="AV640" s="259" t="s">
        <v>565</v>
      </c>
      <c r="AW640" s="259" t="s">
        <v>565</v>
      </c>
      <c r="AX640" s="259" t="s">
        <v>565</v>
      </c>
      <c r="AY640" s="259" t="s">
        <v>565</v>
      </c>
      <c r="AZ640" s="259" t="s">
        <v>565</v>
      </c>
      <c r="BA640" s="259" t="s">
        <v>565</v>
      </c>
    </row>
    <row r="641" spans="4:53">
      <c r="D641" s="259" t="s">
        <v>565</v>
      </c>
      <c r="E641" s="259" t="s">
        <v>565</v>
      </c>
      <c r="F641" s="259" t="s">
        <v>565</v>
      </c>
      <c r="G641" s="259" t="s">
        <v>565</v>
      </c>
      <c r="H641" s="259" t="s">
        <v>565</v>
      </c>
      <c r="I641" s="259" t="s">
        <v>565</v>
      </c>
      <c r="J641" s="259" t="s">
        <v>565</v>
      </c>
      <c r="K641" s="259" t="s">
        <v>565</v>
      </c>
      <c r="L641" s="259" t="s">
        <v>565</v>
      </c>
      <c r="M641" s="259" t="s">
        <v>565</v>
      </c>
      <c r="N641" s="259" t="s">
        <v>565</v>
      </c>
      <c r="O641" s="259" t="s">
        <v>565</v>
      </c>
      <c r="P641" s="259" t="s">
        <v>565</v>
      </c>
      <c r="Q641" s="259" t="s">
        <v>565</v>
      </c>
      <c r="R641" s="259" t="s">
        <v>565</v>
      </c>
      <c r="S641" s="259" t="s">
        <v>565</v>
      </c>
      <c r="T641" s="259" t="s">
        <v>565</v>
      </c>
      <c r="U641" s="259" t="s">
        <v>565</v>
      </c>
      <c r="V641" s="260" t="s">
        <v>565</v>
      </c>
      <c r="W641" s="260" t="s">
        <v>565</v>
      </c>
      <c r="X641" s="259" t="s">
        <v>565</v>
      </c>
      <c r="Y641" s="259" t="s">
        <v>565</v>
      </c>
      <c r="Z641" s="259" t="s">
        <v>565</v>
      </c>
      <c r="AA641" s="259" t="s">
        <v>565</v>
      </c>
      <c r="AB641" s="259" t="s">
        <v>565</v>
      </c>
      <c r="AC641" s="259" t="s">
        <v>565</v>
      </c>
      <c r="AD641" s="259" t="s">
        <v>565</v>
      </c>
      <c r="AE641" s="259" t="s">
        <v>565</v>
      </c>
      <c r="AF641" s="259" t="s">
        <v>565</v>
      </c>
      <c r="AG641" s="259" t="s">
        <v>565</v>
      </c>
      <c r="AH641" s="259" t="s">
        <v>565</v>
      </c>
      <c r="AI641" s="259" t="s">
        <v>565</v>
      </c>
      <c r="AJ641" s="259" t="s">
        <v>565</v>
      </c>
      <c r="AK641" s="259" t="s">
        <v>565</v>
      </c>
      <c r="AL641" s="259" t="s">
        <v>565</v>
      </c>
      <c r="AM641" s="259" t="s">
        <v>565</v>
      </c>
      <c r="AN641" s="259" t="s">
        <v>565</v>
      </c>
      <c r="AO641" s="259" t="s">
        <v>565</v>
      </c>
      <c r="AP641" s="259" t="s">
        <v>565</v>
      </c>
      <c r="AQ641" s="259" t="s">
        <v>565</v>
      </c>
      <c r="AR641" s="259" t="s">
        <v>565</v>
      </c>
      <c r="AS641" s="259" t="s">
        <v>565</v>
      </c>
      <c r="AT641" s="259" t="s">
        <v>565</v>
      </c>
      <c r="AU641" s="259" t="s">
        <v>565</v>
      </c>
      <c r="AV641" s="259" t="s">
        <v>565</v>
      </c>
      <c r="AW641" s="259" t="s">
        <v>565</v>
      </c>
      <c r="AX641" s="259" t="s">
        <v>565</v>
      </c>
      <c r="AY641" s="259" t="s">
        <v>565</v>
      </c>
      <c r="AZ641" s="259" t="s">
        <v>565</v>
      </c>
      <c r="BA641" s="259" t="s">
        <v>565</v>
      </c>
    </row>
    <row r="642" spans="4:53">
      <c r="D642" s="259" t="s">
        <v>565</v>
      </c>
      <c r="E642" s="259" t="s">
        <v>565</v>
      </c>
      <c r="F642" s="259" t="s">
        <v>565</v>
      </c>
      <c r="G642" s="259" t="s">
        <v>565</v>
      </c>
      <c r="H642" s="259" t="s">
        <v>565</v>
      </c>
      <c r="I642" s="259" t="s">
        <v>565</v>
      </c>
      <c r="J642" s="259" t="s">
        <v>565</v>
      </c>
      <c r="K642" s="259" t="s">
        <v>565</v>
      </c>
      <c r="L642" s="259" t="s">
        <v>565</v>
      </c>
      <c r="M642" s="259" t="s">
        <v>565</v>
      </c>
      <c r="N642" s="259" t="s">
        <v>565</v>
      </c>
      <c r="O642" s="259" t="s">
        <v>565</v>
      </c>
      <c r="P642" s="259" t="s">
        <v>565</v>
      </c>
      <c r="Q642" s="259" t="s">
        <v>565</v>
      </c>
      <c r="R642" s="259" t="s">
        <v>565</v>
      </c>
      <c r="S642" s="259" t="s">
        <v>565</v>
      </c>
      <c r="T642" s="259" t="s">
        <v>565</v>
      </c>
      <c r="U642" s="259" t="s">
        <v>565</v>
      </c>
      <c r="V642" s="260" t="s">
        <v>565</v>
      </c>
      <c r="W642" s="260" t="s">
        <v>565</v>
      </c>
      <c r="X642" s="259" t="s">
        <v>565</v>
      </c>
      <c r="Y642" s="259" t="s">
        <v>565</v>
      </c>
      <c r="Z642" s="259" t="s">
        <v>565</v>
      </c>
      <c r="AA642" s="259" t="s">
        <v>565</v>
      </c>
      <c r="AB642" s="259" t="s">
        <v>565</v>
      </c>
      <c r="AC642" s="259" t="s">
        <v>565</v>
      </c>
      <c r="AD642" s="259" t="s">
        <v>565</v>
      </c>
      <c r="AE642" s="259" t="s">
        <v>565</v>
      </c>
      <c r="AF642" s="259" t="s">
        <v>565</v>
      </c>
      <c r="AG642" s="259" t="s">
        <v>565</v>
      </c>
      <c r="AH642" s="259" t="s">
        <v>565</v>
      </c>
      <c r="AI642" s="259" t="s">
        <v>565</v>
      </c>
      <c r="AJ642" s="259" t="s">
        <v>565</v>
      </c>
      <c r="AK642" s="259" t="s">
        <v>565</v>
      </c>
      <c r="AL642" s="259" t="s">
        <v>565</v>
      </c>
      <c r="AM642" s="259" t="s">
        <v>565</v>
      </c>
      <c r="AN642" s="259" t="s">
        <v>565</v>
      </c>
      <c r="AO642" s="259" t="s">
        <v>565</v>
      </c>
      <c r="AP642" s="259" t="s">
        <v>565</v>
      </c>
      <c r="AQ642" s="259" t="s">
        <v>565</v>
      </c>
      <c r="AR642" s="259" t="s">
        <v>565</v>
      </c>
      <c r="AS642" s="259" t="s">
        <v>565</v>
      </c>
      <c r="AT642" s="259" t="s">
        <v>565</v>
      </c>
      <c r="AU642" s="259" t="s">
        <v>565</v>
      </c>
      <c r="AV642" s="259" t="s">
        <v>565</v>
      </c>
      <c r="AW642" s="259" t="s">
        <v>565</v>
      </c>
      <c r="AX642" s="259" t="s">
        <v>565</v>
      </c>
      <c r="AY642" s="259" t="s">
        <v>565</v>
      </c>
      <c r="AZ642" s="259" t="s">
        <v>565</v>
      </c>
      <c r="BA642" s="259" t="s">
        <v>565</v>
      </c>
    </row>
    <row r="643" spans="4:53">
      <c r="D643" s="259" t="s">
        <v>565</v>
      </c>
      <c r="E643" s="259" t="s">
        <v>565</v>
      </c>
      <c r="F643" s="259" t="s">
        <v>565</v>
      </c>
      <c r="G643" s="259" t="s">
        <v>565</v>
      </c>
      <c r="H643" s="259" t="s">
        <v>565</v>
      </c>
      <c r="I643" s="259" t="s">
        <v>565</v>
      </c>
      <c r="J643" s="259" t="s">
        <v>565</v>
      </c>
      <c r="K643" s="259" t="s">
        <v>565</v>
      </c>
      <c r="L643" s="259" t="s">
        <v>565</v>
      </c>
      <c r="M643" s="259" t="s">
        <v>565</v>
      </c>
      <c r="N643" s="259" t="s">
        <v>565</v>
      </c>
      <c r="O643" s="259" t="s">
        <v>565</v>
      </c>
      <c r="P643" s="259" t="s">
        <v>565</v>
      </c>
      <c r="Q643" s="259" t="s">
        <v>565</v>
      </c>
      <c r="R643" s="259" t="s">
        <v>565</v>
      </c>
      <c r="S643" s="259" t="s">
        <v>565</v>
      </c>
      <c r="T643" s="259" t="s">
        <v>565</v>
      </c>
      <c r="U643" s="259" t="s">
        <v>565</v>
      </c>
      <c r="V643" s="260" t="s">
        <v>565</v>
      </c>
      <c r="W643" s="260" t="s">
        <v>565</v>
      </c>
      <c r="X643" s="259" t="s">
        <v>565</v>
      </c>
      <c r="Y643" s="259" t="s">
        <v>565</v>
      </c>
      <c r="Z643" s="259" t="s">
        <v>565</v>
      </c>
      <c r="AA643" s="259" t="s">
        <v>565</v>
      </c>
      <c r="AB643" s="259" t="s">
        <v>565</v>
      </c>
      <c r="AC643" s="259" t="s">
        <v>565</v>
      </c>
      <c r="AD643" s="259" t="s">
        <v>565</v>
      </c>
      <c r="AE643" s="259" t="s">
        <v>565</v>
      </c>
      <c r="AF643" s="259" t="s">
        <v>565</v>
      </c>
      <c r="AG643" s="259" t="s">
        <v>565</v>
      </c>
      <c r="AH643" s="259" t="s">
        <v>565</v>
      </c>
      <c r="AI643" s="259" t="s">
        <v>565</v>
      </c>
      <c r="AJ643" s="259" t="s">
        <v>565</v>
      </c>
      <c r="AK643" s="259" t="s">
        <v>565</v>
      </c>
      <c r="AL643" s="259" t="s">
        <v>565</v>
      </c>
      <c r="AM643" s="259" t="s">
        <v>565</v>
      </c>
      <c r="AN643" s="259" t="s">
        <v>565</v>
      </c>
      <c r="AO643" s="259" t="s">
        <v>565</v>
      </c>
      <c r="AP643" s="259" t="s">
        <v>565</v>
      </c>
      <c r="AQ643" s="259" t="s">
        <v>565</v>
      </c>
      <c r="AR643" s="259" t="s">
        <v>565</v>
      </c>
      <c r="AS643" s="259" t="s">
        <v>565</v>
      </c>
      <c r="AT643" s="259" t="s">
        <v>565</v>
      </c>
      <c r="AU643" s="259" t="s">
        <v>565</v>
      </c>
      <c r="AV643" s="259" t="s">
        <v>565</v>
      </c>
      <c r="AW643" s="259" t="s">
        <v>565</v>
      </c>
      <c r="AX643" s="259" t="s">
        <v>565</v>
      </c>
      <c r="AY643" s="259" t="s">
        <v>565</v>
      </c>
      <c r="AZ643" s="259" t="s">
        <v>565</v>
      </c>
      <c r="BA643" s="259" t="s">
        <v>565</v>
      </c>
    </row>
    <row r="644" spans="4:53">
      <c r="D644" s="259" t="s">
        <v>565</v>
      </c>
      <c r="E644" s="259" t="s">
        <v>565</v>
      </c>
      <c r="F644" s="259" t="s">
        <v>565</v>
      </c>
      <c r="G644" s="259" t="s">
        <v>565</v>
      </c>
      <c r="H644" s="259" t="s">
        <v>565</v>
      </c>
      <c r="I644" s="259" t="s">
        <v>565</v>
      </c>
      <c r="J644" s="259" t="s">
        <v>565</v>
      </c>
      <c r="K644" s="259" t="s">
        <v>565</v>
      </c>
      <c r="L644" s="259" t="s">
        <v>565</v>
      </c>
      <c r="M644" s="259" t="s">
        <v>565</v>
      </c>
      <c r="N644" s="259" t="s">
        <v>565</v>
      </c>
      <c r="O644" s="259" t="s">
        <v>565</v>
      </c>
      <c r="P644" s="259" t="s">
        <v>565</v>
      </c>
      <c r="Q644" s="259" t="s">
        <v>565</v>
      </c>
      <c r="R644" s="259" t="s">
        <v>565</v>
      </c>
      <c r="S644" s="259" t="s">
        <v>565</v>
      </c>
      <c r="T644" s="259" t="s">
        <v>565</v>
      </c>
      <c r="U644" s="259" t="s">
        <v>565</v>
      </c>
      <c r="V644" s="260" t="s">
        <v>565</v>
      </c>
      <c r="W644" s="260" t="s">
        <v>565</v>
      </c>
      <c r="X644" s="259" t="s">
        <v>565</v>
      </c>
      <c r="Y644" s="259" t="s">
        <v>565</v>
      </c>
      <c r="Z644" s="259" t="s">
        <v>565</v>
      </c>
      <c r="AA644" s="259" t="s">
        <v>565</v>
      </c>
      <c r="AB644" s="259" t="s">
        <v>565</v>
      </c>
      <c r="AC644" s="259" t="s">
        <v>565</v>
      </c>
      <c r="AD644" s="259" t="s">
        <v>565</v>
      </c>
      <c r="AE644" s="259" t="s">
        <v>565</v>
      </c>
      <c r="AF644" s="259" t="s">
        <v>565</v>
      </c>
      <c r="AG644" s="259" t="s">
        <v>565</v>
      </c>
      <c r="AH644" s="259" t="s">
        <v>565</v>
      </c>
      <c r="AI644" s="259" t="s">
        <v>565</v>
      </c>
      <c r="AJ644" s="259" t="s">
        <v>565</v>
      </c>
      <c r="AK644" s="259" t="s">
        <v>565</v>
      </c>
      <c r="AL644" s="259" t="s">
        <v>565</v>
      </c>
      <c r="AM644" s="259" t="s">
        <v>565</v>
      </c>
      <c r="AN644" s="259" t="s">
        <v>565</v>
      </c>
      <c r="AO644" s="259" t="s">
        <v>565</v>
      </c>
      <c r="AP644" s="259" t="s">
        <v>565</v>
      </c>
      <c r="AQ644" s="259" t="s">
        <v>565</v>
      </c>
      <c r="AR644" s="259" t="s">
        <v>565</v>
      </c>
      <c r="AS644" s="259" t="s">
        <v>565</v>
      </c>
      <c r="AT644" s="259" t="s">
        <v>565</v>
      </c>
      <c r="AU644" s="259" t="s">
        <v>565</v>
      </c>
      <c r="AV644" s="259" t="s">
        <v>565</v>
      </c>
      <c r="AW644" s="259" t="s">
        <v>565</v>
      </c>
      <c r="AX644" s="259" t="s">
        <v>565</v>
      </c>
      <c r="AY644" s="259" t="s">
        <v>565</v>
      </c>
      <c r="AZ644" s="259" t="s">
        <v>565</v>
      </c>
      <c r="BA644" s="259" t="s">
        <v>565</v>
      </c>
    </row>
    <row r="645" spans="4:53">
      <c r="D645" s="259" t="s">
        <v>565</v>
      </c>
      <c r="E645" s="259" t="s">
        <v>565</v>
      </c>
      <c r="F645" s="259" t="s">
        <v>565</v>
      </c>
      <c r="G645" s="259" t="s">
        <v>565</v>
      </c>
      <c r="H645" s="259" t="s">
        <v>565</v>
      </c>
      <c r="I645" s="259" t="s">
        <v>565</v>
      </c>
      <c r="J645" s="259" t="s">
        <v>565</v>
      </c>
      <c r="K645" s="259" t="s">
        <v>565</v>
      </c>
      <c r="L645" s="259" t="s">
        <v>565</v>
      </c>
      <c r="M645" s="259" t="s">
        <v>565</v>
      </c>
      <c r="N645" s="259" t="s">
        <v>565</v>
      </c>
      <c r="O645" s="259" t="s">
        <v>565</v>
      </c>
      <c r="P645" s="259" t="s">
        <v>565</v>
      </c>
      <c r="Q645" s="259" t="s">
        <v>565</v>
      </c>
      <c r="R645" s="259" t="s">
        <v>565</v>
      </c>
      <c r="S645" s="259" t="s">
        <v>565</v>
      </c>
      <c r="T645" s="259" t="s">
        <v>565</v>
      </c>
      <c r="U645" s="259" t="s">
        <v>565</v>
      </c>
      <c r="V645" s="260" t="s">
        <v>565</v>
      </c>
      <c r="W645" s="260" t="s">
        <v>565</v>
      </c>
      <c r="X645" s="259" t="s">
        <v>565</v>
      </c>
      <c r="Y645" s="259" t="s">
        <v>565</v>
      </c>
      <c r="Z645" s="259" t="s">
        <v>565</v>
      </c>
      <c r="AA645" s="259" t="s">
        <v>565</v>
      </c>
      <c r="AB645" s="259" t="s">
        <v>565</v>
      </c>
      <c r="AC645" s="259" t="s">
        <v>565</v>
      </c>
      <c r="AD645" s="259" t="s">
        <v>565</v>
      </c>
      <c r="AE645" s="259" t="s">
        <v>565</v>
      </c>
      <c r="AF645" s="259" t="s">
        <v>565</v>
      </c>
      <c r="AG645" s="259" t="s">
        <v>565</v>
      </c>
      <c r="AH645" s="259" t="s">
        <v>565</v>
      </c>
      <c r="AI645" s="259" t="s">
        <v>565</v>
      </c>
      <c r="AJ645" s="259" t="s">
        <v>565</v>
      </c>
      <c r="AK645" s="259" t="s">
        <v>565</v>
      </c>
      <c r="AL645" s="259" t="s">
        <v>565</v>
      </c>
      <c r="AM645" s="259" t="s">
        <v>565</v>
      </c>
      <c r="AN645" s="259" t="s">
        <v>565</v>
      </c>
      <c r="AO645" s="259" t="s">
        <v>565</v>
      </c>
      <c r="AP645" s="259" t="s">
        <v>565</v>
      </c>
      <c r="AQ645" s="259" t="s">
        <v>565</v>
      </c>
      <c r="AR645" s="259" t="s">
        <v>565</v>
      </c>
      <c r="AS645" s="259" t="s">
        <v>565</v>
      </c>
      <c r="AT645" s="259" t="s">
        <v>565</v>
      </c>
      <c r="AU645" s="259" t="s">
        <v>565</v>
      </c>
      <c r="AV645" s="259" t="s">
        <v>565</v>
      </c>
      <c r="AW645" s="259" t="s">
        <v>565</v>
      </c>
      <c r="AX645" s="259" t="s">
        <v>565</v>
      </c>
      <c r="AY645" s="259" t="s">
        <v>565</v>
      </c>
      <c r="AZ645" s="259" t="s">
        <v>565</v>
      </c>
      <c r="BA645" s="259" t="s">
        <v>565</v>
      </c>
    </row>
    <row r="646" spans="4:53">
      <c r="D646" s="259" t="s">
        <v>565</v>
      </c>
      <c r="E646" s="259" t="s">
        <v>565</v>
      </c>
      <c r="F646" s="259" t="s">
        <v>565</v>
      </c>
      <c r="G646" s="259" t="s">
        <v>565</v>
      </c>
      <c r="H646" s="259" t="s">
        <v>565</v>
      </c>
      <c r="I646" s="259" t="s">
        <v>565</v>
      </c>
      <c r="J646" s="259" t="s">
        <v>565</v>
      </c>
      <c r="K646" s="259" t="s">
        <v>565</v>
      </c>
      <c r="L646" s="259" t="s">
        <v>565</v>
      </c>
      <c r="M646" s="259" t="s">
        <v>565</v>
      </c>
      <c r="N646" s="259" t="s">
        <v>565</v>
      </c>
      <c r="O646" s="259" t="s">
        <v>565</v>
      </c>
      <c r="P646" s="259" t="s">
        <v>565</v>
      </c>
      <c r="Q646" s="259" t="s">
        <v>565</v>
      </c>
      <c r="R646" s="259" t="s">
        <v>565</v>
      </c>
      <c r="S646" s="259" t="s">
        <v>565</v>
      </c>
      <c r="T646" s="259" t="s">
        <v>565</v>
      </c>
      <c r="U646" s="259" t="s">
        <v>565</v>
      </c>
      <c r="V646" s="260" t="s">
        <v>565</v>
      </c>
      <c r="W646" s="260" t="s">
        <v>565</v>
      </c>
      <c r="X646" s="259" t="s">
        <v>565</v>
      </c>
      <c r="Y646" s="259" t="s">
        <v>565</v>
      </c>
      <c r="Z646" s="259" t="s">
        <v>565</v>
      </c>
      <c r="AA646" s="259" t="s">
        <v>565</v>
      </c>
      <c r="AB646" s="259" t="s">
        <v>565</v>
      </c>
      <c r="AC646" s="259" t="s">
        <v>565</v>
      </c>
      <c r="AD646" s="259" t="s">
        <v>565</v>
      </c>
      <c r="AE646" s="259" t="s">
        <v>565</v>
      </c>
      <c r="AF646" s="259" t="s">
        <v>565</v>
      </c>
      <c r="AG646" s="259" t="s">
        <v>565</v>
      </c>
      <c r="AH646" s="259" t="s">
        <v>565</v>
      </c>
      <c r="AI646" s="259" t="s">
        <v>565</v>
      </c>
      <c r="AJ646" s="259" t="s">
        <v>565</v>
      </c>
      <c r="AK646" s="259" t="s">
        <v>565</v>
      </c>
      <c r="AL646" s="259" t="s">
        <v>565</v>
      </c>
      <c r="AM646" s="259" t="s">
        <v>565</v>
      </c>
      <c r="AN646" s="259" t="s">
        <v>565</v>
      </c>
      <c r="AO646" s="259" t="s">
        <v>565</v>
      </c>
      <c r="AP646" s="259" t="s">
        <v>565</v>
      </c>
      <c r="AQ646" s="259" t="s">
        <v>565</v>
      </c>
      <c r="AR646" s="259" t="s">
        <v>565</v>
      </c>
      <c r="AS646" s="259" t="s">
        <v>565</v>
      </c>
      <c r="AT646" s="259" t="s">
        <v>565</v>
      </c>
      <c r="AU646" s="259" t="s">
        <v>565</v>
      </c>
      <c r="AV646" s="259" t="s">
        <v>565</v>
      </c>
      <c r="AW646" s="259" t="s">
        <v>565</v>
      </c>
      <c r="AX646" s="259" t="s">
        <v>565</v>
      </c>
      <c r="AY646" s="259" t="s">
        <v>565</v>
      </c>
      <c r="AZ646" s="259" t="s">
        <v>565</v>
      </c>
      <c r="BA646" s="259" t="s">
        <v>565</v>
      </c>
    </row>
    <row r="647" spans="4:53">
      <c r="D647" s="259" t="s">
        <v>565</v>
      </c>
      <c r="E647" s="259" t="s">
        <v>565</v>
      </c>
      <c r="F647" s="259" t="s">
        <v>565</v>
      </c>
      <c r="G647" s="259" t="s">
        <v>565</v>
      </c>
      <c r="H647" s="259" t="s">
        <v>565</v>
      </c>
      <c r="I647" s="259" t="s">
        <v>565</v>
      </c>
      <c r="J647" s="259" t="s">
        <v>565</v>
      </c>
      <c r="K647" s="259" t="s">
        <v>565</v>
      </c>
      <c r="L647" s="259" t="s">
        <v>565</v>
      </c>
      <c r="M647" s="259" t="s">
        <v>565</v>
      </c>
      <c r="N647" s="259" t="s">
        <v>565</v>
      </c>
      <c r="O647" s="259" t="s">
        <v>565</v>
      </c>
      <c r="P647" s="259" t="s">
        <v>565</v>
      </c>
      <c r="Q647" s="259" t="s">
        <v>565</v>
      </c>
      <c r="R647" s="259" t="s">
        <v>565</v>
      </c>
      <c r="S647" s="259" t="s">
        <v>565</v>
      </c>
      <c r="T647" s="259" t="s">
        <v>565</v>
      </c>
      <c r="U647" s="259" t="s">
        <v>565</v>
      </c>
      <c r="V647" s="260" t="s">
        <v>565</v>
      </c>
      <c r="W647" s="260" t="s">
        <v>565</v>
      </c>
      <c r="X647" s="259" t="s">
        <v>565</v>
      </c>
      <c r="Y647" s="259" t="s">
        <v>565</v>
      </c>
      <c r="Z647" s="259" t="s">
        <v>565</v>
      </c>
      <c r="AA647" s="259" t="s">
        <v>565</v>
      </c>
      <c r="AB647" s="259" t="s">
        <v>565</v>
      </c>
      <c r="AC647" s="259" t="s">
        <v>565</v>
      </c>
      <c r="AD647" s="259" t="s">
        <v>565</v>
      </c>
      <c r="AE647" s="259" t="s">
        <v>565</v>
      </c>
      <c r="AF647" s="259" t="s">
        <v>565</v>
      </c>
      <c r="AG647" s="259" t="s">
        <v>565</v>
      </c>
      <c r="AH647" s="259" t="s">
        <v>565</v>
      </c>
      <c r="AI647" s="259" t="s">
        <v>565</v>
      </c>
      <c r="AJ647" s="259" t="s">
        <v>565</v>
      </c>
      <c r="AK647" s="259" t="s">
        <v>565</v>
      </c>
      <c r="AL647" s="259" t="s">
        <v>565</v>
      </c>
      <c r="AM647" s="259" t="s">
        <v>565</v>
      </c>
      <c r="AN647" s="259" t="s">
        <v>565</v>
      </c>
      <c r="AO647" s="259" t="s">
        <v>565</v>
      </c>
      <c r="AP647" s="259" t="s">
        <v>565</v>
      </c>
      <c r="AQ647" s="259" t="s">
        <v>565</v>
      </c>
      <c r="AR647" s="259" t="s">
        <v>565</v>
      </c>
      <c r="AS647" s="259" t="s">
        <v>565</v>
      </c>
      <c r="AT647" s="259" t="s">
        <v>565</v>
      </c>
      <c r="AU647" s="259" t="s">
        <v>565</v>
      </c>
      <c r="AV647" s="259" t="s">
        <v>565</v>
      </c>
      <c r="AW647" s="259" t="s">
        <v>565</v>
      </c>
      <c r="AX647" s="259" t="s">
        <v>565</v>
      </c>
      <c r="AY647" s="259" t="s">
        <v>565</v>
      </c>
      <c r="AZ647" s="259" t="s">
        <v>565</v>
      </c>
      <c r="BA647" s="259" t="s">
        <v>565</v>
      </c>
    </row>
    <row r="648" spans="4:53">
      <c r="D648" s="259" t="s">
        <v>565</v>
      </c>
      <c r="E648" s="259" t="s">
        <v>565</v>
      </c>
      <c r="F648" s="259" t="s">
        <v>565</v>
      </c>
      <c r="G648" s="259" t="s">
        <v>565</v>
      </c>
      <c r="H648" s="259" t="s">
        <v>565</v>
      </c>
      <c r="I648" s="259" t="s">
        <v>565</v>
      </c>
      <c r="J648" s="259" t="s">
        <v>565</v>
      </c>
      <c r="K648" s="259" t="s">
        <v>565</v>
      </c>
      <c r="L648" s="259" t="s">
        <v>565</v>
      </c>
      <c r="M648" s="259" t="s">
        <v>565</v>
      </c>
      <c r="N648" s="259" t="s">
        <v>565</v>
      </c>
      <c r="O648" s="259" t="s">
        <v>565</v>
      </c>
      <c r="P648" s="259" t="s">
        <v>565</v>
      </c>
      <c r="Q648" s="259" t="s">
        <v>565</v>
      </c>
      <c r="R648" s="259" t="s">
        <v>565</v>
      </c>
      <c r="S648" s="259" t="s">
        <v>565</v>
      </c>
      <c r="T648" s="259" t="s">
        <v>565</v>
      </c>
      <c r="U648" s="259" t="s">
        <v>565</v>
      </c>
      <c r="V648" s="260" t="s">
        <v>565</v>
      </c>
      <c r="W648" s="260" t="s">
        <v>565</v>
      </c>
      <c r="X648" s="259" t="s">
        <v>565</v>
      </c>
      <c r="Y648" s="259" t="s">
        <v>565</v>
      </c>
      <c r="Z648" s="259" t="s">
        <v>565</v>
      </c>
      <c r="AA648" s="259" t="s">
        <v>565</v>
      </c>
      <c r="AB648" s="259" t="s">
        <v>565</v>
      </c>
      <c r="AC648" s="259" t="s">
        <v>565</v>
      </c>
      <c r="AD648" s="259" t="s">
        <v>565</v>
      </c>
      <c r="AE648" s="259" t="s">
        <v>565</v>
      </c>
      <c r="AF648" s="259" t="s">
        <v>565</v>
      </c>
      <c r="AG648" s="259" t="s">
        <v>565</v>
      </c>
      <c r="AH648" s="259" t="s">
        <v>565</v>
      </c>
      <c r="AI648" s="259" t="s">
        <v>565</v>
      </c>
      <c r="AJ648" s="259" t="s">
        <v>565</v>
      </c>
      <c r="AK648" s="259" t="s">
        <v>565</v>
      </c>
      <c r="AL648" s="259" t="s">
        <v>565</v>
      </c>
      <c r="AM648" s="259" t="s">
        <v>565</v>
      </c>
      <c r="AN648" s="259" t="s">
        <v>565</v>
      </c>
      <c r="AO648" s="259" t="s">
        <v>565</v>
      </c>
      <c r="AP648" s="259" t="s">
        <v>565</v>
      </c>
      <c r="AQ648" s="259" t="s">
        <v>565</v>
      </c>
      <c r="AR648" s="259" t="s">
        <v>565</v>
      </c>
      <c r="AS648" s="259" t="s">
        <v>565</v>
      </c>
      <c r="AT648" s="259" t="s">
        <v>565</v>
      </c>
      <c r="AU648" s="259" t="s">
        <v>565</v>
      </c>
      <c r="AV648" s="259" t="s">
        <v>565</v>
      </c>
      <c r="AW648" s="259" t="s">
        <v>565</v>
      </c>
      <c r="AX648" s="259" t="s">
        <v>565</v>
      </c>
      <c r="AY648" s="259" t="s">
        <v>565</v>
      </c>
      <c r="AZ648" s="259" t="s">
        <v>565</v>
      </c>
      <c r="BA648" s="259" t="s">
        <v>565</v>
      </c>
    </row>
    <row r="649" spans="4:53">
      <c r="D649" s="259" t="s">
        <v>565</v>
      </c>
      <c r="E649" s="259" t="s">
        <v>565</v>
      </c>
      <c r="F649" s="259" t="s">
        <v>565</v>
      </c>
      <c r="G649" s="259" t="s">
        <v>565</v>
      </c>
      <c r="H649" s="259" t="s">
        <v>565</v>
      </c>
      <c r="I649" s="259" t="s">
        <v>565</v>
      </c>
      <c r="J649" s="259" t="s">
        <v>565</v>
      </c>
      <c r="K649" s="259" t="s">
        <v>565</v>
      </c>
      <c r="L649" s="259" t="s">
        <v>565</v>
      </c>
      <c r="M649" s="259" t="s">
        <v>565</v>
      </c>
      <c r="N649" s="259" t="s">
        <v>565</v>
      </c>
      <c r="O649" s="259" t="s">
        <v>565</v>
      </c>
      <c r="P649" s="259" t="s">
        <v>565</v>
      </c>
      <c r="Q649" s="259" t="s">
        <v>565</v>
      </c>
      <c r="R649" s="259" t="s">
        <v>565</v>
      </c>
      <c r="S649" s="259" t="s">
        <v>565</v>
      </c>
      <c r="T649" s="259" t="s">
        <v>565</v>
      </c>
      <c r="U649" s="259" t="s">
        <v>565</v>
      </c>
      <c r="V649" s="260" t="s">
        <v>565</v>
      </c>
      <c r="W649" s="260" t="s">
        <v>565</v>
      </c>
      <c r="X649" s="259" t="s">
        <v>565</v>
      </c>
      <c r="Y649" s="259" t="s">
        <v>565</v>
      </c>
      <c r="Z649" s="259" t="s">
        <v>565</v>
      </c>
      <c r="AA649" s="259" t="s">
        <v>565</v>
      </c>
      <c r="AB649" s="259" t="s">
        <v>565</v>
      </c>
      <c r="AC649" s="259" t="s">
        <v>565</v>
      </c>
      <c r="AD649" s="259" t="s">
        <v>565</v>
      </c>
      <c r="AE649" s="259" t="s">
        <v>565</v>
      </c>
      <c r="AF649" s="259" t="s">
        <v>565</v>
      </c>
      <c r="AG649" s="259" t="s">
        <v>565</v>
      </c>
      <c r="AH649" s="259" t="s">
        <v>565</v>
      </c>
      <c r="AI649" s="259" t="s">
        <v>565</v>
      </c>
      <c r="AJ649" s="259" t="s">
        <v>565</v>
      </c>
      <c r="AK649" s="259" t="s">
        <v>565</v>
      </c>
      <c r="AL649" s="259" t="s">
        <v>565</v>
      </c>
      <c r="AM649" s="259" t="s">
        <v>565</v>
      </c>
      <c r="AN649" s="259" t="s">
        <v>565</v>
      </c>
      <c r="AO649" s="259" t="s">
        <v>565</v>
      </c>
      <c r="AP649" s="259" t="s">
        <v>565</v>
      </c>
      <c r="AQ649" s="259" t="s">
        <v>565</v>
      </c>
      <c r="AR649" s="259" t="s">
        <v>565</v>
      </c>
      <c r="AS649" s="259" t="s">
        <v>565</v>
      </c>
      <c r="AT649" s="259" t="s">
        <v>565</v>
      </c>
      <c r="AU649" s="259" t="s">
        <v>565</v>
      </c>
      <c r="AV649" s="259" t="s">
        <v>565</v>
      </c>
      <c r="AW649" s="259" t="s">
        <v>565</v>
      </c>
      <c r="AX649" s="259" t="s">
        <v>565</v>
      </c>
      <c r="AY649" s="259" t="s">
        <v>565</v>
      </c>
      <c r="AZ649" s="259" t="s">
        <v>565</v>
      </c>
      <c r="BA649" s="259" t="s">
        <v>565</v>
      </c>
    </row>
    <row r="650" spans="4:53">
      <c r="D650" s="259" t="s">
        <v>565</v>
      </c>
      <c r="E650" s="259" t="s">
        <v>565</v>
      </c>
      <c r="F650" s="259" t="s">
        <v>565</v>
      </c>
      <c r="G650" s="259" t="s">
        <v>565</v>
      </c>
      <c r="H650" s="259" t="s">
        <v>565</v>
      </c>
      <c r="I650" s="259" t="s">
        <v>565</v>
      </c>
      <c r="J650" s="259" t="s">
        <v>565</v>
      </c>
      <c r="K650" s="259" t="s">
        <v>565</v>
      </c>
      <c r="L650" s="259" t="s">
        <v>565</v>
      </c>
      <c r="M650" s="259" t="s">
        <v>565</v>
      </c>
      <c r="N650" s="259" t="s">
        <v>565</v>
      </c>
      <c r="O650" s="259" t="s">
        <v>565</v>
      </c>
      <c r="P650" s="259" t="s">
        <v>565</v>
      </c>
      <c r="Q650" s="259" t="s">
        <v>565</v>
      </c>
      <c r="R650" s="259" t="s">
        <v>565</v>
      </c>
      <c r="S650" s="259" t="s">
        <v>565</v>
      </c>
      <c r="T650" s="259" t="s">
        <v>565</v>
      </c>
      <c r="U650" s="259" t="s">
        <v>565</v>
      </c>
      <c r="V650" s="260" t="s">
        <v>565</v>
      </c>
      <c r="W650" s="260" t="s">
        <v>565</v>
      </c>
      <c r="X650" s="259" t="s">
        <v>565</v>
      </c>
      <c r="Y650" s="259" t="s">
        <v>565</v>
      </c>
      <c r="Z650" s="259" t="s">
        <v>565</v>
      </c>
      <c r="AA650" s="259" t="s">
        <v>565</v>
      </c>
      <c r="AB650" s="259" t="s">
        <v>565</v>
      </c>
      <c r="AC650" s="259" t="s">
        <v>565</v>
      </c>
      <c r="AD650" s="259" t="s">
        <v>565</v>
      </c>
      <c r="AE650" s="259" t="s">
        <v>565</v>
      </c>
      <c r="AF650" s="259" t="s">
        <v>565</v>
      </c>
      <c r="AG650" s="259" t="s">
        <v>565</v>
      </c>
      <c r="AH650" s="259" t="s">
        <v>565</v>
      </c>
      <c r="AI650" s="259" t="s">
        <v>565</v>
      </c>
      <c r="AJ650" s="259" t="s">
        <v>565</v>
      </c>
      <c r="AK650" s="259" t="s">
        <v>565</v>
      </c>
      <c r="AL650" s="259" t="s">
        <v>565</v>
      </c>
      <c r="AM650" s="259" t="s">
        <v>565</v>
      </c>
      <c r="AN650" s="259" t="s">
        <v>565</v>
      </c>
      <c r="AO650" s="259" t="s">
        <v>565</v>
      </c>
      <c r="AP650" s="259" t="s">
        <v>565</v>
      </c>
      <c r="AQ650" s="259" t="s">
        <v>565</v>
      </c>
      <c r="AR650" s="259" t="s">
        <v>565</v>
      </c>
      <c r="AS650" s="259" t="s">
        <v>565</v>
      </c>
      <c r="AT650" s="259" t="s">
        <v>565</v>
      </c>
      <c r="AU650" s="259" t="s">
        <v>565</v>
      </c>
      <c r="AV650" s="259" t="s">
        <v>565</v>
      </c>
      <c r="AW650" s="259" t="s">
        <v>565</v>
      </c>
      <c r="AX650" s="259" t="s">
        <v>565</v>
      </c>
      <c r="AY650" s="259" t="s">
        <v>565</v>
      </c>
      <c r="AZ650" s="259" t="s">
        <v>565</v>
      </c>
      <c r="BA650" s="259" t="s">
        <v>565</v>
      </c>
    </row>
    <row r="651" spans="4:53">
      <c r="D651" s="259" t="s">
        <v>565</v>
      </c>
      <c r="E651" s="259" t="s">
        <v>565</v>
      </c>
      <c r="F651" s="259" t="s">
        <v>565</v>
      </c>
      <c r="G651" s="259" t="s">
        <v>565</v>
      </c>
      <c r="H651" s="259" t="s">
        <v>565</v>
      </c>
      <c r="I651" s="259" t="s">
        <v>565</v>
      </c>
      <c r="J651" s="259" t="s">
        <v>565</v>
      </c>
      <c r="K651" s="259" t="s">
        <v>565</v>
      </c>
      <c r="L651" s="259" t="s">
        <v>565</v>
      </c>
      <c r="M651" s="259" t="s">
        <v>565</v>
      </c>
      <c r="N651" s="259" t="s">
        <v>565</v>
      </c>
      <c r="O651" s="259" t="s">
        <v>565</v>
      </c>
      <c r="P651" s="259" t="s">
        <v>565</v>
      </c>
      <c r="Q651" s="259" t="s">
        <v>565</v>
      </c>
      <c r="R651" s="259" t="s">
        <v>565</v>
      </c>
      <c r="S651" s="259" t="s">
        <v>565</v>
      </c>
      <c r="T651" s="259" t="s">
        <v>565</v>
      </c>
      <c r="U651" s="259" t="s">
        <v>565</v>
      </c>
      <c r="V651" s="260" t="s">
        <v>565</v>
      </c>
      <c r="W651" s="260" t="s">
        <v>565</v>
      </c>
      <c r="X651" s="259" t="s">
        <v>565</v>
      </c>
      <c r="Y651" s="259" t="s">
        <v>565</v>
      </c>
      <c r="Z651" s="259" t="s">
        <v>565</v>
      </c>
      <c r="AA651" s="259" t="s">
        <v>565</v>
      </c>
      <c r="AB651" s="259" t="s">
        <v>565</v>
      </c>
      <c r="AC651" s="259" t="s">
        <v>565</v>
      </c>
      <c r="AD651" s="259" t="s">
        <v>565</v>
      </c>
      <c r="AE651" s="259" t="s">
        <v>565</v>
      </c>
      <c r="AF651" s="259" t="s">
        <v>565</v>
      </c>
      <c r="AG651" s="259" t="s">
        <v>565</v>
      </c>
      <c r="AH651" s="259" t="s">
        <v>565</v>
      </c>
      <c r="AI651" s="259" t="s">
        <v>565</v>
      </c>
      <c r="AJ651" s="259" t="s">
        <v>565</v>
      </c>
      <c r="AK651" s="259" t="s">
        <v>565</v>
      </c>
      <c r="AL651" s="259" t="s">
        <v>565</v>
      </c>
      <c r="AM651" s="259" t="s">
        <v>565</v>
      </c>
      <c r="AN651" s="259" t="s">
        <v>565</v>
      </c>
      <c r="AO651" s="259" t="s">
        <v>565</v>
      </c>
      <c r="AP651" s="259" t="s">
        <v>565</v>
      </c>
      <c r="AQ651" s="259" t="s">
        <v>565</v>
      </c>
      <c r="AR651" s="259" t="s">
        <v>565</v>
      </c>
      <c r="AS651" s="259" t="s">
        <v>565</v>
      </c>
      <c r="AT651" s="259" t="s">
        <v>565</v>
      </c>
      <c r="AU651" s="259" t="s">
        <v>565</v>
      </c>
      <c r="AV651" s="259" t="s">
        <v>565</v>
      </c>
      <c r="AW651" s="259" t="s">
        <v>565</v>
      </c>
      <c r="AX651" s="259" t="s">
        <v>565</v>
      </c>
      <c r="AY651" s="259" t="s">
        <v>565</v>
      </c>
      <c r="AZ651" s="259" t="s">
        <v>565</v>
      </c>
      <c r="BA651" s="259" t="s">
        <v>565</v>
      </c>
    </row>
    <row r="652" spans="4:53">
      <c r="D652" s="259" t="s">
        <v>565</v>
      </c>
      <c r="E652" s="259" t="s">
        <v>565</v>
      </c>
      <c r="F652" s="259" t="s">
        <v>565</v>
      </c>
      <c r="G652" s="259" t="s">
        <v>565</v>
      </c>
      <c r="H652" s="259" t="s">
        <v>565</v>
      </c>
      <c r="I652" s="259" t="s">
        <v>565</v>
      </c>
      <c r="J652" s="259" t="s">
        <v>565</v>
      </c>
      <c r="K652" s="259" t="s">
        <v>565</v>
      </c>
      <c r="L652" s="259" t="s">
        <v>565</v>
      </c>
      <c r="M652" s="259" t="s">
        <v>565</v>
      </c>
      <c r="N652" s="259" t="s">
        <v>565</v>
      </c>
      <c r="O652" s="259" t="s">
        <v>565</v>
      </c>
      <c r="P652" s="259" t="s">
        <v>565</v>
      </c>
      <c r="Q652" s="259" t="s">
        <v>565</v>
      </c>
      <c r="R652" s="259" t="s">
        <v>565</v>
      </c>
      <c r="S652" s="259" t="s">
        <v>565</v>
      </c>
      <c r="T652" s="259" t="s">
        <v>565</v>
      </c>
      <c r="U652" s="259" t="s">
        <v>565</v>
      </c>
      <c r="V652" s="260" t="s">
        <v>565</v>
      </c>
      <c r="W652" s="260" t="s">
        <v>565</v>
      </c>
      <c r="X652" s="259" t="s">
        <v>565</v>
      </c>
      <c r="Y652" s="259" t="s">
        <v>565</v>
      </c>
      <c r="Z652" s="259" t="s">
        <v>565</v>
      </c>
      <c r="AA652" s="259" t="s">
        <v>565</v>
      </c>
      <c r="AB652" s="259" t="s">
        <v>565</v>
      </c>
      <c r="AC652" s="259" t="s">
        <v>565</v>
      </c>
      <c r="AD652" s="259" t="s">
        <v>565</v>
      </c>
      <c r="AE652" s="259" t="s">
        <v>565</v>
      </c>
      <c r="AF652" s="259" t="s">
        <v>565</v>
      </c>
      <c r="AG652" s="259" t="s">
        <v>565</v>
      </c>
      <c r="AH652" s="259" t="s">
        <v>565</v>
      </c>
      <c r="AI652" s="259" t="s">
        <v>565</v>
      </c>
      <c r="AJ652" s="259" t="s">
        <v>565</v>
      </c>
      <c r="AK652" s="259" t="s">
        <v>565</v>
      </c>
      <c r="AL652" s="259" t="s">
        <v>565</v>
      </c>
      <c r="AM652" s="259" t="s">
        <v>565</v>
      </c>
      <c r="AN652" s="259" t="s">
        <v>565</v>
      </c>
      <c r="AO652" s="259" t="s">
        <v>565</v>
      </c>
      <c r="AP652" s="259" t="s">
        <v>565</v>
      </c>
      <c r="AQ652" s="259" t="s">
        <v>565</v>
      </c>
      <c r="AR652" s="259" t="s">
        <v>565</v>
      </c>
      <c r="AS652" s="259" t="s">
        <v>565</v>
      </c>
      <c r="AT652" s="259" t="s">
        <v>565</v>
      </c>
      <c r="AU652" s="259" t="s">
        <v>565</v>
      </c>
      <c r="AV652" s="259" t="s">
        <v>565</v>
      </c>
      <c r="AW652" s="259" t="s">
        <v>565</v>
      </c>
      <c r="AX652" s="259" t="s">
        <v>565</v>
      </c>
      <c r="AY652" s="259" t="s">
        <v>565</v>
      </c>
      <c r="AZ652" s="259" t="s">
        <v>565</v>
      </c>
      <c r="BA652" s="259" t="s">
        <v>565</v>
      </c>
    </row>
    <row r="653" spans="4:53">
      <c r="D653" s="259" t="s">
        <v>565</v>
      </c>
      <c r="E653" s="259" t="s">
        <v>565</v>
      </c>
      <c r="F653" s="259" t="s">
        <v>565</v>
      </c>
      <c r="G653" s="259" t="s">
        <v>565</v>
      </c>
      <c r="H653" s="259" t="s">
        <v>565</v>
      </c>
      <c r="I653" s="259" t="s">
        <v>565</v>
      </c>
      <c r="J653" s="259" t="s">
        <v>565</v>
      </c>
      <c r="K653" s="259" t="s">
        <v>565</v>
      </c>
      <c r="L653" s="259" t="s">
        <v>565</v>
      </c>
      <c r="M653" s="259" t="s">
        <v>565</v>
      </c>
      <c r="N653" s="259" t="s">
        <v>565</v>
      </c>
      <c r="O653" s="259" t="s">
        <v>565</v>
      </c>
      <c r="P653" s="259" t="s">
        <v>565</v>
      </c>
      <c r="Q653" s="259" t="s">
        <v>565</v>
      </c>
      <c r="R653" s="259" t="s">
        <v>565</v>
      </c>
      <c r="S653" s="259" t="s">
        <v>565</v>
      </c>
      <c r="T653" s="259" t="s">
        <v>565</v>
      </c>
      <c r="U653" s="259" t="s">
        <v>565</v>
      </c>
      <c r="V653" s="260" t="s">
        <v>565</v>
      </c>
      <c r="W653" s="260" t="s">
        <v>565</v>
      </c>
      <c r="X653" s="259" t="s">
        <v>565</v>
      </c>
      <c r="Y653" s="259" t="s">
        <v>565</v>
      </c>
      <c r="Z653" s="259" t="s">
        <v>565</v>
      </c>
      <c r="AA653" s="259" t="s">
        <v>565</v>
      </c>
      <c r="AB653" s="259" t="s">
        <v>565</v>
      </c>
      <c r="AC653" s="259" t="s">
        <v>565</v>
      </c>
      <c r="AD653" s="259" t="s">
        <v>565</v>
      </c>
      <c r="AE653" s="259" t="s">
        <v>565</v>
      </c>
      <c r="AF653" s="259" t="s">
        <v>565</v>
      </c>
      <c r="AG653" s="259" t="s">
        <v>565</v>
      </c>
      <c r="AH653" s="259" t="s">
        <v>565</v>
      </c>
      <c r="AI653" s="259" t="s">
        <v>565</v>
      </c>
      <c r="AJ653" s="259" t="s">
        <v>565</v>
      </c>
      <c r="AK653" s="259" t="s">
        <v>565</v>
      </c>
      <c r="AL653" s="259" t="s">
        <v>565</v>
      </c>
      <c r="AM653" s="259" t="s">
        <v>565</v>
      </c>
      <c r="AN653" s="259" t="s">
        <v>565</v>
      </c>
      <c r="AO653" s="259" t="s">
        <v>565</v>
      </c>
      <c r="AP653" s="259" t="s">
        <v>565</v>
      </c>
      <c r="AQ653" s="259" t="s">
        <v>565</v>
      </c>
      <c r="AR653" s="259" t="s">
        <v>565</v>
      </c>
      <c r="AS653" s="259" t="s">
        <v>565</v>
      </c>
      <c r="AT653" s="259" t="s">
        <v>565</v>
      </c>
      <c r="AU653" s="259" t="s">
        <v>565</v>
      </c>
      <c r="AV653" s="259" t="s">
        <v>565</v>
      </c>
      <c r="AW653" s="259" t="s">
        <v>565</v>
      </c>
      <c r="AX653" s="259" t="s">
        <v>565</v>
      </c>
      <c r="AY653" s="259" t="s">
        <v>565</v>
      </c>
      <c r="AZ653" s="259" t="s">
        <v>565</v>
      </c>
      <c r="BA653" s="259" t="s">
        <v>565</v>
      </c>
    </row>
    <row r="654" spans="4:53">
      <c r="D654" s="259" t="s">
        <v>565</v>
      </c>
      <c r="E654" s="259" t="s">
        <v>565</v>
      </c>
      <c r="F654" s="259" t="s">
        <v>565</v>
      </c>
      <c r="G654" s="259" t="s">
        <v>565</v>
      </c>
      <c r="H654" s="259" t="s">
        <v>565</v>
      </c>
      <c r="I654" s="259" t="s">
        <v>565</v>
      </c>
      <c r="J654" s="259" t="s">
        <v>565</v>
      </c>
      <c r="K654" s="259" t="s">
        <v>565</v>
      </c>
      <c r="L654" s="259" t="s">
        <v>565</v>
      </c>
      <c r="M654" s="259" t="s">
        <v>565</v>
      </c>
      <c r="N654" s="259" t="s">
        <v>565</v>
      </c>
      <c r="O654" s="259" t="s">
        <v>565</v>
      </c>
      <c r="P654" s="259" t="s">
        <v>565</v>
      </c>
      <c r="Q654" s="259" t="s">
        <v>565</v>
      </c>
      <c r="R654" s="259" t="s">
        <v>565</v>
      </c>
      <c r="S654" s="259" t="s">
        <v>565</v>
      </c>
      <c r="T654" s="259" t="s">
        <v>565</v>
      </c>
      <c r="U654" s="259" t="s">
        <v>565</v>
      </c>
      <c r="V654" s="260" t="s">
        <v>565</v>
      </c>
      <c r="W654" s="260" t="s">
        <v>565</v>
      </c>
      <c r="X654" s="259" t="s">
        <v>565</v>
      </c>
      <c r="Y654" s="259" t="s">
        <v>565</v>
      </c>
      <c r="Z654" s="259" t="s">
        <v>565</v>
      </c>
      <c r="AA654" s="259" t="s">
        <v>565</v>
      </c>
      <c r="AB654" s="259" t="s">
        <v>565</v>
      </c>
      <c r="AC654" s="259" t="s">
        <v>565</v>
      </c>
      <c r="AD654" s="259" t="s">
        <v>565</v>
      </c>
      <c r="AE654" s="259" t="s">
        <v>565</v>
      </c>
      <c r="AF654" s="259" t="s">
        <v>565</v>
      </c>
      <c r="AG654" s="259" t="s">
        <v>565</v>
      </c>
      <c r="AH654" s="259" t="s">
        <v>565</v>
      </c>
      <c r="AI654" s="259" t="s">
        <v>565</v>
      </c>
      <c r="AJ654" s="259" t="s">
        <v>565</v>
      </c>
      <c r="AK654" s="259" t="s">
        <v>565</v>
      </c>
      <c r="AL654" s="259" t="s">
        <v>565</v>
      </c>
      <c r="AM654" s="259" t="s">
        <v>565</v>
      </c>
      <c r="AN654" s="259" t="s">
        <v>565</v>
      </c>
      <c r="AO654" s="259" t="s">
        <v>565</v>
      </c>
      <c r="AP654" s="259" t="s">
        <v>565</v>
      </c>
      <c r="AQ654" s="259" t="s">
        <v>565</v>
      </c>
      <c r="AR654" s="259" t="s">
        <v>565</v>
      </c>
      <c r="AS654" s="259" t="s">
        <v>565</v>
      </c>
      <c r="AT654" s="259" t="s">
        <v>565</v>
      </c>
      <c r="AU654" s="259" t="s">
        <v>565</v>
      </c>
      <c r="AV654" s="259" t="s">
        <v>565</v>
      </c>
      <c r="AW654" s="259" t="s">
        <v>565</v>
      </c>
      <c r="AX654" s="259" t="s">
        <v>565</v>
      </c>
      <c r="AY654" s="259" t="s">
        <v>565</v>
      </c>
      <c r="AZ654" s="259" t="s">
        <v>565</v>
      </c>
      <c r="BA654" s="259" t="s">
        <v>565</v>
      </c>
    </row>
    <row r="655" spans="4:53">
      <c r="D655" s="259" t="s">
        <v>565</v>
      </c>
      <c r="E655" s="259" t="s">
        <v>565</v>
      </c>
      <c r="F655" s="259" t="s">
        <v>565</v>
      </c>
      <c r="G655" s="259" t="s">
        <v>565</v>
      </c>
      <c r="H655" s="259" t="s">
        <v>565</v>
      </c>
      <c r="I655" s="259" t="s">
        <v>565</v>
      </c>
      <c r="J655" s="259" t="s">
        <v>565</v>
      </c>
      <c r="K655" s="259" t="s">
        <v>565</v>
      </c>
      <c r="L655" s="259" t="s">
        <v>565</v>
      </c>
      <c r="M655" s="259" t="s">
        <v>565</v>
      </c>
      <c r="N655" s="259" t="s">
        <v>565</v>
      </c>
      <c r="O655" s="259" t="s">
        <v>565</v>
      </c>
      <c r="P655" s="259" t="s">
        <v>565</v>
      </c>
      <c r="Q655" s="259" t="s">
        <v>565</v>
      </c>
      <c r="R655" s="259" t="s">
        <v>565</v>
      </c>
      <c r="S655" s="259" t="s">
        <v>565</v>
      </c>
      <c r="T655" s="259" t="s">
        <v>565</v>
      </c>
      <c r="U655" s="259" t="s">
        <v>565</v>
      </c>
      <c r="V655" s="260" t="s">
        <v>565</v>
      </c>
      <c r="W655" s="260" t="s">
        <v>565</v>
      </c>
      <c r="X655" s="259" t="s">
        <v>565</v>
      </c>
      <c r="Y655" s="259" t="s">
        <v>565</v>
      </c>
      <c r="Z655" s="259" t="s">
        <v>565</v>
      </c>
      <c r="AA655" s="259" t="s">
        <v>565</v>
      </c>
      <c r="AB655" s="259" t="s">
        <v>565</v>
      </c>
      <c r="AC655" s="259" t="s">
        <v>565</v>
      </c>
      <c r="AD655" s="259" t="s">
        <v>565</v>
      </c>
      <c r="AE655" s="259" t="s">
        <v>565</v>
      </c>
      <c r="AF655" s="259" t="s">
        <v>565</v>
      </c>
      <c r="AG655" s="259" t="s">
        <v>565</v>
      </c>
      <c r="AH655" s="259" t="s">
        <v>565</v>
      </c>
      <c r="AI655" s="259" t="s">
        <v>565</v>
      </c>
      <c r="AJ655" s="259" t="s">
        <v>565</v>
      </c>
      <c r="AK655" s="259" t="s">
        <v>565</v>
      </c>
      <c r="AL655" s="259" t="s">
        <v>565</v>
      </c>
      <c r="AM655" s="259" t="s">
        <v>565</v>
      </c>
      <c r="AN655" s="259" t="s">
        <v>565</v>
      </c>
      <c r="AO655" s="259" t="s">
        <v>565</v>
      </c>
      <c r="AP655" s="259" t="s">
        <v>565</v>
      </c>
      <c r="AQ655" s="259" t="s">
        <v>565</v>
      </c>
      <c r="AR655" s="259" t="s">
        <v>565</v>
      </c>
      <c r="AS655" s="259" t="s">
        <v>565</v>
      </c>
      <c r="AT655" s="259" t="s">
        <v>565</v>
      </c>
      <c r="AU655" s="259" t="s">
        <v>565</v>
      </c>
      <c r="AV655" s="259" t="s">
        <v>565</v>
      </c>
      <c r="AW655" s="259" t="s">
        <v>565</v>
      </c>
      <c r="AX655" s="259" t="s">
        <v>565</v>
      </c>
      <c r="AY655" s="259" t="s">
        <v>565</v>
      </c>
      <c r="AZ655" s="259" t="s">
        <v>565</v>
      </c>
      <c r="BA655" s="259" t="s">
        <v>565</v>
      </c>
    </row>
    <row r="656" spans="4:53">
      <c r="D656" s="259" t="s">
        <v>565</v>
      </c>
      <c r="E656" s="259" t="s">
        <v>565</v>
      </c>
      <c r="F656" s="259" t="s">
        <v>565</v>
      </c>
      <c r="G656" s="259" t="s">
        <v>565</v>
      </c>
      <c r="H656" s="259" t="s">
        <v>565</v>
      </c>
      <c r="I656" s="259" t="s">
        <v>565</v>
      </c>
      <c r="J656" s="259" t="s">
        <v>565</v>
      </c>
      <c r="K656" s="259" t="s">
        <v>565</v>
      </c>
      <c r="L656" s="259" t="s">
        <v>565</v>
      </c>
      <c r="M656" s="259" t="s">
        <v>565</v>
      </c>
      <c r="N656" s="259" t="s">
        <v>565</v>
      </c>
      <c r="O656" s="259" t="s">
        <v>565</v>
      </c>
      <c r="P656" s="259" t="s">
        <v>565</v>
      </c>
      <c r="Q656" s="259" t="s">
        <v>565</v>
      </c>
      <c r="R656" s="259" t="s">
        <v>565</v>
      </c>
      <c r="S656" s="259" t="s">
        <v>565</v>
      </c>
      <c r="T656" s="259" t="s">
        <v>565</v>
      </c>
      <c r="U656" s="259" t="s">
        <v>565</v>
      </c>
      <c r="V656" s="260" t="s">
        <v>565</v>
      </c>
      <c r="W656" s="260" t="s">
        <v>565</v>
      </c>
      <c r="X656" s="259" t="s">
        <v>565</v>
      </c>
      <c r="Y656" s="259" t="s">
        <v>565</v>
      </c>
      <c r="Z656" s="259" t="s">
        <v>565</v>
      </c>
      <c r="AA656" s="259" t="s">
        <v>565</v>
      </c>
      <c r="AB656" s="259" t="s">
        <v>565</v>
      </c>
      <c r="AC656" s="259" t="s">
        <v>565</v>
      </c>
      <c r="AD656" s="259" t="s">
        <v>565</v>
      </c>
      <c r="AE656" s="259" t="s">
        <v>565</v>
      </c>
      <c r="AF656" s="259" t="s">
        <v>565</v>
      </c>
      <c r="AG656" s="259" t="s">
        <v>565</v>
      </c>
      <c r="AH656" s="259" t="s">
        <v>565</v>
      </c>
      <c r="AI656" s="259" t="s">
        <v>565</v>
      </c>
      <c r="AJ656" s="259" t="s">
        <v>565</v>
      </c>
      <c r="AK656" s="259" t="s">
        <v>565</v>
      </c>
      <c r="AL656" s="259" t="s">
        <v>565</v>
      </c>
      <c r="AM656" s="259" t="s">
        <v>565</v>
      </c>
      <c r="AN656" s="259" t="s">
        <v>565</v>
      </c>
      <c r="AO656" s="259" t="s">
        <v>565</v>
      </c>
      <c r="AP656" s="259" t="s">
        <v>565</v>
      </c>
      <c r="AQ656" s="259" t="s">
        <v>565</v>
      </c>
      <c r="AR656" s="259" t="s">
        <v>565</v>
      </c>
      <c r="AS656" s="259" t="s">
        <v>565</v>
      </c>
      <c r="AT656" s="259" t="s">
        <v>565</v>
      </c>
      <c r="AU656" s="259" t="s">
        <v>565</v>
      </c>
      <c r="AV656" s="259" t="s">
        <v>565</v>
      </c>
      <c r="AW656" s="259" t="s">
        <v>565</v>
      </c>
      <c r="AX656" s="259" t="s">
        <v>565</v>
      </c>
      <c r="AY656" s="259" t="s">
        <v>565</v>
      </c>
      <c r="AZ656" s="259" t="s">
        <v>565</v>
      </c>
      <c r="BA656" s="259" t="s">
        <v>565</v>
      </c>
    </row>
    <row r="657" spans="4:53">
      <c r="D657" s="259" t="s">
        <v>565</v>
      </c>
      <c r="E657" s="259" t="s">
        <v>565</v>
      </c>
      <c r="F657" s="259" t="s">
        <v>565</v>
      </c>
      <c r="G657" s="259" t="s">
        <v>565</v>
      </c>
      <c r="H657" s="259" t="s">
        <v>565</v>
      </c>
      <c r="I657" s="259" t="s">
        <v>565</v>
      </c>
      <c r="J657" s="259" t="s">
        <v>565</v>
      </c>
      <c r="K657" s="259" t="s">
        <v>565</v>
      </c>
      <c r="L657" s="259" t="s">
        <v>565</v>
      </c>
      <c r="M657" s="259" t="s">
        <v>565</v>
      </c>
      <c r="N657" s="259" t="s">
        <v>565</v>
      </c>
      <c r="O657" s="259" t="s">
        <v>565</v>
      </c>
      <c r="P657" s="259" t="s">
        <v>565</v>
      </c>
      <c r="Q657" s="259" t="s">
        <v>565</v>
      </c>
      <c r="R657" s="259" t="s">
        <v>565</v>
      </c>
      <c r="S657" s="259" t="s">
        <v>565</v>
      </c>
      <c r="T657" s="259" t="s">
        <v>565</v>
      </c>
      <c r="U657" s="259" t="s">
        <v>565</v>
      </c>
      <c r="V657" s="260" t="s">
        <v>565</v>
      </c>
      <c r="W657" s="260" t="s">
        <v>565</v>
      </c>
      <c r="X657" s="259" t="s">
        <v>565</v>
      </c>
      <c r="Y657" s="259" t="s">
        <v>565</v>
      </c>
      <c r="Z657" s="259" t="s">
        <v>565</v>
      </c>
      <c r="AA657" s="259" t="s">
        <v>565</v>
      </c>
      <c r="AB657" s="259" t="s">
        <v>565</v>
      </c>
      <c r="AC657" s="259" t="s">
        <v>565</v>
      </c>
      <c r="AD657" s="259" t="s">
        <v>565</v>
      </c>
      <c r="AE657" s="259" t="s">
        <v>565</v>
      </c>
      <c r="AF657" s="259" t="s">
        <v>565</v>
      </c>
      <c r="AG657" s="259" t="s">
        <v>565</v>
      </c>
      <c r="AH657" s="259" t="s">
        <v>565</v>
      </c>
      <c r="AI657" s="259" t="s">
        <v>565</v>
      </c>
      <c r="AJ657" s="259" t="s">
        <v>565</v>
      </c>
      <c r="AK657" s="259" t="s">
        <v>565</v>
      </c>
      <c r="AL657" s="259" t="s">
        <v>565</v>
      </c>
      <c r="AM657" s="259" t="s">
        <v>565</v>
      </c>
      <c r="AN657" s="259" t="s">
        <v>565</v>
      </c>
      <c r="AO657" s="259" t="s">
        <v>565</v>
      </c>
      <c r="AP657" s="259" t="s">
        <v>565</v>
      </c>
      <c r="AQ657" s="259" t="s">
        <v>565</v>
      </c>
      <c r="AR657" s="259" t="s">
        <v>565</v>
      </c>
      <c r="AS657" s="259" t="s">
        <v>565</v>
      </c>
      <c r="AT657" s="259" t="s">
        <v>565</v>
      </c>
      <c r="AU657" s="259" t="s">
        <v>565</v>
      </c>
      <c r="AV657" s="259" t="s">
        <v>565</v>
      </c>
      <c r="AW657" s="259" t="s">
        <v>565</v>
      </c>
      <c r="AX657" s="259" t="s">
        <v>565</v>
      </c>
      <c r="AY657" s="259" t="s">
        <v>565</v>
      </c>
      <c r="AZ657" s="259" t="s">
        <v>565</v>
      </c>
      <c r="BA657" s="259" t="s">
        <v>565</v>
      </c>
    </row>
    <row r="658" spans="4:53">
      <c r="D658" s="259" t="s">
        <v>565</v>
      </c>
      <c r="E658" s="259" t="s">
        <v>565</v>
      </c>
      <c r="F658" s="259" t="s">
        <v>565</v>
      </c>
      <c r="G658" s="259" t="s">
        <v>565</v>
      </c>
      <c r="H658" s="259" t="s">
        <v>565</v>
      </c>
      <c r="I658" s="259" t="s">
        <v>565</v>
      </c>
      <c r="J658" s="259" t="s">
        <v>565</v>
      </c>
      <c r="K658" s="259" t="s">
        <v>565</v>
      </c>
      <c r="L658" s="259" t="s">
        <v>565</v>
      </c>
      <c r="M658" s="259" t="s">
        <v>565</v>
      </c>
      <c r="N658" s="259" t="s">
        <v>565</v>
      </c>
      <c r="O658" s="259" t="s">
        <v>565</v>
      </c>
      <c r="P658" s="259" t="s">
        <v>565</v>
      </c>
      <c r="Q658" s="259" t="s">
        <v>565</v>
      </c>
      <c r="R658" s="259" t="s">
        <v>565</v>
      </c>
      <c r="S658" s="259" t="s">
        <v>565</v>
      </c>
      <c r="T658" s="259" t="s">
        <v>565</v>
      </c>
      <c r="U658" s="259" t="s">
        <v>565</v>
      </c>
      <c r="V658" s="260" t="s">
        <v>565</v>
      </c>
      <c r="W658" s="260" t="s">
        <v>565</v>
      </c>
      <c r="X658" s="259" t="s">
        <v>565</v>
      </c>
      <c r="Y658" s="259" t="s">
        <v>565</v>
      </c>
      <c r="Z658" s="259" t="s">
        <v>565</v>
      </c>
      <c r="AA658" s="259" t="s">
        <v>565</v>
      </c>
      <c r="AB658" s="259" t="s">
        <v>565</v>
      </c>
      <c r="AC658" s="259" t="s">
        <v>565</v>
      </c>
      <c r="AD658" s="259" t="s">
        <v>565</v>
      </c>
      <c r="AE658" s="259" t="s">
        <v>565</v>
      </c>
      <c r="AF658" s="259" t="s">
        <v>565</v>
      </c>
      <c r="AG658" s="259" t="s">
        <v>565</v>
      </c>
      <c r="AH658" s="259" t="s">
        <v>565</v>
      </c>
      <c r="AI658" s="259" t="s">
        <v>565</v>
      </c>
      <c r="AJ658" s="259" t="s">
        <v>565</v>
      </c>
      <c r="AK658" s="259" t="s">
        <v>565</v>
      </c>
      <c r="AL658" s="259" t="s">
        <v>565</v>
      </c>
      <c r="AM658" s="259" t="s">
        <v>565</v>
      </c>
      <c r="AN658" s="259" t="s">
        <v>565</v>
      </c>
      <c r="AO658" s="259" t="s">
        <v>565</v>
      </c>
      <c r="AP658" s="259" t="s">
        <v>565</v>
      </c>
      <c r="AQ658" s="259" t="s">
        <v>565</v>
      </c>
      <c r="AR658" s="259" t="s">
        <v>565</v>
      </c>
      <c r="AS658" s="259" t="s">
        <v>565</v>
      </c>
      <c r="AT658" s="259" t="s">
        <v>565</v>
      </c>
      <c r="AU658" s="259" t="s">
        <v>565</v>
      </c>
      <c r="AV658" s="259" t="s">
        <v>565</v>
      </c>
      <c r="AW658" s="259" t="s">
        <v>565</v>
      </c>
      <c r="AX658" s="259" t="s">
        <v>565</v>
      </c>
      <c r="AY658" s="259" t="s">
        <v>565</v>
      </c>
      <c r="AZ658" s="259" t="s">
        <v>565</v>
      </c>
      <c r="BA658" s="259" t="s">
        <v>565</v>
      </c>
    </row>
    <row r="659" spans="4:53">
      <c r="D659" s="259" t="s">
        <v>565</v>
      </c>
      <c r="E659" s="259" t="s">
        <v>565</v>
      </c>
      <c r="F659" s="259" t="s">
        <v>565</v>
      </c>
      <c r="G659" s="259" t="s">
        <v>565</v>
      </c>
      <c r="H659" s="259" t="s">
        <v>565</v>
      </c>
      <c r="I659" s="259" t="s">
        <v>565</v>
      </c>
      <c r="J659" s="259" t="s">
        <v>565</v>
      </c>
      <c r="K659" s="259" t="s">
        <v>565</v>
      </c>
      <c r="L659" s="259" t="s">
        <v>565</v>
      </c>
      <c r="M659" s="259" t="s">
        <v>565</v>
      </c>
      <c r="N659" s="259" t="s">
        <v>565</v>
      </c>
      <c r="O659" s="259" t="s">
        <v>565</v>
      </c>
      <c r="P659" s="259" t="s">
        <v>565</v>
      </c>
      <c r="Q659" s="259" t="s">
        <v>565</v>
      </c>
      <c r="R659" s="259" t="s">
        <v>565</v>
      </c>
      <c r="S659" s="259" t="s">
        <v>565</v>
      </c>
      <c r="T659" s="259" t="s">
        <v>565</v>
      </c>
      <c r="U659" s="259" t="s">
        <v>565</v>
      </c>
      <c r="V659" s="260" t="s">
        <v>565</v>
      </c>
      <c r="W659" s="260" t="s">
        <v>565</v>
      </c>
      <c r="X659" s="259" t="s">
        <v>565</v>
      </c>
      <c r="Y659" s="259" t="s">
        <v>565</v>
      </c>
      <c r="Z659" s="259" t="s">
        <v>565</v>
      </c>
      <c r="AA659" s="259" t="s">
        <v>565</v>
      </c>
      <c r="AB659" s="259" t="s">
        <v>565</v>
      </c>
      <c r="AC659" s="259" t="s">
        <v>565</v>
      </c>
      <c r="AD659" s="259" t="s">
        <v>565</v>
      </c>
      <c r="AE659" s="259" t="s">
        <v>565</v>
      </c>
      <c r="AF659" s="259" t="s">
        <v>565</v>
      </c>
      <c r="AG659" s="259" t="s">
        <v>565</v>
      </c>
      <c r="AH659" s="259" t="s">
        <v>565</v>
      </c>
      <c r="AI659" s="259" t="s">
        <v>565</v>
      </c>
      <c r="AJ659" s="259" t="s">
        <v>565</v>
      </c>
      <c r="AK659" s="259" t="s">
        <v>565</v>
      </c>
      <c r="AL659" s="259" t="s">
        <v>565</v>
      </c>
      <c r="AM659" s="259" t="s">
        <v>565</v>
      </c>
      <c r="AN659" s="259" t="s">
        <v>565</v>
      </c>
      <c r="AO659" s="259" t="s">
        <v>565</v>
      </c>
      <c r="AP659" s="259" t="s">
        <v>565</v>
      </c>
      <c r="AQ659" s="259" t="s">
        <v>565</v>
      </c>
      <c r="AR659" s="259" t="s">
        <v>565</v>
      </c>
      <c r="AS659" s="259" t="s">
        <v>565</v>
      </c>
      <c r="AT659" s="259" t="s">
        <v>565</v>
      </c>
      <c r="AU659" s="259" t="s">
        <v>565</v>
      </c>
      <c r="AV659" s="259" t="s">
        <v>565</v>
      </c>
      <c r="AW659" s="259" t="s">
        <v>565</v>
      </c>
      <c r="AX659" s="259" t="s">
        <v>565</v>
      </c>
      <c r="AY659" s="259" t="s">
        <v>565</v>
      </c>
      <c r="AZ659" s="259" t="s">
        <v>565</v>
      </c>
      <c r="BA659" s="259" t="s">
        <v>565</v>
      </c>
    </row>
    <row r="660" spans="4:53">
      <c r="D660" s="259" t="s">
        <v>565</v>
      </c>
      <c r="E660" s="259" t="s">
        <v>565</v>
      </c>
      <c r="F660" s="259" t="s">
        <v>565</v>
      </c>
      <c r="G660" s="259" t="s">
        <v>565</v>
      </c>
      <c r="H660" s="259" t="s">
        <v>565</v>
      </c>
      <c r="I660" s="259" t="s">
        <v>565</v>
      </c>
      <c r="J660" s="259" t="s">
        <v>565</v>
      </c>
      <c r="K660" s="259" t="s">
        <v>565</v>
      </c>
      <c r="L660" s="259" t="s">
        <v>565</v>
      </c>
      <c r="M660" s="259" t="s">
        <v>565</v>
      </c>
      <c r="N660" s="259" t="s">
        <v>565</v>
      </c>
      <c r="O660" s="259" t="s">
        <v>565</v>
      </c>
      <c r="P660" s="259" t="s">
        <v>565</v>
      </c>
      <c r="Q660" s="259" t="s">
        <v>565</v>
      </c>
      <c r="R660" s="259" t="s">
        <v>565</v>
      </c>
      <c r="S660" s="259" t="s">
        <v>565</v>
      </c>
      <c r="T660" s="259" t="s">
        <v>565</v>
      </c>
      <c r="U660" s="259" t="s">
        <v>565</v>
      </c>
      <c r="V660" s="260" t="s">
        <v>565</v>
      </c>
      <c r="W660" s="260" t="s">
        <v>565</v>
      </c>
      <c r="X660" s="259" t="s">
        <v>565</v>
      </c>
      <c r="Y660" s="259" t="s">
        <v>565</v>
      </c>
      <c r="Z660" s="259" t="s">
        <v>565</v>
      </c>
      <c r="AA660" s="259" t="s">
        <v>565</v>
      </c>
      <c r="AB660" s="259" t="s">
        <v>565</v>
      </c>
      <c r="AC660" s="259" t="s">
        <v>565</v>
      </c>
      <c r="AD660" s="259" t="s">
        <v>565</v>
      </c>
      <c r="AE660" s="259" t="s">
        <v>565</v>
      </c>
      <c r="AF660" s="259" t="s">
        <v>565</v>
      </c>
      <c r="AG660" s="259" t="s">
        <v>565</v>
      </c>
      <c r="AH660" s="259" t="s">
        <v>565</v>
      </c>
      <c r="AI660" s="259" t="s">
        <v>565</v>
      </c>
      <c r="AJ660" s="259" t="s">
        <v>565</v>
      </c>
      <c r="AK660" s="259" t="s">
        <v>565</v>
      </c>
      <c r="AL660" s="259" t="s">
        <v>565</v>
      </c>
      <c r="AM660" s="259" t="s">
        <v>565</v>
      </c>
      <c r="AN660" s="259" t="s">
        <v>565</v>
      </c>
      <c r="AO660" s="259" t="s">
        <v>565</v>
      </c>
      <c r="AP660" s="259" t="s">
        <v>565</v>
      </c>
      <c r="AQ660" s="259" t="s">
        <v>565</v>
      </c>
      <c r="AR660" s="259" t="s">
        <v>565</v>
      </c>
      <c r="AS660" s="259" t="s">
        <v>565</v>
      </c>
      <c r="AT660" s="259" t="s">
        <v>565</v>
      </c>
      <c r="AU660" s="259" t="s">
        <v>565</v>
      </c>
      <c r="AV660" s="259" t="s">
        <v>565</v>
      </c>
      <c r="AW660" s="259" t="s">
        <v>565</v>
      </c>
      <c r="AX660" s="259" t="s">
        <v>565</v>
      </c>
      <c r="AY660" s="259" t="s">
        <v>565</v>
      </c>
      <c r="AZ660" s="259" t="s">
        <v>565</v>
      </c>
      <c r="BA660" s="259" t="s">
        <v>565</v>
      </c>
    </row>
    <row r="661" spans="4:53">
      <c r="D661" s="259" t="s">
        <v>565</v>
      </c>
      <c r="E661" s="259" t="s">
        <v>565</v>
      </c>
      <c r="F661" s="259" t="s">
        <v>565</v>
      </c>
      <c r="G661" s="259" t="s">
        <v>565</v>
      </c>
      <c r="H661" s="259" t="s">
        <v>565</v>
      </c>
      <c r="I661" s="259" t="s">
        <v>565</v>
      </c>
      <c r="J661" s="259" t="s">
        <v>565</v>
      </c>
      <c r="K661" s="259" t="s">
        <v>565</v>
      </c>
      <c r="L661" s="259" t="s">
        <v>565</v>
      </c>
      <c r="M661" s="259" t="s">
        <v>565</v>
      </c>
      <c r="N661" s="259" t="s">
        <v>565</v>
      </c>
      <c r="O661" s="259" t="s">
        <v>565</v>
      </c>
      <c r="P661" s="259" t="s">
        <v>565</v>
      </c>
      <c r="Q661" s="259" t="s">
        <v>565</v>
      </c>
      <c r="R661" s="259" t="s">
        <v>565</v>
      </c>
      <c r="S661" s="259" t="s">
        <v>565</v>
      </c>
      <c r="T661" s="259" t="s">
        <v>565</v>
      </c>
      <c r="U661" s="259" t="s">
        <v>565</v>
      </c>
      <c r="V661" s="260" t="s">
        <v>565</v>
      </c>
      <c r="W661" s="260" t="s">
        <v>565</v>
      </c>
      <c r="X661" s="259" t="s">
        <v>565</v>
      </c>
      <c r="Y661" s="259" t="s">
        <v>565</v>
      </c>
      <c r="Z661" s="259" t="s">
        <v>565</v>
      </c>
      <c r="AA661" s="259" t="s">
        <v>565</v>
      </c>
      <c r="AB661" s="259" t="s">
        <v>565</v>
      </c>
      <c r="AC661" s="259" t="s">
        <v>565</v>
      </c>
      <c r="AD661" s="259" t="s">
        <v>565</v>
      </c>
      <c r="AE661" s="259" t="s">
        <v>565</v>
      </c>
      <c r="AF661" s="259" t="s">
        <v>565</v>
      </c>
      <c r="AG661" s="259" t="s">
        <v>565</v>
      </c>
      <c r="AH661" s="259" t="s">
        <v>565</v>
      </c>
      <c r="AI661" s="259" t="s">
        <v>565</v>
      </c>
      <c r="AJ661" s="259" t="s">
        <v>565</v>
      </c>
      <c r="AK661" s="259" t="s">
        <v>565</v>
      </c>
      <c r="AL661" s="259" t="s">
        <v>565</v>
      </c>
      <c r="AM661" s="259" t="s">
        <v>565</v>
      </c>
      <c r="AN661" s="259" t="s">
        <v>565</v>
      </c>
      <c r="AO661" s="259" t="s">
        <v>565</v>
      </c>
      <c r="AP661" s="259" t="s">
        <v>565</v>
      </c>
      <c r="AQ661" s="259" t="s">
        <v>565</v>
      </c>
      <c r="AR661" s="259" t="s">
        <v>565</v>
      </c>
      <c r="AS661" s="259" t="s">
        <v>565</v>
      </c>
      <c r="AT661" s="259" t="s">
        <v>565</v>
      </c>
      <c r="AU661" s="259" t="s">
        <v>565</v>
      </c>
      <c r="AV661" s="259" t="s">
        <v>565</v>
      </c>
      <c r="AW661" s="259" t="s">
        <v>565</v>
      </c>
      <c r="AX661" s="259" t="s">
        <v>565</v>
      </c>
      <c r="AY661" s="259" t="s">
        <v>565</v>
      </c>
      <c r="AZ661" s="259" t="s">
        <v>565</v>
      </c>
      <c r="BA661" s="259" t="s">
        <v>565</v>
      </c>
    </row>
    <row r="662" spans="4:53">
      <c r="D662" s="259" t="s">
        <v>565</v>
      </c>
      <c r="E662" s="259" t="s">
        <v>565</v>
      </c>
      <c r="F662" s="259" t="s">
        <v>565</v>
      </c>
      <c r="G662" s="259" t="s">
        <v>565</v>
      </c>
      <c r="H662" s="259" t="s">
        <v>565</v>
      </c>
      <c r="I662" s="259" t="s">
        <v>565</v>
      </c>
      <c r="J662" s="259" t="s">
        <v>565</v>
      </c>
      <c r="K662" s="259" t="s">
        <v>565</v>
      </c>
      <c r="L662" s="259" t="s">
        <v>565</v>
      </c>
      <c r="M662" s="259" t="s">
        <v>565</v>
      </c>
      <c r="N662" s="259" t="s">
        <v>565</v>
      </c>
      <c r="O662" s="259" t="s">
        <v>565</v>
      </c>
      <c r="P662" s="259" t="s">
        <v>565</v>
      </c>
      <c r="Q662" s="259" t="s">
        <v>565</v>
      </c>
      <c r="R662" s="259" t="s">
        <v>565</v>
      </c>
      <c r="S662" s="259" t="s">
        <v>565</v>
      </c>
      <c r="T662" s="259" t="s">
        <v>565</v>
      </c>
      <c r="U662" s="259" t="s">
        <v>565</v>
      </c>
      <c r="V662" s="260" t="s">
        <v>565</v>
      </c>
      <c r="W662" s="260" t="s">
        <v>565</v>
      </c>
      <c r="X662" s="259" t="s">
        <v>565</v>
      </c>
      <c r="Y662" s="259" t="s">
        <v>565</v>
      </c>
      <c r="Z662" s="259" t="s">
        <v>565</v>
      </c>
      <c r="AA662" s="259" t="s">
        <v>565</v>
      </c>
      <c r="AB662" s="259" t="s">
        <v>565</v>
      </c>
      <c r="AC662" s="259" t="s">
        <v>565</v>
      </c>
      <c r="AD662" s="259" t="s">
        <v>565</v>
      </c>
      <c r="AE662" s="259" t="s">
        <v>565</v>
      </c>
      <c r="AF662" s="259" t="s">
        <v>565</v>
      </c>
      <c r="AG662" s="259" t="s">
        <v>565</v>
      </c>
      <c r="AH662" s="259" t="s">
        <v>565</v>
      </c>
      <c r="AI662" s="259" t="s">
        <v>565</v>
      </c>
      <c r="AJ662" s="259" t="s">
        <v>565</v>
      </c>
      <c r="AK662" s="259" t="s">
        <v>565</v>
      </c>
      <c r="AL662" s="259" t="s">
        <v>565</v>
      </c>
      <c r="AM662" s="259" t="s">
        <v>565</v>
      </c>
      <c r="AN662" s="259" t="s">
        <v>565</v>
      </c>
      <c r="AO662" s="259" t="s">
        <v>565</v>
      </c>
      <c r="AP662" s="259" t="s">
        <v>565</v>
      </c>
      <c r="AQ662" s="259" t="s">
        <v>565</v>
      </c>
      <c r="AR662" s="259" t="s">
        <v>565</v>
      </c>
      <c r="AS662" s="259" t="s">
        <v>565</v>
      </c>
      <c r="AT662" s="259" t="s">
        <v>565</v>
      </c>
      <c r="AU662" s="259" t="s">
        <v>565</v>
      </c>
      <c r="AV662" s="259" t="s">
        <v>565</v>
      </c>
      <c r="AW662" s="259" t="s">
        <v>565</v>
      </c>
      <c r="AX662" s="259" t="s">
        <v>565</v>
      </c>
      <c r="AY662" s="259" t="s">
        <v>565</v>
      </c>
      <c r="AZ662" s="259" t="s">
        <v>565</v>
      </c>
      <c r="BA662" s="259" t="s">
        <v>565</v>
      </c>
    </row>
    <row r="663" spans="4:53">
      <c r="D663" s="259" t="s">
        <v>565</v>
      </c>
      <c r="E663" s="259" t="s">
        <v>565</v>
      </c>
      <c r="F663" s="259" t="s">
        <v>565</v>
      </c>
      <c r="G663" s="259" t="s">
        <v>565</v>
      </c>
      <c r="H663" s="259" t="s">
        <v>565</v>
      </c>
      <c r="I663" s="259" t="s">
        <v>565</v>
      </c>
      <c r="J663" s="259" t="s">
        <v>565</v>
      </c>
      <c r="K663" s="259" t="s">
        <v>565</v>
      </c>
      <c r="L663" s="259" t="s">
        <v>565</v>
      </c>
      <c r="M663" s="259" t="s">
        <v>565</v>
      </c>
      <c r="N663" s="259" t="s">
        <v>565</v>
      </c>
      <c r="O663" s="259" t="s">
        <v>565</v>
      </c>
      <c r="P663" s="259" t="s">
        <v>565</v>
      </c>
      <c r="Q663" s="259" t="s">
        <v>565</v>
      </c>
      <c r="R663" s="259" t="s">
        <v>565</v>
      </c>
      <c r="S663" s="259" t="s">
        <v>565</v>
      </c>
      <c r="T663" s="259" t="s">
        <v>565</v>
      </c>
      <c r="U663" s="259" t="s">
        <v>565</v>
      </c>
      <c r="V663" s="260" t="s">
        <v>565</v>
      </c>
      <c r="W663" s="260" t="s">
        <v>565</v>
      </c>
      <c r="X663" s="259" t="s">
        <v>565</v>
      </c>
      <c r="Y663" s="259" t="s">
        <v>565</v>
      </c>
      <c r="Z663" s="259" t="s">
        <v>565</v>
      </c>
      <c r="AA663" s="259" t="s">
        <v>565</v>
      </c>
      <c r="AB663" s="259" t="s">
        <v>565</v>
      </c>
      <c r="AC663" s="259" t="s">
        <v>565</v>
      </c>
      <c r="AD663" s="259" t="s">
        <v>565</v>
      </c>
      <c r="AE663" s="259" t="s">
        <v>565</v>
      </c>
      <c r="AF663" s="259" t="s">
        <v>565</v>
      </c>
      <c r="AG663" s="259" t="s">
        <v>565</v>
      </c>
      <c r="AH663" s="259" t="s">
        <v>565</v>
      </c>
      <c r="AI663" s="259" t="s">
        <v>565</v>
      </c>
      <c r="AJ663" s="259" t="s">
        <v>565</v>
      </c>
      <c r="AK663" s="259" t="s">
        <v>565</v>
      </c>
      <c r="AL663" s="259" t="s">
        <v>565</v>
      </c>
      <c r="AM663" s="259" t="s">
        <v>565</v>
      </c>
      <c r="AN663" s="259" t="s">
        <v>565</v>
      </c>
      <c r="AO663" s="259" t="s">
        <v>565</v>
      </c>
      <c r="AP663" s="259" t="s">
        <v>565</v>
      </c>
      <c r="AQ663" s="259" t="s">
        <v>565</v>
      </c>
      <c r="AR663" s="259" t="s">
        <v>565</v>
      </c>
      <c r="AS663" s="259" t="s">
        <v>565</v>
      </c>
      <c r="AT663" s="259" t="s">
        <v>565</v>
      </c>
      <c r="AU663" s="259" t="s">
        <v>565</v>
      </c>
      <c r="AV663" s="259" t="s">
        <v>565</v>
      </c>
      <c r="AW663" s="259" t="s">
        <v>565</v>
      </c>
      <c r="AX663" s="259" t="s">
        <v>565</v>
      </c>
      <c r="AY663" s="259" t="s">
        <v>565</v>
      </c>
      <c r="AZ663" s="259" t="s">
        <v>565</v>
      </c>
      <c r="BA663" s="259" t="s">
        <v>565</v>
      </c>
    </row>
    <row r="664" spans="4:53">
      <c r="D664" s="259" t="s">
        <v>565</v>
      </c>
      <c r="E664" s="259" t="s">
        <v>565</v>
      </c>
      <c r="F664" s="259" t="s">
        <v>565</v>
      </c>
      <c r="G664" s="259" t="s">
        <v>565</v>
      </c>
      <c r="H664" s="259" t="s">
        <v>565</v>
      </c>
      <c r="I664" s="259" t="s">
        <v>565</v>
      </c>
      <c r="J664" s="259" t="s">
        <v>565</v>
      </c>
      <c r="K664" s="259" t="s">
        <v>565</v>
      </c>
      <c r="L664" s="259" t="s">
        <v>565</v>
      </c>
      <c r="M664" s="259" t="s">
        <v>565</v>
      </c>
      <c r="N664" s="259" t="s">
        <v>565</v>
      </c>
      <c r="O664" s="259" t="s">
        <v>565</v>
      </c>
      <c r="P664" s="259" t="s">
        <v>565</v>
      </c>
      <c r="Q664" s="259" t="s">
        <v>565</v>
      </c>
      <c r="R664" s="259" t="s">
        <v>565</v>
      </c>
      <c r="S664" s="259" t="s">
        <v>565</v>
      </c>
      <c r="T664" s="259" t="s">
        <v>565</v>
      </c>
      <c r="U664" s="259" t="s">
        <v>565</v>
      </c>
      <c r="V664" s="260" t="s">
        <v>565</v>
      </c>
      <c r="W664" s="260" t="s">
        <v>565</v>
      </c>
      <c r="X664" s="259" t="s">
        <v>565</v>
      </c>
      <c r="Y664" s="259" t="s">
        <v>565</v>
      </c>
      <c r="Z664" s="259" t="s">
        <v>565</v>
      </c>
      <c r="AA664" s="259" t="s">
        <v>565</v>
      </c>
      <c r="AB664" s="259" t="s">
        <v>565</v>
      </c>
      <c r="AC664" s="259" t="s">
        <v>565</v>
      </c>
      <c r="AD664" s="259" t="s">
        <v>565</v>
      </c>
      <c r="AE664" s="259" t="s">
        <v>565</v>
      </c>
      <c r="AF664" s="259" t="s">
        <v>565</v>
      </c>
      <c r="AG664" s="259" t="s">
        <v>565</v>
      </c>
      <c r="AH664" s="259" t="s">
        <v>565</v>
      </c>
      <c r="AI664" s="259" t="s">
        <v>565</v>
      </c>
      <c r="AJ664" s="259" t="s">
        <v>565</v>
      </c>
      <c r="AK664" s="259" t="s">
        <v>565</v>
      </c>
      <c r="AL664" s="259" t="s">
        <v>565</v>
      </c>
      <c r="AM664" s="259" t="s">
        <v>565</v>
      </c>
      <c r="AN664" s="259" t="s">
        <v>565</v>
      </c>
      <c r="AO664" s="259" t="s">
        <v>565</v>
      </c>
      <c r="AP664" s="259" t="s">
        <v>565</v>
      </c>
      <c r="AQ664" s="259" t="s">
        <v>565</v>
      </c>
      <c r="AR664" s="259" t="s">
        <v>565</v>
      </c>
      <c r="AS664" s="259" t="s">
        <v>565</v>
      </c>
      <c r="AT664" s="259" t="s">
        <v>565</v>
      </c>
      <c r="AU664" s="259" t="s">
        <v>565</v>
      </c>
      <c r="AV664" s="259" t="s">
        <v>565</v>
      </c>
      <c r="AW664" s="259" t="s">
        <v>565</v>
      </c>
      <c r="AX664" s="259" t="s">
        <v>565</v>
      </c>
      <c r="AY664" s="259" t="s">
        <v>565</v>
      </c>
      <c r="AZ664" s="259" t="s">
        <v>565</v>
      </c>
      <c r="BA664" s="259" t="s">
        <v>565</v>
      </c>
    </row>
    <row r="665" spans="4:53">
      <c r="D665" s="259" t="s">
        <v>565</v>
      </c>
      <c r="E665" s="259" t="s">
        <v>565</v>
      </c>
      <c r="F665" s="259" t="s">
        <v>565</v>
      </c>
      <c r="G665" s="259" t="s">
        <v>565</v>
      </c>
      <c r="H665" s="259" t="s">
        <v>565</v>
      </c>
      <c r="I665" s="259" t="s">
        <v>565</v>
      </c>
      <c r="J665" s="259" t="s">
        <v>565</v>
      </c>
      <c r="K665" s="259" t="s">
        <v>565</v>
      </c>
      <c r="L665" s="259" t="s">
        <v>565</v>
      </c>
      <c r="M665" s="259" t="s">
        <v>565</v>
      </c>
      <c r="N665" s="259" t="s">
        <v>565</v>
      </c>
      <c r="O665" s="259" t="s">
        <v>565</v>
      </c>
      <c r="P665" s="259" t="s">
        <v>565</v>
      </c>
      <c r="Q665" s="259" t="s">
        <v>565</v>
      </c>
      <c r="R665" s="259" t="s">
        <v>565</v>
      </c>
      <c r="S665" s="259" t="s">
        <v>565</v>
      </c>
      <c r="T665" s="259" t="s">
        <v>565</v>
      </c>
      <c r="U665" s="259" t="s">
        <v>565</v>
      </c>
      <c r="V665" s="260" t="s">
        <v>565</v>
      </c>
      <c r="W665" s="260" t="s">
        <v>565</v>
      </c>
      <c r="X665" s="259" t="s">
        <v>565</v>
      </c>
      <c r="Y665" s="259" t="s">
        <v>565</v>
      </c>
      <c r="Z665" s="259" t="s">
        <v>565</v>
      </c>
      <c r="AA665" s="259" t="s">
        <v>565</v>
      </c>
      <c r="AB665" s="259" t="s">
        <v>565</v>
      </c>
      <c r="AC665" s="259" t="s">
        <v>565</v>
      </c>
      <c r="AD665" s="259" t="s">
        <v>565</v>
      </c>
      <c r="AE665" s="259" t="s">
        <v>565</v>
      </c>
      <c r="AF665" s="259" t="s">
        <v>565</v>
      </c>
      <c r="AG665" s="259" t="s">
        <v>565</v>
      </c>
      <c r="AH665" s="259" t="s">
        <v>565</v>
      </c>
      <c r="AI665" s="259" t="s">
        <v>565</v>
      </c>
      <c r="AJ665" s="259" t="s">
        <v>565</v>
      </c>
      <c r="AK665" s="259" t="s">
        <v>565</v>
      </c>
      <c r="AL665" s="259" t="s">
        <v>565</v>
      </c>
      <c r="AM665" s="259" t="s">
        <v>565</v>
      </c>
      <c r="AN665" s="259" t="s">
        <v>565</v>
      </c>
      <c r="AO665" s="259" t="s">
        <v>565</v>
      </c>
      <c r="AP665" s="259" t="s">
        <v>565</v>
      </c>
      <c r="AQ665" s="259" t="s">
        <v>565</v>
      </c>
      <c r="AR665" s="259" t="s">
        <v>565</v>
      </c>
      <c r="AS665" s="259" t="s">
        <v>565</v>
      </c>
      <c r="AT665" s="259" t="s">
        <v>565</v>
      </c>
      <c r="AU665" s="259" t="s">
        <v>565</v>
      </c>
      <c r="AV665" s="259" t="s">
        <v>565</v>
      </c>
      <c r="AW665" s="259" t="s">
        <v>565</v>
      </c>
      <c r="AX665" s="259" t="s">
        <v>565</v>
      </c>
      <c r="AY665" s="259" t="s">
        <v>565</v>
      </c>
      <c r="AZ665" s="259" t="s">
        <v>565</v>
      </c>
      <c r="BA665" s="259" t="s">
        <v>565</v>
      </c>
    </row>
    <row r="666" spans="4:53">
      <c r="D666" s="259" t="s">
        <v>565</v>
      </c>
      <c r="E666" s="259" t="s">
        <v>565</v>
      </c>
      <c r="F666" s="259" t="s">
        <v>565</v>
      </c>
      <c r="G666" s="259" t="s">
        <v>565</v>
      </c>
      <c r="H666" s="259" t="s">
        <v>565</v>
      </c>
      <c r="I666" s="259" t="s">
        <v>565</v>
      </c>
      <c r="J666" s="259" t="s">
        <v>565</v>
      </c>
      <c r="K666" s="259" t="s">
        <v>565</v>
      </c>
      <c r="L666" s="259" t="s">
        <v>565</v>
      </c>
      <c r="M666" s="259" t="s">
        <v>565</v>
      </c>
      <c r="N666" s="259" t="s">
        <v>565</v>
      </c>
      <c r="O666" s="259" t="s">
        <v>565</v>
      </c>
      <c r="P666" s="259" t="s">
        <v>565</v>
      </c>
      <c r="Q666" s="259" t="s">
        <v>565</v>
      </c>
      <c r="R666" s="259" t="s">
        <v>565</v>
      </c>
      <c r="S666" s="259" t="s">
        <v>565</v>
      </c>
      <c r="T666" s="259" t="s">
        <v>565</v>
      </c>
      <c r="U666" s="259" t="s">
        <v>565</v>
      </c>
      <c r="V666" s="260" t="s">
        <v>565</v>
      </c>
      <c r="W666" s="260" t="s">
        <v>565</v>
      </c>
      <c r="X666" s="259" t="s">
        <v>565</v>
      </c>
      <c r="Y666" s="259" t="s">
        <v>565</v>
      </c>
      <c r="Z666" s="259" t="s">
        <v>565</v>
      </c>
      <c r="AA666" s="259" t="s">
        <v>565</v>
      </c>
      <c r="AB666" s="259" t="s">
        <v>565</v>
      </c>
      <c r="AC666" s="259" t="s">
        <v>565</v>
      </c>
      <c r="AD666" s="259" t="s">
        <v>565</v>
      </c>
      <c r="AE666" s="259" t="s">
        <v>565</v>
      </c>
      <c r="AF666" s="259" t="s">
        <v>565</v>
      </c>
      <c r="AG666" s="259" t="s">
        <v>565</v>
      </c>
      <c r="AH666" s="259" t="s">
        <v>565</v>
      </c>
      <c r="AI666" s="259" t="s">
        <v>565</v>
      </c>
      <c r="AJ666" s="259" t="s">
        <v>565</v>
      </c>
      <c r="AK666" s="259" t="s">
        <v>565</v>
      </c>
      <c r="AL666" s="259" t="s">
        <v>565</v>
      </c>
      <c r="AM666" s="259" t="s">
        <v>565</v>
      </c>
      <c r="AN666" s="259" t="s">
        <v>565</v>
      </c>
      <c r="AO666" s="259" t="s">
        <v>565</v>
      </c>
      <c r="AP666" s="259" t="s">
        <v>565</v>
      </c>
      <c r="AQ666" s="259" t="s">
        <v>565</v>
      </c>
      <c r="AR666" s="259" t="s">
        <v>565</v>
      </c>
      <c r="AS666" s="259" t="s">
        <v>565</v>
      </c>
      <c r="AT666" s="259" t="s">
        <v>565</v>
      </c>
      <c r="AU666" s="259" t="s">
        <v>565</v>
      </c>
      <c r="AV666" s="259" t="s">
        <v>565</v>
      </c>
      <c r="AW666" s="259" t="s">
        <v>565</v>
      </c>
      <c r="AX666" s="259" t="s">
        <v>565</v>
      </c>
      <c r="AY666" s="259" t="s">
        <v>565</v>
      </c>
      <c r="AZ666" s="259" t="s">
        <v>565</v>
      </c>
      <c r="BA666" s="259" t="s">
        <v>565</v>
      </c>
    </row>
    <row r="667" spans="4:53">
      <c r="D667" s="259" t="s">
        <v>565</v>
      </c>
      <c r="E667" s="259" t="s">
        <v>565</v>
      </c>
      <c r="F667" s="259" t="s">
        <v>565</v>
      </c>
      <c r="G667" s="259" t="s">
        <v>565</v>
      </c>
      <c r="H667" s="259" t="s">
        <v>565</v>
      </c>
      <c r="I667" s="259" t="s">
        <v>565</v>
      </c>
      <c r="J667" s="259" t="s">
        <v>565</v>
      </c>
      <c r="K667" s="259" t="s">
        <v>565</v>
      </c>
      <c r="L667" s="259" t="s">
        <v>565</v>
      </c>
      <c r="M667" s="259" t="s">
        <v>565</v>
      </c>
      <c r="N667" s="259" t="s">
        <v>565</v>
      </c>
      <c r="O667" s="259" t="s">
        <v>565</v>
      </c>
      <c r="P667" s="259" t="s">
        <v>565</v>
      </c>
      <c r="Q667" s="259" t="s">
        <v>565</v>
      </c>
      <c r="R667" s="259" t="s">
        <v>565</v>
      </c>
      <c r="S667" s="259" t="s">
        <v>565</v>
      </c>
      <c r="T667" s="259" t="s">
        <v>565</v>
      </c>
      <c r="U667" s="259" t="s">
        <v>565</v>
      </c>
      <c r="V667" s="260" t="s">
        <v>565</v>
      </c>
      <c r="W667" s="260" t="s">
        <v>565</v>
      </c>
      <c r="X667" s="259" t="s">
        <v>565</v>
      </c>
      <c r="Y667" s="259" t="s">
        <v>565</v>
      </c>
      <c r="Z667" s="259" t="s">
        <v>565</v>
      </c>
      <c r="AA667" s="259" t="s">
        <v>565</v>
      </c>
      <c r="AB667" s="259" t="s">
        <v>565</v>
      </c>
      <c r="AC667" s="259" t="s">
        <v>565</v>
      </c>
      <c r="AD667" s="259" t="s">
        <v>565</v>
      </c>
      <c r="AE667" s="259" t="s">
        <v>565</v>
      </c>
      <c r="AF667" s="259" t="s">
        <v>565</v>
      </c>
      <c r="AG667" s="259" t="s">
        <v>565</v>
      </c>
      <c r="AH667" s="259" t="s">
        <v>565</v>
      </c>
      <c r="AI667" s="259" t="s">
        <v>565</v>
      </c>
      <c r="AJ667" s="259" t="s">
        <v>565</v>
      </c>
      <c r="AK667" s="259" t="s">
        <v>565</v>
      </c>
      <c r="AL667" s="259" t="s">
        <v>565</v>
      </c>
      <c r="AM667" s="259" t="s">
        <v>565</v>
      </c>
      <c r="AN667" s="259" t="s">
        <v>565</v>
      </c>
      <c r="AO667" s="259" t="s">
        <v>565</v>
      </c>
      <c r="AP667" s="259" t="s">
        <v>565</v>
      </c>
      <c r="AQ667" s="259" t="s">
        <v>565</v>
      </c>
      <c r="AR667" s="259" t="s">
        <v>565</v>
      </c>
      <c r="AS667" s="259" t="s">
        <v>565</v>
      </c>
      <c r="AT667" s="259" t="s">
        <v>565</v>
      </c>
      <c r="AU667" s="259" t="s">
        <v>565</v>
      </c>
      <c r="AV667" s="259" t="s">
        <v>565</v>
      </c>
      <c r="AW667" s="259" t="s">
        <v>565</v>
      </c>
      <c r="AX667" s="259" t="s">
        <v>565</v>
      </c>
      <c r="AY667" s="259" t="s">
        <v>565</v>
      </c>
      <c r="AZ667" s="259" t="s">
        <v>565</v>
      </c>
      <c r="BA667" s="259" t="s">
        <v>565</v>
      </c>
    </row>
    <row r="668" spans="4:53">
      <c r="D668" s="259" t="s">
        <v>565</v>
      </c>
      <c r="E668" s="259" t="s">
        <v>565</v>
      </c>
      <c r="F668" s="259" t="s">
        <v>565</v>
      </c>
      <c r="G668" s="259" t="s">
        <v>565</v>
      </c>
      <c r="H668" s="259" t="s">
        <v>565</v>
      </c>
      <c r="I668" s="259" t="s">
        <v>565</v>
      </c>
      <c r="J668" s="259" t="s">
        <v>565</v>
      </c>
      <c r="K668" s="259" t="s">
        <v>565</v>
      </c>
      <c r="L668" s="259" t="s">
        <v>565</v>
      </c>
      <c r="M668" s="259" t="s">
        <v>565</v>
      </c>
      <c r="N668" s="259" t="s">
        <v>565</v>
      </c>
      <c r="O668" s="259" t="s">
        <v>565</v>
      </c>
      <c r="P668" s="259" t="s">
        <v>565</v>
      </c>
      <c r="Q668" s="259" t="s">
        <v>565</v>
      </c>
      <c r="R668" s="259" t="s">
        <v>565</v>
      </c>
      <c r="S668" s="259" t="s">
        <v>565</v>
      </c>
      <c r="T668" s="259" t="s">
        <v>565</v>
      </c>
      <c r="U668" s="259" t="s">
        <v>565</v>
      </c>
      <c r="V668" s="260" t="s">
        <v>565</v>
      </c>
      <c r="W668" s="260" t="s">
        <v>565</v>
      </c>
      <c r="X668" s="259" t="s">
        <v>565</v>
      </c>
      <c r="Y668" s="259" t="s">
        <v>565</v>
      </c>
      <c r="Z668" s="259" t="s">
        <v>565</v>
      </c>
      <c r="AA668" s="259" t="s">
        <v>565</v>
      </c>
      <c r="AB668" s="259" t="s">
        <v>565</v>
      </c>
      <c r="AC668" s="259" t="s">
        <v>565</v>
      </c>
      <c r="AD668" s="259" t="s">
        <v>565</v>
      </c>
      <c r="AE668" s="259" t="s">
        <v>565</v>
      </c>
      <c r="AF668" s="259" t="s">
        <v>565</v>
      </c>
      <c r="AG668" s="259" t="s">
        <v>565</v>
      </c>
      <c r="AH668" s="259" t="s">
        <v>565</v>
      </c>
      <c r="AI668" s="259" t="s">
        <v>565</v>
      </c>
      <c r="AJ668" s="259" t="s">
        <v>565</v>
      </c>
      <c r="AK668" s="259" t="s">
        <v>565</v>
      </c>
      <c r="AL668" s="259" t="s">
        <v>565</v>
      </c>
      <c r="AM668" s="259" t="s">
        <v>565</v>
      </c>
      <c r="AN668" s="259" t="s">
        <v>565</v>
      </c>
      <c r="AO668" s="259" t="s">
        <v>565</v>
      </c>
      <c r="AP668" s="259" t="s">
        <v>565</v>
      </c>
      <c r="AQ668" s="259" t="s">
        <v>565</v>
      </c>
      <c r="AR668" s="259" t="s">
        <v>565</v>
      </c>
      <c r="AS668" s="259" t="s">
        <v>565</v>
      </c>
      <c r="AT668" s="259" t="s">
        <v>565</v>
      </c>
      <c r="AU668" s="259" t="s">
        <v>565</v>
      </c>
      <c r="AV668" s="259" t="s">
        <v>565</v>
      </c>
      <c r="AW668" s="259" t="s">
        <v>565</v>
      </c>
      <c r="AX668" s="259" t="s">
        <v>565</v>
      </c>
      <c r="AY668" s="259" t="s">
        <v>565</v>
      </c>
      <c r="AZ668" s="259" t="s">
        <v>565</v>
      </c>
      <c r="BA668" s="259" t="s">
        <v>565</v>
      </c>
    </row>
    <row r="669" spans="4:53">
      <c r="D669" s="259" t="s">
        <v>565</v>
      </c>
      <c r="E669" s="259" t="s">
        <v>565</v>
      </c>
      <c r="F669" s="259" t="s">
        <v>565</v>
      </c>
      <c r="G669" s="259" t="s">
        <v>565</v>
      </c>
      <c r="H669" s="259" t="s">
        <v>565</v>
      </c>
      <c r="I669" s="259" t="s">
        <v>565</v>
      </c>
      <c r="J669" s="259" t="s">
        <v>565</v>
      </c>
      <c r="K669" s="259" t="s">
        <v>565</v>
      </c>
      <c r="L669" s="259" t="s">
        <v>565</v>
      </c>
      <c r="M669" s="259" t="s">
        <v>565</v>
      </c>
      <c r="N669" s="259" t="s">
        <v>565</v>
      </c>
      <c r="O669" s="259" t="s">
        <v>565</v>
      </c>
      <c r="P669" s="259" t="s">
        <v>565</v>
      </c>
      <c r="Q669" s="259" t="s">
        <v>565</v>
      </c>
      <c r="R669" s="259" t="s">
        <v>565</v>
      </c>
      <c r="S669" s="259" t="s">
        <v>565</v>
      </c>
      <c r="T669" s="259" t="s">
        <v>565</v>
      </c>
      <c r="U669" s="259" t="s">
        <v>565</v>
      </c>
      <c r="V669" s="260" t="s">
        <v>565</v>
      </c>
      <c r="W669" s="260" t="s">
        <v>565</v>
      </c>
      <c r="X669" s="259" t="s">
        <v>565</v>
      </c>
      <c r="Y669" s="259" t="s">
        <v>565</v>
      </c>
      <c r="Z669" s="259" t="s">
        <v>565</v>
      </c>
      <c r="AA669" s="259" t="s">
        <v>565</v>
      </c>
      <c r="AB669" s="259" t="s">
        <v>565</v>
      </c>
      <c r="AC669" s="259" t="s">
        <v>565</v>
      </c>
      <c r="AD669" s="259" t="s">
        <v>565</v>
      </c>
      <c r="AE669" s="259" t="s">
        <v>565</v>
      </c>
      <c r="AF669" s="259" t="s">
        <v>565</v>
      </c>
      <c r="AG669" s="259" t="s">
        <v>565</v>
      </c>
      <c r="AH669" s="259" t="s">
        <v>565</v>
      </c>
      <c r="AI669" s="259" t="s">
        <v>565</v>
      </c>
      <c r="AJ669" s="259" t="s">
        <v>565</v>
      </c>
      <c r="AK669" s="259" t="s">
        <v>565</v>
      </c>
      <c r="AL669" s="259" t="s">
        <v>565</v>
      </c>
      <c r="AM669" s="259" t="s">
        <v>565</v>
      </c>
      <c r="AN669" s="259" t="s">
        <v>565</v>
      </c>
      <c r="AO669" s="259" t="s">
        <v>565</v>
      </c>
      <c r="AP669" s="259" t="s">
        <v>565</v>
      </c>
      <c r="AQ669" s="259" t="s">
        <v>565</v>
      </c>
      <c r="AR669" s="259" t="s">
        <v>565</v>
      </c>
      <c r="AS669" s="259" t="s">
        <v>565</v>
      </c>
      <c r="AT669" s="259" t="s">
        <v>565</v>
      </c>
      <c r="AU669" s="259" t="s">
        <v>565</v>
      </c>
      <c r="AV669" s="259" t="s">
        <v>565</v>
      </c>
      <c r="AW669" s="259" t="s">
        <v>565</v>
      </c>
      <c r="AX669" s="259" t="s">
        <v>565</v>
      </c>
      <c r="AY669" s="259" t="s">
        <v>565</v>
      </c>
      <c r="AZ669" s="259" t="s">
        <v>565</v>
      </c>
      <c r="BA669" s="259" t="s">
        <v>565</v>
      </c>
    </row>
    <row r="670" spans="4:53">
      <c r="D670" s="259" t="s">
        <v>565</v>
      </c>
      <c r="E670" s="259" t="s">
        <v>565</v>
      </c>
      <c r="F670" s="259" t="s">
        <v>565</v>
      </c>
      <c r="G670" s="259" t="s">
        <v>565</v>
      </c>
      <c r="H670" s="259" t="s">
        <v>565</v>
      </c>
      <c r="I670" s="259" t="s">
        <v>565</v>
      </c>
      <c r="J670" s="259" t="s">
        <v>565</v>
      </c>
      <c r="K670" s="259" t="s">
        <v>565</v>
      </c>
      <c r="L670" s="259" t="s">
        <v>565</v>
      </c>
      <c r="M670" s="259" t="s">
        <v>565</v>
      </c>
      <c r="N670" s="259" t="s">
        <v>565</v>
      </c>
      <c r="O670" s="259" t="s">
        <v>565</v>
      </c>
      <c r="P670" s="259" t="s">
        <v>565</v>
      </c>
      <c r="Q670" s="259" t="s">
        <v>565</v>
      </c>
      <c r="R670" s="259" t="s">
        <v>565</v>
      </c>
      <c r="S670" s="259" t="s">
        <v>565</v>
      </c>
      <c r="T670" s="259" t="s">
        <v>565</v>
      </c>
      <c r="U670" s="259" t="s">
        <v>565</v>
      </c>
      <c r="V670" s="260" t="s">
        <v>565</v>
      </c>
      <c r="W670" s="260" t="s">
        <v>565</v>
      </c>
      <c r="X670" s="259" t="s">
        <v>565</v>
      </c>
      <c r="Y670" s="259" t="s">
        <v>565</v>
      </c>
      <c r="Z670" s="259" t="s">
        <v>565</v>
      </c>
      <c r="AA670" s="259" t="s">
        <v>565</v>
      </c>
      <c r="AB670" s="259" t="s">
        <v>565</v>
      </c>
      <c r="AC670" s="259" t="s">
        <v>565</v>
      </c>
      <c r="AD670" s="259" t="s">
        <v>565</v>
      </c>
      <c r="AE670" s="259" t="s">
        <v>565</v>
      </c>
      <c r="AF670" s="259" t="s">
        <v>565</v>
      </c>
      <c r="AG670" s="259" t="s">
        <v>565</v>
      </c>
      <c r="AH670" s="259" t="s">
        <v>565</v>
      </c>
      <c r="AI670" s="259" t="s">
        <v>565</v>
      </c>
      <c r="AJ670" s="259" t="s">
        <v>565</v>
      </c>
      <c r="AK670" s="259" t="s">
        <v>565</v>
      </c>
      <c r="AL670" s="259" t="s">
        <v>565</v>
      </c>
      <c r="AM670" s="259" t="s">
        <v>565</v>
      </c>
      <c r="AN670" s="259" t="s">
        <v>565</v>
      </c>
      <c r="AO670" s="259" t="s">
        <v>565</v>
      </c>
      <c r="AP670" s="259" t="s">
        <v>565</v>
      </c>
      <c r="AQ670" s="259" t="s">
        <v>565</v>
      </c>
      <c r="AR670" s="259" t="s">
        <v>565</v>
      </c>
      <c r="AS670" s="259" t="s">
        <v>565</v>
      </c>
      <c r="AT670" s="259" t="s">
        <v>565</v>
      </c>
      <c r="AU670" s="259" t="s">
        <v>565</v>
      </c>
      <c r="AV670" s="259" t="s">
        <v>565</v>
      </c>
      <c r="AW670" s="259" t="s">
        <v>565</v>
      </c>
      <c r="AX670" s="259" t="s">
        <v>565</v>
      </c>
      <c r="AY670" s="259" t="s">
        <v>565</v>
      </c>
      <c r="AZ670" s="259" t="s">
        <v>565</v>
      </c>
      <c r="BA670" s="259" t="s">
        <v>565</v>
      </c>
    </row>
    <row r="671" spans="4:53">
      <c r="D671" s="259" t="s">
        <v>565</v>
      </c>
      <c r="E671" s="259" t="s">
        <v>565</v>
      </c>
      <c r="F671" s="259" t="s">
        <v>565</v>
      </c>
      <c r="G671" s="259" t="s">
        <v>565</v>
      </c>
      <c r="H671" s="259" t="s">
        <v>565</v>
      </c>
      <c r="I671" s="259" t="s">
        <v>565</v>
      </c>
      <c r="J671" s="259" t="s">
        <v>565</v>
      </c>
      <c r="K671" s="259" t="s">
        <v>565</v>
      </c>
      <c r="L671" s="259" t="s">
        <v>565</v>
      </c>
      <c r="M671" s="259" t="s">
        <v>565</v>
      </c>
      <c r="N671" s="259" t="s">
        <v>565</v>
      </c>
      <c r="O671" s="259" t="s">
        <v>565</v>
      </c>
      <c r="P671" s="259" t="s">
        <v>565</v>
      </c>
      <c r="Q671" s="259" t="s">
        <v>565</v>
      </c>
      <c r="R671" s="259" t="s">
        <v>565</v>
      </c>
      <c r="S671" s="259" t="s">
        <v>565</v>
      </c>
      <c r="T671" s="259" t="s">
        <v>565</v>
      </c>
      <c r="U671" s="259" t="s">
        <v>565</v>
      </c>
      <c r="V671" s="260" t="s">
        <v>565</v>
      </c>
      <c r="W671" s="260" t="s">
        <v>565</v>
      </c>
      <c r="X671" s="259" t="s">
        <v>565</v>
      </c>
      <c r="Y671" s="259" t="s">
        <v>565</v>
      </c>
      <c r="Z671" s="259" t="s">
        <v>565</v>
      </c>
      <c r="AA671" s="259" t="s">
        <v>565</v>
      </c>
      <c r="AB671" s="259" t="s">
        <v>565</v>
      </c>
      <c r="AC671" s="259" t="s">
        <v>565</v>
      </c>
      <c r="AD671" s="259" t="s">
        <v>565</v>
      </c>
      <c r="AE671" s="259" t="s">
        <v>565</v>
      </c>
      <c r="AF671" s="259" t="s">
        <v>565</v>
      </c>
      <c r="AG671" s="259" t="s">
        <v>565</v>
      </c>
      <c r="AH671" s="259" t="s">
        <v>565</v>
      </c>
      <c r="AI671" s="259" t="s">
        <v>565</v>
      </c>
      <c r="AJ671" s="259" t="s">
        <v>565</v>
      </c>
      <c r="AK671" s="259" t="s">
        <v>565</v>
      </c>
      <c r="AL671" s="259" t="s">
        <v>565</v>
      </c>
      <c r="AM671" s="259" t="s">
        <v>565</v>
      </c>
      <c r="AN671" s="259" t="s">
        <v>565</v>
      </c>
      <c r="AO671" s="259" t="s">
        <v>565</v>
      </c>
      <c r="AP671" s="259" t="s">
        <v>565</v>
      </c>
      <c r="AQ671" s="259" t="s">
        <v>565</v>
      </c>
      <c r="AR671" s="259" t="s">
        <v>565</v>
      </c>
      <c r="AS671" s="259" t="s">
        <v>565</v>
      </c>
      <c r="AT671" s="259" t="s">
        <v>565</v>
      </c>
      <c r="AU671" s="259" t="s">
        <v>565</v>
      </c>
      <c r="AV671" s="259" t="s">
        <v>565</v>
      </c>
      <c r="AW671" s="259" t="s">
        <v>565</v>
      </c>
      <c r="AX671" s="259" t="s">
        <v>565</v>
      </c>
      <c r="AY671" s="259" t="s">
        <v>565</v>
      </c>
      <c r="AZ671" s="259" t="s">
        <v>565</v>
      </c>
      <c r="BA671" s="259" t="s">
        <v>565</v>
      </c>
    </row>
    <row r="672" spans="4:53">
      <c r="D672" s="259" t="s">
        <v>565</v>
      </c>
      <c r="E672" s="259" t="s">
        <v>565</v>
      </c>
      <c r="F672" s="259" t="s">
        <v>565</v>
      </c>
      <c r="G672" s="259" t="s">
        <v>565</v>
      </c>
      <c r="H672" s="259" t="s">
        <v>565</v>
      </c>
      <c r="I672" s="259" t="s">
        <v>565</v>
      </c>
      <c r="J672" s="259" t="s">
        <v>565</v>
      </c>
      <c r="K672" s="259" t="s">
        <v>565</v>
      </c>
      <c r="L672" s="259" t="s">
        <v>565</v>
      </c>
      <c r="M672" s="259" t="s">
        <v>565</v>
      </c>
      <c r="N672" s="259" t="s">
        <v>565</v>
      </c>
      <c r="O672" s="259" t="s">
        <v>565</v>
      </c>
      <c r="P672" s="259" t="s">
        <v>565</v>
      </c>
      <c r="Q672" s="259" t="s">
        <v>565</v>
      </c>
      <c r="R672" s="259" t="s">
        <v>565</v>
      </c>
      <c r="S672" s="259" t="s">
        <v>565</v>
      </c>
      <c r="T672" s="259" t="s">
        <v>565</v>
      </c>
      <c r="U672" s="259" t="s">
        <v>565</v>
      </c>
      <c r="V672" s="260" t="s">
        <v>565</v>
      </c>
      <c r="W672" s="260" t="s">
        <v>565</v>
      </c>
      <c r="X672" s="259" t="s">
        <v>565</v>
      </c>
      <c r="Y672" s="259" t="s">
        <v>565</v>
      </c>
      <c r="Z672" s="259" t="s">
        <v>565</v>
      </c>
      <c r="AA672" s="259" t="s">
        <v>565</v>
      </c>
      <c r="AB672" s="259" t="s">
        <v>565</v>
      </c>
      <c r="AC672" s="259" t="s">
        <v>565</v>
      </c>
      <c r="AD672" s="259" t="s">
        <v>565</v>
      </c>
      <c r="AE672" s="259" t="s">
        <v>565</v>
      </c>
      <c r="AF672" s="259" t="s">
        <v>565</v>
      </c>
      <c r="AG672" s="259" t="s">
        <v>565</v>
      </c>
      <c r="AH672" s="259" t="s">
        <v>565</v>
      </c>
      <c r="AI672" s="259" t="s">
        <v>565</v>
      </c>
      <c r="AJ672" s="259" t="s">
        <v>565</v>
      </c>
      <c r="AK672" s="259" t="s">
        <v>565</v>
      </c>
      <c r="AL672" s="259" t="s">
        <v>565</v>
      </c>
      <c r="AM672" s="259" t="s">
        <v>565</v>
      </c>
      <c r="AN672" s="259" t="s">
        <v>565</v>
      </c>
      <c r="AO672" s="259" t="s">
        <v>565</v>
      </c>
      <c r="AP672" s="259" t="s">
        <v>565</v>
      </c>
      <c r="AQ672" s="259" t="s">
        <v>565</v>
      </c>
      <c r="AR672" s="259" t="s">
        <v>565</v>
      </c>
      <c r="AS672" s="259" t="s">
        <v>565</v>
      </c>
      <c r="AT672" s="259" t="s">
        <v>565</v>
      </c>
      <c r="AU672" s="259" t="s">
        <v>565</v>
      </c>
      <c r="AV672" s="259" t="s">
        <v>565</v>
      </c>
      <c r="AW672" s="259" t="s">
        <v>565</v>
      </c>
      <c r="AX672" s="259" t="s">
        <v>565</v>
      </c>
      <c r="AY672" s="259" t="s">
        <v>565</v>
      </c>
      <c r="AZ672" s="259" t="s">
        <v>565</v>
      </c>
      <c r="BA672" s="259" t="s">
        <v>565</v>
      </c>
    </row>
    <row r="673" spans="4:53">
      <c r="D673" s="259" t="s">
        <v>565</v>
      </c>
      <c r="E673" s="259" t="s">
        <v>565</v>
      </c>
      <c r="F673" s="259" t="s">
        <v>565</v>
      </c>
      <c r="G673" s="259" t="s">
        <v>565</v>
      </c>
      <c r="H673" s="259" t="s">
        <v>565</v>
      </c>
      <c r="I673" s="259" t="s">
        <v>565</v>
      </c>
      <c r="J673" s="259" t="s">
        <v>565</v>
      </c>
      <c r="K673" s="259" t="s">
        <v>565</v>
      </c>
      <c r="L673" s="259" t="s">
        <v>565</v>
      </c>
      <c r="M673" s="259" t="s">
        <v>565</v>
      </c>
      <c r="N673" s="259" t="s">
        <v>565</v>
      </c>
      <c r="O673" s="259" t="s">
        <v>565</v>
      </c>
      <c r="P673" s="259" t="s">
        <v>565</v>
      </c>
      <c r="Q673" s="259" t="s">
        <v>565</v>
      </c>
      <c r="R673" s="259" t="s">
        <v>565</v>
      </c>
      <c r="S673" s="259" t="s">
        <v>565</v>
      </c>
      <c r="T673" s="259" t="s">
        <v>565</v>
      </c>
      <c r="U673" s="259" t="s">
        <v>565</v>
      </c>
      <c r="V673" s="260" t="s">
        <v>565</v>
      </c>
      <c r="W673" s="260" t="s">
        <v>565</v>
      </c>
      <c r="X673" s="259" t="s">
        <v>565</v>
      </c>
      <c r="Y673" s="259" t="s">
        <v>565</v>
      </c>
      <c r="Z673" s="259" t="s">
        <v>565</v>
      </c>
      <c r="AA673" s="259" t="s">
        <v>565</v>
      </c>
      <c r="AB673" s="259" t="s">
        <v>565</v>
      </c>
      <c r="AC673" s="259" t="s">
        <v>565</v>
      </c>
      <c r="AD673" s="259" t="s">
        <v>565</v>
      </c>
      <c r="AE673" s="259" t="s">
        <v>565</v>
      </c>
      <c r="AF673" s="259" t="s">
        <v>565</v>
      </c>
      <c r="AG673" s="259" t="s">
        <v>565</v>
      </c>
      <c r="AH673" s="259" t="s">
        <v>565</v>
      </c>
      <c r="AI673" s="259" t="s">
        <v>565</v>
      </c>
      <c r="AJ673" s="259" t="s">
        <v>565</v>
      </c>
      <c r="AK673" s="259" t="s">
        <v>565</v>
      </c>
      <c r="AL673" s="259" t="s">
        <v>565</v>
      </c>
      <c r="AM673" s="259" t="s">
        <v>565</v>
      </c>
      <c r="AN673" s="259" t="s">
        <v>565</v>
      </c>
      <c r="AO673" s="259" t="s">
        <v>565</v>
      </c>
      <c r="AP673" s="259" t="s">
        <v>565</v>
      </c>
      <c r="AQ673" s="259" t="s">
        <v>565</v>
      </c>
      <c r="AR673" s="259" t="s">
        <v>565</v>
      </c>
      <c r="AS673" s="259" t="s">
        <v>565</v>
      </c>
      <c r="AT673" s="259" t="s">
        <v>565</v>
      </c>
      <c r="AU673" s="259" t="s">
        <v>565</v>
      </c>
      <c r="AV673" s="259" t="s">
        <v>565</v>
      </c>
      <c r="AW673" s="259" t="s">
        <v>565</v>
      </c>
      <c r="AX673" s="259" t="s">
        <v>565</v>
      </c>
      <c r="AY673" s="259" t="s">
        <v>565</v>
      </c>
      <c r="AZ673" s="259" t="s">
        <v>565</v>
      </c>
      <c r="BA673" s="259" t="s">
        <v>565</v>
      </c>
    </row>
    <row r="674" spans="4:53">
      <c r="D674" s="259" t="s">
        <v>565</v>
      </c>
      <c r="E674" s="259" t="s">
        <v>565</v>
      </c>
      <c r="F674" s="259" t="s">
        <v>565</v>
      </c>
      <c r="G674" s="259" t="s">
        <v>565</v>
      </c>
      <c r="H674" s="259" t="s">
        <v>565</v>
      </c>
      <c r="I674" s="259" t="s">
        <v>565</v>
      </c>
      <c r="J674" s="259" t="s">
        <v>565</v>
      </c>
      <c r="K674" s="259" t="s">
        <v>565</v>
      </c>
      <c r="L674" s="259" t="s">
        <v>565</v>
      </c>
      <c r="M674" s="259" t="s">
        <v>565</v>
      </c>
      <c r="N674" s="259" t="s">
        <v>565</v>
      </c>
      <c r="O674" s="259" t="s">
        <v>565</v>
      </c>
      <c r="P674" s="259" t="s">
        <v>565</v>
      </c>
      <c r="Q674" s="259" t="s">
        <v>565</v>
      </c>
      <c r="R674" s="259" t="s">
        <v>565</v>
      </c>
      <c r="S674" s="259" t="s">
        <v>565</v>
      </c>
      <c r="T674" s="259" t="s">
        <v>565</v>
      </c>
      <c r="U674" s="259" t="s">
        <v>565</v>
      </c>
      <c r="V674" s="260" t="s">
        <v>565</v>
      </c>
      <c r="W674" s="260" t="s">
        <v>565</v>
      </c>
      <c r="X674" s="259" t="s">
        <v>565</v>
      </c>
      <c r="Y674" s="259" t="s">
        <v>565</v>
      </c>
      <c r="Z674" s="259" t="s">
        <v>565</v>
      </c>
      <c r="AA674" s="259" t="s">
        <v>565</v>
      </c>
      <c r="AB674" s="259" t="s">
        <v>565</v>
      </c>
      <c r="AC674" s="259" t="s">
        <v>565</v>
      </c>
      <c r="AD674" s="259" t="s">
        <v>565</v>
      </c>
      <c r="AE674" s="259" t="s">
        <v>565</v>
      </c>
      <c r="AF674" s="259" t="s">
        <v>565</v>
      </c>
      <c r="AG674" s="259" t="s">
        <v>565</v>
      </c>
      <c r="AH674" s="259" t="s">
        <v>565</v>
      </c>
      <c r="AI674" s="259" t="s">
        <v>565</v>
      </c>
      <c r="AJ674" s="259" t="s">
        <v>565</v>
      </c>
      <c r="AK674" s="259" t="s">
        <v>565</v>
      </c>
      <c r="AL674" s="259" t="s">
        <v>565</v>
      </c>
      <c r="AM674" s="259" t="s">
        <v>565</v>
      </c>
      <c r="AN674" s="259" t="s">
        <v>565</v>
      </c>
      <c r="AO674" s="259" t="s">
        <v>565</v>
      </c>
      <c r="AP674" s="259" t="s">
        <v>565</v>
      </c>
      <c r="AQ674" s="259" t="s">
        <v>565</v>
      </c>
      <c r="AR674" s="259" t="s">
        <v>565</v>
      </c>
      <c r="AS674" s="259" t="s">
        <v>565</v>
      </c>
      <c r="AT674" s="259" t="s">
        <v>565</v>
      </c>
      <c r="AU674" s="259" t="s">
        <v>565</v>
      </c>
      <c r="AV674" s="259" t="s">
        <v>565</v>
      </c>
      <c r="AW674" s="259" t="s">
        <v>565</v>
      </c>
      <c r="AX674" s="259" t="s">
        <v>565</v>
      </c>
      <c r="AY674" s="259" t="s">
        <v>565</v>
      </c>
      <c r="AZ674" s="259" t="s">
        <v>565</v>
      </c>
      <c r="BA674" s="259" t="s">
        <v>565</v>
      </c>
    </row>
    <row r="675" spans="4:53">
      <c r="D675" s="259" t="s">
        <v>565</v>
      </c>
      <c r="E675" s="259" t="s">
        <v>565</v>
      </c>
      <c r="F675" s="259" t="s">
        <v>565</v>
      </c>
      <c r="G675" s="259" t="s">
        <v>565</v>
      </c>
      <c r="H675" s="259" t="s">
        <v>565</v>
      </c>
      <c r="I675" s="259" t="s">
        <v>565</v>
      </c>
      <c r="J675" s="259" t="s">
        <v>565</v>
      </c>
      <c r="K675" s="259" t="s">
        <v>565</v>
      </c>
      <c r="L675" s="259" t="s">
        <v>565</v>
      </c>
      <c r="M675" s="259" t="s">
        <v>565</v>
      </c>
      <c r="N675" s="259" t="s">
        <v>565</v>
      </c>
      <c r="O675" s="259" t="s">
        <v>565</v>
      </c>
      <c r="P675" s="259" t="s">
        <v>565</v>
      </c>
      <c r="Q675" s="259" t="s">
        <v>565</v>
      </c>
      <c r="R675" s="259" t="s">
        <v>565</v>
      </c>
      <c r="S675" s="259" t="s">
        <v>565</v>
      </c>
      <c r="T675" s="259" t="s">
        <v>565</v>
      </c>
      <c r="U675" s="259" t="s">
        <v>565</v>
      </c>
      <c r="V675" s="260" t="s">
        <v>565</v>
      </c>
      <c r="W675" s="260" t="s">
        <v>565</v>
      </c>
      <c r="X675" s="259" t="s">
        <v>565</v>
      </c>
      <c r="Y675" s="259" t="s">
        <v>565</v>
      </c>
      <c r="Z675" s="259" t="s">
        <v>565</v>
      </c>
      <c r="AA675" s="259" t="s">
        <v>565</v>
      </c>
      <c r="AB675" s="259" t="s">
        <v>565</v>
      </c>
      <c r="AC675" s="259" t="s">
        <v>565</v>
      </c>
      <c r="AD675" s="259" t="s">
        <v>565</v>
      </c>
      <c r="AE675" s="259" t="s">
        <v>565</v>
      </c>
      <c r="AF675" s="259" t="s">
        <v>565</v>
      </c>
      <c r="AG675" s="259" t="s">
        <v>565</v>
      </c>
      <c r="AH675" s="259" t="s">
        <v>565</v>
      </c>
      <c r="AI675" s="259" t="s">
        <v>565</v>
      </c>
      <c r="AJ675" s="259" t="s">
        <v>565</v>
      </c>
      <c r="AK675" s="259" t="s">
        <v>565</v>
      </c>
      <c r="AL675" s="259" t="s">
        <v>565</v>
      </c>
      <c r="AM675" s="259" t="s">
        <v>565</v>
      </c>
      <c r="AN675" s="259" t="s">
        <v>565</v>
      </c>
      <c r="AO675" s="259" t="s">
        <v>565</v>
      </c>
      <c r="AP675" s="259" t="s">
        <v>565</v>
      </c>
      <c r="AQ675" s="259" t="s">
        <v>565</v>
      </c>
      <c r="AR675" s="259" t="s">
        <v>565</v>
      </c>
      <c r="AS675" s="259" t="s">
        <v>565</v>
      </c>
      <c r="AT675" s="259" t="s">
        <v>565</v>
      </c>
      <c r="AU675" s="259" t="s">
        <v>565</v>
      </c>
      <c r="AV675" s="259" t="s">
        <v>565</v>
      </c>
      <c r="AW675" s="259" t="s">
        <v>565</v>
      </c>
      <c r="AX675" s="259" t="s">
        <v>565</v>
      </c>
      <c r="AY675" s="259" t="s">
        <v>565</v>
      </c>
      <c r="AZ675" s="259" t="s">
        <v>565</v>
      </c>
      <c r="BA675" s="259" t="s">
        <v>565</v>
      </c>
    </row>
    <row r="676" spans="4:53">
      <c r="D676" s="259" t="s">
        <v>565</v>
      </c>
      <c r="E676" s="259" t="s">
        <v>565</v>
      </c>
      <c r="F676" s="259" t="s">
        <v>565</v>
      </c>
      <c r="G676" s="259" t="s">
        <v>565</v>
      </c>
      <c r="H676" s="259" t="s">
        <v>565</v>
      </c>
      <c r="I676" s="259" t="s">
        <v>565</v>
      </c>
      <c r="J676" s="259" t="s">
        <v>565</v>
      </c>
      <c r="K676" s="259" t="s">
        <v>565</v>
      </c>
      <c r="L676" s="259" t="s">
        <v>565</v>
      </c>
      <c r="M676" s="259" t="s">
        <v>565</v>
      </c>
      <c r="N676" s="259" t="s">
        <v>565</v>
      </c>
      <c r="O676" s="259" t="s">
        <v>565</v>
      </c>
      <c r="P676" s="259" t="s">
        <v>565</v>
      </c>
      <c r="Q676" s="259" t="s">
        <v>565</v>
      </c>
      <c r="R676" s="259" t="s">
        <v>565</v>
      </c>
      <c r="S676" s="259" t="s">
        <v>565</v>
      </c>
      <c r="T676" s="259" t="s">
        <v>565</v>
      </c>
      <c r="U676" s="259" t="s">
        <v>565</v>
      </c>
      <c r="V676" s="260" t="s">
        <v>565</v>
      </c>
      <c r="W676" s="260" t="s">
        <v>565</v>
      </c>
      <c r="X676" s="259" t="s">
        <v>565</v>
      </c>
      <c r="Y676" s="259" t="s">
        <v>565</v>
      </c>
      <c r="Z676" s="259" t="s">
        <v>565</v>
      </c>
      <c r="AA676" s="259" t="s">
        <v>565</v>
      </c>
      <c r="AB676" s="259" t="s">
        <v>565</v>
      </c>
      <c r="AC676" s="259" t="s">
        <v>565</v>
      </c>
      <c r="AD676" s="259" t="s">
        <v>565</v>
      </c>
      <c r="AE676" s="259" t="s">
        <v>565</v>
      </c>
      <c r="AF676" s="259" t="s">
        <v>565</v>
      </c>
      <c r="AG676" s="259" t="s">
        <v>565</v>
      </c>
      <c r="AH676" s="259" t="s">
        <v>565</v>
      </c>
      <c r="AI676" s="259" t="s">
        <v>565</v>
      </c>
      <c r="AJ676" s="259" t="s">
        <v>565</v>
      </c>
      <c r="AK676" s="259" t="s">
        <v>565</v>
      </c>
      <c r="AL676" s="259" t="s">
        <v>565</v>
      </c>
      <c r="AM676" s="259" t="s">
        <v>565</v>
      </c>
      <c r="AN676" s="259" t="s">
        <v>565</v>
      </c>
      <c r="AO676" s="259" t="s">
        <v>565</v>
      </c>
      <c r="AP676" s="259" t="s">
        <v>565</v>
      </c>
      <c r="AQ676" s="259" t="s">
        <v>565</v>
      </c>
      <c r="AR676" s="259" t="s">
        <v>565</v>
      </c>
      <c r="AS676" s="259" t="s">
        <v>565</v>
      </c>
      <c r="AT676" s="259" t="s">
        <v>565</v>
      </c>
      <c r="AU676" s="259" t="s">
        <v>565</v>
      </c>
      <c r="AV676" s="259" t="s">
        <v>565</v>
      </c>
      <c r="AW676" s="259" t="s">
        <v>565</v>
      </c>
      <c r="AX676" s="259" t="s">
        <v>565</v>
      </c>
      <c r="AY676" s="259" t="s">
        <v>565</v>
      </c>
      <c r="AZ676" s="259" t="s">
        <v>565</v>
      </c>
      <c r="BA676" s="259" t="s">
        <v>565</v>
      </c>
    </row>
    <row r="677" spans="4:53">
      <c r="D677" s="259" t="s">
        <v>565</v>
      </c>
      <c r="E677" s="259" t="s">
        <v>565</v>
      </c>
      <c r="F677" s="259" t="s">
        <v>565</v>
      </c>
      <c r="G677" s="259" t="s">
        <v>565</v>
      </c>
      <c r="H677" s="259" t="s">
        <v>565</v>
      </c>
      <c r="I677" s="259" t="s">
        <v>565</v>
      </c>
      <c r="J677" s="259" t="s">
        <v>565</v>
      </c>
      <c r="K677" s="259" t="s">
        <v>565</v>
      </c>
      <c r="L677" s="259" t="s">
        <v>565</v>
      </c>
      <c r="M677" s="259" t="s">
        <v>565</v>
      </c>
      <c r="N677" s="259" t="s">
        <v>565</v>
      </c>
      <c r="O677" s="259" t="s">
        <v>565</v>
      </c>
      <c r="P677" s="259" t="s">
        <v>565</v>
      </c>
      <c r="Q677" s="259" t="s">
        <v>565</v>
      </c>
      <c r="R677" s="259" t="s">
        <v>565</v>
      </c>
      <c r="S677" s="259" t="s">
        <v>565</v>
      </c>
      <c r="T677" s="259" t="s">
        <v>565</v>
      </c>
      <c r="U677" s="259" t="s">
        <v>565</v>
      </c>
      <c r="V677" s="260" t="s">
        <v>565</v>
      </c>
      <c r="W677" s="260" t="s">
        <v>565</v>
      </c>
      <c r="X677" s="259" t="s">
        <v>565</v>
      </c>
      <c r="Y677" s="259" t="s">
        <v>565</v>
      </c>
      <c r="Z677" s="259" t="s">
        <v>565</v>
      </c>
      <c r="AA677" s="259" t="s">
        <v>565</v>
      </c>
      <c r="AB677" s="259" t="s">
        <v>565</v>
      </c>
      <c r="AC677" s="259" t="s">
        <v>565</v>
      </c>
      <c r="AD677" s="259" t="s">
        <v>565</v>
      </c>
      <c r="AE677" s="259" t="s">
        <v>565</v>
      </c>
      <c r="AF677" s="259" t="s">
        <v>565</v>
      </c>
      <c r="AG677" s="259" t="s">
        <v>565</v>
      </c>
      <c r="AH677" s="259" t="s">
        <v>565</v>
      </c>
      <c r="AI677" s="259" t="s">
        <v>565</v>
      </c>
      <c r="AJ677" s="259" t="s">
        <v>565</v>
      </c>
      <c r="AK677" s="259" t="s">
        <v>565</v>
      </c>
      <c r="AL677" s="259" t="s">
        <v>565</v>
      </c>
      <c r="AM677" s="259" t="s">
        <v>565</v>
      </c>
      <c r="AN677" s="259" t="s">
        <v>565</v>
      </c>
      <c r="AO677" s="259" t="s">
        <v>565</v>
      </c>
      <c r="AP677" s="259" t="s">
        <v>565</v>
      </c>
      <c r="AQ677" s="259" t="s">
        <v>565</v>
      </c>
      <c r="AR677" s="259" t="s">
        <v>565</v>
      </c>
      <c r="AS677" s="259" t="s">
        <v>565</v>
      </c>
      <c r="AT677" s="259" t="s">
        <v>565</v>
      </c>
      <c r="AU677" s="259" t="s">
        <v>565</v>
      </c>
      <c r="AV677" s="259" t="s">
        <v>565</v>
      </c>
      <c r="AW677" s="259" t="s">
        <v>565</v>
      </c>
      <c r="AX677" s="259" t="s">
        <v>565</v>
      </c>
      <c r="AY677" s="259" t="s">
        <v>565</v>
      </c>
      <c r="AZ677" s="259" t="s">
        <v>565</v>
      </c>
      <c r="BA677" s="259" t="s">
        <v>565</v>
      </c>
    </row>
    <row r="678" spans="4:53">
      <c r="D678" s="259" t="s">
        <v>565</v>
      </c>
      <c r="E678" s="259" t="s">
        <v>565</v>
      </c>
      <c r="F678" s="259" t="s">
        <v>565</v>
      </c>
      <c r="G678" s="259" t="s">
        <v>565</v>
      </c>
      <c r="H678" s="259" t="s">
        <v>565</v>
      </c>
      <c r="I678" s="259" t="s">
        <v>565</v>
      </c>
      <c r="J678" s="259" t="s">
        <v>565</v>
      </c>
      <c r="K678" s="259" t="s">
        <v>565</v>
      </c>
      <c r="L678" s="259" t="s">
        <v>565</v>
      </c>
      <c r="M678" s="259" t="s">
        <v>565</v>
      </c>
      <c r="N678" s="259" t="s">
        <v>565</v>
      </c>
      <c r="O678" s="259" t="s">
        <v>565</v>
      </c>
      <c r="P678" s="259" t="s">
        <v>565</v>
      </c>
      <c r="Q678" s="259" t="s">
        <v>565</v>
      </c>
      <c r="R678" s="259" t="s">
        <v>565</v>
      </c>
      <c r="S678" s="259" t="s">
        <v>565</v>
      </c>
      <c r="T678" s="259" t="s">
        <v>565</v>
      </c>
      <c r="U678" s="259" t="s">
        <v>565</v>
      </c>
      <c r="V678" s="260" t="s">
        <v>565</v>
      </c>
      <c r="W678" s="260" t="s">
        <v>565</v>
      </c>
      <c r="X678" s="259" t="s">
        <v>565</v>
      </c>
      <c r="Y678" s="259" t="s">
        <v>565</v>
      </c>
      <c r="Z678" s="259" t="s">
        <v>565</v>
      </c>
      <c r="AA678" s="259" t="s">
        <v>565</v>
      </c>
      <c r="AB678" s="259" t="s">
        <v>565</v>
      </c>
      <c r="AC678" s="259" t="s">
        <v>565</v>
      </c>
      <c r="AD678" s="259" t="s">
        <v>565</v>
      </c>
      <c r="AE678" s="259" t="s">
        <v>565</v>
      </c>
      <c r="AF678" s="259" t="s">
        <v>565</v>
      </c>
      <c r="AG678" s="259" t="s">
        <v>565</v>
      </c>
      <c r="AH678" s="259" t="s">
        <v>565</v>
      </c>
      <c r="AI678" s="259" t="s">
        <v>565</v>
      </c>
      <c r="AJ678" s="259" t="s">
        <v>565</v>
      </c>
      <c r="AK678" s="259" t="s">
        <v>565</v>
      </c>
      <c r="AL678" s="259" t="s">
        <v>565</v>
      </c>
      <c r="AM678" s="259" t="s">
        <v>565</v>
      </c>
      <c r="AN678" s="259" t="s">
        <v>565</v>
      </c>
      <c r="AO678" s="259" t="s">
        <v>565</v>
      </c>
      <c r="AP678" s="259" t="s">
        <v>565</v>
      </c>
      <c r="AQ678" s="259" t="s">
        <v>565</v>
      </c>
      <c r="AR678" s="259" t="s">
        <v>565</v>
      </c>
      <c r="AS678" s="259" t="s">
        <v>565</v>
      </c>
      <c r="AT678" s="259" t="s">
        <v>565</v>
      </c>
      <c r="AU678" s="259" t="s">
        <v>565</v>
      </c>
      <c r="AV678" s="259" t="s">
        <v>565</v>
      </c>
      <c r="AW678" s="259" t="s">
        <v>565</v>
      </c>
      <c r="AX678" s="259" t="s">
        <v>565</v>
      </c>
      <c r="AY678" s="259" t="s">
        <v>565</v>
      </c>
      <c r="AZ678" s="259" t="s">
        <v>565</v>
      </c>
      <c r="BA678" s="259" t="s">
        <v>565</v>
      </c>
    </row>
    <row r="679" spans="4:53">
      <c r="D679" s="259" t="s">
        <v>565</v>
      </c>
      <c r="E679" s="259" t="s">
        <v>565</v>
      </c>
      <c r="F679" s="259" t="s">
        <v>565</v>
      </c>
      <c r="G679" s="259" t="s">
        <v>565</v>
      </c>
      <c r="H679" s="259" t="s">
        <v>565</v>
      </c>
      <c r="I679" s="259" t="s">
        <v>565</v>
      </c>
      <c r="J679" s="259" t="s">
        <v>565</v>
      </c>
      <c r="K679" s="259" t="s">
        <v>565</v>
      </c>
      <c r="L679" s="259" t="s">
        <v>565</v>
      </c>
      <c r="M679" s="259" t="s">
        <v>565</v>
      </c>
      <c r="N679" s="259" t="s">
        <v>565</v>
      </c>
      <c r="O679" s="259" t="s">
        <v>565</v>
      </c>
      <c r="P679" s="259" t="s">
        <v>565</v>
      </c>
      <c r="Q679" s="259" t="s">
        <v>565</v>
      </c>
      <c r="R679" s="259" t="s">
        <v>565</v>
      </c>
      <c r="S679" s="259" t="s">
        <v>565</v>
      </c>
      <c r="T679" s="259" t="s">
        <v>565</v>
      </c>
      <c r="U679" s="259" t="s">
        <v>565</v>
      </c>
      <c r="V679" s="260" t="s">
        <v>565</v>
      </c>
      <c r="W679" s="260" t="s">
        <v>565</v>
      </c>
      <c r="X679" s="259" t="s">
        <v>565</v>
      </c>
      <c r="Y679" s="259" t="s">
        <v>565</v>
      </c>
      <c r="Z679" s="259" t="s">
        <v>565</v>
      </c>
      <c r="AA679" s="259" t="s">
        <v>565</v>
      </c>
      <c r="AB679" s="259" t="s">
        <v>565</v>
      </c>
      <c r="AC679" s="259" t="s">
        <v>565</v>
      </c>
      <c r="AD679" s="259" t="s">
        <v>565</v>
      </c>
      <c r="AE679" s="259" t="s">
        <v>565</v>
      </c>
      <c r="AF679" s="259" t="s">
        <v>565</v>
      </c>
      <c r="AG679" s="259" t="s">
        <v>565</v>
      </c>
      <c r="AH679" s="259" t="s">
        <v>565</v>
      </c>
      <c r="AI679" s="259" t="s">
        <v>565</v>
      </c>
      <c r="AJ679" s="259" t="s">
        <v>565</v>
      </c>
      <c r="AK679" s="259" t="s">
        <v>565</v>
      </c>
      <c r="AL679" s="259" t="s">
        <v>565</v>
      </c>
      <c r="AM679" s="259" t="s">
        <v>565</v>
      </c>
      <c r="AN679" s="259" t="s">
        <v>565</v>
      </c>
      <c r="AO679" s="259" t="s">
        <v>565</v>
      </c>
      <c r="AP679" s="259" t="s">
        <v>565</v>
      </c>
      <c r="AQ679" s="259" t="s">
        <v>565</v>
      </c>
      <c r="AR679" s="259" t="s">
        <v>565</v>
      </c>
      <c r="AS679" s="259" t="s">
        <v>565</v>
      </c>
      <c r="AT679" s="259" t="s">
        <v>565</v>
      </c>
      <c r="AU679" s="259" t="s">
        <v>565</v>
      </c>
      <c r="AV679" s="259" t="s">
        <v>565</v>
      </c>
      <c r="AW679" s="259" t="s">
        <v>565</v>
      </c>
      <c r="AX679" s="259" t="s">
        <v>565</v>
      </c>
      <c r="AY679" s="259" t="s">
        <v>565</v>
      </c>
      <c r="AZ679" s="259" t="s">
        <v>565</v>
      </c>
      <c r="BA679" s="259" t="s">
        <v>565</v>
      </c>
    </row>
    <row r="680" spans="4:53">
      <c r="D680" s="259" t="s">
        <v>565</v>
      </c>
      <c r="E680" s="259" t="s">
        <v>565</v>
      </c>
      <c r="F680" s="259" t="s">
        <v>565</v>
      </c>
      <c r="G680" s="259" t="s">
        <v>565</v>
      </c>
      <c r="H680" s="259" t="s">
        <v>565</v>
      </c>
      <c r="I680" s="259" t="s">
        <v>565</v>
      </c>
      <c r="J680" s="259" t="s">
        <v>565</v>
      </c>
      <c r="K680" s="259" t="s">
        <v>565</v>
      </c>
      <c r="L680" s="259" t="s">
        <v>565</v>
      </c>
      <c r="M680" s="259" t="s">
        <v>565</v>
      </c>
      <c r="N680" s="259" t="s">
        <v>565</v>
      </c>
      <c r="O680" s="259" t="s">
        <v>565</v>
      </c>
      <c r="P680" s="259" t="s">
        <v>565</v>
      </c>
      <c r="Q680" s="259" t="s">
        <v>565</v>
      </c>
      <c r="R680" s="259" t="s">
        <v>565</v>
      </c>
      <c r="S680" s="259" t="s">
        <v>565</v>
      </c>
      <c r="T680" s="259" t="s">
        <v>565</v>
      </c>
      <c r="U680" s="259" t="s">
        <v>565</v>
      </c>
      <c r="V680" s="260" t="s">
        <v>565</v>
      </c>
      <c r="W680" s="260" t="s">
        <v>565</v>
      </c>
      <c r="X680" s="259" t="s">
        <v>565</v>
      </c>
      <c r="Y680" s="259" t="s">
        <v>565</v>
      </c>
      <c r="Z680" s="259" t="s">
        <v>565</v>
      </c>
      <c r="AA680" s="259" t="s">
        <v>565</v>
      </c>
      <c r="AB680" s="259" t="s">
        <v>565</v>
      </c>
      <c r="AC680" s="259" t="s">
        <v>565</v>
      </c>
      <c r="AD680" s="259" t="s">
        <v>565</v>
      </c>
      <c r="AE680" s="259" t="s">
        <v>565</v>
      </c>
      <c r="AF680" s="259" t="s">
        <v>565</v>
      </c>
      <c r="AG680" s="259" t="s">
        <v>565</v>
      </c>
      <c r="AH680" s="259" t="s">
        <v>565</v>
      </c>
      <c r="AI680" s="259" t="s">
        <v>565</v>
      </c>
      <c r="AJ680" s="259" t="s">
        <v>565</v>
      </c>
      <c r="AK680" s="259" t="s">
        <v>565</v>
      </c>
      <c r="AL680" s="259" t="s">
        <v>565</v>
      </c>
      <c r="AM680" s="259" t="s">
        <v>565</v>
      </c>
      <c r="AN680" s="259" t="s">
        <v>565</v>
      </c>
      <c r="AO680" s="259" t="s">
        <v>565</v>
      </c>
      <c r="AP680" s="259" t="s">
        <v>565</v>
      </c>
      <c r="AQ680" s="259" t="s">
        <v>565</v>
      </c>
      <c r="AR680" s="259" t="s">
        <v>565</v>
      </c>
      <c r="AS680" s="259" t="s">
        <v>565</v>
      </c>
      <c r="AT680" s="259" t="s">
        <v>565</v>
      </c>
      <c r="AU680" s="259" t="s">
        <v>565</v>
      </c>
      <c r="AV680" s="259" t="s">
        <v>565</v>
      </c>
      <c r="AW680" s="259" t="s">
        <v>565</v>
      </c>
      <c r="AX680" s="259" t="s">
        <v>565</v>
      </c>
      <c r="AY680" s="259" t="s">
        <v>565</v>
      </c>
      <c r="AZ680" s="259" t="s">
        <v>565</v>
      </c>
      <c r="BA680" s="259" t="s">
        <v>565</v>
      </c>
    </row>
    <row r="681" spans="4:53">
      <c r="D681" s="259" t="s">
        <v>565</v>
      </c>
      <c r="E681" s="259" t="s">
        <v>565</v>
      </c>
      <c r="F681" s="259" t="s">
        <v>565</v>
      </c>
      <c r="G681" s="259" t="s">
        <v>565</v>
      </c>
      <c r="H681" s="259" t="s">
        <v>565</v>
      </c>
      <c r="I681" s="259" t="s">
        <v>565</v>
      </c>
      <c r="J681" s="259" t="s">
        <v>565</v>
      </c>
      <c r="K681" s="259" t="s">
        <v>565</v>
      </c>
      <c r="L681" s="259" t="s">
        <v>565</v>
      </c>
      <c r="M681" s="259" t="s">
        <v>565</v>
      </c>
      <c r="N681" s="259" t="s">
        <v>565</v>
      </c>
      <c r="O681" s="259" t="s">
        <v>565</v>
      </c>
      <c r="P681" s="259" t="s">
        <v>565</v>
      </c>
      <c r="Q681" s="259" t="s">
        <v>565</v>
      </c>
      <c r="R681" s="259" t="s">
        <v>565</v>
      </c>
      <c r="S681" s="259" t="s">
        <v>565</v>
      </c>
      <c r="T681" s="259" t="s">
        <v>565</v>
      </c>
      <c r="U681" s="259" t="s">
        <v>565</v>
      </c>
      <c r="V681" s="260" t="s">
        <v>565</v>
      </c>
      <c r="W681" s="260" t="s">
        <v>565</v>
      </c>
      <c r="X681" s="259" t="s">
        <v>565</v>
      </c>
      <c r="Y681" s="259" t="s">
        <v>565</v>
      </c>
      <c r="Z681" s="259" t="s">
        <v>565</v>
      </c>
      <c r="AA681" s="259" t="s">
        <v>565</v>
      </c>
      <c r="AB681" s="259" t="s">
        <v>565</v>
      </c>
      <c r="AC681" s="259" t="s">
        <v>565</v>
      </c>
      <c r="AD681" s="259" t="s">
        <v>565</v>
      </c>
      <c r="AE681" s="259" t="s">
        <v>565</v>
      </c>
      <c r="AF681" s="259" t="s">
        <v>565</v>
      </c>
      <c r="AG681" s="259" t="s">
        <v>565</v>
      </c>
      <c r="AH681" s="259" t="s">
        <v>565</v>
      </c>
      <c r="AI681" s="259" t="s">
        <v>565</v>
      </c>
      <c r="AJ681" s="259" t="s">
        <v>565</v>
      </c>
      <c r="AK681" s="259" t="s">
        <v>565</v>
      </c>
      <c r="AL681" s="259" t="s">
        <v>565</v>
      </c>
      <c r="AM681" s="259" t="s">
        <v>565</v>
      </c>
      <c r="AN681" s="259" t="s">
        <v>565</v>
      </c>
      <c r="AO681" s="259" t="s">
        <v>565</v>
      </c>
      <c r="AP681" s="259" t="s">
        <v>565</v>
      </c>
      <c r="AQ681" s="259" t="s">
        <v>565</v>
      </c>
      <c r="AR681" s="259" t="s">
        <v>565</v>
      </c>
      <c r="AS681" s="259" t="s">
        <v>565</v>
      </c>
      <c r="AT681" s="259" t="s">
        <v>565</v>
      </c>
      <c r="AU681" s="259" t="s">
        <v>565</v>
      </c>
      <c r="AV681" s="259" t="s">
        <v>565</v>
      </c>
      <c r="AW681" s="259" t="s">
        <v>565</v>
      </c>
      <c r="AX681" s="259" t="s">
        <v>565</v>
      </c>
      <c r="AY681" s="259" t="s">
        <v>565</v>
      </c>
      <c r="AZ681" s="259" t="s">
        <v>565</v>
      </c>
      <c r="BA681" s="259" t="s">
        <v>565</v>
      </c>
    </row>
    <row r="682" spans="4:53">
      <c r="D682" s="259" t="s">
        <v>565</v>
      </c>
      <c r="E682" s="259" t="s">
        <v>565</v>
      </c>
      <c r="F682" s="259" t="s">
        <v>565</v>
      </c>
      <c r="G682" s="259" t="s">
        <v>565</v>
      </c>
      <c r="H682" s="259" t="s">
        <v>565</v>
      </c>
      <c r="I682" s="259" t="s">
        <v>565</v>
      </c>
      <c r="J682" s="259" t="s">
        <v>565</v>
      </c>
      <c r="K682" s="259" t="s">
        <v>565</v>
      </c>
      <c r="L682" s="259" t="s">
        <v>565</v>
      </c>
      <c r="M682" s="259" t="s">
        <v>565</v>
      </c>
      <c r="N682" s="259" t="s">
        <v>565</v>
      </c>
      <c r="O682" s="259" t="s">
        <v>565</v>
      </c>
      <c r="P682" s="259" t="s">
        <v>565</v>
      </c>
      <c r="Q682" s="259" t="s">
        <v>565</v>
      </c>
      <c r="R682" s="259" t="s">
        <v>565</v>
      </c>
      <c r="S682" s="259" t="s">
        <v>565</v>
      </c>
      <c r="T682" s="259" t="s">
        <v>565</v>
      </c>
      <c r="U682" s="259" t="s">
        <v>565</v>
      </c>
      <c r="V682" s="260" t="s">
        <v>565</v>
      </c>
      <c r="W682" s="260" t="s">
        <v>565</v>
      </c>
      <c r="X682" s="259" t="s">
        <v>565</v>
      </c>
      <c r="Y682" s="259" t="s">
        <v>565</v>
      </c>
      <c r="Z682" s="259" t="s">
        <v>565</v>
      </c>
      <c r="AA682" s="259" t="s">
        <v>565</v>
      </c>
      <c r="AB682" s="259" t="s">
        <v>565</v>
      </c>
      <c r="AC682" s="259" t="s">
        <v>565</v>
      </c>
      <c r="AD682" s="259" t="s">
        <v>565</v>
      </c>
      <c r="AE682" s="259" t="s">
        <v>565</v>
      </c>
      <c r="AF682" s="259" t="s">
        <v>565</v>
      </c>
      <c r="AG682" s="259" t="s">
        <v>565</v>
      </c>
      <c r="AH682" s="259" t="s">
        <v>565</v>
      </c>
      <c r="AI682" s="259" t="s">
        <v>565</v>
      </c>
      <c r="AJ682" s="259" t="s">
        <v>565</v>
      </c>
      <c r="AK682" s="259" t="s">
        <v>565</v>
      </c>
      <c r="AL682" s="259" t="s">
        <v>565</v>
      </c>
      <c r="AM682" s="259" t="s">
        <v>565</v>
      </c>
      <c r="AN682" s="259" t="s">
        <v>565</v>
      </c>
      <c r="AO682" s="259" t="s">
        <v>565</v>
      </c>
      <c r="AP682" s="259" t="s">
        <v>565</v>
      </c>
      <c r="AQ682" s="259" t="s">
        <v>565</v>
      </c>
      <c r="AR682" s="259" t="s">
        <v>565</v>
      </c>
      <c r="AS682" s="259" t="s">
        <v>565</v>
      </c>
      <c r="AT682" s="259" t="s">
        <v>565</v>
      </c>
      <c r="AU682" s="259" t="s">
        <v>565</v>
      </c>
      <c r="AV682" s="259" t="s">
        <v>565</v>
      </c>
      <c r="AW682" s="259" t="s">
        <v>565</v>
      </c>
      <c r="AX682" s="259" t="s">
        <v>565</v>
      </c>
      <c r="AY682" s="259" t="s">
        <v>565</v>
      </c>
      <c r="AZ682" s="259" t="s">
        <v>565</v>
      </c>
      <c r="BA682" s="259" t="s">
        <v>565</v>
      </c>
    </row>
    <row r="683" spans="4:53">
      <c r="D683" s="259" t="s">
        <v>565</v>
      </c>
      <c r="E683" s="259" t="s">
        <v>565</v>
      </c>
      <c r="F683" s="259" t="s">
        <v>565</v>
      </c>
      <c r="G683" s="259" t="s">
        <v>565</v>
      </c>
      <c r="H683" s="259" t="s">
        <v>565</v>
      </c>
      <c r="I683" s="259" t="s">
        <v>565</v>
      </c>
      <c r="J683" s="259" t="s">
        <v>565</v>
      </c>
      <c r="K683" s="259" t="s">
        <v>565</v>
      </c>
      <c r="L683" s="259" t="s">
        <v>565</v>
      </c>
      <c r="M683" s="259" t="s">
        <v>565</v>
      </c>
      <c r="N683" s="259" t="s">
        <v>565</v>
      </c>
      <c r="O683" s="259" t="s">
        <v>565</v>
      </c>
      <c r="P683" s="259" t="s">
        <v>565</v>
      </c>
      <c r="Q683" s="259" t="s">
        <v>565</v>
      </c>
      <c r="R683" s="259" t="s">
        <v>565</v>
      </c>
      <c r="S683" s="259" t="s">
        <v>565</v>
      </c>
      <c r="T683" s="259" t="s">
        <v>565</v>
      </c>
      <c r="U683" s="259" t="s">
        <v>565</v>
      </c>
      <c r="V683" s="260" t="s">
        <v>565</v>
      </c>
      <c r="W683" s="260" t="s">
        <v>565</v>
      </c>
      <c r="X683" s="259" t="s">
        <v>565</v>
      </c>
      <c r="Y683" s="259" t="s">
        <v>565</v>
      </c>
      <c r="Z683" s="259" t="s">
        <v>565</v>
      </c>
      <c r="AA683" s="259" t="s">
        <v>565</v>
      </c>
      <c r="AB683" s="259" t="s">
        <v>565</v>
      </c>
      <c r="AC683" s="259" t="s">
        <v>565</v>
      </c>
      <c r="AD683" s="259" t="s">
        <v>565</v>
      </c>
      <c r="AE683" s="259" t="s">
        <v>565</v>
      </c>
      <c r="AF683" s="259" t="s">
        <v>565</v>
      </c>
      <c r="AG683" s="259" t="s">
        <v>565</v>
      </c>
      <c r="AH683" s="259" t="s">
        <v>565</v>
      </c>
      <c r="AI683" s="259" t="s">
        <v>565</v>
      </c>
      <c r="AJ683" s="259" t="s">
        <v>565</v>
      </c>
      <c r="AK683" s="259" t="s">
        <v>565</v>
      </c>
      <c r="AL683" s="259" t="s">
        <v>565</v>
      </c>
      <c r="AM683" s="259" t="s">
        <v>565</v>
      </c>
      <c r="AN683" s="259" t="s">
        <v>565</v>
      </c>
      <c r="AO683" s="259" t="s">
        <v>565</v>
      </c>
      <c r="AP683" s="259" t="s">
        <v>565</v>
      </c>
      <c r="AQ683" s="259" t="s">
        <v>565</v>
      </c>
      <c r="AR683" s="259" t="s">
        <v>565</v>
      </c>
      <c r="AS683" s="259" t="s">
        <v>565</v>
      </c>
      <c r="AT683" s="259" t="s">
        <v>565</v>
      </c>
      <c r="AU683" s="259" t="s">
        <v>565</v>
      </c>
      <c r="AV683" s="259" t="s">
        <v>565</v>
      </c>
      <c r="AW683" s="259" t="s">
        <v>565</v>
      </c>
      <c r="AX683" s="259" t="s">
        <v>565</v>
      </c>
      <c r="AY683" s="259" t="s">
        <v>565</v>
      </c>
      <c r="AZ683" s="259" t="s">
        <v>565</v>
      </c>
      <c r="BA683" s="259" t="s">
        <v>565</v>
      </c>
    </row>
    <row r="684" spans="4:53">
      <c r="D684" s="259" t="s">
        <v>565</v>
      </c>
      <c r="E684" s="259" t="s">
        <v>565</v>
      </c>
      <c r="F684" s="259" t="s">
        <v>565</v>
      </c>
      <c r="G684" s="259" t="s">
        <v>565</v>
      </c>
      <c r="H684" s="259" t="s">
        <v>565</v>
      </c>
      <c r="I684" s="259" t="s">
        <v>565</v>
      </c>
      <c r="J684" s="259" t="s">
        <v>565</v>
      </c>
      <c r="K684" s="259" t="s">
        <v>565</v>
      </c>
      <c r="L684" s="259" t="s">
        <v>565</v>
      </c>
      <c r="M684" s="259" t="s">
        <v>565</v>
      </c>
      <c r="N684" s="259" t="s">
        <v>565</v>
      </c>
      <c r="O684" s="259" t="s">
        <v>565</v>
      </c>
      <c r="P684" s="259" t="s">
        <v>565</v>
      </c>
      <c r="Q684" s="259" t="s">
        <v>565</v>
      </c>
      <c r="R684" s="259" t="s">
        <v>565</v>
      </c>
      <c r="S684" s="259" t="s">
        <v>565</v>
      </c>
      <c r="T684" s="259" t="s">
        <v>565</v>
      </c>
      <c r="U684" s="259" t="s">
        <v>565</v>
      </c>
      <c r="V684" s="260" t="s">
        <v>565</v>
      </c>
      <c r="W684" s="260" t="s">
        <v>565</v>
      </c>
      <c r="X684" s="259" t="s">
        <v>565</v>
      </c>
      <c r="Y684" s="259" t="s">
        <v>565</v>
      </c>
      <c r="Z684" s="259" t="s">
        <v>565</v>
      </c>
      <c r="AA684" s="259" t="s">
        <v>565</v>
      </c>
      <c r="AB684" s="259" t="s">
        <v>565</v>
      </c>
      <c r="AC684" s="259" t="s">
        <v>565</v>
      </c>
      <c r="AD684" s="259" t="s">
        <v>565</v>
      </c>
      <c r="AE684" s="259" t="s">
        <v>565</v>
      </c>
      <c r="AF684" s="259" t="s">
        <v>565</v>
      </c>
      <c r="AG684" s="259" t="s">
        <v>565</v>
      </c>
      <c r="AH684" s="259" t="s">
        <v>565</v>
      </c>
      <c r="AI684" s="259" t="s">
        <v>565</v>
      </c>
      <c r="AJ684" s="259" t="s">
        <v>565</v>
      </c>
      <c r="AK684" s="259" t="s">
        <v>565</v>
      </c>
      <c r="AL684" s="259" t="s">
        <v>565</v>
      </c>
      <c r="AM684" s="259" t="s">
        <v>565</v>
      </c>
      <c r="AN684" s="259" t="s">
        <v>565</v>
      </c>
      <c r="AO684" s="259" t="s">
        <v>565</v>
      </c>
      <c r="AP684" s="259" t="s">
        <v>565</v>
      </c>
      <c r="AQ684" s="259" t="s">
        <v>565</v>
      </c>
      <c r="AR684" s="259" t="s">
        <v>565</v>
      </c>
      <c r="AS684" s="259" t="s">
        <v>565</v>
      </c>
      <c r="AT684" s="259" t="s">
        <v>565</v>
      </c>
      <c r="AU684" s="259" t="s">
        <v>565</v>
      </c>
      <c r="AV684" s="259" t="s">
        <v>565</v>
      </c>
      <c r="AW684" s="259" t="s">
        <v>565</v>
      </c>
      <c r="AX684" s="259" t="s">
        <v>565</v>
      </c>
      <c r="AY684" s="259" t="s">
        <v>565</v>
      </c>
      <c r="AZ684" s="259" t="s">
        <v>565</v>
      </c>
      <c r="BA684" s="259" t="s">
        <v>565</v>
      </c>
    </row>
    <row r="685" spans="4:53">
      <c r="D685" s="259" t="s">
        <v>565</v>
      </c>
      <c r="E685" s="259" t="s">
        <v>565</v>
      </c>
      <c r="F685" s="259" t="s">
        <v>565</v>
      </c>
      <c r="G685" s="259" t="s">
        <v>565</v>
      </c>
      <c r="H685" s="259" t="s">
        <v>565</v>
      </c>
      <c r="I685" s="259" t="s">
        <v>565</v>
      </c>
      <c r="J685" s="259" t="s">
        <v>565</v>
      </c>
      <c r="K685" s="259" t="s">
        <v>565</v>
      </c>
      <c r="L685" s="259" t="s">
        <v>565</v>
      </c>
      <c r="M685" s="259" t="s">
        <v>565</v>
      </c>
      <c r="N685" s="259" t="s">
        <v>565</v>
      </c>
      <c r="O685" s="259" t="s">
        <v>565</v>
      </c>
      <c r="P685" s="259" t="s">
        <v>565</v>
      </c>
      <c r="Q685" s="259" t="s">
        <v>565</v>
      </c>
      <c r="R685" s="259" t="s">
        <v>565</v>
      </c>
      <c r="S685" s="259" t="s">
        <v>565</v>
      </c>
      <c r="T685" s="259" t="s">
        <v>565</v>
      </c>
      <c r="U685" s="259" t="s">
        <v>565</v>
      </c>
      <c r="V685" s="260" t="s">
        <v>565</v>
      </c>
      <c r="W685" s="260" t="s">
        <v>565</v>
      </c>
      <c r="X685" s="259" t="s">
        <v>565</v>
      </c>
      <c r="Y685" s="259" t="s">
        <v>565</v>
      </c>
      <c r="Z685" s="259" t="s">
        <v>565</v>
      </c>
      <c r="AA685" s="259" t="s">
        <v>565</v>
      </c>
      <c r="AB685" s="259" t="s">
        <v>565</v>
      </c>
      <c r="AC685" s="259" t="s">
        <v>565</v>
      </c>
      <c r="AD685" s="259" t="s">
        <v>565</v>
      </c>
      <c r="AE685" s="259" t="s">
        <v>565</v>
      </c>
      <c r="AF685" s="259" t="s">
        <v>565</v>
      </c>
      <c r="AG685" s="259" t="s">
        <v>565</v>
      </c>
      <c r="AH685" s="259" t="s">
        <v>565</v>
      </c>
      <c r="AI685" s="259" t="s">
        <v>565</v>
      </c>
      <c r="AJ685" s="259" t="s">
        <v>565</v>
      </c>
      <c r="AK685" s="259" t="s">
        <v>565</v>
      </c>
      <c r="AL685" s="259" t="s">
        <v>565</v>
      </c>
      <c r="AM685" s="259" t="s">
        <v>565</v>
      </c>
      <c r="AN685" s="259" t="s">
        <v>565</v>
      </c>
      <c r="AO685" s="259" t="s">
        <v>565</v>
      </c>
      <c r="AP685" s="259" t="s">
        <v>565</v>
      </c>
      <c r="AQ685" s="259" t="s">
        <v>565</v>
      </c>
      <c r="AR685" s="259" t="s">
        <v>565</v>
      </c>
      <c r="AS685" s="259" t="s">
        <v>565</v>
      </c>
      <c r="AT685" s="259" t="s">
        <v>565</v>
      </c>
      <c r="AU685" s="259" t="s">
        <v>565</v>
      </c>
      <c r="AV685" s="259" t="s">
        <v>565</v>
      </c>
      <c r="AW685" s="259" t="s">
        <v>565</v>
      </c>
      <c r="AX685" s="259" t="s">
        <v>565</v>
      </c>
      <c r="AY685" s="259" t="s">
        <v>565</v>
      </c>
      <c r="AZ685" s="259" t="s">
        <v>565</v>
      </c>
      <c r="BA685" s="259" t="s">
        <v>565</v>
      </c>
    </row>
    <row r="686" spans="4:53">
      <c r="D686" s="259" t="s">
        <v>565</v>
      </c>
      <c r="E686" s="259" t="s">
        <v>565</v>
      </c>
      <c r="F686" s="259" t="s">
        <v>565</v>
      </c>
      <c r="G686" s="259" t="s">
        <v>565</v>
      </c>
      <c r="H686" s="259" t="s">
        <v>565</v>
      </c>
      <c r="I686" s="259" t="s">
        <v>565</v>
      </c>
      <c r="J686" s="259" t="s">
        <v>565</v>
      </c>
      <c r="K686" s="259" t="s">
        <v>565</v>
      </c>
      <c r="L686" s="259" t="s">
        <v>565</v>
      </c>
      <c r="M686" s="259" t="s">
        <v>565</v>
      </c>
      <c r="N686" s="259" t="s">
        <v>565</v>
      </c>
      <c r="O686" s="259" t="s">
        <v>565</v>
      </c>
      <c r="P686" s="259" t="s">
        <v>565</v>
      </c>
      <c r="Q686" s="259" t="s">
        <v>565</v>
      </c>
      <c r="R686" s="259" t="s">
        <v>565</v>
      </c>
      <c r="S686" s="259" t="s">
        <v>565</v>
      </c>
      <c r="T686" s="259" t="s">
        <v>565</v>
      </c>
      <c r="U686" s="259" t="s">
        <v>565</v>
      </c>
      <c r="V686" s="260" t="s">
        <v>565</v>
      </c>
      <c r="W686" s="260" t="s">
        <v>565</v>
      </c>
      <c r="X686" s="259" t="s">
        <v>565</v>
      </c>
      <c r="Y686" s="259" t="s">
        <v>565</v>
      </c>
      <c r="Z686" s="259" t="s">
        <v>565</v>
      </c>
      <c r="AA686" s="259" t="s">
        <v>565</v>
      </c>
      <c r="AB686" s="259" t="s">
        <v>565</v>
      </c>
      <c r="AC686" s="259" t="s">
        <v>565</v>
      </c>
      <c r="AD686" s="259" t="s">
        <v>565</v>
      </c>
      <c r="AE686" s="259" t="s">
        <v>565</v>
      </c>
      <c r="AF686" s="259" t="s">
        <v>565</v>
      </c>
      <c r="AG686" s="259" t="s">
        <v>565</v>
      </c>
      <c r="AH686" s="259" t="s">
        <v>565</v>
      </c>
      <c r="AI686" s="259" t="s">
        <v>565</v>
      </c>
      <c r="AJ686" s="259" t="s">
        <v>565</v>
      </c>
      <c r="AK686" s="259" t="s">
        <v>565</v>
      </c>
      <c r="AL686" s="259" t="s">
        <v>565</v>
      </c>
      <c r="AM686" s="259" t="s">
        <v>565</v>
      </c>
      <c r="AN686" s="259" t="s">
        <v>565</v>
      </c>
      <c r="AO686" s="259" t="s">
        <v>565</v>
      </c>
      <c r="AP686" s="259" t="s">
        <v>565</v>
      </c>
      <c r="AQ686" s="259" t="s">
        <v>565</v>
      </c>
      <c r="AR686" s="259" t="s">
        <v>565</v>
      </c>
      <c r="AS686" s="259" t="s">
        <v>565</v>
      </c>
      <c r="AT686" s="259" t="s">
        <v>565</v>
      </c>
      <c r="AU686" s="259" t="s">
        <v>565</v>
      </c>
      <c r="AV686" s="259" t="s">
        <v>565</v>
      </c>
      <c r="AW686" s="259" t="s">
        <v>565</v>
      </c>
      <c r="AX686" s="259" t="s">
        <v>565</v>
      </c>
      <c r="AY686" s="259" t="s">
        <v>565</v>
      </c>
      <c r="AZ686" s="259" t="s">
        <v>565</v>
      </c>
      <c r="BA686" s="259" t="s">
        <v>565</v>
      </c>
    </row>
    <row r="687" spans="4:53">
      <c r="D687" s="259" t="s">
        <v>565</v>
      </c>
      <c r="E687" s="259" t="s">
        <v>565</v>
      </c>
      <c r="F687" s="259" t="s">
        <v>565</v>
      </c>
      <c r="G687" s="259" t="s">
        <v>565</v>
      </c>
      <c r="H687" s="259" t="s">
        <v>565</v>
      </c>
      <c r="I687" s="259" t="s">
        <v>565</v>
      </c>
      <c r="J687" s="259" t="s">
        <v>565</v>
      </c>
      <c r="K687" s="259" t="s">
        <v>565</v>
      </c>
      <c r="L687" s="259" t="s">
        <v>565</v>
      </c>
      <c r="M687" s="259" t="s">
        <v>565</v>
      </c>
      <c r="N687" s="259" t="s">
        <v>565</v>
      </c>
      <c r="O687" s="259" t="s">
        <v>565</v>
      </c>
      <c r="P687" s="259" t="s">
        <v>565</v>
      </c>
      <c r="Q687" s="259" t="s">
        <v>565</v>
      </c>
      <c r="R687" s="259" t="s">
        <v>565</v>
      </c>
      <c r="S687" s="259" t="s">
        <v>565</v>
      </c>
      <c r="T687" s="259" t="s">
        <v>565</v>
      </c>
      <c r="U687" s="259" t="s">
        <v>565</v>
      </c>
      <c r="V687" s="260" t="s">
        <v>565</v>
      </c>
      <c r="W687" s="260" t="s">
        <v>565</v>
      </c>
      <c r="X687" s="259" t="s">
        <v>565</v>
      </c>
      <c r="Y687" s="259" t="s">
        <v>565</v>
      </c>
      <c r="Z687" s="259" t="s">
        <v>565</v>
      </c>
      <c r="AA687" s="259" t="s">
        <v>565</v>
      </c>
      <c r="AB687" s="259" t="s">
        <v>565</v>
      </c>
      <c r="AC687" s="259" t="s">
        <v>565</v>
      </c>
      <c r="AD687" s="259" t="s">
        <v>565</v>
      </c>
      <c r="AE687" s="259" t="s">
        <v>565</v>
      </c>
      <c r="AF687" s="259" t="s">
        <v>565</v>
      </c>
      <c r="AG687" s="259" t="s">
        <v>565</v>
      </c>
      <c r="AH687" s="259" t="s">
        <v>565</v>
      </c>
      <c r="AI687" s="259" t="s">
        <v>565</v>
      </c>
      <c r="AJ687" s="259" t="s">
        <v>565</v>
      </c>
      <c r="AK687" s="259" t="s">
        <v>565</v>
      </c>
      <c r="AL687" s="259" t="s">
        <v>565</v>
      </c>
      <c r="AM687" s="259" t="s">
        <v>565</v>
      </c>
      <c r="AN687" s="259" t="s">
        <v>565</v>
      </c>
      <c r="AO687" s="259" t="s">
        <v>565</v>
      </c>
      <c r="AP687" s="259" t="s">
        <v>565</v>
      </c>
      <c r="AQ687" s="259" t="s">
        <v>565</v>
      </c>
      <c r="AR687" s="259" t="s">
        <v>565</v>
      </c>
      <c r="AS687" s="259" t="s">
        <v>565</v>
      </c>
      <c r="AT687" s="259" t="s">
        <v>565</v>
      </c>
      <c r="AU687" s="259" t="s">
        <v>565</v>
      </c>
      <c r="AV687" s="259" t="s">
        <v>565</v>
      </c>
      <c r="AW687" s="259" t="s">
        <v>565</v>
      </c>
      <c r="AX687" s="259" t="s">
        <v>565</v>
      </c>
      <c r="AY687" s="259" t="s">
        <v>565</v>
      </c>
      <c r="AZ687" s="259" t="s">
        <v>565</v>
      </c>
      <c r="BA687" s="259" t="s">
        <v>565</v>
      </c>
    </row>
    <row r="688" spans="4:53">
      <c r="D688" s="259" t="s">
        <v>565</v>
      </c>
      <c r="E688" s="259" t="s">
        <v>565</v>
      </c>
      <c r="F688" s="259" t="s">
        <v>565</v>
      </c>
      <c r="G688" s="259" t="s">
        <v>565</v>
      </c>
      <c r="H688" s="259" t="s">
        <v>565</v>
      </c>
      <c r="I688" s="259" t="s">
        <v>565</v>
      </c>
      <c r="J688" s="259" t="s">
        <v>565</v>
      </c>
      <c r="K688" s="259" t="s">
        <v>565</v>
      </c>
      <c r="L688" s="259" t="s">
        <v>565</v>
      </c>
      <c r="M688" s="259" t="s">
        <v>565</v>
      </c>
      <c r="N688" s="259" t="s">
        <v>565</v>
      </c>
      <c r="O688" s="259" t="s">
        <v>565</v>
      </c>
      <c r="P688" s="259" t="s">
        <v>565</v>
      </c>
      <c r="Q688" s="259" t="s">
        <v>565</v>
      </c>
      <c r="R688" s="259" t="s">
        <v>565</v>
      </c>
      <c r="S688" s="259" t="s">
        <v>565</v>
      </c>
      <c r="T688" s="259" t="s">
        <v>565</v>
      </c>
      <c r="U688" s="259" t="s">
        <v>565</v>
      </c>
      <c r="V688" s="260" t="s">
        <v>565</v>
      </c>
      <c r="W688" s="260" t="s">
        <v>565</v>
      </c>
      <c r="X688" s="259" t="s">
        <v>565</v>
      </c>
      <c r="Y688" s="259" t="s">
        <v>565</v>
      </c>
      <c r="Z688" s="259" t="s">
        <v>565</v>
      </c>
      <c r="AA688" s="259" t="s">
        <v>565</v>
      </c>
      <c r="AB688" s="259" t="s">
        <v>565</v>
      </c>
      <c r="AC688" s="259" t="s">
        <v>565</v>
      </c>
      <c r="AD688" s="259" t="s">
        <v>565</v>
      </c>
      <c r="AE688" s="259" t="s">
        <v>565</v>
      </c>
      <c r="AF688" s="259" t="s">
        <v>565</v>
      </c>
      <c r="AG688" s="259" t="s">
        <v>565</v>
      </c>
      <c r="AH688" s="259" t="s">
        <v>565</v>
      </c>
      <c r="AI688" s="259" t="s">
        <v>565</v>
      </c>
      <c r="AJ688" s="259" t="s">
        <v>565</v>
      </c>
      <c r="AK688" s="259" t="s">
        <v>565</v>
      </c>
      <c r="AL688" s="259" t="s">
        <v>565</v>
      </c>
      <c r="AM688" s="259" t="s">
        <v>565</v>
      </c>
      <c r="AN688" s="259" t="s">
        <v>565</v>
      </c>
      <c r="AO688" s="259" t="s">
        <v>565</v>
      </c>
      <c r="AP688" s="259" t="s">
        <v>565</v>
      </c>
      <c r="AQ688" s="259" t="s">
        <v>565</v>
      </c>
      <c r="AR688" s="259" t="s">
        <v>565</v>
      </c>
      <c r="AS688" s="259" t="s">
        <v>565</v>
      </c>
      <c r="AT688" s="259" t="s">
        <v>565</v>
      </c>
      <c r="AU688" s="259" t="s">
        <v>565</v>
      </c>
      <c r="AV688" s="259" t="s">
        <v>565</v>
      </c>
      <c r="AW688" s="259" t="s">
        <v>565</v>
      </c>
      <c r="AX688" s="259" t="s">
        <v>565</v>
      </c>
      <c r="AY688" s="259" t="s">
        <v>565</v>
      </c>
      <c r="AZ688" s="259" t="s">
        <v>565</v>
      </c>
      <c r="BA688" s="259" t="s">
        <v>565</v>
      </c>
    </row>
    <row r="689" spans="4:53">
      <c r="D689" s="259" t="s">
        <v>565</v>
      </c>
      <c r="E689" s="259" t="s">
        <v>565</v>
      </c>
      <c r="F689" s="259" t="s">
        <v>565</v>
      </c>
      <c r="G689" s="259" t="s">
        <v>565</v>
      </c>
      <c r="H689" s="259" t="s">
        <v>565</v>
      </c>
      <c r="I689" s="259" t="s">
        <v>565</v>
      </c>
      <c r="J689" s="259" t="s">
        <v>565</v>
      </c>
      <c r="K689" s="259" t="s">
        <v>565</v>
      </c>
      <c r="L689" s="259" t="s">
        <v>565</v>
      </c>
      <c r="M689" s="259" t="s">
        <v>565</v>
      </c>
      <c r="N689" s="259" t="s">
        <v>565</v>
      </c>
      <c r="O689" s="259" t="s">
        <v>565</v>
      </c>
      <c r="P689" s="259" t="s">
        <v>565</v>
      </c>
      <c r="Q689" s="259" t="s">
        <v>565</v>
      </c>
      <c r="R689" s="259" t="s">
        <v>565</v>
      </c>
      <c r="S689" s="259" t="s">
        <v>565</v>
      </c>
      <c r="T689" s="259" t="s">
        <v>565</v>
      </c>
      <c r="U689" s="259" t="s">
        <v>565</v>
      </c>
      <c r="V689" s="260" t="s">
        <v>565</v>
      </c>
      <c r="W689" s="260" t="s">
        <v>565</v>
      </c>
      <c r="X689" s="259" t="s">
        <v>565</v>
      </c>
      <c r="Y689" s="259" t="s">
        <v>565</v>
      </c>
      <c r="Z689" s="259" t="s">
        <v>565</v>
      </c>
      <c r="AA689" s="259" t="s">
        <v>565</v>
      </c>
      <c r="AB689" s="259" t="s">
        <v>565</v>
      </c>
      <c r="AC689" s="259" t="s">
        <v>565</v>
      </c>
      <c r="AD689" s="259" t="s">
        <v>565</v>
      </c>
      <c r="AE689" s="259" t="s">
        <v>565</v>
      </c>
      <c r="AF689" s="259" t="s">
        <v>565</v>
      </c>
      <c r="AG689" s="259" t="s">
        <v>565</v>
      </c>
      <c r="AH689" s="259" t="s">
        <v>565</v>
      </c>
      <c r="AI689" s="259" t="s">
        <v>565</v>
      </c>
      <c r="AJ689" s="259" t="s">
        <v>565</v>
      </c>
      <c r="AK689" s="259" t="s">
        <v>565</v>
      </c>
      <c r="AL689" s="259" t="s">
        <v>565</v>
      </c>
      <c r="AM689" s="259" t="s">
        <v>565</v>
      </c>
      <c r="AN689" s="259" t="s">
        <v>565</v>
      </c>
      <c r="AO689" s="259" t="s">
        <v>565</v>
      </c>
      <c r="AP689" s="259" t="s">
        <v>565</v>
      </c>
      <c r="AQ689" s="259" t="s">
        <v>565</v>
      </c>
      <c r="AR689" s="259" t="s">
        <v>565</v>
      </c>
      <c r="AS689" s="259" t="s">
        <v>565</v>
      </c>
      <c r="AT689" s="259" t="s">
        <v>565</v>
      </c>
      <c r="AU689" s="259" t="s">
        <v>565</v>
      </c>
      <c r="AV689" s="259" t="s">
        <v>565</v>
      </c>
      <c r="AW689" s="259" t="s">
        <v>565</v>
      </c>
      <c r="AX689" s="259" t="s">
        <v>565</v>
      </c>
      <c r="AY689" s="259" t="s">
        <v>565</v>
      </c>
      <c r="AZ689" s="259" t="s">
        <v>565</v>
      </c>
      <c r="BA689" s="259" t="s">
        <v>565</v>
      </c>
    </row>
    <row r="690" spans="4:53">
      <c r="D690" s="259" t="s">
        <v>565</v>
      </c>
      <c r="E690" s="259" t="s">
        <v>565</v>
      </c>
      <c r="F690" s="259" t="s">
        <v>565</v>
      </c>
      <c r="G690" s="259" t="s">
        <v>565</v>
      </c>
      <c r="H690" s="259" t="s">
        <v>565</v>
      </c>
      <c r="I690" s="259" t="s">
        <v>565</v>
      </c>
      <c r="J690" s="259" t="s">
        <v>565</v>
      </c>
      <c r="K690" s="259" t="s">
        <v>565</v>
      </c>
      <c r="L690" s="259" t="s">
        <v>565</v>
      </c>
      <c r="M690" s="259" t="s">
        <v>565</v>
      </c>
      <c r="N690" s="259" t="s">
        <v>565</v>
      </c>
      <c r="O690" s="259" t="s">
        <v>565</v>
      </c>
      <c r="P690" s="259" t="s">
        <v>565</v>
      </c>
      <c r="Q690" s="259" t="s">
        <v>565</v>
      </c>
      <c r="R690" s="259" t="s">
        <v>565</v>
      </c>
      <c r="S690" s="259" t="s">
        <v>565</v>
      </c>
      <c r="T690" s="259" t="s">
        <v>565</v>
      </c>
      <c r="U690" s="259" t="s">
        <v>565</v>
      </c>
      <c r="V690" s="260" t="s">
        <v>565</v>
      </c>
      <c r="W690" s="260" t="s">
        <v>565</v>
      </c>
      <c r="X690" s="259" t="s">
        <v>565</v>
      </c>
      <c r="Y690" s="259" t="s">
        <v>565</v>
      </c>
      <c r="Z690" s="259" t="s">
        <v>565</v>
      </c>
      <c r="AA690" s="259" t="s">
        <v>565</v>
      </c>
      <c r="AB690" s="259" t="s">
        <v>565</v>
      </c>
      <c r="AC690" s="259" t="s">
        <v>565</v>
      </c>
      <c r="AD690" s="259" t="s">
        <v>565</v>
      </c>
      <c r="AE690" s="259" t="s">
        <v>565</v>
      </c>
      <c r="AF690" s="259" t="s">
        <v>565</v>
      </c>
      <c r="AG690" s="259" t="s">
        <v>565</v>
      </c>
      <c r="AH690" s="259" t="s">
        <v>565</v>
      </c>
      <c r="AI690" s="259" t="s">
        <v>565</v>
      </c>
      <c r="AJ690" s="259" t="s">
        <v>565</v>
      </c>
      <c r="AK690" s="259" t="s">
        <v>565</v>
      </c>
      <c r="AL690" s="259" t="s">
        <v>565</v>
      </c>
      <c r="AM690" s="259" t="s">
        <v>565</v>
      </c>
      <c r="AN690" s="259" t="s">
        <v>565</v>
      </c>
      <c r="AO690" s="259" t="s">
        <v>565</v>
      </c>
      <c r="AP690" s="259" t="s">
        <v>565</v>
      </c>
      <c r="AQ690" s="259" t="s">
        <v>565</v>
      </c>
      <c r="AR690" s="259" t="s">
        <v>565</v>
      </c>
      <c r="AS690" s="259" t="s">
        <v>565</v>
      </c>
      <c r="AT690" s="259" t="s">
        <v>565</v>
      </c>
      <c r="AU690" s="259" t="s">
        <v>565</v>
      </c>
      <c r="AV690" s="259" t="s">
        <v>565</v>
      </c>
      <c r="AW690" s="259" t="s">
        <v>565</v>
      </c>
      <c r="AX690" s="259" t="s">
        <v>565</v>
      </c>
      <c r="AY690" s="259" t="s">
        <v>565</v>
      </c>
      <c r="AZ690" s="259" t="s">
        <v>565</v>
      </c>
      <c r="BA690" s="259" t="s">
        <v>565</v>
      </c>
    </row>
    <row r="691" spans="4:53">
      <c r="D691" s="259" t="s">
        <v>565</v>
      </c>
      <c r="E691" s="259" t="s">
        <v>565</v>
      </c>
      <c r="F691" s="259" t="s">
        <v>565</v>
      </c>
      <c r="G691" s="259" t="s">
        <v>565</v>
      </c>
      <c r="H691" s="259" t="s">
        <v>565</v>
      </c>
      <c r="I691" s="259" t="s">
        <v>565</v>
      </c>
      <c r="J691" s="259" t="s">
        <v>565</v>
      </c>
      <c r="K691" s="259" t="s">
        <v>565</v>
      </c>
      <c r="L691" s="259" t="s">
        <v>565</v>
      </c>
      <c r="M691" s="259" t="s">
        <v>565</v>
      </c>
      <c r="N691" s="259" t="s">
        <v>565</v>
      </c>
      <c r="O691" s="259" t="s">
        <v>565</v>
      </c>
      <c r="P691" s="259" t="s">
        <v>565</v>
      </c>
      <c r="Q691" s="259" t="s">
        <v>565</v>
      </c>
      <c r="R691" s="259" t="s">
        <v>565</v>
      </c>
      <c r="S691" s="259" t="s">
        <v>565</v>
      </c>
      <c r="T691" s="259" t="s">
        <v>565</v>
      </c>
      <c r="U691" s="259" t="s">
        <v>565</v>
      </c>
      <c r="V691" s="260" t="s">
        <v>565</v>
      </c>
      <c r="W691" s="260" t="s">
        <v>565</v>
      </c>
      <c r="X691" s="259" t="s">
        <v>565</v>
      </c>
      <c r="Y691" s="259" t="s">
        <v>565</v>
      </c>
      <c r="Z691" s="259" t="s">
        <v>565</v>
      </c>
      <c r="AA691" s="259" t="s">
        <v>565</v>
      </c>
      <c r="AB691" s="259" t="s">
        <v>565</v>
      </c>
      <c r="AC691" s="259" t="s">
        <v>565</v>
      </c>
      <c r="AD691" s="259" t="s">
        <v>565</v>
      </c>
      <c r="AE691" s="259" t="s">
        <v>565</v>
      </c>
      <c r="AF691" s="259" t="s">
        <v>565</v>
      </c>
      <c r="AG691" s="259" t="s">
        <v>565</v>
      </c>
      <c r="AH691" s="259" t="s">
        <v>565</v>
      </c>
      <c r="AI691" s="259" t="s">
        <v>565</v>
      </c>
      <c r="AJ691" s="259" t="s">
        <v>565</v>
      </c>
      <c r="AK691" s="259" t="s">
        <v>565</v>
      </c>
      <c r="AL691" s="259" t="s">
        <v>565</v>
      </c>
      <c r="AM691" s="259" t="s">
        <v>565</v>
      </c>
      <c r="AN691" s="259" t="s">
        <v>565</v>
      </c>
      <c r="AO691" s="259" t="s">
        <v>565</v>
      </c>
      <c r="AP691" s="259" t="s">
        <v>565</v>
      </c>
      <c r="AQ691" s="259" t="s">
        <v>565</v>
      </c>
      <c r="AR691" s="259" t="s">
        <v>565</v>
      </c>
      <c r="AS691" s="259" t="s">
        <v>565</v>
      </c>
      <c r="AT691" s="259" t="s">
        <v>565</v>
      </c>
      <c r="AU691" s="259" t="s">
        <v>565</v>
      </c>
      <c r="AV691" s="259" t="s">
        <v>565</v>
      </c>
      <c r="AW691" s="259" t="s">
        <v>565</v>
      </c>
      <c r="AX691" s="259" t="s">
        <v>565</v>
      </c>
      <c r="AY691" s="259" t="s">
        <v>565</v>
      </c>
      <c r="AZ691" s="259" t="s">
        <v>565</v>
      </c>
      <c r="BA691" s="259" t="s">
        <v>565</v>
      </c>
    </row>
    <row r="692" spans="4:53">
      <c r="D692" s="259" t="s">
        <v>565</v>
      </c>
      <c r="E692" s="259" t="s">
        <v>565</v>
      </c>
      <c r="F692" s="259" t="s">
        <v>565</v>
      </c>
      <c r="G692" s="259" t="s">
        <v>565</v>
      </c>
      <c r="H692" s="259" t="s">
        <v>565</v>
      </c>
      <c r="I692" s="259" t="s">
        <v>565</v>
      </c>
      <c r="J692" s="259" t="s">
        <v>565</v>
      </c>
      <c r="K692" s="259" t="s">
        <v>565</v>
      </c>
      <c r="L692" s="259" t="s">
        <v>565</v>
      </c>
      <c r="M692" s="259" t="s">
        <v>565</v>
      </c>
      <c r="N692" s="259" t="s">
        <v>565</v>
      </c>
      <c r="O692" s="259" t="s">
        <v>565</v>
      </c>
      <c r="P692" s="259" t="s">
        <v>565</v>
      </c>
      <c r="Q692" s="259" t="s">
        <v>565</v>
      </c>
      <c r="R692" s="259" t="s">
        <v>565</v>
      </c>
      <c r="S692" s="259" t="s">
        <v>565</v>
      </c>
      <c r="T692" s="259" t="s">
        <v>565</v>
      </c>
      <c r="U692" s="259" t="s">
        <v>565</v>
      </c>
      <c r="V692" s="260" t="s">
        <v>565</v>
      </c>
      <c r="W692" s="260" t="s">
        <v>565</v>
      </c>
      <c r="X692" s="259" t="s">
        <v>565</v>
      </c>
      <c r="Y692" s="259" t="s">
        <v>565</v>
      </c>
      <c r="Z692" s="259" t="s">
        <v>565</v>
      </c>
      <c r="AA692" s="259" t="s">
        <v>565</v>
      </c>
      <c r="AB692" s="259" t="s">
        <v>565</v>
      </c>
      <c r="AC692" s="259" t="s">
        <v>565</v>
      </c>
      <c r="AD692" s="259" t="s">
        <v>565</v>
      </c>
      <c r="AE692" s="259" t="s">
        <v>565</v>
      </c>
      <c r="AF692" s="259" t="s">
        <v>565</v>
      </c>
      <c r="AG692" s="259" t="s">
        <v>565</v>
      </c>
      <c r="AH692" s="259" t="s">
        <v>565</v>
      </c>
      <c r="AI692" s="259" t="s">
        <v>565</v>
      </c>
      <c r="AJ692" s="259" t="s">
        <v>565</v>
      </c>
      <c r="AK692" s="259" t="s">
        <v>565</v>
      </c>
      <c r="AL692" s="259" t="s">
        <v>565</v>
      </c>
      <c r="AM692" s="259" t="s">
        <v>565</v>
      </c>
      <c r="AN692" s="259" t="s">
        <v>565</v>
      </c>
      <c r="AO692" s="259" t="s">
        <v>565</v>
      </c>
      <c r="AP692" s="259" t="s">
        <v>565</v>
      </c>
      <c r="AQ692" s="259" t="s">
        <v>565</v>
      </c>
      <c r="AR692" s="259" t="s">
        <v>565</v>
      </c>
      <c r="AS692" s="259" t="s">
        <v>565</v>
      </c>
      <c r="AT692" s="259" t="s">
        <v>565</v>
      </c>
      <c r="AU692" s="259" t="s">
        <v>565</v>
      </c>
      <c r="AV692" s="259" t="s">
        <v>565</v>
      </c>
      <c r="AW692" s="259" t="s">
        <v>565</v>
      </c>
      <c r="AX692" s="259" t="s">
        <v>565</v>
      </c>
      <c r="AY692" s="259" t="s">
        <v>565</v>
      </c>
      <c r="AZ692" s="259" t="s">
        <v>565</v>
      </c>
      <c r="BA692" s="259" t="s">
        <v>565</v>
      </c>
    </row>
    <row r="693" spans="4:53">
      <c r="D693" s="259" t="s">
        <v>565</v>
      </c>
      <c r="E693" s="259" t="s">
        <v>565</v>
      </c>
      <c r="F693" s="259" t="s">
        <v>565</v>
      </c>
      <c r="G693" s="259" t="s">
        <v>565</v>
      </c>
      <c r="H693" s="259" t="s">
        <v>565</v>
      </c>
      <c r="I693" s="259" t="s">
        <v>565</v>
      </c>
      <c r="J693" s="259" t="s">
        <v>565</v>
      </c>
      <c r="K693" s="259" t="s">
        <v>565</v>
      </c>
      <c r="L693" s="259" t="s">
        <v>565</v>
      </c>
      <c r="M693" s="259" t="s">
        <v>565</v>
      </c>
      <c r="N693" s="259" t="s">
        <v>565</v>
      </c>
      <c r="O693" s="259" t="s">
        <v>565</v>
      </c>
      <c r="P693" s="259" t="s">
        <v>565</v>
      </c>
      <c r="Q693" s="259" t="s">
        <v>565</v>
      </c>
      <c r="R693" s="259" t="s">
        <v>565</v>
      </c>
      <c r="S693" s="259" t="s">
        <v>565</v>
      </c>
      <c r="T693" s="259" t="s">
        <v>565</v>
      </c>
      <c r="U693" s="259" t="s">
        <v>565</v>
      </c>
      <c r="V693" s="260" t="s">
        <v>565</v>
      </c>
      <c r="W693" s="260" t="s">
        <v>565</v>
      </c>
      <c r="X693" s="259" t="s">
        <v>565</v>
      </c>
      <c r="Y693" s="259" t="s">
        <v>565</v>
      </c>
      <c r="Z693" s="259" t="s">
        <v>565</v>
      </c>
      <c r="AA693" s="259" t="s">
        <v>565</v>
      </c>
      <c r="AB693" s="259" t="s">
        <v>565</v>
      </c>
      <c r="AC693" s="259" t="s">
        <v>565</v>
      </c>
      <c r="AD693" s="259" t="s">
        <v>565</v>
      </c>
      <c r="AE693" s="259" t="s">
        <v>565</v>
      </c>
      <c r="AF693" s="259" t="s">
        <v>565</v>
      </c>
      <c r="AG693" s="259" t="s">
        <v>565</v>
      </c>
      <c r="AH693" s="259" t="s">
        <v>565</v>
      </c>
      <c r="AI693" s="259" t="s">
        <v>565</v>
      </c>
      <c r="AJ693" s="259" t="s">
        <v>565</v>
      </c>
      <c r="AK693" s="259" t="s">
        <v>565</v>
      </c>
      <c r="AL693" s="259" t="s">
        <v>565</v>
      </c>
      <c r="AM693" s="259" t="s">
        <v>565</v>
      </c>
      <c r="AN693" s="259" t="s">
        <v>565</v>
      </c>
      <c r="AO693" s="259" t="s">
        <v>565</v>
      </c>
      <c r="AP693" s="259" t="s">
        <v>565</v>
      </c>
      <c r="AQ693" s="259" t="s">
        <v>565</v>
      </c>
      <c r="AR693" s="259" t="s">
        <v>565</v>
      </c>
      <c r="AS693" s="259" t="s">
        <v>565</v>
      </c>
      <c r="AT693" s="259" t="s">
        <v>565</v>
      </c>
      <c r="AU693" s="259" t="s">
        <v>565</v>
      </c>
      <c r="AV693" s="259" t="s">
        <v>565</v>
      </c>
      <c r="AW693" s="259" t="s">
        <v>565</v>
      </c>
      <c r="AX693" s="259" t="s">
        <v>565</v>
      </c>
      <c r="AY693" s="259" t="s">
        <v>565</v>
      </c>
      <c r="AZ693" s="259" t="s">
        <v>565</v>
      </c>
      <c r="BA693" s="259" t="s">
        <v>565</v>
      </c>
    </row>
    <row r="694" spans="4:53">
      <c r="D694" s="259" t="s">
        <v>565</v>
      </c>
      <c r="E694" s="259" t="s">
        <v>565</v>
      </c>
      <c r="F694" s="259" t="s">
        <v>565</v>
      </c>
      <c r="G694" s="259" t="s">
        <v>565</v>
      </c>
      <c r="H694" s="259" t="s">
        <v>565</v>
      </c>
      <c r="I694" s="259" t="s">
        <v>565</v>
      </c>
      <c r="J694" s="259" t="s">
        <v>565</v>
      </c>
      <c r="K694" s="259" t="s">
        <v>565</v>
      </c>
      <c r="L694" s="259" t="s">
        <v>565</v>
      </c>
      <c r="M694" s="259" t="s">
        <v>565</v>
      </c>
      <c r="N694" s="259" t="s">
        <v>565</v>
      </c>
      <c r="O694" s="259" t="s">
        <v>565</v>
      </c>
      <c r="P694" s="259" t="s">
        <v>565</v>
      </c>
      <c r="Q694" s="259" t="s">
        <v>565</v>
      </c>
      <c r="R694" s="259" t="s">
        <v>565</v>
      </c>
      <c r="S694" s="259" t="s">
        <v>565</v>
      </c>
      <c r="T694" s="259" t="s">
        <v>565</v>
      </c>
      <c r="U694" s="259" t="s">
        <v>565</v>
      </c>
      <c r="V694" s="260" t="s">
        <v>565</v>
      </c>
      <c r="W694" s="260" t="s">
        <v>565</v>
      </c>
      <c r="X694" s="259" t="s">
        <v>565</v>
      </c>
      <c r="Y694" s="259" t="s">
        <v>565</v>
      </c>
      <c r="Z694" s="259" t="s">
        <v>565</v>
      </c>
      <c r="AA694" s="259" t="s">
        <v>565</v>
      </c>
      <c r="AB694" s="259" t="s">
        <v>565</v>
      </c>
      <c r="AC694" s="259" t="s">
        <v>565</v>
      </c>
      <c r="AD694" s="259" t="s">
        <v>565</v>
      </c>
      <c r="AE694" s="259" t="s">
        <v>565</v>
      </c>
      <c r="AF694" s="259" t="s">
        <v>565</v>
      </c>
      <c r="AG694" s="259" t="s">
        <v>565</v>
      </c>
      <c r="AH694" s="259" t="s">
        <v>565</v>
      </c>
      <c r="AI694" s="259" t="s">
        <v>565</v>
      </c>
      <c r="AJ694" s="259" t="s">
        <v>565</v>
      </c>
      <c r="AK694" s="259" t="s">
        <v>565</v>
      </c>
      <c r="AL694" s="259" t="s">
        <v>565</v>
      </c>
      <c r="AM694" s="259" t="s">
        <v>565</v>
      </c>
      <c r="AN694" s="259" t="s">
        <v>565</v>
      </c>
      <c r="AO694" s="259" t="s">
        <v>565</v>
      </c>
      <c r="AP694" s="259" t="s">
        <v>565</v>
      </c>
      <c r="AQ694" s="259" t="s">
        <v>565</v>
      </c>
      <c r="AR694" s="259" t="s">
        <v>565</v>
      </c>
      <c r="AS694" s="259" t="s">
        <v>565</v>
      </c>
      <c r="AT694" s="259" t="s">
        <v>565</v>
      </c>
      <c r="AU694" s="259" t="s">
        <v>565</v>
      </c>
      <c r="AV694" s="259" t="s">
        <v>565</v>
      </c>
      <c r="AW694" s="259" t="s">
        <v>565</v>
      </c>
      <c r="AX694" s="259" t="s">
        <v>565</v>
      </c>
      <c r="AY694" s="259" t="s">
        <v>565</v>
      </c>
      <c r="AZ694" s="259" t="s">
        <v>565</v>
      </c>
      <c r="BA694" s="259" t="s">
        <v>565</v>
      </c>
    </row>
    <row r="695" spans="4:53">
      <c r="D695" s="259" t="s">
        <v>565</v>
      </c>
      <c r="E695" s="259" t="s">
        <v>565</v>
      </c>
      <c r="F695" s="259" t="s">
        <v>565</v>
      </c>
      <c r="G695" s="259" t="s">
        <v>565</v>
      </c>
      <c r="H695" s="259" t="s">
        <v>565</v>
      </c>
      <c r="I695" s="259" t="s">
        <v>565</v>
      </c>
      <c r="J695" s="259" t="s">
        <v>565</v>
      </c>
      <c r="K695" s="259" t="s">
        <v>565</v>
      </c>
      <c r="L695" s="259" t="s">
        <v>565</v>
      </c>
      <c r="M695" s="259" t="s">
        <v>565</v>
      </c>
      <c r="N695" s="259" t="s">
        <v>565</v>
      </c>
      <c r="O695" s="259" t="s">
        <v>565</v>
      </c>
      <c r="P695" s="259" t="s">
        <v>565</v>
      </c>
      <c r="Q695" s="259" t="s">
        <v>565</v>
      </c>
      <c r="R695" s="259" t="s">
        <v>565</v>
      </c>
      <c r="S695" s="259" t="s">
        <v>565</v>
      </c>
      <c r="T695" s="259" t="s">
        <v>565</v>
      </c>
      <c r="U695" s="259" t="s">
        <v>565</v>
      </c>
      <c r="V695" s="260" t="s">
        <v>565</v>
      </c>
      <c r="W695" s="260" t="s">
        <v>565</v>
      </c>
      <c r="X695" s="259" t="s">
        <v>565</v>
      </c>
      <c r="Y695" s="259" t="s">
        <v>565</v>
      </c>
      <c r="Z695" s="259" t="s">
        <v>565</v>
      </c>
      <c r="AA695" s="259" t="s">
        <v>565</v>
      </c>
      <c r="AB695" s="259" t="s">
        <v>565</v>
      </c>
      <c r="AC695" s="259" t="s">
        <v>565</v>
      </c>
      <c r="AD695" s="259" t="s">
        <v>565</v>
      </c>
      <c r="AE695" s="259" t="s">
        <v>565</v>
      </c>
      <c r="AF695" s="259" t="s">
        <v>565</v>
      </c>
      <c r="AG695" s="259" t="s">
        <v>565</v>
      </c>
      <c r="AH695" s="259" t="s">
        <v>565</v>
      </c>
      <c r="AI695" s="259" t="s">
        <v>565</v>
      </c>
      <c r="AJ695" s="259" t="s">
        <v>565</v>
      </c>
      <c r="AK695" s="259" t="s">
        <v>565</v>
      </c>
      <c r="AL695" s="259" t="s">
        <v>565</v>
      </c>
      <c r="AM695" s="259" t="s">
        <v>565</v>
      </c>
      <c r="AN695" s="259" t="s">
        <v>565</v>
      </c>
      <c r="AO695" s="259" t="s">
        <v>565</v>
      </c>
      <c r="AP695" s="259" t="s">
        <v>565</v>
      </c>
      <c r="AQ695" s="259" t="s">
        <v>565</v>
      </c>
      <c r="AR695" s="259" t="s">
        <v>565</v>
      </c>
      <c r="AS695" s="259" t="s">
        <v>565</v>
      </c>
      <c r="AT695" s="259" t="s">
        <v>565</v>
      </c>
      <c r="AU695" s="259" t="s">
        <v>565</v>
      </c>
      <c r="AV695" s="259" t="s">
        <v>565</v>
      </c>
      <c r="AW695" s="259" t="s">
        <v>565</v>
      </c>
      <c r="AX695" s="259" t="s">
        <v>565</v>
      </c>
      <c r="AY695" s="259" t="s">
        <v>565</v>
      </c>
      <c r="AZ695" s="259" t="s">
        <v>565</v>
      </c>
      <c r="BA695" s="259" t="s">
        <v>565</v>
      </c>
    </row>
    <row r="696" spans="4:53">
      <c r="D696" s="259" t="s">
        <v>565</v>
      </c>
      <c r="E696" s="259" t="s">
        <v>565</v>
      </c>
      <c r="F696" s="259" t="s">
        <v>565</v>
      </c>
      <c r="G696" s="259" t="s">
        <v>565</v>
      </c>
      <c r="H696" s="259" t="s">
        <v>565</v>
      </c>
      <c r="I696" s="259" t="s">
        <v>565</v>
      </c>
      <c r="J696" s="259" t="s">
        <v>565</v>
      </c>
      <c r="K696" s="259" t="s">
        <v>565</v>
      </c>
      <c r="L696" s="259" t="s">
        <v>565</v>
      </c>
      <c r="M696" s="259" t="s">
        <v>565</v>
      </c>
      <c r="N696" s="259" t="s">
        <v>565</v>
      </c>
      <c r="O696" s="259" t="s">
        <v>565</v>
      </c>
      <c r="P696" s="259" t="s">
        <v>565</v>
      </c>
      <c r="Q696" s="259" t="s">
        <v>565</v>
      </c>
      <c r="R696" s="259" t="s">
        <v>565</v>
      </c>
      <c r="S696" s="259" t="s">
        <v>565</v>
      </c>
      <c r="T696" s="259" t="s">
        <v>565</v>
      </c>
      <c r="U696" s="259" t="s">
        <v>565</v>
      </c>
      <c r="V696" s="260" t="s">
        <v>565</v>
      </c>
      <c r="W696" s="260" t="s">
        <v>565</v>
      </c>
      <c r="X696" s="259" t="s">
        <v>565</v>
      </c>
      <c r="Y696" s="259" t="s">
        <v>565</v>
      </c>
      <c r="Z696" s="259" t="s">
        <v>565</v>
      </c>
      <c r="AA696" s="259" t="s">
        <v>565</v>
      </c>
      <c r="AB696" s="259" t="s">
        <v>565</v>
      </c>
      <c r="AC696" s="259" t="s">
        <v>565</v>
      </c>
      <c r="AD696" s="259" t="s">
        <v>565</v>
      </c>
      <c r="AE696" s="259" t="s">
        <v>565</v>
      </c>
      <c r="AF696" s="259" t="s">
        <v>565</v>
      </c>
      <c r="AG696" s="259" t="s">
        <v>565</v>
      </c>
      <c r="AH696" s="259" t="s">
        <v>565</v>
      </c>
      <c r="AI696" s="259" t="s">
        <v>565</v>
      </c>
      <c r="AJ696" s="259" t="s">
        <v>565</v>
      </c>
      <c r="AK696" s="259" t="s">
        <v>565</v>
      </c>
      <c r="AL696" s="259" t="s">
        <v>565</v>
      </c>
      <c r="AM696" s="259" t="s">
        <v>565</v>
      </c>
      <c r="AN696" s="259" t="s">
        <v>565</v>
      </c>
      <c r="AO696" s="259" t="s">
        <v>565</v>
      </c>
      <c r="AP696" s="259" t="s">
        <v>565</v>
      </c>
      <c r="AQ696" s="259" t="s">
        <v>565</v>
      </c>
      <c r="AR696" s="259" t="s">
        <v>565</v>
      </c>
      <c r="AS696" s="259" t="s">
        <v>565</v>
      </c>
      <c r="AT696" s="259" t="s">
        <v>565</v>
      </c>
      <c r="AU696" s="259" t="s">
        <v>565</v>
      </c>
      <c r="AV696" s="259" t="s">
        <v>565</v>
      </c>
      <c r="AW696" s="259" t="s">
        <v>565</v>
      </c>
      <c r="AX696" s="259" t="s">
        <v>565</v>
      </c>
      <c r="AY696" s="259" t="s">
        <v>565</v>
      </c>
      <c r="AZ696" s="259" t="s">
        <v>565</v>
      </c>
      <c r="BA696" s="259" t="s">
        <v>565</v>
      </c>
    </row>
    <row r="697" spans="4:53">
      <c r="D697" s="259" t="s">
        <v>565</v>
      </c>
      <c r="E697" s="259" t="s">
        <v>565</v>
      </c>
      <c r="F697" s="259" t="s">
        <v>565</v>
      </c>
      <c r="G697" s="259" t="s">
        <v>565</v>
      </c>
      <c r="H697" s="259" t="s">
        <v>565</v>
      </c>
      <c r="I697" s="259" t="s">
        <v>565</v>
      </c>
      <c r="J697" s="259" t="s">
        <v>565</v>
      </c>
      <c r="K697" s="259" t="s">
        <v>565</v>
      </c>
      <c r="L697" s="259" t="s">
        <v>565</v>
      </c>
      <c r="M697" s="259" t="s">
        <v>565</v>
      </c>
      <c r="N697" s="259" t="s">
        <v>565</v>
      </c>
      <c r="O697" s="259" t="s">
        <v>565</v>
      </c>
      <c r="P697" s="259" t="s">
        <v>565</v>
      </c>
      <c r="Q697" s="259" t="s">
        <v>565</v>
      </c>
      <c r="R697" s="259" t="s">
        <v>565</v>
      </c>
      <c r="S697" s="259" t="s">
        <v>565</v>
      </c>
      <c r="T697" s="259" t="s">
        <v>565</v>
      </c>
      <c r="U697" s="259" t="s">
        <v>565</v>
      </c>
      <c r="V697" s="260" t="s">
        <v>565</v>
      </c>
      <c r="W697" s="260" t="s">
        <v>565</v>
      </c>
      <c r="X697" s="259" t="s">
        <v>565</v>
      </c>
      <c r="Y697" s="259" t="s">
        <v>565</v>
      </c>
      <c r="Z697" s="259" t="s">
        <v>565</v>
      </c>
      <c r="AA697" s="259" t="s">
        <v>565</v>
      </c>
      <c r="AB697" s="259" t="s">
        <v>565</v>
      </c>
      <c r="AC697" s="259" t="s">
        <v>565</v>
      </c>
      <c r="AD697" s="259" t="s">
        <v>565</v>
      </c>
      <c r="AE697" s="259" t="s">
        <v>565</v>
      </c>
      <c r="AF697" s="259" t="s">
        <v>565</v>
      </c>
      <c r="AG697" s="259" t="s">
        <v>565</v>
      </c>
      <c r="AH697" s="259" t="s">
        <v>565</v>
      </c>
      <c r="AI697" s="259" t="s">
        <v>565</v>
      </c>
      <c r="AJ697" s="259" t="s">
        <v>565</v>
      </c>
      <c r="AK697" s="259" t="s">
        <v>565</v>
      </c>
      <c r="AL697" s="259" t="s">
        <v>565</v>
      </c>
      <c r="AM697" s="259" t="s">
        <v>565</v>
      </c>
      <c r="AN697" s="259" t="s">
        <v>565</v>
      </c>
      <c r="AO697" s="259" t="s">
        <v>565</v>
      </c>
      <c r="AP697" s="259" t="s">
        <v>565</v>
      </c>
      <c r="AQ697" s="259" t="s">
        <v>565</v>
      </c>
      <c r="AR697" s="259" t="s">
        <v>565</v>
      </c>
      <c r="AS697" s="259" t="s">
        <v>565</v>
      </c>
      <c r="AT697" s="259" t="s">
        <v>565</v>
      </c>
      <c r="AU697" s="259" t="s">
        <v>565</v>
      </c>
      <c r="AV697" s="259" t="s">
        <v>565</v>
      </c>
      <c r="AW697" s="259" t="s">
        <v>565</v>
      </c>
      <c r="AX697" s="259" t="s">
        <v>565</v>
      </c>
      <c r="AY697" s="259" t="s">
        <v>565</v>
      </c>
      <c r="AZ697" s="259" t="s">
        <v>565</v>
      </c>
      <c r="BA697" s="259" t="s">
        <v>565</v>
      </c>
    </row>
    <row r="698" spans="4:53">
      <c r="D698" s="259" t="s">
        <v>565</v>
      </c>
      <c r="E698" s="259" t="s">
        <v>565</v>
      </c>
      <c r="F698" s="259" t="s">
        <v>565</v>
      </c>
      <c r="G698" s="259" t="s">
        <v>565</v>
      </c>
      <c r="H698" s="259" t="s">
        <v>565</v>
      </c>
      <c r="I698" s="259" t="s">
        <v>565</v>
      </c>
      <c r="J698" s="259" t="s">
        <v>565</v>
      </c>
      <c r="K698" s="259" t="s">
        <v>565</v>
      </c>
      <c r="L698" s="259" t="s">
        <v>565</v>
      </c>
      <c r="M698" s="259" t="s">
        <v>565</v>
      </c>
      <c r="N698" s="259" t="s">
        <v>565</v>
      </c>
      <c r="O698" s="259" t="s">
        <v>565</v>
      </c>
      <c r="P698" s="259" t="s">
        <v>565</v>
      </c>
      <c r="Q698" s="259" t="s">
        <v>565</v>
      </c>
      <c r="R698" s="259" t="s">
        <v>565</v>
      </c>
      <c r="S698" s="259" t="s">
        <v>565</v>
      </c>
      <c r="T698" s="259" t="s">
        <v>565</v>
      </c>
      <c r="U698" s="259" t="s">
        <v>565</v>
      </c>
      <c r="V698" s="260" t="s">
        <v>565</v>
      </c>
      <c r="W698" s="260" t="s">
        <v>565</v>
      </c>
      <c r="X698" s="259" t="s">
        <v>565</v>
      </c>
      <c r="Y698" s="259" t="s">
        <v>565</v>
      </c>
      <c r="Z698" s="259" t="s">
        <v>565</v>
      </c>
      <c r="AA698" s="259" t="s">
        <v>565</v>
      </c>
      <c r="AB698" s="259" t="s">
        <v>565</v>
      </c>
      <c r="AC698" s="259" t="s">
        <v>565</v>
      </c>
      <c r="AD698" s="259" t="s">
        <v>565</v>
      </c>
      <c r="AE698" s="259" t="s">
        <v>565</v>
      </c>
      <c r="AF698" s="259" t="s">
        <v>565</v>
      </c>
      <c r="AG698" s="259" t="s">
        <v>565</v>
      </c>
      <c r="AH698" s="259" t="s">
        <v>565</v>
      </c>
      <c r="AI698" s="259" t="s">
        <v>565</v>
      </c>
      <c r="AJ698" s="259" t="s">
        <v>565</v>
      </c>
      <c r="AK698" s="259" t="s">
        <v>565</v>
      </c>
      <c r="AL698" s="259" t="s">
        <v>565</v>
      </c>
      <c r="AM698" s="259" t="s">
        <v>565</v>
      </c>
      <c r="AN698" s="259" t="s">
        <v>565</v>
      </c>
      <c r="AO698" s="259" t="s">
        <v>565</v>
      </c>
      <c r="AP698" s="259" t="s">
        <v>565</v>
      </c>
      <c r="AQ698" s="259" t="s">
        <v>565</v>
      </c>
      <c r="AR698" s="259" t="s">
        <v>565</v>
      </c>
      <c r="AS698" s="259" t="s">
        <v>565</v>
      </c>
      <c r="AT698" s="259" t="s">
        <v>565</v>
      </c>
      <c r="AU698" s="259" t="s">
        <v>565</v>
      </c>
      <c r="AV698" s="259" t="s">
        <v>565</v>
      </c>
      <c r="AW698" s="259" t="s">
        <v>565</v>
      </c>
      <c r="AX698" s="259" t="s">
        <v>565</v>
      </c>
      <c r="AY698" s="259" t="s">
        <v>565</v>
      </c>
      <c r="AZ698" s="259" t="s">
        <v>565</v>
      </c>
      <c r="BA698" s="259" t="s">
        <v>565</v>
      </c>
    </row>
    <row r="699" spans="4:53">
      <c r="D699" s="259" t="s">
        <v>565</v>
      </c>
      <c r="E699" s="259" t="s">
        <v>565</v>
      </c>
      <c r="F699" s="259" t="s">
        <v>565</v>
      </c>
      <c r="G699" s="259" t="s">
        <v>565</v>
      </c>
      <c r="H699" s="259" t="s">
        <v>565</v>
      </c>
      <c r="I699" s="259" t="s">
        <v>565</v>
      </c>
      <c r="J699" s="259" t="s">
        <v>565</v>
      </c>
      <c r="K699" s="259" t="s">
        <v>565</v>
      </c>
      <c r="L699" s="259" t="s">
        <v>565</v>
      </c>
      <c r="M699" s="259" t="s">
        <v>565</v>
      </c>
      <c r="N699" s="259" t="s">
        <v>565</v>
      </c>
      <c r="O699" s="259" t="s">
        <v>565</v>
      </c>
      <c r="P699" s="259" t="s">
        <v>565</v>
      </c>
      <c r="Q699" s="259" t="s">
        <v>565</v>
      </c>
      <c r="R699" s="259" t="s">
        <v>565</v>
      </c>
      <c r="S699" s="259" t="s">
        <v>565</v>
      </c>
      <c r="T699" s="259" t="s">
        <v>565</v>
      </c>
      <c r="U699" s="259" t="s">
        <v>565</v>
      </c>
      <c r="V699" s="260" t="s">
        <v>565</v>
      </c>
      <c r="W699" s="260" t="s">
        <v>565</v>
      </c>
      <c r="X699" s="259" t="s">
        <v>565</v>
      </c>
      <c r="Y699" s="259" t="s">
        <v>565</v>
      </c>
      <c r="Z699" s="259" t="s">
        <v>565</v>
      </c>
      <c r="AA699" s="259" t="s">
        <v>565</v>
      </c>
      <c r="AB699" s="259" t="s">
        <v>565</v>
      </c>
      <c r="AC699" s="259" t="s">
        <v>565</v>
      </c>
      <c r="AD699" s="259" t="s">
        <v>565</v>
      </c>
      <c r="AE699" s="259" t="s">
        <v>565</v>
      </c>
      <c r="AF699" s="259" t="s">
        <v>565</v>
      </c>
      <c r="AG699" s="259" t="s">
        <v>565</v>
      </c>
      <c r="AH699" s="259" t="s">
        <v>565</v>
      </c>
      <c r="AI699" s="259" t="s">
        <v>565</v>
      </c>
      <c r="AJ699" s="259" t="s">
        <v>565</v>
      </c>
      <c r="AK699" s="259" t="s">
        <v>565</v>
      </c>
      <c r="AL699" s="259" t="s">
        <v>565</v>
      </c>
      <c r="AM699" s="259" t="s">
        <v>565</v>
      </c>
      <c r="AN699" s="259" t="s">
        <v>565</v>
      </c>
      <c r="AO699" s="259" t="s">
        <v>565</v>
      </c>
      <c r="AP699" s="259" t="s">
        <v>565</v>
      </c>
      <c r="AQ699" s="259" t="s">
        <v>565</v>
      </c>
      <c r="AR699" s="259" t="s">
        <v>565</v>
      </c>
      <c r="AS699" s="259" t="s">
        <v>565</v>
      </c>
      <c r="AT699" s="259" t="s">
        <v>565</v>
      </c>
      <c r="AU699" s="259" t="s">
        <v>565</v>
      </c>
      <c r="AV699" s="259" t="s">
        <v>565</v>
      </c>
      <c r="AW699" s="259" t="s">
        <v>565</v>
      </c>
      <c r="AX699" s="259" t="s">
        <v>565</v>
      </c>
      <c r="AY699" s="259" t="s">
        <v>565</v>
      </c>
      <c r="AZ699" s="259" t="s">
        <v>565</v>
      </c>
      <c r="BA699" s="259" t="s">
        <v>565</v>
      </c>
    </row>
    <row r="700" spans="4:53">
      <c r="D700" s="259" t="s">
        <v>565</v>
      </c>
      <c r="E700" s="259" t="s">
        <v>565</v>
      </c>
      <c r="F700" s="259" t="s">
        <v>565</v>
      </c>
      <c r="G700" s="259" t="s">
        <v>565</v>
      </c>
      <c r="H700" s="259" t="s">
        <v>565</v>
      </c>
      <c r="I700" s="259" t="s">
        <v>565</v>
      </c>
      <c r="J700" s="259" t="s">
        <v>565</v>
      </c>
      <c r="K700" s="259" t="s">
        <v>565</v>
      </c>
      <c r="L700" s="259" t="s">
        <v>565</v>
      </c>
      <c r="M700" s="259" t="s">
        <v>565</v>
      </c>
      <c r="N700" s="259" t="s">
        <v>565</v>
      </c>
      <c r="O700" s="259" t="s">
        <v>565</v>
      </c>
      <c r="P700" s="259" t="s">
        <v>565</v>
      </c>
      <c r="Q700" s="259" t="s">
        <v>565</v>
      </c>
      <c r="R700" s="259" t="s">
        <v>565</v>
      </c>
      <c r="S700" s="259" t="s">
        <v>565</v>
      </c>
      <c r="T700" s="259" t="s">
        <v>565</v>
      </c>
      <c r="U700" s="259" t="s">
        <v>565</v>
      </c>
      <c r="V700" s="260" t="s">
        <v>565</v>
      </c>
      <c r="W700" s="260" t="s">
        <v>565</v>
      </c>
      <c r="X700" s="259" t="s">
        <v>565</v>
      </c>
      <c r="Y700" s="259" t="s">
        <v>565</v>
      </c>
      <c r="Z700" s="259" t="s">
        <v>565</v>
      </c>
      <c r="AA700" s="259" t="s">
        <v>565</v>
      </c>
      <c r="AB700" s="259" t="s">
        <v>565</v>
      </c>
      <c r="AC700" s="259" t="s">
        <v>565</v>
      </c>
      <c r="AD700" s="259" t="s">
        <v>565</v>
      </c>
      <c r="AE700" s="259" t="s">
        <v>565</v>
      </c>
      <c r="AF700" s="259" t="s">
        <v>565</v>
      </c>
      <c r="AG700" s="259" t="s">
        <v>565</v>
      </c>
      <c r="AH700" s="259" t="s">
        <v>565</v>
      </c>
      <c r="AI700" s="259" t="s">
        <v>565</v>
      </c>
      <c r="AJ700" s="259" t="s">
        <v>565</v>
      </c>
      <c r="AK700" s="259" t="s">
        <v>565</v>
      </c>
      <c r="AL700" s="259" t="s">
        <v>565</v>
      </c>
      <c r="AM700" s="259" t="s">
        <v>565</v>
      </c>
      <c r="AN700" s="259" t="s">
        <v>565</v>
      </c>
      <c r="AO700" s="259" t="s">
        <v>565</v>
      </c>
      <c r="AP700" s="259" t="s">
        <v>565</v>
      </c>
      <c r="AQ700" s="259" t="s">
        <v>565</v>
      </c>
      <c r="AR700" s="259" t="s">
        <v>565</v>
      </c>
      <c r="AS700" s="259" t="s">
        <v>565</v>
      </c>
      <c r="AT700" s="259" t="s">
        <v>565</v>
      </c>
      <c r="AU700" s="259" t="s">
        <v>565</v>
      </c>
      <c r="AV700" s="259" t="s">
        <v>565</v>
      </c>
      <c r="AW700" s="259" t="s">
        <v>565</v>
      </c>
      <c r="AX700" s="259" t="s">
        <v>565</v>
      </c>
      <c r="AY700" s="259" t="s">
        <v>565</v>
      </c>
      <c r="AZ700" s="259" t="s">
        <v>565</v>
      </c>
      <c r="BA700" s="259" t="s">
        <v>565</v>
      </c>
    </row>
    <row r="701" spans="4:53">
      <c r="D701" s="259" t="s">
        <v>565</v>
      </c>
      <c r="E701" s="259" t="s">
        <v>565</v>
      </c>
      <c r="F701" s="259" t="s">
        <v>565</v>
      </c>
      <c r="G701" s="259" t="s">
        <v>565</v>
      </c>
      <c r="H701" s="259" t="s">
        <v>565</v>
      </c>
      <c r="I701" s="259" t="s">
        <v>565</v>
      </c>
      <c r="J701" s="259" t="s">
        <v>565</v>
      </c>
      <c r="K701" s="259" t="s">
        <v>565</v>
      </c>
      <c r="L701" s="259" t="s">
        <v>565</v>
      </c>
      <c r="M701" s="259" t="s">
        <v>565</v>
      </c>
      <c r="N701" s="259" t="s">
        <v>565</v>
      </c>
      <c r="O701" s="259" t="s">
        <v>565</v>
      </c>
      <c r="P701" s="259" t="s">
        <v>565</v>
      </c>
      <c r="Q701" s="259" t="s">
        <v>565</v>
      </c>
      <c r="R701" s="259" t="s">
        <v>565</v>
      </c>
      <c r="S701" s="259" t="s">
        <v>565</v>
      </c>
      <c r="T701" s="259" t="s">
        <v>565</v>
      </c>
      <c r="U701" s="259" t="s">
        <v>565</v>
      </c>
      <c r="V701" s="260" t="s">
        <v>565</v>
      </c>
      <c r="W701" s="260" t="s">
        <v>565</v>
      </c>
      <c r="X701" s="259" t="s">
        <v>565</v>
      </c>
      <c r="Y701" s="259" t="s">
        <v>565</v>
      </c>
      <c r="Z701" s="259" t="s">
        <v>565</v>
      </c>
      <c r="AA701" s="259" t="s">
        <v>565</v>
      </c>
      <c r="AB701" s="259" t="s">
        <v>565</v>
      </c>
      <c r="AC701" s="259" t="s">
        <v>565</v>
      </c>
      <c r="AD701" s="259" t="s">
        <v>565</v>
      </c>
      <c r="AE701" s="259" t="s">
        <v>565</v>
      </c>
      <c r="AF701" s="259" t="s">
        <v>565</v>
      </c>
      <c r="AG701" s="259" t="s">
        <v>565</v>
      </c>
      <c r="AH701" s="259" t="s">
        <v>565</v>
      </c>
      <c r="AI701" s="259" t="s">
        <v>565</v>
      </c>
      <c r="AJ701" s="259" t="s">
        <v>565</v>
      </c>
      <c r="AK701" s="259" t="s">
        <v>565</v>
      </c>
      <c r="AL701" s="259" t="s">
        <v>565</v>
      </c>
      <c r="AM701" s="259" t="s">
        <v>565</v>
      </c>
      <c r="AN701" s="259" t="s">
        <v>565</v>
      </c>
      <c r="AO701" s="259" t="s">
        <v>565</v>
      </c>
      <c r="AP701" s="259" t="s">
        <v>565</v>
      </c>
      <c r="AQ701" s="259" t="s">
        <v>565</v>
      </c>
      <c r="AR701" s="259" t="s">
        <v>565</v>
      </c>
      <c r="AS701" s="259" t="s">
        <v>565</v>
      </c>
      <c r="AT701" s="259" t="s">
        <v>565</v>
      </c>
      <c r="AU701" s="259" t="s">
        <v>565</v>
      </c>
      <c r="AV701" s="259" t="s">
        <v>565</v>
      </c>
      <c r="AW701" s="259" t="s">
        <v>565</v>
      </c>
      <c r="AX701" s="259" t="s">
        <v>565</v>
      </c>
      <c r="AY701" s="259" t="s">
        <v>565</v>
      </c>
      <c r="AZ701" s="259" t="s">
        <v>565</v>
      </c>
      <c r="BA701" s="259" t="s">
        <v>565</v>
      </c>
    </row>
    <row r="702" spans="4:53">
      <c r="D702" s="259" t="s">
        <v>565</v>
      </c>
      <c r="E702" s="259" t="s">
        <v>565</v>
      </c>
      <c r="F702" s="259" t="s">
        <v>565</v>
      </c>
      <c r="G702" s="259" t="s">
        <v>565</v>
      </c>
      <c r="H702" s="259" t="s">
        <v>565</v>
      </c>
      <c r="I702" s="259" t="s">
        <v>565</v>
      </c>
      <c r="J702" s="259" t="s">
        <v>565</v>
      </c>
      <c r="K702" s="259" t="s">
        <v>565</v>
      </c>
      <c r="L702" s="259" t="s">
        <v>565</v>
      </c>
      <c r="M702" s="259" t="s">
        <v>565</v>
      </c>
      <c r="N702" s="259" t="s">
        <v>565</v>
      </c>
      <c r="O702" s="259" t="s">
        <v>565</v>
      </c>
      <c r="P702" s="259" t="s">
        <v>565</v>
      </c>
      <c r="Q702" s="259" t="s">
        <v>565</v>
      </c>
      <c r="R702" s="259" t="s">
        <v>565</v>
      </c>
      <c r="S702" s="259" t="s">
        <v>565</v>
      </c>
      <c r="T702" s="259" t="s">
        <v>565</v>
      </c>
      <c r="U702" s="259" t="s">
        <v>565</v>
      </c>
      <c r="V702" s="260" t="s">
        <v>565</v>
      </c>
      <c r="W702" s="260" t="s">
        <v>565</v>
      </c>
      <c r="X702" s="259" t="s">
        <v>565</v>
      </c>
      <c r="Y702" s="259" t="s">
        <v>565</v>
      </c>
      <c r="Z702" s="259" t="s">
        <v>565</v>
      </c>
      <c r="AA702" s="259" t="s">
        <v>565</v>
      </c>
      <c r="AB702" s="259" t="s">
        <v>565</v>
      </c>
      <c r="AC702" s="259" t="s">
        <v>565</v>
      </c>
      <c r="AD702" s="259" t="s">
        <v>565</v>
      </c>
      <c r="AE702" s="259" t="s">
        <v>565</v>
      </c>
      <c r="AF702" s="259" t="s">
        <v>565</v>
      </c>
      <c r="AG702" s="259" t="s">
        <v>565</v>
      </c>
      <c r="AH702" s="259" t="s">
        <v>565</v>
      </c>
      <c r="AI702" s="259" t="s">
        <v>565</v>
      </c>
      <c r="AJ702" s="259" t="s">
        <v>565</v>
      </c>
      <c r="AK702" s="259" t="s">
        <v>565</v>
      </c>
      <c r="AL702" s="259" t="s">
        <v>565</v>
      </c>
      <c r="AM702" s="259" t="s">
        <v>565</v>
      </c>
      <c r="AN702" s="259" t="s">
        <v>565</v>
      </c>
      <c r="AO702" s="259" t="s">
        <v>565</v>
      </c>
      <c r="AP702" s="259" t="s">
        <v>565</v>
      </c>
      <c r="AQ702" s="259" t="s">
        <v>565</v>
      </c>
      <c r="AR702" s="259" t="s">
        <v>565</v>
      </c>
      <c r="AS702" s="259" t="s">
        <v>565</v>
      </c>
      <c r="AT702" s="259" t="s">
        <v>565</v>
      </c>
      <c r="AU702" s="259" t="s">
        <v>565</v>
      </c>
      <c r="AV702" s="259" t="s">
        <v>565</v>
      </c>
      <c r="AW702" s="259" t="s">
        <v>565</v>
      </c>
      <c r="AX702" s="259" t="s">
        <v>565</v>
      </c>
      <c r="AY702" s="259" t="s">
        <v>565</v>
      </c>
      <c r="AZ702" s="259" t="s">
        <v>565</v>
      </c>
      <c r="BA702" s="259" t="s">
        <v>565</v>
      </c>
    </row>
    <row r="703" spans="4:53">
      <c r="D703" s="259" t="s">
        <v>565</v>
      </c>
      <c r="E703" s="259" t="s">
        <v>565</v>
      </c>
      <c r="F703" s="259" t="s">
        <v>565</v>
      </c>
      <c r="G703" s="259" t="s">
        <v>565</v>
      </c>
      <c r="H703" s="259" t="s">
        <v>565</v>
      </c>
      <c r="I703" s="259" t="s">
        <v>565</v>
      </c>
      <c r="J703" s="259" t="s">
        <v>565</v>
      </c>
      <c r="K703" s="259" t="s">
        <v>565</v>
      </c>
      <c r="L703" s="259" t="s">
        <v>565</v>
      </c>
      <c r="M703" s="259" t="s">
        <v>565</v>
      </c>
      <c r="N703" s="259" t="s">
        <v>565</v>
      </c>
      <c r="O703" s="259" t="s">
        <v>565</v>
      </c>
      <c r="P703" s="259" t="s">
        <v>565</v>
      </c>
      <c r="Q703" s="259" t="s">
        <v>565</v>
      </c>
      <c r="R703" s="259" t="s">
        <v>565</v>
      </c>
      <c r="S703" s="259" t="s">
        <v>565</v>
      </c>
      <c r="T703" s="259" t="s">
        <v>565</v>
      </c>
      <c r="U703" s="259" t="s">
        <v>565</v>
      </c>
      <c r="V703" s="260" t="s">
        <v>565</v>
      </c>
      <c r="W703" s="260" t="s">
        <v>565</v>
      </c>
      <c r="X703" s="259" t="s">
        <v>565</v>
      </c>
      <c r="Y703" s="259" t="s">
        <v>565</v>
      </c>
      <c r="Z703" s="259" t="s">
        <v>565</v>
      </c>
      <c r="AA703" s="259" t="s">
        <v>565</v>
      </c>
      <c r="AB703" s="259" t="s">
        <v>565</v>
      </c>
      <c r="AC703" s="259" t="s">
        <v>565</v>
      </c>
      <c r="AD703" s="259" t="s">
        <v>565</v>
      </c>
      <c r="AE703" s="259" t="s">
        <v>565</v>
      </c>
      <c r="AF703" s="259" t="s">
        <v>565</v>
      </c>
      <c r="AG703" s="259" t="s">
        <v>565</v>
      </c>
      <c r="AH703" s="259" t="s">
        <v>565</v>
      </c>
      <c r="AI703" s="259" t="s">
        <v>565</v>
      </c>
      <c r="AJ703" s="259" t="s">
        <v>565</v>
      </c>
      <c r="AK703" s="259" t="s">
        <v>565</v>
      </c>
      <c r="AL703" s="259" t="s">
        <v>565</v>
      </c>
      <c r="AM703" s="259" t="s">
        <v>565</v>
      </c>
      <c r="AN703" s="259" t="s">
        <v>565</v>
      </c>
      <c r="AO703" s="259" t="s">
        <v>565</v>
      </c>
      <c r="AP703" s="259" t="s">
        <v>565</v>
      </c>
      <c r="AQ703" s="259" t="s">
        <v>565</v>
      </c>
      <c r="AR703" s="259" t="s">
        <v>565</v>
      </c>
      <c r="AS703" s="259" t="s">
        <v>565</v>
      </c>
      <c r="AT703" s="259" t="s">
        <v>565</v>
      </c>
      <c r="AU703" s="259" t="s">
        <v>565</v>
      </c>
      <c r="AV703" s="259" t="s">
        <v>565</v>
      </c>
      <c r="AW703" s="259" t="s">
        <v>565</v>
      </c>
      <c r="AX703" s="259" t="s">
        <v>565</v>
      </c>
      <c r="AY703" s="259" t="s">
        <v>565</v>
      </c>
      <c r="AZ703" s="259" t="s">
        <v>565</v>
      </c>
      <c r="BA703" s="259" t="s">
        <v>565</v>
      </c>
    </row>
    <row r="704" spans="4:53">
      <c r="D704" s="259" t="s">
        <v>565</v>
      </c>
      <c r="E704" s="259" t="s">
        <v>565</v>
      </c>
      <c r="F704" s="259" t="s">
        <v>565</v>
      </c>
      <c r="G704" s="259" t="s">
        <v>565</v>
      </c>
      <c r="H704" s="259" t="s">
        <v>565</v>
      </c>
      <c r="I704" s="259" t="s">
        <v>565</v>
      </c>
      <c r="J704" s="259" t="s">
        <v>565</v>
      </c>
      <c r="K704" s="259" t="s">
        <v>565</v>
      </c>
      <c r="L704" s="259" t="s">
        <v>565</v>
      </c>
      <c r="M704" s="259" t="s">
        <v>565</v>
      </c>
      <c r="N704" s="259" t="s">
        <v>565</v>
      </c>
      <c r="O704" s="259" t="s">
        <v>565</v>
      </c>
      <c r="P704" s="259" t="s">
        <v>565</v>
      </c>
      <c r="Q704" s="259" t="s">
        <v>565</v>
      </c>
      <c r="R704" s="259" t="s">
        <v>565</v>
      </c>
      <c r="S704" s="259" t="s">
        <v>565</v>
      </c>
      <c r="T704" s="259" t="s">
        <v>565</v>
      </c>
      <c r="U704" s="259" t="s">
        <v>565</v>
      </c>
      <c r="V704" s="260" t="s">
        <v>565</v>
      </c>
      <c r="W704" s="260" t="s">
        <v>565</v>
      </c>
      <c r="X704" s="259" t="s">
        <v>565</v>
      </c>
      <c r="Y704" s="259" t="s">
        <v>565</v>
      </c>
      <c r="Z704" s="259" t="s">
        <v>565</v>
      </c>
      <c r="AA704" s="259" t="s">
        <v>565</v>
      </c>
      <c r="AB704" s="259" t="s">
        <v>565</v>
      </c>
      <c r="AC704" s="259" t="s">
        <v>565</v>
      </c>
      <c r="AD704" s="259" t="s">
        <v>565</v>
      </c>
      <c r="AE704" s="259" t="s">
        <v>565</v>
      </c>
      <c r="AF704" s="259" t="s">
        <v>565</v>
      </c>
      <c r="AG704" s="259" t="s">
        <v>565</v>
      </c>
      <c r="AH704" s="259" t="s">
        <v>565</v>
      </c>
      <c r="AI704" s="259" t="s">
        <v>565</v>
      </c>
      <c r="AJ704" s="259" t="s">
        <v>565</v>
      </c>
      <c r="AK704" s="259" t="s">
        <v>565</v>
      </c>
      <c r="AL704" s="259" t="s">
        <v>565</v>
      </c>
      <c r="AM704" s="259" t="s">
        <v>565</v>
      </c>
      <c r="AN704" s="259" t="s">
        <v>565</v>
      </c>
      <c r="AO704" s="259" t="s">
        <v>565</v>
      </c>
      <c r="AP704" s="259" t="s">
        <v>565</v>
      </c>
      <c r="AQ704" s="259" t="s">
        <v>565</v>
      </c>
      <c r="AR704" s="259" t="s">
        <v>565</v>
      </c>
      <c r="AS704" s="259" t="s">
        <v>565</v>
      </c>
      <c r="AT704" s="259" t="s">
        <v>565</v>
      </c>
      <c r="AU704" s="259" t="s">
        <v>565</v>
      </c>
      <c r="AV704" s="259" t="s">
        <v>565</v>
      </c>
      <c r="AW704" s="259" t="s">
        <v>565</v>
      </c>
      <c r="AX704" s="259" t="s">
        <v>565</v>
      </c>
      <c r="AY704" s="259" t="s">
        <v>565</v>
      </c>
      <c r="AZ704" s="259" t="s">
        <v>565</v>
      </c>
      <c r="BA704" s="259" t="s">
        <v>565</v>
      </c>
    </row>
    <row r="705" spans="4:53">
      <c r="D705" s="259" t="s">
        <v>565</v>
      </c>
      <c r="E705" s="259" t="s">
        <v>565</v>
      </c>
      <c r="F705" s="259" t="s">
        <v>565</v>
      </c>
      <c r="G705" s="259" t="s">
        <v>565</v>
      </c>
      <c r="H705" s="259" t="s">
        <v>565</v>
      </c>
      <c r="I705" s="259" t="s">
        <v>565</v>
      </c>
      <c r="J705" s="259" t="s">
        <v>565</v>
      </c>
      <c r="K705" s="259" t="s">
        <v>565</v>
      </c>
      <c r="L705" s="259" t="s">
        <v>565</v>
      </c>
      <c r="M705" s="259" t="s">
        <v>565</v>
      </c>
      <c r="N705" s="259" t="s">
        <v>565</v>
      </c>
      <c r="O705" s="259" t="s">
        <v>565</v>
      </c>
      <c r="P705" s="259" t="s">
        <v>565</v>
      </c>
      <c r="Q705" s="259" t="s">
        <v>565</v>
      </c>
      <c r="R705" s="259" t="s">
        <v>565</v>
      </c>
      <c r="S705" s="259" t="s">
        <v>565</v>
      </c>
      <c r="T705" s="259" t="s">
        <v>565</v>
      </c>
      <c r="U705" s="259" t="s">
        <v>565</v>
      </c>
      <c r="V705" s="260" t="s">
        <v>565</v>
      </c>
      <c r="W705" s="260" t="s">
        <v>565</v>
      </c>
      <c r="X705" s="259" t="s">
        <v>565</v>
      </c>
      <c r="Y705" s="259" t="s">
        <v>565</v>
      </c>
      <c r="Z705" s="259" t="s">
        <v>565</v>
      </c>
      <c r="AA705" s="259" t="s">
        <v>565</v>
      </c>
      <c r="AB705" s="259" t="s">
        <v>565</v>
      </c>
      <c r="AC705" s="259" t="s">
        <v>565</v>
      </c>
      <c r="AD705" s="259" t="s">
        <v>565</v>
      </c>
      <c r="AE705" s="259" t="s">
        <v>565</v>
      </c>
      <c r="AF705" s="259" t="s">
        <v>565</v>
      </c>
      <c r="AG705" s="259" t="s">
        <v>565</v>
      </c>
      <c r="AH705" s="259" t="s">
        <v>565</v>
      </c>
      <c r="AI705" s="259" t="s">
        <v>565</v>
      </c>
      <c r="AJ705" s="259" t="s">
        <v>565</v>
      </c>
      <c r="AK705" s="259" t="s">
        <v>565</v>
      </c>
      <c r="AL705" s="259" t="s">
        <v>565</v>
      </c>
      <c r="AM705" s="259" t="s">
        <v>565</v>
      </c>
      <c r="AN705" s="259" t="s">
        <v>565</v>
      </c>
      <c r="AO705" s="259" t="s">
        <v>565</v>
      </c>
      <c r="AP705" s="259" t="s">
        <v>565</v>
      </c>
      <c r="AQ705" s="259" t="s">
        <v>565</v>
      </c>
      <c r="AR705" s="259" t="s">
        <v>565</v>
      </c>
      <c r="AS705" s="259" t="s">
        <v>565</v>
      </c>
      <c r="AT705" s="259" t="s">
        <v>565</v>
      </c>
      <c r="AU705" s="259" t="s">
        <v>565</v>
      </c>
      <c r="AV705" s="259" t="s">
        <v>565</v>
      </c>
      <c r="AW705" s="259" t="s">
        <v>565</v>
      </c>
      <c r="AX705" s="259" t="s">
        <v>565</v>
      </c>
      <c r="AY705" s="259" t="s">
        <v>565</v>
      </c>
      <c r="AZ705" s="259" t="s">
        <v>565</v>
      </c>
      <c r="BA705" s="259" t="s">
        <v>565</v>
      </c>
    </row>
    <row r="706" spans="4:53">
      <c r="D706" s="259" t="s">
        <v>565</v>
      </c>
      <c r="E706" s="259" t="s">
        <v>565</v>
      </c>
      <c r="F706" s="259" t="s">
        <v>565</v>
      </c>
      <c r="G706" s="259" t="s">
        <v>565</v>
      </c>
      <c r="H706" s="259" t="s">
        <v>565</v>
      </c>
      <c r="I706" s="259" t="s">
        <v>565</v>
      </c>
      <c r="J706" s="259" t="s">
        <v>565</v>
      </c>
      <c r="K706" s="259" t="s">
        <v>565</v>
      </c>
      <c r="L706" s="259" t="s">
        <v>565</v>
      </c>
      <c r="M706" s="259" t="s">
        <v>565</v>
      </c>
      <c r="N706" s="259" t="s">
        <v>565</v>
      </c>
      <c r="O706" s="259" t="s">
        <v>565</v>
      </c>
      <c r="P706" s="259" t="s">
        <v>565</v>
      </c>
      <c r="Q706" s="259" t="s">
        <v>565</v>
      </c>
      <c r="R706" s="259" t="s">
        <v>565</v>
      </c>
      <c r="S706" s="259" t="s">
        <v>565</v>
      </c>
      <c r="T706" s="259" t="s">
        <v>565</v>
      </c>
      <c r="U706" s="259" t="s">
        <v>565</v>
      </c>
      <c r="V706" s="260" t="s">
        <v>565</v>
      </c>
      <c r="W706" s="260" t="s">
        <v>565</v>
      </c>
      <c r="X706" s="259" t="s">
        <v>565</v>
      </c>
      <c r="Y706" s="259" t="s">
        <v>565</v>
      </c>
      <c r="Z706" s="259" t="s">
        <v>565</v>
      </c>
      <c r="AA706" s="259" t="s">
        <v>565</v>
      </c>
      <c r="AB706" s="259" t="s">
        <v>565</v>
      </c>
      <c r="AC706" s="259" t="s">
        <v>565</v>
      </c>
      <c r="AD706" s="259" t="s">
        <v>565</v>
      </c>
      <c r="AE706" s="259" t="s">
        <v>565</v>
      </c>
      <c r="AF706" s="259" t="s">
        <v>565</v>
      </c>
      <c r="AG706" s="259" t="s">
        <v>565</v>
      </c>
      <c r="AH706" s="259" t="s">
        <v>565</v>
      </c>
      <c r="AI706" s="259" t="s">
        <v>565</v>
      </c>
      <c r="AJ706" s="259" t="s">
        <v>565</v>
      </c>
      <c r="AK706" s="259" t="s">
        <v>565</v>
      </c>
      <c r="AL706" s="259" t="s">
        <v>565</v>
      </c>
      <c r="AM706" s="259" t="s">
        <v>565</v>
      </c>
      <c r="AN706" s="259" t="s">
        <v>565</v>
      </c>
      <c r="AO706" s="259" t="s">
        <v>565</v>
      </c>
      <c r="AP706" s="259" t="s">
        <v>565</v>
      </c>
      <c r="AQ706" s="259" t="s">
        <v>565</v>
      </c>
      <c r="AR706" s="259" t="s">
        <v>565</v>
      </c>
      <c r="AS706" s="259" t="s">
        <v>565</v>
      </c>
      <c r="AT706" s="259" t="s">
        <v>565</v>
      </c>
      <c r="AU706" s="259" t="s">
        <v>565</v>
      </c>
      <c r="AV706" s="259" t="s">
        <v>565</v>
      </c>
      <c r="AW706" s="259" t="s">
        <v>565</v>
      </c>
      <c r="AX706" s="259" t="s">
        <v>565</v>
      </c>
      <c r="AY706" s="259" t="s">
        <v>565</v>
      </c>
      <c r="AZ706" s="259" t="s">
        <v>565</v>
      </c>
      <c r="BA706" s="259" t="s">
        <v>565</v>
      </c>
    </row>
    <row r="707" spans="4:53">
      <c r="D707" s="259" t="s">
        <v>565</v>
      </c>
      <c r="E707" s="259" t="s">
        <v>565</v>
      </c>
      <c r="F707" s="259" t="s">
        <v>565</v>
      </c>
      <c r="G707" s="259" t="s">
        <v>565</v>
      </c>
      <c r="H707" s="259" t="s">
        <v>565</v>
      </c>
      <c r="I707" s="259" t="s">
        <v>565</v>
      </c>
      <c r="J707" s="259" t="s">
        <v>565</v>
      </c>
      <c r="K707" s="259" t="s">
        <v>565</v>
      </c>
      <c r="L707" s="259" t="s">
        <v>565</v>
      </c>
      <c r="M707" s="259" t="s">
        <v>565</v>
      </c>
      <c r="N707" s="259" t="s">
        <v>565</v>
      </c>
      <c r="O707" s="259" t="s">
        <v>565</v>
      </c>
      <c r="P707" s="259" t="s">
        <v>565</v>
      </c>
      <c r="Q707" s="259" t="s">
        <v>565</v>
      </c>
      <c r="R707" s="259" t="s">
        <v>565</v>
      </c>
      <c r="S707" s="259" t="s">
        <v>565</v>
      </c>
      <c r="T707" s="259" t="s">
        <v>565</v>
      </c>
      <c r="U707" s="259" t="s">
        <v>565</v>
      </c>
      <c r="V707" s="260" t="s">
        <v>565</v>
      </c>
      <c r="W707" s="260" t="s">
        <v>565</v>
      </c>
      <c r="X707" s="259" t="s">
        <v>565</v>
      </c>
      <c r="Y707" s="259" t="s">
        <v>565</v>
      </c>
      <c r="Z707" s="259" t="s">
        <v>565</v>
      </c>
      <c r="AA707" s="259" t="s">
        <v>565</v>
      </c>
      <c r="AB707" s="259" t="s">
        <v>565</v>
      </c>
      <c r="AC707" s="259" t="s">
        <v>565</v>
      </c>
      <c r="AD707" s="259" t="s">
        <v>565</v>
      </c>
      <c r="AE707" s="259" t="s">
        <v>565</v>
      </c>
      <c r="AF707" s="259" t="s">
        <v>565</v>
      </c>
      <c r="AG707" s="259" t="s">
        <v>565</v>
      </c>
      <c r="AH707" s="259" t="s">
        <v>565</v>
      </c>
      <c r="AI707" s="259" t="s">
        <v>565</v>
      </c>
      <c r="AJ707" s="259" t="s">
        <v>565</v>
      </c>
      <c r="AK707" s="259" t="s">
        <v>565</v>
      </c>
      <c r="AL707" s="259" t="s">
        <v>565</v>
      </c>
      <c r="AM707" s="259" t="s">
        <v>565</v>
      </c>
      <c r="AN707" s="259" t="s">
        <v>565</v>
      </c>
      <c r="AO707" s="259" t="s">
        <v>565</v>
      </c>
      <c r="AP707" s="259" t="s">
        <v>565</v>
      </c>
      <c r="AQ707" s="259" t="s">
        <v>565</v>
      </c>
      <c r="AR707" s="259" t="s">
        <v>565</v>
      </c>
      <c r="AS707" s="259" t="s">
        <v>565</v>
      </c>
      <c r="AT707" s="259" t="s">
        <v>565</v>
      </c>
      <c r="AU707" s="259" t="s">
        <v>565</v>
      </c>
      <c r="AV707" s="259" t="s">
        <v>565</v>
      </c>
      <c r="AW707" s="259" t="s">
        <v>565</v>
      </c>
      <c r="AX707" s="259" t="s">
        <v>565</v>
      </c>
      <c r="AY707" s="259" t="s">
        <v>565</v>
      </c>
      <c r="AZ707" s="259" t="s">
        <v>565</v>
      </c>
      <c r="BA707" s="259" t="s">
        <v>565</v>
      </c>
    </row>
    <row r="708" spans="4:53">
      <c r="D708" s="259" t="s">
        <v>565</v>
      </c>
      <c r="E708" s="259" t="s">
        <v>565</v>
      </c>
      <c r="F708" s="259" t="s">
        <v>565</v>
      </c>
      <c r="G708" s="259" t="s">
        <v>565</v>
      </c>
      <c r="H708" s="259" t="s">
        <v>565</v>
      </c>
      <c r="I708" s="259" t="s">
        <v>565</v>
      </c>
      <c r="J708" s="259" t="s">
        <v>565</v>
      </c>
      <c r="K708" s="259" t="s">
        <v>565</v>
      </c>
      <c r="L708" s="259" t="s">
        <v>565</v>
      </c>
      <c r="M708" s="259" t="s">
        <v>565</v>
      </c>
      <c r="N708" s="259" t="s">
        <v>565</v>
      </c>
      <c r="O708" s="259" t="s">
        <v>565</v>
      </c>
      <c r="P708" s="259" t="s">
        <v>565</v>
      </c>
      <c r="Q708" s="259" t="s">
        <v>565</v>
      </c>
      <c r="R708" s="259" t="s">
        <v>565</v>
      </c>
      <c r="S708" s="259" t="s">
        <v>565</v>
      </c>
      <c r="T708" s="259" t="s">
        <v>565</v>
      </c>
      <c r="U708" s="259" t="s">
        <v>565</v>
      </c>
      <c r="V708" s="260" t="s">
        <v>565</v>
      </c>
      <c r="W708" s="260" t="s">
        <v>565</v>
      </c>
      <c r="X708" s="259" t="s">
        <v>565</v>
      </c>
      <c r="Y708" s="259" t="s">
        <v>565</v>
      </c>
      <c r="Z708" s="259" t="s">
        <v>565</v>
      </c>
      <c r="AA708" s="259" t="s">
        <v>565</v>
      </c>
      <c r="AB708" s="259" t="s">
        <v>565</v>
      </c>
      <c r="AC708" s="259" t="s">
        <v>565</v>
      </c>
      <c r="AD708" s="259" t="s">
        <v>565</v>
      </c>
      <c r="AE708" s="259" t="s">
        <v>565</v>
      </c>
      <c r="AF708" s="259" t="s">
        <v>565</v>
      </c>
      <c r="AG708" s="259" t="s">
        <v>565</v>
      </c>
      <c r="AH708" s="259" t="s">
        <v>565</v>
      </c>
      <c r="AI708" s="259" t="s">
        <v>565</v>
      </c>
      <c r="AJ708" s="259" t="s">
        <v>565</v>
      </c>
      <c r="AK708" s="259" t="s">
        <v>565</v>
      </c>
      <c r="AL708" s="259" t="s">
        <v>565</v>
      </c>
      <c r="AM708" s="259" t="s">
        <v>565</v>
      </c>
      <c r="AN708" s="259" t="s">
        <v>565</v>
      </c>
      <c r="AO708" s="259" t="s">
        <v>565</v>
      </c>
      <c r="AP708" s="259" t="s">
        <v>565</v>
      </c>
      <c r="AQ708" s="259" t="s">
        <v>565</v>
      </c>
      <c r="AR708" s="259" t="s">
        <v>565</v>
      </c>
      <c r="AS708" s="259" t="s">
        <v>565</v>
      </c>
      <c r="AT708" s="259" t="s">
        <v>565</v>
      </c>
      <c r="AU708" s="259" t="s">
        <v>565</v>
      </c>
      <c r="AV708" s="259" t="s">
        <v>565</v>
      </c>
      <c r="AW708" s="259" t="s">
        <v>565</v>
      </c>
      <c r="AX708" s="259" t="s">
        <v>565</v>
      </c>
      <c r="AY708" s="259" t="s">
        <v>565</v>
      </c>
      <c r="AZ708" s="259" t="s">
        <v>565</v>
      </c>
      <c r="BA708" s="259" t="s">
        <v>565</v>
      </c>
    </row>
    <row r="709" spans="4:53">
      <c r="D709" s="259" t="s">
        <v>565</v>
      </c>
      <c r="E709" s="259" t="s">
        <v>565</v>
      </c>
      <c r="F709" s="259" t="s">
        <v>565</v>
      </c>
      <c r="G709" s="259" t="s">
        <v>565</v>
      </c>
      <c r="H709" s="259" t="s">
        <v>565</v>
      </c>
      <c r="I709" s="259" t="s">
        <v>565</v>
      </c>
      <c r="J709" s="259" t="s">
        <v>565</v>
      </c>
      <c r="K709" s="259" t="s">
        <v>565</v>
      </c>
      <c r="L709" s="259" t="s">
        <v>565</v>
      </c>
      <c r="M709" s="259" t="s">
        <v>565</v>
      </c>
      <c r="N709" s="259" t="s">
        <v>565</v>
      </c>
      <c r="O709" s="259" t="s">
        <v>565</v>
      </c>
      <c r="P709" s="259" t="s">
        <v>565</v>
      </c>
      <c r="Q709" s="259" t="s">
        <v>565</v>
      </c>
      <c r="R709" s="259" t="s">
        <v>565</v>
      </c>
      <c r="S709" s="259" t="s">
        <v>565</v>
      </c>
      <c r="T709" s="259" t="s">
        <v>565</v>
      </c>
      <c r="U709" s="259" t="s">
        <v>565</v>
      </c>
      <c r="V709" s="260" t="s">
        <v>565</v>
      </c>
      <c r="W709" s="260" t="s">
        <v>565</v>
      </c>
      <c r="X709" s="259" t="s">
        <v>565</v>
      </c>
      <c r="Y709" s="259" t="s">
        <v>565</v>
      </c>
      <c r="Z709" s="259" t="s">
        <v>565</v>
      </c>
      <c r="AA709" s="259" t="s">
        <v>565</v>
      </c>
      <c r="AB709" s="259" t="s">
        <v>565</v>
      </c>
      <c r="AC709" s="259" t="s">
        <v>565</v>
      </c>
      <c r="AD709" s="259" t="s">
        <v>565</v>
      </c>
      <c r="AE709" s="259" t="s">
        <v>565</v>
      </c>
      <c r="AF709" s="259" t="s">
        <v>565</v>
      </c>
      <c r="AG709" s="259" t="s">
        <v>565</v>
      </c>
      <c r="AH709" s="259" t="s">
        <v>565</v>
      </c>
      <c r="AI709" s="259" t="s">
        <v>565</v>
      </c>
      <c r="AJ709" s="259" t="s">
        <v>565</v>
      </c>
      <c r="AK709" s="259" t="s">
        <v>565</v>
      </c>
      <c r="AL709" s="259" t="s">
        <v>565</v>
      </c>
      <c r="AM709" s="259" t="s">
        <v>565</v>
      </c>
      <c r="AN709" s="259" t="s">
        <v>565</v>
      </c>
      <c r="AO709" s="259" t="s">
        <v>565</v>
      </c>
      <c r="AP709" s="259" t="s">
        <v>565</v>
      </c>
      <c r="AQ709" s="259" t="s">
        <v>565</v>
      </c>
      <c r="AR709" s="259" t="s">
        <v>565</v>
      </c>
      <c r="AS709" s="259" t="s">
        <v>565</v>
      </c>
      <c r="AT709" s="259" t="s">
        <v>565</v>
      </c>
      <c r="AU709" s="259" t="s">
        <v>565</v>
      </c>
      <c r="AV709" s="259" t="s">
        <v>565</v>
      </c>
      <c r="AW709" s="259" t="s">
        <v>565</v>
      </c>
      <c r="AX709" s="259" t="s">
        <v>565</v>
      </c>
      <c r="AY709" s="259" t="s">
        <v>565</v>
      </c>
      <c r="AZ709" s="259" t="s">
        <v>565</v>
      </c>
      <c r="BA709" s="259" t="s">
        <v>565</v>
      </c>
    </row>
    <row r="710" spans="4:53">
      <c r="D710" s="259" t="s">
        <v>565</v>
      </c>
      <c r="E710" s="259" t="s">
        <v>565</v>
      </c>
      <c r="F710" s="259" t="s">
        <v>565</v>
      </c>
      <c r="G710" s="259" t="s">
        <v>565</v>
      </c>
      <c r="H710" s="259" t="s">
        <v>565</v>
      </c>
      <c r="I710" s="259" t="s">
        <v>565</v>
      </c>
      <c r="J710" s="259" t="s">
        <v>565</v>
      </c>
      <c r="K710" s="259" t="s">
        <v>565</v>
      </c>
      <c r="L710" s="259" t="s">
        <v>565</v>
      </c>
      <c r="M710" s="259" t="s">
        <v>565</v>
      </c>
      <c r="N710" s="259" t="s">
        <v>565</v>
      </c>
      <c r="O710" s="259" t="s">
        <v>565</v>
      </c>
      <c r="P710" s="259" t="s">
        <v>565</v>
      </c>
      <c r="Q710" s="259" t="s">
        <v>565</v>
      </c>
      <c r="R710" s="259" t="s">
        <v>565</v>
      </c>
      <c r="S710" s="259" t="s">
        <v>565</v>
      </c>
      <c r="T710" s="259" t="s">
        <v>565</v>
      </c>
      <c r="U710" s="259" t="s">
        <v>565</v>
      </c>
      <c r="V710" s="260" t="s">
        <v>565</v>
      </c>
      <c r="W710" s="260" t="s">
        <v>565</v>
      </c>
      <c r="X710" s="259" t="s">
        <v>565</v>
      </c>
      <c r="Y710" s="259" t="s">
        <v>565</v>
      </c>
      <c r="Z710" s="259" t="s">
        <v>565</v>
      </c>
      <c r="AA710" s="259" t="s">
        <v>565</v>
      </c>
      <c r="AB710" s="259" t="s">
        <v>565</v>
      </c>
      <c r="AC710" s="259" t="s">
        <v>565</v>
      </c>
      <c r="AD710" s="259" t="s">
        <v>565</v>
      </c>
      <c r="AE710" s="259" t="s">
        <v>565</v>
      </c>
      <c r="AF710" s="259" t="s">
        <v>565</v>
      </c>
      <c r="AG710" s="259" t="s">
        <v>565</v>
      </c>
      <c r="AH710" s="259" t="s">
        <v>565</v>
      </c>
      <c r="AI710" s="259" t="s">
        <v>565</v>
      </c>
      <c r="AJ710" s="259" t="s">
        <v>565</v>
      </c>
      <c r="AK710" s="259" t="s">
        <v>565</v>
      </c>
      <c r="AL710" s="259" t="s">
        <v>565</v>
      </c>
      <c r="AM710" s="259" t="s">
        <v>565</v>
      </c>
      <c r="AN710" s="259" t="s">
        <v>565</v>
      </c>
      <c r="AO710" s="259" t="s">
        <v>565</v>
      </c>
      <c r="AP710" s="259" t="s">
        <v>565</v>
      </c>
      <c r="AQ710" s="259" t="s">
        <v>565</v>
      </c>
      <c r="AR710" s="259" t="s">
        <v>565</v>
      </c>
      <c r="AS710" s="259" t="s">
        <v>565</v>
      </c>
      <c r="AT710" s="259" t="s">
        <v>565</v>
      </c>
      <c r="AU710" s="259" t="s">
        <v>565</v>
      </c>
      <c r="AV710" s="259" t="s">
        <v>565</v>
      </c>
      <c r="AW710" s="259" t="s">
        <v>565</v>
      </c>
      <c r="AX710" s="259" t="s">
        <v>565</v>
      </c>
      <c r="AY710" s="259" t="s">
        <v>565</v>
      </c>
      <c r="AZ710" s="259" t="s">
        <v>565</v>
      </c>
      <c r="BA710" s="259" t="s">
        <v>565</v>
      </c>
    </row>
    <row r="711" spans="4:53">
      <c r="D711" s="259" t="s">
        <v>565</v>
      </c>
      <c r="E711" s="259" t="s">
        <v>565</v>
      </c>
      <c r="F711" s="259" t="s">
        <v>565</v>
      </c>
      <c r="G711" s="259" t="s">
        <v>565</v>
      </c>
      <c r="H711" s="259" t="s">
        <v>565</v>
      </c>
      <c r="I711" s="259" t="s">
        <v>565</v>
      </c>
      <c r="J711" s="259" t="s">
        <v>565</v>
      </c>
      <c r="K711" s="259" t="s">
        <v>565</v>
      </c>
      <c r="L711" s="259" t="s">
        <v>565</v>
      </c>
      <c r="M711" s="259" t="s">
        <v>565</v>
      </c>
      <c r="N711" s="259" t="s">
        <v>565</v>
      </c>
      <c r="O711" s="259" t="s">
        <v>565</v>
      </c>
      <c r="P711" s="259" t="s">
        <v>565</v>
      </c>
      <c r="Q711" s="259" t="s">
        <v>565</v>
      </c>
      <c r="R711" s="259" t="s">
        <v>565</v>
      </c>
      <c r="S711" s="259" t="s">
        <v>565</v>
      </c>
      <c r="T711" s="259" t="s">
        <v>565</v>
      </c>
      <c r="U711" s="259" t="s">
        <v>565</v>
      </c>
      <c r="V711" s="260" t="s">
        <v>565</v>
      </c>
      <c r="W711" s="260" t="s">
        <v>565</v>
      </c>
      <c r="X711" s="259" t="s">
        <v>565</v>
      </c>
      <c r="Y711" s="259" t="s">
        <v>565</v>
      </c>
      <c r="Z711" s="259" t="s">
        <v>565</v>
      </c>
      <c r="AA711" s="259" t="s">
        <v>565</v>
      </c>
      <c r="AB711" s="259" t="s">
        <v>565</v>
      </c>
      <c r="AC711" s="259" t="s">
        <v>565</v>
      </c>
      <c r="AD711" s="259" t="s">
        <v>565</v>
      </c>
      <c r="AE711" s="259" t="s">
        <v>565</v>
      </c>
      <c r="AF711" s="259" t="s">
        <v>565</v>
      </c>
      <c r="AG711" s="259" t="s">
        <v>565</v>
      </c>
      <c r="AH711" s="259" t="s">
        <v>565</v>
      </c>
      <c r="AI711" s="259" t="s">
        <v>565</v>
      </c>
      <c r="AJ711" s="259" t="s">
        <v>565</v>
      </c>
      <c r="AK711" s="259" t="s">
        <v>565</v>
      </c>
      <c r="AL711" s="259" t="s">
        <v>565</v>
      </c>
      <c r="AM711" s="259" t="s">
        <v>565</v>
      </c>
      <c r="AN711" s="259" t="s">
        <v>565</v>
      </c>
      <c r="AO711" s="259" t="s">
        <v>565</v>
      </c>
      <c r="AP711" s="259" t="s">
        <v>565</v>
      </c>
      <c r="AQ711" s="259" t="s">
        <v>565</v>
      </c>
      <c r="AR711" s="259" t="s">
        <v>565</v>
      </c>
      <c r="AS711" s="259" t="s">
        <v>565</v>
      </c>
      <c r="AT711" s="259" t="s">
        <v>565</v>
      </c>
      <c r="AU711" s="259" t="s">
        <v>565</v>
      </c>
      <c r="AV711" s="259" t="s">
        <v>565</v>
      </c>
      <c r="AW711" s="259" t="s">
        <v>565</v>
      </c>
      <c r="AX711" s="259" t="s">
        <v>565</v>
      </c>
      <c r="AY711" s="259" t="s">
        <v>565</v>
      </c>
      <c r="AZ711" s="259" t="s">
        <v>565</v>
      </c>
      <c r="BA711" s="259" t="s">
        <v>565</v>
      </c>
    </row>
    <row r="712" spans="4:53">
      <c r="D712" s="259" t="s">
        <v>565</v>
      </c>
      <c r="E712" s="259" t="s">
        <v>565</v>
      </c>
      <c r="F712" s="259" t="s">
        <v>565</v>
      </c>
      <c r="G712" s="259" t="s">
        <v>565</v>
      </c>
      <c r="H712" s="259" t="s">
        <v>565</v>
      </c>
      <c r="I712" s="259" t="s">
        <v>565</v>
      </c>
      <c r="J712" s="259" t="s">
        <v>565</v>
      </c>
      <c r="K712" s="259" t="s">
        <v>565</v>
      </c>
      <c r="L712" s="259" t="s">
        <v>565</v>
      </c>
      <c r="M712" s="259" t="s">
        <v>565</v>
      </c>
      <c r="N712" s="259" t="s">
        <v>565</v>
      </c>
      <c r="O712" s="259" t="s">
        <v>565</v>
      </c>
      <c r="P712" s="259" t="s">
        <v>565</v>
      </c>
      <c r="Q712" s="259" t="s">
        <v>565</v>
      </c>
      <c r="R712" s="259" t="s">
        <v>565</v>
      </c>
      <c r="S712" s="259" t="s">
        <v>565</v>
      </c>
      <c r="T712" s="259" t="s">
        <v>565</v>
      </c>
      <c r="U712" s="259" t="s">
        <v>565</v>
      </c>
      <c r="V712" s="260" t="s">
        <v>565</v>
      </c>
      <c r="W712" s="260" t="s">
        <v>565</v>
      </c>
      <c r="X712" s="259" t="s">
        <v>565</v>
      </c>
      <c r="Y712" s="259" t="s">
        <v>565</v>
      </c>
      <c r="Z712" s="259" t="s">
        <v>565</v>
      </c>
      <c r="AA712" s="259" t="s">
        <v>565</v>
      </c>
      <c r="AB712" s="259" t="s">
        <v>565</v>
      </c>
      <c r="AC712" s="259" t="s">
        <v>565</v>
      </c>
      <c r="AD712" s="259" t="s">
        <v>565</v>
      </c>
      <c r="AE712" s="259" t="s">
        <v>565</v>
      </c>
      <c r="AF712" s="259" t="s">
        <v>565</v>
      </c>
      <c r="AG712" s="259" t="s">
        <v>565</v>
      </c>
      <c r="AH712" s="259" t="s">
        <v>565</v>
      </c>
      <c r="AI712" s="259" t="s">
        <v>565</v>
      </c>
      <c r="AJ712" s="259" t="s">
        <v>565</v>
      </c>
      <c r="AK712" s="259" t="s">
        <v>565</v>
      </c>
      <c r="AL712" s="259" t="s">
        <v>565</v>
      </c>
      <c r="AM712" s="259" t="s">
        <v>565</v>
      </c>
      <c r="AN712" s="259" t="s">
        <v>565</v>
      </c>
      <c r="AO712" s="259" t="s">
        <v>565</v>
      </c>
      <c r="AP712" s="259" t="s">
        <v>565</v>
      </c>
      <c r="AQ712" s="259" t="s">
        <v>565</v>
      </c>
      <c r="AR712" s="259" t="s">
        <v>565</v>
      </c>
      <c r="AS712" s="259" t="s">
        <v>565</v>
      </c>
      <c r="AT712" s="259" t="s">
        <v>565</v>
      </c>
      <c r="AU712" s="259" t="s">
        <v>565</v>
      </c>
      <c r="AV712" s="259" t="s">
        <v>565</v>
      </c>
      <c r="AW712" s="259" t="s">
        <v>565</v>
      </c>
      <c r="AX712" s="259" t="s">
        <v>565</v>
      </c>
      <c r="AY712" s="259" t="s">
        <v>565</v>
      </c>
      <c r="AZ712" s="259" t="s">
        <v>565</v>
      </c>
      <c r="BA712" s="259" t="s">
        <v>565</v>
      </c>
    </row>
    <row r="713" spans="4:53">
      <c r="D713" s="259" t="s">
        <v>565</v>
      </c>
      <c r="E713" s="259" t="s">
        <v>565</v>
      </c>
      <c r="F713" s="259" t="s">
        <v>565</v>
      </c>
      <c r="G713" s="259" t="s">
        <v>565</v>
      </c>
      <c r="H713" s="259" t="s">
        <v>565</v>
      </c>
      <c r="I713" s="259" t="s">
        <v>565</v>
      </c>
      <c r="J713" s="259" t="s">
        <v>565</v>
      </c>
      <c r="K713" s="259" t="s">
        <v>565</v>
      </c>
      <c r="L713" s="259" t="s">
        <v>565</v>
      </c>
      <c r="M713" s="259" t="s">
        <v>565</v>
      </c>
      <c r="N713" s="259" t="s">
        <v>565</v>
      </c>
      <c r="O713" s="259" t="s">
        <v>565</v>
      </c>
      <c r="P713" s="259" t="s">
        <v>565</v>
      </c>
      <c r="Q713" s="259" t="s">
        <v>565</v>
      </c>
      <c r="R713" s="259" t="s">
        <v>565</v>
      </c>
      <c r="S713" s="259" t="s">
        <v>565</v>
      </c>
      <c r="T713" s="259" t="s">
        <v>565</v>
      </c>
      <c r="U713" s="259" t="s">
        <v>565</v>
      </c>
      <c r="V713" s="260" t="s">
        <v>565</v>
      </c>
      <c r="W713" s="260" t="s">
        <v>565</v>
      </c>
      <c r="X713" s="259" t="s">
        <v>565</v>
      </c>
      <c r="Y713" s="259" t="s">
        <v>565</v>
      </c>
      <c r="Z713" s="259" t="s">
        <v>565</v>
      </c>
      <c r="AA713" s="259" t="s">
        <v>565</v>
      </c>
      <c r="AB713" s="259" t="s">
        <v>565</v>
      </c>
      <c r="AC713" s="259" t="s">
        <v>565</v>
      </c>
      <c r="AD713" s="259" t="s">
        <v>565</v>
      </c>
      <c r="AE713" s="259" t="s">
        <v>565</v>
      </c>
      <c r="AF713" s="259" t="s">
        <v>565</v>
      </c>
      <c r="AG713" s="259" t="s">
        <v>565</v>
      </c>
      <c r="AH713" s="259" t="s">
        <v>565</v>
      </c>
      <c r="AI713" s="259" t="s">
        <v>565</v>
      </c>
      <c r="AJ713" s="259" t="s">
        <v>565</v>
      </c>
      <c r="AK713" s="259" t="s">
        <v>565</v>
      </c>
      <c r="AL713" s="259" t="s">
        <v>565</v>
      </c>
      <c r="AM713" s="259" t="s">
        <v>565</v>
      </c>
      <c r="AN713" s="259" t="s">
        <v>565</v>
      </c>
      <c r="AO713" s="259" t="s">
        <v>565</v>
      </c>
      <c r="AP713" s="259" t="s">
        <v>565</v>
      </c>
      <c r="AQ713" s="259" t="s">
        <v>565</v>
      </c>
      <c r="AR713" s="259" t="s">
        <v>565</v>
      </c>
      <c r="AS713" s="259" t="s">
        <v>565</v>
      </c>
      <c r="AT713" s="259" t="s">
        <v>565</v>
      </c>
      <c r="AU713" s="259" t="s">
        <v>565</v>
      </c>
      <c r="AV713" s="259" t="s">
        <v>565</v>
      </c>
      <c r="AW713" s="259" t="s">
        <v>565</v>
      </c>
      <c r="AX713" s="259" t="s">
        <v>565</v>
      </c>
      <c r="AY713" s="259" t="s">
        <v>565</v>
      </c>
      <c r="AZ713" s="259" t="s">
        <v>565</v>
      </c>
      <c r="BA713" s="259" t="s">
        <v>565</v>
      </c>
    </row>
    <row r="714" spans="4:53">
      <c r="D714" s="259" t="s">
        <v>565</v>
      </c>
      <c r="E714" s="259" t="s">
        <v>565</v>
      </c>
      <c r="F714" s="259" t="s">
        <v>565</v>
      </c>
      <c r="G714" s="259" t="s">
        <v>565</v>
      </c>
      <c r="H714" s="259" t="s">
        <v>565</v>
      </c>
      <c r="I714" s="259" t="s">
        <v>565</v>
      </c>
      <c r="J714" s="259" t="s">
        <v>565</v>
      </c>
      <c r="K714" s="259" t="s">
        <v>565</v>
      </c>
      <c r="L714" s="259" t="s">
        <v>565</v>
      </c>
      <c r="M714" s="259" t="s">
        <v>565</v>
      </c>
      <c r="N714" s="259" t="s">
        <v>565</v>
      </c>
      <c r="O714" s="259" t="s">
        <v>565</v>
      </c>
      <c r="P714" s="259" t="s">
        <v>565</v>
      </c>
      <c r="Q714" s="259" t="s">
        <v>565</v>
      </c>
      <c r="R714" s="259" t="s">
        <v>565</v>
      </c>
      <c r="S714" s="259" t="s">
        <v>565</v>
      </c>
      <c r="T714" s="259" t="s">
        <v>565</v>
      </c>
      <c r="U714" s="259" t="s">
        <v>565</v>
      </c>
      <c r="V714" s="260" t="s">
        <v>565</v>
      </c>
      <c r="W714" s="260" t="s">
        <v>565</v>
      </c>
      <c r="X714" s="259" t="s">
        <v>565</v>
      </c>
      <c r="Y714" s="259" t="s">
        <v>565</v>
      </c>
      <c r="Z714" s="259" t="s">
        <v>565</v>
      </c>
      <c r="AA714" s="259" t="s">
        <v>565</v>
      </c>
      <c r="AB714" s="259" t="s">
        <v>565</v>
      </c>
      <c r="AC714" s="259" t="s">
        <v>565</v>
      </c>
      <c r="AD714" s="259" t="s">
        <v>565</v>
      </c>
      <c r="AE714" s="259" t="s">
        <v>565</v>
      </c>
      <c r="AF714" s="259" t="s">
        <v>565</v>
      </c>
      <c r="AG714" s="259" t="s">
        <v>565</v>
      </c>
      <c r="AH714" s="259" t="s">
        <v>565</v>
      </c>
      <c r="AI714" s="259" t="s">
        <v>565</v>
      </c>
      <c r="AJ714" s="259" t="s">
        <v>565</v>
      </c>
      <c r="AK714" s="259" t="s">
        <v>565</v>
      </c>
      <c r="AL714" s="259" t="s">
        <v>565</v>
      </c>
      <c r="AM714" s="259" t="s">
        <v>565</v>
      </c>
      <c r="AN714" s="259" t="s">
        <v>565</v>
      </c>
      <c r="AO714" s="259" t="s">
        <v>565</v>
      </c>
      <c r="AP714" s="259" t="s">
        <v>565</v>
      </c>
      <c r="AQ714" s="259" t="s">
        <v>565</v>
      </c>
      <c r="AR714" s="259" t="s">
        <v>565</v>
      </c>
      <c r="AS714" s="259" t="s">
        <v>565</v>
      </c>
      <c r="AT714" s="259" t="s">
        <v>565</v>
      </c>
      <c r="AU714" s="259" t="s">
        <v>565</v>
      </c>
      <c r="AV714" s="259" t="s">
        <v>565</v>
      </c>
      <c r="AW714" s="259" t="s">
        <v>565</v>
      </c>
      <c r="AX714" s="259" t="s">
        <v>565</v>
      </c>
      <c r="AY714" s="259" t="s">
        <v>565</v>
      </c>
      <c r="AZ714" s="259" t="s">
        <v>565</v>
      </c>
      <c r="BA714" s="259" t="s">
        <v>565</v>
      </c>
    </row>
    <row r="715" spans="4:53">
      <c r="D715" s="259" t="s">
        <v>565</v>
      </c>
      <c r="E715" s="259" t="s">
        <v>565</v>
      </c>
      <c r="F715" s="259" t="s">
        <v>565</v>
      </c>
      <c r="G715" s="259" t="s">
        <v>565</v>
      </c>
      <c r="H715" s="259" t="s">
        <v>565</v>
      </c>
      <c r="I715" s="259" t="s">
        <v>565</v>
      </c>
      <c r="J715" s="259" t="s">
        <v>565</v>
      </c>
      <c r="K715" s="259" t="s">
        <v>565</v>
      </c>
      <c r="L715" s="259" t="s">
        <v>565</v>
      </c>
      <c r="M715" s="259" t="s">
        <v>565</v>
      </c>
      <c r="N715" s="259" t="s">
        <v>565</v>
      </c>
      <c r="O715" s="259" t="s">
        <v>565</v>
      </c>
      <c r="P715" s="259" t="s">
        <v>565</v>
      </c>
      <c r="Q715" s="259" t="s">
        <v>565</v>
      </c>
      <c r="R715" s="259" t="s">
        <v>565</v>
      </c>
      <c r="S715" s="259" t="s">
        <v>565</v>
      </c>
      <c r="T715" s="259" t="s">
        <v>565</v>
      </c>
      <c r="U715" s="259" t="s">
        <v>565</v>
      </c>
      <c r="V715" s="260" t="s">
        <v>565</v>
      </c>
      <c r="W715" s="260" t="s">
        <v>565</v>
      </c>
      <c r="X715" s="259" t="s">
        <v>565</v>
      </c>
      <c r="Y715" s="259" t="s">
        <v>565</v>
      </c>
      <c r="Z715" s="259" t="s">
        <v>565</v>
      </c>
      <c r="AA715" s="259" t="s">
        <v>565</v>
      </c>
      <c r="AB715" s="259" t="s">
        <v>565</v>
      </c>
      <c r="AC715" s="259" t="s">
        <v>565</v>
      </c>
      <c r="AD715" s="259" t="s">
        <v>565</v>
      </c>
      <c r="AE715" s="259" t="s">
        <v>565</v>
      </c>
      <c r="AF715" s="259" t="s">
        <v>565</v>
      </c>
      <c r="AG715" s="259" t="s">
        <v>565</v>
      </c>
      <c r="AH715" s="259" t="s">
        <v>565</v>
      </c>
      <c r="AI715" s="259" t="s">
        <v>565</v>
      </c>
      <c r="AJ715" s="259" t="s">
        <v>565</v>
      </c>
      <c r="AK715" s="259" t="s">
        <v>565</v>
      </c>
      <c r="AL715" s="259" t="s">
        <v>565</v>
      </c>
      <c r="AM715" s="259" t="s">
        <v>565</v>
      </c>
      <c r="AN715" s="259" t="s">
        <v>565</v>
      </c>
      <c r="AO715" s="259" t="s">
        <v>565</v>
      </c>
      <c r="AP715" s="259" t="s">
        <v>565</v>
      </c>
      <c r="AQ715" s="259" t="s">
        <v>565</v>
      </c>
      <c r="AR715" s="259" t="s">
        <v>565</v>
      </c>
      <c r="AS715" s="259" t="s">
        <v>565</v>
      </c>
      <c r="AT715" s="259" t="s">
        <v>565</v>
      </c>
      <c r="AU715" s="259" t="s">
        <v>565</v>
      </c>
      <c r="AV715" s="259" t="s">
        <v>565</v>
      </c>
      <c r="AW715" s="259" t="s">
        <v>565</v>
      </c>
      <c r="AX715" s="259" t="s">
        <v>565</v>
      </c>
      <c r="AY715" s="259" t="s">
        <v>565</v>
      </c>
      <c r="AZ715" s="259" t="s">
        <v>565</v>
      </c>
      <c r="BA715" s="259" t="s">
        <v>565</v>
      </c>
    </row>
    <row r="716" spans="4:53">
      <c r="D716" s="259" t="s">
        <v>565</v>
      </c>
      <c r="E716" s="259" t="s">
        <v>565</v>
      </c>
      <c r="F716" s="259" t="s">
        <v>565</v>
      </c>
      <c r="G716" s="259" t="s">
        <v>565</v>
      </c>
      <c r="H716" s="259" t="s">
        <v>565</v>
      </c>
      <c r="I716" s="259" t="s">
        <v>565</v>
      </c>
      <c r="J716" s="259" t="s">
        <v>565</v>
      </c>
      <c r="K716" s="259" t="s">
        <v>565</v>
      </c>
      <c r="L716" s="259" t="s">
        <v>565</v>
      </c>
      <c r="M716" s="259" t="s">
        <v>565</v>
      </c>
      <c r="N716" s="259" t="s">
        <v>565</v>
      </c>
      <c r="O716" s="259" t="s">
        <v>565</v>
      </c>
      <c r="P716" s="259" t="s">
        <v>565</v>
      </c>
      <c r="Q716" s="259" t="s">
        <v>565</v>
      </c>
      <c r="R716" s="259" t="s">
        <v>565</v>
      </c>
      <c r="S716" s="259" t="s">
        <v>565</v>
      </c>
      <c r="T716" s="259" t="s">
        <v>565</v>
      </c>
      <c r="U716" s="259" t="s">
        <v>565</v>
      </c>
      <c r="V716" s="260" t="s">
        <v>565</v>
      </c>
      <c r="W716" s="260" t="s">
        <v>565</v>
      </c>
      <c r="X716" s="259" t="s">
        <v>565</v>
      </c>
      <c r="Y716" s="259" t="s">
        <v>565</v>
      </c>
      <c r="Z716" s="259" t="s">
        <v>565</v>
      </c>
      <c r="AA716" s="259" t="s">
        <v>565</v>
      </c>
      <c r="AB716" s="259" t="s">
        <v>565</v>
      </c>
      <c r="AC716" s="259" t="s">
        <v>565</v>
      </c>
      <c r="AD716" s="259" t="s">
        <v>565</v>
      </c>
      <c r="AE716" s="259" t="s">
        <v>565</v>
      </c>
      <c r="AF716" s="259" t="s">
        <v>565</v>
      </c>
      <c r="AG716" s="259" t="s">
        <v>565</v>
      </c>
      <c r="AH716" s="259" t="s">
        <v>565</v>
      </c>
      <c r="AI716" s="259" t="s">
        <v>565</v>
      </c>
      <c r="AJ716" s="259" t="s">
        <v>565</v>
      </c>
      <c r="AK716" s="259" t="s">
        <v>565</v>
      </c>
      <c r="AL716" s="259" t="s">
        <v>565</v>
      </c>
      <c r="AM716" s="259" t="s">
        <v>565</v>
      </c>
      <c r="AN716" s="259" t="s">
        <v>565</v>
      </c>
      <c r="AO716" s="259" t="s">
        <v>565</v>
      </c>
      <c r="AP716" s="259" t="s">
        <v>565</v>
      </c>
      <c r="AQ716" s="259" t="s">
        <v>565</v>
      </c>
      <c r="AR716" s="259" t="s">
        <v>565</v>
      </c>
      <c r="AS716" s="259" t="s">
        <v>565</v>
      </c>
      <c r="AT716" s="259" t="s">
        <v>565</v>
      </c>
      <c r="AU716" s="259" t="s">
        <v>565</v>
      </c>
      <c r="AV716" s="259" t="s">
        <v>565</v>
      </c>
      <c r="AW716" s="259" t="s">
        <v>565</v>
      </c>
      <c r="AX716" s="259" t="s">
        <v>565</v>
      </c>
      <c r="AY716" s="259" t="s">
        <v>565</v>
      </c>
      <c r="AZ716" s="259" t="s">
        <v>565</v>
      </c>
      <c r="BA716" s="259" t="s">
        <v>565</v>
      </c>
    </row>
    <row r="717" spans="4:53">
      <c r="D717" s="259" t="s">
        <v>565</v>
      </c>
      <c r="E717" s="259" t="s">
        <v>565</v>
      </c>
      <c r="F717" s="259" t="s">
        <v>565</v>
      </c>
      <c r="G717" s="259" t="s">
        <v>565</v>
      </c>
      <c r="H717" s="259" t="s">
        <v>565</v>
      </c>
      <c r="I717" s="259" t="s">
        <v>565</v>
      </c>
      <c r="J717" s="259" t="s">
        <v>565</v>
      </c>
      <c r="K717" s="259" t="s">
        <v>565</v>
      </c>
      <c r="L717" s="259" t="s">
        <v>565</v>
      </c>
      <c r="M717" s="259" t="s">
        <v>565</v>
      </c>
      <c r="N717" s="259" t="s">
        <v>565</v>
      </c>
      <c r="O717" s="259" t="s">
        <v>565</v>
      </c>
      <c r="P717" s="259" t="s">
        <v>565</v>
      </c>
      <c r="Q717" s="259" t="s">
        <v>565</v>
      </c>
      <c r="R717" s="259" t="s">
        <v>565</v>
      </c>
      <c r="S717" s="259" t="s">
        <v>565</v>
      </c>
      <c r="T717" s="259" t="s">
        <v>565</v>
      </c>
      <c r="U717" s="259" t="s">
        <v>565</v>
      </c>
      <c r="V717" s="260" t="s">
        <v>565</v>
      </c>
      <c r="W717" s="260" t="s">
        <v>565</v>
      </c>
      <c r="X717" s="259" t="s">
        <v>565</v>
      </c>
      <c r="Y717" s="259" t="s">
        <v>565</v>
      </c>
      <c r="Z717" s="259" t="s">
        <v>565</v>
      </c>
      <c r="AA717" s="259" t="s">
        <v>565</v>
      </c>
      <c r="AB717" s="259" t="s">
        <v>565</v>
      </c>
      <c r="AC717" s="259" t="s">
        <v>565</v>
      </c>
      <c r="AD717" s="259" t="s">
        <v>565</v>
      </c>
      <c r="AE717" s="259" t="s">
        <v>565</v>
      </c>
      <c r="AF717" s="259" t="s">
        <v>565</v>
      </c>
      <c r="AG717" s="259" t="s">
        <v>565</v>
      </c>
      <c r="AH717" s="259" t="s">
        <v>565</v>
      </c>
      <c r="AI717" s="259" t="s">
        <v>565</v>
      </c>
      <c r="AJ717" s="259" t="s">
        <v>565</v>
      </c>
      <c r="AK717" s="259" t="s">
        <v>565</v>
      </c>
      <c r="AL717" s="259" t="s">
        <v>565</v>
      </c>
      <c r="AM717" s="259" t="s">
        <v>565</v>
      </c>
      <c r="AN717" s="259" t="s">
        <v>565</v>
      </c>
      <c r="AO717" s="259" t="s">
        <v>565</v>
      </c>
      <c r="AP717" s="259" t="s">
        <v>565</v>
      </c>
      <c r="AQ717" s="259" t="s">
        <v>565</v>
      </c>
      <c r="AR717" s="259" t="s">
        <v>565</v>
      </c>
      <c r="AS717" s="259" t="s">
        <v>565</v>
      </c>
      <c r="AT717" s="259" t="s">
        <v>565</v>
      </c>
      <c r="AU717" s="259" t="s">
        <v>565</v>
      </c>
      <c r="AV717" s="259" t="s">
        <v>565</v>
      </c>
      <c r="AW717" s="259" t="s">
        <v>565</v>
      </c>
      <c r="AX717" s="259" t="s">
        <v>565</v>
      </c>
      <c r="AY717" s="259" t="s">
        <v>565</v>
      </c>
      <c r="AZ717" s="259" t="s">
        <v>565</v>
      </c>
      <c r="BA717" s="259" t="s">
        <v>565</v>
      </c>
    </row>
    <row r="718" spans="4:53">
      <c r="D718" s="259" t="s">
        <v>565</v>
      </c>
      <c r="E718" s="259" t="s">
        <v>565</v>
      </c>
      <c r="F718" s="259" t="s">
        <v>565</v>
      </c>
      <c r="G718" s="259" t="s">
        <v>565</v>
      </c>
      <c r="H718" s="259" t="s">
        <v>565</v>
      </c>
      <c r="I718" s="259" t="s">
        <v>565</v>
      </c>
      <c r="J718" s="259" t="s">
        <v>565</v>
      </c>
      <c r="K718" s="259" t="s">
        <v>565</v>
      </c>
      <c r="L718" s="259" t="s">
        <v>565</v>
      </c>
      <c r="M718" s="259" t="s">
        <v>565</v>
      </c>
      <c r="N718" s="259" t="s">
        <v>565</v>
      </c>
      <c r="O718" s="259" t="s">
        <v>565</v>
      </c>
      <c r="P718" s="259" t="s">
        <v>565</v>
      </c>
      <c r="Q718" s="259" t="s">
        <v>565</v>
      </c>
      <c r="R718" s="259" t="s">
        <v>565</v>
      </c>
      <c r="S718" s="259" t="s">
        <v>565</v>
      </c>
      <c r="T718" s="259" t="s">
        <v>565</v>
      </c>
      <c r="U718" s="259" t="s">
        <v>565</v>
      </c>
      <c r="V718" s="260" t="s">
        <v>565</v>
      </c>
      <c r="W718" s="260" t="s">
        <v>565</v>
      </c>
      <c r="X718" s="259" t="s">
        <v>565</v>
      </c>
      <c r="Y718" s="259" t="s">
        <v>565</v>
      </c>
      <c r="Z718" s="259" t="s">
        <v>565</v>
      </c>
      <c r="AA718" s="259" t="s">
        <v>565</v>
      </c>
      <c r="AB718" s="259" t="s">
        <v>565</v>
      </c>
      <c r="AC718" s="259" t="s">
        <v>565</v>
      </c>
      <c r="AD718" s="259" t="s">
        <v>565</v>
      </c>
      <c r="AE718" s="259" t="s">
        <v>565</v>
      </c>
      <c r="AF718" s="259" t="s">
        <v>565</v>
      </c>
      <c r="AG718" s="259" t="s">
        <v>565</v>
      </c>
      <c r="AH718" s="259" t="s">
        <v>565</v>
      </c>
      <c r="AI718" s="259" t="s">
        <v>565</v>
      </c>
      <c r="AJ718" s="259" t="s">
        <v>565</v>
      </c>
      <c r="AK718" s="259" t="s">
        <v>565</v>
      </c>
      <c r="AL718" s="259" t="s">
        <v>565</v>
      </c>
      <c r="AM718" s="259" t="s">
        <v>565</v>
      </c>
      <c r="AN718" s="259" t="s">
        <v>565</v>
      </c>
      <c r="AO718" s="259" t="s">
        <v>565</v>
      </c>
      <c r="AP718" s="259" t="s">
        <v>565</v>
      </c>
      <c r="AQ718" s="259" t="s">
        <v>565</v>
      </c>
      <c r="AR718" s="259" t="s">
        <v>565</v>
      </c>
      <c r="AS718" s="259" t="s">
        <v>565</v>
      </c>
      <c r="AT718" s="259" t="s">
        <v>565</v>
      </c>
      <c r="AU718" s="259" t="s">
        <v>565</v>
      </c>
      <c r="AV718" s="259" t="s">
        <v>565</v>
      </c>
      <c r="AW718" s="259" t="s">
        <v>565</v>
      </c>
      <c r="AX718" s="259" t="s">
        <v>565</v>
      </c>
      <c r="AY718" s="259" t="s">
        <v>565</v>
      </c>
      <c r="AZ718" s="259" t="s">
        <v>565</v>
      </c>
      <c r="BA718" s="259" t="s">
        <v>565</v>
      </c>
    </row>
    <row r="719" spans="4:53">
      <c r="D719" s="259" t="s">
        <v>565</v>
      </c>
      <c r="E719" s="259" t="s">
        <v>565</v>
      </c>
      <c r="F719" s="259" t="s">
        <v>565</v>
      </c>
      <c r="G719" s="259" t="s">
        <v>565</v>
      </c>
      <c r="H719" s="259" t="s">
        <v>565</v>
      </c>
      <c r="I719" s="259" t="s">
        <v>565</v>
      </c>
      <c r="J719" s="259" t="s">
        <v>565</v>
      </c>
      <c r="K719" s="259" t="s">
        <v>565</v>
      </c>
      <c r="L719" s="259" t="s">
        <v>565</v>
      </c>
      <c r="M719" s="259" t="s">
        <v>565</v>
      </c>
      <c r="N719" s="259" t="s">
        <v>565</v>
      </c>
      <c r="O719" s="259" t="s">
        <v>565</v>
      </c>
      <c r="P719" s="259" t="s">
        <v>565</v>
      </c>
      <c r="Q719" s="259" t="s">
        <v>565</v>
      </c>
      <c r="R719" s="259" t="s">
        <v>565</v>
      </c>
      <c r="S719" s="259" t="s">
        <v>565</v>
      </c>
      <c r="T719" s="259" t="s">
        <v>565</v>
      </c>
      <c r="U719" s="259" t="s">
        <v>565</v>
      </c>
      <c r="V719" s="260" t="s">
        <v>565</v>
      </c>
      <c r="W719" s="260" t="s">
        <v>565</v>
      </c>
      <c r="X719" s="259" t="s">
        <v>565</v>
      </c>
      <c r="Y719" s="259" t="s">
        <v>565</v>
      </c>
      <c r="Z719" s="259" t="s">
        <v>565</v>
      </c>
      <c r="AA719" s="259" t="s">
        <v>565</v>
      </c>
      <c r="AB719" s="259" t="s">
        <v>565</v>
      </c>
      <c r="AC719" s="259" t="s">
        <v>565</v>
      </c>
      <c r="AD719" s="259" t="s">
        <v>565</v>
      </c>
      <c r="AE719" s="259" t="s">
        <v>565</v>
      </c>
      <c r="AF719" s="259" t="s">
        <v>565</v>
      </c>
      <c r="AG719" s="259" t="s">
        <v>565</v>
      </c>
      <c r="AH719" s="259" t="s">
        <v>565</v>
      </c>
      <c r="AI719" s="259" t="s">
        <v>565</v>
      </c>
      <c r="AJ719" s="259" t="s">
        <v>565</v>
      </c>
      <c r="AK719" s="259" t="s">
        <v>565</v>
      </c>
      <c r="AL719" s="259" t="s">
        <v>565</v>
      </c>
      <c r="AM719" s="259" t="s">
        <v>565</v>
      </c>
      <c r="AN719" s="259" t="s">
        <v>565</v>
      </c>
      <c r="AO719" s="259" t="s">
        <v>565</v>
      </c>
      <c r="AP719" s="259" t="s">
        <v>565</v>
      </c>
      <c r="AQ719" s="259" t="s">
        <v>565</v>
      </c>
      <c r="AR719" s="259" t="s">
        <v>565</v>
      </c>
      <c r="AS719" s="259" t="s">
        <v>565</v>
      </c>
      <c r="AT719" s="259" t="s">
        <v>565</v>
      </c>
      <c r="AU719" s="259" t="s">
        <v>565</v>
      </c>
      <c r="AV719" s="259" t="s">
        <v>565</v>
      </c>
      <c r="AW719" s="259" t="s">
        <v>565</v>
      </c>
      <c r="AX719" s="259" t="s">
        <v>565</v>
      </c>
      <c r="AY719" s="259" t="s">
        <v>565</v>
      </c>
      <c r="AZ719" s="259" t="s">
        <v>565</v>
      </c>
      <c r="BA719" s="259" t="s">
        <v>565</v>
      </c>
    </row>
    <row r="720" spans="4:53">
      <c r="D720" s="259" t="s">
        <v>565</v>
      </c>
      <c r="E720" s="259" t="s">
        <v>565</v>
      </c>
      <c r="F720" s="259" t="s">
        <v>565</v>
      </c>
      <c r="G720" s="259" t="s">
        <v>565</v>
      </c>
      <c r="H720" s="259" t="s">
        <v>565</v>
      </c>
      <c r="I720" s="259" t="s">
        <v>565</v>
      </c>
      <c r="J720" s="259" t="s">
        <v>565</v>
      </c>
      <c r="K720" s="259" t="s">
        <v>565</v>
      </c>
      <c r="L720" s="259" t="s">
        <v>565</v>
      </c>
      <c r="M720" s="259" t="s">
        <v>565</v>
      </c>
      <c r="N720" s="259" t="s">
        <v>565</v>
      </c>
      <c r="O720" s="259" t="s">
        <v>565</v>
      </c>
      <c r="P720" s="259" t="s">
        <v>565</v>
      </c>
      <c r="Q720" s="259" t="s">
        <v>565</v>
      </c>
      <c r="R720" s="259" t="s">
        <v>565</v>
      </c>
      <c r="S720" s="259" t="s">
        <v>565</v>
      </c>
      <c r="T720" s="259" t="s">
        <v>565</v>
      </c>
      <c r="U720" s="259" t="s">
        <v>565</v>
      </c>
      <c r="V720" s="260" t="s">
        <v>565</v>
      </c>
      <c r="W720" s="260" t="s">
        <v>565</v>
      </c>
      <c r="X720" s="259" t="s">
        <v>565</v>
      </c>
      <c r="Y720" s="259" t="s">
        <v>565</v>
      </c>
      <c r="Z720" s="259" t="s">
        <v>565</v>
      </c>
      <c r="AA720" s="259" t="s">
        <v>565</v>
      </c>
      <c r="AB720" s="259" t="s">
        <v>565</v>
      </c>
      <c r="AC720" s="259" t="s">
        <v>565</v>
      </c>
      <c r="AD720" s="259" t="s">
        <v>565</v>
      </c>
      <c r="AE720" s="259" t="s">
        <v>565</v>
      </c>
      <c r="AF720" s="259" t="s">
        <v>565</v>
      </c>
      <c r="AG720" s="259" t="s">
        <v>565</v>
      </c>
      <c r="AH720" s="259" t="s">
        <v>565</v>
      </c>
      <c r="AI720" s="259" t="s">
        <v>565</v>
      </c>
      <c r="AJ720" s="259" t="s">
        <v>565</v>
      </c>
      <c r="AK720" s="259" t="s">
        <v>565</v>
      </c>
      <c r="AL720" s="259" t="s">
        <v>565</v>
      </c>
      <c r="AM720" s="259" t="s">
        <v>565</v>
      </c>
      <c r="AN720" s="259" t="s">
        <v>565</v>
      </c>
      <c r="AO720" s="259" t="s">
        <v>565</v>
      </c>
      <c r="AP720" s="259" t="s">
        <v>565</v>
      </c>
      <c r="AQ720" s="259" t="s">
        <v>565</v>
      </c>
      <c r="AR720" s="259" t="s">
        <v>565</v>
      </c>
      <c r="AS720" s="259" t="s">
        <v>565</v>
      </c>
      <c r="AT720" s="259" t="s">
        <v>565</v>
      </c>
      <c r="AU720" s="259" t="s">
        <v>565</v>
      </c>
      <c r="AV720" s="259" t="s">
        <v>565</v>
      </c>
      <c r="AW720" s="259" t="s">
        <v>565</v>
      </c>
      <c r="AX720" s="259" t="s">
        <v>565</v>
      </c>
      <c r="AY720" s="259" t="s">
        <v>565</v>
      </c>
      <c r="AZ720" s="259" t="s">
        <v>565</v>
      </c>
      <c r="BA720" s="259" t="s">
        <v>565</v>
      </c>
    </row>
    <row r="721" spans="4:53">
      <c r="D721" s="259" t="s">
        <v>565</v>
      </c>
      <c r="E721" s="259" t="s">
        <v>565</v>
      </c>
      <c r="F721" s="259" t="s">
        <v>565</v>
      </c>
      <c r="G721" s="259" t="s">
        <v>565</v>
      </c>
      <c r="H721" s="259" t="s">
        <v>565</v>
      </c>
      <c r="I721" s="259" t="s">
        <v>565</v>
      </c>
      <c r="J721" s="259" t="s">
        <v>565</v>
      </c>
      <c r="K721" s="259" t="s">
        <v>565</v>
      </c>
      <c r="L721" s="259" t="s">
        <v>565</v>
      </c>
      <c r="M721" s="259" t="s">
        <v>565</v>
      </c>
      <c r="N721" s="259" t="s">
        <v>565</v>
      </c>
      <c r="O721" s="259" t="s">
        <v>565</v>
      </c>
      <c r="P721" s="259" t="s">
        <v>565</v>
      </c>
      <c r="Q721" s="259" t="s">
        <v>565</v>
      </c>
      <c r="R721" s="259" t="s">
        <v>565</v>
      </c>
      <c r="S721" s="259" t="s">
        <v>565</v>
      </c>
      <c r="T721" s="259" t="s">
        <v>565</v>
      </c>
      <c r="U721" s="259" t="s">
        <v>565</v>
      </c>
      <c r="V721" s="260" t="s">
        <v>565</v>
      </c>
      <c r="W721" s="260" t="s">
        <v>565</v>
      </c>
      <c r="X721" s="259" t="s">
        <v>565</v>
      </c>
      <c r="Y721" s="259" t="s">
        <v>565</v>
      </c>
      <c r="Z721" s="259" t="s">
        <v>565</v>
      </c>
      <c r="AA721" s="259" t="s">
        <v>565</v>
      </c>
      <c r="AB721" s="259" t="s">
        <v>565</v>
      </c>
      <c r="AC721" s="259" t="s">
        <v>565</v>
      </c>
      <c r="AD721" s="259" t="s">
        <v>565</v>
      </c>
      <c r="AE721" s="259" t="s">
        <v>565</v>
      </c>
      <c r="AF721" s="259" t="s">
        <v>565</v>
      </c>
      <c r="AG721" s="259" t="s">
        <v>565</v>
      </c>
      <c r="AH721" s="259" t="s">
        <v>565</v>
      </c>
      <c r="AI721" s="259" t="s">
        <v>565</v>
      </c>
      <c r="AJ721" s="259" t="s">
        <v>565</v>
      </c>
      <c r="AK721" s="259" t="s">
        <v>565</v>
      </c>
      <c r="AL721" s="259" t="s">
        <v>565</v>
      </c>
      <c r="AM721" s="259" t="s">
        <v>565</v>
      </c>
      <c r="AN721" s="259" t="s">
        <v>565</v>
      </c>
      <c r="AO721" s="259" t="s">
        <v>565</v>
      </c>
      <c r="AP721" s="259" t="s">
        <v>565</v>
      </c>
      <c r="AQ721" s="259" t="s">
        <v>565</v>
      </c>
      <c r="AR721" s="259" t="s">
        <v>565</v>
      </c>
      <c r="AS721" s="259" t="s">
        <v>565</v>
      </c>
      <c r="AT721" s="259" t="s">
        <v>565</v>
      </c>
      <c r="AU721" s="259" t="s">
        <v>565</v>
      </c>
      <c r="AV721" s="259" t="s">
        <v>565</v>
      </c>
      <c r="AW721" s="259" t="s">
        <v>565</v>
      </c>
      <c r="AX721" s="259" t="s">
        <v>565</v>
      </c>
      <c r="AY721" s="259" t="s">
        <v>565</v>
      </c>
      <c r="AZ721" s="259" t="s">
        <v>565</v>
      </c>
      <c r="BA721" s="259" t="s">
        <v>565</v>
      </c>
    </row>
    <row r="722" spans="4:53">
      <c r="D722" s="259" t="s">
        <v>565</v>
      </c>
      <c r="E722" s="259" t="s">
        <v>565</v>
      </c>
      <c r="F722" s="259" t="s">
        <v>565</v>
      </c>
      <c r="G722" s="259" t="s">
        <v>565</v>
      </c>
      <c r="H722" s="259" t="s">
        <v>565</v>
      </c>
      <c r="I722" s="259" t="s">
        <v>565</v>
      </c>
      <c r="J722" s="259" t="s">
        <v>565</v>
      </c>
      <c r="K722" s="259" t="s">
        <v>565</v>
      </c>
      <c r="L722" s="259" t="s">
        <v>565</v>
      </c>
      <c r="M722" s="259" t="s">
        <v>565</v>
      </c>
      <c r="N722" s="259" t="s">
        <v>565</v>
      </c>
      <c r="O722" s="259" t="s">
        <v>565</v>
      </c>
      <c r="P722" s="259" t="s">
        <v>565</v>
      </c>
      <c r="Q722" s="259" t="s">
        <v>565</v>
      </c>
      <c r="R722" s="259" t="s">
        <v>565</v>
      </c>
      <c r="S722" s="259" t="s">
        <v>565</v>
      </c>
      <c r="T722" s="259" t="s">
        <v>565</v>
      </c>
      <c r="U722" s="259" t="s">
        <v>565</v>
      </c>
      <c r="V722" s="260" t="s">
        <v>565</v>
      </c>
      <c r="W722" s="260" t="s">
        <v>565</v>
      </c>
      <c r="X722" s="259" t="s">
        <v>565</v>
      </c>
      <c r="Y722" s="259" t="s">
        <v>565</v>
      </c>
      <c r="Z722" s="259" t="s">
        <v>565</v>
      </c>
      <c r="AA722" s="259" t="s">
        <v>565</v>
      </c>
      <c r="AB722" s="259" t="s">
        <v>565</v>
      </c>
      <c r="AC722" s="259" t="s">
        <v>565</v>
      </c>
      <c r="AD722" s="259" t="s">
        <v>565</v>
      </c>
      <c r="AE722" s="259" t="s">
        <v>565</v>
      </c>
      <c r="AF722" s="259" t="s">
        <v>565</v>
      </c>
      <c r="AG722" s="259" t="s">
        <v>565</v>
      </c>
      <c r="AH722" s="259" t="s">
        <v>565</v>
      </c>
      <c r="AI722" s="259" t="s">
        <v>565</v>
      </c>
      <c r="AJ722" s="259" t="s">
        <v>565</v>
      </c>
      <c r="AK722" s="259" t="s">
        <v>565</v>
      </c>
      <c r="AL722" s="259" t="s">
        <v>565</v>
      </c>
      <c r="AM722" s="259" t="s">
        <v>565</v>
      </c>
      <c r="AN722" s="259" t="s">
        <v>565</v>
      </c>
      <c r="AO722" s="259" t="s">
        <v>565</v>
      </c>
      <c r="AP722" s="259" t="s">
        <v>565</v>
      </c>
      <c r="AQ722" s="259" t="s">
        <v>565</v>
      </c>
      <c r="AR722" s="259" t="s">
        <v>565</v>
      </c>
      <c r="AS722" s="259" t="s">
        <v>565</v>
      </c>
      <c r="AT722" s="259" t="s">
        <v>565</v>
      </c>
      <c r="AU722" s="259" t="s">
        <v>565</v>
      </c>
      <c r="AV722" s="259" t="s">
        <v>565</v>
      </c>
      <c r="AW722" s="259" t="s">
        <v>565</v>
      </c>
      <c r="AX722" s="259" t="s">
        <v>565</v>
      </c>
      <c r="AY722" s="259" t="s">
        <v>565</v>
      </c>
      <c r="AZ722" s="259" t="s">
        <v>565</v>
      </c>
      <c r="BA722" s="259" t="s">
        <v>565</v>
      </c>
    </row>
    <row r="723" spans="4:53">
      <c r="D723" s="259" t="s">
        <v>565</v>
      </c>
      <c r="E723" s="259" t="s">
        <v>565</v>
      </c>
      <c r="F723" s="259" t="s">
        <v>565</v>
      </c>
      <c r="G723" s="259" t="s">
        <v>565</v>
      </c>
      <c r="H723" s="259" t="s">
        <v>565</v>
      </c>
      <c r="I723" s="259" t="s">
        <v>565</v>
      </c>
      <c r="J723" s="259" t="s">
        <v>565</v>
      </c>
      <c r="K723" s="259" t="s">
        <v>565</v>
      </c>
      <c r="L723" s="259" t="s">
        <v>565</v>
      </c>
      <c r="M723" s="259" t="s">
        <v>565</v>
      </c>
      <c r="N723" s="259" t="s">
        <v>565</v>
      </c>
      <c r="O723" s="259" t="s">
        <v>565</v>
      </c>
      <c r="P723" s="259" t="s">
        <v>565</v>
      </c>
      <c r="Q723" s="259" t="s">
        <v>565</v>
      </c>
      <c r="R723" s="259" t="s">
        <v>565</v>
      </c>
      <c r="S723" s="259" t="s">
        <v>565</v>
      </c>
      <c r="T723" s="259" t="s">
        <v>565</v>
      </c>
      <c r="U723" s="259" t="s">
        <v>565</v>
      </c>
      <c r="V723" s="260" t="s">
        <v>565</v>
      </c>
      <c r="W723" s="260" t="s">
        <v>565</v>
      </c>
      <c r="X723" s="259" t="s">
        <v>565</v>
      </c>
      <c r="Y723" s="259" t="s">
        <v>565</v>
      </c>
      <c r="Z723" s="259" t="s">
        <v>565</v>
      </c>
      <c r="AA723" s="259" t="s">
        <v>565</v>
      </c>
      <c r="AB723" s="259" t="s">
        <v>565</v>
      </c>
      <c r="AC723" s="259" t="s">
        <v>565</v>
      </c>
      <c r="AD723" s="259" t="s">
        <v>565</v>
      </c>
      <c r="AE723" s="259" t="s">
        <v>565</v>
      </c>
      <c r="AF723" s="259" t="s">
        <v>565</v>
      </c>
      <c r="AG723" s="259" t="s">
        <v>565</v>
      </c>
      <c r="AH723" s="259" t="s">
        <v>565</v>
      </c>
      <c r="AI723" s="259" t="s">
        <v>565</v>
      </c>
      <c r="AJ723" s="259" t="s">
        <v>565</v>
      </c>
      <c r="AK723" s="259" t="s">
        <v>565</v>
      </c>
      <c r="AL723" s="259" t="s">
        <v>565</v>
      </c>
      <c r="AM723" s="259" t="s">
        <v>565</v>
      </c>
      <c r="AN723" s="259" t="s">
        <v>565</v>
      </c>
      <c r="AO723" s="259" t="s">
        <v>565</v>
      </c>
      <c r="AP723" s="259" t="s">
        <v>565</v>
      </c>
      <c r="AQ723" s="259" t="s">
        <v>565</v>
      </c>
      <c r="AR723" s="259" t="s">
        <v>565</v>
      </c>
      <c r="AS723" s="259" t="s">
        <v>565</v>
      </c>
      <c r="AT723" s="259" t="s">
        <v>565</v>
      </c>
      <c r="AU723" s="259" t="s">
        <v>565</v>
      </c>
      <c r="AV723" s="259" t="s">
        <v>565</v>
      </c>
      <c r="AW723" s="259" t="s">
        <v>565</v>
      </c>
      <c r="AX723" s="259" t="s">
        <v>565</v>
      </c>
      <c r="AY723" s="259" t="s">
        <v>565</v>
      </c>
      <c r="AZ723" s="259" t="s">
        <v>565</v>
      </c>
      <c r="BA723" s="259" t="s">
        <v>565</v>
      </c>
    </row>
    <row r="724" spans="4:53">
      <c r="D724" s="259" t="s">
        <v>565</v>
      </c>
      <c r="E724" s="259" t="s">
        <v>565</v>
      </c>
      <c r="F724" s="259" t="s">
        <v>565</v>
      </c>
      <c r="G724" s="259" t="s">
        <v>565</v>
      </c>
      <c r="H724" s="259" t="s">
        <v>565</v>
      </c>
      <c r="I724" s="259" t="s">
        <v>565</v>
      </c>
      <c r="J724" s="259" t="s">
        <v>565</v>
      </c>
      <c r="K724" s="259" t="s">
        <v>565</v>
      </c>
      <c r="L724" s="259" t="s">
        <v>565</v>
      </c>
      <c r="M724" s="259" t="s">
        <v>565</v>
      </c>
      <c r="N724" s="259" t="s">
        <v>565</v>
      </c>
      <c r="O724" s="259" t="s">
        <v>565</v>
      </c>
      <c r="P724" s="259" t="s">
        <v>565</v>
      </c>
      <c r="Q724" s="259" t="s">
        <v>565</v>
      </c>
      <c r="R724" s="259" t="s">
        <v>565</v>
      </c>
      <c r="S724" s="259" t="s">
        <v>565</v>
      </c>
      <c r="T724" s="259" t="s">
        <v>565</v>
      </c>
      <c r="U724" s="259" t="s">
        <v>565</v>
      </c>
      <c r="V724" s="260" t="s">
        <v>565</v>
      </c>
      <c r="W724" s="260" t="s">
        <v>565</v>
      </c>
      <c r="X724" s="259" t="s">
        <v>565</v>
      </c>
      <c r="Y724" s="259" t="s">
        <v>565</v>
      </c>
      <c r="Z724" s="259" t="s">
        <v>565</v>
      </c>
      <c r="AA724" s="259" t="s">
        <v>565</v>
      </c>
      <c r="AB724" s="259" t="s">
        <v>565</v>
      </c>
      <c r="AC724" s="259" t="s">
        <v>565</v>
      </c>
      <c r="AD724" s="259" t="s">
        <v>565</v>
      </c>
      <c r="AE724" s="259" t="s">
        <v>565</v>
      </c>
      <c r="AF724" s="259" t="s">
        <v>565</v>
      </c>
      <c r="AG724" s="259" t="s">
        <v>565</v>
      </c>
      <c r="AH724" s="259" t="s">
        <v>565</v>
      </c>
      <c r="AI724" s="259" t="s">
        <v>565</v>
      </c>
      <c r="AJ724" s="259" t="s">
        <v>565</v>
      </c>
      <c r="AK724" s="259" t="s">
        <v>565</v>
      </c>
      <c r="AL724" s="259" t="s">
        <v>565</v>
      </c>
      <c r="AM724" s="259" t="s">
        <v>565</v>
      </c>
      <c r="AN724" s="259" t="s">
        <v>565</v>
      </c>
      <c r="AO724" s="259" t="s">
        <v>565</v>
      </c>
      <c r="AP724" s="259" t="s">
        <v>565</v>
      </c>
      <c r="AQ724" s="259" t="s">
        <v>565</v>
      </c>
      <c r="AR724" s="259" t="s">
        <v>565</v>
      </c>
      <c r="AS724" s="259" t="s">
        <v>565</v>
      </c>
      <c r="AT724" s="259" t="s">
        <v>565</v>
      </c>
      <c r="AU724" s="259" t="s">
        <v>565</v>
      </c>
      <c r="AV724" s="259" t="s">
        <v>565</v>
      </c>
      <c r="AW724" s="259" t="s">
        <v>565</v>
      </c>
      <c r="AX724" s="259" t="s">
        <v>565</v>
      </c>
      <c r="AY724" s="259" t="s">
        <v>565</v>
      </c>
      <c r="AZ724" s="259" t="s">
        <v>565</v>
      </c>
      <c r="BA724" s="259" t="s">
        <v>565</v>
      </c>
    </row>
    <row r="725" spans="4:53">
      <c r="D725" s="259" t="s">
        <v>565</v>
      </c>
      <c r="E725" s="259" t="s">
        <v>565</v>
      </c>
      <c r="F725" s="259" t="s">
        <v>565</v>
      </c>
      <c r="G725" s="259" t="s">
        <v>565</v>
      </c>
      <c r="H725" s="259" t="s">
        <v>565</v>
      </c>
      <c r="I725" s="259" t="s">
        <v>565</v>
      </c>
      <c r="J725" s="259" t="s">
        <v>565</v>
      </c>
      <c r="K725" s="259" t="s">
        <v>565</v>
      </c>
      <c r="L725" s="259" t="s">
        <v>565</v>
      </c>
      <c r="M725" s="259" t="s">
        <v>565</v>
      </c>
      <c r="N725" s="259" t="s">
        <v>565</v>
      </c>
      <c r="O725" s="259" t="s">
        <v>565</v>
      </c>
      <c r="P725" s="259" t="s">
        <v>565</v>
      </c>
      <c r="Q725" s="259" t="s">
        <v>565</v>
      </c>
      <c r="R725" s="259" t="s">
        <v>565</v>
      </c>
      <c r="S725" s="259" t="s">
        <v>565</v>
      </c>
      <c r="T725" s="259" t="s">
        <v>565</v>
      </c>
      <c r="U725" s="259" t="s">
        <v>565</v>
      </c>
      <c r="V725" s="260" t="s">
        <v>565</v>
      </c>
      <c r="W725" s="260" t="s">
        <v>565</v>
      </c>
      <c r="X725" s="259" t="s">
        <v>565</v>
      </c>
      <c r="Y725" s="259" t="s">
        <v>565</v>
      </c>
      <c r="Z725" s="259" t="s">
        <v>565</v>
      </c>
      <c r="AA725" s="259" t="s">
        <v>565</v>
      </c>
      <c r="AB725" s="259" t="s">
        <v>565</v>
      </c>
      <c r="AC725" s="259" t="s">
        <v>565</v>
      </c>
      <c r="AD725" s="259" t="s">
        <v>565</v>
      </c>
      <c r="AE725" s="259" t="s">
        <v>565</v>
      </c>
      <c r="AF725" s="259" t="s">
        <v>565</v>
      </c>
      <c r="AG725" s="259" t="s">
        <v>565</v>
      </c>
      <c r="AH725" s="259" t="s">
        <v>565</v>
      </c>
      <c r="AI725" s="259" t="s">
        <v>565</v>
      </c>
      <c r="AJ725" s="259" t="s">
        <v>565</v>
      </c>
      <c r="AK725" s="259" t="s">
        <v>565</v>
      </c>
      <c r="AL725" s="259" t="s">
        <v>565</v>
      </c>
      <c r="AM725" s="259" t="s">
        <v>565</v>
      </c>
      <c r="AN725" s="259" t="s">
        <v>565</v>
      </c>
      <c r="AO725" s="259" t="s">
        <v>565</v>
      </c>
      <c r="AP725" s="259" t="s">
        <v>565</v>
      </c>
      <c r="AQ725" s="259" t="s">
        <v>565</v>
      </c>
      <c r="AR725" s="259" t="s">
        <v>565</v>
      </c>
      <c r="AS725" s="259" t="s">
        <v>565</v>
      </c>
      <c r="AT725" s="259" t="s">
        <v>565</v>
      </c>
      <c r="AU725" s="259" t="s">
        <v>565</v>
      </c>
      <c r="AV725" s="259" t="s">
        <v>565</v>
      </c>
      <c r="AW725" s="259" t="s">
        <v>565</v>
      </c>
      <c r="AX725" s="259" t="s">
        <v>565</v>
      </c>
      <c r="AY725" s="259" t="s">
        <v>565</v>
      </c>
      <c r="AZ725" s="259" t="s">
        <v>565</v>
      </c>
      <c r="BA725" s="259" t="s">
        <v>565</v>
      </c>
    </row>
    <row r="726" spans="4:53">
      <c r="D726" s="259" t="s">
        <v>565</v>
      </c>
      <c r="E726" s="259" t="s">
        <v>565</v>
      </c>
      <c r="F726" s="259" t="s">
        <v>565</v>
      </c>
      <c r="G726" s="259" t="s">
        <v>565</v>
      </c>
      <c r="H726" s="259" t="s">
        <v>565</v>
      </c>
      <c r="I726" s="259" t="s">
        <v>565</v>
      </c>
      <c r="J726" s="259" t="s">
        <v>565</v>
      </c>
      <c r="K726" s="259" t="s">
        <v>565</v>
      </c>
      <c r="L726" s="259" t="s">
        <v>565</v>
      </c>
      <c r="M726" s="259" t="s">
        <v>565</v>
      </c>
      <c r="N726" s="259" t="s">
        <v>565</v>
      </c>
      <c r="O726" s="259" t="s">
        <v>565</v>
      </c>
      <c r="P726" s="259" t="s">
        <v>565</v>
      </c>
      <c r="Q726" s="259" t="s">
        <v>565</v>
      </c>
      <c r="R726" s="259" t="s">
        <v>565</v>
      </c>
      <c r="S726" s="259" t="s">
        <v>565</v>
      </c>
      <c r="T726" s="259" t="s">
        <v>565</v>
      </c>
      <c r="U726" s="259" t="s">
        <v>565</v>
      </c>
      <c r="V726" s="260" t="s">
        <v>565</v>
      </c>
      <c r="W726" s="260" t="s">
        <v>565</v>
      </c>
      <c r="X726" s="259" t="s">
        <v>565</v>
      </c>
      <c r="Y726" s="259" t="s">
        <v>565</v>
      </c>
      <c r="Z726" s="259" t="s">
        <v>565</v>
      </c>
      <c r="AA726" s="259" t="s">
        <v>565</v>
      </c>
      <c r="AB726" s="259" t="s">
        <v>565</v>
      </c>
      <c r="AC726" s="259" t="s">
        <v>565</v>
      </c>
      <c r="AD726" s="259" t="s">
        <v>565</v>
      </c>
      <c r="AE726" s="259" t="s">
        <v>565</v>
      </c>
      <c r="AF726" s="259" t="s">
        <v>565</v>
      </c>
      <c r="AG726" s="259" t="s">
        <v>565</v>
      </c>
      <c r="AH726" s="259" t="s">
        <v>565</v>
      </c>
      <c r="AI726" s="259" t="s">
        <v>565</v>
      </c>
      <c r="AJ726" s="259" t="s">
        <v>565</v>
      </c>
      <c r="AK726" s="259" t="s">
        <v>565</v>
      </c>
      <c r="AL726" s="259" t="s">
        <v>565</v>
      </c>
      <c r="AM726" s="259" t="s">
        <v>565</v>
      </c>
      <c r="AN726" s="259" t="s">
        <v>565</v>
      </c>
      <c r="AO726" s="259" t="s">
        <v>565</v>
      </c>
      <c r="AP726" s="259" t="s">
        <v>565</v>
      </c>
      <c r="AQ726" s="259" t="s">
        <v>565</v>
      </c>
      <c r="AR726" s="259" t="s">
        <v>565</v>
      </c>
      <c r="AS726" s="259" t="s">
        <v>565</v>
      </c>
      <c r="AT726" s="259" t="s">
        <v>565</v>
      </c>
      <c r="AU726" s="259" t="s">
        <v>565</v>
      </c>
      <c r="AV726" s="259" t="s">
        <v>565</v>
      </c>
      <c r="AW726" s="259" t="s">
        <v>565</v>
      </c>
      <c r="AX726" s="259" t="s">
        <v>565</v>
      </c>
      <c r="AY726" s="259" t="s">
        <v>565</v>
      </c>
      <c r="AZ726" s="259" t="s">
        <v>565</v>
      </c>
      <c r="BA726" s="259" t="s">
        <v>565</v>
      </c>
    </row>
    <row r="727" spans="4:53">
      <c r="D727" s="259" t="s">
        <v>565</v>
      </c>
      <c r="E727" s="259" t="s">
        <v>565</v>
      </c>
      <c r="F727" s="259" t="s">
        <v>565</v>
      </c>
      <c r="G727" s="259" t="s">
        <v>565</v>
      </c>
      <c r="H727" s="259" t="s">
        <v>565</v>
      </c>
      <c r="I727" s="259" t="s">
        <v>565</v>
      </c>
      <c r="J727" s="259" t="s">
        <v>565</v>
      </c>
      <c r="K727" s="259" t="s">
        <v>565</v>
      </c>
      <c r="L727" s="259" t="s">
        <v>565</v>
      </c>
      <c r="M727" s="259" t="s">
        <v>565</v>
      </c>
      <c r="N727" s="259" t="s">
        <v>565</v>
      </c>
      <c r="O727" s="259" t="s">
        <v>565</v>
      </c>
      <c r="P727" s="259" t="s">
        <v>565</v>
      </c>
      <c r="Q727" s="259" t="s">
        <v>565</v>
      </c>
      <c r="R727" s="259" t="s">
        <v>565</v>
      </c>
      <c r="S727" s="259" t="s">
        <v>565</v>
      </c>
      <c r="T727" s="259" t="s">
        <v>565</v>
      </c>
      <c r="U727" s="259" t="s">
        <v>565</v>
      </c>
      <c r="V727" s="260" t="s">
        <v>565</v>
      </c>
      <c r="W727" s="260" t="s">
        <v>565</v>
      </c>
      <c r="X727" s="259" t="s">
        <v>565</v>
      </c>
      <c r="Y727" s="259" t="s">
        <v>565</v>
      </c>
      <c r="Z727" s="259" t="s">
        <v>565</v>
      </c>
      <c r="AA727" s="259" t="s">
        <v>565</v>
      </c>
      <c r="AB727" s="259" t="s">
        <v>565</v>
      </c>
      <c r="AC727" s="259" t="s">
        <v>565</v>
      </c>
      <c r="AD727" s="259" t="s">
        <v>565</v>
      </c>
      <c r="AE727" s="259" t="s">
        <v>565</v>
      </c>
      <c r="AF727" s="259" t="s">
        <v>565</v>
      </c>
      <c r="AG727" s="259" t="s">
        <v>565</v>
      </c>
      <c r="AH727" s="259" t="s">
        <v>565</v>
      </c>
      <c r="AI727" s="259" t="s">
        <v>565</v>
      </c>
      <c r="AJ727" s="259" t="s">
        <v>565</v>
      </c>
      <c r="AK727" s="259" t="s">
        <v>565</v>
      </c>
      <c r="AL727" s="259" t="s">
        <v>565</v>
      </c>
      <c r="AM727" s="259" t="s">
        <v>565</v>
      </c>
      <c r="AN727" s="259" t="s">
        <v>565</v>
      </c>
      <c r="AO727" s="259" t="s">
        <v>565</v>
      </c>
      <c r="AP727" s="259" t="s">
        <v>565</v>
      </c>
      <c r="AQ727" s="259" t="s">
        <v>565</v>
      </c>
      <c r="AR727" s="259" t="s">
        <v>565</v>
      </c>
      <c r="AS727" s="259" t="s">
        <v>565</v>
      </c>
      <c r="AT727" s="259" t="s">
        <v>565</v>
      </c>
      <c r="AU727" s="259" t="s">
        <v>565</v>
      </c>
      <c r="AV727" s="259" t="s">
        <v>565</v>
      </c>
      <c r="AW727" s="259" t="s">
        <v>565</v>
      </c>
      <c r="AX727" s="259" t="s">
        <v>565</v>
      </c>
      <c r="AY727" s="259" t="s">
        <v>565</v>
      </c>
      <c r="AZ727" s="259" t="s">
        <v>565</v>
      </c>
      <c r="BA727" s="259" t="s">
        <v>565</v>
      </c>
    </row>
    <row r="728" spans="4:53">
      <c r="D728" s="259" t="s">
        <v>565</v>
      </c>
      <c r="E728" s="259" t="s">
        <v>565</v>
      </c>
      <c r="F728" s="259" t="s">
        <v>565</v>
      </c>
      <c r="G728" s="259" t="s">
        <v>565</v>
      </c>
      <c r="H728" s="259" t="s">
        <v>565</v>
      </c>
      <c r="I728" s="259" t="s">
        <v>565</v>
      </c>
      <c r="J728" s="259" t="s">
        <v>565</v>
      </c>
      <c r="K728" s="259" t="s">
        <v>565</v>
      </c>
      <c r="L728" s="259" t="s">
        <v>565</v>
      </c>
      <c r="M728" s="259" t="s">
        <v>565</v>
      </c>
      <c r="N728" s="259" t="s">
        <v>565</v>
      </c>
      <c r="O728" s="259" t="s">
        <v>565</v>
      </c>
      <c r="P728" s="259" t="s">
        <v>565</v>
      </c>
      <c r="Q728" s="259" t="s">
        <v>565</v>
      </c>
      <c r="R728" s="259" t="s">
        <v>565</v>
      </c>
      <c r="S728" s="259" t="s">
        <v>565</v>
      </c>
      <c r="T728" s="259" t="s">
        <v>565</v>
      </c>
      <c r="U728" s="259" t="s">
        <v>565</v>
      </c>
      <c r="V728" s="260" t="s">
        <v>565</v>
      </c>
      <c r="W728" s="260" t="s">
        <v>565</v>
      </c>
      <c r="X728" s="259" t="s">
        <v>565</v>
      </c>
      <c r="Y728" s="259" t="s">
        <v>565</v>
      </c>
      <c r="Z728" s="259" t="s">
        <v>565</v>
      </c>
      <c r="AA728" s="259" t="s">
        <v>565</v>
      </c>
      <c r="AB728" s="259" t="s">
        <v>565</v>
      </c>
      <c r="AC728" s="259" t="s">
        <v>565</v>
      </c>
      <c r="AD728" s="259" t="s">
        <v>565</v>
      </c>
      <c r="AE728" s="259" t="s">
        <v>565</v>
      </c>
      <c r="AF728" s="259" t="s">
        <v>565</v>
      </c>
      <c r="AG728" s="259" t="s">
        <v>565</v>
      </c>
      <c r="AH728" s="259" t="s">
        <v>565</v>
      </c>
      <c r="AI728" s="259" t="s">
        <v>565</v>
      </c>
      <c r="AJ728" s="259" t="s">
        <v>565</v>
      </c>
      <c r="AK728" s="259" t="s">
        <v>565</v>
      </c>
      <c r="AL728" s="259" t="s">
        <v>565</v>
      </c>
      <c r="AM728" s="259" t="s">
        <v>565</v>
      </c>
      <c r="AN728" s="259" t="s">
        <v>565</v>
      </c>
      <c r="AO728" s="259" t="s">
        <v>565</v>
      </c>
      <c r="AP728" s="259" t="s">
        <v>565</v>
      </c>
      <c r="AQ728" s="259" t="s">
        <v>565</v>
      </c>
      <c r="AR728" s="259" t="s">
        <v>565</v>
      </c>
      <c r="AS728" s="259" t="s">
        <v>565</v>
      </c>
      <c r="AT728" s="259" t="s">
        <v>565</v>
      </c>
      <c r="AU728" s="259" t="s">
        <v>565</v>
      </c>
      <c r="AV728" s="259" t="s">
        <v>565</v>
      </c>
      <c r="AW728" s="259" t="s">
        <v>565</v>
      </c>
      <c r="AX728" s="259" t="s">
        <v>565</v>
      </c>
      <c r="AY728" s="259" t="s">
        <v>565</v>
      </c>
      <c r="AZ728" s="259" t="s">
        <v>565</v>
      </c>
      <c r="BA728" s="259" t="s">
        <v>565</v>
      </c>
    </row>
    <row r="729" spans="4:53">
      <c r="D729" s="259" t="s">
        <v>565</v>
      </c>
      <c r="E729" s="259" t="s">
        <v>565</v>
      </c>
      <c r="F729" s="259" t="s">
        <v>565</v>
      </c>
      <c r="G729" s="259" t="s">
        <v>565</v>
      </c>
      <c r="H729" s="259" t="s">
        <v>565</v>
      </c>
      <c r="I729" s="259" t="s">
        <v>565</v>
      </c>
      <c r="J729" s="259" t="s">
        <v>565</v>
      </c>
      <c r="K729" s="259" t="s">
        <v>565</v>
      </c>
      <c r="L729" s="259" t="s">
        <v>565</v>
      </c>
      <c r="M729" s="259" t="s">
        <v>565</v>
      </c>
      <c r="N729" s="259" t="s">
        <v>565</v>
      </c>
      <c r="O729" s="259" t="s">
        <v>565</v>
      </c>
      <c r="P729" s="259" t="s">
        <v>565</v>
      </c>
      <c r="Q729" s="259" t="s">
        <v>565</v>
      </c>
      <c r="R729" s="259" t="s">
        <v>565</v>
      </c>
      <c r="S729" s="259" t="s">
        <v>565</v>
      </c>
      <c r="T729" s="259" t="s">
        <v>565</v>
      </c>
      <c r="U729" s="259" t="s">
        <v>565</v>
      </c>
      <c r="V729" s="260" t="s">
        <v>565</v>
      </c>
      <c r="W729" s="260" t="s">
        <v>565</v>
      </c>
      <c r="X729" s="259" t="s">
        <v>565</v>
      </c>
      <c r="Y729" s="259" t="s">
        <v>565</v>
      </c>
      <c r="Z729" s="259" t="s">
        <v>565</v>
      </c>
      <c r="AA729" s="259" t="s">
        <v>565</v>
      </c>
      <c r="AB729" s="259" t="s">
        <v>565</v>
      </c>
      <c r="AC729" s="259" t="s">
        <v>565</v>
      </c>
      <c r="AD729" s="259" t="s">
        <v>565</v>
      </c>
      <c r="AE729" s="259" t="s">
        <v>565</v>
      </c>
      <c r="AF729" s="259" t="s">
        <v>565</v>
      </c>
      <c r="AG729" s="259" t="s">
        <v>565</v>
      </c>
      <c r="AH729" s="259" t="s">
        <v>565</v>
      </c>
      <c r="AI729" s="259" t="s">
        <v>565</v>
      </c>
      <c r="AJ729" s="259" t="s">
        <v>565</v>
      </c>
      <c r="AK729" s="259" t="s">
        <v>565</v>
      </c>
      <c r="AL729" s="259" t="s">
        <v>565</v>
      </c>
      <c r="AM729" s="259" t="s">
        <v>565</v>
      </c>
      <c r="AN729" s="259" t="s">
        <v>565</v>
      </c>
      <c r="AO729" s="259" t="s">
        <v>565</v>
      </c>
      <c r="AP729" s="259" t="s">
        <v>565</v>
      </c>
      <c r="AQ729" s="259" t="s">
        <v>565</v>
      </c>
      <c r="AR729" s="259" t="s">
        <v>565</v>
      </c>
      <c r="AS729" s="259" t="s">
        <v>565</v>
      </c>
      <c r="AT729" s="259" t="s">
        <v>565</v>
      </c>
      <c r="AU729" s="259" t="s">
        <v>565</v>
      </c>
      <c r="AV729" s="259" t="s">
        <v>565</v>
      </c>
      <c r="AW729" s="259" t="s">
        <v>565</v>
      </c>
      <c r="AX729" s="259" t="s">
        <v>565</v>
      </c>
      <c r="AY729" s="259" t="s">
        <v>565</v>
      </c>
      <c r="AZ729" s="259" t="s">
        <v>565</v>
      </c>
      <c r="BA729" s="259" t="s">
        <v>565</v>
      </c>
    </row>
    <row r="730" spans="4:53">
      <c r="D730" s="259" t="s">
        <v>565</v>
      </c>
      <c r="E730" s="259" t="s">
        <v>565</v>
      </c>
      <c r="F730" s="259" t="s">
        <v>565</v>
      </c>
      <c r="G730" s="259" t="s">
        <v>565</v>
      </c>
      <c r="H730" s="259" t="s">
        <v>565</v>
      </c>
      <c r="I730" s="259" t="s">
        <v>565</v>
      </c>
      <c r="J730" s="259" t="s">
        <v>565</v>
      </c>
      <c r="K730" s="259" t="s">
        <v>565</v>
      </c>
      <c r="L730" s="259" t="s">
        <v>565</v>
      </c>
      <c r="M730" s="259" t="s">
        <v>565</v>
      </c>
      <c r="N730" s="259" t="s">
        <v>565</v>
      </c>
      <c r="O730" s="259" t="s">
        <v>565</v>
      </c>
      <c r="P730" s="259" t="s">
        <v>565</v>
      </c>
      <c r="Q730" s="259" t="s">
        <v>565</v>
      </c>
      <c r="R730" s="259" t="s">
        <v>565</v>
      </c>
      <c r="S730" s="259" t="s">
        <v>565</v>
      </c>
      <c r="T730" s="259" t="s">
        <v>565</v>
      </c>
      <c r="U730" s="259" t="s">
        <v>565</v>
      </c>
      <c r="V730" s="260" t="s">
        <v>565</v>
      </c>
      <c r="W730" s="260" t="s">
        <v>565</v>
      </c>
      <c r="X730" s="259" t="s">
        <v>565</v>
      </c>
      <c r="Y730" s="259" t="s">
        <v>565</v>
      </c>
      <c r="Z730" s="259" t="s">
        <v>565</v>
      </c>
      <c r="AA730" s="259" t="s">
        <v>565</v>
      </c>
      <c r="AB730" s="259" t="s">
        <v>565</v>
      </c>
      <c r="AC730" s="259" t="s">
        <v>565</v>
      </c>
      <c r="AD730" s="259" t="s">
        <v>565</v>
      </c>
      <c r="AE730" s="259" t="s">
        <v>565</v>
      </c>
      <c r="AF730" s="259" t="s">
        <v>565</v>
      </c>
      <c r="AG730" s="259" t="s">
        <v>565</v>
      </c>
      <c r="AH730" s="259" t="s">
        <v>565</v>
      </c>
      <c r="AI730" s="259" t="s">
        <v>565</v>
      </c>
      <c r="AJ730" s="259" t="s">
        <v>565</v>
      </c>
      <c r="AK730" s="259" t="s">
        <v>565</v>
      </c>
      <c r="AL730" s="259" t="s">
        <v>565</v>
      </c>
      <c r="AM730" s="259" t="s">
        <v>565</v>
      </c>
      <c r="AN730" s="259" t="s">
        <v>565</v>
      </c>
      <c r="AO730" s="259" t="s">
        <v>565</v>
      </c>
      <c r="AP730" s="259" t="s">
        <v>565</v>
      </c>
      <c r="AQ730" s="259" t="s">
        <v>565</v>
      </c>
      <c r="AR730" s="259" t="s">
        <v>565</v>
      </c>
      <c r="AS730" s="259" t="s">
        <v>565</v>
      </c>
      <c r="AT730" s="259" t="s">
        <v>565</v>
      </c>
      <c r="AU730" s="259" t="s">
        <v>565</v>
      </c>
      <c r="AV730" s="259" t="s">
        <v>565</v>
      </c>
      <c r="AW730" s="259" t="s">
        <v>565</v>
      </c>
      <c r="AX730" s="259" t="s">
        <v>565</v>
      </c>
      <c r="AY730" s="259" t="s">
        <v>565</v>
      </c>
      <c r="AZ730" s="259" t="s">
        <v>565</v>
      </c>
      <c r="BA730" s="259" t="s">
        <v>565</v>
      </c>
    </row>
    <row r="731" spans="4:53">
      <c r="D731" s="259" t="s">
        <v>565</v>
      </c>
      <c r="E731" s="259" t="s">
        <v>565</v>
      </c>
      <c r="F731" s="259" t="s">
        <v>565</v>
      </c>
      <c r="G731" s="259" t="s">
        <v>565</v>
      </c>
      <c r="H731" s="259" t="s">
        <v>565</v>
      </c>
      <c r="I731" s="259" t="s">
        <v>565</v>
      </c>
      <c r="J731" s="259" t="s">
        <v>565</v>
      </c>
      <c r="K731" s="259" t="s">
        <v>565</v>
      </c>
      <c r="L731" s="259" t="s">
        <v>565</v>
      </c>
      <c r="M731" s="259" t="s">
        <v>565</v>
      </c>
      <c r="N731" s="259" t="s">
        <v>565</v>
      </c>
      <c r="O731" s="259" t="s">
        <v>565</v>
      </c>
      <c r="P731" s="259" t="s">
        <v>565</v>
      </c>
      <c r="Q731" s="259" t="s">
        <v>565</v>
      </c>
      <c r="R731" s="259" t="s">
        <v>565</v>
      </c>
      <c r="S731" s="259" t="s">
        <v>565</v>
      </c>
      <c r="T731" s="259" t="s">
        <v>565</v>
      </c>
      <c r="U731" s="259" t="s">
        <v>565</v>
      </c>
      <c r="V731" s="260" t="s">
        <v>565</v>
      </c>
      <c r="W731" s="260" t="s">
        <v>565</v>
      </c>
      <c r="X731" s="259" t="s">
        <v>565</v>
      </c>
      <c r="Y731" s="259" t="s">
        <v>565</v>
      </c>
      <c r="Z731" s="259" t="s">
        <v>565</v>
      </c>
      <c r="AA731" s="259" t="s">
        <v>565</v>
      </c>
      <c r="AB731" s="259" t="s">
        <v>565</v>
      </c>
      <c r="AC731" s="259" t="s">
        <v>565</v>
      </c>
      <c r="AD731" s="259" t="s">
        <v>565</v>
      </c>
      <c r="AE731" s="259" t="s">
        <v>565</v>
      </c>
      <c r="AF731" s="259" t="s">
        <v>565</v>
      </c>
      <c r="AG731" s="259" t="s">
        <v>565</v>
      </c>
      <c r="AH731" s="259" t="s">
        <v>565</v>
      </c>
      <c r="AI731" s="259" t="s">
        <v>565</v>
      </c>
      <c r="AJ731" s="259" t="s">
        <v>565</v>
      </c>
      <c r="AK731" s="259" t="s">
        <v>565</v>
      </c>
      <c r="AL731" s="259" t="s">
        <v>565</v>
      </c>
      <c r="AM731" s="259" t="s">
        <v>565</v>
      </c>
      <c r="AN731" s="259" t="s">
        <v>565</v>
      </c>
      <c r="AO731" s="259" t="s">
        <v>565</v>
      </c>
      <c r="AP731" s="259" t="s">
        <v>565</v>
      </c>
      <c r="AQ731" s="259" t="s">
        <v>565</v>
      </c>
      <c r="AR731" s="259" t="s">
        <v>565</v>
      </c>
      <c r="AS731" s="259" t="s">
        <v>565</v>
      </c>
      <c r="AT731" s="259" t="s">
        <v>565</v>
      </c>
      <c r="AU731" s="259" t="s">
        <v>565</v>
      </c>
      <c r="AV731" s="259" t="s">
        <v>565</v>
      </c>
      <c r="AW731" s="259" t="s">
        <v>565</v>
      </c>
      <c r="AX731" s="259" t="s">
        <v>565</v>
      </c>
      <c r="AY731" s="259" t="s">
        <v>565</v>
      </c>
      <c r="AZ731" s="259" t="s">
        <v>565</v>
      </c>
      <c r="BA731" s="259" t="s">
        <v>565</v>
      </c>
    </row>
    <row r="732" spans="4:53">
      <c r="D732" s="259" t="s">
        <v>565</v>
      </c>
      <c r="E732" s="259" t="s">
        <v>565</v>
      </c>
      <c r="F732" s="259" t="s">
        <v>565</v>
      </c>
      <c r="G732" s="259" t="s">
        <v>565</v>
      </c>
      <c r="H732" s="259" t="s">
        <v>565</v>
      </c>
      <c r="I732" s="259" t="s">
        <v>565</v>
      </c>
      <c r="J732" s="259" t="s">
        <v>565</v>
      </c>
      <c r="K732" s="259" t="s">
        <v>565</v>
      </c>
      <c r="L732" s="259" t="s">
        <v>565</v>
      </c>
      <c r="M732" s="259" t="s">
        <v>565</v>
      </c>
      <c r="N732" s="259" t="s">
        <v>565</v>
      </c>
      <c r="O732" s="259" t="s">
        <v>565</v>
      </c>
      <c r="P732" s="259" t="s">
        <v>565</v>
      </c>
      <c r="Q732" s="259" t="s">
        <v>565</v>
      </c>
      <c r="R732" s="259" t="s">
        <v>565</v>
      </c>
      <c r="S732" s="259" t="s">
        <v>565</v>
      </c>
      <c r="T732" s="259" t="s">
        <v>565</v>
      </c>
      <c r="U732" s="259" t="s">
        <v>565</v>
      </c>
      <c r="V732" s="260" t="s">
        <v>565</v>
      </c>
      <c r="W732" s="260" t="s">
        <v>565</v>
      </c>
      <c r="X732" s="259" t="s">
        <v>565</v>
      </c>
      <c r="Y732" s="259" t="s">
        <v>565</v>
      </c>
      <c r="Z732" s="259" t="s">
        <v>565</v>
      </c>
      <c r="AA732" s="259" t="s">
        <v>565</v>
      </c>
      <c r="AB732" s="259" t="s">
        <v>565</v>
      </c>
      <c r="AC732" s="259" t="s">
        <v>565</v>
      </c>
      <c r="AD732" s="259" t="s">
        <v>565</v>
      </c>
      <c r="AE732" s="259" t="s">
        <v>565</v>
      </c>
      <c r="AF732" s="259" t="s">
        <v>565</v>
      </c>
      <c r="AG732" s="259" t="s">
        <v>565</v>
      </c>
      <c r="AH732" s="259" t="s">
        <v>565</v>
      </c>
      <c r="AI732" s="259" t="s">
        <v>565</v>
      </c>
      <c r="AJ732" s="259" t="s">
        <v>565</v>
      </c>
      <c r="AK732" s="259" t="s">
        <v>565</v>
      </c>
      <c r="AL732" s="259" t="s">
        <v>565</v>
      </c>
      <c r="AM732" s="259" t="s">
        <v>565</v>
      </c>
      <c r="AN732" s="259" t="s">
        <v>565</v>
      </c>
      <c r="AO732" s="259" t="s">
        <v>565</v>
      </c>
      <c r="AP732" s="259" t="s">
        <v>565</v>
      </c>
      <c r="AQ732" s="259" t="s">
        <v>565</v>
      </c>
      <c r="AR732" s="259" t="s">
        <v>565</v>
      </c>
      <c r="AS732" s="259" t="s">
        <v>565</v>
      </c>
      <c r="AT732" s="259" t="s">
        <v>565</v>
      </c>
      <c r="AU732" s="259" t="s">
        <v>565</v>
      </c>
      <c r="AV732" s="259" t="s">
        <v>565</v>
      </c>
      <c r="AW732" s="259" t="s">
        <v>565</v>
      </c>
      <c r="AX732" s="259" t="s">
        <v>565</v>
      </c>
      <c r="AY732" s="259" t="s">
        <v>565</v>
      </c>
      <c r="AZ732" s="259" t="s">
        <v>565</v>
      </c>
      <c r="BA732" s="259" t="s">
        <v>565</v>
      </c>
    </row>
    <row r="733" spans="4:53">
      <c r="D733" s="259" t="s">
        <v>565</v>
      </c>
      <c r="E733" s="259" t="s">
        <v>565</v>
      </c>
      <c r="F733" s="259" t="s">
        <v>565</v>
      </c>
      <c r="G733" s="259" t="s">
        <v>565</v>
      </c>
      <c r="H733" s="259" t="s">
        <v>565</v>
      </c>
      <c r="I733" s="259" t="s">
        <v>565</v>
      </c>
      <c r="J733" s="259" t="s">
        <v>565</v>
      </c>
      <c r="K733" s="259" t="s">
        <v>565</v>
      </c>
      <c r="L733" s="259" t="s">
        <v>565</v>
      </c>
      <c r="M733" s="259" t="s">
        <v>565</v>
      </c>
      <c r="N733" s="259" t="s">
        <v>565</v>
      </c>
      <c r="O733" s="259" t="s">
        <v>565</v>
      </c>
      <c r="P733" s="259" t="s">
        <v>565</v>
      </c>
      <c r="Q733" s="259" t="s">
        <v>565</v>
      </c>
      <c r="R733" s="259" t="s">
        <v>565</v>
      </c>
      <c r="S733" s="259" t="s">
        <v>565</v>
      </c>
      <c r="T733" s="259" t="s">
        <v>565</v>
      </c>
      <c r="U733" s="259" t="s">
        <v>565</v>
      </c>
      <c r="V733" s="260" t="s">
        <v>565</v>
      </c>
      <c r="W733" s="260" t="s">
        <v>565</v>
      </c>
      <c r="X733" s="259" t="s">
        <v>565</v>
      </c>
      <c r="Y733" s="259" t="s">
        <v>565</v>
      </c>
      <c r="Z733" s="259" t="s">
        <v>565</v>
      </c>
      <c r="AA733" s="259" t="s">
        <v>565</v>
      </c>
      <c r="AB733" s="259" t="s">
        <v>565</v>
      </c>
      <c r="AC733" s="259" t="s">
        <v>565</v>
      </c>
      <c r="AD733" s="259" t="s">
        <v>565</v>
      </c>
      <c r="AE733" s="259" t="s">
        <v>565</v>
      </c>
      <c r="AF733" s="259" t="s">
        <v>565</v>
      </c>
      <c r="AG733" s="259" t="s">
        <v>565</v>
      </c>
      <c r="AH733" s="259" t="s">
        <v>565</v>
      </c>
      <c r="AI733" s="259" t="s">
        <v>565</v>
      </c>
      <c r="AJ733" s="259" t="s">
        <v>565</v>
      </c>
      <c r="AK733" s="259" t="s">
        <v>565</v>
      </c>
      <c r="AL733" s="259" t="s">
        <v>565</v>
      </c>
      <c r="AM733" s="259" t="s">
        <v>565</v>
      </c>
      <c r="AN733" s="259" t="s">
        <v>565</v>
      </c>
      <c r="AO733" s="259" t="s">
        <v>565</v>
      </c>
      <c r="AP733" s="259" t="s">
        <v>565</v>
      </c>
      <c r="AQ733" s="259" t="s">
        <v>565</v>
      </c>
      <c r="AR733" s="259" t="s">
        <v>565</v>
      </c>
      <c r="AS733" s="259" t="s">
        <v>565</v>
      </c>
      <c r="AT733" s="259" t="s">
        <v>565</v>
      </c>
      <c r="AU733" s="259" t="s">
        <v>565</v>
      </c>
      <c r="AV733" s="259" t="s">
        <v>565</v>
      </c>
      <c r="AW733" s="259" t="s">
        <v>565</v>
      </c>
      <c r="AX733" s="259" t="s">
        <v>565</v>
      </c>
      <c r="AY733" s="259" t="s">
        <v>565</v>
      </c>
      <c r="AZ733" s="259" t="s">
        <v>565</v>
      </c>
      <c r="BA733" s="259" t="s">
        <v>565</v>
      </c>
    </row>
    <row r="734" spans="4:53">
      <c r="D734" s="259" t="s">
        <v>565</v>
      </c>
      <c r="E734" s="259" t="s">
        <v>565</v>
      </c>
      <c r="F734" s="259" t="s">
        <v>565</v>
      </c>
      <c r="G734" s="259" t="s">
        <v>565</v>
      </c>
      <c r="H734" s="259" t="s">
        <v>565</v>
      </c>
      <c r="I734" s="259" t="s">
        <v>565</v>
      </c>
      <c r="J734" s="259" t="s">
        <v>565</v>
      </c>
      <c r="K734" s="259" t="s">
        <v>565</v>
      </c>
      <c r="L734" s="259" t="s">
        <v>565</v>
      </c>
      <c r="M734" s="259" t="s">
        <v>565</v>
      </c>
      <c r="N734" s="259" t="s">
        <v>565</v>
      </c>
      <c r="O734" s="259" t="s">
        <v>565</v>
      </c>
      <c r="P734" s="259" t="s">
        <v>565</v>
      </c>
      <c r="Q734" s="259" t="s">
        <v>565</v>
      </c>
      <c r="R734" s="259" t="s">
        <v>565</v>
      </c>
      <c r="S734" s="259" t="s">
        <v>565</v>
      </c>
      <c r="T734" s="259" t="s">
        <v>565</v>
      </c>
      <c r="U734" s="259" t="s">
        <v>565</v>
      </c>
      <c r="V734" s="260" t="s">
        <v>565</v>
      </c>
      <c r="W734" s="260" t="s">
        <v>565</v>
      </c>
      <c r="X734" s="259" t="s">
        <v>565</v>
      </c>
      <c r="Y734" s="259" t="s">
        <v>565</v>
      </c>
      <c r="Z734" s="259" t="s">
        <v>565</v>
      </c>
      <c r="AA734" s="259" t="s">
        <v>565</v>
      </c>
      <c r="AB734" s="259" t="s">
        <v>565</v>
      </c>
      <c r="AC734" s="259" t="s">
        <v>565</v>
      </c>
      <c r="AD734" s="259" t="s">
        <v>565</v>
      </c>
      <c r="AE734" s="259" t="s">
        <v>565</v>
      </c>
      <c r="AF734" s="259" t="s">
        <v>565</v>
      </c>
      <c r="AG734" s="259" t="s">
        <v>565</v>
      </c>
      <c r="AH734" s="259" t="s">
        <v>565</v>
      </c>
      <c r="AI734" s="259" t="s">
        <v>565</v>
      </c>
      <c r="AJ734" s="259" t="s">
        <v>565</v>
      </c>
      <c r="AK734" s="259" t="s">
        <v>565</v>
      </c>
      <c r="AL734" s="259" t="s">
        <v>565</v>
      </c>
      <c r="AM734" s="259" t="s">
        <v>565</v>
      </c>
      <c r="AN734" s="259" t="s">
        <v>565</v>
      </c>
      <c r="AO734" s="259" t="s">
        <v>565</v>
      </c>
      <c r="AP734" s="259" t="s">
        <v>565</v>
      </c>
      <c r="AQ734" s="259" t="s">
        <v>565</v>
      </c>
      <c r="AR734" s="259" t="s">
        <v>565</v>
      </c>
      <c r="AS734" s="259" t="s">
        <v>565</v>
      </c>
      <c r="AT734" s="259" t="s">
        <v>565</v>
      </c>
      <c r="AU734" s="259" t="s">
        <v>565</v>
      </c>
      <c r="AV734" s="259" t="s">
        <v>565</v>
      </c>
      <c r="AW734" s="259" t="s">
        <v>565</v>
      </c>
      <c r="AX734" s="259" t="s">
        <v>565</v>
      </c>
      <c r="AY734" s="259" t="s">
        <v>565</v>
      </c>
      <c r="AZ734" s="259" t="s">
        <v>565</v>
      </c>
      <c r="BA734" s="259" t="s">
        <v>565</v>
      </c>
    </row>
    <row r="735" spans="4:53">
      <c r="D735" s="259" t="s">
        <v>565</v>
      </c>
      <c r="E735" s="259" t="s">
        <v>565</v>
      </c>
      <c r="F735" s="259" t="s">
        <v>565</v>
      </c>
      <c r="G735" s="259" t="s">
        <v>565</v>
      </c>
      <c r="H735" s="259" t="s">
        <v>565</v>
      </c>
      <c r="I735" s="259" t="s">
        <v>565</v>
      </c>
      <c r="J735" s="259" t="s">
        <v>565</v>
      </c>
      <c r="K735" s="259" t="s">
        <v>565</v>
      </c>
      <c r="L735" s="259" t="s">
        <v>565</v>
      </c>
      <c r="M735" s="259" t="s">
        <v>565</v>
      </c>
      <c r="N735" s="259" t="s">
        <v>565</v>
      </c>
      <c r="O735" s="259" t="s">
        <v>565</v>
      </c>
      <c r="P735" s="259" t="s">
        <v>565</v>
      </c>
      <c r="Q735" s="259" t="s">
        <v>565</v>
      </c>
      <c r="R735" s="259" t="s">
        <v>565</v>
      </c>
      <c r="S735" s="259" t="s">
        <v>565</v>
      </c>
      <c r="T735" s="259" t="s">
        <v>565</v>
      </c>
      <c r="U735" s="259" t="s">
        <v>565</v>
      </c>
      <c r="V735" s="260" t="s">
        <v>565</v>
      </c>
      <c r="W735" s="260" t="s">
        <v>565</v>
      </c>
      <c r="X735" s="259" t="s">
        <v>565</v>
      </c>
      <c r="Y735" s="259" t="s">
        <v>565</v>
      </c>
      <c r="Z735" s="259" t="s">
        <v>565</v>
      </c>
      <c r="AA735" s="259" t="s">
        <v>565</v>
      </c>
      <c r="AB735" s="259" t="s">
        <v>565</v>
      </c>
      <c r="AC735" s="259" t="s">
        <v>565</v>
      </c>
      <c r="AD735" s="259" t="s">
        <v>565</v>
      </c>
      <c r="AE735" s="259" t="s">
        <v>565</v>
      </c>
      <c r="AF735" s="259" t="s">
        <v>565</v>
      </c>
      <c r="AG735" s="259" t="s">
        <v>565</v>
      </c>
      <c r="AH735" s="259" t="s">
        <v>565</v>
      </c>
      <c r="AI735" s="259" t="s">
        <v>565</v>
      </c>
      <c r="AJ735" s="259" t="s">
        <v>565</v>
      </c>
      <c r="AK735" s="259" t="s">
        <v>565</v>
      </c>
      <c r="AL735" s="259" t="s">
        <v>565</v>
      </c>
      <c r="AM735" s="259" t="s">
        <v>565</v>
      </c>
      <c r="AN735" s="259" t="s">
        <v>565</v>
      </c>
      <c r="AO735" s="259" t="s">
        <v>565</v>
      </c>
      <c r="AP735" s="259" t="s">
        <v>565</v>
      </c>
      <c r="AQ735" s="259" t="s">
        <v>565</v>
      </c>
      <c r="AR735" s="259" t="s">
        <v>565</v>
      </c>
      <c r="AS735" s="259" t="s">
        <v>565</v>
      </c>
      <c r="AT735" s="259" t="s">
        <v>565</v>
      </c>
      <c r="AU735" s="259" t="s">
        <v>565</v>
      </c>
      <c r="AV735" s="259" t="s">
        <v>565</v>
      </c>
      <c r="AW735" s="259" t="s">
        <v>565</v>
      </c>
      <c r="AX735" s="259" t="s">
        <v>565</v>
      </c>
      <c r="AY735" s="259" t="s">
        <v>565</v>
      </c>
      <c r="AZ735" s="259" t="s">
        <v>565</v>
      </c>
      <c r="BA735" s="259" t="s">
        <v>565</v>
      </c>
    </row>
    <row r="736" spans="4:53">
      <c r="D736" s="259" t="s">
        <v>565</v>
      </c>
      <c r="E736" s="259" t="s">
        <v>565</v>
      </c>
      <c r="F736" s="259" t="s">
        <v>565</v>
      </c>
      <c r="G736" s="259" t="s">
        <v>565</v>
      </c>
      <c r="H736" s="259" t="s">
        <v>565</v>
      </c>
      <c r="I736" s="259" t="s">
        <v>565</v>
      </c>
      <c r="J736" s="259" t="s">
        <v>565</v>
      </c>
      <c r="K736" s="259" t="s">
        <v>565</v>
      </c>
      <c r="L736" s="259" t="s">
        <v>565</v>
      </c>
      <c r="M736" s="259" t="s">
        <v>565</v>
      </c>
      <c r="N736" s="259" t="s">
        <v>565</v>
      </c>
      <c r="O736" s="259" t="s">
        <v>565</v>
      </c>
      <c r="P736" s="259" t="s">
        <v>565</v>
      </c>
      <c r="Q736" s="259" t="s">
        <v>565</v>
      </c>
      <c r="R736" s="259" t="s">
        <v>565</v>
      </c>
      <c r="S736" s="259" t="s">
        <v>565</v>
      </c>
      <c r="T736" s="259" t="s">
        <v>565</v>
      </c>
      <c r="U736" s="259" t="s">
        <v>565</v>
      </c>
      <c r="V736" s="260" t="s">
        <v>565</v>
      </c>
      <c r="W736" s="260" t="s">
        <v>565</v>
      </c>
      <c r="X736" s="259" t="s">
        <v>565</v>
      </c>
      <c r="Y736" s="259" t="s">
        <v>565</v>
      </c>
      <c r="Z736" s="259" t="s">
        <v>565</v>
      </c>
      <c r="AA736" s="259" t="s">
        <v>565</v>
      </c>
      <c r="AB736" s="259" t="s">
        <v>565</v>
      </c>
      <c r="AC736" s="259" t="s">
        <v>565</v>
      </c>
      <c r="AD736" s="259" t="s">
        <v>565</v>
      </c>
      <c r="AE736" s="259" t="s">
        <v>565</v>
      </c>
      <c r="AF736" s="259" t="s">
        <v>565</v>
      </c>
      <c r="AG736" s="259" t="s">
        <v>565</v>
      </c>
      <c r="AH736" s="259" t="s">
        <v>565</v>
      </c>
      <c r="AI736" s="259" t="s">
        <v>565</v>
      </c>
      <c r="AJ736" s="259" t="s">
        <v>565</v>
      </c>
      <c r="AK736" s="259" t="s">
        <v>565</v>
      </c>
      <c r="AL736" s="259" t="s">
        <v>565</v>
      </c>
      <c r="AM736" s="259" t="s">
        <v>565</v>
      </c>
      <c r="AN736" s="259" t="s">
        <v>565</v>
      </c>
      <c r="AO736" s="259" t="s">
        <v>565</v>
      </c>
      <c r="AP736" s="259" t="s">
        <v>565</v>
      </c>
      <c r="AQ736" s="259" t="s">
        <v>565</v>
      </c>
      <c r="AR736" s="259" t="s">
        <v>565</v>
      </c>
      <c r="AS736" s="259" t="s">
        <v>565</v>
      </c>
      <c r="AT736" s="259" t="s">
        <v>565</v>
      </c>
      <c r="AU736" s="259" t="s">
        <v>565</v>
      </c>
      <c r="AV736" s="259" t="s">
        <v>565</v>
      </c>
      <c r="AW736" s="259" t="s">
        <v>565</v>
      </c>
      <c r="AX736" s="259" t="s">
        <v>565</v>
      </c>
      <c r="AY736" s="259" t="s">
        <v>565</v>
      </c>
      <c r="AZ736" s="259" t="s">
        <v>565</v>
      </c>
      <c r="BA736" s="259" t="s">
        <v>565</v>
      </c>
    </row>
    <row r="737" spans="4:53">
      <c r="D737" s="259" t="s">
        <v>565</v>
      </c>
      <c r="E737" s="259" t="s">
        <v>565</v>
      </c>
      <c r="F737" s="259" t="s">
        <v>565</v>
      </c>
      <c r="G737" s="259" t="s">
        <v>565</v>
      </c>
      <c r="H737" s="259" t="s">
        <v>565</v>
      </c>
      <c r="I737" s="259" t="s">
        <v>565</v>
      </c>
      <c r="J737" s="259" t="s">
        <v>565</v>
      </c>
      <c r="K737" s="259" t="s">
        <v>565</v>
      </c>
      <c r="L737" s="259" t="s">
        <v>565</v>
      </c>
      <c r="M737" s="259" t="s">
        <v>565</v>
      </c>
      <c r="N737" s="259" t="s">
        <v>565</v>
      </c>
      <c r="O737" s="259" t="s">
        <v>565</v>
      </c>
      <c r="P737" s="259" t="s">
        <v>565</v>
      </c>
      <c r="Q737" s="259" t="s">
        <v>565</v>
      </c>
      <c r="R737" s="259" t="s">
        <v>565</v>
      </c>
      <c r="S737" s="259" t="s">
        <v>565</v>
      </c>
      <c r="T737" s="259" t="s">
        <v>565</v>
      </c>
      <c r="U737" s="259" t="s">
        <v>565</v>
      </c>
      <c r="V737" s="260" t="s">
        <v>565</v>
      </c>
      <c r="W737" s="260" t="s">
        <v>565</v>
      </c>
      <c r="X737" s="259" t="s">
        <v>565</v>
      </c>
      <c r="Y737" s="259" t="s">
        <v>565</v>
      </c>
      <c r="Z737" s="259" t="s">
        <v>565</v>
      </c>
      <c r="AA737" s="259" t="s">
        <v>565</v>
      </c>
      <c r="AB737" s="259" t="s">
        <v>565</v>
      </c>
      <c r="AC737" s="259" t="s">
        <v>565</v>
      </c>
      <c r="AD737" s="259" t="s">
        <v>565</v>
      </c>
      <c r="AE737" s="259" t="s">
        <v>565</v>
      </c>
      <c r="AF737" s="259" t="s">
        <v>565</v>
      </c>
      <c r="AG737" s="259" t="s">
        <v>565</v>
      </c>
      <c r="AH737" s="259" t="s">
        <v>565</v>
      </c>
      <c r="AI737" s="259" t="s">
        <v>565</v>
      </c>
      <c r="AJ737" s="259" t="s">
        <v>565</v>
      </c>
      <c r="AK737" s="259" t="s">
        <v>565</v>
      </c>
      <c r="AL737" s="259" t="s">
        <v>565</v>
      </c>
      <c r="AM737" s="259" t="s">
        <v>565</v>
      </c>
      <c r="AN737" s="259" t="s">
        <v>565</v>
      </c>
      <c r="AO737" s="259" t="s">
        <v>565</v>
      </c>
      <c r="AP737" s="259" t="s">
        <v>565</v>
      </c>
      <c r="AQ737" s="259" t="s">
        <v>565</v>
      </c>
      <c r="AR737" s="259" t="s">
        <v>565</v>
      </c>
      <c r="AS737" s="259" t="s">
        <v>565</v>
      </c>
      <c r="AT737" s="259" t="s">
        <v>565</v>
      </c>
      <c r="AU737" s="259" t="s">
        <v>565</v>
      </c>
      <c r="AV737" s="259" t="s">
        <v>565</v>
      </c>
      <c r="AW737" s="259" t="s">
        <v>565</v>
      </c>
      <c r="AX737" s="259" t="s">
        <v>565</v>
      </c>
      <c r="AY737" s="259" t="s">
        <v>565</v>
      </c>
      <c r="AZ737" s="259" t="s">
        <v>565</v>
      </c>
      <c r="BA737" s="259" t="s">
        <v>565</v>
      </c>
    </row>
    <row r="738" spans="4:53">
      <c r="D738" s="259" t="s">
        <v>565</v>
      </c>
      <c r="E738" s="259" t="s">
        <v>565</v>
      </c>
      <c r="F738" s="259" t="s">
        <v>565</v>
      </c>
      <c r="G738" s="259" t="s">
        <v>565</v>
      </c>
      <c r="H738" s="259" t="s">
        <v>565</v>
      </c>
      <c r="I738" s="259" t="s">
        <v>565</v>
      </c>
      <c r="J738" s="259" t="s">
        <v>565</v>
      </c>
      <c r="K738" s="259" t="s">
        <v>565</v>
      </c>
      <c r="L738" s="259" t="s">
        <v>565</v>
      </c>
      <c r="M738" s="259" t="s">
        <v>565</v>
      </c>
      <c r="N738" s="259" t="s">
        <v>565</v>
      </c>
      <c r="O738" s="259" t="s">
        <v>565</v>
      </c>
      <c r="P738" s="259" t="s">
        <v>565</v>
      </c>
      <c r="Q738" s="259" t="s">
        <v>565</v>
      </c>
      <c r="R738" s="259" t="s">
        <v>565</v>
      </c>
      <c r="S738" s="259" t="s">
        <v>565</v>
      </c>
      <c r="T738" s="259" t="s">
        <v>565</v>
      </c>
      <c r="U738" s="259" t="s">
        <v>565</v>
      </c>
      <c r="V738" s="260" t="s">
        <v>565</v>
      </c>
      <c r="W738" s="260" t="s">
        <v>565</v>
      </c>
      <c r="X738" s="259" t="s">
        <v>565</v>
      </c>
      <c r="Y738" s="259" t="s">
        <v>565</v>
      </c>
      <c r="Z738" s="259" t="s">
        <v>565</v>
      </c>
      <c r="AA738" s="259" t="s">
        <v>565</v>
      </c>
      <c r="AB738" s="259" t="s">
        <v>565</v>
      </c>
      <c r="AC738" s="259" t="s">
        <v>565</v>
      </c>
      <c r="AD738" s="259" t="s">
        <v>565</v>
      </c>
      <c r="AE738" s="259" t="s">
        <v>565</v>
      </c>
      <c r="AF738" s="259" t="s">
        <v>565</v>
      </c>
      <c r="AG738" s="259" t="s">
        <v>565</v>
      </c>
      <c r="AH738" s="259" t="s">
        <v>565</v>
      </c>
      <c r="AI738" s="259" t="s">
        <v>565</v>
      </c>
      <c r="AJ738" s="259" t="s">
        <v>565</v>
      </c>
      <c r="AK738" s="259" t="s">
        <v>565</v>
      </c>
      <c r="AL738" s="259" t="s">
        <v>565</v>
      </c>
      <c r="AM738" s="259" t="s">
        <v>565</v>
      </c>
      <c r="AN738" s="259" t="s">
        <v>565</v>
      </c>
      <c r="AO738" s="259" t="s">
        <v>565</v>
      </c>
      <c r="AP738" s="259" t="s">
        <v>565</v>
      </c>
      <c r="AQ738" s="259" t="s">
        <v>565</v>
      </c>
      <c r="AR738" s="259" t="s">
        <v>565</v>
      </c>
      <c r="AS738" s="259" t="s">
        <v>565</v>
      </c>
      <c r="AT738" s="259" t="s">
        <v>565</v>
      </c>
      <c r="AU738" s="259" t="s">
        <v>565</v>
      </c>
      <c r="AV738" s="259" t="s">
        <v>565</v>
      </c>
      <c r="AW738" s="259" t="s">
        <v>565</v>
      </c>
      <c r="AX738" s="259" t="s">
        <v>565</v>
      </c>
      <c r="AY738" s="259" t="s">
        <v>565</v>
      </c>
      <c r="AZ738" s="259" t="s">
        <v>565</v>
      </c>
      <c r="BA738" s="259" t="s">
        <v>565</v>
      </c>
    </row>
    <row r="739" spans="4:53">
      <c r="D739" s="259" t="s">
        <v>565</v>
      </c>
      <c r="E739" s="259" t="s">
        <v>565</v>
      </c>
      <c r="F739" s="259" t="s">
        <v>565</v>
      </c>
      <c r="G739" s="259" t="s">
        <v>565</v>
      </c>
      <c r="H739" s="259" t="s">
        <v>565</v>
      </c>
      <c r="I739" s="259" t="s">
        <v>565</v>
      </c>
      <c r="J739" s="259" t="s">
        <v>565</v>
      </c>
      <c r="K739" s="259" t="s">
        <v>565</v>
      </c>
      <c r="L739" s="259" t="s">
        <v>565</v>
      </c>
      <c r="M739" s="259" t="s">
        <v>565</v>
      </c>
      <c r="N739" s="259" t="s">
        <v>565</v>
      </c>
      <c r="O739" s="259" t="s">
        <v>565</v>
      </c>
      <c r="P739" s="259" t="s">
        <v>565</v>
      </c>
      <c r="Q739" s="259" t="s">
        <v>565</v>
      </c>
      <c r="R739" s="259" t="s">
        <v>565</v>
      </c>
      <c r="S739" s="259" t="s">
        <v>565</v>
      </c>
      <c r="T739" s="259" t="s">
        <v>565</v>
      </c>
      <c r="U739" s="259" t="s">
        <v>565</v>
      </c>
      <c r="V739" s="260" t="s">
        <v>565</v>
      </c>
      <c r="W739" s="260" t="s">
        <v>565</v>
      </c>
      <c r="X739" s="259" t="s">
        <v>565</v>
      </c>
      <c r="Y739" s="259" t="s">
        <v>565</v>
      </c>
      <c r="Z739" s="259" t="s">
        <v>565</v>
      </c>
      <c r="AA739" s="259" t="s">
        <v>565</v>
      </c>
      <c r="AB739" s="259" t="s">
        <v>565</v>
      </c>
      <c r="AC739" s="259" t="s">
        <v>565</v>
      </c>
      <c r="AD739" s="259" t="s">
        <v>565</v>
      </c>
      <c r="AE739" s="259" t="s">
        <v>565</v>
      </c>
      <c r="AF739" s="259" t="s">
        <v>565</v>
      </c>
      <c r="AG739" s="259" t="s">
        <v>565</v>
      </c>
      <c r="AH739" s="259" t="s">
        <v>565</v>
      </c>
      <c r="AI739" s="259" t="s">
        <v>565</v>
      </c>
      <c r="AJ739" s="259" t="s">
        <v>565</v>
      </c>
      <c r="AK739" s="259" t="s">
        <v>565</v>
      </c>
      <c r="AL739" s="259" t="s">
        <v>565</v>
      </c>
      <c r="AM739" s="259" t="s">
        <v>565</v>
      </c>
      <c r="AN739" s="259" t="s">
        <v>565</v>
      </c>
      <c r="AO739" s="259" t="s">
        <v>565</v>
      </c>
      <c r="AP739" s="259" t="s">
        <v>565</v>
      </c>
      <c r="AQ739" s="259" t="s">
        <v>565</v>
      </c>
      <c r="AR739" s="259" t="s">
        <v>565</v>
      </c>
      <c r="AS739" s="259" t="s">
        <v>565</v>
      </c>
      <c r="AT739" s="259" t="s">
        <v>565</v>
      </c>
      <c r="AU739" s="259" t="s">
        <v>565</v>
      </c>
      <c r="AV739" s="259" t="s">
        <v>565</v>
      </c>
      <c r="AW739" s="259" t="s">
        <v>565</v>
      </c>
      <c r="AX739" s="259" t="s">
        <v>565</v>
      </c>
      <c r="AY739" s="259" t="s">
        <v>565</v>
      </c>
      <c r="AZ739" s="259" t="s">
        <v>565</v>
      </c>
      <c r="BA739" s="259" t="s">
        <v>565</v>
      </c>
    </row>
    <row r="740" spans="4:53">
      <c r="D740" s="259" t="s">
        <v>565</v>
      </c>
      <c r="E740" s="259" t="s">
        <v>565</v>
      </c>
      <c r="F740" s="259" t="s">
        <v>565</v>
      </c>
      <c r="G740" s="259" t="s">
        <v>565</v>
      </c>
      <c r="H740" s="259" t="s">
        <v>565</v>
      </c>
      <c r="I740" s="259" t="s">
        <v>565</v>
      </c>
      <c r="J740" s="259" t="s">
        <v>565</v>
      </c>
      <c r="K740" s="259" t="s">
        <v>565</v>
      </c>
      <c r="L740" s="259" t="s">
        <v>565</v>
      </c>
      <c r="M740" s="259" t="s">
        <v>565</v>
      </c>
      <c r="N740" s="259" t="s">
        <v>565</v>
      </c>
      <c r="O740" s="259" t="s">
        <v>565</v>
      </c>
      <c r="P740" s="259" t="s">
        <v>565</v>
      </c>
      <c r="Q740" s="259" t="s">
        <v>565</v>
      </c>
      <c r="R740" s="259" t="s">
        <v>565</v>
      </c>
      <c r="S740" s="259" t="s">
        <v>565</v>
      </c>
      <c r="T740" s="259" t="s">
        <v>565</v>
      </c>
      <c r="U740" s="259" t="s">
        <v>565</v>
      </c>
      <c r="V740" s="260" t="s">
        <v>565</v>
      </c>
      <c r="W740" s="260" t="s">
        <v>565</v>
      </c>
      <c r="X740" s="259" t="s">
        <v>565</v>
      </c>
      <c r="Y740" s="259" t="s">
        <v>565</v>
      </c>
      <c r="Z740" s="259" t="s">
        <v>565</v>
      </c>
      <c r="AA740" s="259" t="s">
        <v>565</v>
      </c>
      <c r="AB740" s="259" t="s">
        <v>565</v>
      </c>
      <c r="AC740" s="259" t="s">
        <v>565</v>
      </c>
      <c r="AD740" s="259" t="s">
        <v>565</v>
      </c>
      <c r="AE740" s="259" t="s">
        <v>565</v>
      </c>
      <c r="AF740" s="259" t="s">
        <v>565</v>
      </c>
      <c r="AG740" s="259" t="s">
        <v>565</v>
      </c>
      <c r="AH740" s="259" t="s">
        <v>565</v>
      </c>
      <c r="AI740" s="259" t="s">
        <v>565</v>
      </c>
      <c r="AJ740" s="259" t="s">
        <v>565</v>
      </c>
      <c r="AK740" s="259" t="s">
        <v>565</v>
      </c>
      <c r="AL740" s="259" t="s">
        <v>565</v>
      </c>
      <c r="AM740" s="259" t="s">
        <v>565</v>
      </c>
      <c r="AN740" s="259" t="s">
        <v>565</v>
      </c>
      <c r="AO740" s="259" t="s">
        <v>565</v>
      </c>
      <c r="AP740" s="259" t="s">
        <v>565</v>
      </c>
      <c r="AQ740" s="259" t="s">
        <v>565</v>
      </c>
      <c r="AR740" s="259" t="s">
        <v>565</v>
      </c>
      <c r="AS740" s="259" t="s">
        <v>565</v>
      </c>
      <c r="AT740" s="259" t="s">
        <v>565</v>
      </c>
      <c r="AU740" s="259" t="s">
        <v>565</v>
      </c>
      <c r="AV740" s="259" t="s">
        <v>565</v>
      </c>
      <c r="AW740" s="259" t="s">
        <v>565</v>
      </c>
      <c r="AX740" s="259" t="s">
        <v>565</v>
      </c>
      <c r="AY740" s="259" t="s">
        <v>565</v>
      </c>
      <c r="AZ740" s="259" t="s">
        <v>565</v>
      </c>
      <c r="BA740" s="259" t="s">
        <v>565</v>
      </c>
    </row>
    <row r="741" spans="4:53">
      <c r="D741" s="259" t="s">
        <v>565</v>
      </c>
      <c r="E741" s="259" t="s">
        <v>565</v>
      </c>
      <c r="F741" s="259" t="s">
        <v>565</v>
      </c>
      <c r="G741" s="259" t="s">
        <v>565</v>
      </c>
      <c r="H741" s="259" t="s">
        <v>565</v>
      </c>
      <c r="I741" s="259" t="s">
        <v>565</v>
      </c>
      <c r="J741" s="259" t="s">
        <v>565</v>
      </c>
      <c r="K741" s="259" t="s">
        <v>565</v>
      </c>
      <c r="L741" s="259" t="s">
        <v>565</v>
      </c>
      <c r="M741" s="259" t="s">
        <v>565</v>
      </c>
      <c r="N741" s="259" t="s">
        <v>565</v>
      </c>
      <c r="O741" s="259" t="s">
        <v>565</v>
      </c>
      <c r="P741" s="259" t="s">
        <v>565</v>
      </c>
      <c r="Q741" s="259" t="s">
        <v>565</v>
      </c>
      <c r="R741" s="259" t="s">
        <v>565</v>
      </c>
      <c r="S741" s="259" t="s">
        <v>565</v>
      </c>
      <c r="T741" s="259" t="s">
        <v>565</v>
      </c>
      <c r="U741" s="259" t="s">
        <v>565</v>
      </c>
      <c r="V741" s="260" t="s">
        <v>565</v>
      </c>
      <c r="W741" s="260" t="s">
        <v>565</v>
      </c>
      <c r="X741" s="259" t="s">
        <v>565</v>
      </c>
      <c r="Y741" s="259" t="s">
        <v>565</v>
      </c>
      <c r="Z741" s="259" t="s">
        <v>565</v>
      </c>
      <c r="AA741" s="259" t="s">
        <v>565</v>
      </c>
      <c r="AB741" s="259" t="s">
        <v>565</v>
      </c>
      <c r="AC741" s="259" t="s">
        <v>565</v>
      </c>
      <c r="AD741" s="259" t="s">
        <v>565</v>
      </c>
      <c r="AE741" s="259" t="s">
        <v>565</v>
      </c>
      <c r="AF741" s="259" t="s">
        <v>565</v>
      </c>
      <c r="AG741" s="259" t="s">
        <v>565</v>
      </c>
      <c r="AH741" s="259" t="s">
        <v>565</v>
      </c>
      <c r="AI741" s="259" t="s">
        <v>565</v>
      </c>
      <c r="AJ741" s="259" t="s">
        <v>565</v>
      </c>
      <c r="AK741" s="259" t="s">
        <v>565</v>
      </c>
      <c r="AL741" s="259" t="s">
        <v>565</v>
      </c>
      <c r="AM741" s="259" t="s">
        <v>565</v>
      </c>
      <c r="AN741" s="259" t="s">
        <v>565</v>
      </c>
      <c r="AO741" s="259" t="s">
        <v>565</v>
      </c>
      <c r="AP741" s="259" t="s">
        <v>565</v>
      </c>
      <c r="AQ741" s="259" t="s">
        <v>565</v>
      </c>
      <c r="AR741" s="259" t="s">
        <v>565</v>
      </c>
      <c r="AS741" s="259" t="s">
        <v>565</v>
      </c>
      <c r="AT741" s="259" t="s">
        <v>565</v>
      </c>
      <c r="AU741" s="259" t="s">
        <v>565</v>
      </c>
      <c r="AV741" s="259" t="s">
        <v>565</v>
      </c>
      <c r="AW741" s="259" t="s">
        <v>565</v>
      </c>
      <c r="AX741" s="259" t="s">
        <v>565</v>
      </c>
      <c r="AY741" s="259" t="s">
        <v>565</v>
      </c>
      <c r="AZ741" s="259" t="s">
        <v>565</v>
      </c>
      <c r="BA741" s="259" t="s">
        <v>565</v>
      </c>
    </row>
    <row r="742" spans="4:53">
      <c r="D742" s="259" t="s">
        <v>565</v>
      </c>
      <c r="E742" s="259" t="s">
        <v>565</v>
      </c>
      <c r="F742" s="259" t="s">
        <v>565</v>
      </c>
      <c r="G742" s="259" t="s">
        <v>565</v>
      </c>
      <c r="H742" s="259" t="s">
        <v>565</v>
      </c>
      <c r="I742" s="259" t="s">
        <v>565</v>
      </c>
      <c r="J742" s="259" t="s">
        <v>565</v>
      </c>
      <c r="K742" s="259" t="s">
        <v>565</v>
      </c>
      <c r="L742" s="259" t="s">
        <v>565</v>
      </c>
      <c r="M742" s="259" t="s">
        <v>565</v>
      </c>
      <c r="N742" s="259" t="s">
        <v>565</v>
      </c>
      <c r="O742" s="259" t="s">
        <v>565</v>
      </c>
      <c r="P742" s="259" t="s">
        <v>565</v>
      </c>
      <c r="Q742" s="259" t="s">
        <v>565</v>
      </c>
      <c r="R742" s="259" t="s">
        <v>565</v>
      </c>
      <c r="S742" s="259" t="s">
        <v>565</v>
      </c>
      <c r="T742" s="259" t="s">
        <v>565</v>
      </c>
      <c r="U742" s="259" t="s">
        <v>565</v>
      </c>
      <c r="V742" s="260" t="s">
        <v>565</v>
      </c>
      <c r="W742" s="260" t="s">
        <v>565</v>
      </c>
      <c r="X742" s="259" t="s">
        <v>565</v>
      </c>
      <c r="Y742" s="259" t="s">
        <v>565</v>
      </c>
      <c r="Z742" s="259" t="s">
        <v>565</v>
      </c>
      <c r="AA742" s="259" t="s">
        <v>565</v>
      </c>
      <c r="AB742" s="259" t="s">
        <v>565</v>
      </c>
      <c r="AC742" s="259" t="s">
        <v>565</v>
      </c>
      <c r="AD742" s="259" t="s">
        <v>565</v>
      </c>
      <c r="AE742" s="259" t="s">
        <v>565</v>
      </c>
      <c r="AF742" s="259" t="s">
        <v>565</v>
      </c>
      <c r="AG742" s="259" t="s">
        <v>565</v>
      </c>
      <c r="AH742" s="259" t="s">
        <v>565</v>
      </c>
      <c r="AI742" s="259" t="s">
        <v>565</v>
      </c>
      <c r="AJ742" s="259" t="s">
        <v>565</v>
      </c>
      <c r="AK742" s="259" t="s">
        <v>565</v>
      </c>
      <c r="AL742" s="259" t="s">
        <v>565</v>
      </c>
      <c r="AM742" s="259" t="s">
        <v>565</v>
      </c>
      <c r="AN742" s="259" t="s">
        <v>565</v>
      </c>
      <c r="AO742" s="259" t="s">
        <v>565</v>
      </c>
      <c r="AP742" s="259" t="s">
        <v>565</v>
      </c>
      <c r="AQ742" s="259" t="s">
        <v>565</v>
      </c>
      <c r="AR742" s="259" t="s">
        <v>565</v>
      </c>
      <c r="AS742" s="259" t="s">
        <v>565</v>
      </c>
      <c r="AT742" s="259" t="s">
        <v>565</v>
      </c>
      <c r="AU742" s="259" t="s">
        <v>565</v>
      </c>
      <c r="AV742" s="259" t="s">
        <v>565</v>
      </c>
      <c r="AW742" s="259" t="s">
        <v>565</v>
      </c>
      <c r="AX742" s="259" t="s">
        <v>565</v>
      </c>
      <c r="AY742" s="259" t="s">
        <v>565</v>
      </c>
      <c r="AZ742" s="259" t="s">
        <v>565</v>
      </c>
      <c r="BA742" s="259" t="s">
        <v>565</v>
      </c>
    </row>
    <row r="743" spans="4:53">
      <c r="D743" s="259" t="s">
        <v>565</v>
      </c>
      <c r="E743" s="259" t="s">
        <v>565</v>
      </c>
      <c r="F743" s="259" t="s">
        <v>565</v>
      </c>
      <c r="G743" s="259" t="s">
        <v>565</v>
      </c>
      <c r="H743" s="259" t="s">
        <v>565</v>
      </c>
      <c r="I743" s="259" t="s">
        <v>565</v>
      </c>
      <c r="J743" s="259" t="s">
        <v>565</v>
      </c>
      <c r="K743" s="259" t="s">
        <v>565</v>
      </c>
      <c r="L743" s="259" t="s">
        <v>565</v>
      </c>
      <c r="M743" s="259" t="s">
        <v>565</v>
      </c>
      <c r="N743" s="259" t="s">
        <v>565</v>
      </c>
      <c r="O743" s="259" t="s">
        <v>565</v>
      </c>
      <c r="P743" s="259" t="s">
        <v>565</v>
      </c>
      <c r="Q743" s="259" t="s">
        <v>565</v>
      </c>
      <c r="R743" s="259" t="s">
        <v>565</v>
      </c>
      <c r="S743" s="259" t="s">
        <v>565</v>
      </c>
      <c r="T743" s="259" t="s">
        <v>565</v>
      </c>
      <c r="U743" s="259" t="s">
        <v>565</v>
      </c>
      <c r="V743" s="260" t="s">
        <v>565</v>
      </c>
      <c r="W743" s="260" t="s">
        <v>565</v>
      </c>
      <c r="X743" s="259" t="s">
        <v>565</v>
      </c>
      <c r="Y743" s="259" t="s">
        <v>565</v>
      </c>
      <c r="Z743" s="259" t="s">
        <v>565</v>
      </c>
      <c r="AA743" s="259" t="s">
        <v>565</v>
      </c>
      <c r="AB743" s="259" t="s">
        <v>565</v>
      </c>
      <c r="AC743" s="259" t="s">
        <v>565</v>
      </c>
      <c r="AD743" s="259" t="s">
        <v>565</v>
      </c>
      <c r="AE743" s="259" t="s">
        <v>565</v>
      </c>
      <c r="AF743" s="259" t="s">
        <v>565</v>
      </c>
      <c r="AG743" s="259" t="s">
        <v>565</v>
      </c>
      <c r="AH743" s="259" t="s">
        <v>565</v>
      </c>
      <c r="AI743" s="259" t="s">
        <v>565</v>
      </c>
      <c r="AJ743" s="259" t="s">
        <v>565</v>
      </c>
      <c r="AK743" s="259" t="s">
        <v>565</v>
      </c>
      <c r="AL743" s="259" t="s">
        <v>565</v>
      </c>
      <c r="AM743" s="259" t="s">
        <v>565</v>
      </c>
      <c r="AN743" s="259" t="s">
        <v>565</v>
      </c>
      <c r="AO743" s="259" t="s">
        <v>565</v>
      </c>
      <c r="AP743" s="259" t="s">
        <v>565</v>
      </c>
      <c r="AQ743" s="259" t="s">
        <v>565</v>
      </c>
      <c r="AR743" s="259" t="s">
        <v>565</v>
      </c>
      <c r="AS743" s="259" t="s">
        <v>565</v>
      </c>
      <c r="AT743" s="259" t="s">
        <v>565</v>
      </c>
      <c r="AU743" s="259" t="s">
        <v>565</v>
      </c>
      <c r="AV743" s="259" t="s">
        <v>565</v>
      </c>
      <c r="AW743" s="259" t="s">
        <v>565</v>
      </c>
      <c r="AX743" s="259" t="s">
        <v>565</v>
      </c>
      <c r="AY743" s="259" t="s">
        <v>565</v>
      </c>
      <c r="AZ743" s="259" t="s">
        <v>565</v>
      </c>
      <c r="BA743" s="259" t="s">
        <v>565</v>
      </c>
    </row>
    <row r="744" spans="4:53">
      <c r="D744" s="259" t="s">
        <v>565</v>
      </c>
      <c r="E744" s="259" t="s">
        <v>565</v>
      </c>
      <c r="F744" s="259" t="s">
        <v>565</v>
      </c>
      <c r="G744" s="259" t="s">
        <v>565</v>
      </c>
      <c r="H744" s="259" t="s">
        <v>565</v>
      </c>
      <c r="I744" s="259" t="s">
        <v>565</v>
      </c>
      <c r="J744" s="259" t="s">
        <v>565</v>
      </c>
      <c r="K744" s="259" t="s">
        <v>565</v>
      </c>
      <c r="L744" s="259" t="s">
        <v>565</v>
      </c>
      <c r="M744" s="259" t="s">
        <v>565</v>
      </c>
      <c r="N744" s="259" t="s">
        <v>565</v>
      </c>
      <c r="O744" s="259" t="s">
        <v>565</v>
      </c>
      <c r="P744" s="259" t="s">
        <v>565</v>
      </c>
      <c r="Q744" s="259" t="s">
        <v>565</v>
      </c>
      <c r="R744" s="259" t="s">
        <v>565</v>
      </c>
      <c r="S744" s="259" t="s">
        <v>565</v>
      </c>
      <c r="T744" s="259" t="s">
        <v>565</v>
      </c>
      <c r="U744" s="259" t="s">
        <v>565</v>
      </c>
      <c r="V744" s="260" t="s">
        <v>565</v>
      </c>
      <c r="W744" s="260" t="s">
        <v>565</v>
      </c>
      <c r="X744" s="259" t="s">
        <v>565</v>
      </c>
      <c r="Y744" s="259" t="s">
        <v>565</v>
      </c>
      <c r="Z744" s="259" t="s">
        <v>565</v>
      </c>
      <c r="AA744" s="259" t="s">
        <v>565</v>
      </c>
      <c r="AB744" s="259" t="s">
        <v>565</v>
      </c>
      <c r="AC744" s="259" t="s">
        <v>565</v>
      </c>
      <c r="AD744" s="259" t="s">
        <v>565</v>
      </c>
      <c r="AE744" s="259" t="s">
        <v>565</v>
      </c>
      <c r="AF744" s="259" t="s">
        <v>565</v>
      </c>
      <c r="AG744" s="259" t="s">
        <v>565</v>
      </c>
      <c r="AH744" s="259" t="s">
        <v>565</v>
      </c>
      <c r="AI744" s="259" t="s">
        <v>565</v>
      </c>
      <c r="AJ744" s="259" t="s">
        <v>565</v>
      </c>
      <c r="AK744" s="259" t="s">
        <v>565</v>
      </c>
      <c r="AL744" s="259" t="s">
        <v>565</v>
      </c>
      <c r="AM744" s="259" t="s">
        <v>565</v>
      </c>
      <c r="AN744" s="259" t="s">
        <v>565</v>
      </c>
      <c r="AO744" s="259" t="s">
        <v>565</v>
      </c>
      <c r="AP744" s="259" t="s">
        <v>565</v>
      </c>
      <c r="AQ744" s="259" t="s">
        <v>565</v>
      </c>
      <c r="AR744" s="259" t="s">
        <v>565</v>
      </c>
      <c r="AS744" s="259" t="s">
        <v>565</v>
      </c>
      <c r="AT744" s="259" t="s">
        <v>565</v>
      </c>
      <c r="AU744" s="259" t="s">
        <v>565</v>
      </c>
      <c r="AV744" s="259" t="s">
        <v>565</v>
      </c>
      <c r="AW744" s="259" t="s">
        <v>565</v>
      </c>
      <c r="AX744" s="259" t="s">
        <v>565</v>
      </c>
      <c r="AY744" s="259" t="s">
        <v>565</v>
      </c>
      <c r="AZ744" s="259" t="s">
        <v>565</v>
      </c>
      <c r="BA744" s="259" t="s">
        <v>565</v>
      </c>
    </row>
    <row r="745" spans="4:53">
      <c r="D745" s="259" t="s">
        <v>565</v>
      </c>
      <c r="E745" s="259" t="s">
        <v>565</v>
      </c>
      <c r="F745" s="259" t="s">
        <v>565</v>
      </c>
      <c r="G745" s="259" t="s">
        <v>565</v>
      </c>
      <c r="H745" s="259" t="s">
        <v>565</v>
      </c>
      <c r="I745" s="259" t="s">
        <v>565</v>
      </c>
      <c r="J745" s="259" t="s">
        <v>565</v>
      </c>
      <c r="K745" s="259" t="s">
        <v>565</v>
      </c>
      <c r="L745" s="259" t="s">
        <v>565</v>
      </c>
      <c r="M745" s="259" t="s">
        <v>565</v>
      </c>
      <c r="N745" s="259" t="s">
        <v>565</v>
      </c>
      <c r="O745" s="259" t="s">
        <v>565</v>
      </c>
      <c r="P745" s="259" t="s">
        <v>565</v>
      </c>
      <c r="Q745" s="259" t="s">
        <v>565</v>
      </c>
      <c r="R745" s="259" t="s">
        <v>565</v>
      </c>
      <c r="S745" s="259" t="s">
        <v>565</v>
      </c>
      <c r="T745" s="259" t="s">
        <v>565</v>
      </c>
      <c r="U745" s="259" t="s">
        <v>565</v>
      </c>
      <c r="V745" s="260" t="s">
        <v>565</v>
      </c>
      <c r="W745" s="260" t="s">
        <v>565</v>
      </c>
      <c r="X745" s="259" t="s">
        <v>565</v>
      </c>
      <c r="Y745" s="259" t="s">
        <v>565</v>
      </c>
      <c r="Z745" s="259" t="s">
        <v>565</v>
      </c>
      <c r="AA745" s="259" t="s">
        <v>565</v>
      </c>
      <c r="AB745" s="259" t="s">
        <v>565</v>
      </c>
      <c r="AC745" s="259" t="s">
        <v>565</v>
      </c>
      <c r="AD745" s="259" t="s">
        <v>565</v>
      </c>
      <c r="AE745" s="259" t="s">
        <v>565</v>
      </c>
      <c r="AF745" s="259" t="s">
        <v>565</v>
      </c>
      <c r="AG745" s="259" t="s">
        <v>565</v>
      </c>
      <c r="AH745" s="259" t="s">
        <v>565</v>
      </c>
      <c r="AI745" s="259" t="s">
        <v>565</v>
      </c>
      <c r="AJ745" s="259" t="s">
        <v>565</v>
      </c>
      <c r="AK745" s="259" t="s">
        <v>565</v>
      </c>
      <c r="AL745" s="259" t="s">
        <v>565</v>
      </c>
      <c r="AM745" s="259" t="s">
        <v>565</v>
      </c>
      <c r="AN745" s="259" t="s">
        <v>565</v>
      </c>
      <c r="AO745" s="259" t="s">
        <v>565</v>
      </c>
      <c r="AP745" s="259" t="s">
        <v>565</v>
      </c>
      <c r="AQ745" s="259" t="s">
        <v>565</v>
      </c>
      <c r="AR745" s="259" t="s">
        <v>565</v>
      </c>
      <c r="AS745" s="259" t="s">
        <v>565</v>
      </c>
      <c r="AT745" s="259" t="s">
        <v>565</v>
      </c>
      <c r="AU745" s="259" t="s">
        <v>565</v>
      </c>
      <c r="AV745" s="259" t="s">
        <v>565</v>
      </c>
      <c r="AW745" s="259" t="s">
        <v>565</v>
      </c>
      <c r="AX745" s="259" t="s">
        <v>565</v>
      </c>
      <c r="AY745" s="259" t="s">
        <v>565</v>
      </c>
      <c r="AZ745" s="259" t="s">
        <v>565</v>
      </c>
      <c r="BA745" s="259" t="s">
        <v>565</v>
      </c>
    </row>
    <row r="746" spans="4:53">
      <c r="D746" s="259" t="s">
        <v>565</v>
      </c>
      <c r="E746" s="259" t="s">
        <v>565</v>
      </c>
      <c r="F746" s="259" t="s">
        <v>565</v>
      </c>
      <c r="G746" s="259" t="s">
        <v>565</v>
      </c>
      <c r="H746" s="259" t="s">
        <v>565</v>
      </c>
      <c r="I746" s="259" t="s">
        <v>565</v>
      </c>
      <c r="J746" s="259" t="s">
        <v>565</v>
      </c>
      <c r="K746" s="259" t="s">
        <v>565</v>
      </c>
      <c r="L746" s="259" t="s">
        <v>565</v>
      </c>
      <c r="M746" s="259" t="s">
        <v>565</v>
      </c>
      <c r="N746" s="259" t="s">
        <v>565</v>
      </c>
      <c r="O746" s="259" t="s">
        <v>565</v>
      </c>
      <c r="P746" s="259" t="s">
        <v>565</v>
      </c>
      <c r="Q746" s="259" t="s">
        <v>565</v>
      </c>
      <c r="R746" s="259" t="s">
        <v>565</v>
      </c>
      <c r="S746" s="259" t="s">
        <v>565</v>
      </c>
      <c r="T746" s="259" t="s">
        <v>565</v>
      </c>
      <c r="U746" s="259" t="s">
        <v>565</v>
      </c>
      <c r="V746" s="260" t="s">
        <v>565</v>
      </c>
      <c r="W746" s="260" t="s">
        <v>565</v>
      </c>
      <c r="X746" s="259" t="s">
        <v>565</v>
      </c>
      <c r="Y746" s="259" t="s">
        <v>565</v>
      </c>
      <c r="Z746" s="259" t="s">
        <v>565</v>
      </c>
      <c r="AA746" s="259" t="s">
        <v>565</v>
      </c>
      <c r="AB746" s="259" t="s">
        <v>565</v>
      </c>
      <c r="AC746" s="259" t="s">
        <v>565</v>
      </c>
      <c r="AD746" s="259" t="s">
        <v>565</v>
      </c>
      <c r="AE746" s="259" t="s">
        <v>565</v>
      </c>
      <c r="AF746" s="259" t="s">
        <v>565</v>
      </c>
      <c r="AG746" s="259" t="s">
        <v>565</v>
      </c>
      <c r="AH746" s="259" t="s">
        <v>565</v>
      </c>
      <c r="AI746" s="259" t="s">
        <v>565</v>
      </c>
      <c r="AJ746" s="259" t="s">
        <v>565</v>
      </c>
      <c r="AK746" s="259" t="s">
        <v>565</v>
      </c>
      <c r="AL746" s="259" t="s">
        <v>565</v>
      </c>
      <c r="AM746" s="259" t="s">
        <v>565</v>
      </c>
      <c r="AN746" s="259" t="s">
        <v>565</v>
      </c>
      <c r="AO746" s="259" t="s">
        <v>565</v>
      </c>
      <c r="AP746" s="259" t="s">
        <v>565</v>
      </c>
      <c r="AQ746" s="259" t="s">
        <v>565</v>
      </c>
      <c r="AR746" s="259" t="s">
        <v>565</v>
      </c>
      <c r="AS746" s="259" t="s">
        <v>565</v>
      </c>
      <c r="AT746" s="259" t="s">
        <v>565</v>
      </c>
      <c r="AU746" s="259" t="s">
        <v>565</v>
      </c>
      <c r="AV746" s="259" t="s">
        <v>565</v>
      </c>
      <c r="AW746" s="259" t="s">
        <v>565</v>
      </c>
      <c r="AX746" s="259" t="s">
        <v>565</v>
      </c>
      <c r="AY746" s="259" t="s">
        <v>565</v>
      </c>
      <c r="AZ746" s="259" t="s">
        <v>565</v>
      </c>
      <c r="BA746" s="259" t="s">
        <v>565</v>
      </c>
    </row>
    <row r="747" spans="4:53">
      <c r="D747" s="259" t="s">
        <v>565</v>
      </c>
      <c r="E747" s="259" t="s">
        <v>565</v>
      </c>
      <c r="F747" s="259" t="s">
        <v>565</v>
      </c>
      <c r="G747" s="259" t="s">
        <v>565</v>
      </c>
      <c r="H747" s="259" t="s">
        <v>565</v>
      </c>
      <c r="I747" s="259" t="s">
        <v>565</v>
      </c>
      <c r="J747" s="259" t="s">
        <v>565</v>
      </c>
      <c r="K747" s="259" t="s">
        <v>565</v>
      </c>
      <c r="L747" s="259" t="s">
        <v>565</v>
      </c>
      <c r="M747" s="259" t="s">
        <v>565</v>
      </c>
      <c r="N747" s="259" t="s">
        <v>565</v>
      </c>
      <c r="O747" s="259" t="s">
        <v>565</v>
      </c>
      <c r="P747" s="259" t="s">
        <v>565</v>
      </c>
      <c r="Q747" s="259" t="s">
        <v>565</v>
      </c>
      <c r="R747" s="259" t="s">
        <v>565</v>
      </c>
      <c r="S747" s="259" t="s">
        <v>565</v>
      </c>
      <c r="T747" s="259" t="s">
        <v>565</v>
      </c>
      <c r="U747" s="259" t="s">
        <v>565</v>
      </c>
      <c r="V747" s="260" t="s">
        <v>565</v>
      </c>
      <c r="W747" s="260" t="s">
        <v>565</v>
      </c>
      <c r="X747" s="259" t="s">
        <v>565</v>
      </c>
      <c r="Y747" s="259" t="s">
        <v>565</v>
      </c>
      <c r="Z747" s="259" t="s">
        <v>565</v>
      </c>
      <c r="AA747" s="259" t="s">
        <v>565</v>
      </c>
      <c r="AB747" s="259" t="s">
        <v>565</v>
      </c>
      <c r="AC747" s="259" t="s">
        <v>565</v>
      </c>
      <c r="AD747" s="259" t="s">
        <v>565</v>
      </c>
      <c r="AE747" s="259" t="s">
        <v>565</v>
      </c>
      <c r="AF747" s="259" t="s">
        <v>565</v>
      </c>
      <c r="AG747" s="259" t="s">
        <v>565</v>
      </c>
      <c r="AH747" s="259" t="s">
        <v>565</v>
      </c>
      <c r="AI747" s="259" t="s">
        <v>565</v>
      </c>
      <c r="AJ747" s="259" t="s">
        <v>565</v>
      </c>
      <c r="AK747" s="259" t="s">
        <v>565</v>
      </c>
      <c r="AL747" s="259" t="s">
        <v>565</v>
      </c>
      <c r="AM747" s="259" t="s">
        <v>565</v>
      </c>
      <c r="AN747" s="259" t="s">
        <v>565</v>
      </c>
      <c r="AO747" s="259" t="s">
        <v>565</v>
      </c>
      <c r="AP747" s="259" t="s">
        <v>565</v>
      </c>
      <c r="AQ747" s="259" t="s">
        <v>565</v>
      </c>
      <c r="AR747" s="259" t="s">
        <v>565</v>
      </c>
      <c r="AS747" s="259" t="s">
        <v>565</v>
      </c>
      <c r="AT747" s="259" t="s">
        <v>565</v>
      </c>
      <c r="AU747" s="259" t="s">
        <v>565</v>
      </c>
      <c r="AV747" s="259" t="s">
        <v>565</v>
      </c>
      <c r="AW747" s="259" t="s">
        <v>565</v>
      </c>
      <c r="AX747" s="259" t="s">
        <v>565</v>
      </c>
      <c r="AY747" s="259" t="s">
        <v>565</v>
      </c>
      <c r="AZ747" s="259" t="s">
        <v>565</v>
      </c>
      <c r="BA747" s="259" t="s">
        <v>565</v>
      </c>
    </row>
    <row r="748" spans="4:53">
      <c r="D748" s="259" t="s">
        <v>565</v>
      </c>
      <c r="E748" s="259" t="s">
        <v>565</v>
      </c>
      <c r="F748" s="259" t="s">
        <v>565</v>
      </c>
      <c r="G748" s="259" t="s">
        <v>565</v>
      </c>
      <c r="H748" s="259" t="s">
        <v>565</v>
      </c>
      <c r="I748" s="259" t="s">
        <v>565</v>
      </c>
      <c r="J748" s="259" t="s">
        <v>565</v>
      </c>
      <c r="K748" s="259" t="s">
        <v>565</v>
      </c>
      <c r="L748" s="259" t="s">
        <v>565</v>
      </c>
      <c r="M748" s="259" t="s">
        <v>565</v>
      </c>
      <c r="N748" s="259" t="s">
        <v>565</v>
      </c>
      <c r="O748" s="259" t="s">
        <v>565</v>
      </c>
      <c r="P748" s="259" t="s">
        <v>565</v>
      </c>
      <c r="Q748" s="259" t="s">
        <v>565</v>
      </c>
      <c r="R748" s="259" t="s">
        <v>565</v>
      </c>
      <c r="S748" s="259" t="s">
        <v>565</v>
      </c>
      <c r="T748" s="259" t="s">
        <v>565</v>
      </c>
      <c r="U748" s="259" t="s">
        <v>565</v>
      </c>
      <c r="V748" s="260" t="s">
        <v>565</v>
      </c>
      <c r="W748" s="260" t="s">
        <v>565</v>
      </c>
      <c r="X748" s="259" t="s">
        <v>565</v>
      </c>
      <c r="Y748" s="259" t="s">
        <v>565</v>
      </c>
      <c r="Z748" s="259" t="s">
        <v>565</v>
      </c>
      <c r="AA748" s="259" t="s">
        <v>565</v>
      </c>
      <c r="AB748" s="259" t="s">
        <v>565</v>
      </c>
      <c r="AC748" s="259" t="s">
        <v>565</v>
      </c>
      <c r="AD748" s="259" t="s">
        <v>565</v>
      </c>
      <c r="AE748" s="259" t="s">
        <v>565</v>
      </c>
      <c r="AF748" s="259" t="s">
        <v>565</v>
      </c>
      <c r="AG748" s="259" t="s">
        <v>565</v>
      </c>
      <c r="AH748" s="259" t="s">
        <v>565</v>
      </c>
      <c r="AI748" s="259" t="s">
        <v>565</v>
      </c>
      <c r="AJ748" s="259" t="s">
        <v>565</v>
      </c>
      <c r="AK748" s="259" t="s">
        <v>565</v>
      </c>
      <c r="AL748" s="259" t="s">
        <v>565</v>
      </c>
      <c r="AM748" s="259" t="s">
        <v>565</v>
      </c>
      <c r="AN748" s="259" t="s">
        <v>565</v>
      </c>
      <c r="AO748" s="259" t="s">
        <v>565</v>
      </c>
      <c r="AP748" s="259" t="s">
        <v>565</v>
      </c>
      <c r="AQ748" s="259" t="s">
        <v>565</v>
      </c>
      <c r="AR748" s="259" t="s">
        <v>565</v>
      </c>
      <c r="AS748" s="259" t="s">
        <v>565</v>
      </c>
      <c r="AT748" s="259" t="s">
        <v>565</v>
      </c>
      <c r="AU748" s="259" t="s">
        <v>565</v>
      </c>
      <c r="AV748" s="259" t="s">
        <v>565</v>
      </c>
      <c r="AW748" s="259" t="s">
        <v>565</v>
      </c>
      <c r="AX748" s="259" t="s">
        <v>565</v>
      </c>
      <c r="AY748" s="259" t="s">
        <v>565</v>
      </c>
      <c r="AZ748" s="259" t="s">
        <v>565</v>
      </c>
      <c r="BA748" s="259" t="s">
        <v>565</v>
      </c>
    </row>
    <row r="749" spans="4:53">
      <c r="D749" s="259" t="s">
        <v>565</v>
      </c>
      <c r="E749" s="259" t="s">
        <v>565</v>
      </c>
      <c r="F749" s="259" t="s">
        <v>565</v>
      </c>
      <c r="G749" s="259" t="s">
        <v>565</v>
      </c>
      <c r="H749" s="259" t="s">
        <v>565</v>
      </c>
      <c r="I749" s="259" t="s">
        <v>565</v>
      </c>
      <c r="J749" s="259" t="s">
        <v>565</v>
      </c>
      <c r="K749" s="259" t="s">
        <v>565</v>
      </c>
      <c r="L749" s="259" t="s">
        <v>565</v>
      </c>
      <c r="M749" s="259" t="s">
        <v>565</v>
      </c>
      <c r="N749" s="259" t="s">
        <v>565</v>
      </c>
      <c r="O749" s="259" t="s">
        <v>565</v>
      </c>
      <c r="P749" s="259" t="s">
        <v>565</v>
      </c>
      <c r="Q749" s="259" t="s">
        <v>565</v>
      </c>
      <c r="R749" s="259" t="s">
        <v>565</v>
      </c>
      <c r="S749" s="259" t="s">
        <v>565</v>
      </c>
      <c r="T749" s="259" t="s">
        <v>565</v>
      </c>
      <c r="U749" s="259" t="s">
        <v>565</v>
      </c>
      <c r="V749" s="260" t="s">
        <v>565</v>
      </c>
      <c r="W749" s="260" t="s">
        <v>565</v>
      </c>
      <c r="X749" s="259" t="s">
        <v>565</v>
      </c>
      <c r="Y749" s="259" t="s">
        <v>565</v>
      </c>
      <c r="Z749" s="259" t="s">
        <v>565</v>
      </c>
      <c r="AA749" s="259" t="s">
        <v>565</v>
      </c>
      <c r="AB749" s="259" t="s">
        <v>565</v>
      </c>
      <c r="AC749" s="259" t="s">
        <v>565</v>
      </c>
      <c r="AD749" s="259" t="s">
        <v>565</v>
      </c>
      <c r="AE749" s="259" t="s">
        <v>565</v>
      </c>
      <c r="AF749" s="259" t="s">
        <v>565</v>
      </c>
      <c r="AG749" s="259" t="s">
        <v>565</v>
      </c>
      <c r="AH749" s="259" t="s">
        <v>565</v>
      </c>
      <c r="AI749" s="259" t="s">
        <v>565</v>
      </c>
      <c r="AJ749" s="259" t="s">
        <v>565</v>
      </c>
      <c r="AK749" s="259" t="s">
        <v>565</v>
      </c>
      <c r="AL749" s="259" t="s">
        <v>565</v>
      </c>
      <c r="AM749" s="259" t="s">
        <v>565</v>
      </c>
      <c r="AN749" s="259" t="s">
        <v>565</v>
      </c>
      <c r="AO749" s="259" t="s">
        <v>565</v>
      </c>
      <c r="AP749" s="259" t="s">
        <v>565</v>
      </c>
      <c r="AQ749" s="259" t="s">
        <v>565</v>
      </c>
      <c r="AR749" s="259" t="s">
        <v>565</v>
      </c>
      <c r="AS749" s="259" t="s">
        <v>565</v>
      </c>
      <c r="AT749" s="259" t="s">
        <v>565</v>
      </c>
      <c r="AU749" s="259" t="s">
        <v>565</v>
      </c>
      <c r="AV749" s="259" t="s">
        <v>565</v>
      </c>
      <c r="AW749" s="259" t="s">
        <v>565</v>
      </c>
      <c r="AX749" s="259" t="s">
        <v>565</v>
      </c>
      <c r="AY749" s="259" t="s">
        <v>565</v>
      </c>
      <c r="AZ749" s="259" t="s">
        <v>565</v>
      </c>
      <c r="BA749" s="259" t="s">
        <v>565</v>
      </c>
    </row>
    <row r="750" spans="4:53">
      <c r="D750" s="259" t="s">
        <v>565</v>
      </c>
      <c r="E750" s="259" t="s">
        <v>565</v>
      </c>
      <c r="F750" s="259" t="s">
        <v>565</v>
      </c>
      <c r="G750" s="259" t="s">
        <v>565</v>
      </c>
      <c r="H750" s="259" t="s">
        <v>565</v>
      </c>
      <c r="I750" s="259" t="s">
        <v>565</v>
      </c>
      <c r="J750" s="259" t="s">
        <v>565</v>
      </c>
      <c r="K750" s="259" t="s">
        <v>565</v>
      </c>
      <c r="L750" s="259" t="s">
        <v>565</v>
      </c>
      <c r="M750" s="259" t="s">
        <v>565</v>
      </c>
      <c r="N750" s="259" t="s">
        <v>565</v>
      </c>
      <c r="O750" s="259" t="s">
        <v>565</v>
      </c>
      <c r="P750" s="259" t="s">
        <v>565</v>
      </c>
      <c r="Q750" s="259" t="s">
        <v>565</v>
      </c>
      <c r="R750" s="259" t="s">
        <v>565</v>
      </c>
      <c r="S750" s="259" t="s">
        <v>565</v>
      </c>
      <c r="T750" s="259" t="s">
        <v>565</v>
      </c>
      <c r="U750" s="259" t="s">
        <v>565</v>
      </c>
      <c r="V750" s="260" t="s">
        <v>565</v>
      </c>
      <c r="W750" s="260" t="s">
        <v>565</v>
      </c>
      <c r="X750" s="259" t="s">
        <v>565</v>
      </c>
      <c r="Y750" s="259" t="s">
        <v>565</v>
      </c>
      <c r="Z750" s="259" t="s">
        <v>565</v>
      </c>
      <c r="AA750" s="259" t="s">
        <v>565</v>
      </c>
      <c r="AB750" s="259" t="s">
        <v>565</v>
      </c>
      <c r="AC750" s="259" t="s">
        <v>565</v>
      </c>
      <c r="AD750" s="259" t="s">
        <v>565</v>
      </c>
      <c r="AE750" s="259" t="s">
        <v>565</v>
      </c>
      <c r="AF750" s="259" t="s">
        <v>565</v>
      </c>
      <c r="AG750" s="259" t="s">
        <v>565</v>
      </c>
      <c r="AH750" s="259" t="s">
        <v>565</v>
      </c>
      <c r="AI750" s="259" t="s">
        <v>565</v>
      </c>
      <c r="AJ750" s="259" t="s">
        <v>565</v>
      </c>
      <c r="AK750" s="259" t="s">
        <v>565</v>
      </c>
      <c r="AL750" s="259" t="s">
        <v>565</v>
      </c>
      <c r="AM750" s="259" t="s">
        <v>565</v>
      </c>
      <c r="AN750" s="259" t="s">
        <v>565</v>
      </c>
      <c r="AO750" s="259" t="s">
        <v>565</v>
      </c>
      <c r="AP750" s="259" t="s">
        <v>565</v>
      </c>
      <c r="AQ750" s="259" t="s">
        <v>565</v>
      </c>
      <c r="AR750" s="259" t="s">
        <v>565</v>
      </c>
      <c r="AS750" s="259" t="s">
        <v>565</v>
      </c>
      <c r="AT750" s="259" t="s">
        <v>565</v>
      </c>
      <c r="AU750" s="259" t="s">
        <v>565</v>
      </c>
      <c r="AV750" s="259" t="s">
        <v>565</v>
      </c>
      <c r="AW750" s="259" t="s">
        <v>565</v>
      </c>
      <c r="AX750" s="259" t="s">
        <v>565</v>
      </c>
      <c r="AY750" s="259" t="s">
        <v>565</v>
      </c>
      <c r="AZ750" s="259" t="s">
        <v>565</v>
      </c>
      <c r="BA750" s="259" t="s">
        <v>565</v>
      </c>
    </row>
    <row r="751" spans="4:53">
      <c r="D751" s="259" t="s">
        <v>565</v>
      </c>
      <c r="E751" s="259" t="s">
        <v>565</v>
      </c>
      <c r="F751" s="259" t="s">
        <v>565</v>
      </c>
      <c r="G751" s="259" t="s">
        <v>565</v>
      </c>
      <c r="H751" s="259" t="s">
        <v>565</v>
      </c>
      <c r="I751" s="259" t="s">
        <v>565</v>
      </c>
      <c r="J751" s="259" t="s">
        <v>565</v>
      </c>
      <c r="K751" s="259" t="s">
        <v>565</v>
      </c>
      <c r="L751" s="259" t="s">
        <v>565</v>
      </c>
      <c r="M751" s="259" t="s">
        <v>565</v>
      </c>
      <c r="N751" s="259" t="s">
        <v>565</v>
      </c>
      <c r="O751" s="259" t="s">
        <v>565</v>
      </c>
      <c r="P751" s="259" t="s">
        <v>565</v>
      </c>
      <c r="Q751" s="259" t="s">
        <v>565</v>
      </c>
      <c r="R751" s="259" t="s">
        <v>565</v>
      </c>
      <c r="S751" s="259" t="s">
        <v>565</v>
      </c>
      <c r="T751" s="259" t="s">
        <v>565</v>
      </c>
      <c r="U751" s="259" t="s">
        <v>565</v>
      </c>
      <c r="V751" s="260" t="s">
        <v>565</v>
      </c>
      <c r="W751" s="260" t="s">
        <v>565</v>
      </c>
      <c r="X751" s="259" t="s">
        <v>565</v>
      </c>
      <c r="Y751" s="259" t="s">
        <v>565</v>
      </c>
      <c r="Z751" s="259" t="s">
        <v>565</v>
      </c>
      <c r="AA751" s="259" t="s">
        <v>565</v>
      </c>
      <c r="AB751" s="259" t="s">
        <v>565</v>
      </c>
      <c r="AC751" s="259" t="s">
        <v>565</v>
      </c>
      <c r="AD751" s="259" t="s">
        <v>565</v>
      </c>
      <c r="AE751" s="259" t="s">
        <v>565</v>
      </c>
      <c r="AF751" s="259" t="s">
        <v>565</v>
      </c>
      <c r="AG751" s="259" t="s">
        <v>565</v>
      </c>
      <c r="AH751" s="259" t="s">
        <v>565</v>
      </c>
      <c r="AI751" s="259" t="s">
        <v>565</v>
      </c>
      <c r="AJ751" s="259" t="s">
        <v>565</v>
      </c>
      <c r="AK751" s="259" t="s">
        <v>565</v>
      </c>
      <c r="AL751" s="259" t="s">
        <v>565</v>
      </c>
      <c r="AM751" s="259" t="s">
        <v>565</v>
      </c>
      <c r="AN751" s="259" t="s">
        <v>565</v>
      </c>
      <c r="AO751" s="259" t="s">
        <v>565</v>
      </c>
      <c r="AP751" s="259" t="s">
        <v>565</v>
      </c>
      <c r="AQ751" s="259" t="s">
        <v>565</v>
      </c>
      <c r="AR751" s="259" t="s">
        <v>565</v>
      </c>
      <c r="AS751" s="259" t="s">
        <v>565</v>
      </c>
      <c r="AT751" s="259" t="s">
        <v>565</v>
      </c>
      <c r="AU751" s="259" t="s">
        <v>565</v>
      </c>
      <c r="AV751" s="259" t="s">
        <v>565</v>
      </c>
      <c r="AW751" s="259" t="s">
        <v>565</v>
      </c>
      <c r="AX751" s="259" t="s">
        <v>565</v>
      </c>
      <c r="AY751" s="259" t="s">
        <v>565</v>
      </c>
      <c r="AZ751" s="259" t="s">
        <v>565</v>
      </c>
      <c r="BA751" s="259" t="s">
        <v>565</v>
      </c>
    </row>
    <row r="752" spans="4:53">
      <c r="D752" s="259" t="s">
        <v>565</v>
      </c>
      <c r="E752" s="259" t="s">
        <v>565</v>
      </c>
      <c r="F752" s="259" t="s">
        <v>565</v>
      </c>
      <c r="G752" s="259" t="s">
        <v>565</v>
      </c>
      <c r="H752" s="259" t="s">
        <v>565</v>
      </c>
      <c r="I752" s="259" t="s">
        <v>565</v>
      </c>
      <c r="J752" s="259" t="s">
        <v>565</v>
      </c>
      <c r="K752" s="259" t="s">
        <v>565</v>
      </c>
      <c r="L752" s="259" t="s">
        <v>565</v>
      </c>
      <c r="M752" s="259" t="s">
        <v>565</v>
      </c>
      <c r="N752" s="259" t="s">
        <v>565</v>
      </c>
      <c r="O752" s="259" t="s">
        <v>565</v>
      </c>
      <c r="P752" s="259" t="s">
        <v>565</v>
      </c>
      <c r="Q752" s="259" t="s">
        <v>565</v>
      </c>
      <c r="R752" s="259" t="s">
        <v>565</v>
      </c>
      <c r="S752" s="259" t="s">
        <v>565</v>
      </c>
      <c r="T752" s="259" t="s">
        <v>565</v>
      </c>
      <c r="U752" s="259" t="s">
        <v>565</v>
      </c>
      <c r="V752" s="260" t="s">
        <v>565</v>
      </c>
      <c r="W752" s="260" t="s">
        <v>565</v>
      </c>
      <c r="X752" s="259" t="s">
        <v>565</v>
      </c>
      <c r="Y752" s="259" t="s">
        <v>565</v>
      </c>
      <c r="Z752" s="259" t="s">
        <v>565</v>
      </c>
      <c r="AA752" s="259" t="s">
        <v>565</v>
      </c>
      <c r="AB752" s="259" t="s">
        <v>565</v>
      </c>
      <c r="AC752" s="259" t="s">
        <v>565</v>
      </c>
      <c r="AD752" s="259" t="s">
        <v>565</v>
      </c>
      <c r="AE752" s="259" t="s">
        <v>565</v>
      </c>
      <c r="AF752" s="259" t="s">
        <v>565</v>
      </c>
      <c r="AG752" s="259" t="s">
        <v>565</v>
      </c>
      <c r="AH752" s="259" t="s">
        <v>565</v>
      </c>
      <c r="AI752" s="259" t="s">
        <v>565</v>
      </c>
      <c r="AJ752" s="259" t="s">
        <v>565</v>
      </c>
      <c r="AK752" s="259" t="s">
        <v>565</v>
      </c>
      <c r="AL752" s="259" t="s">
        <v>565</v>
      </c>
      <c r="AM752" s="259" t="s">
        <v>565</v>
      </c>
      <c r="AN752" s="259" t="s">
        <v>565</v>
      </c>
      <c r="AO752" s="259" t="s">
        <v>565</v>
      </c>
      <c r="AP752" s="259" t="s">
        <v>565</v>
      </c>
      <c r="AQ752" s="259" t="s">
        <v>565</v>
      </c>
      <c r="AR752" s="259" t="s">
        <v>565</v>
      </c>
      <c r="AS752" s="259" t="s">
        <v>565</v>
      </c>
      <c r="AT752" s="259" t="s">
        <v>565</v>
      </c>
      <c r="AU752" s="259" t="s">
        <v>565</v>
      </c>
      <c r="AV752" s="259" t="s">
        <v>565</v>
      </c>
      <c r="AW752" s="259" t="s">
        <v>565</v>
      </c>
      <c r="AX752" s="259" t="s">
        <v>565</v>
      </c>
      <c r="AY752" s="259" t="s">
        <v>565</v>
      </c>
      <c r="AZ752" s="259" t="s">
        <v>565</v>
      </c>
      <c r="BA752" s="259" t="s">
        <v>565</v>
      </c>
    </row>
    <row r="753" spans="4:53">
      <c r="D753" s="259" t="s">
        <v>565</v>
      </c>
      <c r="E753" s="259" t="s">
        <v>565</v>
      </c>
      <c r="F753" s="259" t="s">
        <v>565</v>
      </c>
      <c r="G753" s="259" t="s">
        <v>565</v>
      </c>
      <c r="H753" s="259" t="s">
        <v>565</v>
      </c>
      <c r="I753" s="259" t="s">
        <v>565</v>
      </c>
      <c r="J753" s="259" t="s">
        <v>565</v>
      </c>
      <c r="K753" s="259" t="s">
        <v>565</v>
      </c>
      <c r="L753" s="259" t="s">
        <v>565</v>
      </c>
      <c r="M753" s="259" t="s">
        <v>565</v>
      </c>
      <c r="N753" s="259" t="s">
        <v>565</v>
      </c>
      <c r="O753" s="259" t="s">
        <v>565</v>
      </c>
      <c r="P753" s="259" t="s">
        <v>565</v>
      </c>
      <c r="Q753" s="259" t="s">
        <v>565</v>
      </c>
      <c r="R753" s="259" t="s">
        <v>565</v>
      </c>
      <c r="S753" s="259" t="s">
        <v>565</v>
      </c>
      <c r="T753" s="259" t="s">
        <v>565</v>
      </c>
      <c r="U753" s="259" t="s">
        <v>565</v>
      </c>
      <c r="V753" s="260" t="s">
        <v>565</v>
      </c>
      <c r="W753" s="260" t="s">
        <v>565</v>
      </c>
      <c r="X753" s="259" t="s">
        <v>565</v>
      </c>
      <c r="Y753" s="259" t="s">
        <v>565</v>
      </c>
      <c r="Z753" s="259" t="s">
        <v>565</v>
      </c>
      <c r="AA753" s="259" t="s">
        <v>565</v>
      </c>
      <c r="AB753" s="259" t="s">
        <v>565</v>
      </c>
      <c r="AC753" s="259" t="s">
        <v>565</v>
      </c>
      <c r="AD753" s="259" t="s">
        <v>565</v>
      </c>
      <c r="AE753" s="259" t="s">
        <v>565</v>
      </c>
      <c r="AF753" s="259" t="s">
        <v>565</v>
      </c>
      <c r="AG753" s="259" t="s">
        <v>565</v>
      </c>
      <c r="AH753" s="259" t="s">
        <v>565</v>
      </c>
      <c r="AI753" s="259" t="s">
        <v>565</v>
      </c>
      <c r="AJ753" s="259" t="s">
        <v>565</v>
      </c>
      <c r="AK753" s="259" t="s">
        <v>565</v>
      </c>
      <c r="AL753" s="259" t="s">
        <v>565</v>
      </c>
      <c r="AM753" s="259" t="s">
        <v>565</v>
      </c>
      <c r="AN753" s="259" t="s">
        <v>565</v>
      </c>
      <c r="AO753" s="259" t="s">
        <v>565</v>
      </c>
      <c r="AP753" s="259" t="s">
        <v>565</v>
      </c>
      <c r="AQ753" s="259" t="s">
        <v>565</v>
      </c>
      <c r="AR753" s="259" t="s">
        <v>565</v>
      </c>
      <c r="AS753" s="259" t="s">
        <v>565</v>
      </c>
      <c r="AT753" s="259" t="s">
        <v>565</v>
      </c>
      <c r="AU753" s="259" t="s">
        <v>565</v>
      </c>
      <c r="AV753" s="259" t="s">
        <v>565</v>
      </c>
      <c r="AW753" s="259" t="s">
        <v>565</v>
      </c>
      <c r="AX753" s="259" t="s">
        <v>565</v>
      </c>
      <c r="AY753" s="259" t="s">
        <v>565</v>
      </c>
      <c r="AZ753" s="259" t="s">
        <v>565</v>
      </c>
      <c r="BA753" s="259" t="s">
        <v>565</v>
      </c>
    </row>
    <row r="754" spans="4:53">
      <c r="D754" s="259" t="s">
        <v>565</v>
      </c>
      <c r="E754" s="259" t="s">
        <v>565</v>
      </c>
      <c r="F754" s="259" t="s">
        <v>565</v>
      </c>
      <c r="G754" s="259" t="s">
        <v>565</v>
      </c>
      <c r="H754" s="259" t="s">
        <v>565</v>
      </c>
      <c r="I754" s="259" t="s">
        <v>565</v>
      </c>
      <c r="J754" s="259" t="s">
        <v>565</v>
      </c>
      <c r="K754" s="259" t="s">
        <v>565</v>
      </c>
      <c r="L754" s="259" t="s">
        <v>565</v>
      </c>
      <c r="M754" s="259" t="s">
        <v>565</v>
      </c>
      <c r="N754" s="259" t="s">
        <v>565</v>
      </c>
      <c r="O754" s="259" t="s">
        <v>565</v>
      </c>
      <c r="P754" s="259" t="s">
        <v>565</v>
      </c>
      <c r="Q754" s="259" t="s">
        <v>565</v>
      </c>
      <c r="R754" s="259" t="s">
        <v>565</v>
      </c>
      <c r="S754" s="259" t="s">
        <v>565</v>
      </c>
      <c r="T754" s="259" t="s">
        <v>565</v>
      </c>
      <c r="U754" s="259" t="s">
        <v>565</v>
      </c>
      <c r="V754" s="260" t="s">
        <v>565</v>
      </c>
      <c r="W754" s="260" t="s">
        <v>565</v>
      </c>
      <c r="X754" s="259" t="s">
        <v>565</v>
      </c>
      <c r="Y754" s="259" t="s">
        <v>565</v>
      </c>
      <c r="Z754" s="259" t="s">
        <v>565</v>
      </c>
      <c r="AA754" s="259" t="s">
        <v>565</v>
      </c>
      <c r="AB754" s="259" t="s">
        <v>565</v>
      </c>
      <c r="AC754" s="259" t="s">
        <v>565</v>
      </c>
      <c r="AD754" s="259" t="s">
        <v>565</v>
      </c>
      <c r="AE754" s="259" t="s">
        <v>565</v>
      </c>
      <c r="AF754" s="259" t="s">
        <v>565</v>
      </c>
      <c r="AG754" s="259" t="s">
        <v>565</v>
      </c>
      <c r="AH754" s="259" t="s">
        <v>565</v>
      </c>
      <c r="AI754" s="259" t="s">
        <v>565</v>
      </c>
      <c r="AJ754" s="259" t="s">
        <v>565</v>
      </c>
      <c r="AK754" s="259" t="s">
        <v>565</v>
      </c>
      <c r="AL754" s="259" t="s">
        <v>565</v>
      </c>
      <c r="AM754" s="259" t="s">
        <v>565</v>
      </c>
      <c r="AN754" s="259" t="s">
        <v>565</v>
      </c>
      <c r="AO754" s="259" t="s">
        <v>565</v>
      </c>
      <c r="AP754" s="259" t="s">
        <v>565</v>
      </c>
      <c r="AQ754" s="259" t="s">
        <v>565</v>
      </c>
      <c r="AR754" s="259" t="s">
        <v>565</v>
      </c>
      <c r="AS754" s="259" t="s">
        <v>565</v>
      </c>
      <c r="AT754" s="259" t="s">
        <v>565</v>
      </c>
      <c r="AU754" s="259" t="s">
        <v>565</v>
      </c>
      <c r="AV754" s="259" t="s">
        <v>565</v>
      </c>
      <c r="AW754" s="259" t="s">
        <v>565</v>
      </c>
      <c r="AX754" s="259" t="s">
        <v>565</v>
      </c>
      <c r="AY754" s="259" t="s">
        <v>565</v>
      </c>
      <c r="AZ754" s="259" t="s">
        <v>565</v>
      </c>
      <c r="BA754" s="259" t="s">
        <v>565</v>
      </c>
    </row>
    <row r="755" spans="4:53">
      <c r="D755" s="259" t="s">
        <v>565</v>
      </c>
      <c r="E755" s="259" t="s">
        <v>565</v>
      </c>
      <c r="F755" s="259" t="s">
        <v>565</v>
      </c>
      <c r="G755" s="259" t="s">
        <v>565</v>
      </c>
      <c r="H755" s="259" t="s">
        <v>565</v>
      </c>
      <c r="I755" s="259" t="s">
        <v>565</v>
      </c>
      <c r="J755" s="259" t="s">
        <v>565</v>
      </c>
      <c r="K755" s="259" t="s">
        <v>565</v>
      </c>
      <c r="L755" s="259" t="s">
        <v>565</v>
      </c>
      <c r="M755" s="259" t="s">
        <v>565</v>
      </c>
      <c r="N755" s="259" t="s">
        <v>565</v>
      </c>
      <c r="O755" s="259" t="s">
        <v>565</v>
      </c>
      <c r="P755" s="259" t="s">
        <v>565</v>
      </c>
      <c r="Q755" s="259" t="s">
        <v>565</v>
      </c>
      <c r="R755" s="259" t="s">
        <v>565</v>
      </c>
      <c r="S755" s="259" t="s">
        <v>565</v>
      </c>
      <c r="T755" s="259" t="s">
        <v>565</v>
      </c>
      <c r="U755" s="259" t="s">
        <v>565</v>
      </c>
      <c r="V755" s="260" t="s">
        <v>565</v>
      </c>
      <c r="W755" s="260" t="s">
        <v>565</v>
      </c>
      <c r="X755" s="259" t="s">
        <v>565</v>
      </c>
      <c r="Y755" s="259" t="s">
        <v>565</v>
      </c>
      <c r="Z755" s="259" t="s">
        <v>565</v>
      </c>
      <c r="AA755" s="259" t="s">
        <v>565</v>
      </c>
      <c r="AB755" s="259" t="s">
        <v>565</v>
      </c>
      <c r="AC755" s="259" t="s">
        <v>565</v>
      </c>
      <c r="AD755" s="259" t="s">
        <v>565</v>
      </c>
      <c r="AE755" s="259" t="s">
        <v>565</v>
      </c>
      <c r="AF755" s="259" t="s">
        <v>565</v>
      </c>
      <c r="AG755" s="259" t="s">
        <v>565</v>
      </c>
      <c r="AH755" s="259" t="s">
        <v>565</v>
      </c>
      <c r="AI755" s="259" t="s">
        <v>565</v>
      </c>
      <c r="AJ755" s="259" t="s">
        <v>565</v>
      </c>
      <c r="AK755" s="259" t="s">
        <v>565</v>
      </c>
      <c r="AL755" s="259" t="s">
        <v>565</v>
      </c>
      <c r="AM755" s="259" t="s">
        <v>565</v>
      </c>
      <c r="AN755" s="259" t="s">
        <v>565</v>
      </c>
      <c r="AO755" s="259" t="s">
        <v>565</v>
      </c>
      <c r="AP755" s="259" t="s">
        <v>565</v>
      </c>
      <c r="AQ755" s="259" t="s">
        <v>565</v>
      </c>
      <c r="AR755" s="259" t="s">
        <v>565</v>
      </c>
      <c r="AS755" s="259" t="s">
        <v>565</v>
      </c>
      <c r="AT755" s="259" t="s">
        <v>565</v>
      </c>
      <c r="AU755" s="259" t="s">
        <v>565</v>
      </c>
      <c r="AV755" s="259" t="s">
        <v>565</v>
      </c>
      <c r="AW755" s="259" t="s">
        <v>565</v>
      </c>
      <c r="AX755" s="259" t="s">
        <v>565</v>
      </c>
      <c r="AY755" s="259" t="s">
        <v>565</v>
      </c>
      <c r="AZ755" s="259" t="s">
        <v>565</v>
      </c>
      <c r="BA755" s="259" t="s">
        <v>565</v>
      </c>
    </row>
    <row r="756" spans="4:53">
      <c r="D756" s="259" t="s">
        <v>565</v>
      </c>
      <c r="E756" s="259" t="s">
        <v>565</v>
      </c>
      <c r="F756" s="259" t="s">
        <v>565</v>
      </c>
      <c r="G756" s="259" t="s">
        <v>565</v>
      </c>
      <c r="H756" s="259" t="s">
        <v>565</v>
      </c>
      <c r="I756" s="259" t="s">
        <v>565</v>
      </c>
      <c r="J756" s="259" t="s">
        <v>565</v>
      </c>
      <c r="K756" s="259" t="s">
        <v>565</v>
      </c>
      <c r="L756" s="259" t="s">
        <v>565</v>
      </c>
      <c r="M756" s="259" t="s">
        <v>565</v>
      </c>
      <c r="N756" s="259" t="s">
        <v>565</v>
      </c>
      <c r="O756" s="259" t="s">
        <v>565</v>
      </c>
      <c r="P756" s="259" t="s">
        <v>565</v>
      </c>
      <c r="Q756" s="259" t="s">
        <v>565</v>
      </c>
      <c r="R756" s="259" t="s">
        <v>565</v>
      </c>
      <c r="S756" s="259" t="s">
        <v>565</v>
      </c>
      <c r="T756" s="259" t="s">
        <v>565</v>
      </c>
      <c r="U756" s="259" t="s">
        <v>565</v>
      </c>
      <c r="V756" s="260" t="s">
        <v>565</v>
      </c>
      <c r="W756" s="260" t="s">
        <v>565</v>
      </c>
      <c r="X756" s="259" t="s">
        <v>565</v>
      </c>
      <c r="Y756" s="259" t="s">
        <v>565</v>
      </c>
      <c r="Z756" s="259" t="s">
        <v>565</v>
      </c>
      <c r="AA756" s="259" t="s">
        <v>565</v>
      </c>
      <c r="AB756" s="259" t="s">
        <v>565</v>
      </c>
      <c r="AC756" s="259" t="s">
        <v>565</v>
      </c>
      <c r="AD756" s="259" t="s">
        <v>565</v>
      </c>
      <c r="AE756" s="259" t="s">
        <v>565</v>
      </c>
      <c r="AF756" s="259" t="s">
        <v>565</v>
      </c>
      <c r="AG756" s="259" t="s">
        <v>565</v>
      </c>
      <c r="AH756" s="259" t="s">
        <v>565</v>
      </c>
      <c r="AI756" s="259" t="s">
        <v>565</v>
      </c>
      <c r="AJ756" s="259" t="s">
        <v>565</v>
      </c>
      <c r="AK756" s="259" t="s">
        <v>565</v>
      </c>
      <c r="AL756" s="259" t="s">
        <v>565</v>
      </c>
      <c r="AM756" s="259" t="s">
        <v>565</v>
      </c>
      <c r="AN756" s="259" t="s">
        <v>565</v>
      </c>
      <c r="AO756" s="259" t="s">
        <v>565</v>
      </c>
      <c r="AP756" s="259" t="s">
        <v>565</v>
      </c>
      <c r="AQ756" s="259" t="s">
        <v>565</v>
      </c>
      <c r="AR756" s="259" t="s">
        <v>565</v>
      </c>
      <c r="AS756" s="259" t="s">
        <v>565</v>
      </c>
      <c r="AT756" s="259" t="s">
        <v>565</v>
      </c>
      <c r="AU756" s="259" t="s">
        <v>565</v>
      </c>
      <c r="AV756" s="259" t="s">
        <v>565</v>
      </c>
      <c r="AW756" s="259" t="s">
        <v>565</v>
      </c>
      <c r="AX756" s="259" t="s">
        <v>565</v>
      </c>
      <c r="AY756" s="259" t="s">
        <v>565</v>
      </c>
      <c r="AZ756" s="259" t="s">
        <v>565</v>
      </c>
      <c r="BA756" s="259" t="s">
        <v>565</v>
      </c>
    </row>
    <row r="757" spans="4:53">
      <c r="D757" s="259" t="s">
        <v>565</v>
      </c>
      <c r="E757" s="259" t="s">
        <v>565</v>
      </c>
      <c r="F757" s="259" t="s">
        <v>565</v>
      </c>
      <c r="G757" s="259" t="s">
        <v>565</v>
      </c>
      <c r="H757" s="259" t="s">
        <v>565</v>
      </c>
      <c r="I757" s="259" t="s">
        <v>565</v>
      </c>
      <c r="J757" s="259" t="s">
        <v>565</v>
      </c>
      <c r="K757" s="259" t="s">
        <v>565</v>
      </c>
      <c r="L757" s="259" t="s">
        <v>565</v>
      </c>
      <c r="M757" s="259" t="s">
        <v>565</v>
      </c>
      <c r="N757" s="259" t="s">
        <v>565</v>
      </c>
      <c r="O757" s="259" t="s">
        <v>565</v>
      </c>
      <c r="P757" s="259" t="s">
        <v>565</v>
      </c>
      <c r="Q757" s="259" t="s">
        <v>565</v>
      </c>
      <c r="R757" s="259" t="s">
        <v>565</v>
      </c>
      <c r="S757" s="259" t="s">
        <v>565</v>
      </c>
      <c r="T757" s="259" t="s">
        <v>565</v>
      </c>
      <c r="U757" s="259" t="s">
        <v>565</v>
      </c>
      <c r="V757" s="260" t="s">
        <v>565</v>
      </c>
      <c r="W757" s="260" t="s">
        <v>565</v>
      </c>
      <c r="X757" s="259" t="s">
        <v>565</v>
      </c>
      <c r="Y757" s="259" t="s">
        <v>565</v>
      </c>
      <c r="Z757" s="259" t="s">
        <v>565</v>
      </c>
      <c r="AA757" s="259" t="s">
        <v>565</v>
      </c>
      <c r="AB757" s="259" t="s">
        <v>565</v>
      </c>
      <c r="AC757" s="259" t="s">
        <v>565</v>
      </c>
      <c r="AD757" s="259" t="s">
        <v>565</v>
      </c>
      <c r="AE757" s="259" t="s">
        <v>565</v>
      </c>
      <c r="AF757" s="259" t="s">
        <v>565</v>
      </c>
      <c r="AG757" s="259" t="s">
        <v>565</v>
      </c>
      <c r="AH757" s="259" t="s">
        <v>565</v>
      </c>
      <c r="AI757" s="259" t="s">
        <v>565</v>
      </c>
      <c r="AJ757" s="259" t="s">
        <v>565</v>
      </c>
      <c r="AK757" s="259" t="s">
        <v>565</v>
      </c>
      <c r="AL757" s="259" t="s">
        <v>565</v>
      </c>
      <c r="AM757" s="259" t="s">
        <v>565</v>
      </c>
      <c r="AN757" s="259" t="s">
        <v>565</v>
      </c>
      <c r="AO757" s="259" t="s">
        <v>565</v>
      </c>
      <c r="AP757" s="259" t="s">
        <v>565</v>
      </c>
      <c r="AQ757" s="259" t="s">
        <v>565</v>
      </c>
      <c r="AR757" s="259" t="s">
        <v>565</v>
      </c>
      <c r="AS757" s="259" t="s">
        <v>565</v>
      </c>
      <c r="AT757" s="259" t="s">
        <v>565</v>
      </c>
      <c r="AU757" s="259" t="s">
        <v>565</v>
      </c>
      <c r="AV757" s="259" t="s">
        <v>565</v>
      </c>
      <c r="AW757" s="259" t="s">
        <v>565</v>
      </c>
      <c r="AX757" s="259" t="s">
        <v>565</v>
      </c>
      <c r="AY757" s="259" t="s">
        <v>565</v>
      </c>
      <c r="AZ757" s="259" t="s">
        <v>565</v>
      </c>
      <c r="BA757" s="259" t="s">
        <v>565</v>
      </c>
    </row>
    <row r="758" spans="4:53">
      <c r="D758" s="259" t="s">
        <v>565</v>
      </c>
      <c r="E758" s="259" t="s">
        <v>565</v>
      </c>
      <c r="F758" s="259" t="s">
        <v>565</v>
      </c>
      <c r="G758" s="259" t="s">
        <v>565</v>
      </c>
      <c r="H758" s="259" t="s">
        <v>565</v>
      </c>
      <c r="I758" s="259" t="s">
        <v>565</v>
      </c>
      <c r="J758" s="259" t="s">
        <v>565</v>
      </c>
      <c r="K758" s="259" t="s">
        <v>565</v>
      </c>
      <c r="L758" s="259" t="s">
        <v>565</v>
      </c>
      <c r="M758" s="259" t="s">
        <v>565</v>
      </c>
      <c r="N758" s="259" t="s">
        <v>565</v>
      </c>
      <c r="O758" s="259" t="s">
        <v>565</v>
      </c>
      <c r="P758" s="259" t="s">
        <v>565</v>
      </c>
      <c r="Q758" s="259" t="s">
        <v>565</v>
      </c>
      <c r="R758" s="259" t="s">
        <v>565</v>
      </c>
      <c r="S758" s="259" t="s">
        <v>565</v>
      </c>
      <c r="T758" s="259" t="s">
        <v>565</v>
      </c>
      <c r="U758" s="259" t="s">
        <v>565</v>
      </c>
      <c r="V758" s="260" t="s">
        <v>565</v>
      </c>
      <c r="W758" s="260" t="s">
        <v>565</v>
      </c>
      <c r="X758" s="259" t="s">
        <v>565</v>
      </c>
      <c r="Y758" s="259" t="s">
        <v>565</v>
      </c>
      <c r="Z758" s="259" t="s">
        <v>565</v>
      </c>
      <c r="AA758" s="259" t="s">
        <v>565</v>
      </c>
      <c r="AB758" s="259" t="s">
        <v>565</v>
      </c>
      <c r="AC758" s="259" t="s">
        <v>565</v>
      </c>
      <c r="AD758" s="259" t="s">
        <v>565</v>
      </c>
      <c r="AE758" s="259" t="s">
        <v>565</v>
      </c>
      <c r="AF758" s="259" t="s">
        <v>565</v>
      </c>
      <c r="AG758" s="259" t="s">
        <v>565</v>
      </c>
      <c r="AH758" s="259" t="s">
        <v>565</v>
      </c>
      <c r="AI758" s="259" t="s">
        <v>565</v>
      </c>
      <c r="AJ758" s="259" t="s">
        <v>565</v>
      </c>
      <c r="AK758" s="259" t="s">
        <v>565</v>
      </c>
      <c r="AL758" s="259" t="s">
        <v>565</v>
      </c>
      <c r="AM758" s="259" t="s">
        <v>565</v>
      </c>
      <c r="AN758" s="259" t="s">
        <v>565</v>
      </c>
      <c r="AO758" s="259" t="s">
        <v>565</v>
      </c>
      <c r="AP758" s="259" t="s">
        <v>565</v>
      </c>
      <c r="AQ758" s="259" t="s">
        <v>565</v>
      </c>
      <c r="AR758" s="259" t="s">
        <v>565</v>
      </c>
      <c r="AS758" s="259" t="s">
        <v>565</v>
      </c>
      <c r="AT758" s="259" t="s">
        <v>565</v>
      </c>
      <c r="AU758" s="259" t="s">
        <v>565</v>
      </c>
      <c r="AV758" s="259" t="s">
        <v>565</v>
      </c>
      <c r="AW758" s="259" t="s">
        <v>565</v>
      </c>
      <c r="AX758" s="259" t="s">
        <v>565</v>
      </c>
      <c r="AY758" s="259" t="s">
        <v>565</v>
      </c>
      <c r="AZ758" s="259" t="s">
        <v>565</v>
      </c>
      <c r="BA758" s="259" t="s">
        <v>565</v>
      </c>
    </row>
    <row r="759" spans="4:53">
      <c r="D759" s="259" t="s">
        <v>565</v>
      </c>
      <c r="E759" s="259" t="s">
        <v>565</v>
      </c>
      <c r="F759" s="259" t="s">
        <v>565</v>
      </c>
      <c r="G759" s="259" t="s">
        <v>565</v>
      </c>
      <c r="H759" s="259" t="s">
        <v>565</v>
      </c>
      <c r="I759" s="259" t="s">
        <v>565</v>
      </c>
      <c r="J759" s="259" t="s">
        <v>565</v>
      </c>
      <c r="K759" s="259" t="s">
        <v>565</v>
      </c>
      <c r="L759" s="259" t="s">
        <v>565</v>
      </c>
      <c r="M759" s="259" t="s">
        <v>565</v>
      </c>
      <c r="N759" s="259" t="s">
        <v>565</v>
      </c>
      <c r="O759" s="259" t="s">
        <v>565</v>
      </c>
      <c r="P759" s="259" t="s">
        <v>565</v>
      </c>
      <c r="Q759" s="259" t="s">
        <v>565</v>
      </c>
      <c r="R759" s="259" t="s">
        <v>565</v>
      </c>
      <c r="S759" s="259" t="s">
        <v>565</v>
      </c>
      <c r="T759" s="259" t="s">
        <v>565</v>
      </c>
      <c r="U759" s="259" t="s">
        <v>565</v>
      </c>
      <c r="V759" s="260" t="s">
        <v>565</v>
      </c>
      <c r="W759" s="260" t="s">
        <v>565</v>
      </c>
      <c r="X759" s="259" t="s">
        <v>565</v>
      </c>
      <c r="Y759" s="259" t="s">
        <v>565</v>
      </c>
      <c r="Z759" s="259" t="s">
        <v>565</v>
      </c>
      <c r="AA759" s="259" t="s">
        <v>565</v>
      </c>
      <c r="AB759" s="259" t="s">
        <v>565</v>
      </c>
      <c r="AC759" s="259" t="s">
        <v>565</v>
      </c>
      <c r="AD759" s="259" t="s">
        <v>565</v>
      </c>
      <c r="AE759" s="259" t="s">
        <v>565</v>
      </c>
      <c r="AF759" s="259" t="s">
        <v>565</v>
      </c>
      <c r="AG759" s="259" t="s">
        <v>565</v>
      </c>
      <c r="AH759" s="259" t="s">
        <v>565</v>
      </c>
      <c r="AI759" s="259" t="s">
        <v>565</v>
      </c>
      <c r="AJ759" s="259" t="s">
        <v>565</v>
      </c>
      <c r="AK759" s="259" t="s">
        <v>565</v>
      </c>
      <c r="AL759" s="259" t="s">
        <v>565</v>
      </c>
      <c r="AM759" s="259" t="s">
        <v>565</v>
      </c>
      <c r="AN759" s="259" t="s">
        <v>565</v>
      </c>
      <c r="AO759" s="259" t="s">
        <v>565</v>
      </c>
      <c r="AP759" s="259" t="s">
        <v>565</v>
      </c>
      <c r="AQ759" s="259" t="s">
        <v>565</v>
      </c>
      <c r="AR759" s="259" t="s">
        <v>565</v>
      </c>
      <c r="AS759" s="259" t="s">
        <v>565</v>
      </c>
      <c r="AT759" s="259" t="s">
        <v>565</v>
      </c>
      <c r="AU759" s="259" t="s">
        <v>565</v>
      </c>
      <c r="AV759" s="259" t="s">
        <v>565</v>
      </c>
      <c r="AW759" s="259" t="s">
        <v>565</v>
      </c>
      <c r="AX759" s="259" t="s">
        <v>565</v>
      </c>
      <c r="AY759" s="259" t="s">
        <v>565</v>
      </c>
      <c r="AZ759" s="259" t="s">
        <v>565</v>
      </c>
      <c r="BA759" s="259" t="s">
        <v>565</v>
      </c>
    </row>
    <row r="760" spans="4:53">
      <c r="D760" s="259" t="s">
        <v>565</v>
      </c>
      <c r="E760" s="259" t="s">
        <v>565</v>
      </c>
      <c r="F760" s="259" t="s">
        <v>565</v>
      </c>
      <c r="G760" s="259" t="s">
        <v>565</v>
      </c>
      <c r="H760" s="259" t="s">
        <v>565</v>
      </c>
      <c r="I760" s="259" t="s">
        <v>565</v>
      </c>
      <c r="J760" s="259" t="s">
        <v>565</v>
      </c>
      <c r="K760" s="259" t="s">
        <v>565</v>
      </c>
      <c r="L760" s="259" t="s">
        <v>565</v>
      </c>
      <c r="M760" s="259" t="s">
        <v>565</v>
      </c>
      <c r="N760" s="259" t="s">
        <v>565</v>
      </c>
      <c r="O760" s="259" t="s">
        <v>565</v>
      </c>
      <c r="P760" s="259" t="s">
        <v>565</v>
      </c>
      <c r="Q760" s="259" t="s">
        <v>565</v>
      </c>
      <c r="R760" s="259" t="s">
        <v>565</v>
      </c>
      <c r="S760" s="259" t="s">
        <v>565</v>
      </c>
      <c r="T760" s="259" t="s">
        <v>565</v>
      </c>
      <c r="U760" s="259" t="s">
        <v>565</v>
      </c>
      <c r="V760" s="260" t="s">
        <v>565</v>
      </c>
      <c r="W760" s="260" t="s">
        <v>565</v>
      </c>
      <c r="X760" s="259" t="s">
        <v>565</v>
      </c>
      <c r="Y760" s="259" t="s">
        <v>565</v>
      </c>
      <c r="Z760" s="259" t="s">
        <v>565</v>
      </c>
      <c r="AA760" s="259" t="s">
        <v>565</v>
      </c>
      <c r="AB760" s="259" t="s">
        <v>565</v>
      </c>
      <c r="AC760" s="259" t="s">
        <v>565</v>
      </c>
      <c r="AD760" s="259" t="s">
        <v>565</v>
      </c>
      <c r="AE760" s="259" t="s">
        <v>565</v>
      </c>
      <c r="AF760" s="259" t="s">
        <v>565</v>
      </c>
      <c r="AG760" s="259" t="s">
        <v>565</v>
      </c>
      <c r="AH760" s="259" t="s">
        <v>565</v>
      </c>
      <c r="AI760" s="259" t="s">
        <v>565</v>
      </c>
      <c r="AJ760" s="259" t="s">
        <v>565</v>
      </c>
      <c r="AK760" s="259" t="s">
        <v>565</v>
      </c>
      <c r="AL760" s="259" t="s">
        <v>565</v>
      </c>
      <c r="AM760" s="259" t="s">
        <v>565</v>
      </c>
      <c r="AN760" s="259" t="s">
        <v>565</v>
      </c>
      <c r="AO760" s="259" t="s">
        <v>565</v>
      </c>
      <c r="AP760" s="259" t="s">
        <v>565</v>
      </c>
      <c r="AQ760" s="259" t="s">
        <v>565</v>
      </c>
      <c r="AR760" s="259" t="s">
        <v>565</v>
      </c>
      <c r="AS760" s="259" t="s">
        <v>565</v>
      </c>
      <c r="AT760" s="259" t="s">
        <v>565</v>
      </c>
      <c r="AU760" s="259" t="s">
        <v>565</v>
      </c>
      <c r="AV760" s="259" t="s">
        <v>565</v>
      </c>
      <c r="AW760" s="259" t="s">
        <v>565</v>
      </c>
      <c r="AX760" s="259" t="s">
        <v>565</v>
      </c>
      <c r="AY760" s="259" t="s">
        <v>565</v>
      </c>
      <c r="AZ760" s="259" t="s">
        <v>565</v>
      </c>
      <c r="BA760" s="259" t="s">
        <v>565</v>
      </c>
    </row>
    <row r="761" spans="4:53">
      <c r="D761" s="259" t="s">
        <v>565</v>
      </c>
      <c r="E761" s="259" t="s">
        <v>565</v>
      </c>
      <c r="F761" s="259" t="s">
        <v>565</v>
      </c>
      <c r="G761" s="259" t="s">
        <v>565</v>
      </c>
      <c r="H761" s="259" t="s">
        <v>565</v>
      </c>
      <c r="I761" s="259" t="s">
        <v>565</v>
      </c>
      <c r="J761" s="259" t="s">
        <v>565</v>
      </c>
      <c r="K761" s="259" t="s">
        <v>565</v>
      </c>
      <c r="L761" s="259" t="s">
        <v>565</v>
      </c>
      <c r="M761" s="259" t="s">
        <v>565</v>
      </c>
      <c r="N761" s="259" t="s">
        <v>565</v>
      </c>
      <c r="O761" s="259" t="s">
        <v>565</v>
      </c>
      <c r="P761" s="259" t="s">
        <v>565</v>
      </c>
      <c r="Q761" s="259" t="s">
        <v>565</v>
      </c>
      <c r="R761" s="259" t="s">
        <v>565</v>
      </c>
      <c r="S761" s="259" t="s">
        <v>565</v>
      </c>
      <c r="T761" s="259" t="s">
        <v>565</v>
      </c>
      <c r="U761" s="259" t="s">
        <v>565</v>
      </c>
      <c r="V761" s="260" t="s">
        <v>565</v>
      </c>
      <c r="W761" s="260" t="s">
        <v>565</v>
      </c>
      <c r="X761" s="259" t="s">
        <v>565</v>
      </c>
      <c r="Y761" s="259" t="s">
        <v>565</v>
      </c>
      <c r="Z761" s="259" t="s">
        <v>565</v>
      </c>
      <c r="AA761" s="259" t="s">
        <v>565</v>
      </c>
      <c r="AB761" s="259" t="s">
        <v>565</v>
      </c>
      <c r="AC761" s="259" t="s">
        <v>565</v>
      </c>
      <c r="AD761" s="259" t="s">
        <v>565</v>
      </c>
      <c r="AE761" s="259" t="s">
        <v>565</v>
      </c>
      <c r="AF761" s="259" t="s">
        <v>565</v>
      </c>
      <c r="AG761" s="259" t="s">
        <v>565</v>
      </c>
      <c r="AH761" s="259" t="s">
        <v>565</v>
      </c>
      <c r="AI761" s="259" t="s">
        <v>565</v>
      </c>
      <c r="AJ761" s="259" t="s">
        <v>565</v>
      </c>
      <c r="AK761" s="259" t="s">
        <v>565</v>
      </c>
      <c r="AL761" s="259" t="s">
        <v>565</v>
      </c>
      <c r="AM761" s="259" t="s">
        <v>565</v>
      </c>
      <c r="AN761" s="259" t="s">
        <v>565</v>
      </c>
      <c r="AO761" s="259" t="s">
        <v>565</v>
      </c>
      <c r="AP761" s="259" t="s">
        <v>565</v>
      </c>
      <c r="AQ761" s="259" t="s">
        <v>565</v>
      </c>
      <c r="AR761" s="259" t="s">
        <v>565</v>
      </c>
      <c r="AS761" s="259" t="s">
        <v>565</v>
      </c>
      <c r="AT761" s="259" t="s">
        <v>565</v>
      </c>
      <c r="AU761" s="259" t="s">
        <v>565</v>
      </c>
      <c r="AV761" s="259" t="s">
        <v>565</v>
      </c>
      <c r="AW761" s="259" t="s">
        <v>565</v>
      </c>
      <c r="AX761" s="259" t="s">
        <v>565</v>
      </c>
      <c r="AY761" s="259" t="s">
        <v>565</v>
      </c>
      <c r="AZ761" s="259" t="s">
        <v>565</v>
      </c>
      <c r="BA761" s="259" t="s">
        <v>565</v>
      </c>
    </row>
    <row r="762" spans="4:53">
      <c r="D762" s="259" t="s">
        <v>565</v>
      </c>
      <c r="E762" s="259" t="s">
        <v>565</v>
      </c>
      <c r="F762" s="259" t="s">
        <v>565</v>
      </c>
      <c r="G762" s="259" t="s">
        <v>565</v>
      </c>
      <c r="H762" s="259" t="s">
        <v>565</v>
      </c>
      <c r="I762" s="259" t="s">
        <v>565</v>
      </c>
      <c r="J762" s="259" t="s">
        <v>565</v>
      </c>
      <c r="K762" s="259" t="s">
        <v>565</v>
      </c>
      <c r="L762" s="259" t="s">
        <v>565</v>
      </c>
      <c r="M762" s="259" t="s">
        <v>565</v>
      </c>
      <c r="N762" s="259" t="s">
        <v>565</v>
      </c>
      <c r="O762" s="259" t="s">
        <v>565</v>
      </c>
      <c r="P762" s="259" t="s">
        <v>565</v>
      </c>
      <c r="Q762" s="259" t="s">
        <v>565</v>
      </c>
      <c r="R762" s="259" t="s">
        <v>565</v>
      </c>
      <c r="S762" s="259" t="s">
        <v>565</v>
      </c>
      <c r="T762" s="259" t="s">
        <v>565</v>
      </c>
      <c r="U762" s="259" t="s">
        <v>565</v>
      </c>
      <c r="V762" s="260" t="s">
        <v>565</v>
      </c>
      <c r="W762" s="260" t="s">
        <v>565</v>
      </c>
      <c r="X762" s="259" t="s">
        <v>565</v>
      </c>
      <c r="Y762" s="259" t="s">
        <v>565</v>
      </c>
      <c r="Z762" s="259" t="s">
        <v>565</v>
      </c>
      <c r="AA762" s="259" t="s">
        <v>565</v>
      </c>
      <c r="AB762" s="259" t="s">
        <v>565</v>
      </c>
      <c r="AC762" s="259" t="s">
        <v>565</v>
      </c>
      <c r="AD762" s="259" t="s">
        <v>565</v>
      </c>
      <c r="AE762" s="259" t="s">
        <v>565</v>
      </c>
      <c r="AF762" s="259" t="s">
        <v>565</v>
      </c>
      <c r="AG762" s="259" t="s">
        <v>565</v>
      </c>
      <c r="AH762" s="259" t="s">
        <v>565</v>
      </c>
      <c r="AI762" s="259" t="s">
        <v>565</v>
      </c>
      <c r="AJ762" s="259" t="s">
        <v>565</v>
      </c>
      <c r="AK762" s="259" t="s">
        <v>565</v>
      </c>
      <c r="AL762" s="259" t="s">
        <v>565</v>
      </c>
      <c r="AM762" s="259" t="s">
        <v>565</v>
      </c>
      <c r="AN762" s="259" t="s">
        <v>565</v>
      </c>
      <c r="AO762" s="259" t="s">
        <v>565</v>
      </c>
      <c r="AP762" s="259" t="s">
        <v>565</v>
      </c>
      <c r="AQ762" s="259" t="s">
        <v>565</v>
      </c>
      <c r="AR762" s="259" t="s">
        <v>565</v>
      </c>
      <c r="AS762" s="259" t="s">
        <v>565</v>
      </c>
      <c r="AT762" s="259" t="s">
        <v>565</v>
      </c>
      <c r="AU762" s="259" t="s">
        <v>565</v>
      </c>
      <c r="AV762" s="259" t="s">
        <v>565</v>
      </c>
      <c r="AW762" s="259" t="s">
        <v>565</v>
      </c>
      <c r="AX762" s="259" t="s">
        <v>565</v>
      </c>
      <c r="AY762" s="259" t="s">
        <v>565</v>
      </c>
      <c r="AZ762" s="259" t="s">
        <v>565</v>
      </c>
      <c r="BA762" s="259" t="s">
        <v>565</v>
      </c>
    </row>
    <row r="763" spans="4:53">
      <c r="D763" s="259" t="s">
        <v>565</v>
      </c>
      <c r="E763" s="259" t="s">
        <v>565</v>
      </c>
      <c r="F763" s="259" t="s">
        <v>565</v>
      </c>
      <c r="G763" s="259" t="s">
        <v>565</v>
      </c>
      <c r="H763" s="259" t="s">
        <v>565</v>
      </c>
      <c r="I763" s="259" t="s">
        <v>565</v>
      </c>
      <c r="J763" s="259" t="s">
        <v>565</v>
      </c>
      <c r="K763" s="259" t="s">
        <v>565</v>
      </c>
      <c r="L763" s="259" t="s">
        <v>565</v>
      </c>
      <c r="M763" s="259" t="s">
        <v>565</v>
      </c>
      <c r="N763" s="259" t="s">
        <v>565</v>
      </c>
      <c r="O763" s="259" t="s">
        <v>565</v>
      </c>
      <c r="P763" s="259" t="s">
        <v>565</v>
      </c>
      <c r="Q763" s="259" t="s">
        <v>565</v>
      </c>
      <c r="R763" s="259" t="s">
        <v>565</v>
      </c>
      <c r="S763" s="259" t="s">
        <v>565</v>
      </c>
      <c r="T763" s="259" t="s">
        <v>565</v>
      </c>
      <c r="U763" s="259" t="s">
        <v>565</v>
      </c>
      <c r="V763" s="260" t="s">
        <v>565</v>
      </c>
      <c r="W763" s="260" t="s">
        <v>565</v>
      </c>
      <c r="X763" s="259" t="s">
        <v>565</v>
      </c>
      <c r="Y763" s="259" t="s">
        <v>565</v>
      </c>
      <c r="Z763" s="259" t="s">
        <v>565</v>
      </c>
      <c r="AA763" s="259" t="s">
        <v>565</v>
      </c>
      <c r="AB763" s="259" t="s">
        <v>565</v>
      </c>
      <c r="AC763" s="259" t="s">
        <v>565</v>
      </c>
      <c r="AD763" s="259" t="s">
        <v>565</v>
      </c>
      <c r="AE763" s="259" t="s">
        <v>565</v>
      </c>
      <c r="AF763" s="259" t="s">
        <v>565</v>
      </c>
      <c r="AG763" s="259" t="s">
        <v>565</v>
      </c>
      <c r="AH763" s="259" t="s">
        <v>565</v>
      </c>
      <c r="AI763" s="259" t="s">
        <v>565</v>
      </c>
      <c r="AJ763" s="259" t="s">
        <v>565</v>
      </c>
      <c r="AK763" s="259" t="s">
        <v>565</v>
      </c>
      <c r="AL763" s="259" t="s">
        <v>565</v>
      </c>
      <c r="AM763" s="259" t="s">
        <v>565</v>
      </c>
      <c r="AN763" s="259" t="s">
        <v>565</v>
      </c>
      <c r="AO763" s="259" t="s">
        <v>565</v>
      </c>
      <c r="AP763" s="259" t="s">
        <v>565</v>
      </c>
      <c r="AQ763" s="259" t="s">
        <v>565</v>
      </c>
      <c r="AR763" s="259" t="s">
        <v>565</v>
      </c>
      <c r="AS763" s="259" t="s">
        <v>565</v>
      </c>
      <c r="AT763" s="259" t="s">
        <v>565</v>
      </c>
      <c r="AU763" s="259" t="s">
        <v>565</v>
      </c>
      <c r="AV763" s="259" t="s">
        <v>565</v>
      </c>
      <c r="AW763" s="259" t="s">
        <v>565</v>
      </c>
      <c r="AX763" s="259" t="s">
        <v>565</v>
      </c>
      <c r="AY763" s="259" t="s">
        <v>565</v>
      </c>
      <c r="AZ763" s="259" t="s">
        <v>565</v>
      </c>
      <c r="BA763" s="259" t="s">
        <v>565</v>
      </c>
    </row>
    <row r="764" spans="4:53">
      <c r="D764" s="259" t="s">
        <v>565</v>
      </c>
      <c r="E764" s="259" t="s">
        <v>565</v>
      </c>
      <c r="F764" s="259" t="s">
        <v>565</v>
      </c>
      <c r="G764" s="259" t="s">
        <v>565</v>
      </c>
      <c r="H764" s="259" t="s">
        <v>565</v>
      </c>
      <c r="I764" s="259" t="s">
        <v>565</v>
      </c>
      <c r="J764" s="259" t="s">
        <v>565</v>
      </c>
      <c r="K764" s="259" t="s">
        <v>565</v>
      </c>
      <c r="L764" s="259" t="s">
        <v>565</v>
      </c>
      <c r="M764" s="259" t="s">
        <v>565</v>
      </c>
      <c r="N764" s="259" t="s">
        <v>565</v>
      </c>
      <c r="O764" s="259" t="s">
        <v>565</v>
      </c>
      <c r="P764" s="259" t="s">
        <v>565</v>
      </c>
      <c r="Q764" s="259" t="s">
        <v>565</v>
      </c>
      <c r="R764" s="259" t="s">
        <v>565</v>
      </c>
      <c r="S764" s="259" t="s">
        <v>565</v>
      </c>
      <c r="T764" s="259" t="s">
        <v>565</v>
      </c>
      <c r="U764" s="259" t="s">
        <v>565</v>
      </c>
      <c r="V764" s="260" t="s">
        <v>565</v>
      </c>
      <c r="W764" s="260" t="s">
        <v>565</v>
      </c>
      <c r="X764" s="259" t="s">
        <v>565</v>
      </c>
      <c r="Y764" s="259" t="s">
        <v>565</v>
      </c>
      <c r="Z764" s="259" t="s">
        <v>565</v>
      </c>
      <c r="AA764" s="259" t="s">
        <v>565</v>
      </c>
      <c r="AB764" s="259" t="s">
        <v>565</v>
      </c>
      <c r="AC764" s="259" t="s">
        <v>565</v>
      </c>
      <c r="AD764" s="259" t="s">
        <v>565</v>
      </c>
      <c r="AE764" s="259" t="s">
        <v>565</v>
      </c>
      <c r="AF764" s="259" t="s">
        <v>565</v>
      </c>
      <c r="AG764" s="259" t="s">
        <v>565</v>
      </c>
      <c r="AH764" s="259" t="s">
        <v>565</v>
      </c>
      <c r="AI764" s="259" t="s">
        <v>565</v>
      </c>
      <c r="AJ764" s="259" t="s">
        <v>565</v>
      </c>
      <c r="AK764" s="259" t="s">
        <v>565</v>
      </c>
      <c r="AL764" s="259" t="s">
        <v>565</v>
      </c>
      <c r="AM764" s="259" t="s">
        <v>565</v>
      </c>
      <c r="AN764" s="259" t="s">
        <v>565</v>
      </c>
      <c r="AO764" s="259" t="s">
        <v>565</v>
      </c>
      <c r="AP764" s="259" t="s">
        <v>565</v>
      </c>
      <c r="AQ764" s="259" t="s">
        <v>565</v>
      </c>
      <c r="AR764" s="259" t="s">
        <v>565</v>
      </c>
      <c r="AS764" s="259" t="s">
        <v>565</v>
      </c>
      <c r="AT764" s="259" t="s">
        <v>565</v>
      </c>
      <c r="AU764" s="259" t="s">
        <v>565</v>
      </c>
      <c r="AV764" s="259" t="s">
        <v>565</v>
      </c>
      <c r="AW764" s="259" t="s">
        <v>565</v>
      </c>
      <c r="AX764" s="259" t="s">
        <v>565</v>
      </c>
      <c r="AY764" s="259" t="s">
        <v>565</v>
      </c>
      <c r="AZ764" s="259" t="s">
        <v>565</v>
      </c>
      <c r="BA764" s="259" t="s">
        <v>565</v>
      </c>
    </row>
    <row r="765" spans="4:53">
      <c r="D765" s="259" t="s">
        <v>565</v>
      </c>
      <c r="E765" s="259" t="s">
        <v>565</v>
      </c>
      <c r="F765" s="259" t="s">
        <v>565</v>
      </c>
      <c r="G765" s="259" t="s">
        <v>565</v>
      </c>
      <c r="H765" s="259" t="s">
        <v>565</v>
      </c>
      <c r="I765" s="259" t="s">
        <v>565</v>
      </c>
      <c r="J765" s="259" t="s">
        <v>565</v>
      </c>
      <c r="K765" s="259" t="s">
        <v>565</v>
      </c>
      <c r="L765" s="259" t="s">
        <v>565</v>
      </c>
      <c r="M765" s="259" t="s">
        <v>565</v>
      </c>
      <c r="N765" s="259" t="s">
        <v>565</v>
      </c>
      <c r="O765" s="259" t="s">
        <v>565</v>
      </c>
      <c r="P765" s="259" t="s">
        <v>565</v>
      </c>
      <c r="Q765" s="259" t="s">
        <v>565</v>
      </c>
      <c r="R765" s="259" t="s">
        <v>565</v>
      </c>
      <c r="S765" s="259" t="s">
        <v>565</v>
      </c>
      <c r="T765" s="259" t="s">
        <v>565</v>
      </c>
      <c r="U765" s="259" t="s">
        <v>565</v>
      </c>
      <c r="V765" s="260" t="s">
        <v>565</v>
      </c>
      <c r="W765" s="260" t="s">
        <v>565</v>
      </c>
      <c r="X765" s="259" t="s">
        <v>565</v>
      </c>
      <c r="Y765" s="259" t="s">
        <v>565</v>
      </c>
      <c r="Z765" s="259" t="s">
        <v>565</v>
      </c>
      <c r="AA765" s="259" t="s">
        <v>565</v>
      </c>
      <c r="AB765" s="259" t="s">
        <v>565</v>
      </c>
      <c r="AC765" s="259" t="s">
        <v>565</v>
      </c>
      <c r="AD765" s="259" t="s">
        <v>565</v>
      </c>
      <c r="AE765" s="259" t="s">
        <v>565</v>
      </c>
      <c r="AF765" s="259" t="s">
        <v>565</v>
      </c>
      <c r="AG765" s="259" t="s">
        <v>565</v>
      </c>
      <c r="AH765" s="259" t="s">
        <v>565</v>
      </c>
      <c r="AI765" s="259" t="s">
        <v>565</v>
      </c>
      <c r="AJ765" s="259" t="s">
        <v>565</v>
      </c>
      <c r="AK765" s="259" t="s">
        <v>565</v>
      </c>
      <c r="AL765" s="259" t="s">
        <v>565</v>
      </c>
      <c r="AM765" s="259" t="s">
        <v>565</v>
      </c>
      <c r="AN765" s="259" t="s">
        <v>565</v>
      </c>
      <c r="AO765" s="259" t="s">
        <v>565</v>
      </c>
      <c r="AP765" s="259" t="s">
        <v>565</v>
      </c>
      <c r="AQ765" s="259" t="s">
        <v>565</v>
      </c>
      <c r="AR765" s="259" t="s">
        <v>565</v>
      </c>
      <c r="AS765" s="259" t="s">
        <v>565</v>
      </c>
      <c r="AT765" s="259" t="s">
        <v>565</v>
      </c>
      <c r="AU765" s="259" t="s">
        <v>565</v>
      </c>
      <c r="AV765" s="259" t="s">
        <v>565</v>
      </c>
      <c r="AW765" s="259" t="s">
        <v>565</v>
      </c>
      <c r="AX765" s="259" t="s">
        <v>565</v>
      </c>
      <c r="AY765" s="259" t="s">
        <v>565</v>
      </c>
      <c r="AZ765" s="259" t="s">
        <v>565</v>
      </c>
      <c r="BA765" s="259" t="s">
        <v>565</v>
      </c>
    </row>
    <row r="766" spans="4:53">
      <c r="D766" s="259" t="s">
        <v>565</v>
      </c>
      <c r="E766" s="259" t="s">
        <v>565</v>
      </c>
      <c r="F766" s="259" t="s">
        <v>565</v>
      </c>
      <c r="G766" s="259" t="s">
        <v>565</v>
      </c>
      <c r="H766" s="259" t="s">
        <v>565</v>
      </c>
      <c r="I766" s="259" t="s">
        <v>565</v>
      </c>
      <c r="J766" s="259" t="s">
        <v>565</v>
      </c>
      <c r="K766" s="259" t="s">
        <v>565</v>
      </c>
      <c r="L766" s="259" t="s">
        <v>565</v>
      </c>
      <c r="M766" s="259" t="s">
        <v>565</v>
      </c>
      <c r="N766" s="259" t="s">
        <v>565</v>
      </c>
      <c r="O766" s="259" t="s">
        <v>565</v>
      </c>
      <c r="P766" s="259" t="s">
        <v>565</v>
      </c>
      <c r="Q766" s="259" t="s">
        <v>565</v>
      </c>
      <c r="R766" s="259" t="s">
        <v>565</v>
      </c>
      <c r="S766" s="259" t="s">
        <v>565</v>
      </c>
      <c r="T766" s="259" t="s">
        <v>565</v>
      </c>
      <c r="U766" s="259" t="s">
        <v>565</v>
      </c>
      <c r="V766" s="260" t="s">
        <v>565</v>
      </c>
      <c r="W766" s="260" t="s">
        <v>565</v>
      </c>
      <c r="X766" s="259" t="s">
        <v>565</v>
      </c>
      <c r="Y766" s="259" t="s">
        <v>565</v>
      </c>
      <c r="Z766" s="259" t="s">
        <v>565</v>
      </c>
      <c r="AA766" s="259" t="s">
        <v>565</v>
      </c>
      <c r="AB766" s="259" t="s">
        <v>565</v>
      </c>
      <c r="AC766" s="259" t="s">
        <v>565</v>
      </c>
      <c r="AD766" s="259" t="s">
        <v>565</v>
      </c>
      <c r="AE766" s="259" t="s">
        <v>565</v>
      </c>
      <c r="AF766" s="259" t="s">
        <v>565</v>
      </c>
      <c r="AG766" s="259" t="s">
        <v>565</v>
      </c>
      <c r="AH766" s="259" t="s">
        <v>565</v>
      </c>
      <c r="AI766" s="259" t="s">
        <v>565</v>
      </c>
      <c r="AJ766" s="259" t="s">
        <v>565</v>
      </c>
      <c r="AK766" s="259" t="s">
        <v>565</v>
      </c>
      <c r="AL766" s="259" t="s">
        <v>565</v>
      </c>
      <c r="AM766" s="259" t="s">
        <v>565</v>
      </c>
      <c r="AN766" s="259" t="s">
        <v>565</v>
      </c>
      <c r="AO766" s="259" t="s">
        <v>565</v>
      </c>
      <c r="AP766" s="259" t="s">
        <v>565</v>
      </c>
      <c r="AQ766" s="259" t="s">
        <v>565</v>
      </c>
      <c r="AR766" s="259" t="s">
        <v>565</v>
      </c>
      <c r="AS766" s="259" t="s">
        <v>565</v>
      </c>
      <c r="AT766" s="259" t="s">
        <v>565</v>
      </c>
      <c r="AU766" s="259" t="s">
        <v>565</v>
      </c>
      <c r="AV766" s="259" t="s">
        <v>565</v>
      </c>
      <c r="AW766" s="259" t="s">
        <v>565</v>
      </c>
      <c r="AX766" s="259" t="s">
        <v>565</v>
      </c>
      <c r="AY766" s="259" t="s">
        <v>565</v>
      </c>
      <c r="AZ766" s="259" t="s">
        <v>565</v>
      </c>
      <c r="BA766" s="259" t="s">
        <v>565</v>
      </c>
    </row>
    <row r="767" spans="4:53">
      <c r="D767" s="259" t="s">
        <v>565</v>
      </c>
      <c r="E767" s="259" t="s">
        <v>565</v>
      </c>
      <c r="F767" s="259" t="s">
        <v>565</v>
      </c>
      <c r="G767" s="259" t="s">
        <v>565</v>
      </c>
      <c r="H767" s="259" t="s">
        <v>565</v>
      </c>
      <c r="I767" s="259" t="s">
        <v>565</v>
      </c>
      <c r="J767" s="259" t="s">
        <v>565</v>
      </c>
      <c r="K767" s="259" t="s">
        <v>565</v>
      </c>
      <c r="L767" s="259" t="s">
        <v>565</v>
      </c>
      <c r="M767" s="259" t="s">
        <v>565</v>
      </c>
      <c r="N767" s="259" t="s">
        <v>565</v>
      </c>
      <c r="O767" s="259" t="s">
        <v>565</v>
      </c>
      <c r="P767" s="259" t="s">
        <v>565</v>
      </c>
      <c r="Q767" s="259" t="s">
        <v>565</v>
      </c>
      <c r="R767" s="259" t="s">
        <v>565</v>
      </c>
      <c r="S767" s="259" t="s">
        <v>565</v>
      </c>
      <c r="T767" s="259" t="s">
        <v>565</v>
      </c>
      <c r="U767" s="259" t="s">
        <v>565</v>
      </c>
      <c r="V767" s="260" t="s">
        <v>565</v>
      </c>
      <c r="W767" s="260" t="s">
        <v>565</v>
      </c>
      <c r="X767" s="259" t="s">
        <v>565</v>
      </c>
      <c r="Y767" s="259" t="s">
        <v>565</v>
      </c>
      <c r="Z767" s="259" t="s">
        <v>565</v>
      </c>
      <c r="AA767" s="259" t="s">
        <v>565</v>
      </c>
      <c r="AB767" s="259" t="s">
        <v>565</v>
      </c>
      <c r="AC767" s="259" t="s">
        <v>565</v>
      </c>
      <c r="AD767" s="259" t="s">
        <v>565</v>
      </c>
      <c r="AE767" s="259" t="s">
        <v>565</v>
      </c>
      <c r="AF767" s="259" t="s">
        <v>565</v>
      </c>
      <c r="AG767" s="259" t="s">
        <v>565</v>
      </c>
      <c r="AH767" s="259" t="s">
        <v>565</v>
      </c>
      <c r="AI767" s="259" t="s">
        <v>565</v>
      </c>
      <c r="AJ767" s="259" t="s">
        <v>565</v>
      </c>
      <c r="AK767" s="259" t="s">
        <v>565</v>
      </c>
      <c r="AL767" s="259" t="s">
        <v>565</v>
      </c>
      <c r="AM767" s="259" t="s">
        <v>565</v>
      </c>
      <c r="AN767" s="259" t="s">
        <v>565</v>
      </c>
      <c r="AO767" s="259" t="s">
        <v>565</v>
      </c>
      <c r="AP767" s="259" t="s">
        <v>565</v>
      </c>
      <c r="AQ767" s="259" t="s">
        <v>565</v>
      </c>
      <c r="AR767" s="259" t="s">
        <v>565</v>
      </c>
      <c r="AS767" s="259" t="s">
        <v>565</v>
      </c>
      <c r="AT767" s="259" t="s">
        <v>565</v>
      </c>
      <c r="AU767" s="259" t="s">
        <v>565</v>
      </c>
      <c r="AV767" s="259" t="s">
        <v>565</v>
      </c>
      <c r="AW767" s="259" t="s">
        <v>565</v>
      </c>
      <c r="AX767" s="259" t="s">
        <v>565</v>
      </c>
      <c r="AY767" s="259" t="s">
        <v>565</v>
      </c>
      <c r="AZ767" s="259" t="s">
        <v>565</v>
      </c>
      <c r="BA767" s="259" t="s">
        <v>565</v>
      </c>
    </row>
    <row r="768" spans="4:53">
      <c r="D768" s="259" t="s">
        <v>565</v>
      </c>
      <c r="E768" s="259" t="s">
        <v>565</v>
      </c>
      <c r="F768" s="259" t="s">
        <v>565</v>
      </c>
      <c r="G768" s="259" t="s">
        <v>565</v>
      </c>
      <c r="H768" s="259" t="s">
        <v>565</v>
      </c>
      <c r="I768" s="259" t="s">
        <v>565</v>
      </c>
      <c r="J768" s="259" t="s">
        <v>565</v>
      </c>
      <c r="K768" s="259" t="s">
        <v>565</v>
      </c>
      <c r="L768" s="259" t="s">
        <v>565</v>
      </c>
      <c r="M768" s="259" t="s">
        <v>565</v>
      </c>
      <c r="N768" s="259" t="s">
        <v>565</v>
      </c>
      <c r="O768" s="259" t="s">
        <v>565</v>
      </c>
      <c r="P768" s="259" t="s">
        <v>565</v>
      </c>
      <c r="Q768" s="259" t="s">
        <v>565</v>
      </c>
      <c r="R768" s="259" t="s">
        <v>565</v>
      </c>
      <c r="S768" s="259" t="s">
        <v>565</v>
      </c>
      <c r="T768" s="259" t="s">
        <v>565</v>
      </c>
      <c r="U768" s="259" t="s">
        <v>565</v>
      </c>
      <c r="V768" s="260" t="s">
        <v>565</v>
      </c>
      <c r="W768" s="260" t="s">
        <v>565</v>
      </c>
      <c r="X768" s="259" t="s">
        <v>565</v>
      </c>
      <c r="Y768" s="259" t="s">
        <v>565</v>
      </c>
      <c r="Z768" s="259" t="s">
        <v>565</v>
      </c>
      <c r="AA768" s="259" t="s">
        <v>565</v>
      </c>
      <c r="AB768" s="259" t="s">
        <v>565</v>
      </c>
      <c r="AC768" s="259" t="s">
        <v>565</v>
      </c>
      <c r="AD768" s="259" t="s">
        <v>565</v>
      </c>
      <c r="AE768" s="259" t="s">
        <v>565</v>
      </c>
      <c r="AF768" s="259" t="s">
        <v>565</v>
      </c>
      <c r="AG768" s="259" t="s">
        <v>565</v>
      </c>
      <c r="AH768" s="259" t="s">
        <v>565</v>
      </c>
      <c r="AI768" s="259" t="s">
        <v>565</v>
      </c>
      <c r="AJ768" s="259" t="s">
        <v>565</v>
      </c>
      <c r="AK768" s="259" t="s">
        <v>565</v>
      </c>
      <c r="AL768" s="259" t="s">
        <v>565</v>
      </c>
      <c r="AM768" s="259" t="s">
        <v>565</v>
      </c>
      <c r="AN768" s="259" t="s">
        <v>565</v>
      </c>
      <c r="AO768" s="259" t="s">
        <v>565</v>
      </c>
      <c r="AP768" s="259" t="s">
        <v>565</v>
      </c>
      <c r="AQ768" s="259" t="s">
        <v>565</v>
      </c>
      <c r="AR768" s="259" t="s">
        <v>565</v>
      </c>
      <c r="AS768" s="259" t="s">
        <v>565</v>
      </c>
      <c r="AT768" s="259" t="s">
        <v>565</v>
      </c>
      <c r="AU768" s="259" t="s">
        <v>565</v>
      </c>
      <c r="AV768" s="259" t="s">
        <v>565</v>
      </c>
      <c r="AW768" s="259" t="s">
        <v>565</v>
      </c>
      <c r="AX768" s="259" t="s">
        <v>565</v>
      </c>
      <c r="AY768" s="259" t="s">
        <v>565</v>
      </c>
      <c r="AZ768" s="259" t="s">
        <v>565</v>
      </c>
      <c r="BA768" s="259" t="s">
        <v>565</v>
      </c>
    </row>
    <row r="769" spans="4:53">
      <c r="D769" s="259" t="s">
        <v>565</v>
      </c>
      <c r="E769" s="259" t="s">
        <v>565</v>
      </c>
      <c r="F769" s="259" t="s">
        <v>565</v>
      </c>
      <c r="G769" s="259" t="s">
        <v>565</v>
      </c>
      <c r="H769" s="259" t="s">
        <v>565</v>
      </c>
      <c r="I769" s="259" t="s">
        <v>565</v>
      </c>
      <c r="J769" s="259" t="s">
        <v>565</v>
      </c>
      <c r="K769" s="259" t="s">
        <v>565</v>
      </c>
      <c r="L769" s="259" t="s">
        <v>565</v>
      </c>
      <c r="M769" s="259" t="s">
        <v>565</v>
      </c>
      <c r="N769" s="259" t="s">
        <v>565</v>
      </c>
      <c r="O769" s="259" t="s">
        <v>565</v>
      </c>
      <c r="P769" s="259" t="s">
        <v>565</v>
      </c>
      <c r="Q769" s="259" t="s">
        <v>565</v>
      </c>
      <c r="R769" s="259" t="s">
        <v>565</v>
      </c>
      <c r="S769" s="259" t="s">
        <v>565</v>
      </c>
      <c r="T769" s="259" t="s">
        <v>565</v>
      </c>
      <c r="U769" s="259" t="s">
        <v>565</v>
      </c>
      <c r="V769" s="260" t="s">
        <v>565</v>
      </c>
      <c r="W769" s="260" t="s">
        <v>565</v>
      </c>
      <c r="X769" s="259" t="s">
        <v>565</v>
      </c>
      <c r="Y769" s="259" t="s">
        <v>565</v>
      </c>
      <c r="Z769" s="259" t="s">
        <v>565</v>
      </c>
      <c r="AA769" s="259" t="s">
        <v>565</v>
      </c>
      <c r="AB769" s="259" t="s">
        <v>565</v>
      </c>
      <c r="AC769" s="259" t="s">
        <v>565</v>
      </c>
      <c r="AD769" s="259" t="s">
        <v>565</v>
      </c>
      <c r="AE769" s="259" t="s">
        <v>565</v>
      </c>
      <c r="AF769" s="259" t="s">
        <v>565</v>
      </c>
      <c r="AG769" s="259" t="s">
        <v>565</v>
      </c>
      <c r="AH769" s="259" t="s">
        <v>565</v>
      </c>
      <c r="AI769" s="259" t="s">
        <v>565</v>
      </c>
      <c r="AJ769" s="259" t="s">
        <v>565</v>
      </c>
      <c r="AK769" s="259" t="s">
        <v>565</v>
      </c>
      <c r="AL769" s="259" t="s">
        <v>565</v>
      </c>
      <c r="AM769" s="259" t="s">
        <v>565</v>
      </c>
      <c r="AN769" s="259" t="s">
        <v>565</v>
      </c>
      <c r="AO769" s="259" t="s">
        <v>565</v>
      </c>
      <c r="AP769" s="259" t="s">
        <v>565</v>
      </c>
      <c r="AQ769" s="259" t="s">
        <v>565</v>
      </c>
      <c r="AR769" s="259" t="s">
        <v>565</v>
      </c>
      <c r="AS769" s="259" t="s">
        <v>565</v>
      </c>
      <c r="AT769" s="259" t="s">
        <v>565</v>
      </c>
      <c r="AU769" s="259" t="s">
        <v>565</v>
      </c>
      <c r="AV769" s="259" t="s">
        <v>565</v>
      </c>
      <c r="AW769" s="259" t="s">
        <v>565</v>
      </c>
      <c r="AX769" s="259" t="s">
        <v>565</v>
      </c>
      <c r="AY769" s="259" t="s">
        <v>565</v>
      </c>
      <c r="AZ769" s="259" t="s">
        <v>565</v>
      </c>
      <c r="BA769" s="259" t="s">
        <v>565</v>
      </c>
    </row>
    <row r="770" spans="4:53">
      <c r="D770" s="259" t="s">
        <v>565</v>
      </c>
      <c r="E770" s="259" t="s">
        <v>565</v>
      </c>
      <c r="F770" s="259" t="s">
        <v>565</v>
      </c>
      <c r="G770" s="259" t="s">
        <v>565</v>
      </c>
      <c r="H770" s="259" t="s">
        <v>565</v>
      </c>
      <c r="I770" s="259" t="s">
        <v>565</v>
      </c>
      <c r="J770" s="259" t="s">
        <v>565</v>
      </c>
      <c r="K770" s="259" t="s">
        <v>565</v>
      </c>
      <c r="L770" s="259" t="s">
        <v>565</v>
      </c>
      <c r="M770" s="259" t="s">
        <v>565</v>
      </c>
      <c r="N770" s="259" t="s">
        <v>565</v>
      </c>
      <c r="O770" s="259" t="s">
        <v>565</v>
      </c>
      <c r="P770" s="259" t="s">
        <v>565</v>
      </c>
      <c r="Q770" s="259" t="s">
        <v>565</v>
      </c>
      <c r="R770" s="259" t="s">
        <v>565</v>
      </c>
      <c r="S770" s="259" t="s">
        <v>565</v>
      </c>
      <c r="T770" s="259" t="s">
        <v>565</v>
      </c>
      <c r="U770" s="259" t="s">
        <v>565</v>
      </c>
      <c r="V770" s="260" t="s">
        <v>565</v>
      </c>
      <c r="W770" s="260" t="s">
        <v>565</v>
      </c>
      <c r="X770" s="259" t="s">
        <v>565</v>
      </c>
      <c r="Y770" s="259" t="s">
        <v>565</v>
      </c>
      <c r="Z770" s="259" t="s">
        <v>565</v>
      </c>
      <c r="AA770" s="259" t="s">
        <v>565</v>
      </c>
      <c r="AB770" s="259" t="s">
        <v>565</v>
      </c>
      <c r="AC770" s="259" t="s">
        <v>565</v>
      </c>
      <c r="AD770" s="259" t="s">
        <v>565</v>
      </c>
      <c r="AE770" s="259" t="s">
        <v>565</v>
      </c>
      <c r="AF770" s="259" t="s">
        <v>565</v>
      </c>
      <c r="AG770" s="259" t="s">
        <v>565</v>
      </c>
      <c r="AH770" s="259" t="s">
        <v>565</v>
      </c>
      <c r="AI770" s="259" t="s">
        <v>565</v>
      </c>
      <c r="AJ770" s="259" t="s">
        <v>565</v>
      </c>
      <c r="AK770" s="259" t="s">
        <v>565</v>
      </c>
      <c r="AL770" s="259" t="s">
        <v>565</v>
      </c>
      <c r="AM770" s="259" t="s">
        <v>565</v>
      </c>
      <c r="AN770" s="259" t="s">
        <v>565</v>
      </c>
      <c r="AO770" s="259" t="s">
        <v>565</v>
      </c>
      <c r="AP770" s="259" t="s">
        <v>565</v>
      </c>
      <c r="AQ770" s="259" t="s">
        <v>565</v>
      </c>
      <c r="AR770" s="259" t="s">
        <v>565</v>
      </c>
      <c r="AS770" s="259" t="s">
        <v>565</v>
      </c>
      <c r="AT770" s="259" t="s">
        <v>565</v>
      </c>
      <c r="AU770" s="259" t="s">
        <v>565</v>
      </c>
      <c r="AV770" s="259" t="s">
        <v>565</v>
      </c>
      <c r="AW770" s="259" t="s">
        <v>565</v>
      </c>
      <c r="AX770" s="259" t="s">
        <v>565</v>
      </c>
      <c r="AY770" s="259" t="s">
        <v>565</v>
      </c>
      <c r="AZ770" s="259" t="s">
        <v>565</v>
      </c>
      <c r="BA770" s="259" t="s">
        <v>565</v>
      </c>
    </row>
    <row r="771" spans="4:53">
      <c r="D771" s="259" t="s">
        <v>565</v>
      </c>
      <c r="E771" s="259" t="s">
        <v>565</v>
      </c>
      <c r="F771" s="259" t="s">
        <v>565</v>
      </c>
      <c r="G771" s="259" t="s">
        <v>565</v>
      </c>
      <c r="H771" s="259" t="s">
        <v>565</v>
      </c>
      <c r="I771" s="259" t="s">
        <v>565</v>
      </c>
      <c r="J771" s="259" t="s">
        <v>565</v>
      </c>
      <c r="K771" s="259" t="s">
        <v>565</v>
      </c>
      <c r="L771" s="259" t="s">
        <v>565</v>
      </c>
      <c r="M771" s="259" t="s">
        <v>565</v>
      </c>
      <c r="N771" s="259" t="s">
        <v>565</v>
      </c>
      <c r="O771" s="259" t="s">
        <v>565</v>
      </c>
      <c r="P771" s="259" t="s">
        <v>565</v>
      </c>
      <c r="Q771" s="259" t="s">
        <v>565</v>
      </c>
      <c r="R771" s="259" t="s">
        <v>565</v>
      </c>
      <c r="S771" s="259" t="s">
        <v>565</v>
      </c>
      <c r="T771" s="259" t="s">
        <v>565</v>
      </c>
      <c r="U771" s="259" t="s">
        <v>565</v>
      </c>
      <c r="V771" s="260" t="s">
        <v>565</v>
      </c>
      <c r="W771" s="260" t="s">
        <v>565</v>
      </c>
      <c r="X771" s="259" t="s">
        <v>565</v>
      </c>
      <c r="Y771" s="259" t="s">
        <v>565</v>
      </c>
      <c r="Z771" s="259" t="s">
        <v>565</v>
      </c>
      <c r="AA771" s="259" t="s">
        <v>565</v>
      </c>
      <c r="AB771" s="259" t="s">
        <v>565</v>
      </c>
      <c r="AC771" s="259" t="s">
        <v>565</v>
      </c>
      <c r="AD771" s="259" t="s">
        <v>565</v>
      </c>
      <c r="AE771" s="259" t="s">
        <v>565</v>
      </c>
      <c r="AF771" s="259" t="s">
        <v>565</v>
      </c>
      <c r="AG771" s="259" t="s">
        <v>565</v>
      </c>
      <c r="AH771" s="259" t="s">
        <v>565</v>
      </c>
      <c r="AI771" s="259" t="s">
        <v>565</v>
      </c>
      <c r="AJ771" s="259" t="s">
        <v>565</v>
      </c>
      <c r="AK771" s="259" t="s">
        <v>565</v>
      </c>
      <c r="AL771" s="259" t="s">
        <v>565</v>
      </c>
      <c r="AM771" s="259" t="s">
        <v>565</v>
      </c>
      <c r="AN771" s="259" t="s">
        <v>565</v>
      </c>
      <c r="AO771" s="259" t="s">
        <v>565</v>
      </c>
      <c r="AP771" s="259" t="s">
        <v>565</v>
      </c>
      <c r="AQ771" s="259" t="s">
        <v>565</v>
      </c>
      <c r="AR771" s="259" t="s">
        <v>565</v>
      </c>
      <c r="AS771" s="259" t="s">
        <v>565</v>
      </c>
      <c r="AT771" s="259" t="s">
        <v>565</v>
      </c>
      <c r="AU771" s="259" t="s">
        <v>565</v>
      </c>
      <c r="AV771" s="259" t="s">
        <v>565</v>
      </c>
      <c r="AW771" s="259" t="s">
        <v>565</v>
      </c>
      <c r="AX771" s="259" t="s">
        <v>565</v>
      </c>
      <c r="AY771" s="259" t="s">
        <v>565</v>
      </c>
      <c r="AZ771" s="259" t="s">
        <v>565</v>
      </c>
      <c r="BA771" s="259" t="s">
        <v>565</v>
      </c>
    </row>
    <row r="772" spans="4:53">
      <c r="D772" s="259" t="s">
        <v>565</v>
      </c>
      <c r="E772" s="259" t="s">
        <v>565</v>
      </c>
      <c r="F772" s="259" t="s">
        <v>565</v>
      </c>
      <c r="G772" s="259" t="s">
        <v>565</v>
      </c>
      <c r="H772" s="259" t="s">
        <v>565</v>
      </c>
      <c r="I772" s="259" t="s">
        <v>565</v>
      </c>
      <c r="J772" s="259" t="s">
        <v>565</v>
      </c>
      <c r="K772" s="259" t="s">
        <v>565</v>
      </c>
      <c r="L772" s="259" t="s">
        <v>565</v>
      </c>
      <c r="M772" s="259" t="s">
        <v>565</v>
      </c>
      <c r="N772" s="259" t="s">
        <v>565</v>
      </c>
      <c r="O772" s="259" t="s">
        <v>565</v>
      </c>
      <c r="P772" s="259" t="s">
        <v>565</v>
      </c>
      <c r="Q772" s="259" t="s">
        <v>565</v>
      </c>
      <c r="R772" s="259" t="s">
        <v>565</v>
      </c>
      <c r="S772" s="259" t="s">
        <v>565</v>
      </c>
      <c r="T772" s="259" t="s">
        <v>565</v>
      </c>
      <c r="U772" s="259" t="s">
        <v>565</v>
      </c>
      <c r="V772" s="260" t="s">
        <v>565</v>
      </c>
      <c r="W772" s="260" t="s">
        <v>565</v>
      </c>
      <c r="X772" s="259" t="s">
        <v>565</v>
      </c>
      <c r="Y772" s="259" t="s">
        <v>565</v>
      </c>
      <c r="Z772" s="259" t="s">
        <v>565</v>
      </c>
      <c r="AA772" s="259" t="s">
        <v>565</v>
      </c>
      <c r="AB772" s="259" t="s">
        <v>565</v>
      </c>
      <c r="AC772" s="259" t="s">
        <v>565</v>
      </c>
      <c r="AD772" s="259" t="s">
        <v>565</v>
      </c>
      <c r="AE772" s="259" t="s">
        <v>565</v>
      </c>
      <c r="AF772" s="259" t="s">
        <v>565</v>
      </c>
      <c r="AG772" s="259" t="s">
        <v>565</v>
      </c>
      <c r="AH772" s="259" t="s">
        <v>565</v>
      </c>
      <c r="AI772" s="259" t="s">
        <v>565</v>
      </c>
      <c r="AJ772" s="259" t="s">
        <v>565</v>
      </c>
      <c r="AK772" s="259" t="s">
        <v>565</v>
      </c>
      <c r="AL772" s="259" t="s">
        <v>565</v>
      </c>
      <c r="AM772" s="259" t="s">
        <v>565</v>
      </c>
      <c r="AN772" s="259" t="s">
        <v>565</v>
      </c>
      <c r="AO772" s="259" t="s">
        <v>565</v>
      </c>
      <c r="AP772" s="259" t="s">
        <v>565</v>
      </c>
      <c r="AQ772" s="259" t="s">
        <v>565</v>
      </c>
      <c r="AR772" s="259" t="s">
        <v>565</v>
      </c>
      <c r="AS772" s="259" t="s">
        <v>565</v>
      </c>
      <c r="AT772" s="259" t="s">
        <v>565</v>
      </c>
      <c r="AU772" s="259" t="s">
        <v>565</v>
      </c>
      <c r="AV772" s="259" t="s">
        <v>565</v>
      </c>
      <c r="AW772" s="259" t="s">
        <v>565</v>
      </c>
      <c r="AX772" s="259" t="s">
        <v>565</v>
      </c>
      <c r="AY772" s="259" t="s">
        <v>565</v>
      </c>
      <c r="AZ772" s="259" t="s">
        <v>565</v>
      </c>
      <c r="BA772" s="259" t="s">
        <v>565</v>
      </c>
    </row>
    <row r="773" spans="4:53">
      <c r="D773" s="259" t="s">
        <v>565</v>
      </c>
      <c r="E773" s="259" t="s">
        <v>565</v>
      </c>
      <c r="F773" s="259" t="s">
        <v>565</v>
      </c>
      <c r="G773" s="259" t="s">
        <v>565</v>
      </c>
      <c r="H773" s="259" t="s">
        <v>565</v>
      </c>
      <c r="I773" s="259" t="s">
        <v>565</v>
      </c>
      <c r="J773" s="259" t="s">
        <v>565</v>
      </c>
      <c r="K773" s="259" t="s">
        <v>565</v>
      </c>
      <c r="L773" s="259" t="s">
        <v>565</v>
      </c>
      <c r="M773" s="259" t="s">
        <v>565</v>
      </c>
      <c r="N773" s="259" t="s">
        <v>565</v>
      </c>
      <c r="O773" s="259" t="s">
        <v>565</v>
      </c>
      <c r="P773" s="259" t="s">
        <v>565</v>
      </c>
      <c r="Q773" s="259" t="s">
        <v>565</v>
      </c>
      <c r="R773" s="259" t="s">
        <v>565</v>
      </c>
      <c r="S773" s="259" t="s">
        <v>565</v>
      </c>
      <c r="T773" s="259" t="s">
        <v>565</v>
      </c>
      <c r="U773" s="259" t="s">
        <v>565</v>
      </c>
      <c r="V773" s="260" t="s">
        <v>565</v>
      </c>
      <c r="W773" s="260" t="s">
        <v>565</v>
      </c>
      <c r="X773" s="259" t="s">
        <v>565</v>
      </c>
      <c r="Y773" s="259" t="s">
        <v>565</v>
      </c>
      <c r="Z773" s="259" t="s">
        <v>565</v>
      </c>
      <c r="AA773" s="259" t="s">
        <v>565</v>
      </c>
      <c r="AB773" s="259" t="s">
        <v>565</v>
      </c>
      <c r="AC773" s="259" t="s">
        <v>565</v>
      </c>
      <c r="AD773" s="259" t="s">
        <v>565</v>
      </c>
      <c r="AE773" s="259" t="s">
        <v>565</v>
      </c>
      <c r="AF773" s="259" t="s">
        <v>565</v>
      </c>
      <c r="AG773" s="259" t="s">
        <v>565</v>
      </c>
      <c r="AH773" s="259" t="s">
        <v>565</v>
      </c>
      <c r="AI773" s="259" t="s">
        <v>565</v>
      </c>
      <c r="AJ773" s="259" t="s">
        <v>565</v>
      </c>
      <c r="AK773" s="259" t="s">
        <v>565</v>
      </c>
      <c r="AL773" s="259" t="s">
        <v>565</v>
      </c>
      <c r="AM773" s="259" t="s">
        <v>565</v>
      </c>
      <c r="AN773" s="259" t="s">
        <v>565</v>
      </c>
      <c r="AO773" s="259" t="s">
        <v>565</v>
      </c>
      <c r="AP773" s="259" t="s">
        <v>565</v>
      </c>
      <c r="AQ773" s="259" t="s">
        <v>565</v>
      </c>
      <c r="AR773" s="259" t="s">
        <v>565</v>
      </c>
      <c r="AS773" s="259" t="s">
        <v>565</v>
      </c>
      <c r="AT773" s="259" t="s">
        <v>565</v>
      </c>
      <c r="AU773" s="259" t="s">
        <v>565</v>
      </c>
      <c r="AV773" s="259" t="s">
        <v>565</v>
      </c>
      <c r="AW773" s="259" t="s">
        <v>565</v>
      </c>
      <c r="AX773" s="259" t="s">
        <v>565</v>
      </c>
      <c r="AY773" s="259" t="s">
        <v>565</v>
      </c>
      <c r="AZ773" s="259" t="s">
        <v>565</v>
      </c>
      <c r="BA773" s="259" t="s">
        <v>565</v>
      </c>
    </row>
    <row r="774" spans="4:53">
      <c r="D774" s="259" t="s">
        <v>565</v>
      </c>
      <c r="E774" s="259" t="s">
        <v>565</v>
      </c>
      <c r="F774" s="259" t="s">
        <v>565</v>
      </c>
      <c r="G774" s="259" t="s">
        <v>565</v>
      </c>
      <c r="H774" s="259" t="s">
        <v>565</v>
      </c>
      <c r="I774" s="259" t="s">
        <v>565</v>
      </c>
      <c r="J774" s="259" t="s">
        <v>565</v>
      </c>
      <c r="K774" s="259" t="s">
        <v>565</v>
      </c>
      <c r="L774" s="259" t="s">
        <v>565</v>
      </c>
      <c r="M774" s="259" t="s">
        <v>565</v>
      </c>
      <c r="N774" s="259" t="s">
        <v>565</v>
      </c>
      <c r="O774" s="259" t="s">
        <v>565</v>
      </c>
      <c r="P774" s="259" t="s">
        <v>565</v>
      </c>
      <c r="Q774" s="259" t="s">
        <v>565</v>
      </c>
      <c r="R774" s="259" t="s">
        <v>565</v>
      </c>
      <c r="S774" s="259" t="s">
        <v>565</v>
      </c>
      <c r="T774" s="259" t="s">
        <v>565</v>
      </c>
      <c r="U774" s="259" t="s">
        <v>565</v>
      </c>
      <c r="V774" s="260" t="s">
        <v>565</v>
      </c>
      <c r="W774" s="260" t="s">
        <v>565</v>
      </c>
      <c r="X774" s="259" t="s">
        <v>565</v>
      </c>
      <c r="Y774" s="259" t="s">
        <v>565</v>
      </c>
      <c r="Z774" s="259" t="s">
        <v>565</v>
      </c>
      <c r="AA774" s="259" t="s">
        <v>565</v>
      </c>
      <c r="AB774" s="259" t="s">
        <v>565</v>
      </c>
      <c r="AC774" s="259" t="s">
        <v>565</v>
      </c>
      <c r="AD774" s="259" t="s">
        <v>565</v>
      </c>
      <c r="AE774" s="259" t="s">
        <v>565</v>
      </c>
      <c r="AF774" s="259" t="s">
        <v>565</v>
      </c>
      <c r="AG774" s="259" t="s">
        <v>565</v>
      </c>
      <c r="AH774" s="259" t="s">
        <v>565</v>
      </c>
      <c r="AI774" s="259" t="s">
        <v>565</v>
      </c>
      <c r="AJ774" s="259" t="s">
        <v>565</v>
      </c>
      <c r="AK774" s="259" t="s">
        <v>565</v>
      </c>
      <c r="AL774" s="259" t="s">
        <v>565</v>
      </c>
      <c r="AM774" s="259" t="s">
        <v>565</v>
      </c>
      <c r="AN774" s="259" t="s">
        <v>565</v>
      </c>
      <c r="AO774" s="259" t="s">
        <v>565</v>
      </c>
      <c r="AP774" s="259" t="s">
        <v>565</v>
      </c>
      <c r="AQ774" s="259" t="s">
        <v>565</v>
      </c>
      <c r="AR774" s="259" t="s">
        <v>565</v>
      </c>
      <c r="AS774" s="259" t="s">
        <v>565</v>
      </c>
      <c r="AT774" s="259" t="s">
        <v>565</v>
      </c>
      <c r="AU774" s="259" t="s">
        <v>565</v>
      </c>
      <c r="AV774" s="259" t="s">
        <v>565</v>
      </c>
      <c r="AW774" s="259" t="s">
        <v>565</v>
      </c>
      <c r="AX774" s="259" t="s">
        <v>565</v>
      </c>
      <c r="AY774" s="259" t="s">
        <v>565</v>
      </c>
      <c r="AZ774" s="259" t="s">
        <v>565</v>
      </c>
      <c r="BA774" s="259" t="s">
        <v>565</v>
      </c>
    </row>
    <row r="775" spans="4:53">
      <c r="D775" s="259" t="s">
        <v>565</v>
      </c>
      <c r="E775" s="259" t="s">
        <v>565</v>
      </c>
      <c r="F775" s="259" t="s">
        <v>565</v>
      </c>
      <c r="G775" s="259" t="s">
        <v>565</v>
      </c>
      <c r="H775" s="259" t="s">
        <v>565</v>
      </c>
      <c r="I775" s="259" t="s">
        <v>565</v>
      </c>
      <c r="J775" s="259" t="s">
        <v>565</v>
      </c>
      <c r="K775" s="259" t="s">
        <v>565</v>
      </c>
      <c r="L775" s="259" t="s">
        <v>565</v>
      </c>
      <c r="M775" s="259" t="s">
        <v>565</v>
      </c>
      <c r="N775" s="259" t="s">
        <v>565</v>
      </c>
      <c r="O775" s="259" t="s">
        <v>565</v>
      </c>
      <c r="P775" s="259" t="s">
        <v>565</v>
      </c>
      <c r="Q775" s="259" t="s">
        <v>565</v>
      </c>
      <c r="R775" s="259" t="s">
        <v>565</v>
      </c>
      <c r="S775" s="259" t="s">
        <v>565</v>
      </c>
      <c r="T775" s="259" t="s">
        <v>565</v>
      </c>
      <c r="U775" s="259" t="s">
        <v>565</v>
      </c>
      <c r="V775" s="260" t="s">
        <v>565</v>
      </c>
      <c r="W775" s="260" t="s">
        <v>565</v>
      </c>
      <c r="X775" s="259" t="s">
        <v>565</v>
      </c>
      <c r="Y775" s="259" t="s">
        <v>565</v>
      </c>
      <c r="Z775" s="259" t="s">
        <v>565</v>
      </c>
      <c r="AA775" s="259" t="s">
        <v>565</v>
      </c>
      <c r="AB775" s="259" t="s">
        <v>565</v>
      </c>
      <c r="AC775" s="259" t="s">
        <v>565</v>
      </c>
      <c r="AD775" s="259" t="s">
        <v>565</v>
      </c>
      <c r="AE775" s="259" t="s">
        <v>565</v>
      </c>
      <c r="AF775" s="259" t="s">
        <v>565</v>
      </c>
      <c r="AG775" s="259" t="s">
        <v>565</v>
      </c>
      <c r="AH775" s="259" t="s">
        <v>565</v>
      </c>
      <c r="AI775" s="259" t="s">
        <v>565</v>
      </c>
      <c r="AJ775" s="259" t="s">
        <v>565</v>
      </c>
      <c r="AK775" s="259" t="s">
        <v>565</v>
      </c>
      <c r="AL775" s="259" t="s">
        <v>565</v>
      </c>
      <c r="AM775" s="259" t="s">
        <v>565</v>
      </c>
      <c r="AN775" s="259" t="s">
        <v>565</v>
      </c>
      <c r="AO775" s="259" t="s">
        <v>565</v>
      </c>
      <c r="AP775" s="259" t="s">
        <v>565</v>
      </c>
      <c r="AQ775" s="259" t="s">
        <v>565</v>
      </c>
      <c r="AR775" s="259" t="s">
        <v>565</v>
      </c>
      <c r="AS775" s="259" t="s">
        <v>565</v>
      </c>
      <c r="AT775" s="259" t="s">
        <v>565</v>
      </c>
      <c r="AU775" s="259" t="s">
        <v>565</v>
      </c>
      <c r="AV775" s="259" t="s">
        <v>565</v>
      </c>
      <c r="AW775" s="259" t="s">
        <v>565</v>
      </c>
      <c r="AX775" s="259" t="s">
        <v>565</v>
      </c>
      <c r="AY775" s="259" t="s">
        <v>565</v>
      </c>
      <c r="AZ775" s="259" t="s">
        <v>565</v>
      </c>
      <c r="BA775" s="259" t="s">
        <v>565</v>
      </c>
    </row>
    <row r="776" spans="4:53">
      <c r="D776" s="259" t="s">
        <v>565</v>
      </c>
      <c r="E776" s="259" t="s">
        <v>565</v>
      </c>
      <c r="F776" s="259" t="s">
        <v>565</v>
      </c>
      <c r="G776" s="259" t="s">
        <v>565</v>
      </c>
      <c r="H776" s="259" t="s">
        <v>565</v>
      </c>
      <c r="I776" s="259" t="s">
        <v>565</v>
      </c>
      <c r="J776" s="259" t="s">
        <v>565</v>
      </c>
      <c r="K776" s="259" t="s">
        <v>565</v>
      </c>
      <c r="L776" s="259" t="s">
        <v>565</v>
      </c>
      <c r="M776" s="259" t="s">
        <v>565</v>
      </c>
      <c r="N776" s="259" t="s">
        <v>565</v>
      </c>
      <c r="O776" s="259" t="s">
        <v>565</v>
      </c>
      <c r="P776" s="259" t="s">
        <v>565</v>
      </c>
      <c r="Q776" s="259" t="s">
        <v>565</v>
      </c>
      <c r="R776" s="259" t="s">
        <v>565</v>
      </c>
      <c r="S776" s="259" t="s">
        <v>565</v>
      </c>
      <c r="T776" s="259" t="s">
        <v>565</v>
      </c>
      <c r="U776" s="259" t="s">
        <v>565</v>
      </c>
      <c r="V776" s="260" t="s">
        <v>565</v>
      </c>
      <c r="W776" s="260" t="s">
        <v>565</v>
      </c>
      <c r="X776" s="259" t="s">
        <v>565</v>
      </c>
      <c r="Y776" s="259" t="s">
        <v>565</v>
      </c>
      <c r="Z776" s="259" t="s">
        <v>565</v>
      </c>
      <c r="AA776" s="259" t="s">
        <v>565</v>
      </c>
      <c r="AB776" s="259" t="s">
        <v>565</v>
      </c>
      <c r="AC776" s="259" t="s">
        <v>565</v>
      </c>
      <c r="AD776" s="259" t="s">
        <v>565</v>
      </c>
      <c r="AE776" s="259" t="s">
        <v>565</v>
      </c>
      <c r="AF776" s="259" t="s">
        <v>565</v>
      </c>
      <c r="AG776" s="259" t="s">
        <v>565</v>
      </c>
      <c r="AH776" s="259" t="s">
        <v>565</v>
      </c>
      <c r="AI776" s="259" t="s">
        <v>565</v>
      </c>
      <c r="AJ776" s="259" t="s">
        <v>565</v>
      </c>
      <c r="AK776" s="259" t="s">
        <v>565</v>
      </c>
      <c r="AL776" s="259" t="s">
        <v>565</v>
      </c>
      <c r="AM776" s="259" t="s">
        <v>565</v>
      </c>
      <c r="AN776" s="259" t="s">
        <v>565</v>
      </c>
      <c r="AO776" s="259" t="s">
        <v>565</v>
      </c>
      <c r="AP776" s="259" t="s">
        <v>565</v>
      </c>
      <c r="AQ776" s="259" t="s">
        <v>565</v>
      </c>
      <c r="AR776" s="259" t="s">
        <v>565</v>
      </c>
      <c r="AS776" s="259" t="s">
        <v>565</v>
      </c>
      <c r="AT776" s="259" t="s">
        <v>565</v>
      </c>
      <c r="AU776" s="259" t="s">
        <v>565</v>
      </c>
      <c r="AV776" s="259" t="s">
        <v>565</v>
      </c>
      <c r="AW776" s="259" t="s">
        <v>565</v>
      </c>
      <c r="AX776" s="259" t="s">
        <v>565</v>
      </c>
      <c r="AY776" s="259" t="s">
        <v>565</v>
      </c>
      <c r="AZ776" s="259" t="s">
        <v>565</v>
      </c>
      <c r="BA776" s="259" t="s">
        <v>565</v>
      </c>
    </row>
    <row r="777" spans="4:53">
      <c r="D777" s="259" t="s">
        <v>565</v>
      </c>
      <c r="E777" s="259" t="s">
        <v>565</v>
      </c>
      <c r="F777" s="259" t="s">
        <v>565</v>
      </c>
      <c r="G777" s="259" t="s">
        <v>565</v>
      </c>
      <c r="H777" s="259" t="s">
        <v>565</v>
      </c>
      <c r="I777" s="259" t="s">
        <v>565</v>
      </c>
      <c r="J777" s="259" t="s">
        <v>565</v>
      </c>
      <c r="K777" s="259" t="s">
        <v>565</v>
      </c>
      <c r="L777" s="259" t="s">
        <v>565</v>
      </c>
      <c r="M777" s="259" t="s">
        <v>565</v>
      </c>
      <c r="N777" s="259" t="s">
        <v>565</v>
      </c>
      <c r="O777" s="259" t="s">
        <v>565</v>
      </c>
      <c r="P777" s="259" t="s">
        <v>565</v>
      </c>
      <c r="Q777" s="259" t="s">
        <v>565</v>
      </c>
      <c r="R777" s="259" t="s">
        <v>565</v>
      </c>
      <c r="S777" s="259" t="s">
        <v>565</v>
      </c>
      <c r="T777" s="259" t="s">
        <v>565</v>
      </c>
      <c r="U777" s="259" t="s">
        <v>565</v>
      </c>
      <c r="V777" s="260" t="s">
        <v>565</v>
      </c>
      <c r="W777" s="260" t="s">
        <v>565</v>
      </c>
      <c r="X777" s="259" t="s">
        <v>565</v>
      </c>
      <c r="Y777" s="259" t="s">
        <v>565</v>
      </c>
      <c r="Z777" s="259" t="s">
        <v>565</v>
      </c>
      <c r="AA777" s="259" t="s">
        <v>565</v>
      </c>
      <c r="AB777" s="259" t="s">
        <v>565</v>
      </c>
      <c r="AC777" s="259" t="s">
        <v>565</v>
      </c>
      <c r="AD777" s="259" t="s">
        <v>565</v>
      </c>
      <c r="AE777" s="259" t="s">
        <v>565</v>
      </c>
      <c r="AF777" s="259" t="s">
        <v>565</v>
      </c>
      <c r="AG777" s="259" t="s">
        <v>565</v>
      </c>
      <c r="AH777" s="259" t="s">
        <v>565</v>
      </c>
      <c r="AI777" s="259" t="s">
        <v>565</v>
      </c>
      <c r="AJ777" s="259" t="s">
        <v>565</v>
      </c>
      <c r="AK777" s="259" t="s">
        <v>565</v>
      </c>
      <c r="AL777" s="259" t="s">
        <v>565</v>
      </c>
      <c r="AM777" s="259" t="s">
        <v>565</v>
      </c>
      <c r="AN777" s="259" t="s">
        <v>565</v>
      </c>
      <c r="AO777" s="259" t="s">
        <v>565</v>
      </c>
      <c r="AP777" s="259" t="s">
        <v>565</v>
      </c>
      <c r="AQ777" s="259" t="s">
        <v>565</v>
      </c>
      <c r="AR777" s="259" t="s">
        <v>565</v>
      </c>
      <c r="AS777" s="259" t="s">
        <v>565</v>
      </c>
      <c r="AT777" s="259" t="s">
        <v>565</v>
      </c>
      <c r="AU777" s="259" t="s">
        <v>565</v>
      </c>
      <c r="AV777" s="259" t="s">
        <v>565</v>
      </c>
      <c r="AW777" s="259" t="s">
        <v>565</v>
      </c>
      <c r="AX777" s="259" t="s">
        <v>565</v>
      </c>
      <c r="AY777" s="259" t="s">
        <v>565</v>
      </c>
      <c r="AZ777" s="259" t="s">
        <v>565</v>
      </c>
      <c r="BA777" s="259" t="s">
        <v>565</v>
      </c>
    </row>
    <row r="778" spans="4:53">
      <c r="D778" s="259" t="s">
        <v>565</v>
      </c>
      <c r="E778" s="259" t="s">
        <v>565</v>
      </c>
      <c r="F778" s="259" t="s">
        <v>565</v>
      </c>
      <c r="G778" s="259" t="s">
        <v>565</v>
      </c>
      <c r="H778" s="259" t="s">
        <v>565</v>
      </c>
      <c r="I778" s="259" t="s">
        <v>565</v>
      </c>
      <c r="J778" s="259" t="s">
        <v>565</v>
      </c>
      <c r="K778" s="259" t="s">
        <v>565</v>
      </c>
      <c r="L778" s="259" t="s">
        <v>565</v>
      </c>
      <c r="M778" s="259" t="s">
        <v>565</v>
      </c>
      <c r="N778" s="259" t="s">
        <v>565</v>
      </c>
      <c r="O778" s="259" t="s">
        <v>565</v>
      </c>
      <c r="P778" s="259" t="s">
        <v>565</v>
      </c>
      <c r="Q778" s="259" t="s">
        <v>565</v>
      </c>
      <c r="R778" s="259" t="s">
        <v>565</v>
      </c>
      <c r="S778" s="259" t="s">
        <v>565</v>
      </c>
      <c r="T778" s="259" t="s">
        <v>565</v>
      </c>
      <c r="U778" s="259" t="s">
        <v>565</v>
      </c>
      <c r="V778" s="260" t="s">
        <v>565</v>
      </c>
      <c r="W778" s="260" t="s">
        <v>565</v>
      </c>
      <c r="X778" s="259" t="s">
        <v>565</v>
      </c>
      <c r="Y778" s="259" t="s">
        <v>565</v>
      </c>
      <c r="Z778" s="259" t="s">
        <v>565</v>
      </c>
      <c r="AA778" s="259" t="s">
        <v>565</v>
      </c>
      <c r="AB778" s="259" t="s">
        <v>565</v>
      </c>
      <c r="AC778" s="259" t="s">
        <v>565</v>
      </c>
      <c r="AD778" s="259" t="s">
        <v>565</v>
      </c>
      <c r="AE778" s="259" t="s">
        <v>565</v>
      </c>
      <c r="AF778" s="259" t="s">
        <v>565</v>
      </c>
      <c r="AG778" s="259" t="s">
        <v>565</v>
      </c>
      <c r="AH778" s="259" t="s">
        <v>565</v>
      </c>
      <c r="AI778" s="259" t="s">
        <v>565</v>
      </c>
      <c r="AJ778" s="259" t="s">
        <v>565</v>
      </c>
      <c r="AK778" s="259" t="s">
        <v>565</v>
      </c>
      <c r="AL778" s="259" t="s">
        <v>565</v>
      </c>
      <c r="AM778" s="259" t="s">
        <v>565</v>
      </c>
      <c r="AN778" s="259" t="s">
        <v>565</v>
      </c>
      <c r="AO778" s="259" t="s">
        <v>565</v>
      </c>
      <c r="AP778" s="259" t="s">
        <v>565</v>
      </c>
      <c r="AQ778" s="259" t="s">
        <v>565</v>
      </c>
      <c r="AR778" s="259" t="s">
        <v>565</v>
      </c>
      <c r="AS778" s="259" t="s">
        <v>565</v>
      </c>
      <c r="AT778" s="259" t="s">
        <v>565</v>
      </c>
      <c r="AU778" s="259" t="s">
        <v>565</v>
      </c>
      <c r="AV778" s="259" t="s">
        <v>565</v>
      </c>
      <c r="AW778" s="259" t="s">
        <v>565</v>
      </c>
      <c r="AX778" s="259" t="s">
        <v>565</v>
      </c>
      <c r="AY778" s="259" t="s">
        <v>565</v>
      </c>
      <c r="AZ778" s="259" t="s">
        <v>565</v>
      </c>
      <c r="BA778" s="259" t="s">
        <v>565</v>
      </c>
    </row>
    <row r="779" spans="4:53">
      <c r="D779" s="259" t="s">
        <v>565</v>
      </c>
      <c r="E779" s="259" t="s">
        <v>565</v>
      </c>
      <c r="F779" s="259" t="s">
        <v>565</v>
      </c>
      <c r="G779" s="259" t="s">
        <v>565</v>
      </c>
      <c r="H779" s="259" t="s">
        <v>565</v>
      </c>
      <c r="I779" s="259" t="s">
        <v>565</v>
      </c>
      <c r="J779" s="259" t="s">
        <v>565</v>
      </c>
      <c r="K779" s="259" t="s">
        <v>565</v>
      </c>
      <c r="L779" s="259" t="s">
        <v>565</v>
      </c>
      <c r="M779" s="259" t="s">
        <v>565</v>
      </c>
      <c r="N779" s="259" t="s">
        <v>565</v>
      </c>
      <c r="O779" s="259" t="s">
        <v>565</v>
      </c>
      <c r="P779" s="259" t="s">
        <v>565</v>
      </c>
      <c r="Q779" s="259" t="s">
        <v>565</v>
      </c>
      <c r="R779" s="259" t="s">
        <v>565</v>
      </c>
      <c r="S779" s="259" t="s">
        <v>565</v>
      </c>
      <c r="T779" s="259" t="s">
        <v>565</v>
      </c>
      <c r="U779" s="259" t="s">
        <v>565</v>
      </c>
      <c r="V779" s="260" t="s">
        <v>565</v>
      </c>
      <c r="W779" s="260" t="s">
        <v>565</v>
      </c>
      <c r="X779" s="259" t="s">
        <v>565</v>
      </c>
      <c r="Y779" s="259" t="s">
        <v>565</v>
      </c>
      <c r="Z779" s="259" t="s">
        <v>565</v>
      </c>
      <c r="AA779" s="259" t="s">
        <v>565</v>
      </c>
      <c r="AB779" s="259" t="s">
        <v>565</v>
      </c>
      <c r="AC779" s="259" t="s">
        <v>565</v>
      </c>
      <c r="AD779" s="259" t="s">
        <v>565</v>
      </c>
      <c r="AE779" s="259" t="s">
        <v>565</v>
      </c>
      <c r="AF779" s="259" t="s">
        <v>565</v>
      </c>
      <c r="AG779" s="259" t="s">
        <v>565</v>
      </c>
      <c r="AH779" s="259" t="s">
        <v>565</v>
      </c>
      <c r="AI779" s="259" t="s">
        <v>565</v>
      </c>
      <c r="AJ779" s="259" t="s">
        <v>565</v>
      </c>
      <c r="AK779" s="259" t="s">
        <v>565</v>
      </c>
      <c r="AL779" s="259" t="s">
        <v>565</v>
      </c>
      <c r="AM779" s="259" t="s">
        <v>565</v>
      </c>
      <c r="AN779" s="259" t="s">
        <v>565</v>
      </c>
      <c r="AO779" s="259" t="s">
        <v>565</v>
      </c>
      <c r="AP779" s="259" t="s">
        <v>565</v>
      </c>
      <c r="AQ779" s="259" t="s">
        <v>565</v>
      </c>
      <c r="AR779" s="259" t="s">
        <v>565</v>
      </c>
      <c r="AS779" s="259" t="s">
        <v>565</v>
      </c>
      <c r="AT779" s="259" t="s">
        <v>565</v>
      </c>
      <c r="AU779" s="259" t="s">
        <v>565</v>
      </c>
      <c r="AV779" s="259" t="s">
        <v>565</v>
      </c>
      <c r="AW779" s="259" t="s">
        <v>565</v>
      </c>
      <c r="AX779" s="259" t="s">
        <v>565</v>
      </c>
      <c r="AY779" s="259" t="s">
        <v>565</v>
      </c>
      <c r="AZ779" s="259" t="s">
        <v>565</v>
      </c>
      <c r="BA779" s="259" t="s">
        <v>565</v>
      </c>
    </row>
    <row r="780" spans="4:53">
      <c r="D780" s="259" t="s">
        <v>565</v>
      </c>
      <c r="E780" s="259" t="s">
        <v>565</v>
      </c>
      <c r="F780" s="259" t="s">
        <v>565</v>
      </c>
      <c r="G780" s="259" t="s">
        <v>565</v>
      </c>
      <c r="H780" s="259" t="s">
        <v>565</v>
      </c>
      <c r="I780" s="259" t="s">
        <v>565</v>
      </c>
      <c r="J780" s="259" t="s">
        <v>565</v>
      </c>
      <c r="K780" s="259" t="s">
        <v>565</v>
      </c>
      <c r="L780" s="259" t="s">
        <v>565</v>
      </c>
      <c r="M780" s="259" t="s">
        <v>565</v>
      </c>
      <c r="N780" s="259" t="s">
        <v>565</v>
      </c>
      <c r="O780" s="259" t="s">
        <v>565</v>
      </c>
      <c r="P780" s="259" t="s">
        <v>565</v>
      </c>
      <c r="Q780" s="259" t="s">
        <v>565</v>
      </c>
      <c r="R780" s="259" t="s">
        <v>565</v>
      </c>
      <c r="S780" s="259" t="s">
        <v>565</v>
      </c>
      <c r="T780" s="259" t="s">
        <v>565</v>
      </c>
      <c r="U780" s="259" t="s">
        <v>565</v>
      </c>
      <c r="V780" s="260" t="s">
        <v>565</v>
      </c>
      <c r="W780" s="260" t="s">
        <v>565</v>
      </c>
      <c r="X780" s="259" t="s">
        <v>565</v>
      </c>
      <c r="Y780" s="259" t="s">
        <v>565</v>
      </c>
      <c r="Z780" s="259" t="s">
        <v>565</v>
      </c>
      <c r="AA780" s="259" t="s">
        <v>565</v>
      </c>
      <c r="AB780" s="259" t="s">
        <v>565</v>
      </c>
      <c r="AC780" s="259" t="s">
        <v>565</v>
      </c>
      <c r="AD780" s="259" t="s">
        <v>565</v>
      </c>
      <c r="AE780" s="259" t="s">
        <v>565</v>
      </c>
      <c r="AF780" s="259" t="s">
        <v>565</v>
      </c>
      <c r="AG780" s="259" t="s">
        <v>565</v>
      </c>
      <c r="AH780" s="259" t="s">
        <v>565</v>
      </c>
      <c r="AI780" s="259" t="s">
        <v>565</v>
      </c>
      <c r="AJ780" s="259" t="s">
        <v>565</v>
      </c>
      <c r="AK780" s="259" t="s">
        <v>565</v>
      </c>
      <c r="AL780" s="259" t="s">
        <v>565</v>
      </c>
      <c r="AM780" s="259" t="s">
        <v>565</v>
      </c>
      <c r="AN780" s="259" t="s">
        <v>565</v>
      </c>
      <c r="AO780" s="259" t="s">
        <v>565</v>
      </c>
      <c r="AP780" s="259" t="s">
        <v>565</v>
      </c>
      <c r="AQ780" s="259" t="s">
        <v>565</v>
      </c>
      <c r="AR780" s="259" t="s">
        <v>565</v>
      </c>
      <c r="AS780" s="259" t="s">
        <v>565</v>
      </c>
      <c r="AT780" s="259" t="s">
        <v>565</v>
      </c>
      <c r="AU780" s="259" t="s">
        <v>565</v>
      </c>
      <c r="AV780" s="259" t="s">
        <v>565</v>
      </c>
      <c r="AW780" s="259" t="s">
        <v>565</v>
      </c>
      <c r="AX780" s="259" t="s">
        <v>565</v>
      </c>
      <c r="AY780" s="259" t="s">
        <v>565</v>
      </c>
      <c r="AZ780" s="259" t="s">
        <v>565</v>
      </c>
      <c r="BA780" s="259" t="s">
        <v>565</v>
      </c>
    </row>
    <row r="781" spans="4:53">
      <c r="D781" s="259" t="s">
        <v>565</v>
      </c>
      <c r="E781" s="259" t="s">
        <v>565</v>
      </c>
      <c r="F781" s="259" t="s">
        <v>565</v>
      </c>
      <c r="G781" s="259" t="s">
        <v>565</v>
      </c>
      <c r="H781" s="259" t="s">
        <v>565</v>
      </c>
      <c r="I781" s="259" t="s">
        <v>565</v>
      </c>
      <c r="J781" s="259" t="s">
        <v>565</v>
      </c>
      <c r="K781" s="259" t="s">
        <v>565</v>
      </c>
      <c r="L781" s="259" t="s">
        <v>565</v>
      </c>
      <c r="M781" s="259" t="s">
        <v>565</v>
      </c>
      <c r="N781" s="259" t="s">
        <v>565</v>
      </c>
      <c r="O781" s="259" t="s">
        <v>565</v>
      </c>
      <c r="P781" s="259" t="s">
        <v>565</v>
      </c>
      <c r="Q781" s="259" t="s">
        <v>565</v>
      </c>
      <c r="R781" s="259" t="s">
        <v>565</v>
      </c>
      <c r="S781" s="259" t="s">
        <v>565</v>
      </c>
      <c r="T781" s="259" t="s">
        <v>565</v>
      </c>
      <c r="U781" s="259" t="s">
        <v>565</v>
      </c>
      <c r="V781" s="260" t="s">
        <v>565</v>
      </c>
      <c r="W781" s="260" t="s">
        <v>565</v>
      </c>
      <c r="X781" s="259" t="s">
        <v>565</v>
      </c>
      <c r="Y781" s="259" t="s">
        <v>565</v>
      </c>
      <c r="Z781" s="259" t="s">
        <v>565</v>
      </c>
      <c r="AA781" s="259" t="s">
        <v>565</v>
      </c>
      <c r="AB781" s="259" t="s">
        <v>565</v>
      </c>
      <c r="AC781" s="259" t="s">
        <v>565</v>
      </c>
      <c r="AD781" s="259" t="s">
        <v>565</v>
      </c>
      <c r="AE781" s="259" t="s">
        <v>565</v>
      </c>
      <c r="AF781" s="259" t="s">
        <v>565</v>
      </c>
      <c r="AG781" s="259" t="s">
        <v>565</v>
      </c>
      <c r="AH781" s="259" t="s">
        <v>565</v>
      </c>
      <c r="AI781" s="259" t="s">
        <v>565</v>
      </c>
      <c r="AJ781" s="259" t="s">
        <v>565</v>
      </c>
      <c r="AK781" s="259" t="s">
        <v>565</v>
      </c>
      <c r="AL781" s="259" t="s">
        <v>565</v>
      </c>
      <c r="AM781" s="259" t="s">
        <v>565</v>
      </c>
      <c r="AN781" s="259" t="s">
        <v>565</v>
      </c>
      <c r="AO781" s="259" t="s">
        <v>565</v>
      </c>
      <c r="AP781" s="259" t="s">
        <v>565</v>
      </c>
      <c r="AQ781" s="259" t="s">
        <v>565</v>
      </c>
      <c r="AR781" s="259" t="s">
        <v>565</v>
      </c>
      <c r="AS781" s="259" t="s">
        <v>565</v>
      </c>
      <c r="AT781" s="259" t="s">
        <v>565</v>
      </c>
      <c r="AU781" s="259" t="s">
        <v>565</v>
      </c>
      <c r="AV781" s="259" t="s">
        <v>565</v>
      </c>
      <c r="AW781" s="259" t="s">
        <v>565</v>
      </c>
      <c r="AX781" s="259" t="s">
        <v>565</v>
      </c>
      <c r="AY781" s="259" t="s">
        <v>565</v>
      </c>
      <c r="AZ781" s="259" t="s">
        <v>565</v>
      </c>
      <c r="BA781" s="259" t="s">
        <v>565</v>
      </c>
    </row>
    <row r="782" spans="4:53">
      <c r="D782" s="259" t="s">
        <v>565</v>
      </c>
      <c r="E782" s="259" t="s">
        <v>565</v>
      </c>
      <c r="F782" s="259" t="s">
        <v>565</v>
      </c>
      <c r="G782" s="259" t="s">
        <v>565</v>
      </c>
      <c r="H782" s="259" t="s">
        <v>565</v>
      </c>
      <c r="I782" s="259" t="s">
        <v>565</v>
      </c>
      <c r="J782" s="259" t="s">
        <v>565</v>
      </c>
      <c r="K782" s="259" t="s">
        <v>565</v>
      </c>
      <c r="L782" s="259" t="s">
        <v>565</v>
      </c>
      <c r="M782" s="259" t="s">
        <v>565</v>
      </c>
      <c r="N782" s="259" t="s">
        <v>565</v>
      </c>
      <c r="O782" s="259" t="s">
        <v>565</v>
      </c>
      <c r="P782" s="259" t="s">
        <v>565</v>
      </c>
      <c r="Q782" s="259" t="s">
        <v>565</v>
      </c>
      <c r="R782" s="259" t="s">
        <v>565</v>
      </c>
      <c r="S782" s="259" t="s">
        <v>565</v>
      </c>
      <c r="T782" s="259" t="s">
        <v>565</v>
      </c>
      <c r="U782" s="259" t="s">
        <v>565</v>
      </c>
      <c r="V782" s="260" t="s">
        <v>565</v>
      </c>
      <c r="W782" s="260" t="s">
        <v>565</v>
      </c>
      <c r="X782" s="259" t="s">
        <v>565</v>
      </c>
      <c r="Y782" s="259" t="s">
        <v>565</v>
      </c>
      <c r="Z782" s="259" t="s">
        <v>565</v>
      </c>
      <c r="AA782" s="259" t="s">
        <v>565</v>
      </c>
      <c r="AB782" s="259" t="s">
        <v>565</v>
      </c>
      <c r="AC782" s="259" t="s">
        <v>565</v>
      </c>
      <c r="AD782" s="259" t="s">
        <v>565</v>
      </c>
      <c r="AE782" s="259" t="s">
        <v>565</v>
      </c>
      <c r="AF782" s="259" t="s">
        <v>565</v>
      </c>
      <c r="AG782" s="259" t="s">
        <v>565</v>
      </c>
      <c r="AH782" s="259" t="s">
        <v>565</v>
      </c>
      <c r="AI782" s="259" t="s">
        <v>565</v>
      </c>
      <c r="AJ782" s="259" t="s">
        <v>565</v>
      </c>
      <c r="AK782" s="259" t="s">
        <v>565</v>
      </c>
      <c r="AL782" s="259" t="s">
        <v>565</v>
      </c>
      <c r="AM782" s="259" t="s">
        <v>565</v>
      </c>
      <c r="AN782" s="259" t="s">
        <v>565</v>
      </c>
      <c r="AO782" s="259" t="s">
        <v>565</v>
      </c>
      <c r="AP782" s="259" t="s">
        <v>565</v>
      </c>
      <c r="AQ782" s="259" t="s">
        <v>565</v>
      </c>
      <c r="AR782" s="259" t="s">
        <v>565</v>
      </c>
      <c r="AS782" s="259" t="s">
        <v>565</v>
      </c>
      <c r="AT782" s="259" t="s">
        <v>565</v>
      </c>
      <c r="AU782" s="259" t="s">
        <v>565</v>
      </c>
      <c r="AV782" s="259" t="s">
        <v>565</v>
      </c>
      <c r="AW782" s="259" t="s">
        <v>565</v>
      </c>
      <c r="AX782" s="259" t="s">
        <v>565</v>
      </c>
      <c r="AY782" s="259" t="s">
        <v>565</v>
      </c>
      <c r="AZ782" s="259" t="s">
        <v>565</v>
      </c>
      <c r="BA782" s="259" t="s">
        <v>565</v>
      </c>
    </row>
    <row r="783" spans="4:53">
      <c r="D783" s="259" t="s">
        <v>565</v>
      </c>
      <c r="E783" s="259" t="s">
        <v>565</v>
      </c>
      <c r="F783" s="259" t="s">
        <v>565</v>
      </c>
      <c r="G783" s="259" t="s">
        <v>565</v>
      </c>
      <c r="H783" s="259" t="s">
        <v>565</v>
      </c>
      <c r="I783" s="259" t="s">
        <v>565</v>
      </c>
      <c r="J783" s="259" t="s">
        <v>565</v>
      </c>
      <c r="K783" s="259" t="s">
        <v>565</v>
      </c>
      <c r="L783" s="259" t="s">
        <v>565</v>
      </c>
      <c r="M783" s="259" t="s">
        <v>565</v>
      </c>
      <c r="N783" s="259" t="s">
        <v>565</v>
      </c>
      <c r="O783" s="259" t="s">
        <v>565</v>
      </c>
      <c r="P783" s="259" t="s">
        <v>565</v>
      </c>
      <c r="Q783" s="259" t="s">
        <v>565</v>
      </c>
      <c r="R783" s="259" t="s">
        <v>565</v>
      </c>
      <c r="S783" s="259" t="s">
        <v>565</v>
      </c>
      <c r="T783" s="259" t="s">
        <v>565</v>
      </c>
      <c r="U783" s="259" t="s">
        <v>565</v>
      </c>
      <c r="V783" s="260" t="s">
        <v>565</v>
      </c>
      <c r="W783" s="260" t="s">
        <v>565</v>
      </c>
      <c r="X783" s="259" t="s">
        <v>565</v>
      </c>
      <c r="Y783" s="259" t="s">
        <v>565</v>
      </c>
      <c r="Z783" s="259" t="s">
        <v>565</v>
      </c>
      <c r="AA783" s="259" t="s">
        <v>565</v>
      </c>
      <c r="AB783" s="259" t="s">
        <v>565</v>
      </c>
      <c r="AC783" s="259" t="s">
        <v>565</v>
      </c>
      <c r="AD783" s="259" t="s">
        <v>565</v>
      </c>
      <c r="AE783" s="259" t="s">
        <v>565</v>
      </c>
      <c r="AF783" s="259" t="s">
        <v>565</v>
      </c>
      <c r="AG783" s="259" t="s">
        <v>565</v>
      </c>
      <c r="AH783" s="259" t="s">
        <v>565</v>
      </c>
      <c r="AI783" s="259" t="s">
        <v>565</v>
      </c>
      <c r="AJ783" s="259" t="s">
        <v>565</v>
      </c>
      <c r="AK783" s="259" t="s">
        <v>565</v>
      </c>
      <c r="AL783" s="259" t="s">
        <v>565</v>
      </c>
      <c r="AM783" s="259" t="s">
        <v>565</v>
      </c>
      <c r="AN783" s="259" t="s">
        <v>565</v>
      </c>
      <c r="AO783" s="259" t="s">
        <v>565</v>
      </c>
      <c r="AP783" s="259" t="s">
        <v>565</v>
      </c>
      <c r="AQ783" s="259" t="s">
        <v>565</v>
      </c>
      <c r="AR783" s="259" t="s">
        <v>565</v>
      </c>
      <c r="AS783" s="259" t="s">
        <v>565</v>
      </c>
      <c r="AT783" s="259" t="s">
        <v>565</v>
      </c>
      <c r="AU783" s="259" t="s">
        <v>565</v>
      </c>
      <c r="AV783" s="259" t="s">
        <v>565</v>
      </c>
      <c r="AW783" s="259" t="s">
        <v>565</v>
      </c>
      <c r="AX783" s="259" t="s">
        <v>565</v>
      </c>
      <c r="AY783" s="259" t="s">
        <v>565</v>
      </c>
      <c r="AZ783" s="259" t="s">
        <v>565</v>
      </c>
      <c r="BA783" s="259" t="s">
        <v>565</v>
      </c>
    </row>
    <row r="784" spans="4:53">
      <c r="D784" s="259" t="s">
        <v>565</v>
      </c>
      <c r="E784" s="259" t="s">
        <v>565</v>
      </c>
      <c r="F784" s="259" t="s">
        <v>565</v>
      </c>
      <c r="G784" s="259" t="s">
        <v>565</v>
      </c>
      <c r="H784" s="259" t="s">
        <v>565</v>
      </c>
      <c r="I784" s="259" t="s">
        <v>565</v>
      </c>
      <c r="J784" s="259" t="s">
        <v>565</v>
      </c>
      <c r="K784" s="259" t="s">
        <v>565</v>
      </c>
      <c r="L784" s="259" t="s">
        <v>565</v>
      </c>
      <c r="M784" s="259" t="s">
        <v>565</v>
      </c>
      <c r="N784" s="259" t="s">
        <v>565</v>
      </c>
      <c r="O784" s="259" t="s">
        <v>565</v>
      </c>
      <c r="P784" s="259" t="s">
        <v>565</v>
      </c>
      <c r="Q784" s="259" t="s">
        <v>565</v>
      </c>
      <c r="R784" s="259" t="s">
        <v>565</v>
      </c>
      <c r="S784" s="259" t="s">
        <v>565</v>
      </c>
      <c r="T784" s="259" t="s">
        <v>565</v>
      </c>
      <c r="U784" s="259" t="s">
        <v>565</v>
      </c>
      <c r="V784" s="260" t="s">
        <v>565</v>
      </c>
      <c r="W784" s="260" t="s">
        <v>565</v>
      </c>
      <c r="X784" s="259" t="s">
        <v>565</v>
      </c>
      <c r="Y784" s="259" t="s">
        <v>565</v>
      </c>
      <c r="Z784" s="259" t="s">
        <v>565</v>
      </c>
      <c r="AA784" s="259" t="s">
        <v>565</v>
      </c>
      <c r="AB784" s="259" t="s">
        <v>565</v>
      </c>
      <c r="AC784" s="259" t="s">
        <v>565</v>
      </c>
      <c r="AD784" s="259" t="s">
        <v>565</v>
      </c>
      <c r="AE784" s="259" t="s">
        <v>565</v>
      </c>
      <c r="AF784" s="259" t="s">
        <v>565</v>
      </c>
      <c r="AG784" s="259" t="s">
        <v>565</v>
      </c>
      <c r="AH784" s="259" t="s">
        <v>565</v>
      </c>
      <c r="AI784" s="259" t="s">
        <v>565</v>
      </c>
      <c r="AJ784" s="259" t="s">
        <v>565</v>
      </c>
      <c r="AK784" s="259" t="s">
        <v>565</v>
      </c>
      <c r="AL784" s="259" t="s">
        <v>565</v>
      </c>
      <c r="AM784" s="259" t="s">
        <v>565</v>
      </c>
      <c r="AN784" s="259" t="s">
        <v>565</v>
      </c>
      <c r="AO784" s="259" t="s">
        <v>565</v>
      </c>
      <c r="AP784" s="259" t="s">
        <v>565</v>
      </c>
      <c r="AQ784" s="259" t="s">
        <v>565</v>
      </c>
      <c r="AR784" s="259" t="s">
        <v>565</v>
      </c>
      <c r="AS784" s="259" t="s">
        <v>565</v>
      </c>
      <c r="AT784" s="259" t="s">
        <v>565</v>
      </c>
      <c r="AU784" s="259" t="s">
        <v>565</v>
      </c>
      <c r="AV784" s="259" t="s">
        <v>565</v>
      </c>
      <c r="AW784" s="259" t="s">
        <v>565</v>
      </c>
      <c r="AX784" s="259" t="s">
        <v>565</v>
      </c>
      <c r="AY784" s="259" t="s">
        <v>565</v>
      </c>
      <c r="AZ784" s="259" t="s">
        <v>565</v>
      </c>
      <c r="BA784" s="259" t="s">
        <v>565</v>
      </c>
    </row>
    <row r="785" spans="4:53">
      <c r="D785" s="259" t="s">
        <v>565</v>
      </c>
      <c r="E785" s="259" t="s">
        <v>565</v>
      </c>
      <c r="F785" s="259" t="s">
        <v>565</v>
      </c>
      <c r="G785" s="259" t="s">
        <v>565</v>
      </c>
      <c r="H785" s="259" t="s">
        <v>565</v>
      </c>
      <c r="I785" s="259" t="s">
        <v>565</v>
      </c>
      <c r="J785" s="259" t="s">
        <v>565</v>
      </c>
      <c r="K785" s="259" t="s">
        <v>565</v>
      </c>
      <c r="L785" s="259" t="s">
        <v>565</v>
      </c>
      <c r="M785" s="259" t="s">
        <v>565</v>
      </c>
      <c r="N785" s="259" t="s">
        <v>565</v>
      </c>
      <c r="O785" s="259" t="s">
        <v>565</v>
      </c>
      <c r="P785" s="259" t="s">
        <v>565</v>
      </c>
      <c r="Q785" s="259" t="s">
        <v>565</v>
      </c>
      <c r="R785" s="259" t="s">
        <v>565</v>
      </c>
      <c r="S785" s="259" t="s">
        <v>565</v>
      </c>
      <c r="T785" s="259" t="s">
        <v>565</v>
      </c>
      <c r="U785" s="259" t="s">
        <v>565</v>
      </c>
      <c r="V785" s="260" t="s">
        <v>565</v>
      </c>
      <c r="W785" s="260" t="s">
        <v>565</v>
      </c>
      <c r="X785" s="259" t="s">
        <v>565</v>
      </c>
      <c r="Y785" s="259" t="s">
        <v>565</v>
      </c>
      <c r="Z785" s="259" t="s">
        <v>565</v>
      </c>
      <c r="AA785" s="259" t="s">
        <v>565</v>
      </c>
      <c r="AB785" s="259" t="s">
        <v>565</v>
      </c>
      <c r="AC785" s="259" t="s">
        <v>565</v>
      </c>
      <c r="AD785" s="259" t="s">
        <v>565</v>
      </c>
      <c r="AE785" s="259" t="s">
        <v>565</v>
      </c>
      <c r="AF785" s="259" t="s">
        <v>565</v>
      </c>
      <c r="AG785" s="259" t="s">
        <v>565</v>
      </c>
      <c r="AH785" s="259" t="s">
        <v>565</v>
      </c>
      <c r="AI785" s="259" t="s">
        <v>565</v>
      </c>
      <c r="AJ785" s="259" t="s">
        <v>565</v>
      </c>
      <c r="AK785" s="259" t="s">
        <v>565</v>
      </c>
      <c r="AL785" s="259" t="s">
        <v>565</v>
      </c>
      <c r="AM785" s="259" t="s">
        <v>565</v>
      </c>
      <c r="AN785" s="259" t="s">
        <v>565</v>
      </c>
      <c r="AO785" s="259" t="s">
        <v>565</v>
      </c>
      <c r="AP785" s="259" t="s">
        <v>565</v>
      </c>
      <c r="AQ785" s="259" t="s">
        <v>565</v>
      </c>
      <c r="AR785" s="259" t="s">
        <v>565</v>
      </c>
      <c r="AS785" s="259" t="s">
        <v>565</v>
      </c>
      <c r="AT785" s="259" t="s">
        <v>565</v>
      </c>
      <c r="AU785" s="259" t="s">
        <v>565</v>
      </c>
      <c r="AV785" s="259" t="s">
        <v>565</v>
      </c>
      <c r="AW785" s="259" t="s">
        <v>565</v>
      </c>
      <c r="AX785" s="259" t="s">
        <v>565</v>
      </c>
      <c r="AY785" s="259" t="s">
        <v>565</v>
      </c>
      <c r="AZ785" s="259" t="s">
        <v>565</v>
      </c>
      <c r="BA785" s="259" t="s">
        <v>565</v>
      </c>
    </row>
    <row r="786" spans="4:53">
      <c r="D786" s="259" t="s">
        <v>565</v>
      </c>
      <c r="E786" s="259" t="s">
        <v>565</v>
      </c>
      <c r="F786" s="259" t="s">
        <v>565</v>
      </c>
      <c r="G786" s="259" t="s">
        <v>565</v>
      </c>
      <c r="H786" s="259" t="s">
        <v>565</v>
      </c>
      <c r="I786" s="259" t="s">
        <v>565</v>
      </c>
      <c r="J786" s="259" t="s">
        <v>565</v>
      </c>
      <c r="K786" s="259" t="s">
        <v>565</v>
      </c>
      <c r="L786" s="259" t="s">
        <v>565</v>
      </c>
      <c r="M786" s="259" t="s">
        <v>565</v>
      </c>
      <c r="N786" s="259" t="s">
        <v>565</v>
      </c>
      <c r="O786" s="259" t="s">
        <v>565</v>
      </c>
      <c r="P786" s="259" t="s">
        <v>565</v>
      </c>
      <c r="Q786" s="259" t="s">
        <v>565</v>
      </c>
      <c r="R786" s="259" t="s">
        <v>565</v>
      </c>
      <c r="S786" s="259" t="s">
        <v>565</v>
      </c>
      <c r="T786" s="259" t="s">
        <v>565</v>
      </c>
      <c r="U786" s="259" t="s">
        <v>565</v>
      </c>
      <c r="V786" s="260" t="s">
        <v>565</v>
      </c>
      <c r="W786" s="260" t="s">
        <v>565</v>
      </c>
      <c r="X786" s="259" t="s">
        <v>565</v>
      </c>
      <c r="Y786" s="259" t="s">
        <v>565</v>
      </c>
      <c r="Z786" s="259" t="s">
        <v>565</v>
      </c>
      <c r="AA786" s="259" t="s">
        <v>565</v>
      </c>
      <c r="AB786" s="259" t="s">
        <v>565</v>
      </c>
      <c r="AC786" s="259" t="s">
        <v>565</v>
      </c>
      <c r="AD786" s="259" t="s">
        <v>565</v>
      </c>
      <c r="AE786" s="259" t="s">
        <v>565</v>
      </c>
      <c r="AF786" s="259" t="s">
        <v>565</v>
      </c>
      <c r="AG786" s="259" t="s">
        <v>565</v>
      </c>
      <c r="AH786" s="259" t="s">
        <v>565</v>
      </c>
      <c r="AI786" s="259" t="s">
        <v>565</v>
      </c>
      <c r="AJ786" s="259" t="s">
        <v>565</v>
      </c>
      <c r="AK786" s="259" t="s">
        <v>565</v>
      </c>
      <c r="AL786" s="259" t="s">
        <v>565</v>
      </c>
      <c r="AM786" s="259" t="s">
        <v>565</v>
      </c>
      <c r="AN786" s="259" t="s">
        <v>565</v>
      </c>
      <c r="AO786" s="259" t="s">
        <v>565</v>
      </c>
      <c r="AP786" s="259" t="s">
        <v>565</v>
      </c>
      <c r="AQ786" s="259" t="s">
        <v>565</v>
      </c>
      <c r="AR786" s="259" t="s">
        <v>565</v>
      </c>
      <c r="AS786" s="259" t="s">
        <v>565</v>
      </c>
      <c r="AT786" s="259" t="s">
        <v>565</v>
      </c>
      <c r="AU786" s="259" t="s">
        <v>565</v>
      </c>
      <c r="AV786" s="259" t="s">
        <v>565</v>
      </c>
      <c r="AW786" s="259" t="s">
        <v>565</v>
      </c>
      <c r="AX786" s="259" t="s">
        <v>565</v>
      </c>
      <c r="AY786" s="259" t="s">
        <v>565</v>
      </c>
      <c r="AZ786" s="259" t="s">
        <v>565</v>
      </c>
      <c r="BA786" s="259" t="s">
        <v>565</v>
      </c>
    </row>
    <row r="787" spans="4:53">
      <c r="D787" s="259" t="s">
        <v>565</v>
      </c>
      <c r="E787" s="259" t="s">
        <v>565</v>
      </c>
      <c r="F787" s="259" t="s">
        <v>565</v>
      </c>
      <c r="G787" s="259" t="s">
        <v>565</v>
      </c>
      <c r="H787" s="259" t="s">
        <v>565</v>
      </c>
      <c r="I787" s="259" t="s">
        <v>565</v>
      </c>
      <c r="J787" s="259" t="s">
        <v>565</v>
      </c>
      <c r="K787" s="259" t="s">
        <v>565</v>
      </c>
      <c r="L787" s="259" t="s">
        <v>565</v>
      </c>
      <c r="M787" s="259" t="s">
        <v>565</v>
      </c>
      <c r="N787" s="259" t="s">
        <v>565</v>
      </c>
      <c r="O787" s="259" t="s">
        <v>565</v>
      </c>
      <c r="P787" s="259" t="s">
        <v>565</v>
      </c>
      <c r="Q787" s="259" t="s">
        <v>565</v>
      </c>
      <c r="R787" s="259" t="s">
        <v>565</v>
      </c>
      <c r="S787" s="259" t="s">
        <v>565</v>
      </c>
      <c r="T787" s="259" t="s">
        <v>565</v>
      </c>
      <c r="U787" s="259" t="s">
        <v>565</v>
      </c>
      <c r="V787" s="260" t="s">
        <v>565</v>
      </c>
      <c r="W787" s="260" t="s">
        <v>565</v>
      </c>
      <c r="X787" s="259" t="s">
        <v>565</v>
      </c>
      <c r="Y787" s="259" t="s">
        <v>565</v>
      </c>
      <c r="Z787" s="259" t="s">
        <v>565</v>
      </c>
      <c r="AA787" s="259" t="s">
        <v>565</v>
      </c>
      <c r="AB787" s="259" t="s">
        <v>565</v>
      </c>
      <c r="AC787" s="259" t="s">
        <v>565</v>
      </c>
      <c r="AD787" s="259" t="s">
        <v>565</v>
      </c>
      <c r="AE787" s="259" t="s">
        <v>565</v>
      </c>
      <c r="AF787" s="259" t="s">
        <v>565</v>
      </c>
      <c r="AG787" s="259" t="s">
        <v>565</v>
      </c>
      <c r="AH787" s="259" t="s">
        <v>565</v>
      </c>
      <c r="AI787" s="259" t="s">
        <v>565</v>
      </c>
      <c r="AJ787" s="259" t="s">
        <v>565</v>
      </c>
      <c r="AK787" s="259" t="s">
        <v>565</v>
      </c>
      <c r="AL787" s="259" t="s">
        <v>565</v>
      </c>
      <c r="AM787" s="259" t="s">
        <v>565</v>
      </c>
      <c r="AN787" s="259" t="s">
        <v>565</v>
      </c>
      <c r="AO787" s="259" t="s">
        <v>565</v>
      </c>
      <c r="AP787" s="259" t="s">
        <v>565</v>
      </c>
      <c r="AQ787" s="259" t="s">
        <v>565</v>
      </c>
      <c r="AR787" s="259" t="s">
        <v>565</v>
      </c>
      <c r="AS787" s="259" t="s">
        <v>565</v>
      </c>
      <c r="AT787" s="259" t="s">
        <v>565</v>
      </c>
      <c r="AU787" s="259" t="s">
        <v>565</v>
      </c>
      <c r="AV787" s="259" t="s">
        <v>565</v>
      </c>
      <c r="AW787" s="259" t="s">
        <v>565</v>
      </c>
      <c r="AX787" s="259" t="s">
        <v>565</v>
      </c>
      <c r="AY787" s="259" t="s">
        <v>565</v>
      </c>
      <c r="AZ787" s="259" t="s">
        <v>565</v>
      </c>
      <c r="BA787" s="259" t="s">
        <v>565</v>
      </c>
    </row>
    <row r="788" spans="4:53">
      <c r="D788" s="259" t="s">
        <v>565</v>
      </c>
      <c r="E788" s="259" t="s">
        <v>565</v>
      </c>
      <c r="F788" s="259" t="s">
        <v>565</v>
      </c>
      <c r="G788" s="259" t="s">
        <v>565</v>
      </c>
      <c r="H788" s="259" t="s">
        <v>565</v>
      </c>
      <c r="I788" s="259" t="s">
        <v>565</v>
      </c>
      <c r="J788" s="259" t="s">
        <v>565</v>
      </c>
      <c r="K788" s="259" t="s">
        <v>565</v>
      </c>
      <c r="L788" s="259" t="s">
        <v>565</v>
      </c>
      <c r="M788" s="259" t="s">
        <v>565</v>
      </c>
      <c r="N788" s="259" t="s">
        <v>565</v>
      </c>
      <c r="O788" s="259" t="s">
        <v>565</v>
      </c>
      <c r="P788" s="259" t="s">
        <v>565</v>
      </c>
      <c r="Q788" s="259" t="s">
        <v>565</v>
      </c>
      <c r="R788" s="259" t="s">
        <v>565</v>
      </c>
      <c r="S788" s="259" t="s">
        <v>565</v>
      </c>
      <c r="T788" s="259" t="s">
        <v>565</v>
      </c>
      <c r="U788" s="259" t="s">
        <v>565</v>
      </c>
      <c r="V788" s="260" t="s">
        <v>565</v>
      </c>
      <c r="W788" s="260" t="s">
        <v>565</v>
      </c>
      <c r="X788" s="259" t="s">
        <v>565</v>
      </c>
      <c r="Y788" s="259" t="s">
        <v>565</v>
      </c>
      <c r="Z788" s="259" t="s">
        <v>565</v>
      </c>
      <c r="AA788" s="259" t="s">
        <v>565</v>
      </c>
      <c r="AB788" s="259" t="s">
        <v>565</v>
      </c>
      <c r="AC788" s="259" t="s">
        <v>565</v>
      </c>
      <c r="AD788" s="259" t="s">
        <v>565</v>
      </c>
      <c r="AE788" s="259" t="s">
        <v>565</v>
      </c>
      <c r="AF788" s="259" t="s">
        <v>565</v>
      </c>
      <c r="AG788" s="259" t="s">
        <v>565</v>
      </c>
      <c r="AH788" s="259" t="s">
        <v>565</v>
      </c>
      <c r="AI788" s="259" t="s">
        <v>565</v>
      </c>
      <c r="AJ788" s="259" t="s">
        <v>565</v>
      </c>
      <c r="AK788" s="259" t="s">
        <v>565</v>
      </c>
      <c r="AL788" s="259" t="s">
        <v>565</v>
      </c>
      <c r="AM788" s="259" t="s">
        <v>565</v>
      </c>
      <c r="AN788" s="259" t="s">
        <v>565</v>
      </c>
      <c r="AO788" s="259" t="s">
        <v>565</v>
      </c>
      <c r="AP788" s="259" t="s">
        <v>565</v>
      </c>
      <c r="AQ788" s="259" t="s">
        <v>565</v>
      </c>
      <c r="AR788" s="259" t="s">
        <v>565</v>
      </c>
      <c r="AS788" s="259" t="s">
        <v>565</v>
      </c>
      <c r="AT788" s="259" t="s">
        <v>565</v>
      </c>
      <c r="AU788" s="259" t="s">
        <v>565</v>
      </c>
      <c r="AV788" s="259" t="s">
        <v>565</v>
      </c>
      <c r="AW788" s="259" t="s">
        <v>565</v>
      </c>
      <c r="AX788" s="259" t="s">
        <v>565</v>
      </c>
      <c r="AY788" s="259" t="s">
        <v>565</v>
      </c>
      <c r="AZ788" s="259" t="s">
        <v>565</v>
      </c>
      <c r="BA788" s="259" t="s">
        <v>565</v>
      </c>
    </row>
    <row r="789" spans="4:53">
      <c r="D789" s="259" t="s">
        <v>565</v>
      </c>
      <c r="E789" s="259" t="s">
        <v>565</v>
      </c>
      <c r="F789" s="259" t="s">
        <v>565</v>
      </c>
      <c r="G789" s="259" t="s">
        <v>565</v>
      </c>
      <c r="H789" s="259" t="s">
        <v>565</v>
      </c>
      <c r="I789" s="259" t="s">
        <v>565</v>
      </c>
      <c r="J789" s="259" t="s">
        <v>565</v>
      </c>
      <c r="K789" s="259" t="s">
        <v>565</v>
      </c>
      <c r="L789" s="259" t="s">
        <v>565</v>
      </c>
      <c r="M789" s="259" t="s">
        <v>565</v>
      </c>
      <c r="N789" s="259" t="s">
        <v>565</v>
      </c>
      <c r="O789" s="259" t="s">
        <v>565</v>
      </c>
      <c r="P789" s="259" t="s">
        <v>565</v>
      </c>
      <c r="Q789" s="259" t="s">
        <v>565</v>
      </c>
      <c r="R789" s="259" t="s">
        <v>565</v>
      </c>
      <c r="S789" s="259" t="s">
        <v>565</v>
      </c>
      <c r="T789" s="259" t="s">
        <v>565</v>
      </c>
      <c r="U789" s="259" t="s">
        <v>565</v>
      </c>
      <c r="V789" s="260" t="s">
        <v>565</v>
      </c>
      <c r="W789" s="260" t="s">
        <v>565</v>
      </c>
      <c r="X789" s="259" t="s">
        <v>565</v>
      </c>
      <c r="Y789" s="259" t="s">
        <v>565</v>
      </c>
      <c r="Z789" s="259" t="s">
        <v>565</v>
      </c>
      <c r="AA789" s="259" t="s">
        <v>565</v>
      </c>
      <c r="AB789" s="259" t="s">
        <v>565</v>
      </c>
      <c r="AC789" s="259" t="s">
        <v>565</v>
      </c>
      <c r="AD789" s="259" t="s">
        <v>565</v>
      </c>
      <c r="AE789" s="259" t="s">
        <v>565</v>
      </c>
      <c r="AF789" s="259" t="s">
        <v>565</v>
      </c>
      <c r="AG789" s="259" t="s">
        <v>565</v>
      </c>
      <c r="AH789" s="259" t="s">
        <v>565</v>
      </c>
      <c r="AI789" s="259" t="s">
        <v>565</v>
      </c>
      <c r="AJ789" s="259" t="s">
        <v>565</v>
      </c>
      <c r="AK789" s="259" t="s">
        <v>565</v>
      </c>
      <c r="AL789" s="259" t="s">
        <v>565</v>
      </c>
      <c r="AM789" s="259" t="s">
        <v>565</v>
      </c>
      <c r="AN789" s="259" t="s">
        <v>565</v>
      </c>
      <c r="AO789" s="259" t="s">
        <v>565</v>
      </c>
      <c r="AP789" s="259" t="s">
        <v>565</v>
      </c>
      <c r="AQ789" s="259" t="s">
        <v>565</v>
      </c>
      <c r="AR789" s="259" t="s">
        <v>565</v>
      </c>
      <c r="AS789" s="259" t="s">
        <v>565</v>
      </c>
      <c r="AT789" s="259" t="s">
        <v>565</v>
      </c>
      <c r="AU789" s="259" t="s">
        <v>565</v>
      </c>
      <c r="AV789" s="259" t="s">
        <v>565</v>
      </c>
      <c r="AW789" s="259" t="s">
        <v>565</v>
      </c>
      <c r="AX789" s="259" t="s">
        <v>565</v>
      </c>
      <c r="AY789" s="259" t="s">
        <v>565</v>
      </c>
      <c r="AZ789" s="259" t="s">
        <v>565</v>
      </c>
      <c r="BA789" s="259" t="s">
        <v>565</v>
      </c>
    </row>
    <row r="790" spans="4:53">
      <c r="D790" s="259" t="s">
        <v>565</v>
      </c>
      <c r="E790" s="259" t="s">
        <v>565</v>
      </c>
      <c r="F790" s="259" t="s">
        <v>565</v>
      </c>
      <c r="G790" s="259" t="s">
        <v>565</v>
      </c>
      <c r="H790" s="259" t="s">
        <v>565</v>
      </c>
      <c r="I790" s="259" t="s">
        <v>565</v>
      </c>
      <c r="J790" s="259" t="s">
        <v>565</v>
      </c>
      <c r="K790" s="259" t="s">
        <v>565</v>
      </c>
      <c r="L790" s="259" t="s">
        <v>565</v>
      </c>
      <c r="M790" s="259" t="s">
        <v>565</v>
      </c>
      <c r="N790" s="259" t="s">
        <v>565</v>
      </c>
      <c r="O790" s="259" t="s">
        <v>565</v>
      </c>
      <c r="P790" s="259" t="s">
        <v>565</v>
      </c>
      <c r="Q790" s="259" t="s">
        <v>565</v>
      </c>
      <c r="R790" s="259" t="s">
        <v>565</v>
      </c>
      <c r="S790" s="259" t="s">
        <v>565</v>
      </c>
      <c r="T790" s="259" t="s">
        <v>565</v>
      </c>
      <c r="U790" s="259" t="s">
        <v>565</v>
      </c>
      <c r="V790" s="260" t="s">
        <v>565</v>
      </c>
      <c r="W790" s="260" t="s">
        <v>565</v>
      </c>
      <c r="X790" s="259" t="s">
        <v>565</v>
      </c>
      <c r="Y790" s="259" t="s">
        <v>565</v>
      </c>
      <c r="Z790" s="259" t="s">
        <v>565</v>
      </c>
      <c r="AA790" s="259" t="s">
        <v>565</v>
      </c>
      <c r="AB790" s="259" t="s">
        <v>565</v>
      </c>
      <c r="AC790" s="259" t="s">
        <v>565</v>
      </c>
      <c r="AD790" s="259" t="s">
        <v>565</v>
      </c>
      <c r="AE790" s="259" t="s">
        <v>565</v>
      </c>
      <c r="AF790" s="259" t="s">
        <v>565</v>
      </c>
      <c r="AG790" s="259" t="s">
        <v>565</v>
      </c>
      <c r="AH790" s="259" t="s">
        <v>565</v>
      </c>
      <c r="AI790" s="259" t="s">
        <v>565</v>
      </c>
      <c r="AJ790" s="259" t="s">
        <v>565</v>
      </c>
      <c r="AK790" s="259" t="s">
        <v>565</v>
      </c>
      <c r="AL790" s="259" t="s">
        <v>565</v>
      </c>
      <c r="AM790" s="259" t="s">
        <v>565</v>
      </c>
      <c r="AN790" s="259" t="s">
        <v>565</v>
      </c>
      <c r="AO790" s="259" t="s">
        <v>565</v>
      </c>
      <c r="AP790" s="259" t="s">
        <v>565</v>
      </c>
      <c r="AQ790" s="259" t="s">
        <v>565</v>
      </c>
      <c r="AR790" s="259" t="s">
        <v>565</v>
      </c>
      <c r="AS790" s="259" t="s">
        <v>565</v>
      </c>
      <c r="AT790" s="259" t="s">
        <v>565</v>
      </c>
      <c r="AU790" s="259" t="s">
        <v>565</v>
      </c>
      <c r="AV790" s="259" t="s">
        <v>565</v>
      </c>
      <c r="AW790" s="259" t="s">
        <v>565</v>
      </c>
      <c r="AX790" s="259" t="s">
        <v>565</v>
      </c>
      <c r="AY790" s="259" t="s">
        <v>565</v>
      </c>
      <c r="AZ790" s="259" t="s">
        <v>565</v>
      </c>
      <c r="BA790" s="259" t="s">
        <v>565</v>
      </c>
    </row>
    <row r="791" spans="4:53">
      <c r="D791" s="259" t="s">
        <v>565</v>
      </c>
      <c r="E791" s="259" t="s">
        <v>565</v>
      </c>
      <c r="F791" s="259" t="s">
        <v>565</v>
      </c>
      <c r="G791" s="259" t="s">
        <v>565</v>
      </c>
      <c r="H791" s="259" t="s">
        <v>565</v>
      </c>
      <c r="I791" s="259" t="s">
        <v>565</v>
      </c>
      <c r="J791" s="259" t="s">
        <v>565</v>
      </c>
      <c r="K791" s="259" t="s">
        <v>565</v>
      </c>
      <c r="L791" s="259" t="s">
        <v>565</v>
      </c>
      <c r="M791" s="259" t="s">
        <v>565</v>
      </c>
      <c r="N791" s="259" t="s">
        <v>565</v>
      </c>
      <c r="O791" s="259" t="s">
        <v>565</v>
      </c>
      <c r="P791" s="259" t="s">
        <v>565</v>
      </c>
      <c r="Q791" s="259" t="s">
        <v>565</v>
      </c>
      <c r="R791" s="259" t="s">
        <v>565</v>
      </c>
      <c r="S791" s="259" t="s">
        <v>565</v>
      </c>
      <c r="T791" s="259" t="s">
        <v>565</v>
      </c>
      <c r="U791" s="259" t="s">
        <v>565</v>
      </c>
      <c r="V791" s="260" t="s">
        <v>565</v>
      </c>
      <c r="W791" s="260" t="s">
        <v>565</v>
      </c>
      <c r="X791" s="259" t="s">
        <v>565</v>
      </c>
      <c r="Y791" s="259" t="s">
        <v>565</v>
      </c>
      <c r="Z791" s="259" t="s">
        <v>565</v>
      </c>
      <c r="AA791" s="259" t="s">
        <v>565</v>
      </c>
      <c r="AB791" s="259" t="s">
        <v>565</v>
      </c>
      <c r="AC791" s="259" t="s">
        <v>565</v>
      </c>
      <c r="AD791" s="259" t="s">
        <v>565</v>
      </c>
      <c r="AE791" s="259" t="s">
        <v>565</v>
      </c>
      <c r="AF791" s="259" t="s">
        <v>565</v>
      </c>
      <c r="AG791" s="259" t="s">
        <v>565</v>
      </c>
      <c r="AH791" s="259" t="s">
        <v>565</v>
      </c>
      <c r="AI791" s="259" t="s">
        <v>565</v>
      </c>
      <c r="AJ791" s="259" t="s">
        <v>565</v>
      </c>
      <c r="AK791" s="259" t="s">
        <v>565</v>
      </c>
      <c r="AL791" s="259" t="s">
        <v>565</v>
      </c>
      <c r="AM791" s="259" t="s">
        <v>565</v>
      </c>
      <c r="AN791" s="259" t="s">
        <v>565</v>
      </c>
      <c r="AO791" s="259" t="s">
        <v>565</v>
      </c>
      <c r="AP791" s="259" t="s">
        <v>565</v>
      </c>
      <c r="AQ791" s="259" t="s">
        <v>565</v>
      </c>
      <c r="AR791" s="259" t="s">
        <v>565</v>
      </c>
      <c r="AS791" s="259" t="s">
        <v>565</v>
      </c>
      <c r="AT791" s="259" t="s">
        <v>565</v>
      </c>
      <c r="AU791" s="259" t="s">
        <v>565</v>
      </c>
      <c r="AV791" s="259" t="s">
        <v>565</v>
      </c>
      <c r="AW791" s="259" t="s">
        <v>565</v>
      </c>
      <c r="AX791" s="259" t="s">
        <v>565</v>
      </c>
      <c r="AY791" s="259" t="s">
        <v>565</v>
      </c>
      <c r="AZ791" s="259" t="s">
        <v>565</v>
      </c>
      <c r="BA791" s="259" t="s">
        <v>565</v>
      </c>
    </row>
    <row r="792" spans="4:53">
      <c r="D792" s="259" t="s">
        <v>565</v>
      </c>
      <c r="E792" s="259" t="s">
        <v>565</v>
      </c>
      <c r="F792" s="259" t="s">
        <v>565</v>
      </c>
      <c r="G792" s="259" t="s">
        <v>565</v>
      </c>
      <c r="H792" s="259" t="s">
        <v>565</v>
      </c>
      <c r="I792" s="259" t="s">
        <v>565</v>
      </c>
      <c r="J792" s="259" t="s">
        <v>565</v>
      </c>
      <c r="K792" s="259" t="s">
        <v>565</v>
      </c>
      <c r="L792" s="259" t="s">
        <v>565</v>
      </c>
      <c r="M792" s="259" t="s">
        <v>565</v>
      </c>
      <c r="N792" s="259" t="s">
        <v>565</v>
      </c>
      <c r="O792" s="259" t="s">
        <v>565</v>
      </c>
      <c r="P792" s="259" t="s">
        <v>565</v>
      </c>
      <c r="Q792" s="259" t="s">
        <v>565</v>
      </c>
      <c r="R792" s="259" t="s">
        <v>565</v>
      </c>
      <c r="S792" s="259" t="s">
        <v>565</v>
      </c>
      <c r="T792" s="259" t="s">
        <v>565</v>
      </c>
      <c r="U792" s="259" t="s">
        <v>565</v>
      </c>
      <c r="V792" s="260" t="s">
        <v>565</v>
      </c>
      <c r="W792" s="260" t="s">
        <v>565</v>
      </c>
      <c r="X792" s="259" t="s">
        <v>565</v>
      </c>
      <c r="Y792" s="259" t="s">
        <v>565</v>
      </c>
      <c r="Z792" s="259" t="s">
        <v>565</v>
      </c>
      <c r="AA792" s="259" t="s">
        <v>565</v>
      </c>
      <c r="AB792" s="259" t="s">
        <v>565</v>
      </c>
      <c r="AC792" s="259" t="s">
        <v>565</v>
      </c>
      <c r="AD792" s="259" t="s">
        <v>565</v>
      </c>
      <c r="AE792" s="259" t="s">
        <v>565</v>
      </c>
      <c r="AF792" s="259" t="s">
        <v>565</v>
      </c>
      <c r="AG792" s="259" t="s">
        <v>565</v>
      </c>
      <c r="AH792" s="259" t="s">
        <v>565</v>
      </c>
      <c r="AI792" s="259" t="s">
        <v>565</v>
      </c>
      <c r="AJ792" s="259" t="s">
        <v>565</v>
      </c>
      <c r="AK792" s="259" t="s">
        <v>565</v>
      </c>
      <c r="AL792" s="259" t="s">
        <v>565</v>
      </c>
      <c r="AM792" s="259" t="s">
        <v>565</v>
      </c>
      <c r="AN792" s="259" t="s">
        <v>565</v>
      </c>
      <c r="AO792" s="259" t="s">
        <v>565</v>
      </c>
      <c r="AP792" s="259" t="s">
        <v>565</v>
      </c>
      <c r="AQ792" s="259" t="s">
        <v>565</v>
      </c>
      <c r="AR792" s="259" t="s">
        <v>565</v>
      </c>
      <c r="AS792" s="259" t="s">
        <v>565</v>
      </c>
      <c r="AT792" s="259" t="s">
        <v>565</v>
      </c>
      <c r="AU792" s="259" t="s">
        <v>565</v>
      </c>
      <c r="AV792" s="259" t="s">
        <v>565</v>
      </c>
      <c r="AW792" s="259" t="s">
        <v>565</v>
      </c>
      <c r="AX792" s="259" t="s">
        <v>565</v>
      </c>
      <c r="AY792" s="259" t="s">
        <v>565</v>
      </c>
      <c r="AZ792" s="259" t="s">
        <v>565</v>
      </c>
      <c r="BA792" s="259" t="s">
        <v>565</v>
      </c>
    </row>
    <row r="793" spans="4:53">
      <c r="D793" s="259" t="s">
        <v>565</v>
      </c>
      <c r="E793" s="259" t="s">
        <v>565</v>
      </c>
      <c r="F793" s="259" t="s">
        <v>565</v>
      </c>
      <c r="G793" s="259" t="s">
        <v>565</v>
      </c>
      <c r="H793" s="259" t="s">
        <v>565</v>
      </c>
      <c r="I793" s="259" t="s">
        <v>565</v>
      </c>
      <c r="J793" s="259" t="s">
        <v>565</v>
      </c>
      <c r="K793" s="259" t="s">
        <v>565</v>
      </c>
      <c r="L793" s="259" t="s">
        <v>565</v>
      </c>
      <c r="M793" s="259" t="s">
        <v>565</v>
      </c>
      <c r="N793" s="259" t="s">
        <v>565</v>
      </c>
      <c r="O793" s="259" t="s">
        <v>565</v>
      </c>
      <c r="P793" s="259" t="s">
        <v>565</v>
      </c>
      <c r="Q793" s="259" t="s">
        <v>565</v>
      </c>
      <c r="R793" s="259" t="s">
        <v>565</v>
      </c>
      <c r="S793" s="259" t="s">
        <v>565</v>
      </c>
      <c r="T793" s="259" t="s">
        <v>565</v>
      </c>
      <c r="U793" s="259" t="s">
        <v>565</v>
      </c>
      <c r="V793" s="260" t="s">
        <v>565</v>
      </c>
      <c r="W793" s="260" t="s">
        <v>565</v>
      </c>
      <c r="X793" s="259" t="s">
        <v>565</v>
      </c>
      <c r="Y793" s="259" t="s">
        <v>565</v>
      </c>
      <c r="Z793" s="259" t="s">
        <v>565</v>
      </c>
      <c r="AA793" s="259" t="s">
        <v>565</v>
      </c>
      <c r="AB793" s="259" t="s">
        <v>565</v>
      </c>
      <c r="AC793" s="259" t="s">
        <v>565</v>
      </c>
      <c r="AD793" s="259" t="s">
        <v>565</v>
      </c>
      <c r="AE793" s="259" t="s">
        <v>565</v>
      </c>
      <c r="AF793" s="259" t="s">
        <v>565</v>
      </c>
      <c r="AG793" s="259" t="s">
        <v>565</v>
      </c>
      <c r="AH793" s="259" t="s">
        <v>565</v>
      </c>
      <c r="AI793" s="259" t="s">
        <v>565</v>
      </c>
      <c r="AJ793" s="259" t="s">
        <v>565</v>
      </c>
      <c r="AK793" s="259" t="s">
        <v>565</v>
      </c>
      <c r="AL793" s="259" t="s">
        <v>565</v>
      </c>
      <c r="AM793" s="259" t="s">
        <v>565</v>
      </c>
      <c r="AN793" s="259" t="s">
        <v>565</v>
      </c>
      <c r="AO793" s="259" t="s">
        <v>565</v>
      </c>
      <c r="AP793" s="259" t="s">
        <v>565</v>
      </c>
      <c r="AQ793" s="259" t="s">
        <v>565</v>
      </c>
      <c r="AR793" s="259" t="s">
        <v>565</v>
      </c>
      <c r="AS793" s="259" t="s">
        <v>565</v>
      </c>
      <c r="AT793" s="259" t="s">
        <v>565</v>
      </c>
      <c r="AU793" s="259" t="s">
        <v>565</v>
      </c>
      <c r="AV793" s="259" t="s">
        <v>565</v>
      </c>
      <c r="AW793" s="259" t="s">
        <v>565</v>
      </c>
      <c r="AX793" s="259" t="s">
        <v>565</v>
      </c>
      <c r="AY793" s="259" t="s">
        <v>565</v>
      </c>
      <c r="AZ793" s="259" t="s">
        <v>565</v>
      </c>
      <c r="BA793" s="259" t="s">
        <v>565</v>
      </c>
    </row>
    <row r="794" spans="4:53">
      <c r="D794" s="259" t="s">
        <v>565</v>
      </c>
      <c r="E794" s="259" t="s">
        <v>565</v>
      </c>
      <c r="F794" s="259" t="s">
        <v>565</v>
      </c>
      <c r="G794" s="259" t="s">
        <v>565</v>
      </c>
      <c r="H794" s="259" t="s">
        <v>565</v>
      </c>
      <c r="I794" s="259" t="s">
        <v>565</v>
      </c>
      <c r="J794" s="259" t="s">
        <v>565</v>
      </c>
      <c r="K794" s="259" t="s">
        <v>565</v>
      </c>
      <c r="L794" s="259" t="s">
        <v>565</v>
      </c>
      <c r="M794" s="259" t="s">
        <v>565</v>
      </c>
      <c r="N794" s="259" t="s">
        <v>565</v>
      </c>
      <c r="O794" s="259" t="s">
        <v>565</v>
      </c>
      <c r="P794" s="259" t="s">
        <v>565</v>
      </c>
      <c r="Q794" s="259" t="s">
        <v>565</v>
      </c>
      <c r="R794" s="259" t="s">
        <v>565</v>
      </c>
      <c r="S794" s="259" t="s">
        <v>565</v>
      </c>
      <c r="T794" s="259" t="s">
        <v>565</v>
      </c>
      <c r="U794" s="259" t="s">
        <v>565</v>
      </c>
      <c r="V794" s="260" t="s">
        <v>565</v>
      </c>
      <c r="W794" s="260" t="s">
        <v>565</v>
      </c>
      <c r="X794" s="259" t="s">
        <v>565</v>
      </c>
      <c r="Y794" s="259" t="s">
        <v>565</v>
      </c>
      <c r="Z794" s="259" t="s">
        <v>565</v>
      </c>
      <c r="AA794" s="259" t="s">
        <v>565</v>
      </c>
      <c r="AB794" s="259" t="s">
        <v>565</v>
      </c>
      <c r="AC794" s="259" t="s">
        <v>565</v>
      </c>
      <c r="AD794" s="259" t="s">
        <v>565</v>
      </c>
      <c r="AE794" s="259" t="s">
        <v>565</v>
      </c>
      <c r="AF794" s="259" t="s">
        <v>565</v>
      </c>
      <c r="AG794" s="259" t="s">
        <v>565</v>
      </c>
      <c r="AH794" s="259" t="s">
        <v>565</v>
      </c>
      <c r="AI794" s="259" t="s">
        <v>565</v>
      </c>
      <c r="AJ794" s="259" t="s">
        <v>565</v>
      </c>
      <c r="AK794" s="259" t="s">
        <v>565</v>
      </c>
      <c r="AL794" s="259" t="s">
        <v>565</v>
      </c>
      <c r="AM794" s="259" t="s">
        <v>565</v>
      </c>
      <c r="AN794" s="259" t="s">
        <v>565</v>
      </c>
      <c r="AO794" s="259" t="s">
        <v>565</v>
      </c>
      <c r="AP794" s="259" t="s">
        <v>565</v>
      </c>
      <c r="AQ794" s="259" t="s">
        <v>565</v>
      </c>
      <c r="AR794" s="259" t="s">
        <v>565</v>
      </c>
      <c r="AS794" s="259" t="s">
        <v>565</v>
      </c>
      <c r="AT794" s="259" t="s">
        <v>565</v>
      </c>
      <c r="AU794" s="259" t="s">
        <v>565</v>
      </c>
      <c r="AV794" s="259" t="s">
        <v>565</v>
      </c>
      <c r="AW794" s="259" t="s">
        <v>565</v>
      </c>
      <c r="AX794" s="259" t="s">
        <v>565</v>
      </c>
      <c r="AY794" s="259" t="s">
        <v>565</v>
      </c>
      <c r="AZ794" s="259" t="s">
        <v>565</v>
      </c>
      <c r="BA794" s="259" t="s">
        <v>565</v>
      </c>
    </row>
    <row r="795" spans="4:53">
      <c r="D795" s="259" t="s">
        <v>565</v>
      </c>
      <c r="E795" s="259" t="s">
        <v>565</v>
      </c>
      <c r="F795" s="259" t="s">
        <v>565</v>
      </c>
      <c r="G795" s="259" t="s">
        <v>565</v>
      </c>
      <c r="H795" s="259" t="s">
        <v>565</v>
      </c>
      <c r="I795" s="259" t="s">
        <v>565</v>
      </c>
      <c r="J795" s="259" t="s">
        <v>565</v>
      </c>
      <c r="K795" s="259" t="s">
        <v>565</v>
      </c>
      <c r="L795" s="259" t="s">
        <v>565</v>
      </c>
      <c r="M795" s="259" t="s">
        <v>565</v>
      </c>
      <c r="N795" s="259" t="s">
        <v>565</v>
      </c>
      <c r="O795" s="259" t="s">
        <v>565</v>
      </c>
      <c r="P795" s="259" t="s">
        <v>565</v>
      </c>
      <c r="Q795" s="259" t="s">
        <v>565</v>
      </c>
      <c r="R795" s="259" t="s">
        <v>565</v>
      </c>
      <c r="S795" s="259" t="s">
        <v>565</v>
      </c>
      <c r="T795" s="259" t="s">
        <v>565</v>
      </c>
      <c r="U795" s="259" t="s">
        <v>565</v>
      </c>
      <c r="V795" s="260" t="s">
        <v>565</v>
      </c>
      <c r="W795" s="260" t="s">
        <v>565</v>
      </c>
      <c r="X795" s="259" t="s">
        <v>565</v>
      </c>
      <c r="Y795" s="259" t="s">
        <v>565</v>
      </c>
      <c r="Z795" s="259" t="s">
        <v>565</v>
      </c>
      <c r="AA795" s="259" t="s">
        <v>565</v>
      </c>
      <c r="AB795" s="259" t="s">
        <v>565</v>
      </c>
      <c r="AC795" s="259" t="s">
        <v>565</v>
      </c>
      <c r="AD795" s="259" t="s">
        <v>565</v>
      </c>
      <c r="AE795" s="259" t="s">
        <v>565</v>
      </c>
      <c r="AF795" s="259" t="s">
        <v>565</v>
      </c>
      <c r="AG795" s="259" t="s">
        <v>565</v>
      </c>
      <c r="AH795" s="259" t="s">
        <v>565</v>
      </c>
      <c r="AI795" s="259" t="s">
        <v>565</v>
      </c>
      <c r="AJ795" s="259" t="s">
        <v>565</v>
      </c>
      <c r="AK795" s="259" t="s">
        <v>565</v>
      </c>
      <c r="AL795" s="259" t="s">
        <v>565</v>
      </c>
      <c r="AM795" s="259" t="s">
        <v>565</v>
      </c>
      <c r="AN795" s="259" t="s">
        <v>565</v>
      </c>
      <c r="AO795" s="259" t="s">
        <v>565</v>
      </c>
      <c r="AP795" s="259" t="s">
        <v>565</v>
      </c>
      <c r="AQ795" s="259" t="s">
        <v>565</v>
      </c>
      <c r="AR795" s="259" t="s">
        <v>565</v>
      </c>
      <c r="AS795" s="259" t="s">
        <v>565</v>
      </c>
      <c r="AT795" s="259" t="s">
        <v>565</v>
      </c>
      <c r="AU795" s="259" t="s">
        <v>565</v>
      </c>
      <c r="AV795" s="259" t="s">
        <v>565</v>
      </c>
      <c r="AW795" s="259" t="s">
        <v>565</v>
      </c>
      <c r="AX795" s="259" t="s">
        <v>565</v>
      </c>
      <c r="AY795" s="259" t="s">
        <v>565</v>
      </c>
      <c r="AZ795" s="259" t="s">
        <v>565</v>
      </c>
      <c r="BA795" s="259" t="s">
        <v>565</v>
      </c>
    </row>
    <row r="796" spans="4:53">
      <c r="D796" s="259" t="s">
        <v>565</v>
      </c>
      <c r="E796" s="259" t="s">
        <v>565</v>
      </c>
      <c r="F796" s="259" t="s">
        <v>565</v>
      </c>
      <c r="G796" s="259" t="s">
        <v>565</v>
      </c>
      <c r="H796" s="259" t="s">
        <v>565</v>
      </c>
      <c r="I796" s="259" t="s">
        <v>565</v>
      </c>
      <c r="J796" s="259" t="s">
        <v>565</v>
      </c>
      <c r="K796" s="259" t="s">
        <v>565</v>
      </c>
      <c r="L796" s="259" t="s">
        <v>565</v>
      </c>
      <c r="M796" s="259" t="s">
        <v>565</v>
      </c>
      <c r="N796" s="259" t="s">
        <v>565</v>
      </c>
      <c r="O796" s="259" t="s">
        <v>565</v>
      </c>
      <c r="P796" s="259" t="s">
        <v>565</v>
      </c>
      <c r="Q796" s="259" t="s">
        <v>565</v>
      </c>
      <c r="R796" s="259" t="s">
        <v>565</v>
      </c>
      <c r="S796" s="259" t="s">
        <v>565</v>
      </c>
      <c r="T796" s="259" t="s">
        <v>565</v>
      </c>
      <c r="U796" s="259" t="s">
        <v>565</v>
      </c>
      <c r="V796" s="260" t="s">
        <v>565</v>
      </c>
      <c r="W796" s="260" t="s">
        <v>565</v>
      </c>
      <c r="X796" s="259" t="s">
        <v>565</v>
      </c>
      <c r="Y796" s="259" t="s">
        <v>565</v>
      </c>
      <c r="Z796" s="259" t="s">
        <v>565</v>
      </c>
      <c r="AA796" s="259" t="s">
        <v>565</v>
      </c>
      <c r="AB796" s="259" t="s">
        <v>565</v>
      </c>
      <c r="AC796" s="259" t="s">
        <v>565</v>
      </c>
      <c r="AD796" s="259" t="s">
        <v>565</v>
      </c>
      <c r="AE796" s="259" t="s">
        <v>565</v>
      </c>
      <c r="AF796" s="259" t="s">
        <v>565</v>
      </c>
      <c r="AG796" s="259" t="s">
        <v>565</v>
      </c>
      <c r="AH796" s="259" t="s">
        <v>565</v>
      </c>
      <c r="AI796" s="259" t="s">
        <v>565</v>
      </c>
      <c r="AJ796" s="259" t="s">
        <v>565</v>
      </c>
      <c r="AK796" s="259" t="s">
        <v>565</v>
      </c>
      <c r="AL796" s="259" t="s">
        <v>565</v>
      </c>
      <c r="AM796" s="259" t="s">
        <v>565</v>
      </c>
      <c r="AN796" s="259" t="s">
        <v>565</v>
      </c>
      <c r="AO796" s="259" t="s">
        <v>565</v>
      </c>
      <c r="AP796" s="259" t="s">
        <v>565</v>
      </c>
      <c r="AQ796" s="259" t="s">
        <v>565</v>
      </c>
      <c r="AR796" s="259" t="s">
        <v>565</v>
      </c>
      <c r="AS796" s="259" t="s">
        <v>565</v>
      </c>
      <c r="AT796" s="259" t="s">
        <v>565</v>
      </c>
      <c r="AU796" s="259" t="s">
        <v>565</v>
      </c>
      <c r="AV796" s="259" t="s">
        <v>565</v>
      </c>
      <c r="AW796" s="259" t="s">
        <v>565</v>
      </c>
      <c r="AX796" s="259" t="s">
        <v>565</v>
      </c>
      <c r="AY796" s="259" t="s">
        <v>565</v>
      </c>
      <c r="AZ796" s="259" t="s">
        <v>565</v>
      </c>
      <c r="BA796" s="259" t="s">
        <v>565</v>
      </c>
    </row>
    <row r="797" spans="4:53">
      <c r="D797" s="259" t="s">
        <v>565</v>
      </c>
      <c r="E797" s="259" t="s">
        <v>565</v>
      </c>
      <c r="F797" s="259" t="s">
        <v>565</v>
      </c>
      <c r="G797" s="259" t="s">
        <v>565</v>
      </c>
      <c r="H797" s="259" t="s">
        <v>565</v>
      </c>
      <c r="I797" s="259" t="s">
        <v>565</v>
      </c>
      <c r="J797" s="259" t="s">
        <v>565</v>
      </c>
      <c r="K797" s="259" t="s">
        <v>565</v>
      </c>
      <c r="L797" s="259" t="s">
        <v>565</v>
      </c>
      <c r="M797" s="259" t="s">
        <v>565</v>
      </c>
      <c r="N797" s="259" t="s">
        <v>565</v>
      </c>
      <c r="O797" s="259" t="s">
        <v>565</v>
      </c>
      <c r="P797" s="259" t="s">
        <v>565</v>
      </c>
      <c r="Q797" s="259" t="s">
        <v>565</v>
      </c>
      <c r="R797" s="259" t="s">
        <v>565</v>
      </c>
      <c r="S797" s="259" t="s">
        <v>565</v>
      </c>
      <c r="T797" s="259" t="s">
        <v>565</v>
      </c>
      <c r="U797" s="259" t="s">
        <v>565</v>
      </c>
      <c r="V797" s="260" t="s">
        <v>565</v>
      </c>
      <c r="W797" s="260" t="s">
        <v>565</v>
      </c>
      <c r="X797" s="259" t="s">
        <v>565</v>
      </c>
      <c r="Y797" s="259" t="s">
        <v>565</v>
      </c>
      <c r="Z797" s="259" t="s">
        <v>565</v>
      </c>
      <c r="AA797" s="259" t="s">
        <v>565</v>
      </c>
      <c r="AB797" s="259" t="s">
        <v>565</v>
      </c>
      <c r="AC797" s="259" t="s">
        <v>565</v>
      </c>
      <c r="AD797" s="259" t="s">
        <v>565</v>
      </c>
      <c r="AE797" s="259" t="s">
        <v>565</v>
      </c>
      <c r="AF797" s="259" t="s">
        <v>565</v>
      </c>
      <c r="AG797" s="259" t="s">
        <v>565</v>
      </c>
      <c r="AH797" s="259" t="s">
        <v>565</v>
      </c>
      <c r="AI797" s="259" t="s">
        <v>565</v>
      </c>
      <c r="AJ797" s="259" t="s">
        <v>565</v>
      </c>
      <c r="AK797" s="259" t="s">
        <v>565</v>
      </c>
      <c r="AL797" s="259" t="s">
        <v>565</v>
      </c>
      <c r="AM797" s="259" t="s">
        <v>565</v>
      </c>
      <c r="AN797" s="259" t="s">
        <v>565</v>
      </c>
      <c r="AO797" s="259" t="s">
        <v>565</v>
      </c>
      <c r="AP797" s="259" t="s">
        <v>565</v>
      </c>
      <c r="AQ797" s="259" t="s">
        <v>565</v>
      </c>
      <c r="AR797" s="259" t="s">
        <v>565</v>
      </c>
      <c r="AS797" s="259" t="s">
        <v>565</v>
      </c>
      <c r="AT797" s="259" t="s">
        <v>565</v>
      </c>
      <c r="AU797" s="259" t="s">
        <v>565</v>
      </c>
      <c r="AV797" s="259" t="s">
        <v>565</v>
      </c>
      <c r="AW797" s="259" t="s">
        <v>565</v>
      </c>
      <c r="AX797" s="259" t="s">
        <v>565</v>
      </c>
      <c r="AY797" s="259" t="s">
        <v>565</v>
      </c>
      <c r="AZ797" s="259" t="s">
        <v>565</v>
      </c>
      <c r="BA797" s="259" t="s">
        <v>565</v>
      </c>
    </row>
    <row r="798" spans="4:53">
      <c r="D798" s="259" t="s">
        <v>565</v>
      </c>
      <c r="E798" s="259" t="s">
        <v>565</v>
      </c>
      <c r="F798" s="259" t="s">
        <v>565</v>
      </c>
      <c r="G798" s="259" t="s">
        <v>565</v>
      </c>
      <c r="H798" s="259" t="s">
        <v>565</v>
      </c>
      <c r="I798" s="259" t="s">
        <v>565</v>
      </c>
      <c r="J798" s="259" t="s">
        <v>565</v>
      </c>
      <c r="K798" s="259" t="s">
        <v>565</v>
      </c>
      <c r="L798" s="259" t="s">
        <v>565</v>
      </c>
      <c r="M798" s="259" t="s">
        <v>565</v>
      </c>
      <c r="N798" s="259" t="s">
        <v>565</v>
      </c>
      <c r="O798" s="259" t="s">
        <v>565</v>
      </c>
      <c r="P798" s="259" t="s">
        <v>565</v>
      </c>
      <c r="Q798" s="259" t="s">
        <v>565</v>
      </c>
      <c r="R798" s="259" t="s">
        <v>565</v>
      </c>
      <c r="S798" s="259" t="s">
        <v>565</v>
      </c>
      <c r="T798" s="259" t="s">
        <v>565</v>
      </c>
      <c r="U798" s="259" t="s">
        <v>565</v>
      </c>
      <c r="V798" s="260" t="s">
        <v>565</v>
      </c>
      <c r="W798" s="260" t="s">
        <v>565</v>
      </c>
      <c r="X798" s="259" t="s">
        <v>565</v>
      </c>
      <c r="Y798" s="259" t="s">
        <v>565</v>
      </c>
      <c r="Z798" s="259" t="s">
        <v>565</v>
      </c>
      <c r="AA798" s="259" t="s">
        <v>565</v>
      </c>
      <c r="AB798" s="259" t="s">
        <v>565</v>
      </c>
      <c r="AC798" s="259" t="s">
        <v>565</v>
      </c>
      <c r="AD798" s="259" t="s">
        <v>565</v>
      </c>
      <c r="AE798" s="259" t="s">
        <v>565</v>
      </c>
      <c r="AF798" s="259" t="s">
        <v>565</v>
      </c>
      <c r="AG798" s="259" t="s">
        <v>565</v>
      </c>
      <c r="AH798" s="259" t="s">
        <v>565</v>
      </c>
      <c r="AI798" s="259" t="s">
        <v>565</v>
      </c>
      <c r="AJ798" s="259" t="s">
        <v>565</v>
      </c>
      <c r="AK798" s="259" t="s">
        <v>565</v>
      </c>
      <c r="AL798" s="259" t="s">
        <v>565</v>
      </c>
      <c r="AM798" s="259" t="s">
        <v>565</v>
      </c>
      <c r="AN798" s="259" t="s">
        <v>565</v>
      </c>
      <c r="AO798" s="259" t="s">
        <v>565</v>
      </c>
      <c r="AP798" s="259" t="s">
        <v>565</v>
      </c>
      <c r="AQ798" s="259" t="s">
        <v>565</v>
      </c>
      <c r="AR798" s="259" t="s">
        <v>565</v>
      </c>
      <c r="AS798" s="259" t="s">
        <v>565</v>
      </c>
      <c r="AT798" s="259" t="s">
        <v>565</v>
      </c>
      <c r="AU798" s="259" t="s">
        <v>565</v>
      </c>
      <c r="AV798" s="259" t="s">
        <v>565</v>
      </c>
      <c r="AW798" s="259" t="s">
        <v>565</v>
      </c>
      <c r="AX798" s="259" t="s">
        <v>565</v>
      </c>
      <c r="AY798" s="259" t="s">
        <v>565</v>
      </c>
      <c r="AZ798" s="259" t="s">
        <v>565</v>
      </c>
      <c r="BA798" s="259" t="s">
        <v>565</v>
      </c>
    </row>
    <row r="799" spans="4:53">
      <c r="D799" s="259" t="s">
        <v>565</v>
      </c>
      <c r="E799" s="259" t="s">
        <v>565</v>
      </c>
      <c r="F799" s="259" t="s">
        <v>565</v>
      </c>
      <c r="G799" s="259" t="s">
        <v>565</v>
      </c>
      <c r="H799" s="259" t="s">
        <v>565</v>
      </c>
      <c r="I799" s="259" t="s">
        <v>565</v>
      </c>
      <c r="J799" s="259" t="s">
        <v>565</v>
      </c>
      <c r="K799" s="259" t="s">
        <v>565</v>
      </c>
      <c r="L799" s="259" t="s">
        <v>565</v>
      </c>
      <c r="M799" s="259" t="s">
        <v>565</v>
      </c>
      <c r="N799" s="259" t="s">
        <v>565</v>
      </c>
      <c r="O799" s="259" t="s">
        <v>565</v>
      </c>
      <c r="P799" s="259" t="s">
        <v>565</v>
      </c>
      <c r="Q799" s="259" t="s">
        <v>565</v>
      </c>
      <c r="R799" s="259" t="s">
        <v>565</v>
      </c>
      <c r="S799" s="259" t="s">
        <v>565</v>
      </c>
      <c r="T799" s="259" t="s">
        <v>565</v>
      </c>
      <c r="U799" s="259" t="s">
        <v>565</v>
      </c>
      <c r="V799" s="260" t="s">
        <v>565</v>
      </c>
      <c r="W799" s="260" t="s">
        <v>565</v>
      </c>
      <c r="X799" s="259" t="s">
        <v>565</v>
      </c>
      <c r="Y799" s="259" t="s">
        <v>565</v>
      </c>
      <c r="Z799" s="259" t="s">
        <v>565</v>
      </c>
      <c r="AA799" s="259" t="s">
        <v>565</v>
      </c>
      <c r="AB799" s="259" t="s">
        <v>565</v>
      </c>
      <c r="AC799" s="259" t="s">
        <v>565</v>
      </c>
      <c r="AD799" s="259" t="s">
        <v>565</v>
      </c>
      <c r="AE799" s="259" t="s">
        <v>565</v>
      </c>
      <c r="AF799" s="259" t="s">
        <v>565</v>
      </c>
      <c r="AG799" s="259" t="s">
        <v>565</v>
      </c>
      <c r="AH799" s="259" t="s">
        <v>565</v>
      </c>
      <c r="AI799" s="259" t="s">
        <v>565</v>
      </c>
      <c r="AJ799" s="259" t="s">
        <v>565</v>
      </c>
      <c r="AK799" s="259" t="s">
        <v>565</v>
      </c>
      <c r="AL799" s="259" t="s">
        <v>565</v>
      </c>
      <c r="AM799" s="259" t="s">
        <v>565</v>
      </c>
      <c r="AN799" s="259" t="s">
        <v>565</v>
      </c>
      <c r="AO799" s="259" t="s">
        <v>565</v>
      </c>
      <c r="AP799" s="259" t="s">
        <v>565</v>
      </c>
      <c r="AQ799" s="259" t="s">
        <v>565</v>
      </c>
      <c r="AR799" s="259" t="s">
        <v>565</v>
      </c>
      <c r="AS799" s="259" t="s">
        <v>565</v>
      </c>
      <c r="AT799" s="259" t="s">
        <v>565</v>
      </c>
      <c r="AU799" s="259" t="s">
        <v>565</v>
      </c>
      <c r="AV799" s="259" t="s">
        <v>565</v>
      </c>
      <c r="AW799" s="259" t="s">
        <v>565</v>
      </c>
      <c r="AX799" s="259" t="s">
        <v>565</v>
      </c>
      <c r="AY799" s="259" t="s">
        <v>565</v>
      </c>
      <c r="AZ799" s="259" t="s">
        <v>565</v>
      </c>
      <c r="BA799" s="259" t="s">
        <v>565</v>
      </c>
    </row>
    <row r="800" spans="4:53">
      <c r="D800" s="259" t="s">
        <v>565</v>
      </c>
      <c r="E800" s="259" t="s">
        <v>565</v>
      </c>
      <c r="F800" s="259" t="s">
        <v>565</v>
      </c>
      <c r="G800" s="259" t="s">
        <v>565</v>
      </c>
      <c r="H800" s="259" t="s">
        <v>565</v>
      </c>
      <c r="I800" s="259" t="s">
        <v>565</v>
      </c>
      <c r="J800" s="259" t="s">
        <v>565</v>
      </c>
      <c r="K800" s="259" t="s">
        <v>565</v>
      </c>
      <c r="L800" s="259" t="s">
        <v>565</v>
      </c>
      <c r="M800" s="259" t="s">
        <v>565</v>
      </c>
      <c r="N800" s="259" t="s">
        <v>565</v>
      </c>
      <c r="O800" s="259" t="s">
        <v>565</v>
      </c>
      <c r="P800" s="259" t="s">
        <v>565</v>
      </c>
      <c r="Q800" s="259" t="s">
        <v>565</v>
      </c>
      <c r="R800" s="259" t="s">
        <v>565</v>
      </c>
      <c r="S800" s="259" t="s">
        <v>565</v>
      </c>
      <c r="T800" s="259" t="s">
        <v>565</v>
      </c>
      <c r="U800" s="259" t="s">
        <v>565</v>
      </c>
      <c r="V800" s="260" t="s">
        <v>565</v>
      </c>
      <c r="W800" s="260" t="s">
        <v>565</v>
      </c>
      <c r="X800" s="259" t="s">
        <v>565</v>
      </c>
      <c r="Y800" s="259" t="s">
        <v>565</v>
      </c>
      <c r="Z800" s="259" t="s">
        <v>565</v>
      </c>
      <c r="AA800" s="259" t="s">
        <v>565</v>
      </c>
      <c r="AB800" s="259" t="s">
        <v>565</v>
      </c>
      <c r="AC800" s="259" t="s">
        <v>565</v>
      </c>
      <c r="AD800" s="259" t="s">
        <v>565</v>
      </c>
      <c r="AE800" s="259" t="s">
        <v>565</v>
      </c>
      <c r="AF800" s="259" t="s">
        <v>565</v>
      </c>
      <c r="AG800" s="259" t="s">
        <v>565</v>
      </c>
      <c r="AH800" s="259" t="s">
        <v>565</v>
      </c>
      <c r="AI800" s="259" t="s">
        <v>565</v>
      </c>
      <c r="AJ800" s="259" t="s">
        <v>565</v>
      </c>
      <c r="AK800" s="259" t="s">
        <v>565</v>
      </c>
      <c r="AL800" s="259" t="s">
        <v>565</v>
      </c>
      <c r="AM800" s="259" t="s">
        <v>565</v>
      </c>
      <c r="AN800" s="259" t="s">
        <v>565</v>
      </c>
      <c r="AO800" s="259" t="s">
        <v>565</v>
      </c>
      <c r="AP800" s="259" t="s">
        <v>565</v>
      </c>
      <c r="AQ800" s="259" t="s">
        <v>565</v>
      </c>
      <c r="AR800" s="259" t="s">
        <v>565</v>
      </c>
      <c r="AS800" s="259" t="s">
        <v>565</v>
      </c>
      <c r="AT800" s="259" t="s">
        <v>565</v>
      </c>
      <c r="AU800" s="259" t="s">
        <v>565</v>
      </c>
      <c r="AV800" s="259" t="s">
        <v>565</v>
      </c>
      <c r="AW800" s="259" t="s">
        <v>565</v>
      </c>
      <c r="AX800" s="259" t="s">
        <v>565</v>
      </c>
      <c r="AY800" s="259" t="s">
        <v>565</v>
      </c>
      <c r="AZ800" s="259" t="s">
        <v>565</v>
      </c>
      <c r="BA800" s="259" t="s">
        <v>565</v>
      </c>
    </row>
    <row r="801" spans="4:53">
      <c r="D801" s="259" t="s">
        <v>565</v>
      </c>
      <c r="E801" s="259" t="s">
        <v>565</v>
      </c>
      <c r="F801" s="259" t="s">
        <v>565</v>
      </c>
      <c r="G801" s="259" t="s">
        <v>565</v>
      </c>
      <c r="H801" s="259" t="s">
        <v>565</v>
      </c>
      <c r="I801" s="259" t="s">
        <v>565</v>
      </c>
      <c r="J801" s="259" t="s">
        <v>565</v>
      </c>
      <c r="K801" s="259" t="s">
        <v>565</v>
      </c>
      <c r="L801" s="259" t="s">
        <v>565</v>
      </c>
      <c r="M801" s="259" t="s">
        <v>565</v>
      </c>
      <c r="N801" s="259" t="s">
        <v>565</v>
      </c>
      <c r="O801" s="259" t="s">
        <v>565</v>
      </c>
      <c r="P801" s="259" t="s">
        <v>565</v>
      </c>
      <c r="Q801" s="259" t="s">
        <v>565</v>
      </c>
      <c r="R801" s="259" t="s">
        <v>565</v>
      </c>
      <c r="S801" s="259" t="s">
        <v>565</v>
      </c>
      <c r="T801" s="259" t="s">
        <v>565</v>
      </c>
      <c r="U801" s="259" t="s">
        <v>565</v>
      </c>
      <c r="V801" s="260" t="s">
        <v>565</v>
      </c>
      <c r="W801" s="260" t="s">
        <v>565</v>
      </c>
      <c r="X801" s="259" t="s">
        <v>565</v>
      </c>
      <c r="Y801" s="259" t="s">
        <v>565</v>
      </c>
      <c r="Z801" s="259" t="s">
        <v>565</v>
      </c>
      <c r="AA801" s="259" t="s">
        <v>565</v>
      </c>
      <c r="AB801" s="259" t="s">
        <v>565</v>
      </c>
      <c r="AC801" s="259" t="s">
        <v>565</v>
      </c>
      <c r="AD801" s="259" t="s">
        <v>565</v>
      </c>
      <c r="AE801" s="259" t="s">
        <v>565</v>
      </c>
      <c r="AF801" s="259" t="s">
        <v>565</v>
      </c>
      <c r="AG801" s="259" t="s">
        <v>565</v>
      </c>
      <c r="AH801" s="259" t="s">
        <v>565</v>
      </c>
      <c r="AI801" s="259" t="s">
        <v>565</v>
      </c>
      <c r="AJ801" s="259" t="s">
        <v>565</v>
      </c>
      <c r="AK801" s="259" t="s">
        <v>565</v>
      </c>
      <c r="AL801" s="259" t="s">
        <v>565</v>
      </c>
      <c r="AM801" s="259" t="s">
        <v>565</v>
      </c>
      <c r="AN801" s="259" t="s">
        <v>565</v>
      </c>
      <c r="AO801" s="259" t="s">
        <v>565</v>
      </c>
      <c r="AP801" s="259" t="s">
        <v>565</v>
      </c>
      <c r="AQ801" s="259" t="s">
        <v>565</v>
      </c>
      <c r="AR801" s="259" t="s">
        <v>565</v>
      </c>
      <c r="AS801" s="259" t="s">
        <v>565</v>
      </c>
      <c r="AT801" s="259" t="s">
        <v>565</v>
      </c>
      <c r="AU801" s="259" t="s">
        <v>565</v>
      </c>
      <c r="AV801" s="259" t="s">
        <v>565</v>
      </c>
      <c r="AW801" s="259" t="s">
        <v>565</v>
      </c>
      <c r="AX801" s="259" t="s">
        <v>565</v>
      </c>
      <c r="AY801" s="259" t="s">
        <v>565</v>
      </c>
      <c r="AZ801" s="259" t="s">
        <v>565</v>
      </c>
      <c r="BA801" s="259" t="s">
        <v>565</v>
      </c>
    </row>
    <row r="802" spans="4:53">
      <c r="D802" s="259" t="s">
        <v>565</v>
      </c>
      <c r="E802" s="259" t="s">
        <v>565</v>
      </c>
      <c r="F802" s="259" t="s">
        <v>565</v>
      </c>
      <c r="G802" s="259" t="s">
        <v>565</v>
      </c>
      <c r="H802" s="259" t="s">
        <v>565</v>
      </c>
      <c r="I802" s="259" t="s">
        <v>565</v>
      </c>
      <c r="J802" s="259" t="s">
        <v>565</v>
      </c>
      <c r="K802" s="259" t="s">
        <v>565</v>
      </c>
      <c r="L802" s="259" t="s">
        <v>565</v>
      </c>
      <c r="M802" s="259" t="s">
        <v>565</v>
      </c>
      <c r="N802" s="259" t="s">
        <v>565</v>
      </c>
      <c r="O802" s="259" t="s">
        <v>565</v>
      </c>
      <c r="P802" s="259" t="s">
        <v>565</v>
      </c>
      <c r="Q802" s="259" t="s">
        <v>565</v>
      </c>
      <c r="R802" s="259" t="s">
        <v>565</v>
      </c>
      <c r="S802" s="259" t="s">
        <v>565</v>
      </c>
      <c r="T802" s="259" t="s">
        <v>565</v>
      </c>
      <c r="U802" s="259" t="s">
        <v>565</v>
      </c>
      <c r="V802" s="260" t="s">
        <v>565</v>
      </c>
      <c r="W802" s="260" t="s">
        <v>565</v>
      </c>
      <c r="X802" s="259" t="s">
        <v>565</v>
      </c>
      <c r="Y802" s="259" t="s">
        <v>565</v>
      </c>
      <c r="Z802" s="259" t="s">
        <v>565</v>
      </c>
      <c r="AA802" s="259" t="s">
        <v>565</v>
      </c>
      <c r="AB802" s="259" t="s">
        <v>565</v>
      </c>
      <c r="AC802" s="259" t="s">
        <v>565</v>
      </c>
      <c r="AD802" s="259" t="s">
        <v>565</v>
      </c>
      <c r="AE802" s="259" t="s">
        <v>565</v>
      </c>
      <c r="AF802" s="259" t="s">
        <v>565</v>
      </c>
      <c r="AG802" s="259" t="s">
        <v>565</v>
      </c>
      <c r="AH802" s="259" t="s">
        <v>565</v>
      </c>
      <c r="AI802" s="259" t="s">
        <v>565</v>
      </c>
      <c r="AJ802" s="259" t="s">
        <v>565</v>
      </c>
      <c r="AK802" s="259" t="s">
        <v>565</v>
      </c>
      <c r="AL802" s="259" t="s">
        <v>565</v>
      </c>
      <c r="AM802" s="259" t="s">
        <v>565</v>
      </c>
      <c r="AN802" s="259" t="s">
        <v>565</v>
      </c>
      <c r="AO802" s="259" t="s">
        <v>565</v>
      </c>
      <c r="AP802" s="259" t="s">
        <v>565</v>
      </c>
      <c r="AQ802" s="259" t="s">
        <v>565</v>
      </c>
      <c r="AR802" s="259" t="s">
        <v>565</v>
      </c>
      <c r="AS802" s="259" t="s">
        <v>565</v>
      </c>
      <c r="AT802" s="259" t="s">
        <v>565</v>
      </c>
      <c r="AU802" s="259" t="s">
        <v>565</v>
      </c>
      <c r="AV802" s="259" t="s">
        <v>565</v>
      </c>
      <c r="AW802" s="259" t="s">
        <v>565</v>
      </c>
      <c r="AX802" s="259" t="s">
        <v>565</v>
      </c>
      <c r="AY802" s="259" t="s">
        <v>565</v>
      </c>
      <c r="AZ802" s="259" t="s">
        <v>565</v>
      </c>
      <c r="BA802" s="259" t="s">
        <v>565</v>
      </c>
    </row>
    <row r="803" spans="4:53">
      <c r="D803" s="259" t="s">
        <v>565</v>
      </c>
      <c r="E803" s="259" t="s">
        <v>565</v>
      </c>
      <c r="F803" s="259" t="s">
        <v>565</v>
      </c>
      <c r="G803" s="259" t="s">
        <v>565</v>
      </c>
      <c r="H803" s="259" t="s">
        <v>565</v>
      </c>
      <c r="I803" s="259" t="s">
        <v>565</v>
      </c>
      <c r="J803" s="259" t="s">
        <v>565</v>
      </c>
      <c r="K803" s="259" t="s">
        <v>565</v>
      </c>
      <c r="L803" s="259" t="s">
        <v>565</v>
      </c>
      <c r="M803" s="259" t="s">
        <v>565</v>
      </c>
      <c r="N803" s="259" t="s">
        <v>565</v>
      </c>
      <c r="O803" s="259" t="s">
        <v>565</v>
      </c>
      <c r="P803" s="259" t="s">
        <v>565</v>
      </c>
      <c r="Q803" s="259" t="s">
        <v>565</v>
      </c>
      <c r="R803" s="259" t="s">
        <v>565</v>
      </c>
      <c r="S803" s="259" t="s">
        <v>565</v>
      </c>
      <c r="T803" s="259" t="s">
        <v>565</v>
      </c>
      <c r="U803" s="259" t="s">
        <v>565</v>
      </c>
      <c r="V803" s="260" t="s">
        <v>565</v>
      </c>
      <c r="W803" s="260" t="s">
        <v>565</v>
      </c>
      <c r="X803" s="259" t="s">
        <v>565</v>
      </c>
      <c r="Y803" s="259" t="s">
        <v>565</v>
      </c>
      <c r="Z803" s="259" t="s">
        <v>565</v>
      </c>
      <c r="AA803" s="259" t="s">
        <v>565</v>
      </c>
      <c r="AB803" s="259" t="s">
        <v>565</v>
      </c>
      <c r="AC803" s="259" t="s">
        <v>565</v>
      </c>
      <c r="AD803" s="259" t="s">
        <v>565</v>
      </c>
      <c r="AE803" s="259" t="s">
        <v>565</v>
      </c>
      <c r="AF803" s="259" t="s">
        <v>565</v>
      </c>
      <c r="AG803" s="259" t="s">
        <v>565</v>
      </c>
      <c r="AH803" s="259" t="s">
        <v>565</v>
      </c>
      <c r="AI803" s="259" t="s">
        <v>565</v>
      </c>
      <c r="AJ803" s="259" t="s">
        <v>565</v>
      </c>
      <c r="AK803" s="259" t="s">
        <v>565</v>
      </c>
      <c r="AL803" s="259" t="s">
        <v>565</v>
      </c>
      <c r="AM803" s="259" t="s">
        <v>565</v>
      </c>
      <c r="AN803" s="259" t="s">
        <v>565</v>
      </c>
      <c r="AO803" s="259" t="s">
        <v>565</v>
      </c>
      <c r="AP803" s="259" t="s">
        <v>565</v>
      </c>
      <c r="AQ803" s="259" t="s">
        <v>565</v>
      </c>
      <c r="AR803" s="259" t="s">
        <v>565</v>
      </c>
      <c r="AS803" s="259" t="s">
        <v>565</v>
      </c>
      <c r="AT803" s="259" t="s">
        <v>565</v>
      </c>
      <c r="AU803" s="259" t="s">
        <v>565</v>
      </c>
      <c r="AV803" s="259" t="s">
        <v>565</v>
      </c>
      <c r="AW803" s="259" t="s">
        <v>565</v>
      </c>
      <c r="AX803" s="259" t="s">
        <v>565</v>
      </c>
      <c r="AY803" s="259" t="s">
        <v>565</v>
      </c>
      <c r="AZ803" s="259" t="s">
        <v>565</v>
      </c>
      <c r="BA803" s="259" t="s">
        <v>565</v>
      </c>
    </row>
    <row r="804" spans="4:53">
      <c r="D804" s="259" t="s">
        <v>565</v>
      </c>
      <c r="E804" s="259" t="s">
        <v>565</v>
      </c>
      <c r="F804" s="259" t="s">
        <v>565</v>
      </c>
      <c r="G804" s="259" t="s">
        <v>565</v>
      </c>
      <c r="H804" s="259" t="s">
        <v>565</v>
      </c>
      <c r="I804" s="259" t="s">
        <v>565</v>
      </c>
      <c r="J804" s="259" t="s">
        <v>565</v>
      </c>
      <c r="K804" s="259" t="s">
        <v>565</v>
      </c>
      <c r="L804" s="259" t="s">
        <v>565</v>
      </c>
      <c r="M804" s="259" t="s">
        <v>565</v>
      </c>
      <c r="N804" s="259" t="s">
        <v>565</v>
      </c>
      <c r="O804" s="259" t="s">
        <v>565</v>
      </c>
      <c r="P804" s="259" t="s">
        <v>565</v>
      </c>
      <c r="Q804" s="259" t="s">
        <v>565</v>
      </c>
      <c r="R804" s="259" t="s">
        <v>565</v>
      </c>
      <c r="S804" s="259" t="s">
        <v>565</v>
      </c>
      <c r="T804" s="259" t="s">
        <v>565</v>
      </c>
      <c r="U804" s="259" t="s">
        <v>565</v>
      </c>
      <c r="V804" s="260" t="s">
        <v>565</v>
      </c>
      <c r="W804" s="260" t="s">
        <v>565</v>
      </c>
      <c r="X804" s="259" t="s">
        <v>565</v>
      </c>
      <c r="Y804" s="259" t="s">
        <v>565</v>
      </c>
      <c r="Z804" s="259" t="s">
        <v>565</v>
      </c>
      <c r="AA804" s="259" t="s">
        <v>565</v>
      </c>
      <c r="AB804" s="259" t="s">
        <v>565</v>
      </c>
      <c r="AC804" s="259" t="s">
        <v>565</v>
      </c>
      <c r="AD804" s="259" t="s">
        <v>565</v>
      </c>
      <c r="AE804" s="259" t="s">
        <v>565</v>
      </c>
      <c r="AF804" s="259" t="s">
        <v>565</v>
      </c>
      <c r="AG804" s="259" t="s">
        <v>565</v>
      </c>
      <c r="AH804" s="259" t="s">
        <v>565</v>
      </c>
      <c r="AI804" s="259" t="s">
        <v>565</v>
      </c>
      <c r="AJ804" s="259" t="s">
        <v>565</v>
      </c>
      <c r="AK804" s="259" t="s">
        <v>565</v>
      </c>
      <c r="AL804" s="259" t="s">
        <v>565</v>
      </c>
      <c r="AM804" s="259" t="s">
        <v>565</v>
      </c>
      <c r="AN804" s="259" t="s">
        <v>565</v>
      </c>
      <c r="AO804" s="259" t="s">
        <v>565</v>
      </c>
      <c r="AP804" s="259" t="s">
        <v>565</v>
      </c>
      <c r="AQ804" s="259" t="s">
        <v>565</v>
      </c>
      <c r="AR804" s="259" t="s">
        <v>565</v>
      </c>
      <c r="AS804" s="259" t="s">
        <v>565</v>
      </c>
      <c r="AT804" s="259" t="s">
        <v>565</v>
      </c>
      <c r="AU804" s="259" t="s">
        <v>565</v>
      </c>
      <c r="AV804" s="259" t="s">
        <v>565</v>
      </c>
      <c r="AW804" s="259" t="s">
        <v>565</v>
      </c>
      <c r="AX804" s="259" t="s">
        <v>565</v>
      </c>
      <c r="AY804" s="259" t="s">
        <v>565</v>
      </c>
      <c r="AZ804" s="259" t="s">
        <v>565</v>
      </c>
      <c r="BA804" s="259" t="s">
        <v>565</v>
      </c>
    </row>
    <row r="805" spans="4:53">
      <c r="D805" s="259" t="s">
        <v>565</v>
      </c>
      <c r="E805" s="259" t="s">
        <v>565</v>
      </c>
      <c r="F805" s="259" t="s">
        <v>565</v>
      </c>
      <c r="G805" s="259" t="s">
        <v>565</v>
      </c>
      <c r="H805" s="259" t="s">
        <v>565</v>
      </c>
      <c r="I805" s="259" t="s">
        <v>565</v>
      </c>
      <c r="J805" s="259" t="s">
        <v>565</v>
      </c>
      <c r="K805" s="259" t="s">
        <v>565</v>
      </c>
      <c r="L805" s="259" t="s">
        <v>565</v>
      </c>
      <c r="M805" s="259" t="s">
        <v>565</v>
      </c>
      <c r="N805" s="259" t="s">
        <v>565</v>
      </c>
      <c r="O805" s="259" t="s">
        <v>565</v>
      </c>
      <c r="P805" s="259" t="s">
        <v>565</v>
      </c>
      <c r="Q805" s="259" t="s">
        <v>565</v>
      </c>
      <c r="R805" s="259" t="s">
        <v>565</v>
      </c>
      <c r="S805" s="259" t="s">
        <v>565</v>
      </c>
      <c r="T805" s="259" t="s">
        <v>565</v>
      </c>
      <c r="U805" s="259" t="s">
        <v>565</v>
      </c>
      <c r="V805" s="260" t="s">
        <v>565</v>
      </c>
      <c r="W805" s="260" t="s">
        <v>565</v>
      </c>
      <c r="X805" s="259" t="s">
        <v>565</v>
      </c>
      <c r="Y805" s="259" t="s">
        <v>565</v>
      </c>
      <c r="Z805" s="259" t="s">
        <v>565</v>
      </c>
      <c r="AA805" s="259" t="s">
        <v>565</v>
      </c>
      <c r="AB805" s="259" t="s">
        <v>565</v>
      </c>
      <c r="AC805" s="259" t="s">
        <v>565</v>
      </c>
      <c r="AD805" s="259" t="s">
        <v>565</v>
      </c>
      <c r="AE805" s="259" t="s">
        <v>565</v>
      </c>
      <c r="AF805" s="259" t="s">
        <v>565</v>
      </c>
      <c r="AG805" s="259" t="s">
        <v>565</v>
      </c>
      <c r="AH805" s="259" t="s">
        <v>565</v>
      </c>
      <c r="AI805" s="259" t="s">
        <v>565</v>
      </c>
      <c r="AJ805" s="259" t="s">
        <v>565</v>
      </c>
      <c r="AK805" s="259" t="s">
        <v>565</v>
      </c>
      <c r="AL805" s="259" t="s">
        <v>565</v>
      </c>
      <c r="AM805" s="259" t="s">
        <v>565</v>
      </c>
      <c r="AN805" s="259" t="s">
        <v>565</v>
      </c>
      <c r="AO805" s="259" t="s">
        <v>565</v>
      </c>
      <c r="AP805" s="259" t="s">
        <v>565</v>
      </c>
      <c r="AQ805" s="259" t="s">
        <v>565</v>
      </c>
      <c r="AR805" s="259" t="s">
        <v>565</v>
      </c>
      <c r="AS805" s="259" t="s">
        <v>565</v>
      </c>
      <c r="AT805" s="259" t="s">
        <v>565</v>
      </c>
      <c r="AU805" s="259" t="s">
        <v>565</v>
      </c>
      <c r="AV805" s="259" t="s">
        <v>565</v>
      </c>
      <c r="AW805" s="259" t="s">
        <v>565</v>
      </c>
      <c r="AX805" s="259" t="s">
        <v>565</v>
      </c>
      <c r="AY805" s="259" t="s">
        <v>565</v>
      </c>
      <c r="AZ805" s="259" t="s">
        <v>565</v>
      </c>
      <c r="BA805" s="259" t="s">
        <v>565</v>
      </c>
    </row>
    <row r="806" spans="4:53">
      <c r="D806" s="259" t="s">
        <v>565</v>
      </c>
      <c r="E806" s="259" t="s">
        <v>565</v>
      </c>
      <c r="F806" s="259" t="s">
        <v>565</v>
      </c>
      <c r="G806" s="259" t="s">
        <v>565</v>
      </c>
      <c r="H806" s="259" t="s">
        <v>565</v>
      </c>
      <c r="I806" s="259" t="s">
        <v>565</v>
      </c>
      <c r="J806" s="259" t="s">
        <v>565</v>
      </c>
      <c r="K806" s="259" t="s">
        <v>565</v>
      </c>
      <c r="L806" s="259" t="s">
        <v>565</v>
      </c>
      <c r="M806" s="259" t="s">
        <v>565</v>
      </c>
      <c r="N806" s="259" t="s">
        <v>565</v>
      </c>
      <c r="O806" s="259" t="s">
        <v>565</v>
      </c>
      <c r="P806" s="259" t="s">
        <v>565</v>
      </c>
      <c r="Q806" s="259" t="s">
        <v>565</v>
      </c>
      <c r="R806" s="259" t="s">
        <v>565</v>
      </c>
      <c r="S806" s="259" t="s">
        <v>565</v>
      </c>
      <c r="T806" s="259" t="s">
        <v>565</v>
      </c>
      <c r="U806" s="259" t="s">
        <v>565</v>
      </c>
      <c r="V806" s="260" t="s">
        <v>565</v>
      </c>
      <c r="W806" s="260" t="s">
        <v>565</v>
      </c>
      <c r="X806" s="259" t="s">
        <v>565</v>
      </c>
      <c r="Y806" s="259" t="s">
        <v>565</v>
      </c>
      <c r="Z806" s="259" t="s">
        <v>565</v>
      </c>
      <c r="AA806" s="259" t="s">
        <v>565</v>
      </c>
      <c r="AB806" s="259" t="s">
        <v>565</v>
      </c>
      <c r="AC806" s="259" t="s">
        <v>565</v>
      </c>
      <c r="AD806" s="259" t="s">
        <v>565</v>
      </c>
      <c r="AE806" s="259" t="s">
        <v>565</v>
      </c>
      <c r="AF806" s="259" t="s">
        <v>565</v>
      </c>
      <c r="AG806" s="259" t="s">
        <v>565</v>
      </c>
      <c r="AH806" s="259" t="s">
        <v>565</v>
      </c>
      <c r="AI806" s="259" t="s">
        <v>565</v>
      </c>
      <c r="AJ806" s="259" t="s">
        <v>565</v>
      </c>
      <c r="AK806" s="259" t="s">
        <v>565</v>
      </c>
      <c r="AL806" s="259" t="s">
        <v>565</v>
      </c>
      <c r="AM806" s="259" t="s">
        <v>565</v>
      </c>
      <c r="AN806" s="259" t="s">
        <v>565</v>
      </c>
      <c r="AO806" s="259" t="s">
        <v>565</v>
      </c>
      <c r="AP806" s="259" t="s">
        <v>565</v>
      </c>
      <c r="AQ806" s="259" t="s">
        <v>565</v>
      </c>
      <c r="AR806" s="259" t="s">
        <v>565</v>
      </c>
      <c r="AS806" s="259" t="s">
        <v>565</v>
      </c>
      <c r="AT806" s="259" t="s">
        <v>565</v>
      </c>
      <c r="AU806" s="259" t="s">
        <v>565</v>
      </c>
      <c r="AV806" s="259" t="s">
        <v>565</v>
      </c>
      <c r="AW806" s="259" t="s">
        <v>565</v>
      </c>
      <c r="AX806" s="259" t="s">
        <v>565</v>
      </c>
      <c r="AY806" s="259" t="s">
        <v>565</v>
      </c>
      <c r="AZ806" s="259" t="s">
        <v>565</v>
      </c>
      <c r="BA806" s="259" t="s">
        <v>565</v>
      </c>
    </row>
    <row r="807" spans="4:53">
      <c r="D807" s="259" t="s">
        <v>565</v>
      </c>
      <c r="E807" s="259" t="s">
        <v>565</v>
      </c>
      <c r="F807" s="259" t="s">
        <v>565</v>
      </c>
      <c r="G807" s="259" t="s">
        <v>565</v>
      </c>
      <c r="H807" s="259" t="s">
        <v>565</v>
      </c>
      <c r="I807" s="259" t="s">
        <v>565</v>
      </c>
      <c r="J807" s="259" t="s">
        <v>565</v>
      </c>
      <c r="K807" s="259" t="s">
        <v>565</v>
      </c>
      <c r="L807" s="259" t="s">
        <v>565</v>
      </c>
      <c r="M807" s="259" t="s">
        <v>565</v>
      </c>
      <c r="N807" s="259" t="s">
        <v>565</v>
      </c>
      <c r="O807" s="259" t="s">
        <v>565</v>
      </c>
      <c r="P807" s="259" t="s">
        <v>565</v>
      </c>
      <c r="Q807" s="259" t="s">
        <v>565</v>
      </c>
      <c r="R807" s="259" t="s">
        <v>565</v>
      </c>
      <c r="S807" s="259" t="s">
        <v>565</v>
      </c>
      <c r="T807" s="259" t="s">
        <v>565</v>
      </c>
      <c r="U807" s="259" t="s">
        <v>565</v>
      </c>
      <c r="V807" s="260" t="s">
        <v>565</v>
      </c>
      <c r="W807" s="260" t="s">
        <v>565</v>
      </c>
      <c r="X807" s="259" t="s">
        <v>565</v>
      </c>
      <c r="Y807" s="259" t="s">
        <v>565</v>
      </c>
      <c r="Z807" s="259" t="s">
        <v>565</v>
      </c>
      <c r="AA807" s="259" t="s">
        <v>565</v>
      </c>
      <c r="AB807" s="259" t="s">
        <v>565</v>
      </c>
      <c r="AC807" s="259" t="s">
        <v>565</v>
      </c>
      <c r="AD807" s="259" t="s">
        <v>565</v>
      </c>
      <c r="AE807" s="259" t="s">
        <v>565</v>
      </c>
      <c r="AF807" s="259" t="s">
        <v>565</v>
      </c>
      <c r="AG807" s="259" t="s">
        <v>565</v>
      </c>
      <c r="AH807" s="259" t="s">
        <v>565</v>
      </c>
      <c r="AI807" s="259" t="s">
        <v>565</v>
      </c>
      <c r="AJ807" s="259" t="s">
        <v>565</v>
      </c>
      <c r="AK807" s="259" t="s">
        <v>565</v>
      </c>
      <c r="AL807" s="259" t="s">
        <v>565</v>
      </c>
      <c r="AM807" s="259" t="s">
        <v>565</v>
      </c>
      <c r="AN807" s="259" t="s">
        <v>565</v>
      </c>
      <c r="AO807" s="259" t="s">
        <v>565</v>
      </c>
      <c r="AP807" s="259" t="s">
        <v>565</v>
      </c>
      <c r="AQ807" s="259" t="s">
        <v>565</v>
      </c>
      <c r="AR807" s="259" t="s">
        <v>565</v>
      </c>
      <c r="AS807" s="259" t="s">
        <v>565</v>
      </c>
      <c r="AT807" s="259" t="s">
        <v>565</v>
      </c>
      <c r="AU807" s="259" t="s">
        <v>565</v>
      </c>
      <c r="AV807" s="259" t="s">
        <v>565</v>
      </c>
      <c r="AW807" s="259" t="s">
        <v>565</v>
      </c>
      <c r="AX807" s="259" t="s">
        <v>565</v>
      </c>
      <c r="AY807" s="259" t="s">
        <v>565</v>
      </c>
      <c r="AZ807" s="259" t="s">
        <v>565</v>
      </c>
      <c r="BA807" s="259" t="s">
        <v>565</v>
      </c>
    </row>
    <row r="808" spans="4:53">
      <c r="D808" s="259" t="s">
        <v>565</v>
      </c>
      <c r="E808" s="259" t="s">
        <v>565</v>
      </c>
      <c r="F808" s="259" t="s">
        <v>565</v>
      </c>
      <c r="G808" s="259" t="s">
        <v>565</v>
      </c>
      <c r="H808" s="259" t="s">
        <v>565</v>
      </c>
      <c r="I808" s="259" t="s">
        <v>565</v>
      </c>
      <c r="J808" s="259" t="s">
        <v>565</v>
      </c>
      <c r="K808" s="259" t="s">
        <v>565</v>
      </c>
      <c r="L808" s="259" t="s">
        <v>565</v>
      </c>
      <c r="M808" s="259" t="s">
        <v>565</v>
      </c>
      <c r="N808" s="259" t="s">
        <v>565</v>
      </c>
      <c r="O808" s="259" t="s">
        <v>565</v>
      </c>
      <c r="P808" s="259" t="s">
        <v>565</v>
      </c>
      <c r="Q808" s="259" t="s">
        <v>565</v>
      </c>
      <c r="R808" s="259" t="s">
        <v>565</v>
      </c>
      <c r="S808" s="259" t="s">
        <v>565</v>
      </c>
      <c r="T808" s="259" t="s">
        <v>565</v>
      </c>
      <c r="U808" s="259" t="s">
        <v>565</v>
      </c>
      <c r="V808" s="260" t="s">
        <v>565</v>
      </c>
      <c r="W808" s="260" t="s">
        <v>565</v>
      </c>
      <c r="X808" s="259" t="s">
        <v>565</v>
      </c>
      <c r="Y808" s="259" t="s">
        <v>565</v>
      </c>
      <c r="Z808" s="259" t="s">
        <v>565</v>
      </c>
      <c r="AA808" s="259" t="s">
        <v>565</v>
      </c>
      <c r="AB808" s="259" t="s">
        <v>565</v>
      </c>
      <c r="AC808" s="259" t="s">
        <v>565</v>
      </c>
      <c r="AD808" s="259" t="s">
        <v>565</v>
      </c>
      <c r="AE808" s="259" t="s">
        <v>565</v>
      </c>
      <c r="AF808" s="259" t="s">
        <v>565</v>
      </c>
      <c r="AG808" s="259" t="s">
        <v>565</v>
      </c>
      <c r="AH808" s="259" t="s">
        <v>565</v>
      </c>
      <c r="AI808" s="259" t="s">
        <v>565</v>
      </c>
      <c r="AJ808" s="259" t="s">
        <v>565</v>
      </c>
      <c r="AK808" s="259" t="s">
        <v>565</v>
      </c>
      <c r="AL808" s="259" t="s">
        <v>565</v>
      </c>
      <c r="AM808" s="259" t="s">
        <v>565</v>
      </c>
      <c r="AN808" s="259" t="s">
        <v>565</v>
      </c>
      <c r="AO808" s="259" t="s">
        <v>565</v>
      </c>
      <c r="AP808" s="259" t="s">
        <v>565</v>
      </c>
      <c r="AQ808" s="259" t="s">
        <v>565</v>
      </c>
      <c r="AR808" s="259" t="s">
        <v>565</v>
      </c>
      <c r="AS808" s="259" t="s">
        <v>565</v>
      </c>
      <c r="AT808" s="259" t="s">
        <v>565</v>
      </c>
      <c r="AU808" s="259" t="s">
        <v>565</v>
      </c>
      <c r="AV808" s="259" t="s">
        <v>565</v>
      </c>
      <c r="AW808" s="259" t="s">
        <v>565</v>
      </c>
      <c r="AX808" s="259" t="s">
        <v>565</v>
      </c>
      <c r="AY808" s="259" t="s">
        <v>565</v>
      </c>
      <c r="AZ808" s="259" t="s">
        <v>565</v>
      </c>
      <c r="BA808" s="259" t="s">
        <v>565</v>
      </c>
    </row>
    <row r="809" spans="4:53">
      <c r="D809" s="259" t="s">
        <v>565</v>
      </c>
      <c r="E809" s="259" t="s">
        <v>565</v>
      </c>
      <c r="F809" s="259" t="s">
        <v>565</v>
      </c>
      <c r="G809" s="259" t="s">
        <v>565</v>
      </c>
      <c r="H809" s="259" t="s">
        <v>565</v>
      </c>
      <c r="I809" s="259" t="s">
        <v>565</v>
      </c>
      <c r="J809" s="259" t="s">
        <v>565</v>
      </c>
      <c r="K809" s="259" t="s">
        <v>565</v>
      </c>
      <c r="L809" s="259" t="s">
        <v>565</v>
      </c>
      <c r="M809" s="259" t="s">
        <v>565</v>
      </c>
      <c r="N809" s="259" t="s">
        <v>565</v>
      </c>
      <c r="O809" s="259" t="s">
        <v>565</v>
      </c>
      <c r="P809" s="259" t="s">
        <v>565</v>
      </c>
      <c r="Q809" s="259" t="s">
        <v>565</v>
      </c>
      <c r="R809" s="259" t="s">
        <v>565</v>
      </c>
      <c r="S809" s="259" t="s">
        <v>565</v>
      </c>
      <c r="T809" s="259" t="s">
        <v>565</v>
      </c>
      <c r="U809" s="259" t="s">
        <v>565</v>
      </c>
      <c r="V809" s="260" t="s">
        <v>565</v>
      </c>
      <c r="W809" s="260" t="s">
        <v>565</v>
      </c>
      <c r="X809" s="259" t="s">
        <v>565</v>
      </c>
      <c r="Y809" s="259" t="s">
        <v>565</v>
      </c>
      <c r="Z809" s="259" t="s">
        <v>565</v>
      </c>
      <c r="AA809" s="259" t="s">
        <v>565</v>
      </c>
      <c r="AB809" s="259" t="s">
        <v>565</v>
      </c>
      <c r="AC809" s="259" t="s">
        <v>565</v>
      </c>
      <c r="AD809" s="259" t="s">
        <v>565</v>
      </c>
      <c r="AE809" s="259" t="s">
        <v>565</v>
      </c>
      <c r="AF809" s="259" t="s">
        <v>565</v>
      </c>
      <c r="AG809" s="259" t="s">
        <v>565</v>
      </c>
      <c r="AH809" s="259" t="s">
        <v>565</v>
      </c>
      <c r="AI809" s="259" t="s">
        <v>565</v>
      </c>
      <c r="AJ809" s="259" t="s">
        <v>565</v>
      </c>
      <c r="AK809" s="259" t="s">
        <v>565</v>
      </c>
      <c r="AL809" s="259" t="s">
        <v>565</v>
      </c>
      <c r="AM809" s="259" t="s">
        <v>565</v>
      </c>
      <c r="AN809" s="259" t="s">
        <v>565</v>
      </c>
      <c r="AO809" s="259" t="s">
        <v>565</v>
      </c>
      <c r="AP809" s="259" t="s">
        <v>565</v>
      </c>
      <c r="AQ809" s="259" t="s">
        <v>565</v>
      </c>
      <c r="AR809" s="259" t="s">
        <v>565</v>
      </c>
      <c r="AS809" s="259" t="s">
        <v>565</v>
      </c>
      <c r="AT809" s="259" t="s">
        <v>565</v>
      </c>
      <c r="AU809" s="259" t="s">
        <v>565</v>
      </c>
      <c r="AV809" s="259" t="s">
        <v>565</v>
      </c>
      <c r="AW809" s="259" t="s">
        <v>565</v>
      </c>
      <c r="AX809" s="259" t="s">
        <v>565</v>
      </c>
      <c r="AY809" s="259" t="s">
        <v>565</v>
      </c>
      <c r="AZ809" s="259" t="s">
        <v>565</v>
      </c>
      <c r="BA809" s="259" t="s">
        <v>565</v>
      </c>
    </row>
    <row r="810" spans="4:53">
      <c r="D810" s="259" t="s">
        <v>565</v>
      </c>
      <c r="E810" s="259" t="s">
        <v>565</v>
      </c>
      <c r="F810" s="259" t="s">
        <v>565</v>
      </c>
      <c r="G810" s="259" t="s">
        <v>565</v>
      </c>
      <c r="H810" s="259" t="s">
        <v>565</v>
      </c>
      <c r="I810" s="259" t="s">
        <v>565</v>
      </c>
      <c r="J810" s="259" t="s">
        <v>565</v>
      </c>
      <c r="K810" s="259" t="s">
        <v>565</v>
      </c>
      <c r="L810" s="259" t="s">
        <v>565</v>
      </c>
      <c r="M810" s="259" t="s">
        <v>565</v>
      </c>
      <c r="N810" s="259" t="s">
        <v>565</v>
      </c>
      <c r="O810" s="259" t="s">
        <v>565</v>
      </c>
      <c r="P810" s="259" t="s">
        <v>565</v>
      </c>
      <c r="Q810" s="259" t="s">
        <v>565</v>
      </c>
      <c r="R810" s="259" t="s">
        <v>565</v>
      </c>
      <c r="S810" s="259" t="s">
        <v>565</v>
      </c>
      <c r="T810" s="259" t="s">
        <v>565</v>
      </c>
      <c r="U810" s="259" t="s">
        <v>565</v>
      </c>
      <c r="V810" s="260" t="s">
        <v>565</v>
      </c>
      <c r="W810" s="260" t="s">
        <v>565</v>
      </c>
      <c r="X810" s="259" t="s">
        <v>565</v>
      </c>
      <c r="Y810" s="259" t="s">
        <v>565</v>
      </c>
      <c r="Z810" s="259" t="s">
        <v>565</v>
      </c>
      <c r="AA810" s="259" t="s">
        <v>565</v>
      </c>
      <c r="AB810" s="259" t="s">
        <v>565</v>
      </c>
      <c r="AC810" s="259" t="s">
        <v>565</v>
      </c>
      <c r="AD810" s="259" t="s">
        <v>565</v>
      </c>
      <c r="AE810" s="259" t="s">
        <v>565</v>
      </c>
      <c r="AF810" s="259" t="s">
        <v>565</v>
      </c>
      <c r="AG810" s="259" t="s">
        <v>565</v>
      </c>
      <c r="AH810" s="259" t="s">
        <v>565</v>
      </c>
      <c r="AI810" s="259" t="s">
        <v>565</v>
      </c>
      <c r="AJ810" s="259" t="s">
        <v>565</v>
      </c>
      <c r="AK810" s="259" t="s">
        <v>565</v>
      </c>
      <c r="AL810" s="259" t="s">
        <v>565</v>
      </c>
      <c r="AM810" s="259" t="s">
        <v>565</v>
      </c>
      <c r="AN810" s="259" t="s">
        <v>565</v>
      </c>
      <c r="AO810" s="259" t="s">
        <v>565</v>
      </c>
      <c r="AP810" s="259" t="s">
        <v>565</v>
      </c>
      <c r="AQ810" s="259" t="s">
        <v>565</v>
      </c>
      <c r="AR810" s="259" t="s">
        <v>565</v>
      </c>
      <c r="AS810" s="259" t="s">
        <v>565</v>
      </c>
      <c r="AT810" s="259" t="s">
        <v>565</v>
      </c>
      <c r="AU810" s="259" t="s">
        <v>565</v>
      </c>
      <c r="AV810" s="259" t="s">
        <v>565</v>
      </c>
      <c r="AW810" s="259" t="s">
        <v>565</v>
      </c>
      <c r="AX810" s="259" t="s">
        <v>565</v>
      </c>
      <c r="AY810" s="259" t="s">
        <v>565</v>
      </c>
      <c r="AZ810" s="259" t="s">
        <v>565</v>
      </c>
      <c r="BA810" s="259" t="s">
        <v>565</v>
      </c>
    </row>
    <row r="811" spans="4:53">
      <c r="D811" s="259" t="s">
        <v>565</v>
      </c>
      <c r="E811" s="259" t="s">
        <v>565</v>
      </c>
      <c r="F811" s="259" t="s">
        <v>565</v>
      </c>
      <c r="G811" s="259" t="s">
        <v>565</v>
      </c>
      <c r="H811" s="259" t="s">
        <v>565</v>
      </c>
      <c r="I811" s="259" t="s">
        <v>565</v>
      </c>
      <c r="J811" s="259" t="s">
        <v>565</v>
      </c>
      <c r="K811" s="259" t="s">
        <v>565</v>
      </c>
      <c r="L811" s="259" t="s">
        <v>565</v>
      </c>
      <c r="M811" s="259" t="s">
        <v>565</v>
      </c>
      <c r="N811" s="259" t="s">
        <v>565</v>
      </c>
      <c r="O811" s="259" t="s">
        <v>565</v>
      </c>
      <c r="P811" s="259" t="s">
        <v>565</v>
      </c>
      <c r="Q811" s="259" t="s">
        <v>565</v>
      </c>
      <c r="R811" s="259" t="s">
        <v>565</v>
      </c>
      <c r="S811" s="259" t="s">
        <v>565</v>
      </c>
      <c r="T811" s="259" t="s">
        <v>565</v>
      </c>
      <c r="U811" s="259" t="s">
        <v>565</v>
      </c>
      <c r="V811" s="260" t="s">
        <v>565</v>
      </c>
      <c r="W811" s="260" t="s">
        <v>565</v>
      </c>
      <c r="X811" s="259" t="s">
        <v>565</v>
      </c>
      <c r="Y811" s="259" t="s">
        <v>565</v>
      </c>
      <c r="Z811" s="259" t="s">
        <v>565</v>
      </c>
      <c r="AA811" s="259" t="s">
        <v>565</v>
      </c>
      <c r="AB811" s="259" t="s">
        <v>565</v>
      </c>
      <c r="AC811" s="259" t="s">
        <v>565</v>
      </c>
      <c r="AD811" s="259" t="s">
        <v>565</v>
      </c>
      <c r="AE811" s="259" t="s">
        <v>565</v>
      </c>
      <c r="AF811" s="259" t="s">
        <v>565</v>
      </c>
      <c r="AG811" s="259" t="s">
        <v>565</v>
      </c>
      <c r="AH811" s="259" t="s">
        <v>565</v>
      </c>
      <c r="AI811" s="259" t="s">
        <v>565</v>
      </c>
      <c r="AJ811" s="259" t="s">
        <v>565</v>
      </c>
      <c r="AK811" s="259" t="s">
        <v>565</v>
      </c>
      <c r="AL811" s="259" t="s">
        <v>565</v>
      </c>
      <c r="AM811" s="259" t="s">
        <v>565</v>
      </c>
      <c r="AN811" s="259" t="s">
        <v>565</v>
      </c>
      <c r="AO811" s="259" t="s">
        <v>565</v>
      </c>
      <c r="AP811" s="259" t="s">
        <v>565</v>
      </c>
      <c r="AQ811" s="259" t="s">
        <v>565</v>
      </c>
      <c r="AR811" s="259" t="s">
        <v>565</v>
      </c>
      <c r="AS811" s="259" t="s">
        <v>565</v>
      </c>
      <c r="AT811" s="259" t="s">
        <v>565</v>
      </c>
      <c r="AU811" s="259" t="s">
        <v>565</v>
      </c>
      <c r="AV811" s="259" t="s">
        <v>565</v>
      </c>
      <c r="AW811" s="259" t="s">
        <v>565</v>
      </c>
      <c r="AX811" s="259" t="s">
        <v>565</v>
      </c>
      <c r="AY811" s="259" t="s">
        <v>565</v>
      </c>
      <c r="AZ811" s="259" t="s">
        <v>565</v>
      </c>
      <c r="BA811" s="259" t="s">
        <v>565</v>
      </c>
    </row>
    <row r="812" spans="4:53">
      <c r="D812" s="259" t="s">
        <v>565</v>
      </c>
      <c r="E812" s="259" t="s">
        <v>565</v>
      </c>
      <c r="F812" s="259" t="s">
        <v>565</v>
      </c>
      <c r="G812" s="259" t="s">
        <v>565</v>
      </c>
      <c r="H812" s="259" t="s">
        <v>565</v>
      </c>
      <c r="I812" s="259" t="s">
        <v>565</v>
      </c>
      <c r="J812" s="259" t="s">
        <v>565</v>
      </c>
      <c r="K812" s="259" t="s">
        <v>565</v>
      </c>
      <c r="L812" s="259" t="s">
        <v>565</v>
      </c>
      <c r="M812" s="259" t="s">
        <v>565</v>
      </c>
      <c r="N812" s="259" t="s">
        <v>565</v>
      </c>
      <c r="O812" s="259" t="s">
        <v>565</v>
      </c>
      <c r="P812" s="259" t="s">
        <v>565</v>
      </c>
      <c r="Q812" s="259" t="s">
        <v>565</v>
      </c>
      <c r="R812" s="259" t="s">
        <v>565</v>
      </c>
      <c r="S812" s="259" t="s">
        <v>565</v>
      </c>
      <c r="T812" s="259" t="s">
        <v>565</v>
      </c>
      <c r="U812" s="259" t="s">
        <v>565</v>
      </c>
      <c r="V812" s="260" t="s">
        <v>565</v>
      </c>
      <c r="W812" s="260" t="s">
        <v>565</v>
      </c>
      <c r="X812" s="259" t="s">
        <v>565</v>
      </c>
      <c r="Y812" s="259" t="s">
        <v>565</v>
      </c>
      <c r="Z812" s="259" t="s">
        <v>565</v>
      </c>
      <c r="AA812" s="259" t="s">
        <v>565</v>
      </c>
      <c r="AB812" s="259" t="s">
        <v>565</v>
      </c>
      <c r="AC812" s="259" t="s">
        <v>565</v>
      </c>
      <c r="AD812" s="259" t="s">
        <v>565</v>
      </c>
      <c r="AE812" s="259" t="s">
        <v>565</v>
      </c>
      <c r="AF812" s="259" t="s">
        <v>565</v>
      </c>
      <c r="AG812" s="259" t="s">
        <v>565</v>
      </c>
      <c r="AH812" s="259" t="s">
        <v>565</v>
      </c>
      <c r="AI812" s="259" t="s">
        <v>565</v>
      </c>
      <c r="AJ812" s="259" t="s">
        <v>565</v>
      </c>
      <c r="AK812" s="259" t="s">
        <v>565</v>
      </c>
      <c r="AL812" s="259" t="s">
        <v>565</v>
      </c>
      <c r="AM812" s="259" t="s">
        <v>565</v>
      </c>
      <c r="AN812" s="259" t="s">
        <v>565</v>
      </c>
      <c r="AO812" s="259" t="s">
        <v>565</v>
      </c>
      <c r="AP812" s="259" t="s">
        <v>565</v>
      </c>
      <c r="AQ812" s="259" t="s">
        <v>565</v>
      </c>
      <c r="AR812" s="259" t="s">
        <v>565</v>
      </c>
      <c r="AS812" s="259" t="s">
        <v>565</v>
      </c>
      <c r="AT812" s="259" t="s">
        <v>565</v>
      </c>
      <c r="AU812" s="259" t="s">
        <v>565</v>
      </c>
      <c r="AV812" s="259" t="s">
        <v>565</v>
      </c>
      <c r="AW812" s="259" t="s">
        <v>565</v>
      </c>
      <c r="AX812" s="259" t="s">
        <v>565</v>
      </c>
      <c r="AY812" s="259" t="s">
        <v>565</v>
      </c>
      <c r="AZ812" s="259" t="s">
        <v>565</v>
      </c>
      <c r="BA812" s="259" t="s">
        <v>565</v>
      </c>
    </row>
    <row r="813" spans="4:53">
      <c r="D813" s="259" t="s">
        <v>565</v>
      </c>
      <c r="E813" s="259" t="s">
        <v>565</v>
      </c>
      <c r="F813" s="259" t="s">
        <v>565</v>
      </c>
      <c r="G813" s="259" t="s">
        <v>565</v>
      </c>
      <c r="H813" s="259" t="s">
        <v>565</v>
      </c>
      <c r="I813" s="259" t="s">
        <v>565</v>
      </c>
      <c r="J813" s="259" t="s">
        <v>565</v>
      </c>
      <c r="K813" s="259" t="s">
        <v>565</v>
      </c>
      <c r="L813" s="259" t="s">
        <v>565</v>
      </c>
      <c r="M813" s="259" t="s">
        <v>565</v>
      </c>
      <c r="N813" s="259" t="s">
        <v>565</v>
      </c>
      <c r="O813" s="259" t="s">
        <v>565</v>
      </c>
      <c r="P813" s="259" t="s">
        <v>565</v>
      </c>
      <c r="Q813" s="259" t="s">
        <v>565</v>
      </c>
      <c r="R813" s="259" t="s">
        <v>565</v>
      </c>
      <c r="S813" s="259" t="s">
        <v>565</v>
      </c>
      <c r="T813" s="259" t="s">
        <v>565</v>
      </c>
      <c r="U813" s="259" t="s">
        <v>565</v>
      </c>
      <c r="V813" s="260" t="s">
        <v>565</v>
      </c>
      <c r="W813" s="260" t="s">
        <v>565</v>
      </c>
      <c r="X813" s="259" t="s">
        <v>565</v>
      </c>
      <c r="Y813" s="259" t="s">
        <v>565</v>
      </c>
      <c r="Z813" s="259" t="s">
        <v>565</v>
      </c>
      <c r="AA813" s="259" t="s">
        <v>565</v>
      </c>
      <c r="AB813" s="259" t="s">
        <v>565</v>
      </c>
      <c r="AC813" s="259" t="s">
        <v>565</v>
      </c>
      <c r="AD813" s="259" t="s">
        <v>565</v>
      </c>
      <c r="AE813" s="259" t="s">
        <v>565</v>
      </c>
      <c r="AF813" s="259" t="s">
        <v>565</v>
      </c>
      <c r="AG813" s="259" t="s">
        <v>565</v>
      </c>
      <c r="AH813" s="259" t="s">
        <v>565</v>
      </c>
      <c r="AI813" s="259" t="s">
        <v>565</v>
      </c>
      <c r="AJ813" s="259" t="s">
        <v>565</v>
      </c>
      <c r="AK813" s="259" t="s">
        <v>565</v>
      </c>
      <c r="AL813" s="259" t="s">
        <v>565</v>
      </c>
      <c r="AM813" s="259" t="s">
        <v>565</v>
      </c>
      <c r="AN813" s="259" t="s">
        <v>565</v>
      </c>
      <c r="AO813" s="259" t="s">
        <v>565</v>
      </c>
      <c r="AP813" s="259" t="s">
        <v>565</v>
      </c>
      <c r="AQ813" s="259" t="s">
        <v>565</v>
      </c>
      <c r="AR813" s="259" t="s">
        <v>565</v>
      </c>
      <c r="AS813" s="259" t="s">
        <v>565</v>
      </c>
      <c r="AT813" s="259" t="s">
        <v>565</v>
      </c>
      <c r="AU813" s="259" t="s">
        <v>565</v>
      </c>
      <c r="AV813" s="259" t="s">
        <v>565</v>
      </c>
      <c r="AW813" s="259" t="s">
        <v>565</v>
      </c>
      <c r="AX813" s="259" t="s">
        <v>565</v>
      </c>
      <c r="AY813" s="259" t="s">
        <v>565</v>
      </c>
      <c r="AZ813" s="259" t="s">
        <v>565</v>
      </c>
      <c r="BA813" s="259" t="s">
        <v>565</v>
      </c>
    </row>
    <row r="814" spans="4:53">
      <c r="D814" s="259" t="s">
        <v>565</v>
      </c>
      <c r="E814" s="259" t="s">
        <v>565</v>
      </c>
      <c r="F814" s="259" t="s">
        <v>565</v>
      </c>
      <c r="G814" s="259" t="s">
        <v>565</v>
      </c>
      <c r="H814" s="259" t="s">
        <v>565</v>
      </c>
      <c r="I814" s="259" t="s">
        <v>565</v>
      </c>
      <c r="J814" s="259" t="s">
        <v>565</v>
      </c>
      <c r="K814" s="259" t="s">
        <v>565</v>
      </c>
      <c r="L814" s="259" t="s">
        <v>565</v>
      </c>
      <c r="M814" s="259" t="s">
        <v>565</v>
      </c>
      <c r="N814" s="259" t="s">
        <v>565</v>
      </c>
      <c r="O814" s="259" t="s">
        <v>565</v>
      </c>
      <c r="P814" s="259" t="s">
        <v>565</v>
      </c>
      <c r="Q814" s="259" t="s">
        <v>565</v>
      </c>
      <c r="R814" s="259" t="s">
        <v>565</v>
      </c>
      <c r="S814" s="259" t="s">
        <v>565</v>
      </c>
      <c r="T814" s="259" t="s">
        <v>565</v>
      </c>
      <c r="U814" s="259" t="s">
        <v>565</v>
      </c>
      <c r="V814" s="260" t="s">
        <v>565</v>
      </c>
      <c r="W814" s="260" t="s">
        <v>565</v>
      </c>
      <c r="X814" s="259" t="s">
        <v>565</v>
      </c>
      <c r="Y814" s="259" t="s">
        <v>565</v>
      </c>
      <c r="Z814" s="259" t="s">
        <v>565</v>
      </c>
      <c r="AA814" s="259" t="s">
        <v>565</v>
      </c>
      <c r="AB814" s="259" t="s">
        <v>565</v>
      </c>
      <c r="AC814" s="259" t="s">
        <v>565</v>
      </c>
      <c r="AD814" s="259" t="s">
        <v>565</v>
      </c>
      <c r="AE814" s="259" t="s">
        <v>565</v>
      </c>
      <c r="AF814" s="259" t="s">
        <v>565</v>
      </c>
      <c r="AG814" s="259" t="s">
        <v>565</v>
      </c>
      <c r="AH814" s="259" t="s">
        <v>565</v>
      </c>
      <c r="AI814" s="259" t="s">
        <v>565</v>
      </c>
      <c r="AJ814" s="259" t="s">
        <v>565</v>
      </c>
      <c r="AK814" s="259" t="s">
        <v>565</v>
      </c>
      <c r="AL814" s="259" t="s">
        <v>565</v>
      </c>
      <c r="AM814" s="259" t="s">
        <v>565</v>
      </c>
      <c r="AN814" s="259" t="s">
        <v>565</v>
      </c>
      <c r="AO814" s="259" t="s">
        <v>565</v>
      </c>
      <c r="AP814" s="259" t="s">
        <v>565</v>
      </c>
      <c r="AQ814" s="259" t="s">
        <v>565</v>
      </c>
      <c r="AR814" s="259" t="s">
        <v>565</v>
      </c>
      <c r="AS814" s="259" t="s">
        <v>565</v>
      </c>
      <c r="AT814" s="259" t="s">
        <v>565</v>
      </c>
      <c r="AU814" s="259" t="s">
        <v>565</v>
      </c>
      <c r="AV814" s="259" t="s">
        <v>565</v>
      </c>
      <c r="AW814" s="259" t="s">
        <v>565</v>
      </c>
      <c r="AX814" s="259" t="s">
        <v>565</v>
      </c>
      <c r="AY814" s="259" t="s">
        <v>565</v>
      </c>
      <c r="AZ814" s="259" t="s">
        <v>565</v>
      </c>
      <c r="BA814" s="259" t="s">
        <v>565</v>
      </c>
    </row>
    <row r="815" spans="4:53">
      <c r="D815" s="259" t="s">
        <v>565</v>
      </c>
      <c r="E815" s="259" t="s">
        <v>565</v>
      </c>
      <c r="F815" s="259" t="s">
        <v>565</v>
      </c>
      <c r="G815" s="259" t="s">
        <v>565</v>
      </c>
      <c r="H815" s="259" t="s">
        <v>565</v>
      </c>
      <c r="I815" s="259" t="s">
        <v>565</v>
      </c>
      <c r="J815" s="259" t="s">
        <v>565</v>
      </c>
      <c r="K815" s="259" t="s">
        <v>565</v>
      </c>
      <c r="L815" s="259" t="s">
        <v>565</v>
      </c>
      <c r="M815" s="259" t="s">
        <v>565</v>
      </c>
      <c r="N815" s="259" t="s">
        <v>565</v>
      </c>
      <c r="O815" s="259" t="s">
        <v>565</v>
      </c>
      <c r="P815" s="259" t="s">
        <v>565</v>
      </c>
      <c r="Q815" s="259" t="s">
        <v>565</v>
      </c>
      <c r="R815" s="259" t="s">
        <v>565</v>
      </c>
      <c r="S815" s="259" t="s">
        <v>565</v>
      </c>
      <c r="T815" s="259" t="s">
        <v>565</v>
      </c>
      <c r="U815" s="259" t="s">
        <v>565</v>
      </c>
      <c r="V815" s="260" t="s">
        <v>565</v>
      </c>
      <c r="W815" s="260" t="s">
        <v>565</v>
      </c>
      <c r="X815" s="259" t="s">
        <v>565</v>
      </c>
      <c r="Y815" s="259" t="s">
        <v>565</v>
      </c>
      <c r="Z815" s="259" t="s">
        <v>565</v>
      </c>
      <c r="AA815" s="259" t="s">
        <v>565</v>
      </c>
      <c r="AB815" s="259" t="s">
        <v>565</v>
      </c>
      <c r="AC815" s="259" t="s">
        <v>565</v>
      </c>
      <c r="AD815" s="259" t="s">
        <v>565</v>
      </c>
      <c r="AE815" s="259" t="s">
        <v>565</v>
      </c>
      <c r="AF815" s="259" t="s">
        <v>565</v>
      </c>
      <c r="AG815" s="259" t="s">
        <v>565</v>
      </c>
      <c r="AH815" s="259" t="s">
        <v>565</v>
      </c>
      <c r="AI815" s="259" t="s">
        <v>565</v>
      </c>
      <c r="AJ815" s="259" t="s">
        <v>565</v>
      </c>
      <c r="AK815" s="259" t="s">
        <v>565</v>
      </c>
      <c r="AL815" s="259" t="s">
        <v>565</v>
      </c>
      <c r="AM815" s="259" t="s">
        <v>565</v>
      </c>
      <c r="AN815" s="259" t="s">
        <v>565</v>
      </c>
      <c r="AO815" s="259" t="s">
        <v>565</v>
      </c>
      <c r="AP815" s="259" t="s">
        <v>565</v>
      </c>
      <c r="AQ815" s="259" t="s">
        <v>565</v>
      </c>
      <c r="AR815" s="259" t="s">
        <v>565</v>
      </c>
      <c r="AS815" s="259" t="s">
        <v>565</v>
      </c>
      <c r="AT815" s="259" t="s">
        <v>565</v>
      </c>
      <c r="AU815" s="259" t="s">
        <v>565</v>
      </c>
      <c r="AV815" s="259" t="s">
        <v>565</v>
      </c>
      <c r="AW815" s="259" t="s">
        <v>565</v>
      </c>
      <c r="AX815" s="259" t="s">
        <v>565</v>
      </c>
      <c r="AY815" s="259" t="s">
        <v>565</v>
      </c>
      <c r="AZ815" s="259" t="s">
        <v>565</v>
      </c>
      <c r="BA815" s="259" t="s">
        <v>565</v>
      </c>
    </row>
    <row r="816" spans="4:53">
      <c r="D816" s="259" t="s">
        <v>565</v>
      </c>
      <c r="E816" s="259" t="s">
        <v>565</v>
      </c>
      <c r="F816" s="259" t="s">
        <v>565</v>
      </c>
      <c r="G816" s="259" t="s">
        <v>565</v>
      </c>
      <c r="H816" s="259" t="s">
        <v>565</v>
      </c>
      <c r="I816" s="259" t="s">
        <v>565</v>
      </c>
      <c r="J816" s="259" t="s">
        <v>565</v>
      </c>
      <c r="K816" s="259" t="s">
        <v>565</v>
      </c>
      <c r="L816" s="259" t="s">
        <v>565</v>
      </c>
      <c r="M816" s="259" t="s">
        <v>565</v>
      </c>
      <c r="N816" s="259" t="s">
        <v>565</v>
      </c>
      <c r="O816" s="259" t="s">
        <v>565</v>
      </c>
      <c r="P816" s="259" t="s">
        <v>565</v>
      </c>
      <c r="Q816" s="259" t="s">
        <v>565</v>
      </c>
      <c r="R816" s="259" t="s">
        <v>565</v>
      </c>
      <c r="S816" s="259" t="s">
        <v>565</v>
      </c>
      <c r="T816" s="259" t="s">
        <v>565</v>
      </c>
      <c r="U816" s="259" t="s">
        <v>565</v>
      </c>
      <c r="V816" s="260" t="s">
        <v>565</v>
      </c>
      <c r="W816" s="260" t="s">
        <v>565</v>
      </c>
      <c r="X816" s="259" t="s">
        <v>565</v>
      </c>
      <c r="Y816" s="259" t="s">
        <v>565</v>
      </c>
      <c r="Z816" s="259" t="s">
        <v>565</v>
      </c>
      <c r="AA816" s="259" t="s">
        <v>565</v>
      </c>
      <c r="AB816" s="259" t="s">
        <v>565</v>
      </c>
      <c r="AC816" s="259" t="s">
        <v>565</v>
      </c>
      <c r="AD816" s="259" t="s">
        <v>565</v>
      </c>
      <c r="AE816" s="259" t="s">
        <v>565</v>
      </c>
      <c r="AF816" s="259" t="s">
        <v>565</v>
      </c>
      <c r="AG816" s="259" t="s">
        <v>565</v>
      </c>
      <c r="AH816" s="259" t="s">
        <v>565</v>
      </c>
      <c r="AI816" s="259" t="s">
        <v>565</v>
      </c>
      <c r="AJ816" s="259" t="s">
        <v>565</v>
      </c>
      <c r="AK816" s="259" t="s">
        <v>565</v>
      </c>
      <c r="AL816" s="259" t="s">
        <v>565</v>
      </c>
      <c r="AM816" s="259" t="s">
        <v>565</v>
      </c>
      <c r="AN816" s="259" t="s">
        <v>565</v>
      </c>
      <c r="AO816" s="259" t="s">
        <v>565</v>
      </c>
      <c r="AP816" s="259" t="s">
        <v>565</v>
      </c>
      <c r="AQ816" s="259" t="s">
        <v>565</v>
      </c>
      <c r="AR816" s="259" t="s">
        <v>565</v>
      </c>
      <c r="AS816" s="259" t="s">
        <v>565</v>
      </c>
      <c r="AT816" s="259" t="s">
        <v>565</v>
      </c>
      <c r="AU816" s="259" t="s">
        <v>565</v>
      </c>
      <c r="AV816" s="259" t="s">
        <v>565</v>
      </c>
      <c r="AW816" s="259" t="s">
        <v>565</v>
      </c>
      <c r="AX816" s="259" t="s">
        <v>565</v>
      </c>
      <c r="AY816" s="259" t="s">
        <v>565</v>
      </c>
      <c r="AZ816" s="259" t="s">
        <v>565</v>
      </c>
      <c r="BA816" s="259" t="s">
        <v>565</v>
      </c>
    </row>
    <row r="817" spans="4:53">
      <c r="D817" s="259" t="s">
        <v>565</v>
      </c>
      <c r="E817" s="259" t="s">
        <v>565</v>
      </c>
      <c r="F817" s="259" t="s">
        <v>565</v>
      </c>
      <c r="G817" s="259" t="s">
        <v>565</v>
      </c>
      <c r="H817" s="259" t="s">
        <v>565</v>
      </c>
      <c r="I817" s="259" t="s">
        <v>565</v>
      </c>
      <c r="J817" s="259" t="s">
        <v>565</v>
      </c>
      <c r="K817" s="259" t="s">
        <v>565</v>
      </c>
      <c r="L817" s="259" t="s">
        <v>565</v>
      </c>
      <c r="M817" s="259" t="s">
        <v>565</v>
      </c>
      <c r="N817" s="259" t="s">
        <v>565</v>
      </c>
      <c r="O817" s="259" t="s">
        <v>565</v>
      </c>
      <c r="P817" s="259" t="s">
        <v>565</v>
      </c>
      <c r="Q817" s="259" t="s">
        <v>565</v>
      </c>
      <c r="R817" s="259" t="s">
        <v>565</v>
      </c>
      <c r="S817" s="259" t="s">
        <v>565</v>
      </c>
      <c r="T817" s="259" t="s">
        <v>565</v>
      </c>
      <c r="U817" s="259" t="s">
        <v>565</v>
      </c>
      <c r="V817" s="260" t="s">
        <v>565</v>
      </c>
      <c r="W817" s="260" t="s">
        <v>565</v>
      </c>
      <c r="X817" s="259" t="s">
        <v>565</v>
      </c>
      <c r="Y817" s="259" t="s">
        <v>565</v>
      </c>
      <c r="Z817" s="259" t="s">
        <v>565</v>
      </c>
      <c r="AA817" s="259" t="s">
        <v>565</v>
      </c>
      <c r="AB817" s="259" t="s">
        <v>565</v>
      </c>
      <c r="AC817" s="259" t="s">
        <v>565</v>
      </c>
      <c r="AD817" s="259" t="s">
        <v>565</v>
      </c>
      <c r="AE817" s="259" t="s">
        <v>565</v>
      </c>
      <c r="AF817" s="259" t="s">
        <v>565</v>
      </c>
      <c r="AG817" s="259" t="s">
        <v>565</v>
      </c>
      <c r="AH817" s="259" t="s">
        <v>565</v>
      </c>
      <c r="AI817" s="259" t="s">
        <v>565</v>
      </c>
      <c r="AJ817" s="259" t="s">
        <v>565</v>
      </c>
      <c r="AK817" s="259" t="s">
        <v>565</v>
      </c>
      <c r="AL817" s="259" t="s">
        <v>565</v>
      </c>
      <c r="AM817" s="259" t="s">
        <v>565</v>
      </c>
      <c r="AN817" s="259" t="s">
        <v>565</v>
      </c>
      <c r="AO817" s="259" t="s">
        <v>565</v>
      </c>
      <c r="AP817" s="259" t="s">
        <v>565</v>
      </c>
      <c r="AQ817" s="259" t="s">
        <v>565</v>
      </c>
      <c r="AR817" s="259" t="s">
        <v>565</v>
      </c>
      <c r="AS817" s="259" t="s">
        <v>565</v>
      </c>
      <c r="AT817" s="259" t="s">
        <v>565</v>
      </c>
      <c r="AU817" s="259" t="s">
        <v>565</v>
      </c>
      <c r="AV817" s="259" t="s">
        <v>565</v>
      </c>
      <c r="AW817" s="259" t="s">
        <v>565</v>
      </c>
      <c r="AX817" s="259" t="s">
        <v>565</v>
      </c>
      <c r="AY817" s="259" t="s">
        <v>565</v>
      </c>
      <c r="AZ817" s="259" t="s">
        <v>565</v>
      </c>
      <c r="BA817" s="259" t="s">
        <v>565</v>
      </c>
    </row>
    <row r="818" spans="4:53">
      <c r="D818" s="259" t="s">
        <v>565</v>
      </c>
      <c r="E818" s="259" t="s">
        <v>565</v>
      </c>
      <c r="F818" s="259" t="s">
        <v>565</v>
      </c>
      <c r="G818" s="259" t="s">
        <v>565</v>
      </c>
      <c r="H818" s="259" t="s">
        <v>565</v>
      </c>
      <c r="I818" s="259" t="s">
        <v>565</v>
      </c>
      <c r="J818" s="259" t="s">
        <v>565</v>
      </c>
      <c r="K818" s="259" t="s">
        <v>565</v>
      </c>
      <c r="L818" s="259" t="s">
        <v>565</v>
      </c>
      <c r="M818" s="259" t="s">
        <v>565</v>
      </c>
      <c r="N818" s="259" t="s">
        <v>565</v>
      </c>
      <c r="O818" s="259" t="s">
        <v>565</v>
      </c>
      <c r="P818" s="259" t="s">
        <v>565</v>
      </c>
      <c r="Q818" s="259" t="s">
        <v>565</v>
      </c>
      <c r="R818" s="259" t="s">
        <v>565</v>
      </c>
      <c r="S818" s="259" t="s">
        <v>565</v>
      </c>
      <c r="T818" s="259" t="s">
        <v>565</v>
      </c>
      <c r="U818" s="259" t="s">
        <v>565</v>
      </c>
      <c r="V818" s="260" t="s">
        <v>565</v>
      </c>
      <c r="W818" s="260" t="s">
        <v>565</v>
      </c>
      <c r="X818" s="259" t="s">
        <v>565</v>
      </c>
      <c r="Y818" s="259" t="s">
        <v>565</v>
      </c>
      <c r="Z818" s="259" t="s">
        <v>565</v>
      </c>
      <c r="AA818" s="259" t="s">
        <v>565</v>
      </c>
      <c r="AB818" s="259" t="s">
        <v>565</v>
      </c>
      <c r="AC818" s="259" t="s">
        <v>565</v>
      </c>
      <c r="AD818" s="259" t="s">
        <v>565</v>
      </c>
      <c r="AE818" s="259" t="s">
        <v>565</v>
      </c>
      <c r="AF818" s="259" t="s">
        <v>565</v>
      </c>
      <c r="AG818" s="259" t="s">
        <v>565</v>
      </c>
      <c r="AH818" s="259" t="s">
        <v>565</v>
      </c>
      <c r="AI818" s="259" t="s">
        <v>565</v>
      </c>
      <c r="AJ818" s="259" t="s">
        <v>565</v>
      </c>
      <c r="AK818" s="259" t="s">
        <v>565</v>
      </c>
      <c r="AL818" s="259" t="s">
        <v>565</v>
      </c>
      <c r="AM818" s="259" t="s">
        <v>565</v>
      </c>
      <c r="AN818" s="259" t="s">
        <v>565</v>
      </c>
      <c r="AO818" s="259" t="s">
        <v>565</v>
      </c>
      <c r="AP818" s="259" t="s">
        <v>565</v>
      </c>
      <c r="AQ818" s="259" t="s">
        <v>565</v>
      </c>
      <c r="AR818" s="259" t="s">
        <v>565</v>
      </c>
      <c r="AS818" s="259" t="s">
        <v>565</v>
      </c>
      <c r="AT818" s="259" t="s">
        <v>565</v>
      </c>
      <c r="AU818" s="259" t="s">
        <v>565</v>
      </c>
      <c r="AV818" s="259" t="s">
        <v>565</v>
      </c>
      <c r="AW818" s="259" t="s">
        <v>565</v>
      </c>
      <c r="AX818" s="259" t="s">
        <v>565</v>
      </c>
      <c r="AY818" s="259" t="s">
        <v>565</v>
      </c>
      <c r="AZ818" s="259" t="s">
        <v>565</v>
      </c>
      <c r="BA818" s="259" t="s">
        <v>565</v>
      </c>
    </row>
    <row r="819" spans="4:53">
      <c r="D819" s="259" t="s">
        <v>565</v>
      </c>
      <c r="E819" s="259" t="s">
        <v>565</v>
      </c>
      <c r="F819" s="259" t="s">
        <v>565</v>
      </c>
      <c r="G819" s="259" t="s">
        <v>565</v>
      </c>
      <c r="H819" s="259" t="s">
        <v>565</v>
      </c>
      <c r="I819" s="259" t="s">
        <v>565</v>
      </c>
      <c r="J819" s="259" t="s">
        <v>565</v>
      </c>
      <c r="K819" s="259" t="s">
        <v>565</v>
      </c>
      <c r="L819" s="259" t="s">
        <v>565</v>
      </c>
      <c r="M819" s="259" t="s">
        <v>565</v>
      </c>
      <c r="N819" s="259" t="s">
        <v>565</v>
      </c>
      <c r="O819" s="259" t="s">
        <v>565</v>
      </c>
      <c r="P819" s="259" t="s">
        <v>565</v>
      </c>
      <c r="Q819" s="259" t="s">
        <v>565</v>
      </c>
      <c r="R819" s="259" t="s">
        <v>565</v>
      </c>
      <c r="S819" s="259" t="s">
        <v>565</v>
      </c>
      <c r="T819" s="259" t="s">
        <v>565</v>
      </c>
      <c r="U819" s="259" t="s">
        <v>565</v>
      </c>
      <c r="V819" s="260" t="s">
        <v>565</v>
      </c>
      <c r="W819" s="260" t="s">
        <v>565</v>
      </c>
      <c r="X819" s="259" t="s">
        <v>565</v>
      </c>
      <c r="Y819" s="259" t="s">
        <v>565</v>
      </c>
      <c r="Z819" s="259" t="s">
        <v>565</v>
      </c>
      <c r="AA819" s="259" t="s">
        <v>565</v>
      </c>
      <c r="AB819" s="259" t="s">
        <v>565</v>
      </c>
      <c r="AC819" s="259" t="s">
        <v>565</v>
      </c>
      <c r="AD819" s="259" t="s">
        <v>565</v>
      </c>
      <c r="AE819" s="259" t="s">
        <v>565</v>
      </c>
      <c r="AF819" s="259" t="s">
        <v>565</v>
      </c>
      <c r="AG819" s="259" t="s">
        <v>565</v>
      </c>
      <c r="AH819" s="259" t="s">
        <v>565</v>
      </c>
      <c r="AI819" s="259" t="s">
        <v>565</v>
      </c>
      <c r="AJ819" s="259" t="s">
        <v>565</v>
      </c>
      <c r="AK819" s="259" t="s">
        <v>565</v>
      </c>
      <c r="AL819" s="259" t="s">
        <v>565</v>
      </c>
      <c r="AM819" s="259" t="s">
        <v>565</v>
      </c>
      <c r="AN819" s="259" t="s">
        <v>565</v>
      </c>
      <c r="AO819" s="259" t="s">
        <v>565</v>
      </c>
      <c r="AP819" s="259" t="s">
        <v>565</v>
      </c>
      <c r="AQ819" s="259" t="s">
        <v>565</v>
      </c>
      <c r="AR819" s="259" t="s">
        <v>565</v>
      </c>
      <c r="AS819" s="259" t="s">
        <v>565</v>
      </c>
      <c r="AT819" s="259" t="s">
        <v>565</v>
      </c>
      <c r="AU819" s="259" t="s">
        <v>565</v>
      </c>
      <c r="AV819" s="259" t="s">
        <v>565</v>
      </c>
      <c r="AW819" s="259" t="s">
        <v>565</v>
      </c>
      <c r="AX819" s="259" t="s">
        <v>565</v>
      </c>
      <c r="AY819" s="259" t="s">
        <v>565</v>
      </c>
      <c r="AZ819" s="259" t="s">
        <v>565</v>
      </c>
      <c r="BA819" s="259" t="s">
        <v>565</v>
      </c>
    </row>
    <row r="820" spans="4:53">
      <c r="D820" s="259" t="s">
        <v>565</v>
      </c>
      <c r="E820" s="259" t="s">
        <v>565</v>
      </c>
      <c r="F820" s="259" t="s">
        <v>565</v>
      </c>
      <c r="G820" s="259" t="s">
        <v>565</v>
      </c>
      <c r="H820" s="259" t="s">
        <v>565</v>
      </c>
      <c r="I820" s="259" t="s">
        <v>565</v>
      </c>
      <c r="J820" s="259" t="s">
        <v>565</v>
      </c>
      <c r="K820" s="259" t="s">
        <v>565</v>
      </c>
      <c r="L820" s="259" t="s">
        <v>565</v>
      </c>
      <c r="M820" s="259" t="s">
        <v>565</v>
      </c>
      <c r="N820" s="259" t="s">
        <v>565</v>
      </c>
      <c r="O820" s="259" t="s">
        <v>565</v>
      </c>
      <c r="P820" s="259" t="s">
        <v>565</v>
      </c>
      <c r="Q820" s="259" t="s">
        <v>565</v>
      </c>
      <c r="R820" s="259" t="s">
        <v>565</v>
      </c>
      <c r="S820" s="259" t="s">
        <v>565</v>
      </c>
      <c r="T820" s="259" t="s">
        <v>565</v>
      </c>
      <c r="U820" s="259" t="s">
        <v>565</v>
      </c>
      <c r="V820" s="260" t="s">
        <v>565</v>
      </c>
      <c r="W820" s="260" t="s">
        <v>565</v>
      </c>
      <c r="X820" s="259" t="s">
        <v>565</v>
      </c>
      <c r="Y820" s="259" t="s">
        <v>565</v>
      </c>
      <c r="Z820" s="259" t="s">
        <v>565</v>
      </c>
      <c r="AA820" s="259" t="s">
        <v>565</v>
      </c>
      <c r="AB820" s="259" t="s">
        <v>565</v>
      </c>
      <c r="AC820" s="259" t="s">
        <v>565</v>
      </c>
      <c r="AD820" s="259" t="s">
        <v>565</v>
      </c>
      <c r="AE820" s="259" t="s">
        <v>565</v>
      </c>
      <c r="AF820" s="259" t="s">
        <v>565</v>
      </c>
      <c r="AG820" s="259" t="s">
        <v>565</v>
      </c>
      <c r="AH820" s="259" t="s">
        <v>565</v>
      </c>
      <c r="AI820" s="259" t="s">
        <v>565</v>
      </c>
      <c r="AJ820" s="259" t="s">
        <v>565</v>
      </c>
      <c r="AK820" s="259" t="s">
        <v>565</v>
      </c>
      <c r="AL820" s="259" t="s">
        <v>565</v>
      </c>
      <c r="AM820" s="259" t="s">
        <v>565</v>
      </c>
      <c r="AN820" s="259" t="s">
        <v>565</v>
      </c>
      <c r="AO820" s="259" t="s">
        <v>565</v>
      </c>
      <c r="AP820" s="259" t="s">
        <v>565</v>
      </c>
      <c r="AQ820" s="259" t="s">
        <v>565</v>
      </c>
      <c r="AR820" s="259" t="s">
        <v>565</v>
      </c>
      <c r="AS820" s="259" t="s">
        <v>565</v>
      </c>
      <c r="AT820" s="259" t="s">
        <v>565</v>
      </c>
      <c r="AU820" s="259" t="s">
        <v>565</v>
      </c>
      <c r="AV820" s="259" t="s">
        <v>565</v>
      </c>
      <c r="AW820" s="259" t="s">
        <v>565</v>
      </c>
      <c r="AX820" s="259" t="s">
        <v>565</v>
      </c>
      <c r="AY820" s="259" t="s">
        <v>565</v>
      </c>
      <c r="AZ820" s="259" t="s">
        <v>565</v>
      </c>
      <c r="BA820" s="259" t="s">
        <v>565</v>
      </c>
    </row>
    <row r="821" spans="4:53">
      <c r="D821" s="259" t="s">
        <v>565</v>
      </c>
      <c r="E821" s="259" t="s">
        <v>565</v>
      </c>
      <c r="F821" s="259" t="s">
        <v>565</v>
      </c>
      <c r="G821" s="259" t="s">
        <v>565</v>
      </c>
      <c r="H821" s="259" t="s">
        <v>565</v>
      </c>
      <c r="I821" s="259" t="s">
        <v>565</v>
      </c>
      <c r="J821" s="259" t="s">
        <v>565</v>
      </c>
      <c r="K821" s="259" t="s">
        <v>565</v>
      </c>
      <c r="L821" s="259" t="s">
        <v>565</v>
      </c>
      <c r="M821" s="259" t="s">
        <v>565</v>
      </c>
      <c r="N821" s="259" t="s">
        <v>565</v>
      </c>
      <c r="O821" s="259" t="s">
        <v>565</v>
      </c>
      <c r="P821" s="259" t="s">
        <v>565</v>
      </c>
      <c r="Q821" s="259" t="s">
        <v>565</v>
      </c>
      <c r="R821" s="259" t="s">
        <v>565</v>
      </c>
      <c r="S821" s="259" t="s">
        <v>565</v>
      </c>
      <c r="T821" s="259" t="s">
        <v>565</v>
      </c>
      <c r="U821" s="259" t="s">
        <v>565</v>
      </c>
      <c r="V821" s="260" t="s">
        <v>565</v>
      </c>
      <c r="W821" s="260" t="s">
        <v>565</v>
      </c>
      <c r="X821" s="259" t="s">
        <v>565</v>
      </c>
      <c r="Y821" s="259" t="s">
        <v>565</v>
      </c>
      <c r="Z821" s="259" t="s">
        <v>565</v>
      </c>
      <c r="AA821" s="259" t="s">
        <v>565</v>
      </c>
      <c r="AB821" s="259" t="s">
        <v>565</v>
      </c>
      <c r="AC821" s="259" t="s">
        <v>565</v>
      </c>
      <c r="AD821" s="259" t="s">
        <v>565</v>
      </c>
      <c r="AE821" s="259" t="s">
        <v>565</v>
      </c>
      <c r="AF821" s="259" t="s">
        <v>565</v>
      </c>
      <c r="AG821" s="259" t="s">
        <v>565</v>
      </c>
      <c r="AH821" s="259" t="s">
        <v>565</v>
      </c>
      <c r="AI821" s="259" t="s">
        <v>565</v>
      </c>
      <c r="AJ821" s="259" t="s">
        <v>565</v>
      </c>
      <c r="AK821" s="259" t="s">
        <v>565</v>
      </c>
      <c r="AL821" s="259" t="s">
        <v>565</v>
      </c>
      <c r="AM821" s="259" t="s">
        <v>565</v>
      </c>
      <c r="AN821" s="259" t="s">
        <v>565</v>
      </c>
      <c r="AO821" s="259" t="s">
        <v>565</v>
      </c>
      <c r="AP821" s="259" t="s">
        <v>565</v>
      </c>
      <c r="AQ821" s="259" t="s">
        <v>565</v>
      </c>
      <c r="AR821" s="259" t="s">
        <v>565</v>
      </c>
      <c r="AS821" s="259" t="s">
        <v>565</v>
      </c>
      <c r="AT821" s="259" t="s">
        <v>565</v>
      </c>
      <c r="AU821" s="259" t="s">
        <v>565</v>
      </c>
      <c r="AV821" s="259" t="s">
        <v>565</v>
      </c>
      <c r="AW821" s="259" t="s">
        <v>565</v>
      </c>
      <c r="AX821" s="259" t="s">
        <v>565</v>
      </c>
      <c r="AY821" s="259" t="s">
        <v>565</v>
      </c>
      <c r="AZ821" s="259" t="s">
        <v>565</v>
      </c>
      <c r="BA821" s="259" t="s">
        <v>565</v>
      </c>
    </row>
    <row r="822" spans="4:53">
      <c r="D822" s="259" t="s">
        <v>565</v>
      </c>
      <c r="E822" s="259" t="s">
        <v>565</v>
      </c>
      <c r="F822" s="259" t="s">
        <v>565</v>
      </c>
      <c r="G822" s="259" t="s">
        <v>565</v>
      </c>
      <c r="H822" s="259" t="s">
        <v>565</v>
      </c>
      <c r="I822" s="259" t="s">
        <v>565</v>
      </c>
      <c r="J822" s="259" t="s">
        <v>565</v>
      </c>
      <c r="K822" s="259" t="s">
        <v>565</v>
      </c>
      <c r="L822" s="259" t="s">
        <v>565</v>
      </c>
      <c r="M822" s="259" t="s">
        <v>565</v>
      </c>
      <c r="N822" s="259" t="s">
        <v>565</v>
      </c>
      <c r="O822" s="259" t="s">
        <v>565</v>
      </c>
      <c r="P822" s="259" t="s">
        <v>565</v>
      </c>
      <c r="Q822" s="259" t="s">
        <v>565</v>
      </c>
      <c r="R822" s="259" t="s">
        <v>565</v>
      </c>
      <c r="S822" s="259" t="s">
        <v>565</v>
      </c>
      <c r="T822" s="259" t="s">
        <v>565</v>
      </c>
      <c r="U822" s="259" t="s">
        <v>565</v>
      </c>
      <c r="V822" s="260" t="s">
        <v>565</v>
      </c>
      <c r="W822" s="260" t="s">
        <v>565</v>
      </c>
      <c r="X822" s="259" t="s">
        <v>565</v>
      </c>
      <c r="Y822" s="259" t="s">
        <v>565</v>
      </c>
      <c r="Z822" s="259" t="s">
        <v>565</v>
      </c>
      <c r="AA822" s="259" t="s">
        <v>565</v>
      </c>
      <c r="AB822" s="259" t="s">
        <v>565</v>
      </c>
      <c r="AC822" s="259" t="s">
        <v>565</v>
      </c>
      <c r="AD822" s="259" t="s">
        <v>565</v>
      </c>
      <c r="AE822" s="259" t="s">
        <v>565</v>
      </c>
      <c r="AF822" s="259" t="s">
        <v>565</v>
      </c>
      <c r="AG822" s="259" t="s">
        <v>565</v>
      </c>
      <c r="AH822" s="259" t="s">
        <v>565</v>
      </c>
      <c r="AI822" s="259" t="s">
        <v>565</v>
      </c>
      <c r="AJ822" s="259" t="s">
        <v>565</v>
      </c>
      <c r="AK822" s="259" t="s">
        <v>565</v>
      </c>
      <c r="AL822" s="259" t="s">
        <v>565</v>
      </c>
      <c r="AM822" s="259" t="s">
        <v>565</v>
      </c>
      <c r="AN822" s="259" t="s">
        <v>565</v>
      </c>
      <c r="AO822" s="259" t="s">
        <v>565</v>
      </c>
      <c r="AP822" s="259" t="s">
        <v>565</v>
      </c>
      <c r="AQ822" s="259" t="s">
        <v>565</v>
      </c>
      <c r="AR822" s="259" t="s">
        <v>565</v>
      </c>
      <c r="AS822" s="259" t="s">
        <v>565</v>
      </c>
      <c r="AT822" s="259" t="s">
        <v>565</v>
      </c>
      <c r="AU822" s="259" t="s">
        <v>565</v>
      </c>
      <c r="AV822" s="259" t="s">
        <v>565</v>
      </c>
      <c r="AW822" s="259" t="s">
        <v>565</v>
      </c>
      <c r="AX822" s="259" t="s">
        <v>565</v>
      </c>
      <c r="AY822" s="259" t="s">
        <v>565</v>
      </c>
      <c r="AZ822" s="259" t="s">
        <v>565</v>
      </c>
      <c r="BA822" s="259" t="s">
        <v>565</v>
      </c>
    </row>
    <row r="823" spans="4:53">
      <c r="D823" s="259" t="s">
        <v>565</v>
      </c>
      <c r="E823" s="259" t="s">
        <v>565</v>
      </c>
      <c r="F823" s="259" t="s">
        <v>565</v>
      </c>
      <c r="G823" s="259" t="s">
        <v>565</v>
      </c>
      <c r="H823" s="259" t="s">
        <v>565</v>
      </c>
      <c r="I823" s="259" t="s">
        <v>565</v>
      </c>
      <c r="J823" s="259" t="s">
        <v>565</v>
      </c>
      <c r="K823" s="259" t="s">
        <v>565</v>
      </c>
      <c r="L823" s="259" t="s">
        <v>565</v>
      </c>
      <c r="M823" s="259" t="s">
        <v>565</v>
      </c>
      <c r="N823" s="259" t="s">
        <v>565</v>
      </c>
      <c r="O823" s="259" t="s">
        <v>565</v>
      </c>
      <c r="P823" s="259" t="s">
        <v>565</v>
      </c>
      <c r="Q823" s="259" t="s">
        <v>565</v>
      </c>
      <c r="R823" s="259" t="s">
        <v>565</v>
      </c>
      <c r="S823" s="259" t="s">
        <v>565</v>
      </c>
      <c r="T823" s="259" t="s">
        <v>565</v>
      </c>
      <c r="U823" s="259" t="s">
        <v>565</v>
      </c>
      <c r="V823" s="260" t="s">
        <v>565</v>
      </c>
      <c r="W823" s="260" t="s">
        <v>565</v>
      </c>
      <c r="X823" s="259" t="s">
        <v>565</v>
      </c>
      <c r="Y823" s="259" t="s">
        <v>565</v>
      </c>
      <c r="Z823" s="259" t="s">
        <v>565</v>
      </c>
      <c r="AA823" s="259" t="s">
        <v>565</v>
      </c>
      <c r="AB823" s="259" t="s">
        <v>565</v>
      </c>
      <c r="AC823" s="259" t="s">
        <v>565</v>
      </c>
      <c r="AD823" s="259" t="s">
        <v>565</v>
      </c>
      <c r="AE823" s="259" t="s">
        <v>565</v>
      </c>
      <c r="AF823" s="259" t="s">
        <v>565</v>
      </c>
      <c r="AG823" s="259" t="s">
        <v>565</v>
      </c>
      <c r="AH823" s="259" t="s">
        <v>565</v>
      </c>
      <c r="AI823" s="259" t="s">
        <v>565</v>
      </c>
      <c r="AJ823" s="259" t="s">
        <v>565</v>
      </c>
      <c r="AK823" s="259" t="s">
        <v>565</v>
      </c>
      <c r="AL823" s="259" t="s">
        <v>565</v>
      </c>
      <c r="AM823" s="259" t="s">
        <v>565</v>
      </c>
      <c r="AN823" s="259" t="s">
        <v>565</v>
      </c>
      <c r="AO823" s="259" t="s">
        <v>565</v>
      </c>
      <c r="AP823" s="259" t="s">
        <v>565</v>
      </c>
      <c r="AQ823" s="259" t="s">
        <v>565</v>
      </c>
      <c r="AR823" s="259" t="s">
        <v>565</v>
      </c>
      <c r="AS823" s="259" t="s">
        <v>565</v>
      </c>
      <c r="AT823" s="259" t="s">
        <v>565</v>
      </c>
      <c r="AU823" s="259" t="s">
        <v>565</v>
      </c>
      <c r="AV823" s="259" t="s">
        <v>565</v>
      </c>
      <c r="AW823" s="259" t="s">
        <v>565</v>
      </c>
      <c r="AX823" s="259" t="s">
        <v>565</v>
      </c>
      <c r="AY823" s="259" t="s">
        <v>565</v>
      </c>
      <c r="AZ823" s="259" t="s">
        <v>565</v>
      </c>
      <c r="BA823" s="259" t="s">
        <v>565</v>
      </c>
    </row>
    <row r="824" spans="4:53">
      <c r="D824" s="259" t="s">
        <v>565</v>
      </c>
      <c r="E824" s="259" t="s">
        <v>565</v>
      </c>
      <c r="F824" s="259" t="s">
        <v>565</v>
      </c>
      <c r="G824" s="259" t="s">
        <v>565</v>
      </c>
      <c r="H824" s="259" t="s">
        <v>565</v>
      </c>
      <c r="I824" s="259" t="s">
        <v>565</v>
      </c>
      <c r="J824" s="259" t="s">
        <v>565</v>
      </c>
      <c r="K824" s="259" t="s">
        <v>565</v>
      </c>
      <c r="L824" s="259" t="s">
        <v>565</v>
      </c>
      <c r="M824" s="259" t="s">
        <v>565</v>
      </c>
      <c r="N824" s="259" t="s">
        <v>565</v>
      </c>
      <c r="O824" s="259" t="s">
        <v>565</v>
      </c>
      <c r="P824" s="259" t="s">
        <v>565</v>
      </c>
      <c r="Q824" s="259" t="s">
        <v>565</v>
      </c>
      <c r="R824" s="259" t="s">
        <v>565</v>
      </c>
      <c r="S824" s="259" t="s">
        <v>565</v>
      </c>
      <c r="T824" s="259" t="s">
        <v>565</v>
      </c>
      <c r="U824" s="259" t="s">
        <v>565</v>
      </c>
      <c r="V824" s="260" t="s">
        <v>565</v>
      </c>
      <c r="W824" s="260" t="s">
        <v>565</v>
      </c>
      <c r="X824" s="259" t="s">
        <v>565</v>
      </c>
      <c r="Y824" s="259" t="s">
        <v>565</v>
      </c>
      <c r="Z824" s="259" t="s">
        <v>565</v>
      </c>
      <c r="AA824" s="259" t="s">
        <v>565</v>
      </c>
      <c r="AB824" s="259" t="s">
        <v>565</v>
      </c>
      <c r="AC824" s="259" t="s">
        <v>565</v>
      </c>
      <c r="AD824" s="259" t="s">
        <v>565</v>
      </c>
      <c r="AE824" s="259" t="s">
        <v>565</v>
      </c>
      <c r="AF824" s="259" t="s">
        <v>565</v>
      </c>
      <c r="AG824" s="259" t="s">
        <v>565</v>
      </c>
      <c r="AH824" s="259" t="s">
        <v>565</v>
      </c>
      <c r="AI824" s="259" t="s">
        <v>565</v>
      </c>
      <c r="AJ824" s="259" t="s">
        <v>565</v>
      </c>
      <c r="AK824" s="259" t="s">
        <v>565</v>
      </c>
      <c r="AL824" s="259" t="s">
        <v>565</v>
      </c>
      <c r="AM824" s="259" t="s">
        <v>565</v>
      </c>
      <c r="AN824" s="259" t="s">
        <v>565</v>
      </c>
      <c r="AO824" s="259" t="s">
        <v>565</v>
      </c>
      <c r="AP824" s="259" t="s">
        <v>565</v>
      </c>
      <c r="AQ824" s="259" t="s">
        <v>565</v>
      </c>
      <c r="AR824" s="259" t="s">
        <v>565</v>
      </c>
      <c r="AS824" s="259" t="s">
        <v>565</v>
      </c>
      <c r="AT824" s="259" t="s">
        <v>565</v>
      </c>
      <c r="AU824" s="259" t="s">
        <v>565</v>
      </c>
      <c r="AV824" s="259" t="s">
        <v>565</v>
      </c>
      <c r="AW824" s="259" t="s">
        <v>565</v>
      </c>
      <c r="AX824" s="259" t="s">
        <v>565</v>
      </c>
      <c r="AY824" s="259" t="s">
        <v>565</v>
      </c>
      <c r="AZ824" s="259" t="s">
        <v>565</v>
      </c>
      <c r="BA824" s="259" t="s">
        <v>565</v>
      </c>
    </row>
    <row r="825" spans="4:53">
      <c r="D825" s="259" t="s">
        <v>565</v>
      </c>
      <c r="E825" s="259" t="s">
        <v>565</v>
      </c>
      <c r="F825" s="259" t="s">
        <v>565</v>
      </c>
      <c r="G825" s="259" t="s">
        <v>565</v>
      </c>
      <c r="H825" s="259" t="s">
        <v>565</v>
      </c>
      <c r="I825" s="259" t="s">
        <v>565</v>
      </c>
      <c r="J825" s="259" t="s">
        <v>565</v>
      </c>
      <c r="K825" s="259" t="s">
        <v>565</v>
      </c>
      <c r="L825" s="259" t="s">
        <v>565</v>
      </c>
      <c r="M825" s="259" t="s">
        <v>565</v>
      </c>
      <c r="N825" s="259" t="s">
        <v>565</v>
      </c>
      <c r="O825" s="259" t="s">
        <v>565</v>
      </c>
      <c r="P825" s="259" t="s">
        <v>565</v>
      </c>
      <c r="Q825" s="259" t="s">
        <v>565</v>
      </c>
      <c r="R825" s="259" t="s">
        <v>565</v>
      </c>
      <c r="S825" s="259" t="s">
        <v>565</v>
      </c>
      <c r="T825" s="259" t="s">
        <v>565</v>
      </c>
      <c r="U825" s="259" t="s">
        <v>565</v>
      </c>
      <c r="V825" s="260" t="s">
        <v>565</v>
      </c>
      <c r="W825" s="260" t="s">
        <v>565</v>
      </c>
      <c r="X825" s="259" t="s">
        <v>565</v>
      </c>
      <c r="Y825" s="259" t="s">
        <v>565</v>
      </c>
      <c r="Z825" s="259" t="s">
        <v>565</v>
      </c>
      <c r="AA825" s="259" t="s">
        <v>565</v>
      </c>
      <c r="AB825" s="259" t="s">
        <v>565</v>
      </c>
      <c r="AC825" s="259" t="s">
        <v>565</v>
      </c>
      <c r="AD825" s="259" t="s">
        <v>565</v>
      </c>
      <c r="AE825" s="259" t="s">
        <v>565</v>
      </c>
      <c r="AF825" s="259" t="s">
        <v>565</v>
      </c>
      <c r="AG825" s="259" t="s">
        <v>565</v>
      </c>
      <c r="AH825" s="259" t="s">
        <v>565</v>
      </c>
      <c r="AI825" s="259" t="s">
        <v>565</v>
      </c>
      <c r="AJ825" s="259" t="s">
        <v>565</v>
      </c>
      <c r="AK825" s="259" t="s">
        <v>565</v>
      </c>
      <c r="AL825" s="259" t="s">
        <v>565</v>
      </c>
      <c r="AM825" s="259" t="s">
        <v>565</v>
      </c>
      <c r="AN825" s="259" t="s">
        <v>565</v>
      </c>
      <c r="AO825" s="259" t="s">
        <v>565</v>
      </c>
      <c r="AP825" s="259" t="s">
        <v>565</v>
      </c>
      <c r="AQ825" s="259" t="s">
        <v>565</v>
      </c>
      <c r="AR825" s="259" t="s">
        <v>565</v>
      </c>
      <c r="AS825" s="259" t="s">
        <v>565</v>
      </c>
      <c r="AT825" s="259" t="s">
        <v>565</v>
      </c>
      <c r="AU825" s="259" t="s">
        <v>565</v>
      </c>
      <c r="AV825" s="259" t="s">
        <v>565</v>
      </c>
      <c r="AW825" s="259" t="s">
        <v>565</v>
      </c>
      <c r="AX825" s="259" t="s">
        <v>565</v>
      </c>
      <c r="AY825" s="259" t="s">
        <v>565</v>
      </c>
      <c r="AZ825" s="259" t="s">
        <v>565</v>
      </c>
      <c r="BA825" s="259" t="s">
        <v>565</v>
      </c>
    </row>
    <row r="826" spans="4:53">
      <c r="D826" s="259" t="s">
        <v>565</v>
      </c>
      <c r="E826" s="259" t="s">
        <v>565</v>
      </c>
      <c r="F826" s="259" t="s">
        <v>565</v>
      </c>
      <c r="G826" s="259" t="s">
        <v>565</v>
      </c>
      <c r="H826" s="259" t="s">
        <v>565</v>
      </c>
      <c r="I826" s="259" t="s">
        <v>565</v>
      </c>
      <c r="J826" s="259" t="s">
        <v>565</v>
      </c>
      <c r="K826" s="259" t="s">
        <v>565</v>
      </c>
      <c r="L826" s="259" t="s">
        <v>565</v>
      </c>
      <c r="M826" s="259" t="s">
        <v>565</v>
      </c>
      <c r="N826" s="259" t="s">
        <v>565</v>
      </c>
      <c r="O826" s="259" t="s">
        <v>565</v>
      </c>
      <c r="P826" s="259" t="s">
        <v>565</v>
      </c>
      <c r="Q826" s="259" t="s">
        <v>565</v>
      </c>
      <c r="R826" s="259" t="s">
        <v>565</v>
      </c>
      <c r="S826" s="259" t="s">
        <v>565</v>
      </c>
      <c r="T826" s="259" t="s">
        <v>565</v>
      </c>
      <c r="U826" s="259" t="s">
        <v>565</v>
      </c>
      <c r="V826" s="260" t="s">
        <v>565</v>
      </c>
      <c r="W826" s="260" t="s">
        <v>565</v>
      </c>
      <c r="X826" s="259" t="s">
        <v>565</v>
      </c>
      <c r="Y826" s="259" t="s">
        <v>565</v>
      </c>
      <c r="Z826" s="259" t="s">
        <v>565</v>
      </c>
      <c r="AA826" s="259" t="s">
        <v>565</v>
      </c>
      <c r="AB826" s="259" t="s">
        <v>565</v>
      </c>
      <c r="AC826" s="259" t="s">
        <v>565</v>
      </c>
      <c r="AD826" s="259" t="s">
        <v>565</v>
      </c>
      <c r="AE826" s="259" t="s">
        <v>565</v>
      </c>
      <c r="AF826" s="259" t="s">
        <v>565</v>
      </c>
      <c r="AG826" s="259" t="s">
        <v>565</v>
      </c>
      <c r="AH826" s="259" t="s">
        <v>565</v>
      </c>
      <c r="AI826" s="259" t="s">
        <v>565</v>
      </c>
      <c r="AJ826" s="259" t="s">
        <v>565</v>
      </c>
      <c r="AK826" s="259" t="s">
        <v>565</v>
      </c>
      <c r="AL826" s="259" t="s">
        <v>565</v>
      </c>
      <c r="AM826" s="259" t="s">
        <v>565</v>
      </c>
      <c r="AN826" s="259" t="s">
        <v>565</v>
      </c>
      <c r="AO826" s="259" t="s">
        <v>565</v>
      </c>
      <c r="AP826" s="259" t="s">
        <v>565</v>
      </c>
      <c r="AQ826" s="259" t="s">
        <v>565</v>
      </c>
      <c r="AR826" s="259" t="s">
        <v>565</v>
      </c>
      <c r="AS826" s="259" t="s">
        <v>565</v>
      </c>
      <c r="AT826" s="259" t="s">
        <v>565</v>
      </c>
      <c r="AU826" s="259" t="s">
        <v>565</v>
      </c>
      <c r="AV826" s="259" t="s">
        <v>565</v>
      </c>
      <c r="AW826" s="259" t="s">
        <v>565</v>
      </c>
      <c r="AX826" s="259" t="s">
        <v>565</v>
      </c>
      <c r="AY826" s="259" t="s">
        <v>565</v>
      </c>
      <c r="AZ826" s="259" t="s">
        <v>565</v>
      </c>
      <c r="BA826" s="259" t="s">
        <v>565</v>
      </c>
    </row>
    <row r="827" spans="4:53">
      <c r="D827" s="259" t="s">
        <v>565</v>
      </c>
      <c r="E827" s="259" t="s">
        <v>565</v>
      </c>
      <c r="F827" s="259" t="s">
        <v>565</v>
      </c>
      <c r="G827" s="259" t="s">
        <v>565</v>
      </c>
      <c r="H827" s="259" t="s">
        <v>565</v>
      </c>
      <c r="I827" s="259" t="s">
        <v>565</v>
      </c>
      <c r="J827" s="259" t="s">
        <v>565</v>
      </c>
      <c r="K827" s="259" t="s">
        <v>565</v>
      </c>
      <c r="L827" s="259" t="s">
        <v>565</v>
      </c>
      <c r="M827" s="259" t="s">
        <v>565</v>
      </c>
      <c r="N827" s="259" t="s">
        <v>565</v>
      </c>
      <c r="O827" s="259" t="s">
        <v>565</v>
      </c>
      <c r="P827" s="259" t="s">
        <v>565</v>
      </c>
      <c r="Q827" s="259" t="s">
        <v>565</v>
      </c>
      <c r="R827" s="259" t="s">
        <v>565</v>
      </c>
      <c r="S827" s="259" t="s">
        <v>565</v>
      </c>
      <c r="T827" s="259" t="s">
        <v>565</v>
      </c>
      <c r="U827" s="259" t="s">
        <v>565</v>
      </c>
      <c r="V827" s="260" t="s">
        <v>565</v>
      </c>
      <c r="W827" s="260" t="s">
        <v>565</v>
      </c>
      <c r="X827" s="259" t="s">
        <v>565</v>
      </c>
      <c r="Y827" s="259" t="s">
        <v>565</v>
      </c>
      <c r="Z827" s="259" t="s">
        <v>565</v>
      </c>
      <c r="AA827" s="259" t="s">
        <v>565</v>
      </c>
      <c r="AB827" s="259" t="s">
        <v>565</v>
      </c>
      <c r="AC827" s="259" t="s">
        <v>565</v>
      </c>
      <c r="AD827" s="259" t="s">
        <v>565</v>
      </c>
      <c r="AE827" s="259" t="s">
        <v>565</v>
      </c>
      <c r="AF827" s="259" t="s">
        <v>565</v>
      </c>
      <c r="AG827" s="259" t="s">
        <v>565</v>
      </c>
      <c r="AH827" s="259" t="s">
        <v>565</v>
      </c>
      <c r="AI827" s="259" t="s">
        <v>565</v>
      </c>
      <c r="AJ827" s="259" t="s">
        <v>565</v>
      </c>
      <c r="AK827" s="259" t="s">
        <v>565</v>
      </c>
      <c r="AL827" s="259" t="s">
        <v>565</v>
      </c>
      <c r="AM827" s="259" t="s">
        <v>565</v>
      </c>
      <c r="AN827" s="259" t="s">
        <v>565</v>
      </c>
      <c r="AO827" s="259" t="s">
        <v>565</v>
      </c>
      <c r="AP827" s="259" t="s">
        <v>565</v>
      </c>
      <c r="AQ827" s="259" t="s">
        <v>565</v>
      </c>
      <c r="AR827" s="259" t="s">
        <v>565</v>
      </c>
      <c r="AS827" s="259" t="s">
        <v>565</v>
      </c>
      <c r="AT827" s="259" t="s">
        <v>565</v>
      </c>
      <c r="AU827" s="259" t="s">
        <v>565</v>
      </c>
      <c r="AV827" s="259" t="s">
        <v>565</v>
      </c>
      <c r="AW827" s="259" t="s">
        <v>565</v>
      </c>
      <c r="AX827" s="259" t="s">
        <v>565</v>
      </c>
      <c r="AY827" s="259" t="s">
        <v>565</v>
      </c>
      <c r="AZ827" s="259" t="s">
        <v>565</v>
      </c>
      <c r="BA827" s="259" t="s">
        <v>565</v>
      </c>
    </row>
    <row r="828" spans="4:53">
      <c r="D828" s="259" t="s">
        <v>565</v>
      </c>
      <c r="E828" s="259" t="s">
        <v>565</v>
      </c>
      <c r="F828" s="259" t="s">
        <v>565</v>
      </c>
      <c r="G828" s="259" t="s">
        <v>565</v>
      </c>
      <c r="H828" s="259" t="s">
        <v>565</v>
      </c>
      <c r="I828" s="259" t="s">
        <v>565</v>
      </c>
      <c r="J828" s="259" t="s">
        <v>565</v>
      </c>
      <c r="K828" s="259" t="s">
        <v>565</v>
      </c>
      <c r="L828" s="259" t="s">
        <v>565</v>
      </c>
      <c r="M828" s="259" t="s">
        <v>565</v>
      </c>
      <c r="N828" s="259" t="s">
        <v>565</v>
      </c>
      <c r="O828" s="259" t="s">
        <v>565</v>
      </c>
      <c r="P828" s="259" t="s">
        <v>565</v>
      </c>
      <c r="Q828" s="259" t="s">
        <v>565</v>
      </c>
      <c r="R828" s="259" t="s">
        <v>565</v>
      </c>
      <c r="S828" s="259" t="s">
        <v>565</v>
      </c>
      <c r="T828" s="259" t="s">
        <v>565</v>
      </c>
      <c r="U828" s="259" t="s">
        <v>565</v>
      </c>
      <c r="V828" s="260" t="s">
        <v>565</v>
      </c>
      <c r="W828" s="260" t="s">
        <v>565</v>
      </c>
      <c r="X828" s="259" t="s">
        <v>565</v>
      </c>
      <c r="Y828" s="259" t="s">
        <v>565</v>
      </c>
      <c r="Z828" s="259" t="s">
        <v>565</v>
      </c>
      <c r="AA828" s="259" t="s">
        <v>565</v>
      </c>
      <c r="AB828" s="259" t="s">
        <v>565</v>
      </c>
      <c r="AC828" s="259" t="s">
        <v>565</v>
      </c>
      <c r="AD828" s="259" t="s">
        <v>565</v>
      </c>
      <c r="AE828" s="259" t="s">
        <v>565</v>
      </c>
      <c r="AF828" s="259" t="s">
        <v>565</v>
      </c>
      <c r="AG828" s="259" t="s">
        <v>565</v>
      </c>
      <c r="AH828" s="259" t="s">
        <v>565</v>
      </c>
      <c r="AI828" s="259" t="s">
        <v>565</v>
      </c>
      <c r="AJ828" s="259" t="s">
        <v>565</v>
      </c>
      <c r="AK828" s="259" t="s">
        <v>565</v>
      </c>
      <c r="AL828" s="259" t="s">
        <v>565</v>
      </c>
      <c r="AM828" s="259" t="s">
        <v>565</v>
      </c>
      <c r="AN828" s="259" t="s">
        <v>565</v>
      </c>
      <c r="AO828" s="259" t="s">
        <v>565</v>
      </c>
      <c r="AP828" s="259" t="s">
        <v>565</v>
      </c>
      <c r="AQ828" s="259" t="s">
        <v>565</v>
      </c>
      <c r="AR828" s="259" t="s">
        <v>565</v>
      </c>
      <c r="AS828" s="259" t="s">
        <v>565</v>
      </c>
      <c r="AT828" s="259" t="s">
        <v>565</v>
      </c>
      <c r="AU828" s="259" t="s">
        <v>565</v>
      </c>
      <c r="AV828" s="259" t="s">
        <v>565</v>
      </c>
      <c r="AW828" s="259" t="s">
        <v>565</v>
      </c>
      <c r="AX828" s="259" t="s">
        <v>565</v>
      </c>
      <c r="AY828" s="259" t="s">
        <v>565</v>
      </c>
      <c r="AZ828" s="259" t="s">
        <v>565</v>
      </c>
      <c r="BA828" s="259" t="s">
        <v>565</v>
      </c>
    </row>
    <row r="829" spans="4:53">
      <c r="D829" s="259" t="s">
        <v>565</v>
      </c>
      <c r="E829" s="259" t="s">
        <v>565</v>
      </c>
      <c r="F829" s="259" t="s">
        <v>565</v>
      </c>
      <c r="G829" s="259" t="s">
        <v>565</v>
      </c>
      <c r="H829" s="259" t="s">
        <v>565</v>
      </c>
      <c r="I829" s="259" t="s">
        <v>565</v>
      </c>
      <c r="J829" s="259" t="s">
        <v>565</v>
      </c>
      <c r="K829" s="259" t="s">
        <v>565</v>
      </c>
      <c r="L829" s="259" t="s">
        <v>565</v>
      </c>
      <c r="M829" s="259" t="s">
        <v>565</v>
      </c>
      <c r="N829" s="259" t="s">
        <v>565</v>
      </c>
      <c r="O829" s="259" t="s">
        <v>565</v>
      </c>
      <c r="P829" s="259" t="s">
        <v>565</v>
      </c>
      <c r="Q829" s="259" t="s">
        <v>565</v>
      </c>
      <c r="R829" s="259" t="s">
        <v>565</v>
      </c>
      <c r="S829" s="259" t="s">
        <v>565</v>
      </c>
      <c r="T829" s="259" t="s">
        <v>565</v>
      </c>
      <c r="U829" s="259" t="s">
        <v>565</v>
      </c>
      <c r="V829" s="260" t="s">
        <v>565</v>
      </c>
      <c r="W829" s="260" t="s">
        <v>565</v>
      </c>
      <c r="X829" s="259" t="s">
        <v>565</v>
      </c>
      <c r="Y829" s="259" t="s">
        <v>565</v>
      </c>
      <c r="Z829" s="259" t="s">
        <v>565</v>
      </c>
      <c r="AA829" s="259" t="s">
        <v>565</v>
      </c>
      <c r="AB829" s="259" t="s">
        <v>565</v>
      </c>
      <c r="AC829" s="259" t="s">
        <v>565</v>
      </c>
      <c r="AD829" s="259" t="s">
        <v>565</v>
      </c>
      <c r="AE829" s="259" t="s">
        <v>565</v>
      </c>
      <c r="AF829" s="259" t="s">
        <v>565</v>
      </c>
      <c r="AG829" s="259" t="s">
        <v>565</v>
      </c>
      <c r="AH829" s="259" t="s">
        <v>565</v>
      </c>
      <c r="AI829" s="259" t="s">
        <v>565</v>
      </c>
      <c r="AJ829" s="259" t="s">
        <v>565</v>
      </c>
      <c r="AK829" s="259" t="s">
        <v>565</v>
      </c>
      <c r="AL829" s="259" t="s">
        <v>565</v>
      </c>
      <c r="AM829" s="259" t="s">
        <v>565</v>
      </c>
      <c r="AN829" s="259" t="s">
        <v>565</v>
      </c>
      <c r="AO829" s="259" t="s">
        <v>565</v>
      </c>
      <c r="AP829" s="259" t="s">
        <v>565</v>
      </c>
      <c r="AQ829" s="259" t="s">
        <v>565</v>
      </c>
      <c r="AR829" s="259" t="s">
        <v>565</v>
      </c>
      <c r="AS829" s="259" t="s">
        <v>565</v>
      </c>
      <c r="AT829" s="259" t="s">
        <v>565</v>
      </c>
      <c r="AU829" s="259" t="s">
        <v>565</v>
      </c>
      <c r="AV829" s="259" t="s">
        <v>565</v>
      </c>
      <c r="AW829" s="259" t="s">
        <v>565</v>
      </c>
      <c r="AX829" s="259" t="s">
        <v>565</v>
      </c>
      <c r="AY829" s="259" t="s">
        <v>565</v>
      </c>
      <c r="AZ829" s="259" t="s">
        <v>565</v>
      </c>
      <c r="BA829" s="259" t="s">
        <v>565</v>
      </c>
    </row>
    <row r="830" spans="4:53">
      <c r="D830" s="259" t="s">
        <v>565</v>
      </c>
      <c r="E830" s="259" t="s">
        <v>565</v>
      </c>
      <c r="F830" s="259" t="s">
        <v>565</v>
      </c>
      <c r="G830" s="259" t="s">
        <v>565</v>
      </c>
      <c r="H830" s="259" t="s">
        <v>565</v>
      </c>
      <c r="I830" s="259" t="s">
        <v>565</v>
      </c>
      <c r="J830" s="259" t="s">
        <v>565</v>
      </c>
      <c r="K830" s="259" t="s">
        <v>565</v>
      </c>
      <c r="L830" s="259" t="s">
        <v>565</v>
      </c>
      <c r="M830" s="259" t="s">
        <v>565</v>
      </c>
      <c r="N830" s="259" t="s">
        <v>565</v>
      </c>
      <c r="O830" s="259" t="s">
        <v>565</v>
      </c>
      <c r="P830" s="259" t="s">
        <v>565</v>
      </c>
      <c r="Q830" s="259" t="s">
        <v>565</v>
      </c>
      <c r="R830" s="259" t="s">
        <v>565</v>
      </c>
      <c r="S830" s="259" t="s">
        <v>565</v>
      </c>
      <c r="T830" s="259" t="s">
        <v>565</v>
      </c>
      <c r="U830" s="259" t="s">
        <v>565</v>
      </c>
      <c r="V830" s="260" t="s">
        <v>565</v>
      </c>
      <c r="W830" s="260" t="s">
        <v>565</v>
      </c>
      <c r="X830" s="259" t="s">
        <v>565</v>
      </c>
      <c r="Y830" s="259" t="s">
        <v>565</v>
      </c>
      <c r="Z830" s="259" t="s">
        <v>565</v>
      </c>
      <c r="AA830" s="259" t="s">
        <v>565</v>
      </c>
      <c r="AB830" s="259" t="s">
        <v>565</v>
      </c>
      <c r="AC830" s="259" t="s">
        <v>565</v>
      </c>
      <c r="AD830" s="259" t="s">
        <v>565</v>
      </c>
      <c r="AE830" s="259" t="s">
        <v>565</v>
      </c>
      <c r="AF830" s="259" t="s">
        <v>565</v>
      </c>
      <c r="AG830" s="259" t="s">
        <v>565</v>
      </c>
      <c r="AH830" s="259" t="s">
        <v>565</v>
      </c>
      <c r="AI830" s="259" t="s">
        <v>565</v>
      </c>
      <c r="AJ830" s="259" t="s">
        <v>565</v>
      </c>
      <c r="AK830" s="259" t="s">
        <v>565</v>
      </c>
      <c r="AL830" s="259" t="s">
        <v>565</v>
      </c>
      <c r="AM830" s="259" t="s">
        <v>565</v>
      </c>
      <c r="AN830" s="259" t="s">
        <v>565</v>
      </c>
      <c r="AO830" s="259" t="s">
        <v>565</v>
      </c>
      <c r="AP830" s="259" t="s">
        <v>565</v>
      </c>
      <c r="AQ830" s="259" t="s">
        <v>565</v>
      </c>
      <c r="AR830" s="259" t="s">
        <v>565</v>
      </c>
      <c r="AS830" s="259" t="s">
        <v>565</v>
      </c>
      <c r="AT830" s="259" t="s">
        <v>565</v>
      </c>
      <c r="AU830" s="259" t="s">
        <v>565</v>
      </c>
      <c r="AV830" s="259" t="s">
        <v>565</v>
      </c>
      <c r="AW830" s="259" t="s">
        <v>565</v>
      </c>
      <c r="AX830" s="259" t="s">
        <v>565</v>
      </c>
      <c r="AY830" s="259" t="s">
        <v>565</v>
      </c>
      <c r="AZ830" s="259" t="s">
        <v>565</v>
      </c>
      <c r="BA830" s="259" t="s">
        <v>565</v>
      </c>
    </row>
    <row r="831" spans="4:53">
      <c r="D831" s="259" t="s">
        <v>565</v>
      </c>
      <c r="E831" s="259" t="s">
        <v>565</v>
      </c>
      <c r="F831" s="259" t="s">
        <v>565</v>
      </c>
      <c r="G831" s="259" t="s">
        <v>565</v>
      </c>
      <c r="H831" s="259" t="s">
        <v>565</v>
      </c>
      <c r="I831" s="259" t="s">
        <v>565</v>
      </c>
      <c r="J831" s="259" t="s">
        <v>565</v>
      </c>
      <c r="K831" s="259" t="s">
        <v>565</v>
      </c>
      <c r="L831" s="259" t="s">
        <v>565</v>
      </c>
      <c r="M831" s="259" t="s">
        <v>565</v>
      </c>
      <c r="N831" s="259" t="s">
        <v>565</v>
      </c>
      <c r="O831" s="259" t="s">
        <v>565</v>
      </c>
      <c r="P831" s="259" t="s">
        <v>565</v>
      </c>
      <c r="Q831" s="259" t="s">
        <v>565</v>
      </c>
      <c r="R831" s="259" t="s">
        <v>565</v>
      </c>
      <c r="S831" s="259" t="s">
        <v>565</v>
      </c>
      <c r="T831" s="259" t="s">
        <v>565</v>
      </c>
      <c r="U831" s="259" t="s">
        <v>565</v>
      </c>
      <c r="V831" s="260" t="s">
        <v>565</v>
      </c>
      <c r="W831" s="260" t="s">
        <v>565</v>
      </c>
      <c r="X831" s="259" t="s">
        <v>565</v>
      </c>
      <c r="Y831" s="259" t="s">
        <v>565</v>
      </c>
      <c r="Z831" s="259" t="s">
        <v>565</v>
      </c>
      <c r="AA831" s="259" t="s">
        <v>565</v>
      </c>
      <c r="AB831" s="259" t="s">
        <v>565</v>
      </c>
      <c r="AC831" s="259" t="s">
        <v>565</v>
      </c>
      <c r="AD831" s="259" t="s">
        <v>565</v>
      </c>
      <c r="AE831" s="259" t="s">
        <v>565</v>
      </c>
      <c r="AF831" s="259" t="s">
        <v>565</v>
      </c>
      <c r="AG831" s="259" t="s">
        <v>565</v>
      </c>
      <c r="AH831" s="259" t="s">
        <v>565</v>
      </c>
      <c r="AI831" s="259" t="s">
        <v>565</v>
      </c>
      <c r="AJ831" s="259" t="s">
        <v>565</v>
      </c>
      <c r="AK831" s="259" t="s">
        <v>565</v>
      </c>
      <c r="AL831" s="259" t="s">
        <v>565</v>
      </c>
      <c r="AM831" s="259" t="s">
        <v>565</v>
      </c>
      <c r="AN831" s="259" t="s">
        <v>565</v>
      </c>
      <c r="AO831" s="259" t="s">
        <v>565</v>
      </c>
      <c r="AP831" s="259" t="s">
        <v>565</v>
      </c>
      <c r="AQ831" s="259" t="s">
        <v>565</v>
      </c>
      <c r="AR831" s="259" t="s">
        <v>565</v>
      </c>
      <c r="AS831" s="259" t="s">
        <v>565</v>
      </c>
      <c r="AT831" s="259" t="s">
        <v>565</v>
      </c>
      <c r="AU831" s="259" t="s">
        <v>565</v>
      </c>
      <c r="AV831" s="259" t="s">
        <v>565</v>
      </c>
      <c r="AW831" s="259" t="s">
        <v>565</v>
      </c>
      <c r="AX831" s="259" t="s">
        <v>565</v>
      </c>
      <c r="AY831" s="259" t="s">
        <v>565</v>
      </c>
      <c r="AZ831" s="259" t="s">
        <v>565</v>
      </c>
      <c r="BA831" s="259" t="s">
        <v>565</v>
      </c>
    </row>
    <row r="832" spans="4:53">
      <c r="D832" s="259" t="s">
        <v>565</v>
      </c>
      <c r="E832" s="259" t="s">
        <v>565</v>
      </c>
      <c r="F832" s="259" t="s">
        <v>565</v>
      </c>
      <c r="G832" s="259" t="s">
        <v>565</v>
      </c>
      <c r="H832" s="259" t="s">
        <v>565</v>
      </c>
      <c r="I832" s="259" t="s">
        <v>565</v>
      </c>
      <c r="J832" s="259" t="s">
        <v>565</v>
      </c>
      <c r="K832" s="259" t="s">
        <v>565</v>
      </c>
      <c r="L832" s="259" t="s">
        <v>565</v>
      </c>
      <c r="M832" s="259" t="s">
        <v>565</v>
      </c>
      <c r="N832" s="259" t="s">
        <v>565</v>
      </c>
      <c r="O832" s="259" t="s">
        <v>565</v>
      </c>
      <c r="P832" s="259" t="s">
        <v>565</v>
      </c>
      <c r="Q832" s="259" t="s">
        <v>565</v>
      </c>
      <c r="R832" s="259" t="s">
        <v>565</v>
      </c>
      <c r="S832" s="259" t="s">
        <v>565</v>
      </c>
      <c r="T832" s="259" t="s">
        <v>565</v>
      </c>
      <c r="U832" s="259" t="s">
        <v>565</v>
      </c>
      <c r="V832" s="260" t="s">
        <v>565</v>
      </c>
      <c r="W832" s="260" t="s">
        <v>565</v>
      </c>
      <c r="X832" s="259" t="s">
        <v>565</v>
      </c>
      <c r="Y832" s="259" t="s">
        <v>565</v>
      </c>
      <c r="Z832" s="259" t="s">
        <v>565</v>
      </c>
      <c r="AA832" s="259" t="s">
        <v>565</v>
      </c>
      <c r="AB832" s="259" t="s">
        <v>565</v>
      </c>
      <c r="AC832" s="259" t="s">
        <v>565</v>
      </c>
      <c r="AD832" s="259" t="s">
        <v>565</v>
      </c>
      <c r="AE832" s="259" t="s">
        <v>565</v>
      </c>
      <c r="AF832" s="259" t="s">
        <v>565</v>
      </c>
      <c r="AG832" s="259" t="s">
        <v>565</v>
      </c>
      <c r="AH832" s="259" t="s">
        <v>565</v>
      </c>
      <c r="AI832" s="259" t="s">
        <v>565</v>
      </c>
      <c r="AJ832" s="259" t="s">
        <v>565</v>
      </c>
      <c r="AK832" s="259" t="s">
        <v>565</v>
      </c>
      <c r="AL832" s="259" t="s">
        <v>565</v>
      </c>
      <c r="AM832" s="259" t="s">
        <v>565</v>
      </c>
      <c r="AN832" s="259" t="s">
        <v>565</v>
      </c>
      <c r="AO832" s="259" t="s">
        <v>565</v>
      </c>
      <c r="AP832" s="259" t="s">
        <v>565</v>
      </c>
      <c r="AQ832" s="259" t="s">
        <v>565</v>
      </c>
      <c r="AR832" s="259" t="s">
        <v>565</v>
      </c>
      <c r="AS832" s="259" t="s">
        <v>565</v>
      </c>
      <c r="AT832" s="259" t="s">
        <v>565</v>
      </c>
      <c r="AU832" s="259" t="s">
        <v>565</v>
      </c>
      <c r="AV832" s="259" t="s">
        <v>565</v>
      </c>
      <c r="AW832" s="259" t="s">
        <v>565</v>
      </c>
      <c r="AX832" s="259" t="s">
        <v>565</v>
      </c>
      <c r="AY832" s="259" t="s">
        <v>565</v>
      </c>
      <c r="AZ832" s="259" t="s">
        <v>565</v>
      </c>
      <c r="BA832" s="259" t="s">
        <v>565</v>
      </c>
    </row>
    <row r="833" spans="4:53">
      <c r="D833" s="259" t="s">
        <v>565</v>
      </c>
      <c r="E833" s="259" t="s">
        <v>565</v>
      </c>
      <c r="F833" s="259" t="s">
        <v>565</v>
      </c>
      <c r="G833" s="259" t="s">
        <v>565</v>
      </c>
      <c r="H833" s="259" t="s">
        <v>565</v>
      </c>
      <c r="I833" s="259" t="s">
        <v>565</v>
      </c>
      <c r="J833" s="259" t="s">
        <v>565</v>
      </c>
      <c r="K833" s="259" t="s">
        <v>565</v>
      </c>
      <c r="L833" s="259" t="s">
        <v>565</v>
      </c>
      <c r="M833" s="259" t="s">
        <v>565</v>
      </c>
      <c r="N833" s="259" t="s">
        <v>565</v>
      </c>
      <c r="O833" s="259" t="s">
        <v>565</v>
      </c>
      <c r="P833" s="259" t="s">
        <v>565</v>
      </c>
      <c r="Q833" s="259" t="s">
        <v>565</v>
      </c>
      <c r="R833" s="259" t="s">
        <v>565</v>
      </c>
      <c r="S833" s="259" t="s">
        <v>565</v>
      </c>
      <c r="T833" s="259" t="s">
        <v>565</v>
      </c>
      <c r="U833" s="259" t="s">
        <v>565</v>
      </c>
      <c r="V833" s="260" t="s">
        <v>565</v>
      </c>
      <c r="W833" s="260" t="s">
        <v>565</v>
      </c>
      <c r="X833" s="259" t="s">
        <v>565</v>
      </c>
      <c r="Y833" s="259" t="s">
        <v>565</v>
      </c>
      <c r="Z833" s="259" t="s">
        <v>565</v>
      </c>
      <c r="AA833" s="259" t="s">
        <v>565</v>
      </c>
      <c r="AB833" s="259" t="s">
        <v>565</v>
      </c>
      <c r="AC833" s="259" t="s">
        <v>565</v>
      </c>
      <c r="AD833" s="259" t="s">
        <v>565</v>
      </c>
      <c r="AE833" s="259" t="s">
        <v>565</v>
      </c>
      <c r="AF833" s="259" t="s">
        <v>565</v>
      </c>
      <c r="AG833" s="259" t="s">
        <v>565</v>
      </c>
      <c r="AH833" s="259" t="s">
        <v>565</v>
      </c>
      <c r="AI833" s="259" t="s">
        <v>565</v>
      </c>
      <c r="AJ833" s="259" t="s">
        <v>565</v>
      </c>
      <c r="AK833" s="259" t="s">
        <v>565</v>
      </c>
      <c r="AL833" s="259" t="s">
        <v>565</v>
      </c>
      <c r="AM833" s="259" t="s">
        <v>565</v>
      </c>
      <c r="AN833" s="259" t="s">
        <v>565</v>
      </c>
      <c r="AO833" s="259" t="s">
        <v>565</v>
      </c>
      <c r="AP833" s="259" t="s">
        <v>565</v>
      </c>
      <c r="AQ833" s="259" t="s">
        <v>565</v>
      </c>
      <c r="AR833" s="259" t="s">
        <v>565</v>
      </c>
      <c r="AS833" s="259" t="s">
        <v>565</v>
      </c>
      <c r="AT833" s="259" t="s">
        <v>565</v>
      </c>
      <c r="AU833" s="259" t="s">
        <v>565</v>
      </c>
      <c r="AV833" s="259" t="s">
        <v>565</v>
      </c>
      <c r="AW833" s="259" t="s">
        <v>565</v>
      </c>
      <c r="AX833" s="259" t="s">
        <v>565</v>
      </c>
      <c r="AY833" s="259" t="s">
        <v>565</v>
      </c>
      <c r="AZ833" s="259" t="s">
        <v>565</v>
      </c>
      <c r="BA833" s="259" t="s">
        <v>565</v>
      </c>
    </row>
    <row r="834" spans="4:53">
      <c r="D834" s="259" t="s">
        <v>565</v>
      </c>
      <c r="E834" s="259" t="s">
        <v>565</v>
      </c>
      <c r="F834" s="259" t="s">
        <v>565</v>
      </c>
      <c r="G834" s="259" t="s">
        <v>565</v>
      </c>
      <c r="H834" s="259" t="s">
        <v>565</v>
      </c>
      <c r="I834" s="259" t="s">
        <v>565</v>
      </c>
      <c r="J834" s="259" t="s">
        <v>565</v>
      </c>
      <c r="K834" s="259" t="s">
        <v>565</v>
      </c>
      <c r="L834" s="259" t="s">
        <v>565</v>
      </c>
      <c r="M834" s="259" t="s">
        <v>565</v>
      </c>
      <c r="N834" s="259" t="s">
        <v>565</v>
      </c>
      <c r="O834" s="259" t="s">
        <v>565</v>
      </c>
      <c r="P834" s="259" t="s">
        <v>565</v>
      </c>
      <c r="Q834" s="259" t="s">
        <v>565</v>
      </c>
      <c r="R834" s="259" t="s">
        <v>565</v>
      </c>
      <c r="S834" s="259" t="s">
        <v>565</v>
      </c>
      <c r="T834" s="259" t="s">
        <v>565</v>
      </c>
      <c r="U834" s="259" t="s">
        <v>565</v>
      </c>
      <c r="V834" s="260" t="s">
        <v>565</v>
      </c>
      <c r="W834" s="260" t="s">
        <v>565</v>
      </c>
      <c r="X834" s="259" t="s">
        <v>565</v>
      </c>
      <c r="Y834" s="259" t="s">
        <v>565</v>
      </c>
      <c r="Z834" s="259" t="s">
        <v>565</v>
      </c>
      <c r="AA834" s="259" t="s">
        <v>565</v>
      </c>
      <c r="AB834" s="259" t="s">
        <v>565</v>
      </c>
      <c r="AC834" s="259" t="s">
        <v>565</v>
      </c>
      <c r="AD834" s="259" t="s">
        <v>565</v>
      </c>
      <c r="AE834" s="259" t="s">
        <v>565</v>
      </c>
      <c r="AF834" s="259" t="s">
        <v>565</v>
      </c>
      <c r="AG834" s="259" t="s">
        <v>565</v>
      </c>
      <c r="AH834" s="259" t="s">
        <v>565</v>
      </c>
      <c r="AI834" s="259" t="s">
        <v>565</v>
      </c>
      <c r="AJ834" s="259" t="s">
        <v>565</v>
      </c>
      <c r="AK834" s="259" t="s">
        <v>565</v>
      </c>
      <c r="AL834" s="259" t="s">
        <v>565</v>
      </c>
      <c r="AM834" s="259" t="s">
        <v>565</v>
      </c>
      <c r="AN834" s="259" t="s">
        <v>565</v>
      </c>
      <c r="AO834" s="259" t="s">
        <v>565</v>
      </c>
      <c r="AP834" s="259" t="s">
        <v>565</v>
      </c>
      <c r="AQ834" s="259" t="s">
        <v>565</v>
      </c>
      <c r="AR834" s="259" t="s">
        <v>565</v>
      </c>
      <c r="AS834" s="259" t="s">
        <v>565</v>
      </c>
      <c r="AT834" s="259" t="s">
        <v>565</v>
      </c>
      <c r="AU834" s="259" t="s">
        <v>565</v>
      </c>
      <c r="AV834" s="259" t="s">
        <v>565</v>
      </c>
      <c r="AW834" s="259" t="s">
        <v>565</v>
      </c>
      <c r="AX834" s="259" t="s">
        <v>565</v>
      </c>
      <c r="AY834" s="259" t="s">
        <v>565</v>
      </c>
      <c r="AZ834" s="259" t="s">
        <v>565</v>
      </c>
      <c r="BA834" s="259" t="s">
        <v>565</v>
      </c>
    </row>
    <row r="835" spans="4:53">
      <c r="D835" s="259" t="s">
        <v>565</v>
      </c>
      <c r="E835" s="259" t="s">
        <v>565</v>
      </c>
      <c r="F835" s="259" t="s">
        <v>565</v>
      </c>
      <c r="G835" s="259" t="s">
        <v>565</v>
      </c>
      <c r="H835" s="259" t="s">
        <v>565</v>
      </c>
      <c r="I835" s="259" t="s">
        <v>565</v>
      </c>
      <c r="J835" s="259" t="s">
        <v>565</v>
      </c>
      <c r="K835" s="259" t="s">
        <v>565</v>
      </c>
      <c r="L835" s="259" t="s">
        <v>565</v>
      </c>
      <c r="M835" s="259" t="s">
        <v>565</v>
      </c>
      <c r="N835" s="259" t="s">
        <v>565</v>
      </c>
      <c r="O835" s="259" t="s">
        <v>565</v>
      </c>
      <c r="P835" s="259" t="s">
        <v>565</v>
      </c>
      <c r="Q835" s="259" t="s">
        <v>565</v>
      </c>
      <c r="R835" s="259" t="s">
        <v>565</v>
      </c>
      <c r="S835" s="259" t="s">
        <v>565</v>
      </c>
      <c r="T835" s="259" t="s">
        <v>565</v>
      </c>
      <c r="U835" s="259" t="s">
        <v>565</v>
      </c>
      <c r="V835" s="260" t="s">
        <v>565</v>
      </c>
      <c r="W835" s="260" t="s">
        <v>565</v>
      </c>
      <c r="X835" s="259" t="s">
        <v>565</v>
      </c>
      <c r="Y835" s="259" t="s">
        <v>565</v>
      </c>
      <c r="Z835" s="259" t="s">
        <v>565</v>
      </c>
      <c r="AA835" s="259" t="s">
        <v>565</v>
      </c>
      <c r="AB835" s="259" t="s">
        <v>565</v>
      </c>
      <c r="AC835" s="259" t="s">
        <v>565</v>
      </c>
      <c r="AD835" s="259" t="s">
        <v>565</v>
      </c>
      <c r="AE835" s="259" t="s">
        <v>565</v>
      </c>
      <c r="AF835" s="259" t="s">
        <v>565</v>
      </c>
      <c r="AG835" s="259" t="s">
        <v>565</v>
      </c>
      <c r="AH835" s="259" t="s">
        <v>565</v>
      </c>
      <c r="AI835" s="259" t="s">
        <v>565</v>
      </c>
      <c r="AJ835" s="259" t="s">
        <v>565</v>
      </c>
      <c r="AK835" s="259" t="s">
        <v>565</v>
      </c>
      <c r="AL835" s="259" t="s">
        <v>565</v>
      </c>
      <c r="AM835" s="259" t="s">
        <v>565</v>
      </c>
      <c r="AN835" s="259" t="s">
        <v>565</v>
      </c>
      <c r="AO835" s="259" t="s">
        <v>565</v>
      </c>
      <c r="AP835" s="259" t="s">
        <v>565</v>
      </c>
      <c r="AQ835" s="259" t="s">
        <v>565</v>
      </c>
      <c r="AR835" s="259" t="s">
        <v>565</v>
      </c>
      <c r="AS835" s="259" t="s">
        <v>565</v>
      </c>
      <c r="AT835" s="259" t="s">
        <v>565</v>
      </c>
      <c r="AU835" s="259" t="s">
        <v>565</v>
      </c>
      <c r="AV835" s="259" t="s">
        <v>565</v>
      </c>
      <c r="AW835" s="259" t="s">
        <v>565</v>
      </c>
      <c r="AX835" s="259" t="s">
        <v>565</v>
      </c>
      <c r="AY835" s="259" t="s">
        <v>565</v>
      </c>
      <c r="AZ835" s="259" t="s">
        <v>565</v>
      </c>
      <c r="BA835" s="259" t="s">
        <v>565</v>
      </c>
    </row>
    <row r="836" spans="4:53">
      <c r="D836" s="259" t="s">
        <v>565</v>
      </c>
      <c r="E836" s="259" t="s">
        <v>565</v>
      </c>
      <c r="F836" s="259" t="s">
        <v>565</v>
      </c>
      <c r="G836" s="259" t="s">
        <v>565</v>
      </c>
      <c r="H836" s="259" t="s">
        <v>565</v>
      </c>
      <c r="I836" s="259" t="s">
        <v>565</v>
      </c>
      <c r="J836" s="259" t="s">
        <v>565</v>
      </c>
      <c r="K836" s="259" t="s">
        <v>565</v>
      </c>
      <c r="L836" s="259" t="s">
        <v>565</v>
      </c>
      <c r="M836" s="259" t="s">
        <v>565</v>
      </c>
      <c r="N836" s="259" t="s">
        <v>565</v>
      </c>
      <c r="O836" s="259" t="s">
        <v>565</v>
      </c>
      <c r="P836" s="259" t="s">
        <v>565</v>
      </c>
      <c r="Q836" s="259" t="s">
        <v>565</v>
      </c>
      <c r="R836" s="259" t="s">
        <v>565</v>
      </c>
      <c r="S836" s="259" t="s">
        <v>565</v>
      </c>
      <c r="T836" s="259" t="s">
        <v>565</v>
      </c>
      <c r="U836" s="259" t="s">
        <v>565</v>
      </c>
      <c r="V836" s="260" t="s">
        <v>565</v>
      </c>
      <c r="W836" s="260" t="s">
        <v>565</v>
      </c>
      <c r="X836" s="259" t="s">
        <v>565</v>
      </c>
      <c r="Y836" s="259" t="s">
        <v>565</v>
      </c>
      <c r="Z836" s="259" t="s">
        <v>565</v>
      </c>
      <c r="AA836" s="259" t="s">
        <v>565</v>
      </c>
      <c r="AB836" s="259" t="s">
        <v>565</v>
      </c>
      <c r="AC836" s="259" t="s">
        <v>565</v>
      </c>
      <c r="AD836" s="259" t="s">
        <v>565</v>
      </c>
      <c r="AE836" s="259" t="s">
        <v>565</v>
      </c>
      <c r="AF836" s="259" t="s">
        <v>565</v>
      </c>
      <c r="AG836" s="259" t="s">
        <v>565</v>
      </c>
      <c r="AH836" s="259" t="s">
        <v>565</v>
      </c>
      <c r="AI836" s="259" t="s">
        <v>565</v>
      </c>
      <c r="AJ836" s="259" t="s">
        <v>565</v>
      </c>
      <c r="AK836" s="259" t="s">
        <v>565</v>
      </c>
      <c r="AL836" s="259" t="s">
        <v>565</v>
      </c>
      <c r="AM836" s="259" t="s">
        <v>565</v>
      </c>
      <c r="AN836" s="259" t="s">
        <v>565</v>
      </c>
      <c r="AO836" s="259" t="s">
        <v>565</v>
      </c>
      <c r="AP836" s="259" t="s">
        <v>565</v>
      </c>
      <c r="AQ836" s="259" t="s">
        <v>565</v>
      </c>
      <c r="AR836" s="259" t="s">
        <v>565</v>
      </c>
      <c r="AS836" s="259" t="s">
        <v>565</v>
      </c>
      <c r="AT836" s="259" t="s">
        <v>565</v>
      </c>
      <c r="AU836" s="259" t="s">
        <v>565</v>
      </c>
      <c r="AV836" s="259" t="s">
        <v>565</v>
      </c>
      <c r="AW836" s="259" t="s">
        <v>565</v>
      </c>
      <c r="AX836" s="259" t="s">
        <v>565</v>
      </c>
      <c r="AY836" s="259" t="s">
        <v>565</v>
      </c>
      <c r="AZ836" s="259" t="s">
        <v>565</v>
      </c>
      <c r="BA836" s="259" t="s">
        <v>565</v>
      </c>
    </row>
    <row r="837" spans="4:53">
      <c r="D837" s="259" t="s">
        <v>565</v>
      </c>
      <c r="E837" s="259" t="s">
        <v>565</v>
      </c>
      <c r="F837" s="259" t="s">
        <v>565</v>
      </c>
      <c r="G837" s="259" t="s">
        <v>565</v>
      </c>
      <c r="H837" s="259" t="s">
        <v>565</v>
      </c>
      <c r="I837" s="259" t="s">
        <v>565</v>
      </c>
      <c r="J837" s="259" t="s">
        <v>565</v>
      </c>
      <c r="K837" s="259" t="s">
        <v>565</v>
      </c>
      <c r="L837" s="259" t="s">
        <v>565</v>
      </c>
      <c r="M837" s="259" t="s">
        <v>565</v>
      </c>
      <c r="N837" s="259" t="s">
        <v>565</v>
      </c>
      <c r="O837" s="259" t="s">
        <v>565</v>
      </c>
      <c r="P837" s="259" t="s">
        <v>565</v>
      </c>
      <c r="Q837" s="259" t="s">
        <v>565</v>
      </c>
      <c r="R837" s="259" t="s">
        <v>565</v>
      </c>
      <c r="S837" s="259" t="s">
        <v>565</v>
      </c>
      <c r="T837" s="259" t="s">
        <v>565</v>
      </c>
      <c r="U837" s="259" t="s">
        <v>565</v>
      </c>
      <c r="V837" s="260" t="s">
        <v>565</v>
      </c>
      <c r="W837" s="260" t="s">
        <v>565</v>
      </c>
      <c r="X837" s="259" t="s">
        <v>565</v>
      </c>
      <c r="Y837" s="259" t="s">
        <v>565</v>
      </c>
      <c r="Z837" s="259" t="s">
        <v>565</v>
      </c>
      <c r="AA837" s="259" t="s">
        <v>565</v>
      </c>
      <c r="AB837" s="259" t="s">
        <v>565</v>
      </c>
      <c r="AC837" s="259" t="s">
        <v>565</v>
      </c>
      <c r="AD837" s="259" t="s">
        <v>565</v>
      </c>
      <c r="AE837" s="259" t="s">
        <v>565</v>
      </c>
      <c r="AF837" s="259" t="s">
        <v>565</v>
      </c>
      <c r="AG837" s="259" t="s">
        <v>565</v>
      </c>
      <c r="AH837" s="259" t="s">
        <v>565</v>
      </c>
      <c r="AI837" s="259" t="s">
        <v>565</v>
      </c>
      <c r="AJ837" s="259" t="s">
        <v>565</v>
      </c>
      <c r="AK837" s="259" t="s">
        <v>565</v>
      </c>
      <c r="AL837" s="259" t="s">
        <v>565</v>
      </c>
      <c r="AM837" s="259" t="s">
        <v>565</v>
      </c>
      <c r="AN837" s="259" t="s">
        <v>565</v>
      </c>
      <c r="AO837" s="259" t="s">
        <v>565</v>
      </c>
      <c r="AP837" s="259" t="s">
        <v>565</v>
      </c>
      <c r="AQ837" s="259" t="s">
        <v>565</v>
      </c>
      <c r="AR837" s="259" t="s">
        <v>565</v>
      </c>
      <c r="AS837" s="259" t="s">
        <v>565</v>
      </c>
      <c r="AT837" s="259" t="s">
        <v>565</v>
      </c>
      <c r="AU837" s="259" t="s">
        <v>565</v>
      </c>
      <c r="AV837" s="259" t="s">
        <v>565</v>
      </c>
      <c r="AW837" s="259" t="s">
        <v>565</v>
      </c>
      <c r="AX837" s="259" t="s">
        <v>565</v>
      </c>
      <c r="AY837" s="259" t="s">
        <v>565</v>
      </c>
      <c r="AZ837" s="259" t="s">
        <v>565</v>
      </c>
      <c r="BA837" s="259" t="s">
        <v>565</v>
      </c>
    </row>
    <row r="838" spans="4:53">
      <c r="D838" s="259" t="s">
        <v>565</v>
      </c>
      <c r="E838" s="259" t="s">
        <v>565</v>
      </c>
      <c r="F838" s="259" t="s">
        <v>565</v>
      </c>
      <c r="G838" s="259" t="s">
        <v>565</v>
      </c>
      <c r="H838" s="259" t="s">
        <v>565</v>
      </c>
      <c r="I838" s="259" t="s">
        <v>565</v>
      </c>
      <c r="J838" s="259" t="s">
        <v>565</v>
      </c>
      <c r="K838" s="259" t="s">
        <v>565</v>
      </c>
      <c r="L838" s="259" t="s">
        <v>565</v>
      </c>
      <c r="M838" s="259" t="s">
        <v>565</v>
      </c>
      <c r="N838" s="259" t="s">
        <v>565</v>
      </c>
      <c r="O838" s="259" t="s">
        <v>565</v>
      </c>
      <c r="P838" s="259" t="s">
        <v>565</v>
      </c>
      <c r="Q838" s="259" t="s">
        <v>565</v>
      </c>
      <c r="R838" s="259" t="s">
        <v>565</v>
      </c>
      <c r="S838" s="259" t="s">
        <v>565</v>
      </c>
      <c r="T838" s="259" t="s">
        <v>565</v>
      </c>
      <c r="U838" s="259" t="s">
        <v>565</v>
      </c>
      <c r="V838" s="260" t="s">
        <v>565</v>
      </c>
      <c r="W838" s="260" t="s">
        <v>565</v>
      </c>
      <c r="X838" s="259" t="s">
        <v>565</v>
      </c>
      <c r="Y838" s="259" t="s">
        <v>565</v>
      </c>
      <c r="Z838" s="259" t="s">
        <v>565</v>
      </c>
      <c r="AA838" s="259" t="s">
        <v>565</v>
      </c>
      <c r="AB838" s="259" t="s">
        <v>565</v>
      </c>
      <c r="AC838" s="259" t="s">
        <v>565</v>
      </c>
      <c r="AD838" s="259" t="s">
        <v>565</v>
      </c>
      <c r="AE838" s="259" t="s">
        <v>565</v>
      </c>
      <c r="AF838" s="259" t="s">
        <v>565</v>
      </c>
      <c r="AG838" s="259" t="s">
        <v>565</v>
      </c>
      <c r="AH838" s="259" t="s">
        <v>565</v>
      </c>
      <c r="AI838" s="259" t="s">
        <v>565</v>
      </c>
      <c r="AJ838" s="259" t="s">
        <v>565</v>
      </c>
      <c r="AK838" s="259" t="s">
        <v>565</v>
      </c>
      <c r="AL838" s="259" t="s">
        <v>565</v>
      </c>
      <c r="AM838" s="259" t="s">
        <v>565</v>
      </c>
      <c r="AN838" s="259" t="s">
        <v>565</v>
      </c>
      <c r="AO838" s="259" t="s">
        <v>565</v>
      </c>
      <c r="AP838" s="259" t="s">
        <v>565</v>
      </c>
      <c r="AQ838" s="259" t="s">
        <v>565</v>
      </c>
      <c r="AR838" s="259" t="s">
        <v>565</v>
      </c>
      <c r="AS838" s="259" t="s">
        <v>565</v>
      </c>
      <c r="AT838" s="259" t="s">
        <v>565</v>
      </c>
      <c r="AU838" s="259" t="s">
        <v>565</v>
      </c>
      <c r="AV838" s="259" t="s">
        <v>565</v>
      </c>
      <c r="AW838" s="259" t="s">
        <v>565</v>
      </c>
      <c r="AX838" s="259" t="s">
        <v>565</v>
      </c>
      <c r="AY838" s="259" t="s">
        <v>565</v>
      </c>
      <c r="AZ838" s="259" t="s">
        <v>565</v>
      </c>
      <c r="BA838" s="259" t="s">
        <v>565</v>
      </c>
    </row>
    <row r="839" spans="4:53">
      <c r="D839" s="259" t="s">
        <v>565</v>
      </c>
      <c r="E839" s="259" t="s">
        <v>565</v>
      </c>
      <c r="F839" s="259" t="s">
        <v>565</v>
      </c>
      <c r="G839" s="259" t="s">
        <v>565</v>
      </c>
      <c r="H839" s="259" t="s">
        <v>565</v>
      </c>
      <c r="I839" s="259" t="s">
        <v>565</v>
      </c>
      <c r="J839" s="259" t="s">
        <v>565</v>
      </c>
      <c r="K839" s="259" t="s">
        <v>565</v>
      </c>
      <c r="L839" s="259" t="s">
        <v>565</v>
      </c>
      <c r="M839" s="259" t="s">
        <v>565</v>
      </c>
      <c r="N839" s="259" t="s">
        <v>565</v>
      </c>
      <c r="O839" s="259" t="s">
        <v>565</v>
      </c>
      <c r="P839" s="259" t="s">
        <v>565</v>
      </c>
      <c r="Q839" s="259" t="s">
        <v>565</v>
      </c>
      <c r="R839" s="259" t="s">
        <v>565</v>
      </c>
      <c r="S839" s="259" t="s">
        <v>565</v>
      </c>
      <c r="T839" s="259" t="s">
        <v>565</v>
      </c>
      <c r="U839" s="259" t="s">
        <v>565</v>
      </c>
      <c r="V839" s="260" t="s">
        <v>565</v>
      </c>
      <c r="W839" s="260" t="s">
        <v>565</v>
      </c>
      <c r="X839" s="259" t="s">
        <v>565</v>
      </c>
      <c r="Y839" s="259" t="s">
        <v>565</v>
      </c>
      <c r="Z839" s="259" t="s">
        <v>565</v>
      </c>
      <c r="AA839" s="259" t="s">
        <v>565</v>
      </c>
      <c r="AB839" s="259" t="s">
        <v>565</v>
      </c>
      <c r="AC839" s="259" t="s">
        <v>565</v>
      </c>
      <c r="AD839" s="259" t="s">
        <v>565</v>
      </c>
      <c r="AE839" s="259" t="s">
        <v>565</v>
      </c>
      <c r="AF839" s="259" t="s">
        <v>565</v>
      </c>
      <c r="AG839" s="259" t="s">
        <v>565</v>
      </c>
      <c r="AH839" s="259" t="s">
        <v>565</v>
      </c>
      <c r="AI839" s="259" t="s">
        <v>565</v>
      </c>
      <c r="AJ839" s="259" t="s">
        <v>565</v>
      </c>
      <c r="AK839" s="259" t="s">
        <v>565</v>
      </c>
      <c r="AL839" s="259" t="s">
        <v>565</v>
      </c>
      <c r="AM839" s="259" t="s">
        <v>565</v>
      </c>
      <c r="AN839" s="259" t="s">
        <v>565</v>
      </c>
      <c r="AO839" s="259" t="s">
        <v>565</v>
      </c>
      <c r="AP839" s="259" t="s">
        <v>565</v>
      </c>
      <c r="AQ839" s="259" t="s">
        <v>565</v>
      </c>
      <c r="AR839" s="259" t="s">
        <v>565</v>
      </c>
      <c r="AS839" s="259" t="s">
        <v>565</v>
      </c>
      <c r="AT839" s="259" t="s">
        <v>565</v>
      </c>
      <c r="AU839" s="259" t="s">
        <v>565</v>
      </c>
      <c r="AV839" s="259" t="s">
        <v>565</v>
      </c>
      <c r="AW839" s="259" t="s">
        <v>565</v>
      </c>
      <c r="AX839" s="259" t="s">
        <v>565</v>
      </c>
      <c r="AY839" s="259" t="s">
        <v>565</v>
      </c>
      <c r="AZ839" s="259" t="s">
        <v>565</v>
      </c>
      <c r="BA839" s="259" t="s">
        <v>565</v>
      </c>
    </row>
    <row r="840" spans="4:53">
      <c r="D840" s="259" t="s">
        <v>565</v>
      </c>
      <c r="E840" s="259" t="s">
        <v>565</v>
      </c>
      <c r="F840" s="259" t="s">
        <v>565</v>
      </c>
      <c r="G840" s="259" t="s">
        <v>565</v>
      </c>
      <c r="H840" s="259" t="s">
        <v>565</v>
      </c>
      <c r="I840" s="259" t="s">
        <v>565</v>
      </c>
      <c r="J840" s="259" t="s">
        <v>565</v>
      </c>
      <c r="K840" s="259" t="s">
        <v>565</v>
      </c>
      <c r="L840" s="259" t="s">
        <v>565</v>
      </c>
      <c r="M840" s="259" t="s">
        <v>565</v>
      </c>
      <c r="N840" s="259" t="s">
        <v>565</v>
      </c>
      <c r="O840" s="259" t="s">
        <v>565</v>
      </c>
      <c r="P840" s="259" t="s">
        <v>565</v>
      </c>
      <c r="Q840" s="259" t="s">
        <v>565</v>
      </c>
      <c r="R840" s="259" t="s">
        <v>565</v>
      </c>
      <c r="S840" s="259" t="s">
        <v>565</v>
      </c>
      <c r="T840" s="259" t="s">
        <v>565</v>
      </c>
      <c r="U840" s="259" t="s">
        <v>565</v>
      </c>
      <c r="V840" s="260" t="s">
        <v>565</v>
      </c>
      <c r="W840" s="260" t="s">
        <v>565</v>
      </c>
      <c r="X840" s="259" t="s">
        <v>565</v>
      </c>
      <c r="Y840" s="259" t="s">
        <v>565</v>
      </c>
      <c r="Z840" s="259" t="s">
        <v>565</v>
      </c>
      <c r="AA840" s="259" t="s">
        <v>565</v>
      </c>
      <c r="AB840" s="259" t="s">
        <v>565</v>
      </c>
      <c r="AC840" s="259" t="s">
        <v>565</v>
      </c>
      <c r="AD840" s="259" t="s">
        <v>565</v>
      </c>
      <c r="AE840" s="259" t="s">
        <v>565</v>
      </c>
      <c r="AF840" s="259" t="s">
        <v>565</v>
      </c>
      <c r="AG840" s="259" t="s">
        <v>565</v>
      </c>
      <c r="AH840" s="259" t="s">
        <v>565</v>
      </c>
      <c r="AI840" s="259" t="s">
        <v>565</v>
      </c>
      <c r="AJ840" s="259" t="s">
        <v>565</v>
      </c>
      <c r="AK840" s="259" t="s">
        <v>565</v>
      </c>
      <c r="AL840" s="259" t="s">
        <v>565</v>
      </c>
      <c r="AM840" s="259" t="s">
        <v>565</v>
      </c>
      <c r="AN840" s="259" t="s">
        <v>565</v>
      </c>
      <c r="AO840" s="259" t="s">
        <v>565</v>
      </c>
      <c r="AP840" s="259" t="s">
        <v>565</v>
      </c>
      <c r="AQ840" s="259" t="s">
        <v>565</v>
      </c>
      <c r="AR840" s="259" t="s">
        <v>565</v>
      </c>
      <c r="AS840" s="259" t="s">
        <v>565</v>
      </c>
      <c r="AT840" s="259" t="s">
        <v>565</v>
      </c>
      <c r="AU840" s="259" t="s">
        <v>565</v>
      </c>
      <c r="AV840" s="259" t="s">
        <v>565</v>
      </c>
      <c r="AW840" s="259" t="s">
        <v>565</v>
      </c>
      <c r="AX840" s="259" t="s">
        <v>565</v>
      </c>
      <c r="AY840" s="259" t="s">
        <v>565</v>
      </c>
      <c r="AZ840" s="259" t="s">
        <v>565</v>
      </c>
      <c r="BA840" s="259" t="s">
        <v>565</v>
      </c>
    </row>
    <row r="841" spans="4:53">
      <c r="D841" s="259" t="s">
        <v>565</v>
      </c>
      <c r="E841" s="259" t="s">
        <v>565</v>
      </c>
      <c r="F841" s="259" t="s">
        <v>565</v>
      </c>
      <c r="G841" s="259" t="s">
        <v>565</v>
      </c>
      <c r="H841" s="259" t="s">
        <v>565</v>
      </c>
      <c r="I841" s="259" t="s">
        <v>565</v>
      </c>
      <c r="J841" s="259" t="s">
        <v>565</v>
      </c>
      <c r="K841" s="259" t="s">
        <v>565</v>
      </c>
      <c r="L841" s="259" t="s">
        <v>565</v>
      </c>
      <c r="M841" s="259" t="s">
        <v>565</v>
      </c>
      <c r="N841" s="259" t="s">
        <v>565</v>
      </c>
      <c r="O841" s="259" t="s">
        <v>565</v>
      </c>
      <c r="P841" s="259" t="s">
        <v>565</v>
      </c>
      <c r="Q841" s="259" t="s">
        <v>565</v>
      </c>
      <c r="R841" s="259" t="s">
        <v>565</v>
      </c>
      <c r="S841" s="259" t="s">
        <v>565</v>
      </c>
      <c r="T841" s="259" t="s">
        <v>565</v>
      </c>
      <c r="U841" s="259" t="s">
        <v>565</v>
      </c>
      <c r="V841" s="260" t="s">
        <v>565</v>
      </c>
      <c r="W841" s="260" t="s">
        <v>565</v>
      </c>
      <c r="X841" s="259" t="s">
        <v>565</v>
      </c>
      <c r="Y841" s="259" t="s">
        <v>565</v>
      </c>
      <c r="Z841" s="259" t="s">
        <v>565</v>
      </c>
      <c r="AA841" s="259" t="s">
        <v>565</v>
      </c>
      <c r="AB841" s="259" t="s">
        <v>565</v>
      </c>
      <c r="AC841" s="259" t="s">
        <v>565</v>
      </c>
      <c r="AD841" s="259" t="s">
        <v>565</v>
      </c>
      <c r="AE841" s="259" t="s">
        <v>565</v>
      </c>
      <c r="AF841" s="259" t="s">
        <v>565</v>
      </c>
      <c r="AG841" s="259" t="s">
        <v>565</v>
      </c>
      <c r="AH841" s="259" t="s">
        <v>565</v>
      </c>
      <c r="AI841" s="259" t="s">
        <v>565</v>
      </c>
      <c r="AJ841" s="259" t="s">
        <v>565</v>
      </c>
      <c r="AK841" s="259" t="s">
        <v>565</v>
      </c>
      <c r="AL841" s="259" t="s">
        <v>565</v>
      </c>
      <c r="AM841" s="259" t="s">
        <v>565</v>
      </c>
      <c r="AN841" s="259" t="s">
        <v>565</v>
      </c>
      <c r="AO841" s="259" t="s">
        <v>565</v>
      </c>
      <c r="AP841" s="259" t="s">
        <v>565</v>
      </c>
      <c r="AQ841" s="259" t="s">
        <v>565</v>
      </c>
      <c r="AR841" s="259" t="s">
        <v>565</v>
      </c>
      <c r="AS841" s="259" t="s">
        <v>565</v>
      </c>
      <c r="AT841" s="259" t="s">
        <v>565</v>
      </c>
      <c r="AU841" s="259" t="s">
        <v>565</v>
      </c>
      <c r="AV841" s="259" t="s">
        <v>565</v>
      </c>
      <c r="AW841" s="259" t="s">
        <v>565</v>
      </c>
      <c r="AX841" s="259" t="s">
        <v>565</v>
      </c>
      <c r="AY841" s="259" t="s">
        <v>565</v>
      </c>
      <c r="AZ841" s="259" t="s">
        <v>565</v>
      </c>
      <c r="BA841" s="259" t="s">
        <v>565</v>
      </c>
    </row>
    <row r="842" spans="4:53">
      <c r="D842" s="259" t="s">
        <v>565</v>
      </c>
      <c r="E842" s="259" t="s">
        <v>565</v>
      </c>
      <c r="F842" s="259" t="s">
        <v>565</v>
      </c>
      <c r="G842" s="259" t="s">
        <v>565</v>
      </c>
      <c r="H842" s="259" t="s">
        <v>565</v>
      </c>
      <c r="I842" s="259" t="s">
        <v>565</v>
      </c>
      <c r="J842" s="259" t="s">
        <v>565</v>
      </c>
      <c r="K842" s="259" t="s">
        <v>565</v>
      </c>
      <c r="L842" s="259" t="s">
        <v>565</v>
      </c>
      <c r="M842" s="259" t="s">
        <v>565</v>
      </c>
      <c r="N842" s="259" t="s">
        <v>565</v>
      </c>
      <c r="O842" s="259" t="s">
        <v>565</v>
      </c>
      <c r="P842" s="259" t="s">
        <v>565</v>
      </c>
      <c r="Q842" s="259" t="s">
        <v>565</v>
      </c>
      <c r="R842" s="259" t="s">
        <v>565</v>
      </c>
      <c r="S842" s="259" t="s">
        <v>565</v>
      </c>
      <c r="T842" s="259" t="s">
        <v>565</v>
      </c>
      <c r="U842" s="259" t="s">
        <v>565</v>
      </c>
      <c r="V842" s="260" t="s">
        <v>565</v>
      </c>
      <c r="W842" s="260" t="s">
        <v>565</v>
      </c>
      <c r="X842" s="259" t="s">
        <v>565</v>
      </c>
      <c r="Y842" s="259" t="s">
        <v>565</v>
      </c>
      <c r="Z842" s="259" t="s">
        <v>565</v>
      </c>
      <c r="AA842" s="259" t="s">
        <v>565</v>
      </c>
      <c r="AB842" s="259" t="s">
        <v>565</v>
      </c>
      <c r="AC842" s="259" t="s">
        <v>565</v>
      </c>
      <c r="AD842" s="259" t="s">
        <v>565</v>
      </c>
      <c r="AE842" s="259" t="s">
        <v>565</v>
      </c>
      <c r="AF842" s="259" t="s">
        <v>565</v>
      </c>
      <c r="AG842" s="259" t="s">
        <v>565</v>
      </c>
      <c r="AH842" s="259" t="s">
        <v>565</v>
      </c>
      <c r="AI842" s="259" t="s">
        <v>565</v>
      </c>
      <c r="AJ842" s="259" t="s">
        <v>565</v>
      </c>
      <c r="AK842" s="259" t="s">
        <v>565</v>
      </c>
      <c r="AL842" s="259" t="s">
        <v>565</v>
      </c>
      <c r="AM842" s="259" t="s">
        <v>565</v>
      </c>
      <c r="AN842" s="259" t="s">
        <v>565</v>
      </c>
      <c r="AO842" s="259" t="s">
        <v>565</v>
      </c>
      <c r="AP842" s="259" t="s">
        <v>565</v>
      </c>
      <c r="AQ842" s="259" t="s">
        <v>565</v>
      </c>
      <c r="AR842" s="259" t="s">
        <v>565</v>
      </c>
      <c r="AS842" s="259" t="s">
        <v>565</v>
      </c>
      <c r="AT842" s="259" t="s">
        <v>565</v>
      </c>
      <c r="AU842" s="259" t="s">
        <v>565</v>
      </c>
      <c r="AV842" s="259" t="s">
        <v>565</v>
      </c>
      <c r="AW842" s="259" t="s">
        <v>565</v>
      </c>
      <c r="AX842" s="259" t="s">
        <v>565</v>
      </c>
      <c r="AY842" s="259" t="s">
        <v>565</v>
      </c>
      <c r="AZ842" s="259" t="s">
        <v>565</v>
      </c>
      <c r="BA842" s="259" t="s">
        <v>565</v>
      </c>
    </row>
    <row r="843" spans="4:53">
      <c r="D843" s="259" t="s">
        <v>565</v>
      </c>
      <c r="E843" s="259" t="s">
        <v>565</v>
      </c>
      <c r="F843" s="259" t="s">
        <v>565</v>
      </c>
      <c r="G843" s="259" t="s">
        <v>565</v>
      </c>
      <c r="H843" s="259" t="s">
        <v>565</v>
      </c>
      <c r="I843" s="259" t="s">
        <v>565</v>
      </c>
      <c r="J843" s="259" t="s">
        <v>565</v>
      </c>
      <c r="K843" s="259" t="s">
        <v>565</v>
      </c>
      <c r="L843" s="259" t="s">
        <v>565</v>
      </c>
      <c r="M843" s="259" t="s">
        <v>565</v>
      </c>
      <c r="N843" s="259" t="s">
        <v>565</v>
      </c>
      <c r="O843" s="259" t="s">
        <v>565</v>
      </c>
      <c r="P843" s="259" t="s">
        <v>565</v>
      </c>
      <c r="Q843" s="259" t="s">
        <v>565</v>
      </c>
      <c r="R843" s="259" t="s">
        <v>565</v>
      </c>
      <c r="S843" s="259" t="s">
        <v>565</v>
      </c>
      <c r="T843" s="259" t="s">
        <v>565</v>
      </c>
      <c r="U843" s="259" t="s">
        <v>565</v>
      </c>
      <c r="V843" s="260" t="s">
        <v>565</v>
      </c>
      <c r="W843" s="260" t="s">
        <v>565</v>
      </c>
      <c r="X843" s="259" t="s">
        <v>565</v>
      </c>
      <c r="Y843" s="259" t="s">
        <v>565</v>
      </c>
      <c r="Z843" s="259" t="s">
        <v>565</v>
      </c>
      <c r="AA843" s="259" t="s">
        <v>565</v>
      </c>
      <c r="AB843" s="259" t="s">
        <v>565</v>
      </c>
      <c r="AC843" s="259" t="s">
        <v>565</v>
      </c>
      <c r="AD843" s="259" t="s">
        <v>565</v>
      </c>
      <c r="AE843" s="259" t="s">
        <v>565</v>
      </c>
      <c r="AF843" s="259" t="s">
        <v>565</v>
      </c>
      <c r="AG843" s="259" t="s">
        <v>565</v>
      </c>
      <c r="AH843" s="259" t="s">
        <v>565</v>
      </c>
      <c r="AI843" s="259" t="s">
        <v>565</v>
      </c>
      <c r="AJ843" s="259" t="s">
        <v>565</v>
      </c>
      <c r="AK843" s="259" t="s">
        <v>565</v>
      </c>
      <c r="AL843" s="259" t="s">
        <v>565</v>
      </c>
      <c r="AM843" s="259" t="s">
        <v>565</v>
      </c>
      <c r="AN843" s="259" t="s">
        <v>565</v>
      </c>
      <c r="AO843" s="259" t="s">
        <v>565</v>
      </c>
      <c r="AP843" s="259" t="s">
        <v>565</v>
      </c>
      <c r="AQ843" s="259" t="s">
        <v>565</v>
      </c>
      <c r="AR843" s="259" t="s">
        <v>565</v>
      </c>
      <c r="AS843" s="259" t="s">
        <v>565</v>
      </c>
      <c r="AT843" s="259" t="s">
        <v>565</v>
      </c>
      <c r="AU843" s="259" t="s">
        <v>565</v>
      </c>
      <c r="AV843" s="259" t="s">
        <v>565</v>
      </c>
      <c r="AW843" s="259" t="s">
        <v>565</v>
      </c>
      <c r="AX843" s="259" t="s">
        <v>565</v>
      </c>
      <c r="AY843" s="259" t="s">
        <v>565</v>
      </c>
      <c r="AZ843" s="259" t="s">
        <v>565</v>
      </c>
      <c r="BA843" s="259" t="s">
        <v>565</v>
      </c>
    </row>
    <row r="844" spans="4:53">
      <c r="D844" s="259" t="s">
        <v>565</v>
      </c>
      <c r="E844" s="259" t="s">
        <v>565</v>
      </c>
      <c r="F844" s="259" t="s">
        <v>565</v>
      </c>
      <c r="G844" s="259" t="s">
        <v>565</v>
      </c>
      <c r="H844" s="259" t="s">
        <v>565</v>
      </c>
      <c r="I844" s="259" t="s">
        <v>565</v>
      </c>
      <c r="J844" s="259" t="s">
        <v>565</v>
      </c>
      <c r="K844" s="259" t="s">
        <v>565</v>
      </c>
      <c r="L844" s="259" t="s">
        <v>565</v>
      </c>
      <c r="M844" s="259" t="s">
        <v>565</v>
      </c>
      <c r="N844" s="259" t="s">
        <v>565</v>
      </c>
      <c r="O844" s="259" t="s">
        <v>565</v>
      </c>
      <c r="P844" s="259" t="s">
        <v>565</v>
      </c>
      <c r="Q844" s="259" t="s">
        <v>565</v>
      </c>
      <c r="R844" s="259" t="s">
        <v>565</v>
      </c>
      <c r="S844" s="259" t="s">
        <v>565</v>
      </c>
      <c r="T844" s="259" t="s">
        <v>565</v>
      </c>
      <c r="U844" s="259" t="s">
        <v>565</v>
      </c>
      <c r="V844" s="260" t="s">
        <v>565</v>
      </c>
      <c r="W844" s="260" t="s">
        <v>565</v>
      </c>
      <c r="X844" s="259" t="s">
        <v>565</v>
      </c>
      <c r="Y844" s="259" t="s">
        <v>565</v>
      </c>
      <c r="Z844" s="259" t="s">
        <v>565</v>
      </c>
      <c r="AA844" s="259" t="s">
        <v>565</v>
      </c>
      <c r="AB844" s="259" t="s">
        <v>565</v>
      </c>
      <c r="AC844" s="259" t="s">
        <v>565</v>
      </c>
      <c r="AD844" s="259" t="s">
        <v>565</v>
      </c>
      <c r="AE844" s="259" t="s">
        <v>565</v>
      </c>
      <c r="AF844" s="259" t="s">
        <v>565</v>
      </c>
      <c r="AG844" s="259" t="s">
        <v>565</v>
      </c>
      <c r="AH844" s="259" t="s">
        <v>565</v>
      </c>
      <c r="AI844" s="259" t="s">
        <v>565</v>
      </c>
      <c r="AJ844" s="259" t="s">
        <v>565</v>
      </c>
      <c r="AK844" s="259" t="s">
        <v>565</v>
      </c>
      <c r="AL844" s="259" t="s">
        <v>565</v>
      </c>
      <c r="AM844" s="259" t="s">
        <v>565</v>
      </c>
      <c r="AN844" s="259" t="s">
        <v>565</v>
      </c>
      <c r="AO844" s="259" t="s">
        <v>565</v>
      </c>
      <c r="AP844" s="259" t="s">
        <v>565</v>
      </c>
      <c r="AQ844" s="259" t="s">
        <v>565</v>
      </c>
      <c r="AR844" s="259" t="s">
        <v>565</v>
      </c>
      <c r="AS844" s="259" t="s">
        <v>565</v>
      </c>
      <c r="AT844" s="259" t="s">
        <v>565</v>
      </c>
      <c r="AU844" s="259" t="s">
        <v>565</v>
      </c>
      <c r="AV844" s="259" t="s">
        <v>565</v>
      </c>
      <c r="AW844" s="259" t="s">
        <v>565</v>
      </c>
      <c r="AX844" s="259" t="s">
        <v>565</v>
      </c>
      <c r="AY844" s="259" t="s">
        <v>565</v>
      </c>
      <c r="AZ844" s="259" t="s">
        <v>565</v>
      </c>
      <c r="BA844" s="259" t="s">
        <v>565</v>
      </c>
    </row>
    <row r="845" spans="4:53">
      <c r="D845" s="259" t="s">
        <v>565</v>
      </c>
      <c r="E845" s="259" t="s">
        <v>565</v>
      </c>
      <c r="F845" s="259" t="s">
        <v>565</v>
      </c>
      <c r="G845" s="259" t="s">
        <v>565</v>
      </c>
      <c r="H845" s="259" t="s">
        <v>565</v>
      </c>
      <c r="I845" s="259" t="s">
        <v>565</v>
      </c>
      <c r="J845" s="259" t="s">
        <v>565</v>
      </c>
      <c r="K845" s="259" t="s">
        <v>565</v>
      </c>
      <c r="L845" s="259" t="s">
        <v>565</v>
      </c>
      <c r="M845" s="259" t="s">
        <v>565</v>
      </c>
      <c r="N845" s="259" t="s">
        <v>565</v>
      </c>
      <c r="O845" s="259" t="s">
        <v>565</v>
      </c>
      <c r="P845" s="259" t="s">
        <v>565</v>
      </c>
      <c r="Q845" s="259" t="s">
        <v>565</v>
      </c>
      <c r="R845" s="259" t="s">
        <v>565</v>
      </c>
      <c r="S845" s="259" t="s">
        <v>565</v>
      </c>
      <c r="T845" s="259" t="s">
        <v>565</v>
      </c>
      <c r="U845" s="259" t="s">
        <v>565</v>
      </c>
      <c r="V845" s="260" t="s">
        <v>565</v>
      </c>
      <c r="W845" s="260" t="s">
        <v>565</v>
      </c>
      <c r="X845" s="259" t="s">
        <v>565</v>
      </c>
      <c r="Y845" s="259" t="s">
        <v>565</v>
      </c>
      <c r="Z845" s="259" t="s">
        <v>565</v>
      </c>
      <c r="AA845" s="259" t="s">
        <v>565</v>
      </c>
      <c r="AB845" s="259" t="s">
        <v>565</v>
      </c>
      <c r="AC845" s="259" t="s">
        <v>565</v>
      </c>
      <c r="AD845" s="259" t="s">
        <v>565</v>
      </c>
      <c r="AE845" s="259" t="s">
        <v>565</v>
      </c>
      <c r="AF845" s="259" t="s">
        <v>565</v>
      </c>
      <c r="AG845" s="259" t="s">
        <v>565</v>
      </c>
      <c r="AH845" s="259" t="s">
        <v>565</v>
      </c>
      <c r="AI845" s="259" t="s">
        <v>565</v>
      </c>
      <c r="AJ845" s="259" t="s">
        <v>565</v>
      </c>
      <c r="AK845" s="259" t="s">
        <v>565</v>
      </c>
      <c r="AL845" s="259" t="s">
        <v>565</v>
      </c>
      <c r="AM845" s="259" t="s">
        <v>565</v>
      </c>
      <c r="AN845" s="259" t="s">
        <v>565</v>
      </c>
      <c r="AO845" s="259" t="s">
        <v>565</v>
      </c>
      <c r="AP845" s="259" t="s">
        <v>565</v>
      </c>
      <c r="AQ845" s="259" t="s">
        <v>565</v>
      </c>
      <c r="AR845" s="259" t="s">
        <v>565</v>
      </c>
      <c r="AS845" s="259" t="s">
        <v>565</v>
      </c>
      <c r="AT845" s="259" t="s">
        <v>565</v>
      </c>
      <c r="AU845" s="259" t="s">
        <v>565</v>
      </c>
      <c r="AV845" s="259" t="s">
        <v>565</v>
      </c>
      <c r="AW845" s="259" t="s">
        <v>565</v>
      </c>
      <c r="AX845" s="259" t="s">
        <v>565</v>
      </c>
      <c r="AY845" s="259" t="s">
        <v>565</v>
      </c>
      <c r="AZ845" s="259" t="s">
        <v>565</v>
      </c>
      <c r="BA845" s="259" t="s">
        <v>565</v>
      </c>
    </row>
    <row r="846" spans="4:53">
      <c r="D846" s="259" t="s">
        <v>565</v>
      </c>
      <c r="E846" s="259" t="s">
        <v>565</v>
      </c>
      <c r="F846" s="259" t="s">
        <v>565</v>
      </c>
      <c r="G846" s="259" t="s">
        <v>565</v>
      </c>
      <c r="H846" s="259" t="s">
        <v>565</v>
      </c>
      <c r="I846" s="259" t="s">
        <v>565</v>
      </c>
      <c r="J846" s="259" t="s">
        <v>565</v>
      </c>
      <c r="K846" s="259" t="s">
        <v>565</v>
      </c>
      <c r="L846" s="259" t="s">
        <v>565</v>
      </c>
      <c r="M846" s="259" t="s">
        <v>565</v>
      </c>
      <c r="N846" s="259" t="s">
        <v>565</v>
      </c>
      <c r="O846" s="259" t="s">
        <v>565</v>
      </c>
      <c r="P846" s="259" t="s">
        <v>565</v>
      </c>
      <c r="Q846" s="259" t="s">
        <v>565</v>
      </c>
      <c r="R846" s="259" t="s">
        <v>565</v>
      </c>
      <c r="S846" s="259" t="s">
        <v>565</v>
      </c>
      <c r="T846" s="259" t="s">
        <v>565</v>
      </c>
      <c r="U846" s="259" t="s">
        <v>565</v>
      </c>
      <c r="V846" s="260" t="s">
        <v>565</v>
      </c>
      <c r="W846" s="260" t="s">
        <v>565</v>
      </c>
      <c r="X846" s="259" t="s">
        <v>565</v>
      </c>
      <c r="Y846" s="259" t="s">
        <v>565</v>
      </c>
      <c r="Z846" s="259" t="s">
        <v>565</v>
      </c>
      <c r="AA846" s="259" t="s">
        <v>565</v>
      </c>
      <c r="AB846" s="259" t="s">
        <v>565</v>
      </c>
      <c r="AC846" s="259" t="s">
        <v>565</v>
      </c>
      <c r="AD846" s="259" t="s">
        <v>565</v>
      </c>
      <c r="AE846" s="259" t="s">
        <v>565</v>
      </c>
      <c r="AF846" s="259" t="s">
        <v>565</v>
      </c>
      <c r="AG846" s="259" t="s">
        <v>565</v>
      </c>
      <c r="AH846" s="259" t="s">
        <v>565</v>
      </c>
      <c r="AI846" s="259" t="s">
        <v>565</v>
      </c>
      <c r="AJ846" s="259" t="s">
        <v>565</v>
      </c>
      <c r="AK846" s="259" t="s">
        <v>565</v>
      </c>
      <c r="AL846" s="259" t="s">
        <v>565</v>
      </c>
      <c r="AM846" s="259" t="s">
        <v>565</v>
      </c>
      <c r="AN846" s="259" t="s">
        <v>565</v>
      </c>
      <c r="AO846" s="259" t="s">
        <v>565</v>
      </c>
      <c r="AP846" s="259" t="s">
        <v>565</v>
      </c>
      <c r="AQ846" s="259" t="s">
        <v>565</v>
      </c>
      <c r="AR846" s="259" t="s">
        <v>565</v>
      </c>
      <c r="AS846" s="259" t="s">
        <v>565</v>
      </c>
      <c r="AT846" s="259" t="s">
        <v>565</v>
      </c>
      <c r="AU846" s="259" t="s">
        <v>565</v>
      </c>
      <c r="AV846" s="259" t="s">
        <v>565</v>
      </c>
      <c r="AW846" s="259" t="s">
        <v>565</v>
      </c>
      <c r="AX846" s="259" t="s">
        <v>565</v>
      </c>
      <c r="AY846" s="259" t="s">
        <v>565</v>
      </c>
      <c r="AZ846" s="259" t="s">
        <v>565</v>
      </c>
      <c r="BA846" s="259" t="s">
        <v>565</v>
      </c>
    </row>
    <row r="847" spans="4:53">
      <c r="D847" s="259" t="s">
        <v>565</v>
      </c>
      <c r="E847" s="259" t="s">
        <v>565</v>
      </c>
      <c r="F847" s="259" t="s">
        <v>565</v>
      </c>
      <c r="G847" s="259" t="s">
        <v>565</v>
      </c>
      <c r="H847" s="259" t="s">
        <v>565</v>
      </c>
      <c r="I847" s="259" t="s">
        <v>565</v>
      </c>
      <c r="J847" s="259" t="s">
        <v>565</v>
      </c>
      <c r="K847" s="259" t="s">
        <v>565</v>
      </c>
      <c r="L847" s="259" t="s">
        <v>565</v>
      </c>
      <c r="M847" s="259" t="s">
        <v>565</v>
      </c>
      <c r="N847" s="259" t="s">
        <v>565</v>
      </c>
      <c r="O847" s="259" t="s">
        <v>565</v>
      </c>
      <c r="P847" s="259" t="s">
        <v>565</v>
      </c>
      <c r="Q847" s="259" t="s">
        <v>565</v>
      </c>
      <c r="R847" s="259" t="s">
        <v>565</v>
      </c>
      <c r="S847" s="259" t="s">
        <v>565</v>
      </c>
      <c r="T847" s="259" t="s">
        <v>565</v>
      </c>
      <c r="U847" s="259" t="s">
        <v>565</v>
      </c>
      <c r="V847" s="260" t="s">
        <v>565</v>
      </c>
      <c r="W847" s="260" t="s">
        <v>565</v>
      </c>
      <c r="X847" s="259" t="s">
        <v>565</v>
      </c>
      <c r="Y847" s="259" t="s">
        <v>565</v>
      </c>
      <c r="Z847" s="259" t="s">
        <v>565</v>
      </c>
      <c r="AA847" s="259" t="s">
        <v>565</v>
      </c>
      <c r="AB847" s="259" t="s">
        <v>565</v>
      </c>
      <c r="AC847" s="259" t="s">
        <v>565</v>
      </c>
      <c r="AD847" s="259" t="s">
        <v>565</v>
      </c>
      <c r="AE847" s="259" t="s">
        <v>565</v>
      </c>
      <c r="AF847" s="259" t="s">
        <v>565</v>
      </c>
      <c r="AG847" s="259" t="s">
        <v>565</v>
      </c>
      <c r="AH847" s="259" t="s">
        <v>565</v>
      </c>
      <c r="AI847" s="259" t="s">
        <v>565</v>
      </c>
      <c r="AJ847" s="259" t="s">
        <v>565</v>
      </c>
      <c r="AK847" s="259" t="s">
        <v>565</v>
      </c>
      <c r="AL847" s="259" t="s">
        <v>565</v>
      </c>
      <c r="AM847" s="259" t="s">
        <v>565</v>
      </c>
      <c r="AN847" s="259" t="s">
        <v>565</v>
      </c>
      <c r="AO847" s="259" t="s">
        <v>565</v>
      </c>
      <c r="AP847" s="259" t="s">
        <v>565</v>
      </c>
      <c r="AQ847" s="259" t="s">
        <v>565</v>
      </c>
      <c r="AR847" s="259" t="s">
        <v>565</v>
      </c>
      <c r="AS847" s="259" t="s">
        <v>565</v>
      </c>
      <c r="AT847" s="259" t="s">
        <v>565</v>
      </c>
      <c r="AU847" s="259" t="s">
        <v>565</v>
      </c>
      <c r="AV847" s="259" t="s">
        <v>565</v>
      </c>
      <c r="AW847" s="259" t="s">
        <v>565</v>
      </c>
      <c r="AX847" s="259" t="s">
        <v>565</v>
      </c>
      <c r="AY847" s="259" t="s">
        <v>565</v>
      </c>
      <c r="AZ847" s="259" t="s">
        <v>565</v>
      </c>
      <c r="BA847" s="259" t="s">
        <v>565</v>
      </c>
    </row>
    <row r="848" spans="4:53">
      <c r="D848" s="259" t="s">
        <v>565</v>
      </c>
      <c r="E848" s="259" t="s">
        <v>565</v>
      </c>
      <c r="F848" s="259" t="s">
        <v>565</v>
      </c>
      <c r="G848" s="259" t="s">
        <v>565</v>
      </c>
      <c r="H848" s="259" t="s">
        <v>565</v>
      </c>
      <c r="I848" s="259" t="s">
        <v>565</v>
      </c>
      <c r="J848" s="259" t="s">
        <v>565</v>
      </c>
      <c r="K848" s="259" t="s">
        <v>565</v>
      </c>
      <c r="L848" s="259" t="s">
        <v>565</v>
      </c>
      <c r="M848" s="259" t="s">
        <v>565</v>
      </c>
      <c r="N848" s="259" t="s">
        <v>565</v>
      </c>
      <c r="O848" s="259" t="s">
        <v>565</v>
      </c>
      <c r="P848" s="259" t="s">
        <v>565</v>
      </c>
      <c r="Q848" s="259" t="s">
        <v>565</v>
      </c>
      <c r="R848" s="259" t="s">
        <v>565</v>
      </c>
      <c r="S848" s="259" t="s">
        <v>565</v>
      </c>
      <c r="T848" s="259" t="s">
        <v>565</v>
      </c>
      <c r="U848" s="259" t="s">
        <v>565</v>
      </c>
      <c r="V848" s="260" t="s">
        <v>565</v>
      </c>
      <c r="W848" s="260" t="s">
        <v>565</v>
      </c>
      <c r="X848" s="259" t="s">
        <v>565</v>
      </c>
      <c r="Y848" s="259" t="s">
        <v>565</v>
      </c>
      <c r="Z848" s="259" t="s">
        <v>565</v>
      </c>
      <c r="AA848" s="259" t="s">
        <v>565</v>
      </c>
      <c r="AB848" s="259" t="s">
        <v>565</v>
      </c>
      <c r="AC848" s="259" t="s">
        <v>565</v>
      </c>
      <c r="AD848" s="259" t="s">
        <v>565</v>
      </c>
      <c r="AE848" s="259" t="s">
        <v>565</v>
      </c>
      <c r="AF848" s="259" t="s">
        <v>565</v>
      </c>
      <c r="AG848" s="259" t="s">
        <v>565</v>
      </c>
      <c r="AH848" s="259" t="s">
        <v>565</v>
      </c>
      <c r="AI848" s="259" t="s">
        <v>565</v>
      </c>
      <c r="AJ848" s="259" t="s">
        <v>565</v>
      </c>
      <c r="AK848" s="259" t="s">
        <v>565</v>
      </c>
      <c r="AL848" s="259" t="s">
        <v>565</v>
      </c>
      <c r="AM848" s="259" t="s">
        <v>565</v>
      </c>
      <c r="AN848" s="259" t="s">
        <v>565</v>
      </c>
      <c r="AO848" s="259" t="s">
        <v>565</v>
      </c>
      <c r="AP848" s="259" t="s">
        <v>565</v>
      </c>
      <c r="AQ848" s="259" t="s">
        <v>565</v>
      </c>
      <c r="AR848" s="259" t="s">
        <v>565</v>
      </c>
      <c r="AS848" s="259" t="s">
        <v>565</v>
      </c>
      <c r="AT848" s="259" t="s">
        <v>565</v>
      </c>
      <c r="AU848" s="259" t="s">
        <v>565</v>
      </c>
      <c r="AV848" s="259" t="s">
        <v>565</v>
      </c>
      <c r="AW848" s="259" t="s">
        <v>565</v>
      </c>
      <c r="AX848" s="259" t="s">
        <v>565</v>
      </c>
      <c r="AY848" s="259" t="s">
        <v>565</v>
      </c>
      <c r="AZ848" s="259" t="s">
        <v>565</v>
      </c>
      <c r="BA848" s="259" t="s">
        <v>565</v>
      </c>
    </row>
    <row r="849" spans="4:53">
      <c r="D849" s="259" t="s">
        <v>565</v>
      </c>
      <c r="E849" s="259" t="s">
        <v>565</v>
      </c>
      <c r="F849" s="259" t="s">
        <v>565</v>
      </c>
      <c r="G849" s="259" t="s">
        <v>565</v>
      </c>
      <c r="H849" s="259" t="s">
        <v>565</v>
      </c>
      <c r="I849" s="259" t="s">
        <v>565</v>
      </c>
      <c r="J849" s="259" t="s">
        <v>565</v>
      </c>
      <c r="K849" s="259" t="s">
        <v>565</v>
      </c>
      <c r="L849" s="259" t="s">
        <v>565</v>
      </c>
      <c r="M849" s="259" t="s">
        <v>565</v>
      </c>
      <c r="N849" s="259" t="s">
        <v>565</v>
      </c>
      <c r="O849" s="259" t="s">
        <v>565</v>
      </c>
      <c r="P849" s="259" t="s">
        <v>565</v>
      </c>
      <c r="Q849" s="259" t="s">
        <v>565</v>
      </c>
      <c r="R849" s="259" t="s">
        <v>565</v>
      </c>
      <c r="S849" s="259" t="s">
        <v>565</v>
      </c>
      <c r="T849" s="259" t="s">
        <v>565</v>
      </c>
      <c r="U849" s="259" t="s">
        <v>565</v>
      </c>
      <c r="V849" s="260" t="s">
        <v>565</v>
      </c>
      <c r="W849" s="260" t="s">
        <v>565</v>
      </c>
      <c r="X849" s="259" t="s">
        <v>565</v>
      </c>
      <c r="Y849" s="259" t="s">
        <v>565</v>
      </c>
      <c r="Z849" s="259" t="s">
        <v>565</v>
      </c>
      <c r="AA849" s="259" t="s">
        <v>565</v>
      </c>
      <c r="AB849" s="259" t="s">
        <v>565</v>
      </c>
      <c r="AC849" s="259" t="s">
        <v>565</v>
      </c>
      <c r="AD849" s="259" t="s">
        <v>565</v>
      </c>
      <c r="AE849" s="259" t="s">
        <v>565</v>
      </c>
      <c r="AF849" s="259" t="s">
        <v>565</v>
      </c>
      <c r="AG849" s="259" t="s">
        <v>565</v>
      </c>
      <c r="AH849" s="259" t="s">
        <v>565</v>
      </c>
      <c r="AI849" s="259" t="s">
        <v>565</v>
      </c>
      <c r="AJ849" s="259" t="s">
        <v>565</v>
      </c>
      <c r="AK849" s="259" t="s">
        <v>565</v>
      </c>
      <c r="AL849" s="259" t="s">
        <v>565</v>
      </c>
      <c r="AM849" s="259" t="s">
        <v>565</v>
      </c>
      <c r="AN849" s="259" t="s">
        <v>565</v>
      </c>
      <c r="AO849" s="259" t="s">
        <v>565</v>
      </c>
      <c r="AP849" s="259" t="s">
        <v>565</v>
      </c>
      <c r="AQ849" s="259" t="s">
        <v>565</v>
      </c>
      <c r="AR849" s="259" t="s">
        <v>565</v>
      </c>
      <c r="AS849" s="259" t="s">
        <v>565</v>
      </c>
      <c r="AT849" s="259" t="s">
        <v>565</v>
      </c>
      <c r="AU849" s="259" t="s">
        <v>565</v>
      </c>
      <c r="AV849" s="259" t="s">
        <v>565</v>
      </c>
      <c r="AW849" s="259" t="s">
        <v>565</v>
      </c>
      <c r="AX849" s="259" t="s">
        <v>565</v>
      </c>
      <c r="AY849" s="259" t="s">
        <v>565</v>
      </c>
      <c r="AZ849" s="259" t="s">
        <v>565</v>
      </c>
      <c r="BA849" s="259" t="s">
        <v>565</v>
      </c>
    </row>
    <row r="850" spans="4:53">
      <c r="D850" s="259" t="s">
        <v>565</v>
      </c>
      <c r="E850" s="259" t="s">
        <v>565</v>
      </c>
      <c r="F850" s="259" t="s">
        <v>565</v>
      </c>
      <c r="G850" s="259" t="s">
        <v>565</v>
      </c>
      <c r="H850" s="259" t="s">
        <v>565</v>
      </c>
      <c r="I850" s="259" t="s">
        <v>565</v>
      </c>
      <c r="J850" s="259" t="s">
        <v>565</v>
      </c>
      <c r="K850" s="259" t="s">
        <v>565</v>
      </c>
      <c r="L850" s="259" t="s">
        <v>565</v>
      </c>
      <c r="M850" s="259" t="s">
        <v>565</v>
      </c>
      <c r="N850" s="259" t="s">
        <v>565</v>
      </c>
      <c r="O850" s="259" t="s">
        <v>565</v>
      </c>
      <c r="P850" s="259" t="s">
        <v>565</v>
      </c>
      <c r="Q850" s="259" t="s">
        <v>565</v>
      </c>
      <c r="R850" s="259" t="s">
        <v>565</v>
      </c>
      <c r="S850" s="259" t="s">
        <v>565</v>
      </c>
      <c r="T850" s="259" t="s">
        <v>565</v>
      </c>
      <c r="U850" s="259" t="s">
        <v>565</v>
      </c>
      <c r="V850" s="260" t="s">
        <v>565</v>
      </c>
      <c r="W850" s="260" t="s">
        <v>565</v>
      </c>
      <c r="X850" s="259" t="s">
        <v>565</v>
      </c>
      <c r="Y850" s="259" t="s">
        <v>565</v>
      </c>
      <c r="Z850" s="259" t="s">
        <v>565</v>
      </c>
      <c r="AA850" s="259" t="s">
        <v>565</v>
      </c>
      <c r="AB850" s="259" t="s">
        <v>565</v>
      </c>
      <c r="AC850" s="259" t="s">
        <v>565</v>
      </c>
      <c r="AD850" s="259" t="s">
        <v>565</v>
      </c>
      <c r="AE850" s="259" t="s">
        <v>565</v>
      </c>
      <c r="AF850" s="259" t="s">
        <v>565</v>
      </c>
      <c r="AG850" s="259" t="s">
        <v>565</v>
      </c>
      <c r="AH850" s="259" t="s">
        <v>565</v>
      </c>
      <c r="AI850" s="259" t="s">
        <v>565</v>
      </c>
      <c r="AJ850" s="259" t="s">
        <v>565</v>
      </c>
      <c r="AK850" s="259" t="s">
        <v>565</v>
      </c>
      <c r="AL850" s="259" t="s">
        <v>565</v>
      </c>
      <c r="AM850" s="259" t="s">
        <v>565</v>
      </c>
      <c r="AN850" s="259" t="s">
        <v>565</v>
      </c>
      <c r="AO850" s="259" t="s">
        <v>565</v>
      </c>
      <c r="AP850" s="259" t="s">
        <v>565</v>
      </c>
      <c r="AQ850" s="259" t="s">
        <v>565</v>
      </c>
      <c r="AR850" s="259" t="s">
        <v>565</v>
      </c>
      <c r="AS850" s="259" t="s">
        <v>565</v>
      </c>
      <c r="AT850" s="259" t="s">
        <v>565</v>
      </c>
      <c r="AU850" s="259" t="s">
        <v>565</v>
      </c>
      <c r="AV850" s="259" t="s">
        <v>565</v>
      </c>
      <c r="AW850" s="259" t="s">
        <v>565</v>
      </c>
      <c r="AX850" s="259" t="s">
        <v>565</v>
      </c>
      <c r="AY850" s="259" t="s">
        <v>565</v>
      </c>
      <c r="AZ850" s="259" t="s">
        <v>565</v>
      </c>
      <c r="BA850" s="259" t="s">
        <v>565</v>
      </c>
    </row>
    <row r="851" spans="4:53">
      <c r="D851" s="259" t="s">
        <v>565</v>
      </c>
      <c r="E851" s="259" t="s">
        <v>565</v>
      </c>
      <c r="F851" s="259" t="s">
        <v>565</v>
      </c>
      <c r="G851" s="259" t="s">
        <v>565</v>
      </c>
      <c r="H851" s="259" t="s">
        <v>565</v>
      </c>
      <c r="I851" s="259" t="s">
        <v>565</v>
      </c>
      <c r="J851" s="259" t="s">
        <v>565</v>
      </c>
      <c r="K851" s="259" t="s">
        <v>565</v>
      </c>
      <c r="L851" s="259" t="s">
        <v>565</v>
      </c>
      <c r="M851" s="259" t="s">
        <v>565</v>
      </c>
      <c r="N851" s="259" t="s">
        <v>565</v>
      </c>
      <c r="O851" s="259" t="s">
        <v>565</v>
      </c>
      <c r="P851" s="259" t="s">
        <v>565</v>
      </c>
      <c r="Q851" s="259" t="s">
        <v>565</v>
      </c>
      <c r="R851" s="259" t="s">
        <v>565</v>
      </c>
      <c r="S851" s="259" t="s">
        <v>565</v>
      </c>
      <c r="T851" s="259" t="s">
        <v>565</v>
      </c>
      <c r="U851" s="259" t="s">
        <v>565</v>
      </c>
      <c r="V851" s="260" t="s">
        <v>565</v>
      </c>
      <c r="W851" s="260" t="s">
        <v>565</v>
      </c>
      <c r="X851" s="259" t="s">
        <v>565</v>
      </c>
      <c r="Y851" s="259" t="s">
        <v>565</v>
      </c>
      <c r="Z851" s="259" t="s">
        <v>565</v>
      </c>
      <c r="AA851" s="259" t="s">
        <v>565</v>
      </c>
      <c r="AB851" s="259" t="s">
        <v>565</v>
      </c>
      <c r="AC851" s="259" t="s">
        <v>565</v>
      </c>
      <c r="AD851" s="259" t="s">
        <v>565</v>
      </c>
      <c r="AE851" s="259" t="s">
        <v>565</v>
      </c>
      <c r="AF851" s="259" t="s">
        <v>565</v>
      </c>
      <c r="AG851" s="259" t="s">
        <v>565</v>
      </c>
      <c r="AH851" s="259" t="s">
        <v>565</v>
      </c>
      <c r="AI851" s="259" t="s">
        <v>565</v>
      </c>
      <c r="AJ851" s="259" t="s">
        <v>565</v>
      </c>
      <c r="AK851" s="259" t="s">
        <v>565</v>
      </c>
      <c r="AL851" s="259" t="s">
        <v>565</v>
      </c>
      <c r="AM851" s="259" t="s">
        <v>565</v>
      </c>
      <c r="AN851" s="259" t="s">
        <v>565</v>
      </c>
      <c r="AO851" s="259" t="s">
        <v>565</v>
      </c>
      <c r="AP851" s="259" t="s">
        <v>565</v>
      </c>
      <c r="AQ851" s="259" t="s">
        <v>565</v>
      </c>
      <c r="AR851" s="259" t="s">
        <v>565</v>
      </c>
      <c r="AS851" s="259" t="s">
        <v>565</v>
      </c>
      <c r="AT851" s="259" t="s">
        <v>565</v>
      </c>
      <c r="AU851" s="259" t="s">
        <v>565</v>
      </c>
      <c r="AV851" s="259" t="s">
        <v>565</v>
      </c>
      <c r="AW851" s="259" t="s">
        <v>565</v>
      </c>
      <c r="AX851" s="259" t="s">
        <v>565</v>
      </c>
      <c r="AY851" s="259" t="s">
        <v>565</v>
      </c>
      <c r="AZ851" s="259" t="s">
        <v>565</v>
      </c>
      <c r="BA851" s="259" t="s">
        <v>565</v>
      </c>
    </row>
    <row r="852" spans="4:53">
      <c r="D852" s="259" t="s">
        <v>565</v>
      </c>
      <c r="E852" s="259" t="s">
        <v>565</v>
      </c>
      <c r="F852" s="259" t="s">
        <v>565</v>
      </c>
      <c r="G852" s="259" t="s">
        <v>565</v>
      </c>
      <c r="H852" s="259" t="s">
        <v>565</v>
      </c>
      <c r="I852" s="259" t="s">
        <v>565</v>
      </c>
      <c r="J852" s="259" t="s">
        <v>565</v>
      </c>
      <c r="K852" s="259" t="s">
        <v>565</v>
      </c>
      <c r="L852" s="259" t="s">
        <v>565</v>
      </c>
      <c r="M852" s="259" t="s">
        <v>565</v>
      </c>
      <c r="N852" s="259" t="s">
        <v>565</v>
      </c>
      <c r="O852" s="259" t="s">
        <v>565</v>
      </c>
      <c r="P852" s="259" t="s">
        <v>565</v>
      </c>
      <c r="Q852" s="259" t="s">
        <v>565</v>
      </c>
      <c r="R852" s="259" t="s">
        <v>565</v>
      </c>
      <c r="S852" s="259" t="s">
        <v>565</v>
      </c>
      <c r="T852" s="259" t="s">
        <v>565</v>
      </c>
      <c r="U852" s="259" t="s">
        <v>565</v>
      </c>
      <c r="V852" s="260" t="s">
        <v>565</v>
      </c>
      <c r="W852" s="260" t="s">
        <v>565</v>
      </c>
      <c r="X852" s="259" t="s">
        <v>565</v>
      </c>
      <c r="Y852" s="259" t="s">
        <v>565</v>
      </c>
      <c r="Z852" s="259" t="s">
        <v>565</v>
      </c>
      <c r="AA852" s="259" t="s">
        <v>565</v>
      </c>
      <c r="AB852" s="259" t="s">
        <v>565</v>
      </c>
      <c r="AC852" s="259" t="s">
        <v>565</v>
      </c>
      <c r="AD852" s="259" t="s">
        <v>565</v>
      </c>
      <c r="AE852" s="259" t="s">
        <v>565</v>
      </c>
      <c r="AF852" s="259" t="s">
        <v>565</v>
      </c>
      <c r="AG852" s="259" t="s">
        <v>565</v>
      </c>
      <c r="AH852" s="259" t="s">
        <v>565</v>
      </c>
      <c r="AI852" s="259" t="s">
        <v>565</v>
      </c>
      <c r="AJ852" s="259" t="s">
        <v>565</v>
      </c>
      <c r="AK852" s="259" t="s">
        <v>565</v>
      </c>
      <c r="AL852" s="259" t="s">
        <v>565</v>
      </c>
      <c r="AM852" s="259" t="s">
        <v>565</v>
      </c>
      <c r="AN852" s="259" t="s">
        <v>565</v>
      </c>
      <c r="AO852" s="259" t="s">
        <v>565</v>
      </c>
      <c r="AP852" s="259" t="s">
        <v>565</v>
      </c>
      <c r="AQ852" s="259" t="s">
        <v>565</v>
      </c>
      <c r="AR852" s="259" t="s">
        <v>565</v>
      </c>
      <c r="AS852" s="259" t="s">
        <v>565</v>
      </c>
      <c r="AT852" s="259" t="s">
        <v>565</v>
      </c>
      <c r="AU852" s="259" t="s">
        <v>565</v>
      </c>
      <c r="AV852" s="259" t="s">
        <v>565</v>
      </c>
      <c r="AW852" s="259" t="s">
        <v>565</v>
      </c>
      <c r="AX852" s="259" t="s">
        <v>565</v>
      </c>
      <c r="AY852" s="259" t="s">
        <v>565</v>
      </c>
      <c r="AZ852" s="259" t="s">
        <v>565</v>
      </c>
      <c r="BA852" s="259" t="s">
        <v>565</v>
      </c>
    </row>
    <row r="853" spans="4:53">
      <c r="D853" s="259" t="s">
        <v>565</v>
      </c>
      <c r="E853" s="259" t="s">
        <v>565</v>
      </c>
      <c r="F853" s="259" t="s">
        <v>565</v>
      </c>
      <c r="G853" s="259" t="s">
        <v>565</v>
      </c>
      <c r="H853" s="259" t="s">
        <v>565</v>
      </c>
      <c r="I853" s="259" t="s">
        <v>565</v>
      </c>
      <c r="J853" s="259" t="s">
        <v>565</v>
      </c>
      <c r="K853" s="259" t="s">
        <v>565</v>
      </c>
      <c r="L853" s="259" t="s">
        <v>565</v>
      </c>
      <c r="M853" s="259" t="s">
        <v>565</v>
      </c>
      <c r="N853" s="259" t="s">
        <v>565</v>
      </c>
      <c r="O853" s="259" t="s">
        <v>565</v>
      </c>
      <c r="P853" s="259" t="s">
        <v>565</v>
      </c>
      <c r="Q853" s="259" t="s">
        <v>565</v>
      </c>
      <c r="R853" s="259" t="s">
        <v>565</v>
      </c>
      <c r="S853" s="259" t="s">
        <v>565</v>
      </c>
      <c r="T853" s="259" t="s">
        <v>565</v>
      </c>
      <c r="U853" s="259" t="s">
        <v>565</v>
      </c>
      <c r="V853" s="260" t="s">
        <v>565</v>
      </c>
      <c r="W853" s="260" t="s">
        <v>565</v>
      </c>
      <c r="X853" s="259" t="s">
        <v>565</v>
      </c>
      <c r="Y853" s="259" t="s">
        <v>565</v>
      </c>
      <c r="Z853" s="259" t="s">
        <v>565</v>
      </c>
      <c r="AA853" s="259" t="s">
        <v>565</v>
      </c>
      <c r="AB853" s="259" t="s">
        <v>565</v>
      </c>
      <c r="AC853" s="259" t="s">
        <v>565</v>
      </c>
      <c r="AD853" s="259" t="s">
        <v>565</v>
      </c>
      <c r="AE853" s="259" t="s">
        <v>565</v>
      </c>
      <c r="AF853" s="259" t="s">
        <v>565</v>
      </c>
      <c r="AG853" s="259" t="s">
        <v>565</v>
      </c>
      <c r="AH853" s="259" t="s">
        <v>565</v>
      </c>
      <c r="AI853" s="259" t="s">
        <v>565</v>
      </c>
      <c r="AJ853" s="259" t="s">
        <v>565</v>
      </c>
      <c r="AK853" s="259" t="s">
        <v>565</v>
      </c>
      <c r="AL853" s="259" t="s">
        <v>565</v>
      </c>
      <c r="AM853" s="259" t="s">
        <v>565</v>
      </c>
      <c r="AN853" s="259" t="s">
        <v>565</v>
      </c>
      <c r="AO853" s="259" t="s">
        <v>565</v>
      </c>
      <c r="AP853" s="259" t="s">
        <v>565</v>
      </c>
      <c r="AQ853" s="259" t="s">
        <v>565</v>
      </c>
      <c r="AR853" s="259" t="s">
        <v>565</v>
      </c>
      <c r="AS853" s="259" t="s">
        <v>565</v>
      </c>
      <c r="AT853" s="259" t="s">
        <v>565</v>
      </c>
      <c r="AU853" s="259" t="s">
        <v>565</v>
      </c>
      <c r="AV853" s="259" t="s">
        <v>565</v>
      </c>
      <c r="AW853" s="259" t="s">
        <v>565</v>
      </c>
      <c r="AX853" s="259" t="s">
        <v>565</v>
      </c>
      <c r="AY853" s="259" t="s">
        <v>565</v>
      </c>
      <c r="AZ853" s="259" t="s">
        <v>565</v>
      </c>
      <c r="BA853" s="259" t="s">
        <v>565</v>
      </c>
    </row>
    <row r="854" spans="4:53">
      <c r="D854" s="259" t="s">
        <v>565</v>
      </c>
      <c r="E854" s="259" t="s">
        <v>565</v>
      </c>
      <c r="F854" s="259" t="s">
        <v>565</v>
      </c>
      <c r="G854" s="259" t="s">
        <v>565</v>
      </c>
      <c r="H854" s="259" t="s">
        <v>565</v>
      </c>
      <c r="I854" s="259" t="s">
        <v>565</v>
      </c>
      <c r="J854" s="259" t="s">
        <v>565</v>
      </c>
      <c r="K854" s="259" t="s">
        <v>565</v>
      </c>
      <c r="L854" s="259" t="s">
        <v>565</v>
      </c>
      <c r="M854" s="259" t="s">
        <v>565</v>
      </c>
      <c r="N854" s="259" t="s">
        <v>565</v>
      </c>
      <c r="O854" s="259" t="s">
        <v>565</v>
      </c>
      <c r="P854" s="259" t="s">
        <v>565</v>
      </c>
      <c r="Q854" s="259" t="s">
        <v>565</v>
      </c>
      <c r="R854" s="259" t="s">
        <v>565</v>
      </c>
      <c r="S854" s="259" t="s">
        <v>565</v>
      </c>
      <c r="T854" s="259" t="s">
        <v>565</v>
      </c>
      <c r="U854" s="259" t="s">
        <v>565</v>
      </c>
      <c r="V854" s="260" t="s">
        <v>565</v>
      </c>
      <c r="W854" s="260" t="s">
        <v>565</v>
      </c>
      <c r="X854" s="259" t="s">
        <v>565</v>
      </c>
      <c r="Y854" s="259" t="s">
        <v>565</v>
      </c>
      <c r="Z854" s="259" t="s">
        <v>565</v>
      </c>
      <c r="AA854" s="259" t="s">
        <v>565</v>
      </c>
      <c r="AB854" s="259" t="s">
        <v>565</v>
      </c>
      <c r="AC854" s="259" t="s">
        <v>565</v>
      </c>
      <c r="AD854" s="259" t="s">
        <v>565</v>
      </c>
      <c r="AE854" s="259" t="s">
        <v>565</v>
      </c>
      <c r="AF854" s="259" t="s">
        <v>565</v>
      </c>
      <c r="AG854" s="259" t="s">
        <v>565</v>
      </c>
      <c r="AH854" s="259" t="s">
        <v>565</v>
      </c>
      <c r="AI854" s="259" t="s">
        <v>565</v>
      </c>
      <c r="AJ854" s="259" t="s">
        <v>565</v>
      </c>
      <c r="AK854" s="259" t="s">
        <v>565</v>
      </c>
      <c r="AL854" s="259" t="s">
        <v>565</v>
      </c>
      <c r="AM854" s="259" t="s">
        <v>565</v>
      </c>
      <c r="AN854" s="259" t="s">
        <v>565</v>
      </c>
      <c r="AO854" s="259" t="s">
        <v>565</v>
      </c>
      <c r="AP854" s="259" t="s">
        <v>565</v>
      </c>
      <c r="AQ854" s="259" t="s">
        <v>565</v>
      </c>
      <c r="AR854" s="259" t="s">
        <v>565</v>
      </c>
      <c r="AS854" s="259" t="s">
        <v>565</v>
      </c>
      <c r="AT854" s="259" t="s">
        <v>565</v>
      </c>
      <c r="AU854" s="259" t="s">
        <v>565</v>
      </c>
      <c r="AV854" s="259" t="s">
        <v>565</v>
      </c>
      <c r="AW854" s="259" t="s">
        <v>565</v>
      </c>
      <c r="AX854" s="259" t="s">
        <v>565</v>
      </c>
      <c r="AY854" s="259" t="s">
        <v>565</v>
      </c>
      <c r="AZ854" s="259" t="s">
        <v>565</v>
      </c>
      <c r="BA854" s="259" t="s">
        <v>565</v>
      </c>
    </row>
    <row r="855" spans="4:53">
      <c r="D855" s="259" t="s">
        <v>565</v>
      </c>
      <c r="E855" s="259" t="s">
        <v>565</v>
      </c>
      <c r="F855" s="259" t="s">
        <v>565</v>
      </c>
      <c r="G855" s="259" t="s">
        <v>565</v>
      </c>
      <c r="H855" s="259" t="s">
        <v>565</v>
      </c>
      <c r="I855" s="259" t="s">
        <v>565</v>
      </c>
      <c r="J855" s="259" t="s">
        <v>565</v>
      </c>
      <c r="K855" s="259" t="s">
        <v>565</v>
      </c>
      <c r="L855" s="259" t="s">
        <v>565</v>
      </c>
      <c r="M855" s="259" t="s">
        <v>565</v>
      </c>
      <c r="N855" s="259" t="s">
        <v>565</v>
      </c>
      <c r="O855" s="259" t="s">
        <v>565</v>
      </c>
      <c r="P855" s="259" t="s">
        <v>565</v>
      </c>
      <c r="Q855" s="259" t="s">
        <v>565</v>
      </c>
      <c r="R855" s="259" t="s">
        <v>565</v>
      </c>
      <c r="S855" s="259" t="s">
        <v>565</v>
      </c>
      <c r="T855" s="259" t="s">
        <v>565</v>
      </c>
      <c r="U855" s="259" t="s">
        <v>565</v>
      </c>
      <c r="V855" s="260" t="s">
        <v>565</v>
      </c>
      <c r="W855" s="260" t="s">
        <v>565</v>
      </c>
      <c r="X855" s="259" t="s">
        <v>565</v>
      </c>
      <c r="Y855" s="259" t="s">
        <v>565</v>
      </c>
      <c r="Z855" s="259" t="s">
        <v>565</v>
      </c>
      <c r="AA855" s="259" t="s">
        <v>565</v>
      </c>
      <c r="AB855" s="259" t="s">
        <v>565</v>
      </c>
      <c r="AC855" s="259" t="s">
        <v>565</v>
      </c>
      <c r="AD855" s="259" t="s">
        <v>565</v>
      </c>
      <c r="AE855" s="259" t="s">
        <v>565</v>
      </c>
      <c r="AF855" s="259" t="s">
        <v>565</v>
      </c>
      <c r="AG855" s="259" t="s">
        <v>565</v>
      </c>
      <c r="AH855" s="259" t="s">
        <v>565</v>
      </c>
      <c r="AI855" s="259" t="s">
        <v>565</v>
      </c>
      <c r="AJ855" s="259" t="s">
        <v>565</v>
      </c>
      <c r="AK855" s="259" t="s">
        <v>565</v>
      </c>
      <c r="AL855" s="259" t="s">
        <v>565</v>
      </c>
      <c r="AM855" s="259" t="s">
        <v>565</v>
      </c>
      <c r="AN855" s="259" t="s">
        <v>565</v>
      </c>
      <c r="AO855" s="259" t="s">
        <v>565</v>
      </c>
      <c r="AP855" s="259" t="s">
        <v>565</v>
      </c>
      <c r="AQ855" s="259" t="s">
        <v>565</v>
      </c>
      <c r="AR855" s="259" t="s">
        <v>565</v>
      </c>
      <c r="AS855" s="259" t="s">
        <v>565</v>
      </c>
      <c r="AT855" s="259" t="s">
        <v>565</v>
      </c>
      <c r="AU855" s="259" t="s">
        <v>565</v>
      </c>
      <c r="AV855" s="259" t="s">
        <v>565</v>
      </c>
      <c r="AW855" s="259" t="s">
        <v>565</v>
      </c>
      <c r="AX855" s="259" t="s">
        <v>565</v>
      </c>
      <c r="AY855" s="259" t="s">
        <v>565</v>
      </c>
      <c r="AZ855" s="259" t="s">
        <v>565</v>
      </c>
      <c r="BA855" s="259" t="s">
        <v>565</v>
      </c>
    </row>
    <row r="856" spans="4:53">
      <c r="D856" s="259" t="s">
        <v>565</v>
      </c>
      <c r="E856" s="259" t="s">
        <v>565</v>
      </c>
      <c r="F856" s="259" t="s">
        <v>565</v>
      </c>
      <c r="G856" s="259" t="s">
        <v>565</v>
      </c>
      <c r="H856" s="259" t="s">
        <v>565</v>
      </c>
      <c r="I856" s="259" t="s">
        <v>565</v>
      </c>
      <c r="J856" s="259" t="s">
        <v>565</v>
      </c>
      <c r="K856" s="259" t="s">
        <v>565</v>
      </c>
      <c r="L856" s="259" t="s">
        <v>565</v>
      </c>
      <c r="M856" s="259" t="s">
        <v>565</v>
      </c>
      <c r="N856" s="259" t="s">
        <v>565</v>
      </c>
      <c r="O856" s="259" t="s">
        <v>565</v>
      </c>
      <c r="P856" s="259" t="s">
        <v>565</v>
      </c>
      <c r="Q856" s="259" t="s">
        <v>565</v>
      </c>
      <c r="R856" s="259" t="s">
        <v>565</v>
      </c>
      <c r="S856" s="259" t="s">
        <v>565</v>
      </c>
      <c r="T856" s="259" t="s">
        <v>565</v>
      </c>
      <c r="U856" s="259" t="s">
        <v>565</v>
      </c>
      <c r="V856" s="260" t="s">
        <v>565</v>
      </c>
      <c r="W856" s="260" t="s">
        <v>565</v>
      </c>
      <c r="X856" s="259" t="s">
        <v>565</v>
      </c>
      <c r="Y856" s="259" t="s">
        <v>565</v>
      </c>
      <c r="Z856" s="259" t="s">
        <v>565</v>
      </c>
      <c r="AA856" s="259" t="s">
        <v>565</v>
      </c>
      <c r="AB856" s="259" t="s">
        <v>565</v>
      </c>
      <c r="AC856" s="259" t="s">
        <v>565</v>
      </c>
      <c r="AD856" s="259" t="s">
        <v>565</v>
      </c>
      <c r="AE856" s="259" t="s">
        <v>565</v>
      </c>
      <c r="AF856" s="259" t="s">
        <v>565</v>
      </c>
      <c r="AG856" s="259" t="s">
        <v>565</v>
      </c>
      <c r="AH856" s="259" t="s">
        <v>565</v>
      </c>
      <c r="AI856" s="259" t="s">
        <v>565</v>
      </c>
      <c r="AJ856" s="259" t="s">
        <v>565</v>
      </c>
      <c r="AK856" s="259" t="s">
        <v>565</v>
      </c>
      <c r="AL856" s="259" t="s">
        <v>565</v>
      </c>
      <c r="AM856" s="259" t="s">
        <v>565</v>
      </c>
      <c r="AN856" s="259" t="s">
        <v>565</v>
      </c>
      <c r="AO856" s="259" t="s">
        <v>565</v>
      </c>
      <c r="AP856" s="259" t="s">
        <v>565</v>
      </c>
      <c r="AQ856" s="259" t="s">
        <v>565</v>
      </c>
      <c r="AR856" s="259" t="s">
        <v>565</v>
      </c>
      <c r="AS856" s="259" t="s">
        <v>565</v>
      </c>
      <c r="AT856" s="259" t="s">
        <v>565</v>
      </c>
      <c r="AU856" s="259" t="s">
        <v>565</v>
      </c>
      <c r="AV856" s="259" t="s">
        <v>565</v>
      </c>
      <c r="AW856" s="259" t="s">
        <v>565</v>
      </c>
      <c r="AX856" s="259" t="s">
        <v>565</v>
      </c>
      <c r="AY856" s="259" t="s">
        <v>565</v>
      </c>
      <c r="AZ856" s="259" t="s">
        <v>565</v>
      </c>
      <c r="BA856" s="259" t="s">
        <v>565</v>
      </c>
    </row>
    <row r="857" spans="4:53">
      <c r="D857" s="259" t="s">
        <v>565</v>
      </c>
      <c r="E857" s="259" t="s">
        <v>565</v>
      </c>
      <c r="F857" s="259" t="s">
        <v>565</v>
      </c>
      <c r="G857" s="259" t="s">
        <v>565</v>
      </c>
      <c r="H857" s="259" t="s">
        <v>565</v>
      </c>
      <c r="I857" s="259" t="s">
        <v>565</v>
      </c>
      <c r="J857" s="259" t="s">
        <v>565</v>
      </c>
      <c r="K857" s="259" t="s">
        <v>565</v>
      </c>
      <c r="L857" s="259" t="s">
        <v>565</v>
      </c>
      <c r="M857" s="259" t="s">
        <v>565</v>
      </c>
      <c r="N857" s="259" t="s">
        <v>565</v>
      </c>
      <c r="O857" s="259" t="s">
        <v>565</v>
      </c>
      <c r="P857" s="259" t="s">
        <v>565</v>
      </c>
      <c r="Q857" s="259" t="s">
        <v>565</v>
      </c>
      <c r="R857" s="259" t="s">
        <v>565</v>
      </c>
      <c r="S857" s="259" t="s">
        <v>565</v>
      </c>
      <c r="T857" s="259" t="s">
        <v>565</v>
      </c>
      <c r="U857" s="259" t="s">
        <v>565</v>
      </c>
      <c r="V857" s="260" t="s">
        <v>565</v>
      </c>
      <c r="W857" s="260" t="s">
        <v>565</v>
      </c>
      <c r="X857" s="259" t="s">
        <v>565</v>
      </c>
      <c r="Y857" s="259" t="s">
        <v>565</v>
      </c>
      <c r="Z857" s="259" t="s">
        <v>565</v>
      </c>
      <c r="AA857" s="259" t="s">
        <v>565</v>
      </c>
      <c r="AB857" s="259" t="s">
        <v>565</v>
      </c>
      <c r="AC857" s="259" t="s">
        <v>565</v>
      </c>
      <c r="AD857" s="259" t="s">
        <v>565</v>
      </c>
      <c r="AE857" s="259" t="s">
        <v>565</v>
      </c>
      <c r="AF857" s="259" t="s">
        <v>565</v>
      </c>
      <c r="AG857" s="259" t="s">
        <v>565</v>
      </c>
      <c r="AH857" s="259" t="s">
        <v>565</v>
      </c>
      <c r="AI857" s="259" t="s">
        <v>565</v>
      </c>
      <c r="AJ857" s="259" t="s">
        <v>565</v>
      </c>
      <c r="AK857" s="259" t="s">
        <v>565</v>
      </c>
      <c r="AL857" s="259" t="s">
        <v>565</v>
      </c>
      <c r="AM857" s="259" t="s">
        <v>565</v>
      </c>
      <c r="AN857" s="259" t="s">
        <v>565</v>
      </c>
      <c r="AO857" s="259" t="s">
        <v>565</v>
      </c>
      <c r="AP857" s="259" t="s">
        <v>565</v>
      </c>
      <c r="AQ857" s="259" t="s">
        <v>565</v>
      </c>
      <c r="AR857" s="259" t="s">
        <v>565</v>
      </c>
      <c r="AS857" s="259" t="s">
        <v>565</v>
      </c>
      <c r="AT857" s="259" t="s">
        <v>565</v>
      </c>
      <c r="AU857" s="259" t="s">
        <v>565</v>
      </c>
      <c r="AV857" s="259" t="s">
        <v>565</v>
      </c>
      <c r="AW857" s="259" t="s">
        <v>565</v>
      </c>
      <c r="AX857" s="259" t="s">
        <v>565</v>
      </c>
      <c r="AY857" s="259" t="s">
        <v>565</v>
      </c>
      <c r="AZ857" s="259" t="s">
        <v>565</v>
      </c>
      <c r="BA857" s="259" t="s">
        <v>565</v>
      </c>
    </row>
    <row r="858" spans="4:53">
      <c r="D858" s="259" t="s">
        <v>565</v>
      </c>
      <c r="E858" s="259" t="s">
        <v>565</v>
      </c>
      <c r="F858" s="259" t="s">
        <v>565</v>
      </c>
      <c r="G858" s="259" t="s">
        <v>565</v>
      </c>
      <c r="H858" s="259" t="s">
        <v>565</v>
      </c>
      <c r="I858" s="259" t="s">
        <v>565</v>
      </c>
      <c r="J858" s="259" t="s">
        <v>565</v>
      </c>
      <c r="K858" s="259" t="s">
        <v>565</v>
      </c>
      <c r="L858" s="259" t="s">
        <v>565</v>
      </c>
      <c r="M858" s="259" t="s">
        <v>565</v>
      </c>
      <c r="N858" s="259" t="s">
        <v>565</v>
      </c>
      <c r="O858" s="259" t="s">
        <v>565</v>
      </c>
      <c r="P858" s="259" t="s">
        <v>565</v>
      </c>
      <c r="Q858" s="259" t="s">
        <v>565</v>
      </c>
      <c r="R858" s="259" t="s">
        <v>565</v>
      </c>
      <c r="S858" s="259" t="s">
        <v>565</v>
      </c>
      <c r="T858" s="259" t="s">
        <v>565</v>
      </c>
      <c r="U858" s="259" t="s">
        <v>565</v>
      </c>
      <c r="V858" s="260" t="s">
        <v>565</v>
      </c>
      <c r="W858" s="260" t="s">
        <v>565</v>
      </c>
      <c r="X858" s="259" t="s">
        <v>565</v>
      </c>
      <c r="Y858" s="259" t="s">
        <v>565</v>
      </c>
      <c r="Z858" s="259" t="s">
        <v>565</v>
      </c>
      <c r="AA858" s="259" t="s">
        <v>565</v>
      </c>
      <c r="AB858" s="259" t="s">
        <v>565</v>
      </c>
      <c r="AC858" s="259" t="s">
        <v>565</v>
      </c>
      <c r="AD858" s="259" t="s">
        <v>565</v>
      </c>
      <c r="AE858" s="259" t="s">
        <v>565</v>
      </c>
      <c r="AF858" s="259" t="s">
        <v>565</v>
      </c>
      <c r="AG858" s="259" t="s">
        <v>565</v>
      </c>
      <c r="AH858" s="259" t="s">
        <v>565</v>
      </c>
      <c r="AI858" s="259" t="s">
        <v>565</v>
      </c>
      <c r="AJ858" s="259" t="s">
        <v>565</v>
      </c>
      <c r="AK858" s="259" t="s">
        <v>565</v>
      </c>
      <c r="AL858" s="259" t="s">
        <v>565</v>
      </c>
      <c r="AM858" s="259" t="s">
        <v>565</v>
      </c>
      <c r="AN858" s="259" t="s">
        <v>565</v>
      </c>
      <c r="AO858" s="259" t="s">
        <v>565</v>
      </c>
      <c r="AP858" s="259" t="s">
        <v>565</v>
      </c>
      <c r="AQ858" s="259" t="s">
        <v>565</v>
      </c>
      <c r="AR858" s="259" t="s">
        <v>565</v>
      </c>
      <c r="AS858" s="259" t="s">
        <v>565</v>
      </c>
      <c r="AT858" s="259" t="s">
        <v>565</v>
      </c>
      <c r="AU858" s="259" t="s">
        <v>565</v>
      </c>
      <c r="AV858" s="259" t="s">
        <v>565</v>
      </c>
      <c r="AW858" s="259" t="s">
        <v>565</v>
      </c>
      <c r="AX858" s="259" t="s">
        <v>565</v>
      </c>
      <c r="AY858" s="259" t="s">
        <v>565</v>
      </c>
      <c r="AZ858" s="259" t="s">
        <v>565</v>
      </c>
      <c r="BA858" s="259" t="s">
        <v>565</v>
      </c>
    </row>
    <row r="859" spans="4:53">
      <c r="D859" s="259" t="s">
        <v>565</v>
      </c>
      <c r="E859" s="259" t="s">
        <v>565</v>
      </c>
      <c r="F859" s="259" t="s">
        <v>565</v>
      </c>
      <c r="G859" s="259" t="s">
        <v>565</v>
      </c>
      <c r="H859" s="259" t="s">
        <v>565</v>
      </c>
      <c r="I859" s="259" t="s">
        <v>565</v>
      </c>
      <c r="J859" s="259" t="s">
        <v>565</v>
      </c>
      <c r="K859" s="259" t="s">
        <v>565</v>
      </c>
      <c r="L859" s="259" t="s">
        <v>565</v>
      </c>
      <c r="M859" s="259" t="s">
        <v>565</v>
      </c>
      <c r="N859" s="259" t="s">
        <v>565</v>
      </c>
      <c r="O859" s="259" t="s">
        <v>565</v>
      </c>
      <c r="P859" s="259" t="s">
        <v>565</v>
      </c>
      <c r="Q859" s="259" t="s">
        <v>565</v>
      </c>
      <c r="R859" s="259" t="s">
        <v>565</v>
      </c>
      <c r="S859" s="259" t="s">
        <v>565</v>
      </c>
      <c r="T859" s="259" t="s">
        <v>565</v>
      </c>
      <c r="U859" s="259" t="s">
        <v>565</v>
      </c>
      <c r="V859" s="260" t="s">
        <v>565</v>
      </c>
      <c r="W859" s="260" t="s">
        <v>565</v>
      </c>
      <c r="X859" s="259" t="s">
        <v>565</v>
      </c>
      <c r="Y859" s="259" t="s">
        <v>565</v>
      </c>
      <c r="Z859" s="259" t="s">
        <v>565</v>
      </c>
      <c r="AA859" s="259" t="s">
        <v>565</v>
      </c>
      <c r="AB859" s="259" t="s">
        <v>565</v>
      </c>
      <c r="AC859" s="259" t="s">
        <v>565</v>
      </c>
      <c r="AD859" s="259" t="s">
        <v>565</v>
      </c>
      <c r="AE859" s="259" t="s">
        <v>565</v>
      </c>
      <c r="AF859" s="259" t="s">
        <v>565</v>
      </c>
      <c r="AG859" s="259" t="s">
        <v>565</v>
      </c>
      <c r="AH859" s="259" t="s">
        <v>565</v>
      </c>
      <c r="AI859" s="259" t="s">
        <v>565</v>
      </c>
      <c r="AJ859" s="259" t="s">
        <v>565</v>
      </c>
      <c r="AK859" s="259" t="s">
        <v>565</v>
      </c>
      <c r="AL859" s="259" t="s">
        <v>565</v>
      </c>
      <c r="AM859" s="259" t="s">
        <v>565</v>
      </c>
      <c r="AN859" s="259" t="s">
        <v>565</v>
      </c>
      <c r="AO859" s="259" t="s">
        <v>565</v>
      </c>
      <c r="AP859" s="259" t="s">
        <v>565</v>
      </c>
      <c r="AQ859" s="259" t="s">
        <v>565</v>
      </c>
      <c r="AR859" s="259" t="s">
        <v>565</v>
      </c>
      <c r="AS859" s="259" t="s">
        <v>565</v>
      </c>
      <c r="AT859" s="259" t="s">
        <v>565</v>
      </c>
      <c r="AU859" s="259" t="s">
        <v>565</v>
      </c>
      <c r="AV859" s="259" t="s">
        <v>565</v>
      </c>
      <c r="AW859" s="259" t="s">
        <v>565</v>
      </c>
      <c r="AX859" s="259" t="s">
        <v>565</v>
      </c>
      <c r="AY859" s="259" t="s">
        <v>565</v>
      </c>
      <c r="AZ859" s="259" t="s">
        <v>565</v>
      </c>
      <c r="BA859" s="259" t="s">
        <v>565</v>
      </c>
    </row>
    <row r="860" spans="4:53">
      <c r="D860" s="259" t="s">
        <v>565</v>
      </c>
      <c r="E860" s="259" t="s">
        <v>565</v>
      </c>
      <c r="F860" s="259" t="s">
        <v>565</v>
      </c>
      <c r="G860" s="259" t="s">
        <v>565</v>
      </c>
      <c r="H860" s="259" t="s">
        <v>565</v>
      </c>
      <c r="I860" s="259" t="s">
        <v>565</v>
      </c>
      <c r="J860" s="259" t="s">
        <v>565</v>
      </c>
      <c r="K860" s="259" t="s">
        <v>565</v>
      </c>
      <c r="L860" s="259" t="s">
        <v>565</v>
      </c>
      <c r="M860" s="259" t="s">
        <v>565</v>
      </c>
      <c r="N860" s="259" t="s">
        <v>565</v>
      </c>
      <c r="O860" s="259" t="s">
        <v>565</v>
      </c>
      <c r="P860" s="259" t="s">
        <v>565</v>
      </c>
      <c r="Q860" s="259" t="s">
        <v>565</v>
      </c>
      <c r="R860" s="259" t="s">
        <v>565</v>
      </c>
      <c r="S860" s="259" t="s">
        <v>565</v>
      </c>
      <c r="T860" s="259" t="s">
        <v>565</v>
      </c>
      <c r="U860" s="259" t="s">
        <v>565</v>
      </c>
      <c r="V860" s="260" t="s">
        <v>565</v>
      </c>
      <c r="W860" s="260" t="s">
        <v>565</v>
      </c>
      <c r="X860" s="259" t="s">
        <v>565</v>
      </c>
      <c r="Y860" s="259" t="s">
        <v>565</v>
      </c>
      <c r="Z860" s="259" t="s">
        <v>565</v>
      </c>
      <c r="AA860" s="259" t="s">
        <v>565</v>
      </c>
      <c r="AB860" s="259" t="s">
        <v>565</v>
      </c>
      <c r="AC860" s="259" t="s">
        <v>565</v>
      </c>
      <c r="AD860" s="259" t="s">
        <v>565</v>
      </c>
      <c r="AE860" s="259" t="s">
        <v>565</v>
      </c>
      <c r="AF860" s="259" t="s">
        <v>565</v>
      </c>
      <c r="AG860" s="259" t="s">
        <v>565</v>
      </c>
      <c r="AH860" s="259" t="s">
        <v>565</v>
      </c>
      <c r="AI860" s="259" t="s">
        <v>565</v>
      </c>
      <c r="AJ860" s="259" t="s">
        <v>565</v>
      </c>
      <c r="AK860" s="259" t="s">
        <v>565</v>
      </c>
      <c r="AL860" s="259" t="s">
        <v>565</v>
      </c>
      <c r="AM860" s="259" t="s">
        <v>565</v>
      </c>
      <c r="AN860" s="259" t="s">
        <v>565</v>
      </c>
      <c r="AO860" s="259" t="s">
        <v>565</v>
      </c>
      <c r="AP860" s="259" t="s">
        <v>565</v>
      </c>
      <c r="AQ860" s="259" t="s">
        <v>565</v>
      </c>
      <c r="AR860" s="259" t="s">
        <v>565</v>
      </c>
      <c r="AS860" s="259" t="s">
        <v>565</v>
      </c>
      <c r="AT860" s="259" t="s">
        <v>565</v>
      </c>
      <c r="AU860" s="259" t="s">
        <v>565</v>
      </c>
      <c r="AV860" s="259" t="s">
        <v>565</v>
      </c>
      <c r="AW860" s="259" t="s">
        <v>565</v>
      </c>
      <c r="AX860" s="259" t="s">
        <v>565</v>
      </c>
      <c r="AY860" s="259" t="s">
        <v>565</v>
      </c>
      <c r="AZ860" s="259" t="s">
        <v>565</v>
      </c>
      <c r="BA860" s="259" t="s">
        <v>565</v>
      </c>
    </row>
    <row r="861" spans="4:53">
      <c r="D861" s="259" t="s">
        <v>565</v>
      </c>
      <c r="E861" s="259" t="s">
        <v>565</v>
      </c>
      <c r="F861" s="259" t="s">
        <v>565</v>
      </c>
      <c r="G861" s="259" t="s">
        <v>565</v>
      </c>
      <c r="H861" s="259" t="s">
        <v>565</v>
      </c>
      <c r="I861" s="259" t="s">
        <v>565</v>
      </c>
      <c r="J861" s="259" t="s">
        <v>565</v>
      </c>
      <c r="K861" s="259" t="s">
        <v>565</v>
      </c>
      <c r="L861" s="259" t="s">
        <v>565</v>
      </c>
      <c r="M861" s="259" t="s">
        <v>565</v>
      </c>
      <c r="N861" s="259" t="s">
        <v>565</v>
      </c>
      <c r="O861" s="259" t="s">
        <v>565</v>
      </c>
      <c r="P861" s="259" t="s">
        <v>565</v>
      </c>
      <c r="Q861" s="259" t="s">
        <v>565</v>
      </c>
      <c r="R861" s="259" t="s">
        <v>565</v>
      </c>
      <c r="S861" s="259" t="s">
        <v>565</v>
      </c>
      <c r="T861" s="259" t="s">
        <v>565</v>
      </c>
      <c r="U861" s="259" t="s">
        <v>565</v>
      </c>
      <c r="V861" s="260" t="s">
        <v>565</v>
      </c>
      <c r="W861" s="260" t="s">
        <v>565</v>
      </c>
      <c r="X861" s="259" t="s">
        <v>565</v>
      </c>
      <c r="Y861" s="259" t="s">
        <v>565</v>
      </c>
      <c r="Z861" s="259" t="s">
        <v>565</v>
      </c>
      <c r="AA861" s="259" t="s">
        <v>565</v>
      </c>
      <c r="AB861" s="259" t="s">
        <v>565</v>
      </c>
      <c r="AC861" s="259" t="s">
        <v>565</v>
      </c>
      <c r="AD861" s="259" t="s">
        <v>565</v>
      </c>
      <c r="AE861" s="259" t="s">
        <v>565</v>
      </c>
      <c r="AF861" s="259" t="s">
        <v>565</v>
      </c>
      <c r="AG861" s="259" t="s">
        <v>565</v>
      </c>
      <c r="AH861" s="259" t="s">
        <v>565</v>
      </c>
      <c r="AI861" s="259" t="s">
        <v>565</v>
      </c>
      <c r="AJ861" s="259" t="s">
        <v>565</v>
      </c>
      <c r="AK861" s="259" t="s">
        <v>565</v>
      </c>
      <c r="AL861" s="259" t="s">
        <v>565</v>
      </c>
      <c r="AM861" s="259" t="s">
        <v>565</v>
      </c>
      <c r="AN861" s="259" t="s">
        <v>565</v>
      </c>
      <c r="AO861" s="259" t="s">
        <v>565</v>
      </c>
      <c r="AP861" s="259" t="s">
        <v>565</v>
      </c>
      <c r="AQ861" s="259" t="s">
        <v>565</v>
      </c>
      <c r="AR861" s="259" t="s">
        <v>565</v>
      </c>
      <c r="AS861" s="259" t="s">
        <v>565</v>
      </c>
      <c r="AT861" s="259" t="s">
        <v>565</v>
      </c>
      <c r="AU861" s="259" t="s">
        <v>565</v>
      </c>
      <c r="AV861" s="259" t="s">
        <v>565</v>
      </c>
      <c r="AW861" s="259" t="s">
        <v>565</v>
      </c>
      <c r="AX861" s="259" t="s">
        <v>565</v>
      </c>
      <c r="AY861" s="259" t="s">
        <v>565</v>
      </c>
      <c r="AZ861" s="259" t="s">
        <v>565</v>
      </c>
      <c r="BA861" s="259" t="s">
        <v>565</v>
      </c>
    </row>
    <row r="862" spans="4:53">
      <c r="D862" s="259" t="s">
        <v>565</v>
      </c>
      <c r="E862" s="259" t="s">
        <v>565</v>
      </c>
      <c r="F862" s="259" t="s">
        <v>565</v>
      </c>
      <c r="G862" s="259" t="s">
        <v>565</v>
      </c>
      <c r="H862" s="259" t="s">
        <v>565</v>
      </c>
      <c r="I862" s="259" t="s">
        <v>565</v>
      </c>
      <c r="J862" s="259" t="s">
        <v>565</v>
      </c>
      <c r="K862" s="259" t="s">
        <v>565</v>
      </c>
      <c r="L862" s="259" t="s">
        <v>565</v>
      </c>
      <c r="M862" s="259" t="s">
        <v>565</v>
      </c>
      <c r="N862" s="259" t="s">
        <v>565</v>
      </c>
      <c r="O862" s="259" t="s">
        <v>565</v>
      </c>
      <c r="P862" s="259" t="s">
        <v>565</v>
      </c>
      <c r="Q862" s="259" t="s">
        <v>565</v>
      </c>
      <c r="R862" s="259" t="s">
        <v>565</v>
      </c>
      <c r="S862" s="259" t="s">
        <v>565</v>
      </c>
      <c r="T862" s="259" t="s">
        <v>565</v>
      </c>
      <c r="U862" s="259" t="s">
        <v>565</v>
      </c>
      <c r="V862" s="260" t="s">
        <v>565</v>
      </c>
      <c r="W862" s="260" t="s">
        <v>565</v>
      </c>
      <c r="X862" s="259" t="s">
        <v>565</v>
      </c>
      <c r="Y862" s="259" t="s">
        <v>565</v>
      </c>
      <c r="Z862" s="259" t="s">
        <v>565</v>
      </c>
      <c r="AA862" s="259" t="s">
        <v>565</v>
      </c>
      <c r="AB862" s="259" t="s">
        <v>565</v>
      </c>
      <c r="AC862" s="259" t="s">
        <v>565</v>
      </c>
      <c r="AD862" s="259" t="s">
        <v>565</v>
      </c>
      <c r="AE862" s="259" t="s">
        <v>565</v>
      </c>
      <c r="AF862" s="259" t="s">
        <v>565</v>
      </c>
      <c r="AG862" s="259" t="s">
        <v>565</v>
      </c>
      <c r="AH862" s="259" t="s">
        <v>565</v>
      </c>
      <c r="AI862" s="259" t="s">
        <v>565</v>
      </c>
      <c r="AJ862" s="259" t="s">
        <v>565</v>
      </c>
      <c r="AK862" s="259" t="s">
        <v>565</v>
      </c>
      <c r="AL862" s="259" t="s">
        <v>565</v>
      </c>
      <c r="AM862" s="259" t="s">
        <v>565</v>
      </c>
      <c r="AN862" s="259" t="s">
        <v>565</v>
      </c>
      <c r="AO862" s="259" t="s">
        <v>565</v>
      </c>
      <c r="AP862" s="259" t="s">
        <v>565</v>
      </c>
      <c r="AQ862" s="259" t="s">
        <v>565</v>
      </c>
      <c r="AR862" s="259" t="s">
        <v>565</v>
      </c>
      <c r="AS862" s="259" t="s">
        <v>565</v>
      </c>
      <c r="AT862" s="259" t="s">
        <v>565</v>
      </c>
      <c r="AU862" s="259" t="s">
        <v>565</v>
      </c>
      <c r="AV862" s="259" t="s">
        <v>565</v>
      </c>
      <c r="AW862" s="259" t="s">
        <v>565</v>
      </c>
      <c r="AX862" s="259" t="s">
        <v>565</v>
      </c>
      <c r="AY862" s="259" t="s">
        <v>565</v>
      </c>
      <c r="AZ862" s="259" t="s">
        <v>565</v>
      </c>
      <c r="BA862" s="259" t="s">
        <v>565</v>
      </c>
    </row>
    <row r="863" spans="4:53">
      <c r="D863" s="259" t="s">
        <v>565</v>
      </c>
      <c r="E863" s="259" t="s">
        <v>565</v>
      </c>
      <c r="F863" s="259" t="s">
        <v>565</v>
      </c>
      <c r="G863" s="259" t="s">
        <v>565</v>
      </c>
      <c r="H863" s="259" t="s">
        <v>565</v>
      </c>
      <c r="I863" s="259" t="s">
        <v>565</v>
      </c>
      <c r="J863" s="259" t="s">
        <v>565</v>
      </c>
      <c r="K863" s="259" t="s">
        <v>565</v>
      </c>
      <c r="L863" s="259" t="s">
        <v>565</v>
      </c>
      <c r="M863" s="259" t="s">
        <v>565</v>
      </c>
      <c r="N863" s="259" t="s">
        <v>565</v>
      </c>
      <c r="O863" s="259" t="s">
        <v>565</v>
      </c>
      <c r="P863" s="259" t="s">
        <v>565</v>
      </c>
      <c r="Q863" s="259" t="s">
        <v>565</v>
      </c>
      <c r="R863" s="259" t="s">
        <v>565</v>
      </c>
      <c r="S863" s="259" t="s">
        <v>565</v>
      </c>
      <c r="T863" s="259" t="s">
        <v>565</v>
      </c>
      <c r="U863" s="259" t="s">
        <v>565</v>
      </c>
      <c r="V863" s="260" t="s">
        <v>565</v>
      </c>
      <c r="W863" s="260" t="s">
        <v>565</v>
      </c>
      <c r="X863" s="259" t="s">
        <v>565</v>
      </c>
      <c r="Y863" s="259" t="s">
        <v>565</v>
      </c>
      <c r="Z863" s="259" t="s">
        <v>565</v>
      </c>
      <c r="AA863" s="259" t="s">
        <v>565</v>
      </c>
      <c r="AB863" s="259" t="s">
        <v>565</v>
      </c>
      <c r="AC863" s="259" t="s">
        <v>565</v>
      </c>
      <c r="AD863" s="259" t="s">
        <v>565</v>
      </c>
      <c r="AE863" s="259" t="s">
        <v>565</v>
      </c>
      <c r="AF863" s="259" t="s">
        <v>565</v>
      </c>
      <c r="AG863" s="259" t="s">
        <v>565</v>
      </c>
      <c r="AH863" s="259" t="s">
        <v>565</v>
      </c>
      <c r="AI863" s="259" t="s">
        <v>565</v>
      </c>
      <c r="AJ863" s="259" t="s">
        <v>565</v>
      </c>
      <c r="AK863" s="259" t="s">
        <v>565</v>
      </c>
      <c r="AL863" s="259" t="s">
        <v>565</v>
      </c>
      <c r="AM863" s="259" t="s">
        <v>565</v>
      </c>
      <c r="AN863" s="259" t="s">
        <v>565</v>
      </c>
      <c r="AO863" s="259" t="s">
        <v>565</v>
      </c>
      <c r="AP863" s="259" t="s">
        <v>565</v>
      </c>
      <c r="AQ863" s="259" t="s">
        <v>565</v>
      </c>
      <c r="AR863" s="259" t="s">
        <v>565</v>
      </c>
      <c r="AS863" s="259" t="s">
        <v>565</v>
      </c>
      <c r="AT863" s="259" t="s">
        <v>565</v>
      </c>
      <c r="AU863" s="259" t="s">
        <v>565</v>
      </c>
      <c r="AV863" s="259" t="s">
        <v>565</v>
      </c>
      <c r="AW863" s="259" t="s">
        <v>565</v>
      </c>
      <c r="AX863" s="259" t="s">
        <v>565</v>
      </c>
      <c r="AY863" s="259" t="s">
        <v>565</v>
      </c>
      <c r="AZ863" s="259" t="s">
        <v>565</v>
      </c>
      <c r="BA863" s="259" t="s">
        <v>565</v>
      </c>
    </row>
    <row r="864" spans="4:53">
      <c r="D864" s="259" t="s">
        <v>565</v>
      </c>
      <c r="E864" s="259" t="s">
        <v>565</v>
      </c>
      <c r="F864" s="259" t="s">
        <v>565</v>
      </c>
      <c r="G864" s="259" t="s">
        <v>565</v>
      </c>
      <c r="H864" s="259" t="s">
        <v>565</v>
      </c>
      <c r="I864" s="259" t="s">
        <v>565</v>
      </c>
      <c r="J864" s="259" t="s">
        <v>565</v>
      </c>
      <c r="K864" s="259" t="s">
        <v>565</v>
      </c>
      <c r="L864" s="259" t="s">
        <v>565</v>
      </c>
      <c r="M864" s="259" t="s">
        <v>565</v>
      </c>
      <c r="N864" s="259" t="s">
        <v>565</v>
      </c>
      <c r="O864" s="259" t="s">
        <v>565</v>
      </c>
      <c r="P864" s="259" t="s">
        <v>565</v>
      </c>
      <c r="Q864" s="259" t="s">
        <v>565</v>
      </c>
      <c r="R864" s="259" t="s">
        <v>565</v>
      </c>
      <c r="S864" s="259" t="s">
        <v>565</v>
      </c>
      <c r="T864" s="259" t="s">
        <v>565</v>
      </c>
      <c r="U864" s="259" t="s">
        <v>565</v>
      </c>
      <c r="V864" s="260" t="s">
        <v>565</v>
      </c>
      <c r="W864" s="260" t="s">
        <v>565</v>
      </c>
      <c r="X864" s="259" t="s">
        <v>565</v>
      </c>
      <c r="Y864" s="259" t="s">
        <v>565</v>
      </c>
      <c r="Z864" s="259" t="s">
        <v>565</v>
      </c>
      <c r="AA864" s="259" t="s">
        <v>565</v>
      </c>
      <c r="AB864" s="259" t="s">
        <v>565</v>
      </c>
      <c r="AC864" s="259" t="s">
        <v>565</v>
      </c>
      <c r="AD864" s="259" t="s">
        <v>565</v>
      </c>
      <c r="AE864" s="259" t="s">
        <v>565</v>
      </c>
      <c r="AF864" s="259" t="s">
        <v>565</v>
      </c>
      <c r="AG864" s="259" t="s">
        <v>565</v>
      </c>
      <c r="AH864" s="259" t="s">
        <v>565</v>
      </c>
      <c r="AI864" s="259" t="s">
        <v>565</v>
      </c>
      <c r="AJ864" s="259" t="s">
        <v>565</v>
      </c>
      <c r="AK864" s="259" t="s">
        <v>565</v>
      </c>
      <c r="AL864" s="259" t="s">
        <v>565</v>
      </c>
      <c r="AM864" s="259" t="s">
        <v>565</v>
      </c>
      <c r="AN864" s="259" t="s">
        <v>565</v>
      </c>
      <c r="AO864" s="259" t="s">
        <v>565</v>
      </c>
      <c r="AP864" s="259" t="s">
        <v>565</v>
      </c>
      <c r="AQ864" s="259" t="s">
        <v>565</v>
      </c>
      <c r="AR864" s="259" t="s">
        <v>565</v>
      </c>
      <c r="AS864" s="259" t="s">
        <v>565</v>
      </c>
      <c r="AT864" s="259" t="s">
        <v>565</v>
      </c>
      <c r="AU864" s="259" t="s">
        <v>565</v>
      </c>
      <c r="AV864" s="259" t="s">
        <v>565</v>
      </c>
      <c r="AW864" s="259" t="s">
        <v>565</v>
      </c>
      <c r="AX864" s="259" t="s">
        <v>565</v>
      </c>
      <c r="AY864" s="259" t="s">
        <v>565</v>
      </c>
      <c r="AZ864" s="259" t="s">
        <v>565</v>
      </c>
      <c r="BA864" s="259" t="s">
        <v>565</v>
      </c>
    </row>
    <row r="865" spans="4:53">
      <c r="D865" s="259" t="s">
        <v>565</v>
      </c>
      <c r="E865" s="259" t="s">
        <v>565</v>
      </c>
      <c r="F865" s="259" t="s">
        <v>565</v>
      </c>
      <c r="G865" s="259" t="s">
        <v>565</v>
      </c>
      <c r="H865" s="259" t="s">
        <v>565</v>
      </c>
      <c r="I865" s="259" t="s">
        <v>565</v>
      </c>
      <c r="J865" s="259" t="s">
        <v>565</v>
      </c>
      <c r="K865" s="259" t="s">
        <v>565</v>
      </c>
      <c r="L865" s="259" t="s">
        <v>565</v>
      </c>
      <c r="M865" s="259" t="s">
        <v>565</v>
      </c>
      <c r="N865" s="259" t="s">
        <v>565</v>
      </c>
      <c r="O865" s="259" t="s">
        <v>565</v>
      </c>
      <c r="P865" s="259" t="s">
        <v>565</v>
      </c>
      <c r="Q865" s="259" t="s">
        <v>565</v>
      </c>
      <c r="R865" s="259" t="s">
        <v>565</v>
      </c>
      <c r="S865" s="259" t="s">
        <v>565</v>
      </c>
      <c r="T865" s="259" t="s">
        <v>565</v>
      </c>
      <c r="U865" s="259" t="s">
        <v>565</v>
      </c>
      <c r="V865" s="260" t="s">
        <v>565</v>
      </c>
      <c r="W865" s="260" t="s">
        <v>565</v>
      </c>
      <c r="X865" s="259" t="s">
        <v>565</v>
      </c>
      <c r="Y865" s="259" t="s">
        <v>565</v>
      </c>
      <c r="Z865" s="259" t="s">
        <v>565</v>
      </c>
      <c r="AA865" s="259" t="s">
        <v>565</v>
      </c>
      <c r="AB865" s="259" t="s">
        <v>565</v>
      </c>
      <c r="AC865" s="259" t="s">
        <v>565</v>
      </c>
      <c r="AD865" s="259" t="s">
        <v>565</v>
      </c>
      <c r="AE865" s="259" t="s">
        <v>565</v>
      </c>
      <c r="AF865" s="259" t="s">
        <v>565</v>
      </c>
      <c r="AG865" s="259" t="s">
        <v>565</v>
      </c>
      <c r="AH865" s="259" t="s">
        <v>565</v>
      </c>
      <c r="AI865" s="259" t="s">
        <v>565</v>
      </c>
      <c r="AJ865" s="259" t="s">
        <v>565</v>
      </c>
      <c r="AK865" s="259" t="s">
        <v>565</v>
      </c>
      <c r="AL865" s="259" t="s">
        <v>565</v>
      </c>
      <c r="AM865" s="259" t="s">
        <v>565</v>
      </c>
      <c r="AN865" s="259" t="s">
        <v>565</v>
      </c>
      <c r="AO865" s="259" t="s">
        <v>565</v>
      </c>
      <c r="AP865" s="259" t="s">
        <v>565</v>
      </c>
      <c r="AQ865" s="259" t="s">
        <v>565</v>
      </c>
      <c r="AR865" s="259" t="s">
        <v>565</v>
      </c>
      <c r="AS865" s="259" t="s">
        <v>565</v>
      </c>
      <c r="AT865" s="259" t="s">
        <v>565</v>
      </c>
      <c r="AU865" s="259" t="s">
        <v>565</v>
      </c>
      <c r="AV865" s="259" t="s">
        <v>565</v>
      </c>
      <c r="AW865" s="259" t="s">
        <v>565</v>
      </c>
      <c r="AX865" s="259" t="s">
        <v>565</v>
      </c>
      <c r="AY865" s="259" t="s">
        <v>565</v>
      </c>
      <c r="AZ865" s="259" t="s">
        <v>565</v>
      </c>
      <c r="BA865" s="259" t="s">
        <v>565</v>
      </c>
    </row>
    <row r="866" spans="4:53">
      <c r="D866" s="259" t="s">
        <v>565</v>
      </c>
      <c r="E866" s="259" t="s">
        <v>565</v>
      </c>
      <c r="F866" s="259" t="s">
        <v>565</v>
      </c>
      <c r="G866" s="259" t="s">
        <v>565</v>
      </c>
      <c r="H866" s="259" t="s">
        <v>565</v>
      </c>
      <c r="I866" s="259" t="s">
        <v>565</v>
      </c>
      <c r="J866" s="259" t="s">
        <v>565</v>
      </c>
      <c r="K866" s="259" t="s">
        <v>565</v>
      </c>
      <c r="L866" s="259" t="s">
        <v>565</v>
      </c>
      <c r="M866" s="259" t="s">
        <v>565</v>
      </c>
      <c r="N866" s="259" t="s">
        <v>565</v>
      </c>
      <c r="O866" s="259" t="s">
        <v>565</v>
      </c>
      <c r="P866" s="259" t="s">
        <v>565</v>
      </c>
      <c r="Q866" s="259" t="s">
        <v>565</v>
      </c>
      <c r="R866" s="259" t="s">
        <v>565</v>
      </c>
      <c r="S866" s="259" t="s">
        <v>565</v>
      </c>
      <c r="T866" s="259" t="s">
        <v>565</v>
      </c>
      <c r="U866" s="259" t="s">
        <v>565</v>
      </c>
      <c r="V866" s="260" t="s">
        <v>565</v>
      </c>
      <c r="W866" s="260" t="s">
        <v>565</v>
      </c>
      <c r="X866" s="259" t="s">
        <v>565</v>
      </c>
      <c r="Y866" s="259" t="s">
        <v>565</v>
      </c>
      <c r="Z866" s="259" t="s">
        <v>565</v>
      </c>
      <c r="AA866" s="259" t="s">
        <v>565</v>
      </c>
      <c r="AB866" s="259" t="s">
        <v>565</v>
      </c>
      <c r="AC866" s="259" t="s">
        <v>565</v>
      </c>
      <c r="AD866" s="259" t="s">
        <v>565</v>
      </c>
      <c r="AE866" s="259" t="s">
        <v>565</v>
      </c>
      <c r="AF866" s="259" t="s">
        <v>565</v>
      </c>
      <c r="AG866" s="259" t="s">
        <v>565</v>
      </c>
      <c r="AH866" s="259" t="s">
        <v>565</v>
      </c>
      <c r="AI866" s="259" t="s">
        <v>565</v>
      </c>
      <c r="AJ866" s="259" t="s">
        <v>565</v>
      </c>
      <c r="AK866" s="259" t="s">
        <v>565</v>
      </c>
      <c r="AL866" s="259" t="s">
        <v>565</v>
      </c>
      <c r="AM866" s="259" t="s">
        <v>565</v>
      </c>
      <c r="AN866" s="259" t="s">
        <v>565</v>
      </c>
      <c r="AO866" s="259" t="s">
        <v>565</v>
      </c>
      <c r="AP866" s="259" t="s">
        <v>565</v>
      </c>
      <c r="AQ866" s="259" t="s">
        <v>565</v>
      </c>
      <c r="AR866" s="259" t="s">
        <v>565</v>
      </c>
      <c r="AS866" s="259" t="s">
        <v>565</v>
      </c>
      <c r="AT866" s="259" t="s">
        <v>565</v>
      </c>
      <c r="AU866" s="259" t="s">
        <v>565</v>
      </c>
      <c r="AV866" s="259" t="s">
        <v>565</v>
      </c>
      <c r="AW866" s="259" t="s">
        <v>565</v>
      </c>
      <c r="AX866" s="259" t="s">
        <v>565</v>
      </c>
      <c r="AY866" s="259" t="s">
        <v>565</v>
      </c>
      <c r="AZ866" s="259" t="s">
        <v>565</v>
      </c>
      <c r="BA866" s="259" t="s">
        <v>565</v>
      </c>
    </row>
    <row r="867" spans="4:53">
      <c r="D867" s="259" t="s">
        <v>565</v>
      </c>
      <c r="E867" s="259" t="s">
        <v>565</v>
      </c>
      <c r="F867" s="259" t="s">
        <v>565</v>
      </c>
      <c r="G867" s="259" t="s">
        <v>565</v>
      </c>
      <c r="H867" s="259" t="s">
        <v>565</v>
      </c>
      <c r="I867" s="259" t="s">
        <v>565</v>
      </c>
      <c r="J867" s="259" t="s">
        <v>565</v>
      </c>
      <c r="K867" s="259" t="s">
        <v>565</v>
      </c>
      <c r="L867" s="259" t="s">
        <v>565</v>
      </c>
      <c r="M867" s="259" t="s">
        <v>565</v>
      </c>
      <c r="N867" s="259" t="s">
        <v>565</v>
      </c>
      <c r="O867" s="259" t="s">
        <v>565</v>
      </c>
      <c r="P867" s="259" t="s">
        <v>565</v>
      </c>
      <c r="Q867" s="259" t="s">
        <v>565</v>
      </c>
      <c r="R867" s="259" t="s">
        <v>565</v>
      </c>
      <c r="S867" s="259" t="s">
        <v>565</v>
      </c>
      <c r="T867" s="259" t="s">
        <v>565</v>
      </c>
      <c r="U867" s="259" t="s">
        <v>565</v>
      </c>
      <c r="V867" s="260" t="s">
        <v>565</v>
      </c>
      <c r="W867" s="260" t="s">
        <v>565</v>
      </c>
      <c r="X867" s="259" t="s">
        <v>565</v>
      </c>
      <c r="Y867" s="259" t="s">
        <v>565</v>
      </c>
      <c r="Z867" s="259" t="s">
        <v>565</v>
      </c>
      <c r="AA867" s="259" t="s">
        <v>565</v>
      </c>
      <c r="AB867" s="259" t="s">
        <v>565</v>
      </c>
      <c r="AC867" s="259" t="s">
        <v>565</v>
      </c>
      <c r="AD867" s="259" t="s">
        <v>565</v>
      </c>
      <c r="AE867" s="259" t="s">
        <v>565</v>
      </c>
      <c r="AF867" s="259" t="s">
        <v>565</v>
      </c>
      <c r="AG867" s="259" t="s">
        <v>565</v>
      </c>
      <c r="AH867" s="259" t="s">
        <v>565</v>
      </c>
      <c r="AI867" s="259" t="s">
        <v>565</v>
      </c>
      <c r="AJ867" s="259" t="s">
        <v>565</v>
      </c>
      <c r="AK867" s="259" t="s">
        <v>565</v>
      </c>
      <c r="AL867" s="259" t="s">
        <v>565</v>
      </c>
      <c r="AM867" s="259" t="s">
        <v>565</v>
      </c>
      <c r="AN867" s="259" t="s">
        <v>565</v>
      </c>
      <c r="AO867" s="259" t="s">
        <v>565</v>
      </c>
      <c r="AP867" s="259" t="s">
        <v>565</v>
      </c>
      <c r="AQ867" s="259" t="s">
        <v>565</v>
      </c>
      <c r="AR867" s="259" t="s">
        <v>565</v>
      </c>
      <c r="AS867" s="259" t="s">
        <v>565</v>
      </c>
      <c r="AT867" s="259" t="s">
        <v>565</v>
      </c>
      <c r="AU867" s="259" t="s">
        <v>565</v>
      </c>
      <c r="AV867" s="259" t="s">
        <v>565</v>
      </c>
      <c r="AW867" s="259" t="s">
        <v>565</v>
      </c>
      <c r="AX867" s="259" t="s">
        <v>565</v>
      </c>
      <c r="AY867" s="259" t="s">
        <v>565</v>
      </c>
      <c r="AZ867" s="259" t="s">
        <v>565</v>
      </c>
      <c r="BA867" s="259" t="s">
        <v>565</v>
      </c>
    </row>
    <row r="868" spans="4:53">
      <c r="D868" s="259" t="s">
        <v>565</v>
      </c>
      <c r="E868" s="259" t="s">
        <v>565</v>
      </c>
      <c r="F868" s="259" t="s">
        <v>565</v>
      </c>
      <c r="G868" s="259" t="s">
        <v>565</v>
      </c>
      <c r="H868" s="259" t="s">
        <v>565</v>
      </c>
      <c r="I868" s="259" t="s">
        <v>565</v>
      </c>
      <c r="J868" s="259" t="s">
        <v>565</v>
      </c>
      <c r="K868" s="259" t="s">
        <v>565</v>
      </c>
      <c r="L868" s="259" t="s">
        <v>565</v>
      </c>
      <c r="M868" s="259" t="s">
        <v>565</v>
      </c>
      <c r="N868" s="259" t="s">
        <v>565</v>
      </c>
      <c r="O868" s="259" t="s">
        <v>565</v>
      </c>
      <c r="P868" s="259" t="s">
        <v>565</v>
      </c>
      <c r="Q868" s="259" t="s">
        <v>565</v>
      </c>
      <c r="R868" s="259" t="s">
        <v>565</v>
      </c>
      <c r="S868" s="259" t="s">
        <v>565</v>
      </c>
      <c r="T868" s="259" t="s">
        <v>565</v>
      </c>
      <c r="U868" s="259" t="s">
        <v>565</v>
      </c>
      <c r="V868" s="260" t="s">
        <v>565</v>
      </c>
      <c r="W868" s="260" t="s">
        <v>565</v>
      </c>
      <c r="X868" s="259" t="s">
        <v>565</v>
      </c>
      <c r="Y868" s="259" t="s">
        <v>565</v>
      </c>
      <c r="Z868" s="259" t="s">
        <v>565</v>
      </c>
      <c r="AA868" s="259" t="s">
        <v>565</v>
      </c>
      <c r="AB868" s="259" t="s">
        <v>565</v>
      </c>
      <c r="AC868" s="259" t="s">
        <v>565</v>
      </c>
      <c r="AD868" s="259" t="s">
        <v>565</v>
      </c>
      <c r="AE868" s="259" t="s">
        <v>565</v>
      </c>
      <c r="AF868" s="259" t="s">
        <v>565</v>
      </c>
      <c r="AG868" s="259" t="s">
        <v>565</v>
      </c>
      <c r="AH868" s="259" t="s">
        <v>565</v>
      </c>
      <c r="AI868" s="259" t="s">
        <v>565</v>
      </c>
      <c r="AJ868" s="259" t="s">
        <v>565</v>
      </c>
      <c r="AK868" s="259" t="s">
        <v>565</v>
      </c>
      <c r="AL868" s="259" t="s">
        <v>565</v>
      </c>
      <c r="AM868" s="259" t="s">
        <v>565</v>
      </c>
      <c r="AN868" s="259" t="s">
        <v>565</v>
      </c>
      <c r="AO868" s="259" t="s">
        <v>565</v>
      </c>
      <c r="AP868" s="259" t="s">
        <v>565</v>
      </c>
      <c r="AQ868" s="259" t="s">
        <v>565</v>
      </c>
      <c r="AR868" s="259" t="s">
        <v>565</v>
      </c>
      <c r="AS868" s="259" t="s">
        <v>565</v>
      </c>
      <c r="AT868" s="259" t="s">
        <v>565</v>
      </c>
      <c r="AU868" s="259" t="s">
        <v>565</v>
      </c>
      <c r="AV868" s="259" t="s">
        <v>565</v>
      </c>
      <c r="AW868" s="259" t="s">
        <v>565</v>
      </c>
      <c r="AX868" s="259" t="s">
        <v>565</v>
      </c>
      <c r="AY868" s="259" t="s">
        <v>565</v>
      </c>
      <c r="AZ868" s="259" t="s">
        <v>565</v>
      </c>
      <c r="BA868" s="259" t="s">
        <v>565</v>
      </c>
    </row>
    <row r="869" spans="4:53">
      <c r="D869" s="259" t="s">
        <v>565</v>
      </c>
      <c r="E869" s="259" t="s">
        <v>565</v>
      </c>
      <c r="F869" s="259" t="s">
        <v>565</v>
      </c>
      <c r="G869" s="259" t="s">
        <v>565</v>
      </c>
      <c r="H869" s="259" t="s">
        <v>565</v>
      </c>
      <c r="I869" s="259" t="s">
        <v>565</v>
      </c>
      <c r="J869" s="259" t="s">
        <v>565</v>
      </c>
      <c r="K869" s="259" t="s">
        <v>565</v>
      </c>
      <c r="L869" s="259" t="s">
        <v>565</v>
      </c>
      <c r="M869" s="259" t="s">
        <v>565</v>
      </c>
      <c r="N869" s="259" t="s">
        <v>565</v>
      </c>
      <c r="O869" s="259" t="s">
        <v>565</v>
      </c>
      <c r="P869" s="259" t="s">
        <v>565</v>
      </c>
      <c r="Q869" s="259" t="s">
        <v>565</v>
      </c>
      <c r="R869" s="259" t="s">
        <v>565</v>
      </c>
      <c r="S869" s="259" t="s">
        <v>565</v>
      </c>
      <c r="T869" s="259" t="s">
        <v>565</v>
      </c>
      <c r="U869" s="259" t="s">
        <v>565</v>
      </c>
      <c r="V869" s="260" t="s">
        <v>565</v>
      </c>
      <c r="W869" s="260" t="s">
        <v>565</v>
      </c>
      <c r="X869" s="259" t="s">
        <v>565</v>
      </c>
      <c r="Y869" s="259" t="s">
        <v>565</v>
      </c>
      <c r="Z869" s="259" t="s">
        <v>565</v>
      </c>
      <c r="AA869" s="259" t="s">
        <v>565</v>
      </c>
      <c r="AB869" s="259" t="s">
        <v>565</v>
      </c>
      <c r="AC869" s="259" t="s">
        <v>565</v>
      </c>
      <c r="AD869" s="259" t="s">
        <v>565</v>
      </c>
      <c r="AE869" s="259" t="s">
        <v>565</v>
      </c>
      <c r="AF869" s="259" t="s">
        <v>565</v>
      </c>
      <c r="AG869" s="259" t="s">
        <v>565</v>
      </c>
      <c r="AH869" s="259" t="s">
        <v>565</v>
      </c>
      <c r="AI869" s="259" t="s">
        <v>565</v>
      </c>
      <c r="AJ869" s="259" t="s">
        <v>565</v>
      </c>
      <c r="AK869" s="259" t="s">
        <v>565</v>
      </c>
      <c r="AL869" s="259" t="s">
        <v>565</v>
      </c>
      <c r="AM869" s="259" t="s">
        <v>565</v>
      </c>
      <c r="AN869" s="259" t="s">
        <v>565</v>
      </c>
      <c r="AO869" s="259" t="s">
        <v>565</v>
      </c>
      <c r="AP869" s="259" t="s">
        <v>565</v>
      </c>
      <c r="AQ869" s="259" t="s">
        <v>565</v>
      </c>
      <c r="AR869" s="259" t="s">
        <v>565</v>
      </c>
      <c r="AS869" s="259" t="s">
        <v>565</v>
      </c>
      <c r="AT869" s="259" t="s">
        <v>565</v>
      </c>
      <c r="AU869" s="259" t="s">
        <v>565</v>
      </c>
      <c r="AV869" s="259" t="s">
        <v>565</v>
      </c>
      <c r="AW869" s="259" t="s">
        <v>565</v>
      </c>
      <c r="AX869" s="259" t="s">
        <v>565</v>
      </c>
      <c r="AY869" s="259" t="s">
        <v>565</v>
      </c>
      <c r="AZ869" s="259" t="s">
        <v>565</v>
      </c>
      <c r="BA869" s="259" t="s">
        <v>565</v>
      </c>
    </row>
    <row r="870" spans="4:53">
      <c r="D870" s="259" t="s">
        <v>565</v>
      </c>
      <c r="E870" s="259" t="s">
        <v>565</v>
      </c>
      <c r="F870" s="259" t="s">
        <v>565</v>
      </c>
      <c r="G870" s="259" t="s">
        <v>565</v>
      </c>
      <c r="H870" s="259" t="s">
        <v>565</v>
      </c>
      <c r="I870" s="259" t="s">
        <v>565</v>
      </c>
      <c r="J870" s="259" t="s">
        <v>565</v>
      </c>
      <c r="K870" s="259" t="s">
        <v>565</v>
      </c>
      <c r="L870" s="259" t="s">
        <v>565</v>
      </c>
      <c r="M870" s="259" t="s">
        <v>565</v>
      </c>
      <c r="N870" s="259" t="s">
        <v>565</v>
      </c>
      <c r="O870" s="259" t="s">
        <v>565</v>
      </c>
      <c r="P870" s="259" t="s">
        <v>565</v>
      </c>
      <c r="Q870" s="259" t="s">
        <v>565</v>
      </c>
      <c r="R870" s="259" t="s">
        <v>565</v>
      </c>
      <c r="S870" s="259" t="s">
        <v>565</v>
      </c>
      <c r="T870" s="259" t="s">
        <v>565</v>
      </c>
      <c r="U870" s="259" t="s">
        <v>565</v>
      </c>
      <c r="V870" s="260" t="s">
        <v>565</v>
      </c>
      <c r="W870" s="260" t="s">
        <v>565</v>
      </c>
      <c r="X870" s="259" t="s">
        <v>565</v>
      </c>
      <c r="Y870" s="259" t="s">
        <v>565</v>
      </c>
      <c r="Z870" s="259" t="s">
        <v>565</v>
      </c>
      <c r="AA870" s="259" t="s">
        <v>565</v>
      </c>
      <c r="AB870" s="259" t="s">
        <v>565</v>
      </c>
      <c r="AC870" s="259" t="s">
        <v>565</v>
      </c>
      <c r="AD870" s="259" t="s">
        <v>565</v>
      </c>
      <c r="AE870" s="259" t="s">
        <v>565</v>
      </c>
      <c r="AF870" s="259" t="s">
        <v>565</v>
      </c>
      <c r="AG870" s="259" t="s">
        <v>565</v>
      </c>
      <c r="AH870" s="259" t="s">
        <v>565</v>
      </c>
      <c r="AI870" s="259" t="s">
        <v>565</v>
      </c>
      <c r="AJ870" s="259" t="s">
        <v>565</v>
      </c>
      <c r="AK870" s="259" t="s">
        <v>565</v>
      </c>
      <c r="AL870" s="259" t="s">
        <v>565</v>
      </c>
      <c r="AM870" s="259" t="s">
        <v>565</v>
      </c>
      <c r="AN870" s="259" t="s">
        <v>565</v>
      </c>
      <c r="AO870" s="259" t="s">
        <v>565</v>
      </c>
      <c r="AP870" s="259" t="s">
        <v>565</v>
      </c>
      <c r="AQ870" s="259" t="s">
        <v>565</v>
      </c>
      <c r="AR870" s="259" t="s">
        <v>565</v>
      </c>
      <c r="AS870" s="259" t="s">
        <v>565</v>
      </c>
      <c r="AT870" s="259" t="s">
        <v>565</v>
      </c>
      <c r="AU870" s="259" t="s">
        <v>565</v>
      </c>
      <c r="AV870" s="259" t="s">
        <v>565</v>
      </c>
      <c r="AW870" s="259" t="s">
        <v>565</v>
      </c>
      <c r="AX870" s="259" t="s">
        <v>565</v>
      </c>
      <c r="AY870" s="259" t="s">
        <v>565</v>
      </c>
      <c r="AZ870" s="259" t="s">
        <v>565</v>
      </c>
      <c r="BA870" s="259" t="s">
        <v>565</v>
      </c>
    </row>
    <row r="871" spans="4:53">
      <c r="D871" s="259" t="s">
        <v>565</v>
      </c>
      <c r="E871" s="259" t="s">
        <v>565</v>
      </c>
      <c r="F871" s="259" t="s">
        <v>565</v>
      </c>
      <c r="G871" s="259" t="s">
        <v>565</v>
      </c>
      <c r="H871" s="259" t="s">
        <v>565</v>
      </c>
      <c r="I871" s="259" t="s">
        <v>565</v>
      </c>
      <c r="J871" s="259" t="s">
        <v>565</v>
      </c>
      <c r="K871" s="259" t="s">
        <v>565</v>
      </c>
      <c r="L871" s="259" t="s">
        <v>565</v>
      </c>
      <c r="M871" s="259" t="s">
        <v>565</v>
      </c>
      <c r="N871" s="259" t="s">
        <v>565</v>
      </c>
      <c r="O871" s="259" t="s">
        <v>565</v>
      </c>
      <c r="P871" s="259" t="s">
        <v>565</v>
      </c>
      <c r="Q871" s="259" t="s">
        <v>565</v>
      </c>
      <c r="R871" s="259" t="s">
        <v>565</v>
      </c>
      <c r="S871" s="259" t="s">
        <v>565</v>
      </c>
      <c r="T871" s="259" t="s">
        <v>565</v>
      </c>
      <c r="U871" s="259" t="s">
        <v>565</v>
      </c>
      <c r="V871" s="260" t="s">
        <v>565</v>
      </c>
      <c r="W871" s="260" t="s">
        <v>565</v>
      </c>
      <c r="X871" s="259" t="s">
        <v>565</v>
      </c>
      <c r="Y871" s="259" t="s">
        <v>565</v>
      </c>
      <c r="Z871" s="259" t="s">
        <v>565</v>
      </c>
      <c r="AA871" s="259" t="s">
        <v>565</v>
      </c>
      <c r="AB871" s="259" t="s">
        <v>565</v>
      </c>
      <c r="AC871" s="259" t="s">
        <v>565</v>
      </c>
      <c r="AD871" s="259" t="s">
        <v>565</v>
      </c>
      <c r="AE871" s="259" t="s">
        <v>565</v>
      </c>
      <c r="AF871" s="259" t="s">
        <v>565</v>
      </c>
      <c r="AG871" s="259" t="s">
        <v>565</v>
      </c>
      <c r="AH871" s="259" t="s">
        <v>565</v>
      </c>
      <c r="AI871" s="259" t="s">
        <v>565</v>
      </c>
      <c r="AJ871" s="259" t="s">
        <v>565</v>
      </c>
      <c r="AK871" s="259" t="s">
        <v>565</v>
      </c>
      <c r="AL871" s="259" t="s">
        <v>565</v>
      </c>
      <c r="AM871" s="259" t="s">
        <v>565</v>
      </c>
      <c r="AN871" s="259" t="s">
        <v>565</v>
      </c>
      <c r="AO871" s="259" t="s">
        <v>565</v>
      </c>
      <c r="AP871" s="259" t="s">
        <v>565</v>
      </c>
      <c r="AQ871" s="259" t="s">
        <v>565</v>
      </c>
      <c r="AR871" s="259" t="s">
        <v>565</v>
      </c>
      <c r="AS871" s="259" t="s">
        <v>565</v>
      </c>
      <c r="AT871" s="259" t="s">
        <v>565</v>
      </c>
      <c r="AU871" s="259" t="s">
        <v>565</v>
      </c>
      <c r="AV871" s="259" t="s">
        <v>565</v>
      </c>
      <c r="AW871" s="259" t="s">
        <v>565</v>
      </c>
      <c r="AX871" s="259" t="s">
        <v>565</v>
      </c>
      <c r="AY871" s="259" t="s">
        <v>565</v>
      </c>
      <c r="AZ871" s="259" t="s">
        <v>565</v>
      </c>
      <c r="BA871" s="259" t="s">
        <v>565</v>
      </c>
    </row>
    <row r="872" spans="4:53">
      <c r="D872" s="259" t="s">
        <v>565</v>
      </c>
      <c r="E872" s="259" t="s">
        <v>565</v>
      </c>
      <c r="F872" s="259" t="s">
        <v>565</v>
      </c>
      <c r="G872" s="259" t="s">
        <v>565</v>
      </c>
      <c r="H872" s="259" t="s">
        <v>565</v>
      </c>
      <c r="I872" s="259" t="s">
        <v>565</v>
      </c>
      <c r="J872" s="259" t="s">
        <v>565</v>
      </c>
      <c r="K872" s="259" t="s">
        <v>565</v>
      </c>
      <c r="L872" s="259" t="s">
        <v>565</v>
      </c>
      <c r="M872" s="259" t="s">
        <v>565</v>
      </c>
      <c r="N872" s="259" t="s">
        <v>565</v>
      </c>
      <c r="O872" s="259" t="s">
        <v>565</v>
      </c>
      <c r="P872" s="259" t="s">
        <v>565</v>
      </c>
      <c r="Q872" s="259" t="s">
        <v>565</v>
      </c>
      <c r="R872" s="259" t="s">
        <v>565</v>
      </c>
      <c r="S872" s="259" t="s">
        <v>565</v>
      </c>
      <c r="T872" s="259" t="s">
        <v>565</v>
      </c>
      <c r="U872" s="259" t="s">
        <v>565</v>
      </c>
      <c r="V872" s="260" t="s">
        <v>565</v>
      </c>
      <c r="W872" s="260" t="s">
        <v>565</v>
      </c>
      <c r="X872" s="259" t="s">
        <v>565</v>
      </c>
      <c r="Y872" s="259" t="s">
        <v>565</v>
      </c>
      <c r="Z872" s="259" t="s">
        <v>565</v>
      </c>
      <c r="AA872" s="259" t="s">
        <v>565</v>
      </c>
      <c r="AB872" s="259" t="s">
        <v>565</v>
      </c>
      <c r="AC872" s="259" t="s">
        <v>565</v>
      </c>
      <c r="AD872" s="259" t="s">
        <v>565</v>
      </c>
      <c r="AE872" s="259" t="s">
        <v>565</v>
      </c>
      <c r="AF872" s="259" t="s">
        <v>565</v>
      </c>
      <c r="AG872" s="259" t="s">
        <v>565</v>
      </c>
      <c r="AH872" s="259" t="s">
        <v>565</v>
      </c>
      <c r="AI872" s="259" t="s">
        <v>565</v>
      </c>
      <c r="AJ872" s="259" t="s">
        <v>565</v>
      </c>
      <c r="AK872" s="259" t="s">
        <v>565</v>
      </c>
      <c r="AL872" s="259" t="s">
        <v>565</v>
      </c>
      <c r="AM872" s="259" t="s">
        <v>565</v>
      </c>
      <c r="AN872" s="259" t="s">
        <v>565</v>
      </c>
      <c r="AO872" s="259" t="s">
        <v>565</v>
      </c>
      <c r="AP872" s="259" t="s">
        <v>565</v>
      </c>
      <c r="AQ872" s="259" t="s">
        <v>565</v>
      </c>
      <c r="AR872" s="259" t="s">
        <v>565</v>
      </c>
      <c r="AS872" s="259" t="s">
        <v>565</v>
      </c>
      <c r="AT872" s="259" t="s">
        <v>565</v>
      </c>
      <c r="AU872" s="259" t="s">
        <v>565</v>
      </c>
      <c r="AV872" s="259" t="s">
        <v>565</v>
      </c>
      <c r="AW872" s="259" t="s">
        <v>565</v>
      </c>
      <c r="AX872" s="259" t="s">
        <v>565</v>
      </c>
      <c r="AY872" s="259" t="s">
        <v>565</v>
      </c>
      <c r="AZ872" s="259" t="s">
        <v>565</v>
      </c>
      <c r="BA872" s="259" t="s">
        <v>565</v>
      </c>
    </row>
    <row r="873" spans="4:53">
      <c r="D873" s="259" t="s">
        <v>565</v>
      </c>
      <c r="E873" s="259" t="s">
        <v>565</v>
      </c>
      <c r="F873" s="259" t="s">
        <v>565</v>
      </c>
      <c r="G873" s="259" t="s">
        <v>565</v>
      </c>
      <c r="H873" s="259" t="s">
        <v>565</v>
      </c>
      <c r="I873" s="259" t="s">
        <v>565</v>
      </c>
      <c r="J873" s="259" t="s">
        <v>565</v>
      </c>
      <c r="K873" s="259" t="s">
        <v>565</v>
      </c>
      <c r="L873" s="259" t="s">
        <v>565</v>
      </c>
      <c r="M873" s="259" t="s">
        <v>565</v>
      </c>
      <c r="N873" s="259" t="s">
        <v>565</v>
      </c>
      <c r="O873" s="259" t="s">
        <v>565</v>
      </c>
      <c r="P873" s="259" t="s">
        <v>565</v>
      </c>
      <c r="Q873" s="259" t="s">
        <v>565</v>
      </c>
      <c r="R873" s="259" t="s">
        <v>565</v>
      </c>
      <c r="S873" s="259" t="s">
        <v>565</v>
      </c>
      <c r="T873" s="259" t="s">
        <v>565</v>
      </c>
      <c r="U873" s="259" t="s">
        <v>565</v>
      </c>
      <c r="V873" s="260" t="s">
        <v>565</v>
      </c>
      <c r="W873" s="260" t="s">
        <v>565</v>
      </c>
      <c r="X873" s="259" t="s">
        <v>565</v>
      </c>
      <c r="Y873" s="259" t="s">
        <v>565</v>
      </c>
      <c r="Z873" s="259" t="s">
        <v>565</v>
      </c>
      <c r="AA873" s="259" t="s">
        <v>565</v>
      </c>
      <c r="AB873" s="259" t="s">
        <v>565</v>
      </c>
      <c r="AC873" s="259" t="s">
        <v>565</v>
      </c>
      <c r="AD873" s="259" t="s">
        <v>565</v>
      </c>
      <c r="AE873" s="259" t="s">
        <v>565</v>
      </c>
      <c r="AF873" s="259" t="s">
        <v>565</v>
      </c>
      <c r="AG873" s="259" t="s">
        <v>565</v>
      </c>
      <c r="AH873" s="259" t="s">
        <v>565</v>
      </c>
      <c r="AI873" s="259" t="s">
        <v>565</v>
      </c>
      <c r="AJ873" s="259" t="s">
        <v>565</v>
      </c>
      <c r="AK873" s="259" t="s">
        <v>565</v>
      </c>
      <c r="AL873" s="259" t="s">
        <v>565</v>
      </c>
      <c r="AM873" s="259" t="s">
        <v>565</v>
      </c>
      <c r="AN873" s="259" t="s">
        <v>565</v>
      </c>
      <c r="AO873" s="259" t="s">
        <v>565</v>
      </c>
      <c r="AP873" s="259" t="s">
        <v>565</v>
      </c>
      <c r="AQ873" s="259" t="s">
        <v>565</v>
      </c>
      <c r="AR873" s="259" t="s">
        <v>565</v>
      </c>
      <c r="AS873" s="259" t="s">
        <v>565</v>
      </c>
      <c r="AT873" s="259" t="s">
        <v>565</v>
      </c>
      <c r="AU873" s="259" t="s">
        <v>565</v>
      </c>
      <c r="AV873" s="259" t="s">
        <v>565</v>
      </c>
      <c r="AW873" s="259" t="s">
        <v>565</v>
      </c>
      <c r="AX873" s="259" t="s">
        <v>565</v>
      </c>
      <c r="AY873" s="259" t="s">
        <v>565</v>
      </c>
      <c r="AZ873" s="259" t="s">
        <v>565</v>
      </c>
      <c r="BA873" s="259" t="s">
        <v>565</v>
      </c>
    </row>
    <row r="874" spans="4:53">
      <c r="D874" s="259" t="s">
        <v>565</v>
      </c>
      <c r="E874" s="259" t="s">
        <v>565</v>
      </c>
      <c r="F874" s="259" t="s">
        <v>565</v>
      </c>
      <c r="G874" s="259" t="s">
        <v>565</v>
      </c>
      <c r="H874" s="259" t="s">
        <v>565</v>
      </c>
      <c r="I874" s="259" t="s">
        <v>565</v>
      </c>
      <c r="J874" s="259" t="s">
        <v>565</v>
      </c>
      <c r="K874" s="259" t="s">
        <v>565</v>
      </c>
      <c r="L874" s="259" t="s">
        <v>565</v>
      </c>
      <c r="M874" s="259" t="s">
        <v>565</v>
      </c>
      <c r="N874" s="259" t="s">
        <v>565</v>
      </c>
      <c r="O874" s="259" t="s">
        <v>565</v>
      </c>
      <c r="P874" s="259" t="s">
        <v>565</v>
      </c>
      <c r="Q874" s="259" t="s">
        <v>565</v>
      </c>
      <c r="R874" s="259" t="s">
        <v>565</v>
      </c>
      <c r="S874" s="259" t="s">
        <v>565</v>
      </c>
      <c r="T874" s="259" t="s">
        <v>565</v>
      </c>
      <c r="U874" s="259" t="s">
        <v>565</v>
      </c>
      <c r="V874" s="260" t="s">
        <v>565</v>
      </c>
      <c r="W874" s="260" t="s">
        <v>565</v>
      </c>
      <c r="X874" s="259" t="s">
        <v>565</v>
      </c>
      <c r="Y874" s="259" t="s">
        <v>565</v>
      </c>
      <c r="Z874" s="259" t="s">
        <v>565</v>
      </c>
      <c r="AA874" s="259" t="s">
        <v>565</v>
      </c>
      <c r="AB874" s="259" t="s">
        <v>565</v>
      </c>
      <c r="AC874" s="259" t="s">
        <v>565</v>
      </c>
      <c r="AD874" s="259" t="s">
        <v>565</v>
      </c>
      <c r="AE874" s="259" t="s">
        <v>565</v>
      </c>
      <c r="AF874" s="259" t="s">
        <v>565</v>
      </c>
      <c r="AG874" s="259" t="s">
        <v>565</v>
      </c>
      <c r="AH874" s="259" t="s">
        <v>565</v>
      </c>
      <c r="AI874" s="259" t="s">
        <v>565</v>
      </c>
      <c r="AJ874" s="259" t="s">
        <v>565</v>
      </c>
      <c r="AK874" s="259" t="s">
        <v>565</v>
      </c>
      <c r="AL874" s="259" t="s">
        <v>565</v>
      </c>
      <c r="AM874" s="259" t="s">
        <v>565</v>
      </c>
      <c r="AN874" s="259" t="s">
        <v>565</v>
      </c>
      <c r="AO874" s="259" t="s">
        <v>565</v>
      </c>
      <c r="AP874" s="259" t="s">
        <v>565</v>
      </c>
      <c r="AQ874" s="259" t="s">
        <v>565</v>
      </c>
      <c r="AR874" s="259" t="s">
        <v>565</v>
      </c>
      <c r="AS874" s="259" t="s">
        <v>565</v>
      </c>
      <c r="AT874" s="259" t="s">
        <v>565</v>
      </c>
      <c r="AU874" s="259" t="s">
        <v>565</v>
      </c>
      <c r="AV874" s="259" t="s">
        <v>565</v>
      </c>
      <c r="AW874" s="259" t="s">
        <v>565</v>
      </c>
      <c r="AX874" s="259" t="s">
        <v>565</v>
      </c>
      <c r="AY874" s="259" t="s">
        <v>565</v>
      </c>
      <c r="AZ874" s="259" t="s">
        <v>565</v>
      </c>
      <c r="BA874" s="259" t="s">
        <v>565</v>
      </c>
    </row>
    <row r="875" spans="4:53">
      <c r="D875" s="259" t="s">
        <v>565</v>
      </c>
      <c r="E875" s="259" t="s">
        <v>565</v>
      </c>
      <c r="F875" s="259" t="s">
        <v>565</v>
      </c>
      <c r="G875" s="259" t="s">
        <v>565</v>
      </c>
      <c r="H875" s="259" t="s">
        <v>565</v>
      </c>
      <c r="I875" s="259" t="s">
        <v>565</v>
      </c>
      <c r="J875" s="259" t="s">
        <v>565</v>
      </c>
      <c r="K875" s="259" t="s">
        <v>565</v>
      </c>
      <c r="L875" s="259" t="s">
        <v>565</v>
      </c>
      <c r="M875" s="259" t="s">
        <v>565</v>
      </c>
      <c r="N875" s="259" t="s">
        <v>565</v>
      </c>
      <c r="O875" s="259" t="s">
        <v>565</v>
      </c>
      <c r="P875" s="259" t="s">
        <v>565</v>
      </c>
      <c r="Q875" s="259" t="s">
        <v>565</v>
      </c>
      <c r="R875" s="259" t="s">
        <v>565</v>
      </c>
      <c r="S875" s="259" t="s">
        <v>565</v>
      </c>
      <c r="T875" s="259" t="s">
        <v>565</v>
      </c>
      <c r="U875" s="259" t="s">
        <v>565</v>
      </c>
      <c r="V875" s="260" t="s">
        <v>565</v>
      </c>
      <c r="W875" s="260" t="s">
        <v>565</v>
      </c>
      <c r="X875" s="259" t="s">
        <v>565</v>
      </c>
      <c r="Y875" s="259" t="s">
        <v>565</v>
      </c>
      <c r="Z875" s="259" t="s">
        <v>565</v>
      </c>
      <c r="AA875" s="259" t="s">
        <v>565</v>
      </c>
      <c r="AB875" s="259" t="s">
        <v>565</v>
      </c>
      <c r="AC875" s="259" t="s">
        <v>565</v>
      </c>
      <c r="AD875" s="259" t="s">
        <v>565</v>
      </c>
      <c r="AE875" s="259" t="s">
        <v>565</v>
      </c>
      <c r="AF875" s="259" t="s">
        <v>565</v>
      </c>
      <c r="AG875" s="259" t="s">
        <v>565</v>
      </c>
      <c r="AH875" s="259" t="s">
        <v>565</v>
      </c>
      <c r="AI875" s="259" t="s">
        <v>565</v>
      </c>
      <c r="AJ875" s="259" t="s">
        <v>565</v>
      </c>
      <c r="AK875" s="259" t="s">
        <v>565</v>
      </c>
      <c r="AL875" s="259" t="s">
        <v>565</v>
      </c>
      <c r="AM875" s="259" t="s">
        <v>565</v>
      </c>
      <c r="AN875" s="259" t="s">
        <v>565</v>
      </c>
      <c r="AO875" s="259" t="s">
        <v>565</v>
      </c>
      <c r="AP875" s="259" t="s">
        <v>565</v>
      </c>
      <c r="AQ875" s="259" t="s">
        <v>565</v>
      </c>
      <c r="AR875" s="259" t="s">
        <v>565</v>
      </c>
      <c r="AS875" s="259" t="s">
        <v>565</v>
      </c>
      <c r="AT875" s="259" t="s">
        <v>565</v>
      </c>
      <c r="AU875" s="259" t="s">
        <v>565</v>
      </c>
      <c r="AV875" s="259" t="s">
        <v>565</v>
      </c>
      <c r="AW875" s="259" t="s">
        <v>565</v>
      </c>
      <c r="AX875" s="259" t="s">
        <v>565</v>
      </c>
      <c r="AY875" s="259" t="s">
        <v>565</v>
      </c>
      <c r="AZ875" s="259" t="s">
        <v>565</v>
      </c>
      <c r="BA875" s="259" t="s">
        <v>565</v>
      </c>
    </row>
    <row r="876" spans="4:53">
      <c r="D876" s="259" t="s">
        <v>565</v>
      </c>
      <c r="E876" s="259" t="s">
        <v>565</v>
      </c>
      <c r="F876" s="259" t="s">
        <v>565</v>
      </c>
      <c r="G876" s="259" t="s">
        <v>565</v>
      </c>
      <c r="H876" s="259" t="s">
        <v>565</v>
      </c>
      <c r="I876" s="259" t="s">
        <v>565</v>
      </c>
      <c r="J876" s="259" t="s">
        <v>565</v>
      </c>
      <c r="K876" s="259" t="s">
        <v>565</v>
      </c>
      <c r="L876" s="259" t="s">
        <v>565</v>
      </c>
      <c r="M876" s="259" t="s">
        <v>565</v>
      </c>
      <c r="N876" s="259" t="s">
        <v>565</v>
      </c>
      <c r="O876" s="259" t="s">
        <v>565</v>
      </c>
      <c r="P876" s="259" t="s">
        <v>565</v>
      </c>
      <c r="Q876" s="259" t="s">
        <v>565</v>
      </c>
      <c r="R876" s="259" t="s">
        <v>565</v>
      </c>
      <c r="S876" s="259" t="s">
        <v>565</v>
      </c>
      <c r="T876" s="259" t="s">
        <v>565</v>
      </c>
      <c r="U876" s="259" t="s">
        <v>565</v>
      </c>
      <c r="V876" s="260" t="s">
        <v>565</v>
      </c>
      <c r="W876" s="260" t="s">
        <v>565</v>
      </c>
      <c r="X876" s="259" t="s">
        <v>565</v>
      </c>
      <c r="Y876" s="259" t="s">
        <v>565</v>
      </c>
      <c r="Z876" s="259" t="s">
        <v>565</v>
      </c>
      <c r="AA876" s="259" t="s">
        <v>565</v>
      </c>
      <c r="AB876" s="259" t="s">
        <v>565</v>
      </c>
      <c r="AC876" s="259" t="s">
        <v>565</v>
      </c>
      <c r="AD876" s="259" t="s">
        <v>565</v>
      </c>
      <c r="AE876" s="259" t="s">
        <v>565</v>
      </c>
      <c r="AF876" s="259" t="s">
        <v>565</v>
      </c>
      <c r="AG876" s="259" t="s">
        <v>565</v>
      </c>
      <c r="AH876" s="259" t="s">
        <v>565</v>
      </c>
      <c r="AI876" s="259" t="s">
        <v>565</v>
      </c>
      <c r="AJ876" s="259" t="s">
        <v>565</v>
      </c>
      <c r="AK876" s="259" t="s">
        <v>565</v>
      </c>
      <c r="AL876" s="259" t="s">
        <v>565</v>
      </c>
      <c r="AM876" s="259" t="s">
        <v>565</v>
      </c>
      <c r="AN876" s="259" t="s">
        <v>565</v>
      </c>
      <c r="AO876" s="259" t="s">
        <v>565</v>
      </c>
      <c r="AP876" s="259" t="s">
        <v>565</v>
      </c>
      <c r="AQ876" s="259" t="s">
        <v>565</v>
      </c>
      <c r="AR876" s="259" t="s">
        <v>565</v>
      </c>
      <c r="AS876" s="259" t="s">
        <v>565</v>
      </c>
      <c r="AT876" s="259" t="s">
        <v>565</v>
      </c>
      <c r="AU876" s="259" t="s">
        <v>565</v>
      </c>
      <c r="AV876" s="259" t="s">
        <v>565</v>
      </c>
      <c r="AW876" s="259" t="s">
        <v>565</v>
      </c>
      <c r="AX876" s="259" t="s">
        <v>565</v>
      </c>
      <c r="AY876" s="259" t="s">
        <v>565</v>
      </c>
      <c r="AZ876" s="259" t="s">
        <v>565</v>
      </c>
      <c r="BA876" s="259" t="s">
        <v>565</v>
      </c>
    </row>
    <row r="877" spans="4:53">
      <c r="D877" s="259" t="s">
        <v>565</v>
      </c>
      <c r="E877" s="259" t="s">
        <v>565</v>
      </c>
      <c r="F877" s="259" t="s">
        <v>565</v>
      </c>
      <c r="G877" s="259" t="s">
        <v>565</v>
      </c>
      <c r="H877" s="259" t="s">
        <v>565</v>
      </c>
      <c r="I877" s="259" t="s">
        <v>565</v>
      </c>
      <c r="J877" s="259" t="s">
        <v>565</v>
      </c>
      <c r="K877" s="259" t="s">
        <v>565</v>
      </c>
      <c r="L877" s="259" t="s">
        <v>565</v>
      </c>
      <c r="M877" s="259" t="s">
        <v>565</v>
      </c>
      <c r="N877" s="259" t="s">
        <v>565</v>
      </c>
      <c r="O877" s="259" t="s">
        <v>565</v>
      </c>
      <c r="P877" s="259" t="s">
        <v>565</v>
      </c>
      <c r="Q877" s="259" t="s">
        <v>565</v>
      </c>
      <c r="R877" s="259" t="s">
        <v>565</v>
      </c>
      <c r="S877" s="259" t="s">
        <v>565</v>
      </c>
      <c r="T877" s="259" t="s">
        <v>565</v>
      </c>
      <c r="U877" s="259" t="s">
        <v>565</v>
      </c>
      <c r="V877" s="260" t="s">
        <v>565</v>
      </c>
      <c r="W877" s="260" t="s">
        <v>565</v>
      </c>
      <c r="X877" s="259" t="s">
        <v>565</v>
      </c>
      <c r="Y877" s="259" t="s">
        <v>565</v>
      </c>
      <c r="Z877" s="259" t="s">
        <v>565</v>
      </c>
      <c r="AA877" s="259" t="s">
        <v>565</v>
      </c>
      <c r="AB877" s="259" t="s">
        <v>565</v>
      </c>
      <c r="AC877" s="259" t="s">
        <v>565</v>
      </c>
      <c r="AD877" s="259" t="s">
        <v>565</v>
      </c>
      <c r="AE877" s="259" t="s">
        <v>565</v>
      </c>
      <c r="AF877" s="259" t="s">
        <v>565</v>
      </c>
      <c r="AG877" s="259" t="s">
        <v>565</v>
      </c>
      <c r="AH877" s="259" t="s">
        <v>565</v>
      </c>
      <c r="AI877" s="259" t="s">
        <v>565</v>
      </c>
      <c r="AJ877" s="259" t="s">
        <v>565</v>
      </c>
      <c r="AK877" s="259" t="s">
        <v>565</v>
      </c>
      <c r="AL877" s="259" t="s">
        <v>565</v>
      </c>
      <c r="AM877" s="259" t="s">
        <v>565</v>
      </c>
      <c r="AN877" s="259" t="s">
        <v>565</v>
      </c>
      <c r="AO877" s="259" t="s">
        <v>565</v>
      </c>
      <c r="AP877" s="259" t="s">
        <v>565</v>
      </c>
      <c r="AQ877" s="259" t="s">
        <v>565</v>
      </c>
      <c r="AR877" s="259" t="s">
        <v>565</v>
      </c>
      <c r="AS877" s="259" t="s">
        <v>565</v>
      </c>
      <c r="AT877" s="259" t="s">
        <v>565</v>
      </c>
      <c r="AU877" s="259" t="s">
        <v>565</v>
      </c>
      <c r="AV877" s="259" t="s">
        <v>565</v>
      </c>
      <c r="AW877" s="259" t="s">
        <v>565</v>
      </c>
      <c r="AX877" s="259" t="s">
        <v>565</v>
      </c>
      <c r="AY877" s="259" t="s">
        <v>565</v>
      </c>
      <c r="AZ877" s="259" t="s">
        <v>565</v>
      </c>
      <c r="BA877" s="259" t="s">
        <v>565</v>
      </c>
    </row>
    <row r="878" spans="4:53">
      <c r="D878" s="259" t="s">
        <v>565</v>
      </c>
      <c r="E878" s="259" t="s">
        <v>565</v>
      </c>
      <c r="F878" s="259" t="s">
        <v>565</v>
      </c>
      <c r="G878" s="259" t="s">
        <v>565</v>
      </c>
      <c r="H878" s="259" t="s">
        <v>565</v>
      </c>
      <c r="I878" s="259" t="s">
        <v>565</v>
      </c>
      <c r="J878" s="259" t="s">
        <v>565</v>
      </c>
      <c r="K878" s="259" t="s">
        <v>565</v>
      </c>
      <c r="L878" s="259" t="s">
        <v>565</v>
      </c>
      <c r="M878" s="259" t="s">
        <v>565</v>
      </c>
      <c r="N878" s="259" t="s">
        <v>565</v>
      </c>
      <c r="O878" s="259" t="s">
        <v>565</v>
      </c>
      <c r="P878" s="259" t="s">
        <v>565</v>
      </c>
      <c r="Q878" s="259" t="s">
        <v>565</v>
      </c>
      <c r="R878" s="259" t="s">
        <v>565</v>
      </c>
      <c r="S878" s="259" t="s">
        <v>565</v>
      </c>
      <c r="T878" s="259" t="s">
        <v>565</v>
      </c>
      <c r="U878" s="259" t="s">
        <v>565</v>
      </c>
      <c r="V878" s="260" t="s">
        <v>565</v>
      </c>
      <c r="W878" s="260" t="s">
        <v>565</v>
      </c>
      <c r="X878" s="259" t="s">
        <v>565</v>
      </c>
      <c r="Y878" s="259" t="s">
        <v>565</v>
      </c>
      <c r="Z878" s="259" t="s">
        <v>565</v>
      </c>
      <c r="AA878" s="259" t="s">
        <v>565</v>
      </c>
      <c r="AB878" s="259" t="s">
        <v>565</v>
      </c>
      <c r="AC878" s="259" t="s">
        <v>565</v>
      </c>
      <c r="AD878" s="259" t="s">
        <v>565</v>
      </c>
      <c r="AE878" s="259" t="s">
        <v>565</v>
      </c>
      <c r="AF878" s="259" t="s">
        <v>565</v>
      </c>
      <c r="AG878" s="259" t="s">
        <v>565</v>
      </c>
      <c r="AH878" s="259" t="s">
        <v>565</v>
      </c>
      <c r="AI878" s="259" t="s">
        <v>565</v>
      </c>
      <c r="AJ878" s="259" t="s">
        <v>565</v>
      </c>
      <c r="AK878" s="259" t="s">
        <v>565</v>
      </c>
      <c r="AL878" s="259" t="s">
        <v>565</v>
      </c>
      <c r="AM878" s="259" t="s">
        <v>565</v>
      </c>
      <c r="AN878" s="259" t="s">
        <v>565</v>
      </c>
      <c r="AO878" s="259" t="s">
        <v>565</v>
      </c>
      <c r="AP878" s="259" t="s">
        <v>565</v>
      </c>
      <c r="AQ878" s="259" t="s">
        <v>565</v>
      </c>
      <c r="AR878" s="259" t="s">
        <v>565</v>
      </c>
      <c r="AS878" s="259" t="s">
        <v>565</v>
      </c>
      <c r="AT878" s="259" t="s">
        <v>565</v>
      </c>
      <c r="AU878" s="259" t="s">
        <v>565</v>
      </c>
      <c r="AV878" s="259" t="s">
        <v>565</v>
      </c>
      <c r="AW878" s="259" t="s">
        <v>565</v>
      </c>
      <c r="AX878" s="259" t="s">
        <v>565</v>
      </c>
      <c r="AY878" s="259" t="s">
        <v>565</v>
      </c>
      <c r="AZ878" s="259" t="s">
        <v>565</v>
      </c>
      <c r="BA878" s="259" t="s">
        <v>565</v>
      </c>
    </row>
    <row r="879" spans="4:53">
      <c r="D879" s="259" t="s">
        <v>565</v>
      </c>
      <c r="E879" s="259" t="s">
        <v>565</v>
      </c>
      <c r="F879" s="259" t="s">
        <v>565</v>
      </c>
      <c r="G879" s="259" t="s">
        <v>565</v>
      </c>
      <c r="H879" s="259" t="s">
        <v>565</v>
      </c>
      <c r="I879" s="259" t="s">
        <v>565</v>
      </c>
      <c r="J879" s="259" t="s">
        <v>565</v>
      </c>
      <c r="K879" s="259" t="s">
        <v>565</v>
      </c>
      <c r="L879" s="259" t="s">
        <v>565</v>
      </c>
      <c r="M879" s="259" t="s">
        <v>565</v>
      </c>
      <c r="N879" s="259" t="s">
        <v>565</v>
      </c>
      <c r="O879" s="259" t="s">
        <v>565</v>
      </c>
      <c r="P879" s="259" t="s">
        <v>565</v>
      </c>
      <c r="Q879" s="259" t="s">
        <v>565</v>
      </c>
      <c r="R879" s="259" t="s">
        <v>565</v>
      </c>
      <c r="S879" s="259" t="s">
        <v>565</v>
      </c>
      <c r="T879" s="259" t="s">
        <v>565</v>
      </c>
      <c r="U879" s="259" t="s">
        <v>565</v>
      </c>
      <c r="V879" s="260" t="s">
        <v>565</v>
      </c>
      <c r="W879" s="260" t="s">
        <v>565</v>
      </c>
      <c r="X879" s="259" t="s">
        <v>565</v>
      </c>
      <c r="Y879" s="259" t="s">
        <v>565</v>
      </c>
      <c r="Z879" s="259" t="s">
        <v>565</v>
      </c>
      <c r="AA879" s="259" t="s">
        <v>565</v>
      </c>
      <c r="AB879" s="259" t="s">
        <v>565</v>
      </c>
      <c r="AC879" s="259" t="s">
        <v>565</v>
      </c>
      <c r="AD879" s="259" t="s">
        <v>565</v>
      </c>
      <c r="AE879" s="259" t="s">
        <v>565</v>
      </c>
      <c r="AF879" s="259" t="s">
        <v>565</v>
      </c>
      <c r="AG879" s="259" t="s">
        <v>565</v>
      </c>
      <c r="AH879" s="259" t="s">
        <v>565</v>
      </c>
      <c r="AI879" s="259" t="s">
        <v>565</v>
      </c>
      <c r="AJ879" s="259" t="s">
        <v>565</v>
      </c>
      <c r="AK879" s="259" t="s">
        <v>565</v>
      </c>
      <c r="AL879" s="259" t="s">
        <v>565</v>
      </c>
      <c r="AM879" s="259" t="s">
        <v>565</v>
      </c>
      <c r="AN879" s="259" t="s">
        <v>565</v>
      </c>
      <c r="AO879" s="259" t="s">
        <v>565</v>
      </c>
      <c r="AP879" s="259" t="s">
        <v>565</v>
      </c>
      <c r="AQ879" s="259" t="s">
        <v>565</v>
      </c>
      <c r="AR879" s="259" t="s">
        <v>565</v>
      </c>
      <c r="AS879" s="259" t="s">
        <v>565</v>
      </c>
      <c r="AT879" s="259" t="s">
        <v>565</v>
      </c>
      <c r="AU879" s="259" t="s">
        <v>565</v>
      </c>
      <c r="AV879" s="259" t="s">
        <v>565</v>
      </c>
      <c r="AW879" s="259" t="s">
        <v>565</v>
      </c>
      <c r="AX879" s="259" t="s">
        <v>565</v>
      </c>
      <c r="AY879" s="259" t="s">
        <v>565</v>
      </c>
      <c r="AZ879" s="259" t="s">
        <v>565</v>
      </c>
      <c r="BA879" s="259" t="s">
        <v>565</v>
      </c>
    </row>
    <row r="880" spans="4:53">
      <c r="D880" s="259" t="s">
        <v>565</v>
      </c>
      <c r="E880" s="259" t="s">
        <v>565</v>
      </c>
      <c r="F880" s="259" t="s">
        <v>565</v>
      </c>
      <c r="G880" s="259" t="s">
        <v>565</v>
      </c>
      <c r="H880" s="259" t="s">
        <v>565</v>
      </c>
      <c r="I880" s="259" t="s">
        <v>565</v>
      </c>
      <c r="J880" s="259" t="s">
        <v>565</v>
      </c>
      <c r="K880" s="259" t="s">
        <v>565</v>
      </c>
      <c r="L880" s="259" t="s">
        <v>565</v>
      </c>
      <c r="M880" s="259" t="s">
        <v>565</v>
      </c>
      <c r="N880" s="259" t="s">
        <v>565</v>
      </c>
      <c r="O880" s="259" t="s">
        <v>565</v>
      </c>
      <c r="P880" s="259" t="s">
        <v>565</v>
      </c>
      <c r="Q880" s="259" t="s">
        <v>565</v>
      </c>
      <c r="R880" s="259" t="s">
        <v>565</v>
      </c>
      <c r="S880" s="259" t="s">
        <v>565</v>
      </c>
      <c r="T880" s="259" t="s">
        <v>565</v>
      </c>
      <c r="U880" s="259" t="s">
        <v>565</v>
      </c>
      <c r="V880" s="260" t="s">
        <v>565</v>
      </c>
      <c r="W880" s="260" t="s">
        <v>565</v>
      </c>
      <c r="X880" s="259" t="s">
        <v>565</v>
      </c>
      <c r="Y880" s="259" t="s">
        <v>565</v>
      </c>
      <c r="Z880" s="259" t="s">
        <v>565</v>
      </c>
      <c r="AA880" s="259" t="s">
        <v>565</v>
      </c>
      <c r="AB880" s="259" t="s">
        <v>565</v>
      </c>
      <c r="AC880" s="259" t="s">
        <v>565</v>
      </c>
      <c r="AD880" s="259" t="s">
        <v>565</v>
      </c>
      <c r="AE880" s="259" t="s">
        <v>565</v>
      </c>
      <c r="AF880" s="259" t="s">
        <v>565</v>
      </c>
      <c r="AG880" s="259" t="s">
        <v>565</v>
      </c>
      <c r="AH880" s="259" t="s">
        <v>565</v>
      </c>
      <c r="AI880" s="259" t="s">
        <v>565</v>
      </c>
      <c r="AJ880" s="259" t="s">
        <v>565</v>
      </c>
      <c r="AK880" s="259" t="s">
        <v>565</v>
      </c>
      <c r="AL880" s="259" t="s">
        <v>565</v>
      </c>
      <c r="AM880" s="259" t="s">
        <v>565</v>
      </c>
      <c r="AN880" s="259" t="s">
        <v>565</v>
      </c>
      <c r="AO880" s="259" t="s">
        <v>565</v>
      </c>
      <c r="AP880" s="259" t="s">
        <v>565</v>
      </c>
      <c r="AQ880" s="259" t="s">
        <v>565</v>
      </c>
      <c r="AR880" s="259" t="s">
        <v>565</v>
      </c>
      <c r="AS880" s="259" t="s">
        <v>565</v>
      </c>
      <c r="AT880" s="259" t="s">
        <v>565</v>
      </c>
      <c r="AU880" s="259" t="s">
        <v>565</v>
      </c>
      <c r="AV880" s="259" t="s">
        <v>565</v>
      </c>
      <c r="AW880" s="259" t="s">
        <v>565</v>
      </c>
      <c r="AX880" s="259" t="s">
        <v>565</v>
      </c>
      <c r="AY880" s="259" t="s">
        <v>565</v>
      </c>
      <c r="AZ880" s="259" t="s">
        <v>565</v>
      </c>
      <c r="BA880" s="259" t="s">
        <v>565</v>
      </c>
    </row>
    <row r="881" spans="4:53">
      <c r="D881" s="259" t="s">
        <v>565</v>
      </c>
      <c r="E881" s="259" t="s">
        <v>565</v>
      </c>
      <c r="F881" s="259" t="s">
        <v>565</v>
      </c>
      <c r="G881" s="259" t="s">
        <v>565</v>
      </c>
      <c r="H881" s="259" t="s">
        <v>565</v>
      </c>
      <c r="I881" s="259" t="s">
        <v>565</v>
      </c>
      <c r="J881" s="259" t="s">
        <v>565</v>
      </c>
      <c r="K881" s="259" t="s">
        <v>565</v>
      </c>
      <c r="L881" s="259" t="s">
        <v>565</v>
      </c>
      <c r="M881" s="259" t="s">
        <v>565</v>
      </c>
      <c r="N881" s="259" t="s">
        <v>565</v>
      </c>
      <c r="O881" s="259" t="s">
        <v>565</v>
      </c>
      <c r="P881" s="259" t="s">
        <v>565</v>
      </c>
      <c r="Q881" s="259" t="s">
        <v>565</v>
      </c>
      <c r="R881" s="259" t="s">
        <v>565</v>
      </c>
      <c r="S881" s="259" t="s">
        <v>565</v>
      </c>
      <c r="T881" s="259" t="s">
        <v>565</v>
      </c>
      <c r="U881" s="259" t="s">
        <v>565</v>
      </c>
      <c r="V881" s="260" t="s">
        <v>565</v>
      </c>
      <c r="W881" s="260" t="s">
        <v>565</v>
      </c>
      <c r="X881" s="259" t="s">
        <v>565</v>
      </c>
      <c r="Y881" s="259" t="s">
        <v>565</v>
      </c>
      <c r="Z881" s="259" t="s">
        <v>565</v>
      </c>
      <c r="AA881" s="259" t="s">
        <v>565</v>
      </c>
      <c r="AB881" s="259" t="s">
        <v>565</v>
      </c>
      <c r="AC881" s="259" t="s">
        <v>565</v>
      </c>
      <c r="AD881" s="259" t="s">
        <v>565</v>
      </c>
      <c r="AE881" s="259" t="s">
        <v>565</v>
      </c>
      <c r="AF881" s="259" t="s">
        <v>565</v>
      </c>
      <c r="AG881" s="259" t="s">
        <v>565</v>
      </c>
      <c r="AH881" s="259" t="s">
        <v>565</v>
      </c>
      <c r="AI881" s="259" t="s">
        <v>565</v>
      </c>
      <c r="AJ881" s="259" t="s">
        <v>565</v>
      </c>
      <c r="AK881" s="259" t="s">
        <v>565</v>
      </c>
      <c r="AL881" s="259" t="s">
        <v>565</v>
      </c>
      <c r="AM881" s="259" t="s">
        <v>565</v>
      </c>
      <c r="AN881" s="259" t="s">
        <v>565</v>
      </c>
      <c r="AO881" s="259" t="s">
        <v>565</v>
      </c>
      <c r="AP881" s="259" t="s">
        <v>565</v>
      </c>
      <c r="AQ881" s="259" t="s">
        <v>565</v>
      </c>
      <c r="AR881" s="259" t="s">
        <v>565</v>
      </c>
      <c r="AS881" s="259" t="s">
        <v>565</v>
      </c>
      <c r="AT881" s="259" t="s">
        <v>565</v>
      </c>
      <c r="AU881" s="259" t="s">
        <v>565</v>
      </c>
      <c r="AV881" s="259" t="s">
        <v>565</v>
      </c>
      <c r="AW881" s="259" t="s">
        <v>565</v>
      </c>
      <c r="AX881" s="259" t="s">
        <v>565</v>
      </c>
      <c r="AY881" s="259" t="s">
        <v>565</v>
      </c>
      <c r="AZ881" s="259" t="s">
        <v>565</v>
      </c>
      <c r="BA881" s="259" t="s">
        <v>565</v>
      </c>
    </row>
    <row r="882" spans="4:53">
      <c r="D882" s="259" t="s">
        <v>565</v>
      </c>
      <c r="E882" s="259" t="s">
        <v>565</v>
      </c>
      <c r="F882" s="259" t="s">
        <v>565</v>
      </c>
      <c r="G882" s="259" t="s">
        <v>565</v>
      </c>
      <c r="H882" s="259" t="s">
        <v>565</v>
      </c>
      <c r="I882" s="259" t="s">
        <v>565</v>
      </c>
      <c r="J882" s="259" t="s">
        <v>565</v>
      </c>
      <c r="K882" s="259" t="s">
        <v>565</v>
      </c>
      <c r="L882" s="259" t="s">
        <v>565</v>
      </c>
      <c r="M882" s="259" t="s">
        <v>565</v>
      </c>
      <c r="N882" s="259" t="s">
        <v>565</v>
      </c>
      <c r="O882" s="259" t="s">
        <v>565</v>
      </c>
      <c r="P882" s="259" t="s">
        <v>565</v>
      </c>
      <c r="Q882" s="259" t="s">
        <v>565</v>
      </c>
      <c r="R882" s="259" t="s">
        <v>565</v>
      </c>
      <c r="S882" s="259" t="s">
        <v>565</v>
      </c>
      <c r="T882" s="259" t="s">
        <v>565</v>
      </c>
      <c r="U882" s="259" t="s">
        <v>565</v>
      </c>
      <c r="V882" s="260" t="s">
        <v>565</v>
      </c>
      <c r="W882" s="260" t="s">
        <v>565</v>
      </c>
      <c r="X882" s="259" t="s">
        <v>565</v>
      </c>
      <c r="Y882" s="259" t="s">
        <v>565</v>
      </c>
      <c r="Z882" s="259" t="s">
        <v>565</v>
      </c>
      <c r="AA882" s="259" t="s">
        <v>565</v>
      </c>
      <c r="AB882" s="259" t="s">
        <v>565</v>
      </c>
      <c r="AC882" s="259" t="s">
        <v>565</v>
      </c>
      <c r="AD882" s="259" t="s">
        <v>565</v>
      </c>
      <c r="AE882" s="259" t="s">
        <v>565</v>
      </c>
      <c r="AF882" s="259" t="s">
        <v>565</v>
      </c>
      <c r="AG882" s="259" t="s">
        <v>565</v>
      </c>
      <c r="AH882" s="259" t="s">
        <v>565</v>
      </c>
      <c r="AI882" s="259" t="s">
        <v>565</v>
      </c>
      <c r="AJ882" s="259" t="s">
        <v>565</v>
      </c>
      <c r="AK882" s="259" t="s">
        <v>565</v>
      </c>
      <c r="AL882" s="259" t="s">
        <v>565</v>
      </c>
      <c r="AM882" s="259" t="s">
        <v>565</v>
      </c>
      <c r="AN882" s="259" t="s">
        <v>565</v>
      </c>
      <c r="AO882" s="259" t="s">
        <v>565</v>
      </c>
      <c r="AP882" s="259" t="s">
        <v>565</v>
      </c>
      <c r="AQ882" s="259" t="s">
        <v>565</v>
      </c>
      <c r="AR882" s="259" t="s">
        <v>565</v>
      </c>
      <c r="AS882" s="259" t="s">
        <v>565</v>
      </c>
      <c r="AT882" s="259" t="s">
        <v>565</v>
      </c>
      <c r="AU882" s="259" t="s">
        <v>565</v>
      </c>
      <c r="AV882" s="259" t="s">
        <v>565</v>
      </c>
      <c r="AW882" s="259" t="s">
        <v>565</v>
      </c>
      <c r="AX882" s="259" t="s">
        <v>565</v>
      </c>
      <c r="AY882" s="259" t="s">
        <v>565</v>
      </c>
      <c r="AZ882" s="259" t="s">
        <v>565</v>
      </c>
      <c r="BA882" s="259" t="s">
        <v>565</v>
      </c>
    </row>
    <row r="883" spans="4:53">
      <c r="D883" s="259" t="s">
        <v>565</v>
      </c>
      <c r="E883" s="259" t="s">
        <v>565</v>
      </c>
      <c r="F883" s="259" t="s">
        <v>565</v>
      </c>
      <c r="G883" s="259" t="s">
        <v>565</v>
      </c>
      <c r="H883" s="259" t="s">
        <v>565</v>
      </c>
      <c r="I883" s="259" t="s">
        <v>565</v>
      </c>
      <c r="J883" s="259" t="s">
        <v>565</v>
      </c>
      <c r="K883" s="259" t="s">
        <v>565</v>
      </c>
      <c r="L883" s="259" t="s">
        <v>565</v>
      </c>
      <c r="M883" s="259" t="s">
        <v>565</v>
      </c>
      <c r="N883" s="259" t="s">
        <v>565</v>
      </c>
      <c r="O883" s="259" t="s">
        <v>565</v>
      </c>
      <c r="P883" s="259" t="s">
        <v>565</v>
      </c>
      <c r="Q883" s="259" t="s">
        <v>565</v>
      </c>
      <c r="R883" s="259" t="s">
        <v>565</v>
      </c>
      <c r="S883" s="259" t="s">
        <v>565</v>
      </c>
      <c r="T883" s="259" t="s">
        <v>565</v>
      </c>
      <c r="U883" s="259" t="s">
        <v>565</v>
      </c>
      <c r="V883" s="260" t="s">
        <v>565</v>
      </c>
      <c r="W883" s="260" t="s">
        <v>565</v>
      </c>
      <c r="X883" s="259" t="s">
        <v>565</v>
      </c>
      <c r="Y883" s="259" t="s">
        <v>565</v>
      </c>
      <c r="Z883" s="259" t="s">
        <v>565</v>
      </c>
      <c r="AA883" s="259" t="s">
        <v>565</v>
      </c>
      <c r="AB883" s="259" t="s">
        <v>565</v>
      </c>
      <c r="AC883" s="259" t="s">
        <v>565</v>
      </c>
      <c r="AD883" s="259" t="s">
        <v>565</v>
      </c>
      <c r="AE883" s="259" t="s">
        <v>565</v>
      </c>
      <c r="AF883" s="259" t="s">
        <v>565</v>
      </c>
      <c r="AG883" s="259" t="s">
        <v>565</v>
      </c>
      <c r="AH883" s="259" t="s">
        <v>565</v>
      </c>
      <c r="AI883" s="259" t="s">
        <v>565</v>
      </c>
      <c r="AJ883" s="259" t="s">
        <v>565</v>
      </c>
      <c r="AK883" s="259" t="s">
        <v>565</v>
      </c>
      <c r="AL883" s="259" t="s">
        <v>565</v>
      </c>
      <c r="AM883" s="259" t="s">
        <v>565</v>
      </c>
      <c r="AN883" s="259" t="s">
        <v>565</v>
      </c>
      <c r="AO883" s="259" t="s">
        <v>565</v>
      </c>
      <c r="AP883" s="259" t="s">
        <v>565</v>
      </c>
      <c r="AQ883" s="259" t="s">
        <v>565</v>
      </c>
      <c r="AR883" s="259" t="s">
        <v>565</v>
      </c>
      <c r="AS883" s="259" t="s">
        <v>565</v>
      </c>
      <c r="AT883" s="259" t="s">
        <v>565</v>
      </c>
      <c r="AU883" s="259" t="s">
        <v>565</v>
      </c>
      <c r="AV883" s="259" t="s">
        <v>565</v>
      </c>
      <c r="AW883" s="259" t="s">
        <v>565</v>
      </c>
      <c r="AX883" s="259" t="s">
        <v>565</v>
      </c>
      <c r="AY883" s="259" t="s">
        <v>565</v>
      </c>
      <c r="AZ883" s="259" t="s">
        <v>565</v>
      </c>
      <c r="BA883" s="259" t="s">
        <v>565</v>
      </c>
    </row>
    <row r="884" spans="4:53">
      <c r="D884" s="259" t="s">
        <v>565</v>
      </c>
      <c r="E884" s="259" t="s">
        <v>565</v>
      </c>
      <c r="F884" s="259" t="s">
        <v>565</v>
      </c>
      <c r="G884" s="259" t="s">
        <v>565</v>
      </c>
      <c r="H884" s="259" t="s">
        <v>565</v>
      </c>
      <c r="I884" s="259" t="s">
        <v>565</v>
      </c>
      <c r="J884" s="259" t="s">
        <v>565</v>
      </c>
      <c r="K884" s="259" t="s">
        <v>565</v>
      </c>
      <c r="L884" s="259" t="s">
        <v>565</v>
      </c>
      <c r="M884" s="259" t="s">
        <v>565</v>
      </c>
      <c r="N884" s="259" t="s">
        <v>565</v>
      </c>
      <c r="O884" s="259" t="s">
        <v>565</v>
      </c>
      <c r="P884" s="259" t="s">
        <v>565</v>
      </c>
      <c r="Q884" s="259" t="s">
        <v>565</v>
      </c>
      <c r="R884" s="259" t="s">
        <v>565</v>
      </c>
      <c r="S884" s="259" t="s">
        <v>565</v>
      </c>
      <c r="T884" s="259" t="s">
        <v>565</v>
      </c>
      <c r="U884" s="259" t="s">
        <v>565</v>
      </c>
      <c r="V884" s="260" t="s">
        <v>565</v>
      </c>
      <c r="W884" s="260" t="s">
        <v>565</v>
      </c>
      <c r="X884" s="259" t="s">
        <v>565</v>
      </c>
      <c r="Y884" s="259" t="s">
        <v>565</v>
      </c>
      <c r="Z884" s="259" t="s">
        <v>565</v>
      </c>
      <c r="AA884" s="259" t="s">
        <v>565</v>
      </c>
      <c r="AB884" s="259" t="s">
        <v>565</v>
      </c>
      <c r="AC884" s="259" t="s">
        <v>565</v>
      </c>
      <c r="AD884" s="259" t="s">
        <v>565</v>
      </c>
      <c r="AE884" s="259" t="s">
        <v>565</v>
      </c>
      <c r="AF884" s="259" t="s">
        <v>565</v>
      </c>
      <c r="AG884" s="259" t="s">
        <v>565</v>
      </c>
      <c r="AH884" s="259" t="s">
        <v>565</v>
      </c>
      <c r="AI884" s="259" t="s">
        <v>565</v>
      </c>
      <c r="AJ884" s="259" t="s">
        <v>565</v>
      </c>
      <c r="AK884" s="259" t="s">
        <v>565</v>
      </c>
      <c r="AL884" s="259" t="s">
        <v>565</v>
      </c>
      <c r="AM884" s="259" t="s">
        <v>565</v>
      </c>
      <c r="AN884" s="259" t="s">
        <v>565</v>
      </c>
      <c r="AO884" s="259" t="s">
        <v>565</v>
      </c>
      <c r="AP884" s="259" t="s">
        <v>565</v>
      </c>
      <c r="AQ884" s="259" t="s">
        <v>565</v>
      </c>
      <c r="AR884" s="259" t="s">
        <v>565</v>
      </c>
      <c r="AS884" s="259" t="s">
        <v>565</v>
      </c>
      <c r="AT884" s="259" t="s">
        <v>565</v>
      </c>
      <c r="AU884" s="259" t="s">
        <v>565</v>
      </c>
      <c r="AV884" s="259" t="s">
        <v>565</v>
      </c>
      <c r="AW884" s="259" t="s">
        <v>565</v>
      </c>
      <c r="AX884" s="259" t="s">
        <v>565</v>
      </c>
      <c r="AY884" s="259" t="s">
        <v>565</v>
      </c>
      <c r="AZ884" s="259" t="s">
        <v>565</v>
      </c>
      <c r="BA884" s="259" t="s">
        <v>565</v>
      </c>
    </row>
    <row r="885" spans="4:53">
      <c r="D885" s="259" t="s">
        <v>565</v>
      </c>
      <c r="E885" s="259" t="s">
        <v>565</v>
      </c>
      <c r="F885" s="259" t="s">
        <v>565</v>
      </c>
      <c r="G885" s="259" t="s">
        <v>565</v>
      </c>
      <c r="H885" s="259" t="s">
        <v>565</v>
      </c>
      <c r="I885" s="259" t="s">
        <v>565</v>
      </c>
      <c r="J885" s="259" t="s">
        <v>565</v>
      </c>
      <c r="K885" s="259" t="s">
        <v>565</v>
      </c>
      <c r="L885" s="259" t="s">
        <v>565</v>
      </c>
      <c r="M885" s="259" t="s">
        <v>565</v>
      </c>
      <c r="N885" s="259" t="s">
        <v>565</v>
      </c>
      <c r="O885" s="259" t="s">
        <v>565</v>
      </c>
      <c r="P885" s="259" t="s">
        <v>565</v>
      </c>
      <c r="Q885" s="259" t="s">
        <v>565</v>
      </c>
      <c r="R885" s="259" t="s">
        <v>565</v>
      </c>
      <c r="S885" s="259" t="s">
        <v>565</v>
      </c>
      <c r="T885" s="259" t="s">
        <v>565</v>
      </c>
      <c r="U885" s="259" t="s">
        <v>565</v>
      </c>
      <c r="V885" s="260" t="s">
        <v>565</v>
      </c>
      <c r="W885" s="260" t="s">
        <v>565</v>
      </c>
      <c r="X885" s="259" t="s">
        <v>565</v>
      </c>
      <c r="Y885" s="259" t="s">
        <v>565</v>
      </c>
      <c r="Z885" s="259" t="s">
        <v>565</v>
      </c>
      <c r="AA885" s="259" t="s">
        <v>565</v>
      </c>
      <c r="AB885" s="259" t="s">
        <v>565</v>
      </c>
      <c r="AC885" s="259" t="s">
        <v>565</v>
      </c>
      <c r="AD885" s="259" t="s">
        <v>565</v>
      </c>
      <c r="AE885" s="259" t="s">
        <v>565</v>
      </c>
      <c r="AF885" s="259" t="s">
        <v>565</v>
      </c>
      <c r="AG885" s="259" t="s">
        <v>565</v>
      </c>
      <c r="AH885" s="259" t="s">
        <v>565</v>
      </c>
      <c r="AI885" s="259" t="s">
        <v>565</v>
      </c>
      <c r="AJ885" s="259" t="s">
        <v>565</v>
      </c>
      <c r="AK885" s="259" t="s">
        <v>565</v>
      </c>
      <c r="AL885" s="259" t="s">
        <v>565</v>
      </c>
      <c r="AM885" s="259" t="s">
        <v>565</v>
      </c>
      <c r="AN885" s="259" t="s">
        <v>565</v>
      </c>
      <c r="AO885" s="259" t="s">
        <v>565</v>
      </c>
      <c r="AP885" s="259" t="s">
        <v>565</v>
      </c>
      <c r="AQ885" s="259" t="s">
        <v>565</v>
      </c>
      <c r="AR885" s="259" t="s">
        <v>565</v>
      </c>
      <c r="AS885" s="259" t="s">
        <v>565</v>
      </c>
      <c r="AT885" s="259" t="s">
        <v>565</v>
      </c>
      <c r="AU885" s="259" t="s">
        <v>565</v>
      </c>
      <c r="AV885" s="259" t="s">
        <v>565</v>
      </c>
      <c r="AW885" s="259" t="s">
        <v>565</v>
      </c>
      <c r="AX885" s="259" t="s">
        <v>565</v>
      </c>
      <c r="AY885" s="259" t="s">
        <v>565</v>
      </c>
      <c r="AZ885" s="259" t="s">
        <v>565</v>
      </c>
      <c r="BA885" s="259" t="s">
        <v>565</v>
      </c>
    </row>
    <row r="886" spans="4:53">
      <c r="D886" s="259" t="s">
        <v>565</v>
      </c>
      <c r="E886" s="259" t="s">
        <v>565</v>
      </c>
      <c r="F886" s="259" t="s">
        <v>565</v>
      </c>
      <c r="G886" s="259" t="s">
        <v>565</v>
      </c>
      <c r="H886" s="259" t="s">
        <v>565</v>
      </c>
      <c r="I886" s="259" t="s">
        <v>565</v>
      </c>
      <c r="J886" s="259" t="s">
        <v>565</v>
      </c>
      <c r="K886" s="259" t="s">
        <v>565</v>
      </c>
      <c r="L886" s="259" t="s">
        <v>565</v>
      </c>
      <c r="M886" s="259" t="s">
        <v>565</v>
      </c>
      <c r="N886" s="259" t="s">
        <v>565</v>
      </c>
      <c r="O886" s="259" t="s">
        <v>565</v>
      </c>
      <c r="P886" s="259" t="s">
        <v>565</v>
      </c>
      <c r="Q886" s="259" t="s">
        <v>565</v>
      </c>
      <c r="R886" s="259" t="s">
        <v>565</v>
      </c>
      <c r="S886" s="259" t="s">
        <v>565</v>
      </c>
      <c r="T886" s="259" t="s">
        <v>565</v>
      </c>
      <c r="U886" s="259" t="s">
        <v>565</v>
      </c>
      <c r="V886" s="260" t="s">
        <v>565</v>
      </c>
      <c r="W886" s="260" t="s">
        <v>565</v>
      </c>
      <c r="X886" s="259" t="s">
        <v>565</v>
      </c>
      <c r="Y886" s="259" t="s">
        <v>565</v>
      </c>
      <c r="Z886" s="259" t="s">
        <v>565</v>
      </c>
      <c r="AA886" s="259" t="s">
        <v>565</v>
      </c>
      <c r="AB886" s="259" t="s">
        <v>565</v>
      </c>
      <c r="AC886" s="259" t="s">
        <v>565</v>
      </c>
      <c r="AD886" s="259" t="s">
        <v>565</v>
      </c>
      <c r="AE886" s="259" t="s">
        <v>565</v>
      </c>
      <c r="AF886" s="259" t="s">
        <v>565</v>
      </c>
      <c r="AG886" s="259" t="s">
        <v>565</v>
      </c>
      <c r="AH886" s="259" t="s">
        <v>565</v>
      </c>
      <c r="AI886" s="259" t="s">
        <v>565</v>
      </c>
      <c r="AJ886" s="259" t="s">
        <v>565</v>
      </c>
      <c r="AK886" s="259" t="s">
        <v>565</v>
      </c>
      <c r="AL886" s="259" t="s">
        <v>565</v>
      </c>
      <c r="AM886" s="259" t="s">
        <v>565</v>
      </c>
      <c r="AN886" s="259" t="s">
        <v>565</v>
      </c>
      <c r="AO886" s="259" t="s">
        <v>565</v>
      </c>
      <c r="AP886" s="259" t="s">
        <v>565</v>
      </c>
      <c r="AQ886" s="259" t="s">
        <v>565</v>
      </c>
      <c r="AR886" s="259" t="s">
        <v>565</v>
      </c>
      <c r="AS886" s="259" t="s">
        <v>565</v>
      </c>
      <c r="AT886" s="259" t="s">
        <v>565</v>
      </c>
      <c r="AU886" s="259" t="s">
        <v>565</v>
      </c>
      <c r="AV886" s="259" t="s">
        <v>565</v>
      </c>
      <c r="AW886" s="259" t="s">
        <v>565</v>
      </c>
      <c r="AX886" s="259" t="s">
        <v>565</v>
      </c>
      <c r="AY886" s="259" t="s">
        <v>565</v>
      </c>
      <c r="AZ886" s="259" t="s">
        <v>565</v>
      </c>
      <c r="BA886" s="259" t="s">
        <v>565</v>
      </c>
    </row>
    <row r="887" spans="4:53">
      <c r="D887" s="259" t="s">
        <v>565</v>
      </c>
      <c r="E887" s="259" t="s">
        <v>565</v>
      </c>
      <c r="F887" s="259" t="s">
        <v>565</v>
      </c>
      <c r="G887" s="259" t="s">
        <v>565</v>
      </c>
      <c r="H887" s="259" t="s">
        <v>565</v>
      </c>
      <c r="I887" s="259" t="s">
        <v>565</v>
      </c>
      <c r="J887" s="259" t="s">
        <v>565</v>
      </c>
      <c r="K887" s="259" t="s">
        <v>565</v>
      </c>
      <c r="L887" s="259" t="s">
        <v>565</v>
      </c>
      <c r="M887" s="259" t="s">
        <v>565</v>
      </c>
      <c r="N887" s="259" t="s">
        <v>565</v>
      </c>
      <c r="O887" s="259" t="s">
        <v>565</v>
      </c>
      <c r="P887" s="259" t="s">
        <v>565</v>
      </c>
      <c r="Q887" s="259" t="s">
        <v>565</v>
      </c>
      <c r="R887" s="259" t="s">
        <v>565</v>
      </c>
      <c r="S887" s="259" t="s">
        <v>565</v>
      </c>
      <c r="T887" s="259" t="s">
        <v>565</v>
      </c>
      <c r="U887" s="259" t="s">
        <v>565</v>
      </c>
      <c r="V887" s="260" t="s">
        <v>565</v>
      </c>
      <c r="W887" s="260" t="s">
        <v>565</v>
      </c>
      <c r="X887" s="259" t="s">
        <v>565</v>
      </c>
      <c r="Y887" s="259" t="s">
        <v>565</v>
      </c>
      <c r="Z887" s="259" t="s">
        <v>565</v>
      </c>
      <c r="AA887" s="259" t="s">
        <v>565</v>
      </c>
      <c r="AB887" s="259" t="s">
        <v>565</v>
      </c>
      <c r="AC887" s="259" t="s">
        <v>565</v>
      </c>
      <c r="AD887" s="259" t="s">
        <v>565</v>
      </c>
      <c r="AE887" s="259" t="s">
        <v>565</v>
      </c>
      <c r="AF887" s="259" t="s">
        <v>565</v>
      </c>
      <c r="AG887" s="259" t="s">
        <v>565</v>
      </c>
      <c r="AH887" s="259" t="s">
        <v>565</v>
      </c>
      <c r="AI887" s="259" t="s">
        <v>565</v>
      </c>
      <c r="AJ887" s="259" t="s">
        <v>565</v>
      </c>
      <c r="AK887" s="259" t="s">
        <v>565</v>
      </c>
      <c r="AL887" s="259" t="s">
        <v>565</v>
      </c>
      <c r="AM887" s="259" t="s">
        <v>565</v>
      </c>
      <c r="AN887" s="259" t="s">
        <v>565</v>
      </c>
      <c r="AO887" s="259" t="s">
        <v>565</v>
      </c>
      <c r="AP887" s="259" t="s">
        <v>565</v>
      </c>
      <c r="AQ887" s="259" t="s">
        <v>565</v>
      </c>
      <c r="AR887" s="259" t="s">
        <v>565</v>
      </c>
      <c r="AS887" s="259" t="s">
        <v>565</v>
      </c>
      <c r="AT887" s="259" t="s">
        <v>565</v>
      </c>
      <c r="AU887" s="259" t="s">
        <v>565</v>
      </c>
      <c r="AV887" s="259" t="s">
        <v>565</v>
      </c>
      <c r="AW887" s="259" t="s">
        <v>565</v>
      </c>
      <c r="AX887" s="259" t="s">
        <v>565</v>
      </c>
      <c r="AY887" s="259" t="s">
        <v>565</v>
      </c>
      <c r="AZ887" s="259" t="s">
        <v>565</v>
      </c>
      <c r="BA887" s="259" t="s">
        <v>565</v>
      </c>
    </row>
    <row r="888" spans="4:53">
      <c r="D888" s="259" t="s">
        <v>565</v>
      </c>
      <c r="E888" s="259" t="s">
        <v>565</v>
      </c>
      <c r="F888" s="259" t="s">
        <v>565</v>
      </c>
      <c r="G888" s="259" t="s">
        <v>565</v>
      </c>
      <c r="H888" s="259" t="s">
        <v>565</v>
      </c>
      <c r="I888" s="259" t="s">
        <v>565</v>
      </c>
      <c r="J888" s="259" t="s">
        <v>565</v>
      </c>
      <c r="K888" s="259" t="s">
        <v>565</v>
      </c>
      <c r="L888" s="259" t="s">
        <v>565</v>
      </c>
      <c r="M888" s="259" t="s">
        <v>565</v>
      </c>
      <c r="N888" s="259" t="s">
        <v>565</v>
      </c>
      <c r="O888" s="259" t="s">
        <v>565</v>
      </c>
      <c r="P888" s="259" t="s">
        <v>565</v>
      </c>
      <c r="Q888" s="259" t="s">
        <v>565</v>
      </c>
      <c r="R888" s="259" t="s">
        <v>565</v>
      </c>
      <c r="S888" s="259" t="s">
        <v>565</v>
      </c>
      <c r="T888" s="259" t="s">
        <v>565</v>
      </c>
      <c r="U888" s="259" t="s">
        <v>565</v>
      </c>
      <c r="V888" s="260" t="s">
        <v>565</v>
      </c>
      <c r="W888" s="260" t="s">
        <v>565</v>
      </c>
      <c r="X888" s="259" t="s">
        <v>565</v>
      </c>
      <c r="Y888" s="259" t="s">
        <v>565</v>
      </c>
      <c r="Z888" s="259" t="s">
        <v>565</v>
      </c>
      <c r="AA888" s="259" t="s">
        <v>565</v>
      </c>
      <c r="AB888" s="259" t="s">
        <v>565</v>
      </c>
      <c r="AC888" s="259" t="s">
        <v>565</v>
      </c>
      <c r="AD888" s="259" t="s">
        <v>565</v>
      </c>
      <c r="AE888" s="259" t="s">
        <v>565</v>
      </c>
      <c r="AF888" s="259" t="s">
        <v>565</v>
      </c>
      <c r="AG888" s="259" t="s">
        <v>565</v>
      </c>
      <c r="AH888" s="259" t="s">
        <v>565</v>
      </c>
      <c r="AI888" s="259" t="s">
        <v>565</v>
      </c>
      <c r="AJ888" s="259" t="s">
        <v>565</v>
      </c>
      <c r="AK888" s="259" t="s">
        <v>565</v>
      </c>
      <c r="AL888" s="259" t="s">
        <v>565</v>
      </c>
      <c r="AM888" s="259" t="s">
        <v>565</v>
      </c>
      <c r="AN888" s="259" t="s">
        <v>565</v>
      </c>
      <c r="AO888" s="259" t="s">
        <v>565</v>
      </c>
      <c r="AP888" s="259" t="s">
        <v>565</v>
      </c>
      <c r="AQ888" s="259" t="s">
        <v>565</v>
      </c>
      <c r="AR888" s="259" t="s">
        <v>565</v>
      </c>
      <c r="AS888" s="259" t="s">
        <v>565</v>
      </c>
      <c r="AT888" s="259" t="s">
        <v>565</v>
      </c>
      <c r="AU888" s="259" t="s">
        <v>565</v>
      </c>
      <c r="AV888" s="259" t="s">
        <v>565</v>
      </c>
      <c r="AW888" s="259" t="s">
        <v>565</v>
      </c>
      <c r="AX888" s="259" t="s">
        <v>565</v>
      </c>
      <c r="AY888" s="259" t="s">
        <v>565</v>
      </c>
      <c r="AZ888" s="259" t="s">
        <v>565</v>
      </c>
      <c r="BA888" s="259" t="s">
        <v>565</v>
      </c>
    </row>
    <row r="889" spans="4:53">
      <c r="D889" s="259" t="s">
        <v>565</v>
      </c>
      <c r="E889" s="259" t="s">
        <v>565</v>
      </c>
      <c r="F889" s="259" t="s">
        <v>565</v>
      </c>
      <c r="G889" s="259" t="s">
        <v>565</v>
      </c>
      <c r="H889" s="259" t="s">
        <v>565</v>
      </c>
      <c r="I889" s="259" t="s">
        <v>565</v>
      </c>
      <c r="J889" s="259" t="s">
        <v>565</v>
      </c>
      <c r="K889" s="259" t="s">
        <v>565</v>
      </c>
      <c r="L889" s="259" t="s">
        <v>565</v>
      </c>
      <c r="M889" s="259" t="s">
        <v>565</v>
      </c>
      <c r="N889" s="259" t="s">
        <v>565</v>
      </c>
      <c r="O889" s="259" t="s">
        <v>565</v>
      </c>
      <c r="P889" s="259" t="s">
        <v>565</v>
      </c>
      <c r="Q889" s="259" t="s">
        <v>565</v>
      </c>
      <c r="R889" s="259" t="s">
        <v>565</v>
      </c>
      <c r="S889" s="259" t="s">
        <v>565</v>
      </c>
      <c r="T889" s="259" t="s">
        <v>565</v>
      </c>
      <c r="U889" s="259" t="s">
        <v>565</v>
      </c>
      <c r="V889" s="260" t="s">
        <v>565</v>
      </c>
      <c r="W889" s="260" t="s">
        <v>565</v>
      </c>
      <c r="X889" s="259" t="s">
        <v>565</v>
      </c>
      <c r="Y889" s="259" t="s">
        <v>565</v>
      </c>
      <c r="Z889" s="259" t="s">
        <v>565</v>
      </c>
      <c r="AA889" s="259" t="s">
        <v>565</v>
      </c>
      <c r="AB889" s="259" t="s">
        <v>565</v>
      </c>
      <c r="AC889" s="259" t="s">
        <v>565</v>
      </c>
      <c r="AD889" s="259" t="s">
        <v>565</v>
      </c>
      <c r="AE889" s="259" t="s">
        <v>565</v>
      </c>
      <c r="AF889" s="259" t="s">
        <v>565</v>
      </c>
      <c r="AG889" s="259" t="s">
        <v>565</v>
      </c>
      <c r="AH889" s="259" t="s">
        <v>565</v>
      </c>
      <c r="AI889" s="259" t="s">
        <v>565</v>
      </c>
      <c r="AJ889" s="259" t="s">
        <v>565</v>
      </c>
      <c r="AK889" s="259" t="s">
        <v>565</v>
      </c>
      <c r="AL889" s="259" t="s">
        <v>565</v>
      </c>
      <c r="AM889" s="259" t="s">
        <v>565</v>
      </c>
      <c r="AN889" s="259" t="s">
        <v>565</v>
      </c>
      <c r="AO889" s="259" t="s">
        <v>565</v>
      </c>
      <c r="AP889" s="259" t="s">
        <v>565</v>
      </c>
      <c r="AQ889" s="259" t="s">
        <v>565</v>
      </c>
      <c r="AR889" s="259" t="s">
        <v>565</v>
      </c>
      <c r="AS889" s="259" t="s">
        <v>565</v>
      </c>
      <c r="AT889" s="259" t="s">
        <v>565</v>
      </c>
      <c r="AU889" s="259" t="s">
        <v>565</v>
      </c>
      <c r="AV889" s="259" t="s">
        <v>565</v>
      </c>
      <c r="AW889" s="259" t="s">
        <v>565</v>
      </c>
      <c r="AX889" s="259" t="s">
        <v>565</v>
      </c>
      <c r="AY889" s="259" t="s">
        <v>565</v>
      </c>
      <c r="AZ889" s="259" t="s">
        <v>565</v>
      </c>
      <c r="BA889" s="259" t="s">
        <v>565</v>
      </c>
    </row>
    <row r="890" spans="4:53">
      <c r="D890" s="259" t="s">
        <v>565</v>
      </c>
      <c r="E890" s="259" t="s">
        <v>565</v>
      </c>
      <c r="F890" s="259" t="s">
        <v>565</v>
      </c>
      <c r="G890" s="259" t="s">
        <v>565</v>
      </c>
      <c r="H890" s="259" t="s">
        <v>565</v>
      </c>
      <c r="I890" s="259" t="s">
        <v>565</v>
      </c>
      <c r="J890" s="259" t="s">
        <v>565</v>
      </c>
      <c r="K890" s="259" t="s">
        <v>565</v>
      </c>
      <c r="L890" s="259" t="s">
        <v>565</v>
      </c>
      <c r="M890" s="259" t="s">
        <v>565</v>
      </c>
      <c r="N890" s="259" t="s">
        <v>565</v>
      </c>
      <c r="O890" s="259" t="s">
        <v>565</v>
      </c>
      <c r="P890" s="259" t="s">
        <v>565</v>
      </c>
      <c r="Q890" s="259" t="s">
        <v>565</v>
      </c>
      <c r="R890" s="259" t="s">
        <v>565</v>
      </c>
      <c r="S890" s="259" t="s">
        <v>565</v>
      </c>
      <c r="T890" s="259" t="s">
        <v>565</v>
      </c>
      <c r="U890" s="259" t="s">
        <v>565</v>
      </c>
      <c r="V890" s="260" t="s">
        <v>565</v>
      </c>
      <c r="W890" s="260" t="s">
        <v>565</v>
      </c>
      <c r="X890" s="259" t="s">
        <v>565</v>
      </c>
      <c r="Y890" s="259" t="s">
        <v>565</v>
      </c>
      <c r="Z890" s="259" t="s">
        <v>565</v>
      </c>
      <c r="AA890" s="259" t="s">
        <v>565</v>
      </c>
      <c r="AB890" s="259" t="s">
        <v>565</v>
      </c>
      <c r="AC890" s="259" t="s">
        <v>565</v>
      </c>
      <c r="AD890" s="259" t="s">
        <v>565</v>
      </c>
      <c r="AE890" s="259" t="s">
        <v>565</v>
      </c>
      <c r="AF890" s="259" t="s">
        <v>565</v>
      </c>
      <c r="AG890" s="259" t="s">
        <v>565</v>
      </c>
      <c r="AH890" s="259" t="s">
        <v>565</v>
      </c>
      <c r="AI890" s="259" t="s">
        <v>565</v>
      </c>
      <c r="AJ890" s="259" t="s">
        <v>565</v>
      </c>
      <c r="AK890" s="259" t="s">
        <v>565</v>
      </c>
      <c r="AL890" s="259" t="s">
        <v>565</v>
      </c>
      <c r="AM890" s="259" t="s">
        <v>565</v>
      </c>
      <c r="AN890" s="259" t="s">
        <v>565</v>
      </c>
      <c r="AO890" s="259" t="s">
        <v>565</v>
      </c>
      <c r="AP890" s="259" t="s">
        <v>565</v>
      </c>
      <c r="AQ890" s="259" t="s">
        <v>565</v>
      </c>
      <c r="AR890" s="259" t="s">
        <v>565</v>
      </c>
      <c r="AS890" s="259" t="s">
        <v>565</v>
      </c>
      <c r="AT890" s="259" t="s">
        <v>565</v>
      </c>
      <c r="AU890" s="259" t="s">
        <v>565</v>
      </c>
      <c r="AV890" s="259" t="s">
        <v>565</v>
      </c>
      <c r="AW890" s="259" t="s">
        <v>565</v>
      </c>
      <c r="AX890" s="259" t="s">
        <v>565</v>
      </c>
      <c r="AY890" s="259" t="s">
        <v>565</v>
      </c>
      <c r="AZ890" s="259" t="s">
        <v>565</v>
      </c>
      <c r="BA890" s="259" t="s">
        <v>565</v>
      </c>
    </row>
    <row r="891" spans="4:53">
      <c r="D891" s="259" t="s">
        <v>565</v>
      </c>
      <c r="E891" s="259" t="s">
        <v>565</v>
      </c>
      <c r="F891" s="259" t="s">
        <v>565</v>
      </c>
      <c r="G891" s="259" t="s">
        <v>565</v>
      </c>
      <c r="H891" s="259" t="s">
        <v>565</v>
      </c>
      <c r="I891" s="259" t="s">
        <v>565</v>
      </c>
      <c r="J891" s="259" t="s">
        <v>565</v>
      </c>
      <c r="K891" s="259" t="s">
        <v>565</v>
      </c>
      <c r="L891" s="259" t="s">
        <v>565</v>
      </c>
      <c r="M891" s="259" t="s">
        <v>565</v>
      </c>
      <c r="N891" s="259" t="s">
        <v>565</v>
      </c>
      <c r="O891" s="259" t="s">
        <v>565</v>
      </c>
      <c r="P891" s="259" t="s">
        <v>565</v>
      </c>
      <c r="Q891" s="259" t="s">
        <v>565</v>
      </c>
      <c r="R891" s="259" t="s">
        <v>565</v>
      </c>
      <c r="S891" s="259" t="s">
        <v>565</v>
      </c>
      <c r="T891" s="259" t="s">
        <v>565</v>
      </c>
      <c r="U891" s="259" t="s">
        <v>565</v>
      </c>
      <c r="V891" s="260" t="s">
        <v>565</v>
      </c>
      <c r="W891" s="260" t="s">
        <v>565</v>
      </c>
      <c r="X891" s="259" t="s">
        <v>565</v>
      </c>
      <c r="Y891" s="259" t="s">
        <v>565</v>
      </c>
      <c r="Z891" s="259" t="s">
        <v>565</v>
      </c>
      <c r="AA891" s="259" t="s">
        <v>565</v>
      </c>
      <c r="AB891" s="259" t="s">
        <v>565</v>
      </c>
      <c r="AC891" s="259" t="s">
        <v>565</v>
      </c>
      <c r="AD891" s="259" t="s">
        <v>565</v>
      </c>
      <c r="AE891" s="259" t="s">
        <v>565</v>
      </c>
      <c r="AF891" s="259" t="s">
        <v>565</v>
      </c>
      <c r="AG891" s="259" t="s">
        <v>565</v>
      </c>
      <c r="AH891" s="259" t="s">
        <v>565</v>
      </c>
      <c r="AI891" s="259" t="s">
        <v>565</v>
      </c>
      <c r="AJ891" s="259" t="s">
        <v>565</v>
      </c>
      <c r="AK891" s="259" t="s">
        <v>565</v>
      </c>
      <c r="AL891" s="259" t="s">
        <v>565</v>
      </c>
      <c r="AM891" s="259" t="s">
        <v>565</v>
      </c>
      <c r="AN891" s="259" t="s">
        <v>565</v>
      </c>
      <c r="AO891" s="259" t="s">
        <v>565</v>
      </c>
      <c r="AP891" s="259" t="s">
        <v>565</v>
      </c>
      <c r="AQ891" s="259" t="s">
        <v>565</v>
      </c>
      <c r="AR891" s="259" t="s">
        <v>565</v>
      </c>
      <c r="AS891" s="259" t="s">
        <v>565</v>
      </c>
      <c r="AT891" s="259" t="s">
        <v>565</v>
      </c>
      <c r="AU891" s="259" t="s">
        <v>565</v>
      </c>
      <c r="AV891" s="259" t="s">
        <v>565</v>
      </c>
      <c r="AW891" s="259" t="s">
        <v>565</v>
      </c>
      <c r="AX891" s="259" t="s">
        <v>565</v>
      </c>
      <c r="AY891" s="259" t="s">
        <v>565</v>
      </c>
      <c r="AZ891" s="259" t="s">
        <v>565</v>
      </c>
      <c r="BA891" s="259" t="s">
        <v>565</v>
      </c>
    </row>
    <row r="892" spans="4:53">
      <c r="D892" s="259" t="s">
        <v>565</v>
      </c>
      <c r="E892" s="259" t="s">
        <v>565</v>
      </c>
      <c r="F892" s="259" t="s">
        <v>565</v>
      </c>
      <c r="G892" s="259" t="s">
        <v>565</v>
      </c>
      <c r="H892" s="259" t="s">
        <v>565</v>
      </c>
      <c r="I892" s="259" t="s">
        <v>565</v>
      </c>
      <c r="J892" s="259" t="s">
        <v>565</v>
      </c>
      <c r="K892" s="259" t="s">
        <v>565</v>
      </c>
      <c r="L892" s="259" t="s">
        <v>565</v>
      </c>
      <c r="M892" s="259" t="s">
        <v>565</v>
      </c>
      <c r="N892" s="259" t="s">
        <v>565</v>
      </c>
      <c r="O892" s="259" t="s">
        <v>565</v>
      </c>
      <c r="P892" s="259" t="s">
        <v>565</v>
      </c>
      <c r="Q892" s="259" t="s">
        <v>565</v>
      </c>
      <c r="R892" s="259" t="s">
        <v>565</v>
      </c>
      <c r="S892" s="259" t="s">
        <v>565</v>
      </c>
      <c r="T892" s="259" t="s">
        <v>565</v>
      </c>
      <c r="U892" s="259" t="s">
        <v>565</v>
      </c>
      <c r="V892" s="260" t="s">
        <v>565</v>
      </c>
      <c r="W892" s="260" t="s">
        <v>565</v>
      </c>
      <c r="X892" s="259" t="s">
        <v>565</v>
      </c>
      <c r="Y892" s="259" t="s">
        <v>565</v>
      </c>
      <c r="Z892" s="259" t="s">
        <v>565</v>
      </c>
      <c r="AA892" s="259" t="s">
        <v>565</v>
      </c>
      <c r="AB892" s="259" t="s">
        <v>565</v>
      </c>
      <c r="AC892" s="259" t="s">
        <v>565</v>
      </c>
      <c r="AD892" s="259" t="s">
        <v>565</v>
      </c>
      <c r="AE892" s="259" t="s">
        <v>565</v>
      </c>
      <c r="AF892" s="259" t="s">
        <v>565</v>
      </c>
      <c r="AG892" s="259" t="s">
        <v>565</v>
      </c>
      <c r="AH892" s="259" t="s">
        <v>565</v>
      </c>
      <c r="AI892" s="259" t="s">
        <v>565</v>
      </c>
      <c r="AJ892" s="259" t="s">
        <v>565</v>
      </c>
      <c r="AK892" s="259" t="s">
        <v>565</v>
      </c>
      <c r="AL892" s="259" t="s">
        <v>565</v>
      </c>
      <c r="AM892" s="259" t="s">
        <v>565</v>
      </c>
      <c r="AN892" s="259" t="s">
        <v>565</v>
      </c>
      <c r="AO892" s="259" t="s">
        <v>565</v>
      </c>
      <c r="AP892" s="259" t="s">
        <v>565</v>
      </c>
      <c r="AQ892" s="259" t="s">
        <v>565</v>
      </c>
      <c r="AR892" s="259" t="s">
        <v>565</v>
      </c>
      <c r="AS892" s="259" t="s">
        <v>565</v>
      </c>
      <c r="AT892" s="259" t="s">
        <v>565</v>
      </c>
      <c r="AU892" s="259" t="s">
        <v>565</v>
      </c>
      <c r="AV892" s="259" t="s">
        <v>565</v>
      </c>
      <c r="AW892" s="259" t="s">
        <v>565</v>
      </c>
      <c r="AX892" s="259" t="s">
        <v>565</v>
      </c>
      <c r="AY892" s="259" t="s">
        <v>565</v>
      </c>
      <c r="AZ892" s="259" t="s">
        <v>565</v>
      </c>
      <c r="BA892" s="259" t="s">
        <v>565</v>
      </c>
    </row>
    <row r="893" spans="4:53">
      <c r="D893" s="259" t="s">
        <v>565</v>
      </c>
      <c r="E893" s="259" t="s">
        <v>565</v>
      </c>
      <c r="F893" s="259" t="s">
        <v>565</v>
      </c>
      <c r="G893" s="259" t="s">
        <v>565</v>
      </c>
      <c r="H893" s="259" t="s">
        <v>565</v>
      </c>
      <c r="I893" s="259" t="s">
        <v>565</v>
      </c>
      <c r="J893" s="259" t="s">
        <v>565</v>
      </c>
      <c r="K893" s="259" t="s">
        <v>565</v>
      </c>
      <c r="L893" s="259" t="s">
        <v>565</v>
      </c>
      <c r="M893" s="259" t="s">
        <v>565</v>
      </c>
      <c r="N893" s="259" t="s">
        <v>565</v>
      </c>
      <c r="O893" s="259" t="s">
        <v>565</v>
      </c>
      <c r="P893" s="259" t="s">
        <v>565</v>
      </c>
      <c r="Q893" s="259" t="s">
        <v>565</v>
      </c>
      <c r="R893" s="259" t="s">
        <v>565</v>
      </c>
      <c r="S893" s="259" t="s">
        <v>565</v>
      </c>
      <c r="T893" s="259" t="s">
        <v>565</v>
      </c>
      <c r="U893" s="259" t="s">
        <v>565</v>
      </c>
      <c r="V893" s="260" t="s">
        <v>565</v>
      </c>
      <c r="W893" s="260" t="s">
        <v>565</v>
      </c>
      <c r="X893" s="259" t="s">
        <v>565</v>
      </c>
      <c r="Y893" s="259" t="s">
        <v>565</v>
      </c>
      <c r="Z893" s="259" t="s">
        <v>565</v>
      </c>
      <c r="AA893" s="259" t="s">
        <v>565</v>
      </c>
      <c r="AB893" s="259" t="s">
        <v>565</v>
      </c>
      <c r="AC893" s="259" t="s">
        <v>565</v>
      </c>
      <c r="AD893" s="259" t="s">
        <v>565</v>
      </c>
      <c r="AE893" s="259" t="s">
        <v>565</v>
      </c>
      <c r="AF893" s="259" t="s">
        <v>565</v>
      </c>
      <c r="AG893" s="259" t="s">
        <v>565</v>
      </c>
      <c r="AH893" s="259" t="s">
        <v>565</v>
      </c>
      <c r="AI893" s="259" t="s">
        <v>565</v>
      </c>
      <c r="AJ893" s="259" t="s">
        <v>565</v>
      </c>
      <c r="AK893" s="259" t="s">
        <v>565</v>
      </c>
      <c r="AL893" s="259" t="s">
        <v>565</v>
      </c>
      <c r="AM893" s="259" t="s">
        <v>565</v>
      </c>
      <c r="AN893" s="259" t="s">
        <v>565</v>
      </c>
      <c r="AO893" s="259" t="s">
        <v>565</v>
      </c>
      <c r="AP893" s="259" t="s">
        <v>565</v>
      </c>
      <c r="AQ893" s="259" t="s">
        <v>565</v>
      </c>
      <c r="AR893" s="259" t="s">
        <v>565</v>
      </c>
      <c r="AS893" s="259" t="s">
        <v>565</v>
      </c>
      <c r="AT893" s="259" t="s">
        <v>565</v>
      </c>
      <c r="AU893" s="259" t="s">
        <v>565</v>
      </c>
      <c r="AV893" s="259" t="s">
        <v>565</v>
      </c>
      <c r="AW893" s="259" t="s">
        <v>565</v>
      </c>
      <c r="AX893" s="259" t="s">
        <v>565</v>
      </c>
      <c r="AY893" s="259" t="s">
        <v>565</v>
      </c>
      <c r="AZ893" s="259" t="s">
        <v>565</v>
      </c>
      <c r="BA893" s="259" t="s">
        <v>565</v>
      </c>
    </row>
    <row r="894" spans="4:53">
      <c r="D894" s="259" t="s">
        <v>565</v>
      </c>
      <c r="E894" s="259" t="s">
        <v>565</v>
      </c>
      <c r="F894" s="259" t="s">
        <v>565</v>
      </c>
      <c r="G894" s="259" t="s">
        <v>565</v>
      </c>
      <c r="H894" s="259" t="s">
        <v>565</v>
      </c>
      <c r="I894" s="259" t="s">
        <v>565</v>
      </c>
      <c r="J894" s="259" t="s">
        <v>565</v>
      </c>
      <c r="K894" s="259" t="s">
        <v>565</v>
      </c>
      <c r="L894" s="259" t="s">
        <v>565</v>
      </c>
      <c r="M894" s="259" t="s">
        <v>565</v>
      </c>
      <c r="N894" s="259" t="s">
        <v>565</v>
      </c>
      <c r="O894" s="259" t="s">
        <v>565</v>
      </c>
      <c r="P894" s="259" t="s">
        <v>565</v>
      </c>
      <c r="Q894" s="259" t="s">
        <v>565</v>
      </c>
      <c r="R894" s="259" t="s">
        <v>565</v>
      </c>
      <c r="S894" s="259" t="s">
        <v>565</v>
      </c>
      <c r="T894" s="259" t="s">
        <v>565</v>
      </c>
      <c r="U894" s="259" t="s">
        <v>565</v>
      </c>
      <c r="V894" s="260" t="s">
        <v>565</v>
      </c>
      <c r="W894" s="260" t="s">
        <v>565</v>
      </c>
      <c r="X894" s="259" t="s">
        <v>565</v>
      </c>
      <c r="Y894" s="259" t="s">
        <v>565</v>
      </c>
      <c r="Z894" s="259" t="s">
        <v>565</v>
      </c>
      <c r="AA894" s="259" t="s">
        <v>565</v>
      </c>
      <c r="AB894" s="259" t="s">
        <v>565</v>
      </c>
      <c r="AC894" s="259" t="s">
        <v>565</v>
      </c>
      <c r="AD894" s="259" t="s">
        <v>565</v>
      </c>
      <c r="AE894" s="259" t="s">
        <v>565</v>
      </c>
      <c r="AF894" s="259" t="s">
        <v>565</v>
      </c>
      <c r="AG894" s="259" t="s">
        <v>565</v>
      </c>
      <c r="AH894" s="259" t="s">
        <v>565</v>
      </c>
      <c r="AI894" s="259" t="s">
        <v>565</v>
      </c>
      <c r="AJ894" s="259" t="s">
        <v>565</v>
      </c>
      <c r="AK894" s="259" t="s">
        <v>565</v>
      </c>
      <c r="AL894" s="259" t="s">
        <v>565</v>
      </c>
      <c r="AM894" s="259" t="s">
        <v>565</v>
      </c>
      <c r="AN894" s="259" t="s">
        <v>565</v>
      </c>
      <c r="AO894" s="259" t="s">
        <v>565</v>
      </c>
      <c r="AP894" s="259" t="s">
        <v>565</v>
      </c>
      <c r="AQ894" s="259" t="s">
        <v>565</v>
      </c>
      <c r="AR894" s="259" t="s">
        <v>565</v>
      </c>
      <c r="AS894" s="259" t="s">
        <v>565</v>
      </c>
      <c r="AT894" s="259" t="s">
        <v>565</v>
      </c>
      <c r="AU894" s="259" t="s">
        <v>565</v>
      </c>
      <c r="AV894" s="259" t="s">
        <v>565</v>
      </c>
      <c r="AW894" s="259" t="s">
        <v>565</v>
      </c>
      <c r="AX894" s="259" t="s">
        <v>565</v>
      </c>
      <c r="AY894" s="259" t="s">
        <v>565</v>
      </c>
      <c r="AZ894" s="259" t="s">
        <v>565</v>
      </c>
      <c r="BA894" s="259" t="s">
        <v>565</v>
      </c>
    </row>
    <row r="895" spans="4:53">
      <c r="D895" s="259" t="s">
        <v>565</v>
      </c>
      <c r="E895" s="259" t="s">
        <v>565</v>
      </c>
      <c r="F895" s="259" t="s">
        <v>565</v>
      </c>
      <c r="G895" s="259" t="s">
        <v>565</v>
      </c>
      <c r="H895" s="259" t="s">
        <v>565</v>
      </c>
      <c r="I895" s="259" t="s">
        <v>565</v>
      </c>
      <c r="J895" s="259" t="s">
        <v>565</v>
      </c>
      <c r="K895" s="259" t="s">
        <v>565</v>
      </c>
      <c r="L895" s="259" t="s">
        <v>565</v>
      </c>
      <c r="M895" s="259" t="s">
        <v>565</v>
      </c>
      <c r="N895" s="259" t="s">
        <v>565</v>
      </c>
      <c r="O895" s="259" t="s">
        <v>565</v>
      </c>
      <c r="P895" s="259" t="s">
        <v>565</v>
      </c>
      <c r="Q895" s="259" t="s">
        <v>565</v>
      </c>
      <c r="R895" s="259" t="s">
        <v>565</v>
      </c>
      <c r="S895" s="259" t="s">
        <v>565</v>
      </c>
      <c r="T895" s="259" t="s">
        <v>565</v>
      </c>
      <c r="U895" s="259" t="s">
        <v>565</v>
      </c>
      <c r="V895" s="260" t="s">
        <v>565</v>
      </c>
      <c r="W895" s="260" t="s">
        <v>565</v>
      </c>
      <c r="X895" s="259" t="s">
        <v>565</v>
      </c>
      <c r="Y895" s="259" t="s">
        <v>565</v>
      </c>
      <c r="Z895" s="259" t="s">
        <v>565</v>
      </c>
      <c r="AA895" s="259" t="s">
        <v>565</v>
      </c>
      <c r="AB895" s="259" t="s">
        <v>565</v>
      </c>
      <c r="AC895" s="259" t="s">
        <v>565</v>
      </c>
      <c r="AD895" s="259" t="s">
        <v>565</v>
      </c>
      <c r="AE895" s="259" t="s">
        <v>565</v>
      </c>
      <c r="AF895" s="259" t="s">
        <v>565</v>
      </c>
      <c r="AG895" s="259" t="s">
        <v>565</v>
      </c>
      <c r="AH895" s="259" t="s">
        <v>565</v>
      </c>
      <c r="AI895" s="259" t="s">
        <v>565</v>
      </c>
      <c r="AJ895" s="259" t="s">
        <v>565</v>
      </c>
      <c r="AK895" s="259" t="s">
        <v>565</v>
      </c>
      <c r="AL895" s="259" t="s">
        <v>565</v>
      </c>
      <c r="AM895" s="259" t="s">
        <v>565</v>
      </c>
      <c r="AN895" s="259" t="s">
        <v>565</v>
      </c>
      <c r="AO895" s="259" t="s">
        <v>565</v>
      </c>
      <c r="AP895" s="259" t="s">
        <v>565</v>
      </c>
      <c r="AQ895" s="259" t="s">
        <v>565</v>
      </c>
      <c r="AR895" s="259" t="s">
        <v>565</v>
      </c>
      <c r="AS895" s="259" t="s">
        <v>565</v>
      </c>
      <c r="AT895" s="259" t="s">
        <v>565</v>
      </c>
      <c r="AU895" s="259" t="s">
        <v>565</v>
      </c>
      <c r="AV895" s="259" t="s">
        <v>565</v>
      </c>
      <c r="AW895" s="259" t="s">
        <v>565</v>
      </c>
      <c r="AX895" s="259" t="s">
        <v>565</v>
      </c>
      <c r="AY895" s="259" t="s">
        <v>565</v>
      </c>
      <c r="AZ895" s="259" t="s">
        <v>565</v>
      </c>
      <c r="BA895" s="259" t="s">
        <v>565</v>
      </c>
    </row>
    <row r="896" spans="4:53">
      <c r="D896" s="259" t="s">
        <v>565</v>
      </c>
      <c r="E896" s="259" t="s">
        <v>565</v>
      </c>
      <c r="F896" s="259" t="s">
        <v>565</v>
      </c>
      <c r="G896" s="259" t="s">
        <v>565</v>
      </c>
      <c r="H896" s="259" t="s">
        <v>565</v>
      </c>
      <c r="I896" s="259" t="s">
        <v>565</v>
      </c>
      <c r="J896" s="259" t="s">
        <v>565</v>
      </c>
      <c r="K896" s="259" t="s">
        <v>565</v>
      </c>
      <c r="L896" s="259" t="s">
        <v>565</v>
      </c>
      <c r="M896" s="259" t="s">
        <v>565</v>
      </c>
      <c r="N896" s="259" t="s">
        <v>565</v>
      </c>
      <c r="O896" s="259" t="s">
        <v>565</v>
      </c>
      <c r="P896" s="259" t="s">
        <v>565</v>
      </c>
      <c r="Q896" s="259" t="s">
        <v>565</v>
      </c>
      <c r="R896" s="259" t="s">
        <v>565</v>
      </c>
      <c r="S896" s="259" t="s">
        <v>565</v>
      </c>
      <c r="T896" s="259" t="s">
        <v>565</v>
      </c>
      <c r="U896" s="259" t="s">
        <v>565</v>
      </c>
      <c r="V896" s="260" t="s">
        <v>565</v>
      </c>
      <c r="W896" s="260" t="s">
        <v>565</v>
      </c>
      <c r="X896" s="259" t="s">
        <v>565</v>
      </c>
      <c r="Y896" s="259" t="s">
        <v>565</v>
      </c>
      <c r="Z896" s="259" t="s">
        <v>565</v>
      </c>
      <c r="AA896" s="259" t="s">
        <v>565</v>
      </c>
      <c r="AB896" s="259" t="s">
        <v>565</v>
      </c>
      <c r="AC896" s="259" t="s">
        <v>565</v>
      </c>
      <c r="AD896" s="259" t="s">
        <v>565</v>
      </c>
      <c r="AE896" s="259" t="s">
        <v>565</v>
      </c>
      <c r="AF896" s="259" t="s">
        <v>565</v>
      </c>
      <c r="AG896" s="259" t="s">
        <v>565</v>
      </c>
      <c r="AH896" s="259" t="s">
        <v>565</v>
      </c>
      <c r="AI896" s="259" t="s">
        <v>565</v>
      </c>
      <c r="AJ896" s="259" t="s">
        <v>565</v>
      </c>
      <c r="AK896" s="259" t="s">
        <v>565</v>
      </c>
      <c r="AL896" s="259" t="s">
        <v>565</v>
      </c>
      <c r="AM896" s="259" t="s">
        <v>565</v>
      </c>
      <c r="AN896" s="259" t="s">
        <v>565</v>
      </c>
      <c r="AO896" s="259" t="s">
        <v>565</v>
      </c>
      <c r="AP896" s="259" t="s">
        <v>565</v>
      </c>
      <c r="AQ896" s="259" t="s">
        <v>565</v>
      </c>
      <c r="AR896" s="259" t="s">
        <v>565</v>
      </c>
      <c r="AS896" s="259" t="s">
        <v>565</v>
      </c>
      <c r="AT896" s="259" t="s">
        <v>565</v>
      </c>
      <c r="AU896" s="259" t="s">
        <v>565</v>
      </c>
      <c r="AV896" s="259" t="s">
        <v>565</v>
      </c>
      <c r="AW896" s="259" t="s">
        <v>565</v>
      </c>
      <c r="AX896" s="259" t="s">
        <v>565</v>
      </c>
      <c r="AY896" s="259" t="s">
        <v>565</v>
      </c>
      <c r="AZ896" s="259" t="s">
        <v>565</v>
      </c>
      <c r="BA896" s="259" t="s">
        <v>565</v>
      </c>
    </row>
    <row r="897" spans="4:53">
      <c r="D897" s="259" t="s">
        <v>565</v>
      </c>
      <c r="E897" s="259" t="s">
        <v>565</v>
      </c>
      <c r="F897" s="259" t="s">
        <v>565</v>
      </c>
      <c r="G897" s="259" t="s">
        <v>565</v>
      </c>
      <c r="H897" s="259" t="s">
        <v>565</v>
      </c>
      <c r="I897" s="259" t="s">
        <v>565</v>
      </c>
      <c r="J897" s="259" t="s">
        <v>565</v>
      </c>
      <c r="K897" s="259" t="s">
        <v>565</v>
      </c>
      <c r="L897" s="259" t="s">
        <v>565</v>
      </c>
      <c r="M897" s="259" t="s">
        <v>565</v>
      </c>
      <c r="N897" s="259" t="s">
        <v>565</v>
      </c>
      <c r="O897" s="259" t="s">
        <v>565</v>
      </c>
      <c r="P897" s="259" t="s">
        <v>565</v>
      </c>
      <c r="Q897" s="259" t="s">
        <v>565</v>
      </c>
      <c r="R897" s="259" t="s">
        <v>565</v>
      </c>
      <c r="S897" s="259" t="s">
        <v>565</v>
      </c>
      <c r="T897" s="259" t="s">
        <v>565</v>
      </c>
      <c r="U897" s="259" t="s">
        <v>565</v>
      </c>
      <c r="V897" s="260" t="s">
        <v>565</v>
      </c>
      <c r="W897" s="260" t="s">
        <v>565</v>
      </c>
      <c r="X897" s="259" t="s">
        <v>565</v>
      </c>
      <c r="Y897" s="259" t="s">
        <v>565</v>
      </c>
      <c r="Z897" s="259" t="s">
        <v>565</v>
      </c>
      <c r="AA897" s="259" t="s">
        <v>565</v>
      </c>
      <c r="AB897" s="259" t="s">
        <v>565</v>
      </c>
      <c r="AC897" s="259" t="s">
        <v>565</v>
      </c>
      <c r="AD897" s="259" t="s">
        <v>565</v>
      </c>
      <c r="AE897" s="259" t="s">
        <v>565</v>
      </c>
      <c r="AF897" s="259" t="s">
        <v>565</v>
      </c>
      <c r="AG897" s="259" t="s">
        <v>565</v>
      </c>
      <c r="AH897" s="259" t="s">
        <v>565</v>
      </c>
      <c r="AI897" s="259" t="s">
        <v>565</v>
      </c>
      <c r="AJ897" s="259" t="s">
        <v>565</v>
      </c>
      <c r="AK897" s="259" t="s">
        <v>565</v>
      </c>
      <c r="AL897" s="259" t="s">
        <v>565</v>
      </c>
      <c r="AM897" s="259" t="s">
        <v>565</v>
      </c>
      <c r="AN897" s="259" t="s">
        <v>565</v>
      </c>
      <c r="AO897" s="259" t="s">
        <v>565</v>
      </c>
      <c r="AP897" s="259" t="s">
        <v>565</v>
      </c>
      <c r="AQ897" s="259" t="s">
        <v>565</v>
      </c>
      <c r="AR897" s="259" t="s">
        <v>565</v>
      </c>
      <c r="AS897" s="259" t="s">
        <v>565</v>
      </c>
      <c r="AT897" s="259" t="s">
        <v>565</v>
      </c>
      <c r="AU897" s="259" t="s">
        <v>565</v>
      </c>
      <c r="AV897" s="259" t="s">
        <v>565</v>
      </c>
      <c r="AW897" s="259" t="s">
        <v>565</v>
      </c>
      <c r="AX897" s="259" t="s">
        <v>565</v>
      </c>
      <c r="AY897" s="259" t="s">
        <v>565</v>
      </c>
      <c r="AZ897" s="259" t="s">
        <v>565</v>
      </c>
      <c r="BA897" s="259" t="s">
        <v>565</v>
      </c>
    </row>
    <row r="898" spans="4:53">
      <c r="D898" s="259" t="s">
        <v>565</v>
      </c>
      <c r="E898" s="259" t="s">
        <v>565</v>
      </c>
      <c r="F898" s="259" t="s">
        <v>565</v>
      </c>
      <c r="G898" s="259" t="s">
        <v>565</v>
      </c>
      <c r="H898" s="259" t="s">
        <v>565</v>
      </c>
      <c r="I898" s="259" t="s">
        <v>565</v>
      </c>
      <c r="J898" s="259" t="s">
        <v>565</v>
      </c>
      <c r="K898" s="259" t="s">
        <v>565</v>
      </c>
      <c r="L898" s="259" t="s">
        <v>565</v>
      </c>
      <c r="M898" s="259" t="s">
        <v>565</v>
      </c>
      <c r="N898" s="259" t="s">
        <v>565</v>
      </c>
      <c r="O898" s="259" t="s">
        <v>565</v>
      </c>
      <c r="P898" s="259" t="s">
        <v>565</v>
      </c>
      <c r="Q898" s="259" t="s">
        <v>565</v>
      </c>
      <c r="R898" s="259" t="s">
        <v>565</v>
      </c>
      <c r="S898" s="259" t="s">
        <v>565</v>
      </c>
      <c r="T898" s="259" t="s">
        <v>565</v>
      </c>
      <c r="U898" s="259" t="s">
        <v>565</v>
      </c>
      <c r="V898" s="260" t="s">
        <v>565</v>
      </c>
      <c r="W898" s="260" t="s">
        <v>565</v>
      </c>
      <c r="X898" s="259" t="s">
        <v>565</v>
      </c>
      <c r="Y898" s="259" t="s">
        <v>565</v>
      </c>
      <c r="Z898" s="259" t="s">
        <v>565</v>
      </c>
      <c r="AA898" s="259" t="s">
        <v>565</v>
      </c>
      <c r="AB898" s="259" t="s">
        <v>565</v>
      </c>
      <c r="AC898" s="259" t="s">
        <v>565</v>
      </c>
      <c r="AD898" s="259" t="s">
        <v>565</v>
      </c>
      <c r="AE898" s="259" t="s">
        <v>565</v>
      </c>
      <c r="AF898" s="259" t="s">
        <v>565</v>
      </c>
      <c r="AG898" s="259" t="s">
        <v>565</v>
      </c>
      <c r="AH898" s="259" t="s">
        <v>565</v>
      </c>
      <c r="AI898" s="259" t="s">
        <v>565</v>
      </c>
      <c r="AJ898" s="259" t="s">
        <v>565</v>
      </c>
      <c r="AK898" s="259" t="s">
        <v>565</v>
      </c>
      <c r="AL898" s="259" t="s">
        <v>565</v>
      </c>
      <c r="AM898" s="259" t="s">
        <v>565</v>
      </c>
      <c r="AN898" s="259" t="s">
        <v>565</v>
      </c>
      <c r="AO898" s="259" t="s">
        <v>565</v>
      </c>
      <c r="AP898" s="259" t="s">
        <v>565</v>
      </c>
      <c r="AQ898" s="259" t="s">
        <v>565</v>
      </c>
      <c r="AR898" s="259" t="s">
        <v>565</v>
      </c>
      <c r="AS898" s="259" t="s">
        <v>565</v>
      </c>
      <c r="AT898" s="259" t="s">
        <v>565</v>
      </c>
      <c r="AU898" s="259" t="s">
        <v>565</v>
      </c>
      <c r="AV898" s="259" t="s">
        <v>565</v>
      </c>
      <c r="AW898" s="259" t="s">
        <v>565</v>
      </c>
      <c r="AX898" s="259" t="s">
        <v>565</v>
      </c>
      <c r="AY898" s="259" t="s">
        <v>565</v>
      </c>
      <c r="AZ898" s="259" t="s">
        <v>565</v>
      </c>
      <c r="BA898" s="259" t="s">
        <v>565</v>
      </c>
    </row>
    <row r="899" spans="4:53">
      <c r="D899" s="259" t="s">
        <v>565</v>
      </c>
      <c r="E899" s="259" t="s">
        <v>565</v>
      </c>
      <c r="F899" s="259" t="s">
        <v>565</v>
      </c>
      <c r="G899" s="259" t="s">
        <v>565</v>
      </c>
      <c r="H899" s="259" t="s">
        <v>565</v>
      </c>
      <c r="I899" s="259" t="s">
        <v>565</v>
      </c>
      <c r="J899" s="259" t="s">
        <v>565</v>
      </c>
      <c r="K899" s="259" t="s">
        <v>565</v>
      </c>
      <c r="L899" s="259" t="s">
        <v>565</v>
      </c>
      <c r="M899" s="259" t="s">
        <v>565</v>
      </c>
      <c r="N899" s="259" t="s">
        <v>565</v>
      </c>
      <c r="O899" s="259" t="s">
        <v>565</v>
      </c>
      <c r="P899" s="259" t="s">
        <v>565</v>
      </c>
      <c r="Q899" s="259" t="s">
        <v>565</v>
      </c>
      <c r="R899" s="259" t="s">
        <v>565</v>
      </c>
      <c r="S899" s="259" t="s">
        <v>565</v>
      </c>
      <c r="T899" s="259" t="s">
        <v>565</v>
      </c>
      <c r="U899" s="259" t="s">
        <v>565</v>
      </c>
      <c r="V899" s="260" t="s">
        <v>565</v>
      </c>
      <c r="W899" s="260" t="s">
        <v>565</v>
      </c>
      <c r="X899" s="259" t="s">
        <v>565</v>
      </c>
      <c r="Y899" s="259" t="s">
        <v>565</v>
      </c>
      <c r="Z899" s="259" t="s">
        <v>565</v>
      </c>
      <c r="AA899" s="259" t="s">
        <v>565</v>
      </c>
      <c r="AB899" s="259" t="s">
        <v>565</v>
      </c>
      <c r="AC899" s="259" t="s">
        <v>565</v>
      </c>
      <c r="AD899" s="259" t="s">
        <v>565</v>
      </c>
      <c r="AE899" s="259" t="s">
        <v>565</v>
      </c>
      <c r="AF899" s="259" t="s">
        <v>565</v>
      </c>
      <c r="AG899" s="259" t="s">
        <v>565</v>
      </c>
      <c r="AH899" s="259" t="s">
        <v>565</v>
      </c>
      <c r="AI899" s="259" t="s">
        <v>565</v>
      </c>
      <c r="AJ899" s="259" t="s">
        <v>565</v>
      </c>
      <c r="AK899" s="259" t="s">
        <v>565</v>
      </c>
      <c r="AL899" s="259" t="s">
        <v>565</v>
      </c>
      <c r="AM899" s="259" t="s">
        <v>565</v>
      </c>
      <c r="AN899" s="259" t="s">
        <v>565</v>
      </c>
      <c r="AO899" s="259" t="s">
        <v>565</v>
      </c>
      <c r="AP899" s="259" t="s">
        <v>565</v>
      </c>
      <c r="AQ899" s="259" t="s">
        <v>565</v>
      </c>
      <c r="AR899" s="259" t="s">
        <v>565</v>
      </c>
      <c r="AS899" s="259" t="s">
        <v>565</v>
      </c>
      <c r="AT899" s="259" t="s">
        <v>565</v>
      </c>
      <c r="AU899" s="259" t="s">
        <v>565</v>
      </c>
      <c r="AV899" s="259" t="s">
        <v>565</v>
      </c>
      <c r="AW899" s="259" t="s">
        <v>565</v>
      </c>
      <c r="AX899" s="259" t="s">
        <v>565</v>
      </c>
      <c r="AY899" s="259" t="s">
        <v>565</v>
      </c>
      <c r="AZ899" s="259" t="s">
        <v>565</v>
      </c>
      <c r="BA899" s="259" t="s">
        <v>565</v>
      </c>
    </row>
    <row r="900" spans="4:53">
      <c r="D900" s="259" t="s">
        <v>565</v>
      </c>
      <c r="E900" s="259" t="s">
        <v>565</v>
      </c>
      <c r="F900" s="259" t="s">
        <v>565</v>
      </c>
      <c r="G900" s="259" t="s">
        <v>565</v>
      </c>
      <c r="H900" s="259" t="s">
        <v>565</v>
      </c>
      <c r="I900" s="259" t="s">
        <v>565</v>
      </c>
      <c r="J900" s="259" t="s">
        <v>565</v>
      </c>
      <c r="K900" s="259" t="s">
        <v>565</v>
      </c>
      <c r="L900" s="259" t="s">
        <v>565</v>
      </c>
      <c r="M900" s="259" t="s">
        <v>565</v>
      </c>
      <c r="N900" s="259" t="s">
        <v>565</v>
      </c>
      <c r="O900" s="259" t="s">
        <v>565</v>
      </c>
      <c r="P900" s="259" t="s">
        <v>565</v>
      </c>
      <c r="Q900" s="259" t="s">
        <v>565</v>
      </c>
      <c r="R900" s="259" t="s">
        <v>565</v>
      </c>
      <c r="S900" s="259" t="s">
        <v>565</v>
      </c>
      <c r="T900" s="259" t="s">
        <v>565</v>
      </c>
      <c r="U900" s="259" t="s">
        <v>565</v>
      </c>
      <c r="V900" s="260" t="s">
        <v>565</v>
      </c>
      <c r="W900" s="260" t="s">
        <v>565</v>
      </c>
      <c r="X900" s="259" t="s">
        <v>565</v>
      </c>
      <c r="Y900" s="259" t="s">
        <v>565</v>
      </c>
      <c r="Z900" s="259" t="s">
        <v>565</v>
      </c>
      <c r="AA900" s="259" t="s">
        <v>565</v>
      </c>
      <c r="AB900" s="259" t="s">
        <v>565</v>
      </c>
      <c r="AC900" s="259" t="s">
        <v>565</v>
      </c>
      <c r="AD900" s="259" t="s">
        <v>565</v>
      </c>
      <c r="AE900" s="259" t="s">
        <v>565</v>
      </c>
      <c r="AF900" s="259" t="s">
        <v>565</v>
      </c>
      <c r="AG900" s="259" t="s">
        <v>565</v>
      </c>
      <c r="AH900" s="259" t="s">
        <v>565</v>
      </c>
      <c r="AI900" s="259" t="s">
        <v>565</v>
      </c>
      <c r="AJ900" s="259" t="s">
        <v>565</v>
      </c>
      <c r="AK900" s="259" t="s">
        <v>565</v>
      </c>
      <c r="AL900" s="259" t="s">
        <v>565</v>
      </c>
      <c r="AM900" s="259" t="s">
        <v>565</v>
      </c>
      <c r="AN900" s="259" t="s">
        <v>565</v>
      </c>
      <c r="AO900" s="259" t="s">
        <v>565</v>
      </c>
      <c r="AP900" s="259" t="s">
        <v>565</v>
      </c>
      <c r="AQ900" s="259" t="s">
        <v>565</v>
      </c>
      <c r="AR900" s="259" t="s">
        <v>565</v>
      </c>
      <c r="AS900" s="259" t="s">
        <v>565</v>
      </c>
      <c r="AT900" s="259" t="s">
        <v>565</v>
      </c>
      <c r="AU900" s="259" t="s">
        <v>565</v>
      </c>
      <c r="AV900" s="259" t="s">
        <v>565</v>
      </c>
      <c r="AW900" s="259" t="s">
        <v>565</v>
      </c>
      <c r="AX900" s="259" t="s">
        <v>565</v>
      </c>
      <c r="AY900" s="259" t="s">
        <v>565</v>
      </c>
      <c r="AZ900" s="259" t="s">
        <v>565</v>
      </c>
      <c r="BA900" s="259" t="s">
        <v>565</v>
      </c>
    </row>
    <row r="901" spans="4:53">
      <c r="D901" s="259" t="s">
        <v>565</v>
      </c>
      <c r="E901" s="259" t="s">
        <v>565</v>
      </c>
      <c r="F901" s="259" t="s">
        <v>565</v>
      </c>
      <c r="G901" s="259" t="s">
        <v>565</v>
      </c>
      <c r="H901" s="259" t="s">
        <v>565</v>
      </c>
      <c r="I901" s="259" t="s">
        <v>565</v>
      </c>
      <c r="J901" s="259" t="s">
        <v>565</v>
      </c>
      <c r="K901" s="259" t="s">
        <v>565</v>
      </c>
      <c r="L901" s="259" t="s">
        <v>565</v>
      </c>
      <c r="M901" s="259" t="s">
        <v>565</v>
      </c>
      <c r="N901" s="259" t="s">
        <v>565</v>
      </c>
      <c r="O901" s="259" t="s">
        <v>565</v>
      </c>
      <c r="P901" s="259" t="s">
        <v>565</v>
      </c>
      <c r="Q901" s="259" t="s">
        <v>565</v>
      </c>
      <c r="R901" s="259" t="s">
        <v>565</v>
      </c>
      <c r="S901" s="259" t="s">
        <v>565</v>
      </c>
      <c r="T901" s="259" t="s">
        <v>565</v>
      </c>
      <c r="U901" s="259" t="s">
        <v>565</v>
      </c>
      <c r="V901" s="260" t="s">
        <v>565</v>
      </c>
      <c r="W901" s="260" t="s">
        <v>565</v>
      </c>
      <c r="X901" s="259" t="s">
        <v>565</v>
      </c>
      <c r="Y901" s="259" t="s">
        <v>565</v>
      </c>
      <c r="Z901" s="259" t="s">
        <v>565</v>
      </c>
      <c r="AA901" s="259" t="s">
        <v>565</v>
      </c>
      <c r="AB901" s="259" t="s">
        <v>565</v>
      </c>
      <c r="AC901" s="259" t="s">
        <v>565</v>
      </c>
      <c r="AD901" s="259" t="s">
        <v>565</v>
      </c>
      <c r="AE901" s="259" t="s">
        <v>565</v>
      </c>
      <c r="AF901" s="259" t="s">
        <v>565</v>
      </c>
      <c r="AG901" s="259" t="s">
        <v>565</v>
      </c>
      <c r="AH901" s="259" t="s">
        <v>565</v>
      </c>
      <c r="AI901" s="259" t="s">
        <v>565</v>
      </c>
      <c r="AJ901" s="259" t="s">
        <v>565</v>
      </c>
      <c r="AK901" s="259" t="s">
        <v>565</v>
      </c>
      <c r="AL901" s="259" t="s">
        <v>565</v>
      </c>
      <c r="AM901" s="259" t="s">
        <v>565</v>
      </c>
      <c r="AN901" s="259" t="s">
        <v>565</v>
      </c>
      <c r="AO901" s="259" t="s">
        <v>565</v>
      </c>
      <c r="AP901" s="259" t="s">
        <v>565</v>
      </c>
      <c r="AQ901" s="259" t="s">
        <v>565</v>
      </c>
      <c r="AR901" s="259" t="s">
        <v>565</v>
      </c>
      <c r="AS901" s="259" t="s">
        <v>565</v>
      </c>
      <c r="AT901" s="259" t="s">
        <v>565</v>
      </c>
      <c r="AU901" s="259" t="s">
        <v>565</v>
      </c>
      <c r="AV901" s="259" t="s">
        <v>565</v>
      </c>
      <c r="AW901" s="259" t="s">
        <v>565</v>
      </c>
      <c r="AX901" s="259" t="s">
        <v>565</v>
      </c>
      <c r="AY901" s="259" t="s">
        <v>565</v>
      </c>
      <c r="AZ901" s="259" t="s">
        <v>565</v>
      </c>
      <c r="BA901" s="259" t="s">
        <v>565</v>
      </c>
    </row>
    <row r="902" spans="4:53">
      <c r="D902" s="259" t="s">
        <v>565</v>
      </c>
      <c r="E902" s="259" t="s">
        <v>565</v>
      </c>
      <c r="F902" s="259" t="s">
        <v>565</v>
      </c>
      <c r="G902" s="259" t="s">
        <v>565</v>
      </c>
      <c r="H902" s="259" t="s">
        <v>565</v>
      </c>
      <c r="I902" s="259" t="s">
        <v>565</v>
      </c>
      <c r="J902" s="259" t="s">
        <v>565</v>
      </c>
      <c r="K902" s="259" t="s">
        <v>565</v>
      </c>
      <c r="L902" s="259" t="s">
        <v>565</v>
      </c>
      <c r="M902" s="259" t="s">
        <v>565</v>
      </c>
      <c r="N902" s="259" t="s">
        <v>565</v>
      </c>
      <c r="O902" s="259" t="s">
        <v>565</v>
      </c>
      <c r="P902" s="259" t="s">
        <v>565</v>
      </c>
      <c r="Q902" s="259" t="s">
        <v>565</v>
      </c>
      <c r="R902" s="259" t="s">
        <v>565</v>
      </c>
      <c r="S902" s="259" t="s">
        <v>565</v>
      </c>
      <c r="T902" s="259" t="s">
        <v>565</v>
      </c>
      <c r="U902" s="259" t="s">
        <v>565</v>
      </c>
      <c r="V902" s="260" t="s">
        <v>565</v>
      </c>
      <c r="W902" s="260" t="s">
        <v>565</v>
      </c>
      <c r="X902" s="259" t="s">
        <v>565</v>
      </c>
      <c r="Y902" s="259" t="s">
        <v>565</v>
      </c>
      <c r="Z902" s="259" t="s">
        <v>565</v>
      </c>
      <c r="AA902" s="259" t="s">
        <v>565</v>
      </c>
      <c r="AB902" s="259" t="s">
        <v>565</v>
      </c>
      <c r="AC902" s="259" t="s">
        <v>565</v>
      </c>
      <c r="AD902" s="259" t="s">
        <v>565</v>
      </c>
      <c r="AE902" s="259" t="s">
        <v>565</v>
      </c>
      <c r="AF902" s="259" t="s">
        <v>565</v>
      </c>
      <c r="AG902" s="259" t="s">
        <v>565</v>
      </c>
      <c r="AH902" s="259" t="s">
        <v>565</v>
      </c>
      <c r="AI902" s="259" t="s">
        <v>565</v>
      </c>
      <c r="AJ902" s="259" t="s">
        <v>565</v>
      </c>
      <c r="AK902" s="259" t="s">
        <v>565</v>
      </c>
      <c r="AL902" s="259" t="s">
        <v>565</v>
      </c>
      <c r="AM902" s="259" t="s">
        <v>565</v>
      </c>
      <c r="AN902" s="259" t="s">
        <v>565</v>
      </c>
      <c r="AO902" s="259" t="s">
        <v>565</v>
      </c>
      <c r="AP902" s="259" t="s">
        <v>565</v>
      </c>
      <c r="AQ902" s="259" t="s">
        <v>565</v>
      </c>
      <c r="AR902" s="259" t="s">
        <v>565</v>
      </c>
      <c r="AS902" s="259" t="s">
        <v>565</v>
      </c>
      <c r="AT902" s="259" t="s">
        <v>565</v>
      </c>
      <c r="AU902" s="259" t="s">
        <v>565</v>
      </c>
      <c r="AV902" s="259" t="s">
        <v>565</v>
      </c>
      <c r="AW902" s="259" t="s">
        <v>565</v>
      </c>
      <c r="AX902" s="259" t="s">
        <v>565</v>
      </c>
      <c r="AY902" s="259" t="s">
        <v>565</v>
      </c>
      <c r="AZ902" s="259" t="s">
        <v>565</v>
      </c>
      <c r="BA902" s="259" t="s">
        <v>565</v>
      </c>
    </row>
    <row r="903" spans="4:53">
      <c r="D903" s="259" t="s">
        <v>565</v>
      </c>
      <c r="E903" s="259" t="s">
        <v>565</v>
      </c>
      <c r="F903" s="259" t="s">
        <v>565</v>
      </c>
      <c r="G903" s="259" t="s">
        <v>565</v>
      </c>
      <c r="H903" s="259" t="s">
        <v>565</v>
      </c>
      <c r="I903" s="259" t="s">
        <v>565</v>
      </c>
      <c r="J903" s="259" t="s">
        <v>565</v>
      </c>
      <c r="K903" s="259" t="s">
        <v>565</v>
      </c>
      <c r="L903" s="259" t="s">
        <v>565</v>
      </c>
      <c r="M903" s="259" t="s">
        <v>565</v>
      </c>
      <c r="N903" s="259" t="s">
        <v>565</v>
      </c>
      <c r="O903" s="259" t="s">
        <v>565</v>
      </c>
      <c r="P903" s="259" t="s">
        <v>565</v>
      </c>
      <c r="Q903" s="259" t="s">
        <v>565</v>
      </c>
      <c r="R903" s="259" t="s">
        <v>565</v>
      </c>
      <c r="S903" s="259" t="s">
        <v>565</v>
      </c>
      <c r="T903" s="259" t="s">
        <v>565</v>
      </c>
      <c r="U903" s="259" t="s">
        <v>565</v>
      </c>
      <c r="V903" s="260" t="s">
        <v>565</v>
      </c>
      <c r="W903" s="260" t="s">
        <v>565</v>
      </c>
      <c r="X903" s="259" t="s">
        <v>565</v>
      </c>
      <c r="Y903" s="259" t="s">
        <v>565</v>
      </c>
      <c r="Z903" s="259" t="s">
        <v>565</v>
      </c>
      <c r="AA903" s="259" t="s">
        <v>565</v>
      </c>
      <c r="AB903" s="259" t="s">
        <v>565</v>
      </c>
      <c r="AC903" s="259" t="s">
        <v>565</v>
      </c>
      <c r="AD903" s="259" t="s">
        <v>565</v>
      </c>
      <c r="AE903" s="259" t="s">
        <v>565</v>
      </c>
      <c r="AF903" s="259" t="s">
        <v>565</v>
      </c>
      <c r="AG903" s="259" t="s">
        <v>565</v>
      </c>
      <c r="AH903" s="259" t="s">
        <v>565</v>
      </c>
      <c r="AI903" s="259" t="s">
        <v>565</v>
      </c>
      <c r="AJ903" s="259" t="s">
        <v>565</v>
      </c>
      <c r="AK903" s="259" t="s">
        <v>565</v>
      </c>
      <c r="AL903" s="259" t="s">
        <v>565</v>
      </c>
      <c r="AM903" s="259" t="s">
        <v>565</v>
      </c>
      <c r="AN903" s="259" t="s">
        <v>565</v>
      </c>
      <c r="AO903" s="259" t="s">
        <v>565</v>
      </c>
      <c r="AP903" s="259" t="s">
        <v>565</v>
      </c>
      <c r="AQ903" s="259" t="s">
        <v>565</v>
      </c>
      <c r="AR903" s="259" t="s">
        <v>565</v>
      </c>
      <c r="AS903" s="259" t="s">
        <v>565</v>
      </c>
      <c r="AT903" s="259" t="s">
        <v>565</v>
      </c>
      <c r="AU903" s="259" t="s">
        <v>565</v>
      </c>
      <c r="AV903" s="259" t="s">
        <v>565</v>
      </c>
      <c r="AW903" s="259" t="s">
        <v>565</v>
      </c>
      <c r="AX903" s="259" t="s">
        <v>565</v>
      </c>
      <c r="AY903" s="259" t="s">
        <v>565</v>
      </c>
      <c r="AZ903" s="259" t="s">
        <v>565</v>
      </c>
      <c r="BA903" s="259" t="s">
        <v>565</v>
      </c>
    </row>
    <row r="904" spans="4:53">
      <c r="D904" s="259" t="s">
        <v>565</v>
      </c>
      <c r="E904" s="259" t="s">
        <v>565</v>
      </c>
      <c r="F904" s="259" t="s">
        <v>565</v>
      </c>
      <c r="G904" s="259" t="s">
        <v>565</v>
      </c>
      <c r="H904" s="259" t="s">
        <v>565</v>
      </c>
      <c r="I904" s="259" t="s">
        <v>565</v>
      </c>
      <c r="J904" s="259" t="s">
        <v>565</v>
      </c>
      <c r="K904" s="259" t="s">
        <v>565</v>
      </c>
      <c r="L904" s="259" t="s">
        <v>565</v>
      </c>
      <c r="M904" s="259" t="s">
        <v>565</v>
      </c>
      <c r="N904" s="259" t="s">
        <v>565</v>
      </c>
      <c r="O904" s="259" t="s">
        <v>565</v>
      </c>
      <c r="P904" s="259" t="s">
        <v>565</v>
      </c>
      <c r="Q904" s="259" t="s">
        <v>565</v>
      </c>
      <c r="R904" s="259" t="s">
        <v>565</v>
      </c>
      <c r="S904" s="259" t="s">
        <v>565</v>
      </c>
      <c r="T904" s="259" t="s">
        <v>565</v>
      </c>
      <c r="U904" s="259" t="s">
        <v>565</v>
      </c>
      <c r="V904" s="260" t="s">
        <v>565</v>
      </c>
      <c r="W904" s="260" t="s">
        <v>565</v>
      </c>
      <c r="X904" s="259" t="s">
        <v>565</v>
      </c>
      <c r="Y904" s="259" t="s">
        <v>565</v>
      </c>
      <c r="Z904" s="259" t="s">
        <v>565</v>
      </c>
      <c r="AA904" s="259" t="s">
        <v>565</v>
      </c>
      <c r="AB904" s="259" t="s">
        <v>565</v>
      </c>
      <c r="AC904" s="259" t="s">
        <v>565</v>
      </c>
      <c r="AD904" s="259" t="s">
        <v>565</v>
      </c>
      <c r="AE904" s="259" t="s">
        <v>565</v>
      </c>
      <c r="AF904" s="259" t="s">
        <v>565</v>
      </c>
      <c r="AG904" s="259" t="s">
        <v>565</v>
      </c>
      <c r="AH904" s="259" t="s">
        <v>565</v>
      </c>
      <c r="AI904" s="259" t="s">
        <v>565</v>
      </c>
      <c r="AJ904" s="259" t="s">
        <v>565</v>
      </c>
      <c r="AK904" s="259" t="s">
        <v>565</v>
      </c>
      <c r="AL904" s="259" t="s">
        <v>565</v>
      </c>
      <c r="AM904" s="259" t="s">
        <v>565</v>
      </c>
      <c r="AN904" s="259" t="s">
        <v>565</v>
      </c>
      <c r="AO904" s="259" t="s">
        <v>565</v>
      </c>
      <c r="AP904" s="259" t="s">
        <v>565</v>
      </c>
      <c r="AQ904" s="259" t="s">
        <v>565</v>
      </c>
      <c r="AR904" s="259" t="s">
        <v>565</v>
      </c>
      <c r="AS904" s="259" t="s">
        <v>565</v>
      </c>
      <c r="AT904" s="259" t="s">
        <v>565</v>
      </c>
      <c r="AU904" s="259" t="s">
        <v>565</v>
      </c>
      <c r="AV904" s="259" t="s">
        <v>565</v>
      </c>
      <c r="AW904" s="259" t="s">
        <v>565</v>
      </c>
      <c r="AX904" s="259" t="s">
        <v>565</v>
      </c>
      <c r="AY904" s="259" t="s">
        <v>565</v>
      </c>
      <c r="AZ904" s="259" t="s">
        <v>565</v>
      </c>
      <c r="BA904" s="259" t="s">
        <v>565</v>
      </c>
    </row>
    <row r="905" spans="4:53">
      <c r="D905" s="259" t="s">
        <v>565</v>
      </c>
      <c r="E905" s="259" t="s">
        <v>565</v>
      </c>
      <c r="F905" s="259" t="s">
        <v>565</v>
      </c>
      <c r="G905" s="259" t="s">
        <v>565</v>
      </c>
      <c r="H905" s="259" t="s">
        <v>565</v>
      </c>
      <c r="I905" s="259" t="s">
        <v>565</v>
      </c>
      <c r="J905" s="259" t="s">
        <v>565</v>
      </c>
      <c r="K905" s="259" t="s">
        <v>565</v>
      </c>
      <c r="L905" s="259" t="s">
        <v>565</v>
      </c>
      <c r="M905" s="259" t="s">
        <v>565</v>
      </c>
      <c r="N905" s="259" t="s">
        <v>565</v>
      </c>
      <c r="O905" s="259" t="s">
        <v>565</v>
      </c>
      <c r="P905" s="259" t="s">
        <v>565</v>
      </c>
      <c r="Q905" s="259" t="s">
        <v>565</v>
      </c>
      <c r="R905" s="259" t="s">
        <v>565</v>
      </c>
      <c r="S905" s="259" t="s">
        <v>565</v>
      </c>
      <c r="T905" s="259" t="s">
        <v>565</v>
      </c>
      <c r="U905" s="259" t="s">
        <v>565</v>
      </c>
      <c r="V905" s="260" t="s">
        <v>565</v>
      </c>
      <c r="W905" s="260" t="s">
        <v>565</v>
      </c>
      <c r="X905" s="259" t="s">
        <v>565</v>
      </c>
      <c r="Y905" s="259" t="s">
        <v>565</v>
      </c>
      <c r="Z905" s="259" t="s">
        <v>565</v>
      </c>
      <c r="AA905" s="259" t="s">
        <v>565</v>
      </c>
      <c r="AB905" s="259" t="s">
        <v>565</v>
      </c>
      <c r="AC905" s="259" t="s">
        <v>565</v>
      </c>
      <c r="AD905" s="259" t="s">
        <v>565</v>
      </c>
      <c r="AE905" s="259" t="s">
        <v>565</v>
      </c>
      <c r="AF905" s="259" t="s">
        <v>565</v>
      </c>
      <c r="AG905" s="259" t="s">
        <v>565</v>
      </c>
      <c r="AH905" s="259" t="s">
        <v>565</v>
      </c>
      <c r="AI905" s="259" t="s">
        <v>565</v>
      </c>
      <c r="AJ905" s="259" t="s">
        <v>565</v>
      </c>
      <c r="AK905" s="259" t="s">
        <v>565</v>
      </c>
      <c r="AL905" s="259" t="s">
        <v>565</v>
      </c>
      <c r="AM905" s="259" t="s">
        <v>565</v>
      </c>
      <c r="AN905" s="259" t="s">
        <v>565</v>
      </c>
      <c r="AO905" s="259" t="s">
        <v>565</v>
      </c>
      <c r="AP905" s="259" t="s">
        <v>565</v>
      </c>
      <c r="AQ905" s="259" t="s">
        <v>565</v>
      </c>
      <c r="AR905" s="259" t="s">
        <v>565</v>
      </c>
      <c r="AS905" s="259" t="s">
        <v>565</v>
      </c>
      <c r="AT905" s="259" t="s">
        <v>565</v>
      </c>
      <c r="AU905" s="259" t="s">
        <v>565</v>
      </c>
      <c r="AV905" s="259" t="s">
        <v>565</v>
      </c>
      <c r="AW905" s="259" t="s">
        <v>565</v>
      </c>
      <c r="AX905" s="259" t="s">
        <v>565</v>
      </c>
      <c r="AY905" s="259" t="s">
        <v>565</v>
      </c>
      <c r="AZ905" s="259" t="s">
        <v>565</v>
      </c>
      <c r="BA905" s="259" t="s">
        <v>565</v>
      </c>
    </row>
    <row r="906" spans="4:53">
      <c r="D906" s="259" t="s">
        <v>565</v>
      </c>
      <c r="E906" s="259" t="s">
        <v>565</v>
      </c>
      <c r="F906" s="259" t="s">
        <v>565</v>
      </c>
      <c r="G906" s="259" t="s">
        <v>565</v>
      </c>
      <c r="H906" s="259" t="s">
        <v>565</v>
      </c>
      <c r="I906" s="259" t="s">
        <v>565</v>
      </c>
      <c r="J906" s="259" t="s">
        <v>565</v>
      </c>
      <c r="K906" s="259" t="s">
        <v>565</v>
      </c>
      <c r="L906" s="259" t="s">
        <v>565</v>
      </c>
      <c r="M906" s="259" t="s">
        <v>565</v>
      </c>
      <c r="N906" s="259" t="s">
        <v>565</v>
      </c>
      <c r="O906" s="259" t="s">
        <v>565</v>
      </c>
      <c r="P906" s="259" t="s">
        <v>565</v>
      </c>
      <c r="Q906" s="259" t="s">
        <v>565</v>
      </c>
      <c r="R906" s="259" t="s">
        <v>565</v>
      </c>
      <c r="S906" s="259" t="s">
        <v>565</v>
      </c>
      <c r="T906" s="259" t="s">
        <v>565</v>
      </c>
      <c r="U906" s="259" t="s">
        <v>565</v>
      </c>
      <c r="V906" s="260" t="s">
        <v>565</v>
      </c>
      <c r="W906" s="260" t="s">
        <v>565</v>
      </c>
      <c r="X906" s="259" t="s">
        <v>565</v>
      </c>
      <c r="Y906" s="259" t="s">
        <v>565</v>
      </c>
      <c r="Z906" s="259" t="s">
        <v>565</v>
      </c>
      <c r="AA906" s="259" t="s">
        <v>565</v>
      </c>
      <c r="AB906" s="259" t="s">
        <v>565</v>
      </c>
      <c r="AC906" s="259" t="s">
        <v>565</v>
      </c>
      <c r="AD906" s="259" t="s">
        <v>565</v>
      </c>
      <c r="AE906" s="259" t="s">
        <v>565</v>
      </c>
      <c r="AF906" s="259" t="s">
        <v>565</v>
      </c>
      <c r="AG906" s="259" t="s">
        <v>565</v>
      </c>
      <c r="AH906" s="259" t="s">
        <v>565</v>
      </c>
      <c r="AI906" s="259" t="s">
        <v>565</v>
      </c>
      <c r="AJ906" s="259" t="s">
        <v>565</v>
      </c>
      <c r="AK906" s="259" t="s">
        <v>565</v>
      </c>
      <c r="AL906" s="259" t="s">
        <v>565</v>
      </c>
      <c r="AM906" s="259" t="s">
        <v>565</v>
      </c>
      <c r="AN906" s="259" t="s">
        <v>565</v>
      </c>
      <c r="AO906" s="259" t="s">
        <v>565</v>
      </c>
      <c r="AP906" s="259" t="s">
        <v>565</v>
      </c>
      <c r="AQ906" s="259" t="s">
        <v>565</v>
      </c>
      <c r="AR906" s="259" t="s">
        <v>565</v>
      </c>
      <c r="AS906" s="259" t="s">
        <v>565</v>
      </c>
      <c r="AT906" s="259" t="s">
        <v>565</v>
      </c>
      <c r="AU906" s="259" t="s">
        <v>565</v>
      </c>
      <c r="AV906" s="259" t="s">
        <v>565</v>
      </c>
      <c r="AW906" s="259" t="s">
        <v>565</v>
      </c>
      <c r="AX906" s="259" t="s">
        <v>565</v>
      </c>
      <c r="AY906" s="259" t="s">
        <v>565</v>
      </c>
      <c r="AZ906" s="259" t="s">
        <v>565</v>
      </c>
      <c r="BA906" s="259" t="s">
        <v>565</v>
      </c>
    </row>
    <row r="907" spans="4:53">
      <c r="D907" s="259" t="s">
        <v>565</v>
      </c>
      <c r="E907" s="259" t="s">
        <v>565</v>
      </c>
      <c r="F907" s="259" t="s">
        <v>565</v>
      </c>
      <c r="G907" s="259" t="s">
        <v>565</v>
      </c>
      <c r="H907" s="259" t="s">
        <v>565</v>
      </c>
      <c r="I907" s="259" t="s">
        <v>565</v>
      </c>
      <c r="J907" s="259" t="s">
        <v>565</v>
      </c>
      <c r="K907" s="259" t="s">
        <v>565</v>
      </c>
      <c r="L907" s="259" t="s">
        <v>565</v>
      </c>
      <c r="M907" s="259" t="s">
        <v>565</v>
      </c>
      <c r="N907" s="259" t="s">
        <v>565</v>
      </c>
      <c r="O907" s="259" t="s">
        <v>565</v>
      </c>
      <c r="P907" s="259" t="s">
        <v>565</v>
      </c>
      <c r="Q907" s="259" t="s">
        <v>565</v>
      </c>
      <c r="R907" s="259" t="s">
        <v>565</v>
      </c>
      <c r="S907" s="259" t="s">
        <v>565</v>
      </c>
      <c r="T907" s="259" t="s">
        <v>565</v>
      </c>
      <c r="U907" s="259" t="s">
        <v>565</v>
      </c>
      <c r="V907" s="260" t="s">
        <v>565</v>
      </c>
      <c r="W907" s="260" t="s">
        <v>565</v>
      </c>
      <c r="X907" s="259" t="s">
        <v>565</v>
      </c>
      <c r="Y907" s="259" t="s">
        <v>565</v>
      </c>
      <c r="Z907" s="259" t="s">
        <v>565</v>
      </c>
      <c r="AA907" s="259" t="s">
        <v>565</v>
      </c>
      <c r="AB907" s="259" t="s">
        <v>565</v>
      </c>
      <c r="AC907" s="259" t="s">
        <v>565</v>
      </c>
      <c r="AD907" s="259" t="s">
        <v>565</v>
      </c>
      <c r="AE907" s="259" t="s">
        <v>565</v>
      </c>
      <c r="AF907" s="259" t="s">
        <v>565</v>
      </c>
      <c r="AG907" s="259" t="s">
        <v>565</v>
      </c>
      <c r="AH907" s="259" t="s">
        <v>565</v>
      </c>
      <c r="AI907" s="259" t="s">
        <v>565</v>
      </c>
      <c r="AJ907" s="259" t="s">
        <v>565</v>
      </c>
      <c r="AK907" s="259" t="s">
        <v>565</v>
      </c>
      <c r="AL907" s="259" t="s">
        <v>565</v>
      </c>
      <c r="AM907" s="259" t="s">
        <v>565</v>
      </c>
      <c r="AN907" s="259" t="s">
        <v>565</v>
      </c>
      <c r="AO907" s="259" t="s">
        <v>565</v>
      </c>
      <c r="AP907" s="259" t="s">
        <v>565</v>
      </c>
      <c r="AQ907" s="259" t="s">
        <v>565</v>
      </c>
      <c r="AR907" s="259" t="s">
        <v>565</v>
      </c>
      <c r="AS907" s="259" t="s">
        <v>565</v>
      </c>
      <c r="AT907" s="259" t="s">
        <v>565</v>
      </c>
      <c r="AU907" s="259" t="s">
        <v>565</v>
      </c>
      <c r="AV907" s="259" t="s">
        <v>565</v>
      </c>
      <c r="AW907" s="259" t="s">
        <v>565</v>
      </c>
      <c r="AX907" s="259" t="s">
        <v>565</v>
      </c>
      <c r="AY907" s="259" t="s">
        <v>565</v>
      </c>
      <c r="AZ907" s="259" t="s">
        <v>565</v>
      </c>
      <c r="BA907" s="259" t="s">
        <v>565</v>
      </c>
    </row>
    <row r="908" spans="4:53">
      <c r="D908" s="259" t="s">
        <v>565</v>
      </c>
      <c r="E908" s="259" t="s">
        <v>565</v>
      </c>
      <c r="F908" s="259" t="s">
        <v>565</v>
      </c>
      <c r="G908" s="259" t="s">
        <v>565</v>
      </c>
      <c r="H908" s="259" t="s">
        <v>565</v>
      </c>
      <c r="I908" s="259" t="s">
        <v>565</v>
      </c>
      <c r="J908" s="259" t="s">
        <v>565</v>
      </c>
      <c r="K908" s="259" t="s">
        <v>565</v>
      </c>
      <c r="L908" s="259" t="s">
        <v>565</v>
      </c>
      <c r="M908" s="259" t="s">
        <v>565</v>
      </c>
      <c r="N908" s="259" t="s">
        <v>565</v>
      </c>
      <c r="O908" s="259" t="s">
        <v>565</v>
      </c>
      <c r="P908" s="259" t="s">
        <v>565</v>
      </c>
      <c r="Q908" s="259" t="s">
        <v>565</v>
      </c>
      <c r="R908" s="259" t="s">
        <v>565</v>
      </c>
      <c r="S908" s="259" t="s">
        <v>565</v>
      </c>
      <c r="T908" s="259" t="s">
        <v>565</v>
      </c>
      <c r="U908" s="259" t="s">
        <v>565</v>
      </c>
      <c r="V908" s="260" t="s">
        <v>565</v>
      </c>
      <c r="W908" s="260" t="s">
        <v>565</v>
      </c>
      <c r="X908" s="259" t="s">
        <v>565</v>
      </c>
      <c r="Y908" s="259" t="s">
        <v>565</v>
      </c>
      <c r="Z908" s="259" t="s">
        <v>565</v>
      </c>
      <c r="AA908" s="259" t="s">
        <v>565</v>
      </c>
      <c r="AB908" s="259" t="s">
        <v>565</v>
      </c>
      <c r="AC908" s="259" t="s">
        <v>565</v>
      </c>
      <c r="AD908" s="259" t="s">
        <v>565</v>
      </c>
      <c r="AE908" s="259" t="s">
        <v>565</v>
      </c>
      <c r="AF908" s="259" t="s">
        <v>565</v>
      </c>
      <c r="AG908" s="259" t="s">
        <v>565</v>
      </c>
      <c r="AH908" s="259" t="s">
        <v>565</v>
      </c>
      <c r="AI908" s="259" t="s">
        <v>565</v>
      </c>
      <c r="AJ908" s="259" t="s">
        <v>565</v>
      </c>
      <c r="AK908" s="259" t="s">
        <v>565</v>
      </c>
      <c r="AL908" s="259" t="s">
        <v>565</v>
      </c>
      <c r="AM908" s="259" t="s">
        <v>565</v>
      </c>
      <c r="AN908" s="259" t="s">
        <v>565</v>
      </c>
      <c r="AO908" s="259" t="s">
        <v>565</v>
      </c>
      <c r="AP908" s="259" t="s">
        <v>565</v>
      </c>
      <c r="AQ908" s="259" t="s">
        <v>565</v>
      </c>
      <c r="AR908" s="259" t="s">
        <v>565</v>
      </c>
      <c r="AS908" s="259" t="s">
        <v>565</v>
      </c>
      <c r="AT908" s="259" t="s">
        <v>565</v>
      </c>
      <c r="AU908" s="259" t="s">
        <v>565</v>
      </c>
      <c r="AV908" s="259" t="s">
        <v>565</v>
      </c>
      <c r="AW908" s="259" t="s">
        <v>565</v>
      </c>
      <c r="AX908" s="259" t="s">
        <v>565</v>
      </c>
      <c r="AY908" s="259" t="s">
        <v>565</v>
      </c>
      <c r="AZ908" s="259" t="s">
        <v>565</v>
      </c>
      <c r="BA908" s="259" t="s">
        <v>565</v>
      </c>
    </row>
    <row r="909" spans="4:53">
      <c r="D909" s="259" t="s">
        <v>565</v>
      </c>
      <c r="E909" s="259" t="s">
        <v>565</v>
      </c>
      <c r="F909" s="259" t="s">
        <v>565</v>
      </c>
      <c r="G909" s="259" t="s">
        <v>565</v>
      </c>
      <c r="H909" s="259" t="s">
        <v>565</v>
      </c>
      <c r="I909" s="259" t="s">
        <v>565</v>
      </c>
      <c r="J909" s="259" t="s">
        <v>565</v>
      </c>
      <c r="K909" s="259" t="s">
        <v>565</v>
      </c>
      <c r="L909" s="259" t="s">
        <v>565</v>
      </c>
      <c r="M909" s="259" t="s">
        <v>565</v>
      </c>
      <c r="N909" s="259" t="s">
        <v>565</v>
      </c>
      <c r="O909" s="259" t="s">
        <v>565</v>
      </c>
      <c r="P909" s="259" t="s">
        <v>565</v>
      </c>
      <c r="Q909" s="259" t="s">
        <v>565</v>
      </c>
      <c r="R909" s="259" t="s">
        <v>565</v>
      </c>
      <c r="S909" s="259" t="s">
        <v>565</v>
      </c>
      <c r="T909" s="259" t="s">
        <v>565</v>
      </c>
      <c r="U909" s="259" t="s">
        <v>565</v>
      </c>
      <c r="V909" s="260" t="s">
        <v>565</v>
      </c>
      <c r="W909" s="260" t="s">
        <v>565</v>
      </c>
      <c r="X909" s="259" t="s">
        <v>565</v>
      </c>
      <c r="Y909" s="259" t="s">
        <v>565</v>
      </c>
      <c r="Z909" s="259" t="s">
        <v>565</v>
      </c>
      <c r="AA909" s="259" t="s">
        <v>565</v>
      </c>
      <c r="AB909" s="259" t="s">
        <v>565</v>
      </c>
      <c r="AC909" s="259" t="s">
        <v>565</v>
      </c>
      <c r="AD909" s="259" t="s">
        <v>565</v>
      </c>
      <c r="AE909" s="259" t="s">
        <v>565</v>
      </c>
      <c r="AF909" s="259" t="s">
        <v>565</v>
      </c>
      <c r="AG909" s="259" t="s">
        <v>565</v>
      </c>
      <c r="AH909" s="259" t="s">
        <v>565</v>
      </c>
      <c r="AI909" s="259" t="s">
        <v>565</v>
      </c>
      <c r="AJ909" s="259" t="s">
        <v>565</v>
      </c>
      <c r="AK909" s="259" t="s">
        <v>565</v>
      </c>
      <c r="AL909" s="259" t="s">
        <v>565</v>
      </c>
      <c r="AM909" s="259" t="s">
        <v>565</v>
      </c>
      <c r="AN909" s="259" t="s">
        <v>565</v>
      </c>
      <c r="AO909" s="259" t="s">
        <v>565</v>
      </c>
      <c r="AP909" s="259" t="s">
        <v>565</v>
      </c>
      <c r="AQ909" s="259" t="s">
        <v>565</v>
      </c>
      <c r="AR909" s="259" t="s">
        <v>565</v>
      </c>
      <c r="AS909" s="259" t="s">
        <v>565</v>
      </c>
      <c r="AT909" s="259" t="s">
        <v>565</v>
      </c>
      <c r="AU909" s="259" t="s">
        <v>565</v>
      </c>
      <c r="AV909" s="259" t="s">
        <v>565</v>
      </c>
      <c r="AW909" s="259" t="s">
        <v>565</v>
      </c>
      <c r="AX909" s="259" t="s">
        <v>565</v>
      </c>
      <c r="AY909" s="259" t="s">
        <v>565</v>
      </c>
      <c r="AZ909" s="259" t="s">
        <v>565</v>
      </c>
      <c r="BA909" s="259" t="s">
        <v>565</v>
      </c>
    </row>
    <row r="910" spans="4:53">
      <c r="D910" s="259" t="s">
        <v>565</v>
      </c>
      <c r="E910" s="259" t="s">
        <v>565</v>
      </c>
      <c r="F910" s="259" t="s">
        <v>565</v>
      </c>
      <c r="G910" s="259" t="s">
        <v>565</v>
      </c>
      <c r="H910" s="259" t="s">
        <v>565</v>
      </c>
      <c r="I910" s="259" t="s">
        <v>565</v>
      </c>
      <c r="J910" s="259" t="s">
        <v>565</v>
      </c>
      <c r="K910" s="259" t="s">
        <v>565</v>
      </c>
      <c r="L910" s="259" t="s">
        <v>565</v>
      </c>
      <c r="M910" s="259" t="s">
        <v>565</v>
      </c>
      <c r="N910" s="259" t="s">
        <v>565</v>
      </c>
      <c r="O910" s="259" t="s">
        <v>565</v>
      </c>
      <c r="P910" s="259" t="s">
        <v>565</v>
      </c>
      <c r="Q910" s="259" t="s">
        <v>565</v>
      </c>
      <c r="R910" s="259" t="s">
        <v>565</v>
      </c>
      <c r="S910" s="259" t="s">
        <v>565</v>
      </c>
      <c r="T910" s="259" t="s">
        <v>565</v>
      </c>
      <c r="U910" s="259" t="s">
        <v>565</v>
      </c>
      <c r="V910" s="260" t="s">
        <v>565</v>
      </c>
      <c r="W910" s="260" t="s">
        <v>565</v>
      </c>
      <c r="X910" s="259" t="s">
        <v>565</v>
      </c>
      <c r="Y910" s="259" t="s">
        <v>565</v>
      </c>
      <c r="Z910" s="259" t="s">
        <v>565</v>
      </c>
      <c r="AA910" s="259" t="s">
        <v>565</v>
      </c>
      <c r="AB910" s="259" t="s">
        <v>565</v>
      </c>
      <c r="AC910" s="259" t="s">
        <v>565</v>
      </c>
      <c r="AD910" s="259" t="s">
        <v>565</v>
      </c>
      <c r="AE910" s="259" t="s">
        <v>565</v>
      </c>
      <c r="AF910" s="259" t="s">
        <v>565</v>
      </c>
      <c r="AG910" s="259" t="s">
        <v>565</v>
      </c>
      <c r="AH910" s="259" t="s">
        <v>565</v>
      </c>
      <c r="AI910" s="259" t="s">
        <v>565</v>
      </c>
      <c r="AJ910" s="259" t="s">
        <v>565</v>
      </c>
      <c r="AK910" s="259" t="s">
        <v>565</v>
      </c>
      <c r="AL910" s="259" t="s">
        <v>565</v>
      </c>
      <c r="AM910" s="259" t="s">
        <v>565</v>
      </c>
      <c r="AN910" s="259" t="s">
        <v>565</v>
      </c>
      <c r="AO910" s="259" t="s">
        <v>565</v>
      </c>
      <c r="AP910" s="259" t="s">
        <v>565</v>
      </c>
      <c r="AQ910" s="259" t="s">
        <v>565</v>
      </c>
      <c r="AR910" s="259" t="s">
        <v>565</v>
      </c>
      <c r="AS910" s="259" t="s">
        <v>565</v>
      </c>
      <c r="AT910" s="259" t="s">
        <v>565</v>
      </c>
      <c r="AU910" s="259" t="s">
        <v>565</v>
      </c>
      <c r="AV910" s="259" t="s">
        <v>565</v>
      </c>
      <c r="AW910" s="259" t="s">
        <v>565</v>
      </c>
      <c r="AX910" s="259" t="s">
        <v>565</v>
      </c>
      <c r="AY910" s="259" t="s">
        <v>565</v>
      </c>
      <c r="AZ910" s="259" t="s">
        <v>565</v>
      </c>
      <c r="BA910" s="259" t="s">
        <v>565</v>
      </c>
    </row>
    <row r="911" spans="4:53">
      <c r="D911" s="259" t="s">
        <v>565</v>
      </c>
      <c r="E911" s="259" t="s">
        <v>565</v>
      </c>
      <c r="F911" s="259" t="s">
        <v>565</v>
      </c>
      <c r="G911" s="259" t="s">
        <v>565</v>
      </c>
      <c r="H911" s="259" t="s">
        <v>565</v>
      </c>
      <c r="I911" s="259" t="s">
        <v>565</v>
      </c>
      <c r="J911" s="259" t="s">
        <v>565</v>
      </c>
      <c r="K911" s="259" t="s">
        <v>565</v>
      </c>
      <c r="L911" s="259" t="s">
        <v>565</v>
      </c>
      <c r="M911" s="259" t="s">
        <v>565</v>
      </c>
      <c r="N911" s="259" t="s">
        <v>565</v>
      </c>
      <c r="O911" s="259" t="s">
        <v>565</v>
      </c>
      <c r="P911" s="259" t="s">
        <v>565</v>
      </c>
      <c r="Q911" s="259" t="s">
        <v>565</v>
      </c>
      <c r="R911" s="259" t="s">
        <v>565</v>
      </c>
      <c r="S911" s="259" t="s">
        <v>565</v>
      </c>
      <c r="T911" s="259" t="s">
        <v>565</v>
      </c>
      <c r="U911" s="259" t="s">
        <v>565</v>
      </c>
      <c r="V911" s="260" t="s">
        <v>565</v>
      </c>
      <c r="W911" s="260" t="s">
        <v>565</v>
      </c>
      <c r="X911" s="259" t="s">
        <v>565</v>
      </c>
      <c r="Y911" s="259" t="s">
        <v>565</v>
      </c>
      <c r="Z911" s="259" t="s">
        <v>565</v>
      </c>
      <c r="AA911" s="259" t="s">
        <v>565</v>
      </c>
      <c r="AB911" s="259" t="s">
        <v>565</v>
      </c>
      <c r="AC911" s="259" t="s">
        <v>565</v>
      </c>
      <c r="AD911" s="259" t="s">
        <v>565</v>
      </c>
      <c r="AE911" s="259" t="s">
        <v>565</v>
      </c>
      <c r="AF911" s="259" t="s">
        <v>565</v>
      </c>
      <c r="AG911" s="259" t="s">
        <v>565</v>
      </c>
      <c r="AH911" s="259" t="s">
        <v>565</v>
      </c>
      <c r="AI911" s="259" t="s">
        <v>565</v>
      </c>
      <c r="AJ911" s="259" t="s">
        <v>565</v>
      </c>
      <c r="AK911" s="259" t="s">
        <v>565</v>
      </c>
      <c r="AL911" s="259" t="s">
        <v>565</v>
      </c>
      <c r="AM911" s="259" t="s">
        <v>565</v>
      </c>
      <c r="AN911" s="259" t="s">
        <v>565</v>
      </c>
      <c r="AO911" s="259" t="s">
        <v>565</v>
      </c>
      <c r="AP911" s="259" t="s">
        <v>565</v>
      </c>
      <c r="AQ911" s="259" t="s">
        <v>565</v>
      </c>
      <c r="AR911" s="259" t="s">
        <v>565</v>
      </c>
      <c r="AS911" s="259" t="s">
        <v>565</v>
      </c>
      <c r="AT911" s="259" t="s">
        <v>565</v>
      </c>
      <c r="AU911" s="259" t="s">
        <v>565</v>
      </c>
      <c r="AV911" s="259" t="s">
        <v>565</v>
      </c>
      <c r="AW911" s="259" t="s">
        <v>565</v>
      </c>
      <c r="AX911" s="259" t="s">
        <v>565</v>
      </c>
      <c r="AY911" s="259" t="s">
        <v>565</v>
      </c>
      <c r="AZ911" s="259" t="s">
        <v>565</v>
      </c>
      <c r="BA911" s="259" t="s">
        <v>565</v>
      </c>
    </row>
    <row r="912" spans="4:53">
      <c r="D912" s="259" t="s">
        <v>565</v>
      </c>
      <c r="E912" s="259" t="s">
        <v>565</v>
      </c>
      <c r="F912" s="259" t="s">
        <v>565</v>
      </c>
      <c r="G912" s="259" t="s">
        <v>565</v>
      </c>
      <c r="H912" s="259" t="s">
        <v>565</v>
      </c>
      <c r="I912" s="259" t="s">
        <v>565</v>
      </c>
      <c r="J912" s="259" t="s">
        <v>565</v>
      </c>
      <c r="K912" s="259" t="s">
        <v>565</v>
      </c>
      <c r="L912" s="259" t="s">
        <v>565</v>
      </c>
      <c r="M912" s="259" t="s">
        <v>565</v>
      </c>
      <c r="N912" s="259" t="s">
        <v>565</v>
      </c>
      <c r="O912" s="259" t="s">
        <v>565</v>
      </c>
      <c r="P912" s="259" t="s">
        <v>565</v>
      </c>
      <c r="Q912" s="259" t="s">
        <v>565</v>
      </c>
      <c r="R912" s="259" t="s">
        <v>565</v>
      </c>
      <c r="S912" s="259" t="s">
        <v>565</v>
      </c>
      <c r="T912" s="259" t="s">
        <v>565</v>
      </c>
      <c r="U912" s="259" t="s">
        <v>565</v>
      </c>
      <c r="V912" s="260" t="s">
        <v>565</v>
      </c>
      <c r="W912" s="260" t="s">
        <v>565</v>
      </c>
      <c r="X912" s="259" t="s">
        <v>565</v>
      </c>
      <c r="Y912" s="259" t="s">
        <v>565</v>
      </c>
      <c r="Z912" s="259" t="s">
        <v>565</v>
      </c>
      <c r="AA912" s="259" t="s">
        <v>565</v>
      </c>
      <c r="AB912" s="259" t="s">
        <v>565</v>
      </c>
      <c r="AC912" s="259" t="s">
        <v>565</v>
      </c>
      <c r="AD912" s="259" t="s">
        <v>565</v>
      </c>
      <c r="AE912" s="259" t="s">
        <v>565</v>
      </c>
      <c r="AF912" s="259" t="s">
        <v>565</v>
      </c>
      <c r="AG912" s="259" t="s">
        <v>565</v>
      </c>
      <c r="AH912" s="259" t="s">
        <v>565</v>
      </c>
      <c r="AI912" s="259" t="s">
        <v>565</v>
      </c>
      <c r="AJ912" s="259" t="s">
        <v>565</v>
      </c>
      <c r="AK912" s="259" t="s">
        <v>565</v>
      </c>
      <c r="AL912" s="259" t="s">
        <v>565</v>
      </c>
      <c r="AM912" s="259" t="s">
        <v>565</v>
      </c>
      <c r="AN912" s="259" t="s">
        <v>565</v>
      </c>
      <c r="AO912" s="259" t="s">
        <v>565</v>
      </c>
      <c r="AP912" s="259" t="s">
        <v>565</v>
      </c>
      <c r="AQ912" s="259" t="s">
        <v>565</v>
      </c>
      <c r="AR912" s="259" t="s">
        <v>565</v>
      </c>
      <c r="AS912" s="259" t="s">
        <v>565</v>
      </c>
      <c r="AT912" s="259" t="s">
        <v>565</v>
      </c>
      <c r="AU912" s="259" t="s">
        <v>565</v>
      </c>
      <c r="AV912" s="259" t="s">
        <v>565</v>
      </c>
      <c r="AW912" s="259" t="s">
        <v>565</v>
      </c>
      <c r="AX912" s="259" t="s">
        <v>565</v>
      </c>
      <c r="AY912" s="259" t="s">
        <v>565</v>
      </c>
      <c r="AZ912" s="259" t="s">
        <v>565</v>
      </c>
      <c r="BA912" s="259" t="s">
        <v>565</v>
      </c>
    </row>
    <row r="913" spans="4:53">
      <c r="D913" s="259" t="s">
        <v>565</v>
      </c>
      <c r="E913" s="259" t="s">
        <v>565</v>
      </c>
      <c r="F913" s="259" t="s">
        <v>565</v>
      </c>
      <c r="G913" s="259" t="s">
        <v>565</v>
      </c>
      <c r="H913" s="259" t="s">
        <v>565</v>
      </c>
      <c r="I913" s="259" t="s">
        <v>565</v>
      </c>
      <c r="J913" s="259" t="s">
        <v>565</v>
      </c>
      <c r="K913" s="259" t="s">
        <v>565</v>
      </c>
      <c r="L913" s="259" t="s">
        <v>565</v>
      </c>
      <c r="M913" s="259" t="s">
        <v>565</v>
      </c>
      <c r="N913" s="259" t="s">
        <v>565</v>
      </c>
      <c r="O913" s="259" t="s">
        <v>565</v>
      </c>
      <c r="P913" s="259" t="s">
        <v>565</v>
      </c>
      <c r="Q913" s="259" t="s">
        <v>565</v>
      </c>
      <c r="R913" s="259" t="s">
        <v>565</v>
      </c>
      <c r="S913" s="259" t="s">
        <v>565</v>
      </c>
      <c r="T913" s="259" t="s">
        <v>565</v>
      </c>
      <c r="U913" s="259" t="s">
        <v>565</v>
      </c>
      <c r="V913" s="260" t="s">
        <v>565</v>
      </c>
      <c r="W913" s="260" t="s">
        <v>565</v>
      </c>
      <c r="X913" s="259" t="s">
        <v>565</v>
      </c>
      <c r="Y913" s="259" t="s">
        <v>565</v>
      </c>
      <c r="Z913" s="259" t="s">
        <v>565</v>
      </c>
      <c r="AA913" s="259" t="s">
        <v>565</v>
      </c>
      <c r="AB913" s="259" t="s">
        <v>565</v>
      </c>
      <c r="AC913" s="259" t="s">
        <v>565</v>
      </c>
      <c r="AD913" s="259" t="s">
        <v>565</v>
      </c>
      <c r="AE913" s="259" t="s">
        <v>565</v>
      </c>
      <c r="AF913" s="259" t="s">
        <v>565</v>
      </c>
      <c r="AG913" s="259" t="s">
        <v>565</v>
      </c>
      <c r="AH913" s="259" t="s">
        <v>565</v>
      </c>
      <c r="AI913" s="259" t="s">
        <v>565</v>
      </c>
      <c r="AJ913" s="259" t="s">
        <v>565</v>
      </c>
      <c r="AK913" s="259" t="s">
        <v>565</v>
      </c>
      <c r="AL913" s="259" t="s">
        <v>565</v>
      </c>
      <c r="AM913" s="259" t="s">
        <v>565</v>
      </c>
      <c r="AN913" s="259" t="s">
        <v>565</v>
      </c>
      <c r="AO913" s="259" t="s">
        <v>565</v>
      </c>
      <c r="AP913" s="259" t="s">
        <v>565</v>
      </c>
      <c r="AQ913" s="259" t="s">
        <v>565</v>
      </c>
      <c r="AR913" s="259" t="s">
        <v>565</v>
      </c>
      <c r="AS913" s="259" t="s">
        <v>565</v>
      </c>
      <c r="AT913" s="259" t="s">
        <v>565</v>
      </c>
      <c r="AU913" s="259" t="s">
        <v>565</v>
      </c>
      <c r="AV913" s="259" t="s">
        <v>565</v>
      </c>
      <c r="AW913" s="259" t="s">
        <v>565</v>
      </c>
      <c r="AX913" s="259" t="s">
        <v>565</v>
      </c>
      <c r="AY913" s="259" t="s">
        <v>565</v>
      </c>
      <c r="AZ913" s="259" t="s">
        <v>565</v>
      </c>
      <c r="BA913" s="259" t="s">
        <v>565</v>
      </c>
    </row>
    <row r="914" spans="4:53">
      <c r="D914" s="259" t="s">
        <v>565</v>
      </c>
      <c r="E914" s="259" t="s">
        <v>565</v>
      </c>
      <c r="F914" s="259" t="s">
        <v>565</v>
      </c>
      <c r="G914" s="259" t="s">
        <v>565</v>
      </c>
      <c r="H914" s="259" t="s">
        <v>565</v>
      </c>
      <c r="I914" s="259" t="s">
        <v>565</v>
      </c>
      <c r="J914" s="259" t="s">
        <v>565</v>
      </c>
      <c r="K914" s="259" t="s">
        <v>565</v>
      </c>
      <c r="L914" s="259" t="s">
        <v>565</v>
      </c>
      <c r="M914" s="259" t="s">
        <v>565</v>
      </c>
      <c r="N914" s="259" t="s">
        <v>565</v>
      </c>
      <c r="O914" s="259" t="s">
        <v>565</v>
      </c>
      <c r="P914" s="259" t="s">
        <v>565</v>
      </c>
      <c r="Q914" s="259" t="s">
        <v>565</v>
      </c>
      <c r="R914" s="259" t="s">
        <v>565</v>
      </c>
      <c r="S914" s="259" t="s">
        <v>565</v>
      </c>
      <c r="T914" s="259" t="s">
        <v>565</v>
      </c>
      <c r="U914" s="259" t="s">
        <v>565</v>
      </c>
      <c r="V914" s="260" t="s">
        <v>565</v>
      </c>
      <c r="W914" s="260" t="s">
        <v>565</v>
      </c>
      <c r="X914" s="259" t="s">
        <v>565</v>
      </c>
      <c r="Y914" s="259" t="s">
        <v>565</v>
      </c>
      <c r="Z914" s="259" t="s">
        <v>565</v>
      </c>
      <c r="AA914" s="259" t="s">
        <v>565</v>
      </c>
      <c r="AB914" s="259" t="s">
        <v>565</v>
      </c>
      <c r="AC914" s="259" t="s">
        <v>565</v>
      </c>
      <c r="AD914" s="259" t="s">
        <v>565</v>
      </c>
      <c r="AE914" s="259" t="s">
        <v>565</v>
      </c>
      <c r="AF914" s="259" t="s">
        <v>565</v>
      </c>
      <c r="AG914" s="259" t="s">
        <v>565</v>
      </c>
      <c r="AH914" s="259" t="s">
        <v>565</v>
      </c>
      <c r="AI914" s="259" t="s">
        <v>565</v>
      </c>
      <c r="AJ914" s="259" t="s">
        <v>565</v>
      </c>
      <c r="AK914" s="259" t="s">
        <v>565</v>
      </c>
      <c r="AL914" s="259" t="s">
        <v>565</v>
      </c>
      <c r="AM914" s="259" t="s">
        <v>565</v>
      </c>
      <c r="AN914" s="259" t="s">
        <v>565</v>
      </c>
      <c r="AO914" s="259" t="s">
        <v>565</v>
      </c>
      <c r="AP914" s="259" t="s">
        <v>565</v>
      </c>
      <c r="AQ914" s="259" t="s">
        <v>565</v>
      </c>
      <c r="AR914" s="259" t="s">
        <v>565</v>
      </c>
      <c r="AS914" s="259" t="s">
        <v>565</v>
      </c>
      <c r="AT914" s="259" t="s">
        <v>565</v>
      </c>
      <c r="AU914" s="259" t="s">
        <v>565</v>
      </c>
      <c r="AV914" s="259" t="s">
        <v>565</v>
      </c>
      <c r="AW914" s="259" t="s">
        <v>565</v>
      </c>
      <c r="AX914" s="259" t="s">
        <v>565</v>
      </c>
      <c r="AY914" s="259" t="s">
        <v>565</v>
      </c>
      <c r="AZ914" s="259" t="s">
        <v>565</v>
      </c>
      <c r="BA914" s="259" t="s">
        <v>565</v>
      </c>
    </row>
    <row r="915" spans="4:53">
      <c r="D915" s="259" t="s">
        <v>565</v>
      </c>
      <c r="E915" s="259" t="s">
        <v>565</v>
      </c>
      <c r="F915" s="259" t="s">
        <v>565</v>
      </c>
      <c r="G915" s="259" t="s">
        <v>565</v>
      </c>
      <c r="H915" s="259" t="s">
        <v>565</v>
      </c>
      <c r="I915" s="259" t="s">
        <v>565</v>
      </c>
      <c r="J915" s="259" t="s">
        <v>565</v>
      </c>
      <c r="K915" s="259" t="s">
        <v>565</v>
      </c>
      <c r="L915" s="259" t="s">
        <v>565</v>
      </c>
      <c r="M915" s="259" t="s">
        <v>565</v>
      </c>
      <c r="N915" s="259" t="s">
        <v>565</v>
      </c>
      <c r="O915" s="259" t="s">
        <v>565</v>
      </c>
      <c r="P915" s="259" t="s">
        <v>565</v>
      </c>
      <c r="Q915" s="259" t="s">
        <v>565</v>
      </c>
      <c r="R915" s="259" t="s">
        <v>565</v>
      </c>
      <c r="S915" s="259" t="s">
        <v>565</v>
      </c>
      <c r="T915" s="259" t="s">
        <v>565</v>
      </c>
      <c r="U915" s="259" t="s">
        <v>565</v>
      </c>
      <c r="V915" s="260" t="s">
        <v>565</v>
      </c>
      <c r="W915" s="260" t="s">
        <v>565</v>
      </c>
      <c r="X915" s="259" t="s">
        <v>565</v>
      </c>
      <c r="Y915" s="259" t="s">
        <v>565</v>
      </c>
      <c r="Z915" s="259" t="s">
        <v>565</v>
      </c>
      <c r="AA915" s="259" t="s">
        <v>565</v>
      </c>
      <c r="AB915" s="259" t="s">
        <v>565</v>
      </c>
      <c r="AC915" s="259" t="s">
        <v>565</v>
      </c>
      <c r="AD915" s="259" t="s">
        <v>565</v>
      </c>
      <c r="AE915" s="259" t="s">
        <v>565</v>
      </c>
      <c r="AF915" s="259" t="s">
        <v>565</v>
      </c>
      <c r="AG915" s="259" t="s">
        <v>565</v>
      </c>
      <c r="AH915" s="259" t="s">
        <v>565</v>
      </c>
      <c r="AI915" s="259" t="s">
        <v>565</v>
      </c>
      <c r="AJ915" s="259" t="s">
        <v>565</v>
      </c>
      <c r="AK915" s="259" t="s">
        <v>565</v>
      </c>
      <c r="AL915" s="259" t="s">
        <v>565</v>
      </c>
      <c r="AM915" s="259" t="s">
        <v>565</v>
      </c>
      <c r="AN915" s="259" t="s">
        <v>565</v>
      </c>
      <c r="AO915" s="259" t="s">
        <v>565</v>
      </c>
      <c r="AP915" s="259" t="s">
        <v>565</v>
      </c>
      <c r="AQ915" s="259" t="s">
        <v>565</v>
      </c>
      <c r="AR915" s="259" t="s">
        <v>565</v>
      </c>
      <c r="AS915" s="259" t="s">
        <v>565</v>
      </c>
      <c r="AT915" s="259" t="s">
        <v>565</v>
      </c>
      <c r="AU915" s="259" t="s">
        <v>565</v>
      </c>
      <c r="AV915" s="259" t="s">
        <v>565</v>
      </c>
      <c r="AW915" s="259" t="s">
        <v>565</v>
      </c>
      <c r="AX915" s="259" t="s">
        <v>565</v>
      </c>
      <c r="AY915" s="259" t="s">
        <v>565</v>
      </c>
      <c r="AZ915" s="259" t="s">
        <v>565</v>
      </c>
      <c r="BA915" s="259" t="s">
        <v>565</v>
      </c>
    </row>
    <row r="916" spans="4:53">
      <c r="D916" s="259" t="s">
        <v>565</v>
      </c>
      <c r="E916" s="259" t="s">
        <v>565</v>
      </c>
      <c r="F916" s="259" t="s">
        <v>565</v>
      </c>
      <c r="G916" s="259" t="s">
        <v>565</v>
      </c>
      <c r="H916" s="259" t="s">
        <v>565</v>
      </c>
      <c r="I916" s="259" t="s">
        <v>565</v>
      </c>
      <c r="J916" s="259" t="s">
        <v>565</v>
      </c>
      <c r="K916" s="259" t="s">
        <v>565</v>
      </c>
      <c r="L916" s="259" t="s">
        <v>565</v>
      </c>
      <c r="M916" s="259" t="s">
        <v>565</v>
      </c>
      <c r="N916" s="259" t="s">
        <v>565</v>
      </c>
      <c r="O916" s="259" t="s">
        <v>565</v>
      </c>
      <c r="P916" s="259" t="s">
        <v>565</v>
      </c>
      <c r="Q916" s="259" t="s">
        <v>565</v>
      </c>
      <c r="R916" s="259" t="s">
        <v>565</v>
      </c>
      <c r="S916" s="259" t="s">
        <v>565</v>
      </c>
      <c r="T916" s="259" t="s">
        <v>565</v>
      </c>
      <c r="U916" s="259" t="s">
        <v>565</v>
      </c>
      <c r="V916" s="260" t="s">
        <v>565</v>
      </c>
      <c r="W916" s="260" t="s">
        <v>565</v>
      </c>
      <c r="X916" s="259" t="s">
        <v>565</v>
      </c>
      <c r="Y916" s="259" t="s">
        <v>565</v>
      </c>
      <c r="Z916" s="259" t="s">
        <v>565</v>
      </c>
      <c r="AA916" s="259" t="s">
        <v>565</v>
      </c>
      <c r="AB916" s="259" t="s">
        <v>565</v>
      </c>
      <c r="AC916" s="259" t="s">
        <v>565</v>
      </c>
      <c r="AD916" s="259" t="s">
        <v>565</v>
      </c>
      <c r="AE916" s="259" t="s">
        <v>565</v>
      </c>
      <c r="AF916" s="259" t="s">
        <v>565</v>
      </c>
      <c r="AG916" s="259" t="s">
        <v>565</v>
      </c>
      <c r="AH916" s="259" t="s">
        <v>565</v>
      </c>
      <c r="AI916" s="259" t="s">
        <v>565</v>
      </c>
      <c r="AJ916" s="259" t="s">
        <v>565</v>
      </c>
      <c r="AK916" s="259" t="s">
        <v>565</v>
      </c>
      <c r="AL916" s="259" t="s">
        <v>565</v>
      </c>
      <c r="AM916" s="259" t="s">
        <v>565</v>
      </c>
      <c r="AN916" s="259" t="s">
        <v>565</v>
      </c>
      <c r="AO916" s="259" t="s">
        <v>565</v>
      </c>
      <c r="AP916" s="259" t="s">
        <v>565</v>
      </c>
      <c r="AQ916" s="259" t="s">
        <v>565</v>
      </c>
      <c r="AR916" s="259" t="s">
        <v>565</v>
      </c>
      <c r="AS916" s="259" t="s">
        <v>565</v>
      </c>
      <c r="AT916" s="259" t="s">
        <v>565</v>
      </c>
      <c r="AU916" s="259" t="s">
        <v>565</v>
      </c>
      <c r="AV916" s="259" t="s">
        <v>565</v>
      </c>
      <c r="AW916" s="259" t="s">
        <v>565</v>
      </c>
      <c r="AX916" s="259" t="s">
        <v>565</v>
      </c>
      <c r="AY916" s="259" t="s">
        <v>565</v>
      </c>
      <c r="AZ916" s="259" t="s">
        <v>565</v>
      </c>
      <c r="BA916" s="259" t="s">
        <v>565</v>
      </c>
    </row>
    <row r="917" spans="4:53">
      <c r="D917" s="259" t="s">
        <v>565</v>
      </c>
      <c r="E917" s="259" t="s">
        <v>565</v>
      </c>
      <c r="F917" s="259" t="s">
        <v>565</v>
      </c>
      <c r="G917" s="259" t="s">
        <v>565</v>
      </c>
      <c r="H917" s="259" t="s">
        <v>565</v>
      </c>
      <c r="I917" s="259" t="s">
        <v>565</v>
      </c>
      <c r="J917" s="259" t="s">
        <v>565</v>
      </c>
      <c r="K917" s="259" t="s">
        <v>565</v>
      </c>
      <c r="L917" s="259" t="s">
        <v>565</v>
      </c>
      <c r="M917" s="259" t="s">
        <v>565</v>
      </c>
      <c r="N917" s="259" t="s">
        <v>565</v>
      </c>
      <c r="O917" s="259" t="s">
        <v>565</v>
      </c>
      <c r="P917" s="259" t="s">
        <v>565</v>
      </c>
      <c r="Q917" s="259" t="s">
        <v>565</v>
      </c>
      <c r="R917" s="259" t="s">
        <v>565</v>
      </c>
      <c r="S917" s="259" t="s">
        <v>565</v>
      </c>
      <c r="T917" s="259" t="s">
        <v>565</v>
      </c>
      <c r="U917" s="259" t="s">
        <v>565</v>
      </c>
      <c r="V917" s="260" t="s">
        <v>565</v>
      </c>
      <c r="W917" s="260" t="s">
        <v>565</v>
      </c>
      <c r="X917" s="259" t="s">
        <v>565</v>
      </c>
      <c r="Y917" s="259" t="s">
        <v>565</v>
      </c>
      <c r="Z917" s="259" t="s">
        <v>565</v>
      </c>
      <c r="AA917" s="259" t="s">
        <v>565</v>
      </c>
      <c r="AB917" s="259" t="s">
        <v>565</v>
      </c>
      <c r="AC917" s="259" t="s">
        <v>565</v>
      </c>
      <c r="AD917" s="259" t="s">
        <v>565</v>
      </c>
      <c r="AE917" s="259" t="s">
        <v>565</v>
      </c>
      <c r="AF917" s="259" t="s">
        <v>565</v>
      </c>
      <c r="AG917" s="259" t="s">
        <v>565</v>
      </c>
      <c r="AH917" s="259" t="s">
        <v>565</v>
      </c>
      <c r="AI917" s="259" t="s">
        <v>565</v>
      </c>
      <c r="AJ917" s="259" t="s">
        <v>565</v>
      </c>
      <c r="AK917" s="259" t="s">
        <v>565</v>
      </c>
      <c r="AL917" s="259" t="s">
        <v>565</v>
      </c>
      <c r="AM917" s="259" t="s">
        <v>565</v>
      </c>
      <c r="AN917" s="259" t="s">
        <v>565</v>
      </c>
      <c r="AO917" s="259" t="s">
        <v>565</v>
      </c>
      <c r="AP917" s="259" t="s">
        <v>565</v>
      </c>
      <c r="AQ917" s="259" t="s">
        <v>565</v>
      </c>
      <c r="AR917" s="259" t="s">
        <v>565</v>
      </c>
      <c r="AS917" s="259" t="s">
        <v>565</v>
      </c>
      <c r="AT917" s="259" t="s">
        <v>565</v>
      </c>
      <c r="AU917" s="259" t="s">
        <v>565</v>
      </c>
      <c r="AV917" s="259" t="s">
        <v>565</v>
      </c>
      <c r="AW917" s="259" t="s">
        <v>565</v>
      </c>
      <c r="AX917" s="259" t="s">
        <v>565</v>
      </c>
      <c r="AY917" s="259" t="s">
        <v>565</v>
      </c>
      <c r="AZ917" s="259" t="s">
        <v>565</v>
      </c>
      <c r="BA917" s="259" t="s">
        <v>565</v>
      </c>
    </row>
    <row r="918" spans="4:53">
      <c r="D918" s="259" t="s">
        <v>565</v>
      </c>
      <c r="E918" s="259" t="s">
        <v>565</v>
      </c>
      <c r="F918" s="259" t="s">
        <v>565</v>
      </c>
      <c r="G918" s="259" t="s">
        <v>565</v>
      </c>
      <c r="H918" s="259" t="s">
        <v>565</v>
      </c>
      <c r="I918" s="259" t="s">
        <v>565</v>
      </c>
      <c r="J918" s="259" t="s">
        <v>565</v>
      </c>
      <c r="K918" s="259" t="s">
        <v>565</v>
      </c>
      <c r="L918" s="259" t="s">
        <v>565</v>
      </c>
      <c r="M918" s="259" t="s">
        <v>565</v>
      </c>
      <c r="N918" s="259" t="s">
        <v>565</v>
      </c>
      <c r="O918" s="259" t="s">
        <v>565</v>
      </c>
      <c r="P918" s="259" t="s">
        <v>565</v>
      </c>
      <c r="Q918" s="259" t="s">
        <v>565</v>
      </c>
      <c r="R918" s="259" t="s">
        <v>565</v>
      </c>
      <c r="S918" s="259" t="s">
        <v>565</v>
      </c>
      <c r="T918" s="259" t="s">
        <v>565</v>
      </c>
      <c r="U918" s="259" t="s">
        <v>565</v>
      </c>
      <c r="V918" s="260" t="s">
        <v>565</v>
      </c>
      <c r="W918" s="260" t="s">
        <v>565</v>
      </c>
      <c r="X918" s="259" t="s">
        <v>565</v>
      </c>
      <c r="Y918" s="259" t="s">
        <v>565</v>
      </c>
      <c r="Z918" s="259" t="s">
        <v>565</v>
      </c>
      <c r="AA918" s="259" t="s">
        <v>565</v>
      </c>
      <c r="AB918" s="259" t="s">
        <v>565</v>
      </c>
      <c r="AC918" s="259" t="s">
        <v>565</v>
      </c>
      <c r="AD918" s="259" t="s">
        <v>565</v>
      </c>
      <c r="AE918" s="259" t="s">
        <v>565</v>
      </c>
      <c r="AF918" s="259" t="s">
        <v>565</v>
      </c>
      <c r="AG918" s="259" t="s">
        <v>565</v>
      </c>
      <c r="AH918" s="259" t="s">
        <v>565</v>
      </c>
      <c r="AI918" s="259" t="s">
        <v>565</v>
      </c>
      <c r="AJ918" s="259" t="s">
        <v>565</v>
      </c>
      <c r="AK918" s="259" t="s">
        <v>565</v>
      </c>
      <c r="AL918" s="259" t="s">
        <v>565</v>
      </c>
      <c r="AM918" s="259" t="s">
        <v>565</v>
      </c>
      <c r="AN918" s="259" t="s">
        <v>565</v>
      </c>
      <c r="AO918" s="259" t="s">
        <v>565</v>
      </c>
      <c r="AP918" s="259" t="s">
        <v>565</v>
      </c>
      <c r="AQ918" s="259" t="s">
        <v>565</v>
      </c>
      <c r="AR918" s="259" t="s">
        <v>565</v>
      </c>
      <c r="AS918" s="259" t="s">
        <v>565</v>
      </c>
      <c r="AT918" s="259" t="s">
        <v>565</v>
      </c>
      <c r="AU918" s="259" t="s">
        <v>565</v>
      </c>
      <c r="AV918" s="259" t="s">
        <v>565</v>
      </c>
      <c r="AW918" s="259" t="s">
        <v>565</v>
      </c>
      <c r="AX918" s="259" t="s">
        <v>565</v>
      </c>
      <c r="AY918" s="259" t="s">
        <v>565</v>
      </c>
      <c r="AZ918" s="259" t="s">
        <v>565</v>
      </c>
      <c r="BA918" s="259" t="s">
        <v>565</v>
      </c>
    </row>
    <row r="919" spans="4:53">
      <c r="D919" s="259" t="s">
        <v>565</v>
      </c>
      <c r="E919" s="259" t="s">
        <v>565</v>
      </c>
      <c r="F919" s="259" t="s">
        <v>565</v>
      </c>
      <c r="G919" s="259" t="s">
        <v>565</v>
      </c>
      <c r="H919" s="259" t="s">
        <v>565</v>
      </c>
      <c r="I919" s="259" t="s">
        <v>565</v>
      </c>
      <c r="J919" s="259" t="s">
        <v>565</v>
      </c>
      <c r="K919" s="259" t="s">
        <v>565</v>
      </c>
      <c r="L919" s="259" t="s">
        <v>565</v>
      </c>
      <c r="M919" s="259" t="s">
        <v>565</v>
      </c>
      <c r="N919" s="259" t="s">
        <v>565</v>
      </c>
      <c r="O919" s="259" t="s">
        <v>565</v>
      </c>
      <c r="P919" s="259" t="s">
        <v>565</v>
      </c>
      <c r="Q919" s="259" t="s">
        <v>565</v>
      </c>
      <c r="R919" s="259" t="s">
        <v>565</v>
      </c>
      <c r="S919" s="259" t="s">
        <v>565</v>
      </c>
      <c r="T919" s="259" t="s">
        <v>565</v>
      </c>
      <c r="U919" s="259" t="s">
        <v>565</v>
      </c>
      <c r="V919" s="260" t="s">
        <v>565</v>
      </c>
      <c r="W919" s="260" t="s">
        <v>565</v>
      </c>
      <c r="X919" s="259" t="s">
        <v>565</v>
      </c>
      <c r="Y919" s="259" t="s">
        <v>565</v>
      </c>
      <c r="Z919" s="259" t="s">
        <v>565</v>
      </c>
      <c r="AA919" s="259" t="s">
        <v>565</v>
      </c>
      <c r="AB919" s="259" t="s">
        <v>565</v>
      </c>
      <c r="AC919" s="259" t="s">
        <v>565</v>
      </c>
      <c r="AD919" s="259" t="s">
        <v>565</v>
      </c>
      <c r="AE919" s="259" t="s">
        <v>565</v>
      </c>
      <c r="AF919" s="259" t="s">
        <v>565</v>
      </c>
      <c r="AG919" s="259" t="s">
        <v>565</v>
      </c>
      <c r="AH919" s="259" t="s">
        <v>565</v>
      </c>
      <c r="AI919" s="259" t="s">
        <v>565</v>
      </c>
      <c r="AJ919" s="259" t="s">
        <v>565</v>
      </c>
      <c r="AK919" s="259" t="s">
        <v>565</v>
      </c>
      <c r="AL919" s="259" t="s">
        <v>565</v>
      </c>
      <c r="AM919" s="259" t="s">
        <v>565</v>
      </c>
      <c r="AN919" s="259" t="s">
        <v>565</v>
      </c>
      <c r="AO919" s="259" t="s">
        <v>565</v>
      </c>
      <c r="AP919" s="259" t="s">
        <v>565</v>
      </c>
      <c r="AQ919" s="259" t="s">
        <v>565</v>
      </c>
      <c r="AR919" s="259" t="s">
        <v>565</v>
      </c>
      <c r="AS919" s="259" t="s">
        <v>565</v>
      </c>
      <c r="AT919" s="259" t="s">
        <v>565</v>
      </c>
      <c r="AU919" s="259" t="s">
        <v>565</v>
      </c>
      <c r="AV919" s="259" t="s">
        <v>565</v>
      </c>
      <c r="AW919" s="259" t="s">
        <v>565</v>
      </c>
      <c r="AX919" s="259" t="s">
        <v>565</v>
      </c>
      <c r="AY919" s="259" t="s">
        <v>565</v>
      </c>
      <c r="AZ919" s="259" t="s">
        <v>565</v>
      </c>
      <c r="BA919" s="259" t="s">
        <v>565</v>
      </c>
    </row>
    <row r="920" spans="4:53">
      <c r="D920" s="259" t="s">
        <v>565</v>
      </c>
      <c r="E920" s="259" t="s">
        <v>565</v>
      </c>
      <c r="F920" s="259" t="s">
        <v>565</v>
      </c>
      <c r="G920" s="259" t="s">
        <v>565</v>
      </c>
      <c r="H920" s="259" t="s">
        <v>565</v>
      </c>
      <c r="I920" s="259" t="s">
        <v>565</v>
      </c>
      <c r="J920" s="259" t="s">
        <v>565</v>
      </c>
      <c r="K920" s="259" t="s">
        <v>565</v>
      </c>
      <c r="L920" s="259" t="s">
        <v>565</v>
      </c>
      <c r="M920" s="259" t="s">
        <v>565</v>
      </c>
      <c r="N920" s="259" t="s">
        <v>565</v>
      </c>
      <c r="O920" s="259" t="s">
        <v>565</v>
      </c>
      <c r="P920" s="259" t="s">
        <v>565</v>
      </c>
      <c r="Q920" s="259" t="s">
        <v>565</v>
      </c>
      <c r="R920" s="259" t="s">
        <v>565</v>
      </c>
      <c r="S920" s="259" t="s">
        <v>565</v>
      </c>
      <c r="T920" s="259" t="s">
        <v>565</v>
      </c>
      <c r="U920" s="259" t="s">
        <v>565</v>
      </c>
      <c r="V920" s="260" t="s">
        <v>565</v>
      </c>
      <c r="W920" s="260" t="s">
        <v>565</v>
      </c>
      <c r="X920" s="259" t="s">
        <v>565</v>
      </c>
      <c r="Y920" s="259" t="s">
        <v>565</v>
      </c>
      <c r="Z920" s="259" t="s">
        <v>565</v>
      </c>
      <c r="AA920" s="259" t="s">
        <v>565</v>
      </c>
      <c r="AB920" s="259" t="s">
        <v>565</v>
      </c>
      <c r="AC920" s="259" t="s">
        <v>565</v>
      </c>
      <c r="AD920" s="259" t="s">
        <v>565</v>
      </c>
      <c r="AE920" s="259" t="s">
        <v>565</v>
      </c>
      <c r="AF920" s="259" t="s">
        <v>565</v>
      </c>
      <c r="AG920" s="259" t="s">
        <v>565</v>
      </c>
      <c r="AH920" s="259" t="s">
        <v>565</v>
      </c>
      <c r="AI920" s="259" t="s">
        <v>565</v>
      </c>
      <c r="AJ920" s="259" t="s">
        <v>565</v>
      </c>
      <c r="AK920" s="259" t="s">
        <v>565</v>
      </c>
      <c r="AL920" s="259" t="s">
        <v>565</v>
      </c>
      <c r="AM920" s="259" t="s">
        <v>565</v>
      </c>
      <c r="AN920" s="259" t="s">
        <v>565</v>
      </c>
      <c r="AO920" s="259" t="s">
        <v>565</v>
      </c>
      <c r="AP920" s="259" t="s">
        <v>565</v>
      </c>
      <c r="AQ920" s="259" t="s">
        <v>565</v>
      </c>
      <c r="AR920" s="259" t="s">
        <v>565</v>
      </c>
      <c r="AS920" s="259" t="s">
        <v>565</v>
      </c>
      <c r="AT920" s="259" t="s">
        <v>565</v>
      </c>
      <c r="AU920" s="259" t="s">
        <v>565</v>
      </c>
      <c r="AV920" s="259" t="s">
        <v>565</v>
      </c>
      <c r="AW920" s="259" t="s">
        <v>565</v>
      </c>
      <c r="AX920" s="259" t="s">
        <v>565</v>
      </c>
      <c r="AY920" s="259" t="s">
        <v>565</v>
      </c>
      <c r="AZ920" s="259" t="s">
        <v>565</v>
      </c>
      <c r="BA920" s="259" t="s">
        <v>565</v>
      </c>
    </row>
    <row r="921" spans="4:53">
      <c r="D921" s="259" t="s">
        <v>565</v>
      </c>
      <c r="E921" s="259" t="s">
        <v>565</v>
      </c>
      <c r="F921" s="259" t="s">
        <v>565</v>
      </c>
      <c r="G921" s="259" t="s">
        <v>565</v>
      </c>
      <c r="H921" s="259" t="s">
        <v>565</v>
      </c>
      <c r="I921" s="259" t="s">
        <v>565</v>
      </c>
      <c r="J921" s="259" t="s">
        <v>565</v>
      </c>
      <c r="K921" s="259" t="s">
        <v>565</v>
      </c>
      <c r="L921" s="259" t="s">
        <v>565</v>
      </c>
      <c r="M921" s="259" t="s">
        <v>565</v>
      </c>
      <c r="N921" s="259" t="s">
        <v>565</v>
      </c>
      <c r="O921" s="259" t="s">
        <v>565</v>
      </c>
      <c r="P921" s="259" t="s">
        <v>565</v>
      </c>
      <c r="Q921" s="259" t="s">
        <v>565</v>
      </c>
      <c r="R921" s="259" t="s">
        <v>565</v>
      </c>
      <c r="S921" s="259" t="s">
        <v>565</v>
      </c>
      <c r="T921" s="259" t="s">
        <v>565</v>
      </c>
      <c r="U921" s="259" t="s">
        <v>565</v>
      </c>
      <c r="V921" s="260" t="s">
        <v>565</v>
      </c>
      <c r="W921" s="260" t="s">
        <v>565</v>
      </c>
      <c r="X921" s="259" t="s">
        <v>565</v>
      </c>
      <c r="Y921" s="259" t="s">
        <v>565</v>
      </c>
      <c r="Z921" s="259" t="s">
        <v>565</v>
      </c>
      <c r="AA921" s="259" t="s">
        <v>565</v>
      </c>
      <c r="AB921" s="259" t="s">
        <v>565</v>
      </c>
      <c r="AC921" s="259" t="s">
        <v>565</v>
      </c>
      <c r="AD921" s="259" t="s">
        <v>565</v>
      </c>
      <c r="AE921" s="259" t="s">
        <v>565</v>
      </c>
      <c r="AF921" s="259" t="s">
        <v>565</v>
      </c>
      <c r="AG921" s="259" t="s">
        <v>565</v>
      </c>
      <c r="AH921" s="259" t="s">
        <v>565</v>
      </c>
      <c r="AI921" s="259" t="s">
        <v>565</v>
      </c>
      <c r="AJ921" s="259" t="s">
        <v>565</v>
      </c>
      <c r="AK921" s="259" t="s">
        <v>565</v>
      </c>
      <c r="AL921" s="259" t="s">
        <v>565</v>
      </c>
      <c r="AM921" s="259" t="s">
        <v>565</v>
      </c>
      <c r="AN921" s="259" t="s">
        <v>565</v>
      </c>
      <c r="AO921" s="259" t="s">
        <v>565</v>
      </c>
      <c r="AP921" s="259" t="s">
        <v>565</v>
      </c>
      <c r="AQ921" s="259" t="s">
        <v>565</v>
      </c>
      <c r="AR921" s="259" t="s">
        <v>565</v>
      </c>
      <c r="AS921" s="259" t="s">
        <v>565</v>
      </c>
      <c r="AT921" s="259" t="s">
        <v>565</v>
      </c>
      <c r="AU921" s="259" t="s">
        <v>565</v>
      </c>
      <c r="AV921" s="259" t="s">
        <v>565</v>
      </c>
      <c r="AW921" s="259" t="s">
        <v>565</v>
      </c>
      <c r="AX921" s="259" t="s">
        <v>565</v>
      </c>
      <c r="AY921" s="259" t="s">
        <v>565</v>
      </c>
      <c r="AZ921" s="259" t="s">
        <v>565</v>
      </c>
      <c r="BA921" s="259" t="s">
        <v>565</v>
      </c>
    </row>
    <row r="922" spans="4:53">
      <c r="D922" s="259" t="s">
        <v>565</v>
      </c>
      <c r="E922" s="259" t="s">
        <v>565</v>
      </c>
      <c r="F922" s="259" t="s">
        <v>565</v>
      </c>
      <c r="G922" s="259" t="s">
        <v>565</v>
      </c>
      <c r="H922" s="259" t="s">
        <v>565</v>
      </c>
      <c r="I922" s="259" t="s">
        <v>565</v>
      </c>
      <c r="J922" s="259" t="s">
        <v>565</v>
      </c>
      <c r="K922" s="259" t="s">
        <v>565</v>
      </c>
      <c r="L922" s="259" t="s">
        <v>565</v>
      </c>
      <c r="M922" s="259" t="s">
        <v>565</v>
      </c>
      <c r="N922" s="259" t="s">
        <v>565</v>
      </c>
      <c r="O922" s="259" t="s">
        <v>565</v>
      </c>
      <c r="P922" s="259" t="s">
        <v>565</v>
      </c>
      <c r="Q922" s="259" t="s">
        <v>565</v>
      </c>
      <c r="R922" s="259" t="s">
        <v>565</v>
      </c>
      <c r="S922" s="259" t="s">
        <v>565</v>
      </c>
      <c r="T922" s="259" t="s">
        <v>565</v>
      </c>
      <c r="U922" s="259" t="s">
        <v>565</v>
      </c>
      <c r="V922" s="260" t="s">
        <v>565</v>
      </c>
      <c r="W922" s="260" t="s">
        <v>565</v>
      </c>
      <c r="X922" s="259" t="s">
        <v>565</v>
      </c>
      <c r="Y922" s="259" t="s">
        <v>565</v>
      </c>
      <c r="Z922" s="259" t="s">
        <v>565</v>
      </c>
      <c r="AA922" s="259" t="s">
        <v>565</v>
      </c>
      <c r="AB922" s="259" t="s">
        <v>565</v>
      </c>
      <c r="AC922" s="259" t="s">
        <v>565</v>
      </c>
      <c r="AD922" s="259" t="s">
        <v>565</v>
      </c>
      <c r="AE922" s="259" t="s">
        <v>565</v>
      </c>
      <c r="AF922" s="259" t="s">
        <v>565</v>
      </c>
      <c r="AG922" s="259" t="s">
        <v>565</v>
      </c>
      <c r="AH922" s="259" t="s">
        <v>565</v>
      </c>
      <c r="AI922" s="259" t="s">
        <v>565</v>
      </c>
      <c r="AJ922" s="259" t="s">
        <v>565</v>
      </c>
      <c r="AK922" s="259" t="s">
        <v>565</v>
      </c>
      <c r="AL922" s="259" t="s">
        <v>565</v>
      </c>
      <c r="AM922" s="259" t="s">
        <v>565</v>
      </c>
      <c r="AN922" s="259" t="s">
        <v>565</v>
      </c>
      <c r="AO922" s="259" t="s">
        <v>565</v>
      </c>
      <c r="AP922" s="259" t="s">
        <v>565</v>
      </c>
      <c r="AQ922" s="259" t="s">
        <v>565</v>
      </c>
      <c r="AR922" s="259" t="s">
        <v>565</v>
      </c>
      <c r="AS922" s="259" t="s">
        <v>565</v>
      </c>
      <c r="AT922" s="259" t="s">
        <v>565</v>
      </c>
      <c r="AU922" s="259" t="s">
        <v>565</v>
      </c>
      <c r="AV922" s="259" t="s">
        <v>565</v>
      </c>
      <c r="AW922" s="259" t="s">
        <v>565</v>
      </c>
      <c r="AX922" s="259" t="s">
        <v>565</v>
      </c>
      <c r="AY922" s="259" t="s">
        <v>565</v>
      </c>
      <c r="AZ922" s="259" t="s">
        <v>565</v>
      </c>
      <c r="BA922" s="259" t="s">
        <v>565</v>
      </c>
    </row>
    <row r="923" spans="4:53">
      <c r="D923" s="259" t="s">
        <v>565</v>
      </c>
      <c r="E923" s="259" t="s">
        <v>565</v>
      </c>
      <c r="F923" s="259" t="s">
        <v>565</v>
      </c>
      <c r="G923" s="259" t="s">
        <v>565</v>
      </c>
      <c r="H923" s="259" t="s">
        <v>565</v>
      </c>
      <c r="I923" s="259" t="s">
        <v>565</v>
      </c>
      <c r="J923" s="259" t="s">
        <v>565</v>
      </c>
      <c r="K923" s="259" t="s">
        <v>565</v>
      </c>
      <c r="L923" s="259" t="s">
        <v>565</v>
      </c>
      <c r="M923" s="259" t="s">
        <v>565</v>
      </c>
      <c r="N923" s="259" t="s">
        <v>565</v>
      </c>
      <c r="O923" s="259" t="s">
        <v>565</v>
      </c>
      <c r="P923" s="259" t="s">
        <v>565</v>
      </c>
      <c r="Q923" s="259" t="s">
        <v>565</v>
      </c>
      <c r="R923" s="259" t="s">
        <v>565</v>
      </c>
      <c r="S923" s="259" t="s">
        <v>565</v>
      </c>
      <c r="T923" s="259" t="s">
        <v>565</v>
      </c>
      <c r="U923" s="259" t="s">
        <v>565</v>
      </c>
      <c r="V923" s="260" t="s">
        <v>565</v>
      </c>
      <c r="W923" s="260" t="s">
        <v>565</v>
      </c>
      <c r="X923" s="259" t="s">
        <v>565</v>
      </c>
      <c r="Y923" s="259" t="s">
        <v>565</v>
      </c>
      <c r="Z923" s="259" t="s">
        <v>565</v>
      </c>
      <c r="AA923" s="259" t="s">
        <v>565</v>
      </c>
      <c r="AB923" s="259" t="s">
        <v>565</v>
      </c>
      <c r="AC923" s="259" t="s">
        <v>565</v>
      </c>
      <c r="AD923" s="259" t="s">
        <v>565</v>
      </c>
      <c r="AE923" s="259" t="s">
        <v>565</v>
      </c>
      <c r="AF923" s="259" t="s">
        <v>565</v>
      </c>
      <c r="AG923" s="259" t="s">
        <v>565</v>
      </c>
      <c r="AH923" s="259" t="s">
        <v>565</v>
      </c>
      <c r="AI923" s="259" t="s">
        <v>565</v>
      </c>
      <c r="AJ923" s="259" t="s">
        <v>565</v>
      </c>
      <c r="AK923" s="259" t="s">
        <v>565</v>
      </c>
      <c r="AL923" s="259" t="s">
        <v>565</v>
      </c>
      <c r="AM923" s="259" t="s">
        <v>565</v>
      </c>
      <c r="AN923" s="259" t="s">
        <v>565</v>
      </c>
      <c r="AO923" s="259" t="s">
        <v>565</v>
      </c>
      <c r="AP923" s="259" t="s">
        <v>565</v>
      </c>
      <c r="AQ923" s="259" t="s">
        <v>565</v>
      </c>
      <c r="AR923" s="259" t="s">
        <v>565</v>
      </c>
      <c r="AS923" s="259" t="s">
        <v>565</v>
      </c>
      <c r="AT923" s="259" t="s">
        <v>565</v>
      </c>
      <c r="AU923" s="259" t="s">
        <v>565</v>
      </c>
      <c r="AV923" s="259" t="s">
        <v>565</v>
      </c>
      <c r="AW923" s="259" t="s">
        <v>565</v>
      </c>
      <c r="AX923" s="259" t="s">
        <v>565</v>
      </c>
      <c r="AY923" s="259" t="s">
        <v>565</v>
      </c>
      <c r="AZ923" s="259" t="s">
        <v>565</v>
      </c>
      <c r="BA923" s="259" t="s">
        <v>565</v>
      </c>
    </row>
    <row r="924" spans="4:53">
      <c r="D924" s="259" t="s">
        <v>565</v>
      </c>
      <c r="E924" s="259" t="s">
        <v>565</v>
      </c>
      <c r="F924" s="259" t="s">
        <v>565</v>
      </c>
      <c r="G924" s="259" t="s">
        <v>565</v>
      </c>
      <c r="H924" s="259" t="s">
        <v>565</v>
      </c>
      <c r="I924" s="259" t="s">
        <v>565</v>
      </c>
      <c r="J924" s="259" t="s">
        <v>565</v>
      </c>
      <c r="K924" s="259" t="s">
        <v>565</v>
      </c>
      <c r="L924" s="259" t="s">
        <v>565</v>
      </c>
      <c r="M924" s="259" t="s">
        <v>565</v>
      </c>
      <c r="N924" s="259" t="s">
        <v>565</v>
      </c>
      <c r="O924" s="259" t="s">
        <v>565</v>
      </c>
      <c r="P924" s="259" t="s">
        <v>565</v>
      </c>
      <c r="Q924" s="259" t="s">
        <v>565</v>
      </c>
      <c r="R924" s="259" t="s">
        <v>565</v>
      </c>
      <c r="S924" s="259" t="s">
        <v>565</v>
      </c>
      <c r="T924" s="259" t="s">
        <v>565</v>
      </c>
      <c r="U924" s="259" t="s">
        <v>565</v>
      </c>
      <c r="V924" s="260" t="s">
        <v>565</v>
      </c>
      <c r="W924" s="260" t="s">
        <v>565</v>
      </c>
      <c r="X924" s="259" t="s">
        <v>565</v>
      </c>
      <c r="Y924" s="259" t="s">
        <v>565</v>
      </c>
      <c r="Z924" s="259" t="s">
        <v>565</v>
      </c>
      <c r="AA924" s="259" t="s">
        <v>565</v>
      </c>
      <c r="AB924" s="259" t="s">
        <v>565</v>
      </c>
      <c r="AC924" s="259" t="s">
        <v>565</v>
      </c>
      <c r="AD924" s="259" t="s">
        <v>565</v>
      </c>
      <c r="AE924" s="259" t="s">
        <v>565</v>
      </c>
      <c r="AF924" s="259" t="s">
        <v>565</v>
      </c>
      <c r="AG924" s="259" t="s">
        <v>565</v>
      </c>
      <c r="AH924" s="259" t="s">
        <v>565</v>
      </c>
      <c r="AI924" s="259" t="s">
        <v>565</v>
      </c>
      <c r="AJ924" s="259" t="s">
        <v>565</v>
      </c>
      <c r="AK924" s="259" t="s">
        <v>565</v>
      </c>
      <c r="AL924" s="259" t="s">
        <v>565</v>
      </c>
      <c r="AM924" s="259" t="s">
        <v>565</v>
      </c>
      <c r="AN924" s="259" t="s">
        <v>565</v>
      </c>
      <c r="AO924" s="259" t="s">
        <v>565</v>
      </c>
      <c r="AP924" s="259" t="s">
        <v>565</v>
      </c>
      <c r="AQ924" s="259" t="s">
        <v>565</v>
      </c>
      <c r="AR924" s="259" t="s">
        <v>565</v>
      </c>
      <c r="AS924" s="259" t="s">
        <v>565</v>
      </c>
      <c r="AT924" s="259" t="s">
        <v>565</v>
      </c>
      <c r="AU924" s="259" t="s">
        <v>565</v>
      </c>
      <c r="AV924" s="259" t="s">
        <v>565</v>
      </c>
      <c r="AW924" s="259" t="s">
        <v>565</v>
      </c>
      <c r="AX924" s="259" t="s">
        <v>565</v>
      </c>
      <c r="AY924" s="259" t="s">
        <v>565</v>
      </c>
      <c r="AZ924" s="259" t="s">
        <v>565</v>
      </c>
      <c r="BA924" s="259" t="s">
        <v>565</v>
      </c>
    </row>
    <row r="925" spans="4:53">
      <c r="D925" s="259" t="s">
        <v>565</v>
      </c>
      <c r="E925" s="259" t="s">
        <v>565</v>
      </c>
      <c r="F925" s="259" t="s">
        <v>565</v>
      </c>
      <c r="G925" s="259" t="s">
        <v>565</v>
      </c>
      <c r="H925" s="259" t="s">
        <v>565</v>
      </c>
      <c r="I925" s="259" t="s">
        <v>565</v>
      </c>
      <c r="J925" s="259" t="s">
        <v>565</v>
      </c>
      <c r="K925" s="259" t="s">
        <v>565</v>
      </c>
      <c r="L925" s="259" t="s">
        <v>565</v>
      </c>
      <c r="M925" s="259" t="s">
        <v>565</v>
      </c>
      <c r="N925" s="259" t="s">
        <v>565</v>
      </c>
      <c r="O925" s="259" t="s">
        <v>565</v>
      </c>
      <c r="P925" s="259" t="s">
        <v>565</v>
      </c>
      <c r="Q925" s="259" t="s">
        <v>565</v>
      </c>
      <c r="R925" s="259" t="s">
        <v>565</v>
      </c>
      <c r="S925" s="259" t="s">
        <v>565</v>
      </c>
      <c r="T925" s="259" t="s">
        <v>565</v>
      </c>
      <c r="U925" s="259" t="s">
        <v>565</v>
      </c>
      <c r="V925" s="260" t="s">
        <v>565</v>
      </c>
      <c r="W925" s="260" t="s">
        <v>565</v>
      </c>
      <c r="X925" s="259" t="s">
        <v>565</v>
      </c>
      <c r="Y925" s="259" t="s">
        <v>565</v>
      </c>
      <c r="Z925" s="259" t="s">
        <v>565</v>
      </c>
      <c r="AA925" s="259" t="s">
        <v>565</v>
      </c>
      <c r="AB925" s="259" t="s">
        <v>565</v>
      </c>
      <c r="AC925" s="259" t="s">
        <v>565</v>
      </c>
      <c r="AD925" s="259" t="s">
        <v>565</v>
      </c>
      <c r="AE925" s="259" t="s">
        <v>565</v>
      </c>
      <c r="AF925" s="259" t="s">
        <v>565</v>
      </c>
      <c r="AG925" s="259" t="s">
        <v>565</v>
      </c>
      <c r="AH925" s="259" t="s">
        <v>565</v>
      </c>
      <c r="AI925" s="259" t="s">
        <v>565</v>
      </c>
      <c r="AJ925" s="259" t="s">
        <v>565</v>
      </c>
      <c r="AK925" s="259" t="s">
        <v>565</v>
      </c>
      <c r="AL925" s="259" t="s">
        <v>565</v>
      </c>
      <c r="AM925" s="259" t="s">
        <v>565</v>
      </c>
      <c r="AN925" s="259" t="s">
        <v>565</v>
      </c>
      <c r="AO925" s="259" t="s">
        <v>565</v>
      </c>
      <c r="AP925" s="259" t="s">
        <v>565</v>
      </c>
      <c r="AQ925" s="259" t="s">
        <v>565</v>
      </c>
      <c r="AR925" s="259" t="s">
        <v>565</v>
      </c>
      <c r="AS925" s="259" t="s">
        <v>565</v>
      </c>
      <c r="AT925" s="259" t="s">
        <v>565</v>
      </c>
      <c r="AU925" s="259" t="s">
        <v>565</v>
      </c>
      <c r="AV925" s="259" t="s">
        <v>565</v>
      </c>
      <c r="AW925" s="259" t="s">
        <v>565</v>
      </c>
      <c r="AX925" s="259" t="s">
        <v>565</v>
      </c>
      <c r="AY925" s="259" t="s">
        <v>565</v>
      </c>
      <c r="AZ925" s="259" t="s">
        <v>565</v>
      </c>
      <c r="BA925" s="259" t="s">
        <v>565</v>
      </c>
    </row>
    <row r="926" spans="4:53">
      <c r="D926" s="259" t="s">
        <v>565</v>
      </c>
      <c r="E926" s="259" t="s">
        <v>565</v>
      </c>
      <c r="F926" s="259" t="s">
        <v>565</v>
      </c>
      <c r="G926" s="259" t="s">
        <v>565</v>
      </c>
      <c r="H926" s="259" t="s">
        <v>565</v>
      </c>
      <c r="I926" s="259" t="s">
        <v>565</v>
      </c>
      <c r="J926" s="259" t="s">
        <v>565</v>
      </c>
      <c r="K926" s="259" t="s">
        <v>565</v>
      </c>
      <c r="L926" s="259" t="s">
        <v>565</v>
      </c>
      <c r="M926" s="259" t="s">
        <v>565</v>
      </c>
      <c r="N926" s="259" t="s">
        <v>565</v>
      </c>
      <c r="O926" s="259" t="s">
        <v>565</v>
      </c>
      <c r="P926" s="259" t="s">
        <v>565</v>
      </c>
      <c r="Q926" s="259" t="s">
        <v>565</v>
      </c>
      <c r="R926" s="259" t="s">
        <v>565</v>
      </c>
      <c r="S926" s="259" t="s">
        <v>565</v>
      </c>
      <c r="T926" s="259" t="s">
        <v>565</v>
      </c>
      <c r="U926" s="259" t="s">
        <v>565</v>
      </c>
      <c r="V926" s="260" t="s">
        <v>565</v>
      </c>
      <c r="W926" s="260" t="s">
        <v>565</v>
      </c>
      <c r="X926" s="259" t="s">
        <v>565</v>
      </c>
      <c r="Y926" s="259" t="s">
        <v>565</v>
      </c>
      <c r="Z926" s="259" t="s">
        <v>565</v>
      </c>
      <c r="AA926" s="259" t="s">
        <v>565</v>
      </c>
      <c r="AB926" s="259" t="s">
        <v>565</v>
      </c>
      <c r="AC926" s="259" t="s">
        <v>565</v>
      </c>
      <c r="AD926" s="259" t="s">
        <v>565</v>
      </c>
      <c r="AE926" s="259" t="s">
        <v>565</v>
      </c>
      <c r="AF926" s="259" t="s">
        <v>565</v>
      </c>
      <c r="AG926" s="259" t="s">
        <v>565</v>
      </c>
      <c r="AH926" s="259" t="s">
        <v>565</v>
      </c>
      <c r="AI926" s="259" t="s">
        <v>565</v>
      </c>
      <c r="AJ926" s="259" t="s">
        <v>565</v>
      </c>
      <c r="AK926" s="259" t="s">
        <v>565</v>
      </c>
      <c r="AL926" s="259" t="s">
        <v>565</v>
      </c>
      <c r="AM926" s="259" t="s">
        <v>565</v>
      </c>
      <c r="AN926" s="259" t="s">
        <v>565</v>
      </c>
      <c r="AO926" s="259" t="s">
        <v>565</v>
      </c>
      <c r="AP926" s="259" t="s">
        <v>565</v>
      </c>
      <c r="AQ926" s="259" t="s">
        <v>565</v>
      </c>
      <c r="AR926" s="259" t="s">
        <v>565</v>
      </c>
      <c r="AS926" s="259" t="s">
        <v>565</v>
      </c>
      <c r="AT926" s="259" t="s">
        <v>565</v>
      </c>
      <c r="AU926" s="259" t="s">
        <v>565</v>
      </c>
      <c r="AV926" s="259" t="s">
        <v>565</v>
      </c>
      <c r="AW926" s="259" t="s">
        <v>565</v>
      </c>
      <c r="AX926" s="259" t="s">
        <v>565</v>
      </c>
      <c r="AY926" s="259" t="s">
        <v>565</v>
      </c>
      <c r="AZ926" s="259" t="s">
        <v>565</v>
      </c>
      <c r="BA926" s="259" t="s">
        <v>565</v>
      </c>
    </row>
    <row r="927" spans="4:53">
      <c r="D927" s="259" t="s">
        <v>565</v>
      </c>
      <c r="E927" s="259" t="s">
        <v>565</v>
      </c>
      <c r="F927" s="259" t="s">
        <v>565</v>
      </c>
      <c r="G927" s="259" t="s">
        <v>565</v>
      </c>
      <c r="H927" s="259" t="s">
        <v>565</v>
      </c>
      <c r="I927" s="259" t="s">
        <v>565</v>
      </c>
      <c r="J927" s="259" t="s">
        <v>565</v>
      </c>
      <c r="K927" s="259" t="s">
        <v>565</v>
      </c>
      <c r="L927" s="259" t="s">
        <v>565</v>
      </c>
      <c r="M927" s="259" t="s">
        <v>565</v>
      </c>
      <c r="N927" s="259" t="s">
        <v>565</v>
      </c>
      <c r="O927" s="259" t="s">
        <v>565</v>
      </c>
      <c r="P927" s="259" t="s">
        <v>565</v>
      </c>
      <c r="Q927" s="259" t="s">
        <v>565</v>
      </c>
      <c r="R927" s="259" t="s">
        <v>565</v>
      </c>
      <c r="S927" s="259" t="s">
        <v>565</v>
      </c>
      <c r="T927" s="259" t="s">
        <v>565</v>
      </c>
      <c r="U927" s="259" t="s">
        <v>565</v>
      </c>
      <c r="V927" s="260" t="s">
        <v>565</v>
      </c>
      <c r="W927" s="260" t="s">
        <v>565</v>
      </c>
      <c r="X927" s="259" t="s">
        <v>565</v>
      </c>
      <c r="Y927" s="259" t="s">
        <v>565</v>
      </c>
      <c r="Z927" s="259" t="s">
        <v>565</v>
      </c>
      <c r="AA927" s="259" t="s">
        <v>565</v>
      </c>
      <c r="AB927" s="259" t="s">
        <v>565</v>
      </c>
      <c r="AC927" s="259" t="s">
        <v>565</v>
      </c>
      <c r="AD927" s="259" t="s">
        <v>565</v>
      </c>
      <c r="AE927" s="259" t="s">
        <v>565</v>
      </c>
      <c r="AF927" s="259" t="s">
        <v>565</v>
      </c>
      <c r="AG927" s="259" t="s">
        <v>565</v>
      </c>
      <c r="AH927" s="259" t="s">
        <v>565</v>
      </c>
      <c r="AI927" s="259" t="s">
        <v>565</v>
      </c>
      <c r="AJ927" s="259" t="s">
        <v>565</v>
      </c>
      <c r="AK927" s="259" t="s">
        <v>565</v>
      </c>
      <c r="AL927" s="259" t="s">
        <v>565</v>
      </c>
      <c r="AM927" s="259" t="s">
        <v>565</v>
      </c>
      <c r="AN927" s="259" t="s">
        <v>565</v>
      </c>
      <c r="AO927" s="259" t="s">
        <v>565</v>
      </c>
      <c r="AP927" s="259" t="s">
        <v>565</v>
      </c>
      <c r="AQ927" s="259" t="s">
        <v>565</v>
      </c>
      <c r="AR927" s="259" t="s">
        <v>565</v>
      </c>
      <c r="AS927" s="259" t="s">
        <v>565</v>
      </c>
      <c r="AT927" s="259" t="s">
        <v>565</v>
      </c>
      <c r="AU927" s="259" t="s">
        <v>565</v>
      </c>
      <c r="AV927" s="259" t="s">
        <v>565</v>
      </c>
      <c r="AW927" s="259" t="s">
        <v>565</v>
      </c>
      <c r="AX927" s="259" t="s">
        <v>565</v>
      </c>
      <c r="AY927" s="259" t="s">
        <v>565</v>
      </c>
      <c r="AZ927" s="259" t="s">
        <v>565</v>
      </c>
      <c r="BA927" s="259" t="s">
        <v>565</v>
      </c>
    </row>
    <row r="928" spans="4:53">
      <c r="D928" s="259" t="s">
        <v>565</v>
      </c>
      <c r="E928" s="259" t="s">
        <v>565</v>
      </c>
      <c r="F928" s="259" t="s">
        <v>565</v>
      </c>
      <c r="G928" s="259" t="s">
        <v>565</v>
      </c>
      <c r="H928" s="259" t="s">
        <v>565</v>
      </c>
      <c r="I928" s="259" t="s">
        <v>565</v>
      </c>
      <c r="J928" s="259" t="s">
        <v>565</v>
      </c>
      <c r="K928" s="259" t="s">
        <v>565</v>
      </c>
      <c r="L928" s="259" t="s">
        <v>565</v>
      </c>
      <c r="M928" s="259" t="s">
        <v>565</v>
      </c>
      <c r="N928" s="259" t="s">
        <v>565</v>
      </c>
      <c r="O928" s="259" t="s">
        <v>565</v>
      </c>
      <c r="P928" s="259" t="s">
        <v>565</v>
      </c>
      <c r="Q928" s="259" t="s">
        <v>565</v>
      </c>
      <c r="R928" s="259" t="s">
        <v>565</v>
      </c>
      <c r="S928" s="259" t="s">
        <v>565</v>
      </c>
      <c r="T928" s="259" t="s">
        <v>565</v>
      </c>
      <c r="U928" s="259" t="s">
        <v>565</v>
      </c>
      <c r="V928" s="260" t="s">
        <v>565</v>
      </c>
      <c r="W928" s="260" t="s">
        <v>565</v>
      </c>
      <c r="X928" s="259" t="s">
        <v>565</v>
      </c>
      <c r="Y928" s="259" t="s">
        <v>565</v>
      </c>
      <c r="Z928" s="259" t="s">
        <v>565</v>
      </c>
      <c r="AA928" s="259" t="s">
        <v>565</v>
      </c>
      <c r="AB928" s="259" t="s">
        <v>565</v>
      </c>
      <c r="AC928" s="259" t="s">
        <v>565</v>
      </c>
      <c r="AD928" s="259" t="s">
        <v>565</v>
      </c>
      <c r="AE928" s="259" t="s">
        <v>565</v>
      </c>
      <c r="AF928" s="259" t="s">
        <v>565</v>
      </c>
      <c r="AG928" s="259" t="s">
        <v>565</v>
      </c>
      <c r="AH928" s="259" t="s">
        <v>565</v>
      </c>
      <c r="AI928" s="259" t="s">
        <v>565</v>
      </c>
      <c r="AJ928" s="259" t="s">
        <v>565</v>
      </c>
      <c r="AK928" s="259" t="s">
        <v>565</v>
      </c>
      <c r="AL928" s="259" t="s">
        <v>565</v>
      </c>
      <c r="AM928" s="259" t="s">
        <v>565</v>
      </c>
      <c r="AN928" s="259" t="s">
        <v>565</v>
      </c>
      <c r="AO928" s="259" t="s">
        <v>565</v>
      </c>
      <c r="AP928" s="259" t="s">
        <v>565</v>
      </c>
      <c r="AQ928" s="259" t="s">
        <v>565</v>
      </c>
      <c r="AR928" s="259" t="s">
        <v>565</v>
      </c>
      <c r="AS928" s="259" t="s">
        <v>565</v>
      </c>
      <c r="AT928" s="259" t="s">
        <v>565</v>
      </c>
      <c r="AU928" s="259" t="s">
        <v>565</v>
      </c>
      <c r="AV928" s="259" t="s">
        <v>565</v>
      </c>
      <c r="AW928" s="259" t="s">
        <v>565</v>
      </c>
      <c r="AX928" s="259" t="s">
        <v>565</v>
      </c>
      <c r="AY928" s="259" t="s">
        <v>565</v>
      </c>
      <c r="AZ928" s="259" t="s">
        <v>565</v>
      </c>
      <c r="BA928" s="259" t="s">
        <v>565</v>
      </c>
    </row>
    <row r="929" spans="4:53">
      <c r="D929" s="259" t="s">
        <v>565</v>
      </c>
      <c r="E929" s="259" t="s">
        <v>565</v>
      </c>
      <c r="F929" s="259" t="s">
        <v>565</v>
      </c>
      <c r="G929" s="259" t="s">
        <v>565</v>
      </c>
      <c r="H929" s="259" t="s">
        <v>565</v>
      </c>
      <c r="I929" s="259" t="s">
        <v>565</v>
      </c>
      <c r="J929" s="259" t="s">
        <v>565</v>
      </c>
      <c r="K929" s="259" t="s">
        <v>565</v>
      </c>
      <c r="L929" s="259" t="s">
        <v>565</v>
      </c>
      <c r="M929" s="259" t="s">
        <v>565</v>
      </c>
      <c r="N929" s="259" t="s">
        <v>565</v>
      </c>
      <c r="O929" s="259" t="s">
        <v>565</v>
      </c>
      <c r="P929" s="259" t="s">
        <v>565</v>
      </c>
      <c r="Q929" s="259" t="s">
        <v>565</v>
      </c>
      <c r="R929" s="259" t="s">
        <v>565</v>
      </c>
      <c r="S929" s="259" t="s">
        <v>565</v>
      </c>
      <c r="T929" s="259" t="s">
        <v>565</v>
      </c>
      <c r="U929" s="259" t="s">
        <v>565</v>
      </c>
      <c r="V929" s="260" t="s">
        <v>565</v>
      </c>
      <c r="W929" s="260" t="s">
        <v>565</v>
      </c>
      <c r="X929" s="259" t="s">
        <v>565</v>
      </c>
      <c r="Y929" s="259" t="s">
        <v>565</v>
      </c>
      <c r="Z929" s="259" t="s">
        <v>565</v>
      </c>
      <c r="AA929" s="259" t="s">
        <v>565</v>
      </c>
      <c r="AB929" s="259" t="s">
        <v>565</v>
      </c>
      <c r="AC929" s="259" t="s">
        <v>565</v>
      </c>
      <c r="AD929" s="259" t="s">
        <v>565</v>
      </c>
      <c r="AE929" s="259" t="s">
        <v>565</v>
      </c>
      <c r="AF929" s="259" t="s">
        <v>565</v>
      </c>
      <c r="AG929" s="259" t="s">
        <v>565</v>
      </c>
      <c r="AH929" s="259" t="s">
        <v>565</v>
      </c>
      <c r="AI929" s="259" t="s">
        <v>565</v>
      </c>
      <c r="AJ929" s="259" t="s">
        <v>565</v>
      </c>
      <c r="AK929" s="259" t="s">
        <v>565</v>
      </c>
      <c r="AL929" s="259" t="s">
        <v>565</v>
      </c>
      <c r="AM929" s="259" t="s">
        <v>565</v>
      </c>
      <c r="AN929" s="259" t="s">
        <v>565</v>
      </c>
      <c r="AO929" s="259" t="s">
        <v>565</v>
      </c>
      <c r="AP929" s="259" t="s">
        <v>565</v>
      </c>
      <c r="AQ929" s="259" t="s">
        <v>565</v>
      </c>
      <c r="AR929" s="259" t="s">
        <v>565</v>
      </c>
      <c r="AS929" s="259" t="s">
        <v>565</v>
      </c>
      <c r="AT929" s="259" t="s">
        <v>565</v>
      </c>
      <c r="AU929" s="259" t="s">
        <v>565</v>
      </c>
      <c r="AV929" s="259" t="s">
        <v>565</v>
      </c>
      <c r="AW929" s="259" t="s">
        <v>565</v>
      </c>
      <c r="AX929" s="259" t="s">
        <v>565</v>
      </c>
      <c r="AY929" s="259" t="s">
        <v>565</v>
      </c>
      <c r="AZ929" s="259" t="s">
        <v>565</v>
      </c>
      <c r="BA929" s="259" t="s">
        <v>565</v>
      </c>
    </row>
    <row r="930" spans="4:53">
      <c r="D930" s="259" t="s">
        <v>565</v>
      </c>
      <c r="E930" s="259" t="s">
        <v>565</v>
      </c>
      <c r="F930" s="259" t="s">
        <v>565</v>
      </c>
      <c r="G930" s="259" t="s">
        <v>565</v>
      </c>
      <c r="H930" s="259" t="s">
        <v>565</v>
      </c>
      <c r="I930" s="259" t="s">
        <v>565</v>
      </c>
      <c r="J930" s="259" t="s">
        <v>565</v>
      </c>
      <c r="K930" s="259" t="s">
        <v>565</v>
      </c>
      <c r="L930" s="259" t="s">
        <v>565</v>
      </c>
      <c r="M930" s="259" t="s">
        <v>565</v>
      </c>
      <c r="N930" s="259" t="s">
        <v>565</v>
      </c>
      <c r="O930" s="259" t="s">
        <v>565</v>
      </c>
      <c r="P930" s="259" t="s">
        <v>565</v>
      </c>
      <c r="Q930" s="259" t="s">
        <v>565</v>
      </c>
      <c r="R930" s="259" t="s">
        <v>565</v>
      </c>
      <c r="S930" s="259" t="s">
        <v>565</v>
      </c>
      <c r="T930" s="259" t="s">
        <v>565</v>
      </c>
      <c r="U930" s="259" t="s">
        <v>565</v>
      </c>
      <c r="V930" s="260" t="s">
        <v>565</v>
      </c>
      <c r="W930" s="260" t="s">
        <v>565</v>
      </c>
      <c r="X930" s="259" t="s">
        <v>565</v>
      </c>
      <c r="Y930" s="259" t="s">
        <v>565</v>
      </c>
      <c r="Z930" s="259" t="s">
        <v>565</v>
      </c>
      <c r="AA930" s="259" t="s">
        <v>565</v>
      </c>
      <c r="AB930" s="259" t="s">
        <v>565</v>
      </c>
      <c r="AC930" s="259" t="s">
        <v>565</v>
      </c>
      <c r="AD930" s="259" t="s">
        <v>565</v>
      </c>
      <c r="AE930" s="259" t="s">
        <v>565</v>
      </c>
      <c r="AF930" s="259" t="s">
        <v>565</v>
      </c>
      <c r="AG930" s="259" t="s">
        <v>565</v>
      </c>
      <c r="AH930" s="259" t="s">
        <v>565</v>
      </c>
      <c r="AI930" s="259" t="s">
        <v>565</v>
      </c>
      <c r="AJ930" s="259" t="s">
        <v>565</v>
      </c>
      <c r="AK930" s="259" t="s">
        <v>565</v>
      </c>
      <c r="AL930" s="259" t="s">
        <v>565</v>
      </c>
      <c r="AM930" s="259" t="s">
        <v>565</v>
      </c>
      <c r="AN930" s="259" t="s">
        <v>565</v>
      </c>
      <c r="AO930" s="259" t="s">
        <v>565</v>
      </c>
      <c r="AP930" s="259" t="s">
        <v>565</v>
      </c>
      <c r="AQ930" s="259" t="s">
        <v>565</v>
      </c>
      <c r="AR930" s="259" t="s">
        <v>565</v>
      </c>
      <c r="AS930" s="259" t="s">
        <v>565</v>
      </c>
      <c r="AT930" s="259" t="s">
        <v>565</v>
      </c>
      <c r="AU930" s="259" t="s">
        <v>565</v>
      </c>
      <c r="AV930" s="259" t="s">
        <v>565</v>
      </c>
      <c r="AW930" s="259" t="s">
        <v>565</v>
      </c>
      <c r="AX930" s="259" t="s">
        <v>565</v>
      </c>
      <c r="AY930" s="259" t="s">
        <v>565</v>
      </c>
      <c r="AZ930" s="259" t="s">
        <v>565</v>
      </c>
      <c r="BA930" s="259" t="s">
        <v>565</v>
      </c>
    </row>
    <row r="931" spans="4:53">
      <c r="D931" s="259" t="s">
        <v>565</v>
      </c>
      <c r="E931" s="259" t="s">
        <v>565</v>
      </c>
      <c r="F931" s="259" t="s">
        <v>565</v>
      </c>
      <c r="G931" s="259" t="s">
        <v>565</v>
      </c>
      <c r="H931" s="259" t="s">
        <v>565</v>
      </c>
      <c r="I931" s="259" t="s">
        <v>565</v>
      </c>
      <c r="J931" s="259" t="s">
        <v>565</v>
      </c>
      <c r="K931" s="259" t="s">
        <v>565</v>
      </c>
      <c r="L931" s="259" t="s">
        <v>565</v>
      </c>
      <c r="M931" s="259" t="s">
        <v>565</v>
      </c>
      <c r="N931" s="259" t="s">
        <v>565</v>
      </c>
      <c r="O931" s="259" t="s">
        <v>565</v>
      </c>
      <c r="P931" s="259" t="s">
        <v>565</v>
      </c>
      <c r="Q931" s="259" t="s">
        <v>565</v>
      </c>
      <c r="R931" s="259" t="s">
        <v>565</v>
      </c>
      <c r="S931" s="259" t="s">
        <v>565</v>
      </c>
      <c r="T931" s="259" t="s">
        <v>565</v>
      </c>
      <c r="U931" s="259" t="s">
        <v>565</v>
      </c>
      <c r="V931" s="260" t="s">
        <v>565</v>
      </c>
      <c r="W931" s="260" t="s">
        <v>565</v>
      </c>
      <c r="X931" s="259" t="s">
        <v>565</v>
      </c>
      <c r="Y931" s="259" t="s">
        <v>565</v>
      </c>
      <c r="Z931" s="259" t="s">
        <v>565</v>
      </c>
      <c r="AA931" s="259" t="s">
        <v>565</v>
      </c>
      <c r="AB931" s="259" t="s">
        <v>565</v>
      </c>
      <c r="AC931" s="259" t="s">
        <v>565</v>
      </c>
      <c r="AD931" s="259" t="s">
        <v>565</v>
      </c>
      <c r="AE931" s="259" t="s">
        <v>565</v>
      </c>
      <c r="AF931" s="259" t="s">
        <v>565</v>
      </c>
      <c r="AG931" s="259" t="s">
        <v>565</v>
      </c>
      <c r="AH931" s="259" t="s">
        <v>565</v>
      </c>
      <c r="AI931" s="259" t="s">
        <v>565</v>
      </c>
      <c r="AJ931" s="259" t="s">
        <v>565</v>
      </c>
      <c r="AK931" s="259" t="s">
        <v>565</v>
      </c>
      <c r="AL931" s="259" t="s">
        <v>565</v>
      </c>
      <c r="AM931" s="259" t="s">
        <v>565</v>
      </c>
      <c r="AN931" s="259" t="s">
        <v>565</v>
      </c>
      <c r="AO931" s="259" t="s">
        <v>565</v>
      </c>
      <c r="AP931" s="259" t="s">
        <v>565</v>
      </c>
      <c r="AQ931" s="259" t="s">
        <v>565</v>
      </c>
      <c r="AR931" s="259" t="s">
        <v>565</v>
      </c>
      <c r="AS931" s="259" t="s">
        <v>565</v>
      </c>
      <c r="AT931" s="259" t="s">
        <v>565</v>
      </c>
      <c r="AU931" s="259" t="s">
        <v>565</v>
      </c>
      <c r="AV931" s="259" t="s">
        <v>565</v>
      </c>
      <c r="AW931" s="259" t="s">
        <v>565</v>
      </c>
      <c r="AX931" s="259" t="s">
        <v>565</v>
      </c>
      <c r="AY931" s="259" t="s">
        <v>565</v>
      </c>
      <c r="AZ931" s="259" t="s">
        <v>565</v>
      </c>
      <c r="BA931" s="259" t="s">
        <v>565</v>
      </c>
    </row>
    <row r="932" spans="4:53">
      <c r="D932" s="259" t="s">
        <v>565</v>
      </c>
      <c r="E932" s="259" t="s">
        <v>565</v>
      </c>
      <c r="F932" s="259" t="s">
        <v>565</v>
      </c>
      <c r="G932" s="259" t="s">
        <v>565</v>
      </c>
      <c r="H932" s="259" t="s">
        <v>565</v>
      </c>
      <c r="I932" s="259" t="s">
        <v>565</v>
      </c>
      <c r="J932" s="259" t="s">
        <v>565</v>
      </c>
      <c r="K932" s="259" t="s">
        <v>565</v>
      </c>
      <c r="L932" s="259" t="s">
        <v>565</v>
      </c>
      <c r="M932" s="259" t="s">
        <v>565</v>
      </c>
      <c r="N932" s="259" t="s">
        <v>565</v>
      </c>
      <c r="O932" s="259" t="s">
        <v>565</v>
      </c>
      <c r="P932" s="259" t="s">
        <v>565</v>
      </c>
      <c r="Q932" s="259" t="s">
        <v>565</v>
      </c>
      <c r="R932" s="259" t="s">
        <v>565</v>
      </c>
      <c r="S932" s="259" t="s">
        <v>565</v>
      </c>
      <c r="T932" s="259" t="s">
        <v>565</v>
      </c>
      <c r="U932" s="259" t="s">
        <v>565</v>
      </c>
      <c r="V932" s="260" t="s">
        <v>565</v>
      </c>
      <c r="W932" s="260" t="s">
        <v>565</v>
      </c>
      <c r="X932" s="259" t="s">
        <v>565</v>
      </c>
      <c r="Y932" s="259" t="s">
        <v>565</v>
      </c>
      <c r="Z932" s="259" t="s">
        <v>565</v>
      </c>
      <c r="AA932" s="259" t="s">
        <v>565</v>
      </c>
      <c r="AB932" s="259" t="s">
        <v>565</v>
      </c>
      <c r="AC932" s="259" t="s">
        <v>565</v>
      </c>
      <c r="AD932" s="259" t="s">
        <v>565</v>
      </c>
      <c r="AE932" s="259" t="s">
        <v>565</v>
      </c>
      <c r="AF932" s="259" t="s">
        <v>565</v>
      </c>
      <c r="AG932" s="259" t="s">
        <v>565</v>
      </c>
      <c r="AH932" s="259" t="s">
        <v>565</v>
      </c>
      <c r="AI932" s="259" t="s">
        <v>565</v>
      </c>
      <c r="AJ932" s="259" t="s">
        <v>565</v>
      </c>
      <c r="AK932" s="259" t="s">
        <v>565</v>
      </c>
      <c r="AL932" s="259" t="s">
        <v>565</v>
      </c>
      <c r="AM932" s="259" t="s">
        <v>565</v>
      </c>
      <c r="AN932" s="259" t="s">
        <v>565</v>
      </c>
      <c r="AO932" s="259" t="s">
        <v>565</v>
      </c>
      <c r="AP932" s="259" t="s">
        <v>565</v>
      </c>
      <c r="AQ932" s="259" t="s">
        <v>565</v>
      </c>
      <c r="AR932" s="259" t="s">
        <v>565</v>
      </c>
      <c r="AS932" s="259" t="s">
        <v>565</v>
      </c>
      <c r="AT932" s="259" t="s">
        <v>565</v>
      </c>
      <c r="AU932" s="259" t="s">
        <v>565</v>
      </c>
      <c r="AV932" s="259" t="s">
        <v>565</v>
      </c>
      <c r="AW932" s="259" t="s">
        <v>565</v>
      </c>
      <c r="AX932" s="259" t="s">
        <v>565</v>
      </c>
      <c r="AY932" s="259" t="s">
        <v>565</v>
      </c>
      <c r="AZ932" s="259" t="s">
        <v>565</v>
      </c>
      <c r="BA932" s="259" t="s">
        <v>565</v>
      </c>
    </row>
    <row r="933" spans="4:53">
      <c r="D933" s="259" t="s">
        <v>565</v>
      </c>
      <c r="E933" s="259" t="s">
        <v>565</v>
      </c>
      <c r="F933" s="259" t="s">
        <v>565</v>
      </c>
      <c r="G933" s="259" t="s">
        <v>565</v>
      </c>
      <c r="H933" s="259" t="s">
        <v>565</v>
      </c>
      <c r="I933" s="259" t="s">
        <v>565</v>
      </c>
      <c r="J933" s="259" t="s">
        <v>565</v>
      </c>
      <c r="K933" s="259" t="s">
        <v>565</v>
      </c>
      <c r="L933" s="259" t="s">
        <v>565</v>
      </c>
      <c r="M933" s="259" t="s">
        <v>565</v>
      </c>
      <c r="N933" s="259" t="s">
        <v>565</v>
      </c>
      <c r="O933" s="259" t="s">
        <v>565</v>
      </c>
      <c r="P933" s="259" t="s">
        <v>565</v>
      </c>
      <c r="Q933" s="259" t="s">
        <v>565</v>
      </c>
      <c r="R933" s="259" t="s">
        <v>565</v>
      </c>
      <c r="S933" s="259" t="s">
        <v>565</v>
      </c>
      <c r="T933" s="259" t="s">
        <v>565</v>
      </c>
      <c r="U933" s="259" t="s">
        <v>565</v>
      </c>
      <c r="V933" s="260" t="s">
        <v>565</v>
      </c>
      <c r="W933" s="260" t="s">
        <v>565</v>
      </c>
      <c r="X933" s="259" t="s">
        <v>565</v>
      </c>
      <c r="Y933" s="259" t="s">
        <v>565</v>
      </c>
      <c r="Z933" s="259" t="s">
        <v>565</v>
      </c>
      <c r="AA933" s="259" t="s">
        <v>565</v>
      </c>
      <c r="AB933" s="259" t="s">
        <v>565</v>
      </c>
      <c r="AC933" s="259" t="s">
        <v>565</v>
      </c>
      <c r="AD933" s="259" t="s">
        <v>565</v>
      </c>
      <c r="AE933" s="259" t="s">
        <v>565</v>
      </c>
      <c r="AF933" s="259" t="s">
        <v>565</v>
      </c>
      <c r="AG933" s="259" t="s">
        <v>565</v>
      </c>
      <c r="AH933" s="259" t="s">
        <v>565</v>
      </c>
      <c r="AI933" s="259" t="s">
        <v>565</v>
      </c>
      <c r="AJ933" s="259" t="s">
        <v>565</v>
      </c>
      <c r="AK933" s="259" t="s">
        <v>565</v>
      </c>
      <c r="AL933" s="259" t="s">
        <v>565</v>
      </c>
      <c r="AM933" s="259" t="s">
        <v>565</v>
      </c>
      <c r="AN933" s="259" t="s">
        <v>565</v>
      </c>
      <c r="AO933" s="259" t="s">
        <v>565</v>
      </c>
      <c r="AP933" s="259" t="s">
        <v>565</v>
      </c>
      <c r="AQ933" s="259" t="s">
        <v>565</v>
      </c>
      <c r="AR933" s="259" t="s">
        <v>565</v>
      </c>
      <c r="AS933" s="259" t="s">
        <v>565</v>
      </c>
      <c r="AT933" s="259" t="s">
        <v>565</v>
      </c>
      <c r="AU933" s="259" t="s">
        <v>565</v>
      </c>
      <c r="AV933" s="259" t="s">
        <v>565</v>
      </c>
      <c r="AW933" s="259" t="s">
        <v>565</v>
      </c>
      <c r="AX933" s="259" t="s">
        <v>565</v>
      </c>
      <c r="AY933" s="259" t="s">
        <v>565</v>
      </c>
      <c r="AZ933" s="259" t="s">
        <v>565</v>
      </c>
      <c r="BA933" s="259" t="s">
        <v>565</v>
      </c>
    </row>
    <row r="934" spans="4:53">
      <c r="D934" s="259" t="s">
        <v>565</v>
      </c>
      <c r="E934" s="259" t="s">
        <v>565</v>
      </c>
      <c r="F934" s="259" t="s">
        <v>565</v>
      </c>
      <c r="G934" s="259" t="s">
        <v>565</v>
      </c>
      <c r="H934" s="259" t="s">
        <v>565</v>
      </c>
      <c r="I934" s="259" t="s">
        <v>565</v>
      </c>
      <c r="J934" s="259" t="s">
        <v>565</v>
      </c>
      <c r="K934" s="259" t="s">
        <v>565</v>
      </c>
      <c r="L934" s="259" t="s">
        <v>565</v>
      </c>
      <c r="M934" s="259" t="s">
        <v>565</v>
      </c>
      <c r="N934" s="259" t="s">
        <v>565</v>
      </c>
      <c r="O934" s="259" t="s">
        <v>565</v>
      </c>
      <c r="P934" s="259" t="s">
        <v>565</v>
      </c>
      <c r="Q934" s="259" t="s">
        <v>565</v>
      </c>
      <c r="R934" s="259" t="s">
        <v>565</v>
      </c>
      <c r="S934" s="259" t="s">
        <v>565</v>
      </c>
      <c r="T934" s="259" t="s">
        <v>565</v>
      </c>
      <c r="U934" s="259" t="s">
        <v>565</v>
      </c>
      <c r="V934" s="260" t="s">
        <v>565</v>
      </c>
      <c r="W934" s="260" t="s">
        <v>565</v>
      </c>
      <c r="X934" s="259" t="s">
        <v>565</v>
      </c>
      <c r="Y934" s="259" t="s">
        <v>565</v>
      </c>
      <c r="Z934" s="259" t="s">
        <v>565</v>
      </c>
      <c r="AA934" s="259" t="s">
        <v>565</v>
      </c>
      <c r="AB934" s="259" t="s">
        <v>565</v>
      </c>
      <c r="AC934" s="259" t="s">
        <v>565</v>
      </c>
      <c r="AD934" s="259" t="s">
        <v>565</v>
      </c>
      <c r="AE934" s="259" t="s">
        <v>565</v>
      </c>
      <c r="AF934" s="259" t="s">
        <v>565</v>
      </c>
      <c r="AG934" s="259" t="s">
        <v>565</v>
      </c>
      <c r="AH934" s="259" t="s">
        <v>565</v>
      </c>
      <c r="AI934" s="259" t="s">
        <v>565</v>
      </c>
      <c r="AJ934" s="259" t="s">
        <v>565</v>
      </c>
      <c r="AK934" s="259" t="s">
        <v>565</v>
      </c>
      <c r="AL934" s="259" t="s">
        <v>565</v>
      </c>
      <c r="AM934" s="259" t="s">
        <v>565</v>
      </c>
      <c r="AN934" s="259" t="s">
        <v>565</v>
      </c>
      <c r="AO934" s="259" t="s">
        <v>565</v>
      </c>
      <c r="AP934" s="259" t="s">
        <v>565</v>
      </c>
      <c r="AQ934" s="259" t="s">
        <v>565</v>
      </c>
      <c r="AR934" s="259" t="s">
        <v>565</v>
      </c>
      <c r="AS934" s="259" t="s">
        <v>565</v>
      </c>
      <c r="AT934" s="259" t="s">
        <v>565</v>
      </c>
      <c r="AU934" s="259" t="s">
        <v>565</v>
      </c>
      <c r="AV934" s="259" t="s">
        <v>565</v>
      </c>
      <c r="AW934" s="259" t="s">
        <v>565</v>
      </c>
      <c r="AX934" s="259" t="s">
        <v>565</v>
      </c>
      <c r="AY934" s="259" t="s">
        <v>565</v>
      </c>
      <c r="AZ934" s="259" t="s">
        <v>565</v>
      </c>
      <c r="BA934" s="259" t="s">
        <v>565</v>
      </c>
    </row>
    <row r="935" spans="4:53">
      <c r="D935" s="259" t="s">
        <v>565</v>
      </c>
      <c r="E935" s="259" t="s">
        <v>565</v>
      </c>
      <c r="F935" s="259" t="s">
        <v>565</v>
      </c>
      <c r="G935" s="259" t="s">
        <v>565</v>
      </c>
      <c r="H935" s="259" t="s">
        <v>565</v>
      </c>
      <c r="I935" s="259" t="s">
        <v>565</v>
      </c>
      <c r="J935" s="259" t="s">
        <v>565</v>
      </c>
      <c r="K935" s="259" t="s">
        <v>565</v>
      </c>
      <c r="L935" s="259" t="s">
        <v>565</v>
      </c>
      <c r="M935" s="259" t="s">
        <v>565</v>
      </c>
      <c r="N935" s="259" t="s">
        <v>565</v>
      </c>
      <c r="O935" s="259" t="s">
        <v>565</v>
      </c>
      <c r="P935" s="259" t="s">
        <v>565</v>
      </c>
      <c r="Q935" s="259" t="s">
        <v>565</v>
      </c>
      <c r="R935" s="259" t="s">
        <v>565</v>
      </c>
      <c r="S935" s="259" t="s">
        <v>565</v>
      </c>
      <c r="T935" s="259" t="s">
        <v>565</v>
      </c>
      <c r="U935" s="259" t="s">
        <v>565</v>
      </c>
      <c r="V935" s="260" t="s">
        <v>565</v>
      </c>
      <c r="W935" s="260" t="s">
        <v>565</v>
      </c>
      <c r="X935" s="259" t="s">
        <v>565</v>
      </c>
      <c r="Y935" s="259" t="s">
        <v>565</v>
      </c>
      <c r="Z935" s="259" t="s">
        <v>565</v>
      </c>
      <c r="AA935" s="259" t="s">
        <v>565</v>
      </c>
      <c r="AB935" s="259" t="s">
        <v>565</v>
      </c>
      <c r="AC935" s="259" t="s">
        <v>565</v>
      </c>
      <c r="AD935" s="259" t="s">
        <v>565</v>
      </c>
      <c r="AE935" s="259" t="s">
        <v>565</v>
      </c>
      <c r="AF935" s="259" t="s">
        <v>565</v>
      </c>
      <c r="AG935" s="259" t="s">
        <v>565</v>
      </c>
      <c r="AH935" s="259" t="s">
        <v>565</v>
      </c>
      <c r="AI935" s="259" t="s">
        <v>565</v>
      </c>
      <c r="AJ935" s="259" t="s">
        <v>565</v>
      </c>
      <c r="AK935" s="259" t="s">
        <v>565</v>
      </c>
      <c r="AL935" s="259" t="s">
        <v>565</v>
      </c>
      <c r="AM935" s="259" t="s">
        <v>565</v>
      </c>
      <c r="AN935" s="259" t="s">
        <v>565</v>
      </c>
      <c r="AO935" s="259" t="s">
        <v>565</v>
      </c>
      <c r="AP935" s="259" t="s">
        <v>565</v>
      </c>
      <c r="AQ935" s="259" t="s">
        <v>565</v>
      </c>
      <c r="AR935" s="259" t="s">
        <v>565</v>
      </c>
      <c r="AS935" s="259" t="s">
        <v>565</v>
      </c>
      <c r="AT935" s="259" t="s">
        <v>565</v>
      </c>
      <c r="AU935" s="259" t="s">
        <v>565</v>
      </c>
      <c r="AV935" s="259" t="s">
        <v>565</v>
      </c>
      <c r="AW935" s="259" t="s">
        <v>565</v>
      </c>
      <c r="AX935" s="259" t="s">
        <v>565</v>
      </c>
      <c r="AY935" s="259" t="s">
        <v>565</v>
      </c>
      <c r="AZ935" s="259" t="s">
        <v>565</v>
      </c>
      <c r="BA935" s="259" t="s">
        <v>565</v>
      </c>
    </row>
    <row r="936" spans="4:53">
      <c r="D936" s="259" t="s">
        <v>565</v>
      </c>
      <c r="E936" s="259" t="s">
        <v>565</v>
      </c>
      <c r="F936" s="259" t="s">
        <v>565</v>
      </c>
      <c r="G936" s="259" t="s">
        <v>565</v>
      </c>
      <c r="H936" s="259" t="s">
        <v>565</v>
      </c>
      <c r="I936" s="259" t="s">
        <v>565</v>
      </c>
      <c r="J936" s="259" t="s">
        <v>565</v>
      </c>
      <c r="K936" s="259" t="s">
        <v>565</v>
      </c>
      <c r="L936" s="259" t="s">
        <v>565</v>
      </c>
      <c r="M936" s="259" t="s">
        <v>565</v>
      </c>
      <c r="N936" s="259" t="s">
        <v>565</v>
      </c>
      <c r="O936" s="259" t="s">
        <v>565</v>
      </c>
      <c r="P936" s="259" t="s">
        <v>565</v>
      </c>
      <c r="Q936" s="259" t="s">
        <v>565</v>
      </c>
      <c r="R936" s="259" t="s">
        <v>565</v>
      </c>
      <c r="S936" s="259" t="s">
        <v>565</v>
      </c>
      <c r="T936" s="259" t="s">
        <v>565</v>
      </c>
      <c r="U936" s="259" t="s">
        <v>565</v>
      </c>
      <c r="V936" s="260" t="s">
        <v>565</v>
      </c>
      <c r="W936" s="260" t="s">
        <v>565</v>
      </c>
      <c r="X936" s="259" t="s">
        <v>565</v>
      </c>
      <c r="Y936" s="259" t="s">
        <v>565</v>
      </c>
      <c r="Z936" s="259" t="s">
        <v>565</v>
      </c>
      <c r="AA936" s="259" t="s">
        <v>565</v>
      </c>
      <c r="AB936" s="259" t="s">
        <v>565</v>
      </c>
      <c r="AC936" s="259" t="s">
        <v>565</v>
      </c>
      <c r="AD936" s="259" t="s">
        <v>565</v>
      </c>
      <c r="AE936" s="259" t="s">
        <v>565</v>
      </c>
      <c r="AF936" s="259" t="s">
        <v>565</v>
      </c>
      <c r="AG936" s="259" t="s">
        <v>565</v>
      </c>
      <c r="AH936" s="259" t="s">
        <v>565</v>
      </c>
      <c r="AI936" s="259" t="s">
        <v>565</v>
      </c>
      <c r="AJ936" s="259" t="s">
        <v>565</v>
      </c>
      <c r="AK936" s="259" t="s">
        <v>565</v>
      </c>
      <c r="AL936" s="259" t="s">
        <v>565</v>
      </c>
      <c r="AM936" s="259" t="s">
        <v>565</v>
      </c>
      <c r="AN936" s="259" t="s">
        <v>565</v>
      </c>
      <c r="AO936" s="259" t="s">
        <v>565</v>
      </c>
      <c r="AP936" s="259" t="s">
        <v>565</v>
      </c>
      <c r="AQ936" s="259" t="s">
        <v>565</v>
      </c>
      <c r="AR936" s="259" t="s">
        <v>565</v>
      </c>
      <c r="AS936" s="259" t="s">
        <v>565</v>
      </c>
      <c r="AT936" s="259" t="s">
        <v>565</v>
      </c>
      <c r="AU936" s="259" t="s">
        <v>565</v>
      </c>
      <c r="AV936" s="259" t="s">
        <v>565</v>
      </c>
      <c r="AW936" s="259" t="s">
        <v>565</v>
      </c>
      <c r="AX936" s="259" t="s">
        <v>565</v>
      </c>
      <c r="AY936" s="259" t="s">
        <v>565</v>
      </c>
      <c r="AZ936" s="259" t="s">
        <v>565</v>
      </c>
      <c r="BA936" s="259" t="s">
        <v>565</v>
      </c>
    </row>
    <row r="937" spans="4:53">
      <c r="D937" s="259" t="s">
        <v>565</v>
      </c>
      <c r="E937" s="259" t="s">
        <v>565</v>
      </c>
      <c r="F937" s="259" t="s">
        <v>565</v>
      </c>
      <c r="G937" s="259" t="s">
        <v>565</v>
      </c>
      <c r="H937" s="259" t="s">
        <v>565</v>
      </c>
      <c r="I937" s="259" t="s">
        <v>565</v>
      </c>
      <c r="J937" s="259" t="s">
        <v>565</v>
      </c>
      <c r="K937" s="259" t="s">
        <v>565</v>
      </c>
      <c r="L937" s="259" t="s">
        <v>565</v>
      </c>
      <c r="M937" s="259" t="s">
        <v>565</v>
      </c>
      <c r="N937" s="259" t="s">
        <v>565</v>
      </c>
      <c r="O937" s="259" t="s">
        <v>565</v>
      </c>
      <c r="P937" s="259" t="s">
        <v>565</v>
      </c>
      <c r="Q937" s="259" t="s">
        <v>565</v>
      </c>
      <c r="R937" s="259" t="s">
        <v>565</v>
      </c>
      <c r="S937" s="259" t="s">
        <v>565</v>
      </c>
      <c r="T937" s="259" t="s">
        <v>565</v>
      </c>
      <c r="U937" s="259" t="s">
        <v>565</v>
      </c>
      <c r="V937" s="260" t="s">
        <v>565</v>
      </c>
      <c r="W937" s="260" t="s">
        <v>565</v>
      </c>
      <c r="X937" s="259" t="s">
        <v>565</v>
      </c>
      <c r="Y937" s="259" t="s">
        <v>565</v>
      </c>
      <c r="Z937" s="259" t="s">
        <v>565</v>
      </c>
      <c r="AA937" s="259" t="s">
        <v>565</v>
      </c>
      <c r="AB937" s="259" t="s">
        <v>565</v>
      </c>
      <c r="AC937" s="259" t="s">
        <v>565</v>
      </c>
      <c r="AD937" s="259" t="s">
        <v>565</v>
      </c>
      <c r="AE937" s="259" t="s">
        <v>565</v>
      </c>
      <c r="AF937" s="259" t="s">
        <v>565</v>
      </c>
      <c r="AG937" s="259" t="s">
        <v>565</v>
      </c>
      <c r="AH937" s="259" t="s">
        <v>565</v>
      </c>
      <c r="AI937" s="259" t="s">
        <v>565</v>
      </c>
      <c r="AJ937" s="259" t="s">
        <v>565</v>
      </c>
      <c r="AK937" s="259" t="s">
        <v>565</v>
      </c>
      <c r="AL937" s="259" t="s">
        <v>565</v>
      </c>
      <c r="AM937" s="259" t="s">
        <v>565</v>
      </c>
      <c r="AN937" s="259" t="s">
        <v>565</v>
      </c>
      <c r="AO937" s="259" t="s">
        <v>565</v>
      </c>
      <c r="AP937" s="259" t="s">
        <v>565</v>
      </c>
      <c r="AQ937" s="259" t="s">
        <v>565</v>
      </c>
      <c r="AR937" s="259" t="s">
        <v>565</v>
      </c>
      <c r="AS937" s="259" t="s">
        <v>565</v>
      </c>
      <c r="AT937" s="259" t="s">
        <v>565</v>
      </c>
      <c r="AU937" s="259" t="s">
        <v>565</v>
      </c>
      <c r="AV937" s="259" t="s">
        <v>565</v>
      </c>
      <c r="AW937" s="259" t="s">
        <v>565</v>
      </c>
      <c r="AX937" s="259" t="s">
        <v>565</v>
      </c>
      <c r="AY937" s="259" t="s">
        <v>565</v>
      </c>
      <c r="AZ937" s="259" t="s">
        <v>565</v>
      </c>
      <c r="BA937" s="259" t="s">
        <v>565</v>
      </c>
    </row>
    <row r="938" spans="4:53">
      <c r="D938" s="259" t="s">
        <v>565</v>
      </c>
      <c r="E938" s="259" t="s">
        <v>565</v>
      </c>
      <c r="F938" s="259" t="s">
        <v>565</v>
      </c>
      <c r="G938" s="259" t="s">
        <v>565</v>
      </c>
      <c r="H938" s="259" t="s">
        <v>565</v>
      </c>
      <c r="I938" s="259" t="s">
        <v>565</v>
      </c>
      <c r="J938" s="259" t="s">
        <v>565</v>
      </c>
      <c r="K938" s="259" t="s">
        <v>565</v>
      </c>
      <c r="L938" s="259" t="s">
        <v>565</v>
      </c>
      <c r="M938" s="259" t="s">
        <v>565</v>
      </c>
      <c r="N938" s="259" t="s">
        <v>565</v>
      </c>
      <c r="O938" s="259" t="s">
        <v>565</v>
      </c>
      <c r="P938" s="259" t="s">
        <v>565</v>
      </c>
      <c r="Q938" s="259" t="s">
        <v>565</v>
      </c>
      <c r="R938" s="259" t="s">
        <v>565</v>
      </c>
      <c r="S938" s="259" t="s">
        <v>565</v>
      </c>
      <c r="T938" s="259" t="s">
        <v>565</v>
      </c>
      <c r="U938" s="259" t="s">
        <v>565</v>
      </c>
      <c r="V938" s="260" t="s">
        <v>565</v>
      </c>
      <c r="W938" s="260" t="s">
        <v>565</v>
      </c>
      <c r="X938" s="259" t="s">
        <v>565</v>
      </c>
      <c r="Y938" s="259" t="s">
        <v>565</v>
      </c>
      <c r="Z938" s="259" t="s">
        <v>565</v>
      </c>
      <c r="AA938" s="259" t="s">
        <v>565</v>
      </c>
      <c r="AB938" s="259" t="s">
        <v>565</v>
      </c>
      <c r="AC938" s="259" t="s">
        <v>565</v>
      </c>
      <c r="AD938" s="259" t="s">
        <v>565</v>
      </c>
      <c r="AE938" s="259" t="s">
        <v>565</v>
      </c>
      <c r="AF938" s="259" t="s">
        <v>565</v>
      </c>
      <c r="AG938" s="259" t="s">
        <v>565</v>
      </c>
      <c r="AH938" s="259" t="s">
        <v>565</v>
      </c>
      <c r="AI938" s="259" t="s">
        <v>565</v>
      </c>
      <c r="AJ938" s="259" t="s">
        <v>565</v>
      </c>
      <c r="AK938" s="259" t="s">
        <v>565</v>
      </c>
      <c r="AL938" s="259" t="s">
        <v>565</v>
      </c>
      <c r="AM938" s="259" t="s">
        <v>565</v>
      </c>
      <c r="AN938" s="259" t="s">
        <v>565</v>
      </c>
      <c r="AO938" s="259" t="s">
        <v>565</v>
      </c>
      <c r="AP938" s="259" t="s">
        <v>565</v>
      </c>
      <c r="AQ938" s="259" t="s">
        <v>565</v>
      </c>
      <c r="AR938" s="259" t="s">
        <v>565</v>
      </c>
      <c r="AS938" s="259" t="s">
        <v>565</v>
      </c>
      <c r="AT938" s="259" t="s">
        <v>565</v>
      </c>
      <c r="AU938" s="259" t="s">
        <v>565</v>
      </c>
      <c r="AV938" s="259" t="s">
        <v>565</v>
      </c>
      <c r="AW938" s="259" t="s">
        <v>565</v>
      </c>
      <c r="AX938" s="259" t="s">
        <v>565</v>
      </c>
      <c r="AY938" s="259" t="s">
        <v>565</v>
      </c>
      <c r="AZ938" s="259" t="s">
        <v>565</v>
      </c>
      <c r="BA938" s="259" t="s">
        <v>565</v>
      </c>
    </row>
    <row r="939" spans="4:53">
      <c r="D939" s="259" t="s">
        <v>565</v>
      </c>
      <c r="E939" s="259" t="s">
        <v>565</v>
      </c>
      <c r="F939" s="259" t="s">
        <v>565</v>
      </c>
      <c r="G939" s="259" t="s">
        <v>565</v>
      </c>
      <c r="H939" s="259" t="s">
        <v>565</v>
      </c>
      <c r="I939" s="259" t="s">
        <v>565</v>
      </c>
      <c r="J939" s="259" t="s">
        <v>565</v>
      </c>
      <c r="K939" s="259" t="s">
        <v>565</v>
      </c>
      <c r="L939" s="259" t="s">
        <v>565</v>
      </c>
      <c r="M939" s="259" t="s">
        <v>565</v>
      </c>
      <c r="N939" s="259" t="s">
        <v>565</v>
      </c>
      <c r="O939" s="259" t="s">
        <v>565</v>
      </c>
      <c r="P939" s="259" t="s">
        <v>565</v>
      </c>
      <c r="Q939" s="259" t="s">
        <v>565</v>
      </c>
      <c r="R939" s="259" t="s">
        <v>565</v>
      </c>
      <c r="S939" s="259" t="s">
        <v>565</v>
      </c>
      <c r="T939" s="259" t="s">
        <v>565</v>
      </c>
      <c r="U939" s="259" t="s">
        <v>565</v>
      </c>
      <c r="V939" s="260" t="s">
        <v>565</v>
      </c>
      <c r="W939" s="260" t="s">
        <v>565</v>
      </c>
      <c r="X939" s="259" t="s">
        <v>565</v>
      </c>
      <c r="Y939" s="259" t="s">
        <v>565</v>
      </c>
      <c r="Z939" s="259" t="s">
        <v>565</v>
      </c>
      <c r="AA939" s="259" t="s">
        <v>565</v>
      </c>
      <c r="AB939" s="259" t="s">
        <v>565</v>
      </c>
      <c r="AC939" s="259" t="s">
        <v>565</v>
      </c>
      <c r="AD939" s="259" t="s">
        <v>565</v>
      </c>
      <c r="AE939" s="259" t="s">
        <v>565</v>
      </c>
      <c r="AF939" s="259" t="s">
        <v>565</v>
      </c>
      <c r="AG939" s="259" t="s">
        <v>565</v>
      </c>
      <c r="AH939" s="259" t="s">
        <v>565</v>
      </c>
      <c r="AI939" s="259" t="s">
        <v>565</v>
      </c>
      <c r="AJ939" s="259" t="s">
        <v>565</v>
      </c>
      <c r="AK939" s="259" t="s">
        <v>565</v>
      </c>
      <c r="AL939" s="259" t="s">
        <v>565</v>
      </c>
      <c r="AM939" s="259" t="s">
        <v>565</v>
      </c>
      <c r="AN939" s="259" t="s">
        <v>565</v>
      </c>
      <c r="AO939" s="259" t="s">
        <v>565</v>
      </c>
      <c r="AP939" s="259" t="s">
        <v>565</v>
      </c>
      <c r="AQ939" s="259" t="s">
        <v>565</v>
      </c>
      <c r="AR939" s="259" t="s">
        <v>565</v>
      </c>
      <c r="AS939" s="259" t="s">
        <v>565</v>
      </c>
      <c r="AT939" s="259" t="s">
        <v>565</v>
      </c>
      <c r="AU939" s="259" t="s">
        <v>565</v>
      </c>
      <c r="AV939" s="259" t="s">
        <v>565</v>
      </c>
      <c r="AW939" s="259" t="s">
        <v>565</v>
      </c>
      <c r="AX939" s="259" t="s">
        <v>565</v>
      </c>
      <c r="AY939" s="259" t="s">
        <v>565</v>
      </c>
      <c r="AZ939" s="259" t="s">
        <v>565</v>
      </c>
      <c r="BA939" s="259" t="s">
        <v>565</v>
      </c>
    </row>
    <row r="940" spans="4:53">
      <c r="D940" s="259" t="s">
        <v>565</v>
      </c>
      <c r="E940" s="259" t="s">
        <v>565</v>
      </c>
      <c r="F940" s="259" t="s">
        <v>565</v>
      </c>
      <c r="G940" s="259" t="s">
        <v>565</v>
      </c>
      <c r="H940" s="259" t="s">
        <v>565</v>
      </c>
      <c r="I940" s="259" t="s">
        <v>565</v>
      </c>
      <c r="J940" s="259" t="s">
        <v>565</v>
      </c>
      <c r="K940" s="259" t="s">
        <v>565</v>
      </c>
      <c r="L940" s="259" t="s">
        <v>565</v>
      </c>
      <c r="M940" s="259" t="s">
        <v>565</v>
      </c>
      <c r="N940" s="259" t="s">
        <v>565</v>
      </c>
      <c r="O940" s="259" t="s">
        <v>565</v>
      </c>
      <c r="P940" s="259" t="s">
        <v>565</v>
      </c>
      <c r="Q940" s="259" t="s">
        <v>565</v>
      </c>
      <c r="R940" s="259" t="s">
        <v>565</v>
      </c>
      <c r="S940" s="259" t="s">
        <v>565</v>
      </c>
      <c r="T940" s="259" t="s">
        <v>565</v>
      </c>
      <c r="U940" s="259" t="s">
        <v>565</v>
      </c>
      <c r="V940" s="260" t="s">
        <v>565</v>
      </c>
      <c r="W940" s="260" t="s">
        <v>565</v>
      </c>
      <c r="X940" s="259" t="s">
        <v>565</v>
      </c>
      <c r="Y940" s="259" t="s">
        <v>565</v>
      </c>
      <c r="Z940" s="259" t="s">
        <v>565</v>
      </c>
      <c r="AA940" s="259" t="s">
        <v>565</v>
      </c>
      <c r="AB940" s="259" t="s">
        <v>565</v>
      </c>
      <c r="AC940" s="259" t="s">
        <v>565</v>
      </c>
      <c r="AD940" s="259" t="s">
        <v>565</v>
      </c>
      <c r="AE940" s="259" t="s">
        <v>565</v>
      </c>
      <c r="AF940" s="259" t="s">
        <v>565</v>
      </c>
      <c r="AG940" s="259" t="s">
        <v>565</v>
      </c>
      <c r="AH940" s="259" t="s">
        <v>565</v>
      </c>
      <c r="AI940" s="259" t="s">
        <v>565</v>
      </c>
      <c r="AJ940" s="259" t="s">
        <v>565</v>
      </c>
      <c r="AK940" s="259" t="s">
        <v>565</v>
      </c>
      <c r="AL940" s="259" t="s">
        <v>565</v>
      </c>
      <c r="AM940" s="259" t="s">
        <v>565</v>
      </c>
      <c r="AN940" s="259" t="s">
        <v>565</v>
      </c>
      <c r="AO940" s="259" t="s">
        <v>565</v>
      </c>
      <c r="AP940" s="259" t="s">
        <v>565</v>
      </c>
      <c r="AQ940" s="259" t="s">
        <v>565</v>
      </c>
      <c r="AR940" s="259" t="s">
        <v>565</v>
      </c>
      <c r="AS940" s="259" t="s">
        <v>565</v>
      </c>
      <c r="AT940" s="259" t="s">
        <v>565</v>
      </c>
      <c r="AU940" s="259" t="s">
        <v>565</v>
      </c>
      <c r="AV940" s="259" t="s">
        <v>565</v>
      </c>
      <c r="AW940" s="259" t="s">
        <v>565</v>
      </c>
      <c r="AX940" s="259" t="s">
        <v>565</v>
      </c>
      <c r="AY940" s="259" t="s">
        <v>565</v>
      </c>
      <c r="AZ940" s="259" t="s">
        <v>565</v>
      </c>
      <c r="BA940" s="259" t="s">
        <v>565</v>
      </c>
    </row>
    <row r="941" spans="4:53">
      <c r="D941" s="259" t="s">
        <v>565</v>
      </c>
      <c r="E941" s="259" t="s">
        <v>565</v>
      </c>
      <c r="F941" s="259" t="s">
        <v>565</v>
      </c>
      <c r="G941" s="259" t="s">
        <v>565</v>
      </c>
      <c r="H941" s="259" t="s">
        <v>565</v>
      </c>
      <c r="I941" s="259" t="s">
        <v>565</v>
      </c>
      <c r="J941" s="259" t="s">
        <v>565</v>
      </c>
      <c r="K941" s="259" t="s">
        <v>565</v>
      </c>
      <c r="L941" s="259" t="s">
        <v>565</v>
      </c>
      <c r="M941" s="259" t="s">
        <v>565</v>
      </c>
      <c r="N941" s="259" t="s">
        <v>565</v>
      </c>
      <c r="O941" s="259" t="s">
        <v>565</v>
      </c>
      <c r="P941" s="259" t="s">
        <v>565</v>
      </c>
      <c r="Q941" s="259" t="s">
        <v>565</v>
      </c>
      <c r="R941" s="259" t="s">
        <v>565</v>
      </c>
      <c r="S941" s="259" t="s">
        <v>565</v>
      </c>
      <c r="T941" s="259" t="s">
        <v>565</v>
      </c>
      <c r="U941" s="259" t="s">
        <v>565</v>
      </c>
      <c r="V941" s="260" t="s">
        <v>565</v>
      </c>
      <c r="W941" s="260" t="s">
        <v>565</v>
      </c>
      <c r="X941" s="259" t="s">
        <v>565</v>
      </c>
      <c r="Y941" s="259" t="s">
        <v>565</v>
      </c>
      <c r="Z941" s="259" t="s">
        <v>565</v>
      </c>
      <c r="AA941" s="259" t="s">
        <v>565</v>
      </c>
      <c r="AB941" s="259" t="s">
        <v>565</v>
      </c>
      <c r="AC941" s="259" t="s">
        <v>565</v>
      </c>
      <c r="AD941" s="259" t="s">
        <v>565</v>
      </c>
      <c r="AE941" s="259" t="s">
        <v>565</v>
      </c>
      <c r="AF941" s="259" t="s">
        <v>565</v>
      </c>
      <c r="AG941" s="259" t="s">
        <v>565</v>
      </c>
      <c r="AH941" s="259" t="s">
        <v>565</v>
      </c>
      <c r="AI941" s="259" t="s">
        <v>565</v>
      </c>
      <c r="AJ941" s="259" t="s">
        <v>565</v>
      </c>
      <c r="AK941" s="259" t="s">
        <v>565</v>
      </c>
      <c r="AL941" s="259" t="s">
        <v>565</v>
      </c>
      <c r="AM941" s="259" t="s">
        <v>565</v>
      </c>
      <c r="AN941" s="259" t="s">
        <v>565</v>
      </c>
      <c r="AO941" s="259" t="s">
        <v>565</v>
      </c>
      <c r="AP941" s="259" t="s">
        <v>565</v>
      </c>
      <c r="AQ941" s="259" t="s">
        <v>565</v>
      </c>
      <c r="AR941" s="259" t="s">
        <v>565</v>
      </c>
      <c r="AS941" s="259" t="s">
        <v>565</v>
      </c>
      <c r="AT941" s="259" t="s">
        <v>565</v>
      </c>
      <c r="AU941" s="259" t="s">
        <v>565</v>
      </c>
      <c r="AV941" s="259" t="s">
        <v>565</v>
      </c>
      <c r="AW941" s="259" t="s">
        <v>565</v>
      </c>
      <c r="AX941" s="259" t="s">
        <v>565</v>
      </c>
      <c r="AY941" s="259" t="s">
        <v>565</v>
      </c>
      <c r="AZ941" s="259" t="s">
        <v>565</v>
      </c>
      <c r="BA941" s="259" t="s">
        <v>565</v>
      </c>
    </row>
    <row r="942" spans="4:53">
      <c r="D942" s="259" t="s">
        <v>565</v>
      </c>
      <c r="E942" s="259" t="s">
        <v>565</v>
      </c>
      <c r="F942" s="259" t="s">
        <v>565</v>
      </c>
      <c r="G942" s="259" t="s">
        <v>565</v>
      </c>
      <c r="H942" s="259" t="s">
        <v>565</v>
      </c>
      <c r="I942" s="259" t="s">
        <v>565</v>
      </c>
      <c r="J942" s="259" t="s">
        <v>565</v>
      </c>
      <c r="K942" s="259" t="s">
        <v>565</v>
      </c>
      <c r="L942" s="259" t="s">
        <v>565</v>
      </c>
      <c r="M942" s="259" t="s">
        <v>565</v>
      </c>
      <c r="N942" s="259" t="s">
        <v>565</v>
      </c>
      <c r="O942" s="259" t="s">
        <v>565</v>
      </c>
      <c r="P942" s="259" t="s">
        <v>565</v>
      </c>
      <c r="Q942" s="259" t="s">
        <v>565</v>
      </c>
      <c r="R942" s="259" t="s">
        <v>565</v>
      </c>
      <c r="S942" s="259" t="s">
        <v>565</v>
      </c>
      <c r="T942" s="259" t="s">
        <v>565</v>
      </c>
      <c r="U942" s="259" t="s">
        <v>565</v>
      </c>
      <c r="V942" s="260" t="s">
        <v>565</v>
      </c>
      <c r="W942" s="260" t="s">
        <v>565</v>
      </c>
      <c r="X942" s="259" t="s">
        <v>565</v>
      </c>
      <c r="Y942" s="259" t="s">
        <v>565</v>
      </c>
      <c r="Z942" s="259" t="s">
        <v>565</v>
      </c>
      <c r="AA942" s="259" t="s">
        <v>565</v>
      </c>
      <c r="AB942" s="259" t="s">
        <v>565</v>
      </c>
      <c r="AC942" s="259" t="s">
        <v>565</v>
      </c>
      <c r="AD942" s="259" t="s">
        <v>565</v>
      </c>
      <c r="AE942" s="259" t="s">
        <v>565</v>
      </c>
      <c r="AF942" s="259" t="s">
        <v>565</v>
      </c>
      <c r="AG942" s="259" t="s">
        <v>565</v>
      </c>
      <c r="AH942" s="259" t="s">
        <v>565</v>
      </c>
      <c r="AI942" s="259" t="s">
        <v>565</v>
      </c>
      <c r="AJ942" s="259" t="s">
        <v>565</v>
      </c>
      <c r="AK942" s="259" t="s">
        <v>565</v>
      </c>
      <c r="AL942" s="259" t="s">
        <v>565</v>
      </c>
      <c r="AM942" s="259" t="s">
        <v>565</v>
      </c>
      <c r="AN942" s="259" t="s">
        <v>565</v>
      </c>
      <c r="AO942" s="259" t="s">
        <v>565</v>
      </c>
      <c r="AP942" s="259" t="s">
        <v>565</v>
      </c>
      <c r="AQ942" s="259" t="s">
        <v>565</v>
      </c>
      <c r="AR942" s="259" t="s">
        <v>565</v>
      </c>
      <c r="AS942" s="259" t="s">
        <v>565</v>
      </c>
      <c r="AT942" s="259" t="s">
        <v>565</v>
      </c>
      <c r="AU942" s="259" t="s">
        <v>565</v>
      </c>
      <c r="AV942" s="259" t="s">
        <v>565</v>
      </c>
      <c r="AW942" s="259" t="s">
        <v>565</v>
      </c>
      <c r="AX942" s="259" t="s">
        <v>565</v>
      </c>
      <c r="AY942" s="259" t="s">
        <v>565</v>
      </c>
      <c r="AZ942" s="259" t="s">
        <v>565</v>
      </c>
      <c r="BA942" s="259" t="s">
        <v>565</v>
      </c>
    </row>
    <row r="943" spans="4:53">
      <c r="D943" s="259" t="s">
        <v>565</v>
      </c>
      <c r="E943" s="259" t="s">
        <v>565</v>
      </c>
      <c r="F943" s="259" t="s">
        <v>565</v>
      </c>
      <c r="G943" s="259" t="s">
        <v>565</v>
      </c>
      <c r="H943" s="259" t="s">
        <v>565</v>
      </c>
      <c r="I943" s="259" t="s">
        <v>565</v>
      </c>
      <c r="J943" s="259" t="s">
        <v>565</v>
      </c>
      <c r="K943" s="259" t="s">
        <v>565</v>
      </c>
      <c r="L943" s="259" t="s">
        <v>565</v>
      </c>
      <c r="M943" s="259" t="s">
        <v>565</v>
      </c>
      <c r="N943" s="259" t="s">
        <v>565</v>
      </c>
      <c r="O943" s="259" t="s">
        <v>565</v>
      </c>
      <c r="P943" s="259" t="s">
        <v>565</v>
      </c>
      <c r="Q943" s="259" t="s">
        <v>565</v>
      </c>
      <c r="R943" s="259" t="s">
        <v>565</v>
      </c>
      <c r="S943" s="259" t="s">
        <v>565</v>
      </c>
      <c r="T943" s="259" t="s">
        <v>565</v>
      </c>
      <c r="U943" s="259" t="s">
        <v>565</v>
      </c>
      <c r="V943" s="260" t="s">
        <v>565</v>
      </c>
      <c r="W943" s="260" t="s">
        <v>565</v>
      </c>
      <c r="X943" s="259" t="s">
        <v>565</v>
      </c>
      <c r="Y943" s="259" t="s">
        <v>565</v>
      </c>
      <c r="Z943" s="259" t="s">
        <v>565</v>
      </c>
      <c r="AA943" s="259" t="s">
        <v>565</v>
      </c>
      <c r="AB943" s="259" t="s">
        <v>565</v>
      </c>
      <c r="AC943" s="259" t="s">
        <v>565</v>
      </c>
      <c r="AD943" s="259" t="s">
        <v>565</v>
      </c>
      <c r="AE943" s="259" t="s">
        <v>565</v>
      </c>
      <c r="AF943" s="259" t="s">
        <v>565</v>
      </c>
      <c r="AG943" s="259" t="s">
        <v>565</v>
      </c>
      <c r="AH943" s="259" t="s">
        <v>565</v>
      </c>
      <c r="AI943" s="259" t="s">
        <v>565</v>
      </c>
      <c r="AJ943" s="259" t="s">
        <v>565</v>
      </c>
      <c r="AK943" s="259" t="s">
        <v>565</v>
      </c>
      <c r="AL943" s="259" t="s">
        <v>565</v>
      </c>
      <c r="AM943" s="259" t="s">
        <v>565</v>
      </c>
      <c r="AN943" s="259" t="s">
        <v>565</v>
      </c>
      <c r="AO943" s="259" t="s">
        <v>565</v>
      </c>
      <c r="AP943" s="259" t="s">
        <v>565</v>
      </c>
      <c r="AQ943" s="259" t="s">
        <v>565</v>
      </c>
      <c r="AR943" s="259" t="s">
        <v>565</v>
      </c>
      <c r="AS943" s="259" t="s">
        <v>565</v>
      </c>
      <c r="AT943" s="259" t="s">
        <v>565</v>
      </c>
      <c r="AU943" s="259" t="s">
        <v>565</v>
      </c>
      <c r="AV943" s="259" t="s">
        <v>565</v>
      </c>
      <c r="AW943" s="259" t="s">
        <v>565</v>
      </c>
      <c r="AX943" s="259" t="s">
        <v>565</v>
      </c>
      <c r="AY943" s="259" t="s">
        <v>565</v>
      </c>
      <c r="AZ943" s="259" t="s">
        <v>565</v>
      </c>
      <c r="BA943" s="259" t="s">
        <v>565</v>
      </c>
    </row>
    <row r="944" spans="4:53">
      <c r="D944" s="259" t="s">
        <v>565</v>
      </c>
      <c r="E944" s="259" t="s">
        <v>565</v>
      </c>
      <c r="F944" s="259" t="s">
        <v>565</v>
      </c>
      <c r="G944" s="259" t="s">
        <v>565</v>
      </c>
      <c r="H944" s="259" t="s">
        <v>565</v>
      </c>
      <c r="I944" s="259" t="s">
        <v>565</v>
      </c>
      <c r="J944" s="259" t="s">
        <v>565</v>
      </c>
      <c r="K944" s="259" t="s">
        <v>565</v>
      </c>
      <c r="L944" s="259" t="s">
        <v>565</v>
      </c>
      <c r="M944" s="259" t="s">
        <v>565</v>
      </c>
      <c r="N944" s="259" t="s">
        <v>565</v>
      </c>
      <c r="O944" s="259" t="s">
        <v>565</v>
      </c>
      <c r="P944" s="259" t="s">
        <v>565</v>
      </c>
      <c r="Q944" s="259" t="s">
        <v>565</v>
      </c>
      <c r="R944" s="259" t="s">
        <v>565</v>
      </c>
      <c r="S944" s="259" t="s">
        <v>565</v>
      </c>
      <c r="T944" s="259" t="s">
        <v>565</v>
      </c>
      <c r="U944" s="259" t="s">
        <v>565</v>
      </c>
      <c r="V944" s="260" t="s">
        <v>565</v>
      </c>
      <c r="W944" s="260" t="s">
        <v>565</v>
      </c>
      <c r="X944" s="259" t="s">
        <v>565</v>
      </c>
      <c r="Y944" s="259" t="s">
        <v>565</v>
      </c>
      <c r="Z944" s="259" t="s">
        <v>565</v>
      </c>
      <c r="AA944" s="259" t="s">
        <v>565</v>
      </c>
      <c r="AB944" s="259" t="s">
        <v>565</v>
      </c>
      <c r="AC944" s="259" t="s">
        <v>565</v>
      </c>
      <c r="AD944" s="259" t="s">
        <v>565</v>
      </c>
      <c r="AE944" s="259" t="s">
        <v>565</v>
      </c>
      <c r="AF944" s="259" t="s">
        <v>565</v>
      </c>
      <c r="AG944" s="259" t="s">
        <v>565</v>
      </c>
      <c r="AH944" s="259" t="s">
        <v>565</v>
      </c>
      <c r="AI944" s="259" t="s">
        <v>565</v>
      </c>
      <c r="AJ944" s="259" t="s">
        <v>565</v>
      </c>
      <c r="AK944" s="259" t="s">
        <v>565</v>
      </c>
      <c r="AL944" s="259" t="s">
        <v>565</v>
      </c>
      <c r="AM944" s="259" t="s">
        <v>565</v>
      </c>
      <c r="AN944" s="259" t="s">
        <v>565</v>
      </c>
      <c r="AO944" s="259" t="s">
        <v>565</v>
      </c>
      <c r="AP944" s="259" t="s">
        <v>565</v>
      </c>
      <c r="AQ944" s="259" t="s">
        <v>565</v>
      </c>
      <c r="AR944" s="259" t="s">
        <v>565</v>
      </c>
      <c r="AS944" s="259" t="s">
        <v>565</v>
      </c>
      <c r="AT944" s="259" t="s">
        <v>565</v>
      </c>
      <c r="AU944" s="259" t="s">
        <v>565</v>
      </c>
      <c r="AV944" s="259" t="s">
        <v>565</v>
      </c>
      <c r="AW944" s="259" t="s">
        <v>565</v>
      </c>
      <c r="AX944" s="259" t="s">
        <v>565</v>
      </c>
      <c r="AY944" s="259" t="s">
        <v>565</v>
      </c>
      <c r="AZ944" s="259" t="s">
        <v>565</v>
      </c>
      <c r="BA944" s="259" t="s">
        <v>565</v>
      </c>
    </row>
    <row r="945" spans="4:53">
      <c r="D945" s="259" t="s">
        <v>565</v>
      </c>
      <c r="E945" s="259" t="s">
        <v>565</v>
      </c>
      <c r="F945" s="259" t="s">
        <v>565</v>
      </c>
      <c r="G945" s="259" t="s">
        <v>565</v>
      </c>
      <c r="H945" s="259" t="s">
        <v>565</v>
      </c>
      <c r="I945" s="259" t="s">
        <v>565</v>
      </c>
      <c r="J945" s="259" t="s">
        <v>565</v>
      </c>
      <c r="K945" s="259" t="s">
        <v>565</v>
      </c>
      <c r="L945" s="259" t="s">
        <v>565</v>
      </c>
      <c r="M945" s="259" t="s">
        <v>565</v>
      </c>
      <c r="N945" s="259" t="s">
        <v>565</v>
      </c>
      <c r="O945" s="259" t="s">
        <v>565</v>
      </c>
      <c r="P945" s="259" t="s">
        <v>565</v>
      </c>
      <c r="Q945" s="259" t="s">
        <v>565</v>
      </c>
      <c r="R945" s="259" t="s">
        <v>565</v>
      </c>
      <c r="S945" s="259" t="s">
        <v>565</v>
      </c>
      <c r="T945" s="259" t="s">
        <v>565</v>
      </c>
      <c r="U945" s="259" t="s">
        <v>565</v>
      </c>
      <c r="V945" s="260" t="s">
        <v>565</v>
      </c>
      <c r="W945" s="260" t="s">
        <v>565</v>
      </c>
      <c r="X945" s="259" t="s">
        <v>565</v>
      </c>
      <c r="Y945" s="259" t="s">
        <v>565</v>
      </c>
      <c r="Z945" s="259" t="s">
        <v>565</v>
      </c>
      <c r="AA945" s="259" t="s">
        <v>565</v>
      </c>
      <c r="AB945" s="259" t="s">
        <v>565</v>
      </c>
      <c r="AC945" s="259" t="s">
        <v>565</v>
      </c>
      <c r="AD945" s="259" t="s">
        <v>565</v>
      </c>
      <c r="AE945" s="259" t="s">
        <v>565</v>
      </c>
      <c r="AF945" s="259" t="s">
        <v>565</v>
      </c>
      <c r="AG945" s="259" t="s">
        <v>565</v>
      </c>
      <c r="AH945" s="259" t="s">
        <v>565</v>
      </c>
      <c r="AI945" s="259" t="s">
        <v>565</v>
      </c>
      <c r="AJ945" s="259" t="s">
        <v>565</v>
      </c>
      <c r="AK945" s="259" t="s">
        <v>565</v>
      </c>
      <c r="AL945" s="259" t="s">
        <v>565</v>
      </c>
      <c r="AM945" s="259" t="s">
        <v>565</v>
      </c>
      <c r="AN945" s="259" t="s">
        <v>565</v>
      </c>
      <c r="AO945" s="259" t="s">
        <v>565</v>
      </c>
      <c r="AP945" s="259" t="s">
        <v>565</v>
      </c>
      <c r="AQ945" s="259" t="s">
        <v>565</v>
      </c>
      <c r="AR945" s="259" t="s">
        <v>565</v>
      </c>
      <c r="AS945" s="259" t="s">
        <v>565</v>
      </c>
      <c r="AT945" s="259" t="s">
        <v>565</v>
      </c>
      <c r="AU945" s="259" t="s">
        <v>565</v>
      </c>
      <c r="AV945" s="259" t="s">
        <v>565</v>
      </c>
      <c r="AW945" s="259" t="s">
        <v>565</v>
      </c>
      <c r="AX945" s="259" t="s">
        <v>565</v>
      </c>
      <c r="AY945" s="259" t="s">
        <v>565</v>
      </c>
      <c r="AZ945" s="259" t="s">
        <v>565</v>
      </c>
      <c r="BA945" s="259" t="s">
        <v>565</v>
      </c>
    </row>
    <row r="946" spans="4:53">
      <c r="D946" s="259" t="s">
        <v>565</v>
      </c>
      <c r="E946" s="259" t="s">
        <v>565</v>
      </c>
      <c r="F946" s="259" t="s">
        <v>565</v>
      </c>
      <c r="G946" s="259" t="s">
        <v>565</v>
      </c>
      <c r="H946" s="259" t="s">
        <v>565</v>
      </c>
      <c r="I946" s="259" t="s">
        <v>565</v>
      </c>
      <c r="J946" s="259" t="s">
        <v>565</v>
      </c>
      <c r="K946" s="259" t="s">
        <v>565</v>
      </c>
      <c r="L946" s="259" t="s">
        <v>565</v>
      </c>
      <c r="M946" s="259" t="s">
        <v>565</v>
      </c>
      <c r="N946" s="259" t="s">
        <v>565</v>
      </c>
      <c r="O946" s="259" t="s">
        <v>565</v>
      </c>
      <c r="P946" s="259" t="s">
        <v>565</v>
      </c>
      <c r="Q946" s="259" t="s">
        <v>565</v>
      </c>
      <c r="R946" s="259" t="s">
        <v>565</v>
      </c>
      <c r="S946" s="259" t="s">
        <v>565</v>
      </c>
      <c r="T946" s="259" t="s">
        <v>565</v>
      </c>
      <c r="U946" s="259" t="s">
        <v>565</v>
      </c>
      <c r="V946" s="260" t="s">
        <v>565</v>
      </c>
      <c r="W946" s="260" t="s">
        <v>565</v>
      </c>
      <c r="X946" s="259" t="s">
        <v>565</v>
      </c>
      <c r="Y946" s="259" t="s">
        <v>565</v>
      </c>
      <c r="Z946" s="259" t="s">
        <v>565</v>
      </c>
      <c r="AA946" s="259" t="s">
        <v>565</v>
      </c>
      <c r="AB946" s="259" t="s">
        <v>565</v>
      </c>
      <c r="AC946" s="259" t="s">
        <v>565</v>
      </c>
      <c r="AD946" s="259" t="s">
        <v>565</v>
      </c>
      <c r="AE946" s="259" t="s">
        <v>565</v>
      </c>
      <c r="AF946" s="259" t="s">
        <v>565</v>
      </c>
      <c r="AG946" s="259" t="s">
        <v>565</v>
      </c>
      <c r="AH946" s="259" t="s">
        <v>565</v>
      </c>
      <c r="AI946" s="259" t="s">
        <v>565</v>
      </c>
      <c r="AJ946" s="259" t="s">
        <v>565</v>
      </c>
      <c r="AK946" s="259" t="s">
        <v>565</v>
      </c>
      <c r="AL946" s="259" t="s">
        <v>565</v>
      </c>
      <c r="AM946" s="259" t="s">
        <v>565</v>
      </c>
      <c r="AN946" s="259" t="s">
        <v>565</v>
      </c>
      <c r="AO946" s="259" t="s">
        <v>565</v>
      </c>
      <c r="AP946" s="259" t="s">
        <v>565</v>
      </c>
      <c r="AQ946" s="259" t="s">
        <v>565</v>
      </c>
      <c r="AR946" s="259" t="s">
        <v>565</v>
      </c>
      <c r="AS946" s="259" t="s">
        <v>565</v>
      </c>
      <c r="AT946" s="259" t="s">
        <v>565</v>
      </c>
      <c r="AU946" s="259" t="s">
        <v>565</v>
      </c>
      <c r="AV946" s="259" t="s">
        <v>565</v>
      </c>
      <c r="AW946" s="259" t="s">
        <v>565</v>
      </c>
      <c r="AX946" s="259" t="s">
        <v>565</v>
      </c>
      <c r="AY946" s="259" t="s">
        <v>565</v>
      </c>
      <c r="AZ946" s="259" t="s">
        <v>565</v>
      </c>
      <c r="BA946" s="259" t="s">
        <v>565</v>
      </c>
    </row>
    <row r="947" spans="4:53">
      <c r="D947" s="259" t="s">
        <v>565</v>
      </c>
      <c r="E947" s="259" t="s">
        <v>565</v>
      </c>
      <c r="F947" s="259" t="s">
        <v>565</v>
      </c>
      <c r="G947" s="259" t="s">
        <v>565</v>
      </c>
      <c r="H947" s="259" t="s">
        <v>565</v>
      </c>
      <c r="I947" s="259" t="s">
        <v>565</v>
      </c>
      <c r="J947" s="259" t="s">
        <v>565</v>
      </c>
      <c r="K947" s="259" t="s">
        <v>565</v>
      </c>
      <c r="L947" s="259" t="s">
        <v>565</v>
      </c>
      <c r="M947" s="259" t="s">
        <v>565</v>
      </c>
      <c r="N947" s="259" t="s">
        <v>565</v>
      </c>
      <c r="O947" s="259" t="s">
        <v>565</v>
      </c>
      <c r="P947" s="259" t="s">
        <v>565</v>
      </c>
      <c r="Q947" s="259" t="s">
        <v>565</v>
      </c>
      <c r="R947" s="259" t="s">
        <v>565</v>
      </c>
      <c r="S947" s="259" t="s">
        <v>565</v>
      </c>
      <c r="T947" s="259" t="s">
        <v>565</v>
      </c>
      <c r="U947" s="259" t="s">
        <v>565</v>
      </c>
      <c r="V947" s="260" t="s">
        <v>565</v>
      </c>
      <c r="W947" s="260" t="s">
        <v>565</v>
      </c>
      <c r="X947" s="259" t="s">
        <v>565</v>
      </c>
      <c r="Y947" s="259" t="s">
        <v>565</v>
      </c>
      <c r="Z947" s="259" t="s">
        <v>565</v>
      </c>
      <c r="AA947" s="259" t="s">
        <v>565</v>
      </c>
      <c r="AB947" s="259" t="s">
        <v>565</v>
      </c>
      <c r="AC947" s="259" t="s">
        <v>565</v>
      </c>
      <c r="AD947" s="259" t="s">
        <v>565</v>
      </c>
      <c r="AE947" s="259" t="s">
        <v>565</v>
      </c>
      <c r="AF947" s="259" t="s">
        <v>565</v>
      </c>
      <c r="AG947" s="259" t="s">
        <v>565</v>
      </c>
      <c r="AH947" s="259" t="s">
        <v>565</v>
      </c>
      <c r="AI947" s="259" t="s">
        <v>565</v>
      </c>
      <c r="AJ947" s="259" t="s">
        <v>565</v>
      </c>
      <c r="AK947" s="259" t="s">
        <v>565</v>
      </c>
      <c r="AL947" s="259" t="s">
        <v>565</v>
      </c>
      <c r="AM947" s="259" t="s">
        <v>565</v>
      </c>
      <c r="AN947" s="259" t="s">
        <v>565</v>
      </c>
      <c r="AO947" s="259" t="s">
        <v>565</v>
      </c>
      <c r="AP947" s="259" t="s">
        <v>565</v>
      </c>
      <c r="AQ947" s="259" t="s">
        <v>565</v>
      </c>
      <c r="AR947" s="259" t="s">
        <v>565</v>
      </c>
      <c r="AS947" s="259" t="s">
        <v>565</v>
      </c>
      <c r="AT947" s="259" t="s">
        <v>565</v>
      </c>
      <c r="AU947" s="259" t="s">
        <v>565</v>
      </c>
      <c r="AV947" s="259" t="s">
        <v>565</v>
      </c>
      <c r="AW947" s="259" t="s">
        <v>565</v>
      </c>
      <c r="AX947" s="259" t="s">
        <v>565</v>
      </c>
      <c r="AY947" s="259" t="s">
        <v>565</v>
      </c>
      <c r="AZ947" s="259" t="s">
        <v>565</v>
      </c>
      <c r="BA947" s="259" t="s">
        <v>565</v>
      </c>
    </row>
    <row r="948" spans="4:53">
      <c r="D948" s="259" t="s">
        <v>565</v>
      </c>
      <c r="E948" s="259" t="s">
        <v>565</v>
      </c>
      <c r="F948" s="259" t="s">
        <v>565</v>
      </c>
      <c r="G948" s="259" t="s">
        <v>565</v>
      </c>
      <c r="H948" s="259" t="s">
        <v>565</v>
      </c>
      <c r="I948" s="259" t="s">
        <v>565</v>
      </c>
      <c r="J948" s="259" t="s">
        <v>565</v>
      </c>
      <c r="K948" s="259" t="s">
        <v>565</v>
      </c>
      <c r="L948" s="259" t="s">
        <v>565</v>
      </c>
      <c r="M948" s="259" t="s">
        <v>565</v>
      </c>
      <c r="N948" s="259" t="s">
        <v>565</v>
      </c>
      <c r="O948" s="259" t="s">
        <v>565</v>
      </c>
      <c r="P948" s="259" t="s">
        <v>565</v>
      </c>
      <c r="Q948" s="259" t="s">
        <v>565</v>
      </c>
      <c r="R948" s="259" t="s">
        <v>565</v>
      </c>
      <c r="S948" s="259" t="s">
        <v>565</v>
      </c>
      <c r="T948" s="259" t="s">
        <v>565</v>
      </c>
      <c r="U948" s="259" t="s">
        <v>565</v>
      </c>
      <c r="V948" s="260" t="s">
        <v>565</v>
      </c>
      <c r="W948" s="260" t="s">
        <v>565</v>
      </c>
      <c r="X948" s="259" t="s">
        <v>565</v>
      </c>
      <c r="Y948" s="259" t="s">
        <v>565</v>
      </c>
      <c r="Z948" s="259" t="s">
        <v>565</v>
      </c>
      <c r="AA948" s="259" t="s">
        <v>565</v>
      </c>
      <c r="AB948" s="259" t="s">
        <v>565</v>
      </c>
      <c r="AC948" s="259" t="s">
        <v>565</v>
      </c>
      <c r="AD948" s="259" t="s">
        <v>565</v>
      </c>
      <c r="AE948" s="259" t="s">
        <v>565</v>
      </c>
      <c r="AF948" s="259" t="s">
        <v>565</v>
      </c>
      <c r="AG948" s="259" t="s">
        <v>565</v>
      </c>
      <c r="AH948" s="259" t="s">
        <v>565</v>
      </c>
      <c r="AI948" s="259" t="s">
        <v>565</v>
      </c>
      <c r="AJ948" s="259" t="s">
        <v>565</v>
      </c>
      <c r="AK948" s="259" t="s">
        <v>565</v>
      </c>
      <c r="AL948" s="259" t="s">
        <v>565</v>
      </c>
      <c r="AM948" s="259" t="s">
        <v>565</v>
      </c>
      <c r="AN948" s="259" t="s">
        <v>565</v>
      </c>
      <c r="AO948" s="259" t="s">
        <v>565</v>
      </c>
      <c r="AP948" s="259" t="s">
        <v>565</v>
      </c>
      <c r="AQ948" s="259" t="s">
        <v>565</v>
      </c>
      <c r="AR948" s="259" t="s">
        <v>565</v>
      </c>
      <c r="AS948" s="259" t="s">
        <v>565</v>
      </c>
      <c r="AT948" s="259" t="s">
        <v>565</v>
      </c>
      <c r="AU948" s="259" t="s">
        <v>565</v>
      </c>
      <c r="AV948" s="259" t="s">
        <v>565</v>
      </c>
      <c r="AW948" s="259" t="s">
        <v>565</v>
      </c>
      <c r="AX948" s="259" t="s">
        <v>565</v>
      </c>
      <c r="AY948" s="259" t="s">
        <v>565</v>
      </c>
      <c r="AZ948" s="259" t="s">
        <v>565</v>
      </c>
      <c r="BA948" s="259" t="s">
        <v>565</v>
      </c>
    </row>
    <row r="949" spans="4:53">
      <c r="D949" s="259" t="s">
        <v>565</v>
      </c>
      <c r="E949" s="259" t="s">
        <v>565</v>
      </c>
      <c r="F949" s="259" t="s">
        <v>565</v>
      </c>
      <c r="G949" s="259" t="s">
        <v>565</v>
      </c>
      <c r="H949" s="259" t="s">
        <v>565</v>
      </c>
      <c r="I949" s="259" t="s">
        <v>565</v>
      </c>
      <c r="J949" s="259" t="s">
        <v>565</v>
      </c>
      <c r="K949" s="259" t="s">
        <v>565</v>
      </c>
      <c r="L949" s="259" t="s">
        <v>565</v>
      </c>
      <c r="M949" s="259" t="s">
        <v>565</v>
      </c>
      <c r="N949" s="259" t="s">
        <v>565</v>
      </c>
      <c r="O949" s="259" t="s">
        <v>565</v>
      </c>
      <c r="P949" s="259" t="s">
        <v>565</v>
      </c>
      <c r="Q949" s="259" t="s">
        <v>565</v>
      </c>
      <c r="R949" s="259" t="s">
        <v>565</v>
      </c>
      <c r="S949" s="259" t="s">
        <v>565</v>
      </c>
      <c r="T949" s="259" t="s">
        <v>565</v>
      </c>
      <c r="U949" s="259" t="s">
        <v>565</v>
      </c>
      <c r="V949" s="260" t="s">
        <v>565</v>
      </c>
      <c r="W949" s="260" t="s">
        <v>565</v>
      </c>
      <c r="X949" s="259" t="s">
        <v>565</v>
      </c>
      <c r="Y949" s="259" t="s">
        <v>565</v>
      </c>
      <c r="Z949" s="259" t="s">
        <v>565</v>
      </c>
      <c r="AA949" s="259" t="s">
        <v>565</v>
      </c>
      <c r="AB949" s="259" t="s">
        <v>565</v>
      </c>
      <c r="AC949" s="259" t="s">
        <v>565</v>
      </c>
      <c r="AD949" s="259" t="s">
        <v>565</v>
      </c>
      <c r="AE949" s="259" t="s">
        <v>565</v>
      </c>
      <c r="AF949" s="259" t="s">
        <v>565</v>
      </c>
      <c r="AG949" s="259" t="s">
        <v>565</v>
      </c>
      <c r="AH949" s="259" t="s">
        <v>565</v>
      </c>
      <c r="AI949" s="259" t="s">
        <v>565</v>
      </c>
      <c r="AJ949" s="259" t="s">
        <v>565</v>
      </c>
      <c r="AK949" s="259" t="s">
        <v>565</v>
      </c>
      <c r="AL949" s="259" t="s">
        <v>565</v>
      </c>
      <c r="AM949" s="259" t="s">
        <v>565</v>
      </c>
      <c r="AN949" s="259" t="s">
        <v>565</v>
      </c>
      <c r="AO949" s="259" t="s">
        <v>565</v>
      </c>
      <c r="AP949" s="259" t="s">
        <v>565</v>
      </c>
      <c r="AQ949" s="259" t="s">
        <v>565</v>
      </c>
      <c r="AR949" s="259" t="s">
        <v>565</v>
      </c>
      <c r="AS949" s="259" t="s">
        <v>565</v>
      </c>
      <c r="AT949" s="259" t="s">
        <v>565</v>
      </c>
      <c r="AU949" s="259" t="s">
        <v>565</v>
      </c>
      <c r="AV949" s="259" t="s">
        <v>565</v>
      </c>
      <c r="AW949" s="259" t="s">
        <v>565</v>
      </c>
      <c r="AX949" s="259" t="s">
        <v>565</v>
      </c>
      <c r="AY949" s="259" t="s">
        <v>565</v>
      </c>
      <c r="AZ949" s="259" t="s">
        <v>565</v>
      </c>
      <c r="BA949" s="259" t="s">
        <v>565</v>
      </c>
    </row>
    <row r="950" spans="4:53">
      <c r="D950" s="259" t="s">
        <v>565</v>
      </c>
      <c r="E950" s="259" t="s">
        <v>565</v>
      </c>
      <c r="F950" s="259" t="s">
        <v>565</v>
      </c>
      <c r="G950" s="259" t="s">
        <v>565</v>
      </c>
      <c r="H950" s="259" t="s">
        <v>565</v>
      </c>
      <c r="I950" s="259" t="s">
        <v>565</v>
      </c>
      <c r="J950" s="259" t="s">
        <v>565</v>
      </c>
      <c r="K950" s="259" t="s">
        <v>565</v>
      </c>
      <c r="L950" s="259" t="s">
        <v>565</v>
      </c>
      <c r="M950" s="259" t="s">
        <v>565</v>
      </c>
      <c r="N950" s="259" t="s">
        <v>565</v>
      </c>
      <c r="O950" s="259" t="s">
        <v>565</v>
      </c>
      <c r="P950" s="259" t="s">
        <v>565</v>
      </c>
      <c r="Q950" s="259" t="s">
        <v>565</v>
      </c>
      <c r="R950" s="259" t="s">
        <v>565</v>
      </c>
      <c r="S950" s="259" t="s">
        <v>565</v>
      </c>
      <c r="T950" s="259" t="s">
        <v>565</v>
      </c>
      <c r="U950" s="259" t="s">
        <v>565</v>
      </c>
      <c r="V950" s="260" t="s">
        <v>565</v>
      </c>
      <c r="W950" s="260" t="s">
        <v>565</v>
      </c>
      <c r="X950" s="259" t="s">
        <v>565</v>
      </c>
      <c r="Y950" s="259" t="s">
        <v>565</v>
      </c>
      <c r="Z950" s="259" t="s">
        <v>565</v>
      </c>
      <c r="AA950" s="259" t="s">
        <v>565</v>
      </c>
      <c r="AB950" s="259" t="s">
        <v>565</v>
      </c>
      <c r="AC950" s="259" t="s">
        <v>565</v>
      </c>
      <c r="AD950" s="259" t="s">
        <v>565</v>
      </c>
      <c r="AE950" s="259" t="s">
        <v>565</v>
      </c>
      <c r="AF950" s="259" t="s">
        <v>565</v>
      </c>
      <c r="AG950" s="259" t="s">
        <v>565</v>
      </c>
      <c r="AH950" s="259" t="s">
        <v>565</v>
      </c>
      <c r="AI950" s="259" t="s">
        <v>565</v>
      </c>
      <c r="AJ950" s="259" t="s">
        <v>565</v>
      </c>
      <c r="AK950" s="259" t="s">
        <v>565</v>
      </c>
      <c r="AL950" s="259" t="s">
        <v>565</v>
      </c>
      <c r="AM950" s="259" t="s">
        <v>565</v>
      </c>
      <c r="AN950" s="259" t="s">
        <v>565</v>
      </c>
      <c r="AO950" s="259" t="s">
        <v>565</v>
      </c>
      <c r="AP950" s="259" t="s">
        <v>565</v>
      </c>
      <c r="AQ950" s="259" t="s">
        <v>565</v>
      </c>
      <c r="AR950" s="259" t="s">
        <v>565</v>
      </c>
      <c r="AS950" s="259" t="s">
        <v>565</v>
      </c>
      <c r="AT950" s="259" t="s">
        <v>565</v>
      </c>
      <c r="AU950" s="259" t="s">
        <v>565</v>
      </c>
      <c r="AV950" s="259" t="s">
        <v>565</v>
      </c>
      <c r="AW950" s="259" t="s">
        <v>565</v>
      </c>
      <c r="AX950" s="259" t="s">
        <v>565</v>
      </c>
      <c r="AY950" s="259" t="s">
        <v>565</v>
      </c>
      <c r="AZ950" s="259" t="s">
        <v>565</v>
      </c>
      <c r="BA950" s="259" t="s">
        <v>565</v>
      </c>
    </row>
    <row r="951" spans="4:53">
      <c r="D951" s="259" t="s">
        <v>565</v>
      </c>
      <c r="E951" s="259" t="s">
        <v>565</v>
      </c>
      <c r="F951" s="259" t="s">
        <v>565</v>
      </c>
      <c r="G951" s="259" t="s">
        <v>565</v>
      </c>
      <c r="H951" s="259" t="s">
        <v>565</v>
      </c>
      <c r="I951" s="259" t="s">
        <v>565</v>
      </c>
      <c r="J951" s="259" t="s">
        <v>565</v>
      </c>
      <c r="K951" s="259" t="s">
        <v>565</v>
      </c>
      <c r="L951" s="259" t="s">
        <v>565</v>
      </c>
      <c r="M951" s="259" t="s">
        <v>565</v>
      </c>
      <c r="N951" s="259" t="s">
        <v>565</v>
      </c>
      <c r="O951" s="259" t="s">
        <v>565</v>
      </c>
      <c r="P951" s="259" t="s">
        <v>565</v>
      </c>
      <c r="Q951" s="259" t="s">
        <v>565</v>
      </c>
      <c r="R951" s="259" t="s">
        <v>565</v>
      </c>
      <c r="S951" s="259" t="s">
        <v>565</v>
      </c>
      <c r="T951" s="259" t="s">
        <v>565</v>
      </c>
      <c r="U951" s="259" t="s">
        <v>565</v>
      </c>
      <c r="V951" s="260" t="s">
        <v>565</v>
      </c>
      <c r="W951" s="260" t="s">
        <v>565</v>
      </c>
      <c r="X951" s="259" t="s">
        <v>565</v>
      </c>
      <c r="Y951" s="259" t="s">
        <v>565</v>
      </c>
      <c r="Z951" s="259" t="s">
        <v>565</v>
      </c>
      <c r="AA951" s="259" t="s">
        <v>565</v>
      </c>
      <c r="AB951" s="259" t="s">
        <v>565</v>
      </c>
      <c r="AC951" s="259" t="s">
        <v>565</v>
      </c>
      <c r="AD951" s="259" t="s">
        <v>565</v>
      </c>
      <c r="AE951" s="259" t="s">
        <v>565</v>
      </c>
      <c r="AF951" s="259" t="s">
        <v>565</v>
      </c>
      <c r="AG951" s="259" t="s">
        <v>565</v>
      </c>
      <c r="AH951" s="259" t="s">
        <v>565</v>
      </c>
      <c r="AI951" s="259" t="s">
        <v>565</v>
      </c>
      <c r="AJ951" s="259" t="s">
        <v>565</v>
      </c>
      <c r="AK951" s="259" t="s">
        <v>565</v>
      </c>
      <c r="AL951" s="259" t="s">
        <v>565</v>
      </c>
      <c r="AM951" s="259" t="s">
        <v>565</v>
      </c>
      <c r="AN951" s="259" t="s">
        <v>565</v>
      </c>
      <c r="AO951" s="259" t="s">
        <v>565</v>
      </c>
      <c r="AP951" s="259" t="s">
        <v>565</v>
      </c>
      <c r="AQ951" s="259" t="s">
        <v>565</v>
      </c>
      <c r="AR951" s="259" t="s">
        <v>565</v>
      </c>
      <c r="AS951" s="259" t="s">
        <v>565</v>
      </c>
      <c r="AT951" s="259" t="s">
        <v>565</v>
      </c>
      <c r="AU951" s="259" t="s">
        <v>565</v>
      </c>
      <c r="AV951" s="259" t="s">
        <v>565</v>
      </c>
      <c r="AW951" s="259" t="s">
        <v>565</v>
      </c>
      <c r="AX951" s="259" t="s">
        <v>565</v>
      </c>
      <c r="AY951" s="259" t="s">
        <v>565</v>
      </c>
      <c r="AZ951" s="259" t="s">
        <v>565</v>
      </c>
      <c r="BA951" s="259" t="s">
        <v>565</v>
      </c>
    </row>
    <row r="952" spans="4:53">
      <c r="D952" s="259" t="s">
        <v>565</v>
      </c>
      <c r="E952" s="259" t="s">
        <v>565</v>
      </c>
      <c r="F952" s="259" t="s">
        <v>565</v>
      </c>
      <c r="G952" s="259" t="s">
        <v>565</v>
      </c>
      <c r="H952" s="259" t="s">
        <v>565</v>
      </c>
      <c r="I952" s="259" t="s">
        <v>565</v>
      </c>
      <c r="J952" s="259" t="s">
        <v>565</v>
      </c>
      <c r="K952" s="259" t="s">
        <v>565</v>
      </c>
      <c r="L952" s="259" t="s">
        <v>565</v>
      </c>
      <c r="M952" s="259" t="s">
        <v>565</v>
      </c>
      <c r="N952" s="259" t="s">
        <v>565</v>
      </c>
      <c r="O952" s="259" t="s">
        <v>565</v>
      </c>
      <c r="P952" s="259" t="s">
        <v>565</v>
      </c>
      <c r="Q952" s="259" t="s">
        <v>565</v>
      </c>
      <c r="R952" s="259" t="s">
        <v>565</v>
      </c>
      <c r="S952" s="259" t="s">
        <v>565</v>
      </c>
      <c r="T952" s="259" t="s">
        <v>565</v>
      </c>
      <c r="U952" s="259" t="s">
        <v>565</v>
      </c>
      <c r="V952" s="260" t="s">
        <v>565</v>
      </c>
      <c r="W952" s="260" t="s">
        <v>565</v>
      </c>
      <c r="X952" s="259" t="s">
        <v>565</v>
      </c>
      <c r="Y952" s="259" t="s">
        <v>565</v>
      </c>
      <c r="Z952" s="259" t="s">
        <v>565</v>
      </c>
      <c r="AA952" s="259" t="s">
        <v>565</v>
      </c>
      <c r="AB952" s="259" t="s">
        <v>565</v>
      </c>
      <c r="AC952" s="259" t="s">
        <v>565</v>
      </c>
      <c r="AD952" s="259" t="s">
        <v>565</v>
      </c>
      <c r="AE952" s="259" t="s">
        <v>565</v>
      </c>
      <c r="AF952" s="259" t="s">
        <v>565</v>
      </c>
      <c r="AG952" s="259" t="s">
        <v>565</v>
      </c>
      <c r="AH952" s="259" t="s">
        <v>565</v>
      </c>
      <c r="AI952" s="259" t="s">
        <v>565</v>
      </c>
      <c r="AJ952" s="259" t="s">
        <v>565</v>
      </c>
      <c r="AK952" s="259" t="s">
        <v>565</v>
      </c>
      <c r="AL952" s="259" t="s">
        <v>565</v>
      </c>
      <c r="AM952" s="259" t="s">
        <v>565</v>
      </c>
      <c r="AN952" s="259" t="s">
        <v>565</v>
      </c>
      <c r="AO952" s="259" t="s">
        <v>565</v>
      </c>
      <c r="AP952" s="259" t="s">
        <v>565</v>
      </c>
      <c r="AQ952" s="259" t="s">
        <v>565</v>
      </c>
      <c r="AR952" s="259" t="s">
        <v>565</v>
      </c>
      <c r="AS952" s="259" t="s">
        <v>565</v>
      </c>
      <c r="AT952" s="259" t="s">
        <v>565</v>
      </c>
      <c r="AU952" s="259" t="s">
        <v>565</v>
      </c>
      <c r="AV952" s="259" t="s">
        <v>565</v>
      </c>
      <c r="AW952" s="259" t="s">
        <v>565</v>
      </c>
      <c r="AX952" s="259" t="s">
        <v>565</v>
      </c>
      <c r="AY952" s="259" t="s">
        <v>565</v>
      </c>
      <c r="AZ952" s="259" t="s">
        <v>565</v>
      </c>
      <c r="BA952" s="259" t="s">
        <v>565</v>
      </c>
    </row>
    <row r="953" spans="4:53">
      <c r="D953" s="259" t="s">
        <v>565</v>
      </c>
      <c r="E953" s="259" t="s">
        <v>565</v>
      </c>
      <c r="F953" s="259" t="s">
        <v>565</v>
      </c>
      <c r="G953" s="259" t="s">
        <v>565</v>
      </c>
      <c r="H953" s="259" t="s">
        <v>565</v>
      </c>
      <c r="I953" s="259" t="s">
        <v>565</v>
      </c>
      <c r="J953" s="259" t="s">
        <v>565</v>
      </c>
      <c r="K953" s="259" t="s">
        <v>565</v>
      </c>
      <c r="L953" s="259" t="s">
        <v>565</v>
      </c>
      <c r="M953" s="259" t="s">
        <v>565</v>
      </c>
      <c r="N953" s="259" t="s">
        <v>565</v>
      </c>
      <c r="O953" s="259" t="s">
        <v>565</v>
      </c>
      <c r="P953" s="259" t="s">
        <v>565</v>
      </c>
      <c r="Q953" s="259" t="s">
        <v>565</v>
      </c>
      <c r="R953" s="259" t="s">
        <v>565</v>
      </c>
      <c r="S953" s="259" t="s">
        <v>565</v>
      </c>
      <c r="T953" s="259" t="s">
        <v>565</v>
      </c>
      <c r="U953" s="259" t="s">
        <v>565</v>
      </c>
      <c r="V953" s="260" t="s">
        <v>565</v>
      </c>
      <c r="W953" s="260" t="s">
        <v>565</v>
      </c>
      <c r="X953" s="259" t="s">
        <v>565</v>
      </c>
      <c r="Y953" s="259" t="s">
        <v>565</v>
      </c>
      <c r="Z953" s="259" t="s">
        <v>565</v>
      </c>
      <c r="AA953" s="259" t="s">
        <v>565</v>
      </c>
      <c r="AB953" s="259" t="s">
        <v>565</v>
      </c>
      <c r="AC953" s="259" t="s">
        <v>565</v>
      </c>
      <c r="AD953" s="259" t="s">
        <v>565</v>
      </c>
      <c r="AE953" s="259" t="s">
        <v>565</v>
      </c>
      <c r="AF953" s="259" t="s">
        <v>565</v>
      </c>
      <c r="AG953" s="259" t="s">
        <v>565</v>
      </c>
      <c r="AH953" s="259" t="s">
        <v>565</v>
      </c>
      <c r="AI953" s="259" t="s">
        <v>565</v>
      </c>
      <c r="AJ953" s="259" t="s">
        <v>565</v>
      </c>
      <c r="AK953" s="259" t="s">
        <v>565</v>
      </c>
      <c r="AL953" s="259" t="s">
        <v>565</v>
      </c>
      <c r="AM953" s="259" t="s">
        <v>565</v>
      </c>
      <c r="AN953" s="259" t="s">
        <v>565</v>
      </c>
      <c r="AO953" s="259" t="s">
        <v>565</v>
      </c>
      <c r="AP953" s="259" t="s">
        <v>565</v>
      </c>
      <c r="AQ953" s="259" t="s">
        <v>565</v>
      </c>
      <c r="AR953" s="259" t="s">
        <v>565</v>
      </c>
      <c r="AS953" s="259" t="s">
        <v>565</v>
      </c>
      <c r="AT953" s="259" t="s">
        <v>565</v>
      </c>
      <c r="AU953" s="259" t="s">
        <v>565</v>
      </c>
      <c r="AV953" s="259" t="s">
        <v>565</v>
      </c>
      <c r="AW953" s="259" t="s">
        <v>565</v>
      </c>
      <c r="AX953" s="259" t="s">
        <v>565</v>
      </c>
      <c r="AY953" s="259" t="s">
        <v>565</v>
      </c>
      <c r="AZ953" s="259" t="s">
        <v>565</v>
      </c>
      <c r="BA953" s="259" t="s">
        <v>565</v>
      </c>
    </row>
    <row r="954" spans="4:53">
      <c r="D954" s="259" t="s">
        <v>565</v>
      </c>
      <c r="E954" s="259" t="s">
        <v>565</v>
      </c>
      <c r="F954" s="259" t="s">
        <v>565</v>
      </c>
      <c r="G954" s="259" t="s">
        <v>565</v>
      </c>
      <c r="H954" s="259" t="s">
        <v>565</v>
      </c>
      <c r="I954" s="259" t="s">
        <v>565</v>
      </c>
      <c r="J954" s="259" t="s">
        <v>565</v>
      </c>
      <c r="K954" s="259" t="s">
        <v>565</v>
      </c>
      <c r="L954" s="259" t="s">
        <v>565</v>
      </c>
      <c r="M954" s="259" t="s">
        <v>565</v>
      </c>
      <c r="N954" s="259" t="s">
        <v>565</v>
      </c>
      <c r="O954" s="259" t="s">
        <v>565</v>
      </c>
      <c r="P954" s="259" t="s">
        <v>565</v>
      </c>
      <c r="Q954" s="259" t="s">
        <v>565</v>
      </c>
      <c r="R954" s="259" t="s">
        <v>565</v>
      </c>
      <c r="S954" s="259" t="s">
        <v>565</v>
      </c>
      <c r="T954" s="259" t="s">
        <v>565</v>
      </c>
      <c r="U954" s="259" t="s">
        <v>565</v>
      </c>
      <c r="V954" s="260" t="s">
        <v>565</v>
      </c>
      <c r="W954" s="260" t="s">
        <v>565</v>
      </c>
      <c r="X954" s="259" t="s">
        <v>565</v>
      </c>
      <c r="Y954" s="259" t="s">
        <v>565</v>
      </c>
      <c r="Z954" s="259" t="s">
        <v>565</v>
      </c>
      <c r="AA954" s="259" t="s">
        <v>565</v>
      </c>
      <c r="AB954" s="259" t="s">
        <v>565</v>
      </c>
      <c r="AC954" s="259" t="s">
        <v>565</v>
      </c>
      <c r="AD954" s="259" t="s">
        <v>565</v>
      </c>
      <c r="AE954" s="259" t="s">
        <v>565</v>
      </c>
      <c r="AF954" s="259" t="s">
        <v>565</v>
      </c>
      <c r="AG954" s="259" t="s">
        <v>565</v>
      </c>
      <c r="AH954" s="259" t="s">
        <v>565</v>
      </c>
      <c r="AI954" s="259" t="s">
        <v>565</v>
      </c>
      <c r="AJ954" s="259" t="s">
        <v>565</v>
      </c>
      <c r="AK954" s="259" t="s">
        <v>565</v>
      </c>
      <c r="AL954" s="259" t="s">
        <v>565</v>
      </c>
      <c r="AM954" s="259" t="s">
        <v>565</v>
      </c>
      <c r="AN954" s="259" t="s">
        <v>565</v>
      </c>
      <c r="AO954" s="259" t="s">
        <v>565</v>
      </c>
      <c r="AP954" s="259" t="s">
        <v>565</v>
      </c>
      <c r="AQ954" s="259" t="s">
        <v>565</v>
      </c>
      <c r="AR954" s="259" t="s">
        <v>565</v>
      </c>
      <c r="AS954" s="259" t="s">
        <v>565</v>
      </c>
      <c r="AT954" s="259" t="s">
        <v>565</v>
      </c>
      <c r="AU954" s="259" t="s">
        <v>565</v>
      </c>
      <c r="AV954" s="259" t="s">
        <v>565</v>
      </c>
      <c r="AW954" s="259" t="s">
        <v>565</v>
      </c>
      <c r="AX954" s="259" t="s">
        <v>565</v>
      </c>
      <c r="AY954" s="259" t="s">
        <v>565</v>
      </c>
      <c r="AZ954" s="259" t="s">
        <v>565</v>
      </c>
      <c r="BA954" s="259" t="s">
        <v>565</v>
      </c>
    </row>
    <row r="955" spans="4:53">
      <c r="D955" s="259" t="s">
        <v>565</v>
      </c>
      <c r="E955" s="259" t="s">
        <v>565</v>
      </c>
      <c r="F955" s="259" t="s">
        <v>565</v>
      </c>
      <c r="G955" s="259" t="s">
        <v>565</v>
      </c>
      <c r="H955" s="259" t="s">
        <v>565</v>
      </c>
      <c r="I955" s="259" t="s">
        <v>565</v>
      </c>
      <c r="J955" s="259" t="s">
        <v>565</v>
      </c>
      <c r="K955" s="259" t="s">
        <v>565</v>
      </c>
      <c r="L955" s="259" t="s">
        <v>565</v>
      </c>
      <c r="M955" s="259" t="s">
        <v>565</v>
      </c>
      <c r="N955" s="259" t="s">
        <v>565</v>
      </c>
      <c r="O955" s="259" t="s">
        <v>565</v>
      </c>
      <c r="P955" s="259" t="s">
        <v>565</v>
      </c>
      <c r="Q955" s="259" t="s">
        <v>565</v>
      </c>
      <c r="R955" s="259" t="s">
        <v>565</v>
      </c>
      <c r="S955" s="259" t="s">
        <v>565</v>
      </c>
      <c r="T955" s="259" t="s">
        <v>565</v>
      </c>
      <c r="U955" s="259" t="s">
        <v>565</v>
      </c>
      <c r="V955" s="260" t="s">
        <v>565</v>
      </c>
      <c r="W955" s="260" t="s">
        <v>565</v>
      </c>
      <c r="X955" s="259" t="s">
        <v>565</v>
      </c>
      <c r="Y955" s="259" t="s">
        <v>565</v>
      </c>
      <c r="Z955" s="259" t="s">
        <v>565</v>
      </c>
      <c r="AA955" s="259" t="s">
        <v>565</v>
      </c>
      <c r="AB955" s="259" t="s">
        <v>565</v>
      </c>
      <c r="AC955" s="259" t="s">
        <v>565</v>
      </c>
      <c r="AD955" s="259" t="s">
        <v>565</v>
      </c>
      <c r="AE955" s="259" t="s">
        <v>565</v>
      </c>
      <c r="AF955" s="259" t="s">
        <v>565</v>
      </c>
      <c r="AG955" s="259" t="s">
        <v>565</v>
      </c>
      <c r="AH955" s="259" t="s">
        <v>565</v>
      </c>
      <c r="AI955" s="259" t="s">
        <v>565</v>
      </c>
      <c r="AJ955" s="259" t="s">
        <v>565</v>
      </c>
      <c r="AK955" s="259" t="s">
        <v>565</v>
      </c>
      <c r="AL955" s="259" t="s">
        <v>565</v>
      </c>
      <c r="AM955" s="259" t="s">
        <v>565</v>
      </c>
      <c r="AN955" s="259" t="s">
        <v>565</v>
      </c>
      <c r="AO955" s="259" t="s">
        <v>565</v>
      </c>
      <c r="AP955" s="259" t="s">
        <v>565</v>
      </c>
      <c r="AQ955" s="259" t="s">
        <v>565</v>
      </c>
      <c r="AR955" s="259" t="s">
        <v>565</v>
      </c>
      <c r="AS955" s="259" t="s">
        <v>565</v>
      </c>
      <c r="AT955" s="259" t="s">
        <v>565</v>
      </c>
      <c r="AU955" s="259" t="s">
        <v>565</v>
      </c>
      <c r="AV955" s="259" t="s">
        <v>565</v>
      </c>
      <c r="AW955" s="259" t="s">
        <v>565</v>
      </c>
      <c r="AX955" s="259" t="s">
        <v>565</v>
      </c>
      <c r="AY955" s="259" t="s">
        <v>565</v>
      </c>
      <c r="AZ955" s="259" t="s">
        <v>565</v>
      </c>
      <c r="BA955" s="259" t="s">
        <v>565</v>
      </c>
    </row>
    <row r="956" spans="4:53">
      <c r="D956" s="259" t="s">
        <v>565</v>
      </c>
      <c r="E956" s="259" t="s">
        <v>565</v>
      </c>
      <c r="F956" s="259" t="s">
        <v>565</v>
      </c>
      <c r="G956" s="259" t="s">
        <v>565</v>
      </c>
      <c r="H956" s="259" t="s">
        <v>565</v>
      </c>
      <c r="I956" s="259" t="s">
        <v>565</v>
      </c>
      <c r="J956" s="259" t="s">
        <v>565</v>
      </c>
      <c r="K956" s="259" t="s">
        <v>565</v>
      </c>
      <c r="L956" s="259" t="s">
        <v>565</v>
      </c>
      <c r="M956" s="259" t="s">
        <v>565</v>
      </c>
      <c r="N956" s="259" t="s">
        <v>565</v>
      </c>
      <c r="O956" s="259" t="s">
        <v>565</v>
      </c>
      <c r="P956" s="259" t="s">
        <v>565</v>
      </c>
      <c r="Q956" s="259" t="s">
        <v>565</v>
      </c>
      <c r="R956" s="259" t="s">
        <v>565</v>
      </c>
      <c r="S956" s="259" t="s">
        <v>565</v>
      </c>
      <c r="T956" s="259" t="s">
        <v>565</v>
      </c>
      <c r="U956" s="259" t="s">
        <v>565</v>
      </c>
      <c r="V956" s="260" t="s">
        <v>565</v>
      </c>
      <c r="W956" s="260" t="s">
        <v>565</v>
      </c>
      <c r="X956" s="259" t="s">
        <v>565</v>
      </c>
      <c r="Y956" s="259" t="s">
        <v>565</v>
      </c>
      <c r="Z956" s="259" t="s">
        <v>565</v>
      </c>
      <c r="AA956" s="259" t="s">
        <v>565</v>
      </c>
      <c r="AB956" s="259" t="s">
        <v>565</v>
      </c>
      <c r="AC956" s="259" t="s">
        <v>565</v>
      </c>
      <c r="AD956" s="259" t="s">
        <v>565</v>
      </c>
      <c r="AE956" s="259" t="s">
        <v>565</v>
      </c>
      <c r="AF956" s="259" t="s">
        <v>565</v>
      </c>
      <c r="AG956" s="259" t="s">
        <v>565</v>
      </c>
      <c r="AH956" s="259" t="s">
        <v>565</v>
      </c>
      <c r="AI956" s="259" t="s">
        <v>565</v>
      </c>
      <c r="AJ956" s="259" t="s">
        <v>565</v>
      </c>
      <c r="AK956" s="259" t="s">
        <v>565</v>
      </c>
      <c r="AL956" s="259" t="s">
        <v>565</v>
      </c>
      <c r="AM956" s="259" t="s">
        <v>565</v>
      </c>
      <c r="AN956" s="259" t="s">
        <v>565</v>
      </c>
      <c r="AO956" s="259" t="s">
        <v>565</v>
      </c>
      <c r="AP956" s="259" t="s">
        <v>565</v>
      </c>
      <c r="AQ956" s="259" t="s">
        <v>565</v>
      </c>
      <c r="AR956" s="259" t="s">
        <v>565</v>
      </c>
      <c r="AS956" s="259" t="s">
        <v>565</v>
      </c>
      <c r="AT956" s="259" t="s">
        <v>565</v>
      </c>
      <c r="AU956" s="259" t="s">
        <v>565</v>
      </c>
      <c r="AV956" s="259" t="s">
        <v>565</v>
      </c>
      <c r="AW956" s="259" t="s">
        <v>565</v>
      </c>
      <c r="AX956" s="259" t="s">
        <v>565</v>
      </c>
      <c r="AY956" s="259" t="s">
        <v>565</v>
      </c>
      <c r="AZ956" s="259" t="s">
        <v>565</v>
      </c>
      <c r="BA956" s="259" t="s">
        <v>565</v>
      </c>
    </row>
    <row r="957" spans="4:53">
      <c r="D957" s="259" t="s">
        <v>565</v>
      </c>
      <c r="E957" s="259" t="s">
        <v>565</v>
      </c>
      <c r="F957" s="259" t="s">
        <v>565</v>
      </c>
      <c r="G957" s="259" t="s">
        <v>565</v>
      </c>
      <c r="H957" s="259" t="s">
        <v>565</v>
      </c>
      <c r="I957" s="259" t="s">
        <v>565</v>
      </c>
      <c r="J957" s="259" t="s">
        <v>565</v>
      </c>
      <c r="K957" s="259" t="s">
        <v>565</v>
      </c>
      <c r="L957" s="259" t="s">
        <v>565</v>
      </c>
      <c r="M957" s="259" t="s">
        <v>565</v>
      </c>
      <c r="N957" s="259" t="s">
        <v>565</v>
      </c>
      <c r="O957" s="259" t="s">
        <v>565</v>
      </c>
      <c r="P957" s="259" t="s">
        <v>565</v>
      </c>
      <c r="Q957" s="259" t="s">
        <v>565</v>
      </c>
      <c r="R957" s="259" t="s">
        <v>565</v>
      </c>
      <c r="S957" s="259" t="s">
        <v>565</v>
      </c>
      <c r="T957" s="259" t="s">
        <v>565</v>
      </c>
      <c r="U957" s="259" t="s">
        <v>565</v>
      </c>
      <c r="V957" s="260" t="s">
        <v>565</v>
      </c>
      <c r="W957" s="260" t="s">
        <v>565</v>
      </c>
      <c r="X957" s="259" t="s">
        <v>565</v>
      </c>
      <c r="Y957" s="259" t="s">
        <v>565</v>
      </c>
      <c r="Z957" s="259" t="s">
        <v>565</v>
      </c>
      <c r="AA957" s="259" t="s">
        <v>565</v>
      </c>
      <c r="AB957" s="259" t="s">
        <v>565</v>
      </c>
      <c r="AC957" s="259" t="s">
        <v>565</v>
      </c>
      <c r="AD957" s="259" t="s">
        <v>565</v>
      </c>
      <c r="AE957" s="259" t="s">
        <v>565</v>
      </c>
      <c r="AF957" s="259" t="s">
        <v>565</v>
      </c>
      <c r="AG957" s="259" t="s">
        <v>565</v>
      </c>
      <c r="AH957" s="259" t="s">
        <v>565</v>
      </c>
      <c r="AI957" s="259" t="s">
        <v>565</v>
      </c>
      <c r="AJ957" s="259" t="s">
        <v>565</v>
      </c>
      <c r="AK957" s="259" t="s">
        <v>565</v>
      </c>
      <c r="AL957" s="259" t="s">
        <v>565</v>
      </c>
      <c r="AM957" s="259" t="s">
        <v>565</v>
      </c>
      <c r="AN957" s="259" t="s">
        <v>565</v>
      </c>
      <c r="AO957" s="259" t="s">
        <v>565</v>
      </c>
      <c r="AP957" s="259" t="s">
        <v>565</v>
      </c>
      <c r="AQ957" s="259" t="s">
        <v>565</v>
      </c>
      <c r="AR957" s="259" t="s">
        <v>565</v>
      </c>
      <c r="AS957" s="259" t="s">
        <v>565</v>
      </c>
      <c r="AT957" s="259" t="s">
        <v>565</v>
      </c>
      <c r="AU957" s="259" t="s">
        <v>565</v>
      </c>
      <c r="AV957" s="259" t="s">
        <v>565</v>
      </c>
      <c r="AW957" s="259" t="s">
        <v>565</v>
      </c>
      <c r="AX957" s="259" t="s">
        <v>565</v>
      </c>
      <c r="AY957" s="259" t="s">
        <v>565</v>
      </c>
      <c r="AZ957" s="259" t="s">
        <v>565</v>
      </c>
      <c r="BA957" s="259" t="s">
        <v>565</v>
      </c>
    </row>
    <row r="958" spans="4:53">
      <c r="D958" s="259" t="s">
        <v>565</v>
      </c>
      <c r="E958" s="259" t="s">
        <v>565</v>
      </c>
      <c r="F958" s="259" t="s">
        <v>565</v>
      </c>
      <c r="G958" s="259" t="s">
        <v>565</v>
      </c>
      <c r="H958" s="259" t="s">
        <v>565</v>
      </c>
      <c r="I958" s="259" t="s">
        <v>565</v>
      </c>
      <c r="J958" s="259" t="s">
        <v>565</v>
      </c>
      <c r="K958" s="259" t="s">
        <v>565</v>
      </c>
      <c r="L958" s="259" t="s">
        <v>565</v>
      </c>
      <c r="M958" s="259" t="s">
        <v>565</v>
      </c>
      <c r="N958" s="259" t="s">
        <v>565</v>
      </c>
      <c r="O958" s="259" t="s">
        <v>565</v>
      </c>
      <c r="P958" s="259" t="s">
        <v>565</v>
      </c>
      <c r="Q958" s="259" t="s">
        <v>565</v>
      </c>
      <c r="R958" s="259" t="s">
        <v>565</v>
      </c>
      <c r="S958" s="259" t="s">
        <v>565</v>
      </c>
      <c r="T958" s="259" t="s">
        <v>565</v>
      </c>
      <c r="U958" s="259" t="s">
        <v>565</v>
      </c>
      <c r="V958" s="260" t="s">
        <v>565</v>
      </c>
      <c r="W958" s="260" t="s">
        <v>565</v>
      </c>
      <c r="X958" s="259" t="s">
        <v>565</v>
      </c>
      <c r="Y958" s="259" t="s">
        <v>565</v>
      </c>
      <c r="Z958" s="259" t="s">
        <v>565</v>
      </c>
      <c r="AA958" s="259" t="s">
        <v>565</v>
      </c>
      <c r="AB958" s="259" t="s">
        <v>565</v>
      </c>
      <c r="AC958" s="259" t="s">
        <v>565</v>
      </c>
      <c r="AD958" s="259" t="s">
        <v>565</v>
      </c>
      <c r="AE958" s="259" t="s">
        <v>565</v>
      </c>
      <c r="AF958" s="259" t="s">
        <v>565</v>
      </c>
      <c r="AG958" s="259" t="s">
        <v>565</v>
      </c>
      <c r="AH958" s="259" t="s">
        <v>565</v>
      </c>
      <c r="AI958" s="259" t="s">
        <v>565</v>
      </c>
      <c r="AJ958" s="259" t="s">
        <v>565</v>
      </c>
      <c r="AK958" s="259" t="s">
        <v>565</v>
      </c>
      <c r="AL958" s="259" t="s">
        <v>565</v>
      </c>
      <c r="AM958" s="259" t="s">
        <v>565</v>
      </c>
      <c r="AN958" s="259" t="s">
        <v>565</v>
      </c>
      <c r="AO958" s="259" t="s">
        <v>565</v>
      </c>
      <c r="AP958" s="259" t="s">
        <v>565</v>
      </c>
      <c r="AQ958" s="259" t="s">
        <v>565</v>
      </c>
      <c r="AR958" s="259" t="s">
        <v>565</v>
      </c>
      <c r="AS958" s="259" t="s">
        <v>565</v>
      </c>
      <c r="AT958" s="259" t="s">
        <v>565</v>
      </c>
      <c r="AU958" s="259" t="s">
        <v>565</v>
      </c>
      <c r="AV958" s="259" t="s">
        <v>565</v>
      </c>
      <c r="AW958" s="259" t="s">
        <v>565</v>
      </c>
      <c r="AX958" s="259" t="s">
        <v>565</v>
      </c>
      <c r="AY958" s="259" t="s">
        <v>565</v>
      </c>
      <c r="AZ958" s="259" t="s">
        <v>565</v>
      </c>
      <c r="BA958" s="259" t="s">
        <v>565</v>
      </c>
    </row>
    <row r="959" spans="4:53">
      <c r="D959" s="259" t="s">
        <v>565</v>
      </c>
      <c r="E959" s="259" t="s">
        <v>565</v>
      </c>
      <c r="F959" s="259" t="s">
        <v>565</v>
      </c>
      <c r="G959" s="259" t="s">
        <v>565</v>
      </c>
      <c r="H959" s="259" t="s">
        <v>565</v>
      </c>
      <c r="I959" s="259" t="s">
        <v>565</v>
      </c>
      <c r="J959" s="259" t="s">
        <v>565</v>
      </c>
      <c r="K959" s="259" t="s">
        <v>565</v>
      </c>
      <c r="L959" s="259" t="s">
        <v>565</v>
      </c>
      <c r="M959" s="259" t="s">
        <v>565</v>
      </c>
      <c r="N959" s="259" t="s">
        <v>565</v>
      </c>
      <c r="O959" s="259" t="s">
        <v>565</v>
      </c>
      <c r="P959" s="259" t="s">
        <v>565</v>
      </c>
      <c r="Q959" s="259" t="s">
        <v>565</v>
      </c>
      <c r="R959" s="259" t="s">
        <v>565</v>
      </c>
      <c r="S959" s="259" t="s">
        <v>565</v>
      </c>
      <c r="T959" s="259" t="s">
        <v>565</v>
      </c>
      <c r="U959" s="259" t="s">
        <v>565</v>
      </c>
      <c r="V959" s="260" t="s">
        <v>565</v>
      </c>
      <c r="W959" s="260" t="s">
        <v>565</v>
      </c>
      <c r="X959" s="259" t="s">
        <v>565</v>
      </c>
      <c r="Y959" s="259" t="s">
        <v>565</v>
      </c>
      <c r="Z959" s="259" t="s">
        <v>565</v>
      </c>
      <c r="AA959" s="259" t="s">
        <v>565</v>
      </c>
      <c r="AB959" s="259" t="s">
        <v>565</v>
      </c>
      <c r="AC959" s="259" t="s">
        <v>565</v>
      </c>
      <c r="AD959" s="259" t="s">
        <v>565</v>
      </c>
      <c r="AE959" s="259" t="s">
        <v>565</v>
      </c>
      <c r="AF959" s="259" t="s">
        <v>565</v>
      </c>
      <c r="AG959" s="259" t="s">
        <v>565</v>
      </c>
      <c r="AH959" s="259" t="s">
        <v>565</v>
      </c>
      <c r="AI959" s="259" t="s">
        <v>565</v>
      </c>
      <c r="AJ959" s="259" t="s">
        <v>565</v>
      </c>
      <c r="AK959" s="259" t="s">
        <v>565</v>
      </c>
      <c r="AL959" s="259" t="s">
        <v>565</v>
      </c>
      <c r="AM959" s="259" t="s">
        <v>565</v>
      </c>
      <c r="AN959" s="259" t="s">
        <v>565</v>
      </c>
      <c r="AO959" s="259" t="s">
        <v>565</v>
      </c>
      <c r="AP959" s="259" t="s">
        <v>565</v>
      </c>
      <c r="AQ959" s="259" t="s">
        <v>565</v>
      </c>
      <c r="AR959" s="259" t="s">
        <v>565</v>
      </c>
      <c r="AS959" s="259" t="s">
        <v>565</v>
      </c>
      <c r="AT959" s="259" t="s">
        <v>565</v>
      </c>
      <c r="AU959" s="259" t="s">
        <v>565</v>
      </c>
      <c r="AV959" s="259" t="s">
        <v>565</v>
      </c>
      <c r="AW959" s="259" t="s">
        <v>565</v>
      </c>
      <c r="AX959" s="259" t="s">
        <v>565</v>
      </c>
      <c r="AY959" s="259" t="s">
        <v>565</v>
      </c>
      <c r="AZ959" s="259" t="s">
        <v>565</v>
      </c>
      <c r="BA959" s="259" t="s">
        <v>565</v>
      </c>
    </row>
    <row r="960" spans="4:53">
      <c r="D960" s="259" t="s">
        <v>565</v>
      </c>
      <c r="E960" s="259" t="s">
        <v>565</v>
      </c>
      <c r="F960" s="259" t="s">
        <v>565</v>
      </c>
      <c r="G960" s="259" t="s">
        <v>565</v>
      </c>
      <c r="H960" s="259" t="s">
        <v>565</v>
      </c>
      <c r="I960" s="259" t="s">
        <v>565</v>
      </c>
      <c r="J960" s="259" t="s">
        <v>565</v>
      </c>
      <c r="K960" s="259" t="s">
        <v>565</v>
      </c>
      <c r="L960" s="259" t="s">
        <v>565</v>
      </c>
      <c r="M960" s="259" t="s">
        <v>565</v>
      </c>
      <c r="N960" s="259" t="s">
        <v>565</v>
      </c>
      <c r="O960" s="259" t="s">
        <v>565</v>
      </c>
      <c r="P960" s="259" t="s">
        <v>565</v>
      </c>
      <c r="Q960" s="259" t="s">
        <v>565</v>
      </c>
      <c r="R960" s="259" t="s">
        <v>565</v>
      </c>
      <c r="S960" s="259" t="s">
        <v>565</v>
      </c>
      <c r="T960" s="259" t="s">
        <v>565</v>
      </c>
      <c r="U960" s="259" t="s">
        <v>565</v>
      </c>
      <c r="V960" s="260" t="s">
        <v>565</v>
      </c>
      <c r="W960" s="260" t="s">
        <v>565</v>
      </c>
      <c r="X960" s="259" t="s">
        <v>565</v>
      </c>
      <c r="Y960" s="259" t="s">
        <v>565</v>
      </c>
      <c r="Z960" s="259" t="s">
        <v>565</v>
      </c>
      <c r="AA960" s="259" t="s">
        <v>565</v>
      </c>
      <c r="AB960" s="259" t="s">
        <v>565</v>
      </c>
      <c r="AC960" s="259" t="s">
        <v>565</v>
      </c>
      <c r="AD960" s="259" t="s">
        <v>565</v>
      </c>
      <c r="AE960" s="259" t="s">
        <v>565</v>
      </c>
      <c r="AF960" s="259" t="s">
        <v>565</v>
      </c>
      <c r="AG960" s="259" t="s">
        <v>565</v>
      </c>
      <c r="AH960" s="259" t="s">
        <v>565</v>
      </c>
      <c r="AI960" s="259" t="s">
        <v>565</v>
      </c>
      <c r="AJ960" s="259" t="s">
        <v>565</v>
      </c>
      <c r="AK960" s="259" t="s">
        <v>565</v>
      </c>
      <c r="AL960" s="259" t="s">
        <v>565</v>
      </c>
      <c r="AM960" s="259" t="s">
        <v>565</v>
      </c>
      <c r="AN960" s="259" t="s">
        <v>565</v>
      </c>
      <c r="AO960" s="259" t="s">
        <v>565</v>
      </c>
      <c r="AP960" s="259" t="s">
        <v>565</v>
      </c>
      <c r="AQ960" s="259" t="s">
        <v>565</v>
      </c>
      <c r="AR960" s="259" t="s">
        <v>565</v>
      </c>
      <c r="AS960" s="259" t="s">
        <v>565</v>
      </c>
      <c r="AT960" s="259" t="s">
        <v>565</v>
      </c>
      <c r="AU960" s="259" t="s">
        <v>565</v>
      </c>
      <c r="AV960" s="259" t="s">
        <v>565</v>
      </c>
      <c r="AW960" s="259" t="s">
        <v>565</v>
      </c>
      <c r="AX960" s="259" t="s">
        <v>565</v>
      </c>
      <c r="AY960" s="259" t="s">
        <v>565</v>
      </c>
      <c r="AZ960" s="259" t="s">
        <v>565</v>
      </c>
      <c r="BA960" s="259" t="s">
        <v>565</v>
      </c>
    </row>
    <row r="961" spans="4:53">
      <c r="D961" s="259" t="s">
        <v>565</v>
      </c>
      <c r="E961" s="259" t="s">
        <v>565</v>
      </c>
      <c r="F961" s="259" t="s">
        <v>565</v>
      </c>
      <c r="G961" s="259" t="s">
        <v>565</v>
      </c>
      <c r="H961" s="259" t="s">
        <v>565</v>
      </c>
      <c r="I961" s="259" t="s">
        <v>565</v>
      </c>
      <c r="J961" s="259" t="s">
        <v>565</v>
      </c>
      <c r="K961" s="259" t="s">
        <v>565</v>
      </c>
      <c r="L961" s="259" t="s">
        <v>565</v>
      </c>
      <c r="M961" s="259" t="s">
        <v>565</v>
      </c>
      <c r="N961" s="259" t="s">
        <v>565</v>
      </c>
      <c r="O961" s="259" t="s">
        <v>565</v>
      </c>
      <c r="P961" s="259" t="s">
        <v>565</v>
      </c>
      <c r="Q961" s="259" t="s">
        <v>565</v>
      </c>
      <c r="R961" s="259" t="s">
        <v>565</v>
      </c>
      <c r="S961" s="259" t="s">
        <v>565</v>
      </c>
      <c r="T961" s="259" t="s">
        <v>565</v>
      </c>
      <c r="U961" s="259" t="s">
        <v>565</v>
      </c>
      <c r="V961" s="260" t="s">
        <v>565</v>
      </c>
      <c r="W961" s="260" t="s">
        <v>565</v>
      </c>
      <c r="X961" s="259" t="s">
        <v>565</v>
      </c>
      <c r="Y961" s="259" t="s">
        <v>565</v>
      </c>
      <c r="Z961" s="259" t="s">
        <v>565</v>
      </c>
      <c r="AA961" s="259" t="s">
        <v>565</v>
      </c>
      <c r="AB961" s="259" t="s">
        <v>565</v>
      </c>
      <c r="AC961" s="259" t="s">
        <v>565</v>
      </c>
      <c r="AD961" s="259" t="s">
        <v>565</v>
      </c>
      <c r="AE961" s="259" t="s">
        <v>565</v>
      </c>
      <c r="AF961" s="259" t="s">
        <v>565</v>
      </c>
      <c r="AG961" s="259" t="s">
        <v>565</v>
      </c>
      <c r="AH961" s="259" t="s">
        <v>565</v>
      </c>
      <c r="AI961" s="259" t="s">
        <v>565</v>
      </c>
      <c r="AJ961" s="259" t="s">
        <v>565</v>
      </c>
      <c r="AK961" s="259" t="s">
        <v>565</v>
      </c>
      <c r="AL961" s="259" t="s">
        <v>565</v>
      </c>
      <c r="AM961" s="259" t="s">
        <v>565</v>
      </c>
      <c r="AN961" s="259" t="s">
        <v>565</v>
      </c>
      <c r="AO961" s="259" t="s">
        <v>565</v>
      </c>
      <c r="AP961" s="259" t="s">
        <v>565</v>
      </c>
      <c r="AQ961" s="259" t="s">
        <v>565</v>
      </c>
      <c r="AR961" s="259" t="s">
        <v>565</v>
      </c>
      <c r="AS961" s="259" t="s">
        <v>565</v>
      </c>
      <c r="AT961" s="259" t="s">
        <v>565</v>
      </c>
      <c r="AU961" s="259" t="s">
        <v>565</v>
      </c>
      <c r="AV961" s="259" t="s">
        <v>565</v>
      </c>
      <c r="AW961" s="259" t="s">
        <v>565</v>
      </c>
      <c r="AX961" s="259" t="s">
        <v>565</v>
      </c>
      <c r="AY961" s="259" t="s">
        <v>565</v>
      </c>
      <c r="AZ961" s="259" t="s">
        <v>565</v>
      </c>
      <c r="BA961" s="259" t="s">
        <v>565</v>
      </c>
    </row>
    <row r="962" spans="4:53">
      <c r="D962" s="259" t="s">
        <v>565</v>
      </c>
      <c r="E962" s="259" t="s">
        <v>565</v>
      </c>
      <c r="F962" s="259" t="s">
        <v>565</v>
      </c>
      <c r="G962" s="259" t="s">
        <v>565</v>
      </c>
      <c r="H962" s="259" t="s">
        <v>565</v>
      </c>
      <c r="I962" s="259" t="s">
        <v>565</v>
      </c>
      <c r="J962" s="259" t="s">
        <v>565</v>
      </c>
      <c r="K962" s="259" t="s">
        <v>565</v>
      </c>
      <c r="L962" s="259" t="s">
        <v>565</v>
      </c>
      <c r="M962" s="259" t="s">
        <v>565</v>
      </c>
      <c r="N962" s="259" t="s">
        <v>565</v>
      </c>
      <c r="O962" s="259" t="s">
        <v>565</v>
      </c>
      <c r="P962" s="259" t="s">
        <v>565</v>
      </c>
      <c r="Q962" s="259" t="s">
        <v>565</v>
      </c>
      <c r="R962" s="259" t="s">
        <v>565</v>
      </c>
      <c r="S962" s="259" t="s">
        <v>565</v>
      </c>
      <c r="T962" s="259" t="s">
        <v>565</v>
      </c>
      <c r="U962" s="259" t="s">
        <v>565</v>
      </c>
      <c r="V962" s="260" t="s">
        <v>565</v>
      </c>
      <c r="W962" s="260" t="s">
        <v>565</v>
      </c>
      <c r="X962" s="259" t="s">
        <v>565</v>
      </c>
      <c r="Y962" s="259" t="s">
        <v>565</v>
      </c>
      <c r="Z962" s="259" t="s">
        <v>565</v>
      </c>
      <c r="AA962" s="259" t="s">
        <v>565</v>
      </c>
      <c r="AB962" s="259" t="s">
        <v>565</v>
      </c>
      <c r="AC962" s="259" t="s">
        <v>565</v>
      </c>
      <c r="AD962" s="259" t="s">
        <v>565</v>
      </c>
      <c r="AE962" s="259" t="s">
        <v>565</v>
      </c>
      <c r="AF962" s="259" t="s">
        <v>565</v>
      </c>
      <c r="AG962" s="259" t="s">
        <v>565</v>
      </c>
      <c r="AH962" s="259" t="s">
        <v>565</v>
      </c>
      <c r="AI962" s="259" t="s">
        <v>565</v>
      </c>
      <c r="AJ962" s="259" t="s">
        <v>565</v>
      </c>
      <c r="AK962" s="259" t="s">
        <v>565</v>
      </c>
      <c r="AL962" s="259" t="s">
        <v>565</v>
      </c>
      <c r="AM962" s="259" t="s">
        <v>565</v>
      </c>
      <c r="AN962" s="259" t="s">
        <v>565</v>
      </c>
      <c r="AO962" s="259" t="s">
        <v>565</v>
      </c>
      <c r="AP962" s="259" t="s">
        <v>565</v>
      </c>
      <c r="AQ962" s="259" t="s">
        <v>565</v>
      </c>
      <c r="AR962" s="259" t="s">
        <v>565</v>
      </c>
      <c r="AS962" s="259" t="s">
        <v>565</v>
      </c>
      <c r="AT962" s="259" t="s">
        <v>565</v>
      </c>
      <c r="AU962" s="259" t="s">
        <v>565</v>
      </c>
      <c r="AV962" s="259" t="s">
        <v>565</v>
      </c>
      <c r="AW962" s="259" t="s">
        <v>565</v>
      </c>
      <c r="AX962" s="259" t="s">
        <v>565</v>
      </c>
      <c r="AY962" s="259" t="s">
        <v>565</v>
      </c>
      <c r="AZ962" s="259" t="s">
        <v>565</v>
      </c>
      <c r="BA962" s="259" t="s">
        <v>565</v>
      </c>
    </row>
    <row r="963" spans="4:53">
      <c r="D963" s="259" t="s">
        <v>565</v>
      </c>
      <c r="E963" s="259" t="s">
        <v>565</v>
      </c>
      <c r="F963" s="259" t="s">
        <v>565</v>
      </c>
      <c r="G963" s="259" t="s">
        <v>565</v>
      </c>
      <c r="H963" s="259" t="s">
        <v>565</v>
      </c>
      <c r="I963" s="259" t="s">
        <v>565</v>
      </c>
      <c r="J963" s="259" t="s">
        <v>565</v>
      </c>
      <c r="K963" s="259" t="s">
        <v>565</v>
      </c>
      <c r="L963" s="259" t="s">
        <v>565</v>
      </c>
      <c r="M963" s="259" t="s">
        <v>565</v>
      </c>
      <c r="N963" s="259" t="s">
        <v>565</v>
      </c>
      <c r="O963" s="259" t="s">
        <v>565</v>
      </c>
      <c r="P963" s="259" t="s">
        <v>565</v>
      </c>
      <c r="Q963" s="259" t="s">
        <v>565</v>
      </c>
      <c r="R963" s="259" t="s">
        <v>565</v>
      </c>
      <c r="S963" s="259" t="s">
        <v>565</v>
      </c>
      <c r="T963" s="259" t="s">
        <v>565</v>
      </c>
      <c r="U963" s="259" t="s">
        <v>565</v>
      </c>
      <c r="V963" s="260" t="s">
        <v>565</v>
      </c>
      <c r="W963" s="260" t="s">
        <v>565</v>
      </c>
      <c r="X963" s="259" t="s">
        <v>565</v>
      </c>
      <c r="Y963" s="259" t="s">
        <v>565</v>
      </c>
      <c r="Z963" s="259" t="s">
        <v>565</v>
      </c>
      <c r="AA963" s="259" t="s">
        <v>565</v>
      </c>
      <c r="AB963" s="259" t="s">
        <v>565</v>
      </c>
      <c r="AC963" s="259" t="s">
        <v>565</v>
      </c>
      <c r="AD963" s="259" t="s">
        <v>565</v>
      </c>
      <c r="AE963" s="259" t="s">
        <v>565</v>
      </c>
      <c r="AF963" s="259" t="s">
        <v>565</v>
      </c>
      <c r="AG963" s="259" t="s">
        <v>565</v>
      </c>
      <c r="AH963" s="259" t="s">
        <v>565</v>
      </c>
      <c r="AI963" s="259" t="s">
        <v>565</v>
      </c>
      <c r="AJ963" s="259" t="s">
        <v>565</v>
      </c>
      <c r="AK963" s="259" t="s">
        <v>565</v>
      </c>
      <c r="AL963" s="259" t="s">
        <v>565</v>
      </c>
      <c r="AM963" s="259" t="s">
        <v>565</v>
      </c>
      <c r="AN963" s="259" t="s">
        <v>565</v>
      </c>
      <c r="AO963" s="259" t="s">
        <v>565</v>
      </c>
      <c r="AP963" s="259" t="s">
        <v>565</v>
      </c>
      <c r="AQ963" s="259" t="s">
        <v>565</v>
      </c>
      <c r="AR963" s="259" t="s">
        <v>565</v>
      </c>
      <c r="AS963" s="259" t="s">
        <v>565</v>
      </c>
      <c r="AT963" s="259" t="s">
        <v>565</v>
      </c>
      <c r="AU963" s="259" t="s">
        <v>565</v>
      </c>
      <c r="AV963" s="259" t="s">
        <v>565</v>
      </c>
      <c r="AW963" s="259" t="s">
        <v>565</v>
      </c>
      <c r="AX963" s="259" t="s">
        <v>565</v>
      </c>
      <c r="AY963" s="259" t="s">
        <v>565</v>
      </c>
      <c r="AZ963" s="259" t="s">
        <v>565</v>
      </c>
      <c r="BA963" s="259" t="s">
        <v>565</v>
      </c>
    </row>
    <row r="964" spans="4:53">
      <c r="D964" s="259" t="s">
        <v>565</v>
      </c>
      <c r="E964" s="259" t="s">
        <v>565</v>
      </c>
      <c r="F964" s="259" t="s">
        <v>565</v>
      </c>
      <c r="G964" s="259" t="s">
        <v>565</v>
      </c>
      <c r="H964" s="259" t="s">
        <v>565</v>
      </c>
      <c r="I964" s="259" t="s">
        <v>565</v>
      </c>
      <c r="J964" s="259" t="s">
        <v>565</v>
      </c>
      <c r="K964" s="259" t="s">
        <v>565</v>
      </c>
      <c r="L964" s="259" t="s">
        <v>565</v>
      </c>
      <c r="M964" s="259" t="s">
        <v>565</v>
      </c>
      <c r="N964" s="259" t="s">
        <v>565</v>
      </c>
      <c r="O964" s="259" t="s">
        <v>565</v>
      </c>
      <c r="P964" s="259" t="s">
        <v>565</v>
      </c>
      <c r="Q964" s="259" t="s">
        <v>565</v>
      </c>
      <c r="R964" s="259" t="s">
        <v>565</v>
      </c>
      <c r="S964" s="259" t="s">
        <v>565</v>
      </c>
      <c r="T964" s="259" t="s">
        <v>565</v>
      </c>
      <c r="U964" s="259" t="s">
        <v>565</v>
      </c>
      <c r="V964" s="260" t="s">
        <v>565</v>
      </c>
      <c r="W964" s="260" t="s">
        <v>565</v>
      </c>
      <c r="X964" s="259" t="s">
        <v>565</v>
      </c>
      <c r="Y964" s="259" t="s">
        <v>565</v>
      </c>
      <c r="Z964" s="259" t="s">
        <v>565</v>
      </c>
      <c r="AA964" s="259" t="s">
        <v>565</v>
      </c>
      <c r="AB964" s="259" t="s">
        <v>565</v>
      </c>
      <c r="AC964" s="259" t="s">
        <v>565</v>
      </c>
      <c r="AD964" s="259" t="s">
        <v>565</v>
      </c>
      <c r="AE964" s="259" t="s">
        <v>565</v>
      </c>
      <c r="AF964" s="259" t="s">
        <v>565</v>
      </c>
      <c r="AG964" s="259" t="s">
        <v>565</v>
      </c>
      <c r="AH964" s="259" t="s">
        <v>565</v>
      </c>
      <c r="AI964" s="259" t="s">
        <v>565</v>
      </c>
      <c r="AJ964" s="259" t="s">
        <v>565</v>
      </c>
      <c r="AK964" s="259" t="s">
        <v>565</v>
      </c>
      <c r="AL964" s="259" t="s">
        <v>565</v>
      </c>
      <c r="AM964" s="259" t="s">
        <v>565</v>
      </c>
      <c r="AN964" s="259" t="s">
        <v>565</v>
      </c>
      <c r="AO964" s="259" t="s">
        <v>565</v>
      </c>
      <c r="AP964" s="259" t="s">
        <v>565</v>
      </c>
      <c r="AQ964" s="259" t="s">
        <v>565</v>
      </c>
      <c r="AR964" s="259" t="s">
        <v>565</v>
      </c>
      <c r="AS964" s="259" t="s">
        <v>565</v>
      </c>
      <c r="AT964" s="259" t="s">
        <v>565</v>
      </c>
      <c r="AU964" s="259" t="s">
        <v>565</v>
      </c>
      <c r="AV964" s="259" t="s">
        <v>565</v>
      </c>
      <c r="AW964" s="259" t="s">
        <v>565</v>
      </c>
      <c r="AX964" s="259" t="s">
        <v>565</v>
      </c>
      <c r="AY964" s="259" t="s">
        <v>565</v>
      </c>
      <c r="AZ964" s="259" t="s">
        <v>565</v>
      </c>
      <c r="BA964" s="259" t="s">
        <v>565</v>
      </c>
    </row>
    <row r="965" spans="4:53">
      <c r="D965" s="259" t="s">
        <v>565</v>
      </c>
      <c r="E965" s="259" t="s">
        <v>565</v>
      </c>
      <c r="F965" s="259" t="s">
        <v>565</v>
      </c>
      <c r="G965" s="259" t="s">
        <v>565</v>
      </c>
      <c r="H965" s="259" t="s">
        <v>565</v>
      </c>
      <c r="I965" s="259" t="s">
        <v>565</v>
      </c>
      <c r="J965" s="259" t="s">
        <v>565</v>
      </c>
      <c r="K965" s="259" t="s">
        <v>565</v>
      </c>
      <c r="L965" s="259" t="s">
        <v>565</v>
      </c>
      <c r="M965" s="259" t="s">
        <v>565</v>
      </c>
      <c r="N965" s="259" t="s">
        <v>565</v>
      </c>
      <c r="O965" s="259" t="s">
        <v>565</v>
      </c>
      <c r="P965" s="259" t="s">
        <v>565</v>
      </c>
      <c r="Q965" s="259" t="s">
        <v>565</v>
      </c>
      <c r="R965" s="259" t="s">
        <v>565</v>
      </c>
      <c r="S965" s="259" t="s">
        <v>565</v>
      </c>
      <c r="T965" s="259" t="s">
        <v>565</v>
      </c>
      <c r="U965" s="259" t="s">
        <v>565</v>
      </c>
      <c r="V965" s="260" t="s">
        <v>565</v>
      </c>
      <c r="W965" s="260" t="s">
        <v>565</v>
      </c>
      <c r="X965" s="259" t="s">
        <v>565</v>
      </c>
      <c r="Y965" s="259" t="s">
        <v>565</v>
      </c>
      <c r="Z965" s="259" t="s">
        <v>565</v>
      </c>
      <c r="AA965" s="259" t="s">
        <v>565</v>
      </c>
      <c r="AB965" s="259" t="s">
        <v>565</v>
      </c>
      <c r="AC965" s="259" t="s">
        <v>565</v>
      </c>
      <c r="AD965" s="259" t="s">
        <v>565</v>
      </c>
      <c r="AE965" s="259" t="s">
        <v>565</v>
      </c>
      <c r="AF965" s="259" t="s">
        <v>565</v>
      </c>
      <c r="AG965" s="259" t="s">
        <v>565</v>
      </c>
      <c r="AH965" s="259" t="s">
        <v>565</v>
      </c>
      <c r="AI965" s="259" t="s">
        <v>565</v>
      </c>
      <c r="AJ965" s="259" t="s">
        <v>565</v>
      </c>
      <c r="AK965" s="259" t="s">
        <v>565</v>
      </c>
      <c r="AL965" s="259" t="s">
        <v>565</v>
      </c>
      <c r="AM965" s="259" t="s">
        <v>565</v>
      </c>
      <c r="AN965" s="259" t="s">
        <v>565</v>
      </c>
      <c r="AO965" s="259" t="s">
        <v>565</v>
      </c>
      <c r="AP965" s="259" t="s">
        <v>565</v>
      </c>
      <c r="AQ965" s="259" t="s">
        <v>565</v>
      </c>
      <c r="AR965" s="259" t="s">
        <v>565</v>
      </c>
      <c r="AS965" s="259" t="s">
        <v>565</v>
      </c>
      <c r="AT965" s="259" t="s">
        <v>565</v>
      </c>
      <c r="AU965" s="259" t="s">
        <v>565</v>
      </c>
      <c r="AV965" s="259" t="s">
        <v>565</v>
      </c>
      <c r="AW965" s="259" t="s">
        <v>565</v>
      </c>
      <c r="AX965" s="259" t="s">
        <v>565</v>
      </c>
      <c r="AY965" s="259" t="s">
        <v>565</v>
      </c>
      <c r="AZ965" s="259" t="s">
        <v>565</v>
      </c>
      <c r="BA965" s="259" t="s">
        <v>565</v>
      </c>
    </row>
    <row r="966" spans="4:53">
      <c r="D966" s="259" t="s">
        <v>565</v>
      </c>
      <c r="E966" s="259" t="s">
        <v>565</v>
      </c>
      <c r="F966" s="259" t="s">
        <v>565</v>
      </c>
      <c r="G966" s="259" t="s">
        <v>565</v>
      </c>
      <c r="H966" s="259" t="s">
        <v>565</v>
      </c>
      <c r="I966" s="259" t="s">
        <v>565</v>
      </c>
      <c r="J966" s="259" t="s">
        <v>565</v>
      </c>
      <c r="K966" s="259" t="s">
        <v>565</v>
      </c>
      <c r="L966" s="259" t="s">
        <v>565</v>
      </c>
      <c r="M966" s="259" t="s">
        <v>565</v>
      </c>
      <c r="N966" s="259" t="s">
        <v>565</v>
      </c>
      <c r="O966" s="259" t="s">
        <v>565</v>
      </c>
      <c r="P966" s="259" t="s">
        <v>565</v>
      </c>
      <c r="Q966" s="259" t="s">
        <v>565</v>
      </c>
      <c r="R966" s="259" t="s">
        <v>565</v>
      </c>
      <c r="S966" s="259" t="s">
        <v>565</v>
      </c>
      <c r="T966" s="259" t="s">
        <v>565</v>
      </c>
      <c r="U966" s="259" t="s">
        <v>565</v>
      </c>
      <c r="V966" s="260" t="s">
        <v>565</v>
      </c>
      <c r="W966" s="260" t="s">
        <v>565</v>
      </c>
      <c r="X966" s="259" t="s">
        <v>565</v>
      </c>
      <c r="Y966" s="259" t="s">
        <v>565</v>
      </c>
      <c r="Z966" s="259" t="s">
        <v>565</v>
      </c>
      <c r="AA966" s="259" t="s">
        <v>565</v>
      </c>
      <c r="AB966" s="259" t="s">
        <v>565</v>
      </c>
      <c r="AC966" s="259" t="s">
        <v>565</v>
      </c>
      <c r="AD966" s="259" t="s">
        <v>565</v>
      </c>
      <c r="AE966" s="259" t="s">
        <v>565</v>
      </c>
      <c r="AF966" s="259" t="s">
        <v>565</v>
      </c>
      <c r="AG966" s="259" t="s">
        <v>565</v>
      </c>
      <c r="AH966" s="259" t="s">
        <v>565</v>
      </c>
      <c r="AI966" s="259" t="s">
        <v>565</v>
      </c>
      <c r="AJ966" s="259" t="s">
        <v>565</v>
      </c>
      <c r="AK966" s="259" t="s">
        <v>565</v>
      </c>
      <c r="AL966" s="259" t="s">
        <v>565</v>
      </c>
      <c r="AM966" s="259" t="s">
        <v>565</v>
      </c>
      <c r="AN966" s="259" t="s">
        <v>565</v>
      </c>
      <c r="AO966" s="259" t="s">
        <v>565</v>
      </c>
      <c r="AP966" s="259" t="s">
        <v>565</v>
      </c>
      <c r="AQ966" s="259" t="s">
        <v>565</v>
      </c>
      <c r="AR966" s="259" t="s">
        <v>565</v>
      </c>
      <c r="AS966" s="259" t="s">
        <v>565</v>
      </c>
      <c r="AT966" s="259" t="s">
        <v>565</v>
      </c>
      <c r="AU966" s="259" t="s">
        <v>565</v>
      </c>
      <c r="AV966" s="259" t="s">
        <v>565</v>
      </c>
      <c r="AW966" s="259" t="s">
        <v>565</v>
      </c>
      <c r="AX966" s="259" t="s">
        <v>565</v>
      </c>
      <c r="AY966" s="259" t="s">
        <v>565</v>
      </c>
      <c r="AZ966" s="259" t="s">
        <v>565</v>
      </c>
      <c r="BA966" s="259" t="s">
        <v>565</v>
      </c>
    </row>
    <row r="967" spans="4:53">
      <c r="D967" s="259" t="s">
        <v>565</v>
      </c>
      <c r="E967" s="259" t="s">
        <v>565</v>
      </c>
      <c r="F967" s="259" t="s">
        <v>565</v>
      </c>
      <c r="G967" s="259" t="s">
        <v>565</v>
      </c>
      <c r="H967" s="259" t="s">
        <v>565</v>
      </c>
      <c r="I967" s="259" t="s">
        <v>565</v>
      </c>
      <c r="J967" s="259" t="s">
        <v>565</v>
      </c>
      <c r="K967" s="259" t="s">
        <v>565</v>
      </c>
      <c r="L967" s="259" t="s">
        <v>565</v>
      </c>
      <c r="M967" s="259" t="s">
        <v>565</v>
      </c>
      <c r="N967" s="259" t="s">
        <v>565</v>
      </c>
      <c r="O967" s="259" t="s">
        <v>565</v>
      </c>
      <c r="P967" s="259" t="s">
        <v>565</v>
      </c>
      <c r="Q967" s="259" t="s">
        <v>565</v>
      </c>
      <c r="R967" s="259" t="s">
        <v>565</v>
      </c>
      <c r="S967" s="259" t="s">
        <v>565</v>
      </c>
      <c r="T967" s="259" t="s">
        <v>565</v>
      </c>
      <c r="U967" s="259" t="s">
        <v>565</v>
      </c>
      <c r="V967" s="260" t="s">
        <v>565</v>
      </c>
      <c r="W967" s="260" t="s">
        <v>565</v>
      </c>
      <c r="X967" s="259" t="s">
        <v>565</v>
      </c>
      <c r="Y967" s="259" t="s">
        <v>565</v>
      </c>
      <c r="Z967" s="259" t="s">
        <v>565</v>
      </c>
      <c r="AA967" s="259" t="s">
        <v>565</v>
      </c>
      <c r="AB967" s="259" t="s">
        <v>565</v>
      </c>
      <c r="AC967" s="259" t="s">
        <v>565</v>
      </c>
      <c r="AD967" s="259" t="s">
        <v>565</v>
      </c>
      <c r="AE967" s="259" t="s">
        <v>565</v>
      </c>
      <c r="AF967" s="259" t="s">
        <v>565</v>
      </c>
      <c r="AG967" s="259" t="s">
        <v>565</v>
      </c>
      <c r="AH967" s="259" t="s">
        <v>565</v>
      </c>
      <c r="AI967" s="259" t="s">
        <v>565</v>
      </c>
      <c r="AJ967" s="259" t="s">
        <v>565</v>
      </c>
      <c r="AK967" s="259" t="s">
        <v>565</v>
      </c>
      <c r="AL967" s="259" t="s">
        <v>565</v>
      </c>
      <c r="AM967" s="259" t="s">
        <v>565</v>
      </c>
      <c r="AN967" s="259" t="s">
        <v>565</v>
      </c>
      <c r="AO967" s="259" t="s">
        <v>565</v>
      </c>
      <c r="AP967" s="259" t="s">
        <v>565</v>
      </c>
      <c r="AQ967" s="259" t="s">
        <v>565</v>
      </c>
      <c r="AR967" s="259" t="s">
        <v>565</v>
      </c>
      <c r="AS967" s="259" t="s">
        <v>565</v>
      </c>
      <c r="AT967" s="259" t="s">
        <v>565</v>
      </c>
      <c r="AU967" s="259" t="s">
        <v>565</v>
      </c>
      <c r="AV967" s="259" t="s">
        <v>565</v>
      </c>
      <c r="AW967" s="259" t="s">
        <v>565</v>
      </c>
      <c r="AX967" s="259" t="s">
        <v>565</v>
      </c>
      <c r="AY967" s="259" t="s">
        <v>565</v>
      </c>
      <c r="AZ967" s="259" t="s">
        <v>565</v>
      </c>
      <c r="BA967" s="259" t="s">
        <v>565</v>
      </c>
    </row>
    <row r="968" spans="4:53">
      <c r="D968" s="259" t="s">
        <v>565</v>
      </c>
      <c r="E968" s="259" t="s">
        <v>565</v>
      </c>
      <c r="F968" s="259" t="s">
        <v>565</v>
      </c>
      <c r="G968" s="259" t="s">
        <v>565</v>
      </c>
      <c r="H968" s="259" t="s">
        <v>565</v>
      </c>
      <c r="I968" s="259" t="s">
        <v>565</v>
      </c>
      <c r="J968" s="259" t="s">
        <v>565</v>
      </c>
      <c r="K968" s="259" t="s">
        <v>565</v>
      </c>
      <c r="L968" s="259" t="s">
        <v>565</v>
      </c>
      <c r="M968" s="259" t="s">
        <v>565</v>
      </c>
      <c r="N968" s="259" t="s">
        <v>565</v>
      </c>
      <c r="O968" s="259" t="s">
        <v>565</v>
      </c>
      <c r="P968" s="259" t="s">
        <v>565</v>
      </c>
      <c r="Q968" s="259" t="s">
        <v>565</v>
      </c>
      <c r="R968" s="259" t="s">
        <v>565</v>
      </c>
      <c r="S968" s="259" t="s">
        <v>565</v>
      </c>
      <c r="T968" s="259" t="s">
        <v>565</v>
      </c>
      <c r="U968" s="259" t="s">
        <v>565</v>
      </c>
      <c r="V968" s="260" t="s">
        <v>565</v>
      </c>
      <c r="W968" s="260" t="s">
        <v>565</v>
      </c>
      <c r="X968" s="259" t="s">
        <v>565</v>
      </c>
      <c r="Y968" s="259" t="s">
        <v>565</v>
      </c>
      <c r="Z968" s="259" t="s">
        <v>565</v>
      </c>
      <c r="AA968" s="259" t="s">
        <v>565</v>
      </c>
      <c r="AB968" s="259" t="s">
        <v>565</v>
      </c>
      <c r="AC968" s="259" t="s">
        <v>565</v>
      </c>
      <c r="AD968" s="259" t="s">
        <v>565</v>
      </c>
      <c r="AE968" s="259" t="s">
        <v>565</v>
      </c>
      <c r="AF968" s="259" t="s">
        <v>565</v>
      </c>
      <c r="AG968" s="259" t="s">
        <v>565</v>
      </c>
      <c r="AH968" s="259" t="s">
        <v>565</v>
      </c>
      <c r="AI968" s="259" t="s">
        <v>565</v>
      </c>
      <c r="AJ968" s="259" t="s">
        <v>565</v>
      </c>
      <c r="AK968" s="259" t="s">
        <v>565</v>
      </c>
      <c r="AL968" s="259" t="s">
        <v>565</v>
      </c>
      <c r="AM968" s="259" t="s">
        <v>565</v>
      </c>
      <c r="AN968" s="259" t="s">
        <v>565</v>
      </c>
      <c r="AO968" s="259" t="s">
        <v>565</v>
      </c>
      <c r="AP968" s="259" t="s">
        <v>565</v>
      </c>
      <c r="AQ968" s="259" t="s">
        <v>565</v>
      </c>
      <c r="AR968" s="259" t="s">
        <v>565</v>
      </c>
      <c r="AS968" s="259" t="s">
        <v>565</v>
      </c>
      <c r="AT968" s="259" t="s">
        <v>565</v>
      </c>
      <c r="AU968" s="259" t="s">
        <v>565</v>
      </c>
      <c r="AV968" s="259" t="s">
        <v>565</v>
      </c>
      <c r="AW968" s="259" t="s">
        <v>565</v>
      </c>
      <c r="AX968" s="259" t="s">
        <v>565</v>
      </c>
      <c r="AY968" s="259" t="s">
        <v>565</v>
      </c>
      <c r="AZ968" s="259" t="s">
        <v>565</v>
      </c>
      <c r="BA968" s="259" t="s">
        <v>565</v>
      </c>
    </row>
    <row r="969" spans="4:53">
      <c r="D969" s="259" t="s">
        <v>565</v>
      </c>
      <c r="E969" s="259" t="s">
        <v>565</v>
      </c>
      <c r="F969" s="259" t="s">
        <v>565</v>
      </c>
      <c r="G969" s="259" t="s">
        <v>565</v>
      </c>
      <c r="H969" s="259" t="s">
        <v>565</v>
      </c>
      <c r="I969" s="259" t="s">
        <v>565</v>
      </c>
      <c r="J969" s="259" t="s">
        <v>565</v>
      </c>
      <c r="K969" s="259" t="s">
        <v>565</v>
      </c>
      <c r="L969" s="259" t="s">
        <v>565</v>
      </c>
      <c r="M969" s="259" t="s">
        <v>565</v>
      </c>
      <c r="N969" s="259" t="s">
        <v>565</v>
      </c>
      <c r="O969" s="259" t="s">
        <v>565</v>
      </c>
      <c r="P969" s="259" t="s">
        <v>565</v>
      </c>
      <c r="Q969" s="259" t="s">
        <v>565</v>
      </c>
      <c r="R969" s="259" t="s">
        <v>565</v>
      </c>
      <c r="S969" s="259" t="s">
        <v>565</v>
      </c>
      <c r="T969" s="259" t="s">
        <v>565</v>
      </c>
      <c r="U969" s="259" t="s">
        <v>565</v>
      </c>
      <c r="V969" s="260" t="s">
        <v>565</v>
      </c>
      <c r="W969" s="260" t="s">
        <v>565</v>
      </c>
      <c r="X969" s="259" t="s">
        <v>565</v>
      </c>
      <c r="Y969" s="259" t="s">
        <v>565</v>
      </c>
      <c r="Z969" s="259" t="s">
        <v>565</v>
      </c>
      <c r="AA969" s="259" t="s">
        <v>565</v>
      </c>
      <c r="AB969" s="259" t="s">
        <v>565</v>
      </c>
      <c r="AC969" s="259" t="s">
        <v>565</v>
      </c>
      <c r="AD969" s="259" t="s">
        <v>565</v>
      </c>
      <c r="AE969" s="259" t="s">
        <v>565</v>
      </c>
      <c r="AF969" s="259" t="s">
        <v>565</v>
      </c>
      <c r="AG969" s="259" t="s">
        <v>565</v>
      </c>
      <c r="AH969" s="259" t="s">
        <v>565</v>
      </c>
      <c r="AI969" s="259" t="s">
        <v>565</v>
      </c>
      <c r="AJ969" s="259" t="s">
        <v>565</v>
      </c>
      <c r="AK969" s="259" t="s">
        <v>565</v>
      </c>
      <c r="AL969" s="259" t="s">
        <v>565</v>
      </c>
      <c r="AM969" s="259" t="s">
        <v>565</v>
      </c>
      <c r="AN969" s="259" t="s">
        <v>565</v>
      </c>
      <c r="AO969" s="259" t="s">
        <v>565</v>
      </c>
      <c r="AP969" s="259" t="s">
        <v>565</v>
      </c>
      <c r="AQ969" s="259" t="s">
        <v>565</v>
      </c>
      <c r="AR969" s="259" t="s">
        <v>565</v>
      </c>
      <c r="AS969" s="259" t="s">
        <v>565</v>
      </c>
      <c r="AT969" s="259" t="s">
        <v>565</v>
      </c>
      <c r="AU969" s="259" t="s">
        <v>565</v>
      </c>
      <c r="AV969" s="259" t="s">
        <v>565</v>
      </c>
      <c r="AW969" s="259" t="s">
        <v>565</v>
      </c>
      <c r="AX969" s="259" t="s">
        <v>565</v>
      </c>
      <c r="AY969" s="259" t="s">
        <v>565</v>
      </c>
      <c r="AZ969" s="259" t="s">
        <v>565</v>
      </c>
      <c r="BA969" s="259" t="s">
        <v>565</v>
      </c>
    </row>
    <row r="970" spans="4:53">
      <c r="D970" s="259" t="s">
        <v>565</v>
      </c>
      <c r="E970" s="259" t="s">
        <v>565</v>
      </c>
      <c r="F970" s="259" t="s">
        <v>565</v>
      </c>
      <c r="G970" s="259" t="s">
        <v>565</v>
      </c>
      <c r="H970" s="259" t="s">
        <v>565</v>
      </c>
      <c r="I970" s="259" t="s">
        <v>565</v>
      </c>
      <c r="J970" s="259" t="s">
        <v>565</v>
      </c>
      <c r="K970" s="259" t="s">
        <v>565</v>
      </c>
      <c r="L970" s="259" t="s">
        <v>565</v>
      </c>
      <c r="M970" s="259" t="s">
        <v>565</v>
      </c>
      <c r="N970" s="259" t="s">
        <v>565</v>
      </c>
      <c r="O970" s="259" t="s">
        <v>565</v>
      </c>
      <c r="P970" s="259" t="s">
        <v>565</v>
      </c>
      <c r="Q970" s="259" t="s">
        <v>565</v>
      </c>
      <c r="R970" s="259" t="s">
        <v>565</v>
      </c>
      <c r="S970" s="259" t="s">
        <v>565</v>
      </c>
      <c r="T970" s="259" t="s">
        <v>565</v>
      </c>
      <c r="U970" s="259" t="s">
        <v>565</v>
      </c>
      <c r="V970" s="260" t="s">
        <v>565</v>
      </c>
      <c r="W970" s="260" t="s">
        <v>565</v>
      </c>
      <c r="X970" s="259" t="s">
        <v>565</v>
      </c>
      <c r="Y970" s="259" t="s">
        <v>565</v>
      </c>
      <c r="Z970" s="259" t="s">
        <v>565</v>
      </c>
      <c r="AA970" s="259" t="s">
        <v>565</v>
      </c>
      <c r="AB970" s="259" t="s">
        <v>565</v>
      </c>
      <c r="AC970" s="259" t="s">
        <v>565</v>
      </c>
      <c r="AD970" s="259" t="s">
        <v>565</v>
      </c>
      <c r="AE970" s="259" t="s">
        <v>565</v>
      </c>
      <c r="AF970" s="259" t="s">
        <v>565</v>
      </c>
      <c r="AG970" s="259" t="s">
        <v>565</v>
      </c>
      <c r="AH970" s="259" t="s">
        <v>565</v>
      </c>
      <c r="AI970" s="259" t="s">
        <v>565</v>
      </c>
      <c r="AJ970" s="259" t="s">
        <v>565</v>
      </c>
      <c r="AK970" s="259" t="s">
        <v>565</v>
      </c>
      <c r="AL970" s="259" t="s">
        <v>565</v>
      </c>
      <c r="AM970" s="259" t="s">
        <v>565</v>
      </c>
      <c r="AN970" s="259" t="s">
        <v>565</v>
      </c>
      <c r="AO970" s="259" t="s">
        <v>565</v>
      </c>
      <c r="AP970" s="259" t="s">
        <v>565</v>
      </c>
      <c r="AQ970" s="259" t="s">
        <v>565</v>
      </c>
      <c r="AR970" s="259" t="s">
        <v>565</v>
      </c>
      <c r="AS970" s="259" t="s">
        <v>565</v>
      </c>
      <c r="AT970" s="259" t="s">
        <v>565</v>
      </c>
      <c r="AU970" s="259" t="s">
        <v>565</v>
      </c>
      <c r="AV970" s="259" t="s">
        <v>565</v>
      </c>
      <c r="AW970" s="259" t="s">
        <v>565</v>
      </c>
      <c r="AX970" s="259" t="s">
        <v>565</v>
      </c>
      <c r="AY970" s="259" t="s">
        <v>565</v>
      </c>
      <c r="AZ970" s="259" t="s">
        <v>565</v>
      </c>
      <c r="BA970" s="259" t="s">
        <v>565</v>
      </c>
    </row>
    <row r="971" spans="4:53">
      <c r="D971" s="259" t="s">
        <v>565</v>
      </c>
      <c r="E971" s="259" t="s">
        <v>565</v>
      </c>
      <c r="F971" s="259" t="s">
        <v>565</v>
      </c>
      <c r="G971" s="259" t="s">
        <v>565</v>
      </c>
      <c r="H971" s="259" t="s">
        <v>565</v>
      </c>
      <c r="I971" s="259" t="s">
        <v>565</v>
      </c>
      <c r="J971" s="259" t="s">
        <v>565</v>
      </c>
      <c r="K971" s="259" t="s">
        <v>565</v>
      </c>
      <c r="L971" s="259" t="s">
        <v>565</v>
      </c>
      <c r="M971" s="259" t="s">
        <v>565</v>
      </c>
      <c r="N971" s="259" t="s">
        <v>565</v>
      </c>
      <c r="O971" s="259" t="s">
        <v>565</v>
      </c>
      <c r="P971" s="259" t="s">
        <v>565</v>
      </c>
      <c r="Q971" s="259" t="s">
        <v>565</v>
      </c>
      <c r="R971" s="259" t="s">
        <v>565</v>
      </c>
      <c r="S971" s="259" t="s">
        <v>565</v>
      </c>
      <c r="T971" s="259" t="s">
        <v>565</v>
      </c>
      <c r="U971" s="259" t="s">
        <v>565</v>
      </c>
      <c r="V971" s="260" t="s">
        <v>565</v>
      </c>
      <c r="W971" s="260" t="s">
        <v>565</v>
      </c>
      <c r="X971" s="259" t="s">
        <v>565</v>
      </c>
      <c r="Y971" s="259" t="s">
        <v>565</v>
      </c>
      <c r="Z971" s="259" t="s">
        <v>565</v>
      </c>
      <c r="AA971" s="259" t="s">
        <v>565</v>
      </c>
      <c r="AB971" s="259" t="s">
        <v>565</v>
      </c>
      <c r="AC971" s="259" t="s">
        <v>565</v>
      </c>
      <c r="AD971" s="259" t="s">
        <v>565</v>
      </c>
      <c r="AE971" s="259" t="s">
        <v>565</v>
      </c>
      <c r="AF971" s="259" t="s">
        <v>565</v>
      </c>
      <c r="AG971" s="259" t="s">
        <v>565</v>
      </c>
      <c r="AH971" s="259" t="s">
        <v>565</v>
      </c>
      <c r="AI971" s="259" t="s">
        <v>565</v>
      </c>
      <c r="AJ971" s="259" t="s">
        <v>565</v>
      </c>
      <c r="AK971" s="259" t="s">
        <v>565</v>
      </c>
      <c r="AL971" s="259" t="s">
        <v>565</v>
      </c>
      <c r="AM971" s="259" t="s">
        <v>565</v>
      </c>
      <c r="AN971" s="259" t="s">
        <v>565</v>
      </c>
      <c r="AO971" s="259" t="s">
        <v>565</v>
      </c>
      <c r="AP971" s="259" t="s">
        <v>565</v>
      </c>
      <c r="AQ971" s="259" t="s">
        <v>565</v>
      </c>
      <c r="AR971" s="259" t="s">
        <v>565</v>
      </c>
      <c r="AS971" s="259" t="s">
        <v>565</v>
      </c>
      <c r="AT971" s="259" t="s">
        <v>565</v>
      </c>
      <c r="AU971" s="259" t="s">
        <v>565</v>
      </c>
      <c r="AV971" s="259" t="s">
        <v>565</v>
      </c>
      <c r="AW971" s="259" t="s">
        <v>565</v>
      </c>
      <c r="AX971" s="259" t="s">
        <v>565</v>
      </c>
      <c r="AY971" s="259" t="s">
        <v>565</v>
      </c>
      <c r="AZ971" s="259" t="s">
        <v>565</v>
      </c>
      <c r="BA971" s="259" t="s">
        <v>565</v>
      </c>
    </row>
    <row r="972" spans="4:53">
      <c r="D972" s="259" t="s">
        <v>565</v>
      </c>
      <c r="E972" s="259" t="s">
        <v>565</v>
      </c>
      <c r="F972" s="259" t="s">
        <v>565</v>
      </c>
      <c r="G972" s="259" t="s">
        <v>565</v>
      </c>
      <c r="H972" s="259" t="s">
        <v>565</v>
      </c>
      <c r="I972" s="259" t="s">
        <v>565</v>
      </c>
      <c r="J972" s="259" t="s">
        <v>565</v>
      </c>
      <c r="K972" s="259" t="s">
        <v>565</v>
      </c>
      <c r="L972" s="259" t="s">
        <v>565</v>
      </c>
      <c r="M972" s="259" t="s">
        <v>565</v>
      </c>
      <c r="N972" s="259" t="s">
        <v>565</v>
      </c>
      <c r="O972" s="259" t="s">
        <v>565</v>
      </c>
      <c r="P972" s="259" t="s">
        <v>565</v>
      </c>
      <c r="Q972" s="259" t="s">
        <v>565</v>
      </c>
      <c r="R972" s="259" t="s">
        <v>565</v>
      </c>
      <c r="S972" s="259" t="s">
        <v>565</v>
      </c>
      <c r="T972" s="259" t="s">
        <v>565</v>
      </c>
      <c r="U972" s="259" t="s">
        <v>565</v>
      </c>
      <c r="V972" s="260" t="s">
        <v>565</v>
      </c>
      <c r="W972" s="260" t="s">
        <v>565</v>
      </c>
      <c r="X972" s="259" t="s">
        <v>565</v>
      </c>
      <c r="Y972" s="259" t="s">
        <v>565</v>
      </c>
      <c r="Z972" s="259" t="s">
        <v>565</v>
      </c>
      <c r="AA972" s="259" t="s">
        <v>565</v>
      </c>
      <c r="AB972" s="259" t="s">
        <v>565</v>
      </c>
      <c r="AC972" s="259" t="s">
        <v>565</v>
      </c>
      <c r="AD972" s="259" t="s">
        <v>565</v>
      </c>
      <c r="AE972" s="259" t="s">
        <v>565</v>
      </c>
      <c r="AF972" s="259" t="s">
        <v>565</v>
      </c>
      <c r="AG972" s="259" t="s">
        <v>565</v>
      </c>
      <c r="AH972" s="259" t="s">
        <v>565</v>
      </c>
      <c r="AI972" s="259" t="s">
        <v>565</v>
      </c>
      <c r="AJ972" s="259" t="s">
        <v>565</v>
      </c>
      <c r="AK972" s="259" t="s">
        <v>565</v>
      </c>
      <c r="AL972" s="259" t="s">
        <v>565</v>
      </c>
      <c r="AM972" s="259" t="s">
        <v>565</v>
      </c>
      <c r="AN972" s="259" t="s">
        <v>565</v>
      </c>
      <c r="AO972" s="259" t="s">
        <v>565</v>
      </c>
      <c r="AP972" s="259" t="s">
        <v>565</v>
      </c>
      <c r="AQ972" s="259" t="s">
        <v>565</v>
      </c>
      <c r="AR972" s="259" t="s">
        <v>565</v>
      </c>
      <c r="AS972" s="259" t="s">
        <v>565</v>
      </c>
      <c r="AT972" s="259" t="s">
        <v>565</v>
      </c>
      <c r="AU972" s="259" t="s">
        <v>565</v>
      </c>
      <c r="AV972" s="259" t="s">
        <v>565</v>
      </c>
      <c r="AW972" s="259" t="s">
        <v>565</v>
      </c>
      <c r="AX972" s="259" t="s">
        <v>565</v>
      </c>
      <c r="AY972" s="259" t="s">
        <v>565</v>
      </c>
      <c r="AZ972" s="259" t="s">
        <v>565</v>
      </c>
      <c r="BA972" s="259" t="s">
        <v>565</v>
      </c>
    </row>
    <row r="973" spans="4:53">
      <c r="D973" s="259" t="s">
        <v>565</v>
      </c>
      <c r="E973" s="259" t="s">
        <v>565</v>
      </c>
      <c r="F973" s="259" t="s">
        <v>565</v>
      </c>
      <c r="G973" s="259" t="s">
        <v>565</v>
      </c>
      <c r="H973" s="259" t="s">
        <v>565</v>
      </c>
      <c r="I973" s="259" t="s">
        <v>565</v>
      </c>
      <c r="J973" s="259" t="s">
        <v>565</v>
      </c>
      <c r="K973" s="259" t="s">
        <v>565</v>
      </c>
      <c r="L973" s="259" t="s">
        <v>565</v>
      </c>
      <c r="M973" s="259" t="s">
        <v>565</v>
      </c>
      <c r="N973" s="259" t="s">
        <v>565</v>
      </c>
      <c r="O973" s="259" t="s">
        <v>565</v>
      </c>
      <c r="P973" s="259" t="s">
        <v>565</v>
      </c>
      <c r="Q973" s="259" t="s">
        <v>565</v>
      </c>
      <c r="R973" s="259" t="s">
        <v>565</v>
      </c>
      <c r="S973" s="259" t="s">
        <v>565</v>
      </c>
      <c r="T973" s="259" t="s">
        <v>565</v>
      </c>
      <c r="U973" s="259" t="s">
        <v>565</v>
      </c>
      <c r="V973" s="260" t="s">
        <v>565</v>
      </c>
      <c r="W973" s="260" t="s">
        <v>565</v>
      </c>
      <c r="X973" s="259" t="s">
        <v>565</v>
      </c>
      <c r="Y973" s="259" t="s">
        <v>565</v>
      </c>
      <c r="Z973" s="259" t="s">
        <v>565</v>
      </c>
      <c r="AA973" s="259" t="s">
        <v>565</v>
      </c>
      <c r="AB973" s="259" t="s">
        <v>565</v>
      </c>
      <c r="AC973" s="259" t="s">
        <v>565</v>
      </c>
      <c r="AD973" s="259" t="s">
        <v>565</v>
      </c>
      <c r="AE973" s="259" t="s">
        <v>565</v>
      </c>
      <c r="AF973" s="259" t="s">
        <v>565</v>
      </c>
      <c r="AG973" s="259" t="s">
        <v>565</v>
      </c>
      <c r="AH973" s="259" t="s">
        <v>565</v>
      </c>
      <c r="AI973" s="259" t="s">
        <v>565</v>
      </c>
      <c r="AJ973" s="259" t="s">
        <v>565</v>
      </c>
      <c r="AK973" s="259" t="s">
        <v>565</v>
      </c>
      <c r="AL973" s="259" t="s">
        <v>565</v>
      </c>
      <c r="AM973" s="259" t="s">
        <v>565</v>
      </c>
      <c r="AN973" s="259" t="s">
        <v>565</v>
      </c>
      <c r="AO973" s="259" t="s">
        <v>565</v>
      </c>
      <c r="AP973" s="259" t="s">
        <v>565</v>
      </c>
      <c r="AQ973" s="259" t="s">
        <v>565</v>
      </c>
      <c r="AR973" s="259" t="s">
        <v>565</v>
      </c>
      <c r="AS973" s="259" t="s">
        <v>565</v>
      </c>
      <c r="AT973" s="259" t="s">
        <v>565</v>
      </c>
      <c r="AU973" s="259" t="s">
        <v>565</v>
      </c>
      <c r="AV973" s="259" t="s">
        <v>565</v>
      </c>
      <c r="AW973" s="259" t="s">
        <v>565</v>
      </c>
      <c r="AX973" s="259" t="s">
        <v>565</v>
      </c>
      <c r="AY973" s="259" t="s">
        <v>565</v>
      </c>
      <c r="AZ973" s="259" t="s">
        <v>565</v>
      </c>
      <c r="BA973" s="259" t="s">
        <v>565</v>
      </c>
    </row>
    <row r="974" spans="4:53">
      <c r="D974" s="259" t="s">
        <v>565</v>
      </c>
      <c r="E974" s="259" t="s">
        <v>565</v>
      </c>
      <c r="F974" s="259" t="s">
        <v>565</v>
      </c>
      <c r="G974" s="259" t="s">
        <v>565</v>
      </c>
      <c r="H974" s="259" t="s">
        <v>565</v>
      </c>
      <c r="I974" s="259" t="s">
        <v>565</v>
      </c>
      <c r="J974" s="259" t="s">
        <v>565</v>
      </c>
      <c r="K974" s="259" t="s">
        <v>565</v>
      </c>
      <c r="L974" s="259" t="s">
        <v>565</v>
      </c>
      <c r="M974" s="259" t="s">
        <v>565</v>
      </c>
      <c r="N974" s="259" t="s">
        <v>565</v>
      </c>
      <c r="O974" s="259" t="s">
        <v>565</v>
      </c>
      <c r="P974" s="259" t="s">
        <v>565</v>
      </c>
      <c r="Q974" s="259" t="s">
        <v>565</v>
      </c>
      <c r="R974" s="259" t="s">
        <v>565</v>
      </c>
      <c r="S974" s="259" t="s">
        <v>565</v>
      </c>
      <c r="T974" s="259" t="s">
        <v>565</v>
      </c>
      <c r="U974" s="259" t="s">
        <v>565</v>
      </c>
      <c r="V974" s="260" t="s">
        <v>565</v>
      </c>
      <c r="W974" s="260" t="s">
        <v>565</v>
      </c>
      <c r="X974" s="259" t="s">
        <v>565</v>
      </c>
      <c r="Y974" s="259" t="s">
        <v>565</v>
      </c>
      <c r="Z974" s="259" t="s">
        <v>565</v>
      </c>
      <c r="AA974" s="259" t="s">
        <v>565</v>
      </c>
      <c r="AB974" s="259" t="s">
        <v>565</v>
      </c>
      <c r="AC974" s="259" t="s">
        <v>565</v>
      </c>
      <c r="AD974" s="259" t="s">
        <v>565</v>
      </c>
      <c r="AE974" s="259" t="s">
        <v>565</v>
      </c>
      <c r="AF974" s="259" t="s">
        <v>565</v>
      </c>
      <c r="AG974" s="259" t="s">
        <v>565</v>
      </c>
      <c r="AH974" s="259" t="s">
        <v>565</v>
      </c>
      <c r="AI974" s="259" t="s">
        <v>565</v>
      </c>
      <c r="AJ974" s="259" t="s">
        <v>565</v>
      </c>
      <c r="AK974" s="259" t="s">
        <v>565</v>
      </c>
      <c r="AL974" s="259" t="s">
        <v>565</v>
      </c>
      <c r="AM974" s="259" t="s">
        <v>565</v>
      </c>
      <c r="AN974" s="259" t="s">
        <v>565</v>
      </c>
      <c r="AO974" s="259" t="s">
        <v>565</v>
      </c>
      <c r="AP974" s="259" t="s">
        <v>565</v>
      </c>
      <c r="AQ974" s="259" t="s">
        <v>565</v>
      </c>
      <c r="AR974" s="259" t="s">
        <v>565</v>
      </c>
      <c r="AS974" s="259" t="s">
        <v>565</v>
      </c>
      <c r="AT974" s="259" t="s">
        <v>565</v>
      </c>
      <c r="AU974" s="259" t="s">
        <v>565</v>
      </c>
      <c r="AV974" s="259" t="s">
        <v>565</v>
      </c>
      <c r="AW974" s="259" t="s">
        <v>565</v>
      </c>
      <c r="AX974" s="259" t="s">
        <v>565</v>
      </c>
      <c r="AY974" s="259" t="s">
        <v>565</v>
      </c>
      <c r="AZ974" s="259" t="s">
        <v>565</v>
      </c>
      <c r="BA974" s="259" t="s">
        <v>565</v>
      </c>
    </row>
    <row r="975" spans="4:53">
      <c r="D975" s="259" t="s">
        <v>565</v>
      </c>
      <c r="E975" s="259" t="s">
        <v>565</v>
      </c>
      <c r="F975" s="259" t="s">
        <v>565</v>
      </c>
      <c r="G975" s="259" t="s">
        <v>565</v>
      </c>
      <c r="H975" s="259" t="s">
        <v>565</v>
      </c>
      <c r="I975" s="259" t="s">
        <v>565</v>
      </c>
      <c r="J975" s="259" t="s">
        <v>565</v>
      </c>
      <c r="K975" s="259" t="s">
        <v>565</v>
      </c>
      <c r="L975" s="259" t="s">
        <v>565</v>
      </c>
      <c r="M975" s="259" t="s">
        <v>565</v>
      </c>
      <c r="N975" s="259" t="s">
        <v>565</v>
      </c>
      <c r="O975" s="259" t="s">
        <v>565</v>
      </c>
      <c r="P975" s="259" t="s">
        <v>565</v>
      </c>
      <c r="Q975" s="259" t="s">
        <v>565</v>
      </c>
      <c r="R975" s="259" t="s">
        <v>565</v>
      </c>
      <c r="S975" s="259" t="s">
        <v>565</v>
      </c>
      <c r="T975" s="259" t="s">
        <v>565</v>
      </c>
      <c r="U975" s="259" t="s">
        <v>565</v>
      </c>
      <c r="V975" s="260" t="s">
        <v>565</v>
      </c>
      <c r="W975" s="260" t="s">
        <v>565</v>
      </c>
      <c r="X975" s="259" t="s">
        <v>565</v>
      </c>
      <c r="Y975" s="259" t="s">
        <v>565</v>
      </c>
      <c r="Z975" s="259" t="s">
        <v>565</v>
      </c>
      <c r="AA975" s="259" t="s">
        <v>565</v>
      </c>
      <c r="AB975" s="259" t="s">
        <v>565</v>
      </c>
      <c r="AC975" s="259" t="s">
        <v>565</v>
      </c>
      <c r="AD975" s="259" t="s">
        <v>565</v>
      </c>
      <c r="AE975" s="259" t="s">
        <v>565</v>
      </c>
      <c r="AF975" s="259" t="s">
        <v>565</v>
      </c>
      <c r="AG975" s="259" t="s">
        <v>565</v>
      </c>
      <c r="AH975" s="259" t="s">
        <v>565</v>
      </c>
      <c r="AI975" s="259" t="s">
        <v>565</v>
      </c>
      <c r="AJ975" s="259" t="s">
        <v>565</v>
      </c>
      <c r="AK975" s="259" t="s">
        <v>565</v>
      </c>
      <c r="AL975" s="259" t="s">
        <v>565</v>
      </c>
      <c r="AM975" s="259" t="s">
        <v>565</v>
      </c>
      <c r="AN975" s="259" t="s">
        <v>565</v>
      </c>
      <c r="AO975" s="259" t="s">
        <v>565</v>
      </c>
      <c r="AP975" s="259" t="s">
        <v>565</v>
      </c>
      <c r="AQ975" s="259" t="s">
        <v>565</v>
      </c>
      <c r="AR975" s="259" t="s">
        <v>565</v>
      </c>
      <c r="AS975" s="259" t="s">
        <v>565</v>
      </c>
      <c r="AT975" s="259" t="s">
        <v>565</v>
      </c>
      <c r="AU975" s="259" t="s">
        <v>565</v>
      </c>
      <c r="AV975" s="259" t="s">
        <v>565</v>
      </c>
      <c r="AW975" s="259" t="s">
        <v>565</v>
      </c>
      <c r="AX975" s="259" t="s">
        <v>565</v>
      </c>
      <c r="AY975" s="259" t="s">
        <v>565</v>
      </c>
      <c r="AZ975" s="259" t="s">
        <v>565</v>
      </c>
      <c r="BA975" s="259" t="s">
        <v>565</v>
      </c>
    </row>
    <row r="976" spans="4:53">
      <c r="D976" s="259" t="s">
        <v>565</v>
      </c>
      <c r="E976" s="259" t="s">
        <v>565</v>
      </c>
      <c r="F976" s="259" t="s">
        <v>565</v>
      </c>
      <c r="G976" s="259" t="s">
        <v>565</v>
      </c>
      <c r="H976" s="259" t="s">
        <v>565</v>
      </c>
      <c r="I976" s="259" t="s">
        <v>565</v>
      </c>
      <c r="J976" s="259" t="s">
        <v>565</v>
      </c>
      <c r="K976" s="259" t="s">
        <v>565</v>
      </c>
      <c r="L976" s="259" t="s">
        <v>565</v>
      </c>
      <c r="M976" s="259" t="s">
        <v>565</v>
      </c>
      <c r="N976" s="259" t="s">
        <v>565</v>
      </c>
      <c r="O976" s="259" t="s">
        <v>565</v>
      </c>
      <c r="P976" s="259" t="s">
        <v>565</v>
      </c>
      <c r="Q976" s="259" t="s">
        <v>565</v>
      </c>
      <c r="R976" s="259" t="s">
        <v>565</v>
      </c>
      <c r="S976" s="259" t="s">
        <v>565</v>
      </c>
      <c r="T976" s="259" t="s">
        <v>565</v>
      </c>
      <c r="U976" s="259" t="s">
        <v>565</v>
      </c>
      <c r="V976" s="260" t="s">
        <v>565</v>
      </c>
      <c r="W976" s="260" t="s">
        <v>565</v>
      </c>
      <c r="X976" s="259" t="s">
        <v>565</v>
      </c>
      <c r="Y976" s="259" t="s">
        <v>565</v>
      </c>
      <c r="Z976" s="259" t="s">
        <v>565</v>
      </c>
      <c r="AA976" s="259" t="s">
        <v>565</v>
      </c>
      <c r="AB976" s="259" t="s">
        <v>565</v>
      </c>
      <c r="AC976" s="259" t="s">
        <v>565</v>
      </c>
      <c r="AD976" s="259" t="s">
        <v>565</v>
      </c>
      <c r="AE976" s="259" t="s">
        <v>565</v>
      </c>
      <c r="AF976" s="259" t="s">
        <v>565</v>
      </c>
      <c r="AG976" s="259" t="s">
        <v>565</v>
      </c>
      <c r="AH976" s="259" t="s">
        <v>565</v>
      </c>
      <c r="AI976" s="259" t="s">
        <v>565</v>
      </c>
      <c r="AJ976" s="259" t="s">
        <v>565</v>
      </c>
      <c r="AK976" s="259" t="s">
        <v>565</v>
      </c>
      <c r="AL976" s="259" t="s">
        <v>565</v>
      </c>
      <c r="AM976" s="259" t="s">
        <v>565</v>
      </c>
      <c r="AN976" s="259" t="s">
        <v>565</v>
      </c>
      <c r="AO976" s="259" t="s">
        <v>565</v>
      </c>
      <c r="AP976" s="259" t="s">
        <v>565</v>
      </c>
      <c r="AQ976" s="259" t="s">
        <v>565</v>
      </c>
      <c r="AR976" s="259" t="s">
        <v>565</v>
      </c>
      <c r="AS976" s="259" t="s">
        <v>565</v>
      </c>
      <c r="AT976" s="259" t="s">
        <v>565</v>
      </c>
      <c r="AU976" s="259" t="s">
        <v>565</v>
      </c>
      <c r="AV976" s="259" t="s">
        <v>565</v>
      </c>
      <c r="AW976" s="259" t="s">
        <v>565</v>
      </c>
      <c r="AX976" s="259" t="s">
        <v>565</v>
      </c>
      <c r="AY976" s="259" t="s">
        <v>565</v>
      </c>
      <c r="AZ976" s="259" t="s">
        <v>565</v>
      </c>
      <c r="BA976" s="259" t="s">
        <v>565</v>
      </c>
    </row>
    <row r="977" spans="4:53">
      <c r="D977" s="259" t="s">
        <v>565</v>
      </c>
      <c r="E977" s="259" t="s">
        <v>565</v>
      </c>
      <c r="F977" s="259" t="s">
        <v>565</v>
      </c>
      <c r="G977" s="259" t="s">
        <v>565</v>
      </c>
      <c r="H977" s="259" t="s">
        <v>565</v>
      </c>
      <c r="I977" s="259" t="s">
        <v>565</v>
      </c>
      <c r="J977" s="259" t="s">
        <v>565</v>
      </c>
      <c r="K977" s="259" t="s">
        <v>565</v>
      </c>
      <c r="L977" s="259" t="s">
        <v>565</v>
      </c>
      <c r="M977" s="259" t="s">
        <v>565</v>
      </c>
      <c r="N977" s="259" t="s">
        <v>565</v>
      </c>
      <c r="O977" s="259" t="s">
        <v>565</v>
      </c>
      <c r="P977" s="259" t="s">
        <v>565</v>
      </c>
      <c r="Q977" s="259" t="s">
        <v>565</v>
      </c>
      <c r="R977" s="259" t="s">
        <v>565</v>
      </c>
      <c r="S977" s="259" t="s">
        <v>565</v>
      </c>
      <c r="T977" s="259" t="s">
        <v>565</v>
      </c>
      <c r="U977" s="259" t="s">
        <v>565</v>
      </c>
      <c r="V977" s="260" t="s">
        <v>565</v>
      </c>
      <c r="W977" s="260" t="s">
        <v>565</v>
      </c>
      <c r="X977" s="259" t="s">
        <v>565</v>
      </c>
      <c r="Y977" s="259" t="s">
        <v>565</v>
      </c>
      <c r="Z977" s="259" t="s">
        <v>565</v>
      </c>
      <c r="AA977" s="259" t="s">
        <v>565</v>
      </c>
      <c r="AB977" s="259" t="s">
        <v>565</v>
      </c>
      <c r="AC977" s="259" t="s">
        <v>565</v>
      </c>
      <c r="AD977" s="259" t="s">
        <v>565</v>
      </c>
      <c r="AE977" s="259" t="s">
        <v>565</v>
      </c>
      <c r="AF977" s="259" t="s">
        <v>565</v>
      </c>
      <c r="AG977" s="259" t="s">
        <v>565</v>
      </c>
      <c r="AH977" s="259" t="s">
        <v>565</v>
      </c>
      <c r="AI977" s="259" t="s">
        <v>565</v>
      </c>
      <c r="AJ977" s="259" t="s">
        <v>565</v>
      </c>
      <c r="AK977" s="259" t="s">
        <v>565</v>
      </c>
      <c r="AL977" s="259" t="s">
        <v>565</v>
      </c>
      <c r="AM977" s="259" t="s">
        <v>565</v>
      </c>
      <c r="AN977" s="259" t="s">
        <v>565</v>
      </c>
      <c r="AO977" s="259" t="s">
        <v>565</v>
      </c>
      <c r="AP977" s="259" t="s">
        <v>565</v>
      </c>
      <c r="AQ977" s="259" t="s">
        <v>565</v>
      </c>
      <c r="AR977" s="259" t="s">
        <v>565</v>
      </c>
      <c r="AS977" s="259" t="s">
        <v>565</v>
      </c>
      <c r="AT977" s="259" t="s">
        <v>565</v>
      </c>
      <c r="AU977" s="259" t="s">
        <v>565</v>
      </c>
      <c r="AV977" s="259" t="s">
        <v>565</v>
      </c>
      <c r="AW977" s="259" t="s">
        <v>565</v>
      </c>
      <c r="AX977" s="259" t="s">
        <v>565</v>
      </c>
      <c r="AY977" s="259" t="s">
        <v>565</v>
      </c>
      <c r="AZ977" s="259" t="s">
        <v>565</v>
      </c>
      <c r="BA977" s="259" t="s">
        <v>565</v>
      </c>
    </row>
    <row r="978" spans="4:53">
      <c r="D978" s="259" t="s">
        <v>565</v>
      </c>
      <c r="E978" s="259" t="s">
        <v>565</v>
      </c>
      <c r="F978" s="259" t="s">
        <v>565</v>
      </c>
      <c r="G978" s="259" t="s">
        <v>565</v>
      </c>
      <c r="H978" s="259" t="s">
        <v>565</v>
      </c>
      <c r="I978" s="259" t="s">
        <v>565</v>
      </c>
      <c r="J978" s="259" t="s">
        <v>565</v>
      </c>
      <c r="K978" s="259" t="s">
        <v>565</v>
      </c>
      <c r="L978" s="259" t="s">
        <v>565</v>
      </c>
      <c r="M978" s="259" t="s">
        <v>565</v>
      </c>
      <c r="N978" s="259" t="s">
        <v>565</v>
      </c>
      <c r="O978" s="259" t="s">
        <v>565</v>
      </c>
      <c r="P978" s="259" t="s">
        <v>565</v>
      </c>
      <c r="Q978" s="259" t="s">
        <v>565</v>
      </c>
      <c r="R978" s="259" t="s">
        <v>565</v>
      </c>
      <c r="S978" s="259" t="s">
        <v>565</v>
      </c>
      <c r="T978" s="259" t="s">
        <v>565</v>
      </c>
      <c r="U978" s="259" t="s">
        <v>565</v>
      </c>
      <c r="V978" s="260" t="s">
        <v>565</v>
      </c>
      <c r="W978" s="260" t="s">
        <v>565</v>
      </c>
      <c r="X978" s="259" t="s">
        <v>565</v>
      </c>
      <c r="Y978" s="259" t="s">
        <v>565</v>
      </c>
      <c r="Z978" s="259" t="s">
        <v>565</v>
      </c>
      <c r="AA978" s="259" t="s">
        <v>565</v>
      </c>
      <c r="AB978" s="259" t="s">
        <v>565</v>
      </c>
      <c r="AC978" s="259" t="s">
        <v>565</v>
      </c>
      <c r="AD978" s="259" t="s">
        <v>565</v>
      </c>
      <c r="AE978" s="259" t="s">
        <v>565</v>
      </c>
      <c r="AF978" s="259" t="s">
        <v>565</v>
      </c>
      <c r="AG978" s="259" t="s">
        <v>565</v>
      </c>
      <c r="AH978" s="259" t="s">
        <v>565</v>
      </c>
      <c r="AI978" s="259" t="s">
        <v>565</v>
      </c>
      <c r="AJ978" s="259" t="s">
        <v>565</v>
      </c>
      <c r="AK978" s="259" t="s">
        <v>565</v>
      </c>
      <c r="AL978" s="259" t="s">
        <v>565</v>
      </c>
      <c r="AM978" s="259" t="s">
        <v>565</v>
      </c>
      <c r="AN978" s="259" t="s">
        <v>565</v>
      </c>
      <c r="AO978" s="259" t="s">
        <v>565</v>
      </c>
      <c r="AP978" s="259" t="s">
        <v>565</v>
      </c>
      <c r="AQ978" s="259" t="s">
        <v>565</v>
      </c>
      <c r="AR978" s="259" t="s">
        <v>565</v>
      </c>
      <c r="AS978" s="259" t="s">
        <v>565</v>
      </c>
      <c r="AT978" s="259" t="s">
        <v>565</v>
      </c>
      <c r="AU978" s="259" t="s">
        <v>565</v>
      </c>
      <c r="AV978" s="259" t="s">
        <v>565</v>
      </c>
      <c r="AW978" s="259" t="s">
        <v>565</v>
      </c>
      <c r="AX978" s="259" t="s">
        <v>565</v>
      </c>
      <c r="AY978" s="259" t="s">
        <v>565</v>
      </c>
      <c r="AZ978" s="259" t="s">
        <v>565</v>
      </c>
      <c r="BA978" s="259" t="s">
        <v>565</v>
      </c>
    </row>
    <row r="979" spans="4:53">
      <c r="D979" s="259" t="s">
        <v>565</v>
      </c>
      <c r="E979" s="259" t="s">
        <v>565</v>
      </c>
      <c r="F979" s="259" t="s">
        <v>565</v>
      </c>
      <c r="G979" s="259" t="s">
        <v>565</v>
      </c>
      <c r="H979" s="259" t="s">
        <v>565</v>
      </c>
      <c r="I979" s="259" t="s">
        <v>565</v>
      </c>
      <c r="J979" s="259" t="s">
        <v>565</v>
      </c>
      <c r="K979" s="259" t="s">
        <v>565</v>
      </c>
      <c r="L979" s="259" t="s">
        <v>565</v>
      </c>
      <c r="M979" s="259" t="s">
        <v>565</v>
      </c>
      <c r="N979" s="259" t="s">
        <v>565</v>
      </c>
      <c r="O979" s="259" t="s">
        <v>565</v>
      </c>
      <c r="P979" s="259" t="s">
        <v>565</v>
      </c>
      <c r="Q979" s="259" t="s">
        <v>565</v>
      </c>
      <c r="R979" s="259" t="s">
        <v>565</v>
      </c>
      <c r="S979" s="259" t="s">
        <v>565</v>
      </c>
      <c r="T979" s="259" t="s">
        <v>565</v>
      </c>
      <c r="U979" s="259" t="s">
        <v>565</v>
      </c>
      <c r="V979" s="260" t="s">
        <v>565</v>
      </c>
      <c r="W979" s="260" t="s">
        <v>565</v>
      </c>
      <c r="X979" s="259" t="s">
        <v>565</v>
      </c>
      <c r="Y979" s="259" t="s">
        <v>565</v>
      </c>
      <c r="Z979" s="259" t="s">
        <v>565</v>
      </c>
      <c r="AA979" s="259" t="s">
        <v>565</v>
      </c>
      <c r="AB979" s="259" t="s">
        <v>565</v>
      </c>
      <c r="AC979" s="259" t="s">
        <v>565</v>
      </c>
      <c r="AD979" s="259" t="s">
        <v>565</v>
      </c>
      <c r="AE979" s="259" t="s">
        <v>565</v>
      </c>
      <c r="AF979" s="259" t="s">
        <v>565</v>
      </c>
      <c r="AG979" s="259" t="s">
        <v>565</v>
      </c>
      <c r="AH979" s="259" t="s">
        <v>565</v>
      </c>
      <c r="AI979" s="259" t="s">
        <v>565</v>
      </c>
      <c r="AJ979" s="259" t="s">
        <v>565</v>
      </c>
      <c r="AK979" s="259" t="s">
        <v>565</v>
      </c>
      <c r="AL979" s="259" t="s">
        <v>565</v>
      </c>
      <c r="AM979" s="259" t="s">
        <v>565</v>
      </c>
      <c r="AN979" s="259" t="s">
        <v>565</v>
      </c>
      <c r="AO979" s="259" t="s">
        <v>565</v>
      </c>
      <c r="AP979" s="259" t="s">
        <v>565</v>
      </c>
      <c r="AQ979" s="259" t="s">
        <v>565</v>
      </c>
      <c r="AR979" s="259" t="s">
        <v>565</v>
      </c>
      <c r="AS979" s="259" t="s">
        <v>565</v>
      </c>
      <c r="AT979" s="259" t="s">
        <v>565</v>
      </c>
      <c r="AU979" s="259" t="s">
        <v>565</v>
      </c>
      <c r="AV979" s="259" t="s">
        <v>565</v>
      </c>
      <c r="AW979" s="259" t="s">
        <v>565</v>
      </c>
      <c r="AX979" s="259" t="s">
        <v>565</v>
      </c>
      <c r="AY979" s="259" t="s">
        <v>565</v>
      </c>
      <c r="AZ979" s="259" t="s">
        <v>565</v>
      </c>
      <c r="BA979" s="259" t="s">
        <v>565</v>
      </c>
    </row>
    <row r="980" spans="4:53">
      <c r="D980" s="259" t="s">
        <v>565</v>
      </c>
      <c r="E980" s="259" t="s">
        <v>565</v>
      </c>
      <c r="F980" s="259" t="s">
        <v>565</v>
      </c>
      <c r="G980" s="259" t="s">
        <v>565</v>
      </c>
      <c r="H980" s="259" t="s">
        <v>565</v>
      </c>
      <c r="I980" s="259" t="s">
        <v>565</v>
      </c>
      <c r="J980" s="259" t="s">
        <v>565</v>
      </c>
      <c r="K980" s="259" t="s">
        <v>565</v>
      </c>
      <c r="L980" s="259" t="s">
        <v>565</v>
      </c>
      <c r="M980" s="259" t="s">
        <v>565</v>
      </c>
      <c r="N980" s="259" t="s">
        <v>565</v>
      </c>
      <c r="O980" s="259" t="s">
        <v>565</v>
      </c>
      <c r="P980" s="259" t="s">
        <v>565</v>
      </c>
      <c r="Q980" s="259" t="s">
        <v>565</v>
      </c>
      <c r="R980" s="259" t="s">
        <v>565</v>
      </c>
      <c r="S980" s="259" t="s">
        <v>565</v>
      </c>
      <c r="T980" s="259" t="s">
        <v>565</v>
      </c>
      <c r="U980" s="259" t="s">
        <v>565</v>
      </c>
      <c r="V980" s="260" t="s">
        <v>565</v>
      </c>
      <c r="W980" s="260" t="s">
        <v>565</v>
      </c>
      <c r="X980" s="259" t="s">
        <v>565</v>
      </c>
      <c r="Y980" s="259" t="s">
        <v>565</v>
      </c>
      <c r="Z980" s="259" t="s">
        <v>565</v>
      </c>
      <c r="AA980" s="259" t="s">
        <v>565</v>
      </c>
      <c r="AB980" s="259" t="s">
        <v>565</v>
      </c>
      <c r="AC980" s="259" t="s">
        <v>565</v>
      </c>
      <c r="AD980" s="259" t="s">
        <v>565</v>
      </c>
      <c r="AE980" s="259" t="s">
        <v>565</v>
      </c>
      <c r="AF980" s="259" t="s">
        <v>565</v>
      </c>
      <c r="AG980" s="259" t="s">
        <v>565</v>
      </c>
      <c r="AH980" s="259" t="s">
        <v>565</v>
      </c>
      <c r="AI980" s="259" t="s">
        <v>565</v>
      </c>
      <c r="AJ980" s="259" t="s">
        <v>565</v>
      </c>
      <c r="AK980" s="259" t="s">
        <v>565</v>
      </c>
      <c r="AL980" s="259" t="s">
        <v>565</v>
      </c>
      <c r="AM980" s="259" t="s">
        <v>565</v>
      </c>
      <c r="AN980" s="259" t="s">
        <v>565</v>
      </c>
      <c r="AO980" s="259" t="s">
        <v>565</v>
      </c>
      <c r="AP980" s="259" t="s">
        <v>565</v>
      </c>
      <c r="AQ980" s="259" t="s">
        <v>565</v>
      </c>
      <c r="AR980" s="259" t="s">
        <v>565</v>
      </c>
      <c r="AS980" s="259" t="s">
        <v>565</v>
      </c>
      <c r="AT980" s="259" t="s">
        <v>565</v>
      </c>
      <c r="AU980" s="259" t="s">
        <v>565</v>
      </c>
      <c r="AV980" s="259" t="s">
        <v>565</v>
      </c>
      <c r="AW980" s="259" t="s">
        <v>565</v>
      </c>
      <c r="AX980" s="259" t="s">
        <v>565</v>
      </c>
      <c r="AY980" s="259" t="s">
        <v>565</v>
      </c>
      <c r="AZ980" s="259" t="s">
        <v>565</v>
      </c>
      <c r="BA980" s="259" t="s">
        <v>565</v>
      </c>
    </row>
    <row r="981" spans="4:53">
      <c r="D981" s="259" t="s">
        <v>565</v>
      </c>
      <c r="E981" s="259" t="s">
        <v>565</v>
      </c>
      <c r="F981" s="259" t="s">
        <v>565</v>
      </c>
      <c r="G981" s="259" t="s">
        <v>565</v>
      </c>
      <c r="H981" s="259" t="s">
        <v>565</v>
      </c>
      <c r="I981" s="259" t="s">
        <v>565</v>
      </c>
      <c r="J981" s="259" t="s">
        <v>565</v>
      </c>
      <c r="K981" s="259" t="s">
        <v>565</v>
      </c>
      <c r="L981" s="259" t="s">
        <v>565</v>
      </c>
      <c r="M981" s="259" t="s">
        <v>565</v>
      </c>
      <c r="N981" s="259" t="s">
        <v>565</v>
      </c>
      <c r="O981" s="259" t="s">
        <v>565</v>
      </c>
      <c r="P981" s="259" t="s">
        <v>565</v>
      </c>
      <c r="Q981" s="259" t="s">
        <v>565</v>
      </c>
      <c r="R981" s="259" t="s">
        <v>565</v>
      </c>
      <c r="S981" s="259" t="s">
        <v>565</v>
      </c>
      <c r="T981" s="259" t="s">
        <v>565</v>
      </c>
      <c r="U981" s="259" t="s">
        <v>565</v>
      </c>
      <c r="V981" s="260" t="s">
        <v>565</v>
      </c>
      <c r="W981" s="260" t="s">
        <v>565</v>
      </c>
      <c r="X981" s="259" t="s">
        <v>565</v>
      </c>
      <c r="Y981" s="259" t="s">
        <v>565</v>
      </c>
      <c r="Z981" s="259" t="s">
        <v>565</v>
      </c>
      <c r="AA981" s="259" t="s">
        <v>565</v>
      </c>
      <c r="AB981" s="259" t="s">
        <v>565</v>
      </c>
      <c r="AC981" s="259" t="s">
        <v>565</v>
      </c>
      <c r="AD981" s="259" t="s">
        <v>565</v>
      </c>
      <c r="AE981" s="259" t="s">
        <v>565</v>
      </c>
      <c r="AF981" s="259" t="s">
        <v>565</v>
      </c>
      <c r="AG981" s="259" t="s">
        <v>565</v>
      </c>
      <c r="AH981" s="259" t="s">
        <v>565</v>
      </c>
      <c r="AI981" s="259" t="s">
        <v>565</v>
      </c>
      <c r="AJ981" s="259" t="s">
        <v>565</v>
      </c>
      <c r="AK981" s="259" t="s">
        <v>565</v>
      </c>
      <c r="AL981" s="259" t="s">
        <v>565</v>
      </c>
      <c r="AM981" s="259" t="s">
        <v>565</v>
      </c>
      <c r="AN981" s="259" t="s">
        <v>565</v>
      </c>
      <c r="AO981" s="259" t="s">
        <v>565</v>
      </c>
      <c r="AP981" s="259" t="s">
        <v>565</v>
      </c>
      <c r="AQ981" s="259" t="s">
        <v>565</v>
      </c>
      <c r="AR981" s="259" t="s">
        <v>565</v>
      </c>
      <c r="AS981" s="259" t="s">
        <v>565</v>
      </c>
      <c r="AT981" s="259" t="s">
        <v>565</v>
      </c>
      <c r="AU981" s="259" t="s">
        <v>565</v>
      </c>
      <c r="AV981" s="259" t="s">
        <v>565</v>
      </c>
      <c r="AW981" s="259" t="s">
        <v>565</v>
      </c>
      <c r="AX981" s="259" t="s">
        <v>565</v>
      </c>
      <c r="AY981" s="259" t="s">
        <v>565</v>
      </c>
      <c r="AZ981" s="259" t="s">
        <v>565</v>
      </c>
      <c r="BA981" s="259" t="s">
        <v>565</v>
      </c>
    </row>
    <row r="982" spans="4:53">
      <c r="D982" s="259" t="s">
        <v>565</v>
      </c>
      <c r="E982" s="259" t="s">
        <v>565</v>
      </c>
      <c r="F982" s="259" t="s">
        <v>565</v>
      </c>
      <c r="G982" s="259" t="s">
        <v>565</v>
      </c>
      <c r="H982" s="259" t="s">
        <v>565</v>
      </c>
      <c r="I982" s="259" t="s">
        <v>565</v>
      </c>
      <c r="J982" s="259" t="s">
        <v>565</v>
      </c>
      <c r="K982" s="259" t="s">
        <v>565</v>
      </c>
      <c r="L982" s="259" t="s">
        <v>565</v>
      </c>
      <c r="M982" s="259" t="s">
        <v>565</v>
      </c>
      <c r="N982" s="259" t="s">
        <v>565</v>
      </c>
      <c r="O982" s="259" t="s">
        <v>565</v>
      </c>
      <c r="P982" s="259" t="s">
        <v>565</v>
      </c>
      <c r="Q982" s="259" t="s">
        <v>565</v>
      </c>
      <c r="R982" s="259" t="s">
        <v>565</v>
      </c>
      <c r="S982" s="259" t="s">
        <v>565</v>
      </c>
      <c r="T982" s="259" t="s">
        <v>565</v>
      </c>
      <c r="U982" s="259" t="s">
        <v>565</v>
      </c>
      <c r="V982" s="260" t="s">
        <v>565</v>
      </c>
      <c r="W982" s="260" t="s">
        <v>565</v>
      </c>
      <c r="X982" s="259" t="s">
        <v>565</v>
      </c>
      <c r="Y982" s="259" t="s">
        <v>565</v>
      </c>
      <c r="Z982" s="259" t="s">
        <v>565</v>
      </c>
      <c r="AA982" s="259" t="s">
        <v>565</v>
      </c>
      <c r="AB982" s="259" t="s">
        <v>565</v>
      </c>
      <c r="AC982" s="259" t="s">
        <v>565</v>
      </c>
      <c r="AD982" s="259" t="s">
        <v>565</v>
      </c>
      <c r="AE982" s="259" t="s">
        <v>565</v>
      </c>
      <c r="AF982" s="259" t="s">
        <v>565</v>
      </c>
      <c r="AG982" s="259" t="s">
        <v>565</v>
      </c>
      <c r="AH982" s="259" t="s">
        <v>565</v>
      </c>
      <c r="AI982" s="259" t="s">
        <v>565</v>
      </c>
      <c r="AJ982" s="259" t="s">
        <v>565</v>
      </c>
      <c r="AK982" s="259" t="s">
        <v>565</v>
      </c>
      <c r="AL982" s="259" t="s">
        <v>565</v>
      </c>
      <c r="AM982" s="259" t="s">
        <v>565</v>
      </c>
      <c r="AN982" s="259" t="s">
        <v>565</v>
      </c>
      <c r="AO982" s="259" t="s">
        <v>565</v>
      </c>
      <c r="AP982" s="259" t="s">
        <v>565</v>
      </c>
      <c r="AQ982" s="259" t="s">
        <v>565</v>
      </c>
      <c r="AR982" s="259" t="s">
        <v>565</v>
      </c>
      <c r="AS982" s="259" t="s">
        <v>565</v>
      </c>
      <c r="AT982" s="259" t="s">
        <v>565</v>
      </c>
      <c r="AU982" s="259" t="s">
        <v>565</v>
      </c>
      <c r="AV982" s="259" t="s">
        <v>565</v>
      </c>
      <c r="AW982" s="259" t="s">
        <v>565</v>
      </c>
      <c r="AX982" s="259" t="s">
        <v>565</v>
      </c>
      <c r="AY982" s="259" t="s">
        <v>565</v>
      </c>
      <c r="AZ982" s="259" t="s">
        <v>565</v>
      </c>
      <c r="BA982" s="259" t="s">
        <v>565</v>
      </c>
    </row>
    <row r="983" spans="4:53">
      <c r="D983" s="259" t="s">
        <v>565</v>
      </c>
      <c r="E983" s="259" t="s">
        <v>565</v>
      </c>
      <c r="F983" s="259" t="s">
        <v>565</v>
      </c>
      <c r="G983" s="259" t="s">
        <v>565</v>
      </c>
      <c r="H983" s="259" t="s">
        <v>565</v>
      </c>
      <c r="I983" s="259" t="s">
        <v>565</v>
      </c>
      <c r="J983" s="259" t="s">
        <v>565</v>
      </c>
      <c r="K983" s="259" t="s">
        <v>565</v>
      </c>
      <c r="L983" s="259" t="s">
        <v>565</v>
      </c>
      <c r="M983" s="259" t="s">
        <v>565</v>
      </c>
      <c r="N983" s="259" t="s">
        <v>565</v>
      </c>
      <c r="O983" s="259" t="s">
        <v>565</v>
      </c>
      <c r="P983" s="259" t="s">
        <v>565</v>
      </c>
      <c r="Q983" s="259" t="s">
        <v>565</v>
      </c>
      <c r="R983" s="259" t="s">
        <v>565</v>
      </c>
      <c r="S983" s="259" t="s">
        <v>565</v>
      </c>
      <c r="T983" s="259" t="s">
        <v>565</v>
      </c>
      <c r="U983" s="259" t="s">
        <v>565</v>
      </c>
      <c r="V983" s="260" t="s">
        <v>565</v>
      </c>
      <c r="W983" s="260" t="s">
        <v>565</v>
      </c>
      <c r="X983" s="259" t="s">
        <v>565</v>
      </c>
      <c r="Y983" s="259" t="s">
        <v>565</v>
      </c>
      <c r="Z983" s="259" t="s">
        <v>565</v>
      </c>
      <c r="AA983" s="259" t="s">
        <v>565</v>
      </c>
      <c r="AB983" s="259" t="s">
        <v>565</v>
      </c>
      <c r="AC983" s="259" t="s">
        <v>565</v>
      </c>
      <c r="AD983" s="259" t="s">
        <v>565</v>
      </c>
      <c r="AE983" s="259" t="s">
        <v>565</v>
      </c>
      <c r="AF983" s="259" t="s">
        <v>565</v>
      </c>
      <c r="AG983" s="259" t="s">
        <v>565</v>
      </c>
      <c r="AH983" s="259" t="s">
        <v>565</v>
      </c>
      <c r="AI983" s="259" t="s">
        <v>565</v>
      </c>
      <c r="AJ983" s="259" t="s">
        <v>565</v>
      </c>
      <c r="AK983" s="259" t="s">
        <v>565</v>
      </c>
      <c r="AL983" s="259" t="s">
        <v>565</v>
      </c>
      <c r="AM983" s="259" t="s">
        <v>565</v>
      </c>
      <c r="AN983" s="259" t="s">
        <v>565</v>
      </c>
      <c r="AO983" s="259" t="s">
        <v>565</v>
      </c>
      <c r="AP983" s="259" t="s">
        <v>565</v>
      </c>
      <c r="AQ983" s="259" t="s">
        <v>565</v>
      </c>
      <c r="AR983" s="259" t="s">
        <v>565</v>
      </c>
      <c r="AS983" s="259" t="s">
        <v>565</v>
      </c>
      <c r="AT983" s="259" t="s">
        <v>565</v>
      </c>
      <c r="AU983" s="259" t="s">
        <v>565</v>
      </c>
      <c r="AV983" s="259" t="s">
        <v>565</v>
      </c>
      <c r="AW983" s="259" t="s">
        <v>565</v>
      </c>
      <c r="AX983" s="259" t="s">
        <v>565</v>
      </c>
      <c r="AY983" s="259" t="s">
        <v>565</v>
      </c>
      <c r="AZ983" s="259" t="s">
        <v>565</v>
      </c>
      <c r="BA983" s="259" t="s">
        <v>565</v>
      </c>
    </row>
    <row r="984" spans="4:53">
      <c r="D984" s="259" t="s">
        <v>565</v>
      </c>
      <c r="E984" s="259" t="s">
        <v>565</v>
      </c>
      <c r="F984" s="259" t="s">
        <v>565</v>
      </c>
      <c r="G984" s="259" t="s">
        <v>565</v>
      </c>
      <c r="H984" s="259" t="s">
        <v>565</v>
      </c>
      <c r="I984" s="259" t="s">
        <v>565</v>
      </c>
      <c r="J984" s="259" t="s">
        <v>565</v>
      </c>
      <c r="K984" s="259" t="s">
        <v>565</v>
      </c>
      <c r="L984" s="259" t="s">
        <v>565</v>
      </c>
      <c r="M984" s="259" t="s">
        <v>565</v>
      </c>
      <c r="N984" s="259" t="s">
        <v>565</v>
      </c>
      <c r="O984" s="259" t="s">
        <v>565</v>
      </c>
      <c r="P984" s="259" t="s">
        <v>565</v>
      </c>
      <c r="Q984" s="259" t="s">
        <v>565</v>
      </c>
      <c r="R984" s="259" t="s">
        <v>565</v>
      </c>
      <c r="S984" s="259" t="s">
        <v>565</v>
      </c>
      <c r="T984" s="259" t="s">
        <v>565</v>
      </c>
      <c r="U984" s="259" t="s">
        <v>565</v>
      </c>
      <c r="V984" s="260" t="s">
        <v>565</v>
      </c>
      <c r="W984" s="260" t="s">
        <v>565</v>
      </c>
      <c r="X984" s="259" t="s">
        <v>565</v>
      </c>
      <c r="Y984" s="259" t="s">
        <v>565</v>
      </c>
      <c r="Z984" s="259" t="s">
        <v>565</v>
      </c>
      <c r="AA984" s="259" t="s">
        <v>565</v>
      </c>
      <c r="AB984" s="259" t="s">
        <v>565</v>
      </c>
      <c r="AC984" s="259" t="s">
        <v>565</v>
      </c>
      <c r="AD984" s="259" t="s">
        <v>565</v>
      </c>
      <c r="AE984" s="259" t="s">
        <v>565</v>
      </c>
      <c r="AF984" s="259" t="s">
        <v>565</v>
      </c>
      <c r="AG984" s="259" t="s">
        <v>565</v>
      </c>
      <c r="AH984" s="259" t="s">
        <v>565</v>
      </c>
      <c r="AI984" s="259" t="s">
        <v>565</v>
      </c>
      <c r="AJ984" s="259" t="s">
        <v>565</v>
      </c>
      <c r="AK984" s="259" t="s">
        <v>565</v>
      </c>
      <c r="AL984" s="259" t="s">
        <v>565</v>
      </c>
      <c r="AM984" s="259" t="s">
        <v>565</v>
      </c>
      <c r="AN984" s="259" t="s">
        <v>565</v>
      </c>
      <c r="AO984" s="259" t="s">
        <v>565</v>
      </c>
      <c r="AP984" s="259" t="s">
        <v>565</v>
      </c>
      <c r="AQ984" s="259" t="s">
        <v>565</v>
      </c>
      <c r="AR984" s="259" t="s">
        <v>565</v>
      </c>
      <c r="AS984" s="259" t="s">
        <v>565</v>
      </c>
      <c r="AT984" s="259" t="s">
        <v>565</v>
      </c>
      <c r="AU984" s="259" t="s">
        <v>565</v>
      </c>
      <c r="AV984" s="259" t="s">
        <v>565</v>
      </c>
      <c r="AW984" s="259" t="s">
        <v>565</v>
      </c>
      <c r="AX984" s="259" t="s">
        <v>565</v>
      </c>
      <c r="AY984" s="259" t="s">
        <v>565</v>
      </c>
      <c r="AZ984" s="259" t="s">
        <v>565</v>
      </c>
      <c r="BA984" s="259" t="s">
        <v>565</v>
      </c>
    </row>
    <row r="985" spans="4:53">
      <c r="D985" s="259" t="s">
        <v>565</v>
      </c>
      <c r="E985" s="259" t="s">
        <v>565</v>
      </c>
      <c r="F985" s="259" t="s">
        <v>565</v>
      </c>
      <c r="G985" s="259" t="s">
        <v>565</v>
      </c>
      <c r="H985" s="259" t="s">
        <v>565</v>
      </c>
      <c r="I985" s="259" t="s">
        <v>565</v>
      </c>
      <c r="J985" s="259" t="s">
        <v>565</v>
      </c>
      <c r="K985" s="259" t="s">
        <v>565</v>
      </c>
      <c r="L985" s="259" t="s">
        <v>565</v>
      </c>
      <c r="M985" s="259" t="s">
        <v>565</v>
      </c>
      <c r="N985" s="259" t="s">
        <v>565</v>
      </c>
      <c r="O985" s="259" t="s">
        <v>565</v>
      </c>
      <c r="P985" s="259" t="s">
        <v>565</v>
      </c>
      <c r="Q985" s="259" t="s">
        <v>565</v>
      </c>
      <c r="R985" s="259" t="s">
        <v>565</v>
      </c>
      <c r="S985" s="259" t="s">
        <v>565</v>
      </c>
      <c r="T985" s="259" t="s">
        <v>565</v>
      </c>
      <c r="U985" s="259" t="s">
        <v>565</v>
      </c>
      <c r="V985" s="260" t="s">
        <v>565</v>
      </c>
      <c r="W985" s="260" t="s">
        <v>565</v>
      </c>
      <c r="X985" s="259" t="s">
        <v>565</v>
      </c>
      <c r="Y985" s="259" t="s">
        <v>565</v>
      </c>
      <c r="Z985" s="259" t="s">
        <v>565</v>
      </c>
      <c r="AA985" s="259" t="s">
        <v>565</v>
      </c>
      <c r="AB985" s="259" t="s">
        <v>565</v>
      </c>
      <c r="AC985" s="259" t="s">
        <v>565</v>
      </c>
      <c r="AD985" s="259" t="s">
        <v>565</v>
      </c>
      <c r="AE985" s="259" t="s">
        <v>565</v>
      </c>
      <c r="AF985" s="259" t="s">
        <v>565</v>
      </c>
      <c r="AG985" s="259" t="s">
        <v>565</v>
      </c>
      <c r="AH985" s="259" t="s">
        <v>565</v>
      </c>
      <c r="AI985" s="259" t="s">
        <v>565</v>
      </c>
      <c r="AJ985" s="259" t="s">
        <v>565</v>
      </c>
      <c r="AK985" s="259" t="s">
        <v>565</v>
      </c>
      <c r="AL985" s="259" t="s">
        <v>565</v>
      </c>
      <c r="AM985" s="259" t="s">
        <v>565</v>
      </c>
      <c r="AN985" s="259" t="s">
        <v>565</v>
      </c>
      <c r="AO985" s="259" t="s">
        <v>565</v>
      </c>
      <c r="AP985" s="259" t="s">
        <v>565</v>
      </c>
      <c r="AQ985" s="259" t="s">
        <v>565</v>
      </c>
      <c r="AR985" s="259" t="s">
        <v>565</v>
      </c>
      <c r="AS985" s="259" t="s">
        <v>565</v>
      </c>
      <c r="AT985" s="259" t="s">
        <v>565</v>
      </c>
      <c r="AU985" s="259" t="s">
        <v>565</v>
      </c>
      <c r="AV985" s="259" t="s">
        <v>565</v>
      </c>
      <c r="AW985" s="259" t="s">
        <v>565</v>
      </c>
      <c r="AX985" s="259" t="s">
        <v>565</v>
      </c>
      <c r="AY985" s="259" t="s">
        <v>565</v>
      </c>
      <c r="AZ985" s="259" t="s">
        <v>565</v>
      </c>
      <c r="BA985" s="259" t="s">
        <v>565</v>
      </c>
    </row>
    <row r="986" spans="4:53">
      <c r="D986" s="259" t="s">
        <v>565</v>
      </c>
      <c r="E986" s="259" t="s">
        <v>565</v>
      </c>
      <c r="F986" s="259" t="s">
        <v>565</v>
      </c>
      <c r="G986" s="259" t="s">
        <v>565</v>
      </c>
      <c r="H986" s="259" t="s">
        <v>565</v>
      </c>
      <c r="I986" s="259" t="s">
        <v>565</v>
      </c>
      <c r="J986" s="259" t="s">
        <v>565</v>
      </c>
      <c r="K986" s="259" t="s">
        <v>565</v>
      </c>
      <c r="L986" s="259" t="s">
        <v>565</v>
      </c>
      <c r="M986" s="259" t="s">
        <v>565</v>
      </c>
      <c r="N986" s="259" t="s">
        <v>565</v>
      </c>
      <c r="O986" s="259" t="s">
        <v>565</v>
      </c>
      <c r="P986" s="259" t="s">
        <v>565</v>
      </c>
      <c r="Q986" s="259" t="s">
        <v>565</v>
      </c>
      <c r="R986" s="259" t="s">
        <v>565</v>
      </c>
      <c r="S986" s="259" t="s">
        <v>565</v>
      </c>
      <c r="T986" s="259" t="s">
        <v>565</v>
      </c>
      <c r="U986" s="259" t="s">
        <v>565</v>
      </c>
      <c r="V986" s="260" t="s">
        <v>565</v>
      </c>
      <c r="W986" s="260" t="s">
        <v>565</v>
      </c>
      <c r="X986" s="259" t="s">
        <v>565</v>
      </c>
      <c r="Y986" s="259" t="s">
        <v>565</v>
      </c>
      <c r="Z986" s="259" t="s">
        <v>565</v>
      </c>
      <c r="AA986" s="259" t="s">
        <v>565</v>
      </c>
      <c r="AB986" s="259" t="s">
        <v>565</v>
      </c>
      <c r="AC986" s="259" t="s">
        <v>565</v>
      </c>
      <c r="AD986" s="259" t="s">
        <v>565</v>
      </c>
      <c r="AE986" s="259" t="s">
        <v>565</v>
      </c>
      <c r="AF986" s="259" t="s">
        <v>565</v>
      </c>
      <c r="AG986" s="259" t="s">
        <v>565</v>
      </c>
      <c r="AH986" s="259" t="s">
        <v>565</v>
      </c>
      <c r="AI986" s="259" t="s">
        <v>565</v>
      </c>
      <c r="AJ986" s="259" t="s">
        <v>565</v>
      </c>
      <c r="AK986" s="259" t="s">
        <v>565</v>
      </c>
      <c r="AL986" s="259" t="s">
        <v>565</v>
      </c>
      <c r="AM986" s="259" t="s">
        <v>565</v>
      </c>
      <c r="AN986" s="259" t="s">
        <v>565</v>
      </c>
      <c r="AO986" s="259" t="s">
        <v>565</v>
      </c>
      <c r="AP986" s="259" t="s">
        <v>565</v>
      </c>
      <c r="AQ986" s="259" t="s">
        <v>565</v>
      </c>
      <c r="AR986" s="259" t="s">
        <v>565</v>
      </c>
      <c r="AS986" s="259" t="s">
        <v>565</v>
      </c>
      <c r="AT986" s="259" t="s">
        <v>565</v>
      </c>
      <c r="AU986" s="259" t="s">
        <v>565</v>
      </c>
      <c r="AV986" s="259" t="s">
        <v>565</v>
      </c>
      <c r="AW986" s="259" t="s">
        <v>565</v>
      </c>
      <c r="AX986" s="259" t="s">
        <v>565</v>
      </c>
      <c r="AY986" s="259" t="s">
        <v>565</v>
      </c>
      <c r="AZ986" s="259" t="s">
        <v>565</v>
      </c>
      <c r="BA986" s="259" t="s">
        <v>565</v>
      </c>
    </row>
    <row r="987" spans="4:53">
      <c r="D987" s="259" t="s">
        <v>565</v>
      </c>
      <c r="E987" s="259" t="s">
        <v>565</v>
      </c>
      <c r="F987" s="259" t="s">
        <v>565</v>
      </c>
      <c r="G987" s="259" t="s">
        <v>565</v>
      </c>
      <c r="H987" s="259" t="s">
        <v>565</v>
      </c>
      <c r="I987" s="259" t="s">
        <v>565</v>
      </c>
      <c r="J987" s="259" t="s">
        <v>565</v>
      </c>
      <c r="K987" s="259" t="s">
        <v>565</v>
      </c>
      <c r="L987" s="259" t="s">
        <v>565</v>
      </c>
      <c r="M987" s="259" t="s">
        <v>565</v>
      </c>
      <c r="N987" s="259" t="s">
        <v>565</v>
      </c>
      <c r="O987" s="259" t="s">
        <v>565</v>
      </c>
      <c r="P987" s="259" t="s">
        <v>565</v>
      </c>
      <c r="Q987" s="259" t="s">
        <v>565</v>
      </c>
      <c r="R987" s="259" t="s">
        <v>565</v>
      </c>
      <c r="S987" s="259" t="s">
        <v>565</v>
      </c>
      <c r="T987" s="259" t="s">
        <v>565</v>
      </c>
      <c r="U987" s="259" t="s">
        <v>565</v>
      </c>
      <c r="V987" s="260" t="s">
        <v>565</v>
      </c>
      <c r="W987" s="260" t="s">
        <v>565</v>
      </c>
      <c r="X987" s="259" t="s">
        <v>565</v>
      </c>
      <c r="Y987" s="259" t="s">
        <v>565</v>
      </c>
      <c r="Z987" s="259" t="s">
        <v>565</v>
      </c>
      <c r="AA987" s="259" t="s">
        <v>565</v>
      </c>
      <c r="AB987" s="259" t="s">
        <v>565</v>
      </c>
      <c r="AC987" s="259" t="s">
        <v>565</v>
      </c>
      <c r="AD987" s="259" t="s">
        <v>565</v>
      </c>
      <c r="AE987" s="259" t="s">
        <v>565</v>
      </c>
      <c r="AF987" s="259" t="s">
        <v>565</v>
      </c>
      <c r="AG987" s="259" t="s">
        <v>565</v>
      </c>
      <c r="AH987" s="259" t="s">
        <v>565</v>
      </c>
      <c r="AI987" s="259" t="s">
        <v>565</v>
      </c>
      <c r="AJ987" s="259" t="s">
        <v>565</v>
      </c>
      <c r="AK987" s="259" t="s">
        <v>565</v>
      </c>
      <c r="AL987" s="259" t="s">
        <v>565</v>
      </c>
      <c r="AM987" s="259" t="s">
        <v>565</v>
      </c>
      <c r="AN987" s="259" t="s">
        <v>565</v>
      </c>
      <c r="AO987" s="259" t="s">
        <v>565</v>
      </c>
      <c r="AP987" s="259" t="s">
        <v>565</v>
      </c>
      <c r="AQ987" s="259" t="s">
        <v>565</v>
      </c>
      <c r="AR987" s="259" t="s">
        <v>565</v>
      </c>
      <c r="AS987" s="259" t="s">
        <v>565</v>
      </c>
      <c r="AT987" s="259" t="s">
        <v>565</v>
      </c>
      <c r="AU987" s="259" t="s">
        <v>565</v>
      </c>
      <c r="AV987" s="259" t="s">
        <v>565</v>
      </c>
      <c r="AW987" s="259" t="s">
        <v>565</v>
      </c>
      <c r="AX987" s="259" t="s">
        <v>565</v>
      </c>
      <c r="AY987" s="259" t="s">
        <v>565</v>
      </c>
      <c r="AZ987" s="259" t="s">
        <v>565</v>
      </c>
      <c r="BA987" s="259" t="s">
        <v>565</v>
      </c>
    </row>
    <row r="988" spans="4:53">
      <c r="D988" s="259" t="s">
        <v>565</v>
      </c>
      <c r="E988" s="259" t="s">
        <v>565</v>
      </c>
      <c r="F988" s="259" t="s">
        <v>565</v>
      </c>
      <c r="G988" s="259" t="s">
        <v>565</v>
      </c>
      <c r="H988" s="259" t="s">
        <v>565</v>
      </c>
      <c r="I988" s="259" t="s">
        <v>565</v>
      </c>
      <c r="J988" s="259" t="s">
        <v>565</v>
      </c>
      <c r="K988" s="259" t="s">
        <v>565</v>
      </c>
      <c r="L988" s="259" t="s">
        <v>565</v>
      </c>
      <c r="M988" s="259" t="s">
        <v>565</v>
      </c>
      <c r="N988" s="259" t="s">
        <v>565</v>
      </c>
      <c r="O988" s="259" t="s">
        <v>565</v>
      </c>
      <c r="P988" s="259" t="s">
        <v>565</v>
      </c>
      <c r="Q988" s="259" t="s">
        <v>565</v>
      </c>
      <c r="R988" s="259" t="s">
        <v>565</v>
      </c>
      <c r="S988" s="259" t="s">
        <v>565</v>
      </c>
      <c r="T988" s="259" t="s">
        <v>565</v>
      </c>
      <c r="U988" s="259" t="s">
        <v>565</v>
      </c>
      <c r="V988" s="260" t="s">
        <v>565</v>
      </c>
      <c r="W988" s="260" t="s">
        <v>565</v>
      </c>
      <c r="X988" s="259" t="s">
        <v>565</v>
      </c>
      <c r="Y988" s="259" t="s">
        <v>565</v>
      </c>
      <c r="Z988" s="259" t="s">
        <v>565</v>
      </c>
      <c r="AA988" s="259" t="s">
        <v>565</v>
      </c>
      <c r="AB988" s="259" t="s">
        <v>565</v>
      </c>
      <c r="AC988" s="259" t="s">
        <v>565</v>
      </c>
      <c r="AD988" s="259" t="s">
        <v>565</v>
      </c>
      <c r="AE988" s="259" t="s">
        <v>565</v>
      </c>
      <c r="AF988" s="259" t="s">
        <v>565</v>
      </c>
      <c r="AG988" s="259" t="s">
        <v>565</v>
      </c>
      <c r="AH988" s="259" t="s">
        <v>565</v>
      </c>
      <c r="AI988" s="259" t="s">
        <v>565</v>
      </c>
      <c r="AJ988" s="259" t="s">
        <v>565</v>
      </c>
      <c r="AK988" s="259" t="s">
        <v>565</v>
      </c>
      <c r="AL988" s="259" t="s">
        <v>565</v>
      </c>
      <c r="AM988" s="259" t="s">
        <v>565</v>
      </c>
      <c r="AN988" s="259" t="s">
        <v>565</v>
      </c>
      <c r="AO988" s="259" t="s">
        <v>565</v>
      </c>
      <c r="AP988" s="259" t="s">
        <v>565</v>
      </c>
      <c r="AQ988" s="259" t="s">
        <v>565</v>
      </c>
      <c r="AR988" s="259" t="s">
        <v>565</v>
      </c>
      <c r="AS988" s="259" t="s">
        <v>565</v>
      </c>
      <c r="AT988" s="259" t="s">
        <v>565</v>
      </c>
      <c r="AU988" s="259" t="s">
        <v>565</v>
      </c>
      <c r="AV988" s="259" t="s">
        <v>565</v>
      </c>
      <c r="AW988" s="259" t="s">
        <v>565</v>
      </c>
      <c r="AX988" s="259" t="s">
        <v>565</v>
      </c>
      <c r="AY988" s="259" t="s">
        <v>565</v>
      </c>
      <c r="AZ988" s="259" t="s">
        <v>565</v>
      </c>
      <c r="BA988" s="259" t="s">
        <v>565</v>
      </c>
    </row>
    <row r="989" spans="4:53">
      <c r="D989" s="259" t="s">
        <v>565</v>
      </c>
      <c r="E989" s="259" t="s">
        <v>565</v>
      </c>
      <c r="F989" s="259" t="s">
        <v>565</v>
      </c>
      <c r="G989" s="259" t="s">
        <v>565</v>
      </c>
      <c r="H989" s="259" t="s">
        <v>565</v>
      </c>
      <c r="I989" s="259" t="s">
        <v>565</v>
      </c>
      <c r="J989" s="259" t="s">
        <v>565</v>
      </c>
      <c r="K989" s="259" t="s">
        <v>565</v>
      </c>
      <c r="L989" s="259" t="s">
        <v>565</v>
      </c>
      <c r="M989" s="259" t="s">
        <v>565</v>
      </c>
      <c r="N989" s="259" t="s">
        <v>565</v>
      </c>
      <c r="O989" s="259" t="s">
        <v>565</v>
      </c>
      <c r="P989" s="259" t="s">
        <v>565</v>
      </c>
      <c r="Q989" s="259" t="s">
        <v>565</v>
      </c>
      <c r="R989" s="259" t="s">
        <v>565</v>
      </c>
      <c r="S989" s="259" t="s">
        <v>565</v>
      </c>
      <c r="T989" s="259" t="s">
        <v>565</v>
      </c>
      <c r="U989" s="259" t="s">
        <v>565</v>
      </c>
      <c r="V989" s="260" t="s">
        <v>565</v>
      </c>
      <c r="W989" s="260" t="s">
        <v>565</v>
      </c>
      <c r="X989" s="259" t="s">
        <v>565</v>
      </c>
      <c r="Y989" s="259" t="s">
        <v>565</v>
      </c>
      <c r="Z989" s="259" t="s">
        <v>565</v>
      </c>
      <c r="AA989" s="259" t="s">
        <v>565</v>
      </c>
      <c r="AB989" s="259" t="s">
        <v>565</v>
      </c>
      <c r="AC989" s="259" t="s">
        <v>565</v>
      </c>
      <c r="AD989" s="259" t="s">
        <v>565</v>
      </c>
      <c r="AE989" s="259" t="s">
        <v>565</v>
      </c>
      <c r="AF989" s="259" t="s">
        <v>565</v>
      </c>
      <c r="AG989" s="259" t="s">
        <v>565</v>
      </c>
      <c r="AH989" s="259" t="s">
        <v>565</v>
      </c>
      <c r="AI989" s="259" t="s">
        <v>565</v>
      </c>
      <c r="AJ989" s="259" t="s">
        <v>565</v>
      </c>
      <c r="AK989" s="259" t="s">
        <v>565</v>
      </c>
      <c r="AL989" s="259" t="s">
        <v>565</v>
      </c>
      <c r="AM989" s="259" t="s">
        <v>565</v>
      </c>
      <c r="AN989" s="259" t="s">
        <v>565</v>
      </c>
      <c r="AO989" s="259" t="s">
        <v>565</v>
      </c>
      <c r="AP989" s="259" t="s">
        <v>565</v>
      </c>
      <c r="AQ989" s="259" t="s">
        <v>565</v>
      </c>
      <c r="AR989" s="259" t="s">
        <v>565</v>
      </c>
      <c r="AS989" s="259" t="s">
        <v>565</v>
      </c>
      <c r="AT989" s="259" t="s">
        <v>565</v>
      </c>
      <c r="AU989" s="259" t="s">
        <v>565</v>
      </c>
      <c r="AV989" s="259" t="s">
        <v>565</v>
      </c>
      <c r="AW989" s="259" t="s">
        <v>565</v>
      </c>
      <c r="AX989" s="259" t="s">
        <v>565</v>
      </c>
      <c r="AY989" s="259" t="s">
        <v>565</v>
      </c>
      <c r="AZ989" s="259" t="s">
        <v>565</v>
      </c>
      <c r="BA989" s="259" t="s">
        <v>565</v>
      </c>
    </row>
    <row r="990" spans="4:53">
      <c r="D990" s="259" t="s">
        <v>565</v>
      </c>
      <c r="E990" s="259" t="s">
        <v>565</v>
      </c>
      <c r="F990" s="259" t="s">
        <v>565</v>
      </c>
      <c r="G990" s="259" t="s">
        <v>565</v>
      </c>
      <c r="H990" s="259" t="s">
        <v>565</v>
      </c>
      <c r="I990" s="259" t="s">
        <v>565</v>
      </c>
      <c r="J990" s="259" t="s">
        <v>565</v>
      </c>
      <c r="K990" s="259" t="s">
        <v>565</v>
      </c>
      <c r="L990" s="259" t="s">
        <v>565</v>
      </c>
      <c r="M990" s="259" t="s">
        <v>565</v>
      </c>
      <c r="N990" s="259" t="s">
        <v>565</v>
      </c>
      <c r="O990" s="259" t="s">
        <v>565</v>
      </c>
      <c r="P990" s="259" t="s">
        <v>565</v>
      </c>
      <c r="Q990" s="259" t="s">
        <v>565</v>
      </c>
      <c r="R990" s="259" t="s">
        <v>565</v>
      </c>
      <c r="S990" s="259" t="s">
        <v>565</v>
      </c>
      <c r="T990" s="259" t="s">
        <v>565</v>
      </c>
      <c r="U990" s="259" t="s">
        <v>565</v>
      </c>
      <c r="V990" s="260" t="s">
        <v>565</v>
      </c>
      <c r="W990" s="260" t="s">
        <v>565</v>
      </c>
      <c r="X990" s="259" t="s">
        <v>565</v>
      </c>
      <c r="Y990" s="259" t="s">
        <v>565</v>
      </c>
      <c r="Z990" s="259" t="s">
        <v>565</v>
      </c>
      <c r="AA990" s="259" t="s">
        <v>565</v>
      </c>
      <c r="AB990" s="259" t="s">
        <v>565</v>
      </c>
      <c r="AC990" s="259" t="s">
        <v>565</v>
      </c>
      <c r="AD990" s="259" t="s">
        <v>565</v>
      </c>
      <c r="AE990" s="259" t="s">
        <v>565</v>
      </c>
      <c r="AF990" s="259" t="s">
        <v>565</v>
      </c>
      <c r="AG990" s="259" t="s">
        <v>565</v>
      </c>
      <c r="AH990" s="259" t="s">
        <v>565</v>
      </c>
      <c r="AI990" s="259" t="s">
        <v>565</v>
      </c>
      <c r="AJ990" s="259" t="s">
        <v>565</v>
      </c>
      <c r="AK990" s="259" t="s">
        <v>565</v>
      </c>
      <c r="AL990" s="259" t="s">
        <v>565</v>
      </c>
      <c r="AM990" s="259" t="s">
        <v>565</v>
      </c>
      <c r="AN990" s="259" t="s">
        <v>565</v>
      </c>
      <c r="AO990" s="259" t="s">
        <v>565</v>
      </c>
      <c r="AP990" s="259" t="s">
        <v>565</v>
      </c>
      <c r="AQ990" s="259" t="s">
        <v>565</v>
      </c>
      <c r="AR990" s="259" t="s">
        <v>565</v>
      </c>
      <c r="AS990" s="259" t="s">
        <v>565</v>
      </c>
      <c r="AT990" s="259" t="s">
        <v>565</v>
      </c>
      <c r="AU990" s="259" t="s">
        <v>565</v>
      </c>
      <c r="AV990" s="259" t="s">
        <v>565</v>
      </c>
      <c r="AW990" s="259" t="s">
        <v>565</v>
      </c>
      <c r="AX990" s="259" t="s">
        <v>565</v>
      </c>
      <c r="AY990" s="259" t="s">
        <v>565</v>
      </c>
      <c r="AZ990" s="259" t="s">
        <v>565</v>
      </c>
      <c r="BA990" s="259" t="s">
        <v>565</v>
      </c>
    </row>
    <row r="991" spans="4:53">
      <c r="D991" s="259" t="s">
        <v>565</v>
      </c>
      <c r="E991" s="259" t="s">
        <v>565</v>
      </c>
      <c r="F991" s="259" t="s">
        <v>565</v>
      </c>
      <c r="G991" s="259" t="s">
        <v>565</v>
      </c>
      <c r="H991" s="259" t="s">
        <v>565</v>
      </c>
      <c r="I991" s="259" t="s">
        <v>565</v>
      </c>
      <c r="J991" s="259" t="s">
        <v>565</v>
      </c>
      <c r="K991" s="259" t="s">
        <v>565</v>
      </c>
      <c r="L991" s="259" t="s">
        <v>565</v>
      </c>
      <c r="M991" s="259" t="s">
        <v>565</v>
      </c>
      <c r="N991" s="259" t="s">
        <v>565</v>
      </c>
      <c r="O991" s="259" t="s">
        <v>565</v>
      </c>
      <c r="P991" s="259" t="s">
        <v>565</v>
      </c>
      <c r="Q991" s="259" t="s">
        <v>565</v>
      </c>
      <c r="R991" s="259" t="s">
        <v>565</v>
      </c>
      <c r="S991" s="259" t="s">
        <v>565</v>
      </c>
      <c r="T991" s="259" t="s">
        <v>565</v>
      </c>
      <c r="U991" s="259" t="s">
        <v>565</v>
      </c>
      <c r="V991" s="260" t="s">
        <v>565</v>
      </c>
      <c r="W991" s="260" t="s">
        <v>565</v>
      </c>
      <c r="X991" s="259" t="s">
        <v>565</v>
      </c>
      <c r="Y991" s="259" t="s">
        <v>565</v>
      </c>
      <c r="Z991" s="259" t="s">
        <v>565</v>
      </c>
      <c r="AA991" s="259" t="s">
        <v>565</v>
      </c>
      <c r="AB991" s="259" t="s">
        <v>565</v>
      </c>
      <c r="AC991" s="259" t="s">
        <v>565</v>
      </c>
      <c r="AD991" s="259" t="s">
        <v>565</v>
      </c>
      <c r="AE991" s="259" t="s">
        <v>565</v>
      </c>
      <c r="AF991" s="259" t="s">
        <v>565</v>
      </c>
      <c r="AG991" s="259" t="s">
        <v>565</v>
      </c>
      <c r="AH991" s="259" t="s">
        <v>565</v>
      </c>
      <c r="AI991" s="259" t="s">
        <v>565</v>
      </c>
      <c r="AJ991" s="259" t="s">
        <v>565</v>
      </c>
      <c r="AK991" s="259" t="s">
        <v>565</v>
      </c>
      <c r="AL991" s="259" t="s">
        <v>565</v>
      </c>
      <c r="AM991" s="259" t="s">
        <v>565</v>
      </c>
      <c r="AN991" s="259" t="s">
        <v>565</v>
      </c>
      <c r="AO991" s="259" t="s">
        <v>565</v>
      </c>
      <c r="AP991" s="259" t="s">
        <v>565</v>
      </c>
      <c r="AQ991" s="259" t="s">
        <v>565</v>
      </c>
      <c r="AR991" s="259" t="s">
        <v>565</v>
      </c>
      <c r="AS991" s="259" t="s">
        <v>565</v>
      </c>
      <c r="AT991" s="259" t="s">
        <v>565</v>
      </c>
      <c r="AU991" s="259" t="s">
        <v>565</v>
      </c>
      <c r="AV991" s="259" t="s">
        <v>565</v>
      </c>
      <c r="AW991" s="259" t="s">
        <v>565</v>
      </c>
      <c r="AX991" s="259" t="s">
        <v>565</v>
      </c>
      <c r="AY991" s="259" t="s">
        <v>565</v>
      </c>
      <c r="AZ991" s="259" t="s">
        <v>565</v>
      </c>
      <c r="BA991" s="259" t="s">
        <v>565</v>
      </c>
    </row>
    <row r="992" spans="4:53">
      <c r="D992" s="259" t="s">
        <v>565</v>
      </c>
      <c r="E992" s="259" t="s">
        <v>565</v>
      </c>
      <c r="F992" s="259" t="s">
        <v>565</v>
      </c>
      <c r="G992" s="259" t="s">
        <v>565</v>
      </c>
      <c r="H992" s="259" t="s">
        <v>565</v>
      </c>
      <c r="I992" s="259" t="s">
        <v>565</v>
      </c>
      <c r="J992" s="259" t="s">
        <v>565</v>
      </c>
      <c r="K992" s="259" t="s">
        <v>565</v>
      </c>
      <c r="L992" s="259" t="s">
        <v>565</v>
      </c>
      <c r="M992" s="259" t="s">
        <v>565</v>
      </c>
      <c r="N992" s="259" t="s">
        <v>565</v>
      </c>
      <c r="O992" s="259" t="s">
        <v>565</v>
      </c>
      <c r="P992" s="259" t="s">
        <v>565</v>
      </c>
      <c r="Q992" s="259" t="s">
        <v>565</v>
      </c>
      <c r="R992" s="259" t="s">
        <v>565</v>
      </c>
      <c r="S992" s="259" t="s">
        <v>565</v>
      </c>
      <c r="T992" s="259" t="s">
        <v>565</v>
      </c>
      <c r="U992" s="259" t="s">
        <v>565</v>
      </c>
      <c r="V992" s="260" t="s">
        <v>565</v>
      </c>
      <c r="W992" s="260" t="s">
        <v>565</v>
      </c>
      <c r="X992" s="259" t="s">
        <v>565</v>
      </c>
      <c r="Y992" s="259" t="s">
        <v>565</v>
      </c>
      <c r="Z992" s="259" t="s">
        <v>565</v>
      </c>
      <c r="AA992" s="259" t="s">
        <v>565</v>
      </c>
      <c r="AB992" s="259" t="s">
        <v>565</v>
      </c>
      <c r="AC992" s="259" t="s">
        <v>565</v>
      </c>
      <c r="AD992" s="259" t="s">
        <v>565</v>
      </c>
      <c r="AE992" s="259" t="s">
        <v>565</v>
      </c>
      <c r="AF992" s="259" t="s">
        <v>565</v>
      </c>
      <c r="AG992" s="259" t="s">
        <v>565</v>
      </c>
      <c r="AH992" s="259" t="s">
        <v>565</v>
      </c>
      <c r="AI992" s="259" t="s">
        <v>565</v>
      </c>
      <c r="AJ992" s="259" t="s">
        <v>565</v>
      </c>
      <c r="AK992" s="259" t="s">
        <v>565</v>
      </c>
      <c r="AL992" s="259" t="s">
        <v>565</v>
      </c>
      <c r="AM992" s="259" t="s">
        <v>565</v>
      </c>
      <c r="AN992" s="259" t="s">
        <v>565</v>
      </c>
      <c r="AO992" s="259" t="s">
        <v>565</v>
      </c>
      <c r="AP992" s="259" t="s">
        <v>565</v>
      </c>
      <c r="AQ992" s="259" t="s">
        <v>565</v>
      </c>
      <c r="AR992" s="259" t="s">
        <v>565</v>
      </c>
      <c r="AS992" s="259" t="s">
        <v>565</v>
      </c>
      <c r="AT992" s="259" t="s">
        <v>565</v>
      </c>
      <c r="AU992" s="259" t="s">
        <v>565</v>
      </c>
      <c r="AV992" s="259" t="s">
        <v>565</v>
      </c>
      <c r="AW992" s="259" t="s">
        <v>565</v>
      </c>
      <c r="AX992" s="259" t="s">
        <v>565</v>
      </c>
      <c r="AY992" s="259" t="s">
        <v>565</v>
      </c>
      <c r="AZ992" s="259" t="s">
        <v>565</v>
      </c>
      <c r="BA992" s="259" t="s">
        <v>565</v>
      </c>
    </row>
    <row r="993" spans="4:53">
      <c r="D993" s="259" t="s">
        <v>565</v>
      </c>
      <c r="E993" s="259" t="s">
        <v>565</v>
      </c>
      <c r="F993" s="259" t="s">
        <v>565</v>
      </c>
      <c r="G993" s="259" t="s">
        <v>565</v>
      </c>
      <c r="H993" s="259" t="s">
        <v>565</v>
      </c>
      <c r="I993" s="259" t="s">
        <v>565</v>
      </c>
      <c r="J993" s="259" t="s">
        <v>565</v>
      </c>
      <c r="K993" s="259" t="s">
        <v>565</v>
      </c>
      <c r="L993" s="259" t="s">
        <v>565</v>
      </c>
      <c r="M993" s="259" t="s">
        <v>565</v>
      </c>
      <c r="N993" s="259" t="s">
        <v>565</v>
      </c>
      <c r="O993" s="259" t="s">
        <v>565</v>
      </c>
      <c r="P993" s="259" t="s">
        <v>565</v>
      </c>
      <c r="Q993" s="259" t="s">
        <v>565</v>
      </c>
      <c r="R993" s="259" t="s">
        <v>565</v>
      </c>
      <c r="S993" s="259" t="s">
        <v>565</v>
      </c>
      <c r="T993" s="259" t="s">
        <v>565</v>
      </c>
      <c r="U993" s="259" t="s">
        <v>565</v>
      </c>
      <c r="V993" s="260" t="s">
        <v>565</v>
      </c>
      <c r="W993" s="260" t="s">
        <v>565</v>
      </c>
      <c r="X993" s="259" t="s">
        <v>565</v>
      </c>
      <c r="Y993" s="259" t="s">
        <v>565</v>
      </c>
      <c r="Z993" s="259" t="s">
        <v>565</v>
      </c>
      <c r="AA993" s="259" t="s">
        <v>565</v>
      </c>
      <c r="AB993" s="259" t="s">
        <v>565</v>
      </c>
      <c r="AC993" s="259" t="s">
        <v>565</v>
      </c>
      <c r="AD993" s="259" t="s">
        <v>565</v>
      </c>
      <c r="AE993" s="259" t="s">
        <v>565</v>
      </c>
      <c r="AF993" s="259" t="s">
        <v>565</v>
      </c>
      <c r="AG993" s="259" t="s">
        <v>565</v>
      </c>
      <c r="AH993" s="259" t="s">
        <v>565</v>
      </c>
      <c r="AI993" s="259" t="s">
        <v>565</v>
      </c>
      <c r="AJ993" s="259" t="s">
        <v>565</v>
      </c>
      <c r="AK993" s="259" t="s">
        <v>565</v>
      </c>
      <c r="AL993" s="259" t="s">
        <v>565</v>
      </c>
      <c r="AM993" s="259" t="s">
        <v>565</v>
      </c>
      <c r="AN993" s="259" t="s">
        <v>565</v>
      </c>
      <c r="AO993" s="259" t="s">
        <v>565</v>
      </c>
      <c r="AP993" s="259" t="s">
        <v>565</v>
      </c>
      <c r="AQ993" s="259" t="s">
        <v>565</v>
      </c>
      <c r="AR993" s="259" t="s">
        <v>565</v>
      </c>
      <c r="AS993" s="259" t="s">
        <v>565</v>
      </c>
      <c r="AT993" s="259" t="s">
        <v>565</v>
      </c>
      <c r="AU993" s="259" t="s">
        <v>565</v>
      </c>
      <c r="AV993" s="259" t="s">
        <v>565</v>
      </c>
      <c r="AW993" s="259" t="s">
        <v>565</v>
      </c>
      <c r="AX993" s="259" t="s">
        <v>565</v>
      </c>
      <c r="AY993" s="259" t="s">
        <v>565</v>
      </c>
      <c r="AZ993" s="259" t="s">
        <v>565</v>
      </c>
      <c r="BA993" s="259" t="s">
        <v>565</v>
      </c>
    </row>
    <row r="994" spans="4:53">
      <c r="D994" s="259" t="s">
        <v>565</v>
      </c>
      <c r="E994" s="259" t="s">
        <v>565</v>
      </c>
      <c r="F994" s="259" t="s">
        <v>565</v>
      </c>
      <c r="G994" s="259" t="s">
        <v>565</v>
      </c>
      <c r="H994" s="259" t="s">
        <v>565</v>
      </c>
      <c r="I994" s="259" t="s">
        <v>565</v>
      </c>
      <c r="J994" s="259" t="s">
        <v>565</v>
      </c>
      <c r="K994" s="259" t="s">
        <v>565</v>
      </c>
      <c r="L994" s="259" t="s">
        <v>565</v>
      </c>
      <c r="M994" s="259" t="s">
        <v>565</v>
      </c>
      <c r="N994" s="259" t="s">
        <v>565</v>
      </c>
      <c r="O994" s="259" t="s">
        <v>565</v>
      </c>
      <c r="P994" s="259" t="s">
        <v>565</v>
      </c>
      <c r="Q994" s="259" t="s">
        <v>565</v>
      </c>
      <c r="R994" s="259" t="s">
        <v>565</v>
      </c>
      <c r="S994" s="259" t="s">
        <v>565</v>
      </c>
      <c r="T994" s="259" t="s">
        <v>565</v>
      </c>
      <c r="U994" s="259" t="s">
        <v>565</v>
      </c>
      <c r="V994" s="260" t="s">
        <v>565</v>
      </c>
      <c r="W994" s="260" t="s">
        <v>565</v>
      </c>
      <c r="X994" s="259" t="s">
        <v>565</v>
      </c>
      <c r="Y994" s="259" t="s">
        <v>565</v>
      </c>
      <c r="Z994" s="259" t="s">
        <v>565</v>
      </c>
      <c r="AA994" s="259" t="s">
        <v>565</v>
      </c>
      <c r="AB994" s="259" t="s">
        <v>565</v>
      </c>
      <c r="AC994" s="259" t="s">
        <v>565</v>
      </c>
      <c r="AD994" s="259" t="s">
        <v>565</v>
      </c>
      <c r="AE994" s="259" t="s">
        <v>565</v>
      </c>
      <c r="AF994" s="259" t="s">
        <v>565</v>
      </c>
      <c r="AG994" s="259" t="s">
        <v>565</v>
      </c>
      <c r="AH994" s="259" t="s">
        <v>565</v>
      </c>
      <c r="AI994" s="259" t="s">
        <v>565</v>
      </c>
      <c r="AJ994" s="259" t="s">
        <v>565</v>
      </c>
      <c r="AK994" s="259" t="s">
        <v>565</v>
      </c>
      <c r="AL994" s="259" t="s">
        <v>565</v>
      </c>
      <c r="AM994" s="259" t="s">
        <v>565</v>
      </c>
      <c r="AN994" s="259" t="s">
        <v>565</v>
      </c>
      <c r="AO994" s="259" t="s">
        <v>565</v>
      </c>
      <c r="AP994" s="259" t="s">
        <v>565</v>
      </c>
      <c r="AQ994" s="259" t="s">
        <v>565</v>
      </c>
      <c r="AR994" s="259" t="s">
        <v>565</v>
      </c>
      <c r="AS994" s="259" t="s">
        <v>565</v>
      </c>
      <c r="AT994" s="259" t="s">
        <v>565</v>
      </c>
      <c r="AU994" s="259" t="s">
        <v>565</v>
      </c>
      <c r="AV994" s="259" t="s">
        <v>565</v>
      </c>
      <c r="AW994" s="259" t="s">
        <v>565</v>
      </c>
      <c r="AX994" s="259" t="s">
        <v>565</v>
      </c>
      <c r="AY994" s="259" t="s">
        <v>565</v>
      </c>
      <c r="AZ994" s="259" t="s">
        <v>565</v>
      </c>
      <c r="BA994" s="259" t="s">
        <v>565</v>
      </c>
    </row>
    <row r="995" spans="4:53">
      <c r="D995" s="259" t="s">
        <v>565</v>
      </c>
      <c r="E995" s="259" t="s">
        <v>565</v>
      </c>
      <c r="F995" s="259" t="s">
        <v>565</v>
      </c>
      <c r="G995" s="259" t="s">
        <v>565</v>
      </c>
      <c r="H995" s="259" t="s">
        <v>565</v>
      </c>
      <c r="I995" s="259" t="s">
        <v>565</v>
      </c>
      <c r="J995" s="259" t="s">
        <v>565</v>
      </c>
      <c r="K995" s="259" t="s">
        <v>565</v>
      </c>
      <c r="L995" s="259" t="s">
        <v>565</v>
      </c>
      <c r="M995" s="259" t="s">
        <v>565</v>
      </c>
      <c r="N995" s="259" t="s">
        <v>565</v>
      </c>
      <c r="O995" s="259" t="s">
        <v>565</v>
      </c>
      <c r="P995" s="259" t="s">
        <v>565</v>
      </c>
      <c r="Q995" s="259" t="s">
        <v>565</v>
      </c>
      <c r="R995" s="259" t="s">
        <v>565</v>
      </c>
      <c r="S995" s="259" t="s">
        <v>565</v>
      </c>
      <c r="T995" s="259" t="s">
        <v>565</v>
      </c>
      <c r="U995" s="259" t="s">
        <v>565</v>
      </c>
      <c r="V995" s="260" t="s">
        <v>565</v>
      </c>
      <c r="W995" s="260" t="s">
        <v>565</v>
      </c>
      <c r="X995" s="259" t="s">
        <v>565</v>
      </c>
      <c r="Y995" s="259" t="s">
        <v>565</v>
      </c>
      <c r="Z995" s="259" t="s">
        <v>565</v>
      </c>
      <c r="AA995" s="259" t="s">
        <v>565</v>
      </c>
      <c r="AB995" s="259" t="s">
        <v>565</v>
      </c>
      <c r="AC995" s="259" t="s">
        <v>565</v>
      </c>
      <c r="AD995" s="259" t="s">
        <v>565</v>
      </c>
      <c r="AE995" s="259" t="s">
        <v>565</v>
      </c>
      <c r="AF995" s="259" t="s">
        <v>565</v>
      </c>
      <c r="AG995" s="259" t="s">
        <v>565</v>
      </c>
      <c r="AH995" s="259" t="s">
        <v>565</v>
      </c>
      <c r="AI995" s="259" t="s">
        <v>565</v>
      </c>
      <c r="AJ995" s="259" t="s">
        <v>565</v>
      </c>
      <c r="AK995" s="259" t="s">
        <v>565</v>
      </c>
      <c r="AL995" s="259" t="s">
        <v>565</v>
      </c>
      <c r="AM995" s="259" t="s">
        <v>565</v>
      </c>
      <c r="AN995" s="259" t="s">
        <v>565</v>
      </c>
      <c r="AO995" s="259" t="s">
        <v>565</v>
      </c>
      <c r="AP995" s="259" t="s">
        <v>565</v>
      </c>
      <c r="AQ995" s="259" t="s">
        <v>565</v>
      </c>
      <c r="AR995" s="259" t="s">
        <v>565</v>
      </c>
      <c r="AS995" s="259" t="s">
        <v>565</v>
      </c>
      <c r="AT995" s="259" t="s">
        <v>565</v>
      </c>
      <c r="AU995" s="259" t="s">
        <v>565</v>
      </c>
      <c r="AV995" s="259" t="s">
        <v>565</v>
      </c>
      <c r="AW995" s="259" t="s">
        <v>565</v>
      </c>
      <c r="AX995" s="259" t="s">
        <v>565</v>
      </c>
      <c r="AY995" s="259" t="s">
        <v>565</v>
      </c>
      <c r="AZ995" s="259" t="s">
        <v>565</v>
      </c>
      <c r="BA995" s="259" t="s">
        <v>565</v>
      </c>
    </row>
    <row r="996" spans="4:53">
      <c r="D996" s="259" t="s">
        <v>565</v>
      </c>
      <c r="E996" s="259" t="s">
        <v>565</v>
      </c>
      <c r="F996" s="259" t="s">
        <v>565</v>
      </c>
      <c r="G996" s="259" t="s">
        <v>565</v>
      </c>
      <c r="H996" s="259" t="s">
        <v>565</v>
      </c>
      <c r="I996" s="259" t="s">
        <v>565</v>
      </c>
      <c r="J996" s="259" t="s">
        <v>565</v>
      </c>
      <c r="K996" s="259" t="s">
        <v>565</v>
      </c>
      <c r="L996" s="259" t="s">
        <v>565</v>
      </c>
      <c r="M996" s="259" t="s">
        <v>565</v>
      </c>
      <c r="N996" s="259" t="s">
        <v>565</v>
      </c>
      <c r="O996" s="259" t="s">
        <v>565</v>
      </c>
      <c r="P996" s="259" t="s">
        <v>565</v>
      </c>
      <c r="Q996" s="259" t="s">
        <v>565</v>
      </c>
      <c r="R996" s="259" t="s">
        <v>565</v>
      </c>
      <c r="S996" s="259" t="s">
        <v>565</v>
      </c>
      <c r="T996" s="259" t="s">
        <v>565</v>
      </c>
      <c r="U996" s="259" t="s">
        <v>565</v>
      </c>
      <c r="V996" s="260" t="s">
        <v>565</v>
      </c>
      <c r="W996" s="260" t="s">
        <v>565</v>
      </c>
      <c r="X996" s="259" t="s">
        <v>565</v>
      </c>
      <c r="Y996" s="259" t="s">
        <v>565</v>
      </c>
      <c r="Z996" s="259" t="s">
        <v>565</v>
      </c>
      <c r="AA996" s="259" t="s">
        <v>565</v>
      </c>
      <c r="AB996" s="259" t="s">
        <v>565</v>
      </c>
      <c r="AC996" s="259" t="s">
        <v>565</v>
      </c>
      <c r="AD996" s="259" t="s">
        <v>565</v>
      </c>
      <c r="AE996" s="259" t="s">
        <v>565</v>
      </c>
      <c r="AF996" s="259" t="s">
        <v>565</v>
      </c>
      <c r="AG996" s="259" t="s">
        <v>565</v>
      </c>
      <c r="AH996" s="259" t="s">
        <v>565</v>
      </c>
      <c r="AI996" s="259" t="s">
        <v>565</v>
      </c>
      <c r="AJ996" s="259" t="s">
        <v>565</v>
      </c>
      <c r="AK996" s="259" t="s">
        <v>565</v>
      </c>
      <c r="AL996" s="259" t="s">
        <v>565</v>
      </c>
      <c r="AM996" s="259" t="s">
        <v>565</v>
      </c>
      <c r="AN996" s="259" t="s">
        <v>565</v>
      </c>
      <c r="AO996" s="259" t="s">
        <v>565</v>
      </c>
      <c r="AP996" s="259" t="s">
        <v>565</v>
      </c>
      <c r="AQ996" s="259" t="s">
        <v>565</v>
      </c>
      <c r="AR996" s="259" t="s">
        <v>565</v>
      </c>
      <c r="AS996" s="259" t="s">
        <v>565</v>
      </c>
      <c r="AT996" s="259" t="s">
        <v>565</v>
      </c>
      <c r="AU996" s="259" t="s">
        <v>565</v>
      </c>
      <c r="AV996" s="259" t="s">
        <v>565</v>
      </c>
      <c r="AW996" s="259" t="s">
        <v>565</v>
      </c>
      <c r="AX996" s="259" t="s">
        <v>565</v>
      </c>
      <c r="AY996" s="259" t="s">
        <v>565</v>
      </c>
      <c r="AZ996" s="259" t="s">
        <v>565</v>
      </c>
      <c r="BA996" s="259" t="s">
        <v>565</v>
      </c>
    </row>
    <row r="997" spans="4:53">
      <c r="D997" s="259" t="s">
        <v>565</v>
      </c>
      <c r="E997" s="259" t="s">
        <v>565</v>
      </c>
      <c r="F997" s="259" t="s">
        <v>565</v>
      </c>
      <c r="G997" s="259" t="s">
        <v>565</v>
      </c>
      <c r="H997" s="259" t="s">
        <v>565</v>
      </c>
      <c r="I997" s="259" t="s">
        <v>565</v>
      </c>
      <c r="J997" s="259" t="s">
        <v>565</v>
      </c>
      <c r="K997" s="259" t="s">
        <v>565</v>
      </c>
      <c r="L997" s="259" t="s">
        <v>565</v>
      </c>
      <c r="M997" s="259" t="s">
        <v>565</v>
      </c>
      <c r="N997" s="259" t="s">
        <v>565</v>
      </c>
      <c r="O997" s="259" t="s">
        <v>565</v>
      </c>
      <c r="P997" s="259" t="s">
        <v>565</v>
      </c>
      <c r="Q997" s="259" t="s">
        <v>565</v>
      </c>
      <c r="R997" s="259" t="s">
        <v>565</v>
      </c>
      <c r="S997" s="259" t="s">
        <v>565</v>
      </c>
      <c r="T997" s="259" t="s">
        <v>565</v>
      </c>
      <c r="U997" s="259" t="s">
        <v>565</v>
      </c>
      <c r="V997" s="260" t="s">
        <v>565</v>
      </c>
      <c r="W997" s="260" t="s">
        <v>565</v>
      </c>
      <c r="X997" s="259" t="s">
        <v>565</v>
      </c>
      <c r="Y997" s="259" t="s">
        <v>565</v>
      </c>
      <c r="Z997" s="259" t="s">
        <v>565</v>
      </c>
      <c r="AA997" s="259" t="s">
        <v>565</v>
      </c>
      <c r="AB997" s="259" t="s">
        <v>565</v>
      </c>
      <c r="AC997" s="259" t="s">
        <v>565</v>
      </c>
      <c r="AD997" s="259" t="s">
        <v>565</v>
      </c>
      <c r="AE997" s="259" t="s">
        <v>565</v>
      </c>
      <c r="AF997" s="259" t="s">
        <v>565</v>
      </c>
      <c r="AG997" s="259" t="s">
        <v>565</v>
      </c>
      <c r="AH997" s="259" t="s">
        <v>565</v>
      </c>
      <c r="AI997" s="259" t="s">
        <v>565</v>
      </c>
      <c r="AJ997" s="259" t="s">
        <v>565</v>
      </c>
      <c r="AK997" s="259" t="s">
        <v>565</v>
      </c>
      <c r="AL997" s="259" t="s">
        <v>565</v>
      </c>
      <c r="AM997" s="259" t="s">
        <v>565</v>
      </c>
      <c r="AN997" s="259" t="s">
        <v>565</v>
      </c>
      <c r="AO997" s="259" t="s">
        <v>565</v>
      </c>
      <c r="AP997" s="259" t="s">
        <v>565</v>
      </c>
      <c r="AQ997" s="259" t="s">
        <v>565</v>
      </c>
      <c r="AR997" s="259" t="s">
        <v>565</v>
      </c>
      <c r="AS997" s="259" t="s">
        <v>565</v>
      </c>
      <c r="AT997" s="259" t="s">
        <v>565</v>
      </c>
      <c r="AU997" s="259" t="s">
        <v>565</v>
      </c>
      <c r="AV997" s="259" t="s">
        <v>565</v>
      </c>
      <c r="AW997" s="259" t="s">
        <v>565</v>
      </c>
      <c r="AX997" s="259" t="s">
        <v>565</v>
      </c>
      <c r="AY997" s="259" t="s">
        <v>565</v>
      </c>
      <c r="AZ997" s="259" t="s">
        <v>565</v>
      </c>
      <c r="BA997" s="259" t="s">
        <v>565</v>
      </c>
    </row>
    <row r="998" spans="4:53">
      <c r="D998" s="259" t="s">
        <v>565</v>
      </c>
      <c r="E998" s="259" t="s">
        <v>565</v>
      </c>
      <c r="F998" s="259" t="s">
        <v>565</v>
      </c>
      <c r="G998" s="259" t="s">
        <v>565</v>
      </c>
      <c r="H998" s="259" t="s">
        <v>565</v>
      </c>
      <c r="I998" s="259" t="s">
        <v>565</v>
      </c>
      <c r="J998" s="259" t="s">
        <v>565</v>
      </c>
      <c r="K998" s="259" t="s">
        <v>565</v>
      </c>
      <c r="L998" s="259" t="s">
        <v>565</v>
      </c>
      <c r="M998" s="259" t="s">
        <v>565</v>
      </c>
      <c r="N998" s="259" t="s">
        <v>565</v>
      </c>
      <c r="O998" s="259" t="s">
        <v>565</v>
      </c>
      <c r="P998" s="259" t="s">
        <v>565</v>
      </c>
      <c r="Q998" s="259" t="s">
        <v>565</v>
      </c>
      <c r="R998" s="259" t="s">
        <v>565</v>
      </c>
      <c r="S998" s="259" t="s">
        <v>565</v>
      </c>
      <c r="T998" s="259" t="s">
        <v>565</v>
      </c>
      <c r="U998" s="259" t="s">
        <v>565</v>
      </c>
      <c r="V998" s="260" t="s">
        <v>565</v>
      </c>
      <c r="W998" s="260" t="s">
        <v>565</v>
      </c>
      <c r="X998" s="259" t="s">
        <v>565</v>
      </c>
      <c r="Y998" s="259" t="s">
        <v>565</v>
      </c>
      <c r="Z998" s="259" t="s">
        <v>565</v>
      </c>
      <c r="AA998" s="259" t="s">
        <v>565</v>
      </c>
      <c r="AB998" s="259" t="s">
        <v>565</v>
      </c>
      <c r="AC998" s="259" t="s">
        <v>565</v>
      </c>
      <c r="AD998" s="259" t="s">
        <v>565</v>
      </c>
      <c r="AE998" s="259" t="s">
        <v>565</v>
      </c>
      <c r="AF998" s="259" t="s">
        <v>565</v>
      </c>
      <c r="AG998" s="259" t="s">
        <v>565</v>
      </c>
      <c r="AH998" s="259" t="s">
        <v>565</v>
      </c>
      <c r="AI998" s="259" t="s">
        <v>565</v>
      </c>
      <c r="AJ998" s="259" t="s">
        <v>565</v>
      </c>
      <c r="AK998" s="259" t="s">
        <v>565</v>
      </c>
      <c r="AL998" s="259" t="s">
        <v>565</v>
      </c>
      <c r="AM998" s="259" t="s">
        <v>565</v>
      </c>
      <c r="AN998" s="259" t="s">
        <v>565</v>
      </c>
      <c r="AO998" s="259" t="s">
        <v>565</v>
      </c>
      <c r="AP998" s="259" t="s">
        <v>565</v>
      </c>
      <c r="AQ998" s="259" t="s">
        <v>565</v>
      </c>
      <c r="AR998" s="259" t="s">
        <v>565</v>
      </c>
      <c r="AS998" s="259" t="s">
        <v>565</v>
      </c>
      <c r="AT998" s="259" t="s">
        <v>565</v>
      </c>
      <c r="AU998" s="259" t="s">
        <v>565</v>
      </c>
      <c r="AV998" s="259" t="s">
        <v>565</v>
      </c>
      <c r="AW998" s="259" t="s">
        <v>565</v>
      </c>
      <c r="AX998" s="259" t="s">
        <v>565</v>
      </c>
      <c r="AY998" s="259" t="s">
        <v>565</v>
      </c>
      <c r="AZ998" s="259" t="s">
        <v>565</v>
      </c>
      <c r="BA998" s="259" t="s">
        <v>565</v>
      </c>
    </row>
    <row r="999" spans="4:53">
      <c r="D999" s="259" t="s">
        <v>565</v>
      </c>
      <c r="E999" s="259" t="s">
        <v>565</v>
      </c>
      <c r="F999" s="259" t="s">
        <v>565</v>
      </c>
      <c r="G999" s="259" t="s">
        <v>565</v>
      </c>
      <c r="H999" s="259" t="s">
        <v>565</v>
      </c>
      <c r="I999" s="259" t="s">
        <v>565</v>
      </c>
      <c r="J999" s="259" t="s">
        <v>565</v>
      </c>
      <c r="K999" s="259" t="s">
        <v>565</v>
      </c>
      <c r="L999" s="259" t="s">
        <v>565</v>
      </c>
      <c r="M999" s="259" t="s">
        <v>565</v>
      </c>
      <c r="N999" s="259" t="s">
        <v>565</v>
      </c>
      <c r="O999" s="259" t="s">
        <v>565</v>
      </c>
      <c r="P999" s="259" t="s">
        <v>565</v>
      </c>
      <c r="Q999" s="259" t="s">
        <v>565</v>
      </c>
      <c r="R999" s="259" t="s">
        <v>565</v>
      </c>
      <c r="S999" s="259" t="s">
        <v>565</v>
      </c>
      <c r="T999" s="259" t="s">
        <v>565</v>
      </c>
      <c r="U999" s="259" t="s">
        <v>565</v>
      </c>
      <c r="V999" s="260" t="s">
        <v>565</v>
      </c>
      <c r="W999" s="260" t="s">
        <v>565</v>
      </c>
      <c r="X999" s="259" t="s">
        <v>565</v>
      </c>
      <c r="Y999" s="259" t="s">
        <v>565</v>
      </c>
      <c r="Z999" s="259" t="s">
        <v>565</v>
      </c>
      <c r="AA999" s="259" t="s">
        <v>565</v>
      </c>
      <c r="AB999" s="259" t="s">
        <v>565</v>
      </c>
      <c r="AC999" s="259" t="s">
        <v>565</v>
      </c>
      <c r="AD999" s="259" t="s">
        <v>565</v>
      </c>
      <c r="AE999" s="259" t="s">
        <v>565</v>
      </c>
      <c r="AF999" s="259" t="s">
        <v>565</v>
      </c>
      <c r="AG999" s="259" t="s">
        <v>565</v>
      </c>
      <c r="AH999" s="259" t="s">
        <v>565</v>
      </c>
      <c r="AI999" s="259" t="s">
        <v>565</v>
      </c>
      <c r="AJ999" s="259" t="s">
        <v>565</v>
      </c>
      <c r="AK999" s="259" t="s">
        <v>565</v>
      </c>
      <c r="AL999" s="259" t="s">
        <v>565</v>
      </c>
      <c r="AM999" s="259" t="s">
        <v>565</v>
      </c>
      <c r="AN999" s="259" t="s">
        <v>565</v>
      </c>
      <c r="AO999" s="259" t="s">
        <v>565</v>
      </c>
      <c r="AP999" s="259" t="s">
        <v>565</v>
      </c>
      <c r="AQ999" s="259" t="s">
        <v>565</v>
      </c>
      <c r="AR999" s="259" t="s">
        <v>565</v>
      </c>
      <c r="AS999" s="259" t="s">
        <v>565</v>
      </c>
      <c r="AT999" s="259" t="s">
        <v>565</v>
      </c>
      <c r="AU999" s="259" t="s">
        <v>565</v>
      </c>
      <c r="AV999" s="259" t="s">
        <v>565</v>
      </c>
      <c r="AW999" s="259" t="s">
        <v>565</v>
      </c>
      <c r="AX999" s="259" t="s">
        <v>565</v>
      </c>
      <c r="AY999" s="259" t="s">
        <v>565</v>
      </c>
      <c r="AZ999" s="259" t="s">
        <v>565</v>
      </c>
      <c r="BA999" s="259" t="s">
        <v>565</v>
      </c>
    </row>
    <row r="1000" spans="4:53">
      <c r="D1000" s="259" t="s">
        <v>565</v>
      </c>
      <c r="E1000" s="259" t="s">
        <v>565</v>
      </c>
      <c r="F1000" s="259" t="s">
        <v>565</v>
      </c>
      <c r="G1000" s="259" t="s">
        <v>565</v>
      </c>
      <c r="H1000" s="259" t="s">
        <v>565</v>
      </c>
      <c r="I1000" s="259" t="s">
        <v>565</v>
      </c>
      <c r="J1000" s="259" t="s">
        <v>565</v>
      </c>
      <c r="K1000" s="259" t="s">
        <v>565</v>
      </c>
      <c r="L1000" s="259" t="s">
        <v>565</v>
      </c>
      <c r="M1000" s="259" t="s">
        <v>565</v>
      </c>
      <c r="N1000" s="259" t="s">
        <v>565</v>
      </c>
      <c r="O1000" s="259" t="s">
        <v>565</v>
      </c>
      <c r="P1000" s="259" t="s">
        <v>565</v>
      </c>
      <c r="Q1000" s="259" t="s">
        <v>565</v>
      </c>
      <c r="R1000" s="259" t="s">
        <v>565</v>
      </c>
      <c r="S1000" s="259" t="s">
        <v>565</v>
      </c>
      <c r="T1000" s="259" t="s">
        <v>565</v>
      </c>
      <c r="U1000" s="259" t="s">
        <v>565</v>
      </c>
      <c r="V1000" s="260" t="s">
        <v>565</v>
      </c>
      <c r="W1000" s="260" t="s">
        <v>565</v>
      </c>
      <c r="X1000" s="259" t="s">
        <v>565</v>
      </c>
      <c r="Y1000" s="259" t="s">
        <v>565</v>
      </c>
      <c r="Z1000" s="259" t="s">
        <v>565</v>
      </c>
      <c r="AA1000" s="259" t="s">
        <v>565</v>
      </c>
      <c r="AB1000" s="259" t="s">
        <v>565</v>
      </c>
      <c r="AC1000" s="259" t="s">
        <v>565</v>
      </c>
      <c r="AD1000" s="259" t="s">
        <v>565</v>
      </c>
      <c r="AE1000" s="259" t="s">
        <v>565</v>
      </c>
      <c r="AF1000" s="259" t="s">
        <v>565</v>
      </c>
      <c r="AG1000" s="259" t="s">
        <v>565</v>
      </c>
      <c r="AH1000" s="259" t="s">
        <v>565</v>
      </c>
      <c r="AI1000" s="259" t="s">
        <v>565</v>
      </c>
      <c r="AJ1000" s="259" t="s">
        <v>565</v>
      </c>
      <c r="AK1000" s="259" t="s">
        <v>565</v>
      </c>
      <c r="AL1000" s="259" t="s">
        <v>565</v>
      </c>
      <c r="AM1000" s="259" t="s">
        <v>565</v>
      </c>
      <c r="AN1000" s="259" t="s">
        <v>565</v>
      </c>
      <c r="AO1000" s="259" t="s">
        <v>565</v>
      </c>
      <c r="AP1000" s="259" t="s">
        <v>565</v>
      </c>
      <c r="AQ1000" s="259" t="s">
        <v>565</v>
      </c>
      <c r="AR1000" s="259" t="s">
        <v>565</v>
      </c>
      <c r="AS1000" s="259" t="s">
        <v>565</v>
      </c>
      <c r="AT1000" s="259" t="s">
        <v>565</v>
      </c>
      <c r="AU1000" s="259" t="s">
        <v>565</v>
      </c>
      <c r="AV1000" s="259" t="s">
        <v>565</v>
      </c>
      <c r="AW1000" s="259" t="s">
        <v>565</v>
      </c>
      <c r="AX1000" s="259" t="s">
        <v>565</v>
      </c>
      <c r="AY1000" s="259" t="s">
        <v>565</v>
      </c>
      <c r="AZ1000" s="259" t="s">
        <v>565</v>
      </c>
      <c r="BA1000" s="259" t="s">
        <v>565</v>
      </c>
    </row>
    <row r="1001" spans="4:53">
      <c r="D1001" s="259" t="s">
        <v>565</v>
      </c>
      <c r="E1001" s="259" t="s">
        <v>565</v>
      </c>
      <c r="F1001" s="259" t="s">
        <v>565</v>
      </c>
      <c r="G1001" s="259" t="s">
        <v>565</v>
      </c>
      <c r="H1001" s="259" t="s">
        <v>565</v>
      </c>
      <c r="I1001" s="259" t="s">
        <v>565</v>
      </c>
      <c r="J1001" s="259" t="s">
        <v>565</v>
      </c>
      <c r="K1001" s="259" t="s">
        <v>565</v>
      </c>
      <c r="L1001" s="259" t="s">
        <v>565</v>
      </c>
      <c r="M1001" s="259" t="s">
        <v>565</v>
      </c>
      <c r="N1001" s="259" t="s">
        <v>565</v>
      </c>
      <c r="O1001" s="259" t="s">
        <v>565</v>
      </c>
      <c r="P1001" s="259" t="s">
        <v>565</v>
      </c>
      <c r="Q1001" s="259" t="s">
        <v>565</v>
      </c>
      <c r="R1001" s="259" t="s">
        <v>565</v>
      </c>
      <c r="S1001" s="259" t="s">
        <v>565</v>
      </c>
      <c r="T1001" s="259" t="s">
        <v>565</v>
      </c>
      <c r="U1001" s="259" t="s">
        <v>565</v>
      </c>
      <c r="V1001" s="260" t="s">
        <v>565</v>
      </c>
      <c r="W1001" s="260" t="s">
        <v>565</v>
      </c>
      <c r="X1001" s="259" t="s">
        <v>565</v>
      </c>
      <c r="Y1001" s="259" t="s">
        <v>565</v>
      </c>
      <c r="Z1001" s="259" t="s">
        <v>565</v>
      </c>
      <c r="AA1001" s="259" t="s">
        <v>565</v>
      </c>
      <c r="AB1001" s="259" t="s">
        <v>565</v>
      </c>
      <c r="AC1001" s="259" t="s">
        <v>565</v>
      </c>
      <c r="AD1001" s="259" t="s">
        <v>565</v>
      </c>
      <c r="AE1001" s="259" t="s">
        <v>565</v>
      </c>
      <c r="AF1001" s="259" t="s">
        <v>565</v>
      </c>
      <c r="AG1001" s="259" t="s">
        <v>565</v>
      </c>
      <c r="AH1001" s="259" t="s">
        <v>565</v>
      </c>
      <c r="AI1001" s="259" t="s">
        <v>565</v>
      </c>
      <c r="AJ1001" s="259" t="s">
        <v>565</v>
      </c>
      <c r="AK1001" s="259" t="s">
        <v>565</v>
      </c>
      <c r="AL1001" s="259" t="s">
        <v>565</v>
      </c>
      <c r="AM1001" s="259" t="s">
        <v>565</v>
      </c>
      <c r="AN1001" s="259" t="s">
        <v>565</v>
      </c>
      <c r="AO1001" s="259" t="s">
        <v>565</v>
      </c>
      <c r="AP1001" s="259" t="s">
        <v>565</v>
      </c>
      <c r="AQ1001" s="259" t="s">
        <v>565</v>
      </c>
      <c r="AR1001" s="259" t="s">
        <v>565</v>
      </c>
      <c r="AS1001" s="259" t="s">
        <v>565</v>
      </c>
      <c r="AT1001" s="259" t="s">
        <v>565</v>
      </c>
      <c r="AU1001" s="259" t="s">
        <v>565</v>
      </c>
      <c r="AV1001" s="259" t="s">
        <v>565</v>
      </c>
      <c r="AW1001" s="259" t="s">
        <v>565</v>
      </c>
      <c r="AX1001" s="259" t="s">
        <v>565</v>
      </c>
      <c r="AY1001" s="259" t="s">
        <v>565</v>
      </c>
      <c r="AZ1001" s="259" t="s">
        <v>565</v>
      </c>
      <c r="BA1001" s="259" t="s">
        <v>565</v>
      </c>
    </row>
    <row r="1002" spans="4:53">
      <c r="D1002" s="259" t="s">
        <v>565</v>
      </c>
      <c r="E1002" s="259" t="s">
        <v>565</v>
      </c>
      <c r="F1002" s="259" t="s">
        <v>565</v>
      </c>
      <c r="G1002" s="259" t="s">
        <v>565</v>
      </c>
      <c r="H1002" s="259" t="s">
        <v>565</v>
      </c>
      <c r="I1002" s="259" t="s">
        <v>565</v>
      </c>
      <c r="J1002" s="259" t="s">
        <v>565</v>
      </c>
      <c r="K1002" s="259" t="s">
        <v>565</v>
      </c>
      <c r="L1002" s="259" t="s">
        <v>565</v>
      </c>
      <c r="M1002" s="259" t="s">
        <v>565</v>
      </c>
      <c r="N1002" s="259" t="s">
        <v>565</v>
      </c>
      <c r="O1002" s="259" t="s">
        <v>565</v>
      </c>
      <c r="P1002" s="259" t="s">
        <v>565</v>
      </c>
      <c r="Q1002" s="259" t="s">
        <v>565</v>
      </c>
      <c r="R1002" s="259" t="s">
        <v>565</v>
      </c>
      <c r="S1002" s="259" t="s">
        <v>565</v>
      </c>
      <c r="T1002" s="259" t="s">
        <v>565</v>
      </c>
      <c r="U1002" s="259" t="s">
        <v>565</v>
      </c>
      <c r="V1002" s="260" t="s">
        <v>565</v>
      </c>
      <c r="W1002" s="260" t="s">
        <v>565</v>
      </c>
      <c r="X1002" s="259" t="s">
        <v>565</v>
      </c>
      <c r="Y1002" s="259" t="s">
        <v>565</v>
      </c>
      <c r="Z1002" s="259" t="s">
        <v>565</v>
      </c>
      <c r="AA1002" s="259" t="s">
        <v>565</v>
      </c>
      <c r="AB1002" s="259" t="s">
        <v>565</v>
      </c>
      <c r="AC1002" s="259" t="s">
        <v>565</v>
      </c>
      <c r="AD1002" s="259" t="s">
        <v>565</v>
      </c>
      <c r="AE1002" s="259" t="s">
        <v>565</v>
      </c>
      <c r="AF1002" s="259" t="s">
        <v>565</v>
      </c>
      <c r="AG1002" s="259" t="s">
        <v>565</v>
      </c>
      <c r="AH1002" s="259" t="s">
        <v>565</v>
      </c>
      <c r="AI1002" s="259" t="s">
        <v>565</v>
      </c>
      <c r="AJ1002" s="259" t="s">
        <v>565</v>
      </c>
      <c r="AK1002" s="259" t="s">
        <v>565</v>
      </c>
      <c r="AL1002" s="259" t="s">
        <v>565</v>
      </c>
      <c r="AM1002" s="259" t="s">
        <v>565</v>
      </c>
      <c r="AN1002" s="259" t="s">
        <v>565</v>
      </c>
      <c r="AO1002" s="259" t="s">
        <v>565</v>
      </c>
      <c r="AP1002" s="259" t="s">
        <v>565</v>
      </c>
      <c r="AQ1002" s="259" t="s">
        <v>565</v>
      </c>
      <c r="AR1002" s="259" t="s">
        <v>565</v>
      </c>
      <c r="AS1002" s="259" t="s">
        <v>565</v>
      </c>
      <c r="AT1002" s="259" t="s">
        <v>565</v>
      </c>
      <c r="AU1002" s="259" t="s">
        <v>565</v>
      </c>
      <c r="AV1002" s="259" t="s">
        <v>565</v>
      </c>
      <c r="AW1002" s="259" t="s">
        <v>565</v>
      </c>
      <c r="AX1002" s="259" t="s">
        <v>565</v>
      </c>
      <c r="AY1002" s="259" t="s">
        <v>565</v>
      </c>
      <c r="AZ1002" s="259" t="s">
        <v>565</v>
      </c>
      <c r="BA1002" s="259" t="s">
        <v>565</v>
      </c>
    </row>
    <row r="1003" spans="4:53">
      <c r="D1003" s="259" t="s">
        <v>565</v>
      </c>
      <c r="E1003" s="259" t="s">
        <v>565</v>
      </c>
      <c r="F1003" s="259" t="s">
        <v>565</v>
      </c>
      <c r="G1003" s="259" t="s">
        <v>565</v>
      </c>
      <c r="H1003" s="259" t="s">
        <v>565</v>
      </c>
      <c r="I1003" s="259" t="s">
        <v>565</v>
      </c>
      <c r="J1003" s="259" t="s">
        <v>565</v>
      </c>
      <c r="K1003" s="259" t="s">
        <v>565</v>
      </c>
      <c r="L1003" s="259" t="s">
        <v>565</v>
      </c>
      <c r="M1003" s="259" t="s">
        <v>565</v>
      </c>
      <c r="N1003" s="259" t="s">
        <v>565</v>
      </c>
      <c r="O1003" s="259" t="s">
        <v>565</v>
      </c>
      <c r="P1003" s="259" t="s">
        <v>565</v>
      </c>
      <c r="Q1003" s="259" t="s">
        <v>565</v>
      </c>
      <c r="R1003" s="259" t="s">
        <v>565</v>
      </c>
      <c r="S1003" s="259" t="s">
        <v>565</v>
      </c>
      <c r="T1003" s="259" t="s">
        <v>565</v>
      </c>
      <c r="U1003" s="259" t="s">
        <v>565</v>
      </c>
      <c r="V1003" s="260" t="s">
        <v>565</v>
      </c>
      <c r="W1003" s="260" t="s">
        <v>565</v>
      </c>
      <c r="X1003" s="259" t="s">
        <v>565</v>
      </c>
      <c r="Y1003" s="259" t="s">
        <v>565</v>
      </c>
      <c r="Z1003" s="259" t="s">
        <v>565</v>
      </c>
      <c r="AA1003" s="259" t="s">
        <v>565</v>
      </c>
      <c r="AB1003" s="259" t="s">
        <v>565</v>
      </c>
      <c r="AC1003" s="259" t="s">
        <v>565</v>
      </c>
      <c r="AD1003" s="259" t="s">
        <v>565</v>
      </c>
      <c r="AE1003" s="259" t="s">
        <v>565</v>
      </c>
      <c r="AF1003" s="259" t="s">
        <v>565</v>
      </c>
      <c r="AG1003" s="259" t="s">
        <v>565</v>
      </c>
      <c r="AH1003" s="259" t="s">
        <v>565</v>
      </c>
      <c r="AI1003" s="259" t="s">
        <v>565</v>
      </c>
      <c r="AJ1003" s="259" t="s">
        <v>565</v>
      </c>
      <c r="AK1003" s="259" t="s">
        <v>565</v>
      </c>
      <c r="AL1003" s="259" t="s">
        <v>565</v>
      </c>
      <c r="AM1003" s="259" t="s">
        <v>565</v>
      </c>
      <c r="AN1003" s="259" t="s">
        <v>565</v>
      </c>
      <c r="AO1003" s="259" t="s">
        <v>565</v>
      </c>
      <c r="AP1003" s="259" t="s">
        <v>565</v>
      </c>
      <c r="AQ1003" s="259" t="s">
        <v>565</v>
      </c>
      <c r="AR1003" s="259" t="s">
        <v>565</v>
      </c>
      <c r="AS1003" s="259" t="s">
        <v>565</v>
      </c>
      <c r="AT1003" s="259" t="s">
        <v>565</v>
      </c>
      <c r="AU1003" s="259" t="s">
        <v>565</v>
      </c>
      <c r="AV1003" s="259" t="s">
        <v>565</v>
      </c>
      <c r="AW1003" s="259" t="s">
        <v>565</v>
      </c>
      <c r="AX1003" s="259" t="s">
        <v>565</v>
      </c>
      <c r="AY1003" s="259" t="s">
        <v>565</v>
      </c>
      <c r="AZ1003" s="259" t="s">
        <v>565</v>
      </c>
      <c r="BA1003" s="259" t="s">
        <v>565</v>
      </c>
    </row>
    <row r="1004" spans="4:53">
      <c r="D1004" s="259" t="s">
        <v>565</v>
      </c>
      <c r="E1004" s="259" t="s">
        <v>565</v>
      </c>
      <c r="F1004" s="259" t="s">
        <v>565</v>
      </c>
      <c r="G1004" s="259" t="s">
        <v>565</v>
      </c>
      <c r="H1004" s="259" t="s">
        <v>565</v>
      </c>
      <c r="I1004" s="259" t="s">
        <v>565</v>
      </c>
      <c r="J1004" s="259" t="s">
        <v>565</v>
      </c>
      <c r="K1004" s="259" t="s">
        <v>565</v>
      </c>
      <c r="L1004" s="259" t="s">
        <v>565</v>
      </c>
      <c r="M1004" s="259" t="s">
        <v>565</v>
      </c>
      <c r="N1004" s="259" t="s">
        <v>565</v>
      </c>
      <c r="O1004" s="259" t="s">
        <v>565</v>
      </c>
      <c r="P1004" s="259" t="s">
        <v>565</v>
      </c>
      <c r="Q1004" s="259" t="s">
        <v>565</v>
      </c>
      <c r="R1004" s="259" t="s">
        <v>565</v>
      </c>
      <c r="S1004" s="259" t="s">
        <v>565</v>
      </c>
      <c r="T1004" s="259" t="s">
        <v>565</v>
      </c>
      <c r="U1004" s="259" t="s">
        <v>565</v>
      </c>
      <c r="V1004" s="260" t="s">
        <v>565</v>
      </c>
      <c r="W1004" s="260" t="s">
        <v>565</v>
      </c>
      <c r="X1004" s="259" t="s">
        <v>565</v>
      </c>
      <c r="Y1004" s="259" t="s">
        <v>565</v>
      </c>
      <c r="Z1004" s="259" t="s">
        <v>565</v>
      </c>
      <c r="AA1004" s="259" t="s">
        <v>565</v>
      </c>
      <c r="AB1004" s="259" t="s">
        <v>565</v>
      </c>
      <c r="AC1004" s="259" t="s">
        <v>565</v>
      </c>
      <c r="AD1004" s="259" t="s">
        <v>565</v>
      </c>
      <c r="AE1004" s="259" t="s">
        <v>565</v>
      </c>
      <c r="AF1004" s="259" t="s">
        <v>565</v>
      </c>
      <c r="AG1004" s="259" t="s">
        <v>565</v>
      </c>
      <c r="AH1004" s="259" t="s">
        <v>565</v>
      </c>
      <c r="AI1004" s="259" t="s">
        <v>565</v>
      </c>
      <c r="AJ1004" s="259" t="s">
        <v>565</v>
      </c>
      <c r="AK1004" s="259" t="s">
        <v>565</v>
      </c>
      <c r="AL1004" s="259" t="s">
        <v>565</v>
      </c>
      <c r="AM1004" s="259" t="s">
        <v>565</v>
      </c>
      <c r="AN1004" s="259" t="s">
        <v>565</v>
      </c>
      <c r="AO1004" s="259" t="s">
        <v>565</v>
      </c>
      <c r="AP1004" s="259" t="s">
        <v>565</v>
      </c>
      <c r="AQ1004" s="259" t="s">
        <v>565</v>
      </c>
      <c r="AR1004" s="259" t="s">
        <v>565</v>
      </c>
      <c r="AS1004" s="259" t="s">
        <v>565</v>
      </c>
      <c r="AT1004" s="259" t="s">
        <v>565</v>
      </c>
      <c r="AU1004" s="259" t="s">
        <v>565</v>
      </c>
      <c r="AV1004" s="259" t="s">
        <v>565</v>
      </c>
      <c r="AW1004" s="259" t="s">
        <v>565</v>
      </c>
      <c r="AX1004" s="259" t="s">
        <v>565</v>
      </c>
      <c r="AY1004" s="259" t="s">
        <v>565</v>
      </c>
      <c r="AZ1004" s="259" t="s">
        <v>565</v>
      </c>
      <c r="BA1004" s="259" t="s">
        <v>565</v>
      </c>
    </row>
    <row r="1005" spans="4:53">
      <c r="D1005" s="259" t="s">
        <v>565</v>
      </c>
      <c r="E1005" s="259" t="s">
        <v>565</v>
      </c>
      <c r="F1005" s="259" t="s">
        <v>565</v>
      </c>
      <c r="G1005" s="259" t="s">
        <v>565</v>
      </c>
      <c r="H1005" s="259" t="s">
        <v>565</v>
      </c>
      <c r="I1005" s="259" t="s">
        <v>565</v>
      </c>
      <c r="J1005" s="259" t="s">
        <v>565</v>
      </c>
      <c r="K1005" s="259" t="s">
        <v>565</v>
      </c>
      <c r="L1005" s="259" t="s">
        <v>565</v>
      </c>
      <c r="M1005" s="259" t="s">
        <v>565</v>
      </c>
      <c r="N1005" s="259" t="s">
        <v>565</v>
      </c>
      <c r="O1005" s="259" t="s">
        <v>565</v>
      </c>
      <c r="P1005" s="259" t="s">
        <v>565</v>
      </c>
      <c r="Q1005" s="259" t="s">
        <v>565</v>
      </c>
      <c r="R1005" s="259" t="s">
        <v>565</v>
      </c>
      <c r="S1005" s="259" t="s">
        <v>565</v>
      </c>
      <c r="T1005" s="259" t="s">
        <v>565</v>
      </c>
      <c r="U1005" s="259" t="s">
        <v>565</v>
      </c>
      <c r="V1005" s="260" t="s">
        <v>565</v>
      </c>
      <c r="W1005" s="260" t="s">
        <v>565</v>
      </c>
      <c r="X1005" s="259" t="s">
        <v>565</v>
      </c>
      <c r="Y1005" s="259" t="s">
        <v>565</v>
      </c>
      <c r="Z1005" s="259" t="s">
        <v>565</v>
      </c>
      <c r="AA1005" s="259" t="s">
        <v>565</v>
      </c>
      <c r="AB1005" s="259" t="s">
        <v>565</v>
      </c>
      <c r="AC1005" s="259" t="s">
        <v>565</v>
      </c>
      <c r="AD1005" s="259" t="s">
        <v>565</v>
      </c>
      <c r="AE1005" s="259" t="s">
        <v>565</v>
      </c>
      <c r="AF1005" s="259" t="s">
        <v>565</v>
      </c>
      <c r="AG1005" s="259" t="s">
        <v>565</v>
      </c>
      <c r="AH1005" s="259" t="s">
        <v>565</v>
      </c>
      <c r="AI1005" s="259" t="s">
        <v>565</v>
      </c>
      <c r="AJ1005" s="259" t="s">
        <v>565</v>
      </c>
      <c r="AK1005" s="259" t="s">
        <v>565</v>
      </c>
      <c r="AL1005" s="259" t="s">
        <v>565</v>
      </c>
      <c r="AM1005" s="259" t="s">
        <v>565</v>
      </c>
      <c r="AN1005" s="259" t="s">
        <v>565</v>
      </c>
      <c r="AO1005" s="259" t="s">
        <v>565</v>
      </c>
      <c r="AP1005" s="259" t="s">
        <v>565</v>
      </c>
      <c r="AQ1005" s="259" t="s">
        <v>565</v>
      </c>
      <c r="AR1005" s="259" t="s">
        <v>565</v>
      </c>
      <c r="AS1005" s="259" t="s">
        <v>565</v>
      </c>
      <c r="AT1005" s="259" t="s">
        <v>565</v>
      </c>
      <c r="AU1005" s="259" t="s">
        <v>565</v>
      </c>
      <c r="AV1005" s="259" t="s">
        <v>565</v>
      </c>
      <c r="AW1005" s="259" t="s">
        <v>565</v>
      </c>
      <c r="AX1005" s="259" t="s">
        <v>565</v>
      </c>
      <c r="AY1005" s="259" t="s">
        <v>565</v>
      </c>
      <c r="AZ1005" s="259" t="s">
        <v>565</v>
      </c>
      <c r="BA1005" s="259" t="s">
        <v>565</v>
      </c>
    </row>
    <row r="1006" spans="4:53">
      <c r="D1006" s="259" t="s">
        <v>565</v>
      </c>
      <c r="E1006" s="259" t="s">
        <v>565</v>
      </c>
      <c r="F1006" s="259" t="s">
        <v>565</v>
      </c>
      <c r="G1006" s="259" t="s">
        <v>565</v>
      </c>
      <c r="H1006" s="259" t="s">
        <v>565</v>
      </c>
      <c r="I1006" s="259" t="s">
        <v>565</v>
      </c>
      <c r="J1006" s="259" t="s">
        <v>565</v>
      </c>
      <c r="K1006" s="259" t="s">
        <v>565</v>
      </c>
      <c r="L1006" s="259" t="s">
        <v>565</v>
      </c>
      <c r="M1006" s="259" t="s">
        <v>565</v>
      </c>
      <c r="N1006" s="259" t="s">
        <v>565</v>
      </c>
      <c r="O1006" s="259" t="s">
        <v>565</v>
      </c>
      <c r="P1006" s="259" t="s">
        <v>565</v>
      </c>
      <c r="Q1006" s="259" t="s">
        <v>565</v>
      </c>
      <c r="R1006" s="259" t="s">
        <v>565</v>
      </c>
      <c r="S1006" s="259" t="s">
        <v>565</v>
      </c>
      <c r="T1006" s="259" t="s">
        <v>565</v>
      </c>
      <c r="U1006" s="259" t="s">
        <v>565</v>
      </c>
      <c r="V1006" s="260" t="s">
        <v>565</v>
      </c>
      <c r="W1006" s="260" t="s">
        <v>565</v>
      </c>
      <c r="X1006" s="259" t="s">
        <v>565</v>
      </c>
      <c r="Y1006" s="259" t="s">
        <v>565</v>
      </c>
      <c r="Z1006" s="259" t="s">
        <v>565</v>
      </c>
      <c r="AA1006" s="259" t="s">
        <v>565</v>
      </c>
      <c r="AB1006" s="259" t="s">
        <v>565</v>
      </c>
      <c r="AC1006" s="259" t="s">
        <v>565</v>
      </c>
      <c r="AD1006" s="259" t="s">
        <v>565</v>
      </c>
      <c r="AE1006" s="259" t="s">
        <v>565</v>
      </c>
      <c r="AF1006" s="259" t="s">
        <v>565</v>
      </c>
      <c r="AG1006" s="259" t="s">
        <v>565</v>
      </c>
      <c r="AH1006" s="259" t="s">
        <v>565</v>
      </c>
      <c r="AI1006" s="259" t="s">
        <v>565</v>
      </c>
      <c r="AJ1006" s="259" t="s">
        <v>565</v>
      </c>
      <c r="AK1006" s="259" t="s">
        <v>565</v>
      </c>
      <c r="AL1006" s="259" t="s">
        <v>565</v>
      </c>
      <c r="AM1006" s="259" t="s">
        <v>565</v>
      </c>
      <c r="AN1006" s="259" t="s">
        <v>565</v>
      </c>
      <c r="AO1006" s="259" t="s">
        <v>565</v>
      </c>
      <c r="AP1006" s="259" t="s">
        <v>565</v>
      </c>
      <c r="AQ1006" s="259" t="s">
        <v>565</v>
      </c>
      <c r="AR1006" s="259" t="s">
        <v>565</v>
      </c>
      <c r="AS1006" s="259" t="s">
        <v>565</v>
      </c>
      <c r="AT1006" s="259" t="s">
        <v>565</v>
      </c>
      <c r="AU1006" s="259" t="s">
        <v>565</v>
      </c>
      <c r="AV1006" s="259" t="s">
        <v>565</v>
      </c>
      <c r="AW1006" s="259" t="s">
        <v>565</v>
      </c>
      <c r="AX1006" s="259" t="s">
        <v>565</v>
      </c>
      <c r="AY1006" s="259" t="s">
        <v>565</v>
      </c>
      <c r="AZ1006" s="259" t="s">
        <v>565</v>
      </c>
      <c r="BA1006" s="259" t="s">
        <v>565</v>
      </c>
    </row>
    <row r="1007" spans="4:53">
      <c r="D1007" s="259" t="s">
        <v>565</v>
      </c>
      <c r="E1007" s="259" t="s">
        <v>565</v>
      </c>
      <c r="F1007" s="259" t="s">
        <v>565</v>
      </c>
      <c r="G1007" s="259" t="s">
        <v>565</v>
      </c>
      <c r="H1007" s="259" t="s">
        <v>565</v>
      </c>
      <c r="I1007" s="259" t="s">
        <v>565</v>
      </c>
      <c r="J1007" s="259" t="s">
        <v>565</v>
      </c>
      <c r="K1007" s="259" t="s">
        <v>565</v>
      </c>
      <c r="L1007" s="259" t="s">
        <v>565</v>
      </c>
      <c r="M1007" s="259" t="s">
        <v>565</v>
      </c>
      <c r="N1007" s="259" t="s">
        <v>565</v>
      </c>
      <c r="O1007" s="259" t="s">
        <v>565</v>
      </c>
      <c r="P1007" s="259" t="s">
        <v>565</v>
      </c>
      <c r="Q1007" s="259" t="s">
        <v>565</v>
      </c>
      <c r="R1007" s="259" t="s">
        <v>565</v>
      </c>
      <c r="S1007" s="259" t="s">
        <v>565</v>
      </c>
      <c r="T1007" s="259" t="s">
        <v>565</v>
      </c>
      <c r="U1007" s="259" t="s">
        <v>565</v>
      </c>
      <c r="V1007" s="260" t="s">
        <v>565</v>
      </c>
      <c r="W1007" s="260" t="s">
        <v>565</v>
      </c>
      <c r="X1007" s="259" t="s">
        <v>565</v>
      </c>
      <c r="Y1007" s="259" t="s">
        <v>565</v>
      </c>
      <c r="Z1007" s="259" t="s">
        <v>565</v>
      </c>
      <c r="AA1007" s="259" t="s">
        <v>565</v>
      </c>
      <c r="AB1007" s="259" t="s">
        <v>565</v>
      </c>
      <c r="AC1007" s="259" t="s">
        <v>565</v>
      </c>
      <c r="AD1007" s="259" t="s">
        <v>565</v>
      </c>
      <c r="AE1007" s="259" t="s">
        <v>565</v>
      </c>
      <c r="AF1007" s="259" t="s">
        <v>565</v>
      </c>
      <c r="AG1007" s="259" t="s">
        <v>565</v>
      </c>
      <c r="AH1007" s="259" t="s">
        <v>565</v>
      </c>
      <c r="AI1007" s="259" t="s">
        <v>565</v>
      </c>
      <c r="AJ1007" s="259" t="s">
        <v>565</v>
      </c>
      <c r="AK1007" s="259" t="s">
        <v>565</v>
      </c>
      <c r="AL1007" s="259" t="s">
        <v>565</v>
      </c>
      <c r="AM1007" s="259" t="s">
        <v>565</v>
      </c>
      <c r="AN1007" s="259" t="s">
        <v>565</v>
      </c>
      <c r="AO1007" s="259" t="s">
        <v>565</v>
      </c>
      <c r="AP1007" s="259" t="s">
        <v>565</v>
      </c>
      <c r="AQ1007" s="259" t="s">
        <v>565</v>
      </c>
      <c r="AR1007" s="259" t="s">
        <v>565</v>
      </c>
      <c r="AS1007" s="259" t="s">
        <v>565</v>
      </c>
      <c r="AT1007" s="259" t="s">
        <v>565</v>
      </c>
      <c r="AU1007" s="259" t="s">
        <v>565</v>
      </c>
      <c r="AV1007" s="259" t="s">
        <v>565</v>
      </c>
      <c r="AW1007" s="259" t="s">
        <v>565</v>
      </c>
      <c r="AX1007" s="259" t="s">
        <v>565</v>
      </c>
      <c r="AY1007" s="259" t="s">
        <v>565</v>
      </c>
      <c r="AZ1007" s="259" t="s">
        <v>565</v>
      </c>
      <c r="BA1007" s="259" t="s">
        <v>565</v>
      </c>
    </row>
    <row r="1008" spans="4:53">
      <c r="D1008" s="259" t="s">
        <v>565</v>
      </c>
      <c r="E1008" s="259" t="s">
        <v>565</v>
      </c>
      <c r="F1008" s="259" t="s">
        <v>565</v>
      </c>
      <c r="G1008" s="259" t="s">
        <v>565</v>
      </c>
      <c r="H1008" s="259" t="s">
        <v>565</v>
      </c>
      <c r="I1008" s="259" t="s">
        <v>565</v>
      </c>
      <c r="J1008" s="259" t="s">
        <v>565</v>
      </c>
      <c r="K1008" s="259" t="s">
        <v>565</v>
      </c>
      <c r="L1008" s="259" t="s">
        <v>565</v>
      </c>
      <c r="M1008" s="259" t="s">
        <v>565</v>
      </c>
      <c r="N1008" s="259" t="s">
        <v>565</v>
      </c>
      <c r="O1008" s="259" t="s">
        <v>565</v>
      </c>
      <c r="P1008" s="259" t="s">
        <v>565</v>
      </c>
      <c r="Q1008" s="259" t="s">
        <v>565</v>
      </c>
      <c r="R1008" s="259" t="s">
        <v>565</v>
      </c>
      <c r="S1008" s="259" t="s">
        <v>565</v>
      </c>
      <c r="T1008" s="259" t="s">
        <v>565</v>
      </c>
      <c r="U1008" s="259" t="s">
        <v>565</v>
      </c>
      <c r="V1008" s="260" t="s">
        <v>565</v>
      </c>
      <c r="W1008" s="260" t="s">
        <v>565</v>
      </c>
      <c r="X1008" s="259" t="s">
        <v>565</v>
      </c>
      <c r="Y1008" s="259" t="s">
        <v>565</v>
      </c>
      <c r="Z1008" s="259" t="s">
        <v>565</v>
      </c>
      <c r="AA1008" s="259" t="s">
        <v>565</v>
      </c>
      <c r="AB1008" s="259" t="s">
        <v>565</v>
      </c>
      <c r="AC1008" s="259" t="s">
        <v>565</v>
      </c>
      <c r="AD1008" s="259" t="s">
        <v>565</v>
      </c>
      <c r="AE1008" s="259" t="s">
        <v>565</v>
      </c>
      <c r="AF1008" s="259" t="s">
        <v>565</v>
      </c>
      <c r="AG1008" s="259" t="s">
        <v>565</v>
      </c>
      <c r="AH1008" s="259" t="s">
        <v>565</v>
      </c>
      <c r="AI1008" s="259" t="s">
        <v>565</v>
      </c>
      <c r="AJ1008" s="259" t="s">
        <v>565</v>
      </c>
      <c r="AK1008" s="259" t="s">
        <v>565</v>
      </c>
      <c r="AL1008" s="259" t="s">
        <v>565</v>
      </c>
      <c r="AM1008" s="259" t="s">
        <v>565</v>
      </c>
      <c r="AN1008" s="259" t="s">
        <v>565</v>
      </c>
      <c r="AO1008" s="259" t="s">
        <v>565</v>
      </c>
      <c r="AP1008" s="259" t="s">
        <v>565</v>
      </c>
      <c r="AQ1008" s="259" t="s">
        <v>565</v>
      </c>
      <c r="AR1008" s="259" t="s">
        <v>565</v>
      </c>
      <c r="AS1008" s="259" t="s">
        <v>565</v>
      </c>
      <c r="AT1008" s="259" t="s">
        <v>565</v>
      </c>
      <c r="AU1008" s="259" t="s">
        <v>565</v>
      </c>
      <c r="AV1008" s="259" t="s">
        <v>565</v>
      </c>
      <c r="AW1008" s="259" t="s">
        <v>565</v>
      </c>
      <c r="AX1008" s="259" t="s">
        <v>565</v>
      </c>
      <c r="AY1008" s="259" t="s">
        <v>565</v>
      </c>
      <c r="AZ1008" s="259" t="s">
        <v>565</v>
      </c>
      <c r="BA1008" s="259" t="s">
        <v>565</v>
      </c>
    </row>
    <row r="1009" spans="4:53">
      <c r="D1009" s="259" t="s">
        <v>565</v>
      </c>
      <c r="E1009" s="259" t="s">
        <v>565</v>
      </c>
      <c r="F1009" s="259" t="s">
        <v>565</v>
      </c>
      <c r="G1009" s="259" t="s">
        <v>565</v>
      </c>
      <c r="H1009" s="259" t="s">
        <v>565</v>
      </c>
      <c r="I1009" s="259" t="s">
        <v>565</v>
      </c>
      <c r="J1009" s="259" t="s">
        <v>565</v>
      </c>
      <c r="K1009" s="259" t="s">
        <v>565</v>
      </c>
      <c r="L1009" s="259" t="s">
        <v>565</v>
      </c>
      <c r="M1009" s="259" t="s">
        <v>565</v>
      </c>
      <c r="N1009" s="259" t="s">
        <v>565</v>
      </c>
      <c r="O1009" s="259" t="s">
        <v>565</v>
      </c>
      <c r="P1009" s="259" t="s">
        <v>565</v>
      </c>
      <c r="Q1009" s="259" t="s">
        <v>565</v>
      </c>
      <c r="R1009" s="259" t="s">
        <v>565</v>
      </c>
      <c r="S1009" s="259" t="s">
        <v>565</v>
      </c>
      <c r="T1009" s="259" t="s">
        <v>565</v>
      </c>
      <c r="U1009" s="259" t="s">
        <v>565</v>
      </c>
      <c r="V1009" s="260" t="s">
        <v>565</v>
      </c>
      <c r="W1009" s="260" t="s">
        <v>565</v>
      </c>
      <c r="X1009" s="259" t="s">
        <v>565</v>
      </c>
      <c r="Y1009" s="259" t="s">
        <v>565</v>
      </c>
      <c r="Z1009" s="259" t="s">
        <v>565</v>
      </c>
      <c r="AA1009" s="259" t="s">
        <v>565</v>
      </c>
      <c r="AB1009" s="259" t="s">
        <v>565</v>
      </c>
      <c r="AC1009" s="259" t="s">
        <v>565</v>
      </c>
      <c r="AD1009" s="259" t="s">
        <v>565</v>
      </c>
      <c r="AE1009" s="259" t="s">
        <v>565</v>
      </c>
      <c r="AF1009" s="259" t="s">
        <v>565</v>
      </c>
      <c r="AG1009" s="259" t="s">
        <v>565</v>
      </c>
      <c r="AH1009" s="259" t="s">
        <v>565</v>
      </c>
      <c r="AI1009" s="259" t="s">
        <v>565</v>
      </c>
      <c r="AJ1009" s="259" t="s">
        <v>565</v>
      </c>
      <c r="AK1009" s="259" t="s">
        <v>565</v>
      </c>
      <c r="AL1009" s="259" t="s">
        <v>565</v>
      </c>
      <c r="AM1009" s="259" t="s">
        <v>565</v>
      </c>
      <c r="AN1009" s="259" t="s">
        <v>565</v>
      </c>
      <c r="AO1009" s="259" t="s">
        <v>565</v>
      </c>
      <c r="AP1009" s="259" t="s">
        <v>565</v>
      </c>
      <c r="AQ1009" s="259" t="s">
        <v>565</v>
      </c>
      <c r="AR1009" s="259" t="s">
        <v>565</v>
      </c>
      <c r="AS1009" s="259" t="s">
        <v>565</v>
      </c>
      <c r="AT1009" s="259" t="s">
        <v>565</v>
      </c>
      <c r="AU1009" s="259" t="s">
        <v>565</v>
      </c>
      <c r="AV1009" s="259" t="s">
        <v>565</v>
      </c>
      <c r="AW1009" s="259" t="s">
        <v>565</v>
      </c>
      <c r="AX1009" s="259" t="s">
        <v>565</v>
      </c>
      <c r="AY1009" s="259" t="s">
        <v>565</v>
      </c>
      <c r="AZ1009" s="259" t="s">
        <v>565</v>
      </c>
      <c r="BA1009" s="259" t="s">
        <v>565</v>
      </c>
    </row>
    <row r="1010" spans="4:53">
      <c r="D1010" s="259" t="s">
        <v>565</v>
      </c>
      <c r="E1010" s="259" t="s">
        <v>565</v>
      </c>
      <c r="F1010" s="259" t="s">
        <v>565</v>
      </c>
      <c r="G1010" s="259" t="s">
        <v>565</v>
      </c>
      <c r="H1010" s="259" t="s">
        <v>565</v>
      </c>
      <c r="I1010" s="259" t="s">
        <v>565</v>
      </c>
      <c r="J1010" s="259" t="s">
        <v>565</v>
      </c>
      <c r="K1010" s="259" t="s">
        <v>565</v>
      </c>
      <c r="L1010" s="259" t="s">
        <v>565</v>
      </c>
      <c r="M1010" s="259" t="s">
        <v>565</v>
      </c>
      <c r="N1010" s="259" t="s">
        <v>565</v>
      </c>
      <c r="O1010" s="259" t="s">
        <v>565</v>
      </c>
      <c r="P1010" s="259" t="s">
        <v>565</v>
      </c>
      <c r="Q1010" s="259" t="s">
        <v>565</v>
      </c>
      <c r="R1010" s="259" t="s">
        <v>565</v>
      </c>
      <c r="S1010" s="259" t="s">
        <v>565</v>
      </c>
      <c r="T1010" s="259" t="s">
        <v>565</v>
      </c>
      <c r="U1010" s="259" t="s">
        <v>565</v>
      </c>
      <c r="V1010" s="260" t="s">
        <v>565</v>
      </c>
      <c r="W1010" s="260" t="s">
        <v>565</v>
      </c>
      <c r="X1010" s="259" t="s">
        <v>565</v>
      </c>
      <c r="Y1010" s="259" t="s">
        <v>565</v>
      </c>
      <c r="Z1010" s="259" t="s">
        <v>565</v>
      </c>
      <c r="AA1010" s="259" t="s">
        <v>565</v>
      </c>
      <c r="AB1010" s="259" t="s">
        <v>565</v>
      </c>
      <c r="AC1010" s="259" t="s">
        <v>565</v>
      </c>
      <c r="AD1010" s="259" t="s">
        <v>565</v>
      </c>
      <c r="AE1010" s="259" t="s">
        <v>565</v>
      </c>
      <c r="AF1010" s="259" t="s">
        <v>565</v>
      </c>
      <c r="AG1010" s="259" t="s">
        <v>565</v>
      </c>
      <c r="AH1010" s="259" t="s">
        <v>565</v>
      </c>
      <c r="AI1010" s="259" t="s">
        <v>565</v>
      </c>
      <c r="AJ1010" s="259" t="s">
        <v>565</v>
      </c>
      <c r="AK1010" s="259" t="s">
        <v>565</v>
      </c>
      <c r="AL1010" s="259" t="s">
        <v>565</v>
      </c>
      <c r="AM1010" s="259" t="s">
        <v>565</v>
      </c>
      <c r="AN1010" s="259" t="s">
        <v>565</v>
      </c>
      <c r="AO1010" s="259" t="s">
        <v>565</v>
      </c>
      <c r="AP1010" s="259" t="s">
        <v>565</v>
      </c>
      <c r="AQ1010" s="259" t="s">
        <v>565</v>
      </c>
      <c r="AR1010" s="259" t="s">
        <v>565</v>
      </c>
      <c r="AS1010" s="259" t="s">
        <v>565</v>
      </c>
      <c r="AT1010" s="259" t="s">
        <v>565</v>
      </c>
      <c r="AU1010" s="259" t="s">
        <v>565</v>
      </c>
      <c r="AV1010" s="259" t="s">
        <v>565</v>
      </c>
      <c r="AW1010" s="259" t="s">
        <v>565</v>
      </c>
      <c r="AX1010" s="259" t="s">
        <v>565</v>
      </c>
      <c r="AY1010" s="259" t="s">
        <v>565</v>
      </c>
      <c r="AZ1010" s="259" t="s">
        <v>565</v>
      </c>
      <c r="BA1010" s="259" t="s">
        <v>565</v>
      </c>
    </row>
    <row r="1011" spans="4:53">
      <c r="D1011" s="259" t="s">
        <v>565</v>
      </c>
      <c r="E1011" s="259" t="s">
        <v>565</v>
      </c>
      <c r="F1011" s="259" t="s">
        <v>565</v>
      </c>
      <c r="G1011" s="259" t="s">
        <v>565</v>
      </c>
      <c r="H1011" s="259" t="s">
        <v>565</v>
      </c>
      <c r="I1011" s="259" t="s">
        <v>565</v>
      </c>
      <c r="J1011" s="259" t="s">
        <v>565</v>
      </c>
      <c r="K1011" s="259" t="s">
        <v>565</v>
      </c>
      <c r="L1011" s="259" t="s">
        <v>565</v>
      </c>
      <c r="M1011" s="259" t="s">
        <v>565</v>
      </c>
      <c r="N1011" s="259" t="s">
        <v>565</v>
      </c>
      <c r="O1011" s="259" t="s">
        <v>565</v>
      </c>
      <c r="P1011" s="259" t="s">
        <v>565</v>
      </c>
      <c r="Q1011" s="259" t="s">
        <v>565</v>
      </c>
      <c r="R1011" s="259" t="s">
        <v>565</v>
      </c>
      <c r="S1011" s="259" t="s">
        <v>565</v>
      </c>
      <c r="T1011" s="259" t="s">
        <v>565</v>
      </c>
      <c r="U1011" s="259" t="s">
        <v>565</v>
      </c>
      <c r="V1011" s="260" t="s">
        <v>565</v>
      </c>
      <c r="W1011" s="260" t="s">
        <v>565</v>
      </c>
      <c r="X1011" s="259" t="s">
        <v>565</v>
      </c>
      <c r="Y1011" s="259" t="s">
        <v>565</v>
      </c>
      <c r="Z1011" s="259" t="s">
        <v>565</v>
      </c>
      <c r="AA1011" s="259" t="s">
        <v>565</v>
      </c>
      <c r="AB1011" s="259" t="s">
        <v>565</v>
      </c>
      <c r="AC1011" s="259" t="s">
        <v>565</v>
      </c>
      <c r="AD1011" s="259" t="s">
        <v>565</v>
      </c>
      <c r="AE1011" s="259" t="s">
        <v>565</v>
      </c>
      <c r="AF1011" s="259" t="s">
        <v>565</v>
      </c>
      <c r="AG1011" s="259" t="s">
        <v>565</v>
      </c>
      <c r="AH1011" s="259" t="s">
        <v>565</v>
      </c>
      <c r="AI1011" s="259" t="s">
        <v>565</v>
      </c>
      <c r="AJ1011" s="259" t="s">
        <v>565</v>
      </c>
      <c r="AK1011" s="259" t="s">
        <v>565</v>
      </c>
      <c r="AL1011" s="259" t="s">
        <v>565</v>
      </c>
      <c r="AM1011" s="259" t="s">
        <v>565</v>
      </c>
      <c r="AN1011" s="259" t="s">
        <v>565</v>
      </c>
      <c r="AO1011" s="259" t="s">
        <v>565</v>
      </c>
      <c r="AP1011" s="259" t="s">
        <v>565</v>
      </c>
      <c r="AQ1011" s="259" t="s">
        <v>565</v>
      </c>
      <c r="AR1011" s="259" t="s">
        <v>565</v>
      </c>
      <c r="AS1011" s="259" t="s">
        <v>565</v>
      </c>
      <c r="AT1011" s="259" t="s">
        <v>565</v>
      </c>
      <c r="AU1011" s="259" t="s">
        <v>565</v>
      </c>
      <c r="AV1011" s="259" t="s">
        <v>565</v>
      </c>
      <c r="AW1011" s="259" t="s">
        <v>565</v>
      </c>
      <c r="AX1011" s="259" t="s">
        <v>565</v>
      </c>
      <c r="AY1011" s="259" t="s">
        <v>565</v>
      </c>
      <c r="AZ1011" s="259" t="s">
        <v>565</v>
      </c>
      <c r="BA1011" s="259" t="s">
        <v>565</v>
      </c>
    </row>
    <row r="1012" spans="4:53">
      <c r="D1012" s="259" t="s">
        <v>565</v>
      </c>
      <c r="E1012" s="259" t="s">
        <v>565</v>
      </c>
      <c r="F1012" s="259" t="s">
        <v>565</v>
      </c>
      <c r="G1012" s="259" t="s">
        <v>565</v>
      </c>
      <c r="H1012" s="259" t="s">
        <v>565</v>
      </c>
      <c r="I1012" s="259" t="s">
        <v>565</v>
      </c>
      <c r="J1012" s="259" t="s">
        <v>565</v>
      </c>
      <c r="K1012" s="259" t="s">
        <v>565</v>
      </c>
      <c r="L1012" s="259" t="s">
        <v>565</v>
      </c>
      <c r="M1012" s="259" t="s">
        <v>565</v>
      </c>
      <c r="N1012" s="259" t="s">
        <v>565</v>
      </c>
      <c r="O1012" s="259" t="s">
        <v>565</v>
      </c>
      <c r="P1012" s="259" t="s">
        <v>565</v>
      </c>
      <c r="Q1012" s="259" t="s">
        <v>565</v>
      </c>
      <c r="R1012" s="259" t="s">
        <v>565</v>
      </c>
      <c r="S1012" s="259" t="s">
        <v>565</v>
      </c>
      <c r="T1012" s="259" t="s">
        <v>565</v>
      </c>
      <c r="U1012" s="259" t="s">
        <v>565</v>
      </c>
      <c r="V1012" s="260" t="s">
        <v>565</v>
      </c>
      <c r="W1012" s="260" t="s">
        <v>565</v>
      </c>
      <c r="X1012" s="259" t="s">
        <v>565</v>
      </c>
      <c r="Y1012" s="259" t="s">
        <v>565</v>
      </c>
      <c r="Z1012" s="259" t="s">
        <v>565</v>
      </c>
      <c r="AA1012" s="259" t="s">
        <v>565</v>
      </c>
      <c r="AB1012" s="259" t="s">
        <v>565</v>
      </c>
      <c r="AC1012" s="259" t="s">
        <v>565</v>
      </c>
      <c r="AD1012" s="259" t="s">
        <v>565</v>
      </c>
      <c r="AE1012" s="259" t="s">
        <v>565</v>
      </c>
      <c r="AF1012" s="259" t="s">
        <v>565</v>
      </c>
      <c r="AG1012" s="259" t="s">
        <v>565</v>
      </c>
      <c r="AH1012" s="259" t="s">
        <v>565</v>
      </c>
      <c r="AI1012" s="259" t="s">
        <v>565</v>
      </c>
      <c r="AJ1012" s="259" t="s">
        <v>565</v>
      </c>
      <c r="AK1012" s="259" t="s">
        <v>565</v>
      </c>
      <c r="AL1012" s="259" t="s">
        <v>565</v>
      </c>
      <c r="AM1012" s="259" t="s">
        <v>565</v>
      </c>
      <c r="AN1012" s="259" t="s">
        <v>565</v>
      </c>
      <c r="AO1012" s="259" t="s">
        <v>565</v>
      </c>
      <c r="AP1012" s="259" t="s">
        <v>565</v>
      </c>
      <c r="AQ1012" s="259" t="s">
        <v>565</v>
      </c>
      <c r="AR1012" s="259" t="s">
        <v>565</v>
      </c>
      <c r="AS1012" s="259" t="s">
        <v>565</v>
      </c>
      <c r="AT1012" s="259" t="s">
        <v>565</v>
      </c>
      <c r="AU1012" s="259" t="s">
        <v>565</v>
      </c>
      <c r="AV1012" s="259" t="s">
        <v>565</v>
      </c>
      <c r="AW1012" s="259" t="s">
        <v>565</v>
      </c>
      <c r="AX1012" s="259" t="s">
        <v>565</v>
      </c>
      <c r="AY1012" s="259" t="s">
        <v>565</v>
      </c>
      <c r="AZ1012" s="259" t="s">
        <v>565</v>
      </c>
      <c r="BA1012" s="259" t="s">
        <v>565</v>
      </c>
    </row>
    <row r="1013" spans="4:53">
      <c r="D1013" s="259" t="s">
        <v>565</v>
      </c>
      <c r="E1013" s="259" t="s">
        <v>565</v>
      </c>
      <c r="F1013" s="259" t="s">
        <v>565</v>
      </c>
      <c r="G1013" s="259" t="s">
        <v>565</v>
      </c>
      <c r="H1013" s="259" t="s">
        <v>565</v>
      </c>
      <c r="I1013" s="259" t="s">
        <v>565</v>
      </c>
      <c r="J1013" s="259" t="s">
        <v>565</v>
      </c>
      <c r="K1013" s="259" t="s">
        <v>565</v>
      </c>
      <c r="L1013" s="259" t="s">
        <v>565</v>
      </c>
      <c r="M1013" s="259" t="s">
        <v>565</v>
      </c>
      <c r="N1013" s="259" t="s">
        <v>565</v>
      </c>
      <c r="O1013" s="259" t="s">
        <v>565</v>
      </c>
      <c r="P1013" s="259" t="s">
        <v>565</v>
      </c>
      <c r="Q1013" s="259" t="s">
        <v>565</v>
      </c>
      <c r="R1013" s="259" t="s">
        <v>565</v>
      </c>
      <c r="S1013" s="259" t="s">
        <v>565</v>
      </c>
      <c r="T1013" s="259" t="s">
        <v>565</v>
      </c>
      <c r="U1013" s="259" t="s">
        <v>565</v>
      </c>
      <c r="V1013" s="260" t="s">
        <v>565</v>
      </c>
      <c r="W1013" s="260" t="s">
        <v>565</v>
      </c>
      <c r="X1013" s="259" t="s">
        <v>565</v>
      </c>
      <c r="Y1013" s="259" t="s">
        <v>565</v>
      </c>
      <c r="Z1013" s="259" t="s">
        <v>565</v>
      </c>
      <c r="AA1013" s="259" t="s">
        <v>565</v>
      </c>
      <c r="AB1013" s="259" t="s">
        <v>565</v>
      </c>
      <c r="AC1013" s="259" t="s">
        <v>565</v>
      </c>
      <c r="AD1013" s="259" t="s">
        <v>565</v>
      </c>
      <c r="AE1013" s="259" t="s">
        <v>565</v>
      </c>
      <c r="AF1013" s="259" t="s">
        <v>565</v>
      </c>
      <c r="AG1013" s="259" t="s">
        <v>565</v>
      </c>
      <c r="AH1013" s="259" t="s">
        <v>565</v>
      </c>
      <c r="AI1013" s="259" t="s">
        <v>565</v>
      </c>
      <c r="AJ1013" s="259" t="s">
        <v>565</v>
      </c>
      <c r="AK1013" s="259" t="s">
        <v>565</v>
      </c>
      <c r="AL1013" s="259" t="s">
        <v>565</v>
      </c>
      <c r="AM1013" s="259" t="s">
        <v>565</v>
      </c>
      <c r="AN1013" s="259" t="s">
        <v>565</v>
      </c>
      <c r="AO1013" s="259" t="s">
        <v>565</v>
      </c>
      <c r="AP1013" s="259" t="s">
        <v>565</v>
      </c>
      <c r="AQ1013" s="259" t="s">
        <v>565</v>
      </c>
      <c r="AR1013" s="259" t="s">
        <v>565</v>
      </c>
      <c r="AS1013" s="259" t="s">
        <v>565</v>
      </c>
      <c r="AT1013" s="259" t="s">
        <v>565</v>
      </c>
      <c r="AU1013" s="259" t="s">
        <v>565</v>
      </c>
      <c r="AV1013" s="259" t="s">
        <v>565</v>
      </c>
      <c r="AW1013" s="259" t="s">
        <v>565</v>
      </c>
      <c r="AX1013" s="259" t="s">
        <v>565</v>
      </c>
      <c r="AY1013" s="259" t="s">
        <v>565</v>
      </c>
      <c r="AZ1013" s="259" t="s">
        <v>565</v>
      </c>
      <c r="BA1013" s="259" t="s">
        <v>565</v>
      </c>
    </row>
    <row r="1014" spans="4:53">
      <c r="D1014" s="259" t="s">
        <v>565</v>
      </c>
      <c r="E1014" s="259" t="s">
        <v>565</v>
      </c>
      <c r="F1014" s="259" t="s">
        <v>565</v>
      </c>
      <c r="G1014" s="259" t="s">
        <v>565</v>
      </c>
      <c r="H1014" s="259" t="s">
        <v>565</v>
      </c>
      <c r="I1014" s="259" t="s">
        <v>565</v>
      </c>
      <c r="J1014" s="259" t="s">
        <v>565</v>
      </c>
      <c r="K1014" s="259" t="s">
        <v>565</v>
      </c>
      <c r="L1014" s="259" t="s">
        <v>565</v>
      </c>
      <c r="M1014" s="259" t="s">
        <v>565</v>
      </c>
      <c r="N1014" s="259" t="s">
        <v>565</v>
      </c>
      <c r="O1014" s="259" t="s">
        <v>565</v>
      </c>
      <c r="P1014" s="259" t="s">
        <v>565</v>
      </c>
      <c r="Q1014" s="259" t="s">
        <v>565</v>
      </c>
      <c r="R1014" s="259" t="s">
        <v>565</v>
      </c>
      <c r="S1014" s="259" t="s">
        <v>565</v>
      </c>
      <c r="T1014" s="259" t="s">
        <v>565</v>
      </c>
      <c r="U1014" s="259" t="s">
        <v>565</v>
      </c>
      <c r="V1014" s="260" t="s">
        <v>565</v>
      </c>
      <c r="W1014" s="260" t="s">
        <v>565</v>
      </c>
      <c r="X1014" s="259" t="s">
        <v>565</v>
      </c>
      <c r="Y1014" s="259" t="s">
        <v>565</v>
      </c>
      <c r="Z1014" s="259" t="s">
        <v>565</v>
      </c>
      <c r="AA1014" s="259" t="s">
        <v>565</v>
      </c>
      <c r="AB1014" s="259" t="s">
        <v>565</v>
      </c>
      <c r="AC1014" s="259" t="s">
        <v>565</v>
      </c>
      <c r="AD1014" s="259" t="s">
        <v>565</v>
      </c>
      <c r="AE1014" s="259" t="s">
        <v>565</v>
      </c>
      <c r="AF1014" s="259" t="s">
        <v>565</v>
      </c>
      <c r="AG1014" s="259" t="s">
        <v>565</v>
      </c>
      <c r="AH1014" s="259" t="s">
        <v>565</v>
      </c>
      <c r="AI1014" s="259" t="s">
        <v>565</v>
      </c>
      <c r="AJ1014" s="259" t="s">
        <v>565</v>
      </c>
      <c r="AK1014" s="259" t="s">
        <v>565</v>
      </c>
      <c r="AL1014" s="259" t="s">
        <v>565</v>
      </c>
      <c r="AM1014" s="259" t="s">
        <v>565</v>
      </c>
      <c r="AN1014" s="259" t="s">
        <v>565</v>
      </c>
      <c r="AO1014" s="259" t="s">
        <v>565</v>
      </c>
      <c r="AP1014" s="259" t="s">
        <v>565</v>
      </c>
      <c r="AQ1014" s="259" t="s">
        <v>565</v>
      </c>
      <c r="AR1014" s="259" t="s">
        <v>565</v>
      </c>
      <c r="AS1014" s="259" t="s">
        <v>565</v>
      </c>
      <c r="AT1014" s="259" t="s">
        <v>565</v>
      </c>
      <c r="AU1014" s="259" t="s">
        <v>565</v>
      </c>
      <c r="AV1014" s="259" t="s">
        <v>565</v>
      </c>
      <c r="AW1014" s="259" t="s">
        <v>565</v>
      </c>
      <c r="AX1014" s="259" t="s">
        <v>565</v>
      </c>
      <c r="AY1014" s="259" t="s">
        <v>565</v>
      </c>
      <c r="AZ1014" s="259" t="s">
        <v>565</v>
      </c>
      <c r="BA1014" s="259" t="s">
        <v>565</v>
      </c>
    </row>
    <row r="1015" spans="4:53">
      <c r="D1015" s="259" t="s">
        <v>565</v>
      </c>
      <c r="E1015" s="259" t="s">
        <v>565</v>
      </c>
      <c r="F1015" s="259" t="s">
        <v>565</v>
      </c>
      <c r="G1015" s="259" t="s">
        <v>565</v>
      </c>
      <c r="H1015" s="259" t="s">
        <v>565</v>
      </c>
      <c r="I1015" s="259" t="s">
        <v>565</v>
      </c>
      <c r="J1015" s="259" t="s">
        <v>565</v>
      </c>
      <c r="K1015" s="259" t="s">
        <v>565</v>
      </c>
      <c r="L1015" s="259" t="s">
        <v>565</v>
      </c>
      <c r="M1015" s="259" t="s">
        <v>565</v>
      </c>
      <c r="N1015" s="259" t="s">
        <v>565</v>
      </c>
      <c r="O1015" s="259" t="s">
        <v>565</v>
      </c>
      <c r="P1015" s="259" t="s">
        <v>565</v>
      </c>
      <c r="Q1015" s="259" t="s">
        <v>565</v>
      </c>
      <c r="R1015" s="259" t="s">
        <v>565</v>
      </c>
      <c r="S1015" s="259" t="s">
        <v>565</v>
      </c>
      <c r="T1015" s="259" t="s">
        <v>565</v>
      </c>
      <c r="U1015" s="259" t="s">
        <v>565</v>
      </c>
      <c r="V1015" s="260" t="s">
        <v>565</v>
      </c>
      <c r="W1015" s="260" t="s">
        <v>565</v>
      </c>
      <c r="X1015" s="259" t="s">
        <v>565</v>
      </c>
      <c r="Y1015" s="259" t="s">
        <v>565</v>
      </c>
      <c r="Z1015" s="259" t="s">
        <v>565</v>
      </c>
      <c r="AA1015" s="259" t="s">
        <v>565</v>
      </c>
      <c r="AB1015" s="259" t="s">
        <v>565</v>
      </c>
      <c r="AC1015" s="259" t="s">
        <v>565</v>
      </c>
      <c r="AD1015" s="259" t="s">
        <v>565</v>
      </c>
      <c r="AE1015" s="259" t="s">
        <v>565</v>
      </c>
      <c r="AF1015" s="259" t="s">
        <v>565</v>
      </c>
      <c r="AG1015" s="259" t="s">
        <v>565</v>
      </c>
      <c r="AH1015" s="259" t="s">
        <v>565</v>
      </c>
      <c r="AI1015" s="259" t="s">
        <v>565</v>
      </c>
      <c r="AJ1015" s="259" t="s">
        <v>565</v>
      </c>
      <c r="AK1015" s="259" t="s">
        <v>565</v>
      </c>
      <c r="AL1015" s="259" t="s">
        <v>565</v>
      </c>
      <c r="AM1015" s="259" t="s">
        <v>565</v>
      </c>
      <c r="AN1015" s="259" t="s">
        <v>565</v>
      </c>
      <c r="AO1015" s="259" t="s">
        <v>565</v>
      </c>
      <c r="AP1015" s="259" t="s">
        <v>565</v>
      </c>
      <c r="AQ1015" s="259" t="s">
        <v>565</v>
      </c>
      <c r="AR1015" s="259" t="s">
        <v>565</v>
      </c>
      <c r="AS1015" s="259" t="s">
        <v>565</v>
      </c>
      <c r="AT1015" s="259" t="s">
        <v>565</v>
      </c>
      <c r="AU1015" s="259" t="s">
        <v>565</v>
      </c>
      <c r="AV1015" s="259" t="s">
        <v>565</v>
      </c>
      <c r="AW1015" s="259" t="s">
        <v>565</v>
      </c>
      <c r="AX1015" s="259" t="s">
        <v>565</v>
      </c>
      <c r="AY1015" s="259" t="s">
        <v>565</v>
      </c>
      <c r="AZ1015" s="259" t="s">
        <v>565</v>
      </c>
      <c r="BA1015" s="259" t="s">
        <v>565</v>
      </c>
    </row>
    <row r="1016" spans="4:53">
      <c r="D1016" s="259" t="s">
        <v>565</v>
      </c>
      <c r="E1016" s="259" t="s">
        <v>565</v>
      </c>
      <c r="F1016" s="259" t="s">
        <v>565</v>
      </c>
      <c r="G1016" s="259" t="s">
        <v>565</v>
      </c>
      <c r="H1016" s="259" t="s">
        <v>565</v>
      </c>
      <c r="I1016" s="259" t="s">
        <v>565</v>
      </c>
      <c r="J1016" s="259" t="s">
        <v>565</v>
      </c>
      <c r="K1016" s="259" t="s">
        <v>565</v>
      </c>
      <c r="L1016" s="259" t="s">
        <v>565</v>
      </c>
      <c r="M1016" s="259" t="s">
        <v>565</v>
      </c>
      <c r="N1016" s="259" t="s">
        <v>565</v>
      </c>
      <c r="O1016" s="259" t="s">
        <v>565</v>
      </c>
      <c r="P1016" s="259" t="s">
        <v>565</v>
      </c>
      <c r="Q1016" s="259" t="s">
        <v>565</v>
      </c>
      <c r="R1016" s="259" t="s">
        <v>565</v>
      </c>
      <c r="S1016" s="259" t="s">
        <v>565</v>
      </c>
      <c r="T1016" s="259" t="s">
        <v>565</v>
      </c>
      <c r="U1016" s="259" t="s">
        <v>565</v>
      </c>
      <c r="V1016" s="260" t="s">
        <v>565</v>
      </c>
      <c r="W1016" s="260" t="s">
        <v>565</v>
      </c>
      <c r="X1016" s="259" t="s">
        <v>565</v>
      </c>
      <c r="Y1016" s="259" t="s">
        <v>565</v>
      </c>
      <c r="Z1016" s="259" t="s">
        <v>565</v>
      </c>
      <c r="AA1016" s="259" t="s">
        <v>565</v>
      </c>
      <c r="AB1016" s="259" t="s">
        <v>565</v>
      </c>
      <c r="AC1016" s="259" t="s">
        <v>565</v>
      </c>
      <c r="AD1016" s="259" t="s">
        <v>565</v>
      </c>
      <c r="AE1016" s="259" t="s">
        <v>565</v>
      </c>
      <c r="AF1016" s="259" t="s">
        <v>565</v>
      </c>
      <c r="AG1016" s="259" t="s">
        <v>565</v>
      </c>
      <c r="AH1016" s="259" t="s">
        <v>565</v>
      </c>
      <c r="AI1016" s="259" t="s">
        <v>565</v>
      </c>
      <c r="AJ1016" s="259" t="s">
        <v>565</v>
      </c>
      <c r="AK1016" s="259" t="s">
        <v>565</v>
      </c>
      <c r="AL1016" s="259" t="s">
        <v>565</v>
      </c>
      <c r="AM1016" s="259" t="s">
        <v>565</v>
      </c>
      <c r="AN1016" s="259" t="s">
        <v>565</v>
      </c>
      <c r="AO1016" s="259" t="s">
        <v>565</v>
      </c>
      <c r="AP1016" s="259" t="s">
        <v>565</v>
      </c>
      <c r="AQ1016" s="259" t="s">
        <v>565</v>
      </c>
      <c r="AR1016" s="259" t="s">
        <v>565</v>
      </c>
      <c r="AS1016" s="259" t="s">
        <v>565</v>
      </c>
      <c r="AT1016" s="259" t="s">
        <v>565</v>
      </c>
      <c r="AU1016" s="259" t="s">
        <v>565</v>
      </c>
      <c r="AV1016" s="259" t="s">
        <v>565</v>
      </c>
      <c r="AW1016" s="259" t="s">
        <v>565</v>
      </c>
      <c r="AX1016" s="259" t="s">
        <v>565</v>
      </c>
      <c r="AY1016" s="259" t="s">
        <v>565</v>
      </c>
      <c r="AZ1016" s="259" t="s">
        <v>565</v>
      </c>
      <c r="BA1016" s="259" t="s">
        <v>565</v>
      </c>
    </row>
    <row r="1017" spans="4:53">
      <c r="D1017" s="259" t="s">
        <v>565</v>
      </c>
      <c r="E1017" s="259" t="s">
        <v>565</v>
      </c>
      <c r="F1017" s="259" t="s">
        <v>565</v>
      </c>
      <c r="G1017" s="259" t="s">
        <v>565</v>
      </c>
      <c r="H1017" s="259" t="s">
        <v>565</v>
      </c>
      <c r="I1017" s="259" t="s">
        <v>565</v>
      </c>
      <c r="J1017" s="259" t="s">
        <v>565</v>
      </c>
      <c r="K1017" s="259" t="s">
        <v>565</v>
      </c>
      <c r="L1017" s="259" t="s">
        <v>565</v>
      </c>
      <c r="M1017" s="259" t="s">
        <v>565</v>
      </c>
      <c r="N1017" s="259" t="s">
        <v>565</v>
      </c>
      <c r="O1017" s="259" t="s">
        <v>565</v>
      </c>
      <c r="P1017" s="259" t="s">
        <v>565</v>
      </c>
      <c r="Q1017" s="259" t="s">
        <v>565</v>
      </c>
      <c r="R1017" s="259" t="s">
        <v>565</v>
      </c>
      <c r="S1017" s="259" t="s">
        <v>565</v>
      </c>
      <c r="T1017" s="259" t="s">
        <v>565</v>
      </c>
      <c r="U1017" s="259" t="s">
        <v>565</v>
      </c>
      <c r="V1017" s="260" t="s">
        <v>565</v>
      </c>
      <c r="W1017" s="260" t="s">
        <v>565</v>
      </c>
      <c r="X1017" s="259" t="s">
        <v>565</v>
      </c>
      <c r="Y1017" s="259" t="s">
        <v>565</v>
      </c>
      <c r="Z1017" s="259" t="s">
        <v>565</v>
      </c>
      <c r="AA1017" s="259" t="s">
        <v>565</v>
      </c>
      <c r="AB1017" s="259" t="s">
        <v>565</v>
      </c>
      <c r="AC1017" s="259" t="s">
        <v>565</v>
      </c>
      <c r="AD1017" s="259" t="s">
        <v>565</v>
      </c>
      <c r="AE1017" s="259" t="s">
        <v>565</v>
      </c>
      <c r="AF1017" s="259" t="s">
        <v>565</v>
      </c>
      <c r="AG1017" s="259" t="s">
        <v>565</v>
      </c>
      <c r="AH1017" s="259" t="s">
        <v>565</v>
      </c>
      <c r="AI1017" s="259" t="s">
        <v>565</v>
      </c>
      <c r="AJ1017" s="259" t="s">
        <v>565</v>
      </c>
      <c r="AK1017" s="259" t="s">
        <v>565</v>
      </c>
      <c r="AL1017" s="259" t="s">
        <v>565</v>
      </c>
      <c r="AM1017" s="259" t="s">
        <v>565</v>
      </c>
      <c r="AN1017" s="259" t="s">
        <v>565</v>
      </c>
      <c r="AO1017" s="259" t="s">
        <v>565</v>
      </c>
      <c r="AP1017" s="259" t="s">
        <v>565</v>
      </c>
      <c r="AQ1017" s="259" t="s">
        <v>565</v>
      </c>
      <c r="AR1017" s="259" t="s">
        <v>565</v>
      </c>
      <c r="AS1017" s="259" t="s">
        <v>565</v>
      </c>
      <c r="AT1017" s="259" t="s">
        <v>565</v>
      </c>
      <c r="AU1017" s="259" t="s">
        <v>565</v>
      </c>
      <c r="AV1017" s="259" t="s">
        <v>565</v>
      </c>
      <c r="AW1017" s="259" t="s">
        <v>565</v>
      </c>
      <c r="AX1017" s="259" t="s">
        <v>565</v>
      </c>
      <c r="AY1017" s="259" t="s">
        <v>565</v>
      </c>
      <c r="AZ1017" s="259" t="s">
        <v>565</v>
      </c>
      <c r="BA1017" s="259" t="s">
        <v>565</v>
      </c>
    </row>
    <row r="1018" spans="4:53">
      <c r="D1018" s="259" t="s">
        <v>565</v>
      </c>
      <c r="E1018" s="259" t="s">
        <v>565</v>
      </c>
      <c r="F1018" s="259" t="s">
        <v>565</v>
      </c>
      <c r="G1018" s="259" t="s">
        <v>565</v>
      </c>
      <c r="H1018" s="259" t="s">
        <v>565</v>
      </c>
      <c r="I1018" s="259" t="s">
        <v>565</v>
      </c>
      <c r="J1018" s="259" t="s">
        <v>565</v>
      </c>
      <c r="K1018" s="259" t="s">
        <v>565</v>
      </c>
      <c r="L1018" s="259" t="s">
        <v>565</v>
      </c>
      <c r="M1018" s="259" t="s">
        <v>565</v>
      </c>
      <c r="N1018" s="259" t="s">
        <v>565</v>
      </c>
      <c r="O1018" s="259" t="s">
        <v>565</v>
      </c>
      <c r="P1018" s="259" t="s">
        <v>565</v>
      </c>
      <c r="Q1018" s="259" t="s">
        <v>565</v>
      </c>
      <c r="R1018" s="259" t="s">
        <v>565</v>
      </c>
      <c r="S1018" s="259" t="s">
        <v>565</v>
      </c>
      <c r="T1018" s="259" t="s">
        <v>565</v>
      </c>
      <c r="U1018" s="259" t="s">
        <v>565</v>
      </c>
      <c r="V1018" s="260" t="s">
        <v>565</v>
      </c>
      <c r="W1018" s="260" t="s">
        <v>565</v>
      </c>
      <c r="X1018" s="259" t="s">
        <v>565</v>
      </c>
      <c r="Y1018" s="259" t="s">
        <v>565</v>
      </c>
      <c r="Z1018" s="259" t="s">
        <v>565</v>
      </c>
      <c r="AA1018" s="259" t="s">
        <v>565</v>
      </c>
      <c r="AB1018" s="259" t="s">
        <v>565</v>
      </c>
      <c r="AC1018" s="259" t="s">
        <v>565</v>
      </c>
      <c r="AD1018" s="259" t="s">
        <v>565</v>
      </c>
      <c r="AE1018" s="259" t="s">
        <v>565</v>
      </c>
      <c r="AF1018" s="259" t="s">
        <v>565</v>
      </c>
      <c r="AG1018" s="259" t="s">
        <v>565</v>
      </c>
      <c r="AH1018" s="259" t="s">
        <v>565</v>
      </c>
      <c r="AI1018" s="259" t="s">
        <v>565</v>
      </c>
      <c r="AJ1018" s="259" t="s">
        <v>565</v>
      </c>
      <c r="AK1018" s="259" t="s">
        <v>565</v>
      </c>
      <c r="AL1018" s="259" t="s">
        <v>565</v>
      </c>
      <c r="AM1018" s="259" t="s">
        <v>565</v>
      </c>
      <c r="AN1018" s="259" t="s">
        <v>565</v>
      </c>
      <c r="AO1018" s="259" t="s">
        <v>565</v>
      </c>
      <c r="AP1018" s="259" t="s">
        <v>565</v>
      </c>
      <c r="AQ1018" s="259" t="s">
        <v>565</v>
      </c>
      <c r="AR1018" s="259" t="s">
        <v>565</v>
      </c>
      <c r="AS1018" s="259" t="s">
        <v>565</v>
      </c>
      <c r="AT1018" s="259" t="s">
        <v>565</v>
      </c>
      <c r="AU1018" s="259" t="s">
        <v>565</v>
      </c>
      <c r="AV1018" s="259" t="s">
        <v>565</v>
      </c>
      <c r="AW1018" s="259" t="s">
        <v>565</v>
      </c>
      <c r="AX1018" s="259" t="s">
        <v>565</v>
      </c>
      <c r="AY1018" s="259" t="s">
        <v>565</v>
      </c>
      <c r="AZ1018" s="259" t="s">
        <v>565</v>
      </c>
      <c r="BA1018" s="259" t="s">
        <v>565</v>
      </c>
    </row>
    <row r="1019" spans="4:53">
      <c r="D1019" s="259" t="s">
        <v>565</v>
      </c>
      <c r="E1019" s="259" t="s">
        <v>565</v>
      </c>
      <c r="F1019" s="259" t="s">
        <v>565</v>
      </c>
      <c r="G1019" s="259" t="s">
        <v>565</v>
      </c>
      <c r="H1019" s="259" t="s">
        <v>565</v>
      </c>
      <c r="I1019" s="259" t="s">
        <v>565</v>
      </c>
      <c r="J1019" s="259" t="s">
        <v>565</v>
      </c>
      <c r="K1019" s="259" t="s">
        <v>565</v>
      </c>
      <c r="L1019" s="259" t="s">
        <v>565</v>
      </c>
      <c r="M1019" s="259" t="s">
        <v>565</v>
      </c>
      <c r="N1019" s="259" t="s">
        <v>565</v>
      </c>
      <c r="O1019" s="259" t="s">
        <v>565</v>
      </c>
      <c r="P1019" s="259" t="s">
        <v>565</v>
      </c>
      <c r="Q1019" s="259" t="s">
        <v>565</v>
      </c>
      <c r="R1019" s="259" t="s">
        <v>565</v>
      </c>
      <c r="S1019" s="259" t="s">
        <v>565</v>
      </c>
      <c r="T1019" s="259" t="s">
        <v>565</v>
      </c>
      <c r="U1019" s="259" t="s">
        <v>565</v>
      </c>
      <c r="V1019" s="260" t="s">
        <v>565</v>
      </c>
      <c r="W1019" s="260" t="s">
        <v>565</v>
      </c>
      <c r="X1019" s="259" t="s">
        <v>565</v>
      </c>
      <c r="Y1019" s="259" t="s">
        <v>565</v>
      </c>
      <c r="Z1019" s="259" t="s">
        <v>565</v>
      </c>
      <c r="AA1019" s="259" t="s">
        <v>565</v>
      </c>
      <c r="AB1019" s="259" t="s">
        <v>565</v>
      </c>
      <c r="AC1019" s="259" t="s">
        <v>565</v>
      </c>
      <c r="AD1019" s="259" t="s">
        <v>565</v>
      </c>
      <c r="AE1019" s="259" t="s">
        <v>565</v>
      </c>
      <c r="AF1019" s="259" t="s">
        <v>565</v>
      </c>
      <c r="AG1019" s="259" t="s">
        <v>565</v>
      </c>
      <c r="AH1019" s="259" t="s">
        <v>565</v>
      </c>
      <c r="AI1019" s="259" t="s">
        <v>565</v>
      </c>
      <c r="AJ1019" s="259" t="s">
        <v>565</v>
      </c>
      <c r="AK1019" s="259" t="s">
        <v>565</v>
      </c>
      <c r="AL1019" s="259" t="s">
        <v>565</v>
      </c>
      <c r="AM1019" s="259" t="s">
        <v>565</v>
      </c>
      <c r="AN1019" s="259" t="s">
        <v>565</v>
      </c>
      <c r="AO1019" s="259" t="s">
        <v>565</v>
      </c>
      <c r="AP1019" s="259" t="s">
        <v>565</v>
      </c>
      <c r="AQ1019" s="259" t="s">
        <v>565</v>
      </c>
      <c r="AR1019" s="259" t="s">
        <v>565</v>
      </c>
      <c r="AS1019" s="259" t="s">
        <v>565</v>
      </c>
      <c r="AT1019" s="259" t="s">
        <v>565</v>
      </c>
      <c r="AU1019" s="259" t="s">
        <v>565</v>
      </c>
      <c r="AV1019" s="259" t="s">
        <v>565</v>
      </c>
      <c r="AW1019" s="259" t="s">
        <v>565</v>
      </c>
      <c r="AX1019" s="259" t="s">
        <v>565</v>
      </c>
      <c r="AY1019" s="259" t="s">
        <v>565</v>
      </c>
      <c r="AZ1019" s="259" t="s">
        <v>565</v>
      </c>
      <c r="BA1019" s="259" t="s">
        <v>565</v>
      </c>
    </row>
    <row r="1020" spans="4:53">
      <c r="D1020" s="259" t="s">
        <v>565</v>
      </c>
      <c r="E1020" s="259" t="s">
        <v>565</v>
      </c>
      <c r="F1020" s="259" t="s">
        <v>565</v>
      </c>
      <c r="G1020" s="259" t="s">
        <v>565</v>
      </c>
      <c r="H1020" s="259" t="s">
        <v>565</v>
      </c>
      <c r="I1020" s="259" t="s">
        <v>565</v>
      </c>
      <c r="J1020" s="259" t="s">
        <v>565</v>
      </c>
      <c r="K1020" s="259" t="s">
        <v>565</v>
      </c>
      <c r="L1020" s="259" t="s">
        <v>565</v>
      </c>
      <c r="M1020" s="259" t="s">
        <v>565</v>
      </c>
      <c r="N1020" s="259" t="s">
        <v>565</v>
      </c>
      <c r="O1020" s="259" t="s">
        <v>565</v>
      </c>
      <c r="P1020" s="259" t="s">
        <v>565</v>
      </c>
      <c r="Q1020" s="259" t="s">
        <v>565</v>
      </c>
      <c r="R1020" s="259" t="s">
        <v>565</v>
      </c>
      <c r="S1020" s="259" t="s">
        <v>565</v>
      </c>
      <c r="T1020" s="259" t="s">
        <v>565</v>
      </c>
      <c r="U1020" s="259" t="s">
        <v>565</v>
      </c>
      <c r="V1020" s="260" t="s">
        <v>565</v>
      </c>
      <c r="W1020" s="260" t="s">
        <v>565</v>
      </c>
      <c r="X1020" s="259" t="s">
        <v>565</v>
      </c>
      <c r="Y1020" s="259" t="s">
        <v>565</v>
      </c>
      <c r="Z1020" s="259" t="s">
        <v>565</v>
      </c>
      <c r="AA1020" s="259" t="s">
        <v>565</v>
      </c>
      <c r="AB1020" s="259" t="s">
        <v>565</v>
      </c>
      <c r="AC1020" s="259" t="s">
        <v>565</v>
      </c>
      <c r="AD1020" s="259" t="s">
        <v>565</v>
      </c>
      <c r="AE1020" s="259" t="s">
        <v>565</v>
      </c>
      <c r="AF1020" s="259" t="s">
        <v>565</v>
      </c>
      <c r="AG1020" s="259" t="s">
        <v>565</v>
      </c>
      <c r="AH1020" s="259" t="s">
        <v>565</v>
      </c>
      <c r="AI1020" s="259" t="s">
        <v>565</v>
      </c>
      <c r="AJ1020" s="259" t="s">
        <v>565</v>
      </c>
      <c r="AK1020" s="259" t="s">
        <v>565</v>
      </c>
      <c r="AL1020" s="259" t="s">
        <v>565</v>
      </c>
      <c r="AM1020" s="259" t="s">
        <v>565</v>
      </c>
      <c r="AN1020" s="259" t="s">
        <v>565</v>
      </c>
      <c r="AO1020" s="259" t="s">
        <v>565</v>
      </c>
      <c r="AP1020" s="259" t="s">
        <v>565</v>
      </c>
      <c r="AQ1020" s="259" t="s">
        <v>565</v>
      </c>
      <c r="AR1020" s="259" t="s">
        <v>565</v>
      </c>
      <c r="AS1020" s="259" t="s">
        <v>565</v>
      </c>
      <c r="AT1020" s="259" t="s">
        <v>565</v>
      </c>
      <c r="AU1020" s="259" t="s">
        <v>565</v>
      </c>
      <c r="AV1020" s="259" t="s">
        <v>565</v>
      </c>
      <c r="AW1020" s="259" t="s">
        <v>565</v>
      </c>
      <c r="AX1020" s="259" t="s">
        <v>565</v>
      </c>
      <c r="AY1020" s="259" t="s">
        <v>565</v>
      </c>
      <c r="AZ1020" s="259" t="s">
        <v>565</v>
      </c>
      <c r="BA1020" s="259" t="s">
        <v>565</v>
      </c>
    </row>
    <row r="1021" spans="4:53">
      <c r="D1021" s="259" t="s">
        <v>565</v>
      </c>
      <c r="E1021" s="259" t="s">
        <v>565</v>
      </c>
      <c r="F1021" s="259" t="s">
        <v>565</v>
      </c>
      <c r="G1021" s="259" t="s">
        <v>565</v>
      </c>
      <c r="H1021" s="259" t="s">
        <v>565</v>
      </c>
      <c r="I1021" s="259" t="s">
        <v>565</v>
      </c>
      <c r="J1021" s="259" t="s">
        <v>565</v>
      </c>
      <c r="K1021" s="259" t="s">
        <v>565</v>
      </c>
      <c r="L1021" s="259" t="s">
        <v>565</v>
      </c>
      <c r="M1021" s="259" t="s">
        <v>565</v>
      </c>
      <c r="N1021" s="259" t="s">
        <v>565</v>
      </c>
      <c r="O1021" s="259" t="s">
        <v>565</v>
      </c>
      <c r="P1021" s="259" t="s">
        <v>565</v>
      </c>
      <c r="Q1021" s="259" t="s">
        <v>565</v>
      </c>
      <c r="R1021" s="259" t="s">
        <v>565</v>
      </c>
      <c r="S1021" s="259" t="s">
        <v>565</v>
      </c>
      <c r="T1021" s="259" t="s">
        <v>565</v>
      </c>
      <c r="U1021" s="259" t="s">
        <v>565</v>
      </c>
      <c r="V1021" s="260" t="s">
        <v>565</v>
      </c>
      <c r="W1021" s="260" t="s">
        <v>565</v>
      </c>
      <c r="X1021" s="259" t="s">
        <v>565</v>
      </c>
      <c r="Y1021" s="259" t="s">
        <v>565</v>
      </c>
      <c r="Z1021" s="259" t="s">
        <v>565</v>
      </c>
      <c r="AA1021" s="259" t="s">
        <v>565</v>
      </c>
      <c r="AB1021" s="259" t="s">
        <v>565</v>
      </c>
      <c r="AC1021" s="259" t="s">
        <v>565</v>
      </c>
      <c r="AD1021" s="259" t="s">
        <v>565</v>
      </c>
      <c r="AE1021" s="259" t="s">
        <v>565</v>
      </c>
      <c r="AF1021" s="259" t="s">
        <v>565</v>
      </c>
      <c r="AG1021" s="259" t="s">
        <v>565</v>
      </c>
      <c r="AH1021" s="259" t="s">
        <v>565</v>
      </c>
      <c r="AI1021" s="259" t="s">
        <v>565</v>
      </c>
      <c r="AJ1021" s="259" t="s">
        <v>565</v>
      </c>
      <c r="AK1021" s="259" t="s">
        <v>565</v>
      </c>
      <c r="AL1021" s="259" t="s">
        <v>565</v>
      </c>
      <c r="AM1021" s="259" t="s">
        <v>565</v>
      </c>
      <c r="AN1021" s="259" t="s">
        <v>565</v>
      </c>
      <c r="AO1021" s="259" t="s">
        <v>565</v>
      </c>
      <c r="AP1021" s="259" t="s">
        <v>565</v>
      </c>
      <c r="AQ1021" s="259" t="s">
        <v>565</v>
      </c>
      <c r="AR1021" s="259" t="s">
        <v>565</v>
      </c>
      <c r="AS1021" s="259" t="s">
        <v>565</v>
      </c>
      <c r="AT1021" s="259" t="s">
        <v>565</v>
      </c>
      <c r="AU1021" s="259" t="s">
        <v>565</v>
      </c>
      <c r="AV1021" s="259" t="s">
        <v>565</v>
      </c>
      <c r="AW1021" s="259" t="s">
        <v>565</v>
      </c>
      <c r="AX1021" s="259" t="s">
        <v>565</v>
      </c>
      <c r="AY1021" s="259" t="s">
        <v>565</v>
      </c>
      <c r="AZ1021" s="259" t="s">
        <v>565</v>
      </c>
      <c r="BA1021" s="259" t="s">
        <v>565</v>
      </c>
    </row>
    <row r="1022" spans="4:53">
      <c r="D1022" s="259" t="s">
        <v>565</v>
      </c>
      <c r="E1022" s="259" t="s">
        <v>565</v>
      </c>
      <c r="F1022" s="259" t="s">
        <v>565</v>
      </c>
      <c r="G1022" s="259" t="s">
        <v>565</v>
      </c>
      <c r="H1022" s="259" t="s">
        <v>565</v>
      </c>
      <c r="I1022" s="259" t="s">
        <v>565</v>
      </c>
      <c r="J1022" s="259" t="s">
        <v>565</v>
      </c>
      <c r="K1022" s="259" t="s">
        <v>565</v>
      </c>
      <c r="L1022" s="259" t="s">
        <v>565</v>
      </c>
      <c r="M1022" s="259" t="s">
        <v>565</v>
      </c>
      <c r="N1022" s="259" t="s">
        <v>565</v>
      </c>
      <c r="O1022" s="259" t="s">
        <v>565</v>
      </c>
      <c r="P1022" s="259" t="s">
        <v>565</v>
      </c>
      <c r="Q1022" s="259" t="s">
        <v>565</v>
      </c>
      <c r="R1022" s="259" t="s">
        <v>565</v>
      </c>
      <c r="S1022" s="259" t="s">
        <v>565</v>
      </c>
      <c r="T1022" s="259" t="s">
        <v>565</v>
      </c>
      <c r="U1022" s="259" t="s">
        <v>565</v>
      </c>
      <c r="V1022" s="260" t="s">
        <v>565</v>
      </c>
      <c r="W1022" s="260" t="s">
        <v>565</v>
      </c>
      <c r="X1022" s="259" t="s">
        <v>565</v>
      </c>
      <c r="Y1022" s="259" t="s">
        <v>565</v>
      </c>
      <c r="Z1022" s="259" t="s">
        <v>565</v>
      </c>
      <c r="AA1022" s="259" t="s">
        <v>565</v>
      </c>
      <c r="AB1022" s="259" t="s">
        <v>565</v>
      </c>
      <c r="AC1022" s="259" t="s">
        <v>565</v>
      </c>
      <c r="AD1022" s="259" t="s">
        <v>565</v>
      </c>
      <c r="AE1022" s="259" t="s">
        <v>565</v>
      </c>
      <c r="AF1022" s="259" t="s">
        <v>565</v>
      </c>
      <c r="AG1022" s="259" t="s">
        <v>565</v>
      </c>
      <c r="AH1022" s="259" t="s">
        <v>565</v>
      </c>
      <c r="AI1022" s="259" t="s">
        <v>565</v>
      </c>
      <c r="AJ1022" s="259" t="s">
        <v>565</v>
      </c>
      <c r="AK1022" s="259" t="s">
        <v>565</v>
      </c>
      <c r="AL1022" s="259" t="s">
        <v>565</v>
      </c>
      <c r="AM1022" s="259" t="s">
        <v>565</v>
      </c>
      <c r="AN1022" s="259" t="s">
        <v>565</v>
      </c>
      <c r="AO1022" s="259" t="s">
        <v>565</v>
      </c>
      <c r="AP1022" s="259" t="s">
        <v>565</v>
      </c>
      <c r="AQ1022" s="259" t="s">
        <v>565</v>
      </c>
      <c r="AR1022" s="259" t="s">
        <v>565</v>
      </c>
      <c r="AS1022" s="259" t="s">
        <v>565</v>
      </c>
      <c r="AT1022" s="259" t="s">
        <v>565</v>
      </c>
      <c r="AU1022" s="259" t="s">
        <v>565</v>
      </c>
      <c r="AV1022" s="259" t="s">
        <v>565</v>
      </c>
      <c r="AW1022" s="259" t="s">
        <v>565</v>
      </c>
      <c r="AX1022" s="259" t="s">
        <v>565</v>
      </c>
      <c r="AY1022" s="259" t="s">
        <v>565</v>
      </c>
      <c r="AZ1022" s="259" t="s">
        <v>565</v>
      </c>
      <c r="BA1022" s="259" t="s">
        <v>565</v>
      </c>
    </row>
    <row r="1023" spans="4:53">
      <c r="D1023" s="259" t="s">
        <v>565</v>
      </c>
      <c r="E1023" s="259" t="s">
        <v>565</v>
      </c>
      <c r="F1023" s="259" t="s">
        <v>565</v>
      </c>
      <c r="G1023" s="259" t="s">
        <v>565</v>
      </c>
      <c r="H1023" s="259" t="s">
        <v>565</v>
      </c>
      <c r="I1023" s="259" t="s">
        <v>565</v>
      </c>
      <c r="J1023" s="259" t="s">
        <v>565</v>
      </c>
      <c r="K1023" s="259" t="s">
        <v>565</v>
      </c>
      <c r="L1023" s="259" t="s">
        <v>565</v>
      </c>
      <c r="M1023" s="259" t="s">
        <v>565</v>
      </c>
      <c r="N1023" s="259" t="s">
        <v>565</v>
      </c>
      <c r="O1023" s="259" t="s">
        <v>565</v>
      </c>
      <c r="P1023" s="259" t="s">
        <v>565</v>
      </c>
      <c r="Q1023" s="259" t="s">
        <v>565</v>
      </c>
      <c r="R1023" s="259" t="s">
        <v>565</v>
      </c>
      <c r="S1023" s="259" t="s">
        <v>565</v>
      </c>
      <c r="T1023" s="259" t="s">
        <v>565</v>
      </c>
      <c r="U1023" s="259" t="s">
        <v>565</v>
      </c>
      <c r="V1023" s="260" t="s">
        <v>565</v>
      </c>
      <c r="W1023" s="260" t="s">
        <v>565</v>
      </c>
      <c r="X1023" s="259" t="s">
        <v>565</v>
      </c>
      <c r="Y1023" s="259" t="s">
        <v>565</v>
      </c>
      <c r="Z1023" s="259" t="s">
        <v>565</v>
      </c>
      <c r="AA1023" s="259" t="s">
        <v>565</v>
      </c>
      <c r="AB1023" s="259" t="s">
        <v>565</v>
      </c>
      <c r="AC1023" s="259" t="s">
        <v>565</v>
      </c>
      <c r="AD1023" s="259" t="s">
        <v>565</v>
      </c>
      <c r="AE1023" s="259" t="s">
        <v>565</v>
      </c>
      <c r="AF1023" s="259" t="s">
        <v>565</v>
      </c>
      <c r="AG1023" s="259" t="s">
        <v>565</v>
      </c>
      <c r="AH1023" s="259" t="s">
        <v>565</v>
      </c>
      <c r="AI1023" s="259" t="s">
        <v>565</v>
      </c>
      <c r="AJ1023" s="259" t="s">
        <v>565</v>
      </c>
      <c r="AK1023" s="259" t="s">
        <v>565</v>
      </c>
      <c r="AL1023" s="259" t="s">
        <v>565</v>
      </c>
      <c r="AM1023" s="259" t="s">
        <v>565</v>
      </c>
      <c r="AN1023" s="259" t="s">
        <v>565</v>
      </c>
      <c r="AO1023" s="259" t="s">
        <v>565</v>
      </c>
      <c r="AP1023" s="259" t="s">
        <v>565</v>
      </c>
      <c r="AQ1023" s="259" t="s">
        <v>565</v>
      </c>
      <c r="AR1023" s="259" t="s">
        <v>565</v>
      </c>
      <c r="AS1023" s="259" t="s">
        <v>565</v>
      </c>
      <c r="AT1023" s="259" t="s">
        <v>565</v>
      </c>
      <c r="AU1023" s="259" t="s">
        <v>565</v>
      </c>
      <c r="AV1023" s="259" t="s">
        <v>565</v>
      </c>
      <c r="AW1023" s="259" t="s">
        <v>565</v>
      </c>
      <c r="AX1023" s="259" t="s">
        <v>565</v>
      </c>
      <c r="AY1023" s="259" t="s">
        <v>565</v>
      </c>
      <c r="AZ1023" s="259" t="s">
        <v>565</v>
      </c>
      <c r="BA1023" s="259" t="s">
        <v>565</v>
      </c>
    </row>
    <row r="1024" spans="4:53">
      <c r="D1024" s="259" t="s">
        <v>565</v>
      </c>
      <c r="E1024" s="259" t="s">
        <v>565</v>
      </c>
      <c r="F1024" s="259" t="s">
        <v>565</v>
      </c>
      <c r="G1024" s="259" t="s">
        <v>565</v>
      </c>
      <c r="H1024" s="259" t="s">
        <v>565</v>
      </c>
      <c r="I1024" s="259" t="s">
        <v>565</v>
      </c>
      <c r="J1024" s="259" t="s">
        <v>565</v>
      </c>
      <c r="K1024" s="259" t="s">
        <v>565</v>
      </c>
      <c r="L1024" s="259" t="s">
        <v>565</v>
      </c>
      <c r="M1024" s="259" t="s">
        <v>565</v>
      </c>
      <c r="N1024" s="259" t="s">
        <v>565</v>
      </c>
      <c r="O1024" s="259" t="s">
        <v>565</v>
      </c>
      <c r="P1024" s="259" t="s">
        <v>565</v>
      </c>
      <c r="Q1024" s="259" t="s">
        <v>565</v>
      </c>
      <c r="R1024" s="259" t="s">
        <v>565</v>
      </c>
      <c r="S1024" s="259" t="s">
        <v>565</v>
      </c>
      <c r="T1024" s="259" t="s">
        <v>565</v>
      </c>
      <c r="U1024" s="259" t="s">
        <v>565</v>
      </c>
      <c r="V1024" s="260" t="s">
        <v>565</v>
      </c>
      <c r="W1024" s="260" t="s">
        <v>565</v>
      </c>
      <c r="X1024" s="259" t="s">
        <v>565</v>
      </c>
      <c r="Y1024" s="259" t="s">
        <v>565</v>
      </c>
      <c r="Z1024" s="259" t="s">
        <v>565</v>
      </c>
      <c r="AA1024" s="259" t="s">
        <v>565</v>
      </c>
      <c r="AB1024" s="259" t="s">
        <v>565</v>
      </c>
      <c r="AC1024" s="259" t="s">
        <v>565</v>
      </c>
      <c r="AD1024" s="259" t="s">
        <v>565</v>
      </c>
      <c r="AE1024" s="259" t="s">
        <v>565</v>
      </c>
      <c r="AF1024" s="259" t="s">
        <v>565</v>
      </c>
      <c r="AG1024" s="259" t="s">
        <v>565</v>
      </c>
      <c r="AH1024" s="259" t="s">
        <v>565</v>
      </c>
      <c r="AI1024" s="259" t="s">
        <v>565</v>
      </c>
      <c r="AJ1024" s="259" t="s">
        <v>565</v>
      </c>
      <c r="AK1024" s="259" t="s">
        <v>565</v>
      </c>
      <c r="AL1024" s="259" t="s">
        <v>565</v>
      </c>
      <c r="AM1024" s="259" t="s">
        <v>565</v>
      </c>
      <c r="AN1024" s="259" t="s">
        <v>565</v>
      </c>
      <c r="AO1024" s="259" t="s">
        <v>565</v>
      </c>
      <c r="AP1024" s="259" t="s">
        <v>565</v>
      </c>
      <c r="AQ1024" s="259" t="s">
        <v>565</v>
      </c>
      <c r="AR1024" s="259" t="s">
        <v>565</v>
      </c>
      <c r="AS1024" s="259" t="s">
        <v>565</v>
      </c>
      <c r="AT1024" s="259" t="s">
        <v>565</v>
      </c>
      <c r="AU1024" s="259" t="s">
        <v>565</v>
      </c>
      <c r="AV1024" s="259" t="s">
        <v>565</v>
      </c>
      <c r="AW1024" s="259" t="s">
        <v>565</v>
      </c>
      <c r="AX1024" s="259" t="s">
        <v>565</v>
      </c>
      <c r="AY1024" s="259" t="s">
        <v>565</v>
      </c>
      <c r="AZ1024" s="259" t="s">
        <v>565</v>
      </c>
      <c r="BA1024" s="259" t="s">
        <v>565</v>
      </c>
    </row>
    <row r="1025" spans="4:53">
      <c r="D1025" s="259" t="s">
        <v>565</v>
      </c>
      <c r="E1025" s="259" t="s">
        <v>565</v>
      </c>
      <c r="F1025" s="259" t="s">
        <v>565</v>
      </c>
      <c r="G1025" s="259" t="s">
        <v>565</v>
      </c>
      <c r="H1025" s="259" t="s">
        <v>565</v>
      </c>
      <c r="I1025" s="259" t="s">
        <v>565</v>
      </c>
      <c r="J1025" s="259" t="s">
        <v>565</v>
      </c>
      <c r="K1025" s="259" t="s">
        <v>565</v>
      </c>
      <c r="L1025" s="259" t="s">
        <v>565</v>
      </c>
      <c r="M1025" s="259" t="s">
        <v>565</v>
      </c>
      <c r="N1025" s="259" t="s">
        <v>565</v>
      </c>
      <c r="O1025" s="259" t="s">
        <v>565</v>
      </c>
      <c r="P1025" s="259" t="s">
        <v>565</v>
      </c>
      <c r="Q1025" s="259" t="s">
        <v>565</v>
      </c>
      <c r="R1025" s="259" t="s">
        <v>565</v>
      </c>
      <c r="S1025" s="259" t="s">
        <v>565</v>
      </c>
      <c r="T1025" s="259" t="s">
        <v>565</v>
      </c>
      <c r="U1025" s="259" t="s">
        <v>565</v>
      </c>
      <c r="V1025" s="260" t="s">
        <v>565</v>
      </c>
      <c r="W1025" s="260" t="s">
        <v>565</v>
      </c>
      <c r="X1025" s="259" t="s">
        <v>565</v>
      </c>
      <c r="Y1025" s="259" t="s">
        <v>565</v>
      </c>
      <c r="Z1025" s="259" t="s">
        <v>565</v>
      </c>
      <c r="AA1025" s="259" t="s">
        <v>565</v>
      </c>
      <c r="AB1025" s="259" t="s">
        <v>565</v>
      </c>
      <c r="AC1025" s="259" t="s">
        <v>565</v>
      </c>
      <c r="AD1025" s="259" t="s">
        <v>565</v>
      </c>
      <c r="AE1025" s="259" t="s">
        <v>565</v>
      </c>
      <c r="AF1025" s="259" t="s">
        <v>565</v>
      </c>
      <c r="AG1025" s="259" t="s">
        <v>565</v>
      </c>
      <c r="AH1025" s="259" t="s">
        <v>565</v>
      </c>
      <c r="AI1025" s="259" t="s">
        <v>565</v>
      </c>
      <c r="AJ1025" s="259" t="s">
        <v>565</v>
      </c>
      <c r="AK1025" s="259" t="s">
        <v>565</v>
      </c>
      <c r="AL1025" s="259" t="s">
        <v>565</v>
      </c>
      <c r="AM1025" s="259" t="s">
        <v>565</v>
      </c>
      <c r="AN1025" s="259" t="s">
        <v>565</v>
      </c>
      <c r="AO1025" s="259" t="s">
        <v>565</v>
      </c>
      <c r="AP1025" s="259" t="s">
        <v>565</v>
      </c>
      <c r="AQ1025" s="259" t="s">
        <v>565</v>
      </c>
      <c r="AR1025" s="259" t="s">
        <v>565</v>
      </c>
      <c r="AS1025" s="259" t="s">
        <v>565</v>
      </c>
      <c r="AT1025" s="259" t="s">
        <v>565</v>
      </c>
      <c r="AU1025" s="259" t="s">
        <v>565</v>
      </c>
      <c r="AV1025" s="259" t="s">
        <v>565</v>
      </c>
      <c r="AW1025" s="259" t="s">
        <v>565</v>
      </c>
      <c r="AX1025" s="259" t="s">
        <v>565</v>
      </c>
      <c r="AY1025" s="259" t="s">
        <v>565</v>
      </c>
      <c r="AZ1025" s="259" t="s">
        <v>565</v>
      </c>
      <c r="BA1025" s="259" t="s">
        <v>565</v>
      </c>
    </row>
    <row r="1026" spans="4:53">
      <c r="D1026" s="259" t="s">
        <v>565</v>
      </c>
      <c r="E1026" s="259" t="s">
        <v>565</v>
      </c>
      <c r="F1026" s="259" t="s">
        <v>565</v>
      </c>
      <c r="G1026" s="259" t="s">
        <v>565</v>
      </c>
      <c r="H1026" s="259" t="s">
        <v>565</v>
      </c>
      <c r="I1026" s="259" t="s">
        <v>565</v>
      </c>
      <c r="J1026" s="259" t="s">
        <v>565</v>
      </c>
      <c r="K1026" s="259" t="s">
        <v>565</v>
      </c>
      <c r="L1026" s="259" t="s">
        <v>565</v>
      </c>
      <c r="M1026" s="259" t="s">
        <v>565</v>
      </c>
      <c r="N1026" s="259" t="s">
        <v>565</v>
      </c>
      <c r="O1026" s="259" t="s">
        <v>565</v>
      </c>
      <c r="P1026" s="259" t="s">
        <v>565</v>
      </c>
      <c r="Q1026" s="259" t="s">
        <v>565</v>
      </c>
      <c r="R1026" s="259" t="s">
        <v>565</v>
      </c>
      <c r="S1026" s="259" t="s">
        <v>565</v>
      </c>
      <c r="T1026" s="259" t="s">
        <v>565</v>
      </c>
      <c r="U1026" s="259" t="s">
        <v>565</v>
      </c>
      <c r="V1026" s="260" t="s">
        <v>565</v>
      </c>
      <c r="W1026" s="260" t="s">
        <v>565</v>
      </c>
      <c r="X1026" s="259" t="s">
        <v>565</v>
      </c>
      <c r="Y1026" s="259" t="s">
        <v>565</v>
      </c>
      <c r="Z1026" s="259" t="s">
        <v>565</v>
      </c>
      <c r="AA1026" s="259" t="s">
        <v>565</v>
      </c>
      <c r="AB1026" s="259" t="s">
        <v>565</v>
      </c>
      <c r="AC1026" s="259" t="s">
        <v>565</v>
      </c>
      <c r="AD1026" s="259" t="s">
        <v>565</v>
      </c>
      <c r="AE1026" s="259" t="s">
        <v>565</v>
      </c>
      <c r="AF1026" s="259" t="s">
        <v>565</v>
      </c>
      <c r="AG1026" s="259" t="s">
        <v>565</v>
      </c>
      <c r="AH1026" s="259" t="s">
        <v>565</v>
      </c>
      <c r="AI1026" s="259" t="s">
        <v>565</v>
      </c>
      <c r="AJ1026" s="259" t="s">
        <v>565</v>
      </c>
      <c r="AK1026" s="259" t="s">
        <v>565</v>
      </c>
      <c r="AL1026" s="259" t="s">
        <v>565</v>
      </c>
      <c r="AM1026" s="259" t="s">
        <v>565</v>
      </c>
      <c r="AN1026" s="259" t="s">
        <v>565</v>
      </c>
      <c r="AO1026" s="259" t="s">
        <v>565</v>
      </c>
      <c r="AP1026" s="259" t="s">
        <v>565</v>
      </c>
      <c r="AQ1026" s="259" t="s">
        <v>565</v>
      </c>
      <c r="AR1026" s="259" t="s">
        <v>565</v>
      </c>
      <c r="AS1026" s="259" t="s">
        <v>565</v>
      </c>
      <c r="AT1026" s="259" t="s">
        <v>565</v>
      </c>
      <c r="AU1026" s="259" t="s">
        <v>565</v>
      </c>
      <c r="AV1026" s="259" t="s">
        <v>565</v>
      </c>
      <c r="AW1026" s="259" t="s">
        <v>565</v>
      </c>
      <c r="AX1026" s="259" t="s">
        <v>565</v>
      </c>
      <c r="AY1026" s="259" t="s">
        <v>565</v>
      </c>
      <c r="AZ1026" s="259" t="s">
        <v>565</v>
      </c>
      <c r="BA1026" s="259" t="s">
        <v>565</v>
      </c>
    </row>
    <row r="1027" spans="4:53">
      <c r="D1027" s="259" t="s">
        <v>565</v>
      </c>
      <c r="E1027" s="259" t="s">
        <v>565</v>
      </c>
      <c r="F1027" s="259" t="s">
        <v>565</v>
      </c>
      <c r="G1027" s="259" t="s">
        <v>565</v>
      </c>
      <c r="H1027" s="259" t="s">
        <v>565</v>
      </c>
      <c r="I1027" s="259" t="s">
        <v>565</v>
      </c>
      <c r="J1027" s="259" t="s">
        <v>565</v>
      </c>
      <c r="K1027" s="259" t="s">
        <v>565</v>
      </c>
      <c r="L1027" s="259" t="s">
        <v>565</v>
      </c>
      <c r="M1027" s="259" t="s">
        <v>565</v>
      </c>
      <c r="N1027" s="259" t="s">
        <v>565</v>
      </c>
      <c r="O1027" s="259" t="s">
        <v>565</v>
      </c>
      <c r="P1027" s="259" t="s">
        <v>565</v>
      </c>
      <c r="Q1027" s="259" t="s">
        <v>565</v>
      </c>
      <c r="R1027" s="259" t="s">
        <v>565</v>
      </c>
      <c r="S1027" s="259" t="s">
        <v>565</v>
      </c>
      <c r="T1027" s="259" t="s">
        <v>565</v>
      </c>
      <c r="U1027" s="259" t="s">
        <v>565</v>
      </c>
      <c r="V1027" s="260" t="s">
        <v>565</v>
      </c>
      <c r="W1027" s="260" t="s">
        <v>565</v>
      </c>
      <c r="X1027" s="259" t="s">
        <v>565</v>
      </c>
      <c r="Y1027" s="259" t="s">
        <v>565</v>
      </c>
      <c r="Z1027" s="259" t="s">
        <v>565</v>
      </c>
      <c r="AA1027" s="259" t="s">
        <v>565</v>
      </c>
      <c r="AB1027" s="259" t="s">
        <v>565</v>
      </c>
      <c r="AC1027" s="259" t="s">
        <v>565</v>
      </c>
      <c r="AD1027" s="259" t="s">
        <v>565</v>
      </c>
      <c r="AE1027" s="259" t="s">
        <v>565</v>
      </c>
      <c r="AF1027" s="259" t="s">
        <v>565</v>
      </c>
      <c r="AG1027" s="259" t="s">
        <v>565</v>
      </c>
      <c r="AH1027" s="259" t="s">
        <v>565</v>
      </c>
      <c r="AI1027" s="259" t="s">
        <v>565</v>
      </c>
      <c r="AJ1027" s="259" t="s">
        <v>565</v>
      </c>
      <c r="AK1027" s="259" t="s">
        <v>565</v>
      </c>
      <c r="AL1027" s="259" t="s">
        <v>565</v>
      </c>
      <c r="AM1027" s="259" t="s">
        <v>565</v>
      </c>
      <c r="AN1027" s="259" t="s">
        <v>565</v>
      </c>
      <c r="AO1027" s="259" t="s">
        <v>565</v>
      </c>
      <c r="AP1027" s="259" t="s">
        <v>565</v>
      </c>
      <c r="AQ1027" s="259" t="s">
        <v>565</v>
      </c>
      <c r="AR1027" s="259" t="s">
        <v>565</v>
      </c>
      <c r="AS1027" s="259" t="s">
        <v>565</v>
      </c>
      <c r="AT1027" s="259" t="s">
        <v>565</v>
      </c>
      <c r="AU1027" s="259" t="s">
        <v>565</v>
      </c>
      <c r="AV1027" s="259" t="s">
        <v>565</v>
      </c>
      <c r="AW1027" s="259" t="s">
        <v>565</v>
      </c>
      <c r="AX1027" s="259" t="s">
        <v>565</v>
      </c>
      <c r="AY1027" s="259" t="s">
        <v>565</v>
      </c>
      <c r="AZ1027" s="259" t="s">
        <v>565</v>
      </c>
      <c r="BA1027" s="259" t="s">
        <v>565</v>
      </c>
    </row>
    <row r="1028" spans="4:53">
      <c r="D1028" s="259" t="s">
        <v>565</v>
      </c>
      <c r="E1028" s="259" t="s">
        <v>565</v>
      </c>
      <c r="F1028" s="259" t="s">
        <v>565</v>
      </c>
      <c r="G1028" s="259" t="s">
        <v>565</v>
      </c>
      <c r="H1028" s="259" t="s">
        <v>565</v>
      </c>
      <c r="I1028" s="259" t="s">
        <v>565</v>
      </c>
      <c r="J1028" s="259" t="s">
        <v>565</v>
      </c>
      <c r="K1028" s="259" t="s">
        <v>565</v>
      </c>
      <c r="L1028" s="259" t="s">
        <v>565</v>
      </c>
      <c r="M1028" s="259" t="s">
        <v>565</v>
      </c>
      <c r="N1028" s="259" t="s">
        <v>565</v>
      </c>
      <c r="O1028" s="259" t="s">
        <v>565</v>
      </c>
      <c r="P1028" s="259" t="s">
        <v>565</v>
      </c>
      <c r="Q1028" s="259" t="s">
        <v>565</v>
      </c>
      <c r="R1028" s="259" t="s">
        <v>565</v>
      </c>
      <c r="S1028" s="259" t="s">
        <v>565</v>
      </c>
      <c r="T1028" s="259" t="s">
        <v>565</v>
      </c>
      <c r="U1028" s="259" t="s">
        <v>565</v>
      </c>
      <c r="V1028" s="260" t="s">
        <v>565</v>
      </c>
      <c r="W1028" s="260" t="s">
        <v>565</v>
      </c>
      <c r="X1028" s="259" t="s">
        <v>565</v>
      </c>
      <c r="Y1028" s="259" t="s">
        <v>565</v>
      </c>
      <c r="Z1028" s="259" t="s">
        <v>565</v>
      </c>
      <c r="AA1028" s="259" t="s">
        <v>565</v>
      </c>
      <c r="AB1028" s="259" t="s">
        <v>565</v>
      </c>
      <c r="AC1028" s="259" t="s">
        <v>565</v>
      </c>
      <c r="AD1028" s="259" t="s">
        <v>565</v>
      </c>
      <c r="AE1028" s="259" t="s">
        <v>565</v>
      </c>
      <c r="AF1028" s="259" t="s">
        <v>565</v>
      </c>
      <c r="AG1028" s="259" t="s">
        <v>565</v>
      </c>
      <c r="AH1028" s="259" t="s">
        <v>565</v>
      </c>
      <c r="AI1028" s="259" t="s">
        <v>565</v>
      </c>
      <c r="AJ1028" s="259" t="s">
        <v>565</v>
      </c>
      <c r="AK1028" s="259" t="s">
        <v>565</v>
      </c>
      <c r="AL1028" s="259" t="s">
        <v>565</v>
      </c>
      <c r="AM1028" s="259" t="s">
        <v>565</v>
      </c>
      <c r="AN1028" s="259" t="s">
        <v>565</v>
      </c>
      <c r="AO1028" s="259" t="s">
        <v>565</v>
      </c>
      <c r="AP1028" s="259" t="s">
        <v>565</v>
      </c>
      <c r="AQ1028" s="259" t="s">
        <v>565</v>
      </c>
      <c r="AR1028" s="259" t="s">
        <v>565</v>
      </c>
      <c r="AS1028" s="259" t="s">
        <v>565</v>
      </c>
      <c r="AT1028" s="259" t="s">
        <v>565</v>
      </c>
      <c r="AU1028" s="259" t="s">
        <v>565</v>
      </c>
      <c r="AV1028" s="259" t="s">
        <v>565</v>
      </c>
      <c r="AW1028" s="259" t="s">
        <v>565</v>
      </c>
      <c r="AX1028" s="259" t="s">
        <v>565</v>
      </c>
      <c r="AY1028" s="259" t="s">
        <v>565</v>
      </c>
      <c r="AZ1028" s="259" t="s">
        <v>565</v>
      </c>
      <c r="BA1028" s="259" t="s">
        <v>565</v>
      </c>
    </row>
    <row r="1029" spans="4:53">
      <c r="D1029" s="259" t="s">
        <v>565</v>
      </c>
      <c r="E1029" s="259" t="s">
        <v>565</v>
      </c>
      <c r="F1029" s="259" t="s">
        <v>565</v>
      </c>
      <c r="G1029" s="259" t="s">
        <v>565</v>
      </c>
      <c r="H1029" s="259" t="s">
        <v>565</v>
      </c>
      <c r="I1029" s="259" t="s">
        <v>565</v>
      </c>
      <c r="J1029" s="259" t="s">
        <v>565</v>
      </c>
      <c r="K1029" s="259" t="s">
        <v>565</v>
      </c>
      <c r="L1029" s="259" t="s">
        <v>565</v>
      </c>
      <c r="M1029" s="259" t="s">
        <v>565</v>
      </c>
      <c r="N1029" s="259" t="s">
        <v>565</v>
      </c>
      <c r="O1029" s="259" t="s">
        <v>565</v>
      </c>
      <c r="P1029" s="259" t="s">
        <v>565</v>
      </c>
      <c r="Q1029" s="259" t="s">
        <v>565</v>
      </c>
      <c r="R1029" s="259" t="s">
        <v>565</v>
      </c>
      <c r="S1029" s="259" t="s">
        <v>565</v>
      </c>
      <c r="T1029" s="259" t="s">
        <v>565</v>
      </c>
      <c r="U1029" s="259" t="s">
        <v>565</v>
      </c>
      <c r="V1029" s="260" t="s">
        <v>565</v>
      </c>
      <c r="W1029" s="260" t="s">
        <v>565</v>
      </c>
      <c r="X1029" s="259" t="s">
        <v>565</v>
      </c>
      <c r="Y1029" s="259" t="s">
        <v>565</v>
      </c>
      <c r="Z1029" s="259" t="s">
        <v>565</v>
      </c>
      <c r="AA1029" s="259" t="s">
        <v>565</v>
      </c>
      <c r="AB1029" s="259" t="s">
        <v>565</v>
      </c>
      <c r="AC1029" s="259" t="s">
        <v>565</v>
      </c>
      <c r="AD1029" s="259" t="s">
        <v>565</v>
      </c>
      <c r="AE1029" s="259" t="s">
        <v>565</v>
      </c>
      <c r="AF1029" s="259" t="s">
        <v>565</v>
      </c>
      <c r="AG1029" s="259" t="s">
        <v>565</v>
      </c>
      <c r="AH1029" s="259" t="s">
        <v>565</v>
      </c>
      <c r="AI1029" s="259" t="s">
        <v>565</v>
      </c>
      <c r="AJ1029" s="259" t="s">
        <v>565</v>
      </c>
      <c r="AK1029" s="259" t="s">
        <v>565</v>
      </c>
      <c r="AL1029" s="259" t="s">
        <v>565</v>
      </c>
      <c r="AM1029" s="259" t="s">
        <v>565</v>
      </c>
      <c r="AN1029" s="259" t="s">
        <v>565</v>
      </c>
      <c r="AO1029" s="259" t="s">
        <v>565</v>
      </c>
      <c r="AP1029" s="259" t="s">
        <v>565</v>
      </c>
      <c r="AQ1029" s="259" t="s">
        <v>565</v>
      </c>
      <c r="AR1029" s="259" t="s">
        <v>565</v>
      </c>
      <c r="AS1029" s="259" t="s">
        <v>565</v>
      </c>
      <c r="AT1029" s="259" t="s">
        <v>565</v>
      </c>
      <c r="AU1029" s="259" t="s">
        <v>565</v>
      </c>
      <c r="AV1029" s="259" t="s">
        <v>565</v>
      </c>
      <c r="AW1029" s="259" t="s">
        <v>565</v>
      </c>
      <c r="AX1029" s="259" t="s">
        <v>565</v>
      </c>
      <c r="AY1029" s="259" t="s">
        <v>565</v>
      </c>
      <c r="AZ1029" s="259" t="s">
        <v>565</v>
      </c>
      <c r="BA1029" s="259" t="s">
        <v>565</v>
      </c>
    </row>
    <row r="1030" spans="4:53">
      <c r="D1030" s="259" t="s">
        <v>565</v>
      </c>
      <c r="E1030" s="259" t="s">
        <v>565</v>
      </c>
      <c r="F1030" s="259" t="s">
        <v>565</v>
      </c>
      <c r="G1030" s="259" t="s">
        <v>565</v>
      </c>
      <c r="H1030" s="259" t="s">
        <v>565</v>
      </c>
      <c r="I1030" s="259" t="s">
        <v>565</v>
      </c>
      <c r="J1030" s="259" t="s">
        <v>565</v>
      </c>
      <c r="K1030" s="259" t="s">
        <v>565</v>
      </c>
      <c r="L1030" s="259" t="s">
        <v>565</v>
      </c>
      <c r="M1030" s="259" t="s">
        <v>565</v>
      </c>
      <c r="N1030" s="259" t="s">
        <v>565</v>
      </c>
      <c r="O1030" s="259" t="s">
        <v>565</v>
      </c>
      <c r="P1030" s="259" t="s">
        <v>565</v>
      </c>
      <c r="Q1030" s="259" t="s">
        <v>565</v>
      </c>
      <c r="R1030" s="259" t="s">
        <v>565</v>
      </c>
      <c r="S1030" s="259" t="s">
        <v>565</v>
      </c>
      <c r="T1030" s="259" t="s">
        <v>565</v>
      </c>
      <c r="U1030" s="259" t="s">
        <v>565</v>
      </c>
      <c r="V1030" s="260" t="s">
        <v>565</v>
      </c>
      <c r="W1030" s="260" t="s">
        <v>565</v>
      </c>
      <c r="X1030" s="259" t="s">
        <v>565</v>
      </c>
      <c r="Y1030" s="259" t="s">
        <v>565</v>
      </c>
      <c r="Z1030" s="259" t="s">
        <v>565</v>
      </c>
      <c r="AA1030" s="259" t="s">
        <v>565</v>
      </c>
      <c r="AB1030" s="259" t="s">
        <v>565</v>
      </c>
      <c r="AC1030" s="259" t="s">
        <v>565</v>
      </c>
      <c r="AD1030" s="259" t="s">
        <v>565</v>
      </c>
      <c r="AE1030" s="259" t="s">
        <v>565</v>
      </c>
      <c r="AF1030" s="259" t="s">
        <v>565</v>
      </c>
      <c r="AG1030" s="259" t="s">
        <v>565</v>
      </c>
      <c r="AH1030" s="259" t="s">
        <v>565</v>
      </c>
      <c r="AI1030" s="259" t="s">
        <v>565</v>
      </c>
      <c r="AJ1030" s="259" t="s">
        <v>565</v>
      </c>
      <c r="AK1030" s="259" t="s">
        <v>565</v>
      </c>
      <c r="AL1030" s="259" t="s">
        <v>565</v>
      </c>
      <c r="AM1030" s="259" t="s">
        <v>565</v>
      </c>
      <c r="AN1030" s="259" t="s">
        <v>565</v>
      </c>
      <c r="AO1030" s="259" t="s">
        <v>565</v>
      </c>
      <c r="AP1030" s="259" t="s">
        <v>565</v>
      </c>
      <c r="AQ1030" s="259" t="s">
        <v>565</v>
      </c>
      <c r="AR1030" s="259" t="s">
        <v>565</v>
      </c>
      <c r="AS1030" s="259" t="s">
        <v>565</v>
      </c>
      <c r="AT1030" s="259" t="s">
        <v>565</v>
      </c>
      <c r="AU1030" s="259" t="s">
        <v>565</v>
      </c>
      <c r="AV1030" s="259" t="s">
        <v>565</v>
      </c>
      <c r="AW1030" s="259" t="s">
        <v>565</v>
      </c>
      <c r="AX1030" s="259" t="s">
        <v>565</v>
      </c>
      <c r="AY1030" s="259" t="s">
        <v>565</v>
      </c>
      <c r="AZ1030" s="259" t="s">
        <v>565</v>
      </c>
      <c r="BA1030" s="259" t="s">
        <v>565</v>
      </c>
    </row>
    <row r="1031" spans="4:53">
      <c r="D1031" s="259" t="s">
        <v>565</v>
      </c>
      <c r="E1031" s="259" t="s">
        <v>565</v>
      </c>
      <c r="F1031" s="259" t="s">
        <v>565</v>
      </c>
      <c r="G1031" s="259" t="s">
        <v>565</v>
      </c>
      <c r="H1031" s="259" t="s">
        <v>565</v>
      </c>
      <c r="I1031" s="259" t="s">
        <v>565</v>
      </c>
      <c r="J1031" s="259" t="s">
        <v>565</v>
      </c>
      <c r="K1031" s="259" t="s">
        <v>565</v>
      </c>
      <c r="L1031" s="259" t="s">
        <v>565</v>
      </c>
      <c r="M1031" s="259" t="s">
        <v>565</v>
      </c>
      <c r="N1031" s="259" t="s">
        <v>565</v>
      </c>
      <c r="O1031" s="259" t="s">
        <v>565</v>
      </c>
      <c r="P1031" s="259" t="s">
        <v>565</v>
      </c>
      <c r="Q1031" s="259" t="s">
        <v>565</v>
      </c>
      <c r="R1031" s="259" t="s">
        <v>565</v>
      </c>
      <c r="S1031" s="259" t="s">
        <v>565</v>
      </c>
      <c r="T1031" s="259" t="s">
        <v>565</v>
      </c>
      <c r="U1031" s="259" t="s">
        <v>565</v>
      </c>
      <c r="V1031" s="260" t="s">
        <v>565</v>
      </c>
      <c r="W1031" s="260" t="s">
        <v>565</v>
      </c>
      <c r="X1031" s="259" t="s">
        <v>565</v>
      </c>
      <c r="Y1031" s="259" t="s">
        <v>565</v>
      </c>
      <c r="Z1031" s="259" t="s">
        <v>565</v>
      </c>
      <c r="AA1031" s="259" t="s">
        <v>565</v>
      </c>
      <c r="AB1031" s="259" t="s">
        <v>565</v>
      </c>
      <c r="AC1031" s="259" t="s">
        <v>565</v>
      </c>
      <c r="AD1031" s="259" t="s">
        <v>565</v>
      </c>
      <c r="AE1031" s="259" t="s">
        <v>565</v>
      </c>
      <c r="AF1031" s="259" t="s">
        <v>565</v>
      </c>
      <c r="AG1031" s="259" t="s">
        <v>565</v>
      </c>
      <c r="AH1031" s="259" t="s">
        <v>565</v>
      </c>
      <c r="AI1031" s="259" t="s">
        <v>565</v>
      </c>
      <c r="AJ1031" s="259" t="s">
        <v>565</v>
      </c>
      <c r="AK1031" s="259" t="s">
        <v>565</v>
      </c>
      <c r="AL1031" s="259" t="s">
        <v>565</v>
      </c>
      <c r="AM1031" s="259" t="s">
        <v>565</v>
      </c>
      <c r="AN1031" s="259" t="s">
        <v>565</v>
      </c>
      <c r="AO1031" s="259" t="s">
        <v>565</v>
      </c>
      <c r="AP1031" s="259" t="s">
        <v>565</v>
      </c>
      <c r="AQ1031" s="259" t="s">
        <v>565</v>
      </c>
      <c r="AR1031" s="259" t="s">
        <v>565</v>
      </c>
      <c r="AS1031" s="259" t="s">
        <v>565</v>
      </c>
      <c r="AT1031" s="259" t="s">
        <v>565</v>
      </c>
      <c r="AU1031" s="259" t="s">
        <v>565</v>
      </c>
      <c r="AV1031" s="259" t="s">
        <v>565</v>
      </c>
      <c r="AW1031" s="259" t="s">
        <v>565</v>
      </c>
      <c r="AX1031" s="259" t="s">
        <v>565</v>
      </c>
      <c r="AY1031" s="259" t="s">
        <v>565</v>
      </c>
      <c r="AZ1031" s="259" t="s">
        <v>565</v>
      </c>
      <c r="BA1031" s="259" t="s">
        <v>565</v>
      </c>
    </row>
    <row r="1032" spans="4:53">
      <c r="D1032" s="259" t="s">
        <v>565</v>
      </c>
      <c r="E1032" s="259" t="s">
        <v>565</v>
      </c>
      <c r="F1032" s="259" t="s">
        <v>565</v>
      </c>
      <c r="G1032" s="259" t="s">
        <v>565</v>
      </c>
      <c r="H1032" s="259" t="s">
        <v>565</v>
      </c>
      <c r="I1032" s="259" t="s">
        <v>565</v>
      </c>
      <c r="J1032" s="259" t="s">
        <v>565</v>
      </c>
      <c r="K1032" s="259" t="s">
        <v>565</v>
      </c>
      <c r="L1032" s="259" t="s">
        <v>565</v>
      </c>
      <c r="M1032" s="259" t="s">
        <v>565</v>
      </c>
      <c r="N1032" s="259" t="s">
        <v>565</v>
      </c>
      <c r="O1032" s="259" t="s">
        <v>565</v>
      </c>
      <c r="P1032" s="259" t="s">
        <v>565</v>
      </c>
      <c r="Q1032" s="259" t="s">
        <v>565</v>
      </c>
      <c r="R1032" s="259" t="s">
        <v>565</v>
      </c>
      <c r="S1032" s="259" t="s">
        <v>565</v>
      </c>
      <c r="T1032" s="259" t="s">
        <v>565</v>
      </c>
      <c r="U1032" s="259" t="s">
        <v>565</v>
      </c>
      <c r="V1032" s="260" t="s">
        <v>565</v>
      </c>
      <c r="W1032" s="260" t="s">
        <v>565</v>
      </c>
      <c r="X1032" s="259" t="s">
        <v>565</v>
      </c>
      <c r="Y1032" s="259" t="s">
        <v>565</v>
      </c>
      <c r="Z1032" s="259" t="s">
        <v>565</v>
      </c>
      <c r="AA1032" s="259" t="s">
        <v>565</v>
      </c>
      <c r="AB1032" s="259" t="s">
        <v>565</v>
      </c>
      <c r="AC1032" s="259" t="s">
        <v>565</v>
      </c>
      <c r="AD1032" s="259" t="s">
        <v>565</v>
      </c>
      <c r="AE1032" s="259" t="s">
        <v>565</v>
      </c>
      <c r="AF1032" s="259" t="s">
        <v>565</v>
      </c>
      <c r="AG1032" s="259" t="s">
        <v>565</v>
      </c>
      <c r="AH1032" s="259" t="s">
        <v>565</v>
      </c>
      <c r="AI1032" s="259" t="s">
        <v>565</v>
      </c>
      <c r="AJ1032" s="259" t="s">
        <v>565</v>
      </c>
      <c r="AK1032" s="259" t="s">
        <v>565</v>
      </c>
      <c r="AL1032" s="259" t="s">
        <v>565</v>
      </c>
      <c r="AM1032" s="259" t="s">
        <v>565</v>
      </c>
      <c r="AN1032" s="259" t="s">
        <v>565</v>
      </c>
      <c r="AO1032" s="259" t="s">
        <v>565</v>
      </c>
      <c r="AP1032" s="259" t="s">
        <v>565</v>
      </c>
      <c r="AQ1032" s="259" t="s">
        <v>565</v>
      </c>
      <c r="AR1032" s="259" t="s">
        <v>565</v>
      </c>
      <c r="AS1032" s="259" t="s">
        <v>565</v>
      </c>
      <c r="AT1032" s="259" t="s">
        <v>565</v>
      </c>
      <c r="AU1032" s="259" t="s">
        <v>565</v>
      </c>
      <c r="AV1032" s="259" t="s">
        <v>565</v>
      </c>
      <c r="AW1032" s="259" t="s">
        <v>565</v>
      </c>
      <c r="AX1032" s="259" t="s">
        <v>565</v>
      </c>
      <c r="AY1032" s="259" t="s">
        <v>565</v>
      </c>
      <c r="AZ1032" s="259" t="s">
        <v>565</v>
      </c>
      <c r="BA1032" s="259" t="s">
        <v>565</v>
      </c>
    </row>
    <row r="1033" spans="4:53">
      <c r="D1033" s="259" t="s">
        <v>565</v>
      </c>
      <c r="E1033" s="259" t="s">
        <v>565</v>
      </c>
      <c r="F1033" s="259" t="s">
        <v>565</v>
      </c>
      <c r="G1033" s="259" t="s">
        <v>565</v>
      </c>
      <c r="H1033" s="259" t="s">
        <v>565</v>
      </c>
      <c r="I1033" s="259" t="s">
        <v>565</v>
      </c>
      <c r="J1033" s="259" t="s">
        <v>565</v>
      </c>
      <c r="K1033" s="259" t="s">
        <v>565</v>
      </c>
      <c r="L1033" s="259" t="s">
        <v>565</v>
      </c>
      <c r="M1033" s="259" t="s">
        <v>565</v>
      </c>
      <c r="N1033" s="259" t="s">
        <v>565</v>
      </c>
      <c r="O1033" s="259" t="s">
        <v>565</v>
      </c>
      <c r="P1033" s="259" t="s">
        <v>565</v>
      </c>
      <c r="Q1033" s="259" t="s">
        <v>565</v>
      </c>
      <c r="R1033" s="259" t="s">
        <v>565</v>
      </c>
      <c r="S1033" s="259" t="s">
        <v>565</v>
      </c>
      <c r="T1033" s="259" t="s">
        <v>565</v>
      </c>
      <c r="U1033" s="259" t="s">
        <v>565</v>
      </c>
      <c r="V1033" s="260" t="s">
        <v>565</v>
      </c>
      <c r="W1033" s="260" t="s">
        <v>565</v>
      </c>
      <c r="X1033" s="259" t="s">
        <v>565</v>
      </c>
      <c r="Y1033" s="259" t="s">
        <v>565</v>
      </c>
      <c r="Z1033" s="259" t="s">
        <v>565</v>
      </c>
      <c r="AA1033" s="259" t="s">
        <v>565</v>
      </c>
      <c r="AB1033" s="259" t="s">
        <v>565</v>
      </c>
      <c r="AC1033" s="259" t="s">
        <v>565</v>
      </c>
      <c r="AD1033" s="259" t="s">
        <v>565</v>
      </c>
      <c r="AE1033" s="259" t="s">
        <v>565</v>
      </c>
      <c r="AF1033" s="259" t="s">
        <v>565</v>
      </c>
      <c r="AG1033" s="259" t="s">
        <v>565</v>
      </c>
      <c r="AH1033" s="259" t="s">
        <v>565</v>
      </c>
      <c r="AI1033" s="259" t="s">
        <v>565</v>
      </c>
      <c r="AJ1033" s="259" t="s">
        <v>565</v>
      </c>
      <c r="AK1033" s="259" t="s">
        <v>565</v>
      </c>
      <c r="AL1033" s="259" t="s">
        <v>565</v>
      </c>
      <c r="AM1033" s="259" t="s">
        <v>565</v>
      </c>
      <c r="AN1033" s="259" t="s">
        <v>565</v>
      </c>
      <c r="AO1033" s="259" t="s">
        <v>565</v>
      </c>
      <c r="AP1033" s="259" t="s">
        <v>565</v>
      </c>
      <c r="AQ1033" s="259" t="s">
        <v>565</v>
      </c>
      <c r="AR1033" s="259" t="s">
        <v>565</v>
      </c>
      <c r="AS1033" s="259" t="s">
        <v>565</v>
      </c>
      <c r="AT1033" s="259" t="s">
        <v>565</v>
      </c>
      <c r="AU1033" s="259" t="s">
        <v>565</v>
      </c>
      <c r="AV1033" s="259" t="s">
        <v>565</v>
      </c>
      <c r="AW1033" s="259" t="s">
        <v>565</v>
      </c>
      <c r="AX1033" s="259" t="s">
        <v>565</v>
      </c>
      <c r="AY1033" s="259" t="s">
        <v>565</v>
      </c>
      <c r="AZ1033" s="259" t="s">
        <v>565</v>
      </c>
      <c r="BA1033" s="259" t="s">
        <v>565</v>
      </c>
    </row>
    <row r="1034" spans="4:53">
      <c r="D1034" s="259" t="s">
        <v>565</v>
      </c>
      <c r="E1034" s="259" t="s">
        <v>565</v>
      </c>
      <c r="F1034" s="259" t="s">
        <v>565</v>
      </c>
      <c r="G1034" s="259" t="s">
        <v>565</v>
      </c>
      <c r="H1034" s="259" t="s">
        <v>565</v>
      </c>
      <c r="I1034" s="259" t="s">
        <v>565</v>
      </c>
      <c r="J1034" s="259" t="s">
        <v>565</v>
      </c>
      <c r="K1034" s="259" t="s">
        <v>565</v>
      </c>
      <c r="L1034" s="259" t="s">
        <v>565</v>
      </c>
      <c r="M1034" s="259" t="s">
        <v>565</v>
      </c>
      <c r="N1034" s="259" t="s">
        <v>565</v>
      </c>
      <c r="O1034" s="259" t="s">
        <v>565</v>
      </c>
      <c r="P1034" s="259" t="s">
        <v>565</v>
      </c>
      <c r="Q1034" s="259" t="s">
        <v>565</v>
      </c>
      <c r="R1034" s="259" t="s">
        <v>565</v>
      </c>
      <c r="S1034" s="259" t="s">
        <v>565</v>
      </c>
      <c r="T1034" s="259" t="s">
        <v>565</v>
      </c>
      <c r="U1034" s="259" t="s">
        <v>565</v>
      </c>
      <c r="V1034" s="260" t="s">
        <v>565</v>
      </c>
      <c r="W1034" s="260" t="s">
        <v>565</v>
      </c>
      <c r="X1034" s="259" t="s">
        <v>565</v>
      </c>
      <c r="Y1034" s="259" t="s">
        <v>565</v>
      </c>
      <c r="Z1034" s="259" t="s">
        <v>565</v>
      </c>
      <c r="AA1034" s="259" t="s">
        <v>565</v>
      </c>
      <c r="AB1034" s="259" t="s">
        <v>565</v>
      </c>
      <c r="AC1034" s="259" t="s">
        <v>565</v>
      </c>
      <c r="AD1034" s="259" t="s">
        <v>565</v>
      </c>
      <c r="AE1034" s="259" t="s">
        <v>565</v>
      </c>
      <c r="AF1034" s="259" t="s">
        <v>565</v>
      </c>
      <c r="AG1034" s="259" t="s">
        <v>565</v>
      </c>
      <c r="AH1034" s="259" t="s">
        <v>565</v>
      </c>
      <c r="AI1034" s="259" t="s">
        <v>565</v>
      </c>
      <c r="AJ1034" s="259" t="s">
        <v>565</v>
      </c>
      <c r="AK1034" s="259" t="s">
        <v>565</v>
      </c>
      <c r="AL1034" s="259" t="s">
        <v>565</v>
      </c>
      <c r="AM1034" s="259" t="s">
        <v>565</v>
      </c>
      <c r="AN1034" s="259" t="s">
        <v>565</v>
      </c>
      <c r="AO1034" s="259" t="s">
        <v>565</v>
      </c>
      <c r="AP1034" s="259" t="s">
        <v>565</v>
      </c>
      <c r="AQ1034" s="259" t="s">
        <v>565</v>
      </c>
      <c r="AR1034" s="259" t="s">
        <v>565</v>
      </c>
      <c r="AS1034" s="259" t="s">
        <v>565</v>
      </c>
      <c r="AT1034" s="259" t="s">
        <v>565</v>
      </c>
      <c r="AU1034" s="259" t="s">
        <v>565</v>
      </c>
      <c r="AV1034" s="259" t="s">
        <v>565</v>
      </c>
      <c r="AW1034" s="259" t="s">
        <v>565</v>
      </c>
      <c r="AX1034" s="259" t="s">
        <v>565</v>
      </c>
      <c r="AY1034" s="259" t="s">
        <v>565</v>
      </c>
      <c r="AZ1034" s="259" t="s">
        <v>565</v>
      </c>
      <c r="BA1034" s="259" t="s">
        <v>565</v>
      </c>
    </row>
    <row r="1035" spans="4:53">
      <c r="D1035" s="259" t="s">
        <v>565</v>
      </c>
      <c r="E1035" s="259" t="s">
        <v>565</v>
      </c>
      <c r="F1035" s="259" t="s">
        <v>565</v>
      </c>
      <c r="G1035" s="259" t="s">
        <v>565</v>
      </c>
      <c r="H1035" s="259" t="s">
        <v>565</v>
      </c>
      <c r="I1035" s="259" t="s">
        <v>565</v>
      </c>
      <c r="J1035" s="259" t="s">
        <v>565</v>
      </c>
      <c r="K1035" s="259" t="s">
        <v>565</v>
      </c>
      <c r="L1035" s="259" t="s">
        <v>565</v>
      </c>
      <c r="M1035" s="259" t="s">
        <v>565</v>
      </c>
      <c r="N1035" s="259" t="s">
        <v>565</v>
      </c>
      <c r="O1035" s="259" t="s">
        <v>565</v>
      </c>
      <c r="P1035" s="259" t="s">
        <v>565</v>
      </c>
      <c r="Q1035" s="259" t="s">
        <v>565</v>
      </c>
      <c r="R1035" s="259" t="s">
        <v>565</v>
      </c>
      <c r="S1035" s="259" t="s">
        <v>565</v>
      </c>
      <c r="T1035" s="259" t="s">
        <v>565</v>
      </c>
      <c r="U1035" s="259" t="s">
        <v>565</v>
      </c>
      <c r="V1035" s="260" t="s">
        <v>565</v>
      </c>
      <c r="W1035" s="260" t="s">
        <v>565</v>
      </c>
      <c r="X1035" s="259" t="s">
        <v>565</v>
      </c>
      <c r="Y1035" s="259" t="s">
        <v>565</v>
      </c>
      <c r="Z1035" s="259" t="s">
        <v>565</v>
      </c>
      <c r="AA1035" s="259" t="s">
        <v>565</v>
      </c>
      <c r="AB1035" s="259" t="s">
        <v>565</v>
      </c>
      <c r="AC1035" s="259" t="s">
        <v>565</v>
      </c>
      <c r="AD1035" s="259" t="s">
        <v>565</v>
      </c>
      <c r="AE1035" s="259" t="s">
        <v>565</v>
      </c>
      <c r="AF1035" s="259" t="s">
        <v>565</v>
      </c>
      <c r="AG1035" s="259" t="s">
        <v>565</v>
      </c>
      <c r="AH1035" s="259" t="s">
        <v>565</v>
      </c>
      <c r="AI1035" s="259" t="s">
        <v>565</v>
      </c>
      <c r="AJ1035" s="259" t="s">
        <v>565</v>
      </c>
      <c r="AK1035" s="259" t="s">
        <v>565</v>
      </c>
      <c r="AL1035" s="259" t="s">
        <v>565</v>
      </c>
      <c r="AM1035" s="259" t="s">
        <v>565</v>
      </c>
      <c r="AN1035" s="259" t="s">
        <v>565</v>
      </c>
      <c r="AO1035" s="259" t="s">
        <v>565</v>
      </c>
      <c r="AP1035" s="259" t="s">
        <v>565</v>
      </c>
      <c r="AQ1035" s="259" t="s">
        <v>565</v>
      </c>
      <c r="AR1035" s="259" t="s">
        <v>565</v>
      </c>
      <c r="AS1035" s="259" t="s">
        <v>565</v>
      </c>
      <c r="AT1035" s="259" t="s">
        <v>565</v>
      </c>
      <c r="AU1035" s="259" t="s">
        <v>565</v>
      </c>
      <c r="AV1035" s="259" t="s">
        <v>565</v>
      </c>
      <c r="AW1035" s="259" t="s">
        <v>565</v>
      </c>
      <c r="AX1035" s="259" t="s">
        <v>565</v>
      </c>
      <c r="AY1035" s="259" t="s">
        <v>565</v>
      </c>
      <c r="AZ1035" s="259" t="s">
        <v>565</v>
      </c>
      <c r="BA1035" s="259" t="s">
        <v>565</v>
      </c>
    </row>
    <row r="1036" spans="4:53">
      <c r="D1036" s="259" t="s">
        <v>565</v>
      </c>
      <c r="E1036" s="259" t="s">
        <v>565</v>
      </c>
      <c r="F1036" s="259" t="s">
        <v>565</v>
      </c>
      <c r="G1036" s="259" t="s">
        <v>565</v>
      </c>
      <c r="H1036" s="259" t="s">
        <v>565</v>
      </c>
      <c r="I1036" s="259" t="s">
        <v>565</v>
      </c>
      <c r="J1036" s="259" t="s">
        <v>565</v>
      </c>
      <c r="K1036" s="259" t="s">
        <v>565</v>
      </c>
      <c r="L1036" s="259" t="s">
        <v>565</v>
      </c>
      <c r="M1036" s="259" t="s">
        <v>565</v>
      </c>
      <c r="N1036" s="259" t="s">
        <v>565</v>
      </c>
      <c r="O1036" s="259" t="s">
        <v>565</v>
      </c>
      <c r="P1036" s="259" t="s">
        <v>565</v>
      </c>
      <c r="Q1036" s="259" t="s">
        <v>565</v>
      </c>
      <c r="R1036" s="259" t="s">
        <v>565</v>
      </c>
      <c r="S1036" s="259" t="s">
        <v>565</v>
      </c>
      <c r="T1036" s="259" t="s">
        <v>565</v>
      </c>
      <c r="U1036" s="259" t="s">
        <v>565</v>
      </c>
      <c r="V1036" s="260" t="s">
        <v>565</v>
      </c>
      <c r="W1036" s="260" t="s">
        <v>565</v>
      </c>
      <c r="X1036" s="259" t="s">
        <v>565</v>
      </c>
      <c r="Y1036" s="259" t="s">
        <v>565</v>
      </c>
      <c r="Z1036" s="259" t="s">
        <v>565</v>
      </c>
      <c r="AA1036" s="259" t="s">
        <v>565</v>
      </c>
      <c r="AB1036" s="259" t="s">
        <v>565</v>
      </c>
      <c r="AC1036" s="259" t="s">
        <v>565</v>
      </c>
      <c r="AD1036" s="259" t="s">
        <v>565</v>
      </c>
      <c r="AE1036" s="259" t="s">
        <v>565</v>
      </c>
      <c r="AF1036" s="259" t="s">
        <v>565</v>
      </c>
      <c r="AG1036" s="259" t="s">
        <v>565</v>
      </c>
      <c r="AH1036" s="259" t="s">
        <v>565</v>
      </c>
      <c r="AI1036" s="259" t="s">
        <v>565</v>
      </c>
      <c r="AJ1036" s="259" t="s">
        <v>565</v>
      </c>
      <c r="AK1036" s="259" t="s">
        <v>565</v>
      </c>
      <c r="AL1036" s="259" t="s">
        <v>565</v>
      </c>
      <c r="AM1036" s="259" t="s">
        <v>565</v>
      </c>
      <c r="AN1036" s="259" t="s">
        <v>565</v>
      </c>
      <c r="AO1036" s="259" t="s">
        <v>565</v>
      </c>
      <c r="AP1036" s="259" t="s">
        <v>565</v>
      </c>
      <c r="AQ1036" s="259" t="s">
        <v>565</v>
      </c>
      <c r="AR1036" s="259" t="s">
        <v>565</v>
      </c>
      <c r="AS1036" s="259" t="s">
        <v>565</v>
      </c>
      <c r="AT1036" s="259" t="s">
        <v>565</v>
      </c>
      <c r="AU1036" s="259" t="s">
        <v>565</v>
      </c>
      <c r="AV1036" s="259" t="s">
        <v>565</v>
      </c>
      <c r="AW1036" s="259" t="s">
        <v>565</v>
      </c>
      <c r="AX1036" s="259" t="s">
        <v>565</v>
      </c>
      <c r="AY1036" s="259" t="s">
        <v>565</v>
      </c>
      <c r="AZ1036" s="259" t="s">
        <v>565</v>
      </c>
      <c r="BA1036" s="259" t="s">
        <v>565</v>
      </c>
    </row>
    <row r="1037" spans="4:53">
      <c r="D1037" s="259" t="s">
        <v>565</v>
      </c>
      <c r="E1037" s="259" t="s">
        <v>565</v>
      </c>
      <c r="F1037" s="259" t="s">
        <v>565</v>
      </c>
      <c r="G1037" s="259" t="s">
        <v>565</v>
      </c>
      <c r="H1037" s="259" t="s">
        <v>565</v>
      </c>
      <c r="I1037" s="259" t="s">
        <v>565</v>
      </c>
      <c r="J1037" s="259" t="s">
        <v>565</v>
      </c>
      <c r="K1037" s="259" t="s">
        <v>565</v>
      </c>
      <c r="L1037" s="259" t="s">
        <v>565</v>
      </c>
      <c r="M1037" s="259" t="s">
        <v>565</v>
      </c>
      <c r="N1037" s="259" t="s">
        <v>565</v>
      </c>
      <c r="O1037" s="259" t="s">
        <v>565</v>
      </c>
      <c r="P1037" s="259" t="s">
        <v>565</v>
      </c>
      <c r="Q1037" s="259" t="s">
        <v>565</v>
      </c>
      <c r="R1037" s="259" t="s">
        <v>565</v>
      </c>
      <c r="S1037" s="259" t="s">
        <v>565</v>
      </c>
      <c r="T1037" s="259" t="s">
        <v>565</v>
      </c>
      <c r="U1037" s="259" t="s">
        <v>565</v>
      </c>
      <c r="V1037" s="260" t="s">
        <v>565</v>
      </c>
      <c r="W1037" s="260" t="s">
        <v>565</v>
      </c>
      <c r="X1037" s="259" t="s">
        <v>565</v>
      </c>
      <c r="Y1037" s="259" t="s">
        <v>565</v>
      </c>
      <c r="Z1037" s="259" t="s">
        <v>565</v>
      </c>
      <c r="AA1037" s="259" t="s">
        <v>565</v>
      </c>
      <c r="AB1037" s="259" t="s">
        <v>565</v>
      </c>
      <c r="AC1037" s="259" t="s">
        <v>565</v>
      </c>
      <c r="AD1037" s="259" t="s">
        <v>565</v>
      </c>
      <c r="AE1037" s="259" t="s">
        <v>565</v>
      </c>
      <c r="AF1037" s="259" t="s">
        <v>565</v>
      </c>
      <c r="AG1037" s="259" t="s">
        <v>565</v>
      </c>
      <c r="AH1037" s="259" t="s">
        <v>565</v>
      </c>
      <c r="AI1037" s="259" t="s">
        <v>565</v>
      </c>
      <c r="AJ1037" s="259" t="s">
        <v>565</v>
      </c>
      <c r="AK1037" s="259" t="s">
        <v>565</v>
      </c>
      <c r="AL1037" s="259" t="s">
        <v>565</v>
      </c>
      <c r="AM1037" s="259" t="s">
        <v>565</v>
      </c>
      <c r="AN1037" s="259" t="s">
        <v>565</v>
      </c>
      <c r="AO1037" s="259" t="s">
        <v>565</v>
      </c>
      <c r="AP1037" s="259" t="s">
        <v>565</v>
      </c>
      <c r="AQ1037" s="259" t="s">
        <v>565</v>
      </c>
      <c r="AR1037" s="259" t="s">
        <v>565</v>
      </c>
      <c r="AS1037" s="259" t="s">
        <v>565</v>
      </c>
      <c r="AT1037" s="259" t="s">
        <v>565</v>
      </c>
      <c r="AU1037" s="259" t="s">
        <v>565</v>
      </c>
      <c r="AV1037" s="259" t="s">
        <v>565</v>
      </c>
      <c r="AW1037" s="259" t="s">
        <v>565</v>
      </c>
      <c r="AX1037" s="259" t="s">
        <v>565</v>
      </c>
      <c r="AY1037" s="259" t="s">
        <v>565</v>
      </c>
      <c r="AZ1037" s="259" t="s">
        <v>565</v>
      </c>
      <c r="BA1037" s="259" t="s">
        <v>565</v>
      </c>
    </row>
    <row r="1038" spans="4:53">
      <c r="D1038" s="259" t="s">
        <v>565</v>
      </c>
      <c r="E1038" s="259" t="s">
        <v>565</v>
      </c>
      <c r="F1038" s="259" t="s">
        <v>565</v>
      </c>
      <c r="G1038" s="259" t="s">
        <v>565</v>
      </c>
      <c r="H1038" s="259" t="s">
        <v>565</v>
      </c>
      <c r="I1038" s="259" t="s">
        <v>565</v>
      </c>
      <c r="J1038" s="259" t="s">
        <v>565</v>
      </c>
      <c r="K1038" s="259" t="s">
        <v>565</v>
      </c>
      <c r="L1038" s="259" t="s">
        <v>565</v>
      </c>
      <c r="M1038" s="259" t="s">
        <v>565</v>
      </c>
      <c r="N1038" s="259" t="s">
        <v>565</v>
      </c>
      <c r="O1038" s="259" t="s">
        <v>565</v>
      </c>
      <c r="P1038" s="259" t="s">
        <v>565</v>
      </c>
      <c r="Q1038" s="259" t="s">
        <v>565</v>
      </c>
      <c r="R1038" s="259" t="s">
        <v>565</v>
      </c>
      <c r="S1038" s="259" t="s">
        <v>565</v>
      </c>
      <c r="T1038" s="259" t="s">
        <v>565</v>
      </c>
      <c r="U1038" s="259" t="s">
        <v>565</v>
      </c>
      <c r="V1038" s="260" t="s">
        <v>565</v>
      </c>
      <c r="W1038" s="260" t="s">
        <v>565</v>
      </c>
      <c r="X1038" s="259" t="s">
        <v>565</v>
      </c>
      <c r="Y1038" s="259" t="s">
        <v>565</v>
      </c>
      <c r="Z1038" s="259" t="s">
        <v>565</v>
      </c>
      <c r="AA1038" s="259" t="s">
        <v>565</v>
      </c>
      <c r="AB1038" s="259" t="s">
        <v>565</v>
      </c>
      <c r="AC1038" s="259" t="s">
        <v>565</v>
      </c>
      <c r="AD1038" s="259" t="s">
        <v>565</v>
      </c>
      <c r="AE1038" s="259" t="s">
        <v>565</v>
      </c>
      <c r="AF1038" s="259" t="s">
        <v>565</v>
      </c>
      <c r="AG1038" s="259" t="s">
        <v>565</v>
      </c>
      <c r="AH1038" s="259" t="s">
        <v>565</v>
      </c>
      <c r="AI1038" s="259" t="s">
        <v>565</v>
      </c>
      <c r="AJ1038" s="259" t="s">
        <v>565</v>
      </c>
      <c r="AK1038" s="259" t="s">
        <v>565</v>
      </c>
      <c r="AL1038" s="259" t="s">
        <v>565</v>
      </c>
      <c r="AM1038" s="259" t="s">
        <v>565</v>
      </c>
      <c r="AN1038" s="259" t="s">
        <v>565</v>
      </c>
      <c r="AO1038" s="259" t="s">
        <v>565</v>
      </c>
      <c r="AP1038" s="259" t="s">
        <v>565</v>
      </c>
      <c r="AQ1038" s="259" t="s">
        <v>565</v>
      </c>
      <c r="AR1038" s="259" t="s">
        <v>565</v>
      </c>
      <c r="AS1038" s="259" t="s">
        <v>565</v>
      </c>
      <c r="AT1038" s="259" t="s">
        <v>565</v>
      </c>
      <c r="AU1038" s="259" t="s">
        <v>565</v>
      </c>
      <c r="AV1038" s="259" t="s">
        <v>565</v>
      </c>
      <c r="AW1038" s="259" t="s">
        <v>565</v>
      </c>
      <c r="AX1038" s="259" t="s">
        <v>565</v>
      </c>
      <c r="AY1038" s="259" t="s">
        <v>565</v>
      </c>
      <c r="AZ1038" s="259" t="s">
        <v>565</v>
      </c>
      <c r="BA1038" s="259" t="s">
        <v>565</v>
      </c>
    </row>
    <row r="1039" spans="4:53">
      <c r="D1039" s="259" t="s">
        <v>565</v>
      </c>
      <c r="E1039" s="259" t="s">
        <v>565</v>
      </c>
      <c r="F1039" s="259" t="s">
        <v>565</v>
      </c>
      <c r="G1039" s="259" t="s">
        <v>565</v>
      </c>
      <c r="H1039" s="259" t="s">
        <v>565</v>
      </c>
      <c r="I1039" s="259" t="s">
        <v>565</v>
      </c>
      <c r="J1039" s="259" t="s">
        <v>565</v>
      </c>
      <c r="K1039" s="259" t="s">
        <v>565</v>
      </c>
      <c r="L1039" s="259" t="s">
        <v>565</v>
      </c>
      <c r="M1039" s="259" t="s">
        <v>565</v>
      </c>
      <c r="N1039" s="259" t="s">
        <v>565</v>
      </c>
      <c r="O1039" s="259" t="s">
        <v>565</v>
      </c>
      <c r="P1039" s="259" t="s">
        <v>565</v>
      </c>
      <c r="Q1039" s="259" t="s">
        <v>565</v>
      </c>
      <c r="R1039" s="259" t="s">
        <v>565</v>
      </c>
      <c r="S1039" s="259" t="s">
        <v>565</v>
      </c>
      <c r="T1039" s="259" t="s">
        <v>565</v>
      </c>
      <c r="U1039" s="259" t="s">
        <v>565</v>
      </c>
      <c r="V1039" s="260" t="s">
        <v>565</v>
      </c>
      <c r="W1039" s="260" t="s">
        <v>565</v>
      </c>
      <c r="X1039" s="259" t="s">
        <v>565</v>
      </c>
      <c r="Y1039" s="259" t="s">
        <v>565</v>
      </c>
      <c r="Z1039" s="259" t="s">
        <v>565</v>
      </c>
      <c r="AA1039" s="259" t="s">
        <v>565</v>
      </c>
      <c r="AB1039" s="259" t="s">
        <v>565</v>
      </c>
      <c r="AC1039" s="259" t="s">
        <v>565</v>
      </c>
      <c r="AD1039" s="259" t="s">
        <v>565</v>
      </c>
      <c r="AE1039" s="259" t="s">
        <v>565</v>
      </c>
      <c r="AF1039" s="259" t="s">
        <v>565</v>
      </c>
      <c r="AG1039" s="259" t="s">
        <v>565</v>
      </c>
      <c r="AH1039" s="259" t="s">
        <v>565</v>
      </c>
      <c r="AI1039" s="259" t="s">
        <v>565</v>
      </c>
      <c r="AJ1039" s="259" t="s">
        <v>565</v>
      </c>
      <c r="AK1039" s="259" t="s">
        <v>565</v>
      </c>
      <c r="AL1039" s="259" t="s">
        <v>565</v>
      </c>
      <c r="AM1039" s="259" t="s">
        <v>565</v>
      </c>
      <c r="AN1039" s="259" t="s">
        <v>565</v>
      </c>
      <c r="AO1039" s="259" t="s">
        <v>565</v>
      </c>
      <c r="AP1039" s="259" t="s">
        <v>565</v>
      </c>
      <c r="AQ1039" s="259" t="s">
        <v>565</v>
      </c>
      <c r="AR1039" s="259" t="s">
        <v>565</v>
      </c>
      <c r="AS1039" s="259" t="s">
        <v>565</v>
      </c>
      <c r="AT1039" s="259" t="s">
        <v>565</v>
      </c>
      <c r="AU1039" s="259" t="s">
        <v>565</v>
      </c>
      <c r="AV1039" s="259" t="s">
        <v>565</v>
      </c>
      <c r="AW1039" s="259" t="s">
        <v>565</v>
      </c>
      <c r="AX1039" s="259" t="s">
        <v>565</v>
      </c>
      <c r="AY1039" s="259" t="s">
        <v>565</v>
      </c>
      <c r="AZ1039" s="259" t="s">
        <v>565</v>
      </c>
      <c r="BA1039" s="259" t="s">
        <v>565</v>
      </c>
    </row>
    <row r="1040" spans="4:53">
      <c r="D1040" s="259" t="s">
        <v>565</v>
      </c>
      <c r="E1040" s="259" t="s">
        <v>565</v>
      </c>
      <c r="F1040" s="259" t="s">
        <v>565</v>
      </c>
      <c r="G1040" s="259" t="s">
        <v>565</v>
      </c>
      <c r="H1040" s="259" t="s">
        <v>565</v>
      </c>
      <c r="I1040" s="259" t="s">
        <v>565</v>
      </c>
      <c r="J1040" s="259" t="s">
        <v>565</v>
      </c>
      <c r="K1040" s="259" t="s">
        <v>565</v>
      </c>
      <c r="L1040" s="259" t="s">
        <v>565</v>
      </c>
      <c r="M1040" s="259" t="s">
        <v>565</v>
      </c>
      <c r="N1040" s="259" t="s">
        <v>565</v>
      </c>
      <c r="O1040" s="259" t="s">
        <v>565</v>
      </c>
      <c r="P1040" s="259" t="s">
        <v>565</v>
      </c>
      <c r="Q1040" s="259" t="s">
        <v>565</v>
      </c>
      <c r="R1040" s="259" t="s">
        <v>565</v>
      </c>
      <c r="S1040" s="259" t="s">
        <v>565</v>
      </c>
      <c r="T1040" s="259" t="s">
        <v>565</v>
      </c>
      <c r="U1040" s="259" t="s">
        <v>565</v>
      </c>
      <c r="V1040" s="260" t="s">
        <v>565</v>
      </c>
      <c r="W1040" s="260" t="s">
        <v>565</v>
      </c>
      <c r="X1040" s="259" t="s">
        <v>565</v>
      </c>
      <c r="Y1040" s="259" t="s">
        <v>565</v>
      </c>
      <c r="Z1040" s="259" t="s">
        <v>565</v>
      </c>
      <c r="AA1040" s="259" t="s">
        <v>565</v>
      </c>
      <c r="AB1040" s="259" t="s">
        <v>565</v>
      </c>
      <c r="AC1040" s="259" t="s">
        <v>565</v>
      </c>
      <c r="AD1040" s="259" t="s">
        <v>565</v>
      </c>
      <c r="AE1040" s="259" t="s">
        <v>565</v>
      </c>
      <c r="AF1040" s="259" t="s">
        <v>565</v>
      </c>
      <c r="AG1040" s="259" t="s">
        <v>565</v>
      </c>
      <c r="AH1040" s="259" t="s">
        <v>565</v>
      </c>
      <c r="AI1040" s="259" t="s">
        <v>565</v>
      </c>
      <c r="AJ1040" s="259" t="s">
        <v>565</v>
      </c>
      <c r="AK1040" s="259" t="s">
        <v>565</v>
      </c>
      <c r="AL1040" s="259" t="s">
        <v>565</v>
      </c>
      <c r="AM1040" s="259" t="s">
        <v>565</v>
      </c>
      <c r="AN1040" s="259" t="s">
        <v>565</v>
      </c>
      <c r="AO1040" s="259" t="s">
        <v>565</v>
      </c>
      <c r="AP1040" s="259" t="s">
        <v>565</v>
      </c>
      <c r="AQ1040" s="259" t="s">
        <v>565</v>
      </c>
      <c r="AR1040" s="259" t="s">
        <v>565</v>
      </c>
      <c r="AS1040" s="259" t="s">
        <v>565</v>
      </c>
      <c r="AT1040" s="259" t="s">
        <v>565</v>
      </c>
      <c r="AU1040" s="259" t="s">
        <v>565</v>
      </c>
      <c r="AV1040" s="259" t="s">
        <v>565</v>
      </c>
      <c r="AW1040" s="259" t="s">
        <v>565</v>
      </c>
      <c r="AX1040" s="259" t="s">
        <v>565</v>
      </c>
      <c r="AY1040" s="259" t="s">
        <v>565</v>
      </c>
      <c r="AZ1040" s="259" t="s">
        <v>565</v>
      </c>
      <c r="BA1040" s="259" t="s">
        <v>565</v>
      </c>
    </row>
    <row r="1041" spans="4:53">
      <c r="D1041" s="259" t="s">
        <v>565</v>
      </c>
      <c r="E1041" s="259" t="s">
        <v>565</v>
      </c>
      <c r="F1041" s="259" t="s">
        <v>565</v>
      </c>
      <c r="G1041" s="259" t="s">
        <v>565</v>
      </c>
      <c r="H1041" s="259" t="s">
        <v>565</v>
      </c>
      <c r="I1041" s="259" t="s">
        <v>565</v>
      </c>
      <c r="J1041" s="259" t="s">
        <v>565</v>
      </c>
      <c r="K1041" s="259" t="s">
        <v>565</v>
      </c>
      <c r="L1041" s="259" t="s">
        <v>565</v>
      </c>
      <c r="M1041" s="259" t="s">
        <v>565</v>
      </c>
      <c r="N1041" s="259" t="s">
        <v>565</v>
      </c>
      <c r="O1041" s="259" t="s">
        <v>565</v>
      </c>
      <c r="P1041" s="259" t="s">
        <v>565</v>
      </c>
      <c r="Q1041" s="259" t="s">
        <v>565</v>
      </c>
      <c r="R1041" s="259" t="s">
        <v>565</v>
      </c>
      <c r="S1041" s="259" t="s">
        <v>565</v>
      </c>
      <c r="T1041" s="259" t="s">
        <v>565</v>
      </c>
      <c r="U1041" s="259" t="s">
        <v>565</v>
      </c>
      <c r="V1041" s="260" t="s">
        <v>565</v>
      </c>
      <c r="W1041" s="260" t="s">
        <v>565</v>
      </c>
      <c r="X1041" s="259" t="s">
        <v>565</v>
      </c>
      <c r="Y1041" s="259" t="s">
        <v>565</v>
      </c>
      <c r="Z1041" s="259" t="s">
        <v>565</v>
      </c>
      <c r="AA1041" s="259" t="s">
        <v>565</v>
      </c>
      <c r="AB1041" s="259" t="s">
        <v>565</v>
      </c>
      <c r="AC1041" s="259" t="s">
        <v>565</v>
      </c>
      <c r="AD1041" s="259" t="s">
        <v>565</v>
      </c>
      <c r="AE1041" s="259" t="s">
        <v>565</v>
      </c>
      <c r="AF1041" s="259" t="s">
        <v>565</v>
      </c>
      <c r="AG1041" s="259" t="s">
        <v>565</v>
      </c>
      <c r="AH1041" s="259" t="s">
        <v>565</v>
      </c>
      <c r="AI1041" s="259" t="s">
        <v>565</v>
      </c>
      <c r="AJ1041" s="259" t="s">
        <v>565</v>
      </c>
      <c r="AK1041" s="259" t="s">
        <v>565</v>
      </c>
      <c r="AL1041" s="259" t="s">
        <v>565</v>
      </c>
      <c r="AM1041" s="259" t="s">
        <v>565</v>
      </c>
      <c r="AN1041" s="259" t="s">
        <v>565</v>
      </c>
      <c r="AO1041" s="259" t="s">
        <v>565</v>
      </c>
      <c r="AP1041" s="259" t="s">
        <v>565</v>
      </c>
      <c r="AQ1041" s="259" t="s">
        <v>565</v>
      </c>
      <c r="AR1041" s="259" t="s">
        <v>565</v>
      </c>
      <c r="AS1041" s="259" t="s">
        <v>565</v>
      </c>
      <c r="AT1041" s="259" t="s">
        <v>565</v>
      </c>
      <c r="AU1041" s="259" t="s">
        <v>565</v>
      </c>
      <c r="AV1041" s="259" t="s">
        <v>565</v>
      </c>
      <c r="AW1041" s="259" t="s">
        <v>565</v>
      </c>
      <c r="AX1041" s="259" t="s">
        <v>565</v>
      </c>
      <c r="AY1041" s="259" t="s">
        <v>565</v>
      </c>
      <c r="AZ1041" s="259" t="s">
        <v>565</v>
      </c>
      <c r="BA1041" s="259" t="s">
        <v>565</v>
      </c>
    </row>
    <row r="1042" spans="4:53">
      <c r="D1042" s="259" t="s">
        <v>565</v>
      </c>
      <c r="E1042" s="259" t="s">
        <v>565</v>
      </c>
      <c r="F1042" s="259" t="s">
        <v>565</v>
      </c>
      <c r="G1042" s="259" t="s">
        <v>565</v>
      </c>
      <c r="H1042" s="259" t="s">
        <v>565</v>
      </c>
      <c r="I1042" s="259" t="s">
        <v>565</v>
      </c>
      <c r="J1042" s="259" t="s">
        <v>565</v>
      </c>
      <c r="K1042" s="259" t="s">
        <v>565</v>
      </c>
      <c r="L1042" s="259" t="s">
        <v>565</v>
      </c>
      <c r="M1042" s="259" t="s">
        <v>565</v>
      </c>
      <c r="N1042" s="259" t="s">
        <v>565</v>
      </c>
      <c r="O1042" s="259" t="s">
        <v>565</v>
      </c>
      <c r="P1042" s="259" t="s">
        <v>565</v>
      </c>
      <c r="Q1042" s="259" t="s">
        <v>565</v>
      </c>
      <c r="R1042" s="259" t="s">
        <v>565</v>
      </c>
      <c r="S1042" s="259" t="s">
        <v>565</v>
      </c>
      <c r="T1042" s="259" t="s">
        <v>565</v>
      </c>
      <c r="U1042" s="259" t="s">
        <v>565</v>
      </c>
      <c r="V1042" s="260" t="s">
        <v>565</v>
      </c>
      <c r="W1042" s="260" t="s">
        <v>565</v>
      </c>
      <c r="X1042" s="259" t="s">
        <v>565</v>
      </c>
      <c r="Y1042" s="259" t="s">
        <v>565</v>
      </c>
      <c r="Z1042" s="259" t="s">
        <v>565</v>
      </c>
      <c r="AA1042" s="259" t="s">
        <v>565</v>
      </c>
      <c r="AB1042" s="259" t="s">
        <v>565</v>
      </c>
      <c r="AC1042" s="259" t="s">
        <v>565</v>
      </c>
      <c r="AD1042" s="259" t="s">
        <v>565</v>
      </c>
      <c r="AE1042" s="259" t="s">
        <v>565</v>
      </c>
      <c r="AF1042" s="259" t="s">
        <v>565</v>
      </c>
      <c r="AG1042" s="259" t="s">
        <v>565</v>
      </c>
      <c r="AH1042" s="259" t="s">
        <v>565</v>
      </c>
      <c r="AI1042" s="259" t="s">
        <v>565</v>
      </c>
      <c r="AJ1042" s="259" t="s">
        <v>565</v>
      </c>
      <c r="AK1042" s="259" t="s">
        <v>565</v>
      </c>
      <c r="AL1042" s="259" t="s">
        <v>565</v>
      </c>
      <c r="AM1042" s="259" t="s">
        <v>565</v>
      </c>
      <c r="AN1042" s="259" t="s">
        <v>565</v>
      </c>
      <c r="AO1042" s="259" t="s">
        <v>565</v>
      </c>
      <c r="AP1042" s="259" t="s">
        <v>565</v>
      </c>
      <c r="AQ1042" s="259" t="s">
        <v>565</v>
      </c>
      <c r="AR1042" s="259" t="s">
        <v>565</v>
      </c>
      <c r="AS1042" s="259" t="s">
        <v>565</v>
      </c>
      <c r="AT1042" s="259" t="s">
        <v>565</v>
      </c>
      <c r="AU1042" s="259" t="s">
        <v>565</v>
      </c>
      <c r="AV1042" s="259" t="s">
        <v>565</v>
      </c>
      <c r="AW1042" s="259" t="s">
        <v>565</v>
      </c>
      <c r="AX1042" s="259" t="s">
        <v>565</v>
      </c>
      <c r="AY1042" s="259" t="s">
        <v>565</v>
      </c>
      <c r="AZ1042" s="259" t="s">
        <v>565</v>
      </c>
      <c r="BA1042" s="259" t="s">
        <v>565</v>
      </c>
    </row>
    <row r="1043" spans="4:53">
      <c r="D1043" s="259" t="s">
        <v>565</v>
      </c>
      <c r="E1043" s="259" t="s">
        <v>565</v>
      </c>
      <c r="F1043" s="259" t="s">
        <v>565</v>
      </c>
      <c r="G1043" s="259" t="s">
        <v>565</v>
      </c>
      <c r="H1043" s="259" t="s">
        <v>565</v>
      </c>
      <c r="I1043" s="259" t="s">
        <v>565</v>
      </c>
      <c r="J1043" s="259" t="s">
        <v>565</v>
      </c>
      <c r="K1043" s="259" t="s">
        <v>565</v>
      </c>
      <c r="L1043" s="259" t="s">
        <v>565</v>
      </c>
      <c r="M1043" s="259" t="s">
        <v>565</v>
      </c>
      <c r="N1043" s="259" t="s">
        <v>565</v>
      </c>
      <c r="O1043" s="259" t="s">
        <v>565</v>
      </c>
      <c r="P1043" s="259" t="s">
        <v>565</v>
      </c>
      <c r="Q1043" s="259" t="s">
        <v>565</v>
      </c>
      <c r="R1043" s="259" t="s">
        <v>565</v>
      </c>
      <c r="S1043" s="259" t="s">
        <v>565</v>
      </c>
      <c r="T1043" s="259" t="s">
        <v>565</v>
      </c>
      <c r="U1043" s="259" t="s">
        <v>565</v>
      </c>
      <c r="V1043" s="260" t="s">
        <v>565</v>
      </c>
      <c r="W1043" s="260" t="s">
        <v>565</v>
      </c>
      <c r="X1043" s="259" t="s">
        <v>565</v>
      </c>
      <c r="Y1043" s="259" t="s">
        <v>565</v>
      </c>
      <c r="Z1043" s="259" t="s">
        <v>565</v>
      </c>
      <c r="AA1043" s="259" t="s">
        <v>565</v>
      </c>
      <c r="AB1043" s="259" t="s">
        <v>565</v>
      </c>
      <c r="AC1043" s="259" t="s">
        <v>565</v>
      </c>
      <c r="AD1043" s="259" t="s">
        <v>565</v>
      </c>
      <c r="AE1043" s="259" t="s">
        <v>565</v>
      </c>
      <c r="AF1043" s="259" t="s">
        <v>565</v>
      </c>
      <c r="AG1043" s="259" t="s">
        <v>565</v>
      </c>
      <c r="AH1043" s="259" t="s">
        <v>565</v>
      </c>
      <c r="AI1043" s="259" t="s">
        <v>565</v>
      </c>
      <c r="AJ1043" s="259" t="s">
        <v>565</v>
      </c>
      <c r="AK1043" s="259" t="s">
        <v>565</v>
      </c>
      <c r="AL1043" s="259" t="s">
        <v>565</v>
      </c>
      <c r="AM1043" s="259" t="s">
        <v>565</v>
      </c>
      <c r="AN1043" s="259" t="s">
        <v>565</v>
      </c>
      <c r="AO1043" s="259" t="s">
        <v>565</v>
      </c>
      <c r="AP1043" s="259" t="s">
        <v>565</v>
      </c>
      <c r="AQ1043" s="259" t="s">
        <v>565</v>
      </c>
      <c r="AR1043" s="259" t="s">
        <v>565</v>
      </c>
      <c r="AS1043" s="259" t="s">
        <v>565</v>
      </c>
      <c r="AT1043" s="259" t="s">
        <v>565</v>
      </c>
      <c r="AU1043" s="259" t="s">
        <v>565</v>
      </c>
      <c r="AV1043" s="259" t="s">
        <v>565</v>
      </c>
      <c r="AW1043" s="259" t="s">
        <v>565</v>
      </c>
      <c r="AX1043" s="259" t="s">
        <v>565</v>
      </c>
      <c r="AY1043" s="259" t="s">
        <v>565</v>
      </c>
      <c r="AZ1043" s="259" t="s">
        <v>565</v>
      </c>
      <c r="BA1043" s="259" t="s">
        <v>565</v>
      </c>
    </row>
    <row r="1044" spans="4:53">
      <c r="D1044" s="259" t="s">
        <v>565</v>
      </c>
      <c r="E1044" s="259" t="s">
        <v>565</v>
      </c>
      <c r="F1044" s="259" t="s">
        <v>565</v>
      </c>
      <c r="G1044" s="259" t="s">
        <v>565</v>
      </c>
      <c r="H1044" s="259" t="s">
        <v>565</v>
      </c>
      <c r="I1044" s="259" t="s">
        <v>565</v>
      </c>
      <c r="J1044" s="259" t="s">
        <v>565</v>
      </c>
      <c r="K1044" s="259" t="s">
        <v>565</v>
      </c>
      <c r="L1044" s="259" t="s">
        <v>565</v>
      </c>
      <c r="M1044" s="259" t="s">
        <v>565</v>
      </c>
      <c r="N1044" s="259" t="s">
        <v>565</v>
      </c>
      <c r="O1044" s="259" t="s">
        <v>565</v>
      </c>
      <c r="P1044" s="259" t="s">
        <v>565</v>
      </c>
      <c r="Q1044" s="259" t="s">
        <v>565</v>
      </c>
      <c r="R1044" s="259" t="s">
        <v>565</v>
      </c>
      <c r="S1044" s="259" t="s">
        <v>565</v>
      </c>
      <c r="T1044" s="259" t="s">
        <v>565</v>
      </c>
      <c r="U1044" s="259" t="s">
        <v>565</v>
      </c>
      <c r="V1044" s="260" t="s">
        <v>565</v>
      </c>
      <c r="W1044" s="260" t="s">
        <v>565</v>
      </c>
      <c r="X1044" s="259" t="s">
        <v>565</v>
      </c>
      <c r="Y1044" s="259" t="s">
        <v>565</v>
      </c>
      <c r="Z1044" s="259" t="s">
        <v>565</v>
      </c>
      <c r="AA1044" s="259" t="s">
        <v>565</v>
      </c>
      <c r="AB1044" s="259" t="s">
        <v>565</v>
      </c>
      <c r="AC1044" s="259" t="s">
        <v>565</v>
      </c>
      <c r="AD1044" s="259" t="s">
        <v>565</v>
      </c>
      <c r="AE1044" s="259" t="s">
        <v>565</v>
      </c>
      <c r="AF1044" s="259" t="s">
        <v>565</v>
      </c>
      <c r="AG1044" s="259" t="s">
        <v>565</v>
      </c>
      <c r="AH1044" s="259" t="s">
        <v>565</v>
      </c>
      <c r="AI1044" s="259" t="s">
        <v>565</v>
      </c>
      <c r="AJ1044" s="259" t="s">
        <v>565</v>
      </c>
      <c r="AK1044" s="259" t="s">
        <v>565</v>
      </c>
      <c r="AL1044" s="259" t="s">
        <v>565</v>
      </c>
      <c r="AM1044" s="259" t="s">
        <v>565</v>
      </c>
      <c r="AN1044" s="259" t="s">
        <v>565</v>
      </c>
      <c r="AO1044" s="259" t="s">
        <v>565</v>
      </c>
      <c r="AP1044" s="259" t="s">
        <v>565</v>
      </c>
      <c r="AQ1044" s="259" t="s">
        <v>565</v>
      </c>
      <c r="AR1044" s="259" t="s">
        <v>565</v>
      </c>
      <c r="AS1044" s="259" t="s">
        <v>565</v>
      </c>
      <c r="AT1044" s="259" t="s">
        <v>565</v>
      </c>
      <c r="AU1044" s="259" t="s">
        <v>565</v>
      </c>
      <c r="AV1044" s="259" t="s">
        <v>565</v>
      </c>
      <c r="AW1044" s="259" t="s">
        <v>565</v>
      </c>
      <c r="AX1044" s="259" t="s">
        <v>565</v>
      </c>
      <c r="AY1044" s="259" t="s">
        <v>565</v>
      </c>
      <c r="AZ1044" s="259" t="s">
        <v>565</v>
      </c>
      <c r="BA1044" s="259" t="s">
        <v>565</v>
      </c>
    </row>
    <row r="1045" spans="4:53">
      <c r="D1045" s="259" t="s">
        <v>565</v>
      </c>
      <c r="E1045" s="259" t="s">
        <v>565</v>
      </c>
      <c r="F1045" s="259" t="s">
        <v>565</v>
      </c>
      <c r="G1045" s="259" t="s">
        <v>565</v>
      </c>
      <c r="H1045" s="259" t="s">
        <v>565</v>
      </c>
      <c r="I1045" s="259" t="s">
        <v>565</v>
      </c>
      <c r="J1045" s="259" t="s">
        <v>565</v>
      </c>
      <c r="K1045" s="259" t="s">
        <v>565</v>
      </c>
      <c r="L1045" s="259" t="s">
        <v>565</v>
      </c>
      <c r="M1045" s="259" t="s">
        <v>565</v>
      </c>
      <c r="N1045" s="259" t="s">
        <v>565</v>
      </c>
      <c r="O1045" s="259" t="s">
        <v>565</v>
      </c>
      <c r="P1045" s="259" t="s">
        <v>565</v>
      </c>
      <c r="Q1045" s="259" t="s">
        <v>565</v>
      </c>
      <c r="R1045" s="259" t="s">
        <v>565</v>
      </c>
      <c r="S1045" s="259" t="s">
        <v>565</v>
      </c>
      <c r="T1045" s="259" t="s">
        <v>565</v>
      </c>
      <c r="U1045" s="259" t="s">
        <v>565</v>
      </c>
      <c r="V1045" s="260" t="s">
        <v>565</v>
      </c>
      <c r="W1045" s="260" t="s">
        <v>565</v>
      </c>
      <c r="X1045" s="259" t="s">
        <v>565</v>
      </c>
      <c r="Y1045" s="259" t="s">
        <v>565</v>
      </c>
      <c r="Z1045" s="259" t="s">
        <v>565</v>
      </c>
      <c r="AA1045" s="259" t="s">
        <v>565</v>
      </c>
      <c r="AB1045" s="259" t="s">
        <v>565</v>
      </c>
      <c r="AC1045" s="259" t="s">
        <v>565</v>
      </c>
      <c r="AD1045" s="259" t="s">
        <v>565</v>
      </c>
      <c r="AE1045" s="259" t="s">
        <v>565</v>
      </c>
      <c r="AF1045" s="259" t="s">
        <v>565</v>
      </c>
      <c r="AG1045" s="259" t="s">
        <v>565</v>
      </c>
      <c r="AH1045" s="259" t="s">
        <v>565</v>
      </c>
      <c r="AI1045" s="259" t="s">
        <v>565</v>
      </c>
      <c r="AJ1045" s="259" t="s">
        <v>565</v>
      </c>
      <c r="AK1045" s="259" t="s">
        <v>565</v>
      </c>
      <c r="AL1045" s="259" t="s">
        <v>565</v>
      </c>
      <c r="AM1045" s="259" t="s">
        <v>565</v>
      </c>
      <c r="AN1045" s="259" t="s">
        <v>565</v>
      </c>
      <c r="AO1045" s="259" t="s">
        <v>565</v>
      </c>
      <c r="AP1045" s="259" t="s">
        <v>565</v>
      </c>
      <c r="AQ1045" s="259" t="s">
        <v>565</v>
      </c>
      <c r="AR1045" s="259" t="s">
        <v>565</v>
      </c>
      <c r="AS1045" s="259" t="s">
        <v>565</v>
      </c>
      <c r="AT1045" s="259" t="s">
        <v>565</v>
      </c>
      <c r="AU1045" s="259" t="s">
        <v>565</v>
      </c>
      <c r="AV1045" s="259" t="s">
        <v>565</v>
      </c>
      <c r="AW1045" s="259" t="s">
        <v>565</v>
      </c>
      <c r="AX1045" s="259" t="s">
        <v>565</v>
      </c>
      <c r="AY1045" s="259" t="s">
        <v>565</v>
      </c>
      <c r="AZ1045" s="259" t="s">
        <v>565</v>
      </c>
      <c r="BA1045" s="259" t="s">
        <v>565</v>
      </c>
    </row>
    <row r="1046" spans="4:53">
      <c r="D1046" s="259" t="s">
        <v>565</v>
      </c>
      <c r="E1046" s="259" t="s">
        <v>565</v>
      </c>
      <c r="F1046" s="259" t="s">
        <v>565</v>
      </c>
      <c r="G1046" s="259" t="s">
        <v>565</v>
      </c>
      <c r="H1046" s="259" t="s">
        <v>565</v>
      </c>
      <c r="I1046" s="259" t="s">
        <v>565</v>
      </c>
      <c r="J1046" s="259" t="s">
        <v>565</v>
      </c>
      <c r="K1046" s="259" t="s">
        <v>565</v>
      </c>
      <c r="L1046" s="259" t="s">
        <v>565</v>
      </c>
      <c r="M1046" s="259" t="s">
        <v>565</v>
      </c>
      <c r="N1046" s="259" t="s">
        <v>565</v>
      </c>
      <c r="O1046" s="259" t="s">
        <v>565</v>
      </c>
      <c r="P1046" s="259" t="s">
        <v>565</v>
      </c>
      <c r="Q1046" s="259" t="s">
        <v>565</v>
      </c>
      <c r="R1046" s="259" t="s">
        <v>565</v>
      </c>
      <c r="S1046" s="259" t="s">
        <v>565</v>
      </c>
      <c r="T1046" s="259" t="s">
        <v>565</v>
      </c>
      <c r="U1046" s="259" t="s">
        <v>565</v>
      </c>
      <c r="V1046" s="260" t="s">
        <v>565</v>
      </c>
      <c r="W1046" s="260" t="s">
        <v>565</v>
      </c>
      <c r="X1046" s="259" t="s">
        <v>565</v>
      </c>
      <c r="Y1046" s="259" t="s">
        <v>565</v>
      </c>
      <c r="Z1046" s="259" t="s">
        <v>565</v>
      </c>
      <c r="AA1046" s="259" t="s">
        <v>565</v>
      </c>
      <c r="AB1046" s="259" t="s">
        <v>565</v>
      </c>
      <c r="AC1046" s="259" t="s">
        <v>565</v>
      </c>
      <c r="AD1046" s="259" t="s">
        <v>565</v>
      </c>
      <c r="AE1046" s="259" t="s">
        <v>565</v>
      </c>
      <c r="AF1046" s="259" t="s">
        <v>565</v>
      </c>
      <c r="AG1046" s="259" t="s">
        <v>565</v>
      </c>
      <c r="AH1046" s="259" t="s">
        <v>565</v>
      </c>
      <c r="AI1046" s="259" t="s">
        <v>565</v>
      </c>
      <c r="AJ1046" s="259" t="s">
        <v>565</v>
      </c>
      <c r="AK1046" s="259" t="s">
        <v>565</v>
      </c>
      <c r="AL1046" s="259" t="s">
        <v>565</v>
      </c>
      <c r="AM1046" s="259" t="s">
        <v>565</v>
      </c>
      <c r="AN1046" s="259" t="s">
        <v>565</v>
      </c>
      <c r="AO1046" s="259" t="s">
        <v>565</v>
      </c>
      <c r="AP1046" s="259" t="s">
        <v>565</v>
      </c>
      <c r="AQ1046" s="259" t="s">
        <v>565</v>
      </c>
      <c r="AR1046" s="259" t="s">
        <v>565</v>
      </c>
      <c r="AS1046" s="259" t="s">
        <v>565</v>
      </c>
      <c r="AT1046" s="259" t="s">
        <v>565</v>
      </c>
      <c r="AU1046" s="259" t="s">
        <v>565</v>
      </c>
      <c r="AV1046" s="259" t="s">
        <v>565</v>
      </c>
      <c r="AW1046" s="259" t="s">
        <v>565</v>
      </c>
      <c r="AX1046" s="259" t="s">
        <v>565</v>
      </c>
      <c r="AY1046" s="259" t="s">
        <v>565</v>
      </c>
      <c r="AZ1046" s="259" t="s">
        <v>565</v>
      </c>
      <c r="BA1046" s="259" t="s">
        <v>565</v>
      </c>
    </row>
    <row r="1047" spans="4:53">
      <c r="D1047" s="259" t="s">
        <v>565</v>
      </c>
      <c r="E1047" s="259" t="s">
        <v>565</v>
      </c>
      <c r="F1047" s="259" t="s">
        <v>565</v>
      </c>
      <c r="G1047" s="259" t="s">
        <v>565</v>
      </c>
      <c r="H1047" s="259" t="s">
        <v>565</v>
      </c>
      <c r="I1047" s="259" t="s">
        <v>565</v>
      </c>
      <c r="J1047" s="259" t="s">
        <v>565</v>
      </c>
      <c r="K1047" s="259" t="s">
        <v>565</v>
      </c>
      <c r="L1047" s="259" t="s">
        <v>565</v>
      </c>
      <c r="M1047" s="259" t="s">
        <v>565</v>
      </c>
      <c r="N1047" s="259" t="s">
        <v>565</v>
      </c>
      <c r="O1047" s="259" t="s">
        <v>565</v>
      </c>
      <c r="P1047" s="259" t="s">
        <v>565</v>
      </c>
      <c r="Q1047" s="259" t="s">
        <v>565</v>
      </c>
      <c r="R1047" s="259" t="s">
        <v>565</v>
      </c>
      <c r="S1047" s="259" t="s">
        <v>565</v>
      </c>
      <c r="T1047" s="259" t="s">
        <v>565</v>
      </c>
      <c r="U1047" s="259" t="s">
        <v>565</v>
      </c>
      <c r="V1047" s="260" t="s">
        <v>565</v>
      </c>
      <c r="W1047" s="260" t="s">
        <v>565</v>
      </c>
      <c r="X1047" s="259" t="s">
        <v>565</v>
      </c>
      <c r="Y1047" s="259" t="s">
        <v>565</v>
      </c>
      <c r="Z1047" s="259" t="s">
        <v>565</v>
      </c>
      <c r="AA1047" s="259" t="s">
        <v>565</v>
      </c>
      <c r="AB1047" s="259" t="s">
        <v>565</v>
      </c>
      <c r="AC1047" s="259" t="s">
        <v>565</v>
      </c>
      <c r="AD1047" s="259" t="s">
        <v>565</v>
      </c>
      <c r="AE1047" s="259" t="s">
        <v>565</v>
      </c>
      <c r="AF1047" s="259" t="s">
        <v>565</v>
      </c>
      <c r="AG1047" s="259" t="s">
        <v>565</v>
      </c>
      <c r="AH1047" s="259" t="s">
        <v>565</v>
      </c>
      <c r="AI1047" s="259" t="s">
        <v>565</v>
      </c>
      <c r="AJ1047" s="259" t="s">
        <v>565</v>
      </c>
      <c r="AK1047" s="259" t="s">
        <v>565</v>
      </c>
      <c r="AL1047" s="259" t="s">
        <v>565</v>
      </c>
      <c r="AM1047" s="259" t="s">
        <v>565</v>
      </c>
      <c r="AN1047" s="259" t="s">
        <v>565</v>
      </c>
      <c r="AO1047" s="259" t="s">
        <v>565</v>
      </c>
      <c r="AP1047" s="259" t="s">
        <v>565</v>
      </c>
      <c r="AQ1047" s="259" t="s">
        <v>565</v>
      </c>
      <c r="AR1047" s="259" t="s">
        <v>565</v>
      </c>
      <c r="AS1047" s="259" t="s">
        <v>565</v>
      </c>
      <c r="AT1047" s="259" t="s">
        <v>565</v>
      </c>
      <c r="AU1047" s="259" t="s">
        <v>565</v>
      </c>
      <c r="AV1047" s="259" t="s">
        <v>565</v>
      </c>
      <c r="AW1047" s="259" t="s">
        <v>565</v>
      </c>
      <c r="AX1047" s="259" t="s">
        <v>565</v>
      </c>
      <c r="AY1047" s="259" t="s">
        <v>565</v>
      </c>
      <c r="AZ1047" s="259" t="s">
        <v>565</v>
      </c>
      <c r="BA1047" s="259" t="s">
        <v>565</v>
      </c>
    </row>
    <row r="1048" spans="4:53">
      <c r="D1048" s="259" t="s">
        <v>565</v>
      </c>
      <c r="E1048" s="259" t="s">
        <v>565</v>
      </c>
      <c r="F1048" s="259" t="s">
        <v>565</v>
      </c>
      <c r="G1048" s="259" t="s">
        <v>565</v>
      </c>
      <c r="H1048" s="259" t="s">
        <v>565</v>
      </c>
      <c r="I1048" s="259" t="s">
        <v>565</v>
      </c>
      <c r="J1048" s="259" t="s">
        <v>565</v>
      </c>
      <c r="K1048" s="259" t="s">
        <v>565</v>
      </c>
      <c r="L1048" s="259" t="s">
        <v>565</v>
      </c>
      <c r="M1048" s="259" t="s">
        <v>565</v>
      </c>
      <c r="N1048" s="259" t="s">
        <v>565</v>
      </c>
      <c r="O1048" s="259" t="s">
        <v>565</v>
      </c>
      <c r="P1048" s="259" t="s">
        <v>565</v>
      </c>
      <c r="Q1048" s="259" t="s">
        <v>565</v>
      </c>
      <c r="R1048" s="259" t="s">
        <v>565</v>
      </c>
      <c r="S1048" s="259" t="s">
        <v>565</v>
      </c>
      <c r="T1048" s="259" t="s">
        <v>565</v>
      </c>
      <c r="U1048" s="259" t="s">
        <v>565</v>
      </c>
      <c r="V1048" s="260" t="s">
        <v>565</v>
      </c>
      <c r="W1048" s="260" t="s">
        <v>565</v>
      </c>
      <c r="X1048" s="259" t="s">
        <v>565</v>
      </c>
      <c r="Y1048" s="259" t="s">
        <v>565</v>
      </c>
      <c r="Z1048" s="259" t="s">
        <v>565</v>
      </c>
      <c r="AA1048" s="259" t="s">
        <v>565</v>
      </c>
      <c r="AB1048" s="259" t="s">
        <v>565</v>
      </c>
      <c r="AC1048" s="259" t="s">
        <v>565</v>
      </c>
      <c r="AD1048" s="259" t="s">
        <v>565</v>
      </c>
      <c r="AE1048" s="259" t="s">
        <v>565</v>
      </c>
      <c r="AF1048" s="259" t="s">
        <v>565</v>
      </c>
      <c r="AG1048" s="259" t="s">
        <v>565</v>
      </c>
      <c r="AH1048" s="259" t="s">
        <v>565</v>
      </c>
      <c r="AI1048" s="259" t="s">
        <v>565</v>
      </c>
      <c r="AJ1048" s="259" t="s">
        <v>565</v>
      </c>
      <c r="AK1048" s="259" t="s">
        <v>565</v>
      </c>
      <c r="AL1048" s="259" t="s">
        <v>565</v>
      </c>
      <c r="AM1048" s="259" t="s">
        <v>565</v>
      </c>
      <c r="AN1048" s="259" t="s">
        <v>565</v>
      </c>
      <c r="AO1048" s="259" t="s">
        <v>565</v>
      </c>
      <c r="AP1048" s="259" t="s">
        <v>565</v>
      </c>
      <c r="AQ1048" s="259" t="s">
        <v>565</v>
      </c>
      <c r="AR1048" s="259" t="s">
        <v>565</v>
      </c>
      <c r="AS1048" s="259" t="s">
        <v>565</v>
      </c>
      <c r="AT1048" s="259" t="s">
        <v>565</v>
      </c>
      <c r="AU1048" s="259" t="s">
        <v>565</v>
      </c>
      <c r="AV1048" s="259" t="s">
        <v>565</v>
      </c>
      <c r="AW1048" s="259" t="s">
        <v>565</v>
      </c>
      <c r="AX1048" s="259" t="s">
        <v>565</v>
      </c>
      <c r="AY1048" s="259" t="s">
        <v>565</v>
      </c>
      <c r="AZ1048" s="259" t="s">
        <v>565</v>
      </c>
      <c r="BA1048" s="259" t="s">
        <v>565</v>
      </c>
    </row>
    <row r="1049" spans="4:53">
      <c r="D1049" s="259" t="s">
        <v>565</v>
      </c>
      <c r="E1049" s="259" t="s">
        <v>565</v>
      </c>
      <c r="F1049" s="259" t="s">
        <v>565</v>
      </c>
      <c r="G1049" s="259" t="s">
        <v>565</v>
      </c>
      <c r="H1049" s="259" t="s">
        <v>565</v>
      </c>
      <c r="I1049" s="259" t="s">
        <v>565</v>
      </c>
      <c r="J1049" s="259" t="s">
        <v>565</v>
      </c>
      <c r="K1049" s="259" t="s">
        <v>565</v>
      </c>
      <c r="L1049" s="259" t="s">
        <v>565</v>
      </c>
      <c r="M1049" s="259" t="s">
        <v>565</v>
      </c>
      <c r="N1049" s="259" t="s">
        <v>565</v>
      </c>
      <c r="O1049" s="259" t="s">
        <v>565</v>
      </c>
      <c r="P1049" s="259" t="s">
        <v>565</v>
      </c>
      <c r="Q1049" s="259" t="s">
        <v>565</v>
      </c>
      <c r="R1049" s="259" t="s">
        <v>565</v>
      </c>
      <c r="S1049" s="259" t="s">
        <v>565</v>
      </c>
      <c r="T1049" s="259" t="s">
        <v>565</v>
      </c>
      <c r="U1049" s="259" t="s">
        <v>565</v>
      </c>
      <c r="V1049" s="260" t="s">
        <v>565</v>
      </c>
      <c r="W1049" s="260" t="s">
        <v>565</v>
      </c>
      <c r="X1049" s="259" t="s">
        <v>565</v>
      </c>
      <c r="Y1049" s="259" t="s">
        <v>565</v>
      </c>
      <c r="Z1049" s="259" t="s">
        <v>565</v>
      </c>
      <c r="AA1049" s="259" t="s">
        <v>565</v>
      </c>
      <c r="AB1049" s="259" t="s">
        <v>565</v>
      </c>
      <c r="AC1049" s="259" t="s">
        <v>565</v>
      </c>
      <c r="AD1049" s="259" t="s">
        <v>565</v>
      </c>
      <c r="AE1049" s="259" t="s">
        <v>565</v>
      </c>
      <c r="AF1049" s="259" t="s">
        <v>565</v>
      </c>
      <c r="AG1049" s="259" t="s">
        <v>565</v>
      </c>
      <c r="AH1049" s="259" t="s">
        <v>565</v>
      </c>
      <c r="AI1049" s="259" t="s">
        <v>565</v>
      </c>
      <c r="AJ1049" s="259" t="s">
        <v>565</v>
      </c>
      <c r="AK1049" s="259" t="s">
        <v>565</v>
      </c>
      <c r="AL1049" s="259" t="s">
        <v>565</v>
      </c>
      <c r="AM1049" s="259" t="s">
        <v>565</v>
      </c>
      <c r="AN1049" s="259" t="s">
        <v>565</v>
      </c>
      <c r="AO1049" s="259" t="s">
        <v>565</v>
      </c>
      <c r="AP1049" s="259" t="s">
        <v>565</v>
      </c>
      <c r="AQ1049" s="259" t="s">
        <v>565</v>
      </c>
      <c r="AR1049" s="259" t="s">
        <v>565</v>
      </c>
      <c r="AS1049" s="259" t="s">
        <v>565</v>
      </c>
      <c r="AT1049" s="259" t="s">
        <v>565</v>
      </c>
      <c r="AU1049" s="259" t="s">
        <v>565</v>
      </c>
      <c r="AV1049" s="259" t="s">
        <v>565</v>
      </c>
      <c r="AW1049" s="259" t="s">
        <v>565</v>
      </c>
      <c r="AX1049" s="259" t="s">
        <v>565</v>
      </c>
      <c r="AY1049" s="259" t="s">
        <v>565</v>
      </c>
      <c r="AZ1049" s="259" t="s">
        <v>565</v>
      </c>
      <c r="BA1049" s="259" t="s">
        <v>565</v>
      </c>
    </row>
    <row r="1050" spans="4:53">
      <c r="D1050" s="259" t="s">
        <v>565</v>
      </c>
      <c r="E1050" s="259" t="s">
        <v>565</v>
      </c>
      <c r="F1050" s="259" t="s">
        <v>565</v>
      </c>
      <c r="G1050" s="259" t="s">
        <v>565</v>
      </c>
      <c r="H1050" s="259" t="s">
        <v>565</v>
      </c>
      <c r="I1050" s="259" t="s">
        <v>565</v>
      </c>
      <c r="J1050" s="259" t="s">
        <v>565</v>
      </c>
      <c r="K1050" s="259" t="s">
        <v>565</v>
      </c>
      <c r="L1050" s="259" t="s">
        <v>565</v>
      </c>
      <c r="M1050" s="259" t="s">
        <v>565</v>
      </c>
      <c r="N1050" s="259" t="s">
        <v>565</v>
      </c>
      <c r="O1050" s="259" t="s">
        <v>565</v>
      </c>
      <c r="P1050" s="259" t="s">
        <v>565</v>
      </c>
      <c r="Q1050" s="259" t="s">
        <v>565</v>
      </c>
      <c r="R1050" s="259" t="s">
        <v>565</v>
      </c>
      <c r="S1050" s="259" t="s">
        <v>565</v>
      </c>
      <c r="T1050" s="259" t="s">
        <v>565</v>
      </c>
      <c r="U1050" s="259" t="s">
        <v>565</v>
      </c>
      <c r="V1050" s="260" t="s">
        <v>565</v>
      </c>
      <c r="W1050" s="260" t="s">
        <v>565</v>
      </c>
      <c r="X1050" s="259" t="s">
        <v>565</v>
      </c>
      <c r="Y1050" s="259" t="s">
        <v>565</v>
      </c>
      <c r="Z1050" s="259" t="s">
        <v>565</v>
      </c>
      <c r="AA1050" s="259" t="s">
        <v>565</v>
      </c>
      <c r="AB1050" s="259" t="s">
        <v>565</v>
      </c>
      <c r="AC1050" s="259" t="s">
        <v>565</v>
      </c>
      <c r="AD1050" s="259" t="s">
        <v>565</v>
      </c>
      <c r="AE1050" s="259" t="s">
        <v>565</v>
      </c>
      <c r="AF1050" s="259" t="s">
        <v>565</v>
      </c>
      <c r="AG1050" s="259" t="s">
        <v>565</v>
      </c>
      <c r="AH1050" s="259" t="s">
        <v>565</v>
      </c>
      <c r="AI1050" s="259" t="s">
        <v>565</v>
      </c>
      <c r="AJ1050" s="259" t="s">
        <v>565</v>
      </c>
      <c r="AK1050" s="259" t="s">
        <v>565</v>
      </c>
      <c r="AL1050" s="259" t="s">
        <v>565</v>
      </c>
      <c r="AM1050" s="259" t="s">
        <v>565</v>
      </c>
      <c r="AN1050" s="259" t="s">
        <v>565</v>
      </c>
      <c r="AO1050" s="259" t="s">
        <v>565</v>
      </c>
      <c r="AP1050" s="259" t="s">
        <v>565</v>
      </c>
      <c r="AQ1050" s="259" t="s">
        <v>565</v>
      </c>
      <c r="AR1050" s="259" t="s">
        <v>565</v>
      </c>
      <c r="AS1050" s="259" t="s">
        <v>565</v>
      </c>
      <c r="AT1050" s="259" t="s">
        <v>565</v>
      </c>
      <c r="AU1050" s="259" t="s">
        <v>565</v>
      </c>
      <c r="AV1050" s="259" t="s">
        <v>565</v>
      </c>
      <c r="AW1050" s="259" t="s">
        <v>565</v>
      </c>
      <c r="AX1050" s="259" t="s">
        <v>565</v>
      </c>
      <c r="AY1050" s="259" t="s">
        <v>565</v>
      </c>
      <c r="AZ1050" s="259" t="s">
        <v>565</v>
      </c>
      <c r="BA1050" s="259" t="s">
        <v>565</v>
      </c>
    </row>
    <row r="1051" spans="4:53">
      <c r="D1051" s="259" t="s">
        <v>565</v>
      </c>
      <c r="E1051" s="259" t="s">
        <v>565</v>
      </c>
      <c r="F1051" s="259" t="s">
        <v>565</v>
      </c>
      <c r="G1051" s="259" t="s">
        <v>565</v>
      </c>
      <c r="H1051" s="259" t="s">
        <v>565</v>
      </c>
      <c r="I1051" s="259" t="s">
        <v>565</v>
      </c>
      <c r="J1051" s="259" t="s">
        <v>565</v>
      </c>
      <c r="K1051" s="259" t="s">
        <v>565</v>
      </c>
      <c r="L1051" s="259" t="s">
        <v>565</v>
      </c>
      <c r="M1051" s="259" t="s">
        <v>565</v>
      </c>
      <c r="N1051" s="259" t="s">
        <v>565</v>
      </c>
      <c r="O1051" s="259" t="s">
        <v>565</v>
      </c>
      <c r="P1051" s="259" t="s">
        <v>565</v>
      </c>
      <c r="Q1051" s="259" t="s">
        <v>565</v>
      </c>
      <c r="R1051" s="259" t="s">
        <v>565</v>
      </c>
      <c r="S1051" s="259" t="s">
        <v>565</v>
      </c>
      <c r="T1051" s="259" t="s">
        <v>565</v>
      </c>
      <c r="U1051" s="259" t="s">
        <v>565</v>
      </c>
      <c r="V1051" s="260" t="s">
        <v>565</v>
      </c>
      <c r="W1051" s="260" t="s">
        <v>565</v>
      </c>
      <c r="X1051" s="259" t="s">
        <v>565</v>
      </c>
      <c r="Y1051" s="259" t="s">
        <v>565</v>
      </c>
      <c r="Z1051" s="259" t="s">
        <v>565</v>
      </c>
      <c r="AA1051" s="259" t="s">
        <v>565</v>
      </c>
      <c r="AB1051" s="259" t="s">
        <v>565</v>
      </c>
      <c r="AC1051" s="259" t="s">
        <v>565</v>
      </c>
      <c r="AD1051" s="259" t="s">
        <v>565</v>
      </c>
      <c r="AE1051" s="259" t="s">
        <v>565</v>
      </c>
      <c r="AF1051" s="259" t="s">
        <v>565</v>
      </c>
      <c r="AG1051" s="259" t="s">
        <v>565</v>
      </c>
      <c r="AH1051" s="259" t="s">
        <v>565</v>
      </c>
      <c r="AI1051" s="259" t="s">
        <v>565</v>
      </c>
      <c r="AJ1051" s="259" t="s">
        <v>565</v>
      </c>
      <c r="AK1051" s="259" t="s">
        <v>565</v>
      </c>
      <c r="AL1051" s="259" t="s">
        <v>565</v>
      </c>
      <c r="AM1051" s="259" t="s">
        <v>565</v>
      </c>
      <c r="AN1051" s="259" t="s">
        <v>565</v>
      </c>
      <c r="AO1051" s="259" t="s">
        <v>565</v>
      </c>
      <c r="AP1051" s="259" t="s">
        <v>565</v>
      </c>
      <c r="AQ1051" s="259" t="s">
        <v>565</v>
      </c>
      <c r="AR1051" s="259" t="s">
        <v>565</v>
      </c>
      <c r="AS1051" s="259" t="s">
        <v>565</v>
      </c>
      <c r="AT1051" s="259" t="s">
        <v>565</v>
      </c>
      <c r="AU1051" s="259" t="s">
        <v>565</v>
      </c>
      <c r="AV1051" s="259" t="s">
        <v>565</v>
      </c>
      <c r="AW1051" s="259" t="s">
        <v>565</v>
      </c>
      <c r="AX1051" s="259" t="s">
        <v>565</v>
      </c>
      <c r="AY1051" s="259" t="s">
        <v>565</v>
      </c>
      <c r="AZ1051" s="259" t="s">
        <v>565</v>
      </c>
      <c r="BA1051" s="259" t="s">
        <v>565</v>
      </c>
    </row>
    <row r="1052" spans="4:53">
      <c r="D1052" s="259" t="s">
        <v>565</v>
      </c>
      <c r="E1052" s="259" t="s">
        <v>565</v>
      </c>
      <c r="F1052" s="259" t="s">
        <v>565</v>
      </c>
      <c r="G1052" s="259" t="s">
        <v>565</v>
      </c>
      <c r="H1052" s="259" t="s">
        <v>565</v>
      </c>
      <c r="I1052" s="259" t="s">
        <v>565</v>
      </c>
      <c r="J1052" s="259" t="s">
        <v>565</v>
      </c>
      <c r="K1052" s="259" t="s">
        <v>565</v>
      </c>
      <c r="L1052" s="259" t="s">
        <v>565</v>
      </c>
      <c r="M1052" s="259" t="s">
        <v>565</v>
      </c>
      <c r="N1052" s="259" t="s">
        <v>565</v>
      </c>
      <c r="O1052" s="259" t="s">
        <v>565</v>
      </c>
      <c r="P1052" s="259" t="s">
        <v>565</v>
      </c>
      <c r="Q1052" s="259" t="s">
        <v>565</v>
      </c>
      <c r="R1052" s="259" t="s">
        <v>565</v>
      </c>
      <c r="S1052" s="259" t="s">
        <v>565</v>
      </c>
      <c r="T1052" s="259" t="s">
        <v>565</v>
      </c>
      <c r="U1052" s="259" t="s">
        <v>565</v>
      </c>
      <c r="V1052" s="260" t="s">
        <v>565</v>
      </c>
      <c r="W1052" s="260" t="s">
        <v>565</v>
      </c>
      <c r="X1052" s="259" t="s">
        <v>565</v>
      </c>
      <c r="Y1052" s="259" t="s">
        <v>565</v>
      </c>
      <c r="Z1052" s="259" t="s">
        <v>565</v>
      </c>
      <c r="AA1052" s="259" t="s">
        <v>565</v>
      </c>
      <c r="AB1052" s="259" t="s">
        <v>565</v>
      </c>
      <c r="AC1052" s="259" t="s">
        <v>565</v>
      </c>
      <c r="AD1052" s="259" t="s">
        <v>565</v>
      </c>
      <c r="AE1052" s="259" t="s">
        <v>565</v>
      </c>
      <c r="AF1052" s="259" t="s">
        <v>565</v>
      </c>
      <c r="AG1052" s="259" t="s">
        <v>565</v>
      </c>
      <c r="AH1052" s="259" t="s">
        <v>565</v>
      </c>
      <c r="AI1052" s="259" t="s">
        <v>565</v>
      </c>
      <c r="AJ1052" s="259" t="s">
        <v>565</v>
      </c>
      <c r="AK1052" s="259" t="s">
        <v>565</v>
      </c>
      <c r="AL1052" s="259" t="s">
        <v>565</v>
      </c>
      <c r="AM1052" s="259" t="s">
        <v>565</v>
      </c>
      <c r="AN1052" s="259" t="s">
        <v>565</v>
      </c>
      <c r="AO1052" s="259" t="s">
        <v>565</v>
      </c>
      <c r="AP1052" s="259" t="s">
        <v>565</v>
      </c>
      <c r="AQ1052" s="259" t="s">
        <v>565</v>
      </c>
      <c r="AR1052" s="259" t="s">
        <v>565</v>
      </c>
      <c r="AS1052" s="259" t="s">
        <v>565</v>
      </c>
      <c r="AT1052" s="259" t="s">
        <v>565</v>
      </c>
      <c r="AU1052" s="259" t="s">
        <v>565</v>
      </c>
      <c r="AV1052" s="259" t="s">
        <v>565</v>
      </c>
      <c r="AW1052" s="259" t="s">
        <v>565</v>
      </c>
      <c r="AX1052" s="259" t="s">
        <v>565</v>
      </c>
      <c r="AY1052" s="259" t="s">
        <v>565</v>
      </c>
      <c r="AZ1052" s="259" t="s">
        <v>565</v>
      </c>
      <c r="BA1052" s="259" t="s">
        <v>565</v>
      </c>
    </row>
    <row r="1053" spans="4:53">
      <c r="D1053" s="259" t="s">
        <v>565</v>
      </c>
      <c r="E1053" s="259" t="s">
        <v>565</v>
      </c>
      <c r="F1053" s="259" t="s">
        <v>565</v>
      </c>
      <c r="G1053" s="259" t="s">
        <v>565</v>
      </c>
      <c r="H1053" s="259" t="s">
        <v>565</v>
      </c>
      <c r="I1053" s="259" t="s">
        <v>565</v>
      </c>
      <c r="J1053" s="259" t="s">
        <v>565</v>
      </c>
      <c r="K1053" s="259" t="s">
        <v>565</v>
      </c>
      <c r="L1053" s="259" t="s">
        <v>565</v>
      </c>
      <c r="M1053" s="259" t="s">
        <v>565</v>
      </c>
      <c r="N1053" s="259" t="s">
        <v>565</v>
      </c>
      <c r="O1053" s="259" t="s">
        <v>565</v>
      </c>
      <c r="P1053" s="259" t="s">
        <v>565</v>
      </c>
      <c r="Q1053" s="259" t="s">
        <v>565</v>
      </c>
      <c r="R1053" s="259" t="s">
        <v>565</v>
      </c>
      <c r="S1053" s="259" t="s">
        <v>565</v>
      </c>
      <c r="T1053" s="259" t="s">
        <v>565</v>
      </c>
      <c r="U1053" s="259" t="s">
        <v>565</v>
      </c>
      <c r="V1053" s="260" t="s">
        <v>565</v>
      </c>
      <c r="W1053" s="260" t="s">
        <v>565</v>
      </c>
      <c r="X1053" s="259" t="s">
        <v>565</v>
      </c>
      <c r="Y1053" s="259" t="s">
        <v>565</v>
      </c>
      <c r="Z1053" s="259" t="s">
        <v>565</v>
      </c>
      <c r="AA1053" s="259" t="s">
        <v>565</v>
      </c>
      <c r="AB1053" s="259" t="s">
        <v>565</v>
      </c>
      <c r="AC1053" s="259" t="s">
        <v>565</v>
      </c>
      <c r="AD1053" s="259" t="s">
        <v>565</v>
      </c>
      <c r="AE1053" s="259" t="s">
        <v>565</v>
      </c>
      <c r="AF1053" s="259" t="s">
        <v>565</v>
      </c>
      <c r="AG1053" s="259" t="s">
        <v>565</v>
      </c>
      <c r="AH1053" s="259" t="s">
        <v>565</v>
      </c>
      <c r="AI1053" s="259" t="s">
        <v>565</v>
      </c>
      <c r="AJ1053" s="259" t="s">
        <v>565</v>
      </c>
      <c r="AK1053" s="259" t="s">
        <v>565</v>
      </c>
      <c r="AL1053" s="259" t="s">
        <v>565</v>
      </c>
      <c r="AM1053" s="259" t="s">
        <v>565</v>
      </c>
      <c r="AN1053" s="259" t="s">
        <v>565</v>
      </c>
      <c r="AO1053" s="259" t="s">
        <v>565</v>
      </c>
      <c r="AP1053" s="259" t="s">
        <v>565</v>
      </c>
      <c r="AQ1053" s="259" t="s">
        <v>565</v>
      </c>
      <c r="AR1053" s="259" t="s">
        <v>565</v>
      </c>
      <c r="AS1053" s="259" t="s">
        <v>565</v>
      </c>
      <c r="AT1053" s="259" t="s">
        <v>565</v>
      </c>
      <c r="AU1053" s="259" t="s">
        <v>565</v>
      </c>
      <c r="AV1053" s="259" t="s">
        <v>565</v>
      </c>
      <c r="AW1053" s="259" t="s">
        <v>565</v>
      </c>
      <c r="AX1053" s="259" t="s">
        <v>565</v>
      </c>
      <c r="AY1053" s="259" t="s">
        <v>565</v>
      </c>
      <c r="AZ1053" s="259" t="s">
        <v>565</v>
      </c>
      <c r="BA1053" s="259" t="s">
        <v>565</v>
      </c>
    </row>
    <row r="1054" spans="4:53">
      <c r="D1054" s="259" t="s">
        <v>565</v>
      </c>
      <c r="E1054" s="259" t="s">
        <v>565</v>
      </c>
      <c r="F1054" s="259" t="s">
        <v>565</v>
      </c>
      <c r="G1054" s="259" t="s">
        <v>565</v>
      </c>
      <c r="H1054" s="259" t="s">
        <v>565</v>
      </c>
      <c r="I1054" s="259" t="s">
        <v>565</v>
      </c>
      <c r="J1054" s="259" t="s">
        <v>565</v>
      </c>
      <c r="K1054" s="259" t="s">
        <v>565</v>
      </c>
      <c r="L1054" s="259" t="s">
        <v>565</v>
      </c>
      <c r="M1054" s="259" t="s">
        <v>565</v>
      </c>
      <c r="N1054" s="259" t="s">
        <v>565</v>
      </c>
      <c r="O1054" s="259" t="s">
        <v>565</v>
      </c>
      <c r="P1054" s="259" t="s">
        <v>565</v>
      </c>
      <c r="Q1054" s="259" t="s">
        <v>565</v>
      </c>
      <c r="R1054" s="259" t="s">
        <v>565</v>
      </c>
      <c r="S1054" s="259" t="s">
        <v>565</v>
      </c>
      <c r="T1054" s="259" t="s">
        <v>565</v>
      </c>
      <c r="U1054" s="259" t="s">
        <v>565</v>
      </c>
      <c r="V1054" s="260" t="s">
        <v>565</v>
      </c>
      <c r="W1054" s="260" t="s">
        <v>565</v>
      </c>
      <c r="X1054" s="259" t="s">
        <v>565</v>
      </c>
      <c r="Y1054" s="259" t="s">
        <v>565</v>
      </c>
      <c r="Z1054" s="259" t="s">
        <v>565</v>
      </c>
      <c r="AA1054" s="259" t="s">
        <v>565</v>
      </c>
      <c r="AB1054" s="259" t="s">
        <v>565</v>
      </c>
      <c r="AC1054" s="259" t="s">
        <v>565</v>
      </c>
      <c r="AD1054" s="259" t="s">
        <v>565</v>
      </c>
      <c r="AE1054" s="259" t="s">
        <v>565</v>
      </c>
      <c r="AF1054" s="259" t="s">
        <v>565</v>
      </c>
      <c r="AG1054" s="259" t="s">
        <v>565</v>
      </c>
      <c r="AH1054" s="259" t="s">
        <v>565</v>
      </c>
      <c r="AI1054" s="259" t="s">
        <v>565</v>
      </c>
      <c r="AJ1054" s="259" t="s">
        <v>565</v>
      </c>
      <c r="AK1054" s="259" t="s">
        <v>565</v>
      </c>
      <c r="AL1054" s="259" t="s">
        <v>565</v>
      </c>
      <c r="AM1054" s="259" t="s">
        <v>565</v>
      </c>
      <c r="AN1054" s="259" t="s">
        <v>565</v>
      </c>
      <c r="AO1054" s="259" t="s">
        <v>565</v>
      </c>
      <c r="AP1054" s="259" t="s">
        <v>565</v>
      </c>
      <c r="AQ1054" s="259" t="s">
        <v>565</v>
      </c>
      <c r="AR1054" s="259" t="s">
        <v>565</v>
      </c>
      <c r="AS1054" s="259" t="s">
        <v>565</v>
      </c>
      <c r="AT1054" s="259" t="s">
        <v>565</v>
      </c>
      <c r="AU1054" s="259" t="s">
        <v>565</v>
      </c>
      <c r="AV1054" s="259" t="s">
        <v>565</v>
      </c>
      <c r="AW1054" s="259" t="s">
        <v>565</v>
      </c>
      <c r="AX1054" s="259" t="s">
        <v>565</v>
      </c>
      <c r="AY1054" s="259" t="s">
        <v>565</v>
      </c>
      <c r="AZ1054" s="259" t="s">
        <v>565</v>
      </c>
      <c r="BA1054" s="259" t="s">
        <v>565</v>
      </c>
    </row>
    <row r="1055" spans="4:53">
      <c r="D1055" s="259" t="s">
        <v>565</v>
      </c>
      <c r="E1055" s="259" t="s">
        <v>565</v>
      </c>
      <c r="F1055" s="259" t="s">
        <v>565</v>
      </c>
      <c r="G1055" s="259" t="s">
        <v>565</v>
      </c>
      <c r="H1055" s="259" t="s">
        <v>565</v>
      </c>
      <c r="I1055" s="259" t="s">
        <v>565</v>
      </c>
      <c r="J1055" s="259" t="s">
        <v>565</v>
      </c>
      <c r="K1055" s="259" t="s">
        <v>565</v>
      </c>
      <c r="L1055" s="259" t="s">
        <v>565</v>
      </c>
      <c r="M1055" s="259" t="s">
        <v>565</v>
      </c>
      <c r="N1055" s="259" t="s">
        <v>565</v>
      </c>
      <c r="O1055" s="259" t="s">
        <v>565</v>
      </c>
      <c r="P1055" s="259" t="s">
        <v>565</v>
      </c>
      <c r="Q1055" s="259" t="s">
        <v>565</v>
      </c>
      <c r="R1055" s="259" t="s">
        <v>565</v>
      </c>
      <c r="S1055" s="259" t="s">
        <v>565</v>
      </c>
      <c r="T1055" s="259" t="s">
        <v>565</v>
      </c>
      <c r="U1055" s="259" t="s">
        <v>565</v>
      </c>
      <c r="V1055" s="260" t="s">
        <v>565</v>
      </c>
      <c r="W1055" s="260" t="s">
        <v>565</v>
      </c>
      <c r="X1055" s="259" t="s">
        <v>565</v>
      </c>
      <c r="Y1055" s="259" t="s">
        <v>565</v>
      </c>
      <c r="Z1055" s="259" t="s">
        <v>565</v>
      </c>
      <c r="AA1055" s="259" t="s">
        <v>565</v>
      </c>
      <c r="AB1055" s="259" t="s">
        <v>565</v>
      </c>
      <c r="AC1055" s="259" t="s">
        <v>565</v>
      </c>
      <c r="AD1055" s="259" t="s">
        <v>565</v>
      </c>
      <c r="AE1055" s="259" t="s">
        <v>565</v>
      </c>
      <c r="AF1055" s="259" t="s">
        <v>565</v>
      </c>
      <c r="AG1055" s="259" t="s">
        <v>565</v>
      </c>
      <c r="AH1055" s="259" t="s">
        <v>565</v>
      </c>
      <c r="AI1055" s="259" t="s">
        <v>565</v>
      </c>
      <c r="AJ1055" s="259" t="s">
        <v>565</v>
      </c>
      <c r="AK1055" s="259" t="s">
        <v>565</v>
      </c>
      <c r="AL1055" s="259" t="s">
        <v>565</v>
      </c>
      <c r="AM1055" s="259" t="s">
        <v>565</v>
      </c>
      <c r="AN1055" s="259" t="s">
        <v>565</v>
      </c>
      <c r="AO1055" s="259" t="s">
        <v>565</v>
      </c>
      <c r="AP1055" s="259" t="s">
        <v>565</v>
      </c>
      <c r="AQ1055" s="259" t="s">
        <v>565</v>
      </c>
      <c r="AR1055" s="259" t="s">
        <v>565</v>
      </c>
      <c r="AS1055" s="259" t="s">
        <v>565</v>
      </c>
      <c r="AT1055" s="259" t="s">
        <v>565</v>
      </c>
      <c r="AU1055" s="259" t="s">
        <v>565</v>
      </c>
      <c r="AV1055" s="259" t="s">
        <v>565</v>
      </c>
      <c r="AW1055" s="259" t="s">
        <v>565</v>
      </c>
      <c r="AX1055" s="259" t="s">
        <v>565</v>
      </c>
      <c r="AY1055" s="259" t="s">
        <v>565</v>
      </c>
      <c r="AZ1055" s="259" t="s">
        <v>565</v>
      </c>
      <c r="BA1055" s="259" t="s">
        <v>565</v>
      </c>
    </row>
    <row r="1056" spans="4:53">
      <c r="D1056" s="259" t="s">
        <v>565</v>
      </c>
      <c r="E1056" s="259" t="s">
        <v>565</v>
      </c>
      <c r="F1056" s="259" t="s">
        <v>565</v>
      </c>
      <c r="G1056" s="259" t="s">
        <v>565</v>
      </c>
      <c r="H1056" s="259" t="s">
        <v>565</v>
      </c>
      <c r="I1056" s="259" t="s">
        <v>565</v>
      </c>
      <c r="J1056" s="259" t="s">
        <v>565</v>
      </c>
      <c r="K1056" s="259" t="s">
        <v>565</v>
      </c>
      <c r="L1056" s="259" t="s">
        <v>565</v>
      </c>
      <c r="M1056" s="259" t="s">
        <v>565</v>
      </c>
      <c r="N1056" s="259" t="s">
        <v>565</v>
      </c>
      <c r="O1056" s="259" t="s">
        <v>565</v>
      </c>
      <c r="P1056" s="259" t="s">
        <v>565</v>
      </c>
      <c r="Q1056" s="259" t="s">
        <v>565</v>
      </c>
      <c r="R1056" s="259" t="s">
        <v>565</v>
      </c>
      <c r="S1056" s="259" t="s">
        <v>565</v>
      </c>
      <c r="T1056" s="259" t="s">
        <v>565</v>
      </c>
      <c r="U1056" s="259" t="s">
        <v>565</v>
      </c>
      <c r="V1056" s="260" t="s">
        <v>565</v>
      </c>
      <c r="W1056" s="260" t="s">
        <v>565</v>
      </c>
      <c r="X1056" s="259" t="s">
        <v>565</v>
      </c>
      <c r="Y1056" s="259" t="s">
        <v>565</v>
      </c>
      <c r="Z1056" s="259" t="s">
        <v>565</v>
      </c>
      <c r="AA1056" s="259" t="s">
        <v>565</v>
      </c>
      <c r="AB1056" s="259" t="s">
        <v>565</v>
      </c>
      <c r="AC1056" s="259" t="s">
        <v>565</v>
      </c>
      <c r="AD1056" s="259" t="s">
        <v>565</v>
      </c>
      <c r="AE1056" s="259" t="s">
        <v>565</v>
      </c>
      <c r="AF1056" s="259" t="s">
        <v>565</v>
      </c>
      <c r="AG1056" s="259" t="s">
        <v>565</v>
      </c>
      <c r="AH1056" s="259" t="s">
        <v>565</v>
      </c>
      <c r="AI1056" s="259" t="s">
        <v>565</v>
      </c>
      <c r="AJ1056" s="259" t="s">
        <v>565</v>
      </c>
      <c r="AK1056" s="259" t="s">
        <v>565</v>
      </c>
      <c r="AL1056" s="259" t="s">
        <v>565</v>
      </c>
      <c r="AM1056" s="259" t="s">
        <v>565</v>
      </c>
      <c r="AN1056" s="259" t="s">
        <v>565</v>
      </c>
      <c r="AO1056" s="259" t="s">
        <v>565</v>
      </c>
      <c r="AP1056" s="259" t="s">
        <v>565</v>
      </c>
      <c r="AQ1056" s="259" t="s">
        <v>565</v>
      </c>
      <c r="AR1056" s="259" t="s">
        <v>565</v>
      </c>
      <c r="AS1056" s="259" t="s">
        <v>565</v>
      </c>
      <c r="AT1056" s="259" t="s">
        <v>565</v>
      </c>
      <c r="AU1056" s="259" t="s">
        <v>565</v>
      </c>
      <c r="AV1056" s="259" t="s">
        <v>565</v>
      </c>
      <c r="AW1056" s="259" t="s">
        <v>565</v>
      </c>
      <c r="AX1056" s="259" t="s">
        <v>565</v>
      </c>
      <c r="AY1056" s="259" t="s">
        <v>565</v>
      </c>
      <c r="AZ1056" s="259" t="s">
        <v>565</v>
      </c>
      <c r="BA1056" s="259" t="s">
        <v>565</v>
      </c>
    </row>
    <row r="1057" spans="4:53">
      <c r="D1057" s="259" t="s">
        <v>565</v>
      </c>
      <c r="E1057" s="259" t="s">
        <v>565</v>
      </c>
      <c r="F1057" s="259" t="s">
        <v>565</v>
      </c>
      <c r="G1057" s="259" t="s">
        <v>565</v>
      </c>
      <c r="H1057" s="259" t="s">
        <v>565</v>
      </c>
      <c r="I1057" s="259" t="s">
        <v>565</v>
      </c>
      <c r="J1057" s="259" t="s">
        <v>565</v>
      </c>
      <c r="K1057" s="259" t="s">
        <v>565</v>
      </c>
      <c r="L1057" s="259" t="s">
        <v>565</v>
      </c>
      <c r="M1057" s="259" t="s">
        <v>565</v>
      </c>
      <c r="N1057" s="259" t="s">
        <v>565</v>
      </c>
      <c r="O1057" s="259" t="s">
        <v>565</v>
      </c>
      <c r="P1057" s="259" t="s">
        <v>565</v>
      </c>
      <c r="Q1057" s="259" t="s">
        <v>565</v>
      </c>
      <c r="R1057" s="259" t="s">
        <v>565</v>
      </c>
      <c r="S1057" s="259" t="s">
        <v>565</v>
      </c>
      <c r="T1057" s="259" t="s">
        <v>565</v>
      </c>
      <c r="U1057" s="259" t="s">
        <v>565</v>
      </c>
      <c r="V1057" s="260" t="s">
        <v>565</v>
      </c>
      <c r="W1057" s="260" t="s">
        <v>565</v>
      </c>
      <c r="X1057" s="259" t="s">
        <v>565</v>
      </c>
      <c r="Y1057" s="259" t="s">
        <v>565</v>
      </c>
      <c r="Z1057" s="259" t="s">
        <v>565</v>
      </c>
      <c r="AA1057" s="259" t="s">
        <v>565</v>
      </c>
      <c r="AB1057" s="259" t="s">
        <v>565</v>
      </c>
      <c r="AC1057" s="259" t="s">
        <v>565</v>
      </c>
      <c r="AD1057" s="259" t="s">
        <v>565</v>
      </c>
      <c r="AE1057" s="259" t="s">
        <v>565</v>
      </c>
      <c r="AF1057" s="259" t="s">
        <v>565</v>
      </c>
      <c r="AG1057" s="259" t="s">
        <v>565</v>
      </c>
      <c r="AH1057" s="259" t="s">
        <v>565</v>
      </c>
      <c r="AI1057" s="259" t="s">
        <v>565</v>
      </c>
      <c r="AJ1057" s="259" t="s">
        <v>565</v>
      </c>
      <c r="AK1057" s="259" t="s">
        <v>565</v>
      </c>
      <c r="AL1057" s="259" t="s">
        <v>565</v>
      </c>
      <c r="AM1057" s="259" t="s">
        <v>565</v>
      </c>
      <c r="AN1057" s="259" t="s">
        <v>565</v>
      </c>
      <c r="AO1057" s="259" t="s">
        <v>565</v>
      </c>
      <c r="AP1057" s="259" t="s">
        <v>565</v>
      </c>
      <c r="AQ1057" s="259" t="s">
        <v>565</v>
      </c>
      <c r="AR1057" s="259" t="s">
        <v>565</v>
      </c>
      <c r="AS1057" s="259" t="s">
        <v>565</v>
      </c>
      <c r="AT1057" s="259" t="s">
        <v>565</v>
      </c>
      <c r="AU1057" s="259" t="s">
        <v>565</v>
      </c>
      <c r="AV1057" s="259" t="s">
        <v>565</v>
      </c>
      <c r="AW1057" s="259" t="s">
        <v>565</v>
      </c>
      <c r="AX1057" s="259" t="s">
        <v>565</v>
      </c>
      <c r="AY1057" s="259" t="s">
        <v>565</v>
      </c>
      <c r="AZ1057" s="259" t="s">
        <v>565</v>
      </c>
      <c r="BA1057" s="259" t="s">
        <v>565</v>
      </c>
    </row>
    <row r="1058" spans="4:53">
      <c r="D1058" s="259" t="s">
        <v>565</v>
      </c>
      <c r="E1058" s="259" t="s">
        <v>565</v>
      </c>
      <c r="F1058" s="259" t="s">
        <v>565</v>
      </c>
      <c r="G1058" s="259" t="s">
        <v>565</v>
      </c>
      <c r="H1058" s="259" t="s">
        <v>565</v>
      </c>
      <c r="I1058" s="259" t="s">
        <v>565</v>
      </c>
      <c r="J1058" s="259" t="s">
        <v>565</v>
      </c>
      <c r="K1058" s="259" t="s">
        <v>565</v>
      </c>
      <c r="L1058" s="259" t="s">
        <v>565</v>
      </c>
      <c r="M1058" s="259" t="s">
        <v>565</v>
      </c>
      <c r="N1058" s="259" t="s">
        <v>565</v>
      </c>
      <c r="O1058" s="259" t="s">
        <v>565</v>
      </c>
      <c r="P1058" s="259" t="s">
        <v>565</v>
      </c>
      <c r="Q1058" s="259" t="s">
        <v>565</v>
      </c>
      <c r="R1058" s="259" t="s">
        <v>565</v>
      </c>
      <c r="S1058" s="259" t="s">
        <v>565</v>
      </c>
      <c r="T1058" s="259" t="s">
        <v>565</v>
      </c>
      <c r="U1058" s="259" t="s">
        <v>565</v>
      </c>
      <c r="V1058" s="260" t="s">
        <v>565</v>
      </c>
      <c r="W1058" s="260" t="s">
        <v>565</v>
      </c>
      <c r="X1058" s="259" t="s">
        <v>565</v>
      </c>
      <c r="Y1058" s="259" t="s">
        <v>565</v>
      </c>
      <c r="Z1058" s="259" t="s">
        <v>565</v>
      </c>
      <c r="AA1058" s="259" t="s">
        <v>565</v>
      </c>
      <c r="AB1058" s="259" t="s">
        <v>565</v>
      </c>
      <c r="AC1058" s="259" t="s">
        <v>565</v>
      </c>
      <c r="AD1058" s="259" t="s">
        <v>565</v>
      </c>
      <c r="AE1058" s="259" t="s">
        <v>565</v>
      </c>
      <c r="AF1058" s="259" t="s">
        <v>565</v>
      </c>
      <c r="AG1058" s="259" t="s">
        <v>565</v>
      </c>
      <c r="AH1058" s="259" t="s">
        <v>565</v>
      </c>
      <c r="AI1058" s="259" t="s">
        <v>565</v>
      </c>
      <c r="AJ1058" s="259" t="s">
        <v>565</v>
      </c>
      <c r="AK1058" s="259" t="s">
        <v>565</v>
      </c>
      <c r="AL1058" s="259" t="s">
        <v>565</v>
      </c>
      <c r="AM1058" s="259" t="s">
        <v>565</v>
      </c>
      <c r="AN1058" s="259" t="s">
        <v>565</v>
      </c>
      <c r="AO1058" s="259" t="s">
        <v>565</v>
      </c>
      <c r="AP1058" s="259" t="s">
        <v>565</v>
      </c>
      <c r="AQ1058" s="259" t="s">
        <v>565</v>
      </c>
      <c r="AR1058" s="259" t="s">
        <v>565</v>
      </c>
      <c r="AS1058" s="259" t="s">
        <v>565</v>
      </c>
      <c r="AT1058" s="259" t="s">
        <v>565</v>
      </c>
      <c r="AU1058" s="259" t="s">
        <v>565</v>
      </c>
      <c r="AV1058" s="259" t="s">
        <v>565</v>
      </c>
      <c r="AW1058" s="259" t="s">
        <v>565</v>
      </c>
      <c r="AX1058" s="259" t="s">
        <v>565</v>
      </c>
      <c r="AY1058" s="259" t="s">
        <v>565</v>
      </c>
      <c r="AZ1058" s="259" t="s">
        <v>565</v>
      </c>
      <c r="BA1058" s="259" t="s">
        <v>565</v>
      </c>
    </row>
    <row r="1059" spans="4:53">
      <c r="D1059" s="259" t="s">
        <v>565</v>
      </c>
      <c r="E1059" s="259" t="s">
        <v>565</v>
      </c>
      <c r="F1059" s="259" t="s">
        <v>565</v>
      </c>
      <c r="G1059" s="259" t="s">
        <v>565</v>
      </c>
      <c r="H1059" s="259" t="s">
        <v>565</v>
      </c>
      <c r="I1059" s="259" t="s">
        <v>565</v>
      </c>
      <c r="J1059" s="259" t="s">
        <v>565</v>
      </c>
      <c r="K1059" s="259" t="s">
        <v>565</v>
      </c>
      <c r="L1059" s="259" t="s">
        <v>565</v>
      </c>
      <c r="M1059" s="259" t="s">
        <v>565</v>
      </c>
      <c r="N1059" s="259" t="s">
        <v>565</v>
      </c>
      <c r="O1059" s="259" t="s">
        <v>565</v>
      </c>
      <c r="P1059" s="259" t="s">
        <v>565</v>
      </c>
      <c r="Q1059" s="259" t="s">
        <v>565</v>
      </c>
      <c r="R1059" s="259" t="s">
        <v>565</v>
      </c>
      <c r="S1059" s="259" t="s">
        <v>565</v>
      </c>
      <c r="T1059" s="259" t="s">
        <v>565</v>
      </c>
      <c r="U1059" s="259" t="s">
        <v>565</v>
      </c>
      <c r="V1059" s="260" t="s">
        <v>565</v>
      </c>
      <c r="W1059" s="260" t="s">
        <v>565</v>
      </c>
      <c r="X1059" s="259" t="s">
        <v>565</v>
      </c>
      <c r="Y1059" s="259" t="s">
        <v>565</v>
      </c>
      <c r="Z1059" s="259" t="s">
        <v>565</v>
      </c>
      <c r="AA1059" s="259" t="s">
        <v>565</v>
      </c>
      <c r="AB1059" s="259" t="s">
        <v>565</v>
      </c>
      <c r="AC1059" s="259" t="s">
        <v>565</v>
      </c>
      <c r="AD1059" s="259" t="s">
        <v>565</v>
      </c>
      <c r="AE1059" s="259" t="s">
        <v>565</v>
      </c>
      <c r="AF1059" s="259" t="s">
        <v>565</v>
      </c>
      <c r="AG1059" s="259" t="s">
        <v>565</v>
      </c>
      <c r="AH1059" s="259" t="s">
        <v>565</v>
      </c>
      <c r="AI1059" s="259" t="s">
        <v>565</v>
      </c>
      <c r="AJ1059" s="259" t="s">
        <v>565</v>
      </c>
      <c r="AK1059" s="259" t="s">
        <v>565</v>
      </c>
      <c r="AL1059" s="259" t="s">
        <v>565</v>
      </c>
      <c r="AM1059" s="259" t="s">
        <v>565</v>
      </c>
      <c r="AN1059" s="259" t="s">
        <v>565</v>
      </c>
      <c r="AO1059" s="259" t="s">
        <v>565</v>
      </c>
      <c r="AP1059" s="259" t="s">
        <v>565</v>
      </c>
      <c r="AQ1059" s="259" t="s">
        <v>565</v>
      </c>
      <c r="AR1059" s="259" t="s">
        <v>565</v>
      </c>
      <c r="AS1059" s="259" t="s">
        <v>565</v>
      </c>
      <c r="AT1059" s="259" t="s">
        <v>565</v>
      </c>
      <c r="AU1059" s="259" t="s">
        <v>565</v>
      </c>
      <c r="AV1059" s="259" t="s">
        <v>565</v>
      </c>
      <c r="AW1059" s="259" t="s">
        <v>565</v>
      </c>
      <c r="AX1059" s="259" t="s">
        <v>565</v>
      </c>
      <c r="AY1059" s="259" t="s">
        <v>565</v>
      </c>
      <c r="AZ1059" s="259" t="s">
        <v>565</v>
      </c>
      <c r="BA1059" s="259" t="s">
        <v>565</v>
      </c>
    </row>
    <row r="1060" spans="4:53">
      <c r="D1060" s="259" t="s">
        <v>565</v>
      </c>
      <c r="E1060" s="259" t="s">
        <v>565</v>
      </c>
      <c r="F1060" s="259" t="s">
        <v>565</v>
      </c>
      <c r="G1060" s="259" t="s">
        <v>565</v>
      </c>
      <c r="H1060" s="259" t="s">
        <v>565</v>
      </c>
      <c r="I1060" s="259" t="s">
        <v>565</v>
      </c>
      <c r="J1060" s="259" t="s">
        <v>565</v>
      </c>
      <c r="K1060" s="259" t="s">
        <v>565</v>
      </c>
      <c r="L1060" s="259" t="s">
        <v>565</v>
      </c>
      <c r="M1060" s="259" t="s">
        <v>565</v>
      </c>
      <c r="N1060" s="259" t="s">
        <v>565</v>
      </c>
      <c r="O1060" s="259" t="s">
        <v>565</v>
      </c>
      <c r="P1060" s="259" t="s">
        <v>565</v>
      </c>
      <c r="Q1060" s="259" t="s">
        <v>565</v>
      </c>
      <c r="R1060" s="259" t="s">
        <v>565</v>
      </c>
      <c r="S1060" s="259" t="s">
        <v>565</v>
      </c>
      <c r="T1060" s="259" t="s">
        <v>565</v>
      </c>
      <c r="U1060" s="259" t="s">
        <v>565</v>
      </c>
      <c r="V1060" s="260" t="s">
        <v>565</v>
      </c>
      <c r="W1060" s="260" t="s">
        <v>565</v>
      </c>
      <c r="X1060" s="259" t="s">
        <v>565</v>
      </c>
      <c r="Y1060" s="259" t="s">
        <v>565</v>
      </c>
      <c r="Z1060" s="259" t="s">
        <v>565</v>
      </c>
      <c r="AA1060" s="259" t="s">
        <v>565</v>
      </c>
      <c r="AB1060" s="259" t="s">
        <v>565</v>
      </c>
      <c r="AC1060" s="259" t="s">
        <v>565</v>
      </c>
      <c r="AD1060" s="259" t="s">
        <v>565</v>
      </c>
      <c r="AE1060" s="259" t="s">
        <v>565</v>
      </c>
      <c r="AF1060" s="259" t="s">
        <v>565</v>
      </c>
      <c r="AG1060" s="259" t="s">
        <v>565</v>
      </c>
      <c r="AH1060" s="259" t="s">
        <v>565</v>
      </c>
      <c r="AI1060" s="259" t="s">
        <v>565</v>
      </c>
      <c r="AJ1060" s="259" t="s">
        <v>565</v>
      </c>
      <c r="AK1060" s="259" t="s">
        <v>565</v>
      </c>
      <c r="AL1060" s="259" t="s">
        <v>565</v>
      </c>
      <c r="AM1060" s="259" t="s">
        <v>565</v>
      </c>
      <c r="AN1060" s="259" t="s">
        <v>565</v>
      </c>
      <c r="AO1060" s="259" t="s">
        <v>565</v>
      </c>
      <c r="AP1060" s="259" t="s">
        <v>565</v>
      </c>
      <c r="AQ1060" s="259" t="s">
        <v>565</v>
      </c>
      <c r="AR1060" s="259" t="s">
        <v>565</v>
      </c>
      <c r="AS1060" s="259" t="s">
        <v>565</v>
      </c>
      <c r="AT1060" s="259" t="s">
        <v>565</v>
      </c>
      <c r="AU1060" s="259" t="s">
        <v>565</v>
      </c>
      <c r="AV1060" s="259" t="s">
        <v>565</v>
      </c>
      <c r="AW1060" s="259" t="s">
        <v>565</v>
      </c>
      <c r="AX1060" s="259" t="s">
        <v>565</v>
      </c>
      <c r="AY1060" s="259" t="s">
        <v>565</v>
      </c>
      <c r="AZ1060" s="259" t="s">
        <v>565</v>
      </c>
      <c r="BA1060" s="259" t="s">
        <v>565</v>
      </c>
    </row>
    <row r="1061" spans="4:53">
      <c r="D1061" s="259" t="s">
        <v>565</v>
      </c>
      <c r="E1061" s="259" t="s">
        <v>565</v>
      </c>
      <c r="F1061" s="259" t="s">
        <v>565</v>
      </c>
      <c r="G1061" s="259" t="s">
        <v>565</v>
      </c>
      <c r="H1061" s="259" t="s">
        <v>565</v>
      </c>
      <c r="I1061" s="259" t="s">
        <v>565</v>
      </c>
      <c r="J1061" s="259" t="s">
        <v>565</v>
      </c>
      <c r="K1061" s="259" t="s">
        <v>565</v>
      </c>
      <c r="L1061" s="259" t="s">
        <v>565</v>
      </c>
      <c r="M1061" s="259" t="s">
        <v>565</v>
      </c>
      <c r="N1061" s="259" t="s">
        <v>565</v>
      </c>
      <c r="O1061" s="259" t="s">
        <v>565</v>
      </c>
      <c r="P1061" s="259" t="s">
        <v>565</v>
      </c>
      <c r="Q1061" s="259" t="s">
        <v>565</v>
      </c>
      <c r="R1061" s="259" t="s">
        <v>565</v>
      </c>
      <c r="S1061" s="259" t="s">
        <v>565</v>
      </c>
      <c r="T1061" s="259" t="s">
        <v>565</v>
      </c>
      <c r="U1061" s="259" t="s">
        <v>565</v>
      </c>
      <c r="V1061" s="260" t="s">
        <v>565</v>
      </c>
      <c r="W1061" s="260" t="s">
        <v>565</v>
      </c>
      <c r="X1061" s="259" t="s">
        <v>565</v>
      </c>
      <c r="Y1061" s="259" t="s">
        <v>565</v>
      </c>
      <c r="Z1061" s="259" t="s">
        <v>565</v>
      </c>
      <c r="AA1061" s="259" t="s">
        <v>565</v>
      </c>
      <c r="AB1061" s="259" t="s">
        <v>565</v>
      </c>
      <c r="AC1061" s="259" t="s">
        <v>565</v>
      </c>
      <c r="AD1061" s="259" t="s">
        <v>565</v>
      </c>
      <c r="AE1061" s="259" t="s">
        <v>565</v>
      </c>
      <c r="AF1061" s="259" t="s">
        <v>565</v>
      </c>
      <c r="AG1061" s="259" t="s">
        <v>565</v>
      </c>
      <c r="AH1061" s="259" t="s">
        <v>565</v>
      </c>
      <c r="AI1061" s="259" t="s">
        <v>565</v>
      </c>
      <c r="AJ1061" s="259" t="s">
        <v>565</v>
      </c>
      <c r="AK1061" s="259" t="s">
        <v>565</v>
      </c>
      <c r="AL1061" s="259" t="s">
        <v>565</v>
      </c>
      <c r="AM1061" s="259" t="s">
        <v>565</v>
      </c>
      <c r="AN1061" s="259" t="s">
        <v>565</v>
      </c>
      <c r="AO1061" s="259" t="s">
        <v>565</v>
      </c>
      <c r="AP1061" s="259" t="s">
        <v>565</v>
      </c>
      <c r="AQ1061" s="259" t="s">
        <v>565</v>
      </c>
      <c r="AR1061" s="259" t="s">
        <v>565</v>
      </c>
      <c r="AS1061" s="259" t="s">
        <v>565</v>
      </c>
      <c r="AT1061" s="259" t="s">
        <v>565</v>
      </c>
      <c r="AU1061" s="259" t="s">
        <v>565</v>
      </c>
      <c r="AV1061" s="259" t="s">
        <v>565</v>
      </c>
      <c r="AW1061" s="259" t="s">
        <v>565</v>
      </c>
      <c r="AX1061" s="259" t="s">
        <v>565</v>
      </c>
      <c r="AY1061" s="259" t="s">
        <v>565</v>
      </c>
      <c r="AZ1061" s="259" t="s">
        <v>565</v>
      </c>
      <c r="BA1061" s="259" t="s">
        <v>565</v>
      </c>
    </row>
    <row r="1062" spans="4:53">
      <c r="D1062" s="259" t="s">
        <v>565</v>
      </c>
      <c r="E1062" s="259" t="s">
        <v>565</v>
      </c>
      <c r="F1062" s="259" t="s">
        <v>565</v>
      </c>
      <c r="G1062" s="259" t="s">
        <v>565</v>
      </c>
      <c r="H1062" s="259" t="s">
        <v>565</v>
      </c>
      <c r="I1062" s="259" t="s">
        <v>565</v>
      </c>
      <c r="J1062" s="259" t="s">
        <v>565</v>
      </c>
      <c r="K1062" s="259" t="s">
        <v>565</v>
      </c>
      <c r="L1062" s="259" t="s">
        <v>565</v>
      </c>
      <c r="M1062" s="259" t="s">
        <v>565</v>
      </c>
      <c r="N1062" s="259" t="s">
        <v>565</v>
      </c>
      <c r="O1062" s="259" t="s">
        <v>565</v>
      </c>
      <c r="P1062" s="259" t="s">
        <v>565</v>
      </c>
      <c r="Q1062" s="259" t="s">
        <v>565</v>
      </c>
      <c r="R1062" s="259" t="s">
        <v>565</v>
      </c>
      <c r="S1062" s="259" t="s">
        <v>565</v>
      </c>
      <c r="T1062" s="259" t="s">
        <v>565</v>
      </c>
      <c r="U1062" s="259" t="s">
        <v>565</v>
      </c>
      <c r="V1062" s="260" t="s">
        <v>565</v>
      </c>
      <c r="W1062" s="260" t="s">
        <v>565</v>
      </c>
      <c r="X1062" s="259" t="s">
        <v>565</v>
      </c>
      <c r="Y1062" s="259" t="s">
        <v>565</v>
      </c>
      <c r="Z1062" s="259" t="s">
        <v>565</v>
      </c>
      <c r="AA1062" s="259" t="s">
        <v>565</v>
      </c>
      <c r="AB1062" s="259" t="s">
        <v>565</v>
      </c>
      <c r="AC1062" s="259" t="s">
        <v>565</v>
      </c>
      <c r="AD1062" s="259" t="s">
        <v>565</v>
      </c>
      <c r="AE1062" s="259" t="s">
        <v>565</v>
      </c>
      <c r="AF1062" s="259" t="s">
        <v>565</v>
      </c>
      <c r="AG1062" s="259" t="s">
        <v>565</v>
      </c>
      <c r="AH1062" s="259" t="s">
        <v>565</v>
      </c>
      <c r="AI1062" s="259" t="s">
        <v>565</v>
      </c>
      <c r="AJ1062" s="259" t="s">
        <v>565</v>
      </c>
      <c r="AK1062" s="259" t="s">
        <v>565</v>
      </c>
      <c r="AL1062" s="259" t="s">
        <v>565</v>
      </c>
      <c r="AM1062" s="259" t="s">
        <v>565</v>
      </c>
      <c r="AN1062" s="259" t="s">
        <v>565</v>
      </c>
      <c r="AO1062" s="259" t="s">
        <v>565</v>
      </c>
      <c r="AP1062" s="259" t="s">
        <v>565</v>
      </c>
      <c r="AQ1062" s="259" t="s">
        <v>565</v>
      </c>
      <c r="AR1062" s="259" t="s">
        <v>565</v>
      </c>
      <c r="AS1062" s="259" t="s">
        <v>565</v>
      </c>
      <c r="AT1062" s="259" t="s">
        <v>565</v>
      </c>
      <c r="AU1062" s="259" t="s">
        <v>565</v>
      </c>
      <c r="AV1062" s="259" t="s">
        <v>565</v>
      </c>
      <c r="AW1062" s="259" t="s">
        <v>565</v>
      </c>
      <c r="AX1062" s="259" t="s">
        <v>565</v>
      </c>
      <c r="AY1062" s="259" t="s">
        <v>565</v>
      </c>
      <c r="AZ1062" s="259" t="s">
        <v>565</v>
      </c>
      <c r="BA1062" s="259" t="s">
        <v>565</v>
      </c>
    </row>
    <row r="1063" spans="4:53">
      <c r="D1063" s="259" t="s">
        <v>565</v>
      </c>
      <c r="E1063" s="259" t="s">
        <v>565</v>
      </c>
      <c r="F1063" s="259" t="s">
        <v>565</v>
      </c>
      <c r="G1063" s="259" t="s">
        <v>565</v>
      </c>
      <c r="H1063" s="259" t="s">
        <v>565</v>
      </c>
      <c r="I1063" s="259" t="s">
        <v>565</v>
      </c>
      <c r="J1063" s="259" t="s">
        <v>565</v>
      </c>
      <c r="K1063" s="259" t="s">
        <v>565</v>
      </c>
      <c r="L1063" s="259" t="s">
        <v>565</v>
      </c>
      <c r="M1063" s="259" t="s">
        <v>565</v>
      </c>
      <c r="N1063" s="259" t="s">
        <v>565</v>
      </c>
      <c r="O1063" s="259" t="s">
        <v>565</v>
      </c>
      <c r="P1063" s="259" t="s">
        <v>565</v>
      </c>
      <c r="Q1063" s="259" t="s">
        <v>565</v>
      </c>
      <c r="R1063" s="259" t="s">
        <v>565</v>
      </c>
      <c r="S1063" s="259" t="s">
        <v>565</v>
      </c>
      <c r="T1063" s="259" t="s">
        <v>565</v>
      </c>
      <c r="U1063" s="259" t="s">
        <v>565</v>
      </c>
      <c r="V1063" s="260" t="s">
        <v>565</v>
      </c>
      <c r="W1063" s="260" t="s">
        <v>565</v>
      </c>
      <c r="X1063" s="259" t="s">
        <v>565</v>
      </c>
      <c r="Y1063" s="259" t="s">
        <v>565</v>
      </c>
      <c r="Z1063" s="259" t="s">
        <v>565</v>
      </c>
      <c r="AA1063" s="259" t="s">
        <v>565</v>
      </c>
      <c r="AB1063" s="259" t="s">
        <v>565</v>
      </c>
      <c r="AC1063" s="259" t="s">
        <v>565</v>
      </c>
      <c r="AD1063" s="259" t="s">
        <v>565</v>
      </c>
      <c r="AE1063" s="259" t="s">
        <v>565</v>
      </c>
      <c r="AF1063" s="259" t="s">
        <v>565</v>
      </c>
      <c r="AG1063" s="259" t="s">
        <v>565</v>
      </c>
      <c r="AH1063" s="259" t="s">
        <v>565</v>
      </c>
      <c r="AI1063" s="259" t="s">
        <v>565</v>
      </c>
      <c r="AJ1063" s="259" t="s">
        <v>565</v>
      </c>
      <c r="AK1063" s="259" t="s">
        <v>565</v>
      </c>
      <c r="AL1063" s="259" t="s">
        <v>565</v>
      </c>
      <c r="AM1063" s="259" t="s">
        <v>565</v>
      </c>
      <c r="AN1063" s="259" t="s">
        <v>565</v>
      </c>
      <c r="AO1063" s="259" t="s">
        <v>565</v>
      </c>
      <c r="AP1063" s="259" t="s">
        <v>565</v>
      </c>
      <c r="AQ1063" s="259" t="s">
        <v>565</v>
      </c>
      <c r="AR1063" s="259" t="s">
        <v>565</v>
      </c>
      <c r="AS1063" s="259" t="s">
        <v>565</v>
      </c>
      <c r="AT1063" s="259" t="s">
        <v>565</v>
      </c>
      <c r="AU1063" s="259" t="s">
        <v>565</v>
      </c>
      <c r="AV1063" s="259" t="s">
        <v>565</v>
      </c>
      <c r="AW1063" s="259" t="s">
        <v>565</v>
      </c>
      <c r="AX1063" s="259" t="s">
        <v>565</v>
      </c>
      <c r="AY1063" s="259" t="s">
        <v>565</v>
      </c>
      <c r="AZ1063" s="259" t="s">
        <v>565</v>
      </c>
      <c r="BA1063" s="259" t="s">
        <v>565</v>
      </c>
    </row>
    <row r="1064" spans="4:53">
      <c r="D1064" s="259" t="s">
        <v>565</v>
      </c>
      <c r="E1064" s="259" t="s">
        <v>565</v>
      </c>
      <c r="F1064" s="259" t="s">
        <v>565</v>
      </c>
      <c r="G1064" s="259" t="s">
        <v>565</v>
      </c>
      <c r="H1064" s="259" t="s">
        <v>565</v>
      </c>
      <c r="I1064" s="259" t="s">
        <v>565</v>
      </c>
      <c r="J1064" s="259" t="s">
        <v>565</v>
      </c>
      <c r="K1064" s="259" t="s">
        <v>565</v>
      </c>
      <c r="L1064" s="259" t="s">
        <v>565</v>
      </c>
      <c r="M1064" s="259" t="s">
        <v>565</v>
      </c>
      <c r="N1064" s="259" t="s">
        <v>565</v>
      </c>
      <c r="O1064" s="259" t="s">
        <v>565</v>
      </c>
      <c r="P1064" s="259" t="s">
        <v>565</v>
      </c>
      <c r="Q1064" s="259" t="s">
        <v>565</v>
      </c>
      <c r="R1064" s="259" t="s">
        <v>565</v>
      </c>
      <c r="S1064" s="259" t="s">
        <v>565</v>
      </c>
      <c r="T1064" s="259" t="s">
        <v>565</v>
      </c>
      <c r="U1064" s="259" t="s">
        <v>565</v>
      </c>
      <c r="V1064" s="260" t="s">
        <v>565</v>
      </c>
      <c r="W1064" s="260" t="s">
        <v>565</v>
      </c>
      <c r="X1064" s="259" t="s">
        <v>565</v>
      </c>
      <c r="Y1064" s="259" t="s">
        <v>565</v>
      </c>
      <c r="Z1064" s="259" t="s">
        <v>565</v>
      </c>
      <c r="AA1064" s="259" t="s">
        <v>565</v>
      </c>
      <c r="AB1064" s="259" t="s">
        <v>565</v>
      </c>
      <c r="AC1064" s="259" t="s">
        <v>565</v>
      </c>
      <c r="AD1064" s="259" t="s">
        <v>565</v>
      </c>
      <c r="AE1064" s="259" t="s">
        <v>565</v>
      </c>
      <c r="AF1064" s="259" t="s">
        <v>565</v>
      </c>
      <c r="AG1064" s="259" t="s">
        <v>565</v>
      </c>
      <c r="AH1064" s="259" t="s">
        <v>565</v>
      </c>
      <c r="AI1064" s="259" t="s">
        <v>565</v>
      </c>
      <c r="AJ1064" s="259" t="s">
        <v>565</v>
      </c>
      <c r="AK1064" s="259" t="s">
        <v>565</v>
      </c>
      <c r="AL1064" s="259" t="s">
        <v>565</v>
      </c>
      <c r="AM1064" s="259" t="s">
        <v>565</v>
      </c>
      <c r="AN1064" s="259" t="s">
        <v>565</v>
      </c>
      <c r="AO1064" s="259" t="s">
        <v>565</v>
      </c>
      <c r="AP1064" s="259" t="s">
        <v>565</v>
      </c>
      <c r="AQ1064" s="259" t="s">
        <v>565</v>
      </c>
      <c r="AR1064" s="259" t="s">
        <v>565</v>
      </c>
      <c r="AS1064" s="259" t="s">
        <v>565</v>
      </c>
      <c r="AT1064" s="259" t="s">
        <v>565</v>
      </c>
      <c r="AU1064" s="259" t="s">
        <v>565</v>
      </c>
      <c r="AV1064" s="259" t="s">
        <v>565</v>
      </c>
      <c r="AW1064" s="259" t="s">
        <v>565</v>
      </c>
      <c r="AX1064" s="259" t="s">
        <v>565</v>
      </c>
      <c r="AY1064" s="259" t="s">
        <v>565</v>
      </c>
      <c r="AZ1064" s="259" t="s">
        <v>565</v>
      </c>
      <c r="BA1064" s="259" t="s">
        <v>565</v>
      </c>
    </row>
    <row r="1065" spans="4:53">
      <c r="D1065" s="259" t="s">
        <v>565</v>
      </c>
      <c r="E1065" s="259" t="s">
        <v>565</v>
      </c>
      <c r="F1065" s="259" t="s">
        <v>565</v>
      </c>
      <c r="G1065" s="259" t="s">
        <v>565</v>
      </c>
      <c r="H1065" s="259" t="s">
        <v>565</v>
      </c>
      <c r="I1065" s="259" t="s">
        <v>565</v>
      </c>
      <c r="J1065" s="259" t="s">
        <v>565</v>
      </c>
      <c r="K1065" s="259" t="s">
        <v>565</v>
      </c>
      <c r="L1065" s="259" t="s">
        <v>565</v>
      </c>
      <c r="M1065" s="259" t="s">
        <v>565</v>
      </c>
      <c r="N1065" s="259" t="s">
        <v>565</v>
      </c>
      <c r="O1065" s="259" t="s">
        <v>565</v>
      </c>
      <c r="P1065" s="259" t="s">
        <v>565</v>
      </c>
      <c r="Q1065" s="259" t="s">
        <v>565</v>
      </c>
      <c r="R1065" s="259" t="s">
        <v>565</v>
      </c>
      <c r="S1065" s="259" t="s">
        <v>565</v>
      </c>
      <c r="T1065" s="259" t="s">
        <v>565</v>
      </c>
      <c r="U1065" s="259" t="s">
        <v>565</v>
      </c>
      <c r="V1065" s="260" t="s">
        <v>565</v>
      </c>
      <c r="W1065" s="260" t="s">
        <v>565</v>
      </c>
      <c r="X1065" s="259" t="s">
        <v>565</v>
      </c>
      <c r="Y1065" s="259" t="s">
        <v>565</v>
      </c>
      <c r="Z1065" s="259" t="s">
        <v>565</v>
      </c>
      <c r="AA1065" s="259" t="s">
        <v>565</v>
      </c>
      <c r="AB1065" s="259" t="s">
        <v>565</v>
      </c>
      <c r="AC1065" s="259" t="s">
        <v>565</v>
      </c>
      <c r="AD1065" s="259" t="s">
        <v>565</v>
      </c>
      <c r="AE1065" s="259" t="s">
        <v>565</v>
      </c>
      <c r="AF1065" s="259" t="s">
        <v>565</v>
      </c>
      <c r="AG1065" s="259" t="s">
        <v>565</v>
      </c>
      <c r="AH1065" s="259" t="s">
        <v>565</v>
      </c>
      <c r="AI1065" s="259" t="s">
        <v>565</v>
      </c>
      <c r="AJ1065" s="259" t="s">
        <v>565</v>
      </c>
      <c r="AK1065" s="259" t="s">
        <v>565</v>
      </c>
      <c r="AL1065" s="259" t="s">
        <v>565</v>
      </c>
      <c r="AM1065" s="259" t="s">
        <v>565</v>
      </c>
      <c r="AN1065" s="259" t="s">
        <v>565</v>
      </c>
      <c r="AO1065" s="259" t="s">
        <v>565</v>
      </c>
      <c r="AP1065" s="259" t="s">
        <v>565</v>
      </c>
      <c r="AQ1065" s="259" t="s">
        <v>565</v>
      </c>
      <c r="AR1065" s="259" t="s">
        <v>565</v>
      </c>
      <c r="AS1065" s="259" t="s">
        <v>565</v>
      </c>
      <c r="AT1065" s="259" t="s">
        <v>565</v>
      </c>
      <c r="AU1065" s="259" t="s">
        <v>565</v>
      </c>
      <c r="AV1065" s="259" t="s">
        <v>565</v>
      </c>
      <c r="AW1065" s="259" t="s">
        <v>565</v>
      </c>
      <c r="AX1065" s="259" t="s">
        <v>565</v>
      </c>
      <c r="AY1065" s="259" t="s">
        <v>565</v>
      </c>
      <c r="AZ1065" s="259" t="s">
        <v>565</v>
      </c>
      <c r="BA1065" s="259" t="s">
        <v>565</v>
      </c>
    </row>
    <row r="1066" spans="4:53">
      <c r="D1066" s="259" t="s">
        <v>565</v>
      </c>
      <c r="E1066" s="259" t="s">
        <v>565</v>
      </c>
      <c r="F1066" s="259" t="s">
        <v>565</v>
      </c>
      <c r="G1066" s="259" t="s">
        <v>565</v>
      </c>
      <c r="H1066" s="259" t="s">
        <v>565</v>
      </c>
      <c r="I1066" s="259" t="s">
        <v>565</v>
      </c>
      <c r="J1066" s="259" t="s">
        <v>565</v>
      </c>
      <c r="K1066" s="259" t="s">
        <v>565</v>
      </c>
      <c r="L1066" s="259" t="s">
        <v>565</v>
      </c>
      <c r="M1066" s="259" t="s">
        <v>565</v>
      </c>
      <c r="N1066" s="259" t="s">
        <v>565</v>
      </c>
      <c r="O1066" s="259" t="s">
        <v>565</v>
      </c>
      <c r="P1066" s="259" t="s">
        <v>565</v>
      </c>
      <c r="Q1066" s="259" t="s">
        <v>565</v>
      </c>
      <c r="R1066" s="259" t="s">
        <v>565</v>
      </c>
      <c r="S1066" s="259" t="s">
        <v>565</v>
      </c>
      <c r="T1066" s="259" t="s">
        <v>565</v>
      </c>
      <c r="U1066" s="259" t="s">
        <v>565</v>
      </c>
      <c r="V1066" s="260" t="s">
        <v>565</v>
      </c>
      <c r="W1066" s="260" t="s">
        <v>565</v>
      </c>
      <c r="X1066" s="259" t="s">
        <v>565</v>
      </c>
      <c r="Y1066" s="259" t="s">
        <v>565</v>
      </c>
      <c r="Z1066" s="259" t="s">
        <v>565</v>
      </c>
      <c r="AA1066" s="259" t="s">
        <v>565</v>
      </c>
      <c r="AB1066" s="259" t="s">
        <v>565</v>
      </c>
      <c r="AC1066" s="259" t="s">
        <v>565</v>
      </c>
      <c r="AD1066" s="259" t="s">
        <v>565</v>
      </c>
      <c r="AE1066" s="259" t="s">
        <v>565</v>
      </c>
      <c r="AF1066" s="259" t="s">
        <v>565</v>
      </c>
      <c r="AG1066" s="259" t="s">
        <v>565</v>
      </c>
      <c r="AH1066" s="259" t="s">
        <v>565</v>
      </c>
      <c r="AI1066" s="259" t="s">
        <v>565</v>
      </c>
      <c r="AJ1066" s="259" t="s">
        <v>565</v>
      </c>
      <c r="AK1066" s="259" t="s">
        <v>565</v>
      </c>
      <c r="AL1066" s="259" t="s">
        <v>565</v>
      </c>
      <c r="AM1066" s="259" t="s">
        <v>565</v>
      </c>
      <c r="AN1066" s="259" t="s">
        <v>565</v>
      </c>
      <c r="AO1066" s="259" t="s">
        <v>565</v>
      </c>
      <c r="AP1066" s="259" t="s">
        <v>565</v>
      </c>
      <c r="AQ1066" s="259" t="s">
        <v>565</v>
      </c>
      <c r="AR1066" s="259" t="s">
        <v>565</v>
      </c>
      <c r="AS1066" s="259" t="s">
        <v>565</v>
      </c>
      <c r="AT1066" s="259" t="s">
        <v>565</v>
      </c>
      <c r="AU1066" s="259" t="s">
        <v>565</v>
      </c>
      <c r="AV1066" s="259" t="s">
        <v>565</v>
      </c>
      <c r="AW1066" s="259" t="s">
        <v>565</v>
      </c>
      <c r="AX1066" s="259" t="s">
        <v>565</v>
      </c>
      <c r="AY1066" s="259" t="s">
        <v>565</v>
      </c>
      <c r="AZ1066" s="259" t="s">
        <v>565</v>
      </c>
      <c r="BA1066" s="259" t="s">
        <v>565</v>
      </c>
    </row>
    <row r="1067" spans="4:53">
      <c r="D1067" s="259" t="s">
        <v>565</v>
      </c>
      <c r="E1067" s="259" t="s">
        <v>565</v>
      </c>
      <c r="F1067" s="259" t="s">
        <v>565</v>
      </c>
      <c r="G1067" s="259" t="s">
        <v>565</v>
      </c>
      <c r="H1067" s="259" t="s">
        <v>565</v>
      </c>
      <c r="I1067" s="259" t="s">
        <v>565</v>
      </c>
      <c r="J1067" s="259" t="s">
        <v>565</v>
      </c>
      <c r="K1067" s="259" t="s">
        <v>565</v>
      </c>
      <c r="L1067" s="259" t="s">
        <v>565</v>
      </c>
      <c r="M1067" s="259" t="s">
        <v>565</v>
      </c>
      <c r="N1067" s="259" t="s">
        <v>565</v>
      </c>
      <c r="O1067" s="259" t="s">
        <v>565</v>
      </c>
      <c r="P1067" s="259" t="s">
        <v>565</v>
      </c>
      <c r="Q1067" s="259" t="s">
        <v>565</v>
      </c>
      <c r="R1067" s="259" t="s">
        <v>565</v>
      </c>
      <c r="S1067" s="259" t="s">
        <v>565</v>
      </c>
      <c r="T1067" s="259" t="s">
        <v>565</v>
      </c>
      <c r="U1067" s="259" t="s">
        <v>565</v>
      </c>
      <c r="V1067" s="260" t="s">
        <v>565</v>
      </c>
      <c r="W1067" s="260" t="s">
        <v>565</v>
      </c>
      <c r="X1067" s="259" t="s">
        <v>565</v>
      </c>
      <c r="Y1067" s="259" t="s">
        <v>565</v>
      </c>
      <c r="Z1067" s="259" t="s">
        <v>565</v>
      </c>
      <c r="AA1067" s="259" t="s">
        <v>565</v>
      </c>
      <c r="AB1067" s="259" t="s">
        <v>565</v>
      </c>
      <c r="AC1067" s="259" t="s">
        <v>565</v>
      </c>
      <c r="AD1067" s="259" t="s">
        <v>565</v>
      </c>
      <c r="AE1067" s="259" t="s">
        <v>565</v>
      </c>
      <c r="AF1067" s="259" t="s">
        <v>565</v>
      </c>
      <c r="AG1067" s="259" t="s">
        <v>565</v>
      </c>
      <c r="AH1067" s="259" t="s">
        <v>565</v>
      </c>
      <c r="AI1067" s="259" t="s">
        <v>565</v>
      </c>
      <c r="AJ1067" s="259" t="s">
        <v>565</v>
      </c>
      <c r="AK1067" s="259" t="s">
        <v>565</v>
      </c>
      <c r="AL1067" s="259" t="s">
        <v>565</v>
      </c>
      <c r="AM1067" s="259" t="s">
        <v>565</v>
      </c>
      <c r="AN1067" s="259" t="s">
        <v>565</v>
      </c>
      <c r="AO1067" s="259" t="s">
        <v>565</v>
      </c>
      <c r="AP1067" s="259" t="s">
        <v>565</v>
      </c>
      <c r="AQ1067" s="259" t="s">
        <v>565</v>
      </c>
      <c r="AR1067" s="259" t="s">
        <v>565</v>
      </c>
      <c r="AS1067" s="259" t="s">
        <v>565</v>
      </c>
      <c r="AT1067" s="259" t="s">
        <v>565</v>
      </c>
      <c r="AU1067" s="259" t="s">
        <v>565</v>
      </c>
      <c r="AV1067" s="259" t="s">
        <v>565</v>
      </c>
      <c r="AW1067" s="259" t="s">
        <v>565</v>
      </c>
      <c r="AX1067" s="259" t="s">
        <v>565</v>
      </c>
      <c r="AY1067" s="259" t="s">
        <v>565</v>
      </c>
      <c r="AZ1067" s="259" t="s">
        <v>565</v>
      </c>
      <c r="BA1067" s="259" t="s">
        <v>565</v>
      </c>
    </row>
    <row r="1068" spans="4:53">
      <c r="D1068" s="259" t="s">
        <v>565</v>
      </c>
      <c r="E1068" s="259" t="s">
        <v>565</v>
      </c>
      <c r="F1068" s="259" t="s">
        <v>565</v>
      </c>
      <c r="G1068" s="259" t="s">
        <v>565</v>
      </c>
      <c r="H1068" s="259" t="s">
        <v>565</v>
      </c>
      <c r="I1068" s="259" t="s">
        <v>565</v>
      </c>
      <c r="J1068" s="259" t="s">
        <v>565</v>
      </c>
      <c r="K1068" s="259" t="s">
        <v>565</v>
      </c>
      <c r="L1068" s="259" t="s">
        <v>565</v>
      </c>
      <c r="M1068" s="259" t="s">
        <v>565</v>
      </c>
      <c r="N1068" s="259" t="s">
        <v>565</v>
      </c>
      <c r="O1068" s="259" t="s">
        <v>565</v>
      </c>
      <c r="P1068" s="259" t="s">
        <v>565</v>
      </c>
      <c r="Q1068" s="259" t="s">
        <v>565</v>
      </c>
      <c r="R1068" s="259" t="s">
        <v>565</v>
      </c>
      <c r="S1068" s="259" t="s">
        <v>565</v>
      </c>
      <c r="T1068" s="259" t="s">
        <v>565</v>
      </c>
      <c r="U1068" s="259" t="s">
        <v>565</v>
      </c>
      <c r="V1068" s="260" t="s">
        <v>565</v>
      </c>
      <c r="W1068" s="260" t="s">
        <v>565</v>
      </c>
      <c r="X1068" s="259" t="s">
        <v>565</v>
      </c>
      <c r="Y1068" s="259" t="s">
        <v>565</v>
      </c>
      <c r="Z1068" s="259" t="s">
        <v>565</v>
      </c>
      <c r="AA1068" s="259" t="s">
        <v>565</v>
      </c>
      <c r="AB1068" s="259" t="s">
        <v>565</v>
      </c>
      <c r="AC1068" s="259" t="s">
        <v>565</v>
      </c>
      <c r="AD1068" s="259" t="s">
        <v>565</v>
      </c>
      <c r="AE1068" s="259" t="s">
        <v>565</v>
      </c>
      <c r="AF1068" s="259" t="s">
        <v>565</v>
      </c>
      <c r="AG1068" s="259" t="s">
        <v>565</v>
      </c>
      <c r="AH1068" s="259" t="s">
        <v>565</v>
      </c>
      <c r="AI1068" s="259" t="s">
        <v>565</v>
      </c>
      <c r="AJ1068" s="259" t="s">
        <v>565</v>
      </c>
      <c r="AK1068" s="259" t="s">
        <v>565</v>
      </c>
      <c r="AL1068" s="259" t="s">
        <v>565</v>
      </c>
      <c r="AM1068" s="259" t="s">
        <v>565</v>
      </c>
      <c r="AN1068" s="259" t="s">
        <v>565</v>
      </c>
      <c r="AO1068" s="259" t="s">
        <v>565</v>
      </c>
      <c r="AP1068" s="259" t="s">
        <v>565</v>
      </c>
      <c r="AQ1068" s="259" t="s">
        <v>565</v>
      </c>
      <c r="AR1068" s="259" t="s">
        <v>565</v>
      </c>
      <c r="AS1068" s="259" t="s">
        <v>565</v>
      </c>
      <c r="AT1068" s="259" t="s">
        <v>565</v>
      </c>
      <c r="AU1068" s="259" t="s">
        <v>565</v>
      </c>
      <c r="AV1068" s="259" t="s">
        <v>565</v>
      </c>
      <c r="AW1068" s="259" t="s">
        <v>565</v>
      </c>
      <c r="AX1068" s="259" t="s">
        <v>565</v>
      </c>
      <c r="AY1068" s="259" t="s">
        <v>565</v>
      </c>
      <c r="AZ1068" s="259" t="s">
        <v>565</v>
      </c>
      <c r="BA1068" s="259" t="s">
        <v>565</v>
      </c>
    </row>
    <row r="1069" spans="4:53">
      <c r="D1069" s="259" t="s">
        <v>565</v>
      </c>
      <c r="E1069" s="259" t="s">
        <v>565</v>
      </c>
      <c r="F1069" s="259" t="s">
        <v>565</v>
      </c>
      <c r="G1069" s="259" t="s">
        <v>565</v>
      </c>
      <c r="H1069" s="259" t="s">
        <v>565</v>
      </c>
      <c r="I1069" s="259" t="s">
        <v>565</v>
      </c>
      <c r="J1069" s="259" t="s">
        <v>565</v>
      </c>
      <c r="K1069" s="259" t="s">
        <v>565</v>
      </c>
      <c r="L1069" s="259" t="s">
        <v>565</v>
      </c>
      <c r="M1069" s="259" t="s">
        <v>565</v>
      </c>
      <c r="N1069" s="259" t="s">
        <v>565</v>
      </c>
      <c r="O1069" s="259" t="s">
        <v>565</v>
      </c>
      <c r="P1069" s="259" t="s">
        <v>565</v>
      </c>
      <c r="Q1069" s="259" t="s">
        <v>565</v>
      </c>
      <c r="R1069" s="259" t="s">
        <v>565</v>
      </c>
      <c r="S1069" s="259" t="s">
        <v>565</v>
      </c>
      <c r="T1069" s="259" t="s">
        <v>565</v>
      </c>
      <c r="U1069" s="259" t="s">
        <v>565</v>
      </c>
      <c r="V1069" s="260" t="s">
        <v>565</v>
      </c>
      <c r="W1069" s="260" t="s">
        <v>565</v>
      </c>
      <c r="X1069" s="259" t="s">
        <v>565</v>
      </c>
      <c r="Y1069" s="259" t="s">
        <v>565</v>
      </c>
      <c r="Z1069" s="259" t="s">
        <v>565</v>
      </c>
      <c r="AA1069" s="259" t="s">
        <v>565</v>
      </c>
      <c r="AB1069" s="259" t="s">
        <v>565</v>
      </c>
      <c r="AC1069" s="259" t="s">
        <v>565</v>
      </c>
      <c r="AD1069" s="259" t="s">
        <v>565</v>
      </c>
      <c r="AE1069" s="259" t="s">
        <v>565</v>
      </c>
      <c r="AF1069" s="259" t="s">
        <v>565</v>
      </c>
      <c r="AG1069" s="259" t="s">
        <v>565</v>
      </c>
      <c r="AH1069" s="259" t="s">
        <v>565</v>
      </c>
      <c r="AI1069" s="259" t="s">
        <v>565</v>
      </c>
      <c r="AJ1069" s="259" t="s">
        <v>565</v>
      </c>
      <c r="AK1069" s="259" t="s">
        <v>565</v>
      </c>
      <c r="AL1069" s="259" t="s">
        <v>565</v>
      </c>
      <c r="AM1069" s="259" t="s">
        <v>565</v>
      </c>
      <c r="AN1069" s="259" t="s">
        <v>565</v>
      </c>
      <c r="AO1069" s="259" t="s">
        <v>565</v>
      </c>
      <c r="AP1069" s="259" t="s">
        <v>565</v>
      </c>
      <c r="AQ1069" s="259" t="s">
        <v>565</v>
      </c>
      <c r="AR1069" s="259" t="s">
        <v>565</v>
      </c>
      <c r="AS1069" s="259" t="s">
        <v>565</v>
      </c>
      <c r="AT1069" s="259" t="s">
        <v>565</v>
      </c>
      <c r="AU1069" s="259" t="s">
        <v>565</v>
      </c>
      <c r="AV1069" s="259" t="s">
        <v>565</v>
      </c>
      <c r="AW1069" s="259" t="s">
        <v>565</v>
      </c>
      <c r="AX1069" s="259" t="s">
        <v>565</v>
      </c>
      <c r="AY1069" s="259" t="s">
        <v>565</v>
      </c>
      <c r="AZ1069" s="259" t="s">
        <v>565</v>
      </c>
      <c r="BA1069" s="259" t="s">
        <v>565</v>
      </c>
    </row>
    <row r="1070" spans="4:53">
      <c r="D1070" s="259" t="s">
        <v>565</v>
      </c>
      <c r="E1070" s="259" t="s">
        <v>565</v>
      </c>
      <c r="F1070" s="259" t="s">
        <v>565</v>
      </c>
      <c r="G1070" s="259" t="s">
        <v>565</v>
      </c>
      <c r="H1070" s="259" t="s">
        <v>565</v>
      </c>
      <c r="I1070" s="259" t="s">
        <v>565</v>
      </c>
      <c r="J1070" s="259" t="s">
        <v>565</v>
      </c>
      <c r="K1070" s="259" t="s">
        <v>565</v>
      </c>
      <c r="L1070" s="259" t="s">
        <v>565</v>
      </c>
      <c r="M1070" s="259" t="s">
        <v>565</v>
      </c>
      <c r="N1070" s="259" t="s">
        <v>565</v>
      </c>
      <c r="O1070" s="259" t="s">
        <v>565</v>
      </c>
      <c r="P1070" s="259" t="s">
        <v>565</v>
      </c>
      <c r="Q1070" s="259" t="s">
        <v>565</v>
      </c>
      <c r="R1070" s="259" t="s">
        <v>565</v>
      </c>
      <c r="S1070" s="259" t="s">
        <v>565</v>
      </c>
      <c r="T1070" s="259" t="s">
        <v>565</v>
      </c>
      <c r="U1070" s="259" t="s">
        <v>565</v>
      </c>
      <c r="V1070" s="260" t="s">
        <v>565</v>
      </c>
      <c r="W1070" s="260" t="s">
        <v>565</v>
      </c>
      <c r="X1070" s="259" t="s">
        <v>565</v>
      </c>
      <c r="Y1070" s="259" t="s">
        <v>565</v>
      </c>
      <c r="Z1070" s="259" t="s">
        <v>565</v>
      </c>
      <c r="AA1070" s="259" t="s">
        <v>565</v>
      </c>
      <c r="AB1070" s="259" t="s">
        <v>565</v>
      </c>
      <c r="AC1070" s="259" t="s">
        <v>565</v>
      </c>
      <c r="AD1070" s="259" t="s">
        <v>565</v>
      </c>
      <c r="AE1070" s="259" t="s">
        <v>565</v>
      </c>
      <c r="AF1070" s="259" t="s">
        <v>565</v>
      </c>
      <c r="AG1070" s="259" t="s">
        <v>565</v>
      </c>
      <c r="AH1070" s="259" t="s">
        <v>565</v>
      </c>
      <c r="AI1070" s="259" t="s">
        <v>565</v>
      </c>
      <c r="AJ1070" s="259" t="s">
        <v>565</v>
      </c>
      <c r="AK1070" s="259" t="s">
        <v>565</v>
      </c>
      <c r="AL1070" s="259" t="s">
        <v>565</v>
      </c>
      <c r="AM1070" s="259" t="s">
        <v>565</v>
      </c>
      <c r="AN1070" s="259" t="s">
        <v>565</v>
      </c>
      <c r="AO1070" s="259" t="s">
        <v>565</v>
      </c>
      <c r="AP1070" s="259" t="s">
        <v>565</v>
      </c>
      <c r="AQ1070" s="259" t="s">
        <v>565</v>
      </c>
      <c r="AR1070" s="259" t="s">
        <v>565</v>
      </c>
      <c r="AS1070" s="259" t="s">
        <v>565</v>
      </c>
      <c r="AT1070" s="259" t="s">
        <v>565</v>
      </c>
      <c r="AU1070" s="259" t="s">
        <v>565</v>
      </c>
      <c r="AV1070" s="259" t="s">
        <v>565</v>
      </c>
      <c r="AW1070" s="259" t="s">
        <v>565</v>
      </c>
      <c r="AX1070" s="259" t="s">
        <v>565</v>
      </c>
      <c r="AY1070" s="259" t="s">
        <v>565</v>
      </c>
      <c r="AZ1070" s="259" t="s">
        <v>565</v>
      </c>
      <c r="BA1070" s="259" t="s">
        <v>565</v>
      </c>
    </row>
    <row r="1071" spans="4:53">
      <c r="D1071" s="259" t="s">
        <v>565</v>
      </c>
      <c r="E1071" s="259" t="s">
        <v>565</v>
      </c>
      <c r="F1071" s="259" t="s">
        <v>565</v>
      </c>
      <c r="G1071" s="259" t="s">
        <v>565</v>
      </c>
      <c r="H1071" s="259" t="s">
        <v>565</v>
      </c>
      <c r="I1071" s="259" t="s">
        <v>565</v>
      </c>
      <c r="J1071" s="259" t="s">
        <v>565</v>
      </c>
      <c r="K1071" s="259" t="s">
        <v>565</v>
      </c>
      <c r="L1071" s="259" t="s">
        <v>565</v>
      </c>
      <c r="M1071" s="259" t="s">
        <v>565</v>
      </c>
      <c r="N1071" s="259" t="s">
        <v>565</v>
      </c>
      <c r="O1071" s="259" t="s">
        <v>565</v>
      </c>
      <c r="P1071" s="259" t="s">
        <v>565</v>
      </c>
      <c r="Q1071" s="259" t="s">
        <v>565</v>
      </c>
      <c r="R1071" s="259" t="s">
        <v>565</v>
      </c>
      <c r="S1071" s="259" t="s">
        <v>565</v>
      </c>
      <c r="T1071" s="259" t="s">
        <v>565</v>
      </c>
      <c r="U1071" s="259" t="s">
        <v>565</v>
      </c>
      <c r="V1071" s="260" t="s">
        <v>565</v>
      </c>
      <c r="W1071" s="260" t="s">
        <v>565</v>
      </c>
      <c r="X1071" s="259" t="s">
        <v>565</v>
      </c>
      <c r="Y1071" s="259" t="s">
        <v>565</v>
      </c>
      <c r="Z1071" s="259" t="s">
        <v>565</v>
      </c>
      <c r="AA1071" s="259" t="s">
        <v>565</v>
      </c>
      <c r="AB1071" s="259" t="s">
        <v>565</v>
      </c>
      <c r="AC1071" s="259" t="s">
        <v>565</v>
      </c>
      <c r="AD1071" s="259" t="s">
        <v>565</v>
      </c>
      <c r="AE1071" s="259" t="s">
        <v>565</v>
      </c>
      <c r="AF1071" s="259" t="s">
        <v>565</v>
      </c>
      <c r="AG1071" s="259" t="s">
        <v>565</v>
      </c>
      <c r="AH1071" s="259" t="s">
        <v>565</v>
      </c>
      <c r="AI1071" s="259" t="s">
        <v>565</v>
      </c>
      <c r="AJ1071" s="259" t="s">
        <v>565</v>
      </c>
      <c r="AK1071" s="259" t="s">
        <v>565</v>
      </c>
      <c r="AL1071" s="259" t="s">
        <v>565</v>
      </c>
      <c r="AM1071" s="259" t="s">
        <v>565</v>
      </c>
      <c r="AN1071" s="259" t="s">
        <v>565</v>
      </c>
      <c r="AO1071" s="259" t="s">
        <v>565</v>
      </c>
      <c r="AP1071" s="259" t="s">
        <v>565</v>
      </c>
      <c r="AQ1071" s="259" t="s">
        <v>565</v>
      </c>
      <c r="AR1071" s="259" t="s">
        <v>565</v>
      </c>
      <c r="AS1071" s="259" t="s">
        <v>565</v>
      </c>
      <c r="AT1071" s="259" t="s">
        <v>565</v>
      </c>
      <c r="AU1071" s="259" t="s">
        <v>565</v>
      </c>
      <c r="AV1071" s="259" t="s">
        <v>565</v>
      </c>
      <c r="AW1071" s="259" t="s">
        <v>565</v>
      </c>
      <c r="AX1071" s="259" t="s">
        <v>565</v>
      </c>
      <c r="AY1071" s="259" t="s">
        <v>565</v>
      </c>
      <c r="AZ1071" s="259" t="s">
        <v>565</v>
      </c>
      <c r="BA1071" s="259" t="s">
        <v>565</v>
      </c>
    </row>
    <row r="1072" spans="4:53">
      <c r="D1072" s="259" t="s">
        <v>565</v>
      </c>
      <c r="E1072" s="259" t="s">
        <v>565</v>
      </c>
      <c r="F1072" s="259" t="s">
        <v>565</v>
      </c>
      <c r="G1072" s="259" t="s">
        <v>565</v>
      </c>
      <c r="H1072" s="259" t="s">
        <v>565</v>
      </c>
      <c r="I1072" s="259" t="s">
        <v>565</v>
      </c>
      <c r="J1072" s="259" t="s">
        <v>565</v>
      </c>
      <c r="K1072" s="259" t="s">
        <v>565</v>
      </c>
      <c r="L1072" s="259" t="s">
        <v>565</v>
      </c>
      <c r="M1072" s="259" t="s">
        <v>565</v>
      </c>
      <c r="N1072" s="259" t="s">
        <v>565</v>
      </c>
      <c r="O1072" s="259" t="s">
        <v>565</v>
      </c>
      <c r="P1072" s="259" t="s">
        <v>565</v>
      </c>
      <c r="Q1072" s="259" t="s">
        <v>565</v>
      </c>
      <c r="R1072" s="259" t="s">
        <v>565</v>
      </c>
      <c r="S1072" s="259" t="s">
        <v>565</v>
      </c>
      <c r="T1072" s="259" t="s">
        <v>565</v>
      </c>
      <c r="U1072" s="259" t="s">
        <v>565</v>
      </c>
      <c r="V1072" s="260" t="s">
        <v>565</v>
      </c>
      <c r="W1072" s="260" t="s">
        <v>565</v>
      </c>
      <c r="X1072" s="259" t="s">
        <v>565</v>
      </c>
      <c r="Y1072" s="259" t="s">
        <v>565</v>
      </c>
      <c r="Z1072" s="259" t="s">
        <v>565</v>
      </c>
      <c r="AA1072" s="259" t="s">
        <v>565</v>
      </c>
      <c r="AB1072" s="259" t="s">
        <v>565</v>
      </c>
      <c r="AC1072" s="259" t="s">
        <v>565</v>
      </c>
      <c r="AD1072" s="259" t="s">
        <v>565</v>
      </c>
      <c r="AE1072" s="259" t="s">
        <v>565</v>
      </c>
      <c r="AF1072" s="259" t="s">
        <v>565</v>
      </c>
      <c r="AG1072" s="259" t="s">
        <v>565</v>
      </c>
      <c r="AH1072" s="259" t="s">
        <v>565</v>
      </c>
      <c r="AI1072" s="259" t="s">
        <v>565</v>
      </c>
      <c r="AJ1072" s="259" t="s">
        <v>565</v>
      </c>
      <c r="AK1072" s="259" t="s">
        <v>565</v>
      </c>
      <c r="AL1072" s="259" t="s">
        <v>565</v>
      </c>
      <c r="AM1072" s="259" t="s">
        <v>565</v>
      </c>
      <c r="AN1072" s="259" t="s">
        <v>565</v>
      </c>
      <c r="AO1072" s="259" t="s">
        <v>565</v>
      </c>
      <c r="AP1072" s="259" t="s">
        <v>565</v>
      </c>
      <c r="AQ1072" s="259" t="s">
        <v>565</v>
      </c>
      <c r="AR1072" s="259" t="s">
        <v>565</v>
      </c>
      <c r="AS1072" s="259" t="s">
        <v>565</v>
      </c>
      <c r="AT1072" s="259" t="s">
        <v>565</v>
      </c>
      <c r="AU1072" s="259" t="s">
        <v>565</v>
      </c>
      <c r="AV1072" s="259" t="s">
        <v>565</v>
      </c>
      <c r="AW1072" s="259" t="s">
        <v>565</v>
      </c>
      <c r="AX1072" s="259" t="s">
        <v>565</v>
      </c>
      <c r="AY1072" s="259" t="s">
        <v>565</v>
      </c>
      <c r="AZ1072" s="259" t="s">
        <v>565</v>
      </c>
      <c r="BA1072" s="259" t="s">
        <v>565</v>
      </c>
    </row>
    <row r="1073" spans="4:53">
      <c r="D1073" s="259" t="s">
        <v>565</v>
      </c>
      <c r="E1073" s="259" t="s">
        <v>565</v>
      </c>
      <c r="F1073" s="259" t="s">
        <v>565</v>
      </c>
      <c r="G1073" s="259" t="s">
        <v>565</v>
      </c>
      <c r="H1073" s="259" t="s">
        <v>565</v>
      </c>
      <c r="I1073" s="259" t="s">
        <v>565</v>
      </c>
      <c r="J1073" s="259" t="s">
        <v>565</v>
      </c>
      <c r="K1073" s="259" t="s">
        <v>565</v>
      </c>
      <c r="L1073" s="259" t="s">
        <v>565</v>
      </c>
      <c r="M1073" s="259" t="s">
        <v>565</v>
      </c>
      <c r="N1073" s="259" t="s">
        <v>565</v>
      </c>
      <c r="O1073" s="259" t="s">
        <v>565</v>
      </c>
      <c r="P1073" s="259" t="s">
        <v>565</v>
      </c>
      <c r="Q1073" s="259" t="s">
        <v>565</v>
      </c>
      <c r="R1073" s="259" t="s">
        <v>565</v>
      </c>
      <c r="S1073" s="259" t="s">
        <v>565</v>
      </c>
      <c r="T1073" s="259" t="s">
        <v>565</v>
      </c>
      <c r="U1073" s="259" t="s">
        <v>565</v>
      </c>
      <c r="V1073" s="260" t="s">
        <v>565</v>
      </c>
      <c r="W1073" s="260" t="s">
        <v>565</v>
      </c>
      <c r="X1073" s="259" t="s">
        <v>565</v>
      </c>
      <c r="Y1073" s="259" t="s">
        <v>565</v>
      </c>
      <c r="Z1073" s="259" t="s">
        <v>565</v>
      </c>
      <c r="AA1073" s="259" t="s">
        <v>565</v>
      </c>
      <c r="AB1073" s="259" t="s">
        <v>565</v>
      </c>
      <c r="AC1073" s="259" t="s">
        <v>565</v>
      </c>
      <c r="AD1073" s="259" t="s">
        <v>565</v>
      </c>
      <c r="AE1073" s="259" t="s">
        <v>565</v>
      </c>
      <c r="AF1073" s="259" t="s">
        <v>565</v>
      </c>
      <c r="AG1073" s="259" t="s">
        <v>565</v>
      </c>
      <c r="AH1073" s="259" t="s">
        <v>565</v>
      </c>
      <c r="AI1073" s="259" t="s">
        <v>565</v>
      </c>
      <c r="AJ1073" s="259" t="s">
        <v>565</v>
      </c>
      <c r="AK1073" s="259" t="s">
        <v>565</v>
      </c>
      <c r="AL1073" s="259" t="s">
        <v>565</v>
      </c>
      <c r="AM1073" s="259" t="s">
        <v>565</v>
      </c>
      <c r="AN1073" s="259" t="s">
        <v>565</v>
      </c>
      <c r="AO1073" s="259" t="s">
        <v>565</v>
      </c>
      <c r="AP1073" s="259" t="s">
        <v>565</v>
      </c>
      <c r="AQ1073" s="259" t="s">
        <v>565</v>
      </c>
      <c r="AR1073" s="259" t="s">
        <v>565</v>
      </c>
      <c r="AS1073" s="259" t="s">
        <v>565</v>
      </c>
      <c r="AT1073" s="259" t="s">
        <v>565</v>
      </c>
      <c r="AU1073" s="259" t="s">
        <v>565</v>
      </c>
      <c r="AV1073" s="259" t="s">
        <v>565</v>
      </c>
      <c r="AW1073" s="259" t="s">
        <v>565</v>
      </c>
      <c r="AX1073" s="259" t="s">
        <v>565</v>
      </c>
      <c r="AY1073" s="259" t="s">
        <v>565</v>
      </c>
      <c r="AZ1073" s="259" t="s">
        <v>565</v>
      </c>
      <c r="BA1073" s="259" t="s">
        <v>565</v>
      </c>
    </row>
    <row r="1074" spans="4:53">
      <c r="D1074" s="259" t="s">
        <v>565</v>
      </c>
      <c r="E1074" s="259" t="s">
        <v>565</v>
      </c>
      <c r="F1074" s="259" t="s">
        <v>565</v>
      </c>
      <c r="G1074" s="259" t="s">
        <v>565</v>
      </c>
      <c r="H1074" s="259" t="s">
        <v>565</v>
      </c>
      <c r="I1074" s="259" t="s">
        <v>565</v>
      </c>
      <c r="J1074" s="259" t="s">
        <v>565</v>
      </c>
      <c r="K1074" s="259" t="s">
        <v>565</v>
      </c>
      <c r="L1074" s="259" t="s">
        <v>565</v>
      </c>
      <c r="M1074" s="259" t="s">
        <v>565</v>
      </c>
      <c r="N1074" s="259" t="s">
        <v>565</v>
      </c>
      <c r="O1074" s="259" t="s">
        <v>565</v>
      </c>
      <c r="P1074" s="259" t="s">
        <v>565</v>
      </c>
      <c r="Q1074" s="259" t="s">
        <v>565</v>
      </c>
      <c r="R1074" s="259" t="s">
        <v>565</v>
      </c>
      <c r="S1074" s="259" t="s">
        <v>565</v>
      </c>
      <c r="T1074" s="259" t="s">
        <v>565</v>
      </c>
      <c r="U1074" s="259" t="s">
        <v>565</v>
      </c>
      <c r="V1074" s="260" t="s">
        <v>565</v>
      </c>
      <c r="W1074" s="260" t="s">
        <v>565</v>
      </c>
      <c r="X1074" s="259" t="s">
        <v>565</v>
      </c>
      <c r="Y1074" s="259" t="s">
        <v>565</v>
      </c>
      <c r="Z1074" s="259" t="s">
        <v>565</v>
      </c>
      <c r="AA1074" s="259" t="s">
        <v>565</v>
      </c>
      <c r="AB1074" s="259" t="s">
        <v>565</v>
      </c>
      <c r="AC1074" s="259" t="s">
        <v>565</v>
      </c>
      <c r="AD1074" s="259" t="s">
        <v>565</v>
      </c>
      <c r="AE1074" s="259" t="s">
        <v>565</v>
      </c>
      <c r="AF1074" s="259" t="s">
        <v>565</v>
      </c>
      <c r="AG1074" s="259" t="s">
        <v>565</v>
      </c>
      <c r="AH1074" s="259" t="s">
        <v>565</v>
      </c>
      <c r="AI1074" s="259" t="s">
        <v>565</v>
      </c>
      <c r="AJ1074" s="259" t="s">
        <v>565</v>
      </c>
      <c r="AK1074" s="259" t="s">
        <v>565</v>
      </c>
      <c r="AL1074" s="259" t="s">
        <v>565</v>
      </c>
      <c r="AM1074" s="259" t="s">
        <v>565</v>
      </c>
      <c r="AN1074" s="259" t="s">
        <v>565</v>
      </c>
      <c r="AO1074" s="259" t="s">
        <v>565</v>
      </c>
      <c r="AP1074" s="259" t="s">
        <v>565</v>
      </c>
      <c r="AQ1074" s="259" t="s">
        <v>565</v>
      </c>
      <c r="AR1074" s="259" t="s">
        <v>565</v>
      </c>
      <c r="AS1074" s="259" t="s">
        <v>565</v>
      </c>
      <c r="AT1074" s="259" t="s">
        <v>565</v>
      </c>
      <c r="AU1074" s="259" t="s">
        <v>565</v>
      </c>
      <c r="AV1074" s="259" t="s">
        <v>565</v>
      </c>
      <c r="AW1074" s="259" t="s">
        <v>565</v>
      </c>
      <c r="AX1074" s="259" t="s">
        <v>565</v>
      </c>
      <c r="AY1074" s="259" t="s">
        <v>565</v>
      </c>
      <c r="AZ1074" s="259" t="s">
        <v>565</v>
      </c>
      <c r="BA1074" s="259" t="s">
        <v>565</v>
      </c>
    </row>
    <row r="1075" spans="4:53">
      <c r="D1075" s="259" t="s">
        <v>565</v>
      </c>
      <c r="E1075" s="259" t="s">
        <v>565</v>
      </c>
      <c r="F1075" s="259" t="s">
        <v>565</v>
      </c>
      <c r="G1075" s="259" t="s">
        <v>565</v>
      </c>
      <c r="H1075" s="259" t="s">
        <v>565</v>
      </c>
      <c r="I1075" s="259" t="s">
        <v>565</v>
      </c>
      <c r="J1075" s="259" t="s">
        <v>565</v>
      </c>
      <c r="K1075" s="259" t="s">
        <v>565</v>
      </c>
      <c r="L1075" s="259" t="s">
        <v>565</v>
      </c>
      <c r="M1075" s="259" t="s">
        <v>565</v>
      </c>
      <c r="N1075" s="259" t="s">
        <v>565</v>
      </c>
      <c r="O1075" s="259" t="s">
        <v>565</v>
      </c>
      <c r="P1075" s="259" t="s">
        <v>565</v>
      </c>
      <c r="Q1075" s="259" t="s">
        <v>565</v>
      </c>
      <c r="R1075" s="259" t="s">
        <v>565</v>
      </c>
      <c r="S1075" s="259" t="s">
        <v>565</v>
      </c>
      <c r="T1075" s="259" t="s">
        <v>565</v>
      </c>
      <c r="U1075" s="259" t="s">
        <v>565</v>
      </c>
      <c r="V1075" s="260" t="s">
        <v>565</v>
      </c>
      <c r="W1075" s="260" t="s">
        <v>565</v>
      </c>
      <c r="X1075" s="259" t="s">
        <v>565</v>
      </c>
      <c r="Y1075" s="259" t="s">
        <v>565</v>
      </c>
      <c r="Z1075" s="259" t="s">
        <v>565</v>
      </c>
      <c r="AA1075" s="259" t="s">
        <v>565</v>
      </c>
      <c r="AB1075" s="259" t="s">
        <v>565</v>
      </c>
      <c r="AC1075" s="259" t="s">
        <v>565</v>
      </c>
      <c r="AD1075" s="259" t="s">
        <v>565</v>
      </c>
      <c r="AE1075" s="259" t="s">
        <v>565</v>
      </c>
      <c r="AF1075" s="259" t="s">
        <v>565</v>
      </c>
      <c r="AG1075" s="259" t="s">
        <v>565</v>
      </c>
      <c r="AH1075" s="259" t="s">
        <v>565</v>
      </c>
      <c r="AI1075" s="259" t="s">
        <v>565</v>
      </c>
      <c r="AJ1075" s="259" t="s">
        <v>565</v>
      </c>
      <c r="AK1075" s="259" t="s">
        <v>565</v>
      </c>
      <c r="AL1075" s="259" t="s">
        <v>565</v>
      </c>
      <c r="AM1075" s="259" t="s">
        <v>565</v>
      </c>
      <c r="AN1075" s="259" t="s">
        <v>565</v>
      </c>
      <c r="AO1075" s="259" t="s">
        <v>565</v>
      </c>
      <c r="AP1075" s="259" t="s">
        <v>565</v>
      </c>
      <c r="AQ1075" s="259" t="s">
        <v>565</v>
      </c>
      <c r="AR1075" s="259" t="s">
        <v>565</v>
      </c>
      <c r="AS1075" s="259" t="s">
        <v>565</v>
      </c>
      <c r="AT1075" s="259" t="s">
        <v>565</v>
      </c>
      <c r="AU1075" s="259" t="s">
        <v>565</v>
      </c>
      <c r="AV1075" s="259" t="s">
        <v>565</v>
      </c>
      <c r="AW1075" s="259" t="s">
        <v>565</v>
      </c>
      <c r="AX1075" s="259" t="s">
        <v>565</v>
      </c>
      <c r="AY1075" s="259" t="s">
        <v>565</v>
      </c>
      <c r="AZ1075" s="259" t="s">
        <v>565</v>
      </c>
      <c r="BA1075" s="259" t="s">
        <v>565</v>
      </c>
    </row>
    <row r="1076" spans="4:53">
      <c r="D1076" s="259" t="s">
        <v>565</v>
      </c>
      <c r="E1076" s="259" t="s">
        <v>565</v>
      </c>
      <c r="F1076" s="259" t="s">
        <v>565</v>
      </c>
      <c r="G1076" s="259" t="s">
        <v>565</v>
      </c>
      <c r="H1076" s="259" t="s">
        <v>565</v>
      </c>
      <c r="I1076" s="259" t="s">
        <v>565</v>
      </c>
      <c r="J1076" s="259" t="s">
        <v>565</v>
      </c>
      <c r="K1076" s="259" t="s">
        <v>565</v>
      </c>
      <c r="L1076" s="259" t="s">
        <v>565</v>
      </c>
      <c r="M1076" s="259" t="s">
        <v>565</v>
      </c>
      <c r="N1076" s="259" t="s">
        <v>565</v>
      </c>
      <c r="O1076" s="259" t="s">
        <v>565</v>
      </c>
      <c r="P1076" s="259" t="s">
        <v>565</v>
      </c>
      <c r="Q1076" s="259" t="s">
        <v>565</v>
      </c>
      <c r="R1076" s="259" t="s">
        <v>565</v>
      </c>
      <c r="S1076" s="259" t="s">
        <v>565</v>
      </c>
      <c r="T1076" s="259" t="s">
        <v>565</v>
      </c>
      <c r="U1076" s="259" t="s">
        <v>565</v>
      </c>
      <c r="V1076" s="260" t="s">
        <v>565</v>
      </c>
      <c r="W1076" s="260" t="s">
        <v>565</v>
      </c>
      <c r="X1076" s="259" t="s">
        <v>565</v>
      </c>
      <c r="Y1076" s="259" t="s">
        <v>565</v>
      </c>
      <c r="Z1076" s="259" t="s">
        <v>565</v>
      </c>
      <c r="AA1076" s="259" t="s">
        <v>565</v>
      </c>
      <c r="AB1076" s="259" t="s">
        <v>565</v>
      </c>
      <c r="AC1076" s="259" t="s">
        <v>565</v>
      </c>
      <c r="AD1076" s="259" t="s">
        <v>565</v>
      </c>
      <c r="AE1076" s="259" t="s">
        <v>565</v>
      </c>
      <c r="AF1076" s="259" t="s">
        <v>565</v>
      </c>
      <c r="AG1076" s="259" t="s">
        <v>565</v>
      </c>
      <c r="AH1076" s="259" t="s">
        <v>565</v>
      </c>
      <c r="AI1076" s="259" t="s">
        <v>565</v>
      </c>
      <c r="AJ1076" s="259" t="s">
        <v>565</v>
      </c>
      <c r="AK1076" s="259" t="s">
        <v>565</v>
      </c>
      <c r="AL1076" s="259" t="s">
        <v>565</v>
      </c>
      <c r="AM1076" s="259" t="s">
        <v>565</v>
      </c>
      <c r="AN1076" s="259" t="s">
        <v>565</v>
      </c>
      <c r="AO1076" s="259" t="s">
        <v>565</v>
      </c>
      <c r="AP1076" s="259" t="s">
        <v>565</v>
      </c>
      <c r="AQ1076" s="259" t="s">
        <v>565</v>
      </c>
      <c r="AR1076" s="259" t="s">
        <v>565</v>
      </c>
      <c r="AS1076" s="259" t="s">
        <v>565</v>
      </c>
      <c r="AT1076" s="259" t="s">
        <v>565</v>
      </c>
      <c r="AU1076" s="259" t="s">
        <v>565</v>
      </c>
      <c r="AV1076" s="259" t="s">
        <v>565</v>
      </c>
      <c r="AW1076" s="259" t="s">
        <v>565</v>
      </c>
      <c r="AX1076" s="259" t="s">
        <v>565</v>
      </c>
      <c r="AY1076" s="259" t="s">
        <v>565</v>
      </c>
      <c r="AZ1076" s="259" t="s">
        <v>565</v>
      </c>
      <c r="BA1076" s="259" t="s">
        <v>565</v>
      </c>
    </row>
    <row r="1077" spans="4:53">
      <c r="D1077" s="259" t="s">
        <v>565</v>
      </c>
      <c r="E1077" s="259" t="s">
        <v>565</v>
      </c>
      <c r="F1077" s="259" t="s">
        <v>565</v>
      </c>
      <c r="G1077" s="259" t="s">
        <v>565</v>
      </c>
      <c r="H1077" s="259" t="s">
        <v>565</v>
      </c>
      <c r="I1077" s="259" t="s">
        <v>565</v>
      </c>
      <c r="J1077" s="259" t="s">
        <v>565</v>
      </c>
      <c r="K1077" s="259" t="s">
        <v>565</v>
      </c>
      <c r="L1077" s="259" t="s">
        <v>565</v>
      </c>
      <c r="M1077" s="259" t="s">
        <v>565</v>
      </c>
      <c r="N1077" s="259" t="s">
        <v>565</v>
      </c>
      <c r="O1077" s="259" t="s">
        <v>565</v>
      </c>
      <c r="P1077" s="259" t="s">
        <v>565</v>
      </c>
      <c r="Q1077" s="259" t="s">
        <v>565</v>
      </c>
      <c r="R1077" s="259" t="s">
        <v>565</v>
      </c>
      <c r="S1077" s="259" t="s">
        <v>565</v>
      </c>
      <c r="T1077" s="259" t="s">
        <v>565</v>
      </c>
      <c r="U1077" s="259" t="s">
        <v>565</v>
      </c>
      <c r="V1077" s="260" t="s">
        <v>565</v>
      </c>
      <c r="W1077" s="260" t="s">
        <v>565</v>
      </c>
      <c r="X1077" s="259" t="s">
        <v>565</v>
      </c>
      <c r="Y1077" s="259" t="s">
        <v>565</v>
      </c>
      <c r="Z1077" s="259" t="s">
        <v>565</v>
      </c>
      <c r="AA1077" s="259" t="s">
        <v>565</v>
      </c>
      <c r="AB1077" s="259" t="s">
        <v>565</v>
      </c>
      <c r="AC1077" s="259" t="s">
        <v>565</v>
      </c>
      <c r="AD1077" s="259" t="s">
        <v>565</v>
      </c>
      <c r="AE1077" s="259" t="s">
        <v>565</v>
      </c>
      <c r="AF1077" s="259" t="s">
        <v>565</v>
      </c>
      <c r="AG1077" s="259" t="s">
        <v>565</v>
      </c>
      <c r="AH1077" s="259" t="s">
        <v>565</v>
      </c>
      <c r="AI1077" s="259" t="s">
        <v>565</v>
      </c>
      <c r="AJ1077" s="259" t="s">
        <v>565</v>
      </c>
      <c r="AK1077" s="259" t="s">
        <v>565</v>
      </c>
      <c r="AL1077" s="259" t="s">
        <v>565</v>
      </c>
      <c r="AM1077" s="259" t="s">
        <v>565</v>
      </c>
      <c r="AN1077" s="259" t="s">
        <v>565</v>
      </c>
      <c r="AO1077" s="259" t="s">
        <v>565</v>
      </c>
      <c r="AP1077" s="259" t="s">
        <v>565</v>
      </c>
      <c r="AQ1077" s="259" t="s">
        <v>565</v>
      </c>
      <c r="AR1077" s="259" t="s">
        <v>565</v>
      </c>
      <c r="AS1077" s="259" t="s">
        <v>565</v>
      </c>
      <c r="AT1077" s="259" t="s">
        <v>565</v>
      </c>
      <c r="AU1077" s="259" t="s">
        <v>565</v>
      </c>
      <c r="AV1077" s="259" t="s">
        <v>565</v>
      </c>
      <c r="AW1077" s="259" t="s">
        <v>565</v>
      </c>
      <c r="AX1077" s="259" t="s">
        <v>565</v>
      </c>
      <c r="AY1077" s="259" t="s">
        <v>565</v>
      </c>
      <c r="AZ1077" s="259" t="s">
        <v>565</v>
      </c>
      <c r="BA1077" s="259" t="s">
        <v>565</v>
      </c>
    </row>
    <row r="1078" spans="4:53">
      <c r="D1078" s="259" t="s">
        <v>565</v>
      </c>
      <c r="E1078" s="259" t="s">
        <v>565</v>
      </c>
      <c r="F1078" s="259" t="s">
        <v>565</v>
      </c>
      <c r="G1078" s="259" t="s">
        <v>565</v>
      </c>
      <c r="H1078" s="259" t="s">
        <v>565</v>
      </c>
      <c r="I1078" s="259" t="s">
        <v>565</v>
      </c>
      <c r="J1078" s="259" t="s">
        <v>565</v>
      </c>
      <c r="K1078" s="259" t="s">
        <v>565</v>
      </c>
      <c r="L1078" s="259" t="s">
        <v>565</v>
      </c>
      <c r="M1078" s="259" t="s">
        <v>565</v>
      </c>
      <c r="N1078" s="259" t="s">
        <v>565</v>
      </c>
      <c r="O1078" s="259" t="s">
        <v>565</v>
      </c>
      <c r="P1078" s="259" t="s">
        <v>565</v>
      </c>
      <c r="Q1078" s="259" t="s">
        <v>565</v>
      </c>
      <c r="R1078" s="259" t="s">
        <v>565</v>
      </c>
      <c r="S1078" s="259" t="s">
        <v>565</v>
      </c>
      <c r="T1078" s="259" t="s">
        <v>565</v>
      </c>
      <c r="U1078" s="259" t="s">
        <v>565</v>
      </c>
      <c r="V1078" s="260" t="s">
        <v>565</v>
      </c>
      <c r="W1078" s="260" t="s">
        <v>565</v>
      </c>
      <c r="X1078" s="259" t="s">
        <v>565</v>
      </c>
      <c r="Y1078" s="259" t="s">
        <v>565</v>
      </c>
      <c r="Z1078" s="259" t="s">
        <v>565</v>
      </c>
      <c r="AA1078" s="259" t="s">
        <v>565</v>
      </c>
      <c r="AB1078" s="259" t="s">
        <v>565</v>
      </c>
      <c r="AC1078" s="259" t="s">
        <v>565</v>
      </c>
      <c r="AD1078" s="259" t="s">
        <v>565</v>
      </c>
      <c r="AE1078" s="259" t="s">
        <v>565</v>
      </c>
      <c r="AF1078" s="259" t="s">
        <v>565</v>
      </c>
      <c r="AG1078" s="259" t="s">
        <v>565</v>
      </c>
      <c r="AH1078" s="259" t="s">
        <v>565</v>
      </c>
      <c r="AI1078" s="259" t="s">
        <v>565</v>
      </c>
      <c r="AJ1078" s="259" t="s">
        <v>565</v>
      </c>
      <c r="AK1078" s="259" t="s">
        <v>565</v>
      </c>
      <c r="AL1078" s="259" t="s">
        <v>565</v>
      </c>
      <c r="AM1078" s="259" t="s">
        <v>565</v>
      </c>
      <c r="AN1078" s="259" t="s">
        <v>565</v>
      </c>
      <c r="AO1078" s="259" t="s">
        <v>565</v>
      </c>
      <c r="AP1078" s="259" t="s">
        <v>565</v>
      </c>
      <c r="AQ1078" s="259" t="s">
        <v>565</v>
      </c>
      <c r="AR1078" s="259" t="s">
        <v>565</v>
      </c>
      <c r="AS1078" s="259" t="s">
        <v>565</v>
      </c>
      <c r="AT1078" s="259" t="s">
        <v>565</v>
      </c>
      <c r="AU1078" s="259" t="s">
        <v>565</v>
      </c>
      <c r="AV1078" s="259" t="s">
        <v>565</v>
      </c>
      <c r="AW1078" s="259" t="s">
        <v>565</v>
      </c>
      <c r="AX1078" s="259" t="s">
        <v>565</v>
      </c>
      <c r="AY1078" s="259" t="s">
        <v>565</v>
      </c>
      <c r="AZ1078" s="259" t="s">
        <v>565</v>
      </c>
      <c r="BA1078" s="259" t="s">
        <v>565</v>
      </c>
    </row>
    <row r="1079" spans="4:53">
      <c r="D1079" s="259" t="s">
        <v>565</v>
      </c>
      <c r="E1079" s="259" t="s">
        <v>565</v>
      </c>
      <c r="F1079" s="259" t="s">
        <v>565</v>
      </c>
      <c r="G1079" s="259" t="s">
        <v>565</v>
      </c>
      <c r="H1079" s="259" t="s">
        <v>565</v>
      </c>
      <c r="I1079" s="259" t="s">
        <v>565</v>
      </c>
      <c r="J1079" s="259" t="s">
        <v>565</v>
      </c>
      <c r="K1079" s="259" t="s">
        <v>565</v>
      </c>
      <c r="L1079" s="259" t="s">
        <v>565</v>
      </c>
      <c r="M1079" s="259" t="s">
        <v>565</v>
      </c>
      <c r="N1079" s="259" t="s">
        <v>565</v>
      </c>
      <c r="O1079" s="259" t="s">
        <v>565</v>
      </c>
      <c r="P1079" s="259" t="s">
        <v>565</v>
      </c>
      <c r="Q1079" s="259" t="s">
        <v>565</v>
      </c>
      <c r="R1079" s="259" t="s">
        <v>565</v>
      </c>
      <c r="S1079" s="259" t="s">
        <v>565</v>
      </c>
      <c r="T1079" s="259" t="s">
        <v>565</v>
      </c>
      <c r="U1079" s="259" t="s">
        <v>565</v>
      </c>
      <c r="V1079" s="260" t="s">
        <v>565</v>
      </c>
      <c r="W1079" s="260" t="s">
        <v>565</v>
      </c>
      <c r="X1079" s="259" t="s">
        <v>565</v>
      </c>
      <c r="Y1079" s="259" t="s">
        <v>565</v>
      </c>
      <c r="Z1079" s="259" t="s">
        <v>565</v>
      </c>
      <c r="AA1079" s="259" t="s">
        <v>565</v>
      </c>
      <c r="AB1079" s="259" t="s">
        <v>565</v>
      </c>
      <c r="AC1079" s="259" t="s">
        <v>565</v>
      </c>
      <c r="AD1079" s="259" t="s">
        <v>565</v>
      </c>
      <c r="AE1079" s="259" t="s">
        <v>565</v>
      </c>
      <c r="AF1079" s="259" t="s">
        <v>565</v>
      </c>
      <c r="AG1079" s="259" t="s">
        <v>565</v>
      </c>
      <c r="AH1079" s="259" t="s">
        <v>565</v>
      </c>
      <c r="AI1079" s="259" t="s">
        <v>565</v>
      </c>
      <c r="AJ1079" s="259" t="s">
        <v>565</v>
      </c>
      <c r="AK1079" s="259" t="s">
        <v>565</v>
      </c>
      <c r="AL1079" s="259" t="s">
        <v>565</v>
      </c>
      <c r="AM1079" s="259" t="s">
        <v>565</v>
      </c>
      <c r="AN1079" s="259" t="s">
        <v>565</v>
      </c>
      <c r="AO1079" s="259" t="s">
        <v>565</v>
      </c>
      <c r="AP1079" s="259" t="s">
        <v>565</v>
      </c>
      <c r="AQ1079" s="259" t="s">
        <v>565</v>
      </c>
      <c r="AR1079" s="259" t="s">
        <v>565</v>
      </c>
      <c r="AS1079" s="259" t="s">
        <v>565</v>
      </c>
      <c r="AT1079" s="259" t="s">
        <v>565</v>
      </c>
      <c r="AU1079" s="259" t="s">
        <v>565</v>
      </c>
      <c r="AV1079" s="259" t="s">
        <v>565</v>
      </c>
      <c r="AW1079" s="259" t="s">
        <v>565</v>
      </c>
      <c r="AX1079" s="259" t="s">
        <v>565</v>
      </c>
      <c r="AY1079" s="259" t="s">
        <v>565</v>
      </c>
      <c r="AZ1079" s="259" t="s">
        <v>565</v>
      </c>
      <c r="BA1079" s="259" t="s">
        <v>565</v>
      </c>
    </row>
    <row r="1080" spans="4:53">
      <c r="D1080" s="259" t="s">
        <v>565</v>
      </c>
      <c r="E1080" s="259" t="s">
        <v>565</v>
      </c>
      <c r="F1080" s="259" t="s">
        <v>565</v>
      </c>
      <c r="G1080" s="259" t="s">
        <v>565</v>
      </c>
      <c r="H1080" s="259" t="s">
        <v>565</v>
      </c>
      <c r="I1080" s="259" t="s">
        <v>565</v>
      </c>
      <c r="J1080" s="259" t="s">
        <v>565</v>
      </c>
      <c r="K1080" s="259" t="s">
        <v>565</v>
      </c>
      <c r="L1080" s="259" t="s">
        <v>565</v>
      </c>
      <c r="M1080" s="259" t="s">
        <v>565</v>
      </c>
      <c r="N1080" s="259" t="s">
        <v>565</v>
      </c>
      <c r="O1080" s="259" t="s">
        <v>565</v>
      </c>
      <c r="P1080" s="259" t="s">
        <v>565</v>
      </c>
      <c r="Q1080" s="259" t="s">
        <v>565</v>
      </c>
      <c r="R1080" s="259" t="s">
        <v>565</v>
      </c>
      <c r="S1080" s="259" t="s">
        <v>565</v>
      </c>
      <c r="T1080" s="259" t="s">
        <v>565</v>
      </c>
      <c r="U1080" s="259" t="s">
        <v>565</v>
      </c>
      <c r="V1080" s="260" t="s">
        <v>565</v>
      </c>
      <c r="W1080" s="260" t="s">
        <v>565</v>
      </c>
      <c r="X1080" s="259" t="s">
        <v>565</v>
      </c>
      <c r="Y1080" s="259" t="s">
        <v>565</v>
      </c>
      <c r="Z1080" s="259" t="s">
        <v>565</v>
      </c>
      <c r="AA1080" s="259" t="s">
        <v>565</v>
      </c>
      <c r="AB1080" s="259" t="s">
        <v>565</v>
      </c>
      <c r="AC1080" s="259" t="s">
        <v>565</v>
      </c>
      <c r="AD1080" s="259" t="s">
        <v>565</v>
      </c>
      <c r="AE1080" s="259" t="s">
        <v>565</v>
      </c>
      <c r="AF1080" s="259" t="s">
        <v>565</v>
      </c>
      <c r="AG1080" s="259" t="s">
        <v>565</v>
      </c>
      <c r="AH1080" s="259" t="s">
        <v>565</v>
      </c>
      <c r="AI1080" s="259" t="s">
        <v>565</v>
      </c>
      <c r="AJ1080" s="259" t="s">
        <v>565</v>
      </c>
      <c r="AK1080" s="259" t="s">
        <v>565</v>
      </c>
      <c r="AL1080" s="259" t="s">
        <v>565</v>
      </c>
      <c r="AM1080" s="259" t="s">
        <v>565</v>
      </c>
      <c r="AN1080" s="259" t="s">
        <v>565</v>
      </c>
      <c r="AO1080" s="259" t="s">
        <v>565</v>
      </c>
      <c r="AP1080" s="259" t="s">
        <v>565</v>
      </c>
      <c r="AQ1080" s="259" t="s">
        <v>565</v>
      </c>
      <c r="AR1080" s="259" t="s">
        <v>565</v>
      </c>
      <c r="AS1080" s="259" t="s">
        <v>565</v>
      </c>
      <c r="AT1080" s="259" t="s">
        <v>565</v>
      </c>
      <c r="AU1080" s="259" t="s">
        <v>565</v>
      </c>
      <c r="AV1080" s="259" t="s">
        <v>565</v>
      </c>
      <c r="AW1080" s="259" t="s">
        <v>565</v>
      </c>
      <c r="AX1080" s="259" t="s">
        <v>565</v>
      </c>
      <c r="AY1080" s="259" t="s">
        <v>565</v>
      </c>
      <c r="AZ1080" s="259" t="s">
        <v>565</v>
      </c>
      <c r="BA1080" s="259" t="s">
        <v>565</v>
      </c>
    </row>
    <row r="1081" spans="4:53">
      <c r="D1081" s="259" t="s">
        <v>565</v>
      </c>
      <c r="E1081" s="259" t="s">
        <v>565</v>
      </c>
      <c r="F1081" s="259" t="s">
        <v>565</v>
      </c>
      <c r="G1081" s="259" t="s">
        <v>565</v>
      </c>
      <c r="H1081" s="259" t="s">
        <v>565</v>
      </c>
      <c r="I1081" s="259" t="s">
        <v>565</v>
      </c>
      <c r="J1081" s="259" t="s">
        <v>565</v>
      </c>
      <c r="K1081" s="259" t="s">
        <v>565</v>
      </c>
      <c r="L1081" s="259" t="s">
        <v>565</v>
      </c>
      <c r="M1081" s="259" t="s">
        <v>565</v>
      </c>
      <c r="N1081" s="259" t="s">
        <v>565</v>
      </c>
      <c r="O1081" s="259" t="s">
        <v>565</v>
      </c>
      <c r="P1081" s="259" t="s">
        <v>565</v>
      </c>
      <c r="Q1081" s="259" t="s">
        <v>565</v>
      </c>
      <c r="R1081" s="259" t="s">
        <v>565</v>
      </c>
      <c r="S1081" s="259" t="s">
        <v>565</v>
      </c>
      <c r="T1081" s="259" t="s">
        <v>565</v>
      </c>
      <c r="U1081" s="259" t="s">
        <v>565</v>
      </c>
      <c r="V1081" s="260" t="s">
        <v>565</v>
      </c>
      <c r="W1081" s="260" t="s">
        <v>565</v>
      </c>
      <c r="X1081" s="259" t="s">
        <v>565</v>
      </c>
      <c r="Y1081" s="259" t="s">
        <v>565</v>
      </c>
      <c r="Z1081" s="259" t="s">
        <v>565</v>
      </c>
      <c r="AA1081" s="259" t="s">
        <v>565</v>
      </c>
      <c r="AB1081" s="259" t="s">
        <v>565</v>
      </c>
      <c r="AC1081" s="259" t="s">
        <v>565</v>
      </c>
      <c r="AD1081" s="259" t="s">
        <v>565</v>
      </c>
      <c r="AE1081" s="259" t="s">
        <v>565</v>
      </c>
      <c r="AF1081" s="259" t="s">
        <v>565</v>
      </c>
      <c r="AG1081" s="259" t="s">
        <v>565</v>
      </c>
      <c r="AH1081" s="259" t="s">
        <v>565</v>
      </c>
      <c r="AI1081" s="259" t="s">
        <v>565</v>
      </c>
      <c r="AJ1081" s="259" t="s">
        <v>565</v>
      </c>
      <c r="AK1081" s="259" t="s">
        <v>565</v>
      </c>
      <c r="AL1081" s="259" t="s">
        <v>565</v>
      </c>
      <c r="AM1081" s="259" t="s">
        <v>565</v>
      </c>
      <c r="AN1081" s="259" t="s">
        <v>565</v>
      </c>
      <c r="AO1081" s="259" t="s">
        <v>565</v>
      </c>
      <c r="AP1081" s="259" t="s">
        <v>565</v>
      </c>
      <c r="AQ1081" s="259" t="s">
        <v>565</v>
      </c>
      <c r="AR1081" s="259" t="s">
        <v>565</v>
      </c>
      <c r="AS1081" s="259" t="s">
        <v>565</v>
      </c>
      <c r="AT1081" s="259" t="s">
        <v>565</v>
      </c>
      <c r="AU1081" s="259" t="s">
        <v>565</v>
      </c>
      <c r="AV1081" s="259" t="s">
        <v>565</v>
      </c>
      <c r="AW1081" s="259" t="s">
        <v>565</v>
      </c>
      <c r="AX1081" s="259" t="s">
        <v>565</v>
      </c>
      <c r="AY1081" s="259" t="s">
        <v>565</v>
      </c>
      <c r="AZ1081" s="259" t="s">
        <v>565</v>
      </c>
      <c r="BA1081" s="259" t="s">
        <v>565</v>
      </c>
    </row>
    <row r="1082" spans="4:53">
      <c r="D1082" s="259" t="s">
        <v>565</v>
      </c>
      <c r="E1082" s="259" t="s">
        <v>565</v>
      </c>
      <c r="F1082" s="259" t="s">
        <v>565</v>
      </c>
      <c r="G1082" s="259" t="s">
        <v>565</v>
      </c>
      <c r="H1082" s="259" t="s">
        <v>565</v>
      </c>
      <c r="I1082" s="259" t="s">
        <v>565</v>
      </c>
      <c r="J1082" s="259" t="s">
        <v>565</v>
      </c>
      <c r="K1082" s="259" t="s">
        <v>565</v>
      </c>
      <c r="L1082" s="259" t="s">
        <v>565</v>
      </c>
      <c r="M1082" s="259" t="s">
        <v>565</v>
      </c>
      <c r="N1082" s="259" t="s">
        <v>565</v>
      </c>
      <c r="O1082" s="259" t="s">
        <v>565</v>
      </c>
      <c r="P1082" s="259" t="s">
        <v>565</v>
      </c>
      <c r="Q1082" s="259" t="s">
        <v>565</v>
      </c>
      <c r="R1082" s="259" t="s">
        <v>565</v>
      </c>
      <c r="S1082" s="259" t="s">
        <v>565</v>
      </c>
      <c r="T1082" s="259" t="s">
        <v>565</v>
      </c>
      <c r="U1082" s="259" t="s">
        <v>565</v>
      </c>
      <c r="V1082" s="260" t="s">
        <v>565</v>
      </c>
      <c r="W1082" s="260" t="s">
        <v>565</v>
      </c>
      <c r="X1082" s="259" t="s">
        <v>565</v>
      </c>
      <c r="Y1082" s="259" t="s">
        <v>565</v>
      </c>
      <c r="Z1082" s="259" t="s">
        <v>565</v>
      </c>
      <c r="AA1082" s="259" t="s">
        <v>565</v>
      </c>
      <c r="AB1082" s="259" t="s">
        <v>565</v>
      </c>
      <c r="AC1082" s="259" t="s">
        <v>565</v>
      </c>
      <c r="AD1082" s="259" t="s">
        <v>565</v>
      </c>
      <c r="AE1082" s="259" t="s">
        <v>565</v>
      </c>
      <c r="AF1082" s="259" t="s">
        <v>565</v>
      </c>
      <c r="AG1082" s="259" t="s">
        <v>565</v>
      </c>
      <c r="AH1082" s="259" t="s">
        <v>565</v>
      </c>
      <c r="AI1082" s="259" t="s">
        <v>565</v>
      </c>
      <c r="AJ1082" s="259" t="s">
        <v>565</v>
      </c>
      <c r="AK1082" s="259" t="s">
        <v>565</v>
      </c>
      <c r="AL1082" s="259" t="s">
        <v>565</v>
      </c>
      <c r="AM1082" s="259" t="s">
        <v>565</v>
      </c>
      <c r="AN1082" s="259" t="s">
        <v>565</v>
      </c>
      <c r="AO1082" s="259" t="s">
        <v>565</v>
      </c>
      <c r="AP1082" s="259" t="s">
        <v>565</v>
      </c>
      <c r="AQ1082" s="259" t="s">
        <v>565</v>
      </c>
      <c r="AR1082" s="259" t="s">
        <v>565</v>
      </c>
      <c r="AS1082" s="259" t="s">
        <v>565</v>
      </c>
      <c r="AT1082" s="259" t="s">
        <v>565</v>
      </c>
      <c r="AU1082" s="259" t="s">
        <v>565</v>
      </c>
      <c r="AV1082" s="259" t="s">
        <v>565</v>
      </c>
      <c r="AW1082" s="259" t="s">
        <v>565</v>
      </c>
      <c r="AX1082" s="259" t="s">
        <v>565</v>
      </c>
      <c r="AY1082" s="259" t="s">
        <v>565</v>
      </c>
      <c r="AZ1082" s="259" t="s">
        <v>565</v>
      </c>
      <c r="BA1082" s="259" t="s">
        <v>565</v>
      </c>
    </row>
    <row r="1083" spans="4:53">
      <c r="D1083" s="259" t="s">
        <v>565</v>
      </c>
      <c r="E1083" s="259" t="s">
        <v>565</v>
      </c>
      <c r="F1083" s="259" t="s">
        <v>565</v>
      </c>
      <c r="G1083" s="259" t="s">
        <v>565</v>
      </c>
      <c r="H1083" s="259" t="s">
        <v>565</v>
      </c>
      <c r="I1083" s="259" t="s">
        <v>565</v>
      </c>
      <c r="J1083" s="259" t="s">
        <v>565</v>
      </c>
      <c r="K1083" s="259" t="s">
        <v>565</v>
      </c>
      <c r="L1083" s="259" t="s">
        <v>565</v>
      </c>
      <c r="M1083" s="259" t="s">
        <v>565</v>
      </c>
      <c r="N1083" s="259" t="s">
        <v>565</v>
      </c>
      <c r="O1083" s="259" t="s">
        <v>565</v>
      </c>
      <c r="P1083" s="259" t="s">
        <v>565</v>
      </c>
      <c r="Q1083" s="259" t="s">
        <v>565</v>
      </c>
      <c r="R1083" s="259" t="s">
        <v>565</v>
      </c>
      <c r="S1083" s="259" t="s">
        <v>565</v>
      </c>
      <c r="T1083" s="259" t="s">
        <v>565</v>
      </c>
      <c r="U1083" s="259" t="s">
        <v>565</v>
      </c>
      <c r="V1083" s="260" t="s">
        <v>565</v>
      </c>
      <c r="W1083" s="260" t="s">
        <v>565</v>
      </c>
      <c r="X1083" s="259" t="s">
        <v>565</v>
      </c>
      <c r="Y1083" s="259" t="s">
        <v>565</v>
      </c>
      <c r="Z1083" s="259" t="s">
        <v>565</v>
      </c>
      <c r="AA1083" s="259" t="s">
        <v>565</v>
      </c>
      <c r="AB1083" s="259" t="s">
        <v>565</v>
      </c>
      <c r="AC1083" s="259" t="s">
        <v>565</v>
      </c>
      <c r="AD1083" s="259" t="s">
        <v>565</v>
      </c>
      <c r="AE1083" s="259" t="s">
        <v>565</v>
      </c>
      <c r="AF1083" s="259" t="s">
        <v>565</v>
      </c>
      <c r="AG1083" s="259" t="s">
        <v>565</v>
      </c>
      <c r="AH1083" s="259" t="s">
        <v>565</v>
      </c>
      <c r="AI1083" s="259" t="s">
        <v>565</v>
      </c>
      <c r="AJ1083" s="259" t="s">
        <v>565</v>
      </c>
      <c r="AK1083" s="259" t="s">
        <v>565</v>
      </c>
      <c r="AL1083" s="259" t="s">
        <v>565</v>
      </c>
      <c r="AM1083" s="259" t="s">
        <v>565</v>
      </c>
      <c r="AN1083" s="259" t="s">
        <v>565</v>
      </c>
      <c r="AO1083" s="259" t="s">
        <v>565</v>
      </c>
      <c r="AP1083" s="259" t="s">
        <v>565</v>
      </c>
      <c r="AQ1083" s="259" t="s">
        <v>565</v>
      </c>
      <c r="AR1083" s="259" t="s">
        <v>565</v>
      </c>
      <c r="AS1083" s="259" t="s">
        <v>565</v>
      </c>
      <c r="AT1083" s="259" t="s">
        <v>565</v>
      </c>
      <c r="AU1083" s="259" t="s">
        <v>565</v>
      </c>
      <c r="AV1083" s="259" t="s">
        <v>565</v>
      </c>
      <c r="AW1083" s="259" t="s">
        <v>565</v>
      </c>
      <c r="AX1083" s="259" t="s">
        <v>565</v>
      </c>
      <c r="AY1083" s="259" t="s">
        <v>565</v>
      </c>
      <c r="AZ1083" s="259" t="s">
        <v>565</v>
      </c>
      <c r="BA1083" s="259" t="s">
        <v>565</v>
      </c>
    </row>
    <row r="1084" spans="4:53">
      <c r="D1084" s="259" t="s">
        <v>565</v>
      </c>
      <c r="E1084" s="259" t="s">
        <v>565</v>
      </c>
      <c r="F1084" s="259" t="s">
        <v>565</v>
      </c>
      <c r="G1084" s="259" t="s">
        <v>565</v>
      </c>
      <c r="H1084" s="259" t="s">
        <v>565</v>
      </c>
      <c r="I1084" s="259" t="s">
        <v>565</v>
      </c>
      <c r="J1084" s="259" t="s">
        <v>565</v>
      </c>
      <c r="K1084" s="259" t="s">
        <v>565</v>
      </c>
      <c r="L1084" s="259" t="s">
        <v>565</v>
      </c>
      <c r="M1084" s="259" t="s">
        <v>565</v>
      </c>
      <c r="N1084" s="259" t="s">
        <v>565</v>
      </c>
      <c r="O1084" s="259" t="s">
        <v>565</v>
      </c>
      <c r="P1084" s="259" t="s">
        <v>565</v>
      </c>
      <c r="Q1084" s="259" t="s">
        <v>565</v>
      </c>
      <c r="R1084" s="259" t="s">
        <v>565</v>
      </c>
      <c r="S1084" s="259" t="s">
        <v>565</v>
      </c>
      <c r="T1084" s="259" t="s">
        <v>565</v>
      </c>
      <c r="U1084" s="259" t="s">
        <v>565</v>
      </c>
      <c r="V1084" s="260" t="s">
        <v>565</v>
      </c>
      <c r="W1084" s="260" t="s">
        <v>565</v>
      </c>
      <c r="X1084" s="259" t="s">
        <v>565</v>
      </c>
      <c r="Y1084" s="259" t="s">
        <v>565</v>
      </c>
      <c r="Z1084" s="259" t="s">
        <v>565</v>
      </c>
      <c r="AA1084" s="259" t="s">
        <v>565</v>
      </c>
      <c r="AB1084" s="259" t="s">
        <v>565</v>
      </c>
      <c r="AC1084" s="259" t="s">
        <v>565</v>
      </c>
      <c r="AD1084" s="259" t="s">
        <v>565</v>
      </c>
      <c r="AE1084" s="259" t="s">
        <v>565</v>
      </c>
      <c r="AF1084" s="259" t="s">
        <v>565</v>
      </c>
      <c r="AG1084" s="259" t="s">
        <v>565</v>
      </c>
      <c r="AH1084" s="259" t="s">
        <v>565</v>
      </c>
      <c r="AI1084" s="259" t="s">
        <v>565</v>
      </c>
      <c r="AJ1084" s="259" t="s">
        <v>565</v>
      </c>
      <c r="AK1084" s="259" t="s">
        <v>565</v>
      </c>
      <c r="AL1084" s="259" t="s">
        <v>565</v>
      </c>
      <c r="AM1084" s="259" t="s">
        <v>565</v>
      </c>
      <c r="AN1084" s="259" t="s">
        <v>565</v>
      </c>
      <c r="AO1084" s="259" t="s">
        <v>565</v>
      </c>
      <c r="AP1084" s="259" t="s">
        <v>565</v>
      </c>
      <c r="AQ1084" s="259" t="s">
        <v>565</v>
      </c>
      <c r="AR1084" s="259" t="s">
        <v>565</v>
      </c>
      <c r="AS1084" s="259" t="s">
        <v>565</v>
      </c>
      <c r="AT1084" s="259" t="s">
        <v>565</v>
      </c>
      <c r="AU1084" s="259" t="s">
        <v>565</v>
      </c>
      <c r="AV1084" s="259" t="s">
        <v>565</v>
      </c>
      <c r="AW1084" s="259" t="s">
        <v>565</v>
      </c>
      <c r="AX1084" s="259" t="s">
        <v>565</v>
      </c>
      <c r="AY1084" s="259" t="s">
        <v>565</v>
      </c>
      <c r="AZ1084" s="259" t="s">
        <v>565</v>
      </c>
      <c r="BA1084" s="259" t="s">
        <v>565</v>
      </c>
    </row>
    <row r="1085" spans="4:53">
      <c r="D1085" s="259" t="s">
        <v>565</v>
      </c>
      <c r="E1085" s="259" t="s">
        <v>565</v>
      </c>
      <c r="F1085" s="259" t="s">
        <v>565</v>
      </c>
      <c r="G1085" s="259" t="s">
        <v>565</v>
      </c>
      <c r="H1085" s="259" t="s">
        <v>565</v>
      </c>
      <c r="I1085" s="259" t="s">
        <v>565</v>
      </c>
      <c r="J1085" s="259" t="s">
        <v>565</v>
      </c>
      <c r="K1085" s="259" t="s">
        <v>565</v>
      </c>
      <c r="L1085" s="259" t="s">
        <v>565</v>
      </c>
      <c r="M1085" s="259" t="s">
        <v>565</v>
      </c>
      <c r="N1085" s="259" t="s">
        <v>565</v>
      </c>
      <c r="O1085" s="259" t="s">
        <v>565</v>
      </c>
      <c r="P1085" s="259" t="s">
        <v>565</v>
      </c>
      <c r="Q1085" s="259" t="s">
        <v>565</v>
      </c>
      <c r="R1085" s="259" t="s">
        <v>565</v>
      </c>
      <c r="S1085" s="259" t="s">
        <v>565</v>
      </c>
      <c r="T1085" s="259" t="s">
        <v>565</v>
      </c>
      <c r="U1085" s="259" t="s">
        <v>565</v>
      </c>
      <c r="V1085" s="260" t="s">
        <v>565</v>
      </c>
      <c r="W1085" s="260" t="s">
        <v>565</v>
      </c>
      <c r="X1085" s="259" t="s">
        <v>565</v>
      </c>
      <c r="Y1085" s="259" t="s">
        <v>565</v>
      </c>
      <c r="Z1085" s="259" t="s">
        <v>565</v>
      </c>
      <c r="AA1085" s="259" t="s">
        <v>565</v>
      </c>
      <c r="AB1085" s="259" t="s">
        <v>565</v>
      </c>
      <c r="AC1085" s="259" t="s">
        <v>565</v>
      </c>
      <c r="AD1085" s="259" t="s">
        <v>565</v>
      </c>
      <c r="AE1085" s="259" t="s">
        <v>565</v>
      </c>
      <c r="AF1085" s="259" t="s">
        <v>565</v>
      </c>
      <c r="AG1085" s="259" t="s">
        <v>565</v>
      </c>
      <c r="AH1085" s="259" t="s">
        <v>565</v>
      </c>
      <c r="AI1085" s="259" t="s">
        <v>565</v>
      </c>
      <c r="AJ1085" s="259" t="s">
        <v>565</v>
      </c>
      <c r="AK1085" s="259" t="s">
        <v>565</v>
      </c>
      <c r="AL1085" s="259" t="s">
        <v>565</v>
      </c>
      <c r="AM1085" s="259" t="s">
        <v>565</v>
      </c>
      <c r="AN1085" s="259" t="s">
        <v>565</v>
      </c>
      <c r="AO1085" s="259" t="s">
        <v>565</v>
      </c>
      <c r="AP1085" s="259" t="s">
        <v>565</v>
      </c>
      <c r="AQ1085" s="259" t="s">
        <v>565</v>
      </c>
      <c r="AR1085" s="259" t="s">
        <v>565</v>
      </c>
      <c r="AS1085" s="259" t="s">
        <v>565</v>
      </c>
      <c r="AT1085" s="259" t="s">
        <v>565</v>
      </c>
      <c r="AU1085" s="259" t="s">
        <v>565</v>
      </c>
      <c r="AV1085" s="259" t="s">
        <v>565</v>
      </c>
      <c r="AW1085" s="259" t="s">
        <v>565</v>
      </c>
      <c r="AX1085" s="259" t="s">
        <v>565</v>
      </c>
      <c r="AY1085" s="259" t="s">
        <v>565</v>
      </c>
      <c r="AZ1085" s="259" t="s">
        <v>565</v>
      </c>
      <c r="BA1085" s="259" t="s">
        <v>565</v>
      </c>
    </row>
    <row r="1086" spans="4:53">
      <c r="D1086" s="259" t="s">
        <v>565</v>
      </c>
      <c r="E1086" s="259" t="s">
        <v>565</v>
      </c>
      <c r="F1086" s="259" t="s">
        <v>565</v>
      </c>
      <c r="G1086" s="259" t="s">
        <v>565</v>
      </c>
      <c r="H1086" s="259" t="s">
        <v>565</v>
      </c>
      <c r="I1086" s="259" t="s">
        <v>565</v>
      </c>
      <c r="J1086" s="259" t="s">
        <v>565</v>
      </c>
      <c r="K1086" s="259" t="s">
        <v>565</v>
      </c>
      <c r="L1086" s="259" t="s">
        <v>565</v>
      </c>
      <c r="M1086" s="259" t="s">
        <v>565</v>
      </c>
      <c r="N1086" s="259" t="s">
        <v>565</v>
      </c>
      <c r="O1086" s="259" t="s">
        <v>565</v>
      </c>
      <c r="P1086" s="259" t="s">
        <v>565</v>
      </c>
      <c r="Q1086" s="259" t="s">
        <v>565</v>
      </c>
      <c r="R1086" s="259" t="s">
        <v>565</v>
      </c>
      <c r="S1086" s="259" t="s">
        <v>565</v>
      </c>
      <c r="T1086" s="259" t="s">
        <v>565</v>
      </c>
      <c r="U1086" s="259" t="s">
        <v>565</v>
      </c>
      <c r="V1086" s="260" t="s">
        <v>565</v>
      </c>
      <c r="W1086" s="260" t="s">
        <v>565</v>
      </c>
      <c r="X1086" s="259" t="s">
        <v>565</v>
      </c>
      <c r="Y1086" s="259" t="s">
        <v>565</v>
      </c>
      <c r="Z1086" s="259" t="s">
        <v>565</v>
      </c>
      <c r="AA1086" s="259" t="s">
        <v>565</v>
      </c>
      <c r="AB1086" s="259" t="s">
        <v>565</v>
      </c>
      <c r="AC1086" s="259" t="s">
        <v>565</v>
      </c>
      <c r="AD1086" s="259" t="s">
        <v>565</v>
      </c>
      <c r="AE1086" s="259" t="s">
        <v>565</v>
      </c>
      <c r="AF1086" s="259" t="s">
        <v>565</v>
      </c>
      <c r="AG1086" s="259" t="s">
        <v>565</v>
      </c>
      <c r="AH1086" s="259" t="s">
        <v>565</v>
      </c>
      <c r="AI1086" s="259" t="s">
        <v>565</v>
      </c>
      <c r="AJ1086" s="259" t="s">
        <v>565</v>
      </c>
      <c r="AK1086" s="259" t="s">
        <v>565</v>
      </c>
      <c r="AL1086" s="259" t="s">
        <v>565</v>
      </c>
      <c r="AM1086" s="259" t="s">
        <v>565</v>
      </c>
      <c r="AN1086" s="259" t="s">
        <v>565</v>
      </c>
      <c r="AO1086" s="259" t="s">
        <v>565</v>
      </c>
      <c r="AP1086" s="259" t="s">
        <v>565</v>
      </c>
      <c r="AQ1086" s="259" t="s">
        <v>565</v>
      </c>
      <c r="AR1086" s="259" t="s">
        <v>565</v>
      </c>
      <c r="AS1086" s="259" t="s">
        <v>565</v>
      </c>
      <c r="AT1086" s="259" t="s">
        <v>565</v>
      </c>
      <c r="AU1086" s="259" t="s">
        <v>565</v>
      </c>
      <c r="AV1086" s="259" t="s">
        <v>565</v>
      </c>
      <c r="AW1086" s="259" t="s">
        <v>565</v>
      </c>
      <c r="AX1086" s="259" t="s">
        <v>565</v>
      </c>
      <c r="AY1086" s="259" t="s">
        <v>565</v>
      </c>
      <c r="AZ1086" s="259" t="s">
        <v>565</v>
      </c>
      <c r="BA1086" s="259" t="s">
        <v>565</v>
      </c>
    </row>
    <row r="1087" spans="4:53">
      <c r="D1087" s="259" t="s">
        <v>565</v>
      </c>
      <c r="E1087" s="259" t="s">
        <v>565</v>
      </c>
      <c r="F1087" s="259" t="s">
        <v>565</v>
      </c>
      <c r="G1087" s="259" t="s">
        <v>565</v>
      </c>
      <c r="H1087" s="259" t="s">
        <v>565</v>
      </c>
      <c r="I1087" s="259" t="s">
        <v>565</v>
      </c>
      <c r="J1087" s="259" t="s">
        <v>565</v>
      </c>
      <c r="K1087" s="259" t="s">
        <v>565</v>
      </c>
      <c r="L1087" s="259" t="s">
        <v>565</v>
      </c>
      <c r="M1087" s="259" t="s">
        <v>565</v>
      </c>
      <c r="N1087" s="259" t="s">
        <v>565</v>
      </c>
      <c r="O1087" s="259" t="s">
        <v>565</v>
      </c>
      <c r="P1087" s="259" t="s">
        <v>565</v>
      </c>
      <c r="Q1087" s="259" t="s">
        <v>565</v>
      </c>
      <c r="R1087" s="259" t="s">
        <v>565</v>
      </c>
      <c r="S1087" s="259" t="s">
        <v>565</v>
      </c>
      <c r="T1087" s="259" t="s">
        <v>565</v>
      </c>
      <c r="U1087" s="259" t="s">
        <v>565</v>
      </c>
      <c r="V1087" s="260" t="s">
        <v>565</v>
      </c>
      <c r="W1087" s="260" t="s">
        <v>565</v>
      </c>
      <c r="X1087" s="259" t="s">
        <v>565</v>
      </c>
      <c r="Y1087" s="259" t="s">
        <v>565</v>
      </c>
      <c r="Z1087" s="259" t="s">
        <v>565</v>
      </c>
      <c r="AA1087" s="259" t="s">
        <v>565</v>
      </c>
      <c r="AB1087" s="259" t="s">
        <v>565</v>
      </c>
      <c r="AC1087" s="259" t="s">
        <v>565</v>
      </c>
      <c r="AD1087" s="259" t="s">
        <v>565</v>
      </c>
      <c r="AE1087" s="259" t="s">
        <v>565</v>
      </c>
      <c r="AF1087" s="259" t="s">
        <v>565</v>
      </c>
      <c r="AG1087" s="259" t="s">
        <v>565</v>
      </c>
      <c r="AH1087" s="259" t="s">
        <v>565</v>
      </c>
      <c r="AI1087" s="259" t="s">
        <v>565</v>
      </c>
      <c r="AJ1087" s="259" t="s">
        <v>565</v>
      </c>
      <c r="AK1087" s="259" t="s">
        <v>565</v>
      </c>
      <c r="AL1087" s="259" t="s">
        <v>565</v>
      </c>
      <c r="AM1087" s="259" t="s">
        <v>565</v>
      </c>
      <c r="AN1087" s="259" t="s">
        <v>565</v>
      </c>
      <c r="AO1087" s="259" t="s">
        <v>565</v>
      </c>
      <c r="AP1087" s="259" t="s">
        <v>565</v>
      </c>
      <c r="AQ1087" s="259" t="s">
        <v>565</v>
      </c>
      <c r="AR1087" s="259" t="s">
        <v>565</v>
      </c>
      <c r="AS1087" s="259" t="s">
        <v>565</v>
      </c>
      <c r="AT1087" s="259" t="s">
        <v>565</v>
      </c>
      <c r="AU1087" s="259" t="s">
        <v>565</v>
      </c>
      <c r="AV1087" s="259" t="s">
        <v>565</v>
      </c>
      <c r="AW1087" s="259" t="s">
        <v>565</v>
      </c>
      <c r="AX1087" s="259" t="s">
        <v>565</v>
      </c>
      <c r="AY1087" s="259" t="s">
        <v>565</v>
      </c>
      <c r="AZ1087" s="259" t="s">
        <v>565</v>
      </c>
      <c r="BA1087" s="259" t="s">
        <v>565</v>
      </c>
    </row>
    <row r="1088" spans="4:53">
      <c r="D1088" s="259" t="s">
        <v>565</v>
      </c>
      <c r="E1088" s="259" t="s">
        <v>565</v>
      </c>
      <c r="F1088" s="259" t="s">
        <v>565</v>
      </c>
      <c r="G1088" s="259" t="s">
        <v>565</v>
      </c>
      <c r="H1088" s="259" t="s">
        <v>565</v>
      </c>
      <c r="I1088" s="259" t="s">
        <v>565</v>
      </c>
      <c r="J1088" s="259" t="s">
        <v>565</v>
      </c>
      <c r="K1088" s="259" t="s">
        <v>565</v>
      </c>
      <c r="L1088" s="259" t="s">
        <v>565</v>
      </c>
      <c r="M1088" s="259" t="s">
        <v>565</v>
      </c>
      <c r="N1088" s="259" t="s">
        <v>565</v>
      </c>
      <c r="O1088" s="259" t="s">
        <v>565</v>
      </c>
      <c r="P1088" s="259" t="s">
        <v>565</v>
      </c>
      <c r="Q1088" s="259" t="s">
        <v>565</v>
      </c>
      <c r="R1088" s="259" t="s">
        <v>565</v>
      </c>
      <c r="S1088" s="259" t="s">
        <v>565</v>
      </c>
      <c r="T1088" s="259" t="s">
        <v>565</v>
      </c>
      <c r="U1088" s="259" t="s">
        <v>565</v>
      </c>
      <c r="V1088" s="260" t="s">
        <v>565</v>
      </c>
      <c r="W1088" s="260" t="s">
        <v>565</v>
      </c>
      <c r="X1088" s="259" t="s">
        <v>565</v>
      </c>
      <c r="Y1088" s="259" t="s">
        <v>565</v>
      </c>
      <c r="Z1088" s="259" t="s">
        <v>565</v>
      </c>
      <c r="AA1088" s="259" t="s">
        <v>565</v>
      </c>
      <c r="AB1088" s="259" t="s">
        <v>565</v>
      </c>
      <c r="AC1088" s="259" t="s">
        <v>565</v>
      </c>
      <c r="AD1088" s="259" t="s">
        <v>565</v>
      </c>
      <c r="AE1088" s="259" t="s">
        <v>565</v>
      </c>
      <c r="AF1088" s="259" t="s">
        <v>565</v>
      </c>
      <c r="AG1088" s="259" t="s">
        <v>565</v>
      </c>
      <c r="AH1088" s="259" t="s">
        <v>565</v>
      </c>
      <c r="AI1088" s="259" t="s">
        <v>565</v>
      </c>
      <c r="AJ1088" s="259" t="s">
        <v>565</v>
      </c>
      <c r="AK1088" s="259" t="s">
        <v>565</v>
      </c>
      <c r="AL1088" s="259" t="s">
        <v>565</v>
      </c>
      <c r="AM1088" s="259" t="s">
        <v>565</v>
      </c>
      <c r="AN1088" s="259" t="s">
        <v>565</v>
      </c>
      <c r="AO1088" s="259" t="s">
        <v>565</v>
      </c>
      <c r="AP1088" s="259" t="s">
        <v>565</v>
      </c>
      <c r="AQ1088" s="259" t="s">
        <v>565</v>
      </c>
      <c r="AR1088" s="259" t="s">
        <v>565</v>
      </c>
      <c r="AS1088" s="259" t="s">
        <v>565</v>
      </c>
      <c r="AT1088" s="259" t="s">
        <v>565</v>
      </c>
      <c r="AU1088" s="259" t="s">
        <v>565</v>
      </c>
      <c r="AV1088" s="259" t="s">
        <v>565</v>
      </c>
      <c r="AW1088" s="259" t="s">
        <v>565</v>
      </c>
      <c r="AX1088" s="259" t="s">
        <v>565</v>
      </c>
      <c r="AY1088" s="259" t="s">
        <v>565</v>
      </c>
      <c r="AZ1088" s="259" t="s">
        <v>565</v>
      </c>
      <c r="BA1088" s="259" t="s">
        <v>565</v>
      </c>
    </row>
    <row r="1089" spans="4:53">
      <c r="D1089" s="259" t="s">
        <v>565</v>
      </c>
      <c r="E1089" s="259" t="s">
        <v>565</v>
      </c>
      <c r="F1089" s="259" t="s">
        <v>565</v>
      </c>
      <c r="G1089" s="259" t="s">
        <v>565</v>
      </c>
      <c r="H1089" s="259" t="s">
        <v>565</v>
      </c>
      <c r="I1089" s="259" t="s">
        <v>565</v>
      </c>
      <c r="J1089" s="259" t="s">
        <v>565</v>
      </c>
      <c r="K1089" s="259" t="s">
        <v>565</v>
      </c>
      <c r="L1089" s="259" t="s">
        <v>565</v>
      </c>
      <c r="M1089" s="259" t="s">
        <v>565</v>
      </c>
      <c r="N1089" s="259" t="s">
        <v>565</v>
      </c>
      <c r="O1089" s="259" t="s">
        <v>565</v>
      </c>
      <c r="P1089" s="259" t="s">
        <v>565</v>
      </c>
      <c r="Q1089" s="259" t="s">
        <v>565</v>
      </c>
      <c r="R1089" s="259" t="s">
        <v>565</v>
      </c>
      <c r="S1089" s="259" t="s">
        <v>565</v>
      </c>
      <c r="T1089" s="259" t="s">
        <v>565</v>
      </c>
      <c r="U1089" s="259" t="s">
        <v>565</v>
      </c>
      <c r="V1089" s="260" t="s">
        <v>565</v>
      </c>
      <c r="W1089" s="260" t="s">
        <v>565</v>
      </c>
      <c r="X1089" s="259" t="s">
        <v>565</v>
      </c>
      <c r="Y1089" s="259" t="s">
        <v>565</v>
      </c>
      <c r="Z1089" s="259" t="s">
        <v>565</v>
      </c>
      <c r="AA1089" s="259" t="s">
        <v>565</v>
      </c>
      <c r="AB1089" s="259" t="s">
        <v>565</v>
      </c>
      <c r="AC1089" s="259" t="s">
        <v>565</v>
      </c>
      <c r="AD1089" s="259" t="s">
        <v>565</v>
      </c>
      <c r="AE1089" s="259" t="s">
        <v>565</v>
      </c>
      <c r="AF1089" s="259" t="s">
        <v>565</v>
      </c>
      <c r="AG1089" s="259" t="s">
        <v>565</v>
      </c>
      <c r="AH1089" s="259" t="s">
        <v>565</v>
      </c>
      <c r="AI1089" s="259" t="s">
        <v>565</v>
      </c>
      <c r="AJ1089" s="259" t="s">
        <v>565</v>
      </c>
      <c r="AK1089" s="259" t="s">
        <v>565</v>
      </c>
      <c r="AL1089" s="259" t="s">
        <v>565</v>
      </c>
      <c r="AM1089" s="259" t="s">
        <v>565</v>
      </c>
      <c r="AN1089" s="259" t="s">
        <v>565</v>
      </c>
      <c r="AO1089" s="259" t="s">
        <v>565</v>
      </c>
      <c r="AP1089" s="259" t="s">
        <v>565</v>
      </c>
      <c r="AQ1089" s="259" t="s">
        <v>565</v>
      </c>
      <c r="AR1089" s="259" t="s">
        <v>565</v>
      </c>
      <c r="AS1089" s="259" t="s">
        <v>565</v>
      </c>
      <c r="AT1089" s="259" t="s">
        <v>565</v>
      </c>
      <c r="AU1089" s="259" t="s">
        <v>565</v>
      </c>
      <c r="AV1089" s="259" t="s">
        <v>565</v>
      </c>
      <c r="AW1089" s="259" t="s">
        <v>565</v>
      </c>
      <c r="AX1089" s="259" t="s">
        <v>565</v>
      </c>
      <c r="AY1089" s="259" t="s">
        <v>565</v>
      </c>
      <c r="AZ1089" s="259" t="s">
        <v>565</v>
      </c>
      <c r="BA1089" s="259" t="s">
        <v>565</v>
      </c>
    </row>
    <row r="1090" spans="4:53">
      <c r="D1090" s="259" t="s">
        <v>565</v>
      </c>
      <c r="E1090" s="259" t="s">
        <v>565</v>
      </c>
      <c r="F1090" s="259" t="s">
        <v>565</v>
      </c>
      <c r="G1090" s="259" t="s">
        <v>565</v>
      </c>
      <c r="H1090" s="259" t="s">
        <v>565</v>
      </c>
      <c r="I1090" s="259" t="s">
        <v>565</v>
      </c>
      <c r="J1090" s="259" t="s">
        <v>565</v>
      </c>
      <c r="K1090" s="259" t="s">
        <v>565</v>
      </c>
      <c r="L1090" s="259" t="s">
        <v>565</v>
      </c>
      <c r="M1090" s="259" t="s">
        <v>565</v>
      </c>
      <c r="N1090" s="259" t="s">
        <v>565</v>
      </c>
      <c r="O1090" s="259" t="s">
        <v>565</v>
      </c>
      <c r="P1090" s="259" t="s">
        <v>565</v>
      </c>
      <c r="Q1090" s="259" t="s">
        <v>565</v>
      </c>
      <c r="R1090" s="259" t="s">
        <v>565</v>
      </c>
      <c r="S1090" s="259" t="s">
        <v>565</v>
      </c>
      <c r="T1090" s="259" t="s">
        <v>565</v>
      </c>
      <c r="U1090" s="259" t="s">
        <v>565</v>
      </c>
      <c r="V1090" s="260" t="s">
        <v>565</v>
      </c>
      <c r="W1090" s="260" t="s">
        <v>565</v>
      </c>
      <c r="X1090" s="259" t="s">
        <v>565</v>
      </c>
      <c r="Y1090" s="259" t="s">
        <v>565</v>
      </c>
      <c r="Z1090" s="259" t="s">
        <v>565</v>
      </c>
      <c r="AA1090" s="259" t="s">
        <v>565</v>
      </c>
      <c r="AB1090" s="259" t="s">
        <v>565</v>
      </c>
      <c r="AC1090" s="259" t="s">
        <v>565</v>
      </c>
      <c r="AD1090" s="259" t="s">
        <v>565</v>
      </c>
      <c r="AE1090" s="259" t="s">
        <v>565</v>
      </c>
      <c r="AF1090" s="259" t="s">
        <v>565</v>
      </c>
      <c r="AG1090" s="259" t="s">
        <v>565</v>
      </c>
      <c r="AH1090" s="259" t="s">
        <v>565</v>
      </c>
      <c r="AI1090" s="259" t="s">
        <v>565</v>
      </c>
      <c r="AJ1090" s="259" t="s">
        <v>565</v>
      </c>
      <c r="AK1090" s="259" t="s">
        <v>565</v>
      </c>
      <c r="AL1090" s="259" t="s">
        <v>565</v>
      </c>
      <c r="AM1090" s="259" t="s">
        <v>565</v>
      </c>
      <c r="AN1090" s="259" t="s">
        <v>565</v>
      </c>
      <c r="AO1090" s="259" t="s">
        <v>565</v>
      </c>
      <c r="AP1090" s="259" t="s">
        <v>565</v>
      </c>
      <c r="AQ1090" s="259" t="s">
        <v>565</v>
      </c>
      <c r="AR1090" s="259" t="s">
        <v>565</v>
      </c>
      <c r="AS1090" s="259" t="s">
        <v>565</v>
      </c>
      <c r="AT1090" s="259" t="s">
        <v>565</v>
      </c>
      <c r="AU1090" s="259" t="s">
        <v>565</v>
      </c>
      <c r="AV1090" s="259" t="s">
        <v>565</v>
      </c>
      <c r="AW1090" s="259" t="s">
        <v>565</v>
      </c>
      <c r="AX1090" s="259" t="s">
        <v>565</v>
      </c>
      <c r="AY1090" s="259" t="s">
        <v>565</v>
      </c>
      <c r="AZ1090" s="259" t="s">
        <v>565</v>
      </c>
      <c r="BA1090" s="259" t="s">
        <v>565</v>
      </c>
    </row>
    <row r="1091" spans="4:53">
      <c r="D1091" s="259" t="s">
        <v>565</v>
      </c>
      <c r="E1091" s="259" t="s">
        <v>565</v>
      </c>
      <c r="F1091" s="259" t="s">
        <v>565</v>
      </c>
      <c r="G1091" s="259" t="s">
        <v>565</v>
      </c>
      <c r="H1091" s="259" t="s">
        <v>565</v>
      </c>
      <c r="I1091" s="259" t="s">
        <v>565</v>
      </c>
      <c r="J1091" s="259" t="s">
        <v>565</v>
      </c>
      <c r="K1091" s="259" t="s">
        <v>565</v>
      </c>
      <c r="L1091" s="259" t="s">
        <v>565</v>
      </c>
      <c r="M1091" s="259" t="s">
        <v>565</v>
      </c>
      <c r="N1091" s="259" t="s">
        <v>565</v>
      </c>
      <c r="O1091" s="259" t="s">
        <v>565</v>
      </c>
      <c r="P1091" s="259" t="s">
        <v>565</v>
      </c>
      <c r="Q1091" s="259" t="s">
        <v>565</v>
      </c>
      <c r="R1091" s="259" t="s">
        <v>565</v>
      </c>
      <c r="S1091" s="259" t="s">
        <v>565</v>
      </c>
      <c r="T1091" s="259" t="s">
        <v>565</v>
      </c>
      <c r="U1091" s="259" t="s">
        <v>565</v>
      </c>
      <c r="V1091" s="260" t="s">
        <v>565</v>
      </c>
      <c r="W1091" s="260" t="s">
        <v>565</v>
      </c>
      <c r="X1091" s="259" t="s">
        <v>565</v>
      </c>
      <c r="Y1091" s="259" t="s">
        <v>565</v>
      </c>
      <c r="Z1091" s="259" t="s">
        <v>565</v>
      </c>
      <c r="AA1091" s="259" t="s">
        <v>565</v>
      </c>
      <c r="AB1091" s="259" t="s">
        <v>565</v>
      </c>
      <c r="AC1091" s="259" t="s">
        <v>565</v>
      </c>
      <c r="AD1091" s="259" t="s">
        <v>565</v>
      </c>
      <c r="AE1091" s="259" t="s">
        <v>565</v>
      </c>
      <c r="AF1091" s="259" t="s">
        <v>565</v>
      </c>
      <c r="AG1091" s="259" t="s">
        <v>565</v>
      </c>
      <c r="AH1091" s="259" t="s">
        <v>565</v>
      </c>
      <c r="AI1091" s="259" t="s">
        <v>565</v>
      </c>
      <c r="AJ1091" s="259" t="s">
        <v>565</v>
      </c>
      <c r="AK1091" s="259" t="s">
        <v>565</v>
      </c>
      <c r="AL1091" s="259" t="s">
        <v>565</v>
      </c>
      <c r="AM1091" s="259" t="s">
        <v>565</v>
      </c>
      <c r="AN1091" s="259" t="s">
        <v>565</v>
      </c>
      <c r="AO1091" s="259" t="s">
        <v>565</v>
      </c>
      <c r="AP1091" s="259" t="s">
        <v>565</v>
      </c>
      <c r="AQ1091" s="259" t="s">
        <v>565</v>
      </c>
      <c r="AR1091" s="259" t="s">
        <v>565</v>
      </c>
      <c r="AS1091" s="259" t="s">
        <v>565</v>
      </c>
      <c r="AT1091" s="259" t="s">
        <v>565</v>
      </c>
      <c r="AU1091" s="259" t="s">
        <v>565</v>
      </c>
      <c r="AV1091" s="259" t="s">
        <v>565</v>
      </c>
      <c r="AW1091" s="259" t="s">
        <v>565</v>
      </c>
      <c r="AX1091" s="259" t="s">
        <v>565</v>
      </c>
      <c r="AY1091" s="259" t="s">
        <v>565</v>
      </c>
      <c r="AZ1091" s="259" t="s">
        <v>565</v>
      </c>
      <c r="BA1091" s="259" t="s">
        <v>565</v>
      </c>
    </row>
    <row r="1092" spans="4:53">
      <c r="D1092" s="259" t="s">
        <v>565</v>
      </c>
      <c r="E1092" s="259" t="s">
        <v>565</v>
      </c>
      <c r="F1092" s="259" t="s">
        <v>565</v>
      </c>
      <c r="G1092" s="259" t="s">
        <v>565</v>
      </c>
      <c r="H1092" s="259" t="s">
        <v>565</v>
      </c>
      <c r="I1092" s="259" t="s">
        <v>565</v>
      </c>
      <c r="J1092" s="259" t="s">
        <v>565</v>
      </c>
      <c r="K1092" s="259" t="s">
        <v>565</v>
      </c>
      <c r="L1092" s="259" t="s">
        <v>565</v>
      </c>
      <c r="M1092" s="259" t="s">
        <v>565</v>
      </c>
      <c r="N1092" s="259" t="s">
        <v>565</v>
      </c>
      <c r="O1092" s="259" t="s">
        <v>565</v>
      </c>
      <c r="P1092" s="259" t="s">
        <v>565</v>
      </c>
      <c r="Q1092" s="259" t="s">
        <v>565</v>
      </c>
      <c r="R1092" s="259" t="s">
        <v>565</v>
      </c>
      <c r="S1092" s="259" t="s">
        <v>565</v>
      </c>
      <c r="T1092" s="259" t="s">
        <v>565</v>
      </c>
      <c r="U1092" s="259" t="s">
        <v>565</v>
      </c>
      <c r="V1092" s="260" t="s">
        <v>565</v>
      </c>
      <c r="W1092" s="260" t="s">
        <v>565</v>
      </c>
      <c r="X1092" s="259" t="s">
        <v>565</v>
      </c>
      <c r="Y1092" s="259" t="s">
        <v>565</v>
      </c>
      <c r="Z1092" s="259" t="s">
        <v>565</v>
      </c>
      <c r="AA1092" s="259" t="s">
        <v>565</v>
      </c>
      <c r="AB1092" s="259" t="s">
        <v>565</v>
      </c>
      <c r="AC1092" s="259" t="s">
        <v>565</v>
      </c>
      <c r="AD1092" s="259" t="s">
        <v>565</v>
      </c>
      <c r="AE1092" s="259" t="s">
        <v>565</v>
      </c>
      <c r="AF1092" s="259" t="s">
        <v>565</v>
      </c>
      <c r="AG1092" s="259" t="s">
        <v>565</v>
      </c>
      <c r="AH1092" s="259" t="s">
        <v>565</v>
      </c>
      <c r="AI1092" s="259" t="s">
        <v>565</v>
      </c>
      <c r="AJ1092" s="259" t="s">
        <v>565</v>
      </c>
      <c r="AK1092" s="259" t="s">
        <v>565</v>
      </c>
      <c r="AL1092" s="259" t="s">
        <v>565</v>
      </c>
      <c r="AM1092" s="259" t="s">
        <v>565</v>
      </c>
      <c r="AN1092" s="259" t="s">
        <v>565</v>
      </c>
      <c r="AO1092" s="259" t="s">
        <v>565</v>
      </c>
      <c r="AP1092" s="259" t="s">
        <v>565</v>
      </c>
      <c r="AQ1092" s="259" t="s">
        <v>565</v>
      </c>
      <c r="AR1092" s="259" t="s">
        <v>565</v>
      </c>
      <c r="AS1092" s="259" t="s">
        <v>565</v>
      </c>
      <c r="AT1092" s="259" t="s">
        <v>565</v>
      </c>
      <c r="AU1092" s="259" t="s">
        <v>565</v>
      </c>
      <c r="AV1092" s="259" t="s">
        <v>565</v>
      </c>
      <c r="AW1092" s="259" t="s">
        <v>565</v>
      </c>
      <c r="AX1092" s="259" t="s">
        <v>565</v>
      </c>
      <c r="AY1092" s="259" t="s">
        <v>565</v>
      </c>
      <c r="AZ1092" s="259" t="s">
        <v>565</v>
      </c>
      <c r="BA1092" s="259" t="s">
        <v>565</v>
      </c>
    </row>
    <row r="1093" spans="4:53">
      <c r="D1093" s="259" t="s">
        <v>565</v>
      </c>
      <c r="E1093" s="259" t="s">
        <v>565</v>
      </c>
      <c r="F1093" s="259" t="s">
        <v>565</v>
      </c>
      <c r="G1093" s="259" t="s">
        <v>565</v>
      </c>
      <c r="H1093" s="259" t="s">
        <v>565</v>
      </c>
      <c r="I1093" s="259" t="s">
        <v>565</v>
      </c>
      <c r="J1093" s="259" t="s">
        <v>565</v>
      </c>
      <c r="K1093" s="259" t="s">
        <v>565</v>
      </c>
      <c r="L1093" s="259" t="s">
        <v>565</v>
      </c>
      <c r="M1093" s="259" t="s">
        <v>565</v>
      </c>
      <c r="N1093" s="259" t="s">
        <v>565</v>
      </c>
      <c r="O1093" s="259" t="s">
        <v>565</v>
      </c>
      <c r="P1093" s="259" t="s">
        <v>565</v>
      </c>
      <c r="Q1093" s="259" t="s">
        <v>565</v>
      </c>
      <c r="R1093" s="259" t="s">
        <v>565</v>
      </c>
      <c r="S1093" s="259" t="s">
        <v>565</v>
      </c>
      <c r="T1093" s="259" t="s">
        <v>565</v>
      </c>
      <c r="U1093" s="259" t="s">
        <v>565</v>
      </c>
      <c r="V1093" s="260" t="s">
        <v>565</v>
      </c>
      <c r="W1093" s="260" t="s">
        <v>565</v>
      </c>
      <c r="X1093" s="259" t="s">
        <v>565</v>
      </c>
      <c r="Y1093" s="259" t="s">
        <v>565</v>
      </c>
      <c r="Z1093" s="259" t="s">
        <v>565</v>
      </c>
      <c r="AA1093" s="259" t="s">
        <v>565</v>
      </c>
      <c r="AB1093" s="259" t="s">
        <v>565</v>
      </c>
      <c r="AC1093" s="259" t="s">
        <v>565</v>
      </c>
      <c r="AD1093" s="259" t="s">
        <v>565</v>
      </c>
      <c r="AE1093" s="259" t="s">
        <v>565</v>
      </c>
      <c r="AF1093" s="259" t="s">
        <v>565</v>
      </c>
      <c r="AG1093" s="259" t="s">
        <v>565</v>
      </c>
      <c r="AH1093" s="259" t="s">
        <v>565</v>
      </c>
      <c r="AI1093" s="259" t="s">
        <v>565</v>
      </c>
      <c r="AJ1093" s="259" t="s">
        <v>565</v>
      </c>
      <c r="AK1093" s="259" t="s">
        <v>565</v>
      </c>
      <c r="AL1093" s="259" t="s">
        <v>565</v>
      </c>
      <c r="AM1093" s="259" t="s">
        <v>565</v>
      </c>
      <c r="AN1093" s="259" t="s">
        <v>565</v>
      </c>
      <c r="AO1093" s="259" t="s">
        <v>565</v>
      </c>
      <c r="AP1093" s="259" t="s">
        <v>565</v>
      </c>
      <c r="AQ1093" s="259" t="s">
        <v>565</v>
      </c>
      <c r="AR1093" s="259" t="s">
        <v>565</v>
      </c>
      <c r="AS1093" s="259" t="s">
        <v>565</v>
      </c>
      <c r="AT1093" s="259" t="s">
        <v>565</v>
      </c>
      <c r="AU1093" s="259" t="s">
        <v>565</v>
      </c>
      <c r="AV1093" s="259" t="s">
        <v>565</v>
      </c>
      <c r="AW1093" s="259" t="s">
        <v>565</v>
      </c>
      <c r="AX1093" s="259" t="s">
        <v>565</v>
      </c>
      <c r="AY1093" s="259" t="s">
        <v>565</v>
      </c>
      <c r="AZ1093" s="259" t="s">
        <v>565</v>
      </c>
      <c r="BA1093" s="259" t="s">
        <v>565</v>
      </c>
    </row>
    <row r="1094" spans="4:53">
      <c r="D1094" s="259" t="s">
        <v>565</v>
      </c>
      <c r="E1094" s="259" t="s">
        <v>565</v>
      </c>
      <c r="F1094" s="259" t="s">
        <v>565</v>
      </c>
      <c r="G1094" s="259" t="s">
        <v>565</v>
      </c>
      <c r="H1094" s="259" t="s">
        <v>565</v>
      </c>
      <c r="I1094" s="259" t="s">
        <v>565</v>
      </c>
      <c r="J1094" s="259" t="s">
        <v>565</v>
      </c>
      <c r="K1094" s="259" t="s">
        <v>565</v>
      </c>
      <c r="L1094" s="259" t="s">
        <v>565</v>
      </c>
      <c r="M1094" s="259" t="s">
        <v>565</v>
      </c>
      <c r="N1094" s="259" t="s">
        <v>565</v>
      </c>
      <c r="O1094" s="259" t="s">
        <v>565</v>
      </c>
      <c r="P1094" s="259" t="s">
        <v>565</v>
      </c>
      <c r="Q1094" s="259" t="s">
        <v>565</v>
      </c>
      <c r="R1094" s="259" t="s">
        <v>565</v>
      </c>
      <c r="S1094" s="259" t="s">
        <v>565</v>
      </c>
      <c r="T1094" s="259" t="s">
        <v>565</v>
      </c>
      <c r="U1094" s="259" t="s">
        <v>565</v>
      </c>
      <c r="V1094" s="260" t="s">
        <v>565</v>
      </c>
      <c r="W1094" s="260" t="s">
        <v>565</v>
      </c>
      <c r="X1094" s="259" t="s">
        <v>565</v>
      </c>
      <c r="Y1094" s="259" t="s">
        <v>565</v>
      </c>
      <c r="Z1094" s="259" t="s">
        <v>565</v>
      </c>
      <c r="AA1094" s="259" t="s">
        <v>565</v>
      </c>
      <c r="AB1094" s="259" t="s">
        <v>565</v>
      </c>
      <c r="AC1094" s="259" t="s">
        <v>565</v>
      </c>
      <c r="AD1094" s="259" t="s">
        <v>565</v>
      </c>
      <c r="AE1094" s="259" t="s">
        <v>565</v>
      </c>
      <c r="AF1094" s="259" t="s">
        <v>565</v>
      </c>
      <c r="AG1094" s="259" t="s">
        <v>565</v>
      </c>
      <c r="AH1094" s="259" t="s">
        <v>565</v>
      </c>
      <c r="AI1094" s="259" t="s">
        <v>565</v>
      </c>
      <c r="AJ1094" s="259" t="s">
        <v>565</v>
      </c>
      <c r="AK1094" s="259" t="s">
        <v>565</v>
      </c>
      <c r="AL1094" s="259" t="s">
        <v>565</v>
      </c>
      <c r="AM1094" s="259" t="s">
        <v>565</v>
      </c>
      <c r="AN1094" s="259" t="s">
        <v>565</v>
      </c>
      <c r="AO1094" s="259" t="s">
        <v>565</v>
      </c>
      <c r="AP1094" s="259" t="s">
        <v>565</v>
      </c>
      <c r="AQ1094" s="259" t="s">
        <v>565</v>
      </c>
      <c r="AR1094" s="259" t="s">
        <v>565</v>
      </c>
      <c r="AS1094" s="259" t="s">
        <v>565</v>
      </c>
      <c r="AT1094" s="259" t="s">
        <v>565</v>
      </c>
      <c r="AU1094" s="259" t="s">
        <v>565</v>
      </c>
      <c r="AV1094" s="259" t="s">
        <v>565</v>
      </c>
      <c r="AW1094" s="259" t="s">
        <v>565</v>
      </c>
      <c r="AX1094" s="259" t="s">
        <v>565</v>
      </c>
      <c r="AY1094" s="259" t="s">
        <v>565</v>
      </c>
      <c r="AZ1094" s="259" t="s">
        <v>565</v>
      </c>
      <c r="BA1094" s="259" t="s">
        <v>565</v>
      </c>
    </row>
    <row r="1095" spans="4:53">
      <c r="D1095" s="259" t="s">
        <v>565</v>
      </c>
      <c r="E1095" s="259" t="s">
        <v>565</v>
      </c>
      <c r="F1095" s="259" t="s">
        <v>565</v>
      </c>
      <c r="G1095" s="259" t="s">
        <v>565</v>
      </c>
      <c r="H1095" s="259" t="s">
        <v>565</v>
      </c>
      <c r="I1095" s="259" t="s">
        <v>565</v>
      </c>
      <c r="J1095" s="259" t="s">
        <v>565</v>
      </c>
      <c r="K1095" s="259" t="s">
        <v>565</v>
      </c>
      <c r="L1095" s="259" t="s">
        <v>565</v>
      </c>
      <c r="M1095" s="259" t="s">
        <v>565</v>
      </c>
      <c r="N1095" s="259" t="s">
        <v>565</v>
      </c>
      <c r="O1095" s="259" t="s">
        <v>565</v>
      </c>
      <c r="P1095" s="259" t="s">
        <v>565</v>
      </c>
      <c r="Q1095" s="259" t="s">
        <v>565</v>
      </c>
      <c r="R1095" s="259" t="s">
        <v>565</v>
      </c>
      <c r="S1095" s="259" t="s">
        <v>565</v>
      </c>
      <c r="T1095" s="259" t="s">
        <v>565</v>
      </c>
      <c r="U1095" s="259" t="s">
        <v>565</v>
      </c>
      <c r="V1095" s="260" t="s">
        <v>565</v>
      </c>
      <c r="W1095" s="260" t="s">
        <v>565</v>
      </c>
      <c r="X1095" s="259" t="s">
        <v>565</v>
      </c>
      <c r="Y1095" s="259" t="s">
        <v>565</v>
      </c>
      <c r="Z1095" s="259" t="s">
        <v>565</v>
      </c>
      <c r="AA1095" s="259" t="s">
        <v>565</v>
      </c>
      <c r="AB1095" s="259" t="s">
        <v>565</v>
      </c>
      <c r="AC1095" s="259" t="s">
        <v>565</v>
      </c>
      <c r="AD1095" s="259" t="s">
        <v>565</v>
      </c>
      <c r="AE1095" s="259" t="s">
        <v>565</v>
      </c>
      <c r="AF1095" s="259" t="s">
        <v>565</v>
      </c>
      <c r="AG1095" s="259" t="s">
        <v>565</v>
      </c>
      <c r="AH1095" s="259" t="s">
        <v>565</v>
      </c>
      <c r="AI1095" s="259" t="s">
        <v>565</v>
      </c>
      <c r="AJ1095" s="259" t="s">
        <v>565</v>
      </c>
      <c r="AK1095" s="259" t="s">
        <v>565</v>
      </c>
      <c r="AL1095" s="259" t="s">
        <v>565</v>
      </c>
      <c r="AM1095" s="259" t="s">
        <v>565</v>
      </c>
      <c r="AN1095" s="259" t="s">
        <v>565</v>
      </c>
      <c r="AO1095" s="259" t="s">
        <v>565</v>
      </c>
      <c r="AP1095" s="259" t="s">
        <v>565</v>
      </c>
      <c r="AQ1095" s="259" t="s">
        <v>565</v>
      </c>
      <c r="AR1095" s="259" t="s">
        <v>565</v>
      </c>
      <c r="AS1095" s="259" t="s">
        <v>565</v>
      </c>
      <c r="AT1095" s="259" t="s">
        <v>565</v>
      </c>
      <c r="AU1095" s="259" t="s">
        <v>565</v>
      </c>
      <c r="AV1095" s="259" t="s">
        <v>565</v>
      </c>
      <c r="AW1095" s="259" t="s">
        <v>565</v>
      </c>
      <c r="AX1095" s="259" t="s">
        <v>565</v>
      </c>
      <c r="AY1095" s="259" t="s">
        <v>565</v>
      </c>
      <c r="AZ1095" s="259" t="s">
        <v>565</v>
      </c>
      <c r="BA1095" s="259" t="s">
        <v>565</v>
      </c>
    </row>
    <row r="1096" spans="4:53">
      <c r="D1096" s="259" t="s">
        <v>565</v>
      </c>
      <c r="E1096" s="259" t="s">
        <v>565</v>
      </c>
      <c r="F1096" s="259" t="s">
        <v>565</v>
      </c>
      <c r="G1096" s="259" t="s">
        <v>565</v>
      </c>
      <c r="H1096" s="259" t="s">
        <v>565</v>
      </c>
      <c r="I1096" s="259" t="s">
        <v>565</v>
      </c>
      <c r="J1096" s="259" t="s">
        <v>565</v>
      </c>
      <c r="K1096" s="259" t="s">
        <v>565</v>
      </c>
      <c r="L1096" s="259" t="s">
        <v>565</v>
      </c>
      <c r="M1096" s="259" t="s">
        <v>565</v>
      </c>
      <c r="N1096" s="259" t="s">
        <v>565</v>
      </c>
      <c r="O1096" s="259" t="s">
        <v>565</v>
      </c>
      <c r="P1096" s="259" t="s">
        <v>565</v>
      </c>
      <c r="Q1096" s="259" t="s">
        <v>565</v>
      </c>
      <c r="R1096" s="259" t="s">
        <v>565</v>
      </c>
      <c r="S1096" s="259" t="s">
        <v>565</v>
      </c>
      <c r="T1096" s="259" t="s">
        <v>565</v>
      </c>
      <c r="U1096" s="259" t="s">
        <v>565</v>
      </c>
      <c r="V1096" s="260" t="s">
        <v>565</v>
      </c>
      <c r="W1096" s="260" t="s">
        <v>565</v>
      </c>
      <c r="X1096" s="259" t="s">
        <v>565</v>
      </c>
      <c r="Y1096" s="259" t="s">
        <v>565</v>
      </c>
      <c r="Z1096" s="259" t="s">
        <v>565</v>
      </c>
      <c r="AA1096" s="259" t="s">
        <v>565</v>
      </c>
      <c r="AB1096" s="259" t="s">
        <v>565</v>
      </c>
      <c r="AC1096" s="259" t="s">
        <v>565</v>
      </c>
      <c r="AD1096" s="259" t="s">
        <v>565</v>
      </c>
      <c r="AE1096" s="259" t="s">
        <v>565</v>
      </c>
      <c r="AF1096" s="259" t="s">
        <v>565</v>
      </c>
      <c r="AG1096" s="259" t="s">
        <v>565</v>
      </c>
      <c r="AH1096" s="259" t="s">
        <v>565</v>
      </c>
      <c r="AI1096" s="259" t="s">
        <v>565</v>
      </c>
      <c r="AJ1096" s="259" t="s">
        <v>565</v>
      </c>
      <c r="AK1096" s="259" t="s">
        <v>565</v>
      </c>
      <c r="AL1096" s="259" t="s">
        <v>565</v>
      </c>
      <c r="AM1096" s="259" t="s">
        <v>565</v>
      </c>
      <c r="AN1096" s="259" t="s">
        <v>565</v>
      </c>
      <c r="AO1096" s="259" t="s">
        <v>565</v>
      </c>
      <c r="AP1096" s="259" t="s">
        <v>565</v>
      </c>
      <c r="AQ1096" s="259" t="s">
        <v>565</v>
      </c>
      <c r="AR1096" s="259" t="s">
        <v>565</v>
      </c>
      <c r="AS1096" s="259" t="s">
        <v>565</v>
      </c>
      <c r="AT1096" s="259" t="s">
        <v>565</v>
      </c>
      <c r="AU1096" s="259" t="s">
        <v>565</v>
      </c>
      <c r="AV1096" s="259" t="s">
        <v>565</v>
      </c>
      <c r="AW1096" s="259" t="s">
        <v>565</v>
      </c>
      <c r="AX1096" s="259" t="s">
        <v>565</v>
      </c>
      <c r="AY1096" s="259" t="s">
        <v>565</v>
      </c>
      <c r="AZ1096" s="259" t="s">
        <v>565</v>
      </c>
      <c r="BA1096" s="259" t="s">
        <v>565</v>
      </c>
    </row>
    <row r="1097" spans="4:53">
      <c r="D1097" s="259" t="s">
        <v>565</v>
      </c>
      <c r="E1097" s="259" t="s">
        <v>565</v>
      </c>
      <c r="F1097" s="259" t="s">
        <v>565</v>
      </c>
      <c r="G1097" s="259" t="s">
        <v>565</v>
      </c>
      <c r="H1097" s="259" t="s">
        <v>565</v>
      </c>
      <c r="I1097" s="259" t="s">
        <v>565</v>
      </c>
      <c r="J1097" s="259" t="s">
        <v>565</v>
      </c>
      <c r="K1097" s="259" t="s">
        <v>565</v>
      </c>
      <c r="L1097" s="259" t="s">
        <v>565</v>
      </c>
      <c r="M1097" s="259" t="s">
        <v>565</v>
      </c>
      <c r="N1097" s="259" t="s">
        <v>565</v>
      </c>
      <c r="O1097" s="259" t="s">
        <v>565</v>
      </c>
      <c r="P1097" s="259" t="s">
        <v>565</v>
      </c>
      <c r="Q1097" s="259" t="s">
        <v>565</v>
      </c>
      <c r="R1097" s="259" t="s">
        <v>565</v>
      </c>
      <c r="S1097" s="259" t="s">
        <v>565</v>
      </c>
      <c r="T1097" s="259" t="s">
        <v>565</v>
      </c>
      <c r="U1097" s="259" t="s">
        <v>565</v>
      </c>
      <c r="V1097" s="260" t="s">
        <v>565</v>
      </c>
      <c r="W1097" s="260" t="s">
        <v>565</v>
      </c>
      <c r="X1097" s="259" t="s">
        <v>565</v>
      </c>
      <c r="Y1097" s="259" t="s">
        <v>565</v>
      </c>
      <c r="Z1097" s="259" t="s">
        <v>565</v>
      </c>
      <c r="AA1097" s="259" t="s">
        <v>565</v>
      </c>
      <c r="AB1097" s="259" t="s">
        <v>565</v>
      </c>
      <c r="AC1097" s="259" t="s">
        <v>565</v>
      </c>
      <c r="AD1097" s="259" t="s">
        <v>565</v>
      </c>
      <c r="AE1097" s="259" t="s">
        <v>565</v>
      </c>
      <c r="AF1097" s="259" t="s">
        <v>565</v>
      </c>
      <c r="AG1097" s="259" t="s">
        <v>565</v>
      </c>
      <c r="AH1097" s="259" t="s">
        <v>565</v>
      </c>
      <c r="AI1097" s="259" t="s">
        <v>565</v>
      </c>
      <c r="AJ1097" s="259" t="s">
        <v>565</v>
      </c>
      <c r="AK1097" s="259" t="s">
        <v>565</v>
      </c>
      <c r="AL1097" s="259" t="s">
        <v>565</v>
      </c>
      <c r="AM1097" s="259" t="s">
        <v>565</v>
      </c>
      <c r="AN1097" s="259" t="s">
        <v>565</v>
      </c>
      <c r="AO1097" s="259" t="s">
        <v>565</v>
      </c>
      <c r="AP1097" s="259" t="s">
        <v>565</v>
      </c>
      <c r="AQ1097" s="259" t="s">
        <v>565</v>
      </c>
      <c r="AR1097" s="259" t="s">
        <v>565</v>
      </c>
      <c r="AS1097" s="259" t="s">
        <v>565</v>
      </c>
      <c r="AT1097" s="259" t="s">
        <v>565</v>
      </c>
      <c r="AU1097" s="259" t="s">
        <v>565</v>
      </c>
      <c r="AV1097" s="259" t="s">
        <v>565</v>
      </c>
      <c r="AW1097" s="259" t="s">
        <v>565</v>
      </c>
      <c r="AX1097" s="259" t="s">
        <v>565</v>
      </c>
      <c r="AY1097" s="259" t="s">
        <v>565</v>
      </c>
      <c r="AZ1097" s="259" t="s">
        <v>565</v>
      </c>
      <c r="BA1097" s="259" t="s">
        <v>565</v>
      </c>
    </row>
    <row r="1098" spans="4:53">
      <c r="D1098" s="259" t="s">
        <v>565</v>
      </c>
      <c r="E1098" s="259" t="s">
        <v>565</v>
      </c>
      <c r="F1098" s="259" t="s">
        <v>565</v>
      </c>
      <c r="G1098" s="259" t="s">
        <v>565</v>
      </c>
      <c r="H1098" s="259" t="s">
        <v>565</v>
      </c>
      <c r="I1098" s="259" t="s">
        <v>565</v>
      </c>
      <c r="J1098" s="259" t="s">
        <v>565</v>
      </c>
      <c r="K1098" s="259" t="s">
        <v>565</v>
      </c>
      <c r="L1098" s="259" t="s">
        <v>565</v>
      </c>
      <c r="M1098" s="259" t="s">
        <v>565</v>
      </c>
      <c r="N1098" s="259" t="s">
        <v>565</v>
      </c>
      <c r="O1098" s="259" t="s">
        <v>565</v>
      </c>
      <c r="P1098" s="259" t="s">
        <v>565</v>
      </c>
      <c r="Q1098" s="259" t="s">
        <v>565</v>
      </c>
      <c r="R1098" s="259" t="s">
        <v>565</v>
      </c>
      <c r="S1098" s="259" t="s">
        <v>565</v>
      </c>
      <c r="T1098" s="259" t="s">
        <v>565</v>
      </c>
      <c r="U1098" s="259" t="s">
        <v>565</v>
      </c>
      <c r="V1098" s="260" t="s">
        <v>565</v>
      </c>
      <c r="W1098" s="260" t="s">
        <v>565</v>
      </c>
      <c r="X1098" s="259" t="s">
        <v>565</v>
      </c>
      <c r="Y1098" s="259" t="s">
        <v>565</v>
      </c>
      <c r="Z1098" s="259" t="s">
        <v>565</v>
      </c>
      <c r="AA1098" s="259" t="s">
        <v>565</v>
      </c>
      <c r="AB1098" s="259" t="s">
        <v>565</v>
      </c>
      <c r="AC1098" s="259" t="s">
        <v>565</v>
      </c>
      <c r="AD1098" s="259" t="s">
        <v>565</v>
      </c>
      <c r="AE1098" s="259" t="s">
        <v>565</v>
      </c>
      <c r="AF1098" s="259" t="s">
        <v>565</v>
      </c>
      <c r="AG1098" s="259" t="s">
        <v>565</v>
      </c>
      <c r="AH1098" s="259" t="s">
        <v>565</v>
      </c>
      <c r="AI1098" s="259" t="s">
        <v>565</v>
      </c>
      <c r="AJ1098" s="259" t="s">
        <v>565</v>
      </c>
      <c r="AK1098" s="259" t="s">
        <v>565</v>
      </c>
      <c r="AL1098" s="259" t="s">
        <v>565</v>
      </c>
      <c r="AM1098" s="259" t="s">
        <v>565</v>
      </c>
      <c r="AN1098" s="259" t="s">
        <v>565</v>
      </c>
      <c r="AO1098" s="259" t="s">
        <v>565</v>
      </c>
      <c r="AP1098" s="259" t="s">
        <v>565</v>
      </c>
      <c r="AQ1098" s="259" t="s">
        <v>565</v>
      </c>
      <c r="AR1098" s="259" t="s">
        <v>565</v>
      </c>
      <c r="AS1098" s="259" t="s">
        <v>565</v>
      </c>
      <c r="AT1098" s="259" t="s">
        <v>565</v>
      </c>
      <c r="AU1098" s="259" t="s">
        <v>565</v>
      </c>
      <c r="AV1098" s="259" t="s">
        <v>565</v>
      </c>
      <c r="AW1098" s="259" t="s">
        <v>565</v>
      </c>
      <c r="AX1098" s="259" t="s">
        <v>565</v>
      </c>
      <c r="AY1098" s="259" t="s">
        <v>565</v>
      </c>
      <c r="AZ1098" s="259" t="s">
        <v>565</v>
      </c>
      <c r="BA1098" s="259" t="s">
        <v>565</v>
      </c>
    </row>
    <row r="1099" spans="4:53">
      <c r="D1099" s="259" t="s">
        <v>565</v>
      </c>
      <c r="E1099" s="259" t="s">
        <v>565</v>
      </c>
      <c r="F1099" s="259" t="s">
        <v>565</v>
      </c>
      <c r="G1099" s="259" t="s">
        <v>565</v>
      </c>
      <c r="H1099" s="259" t="s">
        <v>565</v>
      </c>
      <c r="I1099" s="259" t="s">
        <v>565</v>
      </c>
      <c r="J1099" s="259" t="s">
        <v>565</v>
      </c>
      <c r="K1099" s="259" t="s">
        <v>565</v>
      </c>
      <c r="L1099" s="259" t="s">
        <v>565</v>
      </c>
      <c r="M1099" s="259" t="s">
        <v>565</v>
      </c>
      <c r="N1099" s="259" t="s">
        <v>565</v>
      </c>
      <c r="O1099" s="259" t="s">
        <v>565</v>
      </c>
      <c r="P1099" s="259" t="s">
        <v>565</v>
      </c>
      <c r="Q1099" s="259" t="s">
        <v>565</v>
      </c>
      <c r="R1099" s="259" t="s">
        <v>565</v>
      </c>
      <c r="S1099" s="259" t="s">
        <v>565</v>
      </c>
      <c r="T1099" s="259" t="s">
        <v>565</v>
      </c>
      <c r="U1099" s="259" t="s">
        <v>565</v>
      </c>
      <c r="V1099" s="260" t="s">
        <v>565</v>
      </c>
      <c r="W1099" s="260" t="s">
        <v>565</v>
      </c>
      <c r="X1099" s="259" t="s">
        <v>565</v>
      </c>
      <c r="Y1099" s="259" t="s">
        <v>565</v>
      </c>
      <c r="Z1099" s="259" t="s">
        <v>565</v>
      </c>
      <c r="AA1099" s="259" t="s">
        <v>565</v>
      </c>
      <c r="AB1099" s="259" t="s">
        <v>565</v>
      </c>
      <c r="AC1099" s="259" t="s">
        <v>565</v>
      </c>
      <c r="AD1099" s="259" t="s">
        <v>565</v>
      </c>
      <c r="AE1099" s="259" t="s">
        <v>565</v>
      </c>
      <c r="AF1099" s="259" t="s">
        <v>565</v>
      </c>
      <c r="AG1099" s="259" t="s">
        <v>565</v>
      </c>
      <c r="AH1099" s="259" t="s">
        <v>565</v>
      </c>
      <c r="AI1099" s="259" t="s">
        <v>565</v>
      </c>
      <c r="AJ1099" s="259" t="s">
        <v>565</v>
      </c>
      <c r="AK1099" s="259" t="s">
        <v>565</v>
      </c>
      <c r="AL1099" s="259" t="s">
        <v>565</v>
      </c>
      <c r="AM1099" s="259" t="s">
        <v>565</v>
      </c>
      <c r="AN1099" s="259" t="s">
        <v>565</v>
      </c>
      <c r="AO1099" s="259" t="s">
        <v>565</v>
      </c>
      <c r="AP1099" s="259" t="s">
        <v>565</v>
      </c>
      <c r="AQ1099" s="259" t="s">
        <v>565</v>
      </c>
      <c r="AR1099" s="259" t="s">
        <v>565</v>
      </c>
      <c r="AS1099" s="259" t="s">
        <v>565</v>
      </c>
      <c r="AT1099" s="259" t="s">
        <v>565</v>
      </c>
      <c r="AU1099" s="259" t="s">
        <v>565</v>
      </c>
      <c r="AV1099" s="259" t="s">
        <v>565</v>
      </c>
      <c r="AW1099" s="259" t="s">
        <v>565</v>
      </c>
      <c r="AX1099" s="259" t="s">
        <v>565</v>
      </c>
      <c r="AY1099" s="259" t="s">
        <v>565</v>
      </c>
      <c r="AZ1099" s="259" t="s">
        <v>565</v>
      </c>
      <c r="BA1099" s="259" t="s">
        <v>565</v>
      </c>
    </row>
    <row r="1100" spans="4:53">
      <c r="D1100" s="259" t="s">
        <v>565</v>
      </c>
      <c r="E1100" s="259" t="s">
        <v>565</v>
      </c>
      <c r="F1100" s="259" t="s">
        <v>565</v>
      </c>
      <c r="G1100" s="259" t="s">
        <v>565</v>
      </c>
      <c r="H1100" s="259" t="s">
        <v>565</v>
      </c>
      <c r="I1100" s="259" t="s">
        <v>565</v>
      </c>
      <c r="J1100" s="259" t="s">
        <v>565</v>
      </c>
      <c r="K1100" s="259" t="s">
        <v>565</v>
      </c>
      <c r="L1100" s="259" t="s">
        <v>565</v>
      </c>
      <c r="M1100" s="259" t="s">
        <v>565</v>
      </c>
      <c r="N1100" s="259" t="s">
        <v>565</v>
      </c>
      <c r="O1100" s="259" t="s">
        <v>565</v>
      </c>
      <c r="P1100" s="259" t="s">
        <v>565</v>
      </c>
      <c r="Q1100" s="259" t="s">
        <v>565</v>
      </c>
      <c r="R1100" s="259" t="s">
        <v>565</v>
      </c>
      <c r="S1100" s="259" t="s">
        <v>565</v>
      </c>
      <c r="T1100" s="259" t="s">
        <v>565</v>
      </c>
      <c r="U1100" s="259" t="s">
        <v>565</v>
      </c>
      <c r="V1100" s="260" t="s">
        <v>565</v>
      </c>
      <c r="W1100" s="260" t="s">
        <v>565</v>
      </c>
      <c r="X1100" s="259" t="s">
        <v>565</v>
      </c>
      <c r="Y1100" s="259" t="s">
        <v>565</v>
      </c>
      <c r="Z1100" s="259" t="s">
        <v>565</v>
      </c>
      <c r="AA1100" s="259" t="s">
        <v>565</v>
      </c>
      <c r="AB1100" s="259" t="s">
        <v>565</v>
      </c>
      <c r="AC1100" s="259" t="s">
        <v>565</v>
      </c>
      <c r="AD1100" s="259" t="s">
        <v>565</v>
      </c>
      <c r="AE1100" s="259" t="s">
        <v>565</v>
      </c>
      <c r="AF1100" s="259" t="s">
        <v>565</v>
      </c>
      <c r="AG1100" s="259" t="s">
        <v>565</v>
      </c>
      <c r="AH1100" s="259" t="s">
        <v>565</v>
      </c>
      <c r="AI1100" s="259" t="s">
        <v>565</v>
      </c>
      <c r="AJ1100" s="259" t="s">
        <v>565</v>
      </c>
      <c r="AK1100" s="259" t="s">
        <v>565</v>
      </c>
      <c r="AL1100" s="259" t="s">
        <v>565</v>
      </c>
      <c r="AM1100" s="259" t="s">
        <v>565</v>
      </c>
      <c r="AN1100" s="259" t="s">
        <v>565</v>
      </c>
      <c r="AO1100" s="259" t="s">
        <v>565</v>
      </c>
      <c r="AP1100" s="259" t="s">
        <v>565</v>
      </c>
      <c r="AQ1100" s="259" t="s">
        <v>565</v>
      </c>
      <c r="AR1100" s="259" t="s">
        <v>565</v>
      </c>
      <c r="AS1100" s="259" t="s">
        <v>565</v>
      </c>
      <c r="AT1100" s="259" t="s">
        <v>565</v>
      </c>
      <c r="AU1100" s="259" t="s">
        <v>565</v>
      </c>
      <c r="AV1100" s="259" t="s">
        <v>565</v>
      </c>
      <c r="AW1100" s="259" t="s">
        <v>565</v>
      </c>
      <c r="AX1100" s="259" t="s">
        <v>565</v>
      </c>
      <c r="AY1100" s="259" t="s">
        <v>565</v>
      </c>
      <c r="AZ1100" s="259" t="s">
        <v>565</v>
      </c>
      <c r="BA1100" s="259" t="s">
        <v>565</v>
      </c>
    </row>
    <row r="1101" spans="4:53">
      <c r="D1101" s="259" t="s">
        <v>565</v>
      </c>
      <c r="E1101" s="259" t="s">
        <v>565</v>
      </c>
      <c r="F1101" s="259" t="s">
        <v>565</v>
      </c>
      <c r="G1101" s="259" t="s">
        <v>565</v>
      </c>
      <c r="H1101" s="259" t="s">
        <v>565</v>
      </c>
      <c r="I1101" s="259" t="s">
        <v>565</v>
      </c>
      <c r="J1101" s="259" t="s">
        <v>565</v>
      </c>
      <c r="K1101" s="259" t="s">
        <v>565</v>
      </c>
      <c r="L1101" s="259" t="s">
        <v>565</v>
      </c>
      <c r="M1101" s="259" t="s">
        <v>565</v>
      </c>
      <c r="N1101" s="259" t="s">
        <v>565</v>
      </c>
      <c r="O1101" s="259" t="s">
        <v>565</v>
      </c>
      <c r="P1101" s="259" t="s">
        <v>565</v>
      </c>
      <c r="Q1101" s="259" t="s">
        <v>565</v>
      </c>
      <c r="R1101" s="259" t="s">
        <v>565</v>
      </c>
      <c r="S1101" s="259" t="s">
        <v>565</v>
      </c>
      <c r="T1101" s="259" t="s">
        <v>565</v>
      </c>
      <c r="U1101" s="259" t="s">
        <v>565</v>
      </c>
      <c r="V1101" s="260" t="s">
        <v>565</v>
      </c>
      <c r="W1101" s="260" t="s">
        <v>565</v>
      </c>
      <c r="X1101" s="259" t="s">
        <v>565</v>
      </c>
      <c r="Y1101" s="259" t="s">
        <v>565</v>
      </c>
      <c r="Z1101" s="259" t="s">
        <v>565</v>
      </c>
      <c r="AA1101" s="259" t="s">
        <v>565</v>
      </c>
      <c r="AB1101" s="259" t="s">
        <v>565</v>
      </c>
      <c r="AC1101" s="259" t="s">
        <v>565</v>
      </c>
      <c r="AD1101" s="259" t="s">
        <v>565</v>
      </c>
      <c r="AE1101" s="259" t="s">
        <v>565</v>
      </c>
      <c r="AF1101" s="259" t="s">
        <v>565</v>
      </c>
      <c r="AG1101" s="259" t="s">
        <v>565</v>
      </c>
      <c r="AH1101" s="259" t="s">
        <v>565</v>
      </c>
      <c r="AI1101" s="259" t="s">
        <v>565</v>
      </c>
      <c r="AJ1101" s="259" t="s">
        <v>565</v>
      </c>
      <c r="AK1101" s="259" t="s">
        <v>565</v>
      </c>
      <c r="AL1101" s="259" t="s">
        <v>565</v>
      </c>
      <c r="AM1101" s="259" t="s">
        <v>565</v>
      </c>
      <c r="AN1101" s="259" t="s">
        <v>565</v>
      </c>
      <c r="AO1101" s="259" t="s">
        <v>565</v>
      </c>
      <c r="AP1101" s="259" t="s">
        <v>565</v>
      </c>
      <c r="AQ1101" s="259" t="s">
        <v>565</v>
      </c>
      <c r="AR1101" s="259" t="s">
        <v>565</v>
      </c>
      <c r="AS1101" s="259" t="s">
        <v>565</v>
      </c>
      <c r="AT1101" s="259" t="s">
        <v>565</v>
      </c>
      <c r="AU1101" s="259" t="s">
        <v>565</v>
      </c>
      <c r="AV1101" s="259" t="s">
        <v>565</v>
      </c>
      <c r="AW1101" s="259" t="s">
        <v>565</v>
      </c>
      <c r="AX1101" s="259" t="s">
        <v>565</v>
      </c>
      <c r="AY1101" s="259" t="s">
        <v>565</v>
      </c>
      <c r="AZ1101" s="259" t="s">
        <v>565</v>
      </c>
      <c r="BA1101" s="259" t="s">
        <v>565</v>
      </c>
    </row>
    <row r="1102" spans="4:53">
      <c r="D1102" s="259" t="s">
        <v>565</v>
      </c>
      <c r="E1102" s="259" t="s">
        <v>565</v>
      </c>
      <c r="F1102" s="259" t="s">
        <v>565</v>
      </c>
      <c r="G1102" s="259" t="s">
        <v>565</v>
      </c>
      <c r="H1102" s="259" t="s">
        <v>565</v>
      </c>
      <c r="I1102" s="259" t="s">
        <v>565</v>
      </c>
      <c r="J1102" s="259" t="s">
        <v>565</v>
      </c>
      <c r="K1102" s="259" t="s">
        <v>565</v>
      </c>
      <c r="L1102" s="259" t="s">
        <v>565</v>
      </c>
      <c r="M1102" s="259" t="s">
        <v>565</v>
      </c>
      <c r="N1102" s="259" t="s">
        <v>565</v>
      </c>
      <c r="O1102" s="259" t="s">
        <v>565</v>
      </c>
      <c r="P1102" s="259" t="s">
        <v>565</v>
      </c>
      <c r="Q1102" s="259" t="s">
        <v>565</v>
      </c>
      <c r="R1102" s="259" t="s">
        <v>565</v>
      </c>
      <c r="S1102" s="259" t="s">
        <v>565</v>
      </c>
      <c r="T1102" s="259" t="s">
        <v>565</v>
      </c>
      <c r="U1102" s="259" t="s">
        <v>565</v>
      </c>
      <c r="V1102" s="260" t="s">
        <v>565</v>
      </c>
      <c r="W1102" s="260" t="s">
        <v>565</v>
      </c>
      <c r="X1102" s="259" t="s">
        <v>565</v>
      </c>
      <c r="Y1102" s="259" t="s">
        <v>565</v>
      </c>
      <c r="Z1102" s="259" t="s">
        <v>565</v>
      </c>
      <c r="AA1102" s="259" t="s">
        <v>565</v>
      </c>
      <c r="AB1102" s="259" t="s">
        <v>565</v>
      </c>
      <c r="AC1102" s="259" t="s">
        <v>565</v>
      </c>
      <c r="AD1102" s="259" t="s">
        <v>565</v>
      </c>
      <c r="AE1102" s="259" t="s">
        <v>565</v>
      </c>
      <c r="AF1102" s="259" t="s">
        <v>565</v>
      </c>
      <c r="AG1102" s="259" t="s">
        <v>565</v>
      </c>
      <c r="AH1102" s="259" t="s">
        <v>565</v>
      </c>
      <c r="AI1102" s="259" t="s">
        <v>565</v>
      </c>
      <c r="AJ1102" s="259" t="s">
        <v>565</v>
      </c>
      <c r="AK1102" s="259" t="s">
        <v>565</v>
      </c>
      <c r="AL1102" s="259" t="s">
        <v>565</v>
      </c>
      <c r="AM1102" s="259" t="s">
        <v>565</v>
      </c>
      <c r="AN1102" s="259" t="s">
        <v>565</v>
      </c>
      <c r="AO1102" s="259" t="s">
        <v>565</v>
      </c>
      <c r="AP1102" s="259" t="s">
        <v>565</v>
      </c>
      <c r="AQ1102" s="259" t="s">
        <v>565</v>
      </c>
      <c r="AR1102" s="259" t="s">
        <v>565</v>
      </c>
      <c r="AS1102" s="259" t="s">
        <v>565</v>
      </c>
      <c r="AT1102" s="259" t="s">
        <v>565</v>
      </c>
      <c r="AU1102" s="259" t="s">
        <v>565</v>
      </c>
      <c r="AV1102" s="259" t="s">
        <v>565</v>
      </c>
      <c r="AW1102" s="259" t="s">
        <v>565</v>
      </c>
      <c r="AX1102" s="259" t="s">
        <v>565</v>
      </c>
      <c r="AY1102" s="259" t="s">
        <v>565</v>
      </c>
      <c r="AZ1102" s="259" t="s">
        <v>565</v>
      </c>
      <c r="BA1102" s="259" t="s">
        <v>565</v>
      </c>
    </row>
    <row r="1103" spans="4:53">
      <c r="D1103" s="259" t="s">
        <v>565</v>
      </c>
      <c r="E1103" s="259" t="s">
        <v>565</v>
      </c>
      <c r="F1103" s="259" t="s">
        <v>565</v>
      </c>
      <c r="G1103" s="259" t="s">
        <v>565</v>
      </c>
      <c r="H1103" s="259" t="s">
        <v>565</v>
      </c>
      <c r="I1103" s="259" t="s">
        <v>565</v>
      </c>
      <c r="J1103" s="259" t="s">
        <v>565</v>
      </c>
      <c r="K1103" s="259" t="s">
        <v>565</v>
      </c>
      <c r="L1103" s="259" t="s">
        <v>565</v>
      </c>
      <c r="M1103" s="259" t="s">
        <v>565</v>
      </c>
      <c r="N1103" s="259" t="s">
        <v>565</v>
      </c>
      <c r="O1103" s="259" t="s">
        <v>565</v>
      </c>
      <c r="P1103" s="259" t="s">
        <v>565</v>
      </c>
      <c r="Q1103" s="259" t="s">
        <v>565</v>
      </c>
      <c r="R1103" s="259" t="s">
        <v>565</v>
      </c>
      <c r="S1103" s="259" t="s">
        <v>565</v>
      </c>
      <c r="T1103" s="259" t="s">
        <v>565</v>
      </c>
      <c r="U1103" s="259" t="s">
        <v>565</v>
      </c>
      <c r="V1103" s="260" t="s">
        <v>565</v>
      </c>
      <c r="W1103" s="260" t="s">
        <v>565</v>
      </c>
      <c r="X1103" s="259" t="s">
        <v>565</v>
      </c>
      <c r="Y1103" s="259" t="s">
        <v>565</v>
      </c>
      <c r="Z1103" s="259" t="s">
        <v>565</v>
      </c>
      <c r="AA1103" s="259" t="s">
        <v>565</v>
      </c>
      <c r="AB1103" s="259" t="s">
        <v>565</v>
      </c>
      <c r="AC1103" s="259" t="s">
        <v>565</v>
      </c>
      <c r="AD1103" s="259" t="s">
        <v>565</v>
      </c>
      <c r="AE1103" s="259" t="s">
        <v>565</v>
      </c>
      <c r="AF1103" s="259" t="s">
        <v>565</v>
      </c>
      <c r="AG1103" s="259" t="s">
        <v>565</v>
      </c>
      <c r="AH1103" s="259" t="s">
        <v>565</v>
      </c>
      <c r="AI1103" s="259" t="s">
        <v>565</v>
      </c>
      <c r="AJ1103" s="259" t="s">
        <v>565</v>
      </c>
      <c r="AK1103" s="259" t="s">
        <v>565</v>
      </c>
      <c r="AL1103" s="259" t="s">
        <v>565</v>
      </c>
      <c r="AM1103" s="259" t="s">
        <v>565</v>
      </c>
      <c r="AN1103" s="259" t="s">
        <v>565</v>
      </c>
      <c r="AO1103" s="259" t="s">
        <v>565</v>
      </c>
      <c r="AP1103" s="259" t="s">
        <v>565</v>
      </c>
      <c r="AQ1103" s="259" t="s">
        <v>565</v>
      </c>
      <c r="AR1103" s="259" t="s">
        <v>565</v>
      </c>
      <c r="AS1103" s="259" t="s">
        <v>565</v>
      </c>
      <c r="AT1103" s="259" t="s">
        <v>565</v>
      </c>
      <c r="AU1103" s="259" t="s">
        <v>565</v>
      </c>
      <c r="AV1103" s="259" t="s">
        <v>565</v>
      </c>
      <c r="AW1103" s="259" t="s">
        <v>565</v>
      </c>
      <c r="AX1103" s="259" t="s">
        <v>565</v>
      </c>
      <c r="AY1103" s="259" t="s">
        <v>565</v>
      </c>
      <c r="AZ1103" s="259" t="s">
        <v>565</v>
      </c>
      <c r="BA1103" s="259" t="s">
        <v>565</v>
      </c>
    </row>
    <row r="1104" spans="4:53">
      <c r="D1104" s="259" t="s">
        <v>565</v>
      </c>
      <c r="E1104" s="259" t="s">
        <v>565</v>
      </c>
      <c r="F1104" s="259" t="s">
        <v>565</v>
      </c>
      <c r="G1104" s="259" t="s">
        <v>565</v>
      </c>
      <c r="H1104" s="259" t="s">
        <v>565</v>
      </c>
      <c r="I1104" s="259" t="s">
        <v>565</v>
      </c>
      <c r="J1104" s="259" t="s">
        <v>565</v>
      </c>
      <c r="K1104" s="259" t="s">
        <v>565</v>
      </c>
      <c r="L1104" s="259" t="s">
        <v>565</v>
      </c>
      <c r="M1104" s="259" t="s">
        <v>565</v>
      </c>
      <c r="N1104" s="259" t="s">
        <v>565</v>
      </c>
      <c r="O1104" s="259" t="s">
        <v>565</v>
      </c>
      <c r="P1104" s="259" t="s">
        <v>565</v>
      </c>
      <c r="Q1104" s="259" t="s">
        <v>565</v>
      </c>
      <c r="R1104" s="259" t="s">
        <v>565</v>
      </c>
      <c r="S1104" s="259" t="s">
        <v>565</v>
      </c>
      <c r="T1104" s="259" t="s">
        <v>565</v>
      </c>
      <c r="U1104" s="259" t="s">
        <v>565</v>
      </c>
      <c r="V1104" s="260" t="s">
        <v>565</v>
      </c>
      <c r="W1104" s="260" t="s">
        <v>565</v>
      </c>
      <c r="X1104" s="259" t="s">
        <v>565</v>
      </c>
      <c r="Y1104" s="259" t="s">
        <v>565</v>
      </c>
      <c r="Z1104" s="259" t="s">
        <v>565</v>
      </c>
      <c r="AA1104" s="259" t="s">
        <v>565</v>
      </c>
      <c r="AB1104" s="259" t="s">
        <v>565</v>
      </c>
      <c r="AC1104" s="259" t="s">
        <v>565</v>
      </c>
      <c r="AD1104" s="259" t="s">
        <v>565</v>
      </c>
      <c r="AE1104" s="259" t="s">
        <v>565</v>
      </c>
      <c r="AF1104" s="259" t="s">
        <v>565</v>
      </c>
      <c r="AG1104" s="259" t="s">
        <v>565</v>
      </c>
      <c r="AH1104" s="259" t="s">
        <v>565</v>
      </c>
      <c r="AI1104" s="259" t="s">
        <v>565</v>
      </c>
      <c r="AJ1104" s="259" t="s">
        <v>565</v>
      </c>
      <c r="AK1104" s="259" t="s">
        <v>565</v>
      </c>
      <c r="AL1104" s="259" t="s">
        <v>565</v>
      </c>
      <c r="AM1104" s="259" t="s">
        <v>565</v>
      </c>
      <c r="AN1104" s="259" t="s">
        <v>565</v>
      </c>
      <c r="AO1104" s="259" t="s">
        <v>565</v>
      </c>
      <c r="AP1104" s="259" t="s">
        <v>565</v>
      </c>
      <c r="AQ1104" s="259" t="s">
        <v>565</v>
      </c>
      <c r="AR1104" s="259" t="s">
        <v>565</v>
      </c>
      <c r="AS1104" s="259" t="s">
        <v>565</v>
      </c>
      <c r="AT1104" s="259" t="s">
        <v>565</v>
      </c>
      <c r="AU1104" s="259" t="s">
        <v>565</v>
      </c>
      <c r="AV1104" s="259" t="s">
        <v>565</v>
      </c>
      <c r="AW1104" s="259" t="s">
        <v>565</v>
      </c>
      <c r="AX1104" s="259" t="s">
        <v>565</v>
      </c>
      <c r="AY1104" s="259" t="s">
        <v>565</v>
      </c>
      <c r="AZ1104" s="259" t="s">
        <v>565</v>
      </c>
      <c r="BA1104" s="259" t="s">
        <v>565</v>
      </c>
    </row>
    <row r="1105" spans="4:53">
      <c r="D1105" s="259" t="s">
        <v>565</v>
      </c>
      <c r="E1105" s="259" t="s">
        <v>565</v>
      </c>
      <c r="F1105" s="259" t="s">
        <v>565</v>
      </c>
      <c r="G1105" s="259" t="s">
        <v>565</v>
      </c>
      <c r="H1105" s="259" t="s">
        <v>565</v>
      </c>
      <c r="I1105" s="259" t="s">
        <v>565</v>
      </c>
      <c r="J1105" s="259" t="s">
        <v>565</v>
      </c>
      <c r="K1105" s="259" t="s">
        <v>565</v>
      </c>
      <c r="L1105" s="259" t="s">
        <v>565</v>
      </c>
      <c r="M1105" s="259" t="s">
        <v>565</v>
      </c>
      <c r="N1105" s="259" t="s">
        <v>565</v>
      </c>
      <c r="O1105" s="259" t="s">
        <v>565</v>
      </c>
      <c r="P1105" s="259" t="s">
        <v>565</v>
      </c>
      <c r="Q1105" s="259" t="s">
        <v>565</v>
      </c>
      <c r="R1105" s="259" t="s">
        <v>565</v>
      </c>
      <c r="S1105" s="259" t="s">
        <v>565</v>
      </c>
      <c r="T1105" s="259" t="s">
        <v>565</v>
      </c>
      <c r="U1105" s="259" t="s">
        <v>565</v>
      </c>
      <c r="V1105" s="260" t="s">
        <v>565</v>
      </c>
      <c r="W1105" s="260" t="s">
        <v>565</v>
      </c>
      <c r="X1105" s="259" t="s">
        <v>565</v>
      </c>
      <c r="Y1105" s="259" t="s">
        <v>565</v>
      </c>
      <c r="Z1105" s="259" t="s">
        <v>565</v>
      </c>
      <c r="AA1105" s="259" t="s">
        <v>565</v>
      </c>
      <c r="AB1105" s="259" t="s">
        <v>565</v>
      </c>
      <c r="AC1105" s="259" t="s">
        <v>565</v>
      </c>
      <c r="AD1105" s="259" t="s">
        <v>565</v>
      </c>
      <c r="AE1105" s="259" t="s">
        <v>565</v>
      </c>
      <c r="AF1105" s="259" t="s">
        <v>565</v>
      </c>
      <c r="AG1105" s="259" t="s">
        <v>565</v>
      </c>
      <c r="AH1105" s="259" t="s">
        <v>565</v>
      </c>
      <c r="AI1105" s="259" t="s">
        <v>565</v>
      </c>
      <c r="AJ1105" s="259" t="s">
        <v>565</v>
      </c>
      <c r="AK1105" s="259" t="s">
        <v>565</v>
      </c>
      <c r="AL1105" s="259" t="s">
        <v>565</v>
      </c>
      <c r="AM1105" s="259" t="s">
        <v>565</v>
      </c>
      <c r="AN1105" s="259" t="s">
        <v>565</v>
      </c>
      <c r="AO1105" s="259" t="s">
        <v>565</v>
      </c>
      <c r="AP1105" s="259" t="s">
        <v>565</v>
      </c>
      <c r="AQ1105" s="259" t="s">
        <v>565</v>
      </c>
      <c r="AR1105" s="259" t="s">
        <v>565</v>
      </c>
      <c r="AS1105" s="259" t="s">
        <v>565</v>
      </c>
      <c r="AT1105" s="259" t="s">
        <v>565</v>
      </c>
      <c r="AU1105" s="259" t="s">
        <v>565</v>
      </c>
      <c r="AV1105" s="259" t="s">
        <v>565</v>
      </c>
      <c r="AW1105" s="259" t="s">
        <v>565</v>
      </c>
      <c r="AX1105" s="259" t="s">
        <v>565</v>
      </c>
      <c r="AY1105" s="259" t="s">
        <v>565</v>
      </c>
      <c r="AZ1105" s="259" t="s">
        <v>565</v>
      </c>
      <c r="BA1105" s="259" t="s">
        <v>565</v>
      </c>
    </row>
    <row r="1106" spans="4:53">
      <c r="D1106" s="259" t="s">
        <v>565</v>
      </c>
      <c r="E1106" s="259" t="s">
        <v>565</v>
      </c>
      <c r="F1106" s="259" t="s">
        <v>565</v>
      </c>
      <c r="G1106" s="259" t="s">
        <v>565</v>
      </c>
      <c r="H1106" s="259" t="s">
        <v>565</v>
      </c>
      <c r="I1106" s="259" t="s">
        <v>565</v>
      </c>
      <c r="J1106" s="259" t="s">
        <v>565</v>
      </c>
      <c r="K1106" s="259" t="s">
        <v>565</v>
      </c>
      <c r="L1106" s="259" t="s">
        <v>565</v>
      </c>
      <c r="M1106" s="259" t="s">
        <v>565</v>
      </c>
      <c r="N1106" s="259" t="s">
        <v>565</v>
      </c>
      <c r="O1106" s="259" t="s">
        <v>565</v>
      </c>
      <c r="P1106" s="259" t="s">
        <v>565</v>
      </c>
      <c r="Q1106" s="259" t="s">
        <v>565</v>
      </c>
      <c r="R1106" s="259" t="s">
        <v>565</v>
      </c>
      <c r="S1106" s="259" t="s">
        <v>565</v>
      </c>
      <c r="T1106" s="259" t="s">
        <v>565</v>
      </c>
      <c r="U1106" s="259" t="s">
        <v>565</v>
      </c>
      <c r="V1106" s="260" t="s">
        <v>565</v>
      </c>
      <c r="W1106" s="260" t="s">
        <v>565</v>
      </c>
      <c r="X1106" s="259" t="s">
        <v>565</v>
      </c>
      <c r="Y1106" s="259" t="s">
        <v>565</v>
      </c>
      <c r="Z1106" s="259" t="s">
        <v>565</v>
      </c>
      <c r="AA1106" s="259" t="s">
        <v>565</v>
      </c>
      <c r="AB1106" s="259" t="s">
        <v>565</v>
      </c>
      <c r="AC1106" s="259" t="s">
        <v>565</v>
      </c>
      <c r="AD1106" s="259" t="s">
        <v>565</v>
      </c>
      <c r="AE1106" s="259" t="s">
        <v>565</v>
      </c>
      <c r="AF1106" s="259" t="s">
        <v>565</v>
      </c>
      <c r="AG1106" s="259" t="s">
        <v>565</v>
      </c>
      <c r="AH1106" s="259" t="s">
        <v>565</v>
      </c>
      <c r="AI1106" s="259" t="s">
        <v>565</v>
      </c>
      <c r="AJ1106" s="259" t="s">
        <v>565</v>
      </c>
      <c r="AK1106" s="259" t="s">
        <v>565</v>
      </c>
      <c r="AL1106" s="259" t="s">
        <v>565</v>
      </c>
      <c r="AM1106" s="259" t="s">
        <v>565</v>
      </c>
      <c r="AN1106" s="259" t="s">
        <v>565</v>
      </c>
      <c r="AO1106" s="259" t="s">
        <v>565</v>
      </c>
      <c r="AP1106" s="259" t="s">
        <v>565</v>
      </c>
      <c r="AQ1106" s="259" t="s">
        <v>565</v>
      </c>
      <c r="AR1106" s="259" t="s">
        <v>565</v>
      </c>
      <c r="AS1106" s="259" t="s">
        <v>565</v>
      </c>
      <c r="AT1106" s="259" t="s">
        <v>565</v>
      </c>
      <c r="AU1106" s="259" t="s">
        <v>565</v>
      </c>
      <c r="AV1106" s="259" t="s">
        <v>565</v>
      </c>
      <c r="AW1106" s="259" t="s">
        <v>565</v>
      </c>
      <c r="AX1106" s="259" t="s">
        <v>565</v>
      </c>
      <c r="AY1106" s="259" t="s">
        <v>565</v>
      </c>
      <c r="AZ1106" s="259" t="s">
        <v>565</v>
      </c>
      <c r="BA1106" s="259" t="s">
        <v>565</v>
      </c>
    </row>
    <row r="1107" spans="4:53">
      <c r="D1107" s="259" t="s">
        <v>565</v>
      </c>
      <c r="E1107" s="259" t="s">
        <v>565</v>
      </c>
      <c r="F1107" s="259" t="s">
        <v>565</v>
      </c>
      <c r="G1107" s="259" t="s">
        <v>565</v>
      </c>
      <c r="H1107" s="259" t="s">
        <v>565</v>
      </c>
      <c r="I1107" s="259" t="s">
        <v>565</v>
      </c>
      <c r="J1107" s="259" t="s">
        <v>565</v>
      </c>
      <c r="K1107" s="259" t="s">
        <v>565</v>
      </c>
      <c r="L1107" s="259" t="s">
        <v>565</v>
      </c>
      <c r="M1107" s="259" t="s">
        <v>565</v>
      </c>
      <c r="N1107" s="259" t="s">
        <v>565</v>
      </c>
      <c r="O1107" s="259" t="s">
        <v>565</v>
      </c>
      <c r="P1107" s="259" t="s">
        <v>565</v>
      </c>
      <c r="Q1107" s="259" t="s">
        <v>565</v>
      </c>
      <c r="R1107" s="259" t="s">
        <v>565</v>
      </c>
      <c r="S1107" s="259" t="s">
        <v>565</v>
      </c>
      <c r="T1107" s="259" t="s">
        <v>565</v>
      </c>
      <c r="U1107" s="259" t="s">
        <v>565</v>
      </c>
      <c r="V1107" s="260" t="s">
        <v>565</v>
      </c>
      <c r="W1107" s="260" t="s">
        <v>565</v>
      </c>
      <c r="X1107" s="259" t="s">
        <v>565</v>
      </c>
      <c r="Y1107" s="259" t="s">
        <v>565</v>
      </c>
      <c r="Z1107" s="259" t="s">
        <v>565</v>
      </c>
      <c r="AA1107" s="259" t="s">
        <v>565</v>
      </c>
      <c r="AB1107" s="259" t="s">
        <v>565</v>
      </c>
      <c r="AC1107" s="259" t="s">
        <v>565</v>
      </c>
      <c r="AD1107" s="259" t="s">
        <v>565</v>
      </c>
      <c r="AE1107" s="259" t="s">
        <v>565</v>
      </c>
      <c r="AF1107" s="259" t="s">
        <v>565</v>
      </c>
      <c r="AG1107" s="259" t="s">
        <v>565</v>
      </c>
      <c r="AH1107" s="259" t="s">
        <v>565</v>
      </c>
      <c r="AI1107" s="259" t="s">
        <v>565</v>
      </c>
      <c r="AJ1107" s="259" t="s">
        <v>565</v>
      </c>
      <c r="AK1107" s="259" t="s">
        <v>565</v>
      </c>
      <c r="AL1107" s="259" t="s">
        <v>565</v>
      </c>
      <c r="AM1107" s="259" t="s">
        <v>565</v>
      </c>
      <c r="AN1107" s="259" t="s">
        <v>565</v>
      </c>
      <c r="AO1107" s="259" t="s">
        <v>565</v>
      </c>
      <c r="AP1107" s="259" t="s">
        <v>565</v>
      </c>
      <c r="AQ1107" s="259" t="s">
        <v>565</v>
      </c>
      <c r="AR1107" s="259" t="s">
        <v>565</v>
      </c>
      <c r="AS1107" s="259" t="s">
        <v>565</v>
      </c>
      <c r="AT1107" s="259" t="s">
        <v>565</v>
      </c>
      <c r="AU1107" s="259" t="s">
        <v>565</v>
      </c>
      <c r="AV1107" s="259" t="s">
        <v>565</v>
      </c>
      <c r="AW1107" s="259" t="s">
        <v>565</v>
      </c>
      <c r="AX1107" s="259" t="s">
        <v>565</v>
      </c>
      <c r="AY1107" s="259" t="s">
        <v>565</v>
      </c>
      <c r="AZ1107" s="259" t="s">
        <v>565</v>
      </c>
      <c r="BA1107" s="259" t="s">
        <v>565</v>
      </c>
    </row>
    <row r="1108" spans="4:53">
      <c r="D1108" s="259" t="s">
        <v>565</v>
      </c>
      <c r="E1108" s="259" t="s">
        <v>565</v>
      </c>
      <c r="F1108" s="259" t="s">
        <v>565</v>
      </c>
      <c r="G1108" s="259" t="s">
        <v>565</v>
      </c>
      <c r="H1108" s="259" t="s">
        <v>565</v>
      </c>
      <c r="I1108" s="259" t="s">
        <v>565</v>
      </c>
      <c r="J1108" s="259" t="s">
        <v>565</v>
      </c>
      <c r="K1108" s="259" t="s">
        <v>565</v>
      </c>
      <c r="L1108" s="259" t="s">
        <v>565</v>
      </c>
      <c r="M1108" s="259" t="s">
        <v>565</v>
      </c>
      <c r="N1108" s="259" t="s">
        <v>565</v>
      </c>
      <c r="O1108" s="259" t="s">
        <v>565</v>
      </c>
      <c r="P1108" s="259" t="s">
        <v>565</v>
      </c>
      <c r="Q1108" s="259" t="s">
        <v>565</v>
      </c>
      <c r="R1108" s="259" t="s">
        <v>565</v>
      </c>
      <c r="S1108" s="259" t="s">
        <v>565</v>
      </c>
      <c r="T1108" s="259" t="s">
        <v>565</v>
      </c>
      <c r="U1108" s="259" t="s">
        <v>565</v>
      </c>
      <c r="V1108" s="260" t="s">
        <v>565</v>
      </c>
      <c r="W1108" s="260" t="s">
        <v>565</v>
      </c>
      <c r="X1108" s="259" t="s">
        <v>565</v>
      </c>
      <c r="Y1108" s="259" t="s">
        <v>565</v>
      </c>
      <c r="Z1108" s="259" t="s">
        <v>565</v>
      </c>
      <c r="AA1108" s="259" t="s">
        <v>565</v>
      </c>
      <c r="AB1108" s="259" t="s">
        <v>565</v>
      </c>
      <c r="AC1108" s="259" t="s">
        <v>565</v>
      </c>
      <c r="AD1108" s="259" t="s">
        <v>565</v>
      </c>
      <c r="AE1108" s="259" t="s">
        <v>565</v>
      </c>
      <c r="AF1108" s="259" t="s">
        <v>565</v>
      </c>
      <c r="AG1108" s="259" t="s">
        <v>565</v>
      </c>
      <c r="AH1108" s="259" t="s">
        <v>565</v>
      </c>
      <c r="AI1108" s="259" t="s">
        <v>565</v>
      </c>
      <c r="AJ1108" s="259" t="s">
        <v>565</v>
      </c>
      <c r="AK1108" s="259" t="s">
        <v>565</v>
      </c>
      <c r="AL1108" s="259" t="s">
        <v>565</v>
      </c>
      <c r="AM1108" s="259" t="s">
        <v>565</v>
      </c>
      <c r="AN1108" s="259" t="s">
        <v>565</v>
      </c>
      <c r="AO1108" s="259" t="s">
        <v>565</v>
      </c>
      <c r="AP1108" s="259" t="s">
        <v>565</v>
      </c>
      <c r="AQ1108" s="259" t="s">
        <v>565</v>
      </c>
      <c r="AR1108" s="259" t="s">
        <v>565</v>
      </c>
      <c r="AS1108" s="259" t="s">
        <v>565</v>
      </c>
      <c r="AT1108" s="259" t="s">
        <v>565</v>
      </c>
      <c r="AU1108" s="259" t="s">
        <v>565</v>
      </c>
      <c r="AV1108" s="259" t="s">
        <v>565</v>
      </c>
      <c r="AW1108" s="259" t="s">
        <v>565</v>
      </c>
      <c r="AX1108" s="259" t="s">
        <v>565</v>
      </c>
      <c r="AY1108" s="259" t="s">
        <v>565</v>
      </c>
      <c r="AZ1108" s="259" t="s">
        <v>565</v>
      </c>
      <c r="BA1108" s="259" t="s">
        <v>565</v>
      </c>
    </row>
    <row r="1109" spans="4:53">
      <c r="D1109" s="259" t="s">
        <v>565</v>
      </c>
      <c r="E1109" s="259" t="s">
        <v>565</v>
      </c>
      <c r="F1109" s="259" t="s">
        <v>565</v>
      </c>
      <c r="G1109" s="259" t="s">
        <v>565</v>
      </c>
      <c r="H1109" s="259" t="s">
        <v>565</v>
      </c>
      <c r="I1109" s="259" t="s">
        <v>565</v>
      </c>
      <c r="J1109" s="259" t="s">
        <v>565</v>
      </c>
      <c r="K1109" s="259" t="s">
        <v>565</v>
      </c>
      <c r="L1109" s="259" t="s">
        <v>565</v>
      </c>
      <c r="M1109" s="259" t="s">
        <v>565</v>
      </c>
      <c r="N1109" s="259" t="s">
        <v>565</v>
      </c>
      <c r="O1109" s="259" t="s">
        <v>565</v>
      </c>
      <c r="P1109" s="259" t="s">
        <v>565</v>
      </c>
      <c r="Q1109" s="259" t="s">
        <v>565</v>
      </c>
      <c r="R1109" s="259" t="s">
        <v>565</v>
      </c>
      <c r="S1109" s="259" t="s">
        <v>565</v>
      </c>
      <c r="T1109" s="259" t="s">
        <v>565</v>
      </c>
      <c r="U1109" s="259" t="s">
        <v>565</v>
      </c>
      <c r="V1109" s="260" t="s">
        <v>565</v>
      </c>
      <c r="W1109" s="260" t="s">
        <v>565</v>
      </c>
      <c r="X1109" s="259" t="s">
        <v>565</v>
      </c>
      <c r="Y1109" s="259" t="s">
        <v>565</v>
      </c>
      <c r="Z1109" s="259" t="s">
        <v>565</v>
      </c>
      <c r="AA1109" s="259" t="s">
        <v>565</v>
      </c>
      <c r="AB1109" s="259" t="s">
        <v>565</v>
      </c>
      <c r="AC1109" s="259" t="s">
        <v>565</v>
      </c>
      <c r="AD1109" s="259" t="s">
        <v>565</v>
      </c>
      <c r="AE1109" s="259" t="s">
        <v>565</v>
      </c>
      <c r="AF1109" s="259" t="s">
        <v>565</v>
      </c>
      <c r="AG1109" s="259" t="s">
        <v>565</v>
      </c>
      <c r="AH1109" s="259" t="s">
        <v>565</v>
      </c>
      <c r="AI1109" s="259" t="s">
        <v>565</v>
      </c>
      <c r="AJ1109" s="259" t="s">
        <v>565</v>
      </c>
      <c r="AK1109" s="259" t="s">
        <v>565</v>
      </c>
      <c r="AL1109" s="259" t="s">
        <v>565</v>
      </c>
      <c r="AM1109" s="259" t="s">
        <v>565</v>
      </c>
      <c r="AN1109" s="259" t="s">
        <v>565</v>
      </c>
      <c r="AO1109" s="259" t="s">
        <v>565</v>
      </c>
      <c r="AP1109" s="259" t="s">
        <v>565</v>
      </c>
      <c r="AQ1109" s="259" t="s">
        <v>565</v>
      </c>
      <c r="AR1109" s="259" t="s">
        <v>565</v>
      </c>
      <c r="AS1109" s="259" t="s">
        <v>565</v>
      </c>
      <c r="AT1109" s="259" t="s">
        <v>565</v>
      </c>
      <c r="AU1109" s="259" t="s">
        <v>565</v>
      </c>
      <c r="AV1109" s="259" t="s">
        <v>565</v>
      </c>
      <c r="AW1109" s="259" t="s">
        <v>565</v>
      </c>
      <c r="AX1109" s="259" t="s">
        <v>565</v>
      </c>
      <c r="AY1109" s="259" t="s">
        <v>565</v>
      </c>
      <c r="AZ1109" s="259" t="s">
        <v>565</v>
      </c>
      <c r="BA1109" s="259" t="s">
        <v>565</v>
      </c>
    </row>
    <row r="1110" spans="4:53">
      <c r="D1110" s="259" t="s">
        <v>565</v>
      </c>
      <c r="E1110" s="259" t="s">
        <v>565</v>
      </c>
      <c r="F1110" s="259" t="s">
        <v>565</v>
      </c>
      <c r="G1110" s="259" t="s">
        <v>565</v>
      </c>
      <c r="H1110" s="259" t="s">
        <v>565</v>
      </c>
      <c r="I1110" s="259" t="s">
        <v>565</v>
      </c>
      <c r="J1110" s="259" t="s">
        <v>565</v>
      </c>
      <c r="K1110" s="259" t="s">
        <v>565</v>
      </c>
      <c r="L1110" s="259" t="s">
        <v>565</v>
      </c>
      <c r="M1110" s="259" t="s">
        <v>565</v>
      </c>
      <c r="N1110" s="259" t="s">
        <v>565</v>
      </c>
      <c r="O1110" s="259" t="s">
        <v>565</v>
      </c>
      <c r="P1110" s="259" t="s">
        <v>565</v>
      </c>
      <c r="Q1110" s="259" t="s">
        <v>565</v>
      </c>
      <c r="R1110" s="259" t="s">
        <v>565</v>
      </c>
      <c r="S1110" s="259" t="s">
        <v>565</v>
      </c>
      <c r="T1110" s="259" t="s">
        <v>565</v>
      </c>
      <c r="U1110" s="259" t="s">
        <v>565</v>
      </c>
      <c r="V1110" s="260" t="s">
        <v>565</v>
      </c>
      <c r="W1110" s="260" t="s">
        <v>565</v>
      </c>
      <c r="X1110" s="259" t="s">
        <v>565</v>
      </c>
      <c r="Y1110" s="259" t="s">
        <v>565</v>
      </c>
      <c r="Z1110" s="259" t="s">
        <v>565</v>
      </c>
      <c r="AA1110" s="259" t="s">
        <v>565</v>
      </c>
      <c r="AB1110" s="259" t="s">
        <v>565</v>
      </c>
      <c r="AC1110" s="259" t="s">
        <v>565</v>
      </c>
      <c r="AD1110" s="259" t="s">
        <v>565</v>
      </c>
      <c r="AE1110" s="259" t="s">
        <v>565</v>
      </c>
      <c r="AF1110" s="259" t="s">
        <v>565</v>
      </c>
      <c r="AG1110" s="259" t="s">
        <v>565</v>
      </c>
      <c r="AH1110" s="259" t="s">
        <v>565</v>
      </c>
      <c r="AI1110" s="259" t="s">
        <v>565</v>
      </c>
      <c r="AJ1110" s="259" t="s">
        <v>565</v>
      </c>
      <c r="AK1110" s="259" t="s">
        <v>565</v>
      </c>
      <c r="AL1110" s="259" t="s">
        <v>565</v>
      </c>
      <c r="AM1110" s="259" t="s">
        <v>565</v>
      </c>
      <c r="AN1110" s="259" t="s">
        <v>565</v>
      </c>
      <c r="AO1110" s="259" t="s">
        <v>565</v>
      </c>
      <c r="AP1110" s="259" t="s">
        <v>565</v>
      </c>
      <c r="AQ1110" s="259" t="s">
        <v>565</v>
      </c>
      <c r="AR1110" s="259" t="s">
        <v>565</v>
      </c>
      <c r="AS1110" s="259" t="s">
        <v>565</v>
      </c>
      <c r="AT1110" s="259" t="s">
        <v>565</v>
      </c>
      <c r="AU1110" s="259" t="s">
        <v>565</v>
      </c>
      <c r="AV1110" s="259" t="s">
        <v>565</v>
      </c>
      <c r="AW1110" s="259" t="s">
        <v>565</v>
      </c>
      <c r="AX1110" s="259" t="s">
        <v>565</v>
      </c>
      <c r="AY1110" s="259" t="s">
        <v>565</v>
      </c>
      <c r="AZ1110" s="259" t="s">
        <v>565</v>
      </c>
      <c r="BA1110" s="259" t="s">
        <v>565</v>
      </c>
    </row>
    <row r="1111" spans="4:53">
      <c r="D1111" s="259" t="s">
        <v>565</v>
      </c>
      <c r="E1111" s="259" t="s">
        <v>565</v>
      </c>
      <c r="F1111" s="259" t="s">
        <v>565</v>
      </c>
      <c r="G1111" s="259" t="s">
        <v>565</v>
      </c>
      <c r="H1111" s="259" t="s">
        <v>565</v>
      </c>
      <c r="I1111" s="259" t="s">
        <v>565</v>
      </c>
      <c r="J1111" s="259" t="s">
        <v>565</v>
      </c>
      <c r="K1111" s="259" t="s">
        <v>565</v>
      </c>
      <c r="L1111" s="259" t="s">
        <v>565</v>
      </c>
      <c r="M1111" s="259" t="s">
        <v>565</v>
      </c>
      <c r="N1111" s="259" t="s">
        <v>565</v>
      </c>
      <c r="O1111" s="259" t="s">
        <v>565</v>
      </c>
      <c r="P1111" s="259" t="s">
        <v>565</v>
      </c>
      <c r="Q1111" s="259" t="s">
        <v>565</v>
      </c>
      <c r="R1111" s="259" t="s">
        <v>565</v>
      </c>
      <c r="S1111" s="259" t="s">
        <v>565</v>
      </c>
      <c r="T1111" s="259" t="s">
        <v>565</v>
      </c>
      <c r="U1111" s="259" t="s">
        <v>565</v>
      </c>
      <c r="V1111" s="260" t="s">
        <v>565</v>
      </c>
      <c r="W1111" s="260" t="s">
        <v>565</v>
      </c>
      <c r="X1111" s="259" t="s">
        <v>565</v>
      </c>
      <c r="Y1111" s="259" t="s">
        <v>565</v>
      </c>
      <c r="Z1111" s="259" t="s">
        <v>565</v>
      </c>
      <c r="AA1111" s="259" t="s">
        <v>565</v>
      </c>
      <c r="AB1111" s="259" t="s">
        <v>565</v>
      </c>
      <c r="AC1111" s="259" t="s">
        <v>565</v>
      </c>
      <c r="AD1111" s="259" t="s">
        <v>565</v>
      </c>
      <c r="AE1111" s="259" t="s">
        <v>565</v>
      </c>
      <c r="AF1111" s="259" t="s">
        <v>565</v>
      </c>
      <c r="AG1111" s="259" t="s">
        <v>565</v>
      </c>
      <c r="AH1111" s="259" t="s">
        <v>565</v>
      </c>
      <c r="AI1111" s="259" t="s">
        <v>565</v>
      </c>
      <c r="AJ1111" s="259" t="s">
        <v>565</v>
      </c>
      <c r="AK1111" s="259" t="s">
        <v>565</v>
      </c>
      <c r="AL1111" s="259" t="s">
        <v>565</v>
      </c>
      <c r="AM1111" s="259" t="s">
        <v>565</v>
      </c>
      <c r="AN1111" s="259" t="s">
        <v>565</v>
      </c>
      <c r="AO1111" s="259" t="s">
        <v>565</v>
      </c>
      <c r="AP1111" s="259" t="s">
        <v>565</v>
      </c>
      <c r="AQ1111" s="259" t="s">
        <v>565</v>
      </c>
      <c r="AR1111" s="259" t="s">
        <v>565</v>
      </c>
      <c r="AS1111" s="259" t="s">
        <v>565</v>
      </c>
      <c r="AT1111" s="259" t="s">
        <v>565</v>
      </c>
      <c r="AU1111" s="259" t="s">
        <v>565</v>
      </c>
      <c r="AV1111" s="259" t="s">
        <v>565</v>
      </c>
      <c r="AW1111" s="259" t="s">
        <v>565</v>
      </c>
      <c r="AX1111" s="259" t="s">
        <v>565</v>
      </c>
      <c r="AY1111" s="259" t="s">
        <v>565</v>
      </c>
      <c r="AZ1111" s="259" t="s">
        <v>565</v>
      </c>
      <c r="BA1111" s="259" t="s">
        <v>565</v>
      </c>
    </row>
    <row r="1112" spans="4:53">
      <c r="D1112" s="259" t="s">
        <v>565</v>
      </c>
      <c r="E1112" s="259" t="s">
        <v>565</v>
      </c>
      <c r="F1112" s="259" t="s">
        <v>565</v>
      </c>
      <c r="G1112" s="259" t="s">
        <v>565</v>
      </c>
      <c r="H1112" s="259" t="s">
        <v>565</v>
      </c>
      <c r="I1112" s="259" t="s">
        <v>565</v>
      </c>
      <c r="J1112" s="259" t="s">
        <v>565</v>
      </c>
      <c r="K1112" s="259" t="s">
        <v>565</v>
      </c>
      <c r="L1112" s="259" t="s">
        <v>565</v>
      </c>
      <c r="M1112" s="259" t="s">
        <v>565</v>
      </c>
      <c r="N1112" s="259" t="s">
        <v>565</v>
      </c>
      <c r="O1112" s="259" t="s">
        <v>565</v>
      </c>
      <c r="P1112" s="259" t="s">
        <v>565</v>
      </c>
      <c r="Q1112" s="259" t="s">
        <v>565</v>
      </c>
      <c r="R1112" s="259" t="s">
        <v>565</v>
      </c>
      <c r="S1112" s="259" t="s">
        <v>565</v>
      </c>
      <c r="T1112" s="259" t="s">
        <v>565</v>
      </c>
      <c r="U1112" s="259" t="s">
        <v>565</v>
      </c>
      <c r="V1112" s="260" t="s">
        <v>565</v>
      </c>
      <c r="W1112" s="260" t="s">
        <v>565</v>
      </c>
      <c r="X1112" s="259" t="s">
        <v>565</v>
      </c>
      <c r="Y1112" s="259" t="s">
        <v>565</v>
      </c>
      <c r="Z1112" s="259" t="s">
        <v>565</v>
      </c>
      <c r="AA1112" s="259" t="s">
        <v>565</v>
      </c>
      <c r="AB1112" s="259" t="s">
        <v>565</v>
      </c>
      <c r="AC1112" s="259" t="s">
        <v>565</v>
      </c>
      <c r="AD1112" s="259" t="s">
        <v>565</v>
      </c>
      <c r="AE1112" s="259" t="s">
        <v>565</v>
      </c>
      <c r="AF1112" s="259" t="s">
        <v>565</v>
      </c>
      <c r="AG1112" s="259" t="s">
        <v>565</v>
      </c>
      <c r="AH1112" s="259" t="s">
        <v>565</v>
      </c>
      <c r="AI1112" s="259" t="s">
        <v>565</v>
      </c>
      <c r="AJ1112" s="259" t="s">
        <v>565</v>
      </c>
      <c r="AK1112" s="259" t="s">
        <v>565</v>
      </c>
      <c r="AL1112" s="259" t="s">
        <v>565</v>
      </c>
      <c r="AM1112" s="259" t="s">
        <v>565</v>
      </c>
      <c r="AN1112" s="259" t="s">
        <v>565</v>
      </c>
      <c r="AO1112" s="259" t="s">
        <v>565</v>
      </c>
      <c r="AP1112" s="259" t="s">
        <v>565</v>
      </c>
      <c r="AQ1112" s="259" t="s">
        <v>565</v>
      </c>
      <c r="AR1112" s="259" t="s">
        <v>565</v>
      </c>
      <c r="AS1112" s="259" t="s">
        <v>565</v>
      </c>
      <c r="AT1112" s="259" t="s">
        <v>565</v>
      </c>
      <c r="AU1112" s="259" t="s">
        <v>565</v>
      </c>
      <c r="AV1112" s="259" t="s">
        <v>565</v>
      </c>
      <c r="AW1112" s="259" t="s">
        <v>565</v>
      </c>
      <c r="AX1112" s="259" t="s">
        <v>565</v>
      </c>
      <c r="AY1112" s="259" t="s">
        <v>565</v>
      </c>
      <c r="AZ1112" s="259" t="s">
        <v>565</v>
      </c>
      <c r="BA1112" s="259" t="s">
        <v>565</v>
      </c>
    </row>
    <row r="1113" spans="4:53">
      <c r="D1113" s="259" t="s">
        <v>565</v>
      </c>
      <c r="E1113" s="259" t="s">
        <v>565</v>
      </c>
      <c r="F1113" s="259" t="s">
        <v>565</v>
      </c>
      <c r="G1113" s="259" t="s">
        <v>565</v>
      </c>
      <c r="H1113" s="259" t="s">
        <v>565</v>
      </c>
      <c r="I1113" s="259" t="s">
        <v>565</v>
      </c>
      <c r="J1113" s="259" t="s">
        <v>565</v>
      </c>
      <c r="K1113" s="259" t="s">
        <v>565</v>
      </c>
      <c r="L1113" s="259" t="s">
        <v>565</v>
      </c>
      <c r="M1113" s="259" t="s">
        <v>565</v>
      </c>
      <c r="N1113" s="259" t="s">
        <v>565</v>
      </c>
      <c r="O1113" s="259" t="s">
        <v>565</v>
      </c>
      <c r="P1113" s="259" t="s">
        <v>565</v>
      </c>
      <c r="Q1113" s="259" t="s">
        <v>565</v>
      </c>
      <c r="R1113" s="259" t="s">
        <v>565</v>
      </c>
      <c r="S1113" s="259" t="s">
        <v>565</v>
      </c>
      <c r="T1113" s="259" t="s">
        <v>565</v>
      </c>
      <c r="U1113" s="259" t="s">
        <v>565</v>
      </c>
      <c r="V1113" s="260" t="s">
        <v>565</v>
      </c>
      <c r="W1113" s="260" t="s">
        <v>565</v>
      </c>
      <c r="X1113" s="259" t="s">
        <v>565</v>
      </c>
      <c r="Y1113" s="259" t="s">
        <v>565</v>
      </c>
      <c r="Z1113" s="259" t="s">
        <v>565</v>
      </c>
      <c r="AA1113" s="259" t="s">
        <v>565</v>
      </c>
      <c r="AB1113" s="259" t="s">
        <v>565</v>
      </c>
      <c r="AC1113" s="259" t="s">
        <v>565</v>
      </c>
      <c r="AD1113" s="259" t="s">
        <v>565</v>
      </c>
      <c r="AE1113" s="259" t="s">
        <v>565</v>
      </c>
      <c r="AF1113" s="259" t="s">
        <v>565</v>
      </c>
      <c r="AG1113" s="259" t="s">
        <v>565</v>
      </c>
      <c r="AH1113" s="259" t="s">
        <v>565</v>
      </c>
      <c r="AI1113" s="259" t="s">
        <v>565</v>
      </c>
      <c r="AJ1113" s="259" t="s">
        <v>565</v>
      </c>
      <c r="AK1113" s="259" t="s">
        <v>565</v>
      </c>
      <c r="AL1113" s="259" t="s">
        <v>565</v>
      </c>
      <c r="AM1113" s="259" t="s">
        <v>565</v>
      </c>
      <c r="AN1113" s="259" t="s">
        <v>565</v>
      </c>
      <c r="AO1113" s="259" t="s">
        <v>565</v>
      </c>
      <c r="AP1113" s="259" t="s">
        <v>565</v>
      </c>
      <c r="AQ1113" s="259" t="s">
        <v>565</v>
      </c>
      <c r="AR1113" s="259" t="s">
        <v>565</v>
      </c>
      <c r="AS1113" s="259" t="s">
        <v>565</v>
      </c>
      <c r="AT1113" s="259" t="s">
        <v>565</v>
      </c>
      <c r="AU1113" s="259" t="s">
        <v>565</v>
      </c>
      <c r="AV1113" s="259" t="s">
        <v>565</v>
      </c>
      <c r="AW1113" s="259" t="s">
        <v>565</v>
      </c>
      <c r="AX1113" s="259" t="s">
        <v>565</v>
      </c>
      <c r="AY1113" s="259" t="s">
        <v>565</v>
      </c>
      <c r="AZ1113" s="259" t="s">
        <v>565</v>
      </c>
      <c r="BA1113" s="259" t="s">
        <v>565</v>
      </c>
    </row>
    <row r="1114" spans="4:53">
      <c r="D1114" s="259" t="s">
        <v>565</v>
      </c>
      <c r="E1114" s="259" t="s">
        <v>565</v>
      </c>
      <c r="F1114" s="259" t="s">
        <v>565</v>
      </c>
      <c r="G1114" s="259" t="s">
        <v>565</v>
      </c>
      <c r="H1114" s="259" t="s">
        <v>565</v>
      </c>
      <c r="I1114" s="259" t="s">
        <v>565</v>
      </c>
      <c r="J1114" s="259" t="s">
        <v>565</v>
      </c>
      <c r="K1114" s="259" t="s">
        <v>565</v>
      </c>
      <c r="L1114" s="259" t="s">
        <v>565</v>
      </c>
      <c r="M1114" s="259" t="s">
        <v>565</v>
      </c>
      <c r="N1114" s="259" t="s">
        <v>565</v>
      </c>
      <c r="O1114" s="259" t="s">
        <v>565</v>
      </c>
      <c r="P1114" s="259" t="s">
        <v>565</v>
      </c>
      <c r="Q1114" s="259" t="s">
        <v>565</v>
      </c>
      <c r="R1114" s="259" t="s">
        <v>565</v>
      </c>
      <c r="S1114" s="259" t="s">
        <v>565</v>
      </c>
      <c r="T1114" s="259" t="s">
        <v>565</v>
      </c>
      <c r="U1114" s="259" t="s">
        <v>565</v>
      </c>
      <c r="V1114" s="260" t="s">
        <v>565</v>
      </c>
      <c r="W1114" s="260" t="s">
        <v>565</v>
      </c>
      <c r="X1114" s="259" t="s">
        <v>565</v>
      </c>
      <c r="Y1114" s="259" t="s">
        <v>565</v>
      </c>
      <c r="Z1114" s="259" t="s">
        <v>565</v>
      </c>
      <c r="AA1114" s="259" t="s">
        <v>565</v>
      </c>
      <c r="AB1114" s="259" t="s">
        <v>565</v>
      </c>
      <c r="AC1114" s="259" t="s">
        <v>565</v>
      </c>
      <c r="AD1114" s="259" t="s">
        <v>565</v>
      </c>
      <c r="AE1114" s="259" t="s">
        <v>565</v>
      </c>
      <c r="AF1114" s="259" t="s">
        <v>565</v>
      </c>
      <c r="AG1114" s="259" t="s">
        <v>565</v>
      </c>
      <c r="AH1114" s="259" t="s">
        <v>565</v>
      </c>
      <c r="AI1114" s="259" t="s">
        <v>565</v>
      </c>
      <c r="AJ1114" s="259" t="s">
        <v>565</v>
      </c>
      <c r="AK1114" s="259" t="s">
        <v>565</v>
      </c>
      <c r="AL1114" s="259" t="s">
        <v>565</v>
      </c>
      <c r="AM1114" s="259" t="s">
        <v>565</v>
      </c>
      <c r="AN1114" s="259" t="s">
        <v>565</v>
      </c>
      <c r="AO1114" s="259" t="s">
        <v>565</v>
      </c>
      <c r="AP1114" s="259" t="s">
        <v>565</v>
      </c>
      <c r="AQ1114" s="259" t="s">
        <v>565</v>
      </c>
      <c r="AR1114" s="259" t="s">
        <v>565</v>
      </c>
      <c r="AS1114" s="259" t="s">
        <v>565</v>
      </c>
      <c r="AT1114" s="259" t="s">
        <v>565</v>
      </c>
      <c r="AU1114" s="259" t="s">
        <v>565</v>
      </c>
      <c r="AV1114" s="259" t="s">
        <v>565</v>
      </c>
      <c r="AW1114" s="259" t="s">
        <v>565</v>
      </c>
      <c r="AX1114" s="259" t="s">
        <v>565</v>
      </c>
      <c r="AY1114" s="259" t="s">
        <v>565</v>
      </c>
      <c r="AZ1114" s="259" t="s">
        <v>565</v>
      </c>
      <c r="BA1114" s="259" t="s">
        <v>565</v>
      </c>
    </row>
    <row r="1115" spans="4:53">
      <c r="D1115" s="259" t="s">
        <v>565</v>
      </c>
      <c r="E1115" s="259" t="s">
        <v>565</v>
      </c>
      <c r="F1115" s="259" t="s">
        <v>565</v>
      </c>
      <c r="G1115" s="259" t="s">
        <v>565</v>
      </c>
      <c r="H1115" s="259" t="s">
        <v>565</v>
      </c>
      <c r="I1115" s="259" t="s">
        <v>565</v>
      </c>
      <c r="J1115" s="259" t="s">
        <v>565</v>
      </c>
      <c r="K1115" s="259" t="s">
        <v>565</v>
      </c>
      <c r="L1115" s="259" t="s">
        <v>565</v>
      </c>
      <c r="M1115" s="259" t="s">
        <v>565</v>
      </c>
      <c r="N1115" s="259" t="s">
        <v>565</v>
      </c>
      <c r="O1115" s="259" t="s">
        <v>565</v>
      </c>
      <c r="P1115" s="259" t="s">
        <v>565</v>
      </c>
      <c r="Q1115" s="259" t="s">
        <v>565</v>
      </c>
      <c r="R1115" s="259" t="s">
        <v>565</v>
      </c>
      <c r="S1115" s="259" t="s">
        <v>565</v>
      </c>
      <c r="T1115" s="259" t="s">
        <v>565</v>
      </c>
      <c r="U1115" s="259" t="s">
        <v>565</v>
      </c>
      <c r="V1115" s="260" t="s">
        <v>565</v>
      </c>
      <c r="W1115" s="260" t="s">
        <v>565</v>
      </c>
      <c r="X1115" s="259" t="s">
        <v>565</v>
      </c>
      <c r="Y1115" s="259" t="s">
        <v>565</v>
      </c>
      <c r="Z1115" s="259" t="s">
        <v>565</v>
      </c>
      <c r="AA1115" s="259" t="s">
        <v>565</v>
      </c>
      <c r="AB1115" s="259" t="s">
        <v>565</v>
      </c>
      <c r="AC1115" s="259" t="s">
        <v>565</v>
      </c>
      <c r="AD1115" s="259" t="s">
        <v>565</v>
      </c>
      <c r="AE1115" s="259" t="s">
        <v>565</v>
      </c>
      <c r="AF1115" s="259" t="s">
        <v>565</v>
      </c>
      <c r="AG1115" s="259" t="s">
        <v>565</v>
      </c>
      <c r="AH1115" s="259" t="s">
        <v>565</v>
      </c>
      <c r="AI1115" s="259" t="s">
        <v>565</v>
      </c>
      <c r="AJ1115" s="259" t="s">
        <v>565</v>
      </c>
      <c r="AK1115" s="259" t="s">
        <v>565</v>
      </c>
      <c r="AL1115" s="259" t="s">
        <v>565</v>
      </c>
      <c r="AM1115" s="259" t="s">
        <v>565</v>
      </c>
      <c r="AN1115" s="259" t="s">
        <v>565</v>
      </c>
      <c r="AO1115" s="259" t="s">
        <v>565</v>
      </c>
      <c r="AP1115" s="259" t="s">
        <v>565</v>
      </c>
      <c r="AQ1115" s="259" t="s">
        <v>565</v>
      </c>
      <c r="AR1115" s="259" t="s">
        <v>565</v>
      </c>
      <c r="AS1115" s="259" t="s">
        <v>565</v>
      </c>
      <c r="AT1115" s="259" t="s">
        <v>565</v>
      </c>
      <c r="AU1115" s="259" t="s">
        <v>565</v>
      </c>
      <c r="AV1115" s="259" t="s">
        <v>565</v>
      </c>
      <c r="AW1115" s="259" t="s">
        <v>565</v>
      </c>
      <c r="AX1115" s="259" t="s">
        <v>565</v>
      </c>
      <c r="AY1115" s="259" t="s">
        <v>565</v>
      </c>
      <c r="AZ1115" s="259" t="s">
        <v>565</v>
      </c>
      <c r="BA1115" s="259" t="s">
        <v>565</v>
      </c>
    </row>
    <row r="1116" spans="4:53">
      <c r="D1116" s="259" t="s">
        <v>565</v>
      </c>
      <c r="E1116" s="259" t="s">
        <v>565</v>
      </c>
      <c r="F1116" s="259" t="s">
        <v>565</v>
      </c>
      <c r="G1116" s="259" t="s">
        <v>565</v>
      </c>
      <c r="H1116" s="259" t="s">
        <v>565</v>
      </c>
      <c r="I1116" s="259" t="s">
        <v>565</v>
      </c>
      <c r="J1116" s="259" t="s">
        <v>565</v>
      </c>
      <c r="K1116" s="259" t="s">
        <v>565</v>
      </c>
      <c r="L1116" s="259" t="s">
        <v>565</v>
      </c>
      <c r="M1116" s="259" t="s">
        <v>565</v>
      </c>
      <c r="N1116" s="259" t="s">
        <v>565</v>
      </c>
      <c r="O1116" s="259" t="s">
        <v>565</v>
      </c>
      <c r="P1116" s="259" t="s">
        <v>565</v>
      </c>
      <c r="Q1116" s="259" t="s">
        <v>565</v>
      </c>
      <c r="R1116" s="259" t="s">
        <v>565</v>
      </c>
      <c r="S1116" s="259" t="s">
        <v>565</v>
      </c>
      <c r="T1116" s="259" t="s">
        <v>565</v>
      </c>
      <c r="U1116" s="259" t="s">
        <v>565</v>
      </c>
      <c r="V1116" s="260" t="s">
        <v>565</v>
      </c>
      <c r="W1116" s="260" t="s">
        <v>565</v>
      </c>
      <c r="X1116" s="259" t="s">
        <v>565</v>
      </c>
      <c r="Y1116" s="259" t="s">
        <v>565</v>
      </c>
      <c r="Z1116" s="259" t="s">
        <v>565</v>
      </c>
      <c r="AA1116" s="259" t="s">
        <v>565</v>
      </c>
      <c r="AB1116" s="259" t="s">
        <v>565</v>
      </c>
      <c r="AC1116" s="259" t="s">
        <v>565</v>
      </c>
      <c r="AD1116" s="259" t="s">
        <v>565</v>
      </c>
      <c r="AE1116" s="259" t="s">
        <v>565</v>
      </c>
      <c r="AF1116" s="259" t="s">
        <v>565</v>
      </c>
      <c r="AG1116" s="259" t="s">
        <v>565</v>
      </c>
      <c r="AH1116" s="259" t="s">
        <v>565</v>
      </c>
      <c r="AI1116" s="259" t="s">
        <v>565</v>
      </c>
      <c r="AJ1116" s="259" t="s">
        <v>565</v>
      </c>
      <c r="AK1116" s="259" t="s">
        <v>565</v>
      </c>
      <c r="AL1116" s="259" t="s">
        <v>565</v>
      </c>
      <c r="AM1116" s="259" t="s">
        <v>565</v>
      </c>
      <c r="AN1116" s="259" t="s">
        <v>565</v>
      </c>
      <c r="AO1116" s="259" t="s">
        <v>565</v>
      </c>
      <c r="AP1116" s="259" t="s">
        <v>565</v>
      </c>
      <c r="AQ1116" s="259" t="s">
        <v>565</v>
      </c>
      <c r="AR1116" s="259" t="s">
        <v>565</v>
      </c>
      <c r="AS1116" s="259" t="s">
        <v>565</v>
      </c>
      <c r="AT1116" s="259" t="s">
        <v>565</v>
      </c>
      <c r="AU1116" s="259" t="s">
        <v>565</v>
      </c>
      <c r="AV1116" s="259" t="s">
        <v>565</v>
      </c>
      <c r="AW1116" s="259" t="s">
        <v>565</v>
      </c>
      <c r="AX1116" s="259" t="s">
        <v>565</v>
      </c>
      <c r="AY1116" s="259" t="s">
        <v>565</v>
      </c>
      <c r="AZ1116" s="259" t="s">
        <v>565</v>
      </c>
      <c r="BA1116" s="259" t="s">
        <v>565</v>
      </c>
    </row>
    <row r="1117" spans="4:53">
      <c r="D1117" s="259" t="s">
        <v>565</v>
      </c>
      <c r="E1117" s="259" t="s">
        <v>565</v>
      </c>
      <c r="F1117" s="259" t="s">
        <v>565</v>
      </c>
      <c r="G1117" s="259" t="s">
        <v>565</v>
      </c>
      <c r="H1117" s="259" t="s">
        <v>565</v>
      </c>
      <c r="I1117" s="259" t="s">
        <v>565</v>
      </c>
      <c r="J1117" s="259" t="s">
        <v>565</v>
      </c>
      <c r="K1117" s="259" t="s">
        <v>565</v>
      </c>
      <c r="L1117" s="259" t="s">
        <v>565</v>
      </c>
      <c r="M1117" s="259" t="s">
        <v>565</v>
      </c>
      <c r="N1117" s="259" t="s">
        <v>565</v>
      </c>
      <c r="O1117" s="259" t="s">
        <v>565</v>
      </c>
      <c r="P1117" s="259" t="s">
        <v>565</v>
      </c>
      <c r="Q1117" s="259" t="s">
        <v>565</v>
      </c>
      <c r="R1117" s="259" t="s">
        <v>565</v>
      </c>
      <c r="S1117" s="259" t="s">
        <v>565</v>
      </c>
      <c r="T1117" s="259" t="s">
        <v>565</v>
      </c>
      <c r="U1117" s="259" t="s">
        <v>565</v>
      </c>
      <c r="V1117" s="260" t="s">
        <v>565</v>
      </c>
      <c r="W1117" s="260" t="s">
        <v>565</v>
      </c>
      <c r="X1117" s="259" t="s">
        <v>565</v>
      </c>
      <c r="Y1117" s="259" t="s">
        <v>565</v>
      </c>
      <c r="Z1117" s="259" t="s">
        <v>565</v>
      </c>
      <c r="AA1117" s="259" t="s">
        <v>565</v>
      </c>
      <c r="AB1117" s="259" t="s">
        <v>565</v>
      </c>
      <c r="AC1117" s="259" t="s">
        <v>565</v>
      </c>
      <c r="AD1117" s="259" t="s">
        <v>565</v>
      </c>
      <c r="AE1117" s="259" t="s">
        <v>565</v>
      </c>
      <c r="AF1117" s="259" t="s">
        <v>565</v>
      </c>
      <c r="AG1117" s="259" t="s">
        <v>565</v>
      </c>
      <c r="AH1117" s="259" t="s">
        <v>565</v>
      </c>
      <c r="AI1117" s="259" t="s">
        <v>565</v>
      </c>
      <c r="AJ1117" s="259" t="s">
        <v>565</v>
      </c>
      <c r="AK1117" s="259" t="s">
        <v>565</v>
      </c>
      <c r="AL1117" s="259" t="s">
        <v>565</v>
      </c>
      <c r="AM1117" s="259" t="s">
        <v>565</v>
      </c>
      <c r="AN1117" s="259" t="s">
        <v>565</v>
      </c>
      <c r="AO1117" s="259" t="s">
        <v>565</v>
      </c>
      <c r="AP1117" s="259" t="s">
        <v>565</v>
      </c>
      <c r="AQ1117" s="259" t="s">
        <v>565</v>
      </c>
      <c r="AR1117" s="259" t="s">
        <v>565</v>
      </c>
      <c r="AS1117" s="259" t="s">
        <v>565</v>
      </c>
      <c r="AT1117" s="259" t="s">
        <v>565</v>
      </c>
      <c r="AU1117" s="259" t="s">
        <v>565</v>
      </c>
      <c r="AV1117" s="259" t="s">
        <v>565</v>
      </c>
      <c r="AW1117" s="259" t="s">
        <v>565</v>
      </c>
      <c r="AX1117" s="259" t="s">
        <v>565</v>
      </c>
      <c r="AY1117" s="259" t="s">
        <v>565</v>
      </c>
      <c r="AZ1117" s="259" t="s">
        <v>565</v>
      </c>
      <c r="BA1117" s="259" t="s">
        <v>565</v>
      </c>
    </row>
    <row r="1118" spans="4:53">
      <c r="D1118" s="259" t="s">
        <v>565</v>
      </c>
      <c r="E1118" s="259" t="s">
        <v>565</v>
      </c>
      <c r="F1118" s="259" t="s">
        <v>565</v>
      </c>
      <c r="G1118" s="259" t="s">
        <v>565</v>
      </c>
      <c r="H1118" s="259" t="s">
        <v>565</v>
      </c>
      <c r="I1118" s="259" t="s">
        <v>565</v>
      </c>
      <c r="J1118" s="259" t="s">
        <v>565</v>
      </c>
      <c r="K1118" s="259" t="s">
        <v>565</v>
      </c>
      <c r="L1118" s="259" t="s">
        <v>565</v>
      </c>
      <c r="M1118" s="259" t="s">
        <v>565</v>
      </c>
      <c r="N1118" s="259" t="s">
        <v>565</v>
      </c>
      <c r="O1118" s="259" t="s">
        <v>565</v>
      </c>
      <c r="P1118" s="259" t="s">
        <v>565</v>
      </c>
      <c r="Q1118" s="259" t="s">
        <v>565</v>
      </c>
      <c r="R1118" s="259" t="s">
        <v>565</v>
      </c>
      <c r="S1118" s="259" t="s">
        <v>565</v>
      </c>
      <c r="T1118" s="259" t="s">
        <v>565</v>
      </c>
      <c r="U1118" s="259" t="s">
        <v>565</v>
      </c>
      <c r="V1118" s="260" t="s">
        <v>565</v>
      </c>
      <c r="W1118" s="260" t="s">
        <v>565</v>
      </c>
      <c r="X1118" s="259" t="s">
        <v>565</v>
      </c>
      <c r="Y1118" s="259" t="s">
        <v>565</v>
      </c>
      <c r="Z1118" s="259" t="s">
        <v>565</v>
      </c>
      <c r="AA1118" s="259" t="s">
        <v>565</v>
      </c>
      <c r="AB1118" s="259" t="s">
        <v>565</v>
      </c>
      <c r="AC1118" s="259" t="s">
        <v>565</v>
      </c>
      <c r="AD1118" s="259" t="s">
        <v>565</v>
      </c>
      <c r="AE1118" s="259" t="s">
        <v>565</v>
      </c>
      <c r="AF1118" s="259" t="s">
        <v>565</v>
      </c>
      <c r="AG1118" s="259" t="s">
        <v>565</v>
      </c>
      <c r="AH1118" s="259" t="s">
        <v>565</v>
      </c>
      <c r="AI1118" s="259" t="s">
        <v>565</v>
      </c>
      <c r="AJ1118" s="259" t="s">
        <v>565</v>
      </c>
      <c r="AK1118" s="259" t="s">
        <v>565</v>
      </c>
      <c r="AL1118" s="259" t="s">
        <v>565</v>
      </c>
      <c r="AM1118" s="259" t="s">
        <v>565</v>
      </c>
      <c r="AN1118" s="259" t="s">
        <v>565</v>
      </c>
      <c r="AO1118" s="259" t="s">
        <v>565</v>
      </c>
      <c r="AP1118" s="259" t="s">
        <v>565</v>
      </c>
      <c r="AQ1118" s="259" t="s">
        <v>565</v>
      </c>
      <c r="AR1118" s="259" t="s">
        <v>565</v>
      </c>
      <c r="AS1118" s="259" t="s">
        <v>565</v>
      </c>
      <c r="AT1118" s="259" t="s">
        <v>565</v>
      </c>
      <c r="AU1118" s="259" t="s">
        <v>565</v>
      </c>
      <c r="AV1118" s="259" t="s">
        <v>565</v>
      </c>
      <c r="AW1118" s="259" t="s">
        <v>565</v>
      </c>
      <c r="AX1118" s="259" t="s">
        <v>565</v>
      </c>
      <c r="AY1118" s="259" t="s">
        <v>565</v>
      </c>
      <c r="AZ1118" s="259" t="s">
        <v>565</v>
      </c>
      <c r="BA1118" s="259" t="s">
        <v>565</v>
      </c>
    </row>
    <row r="1119" spans="4:53">
      <c r="D1119" s="259" t="s">
        <v>565</v>
      </c>
      <c r="E1119" s="259" t="s">
        <v>565</v>
      </c>
      <c r="F1119" s="259" t="s">
        <v>565</v>
      </c>
      <c r="G1119" s="259" t="s">
        <v>565</v>
      </c>
      <c r="H1119" s="259" t="s">
        <v>565</v>
      </c>
      <c r="I1119" s="259" t="s">
        <v>565</v>
      </c>
      <c r="J1119" s="259" t="s">
        <v>565</v>
      </c>
      <c r="K1119" s="259" t="s">
        <v>565</v>
      </c>
      <c r="L1119" s="259" t="s">
        <v>565</v>
      </c>
      <c r="M1119" s="259" t="s">
        <v>565</v>
      </c>
      <c r="N1119" s="259" t="s">
        <v>565</v>
      </c>
      <c r="O1119" s="259" t="s">
        <v>565</v>
      </c>
      <c r="P1119" s="259" t="s">
        <v>565</v>
      </c>
      <c r="Q1119" s="259" t="s">
        <v>565</v>
      </c>
      <c r="R1119" s="259" t="s">
        <v>565</v>
      </c>
      <c r="S1119" s="259" t="s">
        <v>565</v>
      </c>
      <c r="T1119" s="259" t="s">
        <v>565</v>
      </c>
      <c r="U1119" s="259" t="s">
        <v>565</v>
      </c>
      <c r="V1119" s="260" t="s">
        <v>565</v>
      </c>
      <c r="W1119" s="260" t="s">
        <v>565</v>
      </c>
      <c r="X1119" s="259" t="s">
        <v>565</v>
      </c>
      <c r="Y1119" s="259" t="s">
        <v>565</v>
      </c>
      <c r="Z1119" s="259" t="s">
        <v>565</v>
      </c>
      <c r="AA1119" s="259" t="s">
        <v>565</v>
      </c>
      <c r="AB1119" s="259" t="s">
        <v>565</v>
      </c>
      <c r="AC1119" s="259" t="s">
        <v>565</v>
      </c>
      <c r="AD1119" s="259" t="s">
        <v>565</v>
      </c>
      <c r="AE1119" s="259" t="s">
        <v>565</v>
      </c>
      <c r="AF1119" s="259" t="s">
        <v>565</v>
      </c>
      <c r="AG1119" s="259" t="s">
        <v>565</v>
      </c>
      <c r="AH1119" s="259" t="s">
        <v>565</v>
      </c>
      <c r="AI1119" s="259" t="s">
        <v>565</v>
      </c>
      <c r="AJ1119" s="259" t="s">
        <v>565</v>
      </c>
      <c r="AK1119" s="259" t="s">
        <v>565</v>
      </c>
      <c r="AL1119" s="259" t="s">
        <v>565</v>
      </c>
      <c r="AM1119" s="259" t="s">
        <v>565</v>
      </c>
      <c r="AN1119" s="259" t="s">
        <v>565</v>
      </c>
      <c r="AO1119" s="259" t="s">
        <v>565</v>
      </c>
      <c r="AP1119" s="259" t="s">
        <v>565</v>
      </c>
      <c r="AQ1119" s="259" t="s">
        <v>565</v>
      </c>
      <c r="AR1119" s="259" t="s">
        <v>565</v>
      </c>
      <c r="AS1119" s="259" t="s">
        <v>565</v>
      </c>
      <c r="AT1119" s="259" t="s">
        <v>565</v>
      </c>
      <c r="AU1119" s="259" t="s">
        <v>565</v>
      </c>
      <c r="AV1119" s="259" t="s">
        <v>565</v>
      </c>
      <c r="AW1119" s="259" t="s">
        <v>565</v>
      </c>
      <c r="AX1119" s="259" t="s">
        <v>565</v>
      </c>
      <c r="AY1119" s="259" t="s">
        <v>565</v>
      </c>
      <c r="AZ1119" s="259" t="s">
        <v>565</v>
      </c>
      <c r="BA1119" s="259" t="s">
        <v>565</v>
      </c>
    </row>
    <row r="1120" spans="4:53">
      <c r="D1120" s="259" t="s">
        <v>565</v>
      </c>
      <c r="E1120" s="259" t="s">
        <v>565</v>
      </c>
      <c r="F1120" s="259" t="s">
        <v>565</v>
      </c>
      <c r="G1120" s="259" t="s">
        <v>565</v>
      </c>
      <c r="H1120" s="259" t="s">
        <v>565</v>
      </c>
      <c r="I1120" s="259" t="s">
        <v>565</v>
      </c>
      <c r="J1120" s="259" t="s">
        <v>565</v>
      </c>
      <c r="K1120" s="259" t="s">
        <v>565</v>
      </c>
      <c r="L1120" s="259" t="s">
        <v>565</v>
      </c>
      <c r="M1120" s="259" t="s">
        <v>565</v>
      </c>
      <c r="N1120" s="259" t="s">
        <v>565</v>
      </c>
      <c r="O1120" s="259" t="s">
        <v>565</v>
      </c>
      <c r="P1120" s="259" t="s">
        <v>565</v>
      </c>
      <c r="Q1120" s="259" t="s">
        <v>565</v>
      </c>
      <c r="R1120" s="259" t="s">
        <v>565</v>
      </c>
      <c r="S1120" s="259" t="s">
        <v>565</v>
      </c>
      <c r="T1120" s="259" t="s">
        <v>565</v>
      </c>
      <c r="U1120" s="259" t="s">
        <v>565</v>
      </c>
      <c r="V1120" s="260" t="s">
        <v>565</v>
      </c>
      <c r="W1120" s="260" t="s">
        <v>565</v>
      </c>
      <c r="X1120" s="259" t="s">
        <v>565</v>
      </c>
      <c r="Y1120" s="259" t="s">
        <v>565</v>
      </c>
      <c r="Z1120" s="259" t="s">
        <v>565</v>
      </c>
      <c r="AA1120" s="259" t="s">
        <v>565</v>
      </c>
      <c r="AB1120" s="259" t="s">
        <v>565</v>
      </c>
      <c r="AC1120" s="259" t="s">
        <v>565</v>
      </c>
      <c r="AD1120" s="259" t="s">
        <v>565</v>
      </c>
      <c r="AE1120" s="259" t="s">
        <v>565</v>
      </c>
      <c r="AF1120" s="259" t="s">
        <v>565</v>
      </c>
      <c r="AG1120" s="259" t="s">
        <v>565</v>
      </c>
      <c r="AH1120" s="259" t="s">
        <v>565</v>
      </c>
      <c r="AI1120" s="259" t="s">
        <v>565</v>
      </c>
      <c r="AJ1120" s="259" t="s">
        <v>565</v>
      </c>
      <c r="AK1120" s="259" t="s">
        <v>565</v>
      </c>
      <c r="AL1120" s="259" t="s">
        <v>565</v>
      </c>
      <c r="AM1120" s="259" t="s">
        <v>565</v>
      </c>
      <c r="AN1120" s="259" t="s">
        <v>565</v>
      </c>
      <c r="AO1120" s="259" t="s">
        <v>565</v>
      </c>
      <c r="AP1120" s="259" t="s">
        <v>565</v>
      </c>
      <c r="AQ1120" s="259" t="s">
        <v>565</v>
      </c>
      <c r="AR1120" s="259" t="s">
        <v>565</v>
      </c>
      <c r="AS1120" s="259" t="s">
        <v>565</v>
      </c>
      <c r="AT1120" s="259" t="s">
        <v>565</v>
      </c>
      <c r="AU1120" s="259" t="s">
        <v>565</v>
      </c>
      <c r="AV1120" s="259" t="s">
        <v>565</v>
      </c>
      <c r="AW1120" s="259" t="s">
        <v>565</v>
      </c>
      <c r="AX1120" s="259" t="s">
        <v>565</v>
      </c>
      <c r="AY1120" s="259" t="s">
        <v>565</v>
      </c>
      <c r="AZ1120" s="259" t="s">
        <v>565</v>
      </c>
      <c r="BA1120" s="259" t="s">
        <v>565</v>
      </c>
    </row>
    <row r="1121" spans="4:53">
      <c r="D1121" s="259" t="s">
        <v>565</v>
      </c>
      <c r="E1121" s="259" t="s">
        <v>565</v>
      </c>
      <c r="F1121" s="259" t="s">
        <v>565</v>
      </c>
      <c r="G1121" s="259" t="s">
        <v>565</v>
      </c>
      <c r="H1121" s="259" t="s">
        <v>565</v>
      </c>
      <c r="I1121" s="259" t="s">
        <v>565</v>
      </c>
      <c r="J1121" s="259" t="s">
        <v>565</v>
      </c>
      <c r="K1121" s="259" t="s">
        <v>565</v>
      </c>
      <c r="L1121" s="259" t="s">
        <v>565</v>
      </c>
      <c r="M1121" s="259" t="s">
        <v>565</v>
      </c>
      <c r="N1121" s="259" t="s">
        <v>565</v>
      </c>
      <c r="O1121" s="259" t="s">
        <v>565</v>
      </c>
      <c r="P1121" s="259" t="s">
        <v>565</v>
      </c>
      <c r="Q1121" s="259" t="s">
        <v>565</v>
      </c>
      <c r="R1121" s="259" t="s">
        <v>565</v>
      </c>
      <c r="S1121" s="259" t="s">
        <v>565</v>
      </c>
      <c r="T1121" s="259" t="s">
        <v>565</v>
      </c>
      <c r="U1121" s="259" t="s">
        <v>565</v>
      </c>
      <c r="V1121" s="260" t="s">
        <v>565</v>
      </c>
      <c r="W1121" s="260" t="s">
        <v>565</v>
      </c>
      <c r="X1121" s="259" t="s">
        <v>565</v>
      </c>
      <c r="Y1121" s="259" t="s">
        <v>565</v>
      </c>
      <c r="Z1121" s="259" t="s">
        <v>565</v>
      </c>
      <c r="AA1121" s="259" t="s">
        <v>565</v>
      </c>
      <c r="AB1121" s="259" t="s">
        <v>565</v>
      </c>
      <c r="AC1121" s="259" t="s">
        <v>565</v>
      </c>
      <c r="AD1121" s="259" t="s">
        <v>565</v>
      </c>
      <c r="AE1121" s="259" t="s">
        <v>565</v>
      </c>
      <c r="AF1121" s="259" t="s">
        <v>565</v>
      </c>
      <c r="AG1121" s="259" t="s">
        <v>565</v>
      </c>
      <c r="AH1121" s="259" t="s">
        <v>565</v>
      </c>
      <c r="AI1121" s="259" t="s">
        <v>565</v>
      </c>
      <c r="AJ1121" s="259" t="s">
        <v>565</v>
      </c>
      <c r="AK1121" s="259" t="s">
        <v>565</v>
      </c>
      <c r="AL1121" s="259" t="s">
        <v>565</v>
      </c>
      <c r="AM1121" s="259" t="s">
        <v>565</v>
      </c>
      <c r="AN1121" s="259" t="s">
        <v>565</v>
      </c>
      <c r="AO1121" s="259" t="s">
        <v>565</v>
      </c>
      <c r="AP1121" s="259" t="s">
        <v>565</v>
      </c>
      <c r="AQ1121" s="259" t="s">
        <v>565</v>
      </c>
      <c r="AR1121" s="259" t="s">
        <v>565</v>
      </c>
      <c r="AS1121" s="259" t="s">
        <v>565</v>
      </c>
      <c r="AT1121" s="259" t="s">
        <v>565</v>
      </c>
      <c r="AU1121" s="259" t="s">
        <v>565</v>
      </c>
      <c r="AV1121" s="259" t="s">
        <v>565</v>
      </c>
      <c r="AW1121" s="259" t="s">
        <v>565</v>
      </c>
      <c r="AX1121" s="259" t="s">
        <v>565</v>
      </c>
      <c r="AY1121" s="259" t="s">
        <v>565</v>
      </c>
      <c r="AZ1121" s="259" t="s">
        <v>565</v>
      </c>
      <c r="BA1121" s="259" t="s">
        <v>565</v>
      </c>
    </row>
    <row r="1122" spans="4:53">
      <c r="D1122" s="259" t="s">
        <v>565</v>
      </c>
      <c r="E1122" s="259" t="s">
        <v>565</v>
      </c>
      <c r="F1122" s="259" t="s">
        <v>565</v>
      </c>
      <c r="G1122" s="259" t="s">
        <v>565</v>
      </c>
      <c r="H1122" s="259" t="s">
        <v>565</v>
      </c>
      <c r="I1122" s="259" t="s">
        <v>565</v>
      </c>
      <c r="J1122" s="259" t="s">
        <v>565</v>
      </c>
      <c r="K1122" s="259" t="s">
        <v>565</v>
      </c>
      <c r="L1122" s="259" t="s">
        <v>565</v>
      </c>
      <c r="M1122" s="259" t="s">
        <v>565</v>
      </c>
      <c r="N1122" s="259" t="s">
        <v>565</v>
      </c>
      <c r="O1122" s="259" t="s">
        <v>565</v>
      </c>
      <c r="P1122" s="259" t="s">
        <v>565</v>
      </c>
      <c r="Q1122" s="259" t="s">
        <v>565</v>
      </c>
      <c r="R1122" s="259" t="s">
        <v>565</v>
      </c>
      <c r="S1122" s="259" t="s">
        <v>565</v>
      </c>
      <c r="T1122" s="259" t="s">
        <v>565</v>
      </c>
      <c r="U1122" s="259" t="s">
        <v>565</v>
      </c>
      <c r="V1122" s="260" t="s">
        <v>565</v>
      </c>
      <c r="W1122" s="260" t="s">
        <v>565</v>
      </c>
      <c r="X1122" s="259" t="s">
        <v>565</v>
      </c>
      <c r="Y1122" s="259" t="s">
        <v>565</v>
      </c>
      <c r="Z1122" s="259" t="s">
        <v>565</v>
      </c>
      <c r="AA1122" s="259" t="s">
        <v>565</v>
      </c>
      <c r="AB1122" s="259" t="s">
        <v>565</v>
      </c>
      <c r="AC1122" s="259" t="s">
        <v>565</v>
      </c>
      <c r="AD1122" s="259" t="s">
        <v>565</v>
      </c>
      <c r="AE1122" s="259" t="s">
        <v>565</v>
      </c>
      <c r="AF1122" s="259" t="s">
        <v>565</v>
      </c>
      <c r="AG1122" s="259" t="s">
        <v>565</v>
      </c>
      <c r="AH1122" s="259" t="s">
        <v>565</v>
      </c>
      <c r="AI1122" s="259" t="s">
        <v>565</v>
      </c>
      <c r="AJ1122" s="259" t="s">
        <v>565</v>
      </c>
      <c r="AK1122" s="259" t="s">
        <v>565</v>
      </c>
      <c r="AL1122" s="259" t="s">
        <v>565</v>
      </c>
      <c r="AM1122" s="259" t="s">
        <v>565</v>
      </c>
      <c r="AN1122" s="259" t="s">
        <v>565</v>
      </c>
      <c r="AO1122" s="259" t="s">
        <v>565</v>
      </c>
      <c r="AP1122" s="259" t="s">
        <v>565</v>
      </c>
      <c r="AQ1122" s="259" t="s">
        <v>565</v>
      </c>
      <c r="AR1122" s="259" t="s">
        <v>565</v>
      </c>
      <c r="AS1122" s="259" t="s">
        <v>565</v>
      </c>
      <c r="AT1122" s="259" t="s">
        <v>565</v>
      </c>
      <c r="AU1122" s="259" t="s">
        <v>565</v>
      </c>
      <c r="AV1122" s="259" t="s">
        <v>565</v>
      </c>
      <c r="AW1122" s="259" t="s">
        <v>565</v>
      </c>
      <c r="AX1122" s="259" t="s">
        <v>565</v>
      </c>
      <c r="AY1122" s="259" t="s">
        <v>565</v>
      </c>
      <c r="AZ1122" s="259" t="s">
        <v>565</v>
      </c>
      <c r="BA1122" s="259" t="s">
        <v>565</v>
      </c>
    </row>
    <row r="1123" spans="4:53">
      <c r="D1123" s="259" t="s">
        <v>565</v>
      </c>
      <c r="E1123" s="259" t="s">
        <v>565</v>
      </c>
      <c r="F1123" s="259" t="s">
        <v>565</v>
      </c>
      <c r="G1123" s="259" t="s">
        <v>565</v>
      </c>
      <c r="H1123" s="259" t="s">
        <v>565</v>
      </c>
      <c r="I1123" s="259" t="s">
        <v>565</v>
      </c>
      <c r="J1123" s="259" t="s">
        <v>565</v>
      </c>
      <c r="K1123" s="259" t="s">
        <v>565</v>
      </c>
      <c r="L1123" s="259" t="s">
        <v>565</v>
      </c>
      <c r="M1123" s="259" t="s">
        <v>565</v>
      </c>
      <c r="N1123" s="259" t="s">
        <v>565</v>
      </c>
      <c r="O1123" s="259" t="s">
        <v>565</v>
      </c>
      <c r="P1123" s="259" t="s">
        <v>565</v>
      </c>
      <c r="Q1123" s="259" t="s">
        <v>565</v>
      </c>
      <c r="R1123" s="259" t="s">
        <v>565</v>
      </c>
      <c r="S1123" s="259" t="s">
        <v>565</v>
      </c>
      <c r="T1123" s="259" t="s">
        <v>565</v>
      </c>
      <c r="U1123" s="259" t="s">
        <v>565</v>
      </c>
      <c r="V1123" s="260" t="s">
        <v>565</v>
      </c>
      <c r="W1123" s="260" t="s">
        <v>565</v>
      </c>
      <c r="X1123" s="259" t="s">
        <v>565</v>
      </c>
      <c r="Y1123" s="259" t="s">
        <v>565</v>
      </c>
      <c r="Z1123" s="259" t="s">
        <v>565</v>
      </c>
      <c r="AA1123" s="259" t="s">
        <v>565</v>
      </c>
      <c r="AB1123" s="259" t="s">
        <v>565</v>
      </c>
      <c r="AC1123" s="259" t="s">
        <v>565</v>
      </c>
      <c r="AD1123" s="259" t="s">
        <v>565</v>
      </c>
      <c r="AE1123" s="259" t="s">
        <v>565</v>
      </c>
      <c r="AF1123" s="259" t="s">
        <v>565</v>
      </c>
      <c r="AG1123" s="259" t="s">
        <v>565</v>
      </c>
      <c r="AH1123" s="259" t="s">
        <v>565</v>
      </c>
      <c r="AI1123" s="259" t="s">
        <v>565</v>
      </c>
      <c r="AJ1123" s="259" t="s">
        <v>565</v>
      </c>
      <c r="AK1123" s="259" t="s">
        <v>565</v>
      </c>
      <c r="AL1123" s="259" t="s">
        <v>565</v>
      </c>
      <c r="AM1123" s="259" t="s">
        <v>565</v>
      </c>
      <c r="AN1123" s="259" t="s">
        <v>565</v>
      </c>
      <c r="AO1123" s="259" t="s">
        <v>565</v>
      </c>
      <c r="AP1123" s="259" t="s">
        <v>565</v>
      </c>
      <c r="AQ1123" s="259" t="s">
        <v>565</v>
      </c>
      <c r="AR1123" s="259" t="s">
        <v>565</v>
      </c>
      <c r="AS1123" s="259" t="s">
        <v>565</v>
      </c>
      <c r="AT1123" s="259" t="s">
        <v>565</v>
      </c>
      <c r="AU1123" s="259" t="s">
        <v>565</v>
      </c>
      <c r="AV1123" s="259" t="s">
        <v>565</v>
      </c>
      <c r="AW1123" s="259" t="s">
        <v>565</v>
      </c>
      <c r="AX1123" s="259" t="s">
        <v>565</v>
      </c>
      <c r="AY1123" s="259" t="s">
        <v>565</v>
      </c>
      <c r="AZ1123" s="259" t="s">
        <v>565</v>
      </c>
      <c r="BA1123" s="259" t="s">
        <v>565</v>
      </c>
    </row>
    <row r="1124" spans="4:53">
      <c r="D1124" s="259" t="s">
        <v>565</v>
      </c>
      <c r="E1124" s="259" t="s">
        <v>565</v>
      </c>
      <c r="F1124" s="259" t="s">
        <v>565</v>
      </c>
      <c r="G1124" s="259" t="s">
        <v>565</v>
      </c>
      <c r="H1124" s="259" t="s">
        <v>565</v>
      </c>
      <c r="I1124" s="259" t="s">
        <v>565</v>
      </c>
      <c r="J1124" s="259" t="s">
        <v>565</v>
      </c>
      <c r="K1124" s="259" t="s">
        <v>565</v>
      </c>
      <c r="L1124" s="259" t="s">
        <v>565</v>
      </c>
      <c r="M1124" s="259" t="s">
        <v>565</v>
      </c>
      <c r="N1124" s="259" t="s">
        <v>565</v>
      </c>
      <c r="O1124" s="259" t="s">
        <v>565</v>
      </c>
      <c r="P1124" s="259" t="s">
        <v>565</v>
      </c>
      <c r="Q1124" s="259" t="s">
        <v>565</v>
      </c>
      <c r="R1124" s="259" t="s">
        <v>565</v>
      </c>
      <c r="S1124" s="259" t="s">
        <v>565</v>
      </c>
      <c r="T1124" s="259" t="s">
        <v>565</v>
      </c>
      <c r="U1124" s="259" t="s">
        <v>565</v>
      </c>
      <c r="V1124" s="260" t="s">
        <v>565</v>
      </c>
      <c r="W1124" s="260" t="s">
        <v>565</v>
      </c>
      <c r="X1124" s="259" t="s">
        <v>565</v>
      </c>
      <c r="Y1124" s="259" t="s">
        <v>565</v>
      </c>
      <c r="Z1124" s="259" t="s">
        <v>565</v>
      </c>
      <c r="AA1124" s="259" t="s">
        <v>565</v>
      </c>
      <c r="AB1124" s="259" t="s">
        <v>565</v>
      </c>
      <c r="AC1124" s="259" t="s">
        <v>565</v>
      </c>
      <c r="AD1124" s="259" t="s">
        <v>565</v>
      </c>
      <c r="AE1124" s="259" t="s">
        <v>565</v>
      </c>
      <c r="AF1124" s="259" t="s">
        <v>565</v>
      </c>
      <c r="AG1124" s="259" t="s">
        <v>565</v>
      </c>
      <c r="AH1124" s="259" t="s">
        <v>565</v>
      </c>
      <c r="AI1124" s="259" t="s">
        <v>565</v>
      </c>
      <c r="AJ1124" s="259" t="s">
        <v>565</v>
      </c>
      <c r="AK1124" s="259" t="s">
        <v>565</v>
      </c>
      <c r="AL1124" s="259" t="s">
        <v>565</v>
      </c>
      <c r="AM1124" s="259" t="s">
        <v>565</v>
      </c>
      <c r="AN1124" s="259" t="s">
        <v>565</v>
      </c>
      <c r="AO1124" s="259" t="s">
        <v>565</v>
      </c>
      <c r="AP1124" s="259" t="s">
        <v>565</v>
      </c>
      <c r="AQ1124" s="259" t="s">
        <v>565</v>
      </c>
      <c r="AR1124" s="259" t="s">
        <v>565</v>
      </c>
      <c r="AS1124" s="259" t="s">
        <v>565</v>
      </c>
      <c r="AT1124" s="259" t="s">
        <v>565</v>
      </c>
      <c r="AU1124" s="259" t="s">
        <v>565</v>
      </c>
      <c r="AV1124" s="259" t="s">
        <v>565</v>
      </c>
      <c r="AW1124" s="259" t="s">
        <v>565</v>
      </c>
      <c r="AX1124" s="259" t="s">
        <v>565</v>
      </c>
      <c r="AY1124" s="259" t="s">
        <v>565</v>
      </c>
      <c r="AZ1124" s="259" t="s">
        <v>565</v>
      </c>
      <c r="BA1124" s="259" t="s">
        <v>565</v>
      </c>
    </row>
    <row r="1125" spans="4:53">
      <c r="D1125" s="259" t="s">
        <v>565</v>
      </c>
      <c r="E1125" s="259" t="s">
        <v>565</v>
      </c>
      <c r="F1125" s="259" t="s">
        <v>565</v>
      </c>
      <c r="G1125" s="259" t="s">
        <v>565</v>
      </c>
      <c r="H1125" s="259" t="s">
        <v>565</v>
      </c>
      <c r="I1125" s="259" t="s">
        <v>565</v>
      </c>
      <c r="J1125" s="259" t="s">
        <v>565</v>
      </c>
      <c r="K1125" s="259" t="s">
        <v>565</v>
      </c>
      <c r="L1125" s="259" t="s">
        <v>565</v>
      </c>
      <c r="M1125" s="259" t="s">
        <v>565</v>
      </c>
      <c r="N1125" s="259" t="s">
        <v>565</v>
      </c>
      <c r="O1125" s="259" t="s">
        <v>565</v>
      </c>
      <c r="P1125" s="259" t="s">
        <v>565</v>
      </c>
      <c r="Q1125" s="259" t="s">
        <v>565</v>
      </c>
      <c r="R1125" s="259" t="s">
        <v>565</v>
      </c>
      <c r="S1125" s="259" t="s">
        <v>565</v>
      </c>
      <c r="T1125" s="259" t="s">
        <v>565</v>
      </c>
      <c r="U1125" s="259" t="s">
        <v>565</v>
      </c>
      <c r="V1125" s="260" t="s">
        <v>565</v>
      </c>
      <c r="W1125" s="260" t="s">
        <v>565</v>
      </c>
      <c r="X1125" s="259" t="s">
        <v>565</v>
      </c>
      <c r="Y1125" s="259" t="s">
        <v>565</v>
      </c>
      <c r="Z1125" s="259" t="s">
        <v>565</v>
      </c>
      <c r="AA1125" s="259" t="s">
        <v>565</v>
      </c>
      <c r="AB1125" s="259" t="s">
        <v>565</v>
      </c>
      <c r="AC1125" s="259" t="s">
        <v>565</v>
      </c>
      <c r="AD1125" s="259" t="s">
        <v>565</v>
      </c>
      <c r="AE1125" s="259" t="s">
        <v>565</v>
      </c>
      <c r="AF1125" s="259" t="s">
        <v>565</v>
      </c>
      <c r="AG1125" s="259" t="s">
        <v>565</v>
      </c>
      <c r="AH1125" s="259" t="s">
        <v>565</v>
      </c>
      <c r="AI1125" s="259" t="s">
        <v>565</v>
      </c>
      <c r="AJ1125" s="259" t="s">
        <v>565</v>
      </c>
      <c r="AK1125" s="259" t="s">
        <v>565</v>
      </c>
      <c r="AL1125" s="259" t="s">
        <v>565</v>
      </c>
      <c r="AM1125" s="259" t="s">
        <v>565</v>
      </c>
      <c r="AN1125" s="259" t="s">
        <v>565</v>
      </c>
      <c r="AO1125" s="259" t="s">
        <v>565</v>
      </c>
      <c r="AP1125" s="259" t="s">
        <v>565</v>
      </c>
      <c r="AQ1125" s="259" t="s">
        <v>565</v>
      </c>
      <c r="AR1125" s="259" t="s">
        <v>565</v>
      </c>
      <c r="AS1125" s="259" t="s">
        <v>565</v>
      </c>
      <c r="AT1125" s="259" t="s">
        <v>565</v>
      </c>
      <c r="AU1125" s="259" t="s">
        <v>565</v>
      </c>
      <c r="AV1125" s="259" t="s">
        <v>565</v>
      </c>
      <c r="AW1125" s="259" t="s">
        <v>565</v>
      </c>
      <c r="AX1125" s="259" t="s">
        <v>565</v>
      </c>
      <c r="AY1125" s="259" t="s">
        <v>565</v>
      </c>
      <c r="AZ1125" s="259" t="s">
        <v>565</v>
      </c>
      <c r="BA1125" s="259" t="s">
        <v>565</v>
      </c>
    </row>
    <row r="1126" spans="4:53">
      <c r="D1126" s="259" t="s">
        <v>565</v>
      </c>
      <c r="E1126" s="259" t="s">
        <v>565</v>
      </c>
      <c r="F1126" s="259" t="s">
        <v>565</v>
      </c>
      <c r="G1126" s="259" t="s">
        <v>565</v>
      </c>
      <c r="H1126" s="259" t="s">
        <v>565</v>
      </c>
      <c r="I1126" s="259" t="s">
        <v>565</v>
      </c>
      <c r="J1126" s="259" t="s">
        <v>565</v>
      </c>
      <c r="K1126" s="259" t="s">
        <v>565</v>
      </c>
      <c r="L1126" s="259" t="s">
        <v>565</v>
      </c>
      <c r="M1126" s="259" t="s">
        <v>565</v>
      </c>
      <c r="N1126" s="259" t="s">
        <v>565</v>
      </c>
      <c r="O1126" s="259" t="s">
        <v>565</v>
      </c>
      <c r="P1126" s="259" t="s">
        <v>565</v>
      </c>
      <c r="Q1126" s="259" t="s">
        <v>565</v>
      </c>
      <c r="R1126" s="259" t="s">
        <v>565</v>
      </c>
      <c r="S1126" s="259" t="s">
        <v>565</v>
      </c>
      <c r="T1126" s="259" t="s">
        <v>565</v>
      </c>
      <c r="U1126" s="259" t="s">
        <v>565</v>
      </c>
      <c r="V1126" s="260" t="s">
        <v>565</v>
      </c>
      <c r="W1126" s="260" t="s">
        <v>565</v>
      </c>
      <c r="X1126" s="259" t="s">
        <v>565</v>
      </c>
      <c r="Y1126" s="259" t="s">
        <v>565</v>
      </c>
      <c r="Z1126" s="259" t="s">
        <v>565</v>
      </c>
      <c r="AA1126" s="259" t="s">
        <v>565</v>
      </c>
      <c r="AB1126" s="259" t="s">
        <v>565</v>
      </c>
      <c r="AC1126" s="259" t="s">
        <v>565</v>
      </c>
      <c r="AD1126" s="259" t="s">
        <v>565</v>
      </c>
      <c r="AE1126" s="259" t="s">
        <v>565</v>
      </c>
      <c r="AF1126" s="259" t="s">
        <v>565</v>
      </c>
      <c r="AG1126" s="259" t="s">
        <v>565</v>
      </c>
      <c r="AH1126" s="259" t="s">
        <v>565</v>
      </c>
      <c r="AI1126" s="259" t="s">
        <v>565</v>
      </c>
      <c r="AJ1126" s="259" t="s">
        <v>565</v>
      </c>
      <c r="AK1126" s="259" t="s">
        <v>565</v>
      </c>
      <c r="AL1126" s="259" t="s">
        <v>565</v>
      </c>
      <c r="AM1126" s="259" t="s">
        <v>565</v>
      </c>
      <c r="AN1126" s="259" t="s">
        <v>565</v>
      </c>
      <c r="AO1126" s="259" t="s">
        <v>565</v>
      </c>
      <c r="AP1126" s="259" t="s">
        <v>565</v>
      </c>
      <c r="AQ1126" s="259" t="s">
        <v>565</v>
      </c>
      <c r="AR1126" s="259" t="s">
        <v>565</v>
      </c>
      <c r="AS1126" s="259" t="s">
        <v>565</v>
      </c>
      <c r="AT1126" s="259" t="s">
        <v>565</v>
      </c>
      <c r="AU1126" s="259" t="s">
        <v>565</v>
      </c>
      <c r="AV1126" s="259" t="s">
        <v>565</v>
      </c>
      <c r="AW1126" s="259" t="s">
        <v>565</v>
      </c>
      <c r="AX1126" s="259" t="s">
        <v>565</v>
      </c>
      <c r="AY1126" s="259" t="s">
        <v>565</v>
      </c>
      <c r="AZ1126" s="259" t="s">
        <v>565</v>
      </c>
      <c r="BA1126" s="259" t="s">
        <v>565</v>
      </c>
    </row>
    <row r="1127" spans="4:53">
      <c r="D1127" s="259" t="s">
        <v>565</v>
      </c>
      <c r="E1127" s="259" t="s">
        <v>565</v>
      </c>
      <c r="F1127" s="259" t="s">
        <v>565</v>
      </c>
      <c r="G1127" s="259" t="s">
        <v>565</v>
      </c>
      <c r="H1127" s="259" t="s">
        <v>565</v>
      </c>
      <c r="I1127" s="259" t="s">
        <v>565</v>
      </c>
      <c r="J1127" s="259" t="s">
        <v>565</v>
      </c>
      <c r="K1127" s="259" t="s">
        <v>565</v>
      </c>
      <c r="L1127" s="259" t="s">
        <v>565</v>
      </c>
      <c r="M1127" s="259" t="s">
        <v>565</v>
      </c>
      <c r="N1127" s="259" t="s">
        <v>565</v>
      </c>
      <c r="O1127" s="259" t="s">
        <v>565</v>
      </c>
      <c r="P1127" s="259" t="s">
        <v>565</v>
      </c>
      <c r="Q1127" s="259" t="s">
        <v>565</v>
      </c>
      <c r="R1127" s="259" t="s">
        <v>565</v>
      </c>
      <c r="S1127" s="259" t="s">
        <v>565</v>
      </c>
      <c r="T1127" s="259" t="s">
        <v>565</v>
      </c>
      <c r="U1127" s="259" t="s">
        <v>565</v>
      </c>
      <c r="V1127" s="260" t="s">
        <v>565</v>
      </c>
      <c r="W1127" s="260" t="s">
        <v>565</v>
      </c>
      <c r="X1127" s="259" t="s">
        <v>565</v>
      </c>
      <c r="Y1127" s="259" t="s">
        <v>565</v>
      </c>
      <c r="Z1127" s="259" t="s">
        <v>565</v>
      </c>
      <c r="AA1127" s="259" t="s">
        <v>565</v>
      </c>
      <c r="AB1127" s="259" t="s">
        <v>565</v>
      </c>
      <c r="AC1127" s="259" t="s">
        <v>565</v>
      </c>
      <c r="AD1127" s="259" t="s">
        <v>565</v>
      </c>
      <c r="AE1127" s="259" t="s">
        <v>565</v>
      </c>
      <c r="AF1127" s="259" t="s">
        <v>565</v>
      </c>
      <c r="AG1127" s="259" t="s">
        <v>565</v>
      </c>
      <c r="AH1127" s="259" t="s">
        <v>565</v>
      </c>
      <c r="AI1127" s="259" t="s">
        <v>565</v>
      </c>
      <c r="AJ1127" s="259" t="s">
        <v>565</v>
      </c>
      <c r="AK1127" s="259" t="s">
        <v>565</v>
      </c>
      <c r="AL1127" s="259" t="s">
        <v>565</v>
      </c>
      <c r="AM1127" s="259" t="s">
        <v>565</v>
      </c>
      <c r="AN1127" s="259" t="s">
        <v>565</v>
      </c>
      <c r="AO1127" s="259" t="s">
        <v>565</v>
      </c>
      <c r="AP1127" s="259" t="s">
        <v>565</v>
      </c>
      <c r="AQ1127" s="259" t="s">
        <v>565</v>
      </c>
      <c r="AR1127" s="259" t="s">
        <v>565</v>
      </c>
      <c r="AS1127" s="259" t="s">
        <v>565</v>
      </c>
      <c r="AT1127" s="259" t="s">
        <v>565</v>
      </c>
      <c r="AU1127" s="259" t="s">
        <v>565</v>
      </c>
      <c r="AV1127" s="259" t="s">
        <v>565</v>
      </c>
      <c r="AW1127" s="259" t="s">
        <v>565</v>
      </c>
      <c r="AX1127" s="259" t="s">
        <v>565</v>
      </c>
      <c r="AY1127" s="259" t="s">
        <v>565</v>
      </c>
      <c r="AZ1127" s="259" t="s">
        <v>565</v>
      </c>
      <c r="BA1127" s="259" t="s">
        <v>565</v>
      </c>
    </row>
    <row r="1128" spans="4:53">
      <c r="D1128" s="259" t="s">
        <v>565</v>
      </c>
      <c r="E1128" s="259" t="s">
        <v>565</v>
      </c>
      <c r="F1128" s="259" t="s">
        <v>565</v>
      </c>
      <c r="G1128" s="259" t="s">
        <v>565</v>
      </c>
      <c r="H1128" s="259" t="s">
        <v>565</v>
      </c>
      <c r="I1128" s="259" t="s">
        <v>565</v>
      </c>
      <c r="J1128" s="259" t="s">
        <v>565</v>
      </c>
      <c r="K1128" s="259" t="s">
        <v>565</v>
      </c>
      <c r="L1128" s="259" t="s">
        <v>565</v>
      </c>
      <c r="M1128" s="259" t="s">
        <v>565</v>
      </c>
      <c r="N1128" s="259" t="s">
        <v>565</v>
      </c>
      <c r="O1128" s="259" t="s">
        <v>565</v>
      </c>
      <c r="P1128" s="259" t="s">
        <v>565</v>
      </c>
      <c r="Q1128" s="259" t="s">
        <v>565</v>
      </c>
      <c r="R1128" s="259" t="s">
        <v>565</v>
      </c>
      <c r="S1128" s="259" t="s">
        <v>565</v>
      </c>
      <c r="T1128" s="259" t="s">
        <v>565</v>
      </c>
      <c r="U1128" s="259" t="s">
        <v>565</v>
      </c>
      <c r="V1128" s="260" t="s">
        <v>565</v>
      </c>
      <c r="W1128" s="260" t="s">
        <v>565</v>
      </c>
      <c r="X1128" s="259" t="s">
        <v>565</v>
      </c>
      <c r="Y1128" s="259" t="s">
        <v>565</v>
      </c>
      <c r="Z1128" s="259" t="s">
        <v>565</v>
      </c>
      <c r="AA1128" s="259" t="s">
        <v>565</v>
      </c>
      <c r="AB1128" s="259" t="s">
        <v>565</v>
      </c>
      <c r="AC1128" s="259" t="s">
        <v>565</v>
      </c>
      <c r="AD1128" s="259" t="s">
        <v>565</v>
      </c>
      <c r="AE1128" s="259" t="s">
        <v>565</v>
      </c>
      <c r="AF1128" s="259" t="s">
        <v>565</v>
      </c>
      <c r="AG1128" s="259" t="s">
        <v>565</v>
      </c>
      <c r="AH1128" s="259" t="s">
        <v>565</v>
      </c>
      <c r="AI1128" s="259" t="s">
        <v>565</v>
      </c>
      <c r="AJ1128" s="259" t="s">
        <v>565</v>
      </c>
      <c r="AK1128" s="259" t="s">
        <v>565</v>
      </c>
      <c r="AL1128" s="259" t="s">
        <v>565</v>
      </c>
      <c r="AM1128" s="259" t="s">
        <v>565</v>
      </c>
      <c r="AN1128" s="259" t="s">
        <v>565</v>
      </c>
      <c r="AO1128" s="259" t="s">
        <v>565</v>
      </c>
      <c r="AP1128" s="259" t="s">
        <v>565</v>
      </c>
      <c r="AQ1128" s="259" t="s">
        <v>565</v>
      </c>
      <c r="AR1128" s="259" t="s">
        <v>565</v>
      </c>
      <c r="AS1128" s="259" t="s">
        <v>565</v>
      </c>
      <c r="AT1128" s="259" t="s">
        <v>565</v>
      </c>
      <c r="AU1128" s="259" t="s">
        <v>565</v>
      </c>
      <c r="AV1128" s="259" t="s">
        <v>565</v>
      </c>
      <c r="AW1128" s="259" t="s">
        <v>565</v>
      </c>
      <c r="AX1128" s="259" t="s">
        <v>565</v>
      </c>
      <c r="AY1128" s="259" t="s">
        <v>565</v>
      </c>
      <c r="AZ1128" s="259" t="s">
        <v>565</v>
      </c>
      <c r="BA1128" s="259" t="s">
        <v>565</v>
      </c>
    </row>
    <row r="1129" spans="4:53">
      <c r="D1129" s="259" t="s">
        <v>565</v>
      </c>
      <c r="E1129" s="259" t="s">
        <v>565</v>
      </c>
      <c r="F1129" s="259" t="s">
        <v>565</v>
      </c>
      <c r="G1129" s="259" t="s">
        <v>565</v>
      </c>
      <c r="H1129" s="259" t="s">
        <v>565</v>
      </c>
      <c r="I1129" s="259" t="s">
        <v>565</v>
      </c>
      <c r="J1129" s="259" t="s">
        <v>565</v>
      </c>
      <c r="K1129" s="259" t="s">
        <v>565</v>
      </c>
      <c r="L1129" s="259" t="s">
        <v>565</v>
      </c>
      <c r="M1129" s="259" t="s">
        <v>565</v>
      </c>
      <c r="N1129" s="259" t="s">
        <v>565</v>
      </c>
      <c r="O1129" s="259" t="s">
        <v>565</v>
      </c>
      <c r="P1129" s="259" t="s">
        <v>565</v>
      </c>
      <c r="Q1129" s="259" t="s">
        <v>565</v>
      </c>
      <c r="R1129" s="259" t="s">
        <v>565</v>
      </c>
      <c r="S1129" s="259" t="s">
        <v>565</v>
      </c>
      <c r="T1129" s="259" t="s">
        <v>565</v>
      </c>
      <c r="U1129" s="259" t="s">
        <v>565</v>
      </c>
      <c r="V1129" s="260" t="s">
        <v>565</v>
      </c>
      <c r="W1129" s="260" t="s">
        <v>565</v>
      </c>
      <c r="X1129" s="259" t="s">
        <v>565</v>
      </c>
      <c r="Y1129" s="259" t="s">
        <v>565</v>
      </c>
      <c r="Z1129" s="259" t="s">
        <v>565</v>
      </c>
      <c r="AA1129" s="259" t="s">
        <v>565</v>
      </c>
      <c r="AB1129" s="259" t="s">
        <v>565</v>
      </c>
      <c r="AC1129" s="259" t="s">
        <v>565</v>
      </c>
      <c r="AD1129" s="259" t="s">
        <v>565</v>
      </c>
      <c r="AE1129" s="259" t="s">
        <v>565</v>
      </c>
      <c r="AF1129" s="259" t="s">
        <v>565</v>
      </c>
      <c r="AG1129" s="259" t="s">
        <v>565</v>
      </c>
      <c r="AH1129" s="259" t="s">
        <v>565</v>
      </c>
      <c r="AI1129" s="259" t="s">
        <v>565</v>
      </c>
      <c r="AJ1129" s="259" t="s">
        <v>565</v>
      </c>
      <c r="AK1129" s="259" t="s">
        <v>565</v>
      </c>
      <c r="AL1129" s="259" t="s">
        <v>565</v>
      </c>
      <c r="AM1129" s="259" t="s">
        <v>565</v>
      </c>
      <c r="AN1129" s="259" t="s">
        <v>565</v>
      </c>
      <c r="AO1129" s="259" t="s">
        <v>565</v>
      </c>
      <c r="AP1129" s="259" t="s">
        <v>565</v>
      </c>
      <c r="AQ1129" s="259" t="s">
        <v>565</v>
      </c>
      <c r="AR1129" s="259" t="s">
        <v>565</v>
      </c>
      <c r="AS1129" s="259" t="s">
        <v>565</v>
      </c>
      <c r="AT1129" s="259" t="s">
        <v>565</v>
      </c>
      <c r="AU1129" s="259" t="s">
        <v>565</v>
      </c>
      <c r="AV1129" s="259" t="s">
        <v>565</v>
      </c>
      <c r="AW1129" s="259" t="s">
        <v>565</v>
      </c>
      <c r="AX1129" s="259" t="s">
        <v>565</v>
      </c>
      <c r="AY1129" s="259" t="s">
        <v>565</v>
      </c>
      <c r="AZ1129" s="259" t="s">
        <v>565</v>
      </c>
      <c r="BA1129" s="259" t="s">
        <v>565</v>
      </c>
    </row>
    <row r="1130" spans="4:53">
      <c r="D1130" s="259" t="s">
        <v>565</v>
      </c>
      <c r="E1130" s="259" t="s">
        <v>565</v>
      </c>
      <c r="F1130" s="259" t="s">
        <v>565</v>
      </c>
      <c r="G1130" s="259" t="s">
        <v>565</v>
      </c>
      <c r="H1130" s="259" t="s">
        <v>565</v>
      </c>
      <c r="I1130" s="259" t="s">
        <v>565</v>
      </c>
      <c r="J1130" s="259" t="s">
        <v>565</v>
      </c>
      <c r="K1130" s="259" t="s">
        <v>565</v>
      </c>
      <c r="L1130" s="259" t="s">
        <v>565</v>
      </c>
      <c r="M1130" s="259" t="s">
        <v>565</v>
      </c>
      <c r="N1130" s="259" t="s">
        <v>565</v>
      </c>
      <c r="O1130" s="259" t="s">
        <v>565</v>
      </c>
      <c r="P1130" s="259" t="s">
        <v>565</v>
      </c>
      <c r="Q1130" s="259" t="s">
        <v>565</v>
      </c>
      <c r="R1130" s="259" t="s">
        <v>565</v>
      </c>
      <c r="S1130" s="259" t="s">
        <v>565</v>
      </c>
      <c r="T1130" s="259" t="s">
        <v>565</v>
      </c>
      <c r="U1130" s="259" t="s">
        <v>565</v>
      </c>
      <c r="V1130" s="260" t="s">
        <v>565</v>
      </c>
      <c r="W1130" s="260" t="s">
        <v>565</v>
      </c>
      <c r="X1130" s="259" t="s">
        <v>565</v>
      </c>
      <c r="Y1130" s="259" t="s">
        <v>565</v>
      </c>
      <c r="Z1130" s="259" t="s">
        <v>565</v>
      </c>
      <c r="AA1130" s="259" t="s">
        <v>565</v>
      </c>
      <c r="AB1130" s="259" t="s">
        <v>565</v>
      </c>
      <c r="AC1130" s="259" t="s">
        <v>565</v>
      </c>
      <c r="AD1130" s="259" t="s">
        <v>565</v>
      </c>
      <c r="AE1130" s="259" t="s">
        <v>565</v>
      </c>
      <c r="AF1130" s="259" t="s">
        <v>565</v>
      </c>
      <c r="AG1130" s="259" t="s">
        <v>565</v>
      </c>
      <c r="AH1130" s="259" t="s">
        <v>565</v>
      </c>
      <c r="AI1130" s="259" t="s">
        <v>565</v>
      </c>
      <c r="AJ1130" s="259" t="s">
        <v>565</v>
      </c>
      <c r="AK1130" s="259" t="s">
        <v>565</v>
      </c>
      <c r="AL1130" s="259" t="s">
        <v>565</v>
      </c>
      <c r="AM1130" s="259" t="s">
        <v>565</v>
      </c>
      <c r="AN1130" s="259" t="s">
        <v>565</v>
      </c>
      <c r="AO1130" s="259" t="s">
        <v>565</v>
      </c>
      <c r="AP1130" s="259" t="s">
        <v>565</v>
      </c>
      <c r="AQ1130" s="259" t="s">
        <v>565</v>
      </c>
      <c r="AR1130" s="259" t="s">
        <v>565</v>
      </c>
      <c r="AS1130" s="259" t="s">
        <v>565</v>
      </c>
      <c r="AT1130" s="259" t="s">
        <v>565</v>
      </c>
      <c r="AU1130" s="259" t="s">
        <v>565</v>
      </c>
      <c r="AV1130" s="259" t="s">
        <v>565</v>
      </c>
      <c r="AW1130" s="259" t="s">
        <v>565</v>
      </c>
      <c r="AX1130" s="259" t="s">
        <v>565</v>
      </c>
      <c r="AY1130" s="259" t="s">
        <v>565</v>
      </c>
      <c r="AZ1130" s="259" t="s">
        <v>565</v>
      </c>
      <c r="BA1130" s="259" t="s">
        <v>565</v>
      </c>
    </row>
    <row r="1131" spans="4:53">
      <c r="D1131" s="259" t="s">
        <v>565</v>
      </c>
      <c r="E1131" s="259" t="s">
        <v>565</v>
      </c>
      <c r="F1131" s="259" t="s">
        <v>565</v>
      </c>
      <c r="G1131" s="259" t="s">
        <v>565</v>
      </c>
      <c r="H1131" s="259" t="s">
        <v>565</v>
      </c>
      <c r="I1131" s="259" t="s">
        <v>565</v>
      </c>
      <c r="J1131" s="259" t="s">
        <v>565</v>
      </c>
      <c r="K1131" s="259" t="s">
        <v>565</v>
      </c>
      <c r="L1131" s="259" t="s">
        <v>565</v>
      </c>
      <c r="M1131" s="259" t="s">
        <v>565</v>
      </c>
      <c r="N1131" s="259" t="s">
        <v>565</v>
      </c>
      <c r="O1131" s="259" t="s">
        <v>565</v>
      </c>
      <c r="P1131" s="259" t="s">
        <v>565</v>
      </c>
      <c r="Q1131" s="259" t="s">
        <v>565</v>
      </c>
      <c r="R1131" s="259" t="s">
        <v>565</v>
      </c>
      <c r="S1131" s="259" t="s">
        <v>565</v>
      </c>
      <c r="T1131" s="259" t="s">
        <v>565</v>
      </c>
      <c r="U1131" s="259" t="s">
        <v>565</v>
      </c>
      <c r="V1131" s="260" t="s">
        <v>565</v>
      </c>
      <c r="W1131" s="260" t="s">
        <v>565</v>
      </c>
      <c r="X1131" s="259" t="s">
        <v>565</v>
      </c>
      <c r="Y1131" s="259" t="s">
        <v>565</v>
      </c>
      <c r="Z1131" s="259" t="s">
        <v>565</v>
      </c>
      <c r="AA1131" s="259" t="s">
        <v>565</v>
      </c>
      <c r="AB1131" s="259" t="s">
        <v>565</v>
      </c>
      <c r="AC1131" s="259" t="s">
        <v>565</v>
      </c>
      <c r="AD1131" s="259" t="s">
        <v>565</v>
      </c>
      <c r="AE1131" s="259" t="s">
        <v>565</v>
      </c>
      <c r="AF1131" s="259" t="s">
        <v>565</v>
      </c>
      <c r="AG1131" s="259" t="s">
        <v>565</v>
      </c>
      <c r="AH1131" s="259" t="s">
        <v>565</v>
      </c>
      <c r="AI1131" s="259" t="s">
        <v>565</v>
      </c>
      <c r="AJ1131" s="259" t="s">
        <v>565</v>
      </c>
      <c r="AK1131" s="259" t="s">
        <v>565</v>
      </c>
      <c r="AL1131" s="259" t="s">
        <v>565</v>
      </c>
      <c r="AM1131" s="259" t="s">
        <v>565</v>
      </c>
      <c r="AN1131" s="259" t="s">
        <v>565</v>
      </c>
      <c r="AO1131" s="259" t="s">
        <v>565</v>
      </c>
      <c r="AP1131" s="259" t="s">
        <v>565</v>
      </c>
      <c r="AQ1131" s="259" t="s">
        <v>565</v>
      </c>
      <c r="AR1131" s="259" t="s">
        <v>565</v>
      </c>
      <c r="AS1131" s="259" t="s">
        <v>565</v>
      </c>
      <c r="AT1131" s="259" t="s">
        <v>565</v>
      </c>
      <c r="AU1131" s="259" t="s">
        <v>565</v>
      </c>
      <c r="AV1131" s="259" t="s">
        <v>565</v>
      </c>
      <c r="AW1131" s="259" t="s">
        <v>565</v>
      </c>
      <c r="AX1131" s="259" t="s">
        <v>565</v>
      </c>
      <c r="AY1131" s="259" t="s">
        <v>565</v>
      </c>
      <c r="AZ1131" s="259" t="s">
        <v>565</v>
      </c>
      <c r="BA1131" s="259" t="s">
        <v>565</v>
      </c>
    </row>
    <row r="1132" spans="4:53">
      <c r="D1132" s="259" t="s">
        <v>565</v>
      </c>
      <c r="E1132" s="259" t="s">
        <v>565</v>
      </c>
      <c r="F1132" s="259" t="s">
        <v>565</v>
      </c>
      <c r="G1132" s="259" t="s">
        <v>565</v>
      </c>
      <c r="H1132" s="259" t="s">
        <v>565</v>
      </c>
      <c r="I1132" s="259" t="s">
        <v>565</v>
      </c>
      <c r="J1132" s="259" t="s">
        <v>565</v>
      </c>
      <c r="K1132" s="259" t="s">
        <v>565</v>
      </c>
      <c r="L1132" s="259" t="s">
        <v>565</v>
      </c>
      <c r="M1132" s="259" t="s">
        <v>565</v>
      </c>
      <c r="N1132" s="259" t="s">
        <v>565</v>
      </c>
      <c r="O1132" s="259" t="s">
        <v>565</v>
      </c>
      <c r="P1132" s="259" t="s">
        <v>565</v>
      </c>
      <c r="Q1132" s="259" t="s">
        <v>565</v>
      </c>
      <c r="R1132" s="259" t="s">
        <v>565</v>
      </c>
      <c r="S1132" s="259" t="s">
        <v>565</v>
      </c>
      <c r="T1132" s="259" t="s">
        <v>565</v>
      </c>
      <c r="U1132" s="259" t="s">
        <v>565</v>
      </c>
      <c r="V1132" s="260" t="s">
        <v>565</v>
      </c>
      <c r="W1132" s="260" t="s">
        <v>565</v>
      </c>
      <c r="X1132" s="259" t="s">
        <v>565</v>
      </c>
      <c r="Y1132" s="259" t="s">
        <v>565</v>
      </c>
      <c r="Z1132" s="259" t="s">
        <v>565</v>
      </c>
      <c r="AA1132" s="259" t="s">
        <v>565</v>
      </c>
      <c r="AB1132" s="259" t="s">
        <v>565</v>
      </c>
      <c r="AC1132" s="259" t="s">
        <v>565</v>
      </c>
      <c r="AD1132" s="259" t="s">
        <v>565</v>
      </c>
      <c r="AE1132" s="259" t="s">
        <v>565</v>
      </c>
      <c r="AF1132" s="259" t="s">
        <v>565</v>
      </c>
      <c r="AG1132" s="259" t="s">
        <v>565</v>
      </c>
      <c r="AH1132" s="259" t="s">
        <v>565</v>
      </c>
      <c r="AI1132" s="259" t="s">
        <v>565</v>
      </c>
      <c r="AJ1132" s="259" t="s">
        <v>565</v>
      </c>
      <c r="AK1132" s="259" t="s">
        <v>565</v>
      </c>
      <c r="AL1132" s="259" t="s">
        <v>565</v>
      </c>
      <c r="AM1132" s="259" t="s">
        <v>565</v>
      </c>
      <c r="AN1132" s="259" t="s">
        <v>565</v>
      </c>
      <c r="AO1132" s="259" t="s">
        <v>565</v>
      </c>
      <c r="AP1132" s="259" t="s">
        <v>565</v>
      </c>
      <c r="AQ1132" s="259" t="s">
        <v>565</v>
      </c>
      <c r="AR1132" s="259" t="s">
        <v>565</v>
      </c>
      <c r="AS1132" s="259" t="s">
        <v>565</v>
      </c>
      <c r="AT1132" s="259" t="s">
        <v>565</v>
      </c>
      <c r="AU1132" s="259" t="s">
        <v>565</v>
      </c>
      <c r="AV1132" s="259" t="s">
        <v>565</v>
      </c>
      <c r="AW1132" s="259" t="s">
        <v>565</v>
      </c>
      <c r="AX1132" s="259" t="s">
        <v>565</v>
      </c>
      <c r="AY1132" s="259" t="s">
        <v>565</v>
      </c>
      <c r="AZ1132" s="259" t="s">
        <v>565</v>
      </c>
      <c r="BA1132" s="259" t="s">
        <v>565</v>
      </c>
    </row>
    <row r="1133" spans="4:53">
      <c r="D1133" s="259" t="s">
        <v>565</v>
      </c>
      <c r="E1133" s="259" t="s">
        <v>565</v>
      </c>
      <c r="F1133" s="259" t="s">
        <v>565</v>
      </c>
      <c r="G1133" s="259" t="s">
        <v>565</v>
      </c>
      <c r="H1133" s="259" t="s">
        <v>565</v>
      </c>
      <c r="I1133" s="259" t="s">
        <v>565</v>
      </c>
      <c r="J1133" s="259" t="s">
        <v>565</v>
      </c>
      <c r="K1133" s="259" t="s">
        <v>565</v>
      </c>
      <c r="L1133" s="259" t="s">
        <v>565</v>
      </c>
      <c r="M1133" s="259" t="s">
        <v>565</v>
      </c>
      <c r="N1133" s="259" t="s">
        <v>565</v>
      </c>
      <c r="O1133" s="259" t="s">
        <v>565</v>
      </c>
      <c r="P1133" s="259" t="s">
        <v>565</v>
      </c>
      <c r="Q1133" s="259" t="s">
        <v>565</v>
      </c>
      <c r="R1133" s="259" t="s">
        <v>565</v>
      </c>
      <c r="S1133" s="259" t="s">
        <v>565</v>
      </c>
      <c r="T1133" s="259" t="s">
        <v>565</v>
      </c>
      <c r="U1133" s="259" t="s">
        <v>565</v>
      </c>
      <c r="V1133" s="260" t="s">
        <v>565</v>
      </c>
      <c r="W1133" s="260" t="s">
        <v>565</v>
      </c>
      <c r="X1133" s="259" t="s">
        <v>565</v>
      </c>
      <c r="Y1133" s="259" t="s">
        <v>565</v>
      </c>
      <c r="Z1133" s="259" t="s">
        <v>565</v>
      </c>
      <c r="AA1133" s="259" t="s">
        <v>565</v>
      </c>
      <c r="AB1133" s="259" t="s">
        <v>565</v>
      </c>
      <c r="AC1133" s="259" t="s">
        <v>565</v>
      </c>
      <c r="AD1133" s="259" t="s">
        <v>565</v>
      </c>
      <c r="AE1133" s="259" t="s">
        <v>565</v>
      </c>
      <c r="AF1133" s="259" t="s">
        <v>565</v>
      </c>
      <c r="AG1133" s="259" t="s">
        <v>565</v>
      </c>
      <c r="AH1133" s="259" t="s">
        <v>565</v>
      </c>
      <c r="AI1133" s="259" t="s">
        <v>565</v>
      </c>
      <c r="AJ1133" s="259" t="s">
        <v>565</v>
      </c>
      <c r="AK1133" s="259" t="s">
        <v>565</v>
      </c>
      <c r="AL1133" s="259" t="s">
        <v>565</v>
      </c>
      <c r="AM1133" s="259" t="s">
        <v>565</v>
      </c>
      <c r="AN1133" s="259" t="s">
        <v>565</v>
      </c>
      <c r="AO1133" s="259" t="s">
        <v>565</v>
      </c>
      <c r="AP1133" s="259" t="s">
        <v>565</v>
      </c>
      <c r="AQ1133" s="259" t="s">
        <v>565</v>
      </c>
      <c r="AR1133" s="259" t="s">
        <v>565</v>
      </c>
      <c r="AS1133" s="259" t="s">
        <v>565</v>
      </c>
      <c r="AT1133" s="259" t="s">
        <v>565</v>
      </c>
      <c r="AU1133" s="259" t="s">
        <v>565</v>
      </c>
      <c r="AV1133" s="259" t="s">
        <v>565</v>
      </c>
      <c r="AW1133" s="259" t="s">
        <v>565</v>
      </c>
      <c r="AX1133" s="259" t="s">
        <v>565</v>
      </c>
      <c r="AY1133" s="259" t="s">
        <v>565</v>
      </c>
      <c r="AZ1133" s="259" t="s">
        <v>565</v>
      </c>
      <c r="BA1133" s="259" t="s">
        <v>565</v>
      </c>
    </row>
    <row r="1134" spans="4:53">
      <c r="D1134" s="259" t="s">
        <v>565</v>
      </c>
      <c r="E1134" s="259" t="s">
        <v>565</v>
      </c>
      <c r="F1134" s="259" t="s">
        <v>565</v>
      </c>
      <c r="G1134" s="259" t="s">
        <v>565</v>
      </c>
      <c r="H1134" s="259" t="s">
        <v>565</v>
      </c>
      <c r="I1134" s="259" t="s">
        <v>565</v>
      </c>
      <c r="J1134" s="259" t="s">
        <v>565</v>
      </c>
      <c r="K1134" s="259" t="s">
        <v>565</v>
      </c>
      <c r="L1134" s="259" t="s">
        <v>565</v>
      </c>
      <c r="M1134" s="259" t="s">
        <v>565</v>
      </c>
      <c r="N1134" s="259" t="s">
        <v>565</v>
      </c>
      <c r="O1134" s="259" t="s">
        <v>565</v>
      </c>
      <c r="P1134" s="259" t="s">
        <v>565</v>
      </c>
      <c r="Q1134" s="259" t="s">
        <v>565</v>
      </c>
      <c r="R1134" s="259" t="s">
        <v>565</v>
      </c>
      <c r="S1134" s="259" t="s">
        <v>565</v>
      </c>
      <c r="T1134" s="259" t="s">
        <v>565</v>
      </c>
      <c r="U1134" s="259" t="s">
        <v>565</v>
      </c>
      <c r="V1134" s="260" t="s">
        <v>565</v>
      </c>
      <c r="W1134" s="260" t="s">
        <v>565</v>
      </c>
      <c r="X1134" s="259" t="s">
        <v>565</v>
      </c>
      <c r="Y1134" s="259" t="s">
        <v>565</v>
      </c>
      <c r="Z1134" s="259" t="s">
        <v>565</v>
      </c>
      <c r="AA1134" s="259" t="s">
        <v>565</v>
      </c>
      <c r="AB1134" s="259" t="s">
        <v>565</v>
      </c>
      <c r="AC1134" s="259" t="s">
        <v>565</v>
      </c>
      <c r="AD1134" s="259" t="s">
        <v>565</v>
      </c>
      <c r="AE1134" s="259" t="s">
        <v>565</v>
      </c>
      <c r="AF1134" s="259" t="s">
        <v>565</v>
      </c>
      <c r="AG1134" s="259" t="s">
        <v>565</v>
      </c>
      <c r="AH1134" s="259" t="s">
        <v>565</v>
      </c>
      <c r="AI1134" s="259" t="s">
        <v>565</v>
      </c>
      <c r="AJ1134" s="259" t="s">
        <v>565</v>
      </c>
      <c r="AK1134" s="259" t="s">
        <v>565</v>
      </c>
      <c r="AL1134" s="259" t="s">
        <v>565</v>
      </c>
      <c r="AM1134" s="259" t="s">
        <v>565</v>
      </c>
      <c r="AN1134" s="259" t="s">
        <v>565</v>
      </c>
      <c r="AO1134" s="259" t="s">
        <v>565</v>
      </c>
      <c r="AP1134" s="259" t="s">
        <v>565</v>
      </c>
      <c r="AQ1134" s="259" t="s">
        <v>565</v>
      </c>
      <c r="AR1134" s="259" t="s">
        <v>565</v>
      </c>
      <c r="AS1134" s="259" t="s">
        <v>565</v>
      </c>
      <c r="AT1134" s="259" t="s">
        <v>565</v>
      </c>
      <c r="AU1134" s="259" t="s">
        <v>565</v>
      </c>
      <c r="AV1134" s="259" t="s">
        <v>565</v>
      </c>
      <c r="AW1134" s="259" t="s">
        <v>565</v>
      </c>
      <c r="AX1134" s="259" t="s">
        <v>565</v>
      </c>
      <c r="AY1134" s="259" t="s">
        <v>565</v>
      </c>
      <c r="AZ1134" s="259" t="s">
        <v>565</v>
      </c>
      <c r="BA1134" s="259" t="s">
        <v>565</v>
      </c>
    </row>
    <row r="1135" spans="4:53">
      <c r="D1135" s="259" t="s">
        <v>565</v>
      </c>
      <c r="E1135" s="259" t="s">
        <v>565</v>
      </c>
      <c r="F1135" s="259" t="s">
        <v>565</v>
      </c>
      <c r="G1135" s="259" t="s">
        <v>565</v>
      </c>
      <c r="H1135" s="259" t="s">
        <v>565</v>
      </c>
      <c r="I1135" s="259" t="s">
        <v>565</v>
      </c>
      <c r="J1135" s="259" t="s">
        <v>565</v>
      </c>
      <c r="K1135" s="259" t="s">
        <v>565</v>
      </c>
      <c r="L1135" s="259" t="s">
        <v>565</v>
      </c>
      <c r="M1135" s="259" t="s">
        <v>565</v>
      </c>
      <c r="N1135" s="259" t="s">
        <v>565</v>
      </c>
      <c r="O1135" s="259" t="s">
        <v>565</v>
      </c>
      <c r="P1135" s="259" t="s">
        <v>565</v>
      </c>
      <c r="Q1135" s="259" t="s">
        <v>565</v>
      </c>
      <c r="R1135" s="259" t="s">
        <v>565</v>
      </c>
      <c r="S1135" s="259" t="s">
        <v>565</v>
      </c>
      <c r="T1135" s="259" t="s">
        <v>565</v>
      </c>
      <c r="U1135" s="259" t="s">
        <v>565</v>
      </c>
      <c r="V1135" s="260" t="s">
        <v>565</v>
      </c>
      <c r="W1135" s="260" t="s">
        <v>565</v>
      </c>
      <c r="X1135" s="259" t="s">
        <v>565</v>
      </c>
      <c r="Y1135" s="259" t="s">
        <v>565</v>
      </c>
      <c r="Z1135" s="259" t="s">
        <v>565</v>
      </c>
      <c r="AA1135" s="259" t="s">
        <v>565</v>
      </c>
      <c r="AB1135" s="259" t="s">
        <v>565</v>
      </c>
      <c r="AC1135" s="259" t="s">
        <v>565</v>
      </c>
      <c r="AD1135" s="259" t="s">
        <v>565</v>
      </c>
      <c r="AE1135" s="259" t="s">
        <v>565</v>
      </c>
      <c r="AF1135" s="259" t="s">
        <v>565</v>
      </c>
      <c r="AG1135" s="259" t="s">
        <v>565</v>
      </c>
      <c r="AH1135" s="259" t="s">
        <v>565</v>
      </c>
      <c r="AI1135" s="259" t="s">
        <v>565</v>
      </c>
      <c r="AJ1135" s="259" t="s">
        <v>565</v>
      </c>
      <c r="AK1135" s="259" t="s">
        <v>565</v>
      </c>
      <c r="AL1135" s="259" t="s">
        <v>565</v>
      </c>
      <c r="AM1135" s="259" t="s">
        <v>565</v>
      </c>
      <c r="AN1135" s="259" t="s">
        <v>565</v>
      </c>
      <c r="AO1135" s="259" t="s">
        <v>565</v>
      </c>
      <c r="AP1135" s="259" t="s">
        <v>565</v>
      </c>
      <c r="AQ1135" s="259" t="s">
        <v>565</v>
      </c>
      <c r="AR1135" s="259" t="s">
        <v>565</v>
      </c>
      <c r="AS1135" s="259" t="s">
        <v>565</v>
      </c>
      <c r="AT1135" s="259" t="s">
        <v>565</v>
      </c>
      <c r="AU1135" s="259" t="s">
        <v>565</v>
      </c>
      <c r="AV1135" s="259" t="s">
        <v>565</v>
      </c>
      <c r="AW1135" s="259" t="s">
        <v>565</v>
      </c>
      <c r="AX1135" s="259" t="s">
        <v>565</v>
      </c>
      <c r="AY1135" s="259" t="s">
        <v>565</v>
      </c>
      <c r="AZ1135" s="259" t="s">
        <v>565</v>
      </c>
      <c r="BA1135" s="259" t="s">
        <v>565</v>
      </c>
    </row>
    <row r="1136" spans="4:53">
      <c r="D1136" s="259" t="s">
        <v>565</v>
      </c>
      <c r="E1136" s="259" t="s">
        <v>565</v>
      </c>
      <c r="F1136" s="259" t="s">
        <v>565</v>
      </c>
      <c r="G1136" s="259" t="s">
        <v>565</v>
      </c>
      <c r="H1136" s="259" t="s">
        <v>565</v>
      </c>
      <c r="I1136" s="259" t="s">
        <v>565</v>
      </c>
      <c r="J1136" s="259" t="s">
        <v>565</v>
      </c>
      <c r="K1136" s="259" t="s">
        <v>565</v>
      </c>
      <c r="L1136" s="259" t="s">
        <v>565</v>
      </c>
      <c r="M1136" s="259" t="s">
        <v>565</v>
      </c>
      <c r="N1136" s="259" t="s">
        <v>565</v>
      </c>
      <c r="O1136" s="259" t="s">
        <v>565</v>
      </c>
      <c r="P1136" s="259" t="s">
        <v>565</v>
      </c>
      <c r="Q1136" s="259" t="s">
        <v>565</v>
      </c>
      <c r="R1136" s="259" t="s">
        <v>565</v>
      </c>
      <c r="S1136" s="259" t="s">
        <v>565</v>
      </c>
      <c r="T1136" s="259" t="s">
        <v>565</v>
      </c>
      <c r="U1136" s="259" t="s">
        <v>565</v>
      </c>
      <c r="V1136" s="260" t="s">
        <v>565</v>
      </c>
      <c r="W1136" s="260" t="s">
        <v>565</v>
      </c>
      <c r="X1136" s="259" t="s">
        <v>565</v>
      </c>
      <c r="Y1136" s="259" t="s">
        <v>565</v>
      </c>
      <c r="Z1136" s="259" t="s">
        <v>565</v>
      </c>
      <c r="AA1136" s="259" t="s">
        <v>565</v>
      </c>
      <c r="AB1136" s="259" t="s">
        <v>565</v>
      </c>
      <c r="AC1136" s="259" t="s">
        <v>565</v>
      </c>
      <c r="AD1136" s="259" t="s">
        <v>565</v>
      </c>
      <c r="AE1136" s="259" t="s">
        <v>565</v>
      </c>
      <c r="AF1136" s="259" t="s">
        <v>565</v>
      </c>
      <c r="AG1136" s="259" t="s">
        <v>565</v>
      </c>
      <c r="AH1136" s="259" t="s">
        <v>565</v>
      </c>
      <c r="AI1136" s="259" t="s">
        <v>565</v>
      </c>
      <c r="AJ1136" s="259" t="s">
        <v>565</v>
      </c>
      <c r="AK1136" s="259" t="s">
        <v>565</v>
      </c>
      <c r="AL1136" s="259" t="s">
        <v>565</v>
      </c>
      <c r="AM1136" s="259" t="s">
        <v>565</v>
      </c>
      <c r="AN1136" s="259" t="s">
        <v>565</v>
      </c>
      <c r="AO1136" s="259" t="s">
        <v>565</v>
      </c>
      <c r="AP1136" s="259" t="s">
        <v>565</v>
      </c>
      <c r="AQ1136" s="259" t="s">
        <v>565</v>
      </c>
      <c r="AR1136" s="259" t="s">
        <v>565</v>
      </c>
      <c r="AS1136" s="259" t="s">
        <v>565</v>
      </c>
      <c r="AT1136" s="259" t="s">
        <v>565</v>
      </c>
      <c r="AU1136" s="259" t="s">
        <v>565</v>
      </c>
      <c r="AV1136" s="259" t="s">
        <v>565</v>
      </c>
      <c r="AW1136" s="259" t="s">
        <v>565</v>
      </c>
      <c r="AX1136" s="259" t="s">
        <v>565</v>
      </c>
      <c r="AY1136" s="259" t="s">
        <v>565</v>
      </c>
      <c r="AZ1136" s="259" t="s">
        <v>565</v>
      </c>
      <c r="BA1136" s="259" t="s">
        <v>565</v>
      </c>
    </row>
    <row r="1137" spans="4:53">
      <c r="D1137" s="259" t="s">
        <v>565</v>
      </c>
      <c r="E1137" s="259" t="s">
        <v>565</v>
      </c>
      <c r="F1137" s="259" t="s">
        <v>565</v>
      </c>
      <c r="G1137" s="259" t="s">
        <v>565</v>
      </c>
      <c r="H1137" s="259" t="s">
        <v>565</v>
      </c>
      <c r="I1137" s="259" t="s">
        <v>565</v>
      </c>
      <c r="J1137" s="259" t="s">
        <v>565</v>
      </c>
      <c r="K1137" s="259" t="s">
        <v>565</v>
      </c>
      <c r="L1137" s="259" t="s">
        <v>565</v>
      </c>
      <c r="M1137" s="259" t="s">
        <v>565</v>
      </c>
      <c r="N1137" s="259" t="s">
        <v>565</v>
      </c>
      <c r="O1137" s="259" t="s">
        <v>565</v>
      </c>
      <c r="P1137" s="259" t="s">
        <v>565</v>
      </c>
      <c r="Q1137" s="259" t="s">
        <v>565</v>
      </c>
      <c r="R1137" s="259" t="s">
        <v>565</v>
      </c>
      <c r="S1137" s="259" t="s">
        <v>565</v>
      </c>
      <c r="T1137" s="259" t="s">
        <v>565</v>
      </c>
      <c r="U1137" s="259" t="s">
        <v>565</v>
      </c>
      <c r="V1137" s="260" t="s">
        <v>565</v>
      </c>
      <c r="W1137" s="260" t="s">
        <v>565</v>
      </c>
      <c r="X1137" s="259" t="s">
        <v>565</v>
      </c>
      <c r="Y1137" s="259" t="s">
        <v>565</v>
      </c>
      <c r="Z1137" s="259" t="s">
        <v>565</v>
      </c>
      <c r="AA1137" s="259" t="s">
        <v>565</v>
      </c>
      <c r="AB1137" s="259" t="s">
        <v>565</v>
      </c>
      <c r="AC1137" s="259" t="s">
        <v>565</v>
      </c>
      <c r="AD1137" s="259" t="s">
        <v>565</v>
      </c>
      <c r="AE1137" s="259" t="s">
        <v>565</v>
      </c>
      <c r="AF1137" s="259" t="s">
        <v>565</v>
      </c>
      <c r="AG1137" s="259" t="s">
        <v>565</v>
      </c>
      <c r="AH1137" s="259" t="s">
        <v>565</v>
      </c>
      <c r="AI1137" s="259" t="s">
        <v>565</v>
      </c>
      <c r="AJ1137" s="259" t="s">
        <v>565</v>
      </c>
      <c r="AK1137" s="259" t="s">
        <v>565</v>
      </c>
      <c r="AL1137" s="259" t="s">
        <v>565</v>
      </c>
      <c r="AM1137" s="259" t="s">
        <v>565</v>
      </c>
      <c r="AN1137" s="259" t="s">
        <v>565</v>
      </c>
      <c r="AO1137" s="259" t="s">
        <v>565</v>
      </c>
      <c r="AP1137" s="259" t="s">
        <v>565</v>
      </c>
      <c r="AQ1137" s="259" t="s">
        <v>565</v>
      </c>
      <c r="AR1137" s="259" t="s">
        <v>565</v>
      </c>
      <c r="AS1137" s="259" t="s">
        <v>565</v>
      </c>
      <c r="AT1137" s="259" t="s">
        <v>565</v>
      </c>
      <c r="AU1137" s="259" t="s">
        <v>565</v>
      </c>
      <c r="AV1137" s="259" t="s">
        <v>565</v>
      </c>
      <c r="AW1137" s="259" t="s">
        <v>565</v>
      </c>
      <c r="AX1137" s="259" t="s">
        <v>565</v>
      </c>
      <c r="AY1137" s="259" t="s">
        <v>565</v>
      </c>
      <c r="AZ1137" s="259" t="s">
        <v>565</v>
      </c>
      <c r="BA1137" s="259" t="s">
        <v>565</v>
      </c>
    </row>
    <row r="1138" spans="4:53">
      <c r="D1138" s="259" t="s">
        <v>565</v>
      </c>
      <c r="E1138" s="259" t="s">
        <v>565</v>
      </c>
      <c r="F1138" s="259" t="s">
        <v>565</v>
      </c>
      <c r="G1138" s="259" t="s">
        <v>565</v>
      </c>
      <c r="H1138" s="259" t="s">
        <v>565</v>
      </c>
      <c r="I1138" s="259" t="s">
        <v>565</v>
      </c>
      <c r="J1138" s="259" t="s">
        <v>565</v>
      </c>
      <c r="K1138" s="259" t="s">
        <v>565</v>
      </c>
      <c r="L1138" s="259" t="s">
        <v>565</v>
      </c>
      <c r="M1138" s="259" t="s">
        <v>565</v>
      </c>
      <c r="N1138" s="259" t="s">
        <v>565</v>
      </c>
      <c r="O1138" s="259" t="s">
        <v>565</v>
      </c>
      <c r="P1138" s="259" t="s">
        <v>565</v>
      </c>
      <c r="Q1138" s="259" t="s">
        <v>565</v>
      </c>
      <c r="R1138" s="259" t="s">
        <v>565</v>
      </c>
      <c r="S1138" s="259" t="s">
        <v>565</v>
      </c>
      <c r="T1138" s="259" t="s">
        <v>565</v>
      </c>
      <c r="U1138" s="259" t="s">
        <v>565</v>
      </c>
      <c r="V1138" s="260" t="s">
        <v>565</v>
      </c>
      <c r="W1138" s="260" t="s">
        <v>565</v>
      </c>
      <c r="X1138" s="259" t="s">
        <v>565</v>
      </c>
      <c r="Y1138" s="259" t="s">
        <v>565</v>
      </c>
      <c r="Z1138" s="259" t="s">
        <v>565</v>
      </c>
      <c r="AA1138" s="259" t="s">
        <v>565</v>
      </c>
      <c r="AB1138" s="259" t="s">
        <v>565</v>
      </c>
      <c r="AC1138" s="259" t="s">
        <v>565</v>
      </c>
      <c r="AD1138" s="259" t="s">
        <v>565</v>
      </c>
      <c r="AE1138" s="259" t="s">
        <v>565</v>
      </c>
      <c r="AF1138" s="259" t="s">
        <v>565</v>
      </c>
      <c r="AG1138" s="259" t="s">
        <v>565</v>
      </c>
      <c r="AH1138" s="259" t="s">
        <v>565</v>
      </c>
      <c r="AI1138" s="259" t="s">
        <v>565</v>
      </c>
      <c r="AJ1138" s="259" t="s">
        <v>565</v>
      </c>
      <c r="AK1138" s="259" t="s">
        <v>565</v>
      </c>
      <c r="AL1138" s="259" t="s">
        <v>565</v>
      </c>
      <c r="AM1138" s="259" t="s">
        <v>565</v>
      </c>
      <c r="AN1138" s="259" t="s">
        <v>565</v>
      </c>
      <c r="AO1138" s="259" t="s">
        <v>565</v>
      </c>
      <c r="AP1138" s="259" t="s">
        <v>565</v>
      </c>
      <c r="AQ1138" s="259" t="s">
        <v>565</v>
      </c>
      <c r="AR1138" s="259" t="s">
        <v>565</v>
      </c>
      <c r="AS1138" s="259" t="s">
        <v>565</v>
      </c>
      <c r="AT1138" s="259" t="s">
        <v>565</v>
      </c>
      <c r="AU1138" s="259" t="s">
        <v>565</v>
      </c>
      <c r="AV1138" s="259" t="s">
        <v>565</v>
      </c>
      <c r="AW1138" s="259" t="s">
        <v>565</v>
      </c>
      <c r="AX1138" s="259" t="s">
        <v>565</v>
      </c>
      <c r="AY1138" s="259" t="s">
        <v>565</v>
      </c>
      <c r="AZ1138" s="259" t="s">
        <v>565</v>
      </c>
      <c r="BA1138" s="259" t="s">
        <v>565</v>
      </c>
    </row>
    <row r="1139" spans="4:53">
      <c r="D1139" s="259" t="s">
        <v>565</v>
      </c>
      <c r="E1139" s="259" t="s">
        <v>565</v>
      </c>
      <c r="F1139" s="259" t="s">
        <v>565</v>
      </c>
      <c r="G1139" s="259" t="s">
        <v>565</v>
      </c>
      <c r="H1139" s="259" t="s">
        <v>565</v>
      </c>
      <c r="I1139" s="259" t="s">
        <v>565</v>
      </c>
      <c r="J1139" s="259" t="s">
        <v>565</v>
      </c>
      <c r="K1139" s="259" t="s">
        <v>565</v>
      </c>
      <c r="L1139" s="259" t="s">
        <v>565</v>
      </c>
      <c r="M1139" s="259" t="s">
        <v>565</v>
      </c>
      <c r="N1139" s="259" t="s">
        <v>565</v>
      </c>
      <c r="O1139" s="259" t="s">
        <v>565</v>
      </c>
      <c r="P1139" s="259" t="s">
        <v>565</v>
      </c>
      <c r="Q1139" s="259" t="s">
        <v>565</v>
      </c>
      <c r="R1139" s="259" t="s">
        <v>565</v>
      </c>
      <c r="S1139" s="259" t="s">
        <v>565</v>
      </c>
      <c r="T1139" s="259" t="s">
        <v>565</v>
      </c>
      <c r="U1139" s="259" t="s">
        <v>565</v>
      </c>
      <c r="V1139" s="260" t="s">
        <v>565</v>
      </c>
      <c r="W1139" s="260" t="s">
        <v>565</v>
      </c>
      <c r="X1139" s="259" t="s">
        <v>565</v>
      </c>
      <c r="Y1139" s="259" t="s">
        <v>565</v>
      </c>
      <c r="Z1139" s="259" t="s">
        <v>565</v>
      </c>
      <c r="AA1139" s="259" t="s">
        <v>565</v>
      </c>
      <c r="AB1139" s="259" t="s">
        <v>565</v>
      </c>
      <c r="AC1139" s="259" t="s">
        <v>565</v>
      </c>
      <c r="AD1139" s="259" t="s">
        <v>565</v>
      </c>
      <c r="AE1139" s="259" t="s">
        <v>565</v>
      </c>
      <c r="AF1139" s="259" t="s">
        <v>565</v>
      </c>
      <c r="AG1139" s="259" t="s">
        <v>565</v>
      </c>
      <c r="AH1139" s="259" t="s">
        <v>565</v>
      </c>
      <c r="AI1139" s="259" t="s">
        <v>565</v>
      </c>
      <c r="AJ1139" s="259" t="s">
        <v>565</v>
      </c>
      <c r="AK1139" s="259" t="s">
        <v>565</v>
      </c>
      <c r="AL1139" s="259" t="s">
        <v>565</v>
      </c>
      <c r="AM1139" s="259" t="s">
        <v>565</v>
      </c>
      <c r="AN1139" s="259" t="s">
        <v>565</v>
      </c>
      <c r="AO1139" s="259" t="s">
        <v>565</v>
      </c>
      <c r="AP1139" s="259" t="s">
        <v>565</v>
      </c>
      <c r="AQ1139" s="259" t="s">
        <v>565</v>
      </c>
      <c r="AR1139" s="259" t="s">
        <v>565</v>
      </c>
      <c r="AS1139" s="259" t="s">
        <v>565</v>
      </c>
      <c r="AT1139" s="259" t="s">
        <v>565</v>
      </c>
      <c r="AU1139" s="259" t="s">
        <v>565</v>
      </c>
      <c r="AV1139" s="259" t="s">
        <v>565</v>
      </c>
      <c r="AW1139" s="259" t="s">
        <v>565</v>
      </c>
      <c r="AX1139" s="259" t="s">
        <v>565</v>
      </c>
      <c r="AY1139" s="259" t="s">
        <v>565</v>
      </c>
      <c r="AZ1139" s="259" t="s">
        <v>565</v>
      </c>
      <c r="BA1139" s="259" t="s">
        <v>565</v>
      </c>
    </row>
    <row r="1140" spans="4:53">
      <c r="D1140" s="259" t="s">
        <v>565</v>
      </c>
      <c r="E1140" s="259" t="s">
        <v>565</v>
      </c>
      <c r="F1140" s="259" t="s">
        <v>565</v>
      </c>
      <c r="G1140" s="259" t="s">
        <v>565</v>
      </c>
      <c r="H1140" s="259" t="s">
        <v>565</v>
      </c>
      <c r="I1140" s="259" t="s">
        <v>565</v>
      </c>
      <c r="J1140" s="259" t="s">
        <v>565</v>
      </c>
      <c r="K1140" s="259" t="s">
        <v>565</v>
      </c>
      <c r="L1140" s="259" t="s">
        <v>565</v>
      </c>
      <c r="M1140" s="259" t="s">
        <v>565</v>
      </c>
      <c r="N1140" s="259" t="s">
        <v>565</v>
      </c>
      <c r="O1140" s="259" t="s">
        <v>565</v>
      </c>
      <c r="P1140" s="259" t="s">
        <v>565</v>
      </c>
      <c r="Q1140" s="259" t="s">
        <v>565</v>
      </c>
      <c r="R1140" s="259" t="s">
        <v>565</v>
      </c>
      <c r="S1140" s="259" t="s">
        <v>565</v>
      </c>
      <c r="T1140" s="259" t="s">
        <v>565</v>
      </c>
      <c r="U1140" s="259" t="s">
        <v>565</v>
      </c>
      <c r="V1140" s="260" t="s">
        <v>565</v>
      </c>
      <c r="W1140" s="260" t="s">
        <v>565</v>
      </c>
      <c r="X1140" s="259" t="s">
        <v>565</v>
      </c>
      <c r="Y1140" s="259" t="s">
        <v>565</v>
      </c>
      <c r="Z1140" s="259" t="s">
        <v>565</v>
      </c>
      <c r="AA1140" s="259" t="s">
        <v>565</v>
      </c>
      <c r="AB1140" s="259" t="s">
        <v>565</v>
      </c>
      <c r="AC1140" s="259" t="s">
        <v>565</v>
      </c>
      <c r="AD1140" s="259" t="s">
        <v>565</v>
      </c>
      <c r="AE1140" s="259" t="s">
        <v>565</v>
      </c>
      <c r="AF1140" s="259" t="s">
        <v>565</v>
      </c>
      <c r="AG1140" s="259" t="s">
        <v>565</v>
      </c>
      <c r="AH1140" s="259" t="s">
        <v>565</v>
      </c>
      <c r="AI1140" s="259" t="s">
        <v>565</v>
      </c>
      <c r="AJ1140" s="259" t="s">
        <v>565</v>
      </c>
      <c r="AK1140" s="259" t="s">
        <v>565</v>
      </c>
      <c r="AL1140" s="259" t="s">
        <v>565</v>
      </c>
      <c r="AM1140" s="259" t="s">
        <v>565</v>
      </c>
      <c r="AN1140" s="259" t="s">
        <v>565</v>
      </c>
      <c r="AO1140" s="259" t="s">
        <v>565</v>
      </c>
      <c r="AP1140" s="259" t="s">
        <v>565</v>
      </c>
      <c r="AQ1140" s="259" t="s">
        <v>565</v>
      </c>
      <c r="AR1140" s="259" t="s">
        <v>565</v>
      </c>
      <c r="AS1140" s="259" t="s">
        <v>565</v>
      </c>
      <c r="AT1140" s="259" t="s">
        <v>565</v>
      </c>
      <c r="AU1140" s="259" t="s">
        <v>565</v>
      </c>
      <c r="AV1140" s="259" t="s">
        <v>565</v>
      </c>
      <c r="AW1140" s="259" t="s">
        <v>565</v>
      </c>
      <c r="AX1140" s="259" t="s">
        <v>565</v>
      </c>
      <c r="AY1140" s="259" t="s">
        <v>565</v>
      </c>
      <c r="AZ1140" s="259" t="s">
        <v>565</v>
      </c>
      <c r="BA1140" s="259" t="s">
        <v>565</v>
      </c>
    </row>
    <row r="1141" spans="4:53">
      <c r="D1141" s="259" t="s">
        <v>565</v>
      </c>
      <c r="E1141" s="259" t="s">
        <v>565</v>
      </c>
      <c r="F1141" s="259" t="s">
        <v>565</v>
      </c>
      <c r="G1141" s="259" t="s">
        <v>565</v>
      </c>
      <c r="H1141" s="259" t="s">
        <v>565</v>
      </c>
      <c r="I1141" s="259" t="s">
        <v>565</v>
      </c>
      <c r="J1141" s="259" t="s">
        <v>565</v>
      </c>
      <c r="K1141" s="259" t="s">
        <v>565</v>
      </c>
      <c r="L1141" s="259" t="s">
        <v>565</v>
      </c>
      <c r="M1141" s="259" t="s">
        <v>565</v>
      </c>
      <c r="N1141" s="259" t="s">
        <v>565</v>
      </c>
      <c r="O1141" s="259" t="s">
        <v>565</v>
      </c>
      <c r="P1141" s="259" t="s">
        <v>565</v>
      </c>
      <c r="Q1141" s="259" t="s">
        <v>565</v>
      </c>
      <c r="R1141" s="259" t="s">
        <v>565</v>
      </c>
      <c r="S1141" s="259" t="s">
        <v>565</v>
      </c>
      <c r="T1141" s="259" t="s">
        <v>565</v>
      </c>
      <c r="U1141" s="259" t="s">
        <v>565</v>
      </c>
      <c r="V1141" s="260" t="s">
        <v>565</v>
      </c>
      <c r="W1141" s="260" t="s">
        <v>565</v>
      </c>
      <c r="X1141" s="259" t="s">
        <v>565</v>
      </c>
      <c r="Y1141" s="259" t="s">
        <v>565</v>
      </c>
      <c r="Z1141" s="259" t="s">
        <v>565</v>
      </c>
      <c r="AA1141" s="259" t="s">
        <v>565</v>
      </c>
      <c r="AB1141" s="259" t="s">
        <v>565</v>
      </c>
      <c r="AC1141" s="259" t="s">
        <v>565</v>
      </c>
      <c r="AD1141" s="259" t="s">
        <v>565</v>
      </c>
      <c r="AE1141" s="259" t="s">
        <v>565</v>
      </c>
      <c r="AF1141" s="259" t="s">
        <v>565</v>
      </c>
      <c r="AG1141" s="259" t="s">
        <v>565</v>
      </c>
      <c r="AH1141" s="259" t="s">
        <v>565</v>
      </c>
      <c r="AI1141" s="259" t="s">
        <v>565</v>
      </c>
      <c r="AJ1141" s="259" t="s">
        <v>565</v>
      </c>
      <c r="AK1141" s="259" t="s">
        <v>565</v>
      </c>
      <c r="AL1141" s="259" t="s">
        <v>565</v>
      </c>
      <c r="AM1141" s="259" t="s">
        <v>565</v>
      </c>
      <c r="AN1141" s="259" t="s">
        <v>565</v>
      </c>
      <c r="AO1141" s="259" t="s">
        <v>565</v>
      </c>
      <c r="AP1141" s="259" t="s">
        <v>565</v>
      </c>
      <c r="AQ1141" s="259" t="s">
        <v>565</v>
      </c>
      <c r="AR1141" s="259" t="s">
        <v>565</v>
      </c>
      <c r="AS1141" s="259" t="s">
        <v>565</v>
      </c>
      <c r="AT1141" s="259" t="s">
        <v>565</v>
      </c>
      <c r="AU1141" s="259" t="s">
        <v>565</v>
      </c>
      <c r="AV1141" s="259" t="s">
        <v>565</v>
      </c>
      <c r="AW1141" s="259" t="s">
        <v>565</v>
      </c>
      <c r="AX1141" s="259" t="s">
        <v>565</v>
      </c>
      <c r="AY1141" s="259" t="s">
        <v>565</v>
      </c>
      <c r="AZ1141" s="259" t="s">
        <v>565</v>
      </c>
      <c r="BA1141" s="259" t="s">
        <v>565</v>
      </c>
    </row>
    <row r="1142" spans="4:53">
      <c r="D1142" s="259" t="s">
        <v>565</v>
      </c>
      <c r="E1142" s="259" t="s">
        <v>565</v>
      </c>
      <c r="F1142" s="259" t="s">
        <v>565</v>
      </c>
      <c r="G1142" s="259" t="s">
        <v>565</v>
      </c>
      <c r="H1142" s="259" t="s">
        <v>565</v>
      </c>
      <c r="I1142" s="259" t="s">
        <v>565</v>
      </c>
      <c r="J1142" s="259" t="s">
        <v>565</v>
      </c>
      <c r="K1142" s="259" t="s">
        <v>565</v>
      </c>
      <c r="L1142" s="259" t="s">
        <v>565</v>
      </c>
      <c r="M1142" s="259" t="s">
        <v>565</v>
      </c>
      <c r="N1142" s="259" t="s">
        <v>565</v>
      </c>
      <c r="O1142" s="259" t="s">
        <v>565</v>
      </c>
      <c r="P1142" s="259" t="s">
        <v>565</v>
      </c>
      <c r="Q1142" s="259" t="s">
        <v>565</v>
      </c>
      <c r="R1142" s="259" t="s">
        <v>565</v>
      </c>
      <c r="S1142" s="259" t="s">
        <v>565</v>
      </c>
      <c r="T1142" s="259" t="s">
        <v>565</v>
      </c>
      <c r="U1142" s="259" t="s">
        <v>565</v>
      </c>
      <c r="V1142" s="260" t="s">
        <v>565</v>
      </c>
      <c r="W1142" s="260" t="s">
        <v>565</v>
      </c>
      <c r="X1142" s="259" t="s">
        <v>565</v>
      </c>
      <c r="Y1142" s="259" t="s">
        <v>565</v>
      </c>
      <c r="Z1142" s="259" t="s">
        <v>565</v>
      </c>
      <c r="AA1142" s="259" t="s">
        <v>565</v>
      </c>
      <c r="AB1142" s="259" t="s">
        <v>565</v>
      </c>
      <c r="AC1142" s="259" t="s">
        <v>565</v>
      </c>
      <c r="AD1142" s="259" t="s">
        <v>565</v>
      </c>
      <c r="AE1142" s="259" t="s">
        <v>565</v>
      </c>
      <c r="AF1142" s="259" t="s">
        <v>565</v>
      </c>
      <c r="AG1142" s="259" t="s">
        <v>565</v>
      </c>
      <c r="AH1142" s="259" t="s">
        <v>565</v>
      </c>
      <c r="AI1142" s="259" t="s">
        <v>565</v>
      </c>
      <c r="AJ1142" s="259" t="s">
        <v>565</v>
      </c>
      <c r="AK1142" s="259" t="s">
        <v>565</v>
      </c>
      <c r="AL1142" s="259" t="s">
        <v>565</v>
      </c>
      <c r="AM1142" s="259" t="s">
        <v>565</v>
      </c>
      <c r="AN1142" s="259" t="s">
        <v>565</v>
      </c>
      <c r="AO1142" s="259" t="s">
        <v>565</v>
      </c>
      <c r="AP1142" s="259" t="s">
        <v>565</v>
      </c>
      <c r="AQ1142" s="259" t="s">
        <v>565</v>
      </c>
      <c r="AR1142" s="259" t="s">
        <v>565</v>
      </c>
      <c r="AS1142" s="259" t="s">
        <v>565</v>
      </c>
      <c r="AT1142" s="259" t="s">
        <v>565</v>
      </c>
      <c r="AU1142" s="259" t="s">
        <v>565</v>
      </c>
      <c r="AV1142" s="259" t="s">
        <v>565</v>
      </c>
      <c r="AW1142" s="259" t="s">
        <v>565</v>
      </c>
      <c r="AX1142" s="259" t="s">
        <v>565</v>
      </c>
      <c r="AY1142" s="259" t="s">
        <v>565</v>
      </c>
      <c r="AZ1142" s="259" t="s">
        <v>565</v>
      </c>
      <c r="BA1142" s="259" t="s">
        <v>565</v>
      </c>
    </row>
    <row r="1143" spans="4:53">
      <c r="D1143" s="259" t="s">
        <v>565</v>
      </c>
      <c r="E1143" s="259" t="s">
        <v>565</v>
      </c>
      <c r="F1143" s="259" t="s">
        <v>565</v>
      </c>
      <c r="G1143" s="259" t="s">
        <v>565</v>
      </c>
      <c r="H1143" s="259" t="s">
        <v>565</v>
      </c>
      <c r="I1143" s="259" t="s">
        <v>565</v>
      </c>
      <c r="J1143" s="259" t="s">
        <v>565</v>
      </c>
      <c r="K1143" s="259" t="s">
        <v>565</v>
      </c>
      <c r="L1143" s="259" t="s">
        <v>565</v>
      </c>
      <c r="M1143" s="259" t="s">
        <v>565</v>
      </c>
      <c r="N1143" s="259" t="s">
        <v>565</v>
      </c>
      <c r="O1143" s="259" t="s">
        <v>565</v>
      </c>
      <c r="P1143" s="259" t="s">
        <v>565</v>
      </c>
      <c r="Q1143" s="259" t="s">
        <v>565</v>
      </c>
      <c r="R1143" s="259" t="s">
        <v>565</v>
      </c>
      <c r="S1143" s="259" t="s">
        <v>565</v>
      </c>
      <c r="T1143" s="259" t="s">
        <v>565</v>
      </c>
      <c r="U1143" s="259" t="s">
        <v>565</v>
      </c>
      <c r="V1143" s="260" t="s">
        <v>565</v>
      </c>
      <c r="W1143" s="260" t="s">
        <v>565</v>
      </c>
      <c r="X1143" s="259" t="s">
        <v>565</v>
      </c>
      <c r="Y1143" s="259" t="s">
        <v>565</v>
      </c>
      <c r="Z1143" s="259" t="s">
        <v>565</v>
      </c>
      <c r="AA1143" s="259" t="s">
        <v>565</v>
      </c>
      <c r="AB1143" s="259" t="s">
        <v>565</v>
      </c>
      <c r="AC1143" s="259" t="s">
        <v>565</v>
      </c>
      <c r="AD1143" s="259" t="s">
        <v>565</v>
      </c>
      <c r="AE1143" s="259" t="s">
        <v>565</v>
      </c>
      <c r="AF1143" s="259" t="s">
        <v>565</v>
      </c>
      <c r="AG1143" s="259" t="s">
        <v>565</v>
      </c>
      <c r="AH1143" s="259" t="s">
        <v>565</v>
      </c>
      <c r="AI1143" s="259" t="s">
        <v>565</v>
      </c>
      <c r="AJ1143" s="259" t="s">
        <v>565</v>
      </c>
      <c r="AK1143" s="259" t="s">
        <v>565</v>
      </c>
      <c r="AL1143" s="259" t="s">
        <v>565</v>
      </c>
      <c r="AM1143" s="259" t="s">
        <v>565</v>
      </c>
      <c r="AN1143" s="259" t="s">
        <v>565</v>
      </c>
      <c r="AO1143" s="259" t="s">
        <v>565</v>
      </c>
      <c r="AP1143" s="259" t="s">
        <v>565</v>
      </c>
      <c r="AQ1143" s="259" t="s">
        <v>565</v>
      </c>
      <c r="AR1143" s="259" t="s">
        <v>565</v>
      </c>
      <c r="AS1143" s="259" t="s">
        <v>565</v>
      </c>
      <c r="AT1143" s="259" t="s">
        <v>565</v>
      </c>
      <c r="AU1143" s="259" t="s">
        <v>565</v>
      </c>
      <c r="AV1143" s="259" t="s">
        <v>565</v>
      </c>
      <c r="AW1143" s="259" t="s">
        <v>565</v>
      </c>
      <c r="AX1143" s="259" t="s">
        <v>565</v>
      </c>
      <c r="AY1143" s="259" t="s">
        <v>565</v>
      </c>
      <c r="AZ1143" s="259" t="s">
        <v>565</v>
      </c>
      <c r="BA1143" s="259" t="s">
        <v>565</v>
      </c>
    </row>
    <row r="1144" spans="4:53">
      <c r="D1144" s="259" t="s">
        <v>565</v>
      </c>
      <c r="E1144" s="259" t="s">
        <v>565</v>
      </c>
      <c r="F1144" s="259" t="s">
        <v>565</v>
      </c>
      <c r="G1144" s="259" t="s">
        <v>565</v>
      </c>
      <c r="H1144" s="259" t="s">
        <v>565</v>
      </c>
      <c r="I1144" s="259" t="s">
        <v>565</v>
      </c>
      <c r="J1144" s="259" t="s">
        <v>565</v>
      </c>
      <c r="K1144" s="259" t="s">
        <v>565</v>
      </c>
      <c r="L1144" s="259" t="s">
        <v>565</v>
      </c>
      <c r="M1144" s="259" t="s">
        <v>565</v>
      </c>
      <c r="N1144" s="259" t="s">
        <v>565</v>
      </c>
      <c r="O1144" s="259" t="s">
        <v>565</v>
      </c>
      <c r="P1144" s="259" t="s">
        <v>565</v>
      </c>
      <c r="Q1144" s="259" t="s">
        <v>565</v>
      </c>
      <c r="R1144" s="259" t="s">
        <v>565</v>
      </c>
      <c r="S1144" s="259" t="s">
        <v>565</v>
      </c>
      <c r="T1144" s="259" t="s">
        <v>565</v>
      </c>
      <c r="U1144" s="259" t="s">
        <v>565</v>
      </c>
      <c r="V1144" s="260" t="s">
        <v>565</v>
      </c>
      <c r="W1144" s="260" t="s">
        <v>565</v>
      </c>
      <c r="X1144" s="259" t="s">
        <v>565</v>
      </c>
      <c r="Y1144" s="259" t="s">
        <v>565</v>
      </c>
      <c r="Z1144" s="259" t="s">
        <v>565</v>
      </c>
      <c r="AA1144" s="259" t="s">
        <v>565</v>
      </c>
      <c r="AB1144" s="259" t="s">
        <v>565</v>
      </c>
      <c r="AC1144" s="259" t="s">
        <v>565</v>
      </c>
      <c r="AD1144" s="259" t="s">
        <v>565</v>
      </c>
      <c r="AE1144" s="259" t="s">
        <v>565</v>
      </c>
      <c r="AF1144" s="259" t="s">
        <v>565</v>
      </c>
      <c r="AG1144" s="259" t="s">
        <v>565</v>
      </c>
      <c r="AH1144" s="259" t="s">
        <v>565</v>
      </c>
      <c r="AI1144" s="259" t="s">
        <v>565</v>
      </c>
      <c r="AJ1144" s="259" t="s">
        <v>565</v>
      </c>
      <c r="AK1144" s="259" t="s">
        <v>565</v>
      </c>
      <c r="AL1144" s="259" t="s">
        <v>565</v>
      </c>
      <c r="AM1144" s="259" t="s">
        <v>565</v>
      </c>
      <c r="AN1144" s="259" t="s">
        <v>565</v>
      </c>
      <c r="AO1144" s="259" t="s">
        <v>565</v>
      </c>
      <c r="AP1144" s="259" t="s">
        <v>565</v>
      </c>
      <c r="AQ1144" s="259" t="s">
        <v>565</v>
      </c>
      <c r="AR1144" s="259" t="s">
        <v>565</v>
      </c>
      <c r="AS1144" s="259" t="s">
        <v>565</v>
      </c>
      <c r="AT1144" s="259" t="s">
        <v>565</v>
      </c>
      <c r="AU1144" s="259" t="s">
        <v>565</v>
      </c>
      <c r="AV1144" s="259" t="s">
        <v>565</v>
      </c>
      <c r="AW1144" s="259" t="s">
        <v>565</v>
      </c>
      <c r="AX1144" s="259" t="s">
        <v>565</v>
      </c>
      <c r="AY1144" s="259" t="s">
        <v>565</v>
      </c>
      <c r="AZ1144" s="259" t="s">
        <v>565</v>
      </c>
      <c r="BA1144" s="259" t="s">
        <v>565</v>
      </c>
    </row>
    <row r="1145" spans="4:53">
      <c r="D1145" s="259" t="s">
        <v>565</v>
      </c>
      <c r="E1145" s="259" t="s">
        <v>565</v>
      </c>
      <c r="F1145" s="259" t="s">
        <v>565</v>
      </c>
      <c r="G1145" s="259" t="s">
        <v>565</v>
      </c>
      <c r="H1145" s="259" t="s">
        <v>565</v>
      </c>
      <c r="I1145" s="259" t="s">
        <v>565</v>
      </c>
      <c r="J1145" s="259" t="s">
        <v>565</v>
      </c>
      <c r="K1145" s="259" t="s">
        <v>565</v>
      </c>
      <c r="L1145" s="259" t="s">
        <v>565</v>
      </c>
      <c r="M1145" s="259" t="s">
        <v>565</v>
      </c>
      <c r="N1145" s="259" t="s">
        <v>565</v>
      </c>
      <c r="O1145" s="259" t="s">
        <v>565</v>
      </c>
      <c r="P1145" s="259" t="s">
        <v>565</v>
      </c>
      <c r="Q1145" s="259" t="s">
        <v>565</v>
      </c>
      <c r="R1145" s="259" t="s">
        <v>565</v>
      </c>
      <c r="S1145" s="259" t="s">
        <v>565</v>
      </c>
      <c r="T1145" s="259" t="s">
        <v>565</v>
      </c>
      <c r="U1145" s="259" t="s">
        <v>565</v>
      </c>
      <c r="V1145" s="260" t="s">
        <v>565</v>
      </c>
      <c r="W1145" s="260" t="s">
        <v>565</v>
      </c>
      <c r="X1145" s="259" t="s">
        <v>565</v>
      </c>
      <c r="Y1145" s="259" t="s">
        <v>565</v>
      </c>
      <c r="Z1145" s="259" t="s">
        <v>565</v>
      </c>
      <c r="AA1145" s="259" t="s">
        <v>565</v>
      </c>
      <c r="AB1145" s="259" t="s">
        <v>565</v>
      </c>
      <c r="AC1145" s="259" t="s">
        <v>565</v>
      </c>
      <c r="AD1145" s="259" t="s">
        <v>565</v>
      </c>
      <c r="AE1145" s="259" t="s">
        <v>565</v>
      </c>
      <c r="AF1145" s="259" t="s">
        <v>565</v>
      </c>
      <c r="AG1145" s="259" t="s">
        <v>565</v>
      </c>
      <c r="AH1145" s="259" t="s">
        <v>565</v>
      </c>
      <c r="AI1145" s="259" t="s">
        <v>565</v>
      </c>
      <c r="AJ1145" s="259" t="s">
        <v>565</v>
      </c>
      <c r="AK1145" s="259" t="s">
        <v>565</v>
      </c>
      <c r="AL1145" s="259" t="s">
        <v>565</v>
      </c>
      <c r="AM1145" s="259" t="s">
        <v>565</v>
      </c>
      <c r="AN1145" s="259" t="s">
        <v>565</v>
      </c>
      <c r="AO1145" s="259" t="s">
        <v>565</v>
      </c>
      <c r="AP1145" s="259" t="s">
        <v>565</v>
      </c>
      <c r="AQ1145" s="259" t="s">
        <v>565</v>
      </c>
      <c r="AR1145" s="259" t="s">
        <v>565</v>
      </c>
      <c r="AS1145" s="259" t="s">
        <v>565</v>
      </c>
      <c r="AT1145" s="259" t="s">
        <v>565</v>
      </c>
      <c r="AU1145" s="259" t="s">
        <v>565</v>
      </c>
      <c r="AV1145" s="259" t="s">
        <v>565</v>
      </c>
      <c r="AW1145" s="259" t="s">
        <v>565</v>
      </c>
      <c r="AX1145" s="259" t="s">
        <v>565</v>
      </c>
      <c r="AY1145" s="259" t="s">
        <v>565</v>
      </c>
      <c r="AZ1145" s="259" t="s">
        <v>565</v>
      </c>
      <c r="BA1145" s="259" t="s">
        <v>565</v>
      </c>
    </row>
    <row r="1146" spans="4:53">
      <c r="D1146" s="259" t="s">
        <v>565</v>
      </c>
      <c r="E1146" s="259" t="s">
        <v>565</v>
      </c>
      <c r="F1146" s="259" t="s">
        <v>565</v>
      </c>
      <c r="G1146" s="259" t="s">
        <v>565</v>
      </c>
      <c r="H1146" s="259" t="s">
        <v>565</v>
      </c>
      <c r="I1146" s="259" t="s">
        <v>565</v>
      </c>
      <c r="J1146" s="259" t="s">
        <v>565</v>
      </c>
      <c r="K1146" s="259" t="s">
        <v>565</v>
      </c>
      <c r="L1146" s="259" t="s">
        <v>565</v>
      </c>
      <c r="M1146" s="259" t="s">
        <v>565</v>
      </c>
      <c r="N1146" s="259" t="s">
        <v>565</v>
      </c>
      <c r="O1146" s="259" t="s">
        <v>565</v>
      </c>
      <c r="P1146" s="259" t="s">
        <v>565</v>
      </c>
      <c r="Q1146" s="259" t="s">
        <v>565</v>
      </c>
      <c r="R1146" s="259" t="s">
        <v>565</v>
      </c>
      <c r="S1146" s="259" t="s">
        <v>565</v>
      </c>
      <c r="T1146" s="259" t="s">
        <v>565</v>
      </c>
      <c r="U1146" s="259" t="s">
        <v>565</v>
      </c>
      <c r="V1146" s="260" t="s">
        <v>565</v>
      </c>
      <c r="W1146" s="260" t="s">
        <v>565</v>
      </c>
      <c r="X1146" s="259" t="s">
        <v>565</v>
      </c>
      <c r="Y1146" s="259" t="s">
        <v>565</v>
      </c>
      <c r="Z1146" s="259" t="s">
        <v>565</v>
      </c>
      <c r="AA1146" s="259" t="s">
        <v>565</v>
      </c>
      <c r="AB1146" s="259" t="s">
        <v>565</v>
      </c>
      <c r="AC1146" s="259" t="s">
        <v>565</v>
      </c>
      <c r="AD1146" s="259" t="s">
        <v>565</v>
      </c>
      <c r="AE1146" s="259" t="s">
        <v>565</v>
      </c>
      <c r="AF1146" s="259" t="s">
        <v>565</v>
      </c>
      <c r="AG1146" s="259" t="s">
        <v>565</v>
      </c>
      <c r="AH1146" s="259" t="s">
        <v>565</v>
      </c>
      <c r="AI1146" s="259" t="s">
        <v>565</v>
      </c>
      <c r="AJ1146" s="259" t="s">
        <v>565</v>
      </c>
      <c r="AK1146" s="259" t="s">
        <v>565</v>
      </c>
      <c r="AL1146" s="259" t="s">
        <v>565</v>
      </c>
      <c r="AM1146" s="259" t="s">
        <v>565</v>
      </c>
      <c r="AN1146" s="259" t="s">
        <v>565</v>
      </c>
      <c r="AO1146" s="259" t="s">
        <v>565</v>
      </c>
      <c r="AP1146" s="259" t="s">
        <v>565</v>
      </c>
      <c r="AQ1146" s="259" t="s">
        <v>565</v>
      </c>
      <c r="AR1146" s="259" t="s">
        <v>565</v>
      </c>
      <c r="AS1146" s="259" t="s">
        <v>565</v>
      </c>
      <c r="AT1146" s="259" t="s">
        <v>565</v>
      </c>
      <c r="AU1146" s="259" t="s">
        <v>565</v>
      </c>
      <c r="AV1146" s="259" t="s">
        <v>565</v>
      </c>
      <c r="AW1146" s="259" t="s">
        <v>565</v>
      </c>
      <c r="AX1146" s="259" t="s">
        <v>565</v>
      </c>
      <c r="AY1146" s="259" t="s">
        <v>565</v>
      </c>
      <c r="AZ1146" s="259" t="s">
        <v>565</v>
      </c>
      <c r="BA1146" s="259" t="s">
        <v>565</v>
      </c>
    </row>
    <row r="1147" spans="4:53">
      <c r="D1147" s="259" t="s">
        <v>565</v>
      </c>
      <c r="E1147" s="259" t="s">
        <v>565</v>
      </c>
      <c r="F1147" s="259" t="s">
        <v>565</v>
      </c>
      <c r="G1147" s="259" t="s">
        <v>565</v>
      </c>
      <c r="H1147" s="259" t="s">
        <v>565</v>
      </c>
      <c r="I1147" s="259" t="s">
        <v>565</v>
      </c>
      <c r="J1147" s="259" t="s">
        <v>565</v>
      </c>
      <c r="K1147" s="259" t="s">
        <v>565</v>
      </c>
      <c r="L1147" s="259" t="s">
        <v>565</v>
      </c>
      <c r="M1147" s="259" t="s">
        <v>565</v>
      </c>
      <c r="N1147" s="259" t="s">
        <v>565</v>
      </c>
      <c r="O1147" s="259" t="s">
        <v>565</v>
      </c>
      <c r="P1147" s="259" t="s">
        <v>565</v>
      </c>
      <c r="Q1147" s="259" t="s">
        <v>565</v>
      </c>
      <c r="R1147" s="259" t="s">
        <v>565</v>
      </c>
      <c r="S1147" s="259" t="s">
        <v>565</v>
      </c>
      <c r="T1147" s="259" t="s">
        <v>565</v>
      </c>
      <c r="U1147" s="259" t="s">
        <v>565</v>
      </c>
      <c r="V1147" s="260" t="s">
        <v>565</v>
      </c>
      <c r="W1147" s="260" t="s">
        <v>565</v>
      </c>
      <c r="X1147" s="259" t="s">
        <v>565</v>
      </c>
      <c r="Y1147" s="259" t="s">
        <v>565</v>
      </c>
      <c r="Z1147" s="259" t="s">
        <v>565</v>
      </c>
      <c r="AA1147" s="259" t="s">
        <v>565</v>
      </c>
      <c r="AB1147" s="259" t="s">
        <v>565</v>
      </c>
      <c r="AC1147" s="259" t="s">
        <v>565</v>
      </c>
      <c r="AD1147" s="259" t="s">
        <v>565</v>
      </c>
      <c r="AE1147" s="259" t="s">
        <v>565</v>
      </c>
      <c r="AF1147" s="259" t="s">
        <v>565</v>
      </c>
      <c r="AG1147" s="259" t="s">
        <v>565</v>
      </c>
      <c r="AH1147" s="259" t="s">
        <v>565</v>
      </c>
      <c r="AI1147" s="259" t="s">
        <v>565</v>
      </c>
      <c r="AJ1147" s="259" t="s">
        <v>565</v>
      </c>
      <c r="AK1147" s="259" t="s">
        <v>565</v>
      </c>
      <c r="AL1147" s="259" t="s">
        <v>565</v>
      </c>
      <c r="AM1147" s="259" t="s">
        <v>565</v>
      </c>
      <c r="AN1147" s="259" t="s">
        <v>565</v>
      </c>
      <c r="AO1147" s="259" t="s">
        <v>565</v>
      </c>
      <c r="AP1147" s="259" t="s">
        <v>565</v>
      </c>
      <c r="AQ1147" s="259" t="s">
        <v>565</v>
      </c>
      <c r="AR1147" s="259" t="s">
        <v>565</v>
      </c>
      <c r="AS1147" s="259" t="s">
        <v>565</v>
      </c>
      <c r="AT1147" s="259" t="s">
        <v>565</v>
      </c>
      <c r="AU1147" s="259" t="s">
        <v>565</v>
      </c>
      <c r="AV1147" s="259" t="s">
        <v>565</v>
      </c>
      <c r="AW1147" s="259" t="s">
        <v>565</v>
      </c>
      <c r="AX1147" s="259" t="s">
        <v>565</v>
      </c>
      <c r="AY1147" s="259" t="s">
        <v>565</v>
      </c>
      <c r="AZ1147" s="259" t="s">
        <v>565</v>
      </c>
      <c r="BA1147" s="259" t="s">
        <v>565</v>
      </c>
    </row>
    <row r="1148" spans="4:53">
      <c r="D1148" s="259" t="s">
        <v>565</v>
      </c>
      <c r="E1148" s="259" t="s">
        <v>565</v>
      </c>
      <c r="F1148" s="259" t="s">
        <v>565</v>
      </c>
      <c r="G1148" s="259" t="s">
        <v>565</v>
      </c>
      <c r="H1148" s="259" t="s">
        <v>565</v>
      </c>
      <c r="I1148" s="259" t="s">
        <v>565</v>
      </c>
      <c r="J1148" s="259" t="s">
        <v>565</v>
      </c>
      <c r="K1148" s="259" t="s">
        <v>565</v>
      </c>
      <c r="L1148" s="259" t="s">
        <v>565</v>
      </c>
      <c r="M1148" s="259" t="s">
        <v>565</v>
      </c>
      <c r="N1148" s="259" t="s">
        <v>565</v>
      </c>
      <c r="O1148" s="259" t="s">
        <v>565</v>
      </c>
      <c r="P1148" s="259" t="s">
        <v>565</v>
      </c>
      <c r="Q1148" s="259" t="s">
        <v>565</v>
      </c>
      <c r="R1148" s="259" t="s">
        <v>565</v>
      </c>
      <c r="S1148" s="259" t="s">
        <v>565</v>
      </c>
      <c r="T1148" s="259" t="s">
        <v>565</v>
      </c>
      <c r="U1148" s="259" t="s">
        <v>565</v>
      </c>
      <c r="V1148" s="260" t="s">
        <v>565</v>
      </c>
      <c r="W1148" s="260" t="s">
        <v>565</v>
      </c>
      <c r="X1148" s="259" t="s">
        <v>565</v>
      </c>
      <c r="Y1148" s="259" t="s">
        <v>565</v>
      </c>
      <c r="Z1148" s="259" t="s">
        <v>565</v>
      </c>
      <c r="AA1148" s="259" t="s">
        <v>565</v>
      </c>
      <c r="AB1148" s="259" t="s">
        <v>565</v>
      </c>
      <c r="AC1148" s="259" t="s">
        <v>565</v>
      </c>
      <c r="AD1148" s="259" t="s">
        <v>565</v>
      </c>
      <c r="AE1148" s="259" t="s">
        <v>565</v>
      </c>
      <c r="AF1148" s="259" t="s">
        <v>565</v>
      </c>
      <c r="AG1148" s="259" t="s">
        <v>565</v>
      </c>
      <c r="AH1148" s="259" t="s">
        <v>565</v>
      </c>
      <c r="AI1148" s="259" t="s">
        <v>565</v>
      </c>
      <c r="AJ1148" s="259" t="s">
        <v>565</v>
      </c>
      <c r="AK1148" s="259" t="s">
        <v>565</v>
      </c>
      <c r="AL1148" s="259" t="s">
        <v>565</v>
      </c>
      <c r="AM1148" s="259" t="s">
        <v>565</v>
      </c>
      <c r="AN1148" s="259" t="s">
        <v>565</v>
      </c>
      <c r="AO1148" s="259" t="s">
        <v>565</v>
      </c>
      <c r="AP1148" s="259" t="s">
        <v>565</v>
      </c>
      <c r="AQ1148" s="259" t="s">
        <v>565</v>
      </c>
      <c r="AR1148" s="259" t="s">
        <v>565</v>
      </c>
      <c r="AS1148" s="259" t="s">
        <v>565</v>
      </c>
      <c r="AT1148" s="259" t="s">
        <v>565</v>
      </c>
      <c r="AU1148" s="259" t="s">
        <v>565</v>
      </c>
      <c r="AV1148" s="259" t="s">
        <v>565</v>
      </c>
      <c r="AW1148" s="259" t="s">
        <v>565</v>
      </c>
      <c r="AX1148" s="259" t="s">
        <v>565</v>
      </c>
      <c r="AY1148" s="259" t="s">
        <v>565</v>
      </c>
      <c r="AZ1148" s="259" t="s">
        <v>565</v>
      </c>
      <c r="BA1148" s="259" t="s">
        <v>565</v>
      </c>
    </row>
    <row r="1149" spans="4:53">
      <c r="D1149" s="259" t="s">
        <v>565</v>
      </c>
      <c r="E1149" s="259" t="s">
        <v>565</v>
      </c>
      <c r="F1149" s="259" t="s">
        <v>565</v>
      </c>
      <c r="G1149" s="259" t="s">
        <v>565</v>
      </c>
      <c r="H1149" s="259" t="s">
        <v>565</v>
      </c>
      <c r="I1149" s="259" t="s">
        <v>565</v>
      </c>
      <c r="J1149" s="259" t="s">
        <v>565</v>
      </c>
      <c r="K1149" s="259" t="s">
        <v>565</v>
      </c>
      <c r="L1149" s="259" t="s">
        <v>565</v>
      </c>
      <c r="M1149" s="259" t="s">
        <v>565</v>
      </c>
      <c r="N1149" s="259" t="s">
        <v>565</v>
      </c>
      <c r="O1149" s="259" t="s">
        <v>565</v>
      </c>
      <c r="P1149" s="259" t="s">
        <v>565</v>
      </c>
      <c r="Q1149" s="259" t="s">
        <v>565</v>
      </c>
      <c r="R1149" s="259" t="s">
        <v>565</v>
      </c>
      <c r="S1149" s="259" t="s">
        <v>565</v>
      </c>
      <c r="T1149" s="259" t="s">
        <v>565</v>
      </c>
      <c r="U1149" s="259" t="s">
        <v>565</v>
      </c>
      <c r="V1149" s="260" t="s">
        <v>565</v>
      </c>
      <c r="W1149" s="260" t="s">
        <v>565</v>
      </c>
      <c r="X1149" s="259" t="s">
        <v>565</v>
      </c>
      <c r="Y1149" s="259" t="s">
        <v>565</v>
      </c>
      <c r="Z1149" s="259" t="s">
        <v>565</v>
      </c>
      <c r="AA1149" s="259" t="s">
        <v>565</v>
      </c>
      <c r="AB1149" s="259" t="s">
        <v>565</v>
      </c>
      <c r="AC1149" s="259" t="s">
        <v>565</v>
      </c>
      <c r="AD1149" s="259" t="s">
        <v>565</v>
      </c>
      <c r="AE1149" s="259" t="s">
        <v>565</v>
      </c>
      <c r="AF1149" s="259" t="s">
        <v>565</v>
      </c>
      <c r="AG1149" s="259" t="s">
        <v>565</v>
      </c>
      <c r="AH1149" s="259" t="s">
        <v>565</v>
      </c>
      <c r="AI1149" s="259" t="s">
        <v>565</v>
      </c>
      <c r="AJ1149" s="259" t="s">
        <v>565</v>
      </c>
      <c r="AK1149" s="259" t="s">
        <v>565</v>
      </c>
      <c r="AL1149" s="259" t="s">
        <v>565</v>
      </c>
      <c r="AM1149" s="259" t="s">
        <v>565</v>
      </c>
      <c r="AN1149" s="259" t="s">
        <v>565</v>
      </c>
      <c r="AO1149" s="259" t="s">
        <v>565</v>
      </c>
      <c r="AP1149" s="259" t="s">
        <v>565</v>
      </c>
      <c r="AQ1149" s="259" t="s">
        <v>565</v>
      </c>
      <c r="AR1149" s="259" t="s">
        <v>565</v>
      </c>
      <c r="AS1149" s="259" t="s">
        <v>565</v>
      </c>
      <c r="AT1149" s="259" t="s">
        <v>565</v>
      </c>
      <c r="AU1149" s="259" t="s">
        <v>565</v>
      </c>
      <c r="AV1149" s="259" t="s">
        <v>565</v>
      </c>
      <c r="AW1149" s="259" t="s">
        <v>565</v>
      </c>
      <c r="AX1149" s="259" t="s">
        <v>565</v>
      </c>
      <c r="AY1149" s="259" t="s">
        <v>565</v>
      </c>
      <c r="AZ1149" s="259" t="s">
        <v>565</v>
      </c>
      <c r="BA1149" s="259" t="s">
        <v>565</v>
      </c>
    </row>
    <row r="1150" spans="4:53">
      <c r="D1150" s="259" t="s">
        <v>565</v>
      </c>
      <c r="E1150" s="259" t="s">
        <v>565</v>
      </c>
      <c r="F1150" s="259" t="s">
        <v>565</v>
      </c>
      <c r="G1150" s="259" t="s">
        <v>565</v>
      </c>
      <c r="H1150" s="259" t="s">
        <v>565</v>
      </c>
      <c r="I1150" s="259" t="s">
        <v>565</v>
      </c>
      <c r="J1150" s="259" t="s">
        <v>565</v>
      </c>
      <c r="K1150" s="259" t="s">
        <v>565</v>
      </c>
      <c r="L1150" s="259" t="s">
        <v>565</v>
      </c>
      <c r="M1150" s="259" t="s">
        <v>565</v>
      </c>
      <c r="N1150" s="259" t="s">
        <v>565</v>
      </c>
      <c r="O1150" s="259" t="s">
        <v>565</v>
      </c>
      <c r="P1150" s="259" t="s">
        <v>565</v>
      </c>
      <c r="Q1150" s="259" t="s">
        <v>565</v>
      </c>
      <c r="R1150" s="259" t="s">
        <v>565</v>
      </c>
      <c r="S1150" s="259" t="s">
        <v>565</v>
      </c>
      <c r="T1150" s="259" t="s">
        <v>565</v>
      </c>
      <c r="U1150" s="259" t="s">
        <v>565</v>
      </c>
      <c r="V1150" s="260" t="s">
        <v>565</v>
      </c>
      <c r="W1150" s="260" t="s">
        <v>565</v>
      </c>
      <c r="X1150" s="259" t="s">
        <v>565</v>
      </c>
      <c r="Y1150" s="259" t="s">
        <v>565</v>
      </c>
      <c r="Z1150" s="259" t="s">
        <v>565</v>
      </c>
      <c r="AA1150" s="259" t="s">
        <v>565</v>
      </c>
      <c r="AB1150" s="259" t="s">
        <v>565</v>
      </c>
      <c r="AC1150" s="259" t="s">
        <v>565</v>
      </c>
      <c r="AD1150" s="259" t="s">
        <v>565</v>
      </c>
      <c r="AE1150" s="259" t="s">
        <v>565</v>
      </c>
      <c r="AF1150" s="259" t="s">
        <v>565</v>
      </c>
      <c r="AG1150" s="259" t="s">
        <v>565</v>
      </c>
      <c r="AH1150" s="259" t="s">
        <v>565</v>
      </c>
      <c r="AI1150" s="259" t="s">
        <v>565</v>
      </c>
      <c r="AJ1150" s="259" t="s">
        <v>565</v>
      </c>
      <c r="AK1150" s="259" t="s">
        <v>565</v>
      </c>
      <c r="AL1150" s="259" t="s">
        <v>565</v>
      </c>
      <c r="AM1150" s="259" t="s">
        <v>565</v>
      </c>
      <c r="AN1150" s="259" t="s">
        <v>565</v>
      </c>
      <c r="AO1150" s="259" t="s">
        <v>565</v>
      </c>
      <c r="AP1150" s="259" t="s">
        <v>565</v>
      </c>
      <c r="AQ1150" s="259" t="s">
        <v>565</v>
      </c>
      <c r="AR1150" s="259" t="s">
        <v>565</v>
      </c>
      <c r="AS1150" s="259" t="s">
        <v>565</v>
      </c>
      <c r="AT1150" s="259" t="s">
        <v>565</v>
      </c>
      <c r="AU1150" s="259" t="s">
        <v>565</v>
      </c>
      <c r="AV1150" s="259" t="s">
        <v>565</v>
      </c>
      <c r="AW1150" s="259" t="s">
        <v>565</v>
      </c>
      <c r="AX1150" s="259" t="s">
        <v>565</v>
      </c>
      <c r="AY1150" s="259" t="s">
        <v>565</v>
      </c>
      <c r="AZ1150" s="259" t="s">
        <v>565</v>
      </c>
      <c r="BA1150" s="259" t="s">
        <v>565</v>
      </c>
    </row>
    <row r="1151" spans="4:53">
      <c r="D1151" s="259" t="s">
        <v>565</v>
      </c>
      <c r="E1151" s="259" t="s">
        <v>565</v>
      </c>
      <c r="F1151" s="259" t="s">
        <v>565</v>
      </c>
      <c r="G1151" s="259" t="s">
        <v>565</v>
      </c>
      <c r="H1151" s="259" t="s">
        <v>565</v>
      </c>
      <c r="I1151" s="259" t="s">
        <v>565</v>
      </c>
      <c r="J1151" s="259" t="s">
        <v>565</v>
      </c>
      <c r="K1151" s="259" t="s">
        <v>565</v>
      </c>
      <c r="L1151" s="259" t="s">
        <v>565</v>
      </c>
      <c r="M1151" s="259" t="s">
        <v>565</v>
      </c>
      <c r="N1151" s="259" t="s">
        <v>565</v>
      </c>
      <c r="O1151" s="259" t="s">
        <v>565</v>
      </c>
      <c r="P1151" s="259" t="s">
        <v>565</v>
      </c>
      <c r="Q1151" s="259" t="s">
        <v>565</v>
      </c>
      <c r="R1151" s="259" t="s">
        <v>565</v>
      </c>
      <c r="S1151" s="259" t="s">
        <v>565</v>
      </c>
      <c r="T1151" s="259" t="s">
        <v>565</v>
      </c>
      <c r="U1151" s="259" t="s">
        <v>565</v>
      </c>
      <c r="V1151" s="260" t="s">
        <v>565</v>
      </c>
      <c r="W1151" s="260" t="s">
        <v>565</v>
      </c>
      <c r="X1151" s="259" t="s">
        <v>565</v>
      </c>
      <c r="Y1151" s="259" t="s">
        <v>565</v>
      </c>
      <c r="Z1151" s="259" t="s">
        <v>565</v>
      </c>
      <c r="AA1151" s="259" t="s">
        <v>565</v>
      </c>
      <c r="AB1151" s="259" t="s">
        <v>565</v>
      </c>
      <c r="AC1151" s="259" t="s">
        <v>565</v>
      </c>
      <c r="AD1151" s="259" t="s">
        <v>565</v>
      </c>
      <c r="AE1151" s="259" t="s">
        <v>565</v>
      </c>
      <c r="AF1151" s="259" t="s">
        <v>565</v>
      </c>
      <c r="AG1151" s="259" t="s">
        <v>565</v>
      </c>
      <c r="AH1151" s="259" t="s">
        <v>565</v>
      </c>
      <c r="AI1151" s="259" t="s">
        <v>565</v>
      </c>
      <c r="AJ1151" s="259" t="s">
        <v>565</v>
      </c>
      <c r="AK1151" s="259" t="s">
        <v>565</v>
      </c>
      <c r="AL1151" s="259" t="s">
        <v>565</v>
      </c>
      <c r="AM1151" s="259" t="s">
        <v>565</v>
      </c>
      <c r="AN1151" s="259" t="s">
        <v>565</v>
      </c>
      <c r="AO1151" s="259" t="s">
        <v>565</v>
      </c>
      <c r="AP1151" s="259" t="s">
        <v>565</v>
      </c>
      <c r="AQ1151" s="259" t="s">
        <v>565</v>
      </c>
      <c r="AR1151" s="259" t="s">
        <v>565</v>
      </c>
      <c r="AS1151" s="259" t="s">
        <v>565</v>
      </c>
      <c r="AT1151" s="259" t="s">
        <v>565</v>
      </c>
      <c r="AU1151" s="259" t="s">
        <v>565</v>
      </c>
      <c r="AV1151" s="259" t="s">
        <v>565</v>
      </c>
      <c r="AW1151" s="259" t="s">
        <v>565</v>
      </c>
      <c r="AX1151" s="259" t="s">
        <v>565</v>
      </c>
      <c r="AY1151" s="259" t="s">
        <v>565</v>
      </c>
      <c r="AZ1151" s="259" t="s">
        <v>565</v>
      </c>
      <c r="BA1151" s="259" t="s">
        <v>565</v>
      </c>
    </row>
    <row r="1152" spans="4:53">
      <c r="D1152" s="259" t="s">
        <v>565</v>
      </c>
      <c r="E1152" s="259" t="s">
        <v>565</v>
      </c>
      <c r="F1152" s="259" t="s">
        <v>565</v>
      </c>
      <c r="G1152" s="259" t="s">
        <v>565</v>
      </c>
      <c r="H1152" s="259" t="s">
        <v>565</v>
      </c>
      <c r="I1152" s="259" t="s">
        <v>565</v>
      </c>
      <c r="J1152" s="259" t="s">
        <v>565</v>
      </c>
      <c r="K1152" s="259" t="s">
        <v>565</v>
      </c>
      <c r="L1152" s="259" t="s">
        <v>565</v>
      </c>
      <c r="M1152" s="259" t="s">
        <v>565</v>
      </c>
      <c r="N1152" s="259" t="s">
        <v>565</v>
      </c>
      <c r="O1152" s="259" t="s">
        <v>565</v>
      </c>
      <c r="P1152" s="259" t="s">
        <v>565</v>
      </c>
      <c r="Q1152" s="259" t="s">
        <v>565</v>
      </c>
      <c r="R1152" s="259" t="s">
        <v>565</v>
      </c>
      <c r="S1152" s="259" t="s">
        <v>565</v>
      </c>
      <c r="T1152" s="259" t="s">
        <v>565</v>
      </c>
      <c r="U1152" s="259" t="s">
        <v>565</v>
      </c>
      <c r="V1152" s="260" t="s">
        <v>565</v>
      </c>
      <c r="W1152" s="260" t="s">
        <v>565</v>
      </c>
      <c r="X1152" s="259" t="s">
        <v>565</v>
      </c>
      <c r="Y1152" s="259" t="s">
        <v>565</v>
      </c>
      <c r="Z1152" s="259" t="s">
        <v>565</v>
      </c>
      <c r="AA1152" s="259" t="s">
        <v>565</v>
      </c>
      <c r="AB1152" s="259" t="s">
        <v>565</v>
      </c>
      <c r="AC1152" s="259" t="s">
        <v>565</v>
      </c>
      <c r="AD1152" s="259" t="s">
        <v>565</v>
      </c>
      <c r="AE1152" s="259" t="s">
        <v>565</v>
      </c>
      <c r="AF1152" s="259" t="s">
        <v>565</v>
      </c>
      <c r="AG1152" s="259" t="s">
        <v>565</v>
      </c>
      <c r="AH1152" s="259" t="s">
        <v>565</v>
      </c>
      <c r="AI1152" s="259" t="s">
        <v>565</v>
      </c>
      <c r="AJ1152" s="259" t="s">
        <v>565</v>
      </c>
      <c r="AK1152" s="259" t="s">
        <v>565</v>
      </c>
      <c r="AL1152" s="259" t="s">
        <v>565</v>
      </c>
      <c r="AM1152" s="259" t="s">
        <v>565</v>
      </c>
      <c r="AN1152" s="259" t="s">
        <v>565</v>
      </c>
      <c r="AO1152" s="259" t="s">
        <v>565</v>
      </c>
      <c r="AP1152" s="259" t="s">
        <v>565</v>
      </c>
      <c r="AQ1152" s="259" t="s">
        <v>565</v>
      </c>
      <c r="AR1152" s="259" t="s">
        <v>565</v>
      </c>
      <c r="AS1152" s="259" t="s">
        <v>565</v>
      </c>
      <c r="AT1152" s="259" t="s">
        <v>565</v>
      </c>
      <c r="AU1152" s="259" t="s">
        <v>565</v>
      </c>
      <c r="AV1152" s="259" t="s">
        <v>565</v>
      </c>
      <c r="AW1152" s="259" t="s">
        <v>565</v>
      </c>
      <c r="AX1152" s="259" t="s">
        <v>565</v>
      </c>
      <c r="AY1152" s="259" t="s">
        <v>565</v>
      </c>
      <c r="AZ1152" s="259" t="s">
        <v>565</v>
      </c>
      <c r="BA1152" s="259" t="s">
        <v>565</v>
      </c>
    </row>
    <row r="1153" spans="4:53">
      <c r="D1153" s="259" t="s">
        <v>565</v>
      </c>
      <c r="E1153" s="259" t="s">
        <v>565</v>
      </c>
      <c r="F1153" s="259" t="s">
        <v>565</v>
      </c>
      <c r="G1153" s="259" t="s">
        <v>565</v>
      </c>
      <c r="H1153" s="259" t="s">
        <v>565</v>
      </c>
      <c r="I1153" s="259" t="s">
        <v>565</v>
      </c>
      <c r="J1153" s="259" t="s">
        <v>565</v>
      </c>
      <c r="K1153" s="259" t="s">
        <v>565</v>
      </c>
      <c r="L1153" s="259" t="s">
        <v>565</v>
      </c>
      <c r="M1153" s="259" t="s">
        <v>565</v>
      </c>
      <c r="N1153" s="259" t="s">
        <v>565</v>
      </c>
      <c r="O1153" s="259" t="s">
        <v>565</v>
      </c>
      <c r="P1153" s="259" t="s">
        <v>565</v>
      </c>
      <c r="Q1153" s="259" t="s">
        <v>565</v>
      </c>
      <c r="R1153" s="259" t="s">
        <v>565</v>
      </c>
      <c r="S1153" s="259" t="s">
        <v>565</v>
      </c>
      <c r="T1153" s="259" t="s">
        <v>565</v>
      </c>
      <c r="U1153" s="259" t="s">
        <v>565</v>
      </c>
      <c r="V1153" s="260" t="s">
        <v>565</v>
      </c>
      <c r="W1153" s="260" t="s">
        <v>565</v>
      </c>
      <c r="X1153" s="259" t="s">
        <v>565</v>
      </c>
      <c r="Y1153" s="259" t="s">
        <v>565</v>
      </c>
      <c r="Z1153" s="259" t="s">
        <v>565</v>
      </c>
      <c r="AA1153" s="259" t="s">
        <v>565</v>
      </c>
      <c r="AB1153" s="259" t="s">
        <v>565</v>
      </c>
      <c r="AC1153" s="259" t="s">
        <v>565</v>
      </c>
      <c r="AD1153" s="259" t="s">
        <v>565</v>
      </c>
      <c r="AE1153" s="259" t="s">
        <v>565</v>
      </c>
      <c r="AF1153" s="259" t="s">
        <v>565</v>
      </c>
      <c r="AG1153" s="259" t="s">
        <v>565</v>
      </c>
      <c r="AH1153" s="259" t="s">
        <v>565</v>
      </c>
      <c r="AI1153" s="259" t="s">
        <v>565</v>
      </c>
      <c r="AJ1153" s="259" t="s">
        <v>565</v>
      </c>
      <c r="AK1153" s="259" t="s">
        <v>565</v>
      </c>
      <c r="AL1153" s="259" t="s">
        <v>565</v>
      </c>
      <c r="AM1153" s="259" t="s">
        <v>565</v>
      </c>
      <c r="AN1153" s="259" t="s">
        <v>565</v>
      </c>
      <c r="AO1153" s="259" t="s">
        <v>565</v>
      </c>
      <c r="AP1153" s="259" t="s">
        <v>565</v>
      </c>
      <c r="AQ1153" s="259" t="s">
        <v>565</v>
      </c>
      <c r="AR1153" s="259" t="s">
        <v>565</v>
      </c>
      <c r="AS1153" s="259" t="s">
        <v>565</v>
      </c>
      <c r="AT1153" s="259" t="s">
        <v>565</v>
      </c>
      <c r="AU1153" s="259" t="s">
        <v>565</v>
      </c>
      <c r="AV1153" s="259" t="s">
        <v>565</v>
      </c>
      <c r="AW1153" s="259" t="s">
        <v>565</v>
      </c>
      <c r="AX1153" s="259" t="s">
        <v>565</v>
      </c>
      <c r="AY1153" s="259" t="s">
        <v>565</v>
      </c>
      <c r="AZ1153" s="259" t="s">
        <v>565</v>
      </c>
      <c r="BA1153" s="259" t="s">
        <v>565</v>
      </c>
    </row>
    <row r="1154" spans="4:53">
      <c r="D1154" s="259" t="s">
        <v>565</v>
      </c>
      <c r="E1154" s="259" t="s">
        <v>565</v>
      </c>
      <c r="F1154" s="259" t="s">
        <v>565</v>
      </c>
      <c r="G1154" s="259" t="s">
        <v>565</v>
      </c>
      <c r="H1154" s="259" t="s">
        <v>565</v>
      </c>
      <c r="I1154" s="259" t="s">
        <v>565</v>
      </c>
      <c r="J1154" s="259" t="s">
        <v>565</v>
      </c>
      <c r="K1154" s="259" t="s">
        <v>565</v>
      </c>
      <c r="L1154" s="259" t="s">
        <v>565</v>
      </c>
      <c r="M1154" s="259" t="s">
        <v>565</v>
      </c>
      <c r="N1154" s="259" t="s">
        <v>565</v>
      </c>
      <c r="O1154" s="259" t="s">
        <v>565</v>
      </c>
      <c r="P1154" s="259" t="s">
        <v>565</v>
      </c>
      <c r="Q1154" s="259" t="s">
        <v>565</v>
      </c>
      <c r="R1154" s="259" t="s">
        <v>565</v>
      </c>
      <c r="S1154" s="259" t="s">
        <v>565</v>
      </c>
      <c r="T1154" s="259" t="s">
        <v>565</v>
      </c>
      <c r="U1154" s="259" t="s">
        <v>565</v>
      </c>
      <c r="V1154" s="260" t="s">
        <v>565</v>
      </c>
      <c r="W1154" s="260" t="s">
        <v>565</v>
      </c>
      <c r="X1154" s="259" t="s">
        <v>565</v>
      </c>
      <c r="Y1154" s="259" t="s">
        <v>565</v>
      </c>
      <c r="Z1154" s="259" t="s">
        <v>565</v>
      </c>
      <c r="AA1154" s="259" t="s">
        <v>565</v>
      </c>
      <c r="AB1154" s="259" t="s">
        <v>565</v>
      </c>
      <c r="AC1154" s="259" t="s">
        <v>565</v>
      </c>
      <c r="AD1154" s="259" t="s">
        <v>565</v>
      </c>
      <c r="AE1154" s="259" t="s">
        <v>565</v>
      </c>
      <c r="AF1154" s="259" t="s">
        <v>565</v>
      </c>
      <c r="AG1154" s="259" t="s">
        <v>565</v>
      </c>
      <c r="AH1154" s="259" t="s">
        <v>565</v>
      </c>
      <c r="AI1154" s="259" t="s">
        <v>565</v>
      </c>
      <c r="AJ1154" s="259" t="s">
        <v>565</v>
      </c>
      <c r="AK1154" s="259" t="s">
        <v>565</v>
      </c>
      <c r="AL1154" s="259" t="s">
        <v>565</v>
      </c>
      <c r="AM1154" s="259" t="s">
        <v>565</v>
      </c>
      <c r="AN1154" s="259" t="s">
        <v>565</v>
      </c>
      <c r="AO1154" s="259" t="s">
        <v>565</v>
      </c>
      <c r="AP1154" s="259" t="s">
        <v>565</v>
      </c>
      <c r="AQ1154" s="259" t="s">
        <v>565</v>
      </c>
      <c r="AR1154" s="259" t="s">
        <v>565</v>
      </c>
      <c r="AS1154" s="259" t="s">
        <v>565</v>
      </c>
      <c r="AT1154" s="259" t="s">
        <v>565</v>
      </c>
      <c r="AU1154" s="259" t="s">
        <v>565</v>
      </c>
      <c r="AV1154" s="259" t="s">
        <v>565</v>
      </c>
      <c r="AW1154" s="259" t="s">
        <v>565</v>
      </c>
      <c r="AX1154" s="259" t="s">
        <v>565</v>
      </c>
      <c r="AY1154" s="259" t="s">
        <v>565</v>
      </c>
      <c r="AZ1154" s="259" t="s">
        <v>565</v>
      </c>
      <c r="BA1154" s="259" t="s">
        <v>565</v>
      </c>
    </row>
    <row r="1155" spans="4:53">
      <c r="D1155" s="259" t="s">
        <v>565</v>
      </c>
      <c r="E1155" s="259" t="s">
        <v>565</v>
      </c>
      <c r="F1155" s="259" t="s">
        <v>565</v>
      </c>
      <c r="G1155" s="259" t="s">
        <v>565</v>
      </c>
      <c r="H1155" s="259" t="s">
        <v>565</v>
      </c>
      <c r="I1155" s="259" t="s">
        <v>565</v>
      </c>
      <c r="J1155" s="259" t="s">
        <v>565</v>
      </c>
      <c r="K1155" s="259" t="s">
        <v>565</v>
      </c>
      <c r="L1155" s="259" t="s">
        <v>565</v>
      </c>
      <c r="M1155" s="259" t="s">
        <v>565</v>
      </c>
      <c r="N1155" s="259" t="s">
        <v>565</v>
      </c>
      <c r="O1155" s="259" t="s">
        <v>565</v>
      </c>
      <c r="P1155" s="259" t="s">
        <v>565</v>
      </c>
      <c r="Q1155" s="259" t="s">
        <v>565</v>
      </c>
      <c r="R1155" s="259" t="s">
        <v>565</v>
      </c>
      <c r="S1155" s="259" t="s">
        <v>565</v>
      </c>
      <c r="T1155" s="259" t="s">
        <v>565</v>
      </c>
      <c r="U1155" s="259" t="s">
        <v>565</v>
      </c>
      <c r="V1155" s="260" t="s">
        <v>565</v>
      </c>
      <c r="W1155" s="260" t="s">
        <v>565</v>
      </c>
      <c r="X1155" s="259" t="s">
        <v>565</v>
      </c>
      <c r="Y1155" s="259" t="s">
        <v>565</v>
      </c>
      <c r="Z1155" s="259" t="s">
        <v>565</v>
      </c>
      <c r="AA1155" s="259" t="s">
        <v>565</v>
      </c>
      <c r="AB1155" s="259" t="s">
        <v>565</v>
      </c>
      <c r="AC1155" s="259" t="s">
        <v>565</v>
      </c>
      <c r="AD1155" s="259" t="s">
        <v>565</v>
      </c>
      <c r="AE1155" s="259" t="s">
        <v>565</v>
      </c>
      <c r="AF1155" s="259" t="s">
        <v>565</v>
      </c>
      <c r="AG1155" s="259" t="s">
        <v>565</v>
      </c>
      <c r="AH1155" s="259" t="s">
        <v>565</v>
      </c>
      <c r="AI1155" s="259" t="s">
        <v>565</v>
      </c>
      <c r="AJ1155" s="259" t="s">
        <v>565</v>
      </c>
      <c r="AK1155" s="259" t="s">
        <v>565</v>
      </c>
      <c r="AL1155" s="259" t="s">
        <v>565</v>
      </c>
      <c r="AM1155" s="259" t="s">
        <v>565</v>
      </c>
      <c r="AN1155" s="259" t="s">
        <v>565</v>
      </c>
      <c r="AO1155" s="259" t="s">
        <v>565</v>
      </c>
      <c r="AP1155" s="259" t="s">
        <v>565</v>
      </c>
      <c r="AQ1155" s="259" t="s">
        <v>565</v>
      </c>
      <c r="AR1155" s="259" t="s">
        <v>565</v>
      </c>
      <c r="AS1155" s="259" t="s">
        <v>565</v>
      </c>
      <c r="AT1155" s="259" t="s">
        <v>565</v>
      </c>
      <c r="AU1155" s="259" t="s">
        <v>565</v>
      </c>
      <c r="AV1155" s="259" t="s">
        <v>565</v>
      </c>
      <c r="AW1155" s="259" t="s">
        <v>565</v>
      </c>
      <c r="AX1155" s="259" t="s">
        <v>565</v>
      </c>
      <c r="AY1155" s="259" t="s">
        <v>565</v>
      </c>
      <c r="AZ1155" s="259" t="s">
        <v>565</v>
      </c>
      <c r="BA1155" s="259" t="s">
        <v>565</v>
      </c>
    </row>
    <row r="1156" spans="4:53">
      <c r="D1156" s="259" t="s">
        <v>565</v>
      </c>
      <c r="E1156" s="259" t="s">
        <v>565</v>
      </c>
      <c r="F1156" s="259" t="s">
        <v>565</v>
      </c>
      <c r="G1156" s="259" t="s">
        <v>565</v>
      </c>
      <c r="H1156" s="259" t="s">
        <v>565</v>
      </c>
      <c r="I1156" s="259" t="s">
        <v>565</v>
      </c>
      <c r="J1156" s="259" t="s">
        <v>565</v>
      </c>
      <c r="K1156" s="259" t="s">
        <v>565</v>
      </c>
      <c r="L1156" s="259" t="s">
        <v>565</v>
      </c>
      <c r="M1156" s="259" t="s">
        <v>565</v>
      </c>
      <c r="N1156" s="259" t="s">
        <v>565</v>
      </c>
      <c r="O1156" s="259" t="s">
        <v>565</v>
      </c>
      <c r="P1156" s="259" t="s">
        <v>565</v>
      </c>
      <c r="Q1156" s="259" t="s">
        <v>565</v>
      </c>
      <c r="R1156" s="259" t="s">
        <v>565</v>
      </c>
      <c r="S1156" s="259" t="s">
        <v>565</v>
      </c>
      <c r="T1156" s="259" t="s">
        <v>565</v>
      </c>
      <c r="U1156" s="259" t="s">
        <v>565</v>
      </c>
      <c r="V1156" s="260" t="s">
        <v>565</v>
      </c>
      <c r="W1156" s="260" t="s">
        <v>565</v>
      </c>
      <c r="X1156" s="259" t="s">
        <v>565</v>
      </c>
      <c r="Y1156" s="259" t="s">
        <v>565</v>
      </c>
      <c r="Z1156" s="259" t="s">
        <v>565</v>
      </c>
      <c r="AA1156" s="259" t="s">
        <v>565</v>
      </c>
      <c r="AB1156" s="259" t="s">
        <v>565</v>
      </c>
      <c r="AC1156" s="259" t="s">
        <v>565</v>
      </c>
      <c r="AD1156" s="259" t="s">
        <v>565</v>
      </c>
      <c r="AE1156" s="259" t="s">
        <v>565</v>
      </c>
      <c r="AF1156" s="259" t="s">
        <v>565</v>
      </c>
      <c r="AG1156" s="259" t="s">
        <v>565</v>
      </c>
      <c r="AH1156" s="259" t="s">
        <v>565</v>
      </c>
      <c r="AI1156" s="259" t="s">
        <v>565</v>
      </c>
      <c r="AJ1156" s="259" t="s">
        <v>565</v>
      </c>
      <c r="AK1156" s="259" t="s">
        <v>565</v>
      </c>
      <c r="AL1156" s="259" t="s">
        <v>565</v>
      </c>
      <c r="AM1156" s="259" t="s">
        <v>565</v>
      </c>
      <c r="AN1156" s="259" t="s">
        <v>565</v>
      </c>
      <c r="AO1156" s="259" t="s">
        <v>565</v>
      </c>
      <c r="AP1156" s="259" t="s">
        <v>565</v>
      </c>
      <c r="AQ1156" s="259" t="s">
        <v>565</v>
      </c>
      <c r="AR1156" s="259" t="s">
        <v>565</v>
      </c>
      <c r="AS1156" s="259" t="s">
        <v>565</v>
      </c>
      <c r="AT1156" s="259" t="s">
        <v>565</v>
      </c>
      <c r="AU1156" s="259" t="s">
        <v>565</v>
      </c>
      <c r="AV1156" s="259" t="s">
        <v>565</v>
      </c>
      <c r="AW1156" s="259" t="s">
        <v>565</v>
      </c>
      <c r="AX1156" s="259" t="s">
        <v>565</v>
      </c>
      <c r="AY1156" s="259" t="s">
        <v>565</v>
      </c>
      <c r="AZ1156" s="259" t="s">
        <v>565</v>
      </c>
      <c r="BA1156" s="259" t="s">
        <v>565</v>
      </c>
    </row>
    <row r="1157" spans="4:53">
      <c r="D1157" s="259" t="s">
        <v>565</v>
      </c>
      <c r="E1157" s="259" t="s">
        <v>565</v>
      </c>
      <c r="F1157" s="259" t="s">
        <v>565</v>
      </c>
      <c r="G1157" s="259" t="s">
        <v>565</v>
      </c>
      <c r="H1157" s="259" t="s">
        <v>565</v>
      </c>
      <c r="I1157" s="259" t="s">
        <v>565</v>
      </c>
      <c r="J1157" s="259" t="s">
        <v>565</v>
      </c>
      <c r="K1157" s="259" t="s">
        <v>565</v>
      </c>
      <c r="L1157" s="259" t="s">
        <v>565</v>
      </c>
      <c r="M1157" s="259" t="s">
        <v>565</v>
      </c>
      <c r="N1157" s="259" t="s">
        <v>565</v>
      </c>
      <c r="O1157" s="259" t="s">
        <v>565</v>
      </c>
      <c r="P1157" s="259" t="s">
        <v>565</v>
      </c>
      <c r="Q1157" s="259" t="s">
        <v>565</v>
      </c>
      <c r="R1157" s="259" t="s">
        <v>565</v>
      </c>
      <c r="S1157" s="259" t="s">
        <v>565</v>
      </c>
      <c r="T1157" s="259" t="s">
        <v>565</v>
      </c>
      <c r="U1157" s="259" t="s">
        <v>565</v>
      </c>
      <c r="V1157" s="260" t="s">
        <v>565</v>
      </c>
      <c r="W1157" s="260" t="s">
        <v>565</v>
      </c>
      <c r="X1157" s="259" t="s">
        <v>565</v>
      </c>
      <c r="Y1157" s="259" t="s">
        <v>565</v>
      </c>
      <c r="Z1157" s="259" t="s">
        <v>565</v>
      </c>
      <c r="AA1157" s="259" t="s">
        <v>565</v>
      </c>
      <c r="AB1157" s="259" t="s">
        <v>565</v>
      </c>
      <c r="AC1157" s="259" t="s">
        <v>565</v>
      </c>
      <c r="AD1157" s="259" t="s">
        <v>565</v>
      </c>
      <c r="AE1157" s="259" t="s">
        <v>565</v>
      </c>
      <c r="AF1157" s="259" t="s">
        <v>565</v>
      </c>
      <c r="AG1157" s="259" t="s">
        <v>565</v>
      </c>
      <c r="AH1157" s="259" t="s">
        <v>565</v>
      </c>
      <c r="AI1157" s="259" t="s">
        <v>565</v>
      </c>
      <c r="AJ1157" s="259" t="s">
        <v>565</v>
      </c>
      <c r="AK1157" s="259" t="s">
        <v>565</v>
      </c>
      <c r="AL1157" s="259" t="s">
        <v>565</v>
      </c>
      <c r="AM1157" s="259" t="s">
        <v>565</v>
      </c>
      <c r="AN1157" s="259" t="s">
        <v>565</v>
      </c>
      <c r="AO1157" s="259" t="s">
        <v>565</v>
      </c>
      <c r="AP1157" s="259" t="s">
        <v>565</v>
      </c>
      <c r="AQ1157" s="259" t="s">
        <v>565</v>
      </c>
      <c r="AR1157" s="259" t="s">
        <v>565</v>
      </c>
      <c r="AS1157" s="259" t="s">
        <v>565</v>
      </c>
      <c r="AT1157" s="259" t="s">
        <v>565</v>
      </c>
      <c r="AU1157" s="259" t="s">
        <v>565</v>
      </c>
      <c r="AV1157" s="259" t="s">
        <v>565</v>
      </c>
      <c r="AW1157" s="259" t="s">
        <v>565</v>
      </c>
      <c r="AX1157" s="259" t="s">
        <v>565</v>
      </c>
      <c r="AY1157" s="259" t="s">
        <v>565</v>
      </c>
      <c r="AZ1157" s="259" t="s">
        <v>565</v>
      </c>
      <c r="BA1157" s="259" t="s">
        <v>565</v>
      </c>
    </row>
    <row r="1158" spans="4:53">
      <c r="D1158" s="259" t="s">
        <v>565</v>
      </c>
      <c r="E1158" s="259" t="s">
        <v>565</v>
      </c>
      <c r="F1158" s="259" t="s">
        <v>565</v>
      </c>
      <c r="G1158" s="259" t="s">
        <v>565</v>
      </c>
      <c r="H1158" s="259" t="s">
        <v>565</v>
      </c>
      <c r="I1158" s="259" t="s">
        <v>565</v>
      </c>
      <c r="J1158" s="259" t="s">
        <v>565</v>
      </c>
      <c r="K1158" s="259" t="s">
        <v>565</v>
      </c>
      <c r="L1158" s="259" t="s">
        <v>565</v>
      </c>
      <c r="M1158" s="259" t="s">
        <v>565</v>
      </c>
      <c r="N1158" s="259" t="s">
        <v>565</v>
      </c>
      <c r="O1158" s="259" t="s">
        <v>565</v>
      </c>
      <c r="P1158" s="259" t="s">
        <v>565</v>
      </c>
      <c r="Q1158" s="259" t="s">
        <v>565</v>
      </c>
      <c r="R1158" s="259" t="s">
        <v>565</v>
      </c>
      <c r="S1158" s="259" t="s">
        <v>565</v>
      </c>
      <c r="T1158" s="259" t="s">
        <v>565</v>
      </c>
      <c r="U1158" s="259" t="s">
        <v>565</v>
      </c>
      <c r="V1158" s="260" t="s">
        <v>565</v>
      </c>
      <c r="W1158" s="260" t="s">
        <v>565</v>
      </c>
      <c r="X1158" s="259" t="s">
        <v>565</v>
      </c>
      <c r="Y1158" s="259" t="s">
        <v>565</v>
      </c>
      <c r="Z1158" s="259" t="s">
        <v>565</v>
      </c>
      <c r="AA1158" s="259" t="s">
        <v>565</v>
      </c>
      <c r="AB1158" s="259" t="s">
        <v>565</v>
      </c>
      <c r="AC1158" s="259" t="s">
        <v>565</v>
      </c>
      <c r="AD1158" s="259" t="s">
        <v>565</v>
      </c>
      <c r="AE1158" s="259" t="s">
        <v>565</v>
      </c>
      <c r="AF1158" s="259" t="s">
        <v>565</v>
      </c>
      <c r="AG1158" s="259" t="s">
        <v>565</v>
      </c>
      <c r="AH1158" s="259" t="s">
        <v>565</v>
      </c>
      <c r="AI1158" s="259" t="s">
        <v>565</v>
      </c>
      <c r="AJ1158" s="259" t="s">
        <v>565</v>
      </c>
      <c r="AK1158" s="259" t="s">
        <v>565</v>
      </c>
      <c r="AL1158" s="259" t="s">
        <v>565</v>
      </c>
      <c r="AM1158" s="259" t="s">
        <v>565</v>
      </c>
      <c r="AN1158" s="259" t="s">
        <v>565</v>
      </c>
      <c r="AO1158" s="259" t="s">
        <v>565</v>
      </c>
      <c r="AP1158" s="259" t="s">
        <v>565</v>
      </c>
      <c r="AQ1158" s="259" t="s">
        <v>565</v>
      </c>
      <c r="AR1158" s="259" t="s">
        <v>565</v>
      </c>
      <c r="AS1158" s="259" t="s">
        <v>565</v>
      </c>
      <c r="AT1158" s="259" t="s">
        <v>565</v>
      </c>
      <c r="AU1158" s="259" t="s">
        <v>565</v>
      </c>
      <c r="AV1158" s="259" t="s">
        <v>565</v>
      </c>
      <c r="AW1158" s="259" t="s">
        <v>565</v>
      </c>
      <c r="AX1158" s="259" t="s">
        <v>565</v>
      </c>
      <c r="AY1158" s="259" t="s">
        <v>565</v>
      </c>
      <c r="AZ1158" s="259" t="s">
        <v>565</v>
      </c>
      <c r="BA1158" s="259" t="s">
        <v>565</v>
      </c>
    </row>
    <row r="1159" spans="4:53">
      <c r="D1159" s="259" t="s">
        <v>565</v>
      </c>
      <c r="E1159" s="259" t="s">
        <v>565</v>
      </c>
      <c r="F1159" s="259" t="s">
        <v>565</v>
      </c>
      <c r="G1159" s="259" t="s">
        <v>565</v>
      </c>
      <c r="H1159" s="259" t="s">
        <v>565</v>
      </c>
      <c r="I1159" s="259" t="s">
        <v>565</v>
      </c>
      <c r="J1159" s="259" t="s">
        <v>565</v>
      </c>
      <c r="K1159" s="259" t="s">
        <v>565</v>
      </c>
      <c r="L1159" s="259" t="s">
        <v>565</v>
      </c>
      <c r="M1159" s="259" t="s">
        <v>565</v>
      </c>
      <c r="N1159" s="259" t="s">
        <v>565</v>
      </c>
      <c r="O1159" s="259" t="s">
        <v>565</v>
      </c>
      <c r="P1159" s="259" t="s">
        <v>565</v>
      </c>
      <c r="Q1159" s="259" t="s">
        <v>565</v>
      </c>
      <c r="R1159" s="259" t="s">
        <v>565</v>
      </c>
      <c r="S1159" s="259" t="s">
        <v>565</v>
      </c>
      <c r="T1159" s="259" t="s">
        <v>565</v>
      </c>
      <c r="U1159" s="259" t="s">
        <v>565</v>
      </c>
      <c r="V1159" s="260" t="s">
        <v>565</v>
      </c>
      <c r="W1159" s="260" t="s">
        <v>565</v>
      </c>
      <c r="X1159" s="259" t="s">
        <v>565</v>
      </c>
      <c r="Y1159" s="259" t="s">
        <v>565</v>
      </c>
      <c r="Z1159" s="259" t="s">
        <v>565</v>
      </c>
      <c r="AA1159" s="259" t="s">
        <v>565</v>
      </c>
      <c r="AB1159" s="259" t="s">
        <v>565</v>
      </c>
      <c r="AC1159" s="259" t="s">
        <v>565</v>
      </c>
      <c r="AD1159" s="259" t="s">
        <v>565</v>
      </c>
      <c r="AE1159" s="259" t="s">
        <v>565</v>
      </c>
      <c r="AF1159" s="259" t="s">
        <v>565</v>
      </c>
      <c r="AG1159" s="259" t="s">
        <v>565</v>
      </c>
      <c r="AH1159" s="259" t="s">
        <v>565</v>
      </c>
      <c r="AI1159" s="259" t="s">
        <v>565</v>
      </c>
      <c r="AJ1159" s="259" t="s">
        <v>565</v>
      </c>
      <c r="AK1159" s="259" t="s">
        <v>565</v>
      </c>
      <c r="AL1159" s="259" t="s">
        <v>565</v>
      </c>
      <c r="AM1159" s="259" t="s">
        <v>565</v>
      </c>
      <c r="AN1159" s="259" t="s">
        <v>565</v>
      </c>
      <c r="AO1159" s="259" t="s">
        <v>565</v>
      </c>
      <c r="AP1159" s="259" t="s">
        <v>565</v>
      </c>
      <c r="AQ1159" s="259" t="s">
        <v>565</v>
      </c>
      <c r="AR1159" s="259" t="s">
        <v>565</v>
      </c>
      <c r="AS1159" s="259" t="s">
        <v>565</v>
      </c>
      <c r="AT1159" s="259" t="s">
        <v>565</v>
      </c>
      <c r="AU1159" s="259" t="s">
        <v>565</v>
      </c>
      <c r="AV1159" s="259" t="s">
        <v>565</v>
      </c>
      <c r="AW1159" s="259" t="s">
        <v>565</v>
      </c>
      <c r="AX1159" s="259" t="s">
        <v>565</v>
      </c>
      <c r="AY1159" s="259" t="s">
        <v>565</v>
      </c>
      <c r="AZ1159" s="259" t="s">
        <v>565</v>
      </c>
      <c r="BA1159" s="259" t="s">
        <v>565</v>
      </c>
    </row>
    <row r="1160" spans="4:53">
      <c r="D1160" s="259" t="s">
        <v>565</v>
      </c>
      <c r="E1160" s="259" t="s">
        <v>565</v>
      </c>
      <c r="F1160" s="259" t="s">
        <v>565</v>
      </c>
      <c r="G1160" s="259" t="s">
        <v>565</v>
      </c>
      <c r="H1160" s="259" t="s">
        <v>565</v>
      </c>
      <c r="I1160" s="259" t="s">
        <v>565</v>
      </c>
      <c r="J1160" s="259" t="s">
        <v>565</v>
      </c>
      <c r="K1160" s="259" t="s">
        <v>565</v>
      </c>
      <c r="L1160" s="259" t="s">
        <v>565</v>
      </c>
      <c r="M1160" s="259" t="s">
        <v>565</v>
      </c>
      <c r="N1160" s="259" t="s">
        <v>565</v>
      </c>
      <c r="O1160" s="259" t="s">
        <v>565</v>
      </c>
      <c r="P1160" s="259" t="s">
        <v>565</v>
      </c>
      <c r="Q1160" s="259" t="s">
        <v>565</v>
      </c>
      <c r="R1160" s="259" t="s">
        <v>565</v>
      </c>
      <c r="S1160" s="259" t="s">
        <v>565</v>
      </c>
      <c r="T1160" s="259" t="s">
        <v>565</v>
      </c>
      <c r="U1160" s="259" t="s">
        <v>565</v>
      </c>
      <c r="V1160" s="260" t="s">
        <v>565</v>
      </c>
      <c r="W1160" s="260" t="s">
        <v>565</v>
      </c>
      <c r="X1160" s="259" t="s">
        <v>565</v>
      </c>
      <c r="Y1160" s="259" t="s">
        <v>565</v>
      </c>
      <c r="Z1160" s="259" t="s">
        <v>565</v>
      </c>
      <c r="AA1160" s="259" t="s">
        <v>565</v>
      </c>
      <c r="AB1160" s="259" t="s">
        <v>565</v>
      </c>
      <c r="AC1160" s="259" t="s">
        <v>565</v>
      </c>
      <c r="AD1160" s="259" t="s">
        <v>565</v>
      </c>
      <c r="AE1160" s="259" t="s">
        <v>565</v>
      </c>
      <c r="AF1160" s="259" t="s">
        <v>565</v>
      </c>
      <c r="AG1160" s="259" t="s">
        <v>565</v>
      </c>
      <c r="AH1160" s="259" t="s">
        <v>565</v>
      </c>
      <c r="AI1160" s="259" t="s">
        <v>565</v>
      </c>
      <c r="AJ1160" s="259" t="s">
        <v>565</v>
      </c>
      <c r="AK1160" s="259" t="s">
        <v>565</v>
      </c>
      <c r="AL1160" s="259" t="s">
        <v>565</v>
      </c>
      <c r="AM1160" s="259" t="s">
        <v>565</v>
      </c>
      <c r="AN1160" s="259" t="s">
        <v>565</v>
      </c>
      <c r="AO1160" s="259" t="s">
        <v>565</v>
      </c>
      <c r="AP1160" s="259" t="s">
        <v>565</v>
      </c>
      <c r="AQ1160" s="259" t="s">
        <v>565</v>
      </c>
      <c r="AR1160" s="259" t="s">
        <v>565</v>
      </c>
      <c r="AS1160" s="259" t="s">
        <v>565</v>
      </c>
      <c r="AT1160" s="259" t="s">
        <v>565</v>
      </c>
      <c r="AU1160" s="259" t="s">
        <v>565</v>
      </c>
      <c r="AV1160" s="259" t="s">
        <v>565</v>
      </c>
      <c r="AW1160" s="259" t="s">
        <v>565</v>
      </c>
      <c r="AX1160" s="259" t="s">
        <v>565</v>
      </c>
      <c r="AY1160" s="259" t="s">
        <v>565</v>
      </c>
      <c r="AZ1160" s="259" t="s">
        <v>565</v>
      </c>
      <c r="BA1160" s="259" t="s">
        <v>565</v>
      </c>
    </row>
    <row r="1161" spans="4:53">
      <c r="D1161" s="259" t="s">
        <v>565</v>
      </c>
      <c r="E1161" s="259" t="s">
        <v>565</v>
      </c>
      <c r="F1161" s="259" t="s">
        <v>565</v>
      </c>
      <c r="G1161" s="259" t="s">
        <v>565</v>
      </c>
      <c r="H1161" s="259" t="s">
        <v>565</v>
      </c>
      <c r="I1161" s="259" t="s">
        <v>565</v>
      </c>
      <c r="J1161" s="259" t="s">
        <v>565</v>
      </c>
      <c r="K1161" s="259" t="s">
        <v>565</v>
      </c>
      <c r="L1161" s="259" t="s">
        <v>565</v>
      </c>
      <c r="M1161" s="259" t="s">
        <v>565</v>
      </c>
      <c r="N1161" s="259" t="s">
        <v>565</v>
      </c>
      <c r="O1161" s="259" t="s">
        <v>565</v>
      </c>
      <c r="P1161" s="259" t="s">
        <v>565</v>
      </c>
      <c r="Q1161" s="259" t="s">
        <v>565</v>
      </c>
      <c r="R1161" s="259" t="s">
        <v>565</v>
      </c>
      <c r="S1161" s="259" t="s">
        <v>565</v>
      </c>
      <c r="T1161" s="259" t="s">
        <v>565</v>
      </c>
      <c r="U1161" s="259" t="s">
        <v>565</v>
      </c>
      <c r="V1161" s="260" t="s">
        <v>565</v>
      </c>
      <c r="W1161" s="260" t="s">
        <v>565</v>
      </c>
      <c r="X1161" s="259" t="s">
        <v>565</v>
      </c>
      <c r="Y1161" s="259" t="s">
        <v>565</v>
      </c>
      <c r="Z1161" s="259" t="s">
        <v>565</v>
      </c>
      <c r="AA1161" s="259" t="s">
        <v>565</v>
      </c>
      <c r="AB1161" s="259" t="s">
        <v>565</v>
      </c>
      <c r="AC1161" s="259" t="s">
        <v>565</v>
      </c>
      <c r="AD1161" s="259" t="s">
        <v>565</v>
      </c>
      <c r="AE1161" s="259" t="s">
        <v>565</v>
      </c>
      <c r="AF1161" s="259" t="s">
        <v>565</v>
      </c>
      <c r="AG1161" s="259" t="s">
        <v>565</v>
      </c>
      <c r="AH1161" s="259" t="s">
        <v>565</v>
      </c>
      <c r="AI1161" s="259" t="s">
        <v>565</v>
      </c>
      <c r="AJ1161" s="259" t="s">
        <v>565</v>
      </c>
      <c r="AK1161" s="259" t="s">
        <v>565</v>
      </c>
      <c r="AL1161" s="259" t="s">
        <v>565</v>
      </c>
      <c r="AM1161" s="259" t="s">
        <v>565</v>
      </c>
      <c r="AN1161" s="259" t="s">
        <v>565</v>
      </c>
      <c r="AO1161" s="259" t="s">
        <v>565</v>
      </c>
      <c r="AP1161" s="259" t="s">
        <v>565</v>
      </c>
      <c r="AQ1161" s="259" t="s">
        <v>565</v>
      </c>
      <c r="AR1161" s="259" t="s">
        <v>565</v>
      </c>
      <c r="AS1161" s="259" t="s">
        <v>565</v>
      </c>
      <c r="AT1161" s="259" t="s">
        <v>565</v>
      </c>
      <c r="AU1161" s="259" t="s">
        <v>565</v>
      </c>
      <c r="AV1161" s="259" t="s">
        <v>565</v>
      </c>
      <c r="AW1161" s="259" t="s">
        <v>565</v>
      </c>
      <c r="AX1161" s="259" t="s">
        <v>565</v>
      </c>
      <c r="AY1161" s="259" t="s">
        <v>565</v>
      </c>
      <c r="AZ1161" s="259" t="s">
        <v>565</v>
      </c>
      <c r="BA1161" s="259" t="s">
        <v>565</v>
      </c>
    </row>
    <row r="1162" spans="4:53">
      <c r="D1162" s="259" t="s">
        <v>565</v>
      </c>
      <c r="E1162" s="259" t="s">
        <v>565</v>
      </c>
      <c r="F1162" s="259" t="s">
        <v>565</v>
      </c>
      <c r="G1162" s="259" t="s">
        <v>565</v>
      </c>
      <c r="H1162" s="259" t="s">
        <v>565</v>
      </c>
      <c r="I1162" s="259" t="s">
        <v>565</v>
      </c>
      <c r="J1162" s="259" t="s">
        <v>565</v>
      </c>
      <c r="K1162" s="259" t="s">
        <v>565</v>
      </c>
      <c r="L1162" s="259" t="s">
        <v>565</v>
      </c>
      <c r="M1162" s="259" t="s">
        <v>565</v>
      </c>
      <c r="N1162" s="259" t="s">
        <v>565</v>
      </c>
      <c r="O1162" s="259" t="s">
        <v>565</v>
      </c>
      <c r="P1162" s="259" t="s">
        <v>565</v>
      </c>
      <c r="Q1162" s="259" t="s">
        <v>565</v>
      </c>
      <c r="R1162" s="259" t="s">
        <v>565</v>
      </c>
      <c r="S1162" s="259" t="s">
        <v>565</v>
      </c>
      <c r="T1162" s="259" t="s">
        <v>565</v>
      </c>
      <c r="U1162" s="259" t="s">
        <v>565</v>
      </c>
      <c r="V1162" s="260" t="s">
        <v>565</v>
      </c>
      <c r="W1162" s="260" t="s">
        <v>565</v>
      </c>
      <c r="X1162" s="259" t="s">
        <v>565</v>
      </c>
      <c r="Y1162" s="259" t="s">
        <v>565</v>
      </c>
      <c r="Z1162" s="259" t="s">
        <v>565</v>
      </c>
      <c r="AA1162" s="259" t="s">
        <v>565</v>
      </c>
      <c r="AB1162" s="259" t="s">
        <v>565</v>
      </c>
      <c r="AC1162" s="259" t="s">
        <v>565</v>
      </c>
      <c r="AD1162" s="259" t="s">
        <v>565</v>
      </c>
      <c r="AE1162" s="259" t="s">
        <v>565</v>
      </c>
      <c r="AF1162" s="259" t="s">
        <v>565</v>
      </c>
      <c r="AG1162" s="259" t="s">
        <v>565</v>
      </c>
      <c r="AH1162" s="259" t="s">
        <v>565</v>
      </c>
      <c r="AI1162" s="259" t="s">
        <v>565</v>
      </c>
      <c r="AJ1162" s="259" t="s">
        <v>565</v>
      </c>
      <c r="AK1162" s="259" t="s">
        <v>565</v>
      </c>
      <c r="AL1162" s="259" t="s">
        <v>565</v>
      </c>
      <c r="AM1162" s="259" t="s">
        <v>565</v>
      </c>
      <c r="AN1162" s="259" t="s">
        <v>565</v>
      </c>
      <c r="AO1162" s="259" t="s">
        <v>565</v>
      </c>
      <c r="AP1162" s="259" t="s">
        <v>565</v>
      </c>
      <c r="AQ1162" s="259" t="s">
        <v>565</v>
      </c>
      <c r="AR1162" s="259" t="s">
        <v>565</v>
      </c>
      <c r="AS1162" s="259" t="s">
        <v>565</v>
      </c>
      <c r="AT1162" s="259" t="s">
        <v>565</v>
      </c>
      <c r="AU1162" s="259" t="s">
        <v>565</v>
      </c>
      <c r="AV1162" s="259" t="s">
        <v>565</v>
      </c>
      <c r="AW1162" s="259" t="s">
        <v>565</v>
      </c>
      <c r="AX1162" s="259" t="s">
        <v>565</v>
      </c>
      <c r="AY1162" s="259" t="s">
        <v>565</v>
      </c>
      <c r="AZ1162" s="259" t="s">
        <v>565</v>
      </c>
      <c r="BA1162" s="259" t="s">
        <v>565</v>
      </c>
    </row>
    <row r="1163" spans="4:53">
      <c r="D1163" s="259" t="s">
        <v>565</v>
      </c>
      <c r="E1163" s="259" t="s">
        <v>565</v>
      </c>
      <c r="F1163" s="259" t="s">
        <v>565</v>
      </c>
      <c r="G1163" s="259" t="s">
        <v>565</v>
      </c>
      <c r="H1163" s="259" t="s">
        <v>565</v>
      </c>
      <c r="I1163" s="259" t="s">
        <v>565</v>
      </c>
      <c r="J1163" s="259" t="s">
        <v>565</v>
      </c>
      <c r="K1163" s="259" t="s">
        <v>565</v>
      </c>
      <c r="L1163" s="259" t="s">
        <v>565</v>
      </c>
      <c r="M1163" s="259" t="s">
        <v>565</v>
      </c>
      <c r="N1163" s="259" t="s">
        <v>565</v>
      </c>
      <c r="O1163" s="259" t="s">
        <v>565</v>
      </c>
      <c r="P1163" s="259" t="s">
        <v>565</v>
      </c>
      <c r="Q1163" s="259" t="s">
        <v>565</v>
      </c>
      <c r="R1163" s="259" t="s">
        <v>565</v>
      </c>
      <c r="S1163" s="259" t="s">
        <v>565</v>
      </c>
      <c r="T1163" s="259" t="s">
        <v>565</v>
      </c>
      <c r="U1163" s="259" t="s">
        <v>565</v>
      </c>
      <c r="V1163" s="260" t="s">
        <v>565</v>
      </c>
      <c r="W1163" s="260" t="s">
        <v>565</v>
      </c>
      <c r="X1163" s="259" t="s">
        <v>565</v>
      </c>
      <c r="Y1163" s="259" t="s">
        <v>565</v>
      </c>
      <c r="Z1163" s="259" t="s">
        <v>565</v>
      </c>
      <c r="AA1163" s="259" t="s">
        <v>565</v>
      </c>
      <c r="AB1163" s="259" t="s">
        <v>565</v>
      </c>
      <c r="AC1163" s="259" t="s">
        <v>565</v>
      </c>
      <c r="AD1163" s="259" t="s">
        <v>565</v>
      </c>
      <c r="AE1163" s="259" t="s">
        <v>565</v>
      </c>
      <c r="AF1163" s="259" t="s">
        <v>565</v>
      </c>
      <c r="AG1163" s="259" t="s">
        <v>565</v>
      </c>
      <c r="AH1163" s="259" t="s">
        <v>565</v>
      </c>
      <c r="AI1163" s="259" t="s">
        <v>565</v>
      </c>
      <c r="AJ1163" s="259" t="s">
        <v>565</v>
      </c>
      <c r="AK1163" s="259" t="s">
        <v>565</v>
      </c>
      <c r="AL1163" s="259" t="s">
        <v>565</v>
      </c>
      <c r="AM1163" s="259" t="s">
        <v>565</v>
      </c>
      <c r="AN1163" s="259" t="s">
        <v>565</v>
      </c>
      <c r="AO1163" s="259" t="s">
        <v>565</v>
      </c>
      <c r="AP1163" s="259" t="s">
        <v>565</v>
      </c>
      <c r="AQ1163" s="259" t="s">
        <v>565</v>
      </c>
      <c r="AR1163" s="259" t="s">
        <v>565</v>
      </c>
      <c r="AS1163" s="259" t="s">
        <v>565</v>
      </c>
      <c r="AT1163" s="259" t="s">
        <v>565</v>
      </c>
      <c r="AU1163" s="259" t="s">
        <v>565</v>
      </c>
      <c r="AV1163" s="259" t="s">
        <v>565</v>
      </c>
      <c r="AW1163" s="259" t="s">
        <v>565</v>
      </c>
      <c r="AX1163" s="259" t="s">
        <v>565</v>
      </c>
      <c r="AY1163" s="259" t="s">
        <v>565</v>
      </c>
      <c r="AZ1163" s="259" t="s">
        <v>565</v>
      </c>
      <c r="BA1163" s="259" t="s">
        <v>565</v>
      </c>
    </row>
    <row r="1164" spans="4:53">
      <c r="D1164" s="259" t="s">
        <v>565</v>
      </c>
      <c r="E1164" s="259" t="s">
        <v>565</v>
      </c>
      <c r="F1164" s="259" t="s">
        <v>565</v>
      </c>
      <c r="G1164" s="259" t="s">
        <v>565</v>
      </c>
      <c r="H1164" s="259" t="s">
        <v>565</v>
      </c>
      <c r="I1164" s="259" t="s">
        <v>565</v>
      </c>
      <c r="J1164" s="259" t="s">
        <v>565</v>
      </c>
      <c r="K1164" s="259" t="s">
        <v>565</v>
      </c>
      <c r="L1164" s="259" t="s">
        <v>565</v>
      </c>
      <c r="M1164" s="259" t="s">
        <v>565</v>
      </c>
      <c r="N1164" s="259" t="s">
        <v>565</v>
      </c>
      <c r="O1164" s="259" t="s">
        <v>565</v>
      </c>
      <c r="P1164" s="259" t="s">
        <v>565</v>
      </c>
      <c r="Q1164" s="259" t="s">
        <v>565</v>
      </c>
      <c r="R1164" s="259" t="s">
        <v>565</v>
      </c>
      <c r="S1164" s="259" t="s">
        <v>565</v>
      </c>
      <c r="T1164" s="259" t="s">
        <v>565</v>
      </c>
      <c r="U1164" s="259" t="s">
        <v>565</v>
      </c>
      <c r="V1164" s="260" t="s">
        <v>565</v>
      </c>
      <c r="W1164" s="260" t="s">
        <v>565</v>
      </c>
      <c r="X1164" s="259" t="s">
        <v>565</v>
      </c>
      <c r="Y1164" s="259" t="s">
        <v>565</v>
      </c>
      <c r="Z1164" s="259" t="s">
        <v>565</v>
      </c>
      <c r="AA1164" s="259" t="s">
        <v>565</v>
      </c>
      <c r="AB1164" s="259" t="s">
        <v>565</v>
      </c>
      <c r="AC1164" s="259" t="s">
        <v>565</v>
      </c>
      <c r="AD1164" s="259" t="s">
        <v>565</v>
      </c>
      <c r="AE1164" s="259" t="s">
        <v>565</v>
      </c>
      <c r="AF1164" s="259" t="s">
        <v>565</v>
      </c>
      <c r="AG1164" s="259" t="s">
        <v>565</v>
      </c>
      <c r="AH1164" s="259" t="s">
        <v>565</v>
      </c>
      <c r="AI1164" s="259" t="s">
        <v>565</v>
      </c>
      <c r="AJ1164" s="259" t="s">
        <v>565</v>
      </c>
      <c r="AK1164" s="259" t="s">
        <v>565</v>
      </c>
      <c r="AL1164" s="259" t="s">
        <v>565</v>
      </c>
      <c r="AM1164" s="259" t="s">
        <v>565</v>
      </c>
      <c r="AN1164" s="259" t="s">
        <v>565</v>
      </c>
      <c r="AO1164" s="259" t="s">
        <v>565</v>
      </c>
      <c r="AP1164" s="259" t="s">
        <v>565</v>
      </c>
      <c r="AQ1164" s="259" t="s">
        <v>565</v>
      </c>
      <c r="AR1164" s="259" t="s">
        <v>565</v>
      </c>
      <c r="AS1164" s="259" t="s">
        <v>565</v>
      </c>
      <c r="AT1164" s="259" t="s">
        <v>565</v>
      </c>
      <c r="AU1164" s="259" t="s">
        <v>565</v>
      </c>
      <c r="AV1164" s="259" t="s">
        <v>565</v>
      </c>
      <c r="AW1164" s="259" t="s">
        <v>565</v>
      </c>
      <c r="AX1164" s="259" t="s">
        <v>565</v>
      </c>
      <c r="AY1164" s="259" t="s">
        <v>565</v>
      </c>
      <c r="AZ1164" s="259" t="s">
        <v>565</v>
      </c>
      <c r="BA1164" s="259" t="s">
        <v>565</v>
      </c>
    </row>
    <row r="1165" spans="4:53">
      <c r="D1165" s="259" t="s">
        <v>565</v>
      </c>
      <c r="E1165" s="259" t="s">
        <v>565</v>
      </c>
      <c r="F1165" s="259" t="s">
        <v>565</v>
      </c>
      <c r="G1165" s="259" t="s">
        <v>565</v>
      </c>
      <c r="H1165" s="259" t="s">
        <v>565</v>
      </c>
      <c r="I1165" s="259" t="s">
        <v>565</v>
      </c>
      <c r="J1165" s="259" t="s">
        <v>565</v>
      </c>
      <c r="K1165" s="259" t="s">
        <v>565</v>
      </c>
      <c r="L1165" s="259" t="s">
        <v>565</v>
      </c>
      <c r="M1165" s="259" t="s">
        <v>565</v>
      </c>
      <c r="N1165" s="259" t="s">
        <v>565</v>
      </c>
      <c r="O1165" s="259" t="s">
        <v>565</v>
      </c>
      <c r="P1165" s="259" t="s">
        <v>565</v>
      </c>
      <c r="Q1165" s="259" t="s">
        <v>565</v>
      </c>
      <c r="R1165" s="259" t="s">
        <v>565</v>
      </c>
      <c r="S1165" s="259" t="s">
        <v>565</v>
      </c>
      <c r="T1165" s="259" t="s">
        <v>565</v>
      </c>
      <c r="U1165" s="259" t="s">
        <v>565</v>
      </c>
      <c r="V1165" s="260" t="s">
        <v>565</v>
      </c>
      <c r="W1165" s="260" t="s">
        <v>565</v>
      </c>
      <c r="X1165" s="259" t="s">
        <v>565</v>
      </c>
      <c r="Y1165" s="259" t="s">
        <v>565</v>
      </c>
      <c r="Z1165" s="259" t="s">
        <v>565</v>
      </c>
      <c r="AA1165" s="259" t="s">
        <v>565</v>
      </c>
      <c r="AB1165" s="259" t="s">
        <v>565</v>
      </c>
      <c r="AC1165" s="259" t="s">
        <v>565</v>
      </c>
      <c r="AD1165" s="259" t="s">
        <v>565</v>
      </c>
      <c r="AE1165" s="259" t="s">
        <v>565</v>
      </c>
      <c r="AF1165" s="259" t="s">
        <v>565</v>
      </c>
      <c r="AG1165" s="259" t="s">
        <v>565</v>
      </c>
      <c r="AH1165" s="259" t="s">
        <v>565</v>
      </c>
      <c r="AI1165" s="259" t="s">
        <v>565</v>
      </c>
      <c r="AJ1165" s="259" t="s">
        <v>565</v>
      </c>
      <c r="AK1165" s="259" t="s">
        <v>565</v>
      </c>
      <c r="AL1165" s="259" t="s">
        <v>565</v>
      </c>
      <c r="AM1165" s="259" t="s">
        <v>565</v>
      </c>
      <c r="AN1165" s="259" t="s">
        <v>565</v>
      </c>
      <c r="AO1165" s="259" t="s">
        <v>565</v>
      </c>
      <c r="AP1165" s="259" t="s">
        <v>565</v>
      </c>
      <c r="AQ1165" s="259" t="s">
        <v>565</v>
      </c>
      <c r="AR1165" s="259" t="s">
        <v>565</v>
      </c>
      <c r="AS1165" s="259" t="s">
        <v>565</v>
      </c>
      <c r="AT1165" s="259" t="s">
        <v>565</v>
      </c>
      <c r="AU1165" s="259" t="s">
        <v>565</v>
      </c>
      <c r="AV1165" s="259" t="s">
        <v>565</v>
      </c>
      <c r="AW1165" s="259" t="s">
        <v>565</v>
      </c>
      <c r="AX1165" s="259" t="s">
        <v>565</v>
      </c>
      <c r="AY1165" s="259" t="s">
        <v>565</v>
      </c>
      <c r="AZ1165" s="259" t="s">
        <v>565</v>
      </c>
      <c r="BA1165" s="259" t="s">
        <v>565</v>
      </c>
    </row>
    <row r="1166" spans="4:53">
      <c r="D1166" s="259" t="s">
        <v>565</v>
      </c>
      <c r="E1166" s="259" t="s">
        <v>565</v>
      </c>
      <c r="F1166" s="259" t="s">
        <v>565</v>
      </c>
      <c r="G1166" s="259" t="s">
        <v>565</v>
      </c>
      <c r="H1166" s="259" t="s">
        <v>565</v>
      </c>
      <c r="I1166" s="259" t="s">
        <v>565</v>
      </c>
      <c r="J1166" s="259" t="s">
        <v>565</v>
      </c>
      <c r="K1166" s="259" t="s">
        <v>565</v>
      </c>
      <c r="L1166" s="259" t="s">
        <v>565</v>
      </c>
      <c r="M1166" s="259" t="s">
        <v>565</v>
      </c>
      <c r="N1166" s="259" t="s">
        <v>565</v>
      </c>
      <c r="O1166" s="259" t="s">
        <v>565</v>
      </c>
      <c r="P1166" s="259" t="s">
        <v>565</v>
      </c>
      <c r="Q1166" s="259" t="s">
        <v>565</v>
      </c>
      <c r="R1166" s="259" t="s">
        <v>565</v>
      </c>
      <c r="S1166" s="259" t="s">
        <v>565</v>
      </c>
      <c r="T1166" s="259" t="s">
        <v>565</v>
      </c>
      <c r="U1166" s="259" t="s">
        <v>565</v>
      </c>
      <c r="V1166" s="260" t="s">
        <v>565</v>
      </c>
      <c r="W1166" s="260" t="s">
        <v>565</v>
      </c>
      <c r="X1166" s="259" t="s">
        <v>565</v>
      </c>
      <c r="Y1166" s="259" t="s">
        <v>565</v>
      </c>
      <c r="Z1166" s="259" t="s">
        <v>565</v>
      </c>
      <c r="AA1166" s="259" t="s">
        <v>565</v>
      </c>
      <c r="AB1166" s="259" t="s">
        <v>565</v>
      </c>
      <c r="AC1166" s="259" t="s">
        <v>565</v>
      </c>
      <c r="AD1166" s="259" t="s">
        <v>565</v>
      </c>
      <c r="AE1166" s="259" t="s">
        <v>565</v>
      </c>
      <c r="AF1166" s="259" t="s">
        <v>565</v>
      </c>
      <c r="AG1166" s="259" t="s">
        <v>565</v>
      </c>
      <c r="AH1166" s="259" t="s">
        <v>565</v>
      </c>
      <c r="AI1166" s="259" t="s">
        <v>565</v>
      </c>
      <c r="AJ1166" s="259" t="s">
        <v>565</v>
      </c>
      <c r="AK1166" s="259" t="s">
        <v>565</v>
      </c>
      <c r="AL1166" s="259" t="s">
        <v>565</v>
      </c>
      <c r="AM1166" s="259" t="s">
        <v>565</v>
      </c>
      <c r="AN1166" s="259" t="s">
        <v>565</v>
      </c>
      <c r="AO1166" s="259" t="s">
        <v>565</v>
      </c>
      <c r="AP1166" s="259" t="s">
        <v>565</v>
      </c>
      <c r="AQ1166" s="259" t="s">
        <v>565</v>
      </c>
      <c r="AR1166" s="259" t="s">
        <v>565</v>
      </c>
      <c r="AS1166" s="259" t="s">
        <v>565</v>
      </c>
      <c r="AT1166" s="259" t="s">
        <v>565</v>
      </c>
      <c r="AU1166" s="259" t="s">
        <v>565</v>
      </c>
      <c r="AV1166" s="259" t="s">
        <v>565</v>
      </c>
      <c r="AW1166" s="259" t="s">
        <v>565</v>
      </c>
      <c r="AX1166" s="259" t="s">
        <v>565</v>
      </c>
      <c r="AY1166" s="259" t="s">
        <v>565</v>
      </c>
      <c r="AZ1166" s="259" t="s">
        <v>565</v>
      </c>
      <c r="BA1166" s="259" t="s">
        <v>565</v>
      </c>
    </row>
    <row r="1167" spans="4:53">
      <c r="D1167" s="259" t="s">
        <v>565</v>
      </c>
      <c r="E1167" s="259" t="s">
        <v>565</v>
      </c>
      <c r="F1167" s="259" t="s">
        <v>565</v>
      </c>
      <c r="G1167" s="259" t="s">
        <v>565</v>
      </c>
      <c r="H1167" s="259" t="s">
        <v>565</v>
      </c>
      <c r="I1167" s="259" t="s">
        <v>565</v>
      </c>
      <c r="J1167" s="259" t="s">
        <v>565</v>
      </c>
      <c r="K1167" s="259" t="s">
        <v>565</v>
      </c>
      <c r="L1167" s="259" t="s">
        <v>565</v>
      </c>
      <c r="M1167" s="259" t="s">
        <v>565</v>
      </c>
      <c r="N1167" s="259" t="s">
        <v>565</v>
      </c>
      <c r="O1167" s="259" t="s">
        <v>565</v>
      </c>
      <c r="P1167" s="259" t="s">
        <v>565</v>
      </c>
      <c r="Q1167" s="259" t="s">
        <v>565</v>
      </c>
      <c r="R1167" s="259" t="s">
        <v>565</v>
      </c>
      <c r="S1167" s="259" t="s">
        <v>565</v>
      </c>
      <c r="T1167" s="259" t="s">
        <v>565</v>
      </c>
      <c r="U1167" s="259" t="s">
        <v>565</v>
      </c>
      <c r="V1167" s="260" t="s">
        <v>565</v>
      </c>
      <c r="W1167" s="260" t="s">
        <v>565</v>
      </c>
      <c r="X1167" s="259" t="s">
        <v>565</v>
      </c>
      <c r="Y1167" s="259" t="s">
        <v>565</v>
      </c>
      <c r="Z1167" s="259" t="s">
        <v>565</v>
      </c>
      <c r="AA1167" s="259" t="s">
        <v>565</v>
      </c>
      <c r="AB1167" s="259" t="s">
        <v>565</v>
      </c>
      <c r="AC1167" s="259" t="s">
        <v>565</v>
      </c>
      <c r="AD1167" s="259" t="s">
        <v>565</v>
      </c>
      <c r="AE1167" s="259" t="s">
        <v>565</v>
      </c>
      <c r="AF1167" s="259" t="s">
        <v>565</v>
      </c>
      <c r="AG1167" s="259" t="s">
        <v>565</v>
      </c>
      <c r="AH1167" s="259" t="s">
        <v>565</v>
      </c>
      <c r="AI1167" s="259" t="s">
        <v>565</v>
      </c>
      <c r="AJ1167" s="259" t="s">
        <v>565</v>
      </c>
      <c r="AK1167" s="259" t="s">
        <v>565</v>
      </c>
      <c r="AL1167" s="259" t="s">
        <v>565</v>
      </c>
      <c r="AM1167" s="259" t="s">
        <v>565</v>
      </c>
      <c r="AN1167" s="259" t="s">
        <v>565</v>
      </c>
      <c r="AO1167" s="259" t="s">
        <v>565</v>
      </c>
      <c r="AP1167" s="259" t="s">
        <v>565</v>
      </c>
      <c r="AQ1167" s="259" t="s">
        <v>565</v>
      </c>
      <c r="AR1167" s="259" t="s">
        <v>565</v>
      </c>
      <c r="AS1167" s="259" t="s">
        <v>565</v>
      </c>
      <c r="AT1167" s="259" t="s">
        <v>565</v>
      </c>
      <c r="AU1167" s="259" t="s">
        <v>565</v>
      </c>
      <c r="AV1167" s="259" t="s">
        <v>565</v>
      </c>
      <c r="AW1167" s="259" t="s">
        <v>565</v>
      </c>
      <c r="AX1167" s="259" t="s">
        <v>565</v>
      </c>
      <c r="AY1167" s="259" t="s">
        <v>565</v>
      </c>
      <c r="AZ1167" s="259" t="s">
        <v>565</v>
      </c>
      <c r="BA1167" s="259" t="s">
        <v>565</v>
      </c>
    </row>
    <row r="1168" spans="4:53">
      <c r="D1168" s="259" t="s">
        <v>565</v>
      </c>
      <c r="E1168" s="259" t="s">
        <v>565</v>
      </c>
      <c r="F1168" s="259" t="s">
        <v>565</v>
      </c>
      <c r="G1168" s="259" t="s">
        <v>565</v>
      </c>
      <c r="H1168" s="259" t="s">
        <v>565</v>
      </c>
      <c r="I1168" s="259" t="s">
        <v>565</v>
      </c>
      <c r="J1168" s="259" t="s">
        <v>565</v>
      </c>
      <c r="K1168" s="259" t="s">
        <v>565</v>
      </c>
      <c r="L1168" s="259" t="s">
        <v>565</v>
      </c>
      <c r="M1168" s="259" t="s">
        <v>565</v>
      </c>
      <c r="N1168" s="259" t="s">
        <v>565</v>
      </c>
      <c r="O1168" s="259" t="s">
        <v>565</v>
      </c>
      <c r="P1168" s="259" t="s">
        <v>565</v>
      </c>
      <c r="Q1168" s="259" t="s">
        <v>565</v>
      </c>
      <c r="R1168" s="259" t="s">
        <v>565</v>
      </c>
      <c r="S1168" s="259" t="s">
        <v>565</v>
      </c>
      <c r="T1168" s="259" t="s">
        <v>565</v>
      </c>
      <c r="U1168" s="259" t="s">
        <v>565</v>
      </c>
      <c r="V1168" s="260" t="s">
        <v>565</v>
      </c>
      <c r="W1168" s="260" t="s">
        <v>565</v>
      </c>
      <c r="X1168" s="259" t="s">
        <v>565</v>
      </c>
      <c r="Y1168" s="259" t="s">
        <v>565</v>
      </c>
      <c r="Z1168" s="259" t="s">
        <v>565</v>
      </c>
      <c r="AA1168" s="259" t="s">
        <v>565</v>
      </c>
      <c r="AB1168" s="259" t="s">
        <v>565</v>
      </c>
      <c r="AC1168" s="259" t="s">
        <v>565</v>
      </c>
      <c r="AD1168" s="259" t="s">
        <v>565</v>
      </c>
      <c r="AE1168" s="259" t="s">
        <v>565</v>
      </c>
      <c r="AF1168" s="259" t="s">
        <v>565</v>
      </c>
      <c r="AG1168" s="259" t="s">
        <v>565</v>
      </c>
      <c r="AH1168" s="259" t="s">
        <v>565</v>
      </c>
      <c r="AI1168" s="259" t="s">
        <v>565</v>
      </c>
      <c r="AJ1168" s="259" t="s">
        <v>565</v>
      </c>
      <c r="AK1168" s="259" t="s">
        <v>565</v>
      </c>
      <c r="AL1168" s="259" t="s">
        <v>565</v>
      </c>
      <c r="AM1168" s="259" t="s">
        <v>565</v>
      </c>
      <c r="AN1168" s="259" t="s">
        <v>565</v>
      </c>
      <c r="AO1168" s="259" t="s">
        <v>565</v>
      </c>
      <c r="AP1168" s="259" t="s">
        <v>565</v>
      </c>
      <c r="AQ1168" s="259" t="s">
        <v>565</v>
      </c>
      <c r="AR1168" s="259" t="s">
        <v>565</v>
      </c>
      <c r="AS1168" s="259" t="s">
        <v>565</v>
      </c>
      <c r="AT1168" s="259" t="s">
        <v>565</v>
      </c>
      <c r="AU1168" s="259" t="s">
        <v>565</v>
      </c>
      <c r="AV1168" s="259" t="s">
        <v>565</v>
      </c>
      <c r="AW1168" s="259" t="s">
        <v>565</v>
      </c>
      <c r="AX1168" s="259" t="s">
        <v>565</v>
      </c>
      <c r="AY1168" s="259" t="s">
        <v>565</v>
      </c>
      <c r="AZ1168" s="259" t="s">
        <v>565</v>
      </c>
      <c r="BA1168" s="259" t="s">
        <v>565</v>
      </c>
    </row>
    <row r="1169" spans="4:53">
      <c r="D1169" s="259" t="s">
        <v>565</v>
      </c>
      <c r="E1169" s="259" t="s">
        <v>565</v>
      </c>
      <c r="F1169" s="259" t="s">
        <v>565</v>
      </c>
      <c r="G1169" s="259" t="s">
        <v>565</v>
      </c>
      <c r="H1169" s="259" t="s">
        <v>565</v>
      </c>
      <c r="I1169" s="259" t="s">
        <v>565</v>
      </c>
      <c r="J1169" s="259" t="s">
        <v>565</v>
      </c>
      <c r="K1169" s="259" t="s">
        <v>565</v>
      </c>
      <c r="L1169" s="259" t="s">
        <v>565</v>
      </c>
      <c r="M1169" s="259" t="s">
        <v>565</v>
      </c>
      <c r="N1169" s="259" t="s">
        <v>565</v>
      </c>
      <c r="O1169" s="259" t="s">
        <v>565</v>
      </c>
      <c r="P1169" s="259" t="s">
        <v>565</v>
      </c>
      <c r="Q1169" s="259" t="s">
        <v>565</v>
      </c>
      <c r="R1169" s="259" t="s">
        <v>565</v>
      </c>
      <c r="S1169" s="259" t="s">
        <v>565</v>
      </c>
      <c r="T1169" s="259" t="s">
        <v>565</v>
      </c>
      <c r="U1169" s="259" t="s">
        <v>565</v>
      </c>
      <c r="V1169" s="260" t="s">
        <v>565</v>
      </c>
      <c r="W1169" s="260" t="s">
        <v>565</v>
      </c>
      <c r="X1169" s="259" t="s">
        <v>565</v>
      </c>
      <c r="Y1169" s="259" t="s">
        <v>565</v>
      </c>
      <c r="Z1169" s="259" t="s">
        <v>565</v>
      </c>
      <c r="AA1169" s="259" t="s">
        <v>565</v>
      </c>
      <c r="AB1169" s="259" t="s">
        <v>565</v>
      </c>
      <c r="AC1169" s="259" t="s">
        <v>565</v>
      </c>
      <c r="AD1169" s="259" t="s">
        <v>565</v>
      </c>
      <c r="AE1169" s="259" t="s">
        <v>565</v>
      </c>
      <c r="AF1169" s="259" t="s">
        <v>565</v>
      </c>
      <c r="AG1169" s="259" t="s">
        <v>565</v>
      </c>
      <c r="AH1169" s="259" t="s">
        <v>565</v>
      </c>
      <c r="AI1169" s="259" t="s">
        <v>565</v>
      </c>
      <c r="AJ1169" s="259" t="s">
        <v>565</v>
      </c>
      <c r="AK1169" s="259" t="s">
        <v>565</v>
      </c>
      <c r="AL1169" s="259" t="s">
        <v>565</v>
      </c>
      <c r="AM1169" s="259" t="s">
        <v>565</v>
      </c>
      <c r="AN1169" s="259" t="s">
        <v>565</v>
      </c>
      <c r="AO1169" s="259" t="s">
        <v>565</v>
      </c>
      <c r="AP1169" s="259" t="s">
        <v>565</v>
      </c>
      <c r="AQ1169" s="259" t="s">
        <v>565</v>
      </c>
      <c r="AR1169" s="259" t="s">
        <v>565</v>
      </c>
      <c r="AS1169" s="259" t="s">
        <v>565</v>
      </c>
      <c r="AT1169" s="259" t="s">
        <v>565</v>
      </c>
      <c r="AU1169" s="259" t="s">
        <v>565</v>
      </c>
      <c r="AV1169" s="259" t="s">
        <v>565</v>
      </c>
      <c r="AW1169" s="259" t="s">
        <v>565</v>
      </c>
      <c r="AX1169" s="259" t="s">
        <v>565</v>
      </c>
      <c r="AY1169" s="259" t="s">
        <v>565</v>
      </c>
      <c r="AZ1169" s="259" t="s">
        <v>565</v>
      </c>
      <c r="BA1169" s="259" t="s">
        <v>565</v>
      </c>
    </row>
    <row r="1170" spans="4:53">
      <c r="D1170" s="259" t="s">
        <v>565</v>
      </c>
      <c r="E1170" s="259" t="s">
        <v>565</v>
      </c>
      <c r="F1170" s="259" t="s">
        <v>565</v>
      </c>
      <c r="G1170" s="259" t="s">
        <v>565</v>
      </c>
      <c r="H1170" s="259" t="s">
        <v>565</v>
      </c>
      <c r="I1170" s="259" t="s">
        <v>565</v>
      </c>
      <c r="J1170" s="259" t="s">
        <v>565</v>
      </c>
      <c r="K1170" s="259" t="s">
        <v>565</v>
      </c>
      <c r="L1170" s="259" t="s">
        <v>565</v>
      </c>
      <c r="M1170" s="259" t="s">
        <v>565</v>
      </c>
      <c r="N1170" s="259" t="s">
        <v>565</v>
      </c>
      <c r="O1170" s="259" t="s">
        <v>565</v>
      </c>
      <c r="P1170" s="259" t="s">
        <v>565</v>
      </c>
      <c r="Q1170" s="259" t="s">
        <v>565</v>
      </c>
      <c r="R1170" s="259" t="s">
        <v>565</v>
      </c>
      <c r="S1170" s="259" t="s">
        <v>565</v>
      </c>
      <c r="T1170" s="259" t="s">
        <v>565</v>
      </c>
      <c r="U1170" s="259" t="s">
        <v>565</v>
      </c>
      <c r="V1170" s="260" t="s">
        <v>565</v>
      </c>
      <c r="W1170" s="260" t="s">
        <v>565</v>
      </c>
      <c r="X1170" s="259" t="s">
        <v>565</v>
      </c>
      <c r="Y1170" s="259" t="s">
        <v>565</v>
      </c>
      <c r="Z1170" s="259" t="s">
        <v>565</v>
      </c>
      <c r="AA1170" s="259" t="s">
        <v>565</v>
      </c>
      <c r="AB1170" s="259" t="s">
        <v>565</v>
      </c>
      <c r="AC1170" s="259" t="s">
        <v>565</v>
      </c>
      <c r="AD1170" s="259" t="s">
        <v>565</v>
      </c>
      <c r="AE1170" s="259" t="s">
        <v>565</v>
      </c>
      <c r="AF1170" s="259" t="s">
        <v>565</v>
      </c>
      <c r="AG1170" s="259" t="s">
        <v>565</v>
      </c>
      <c r="AH1170" s="259" t="s">
        <v>565</v>
      </c>
      <c r="AI1170" s="259" t="s">
        <v>565</v>
      </c>
      <c r="AJ1170" s="259" t="s">
        <v>565</v>
      </c>
      <c r="AK1170" s="259" t="s">
        <v>565</v>
      </c>
      <c r="AL1170" s="259" t="s">
        <v>565</v>
      </c>
      <c r="AM1170" s="259" t="s">
        <v>565</v>
      </c>
      <c r="AN1170" s="259" t="s">
        <v>565</v>
      </c>
      <c r="AO1170" s="259" t="s">
        <v>565</v>
      </c>
      <c r="AP1170" s="259" t="s">
        <v>565</v>
      </c>
      <c r="AQ1170" s="259" t="s">
        <v>565</v>
      </c>
      <c r="AR1170" s="259" t="s">
        <v>565</v>
      </c>
      <c r="AS1170" s="259" t="s">
        <v>565</v>
      </c>
      <c r="AT1170" s="259" t="s">
        <v>565</v>
      </c>
      <c r="AU1170" s="259" t="s">
        <v>565</v>
      </c>
      <c r="AV1170" s="259" t="s">
        <v>565</v>
      </c>
      <c r="AW1170" s="259" t="s">
        <v>565</v>
      </c>
      <c r="AX1170" s="259" t="s">
        <v>565</v>
      </c>
      <c r="AY1170" s="259" t="s">
        <v>565</v>
      </c>
      <c r="AZ1170" s="259" t="s">
        <v>565</v>
      </c>
      <c r="BA1170" s="259" t="s">
        <v>565</v>
      </c>
    </row>
    <row r="1171" spans="4:53">
      <c r="D1171" s="259" t="s">
        <v>565</v>
      </c>
      <c r="E1171" s="259" t="s">
        <v>565</v>
      </c>
      <c r="F1171" s="259" t="s">
        <v>565</v>
      </c>
      <c r="G1171" s="259" t="s">
        <v>565</v>
      </c>
      <c r="H1171" s="259" t="s">
        <v>565</v>
      </c>
      <c r="I1171" s="259" t="s">
        <v>565</v>
      </c>
      <c r="J1171" s="259" t="s">
        <v>565</v>
      </c>
      <c r="K1171" s="259" t="s">
        <v>565</v>
      </c>
      <c r="L1171" s="259" t="s">
        <v>565</v>
      </c>
      <c r="M1171" s="259" t="s">
        <v>565</v>
      </c>
      <c r="N1171" s="259" t="s">
        <v>565</v>
      </c>
      <c r="O1171" s="259" t="s">
        <v>565</v>
      </c>
      <c r="P1171" s="259" t="s">
        <v>565</v>
      </c>
      <c r="Q1171" s="259" t="s">
        <v>565</v>
      </c>
      <c r="R1171" s="259" t="s">
        <v>565</v>
      </c>
      <c r="S1171" s="259" t="s">
        <v>565</v>
      </c>
      <c r="T1171" s="259" t="s">
        <v>565</v>
      </c>
      <c r="U1171" s="259" t="s">
        <v>565</v>
      </c>
      <c r="V1171" s="260" t="s">
        <v>565</v>
      </c>
      <c r="W1171" s="260" t="s">
        <v>565</v>
      </c>
      <c r="X1171" s="259" t="s">
        <v>565</v>
      </c>
      <c r="Y1171" s="259" t="s">
        <v>565</v>
      </c>
      <c r="Z1171" s="259" t="s">
        <v>565</v>
      </c>
      <c r="AA1171" s="259" t="s">
        <v>565</v>
      </c>
      <c r="AB1171" s="259" t="s">
        <v>565</v>
      </c>
      <c r="AC1171" s="259" t="s">
        <v>565</v>
      </c>
      <c r="AD1171" s="259" t="s">
        <v>565</v>
      </c>
      <c r="AE1171" s="259" t="s">
        <v>565</v>
      </c>
      <c r="AF1171" s="259" t="s">
        <v>565</v>
      </c>
      <c r="AG1171" s="259" t="s">
        <v>565</v>
      </c>
      <c r="AH1171" s="259" t="s">
        <v>565</v>
      </c>
      <c r="AI1171" s="259" t="s">
        <v>565</v>
      </c>
      <c r="AJ1171" s="259" t="s">
        <v>565</v>
      </c>
      <c r="AK1171" s="259" t="s">
        <v>565</v>
      </c>
      <c r="AL1171" s="259" t="s">
        <v>565</v>
      </c>
      <c r="AM1171" s="259" t="s">
        <v>565</v>
      </c>
      <c r="AN1171" s="259" t="s">
        <v>565</v>
      </c>
      <c r="AO1171" s="259" t="s">
        <v>565</v>
      </c>
      <c r="AP1171" s="259" t="s">
        <v>565</v>
      </c>
      <c r="AQ1171" s="259" t="s">
        <v>565</v>
      </c>
      <c r="AR1171" s="259" t="s">
        <v>565</v>
      </c>
      <c r="AS1171" s="259" t="s">
        <v>565</v>
      </c>
      <c r="AT1171" s="259" t="s">
        <v>565</v>
      </c>
      <c r="AU1171" s="259" t="s">
        <v>565</v>
      </c>
      <c r="AV1171" s="259" t="s">
        <v>565</v>
      </c>
      <c r="AW1171" s="259" t="s">
        <v>565</v>
      </c>
      <c r="AX1171" s="259" t="s">
        <v>565</v>
      </c>
      <c r="AY1171" s="259" t="s">
        <v>565</v>
      </c>
      <c r="AZ1171" s="259" t="s">
        <v>565</v>
      </c>
      <c r="BA1171" s="259" t="s">
        <v>565</v>
      </c>
    </row>
    <row r="1172" spans="4:53">
      <c r="D1172" s="259" t="s">
        <v>565</v>
      </c>
      <c r="E1172" s="259" t="s">
        <v>565</v>
      </c>
      <c r="F1172" s="259" t="s">
        <v>565</v>
      </c>
      <c r="G1172" s="259" t="s">
        <v>565</v>
      </c>
      <c r="H1172" s="259" t="s">
        <v>565</v>
      </c>
      <c r="I1172" s="259" t="s">
        <v>565</v>
      </c>
      <c r="J1172" s="259" t="s">
        <v>565</v>
      </c>
      <c r="K1172" s="259" t="s">
        <v>565</v>
      </c>
      <c r="L1172" s="259" t="s">
        <v>565</v>
      </c>
      <c r="M1172" s="259" t="s">
        <v>565</v>
      </c>
      <c r="N1172" s="259" t="s">
        <v>565</v>
      </c>
      <c r="O1172" s="259" t="s">
        <v>565</v>
      </c>
      <c r="P1172" s="259" t="s">
        <v>565</v>
      </c>
      <c r="Q1172" s="259" t="s">
        <v>565</v>
      </c>
      <c r="R1172" s="259" t="s">
        <v>565</v>
      </c>
      <c r="S1172" s="259" t="s">
        <v>565</v>
      </c>
      <c r="T1172" s="259" t="s">
        <v>565</v>
      </c>
      <c r="U1172" s="259" t="s">
        <v>565</v>
      </c>
      <c r="V1172" s="260" t="s">
        <v>565</v>
      </c>
      <c r="W1172" s="260" t="s">
        <v>565</v>
      </c>
      <c r="X1172" s="259" t="s">
        <v>565</v>
      </c>
      <c r="Y1172" s="259" t="s">
        <v>565</v>
      </c>
      <c r="Z1172" s="259" t="s">
        <v>565</v>
      </c>
      <c r="AA1172" s="259" t="s">
        <v>565</v>
      </c>
      <c r="AB1172" s="259" t="s">
        <v>565</v>
      </c>
      <c r="AC1172" s="259" t="s">
        <v>565</v>
      </c>
      <c r="AD1172" s="259" t="s">
        <v>565</v>
      </c>
      <c r="AE1172" s="259" t="s">
        <v>565</v>
      </c>
      <c r="AF1172" s="259" t="s">
        <v>565</v>
      </c>
      <c r="AG1172" s="259" t="s">
        <v>565</v>
      </c>
      <c r="AH1172" s="259" t="s">
        <v>565</v>
      </c>
      <c r="AI1172" s="259" t="s">
        <v>565</v>
      </c>
      <c r="AJ1172" s="259" t="s">
        <v>565</v>
      </c>
      <c r="AK1172" s="259" t="s">
        <v>565</v>
      </c>
      <c r="AL1172" s="259" t="s">
        <v>565</v>
      </c>
      <c r="AM1172" s="259" t="s">
        <v>565</v>
      </c>
      <c r="AN1172" s="259" t="s">
        <v>565</v>
      </c>
      <c r="AO1172" s="259" t="s">
        <v>565</v>
      </c>
      <c r="AP1172" s="259" t="s">
        <v>565</v>
      </c>
      <c r="AQ1172" s="259" t="s">
        <v>565</v>
      </c>
      <c r="AR1172" s="259" t="s">
        <v>565</v>
      </c>
      <c r="AS1172" s="259" t="s">
        <v>565</v>
      </c>
      <c r="AT1172" s="259" t="s">
        <v>565</v>
      </c>
      <c r="AU1172" s="259" t="s">
        <v>565</v>
      </c>
      <c r="AV1172" s="259" t="s">
        <v>565</v>
      </c>
      <c r="AW1172" s="259" t="s">
        <v>565</v>
      </c>
      <c r="AX1172" s="259" t="s">
        <v>565</v>
      </c>
      <c r="AY1172" s="259" t="s">
        <v>565</v>
      </c>
      <c r="AZ1172" s="259" t="s">
        <v>565</v>
      </c>
      <c r="BA1172" s="259" t="s">
        <v>565</v>
      </c>
    </row>
    <row r="1173" spans="4:53">
      <c r="D1173" s="259" t="s">
        <v>565</v>
      </c>
      <c r="E1173" s="259" t="s">
        <v>565</v>
      </c>
      <c r="F1173" s="259" t="s">
        <v>565</v>
      </c>
      <c r="G1173" s="259" t="s">
        <v>565</v>
      </c>
      <c r="H1173" s="259" t="s">
        <v>565</v>
      </c>
      <c r="I1173" s="259" t="s">
        <v>565</v>
      </c>
      <c r="J1173" s="259" t="s">
        <v>565</v>
      </c>
      <c r="K1173" s="259" t="s">
        <v>565</v>
      </c>
      <c r="L1173" s="259" t="s">
        <v>565</v>
      </c>
      <c r="M1173" s="259" t="s">
        <v>565</v>
      </c>
      <c r="N1173" s="259" t="s">
        <v>565</v>
      </c>
      <c r="O1173" s="259" t="s">
        <v>565</v>
      </c>
      <c r="P1173" s="259" t="s">
        <v>565</v>
      </c>
      <c r="Q1173" s="259" t="s">
        <v>565</v>
      </c>
      <c r="R1173" s="259" t="s">
        <v>565</v>
      </c>
      <c r="S1173" s="259" t="s">
        <v>565</v>
      </c>
      <c r="T1173" s="259" t="s">
        <v>565</v>
      </c>
      <c r="U1173" s="259" t="s">
        <v>565</v>
      </c>
      <c r="V1173" s="260" t="s">
        <v>565</v>
      </c>
      <c r="W1173" s="260" t="s">
        <v>565</v>
      </c>
      <c r="X1173" s="259" t="s">
        <v>565</v>
      </c>
      <c r="Y1173" s="259" t="s">
        <v>565</v>
      </c>
      <c r="Z1173" s="259" t="s">
        <v>565</v>
      </c>
      <c r="AA1173" s="259" t="s">
        <v>565</v>
      </c>
      <c r="AB1173" s="259" t="s">
        <v>565</v>
      </c>
      <c r="AC1173" s="259" t="s">
        <v>565</v>
      </c>
      <c r="AD1173" s="259" t="s">
        <v>565</v>
      </c>
      <c r="AE1173" s="259" t="s">
        <v>565</v>
      </c>
      <c r="AF1173" s="259" t="s">
        <v>565</v>
      </c>
      <c r="AG1173" s="259" t="s">
        <v>565</v>
      </c>
      <c r="AH1173" s="259" t="s">
        <v>565</v>
      </c>
      <c r="AI1173" s="259" t="s">
        <v>565</v>
      </c>
      <c r="AJ1173" s="259" t="s">
        <v>565</v>
      </c>
      <c r="AK1173" s="259" t="s">
        <v>565</v>
      </c>
      <c r="AL1173" s="259" t="s">
        <v>565</v>
      </c>
      <c r="AM1173" s="259" t="s">
        <v>565</v>
      </c>
      <c r="AN1173" s="259" t="s">
        <v>565</v>
      </c>
      <c r="AO1173" s="259" t="s">
        <v>565</v>
      </c>
      <c r="AP1173" s="259" t="s">
        <v>565</v>
      </c>
      <c r="AQ1173" s="259" t="s">
        <v>565</v>
      </c>
      <c r="AR1173" s="259" t="s">
        <v>565</v>
      </c>
      <c r="AS1173" s="259" t="s">
        <v>565</v>
      </c>
      <c r="AT1173" s="259" t="s">
        <v>565</v>
      </c>
      <c r="AU1173" s="259" t="s">
        <v>565</v>
      </c>
      <c r="AV1173" s="259" t="s">
        <v>565</v>
      </c>
      <c r="AW1173" s="259" t="s">
        <v>565</v>
      </c>
      <c r="AX1173" s="259" t="s">
        <v>565</v>
      </c>
      <c r="AY1173" s="259" t="s">
        <v>565</v>
      </c>
      <c r="AZ1173" s="259" t="s">
        <v>565</v>
      </c>
      <c r="BA1173" s="259" t="s">
        <v>565</v>
      </c>
    </row>
    <row r="1174" spans="4:53">
      <c r="D1174" s="259" t="s">
        <v>565</v>
      </c>
      <c r="E1174" s="259" t="s">
        <v>565</v>
      </c>
      <c r="F1174" s="259" t="s">
        <v>565</v>
      </c>
      <c r="G1174" s="259" t="s">
        <v>565</v>
      </c>
      <c r="H1174" s="259" t="s">
        <v>565</v>
      </c>
      <c r="I1174" s="259" t="s">
        <v>565</v>
      </c>
      <c r="J1174" s="259" t="s">
        <v>565</v>
      </c>
      <c r="K1174" s="259" t="s">
        <v>565</v>
      </c>
      <c r="L1174" s="259" t="s">
        <v>565</v>
      </c>
      <c r="M1174" s="259" t="s">
        <v>565</v>
      </c>
      <c r="N1174" s="259" t="s">
        <v>565</v>
      </c>
      <c r="O1174" s="259" t="s">
        <v>565</v>
      </c>
      <c r="P1174" s="259" t="s">
        <v>565</v>
      </c>
      <c r="Q1174" s="259" t="s">
        <v>565</v>
      </c>
      <c r="R1174" s="259" t="s">
        <v>565</v>
      </c>
      <c r="S1174" s="259" t="s">
        <v>565</v>
      </c>
      <c r="T1174" s="259" t="s">
        <v>565</v>
      </c>
      <c r="U1174" s="259" t="s">
        <v>565</v>
      </c>
      <c r="V1174" s="260" t="s">
        <v>565</v>
      </c>
      <c r="W1174" s="260" t="s">
        <v>565</v>
      </c>
      <c r="X1174" s="259" t="s">
        <v>565</v>
      </c>
      <c r="Y1174" s="259" t="s">
        <v>565</v>
      </c>
      <c r="Z1174" s="259" t="s">
        <v>565</v>
      </c>
      <c r="AA1174" s="259" t="s">
        <v>565</v>
      </c>
      <c r="AB1174" s="259" t="s">
        <v>565</v>
      </c>
      <c r="AC1174" s="259" t="s">
        <v>565</v>
      </c>
      <c r="AD1174" s="259" t="s">
        <v>565</v>
      </c>
      <c r="AE1174" s="259" t="s">
        <v>565</v>
      </c>
      <c r="AF1174" s="259" t="s">
        <v>565</v>
      </c>
      <c r="AG1174" s="259" t="s">
        <v>565</v>
      </c>
      <c r="AH1174" s="259" t="s">
        <v>565</v>
      </c>
      <c r="AI1174" s="259" t="s">
        <v>565</v>
      </c>
      <c r="AJ1174" s="259" t="s">
        <v>565</v>
      </c>
      <c r="AK1174" s="259" t="s">
        <v>565</v>
      </c>
      <c r="AL1174" s="259" t="s">
        <v>565</v>
      </c>
      <c r="AM1174" s="259" t="s">
        <v>565</v>
      </c>
      <c r="AN1174" s="259" t="s">
        <v>565</v>
      </c>
      <c r="AO1174" s="259" t="s">
        <v>565</v>
      </c>
      <c r="AP1174" s="259" t="s">
        <v>565</v>
      </c>
      <c r="AQ1174" s="259" t="s">
        <v>565</v>
      </c>
      <c r="AR1174" s="259" t="s">
        <v>565</v>
      </c>
      <c r="AS1174" s="259" t="s">
        <v>565</v>
      </c>
      <c r="AT1174" s="259" t="s">
        <v>565</v>
      </c>
      <c r="AU1174" s="259" t="s">
        <v>565</v>
      </c>
      <c r="AV1174" s="259" t="s">
        <v>565</v>
      </c>
      <c r="AW1174" s="259" t="s">
        <v>565</v>
      </c>
      <c r="AX1174" s="259" t="s">
        <v>565</v>
      </c>
      <c r="AY1174" s="259" t="s">
        <v>565</v>
      </c>
      <c r="AZ1174" s="259" t="s">
        <v>565</v>
      </c>
      <c r="BA1174" s="259" t="s">
        <v>565</v>
      </c>
    </row>
    <row r="1175" spans="4:53">
      <c r="D1175" s="259" t="s">
        <v>565</v>
      </c>
      <c r="E1175" s="259" t="s">
        <v>565</v>
      </c>
      <c r="F1175" s="259" t="s">
        <v>565</v>
      </c>
      <c r="G1175" s="259" t="s">
        <v>565</v>
      </c>
      <c r="H1175" s="259" t="s">
        <v>565</v>
      </c>
      <c r="I1175" s="259" t="s">
        <v>565</v>
      </c>
      <c r="J1175" s="259" t="s">
        <v>565</v>
      </c>
      <c r="K1175" s="259" t="s">
        <v>565</v>
      </c>
      <c r="L1175" s="259" t="s">
        <v>565</v>
      </c>
      <c r="M1175" s="259" t="s">
        <v>565</v>
      </c>
      <c r="N1175" s="259" t="s">
        <v>565</v>
      </c>
      <c r="O1175" s="259" t="s">
        <v>565</v>
      </c>
      <c r="P1175" s="259" t="s">
        <v>565</v>
      </c>
      <c r="Q1175" s="259" t="s">
        <v>565</v>
      </c>
      <c r="R1175" s="259" t="s">
        <v>565</v>
      </c>
      <c r="S1175" s="259" t="s">
        <v>565</v>
      </c>
      <c r="T1175" s="259" t="s">
        <v>565</v>
      </c>
      <c r="U1175" s="259" t="s">
        <v>565</v>
      </c>
      <c r="V1175" s="260" t="s">
        <v>565</v>
      </c>
      <c r="W1175" s="260" t="s">
        <v>565</v>
      </c>
      <c r="X1175" s="259" t="s">
        <v>565</v>
      </c>
      <c r="Y1175" s="259" t="s">
        <v>565</v>
      </c>
      <c r="Z1175" s="259" t="s">
        <v>565</v>
      </c>
      <c r="AA1175" s="259" t="s">
        <v>565</v>
      </c>
      <c r="AB1175" s="259" t="s">
        <v>565</v>
      </c>
      <c r="AC1175" s="259" t="s">
        <v>565</v>
      </c>
      <c r="AD1175" s="259" t="s">
        <v>565</v>
      </c>
      <c r="AE1175" s="259" t="s">
        <v>565</v>
      </c>
      <c r="AF1175" s="259" t="s">
        <v>565</v>
      </c>
      <c r="AG1175" s="259" t="s">
        <v>565</v>
      </c>
      <c r="AH1175" s="259" t="s">
        <v>565</v>
      </c>
      <c r="AI1175" s="259" t="s">
        <v>565</v>
      </c>
      <c r="AJ1175" s="259" t="s">
        <v>565</v>
      </c>
      <c r="AK1175" s="259" t="s">
        <v>565</v>
      </c>
      <c r="AL1175" s="259" t="s">
        <v>565</v>
      </c>
      <c r="AM1175" s="259" t="s">
        <v>565</v>
      </c>
      <c r="AN1175" s="259" t="s">
        <v>565</v>
      </c>
      <c r="AO1175" s="259" t="s">
        <v>565</v>
      </c>
      <c r="AP1175" s="259" t="s">
        <v>565</v>
      </c>
      <c r="AQ1175" s="259" t="s">
        <v>565</v>
      </c>
      <c r="AR1175" s="259" t="s">
        <v>565</v>
      </c>
      <c r="AS1175" s="259" t="s">
        <v>565</v>
      </c>
      <c r="AT1175" s="259" t="s">
        <v>565</v>
      </c>
      <c r="AU1175" s="259" t="s">
        <v>565</v>
      </c>
      <c r="AV1175" s="259" t="s">
        <v>565</v>
      </c>
      <c r="AW1175" s="259" t="s">
        <v>565</v>
      </c>
      <c r="AX1175" s="259" t="s">
        <v>565</v>
      </c>
      <c r="AY1175" s="259" t="s">
        <v>565</v>
      </c>
      <c r="AZ1175" s="259" t="s">
        <v>565</v>
      </c>
      <c r="BA1175" s="259" t="s">
        <v>565</v>
      </c>
    </row>
    <row r="1176" spans="4:53">
      <c r="D1176" s="259" t="s">
        <v>565</v>
      </c>
      <c r="E1176" s="259" t="s">
        <v>565</v>
      </c>
      <c r="F1176" s="259" t="s">
        <v>565</v>
      </c>
      <c r="G1176" s="259" t="s">
        <v>565</v>
      </c>
      <c r="H1176" s="259" t="s">
        <v>565</v>
      </c>
      <c r="I1176" s="259" t="s">
        <v>565</v>
      </c>
      <c r="J1176" s="259" t="s">
        <v>565</v>
      </c>
      <c r="K1176" s="259" t="s">
        <v>565</v>
      </c>
      <c r="L1176" s="259" t="s">
        <v>565</v>
      </c>
      <c r="M1176" s="259" t="s">
        <v>565</v>
      </c>
      <c r="N1176" s="259" t="s">
        <v>565</v>
      </c>
      <c r="O1176" s="259" t="s">
        <v>565</v>
      </c>
      <c r="P1176" s="259" t="s">
        <v>565</v>
      </c>
      <c r="Q1176" s="259" t="s">
        <v>565</v>
      </c>
      <c r="R1176" s="259" t="s">
        <v>565</v>
      </c>
      <c r="S1176" s="259" t="s">
        <v>565</v>
      </c>
      <c r="T1176" s="259" t="s">
        <v>565</v>
      </c>
      <c r="U1176" s="259" t="s">
        <v>565</v>
      </c>
      <c r="V1176" s="260" t="s">
        <v>565</v>
      </c>
      <c r="W1176" s="260" t="s">
        <v>565</v>
      </c>
      <c r="X1176" s="259" t="s">
        <v>565</v>
      </c>
      <c r="Y1176" s="259" t="s">
        <v>565</v>
      </c>
      <c r="Z1176" s="259" t="s">
        <v>565</v>
      </c>
      <c r="AA1176" s="259" t="s">
        <v>565</v>
      </c>
      <c r="AB1176" s="259" t="s">
        <v>565</v>
      </c>
      <c r="AC1176" s="259" t="s">
        <v>565</v>
      </c>
      <c r="AD1176" s="259" t="s">
        <v>565</v>
      </c>
      <c r="AE1176" s="259" t="s">
        <v>565</v>
      </c>
      <c r="AF1176" s="259" t="s">
        <v>565</v>
      </c>
      <c r="AG1176" s="259" t="s">
        <v>565</v>
      </c>
      <c r="AH1176" s="259" t="s">
        <v>565</v>
      </c>
      <c r="AI1176" s="259" t="s">
        <v>565</v>
      </c>
      <c r="AJ1176" s="259" t="s">
        <v>565</v>
      </c>
      <c r="AK1176" s="259" t="s">
        <v>565</v>
      </c>
      <c r="AL1176" s="259" t="s">
        <v>565</v>
      </c>
      <c r="AM1176" s="259" t="s">
        <v>565</v>
      </c>
      <c r="AN1176" s="259" t="s">
        <v>565</v>
      </c>
      <c r="AO1176" s="259" t="s">
        <v>565</v>
      </c>
      <c r="AP1176" s="259" t="s">
        <v>565</v>
      </c>
      <c r="AQ1176" s="259" t="s">
        <v>565</v>
      </c>
      <c r="AR1176" s="259" t="s">
        <v>565</v>
      </c>
      <c r="AS1176" s="259" t="s">
        <v>565</v>
      </c>
      <c r="AT1176" s="259" t="s">
        <v>565</v>
      </c>
      <c r="AU1176" s="259" t="s">
        <v>565</v>
      </c>
      <c r="AV1176" s="259" t="s">
        <v>565</v>
      </c>
      <c r="AW1176" s="259" t="s">
        <v>565</v>
      </c>
      <c r="AX1176" s="259" t="s">
        <v>565</v>
      </c>
      <c r="AY1176" s="259" t="s">
        <v>565</v>
      </c>
      <c r="AZ1176" s="259" t="s">
        <v>565</v>
      </c>
      <c r="BA1176" s="259" t="s">
        <v>565</v>
      </c>
    </row>
    <row r="1177" spans="4:53">
      <c r="D1177" s="259" t="s">
        <v>565</v>
      </c>
      <c r="E1177" s="259" t="s">
        <v>565</v>
      </c>
      <c r="F1177" s="259" t="s">
        <v>565</v>
      </c>
      <c r="G1177" s="259" t="s">
        <v>565</v>
      </c>
      <c r="H1177" s="259" t="s">
        <v>565</v>
      </c>
      <c r="I1177" s="259" t="s">
        <v>565</v>
      </c>
      <c r="J1177" s="259" t="s">
        <v>565</v>
      </c>
      <c r="K1177" s="259" t="s">
        <v>565</v>
      </c>
      <c r="L1177" s="259" t="s">
        <v>565</v>
      </c>
      <c r="M1177" s="259" t="s">
        <v>565</v>
      </c>
      <c r="N1177" s="259" t="s">
        <v>565</v>
      </c>
      <c r="O1177" s="259" t="s">
        <v>565</v>
      </c>
      <c r="P1177" s="259" t="s">
        <v>565</v>
      </c>
      <c r="Q1177" s="259" t="s">
        <v>565</v>
      </c>
      <c r="R1177" s="259" t="s">
        <v>565</v>
      </c>
      <c r="S1177" s="259" t="s">
        <v>565</v>
      </c>
      <c r="T1177" s="259" t="s">
        <v>565</v>
      </c>
      <c r="U1177" s="259" t="s">
        <v>565</v>
      </c>
      <c r="V1177" s="260" t="s">
        <v>565</v>
      </c>
      <c r="W1177" s="260" t="s">
        <v>565</v>
      </c>
      <c r="X1177" s="259" t="s">
        <v>565</v>
      </c>
      <c r="Y1177" s="259" t="s">
        <v>565</v>
      </c>
      <c r="Z1177" s="259" t="s">
        <v>565</v>
      </c>
      <c r="AA1177" s="259" t="s">
        <v>565</v>
      </c>
      <c r="AB1177" s="259" t="s">
        <v>565</v>
      </c>
      <c r="AC1177" s="259" t="s">
        <v>565</v>
      </c>
      <c r="AD1177" s="259" t="s">
        <v>565</v>
      </c>
      <c r="AE1177" s="259" t="s">
        <v>565</v>
      </c>
      <c r="AF1177" s="259" t="s">
        <v>565</v>
      </c>
      <c r="AG1177" s="259" t="s">
        <v>565</v>
      </c>
      <c r="AH1177" s="259" t="s">
        <v>565</v>
      </c>
      <c r="AI1177" s="259" t="s">
        <v>565</v>
      </c>
      <c r="AJ1177" s="259" t="s">
        <v>565</v>
      </c>
      <c r="AK1177" s="259" t="s">
        <v>565</v>
      </c>
      <c r="AL1177" s="259" t="s">
        <v>565</v>
      </c>
      <c r="AM1177" s="259" t="s">
        <v>565</v>
      </c>
      <c r="AN1177" s="259" t="s">
        <v>565</v>
      </c>
      <c r="AO1177" s="259" t="s">
        <v>565</v>
      </c>
      <c r="AP1177" s="259" t="s">
        <v>565</v>
      </c>
      <c r="AQ1177" s="259" t="s">
        <v>565</v>
      </c>
      <c r="AR1177" s="259" t="s">
        <v>565</v>
      </c>
      <c r="AS1177" s="259" t="s">
        <v>565</v>
      </c>
      <c r="AT1177" s="259" t="s">
        <v>565</v>
      </c>
      <c r="AU1177" s="259" t="s">
        <v>565</v>
      </c>
      <c r="AV1177" s="259" t="s">
        <v>565</v>
      </c>
      <c r="AW1177" s="259" t="s">
        <v>565</v>
      </c>
      <c r="AX1177" s="259" t="s">
        <v>565</v>
      </c>
      <c r="AY1177" s="259" t="s">
        <v>565</v>
      </c>
      <c r="AZ1177" s="259" t="s">
        <v>565</v>
      </c>
      <c r="BA1177" s="259" t="s">
        <v>565</v>
      </c>
    </row>
    <row r="1178" spans="4:53">
      <c r="D1178" s="259" t="s">
        <v>565</v>
      </c>
      <c r="E1178" s="259" t="s">
        <v>565</v>
      </c>
      <c r="F1178" s="259" t="s">
        <v>565</v>
      </c>
      <c r="G1178" s="259" t="s">
        <v>565</v>
      </c>
      <c r="H1178" s="259" t="s">
        <v>565</v>
      </c>
      <c r="I1178" s="259" t="s">
        <v>565</v>
      </c>
      <c r="J1178" s="259" t="s">
        <v>565</v>
      </c>
      <c r="K1178" s="259" t="s">
        <v>565</v>
      </c>
      <c r="L1178" s="259" t="s">
        <v>565</v>
      </c>
      <c r="M1178" s="259" t="s">
        <v>565</v>
      </c>
      <c r="N1178" s="259" t="s">
        <v>565</v>
      </c>
      <c r="O1178" s="259" t="s">
        <v>565</v>
      </c>
      <c r="P1178" s="259" t="s">
        <v>565</v>
      </c>
      <c r="Q1178" s="259" t="s">
        <v>565</v>
      </c>
      <c r="R1178" s="259" t="s">
        <v>565</v>
      </c>
      <c r="S1178" s="259" t="s">
        <v>565</v>
      </c>
      <c r="T1178" s="259" t="s">
        <v>565</v>
      </c>
      <c r="U1178" s="259" t="s">
        <v>565</v>
      </c>
      <c r="V1178" s="260" t="s">
        <v>565</v>
      </c>
      <c r="W1178" s="260" t="s">
        <v>565</v>
      </c>
      <c r="X1178" s="259" t="s">
        <v>565</v>
      </c>
      <c r="Y1178" s="259" t="s">
        <v>565</v>
      </c>
      <c r="Z1178" s="259" t="s">
        <v>565</v>
      </c>
      <c r="AA1178" s="259" t="s">
        <v>565</v>
      </c>
      <c r="AB1178" s="259" t="s">
        <v>565</v>
      </c>
      <c r="AC1178" s="259" t="s">
        <v>565</v>
      </c>
      <c r="AD1178" s="259" t="s">
        <v>565</v>
      </c>
      <c r="AE1178" s="259" t="s">
        <v>565</v>
      </c>
      <c r="AF1178" s="259" t="s">
        <v>565</v>
      </c>
      <c r="AG1178" s="259" t="s">
        <v>565</v>
      </c>
      <c r="AH1178" s="259" t="s">
        <v>565</v>
      </c>
      <c r="AI1178" s="259" t="s">
        <v>565</v>
      </c>
      <c r="AJ1178" s="259" t="s">
        <v>565</v>
      </c>
      <c r="AK1178" s="259" t="s">
        <v>565</v>
      </c>
      <c r="AL1178" s="259" t="s">
        <v>565</v>
      </c>
      <c r="AM1178" s="259" t="s">
        <v>565</v>
      </c>
      <c r="AN1178" s="259" t="s">
        <v>565</v>
      </c>
      <c r="AO1178" s="259" t="s">
        <v>565</v>
      </c>
      <c r="AP1178" s="259" t="s">
        <v>565</v>
      </c>
      <c r="AQ1178" s="259" t="s">
        <v>565</v>
      </c>
      <c r="AR1178" s="259" t="s">
        <v>565</v>
      </c>
      <c r="AS1178" s="259" t="s">
        <v>565</v>
      </c>
      <c r="AT1178" s="259" t="s">
        <v>565</v>
      </c>
      <c r="AU1178" s="259" t="s">
        <v>565</v>
      </c>
      <c r="AV1178" s="259" t="s">
        <v>565</v>
      </c>
      <c r="AW1178" s="259" t="s">
        <v>565</v>
      </c>
      <c r="AX1178" s="259" t="s">
        <v>565</v>
      </c>
      <c r="AY1178" s="259" t="s">
        <v>565</v>
      </c>
      <c r="AZ1178" s="259" t="s">
        <v>565</v>
      </c>
      <c r="BA1178" s="259" t="s">
        <v>565</v>
      </c>
    </row>
    <row r="1179" spans="4:53">
      <c r="D1179" s="259" t="s">
        <v>565</v>
      </c>
      <c r="E1179" s="259" t="s">
        <v>565</v>
      </c>
      <c r="F1179" s="259" t="s">
        <v>565</v>
      </c>
      <c r="G1179" s="259" t="s">
        <v>565</v>
      </c>
      <c r="H1179" s="259" t="s">
        <v>565</v>
      </c>
      <c r="I1179" s="259" t="s">
        <v>565</v>
      </c>
      <c r="J1179" s="259" t="s">
        <v>565</v>
      </c>
      <c r="K1179" s="259" t="s">
        <v>565</v>
      </c>
      <c r="L1179" s="259" t="s">
        <v>565</v>
      </c>
      <c r="M1179" s="259" t="s">
        <v>565</v>
      </c>
      <c r="N1179" s="259" t="s">
        <v>565</v>
      </c>
      <c r="O1179" s="259" t="s">
        <v>565</v>
      </c>
      <c r="P1179" s="259" t="s">
        <v>565</v>
      </c>
      <c r="Q1179" s="259" t="s">
        <v>565</v>
      </c>
      <c r="R1179" s="259" t="s">
        <v>565</v>
      </c>
      <c r="S1179" s="259" t="s">
        <v>565</v>
      </c>
      <c r="T1179" s="259" t="s">
        <v>565</v>
      </c>
      <c r="U1179" s="259" t="s">
        <v>565</v>
      </c>
      <c r="V1179" s="260" t="s">
        <v>565</v>
      </c>
      <c r="W1179" s="260" t="s">
        <v>565</v>
      </c>
      <c r="X1179" s="259" t="s">
        <v>565</v>
      </c>
      <c r="Y1179" s="259" t="s">
        <v>565</v>
      </c>
      <c r="Z1179" s="259" t="s">
        <v>565</v>
      </c>
      <c r="AA1179" s="259" t="s">
        <v>565</v>
      </c>
      <c r="AB1179" s="259" t="s">
        <v>565</v>
      </c>
      <c r="AC1179" s="259" t="s">
        <v>565</v>
      </c>
      <c r="AD1179" s="259" t="s">
        <v>565</v>
      </c>
      <c r="AE1179" s="259" t="s">
        <v>565</v>
      </c>
      <c r="AF1179" s="259" t="s">
        <v>565</v>
      </c>
      <c r="AG1179" s="259" t="s">
        <v>565</v>
      </c>
      <c r="AH1179" s="259" t="s">
        <v>565</v>
      </c>
      <c r="AI1179" s="259" t="s">
        <v>565</v>
      </c>
      <c r="AJ1179" s="259" t="s">
        <v>565</v>
      </c>
      <c r="AK1179" s="259" t="s">
        <v>565</v>
      </c>
      <c r="AL1179" s="259" t="s">
        <v>565</v>
      </c>
      <c r="AM1179" s="259" t="s">
        <v>565</v>
      </c>
      <c r="AN1179" s="259" t="s">
        <v>565</v>
      </c>
      <c r="AO1179" s="259" t="s">
        <v>565</v>
      </c>
      <c r="AP1179" s="259" t="s">
        <v>565</v>
      </c>
      <c r="AQ1179" s="259" t="s">
        <v>565</v>
      </c>
      <c r="AR1179" s="259" t="s">
        <v>565</v>
      </c>
      <c r="AS1179" s="259" t="s">
        <v>565</v>
      </c>
      <c r="AT1179" s="259" t="s">
        <v>565</v>
      </c>
      <c r="AU1179" s="259" t="s">
        <v>565</v>
      </c>
      <c r="AV1179" s="259" t="s">
        <v>565</v>
      </c>
      <c r="AW1179" s="259" t="s">
        <v>565</v>
      </c>
      <c r="AX1179" s="259" t="s">
        <v>565</v>
      </c>
      <c r="AY1179" s="259" t="s">
        <v>565</v>
      </c>
      <c r="AZ1179" s="259" t="s">
        <v>565</v>
      </c>
      <c r="BA1179" s="259" t="s">
        <v>565</v>
      </c>
    </row>
    <row r="1180" spans="4:53">
      <c r="D1180" s="259" t="s">
        <v>565</v>
      </c>
      <c r="E1180" s="259" t="s">
        <v>565</v>
      </c>
      <c r="F1180" s="259" t="s">
        <v>565</v>
      </c>
      <c r="G1180" s="259" t="s">
        <v>565</v>
      </c>
      <c r="H1180" s="259" t="s">
        <v>565</v>
      </c>
      <c r="I1180" s="259" t="s">
        <v>565</v>
      </c>
      <c r="J1180" s="259" t="s">
        <v>565</v>
      </c>
      <c r="K1180" s="259" t="s">
        <v>565</v>
      </c>
      <c r="L1180" s="259" t="s">
        <v>565</v>
      </c>
      <c r="M1180" s="259" t="s">
        <v>565</v>
      </c>
      <c r="N1180" s="259" t="s">
        <v>565</v>
      </c>
      <c r="O1180" s="259" t="s">
        <v>565</v>
      </c>
      <c r="P1180" s="259" t="s">
        <v>565</v>
      </c>
      <c r="Q1180" s="259" t="s">
        <v>565</v>
      </c>
      <c r="R1180" s="259" t="s">
        <v>565</v>
      </c>
      <c r="S1180" s="259" t="s">
        <v>565</v>
      </c>
      <c r="T1180" s="259" t="s">
        <v>565</v>
      </c>
      <c r="U1180" s="259" t="s">
        <v>565</v>
      </c>
      <c r="V1180" s="260" t="s">
        <v>565</v>
      </c>
      <c r="W1180" s="260" t="s">
        <v>565</v>
      </c>
      <c r="X1180" s="259" t="s">
        <v>565</v>
      </c>
      <c r="Y1180" s="259" t="s">
        <v>565</v>
      </c>
      <c r="Z1180" s="259" t="s">
        <v>565</v>
      </c>
      <c r="AA1180" s="259" t="s">
        <v>565</v>
      </c>
      <c r="AB1180" s="259" t="s">
        <v>565</v>
      </c>
      <c r="AC1180" s="259" t="s">
        <v>565</v>
      </c>
      <c r="AD1180" s="259" t="s">
        <v>565</v>
      </c>
      <c r="AE1180" s="259" t="s">
        <v>565</v>
      </c>
      <c r="AF1180" s="259" t="s">
        <v>565</v>
      </c>
      <c r="AG1180" s="259" t="s">
        <v>565</v>
      </c>
      <c r="AH1180" s="259" t="s">
        <v>565</v>
      </c>
      <c r="AI1180" s="259" t="s">
        <v>565</v>
      </c>
      <c r="AJ1180" s="259" t="s">
        <v>565</v>
      </c>
      <c r="AK1180" s="259" t="s">
        <v>565</v>
      </c>
      <c r="AL1180" s="259" t="s">
        <v>565</v>
      </c>
      <c r="AM1180" s="259" t="s">
        <v>565</v>
      </c>
      <c r="AN1180" s="259" t="s">
        <v>565</v>
      </c>
      <c r="AO1180" s="259" t="s">
        <v>565</v>
      </c>
      <c r="AP1180" s="259" t="s">
        <v>565</v>
      </c>
      <c r="AQ1180" s="259" t="s">
        <v>565</v>
      </c>
      <c r="AR1180" s="259" t="s">
        <v>565</v>
      </c>
      <c r="AS1180" s="259" t="s">
        <v>565</v>
      </c>
      <c r="AT1180" s="259" t="s">
        <v>565</v>
      </c>
      <c r="AU1180" s="259" t="s">
        <v>565</v>
      </c>
      <c r="AV1180" s="259" t="s">
        <v>565</v>
      </c>
      <c r="AW1180" s="259" t="s">
        <v>565</v>
      </c>
      <c r="AX1180" s="259" t="s">
        <v>565</v>
      </c>
      <c r="AY1180" s="259" t="s">
        <v>565</v>
      </c>
      <c r="AZ1180" s="259" t="s">
        <v>565</v>
      </c>
      <c r="BA1180" s="259" t="s">
        <v>565</v>
      </c>
    </row>
    <row r="1181" spans="4:53">
      <c r="D1181" s="259" t="s">
        <v>565</v>
      </c>
      <c r="E1181" s="259" t="s">
        <v>565</v>
      </c>
      <c r="F1181" s="259" t="s">
        <v>565</v>
      </c>
      <c r="G1181" s="259" t="s">
        <v>565</v>
      </c>
      <c r="H1181" s="259" t="s">
        <v>565</v>
      </c>
      <c r="I1181" s="259" t="s">
        <v>565</v>
      </c>
      <c r="J1181" s="259" t="s">
        <v>565</v>
      </c>
      <c r="K1181" s="259" t="s">
        <v>565</v>
      </c>
      <c r="L1181" s="259" t="s">
        <v>565</v>
      </c>
      <c r="M1181" s="259" t="s">
        <v>565</v>
      </c>
      <c r="N1181" s="259" t="s">
        <v>565</v>
      </c>
      <c r="O1181" s="259" t="s">
        <v>565</v>
      </c>
      <c r="P1181" s="259" t="s">
        <v>565</v>
      </c>
      <c r="Q1181" s="259" t="s">
        <v>565</v>
      </c>
      <c r="R1181" s="259" t="s">
        <v>565</v>
      </c>
      <c r="S1181" s="259" t="s">
        <v>565</v>
      </c>
      <c r="T1181" s="259" t="s">
        <v>565</v>
      </c>
      <c r="U1181" s="259" t="s">
        <v>565</v>
      </c>
      <c r="V1181" s="260" t="s">
        <v>565</v>
      </c>
      <c r="W1181" s="260" t="s">
        <v>565</v>
      </c>
      <c r="X1181" s="259" t="s">
        <v>565</v>
      </c>
      <c r="Y1181" s="259" t="s">
        <v>565</v>
      </c>
      <c r="Z1181" s="259" t="s">
        <v>565</v>
      </c>
      <c r="AA1181" s="259" t="s">
        <v>565</v>
      </c>
      <c r="AB1181" s="259" t="s">
        <v>565</v>
      </c>
      <c r="AC1181" s="259" t="s">
        <v>565</v>
      </c>
      <c r="AD1181" s="259" t="s">
        <v>565</v>
      </c>
      <c r="AE1181" s="259" t="s">
        <v>565</v>
      </c>
      <c r="AF1181" s="259" t="s">
        <v>565</v>
      </c>
      <c r="AG1181" s="259" t="s">
        <v>565</v>
      </c>
      <c r="AH1181" s="259" t="s">
        <v>565</v>
      </c>
      <c r="AI1181" s="259" t="s">
        <v>565</v>
      </c>
      <c r="AJ1181" s="259" t="s">
        <v>565</v>
      </c>
      <c r="AK1181" s="259" t="s">
        <v>565</v>
      </c>
      <c r="AL1181" s="259" t="s">
        <v>565</v>
      </c>
      <c r="AM1181" s="259" t="s">
        <v>565</v>
      </c>
      <c r="AN1181" s="259" t="s">
        <v>565</v>
      </c>
      <c r="AO1181" s="259" t="s">
        <v>565</v>
      </c>
      <c r="AP1181" s="259" t="s">
        <v>565</v>
      </c>
      <c r="AQ1181" s="259" t="s">
        <v>565</v>
      </c>
      <c r="AR1181" s="259" t="s">
        <v>565</v>
      </c>
      <c r="AS1181" s="259" t="s">
        <v>565</v>
      </c>
      <c r="AT1181" s="259" t="s">
        <v>565</v>
      </c>
      <c r="AU1181" s="259" t="s">
        <v>565</v>
      </c>
      <c r="AV1181" s="259" t="s">
        <v>565</v>
      </c>
      <c r="AW1181" s="259" t="s">
        <v>565</v>
      </c>
      <c r="AX1181" s="259" t="s">
        <v>565</v>
      </c>
      <c r="AY1181" s="259" t="s">
        <v>565</v>
      </c>
      <c r="AZ1181" s="259" t="s">
        <v>565</v>
      </c>
      <c r="BA1181" s="259" t="s">
        <v>565</v>
      </c>
    </row>
    <row r="1182" spans="4:53">
      <c r="D1182" s="259" t="s">
        <v>565</v>
      </c>
      <c r="E1182" s="259" t="s">
        <v>565</v>
      </c>
      <c r="F1182" s="259" t="s">
        <v>565</v>
      </c>
      <c r="G1182" s="259" t="s">
        <v>565</v>
      </c>
      <c r="H1182" s="259" t="s">
        <v>565</v>
      </c>
      <c r="I1182" s="259" t="s">
        <v>565</v>
      </c>
      <c r="J1182" s="259" t="s">
        <v>565</v>
      </c>
      <c r="K1182" s="259" t="s">
        <v>565</v>
      </c>
      <c r="L1182" s="259" t="s">
        <v>565</v>
      </c>
      <c r="M1182" s="259" t="s">
        <v>565</v>
      </c>
      <c r="N1182" s="259" t="s">
        <v>565</v>
      </c>
      <c r="O1182" s="259" t="s">
        <v>565</v>
      </c>
      <c r="P1182" s="259" t="s">
        <v>565</v>
      </c>
      <c r="Q1182" s="259" t="s">
        <v>565</v>
      </c>
      <c r="R1182" s="259" t="s">
        <v>565</v>
      </c>
      <c r="S1182" s="259" t="s">
        <v>565</v>
      </c>
      <c r="T1182" s="259" t="s">
        <v>565</v>
      </c>
      <c r="U1182" s="259" t="s">
        <v>565</v>
      </c>
      <c r="V1182" s="260" t="s">
        <v>565</v>
      </c>
      <c r="W1182" s="260" t="s">
        <v>565</v>
      </c>
      <c r="X1182" s="259" t="s">
        <v>565</v>
      </c>
      <c r="Y1182" s="259" t="s">
        <v>565</v>
      </c>
      <c r="Z1182" s="259" t="s">
        <v>565</v>
      </c>
      <c r="AA1182" s="259" t="s">
        <v>565</v>
      </c>
      <c r="AB1182" s="259" t="s">
        <v>565</v>
      </c>
      <c r="AC1182" s="259" t="s">
        <v>565</v>
      </c>
      <c r="AD1182" s="259" t="s">
        <v>565</v>
      </c>
      <c r="AE1182" s="259" t="s">
        <v>565</v>
      </c>
      <c r="AF1182" s="259" t="s">
        <v>565</v>
      </c>
      <c r="AG1182" s="259" t="s">
        <v>565</v>
      </c>
      <c r="AH1182" s="259" t="s">
        <v>565</v>
      </c>
      <c r="AI1182" s="259" t="s">
        <v>565</v>
      </c>
      <c r="AJ1182" s="259" t="s">
        <v>565</v>
      </c>
      <c r="AK1182" s="259" t="s">
        <v>565</v>
      </c>
      <c r="AL1182" s="259" t="s">
        <v>565</v>
      </c>
      <c r="AM1182" s="259" t="s">
        <v>565</v>
      </c>
      <c r="AN1182" s="259" t="s">
        <v>565</v>
      </c>
      <c r="AO1182" s="259" t="s">
        <v>565</v>
      </c>
      <c r="AP1182" s="259" t="s">
        <v>565</v>
      </c>
      <c r="AQ1182" s="259" t="s">
        <v>565</v>
      </c>
      <c r="AR1182" s="259" t="s">
        <v>565</v>
      </c>
      <c r="AS1182" s="259" t="s">
        <v>565</v>
      </c>
      <c r="AT1182" s="259" t="s">
        <v>565</v>
      </c>
      <c r="AU1182" s="259" t="s">
        <v>565</v>
      </c>
      <c r="AV1182" s="259" t="s">
        <v>565</v>
      </c>
      <c r="AW1182" s="259" t="s">
        <v>565</v>
      </c>
      <c r="AX1182" s="259" t="s">
        <v>565</v>
      </c>
      <c r="AY1182" s="259" t="s">
        <v>565</v>
      </c>
      <c r="AZ1182" s="259" t="s">
        <v>565</v>
      </c>
      <c r="BA1182" s="259" t="s">
        <v>565</v>
      </c>
    </row>
    <row r="1183" spans="4:53">
      <c r="D1183" s="259" t="s">
        <v>565</v>
      </c>
      <c r="E1183" s="259" t="s">
        <v>565</v>
      </c>
      <c r="F1183" s="259" t="s">
        <v>565</v>
      </c>
      <c r="G1183" s="259" t="s">
        <v>565</v>
      </c>
      <c r="H1183" s="259" t="s">
        <v>565</v>
      </c>
      <c r="I1183" s="259" t="s">
        <v>565</v>
      </c>
      <c r="J1183" s="259" t="s">
        <v>565</v>
      </c>
      <c r="K1183" s="259" t="s">
        <v>565</v>
      </c>
      <c r="L1183" s="259" t="s">
        <v>565</v>
      </c>
      <c r="M1183" s="259" t="s">
        <v>565</v>
      </c>
      <c r="N1183" s="259" t="s">
        <v>565</v>
      </c>
      <c r="O1183" s="259" t="s">
        <v>565</v>
      </c>
      <c r="P1183" s="259" t="s">
        <v>565</v>
      </c>
      <c r="Q1183" s="259" t="s">
        <v>565</v>
      </c>
      <c r="R1183" s="259" t="s">
        <v>565</v>
      </c>
      <c r="S1183" s="259" t="s">
        <v>565</v>
      </c>
      <c r="T1183" s="259" t="s">
        <v>565</v>
      </c>
      <c r="U1183" s="259" t="s">
        <v>565</v>
      </c>
      <c r="V1183" s="260" t="s">
        <v>565</v>
      </c>
      <c r="W1183" s="260" t="s">
        <v>565</v>
      </c>
      <c r="X1183" s="259" t="s">
        <v>565</v>
      </c>
      <c r="Y1183" s="259" t="s">
        <v>565</v>
      </c>
      <c r="Z1183" s="259" t="s">
        <v>565</v>
      </c>
      <c r="AA1183" s="259" t="s">
        <v>565</v>
      </c>
      <c r="AB1183" s="259" t="s">
        <v>565</v>
      </c>
      <c r="AC1183" s="259" t="s">
        <v>565</v>
      </c>
      <c r="AD1183" s="259" t="s">
        <v>565</v>
      </c>
      <c r="AE1183" s="259" t="s">
        <v>565</v>
      </c>
      <c r="AF1183" s="259" t="s">
        <v>565</v>
      </c>
      <c r="AG1183" s="259" t="s">
        <v>565</v>
      </c>
      <c r="AH1183" s="259" t="s">
        <v>565</v>
      </c>
      <c r="AI1183" s="259" t="s">
        <v>565</v>
      </c>
      <c r="AJ1183" s="259" t="s">
        <v>565</v>
      </c>
      <c r="AK1183" s="259" t="s">
        <v>565</v>
      </c>
      <c r="AL1183" s="259" t="s">
        <v>565</v>
      </c>
      <c r="AM1183" s="259" t="s">
        <v>565</v>
      </c>
      <c r="AN1183" s="259" t="s">
        <v>565</v>
      </c>
      <c r="AO1183" s="259" t="s">
        <v>565</v>
      </c>
      <c r="AP1183" s="259" t="s">
        <v>565</v>
      </c>
      <c r="AQ1183" s="259" t="s">
        <v>565</v>
      </c>
      <c r="AR1183" s="259" t="s">
        <v>565</v>
      </c>
      <c r="AS1183" s="259" t="s">
        <v>565</v>
      </c>
      <c r="AT1183" s="259" t="s">
        <v>565</v>
      </c>
      <c r="AU1183" s="259" t="s">
        <v>565</v>
      </c>
      <c r="AV1183" s="259" t="s">
        <v>565</v>
      </c>
      <c r="AW1183" s="259" t="s">
        <v>565</v>
      </c>
      <c r="AX1183" s="259" t="s">
        <v>565</v>
      </c>
      <c r="AY1183" s="259" t="s">
        <v>565</v>
      </c>
      <c r="AZ1183" s="259" t="s">
        <v>565</v>
      </c>
      <c r="BA1183" s="259" t="s">
        <v>565</v>
      </c>
    </row>
    <row r="1184" spans="4:53">
      <c r="D1184" s="259" t="s">
        <v>565</v>
      </c>
      <c r="E1184" s="259" t="s">
        <v>565</v>
      </c>
      <c r="F1184" s="259" t="s">
        <v>565</v>
      </c>
      <c r="G1184" s="259" t="s">
        <v>565</v>
      </c>
      <c r="H1184" s="259" t="s">
        <v>565</v>
      </c>
      <c r="I1184" s="259" t="s">
        <v>565</v>
      </c>
      <c r="J1184" s="259" t="s">
        <v>565</v>
      </c>
      <c r="K1184" s="259" t="s">
        <v>565</v>
      </c>
      <c r="L1184" s="259" t="s">
        <v>565</v>
      </c>
      <c r="M1184" s="259" t="s">
        <v>565</v>
      </c>
      <c r="N1184" s="259" t="s">
        <v>565</v>
      </c>
      <c r="O1184" s="259" t="s">
        <v>565</v>
      </c>
      <c r="P1184" s="259" t="s">
        <v>565</v>
      </c>
      <c r="Q1184" s="259" t="s">
        <v>565</v>
      </c>
      <c r="R1184" s="259" t="s">
        <v>565</v>
      </c>
      <c r="S1184" s="259" t="s">
        <v>565</v>
      </c>
      <c r="T1184" s="259" t="s">
        <v>565</v>
      </c>
      <c r="U1184" s="259" t="s">
        <v>565</v>
      </c>
      <c r="V1184" s="260" t="s">
        <v>565</v>
      </c>
      <c r="W1184" s="260" t="s">
        <v>565</v>
      </c>
      <c r="X1184" s="259" t="s">
        <v>565</v>
      </c>
      <c r="Y1184" s="259" t="s">
        <v>565</v>
      </c>
      <c r="Z1184" s="259" t="s">
        <v>565</v>
      </c>
      <c r="AA1184" s="259" t="s">
        <v>565</v>
      </c>
      <c r="AB1184" s="259" t="s">
        <v>565</v>
      </c>
      <c r="AC1184" s="259" t="s">
        <v>565</v>
      </c>
      <c r="AD1184" s="259" t="s">
        <v>565</v>
      </c>
      <c r="AE1184" s="259" t="s">
        <v>565</v>
      </c>
      <c r="AF1184" s="259" t="s">
        <v>565</v>
      </c>
      <c r="AG1184" s="259" t="s">
        <v>565</v>
      </c>
      <c r="AH1184" s="259" t="s">
        <v>565</v>
      </c>
      <c r="AI1184" s="259" t="s">
        <v>565</v>
      </c>
      <c r="AJ1184" s="259" t="s">
        <v>565</v>
      </c>
      <c r="AK1184" s="259" t="s">
        <v>565</v>
      </c>
      <c r="AL1184" s="259" t="s">
        <v>565</v>
      </c>
      <c r="AM1184" s="259" t="s">
        <v>565</v>
      </c>
      <c r="AN1184" s="259" t="s">
        <v>565</v>
      </c>
      <c r="AO1184" s="259" t="s">
        <v>565</v>
      </c>
      <c r="AP1184" s="259" t="s">
        <v>565</v>
      </c>
      <c r="AQ1184" s="259" t="s">
        <v>565</v>
      </c>
      <c r="AR1184" s="259" t="s">
        <v>565</v>
      </c>
      <c r="AS1184" s="259" t="s">
        <v>565</v>
      </c>
      <c r="AT1184" s="259" t="s">
        <v>565</v>
      </c>
      <c r="AU1184" s="259" t="s">
        <v>565</v>
      </c>
      <c r="AV1184" s="259" t="s">
        <v>565</v>
      </c>
      <c r="AW1184" s="259" t="s">
        <v>565</v>
      </c>
      <c r="AX1184" s="259" t="s">
        <v>565</v>
      </c>
      <c r="AY1184" s="259" t="s">
        <v>565</v>
      </c>
      <c r="AZ1184" s="259" t="s">
        <v>565</v>
      </c>
      <c r="BA1184" s="259" t="s">
        <v>565</v>
      </c>
    </row>
    <row r="1185" spans="4:53">
      <c r="D1185" s="259" t="s">
        <v>565</v>
      </c>
      <c r="E1185" s="259" t="s">
        <v>565</v>
      </c>
      <c r="F1185" s="259" t="s">
        <v>565</v>
      </c>
      <c r="G1185" s="259" t="s">
        <v>565</v>
      </c>
      <c r="H1185" s="259" t="s">
        <v>565</v>
      </c>
      <c r="I1185" s="259" t="s">
        <v>565</v>
      </c>
      <c r="J1185" s="259" t="s">
        <v>565</v>
      </c>
      <c r="K1185" s="259" t="s">
        <v>565</v>
      </c>
      <c r="L1185" s="259" t="s">
        <v>565</v>
      </c>
      <c r="M1185" s="259" t="s">
        <v>565</v>
      </c>
      <c r="N1185" s="259" t="s">
        <v>565</v>
      </c>
      <c r="O1185" s="259" t="s">
        <v>565</v>
      </c>
      <c r="P1185" s="259" t="s">
        <v>565</v>
      </c>
      <c r="Q1185" s="259" t="s">
        <v>565</v>
      </c>
      <c r="R1185" s="259" t="s">
        <v>565</v>
      </c>
      <c r="S1185" s="259" t="s">
        <v>565</v>
      </c>
      <c r="T1185" s="259" t="s">
        <v>565</v>
      </c>
      <c r="U1185" s="259" t="s">
        <v>565</v>
      </c>
      <c r="V1185" s="260" t="s">
        <v>565</v>
      </c>
      <c r="W1185" s="260" t="s">
        <v>565</v>
      </c>
      <c r="X1185" s="259" t="s">
        <v>565</v>
      </c>
      <c r="Y1185" s="259" t="s">
        <v>565</v>
      </c>
      <c r="Z1185" s="259" t="s">
        <v>565</v>
      </c>
      <c r="AA1185" s="259" t="s">
        <v>565</v>
      </c>
      <c r="AB1185" s="259" t="s">
        <v>565</v>
      </c>
      <c r="AC1185" s="259" t="s">
        <v>565</v>
      </c>
      <c r="AD1185" s="259" t="s">
        <v>565</v>
      </c>
      <c r="AE1185" s="259" t="s">
        <v>565</v>
      </c>
      <c r="AF1185" s="259" t="s">
        <v>565</v>
      </c>
      <c r="AG1185" s="259" t="s">
        <v>565</v>
      </c>
      <c r="AH1185" s="259" t="s">
        <v>565</v>
      </c>
      <c r="AI1185" s="259" t="s">
        <v>565</v>
      </c>
      <c r="AJ1185" s="259" t="s">
        <v>565</v>
      </c>
      <c r="AK1185" s="259" t="s">
        <v>565</v>
      </c>
      <c r="AL1185" s="259" t="s">
        <v>565</v>
      </c>
      <c r="AM1185" s="259" t="s">
        <v>565</v>
      </c>
      <c r="AN1185" s="259" t="s">
        <v>565</v>
      </c>
      <c r="AO1185" s="259" t="s">
        <v>565</v>
      </c>
      <c r="AP1185" s="259" t="s">
        <v>565</v>
      </c>
      <c r="AQ1185" s="259" t="s">
        <v>565</v>
      </c>
      <c r="AR1185" s="259" t="s">
        <v>565</v>
      </c>
      <c r="AS1185" s="259" t="s">
        <v>565</v>
      </c>
      <c r="AT1185" s="259" t="s">
        <v>565</v>
      </c>
      <c r="AU1185" s="259" t="s">
        <v>565</v>
      </c>
      <c r="AV1185" s="259" t="s">
        <v>565</v>
      </c>
      <c r="AW1185" s="259" t="s">
        <v>565</v>
      </c>
      <c r="AX1185" s="259" t="s">
        <v>565</v>
      </c>
      <c r="AY1185" s="259" t="s">
        <v>565</v>
      </c>
      <c r="AZ1185" s="259" t="s">
        <v>565</v>
      </c>
      <c r="BA1185" s="259" t="s">
        <v>565</v>
      </c>
    </row>
    <row r="1186" spans="4:53">
      <c r="D1186" s="259" t="s">
        <v>565</v>
      </c>
      <c r="E1186" s="259" t="s">
        <v>565</v>
      </c>
      <c r="F1186" s="259" t="s">
        <v>565</v>
      </c>
      <c r="G1186" s="259" t="s">
        <v>565</v>
      </c>
      <c r="H1186" s="259" t="s">
        <v>565</v>
      </c>
      <c r="I1186" s="259" t="s">
        <v>565</v>
      </c>
      <c r="J1186" s="259" t="s">
        <v>565</v>
      </c>
      <c r="K1186" s="259" t="s">
        <v>565</v>
      </c>
      <c r="L1186" s="259" t="s">
        <v>565</v>
      </c>
      <c r="M1186" s="259" t="s">
        <v>565</v>
      </c>
      <c r="N1186" s="259" t="s">
        <v>565</v>
      </c>
      <c r="O1186" s="259" t="s">
        <v>565</v>
      </c>
      <c r="P1186" s="259" t="s">
        <v>565</v>
      </c>
      <c r="Q1186" s="259" t="s">
        <v>565</v>
      </c>
      <c r="R1186" s="259" t="s">
        <v>565</v>
      </c>
      <c r="S1186" s="259" t="s">
        <v>565</v>
      </c>
      <c r="T1186" s="259" t="s">
        <v>565</v>
      </c>
      <c r="U1186" s="259" t="s">
        <v>565</v>
      </c>
      <c r="V1186" s="260" t="s">
        <v>565</v>
      </c>
      <c r="W1186" s="260" t="s">
        <v>565</v>
      </c>
      <c r="X1186" s="259" t="s">
        <v>565</v>
      </c>
      <c r="Y1186" s="259" t="s">
        <v>565</v>
      </c>
      <c r="Z1186" s="259" t="s">
        <v>565</v>
      </c>
      <c r="AA1186" s="259" t="s">
        <v>565</v>
      </c>
      <c r="AB1186" s="259" t="s">
        <v>565</v>
      </c>
      <c r="AC1186" s="259" t="s">
        <v>565</v>
      </c>
      <c r="AD1186" s="259" t="s">
        <v>565</v>
      </c>
      <c r="AE1186" s="259" t="s">
        <v>565</v>
      </c>
      <c r="AF1186" s="259" t="s">
        <v>565</v>
      </c>
      <c r="AG1186" s="259" t="s">
        <v>565</v>
      </c>
      <c r="AH1186" s="259" t="s">
        <v>565</v>
      </c>
      <c r="AI1186" s="259" t="s">
        <v>565</v>
      </c>
      <c r="AJ1186" s="259" t="s">
        <v>565</v>
      </c>
      <c r="AK1186" s="259" t="s">
        <v>565</v>
      </c>
      <c r="AL1186" s="259" t="s">
        <v>565</v>
      </c>
      <c r="AM1186" s="259" t="s">
        <v>565</v>
      </c>
      <c r="AN1186" s="259" t="s">
        <v>565</v>
      </c>
      <c r="AO1186" s="259" t="s">
        <v>565</v>
      </c>
      <c r="AP1186" s="259" t="s">
        <v>565</v>
      </c>
      <c r="AQ1186" s="259" t="s">
        <v>565</v>
      </c>
      <c r="AR1186" s="259" t="s">
        <v>565</v>
      </c>
      <c r="AS1186" s="259" t="s">
        <v>565</v>
      </c>
      <c r="AT1186" s="259" t="s">
        <v>565</v>
      </c>
      <c r="AU1186" s="259" t="s">
        <v>565</v>
      </c>
      <c r="AV1186" s="259" t="s">
        <v>565</v>
      </c>
      <c r="AW1186" s="259" t="s">
        <v>565</v>
      </c>
      <c r="AX1186" s="259" t="s">
        <v>565</v>
      </c>
      <c r="AY1186" s="259" t="s">
        <v>565</v>
      </c>
      <c r="AZ1186" s="259" t="s">
        <v>565</v>
      </c>
      <c r="BA1186" s="259" t="s">
        <v>565</v>
      </c>
    </row>
    <row r="1187" spans="4:53">
      <c r="D1187" s="259" t="s">
        <v>565</v>
      </c>
      <c r="E1187" s="259" t="s">
        <v>565</v>
      </c>
      <c r="F1187" s="259" t="s">
        <v>565</v>
      </c>
      <c r="G1187" s="259" t="s">
        <v>565</v>
      </c>
      <c r="H1187" s="259" t="s">
        <v>565</v>
      </c>
      <c r="I1187" s="259" t="s">
        <v>565</v>
      </c>
      <c r="J1187" s="259" t="s">
        <v>565</v>
      </c>
      <c r="K1187" s="259" t="s">
        <v>565</v>
      </c>
      <c r="L1187" s="259" t="s">
        <v>565</v>
      </c>
      <c r="M1187" s="259" t="s">
        <v>565</v>
      </c>
      <c r="N1187" s="259" t="s">
        <v>565</v>
      </c>
      <c r="O1187" s="259" t="s">
        <v>565</v>
      </c>
      <c r="P1187" s="259" t="s">
        <v>565</v>
      </c>
      <c r="Q1187" s="259" t="s">
        <v>565</v>
      </c>
      <c r="R1187" s="259" t="s">
        <v>565</v>
      </c>
      <c r="S1187" s="259" t="s">
        <v>565</v>
      </c>
      <c r="T1187" s="259" t="s">
        <v>565</v>
      </c>
      <c r="U1187" s="259" t="s">
        <v>565</v>
      </c>
      <c r="V1187" s="260" t="s">
        <v>565</v>
      </c>
      <c r="W1187" s="260" t="s">
        <v>565</v>
      </c>
      <c r="X1187" s="259" t="s">
        <v>565</v>
      </c>
      <c r="Y1187" s="259" t="s">
        <v>565</v>
      </c>
      <c r="Z1187" s="259" t="s">
        <v>565</v>
      </c>
      <c r="AA1187" s="259" t="s">
        <v>565</v>
      </c>
      <c r="AB1187" s="259" t="s">
        <v>565</v>
      </c>
      <c r="AC1187" s="259" t="s">
        <v>565</v>
      </c>
      <c r="AD1187" s="259" t="s">
        <v>565</v>
      </c>
      <c r="AE1187" s="259" t="s">
        <v>565</v>
      </c>
      <c r="AF1187" s="259" t="s">
        <v>565</v>
      </c>
      <c r="AG1187" s="259" t="s">
        <v>565</v>
      </c>
      <c r="AH1187" s="259" t="s">
        <v>565</v>
      </c>
      <c r="AI1187" s="259" t="s">
        <v>565</v>
      </c>
      <c r="AJ1187" s="259" t="s">
        <v>565</v>
      </c>
      <c r="AK1187" s="259" t="s">
        <v>565</v>
      </c>
      <c r="AL1187" s="259" t="s">
        <v>565</v>
      </c>
      <c r="AM1187" s="259" t="s">
        <v>565</v>
      </c>
      <c r="AN1187" s="259" t="s">
        <v>565</v>
      </c>
      <c r="AO1187" s="259" t="s">
        <v>565</v>
      </c>
      <c r="AP1187" s="259" t="s">
        <v>565</v>
      </c>
      <c r="AQ1187" s="259" t="s">
        <v>565</v>
      </c>
      <c r="AR1187" s="259" t="s">
        <v>565</v>
      </c>
      <c r="AS1187" s="259" t="s">
        <v>565</v>
      </c>
      <c r="AT1187" s="259" t="s">
        <v>565</v>
      </c>
      <c r="AU1187" s="259" t="s">
        <v>565</v>
      </c>
      <c r="AV1187" s="259" t="s">
        <v>565</v>
      </c>
      <c r="AW1187" s="259" t="s">
        <v>565</v>
      </c>
      <c r="AX1187" s="259" t="s">
        <v>565</v>
      </c>
      <c r="AY1187" s="259" t="s">
        <v>565</v>
      </c>
      <c r="AZ1187" s="259" t="s">
        <v>565</v>
      </c>
      <c r="BA1187" s="259" t="s">
        <v>565</v>
      </c>
    </row>
    <row r="1188" spans="4:53">
      <c r="D1188" s="259" t="s">
        <v>565</v>
      </c>
      <c r="E1188" s="259" t="s">
        <v>565</v>
      </c>
      <c r="F1188" s="259" t="s">
        <v>565</v>
      </c>
      <c r="G1188" s="259" t="s">
        <v>565</v>
      </c>
      <c r="H1188" s="259" t="s">
        <v>565</v>
      </c>
      <c r="I1188" s="259" t="s">
        <v>565</v>
      </c>
      <c r="J1188" s="259" t="s">
        <v>565</v>
      </c>
      <c r="K1188" s="259" t="s">
        <v>565</v>
      </c>
      <c r="L1188" s="259" t="s">
        <v>565</v>
      </c>
      <c r="M1188" s="259" t="s">
        <v>565</v>
      </c>
      <c r="N1188" s="259" t="s">
        <v>565</v>
      </c>
      <c r="O1188" s="259" t="s">
        <v>565</v>
      </c>
      <c r="P1188" s="259" t="s">
        <v>565</v>
      </c>
      <c r="Q1188" s="259" t="s">
        <v>565</v>
      </c>
      <c r="R1188" s="259" t="s">
        <v>565</v>
      </c>
      <c r="S1188" s="259" t="s">
        <v>565</v>
      </c>
      <c r="T1188" s="259" t="s">
        <v>565</v>
      </c>
      <c r="U1188" s="259" t="s">
        <v>565</v>
      </c>
      <c r="V1188" s="260" t="s">
        <v>565</v>
      </c>
      <c r="W1188" s="260" t="s">
        <v>565</v>
      </c>
      <c r="X1188" s="259" t="s">
        <v>565</v>
      </c>
      <c r="Y1188" s="259" t="s">
        <v>565</v>
      </c>
      <c r="Z1188" s="259" t="s">
        <v>565</v>
      </c>
      <c r="AA1188" s="259" t="s">
        <v>565</v>
      </c>
      <c r="AB1188" s="259" t="s">
        <v>565</v>
      </c>
      <c r="AC1188" s="259" t="s">
        <v>565</v>
      </c>
      <c r="AD1188" s="259" t="s">
        <v>565</v>
      </c>
      <c r="AE1188" s="259" t="s">
        <v>565</v>
      </c>
      <c r="AF1188" s="259" t="s">
        <v>565</v>
      </c>
      <c r="AG1188" s="259" t="s">
        <v>565</v>
      </c>
      <c r="AH1188" s="259" t="s">
        <v>565</v>
      </c>
      <c r="AI1188" s="259" t="s">
        <v>565</v>
      </c>
      <c r="AJ1188" s="259" t="s">
        <v>565</v>
      </c>
      <c r="AK1188" s="259" t="s">
        <v>565</v>
      </c>
      <c r="AL1188" s="259" t="s">
        <v>565</v>
      </c>
      <c r="AM1188" s="259" t="s">
        <v>565</v>
      </c>
      <c r="AN1188" s="259" t="s">
        <v>565</v>
      </c>
      <c r="AO1188" s="259" t="s">
        <v>565</v>
      </c>
      <c r="AP1188" s="259" t="s">
        <v>565</v>
      </c>
      <c r="AQ1188" s="259" t="s">
        <v>565</v>
      </c>
      <c r="AR1188" s="259" t="s">
        <v>565</v>
      </c>
      <c r="AS1188" s="259" t="s">
        <v>565</v>
      </c>
      <c r="AT1188" s="259" t="s">
        <v>565</v>
      </c>
      <c r="AU1188" s="259" t="s">
        <v>565</v>
      </c>
      <c r="AV1188" s="259" t="s">
        <v>565</v>
      </c>
      <c r="AW1188" s="259" t="s">
        <v>565</v>
      </c>
      <c r="AX1188" s="259" t="s">
        <v>565</v>
      </c>
      <c r="AY1188" s="259" t="s">
        <v>565</v>
      </c>
      <c r="AZ1188" s="259" t="s">
        <v>565</v>
      </c>
      <c r="BA1188" s="259" t="s">
        <v>565</v>
      </c>
    </row>
    <row r="1189" spans="4:53">
      <c r="D1189" s="259" t="s">
        <v>565</v>
      </c>
      <c r="E1189" s="259" t="s">
        <v>565</v>
      </c>
      <c r="F1189" s="259" t="s">
        <v>565</v>
      </c>
      <c r="G1189" s="259" t="s">
        <v>565</v>
      </c>
      <c r="H1189" s="259" t="s">
        <v>565</v>
      </c>
      <c r="I1189" s="259" t="s">
        <v>565</v>
      </c>
      <c r="J1189" s="259" t="s">
        <v>565</v>
      </c>
      <c r="K1189" s="259" t="s">
        <v>565</v>
      </c>
      <c r="L1189" s="259" t="s">
        <v>565</v>
      </c>
      <c r="M1189" s="259" t="s">
        <v>565</v>
      </c>
      <c r="N1189" s="259" t="s">
        <v>565</v>
      </c>
      <c r="O1189" s="259" t="s">
        <v>565</v>
      </c>
      <c r="P1189" s="259" t="s">
        <v>565</v>
      </c>
      <c r="Q1189" s="259" t="s">
        <v>565</v>
      </c>
      <c r="R1189" s="259" t="s">
        <v>565</v>
      </c>
      <c r="S1189" s="259" t="s">
        <v>565</v>
      </c>
      <c r="T1189" s="259" t="s">
        <v>565</v>
      </c>
      <c r="U1189" s="259" t="s">
        <v>565</v>
      </c>
      <c r="V1189" s="260" t="s">
        <v>565</v>
      </c>
      <c r="W1189" s="260" t="s">
        <v>565</v>
      </c>
      <c r="X1189" s="259" t="s">
        <v>565</v>
      </c>
      <c r="Y1189" s="259" t="s">
        <v>565</v>
      </c>
      <c r="Z1189" s="259" t="s">
        <v>565</v>
      </c>
      <c r="AA1189" s="259" t="s">
        <v>565</v>
      </c>
      <c r="AB1189" s="259" t="s">
        <v>565</v>
      </c>
      <c r="AC1189" s="259" t="s">
        <v>565</v>
      </c>
      <c r="AD1189" s="259" t="s">
        <v>565</v>
      </c>
      <c r="AE1189" s="259" t="s">
        <v>565</v>
      </c>
      <c r="AF1189" s="259" t="s">
        <v>565</v>
      </c>
      <c r="AG1189" s="259" t="s">
        <v>565</v>
      </c>
      <c r="AH1189" s="259" t="s">
        <v>565</v>
      </c>
      <c r="AI1189" s="259" t="s">
        <v>565</v>
      </c>
      <c r="AJ1189" s="259" t="s">
        <v>565</v>
      </c>
      <c r="AK1189" s="259" t="s">
        <v>565</v>
      </c>
      <c r="AL1189" s="259" t="s">
        <v>565</v>
      </c>
      <c r="AM1189" s="259" t="s">
        <v>565</v>
      </c>
      <c r="AN1189" s="259" t="s">
        <v>565</v>
      </c>
      <c r="AO1189" s="259" t="s">
        <v>565</v>
      </c>
      <c r="AP1189" s="259" t="s">
        <v>565</v>
      </c>
      <c r="AQ1189" s="259" t="s">
        <v>565</v>
      </c>
      <c r="AR1189" s="259" t="s">
        <v>565</v>
      </c>
      <c r="AS1189" s="259" t="s">
        <v>565</v>
      </c>
      <c r="AT1189" s="259" t="s">
        <v>565</v>
      </c>
      <c r="AU1189" s="259" t="s">
        <v>565</v>
      </c>
      <c r="AV1189" s="259" t="s">
        <v>565</v>
      </c>
      <c r="AW1189" s="259" t="s">
        <v>565</v>
      </c>
      <c r="AX1189" s="259" t="s">
        <v>565</v>
      </c>
      <c r="AY1189" s="259" t="s">
        <v>565</v>
      </c>
      <c r="AZ1189" s="259" t="s">
        <v>565</v>
      </c>
      <c r="BA1189" s="259" t="s">
        <v>565</v>
      </c>
    </row>
    <row r="1190" spans="4:53">
      <c r="D1190" s="259" t="s">
        <v>565</v>
      </c>
      <c r="E1190" s="259" t="s">
        <v>565</v>
      </c>
      <c r="F1190" s="259" t="s">
        <v>565</v>
      </c>
      <c r="G1190" s="259" t="s">
        <v>565</v>
      </c>
      <c r="H1190" s="259" t="s">
        <v>565</v>
      </c>
      <c r="I1190" s="259" t="s">
        <v>565</v>
      </c>
      <c r="J1190" s="259" t="s">
        <v>565</v>
      </c>
      <c r="K1190" s="259" t="s">
        <v>565</v>
      </c>
      <c r="L1190" s="259" t="s">
        <v>565</v>
      </c>
      <c r="M1190" s="259" t="s">
        <v>565</v>
      </c>
      <c r="N1190" s="259" t="s">
        <v>565</v>
      </c>
      <c r="O1190" s="259" t="s">
        <v>565</v>
      </c>
      <c r="P1190" s="259" t="s">
        <v>565</v>
      </c>
      <c r="Q1190" s="259" t="s">
        <v>565</v>
      </c>
      <c r="R1190" s="259" t="s">
        <v>565</v>
      </c>
      <c r="S1190" s="259" t="s">
        <v>565</v>
      </c>
      <c r="T1190" s="259" t="s">
        <v>565</v>
      </c>
      <c r="U1190" s="259" t="s">
        <v>565</v>
      </c>
      <c r="V1190" s="260" t="s">
        <v>565</v>
      </c>
      <c r="W1190" s="260" t="s">
        <v>565</v>
      </c>
      <c r="X1190" s="259" t="s">
        <v>565</v>
      </c>
      <c r="Y1190" s="259" t="s">
        <v>565</v>
      </c>
      <c r="Z1190" s="259" t="s">
        <v>565</v>
      </c>
      <c r="AA1190" s="259" t="s">
        <v>565</v>
      </c>
      <c r="AB1190" s="259" t="s">
        <v>565</v>
      </c>
      <c r="AC1190" s="259" t="s">
        <v>565</v>
      </c>
      <c r="AD1190" s="259" t="s">
        <v>565</v>
      </c>
      <c r="AE1190" s="259" t="s">
        <v>565</v>
      </c>
      <c r="AF1190" s="259" t="s">
        <v>565</v>
      </c>
      <c r="AG1190" s="259" t="s">
        <v>565</v>
      </c>
      <c r="AH1190" s="259" t="s">
        <v>565</v>
      </c>
      <c r="AI1190" s="259" t="s">
        <v>565</v>
      </c>
      <c r="AJ1190" s="259" t="s">
        <v>565</v>
      </c>
      <c r="AK1190" s="259" t="s">
        <v>565</v>
      </c>
      <c r="AL1190" s="259" t="s">
        <v>565</v>
      </c>
      <c r="AM1190" s="259" t="s">
        <v>565</v>
      </c>
      <c r="AN1190" s="259" t="s">
        <v>565</v>
      </c>
      <c r="AO1190" s="259" t="s">
        <v>565</v>
      </c>
      <c r="AP1190" s="259" t="s">
        <v>565</v>
      </c>
      <c r="AQ1190" s="259" t="s">
        <v>565</v>
      </c>
      <c r="AR1190" s="259" t="s">
        <v>565</v>
      </c>
      <c r="AS1190" s="259" t="s">
        <v>565</v>
      </c>
      <c r="AT1190" s="259" t="s">
        <v>565</v>
      </c>
      <c r="AU1190" s="259" t="s">
        <v>565</v>
      </c>
      <c r="AV1190" s="259" t="s">
        <v>565</v>
      </c>
      <c r="AW1190" s="259" t="s">
        <v>565</v>
      </c>
      <c r="AX1190" s="259" t="s">
        <v>565</v>
      </c>
      <c r="AY1190" s="259" t="s">
        <v>565</v>
      </c>
      <c r="AZ1190" s="259" t="s">
        <v>565</v>
      </c>
      <c r="BA1190" s="259" t="s">
        <v>565</v>
      </c>
    </row>
    <row r="1191" spans="4:53">
      <c r="D1191" s="259" t="s">
        <v>565</v>
      </c>
      <c r="E1191" s="259" t="s">
        <v>565</v>
      </c>
      <c r="F1191" s="259" t="s">
        <v>565</v>
      </c>
      <c r="G1191" s="259" t="s">
        <v>565</v>
      </c>
      <c r="H1191" s="259" t="s">
        <v>565</v>
      </c>
      <c r="I1191" s="259" t="s">
        <v>565</v>
      </c>
      <c r="J1191" s="259" t="s">
        <v>565</v>
      </c>
      <c r="K1191" s="259" t="s">
        <v>565</v>
      </c>
      <c r="L1191" s="259" t="s">
        <v>565</v>
      </c>
      <c r="M1191" s="259" t="s">
        <v>565</v>
      </c>
      <c r="N1191" s="259" t="s">
        <v>565</v>
      </c>
      <c r="O1191" s="259" t="s">
        <v>565</v>
      </c>
      <c r="P1191" s="259" t="s">
        <v>565</v>
      </c>
      <c r="Q1191" s="259" t="s">
        <v>565</v>
      </c>
      <c r="R1191" s="259" t="s">
        <v>565</v>
      </c>
      <c r="S1191" s="259" t="s">
        <v>565</v>
      </c>
      <c r="T1191" s="259" t="s">
        <v>565</v>
      </c>
      <c r="U1191" s="259" t="s">
        <v>565</v>
      </c>
      <c r="V1191" s="260" t="s">
        <v>565</v>
      </c>
      <c r="W1191" s="260" t="s">
        <v>565</v>
      </c>
      <c r="X1191" s="259" t="s">
        <v>565</v>
      </c>
      <c r="Y1191" s="259" t="s">
        <v>565</v>
      </c>
      <c r="Z1191" s="259" t="s">
        <v>565</v>
      </c>
      <c r="AA1191" s="259" t="s">
        <v>565</v>
      </c>
      <c r="AB1191" s="259" t="s">
        <v>565</v>
      </c>
      <c r="AC1191" s="259" t="s">
        <v>565</v>
      </c>
      <c r="AD1191" s="259" t="s">
        <v>565</v>
      </c>
      <c r="AE1191" s="259" t="s">
        <v>565</v>
      </c>
      <c r="AF1191" s="259" t="s">
        <v>565</v>
      </c>
      <c r="AG1191" s="259" t="s">
        <v>565</v>
      </c>
      <c r="AH1191" s="259" t="s">
        <v>565</v>
      </c>
      <c r="AI1191" s="259" t="s">
        <v>565</v>
      </c>
      <c r="AJ1191" s="259" t="s">
        <v>565</v>
      </c>
      <c r="AK1191" s="259" t="s">
        <v>565</v>
      </c>
      <c r="AL1191" s="259" t="s">
        <v>565</v>
      </c>
      <c r="AM1191" s="259" t="s">
        <v>565</v>
      </c>
      <c r="AN1191" s="259" t="s">
        <v>565</v>
      </c>
      <c r="AO1191" s="259" t="s">
        <v>565</v>
      </c>
      <c r="AP1191" s="259" t="s">
        <v>565</v>
      </c>
      <c r="AQ1191" s="259" t="s">
        <v>565</v>
      </c>
      <c r="AR1191" s="259" t="s">
        <v>565</v>
      </c>
      <c r="AS1191" s="259" t="s">
        <v>565</v>
      </c>
      <c r="AT1191" s="259" t="s">
        <v>565</v>
      </c>
      <c r="AU1191" s="259" t="s">
        <v>565</v>
      </c>
      <c r="AV1191" s="259" t="s">
        <v>565</v>
      </c>
      <c r="AW1191" s="259" t="s">
        <v>565</v>
      </c>
      <c r="AX1191" s="259" t="s">
        <v>565</v>
      </c>
      <c r="AY1191" s="259" t="s">
        <v>565</v>
      </c>
      <c r="AZ1191" s="259" t="s">
        <v>565</v>
      </c>
      <c r="BA1191" s="259" t="s">
        <v>565</v>
      </c>
    </row>
    <row r="1192" spans="4:53">
      <c r="D1192" s="259" t="s">
        <v>565</v>
      </c>
      <c r="E1192" s="259" t="s">
        <v>565</v>
      </c>
      <c r="F1192" s="259" t="s">
        <v>565</v>
      </c>
      <c r="G1192" s="259" t="s">
        <v>565</v>
      </c>
      <c r="H1192" s="259" t="s">
        <v>565</v>
      </c>
      <c r="I1192" s="259" t="s">
        <v>565</v>
      </c>
      <c r="J1192" s="259" t="s">
        <v>565</v>
      </c>
      <c r="K1192" s="259" t="s">
        <v>565</v>
      </c>
      <c r="L1192" s="259" t="s">
        <v>565</v>
      </c>
      <c r="M1192" s="259" t="s">
        <v>565</v>
      </c>
      <c r="N1192" s="259" t="s">
        <v>565</v>
      </c>
      <c r="O1192" s="259" t="s">
        <v>565</v>
      </c>
      <c r="P1192" s="259" t="s">
        <v>565</v>
      </c>
      <c r="Q1192" s="259" t="s">
        <v>565</v>
      </c>
      <c r="R1192" s="259" t="s">
        <v>565</v>
      </c>
      <c r="S1192" s="259" t="s">
        <v>565</v>
      </c>
      <c r="T1192" s="259" t="s">
        <v>565</v>
      </c>
      <c r="U1192" s="259" t="s">
        <v>565</v>
      </c>
      <c r="V1192" s="260" t="s">
        <v>565</v>
      </c>
      <c r="W1192" s="260" t="s">
        <v>565</v>
      </c>
      <c r="X1192" s="259" t="s">
        <v>565</v>
      </c>
      <c r="Y1192" s="259" t="s">
        <v>565</v>
      </c>
      <c r="Z1192" s="259" t="s">
        <v>565</v>
      </c>
      <c r="AA1192" s="259" t="s">
        <v>565</v>
      </c>
      <c r="AB1192" s="259" t="s">
        <v>565</v>
      </c>
      <c r="AC1192" s="259" t="s">
        <v>565</v>
      </c>
      <c r="AD1192" s="259" t="s">
        <v>565</v>
      </c>
      <c r="AE1192" s="259" t="s">
        <v>565</v>
      </c>
      <c r="AF1192" s="259" t="s">
        <v>565</v>
      </c>
      <c r="AG1192" s="259" t="s">
        <v>565</v>
      </c>
      <c r="AH1192" s="259" t="s">
        <v>565</v>
      </c>
      <c r="AI1192" s="259" t="s">
        <v>565</v>
      </c>
      <c r="AJ1192" s="259" t="s">
        <v>565</v>
      </c>
      <c r="AK1192" s="259" t="s">
        <v>565</v>
      </c>
      <c r="AL1192" s="259" t="s">
        <v>565</v>
      </c>
      <c r="AM1192" s="259" t="s">
        <v>565</v>
      </c>
      <c r="AN1192" s="259" t="s">
        <v>565</v>
      </c>
      <c r="AO1192" s="259" t="s">
        <v>565</v>
      </c>
      <c r="AP1192" s="259" t="s">
        <v>565</v>
      </c>
      <c r="AQ1192" s="259" t="s">
        <v>565</v>
      </c>
      <c r="AR1192" s="259" t="s">
        <v>565</v>
      </c>
      <c r="AS1192" s="259" t="s">
        <v>565</v>
      </c>
      <c r="AT1192" s="259" t="s">
        <v>565</v>
      </c>
      <c r="AU1192" s="259" t="s">
        <v>565</v>
      </c>
      <c r="AV1192" s="259" t="s">
        <v>565</v>
      </c>
      <c r="AW1192" s="259" t="s">
        <v>565</v>
      </c>
      <c r="AX1192" s="259" t="s">
        <v>565</v>
      </c>
      <c r="AY1192" s="259" t="s">
        <v>565</v>
      </c>
      <c r="AZ1192" s="259" t="s">
        <v>565</v>
      </c>
      <c r="BA1192" s="259" t="s">
        <v>565</v>
      </c>
    </row>
    <row r="1193" spans="4:53">
      <c r="D1193" s="259" t="s">
        <v>565</v>
      </c>
      <c r="E1193" s="259" t="s">
        <v>565</v>
      </c>
      <c r="F1193" s="259" t="s">
        <v>565</v>
      </c>
      <c r="G1193" s="259" t="s">
        <v>565</v>
      </c>
      <c r="H1193" s="259" t="s">
        <v>565</v>
      </c>
      <c r="I1193" s="259" t="s">
        <v>565</v>
      </c>
      <c r="J1193" s="259" t="s">
        <v>565</v>
      </c>
      <c r="K1193" s="259" t="s">
        <v>565</v>
      </c>
      <c r="L1193" s="259" t="s">
        <v>565</v>
      </c>
      <c r="M1193" s="259" t="s">
        <v>565</v>
      </c>
      <c r="N1193" s="259" t="s">
        <v>565</v>
      </c>
      <c r="O1193" s="259" t="s">
        <v>565</v>
      </c>
      <c r="P1193" s="259" t="s">
        <v>565</v>
      </c>
      <c r="Q1193" s="259" t="s">
        <v>565</v>
      </c>
      <c r="R1193" s="259" t="s">
        <v>565</v>
      </c>
      <c r="S1193" s="259" t="s">
        <v>565</v>
      </c>
      <c r="T1193" s="259" t="s">
        <v>565</v>
      </c>
      <c r="U1193" s="259" t="s">
        <v>565</v>
      </c>
      <c r="V1193" s="260" t="s">
        <v>565</v>
      </c>
      <c r="W1193" s="260" t="s">
        <v>565</v>
      </c>
      <c r="X1193" s="259" t="s">
        <v>565</v>
      </c>
      <c r="Y1193" s="259" t="s">
        <v>565</v>
      </c>
      <c r="Z1193" s="259" t="s">
        <v>565</v>
      </c>
      <c r="AA1193" s="259" t="s">
        <v>565</v>
      </c>
      <c r="AB1193" s="259" t="s">
        <v>565</v>
      </c>
      <c r="AC1193" s="259" t="s">
        <v>565</v>
      </c>
      <c r="AD1193" s="259" t="s">
        <v>565</v>
      </c>
      <c r="AE1193" s="259" t="s">
        <v>565</v>
      </c>
      <c r="AF1193" s="259" t="s">
        <v>565</v>
      </c>
      <c r="AG1193" s="259" t="s">
        <v>565</v>
      </c>
      <c r="AH1193" s="259" t="s">
        <v>565</v>
      </c>
      <c r="AI1193" s="259" t="s">
        <v>565</v>
      </c>
      <c r="AJ1193" s="259" t="s">
        <v>565</v>
      </c>
      <c r="AK1193" s="259" t="s">
        <v>565</v>
      </c>
      <c r="AL1193" s="259" t="s">
        <v>565</v>
      </c>
      <c r="AM1193" s="259" t="s">
        <v>565</v>
      </c>
      <c r="AN1193" s="259" t="s">
        <v>565</v>
      </c>
      <c r="AO1193" s="259" t="s">
        <v>565</v>
      </c>
      <c r="AP1193" s="259" t="s">
        <v>565</v>
      </c>
      <c r="AQ1193" s="259" t="s">
        <v>565</v>
      </c>
      <c r="AR1193" s="259" t="s">
        <v>565</v>
      </c>
      <c r="AS1193" s="259" t="s">
        <v>565</v>
      </c>
      <c r="AT1193" s="259" t="s">
        <v>565</v>
      </c>
      <c r="AU1193" s="259" t="s">
        <v>565</v>
      </c>
      <c r="AV1193" s="259" t="s">
        <v>565</v>
      </c>
      <c r="AW1193" s="259" t="s">
        <v>565</v>
      </c>
      <c r="AX1193" s="259" t="s">
        <v>565</v>
      </c>
      <c r="AY1193" s="259" t="s">
        <v>565</v>
      </c>
      <c r="AZ1193" s="259" t="s">
        <v>565</v>
      </c>
      <c r="BA1193" s="259" t="s">
        <v>565</v>
      </c>
    </row>
    <row r="1194" spans="4:53">
      <c r="D1194" s="259" t="s">
        <v>565</v>
      </c>
      <c r="E1194" s="259" t="s">
        <v>565</v>
      </c>
      <c r="F1194" s="259" t="s">
        <v>565</v>
      </c>
      <c r="G1194" s="259" t="s">
        <v>565</v>
      </c>
      <c r="H1194" s="259" t="s">
        <v>565</v>
      </c>
      <c r="I1194" s="259" t="s">
        <v>565</v>
      </c>
      <c r="J1194" s="259" t="s">
        <v>565</v>
      </c>
      <c r="K1194" s="259" t="s">
        <v>565</v>
      </c>
      <c r="L1194" s="259" t="s">
        <v>565</v>
      </c>
      <c r="M1194" s="259" t="s">
        <v>565</v>
      </c>
      <c r="N1194" s="259" t="s">
        <v>565</v>
      </c>
      <c r="O1194" s="259" t="s">
        <v>565</v>
      </c>
      <c r="P1194" s="259" t="s">
        <v>565</v>
      </c>
      <c r="Q1194" s="259" t="s">
        <v>565</v>
      </c>
      <c r="R1194" s="259" t="s">
        <v>565</v>
      </c>
      <c r="S1194" s="259" t="s">
        <v>565</v>
      </c>
      <c r="T1194" s="259" t="s">
        <v>565</v>
      </c>
      <c r="U1194" s="259" t="s">
        <v>565</v>
      </c>
      <c r="V1194" s="260" t="s">
        <v>565</v>
      </c>
      <c r="W1194" s="260" t="s">
        <v>565</v>
      </c>
      <c r="X1194" s="259" t="s">
        <v>565</v>
      </c>
      <c r="Y1194" s="259" t="s">
        <v>565</v>
      </c>
      <c r="Z1194" s="259" t="s">
        <v>565</v>
      </c>
      <c r="AA1194" s="259" t="s">
        <v>565</v>
      </c>
      <c r="AB1194" s="259" t="s">
        <v>565</v>
      </c>
      <c r="AC1194" s="259" t="s">
        <v>565</v>
      </c>
      <c r="AD1194" s="259" t="s">
        <v>565</v>
      </c>
      <c r="AE1194" s="259" t="s">
        <v>565</v>
      </c>
      <c r="AF1194" s="259" t="s">
        <v>565</v>
      </c>
      <c r="AG1194" s="259" t="s">
        <v>565</v>
      </c>
      <c r="AH1194" s="259" t="s">
        <v>565</v>
      </c>
      <c r="AI1194" s="259" t="s">
        <v>565</v>
      </c>
      <c r="AJ1194" s="259" t="s">
        <v>565</v>
      </c>
      <c r="AK1194" s="259" t="s">
        <v>565</v>
      </c>
      <c r="AL1194" s="259" t="s">
        <v>565</v>
      </c>
      <c r="AM1194" s="259" t="s">
        <v>565</v>
      </c>
      <c r="AN1194" s="259" t="s">
        <v>565</v>
      </c>
      <c r="AO1194" s="259" t="s">
        <v>565</v>
      </c>
      <c r="AP1194" s="259" t="s">
        <v>565</v>
      </c>
      <c r="AQ1194" s="259" t="s">
        <v>565</v>
      </c>
      <c r="AR1194" s="259" t="s">
        <v>565</v>
      </c>
      <c r="AS1194" s="259" t="s">
        <v>565</v>
      </c>
      <c r="AT1194" s="259" t="s">
        <v>565</v>
      </c>
      <c r="AU1194" s="259" t="s">
        <v>565</v>
      </c>
      <c r="AV1194" s="259" t="s">
        <v>565</v>
      </c>
      <c r="AW1194" s="259" t="s">
        <v>565</v>
      </c>
      <c r="AX1194" s="259" t="s">
        <v>565</v>
      </c>
      <c r="AY1194" s="259" t="s">
        <v>565</v>
      </c>
      <c r="AZ1194" s="259" t="s">
        <v>565</v>
      </c>
      <c r="BA1194" s="259" t="s">
        <v>565</v>
      </c>
    </row>
    <row r="1195" spans="4:53">
      <c r="D1195" s="259" t="s">
        <v>565</v>
      </c>
      <c r="E1195" s="259" t="s">
        <v>565</v>
      </c>
      <c r="F1195" s="259" t="s">
        <v>565</v>
      </c>
      <c r="G1195" s="259" t="s">
        <v>565</v>
      </c>
      <c r="H1195" s="259" t="s">
        <v>565</v>
      </c>
      <c r="I1195" s="259" t="s">
        <v>565</v>
      </c>
      <c r="J1195" s="259" t="s">
        <v>565</v>
      </c>
      <c r="K1195" s="259" t="s">
        <v>565</v>
      </c>
      <c r="L1195" s="259" t="s">
        <v>565</v>
      </c>
      <c r="M1195" s="259" t="s">
        <v>565</v>
      </c>
      <c r="N1195" s="259" t="s">
        <v>565</v>
      </c>
      <c r="O1195" s="259" t="s">
        <v>565</v>
      </c>
      <c r="P1195" s="259" t="s">
        <v>565</v>
      </c>
      <c r="Q1195" s="259" t="s">
        <v>565</v>
      </c>
      <c r="R1195" s="259" t="s">
        <v>565</v>
      </c>
      <c r="S1195" s="259" t="s">
        <v>565</v>
      </c>
      <c r="T1195" s="259" t="s">
        <v>565</v>
      </c>
      <c r="U1195" s="259" t="s">
        <v>565</v>
      </c>
      <c r="V1195" s="260" t="s">
        <v>565</v>
      </c>
      <c r="W1195" s="260" t="s">
        <v>565</v>
      </c>
      <c r="X1195" s="259" t="s">
        <v>565</v>
      </c>
      <c r="Y1195" s="259" t="s">
        <v>565</v>
      </c>
      <c r="Z1195" s="259" t="s">
        <v>565</v>
      </c>
      <c r="AA1195" s="259" t="s">
        <v>565</v>
      </c>
      <c r="AB1195" s="259" t="s">
        <v>565</v>
      </c>
      <c r="AC1195" s="259" t="s">
        <v>565</v>
      </c>
      <c r="AD1195" s="259" t="s">
        <v>565</v>
      </c>
      <c r="AE1195" s="259" t="s">
        <v>565</v>
      </c>
      <c r="AF1195" s="259" t="s">
        <v>565</v>
      </c>
      <c r="AG1195" s="259" t="s">
        <v>565</v>
      </c>
      <c r="AH1195" s="259" t="s">
        <v>565</v>
      </c>
      <c r="AI1195" s="259" t="s">
        <v>565</v>
      </c>
      <c r="AJ1195" s="259" t="s">
        <v>565</v>
      </c>
      <c r="AK1195" s="259" t="s">
        <v>565</v>
      </c>
      <c r="AL1195" s="259" t="s">
        <v>565</v>
      </c>
      <c r="AM1195" s="259" t="s">
        <v>565</v>
      </c>
      <c r="AN1195" s="259" t="s">
        <v>565</v>
      </c>
      <c r="AO1195" s="259" t="s">
        <v>565</v>
      </c>
      <c r="AP1195" s="259" t="s">
        <v>565</v>
      </c>
      <c r="AQ1195" s="259" t="s">
        <v>565</v>
      </c>
      <c r="AR1195" s="259" t="s">
        <v>565</v>
      </c>
      <c r="AS1195" s="259" t="s">
        <v>565</v>
      </c>
      <c r="AT1195" s="259" t="s">
        <v>565</v>
      </c>
      <c r="AU1195" s="259" t="s">
        <v>565</v>
      </c>
      <c r="AV1195" s="259" t="s">
        <v>565</v>
      </c>
      <c r="AW1195" s="259" t="s">
        <v>565</v>
      </c>
      <c r="AX1195" s="259" t="s">
        <v>565</v>
      </c>
      <c r="AY1195" s="259" t="s">
        <v>565</v>
      </c>
      <c r="AZ1195" s="259" t="s">
        <v>565</v>
      </c>
      <c r="BA1195" s="259" t="s">
        <v>565</v>
      </c>
    </row>
    <row r="1196" spans="4:53">
      <c r="D1196" s="259" t="s">
        <v>565</v>
      </c>
      <c r="E1196" s="259" t="s">
        <v>565</v>
      </c>
      <c r="F1196" s="259" t="s">
        <v>565</v>
      </c>
      <c r="G1196" s="259" t="s">
        <v>565</v>
      </c>
      <c r="H1196" s="259" t="s">
        <v>565</v>
      </c>
      <c r="I1196" s="259" t="s">
        <v>565</v>
      </c>
      <c r="J1196" s="259" t="s">
        <v>565</v>
      </c>
      <c r="K1196" s="259" t="s">
        <v>565</v>
      </c>
      <c r="L1196" s="259" t="s">
        <v>565</v>
      </c>
      <c r="M1196" s="259" t="s">
        <v>565</v>
      </c>
      <c r="N1196" s="259" t="s">
        <v>565</v>
      </c>
      <c r="O1196" s="259" t="s">
        <v>565</v>
      </c>
      <c r="P1196" s="259" t="s">
        <v>565</v>
      </c>
      <c r="Q1196" s="259" t="s">
        <v>565</v>
      </c>
      <c r="R1196" s="259" t="s">
        <v>565</v>
      </c>
      <c r="S1196" s="259" t="s">
        <v>565</v>
      </c>
      <c r="T1196" s="259" t="s">
        <v>565</v>
      </c>
      <c r="U1196" s="259" t="s">
        <v>565</v>
      </c>
      <c r="V1196" s="260" t="s">
        <v>565</v>
      </c>
      <c r="W1196" s="260" t="s">
        <v>565</v>
      </c>
      <c r="X1196" s="259" t="s">
        <v>565</v>
      </c>
      <c r="Y1196" s="259" t="s">
        <v>565</v>
      </c>
      <c r="Z1196" s="259" t="s">
        <v>565</v>
      </c>
      <c r="AA1196" s="259" t="s">
        <v>565</v>
      </c>
      <c r="AB1196" s="259" t="s">
        <v>565</v>
      </c>
      <c r="AC1196" s="259" t="s">
        <v>565</v>
      </c>
      <c r="AD1196" s="259" t="s">
        <v>565</v>
      </c>
      <c r="AE1196" s="259" t="s">
        <v>565</v>
      </c>
      <c r="AF1196" s="259" t="s">
        <v>565</v>
      </c>
      <c r="AG1196" s="259" t="s">
        <v>565</v>
      </c>
      <c r="AH1196" s="259" t="s">
        <v>565</v>
      </c>
      <c r="AI1196" s="259" t="s">
        <v>565</v>
      </c>
      <c r="AJ1196" s="259" t="s">
        <v>565</v>
      </c>
      <c r="AK1196" s="259" t="s">
        <v>565</v>
      </c>
      <c r="AL1196" s="259" t="s">
        <v>565</v>
      </c>
      <c r="AM1196" s="259" t="s">
        <v>565</v>
      </c>
      <c r="AN1196" s="259" t="s">
        <v>565</v>
      </c>
      <c r="AO1196" s="259" t="s">
        <v>565</v>
      </c>
      <c r="AP1196" s="259" t="s">
        <v>565</v>
      </c>
      <c r="AQ1196" s="259" t="s">
        <v>565</v>
      </c>
      <c r="AR1196" s="259" t="s">
        <v>565</v>
      </c>
      <c r="AS1196" s="259" t="s">
        <v>565</v>
      </c>
      <c r="AT1196" s="259" t="s">
        <v>565</v>
      </c>
      <c r="AU1196" s="259" t="s">
        <v>565</v>
      </c>
      <c r="AV1196" s="259" t="s">
        <v>565</v>
      </c>
      <c r="AW1196" s="259" t="s">
        <v>565</v>
      </c>
      <c r="AX1196" s="259" t="s">
        <v>565</v>
      </c>
      <c r="AY1196" s="259" t="s">
        <v>565</v>
      </c>
      <c r="AZ1196" s="259" t="s">
        <v>565</v>
      </c>
      <c r="BA1196" s="259" t="s">
        <v>565</v>
      </c>
    </row>
    <row r="1197" spans="4:53">
      <c r="D1197" s="259" t="s">
        <v>565</v>
      </c>
      <c r="E1197" s="259" t="s">
        <v>565</v>
      </c>
      <c r="F1197" s="259" t="s">
        <v>565</v>
      </c>
      <c r="G1197" s="259" t="s">
        <v>565</v>
      </c>
      <c r="H1197" s="259" t="s">
        <v>565</v>
      </c>
      <c r="I1197" s="259" t="s">
        <v>565</v>
      </c>
      <c r="J1197" s="259" t="s">
        <v>565</v>
      </c>
      <c r="K1197" s="259" t="s">
        <v>565</v>
      </c>
      <c r="L1197" s="259" t="s">
        <v>565</v>
      </c>
      <c r="M1197" s="259" t="s">
        <v>565</v>
      </c>
      <c r="N1197" s="259" t="s">
        <v>565</v>
      </c>
      <c r="O1197" s="259" t="s">
        <v>565</v>
      </c>
      <c r="P1197" s="259" t="s">
        <v>565</v>
      </c>
      <c r="Q1197" s="259" t="s">
        <v>565</v>
      </c>
      <c r="R1197" s="259" t="s">
        <v>565</v>
      </c>
      <c r="S1197" s="259" t="s">
        <v>565</v>
      </c>
      <c r="T1197" s="259" t="s">
        <v>565</v>
      </c>
      <c r="U1197" s="259" t="s">
        <v>565</v>
      </c>
      <c r="V1197" s="260" t="s">
        <v>565</v>
      </c>
      <c r="W1197" s="260" t="s">
        <v>565</v>
      </c>
      <c r="X1197" s="259" t="s">
        <v>565</v>
      </c>
      <c r="Y1197" s="259" t="s">
        <v>565</v>
      </c>
      <c r="Z1197" s="259" t="s">
        <v>565</v>
      </c>
      <c r="AA1197" s="259" t="s">
        <v>565</v>
      </c>
      <c r="AB1197" s="259" t="s">
        <v>565</v>
      </c>
      <c r="AC1197" s="259" t="s">
        <v>565</v>
      </c>
      <c r="AD1197" s="259" t="s">
        <v>565</v>
      </c>
      <c r="AE1197" s="259" t="s">
        <v>565</v>
      </c>
      <c r="AF1197" s="259" t="s">
        <v>565</v>
      </c>
      <c r="AG1197" s="259" t="s">
        <v>565</v>
      </c>
      <c r="AH1197" s="259" t="s">
        <v>565</v>
      </c>
      <c r="AI1197" s="259" t="s">
        <v>565</v>
      </c>
      <c r="AJ1197" s="259" t="s">
        <v>565</v>
      </c>
      <c r="AK1197" s="259" t="s">
        <v>565</v>
      </c>
      <c r="AL1197" s="259" t="s">
        <v>565</v>
      </c>
      <c r="AM1197" s="259" t="s">
        <v>565</v>
      </c>
      <c r="AN1197" s="259" t="s">
        <v>565</v>
      </c>
      <c r="AO1197" s="259" t="s">
        <v>565</v>
      </c>
      <c r="AP1197" s="259" t="s">
        <v>565</v>
      </c>
      <c r="AQ1197" s="259" t="s">
        <v>565</v>
      </c>
      <c r="AR1197" s="259" t="s">
        <v>565</v>
      </c>
      <c r="AS1197" s="259" t="s">
        <v>565</v>
      </c>
      <c r="AT1197" s="259" t="s">
        <v>565</v>
      </c>
      <c r="AU1197" s="259" t="s">
        <v>565</v>
      </c>
      <c r="AV1197" s="259" t="s">
        <v>565</v>
      </c>
      <c r="AW1197" s="259" t="s">
        <v>565</v>
      </c>
      <c r="AX1197" s="259" t="s">
        <v>565</v>
      </c>
      <c r="AY1197" s="259" t="s">
        <v>565</v>
      </c>
      <c r="AZ1197" s="259" t="s">
        <v>565</v>
      </c>
      <c r="BA1197" s="259" t="s">
        <v>565</v>
      </c>
    </row>
    <row r="1198" spans="4:53">
      <c r="D1198" s="259" t="s">
        <v>565</v>
      </c>
      <c r="E1198" s="259" t="s">
        <v>565</v>
      </c>
      <c r="F1198" s="259" t="s">
        <v>565</v>
      </c>
      <c r="G1198" s="259" t="s">
        <v>565</v>
      </c>
      <c r="H1198" s="259" t="s">
        <v>565</v>
      </c>
      <c r="I1198" s="259" t="s">
        <v>565</v>
      </c>
      <c r="J1198" s="259" t="s">
        <v>565</v>
      </c>
      <c r="K1198" s="259" t="s">
        <v>565</v>
      </c>
      <c r="L1198" s="259" t="s">
        <v>565</v>
      </c>
      <c r="M1198" s="259" t="s">
        <v>565</v>
      </c>
      <c r="N1198" s="259" t="s">
        <v>565</v>
      </c>
      <c r="O1198" s="259" t="s">
        <v>565</v>
      </c>
      <c r="P1198" s="259" t="s">
        <v>565</v>
      </c>
      <c r="Q1198" s="259" t="s">
        <v>565</v>
      </c>
      <c r="R1198" s="259" t="s">
        <v>565</v>
      </c>
      <c r="S1198" s="259" t="s">
        <v>565</v>
      </c>
      <c r="T1198" s="259" t="s">
        <v>565</v>
      </c>
      <c r="U1198" s="259" t="s">
        <v>565</v>
      </c>
      <c r="V1198" s="260" t="s">
        <v>565</v>
      </c>
      <c r="W1198" s="260" t="s">
        <v>565</v>
      </c>
      <c r="X1198" s="259" t="s">
        <v>565</v>
      </c>
      <c r="Y1198" s="259" t="s">
        <v>565</v>
      </c>
      <c r="Z1198" s="259" t="s">
        <v>565</v>
      </c>
      <c r="AA1198" s="259" t="s">
        <v>565</v>
      </c>
      <c r="AB1198" s="259" t="s">
        <v>565</v>
      </c>
      <c r="AC1198" s="259" t="s">
        <v>565</v>
      </c>
      <c r="AD1198" s="259" t="s">
        <v>565</v>
      </c>
      <c r="AE1198" s="259" t="s">
        <v>565</v>
      </c>
      <c r="AF1198" s="259" t="s">
        <v>565</v>
      </c>
      <c r="AG1198" s="259" t="s">
        <v>565</v>
      </c>
      <c r="AH1198" s="259" t="s">
        <v>565</v>
      </c>
      <c r="AI1198" s="259" t="s">
        <v>565</v>
      </c>
      <c r="AJ1198" s="259" t="s">
        <v>565</v>
      </c>
      <c r="AK1198" s="259" t="s">
        <v>565</v>
      </c>
      <c r="AL1198" s="259" t="s">
        <v>565</v>
      </c>
      <c r="AM1198" s="259" t="s">
        <v>565</v>
      </c>
      <c r="AN1198" s="259" t="s">
        <v>565</v>
      </c>
      <c r="AO1198" s="259" t="s">
        <v>565</v>
      </c>
      <c r="AP1198" s="259" t="s">
        <v>565</v>
      </c>
      <c r="AQ1198" s="259" t="s">
        <v>565</v>
      </c>
      <c r="AR1198" s="259" t="s">
        <v>565</v>
      </c>
      <c r="AS1198" s="259" t="s">
        <v>565</v>
      </c>
      <c r="AT1198" s="259" t="s">
        <v>565</v>
      </c>
      <c r="AU1198" s="259" t="s">
        <v>565</v>
      </c>
      <c r="AV1198" s="259" t="s">
        <v>565</v>
      </c>
      <c r="AW1198" s="259" t="s">
        <v>565</v>
      </c>
      <c r="AX1198" s="259" t="s">
        <v>565</v>
      </c>
      <c r="AY1198" s="259" t="s">
        <v>565</v>
      </c>
      <c r="AZ1198" s="259" t="s">
        <v>565</v>
      </c>
      <c r="BA1198" s="259" t="s">
        <v>565</v>
      </c>
    </row>
    <row r="1199" spans="4:53">
      <c r="D1199" s="259" t="s">
        <v>565</v>
      </c>
      <c r="E1199" s="259" t="s">
        <v>565</v>
      </c>
      <c r="F1199" s="259" t="s">
        <v>565</v>
      </c>
      <c r="G1199" s="259" t="s">
        <v>565</v>
      </c>
      <c r="H1199" s="259" t="s">
        <v>565</v>
      </c>
      <c r="I1199" s="259" t="s">
        <v>565</v>
      </c>
      <c r="J1199" s="259" t="s">
        <v>565</v>
      </c>
      <c r="K1199" s="259" t="s">
        <v>565</v>
      </c>
      <c r="L1199" s="259" t="s">
        <v>565</v>
      </c>
      <c r="M1199" s="259" t="s">
        <v>565</v>
      </c>
      <c r="N1199" s="259" t="s">
        <v>565</v>
      </c>
      <c r="O1199" s="259" t="s">
        <v>565</v>
      </c>
      <c r="P1199" s="259" t="s">
        <v>565</v>
      </c>
      <c r="Q1199" s="259" t="s">
        <v>565</v>
      </c>
      <c r="R1199" s="259" t="s">
        <v>565</v>
      </c>
      <c r="S1199" s="259" t="s">
        <v>565</v>
      </c>
      <c r="T1199" s="259" t="s">
        <v>565</v>
      </c>
      <c r="U1199" s="259" t="s">
        <v>565</v>
      </c>
      <c r="V1199" s="260" t="s">
        <v>565</v>
      </c>
      <c r="W1199" s="260" t="s">
        <v>565</v>
      </c>
      <c r="X1199" s="259" t="s">
        <v>565</v>
      </c>
      <c r="Y1199" s="259" t="s">
        <v>565</v>
      </c>
      <c r="Z1199" s="259" t="s">
        <v>565</v>
      </c>
      <c r="AA1199" s="259" t="s">
        <v>565</v>
      </c>
      <c r="AB1199" s="259" t="s">
        <v>565</v>
      </c>
      <c r="AC1199" s="259" t="s">
        <v>565</v>
      </c>
      <c r="AD1199" s="259" t="s">
        <v>565</v>
      </c>
      <c r="AE1199" s="259" t="s">
        <v>565</v>
      </c>
      <c r="AF1199" s="259" t="s">
        <v>565</v>
      </c>
      <c r="AG1199" s="259" t="s">
        <v>565</v>
      </c>
      <c r="AH1199" s="259" t="s">
        <v>565</v>
      </c>
      <c r="AI1199" s="259" t="s">
        <v>565</v>
      </c>
      <c r="AJ1199" s="259" t="s">
        <v>565</v>
      </c>
      <c r="AK1199" s="259" t="s">
        <v>565</v>
      </c>
      <c r="AL1199" s="259" t="s">
        <v>565</v>
      </c>
      <c r="AM1199" s="259" t="s">
        <v>565</v>
      </c>
      <c r="AN1199" s="259" t="s">
        <v>565</v>
      </c>
      <c r="AO1199" s="259" t="s">
        <v>565</v>
      </c>
      <c r="AP1199" s="259" t="s">
        <v>565</v>
      </c>
      <c r="AQ1199" s="259" t="s">
        <v>565</v>
      </c>
      <c r="AR1199" s="259" t="s">
        <v>565</v>
      </c>
      <c r="AS1199" s="259" t="s">
        <v>565</v>
      </c>
      <c r="AT1199" s="259" t="s">
        <v>565</v>
      </c>
      <c r="AU1199" s="259" t="s">
        <v>565</v>
      </c>
      <c r="AV1199" s="259" t="s">
        <v>565</v>
      </c>
      <c r="AW1199" s="259" t="s">
        <v>565</v>
      </c>
      <c r="AX1199" s="259" t="s">
        <v>565</v>
      </c>
      <c r="AY1199" s="259" t="s">
        <v>565</v>
      </c>
      <c r="AZ1199" s="259" t="s">
        <v>565</v>
      </c>
      <c r="BA1199" s="259" t="s">
        <v>565</v>
      </c>
    </row>
    <row r="1200" spans="4:53">
      <c r="D1200" s="259" t="s">
        <v>565</v>
      </c>
      <c r="E1200" s="259" t="s">
        <v>565</v>
      </c>
      <c r="F1200" s="259" t="s">
        <v>565</v>
      </c>
      <c r="G1200" s="259" t="s">
        <v>565</v>
      </c>
      <c r="H1200" s="259" t="s">
        <v>565</v>
      </c>
      <c r="I1200" s="259" t="s">
        <v>565</v>
      </c>
      <c r="J1200" s="259" t="s">
        <v>565</v>
      </c>
      <c r="K1200" s="259" t="s">
        <v>565</v>
      </c>
      <c r="L1200" s="259" t="s">
        <v>565</v>
      </c>
      <c r="M1200" s="259" t="s">
        <v>565</v>
      </c>
      <c r="N1200" s="259" t="s">
        <v>565</v>
      </c>
      <c r="O1200" s="259" t="s">
        <v>565</v>
      </c>
      <c r="P1200" s="259" t="s">
        <v>565</v>
      </c>
      <c r="Q1200" s="259" t="s">
        <v>565</v>
      </c>
      <c r="R1200" s="259" t="s">
        <v>565</v>
      </c>
      <c r="S1200" s="259" t="s">
        <v>565</v>
      </c>
      <c r="T1200" s="259" t="s">
        <v>565</v>
      </c>
      <c r="U1200" s="259" t="s">
        <v>565</v>
      </c>
      <c r="V1200" s="260" t="s">
        <v>565</v>
      </c>
      <c r="W1200" s="260" t="s">
        <v>565</v>
      </c>
      <c r="X1200" s="259" t="s">
        <v>565</v>
      </c>
      <c r="Y1200" s="259" t="s">
        <v>565</v>
      </c>
      <c r="Z1200" s="259" t="s">
        <v>565</v>
      </c>
      <c r="AA1200" s="259" t="s">
        <v>565</v>
      </c>
      <c r="AB1200" s="259" t="s">
        <v>565</v>
      </c>
      <c r="AC1200" s="259" t="s">
        <v>565</v>
      </c>
      <c r="AD1200" s="259" t="s">
        <v>565</v>
      </c>
      <c r="AE1200" s="259" t="s">
        <v>565</v>
      </c>
      <c r="AF1200" s="259" t="s">
        <v>565</v>
      </c>
      <c r="AG1200" s="259" t="s">
        <v>565</v>
      </c>
      <c r="AH1200" s="259" t="s">
        <v>565</v>
      </c>
      <c r="AI1200" s="259" t="s">
        <v>565</v>
      </c>
      <c r="AJ1200" s="259" t="s">
        <v>565</v>
      </c>
      <c r="AK1200" s="259" t="s">
        <v>565</v>
      </c>
      <c r="AL1200" s="259" t="s">
        <v>565</v>
      </c>
      <c r="AM1200" s="259" t="s">
        <v>565</v>
      </c>
      <c r="AN1200" s="259" t="s">
        <v>565</v>
      </c>
      <c r="AO1200" s="259" t="s">
        <v>565</v>
      </c>
      <c r="AP1200" s="259" t="s">
        <v>565</v>
      </c>
      <c r="AQ1200" s="259" t="s">
        <v>565</v>
      </c>
      <c r="AR1200" s="259" t="s">
        <v>565</v>
      </c>
      <c r="AS1200" s="259" t="s">
        <v>565</v>
      </c>
      <c r="AT1200" s="259" t="s">
        <v>565</v>
      </c>
      <c r="AU1200" s="259" t="s">
        <v>565</v>
      </c>
      <c r="AV1200" s="259" t="s">
        <v>565</v>
      </c>
      <c r="AW1200" s="259" t="s">
        <v>565</v>
      </c>
      <c r="AX1200" s="259" t="s">
        <v>565</v>
      </c>
      <c r="AY1200" s="259" t="s">
        <v>565</v>
      </c>
      <c r="AZ1200" s="259" t="s">
        <v>565</v>
      </c>
      <c r="BA1200" s="259" t="s">
        <v>565</v>
      </c>
    </row>
    <row r="1201" spans="4:53">
      <c r="D1201" s="259" t="s">
        <v>565</v>
      </c>
      <c r="E1201" s="259" t="s">
        <v>565</v>
      </c>
      <c r="F1201" s="259" t="s">
        <v>565</v>
      </c>
      <c r="G1201" s="259" t="s">
        <v>565</v>
      </c>
      <c r="H1201" s="259" t="s">
        <v>565</v>
      </c>
      <c r="I1201" s="259" t="s">
        <v>565</v>
      </c>
      <c r="J1201" s="259" t="s">
        <v>565</v>
      </c>
      <c r="K1201" s="259" t="s">
        <v>565</v>
      </c>
      <c r="L1201" s="259" t="s">
        <v>565</v>
      </c>
      <c r="M1201" s="259" t="s">
        <v>565</v>
      </c>
      <c r="N1201" s="259" t="s">
        <v>565</v>
      </c>
      <c r="O1201" s="259" t="s">
        <v>565</v>
      </c>
      <c r="P1201" s="259" t="s">
        <v>565</v>
      </c>
      <c r="Q1201" s="259" t="s">
        <v>565</v>
      </c>
      <c r="R1201" s="259" t="s">
        <v>565</v>
      </c>
      <c r="S1201" s="259" t="s">
        <v>565</v>
      </c>
      <c r="T1201" s="259" t="s">
        <v>565</v>
      </c>
      <c r="U1201" s="259" t="s">
        <v>565</v>
      </c>
      <c r="V1201" s="260" t="s">
        <v>565</v>
      </c>
      <c r="W1201" s="260" t="s">
        <v>565</v>
      </c>
      <c r="X1201" s="259" t="s">
        <v>565</v>
      </c>
      <c r="Y1201" s="259" t="s">
        <v>565</v>
      </c>
      <c r="Z1201" s="259" t="s">
        <v>565</v>
      </c>
      <c r="AA1201" s="259" t="s">
        <v>565</v>
      </c>
      <c r="AB1201" s="259" t="s">
        <v>565</v>
      </c>
      <c r="AC1201" s="259" t="s">
        <v>565</v>
      </c>
      <c r="AD1201" s="259" t="s">
        <v>565</v>
      </c>
      <c r="AE1201" s="259" t="s">
        <v>565</v>
      </c>
      <c r="AF1201" s="259" t="s">
        <v>565</v>
      </c>
      <c r="AG1201" s="259" t="s">
        <v>565</v>
      </c>
      <c r="AH1201" s="259" t="s">
        <v>565</v>
      </c>
      <c r="AI1201" s="259" t="s">
        <v>565</v>
      </c>
      <c r="AJ1201" s="259" t="s">
        <v>565</v>
      </c>
      <c r="AK1201" s="259" t="s">
        <v>565</v>
      </c>
      <c r="AL1201" s="259" t="s">
        <v>565</v>
      </c>
      <c r="AM1201" s="259" t="s">
        <v>565</v>
      </c>
      <c r="AN1201" s="259" t="s">
        <v>565</v>
      </c>
      <c r="AO1201" s="259" t="s">
        <v>565</v>
      </c>
      <c r="AP1201" s="259" t="s">
        <v>565</v>
      </c>
      <c r="AQ1201" s="259" t="s">
        <v>565</v>
      </c>
      <c r="AR1201" s="259" t="s">
        <v>565</v>
      </c>
      <c r="AS1201" s="259" t="s">
        <v>565</v>
      </c>
      <c r="AT1201" s="259" t="s">
        <v>565</v>
      </c>
      <c r="AU1201" s="259" t="s">
        <v>565</v>
      </c>
      <c r="AV1201" s="259" t="s">
        <v>565</v>
      </c>
      <c r="AW1201" s="259" t="s">
        <v>565</v>
      </c>
      <c r="AX1201" s="259" t="s">
        <v>565</v>
      </c>
      <c r="AY1201" s="259" t="s">
        <v>565</v>
      </c>
      <c r="AZ1201" s="259" t="s">
        <v>565</v>
      </c>
      <c r="BA1201" s="259" t="s">
        <v>565</v>
      </c>
    </row>
    <row r="1202" spans="4:53">
      <c r="D1202" s="259" t="s">
        <v>565</v>
      </c>
      <c r="E1202" s="259" t="s">
        <v>565</v>
      </c>
      <c r="F1202" s="259" t="s">
        <v>565</v>
      </c>
      <c r="G1202" s="259" t="s">
        <v>565</v>
      </c>
      <c r="H1202" s="259" t="s">
        <v>565</v>
      </c>
      <c r="I1202" s="259" t="s">
        <v>565</v>
      </c>
      <c r="J1202" s="259" t="s">
        <v>565</v>
      </c>
      <c r="K1202" s="259" t="s">
        <v>565</v>
      </c>
      <c r="L1202" s="259" t="s">
        <v>565</v>
      </c>
      <c r="M1202" s="259" t="s">
        <v>565</v>
      </c>
      <c r="N1202" s="259" t="s">
        <v>565</v>
      </c>
      <c r="O1202" s="259" t="s">
        <v>565</v>
      </c>
      <c r="P1202" s="259" t="s">
        <v>565</v>
      </c>
      <c r="Q1202" s="259" t="s">
        <v>565</v>
      </c>
      <c r="R1202" s="259" t="s">
        <v>565</v>
      </c>
      <c r="S1202" s="259" t="s">
        <v>565</v>
      </c>
      <c r="T1202" s="259" t="s">
        <v>565</v>
      </c>
      <c r="U1202" s="259" t="s">
        <v>565</v>
      </c>
      <c r="V1202" s="260" t="s">
        <v>565</v>
      </c>
      <c r="W1202" s="260" t="s">
        <v>565</v>
      </c>
      <c r="X1202" s="259" t="s">
        <v>565</v>
      </c>
      <c r="Y1202" s="259" t="s">
        <v>565</v>
      </c>
      <c r="Z1202" s="259" t="s">
        <v>565</v>
      </c>
      <c r="AA1202" s="259" t="s">
        <v>565</v>
      </c>
      <c r="AB1202" s="259" t="s">
        <v>565</v>
      </c>
      <c r="AC1202" s="259" t="s">
        <v>565</v>
      </c>
      <c r="AD1202" s="259" t="s">
        <v>565</v>
      </c>
      <c r="AE1202" s="259" t="s">
        <v>565</v>
      </c>
      <c r="AF1202" s="259" t="s">
        <v>565</v>
      </c>
      <c r="AG1202" s="259" t="s">
        <v>565</v>
      </c>
      <c r="AH1202" s="259" t="s">
        <v>565</v>
      </c>
      <c r="AI1202" s="259" t="s">
        <v>565</v>
      </c>
      <c r="AJ1202" s="259" t="s">
        <v>565</v>
      </c>
      <c r="AK1202" s="259" t="s">
        <v>565</v>
      </c>
      <c r="AL1202" s="259" t="s">
        <v>565</v>
      </c>
      <c r="AM1202" s="259" t="s">
        <v>565</v>
      </c>
      <c r="AN1202" s="259" t="s">
        <v>565</v>
      </c>
      <c r="AO1202" s="259" t="s">
        <v>565</v>
      </c>
      <c r="AP1202" s="259" t="s">
        <v>565</v>
      </c>
      <c r="AQ1202" s="259" t="s">
        <v>565</v>
      </c>
      <c r="AR1202" s="259" t="s">
        <v>565</v>
      </c>
      <c r="AS1202" s="259" t="s">
        <v>565</v>
      </c>
      <c r="AT1202" s="259" t="s">
        <v>565</v>
      </c>
      <c r="AU1202" s="259" t="s">
        <v>565</v>
      </c>
      <c r="AV1202" s="259" t="s">
        <v>565</v>
      </c>
      <c r="AW1202" s="259" t="s">
        <v>565</v>
      </c>
      <c r="AX1202" s="259" t="s">
        <v>565</v>
      </c>
      <c r="AY1202" s="259" t="s">
        <v>565</v>
      </c>
      <c r="AZ1202" s="259" t="s">
        <v>565</v>
      </c>
      <c r="BA1202" s="259" t="s">
        <v>565</v>
      </c>
    </row>
    <row r="1203" spans="4:53">
      <c r="D1203" s="259" t="s">
        <v>565</v>
      </c>
      <c r="E1203" s="259" t="s">
        <v>565</v>
      </c>
      <c r="F1203" s="259" t="s">
        <v>565</v>
      </c>
      <c r="G1203" s="259" t="s">
        <v>565</v>
      </c>
      <c r="H1203" s="259" t="s">
        <v>565</v>
      </c>
      <c r="I1203" s="259" t="s">
        <v>565</v>
      </c>
      <c r="J1203" s="259" t="s">
        <v>565</v>
      </c>
      <c r="K1203" s="259" t="s">
        <v>565</v>
      </c>
      <c r="L1203" s="259" t="s">
        <v>565</v>
      </c>
      <c r="M1203" s="259" t="s">
        <v>565</v>
      </c>
      <c r="N1203" s="259" t="s">
        <v>565</v>
      </c>
      <c r="O1203" s="259" t="s">
        <v>565</v>
      </c>
      <c r="P1203" s="259" t="s">
        <v>565</v>
      </c>
      <c r="Q1203" s="259" t="s">
        <v>565</v>
      </c>
      <c r="R1203" s="259" t="s">
        <v>565</v>
      </c>
      <c r="S1203" s="259" t="s">
        <v>565</v>
      </c>
      <c r="T1203" s="259" t="s">
        <v>565</v>
      </c>
      <c r="U1203" s="259" t="s">
        <v>565</v>
      </c>
      <c r="V1203" s="260" t="s">
        <v>565</v>
      </c>
      <c r="W1203" s="260" t="s">
        <v>565</v>
      </c>
      <c r="X1203" s="259" t="s">
        <v>565</v>
      </c>
      <c r="Y1203" s="259" t="s">
        <v>565</v>
      </c>
      <c r="Z1203" s="259" t="s">
        <v>565</v>
      </c>
      <c r="AA1203" s="259" t="s">
        <v>565</v>
      </c>
      <c r="AB1203" s="259" t="s">
        <v>565</v>
      </c>
      <c r="AC1203" s="259" t="s">
        <v>565</v>
      </c>
      <c r="AD1203" s="259" t="s">
        <v>565</v>
      </c>
      <c r="AE1203" s="259" t="s">
        <v>565</v>
      </c>
      <c r="AF1203" s="259" t="s">
        <v>565</v>
      </c>
      <c r="AG1203" s="259" t="s">
        <v>565</v>
      </c>
      <c r="AH1203" s="259" t="s">
        <v>565</v>
      </c>
      <c r="AI1203" s="259" t="s">
        <v>565</v>
      </c>
      <c r="AJ1203" s="259" t="s">
        <v>565</v>
      </c>
      <c r="AK1203" s="259" t="s">
        <v>565</v>
      </c>
      <c r="AL1203" s="259" t="s">
        <v>565</v>
      </c>
      <c r="AM1203" s="259" t="s">
        <v>565</v>
      </c>
      <c r="AN1203" s="259" t="s">
        <v>565</v>
      </c>
      <c r="AO1203" s="259" t="s">
        <v>565</v>
      </c>
      <c r="AP1203" s="259" t="s">
        <v>565</v>
      </c>
      <c r="AQ1203" s="259" t="s">
        <v>565</v>
      </c>
      <c r="AR1203" s="259" t="s">
        <v>565</v>
      </c>
      <c r="AS1203" s="259" t="s">
        <v>565</v>
      </c>
      <c r="AT1203" s="259" t="s">
        <v>565</v>
      </c>
      <c r="AU1203" s="259" t="s">
        <v>565</v>
      </c>
      <c r="AV1203" s="259" t="s">
        <v>565</v>
      </c>
      <c r="AW1203" s="259" t="s">
        <v>565</v>
      </c>
      <c r="AX1203" s="259" t="s">
        <v>565</v>
      </c>
      <c r="AY1203" s="259" t="s">
        <v>565</v>
      </c>
      <c r="AZ1203" s="259" t="s">
        <v>565</v>
      </c>
      <c r="BA1203" s="259" t="s">
        <v>565</v>
      </c>
    </row>
    <row r="1204" spans="4:53">
      <c r="D1204" s="259" t="s">
        <v>565</v>
      </c>
      <c r="E1204" s="259" t="s">
        <v>565</v>
      </c>
      <c r="F1204" s="259" t="s">
        <v>565</v>
      </c>
      <c r="G1204" s="259" t="s">
        <v>565</v>
      </c>
      <c r="H1204" s="259" t="s">
        <v>565</v>
      </c>
      <c r="I1204" s="259" t="s">
        <v>565</v>
      </c>
      <c r="J1204" s="259" t="s">
        <v>565</v>
      </c>
      <c r="K1204" s="259" t="s">
        <v>565</v>
      </c>
      <c r="L1204" s="259" t="s">
        <v>565</v>
      </c>
      <c r="M1204" s="259" t="s">
        <v>565</v>
      </c>
      <c r="N1204" s="259" t="s">
        <v>565</v>
      </c>
      <c r="O1204" s="259" t="s">
        <v>565</v>
      </c>
      <c r="P1204" s="259" t="s">
        <v>565</v>
      </c>
      <c r="Q1204" s="259" t="s">
        <v>565</v>
      </c>
      <c r="R1204" s="259" t="s">
        <v>565</v>
      </c>
      <c r="S1204" s="259" t="s">
        <v>565</v>
      </c>
      <c r="T1204" s="259" t="s">
        <v>565</v>
      </c>
      <c r="U1204" s="259" t="s">
        <v>565</v>
      </c>
      <c r="V1204" s="260" t="s">
        <v>565</v>
      </c>
      <c r="W1204" s="260" t="s">
        <v>565</v>
      </c>
      <c r="X1204" s="259" t="s">
        <v>565</v>
      </c>
      <c r="Y1204" s="259" t="s">
        <v>565</v>
      </c>
      <c r="Z1204" s="259" t="s">
        <v>565</v>
      </c>
      <c r="AA1204" s="259" t="s">
        <v>565</v>
      </c>
      <c r="AB1204" s="259" t="s">
        <v>565</v>
      </c>
      <c r="AC1204" s="259" t="s">
        <v>565</v>
      </c>
      <c r="AD1204" s="259" t="s">
        <v>565</v>
      </c>
      <c r="AE1204" s="259" t="s">
        <v>565</v>
      </c>
      <c r="AF1204" s="259" t="s">
        <v>565</v>
      </c>
      <c r="AG1204" s="259" t="s">
        <v>565</v>
      </c>
      <c r="AH1204" s="259" t="s">
        <v>565</v>
      </c>
      <c r="AI1204" s="259" t="s">
        <v>565</v>
      </c>
      <c r="AJ1204" s="259" t="s">
        <v>565</v>
      </c>
      <c r="AK1204" s="259" t="s">
        <v>565</v>
      </c>
      <c r="AL1204" s="259" t="s">
        <v>565</v>
      </c>
      <c r="AM1204" s="259" t="s">
        <v>565</v>
      </c>
      <c r="AN1204" s="259" t="s">
        <v>565</v>
      </c>
      <c r="AO1204" s="259" t="s">
        <v>565</v>
      </c>
      <c r="AP1204" s="259" t="s">
        <v>565</v>
      </c>
      <c r="AQ1204" s="259" t="s">
        <v>565</v>
      </c>
      <c r="AR1204" s="259" t="s">
        <v>565</v>
      </c>
      <c r="AS1204" s="259" t="s">
        <v>565</v>
      </c>
      <c r="AT1204" s="259" t="s">
        <v>565</v>
      </c>
      <c r="AU1204" s="259" t="s">
        <v>565</v>
      </c>
      <c r="AV1204" s="259" t="s">
        <v>565</v>
      </c>
      <c r="AW1204" s="259" t="s">
        <v>565</v>
      </c>
      <c r="AX1204" s="259" t="s">
        <v>565</v>
      </c>
      <c r="AY1204" s="259" t="s">
        <v>565</v>
      </c>
      <c r="AZ1204" s="259" t="s">
        <v>565</v>
      </c>
      <c r="BA1204" s="259" t="s">
        <v>565</v>
      </c>
    </row>
    <row r="1205" spans="4:53">
      <c r="D1205" s="259" t="s">
        <v>565</v>
      </c>
      <c r="E1205" s="259" t="s">
        <v>565</v>
      </c>
      <c r="F1205" s="259" t="s">
        <v>565</v>
      </c>
      <c r="G1205" s="259" t="s">
        <v>565</v>
      </c>
      <c r="H1205" s="259" t="s">
        <v>565</v>
      </c>
      <c r="I1205" s="259" t="s">
        <v>565</v>
      </c>
      <c r="J1205" s="259" t="s">
        <v>565</v>
      </c>
      <c r="K1205" s="259" t="s">
        <v>565</v>
      </c>
      <c r="L1205" s="259" t="s">
        <v>565</v>
      </c>
      <c r="M1205" s="259" t="s">
        <v>565</v>
      </c>
      <c r="N1205" s="259" t="s">
        <v>565</v>
      </c>
      <c r="O1205" s="259" t="s">
        <v>565</v>
      </c>
      <c r="P1205" s="259" t="s">
        <v>565</v>
      </c>
      <c r="Q1205" s="259" t="s">
        <v>565</v>
      </c>
      <c r="R1205" s="259" t="s">
        <v>565</v>
      </c>
      <c r="S1205" s="259" t="s">
        <v>565</v>
      </c>
      <c r="T1205" s="259" t="s">
        <v>565</v>
      </c>
      <c r="U1205" s="259" t="s">
        <v>565</v>
      </c>
      <c r="V1205" s="260" t="s">
        <v>565</v>
      </c>
      <c r="W1205" s="260" t="s">
        <v>565</v>
      </c>
      <c r="X1205" s="259" t="s">
        <v>565</v>
      </c>
      <c r="Y1205" s="259" t="s">
        <v>565</v>
      </c>
      <c r="Z1205" s="259" t="s">
        <v>565</v>
      </c>
      <c r="AA1205" s="259" t="s">
        <v>565</v>
      </c>
      <c r="AB1205" s="259" t="s">
        <v>565</v>
      </c>
      <c r="AC1205" s="259" t="s">
        <v>565</v>
      </c>
      <c r="AD1205" s="259" t="s">
        <v>565</v>
      </c>
      <c r="AE1205" s="259" t="s">
        <v>565</v>
      </c>
      <c r="AF1205" s="259" t="s">
        <v>565</v>
      </c>
      <c r="AG1205" s="259" t="s">
        <v>565</v>
      </c>
      <c r="AH1205" s="259" t="s">
        <v>565</v>
      </c>
      <c r="AI1205" s="259" t="s">
        <v>565</v>
      </c>
      <c r="AJ1205" s="259" t="s">
        <v>565</v>
      </c>
      <c r="AK1205" s="259" t="s">
        <v>565</v>
      </c>
      <c r="AL1205" s="259" t="s">
        <v>565</v>
      </c>
      <c r="AM1205" s="259" t="s">
        <v>565</v>
      </c>
      <c r="AN1205" s="259" t="s">
        <v>565</v>
      </c>
      <c r="AO1205" s="259" t="s">
        <v>565</v>
      </c>
      <c r="AP1205" s="259" t="s">
        <v>565</v>
      </c>
      <c r="AQ1205" s="259" t="s">
        <v>565</v>
      </c>
      <c r="AR1205" s="259" t="s">
        <v>565</v>
      </c>
      <c r="AS1205" s="259" t="s">
        <v>565</v>
      </c>
      <c r="AT1205" s="259" t="s">
        <v>565</v>
      </c>
      <c r="AU1205" s="259" t="s">
        <v>565</v>
      </c>
      <c r="AV1205" s="259" t="s">
        <v>565</v>
      </c>
      <c r="AW1205" s="259" t="s">
        <v>565</v>
      </c>
      <c r="AX1205" s="259" t="s">
        <v>565</v>
      </c>
      <c r="AY1205" s="259" t="s">
        <v>565</v>
      </c>
      <c r="AZ1205" s="259" t="s">
        <v>565</v>
      </c>
      <c r="BA1205" s="259" t="s">
        <v>565</v>
      </c>
    </row>
    <row r="1206" spans="4:53">
      <c r="D1206" s="259" t="s">
        <v>565</v>
      </c>
      <c r="E1206" s="259" t="s">
        <v>565</v>
      </c>
      <c r="F1206" s="259" t="s">
        <v>565</v>
      </c>
      <c r="G1206" s="259" t="s">
        <v>565</v>
      </c>
      <c r="H1206" s="259" t="s">
        <v>565</v>
      </c>
      <c r="I1206" s="259" t="s">
        <v>565</v>
      </c>
      <c r="J1206" s="259" t="s">
        <v>565</v>
      </c>
      <c r="K1206" s="259" t="s">
        <v>565</v>
      </c>
      <c r="L1206" s="259" t="s">
        <v>565</v>
      </c>
      <c r="M1206" s="259" t="s">
        <v>565</v>
      </c>
      <c r="N1206" s="259" t="s">
        <v>565</v>
      </c>
      <c r="O1206" s="259" t="s">
        <v>565</v>
      </c>
      <c r="P1206" s="259" t="s">
        <v>565</v>
      </c>
      <c r="Q1206" s="259" t="s">
        <v>565</v>
      </c>
      <c r="R1206" s="259" t="s">
        <v>565</v>
      </c>
      <c r="S1206" s="259" t="s">
        <v>565</v>
      </c>
      <c r="T1206" s="259" t="s">
        <v>565</v>
      </c>
      <c r="U1206" s="259" t="s">
        <v>565</v>
      </c>
      <c r="V1206" s="260" t="s">
        <v>565</v>
      </c>
      <c r="W1206" s="260" t="s">
        <v>565</v>
      </c>
      <c r="X1206" s="259" t="s">
        <v>565</v>
      </c>
      <c r="Y1206" s="259" t="s">
        <v>565</v>
      </c>
      <c r="Z1206" s="259" t="s">
        <v>565</v>
      </c>
      <c r="AA1206" s="259" t="s">
        <v>565</v>
      </c>
      <c r="AB1206" s="259" t="s">
        <v>565</v>
      </c>
      <c r="AC1206" s="259" t="s">
        <v>565</v>
      </c>
      <c r="AD1206" s="259" t="s">
        <v>565</v>
      </c>
      <c r="AE1206" s="259" t="s">
        <v>565</v>
      </c>
      <c r="AF1206" s="259" t="s">
        <v>565</v>
      </c>
      <c r="AG1206" s="259" t="s">
        <v>565</v>
      </c>
      <c r="AH1206" s="259" t="s">
        <v>565</v>
      </c>
      <c r="AI1206" s="259" t="s">
        <v>565</v>
      </c>
      <c r="AJ1206" s="259" t="s">
        <v>565</v>
      </c>
      <c r="AK1206" s="259" t="s">
        <v>565</v>
      </c>
      <c r="AL1206" s="259" t="s">
        <v>565</v>
      </c>
      <c r="AM1206" s="259" t="s">
        <v>565</v>
      </c>
      <c r="AN1206" s="259" t="s">
        <v>565</v>
      </c>
      <c r="AO1206" s="259" t="s">
        <v>565</v>
      </c>
      <c r="AP1206" s="259" t="s">
        <v>565</v>
      </c>
      <c r="AQ1206" s="259" t="s">
        <v>565</v>
      </c>
      <c r="AR1206" s="259" t="s">
        <v>565</v>
      </c>
      <c r="AS1206" s="259" t="s">
        <v>565</v>
      </c>
      <c r="AT1206" s="259" t="s">
        <v>565</v>
      </c>
      <c r="AU1206" s="259" t="s">
        <v>565</v>
      </c>
      <c r="AV1206" s="259" t="s">
        <v>565</v>
      </c>
      <c r="AW1206" s="259" t="s">
        <v>565</v>
      </c>
      <c r="AX1206" s="259" t="s">
        <v>565</v>
      </c>
      <c r="AY1206" s="259" t="s">
        <v>565</v>
      </c>
      <c r="AZ1206" s="259" t="s">
        <v>565</v>
      </c>
      <c r="BA1206" s="259" t="s">
        <v>565</v>
      </c>
    </row>
    <row r="1207" spans="4:53">
      <c r="D1207" s="259" t="s">
        <v>565</v>
      </c>
      <c r="E1207" s="259" t="s">
        <v>565</v>
      </c>
      <c r="F1207" s="259" t="s">
        <v>565</v>
      </c>
      <c r="G1207" s="259" t="s">
        <v>565</v>
      </c>
      <c r="H1207" s="259" t="s">
        <v>565</v>
      </c>
      <c r="I1207" s="259" t="s">
        <v>565</v>
      </c>
      <c r="J1207" s="259" t="s">
        <v>565</v>
      </c>
      <c r="K1207" s="259" t="s">
        <v>565</v>
      </c>
      <c r="L1207" s="259" t="s">
        <v>565</v>
      </c>
      <c r="M1207" s="259" t="s">
        <v>565</v>
      </c>
      <c r="N1207" s="259" t="s">
        <v>565</v>
      </c>
      <c r="O1207" s="259" t="s">
        <v>565</v>
      </c>
      <c r="P1207" s="259" t="s">
        <v>565</v>
      </c>
      <c r="Q1207" s="259" t="s">
        <v>565</v>
      </c>
      <c r="R1207" s="259" t="s">
        <v>565</v>
      </c>
      <c r="S1207" s="259" t="s">
        <v>565</v>
      </c>
      <c r="T1207" s="259" t="s">
        <v>565</v>
      </c>
      <c r="U1207" s="259" t="s">
        <v>565</v>
      </c>
      <c r="V1207" s="260" t="s">
        <v>565</v>
      </c>
      <c r="W1207" s="260" t="s">
        <v>565</v>
      </c>
      <c r="X1207" s="259" t="s">
        <v>565</v>
      </c>
      <c r="Y1207" s="259" t="s">
        <v>565</v>
      </c>
      <c r="Z1207" s="259" t="s">
        <v>565</v>
      </c>
      <c r="AA1207" s="259" t="s">
        <v>565</v>
      </c>
      <c r="AB1207" s="259" t="s">
        <v>565</v>
      </c>
      <c r="AC1207" s="259" t="s">
        <v>565</v>
      </c>
      <c r="AD1207" s="259" t="s">
        <v>565</v>
      </c>
      <c r="AE1207" s="259" t="s">
        <v>565</v>
      </c>
      <c r="AF1207" s="259" t="s">
        <v>565</v>
      </c>
      <c r="AG1207" s="259" t="s">
        <v>565</v>
      </c>
      <c r="AH1207" s="259" t="s">
        <v>565</v>
      </c>
      <c r="AI1207" s="259" t="s">
        <v>565</v>
      </c>
      <c r="AJ1207" s="259" t="s">
        <v>565</v>
      </c>
      <c r="AK1207" s="259" t="s">
        <v>565</v>
      </c>
      <c r="AL1207" s="259" t="s">
        <v>565</v>
      </c>
      <c r="AM1207" s="259" t="s">
        <v>565</v>
      </c>
      <c r="AN1207" s="259" t="s">
        <v>565</v>
      </c>
      <c r="AO1207" s="259" t="s">
        <v>565</v>
      </c>
      <c r="AP1207" s="259" t="s">
        <v>565</v>
      </c>
      <c r="AQ1207" s="259" t="s">
        <v>565</v>
      </c>
      <c r="AR1207" s="259" t="s">
        <v>565</v>
      </c>
      <c r="AS1207" s="259" t="s">
        <v>565</v>
      </c>
      <c r="AT1207" s="259" t="s">
        <v>565</v>
      </c>
      <c r="AU1207" s="259" t="s">
        <v>565</v>
      </c>
      <c r="AV1207" s="259" t="s">
        <v>565</v>
      </c>
      <c r="AW1207" s="259" t="s">
        <v>565</v>
      </c>
      <c r="AX1207" s="259" t="s">
        <v>565</v>
      </c>
      <c r="AY1207" s="259" t="s">
        <v>565</v>
      </c>
      <c r="AZ1207" s="259" t="s">
        <v>565</v>
      </c>
      <c r="BA1207" s="259" t="s">
        <v>565</v>
      </c>
    </row>
    <row r="1208" spans="4:53">
      <c r="D1208" s="259" t="s">
        <v>565</v>
      </c>
      <c r="E1208" s="259" t="s">
        <v>565</v>
      </c>
      <c r="F1208" s="259" t="s">
        <v>565</v>
      </c>
      <c r="G1208" s="259" t="s">
        <v>565</v>
      </c>
      <c r="H1208" s="259" t="s">
        <v>565</v>
      </c>
      <c r="I1208" s="259" t="s">
        <v>565</v>
      </c>
      <c r="J1208" s="259" t="s">
        <v>565</v>
      </c>
      <c r="K1208" s="259" t="s">
        <v>565</v>
      </c>
      <c r="L1208" s="259" t="s">
        <v>565</v>
      </c>
      <c r="M1208" s="259" t="s">
        <v>565</v>
      </c>
      <c r="N1208" s="259" t="s">
        <v>565</v>
      </c>
      <c r="O1208" s="259" t="s">
        <v>565</v>
      </c>
      <c r="P1208" s="259" t="s">
        <v>565</v>
      </c>
      <c r="Q1208" s="259" t="s">
        <v>565</v>
      </c>
      <c r="R1208" s="259" t="s">
        <v>565</v>
      </c>
      <c r="S1208" s="259" t="s">
        <v>565</v>
      </c>
      <c r="T1208" s="259" t="s">
        <v>565</v>
      </c>
      <c r="U1208" s="259" t="s">
        <v>565</v>
      </c>
      <c r="V1208" s="260" t="s">
        <v>565</v>
      </c>
      <c r="W1208" s="260" t="s">
        <v>565</v>
      </c>
      <c r="X1208" s="259" t="s">
        <v>565</v>
      </c>
      <c r="Y1208" s="259" t="s">
        <v>565</v>
      </c>
      <c r="Z1208" s="259" t="s">
        <v>565</v>
      </c>
      <c r="AA1208" s="259" t="s">
        <v>565</v>
      </c>
      <c r="AB1208" s="259" t="s">
        <v>565</v>
      </c>
      <c r="AC1208" s="259" t="s">
        <v>565</v>
      </c>
      <c r="AD1208" s="259" t="s">
        <v>565</v>
      </c>
      <c r="AE1208" s="259" t="s">
        <v>565</v>
      </c>
      <c r="AF1208" s="259" t="s">
        <v>565</v>
      </c>
      <c r="AG1208" s="259" t="s">
        <v>565</v>
      </c>
      <c r="AH1208" s="259" t="s">
        <v>565</v>
      </c>
      <c r="AI1208" s="259" t="s">
        <v>565</v>
      </c>
      <c r="AJ1208" s="259" t="s">
        <v>565</v>
      </c>
      <c r="AK1208" s="259" t="s">
        <v>565</v>
      </c>
      <c r="AL1208" s="259" t="s">
        <v>565</v>
      </c>
      <c r="AM1208" s="259" t="s">
        <v>565</v>
      </c>
      <c r="AN1208" s="259" t="s">
        <v>565</v>
      </c>
      <c r="AO1208" s="259" t="s">
        <v>565</v>
      </c>
      <c r="AP1208" s="259" t="s">
        <v>565</v>
      </c>
      <c r="AQ1208" s="259" t="s">
        <v>565</v>
      </c>
      <c r="AR1208" s="259" t="s">
        <v>565</v>
      </c>
      <c r="AS1208" s="259" t="s">
        <v>565</v>
      </c>
      <c r="AT1208" s="259" t="s">
        <v>565</v>
      </c>
      <c r="AU1208" s="259" t="s">
        <v>565</v>
      </c>
      <c r="AV1208" s="259" t="s">
        <v>565</v>
      </c>
      <c r="AW1208" s="259" t="s">
        <v>565</v>
      </c>
      <c r="AX1208" s="259" t="s">
        <v>565</v>
      </c>
      <c r="AY1208" s="259" t="s">
        <v>565</v>
      </c>
      <c r="AZ1208" s="259" t="s">
        <v>565</v>
      </c>
      <c r="BA1208" s="259" t="s">
        <v>565</v>
      </c>
    </row>
    <row r="1209" spans="4:53">
      <c r="D1209" s="259" t="s">
        <v>565</v>
      </c>
      <c r="E1209" s="259" t="s">
        <v>565</v>
      </c>
      <c r="F1209" s="259" t="s">
        <v>565</v>
      </c>
      <c r="G1209" s="259" t="s">
        <v>565</v>
      </c>
      <c r="H1209" s="259" t="s">
        <v>565</v>
      </c>
      <c r="I1209" s="259" t="s">
        <v>565</v>
      </c>
      <c r="J1209" s="259" t="s">
        <v>565</v>
      </c>
      <c r="K1209" s="259" t="s">
        <v>565</v>
      </c>
      <c r="L1209" s="259" t="s">
        <v>565</v>
      </c>
      <c r="M1209" s="259" t="s">
        <v>565</v>
      </c>
      <c r="N1209" s="259" t="s">
        <v>565</v>
      </c>
      <c r="O1209" s="259" t="s">
        <v>565</v>
      </c>
      <c r="P1209" s="259" t="s">
        <v>565</v>
      </c>
      <c r="Q1209" s="259" t="s">
        <v>565</v>
      </c>
      <c r="R1209" s="259" t="s">
        <v>565</v>
      </c>
      <c r="S1209" s="259" t="s">
        <v>565</v>
      </c>
      <c r="T1209" s="259" t="s">
        <v>565</v>
      </c>
      <c r="U1209" s="259" t="s">
        <v>565</v>
      </c>
      <c r="V1209" s="260" t="s">
        <v>565</v>
      </c>
      <c r="W1209" s="260" t="s">
        <v>565</v>
      </c>
      <c r="X1209" s="259" t="s">
        <v>565</v>
      </c>
      <c r="Y1209" s="259" t="s">
        <v>565</v>
      </c>
      <c r="Z1209" s="259" t="s">
        <v>565</v>
      </c>
      <c r="AA1209" s="259" t="s">
        <v>565</v>
      </c>
      <c r="AB1209" s="259" t="s">
        <v>565</v>
      </c>
      <c r="AC1209" s="259" t="s">
        <v>565</v>
      </c>
      <c r="AD1209" s="259" t="s">
        <v>565</v>
      </c>
      <c r="AE1209" s="259" t="s">
        <v>565</v>
      </c>
      <c r="AF1209" s="259" t="s">
        <v>565</v>
      </c>
      <c r="AG1209" s="259" t="s">
        <v>565</v>
      </c>
      <c r="AH1209" s="259" t="s">
        <v>565</v>
      </c>
      <c r="AI1209" s="259" t="s">
        <v>565</v>
      </c>
      <c r="AJ1209" s="259" t="s">
        <v>565</v>
      </c>
      <c r="AK1209" s="259" t="s">
        <v>565</v>
      </c>
      <c r="AL1209" s="259" t="s">
        <v>565</v>
      </c>
      <c r="AM1209" s="259" t="s">
        <v>565</v>
      </c>
      <c r="AN1209" s="259" t="s">
        <v>565</v>
      </c>
      <c r="AO1209" s="259" t="s">
        <v>565</v>
      </c>
      <c r="AP1209" s="259" t="s">
        <v>565</v>
      </c>
      <c r="AQ1209" s="259" t="s">
        <v>565</v>
      </c>
      <c r="AR1209" s="259" t="s">
        <v>565</v>
      </c>
      <c r="AS1209" s="259" t="s">
        <v>565</v>
      </c>
      <c r="AT1209" s="259" t="s">
        <v>565</v>
      </c>
      <c r="AU1209" s="259" t="s">
        <v>565</v>
      </c>
      <c r="AV1209" s="259" t="s">
        <v>565</v>
      </c>
      <c r="AW1209" s="259" t="s">
        <v>565</v>
      </c>
      <c r="AX1209" s="259" t="s">
        <v>565</v>
      </c>
      <c r="AY1209" s="259" t="s">
        <v>565</v>
      </c>
      <c r="AZ1209" s="259" t="s">
        <v>565</v>
      </c>
      <c r="BA1209" s="259" t="s">
        <v>565</v>
      </c>
    </row>
    <row r="1210" spans="4:53">
      <c r="D1210" s="259" t="s">
        <v>565</v>
      </c>
      <c r="E1210" s="259" t="s">
        <v>565</v>
      </c>
      <c r="F1210" s="259" t="s">
        <v>565</v>
      </c>
      <c r="G1210" s="259" t="s">
        <v>565</v>
      </c>
      <c r="H1210" s="259" t="s">
        <v>565</v>
      </c>
      <c r="I1210" s="259" t="s">
        <v>565</v>
      </c>
      <c r="J1210" s="259" t="s">
        <v>565</v>
      </c>
      <c r="K1210" s="259" t="s">
        <v>565</v>
      </c>
      <c r="L1210" s="259" t="s">
        <v>565</v>
      </c>
      <c r="M1210" s="259" t="s">
        <v>565</v>
      </c>
      <c r="N1210" s="259" t="s">
        <v>565</v>
      </c>
      <c r="O1210" s="259" t="s">
        <v>565</v>
      </c>
      <c r="P1210" s="259" t="s">
        <v>565</v>
      </c>
      <c r="Q1210" s="259" t="s">
        <v>565</v>
      </c>
      <c r="R1210" s="259" t="s">
        <v>565</v>
      </c>
      <c r="S1210" s="259" t="s">
        <v>565</v>
      </c>
      <c r="T1210" s="259" t="s">
        <v>565</v>
      </c>
      <c r="U1210" s="259" t="s">
        <v>565</v>
      </c>
      <c r="V1210" s="260" t="s">
        <v>565</v>
      </c>
      <c r="W1210" s="260" t="s">
        <v>565</v>
      </c>
      <c r="X1210" s="259" t="s">
        <v>565</v>
      </c>
      <c r="Y1210" s="259" t="s">
        <v>565</v>
      </c>
      <c r="Z1210" s="259" t="s">
        <v>565</v>
      </c>
      <c r="AA1210" s="259" t="s">
        <v>565</v>
      </c>
      <c r="AB1210" s="259" t="s">
        <v>565</v>
      </c>
      <c r="AC1210" s="259" t="s">
        <v>565</v>
      </c>
      <c r="AD1210" s="259" t="s">
        <v>565</v>
      </c>
      <c r="AE1210" s="259" t="s">
        <v>565</v>
      </c>
      <c r="AF1210" s="259" t="s">
        <v>565</v>
      </c>
      <c r="AG1210" s="259" t="s">
        <v>565</v>
      </c>
      <c r="AH1210" s="259" t="s">
        <v>565</v>
      </c>
      <c r="AI1210" s="259" t="s">
        <v>565</v>
      </c>
      <c r="AJ1210" s="259" t="s">
        <v>565</v>
      </c>
      <c r="AK1210" s="259" t="s">
        <v>565</v>
      </c>
      <c r="AL1210" s="259" t="s">
        <v>565</v>
      </c>
      <c r="AM1210" s="259" t="s">
        <v>565</v>
      </c>
      <c r="AN1210" s="259" t="s">
        <v>565</v>
      </c>
      <c r="AO1210" s="259" t="s">
        <v>565</v>
      </c>
      <c r="AP1210" s="259" t="s">
        <v>565</v>
      </c>
      <c r="AQ1210" s="259" t="s">
        <v>565</v>
      </c>
      <c r="AR1210" s="259" t="s">
        <v>565</v>
      </c>
      <c r="AS1210" s="259" t="s">
        <v>565</v>
      </c>
      <c r="AT1210" s="259" t="s">
        <v>565</v>
      </c>
      <c r="AU1210" s="259" t="s">
        <v>565</v>
      </c>
      <c r="AV1210" s="259" t="s">
        <v>565</v>
      </c>
      <c r="AW1210" s="259" t="s">
        <v>565</v>
      </c>
      <c r="AX1210" s="259" t="s">
        <v>565</v>
      </c>
      <c r="AY1210" s="259" t="s">
        <v>565</v>
      </c>
      <c r="AZ1210" s="259" t="s">
        <v>565</v>
      </c>
      <c r="BA1210" s="259" t="s">
        <v>565</v>
      </c>
    </row>
    <row r="1211" spans="4:53">
      <c r="D1211" s="259" t="s">
        <v>565</v>
      </c>
      <c r="E1211" s="259" t="s">
        <v>565</v>
      </c>
      <c r="F1211" s="259" t="s">
        <v>565</v>
      </c>
      <c r="G1211" s="259" t="s">
        <v>565</v>
      </c>
      <c r="H1211" s="259" t="s">
        <v>565</v>
      </c>
      <c r="I1211" s="259" t="s">
        <v>565</v>
      </c>
      <c r="J1211" s="259" t="s">
        <v>565</v>
      </c>
      <c r="K1211" s="259" t="s">
        <v>565</v>
      </c>
      <c r="L1211" s="259" t="s">
        <v>565</v>
      </c>
      <c r="M1211" s="259" t="s">
        <v>565</v>
      </c>
      <c r="N1211" s="259" t="s">
        <v>565</v>
      </c>
      <c r="O1211" s="259" t="s">
        <v>565</v>
      </c>
      <c r="P1211" s="259" t="s">
        <v>565</v>
      </c>
      <c r="Q1211" s="259" t="s">
        <v>565</v>
      </c>
      <c r="R1211" s="259" t="s">
        <v>565</v>
      </c>
      <c r="S1211" s="259" t="s">
        <v>565</v>
      </c>
      <c r="T1211" s="259" t="s">
        <v>565</v>
      </c>
      <c r="U1211" s="259" t="s">
        <v>565</v>
      </c>
      <c r="V1211" s="260" t="s">
        <v>565</v>
      </c>
      <c r="W1211" s="260" t="s">
        <v>565</v>
      </c>
      <c r="X1211" s="259" t="s">
        <v>565</v>
      </c>
      <c r="Y1211" s="259" t="s">
        <v>565</v>
      </c>
      <c r="Z1211" s="259" t="s">
        <v>565</v>
      </c>
      <c r="AA1211" s="259" t="s">
        <v>565</v>
      </c>
      <c r="AB1211" s="259" t="s">
        <v>565</v>
      </c>
      <c r="AC1211" s="259" t="s">
        <v>565</v>
      </c>
      <c r="AD1211" s="259" t="s">
        <v>565</v>
      </c>
      <c r="AE1211" s="259" t="s">
        <v>565</v>
      </c>
      <c r="AF1211" s="259" t="s">
        <v>565</v>
      </c>
      <c r="AG1211" s="259" t="s">
        <v>565</v>
      </c>
      <c r="AH1211" s="259" t="s">
        <v>565</v>
      </c>
      <c r="AI1211" s="259" t="s">
        <v>565</v>
      </c>
      <c r="AJ1211" s="259" t="s">
        <v>565</v>
      </c>
      <c r="AK1211" s="259" t="s">
        <v>565</v>
      </c>
      <c r="AL1211" s="259" t="s">
        <v>565</v>
      </c>
      <c r="AM1211" s="259" t="s">
        <v>565</v>
      </c>
      <c r="AN1211" s="259" t="s">
        <v>565</v>
      </c>
      <c r="AO1211" s="259" t="s">
        <v>565</v>
      </c>
      <c r="AP1211" s="259" t="s">
        <v>565</v>
      </c>
      <c r="AQ1211" s="259" t="s">
        <v>565</v>
      </c>
      <c r="AR1211" s="259" t="s">
        <v>565</v>
      </c>
      <c r="AS1211" s="259" t="s">
        <v>565</v>
      </c>
      <c r="AT1211" s="259" t="s">
        <v>565</v>
      </c>
      <c r="AU1211" s="259" t="s">
        <v>565</v>
      </c>
      <c r="AV1211" s="259" t="s">
        <v>565</v>
      </c>
      <c r="AW1211" s="259" t="s">
        <v>565</v>
      </c>
      <c r="AX1211" s="259" t="s">
        <v>565</v>
      </c>
      <c r="AY1211" s="259" t="s">
        <v>565</v>
      </c>
      <c r="AZ1211" s="259" t="s">
        <v>565</v>
      </c>
      <c r="BA1211" s="259" t="s">
        <v>565</v>
      </c>
    </row>
    <row r="1212" spans="4:53">
      <c r="D1212" s="259" t="s">
        <v>565</v>
      </c>
      <c r="E1212" s="259" t="s">
        <v>565</v>
      </c>
      <c r="F1212" s="259" t="s">
        <v>565</v>
      </c>
      <c r="G1212" s="259" t="s">
        <v>565</v>
      </c>
      <c r="H1212" s="259" t="s">
        <v>565</v>
      </c>
      <c r="I1212" s="259" t="s">
        <v>565</v>
      </c>
      <c r="J1212" s="259" t="s">
        <v>565</v>
      </c>
      <c r="K1212" s="259" t="s">
        <v>565</v>
      </c>
      <c r="L1212" s="259" t="s">
        <v>565</v>
      </c>
      <c r="M1212" s="259" t="s">
        <v>565</v>
      </c>
      <c r="N1212" s="259" t="s">
        <v>565</v>
      </c>
      <c r="O1212" s="259" t="s">
        <v>565</v>
      </c>
      <c r="P1212" s="259" t="s">
        <v>565</v>
      </c>
      <c r="Q1212" s="259" t="s">
        <v>565</v>
      </c>
      <c r="R1212" s="259" t="s">
        <v>565</v>
      </c>
      <c r="S1212" s="259" t="s">
        <v>565</v>
      </c>
      <c r="T1212" s="259" t="s">
        <v>565</v>
      </c>
      <c r="U1212" s="259" t="s">
        <v>565</v>
      </c>
      <c r="V1212" s="260" t="s">
        <v>565</v>
      </c>
      <c r="W1212" s="260" t="s">
        <v>565</v>
      </c>
      <c r="X1212" s="259" t="s">
        <v>565</v>
      </c>
      <c r="Y1212" s="259" t="s">
        <v>565</v>
      </c>
      <c r="Z1212" s="259" t="s">
        <v>565</v>
      </c>
      <c r="AA1212" s="259" t="s">
        <v>565</v>
      </c>
      <c r="AB1212" s="259" t="s">
        <v>565</v>
      </c>
      <c r="AC1212" s="259" t="s">
        <v>565</v>
      </c>
      <c r="AD1212" s="259" t="s">
        <v>565</v>
      </c>
      <c r="AE1212" s="259" t="s">
        <v>565</v>
      </c>
      <c r="AF1212" s="259" t="s">
        <v>565</v>
      </c>
      <c r="AG1212" s="259" t="s">
        <v>565</v>
      </c>
      <c r="AH1212" s="259" t="s">
        <v>565</v>
      </c>
      <c r="AI1212" s="259" t="s">
        <v>565</v>
      </c>
      <c r="AJ1212" s="259" t="s">
        <v>565</v>
      </c>
      <c r="AK1212" s="259" t="s">
        <v>565</v>
      </c>
      <c r="AL1212" s="259" t="s">
        <v>565</v>
      </c>
      <c r="AM1212" s="259" t="s">
        <v>565</v>
      </c>
      <c r="AN1212" s="259" t="s">
        <v>565</v>
      </c>
      <c r="AO1212" s="259" t="s">
        <v>565</v>
      </c>
      <c r="AP1212" s="259" t="s">
        <v>565</v>
      </c>
      <c r="AQ1212" s="259" t="s">
        <v>565</v>
      </c>
      <c r="AR1212" s="259" t="s">
        <v>565</v>
      </c>
      <c r="AS1212" s="259" t="s">
        <v>565</v>
      </c>
      <c r="AT1212" s="259" t="s">
        <v>565</v>
      </c>
      <c r="AU1212" s="259" t="s">
        <v>565</v>
      </c>
      <c r="AV1212" s="259" t="s">
        <v>565</v>
      </c>
      <c r="AW1212" s="259" t="s">
        <v>565</v>
      </c>
      <c r="AX1212" s="259" t="s">
        <v>565</v>
      </c>
      <c r="AY1212" s="259" t="s">
        <v>565</v>
      </c>
      <c r="AZ1212" s="259" t="s">
        <v>565</v>
      </c>
      <c r="BA1212" s="259" t="s">
        <v>565</v>
      </c>
    </row>
    <row r="1213" spans="4:53">
      <c r="D1213" s="259" t="s">
        <v>565</v>
      </c>
      <c r="E1213" s="259" t="s">
        <v>565</v>
      </c>
      <c r="F1213" s="259" t="s">
        <v>565</v>
      </c>
      <c r="G1213" s="259" t="s">
        <v>565</v>
      </c>
      <c r="H1213" s="259" t="s">
        <v>565</v>
      </c>
      <c r="I1213" s="259" t="s">
        <v>565</v>
      </c>
      <c r="J1213" s="259" t="s">
        <v>565</v>
      </c>
      <c r="K1213" s="259" t="s">
        <v>565</v>
      </c>
      <c r="L1213" s="259" t="s">
        <v>565</v>
      </c>
      <c r="M1213" s="259" t="s">
        <v>565</v>
      </c>
      <c r="N1213" s="259" t="s">
        <v>565</v>
      </c>
      <c r="O1213" s="259" t="s">
        <v>565</v>
      </c>
      <c r="P1213" s="259" t="s">
        <v>565</v>
      </c>
      <c r="Q1213" s="259" t="s">
        <v>565</v>
      </c>
      <c r="R1213" s="259" t="s">
        <v>565</v>
      </c>
      <c r="S1213" s="259" t="s">
        <v>565</v>
      </c>
      <c r="T1213" s="259" t="s">
        <v>565</v>
      </c>
      <c r="U1213" s="259" t="s">
        <v>565</v>
      </c>
      <c r="V1213" s="260" t="s">
        <v>565</v>
      </c>
      <c r="W1213" s="260" t="s">
        <v>565</v>
      </c>
      <c r="X1213" s="259" t="s">
        <v>565</v>
      </c>
      <c r="Y1213" s="259" t="s">
        <v>565</v>
      </c>
      <c r="Z1213" s="259" t="s">
        <v>565</v>
      </c>
      <c r="AA1213" s="259" t="s">
        <v>565</v>
      </c>
      <c r="AB1213" s="259" t="s">
        <v>565</v>
      </c>
      <c r="AC1213" s="259" t="s">
        <v>565</v>
      </c>
      <c r="AD1213" s="259" t="s">
        <v>565</v>
      </c>
      <c r="AE1213" s="259" t="s">
        <v>565</v>
      </c>
      <c r="AF1213" s="259" t="s">
        <v>565</v>
      </c>
      <c r="AG1213" s="259" t="s">
        <v>565</v>
      </c>
      <c r="AH1213" s="259" t="s">
        <v>565</v>
      </c>
      <c r="AI1213" s="259" t="s">
        <v>565</v>
      </c>
      <c r="AJ1213" s="259" t="s">
        <v>565</v>
      </c>
      <c r="AK1213" s="259" t="s">
        <v>565</v>
      </c>
      <c r="AL1213" s="259" t="s">
        <v>565</v>
      </c>
      <c r="AM1213" s="259" t="s">
        <v>565</v>
      </c>
      <c r="AN1213" s="259" t="s">
        <v>565</v>
      </c>
      <c r="AO1213" s="259" t="s">
        <v>565</v>
      </c>
      <c r="AP1213" s="259" t="s">
        <v>565</v>
      </c>
      <c r="AQ1213" s="259" t="s">
        <v>565</v>
      </c>
      <c r="AR1213" s="259" t="s">
        <v>565</v>
      </c>
      <c r="AS1213" s="259" t="s">
        <v>565</v>
      </c>
      <c r="AT1213" s="259" t="s">
        <v>565</v>
      </c>
      <c r="AU1213" s="259" t="s">
        <v>565</v>
      </c>
      <c r="AV1213" s="259" t="s">
        <v>565</v>
      </c>
      <c r="AW1213" s="259" t="s">
        <v>565</v>
      </c>
      <c r="AX1213" s="259" t="s">
        <v>565</v>
      </c>
      <c r="AY1213" s="259" t="s">
        <v>565</v>
      </c>
      <c r="AZ1213" s="259" t="s">
        <v>565</v>
      </c>
      <c r="BA1213" s="259" t="s">
        <v>565</v>
      </c>
    </row>
    <row r="1214" spans="4:53">
      <c r="D1214" s="259" t="s">
        <v>565</v>
      </c>
      <c r="E1214" s="259" t="s">
        <v>565</v>
      </c>
      <c r="F1214" s="259" t="s">
        <v>565</v>
      </c>
      <c r="G1214" s="259" t="s">
        <v>565</v>
      </c>
      <c r="H1214" s="259" t="s">
        <v>565</v>
      </c>
      <c r="I1214" s="259" t="s">
        <v>565</v>
      </c>
      <c r="J1214" s="259" t="s">
        <v>565</v>
      </c>
      <c r="K1214" s="259" t="s">
        <v>565</v>
      </c>
      <c r="L1214" s="259" t="s">
        <v>565</v>
      </c>
      <c r="M1214" s="259" t="s">
        <v>565</v>
      </c>
      <c r="N1214" s="259" t="s">
        <v>565</v>
      </c>
      <c r="O1214" s="259" t="s">
        <v>565</v>
      </c>
      <c r="P1214" s="259" t="s">
        <v>565</v>
      </c>
      <c r="Q1214" s="259" t="s">
        <v>565</v>
      </c>
      <c r="R1214" s="259" t="s">
        <v>565</v>
      </c>
      <c r="S1214" s="259" t="s">
        <v>565</v>
      </c>
      <c r="T1214" s="259" t="s">
        <v>565</v>
      </c>
      <c r="U1214" s="259" t="s">
        <v>565</v>
      </c>
      <c r="V1214" s="260" t="s">
        <v>565</v>
      </c>
      <c r="W1214" s="260" t="s">
        <v>565</v>
      </c>
      <c r="X1214" s="259" t="s">
        <v>565</v>
      </c>
      <c r="Y1214" s="259" t="s">
        <v>565</v>
      </c>
      <c r="Z1214" s="259" t="s">
        <v>565</v>
      </c>
      <c r="AA1214" s="259" t="s">
        <v>565</v>
      </c>
      <c r="AB1214" s="259" t="s">
        <v>565</v>
      </c>
      <c r="AC1214" s="259" t="s">
        <v>565</v>
      </c>
      <c r="AD1214" s="259" t="s">
        <v>565</v>
      </c>
      <c r="AE1214" s="259" t="s">
        <v>565</v>
      </c>
      <c r="AF1214" s="259" t="s">
        <v>565</v>
      </c>
      <c r="AG1214" s="259" t="s">
        <v>565</v>
      </c>
      <c r="AH1214" s="259" t="s">
        <v>565</v>
      </c>
      <c r="AI1214" s="259" t="s">
        <v>565</v>
      </c>
      <c r="AJ1214" s="259" t="s">
        <v>565</v>
      </c>
      <c r="AK1214" s="259" t="s">
        <v>565</v>
      </c>
      <c r="AL1214" s="259" t="s">
        <v>565</v>
      </c>
      <c r="AM1214" s="259" t="s">
        <v>565</v>
      </c>
      <c r="AN1214" s="259" t="s">
        <v>565</v>
      </c>
      <c r="AO1214" s="259" t="s">
        <v>565</v>
      </c>
      <c r="AP1214" s="259" t="s">
        <v>565</v>
      </c>
      <c r="AQ1214" s="259" t="s">
        <v>565</v>
      </c>
      <c r="AR1214" s="259" t="s">
        <v>565</v>
      </c>
      <c r="AS1214" s="259" t="s">
        <v>565</v>
      </c>
      <c r="AT1214" s="259" t="s">
        <v>565</v>
      </c>
      <c r="AU1214" s="259" t="s">
        <v>565</v>
      </c>
      <c r="AV1214" s="259" t="s">
        <v>565</v>
      </c>
      <c r="AW1214" s="259" t="s">
        <v>565</v>
      </c>
      <c r="AX1214" s="259" t="s">
        <v>565</v>
      </c>
      <c r="AY1214" s="259" t="s">
        <v>565</v>
      </c>
      <c r="AZ1214" s="259" t="s">
        <v>565</v>
      </c>
      <c r="BA1214" s="259" t="s">
        <v>565</v>
      </c>
    </row>
    <row r="1215" spans="4:53">
      <c r="D1215" s="259" t="s">
        <v>565</v>
      </c>
      <c r="E1215" s="259" t="s">
        <v>565</v>
      </c>
      <c r="F1215" s="259" t="s">
        <v>565</v>
      </c>
      <c r="G1215" s="259" t="s">
        <v>565</v>
      </c>
      <c r="H1215" s="259" t="s">
        <v>565</v>
      </c>
      <c r="I1215" s="259" t="s">
        <v>565</v>
      </c>
      <c r="J1215" s="259" t="s">
        <v>565</v>
      </c>
      <c r="K1215" s="259" t="s">
        <v>565</v>
      </c>
      <c r="L1215" s="259" t="s">
        <v>565</v>
      </c>
      <c r="M1215" s="259" t="s">
        <v>565</v>
      </c>
      <c r="N1215" s="259" t="s">
        <v>565</v>
      </c>
      <c r="O1215" s="259" t="s">
        <v>565</v>
      </c>
      <c r="P1215" s="259" t="s">
        <v>565</v>
      </c>
      <c r="Q1215" s="259" t="s">
        <v>565</v>
      </c>
      <c r="R1215" s="259" t="s">
        <v>565</v>
      </c>
      <c r="S1215" s="259" t="s">
        <v>565</v>
      </c>
      <c r="T1215" s="259" t="s">
        <v>565</v>
      </c>
      <c r="U1215" s="259" t="s">
        <v>565</v>
      </c>
      <c r="V1215" s="260" t="s">
        <v>565</v>
      </c>
      <c r="W1215" s="260" t="s">
        <v>565</v>
      </c>
      <c r="X1215" s="259" t="s">
        <v>565</v>
      </c>
      <c r="Y1215" s="259" t="s">
        <v>565</v>
      </c>
      <c r="Z1215" s="259" t="s">
        <v>565</v>
      </c>
      <c r="AA1215" s="259" t="s">
        <v>565</v>
      </c>
      <c r="AB1215" s="259" t="s">
        <v>565</v>
      </c>
      <c r="AC1215" s="259" t="s">
        <v>565</v>
      </c>
      <c r="AD1215" s="259" t="s">
        <v>565</v>
      </c>
      <c r="AE1215" s="259" t="s">
        <v>565</v>
      </c>
      <c r="AF1215" s="259" t="s">
        <v>565</v>
      </c>
      <c r="AG1215" s="259" t="s">
        <v>565</v>
      </c>
      <c r="AH1215" s="259" t="s">
        <v>565</v>
      </c>
      <c r="AI1215" s="259" t="s">
        <v>565</v>
      </c>
      <c r="AJ1215" s="259" t="s">
        <v>565</v>
      </c>
      <c r="AK1215" s="259" t="s">
        <v>565</v>
      </c>
      <c r="AL1215" s="259" t="s">
        <v>565</v>
      </c>
      <c r="AM1215" s="259" t="s">
        <v>565</v>
      </c>
      <c r="AN1215" s="259" t="s">
        <v>565</v>
      </c>
      <c r="AO1215" s="259" t="s">
        <v>565</v>
      </c>
      <c r="AP1215" s="259" t="s">
        <v>565</v>
      </c>
      <c r="AQ1215" s="259" t="s">
        <v>565</v>
      </c>
      <c r="AR1215" s="259" t="s">
        <v>565</v>
      </c>
      <c r="AS1215" s="259" t="s">
        <v>565</v>
      </c>
      <c r="AT1215" s="259" t="s">
        <v>565</v>
      </c>
      <c r="AU1215" s="259" t="s">
        <v>565</v>
      </c>
      <c r="AV1215" s="259" t="s">
        <v>565</v>
      </c>
      <c r="AW1215" s="259" t="s">
        <v>565</v>
      </c>
      <c r="AX1215" s="259" t="s">
        <v>565</v>
      </c>
      <c r="AY1215" s="259" t="s">
        <v>565</v>
      </c>
      <c r="AZ1215" s="259" t="s">
        <v>565</v>
      </c>
      <c r="BA1215" s="259" t="s">
        <v>565</v>
      </c>
    </row>
    <row r="1216" spans="4:53">
      <c r="D1216" s="259" t="s">
        <v>565</v>
      </c>
      <c r="E1216" s="259" t="s">
        <v>565</v>
      </c>
      <c r="F1216" s="259" t="s">
        <v>565</v>
      </c>
      <c r="G1216" s="259" t="s">
        <v>565</v>
      </c>
      <c r="H1216" s="259" t="s">
        <v>565</v>
      </c>
      <c r="I1216" s="259" t="s">
        <v>565</v>
      </c>
      <c r="J1216" s="259" t="s">
        <v>565</v>
      </c>
      <c r="K1216" s="259" t="s">
        <v>565</v>
      </c>
      <c r="L1216" s="259" t="s">
        <v>565</v>
      </c>
      <c r="M1216" s="259" t="s">
        <v>565</v>
      </c>
      <c r="N1216" s="259" t="s">
        <v>565</v>
      </c>
      <c r="O1216" s="259" t="s">
        <v>565</v>
      </c>
      <c r="P1216" s="259" t="s">
        <v>565</v>
      </c>
      <c r="Q1216" s="259" t="s">
        <v>565</v>
      </c>
      <c r="R1216" s="259" t="s">
        <v>565</v>
      </c>
      <c r="S1216" s="259" t="s">
        <v>565</v>
      </c>
      <c r="T1216" s="259" t="s">
        <v>565</v>
      </c>
      <c r="U1216" s="259" t="s">
        <v>565</v>
      </c>
      <c r="V1216" s="260" t="s">
        <v>565</v>
      </c>
      <c r="W1216" s="260" t="s">
        <v>565</v>
      </c>
      <c r="X1216" s="259" t="s">
        <v>565</v>
      </c>
      <c r="Y1216" s="259" t="s">
        <v>565</v>
      </c>
      <c r="Z1216" s="259" t="s">
        <v>565</v>
      </c>
      <c r="AA1216" s="259" t="s">
        <v>565</v>
      </c>
      <c r="AB1216" s="259" t="s">
        <v>565</v>
      </c>
      <c r="AC1216" s="259" t="s">
        <v>565</v>
      </c>
      <c r="AD1216" s="259" t="s">
        <v>565</v>
      </c>
      <c r="AE1216" s="259" t="s">
        <v>565</v>
      </c>
      <c r="AF1216" s="259" t="s">
        <v>565</v>
      </c>
      <c r="AG1216" s="259" t="s">
        <v>565</v>
      </c>
      <c r="AH1216" s="259" t="s">
        <v>565</v>
      </c>
      <c r="AI1216" s="259" t="s">
        <v>565</v>
      </c>
      <c r="AJ1216" s="259" t="s">
        <v>565</v>
      </c>
      <c r="AK1216" s="259" t="s">
        <v>565</v>
      </c>
      <c r="AL1216" s="259" t="s">
        <v>565</v>
      </c>
      <c r="AM1216" s="259" t="s">
        <v>565</v>
      </c>
      <c r="AN1216" s="259" t="s">
        <v>565</v>
      </c>
      <c r="AO1216" s="259" t="s">
        <v>565</v>
      </c>
      <c r="AP1216" s="259" t="s">
        <v>565</v>
      </c>
      <c r="AQ1216" s="259" t="s">
        <v>565</v>
      </c>
      <c r="AR1216" s="259" t="s">
        <v>565</v>
      </c>
      <c r="AS1216" s="259" t="s">
        <v>565</v>
      </c>
      <c r="AT1216" s="259" t="s">
        <v>565</v>
      </c>
      <c r="AU1216" s="259" t="s">
        <v>565</v>
      </c>
      <c r="AV1216" s="259" t="s">
        <v>565</v>
      </c>
      <c r="AW1216" s="259" t="s">
        <v>565</v>
      </c>
      <c r="AX1216" s="259" t="s">
        <v>565</v>
      </c>
      <c r="AY1216" s="259" t="s">
        <v>565</v>
      </c>
      <c r="AZ1216" s="259" t="s">
        <v>565</v>
      </c>
      <c r="BA1216" s="259" t="s">
        <v>565</v>
      </c>
    </row>
    <row r="1217" spans="4:53">
      <c r="D1217" s="259" t="s">
        <v>565</v>
      </c>
      <c r="E1217" s="259" t="s">
        <v>565</v>
      </c>
      <c r="F1217" s="259" t="s">
        <v>565</v>
      </c>
      <c r="G1217" s="259" t="s">
        <v>565</v>
      </c>
      <c r="H1217" s="259" t="s">
        <v>565</v>
      </c>
      <c r="I1217" s="259" t="s">
        <v>565</v>
      </c>
      <c r="J1217" s="259" t="s">
        <v>565</v>
      </c>
      <c r="K1217" s="259" t="s">
        <v>565</v>
      </c>
      <c r="L1217" s="259" t="s">
        <v>565</v>
      </c>
      <c r="M1217" s="259" t="s">
        <v>565</v>
      </c>
      <c r="N1217" s="259" t="s">
        <v>565</v>
      </c>
      <c r="O1217" s="259" t="s">
        <v>565</v>
      </c>
      <c r="P1217" s="259" t="s">
        <v>565</v>
      </c>
      <c r="Q1217" s="259" t="s">
        <v>565</v>
      </c>
      <c r="R1217" s="259" t="s">
        <v>565</v>
      </c>
      <c r="S1217" s="259" t="s">
        <v>565</v>
      </c>
      <c r="T1217" s="259" t="s">
        <v>565</v>
      </c>
      <c r="U1217" s="259" t="s">
        <v>565</v>
      </c>
      <c r="V1217" s="260" t="s">
        <v>565</v>
      </c>
      <c r="W1217" s="260" t="s">
        <v>565</v>
      </c>
      <c r="X1217" s="259" t="s">
        <v>565</v>
      </c>
      <c r="Y1217" s="259" t="s">
        <v>565</v>
      </c>
      <c r="Z1217" s="259" t="s">
        <v>565</v>
      </c>
      <c r="AA1217" s="259" t="s">
        <v>565</v>
      </c>
      <c r="AB1217" s="259" t="s">
        <v>565</v>
      </c>
      <c r="AC1217" s="259" t="s">
        <v>565</v>
      </c>
      <c r="AD1217" s="259" t="s">
        <v>565</v>
      </c>
      <c r="AE1217" s="259" t="s">
        <v>565</v>
      </c>
      <c r="AF1217" s="259" t="s">
        <v>565</v>
      </c>
      <c r="AG1217" s="259" t="s">
        <v>565</v>
      </c>
      <c r="AH1217" s="259" t="s">
        <v>565</v>
      </c>
      <c r="AI1217" s="259" t="s">
        <v>565</v>
      </c>
      <c r="AJ1217" s="259" t="s">
        <v>565</v>
      </c>
      <c r="AK1217" s="259" t="s">
        <v>565</v>
      </c>
      <c r="AL1217" s="259" t="s">
        <v>565</v>
      </c>
      <c r="AM1217" s="259" t="s">
        <v>565</v>
      </c>
      <c r="AN1217" s="259" t="s">
        <v>565</v>
      </c>
      <c r="AO1217" s="259" t="s">
        <v>565</v>
      </c>
      <c r="AP1217" s="259" t="s">
        <v>565</v>
      </c>
      <c r="AQ1217" s="259" t="s">
        <v>565</v>
      </c>
      <c r="AR1217" s="259" t="s">
        <v>565</v>
      </c>
      <c r="AS1217" s="259" t="s">
        <v>565</v>
      </c>
      <c r="AT1217" s="259" t="s">
        <v>565</v>
      </c>
      <c r="AU1217" s="259" t="s">
        <v>565</v>
      </c>
      <c r="AV1217" s="259" t="s">
        <v>565</v>
      </c>
      <c r="AW1217" s="259" t="s">
        <v>565</v>
      </c>
      <c r="AX1217" s="259" t="s">
        <v>565</v>
      </c>
      <c r="AY1217" s="259" t="s">
        <v>565</v>
      </c>
      <c r="AZ1217" s="259" t="s">
        <v>565</v>
      </c>
      <c r="BA1217" s="259" t="s">
        <v>565</v>
      </c>
    </row>
    <row r="1218" spans="4:53">
      <c r="D1218" s="259" t="s">
        <v>565</v>
      </c>
      <c r="E1218" s="259" t="s">
        <v>565</v>
      </c>
      <c r="F1218" s="259" t="s">
        <v>565</v>
      </c>
      <c r="G1218" s="259" t="s">
        <v>565</v>
      </c>
      <c r="H1218" s="259" t="s">
        <v>565</v>
      </c>
      <c r="I1218" s="259" t="s">
        <v>565</v>
      </c>
      <c r="J1218" s="259" t="s">
        <v>565</v>
      </c>
      <c r="K1218" s="259" t="s">
        <v>565</v>
      </c>
      <c r="L1218" s="259" t="s">
        <v>565</v>
      </c>
      <c r="M1218" s="259" t="s">
        <v>565</v>
      </c>
      <c r="N1218" s="259" t="s">
        <v>565</v>
      </c>
      <c r="O1218" s="259" t="s">
        <v>565</v>
      </c>
      <c r="P1218" s="259" t="s">
        <v>565</v>
      </c>
      <c r="Q1218" s="259" t="s">
        <v>565</v>
      </c>
      <c r="R1218" s="259" t="s">
        <v>565</v>
      </c>
      <c r="S1218" s="259" t="s">
        <v>565</v>
      </c>
      <c r="T1218" s="259" t="s">
        <v>565</v>
      </c>
      <c r="U1218" s="259" t="s">
        <v>565</v>
      </c>
      <c r="V1218" s="260" t="s">
        <v>565</v>
      </c>
      <c r="W1218" s="260" t="s">
        <v>565</v>
      </c>
      <c r="X1218" s="259" t="s">
        <v>565</v>
      </c>
      <c r="Y1218" s="259" t="s">
        <v>565</v>
      </c>
      <c r="Z1218" s="259" t="s">
        <v>565</v>
      </c>
      <c r="AA1218" s="259" t="s">
        <v>565</v>
      </c>
      <c r="AB1218" s="259" t="s">
        <v>565</v>
      </c>
      <c r="AC1218" s="259" t="s">
        <v>565</v>
      </c>
      <c r="AD1218" s="259" t="s">
        <v>565</v>
      </c>
      <c r="AE1218" s="259" t="s">
        <v>565</v>
      </c>
      <c r="AF1218" s="259" t="s">
        <v>565</v>
      </c>
      <c r="AG1218" s="259" t="s">
        <v>565</v>
      </c>
      <c r="AH1218" s="259" t="s">
        <v>565</v>
      </c>
      <c r="AI1218" s="259" t="s">
        <v>565</v>
      </c>
      <c r="AJ1218" s="259" t="s">
        <v>565</v>
      </c>
      <c r="AK1218" s="259" t="s">
        <v>565</v>
      </c>
      <c r="AL1218" s="259" t="s">
        <v>565</v>
      </c>
      <c r="AM1218" s="259" t="s">
        <v>565</v>
      </c>
      <c r="AN1218" s="259" t="s">
        <v>565</v>
      </c>
      <c r="AO1218" s="259" t="s">
        <v>565</v>
      </c>
      <c r="AP1218" s="259" t="s">
        <v>565</v>
      </c>
      <c r="AQ1218" s="259" t="s">
        <v>565</v>
      </c>
      <c r="AR1218" s="259" t="s">
        <v>565</v>
      </c>
      <c r="AS1218" s="259" t="s">
        <v>565</v>
      </c>
      <c r="AT1218" s="259" t="s">
        <v>565</v>
      </c>
      <c r="AU1218" s="259" t="s">
        <v>565</v>
      </c>
      <c r="AV1218" s="259" t="s">
        <v>565</v>
      </c>
      <c r="AW1218" s="259" t="s">
        <v>565</v>
      </c>
      <c r="AX1218" s="259" t="s">
        <v>565</v>
      </c>
      <c r="AY1218" s="259" t="s">
        <v>565</v>
      </c>
      <c r="AZ1218" s="259" t="s">
        <v>565</v>
      </c>
      <c r="BA1218" s="259" t="s">
        <v>565</v>
      </c>
    </row>
    <row r="1219" spans="4:53">
      <c r="D1219" s="259" t="s">
        <v>565</v>
      </c>
      <c r="E1219" s="259" t="s">
        <v>565</v>
      </c>
      <c r="F1219" s="259" t="s">
        <v>565</v>
      </c>
      <c r="G1219" s="259" t="s">
        <v>565</v>
      </c>
      <c r="H1219" s="259" t="s">
        <v>565</v>
      </c>
      <c r="I1219" s="259" t="s">
        <v>565</v>
      </c>
      <c r="J1219" s="259" t="s">
        <v>565</v>
      </c>
      <c r="K1219" s="259" t="s">
        <v>565</v>
      </c>
      <c r="L1219" s="259" t="s">
        <v>565</v>
      </c>
      <c r="M1219" s="259" t="s">
        <v>565</v>
      </c>
      <c r="N1219" s="259" t="s">
        <v>565</v>
      </c>
      <c r="O1219" s="259" t="s">
        <v>565</v>
      </c>
      <c r="P1219" s="259" t="s">
        <v>565</v>
      </c>
      <c r="Q1219" s="259" t="s">
        <v>565</v>
      </c>
      <c r="R1219" s="259" t="s">
        <v>565</v>
      </c>
      <c r="S1219" s="259" t="s">
        <v>565</v>
      </c>
      <c r="T1219" s="259" t="s">
        <v>565</v>
      </c>
      <c r="U1219" s="259" t="s">
        <v>565</v>
      </c>
      <c r="V1219" s="260" t="s">
        <v>565</v>
      </c>
      <c r="W1219" s="260" t="s">
        <v>565</v>
      </c>
      <c r="X1219" s="259" t="s">
        <v>565</v>
      </c>
      <c r="Y1219" s="259" t="s">
        <v>565</v>
      </c>
      <c r="Z1219" s="259" t="s">
        <v>565</v>
      </c>
      <c r="AA1219" s="259" t="s">
        <v>565</v>
      </c>
      <c r="AB1219" s="259" t="s">
        <v>565</v>
      </c>
      <c r="AC1219" s="259" t="s">
        <v>565</v>
      </c>
      <c r="AD1219" s="259" t="s">
        <v>565</v>
      </c>
      <c r="AE1219" s="259" t="s">
        <v>565</v>
      </c>
      <c r="AF1219" s="259" t="s">
        <v>565</v>
      </c>
      <c r="AG1219" s="259" t="s">
        <v>565</v>
      </c>
      <c r="AH1219" s="259" t="s">
        <v>565</v>
      </c>
      <c r="AI1219" s="259" t="s">
        <v>565</v>
      </c>
      <c r="AJ1219" s="259" t="s">
        <v>565</v>
      </c>
      <c r="AK1219" s="259" t="s">
        <v>565</v>
      </c>
      <c r="AL1219" s="259" t="s">
        <v>565</v>
      </c>
      <c r="AM1219" s="259" t="s">
        <v>565</v>
      </c>
      <c r="AN1219" s="259" t="s">
        <v>565</v>
      </c>
      <c r="AO1219" s="259" t="s">
        <v>565</v>
      </c>
      <c r="AP1219" s="259" t="s">
        <v>565</v>
      </c>
      <c r="AQ1219" s="259" t="s">
        <v>565</v>
      </c>
      <c r="AR1219" s="259" t="s">
        <v>565</v>
      </c>
      <c r="AS1219" s="259" t="s">
        <v>565</v>
      </c>
      <c r="AT1219" s="259" t="s">
        <v>565</v>
      </c>
      <c r="AU1219" s="259" t="s">
        <v>565</v>
      </c>
      <c r="AV1219" s="259" t="s">
        <v>565</v>
      </c>
      <c r="AW1219" s="259" t="s">
        <v>565</v>
      </c>
      <c r="AX1219" s="259" t="s">
        <v>565</v>
      </c>
      <c r="AY1219" s="259" t="s">
        <v>565</v>
      </c>
      <c r="AZ1219" s="259" t="s">
        <v>565</v>
      </c>
      <c r="BA1219" s="259" t="s">
        <v>565</v>
      </c>
    </row>
    <row r="1220" spans="4:53">
      <c r="D1220" s="259" t="s">
        <v>565</v>
      </c>
      <c r="E1220" s="259" t="s">
        <v>565</v>
      </c>
      <c r="F1220" s="259" t="s">
        <v>565</v>
      </c>
      <c r="G1220" s="259" t="s">
        <v>565</v>
      </c>
      <c r="H1220" s="259" t="s">
        <v>565</v>
      </c>
      <c r="I1220" s="259" t="s">
        <v>565</v>
      </c>
      <c r="J1220" s="259" t="s">
        <v>565</v>
      </c>
      <c r="K1220" s="259" t="s">
        <v>565</v>
      </c>
      <c r="L1220" s="259" t="s">
        <v>565</v>
      </c>
      <c r="M1220" s="259" t="s">
        <v>565</v>
      </c>
      <c r="N1220" s="259" t="s">
        <v>565</v>
      </c>
      <c r="O1220" s="259" t="s">
        <v>565</v>
      </c>
      <c r="P1220" s="259" t="s">
        <v>565</v>
      </c>
      <c r="Q1220" s="259" t="s">
        <v>565</v>
      </c>
      <c r="R1220" s="259" t="s">
        <v>565</v>
      </c>
      <c r="S1220" s="259" t="s">
        <v>565</v>
      </c>
      <c r="T1220" s="259" t="s">
        <v>565</v>
      </c>
      <c r="U1220" s="259" t="s">
        <v>565</v>
      </c>
      <c r="V1220" s="260" t="s">
        <v>565</v>
      </c>
      <c r="W1220" s="260" t="s">
        <v>565</v>
      </c>
      <c r="X1220" s="259" t="s">
        <v>565</v>
      </c>
      <c r="Y1220" s="259" t="s">
        <v>565</v>
      </c>
      <c r="Z1220" s="259" t="s">
        <v>565</v>
      </c>
      <c r="AA1220" s="259" t="s">
        <v>565</v>
      </c>
      <c r="AB1220" s="259" t="s">
        <v>565</v>
      </c>
      <c r="AC1220" s="259" t="s">
        <v>565</v>
      </c>
      <c r="AD1220" s="259" t="s">
        <v>565</v>
      </c>
      <c r="AE1220" s="259" t="s">
        <v>565</v>
      </c>
      <c r="AF1220" s="259" t="s">
        <v>565</v>
      </c>
      <c r="AG1220" s="259" t="s">
        <v>565</v>
      </c>
      <c r="AH1220" s="259" t="s">
        <v>565</v>
      </c>
      <c r="AI1220" s="259" t="s">
        <v>565</v>
      </c>
      <c r="AJ1220" s="259" t="s">
        <v>565</v>
      </c>
      <c r="AK1220" s="259" t="s">
        <v>565</v>
      </c>
      <c r="AL1220" s="259" t="s">
        <v>565</v>
      </c>
      <c r="AM1220" s="259" t="s">
        <v>565</v>
      </c>
      <c r="AN1220" s="259" t="s">
        <v>565</v>
      </c>
      <c r="AO1220" s="259" t="s">
        <v>565</v>
      </c>
      <c r="AP1220" s="259" t="s">
        <v>565</v>
      </c>
      <c r="AQ1220" s="259" t="s">
        <v>565</v>
      </c>
      <c r="AR1220" s="259" t="s">
        <v>565</v>
      </c>
      <c r="AS1220" s="259" t="s">
        <v>565</v>
      </c>
      <c r="AT1220" s="259" t="s">
        <v>565</v>
      </c>
      <c r="AU1220" s="259" t="s">
        <v>565</v>
      </c>
      <c r="AV1220" s="259" t="s">
        <v>565</v>
      </c>
      <c r="AW1220" s="259" t="s">
        <v>565</v>
      </c>
      <c r="AX1220" s="259" t="s">
        <v>565</v>
      </c>
      <c r="AY1220" s="259" t="s">
        <v>565</v>
      </c>
      <c r="AZ1220" s="259" t="s">
        <v>565</v>
      </c>
      <c r="BA1220" s="259" t="s">
        <v>565</v>
      </c>
    </row>
    <row r="1221" spans="4:53">
      <c r="D1221" s="259" t="s">
        <v>565</v>
      </c>
      <c r="E1221" s="259" t="s">
        <v>565</v>
      </c>
      <c r="F1221" s="259" t="s">
        <v>565</v>
      </c>
      <c r="G1221" s="259" t="s">
        <v>565</v>
      </c>
      <c r="H1221" s="259" t="s">
        <v>565</v>
      </c>
      <c r="I1221" s="259" t="s">
        <v>565</v>
      </c>
      <c r="J1221" s="259" t="s">
        <v>565</v>
      </c>
      <c r="K1221" s="259" t="s">
        <v>565</v>
      </c>
      <c r="L1221" s="259" t="s">
        <v>565</v>
      </c>
      <c r="M1221" s="259" t="s">
        <v>565</v>
      </c>
      <c r="N1221" s="259" t="s">
        <v>565</v>
      </c>
      <c r="O1221" s="259" t="s">
        <v>565</v>
      </c>
      <c r="P1221" s="259" t="s">
        <v>565</v>
      </c>
      <c r="Q1221" s="259" t="s">
        <v>565</v>
      </c>
      <c r="R1221" s="259" t="s">
        <v>565</v>
      </c>
      <c r="S1221" s="259" t="s">
        <v>565</v>
      </c>
      <c r="T1221" s="259" t="s">
        <v>565</v>
      </c>
      <c r="U1221" s="259" t="s">
        <v>565</v>
      </c>
      <c r="V1221" s="260" t="s">
        <v>565</v>
      </c>
      <c r="W1221" s="260" t="s">
        <v>565</v>
      </c>
      <c r="X1221" s="259" t="s">
        <v>565</v>
      </c>
      <c r="Y1221" s="259" t="s">
        <v>565</v>
      </c>
      <c r="Z1221" s="259" t="s">
        <v>565</v>
      </c>
      <c r="AA1221" s="259" t="s">
        <v>565</v>
      </c>
      <c r="AB1221" s="259" t="s">
        <v>565</v>
      </c>
      <c r="AC1221" s="259" t="s">
        <v>565</v>
      </c>
      <c r="AD1221" s="259" t="s">
        <v>565</v>
      </c>
      <c r="AE1221" s="259" t="s">
        <v>565</v>
      </c>
      <c r="AF1221" s="259" t="s">
        <v>565</v>
      </c>
      <c r="AG1221" s="259" t="s">
        <v>565</v>
      </c>
      <c r="AH1221" s="259" t="s">
        <v>565</v>
      </c>
      <c r="AI1221" s="259" t="s">
        <v>565</v>
      </c>
      <c r="AJ1221" s="259" t="s">
        <v>565</v>
      </c>
      <c r="AK1221" s="259" t="s">
        <v>565</v>
      </c>
      <c r="AL1221" s="259" t="s">
        <v>565</v>
      </c>
      <c r="AM1221" s="259" t="s">
        <v>565</v>
      </c>
      <c r="AN1221" s="259" t="s">
        <v>565</v>
      </c>
      <c r="AO1221" s="259" t="s">
        <v>565</v>
      </c>
      <c r="AP1221" s="259" t="s">
        <v>565</v>
      </c>
      <c r="AQ1221" s="259" t="s">
        <v>565</v>
      </c>
      <c r="AR1221" s="259" t="s">
        <v>565</v>
      </c>
      <c r="AS1221" s="259" t="s">
        <v>565</v>
      </c>
      <c r="AT1221" s="259" t="s">
        <v>565</v>
      </c>
      <c r="AU1221" s="259" t="s">
        <v>565</v>
      </c>
      <c r="AV1221" s="259" t="s">
        <v>565</v>
      </c>
      <c r="AW1221" s="259" t="s">
        <v>565</v>
      </c>
      <c r="AX1221" s="259" t="s">
        <v>565</v>
      </c>
      <c r="AY1221" s="259" t="s">
        <v>565</v>
      </c>
      <c r="AZ1221" s="259" t="s">
        <v>565</v>
      </c>
      <c r="BA1221" s="259" t="s">
        <v>565</v>
      </c>
    </row>
    <row r="1222" spans="4:53">
      <c r="D1222" s="259" t="s">
        <v>565</v>
      </c>
      <c r="E1222" s="259" t="s">
        <v>565</v>
      </c>
      <c r="F1222" s="259" t="s">
        <v>565</v>
      </c>
      <c r="G1222" s="259" t="s">
        <v>565</v>
      </c>
      <c r="H1222" s="259" t="s">
        <v>565</v>
      </c>
      <c r="I1222" s="259" t="s">
        <v>565</v>
      </c>
      <c r="J1222" s="259" t="s">
        <v>565</v>
      </c>
      <c r="K1222" s="259" t="s">
        <v>565</v>
      </c>
      <c r="L1222" s="259" t="s">
        <v>565</v>
      </c>
      <c r="M1222" s="259" t="s">
        <v>565</v>
      </c>
      <c r="N1222" s="259" t="s">
        <v>565</v>
      </c>
      <c r="O1222" s="259" t="s">
        <v>565</v>
      </c>
      <c r="P1222" s="259" t="s">
        <v>565</v>
      </c>
      <c r="Q1222" s="259" t="s">
        <v>565</v>
      </c>
      <c r="R1222" s="259" t="s">
        <v>565</v>
      </c>
      <c r="S1222" s="259" t="s">
        <v>565</v>
      </c>
      <c r="T1222" s="259" t="s">
        <v>565</v>
      </c>
      <c r="U1222" s="259" t="s">
        <v>565</v>
      </c>
      <c r="V1222" s="260" t="s">
        <v>565</v>
      </c>
      <c r="W1222" s="260" t="s">
        <v>565</v>
      </c>
      <c r="X1222" s="259" t="s">
        <v>565</v>
      </c>
      <c r="Y1222" s="259" t="s">
        <v>565</v>
      </c>
      <c r="Z1222" s="259" t="s">
        <v>565</v>
      </c>
      <c r="AA1222" s="259" t="s">
        <v>565</v>
      </c>
      <c r="AB1222" s="259" t="s">
        <v>565</v>
      </c>
      <c r="AC1222" s="259" t="s">
        <v>565</v>
      </c>
      <c r="AD1222" s="259" t="s">
        <v>565</v>
      </c>
      <c r="AE1222" s="259" t="s">
        <v>565</v>
      </c>
      <c r="AF1222" s="259" t="s">
        <v>565</v>
      </c>
      <c r="AG1222" s="259" t="s">
        <v>565</v>
      </c>
      <c r="AH1222" s="259" t="s">
        <v>565</v>
      </c>
      <c r="AI1222" s="259" t="s">
        <v>565</v>
      </c>
      <c r="AJ1222" s="259" t="s">
        <v>565</v>
      </c>
      <c r="AK1222" s="259" t="s">
        <v>565</v>
      </c>
      <c r="AL1222" s="259" t="s">
        <v>565</v>
      </c>
      <c r="AM1222" s="259" t="s">
        <v>565</v>
      </c>
      <c r="AN1222" s="259" t="s">
        <v>565</v>
      </c>
      <c r="AO1222" s="259" t="s">
        <v>565</v>
      </c>
      <c r="AP1222" s="259" t="s">
        <v>565</v>
      </c>
      <c r="AQ1222" s="259" t="s">
        <v>565</v>
      </c>
      <c r="AR1222" s="259" t="s">
        <v>565</v>
      </c>
      <c r="AS1222" s="259" t="s">
        <v>565</v>
      </c>
      <c r="AT1222" s="259" t="s">
        <v>565</v>
      </c>
      <c r="AU1222" s="259" t="s">
        <v>565</v>
      </c>
      <c r="AV1222" s="259" t="s">
        <v>565</v>
      </c>
      <c r="AW1222" s="259" t="s">
        <v>565</v>
      </c>
      <c r="AX1222" s="259" t="s">
        <v>565</v>
      </c>
      <c r="AY1222" s="259" t="s">
        <v>565</v>
      </c>
      <c r="AZ1222" s="259" t="s">
        <v>565</v>
      </c>
      <c r="BA1222" s="259" t="s">
        <v>565</v>
      </c>
    </row>
    <row r="1223" spans="4:53">
      <c r="D1223" s="259" t="s">
        <v>565</v>
      </c>
      <c r="E1223" s="259" t="s">
        <v>565</v>
      </c>
      <c r="F1223" s="259" t="s">
        <v>565</v>
      </c>
      <c r="G1223" s="259" t="s">
        <v>565</v>
      </c>
      <c r="H1223" s="259" t="s">
        <v>565</v>
      </c>
      <c r="I1223" s="259" t="s">
        <v>565</v>
      </c>
      <c r="J1223" s="259" t="s">
        <v>565</v>
      </c>
      <c r="K1223" s="259" t="s">
        <v>565</v>
      </c>
      <c r="L1223" s="259" t="s">
        <v>565</v>
      </c>
      <c r="M1223" s="259" t="s">
        <v>565</v>
      </c>
      <c r="N1223" s="259" t="s">
        <v>565</v>
      </c>
      <c r="O1223" s="259" t="s">
        <v>565</v>
      </c>
      <c r="P1223" s="259" t="s">
        <v>565</v>
      </c>
      <c r="Q1223" s="259" t="s">
        <v>565</v>
      </c>
      <c r="R1223" s="259" t="s">
        <v>565</v>
      </c>
      <c r="S1223" s="259" t="s">
        <v>565</v>
      </c>
      <c r="T1223" s="259" t="s">
        <v>565</v>
      </c>
      <c r="U1223" s="259" t="s">
        <v>565</v>
      </c>
      <c r="V1223" s="260" t="s">
        <v>565</v>
      </c>
      <c r="W1223" s="260" t="s">
        <v>565</v>
      </c>
      <c r="X1223" s="259" t="s">
        <v>565</v>
      </c>
      <c r="Y1223" s="259" t="s">
        <v>565</v>
      </c>
      <c r="Z1223" s="259" t="s">
        <v>565</v>
      </c>
      <c r="AA1223" s="259" t="s">
        <v>565</v>
      </c>
      <c r="AB1223" s="259" t="s">
        <v>565</v>
      </c>
      <c r="AC1223" s="259" t="s">
        <v>565</v>
      </c>
      <c r="AD1223" s="259" t="s">
        <v>565</v>
      </c>
      <c r="AE1223" s="259" t="s">
        <v>565</v>
      </c>
      <c r="AF1223" s="259" t="s">
        <v>565</v>
      </c>
      <c r="AG1223" s="259" t="s">
        <v>565</v>
      </c>
      <c r="AH1223" s="259" t="s">
        <v>565</v>
      </c>
      <c r="AI1223" s="259" t="s">
        <v>565</v>
      </c>
      <c r="AJ1223" s="259" t="s">
        <v>565</v>
      </c>
      <c r="AK1223" s="259" t="s">
        <v>565</v>
      </c>
      <c r="AL1223" s="259" t="s">
        <v>565</v>
      </c>
      <c r="AM1223" s="259" t="s">
        <v>565</v>
      </c>
      <c r="AN1223" s="259" t="s">
        <v>565</v>
      </c>
      <c r="AO1223" s="259" t="s">
        <v>565</v>
      </c>
      <c r="AP1223" s="259" t="s">
        <v>565</v>
      </c>
      <c r="AQ1223" s="259" t="s">
        <v>565</v>
      </c>
      <c r="AR1223" s="259" t="s">
        <v>565</v>
      </c>
      <c r="AS1223" s="259" t="s">
        <v>565</v>
      </c>
      <c r="AT1223" s="259" t="s">
        <v>565</v>
      </c>
      <c r="AU1223" s="259" t="s">
        <v>565</v>
      </c>
      <c r="AV1223" s="259" t="s">
        <v>565</v>
      </c>
      <c r="AW1223" s="259" t="s">
        <v>565</v>
      </c>
      <c r="AX1223" s="259" t="s">
        <v>565</v>
      </c>
      <c r="AY1223" s="259" t="s">
        <v>565</v>
      </c>
      <c r="AZ1223" s="259" t="s">
        <v>565</v>
      </c>
      <c r="BA1223" s="259" t="s">
        <v>565</v>
      </c>
    </row>
    <row r="1224" spans="4:53">
      <c r="D1224" s="259" t="s">
        <v>565</v>
      </c>
      <c r="E1224" s="259" t="s">
        <v>565</v>
      </c>
      <c r="F1224" s="259" t="s">
        <v>565</v>
      </c>
      <c r="G1224" s="259" t="s">
        <v>565</v>
      </c>
      <c r="H1224" s="259" t="s">
        <v>565</v>
      </c>
      <c r="I1224" s="259" t="s">
        <v>565</v>
      </c>
      <c r="J1224" s="259" t="s">
        <v>565</v>
      </c>
      <c r="K1224" s="259" t="s">
        <v>565</v>
      </c>
      <c r="L1224" s="259" t="s">
        <v>565</v>
      </c>
      <c r="M1224" s="259" t="s">
        <v>565</v>
      </c>
      <c r="N1224" s="259" t="s">
        <v>565</v>
      </c>
      <c r="O1224" s="259" t="s">
        <v>565</v>
      </c>
      <c r="P1224" s="259" t="s">
        <v>565</v>
      </c>
      <c r="Q1224" s="259" t="s">
        <v>565</v>
      </c>
      <c r="R1224" s="259" t="s">
        <v>565</v>
      </c>
      <c r="S1224" s="259" t="s">
        <v>565</v>
      </c>
      <c r="T1224" s="259" t="s">
        <v>565</v>
      </c>
      <c r="U1224" s="259" t="s">
        <v>565</v>
      </c>
      <c r="V1224" s="260" t="s">
        <v>565</v>
      </c>
      <c r="W1224" s="260" t="s">
        <v>565</v>
      </c>
      <c r="X1224" s="259" t="s">
        <v>565</v>
      </c>
      <c r="Y1224" s="259" t="s">
        <v>565</v>
      </c>
      <c r="Z1224" s="259" t="s">
        <v>565</v>
      </c>
      <c r="AA1224" s="259" t="s">
        <v>565</v>
      </c>
      <c r="AB1224" s="259" t="s">
        <v>565</v>
      </c>
      <c r="AC1224" s="259" t="s">
        <v>565</v>
      </c>
      <c r="AD1224" s="259" t="s">
        <v>565</v>
      </c>
      <c r="AE1224" s="259" t="s">
        <v>565</v>
      </c>
      <c r="AF1224" s="259" t="s">
        <v>565</v>
      </c>
      <c r="AG1224" s="259" t="s">
        <v>565</v>
      </c>
      <c r="AH1224" s="259" t="s">
        <v>565</v>
      </c>
      <c r="AI1224" s="259" t="s">
        <v>565</v>
      </c>
      <c r="AJ1224" s="259" t="s">
        <v>565</v>
      </c>
      <c r="AK1224" s="259" t="s">
        <v>565</v>
      </c>
      <c r="AL1224" s="259" t="s">
        <v>565</v>
      </c>
      <c r="AM1224" s="259" t="s">
        <v>565</v>
      </c>
      <c r="AN1224" s="259" t="s">
        <v>565</v>
      </c>
      <c r="AO1224" s="259" t="s">
        <v>565</v>
      </c>
      <c r="AP1224" s="259" t="s">
        <v>565</v>
      </c>
      <c r="AQ1224" s="259" t="s">
        <v>565</v>
      </c>
      <c r="AR1224" s="259" t="s">
        <v>565</v>
      </c>
      <c r="AS1224" s="259" t="s">
        <v>565</v>
      </c>
      <c r="AT1224" s="259" t="s">
        <v>565</v>
      </c>
      <c r="AU1224" s="259" t="s">
        <v>565</v>
      </c>
      <c r="AV1224" s="259" t="s">
        <v>565</v>
      </c>
      <c r="AW1224" s="259" t="s">
        <v>565</v>
      </c>
      <c r="AX1224" s="259" t="s">
        <v>565</v>
      </c>
      <c r="AY1224" s="259" t="s">
        <v>565</v>
      </c>
      <c r="AZ1224" s="259" t="s">
        <v>565</v>
      </c>
      <c r="BA1224" s="259" t="s">
        <v>565</v>
      </c>
    </row>
    <row r="1225" spans="4:53">
      <c r="D1225" s="259" t="s">
        <v>565</v>
      </c>
      <c r="E1225" s="259" t="s">
        <v>565</v>
      </c>
      <c r="F1225" s="259" t="s">
        <v>565</v>
      </c>
      <c r="G1225" s="259" t="s">
        <v>565</v>
      </c>
      <c r="H1225" s="259" t="s">
        <v>565</v>
      </c>
      <c r="I1225" s="259" t="s">
        <v>565</v>
      </c>
      <c r="J1225" s="259" t="s">
        <v>565</v>
      </c>
      <c r="K1225" s="259" t="s">
        <v>565</v>
      </c>
      <c r="L1225" s="259" t="s">
        <v>565</v>
      </c>
      <c r="M1225" s="259" t="s">
        <v>565</v>
      </c>
      <c r="N1225" s="259" t="s">
        <v>565</v>
      </c>
      <c r="O1225" s="259" t="s">
        <v>565</v>
      </c>
      <c r="P1225" s="259" t="s">
        <v>565</v>
      </c>
      <c r="Q1225" s="259" t="s">
        <v>565</v>
      </c>
      <c r="R1225" s="259" t="s">
        <v>565</v>
      </c>
      <c r="S1225" s="259" t="s">
        <v>565</v>
      </c>
      <c r="T1225" s="259" t="s">
        <v>565</v>
      </c>
      <c r="U1225" s="259" t="s">
        <v>565</v>
      </c>
      <c r="V1225" s="260" t="s">
        <v>565</v>
      </c>
      <c r="W1225" s="260" t="s">
        <v>565</v>
      </c>
      <c r="X1225" s="259" t="s">
        <v>565</v>
      </c>
      <c r="Y1225" s="259" t="s">
        <v>565</v>
      </c>
      <c r="Z1225" s="259" t="s">
        <v>565</v>
      </c>
      <c r="AA1225" s="259" t="s">
        <v>565</v>
      </c>
      <c r="AB1225" s="259" t="s">
        <v>565</v>
      </c>
      <c r="AC1225" s="259" t="s">
        <v>565</v>
      </c>
      <c r="AD1225" s="259" t="s">
        <v>565</v>
      </c>
      <c r="AE1225" s="259" t="s">
        <v>565</v>
      </c>
      <c r="AF1225" s="259" t="s">
        <v>565</v>
      </c>
      <c r="AG1225" s="259" t="s">
        <v>565</v>
      </c>
      <c r="AH1225" s="259" t="s">
        <v>565</v>
      </c>
      <c r="AI1225" s="259" t="s">
        <v>565</v>
      </c>
      <c r="AJ1225" s="259" t="s">
        <v>565</v>
      </c>
      <c r="AK1225" s="259" t="s">
        <v>565</v>
      </c>
      <c r="AL1225" s="259" t="s">
        <v>565</v>
      </c>
      <c r="AM1225" s="259" t="s">
        <v>565</v>
      </c>
      <c r="AN1225" s="259" t="s">
        <v>565</v>
      </c>
      <c r="AO1225" s="259" t="s">
        <v>565</v>
      </c>
      <c r="AP1225" s="259" t="s">
        <v>565</v>
      </c>
      <c r="AQ1225" s="259" t="s">
        <v>565</v>
      </c>
      <c r="AR1225" s="259" t="s">
        <v>565</v>
      </c>
      <c r="AS1225" s="259" t="s">
        <v>565</v>
      </c>
      <c r="AT1225" s="259" t="s">
        <v>565</v>
      </c>
      <c r="AU1225" s="259" t="s">
        <v>565</v>
      </c>
      <c r="AV1225" s="259" t="s">
        <v>565</v>
      </c>
      <c r="AW1225" s="259" t="s">
        <v>565</v>
      </c>
      <c r="AX1225" s="259" t="s">
        <v>565</v>
      </c>
      <c r="AY1225" s="259" t="s">
        <v>565</v>
      </c>
      <c r="AZ1225" s="259" t="s">
        <v>565</v>
      </c>
      <c r="BA1225" s="259" t="s">
        <v>565</v>
      </c>
    </row>
    <row r="1226" spans="4:53">
      <c r="D1226" s="259" t="s">
        <v>565</v>
      </c>
      <c r="E1226" s="259" t="s">
        <v>565</v>
      </c>
      <c r="F1226" s="259" t="s">
        <v>565</v>
      </c>
      <c r="G1226" s="259" t="s">
        <v>565</v>
      </c>
      <c r="H1226" s="259" t="s">
        <v>565</v>
      </c>
      <c r="I1226" s="259" t="s">
        <v>565</v>
      </c>
      <c r="J1226" s="259" t="s">
        <v>565</v>
      </c>
      <c r="K1226" s="259" t="s">
        <v>565</v>
      </c>
      <c r="L1226" s="259" t="s">
        <v>565</v>
      </c>
      <c r="M1226" s="259" t="s">
        <v>565</v>
      </c>
      <c r="N1226" s="259" t="s">
        <v>565</v>
      </c>
      <c r="O1226" s="259" t="s">
        <v>565</v>
      </c>
      <c r="P1226" s="259" t="s">
        <v>565</v>
      </c>
      <c r="Q1226" s="259" t="s">
        <v>565</v>
      </c>
      <c r="R1226" s="259" t="s">
        <v>565</v>
      </c>
      <c r="S1226" s="259" t="s">
        <v>565</v>
      </c>
      <c r="T1226" s="259" t="s">
        <v>565</v>
      </c>
      <c r="U1226" s="259" t="s">
        <v>565</v>
      </c>
      <c r="V1226" s="260" t="s">
        <v>565</v>
      </c>
      <c r="W1226" s="260" t="s">
        <v>565</v>
      </c>
      <c r="X1226" s="259" t="s">
        <v>565</v>
      </c>
      <c r="Y1226" s="259" t="s">
        <v>565</v>
      </c>
      <c r="Z1226" s="259" t="s">
        <v>565</v>
      </c>
      <c r="AA1226" s="259" t="s">
        <v>565</v>
      </c>
      <c r="AB1226" s="259" t="s">
        <v>565</v>
      </c>
      <c r="AC1226" s="259" t="s">
        <v>565</v>
      </c>
      <c r="AD1226" s="259" t="s">
        <v>565</v>
      </c>
      <c r="AE1226" s="259" t="s">
        <v>565</v>
      </c>
      <c r="AF1226" s="259" t="s">
        <v>565</v>
      </c>
      <c r="AG1226" s="259" t="s">
        <v>565</v>
      </c>
      <c r="AH1226" s="259" t="s">
        <v>565</v>
      </c>
      <c r="AI1226" s="259" t="s">
        <v>565</v>
      </c>
      <c r="AJ1226" s="259" t="s">
        <v>565</v>
      </c>
      <c r="AK1226" s="259" t="s">
        <v>565</v>
      </c>
      <c r="AL1226" s="259" t="s">
        <v>565</v>
      </c>
      <c r="AM1226" s="259" t="s">
        <v>565</v>
      </c>
      <c r="AN1226" s="259" t="s">
        <v>565</v>
      </c>
      <c r="AO1226" s="259" t="s">
        <v>565</v>
      </c>
      <c r="AP1226" s="259" t="s">
        <v>565</v>
      </c>
      <c r="AQ1226" s="259" t="s">
        <v>565</v>
      </c>
      <c r="AR1226" s="259" t="s">
        <v>565</v>
      </c>
      <c r="AS1226" s="259" t="s">
        <v>565</v>
      </c>
      <c r="AT1226" s="259" t="s">
        <v>565</v>
      </c>
      <c r="AU1226" s="259" t="s">
        <v>565</v>
      </c>
      <c r="AV1226" s="259" t="s">
        <v>565</v>
      </c>
      <c r="AW1226" s="259" t="s">
        <v>565</v>
      </c>
      <c r="AX1226" s="259" t="s">
        <v>565</v>
      </c>
      <c r="AY1226" s="259" t="s">
        <v>565</v>
      </c>
      <c r="AZ1226" s="259" t="s">
        <v>565</v>
      </c>
      <c r="BA1226" s="259" t="s">
        <v>565</v>
      </c>
    </row>
    <row r="1227" spans="4:53">
      <c r="D1227" s="259" t="s">
        <v>565</v>
      </c>
      <c r="E1227" s="259" t="s">
        <v>565</v>
      </c>
      <c r="F1227" s="259" t="s">
        <v>565</v>
      </c>
      <c r="G1227" s="259" t="s">
        <v>565</v>
      </c>
      <c r="H1227" s="259" t="s">
        <v>565</v>
      </c>
      <c r="I1227" s="259" t="s">
        <v>565</v>
      </c>
      <c r="J1227" s="259" t="s">
        <v>565</v>
      </c>
      <c r="K1227" s="259" t="s">
        <v>565</v>
      </c>
      <c r="L1227" s="259" t="s">
        <v>565</v>
      </c>
      <c r="M1227" s="259" t="s">
        <v>565</v>
      </c>
      <c r="N1227" s="259" t="s">
        <v>565</v>
      </c>
      <c r="O1227" s="259" t="s">
        <v>565</v>
      </c>
      <c r="P1227" s="259" t="s">
        <v>565</v>
      </c>
      <c r="Q1227" s="259" t="s">
        <v>565</v>
      </c>
      <c r="R1227" s="259" t="s">
        <v>565</v>
      </c>
      <c r="S1227" s="259" t="s">
        <v>565</v>
      </c>
      <c r="T1227" s="259" t="s">
        <v>565</v>
      </c>
      <c r="U1227" s="259" t="s">
        <v>565</v>
      </c>
      <c r="V1227" s="260" t="s">
        <v>565</v>
      </c>
      <c r="W1227" s="260" t="s">
        <v>565</v>
      </c>
      <c r="X1227" s="259" t="s">
        <v>565</v>
      </c>
      <c r="Y1227" s="259" t="s">
        <v>565</v>
      </c>
      <c r="Z1227" s="259" t="s">
        <v>565</v>
      </c>
      <c r="AA1227" s="259" t="s">
        <v>565</v>
      </c>
      <c r="AB1227" s="259" t="s">
        <v>565</v>
      </c>
      <c r="AC1227" s="259" t="s">
        <v>565</v>
      </c>
      <c r="AD1227" s="259" t="s">
        <v>565</v>
      </c>
      <c r="AE1227" s="259" t="s">
        <v>565</v>
      </c>
      <c r="AF1227" s="259" t="s">
        <v>565</v>
      </c>
      <c r="AG1227" s="259" t="s">
        <v>565</v>
      </c>
      <c r="AH1227" s="259" t="s">
        <v>565</v>
      </c>
      <c r="AI1227" s="259" t="s">
        <v>565</v>
      </c>
      <c r="AJ1227" s="259" t="s">
        <v>565</v>
      </c>
      <c r="AK1227" s="259" t="s">
        <v>565</v>
      </c>
      <c r="AL1227" s="259" t="s">
        <v>565</v>
      </c>
      <c r="AM1227" s="259" t="s">
        <v>565</v>
      </c>
      <c r="AN1227" s="259" t="s">
        <v>565</v>
      </c>
      <c r="AO1227" s="259" t="s">
        <v>565</v>
      </c>
      <c r="AP1227" s="259" t="s">
        <v>565</v>
      </c>
      <c r="AQ1227" s="259" t="s">
        <v>565</v>
      </c>
      <c r="AR1227" s="259" t="s">
        <v>565</v>
      </c>
      <c r="AS1227" s="259" t="s">
        <v>565</v>
      </c>
      <c r="AT1227" s="259" t="s">
        <v>565</v>
      </c>
      <c r="AU1227" s="259" t="s">
        <v>565</v>
      </c>
      <c r="AV1227" s="259" t="s">
        <v>565</v>
      </c>
      <c r="AW1227" s="259" t="s">
        <v>565</v>
      </c>
      <c r="AX1227" s="259" t="s">
        <v>565</v>
      </c>
      <c r="AY1227" s="259" t="s">
        <v>565</v>
      </c>
      <c r="AZ1227" s="259" t="s">
        <v>565</v>
      </c>
      <c r="BA1227" s="259" t="s">
        <v>565</v>
      </c>
    </row>
    <row r="1228" spans="4:53">
      <c r="D1228" s="259" t="s">
        <v>565</v>
      </c>
      <c r="E1228" s="259" t="s">
        <v>565</v>
      </c>
      <c r="F1228" s="259" t="s">
        <v>565</v>
      </c>
      <c r="G1228" s="259" t="s">
        <v>565</v>
      </c>
      <c r="H1228" s="259" t="s">
        <v>565</v>
      </c>
      <c r="I1228" s="259" t="s">
        <v>565</v>
      </c>
      <c r="J1228" s="259" t="s">
        <v>565</v>
      </c>
      <c r="K1228" s="259" t="s">
        <v>565</v>
      </c>
      <c r="L1228" s="259" t="s">
        <v>565</v>
      </c>
      <c r="M1228" s="259" t="s">
        <v>565</v>
      </c>
      <c r="N1228" s="259" t="s">
        <v>565</v>
      </c>
      <c r="O1228" s="259" t="s">
        <v>565</v>
      </c>
      <c r="P1228" s="259" t="s">
        <v>565</v>
      </c>
      <c r="Q1228" s="259" t="s">
        <v>565</v>
      </c>
      <c r="R1228" s="259" t="s">
        <v>565</v>
      </c>
      <c r="S1228" s="259" t="s">
        <v>565</v>
      </c>
      <c r="T1228" s="259" t="s">
        <v>565</v>
      </c>
      <c r="U1228" s="259" t="s">
        <v>565</v>
      </c>
      <c r="V1228" s="260" t="s">
        <v>565</v>
      </c>
      <c r="W1228" s="260" t="s">
        <v>565</v>
      </c>
      <c r="X1228" s="259" t="s">
        <v>565</v>
      </c>
      <c r="Y1228" s="259" t="s">
        <v>565</v>
      </c>
      <c r="Z1228" s="259" t="s">
        <v>565</v>
      </c>
      <c r="AA1228" s="259" t="s">
        <v>565</v>
      </c>
      <c r="AB1228" s="259" t="s">
        <v>565</v>
      </c>
      <c r="AC1228" s="259" t="s">
        <v>565</v>
      </c>
      <c r="AD1228" s="259" t="s">
        <v>565</v>
      </c>
      <c r="AE1228" s="259" t="s">
        <v>565</v>
      </c>
      <c r="AF1228" s="259" t="s">
        <v>565</v>
      </c>
      <c r="AG1228" s="259" t="s">
        <v>565</v>
      </c>
      <c r="AH1228" s="259" t="s">
        <v>565</v>
      </c>
      <c r="AI1228" s="259" t="s">
        <v>565</v>
      </c>
      <c r="AJ1228" s="259" t="s">
        <v>565</v>
      </c>
      <c r="AK1228" s="259" t="s">
        <v>565</v>
      </c>
      <c r="AL1228" s="259" t="s">
        <v>565</v>
      </c>
      <c r="AM1228" s="259" t="s">
        <v>565</v>
      </c>
      <c r="AN1228" s="259" t="s">
        <v>565</v>
      </c>
      <c r="AO1228" s="259" t="s">
        <v>565</v>
      </c>
      <c r="AP1228" s="259" t="s">
        <v>565</v>
      </c>
      <c r="AQ1228" s="259" t="s">
        <v>565</v>
      </c>
      <c r="AR1228" s="259" t="s">
        <v>565</v>
      </c>
      <c r="AS1228" s="259" t="s">
        <v>565</v>
      </c>
      <c r="AT1228" s="259" t="s">
        <v>565</v>
      </c>
      <c r="AU1228" s="259" t="s">
        <v>565</v>
      </c>
      <c r="AV1228" s="259" t="s">
        <v>565</v>
      </c>
      <c r="AW1228" s="259" t="s">
        <v>565</v>
      </c>
      <c r="AX1228" s="259" t="s">
        <v>565</v>
      </c>
      <c r="AY1228" s="259" t="s">
        <v>565</v>
      </c>
      <c r="AZ1228" s="259" t="s">
        <v>565</v>
      </c>
      <c r="BA1228" s="259" t="s">
        <v>565</v>
      </c>
    </row>
    <row r="1229" spans="4:53">
      <c r="D1229" s="259" t="s">
        <v>565</v>
      </c>
      <c r="E1229" s="259" t="s">
        <v>565</v>
      </c>
      <c r="F1229" s="259" t="s">
        <v>565</v>
      </c>
      <c r="G1229" s="259" t="s">
        <v>565</v>
      </c>
      <c r="H1229" s="259" t="s">
        <v>565</v>
      </c>
      <c r="I1229" s="259" t="s">
        <v>565</v>
      </c>
      <c r="J1229" s="259" t="s">
        <v>565</v>
      </c>
      <c r="K1229" s="259" t="s">
        <v>565</v>
      </c>
      <c r="L1229" s="259" t="s">
        <v>565</v>
      </c>
      <c r="M1229" s="259" t="s">
        <v>565</v>
      </c>
      <c r="N1229" s="259" t="s">
        <v>565</v>
      </c>
      <c r="O1229" s="259" t="s">
        <v>565</v>
      </c>
      <c r="P1229" s="259" t="s">
        <v>565</v>
      </c>
      <c r="Q1229" s="259" t="s">
        <v>565</v>
      </c>
      <c r="R1229" s="259" t="s">
        <v>565</v>
      </c>
      <c r="S1229" s="259" t="s">
        <v>565</v>
      </c>
      <c r="T1229" s="259" t="s">
        <v>565</v>
      </c>
      <c r="U1229" s="259" t="s">
        <v>565</v>
      </c>
      <c r="V1229" s="260" t="s">
        <v>565</v>
      </c>
      <c r="W1229" s="260" t="s">
        <v>565</v>
      </c>
      <c r="X1229" s="259" t="s">
        <v>565</v>
      </c>
      <c r="Y1229" s="259" t="s">
        <v>565</v>
      </c>
      <c r="Z1229" s="259" t="s">
        <v>565</v>
      </c>
      <c r="AA1229" s="259" t="s">
        <v>565</v>
      </c>
      <c r="AB1229" s="259" t="s">
        <v>565</v>
      </c>
      <c r="AC1229" s="259" t="s">
        <v>565</v>
      </c>
      <c r="AD1229" s="259" t="s">
        <v>565</v>
      </c>
      <c r="AE1229" s="259" t="s">
        <v>565</v>
      </c>
      <c r="AF1229" s="259" t="s">
        <v>565</v>
      </c>
      <c r="AG1229" s="259" t="s">
        <v>565</v>
      </c>
      <c r="AH1229" s="259" t="s">
        <v>565</v>
      </c>
      <c r="AI1229" s="259" t="s">
        <v>565</v>
      </c>
      <c r="AJ1229" s="259" t="s">
        <v>565</v>
      </c>
      <c r="AK1229" s="259" t="s">
        <v>565</v>
      </c>
      <c r="AL1229" s="259" t="s">
        <v>565</v>
      </c>
      <c r="AM1229" s="259" t="s">
        <v>565</v>
      </c>
      <c r="AN1229" s="259" t="s">
        <v>565</v>
      </c>
      <c r="AO1229" s="259" t="s">
        <v>565</v>
      </c>
      <c r="AP1229" s="259" t="s">
        <v>565</v>
      </c>
      <c r="AQ1229" s="259" t="s">
        <v>565</v>
      </c>
      <c r="AR1229" s="259" t="s">
        <v>565</v>
      </c>
      <c r="AS1229" s="259" t="s">
        <v>565</v>
      </c>
      <c r="AT1229" s="259" t="s">
        <v>565</v>
      </c>
      <c r="AU1229" s="259" t="s">
        <v>565</v>
      </c>
      <c r="AV1229" s="259" t="s">
        <v>565</v>
      </c>
      <c r="AW1229" s="259" t="s">
        <v>565</v>
      </c>
      <c r="AX1229" s="259" t="s">
        <v>565</v>
      </c>
      <c r="AY1229" s="259" t="s">
        <v>565</v>
      </c>
      <c r="AZ1229" s="259" t="s">
        <v>565</v>
      </c>
      <c r="BA1229" s="259" t="s">
        <v>565</v>
      </c>
    </row>
    <row r="1230" spans="4:53">
      <c r="D1230" s="259" t="s">
        <v>565</v>
      </c>
      <c r="E1230" s="259" t="s">
        <v>565</v>
      </c>
      <c r="F1230" s="259" t="s">
        <v>565</v>
      </c>
      <c r="G1230" s="259" t="s">
        <v>565</v>
      </c>
      <c r="H1230" s="259" t="s">
        <v>565</v>
      </c>
      <c r="I1230" s="259" t="s">
        <v>565</v>
      </c>
      <c r="J1230" s="259" t="s">
        <v>565</v>
      </c>
      <c r="K1230" s="259" t="s">
        <v>565</v>
      </c>
      <c r="L1230" s="259" t="s">
        <v>565</v>
      </c>
      <c r="M1230" s="259" t="s">
        <v>565</v>
      </c>
      <c r="N1230" s="259" t="s">
        <v>565</v>
      </c>
      <c r="O1230" s="259" t="s">
        <v>565</v>
      </c>
      <c r="P1230" s="259" t="s">
        <v>565</v>
      </c>
      <c r="Q1230" s="259" t="s">
        <v>565</v>
      </c>
      <c r="R1230" s="259" t="s">
        <v>565</v>
      </c>
      <c r="S1230" s="259" t="s">
        <v>565</v>
      </c>
      <c r="T1230" s="259" t="s">
        <v>565</v>
      </c>
      <c r="U1230" s="259" t="s">
        <v>565</v>
      </c>
      <c r="V1230" s="260" t="s">
        <v>565</v>
      </c>
      <c r="W1230" s="260" t="s">
        <v>565</v>
      </c>
      <c r="X1230" s="259" t="s">
        <v>565</v>
      </c>
      <c r="Y1230" s="259" t="s">
        <v>565</v>
      </c>
      <c r="Z1230" s="259" t="s">
        <v>565</v>
      </c>
      <c r="AA1230" s="259" t="s">
        <v>565</v>
      </c>
      <c r="AB1230" s="259" t="s">
        <v>565</v>
      </c>
      <c r="AC1230" s="259" t="s">
        <v>565</v>
      </c>
      <c r="AD1230" s="259" t="s">
        <v>565</v>
      </c>
      <c r="AE1230" s="259" t="s">
        <v>565</v>
      </c>
      <c r="AF1230" s="259" t="s">
        <v>565</v>
      </c>
      <c r="AG1230" s="259" t="s">
        <v>565</v>
      </c>
      <c r="AH1230" s="259" t="s">
        <v>565</v>
      </c>
      <c r="AI1230" s="259" t="s">
        <v>565</v>
      </c>
      <c r="AJ1230" s="259" t="s">
        <v>565</v>
      </c>
      <c r="AK1230" s="259" t="s">
        <v>565</v>
      </c>
      <c r="AL1230" s="259" t="s">
        <v>565</v>
      </c>
      <c r="AM1230" s="259" t="s">
        <v>565</v>
      </c>
      <c r="AN1230" s="259" t="s">
        <v>565</v>
      </c>
      <c r="AO1230" s="259" t="s">
        <v>565</v>
      </c>
      <c r="AP1230" s="259" t="s">
        <v>565</v>
      </c>
      <c r="AQ1230" s="259" t="s">
        <v>565</v>
      </c>
      <c r="AR1230" s="259" t="s">
        <v>565</v>
      </c>
      <c r="AS1230" s="259" t="s">
        <v>565</v>
      </c>
      <c r="AT1230" s="259" t="s">
        <v>565</v>
      </c>
      <c r="AU1230" s="259" t="s">
        <v>565</v>
      </c>
      <c r="AV1230" s="259" t="s">
        <v>565</v>
      </c>
      <c r="AW1230" s="259" t="s">
        <v>565</v>
      </c>
      <c r="AX1230" s="259" t="s">
        <v>565</v>
      </c>
      <c r="AY1230" s="259" t="s">
        <v>565</v>
      </c>
      <c r="AZ1230" s="259" t="s">
        <v>565</v>
      </c>
      <c r="BA1230" s="259" t="s">
        <v>565</v>
      </c>
    </row>
    <row r="1231" spans="4:53">
      <c r="D1231" s="259" t="s">
        <v>565</v>
      </c>
      <c r="E1231" s="259" t="s">
        <v>565</v>
      </c>
      <c r="F1231" s="259" t="s">
        <v>565</v>
      </c>
      <c r="G1231" s="259" t="s">
        <v>565</v>
      </c>
      <c r="H1231" s="259" t="s">
        <v>565</v>
      </c>
      <c r="I1231" s="259" t="s">
        <v>565</v>
      </c>
      <c r="J1231" s="259" t="s">
        <v>565</v>
      </c>
      <c r="K1231" s="259" t="s">
        <v>565</v>
      </c>
      <c r="L1231" s="259" t="s">
        <v>565</v>
      </c>
      <c r="M1231" s="259" t="s">
        <v>565</v>
      </c>
      <c r="N1231" s="259" t="s">
        <v>565</v>
      </c>
      <c r="O1231" s="259" t="s">
        <v>565</v>
      </c>
      <c r="P1231" s="259" t="s">
        <v>565</v>
      </c>
      <c r="Q1231" s="259" t="s">
        <v>565</v>
      </c>
      <c r="R1231" s="259" t="s">
        <v>565</v>
      </c>
      <c r="S1231" s="259" t="s">
        <v>565</v>
      </c>
      <c r="T1231" s="259" t="s">
        <v>565</v>
      </c>
      <c r="U1231" s="259" t="s">
        <v>565</v>
      </c>
      <c r="V1231" s="260" t="s">
        <v>565</v>
      </c>
      <c r="W1231" s="260" t="s">
        <v>565</v>
      </c>
      <c r="X1231" s="259" t="s">
        <v>565</v>
      </c>
      <c r="Y1231" s="259" t="s">
        <v>565</v>
      </c>
      <c r="Z1231" s="259" t="s">
        <v>565</v>
      </c>
      <c r="AA1231" s="259" t="s">
        <v>565</v>
      </c>
      <c r="AB1231" s="259" t="s">
        <v>565</v>
      </c>
      <c r="AC1231" s="259" t="s">
        <v>565</v>
      </c>
      <c r="AD1231" s="259" t="s">
        <v>565</v>
      </c>
      <c r="AE1231" s="259" t="s">
        <v>565</v>
      </c>
      <c r="AF1231" s="259" t="s">
        <v>565</v>
      </c>
      <c r="AG1231" s="259" t="s">
        <v>565</v>
      </c>
      <c r="AH1231" s="259" t="s">
        <v>565</v>
      </c>
      <c r="AI1231" s="259" t="s">
        <v>565</v>
      </c>
      <c r="AJ1231" s="259" t="s">
        <v>565</v>
      </c>
      <c r="AK1231" s="259" t="s">
        <v>565</v>
      </c>
      <c r="AL1231" s="259" t="s">
        <v>565</v>
      </c>
      <c r="AM1231" s="259" t="s">
        <v>565</v>
      </c>
      <c r="AN1231" s="259" t="s">
        <v>565</v>
      </c>
      <c r="AO1231" s="259" t="s">
        <v>565</v>
      </c>
      <c r="AP1231" s="259" t="s">
        <v>565</v>
      </c>
      <c r="AQ1231" s="259" t="s">
        <v>565</v>
      </c>
      <c r="AR1231" s="259" t="s">
        <v>565</v>
      </c>
      <c r="AS1231" s="259" t="s">
        <v>565</v>
      </c>
      <c r="AT1231" s="259" t="s">
        <v>565</v>
      </c>
      <c r="AU1231" s="259" t="s">
        <v>565</v>
      </c>
      <c r="AV1231" s="259" t="s">
        <v>565</v>
      </c>
      <c r="AW1231" s="259" t="s">
        <v>565</v>
      </c>
      <c r="AX1231" s="259" t="s">
        <v>565</v>
      </c>
      <c r="AY1231" s="259" t="s">
        <v>565</v>
      </c>
      <c r="AZ1231" s="259" t="s">
        <v>565</v>
      </c>
      <c r="BA1231" s="259" t="s">
        <v>565</v>
      </c>
    </row>
    <row r="1232" spans="4:53">
      <c r="D1232" s="259" t="s">
        <v>565</v>
      </c>
      <c r="E1232" s="259" t="s">
        <v>565</v>
      </c>
      <c r="F1232" s="259" t="s">
        <v>565</v>
      </c>
      <c r="G1232" s="259" t="s">
        <v>565</v>
      </c>
      <c r="H1232" s="259" t="s">
        <v>565</v>
      </c>
      <c r="I1232" s="259" t="s">
        <v>565</v>
      </c>
      <c r="J1232" s="259" t="s">
        <v>565</v>
      </c>
      <c r="K1232" s="259" t="s">
        <v>565</v>
      </c>
      <c r="L1232" s="259" t="s">
        <v>565</v>
      </c>
      <c r="M1232" s="259" t="s">
        <v>565</v>
      </c>
      <c r="N1232" s="259" t="s">
        <v>565</v>
      </c>
      <c r="O1232" s="259" t="s">
        <v>565</v>
      </c>
      <c r="P1232" s="259" t="s">
        <v>565</v>
      </c>
      <c r="Q1232" s="259" t="s">
        <v>565</v>
      </c>
      <c r="R1232" s="259" t="s">
        <v>565</v>
      </c>
      <c r="S1232" s="259" t="s">
        <v>565</v>
      </c>
      <c r="T1232" s="259" t="s">
        <v>565</v>
      </c>
      <c r="U1232" s="259" t="s">
        <v>565</v>
      </c>
      <c r="V1232" s="260" t="s">
        <v>565</v>
      </c>
      <c r="W1232" s="260" t="s">
        <v>565</v>
      </c>
      <c r="X1232" s="259" t="s">
        <v>565</v>
      </c>
      <c r="Y1232" s="259" t="s">
        <v>565</v>
      </c>
      <c r="Z1232" s="259" t="s">
        <v>565</v>
      </c>
      <c r="AA1232" s="259" t="s">
        <v>565</v>
      </c>
      <c r="AB1232" s="259" t="s">
        <v>565</v>
      </c>
      <c r="AC1232" s="259" t="s">
        <v>565</v>
      </c>
      <c r="AD1232" s="259" t="s">
        <v>565</v>
      </c>
      <c r="AE1232" s="259" t="s">
        <v>565</v>
      </c>
      <c r="AF1232" s="259" t="s">
        <v>565</v>
      </c>
      <c r="AG1232" s="259" t="s">
        <v>565</v>
      </c>
      <c r="AH1232" s="259" t="s">
        <v>565</v>
      </c>
      <c r="AI1232" s="259" t="s">
        <v>565</v>
      </c>
      <c r="AJ1232" s="259" t="s">
        <v>565</v>
      </c>
      <c r="AK1232" s="259" t="s">
        <v>565</v>
      </c>
      <c r="AL1232" s="259" t="s">
        <v>565</v>
      </c>
      <c r="AM1232" s="259" t="s">
        <v>565</v>
      </c>
      <c r="AN1232" s="259" t="s">
        <v>565</v>
      </c>
      <c r="AO1232" s="259" t="s">
        <v>565</v>
      </c>
      <c r="AP1232" s="259" t="s">
        <v>565</v>
      </c>
      <c r="AQ1232" s="259" t="s">
        <v>565</v>
      </c>
      <c r="AR1232" s="259" t="s">
        <v>565</v>
      </c>
      <c r="AS1232" s="259" t="s">
        <v>565</v>
      </c>
      <c r="AT1232" s="259" t="s">
        <v>565</v>
      </c>
      <c r="AU1232" s="259" t="s">
        <v>565</v>
      </c>
      <c r="AV1232" s="259" t="s">
        <v>565</v>
      </c>
      <c r="AW1232" s="259" t="s">
        <v>565</v>
      </c>
      <c r="AX1232" s="259" t="s">
        <v>565</v>
      </c>
      <c r="AY1232" s="259" t="s">
        <v>565</v>
      </c>
      <c r="AZ1232" s="259" t="s">
        <v>565</v>
      </c>
      <c r="BA1232" s="259" t="s">
        <v>565</v>
      </c>
    </row>
    <row r="1233" spans="4:53">
      <c r="D1233" s="259" t="s">
        <v>565</v>
      </c>
      <c r="E1233" s="259" t="s">
        <v>565</v>
      </c>
      <c r="F1233" s="259" t="s">
        <v>565</v>
      </c>
      <c r="G1233" s="259" t="s">
        <v>565</v>
      </c>
      <c r="H1233" s="259" t="s">
        <v>565</v>
      </c>
      <c r="I1233" s="259" t="s">
        <v>565</v>
      </c>
      <c r="J1233" s="259" t="s">
        <v>565</v>
      </c>
      <c r="K1233" s="259" t="s">
        <v>565</v>
      </c>
      <c r="L1233" s="259" t="s">
        <v>565</v>
      </c>
      <c r="M1233" s="259" t="s">
        <v>565</v>
      </c>
      <c r="N1233" s="259" t="s">
        <v>565</v>
      </c>
      <c r="O1233" s="259" t="s">
        <v>565</v>
      </c>
      <c r="P1233" s="259" t="s">
        <v>565</v>
      </c>
      <c r="Q1233" s="259" t="s">
        <v>565</v>
      </c>
      <c r="R1233" s="259" t="s">
        <v>565</v>
      </c>
      <c r="S1233" s="259" t="s">
        <v>565</v>
      </c>
      <c r="T1233" s="259" t="s">
        <v>565</v>
      </c>
      <c r="U1233" s="259" t="s">
        <v>565</v>
      </c>
      <c r="V1233" s="260" t="s">
        <v>565</v>
      </c>
      <c r="W1233" s="260" t="s">
        <v>565</v>
      </c>
      <c r="X1233" s="259" t="s">
        <v>565</v>
      </c>
      <c r="Y1233" s="259" t="s">
        <v>565</v>
      </c>
      <c r="Z1233" s="259" t="s">
        <v>565</v>
      </c>
      <c r="AA1233" s="259" t="s">
        <v>565</v>
      </c>
      <c r="AB1233" s="259" t="s">
        <v>565</v>
      </c>
      <c r="AC1233" s="259" t="s">
        <v>565</v>
      </c>
      <c r="AD1233" s="259" t="s">
        <v>565</v>
      </c>
      <c r="AE1233" s="259" t="s">
        <v>565</v>
      </c>
      <c r="AF1233" s="259" t="s">
        <v>565</v>
      </c>
      <c r="AG1233" s="259" t="s">
        <v>565</v>
      </c>
      <c r="AH1233" s="259" t="s">
        <v>565</v>
      </c>
      <c r="AI1233" s="259" t="s">
        <v>565</v>
      </c>
      <c r="AJ1233" s="259" t="s">
        <v>565</v>
      </c>
      <c r="AK1233" s="259" t="s">
        <v>565</v>
      </c>
      <c r="AL1233" s="259" t="s">
        <v>565</v>
      </c>
      <c r="AM1233" s="259" t="s">
        <v>565</v>
      </c>
      <c r="AN1233" s="259" t="s">
        <v>565</v>
      </c>
      <c r="AO1233" s="259" t="s">
        <v>565</v>
      </c>
      <c r="AP1233" s="259" t="s">
        <v>565</v>
      </c>
      <c r="AQ1233" s="259" t="s">
        <v>565</v>
      </c>
      <c r="AR1233" s="259" t="s">
        <v>565</v>
      </c>
      <c r="AS1233" s="259" t="s">
        <v>565</v>
      </c>
      <c r="AT1233" s="259" t="s">
        <v>565</v>
      </c>
      <c r="AU1233" s="259" t="s">
        <v>565</v>
      </c>
      <c r="AV1233" s="259" t="s">
        <v>565</v>
      </c>
      <c r="AW1233" s="259" t="s">
        <v>565</v>
      </c>
      <c r="AX1233" s="259" t="s">
        <v>565</v>
      </c>
      <c r="AY1233" s="259" t="s">
        <v>565</v>
      </c>
      <c r="AZ1233" s="259" t="s">
        <v>565</v>
      </c>
      <c r="BA1233" s="259" t="s">
        <v>565</v>
      </c>
    </row>
    <row r="1234" spans="4:53">
      <c r="D1234" s="259" t="s">
        <v>565</v>
      </c>
      <c r="E1234" s="259" t="s">
        <v>565</v>
      </c>
      <c r="F1234" s="259" t="s">
        <v>565</v>
      </c>
      <c r="G1234" s="259" t="s">
        <v>565</v>
      </c>
      <c r="H1234" s="259" t="s">
        <v>565</v>
      </c>
      <c r="I1234" s="259" t="s">
        <v>565</v>
      </c>
      <c r="J1234" s="259" t="s">
        <v>565</v>
      </c>
      <c r="K1234" s="259" t="s">
        <v>565</v>
      </c>
      <c r="L1234" s="259" t="s">
        <v>565</v>
      </c>
      <c r="M1234" s="259" t="s">
        <v>565</v>
      </c>
      <c r="N1234" s="259" t="s">
        <v>565</v>
      </c>
      <c r="O1234" s="259" t="s">
        <v>565</v>
      </c>
      <c r="P1234" s="259" t="s">
        <v>565</v>
      </c>
      <c r="Q1234" s="259" t="s">
        <v>565</v>
      </c>
      <c r="R1234" s="259" t="s">
        <v>565</v>
      </c>
      <c r="S1234" s="259" t="s">
        <v>565</v>
      </c>
      <c r="T1234" s="259" t="s">
        <v>565</v>
      </c>
      <c r="U1234" s="259" t="s">
        <v>565</v>
      </c>
      <c r="V1234" s="260" t="s">
        <v>565</v>
      </c>
      <c r="W1234" s="260" t="s">
        <v>565</v>
      </c>
      <c r="X1234" s="259" t="s">
        <v>565</v>
      </c>
      <c r="Y1234" s="259" t="s">
        <v>565</v>
      </c>
      <c r="Z1234" s="259" t="s">
        <v>565</v>
      </c>
      <c r="AA1234" s="259" t="s">
        <v>565</v>
      </c>
      <c r="AB1234" s="259" t="s">
        <v>565</v>
      </c>
      <c r="AC1234" s="259" t="s">
        <v>565</v>
      </c>
      <c r="AD1234" s="259" t="s">
        <v>565</v>
      </c>
      <c r="AE1234" s="259" t="s">
        <v>565</v>
      </c>
      <c r="AF1234" s="259" t="s">
        <v>565</v>
      </c>
      <c r="AG1234" s="259" t="s">
        <v>565</v>
      </c>
      <c r="AH1234" s="259" t="s">
        <v>565</v>
      </c>
      <c r="AI1234" s="259" t="s">
        <v>565</v>
      </c>
      <c r="AJ1234" s="259" t="s">
        <v>565</v>
      </c>
      <c r="AK1234" s="259" t="s">
        <v>565</v>
      </c>
      <c r="AL1234" s="259" t="s">
        <v>565</v>
      </c>
      <c r="AM1234" s="259" t="s">
        <v>565</v>
      </c>
      <c r="AN1234" s="259" t="s">
        <v>565</v>
      </c>
      <c r="AO1234" s="259" t="s">
        <v>565</v>
      </c>
      <c r="AP1234" s="259" t="s">
        <v>565</v>
      </c>
      <c r="AQ1234" s="259" t="s">
        <v>565</v>
      </c>
      <c r="AR1234" s="259" t="s">
        <v>565</v>
      </c>
      <c r="AS1234" s="259" t="s">
        <v>565</v>
      </c>
      <c r="AT1234" s="259" t="s">
        <v>565</v>
      </c>
      <c r="AU1234" s="259" t="s">
        <v>565</v>
      </c>
      <c r="AV1234" s="259" t="s">
        <v>565</v>
      </c>
      <c r="AW1234" s="259" t="s">
        <v>565</v>
      </c>
      <c r="AX1234" s="259" t="s">
        <v>565</v>
      </c>
      <c r="AY1234" s="259" t="s">
        <v>565</v>
      </c>
      <c r="AZ1234" s="259" t="s">
        <v>565</v>
      </c>
      <c r="BA1234" s="259" t="s">
        <v>565</v>
      </c>
    </row>
    <row r="1235" spans="4:53">
      <c r="D1235" s="259" t="s">
        <v>565</v>
      </c>
      <c r="E1235" s="259" t="s">
        <v>565</v>
      </c>
      <c r="F1235" s="259" t="s">
        <v>565</v>
      </c>
      <c r="G1235" s="259" t="s">
        <v>565</v>
      </c>
      <c r="H1235" s="259" t="s">
        <v>565</v>
      </c>
      <c r="I1235" s="259" t="s">
        <v>565</v>
      </c>
      <c r="J1235" s="259" t="s">
        <v>565</v>
      </c>
      <c r="K1235" s="259" t="s">
        <v>565</v>
      </c>
      <c r="L1235" s="259" t="s">
        <v>565</v>
      </c>
      <c r="M1235" s="259" t="s">
        <v>565</v>
      </c>
      <c r="N1235" s="259" t="s">
        <v>565</v>
      </c>
      <c r="O1235" s="259" t="s">
        <v>565</v>
      </c>
      <c r="P1235" s="259" t="s">
        <v>565</v>
      </c>
      <c r="Q1235" s="259" t="s">
        <v>565</v>
      </c>
      <c r="R1235" s="259" t="s">
        <v>565</v>
      </c>
      <c r="S1235" s="259" t="s">
        <v>565</v>
      </c>
      <c r="T1235" s="259" t="s">
        <v>565</v>
      </c>
      <c r="U1235" s="259" t="s">
        <v>565</v>
      </c>
      <c r="V1235" s="260" t="s">
        <v>565</v>
      </c>
      <c r="W1235" s="260" t="s">
        <v>565</v>
      </c>
      <c r="X1235" s="259" t="s">
        <v>565</v>
      </c>
      <c r="Y1235" s="259" t="s">
        <v>565</v>
      </c>
      <c r="Z1235" s="259" t="s">
        <v>565</v>
      </c>
      <c r="AA1235" s="259" t="s">
        <v>565</v>
      </c>
      <c r="AB1235" s="259" t="s">
        <v>565</v>
      </c>
      <c r="AC1235" s="259" t="s">
        <v>565</v>
      </c>
      <c r="AD1235" s="259" t="s">
        <v>565</v>
      </c>
      <c r="AE1235" s="259" t="s">
        <v>565</v>
      </c>
      <c r="AF1235" s="259" t="s">
        <v>565</v>
      </c>
      <c r="AG1235" s="259" t="s">
        <v>565</v>
      </c>
      <c r="AH1235" s="259" t="s">
        <v>565</v>
      </c>
      <c r="AI1235" s="259" t="s">
        <v>565</v>
      </c>
      <c r="AJ1235" s="259" t="s">
        <v>565</v>
      </c>
      <c r="AK1235" s="259" t="s">
        <v>565</v>
      </c>
      <c r="AL1235" s="259" t="s">
        <v>565</v>
      </c>
      <c r="AM1235" s="259" t="s">
        <v>565</v>
      </c>
      <c r="AN1235" s="259" t="s">
        <v>565</v>
      </c>
      <c r="AO1235" s="259" t="s">
        <v>565</v>
      </c>
      <c r="AP1235" s="259" t="s">
        <v>565</v>
      </c>
      <c r="AQ1235" s="259" t="s">
        <v>565</v>
      </c>
      <c r="AR1235" s="259" t="s">
        <v>565</v>
      </c>
      <c r="AS1235" s="259" t="s">
        <v>565</v>
      </c>
      <c r="AT1235" s="259" t="s">
        <v>565</v>
      </c>
      <c r="AU1235" s="259" t="s">
        <v>565</v>
      </c>
      <c r="AV1235" s="259" t="s">
        <v>565</v>
      </c>
      <c r="AW1235" s="259" t="s">
        <v>565</v>
      </c>
      <c r="AX1235" s="259" t="s">
        <v>565</v>
      </c>
      <c r="AY1235" s="259" t="s">
        <v>565</v>
      </c>
      <c r="AZ1235" s="259" t="s">
        <v>565</v>
      </c>
      <c r="BA1235" s="259" t="s">
        <v>565</v>
      </c>
    </row>
    <row r="1236" spans="4:53">
      <c r="D1236" s="259" t="s">
        <v>565</v>
      </c>
      <c r="E1236" s="259" t="s">
        <v>565</v>
      </c>
      <c r="F1236" s="259" t="s">
        <v>565</v>
      </c>
      <c r="G1236" s="259" t="s">
        <v>565</v>
      </c>
      <c r="H1236" s="259" t="s">
        <v>565</v>
      </c>
      <c r="I1236" s="259" t="s">
        <v>565</v>
      </c>
      <c r="J1236" s="259" t="s">
        <v>565</v>
      </c>
      <c r="K1236" s="259" t="s">
        <v>565</v>
      </c>
      <c r="L1236" s="259" t="s">
        <v>565</v>
      </c>
      <c r="M1236" s="259" t="s">
        <v>565</v>
      </c>
      <c r="N1236" s="259" t="s">
        <v>565</v>
      </c>
      <c r="O1236" s="259" t="s">
        <v>565</v>
      </c>
      <c r="P1236" s="259" t="s">
        <v>565</v>
      </c>
      <c r="Q1236" s="259" t="s">
        <v>565</v>
      </c>
      <c r="R1236" s="259" t="s">
        <v>565</v>
      </c>
      <c r="S1236" s="259" t="s">
        <v>565</v>
      </c>
      <c r="T1236" s="259" t="s">
        <v>565</v>
      </c>
      <c r="U1236" s="259" t="s">
        <v>565</v>
      </c>
      <c r="V1236" s="260" t="s">
        <v>565</v>
      </c>
      <c r="W1236" s="260" t="s">
        <v>565</v>
      </c>
      <c r="X1236" s="259" t="s">
        <v>565</v>
      </c>
      <c r="Y1236" s="259" t="s">
        <v>565</v>
      </c>
      <c r="Z1236" s="259" t="s">
        <v>565</v>
      </c>
      <c r="AA1236" s="259" t="s">
        <v>565</v>
      </c>
      <c r="AB1236" s="259" t="s">
        <v>565</v>
      </c>
      <c r="AC1236" s="259" t="s">
        <v>565</v>
      </c>
      <c r="AD1236" s="259" t="s">
        <v>565</v>
      </c>
      <c r="AE1236" s="259" t="s">
        <v>565</v>
      </c>
      <c r="AF1236" s="259" t="s">
        <v>565</v>
      </c>
      <c r="AG1236" s="259" t="s">
        <v>565</v>
      </c>
      <c r="AH1236" s="259" t="s">
        <v>565</v>
      </c>
      <c r="AI1236" s="259" t="s">
        <v>565</v>
      </c>
      <c r="AJ1236" s="259" t="s">
        <v>565</v>
      </c>
      <c r="AK1236" s="259" t="s">
        <v>565</v>
      </c>
      <c r="AL1236" s="259" t="s">
        <v>565</v>
      </c>
      <c r="AM1236" s="259" t="s">
        <v>565</v>
      </c>
      <c r="AN1236" s="259" t="s">
        <v>565</v>
      </c>
      <c r="AO1236" s="259" t="s">
        <v>565</v>
      </c>
      <c r="AP1236" s="259" t="s">
        <v>565</v>
      </c>
      <c r="AQ1236" s="259" t="s">
        <v>565</v>
      </c>
      <c r="AR1236" s="259" t="s">
        <v>565</v>
      </c>
      <c r="AS1236" s="259" t="s">
        <v>565</v>
      </c>
      <c r="AT1236" s="259" t="s">
        <v>565</v>
      </c>
      <c r="AU1236" s="259" t="s">
        <v>565</v>
      </c>
      <c r="AV1236" s="259" t="s">
        <v>565</v>
      </c>
      <c r="AW1236" s="259" t="s">
        <v>565</v>
      </c>
      <c r="AX1236" s="259" t="s">
        <v>565</v>
      </c>
      <c r="AY1236" s="259" t="s">
        <v>565</v>
      </c>
      <c r="AZ1236" s="259" t="s">
        <v>565</v>
      </c>
      <c r="BA1236" s="259" t="s">
        <v>565</v>
      </c>
    </row>
    <row r="1237" spans="4:53">
      <c r="D1237" s="259" t="s">
        <v>565</v>
      </c>
      <c r="E1237" s="259" t="s">
        <v>565</v>
      </c>
      <c r="F1237" s="259" t="s">
        <v>565</v>
      </c>
      <c r="G1237" s="259" t="s">
        <v>565</v>
      </c>
      <c r="H1237" s="259" t="s">
        <v>565</v>
      </c>
      <c r="I1237" s="259" t="s">
        <v>565</v>
      </c>
      <c r="J1237" s="259" t="s">
        <v>565</v>
      </c>
      <c r="K1237" s="259" t="s">
        <v>565</v>
      </c>
      <c r="L1237" s="259" t="s">
        <v>565</v>
      </c>
      <c r="M1237" s="259" t="s">
        <v>565</v>
      </c>
      <c r="N1237" s="259" t="s">
        <v>565</v>
      </c>
      <c r="O1237" s="259" t="s">
        <v>565</v>
      </c>
      <c r="P1237" s="259" t="s">
        <v>565</v>
      </c>
      <c r="Q1237" s="259" t="s">
        <v>565</v>
      </c>
      <c r="R1237" s="259" t="s">
        <v>565</v>
      </c>
      <c r="S1237" s="259" t="s">
        <v>565</v>
      </c>
      <c r="T1237" s="259" t="s">
        <v>565</v>
      </c>
      <c r="U1237" s="259" t="s">
        <v>565</v>
      </c>
      <c r="V1237" s="260" t="s">
        <v>565</v>
      </c>
      <c r="W1237" s="260" t="s">
        <v>565</v>
      </c>
      <c r="X1237" s="259" t="s">
        <v>565</v>
      </c>
      <c r="Y1237" s="259" t="s">
        <v>565</v>
      </c>
      <c r="Z1237" s="259" t="s">
        <v>565</v>
      </c>
      <c r="AA1237" s="259" t="s">
        <v>565</v>
      </c>
      <c r="AB1237" s="259" t="s">
        <v>565</v>
      </c>
      <c r="AC1237" s="259" t="s">
        <v>565</v>
      </c>
      <c r="AD1237" s="259" t="s">
        <v>565</v>
      </c>
      <c r="AE1237" s="259" t="s">
        <v>565</v>
      </c>
      <c r="AF1237" s="259" t="s">
        <v>565</v>
      </c>
      <c r="AG1237" s="259" t="s">
        <v>565</v>
      </c>
      <c r="AH1237" s="259" t="s">
        <v>565</v>
      </c>
      <c r="AI1237" s="259" t="s">
        <v>565</v>
      </c>
      <c r="AJ1237" s="259" t="s">
        <v>565</v>
      </c>
      <c r="AK1237" s="259" t="s">
        <v>565</v>
      </c>
      <c r="AL1237" s="259" t="s">
        <v>565</v>
      </c>
      <c r="AM1237" s="259" t="s">
        <v>565</v>
      </c>
      <c r="AN1237" s="259" t="s">
        <v>565</v>
      </c>
      <c r="AO1237" s="259" t="s">
        <v>565</v>
      </c>
      <c r="AP1237" s="259" t="s">
        <v>565</v>
      </c>
      <c r="AQ1237" s="259" t="s">
        <v>565</v>
      </c>
      <c r="AR1237" s="259" t="s">
        <v>565</v>
      </c>
      <c r="AS1237" s="259" t="s">
        <v>565</v>
      </c>
      <c r="AT1237" s="259" t="s">
        <v>565</v>
      </c>
      <c r="AU1237" s="259" t="s">
        <v>565</v>
      </c>
      <c r="AV1237" s="259" t="s">
        <v>565</v>
      </c>
      <c r="AW1237" s="259" t="s">
        <v>565</v>
      </c>
      <c r="AX1237" s="259" t="s">
        <v>565</v>
      </c>
      <c r="AY1237" s="259" t="s">
        <v>565</v>
      </c>
      <c r="AZ1237" s="259" t="s">
        <v>565</v>
      </c>
      <c r="BA1237" s="259" t="s">
        <v>565</v>
      </c>
    </row>
    <row r="1238" spans="4:53">
      <c r="D1238" s="259" t="s">
        <v>565</v>
      </c>
      <c r="E1238" s="259" t="s">
        <v>565</v>
      </c>
      <c r="F1238" s="259" t="s">
        <v>565</v>
      </c>
      <c r="G1238" s="259" t="s">
        <v>565</v>
      </c>
      <c r="H1238" s="259" t="s">
        <v>565</v>
      </c>
      <c r="I1238" s="259" t="s">
        <v>565</v>
      </c>
      <c r="J1238" s="259" t="s">
        <v>565</v>
      </c>
      <c r="K1238" s="259" t="s">
        <v>565</v>
      </c>
      <c r="L1238" s="259" t="s">
        <v>565</v>
      </c>
      <c r="M1238" s="259" t="s">
        <v>565</v>
      </c>
      <c r="N1238" s="259" t="s">
        <v>565</v>
      </c>
      <c r="O1238" s="259" t="s">
        <v>565</v>
      </c>
      <c r="P1238" s="259" t="s">
        <v>565</v>
      </c>
      <c r="Q1238" s="259" t="s">
        <v>565</v>
      </c>
      <c r="R1238" s="259" t="s">
        <v>565</v>
      </c>
      <c r="S1238" s="259" t="s">
        <v>565</v>
      </c>
      <c r="T1238" s="259" t="s">
        <v>565</v>
      </c>
      <c r="U1238" s="259" t="s">
        <v>565</v>
      </c>
      <c r="V1238" s="260" t="s">
        <v>565</v>
      </c>
      <c r="W1238" s="260" t="s">
        <v>565</v>
      </c>
      <c r="X1238" s="259" t="s">
        <v>565</v>
      </c>
      <c r="Y1238" s="259" t="s">
        <v>565</v>
      </c>
      <c r="Z1238" s="259" t="s">
        <v>565</v>
      </c>
      <c r="AA1238" s="259" t="s">
        <v>565</v>
      </c>
      <c r="AB1238" s="259" t="s">
        <v>565</v>
      </c>
      <c r="AC1238" s="259" t="s">
        <v>565</v>
      </c>
      <c r="AD1238" s="259" t="s">
        <v>565</v>
      </c>
      <c r="AE1238" s="259" t="s">
        <v>565</v>
      </c>
      <c r="AF1238" s="259" t="s">
        <v>565</v>
      </c>
      <c r="AG1238" s="259" t="s">
        <v>565</v>
      </c>
      <c r="AH1238" s="259" t="s">
        <v>565</v>
      </c>
      <c r="AI1238" s="259" t="s">
        <v>565</v>
      </c>
      <c r="AJ1238" s="259" t="s">
        <v>565</v>
      </c>
      <c r="AK1238" s="259" t="s">
        <v>565</v>
      </c>
      <c r="AL1238" s="259" t="s">
        <v>565</v>
      </c>
      <c r="AM1238" s="259" t="s">
        <v>565</v>
      </c>
      <c r="AN1238" s="259" t="s">
        <v>565</v>
      </c>
      <c r="AO1238" s="259" t="s">
        <v>565</v>
      </c>
      <c r="AP1238" s="259" t="s">
        <v>565</v>
      </c>
      <c r="AQ1238" s="259" t="s">
        <v>565</v>
      </c>
      <c r="AR1238" s="259" t="s">
        <v>565</v>
      </c>
      <c r="AS1238" s="259" t="s">
        <v>565</v>
      </c>
      <c r="AT1238" s="259" t="s">
        <v>565</v>
      </c>
      <c r="AU1238" s="259" t="s">
        <v>565</v>
      </c>
      <c r="AV1238" s="259" t="s">
        <v>565</v>
      </c>
      <c r="AW1238" s="259" t="s">
        <v>565</v>
      </c>
      <c r="AX1238" s="259" t="s">
        <v>565</v>
      </c>
      <c r="AY1238" s="259" t="s">
        <v>565</v>
      </c>
      <c r="AZ1238" s="259" t="s">
        <v>565</v>
      </c>
      <c r="BA1238" s="259" t="s">
        <v>565</v>
      </c>
    </row>
    <row r="1239" spans="4:53">
      <c r="D1239" s="259" t="s">
        <v>565</v>
      </c>
      <c r="E1239" s="259" t="s">
        <v>565</v>
      </c>
      <c r="F1239" s="259" t="s">
        <v>565</v>
      </c>
      <c r="G1239" s="259" t="s">
        <v>565</v>
      </c>
      <c r="H1239" s="259" t="s">
        <v>565</v>
      </c>
      <c r="I1239" s="259" t="s">
        <v>565</v>
      </c>
      <c r="J1239" s="259" t="s">
        <v>565</v>
      </c>
      <c r="K1239" s="259" t="s">
        <v>565</v>
      </c>
      <c r="L1239" s="259" t="s">
        <v>565</v>
      </c>
      <c r="M1239" s="259" t="s">
        <v>565</v>
      </c>
      <c r="N1239" s="259" t="s">
        <v>565</v>
      </c>
      <c r="O1239" s="259" t="s">
        <v>565</v>
      </c>
      <c r="P1239" s="259" t="s">
        <v>565</v>
      </c>
      <c r="Q1239" s="259" t="s">
        <v>565</v>
      </c>
      <c r="R1239" s="259" t="s">
        <v>565</v>
      </c>
      <c r="S1239" s="259" t="s">
        <v>565</v>
      </c>
      <c r="T1239" s="259" t="s">
        <v>565</v>
      </c>
      <c r="U1239" s="259" t="s">
        <v>565</v>
      </c>
      <c r="V1239" s="260" t="s">
        <v>565</v>
      </c>
      <c r="W1239" s="260" t="s">
        <v>565</v>
      </c>
      <c r="X1239" s="259" t="s">
        <v>565</v>
      </c>
      <c r="Y1239" s="259" t="s">
        <v>565</v>
      </c>
      <c r="Z1239" s="259" t="s">
        <v>565</v>
      </c>
      <c r="AA1239" s="259" t="s">
        <v>565</v>
      </c>
      <c r="AB1239" s="259" t="s">
        <v>565</v>
      </c>
      <c r="AC1239" s="259" t="s">
        <v>565</v>
      </c>
      <c r="AD1239" s="259" t="s">
        <v>565</v>
      </c>
      <c r="AE1239" s="259" t="s">
        <v>565</v>
      </c>
      <c r="AF1239" s="259" t="s">
        <v>565</v>
      </c>
      <c r="AG1239" s="259" t="s">
        <v>565</v>
      </c>
      <c r="AH1239" s="259" t="s">
        <v>565</v>
      </c>
      <c r="AI1239" s="259" t="s">
        <v>565</v>
      </c>
      <c r="AJ1239" s="259" t="s">
        <v>565</v>
      </c>
      <c r="AK1239" s="259" t="s">
        <v>565</v>
      </c>
      <c r="AL1239" s="259" t="s">
        <v>565</v>
      </c>
      <c r="AM1239" s="259" t="s">
        <v>565</v>
      </c>
      <c r="AN1239" s="259" t="s">
        <v>565</v>
      </c>
      <c r="AO1239" s="259" t="s">
        <v>565</v>
      </c>
      <c r="AP1239" s="259" t="s">
        <v>565</v>
      </c>
      <c r="AQ1239" s="259" t="s">
        <v>565</v>
      </c>
      <c r="AR1239" s="259" t="s">
        <v>565</v>
      </c>
      <c r="AS1239" s="259" t="s">
        <v>565</v>
      </c>
      <c r="AT1239" s="259" t="s">
        <v>565</v>
      </c>
      <c r="AU1239" s="259" t="s">
        <v>565</v>
      </c>
      <c r="AV1239" s="259" t="s">
        <v>565</v>
      </c>
      <c r="AW1239" s="259" t="s">
        <v>565</v>
      </c>
      <c r="AX1239" s="259" t="s">
        <v>565</v>
      </c>
      <c r="AY1239" s="259" t="s">
        <v>565</v>
      </c>
      <c r="AZ1239" s="259" t="s">
        <v>565</v>
      </c>
      <c r="BA1239" s="259" t="s">
        <v>565</v>
      </c>
    </row>
    <row r="1240" spans="4:53">
      <c r="D1240" s="259" t="s">
        <v>565</v>
      </c>
      <c r="E1240" s="259" t="s">
        <v>565</v>
      </c>
      <c r="F1240" s="259" t="s">
        <v>565</v>
      </c>
      <c r="G1240" s="259" t="s">
        <v>565</v>
      </c>
      <c r="H1240" s="259" t="s">
        <v>565</v>
      </c>
      <c r="I1240" s="259" t="s">
        <v>565</v>
      </c>
      <c r="J1240" s="259" t="s">
        <v>565</v>
      </c>
      <c r="K1240" s="259" t="s">
        <v>565</v>
      </c>
      <c r="L1240" s="259" t="s">
        <v>565</v>
      </c>
      <c r="M1240" s="259" t="s">
        <v>565</v>
      </c>
      <c r="N1240" s="259" t="s">
        <v>565</v>
      </c>
      <c r="O1240" s="259" t="s">
        <v>565</v>
      </c>
      <c r="P1240" s="259" t="s">
        <v>565</v>
      </c>
      <c r="Q1240" s="259" t="s">
        <v>565</v>
      </c>
      <c r="R1240" s="259" t="s">
        <v>565</v>
      </c>
      <c r="S1240" s="259" t="s">
        <v>565</v>
      </c>
      <c r="T1240" s="259" t="s">
        <v>565</v>
      </c>
      <c r="U1240" s="259" t="s">
        <v>565</v>
      </c>
      <c r="V1240" s="260" t="s">
        <v>565</v>
      </c>
      <c r="W1240" s="260" t="s">
        <v>565</v>
      </c>
      <c r="X1240" s="259" t="s">
        <v>565</v>
      </c>
      <c r="Y1240" s="259" t="s">
        <v>565</v>
      </c>
      <c r="Z1240" s="259" t="s">
        <v>565</v>
      </c>
      <c r="AA1240" s="259" t="s">
        <v>565</v>
      </c>
      <c r="AB1240" s="259" t="s">
        <v>565</v>
      </c>
      <c r="AC1240" s="259" t="s">
        <v>565</v>
      </c>
      <c r="AD1240" s="259" t="s">
        <v>565</v>
      </c>
      <c r="AE1240" s="259" t="s">
        <v>565</v>
      </c>
      <c r="AF1240" s="259" t="s">
        <v>565</v>
      </c>
      <c r="AG1240" s="259" t="s">
        <v>565</v>
      </c>
      <c r="AH1240" s="259" t="s">
        <v>565</v>
      </c>
      <c r="AI1240" s="259" t="s">
        <v>565</v>
      </c>
      <c r="AJ1240" s="259" t="s">
        <v>565</v>
      </c>
      <c r="AK1240" s="259" t="s">
        <v>565</v>
      </c>
      <c r="AL1240" s="259" t="s">
        <v>565</v>
      </c>
      <c r="AM1240" s="259" t="s">
        <v>565</v>
      </c>
      <c r="AN1240" s="259" t="s">
        <v>565</v>
      </c>
      <c r="AO1240" s="259" t="s">
        <v>565</v>
      </c>
      <c r="AP1240" s="259" t="s">
        <v>565</v>
      </c>
      <c r="AQ1240" s="259" t="s">
        <v>565</v>
      </c>
      <c r="AR1240" s="259" t="s">
        <v>565</v>
      </c>
      <c r="AS1240" s="259" t="s">
        <v>565</v>
      </c>
      <c r="AT1240" s="259" t="s">
        <v>565</v>
      </c>
      <c r="AU1240" s="259" t="s">
        <v>565</v>
      </c>
      <c r="AV1240" s="259" t="s">
        <v>565</v>
      </c>
      <c r="AW1240" s="259" t="s">
        <v>565</v>
      </c>
      <c r="AX1240" s="259" t="s">
        <v>565</v>
      </c>
      <c r="AY1240" s="259" t="s">
        <v>565</v>
      </c>
      <c r="AZ1240" s="259" t="s">
        <v>565</v>
      </c>
      <c r="BA1240" s="259" t="s">
        <v>565</v>
      </c>
    </row>
    <row r="1241" spans="4:53">
      <c r="D1241" s="259" t="s">
        <v>565</v>
      </c>
      <c r="E1241" s="259" t="s">
        <v>565</v>
      </c>
      <c r="F1241" s="259" t="s">
        <v>565</v>
      </c>
      <c r="G1241" s="259" t="s">
        <v>565</v>
      </c>
      <c r="H1241" s="259" t="s">
        <v>565</v>
      </c>
      <c r="I1241" s="259" t="s">
        <v>565</v>
      </c>
      <c r="J1241" s="259" t="s">
        <v>565</v>
      </c>
      <c r="K1241" s="259" t="s">
        <v>565</v>
      </c>
      <c r="L1241" s="259" t="s">
        <v>565</v>
      </c>
      <c r="M1241" s="259" t="s">
        <v>565</v>
      </c>
      <c r="N1241" s="259" t="s">
        <v>565</v>
      </c>
      <c r="O1241" s="259" t="s">
        <v>565</v>
      </c>
      <c r="P1241" s="259" t="s">
        <v>565</v>
      </c>
      <c r="Q1241" s="259" t="s">
        <v>565</v>
      </c>
      <c r="R1241" s="259" t="s">
        <v>565</v>
      </c>
      <c r="S1241" s="259" t="s">
        <v>565</v>
      </c>
      <c r="T1241" s="259" t="s">
        <v>565</v>
      </c>
      <c r="U1241" s="259" t="s">
        <v>565</v>
      </c>
      <c r="V1241" s="260" t="s">
        <v>565</v>
      </c>
      <c r="W1241" s="260" t="s">
        <v>565</v>
      </c>
      <c r="X1241" s="259" t="s">
        <v>565</v>
      </c>
      <c r="Y1241" s="259" t="s">
        <v>565</v>
      </c>
      <c r="Z1241" s="259" t="s">
        <v>565</v>
      </c>
      <c r="AA1241" s="259" t="s">
        <v>565</v>
      </c>
      <c r="AB1241" s="259" t="s">
        <v>565</v>
      </c>
      <c r="AC1241" s="259" t="s">
        <v>565</v>
      </c>
      <c r="AD1241" s="259" t="s">
        <v>565</v>
      </c>
      <c r="AE1241" s="259" t="s">
        <v>565</v>
      </c>
      <c r="AF1241" s="259" t="s">
        <v>565</v>
      </c>
      <c r="AG1241" s="259" t="s">
        <v>565</v>
      </c>
      <c r="AH1241" s="259" t="s">
        <v>565</v>
      </c>
      <c r="AI1241" s="259" t="s">
        <v>565</v>
      </c>
      <c r="AJ1241" s="259" t="s">
        <v>565</v>
      </c>
      <c r="AK1241" s="259" t="s">
        <v>565</v>
      </c>
      <c r="AL1241" s="259" t="s">
        <v>565</v>
      </c>
      <c r="AM1241" s="259" t="s">
        <v>565</v>
      </c>
      <c r="AN1241" s="259" t="s">
        <v>565</v>
      </c>
      <c r="AO1241" s="259" t="s">
        <v>565</v>
      </c>
      <c r="AP1241" s="259" t="s">
        <v>565</v>
      </c>
      <c r="AQ1241" s="259" t="s">
        <v>565</v>
      </c>
      <c r="AR1241" s="259" t="s">
        <v>565</v>
      </c>
      <c r="AS1241" s="259" t="s">
        <v>565</v>
      </c>
      <c r="AT1241" s="259" t="s">
        <v>565</v>
      </c>
      <c r="AU1241" s="259" t="s">
        <v>565</v>
      </c>
      <c r="AV1241" s="259" t="s">
        <v>565</v>
      </c>
      <c r="AW1241" s="259" t="s">
        <v>565</v>
      </c>
      <c r="AX1241" s="259" t="s">
        <v>565</v>
      </c>
      <c r="AY1241" s="259" t="s">
        <v>565</v>
      </c>
      <c r="AZ1241" s="259" t="s">
        <v>565</v>
      </c>
      <c r="BA1241" s="259" t="s">
        <v>565</v>
      </c>
    </row>
    <row r="1242" spans="4:53">
      <c r="D1242" s="259" t="s">
        <v>565</v>
      </c>
      <c r="E1242" s="259" t="s">
        <v>565</v>
      </c>
      <c r="F1242" s="259" t="s">
        <v>565</v>
      </c>
      <c r="G1242" s="259" t="s">
        <v>565</v>
      </c>
      <c r="H1242" s="259" t="s">
        <v>565</v>
      </c>
      <c r="I1242" s="259" t="s">
        <v>565</v>
      </c>
      <c r="J1242" s="259" t="s">
        <v>565</v>
      </c>
      <c r="K1242" s="259" t="s">
        <v>565</v>
      </c>
      <c r="L1242" s="259" t="s">
        <v>565</v>
      </c>
      <c r="M1242" s="259" t="s">
        <v>565</v>
      </c>
      <c r="N1242" s="259" t="s">
        <v>565</v>
      </c>
      <c r="O1242" s="259" t="s">
        <v>565</v>
      </c>
      <c r="P1242" s="259" t="s">
        <v>565</v>
      </c>
      <c r="Q1242" s="259" t="s">
        <v>565</v>
      </c>
      <c r="R1242" s="259" t="s">
        <v>565</v>
      </c>
      <c r="S1242" s="259" t="s">
        <v>565</v>
      </c>
      <c r="T1242" s="259" t="s">
        <v>565</v>
      </c>
      <c r="U1242" s="259" t="s">
        <v>565</v>
      </c>
      <c r="V1242" s="260" t="s">
        <v>565</v>
      </c>
      <c r="W1242" s="260" t="s">
        <v>565</v>
      </c>
      <c r="X1242" s="259" t="s">
        <v>565</v>
      </c>
      <c r="Y1242" s="259" t="s">
        <v>565</v>
      </c>
      <c r="Z1242" s="259" t="s">
        <v>565</v>
      </c>
      <c r="AA1242" s="259" t="s">
        <v>565</v>
      </c>
      <c r="AB1242" s="259" t="s">
        <v>565</v>
      </c>
      <c r="AC1242" s="259" t="s">
        <v>565</v>
      </c>
      <c r="AD1242" s="259" t="s">
        <v>565</v>
      </c>
      <c r="AE1242" s="259" t="s">
        <v>565</v>
      </c>
      <c r="AF1242" s="259" t="s">
        <v>565</v>
      </c>
      <c r="AG1242" s="259" t="s">
        <v>565</v>
      </c>
      <c r="AH1242" s="259" t="s">
        <v>565</v>
      </c>
      <c r="AI1242" s="259" t="s">
        <v>565</v>
      </c>
      <c r="AJ1242" s="259" t="s">
        <v>565</v>
      </c>
      <c r="AK1242" s="259" t="s">
        <v>565</v>
      </c>
      <c r="AL1242" s="259" t="s">
        <v>565</v>
      </c>
      <c r="AM1242" s="259" t="s">
        <v>565</v>
      </c>
      <c r="AN1242" s="259" t="s">
        <v>565</v>
      </c>
      <c r="AO1242" s="259" t="s">
        <v>565</v>
      </c>
      <c r="AP1242" s="259" t="s">
        <v>565</v>
      </c>
      <c r="AQ1242" s="259" t="s">
        <v>565</v>
      </c>
      <c r="AR1242" s="259" t="s">
        <v>565</v>
      </c>
      <c r="AS1242" s="259" t="s">
        <v>565</v>
      </c>
      <c r="AT1242" s="259" t="s">
        <v>565</v>
      </c>
      <c r="AU1242" s="259" t="s">
        <v>565</v>
      </c>
      <c r="AV1242" s="259" t="s">
        <v>565</v>
      </c>
      <c r="AW1242" s="259" t="s">
        <v>565</v>
      </c>
      <c r="AX1242" s="259" t="s">
        <v>565</v>
      </c>
      <c r="AY1242" s="259" t="s">
        <v>565</v>
      </c>
      <c r="AZ1242" s="259" t="s">
        <v>565</v>
      </c>
      <c r="BA1242" s="259" t="s">
        <v>565</v>
      </c>
    </row>
    <row r="1243" spans="4:53">
      <c r="D1243" s="259" t="s">
        <v>565</v>
      </c>
      <c r="E1243" s="259" t="s">
        <v>565</v>
      </c>
      <c r="F1243" s="259" t="s">
        <v>565</v>
      </c>
      <c r="G1243" s="259" t="s">
        <v>565</v>
      </c>
      <c r="H1243" s="259" t="s">
        <v>565</v>
      </c>
      <c r="I1243" s="259" t="s">
        <v>565</v>
      </c>
      <c r="J1243" s="259" t="s">
        <v>565</v>
      </c>
      <c r="K1243" s="259" t="s">
        <v>565</v>
      </c>
      <c r="L1243" s="259" t="s">
        <v>565</v>
      </c>
      <c r="M1243" s="259" t="s">
        <v>565</v>
      </c>
      <c r="N1243" s="259" t="s">
        <v>565</v>
      </c>
      <c r="O1243" s="259" t="s">
        <v>565</v>
      </c>
      <c r="P1243" s="259" t="s">
        <v>565</v>
      </c>
      <c r="Q1243" s="259" t="s">
        <v>565</v>
      </c>
      <c r="R1243" s="259" t="s">
        <v>565</v>
      </c>
      <c r="S1243" s="259" t="s">
        <v>565</v>
      </c>
      <c r="T1243" s="259" t="s">
        <v>565</v>
      </c>
      <c r="U1243" s="259" t="s">
        <v>565</v>
      </c>
      <c r="V1243" s="260" t="s">
        <v>565</v>
      </c>
      <c r="W1243" s="260" t="s">
        <v>565</v>
      </c>
      <c r="X1243" s="259" t="s">
        <v>565</v>
      </c>
      <c r="Y1243" s="259" t="s">
        <v>565</v>
      </c>
      <c r="Z1243" s="259" t="s">
        <v>565</v>
      </c>
      <c r="AA1243" s="259" t="s">
        <v>565</v>
      </c>
      <c r="AB1243" s="259" t="s">
        <v>565</v>
      </c>
      <c r="AC1243" s="259" t="s">
        <v>565</v>
      </c>
      <c r="AD1243" s="259" t="s">
        <v>565</v>
      </c>
      <c r="AE1243" s="259" t="s">
        <v>565</v>
      </c>
      <c r="AF1243" s="259" t="s">
        <v>565</v>
      </c>
      <c r="AG1243" s="259" t="s">
        <v>565</v>
      </c>
      <c r="AH1243" s="259" t="s">
        <v>565</v>
      </c>
      <c r="AI1243" s="259" t="s">
        <v>565</v>
      </c>
      <c r="AJ1243" s="259" t="s">
        <v>565</v>
      </c>
      <c r="AK1243" s="259" t="s">
        <v>565</v>
      </c>
      <c r="AL1243" s="259" t="s">
        <v>565</v>
      </c>
      <c r="AM1243" s="259" t="s">
        <v>565</v>
      </c>
      <c r="AN1243" s="259" t="s">
        <v>565</v>
      </c>
      <c r="AO1243" s="259" t="s">
        <v>565</v>
      </c>
      <c r="AP1243" s="259" t="s">
        <v>565</v>
      </c>
      <c r="AQ1243" s="259" t="s">
        <v>565</v>
      </c>
      <c r="AR1243" s="259" t="s">
        <v>565</v>
      </c>
      <c r="AS1243" s="259" t="s">
        <v>565</v>
      </c>
      <c r="AT1243" s="259" t="s">
        <v>565</v>
      </c>
      <c r="AU1243" s="259" t="s">
        <v>565</v>
      </c>
      <c r="AV1243" s="259" t="s">
        <v>565</v>
      </c>
      <c r="AW1243" s="259" t="s">
        <v>565</v>
      </c>
      <c r="AX1243" s="259" t="s">
        <v>565</v>
      </c>
      <c r="AY1243" s="259" t="s">
        <v>565</v>
      </c>
      <c r="AZ1243" s="259" t="s">
        <v>565</v>
      </c>
      <c r="BA1243" s="259" t="s">
        <v>565</v>
      </c>
    </row>
    <row r="1244" spans="4:53">
      <c r="D1244" s="259" t="s">
        <v>565</v>
      </c>
      <c r="E1244" s="259" t="s">
        <v>565</v>
      </c>
      <c r="F1244" s="259" t="s">
        <v>565</v>
      </c>
      <c r="G1244" s="259" t="s">
        <v>565</v>
      </c>
      <c r="H1244" s="259" t="s">
        <v>565</v>
      </c>
      <c r="I1244" s="259" t="s">
        <v>565</v>
      </c>
      <c r="J1244" s="259" t="s">
        <v>565</v>
      </c>
      <c r="K1244" s="259" t="s">
        <v>565</v>
      </c>
      <c r="L1244" s="259" t="s">
        <v>565</v>
      </c>
      <c r="M1244" s="259" t="s">
        <v>565</v>
      </c>
      <c r="N1244" s="259" t="s">
        <v>565</v>
      </c>
      <c r="O1244" s="259" t="s">
        <v>565</v>
      </c>
      <c r="P1244" s="259" t="s">
        <v>565</v>
      </c>
      <c r="Q1244" s="259" t="s">
        <v>565</v>
      </c>
      <c r="R1244" s="259" t="s">
        <v>565</v>
      </c>
      <c r="S1244" s="259" t="s">
        <v>565</v>
      </c>
      <c r="T1244" s="259" t="s">
        <v>565</v>
      </c>
      <c r="U1244" s="259" t="s">
        <v>565</v>
      </c>
      <c r="V1244" s="260" t="s">
        <v>565</v>
      </c>
      <c r="W1244" s="260" t="s">
        <v>565</v>
      </c>
      <c r="X1244" s="259" t="s">
        <v>565</v>
      </c>
      <c r="Y1244" s="259" t="s">
        <v>565</v>
      </c>
      <c r="Z1244" s="259" t="s">
        <v>565</v>
      </c>
      <c r="AA1244" s="259" t="s">
        <v>565</v>
      </c>
      <c r="AB1244" s="259" t="s">
        <v>565</v>
      </c>
      <c r="AC1244" s="259" t="s">
        <v>565</v>
      </c>
      <c r="AD1244" s="259" t="s">
        <v>565</v>
      </c>
      <c r="AE1244" s="259" t="s">
        <v>565</v>
      </c>
      <c r="AF1244" s="259" t="s">
        <v>565</v>
      </c>
      <c r="AG1244" s="259" t="s">
        <v>565</v>
      </c>
      <c r="AH1244" s="259" t="s">
        <v>565</v>
      </c>
      <c r="AI1244" s="259" t="s">
        <v>565</v>
      </c>
      <c r="AJ1244" s="259" t="s">
        <v>565</v>
      </c>
      <c r="AK1244" s="259" t="s">
        <v>565</v>
      </c>
      <c r="AL1244" s="259" t="s">
        <v>565</v>
      </c>
      <c r="AM1244" s="259" t="s">
        <v>565</v>
      </c>
      <c r="AN1244" s="259" t="s">
        <v>565</v>
      </c>
      <c r="AO1244" s="259" t="s">
        <v>565</v>
      </c>
      <c r="AP1244" s="259" t="s">
        <v>565</v>
      </c>
      <c r="AQ1244" s="259" t="s">
        <v>565</v>
      </c>
      <c r="AR1244" s="259" t="s">
        <v>565</v>
      </c>
      <c r="AS1244" s="259" t="s">
        <v>565</v>
      </c>
      <c r="AT1244" s="259" t="s">
        <v>565</v>
      </c>
      <c r="AU1244" s="259" t="s">
        <v>565</v>
      </c>
      <c r="AV1244" s="259" t="s">
        <v>565</v>
      </c>
      <c r="AW1244" s="259" t="s">
        <v>565</v>
      </c>
      <c r="AX1244" s="259" t="s">
        <v>565</v>
      </c>
      <c r="AY1244" s="259" t="s">
        <v>565</v>
      </c>
      <c r="AZ1244" s="259" t="s">
        <v>565</v>
      </c>
      <c r="BA1244" s="259" t="s">
        <v>565</v>
      </c>
    </row>
    <row r="1245" spans="4:53">
      <c r="D1245" s="259" t="s">
        <v>565</v>
      </c>
      <c r="E1245" s="259" t="s">
        <v>565</v>
      </c>
      <c r="F1245" s="259" t="s">
        <v>565</v>
      </c>
      <c r="G1245" s="259" t="s">
        <v>565</v>
      </c>
      <c r="H1245" s="259" t="s">
        <v>565</v>
      </c>
      <c r="I1245" s="259" t="s">
        <v>565</v>
      </c>
      <c r="J1245" s="259" t="s">
        <v>565</v>
      </c>
      <c r="K1245" s="259" t="s">
        <v>565</v>
      </c>
      <c r="L1245" s="259" t="s">
        <v>565</v>
      </c>
      <c r="M1245" s="259" t="s">
        <v>565</v>
      </c>
      <c r="N1245" s="259" t="s">
        <v>565</v>
      </c>
      <c r="O1245" s="259" t="s">
        <v>565</v>
      </c>
      <c r="P1245" s="259" t="s">
        <v>565</v>
      </c>
      <c r="Q1245" s="259" t="s">
        <v>565</v>
      </c>
      <c r="R1245" s="259" t="s">
        <v>565</v>
      </c>
      <c r="S1245" s="259" t="s">
        <v>565</v>
      </c>
      <c r="T1245" s="259" t="s">
        <v>565</v>
      </c>
      <c r="U1245" s="259" t="s">
        <v>565</v>
      </c>
      <c r="V1245" s="260" t="s">
        <v>565</v>
      </c>
      <c r="W1245" s="260" t="s">
        <v>565</v>
      </c>
      <c r="X1245" s="259" t="s">
        <v>565</v>
      </c>
      <c r="Y1245" s="259" t="s">
        <v>565</v>
      </c>
      <c r="Z1245" s="259" t="s">
        <v>565</v>
      </c>
      <c r="AA1245" s="259" t="s">
        <v>565</v>
      </c>
      <c r="AB1245" s="259" t="s">
        <v>565</v>
      </c>
      <c r="AC1245" s="259" t="s">
        <v>565</v>
      </c>
      <c r="AD1245" s="259" t="s">
        <v>565</v>
      </c>
      <c r="AE1245" s="259" t="s">
        <v>565</v>
      </c>
      <c r="AF1245" s="259" t="s">
        <v>565</v>
      </c>
      <c r="AG1245" s="259" t="s">
        <v>565</v>
      </c>
      <c r="AH1245" s="259" t="s">
        <v>565</v>
      </c>
      <c r="AI1245" s="259" t="s">
        <v>565</v>
      </c>
      <c r="AJ1245" s="259" t="s">
        <v>565</v>
      </c>
      <c r="AK1245" s="259" t="s">
        <v>565</v>
      </c>
      <c r="AL1245" s="259" t="s">
        <v>565</v>
      </c>
      <c r="AM1245" s="259" t="s">
        <v>565</v>
      </c>
      <c r="AN1245" s="259" t="s">
        <v>565</v>
      </c>
      <c r="AO1245" s="259" t="s">
        <v>565</v>
      </c>
      <c r="AP1245" s="259" t="s">
        <v>565</v>
      </c>
      <c r="AQ1245" s="259" t="s">
        <v>565</v>
      </c>
      <c r="AR1245" s="259" t="s">
        <v>565</v>
      </c>
      <c r="AS1245" s="259" t="s">
        <v>565</v>
      </c>
      <c r="AT1245" s="259" t="s">
        <v>565</v>
      </c>
      <c r="AU1245" s="259" t="s">
        <v>565</v>
      </c>
      <c r="AV1245" s="259" t="s">
        <v>565</v>
      </c>
      <c r="AW1245" s="259" t="s">
        <v>565</v>
      </c>
      <c r="AX1245" s="259" t="s">
        <v>565</v>
      </c>
      <c r="AY1245" s="259" t="s">
        <v>565</v>
      </c>
      <c r="AZ1245" s="259" t="s">
        <v>565</v>
      </c>
      <c r="BA1245" s="259" t="s">
        <v>565</v>
      </c>
    </row>
    <row r="1246" spans="4:53">
      <c r="D1246" s="259" t="s">
        <v>565</v>
      </c>
      <c r="E1246" s="259" t="s">
        <v>565</v>
      </c>
      <c r="F1246" s="259" t="s">
        <v>565</v>
      </c>
      <c r="G1246" s="259" t="s">
        <v>565</v>
      </c>
      <c r="H1246" s="259" t="s">
        <v>565</v>
      </c>
      <c r="I1246" s="259" t="s">
        <v>565</v>
      </c>
      <c r="J1246" s="259" t="s">
        <v>565</v>
      </c>
      <c r="K1246" s="259" t="s">
        <v>565</v>
      </c>
      <c r="L1246" s="259" t="s">
        <v>565</v>
      </c>
      <c r="M1246" s="259" t="s">
        <v>565</v>
      </c>
      <c r="N1246" s="259" t="s">
        <v>565</v>
      </c>
      <c r="O1246" s="259" t="s">
        <v>565</v>
      </c>
      <c r="P1246" s="259" t="s">
        <v>565</v>
      </c>
      <c r="Q1246" s="259" t="s">
        <v>565</v>
      </c>
      <c r="R1246" s="259" t="s">
        <v>565</v>
      </c>
      <c r="S1246" s="259" t="s">
        <v>565</v>
      </c>
      <c r="T1246" s="259" t="s">
        <v>565</v>
      </c>
      <c r="U1246" s="259" t="s">
        <v>565</v>
      </c>
      <c r="V1246" s="260" t="s">
        <v>565</v>
      </c>
      <c r="W1246" s="260" t="s">
        <v>565</v>
      </c>
      <c r="X1246" s="259" t="s">
        <v>565</v>
      </c>
      <c r="Y1246" s="259" t="s">
        <v>565</v>
      </c>
      <c r="Z1246" s="259" t="s">
        <v>565</v>
      </c>
      <c r="AA1246" s="259" t="s">
        <v>565</v>
      </c>
      <c r="AB1246" s="259" t="s">
        <v>565</v>
      </c>
      <c r="AC1246" s="259" t="s">
        <v>565</v>
      </c>
      <c r="AD1246" s="259" t="s">
        <v>565</v>
      </c>
      <c r="AE1246" s="259" t="s">
        <v>565</v>
      </c>
      <c r="AF1246" s="259" t="s">
        <v>565</v>
      </c>
      <c r="AG1246" s="259" t="s">
        <v>565</v>
      </c>
      <c r="AH1246" s="259" t="s">
        <v>565</v>
      </c>
      <c r="AI1246" s="259" t="s">
        <v>565</v>
      </c>
      <c r="AJ1246" s="259" t="s">
        <v>565</v>
      </c>
      <c r="AK1246" s="259" t="s">
        <v>565</v>
      </c>
      <c r="AL1246" s="259" t="s">
        <v>565</v>
      </c>
      <c r="AM1246" s="259" t="s">
        <v>565</v>
      </c>
      <c r="AN1246" s="259" t="s">
        <v>565</v>
      </c>
      <c r="AO1246" s="259" t="s">
        <v>565</v>
      </c>
      <c r="AP1246" s="259" t="s">
        <v>565</v>
      </c>
      <c r="AQ1246" s="259" t="s">
        <v>565</v>
      </c>
      <c r="AR1246" s="259" t="s">
        <v>565</v>
      </c>
      <c r="AS1246" s="259" t="s">
        <v>565</v>
      </c>
      <c r="AT1246" s="259" t="s">
        <v>565</v>
      </c>
      <c r="AU1246" s="259" t="s">
        <v>565</v>
      </c>
      <c r="AV1246" s="259" t="s">
        <v>565</v>
      </c>
      <c r="AW1246" s="259" t="s">
        <v>565</v>
      </c>
      <c r="AX1246" s="259" t="s">
        <v>565</v>
      </c>
      <c r="AY1246" s="259" t="s">
        <v>565</v>
      </c>
      <c r="AZ1246" s="259" t="s">
        <v>565</v>
      </c>
      <c r="BA1246" s="259" t="s">
        <v>565</v>
      </c>
    </row>
    <row r="1247" spans="4:53">
      <c r="D1247" s="259" t="s">
        <v>565</v>
      </c>
      <c r="E1247" s="259" t="s">
        <v>565</v>
      </c>
      <c r="F1247" s="259" t="s">
        <v>565</v>
      </c>
      <c r="G1247" s="259" t="s">
        <v>565</v>
      </c>
      <c r="H1247" s="259" t="s">
        <v>565</v>
      </c>
      <c r="I1247" s="259" t="s">
        <v>565</v>
      </c>
      <c r="J1247" s="259" t="s">
        <v>565</v>
      </c>
      <c r="K1247" s="259" t="s">
        <v>565</v>
      </c>
      <c r="L1247" s="259" t="s">
        <v>565</v>
      </c>
      <c r="M1247" s="259" t="s">
        <v>565</v>
      </c>
      <c r="N1247" s="259" t="s">
        <v>565</v>
      </c>
      <c r="O1247" s="259" t="s">
        <v>565</v>
      </c>
      <c r="P1247" s="259" t="s">
        <v>565</v>
      </c>
      <c r="Q1247" s="259" t="s">
        <v>565</v>
      </c>
      <c r="R1247" s="259" t="s">
        <v>565</v>
      </c>
      <c r="S1247" s="259" t="s">
        <v>565</v>
      </c>
      <c r="T1247" s="259" t="s">
        <v>565</v>
      </c>
      <c r="U1247" s="259" t="s">
        <v>565</v>
      </c>
      <c r="V1247" s="260" t="s">
        <v>565</v>
      </c>
      <c r="W1247" s="260" t="s">
        <v>565</v>
      </c>
      <c r="X1247" s="259" t="s">
        <v>565</v>
      </c>
      <c r="Y1247" s="259" t="s">
        <v>565</v>
      </c>
      <c r="Z1247" s="259" t="s">
        <v>565</v>
      </c>
      <c r="AA1247" s="259" t="s">
        <v>565</v>
      </c>
      <c r="AB1247" s="259" t="s">
        <v>565</v>
      </c>
      <c r="AC1247" s="259" t="s">
        <v>565</v>
      </c>
      <c r="AD1247" s="259" t="s">
        <v>565</v>
      </c>
      <c r="AE1247" s="259" t="s">
        <v>565</v>
      </c>
      <c r="AF1247" s="259" t="s">
        <v>565</v>
      </c>
      <c r="AG1247" s="259" t="s">
        <v>565</v>
      </c>
      <c r="AH1247" s="259" t="s">
        <v>565</v>
      </c>
      <c r="AI1247" s="259" t="s">
        <v>565</v>
      </c>
      <c r="AJ1247" s="259" t="s">
        <v>565</v>
      </c>
      <c r="AK1247" s="259" t="s">
        <v>565</v>
      </c>
      <c r="AL1247" s="259" t="s">
        <v>565</v>
      </c>
      <c r="AM1247" s="259" t="s">
        <v>565</v>
      </c>
      <c r="AN1247" s="259" t="s">
        <v>565</v>
      </c>
      <c r="AO1247" s="259" t="s">
        <v>565</v>
      </c>
      <c r="AP1247" s="259" t="s">
        <v>565</v>
      </c>
      <c r="AQ1247" s="259" t="s">
        <v>565</v>
      </c>
      <c r="AR1247" s="259" t="s">
        <v>565</v>
      </c>
      <c r="AS1247" s="259" t="s">
        <v>565</v>
      </c>
      <c r="AT1247" s="259" t="s">
        <v>565</v>
      </c>
      <c r="AU1247" s="259" t="s">
        <v>565</v>
      </c>
      <c r="AV1247" s="259" t="s">
        <v>565</v>
      </c>
      <c r="AW1247" s="259" t="s">
        <v>565</v>
      </c>
      <c r="AX1247" s="259" t="s">
        <v>565</v>
      </c>
      <c r="AY1247" s="259" t="s">
        <v>565</v>
      </c>
      <c r="AZ1247" s="259" t="s">
        <v>565</v>
      </c>
      <c r="BA1247" s="259" t="s">
        <v>565</v>
      </c>
    </row>
    <row r="1248" spans="4:53">
      <c r="D1248" s="259" t="s">
        <v>565</v>
      </c>
      <c r="E1248" s="259" t="s">
        <v>565</v>
      </c>
      <c r="F1248" s="259" t="s">
        <v>565</v>
      </c>
      <c r="G1248" s="259" t="s">
        <v>565</v>
      </c>
      <c r="H1248" s="259" t="s">
        <v>565</v>
      </c>
      <c r="I1248" s="259" t="s">
        <v>565</v>
      </c>
      <c r="J1248" s="259" t="s">
        <v>565</v>
      </c>
      <c r="K1248" s="259" t="s">
        <v>565</v>
      </c>
      <c r="L1248" s="259" t="s">
        <v>565</v>
      </c>
      <c r="M1248" s="259" t="s">
        <v>565</v>
      </c>
      <c r="N1248" s="259" t="s">
        <v>565</v>
      </c>
      <c r="O1248" s="259" t="s">
        <v>565</v>
      </c>
      <c r="P1248" s="259" t="s">
        <v>565</v>
      </c>
      <c r="Q1248" s="259" t="s">
        <v>565</v>
      </c>
      <c r="R1248" s="259" t="s">
        <v>565</v>
      </c>
      <c r="S1248" s="259" t="s">
        <v>565</v>
      </c>
      <c r="T1248" s="259" t="s">
        <v>565</v>
      </c>
      <c r="U1248" s="259" t="s">
        <v>565</v>
      </c>
      <c r="V1248" s="260" t="s">
        <v>565</v>
      </c>
      <c r="W1248" s="260" t="s">
        <v>565</v>
      </c>
      <c r="X1248" s="259" t="s">
        <v>565</v>
      </c>
      <c r="Y1248" s="259" t="s">
        <v>565</v>
      </c>
      <c r="Z1248" s="259" t="s">
        <v>565</v>
      </c>
      <c r="AA1248" s="259" t="s">
        <v>565</v>
      </c>
      <c r="AB1248" s="259" t="s">
        <v>565</v>
      </c>
      <c r="AC1248" s="259" t="s">
        <v>565</v>
      </c>
      <c r="AD1248" s="259" t="s">
        <v>565</v>
      </c>
      <c r="AE1248" s="259" t="s">
        <v>565</v>
      </c>
      <c r="AF1248" s="259" t="s">
        <v>565</v>
      </c>
      <c r="AG1248" s="259" t="s">
        <v>565</v>
      </c>
      <c r="AH1248" s="259" t="s">
        <v>565</v>
      </c>
      <c r="AI1248" s="259" t="s">
        <v>565</v>
      </c>
      <c r="AJ1248" s="259" t="s">
        <v>565</v>
      </c>
      <c r="AK1248" s="259" t="s">
        <v>565</v>
      </c>
      <c r="AL1248" s="259" t="s">
        <v>565</v>
      </c>
      <c r="AM1248" s="259" t="s">
        <v>565</v>
      </c>
      <c r="AN1248" s="259" t="s">
        <v>565</v>
      </c>
      <c r="AO1248" s="259" t="s">
        <v>565</v>
      </c>
      <c r="AP1248" s="259" t="s">
        <v>565</v>
      </c>
      <c r="AQ1248" s="259" t="s">
        <v>565</v>
      </c>
      <c r="AR1248" s="259" t="s">
        <v>565</v>
      </c>
      <c r="AS1248" s="259" t="s">
        <v>565</v>
      </c>
      <c r="AT1248" s="259" t="s">
        <v>565</v>
      </c>
      <c r="AU1248" s="259" t="s">
        <v>565</v>
      </c>
      <c r="AV1248" s="259" t="s">
        <v>565</v>
      </c>
      <c r="AW1248" s="259" t="s">
        <v>565</v>
      </c>
      <c r="AX1248" s="259" t="s">
        <v>565</v>
      </c>
      <c r="AY1248" s="259" t="s">
        <v>565</v>
      </c>
      <c r="AZ1248" s="259" t="s">
        <v>565</v>
      </c>
      <c r="BA1248" s="259" t="s">
        <v>565</v>
      </c>
    </row>
    <row r="1249" spans="4:53">
      <c r="D1249" s="259" t="s">
        <v>565</v>
      </c>
      <c r="E1249" s="259" t="s">
        <v>565</v>
      </c>
      <c r="F1249" s="259" t="s">
        <v>565</v>
      </c>
      <c r="G1249" s="259" t="s">
        <v>565</v>
      </c>
      <c r="H1249" s="259" t="s">
        <v>565</v>
      </c>
      <c r="I1249" s="259" t="s">
        <v>565</v>
      </c>
      <c r="J1249" s="259" t="s">
        <v>565</v>
      </c>
      <c r="K1249" s="259" t="s">
        <v>565</v>
      </c>
      <c r="L1249" s="259" t="s">
        <v>565</v>
      </c>
      <c r="M1249" s="259" t="s">
        <v>565</v>
      </c>
      <c r="N1249" s="259" t="s">
        <v>565</v>
      </c>
      <c r="O1249" s="259" t="s">
        <v>565</v>
      </c>
      <c r="P1249" s="259" t="s">
        <v>565</v>
      </c>
      <c r="Q1249" s="259" t="s">
        <v>565</v>
      </c>
      <c r="R1249" s="259" t="s">
        <v>565</v>
      </c>
      <c r="S1249" s="259" t="s">
        <v>565</v>
      </c>
      <c r="T1249" s="259" t="s">
        <v>565</v>
      </c>
      <c r="U1249" s="259" t="s">
        <v>565</v>
      </c>
      <c r="V1249" s="260" t="s">
        <v>565</v>
      </c>
      <c r="W1249" s="260" t="s">
        <v>565</v>
      </c>
      <c r="X1249" s="259" t="s">
        <v>565</v>
      </c>
      <c r="Y1249" s="259" t="s">
        <v>565</v>
      </c>
      <c r="Z1249" s="259" t="s">
        <v>565</v>
      </c>
      <c r="AA1249" s="259" t="s">
        <v>565</v>
      </c>
      <c r="AB1249" s="259" t="s">
        <v>565</v>
      </c>
      <c r="AC1249" s="259" t="s">
        <v>565</v>
      </c>
      <c r="AD1249" s="259" t="s">
        <v>565</v>
      </c>
      <c r="AE1249" s="259" t="s">
        <v>565</v>
      </c>
      <c r="AF1249" s="259" t="s">
        <v>565</v>
      </c>
      <c r="AG1249" s="259" t="s">
        <v>565</v>
      </c>
      <c r="AH1249" s="259" t="s">
        <v>565</v>
      </c>
      <c r="AI1249" s="259" t="s">
        <v>565</v>
      </c>
      <c r="AJ1249" s="259" t="s">
        <v>565</v>
      </c>
      <c r="AK1249" s="259" t="s">
        <v>565</v>
      </c>
      <c r="AL1249" s="259" t="s">
        <v>565</v>
      </c>
      <c r="AM1249" s="259" t="s">
        <v>565</v>
      </c>
      <c r="AN1249" s="259" t="s">
        <v>565</v>
      </c>
      <c r="AO1249" s="259" t="s">
        <v>565</v>
      </c>
      <c r="AP1249" s="259" t="s">
        <v>565</v>
      </c>
      <c r="AQ1249" s="259" t="s">
        <v>565</v>
      </c>
      <c r="AR1249" s="259" t="s">
        <v>565</v>
      </c>
      <c r="AS1249" s="259" t="s">
        <v>565</v>
      </c>
      <c r="AT1249" s="259" t="s">
        <v>565</v>
      </c>
      <c r="AU1249" s="259" t="s">
        <v>565</v>
      </c>
      <c r="AV1249" s="259" t="s">
        <v>565</v>
      </c>
      <c r="AW1249" s="259" t="s">
        <v>565</v>
      </c>
      <c r="AX1249" s="259" t="s">
        <v>565</v>
      </c>
      <c r="AY1249" s="259" t="s">
        <v>565</v>
      </c>
      <c r="AZ1249" s="259" t="s">
        <v>565</v>
      </c>
      <c r="BA1249" s="259" t="s">
        <v>565</v>
      </c>
    </row>
    <row r="1250" spans="4:53">
      <c r="D1250" s="259" t="s">
        <v>565</v>
      </c>
      <c r="E1250" s="259" t="s">
        <v>565</v>
      </c>
      <c r="F1250" s="259" t="s">
        <v>565</v>
      </c>
      <c r="G1250" s="259" t="s">
        <v>565</v>
      </c>
      <c r="H1250" s="259" t="s">
        <v>565</v>
      </c>
      <c r="I1250" s="259" t="s">
        <v>565</v>
      </c>
      <c r="J1250" s="259" t="s">
        <v>565</v>
      </c>
      <c r="K1250" s="259" t="s">
        <v>565</v>
      </c>
      <c r="L1250" s="259" t="s">
        <v>565</v>
      </c>
      <c r="M1250" s="259" t="s">
        <v>565</v>
      </c>
      <c r="N1250" s="259" t="s">
        <v>565</v>
      </c>
      <c r="O1250" s="259" t="s">
        <v>565</v>
      </c>
      <c r="P1250" s="259" t="s">
        <v>565</v>
      </c>
      <c r="Q1250" s="259" t="s">
        <v>565</v>
      </c>
      <c r="R1250" s="259" t="s">
        <v>565</v>
      </c>
      <c r="S1250" s="259" t="s">
        <v>565</v>
      </c>
      <c r="T1250" s="259" t="s">
        <v>565</v>
      </c>
      <c r="U1250" s="259" t="s">
        <v>565</v>
      </c>
      <c r="V1250" s="260" t="s">
        <v>565</v>
      </c>
      <c r="W1250" s="260" t="s">
        <v>565</v>
      </c>
      <c r="X1250" s="259" t="s">
        <v>565</v>
      </c>
      <c r="Y1250" s="259" t="s">
        <v>565</v>
      </c>
      <c r="Z1250" s="259" t="s">
        <v>565</v>
      </c>
      <c r="AA1250" s="259" t="s">
        <v>565</v>
      </c>
      <c r="AB1250" s="259" t="s">
        <v>565</v>
      </c>
      <c r="AC1250" s="259" t="s">
        <v>565</v>
      </c>
      <c r="AD1250" s="259" t="s">
        <v>565</v>
      </c>
      <c r="AE1250" s="259" t="s">
        <v>565</v>
      </c>
      <c r="AF1250" s="259" t="s">
        <v>565</v>
      </c>
      <c r="AG1250" s="259" t="s">
        <v>565</v>
      </c>
      <c r="AH1250" s="259" t="s">
        <v>565</v>
      </c>
      <c r="AI1250" s="259" t="s">
        <v>565</v>
      </c>
      <c r="AJ1250" s="259" t="s">
        <v>565</v>
      </c>
      <c r="AK1250" s="259" t="s">
        <v>565</v>
      </c>
      <c r="AL1250" s="259" t="s">
        <v>565</v>
      </c>
      <c r="AM1250" s="259" t="s">
        <v>565</v>
      </c>
      <c r="AN1250" s="259" t="s">
        <v>565</v>
      </c>
      <c r="AO1250" s="259" t="s">
        <v>565</v>
      </c>
      <c r="AP1250" s="259" t="s">
        <v>565</v>
      </c>
      <c r="AQ1250" s="259" t="s">
        <v>565</v>
      </c>
      <c r="AR1250" s="259" t="s">
        <v>565</v>
      </c>
      <c r="AS1250" s="259" t="s">
        <v>565</v>
      </c>
      <c r="AT1250" s="259" t="s">
        <v>565</v>
      </c>
      <c r="AU1250" s="259" t="s">
        <v>565</v>
      </c>
      <c r="AV1250" s="259" t="s">
        <v>565</v>
      </c>
      <c r="AW1250" s="259" t="s">
        <v>565</v>
      </c>
      <c r="AX1250" s="259" t="s">
        <v>565</v>
      </c>
      <c r="AY1250" s="259" t="s">
        <v>565</v>
      </c>
      <c r="AZ1250" s="259" t="s">
        <v>565</v>
      </c>
      <c r="BA1250" s="259" t="s">
        <v>565</v>
      </c>
    </row>
    <row r="1251" spans="4:53">
      <c r="D1251" s="259" t="s">
        <v>565</v>
      </c>
      <c r="E1251" s="259" t="s">
        <v>565</v>
      </c>
      <c r="F1251" s="259" t="s">
        <v>565</v>
      </c>
      <c r="G1251" s="259" t="s">
        <v>565</v>
      </c>
      <c r="H1251" s="259" t="s">
        <v>565</v>
      </c>
      <c r="I1251" s="259" t="s">
        <v>565</v>
      </c>
      <c r="J1251" s="259" t="s">
        <v>565</v>
      </c>
      <c r="K1251" s="259" t="s">
        <v>565</v>
      </c>
      <c r="L1251" s="259" t="s">
        <v>565</v>
      </c>
      <c r="M1251" s="259" t="s">
        <v>565</v>
      </c>
      <c r="N1251" s="259" t="s">
        <v>565</v>
      </c>
      <c r="O1251" s="259" t="s">
        <v>565</v>
      </c>
      <c r="P1251" s="259" t="s">
        <v>565</v>
      </c>
      <c r="Q1251" s="259" t="s">
        <v>565</v>
      </c>
      <c r="R1251" s="259" t="s">
        <v>565</v>
      </c>
      <c r="S1251" s="259" t="s">
        <v>565</v>
      </c>
      <c r="T1251" s="259" t="s">
        <v>565</v>
      </c>
      <c r="U1251" s="259" t="s">
        <v>565</v>
      </c>
      <c r="V1251" s="260" t="s">
        <v>565</v>
      </c>
      <c r="W1251" s="260" t="s">
        <v>565</v>
      </c>
      <c r="X1251" s="259" t="s">
        <v>565</v>
      </c>
      <c r="Y1251" s="259" t="s">
        <v>565</v>
      </c>
      <c r="Z1251" s="259" t="s">
        <v>565</v>
      </c>
      <c r="AA1251" s="259" t="s">
        <v>565</v>
      </c>
      <c r="AB1251" s="259" t="s">
        <v>565</v>
      </c>
      <c r="AC1251" s="259" t="s">
        <v>565</v>
      </c>
      <c r="AD1251" s="259" t="s">
        <v>565</v>
      </c>
      <c r="AE1251" s="259" t="s">
        <v>565</v>
      </c>
      <c r="AF1251" s="259" t="s">
        <v>565</v>
      </c>
      <c r="AG1251" s="259" t="s">
        <v>565</v>
      </c>
      <c r="AH1251" s="259" t="s">
        <v>565</v>
      </c>
      <c r="AI1251" s="259" t="s">
        <v>565</v>
      </c>
      <c r="AJ1251" s="259" t="s">
        <v>565</v>
      </c>
      <c r="AK1251" s="259" t="s">
        <v>565</v>
      </c>
      <c r="AL1251" s="259" t="s">
        <v>565</v>
      </c>
      <c r="AM1251" s="259" t="s">
        <v>565</v>
      </c>
      <c r="AN1251" s="259" t="s">
        <v>565</v>
      </c>
      <c r="AO1251" s="259" t="s">
        <v>565</v>
      </c>
      <c r="AP1251" s="259" t="s">
        <v>565</v>
      </c>
      <c r="AQ1251" s="259" t="s">
        <v>565</v>
      </c>
      <c r="AR1251" s="259" t="s">
        <v>565</v>
      </c>
      <c r="AS1251" s="259" t="s">
        <v>565</v>
      </c>
      <c r="AT1251" s="259" t="s">
        <v>565</v>
      </c>
      <c r="AU1251" s="259" t="s">
        <v>565</v>
      </c>
      <c r="AV1251" s="259" t="s">
        <v>565</v>
      </c>
      <c r="AW1251" s="259" t="s">
        <v>565</v>
      </c>
      <c r="AX1251" s="259" t="s">
        <v>565</v>
      </c>
      <c r="AY1251" s="259" t="s">
        <v>565</v>
      </c>
      <c r="AZ1251" s="259" t="s">
        <v>565</v>
      </c>
      <c r="BA1251" s="259" t="s">
        <v>565</v>
      </c>
    </row>
    <row r="1252" spans="4:53">
      <c r="D1252" s="259" t="s">
        <v>565</v>
      </c>
      <c r="E1252" s="259" t="s">
        <v>565</v>
      </c>
      <c r="F1252" s="259" t="s">
        <v>565</v>
      </c>
      <c r="G1252" s="259" t="s">
        <v>565</v>
      </c>
      <c r="H1252" s="259" t="s">
        <v>565</v>
      </c>
      <c r="I1252" s="259" t="s">
        <v>565</v>
      </c>
      <c r="J1252" s="259" t="s">
        <v>565</v>
      </c>
      <c r="K1252" s="259" t="s">
        <v>565</v>
      </c>
      <c r="L1252" s="259" t="s">
        <v>565</v>
      </c>
      <c r="M1252" s="259" t="s">
        <v>565</v>
      </c>
      <c r="N1252" s="259" t="s">
        <v>565</v>
      </c>
      <c r="O1252" s="259" t="s">
        <v>565</v>
      </c>
      <c r="P1252" s="259" t="s">
        <v>565</v>
      </c>
      <c r="Q1252" s="259" t="s">
        <v>565</v>
      </c>
      <c r="R1252" s="259" t="s">
        <v>565</v>
      </c>
      <c r="S1252" s="259" t="s">
        <v>565</v>
      </c>
      <c r="T1252" s="259" t="s">
        <v>565</v>
      </c>
      <c r="U1252" s="259" t="s">
        <v>565</v>
      </c>
      <c r="V1252" s="260" t="s">
        <v>565</v>
      </c>
      <c r="W1252" s="260" t="s">
        <v>565</v>
      </c>
      <c r="X1252" s="259" t="s">
        <v>565</v>
      </c>
      <c r="Y1252" s="259" t="s">
        <v>565</v>
      </c>
      <c r="Z1252" s="259" t="s">
        <v>565</v>
      </c>
      <c r="AA1252" s="259" t="s">
        <v>565</v>
      </c>
      <c r="AB1252" s="259" t="s">
        <v>565</v>
      </c>
      <c r="AC1252" s="259" t="s">
        <v>565</v>
      </c>
      <c r="AD1252" s="259" t="s">
        <v>565</v>
      </c>
      <c r="AE1252" s="259" t="s">
        <v>565</v>
      </c>
      <c r="AF1252" s="259" t="s">
        <v>565</v>
      </c>
      <c r="AG1252" s="259" t="s">
        <v>565</v>
      </c>
      <c r="AH1252" s="259" t="s">
        <v>565</v>
      </c>
      <c r="AI1252" s="259" t="s">
        <v>565</v>
      </c>
      <c r="AJ1252" s="259" t="s">
        <v>565</v>
      </c>
      <c r="AK1252" s="259" t="s">
        <v>565</v>
      </c>
      <c r="AL1252" s="259" t="s">
        <v>565</v>
      </c>
      <c r="AM1252" s="259" t="s">
        <v>565</v>
      </c>
      <c r="AN1252" s="259" t="s">
        <v>565</v>
      </c>
      <c r="AO1252" s="259" t="s">
        <v>565</v>
      </c>
      <c r="AP1252" s="259" t="s">
        <v>565</v>
      </c>
      <c r="AQ1252" s="259" t="s">
        <v>565</v>
      </c>
      <c r="AR1252" s="259" t="s">
        <v>565</v>
      </c>
      <c r="AS1252" s="259" t="s">
        <v>565</v>
      </c>
      <c r="AT1252" s="259" t="s">
        <v>565</v>
      </c>
      <c r="AU1252" s="259" t="s">
        <v>565</v>
      </c>
      <c r="AV1252" s="259" t="s">
        <v>565</v>
      </c>
      <c r="AW1252" s="259" t="s">
        <v>565</v>
      </c>
      <c r="AX1252" s="259" t="s">
        <v>565</v>
      </c>
      <c r="AY1252" s="259" t="s">
        <v>565</v>
      </c>
      <c r="AZ1252" s="259" t="s">
        <v>565</v>
      </c>
      <c r="BA1252" s="259" t="s">
        <v>565</v>
      </c>
    </row>
    <row r="1253" spans="4:53">
      <c r="D1253" s="259" t="s">
        <v>565</v>
      </c>
      <c r="E1253" s="259" t="s">
        <v>565</v>
      </c>
      <c r="F1253" s="259" t="s">
        <v>565</v>
      </c>
      <c r="G1253" s="259" t="s">
        <v>565</v>
      </c>
      <c r="H1253" s="259" t="s">
        <v>565</v>
      </c>
      <c r="I1253" s="259" t="s">
        <v>565</v>
      </c>
      <c r="J1253" s="259" t="s">
        <v>565</v>
      </c>
      <c r="K1253" s="259" t="s">
        <v>565</v>
      </c>
      <c r="L1253" s="259" t="s">
        <v>565</v>
      </c>
      <c r="M1253" s="259" t="s">
        <v>565</v>
      </c>
      <c r="N1253" s="259" t="s">
        <v>565</v>
      </c>
      <c r="O1253" s="259" t="s">
        <v>565</v>
      </c>
      <c r="P1253" s="259" t="s">
        <v>565</v>
      </c>
      <c r="Q1253" s="259" t="s">
        <v>565</v>
      </c>
      <c r="R1253" s="259" t="s">
        <v>565</v>
      </c>
      <c r="S1253" s="259" t="s">
        <v>565</v>
      </c>
      <c r="T1253" s="259" t="s">
        <v>565</v>
      </c>
      <c r="U1253" s="259" t="s">
        <v>565</v>
      </c>
      <c r="V1253" s="260" t="s">
        <v>565</v>
      </c>
      <c r="W1253" s="260" t="s">
        <v>565</v>
      </c>
      <c r="X1253" s="259" t="s">
        <v>565</v>
      </c>
      <c r="Y1253" s="259" t="s">
        <v>565</v>
      </c>
      <c r="Z1253" s="259" t="s">
        <v>565</v>
      </c>
      <c r="AA1253" s="259" t="s">
        <v>565</v>
      </c>
      <c r="AB1253" s="259" t="s">
        <v>565</v>
      </c>
      <c r="AC1253" s="259" t="s">
        <v>565</v>
      </c>
      <c r="AD1253" s="259" t="s">
        <v>565</v>
      </c>
      <c r="AE1253" s="259" t="s">
        <v>565</v>
      </c>
      <c r="AF1253" s="259" t="s">
        <v>565</v>
      </c>
      <c r="AG1253" s="259" t="s">
        <v>565</v>
      </c>
      <c r="AH1253" s="259" t="s">
        <v>565</v>
      </c>
      <c r="AI1253" s="259" t="s">
        <v>565</v>
      </c>
      <c r="AJ1253" s="259" t="s">
        <v>565</v>
      </c>
      <c r="AK1253" s="259" t="s">
        <v>565</v>
      </c>
      <c r="AL1253" s="259" t="s">
        <v>565</v>
      </c>
      <c r="AM1253" s="259" t="s">
        <v>565</v>
      </c>
      <c r="AN1253" s="259" t="s">
        <v>565</v>
      </c>
      <c r="AO1253" s="259" t="s">
        <v>565</v>
      </c>
      <c r="AP1253" s="259" t="s">
        <v>565</v>
      </c>
      <c r="AQ1253" s="259" t="s">
        <v>565</v>
      </c>
      <c r="AR1253" s="259" t="s">
        <v>565</v>
      </c>
      <c r="AS1253" s="259" t="s">
        <v>565</v>
      </c>
      <c r="AT1253" s="259" t="s">
        <v>565</v>
      </c>
      <c r="AU1253" s="259" t="s">
        <v>565</v>
      </c>
      <c r="AV1253" s="259" t="s">
        <v>565</v>
      </c>
      <c r="AW1253" s="259" t="s">
        <v>565</v>
      </c>
      <c r="AX1253" s="259" t="s">
        <v>565</v>
      </c>
      <c r="AY1253" s="259" t="s">
        <v>565</v>
      </c>
      <c r="AZ1253" s="259" t="s">
        <v>565</v>
      </c>
      <c r="BA1253" s="259" t="s">
        <v>565</v>
      </c>
    </row>
    <row r="1254" spans="4:53">
      <c r="D1254" s="259" t="s">
        <v>565</v>
      </c>
      <c r="E1254" s="259" t="s">
        <v>565</v>
      </c>
      <c r="F1254" s="259" t="s">
        <v>565</v>
      </c>
      <c r="G1254" s="259" t="s">
        <v>565</v>
      </c>
      <c r="H1254" s="259" t="s">
        <v>565</v>
      </c>
      <c r="I1254" s="259" t="s">
        <v>565</v>
      </c>
      <c r="J1254" s="259" t="s">
        <v>565</v>
      </c>
      <c r="K1254" s="259" t="s">
        <v>565</v>
      </c>
      <c r="L1254" s="259" t="s">
        <v>565</v>
      </c>
      <c r="M1254" s="259" t="s">
        <v>565</v>
      </c>
      <c r="N1254" s="259" t="s">
        <v>565</v>
      </c>
      <c r="O1254" s="259" t="s">
        <v>565</v>
      </c>
      <c r="P1254" s="259" t="s">
        <v>565</v>
      </c>
      <c r="Q1254" s="259" t="s">
        <v>565</v>
      </c>
      <c r="R1254" s="259" t="s">
        <v>565</v>
      </c>
      <c r="S1254" s="259" t="s">
        <v>565</v>
      </c>
      <c r="T1254" s="259" t="s">
        <v>565</v>
      </c>
      <c r="U1254" s="259" t="s">
        <v>565</v>
      </c>
      <c r="V1254" s="260" t="s">
        <v>565</v>
      </c>
      <c r="W1254" s="260" t="s">
        <v>565</v>
      </c>
      <c r="X1254" s="259" t="s">
        <v>565</v>
      </c>
      <c r="Y1254" s="259" t="s">
        <v>565</v>
      </c>
      <c r="Z1254" s="259" t="s">
        <v>565</v>
      </c>
      <c r="AA1254" s="259" t="s">
        <v>565</v>
      </c>
      <c r="AB1254" s="259" t="s">
        <v>565</v>
      </c>
      <c r="AC1254" s="259" t="s">
        <v>565</v>
      </c>
      <c r="AD1254" s="259" t="s">
        <v>565</v>
      </c>
      <c r="AE1254" s="259" t="s">
        <v>565</v>
      </c>
      <c r="AF1254" s="259" t="s">
        <v>565</v>
      </c>
      <c r="AG1254" s="259" t="s">
        <v>565</v>
      </c>
      <c r="AH1254" s="259" t="s">
        <v>565</v>
      </c>
      <c r="AI1254" s="259" t="s">
        <v>565</v>
      </c>
      <c r="AJ1254" s="259" t="s">
        <v>565</v>
      </c>
      <c r="AK1254" s="259" t="s">
        <v>565</v>
      </c>
      <c r="AL1254" s="259" t="s">
        <v>565</v>
      </c>
      <c r="AM1254" s="259" t="s">
        <v>565</v>
      </c>
      <c r="AN1254" s="259" t="s">
        <v>565</v>
      </c>
      <c r="AO1254" s="259" t="s">
        <v>565</v>
      </c>
      <c r="AP1254" s="259" t="s">
        <v>565</v>
      </c>
      <c r="AQ1254" s="259" t="s">
        <v>565</v>
      </c>
      <c r="AR1254" s="259" t="s">
        <v>565</v>
      </c>
      <c r="AS1254" s="259" t="s">
        <v>565</v>
      </c>
      <c r="AT1254" s="259" t="s">
        <v>565</v>
      </c>
      <c r="AU1254" s="259" t="s">
        <v>565</v>
      </c>
      <c r="AV1254" s="259" t="s">
        <v>565</v>
      </c>
      <c r="AW1254" s="259" t="s">
        <v>565</v>
      </c>
      <c r="AX1254" s="259" t="s">
        <v>565</v>
      </c>
      <c r="AY1254" s="259" t="s">
        <v>565</v>
      </c>
      <c r="AZ1254" s="259" t="s">
        <v>565</v>
      </c>
      <c r="BA1254" s="259" t="s">
        <v>565</v>
      </c>
    </row>
    <row r="1255" spans="4:53">
      <c r="D1255" s="259" t="s">
        <v>565</v>
      </c>
      <c r="E1255" s="259" t="s">
        <v>565</v>
      </c>
      <c r="F1255" s="259" t="s">
        <v>565</v>
      </c>
      <c r="G1255" s="259" t="s">
        <v>565</v>
      </c>
      <c r="H1255" s="259" t="s">
        <v>565</v>
      </c>
      <c r="I1255" s="259" t="s">
        <v>565</v>
      </c>
      <c r="J1255" s="259" t="s">
        <v>565</v>
      </c>
      <c r="K1255" s="259" t="s">
        <v>565</v>
      </c>
      <c r="L1255" s="259" t="s">
        <v>565</v>
      </c>
      <c r="M1255" s="259" t="s">
        <v>565</v>
      </c>
      <c r="N1255" s="259" t="s">
        <v>565</v>
      </c>
      <c r="O1255" s="259" t="s">
        <v>565</v>
      </c>
      <c r="P1255" s="259" t="s">
        <v>565</v>
      </c>
      <c r="Q1255" s="259" t="s">
        <v>565</v>
      </c>
      <c r="R1255" s="259" t="s">
        <v>565</v>
      </c>
      <c r="S1255" s="259" t="s">
        <v>565</v>
      </c>
      <c r="T1255" s="259" t="s">
        <v>565</v>
      </c>
      <c r="U1255" s="259" t="s">
        <v>565</v>
      </c>
      <c r="V1255" s="260" t="s">
        <v>565</v>
      </c>
      <c r="W1255" s="260" t="s">
        <v>565</v>
      </c>
      <c r="X1255" s="259" t="s">
        <v>565</v>
      </c>
      <c r="Y1255" s="259" t="s">
        <v>565</v>
      </c>
      <c r="Z1255" s="259" t="s">
        <v>565</v>
      </c>
      <c r="AA1255" s="259" t="s">
        <v>565</v>
      </c>
      <c r="AB1255" s="259" t="s">
        <v>565</v>
      </c>
      <c r="AC1255" s="259" t="s">
        <v>565</v>
      </c>
      <c r="AD1255" s="259" t="s">
        <v>565</v>
      </c>
      <c r="AE1255" s="259" t="s">
        <v>565</v>
      </c>
      <c r="AF1255" s="259" t="s">
        <v>565</v>
      </c>
      <c r="AG1255" s="259" t="s">
        <v>565</v>
      </c>
      <c r="AH1255" s="259" t="s">
        <v>565</v>
      </c>
      <c r="AI1255" s="259" t="s">
        <v>565</v>
      </c>
      <c r="AJ1255" s="259" t="s">
        <v>565</v>
      </c>
      <c r="AK1255" s="259" t="s">
        <v>565</v>
      </c>
      <c r="AL1255" s="259" t="s">
        <v>565</v>
      </c>
      <c r="AM1255" s="259" t="s">
        <v>565</v>
      </c>
      <c r="AN1255" s="259" t="s">
        <v>565</v>
      </c>
      <c r="AO1255" s="259" t="s">
        <v>565</v>
      </c>
      <c r="AP1255" s="259" t="s">
        <v>565</v>
      </c>
      <c r="AQ1255" s="259" t="s">
        <v>565</v>
      </c>
      <c r="AR1255" s="259" t="s">
        <v>565</v>
      </c>
      <c r="AS1255" s="259" t="s">
        <v>565</v>
      </c>
      <c r="AT1255" s="259" t="s">
        <v>565</v>
      </c>
      <c r="AU1255" s="259" t="s">
        <v>565</v>
      </c>
      <c r="AV1255" s="259" t="s">
        <v>565</v>
      </c>
      <c r="AW1255" s="259" t="s">
        <v>565</v>
      </c>
      <c r="AX1255" s="259" t="s">
        <v>565</v>
      </c>
      <c r="AY1255" s="259" t="s">
        <v>565</v>
      </c>
      <c r="AZ1255" s="259" t="s">
        <v>565</v>
      </c>
      <c r="BA1255" s="259" t="s">
        <v>565</v>
      </c>
    </row>
    <row r="1256" spans="4:53">
      <c r="D1256" s="259" t="s">
        <v>565</v>
      </c>
      <c r="E1256" s="259" t="s">
        <v>565</v>
      </c>
      <c r="F1256" s="259" t="s">
        <v>565</v>
      </c>
      <c r="G1256" s="259" t="s">
        <v>565</v>
      </c>
      <c r="H1256" s="259" t="s">
        <v>565</v>
      </c>
      <c r="I1256" s="259" t="s">
        <v>565</v>
      </c>
      <c r="J1256" s="259" t="s">
        <v>565</v>
      </c>
      <c r="K1256" s="259" t="s">
        <v>565</v>
      </c>
      <c r="L1256" s="259" t="s">
        <v>565</v>
      </c>
      <c r="M1256" s="259" t="s">
        <v>565</v>
      </c>
      <c r="N1256" s="259" t="s">
        <v>565</v>
      </c>
      <c r="O1256" s="259" t="s">
        <v>565</v>
      </c>
      <c r="P1256" s="259" t="s">
        <v>565</v>
      </c>
      <c r="Q1256" s="259" t="s">
        <v>565</v>
      </c>
      <c r="R1256" s="259" t="s">
        <v>565</v>
      </c>
      <c r="S1256" s="259" t="s">
        <v>565</v>
      </c>
      <c r="T1256" s="259" t="s">
        <v>565</v>
      </c>
      <c r="U1256" s="259" t="s">
        <v>565</v>
      </c>
      <c r="V1256" s="260" t="s">
        <v>565</v>
      </c>
      <c r="W1256" s="260" t="s">
        <v>565</v>
      </c>
      <c r="X1256" s="259" t="s">
        <v>565</v>
      </c>
      <c r="Y1256" s="259" t="s">
        <v>565</v>
      </c>
      <c r="Z1256" s="259" t="s">
        <v>565</v>
      </c>
      <c r="AA1256" s="259" t="s">
        <v>565</v>
      </c>
      <c r="AB1256" s="259" t="s">
        <v>565</v>
      </c>
      <c r="AC1256" s="259" t="s">
        <v>565</v>
      </c>
      <c r="AD1256" s="259" t="s">
        <v>565</v>
      </c>
      <c r="AE1256" s="259" t="s">
        <v>565</v>
      </c>
      <c r="AF1256" s="259" t="s">
        <v>565</v>
      </c>
      <c r="AG1256" s="259" t="s">
        <v>565</v>
      </c>
      <c r="AH1256" s="259" t="s">
        <v>565</v>
      </c>
      <c r="AI1256" s="259" t="s">
        <v>565</v>
      </c>
      <c r="AJ1256" s="259" t="s">
        <v>565</v>
      </c>
      <c r="AK1256" s="259" t="s">
        <v>565</v>
      </c>
      <c r="AL1256" s="259" t="s">
        <v>565</v>
      </c>
      <c r="AM1256" s="259" t="s">
        <v>565</v>
      </c>
      <c r="AN1256" s="259" t="s">
        <v>565</v>
      </c>
      <c r="AO1256" s="259" t="s">
        <v>565</v>
      </c>
      <c r="AP1256" s="259" t="s">
        <v>565</v>
      </c>
      <c r="AQ1256" s="259" t="s">
        <v>565</v>
      </c>
      <c r="AR1256" s="259" t="s">
        <v>565</v>
      </c>
      <c r="AS1256" s="259" t="s">
        <v>565</v>
      </c>
      <c r="AT1256" s="259" t="s">
        <v>565</v>
      </c>
      <c r="AU1256" s="259" t="s">
        <v>565</v>
      </c>
      <c r="AV1256" s="259" t="s">
        <v>565</v>
      </c>
      <c r="AW1256" s="259" t="s">
        <v>565</v>
      </c>
      <c r="AX1256" s="259" t="s">
        <v>565</v>
      </c>
      <c r="AY1256" s="259" t="s">
        <v>565</v>
      </c>
      <c r="AZ1256" s="259" t="s">
        <v>565</v>
      </c>
      <c r="BA1256" s="259" t="s">
        <v>565</v>
      </c>
    </row>
    <row r="1257" spans="4:53">
      <c r="D1257" s="259" t="s">
        <v>565</v>
      </c>
      <c r="E1257" s="259" t="s">
        <v>565</v>
      </c>
      <c r="F1257" s="259" t="s">
        <v>565</v>
      </c>
      <c r="G1257" s="259" t="s">
        <v>565</v>
      </c>
      <c r="H1257" s="259" t="s">
        <v>565</v>
      </c>
      <c r="I1257" s="259" t="s">
        <v>565</v>
      </c>
      <c r="J1257" s="259" t="s">
        <v>565</v>
      </c>
      <c r="K1257" s="259" t="s">
        <v>565</v>
      </c>
      <c r="L1257" s="259" t="s">
        <v>565</v>
      </c>
      <c r="M1257" s="259" t="s">
        <v>565</v>
      </c>
      <c r="N1257" s="259" t="s">
        <v>565</v>
      </c>
      <c r="O1257" s="259" t="s">
        <v>565</v>
      </c>
      <c r="P1257" s="259" t="s">
        <v>565</v>
      </c>
      <c r="Q1257" s="259" t="s">
        <v>565</v>
      </c>
      <c r="R1257" s="259" t="s">
        <v>565</v>
      </c>
      <c r="S1257" s="259" t="s">
        <v>565</v>
      </c>
      <c r="T1257" s="259" t="s">
        <v>565</v>
      </c>
      <c r="U1257" s="259" t="s">
        <v>565</v>
      </c>
      <c r="V1257" s="260" t="s">
        <v>565</v>
      </c>
      <c r="W1257" s="260" t="s">
        <v>565</v>
      </c>
      <c r="X1257" s="259" t="s">
        <v>565</v>
      </c>
      <c r="Y1257" s="259" t="s">
        <v>565</v>
      </c>
      <c r="Z1257" s="259" t="s">
        <v>565</v>
      </c>
      <c r="AA1257" s="259" t="s">
        <v>565</v>
      </c>
      <c r="AB1257" s="259" t="s">
        <v>565</v>
      </c>
      <c r="AC1257" s="259" t="s">
        <v>565</v>
      </c>
      <c r="AD1257" s="259" t="s">
        <v>565</v>
      </c>
      <c r="AE1257" s="259" t="s">
        <v>565</v>
      </c>
      <c r="AF1257" s="259" t="s">
        <v>565</v>
      </c>
      <c r="AG1257" s="259" t="s">
        <v>565</v>
      </c>
      <c r="AH1257" s="259" t="s">
        <v>565</v>
      </c>
      <c r="AI1257" s="259" t="s">
        <v>565</v>
      </c>
      <c r="AJ1257" s="259" t="s">
        <v>565</v>
      </c>
      <c r="AK1257" s="259" t="s">
        <v>565</v>
      </c>
      <c r="AL1257" s="259" t="s">
        <v>565</v>
      </c>
      <c r="AM1257" s="259" t="s">
        <v>565</v>
      </c>
      <c r="AN1257" s="259" t="s">
        <v>565</v>
      </c>
      <c r="AO1257" s="259" t="s">
        <v>565</v>
      </c>
      <c r="AP1257" s="259" t="s">
        <v>565</v>
      </c>
      <c r="AQ1257" s="259" t="s">
        <v>565</v>
      </c>
      <c r="AR1257" s="259" t="s">
        <v>565</v>
      </c>
      <c r="AS1257" s="259" t="s">
        <v>565</v>
      </c>
      <c r="AT1257" s="259" t="s">
        <v>565</v>
      </c>
      <c r="AU1257" s="259" t="s">
        <v>565</v>
      </c>
      <c r="AV1257" s="259" t="s">
        <v>565</v>
      </c>
      <c r="AW1257" s="259" t="s">
        <v>565</v>
      </c>
      <c r="AX1257" s="259" t="s">
        <v>565</v>
      </c>
      <c r="AY1257" s="259" t="s">
        <v>565</v>
      </c>
      <c r="AZ1257" s="259" t="s">
        <v>565</v>
      </c>
      <c r="BA1257" s="259" t="s">
        <v>565</v>
      </c>
    </row>
    <row r="1258" spans="4:53">
      <c r="D1258" s="259" t="s">
        <v>565</v>
      </c>
      <c r="E1258" s="259" t="s">
        <v>565</v>
      </c>
      <c r="F1258" s="259" t="s">
        <v>565</v>
      </c>
      <c r="G1258" s="259" t="s">
        <v>565</v>
      </c>
      <c r="H1258" s="259" t="s">
        <v>565</v>
      </c>
      <c r="I1258" s="259" t="s">
        <v>565</v>
      </c>
      <c r="J1258" s="259" t="s">
        <v>565</v>
      </c>
      <c r="K1258" s="259" t="s">
        <v>565</v>
      </c>
      <c r="L1258" s="259" t="s">
        <v>565</v>
      </c>
      <c r="M1258" s="259" t="s">
        <v>565</v>
      </c>
      <c r="N1258" s="259" t="s">
        <v>565</v>
      </c>
      <c r="O1258" s="259" t="s">
        <v>565</v>
      </c>
      <c r="P1258" s="259" t="s">
        <v>565</v>
      </c>
      <c r="Q1258" s="259" t="s">
        <v>565</v>
      </c>
      <c r="R1258" s="259" t="s">
        <v>565</v>
      </c>
      <c r="S1258" s="259" t="s">
        <v>565</v>
      </c>
      <c r="T1258" s="259" t="s">
        <v>565</v>
      </c>
      <c r="U1258" s="259" t="s">
        <v>565</v>
      </c>
      <c r="V1258" s="260" t="s">
        <v>565</v>
      </c>
      <c r="W1258" s="260" t="s">
        <v>565</v>
      </c>
      <c r="X1258" s="259" t="s">
        <v>565</v>
      </c>
      <c r="Y1258" s="259" t="s">
        <v>565</v>
      </c>
      <c r="Z1258" s="259" t="s">
        <v>565</v>
      </c>
      <c r="AA1258" s="259" t="s">
        <v>565</v>
      </c>
      <c r="AB1258" s="259" t="s">
        <v>565</v>
      </c>
      <c r="AC1258" s="259" t="s">
        <v>565</v>
      </c>
      <c r="AD1258" s="259" t="s">
        <v>565</v>
      </c>
      <c r="AE1258" s="259" t="s">
        <v>565</v>
      </c>
      <c r="AF1258" s="259" t="s">
        <v>565</v>
      </c>
      <c r="AG1258" s="259" t="s">
        <v>565</v>
      </c>
      <c r="AH1258" s="259" t="s">
        <v>565</v>
      </c>
      <c r="AI1258" s="259" t="s">
        <v>565</v>
      </c>
      <c r="AJ1258" s="259" t="s">
        <v>565</v>
      </c>
      <c r="AK1258" s="259" t="s">
        <v>565</v>
      </c>
      <c r="AL1258" s="259" t="s">
        <v>565</v>
      </c>
      <c r="AM1258" s="259" t="s">
        <v>565</v>
      </c>
      <c r="AN1258" s="259" t="s">
        <v>565</v>
      </c>
      <c r="AO1258" s="259" t="s">
        <v>565</v>
      </c>
      <c r="AP1258" s="259" t="s">
        <v>565</v>
      </c>
      <c r="AQ1258" s="259" t="s">
        <v>565</v>
      </c>
      <c r="AR1258" s="259" t="s">
        <v>565</v>
      </c>
      <c r="AS1258" s="259" t="s">
        <v>565</v>
      </c>
      <c r="AT1258" s="259" t="s">
        <v>565</v>
      </c>
      <c r="AU1258" s="259" t="s">
        <v>565</v>
      </c>
      <c r="AV1258" s="259" t="s">
        <v>565</v>
      </c>
      <c r="AW1258" s="259" t="s">
        <v>565</v>
      </c>
      <c r="AX1258" s="259" t="s">
        <v>565</v>
      </c>
      <c r="AY1258" s="259" t="s">
        <v>565</v>
      </c>
      <c r="AZ1258" s="259" t="s">
        <v>565</v>
      </c>
      <c r="BA1258" s="259" t="s">
        <v>565</v>
      </c>
    </row>
    <row r="1259" spans="4:53">
      <c r="D1259" s="259" t="s">
        <v>565</v>
      </c>
      <c r="E1259" s="259" t="s">
        <v>565</v>
      </c>
      <c r="F1259" s="259" t="s">
        <v>565</v>
      </c>
      <c r="G1259" s="259" t="s">
        <v>565</v>
      </c>
      <c r="H1259" s="259" t="s">
        <v>565</v>
      </c>
      <c r="I1259" s="259" t="s">
        <v>565</v>
      </c>
      <c r="J1259" s="259" t="s">
        <v>565</v>
      </c>
      <c r="K1259" s="259" t="s">
        <v>565</v>
      </c>
      <c r="L1259" s="259" t="s">
        <v>565</v>
      </c>
      <c r="M1259" s="259" t="s">
        <v>565</v>
      </c>
      <c r="N1259" s="259" t="s">
        <v>565</v>
      </c>
      <c r="O1259" s="259" t="s">
        <v>565</v>
      </c>
      <c r="P1259" s="259" t="s">
        <v>565</v>
      </c>
      <c r="Q1259" s="259" t="s">
        <v>565</v>
      </c>
      <c r="R1259" s="259" t="s">
        <v>565</v>
      </c>
      <c r="S1259" s="259" t="s">
        <v>565</v>
      </c>
      <c r="T1259" s="259" t="s">
        <v>565</v>
      </c>
      <c r="U1259" s="259" t="s">
        <v>565</v>
      </c>
      <c r="V1259" s="260" t="s">
        <v>565</v>
      </c>
      <c r="W1259" s="260" t="s">
        <v>565</v>
      </c>
      <c r="X1259" s="259" t="s">
        <v>565</v>
      </c>
      <c r="Y1259" s="259" t="s">
        <v>565</v>
      </c>
      <c r="Z1259" s="259" t="s">
        <v>565</v>
      </c>
      <c r="AA1259" s="259" t="s">
        <v>565</v>
      </c>
      <c r="AB1259" s="259" t="s">
        <v>565</v>
      </c>
      <c r="AC1259" s="259" t="s">
        <v>565</v>
      </c>
      <c r="AD1259" s="259" t="s">
        <v>565</v>
      </c>
      <c r="AE1259" s="259" t="s">
        <v>565</v>
      </c>
      <c r="AF1259" s="259" t="s">
        <v>565</v>
      </c>
      <c r="AG1259" s="259" t="s">
        <v>565</v>
      </c>
      <c r="AH1259" s="259" t="s">
        <v>565</v>
      </c>
      <c r="AI1259" s="259" t="s">
        <v>565</v>
      </c>
      <c r="AJ1259" s="259" t="s">
        <v>565</v>
      </c>
      <c r="AK1259" s="259" t="s">
        <v>565</v>
      </c>
      <c r="AL1259" s="259" t="s">
        <v>565</v>
      </c>
      <c r="AM1259" s="259" t="s">
        <v>565</v>
      </c>
      <c r="AN1259" s="259" t="s">
        <v>565</v>
      </c>
      <c r="AO1259" s="259" t="s">
        <v>565</v>
      </c>
      <c r="AP1259" s="259" t="s">
        <v>565</v>
      </c>
      <c r="AQ1259" s="259" t="s">
        <v>565</v>
      </c>
      <c r="AR1259" s="259" t="s">
        <v>565</v>
      </c>
      <c r="AS1259" s="259" t="s">
        <v>565</v>
      </c>
      <c r="AT1259" s="259" t="s">
        <v>565</v>
      </c>
      <c r="AU1259" s="259" t="s">
        <v>565</v>
      </c>
      <c r="AV1259" s="259" t="s">
        <v>565</v>
      </c>
      <c r="AW1259" s="259" t="s">
        <v>565</v>
      </c>
      <c r="AX1259" s="259" t="s">
        <v>565</v>
      </c>
      <c r="AY1259" s="259" t="s">
        <v>565</v>
      </c>
      <c r="AZ1259" s="259" t="s">
        <v>565</v>
      </c>
      <c r="BA1259" s="259" t="s">
        <v>565</v>
      </c>
    </row>
    <row r="1260" spans="4:53">
      <c r="D1260" s="259" t="s">
        <v>565</v>
      </c>
      <c r="E1260" s="259" t="s">
        <v>565</v>
      </c>
      <c r="F1260" s="259" t="s">
        <v>565</v>
      </c>
      <c r="G1260" s="259" t="s">
        <v>565</v>
      </c>
      <c r="H1260" s="259" t="s">
        <v>565</v>
      </c>
      <c r="I1260" s="259" t="s">
        <v>565</v>
      </c>
      <c r="J1260" s="259" t="s">
        <v>565</v>
      </c>
      <c r="K1260" s="259" t="s">
        <v>565</v>
      </c>
      <c r="L1260" s="259" t="s">
        <v>565</v>
      </c>
      <c r="M1260" s="259" t="s">
        <v>565</v>
      </c>
      <c r="N1260" s="259" t="s">
        <v>565</v>
      </c>
      <c r="O1260" s="259" t="s">
        <v>565</v>
      </c>
      <c r="P1260" s="259" t="s">
        <v>565</v>
      </c>
      <c r="Q1260" s="259" t="s">
        <v>565</v>
      </c>
      <c r="R1260" s="259" t="s">
        <v>565</v>
      </c>
      <c r="S1260" s="259" t="s">
        <v>565</v>
      </c>
      <c r="T1260" s="259" t="s">
        <v>565</v>
      </c>
      <c r="U1260" s="259" t="s">
        <v>565</v>
      </c>
      <c r="V1260" s="260" t="s">
        <v>565</v>
      </c>
      <c r="W1260" s="260" t="s">
        <v>565</v>
      </c>
      <c r="X1260" s="259" t="s">
        <v>565</v>
      </c>
      <c r="Y1260" s="259" t="s">
        <v>565</v>
      </c>
      <c r="Z1260" s="259" t="s">
        <v>565</v>
      </c>
      <c r="AA1260" s="259" t="s">
        <v>565</v>
      </c>
      <c r="AB1260" s="259" t="s">
        <v>565</v>
      </c>
      <c r="AC1260" s="259" t="s">
        <v>565</v>
      </c>
      <c r="AD1260" s="259" t="s">
        <v>565</v>
      </c>
      <c r="AE1260" s="259" t="s">
        <v>565</v>
      </c>
      <c r="AF1260" s="259" t="s">
        <v>565</v>
      </c>
      <c r="AG1260" s="259" t="s">
        <v>565</v>
      </c>
      <c r="AH1260" s="259" t="s">
        <v>565</v>
      </c>
      <c r="AI1260" s="259" t="s">
        <v>565</v>
      </c>
      <c r="AJ1260" s="259" t="s">
        <v>565</v>
      </c>
      <c r="AK1260" s="259" t="s">
        <v>565</v>
      </c>
      <c r="AL1260" s="259" t="s">
        <v>565</v>
      </c>
      <c r="AM1260" s="259" t="s">
        <v>565</v>
      </c>
      <c r="AN1260" s="259" t="s">
        <v>565</v>
      </c>
      <c r="AO1260" s="259" t="s">
        <v>565</v>
      </c>
      <c r="AP1260" s="259" t="s">
        <v>565</v>
      </c>
      <c r="AQ1260" s="259" t="s">
        <v>565</v>
      </c>
      <c r="AR1260" s="259" t="s">
        <v>565</v>
      </c>
      <c r="AS1260" s="259" t="s">
        <v>565</v>
      </c>
      <c r="AT1260" s="259" t="s">
        <v>565</v>
      </c>
      <c r="AU1260" s="259" t="s">
        <v>565</v>
      </c>
      <c r="AV1260" s="259" t="s">
        <v>565</v>
      </c>
      <c r="AW1260" s="259" t="s">
        <v>565</v>
      </c>
      <c r="AX1260" s="259" t="s">
        <v>565</v>
      </c>
      <c r="AY1260" s="259" t="s">
        <v>565</v>
      </c>
      <c r="AZ1260" s="259" t="s">
        <v>565</v>
      </c>
      <c r="BA1260" s="259" t="s">
        <v>565</v>
      </c>
    </row>
    <row r="1261" spans="4:53">
      <c r="D1261" s="259" t="s">
        <v>565</v>
      </c>
      <c r="E1261" s="259" t="s">
        <v>565</v>
      </c>
      <c r="F1261" s="259" t="s">
        <v>565</v>
      </c>
      <c r="G1261" s="259" t="s">
        <v>565</v>
      </c>
      <c r="H1261" s="259" t="s">
        <v>565</v>
      </c>
      <c r="I1261" s="259" t="s">
        <v>565</v>
      </c>
      <c r="J1261" s="259" t="s">
        <v>565</v>
      </c>
      <c r="K1261" s="259" t="s">
        <v>565</v>
      </c>
      <c r="L1261" s="259" t="s">
        <v>565</v>
      </c>
      <c r="M1261" s="259" t="s">
        <v>565</v>
      </c>
      <c r="N1261" s="259" t="s">
        <v>565</v>
      </c>
      <c r="O1261" s="259" t="s">
        <v>565</v>
      </c>
      <c r="P1261" s="259" t="s">
        <v>565</v>
      </c>
      <c r="Q1261" s="259" t="s">
        <v>565</v>
      </c>
      <c r="R1261" s="259" t="s">
        <v>565</v>
      </c>
      <c r="S1261" s="259" t="s">
        <v>565</v>
      </c>
      <c r="T1261" s="259" t="s">
        <v>565</v>
      </c>
      <c r="U1261" s="259" t="s">
        <v>565</v>
      </c>
      <c r="V1261" s="260" t="s">
        <v>565</v>
      </c>
      <c r="W1261" s="260" t="s">
        <v>565</v>
      </c>
      <c r="X1261" s="259" t="s">
        <v>565</v>
      </c>
      <c r="Y1261" s="259" t="s">
        <v>565</v>
      </c>
      <c r="Z1261" s="259" t="s">
        <v>565</v>
      </c>
      <c r="AA1261" s="259" t="s">
        <v>565</v>
      </c>
      <c r="AB1261" s="259" t="s">
        <v>565</v>
      </c>
      <c r="AC1261" s="259" t="s">
        <v>565</v>
      </c>
      <c r="AD1261" s="259" t="s">
        <v>565</v>
      </c>
      <c r="AE1261" s="259" t="s">
        <v>565</v>
      </c>
      <c r="AF1261" s="259" t="s">
        <v>565</v>
      </c>
      <c r="AG1261" s="259" t="s">
        <v>565</v>
      </c>
      <c r="AH1261" s="259" t="s">
        <v>565</v>
      </c>
      <c r="AI1261" s="259" t="s">
        <v>565</v>
      </c>
      <c r="AJ1261" s="259" t="s">
        <v>565</v>
      </c>
      <c r="AK1261" s="259" t="s">
        <v>565</v>
      </c>
      <c r="AL1261" s="259" t="s">
        <v>565</v>
      </c>
      <c r="AM1261" s="259" t="s">
        <v>565</v>
      </c>
      <c r="AN1261" s="259" t="s">
        <v>565</v>
      </c>
      <c r="AO1261" s="259" t="s">
        <v>565</v>
      </c>
      <c r="AP1261" s="259" t="s">
        <v>565</v>
      </c>
      <c r="AQ1261" s="259" t="s">
        <v>565</v>
      </c>
      <c r="AR1261" s="259" t="s">
        <v>565</v>
      </c>
      <c r="AS1261" s="259" t="s">
        <v>565</v>
      </c>
      <c r="AT1261" s="259" t="s">
        <v>565</v>
      </c>
      <c r="AU1261" s="259" t="s">
        <v>565</v>
      </c>
      <c r="AV1261" s="259" t="s">
        <v>565</v>
      </c>
      <c r="AW1261" s="259" t="s">
        <v>565</v>
      </c>
      <c r="AX1261" s="259" t="s">
        <v>565</v>
      </c>
      <c r="AY1261" s="259" t="s">
        <v>565</v>
      </c>
      <c r="AZ1261" s="259" t="s">
        <v>565</v>
      </c>
      <c r="BA1261" s="259" t="s">
        <v>565</v>
      </c>
    </row>
    <row r="1262" spans="4:53">
      <c r="D1262" s="259" t="s">
        <v>565</v>
      </c>
      <c r="E1262" s="259" t="s">
        <v>565</v>
      </c>
      <c r="F1262" s="259" t="s">
        <v>565</v>
      </c>
      <c r="G1262" s="259" t="s">
        <v>565</v>
      </c>
      <c r="H1262" s="259" t="s">
        <v>565</v>
      </c>
      <c r="I1262" s="259" t="s">
        <v>565</v>
      </c>
      <c r="J1262" s="259" t="s">
        <v>565</v>
      </c>
      <c r="K1262" s="259" t="s">
        <v>565</v>
      </c>
      <c r="L1262" s="259" t="s">
        <v>565</v>
      </c>
      <c r="M1262" s="259" t="s">
        <v>565</v>
      </c>
      <c r="N1262" s="259" t="s">
        <v>565</v>
      </c>
      <c r="O1262" s="259" t="s">
        <v>565</v>
      </c>
      <c r="P1262" s="259" t="s">
        <v>565</v>
      </c>
      <c r="Q1262" s="259" t="s">
        <v>565</v>
      </c>
      <c r="R1262" s="259" t="s">
        <v>565</v>
      </c>
      <c r="S1262" s="259" t="s">
        <v>565</v>
      </c>
      <c r="T1262" s="259" t="s">
        <v>565</v>
      </c>
      <c r="U1262" s="259" t="s">
        <v>565</v>
      </c>
      <c r="V1262" s="260" t="s">
        <v>565</v>
      </c>
      <c r="W1262" s="260" t="s">
        <v>565</v>
      </c>
      <c r="X1262" s="259" t="s">
        <v>565</v>
      </c>
      <c r="Y1262" s="259" t="s">
        <v>565</v>
      </c>
      <c r="Z1262" s="259" t="s">
        <v>565</v>
      </c>
      <c r="AA1262" s="259" t="s">
        <v>565</v>
      </c>
      <c r="AB1262" s="259" t="s">
        <v>565</v>
      </c>
      <c r="AC1262" s="259" t="s">
        <v>565</v>
      </c>
      <c r="AD1262" s="259" t="s">
        <v>565</v>
      </c>
      <c r="AE1262" s="259" t="s">
        <v>565</v>
      </c>
      <c r="AF1262" s="259" t="s">
        <v>565</v>
      </c>
      <c r="AG1262" s="259" t="s">
        <v>565</v>
      </c>
      <c r="AH1262" s="259" t="s">
        <v>565</v>
      </c>
      <c r="AI1262" s="259" t="s">
        <v>565</v>
      </c>
      <c r="AJ1262" s="259" t="s">
        <v>565</v>
      </c>
      <c r="AK1262" s="259" t="s">
        <v>565</v>
      </c>
      <c r="AL1262" s="259" t="s">
        <v>565</v>
      </c>
      <c r="AM1262" s="259" t="s">
        <v>565</v>
      </c>
      <c r="AN1262" s="259" t="s">
        <v>565</v>
      </c>
      <c r="AO1262" s="259" t="s">
        <v>565</v>
      </c>
      <c r="AP1262" s="259" t="s">
        <v>565</v>
      </c>
      <c r="AQ1262" s="259" t="s">
        <v>565</v>
      </c>
      <c r="AR1262" s="259" t="s">
        <v>565</v>
      </c>
      <c r="AS1262" s="259" t="s">
        <v>565</v>
      </c>
      <c r="AT1262" s="259" t="s">
        <v>565</v>
      </c>
      <c r="AU1262" s="259" t="s">
        <v>565</v>
      </c>
      <c r="AV1262" s="259" t="s">
        <v>565</v>
      </c>
      <c r="AW1262" s="259" t="s">
        <v>565</v>
      </c>
      <c r="AX1262" s="259" t="s">
        <v>565</v>
      </c>
      <c r="AY1262" s="259" t="s">
        <v>565</v>
      </c>
      <c r="AZ1262" s="259" t="s">
        <v>565</v>
      </c>
      <c r="BA1262" s="259" t="s">
        <v>565</v>
      </c>
    </row>
    <row r="1263" spans="4:53">
      <c r="D1263" s="259" t="s">
        <v>565</v>
      </c>
      <c r="E1263" s="259" t="s">
        <v>565</v>
      </c>
      <c r="F1263" s="259" t="s">
        <v>565</v>
      </c>
      <c r="G1263" s="259" t="s">
        <v>565</v>
      </c>
      <c r="H1263" s="259" t="s">
        <v>565</v>
      </c>
      <c r="I1263" s="259" t="s">
        <v>565</v>
      </c>
      <c r="J1263" s="259" t="s">
        <v>565</v>
      </c>
      <c r="K1263" s="259" t="s">
        <v>565</v>
      </c>
      <c r="L1263" s="259" t="s">
        <v>565</v>
      </c>
      <c r="M1263" s="259" t="s">
        <v>565</v>
      </c>
      <c r="N1263" s="259" t="s">
        <v>565</v>
      </c>
      <c r="O1263" s="259" t="s">
        <v>565</v>
      </c>
      <c r="P1263" s="259" t="s">
        <v>565</v>
      </c>
      <c r="Q1263" s="259" t="s">
        <v>565</v>
      </c>
      <c r="R1263" s="259" t="s">
        <v>565</v>
      </c>
      <c r="S1263" s="259" t="s">
        <v>565</v>
      </c>
      <c r="T1263" s="259" t="s">
        <v>565</v>
      </c>
      <c r="U1263" s="259" t="s">
        <v>565</v>
      </c>
      <c r="V1263" s="260" t="s">
        <v>565</v>
      </c>
      <c r="W1263" s="260" t="s">
        <v>565</v>
      </c>
      <c r="X1263" s="259" t="s">
        <v>565</v>
      </c>
      <c r="Y1263" s="259" t="s">
        <v>565</v>
      </c>
      <c r="Z1263" s="259" t="s">
        <v>565</v>
      </c>
      <c r="AA1263" s="259" t="s">
        <v>565</v>
      </c>
      <c r="AB1263" s="259" t="s">
        <v>565</v>
      </c>
      <c r="AC1263" s="259" t="s">
        <v>565</v>
      </c>
      <c r="AD1263" s="259" t="s">
        <v>565</v>
      </c>
      <c r="AE1263" s="259" t="s">
        <v>565</v>
      </c>
      <c r="AF1263" s="259" t="s">
        <v>565</v>
      </c>
      <c r="AG1263" s="259" t="s">
        <v>565</v>
      </c>
      <c r="AH1263" s="259" t="s">
        <v>565</v>
      </c>
      <c r="AI1263" s="259" t="s">
        <v>565</v>
      </c>
      <c r="AJ1263" s="259" t="s">
        <v>565</v>
      </c>
      <c r="AK1263" s="259" t="s">
        <v>565</v>
      </c>
      <c r="AL1263" s="259" t="s">
        <v>565</v>
      </c>
      <c r="AM1263" s="259" t="s">
        <v>565</v>
      </c>
      <c r="AN1263" s="259" t="s">
        <v>565</v>
      </c>
      <c r="AO1263" s="259" t="s">
        <v>565</v>
      </c>
      <c r="AP1263" s="259" t="s">
        <v>565</v>
      </c>
      <c r="AQ1263" s="259" t="s">
        <v>565</v>
      </c>
      <c r="AR1263" s="259" t="s">
        <v>565</v>
      </c>
      <c r="AS1263" s="259" t="s">
        <v>565</v>
      </c>
      <c r="AT1263" s="259" t="s">
        <v>565</v>
      </c>
      <c r="AU1263" s="259" t="s">
        <v>565</v>
      </c>
      <c r="AV1263" s="259" t="s">
        <v>565</v>
      </c>
      <c r="AW1263" s="259" t="s">
        <v>565</v>
      </c>
      <c r="AX1263" s="259" t="s">
        <v>565</v>
      </c>
      <c r="AY1263" s="259" t="s">
        <v>565</v>
      </c>
      <c r="AZ1263" s="259" t="s">
        <v>565</v>
      </c>
      <c r="BA1263" s="259" t="s">
        <v>565</v>
      </c>
    </row>
    <row r="1264" spans="4:53">
      <c r="D1264" s="259" t="s">
        <v>565</v>
      </c>
      <c r="E1264" s="259" t="s">
        <v>565</v>
      </c>
      <c r="F1264" s="259" t="s">
        <v>565</v>
      </c>
      <c r="G1264" s="259" t="s">
        <v>565</v>
      </c>
      <c r="H1264" s="259" t="s">
        <v>565</v>
      </c>
      <c r="I1264" s="259" t="s">
        <v>565</v>
      </c>
      <c r="J1264" s="259" t="s">
        <v>565</v>
      </c>
      <c r="K1264" s="259" t="s">
        <v>565</v>
      </c>
      <c r="L1264" s="259" t="s">
        <v>565</v>
      </c>
      <c r="M1264" s="259" t="s">
        <v>565</v>
      </c>
      <c r="N1264" s="259" t="s">
        <v>565</v>
      </c>
      <c r="O1264" s="259" t="s">
        <v>565</v>
      </c>
      <c r="P1264" s="259" t="s">
        <v>565</v>
      </c>
      <c r="Q1264" s="259" t="s">
        <v>565</v>
      </c>
      <c r="R1264" s="259" t="s">
        <v>565</v>
      </c>
      <c r="S1264" s="259" t="s">
        <v>565</v>
      </c>
      <c r="T1264" s="259" t="s">
        <v>565</v>
      </c>
      <c r="U1264" s="259" t="s">
        <v>565</v>
      </c>
      <c r="V1264" s="260" t="s">
        <v>565</v>
      </c>
      <c r="W1264" s="260" t="s">
        <v>565</v>
      </c>
      <c r="X1264" s="259" t="s">
        <v>565</v>
      </c>
      <c r="Y1264" s="259" t="s">
        <v>565</v>
      </c>
      <c r="Z1264" s="259" t="s">
        <v>565</v>
      </c>
      <c r="AA1264" s="259" t="s">
        <v>565</v>
      </c>
      <c r="AB1264" s="259" t="s">
        <v>565</v>
      </c>
      <c r="AC1264" s="259" t="s">
        <v>565</v>
      </c>
      <c r="AD1264" s="259" t="s">
        <v>565</v>
      </c>
      <c r="AE1264" s="259" t="s">
        <v>565</v>
      </c>
      <c r="AF1264" s="259" t="s">
        <v>565</v>
      </c>
      <c r="AG1264" s="259" t="s">
        <v>565</v>
      </c>
      <c r="AH1264" s="259" t="s">
        <v>565</v>
      </c>
      <c r="AI1264" s="259" t="s">
        <v>565</v>
      </c>
      <c r="AJ1264" s="259" t="s">
        <v>565</v>
      </c>
      <c r="AK1264" s="259" t="s">
        <v>565</v>
      </c>
      <c r="AL1264" s="259" t="s">
        <v>565</v>
      </c>
      <c r="AM1264" s="259" t="s">
        <v>565</v>
      </c>
      <c r="AN1264" s="259" t="s">
        <v>565</v>
      </c>
      <c r="AO1264" s="259" t="s">
        <v>565</v>
      </c>
      <c r="AP1264" s="259" t="s">
        <v>565</v>
      </c>
      <c r="AQ1264" s="259" t="s">
        <v>565</v>
      </c>
      <c r="AR1264" s="259" t="s">
        <v>565</v>
      </c>
      <c r="AS1264" s="259" t="s">
        <v>565</v>
      </c>
      <c r="AT1264" s="259" t="s">
        <v>565</v>
      </c>
      <c r="AU1264" s="259" t="s">
        <v>565</v>
      </c>
      <c r="AV1264" s="259" t="s">
        <v>565</v>
      </c>
      <c r="AW1264" s="259" t="s">
        <v>565</v>
      </c>
      <c r="AX1264" s="259" t="s">
        <v>565</v>
      </c>
      <c r="AY1264" s="259" t="s">
        <v>565</v>
      </c>
      <c r="AZ1264" s="259" t="s">
        <v>565</v>
      </c>
      <c r="BA1264" s="259" t="s">
        <v>565</v>
      </c>
    </row>
    <row r="1265" spans="4:53">
      <c r="D1265" s="259" t="s">
        <v>565</v>
      </c>
      <c r="E1265" s="259" t="s">
        <v>565</v>
      </c>
      <c r="F1265" s="259" t="s">
        <v>565</v>
      </c>
      <c r="G1265" s="259" t="s">
        <v>565</v>
      </c>
      <c r="H1265" s="259" t="s">
        <v>565</v>
      </c>
      <c r="I1265" s="259" t="s">
        <v>565</v>
      </c>
      <c r="J1265" s="259" t="s">
        <v>565</v>
      </c>
      <c r="K1265" s="259" t="s">
        <v>565</v>
      </c>
      <c r="L1265" s="259" t="s">
        <v>565</v>
      </c>
      <c r="M1265" s="259" t="s">
        <v>565</v>
      </c>
      <c r="N1265" s="259" t="s">
        <v>565</v>
      </c>
      <c r="O1265" s="259" t="s">
        <v>565</v>
      </c>
      <c r="P1265" s="259" t="s">
        <v>565</v>
      </c>
      <c r="Q1265" s="259" t="s">
        <v>565</v>
      </c>
      <c r="R1265" s="259" t="s">
        <v>565</v>
      </c>
      <c r="S1265" s="259" t="s">
        <v>565</v>
      </c>
      <c r="T1265" s="259" t="s">
        <v>565</v>
      </c>
      <c r="U1265" s="259" t="s">
        <v>565</v>
      </c>
      <c r="V1265" s="260" t="s">
        <v>565</v>
      </c>
      <c r="W1265" s="260" t="s">
        <v>565</v>
      </c>
      <c r="X1265" s="259" t="s">
        <v>565</v>
      </c>
      <c r="Y1265" s="259" t="s">
        <v>565</v>
      </c>
      <c r="Z1265" s="259" t="s">
        <v>565</v>
      </c>
      <c r="AA1265" s="259" t="s">
        <v>565</v>
      </c>
      <c r="AB1265" s="259" t="s">
        <v>565</v>
      </c>
      <c r="AC1265" s="259" t="s">
        <v>565</v>
      </c>
      <c r="AD1265" s="259" t="s">
        <v>565</v>
      </c>
      <c r="AE1265" s="259" t="s">
        <v>565</v>
      </c>
      <c r="AF1265" s="259" t="s">
        <v>565</v>
      </c>
      <c r="AG1265" s="259" t="s">
        <v>565</v>
      </c>
      <c r="AH1265" s="259" t="s">
        <v>565</v>
      </c>
      <c r="AI1265" s="259" t="s">
        <v>565</v>
      </c>
      <c r="AJ1265" s="259" t="s">
        <v>565</v>
      </c>
      <c r="AK1265" s="259" t="s">
        <v>565</v>
      </c>
      <c r="AL1265" s="259" t="s">
        <v>565</v>
      </c>
      <c r="AM1265" s="259" t="s">
        <v>565</v>
      </c>
      <c r="AN1265" s="259" t="s">
        <v>565</v>
      </c>
      <c r="AO1265" s="259" t="s">
        <v>565</v>
      </c>
      <c r="AP1265" s="259" t="s">
        <v>565</v>
      </c>
      <c r="AQ1265" s="259" t="s">
        <v>565</v>
      </c>
      <c r="AR1265" s="259" t="s">
        <v>565</v>
      </c>
      <c r="AS1265" s="259" t="s">
        <v>565</v>
      </c>
      <c r="AT1265" s="259" t="s">
        <v>565</v>
      </c>
      <c r="AU1265" s="259" t="s">
        <v>565</v>
      </c>
      <c r="AV1265" s="259" t="s">
        <v>565</v>
      </c>
      <c r="AW1265" s="259" t="s">
        <v>565</v>
      </c>
      <c r="AX1265" s="259" t="s">
        <v>565</v>
      </c>
      <c r="AY1265" s="259" t="s">
        <v>565</v>
      </c>
      <c r="AZ1265" s="259" t="s">
        <v>565</v>
      </c>
      <c r="BA1265" s="259" t="s">
        <v>565</v>
      </c>
    </row>
    <row r="1266" spans="4:53">
      <c r="D1266" s="259" t="s">
        <v>565</v>
      </c>
      <c r="E1266" s="259" t="s">
        <v>565</v>
      </c>
      <c r="F1266" s="259" t="s">
        <v>565</v>
      </c>
      <c r="G1266" s="259" t="s">
        <v>565</v>
      </c>
      <c r="H1266" s="259" t="s">
        <v>565</v>
      </c>
      <c r="I1266" s="259" t="s">
        <v>565</v>
      </c>
      <c r="J1266" s="259" t="s">
        <v>565</v>
      </c>
      <c r="K1266" s="259" t="s">
        <v>565</v>
      </c>
      <c r="L1266" s="259" t="s">
        <v>565</v>
      </c>
      <c r="M1266" s="259" t="s">
        <v>565</v>
      </c>
      <c r="N1266" s="259" t="s">
        <v>565</v>
      </c>
      <c r="O1266" s="259" t="s">
        <v>565</v>
      </c>
      <c r="P1266" s="259" t="s">
        <v>565</v>
      </c>
      <c r="Q1266" s="259" t="s">
        <v>565</v>
      </c>
      <c r="R1266" s="259" t="s">
        <v>565</v>
      </c>
      <c r="S1266" s="259" t="s">
        <v>565</v>
      </c>
      <c r="T1266" s="259" t="s">
        <v>565</v>
      </c>
      <c r="U1266" s="259" t="s">
        <v>565</v>
      </c>
      <c r="V1266" s="260" t="s">
        <v>565</v>
      </c>
      <c r="W1266" s="260" t="s">
        <v>565</v>
      </c>
      <c r="X1266" s="259" t="s">
        <v>565</v>
      </c>
      <c r="Y1266" s="259" t="s">
        <v>565</v>
      </c>
      <c r="Z1266" s="259" t="s">
        <v>565</v>
      </c>
      <c r="AA1266" s="259" t="s">
        <v>565</v>
      </c>
      <c r="AB1266" s="259" t="s">
        <v>565</v>
      </c>
      <c r="AC1266" s="259" t="s">
        <v>565</v>
      </c>
      <c r="AD1266" s="259" t="s">
        <v>565</v>
      </c>
      <c r="AE1266" s="259" t="s">
        <v>565</v>
      </c>
      <c r="AF1266" s="259" t="s">
        <v>565</v>
      </c>
      <c r="AG1266" s="259" t="s">
        <v>565</v>
      </c>
      <c r="AH1266" s="259" t="s">
        <v>565</v>
      </c>
      <c r="AI1266" s="259" t="s">
        <v>565</v>
      </c>
      <c r="AJ1266" s="259" t="s">
        <v>565</v>
      </c>
      <c r="AK1266" s="259" t="s">
        <v>565</v>
      </c>
      <c r="AL1266" s="259" t="s">
        <v>565</v>
      </c>
      <c r="AM1266" s="259" t="s">
        <v>565</v>
      </c>
      <c r="AN1266" s="259" t="s">
        <v>565</v>
      </c>
      <c r="AO1266" s="259" t="s">
        <v>565</v>
      </c>
      <c r="AP1266" s="259" t="s">
        <v>565</v>
      </c>
      <c r="AQ1266" s="259" t="s">
        <v>565</v>
      </c>
      <c r="AR1266" s="259" t="s">
        <v>565</v>
      </c>
      <c r="AS1266" s="259" t="s">
        <v>565</v>
      </c>
      <c r="AT1266" s="259" t="s">
        <v>565</v>
      </c>
      <c r="AU1266" s="259" t="s">
        <v>565</v>
      </c>
      <c r="AV1266" s="259" t="s">
        <v>565</v>
      </c>
      <c r="AW1266" s="259" t="s">
        <v>565</v>
      </c>
      <c r="AX1266" s="259" t="s">
        <v>565</v>
      </c>
      <c r="AY1266" s="259" t="s">
        <v>565</v>
      </c>
      <c r="AZ1266" s="259" t="s">
        <v>565</v>
      </c>
      <c r="BA1266" s="259" t="s">
        <v>565</v>
      </c>
    </row>
    <row r="1267" spans="4:53">
      <c r="D1267" s="259" t="s">
        <v>565</v>
      </c>
      <c r="E1267" s="259" t="s">
        <v>565</v>
      </c>
      <c r="F1267" s="259" t="s">
        <v>565</v>
      </c>
      <c r="G1267" s="259" t="s">
        <v>565</v>
      </c>
      <c r="H1267" s="259" t="s">
        <v>565</v>
      </c>
      <c r="I1267" s="259" t="s">
        <v>565</v>
      </c>
      <c r="J1267" s="259" t="s">
        <v>565</v>
      </c>
      <c r="K1267" s="259" t="s">
        <v>565</v>
      </c>
      <c r="L1267" s="259" t="s">
        <v>565</v>
      </c>
      <c r="M1267" s="259" t="s">
        <v>565</v>
      </c>
      <c r="N1267" s="259" t="s">
        <v>565</v>
      </c>
      <c r="O1267" s="259" t="s">
        <v>565</v>
      </c>
      <c r="P1267" s="259" t="s">
        <v>565</v>
      </c>
      <c r="Q1267" s="259" t="s">
        <v>565</v>
      </c>
      <c r="R1267" s="259" t="s">
        <v>565</v>
      </c>
      <c r="S1267" s="259" t="s">
        <v>565</v>
      </c>
      <c r="T1267" s="259" t="s">
        <v>565</v>
      </c>
      <c r="U1267" s="259" t="s">
        <v>565</v>
      </c>
      <c r="V1267" s="260" t="s">
        <v>565</v>
      </c>
      <c r="W1267" s="260" t="s">
        <v>565</v>
      </c>
      <c r="X1267" s="259" t="s">
        <v>565</v>
      </c>
      <c r="Y1267" s="259" t="s">
        <v>565</v>
      </c>
      <c r="Z1267" s="259" t="s">
        <v>565</v>
      </c>
      <c r="AA1267" s="259" t="s">
        <v>565</v>
      </c>
      <c r="AB1267" s="259" t="s">
        <v>565</v>
      </c>
      <c r="AC1267" s="259" t="s">
        <v>565</v>
      </c>
      <c r="AD1267" s="259" t="s">
        <v>565</v>
      </c>
      <c r="AE1267" s="259" t="s">
        <v>565</v>
      </c>
      <c r="AF1267" s="259" t="s">
        <v>565</v>
      </c>
      <c r="AG1267" s="259" t="s">
        <v>565</v>
      </c>
      <c r="AH1267" s="259" t="s">
        <v>565</v>
      </c>
      <c r="AI1267" s="259" t="s">
        <v>565</v>
      </c>
      <c r="AJ1267" s="259" t="s">
        <v>565</v>
      </c>
      <c r="AK1267" s="259" t="s">
        <v>565</v>
      </c>
      <c r="AL1267" s="259" t="s">
        <v>565</v>
      </c>
      <c r="AM1267" s="259" t="s">
        <v>565</v>
      </c>
      <c r="AN1267" s="259" t="s">
        <v>565</v>
      </c>
      <c r="AO1267" s="259" t="s">
        <v>565</v>
      </c>
      <c r="AP1267" s="259" t="s">
        <v>565</v>
      </c>
      <c r="AQ1267" s="259" t="s">
        <v>565</v>
      </c>
      <c r="AR1267" s="259" t="s">
        <v>565</v>
      </c>
      <c r="AS1267" s="259" t="s">
        <v>565</v>
      </c>
      <c r="AT1267" s="259" t="s">
        <v>565</v>
      </c>
      <c r="AU1267" s="259" t="s">
        <v>565</v>
      </c>
      <c r="AV1267" s="259" t="s">
        <v>565</v>
      </c>
      <c r="AW1267" s="259" t="s">
        <v>565</v>
      </c>
      <c r="AX1267" s="259" t="s">
        <v>565</v>
      </c>
      <c r="AY1267" s="259" t="s">
        <v>565</v>
      </c>
      <c r="AZ1267" s="259" t="s">
        <v>565</v>
      </c>
      <c r="BA1267" s="259" t="s">
        <v>565</v>
      </c>
    </row>
    <row r="1268" spans="4:53">
      <c r="D1268" s="259" t="s">
        <v>565</v>
      </c>
      <c r="E1268" s="259" t="s">
        <v>565</v>
      </c>
      <c r="F1268" s="259" t="s">
        <v>565</v>
      </c>
      <c r="G1268" s="259" t="s">
        <v>565</v>
      </c>
      <c r="H1268" s="259" t="s">
        <v>565</v>
      </c>
      <c r="I1268" s="259" t="s">
        <v>565</v>
      </c>
      <c r="J1268" s="259" t="s">
        <v>565</v>
      </c>
      <c r="K1268" s="259" t="s">
        <v>565</v>
      </c>
      <c r="L1268" s="259" t="s">
        <v>565</v>
      </c>
      <c r="M1268" s="259" t="s">
        <v>565</v>
      </c>
      <c r="N1268" s="259" t="s">
        <v>565</v>
      </c>
      <c r="O1268" s="259" t="s">
        <v>565</v>
      </c>
      <c r="P1268" s="259" t="s">
        <v>565</v>
      </c>
      <c r="Q1268" s="259" t="s">
        <v>565</v>
      </c>
      <c r="R1268" s="259" t="s">
        <v>565</v>
      </c>
      <c r="S1268" s="259" t="s">
        <v>565</v>
      </c>
      <c r="T1268" s="259" t="s">
        <v>565</v>
      </c>
      <c r="U1268" s="259" t="s">
        <v>565</v>
      </c>
      <c r="V1268" s="260" t="s">
        <v>565</v>
      </c>
      <c r="W1268" s="260" t="s">
        <v>565</v>
      </c>
      <c r="X1268" s="259" t="s">
        <v>565</v>
      </c>
      <c r="Y1268" s="259" t="s">
        <v>565</v>
      </c>
      <c r="Z1268" s="259" t="s">
        <v>565</v>
      </c>
      <c r="AA1268" s="259" t="s">
        <v>565</v>
      </c>
      <c r="AB1268" s="259" t="s">
        <v>565</v>
      </c>
      <c r="AC1268" s="259" t="s">
        <v>565</v>
      </c>
      <c r="AD1268" s="259" t="s">
        <v>565</v>
      </c>
      <c r="AE1268" s="259" t="s">
        <v>565</v>
      </c>
      <c r="AF1268" s="259" t="s">
        <v>565</v>
      </c>
      <c r="AG1268" s="259" t="s">
        <v>565</v>
      </c>
      <c r="AH1268" s="259" t="s">
        <v>565</v>
      </c>
      <c r="AI1268" s="259" t="s">
        <v>565</v>
      </c>
      <c r="AJ1268" s="259" t="s">
        <v>565</v>
      </c>
      <c r="AK1268" s="259" t="s">
        <v>565</v>
      </c>
      <c r="AL1268" s="259" t="s">
        <v>565</v>
      </c>
      <c r="AM1268" s="259" t="s">
        <v>565</v>
      </c>
      <c r="AN1268" s="259" t="s">
        <v>565</v>
      </c>
      <c r="AO1268" s="259" t="s">
        <v>565</v>
      </c>
      <c r="AP1268" s="259" t="s">
        <v>565</v>
      </c>
      <c r="AQ1268" s="259" t="s">
        <v>565</v>
      </c>
      <c r="AR1268" s="259" t="s">
        <v>565</v>
      </c>
      <c r="AS1268" s="259" t="s">
        <v>565</v>
      </c>
      <c r="AT1268" s="259" t="s">
        <v>565</v>
      </c>
      <c r="AU1268" s="259" t="s">
        <v>565</v>
      </c>
      <c r="AV1268" s="259" t="s">
        <v>565</v>
      </c>
      <c r="AW1268" s="259" t="s">
        <v>565</v>
      </c>
      <c r="AX1268" s="259" t="s">
        <v>565</v>
      </c>
      <c r="AY1268" s="259" t="s">
        <v>565</v>
      </c>
      <c r="AZ1268" s="259" t="s">
        <v>565</v>
      </c>
      <c r="BA1268" s="259" t="s">
        <v>565</v>
      </c>
    </row>
    <row r="1269" spans="4:53">
      <c r="D1269" s="259" t="s">
        <v>565</v>
      </c>
      <c r="E1269" s="259" t="s">
        <v>565</v>
      </c>
      <c r="F1269" s="259" t="s">
        <v>565</v>
      </c>
      <c r="G1269" s="259" t="s">
        <v>565</v>
      </c>
      <c r="H1269" s="259" t="s">
        <v>565</v>
      </c>
      <c r="I1269" s="259" t="s">
        <v>565</v>
      </c>
      <c r="J1269" s="259" t="s">
        <v>565</v>
      </c>
      <c r="K1269" s="259" t="s">
        <v>565</v>
      </c>
      <c r="L1269" s="259" t="s">
        <v>565</v>
      </c>
      <c r="M1269" s="259" t="s">
        <v>565</v>
      </c>
      <c r="N1269" s="259" t="s">
        <v>565</v>
      </c>
      <c r="O1269" s="259" t="s">
        <v>565</v>
      </c>
      <c r="P1269" s="259" t="s">
        <v>565</v>
      </c>
      <c r="Q1269" s="259" t="s">
        <v>565</v>
      </c>
      <c r="R1269" s="259" t="s">
        <v>565</v>
      </c>
      <c r="S1269" s="259" t="s">
        <v>565</v>
      </c>
      <c r="T1269" s="259" t="s">
        <v>565</v>
      </c>
      <c r="U1269" s="259" t="s">
        <v>565</v>
      </c>
      <c r="V1269" s="260" t="s">
        <v>565</v>
      </c>
      <c r="W1269" s="260" t="s">
        <v>565</v>
      </c>
      <c r="X1269" s="259" t="s">
        <v>565</v>
      </c>
      <c r="Y1269" s="259" t="s">
        <v>565</v>
      </c>
      <c r="Z1269" s="259" t="s">
        <v>565</v>
      </c>
      <c r="AA1269" s="259" t="s">
        <v>565</v>
      </c>
      <c r="AB1269" s="259" t="s">
        <v>565</v>
      </c>
      <c r="AC1269" s="259" t="s">
        <v>565</v>
      </c>
      <c r="AD1269" s="259" t="s">
        <v>565</v>
      </c>
      <c r="AE1269" s="259" t="s">
        <v>565</v>
      </c>
      <c r="AF1269" s="259" t="s">
        <v>565</v>
      </c>
      <c r="AG1269" s="259" t="s">
        <v>565</v>
      </c>
      <c r="AH1269" s="259" t="s">
        <v>565</v>
      </c>
      <c r="AI1269" s="259" t="s">
        <v>565</v>
      </c>
      <c r="AJ1269" s="259" t="s">
        <v>565</v>
      </c>
      <c r="AK1269" s="259" t="s">
        <v>565</v>
      </c>
      <c r="AL1269" s="259" t="s">
        <v>565</v>
      </c>
      <c r="AM1269" s="259" t="s">
        <v>565</v>
      </c>
      <c r="AN1269" s="259" t="s">
        <v>565</v>
      </c>
      <c r="AO1269" s="259" t="s">
        <v>565</v>
      </c>
      <c r="AP1269" s="259" t="s">
        <v>565</v>
      </c>
      <c r="AQ1269" s="259" t="s">
        <v>565</v>
      </c>
      <c r="AR1269" s="259" t="s">
        <v>565</v>
      </c>
      <c r="AS1269" s="259" t="s">
        <v>565</v>
      </c>
      <c r="AT1269" s="259" t="s">
        <v>565</v>
      </c>
      <c r="AU1269" s="259" t="s">
        <v>565</v>
      </c>
      <c r="AV1269" s="259" t="s">
        <v>565</v>
      </c>
      <c r="AW1269" s="259" t="s">
        <v>565</v>
      </c>
      <c r="AX1269" s="259" t="s">
        <v>565</v>
      </c>
      <c r="AY1269" s="259" t="s">
        <v>565</v>
      </c>
      <c r="AZ1269" s="259" t="s">
        <v>565</v>
      </c>
      <c r="BA1269" s="259" t="s">
        <v>565</v>
      </c>
    </row>
    <row r="1270" spans="4:53">
      <c r="D1270" s="259" t="s">
        <v>565</v>
      </c>
      <c r="E1270" s="259" t="s">
        <v>565</v>
      </c>
      <c r="F1270" s="259" t="s">
        <v>565</v>
      </c>
      <c r="G1270" s="259" t="s">
        <v>565</v>
      </c>
      <c r="H1270" s="259" t="s">
        <v>565</v>
      </c>
      <c r="I1270" s="259" t="s">
        <v>565</v>
      </c>
      <c r="J1270" s="259" t="s">
        <v>565</v>
      </c>
      <c r="K1270" s="259" t="s">
        <v>565</v>
      </c>
      <c r="L1270" s="259" t="s">
        <v>565</v>
      </c>
      <c r="M1270" s="259" t="s">
        <v>565</v>
      </c>
      <c r="N1270" s="259" t="s">
        <v>565</v>
      </c>
      <c r="O1270" s="259" t="s">
        <v>565</v>
      </c>
      <c r="P1270" s="259" t="s">
        <v>565</v>
      </c>
      <c r="Q1270" s="259" t="s">
        <v>565</v>
      </c>
      <c r="R1270" s="259" t="s">
        <v>565</v>
      </c>
      <c r="S1270" s="259" t="s">
        <v>565</v>
      </c>
      <c r="T1270" s="259" t="s">
        <v>565</v>
      </c>
      <c r="U1270" s="259" t="s">
        <v>565</v>
      </c>
      <c r="V1270" s="260" t="s">
        <v>565</v>
      </c>
      <c r="W1270" s="260" t="s">
        <v>565</v>
      </c>
      <c r="X1270" s="259" t="s">
        <v>565</v>
      </c>
      <c r="Y1270" s="259" t="s">
        <v>565</v>
      </c>
      <c r="Z1270" s="259" t="s">
        <v>565</v>
      </c>
      <c r="AA1270" s="259" t="s">
        <v>565</v>
      </c>
      <c r="AB1270" s="259" t="s">
        <v>565</v>
      </c>
      <c r="AC1270" s="259" t="s">
        <v>565</v>
      </c>
      <c r="AD1270" s="259" t="s">
        <v>565</v>
      </c>
      <c r="AE1270" s="259" t="s">
        <v>565</v>
      </c>
      <c r="AF1270" s="259" t="s">
        <v>565</v>
      </c>
      <c r="AG1270" s="259" t="s">
        <v>565</v>
      </c>
      <c r="AH1270" s="259" t="s">
        <v>565</v>
      </c>
      <c r="AI1270" s="259" t="s">
        <v>565</v>
      </c>
      <c r="AJ1270" s="259" t="s">
        <v>565</v>
      </c>
      <c r="AK1270" s="259" t="s">
        <v>565</v>
      </c>
      <c r="AL1270" s="259" t="s">
        <v>565</v>
      </c>
      <c r="AM1270" s="259" t="s">
        <v>565</v>
      </c>
      <c r="AN1270" s="259" t="s">
        <v>565</v>
      </c>
      <c r="AO1270" s="259" t="s">
        <v>565</v>
      </c>
      <c r="AP1270" s="259" t="s">
        <v>565</v>
      </c>
      <c r="AQ1270" s="259" t="s">
        <v>565</v>
      </c>
      <c r="AR1270" s="259" t="s">
        <v>565</v>
      </c>
      <c r="AS1270" s="259" t="s">
        <v>565</v>
      </c>
      <c r="AT1270" s="259" t="s">
        <v>565</v>
      </c>
      <c r="AU1270" s="259" t="s">
        <v>565</v>
      </c>
      <c r="AV1270" s="259" t="s">
        <v>565</v>
      </c>
      <c r="AW1270" s="259" t="s">
        <v>565</v>
      </c>
      <c r="AX1270" s="259" t="s">
        <v>565</v>
      </c>
      <c r="AY1270" s="259" t="s">
        <v>565</v>
      </c>
      <c r="AZ1270" s="259" t="s">
        <v>565</v>
      </c>
      <c r="BA1270" s="259" t="s">
        <v>565</v>
      </c>
    </row>
    <row r="1271" spans="4:53">
      <c r="D1271" s="259" t="s">
        <v>565</v>
      </c>
      <c r="E1271" s="259" t="s">
        <v>565</v>
      </c>
      <c r="F1271" s="259" t="s">
        <v>565</v>
      </c>
      <c r="G1271" s="259" t="s">
        <v>565</v>
      </c>
      <c r="H1271" s="259" t="s">
        <v>565</v>
      </c>
      <c r="I1271" s="259" t="s">
        <v>565</v>
      </c>
      <c r="J1271" s="259" t="s">
        <v>565</v>
      </c>
      <c r="K1271" s="259" t="s">
        <v>565</v>
      </c>
      <c r="L1271" s="259" t="s">
        <v>565</v>
      </c>
      <c r="M1271" s="259" t="s">
        <v>565</v>
      </c>
      <c r="N1271" s="259" t="s">
        <v>565</v>
      </c>
      <c r="O1271" s="259" t="s">
        <v>565</v>
      </c>
      <c r="P1271" s="259" t="s">
        <v>565</v>
      </c>
      <c r="Q1271" s="259" t="s">
        <v>565</v>
      </c>
      <c r="R1271" s="259" t="s">
        <v>565</v>
      </c>
      <c r="S1271" s="259" t="s">
        <v>565</v>
      </c>
      <c r="T1271" s="259" t="s">
        <v>565</v>
      </c>
      <c r="U1271" s="259" t="s">
        <v>565</v>
      </c>
      <c r="V1271" s="260" t="s">
        <v>565</v>
      </c>
      <c r="W1271" s="260" t="s">
        <v>565</v>
      </c>
      <c r="X1271" s="259" t="s">
        <v>565</v>
      </c>
      <c r="Y1271" s="259" t="s">
        <v>565</v>
      </c>
      <c r="Z1271" s="259" t="s">
        <v>565</v>
      </c>
      <c r="AA1271" s="259" t="s">
        <v>565</v>
      </c>
      <c r="AB1271" s="259" t="s">
        <v>565</v>
      </c>
      <c r="AC1271" s="259" t="s">
        <v>565</v>
      </c>
      <c r="AD1271" s="259" t="s">
        <v>565</v>
      </c>
      <c r="AE1271" s="259" t="s">
        <v>565</v>
      </c>
      <c r="AF1271" s="259" t="s">
        <v>565</v>
      </c>
      <c r="AG1271" s="259" t="s">
        <v>565</v>
      </c>
      <c r="AH1271" s="259" t="s">
        <v>565</v>
      </c>
      <c r="AI1271" s="259" t="s">
        <v>565</v>
      </c>
      <c r="AJ1271" s="259" t="s">
        <v>565</v>
      </c>
      <c r="AK1271" s="259" t="s">
        <v>565</v>
      </c>
      <c r="AL1271" s="259" t="s">
        <v>565</v>
      </c>
      <c r="AM1271" s="259" t="s">
        <v>565</v>
      </c>
      <c r="AN1271" s="259" t="s">
        <v>565</v>
      </c>
      <c r="AO1271" s="259" t="s">
        <v>565</v>
      </c>
      <c r="AP1271" s="259" t="s">
        <v>565</v>
      </c>
      <c r="AQ1271" s="259" t="s">
        <v>565</v>
      </c>
      <c r="AR1271" s="259" t="s">
        <v>565</v>
      </c>
      <c r="AS1271" s="259" t="s">
        <v>565</v>
      </c>
      <c r="AT1271" s="259" t="s">
        <v>565</v>
      </c>
      <c r="AU1271" s="259" t="s">
        <v>565</v>
      </c>
      <c r="AV1271" s="259" t="s">
        <v>565</v>
      </c>
      <c r="AW1271" s="259" t="s">
        <v>565</v>
      </c>
      <c r="AX1271" s="259" t="s">
        <v>565</v>
      </c>
      <c r="AY1271" s="259" t="s">
        <v>565</v>
      </c>
      <c r="AZ1271" s="259" t="s">
        <v>565</v>
      </c>
      <c r="BA1271" s="259" t="s">
        <v>565</v>
      </c>
    </row>
    <row r="1272" spans="4:53">
      <c r="D1272" s="259" t="s">
        <v>565</v>
      </c>
      <c r="E1272" s="259" t="s">
        <v>565</v>
      </c>
      <c r="F1272" s="259" t="s">
        <v>565</v>
      </c>
      <c r="G1272" s="259" t="s">
        <v>565</v>
      </c>
      <c r="H1272" s="259" t="s">
        <v>565</v>
      </c>
      <c r="I1272" s="259" t="s">
        <v>565</v>
      </c>
      <c r="J1272" s="259" t="s">
        <v>565</v>
      </c>
      <c r="K1272" s="259" t="s">
        <v>565</v>
      </c>
      <c r="L1272" s="259" t="s">
        <v>565</v>
      </c>
      <c r="M1272" s="259" t="s">
        <v>565</v>
      </c>
      <c r="N1272" s="259" t="s">
        <v>565</v>
      </c>
      <c r="O1272" s="259" t="s">
        <v>565</v>
      </c>
      <c r="P1272" s="259" t="s">
        <v>565</v>
      </c>
      <c r="Q1272" s="259" t="s">
        <v>565</v>
      </c>
      <c r="R1272" s="259" t="s">
        <v>565</v>
      </c>
      <c r="S1272" s="259" t="s">
        <v>565</v>
      </c>
      <c r="T1272" s="259" t="s">
        <v>565</v>
      </c>
      <c r="U1272" s="259" t="s">
        <v>565</v>
      </c>
      <c r="V1272" s="260" t="s">
        <v>565</v>
      </c>
      <c r="W1272" s="260" t="s">
        <v>565</v>
      </c>
      <c r="X1272" s="259" t="s">
        <v>565</v>
      </c>
      <c r="Y1272" s="259" t="s">
        <v>565</v>
      </c>
      <c r="Z1272" s="259" t="s">
        <v>565</v>
      </c>
      <c r="AA1272" s="259" t="s">
        <v>565</v>
      </c>
      <c r="AB1272" s="259" t="s">
        <v>565</v>
      </c>
      <c r="AC1272" s="259" t="s">
        <v>565</v>
      </c>
      <c r="AD1272" s="259" t="s">
        <v>565</v>
      </c>
      <c r="AE1272" s="259" t="s">
        <v>565</v>
      </c>
      <c r="AF1272" s="259" t="s">
        <v>565</v>
      </c>
      <c r="AG1272" s="259" t="s">
        <v>565</v>
      </c>
      <c r="AH1272" s="259" t="s">
        <v>565</v>
      </c>
      <c r="AI1272" s="259" t="s">
        <v>565</v>
      </c>
      <c r="AJ1272" s="259" t="s">
        <v>565</v>
      </c>
      <c r="AK1272" s="259" t="s">
        <v>565</v>
      </c>
      <c r="AL1272" s="259" t="s">
        <v>565</v>
      </c>
      <c r="AM1272" s="259" t="s">
        <v>565</v>
      </c>
      <c r="AN1272" s="259" t="s">
        <v>565</v>
      </c>
      <c r="AO1272" s="259" t="s">
        <v>565</v>
      </c>
      <c r="AP1272" s="259" t="s">
        <v>565</v>
      </c>
      <c r="AQ1272" s="259" t="s">
        <v>565</v>
      </c>
      <c r="AR1272" s="259" t="s">
        <v>565</v>
      </c>
      <c r="AS1272" s="259" t="s">
        <v>565</v>
      </c>
      <c r="AT1272" s="259" t="s">
        <v>565</v>
      </c>
      <c r="AU1272" s="259" t="s">
        <v>565</v>
      </c>
      <c r="AV1272" s="259" t="s">
        <v>565</v>
      </c>
      <c r="AW1272" s="259" t="s">
        <v>565</v>
      </c>
      <c r="AX1272" s="259" t="s">
        <v>565</v>
      </c>
      <c r="AY1272" s="259" t="s">
        <v>565</v>
      </c>
      <c r="AZ1272" s="259" t="s">
        <v>565</v>
      </c>
      <c r="BA1272" s="259" t="s">
        <v>565</v>
      </c>
    </row>
    <row r="1273" spans="4:53">
      <c r="D1273" s="259" t="s">
        <v>565</v>
      </c>
      <c r="E1273" s="259" t="s">
        <v>565</v>
      </c>
      <c r="F1273" s="259" t="s">
        <v>565</v>
      </c>
      <c r="G1273" s="259" t="s">
        <v>565</v>
      </c>
      <c r="H1273" s="259" t="s">
        <v>565</v>
      </c>
      <c r="I1273" s="259" t="s">
        <v>565</v>
      </c>
      <c r="J1273" s="259" t="s">
        <v>565</v>
      </c>
      <c r="K1273" s="259" t="s">
        <v>565</v>
      </c>
      <c r="L1273" s="259" t="s">
        <v>565</v>
      </c>
      <c r="M1273" s="259" t="s">
        <v>565</v>
      </c>
      <c r="N1273" s="259" t="s">
        <v>565</v>
      </c>
      <c r="O1273" s="259" t="s">
        <v>565</v>
      </c>
      <c r="P1273" s="259" t="s">
        <v>565</v>
      </c>
      <c r="Q1273" s="259" t="s">
        <v>565</v>
      </c>
      <c r="R1273" s="259" t="s">
        <v>565</v>
      </c>
      <c r="S1273" s="259" t="s">
        <v>565</v>
      </c>
      <c r="T1273" s="259" t="s">
        <v>565</v>
      </c>
      <c r="U1273" s="259" t="s">
        <v>565</v>
      </c>
      <c r="V1273" s="260" t="s">
        <v>565</v>
      </c>
      <c r="W1273" s="260" t="s">
        <v>565</v>
      </c>
      <c r="X1273" s="259" t="s">
        <v>565</v>
      </c>
      <c r="Y1273" s="259" t="s">
        <v>565</v>
      </c>
      <c r="Z1273" s="259" t="s">
        <v>565</v>
      </c>
      <c r="AA1273" s="259" t="s">
        <v>565</v>
      </c>
      <c r="AB1273" s="259" t="s">
        <v>565</v>
      </c>
      <c r="AC1273" s="259" t="s">
        <v>565</v>
      </c>
      <c r="AD1273" s="259" t="s">
        <v>565</v>
      </c>
      <c r="AE1273" s="259" t="s">
        <v>565</v>
      </c>
      <c r="AF1273" s="259" t="s">
        <v>565</v>
      </c>
      <c r="AG1273" s="259" t="s">
        <v>565</v>
      </c>
      <c r="AH1273" s="259" t="s">
        <v>565</v>
      </c>
      <c r="AI1273" s="259" t="s">
        <v>565</v>
      </c>
      <c r="AJ1273" s="259" t="s">
        <v>565</v>
      </c>
      <c r="AK1273" s="259" t="s">
        <v>565</v>
      </c>
      <c r="AL1273" s="259" t="s">
        <v>565</v>
      </c>
      <c r="AM1273" s="259" t="s">
        <v>565</v>
      </c>
      <c r="AN1273" s="259" t="s">
        <v>565</v>
      </c>
      <c r="AO1273" s="259" t="s">
        <v>565</v>
      </c>
      <c r="AP1273" s="259" t="s">
        <v>565</v>
      </c>
      <c r="AQ1273" s="259" t="s">
        <v>565</v>
      </c>
      <c r="AR1273" s="259" t="s">
        <v>565</v>
      </c>
      <c r="AS1273" s="259" t="s">
        <v>565</v>
      </c>
      <c r="AT1273" s="259" t="s">
        <v>565</v>
      </c>
      <c r="AU1273" s="259" t="s">
        <v>565</v>
      </c>
      <c r="AV1273" s="259" t="s">
        <v>565</v>
      </c>
      <c r="AW1273" s="259" t="s">
        <v>565</v>
      </c>
      <c r="AX1273" s="259" t="s">
        <v>565</v>
      </c>
      <c r="AY1273" s="259" t="s">
        <v>565</v>
      </c>
      <c r="AZ1273" s="259" t="s">
        <v>565</v>
      </c>
      <c r="BA1273" s="259" t="s">
        <v>565</v>
      </c>
    </row>
    <row r="1274" spans="4:53">
      <c r="D1274" s="259" t="s">
        <v>565</v>
      </c>
      <c r="E1274" s="259" t="s">
        <v>565</v>
      </c>
      <c r="F1274" s="259" t="s">
        <v>565</v>
      </c>
      <c r="G1274" s="259" t="s">
        <v>565</v>
      </c>
      <c r="H1274" s="259" t="s">
        <v>565</v>
      </c>
      <c r="I1274" s="259" t="s">
        <v>565</v>
      </c>
      <c r="J1274" s="259" t="s">
        <v>565</v>
      </c>
      <c r="K1274" s="259" t="s">
        <v>565</v>
      </c>
      <c r="L1274" s="259" t="s">
        <v>565</v>
      </c>
      <c r="M1274" s="259" t="s">
        <v>565</v>
      </c>
      <c r="N1274" s="259" t="s">
        <v>565</v>
      </c>
      <c r="O1274" s="259" t="s">
        <v>565</v>
      </c>
      <c r="P1274" s="259" t="s">
        <v>565</v>
      </c>
      <c r="Q1274" s="259" t="s">
        <v>565</v>
      </c>
      <c r="R1274" s="259" t="s">
        <v>565</v>
      </c>
      <c r="S1274" s="259" t="s">
        <v>565</v>
      </c>
      <c r="T1274" s="259" t="s">
        <v>565</v>
      </c>
      <c r="U1274" s="259" t="s">
        <v>565</v>
      </c>
      <c r="V1274" s="260" t="s">
        <v>565</v>
      </c>
      <c r="W1274" s="260" t="s">
        <v>565</v>
      </c>
      <c r="X1274" s="259" t="s">
        <v>565</v>
      </c>
      <c r="Y1274" s="259" t="s">
        <v>565</v>
      </c>
      <c r="Z1274" s="259" t="s">
        <v>565</v>
      </c>
      <c r="AA1274" s="259" t="s">
        <v>565</v>
      </c>
      <c r="AB1274" s="259" t="s">
        <v>565</v>
      </c>
      <c r="AC1274" s="259" t="s">
        <v>565</v>
      </c>
      <c r="AD1274" s="259" t="s">
        <v>565</v>
      </c>
      <c r="AE1274" s="259" t="s">
        <v>565</v>
      </c>
      <c r="AF1274" s="259" t="s">
        <v>565</v>
      </c>
      <c r="AG1274" s="259" t="s">
        <v>565</v>
      </c>
      <c r="AH1274" s="259" t="s">
        <v>565</v>
      </c>
      <c r="AI1274" s="259" t="s">
        <v>565</v>
      </c>
      <c r="AJ1274" s="259" t="s">
        <v>565</v>
      </c>
      <c r="AK1274" s="259" t="s">
        <v>565</v>
      </c>
      <c r="AL1274" s="259" t="s">
        <v>565</v>
      </c>
      <c r="AM1274" s="259" t="s">
        <v>565</v>
      </c>
      <c r="AN1274" s="259" t="s">
        <v>565</v>
      </c>
      <c r="AO1274" s="259" t="s">
        <v>565</v>
      </c>
      <c r="AP1274" s="259" t="s">
        <v>565</v>
      </c>
      <c r="AQ1274" s="259" t="s">
        <v>565</v>
      </c>
      <c r="AR1274" s="259" t="s">
        <v>565</v>
      </c>
      <c r="AS1274" s="259" t="s">
        <v>565</v>
      </c>
      <c r="AT1274" s="259" t="s">
        <v>565</v>
      </c>
      <c r="AU1274" s="259" t="s">
        <v>565</v>
      </c>
      <c r="AV1274" s="259" t="s">
        <v>565</v>
      </c>
      <c r="AW1274" s="259" t="s">
        <v>565</v>
      </c>
      <c r="AX1274" s="259" t="s">
        <v>565</v>
      </c>
      <c r="AY1274" s="259" t="s">
        <v>565</v>
      </c>
      <c r="AZ1274" s="259" t="s">
        <v>565</v>
      </c>
      <c r="BA1274" s="259" t="s">
        <v>565</v>
      </c>
    </row>
    <row r="1275" spans="4:53">
      <c r="D1275" s="259" t="s">
        <v>565</v>
      </c>
      <c r="E1275" s="259" t="s">
        <v>565</v>
      </c>
      <c r="F1275" s="259" t="s">
        <v>565</v>
      </c>
      <c r="G1275" s="259" t="s">
        <v>565</v>
      </c>
      <c r="H1275" s="259" t="s">
        <v>565</v>
      </c>
      <c r="I1275" s="259" t="s">
        <v>565</v>
      </c>
      <c r="J1275" s="259" t="s">
        <v>565</v>
      </c>
      <c r="K1275" s="259" t="s">
        <v>565</v>
      </c>
      <c r="L1275" s="259" t="s">
        <v>565</v>
      </c>
      <c r="M1275" s="259" t="s">
        <v>565</v>
      </c>
      <c r="N1275" s="259" t="s">
        <v>565</v>
      </c>
      <c r="O1275" s="259" t="s">
        <v>565</v>
      </c>
      <c r="P1275" s="259" t="s">
        <v>565</v>
      </c>
      <c r="Q1275" s="259" t="s">
        <v>565</v>
      </c>
      <c r="R1275" s="259" t="s">
        <v>565</v>
      </c>
      <c r="S1275" s="259" t="s">
        <v>565</v>
      </c>
      <c r="T1275" s="259" t="s">
        <v>565</v>
      </c>
      <c r="U1275" s="259" t="s">
        <v>565</v>
      </c>
      <c r="V1275" s="260" t="s">
        <v>565</v>
      </c>
      <c r="W1275" s="260" t="s">
        <v>565</v>
      </c>
      <c r="X1275" s="259" t="s">
        <v>565</v>
      </c>
      <c r="Y1275" s="259" t="s">
        <v>565</v>
      </c>
      <c r="Z1275" s="259" t="s">
        <v>565</v>
      </c>
      <c r="AA1275" s="259" t="s">
        <v>565</v>
      </c>
      <c r="AB1275" s="259" t="s">
        <v>565</v>
      </c>
      <c r="AC1275" s="259" t="s">
        <v>565</v>
      </c>
      <c r="AD1275" s="259" t="s">
        <v>565</v>
      </c>
      <c r="AE1275" s="259" t="s">
        <v>565</v>
      </c>
      <c r="AF1275" s="259" t="s">
        <v>565</v>
      </c>
      <c r="AG1275" s="259" t="s">
        <v>565</v>
      </c>
      <c r="AH1275" s="259" t="s">
        <v>565</v>
      </c>
      <c r="AI1275" s="259" t="s">
        <v>565</v>
      </c>
      <c r="AJ1275" s="259" t="s">
        <v>565</v>
      </c>
      <c r="AK1275" s="259" t="s">
        <v>565</v>
      </c>
      <c r="AL1275" s="259" t="s">
        <v>565</v>
      </c>
      <c r="AM1275" s="259" t="s">
        <v>565</v>
      </c>
      <c r="AN1275" s="259" t="s">
        <v>565</v>
      </c>
      <c r="AO1275" s="259" t="s">
        <v>565</v>
      </c>
      <c r="AP1275" s="259" t="s">
        <v>565</v>
      </c>
      <c r="AQ1275" s="259" t="s">
        <v>565</v>
      </c>
      <c r="AR1275" s="259" t="s">
        <v>565</v>
      </c>
      <c r="AS1275" s="259" t="s">
        <v>565</v>
      </c>
      <c r="AT1275" s="259" t="s">
        <v>565</v>
      </c>
      <c r="AU1275" s="259" t="s">
        <v>565</v>
      </c>
      <c r="AV1275" s="259" t="s">
        <v>565</v>
      </c>
      <c r="AW1275" s="259" t="s">
        <v>565</v>
      </c>
      <c r="AX1275" s="259" t="s">
        <v>565</v>
      </c>
      <c r="AY1275" s="259" t="s">
        <v>565</v>
      </c>
      <c r="AZ1275" s="259" t="s">
        <v>565</v>
      </c>
      <c r="BA1275" s="259" t="s">
        <v>565</v>
      </c>
    </row>
    <row r="1276" spans="4:53">
      <c r="D1276" s="259" t="s">
        <v>565</v>
      </c>
      <c r="E1276" s="259" t="s">
        <v>565</v>
      </c>
      <c r="F1276" s="259" t="s">
        <v>565</v>
      </c>
      <c r="G1276" s="259" t="s">
        <v>565</v>
      </c>
      <c r="H1276" s="259" t="s">
        <v>565</v>
      </c>
      <c r="I1276" s="259" t="s">
        <v>565</v>
      </c>
      <c r="J1276" s="259" t="s">
        <v>565</v>
      </c>
      <c r="K1276" s="259" t="s">
        <v>565</v>
      </c>
      <c r="L1276" s="259" t="s">
        <v>565</v>
      </c>
      <c r="M1276" s="259" t="s">
        <v>565</v>
      </c>
      <c r="N1276" s="259" t="s">
        <v>565</v>
      </c>
      <c r="O1276" s="259" t="s">
        <v>565</v>
      </c>
      <c r="P1276" s="259" t="s">
        <v>565</v>
      </c>
      <c r="Q1276" s="259" t="s">
        <v>565</v>
      </c>
      <c r="R1276" s="259" t="s">
        <v>565</v>
      </c>
      <c r="S1276" s="259" t="s">
        <v>565</v>
      </c>
      <c r="T1276" s="259" t="s">
        <v>565</v>
      </c>
      <c r="U1276" s="259" t="s">
        <v>565</v>
      </c>
      <c r="V1276" s="260" t="s">
        <v>565</v>
      </c>
      <c r="W1276" s="260" t="s">
        <v>565</v>
      </c>
      <c r="X1276" s="259" t="s">
        <v>565</v>
      </c>
      <c r="Y1276" s="259" t="s">
        <v>565</v>
      </c>
      <c r="Z1276" s="259" t="s">
        <v>565</v>
      </c>
      <c r="AA1276" s="259" t="s">
        <v>565</v>
      </c>
      <c r="AB1276" s="259" t="s">
        <v>565</v>
      </c>
      <c r="AC1276" s="259" t="s">
        <v>565</v>
      </c>
      <c r="AD1276" s="259" t="s">
        <v>565</v>
      </c>
      <c r="AE1276" s="259" t="s">
        <v>565</v>
      </c>
      <c r="AF1276" s="259" t="s">
        <v>565</v>
      </c>
      <c r="AG1276" s="259" t="s">
        <v>565</v>
      </c>
      <c r="AH1276" s="259" t="s">
        <v>565</v>
      </c>
      <c r="AI1276" s="259" t="s">
        <v>565</v>
      </c>
      <c r="AJ1276" s="259" t="s">
        <v>565</v>
      </c>
      <c r="AK1276" s="259" t="s">
        <v>565</v>
      </c>
      <c r="AL1276" s="259" t="s">
        <v>565</v>
      </c>
      <c r="AM1276" s="259" t="s">
        <v>565</v>
      </c>
      <c r="AN1276" s="259" t="s">
        <v>565</v>
      </c>
      <c r="AO1276" s="259" t="s">
        <v>565</v>
      </c>
      <c r="AP1276" s="259" t="s">
        <v>565</v>
      </c>
      <c r="AQ1276" s="259" t="s">
        <v>565</v>
      </c>
      <c r="AR1276" s="259" t="s">
        <v>565</v>
      </c>
      <c r="AS1276" s="259" t="s">
        <v>565</v>
      </c>
      <c r="AT1276" s="259" t="s">
        <v>565</v>
      </c>
      <c r="AU1276" s="259" t="s">
        <v>565</v>
      </c>
      <c r="AV1276" s="259" t="s">
        <v>565</v>
      </c>
      <c r="AW1276" s="259" t="s">
        <v>565</v>
      </c>
      <c r="AX1276" s="259" t="s">
        <v>565</v>
      </c>
      <c r="AY1276" s="259" t="s">
        <v>565</v>
      </c>
      <c r="AZ1276" s="259" t="s">
        <v>565</v>
      </c>
      <c r="BA1276" s="259" t="s">
        <v>565</v>
      </c>
    </row>
    <row r="1277" spans="4:53">
      <c r="D1277" s="259" t="s">
        <v>565</v>
      </c>
      <c r="E1277" s="259" t="s">
        <v>565</v>
      </c>
      <c r="F1277" s="259" t="s">
        <v>565</v>
      </c>
      <c r="G1277" s="259" t="s">
        <v>565</v>
      </c>
      <c r="H1277" s="259" t="s">
        <v>565</v>
      </c>
      <c r="I1277" s="259" t="s">
        <v>565</v>
      </c>
      <c r="J1277" s="259" t="s">
        <v>565</v>
      </c>
      <c r="K1277" s="259" t="s">
        <v>565</v>
      </c>
      <c r="L1277" s="259" t="s">
        <v>565</v>
      </c>
      <c r="M1277" s="259" t="s">
        <v>565</v>
      </c>
      <c r="N1277" s="259" t="s">
        <v>565</v>
      </c>
      <c r="O1277" s="259" t="s">
        <v>565</v>
      </c>
      <c r="P1277" s="259" t="s">
        <v>565</v>
      </c>
      <c r="Q1277" s="259" t="s">
        <v>565</v>
      </c>
      <c r="R1277" s="259" t="s">
        <v>565</v>
      </c>
      <c r="S1277" s="259" t="s">
        <v>565</v>
      </c>
      <c r="T1277" s="259" t="s">
        <v>565</v>
      </c>
      <c r="U1277" s="259" t="s">
        <v>565</v>
      </c>
      <c r="V1277" s="260" t="s">
        <v>565</v>
      </c>
      <c r="W1277" s="260" t="s">
        <v>565</v>
      </c>
      <c r="X1277" s="259" t="s">
        <v>565</v>
      </c>
      <c r="Y1277" s="259" t="s">
        <v>565</v>
      </c>
      <c r="Z1277" s="259" t="s">
        <v>565</v>
      </c>
      <c r="AA1277" s="259" t="s">
        <v>565</v>
      </c>
      <c r="AB1277" s="259" t="s">
        <v>565</v>
      </c>
      <c r="AC1277" s="259" t="s">
        <v>565</v>
      </c>
      <c r="AD1277" s="259" t="s">
        <v>565</v>
      </c>
      <c r="AE1277" s="259" t="s">
        <v>565</v>
      </c>
      <c r="AF1277" s="259" t="s">
        <v>565</v>
      </c>
      <c r="AG1277" s="259" t="s">
        <v>565</v>
      </c>
      <c r="AH1277" s="259" t="s">
        <v>565</v>
      </c>
      <c r="AI1277" s="259" t="s">
        <v>565</v>
      </c>
      <c r="AJ1277" s="259" t="s">
        <v>565</v>
      </c>
      <c r="AK1277" s="259" t="s">
        <v>565</v>
      </c>
      <c r="AL1277" s="259" t="s">
        <v>565</v>
      </c>
      <c r="AM1277" s="259" t="s">
        <v>565</v>
      </c>
      <c r="AN1277" s="259" t="s">
        <v>565</v>
      </c>
      <c r="AO1277" s="259" t="s">
        <v>565</v>
      </c>
      <c r="AP1277" s="259" t="s">
        <v>565</v>
      </c>
      <c r="AQ1277" s="259" t="s">
        <v>565</v>
      </c>
      <c r="AR1277" s="259" t="s">
        <v>565</v>
      </c>
      <c r="AS1277" s="259" t="s">
        <v>565</v>
      </c>
      <c r="AT1277" s="259" t="s">
        <v>565</v>
      </c>
      <c r="AU1277" s="259" t="s">
        <v>565</v>
      </c>
      <c r="AV1277" s="259" t="s">
        <v>565</v>
      </c>
      <c r="AW1277" s="259" t="s">
        <v>565</v>
      </c>
      <c r="AX1277" s="259" t="s">
        <v>565</v>
      </c>
      <c r="AY1277" s="259" t="s">
        <v>565</v>
      </c>
      <c r="AZ1277" s="259" t="s">
        <v>565</v>
      </c>
      <c r="BA1277" s="259" t="s">
        <v>565</v>
      </c>
    </row>
    <row r="1278" spans="4:53">
      <c r="D1278" s="259" t="s">
        <v>565</v>
      </c>
      <c r="E1278" s="259" t="s">
        <v>565</v>
      </c>
      <c r="F1278" s="259" t="s">
        <v>565</v>
      </c>
      <c r="G1278" s="259" t="s">
        <v>565</v>
      </c>
      <c r="H1278" s="259" t="s">
        <v>565</v>
      </c>
      <c r="I1278" s="259" t="s">
        <v>565</v>
      </c>
      <c r="J1278" s="259" t="s">
        <v>565</v>
      </c>
      <c r="K1278" s="259" t="s">
        <v>565</v>
      </c>
      <c r="L1278" s="259" t="s">
        <v>565</v>
      </c>
      <c r="M1278" s="259" t="s">
        <v>565</v>
      </c>
      <c r="N1278" s="259" t="s">
        <v>565</v>
      </c>
      <c r="O1278" s="259" t="s">
        <v>565</v>
      </c>
      <c r="P1278" s="259" t="s">
        <v>565</v>
      </c>
      <c r="Q1278" s="259" t="s">
        <v>565</v>
      </c>
      <c r="R1278" s="259" t="s">
        <v>565</v>
      </c>
      <c r="S1278" s="259" t="s">
        <v>565</v>
      </c>
      <c r="T1278" s="259" t="s">
        <v>565</v>
      </c>
      <c r="U1278" s="259" t="s">
        <v>565</v>
      </c>
      <c r="V1278" s="260" t="s">
        <v>565</v>
      </c>
      <c r="W1278" s="260" t="s">
        <v>565</v>
      </c>
      <c r="X1278" s="259" t="s">
        <v>565</v>
      </c>
      <c r="Y1278" s="259" t="s">
        <v>565</v>
      </c>
      <c r="Z1278" s="259" t="s">
        <v>565</v>
      </c>
      <c r="AA1278" s="259" t="s">
        <v>565</v>
      </c>
      <c r="AB1278" s="259" t="s">
        <v>565</v>
      </c>
      <c r="AC1278" s="259" t="s">
        <v>565</v>
      </c>
      <c r="AD1278" s="259" t="s">
        <v>565</v>
      </c>
      <c r="AE1278" s="259" t="s">
        <v>565</v>
      </c>
      <c r="AF1278" s="259" t="s">
        <v>565</v>
      </c>
      <c r="AG1278" s="259" t="s">
        <v>565</v>
      </c>
      <c r="AH1278" s="259" t="s">
        <v>565</v>
      </c>
      <c r="AI1278" s="259" t="s">
        <v>565</v>
      </c>
      <c r="AJ1278" s="259" t="s">
        <v>565</v>
      </c>
      <c r="AK1278" s="259" t="s">
        <v>565</v>
      </c>
      <c r="AL1278" s="259" t="s">
        <v>565</v>
      </c>
      <c r="AM1278" s="259" t="s">
        <v>565</v>
      </c>
      <c r="AN1278" s="259" t="s">
        <v>565</v>
      </c>
      <c r="AO1278" s="259" t="s">
        <v>565</v>
      </c>
      <c r="AP1278" s="259" t="s">
        <v>565</v>
      </c>
      <c r="AQ1278" s="259" t="s">
        <v>565</v>
      </c>
      <c r="AR1278" s="259" t="s">
        <v>565</v>
      </c>
      <c r="AS1278" s="259" t="s">
        <v>565</v>
      </c>
      <c r="AT1278" s="259" t="s">
        <v>565</v>
      </c>
      <c r="AU1278" s="259" t="s">
        <v>565</v>
      </c>
      <c r="AV1278" s="259" t="s">
        <v>565</v>
      </c>
      <c r="AW1278" s="259" t="s">
        <v>565</v>
      </c>
      <c r="AX1278" s="259" t="s">
        <v>565</v>
      </c>
      <c r="AY1278" s="259" t="s">
        <v>565</v>
      </c>
      <c r="AZ1278" s="259" t="s">
        <v>565</v>
      </c>
      <c r="BA1278" s="259" t="s">
        <v>565</v>
      </c>
    </row>
    <row r="1279" spans="4:53">
      <c r="D1279" s="259" t="s">
        <v>565</v>
      </c>
      <c r="E1279" s="259" t="s">
        <v>565</v>
      </c>
      <c r="F1279" s="259" t="s">
        <v>565</v>
      </c>
      <c r="G1279" s="259" t="s">
        <v>565</v>
      </c>
      <c r="H1279" s="259" t="s">
        <v>565</v>
      </c>
      <c r="I1279" s="259" t="s">
        <v>565</v>
      </c>
      <c r="J1279" s="259" t="s">
        <v>565</v>
      </c>
      <c r="K1279" s="259" t="s">
        <v>565</v>
      </c>
      <c r="L1279" s="259" t="s">
        <v>565</v>
      </c>
      <c r="M1279" s="259" t="s">
        <v>565</v>
      </c>
      <c r="N1279" s="259" t="s">
        <v>565</v>
      </c>
      <c r="O1279" s="259" t="s">
        <v>565</v>
      </c>
      <c r="P1279" s="259" t="s">
        <v>565</v>
      </c>
      <c r="Q1279" s="259" t="s">
        <v>565</v>
      </c>
      <c r="R1279" s="259" t="s">
        <v>565</v>
      </c>
      <c r="S1279" s="259" t="s">
        <v>565</v>
      </c>
      <c r="T1279" s="259" t="s">
        <v>565</v>
      </c>
      <c r="U1279" s="259" t="s">
        <v>565</v>
      </c>
      <c r="V1279" s="260" t="s">
        <v>565</v>
      </c>
      <c r="W1279" s="260" t="s">
        <v>565</v>
      </c>
      <c r="X1279" s="259" t="s">
        <v>565</v>
      </c>
      <c r="Y1279" s="259" t="s">
        <v>565</v>
      </c>
      <c r="Z1279" s="259" t="s">
        <v>565</v>
      </c>
      <c r="AA1279" s="259" t="s">
        <v>565</v>
      </c>
      <c r="AB1279" s="259" t="s">
        <v>565</v>
      </c>
      <c r="AC1279" s="259" t="s">
        <v>565</v>
      </c>
      <c r="AD1279" s="259" t="s">
        <v>565</v>
      </c>
      <c r="AE1279" s="259" t="s">
        <v>565</v>
      </c>
      <c r="AF1279" s="259" t="s">
        <v>565</v>
      </c>
      <c r="AG1279" s="259" t="s">
        <v>565</v>
      </c>
      <c r="AH1279" s="259" t="s">
        <v>565</v>
      </c>
      <c r="AI1279" s="259" t="s">
        <v>565</v>
      </c>
      <c r="AJ1279" s="259" t="s">
        <v>565</v>
      </c>
      <c r="AK1279" s="259" t="s">
        <v>565</v>
      </c>
      <c r="AL1279" s="259" t="s">
        <v>565</v>
      </c>
      <c r="AM1279" s="259" t="s">
        <v>565</v>
      </c>
      <c r="AN1279" s="259" t="s">
        <v>565</v>
      </c>
      <c r="AO1279" s="259" t="s">
        <v>565</v>
      </c>
      <c r="AP1279" s="259" t="s">
        <v>565</v>
      </c>
      <c r="AQ1279" s="259" t="s">
        <v>565</v>
      </c>
      <c r="AR1279" s="259" t="s">
        <v>565</v>
      </c>
      <c r="AS1279" s="259" t="s">
        <v>565</v>
      </c>
      <c r="AT1279" s="259" t="s">
        <v>565</v>
      </c>
      <c r="AU1279" s="259" t="s">
        <v>565</v>
      </c>
      <c r="AV1279" s="259" t="s">
        <v>565</v>
      </c>
      <c r="AW1279" s="259" t="s">
        <v>565</v>
      </c>
      <c r="AX1279" s="259" t="s">
        <v>565</v>
      </c>
      <c r="AY1279" s="259" t="s">
        <v>565</v>
      </c>
      <c r="AZ1279" s="259" t="s">
        <v>565</v>
      </c>
      <c r="BA1279" s="259" t="s">
        <v>565</v>
      </c>
    </row>
    <row r="1280" spans="4:53">
      <c r="D1280" s="259" t="s">
        <v>565</v>
      </c>
      <c r="E1280" s="259" t="s">
        <v>565</v>
      </c>
      <c r="F1280" s="259" t="s">
        <v>565</v>
      </c>
      <c r="G1280" s="259" t="s">
        <v>565</v>
      </c>
      <c r="H1280" s="259" t="s">
        <v>565</v>
      </c>
      <c r="I1280" s="259" t="s">
        <v>565</v>
      </c>
      <c r="J1280" s="259" t="s">
        <v>565</v>
      </c>
      <c r="K1280" s="259" t="s">
        <v>565</v>
      </c>
      <c r="L1280" s="259" t="s">
        <v>565</v>
      </c>
      <c r="M1280" s="259" t="s">
        <v>565</v>
      </c>
      <c r="N1280" s="259" t="s">
        <v>565</v>
      </c>
      <c r="O1280" s="259" t="s">
        <v>565</v>
      </c>
      <c r="P1280" s="259" t="s">
        <v>565</v>
      </c>
      <c r="Q1280" s="259" t="s">
        <v>565</v>
      </c>
      <c r="R1280" s="259" t="s">
        <v>565</v>
      </c>
      <c r="S1280" s="259" t="s">
        <v>565</v>
      </c>
      <c r="T1280" s="259" t="s">
        <v>565</v>
      </c>
      <c r="U1280" s="259" t="s">
        <v>565</v>
      </c>
      <c r="V1280" s="260" t="s">
        <v>565</v>
      </c>
      <c r="W1280" s="260" t="s">
        <v>565</v>
      </c>
      <c r="X1280" s="259" t="s">
        <v>565</v>
      </c>
      <c r="Y1280" s="259" t="s">
        <v>565</v>
      </c>
      <c r="Z1280" s="259" t="s">
        <v>565</v>
      </c>
      <c r="AA1280" s="259" t="s">
        <v>565</v>
      </c>
      <c r="AB1280" s="259" t="s">
        <v>565</v>
      </c>
      <c r="AC1280" s="259" t="s">
        <v>565</v>
      </c>
      <c r="AD1280" s="259" t="s">
        <v>565</v>
      </c>
      <c r="AE1280" s="259" t="s">
        <v>565</v>
      </c>
      <c r="AF1280" s="259" t="s">
        <v>565</v>
      </c>
      <c r="AG1280" s="259" t="s">
        <v>565</v>
      </c>
      <c r="AH1280" s="259" t="s">
        <v>565</v>
      </c>
      <c r="AI1280" s="259" t="s">
        <v>565</v>
      </c>
      <c r="AJ1280" s="259" t="s">
        <v>565</v>
      </c>
      <c r="AK1280" s="259" t="s">
        <v>565</v>
      </c>
      <c r="AL1280" s="259" t="s">
        <v>565</v>
      </c>
      <c r="AM1280" s="259" t="s">
        <v>565</v>
      </c>
      <c r="AN1280" s="259" t="s">
        <v>565</v>
      </c>
      <c r="AO1280" s="259" t="s">
        <v>565</v>
      </c>
      <c r="AP1280" s="259" t="s">
        <v>565</v>
      </c>
      <c r="AQ1280" s="259" t="s">
        <v>565</v>
      </c>
      <c r="AR1280" s="259" t="s">
        <v>565</v>
      </c>
      <c r="AS1280" s="259" t="s">
        <v>565</v>
      </c>
      <c r="AT1280" s="259" t="s">
        <v>565</v>
      </c>
      <c r="AU1280" s="259" t="s">
        <v>565</v>
      </c>
      <c r="AV1280" s="259" t="s">
        <v>565</v>
      </c>
      <c r="AW1280" s="259" t="s">
        <v>565</v>
      </c>
      <c r="AX1280" s="259" t="s">
        <v>565</v>
      </c>
      <c r="AY1280" s="259" t="s">
        <v>565</v>
      </c>
      <c r="AZ1280" s="259" t="s">
        <v>565</v>
      </c>
      <c r="BA1280" s="259" t="s">
        <v>565</v>
      </c>
    </row>
    <row r="1281" spans="4:53">
      <c r="D1281" s="259" t="s">
        <v>565</v>
      </c>
      <c r="E1281" s="259" t="s">
        <v>565</v>
      </c>
      <c r="F1281" s="259" t="s">
        <v>565</v>
      </c>
      <c r="G1281" s="259" t="s">
        <v>565</v>
      </c>
      <c r="H1281" s="259" t="s">
        <v>565</v>
      </c>
      <c r="I1281" s="259" t="s">
        <v>565</v>
      </c>
      <c r="J1281" s="259" t="s">
        <v>565</v>
      </c>
      <c r="K1281" s="259" t="s">
        <v>565</v>
      </c>
      <c r="L1281" s="259" t="s">
        <v>565</v>
      </c>
      <c r="M1281" s="259" t="s">
        <v>565</v>
      </c>
      <c r="N1281" s="259" t="s">
        <v>565</v>
      </c>
      <c r="O1281" s="259" t="s">
        <v>565</v>
      </c>
      <c r="P1281" s="259" t="s">
        <v>565</v>
      </c>
      <c r="Q1281" s="259" t="s">
        <v>565</v>
      </c>
      <c r="R1281" s="259" t="s">
        <v>565</v>
      </c>
      <c r="S1281" s="259" t="s">
        <v>565</v>
      </c>
      <c r="T1281" s="259" t="s">
        <v>565</v>
      </c>
      <c r="U1281" s="259" t="s">
        <v>565</v>
      </c>
      <c r="V1281" s="260" t="s">
        <v>565</v>
      </c>
      <c r="W1281" s="260" t="s">
        <v>565</v>
      </c>
      <c r="X1281" s="259" t="s">
        <v>565</v>
      </c>
      <c r="Y1281" s="259" t="s">
        <v>565</v>
      </c>
      <c r="Z1281" s="259" t="s">
        <v>565</v>
      </c>
      <c r="AA1281" s="259" t="s">
        <v>565</v>
      </c>
      <c r="AB1281" s="259" t="s">
        <v>565</v>
      </c>
      <c r="AC1281" s="259" t="s">
        <v>565</v>
      </c>
      <c r="AD1281" s="259" t="s">
        <v>565</v>
      </c>
      <c r="AE1281" s="259" t="s">
        <v>565</v>
      </c>
      <c r="AF1281" s="259" t="s">
        <v>565</v>
      </c>
      <c r="AG1281" s="259" t="s">
        <v>565</v>
      </c>
      <c r="AH1281" s="259" t="s">
        <v>565</v>
      </c>
      <c r="AI1281" s="259" t="s">
        <v>565</v>
      </c>
      <c r="AJ1281" s="259" t="s">
        <v>565</v>
      </c>
      <c r="AK1281" s="259" t="s">
        <v>565</v>
      </c>
      <c r="AL1281" s="259" t="s">
        <v>565</v>
      </c>
      <c r="AM1281" s="259" t="s">
        <v>565</v>
      </c>
      <c r="AN1281" s="259" t="s">
        <v>565</v>
      </c>
      <c r="AO1281" s="259" t="s">
        <v>565</v>
      </c>
      <c r="AP1281" s="259" t="s">
        <v>565</v>
      </c>
      <c r="AQ1281" s="259" t="s">
        <v>565</v>
      </c>
      <c r="AR1281" s="259" t="s">
        <v>565</v>
      </c>
      <c r="AS1281" s="259" t="s">
        <v>565</v>
      </c>
      <c r="AT1281" s="259" t="s">
        <v>565</v>
      </c>
      <c r="AU1281" s="259" t="s">
        <v>565</v>
      </c>
      <c r="AV1281" s="259" t="s">
        <v>565</v>
      </c>
      <c r="AW1281" s="259" t="s">
        <v>565</v>
      </c>
      <c r="AX1281" s="259" t="s">
        <v>565</v>
      </c>
      <c r="AY1281" s="259" t="s">
        <v>565</v>
      </c>
      <c r="AZ1281" s="259" t="s">
        <v>565</v>
      </c>
      <c r="BA1281" s="259" t="s">
        <v>565</v>
      </c>
    </row>
    <row r="1282" spans="4:53">
      <c r="D1282" s="259" t="s">
        <v>565</v>
      </c>
      <c r="E1282" s="259" t="s">
        <v>565</v>
      </c>
      <c r="F1282" s="259" t="s">
        <v>565</v>
      </c>
      <c r="G1282" s="259" t="s">
        <v>565</v>
      </c>
      <c r="H1282" s="259" t="s">
        <v>565</v>
      </c>
      <c r="I1282" s="259" t="s">
        <v>565</v>
      </c>
      <c r="J1282" s="259" t="s">
        <v>565</v>
      </c>
      <c r="K1282" s="259" t="s">
        <v>565</v>
      </c>
      <c r="L1282" s="259" t="s">
        <v>565</v>
      </c>
      <c r="M1282" s="259" t="s">
        <v>565</v>
      </c>
      <c r="N1282" s="259" t="s">
        <v>565</v>
      </c>
      <c r="O1282" s="259" t="s">
        <v>565</v>
      </c>
      <c r="P1282" s="259" t="s">
        <v>565</v>
      </c>
      <c r="Q1282" s="259" t="s">
        <v>565</v>
      </c>
      <c r="R1282" s="259" t="s">
        <v>565</v>
      </c>
      <c r="S1282" s="259" t="s">
        <v>565</v>
      </c>
      <c r="T1282" s="259" t="s">
        <v>565</v>
      </c>
      <c r="U1282" s="259" t="s">
        <v>565</v>
      </c>
      <c r="V1282" s="260" t="s">
        <v>565</v>
      </c>
      <c r="W1282" s="260" t="s">
        <v>565</v>
      </c>
      <c r="X1282" s="259" t="s">
        <v>565</v>
      </c>
      <c r="Y1282" s="259" t="s">
        <v>565</v>
      </c>
      <c r="Z1282" s="259" t="s">
        <v>565</v>
      </c>
      <c r="AA1282" s="259" t="s">
        <v>565</v>
      </c>
      <c r="AB1282" s="259" t="s">
        <v>565</v>
      </c>
      <c r="AC1282" s="259" t="s">
        <v>565</v>
      </c>
      <c r="AD1282" s="259" t="s">
        <v>565</v>
      </c>
      <c r="AE1282" s="259" t="s">
        <v>565</v>
      </c>
      <c r="AF1282" s="259" t="s">
        <v>565</v>
      </c>
      <c r="AG1282" s="259" t="s">
        <v>565</v>
      </c>
      <c r="AH1282" s="259" t="s">
        <v>565</v>
      </c>
      <c r="AI1282" s="259" t="s">
        <v>565</v>
      </c>
      <c r="AJ1282" s="259" t="s">
        <v>565</v>
      </c>
      <c r="AK1282" s="259" t="s">
        <v>565</v>
      </c>
      <c r="AL1282" s="259" t="s">
        <v>565</v>
      </c>
      <c r="AM1282" s="259" t="s">
        <v>565</v>
      </c>
      <c r="AN1282" s="259" t="s">
        <v>565</v>
      </c>
      <c r="AO1282" s="259" t="s">
        <v>565</v>
      </c>
      <c r="AP1282" s="259" t="s">
        <v>565</v>
      </c>
      <c r="AQ1282" s="259" t="s">
        <v>565</v>
      </c>
      <c r="AR1282" s="259" t="s">
        <v>565</v>
      </c>
      <c r="AS1282" s="259" t="s">
        <v>565</v>
      </c>
      <c r="AT1282" s="259" t="s">
        <v>565</v>
      </c>
      <c r="AU1282" s="259" t="s">
        <v>565</v>
      </c>
      <c r="AV1282" s="259" t="s">
        <v>565</v>
      </c>
      <c r="AW1282" s="259" t="s">
        <v>565</v>
      </c>
      <c r="AX1282" s="259" t="s">
        <v>565</v>
      </c>
      <c r="AY1282" s="259" t="s">
        <v>565</v>
      </c>
      <c r="AZ1282" s="259" t="s">
        <v>565</v>
      </c>
      <c r="BA1282" s="259" t="s">
        <v>565</v>
      </c>
    </row>
    <row r="1283" spans="4:53">
      <c r="D1283" s="259" t="s">
        <v>565</v>
      </c>
      <c r="E1283" s="259" t="s">
        <v>565</v>
      </c>
      <c r="F1283" s="259" t="s">
        <v>565</v>
      </c>
      <c r="G1283" s="259" t="s">
        <v>565</v>
      </c>
      <c r="H1283" s="259" t="s">
        <v>565</v>
      </c>
      <c r="I1283" s="259" t="s">
        <v>565</v>
      </c>
      <c r="J1283" s="259" t="s">
        <v>565</v>
      </c>
      <c r="K1283" s="259" t="s">
        <v>565</v>
      </c>
      <c r="L1283" s="259" t="s">
        <v>565</v>
      </c>
      <c r="M1283" s="259" t="s">
        <v>565</v>
      </c>
      <c r="N1283" s="259" t="s">
        <v>565</v>
      </c>
      <c r="O1283" s="259" t="s">
        <v>565</v>
      </c>
      <c r="P1283" s="259" t="s">
        <v>565</v>
      </c>
      <c r="Q1283" s="259" t="s">
        <v>565</v>
      </c>
      <c r="R1283" s="259" t="s">
        <v>565</v>
      </c>
      <c r="S1283" s="259" t="s">
        <v>565</v>
      </c>
      <c r="T1283" s="259" t="s">
        <v>565</v>
      </c>
      <c r="U1283" s="259" t="s">
        <v>565</v>
      </c>
      <c r="V1283" s="260" t="s">
        <v>565</v>
      </c>
      <c r="W1283" s="260" t="s">
        <v>565</v>
      </c>
      <c r="X1283" s="259" t="s">
        <v>565</v>
      </c>
      <c r="Y1283" s="259" t="s">
        <v>565</v>
      </c>
      <c r="Z1283" s="259" t="s">
        <v>565</v>
      </c>
      <c r="AA1283" s="259" t="s">
        <v>565</v>
      </c>
      <c r="AB1283" s="259" t="s">
        <v>565</v>
      </c>
      <c r="AC1283" s="259" t="s">
        <v>565</v>
      </c>
      <c r="AD1283" s="259" t="s">
        <v>565</v>
      </c>
      <c r="AE1283" s="259" t="s">
        <v>565</v>
      </c>
      <c r="AF1283" s="259" t="s">
        <v>565</v>
      </c>
      <c r="AG1283" s="259" t="s">
        <v>565</v>
      </c>
      <c r="AH1283" s="259" t="s">
        <v>565</v>
      </c>
      <c r="AI1283" s="259" t="s">
        <v>565</v>
      </c>
      <c r="AJ1283" s="259" t="s">
        <v>565</v>
      </c>
      <c r="AK1283" s="259" t="s">
        <v>565</v>
      </c>
      <c r="AL1283" s="259" t="s">
        <v>565</v>
      </c>
      <c r="AM1283" s="259" t="s">
        <v>565</v>
      </c>
      <c r="AN1283" s="259" t="s">
        <v>565</v>
      </c>
      <c r="AO1283" s="259" t="s">
        <v>565</v>
      </c>
      <c r="AP1283" s="259" t="s">
        <v>565</v>
      </c>
      <c r="AQ1283" s="259" t="s">
        <v>565</v>
      </c>
      <c r="AR1283" s="259" t="s">
        <v>565</v>
      </c>
      <c r="AS1283" s="259" t="s">
        <v>565</v>
      </c>
      <c r="AT1283" s="259" t="s">
        <v>565</v>
      </c>
      <c r="AU1283" s="259" t="s">
        <v>565</v>
      </c>
      <c r="AV1283" s="259" t="s">
        <v>565</v>
      </c>
      <c r="AW1283" s="259" t="s">
        <v>565</v>
      </c>
      <c r="AX1283" s="259" t="s">
        <v>565</v>
      </c>
      <c r="AY1283" s="259" t="s">
        <v>565</v>
      </c>
      <c r="AZ1283" s="259" t="s">
        <v>565</v>
      </c>
      <c r="BA1283" s="259" t="s">
        <v>565</v>
      </c>
    </row>
    <row r="1284" spans="4:53">
      <c r="D1284" s="259" t="s">
        <v>565</v>
      </c>
      <c r="E1284" s="259" t="s">
        <v>565</v>
      </c>
      <c r="F1284" s="259" t="s">
        <v>565</v>
      </c>
      <c r="G1284" s="259" t="s">
        <v>565</v>
      </c>
      <c r="H1284" s="259" t="s">
        <v>565</v>
      </c>
      <c r="I1284" s="259" t="s">
        <v>565</v>
      </c>
      <c r="J1284" s="259" t="s">
        <v>565</v>
      </c>
      <c r="K1284" s="259" t="s">
        <v>565</v>
      </c>
      <c r="L1284" s="259" t="s">
        <v>565</v>
      </c>
      <c r="M1284" s="259" t="s">
        <v>565</v>
      </c>
      <c r="N1284" s="259" t="s">
        <v>565</v>
      </c>
      <c r="O1284" s="259" t="s">
        <v>565</v>
      </c>
      <c r="P1284" s="259" t="s">
        <v>565</v>
      </c>
      <c r="Q1284" s="259" t="s">
        <v>565</v>
      </c>
      <c r="R1284" s="259" t="s">
        <v>565</v>
      </c>
      <c r="S1284" s="259" t="s">
        <v>565</v>
      </c>
      <c r="T1284" s="259" t="s">
        <v>565</v>
      </c>
      <c r="U1284" s="259" t="s">
        <v>565</v>
      </c>
      <c r="V1284" s="260" t="s">
        <v>565</v>
      </c>
      <c r="W1284" s="260" t="s">
        <v>565</v>
      </c>
      <c r="X1284" s="259" t="s">
        <v>565</v>
      </c>
      <c r="Y1284" s="259" t="s">
        <v>565</v>
      </c>
      <c r="Z1284" s="259" t="s">
        <v>565</v>
      </c>
      <c r="AA1284" s="259" t="s">
        <v>565</v>
      </c>
      <c r="AB1284" s="259" t="s">
        <v>565</v>
      </c>
      <c r="AC1284" s="259" t="s">
        <v>565</v>
      </c>
      <c r="AD1284" s="259" t="s">
        <v>565</v>
      </c>
      <c r="AE1284" s="259" t="s">
        <v>565</v>
      </c>
      <c r="AF1284" s="259" t="s">
        <v>565</v>
      </c>
      <c r="AG1284" s="259" t="s">
        <v>565</v>
      </c>
      <c r="AH1284" s="259" t="s">
        <v>565</v>
      </c>
      <c r="AI1284" s="259" t="s">
        <v>565</v>
      </c>
      <c r="AJ1284" s="259" t="s">
        <v>565</v>
      </c>
      <c r="AK1284" s="259" t="s">
        <v>565</v>
      </c>
      <c r="AL1284" s="259" t="s">
        <v>565</v>
      </c>
      <c r="AM1284" s="259" t="s">
        <v>565</v>
      </c>
      <c r="AN1284" s="259" t="s">
        <v>565</v>
      </c>
      <c r="AO1284" s="259" t="s">
        <v>565</v>
      </c>
      <c r="AP1284" s="259" t="s">
        <v>565</v>
      </c>
      <c r="AQ1284" s="259" t="s">
        <v>565</v>
      </c>
      <c r="AR1284" s="259" t="s">
        <v>565</v>
      </c>
      <c r="AS1284" s="259" t="s">
        <v>565</v>
      </c>
      <c r="AT1284" s="259" t="s">
        <v>565</v>
      </c>
      <c r="AU1284" s="259" t="s">
        <v>565</v>
      </c>
      <c r="AV1284" s="259" t="s">
        <v>565</v>
      </c>
      <c r="AW1284" s="259" t="s">
        <v>565</v>
      </c>
      <c r="AX1284" s="259" t="s">
        <v>565</v>
      </c>
      <c r="AY1284" s="259" t="s">
        <v>565</v>
      </c>
      <c r="AZ1284" s="259" t="s">
        <v>565</v>
      </c>
      <c r="BA1284" s="259" t="s">
        <v>565</v>
      </c>
    </row>
    <row r="1285" spans="4:53">
      <c r="D1285" s="259" t="s">
        <v>565</v>
      </c>
      <c r="E1285" s="259" t="s">
        <v>565</v>
      </c>
      <c r="F1285" s="259" t="s">
        <v>565</v>
      </c>
      <c r="G1285" s="259" t="s">
        <v>565</v>
      </c>
      <c r="H1285" s="259" t="s">
        <v>565</v>
      </c>
      <c r="I1285" s="259" t="s">
        <v>565</v>
      </c>
      <c r="J1285" s="259" t="s">
        <v>565</v>
      </c>
      <c r="K1285" s="259" t="s">
        <v>565</v>
      </c>
      <c r="L1285" s="259" t="s">
        <v>565</v>
      </c>
      <c r="M1285" s="259" t="s">
        <v>565</v>
      </c>
      <c r="N1285" s="259" t="s">
        <v>565</v>
      </c>
      <c r="O1285" s="259" t="s">
        <v>565</v>
      </c>
      <c r="P1285" s="259" t="s">
        <v>565</v>
      </c>
      <c r="Q1285" s="259" t="s">
        <v>565</v>
      </c>
      <c r="R1285" s="259" t="s">
        <v>565</v>
      </c>
      <c r="S1285" s="259" t="s">
        <v>565</v>
      </c>
      <c r="T1285" s="259" t="s">
        <v>565</v>
      </c>
      <c r="U1285" s="259" t="s">
        <v>565</v>
      </c>
      <c r="V1285" s="260" t="s">
        <v>565</v>
      </c>
      <c r="W1285" s="260" t="s">
        <v>565</v>
      </c>
      <c r="X1285" s="259" t="s">
        <v>565</v>
      </c>
      <c r="Y1285" s="259" t="s">
        <v>565</v>
      </c>
      <c r="Z1285" s="259" t="s">
        <v>565</v>
      </c>
      <c r="AA1285" s="259" t="s">
        <v>565</v>
      </c>
      <c r="AB1285" s="259" t="s">
        <v>565</v>
      </c>
      <c r="AC1285" s="259" t="s">
        <v>565</v>
      </c>
      <c r="AD1285" s="259" t="s">
        <v>565</v>
      </c>
      <c r="AE1285" s="259" t="s">
        <v>565</v>
      </c>
      <c r="AF1285" s="259" t="s">
        <v>565</v>
      </c>
      <c r="AG1285" s="259" t="s">
        <v>565</v>
      </c>
      <c r="AH1285" s="259" t="s">
        <v>565</v>
      </c>
      <c r="AI1285" s="259" t="s">
        <v>565</v>
      </c>
      <c r="AJ1285" s="259" t="s">
        <v>565</v>
      </c>
      <c r="AK1285" s="259" t="s">
        <v>565</v>
      </c>
      <c r="AL1285" s="259" t="s">
        <v>565</v>
      </c>
      <c r="AM1285" s="259" t="s">
        <v>565</v>
      </c>
      <c r="AN1285" s="259" t="s">
        <v>565</v>
      </c>
      <c r="AO1285" s="259" t="s">
        <v>565</v>
      </c>
      <c r="AP1285" s="259" t="s">
        <v>565</v>
      </c>
      <c r="AQ1285" s="259" t="s">
        <v>565</v>
      </c>
      <c r="AR1285" s="259" t="s">
        <v>565</v>
      </c>
      <c r="AS1285" s="259" t="s">
        <v>565</v>
      </c>
      <c r="AT1285" s="259" t="s">
        <v>565</v>
      </c>
      <c r="AU1285" s="259" t="s">
        <v>565</v>
      </c>
      <c r="AV1285" s="259" t="s">
        <v>565</v>
      </c>
      <c r="AW1285" s="259" t="s">
        <v>565</v>
      </c>
      <c r="AX1285" s="259" t="s">
        <v>565</v>
      </c>
      <c r="AY1285" s="259" t="s">
        <v>565</v>
      </c>
      <c r="AZ1285" s="259" t="s">
        <v>565</v>
      </c>
      <c r="BA1285" s="259" t="s">
        <v>565</v>
      </c>
    </row>
    <row r="1286" spans="4:53">
      <c r="D1286" s="259" t="s">
        <v>565</v>
      </c>
      <c r="E1286" s="259" t="s">
        <v>565</v>
      </c>
      <c r="F1286" s="259" t="s">
        <v>565</v>
      </c>
      <c r="G1286" s="259" t="s">
        <v>565</v>
      </c>
      <c r="H1286" s="259" t="s">
        <v>565</v>
      </c>
      <c r="I1286" s="259" t="s">
        <v>565</v>
      </c>
      <c r="J1286" s="259" t="s">
        <v>565</v>
      </c>
      <c r="K1286" s="259" t="s">
        <v>565</v>
      </c>
      <c r="L1286" s="259" t="s">
        <v>565</v>
      </c>
      <c r="M1286" s="259" t="s">
        <v>565</v>
      </c>
      <c r="N1286" s="259" t="s">
        <v>565</v>
      </c>
      <c r="O1286" s="259" t="s">
        <v>565</v>
      </c>
      <c r="P1286" s="259" t="s">
        <v>565</v>
      </c>
      <c r="Q1286" s="259" t="s">
        <v>565</v>
      </c>
      <c r="R1286" s="259" t="s">
        <v>565</v>
      </c>
      <c r="S1286" s="259" t="s">
        <v>565</v>
      </c>
      <c r="T1286" s="259" t="s">
        <v>565</v>
      </c>
      <c r="U1286" s="259" t="s">
        <v>565</v>
      </c>
      <c r="V1286" s="260" t="s">
        <v>565</v>
      </c>
      <c r="W1286" s="260" t="s">
        <v>565</v>
      </c>
      <c r="X1286" s="259" t="s">
        <v>565</v>
      </c>
      <c r="Y1286" s="259" t="s">
        <v>565</v>
      </c>
      <c r="Z1286" s="259" t="s">
        <v>565</v>
      </c>
      <c r="AA1286" s="259" t="s">
        <v>565</v>
      </c>
      <c r="AB1286" s="259" t="s">
        <v>565</v>
      </c>
      <c r="AC1286" s="259" t="s">
        <v>565</v>
      </c>
      <c r="AD1286" s="259" t="s">
        <v>565</v>
      </c>
      <c r="AE1286" s="259" t="s">
        <v>565</v>
      </c>
      <c r="AF1286" s="259" t="s">
        <v>565</v>
      </c>
      <c r="AG1286" s="259" t="s">
        <v>565</v>
      </c>
      <c r="AH1286" s="259" t="s">
        <v>565</v>
      </c>
      <c r="AI1286" s="259" t="s">
        <v>565</v>
      </c>
      <c r="AJ1286" s="259" t="s">
        <v>565</v>
      </c>
      <c r="AK1286" s="259" t="s">
        <v>565</v>
      </c>
      <c r="AL1286" s="259" t="s">
        <v>565</v>
      </c>
      <c r="AM1286" s="259" t="s">
        <v>565</v>
      </c>
      <c r="AN1286" s="259" t="s">
        <v>565</v>
      </c>
      <c r="AO1286" s="259" t="s">
        <v>565</v>
      </c>
      <c r="AP1286" s="259" t="s">
        <v>565</v>
      </c>
      <c r="AQ1286" s="259" t="s">
        <v>565</v>
      </c>
      <c r="AR1286" s="259" t="s">
        <v>565</v>
      </c>
      <c r="AS1286" s="259" t="s">
        <v>565</v>
      </c>
      <c r="AT1286" s="259" t="s">
        <v>565</v>
      </c>
      <c r="AU1286" s="259" t="s">
        <v>565</v>
      </c>
      <c r="AV1286" s="259" t="s">
        <v>565</v>
      </c>
      <c r="AW1286" s="259" t="s">
        <v>565</v>
      </c>
      <c r="AX1286" s="259" t="s">
        <v>565</v>
      </c>
      <c r="AY1286" s="259" t="s">
        <v>565</v>
      </c>
      <c r="AZ1286" s="259" t="s">
        <v>565</v>
      </c>
      <c r="BA1286" s="259" t="s">
        <v>565</v>
      </c>
    </row>
    <row r="1287" spans="4:53">
      <c r="D1287" s="259" t="s">
        <v>565</v>
      </c>
      <c r="E1287" s="259" t="s">
        <v>565</v>
      </c>
      <c r="F1287" s="259" t="s">
        <v>565</v>
      </c>
      <c r="G1287" s="259" t="s">
        <v>565</v>
      </c>
      <c r="H1287" s="259" t="s">
        <v>565</v>
      </c>
      <c r="I1287" s="259" t="s">
        <v>565</v>
      </c>
      <c r="J1287" s="259" t="s">
        <v>565</v>
      </c>
      <c r="K1287" s="259" t="s">
        <v>565</v>
      </c>
      <c r="L1287" s="259" t="s">
        <v>565</v>
      </c>
      <c r="M1287" s="259" t="s">
        <v>565</v>
      </c>
      <c r="N1287" s="259" t="s">
        <v>565</v>
      </c>
      <c r="O1287" s="259" t="s">
        <v>565</v>
      </c>
      <c r="P1287" s="259" t="s">
        <v>565</v>
      </c>
      <c r="Q1287" s="259" t="s">
        <v>565</v>
      </c>
      <c r="R1287" s="259" t="s">
        <v>565</v>
      </c>
      <c r="S1287" s="259" t="s">
        <v>565</v>
      </c>
      <c r="T1287" s="259" t="s">
        <v>565</v>
      </c>
      <c r="U1287" s="259" t="s">
        <v>565</v>
      </c>
      <c r="V1287" s="260" t="s">
        <v>565</v>
      </c>
      <c r="W1287" s="260" t="s">
        <v>565</v>
      </c>
      <c r="X1287" s="259" t="s">
        <v>565</v>
      </c>
      <c r="Y1287" s="259" t="s">
        <v>565</v>
      </c>
      <c r="Z1287" s="259" t="s">
        <v>565</v>
      </c>
      <c r="AA1287" s="259" t="s">
        <v>565</v>
      </c>
      <c r="AB1287" s="259" t="s">
        <v>565</v>
      </c>
      <c r="AC1287" s="259" t="s">
        <v>565</v>
      </c>
      <c r="AD1287" s="259" t="s">
        <v>565</v>
      </c>
      <c r="AE1287" s="259" t="s">
        <v>565</v>
      </c>
      <c r="AF1287" s="259" t="s">
        <v>565</v>
      </c>
      <c r="AG1287" s="259" t="s">
        <v>565</v>
      </c>
      <c r="AH1287" s="259" t="s">
        <v>565</v>
      </c>
      <c r="AI1287" s="259" t="s">
        <v>565</v>
      </c>
      <c r="AJ1287" s="259" t="s">
        <v>565</v>
      </c>
      <c r="AK1287" s="259" t="s">
        <v>565</v>
      </c>
      <c r="AL1287" s="259" t="s">
        <v>565</v>
      </c>
      <c r="AM1287" s="259" t="s">
        <v>565</v>
      </c>
      <c r="AN1287" s="259" t="s">
        <v>565</v>
      </c>
      <c r="AO1287" s="259" t="s">
        <v>565</v>
      </c>
      <c r="AP1287" s="259" t="s">
        <v>565</v>
      </c>
      <c r="AQ1287" s="259" t="s">
        <v>565</v>
      </c>
      <c r="AR1287" s="259" t="s">
        <v>565</v>
      </c>
      <c r="AS1287" s="259" t="s">
        <v>565</v>
      </c>
      <c r="AT1287" s="259" t="s">
        <v>565</v>
      </c>
      <c r="AU1287" s="259" t="s">
        <v>565</v>
      </c>
      <c r="AV1287" s="259" t="s">
        <v>565</v>
      </c>
      <c r="AW1287" s="259" t="s">
        <v>565</v>
      </c>
      <c r="AX1287" s="259" t="s">
        <v>565</v>
      </c>
      <c r="AY1287" s="259" t="s">
        <v>565</v>
      </c>
      <c r="AZ1287" s="259" t="s">
        <v>565</v>
      </c>
      <c r="BA1287" s="259" t="s">
        <v>565</v>
      </c>
    </row>
    <row r="1288" spans="4:53">
      <c r="D1288" s="259" t="s">
        <v>565</v>
      </c>
      <c r="E1288" s="259" t="s">
        <v>565</v>
      </c>
      <c r="F1288" s="259" t="s">
        <v>565</v>
      </c>
      <c r="G1288" s="259" t="s">
        <v>565</v>
      </c>
      <c r="H1288" s="259" t="s">
        <v>565</v>
      </c>
      <c r="I1288" s="259" t="s">
        <v>565</v>
      </c>
      <c r="J1288" s="259" t="s">
        <v>565</v>
      </c>
      <c r="K1288" s="259" t="s">
        <v>565</v>
      </c>
      <c r="L1288" s="259" t="s">
        <v>565</v>
      </c>
      <c r="M1288" s="259" t="s">
        <v>565</v>
      </c>
      <c r="N1288" s="259" t="s">
        <v>565</v>
      </c>
      <c r="O1288" s="259" t="s">
        <v>565</v>
      </c>
      <c r="P1288" s="259" t="s">
        <v>565</v>
      </c>
      <c r="Q1288" s="259" t="s">
        <v>565</v>
      </c>
      <c r="R1288" s="259" t="s">
        <v>565</v>
      </c>
      <c r="S1288" s="259" t="s">
        <v>565</v>
      </c>
      <c r="T1288" s="259" t="s">
        <v>565</v>
      </c>
      <c r="U1288" s="259" t="s">
        <v>565</v>
      </c>
      <c r="V1288" s="260" t="s">
        <v>565</v>
      </c>
      <c r="W1288" s="260" t="s">
        <v>565</v>
      </c>
      <c r="X1288" s="259" t="s">
        <v>565</v>
      </c>
      <c r="Y1288" s="259" t="s">
        <v>565</v>
      </c>
      <c r="Z1288" s="259" t="s">
        <v>565</v>
      </c>
      <c r="AA1288" s="259" t="s">
        <v>565</v>
      </c>
      <c r="AB1288" s="259" t="s">
        <v>565</v>
      </c>
      <c r="AC1288" s="259" t="s">
        <v>565</v>
      </c>
      <c r="AD1288" s="259" t="s">
        <v>565</v>
      </c>
      <c r="AE1288" s="259" t="s">
        <v>565</v>
      </c>
      <c r="AF1288" s="259" t="s">
        <v>565</v>
      </c>
      <c r="AG1288" s="259" t="s">
        <v>565</v>
      </c>
      <c r="AH1288" s="259" t="s">
        <v>565</v>
      </c>
      <c r="AI1288" s="259" t="s">
        <v>565</v>
      </c>
      <c r="AJ1288" s="259" t="s">
        <v>565</v>
      </c>
      <c r="AK1288" s="259" t="s">
        <v>565</v>
      </c>
      <c r="AL1288" s="259" t="s">
        <v>565</v>
      </c>
      <c r="AM1288" s="259" t="s">
        <v>565</v>
      </c>
      <c r="AN1288" s="259" t="s">
        <v>565</v>
      </c>
      <c r="AO1288" s="259" t="s">
        <v>565</v>
      </c>
      <c r="AP1288" s="259" t="s">
        <v>565</v>
      </c>
      <c r="AQ1288" s="259" t="s">
        <v>565</v>
      </c>
      <c r="AR1288" s="259" t="s">
        <v>565</v>
      </c>
      <c r="AS1288" s="259" t="s">
        <v>565</v>
      </c>
      <c r="AT1288" s="259" t="s">
        <v>565</v>
      </c>
      <c r="AU1288" s="259" t="s">
        <v>565</v>
      </c>
      <c r="AV1288" s="259" t="s">
        <v>565</v>
      </c>
      <c r="AW1288" s="259" t="s">
        <v>565</v>
      </c>
      <c r="AX1288" s="259" t="s">
        <v>565</v>
      </c>
      <c r="AY1288" s="259" t="s">
        <v>565</v>
      </c>
      <c r="AZ1288" s="259" t="s">
        <v>565</v>
      </c>
      <c r="BA1288" s="259" t="s">
        <v>565</v>
      </c>
    </row>
    <row r="1289" spans="4:53">
      <c r="D1289" s="259" t="s">
        <v>565</v>
      </c>
      <c r="E1289" s="259" t="s">
        <v>565</v>
      </c>
      <c r="F1289" s="259" t="s">
        <v>565</v>
      </c>
      <c r="G1289" s="259" t="s">
        <v>565</v>
      </c>
      <c r="H1289" s="259" t="s">
        <v>565</v>
      </c>
      <c r="I1289" s="259" t="s">
        <v>565</v>
      </c>
      <c r="J1289" s="259" t="s">
        <v>565</v>
      </c>
      <c r="K1289" s="259" t="s">
        <v>565</v>
      </c>
      <c r="L1289" s="259" t="s">
        <v>565</v>
      </c>
      <c r="M1289" s="259" t="s">
        <v>565</v>
      </c>
      <c r="N1289" s="259" t="s">
        <v>565</v>
      </c>
      <c r="O1289" s="259" t="s">
        <v>565</v>
      </c>
      <c r="P1289" s="259" t="s">
        <v>565</v>
      </c>
      <c r="Q1289" s="259" t="s">
        <v>565</v>
      </c>
      <c r="R1289" s="259" t="s">
        <v>565</v>
      </c>
      <c r="S1289" s="259" t="s">
        <v>565</v>
      </c>
      <c r="T1289" s="259" t="s">
        <v>565</v>
      </c>
      <c r="U1289" s="259" t="s">
        <v>565</v>
      </c>
      <c r="V1289" s="260" t="s">
        <v>565</v>
      </c>
      <c r="W1289" s="260" t="s">
        <v>565</v>
      </c>
      <c r="X1289" s="259" t="s">
        <v>565</v>
      </c>
      <c r="Y1289" s="259" t="s">
        <v>565</v>
      </c>
      <c r="Z1289" s="259" t="s">
        <v>565</v>
      </c>
      <c r="AA1289" s="259" t="s">
        <v>565</v>
      </c>
      <c r="AB1289" s="259" t="s">
        <v>565</v>
      </c>
      <c r="AC1289" s="259" t="s">
        <v>565</v>
      </c>
      <c r="AD1289" s="259" t="s">
        <v>565</v>
      </c>
      <c r="AE1289" s="259" t="s">
        <v>565</v>
      </c>
      <c r="AF1289" s="259" t="s">
        <v>565</v>
      </c>
      <c r="AG1289" s="259" t="s">
        <v>565</v>
      </c>
      <c r="AH1289" s="259" t="s">
        <v>565</v>
      </c>
      <c r="AI1289" s="259" t="s">
        <v>565</v>
      </c>
      <c r="AJ1289" s="259" t="s">
        <v>565</v>
      </c>
      <c r="AK1289" s="259" t="s">
        <v>565</v>
      </c>
      <c r="AL1289" s="259" t="s">
        <v>565</v>
      </c>
      <c r="AM1289" s="259" t="s">
        <v>565</v>
      </c>
      <c r="AN1289" s="259" t="s">
        <v>565</v>
      </c>
      <c r="AO1289" s="259" t="s">
        <v>565</v>
      </c>
      <c r="AP1289" s="259" t="s">
        <v>565</v>
      </c>
      <c r="AQ1289" s="259" t="s">
        <v>565</v>
      </c>
      <c r="AR1289" s="259" t="s">
        <v>565</v>
      </c>
      <c r="AS1289" s="259" t="s">
        <v>565</v>
      </c>
      <c r="AT1289" s="259" t="s">
        <v>565</v>
      </c>
      <c r="AU1289" s="259" t="s">
        <v>565</v>
      </c>
      <c r="AV1289" s="259" t="s">
        <v>565</v>
      </c>
      <c r="AW1289" s="259" t="s">
        <v>565</v>
      </c>
      <c r="AX1289" s="259" t="s">
        <v>565</v>
      </c>
      <c r="AY1289" s="259" t="s">
        <v>565</v>
      </c>
      <c r="AZ1289" s="259" t="s">
        <v>565</v>
      </c>
      <c r="BA1289" s="259" t="s">
        <v>565</v>
      </c>
    </row>
    <row r="1290" spans="4:53">
      <c r="D1290" s="259" t="s">
        <v>565</v>
      </c>
      <c r="E1290" s="259" t="s">
        <v>565</v>
      </c>
      <c r="F1290" s="259" t="s">
        <v>565</v>
      </c>
      <c r="G1290" s="259" t="s">
        <v>565</v>
      </c>
      <c r="H1290" s="259" t="s">
        <v>565</v>
      </c>
      <c r="I1290" s="259" t="s">
        <v>565</v>
      </c>
      <c r="J1290" s="259" t="s">
        <v>565</v>
      </c>
      <c r="K1290" s="259" t="s">
        <v>565</v>
      </c>
      <c r="L1290" s="259" t="s">
        <v>565</v>
      </c>
      <c r="M1290" s="259" t="s">
        <v>565</v>
      </c>
      <c r="N1290" s="259" t="s">
        <v>565</v>
      </c>
      <c r="O1290" s="259" t="s">
        <v>565</v>
      </c>
      <c r="P1290" s="259" t="s">
        <v>565</v>
      </c>
      <c r="Q1290" s="259" t="s">
        <v>565</v>
      </c>
      <c r="R1290" s="259" t="s">
        <v>565</v>
      </c>
      <c r="S1290" s="259" t="s">
        <v>565</v>
      </c>
      <c r="T1290" s="259" t="s">
        <v>565</v>
      </c>
      <c r="U1290" s="259" t="s">
        <v>565</v>
      </c>
      <c r="V1290" s="260" t="s">
        <v>565</v>
      </c>
      <c r="W1290" s="260" t="s">
        <v>565</v>
      </c>
      <c r="X1290" s="259" t="s">
        <v>565</v>
      </c>
      <c r="Y1290" s="259" t="s">
        <v>565</v>
      </c>
      <c r="Z1290" s="259" t="s">
        <v>565</v>
      </c>
      <c r="AA1290" s="259" t="s">
        <v>565</v>
      </c>
      <c r="AB1290" s="259" t="s">
        <v>565</v>
      </c>
      <c r="AC1290" s="259" t="s">
        <v>565</v>
      </c>
      <c r="AD1290" s="259" t="s">
        <v>565</v>
      </c>
      <c r="AE1290" s="259" t="s">
        <v>565</v>
      </c>
      <c r="AF1290" s="259" t="s">
        <v>565</v>
      </c>
      <c r="AG1290" s="259" t="s">
        <v>565</v>
      </c>
      <c r="AH1290" s="259" t="s">
        <v>565</v>
      </c>
      <c r="AI1290" s="259" t="s">
        <v>565</v>
      </c>
      <c r="AJ1290" s="259" t="s">
        <v>565</v>
      </c>
      <c r="AK1290" s="259" t="s">
        <v>565</v>
      </c>
      <c r="AL1290" s="259" t="s">
        <v>565</v>
      </c>
      <c r="AM1290" s="259" t="s">
        <v>565</v>
      </c>
      <c r="AN1290" s="259" t="s">
        <v>565</v>
      </c>
      <c r="AO1290" s="259" t="s">
        <v>565</v>
      </c>
      <c r="AP1290" s="259" t="s">
        <v>565</v>
      </c>
      <c r="AQ1290" s="259" t="s">
        <v>565</v>
      </c>
      <c r="AR1290" s="259" t="s">
        <v>565</v>
      </c>
      <c r="AS1290" s="259" t="s">
        <v>565</v>
      </c>
      <c r="AT1290" s="259" t="s">
        <v>565</v>
      </c>
      <c r="AU1290" s="259" t="s">
        <v>565</v>
      </c>
      <c r="AV1290" s="259" t="s">
        <v>565</v>
      </c>
      <c r="AW1290" s="259" t="s">
        <v>565</v>
      </c>
      <c r="AX1290" s="259" t="s">
        <v>565</v>
      </c>
      <c r="AY1290" s="259" t="s">
        <v>565</v>
      </c>
      <c r="AZ1290" s="259" t="s">
        <v>565</v>
      </c>
      <c r="BA1290" s="259" t="s">
        <v>565</v>
      </c>
    </row>
    <row r="1291" spans="4:53">
      <c r="D1291" s="259" t="s">
        <v>565</v>
      </c>
      <c r="E1291" s="259" t="s">
        <v>565</v>
      </c>
      <c r="F1291" s="259" t="s">
        <v>565</v>
      </c>
      <c r="G1291" s="259" t="s">
        <v>565</v>
      </c>
      <c r="H1291" s="259" t="s">
        <v>565</v>
      </c>
      <c r="I1291" s="259" t="s">
        <v>565</v>
      </c>
      <c r="J1291" s="259" t="s">
        <v>565</v>
      </c>
      <c r="K1291" s="259" t="s">
        <v>565</v>
      </c>
      <c r="L1291" s="259" t="s">
        <v>565</v>
      </c>
      <c r="M1291" s="259" t="s">
        <v>565</v>
      </c>
      <c r="N1291" s="259" t="s">
        <v>565</v>
      </c>
      <c r="O1291" s="259" t="s">
        <v>565</v>
      </c>
      <c r="P1291" s="259" t="s">
        <v>565</v>
      </c>
      <c r="Q1291" s="259" t="s">
        <v>565</v>
      </c>
      <c r="R1291" s="259" t="s">
        <v>565</v>
      </c>
      <c r="S1291" s="259" t="s">
        <v>565</v>
      </c>
      <c r="T1291" s="259" t="s">
        <v>565</v>
      </c>
      <c r="U1291" s="259" t="s">
        <v>565</v>
      </c>
      <c r="V1291" s="260" t="s">
        <v>565</v>
      </c>
      <c r="W1291" s="260" t="s">
        <v>565</v>
      </c>
      <c r="X1291" s="259" t="s">
        <v>565</v>
      </c>
      <c r="Y1291" s="259" t="s">
        <v>565</v>
      </c>
      <c r="Z1291" s="259" t="s">
        <v>565</v>
      </c>
      <c r="AA1291" s="259" t="s">
        <v>565</v>
      </c>
      <c r="AB1291" s="259" t="s">
        <v>565</v>
      </c>
      <c r="AC1291" s="259" t="s">
        <v>565</v>
      </c>
      <c r="AD1291" s="259" t="s">
        <v>565</v>
      </c>
      <c r="AE1291" s="259" t="s">
        <v>565</v>
      </c>
      <c r="AF1291" s="259" t="s">
        <v>565</v>
      </c>
      <c r="AG1291" s="259" t="s">
        <v>565</v>
      </c>
      <c r="AH1291" s="259" t="s">
        <v>565</v>
      </c>
      <c r="AI1291" s="259" t="s">
        <v>565</v>
      </c>
      <c r="AJ1291" s="259" t="s">
        <v>565</v>
      </c>
      <c r="AK1291" s="259" t="s">
        <v>565</v>
      </c>
      <c r="AL1291" s="259" t="s">
        <v>565</v>
      </c>
      <c r="AM1291" s="259" t="s">
        <v>565</v>
      </c>
      <c r="AN1291" s="259" t="s">
        <v>565</v>
      </c>
      <c r="AO1291" s="259" t="s">
        <v>565</v>
      </c>
      <c r="AP1291" s="259" t="s">
        <v>565</v>
      </c>
      <c r="AQ1291" s="259" t="s">
        <v>565</v>
      </c>
      <c r="AR1291" s="259" t="s">
        <v>565</v>
      </c>
      <c r="AS1291" s="259" t="s">
        <v>565</v>
      </c>
      <c r="AT1291" s="259" t="s">
        <v>565</v>
      </c>
      <c r="AU1291" s="259" t="s">
        <v>565</v>
      </c>
      <c r="AV1291" s="259" t="s">
        <v>565</v>
      </c>
      <c r="AW1291" s="259" t="s">
        <v>565</v>
      </c>
      <c r="AX1291" s="259" t="s">
        <v>565</v>
      </c>
      <c r="AY1291" s="259" t="s">
        <v>565</v>
      </c>
      <c r="AZ1291" s="259" t="s">
        <v>565</v>
      </c>
      <c r="BA1291" s="259" t="s">
        <v>565</v>
      </c>
    </row>
    <row r="1292" spans="4:53">
      <c r="D1292" s="259" t="s">
        <v>565</v>
      </c>
      <c r="E1292" s="259" t="s">
        <v>565</v>
      </c>
      <c r="F1292" s="259" t="s">
        <v>565</v>
      </c>
      <c r="G1292" s="259" t="s">
        <v>565</v>
      </c>
      <c r="H1292" s="259" t="s">
        <v>565</v>
      </c>
      <c r="I1292" s="259" t="s">
        <v>565</v>
      </c>
      <c r="J1292" s="259" t="s">
        <v>565</v>
      </c>
      <c r="K1292" s="259" t="s">
        <v>565</v>
      </c>
      <c r="L1292" s="259" t="s">
        <v>565</v>
      </c>
      <c r="M1292" s="259" t="s">
        <v>565</v>
      </c>
      <c r="N1292" s="259" t="s">
        <v>565</v>
      </c>
      <c r="O1292" s="259" t="s">
        <v>565</v>
      </c>
      <c r="P1292" s="259" t="s">
        <v>565</v>
      </c>
      <c r="Q1292" s="259" t="s">
        <v>565</v>
      </c>
      <c r="R1292" s="259" t="s">
        <v>565</v>
      </c>
      <c r="S1292" s="259" t="s">
        <v>565</v>
      </c>
      <c r="T1292" s="259" t="s">
        <v>565</v>
      </c>
      <c r="U1292" s="259" t="s">
        <v>565</v>
      </c>
      <c r="V1292" s="260" t="s">
        <v>565</v>
      </c>
      <c r="W1292" s="260" t="s">
        <v>565</v>
      </c>
      <c r="X1292" s="259" t="s">
        <v>565</v>
      </c>
      <c r="Y1292" s="259" t="s">
        <v>565</v>
      </c>
      <c r="Z1292" s="259" t="s">
        <v>565</v>
      </c>
      <c r="AA1292" s="259" t="s">
        <v>565</v>
      </c>
      <c r="AB1292" s="259" t="s">
        <v>565</v>
      </c>
      <c r="AC1292" s="259" t="s">
        <v>565</v>
      </c>
      <c r="AD1292" s="259" t="s">
        <v>565</v>
      </c>
      <c r="AE1292" s="259" t="s">
        <v>565</v>
      </c>
      <c r="AF1292" s="259" t="s">
        <v>565</v>
      </c>
      <c r="AG1292" s="259" t="s">
        <v>565</v>
      </c>
      <c r="AH1292" s="259" t="s">
        <v>565</v>
      </c>
      <c r="AI1292" s="259" t="s">
        <v>565</v>
      </c>
      <c r="AJ1292" s="259" t="s">
        <v>565</v>
      </c>
      <c r="AK1292" s="259" t="s">
        <v>565</v>
      </c>
      <c r="AL1292" s="259" t="s">
        <v>565</v>
      </c>
      <c r="AM1292" s="259" t="s">
        <v>565</v>
      </c>
      <c r="AN1292" s="259" t="s">
        <v>565</v>
      </c>
      <c r="AO1292" s="259" t="s">
        <v>565</v>
      </c>
      <c r="AP1292" s="259" t="s">
        <v>565</v>
      </c>
      <c r="AQ1292" s="259" t="s">
        <v>565</v>
      </c>
      <c r="AR1292" s="259" t="s">
        <v>565</v>
      </c>
      <c r="AS1292" s="259" t="s">
        <v>565</v>
      </c>
      <c r="AT1292" s="259" t="s">
        <v>565</v>
      </c>
      <c r="AU1292" s="259" t="s">
        <v>565</v>
      </c>
      <c r="AV1292" s="259" t="s">
        <v>565</v>
      </c>
      <c r="AW1292" s="259" t="s">
        <v>565</v>
      </c>
      <c r="AX1292" s="259" t="s">
        <v>565</v>
      </c>
      <c r="AY1292" s="259" t="s">
        <v>565</v>
      </c>
      <c r="AZ1292" s="259" t="s">
        <v>565</v>
      </c>
      <c r="BA1292" s="259" t="s">
        <v>565</v>
      </c>
    </row>
    <row r="1293" spans="4:53">
      <c r="D1293" s="259" t="s">
        <v>565</v>
      </c>
      <c r="E1293" s="259" t="s">
        <v>565</v>
      </c>
      <c r="F1293" s="259" t="s">
        <v>565</v>
      </c>
      <c r="G1293" s="259" t="s">
        <v>565</v>
      </c>
      <c r="H1293" s="259" t="s">
        <v>565</v>
      </c>
      <c r="I1293" s="259" t="s">
        <v>565</v>
      </c>
      <c r="J1293" s="259" t="s">
        <v>565</v>
      </c>
      <c r="K1293" s="259" t="s">
        <v>565</v>
      </c>
      <c r="L1293" s="259" t="s">
        <v>565</v>
      </c>
      <c r="M1293" s="259" t="s">
        <v>565</v>
      </c>
      <c r="N1293" s="259" t="s">
        <v>565</v>
      </c>
      <c r="O1293" s="259" t="s">
        <v>565</v>
      </c>
      <c r="P1293" s="259" t="s">
        <v>565</v>
      </c>
      <c r="Q1293" s="259" t="s">
        <v>565</v>
      </c>
      <c r="R1293" s="259" t="s">
        <v>565</v>
      </c>
      <c r="S1293" s="259" t="s">
        <v>565</v>
      </c>
      <c r="T1293" s="259" t="s">
        <v>565</v>
      </c>
      <c r="U1293" s="259" t="s">
        <v>565</v>
      </c>
      <c r="V1293" s="260" t="s">
        <v>565</v>
      </c>
      <c r="W1293" s="260" t="s">
        <v>565</v>
      </c>
      <c r="X1293" s="259" t="s">
        <v>565</v>
      </c>
      <c r="Y1293" s="259" t="s">
        <v>565</v>
      </c>
      <c r="Z1293" s="259" t="s">
        <v>565</v>
      </c>
      <c r="AA1293" s="259" t="s">
        <v>565</v>
      </c>
      <c r="AB1293" s="259" t="s">
        <v>565</v>
      </c>
      <c r="AC1293" s="259" t="s">
        <v>565</v>
      </c>
      <c r="AD1293" s="259" t="s">
        <v>565</v>
      </c>
      <c r="AE1293" s="259" t="s">
        <v>565</v>
      </c>
      <c r="AF1293" s="259" t="s">
        <v>565</v>
      </c>
      <c r="AG1293" s="259" t="s">
        <v>565</v>
      </c>
      <c r="AH1293" s="259" t="s">
        <v>565</v>
      </c>
      <c r="AI1293" s="259" t="s">
        <v>565</v>
      </c>
      <c r="AJ1293" s="259" t="s">
        <v>565</v>
      </c>
      <c r="AK1293" s="259" t="s">
        <v>565</v>
      </c>
      <c r="AL1293" s="259" t="s">
        <v>565</v>
      </c>
      <c r="AM1293" s="259" t="s">
        <v>565</v>
      </c>
      <c r="AN1293" s="259" t="s">
        <v>565</v>
      </c>
      <c r="AO1293" s="259" t="s">
        <v>565</v>
      </c>
      <c r="AP1293" s="259" t="s">
        <v>565</v>
      </c>
      <c r="AQ1293" s="259" t="s">
        <v>565</v>
      </c>
      <c r="AR1293" s="259" t="s">
        <v>565</v>
      </c>
      <c r="AS1293" s="259" t="s">
        <v>565</v>
      </c>
      <c r="AT1293" s="259" t="s">
        <v>565</v>
      </c>
      <c r="AU1293" s="259" t="s">
        <v>565</v>
      </c>
      <c r="AV1293" s="259" t="s">
        <v>565</v>
      </c>
      <c r="AW1293" s="259" t="s">
        <v>565</v>
      </c>
      <c r="AX1293" s="259" t="s">
        <v>565</v>
      </c>
      <c r="AY1293" s="259" t="s">
        <v>565</v>
      </c>
      <c r="AZ1293" s="259" t="s">
        <v>565</v>
      </c>
      <c r="BA1293" s="259" t="s">
        <v>565</v>
      </c>
    </row>
    <row r="1294" spans="4:53">
      <c r="D1294" s="259" t="s">
        <v>565</v>
      </c>
      <c r="E1294" s="259" t="s">
        <v>565</v>
      </c>
      <c r="F1294" s="259" t="s">
        <v>565</v>
      </c>
      <c r="G1294" s="259" t="s">
        <v>565</v>
      </c>
      <c r="H1294" s="259" t="s">
        <v>565</v>
      </c>
      <c r="I1294" s="259" t="s">
        <v>565</v>
      </c>
      <c r="J1294" s="259" t="s">
        <v>565</v>
      </c>
      <c r="K1294" s="259" t="s">
        <v>565</v>
      </c>
      <c r="L1294" s="259" t="s">
        <v>565</v>
      </c>
      <c r="M1294" s="259" t="s">
        <v>565</v>
      </c>
      <c r="N1294" s="259" t="s">
        <v>565</v>
      </c>
      <c r="O1294" s="259" t="s">
        <v>565</v>
      </c>
      <c r="P1294" s="259" t="s">
        <v>565</v>
      </c>
      <c r="Q1294" s="259" t="s">
        <v>565</v>
      </c>
      <c r="R1294" s="259" t="s">
        <v>565</v>
      </c>
      <c r="S1294" s="259" t="s">
        <v>565</v>
      </c>
      <c r="T1294" s="259" t="s">
        <v>565</v>
      </c>
      <c r="U1294" s="259" t="s">
        <v>565</v>
      </c>
      <c r="V1294" s="260" t="s">
        <v>565</v>
      </c>
      <c r="W1294" s="260" t="s">
        <v>565</v>
      </c>
      <c r="X1294" s="259" t="s">
        <v>565</v>
      </c>
      <c r="Y1294" s="259" t="s">
        <v>565</v>
      </c>
      <c r="Z1294" s="259" t="s">
        <v>565</v>
      </c>
      <c r="AA1294" s="259" t="s">
        <v>565</v>
      </c>
      <c r="AB1294" s="259" t="s">
        <v>565</v>
      </c>
      <c r="AC1294" s="259" t="s">
        <v>565</v>
      </c>
      <c r="AD1294" s="259" t="s">
        <v>565</v>
      </c>
      <c r="AE1294" s="259" t="s">
        <v>565</v>
      </c>
      <c r="AF1294" s="259" t="s">
        <v>565</v>
      </c>
      <c r="AG1294" s="259" t="s">
        <v>565</v>
      </c>
      <c r="AH1294" s="259" t="s">
        <v>565</v>
      </c>
      <c r="AI1294" s="259" t="s">
        <v>565</v>
      </c>
      <c r="AJ1294" s="259" t="s">
        <v>565</v>
      </c>
      <c r="AK1294" s="259" t="s">
        <v>565</v>
      </c>
      <c r="AL1294" s="259" t="s">
        <v>565</v>
      </c>
      <c r="AM1294" s="259" t="s">
        <v>565</v>
      </c>
      <c r="AN1294" s="259" t="s">
        <v>565</v>
      </c>
      <c r="AO1294" s="259" t="s">
        <v>565</v>
      </c>
      <c r="AP1294" s="259" t="s">
        <v>565</v>
      </c>
      <c r="AQ1294" s="259" t="s">
        <v>565</v>
      </c>
      <c r="AR1294" s="259" t="s">
        <v>565</v>
      </c>
      <c r="AS1294" s="259" t="s">
        <v>565</v>
      </c>
      <c r="AT1294" s="259" t="s">
        <v>565</v>
      </c>
      <c r="AU1294" s="259" t="s">
        <v>565</v>
      </c>
      <c r="AV1294" s="259" t="s">
        <v>565</v>
      </c>
      <c r="AW1294" s="259" t="s">
        <v>565</v>
      </c>
      <c r="AX1294" s="259" t="s">
        <v>565</v>
      </c>
      <c r="AY1294" s="259" t="s">
        <v>565</v>
      </c>
      <c r="AZ1294" s="259" t="s">
        <v>565</v>
      </c>
      <c r="BA1294" s="259" t="s">
        <v>565</v>
      </c>
    </row>
    <row r="1295" spans="4:53">
      <c r="D1295" s="259" t="s">
        <v>565</v>
      </c>
      <c r="E1295" s="259" t="s">
        <v>565</v>
      </c>
      <c r="F1295" s="259" t="s">
        <v>565</v>
      </c>
      <c r="G1295" s="259" t="s">
        <v>565</v>
      </c>
      <c r="H1295" s="259" t="s">
        <v>565</v>
      </c>
      <c r="I1295" s="259" t="s">
        <v>565</v>
      </c>
      <c r="J1295" s="259" t="s">
        <v>565</v>
      </c>
      <c r="K1295" s="259" t="s">
        <v>565</v>
      </c>
      <c r="L1295" s="259" t="s">
        <v>565</v>
      </c>
      <c r="M1295" s="259" t="s">
        <v>565</v>
      </c>
      <c r="N1295" s="259" t="s">
        <v>565</v>
      </c>
      <c r="O1295" s="259" t="s">
        <v>565</v>
      </c>
      <c r="P1295" s="259" t="s">
        <v>565</v>
      </c>
      <c r="Q1295" s="259" t="s">
        <v>565</v>
      </c>
      <c r="R1295" s="259" t="s">
        <v>565</v>
      </c>
      <c r="S1295" s="259" t="s">
        <v>565</v>
      </c>
      <c r="T1295" s="259" t="s">
        <v>565</v>
      </c>
      <c r="U1295" s="259" t="s">
        <v>565</v>
      </c>
      <c r="V1295" s="260" t="s">
        <v>565</v>
      </c>
      <c r="W1295" s="260" t="s">
        <v>565</v>
      </c>
      <c r="X1295" s="259" t="s">
        <v>565</v>
      </c>
      <c r="Y1295" s="259" t="s">
        <v>565</v>
      </c>
      <c r="Z1295" s="259" t="s">
        <v>565</v>
      </c>
      <c r="AA1295" s="259" t="s">
        <v>565</v>
      </c>
      <c r="AB1295" s="259" t="s">
        <v>565</v>
      </c>
      <c r="AC1295" s="259" t="s">
        <v>565</v>
      </c>
      <c r="AD1295" s="259" t="s">
        <v>565</v>
      </c>
      <c r="AE1295" s="259" t="s">
        <v>565</v>
      </c>
      <c r="AF1295" s="259" t="s">
        <v>565</v>
      </c>
      <c r="AG1295" s="259" t="s">
        <v>565</v>
      </c>
      <c r="AH1295" s="259" t="s">
        <v>565</v>
      </c>
      <c r="AI1295" s="259" t="s">
        <v>565</v>
      </c>
      <c r="AJ1295" s="259" t="s">
        <v>565</v>
      </c>
      <c r="AK1295" s="259" t="s">
        <v>565</v>
      </c>
      <c r="AL1295" s="259" t="s">
        <v>565</v>
      </c>
      <c r="AM1295" s="259" t="s">
        <v>565</v>
      </c>
      <c r="AN1295" s="259" t="s">
        <v>565</v>
      </c>
      <c r="AO1295" s="259" t="s">
        <v>565</v>
      </c>
      <c r="AP1295" s="259" t="s">
        <v>565</v>
      </c>
      <c r="AQ1295" s="259" t="s">
        <v>565</v>
      </c>
      <c r="AR1295" s="259" t="s">
        <v>565</v>
      </c>
      <c r="AS1295" s="259" t="s">
        <v>565</v>
      </c>
      <c r="AT1295" s="259" t="s">
        <v>565</v>
      </c>
      <c r="AU1295" s="259" t="s">
        <v>565</v>
      </c>
      <c r="AV1295" s="259" t="s">
        <v>565</v>
      </c>
      <c r="AW1295" s="259" t="s">
        <v>565</v>
      </c>
      <c r="AX1295" s="259" t="s">
        <v>565</v>
      </c>
      <c r="AY1295" s="259" t="s">
        <v>565</v>
      </c>
      <c r="AZ1295" s="259" t="s">
        <v>565</v>
      </c>
      <c r="BA1295" s="259" t="s">
        <v>565</v>
      </c>
    </row>
    <row r="1296" spans="4:53">
      <c r="D1296" s="259" t="s">
        <v>565</v>
      </c>
      <c r="E1296" s="259" t="s">
        <v>565</v>
      </c>
      <c r="F1296" s="259" t="s">
        <v>565</v>
      </c>
      <c r="G1296" s="259" t="s">
        <v>565</v>
      </c>
      <c r="H1296" s="259" t="s">
        <v>565</v>
      </c>
      <c r="I1296" s="259" t="s">
        <v>565</v>
      </c>
      <c r="J1296" s="259" t="s">
        <v>565</v>
      </c>
      <c r="K1296" s="259" t="s">
        <v>565</v>
      </c>
      <c r="L1296" s="259" t="s">
        <v>565</v>
      </c>
      <c r="M1296" s="259" t="s">
        <v>565</v>
      </c>
      <c r="N1296" s="259" t="s">
        <v>565</v>
      </c>
      <c r="O1296" s="259" t="s">
        <v>565</v>
      </c>
      <c r="P1296" s="259" t="s">
        <v>565</v>
      </c>
      <c r="Q1296" s="259" t="s">
        <v>565</v>
      </c>
      <c r="R1296" s="259" t="s">
        <v>565</v>
      </c>
      <c r="S1296" s="259" t="s">
        <v>565</v>
      </c>
      <c r="T1296" s="259" t="s">
        <v>565</v>
      </c>
      <c r="U1296" s="259" t="s">
        <v>565</v>
      </c>
      <c r="V1296" s="260" t="s">
        <v>565</v>
      </c>
      <c r="W1296" s="260" t="s">
        <v>565</v>
      </c>
      <c r="X1296" s="259" t="s">
        <v>565</v>
      </c>
      <c r="Y1296" s="259" t="s">
        <v>565</v>
      </c>
      <c r="Z1296" s="259" t="s">
        <v>565</v>
      </c>
      <c r="AA1296" s="259" t="s">
        <v>565</v>
      </c>
      <c r="AB1296" s="259" t="s">
        <v>565</v>
      </c>
      <c r="AC1296" s="259" t="s">
        <v>565</v>
      </c>
      <c r="AD1296" s="259" t="s">
        <v>565</v>
      </c>
      <c r="AE1296" s="259" t="s">
        <v>565</v>
      </c>
      <c r="AF1296" s="259" t="s">
        <v>565</v>
      </c>
      <c r="AG1296" s="259" t="s">
        <v>565</v>
      </c>
      <c r="AH1296" s="259" t="s">
        <v>565</v>
      </c>
      <c r="AI1296" s="259" t="s">
        <v>565</v>
      </c>
      <c r="AJ1296" s="259" t="s">
        <v>565</v>
      </c>
      <c r="AK1296" s="259" t="s">
        <v>565</v>
      </c>
      <c r="AL1296" s="259" t="s">
        <v>565</v>
      </c>
      <c r="AM1296" s="259" t="s">
        <v>565</v>
      </c>
      <c r="AN1296" s="259" t="s">
        <v>565</v>
      </c>
      <c r="AO1296" s="259" t="s">
        <v>565</v>
      </c>
      <c r="AP1296" s="259" t="s">
        <v>565</v>
      </c>
      <c r="AQ1296" s="259" t="s">
        <v>565</v>
      </c>
      <c r="AR1296" s="259" t="s">
        <v>565</v>
      </c>
      <c r="AS1296" s="259" t="s">
        <v>565</v>
      </c>
      <c r="AT1296" s="259" t="s">
        <v>565</v>
      </c>
      <c r="AU1296" s="259" t="s">
        <v>565</v>
      </c>
      <c r="AV1296" s="259" t="s">
        <v>565</v>
      </c>
      <c r="AW1296" s="259" t="s">
        <v>565</v>
      </c>
      <c r="AX1296" s="259" t="s">
        <v>565</v>
      </c>
      <c r="AY1296" s="259" t="s">
        <v>565</v>
      </c>
      <c r="AZ1296" s="259" t="s">
        <v>565</v>
      </c>
      <c r="BA1296" s="259" t="s">
        <v>565</v>
      </c>
    </row>
    <row r="1297" spans="4:53">
      <c r="D1297" s="259" t="s">
        <v>565</v>
      </c>
      <c r="E1297" s="259" t="s">
        <v>565</v>
      </c>
      <c r="F1297" s="259" t="s">
        <v>565</v>
      </c>
      <c r="G1297" s="259" t="s">
        <v>565</v>
      </c>
      <c r="H1297" s="259" t="s">
        <v>565</v>
      </c>
      <c r="I1297" s="259" t="s">
        <v>565</v>
      </c>
      <c r="J1297" s="259" t="s">
        <v>565</v>
      </c>
      <c r="K1297" s="259" t="s">
        <v>565</v>
      </c>
      <c r="L1297" s="259" t="s">
        <v>565</v>
      </c>
      <c r="M1297" s="259" t="s">
        <v>565</v>
      </c>
      <c r="N1297" s="259" t="s">
        <v>565</v>
      </c>
      <c r="O1297" s="259" t="s">
        <v>565</v>
      </c>
      <c r="P1297" s="259" t="s">
        <v>565</v>
      </c>
      <c r="Q1297" s="259" t="s">
        <v>565</v>
      </c>
      <c r="R1297" s="259" t="s">
        <v>565</v>
      </c>
      <c r="S1297" s="259" t="s">
        <v>565</v>
      </c>
      <c r="T1297" s="259" t="s">
        <v>565</v>
      </c>
      <c r="U1297" s="259" t="s">
        <v>565</v>
      </c>
      <c r="V1297" s="260" t="s">
        <v>565</v>
      </c>
      <c r="W1297" s="260" t="s">
        <v>565</v>
      </c>
      <c r="X1297" s="259" t="s">
        <v>565</v>
      </c>
      <c r="Y1297" s="259" t="s">
        <v>565</v>
      </c>
      <c r="Z1297" s="259" t="s">
        <v>565</v>
      </c>
      <c r="AA1297" s="259" t="s">
        <v>565</v>
      </c>
      <c r="AB1297" s="259" t="s">
        <v>565</v>
      </c>
      <c r="AC1297" s="259" t="s">
        <v>565</v>
      </c>
      <c r="AD1297" s="259" t="s">
        <v>565</v>
      </c>
      <c r="AE1297" s="259" t="s">
        <v>565</v>
      </c>
      <c r="AF1297" s="259" t="s">
        <v>565</v>
      </c>
      <c r="AG1297" s="259" t="s">
        <v>565</v>
      </c>
      <c r="AH1297" s="259" t="s">
        <v>565</v>
      </c>
      <c r="AI1297" s="259" t="s">
        <v>565</v>
      </c>
      <c r="AJ1297" s="259" t="s">
        <v>565</v>
      </c>
      <c r="AK1297" s="259" t="s">
        <v>565</v>
      </c>
      <c r="AL1297" s="259" t="s">
        <v>565</v>
      </c>
      <c r="AM1297" s="259" t="s">
        <v>565</v>
      </c>
      <c r="AN1297" s="259" t="s">
        <v>565</v>
      </c>
      <c r="AO1297" s="259" t="s">
        <v>565</v>
      </c>
      <c r="AP1297" s="259" t="s">
        <v>565</v>
      </c>
      <c r="AQ1297" s="259" t="s">
        <v>565</v>
      </c>
      <c r="AR1297" s="259" t="s">
        <v>565</v>
      </c>
      <c r="AS1297" s="259" t="s">
        <v>565</v>
      </c>
      <c r="AT1297" s="259" t="s">
        <v>565</v>
      </c>
      <c r="AU1297" s="259" t="s">
        <v>565</v>
      </c>
      <c r="AV1297" s="259" t="s">
        <v>565</v>
      </c>
      <c r="AW1297" s="259" t="s">
        <v>565</v>
      </c>
      <c r="AX1297" s="259" t="s">
        <v>565</v>
      </c>
      <c r="AY1297" s="259" t="s">
        <v>565</v>
      </c>
      <c r="AZ1297" s="259" t="s">
        <v>565</v>
      </c>
      <c r="BA1297" s="259" t="s">
        <v>565</v>
      </c>
    </row>
    <row r="1298" spans="4:53">
      <c r="D1298" s="259" t="s">
        <v>565</v>
      </c>
      <c r="E1298" s="259" t="s">
        <v>565</v>
      </c>
      <c r="F1298" s="259" t="s">
        <v>565</v>
      </c>
      <c r="G1298" s="259" t="s">
        <v>565</v>
      </c>
      <c r="H1298" s="259" t="s">
        <v>565</v>
      </c>
      <c r="I1298" s="259" t="s">
        <v>565</v>
      </c>
      <c r="J1298" s="259" t="s">
        <v>565</v>
      </c>
      <c r="K1298" s="259" t="s">
        <v>565</v>
      </c>
      <c r="L1298" s="259" t="s">
        <v>565</v>
      </c>
      <c r="M1298" s="259" t="s">
        <v>565</v>
      </c>
      <c r="N1298" s="259" t="s">
        <v>565</v>
      </c>
      <c r="O1298" s="259" t="s">
        <v>565</v>
      </c>
      <c r="P1298" s="259" t="s">
        <v>565</v>
      </c>
      <c r="Q1298" s="259" t="s">
        <v>565</v>
      </c>
      <c r="R1298" s="259" t="s">
        <v>565</v>
      </c>
      <c r="S1298" s="259" t="s">
        <v>565</v>
      </c>
      <c r="T1298" s="259" t="s">
        <v>565</v>
      </c>
      <c r="U1298" s="259" t="s">
        <v>565</v>
      </c>
      <c r="V1298" s="260" t="s">
        <v>565</v>
      </c>
      <c r="W1298" s="260" t="s">
        <v>565</v>
      </c>
      <c r="X1298" s="259" t="s">
        <v>565</v>
      </c>
      <c r="Y1298" s="259" t="s">
        <v>565</v>
      </c>
      <c r="Z1298" s="259" t="s">
        <v>565</v>
      </c>
      <c r="AA1298" s="259" t="s">
        <v>565</v>
      </c>
      <c r="AB1298" s="259" t="s">
        <v>565</v>
      </c>
      <c r="AC1298" s="259" t="s">
        <v>565</v>
      </c>
      <c r="AD1298" s="259" t="s">
        <v>565</v>
      </c>
      <c r="AE1298" s="259" t="s">
        <v>565</v>
      </c>
      <c r="AF1298" s="259" t="s">
        <v>565</v>
      </c>
      <c r="AG1298" s="259" t="s">
        <v>565</v>
      </c>
      <c r="AH1298" s="259" t="s">
        <v>565</v>
      </c>
      <c r="AI1298" s="259" t="s">
        <v>565</v>
      </c>
      <c r="AJ1298" s="259" t="s">
        <v>565</v>
      </c>
      <c r="AK1298" s="259" t="s">
        <v>565</v>
      </c>
      <c r="AL1298" s="259" t="s">
        <v>565</v>
      </c>
      <c r="AM1298" s="259" t="s">
        <v>565</v>
      </c>
      <c r="AN1298" s="259" t="s">
        <v>565</v>
      </c>
      <c r="AO1298" s="259" t="s">
        <v>565</v>
      </c>
      <c r="AP1298" s="259" t="s">
        <v>565</v>
      </c>
      <c r="AQ1298" s="259" t="s">
        <v>565</v>
      </c>
      <c r="AR1298" s="259" t="s">
        <v>565</v>
      </c>
      <c r="AS1298" s="259" t="s">
        <v>565</v>
      </c>
      <c r="AT1298" s="259" t="s">
        <v>565</v>
      </c>
      <c r="AU1298" s="259" t="s">
        <v>565</v>
      </c>
      <c r="AV1298" s="259" t="s">
        <v>565</v>
      </c>
      <c r="AW1298" s="259" t="s">
        <v>565</v>
      </c>
      <c r="AX1298" s="259" t="s">
        <v>565</v>
      </c>
      <c r="AY1298" s="259" t="s">
        <v>565</v>
      </c>
      <c r="AZ1298" s="259" t="s">
        <v>565</v>
      </c>
      <c r="BA1298" s="259" t="s">
        <v>565</v>
      </c>
    </row>
    <row r="1299" spans="4:53">
      <c r="D1299" s="259" t="s">
        <v>565</v>
      </c>
      <c r="E1299" s="259" t="s">
        <v>565</v>
      </c>
      <c r="F1299" s="259" t="s">
        <v>565</v>
      </c>
      <c r="G1299" s="259" t="s">
        <v>565</v>
      </c>
      <c r="H1299" s="259" t="s">
        <v>565</v>
      </c>
      <c r="I1299" s="259" t="s">
        <v>565</v>
      </c>
      <c r="J1299" s="259" t="s">
        <v>565</v>
      </c>
      <c r="K1299" s="259" t="s">
        <v>565</v>
      </c>
      <c r="L1299" s="259" t="s">
        <v>565</v>
      </c>
      <c r="M1299" s="259" t="s">
        <v>565</v>
      </c>
      <c r="N1299" s="259" t="s">
        <v>565</v>
      </c>
      <c r="O1299" s="259" t="s">
        <v>565</v>
      </c>
      <c r="P1299" s="259" t="s">
        <v>565</v>
      </c>
      <c r="Q1299" s="259" t="s">
        <v>565</v>
      </c>
      <c r="R1299" s="259" t="s">
        <v>565</v>
      </c>
      <c r="S1299" s="259" t="s">
        <v>565</v>
      </c>
      <c r="T1299" s="259" t="s">
        <v>565</v>
      </c>
      <c r="U1299" s="259" t="s">
        <v>565</v>
      </c>
      <c r="V1299" s="260" t="s">
        <v>565</v>
      </c>
      <c r="W1299" s="260" t="s">
        <v>565</v>
      </c>
      <c r="X1299" s="259" t="s">
        <v>565</v>
      </c>
      <c r="Y1299" s="259" t="s">
        <v>565</v>
      </c>
      <c r="Z1299" s="259" t="s">
        <v>565</v>
      </c>
      <c r="AA1299" s="259" t="s">
        <v>565</v>
      </c>
      <c r="AB1299" s="259" t="s">
        <v>565</v>
      </c>
      <c r="AC1299" s="259" t="s">
        <v>565</v>
      </c>
      <c r="AD1299" s="259" t="s">
        <v>565</v>
      </c>
      <c r="AE1299" s="259" t="s">
        <v>565</v>
      </c>
      <c r="AF1299" s="259" t="s">
        <v>565</v>
      </c>
      <c r="AG1299" s="259" t="s">
        <v>565</v>
      </c>
      <c r="AH1299" s="259" t="s">
        <v>565</v>
      </c>
      <c r="AI1299" s="259" t="s">
        <v>565</v>
      </c>
      <c r="AJ1299" s="259" t="s">
        <v>565</v>
      </c>
      <c r="AK1299" s="259" t="s">
        <v>565</v>
      </c>
      <c r="AL1299" s="259" t="s">
        <v>565</v>
      </c>
      <c r="AM1299" s="259" t="s">
        <v>565</v>
      </c>
      <c r="AN1299" s="259" t="s">
        <v>565</v>
      </c>
      <c r="AO1299" s="259" t="s">
        <v>565</v>
      </c>
      <c r="AP1299" s="259" t="s">
        <v>565</v>
      </c>
      <c r="AQ1299" s="259" t="s">
        <v>565</v>
      </c>
      <c r="AR1299" s="259" t="s">
        <v>565</v>
      </c>
      <c r="AS1299" s="259" t="s">
        <v>565</v>
      </c>
      <c r="AT1299" s="259" t="s">
        <v>565</v>
      </c>
      <c r="AU1299" s="259" t="s">
        <v>565</v>
      </c>
      <c r="AV1299" s="259" t="s">
        <v>565</v>
      </c>
      <c r="AW1299" s="259" t="s">
        <v>565</v>
      </c>
      <c r="AX1299" s="259" t="s">
        <v>565</v>
      </c>
      <c r="AY1299" s="259" t="s">
        <v>565</v>
      </c>
      <c r="AZ1299" s="259" t="s">
        <v>565</v>
      </c>
      <c r="BA1299" s="259" t="s">
        <v>565</v>
      </c>
    </row>
    <row r="1300" spans="4:53">
      <c r="D1300" s="259" t="s">
        <v>565</v>
      </c>
      <c r="E1300" s="259" t="s">
        <v>565</v>
      </c>
      <c r="F1300" s="259" t="s">
        <v>565</v>
      </c>
      <c r="G1300" s="259" t="s">
        <v>565</v>
      </c>
      <c r="H1300" s="259" t="s">
        <v>565</v>
      </c>
      <c r="I1300" s="259" t="s">
        <v>565</v>
      </c>
      <c r="J1300" s="259" t="s">
        <v>565</v>
      </c>
      <c r="K1300" s="259" t="s">
        <v>565</v>
      </c>
      <c r="L1300" s="259" t="s">
        <v>565</v>
      </c>
      <c r="M1300" s="259" t="s">
        <v>565</v>
      </c>
      <c r="N1300" s="259" t="s">
        <v>565</v>
      </c>
      <c r="O1300" s="259" t="s">
        <v>565</v>
      </c>
      <c r="P1300" s="259" t="s">
        <v>565</v>
      </c>
      <c r="Q1300" s="259" t="s">
        <v>565</v>
      </c>
      <c r="R1300" s="259" t="s">
        <v>565</v>
      </c>
      <c r="S1300" s="259" t="s">
        <v>565</v>
      </c>
      <c r="T1300" s="259" t="s">
        <v>565</v>
      </c>
      <c r="U1300" s="259" t="s">
        <v>565</v>
      </c>
      <c r="V1300" s="260" t="s">
        <v>565</v>
      </c>
      <c r="W1300" s="260" t="s">
        <v>565</v>
      </c>
      <c r="X1300" s="259" t="s">
        <v>565</v>
      </c>
      <c r="Y1300" s="259" t="s">
        <v>565</v>
      </c>
      <c r="Z1300" s="259" t="s">
        <v>565</v>
      </c>
      <c r="AA1300" s="259" t="s">
        <v>565</v>
      </c>
      <c r="AB1300" s="259" t="s">
        <v>565</v>
      </c>
      <c r="AC1300" s="259" t="s">
        <v>565</v>
      </c>
      <c r="AD1300" s="259" t="s">
        <v>565</v>
      </c>
      <c r="AE1300" s="259" t="s">
        <v>565</v>
      </c>
      <c r="AF1300" s="259" t="s">
        <v>565</v>
      </c>
      <c r="AG1300" s="259" t="s">
        <v>565</v>
      </c>
      <c r="AH1300" s="259" t="s">
        <v>565</v>
      </c>
      <c r="AI1300" s="259" t="s">
        <v>565</v>
      </c>
      <c r="AJ1300" s="259" t="s">
        <v>565</v>
      </c>
      <c r="AK1300" s="259" t="s">
        <v>565</v>
      </c>
      <c r="AL1300" s="259" t="s">
        <v>565</v>
      </c>
      <c r="AM1300" s="259" t="s">
        <v>565</v>
      </c>
      <c r="AN1300" s="259" t="s">
        <v>565</v>
      </c>
      <c r="AO1300" s="259" t="s">
        <v>565</v>
      </c>
      <c r="AP1300" s="259" t="s">
        <v>565</v>
      </c>
      <c r="AQ1300" s="259" t="s">
        <v>565</v>
      </c>
      <c r="AR1300" s="259" t="s">
        <v>565</v>
      </c>
      <c r="AS1300" s="259" t="s">
        <v>565</v>
      </c>
      <c r="AT1300" s="259" t="s">
        <v>565</v>
      </c>
      <c r="AU1300" s="259" t="s">
        <v>565</v>
      </c>
      <c r="AV1300" s="259" t="s">
        <v>565</v>
      </c>
      <c r="AW1300" s="259" t="s">
        <v>565</v>
      </c>
      <c r="AX1300" s="259" t="s">
        <v>565</v>
      </c>
      <c r="AY1300" s="259" t="s">
        <v>565</v>
      </c>
      <c r="AZ1300" s="259" t="s">
        <v>565</v>
      </c>
      <c r="BA1300" s="259" t="s">
        <v>565</v>
      </c>
    </row>
    <row r="1301" spans="4:53">
      <c r="D1301" s="259" t="s">
        <v>565</v>
      </c>
      <c r="E1301" s="259" t="s">
        <v>565</v>
      </c>
      <c r="F1301" s="259" t="s">
        <v>565</v>
      </c>
      <c r="G1301" s="259" t="s">
        <v>565</v>
      </c>
      <c r="H1301" s="259" t="s">
        <v>565</v>
      </c>
      <c r="I1301" s="259" t="s">
        <v>565</v>
      </c>
      <c r="J1301" s="259" t="s">
        <v>565</v>
      </c>
      <c r="K1301" s="259" t="s">
        <v>565</v>
      </c>
      <c r="L1301" s="259" t="s">
        <v>565</v>
      </c>
      <c r="M1301" s="259" t="s">
        <v>565</v>
      </c>
      <c r="N1301" s="259" t="s">
        <v>565</v>
      </c>
      <c r="O1301" s="259" t="s">
        <v>565</v>
      </c>
      <c r="P1301" s="259" t="s">
        <v>565</v>
      </c>
      <c r="Q1301" s="259" t="s">
        <v>565</v>
      </c>
      <c r="R1301" s="259" t="s">
        <v>565</v>
      </c>
      <c r="S1301" s="259" t="s">
        <v>565</v>
      </c>
      <c r="T1301" s="259" t="s">
        <v>565</v>
      </c>
      <c r="U1301" s="259" t="s">
        <v>565</v>
      </c>
      <c r="V1301" s="260" t="s">
        <v>565</v>
      </c>
      <c r="W1301" s="260" t="s">
        <v>565</v>
      </c>
      <c r="X1301" s="259" t="s">
        <v>565</v>
      </c>
      <c r="Y1301" s="259" t="s">
        <v>565</v>
      </c>
      <c r="Z1301" s="259" t="s">
        <v>565</v>
      </c>
      <c r="AA1301" s="259" t="s">
        <v>565</v>
      </c>
      <c r="AB1301" s="259" t="s">
        <v>565</v>
      </c>
      <c r="AC1301" s="259" t="s">
        <v>565</v>
      </c>
      <c r="AD1301" s="259" t="s">
        <v>565</v>
      </c>
      <c r="AE1301" s="259" t="s">
        <v>565</v>
      </c>
      <c r="AF1301" s="259" t="s">
        <v>565</v>
      </c>
      <c r="AG1301" s="259" t="s">
        <v>565</v>
      </c>
      <c r="AH1301" s="259" t="s">
        <v>565</v>
      </c>
      <c r="AI1301" s="259" t="s">
        <v>565</v>
      </c>
      <c r="AJ1301" s="259" t="s">
        <v>565</v>
      </c>
      <c r="AK1301" s="259" t="s">
        <v>565</v>
      </c>
      <c r="AL1301" s="259" t="s">
        <v>565</v>
      </c>
      <c r="AM1301" s="259" t="s">
        <v>565</v>
      </c>
      <c r="AN1301" s="259" t="s">
        <v>565</v>
      </c>
      <c r="AO1301" s="259" t="s">
        <v>565</v>
      </c>
      <c r="AP1301" s="259" t="s">
        <v>565</v>
      </c>
      <c r="AQ1301" s="259" t="s">
        <v>565</v>
      </c>
      <c r="AR1301" s="259" t="s">
        <v>565</v>
      </c>
      <c r="AS1301" s="259" t="s">
        <v>565</v>
      </c>
      <c r="AT1301" s="259" t="s">
        <v>565</v>
      </c>
      <c r="AU1301" s="259" t="s">
        <v>565</v>
      </c>
      <c r="AV1301" s="259" t="s">
        <v>565</v>
      </c>
      <c r="AW1301" s="259" t="s">
        <v>565</v>
      </c>
      <c r="AX1301" s="259" t="s">
        <v>565</v>
      </c>
      <c r="AY1301" s="259" t="s">
        <v>565</v>
      </c>
      <c r="AZ1301" s="259" t="s">
        <v>565</v>
      </c>
      <c r="BA1301" s="259" t="s">
        <v>565</v>
      </c>
    </row>
    <row r="1302" spans="4:53">
      <c r="D1302" s="259" t="s">
        <v>565</v>
      </c>
      <c r="E1302" s="259" t="s">
        <v>565</v>
      </c>
      <c r="F1302" s="259" t="s">
        <v>565</v>
      </c>
      <c r="G1302" s="259" t="s">
        <v>565</v>
      </c>
      <c r="H1302" s="259" t="s">
        <v>565</v>
      </c>
      <c r="I1302" s="259" t="s">
        <v>565</v>
      </c>
      <c r="J1302" s="259" t="s">
        <v>565</v>
      </c>
      <c r="K1302" s="259" t="s">
        <v>565</v>
      </c>
      <c r="L1302" s="259" t="s">
        <v>565</v>
      </c>
      <c r="M1302" s="259" t="s">
        <v>565</v>
      </c>
      <c r="N1302" s="259" t="s">
        <v>565</v>
      </c>
      <c r="O1302" s="259" t="s">
        <v>565</v>
      </c>
      <c r="P1302" s="259" t="s">
        <v>565</v>
      </c>
      <c r="Q1302" s="259" t="s">
        <v>565</v>
      </c>
      <c r="R1302" s="259" t="s">
        <v>565</v>
      </c>
      <c r="S1302" s="259" t="s">
        <v>565</v>
      </c>
      <c r="T1302" s="259" t="s">
        <v>565</v>
      </c>
      <c r="U1302" s="259" t="s">
        <v>565</v>
      </c>
      <c r="V1302" s="260" t="s">
        <v>565</v>
      </c>
      <c r="W1302" s="260" t="s">
        <v>565</v>
      </c>
      <c r="X1302" s="259" t="s">
        <v>565</v>
      </c>
      <c r="Y1302" s="259" t="s">
        <v>565</v>
      </c>
      <c r="Z1302" s="259" t="s">
        <v>565</v>
      </c>
      <c r="AA1302" s="259" t="s">
        <v>565</v>
      </c>
      <c r="AB1302" s="259" t="s">
        <v>565</v>
      </c>
      <c r="AC1302" s="259" t="s">
        <v>565</v>
      </c>
      <c r="AD1302" s="259" t="s">
        <v>565</v>
      </c>
      <c r="AE1302" s="259" t="s">
        <v>565</v>
      </c>
      <c r="AF1302" s="259" t="s">
        <v>565</v>
      </c>
      <c r="AG1302" s="259" t="s">
        <v>565</v>
      </c>
      <c r="AH1302" s="259" t="s">
        <v>565</v>
      </c>
      <c r="AI1302" s="259" t="s">
        <v>565</v>
      </c>
      <c r="AJ1302" s="259" t="s">
        <v>565</v>
      </c>
      <c r="AK1302" s="259" t="s">
        <v>565</v>
      </c>
      <c r="AL1302" s="259" t="s">
        <v>565</v>
      </c>
      <c r="AM1302" s="259" t="s">
        <v>565</v>
      </c>
      <c r="AN1302" s="259" t="s">
        <v>565</v>
      </c>
      <c r="AO1302" s="259" t="s">
        <v>565</v>
      </c>
      <c r="AP1302" s="259" t="s">
        <v>565</v>
      </c>
      <c r="AQ1302" s="259" t="s">
        <v>565</v>
      </c>
      <c r="AR1302" s="259" t="s">
        <v>565</v>
      </c>
      <c r="AS1302" s="259" t="s">
        <v>565</v>
      </c>
      <c r="AT1302" s="259" t="s">
        <v>565</v>
      </c>
      <c r="AU1302" s="259" t="s">
        <v>565</v>
      </c>
      <c r="AV1302" s="259" t="s">
        <v>565</v>
      </c>
      <c r="AW1302" s="259" t="s">
        <v>565</v>
      </c>
      <c r="AX1302" s="259" t="s">
        <v>565</v>
      </c>
      <c r="AY1302" s="259" t="s">
        <v>565</v>
      </c>
      <c r="AZ1302" s="259" t="s">
        <v>565</v>
      </c>
      <c r="BA1302" s="259" t="s">
        <v>565</v>
      </c>
    </row>
    <row r="1303" spans="4:53">
      <c r="D1303" s="259" t="s">
        <v>565</v>
      </c>
      <c r="E1303" s="259" t="s">
        <v>565</v>
      </c>
      <c r="F1303" s="259" t="s">
        <v>565</v>
      </c>
      <c r="G1303" s="259" t="s">
        <v>565</v>
      </c>
      <c r="H1303" s="259" t="s">
        <v>565</v>
      </c>
      <c r="I1303" s="259" t="s">
        <v>565</v>
      </c>
      <c r="J1303" s="259" t="s">
        <v>565</v>
      </c>
      <c r="K1303" s="259" t="s">
        <v>565</v>
      </c>
      <c r="L1303" s="259" t="s">
        <v>565</v>
      </c>
      <c r="M1303" s="259" t="s">
        <v>565</v>
      </c>
      <c r="N1303" s="259" t="s">
        <v>565</v>
      </c>
      <c r="O1303" s="259" t="s">
        <v>565</v>
      </c>
      <c r="P1303" s="259" t="s">
        <v>565</v>
      </c>
      <c r="Q1303" s="259" t="s">
        <v>565</v>
      </c>
      <c r="R1303" s="259" t="s">
        <v>565</v>
      </c>
      <c r="S1303" s="259" t="s">
        <v>565</v>
      </c>
      <c r="T1303" s="259" t="s">
        <v>565</v>
      </c>
      <c r="U1303" s="259" t="s">
        <v>565</v>
      </c>
      <c r="V1303" s="260" t="s">
        <v>565</v>
      </c>
      <c r="W1303" s="260" t="s">
        <v>565</v>
      </c>
      <c r="X1303" s="259" t="s">
        <v>565</v>
      </c>
      <c r="Y1303" s="259" t="s">
        <v>565</v>
      </c>
      <c r="Z1303" s="259" t="s">
        <v>565</v>
      </c>
      <c r="AA1303" s="259" t="s">
        <v>565</v>
      </c>
      <c r="AB1303" s="259" t="s">
        <v>565</v>
      </c>
      <c r="AC1303" s="259" t="s">
        <v>565</v>
      </c>
      <c r="AD1303" s="259" t="s">
        <v>565</v>
      </c>
      <c r="AE1303" s="259" t="s">
        <v>565</v>
      </c>
      <c r="AF1303" s="259" t="s">
        <v>565</v>
      </c>
      <c r="AG1303" s="259" t="s">
        <v>565</v>
      </c>
      <c r="AH1303" s="259" t="s">
        <v>565</v>
      </c>
      <c r="AI1303" s="259" t="s">
        <v>565</v>
      </c>
      <c r="AJ1303" s="259" t="s">
        <v>565</v>
      </c>
      <c r="AK1303" s="259" t="s">
        <v>565</v>
      </c>
      <c r="AL1303" s="259" t="s">
        <v>565</v>
      </c>
      <c r="AM1303" s="259" t="s">
        <v>565</v>
      </c>
      <c r="AN1303" s="259" t="s">
        <v>565</v>
      </c>
      <c r="AO1303" s="259" t="s">
        <v>565</v>
      </c>
      <c r="AP1303" s="259" t="s">
        <v>565</v>
      </c>
      <c r="AQ1303" s="259" t="s">
        <v>565</v>
      </c>
      <c r="AR1303" s="259" t="s">
        <v>565</v>
      </c>
      <c r="AS1303" s="259" t="s">
        <v>565</v>
      </c>
      <c r="AT1303" s="259" t="s">
        <v>565</v>
      </c>
      <c r="AU1303" s="259" t="s">
        <v>565</v>
      </c>
      <c r="AV1303" s="259" t="s">
        <v>565</v>
      </c>
      <c r="AW1303" s="259" t="s">
        <v>565</v>
      </c>
      <c r="AX1303" s="259" t="s">
        <v>565</v>
      </c>
      <c r="AY1303" s="259" t="s">
        <v>565</v>
      </c>
      <c r="AZ1303" s="259" t="s">
        <v>565</v>
      </c>
      <c r="BA1303" s="259" t="s">
        <v>565</v>
      </c>
    </row>
    <row r="1304" spans="4:53">
      <c r="D1304" s="259" t="s">
        <v>565</v>
      </c>
      <c r="E1304" s="259" t="s">
        <v>565</v>
      </c>
      <c r="F1304" s="259" t="s">
        <v>565</v>
      </c>
      <c r="G1304" s="259" t="s">
        <v>565</v>
      </c>
      <c r="H1304" s="259" t="s">
        <v>565</v>
      </c>
      <c r="I1304" s="259" t="s">
        <v>565</v>
      </c>
      <c r="J1304" s="259" t="s">
        <v>565</v>
      </c>
      <c r="K1304" s="259" t="s">
        <v>565</v>
      </c>
      <c r="L1304" s="259" t="s">
        <v>565</v>
      </c>
      <c r="M1304" s="259" t="s">
        <v>565</v>
      </c>
      <c r="N1304" s="259" t="s">
        <v>565</v>
      </c>
      <c r="O1304" s="259" t="s">
        <v>565</v>
      </c>
      <c r="P1304" s="259" t="s">
        <v>565</v>
      </c>
      <c r="Q1304" s="259" t="s">
        <v>565</v>
      </c>
      <c r="R1304" s="259" t="s">
        <v>565</v>
      </c>
      <c r="S1304" s="259" t="s">
        <v>565</v>
      </c>
      <c r="T1304" s="259" t="s">
        <v>565</v>
      </c>
      <c r="U1304" s="259" t="s">
        <v>565</v>
      </c>
      <c r="V1304" s="260" t="s">
        <v>565</v>
      </c>
      <c r="W1304" s="260" t="s">
        <v>565</v>
      </c>
      <c r="X1304" s="259" t="s">
        <v>565</v>
      </c>
      <c r="Y1304" s="259" t="s">
        <v>565</v>
      </c>
      <c r="Z1304" s="259" t="s">
        <v>565</v>
      </c>
      <c r="AA1304" s="259" t="s">
        <v>565</v>
      </c>
      <c r="AB1304" s="259" t="s">
        <v>565</v>
      </c>
      <c r="AC1304" s="259" t="s">
        <v>565</v>
      </c>
      <c r="AD1304" s="259" t="s">
        <v>565</v>
      </c>
      <c r="AE1304" s="259" t="s">
        <v>565</v>
      </c>
      <c r="AF1304" s="259" t="s">
        <v>565</v>
      </c>
      <c r="AG1304" s="259" t="s">
        <v>565</v>
      </c>
      <c r="AH1304" s="259" t="s">
        <v>565</v>
      </c>
      <c r="AI1304" s="259" t="s">
        <v>565</v>
      </c>
      <c r="AJ1304" s="259" t="s">
        <v>565</v>
      </c>
      <c r="AK1304" s="259" t="s">
        <v>565</v>
      </c>
      <c r="AL1304" s="259" t="s">
        <v>565</v>
      </c>
      <c r="AM1304" s="259" t="s">
        <v>565</v>
      </c>
      <c r="AN1304" s="259" t="s">
        <v>565</v>
      </c>
      <c r="AO1304" s="259" t="s">
        <v>565</v>
      </c>
      <c r="AP1304" s="259" t="s">
        <v>565</v>
      </c>
      <c r="AQ1304" s="259" t="s">
        <v>565</v>
      </c>
      <c r="AR1304" s="259" t="s">
        <v>565</v>
      </c>
      <c r="AS1304" s="259" t="s">
        <v>565</v>
      </c>
      <c r="AT1304" s="259" t="s">
        <v>565</v>
      </c>
      <c r="AU1304" s="259" t="s">
        <v>565</v>
      </c>
      <c r="AV1304" s="259" t="s">
        <v>565</v>
      </c>
      <c r="AW1304" s="259" t="s">
        <v>565</v>
      </c>
      <c r="AX1304" s="259" t="s">
        <v>565</v>
      </c>
      <c r="AY1304" s="259" t="s">
        <v>565</v>
      </c>
      <c r="AZ1304" s="259" t="s">
        <v>565</v>
      </c>
      <c r="BA1304" s="259" t="s">
        <v>565</v>
      </c>
    </row>
    <row r="1305" spans="4:53">
      <c r="D1305" s="259" t="s">
        <v>565</v>
      </c>
      <c r="E1305" s="259" t="s">
        <v>565</v>
      </c>
      <c r="F1305" s="259" t="s">
        <v>565</v>
      </c>
      <c r="G1305" s="259" t="s">
        <v>565</v>
      </c>
      <c r="H1305" s="259" t="s">
        <v>565</v>
      </c>
      <c r="I1305" s="259" t="s">
        <v>565</v>
      </c>
      <c r="J1305" s="259" t="s">
        <v>565</v>
      </c>
      <c r="K1305" s="259" t="s">
        <v>565</v>
      </c>
      <c r="L1305" s="259" t="s">
        <v>565</v>
      </c>
      <c r="M1305" s="259" t="s">
        <v>565</v>
      </c>
      <c r="N1305" s="259" t="s">
        <v>565</v>
      </c>
      <c r="O1305" s="259" t="s">
        <v>565</v>
      </c>
      <c r="P1305" s="259" t="s">
        <v>565</v>
      </c>
      <c r="Q1305" s="259" t="s">
        <v>565</v>
      </c>
      <c r="R1305" s="259" t="s">
        <v>565</v>
      </c>
      <c r="S1305" s="259" t="s">
        <v>565</v>
      </c>
      <c r="T1305" s="259" t="s">
        <v>565</v>
      </c>
      <c r="U1305" s="259" t="s">
        <v>565</v>
      </c>
      <c r="V1305" s="260" t="s">
        <v>565</v>
      </c>
      <c r="W1305" s="260" t="s">
        <v>565</v>
      </c>
      <c r="X1305" s="259" t="s">
        <v>565</v>
      </c>
      <c r="Y1305" s="259" t="s">
        <v>565</v>
      </c>
      <c r="Z1305" s="259" t="s">
        <v>565</v>
      </c>
      <c r="AA1305" s="259" t="s">
        <v>565</v>
      </c>
      <c r="AB1305" s="259" t="s">
        <v>565</v>
      </c>
      <c r="AC1305" s="259" t="s">
        <v>565</v>
      </c>
      <c r="AD1305" s="259" t="s">
        <v>565</v>
      </c>
      <c r="AE1305" s="259" t="s">
        <v>565</v>
      </c>
      <c r="AF1305" s="259" t="s">
        <v>565</v>
      </c>
      <c r="AG1305" s="259" t="s">
        <v>565</v>
      </c>
      <c r="AH1305" s="259" t="s">
        <v>565</v>
      </c>
      <c r="AI1305" s="259" t="s">
        <v>565</v>
      </c>
      <c r="AJ1305" s="259" t="s">
        <v>565</v>
      </c>
      <c r="AK1305" s="259" t="s">
        <v>565</v>
      </c>
      <c r="AL1305" s="259" t="s">
        <v>565</v>
      </c>
      <c r="AM1305" s="259" t="s">
        <v>565</v>
      </c>
      <c r="AN1305" s="259" t="s">
        <v>565</v>
      </c>
      <c r="AO1305" s="259" t="s">
        <v>565</v>
      </c>
      <c r="AP1305" s="259" t="s">
        <v>565</v>
      </c>
      <c r="AQ1305" s="259" t="s">
        <v>565</v>
      </c>
      <c r="AR1305" s="259" t="s">
        <v>565</v>
      </c>
      <c r="AS1305" s="259" t="s">
        <v>565</v>
      </c>
      <c r="AT1305" s="259" t="s">
        <v>565</v>
      </c>
      <c r="AU1305" s="259" t="s">
        <v>565</v>
      </c>
      <c r="AV1305" s="259" t="s">
        <v>565</v>
      </c>
      <c r="AW1305" s="259" t="s">
        <v>565</v>
      </c>
      <c r="AX1305" s="259" t="s">
        <v>565</v>
      </c>
      <c r="AY1305" s="259" t="s">
        <v>565</v>
      </c>
      <c r="AZ1305" s="259" t="s">
        <v>565</v>
      </c>
      <c r="BA1305" s="259" t="s">
        <v>565</v>
      </c>
    </row>
    <row r="1306" spans="4:53">
      <c r="D1306" s="259" t="s">
        <v>565</v>
      </c>
      <c r="E1306" s="259" t="s">
        <v>565</v>
      </c>
      <c r="F1306" s="259" t="s">
        <v>565</v>
      </c>
      <c r="G1306" s="259" t="s">
        <v>565</v>
      </c>
      <c r="H1306" s="259" t="s">
        <v>565</v>
      </c>
      <c r="I1306" s="259" t="s">
        <v>565</v>
      </c>
      <c r="J1306" s="259" t="s">
        <v>565</v>
      </c>
      <c r="K1306" s="259" t="s">
        <v>565</v>
      </c>
      <c r="L1306" s="259" t="s">
        <v>565</v>
      </c>
      <c r="M1306" s="259" t="s">
        <v>565</v>
      </c>
      <c r="N1306" s="259" t="s">
        <v>565</v>
      </c>
      <c r="O1306" s="259" t="s">
        <v>565</v>
      </c>
      <c r="P1306" s="259" t="s">
        <v>565</v>
      </c>
      <c r="Q1306" s="259" t="s">
        <v>565</v>
      </c>
      <c r="R1306" s="259" t="s">
        <v>565</v>
      </c>
      <c r="S1306" s="259" t="s">
        <v>565</v>
      </c>
      <c r="T1306" s="259" t="s">
        <v>565</v>
      </c>
      <c r="U1306" s="259" t="s">
        <v>565</v>
      </c>
      <c r="V1306" s="260" t="s">
        <v>565</v>
      </c>
      <c r="W1306" s="260" t="s">
        <v>565</v>
      </c>
      <c r="X1306" s="259" t="s">
        <v>565</v>
      </c>
      <c r="Y1306" s="259" t="s">
        <v>565</v>
      </c>
      <c r="Z1306" s="259" t="s">
        <v>565</v>
      </c>
      <c r="AA1306" s="259" t="s">
        <v>565</v>
      </c>
      <c r="AB1306" s="259" t="s">
        <v>565</v>
      </c>
      <c r="AC1306" s="259" t="s">
        <v>565</v>
      </c>
      <c r="AD1306" s="259" t="s">
        <v>565</v>
      </c>
      <c r="AE1306" s="259" t="s">
        <v>565</v>
      </c>
      <c r="AF1306" s="259" t="s">
        <v>565</v>
      </c>
      <c r="AG1306" s="259" t="s">
        <v>565</v>
      </c>
      <c r="AH1306" s="259" t="s">
        <v>565</v>
      </c>
      <c r="AI1306" s="259" t="s">
        <v>565</v>
      </c>
      <c r="AJ1306" s="259" t="s">
        <v>565</v>
      </c>
      <c r="AK1306" s="259" t="s">
        <v>565</v>
      </c>
      <c r="AL1306" s="259" t="s">
        <v>565</v>
      </c>
      <c r="AM1306" s="259" t="s">
        <v>565</v>
      </c>
      <c r="AN1306" s="259" t="s">
        <v>565</v>
      </c>
      <c r="AO1306" s="259" t="s">
        <v>565</v>
      </c>
      <c r="AP1306" s="259" t="s">
        <v>565</v>
      </c>
      <c r="AQ1306" s="259" t="s">
        <v>565</v>
      </c>
      <c r="AR1306" s="259" t="s">
        <v>565</v>
      </c>
      <c r="AS1306" s="259" t="s">
        <v>565</v>
      </c>
      <c r="AT1306" s="259" t="s">
        <v>565</v>
      </c>
      <c r="AU1306" s="259" t="s">
        <v>565</v>
      </c>
      <c r="AV1306" s="259" t="s">
        <v>565</v>
      </c>
      <c r="AW1306" s="259" t="s">
        <v>565</v>
      </c>
      <c r="AX1306" s="259" t="s">
        <v>565</v>
      </c>
      <c r="AY1306" s="259" t="s">
        <v>565</v>
      </c>
      <c r="AZ1306" s="259" t="s">
        <v>565</v>
      </c>
      <c r="BA1306" s="259" t="s">
        <v>565</v>
      </c>
    </row>
    <row r="1307" spans="4:53">
      <c r="D1307" s="259" t="s">
        <v>565</v>
      </c>
      <c r="E1307" s="259" t="s">
        <v>565</v>
      </c>
      <c r="F1307" s="259" t="s">
        <v>565</v>
      </c>
      <c r="G1307" s="259" t="s">
        <v>565</v>
      </c>
      <c r="H1307" s="259" t="s">
        <v>565</v>
      </c>
      <c r="I1307" s="259" t="s">
        <v>565</v>
      </c>
      <c r="J1307" s="259" t="s">
        <v>565</v>
      </c>
      <c r="K1307" s="259" t="s">
        <v>565</v>
      </c>
      <c r="L1307" s="259" t="s">
        <v>565</v>
      </c>
      <c r="M1307" s="259" t="s">
        <v>565</v>
      </c>
      <c r="N1307" s="259" t="s">
        <v>565</v>
      </c>
      <c r="O1307" s="259" t="s">
        <v>565</v>
      </c>
      <c r="P1307" s="259" t="s">
        <v>565</v>
      </c>
      <c r="Q1307" s="259" t="s">
        <v>565</v>
      </c>
      <c r="R1307" s="259" t="s">
        <v>565</v>
      </c>
      <c r="S1307" s="259" t="s">
        <v>565</v>
      </c>
      <c r="T1307" s="259" t="s">
        <v>565</v>
      </c>
      <c r="U1307" s="259" t="s">
        <v>565</v>
      </c>
      <c r="V1307" s="260" t="s">
        <v>565</v>
      </c>
      <c r="W1307" s="260" t="s">
        <v>565</v>
      </c>
      <c r="X1307" s="259" t="s">
        <v>565</v>
      </c>
      <c r="Y1307" s="259" t="s">
        <v>565</v>
      </c>
      <c r="Z1307" s="259" t="s">
        <v>565</v>
      </c>
      <c r="AA1307" s="259" t="s">
        <v>565</v>
      </c>
      <c r="AB1307" s="259" t="s">
        <v>565</v>
      </c>
      <c r="AC1307" s="259" t="s">
        <v>565</v>
      </c>
      <c r="AD1307" s="259" t="s">
        <v>565</v>
      </c>
      <c r="AE1307" s="259" t="s">
        <v>565</v>
      </c>
      <c r="AF1307" s="259" t="s">
        <v>565</v>
      </c>
      <c r="AG1307" s="259" t="s">
        <v>565</v>
      </c>
      <c r="AH1307" s="259" t="s">
        <v>565</v>
      </c>
      <c r="AI1307" s="259" t="s">
        <v>565</v>
      </c>
      <c r="AJ1307" s="259" t="s">
        <v>565</v>
      </c>
      <c r="AK1307" s="259" t="s">
        <v>565</v>
      </c>
      <c r="AL1307" s="259" t="s">
        <v>565</v>
      </c>
      <c r="AM1307" s="259" t="s">
        <v>565</v>
      </c>
      <c r="AN1307" s="259" t="s">
        <v>565</v>
      </c>
      <c r="AO1307" s="259" t="s">
        <v>565</v>
      </c>
      <c r="AP1307" s="259" t="s">
        <v>565</v>
      </c>
      <c r="AQ1307" s="259" t="s">
        <v>565</v>
      </c>
      <c r="AR1307" s="259" t="s">
        <v>565</v>
      </c>
      <c r="AS1307" s="259" t="s">
        <v>565</v>
      </c>
      <c r="AT1307" s="259" t="s">
        <v>565</v>
      </c>
      <c r="AU1307" s="259" t="s">
        <v>565</v>
      </c>
      <c r="AV1307" s="259" t="s">
        <v>565</v>
      </c>
      <c r="AW1307" s="259" t="s">
        <v>565</v>
      </c>
      <c r="AX1307" s="259" t="s">
        <v>565</v>
      </c>
      <c r="AY1307" s="259" t="s">
        <v>565</v>
      </c>
      <c r="AZ1307" s="259" t="s">
        <v>565</v>
      </c>
      <c r="BA1307" s="259" t="s">
        <v>565</v>
      </c>
    </row>
    <row r="1308" spans="4:53">
      <c r="D1308" s="259" t="s">
        <v>565</v>
      </c>
      <c r="E1308" s="259" t="s">
        <v>565</v>
      </c>
      <c r="F1308" s="259" t="s">
        <v>565</v>
      </c>
      <c r="G1308" s="259" t="s">
        <v>565</v>
      </c>
      <c r="H1308" s="259" t="s">
        <v>565</v>
      </c>
      <c r="I1308" s="259" t="s">
        <v>565</v>
      </c>
      <c r="J1308" s="259" t="s">
        <v>565</v>
      </c>
      <c r="K1308" s="259" t="s">
        <v>565</v>
      </c>
      <c r="L1308" s="259" t="s">
        <v>565</v>
      </c>
      <c r="M1308" s="259" t="s">
        <v>565</v>
      </c>
      <c r="N1308" s="259" t="s">
        <v>565</v>
      </c>
      <c r="O1308" s="259" t="s">
        <v>565</v>
      </c>
      <c r="P1308" s="259" t="s">
        <v>565</v>
      </c>
      <c r="Q1308" s="259" t="s">
        <v>565</v>
      </c>
      <c r="R1308" s="259" t="s">
        <v>565</v>
      </c>
      <c r="S1308" s="259" t="s">
        <v>565</v>
      </c>
      <c r="T1308" s="259" t="s">
        <v>565</v>
      </c>
      <c r="U1308" s="259" t="s">
        <v>565</v>
      </c>
      <c r="V1308" s="260" t="s">
        <v>565</v>
      </c>
      <c r="W1308" s="260" t="s">
        <v>565</v>
      </c>
      <c r="X1308" s="259" t="s">
        <v>565</v>
      </c>
      <c r="Y1308" s="259" t="s">
        <v>565</v>
      </c>
      <c r="Z1308" s="259" t="s">
        <v>565</v>
      </c>
      <c r="AA1308" s="259" t="s">
        <v>565</v>
      </c>
      <c r="AB1308" s="259" t="s">
        <v>565</v>
      </c>
      <c r="AC1308" s="259" t="s">
        <v>565</v>
      </c>
      <c r="AD1308" s="259" t="s">
        <v>565</v>
      </c>
      <c r="AE1308" s="259" t="s">
        <v>565</v>
      </c>
      <c r="AF1308" s="259" t="s">
        <v>565</v>
      </c>
      <c r="AG1308" s="259" t="s">
        <v>565</v>
      </c>
      <c r="AH1308" s="259" t="s">
        <v>565</v>
      </c>
      <c r="AI1308" s="259" t="s">
        <v>565</v>
      </c>
      <c r="AJ1308" s="259" t="s">
        <v>565</v>
      </c>
      <c r="AK1308" s="259" t="s">
        <v>565</v>
      </c>
      <c r="AL1308" s="259" t="s">
        <v>565</v>
      </c>
      <c r="AM1308" s="259" t="s">
        <v>565</v>
      </c>
      <c r="AN1308" s="259" t="s">
        <v>565</v>
      </c>
      <c r="AO1308" s="259" t="s">
        <v>565</v>
      </c>
      <c r="AP1308" s="259" t="s">
        <v>565</v>
      </c>
      <c r="AQ1308" s="259" t="s">
        <v>565</v>
      </c>
      <c r="AR1308" s="259" t="s">
        <v>565</v>
      </c>
      <c r="AS1308" s="259" t="s">
        <v>565</v>
      </c>
      <c r="AT1308" s="259" t="s">
        <v>565</v>
      </c>
      <c r="AU1308" s="259" t="s">
        <v>565</v>
      </c>
      <c r="AV1308" s="259" t="s">
        <v>565</v>
      </c>
      <c r="AW1308" s="259" t="s">
        <v>565</v>
      </c>
      <c r="AX1308" s="259" t="s">
        <v>565</v>
      </c>
      <c r="AY1308" s="259" t="s">
        <v>565</v>
      </c>
      <c r="AZ1308" s="259" t="s">
        <v>565</v>
      </c>
      <c r="BA1308" s="259" t="s">
        <v>565</v>
      </c>
    </row>
    <row r="1309" spans="4:53">
      <c r="D1309" s="259" t="s">
        <v>565</v>
      </c>
      <c r="E1309" s="259" t="s">
        <v>565</v>
      </c>
      <c r="F1309" s="259" t="s">
        <v>565</v>
      </c>
      <c r="G1309" s="259" t="s">
        <v>565</v>
      </c>
      <c r="H1309" s="259" t="s">
        <v>565</v>
      </c>
      <c r="I1309" s="259" t="s">
        <v>565</v>
      </c>
      <c r="J1309" s="259" t="s">
        <v>565</v>
      </c>
      <c r="K1309" s="259" t="s">
        <v>565</v>
      </c>
      <c r="L1309" s="259" t="s">
        <v>565</v>
      </c>
      <c r="M1309" s="259" t="s">
        <v>565</v>
      </c>
      <c r="N1309" s="259" t="s">
        <v>565</v>
      </c>
      <c r="O1309" s="259" t="s">
        <v>565</v>
      </c>
      <c r="P1309" s="259" t="s">
        <v>565</v>
      </c>
      <c r="Q1309" s="259" t="s">
        <v>565</v>
      </c>
      <c r="R1309" s="259" t="s">
        <v>565</v>
      </c>
      <c r="S1309" s="259" t="s">
        <v>565</v>
      </c>
      <c r="T1309" s="259" t="s">
        <v>565</v>
      </c>
      <c r="U1309" s="259" t="s">
        <v>565</v>
      </c>
      <c r="V1309" s="260" t="s">
        <v>565</v>
      </c>
      <c r="W1309" s="260" t="s">
        <v>565</v>
      </c>
      <c r="X1309" s="259" t="s">
        <v>565</v>
      </c>
      <c r="Y1309" s="259" t="s">
        <v>565</v>
      </c>
      <c r="Z1309" s="259" t="s">
        <v>565</v>
      </c>
      <c r="AA1309" s="259" t="s">
        <v>565</v>
      </c>
      <c r="AB1309" s="259" t="s">
        <v>565</v>
      </c>
      <c r="AC1309" s="259" t="s">
        <v>565</v>
      </c>
      <c r="AD1309" s="259" t="s">
        <v>565</v>
      </c>
      <c r="AE1309" s="259" t="s">
        <v>565</v>
      </c>
      <c r="AF1309" s="259" t="s">
        <v>565</v>
      </c>
      <c r="AG1309" s="259" t="s">
        <v>565</v>
      </c>
      <c r="AH1309" s="259" t="s">
        <v>565</v>
      </c>
      <c r="AI1309" s="259" t="s">
        <v>565</v>
      </c>
      <c r="AJ1309" s="259" t="s">
        <v>565</v>
      </c>
      <c r="AK1309" s="259" t="s">
        <v>565</v>
      </c>
      <c r="AL1309" s="259" t="s">
        <v>565</v>
      </c>
      <c r="AM1309" s="259" t="s">
        <v>565</v>
      </c>
      <c r="AN1309" s="259" t="s">
        <v>565</v>
      </c>
      <c r="AO1309" s="259" t="s">
        <v>565</v>
      </c>
      <c r="AP1309" s="259" t="s">
        <v>565</v>
      </c>
      <c r="AQ1309" s="259" t="s">
        <v>565</v>
      </c>
      <c r="AR1309" s="259" t="s">
        <v>565</v>
      </c>
      <c r="AS1309" s="259" t="s">
        <v>565</v>
      </c>
      <c r="AT1309" s="259" t="s">
        <v>565</v>
      </c>
      <c r="AU1309" s="259" t="s">
        <v>565</v>
      </c>
      <c r="AV1309" s="259" t="s">
        <v>565</v>
      </c>
      <c r="AW1309" s="259" t="s">
        <v>565</v>
      </c>
      <c r="AX1309" s="259" t="s">
        <v>565</v>
      </c>
      <c r="AY1309" s="259" t="s">
        <v>565</v>
      </c>
      <c r="AZ1309" s="259" t="s">
        <v>565</v>
      </c>
      <c r="BA1309" s="259" t="s">
        <v>565</v>
      </c>
    </row>
    <row r="1310" spans="4:53">
      <c r="D1310" s="259" t="s">
        <v>565</v>
      </c>
      <c r="E1310" s="259" t="s">
        <v>565</v>
      </c>
      <c r="F1310" s="259" t="s">
        <v>565</v>
      </c>
      <c r="G1310" s="259" t="s">
        <v>565</v>
      </c>
      <c r="H1310" s="259" t="s">
        <v>565</v>
      </c>
      <c r="I1310" s="259" t="s">
        <v>565</v>
      </c>
      <c r="J1310" s="259" t="s">
        <v>565</v>
      </c>
      <c r="K1310" s="259" t="s">
        <v>565</v>
      </c>
      <c r="L1310" s="259" t="s">
        <v>565</v>
      </c>
      <c r="M1310" s="259" t="s">
        <v>565</v>
      </c>
      <c r="N1310" s="259" t="s">
        <v>565</v>
      </c>
      <c r="O1310" s="259" t="s">
        <v>565</v>
      </c>
      <c r="P1310" s="259" t="s">
        <v>565</v>
      </c>
      <c r="Q1310" s="259" t="s">
        <v>565</v>
      </c>
      <c r="R1310" s="259" t="s">
        <v>565</v>
      </c>
      <c r="S1310" s="259" t="s">
        <v>565</v>
      </c>
      <c r="T1310" s="259" t="s">
        <v>565</v>
      </c>
      <c r="U1310" s="259" t="s">
        <v>565</v>
      </c>
      <c r="V1310" s="260" t="s">
        <v>565</v>
      </c>
      <c r="W1310" s="260" t="s">
        <v>565</v>
      </c>
      <c r="X1310" s="259" t="s">
        <v>565</v>
      </c>
      <c r="Y1310" s="259" t="s">
        <v>565</v>
      </c>
      <c r="Z1310" s="259" t="s">
        <v>565</v>
      </c>
      <c r="AA1310" s="259" t="s">
        <v>565</v>
      </c>
      <c r="AB1310" s="259" t="s">
        <v>565</v>
      </c>
      <c r="AC1310" s="259" t="s">
        <v>565</v>
      </c>
      <c r="AD1310" s="259" t="s">
        <v>565</v>
      </c>
      <c r="AE1310" s="259" t="s">
        <v>565</v>
      </c>
      <c r="AF1310" s="259" t="s">
        <v>565</v>
      </c>
      <c r="AG1310" s="259" t="s">
        <v>565</v>
      </c>
      <c r="AH1310" s="259" t="s">
        <v>565</v>
      </c>
      <c r="AI1310" s="259" t="s">
        <v>565</v>
      </c>
      <c r="AJ1310" s="259" t="s">
        <v>565</v>
      </c>
      <c r="AK1310" s="259" t="s">
        <v>565</v>
      </c>
      <c r="AL1310" s="259" t="s">
        <v>565</v>
      </c>
      <c r="AM1310" s="259" t="s">
        <v>565</v>
      </c>
      <c r="AN1310" s="259" t="s">
        <v>565</v>
      </c>
      <c r="AO1310" s="259" t="s">
        <v>565</v>
      </c>
      <c r="AP1310" s="259" t="s">
        <v>565</v>
      </c>
      <c r="AQ1310" s="259" t="s">
        <v>565</v>
      </c>
      <c r="AR1310" s="259" t="s">
        <v>565</v>
      </c>
      <c r="AS1310" s="259" t="s">
        <v>565</v>
      </c>
      <c r="AT1310" s="259" t="s">
        <v>565</v>
      </c>
      <c r="AU1310" s="259" t="s">
        <v>565</v>
      </c>
      <c r="AV1310" s="259" t="s">
        <v>565</v>
      </c>
      <c r="AW1310" s="259" t="s">
        <v>565</v>
      </c>
      <c r="AX1310" s="259" t="s">
        <v>565</v>
      </c>
      <c r="AY1310" s="259" t="s">
        <v>565</v>
      </c>
      <c r="AZ1310" s="259" t="s">
        <v>565</v>
      </c>
      <c r="BA1310" s="259" t="s">
        <v>565</v>
      </c>
    </row>
    <row r="1311" spans="4:53">
      <c r="D1311" s="259" t="s">
        <v>565</v>
      </c>
      <c r="E1311" s="259" t="s">
        <v>565</v>
      </c>
      <c r="F1311" s="259" t="s">
        <v>565</v>
      </c>
      <c r="G1311" s="259" t="s">
        <v>565</v>
      </c>
      <c r="H1311" s="259" t="s">
        <v>565</v>
      </c>
      <c r="I1311" s="259" t="s">
        <v>565</v>
      </c>
      <c r="J1311" s="259" t="s">
        <v>565</v>
      </c>
      <c r="K1311" s="259" t="s">
        <v>565</v>
      </c>
      <c r="L1311" s="259" t="s">
        <v>565</v>
      </c>
      <c r="M1311" s="259" t="s">
        <v>565</v>
      </c>
      <c r="N1311" s="259" t="s">
        <v>565</v>
      </c>
      <c r="O1311" s="259" t="s">
        <v>565</v>
      </c>
      <c r="P1311" s="259" t="s">
        <v>565</v>
      </c>
      <c r="Q1311" s="259" t="s">
        <v>565</v>
      </c>
      <c r="R1311" s="259" t="s">
        <v>565</v>
      </c>
      <c r="S1311" s="259" t="s">
        <v>565</v>
      </c>
      <c r="T1311" s="259" t="s">
        <v>565</v>
      </c>
      <c r="U1311" s="259" t="s">
        <v>565</v>
      </c>
      <c r="V1311" s="260" t="s">
        <v>565</v>
      </c>
      <c r="W1311" s="260" t="s">
        <v>565</v>
      </c>
      <c r="X1311" s="259" t="s">
        <v>565</v>
      </c>
      <c r="Y1311" s="259" t="s">
        <v>565</v>
      </c>
      <c r="Z1311" s="259" t="s">
        <v>565</v>
      </c>
      <c r="AA1311" s="259" t="s">
        <v>565</v>
      </c>
      <c r="AB1311" s="259" t="s">
        <v>565</v>
      </c>
      <c r="AC1311" s="259" t="s">
        <v>565</v>
      </c>
      <c r="AD1311" s="259" t="s">
        <v>565</v>
      </c>
      <c r="AE1311" s="259" t="s">
        <v>565</v>
      </c>
      <c r="AF1311" s="259" t="s">
        <v>565</v>
      </c>
      <c r="AG1311" s="259" t="s">
        <v>565</v>
      </c>
      <c r="AH1311" s="259" t="s">
        <v>565</v>
      </c>
      <c r="AI1311" s="259" t="s">
        <v>565</v>
      </c>
      <c r="AJ1311" s="259" t="s">
        <v>565</v>
      </c>
      <c r="AK1311" s="259" t="s">
        <v>565</v>
      </c>
      <c r="AL1311" s="259" t="s">
        <v>565</v>
      </c>
      <c r="AM1311" s="259" t="s">
        <v>565</v>
      </c>
      <c r="AN1311" s="259" t="s">
        <v>565</v>
      </c>
      <c r="AO1311" s="259" t="s">
        <v>565</v>
      </c>
      <c r="AP1311" s="259" t="s">
        <v>565</v>
      </c>
      <c r="AQ1311" s="259" t="s">
        <v>565</v>
      </c>
      <c r="AR1311" s="259" t="s">
        <v>565</v>
      </c>
      <c r="AS1311" s="259" t="s">
        <v>565</v>
      </c>
      <c r="AT1311" s="259" t="s">
        <v>565</v>
      </c>
      <c r="AU1311" s="259" t="s">
        <v>565</v>
      </c>
      <c r="AV1311" s="259" t="s">
        <v>565</v>
      </c>
      <c r="AW1311" s="259" t="s">
        <v>565</v>
      </c>
      <c r="AX1311" s="259" t="s">
        <v>565</v>
      </c>
      <c r="AY1311" s="259" t="s">
        <v>565</v>
      </c>
      <c r="AZ1311" s="259" t="s">
        <v>565</v>
      </c>
      <c r="BA1311" s="259" t="s">
        <v>565</v>
      </c>
    </row>
    <row r="1312" spans="4:53">
      <c r="D1312" s="259" t="s">
        <v>565</v>
      </c>
      <c r="E1312" s="259" t="s">
        <v>565</v>
      </c>
      <c r="F1312" s="259" t="s">
        <v>565</v>
      </c>
      <c r="G1312" s="259" t="s">
        <v>565</v>
      </c>
      <c r="H1312" s="259" t="s">
        <v>565</v>
      </c>
      <c r="I1312" s="259" t="s">
        <v>565</v>
      </c>
      <c r="J1312" s="259" t="s">
        <v>565</v>
      </c>
      <c r="K1312" s="259" t="s">
        <v>565</v>
      </c>
      <c r="L1312" s="259" t="s">
        <v>565</v>
      </c>
      <c r="M1312" s="259" t="s">
        <v>565</v>
      </c>
      <c r="N1312" s="259" t="s">
        <v>565</v>
      </c>
      <c r="O1312" s="259" t="s">
        <v>565</v>
      </c>
      <c r="P1312" s="259" t="s">
        <v>565</v>
      </c>
      <c r="Q1312" s="259" t="s">
        <v>565</v>
      </c>
      <c r="R1312" s="259" t="s">
        <v>565</v>
      </c>
      <c r="S1312" s="259" t="s">
        <v>565</v>
      </c>
      <c r="T1312" s="259" t="s">
        <v>565</v>
      </c>
      <c r="U1312" s="259" t="s">
        <v>565</v>
      </c>
      <c r="V1312" s="260" t="s">
        <v>565</v>
      </c>
      <c r="W1312" s="260" t="s">
        <v>565</v>
      </c>
      <c r="X1312" s="259" t="s">
        <v>565</v>
      </c>
      <c r="Y1312" s="259" t="s">
        <v>565</v>
      </c>
      <c r="Z1312" s="259" t="s">
        <v>565</v>
      </c>
      <c r="AA1312" s="259" t="s">
        <v>565</v>
      </c>
      <c r="AB1312" s="259" t="s">
        <v>565</v>
      </c>
      <c r="AC1312" s="259" t="s">
        <v>565</v>
      </c>
      <c r="AD1312" s="259" t="s">
        <v>565</v>
      </c>
      <c r="AE1312" s="259" t="s">
        <v>565</v>
      </c>
      <c r="AF1312" s="259" t="s">
        <v>565</v>
      </c>
      <c r="AG1312" s="259" t="s">
        <v>565</v>
      </c>
      <c r="AH1312" s="259" t="s">
        <v>565</v>
      </c>
      <c r="AI1312" s="259" t="s">
        <v>565</v>
      </c>
      <c r="AJ1312" s="259" t="s">
        <v>565</v>
      </c>
      <c r="AK1312" s="259" t="s">
        <v>565</v>
      </c>
      <c r="AL1312" s="259" t="s">
        <v>565</v>
      </c>
      <c r="AM1312" s="259" t="s">
        <v>565</v>
      </c>
      <c r="AN1312" s="259" t="s">
        <v>565</v>
      </c>
      <c r="AO1312" s="259" t="s">
        <v>565</v>
      </c>
      <c r="AP1312" s="259" t="s">
        <v>565</v>
      </c>
      <c r="AQ1312" s="259" t="s">
        <v>565</v>
      </c>
      <c r="AR1312" s="259" t="s">
        <v>565</v>
      </c>
      <c r="AS1312" s="259" t="s">
        <v>565</v>
      </c>
      <c r="AT1312" s="259" t="s">
        <v>565</v>
      </c>
      <c r="AU1312" s="259" t="s">
        <v>565</v>
      </c>
      <c r="AV1312" s="259" t="s">
        <v>565</v>
      </c>
      <c r="AW1312" s="259" t="s">
        <v>565</v>
      </c>
      <c r="AX1312" s="259" t="s">
        <v>565</v>
      </c>
      <c r="AY1312" s="259" t="s">
        <v>565</v>
      </c>
      <c r="AZ1312" s="259" t="s">
        <v>565</v>
      </c>
      <c r="BA1312" s="259" t="s">
        <v>565</v>
      </c>
    </row>
    <row r="1313" spans="4:53">
      <c r="D1313" s="259" t="s">
        <v>565</v>
      </c>
      <c r="E1313" s="259" t="s">
        <v>565</v>
      </c>
      <c r="F1313" s="259" t="s">
        <v>565</v>
      </c>
      <c r="G1313" s="259" t="s">
        <v>565</v>
      </c>
      <c r="H1313" s="259" t="s">
        <v>565</v>
      </c>
      <c r="I1313" s="259" t="s">
        <v>565</v>
      </c>
      <c r="J1313" s="259" t="s">
        <v>565</v>
      </c>
      <c r="K1313" s="259" t="s">
        <v>565</v>
      </c>
      <c r="L1313" s="259" t="s">
        <v>565</v>
      </c>
      <c r="M1313" s="259" t="s">
        <v>565</v>
      </c>
      <c r="N1313" s="259" t="s">
        <v>565</v>
      </c>
      <c r="O1313" s="259" t="s">
        <v>565</v>
      </c>
      <c r="P1313" s="259" t="s">
        <v>565</v>
      </c>
      <c r="Q1313" s="259" t="s">
        <v>565</v>
      </c>
      <c r="R1313" s="259" t="s">
        <v>565</v>
      </c>
      <c r="S1313" s="259" t="s">
        <v>565</v>
      </c>
      <c r="T1313" s="259" t="s">
        <v>565</v>
      </c>
      <c r="U1313" s="259" t="s">
        <v>565</v>
      </c>
      <c r="V1313" s="260" t="s">
        <v>565</v>
      </c>
      <c r="W1313" s="260" t="s">
        <v>565</v>
      </c>
      <c r="X1313" s="259" t="s">
        <v>565</v>
      </c>
      <c r="Y1313" s="259" t="s">
        <v>565</v>
      </c>
      <c r="Z1313" s="259" t="s">
        <v>565</v>
      </c>
      <c r="AA1313" s="259" t="s">
        <v>565</v>
      </c>
      <c r="AB1313" s="259" t="s">
        <v>565</v>
      </c>
      <c r="AC1313" s="259" t="s">
        <v>565</v>
      </c>
      <c r="AD1313" s="259" t="s">
        <v>565</v>
      </c>
      <c r="AE1313" s="259" t="s">
        <v>565</v>
      </c>
      <c r="AF1313" s="259" t="s">
        <v>565</v>
      </c>
      <c r="AG1313" s="259" t="s">
        <v>565</v>
      </c>
      <c r="AH1313" s="259" t="s">
        <v>565</v>
      </c>
      <c r="AI1313" s="259" t="s">
        <v>565</v>
      </c>
      <c r="AJ1313" s="259" t="s">
        <v>565</v>
      </c>
      <c r="AK1313" s="259" t="s">
        <v>565</v>
      </c>
      <c r="AL1313" s="259" t="s">
        <v>565</v>
      </c>
      <c r="AM1313" s="259" t="s">
        <v>565</v>
      </c>
      <c r="AN1313" s="259" t="s">
        <v>565</v>
      </c>
      <c r="AO1313" s="259" t="s">
        <v>565</v>
      </c>
      <c r="AP1313" s="259" t="s">
        <v>565</v>
      </c>
      <c r="AQ1313" s="259" t="s">
        <v>565</v>
      </c>
      <c r="AR1313" s="259" t="s">
        <v>565</v>
      </c>
      <c r="AS1313" s="259" t="s">
        <v>565</v>
      </c>
      <c r="AT1313" s="259" t="s">
        <v>565</v>
      </c>
      <c r="AU1313" s="259" t="s">
        <v>565</v>
      </c>
      <c r="AV1313" s="259" t="s">
        <v>565</v>
      </c>
      <c r="AW1313" s="259" t="s">
        <v>565</v>
      </c>
      <c r="AX1313" s="259" t="s">
        <v>565</v>
      </c>
      <c r="AY1313" s="259" t="s">
        <v>565</v>
      </c>
      <c r="AZ1313" s="259" t="s">
        <v>565</v>
      </c>
      <c r="BA1313" s="259" t="s">
        <v>565</v>
      </c>
    </row>
    <row r="1314" spans="4:53">
      <c r="D1314" s="259" t="s">
        <v>565</v>
      </c>
      <c r="E1314" s="259" t="s">
        <v>565</v>
      </c>
      <c r="F1314" s="259" t="s">
        <v>565</v>
      </c>
      <c r="G1314" s="259" t="s">
        <v>565</v>
      </c>
      <c r="H1314" s="259" t="s">
        <v>565</v>
      </c>
      <c r="I1314" s="259" t="s">
        <v>565</v>
      </c>
      <c r="J1314" s="259" t="s">
        <v>565</v>
      </c>
      <c r="K1314" s="259" t="s">
        <v>565</v>
      </c>
      <c r="L1314" s="259" t="s">
        <v>565</v>
      </c>
      <c r="M1314" s="259" t="s">
        <v>565</v>
      </c>
      <c r="N1314" s="259" t="s">
        <v>565</v>
      </c>
      <c r="O1314" s="259" t="s">
        <v>565</v>
      </c>
      <c r="P1314" s="259" t="s">
        <v>565</v>
      </c>
      <c r="Q1314" s="259" t="s">
        <v>565</v>
      </c>
      <c r="R1314" s="259" t="s">
        <v>565</v>
      </c>
      <c r="S1314" s="259" t="s">
        <v>565</v>
      </c>
      <c r="T1314" s="259" t="s">
        <v>565</v>
      </c>
      <c r="U1314" s="259" t="s">
        <v>565</v>
      </c>
      <c r="V1314" s="260" t="s">
        <v>565</v>
      </c>
      <c r="W1314" s="260" t="s">
        <v>565</v>
      </c>
      <c r="X1314" s="259" t="s">
        <v>565</v>
      </c>
      <c r="Y1314" s="259" t="s">
        <v>565</v>
      </c>
      <c r="Z1314" s="259" t="s">
        <v>565</v>
      </c>
      <c r="AA1314" s="259" t="s">
        <v>565</v>
      </c>
      <c r="AB1314" s="259" t="s">
        <v>565</v>
      </c>
      <c r="AC1314" s="259" t="s">
        <v>565</v>
      </c>
      <c r="AD1314" s="259" t="s">
        <v>565</v>
      </c>
      <c r="AE1314" s="259" t="s">
        <v>565</v>
      </c>
      <c r="AF1314" s="259" t="s">
        <v>565</v>
      </c>
      <c r="AG1314" s="259" t="s">
        <v>565</v>
      </c>
      <c r="AH1314" s="259" t="s">
        <v>565</v>
      </c>
      <c r="AI1314" s="259" t="s">
        <v>565</v>
      </c>
      <c r="AJ1314" s="259" t="s">
        <v>565</v>
      </c>
      <c r="AK1314" s="259" t="s">
        <v>565</v>
      </c>
      <c r="AL1314" s="259" t="s">
        <v>565</v>
      </c>
      <c r="AM1314" s="259" t="s">
        <v>565</v>
      </c>
      <c r="AN1314" s="259" t="s">
        <v>565</v>
      </c>
      <c r="AO1314" s="259" t="s">
        <v>565</v>
      </c>
      <c r="AP1314" s="259" t="s">
        <v>565</v>
      </c>
      <c r="AQ1314" s="259" t="s">
        <v>565</v>
      </c>
      <c r="AR1314" s="259" t="s">
        <v>565</v>
      </c>
      <c r="AS1314" s="259" t="s">
        <v>565</v>
      </c>
      <c r="AT1314" s="259" t="s">
        <v>565</v>
      </c>
      <c r="AU1314" s="259" t="s">
        <v>565</v>
      </c>
      <c r="AV1314" s="259" t="s">
        <v>565</v>
      </c>
      <c r="AW1314" s="259" t="s">
        <v>565</v>
      </c>
      <c r="AX1314" s="259" t="s">
        <v>565</v>
      </c>
      <c r="AY1314" s="259" t="s">
        <v>565</v>
      </c>
      <c r="AZ1314" s="259" t="s">
        <v>565</v>
      </c>
      <c r="BA1314" s="259" t="s">
        <v>565</v>
      </c>
    </row>
    <row r="1315" spans="4:53">
      <c r="D1315" s="259" t="s">
        <v>565</v>
      </c>
      <c r="E1315" s="259" t="s">
        <v>565</v>
      </c>
      <c r="F1315" s="259" t="s">
        <v>565</v>
      </c>
      <c r="G1315" s="259" t="s">
        <v>565</v>
      </c>
      <c r="H1315" s="259" t="s">
        <v>565</v>
      </c>
      <c r="I1315" s="259" t="s">
        <v>565</v>
      </c>
      <c r="J1315" s="259" t="s">
        <v>565</v>
      </c>
      <c r="K1315" s="259" t="s">
        <v>565</v>
      </c>
      <c r="L1315" s="259" t="s">
        <v>565</v>
      </c>
      <c r="M1315" s="259" t="s">
        <v>565</v>
      </c>
      <c r="N1315" s="259" t="s">
        <v>565</v>
      </c>
      <c r="O1315" s="259" t="s">
        <v>565</v>
      </c>
      <c r="P1315" s="259" t="s">
        <v>565</v>
      </c>
      <c r="Q1315" s="259" t="s">
        <v>565</v>
      </c>
      <c r="R1315" s="259" t="s">
        <v>565</v>
      </c>
      <c r="S1315" s="259" t="s">
        <v>565</v>
      </c>
      <c r="T1315" s="259" t="s">
        <v>565</v>
      </c>
      <c r="U1315" s="259" t="s">
        <v>565</v>
      </c>
      <c r="V1315" s="260" t="s">
        <v>565</v>
      </c>
      <c r="W1315" s="260" t="s">
        <v>565</v>
      </c>
      <c r="X1315" s="259" t="s">
        <v>565</v>
      </c>
      <c r="Y1315" s="259" t="s">
        <v>565</v>
      </c>
      <c r="Z1315" s="259" t="s">
        <v>565</v>
      </c>
      <c r="AA1315" s="259" t="s">
        <v>565</v>
      </c>
      <c r="AB1315" s="259" t="s">
        <v>565</v>
      </c>
      <c r="AC1315" s="259" t="s">
        <v>565</v>
      </c>
      <c r="AD1315" s="259" t="s">
        <v>565</v>
      </c>
      <c r="AE1315" s="259" t="s">
        <v>565</v>
      </c>
      <c r="AF1315" s="259" t="s">
        <v>565</v>
      </c>
      <c r="AG1315" s="259" t="s">
        <v>565</v>
      </c>
      <c r="AH1315" s="259" t="s">
        <v>565</v>
      </c>
      <c r="AI1315" s="259" t="s">
        <v>565</v>
      </c>
      <c r="AJ1315" s="259" t="s">
        <v>565</v>
      </c>
      <c r="AK1315" s="259" t="s">
        <v>565</v>
      </c>
      <c r="AL1315" s="259" t="s">
        <v>565</v>
      </c>
      <c r="AM1315" s="259" t="s">
        <v>565</v>
      </c>
      <c r="AN1315" s="259" t="s">
        <v>565</v>
      </c>
      <c r="AO1315" s="259" t="s">
        <v>565</v>
      </c>
      <c r="AP1315" s="259" t="s">
        <v>565</v>
      </c>
      <c r="AQ1315" s="259" t="s">
        <v>565</v>
      </c>
      <c r="AR1315" s="259" t="s">
        <v>565</v>
      </c>
      <c r="AS1315" s="259" t="s">
        <v>565</v>
      </c>
      <c r="AT1315" s="259" t="s">
        <v>565</v>
      </c>
      <c r="AU1315" s="259" t="s">
        <v>565</v>
      </c>
      <c r="AV1315" s="259" t="s">
        <v>565</v>
      </c>
      <c r="AW1315" s="259" t="s">
        <v>565</v>
      </c>
      <c r="AX1315" s="259" t="s">
        <v>565</v>
      </c>
      <c r="AY1315" s="259" t="s">
        <v>565</v>
      </c>
      <c r="AZ1315" s="259" t="s">
        <v>565</v>
      </c>
      <c r="BA1315" s="259" t="s">
        <v>565</v>
      </c>
    </row>
    <row r="1316" spans="4:53">
      <c r="D1316" s="259" t="s">
        <v>565</v>
      </c>
      <c r="E1316" s="259" t="s">
        <v>565</v>
      </c>
      <c r="F1316" s="259" t="s">
        <v>565</v>
      </c>
      <c r="G1316" s="259" t="s">
        <v>565</v>
      </c>
      <c r="H1316" s="259" t="s">
        <v>565</v>
      </c>
      <c r="I1316" s="259" t="s">
        <v>565</v>
      </c>
      <c r="J1316" s="259" t="s">
        <v>565</v>
      </c>
      <c r="K1316" s="259" t="s">
        <v>565</v>
      </c>
      <c r="L1316" s="259" t="s">
        <v>565</v>
      </c>
      <c r="M1316" s="259" t="s">
        <v>565</v>
      </c>
      <c r="N1316" s="259" t="s">
        <v>565</v>
      </c>
      <c r="O1316" s="259" t="s">
        <v>565</v>
      </c>
      <c r="P1316" s="259" t="s">
        <v>565</v>
      </c>
      <c r="Q1316" s="259" t="s">
        <v>565</v>
      </c>
      <c r="R1316" s="259" t="s">
        <v>565</v>
      </c>
      <c r="S1316" s="259" t="s">
        <v>565</v>
      </c>
      <c r="T1316" s="259" t="s">
        <v>565</v>
      </c>
      <c r="U1316" s="259" t="s">
        <v>565</v>
      </c>
      <c r="V1316" s="260" t="s">
        <v>565</v>
      </c>
      <c r="W1316" s="260" t="s">
        <v>565</v>
      </c>
      <c r="X1316" s="259" t="s">
        <v>565</v>
      </c>
      <c r="Y1316" s="259" t="s">
        <v>565</v>
      </c>
      <c r="Z1316" s="259" t="s">
        <v>565</v>
      </c>
      <c r="AA1316" s="259" t="s">
        <v>565</v>
      </c>
      <c r="AB1316" s="259" t="s">
        <v>565</v>
      </c>
      <c r="AC1316" s="259" t="s">
        <v>565</v>
      </c>
      <c r="AD1316" s="259" t="s">
        <v>565</v>
      </c>
      <c r="AE1316" s="259" t="s">
        <v>565</v>
      </c>
      <c r="AF1316" s="259" t="s">
        <v>565</v>
      </c>
      <c r="AG1316" s="259" t="s">
        <v>565</v>
      </c>
      <c r="AH1316" s="259" t="s">
        <v>565</v>
      </c>
      <c r="AI1316" s="259" t="s">
        <v>565</v>
      </c>
      <c r="AJ1316" s="259" t="s">
        <v>565</v>
      </c>
      <c r="AK1316" s="259" t="s">
        <v>565</v>
      </c>
      <c r="AL1316" s="259" t="s">
        <v>565</v>
      </c>
      <c r="AM1316" s="259" t="s">
        <v>565</v>
      </c>
      <c r="AN1316" s="259" t="s">
        <v>565</v>
      </c>
      <c r="AO1316" s="259" t="s">
        <v>565</v>
      </c>
      <c r="AP1316" s="259" t="s">
        <v>565</v>
      </c>
      <c r="AQ1316" s="259" t="s">
        <v>565</v>
      </c>
      <c r="AR1316" s="259" t="s">
        <v>565</v>
      </c>
      <c r="AS1316" s="259" t="s">
        <v>565</v>
      </c>
      <c r="AT1316" s="259" t="s">
        <v>565</v>
      </c>
      <c r="AU1316" s="259" t="s">
        <v>565</v>
      </c>
      <c r="AV1316" s="259" t="s">
        <v>565</v>
      </c>
      <c r="AW1316" s="259" t="s">
        <v>565</v>
      </c>
      <c r="AX1316" s="259" t="s">
        <v>565</v>
      </c>
      <c r="AY1316" s="259" t="s">
        <v>565</v>
      </c>
      <c r="AZ1316" s="259" t="s">
        <v>565</v>
      </c>
      <c r="BA1316" s="259" t="s">
        <v>565</v>
      </c>
    </row>
    <row r="1317" spans="4:53">
      <c r="D1317" s="259" t="s">
        <v>565</v>
      </c>
      <c r="E1317" s="259" t="s">
        <v>565</v>
      </c>
      <c r="F1317" s="259" t="s">
        <v>565</v>
      </c>
      <c r="G1317" s="259" t="s">
        <v>565</v>
      </c>
      <c r="H1317" s="259" t="s">
        <v>565</v>
      </c>
      <c r="I1317" s="259" t="s">
        <v>565</v>
      </c>
      <c r="J1317" s="259" t="s">
        <v>565</v>
      </c>
      <c r="K1317" s="259" t="s">
        <v>565</v>
      </c>
      <c r="L1317" s="259" t="s">
        <v>565</v>
      </c>
      <c r="M1317" s="259" t="s">
        <v>565</v>
      </c>
      <c r="N1317" s="259" t="s">
        <v>565</v>
      </c>
      <c r="O1317" s="259" t="s">
        <v>565</v>
      </c>
      <c r="P1317" s="259" t="s">
        <v>565</v>
      </c>
      <c r="Q1317" s="259" t="s">
        <v>565</v>
      </c>
      <c r="R1317" s="259" t="s">
        <v>565</v>
      </c>
      <c r="S1317" s="259" t="s">
        <v>565</v>
      </c>
      <c r="T1317" s="259" t="s">
        <v>565</v>
      </c>
      <c r="U1317" s="259" t="s">
        <v>565</v>
      </c>
      <c r="V1317" s="260" t="s">
        <v>565</v>
      </c>
      <c r="W1317" s="260" t="s">
        <v>565</v>
      </c>
      <c r="X1317" s="259" t="s">
        <v>565</v>
      </c>
      <c r="Y1317" s="259" t="s">
        <v>565</v>
      </c>
      <c r="Z1317" s="259" t="s">
        <v>565</v>
      </c>
      <c r="AA1317" s="259" t="s">
        <v>565</v>
      </c>
      <c r="AB1317" s="259" t="s">
        <v>565</v>
      </c>
      <c r="AC1317" s="259" t="s">
        <v>565</v>
      </c>
      <c r="AD1317" s="259" t="s">
        <v>565</v>
      </c>
      <c r="AE1317" s="259" t="s">
        <v>565</v>
      </c>
      <c r="AF1317" s="259" t="s">
        <v>565</v>
      </c>
      <c r="AG1317" s="259" t="s">
        <v>565</v>
      </c>
      <c r="AH1317" s="259" t="s">
        <v>565</v>
      </c>
      <c r="AI1317" s="259" t="s">
        <v>565</v>
      </c>
      <c r="AJ1317" s="259" t="s">
        <v>565</v>
      </c>
      <c r="AK1317" s="259" t="s">
        <v>565</v>
      </c>
      <c r="AL1317" s="259" t="s">
        <v>565</v>
      </c>
      <c r="AM1317" s="259" t="s">
        <v>565</v>
      </c>
      <c r="AN1317" s="259" t="s">
        <v>565</v>
      </c>
      <c r="AO1317" s="259" t="s">
        <v>565</v>
      </c>
      <c r="AP1317" s="259" t="s">
        <v>565</v>
      </c>
      <c r="AQ1317" s="259" t="s">
        <v>565</v>
      </c>
      <c r="AR1317" s="259" t="s">
        <v>565</v>
      </c>
      <c r="AS1317" s="259" t="s">
        <v>565</v>
      </c>
      <c r="AT1317" s="259" t="s">
        <v>565</v>
      </c>
      <c r="AU1317" s="259" t="s">
        <v>565</v>
      </c>
      <c r="AV1317" s="259" t="s">
        <v>565</v>
      </c>
      <c r="AW1317" s="259" t="s">
        <v>565</v>
      </c>
      <c r="AX1317" s="259" t="s">
        <v>565</v>
      </c>
      <c r="AY1317" s="259" t="s">
        <v>565</v>
      </c>
      <c r="AZ1317" s="259" t="s">
        <v>565</v>
      </c>
      <c r="BA1317" s="259" t="s">
        <v>565</v>
      </c>
    </row>
    <row r="1318" spans="4:53">
      <c r="D1318" s="259" t="s">
        <v>565</v>
      </c>
      <c r="E1318" s="259" t="s">
        <v>565</v>
      </c>
      <c r="F1318" s="259" t="s">
        <v>565</v>
      </c>
      <c r="G1318" s="259" t="s">
        <v>565</v>
      </c>
      <c r="H1318" s="259" t="s">
        <v>565</v>
      </c>
      <c r="I1318" s="259" t="s">
        <v>565</v>
      </c>
      <c r="J1318" s="259" t="s">
        <v>565</v>
      </c>
      <c r="K1318" s="259" t="s">
        <v>565</v>
      </c>
      <c r="L1318" s="259" t="s">
        <v>565</v>
      </c>
      <c r="M1318" s="259" t="s">
        <v>565</v>
      </c>
      <c r="N1318" s="259" t="s">
        <v>565</v>
      </c>
      <c r="O1318" s="259" t="s">
        <v>565</v>
      </c>
      <c r="P1318" s="259" t="s">
        <v>565</v>
      </c>
      <c r="Q1318" s="259" t="s">
        <v>565</v>
      </c>
      <c r="R1318" s="259" t="s">
        <v>565</v>
      </c>
      <c r="S1318" s="259" t="s">
        <v>565</v>
      </c>
      <c r="T1318" s="259" t="s">
        <v>565</v>
      </c>
      <c r="U1318" s="259" t="s">
        <v>565</v>
      </c>
      <c r="V1318" s="260" t="s">
        <v>565</v>
      </c>
      <c r="W1318" s="260" t="s">
        <v>565</v>
      </c>
      <c r="X1318" s="259" t="s">
        <v>565</v>
      </c>
      <c r="Y1318" s="259" t="s">
        <v>565</v>
      </c>
      <c r="Z1318" s="259" t="s">
        <v>565</v>
      </c>
      <c r="AA1318" s="259" t="s">
        <v>565</v>
      </c>
      <c r="AB1318" s="259" t="s">
        <v>565</v>
      </c>
      <c r="AC1318" s="259" t="s">
        <v>565</v>
      </c>
      <c r="AD1318" s="259" t="s">
        <v>565</v>
      </c>
      <c r="AE1318" s="259" t="s">
        <v>565</v>
      </c>
      <c r="AF1318" s="259" t="s">
        <v>565</v>
      </c>
      <c r="AG1318" s="259" t="s">
        <v>565</v>
      </c>
      <c r="AH1318" s="259" t="s">
        <v>565</v>
      </c>
      <c r="AI1318" s="259" t="s">
        <v>565</v>
      </c>
      <c r="AJ1318" s="259" t="s">
        <v>565</v>
      </c>
      <c r="AK1318" s="259" t="s">
        <v>565</v>
      </c>
      <c r="AL1318" s="259" t="s">
        <v>565</v>
      </c>
      <c r="AM1318" s="259" t="s">
        <v>565</v>
      </c>
      <c r="AN1318" s="259" t="s">
        <v>565</v>
      </c>
      <c r="AO1318" s="259" t="s">
        <v>565</v>
      </c>
      <c r="AP1318" s="259" t="s">
        <v>565</v>
      </c>
      <c r="AQ1318" s="259" t="s">
        <v>565</v>
      </c>
      <c r="AR1318" s="259" t="s">
        <v>565</v>
      </c>
      <c r="AS1318" s="259" t="s">
        <v>565</v>
      </c>
      <c r="AT1318" s="259" t="s">
        <v>565</v>
      </c>
      <c r="AU1318" s="259" t="s">
        <v>565</v>
      </c>
      <c r="AV1318" s="259" t="s">
        <v>565</v>
      </c>
      <c r="AW1318" s="259" t="s">
        <v>565</v>
      </c>
      <c r="AX1318" s="259" t="s">
        <v>565</v>
      </c>
      <c r="AY1318" s="259" t="s">
        <v>565</v>
      </c>
      <c r="AZ1318" s="259" t="s">
        <v>565</v>
      </c>
      <c r="BA1318" s="259" t="s">
        <v>565</v>
      </c>
    </row>
    <row r="1319" spans="4:53">
      <c r="D1319" s="259" t="s">
        <v>565</v>
      </c>
      <c r="E1319" s="259" t="s">
        <v>565</v>
      </c>
      <c r="F1319" s="259" t="s">
        <v>565</v>
      </c>
      <c r="G1319" s="259" t="s">
        <v>565</v>
      </c>
      <c r="H1319" s="259" t="s">
        <v>565</v>
      </c>
      <c r="I1319" s="259" t="s">
        <v>565</v>
      </c>
      <c r="J1319" s="259" t="s">
        <v>565</v>
      </c>
      <c r="K1319" s="259" t="s">
        <v>565</v>
      </c>
      <c r="L1319" s="259" t="s">
        <v>565</v>
      </c>
      <c r="M1319" s="259" t="s">
        <v>565</v>
      </c>
      <c r="N1319" s="259" t="s">
        <v>565</v>
      </c>
      <c r="O1319" s="259" t="s">
        <v>565</v>
      </c>
      <c r="P1319" s="259" t="s">
        <v>565</v>
      </c>
      <c r="Q1319" s="259" t="s">
        <v>565</v>
      </c>
      <c r="R1319" s="259" t="s">
        <v>565</v>
      </c>
      <c r="S1319" s="259" t="s">
        <v>565</v>
      </c>
      <c r="T1319" s="259" t="s">
        <v>565</v>
      </c>
      <c r="U1319" s="259" t="s">
        <v>565</v>
      </c>
      <c r="V1319" s="260" t="s">
        <v>565</v>
      </c>
      <c r="W1319" s="260" t="s">
        <v>565</v>
      </c>
      <c r="X1319" s="259" t="s">
        <v>565</v>
      </c>
      <c r="Y1319" s="259" t="s">
        <v>565</v>
      </c>
      <c r="Z1319" s="259" t="s">
        <v>565</v>
      </c>
      <c r="AA1319" s="259" t="s">
        <v>565</v>
      </c>
      <c r="AB1319" s="259" t="s">
        <v>565</v>
      </c>
      <c r="AC1319" s="259" t="s">
        <v>565</v>
      </c>
      <c r="AD1319" s="259" t="s">
        <v>565</v>
      </c>
      <c r="AE1319" s="259" t="s">
        <v>565</v>
      </c>
      <c r="AF1319" s="259" t="s">
        <v>565</v>
      </c>
      <c r="AG1319" s="259" t="s">
        <v>565</v>
      </c>
      <c r="AH1319" s="259" t="s">
        <v>565</v>
      </c>
      <c r="AI1319" s="259" t="s">
        <v>565</v>
      </c>
      <c r="AJ1319" s="259" t="s">
        <v>565</v>
      </c>
      <c r="AK1319" s="259" t="s">
        <v>565</v>
      </c>
      <c r="AL1319" s="259" t="s">
        <v>565</v>
      </c>
      <c r="AM1319" s="259" t="s">
        <v>565</v>
      </c>
      <c r="AN1319" s="259" t="s">
        <v>565</v>
      </c>
      <c r="AO1319" s="259" t="s">
        <v>565</v>
      </c>
      <c r="AP1319" s="259" t="s">
        <v>565</v>
      </c>
      <c r="AQ1319" s="259" t="s">
        <v>565</v>
      </c>
      <c r="AR1319" s="259" t="s">
        <v>565</v>
      </c>
      <c r="AS1319" s="259" t="s">
        <v>565</v>
      </c>
      <c r="AT1319" s="259" t="s">
        <v>565</v>
      </c>
      <c r="AU1319" s="259" t="s">
        <v>565</v>
      </c>
      <c r="AV1319" s="259" t="s">
        <v>565</v>
      </c>
      <c r="AW1319" s="259" t="s">
        <v>565</v>
      </c>
      <c r="AX1319" s="259" t="s">
        <v>565</v>
      </c>
      <c r="AY1319" s="259" t="s">
        <v>565</v>
      </c>
      <c r="AZ1319" s="259" t="s">
        <v>565</v>
      </c>
      <c r="BA1319" s="259" t="s">
        <v>565</v>
      </c>
    </row>
    <row r="1320" spans="4:53">
      <c r="D1320" s="259" t="s">
        <v>565</v>
      </c>
      <c r="E1320" s="259" t="s">
        <v>565</v>
      </c>
      <c r="F1320" s="259" t="s">
        <v>565</v>
      </c>
      <c r="G1320" s="259" t="s">
        <v>565</v>
      </c>
      <c r="H1320" s="259" t="s">
        <v>565</v>
      </c>
      <c r="I1320" s="259" t="s">
        <v>565</v>
      </c>
      <c r="J1320" s="259" t="s">
        <v>565</v>
      </c>
      <c r="K1320" s="259" t="s">
        <v>565</v>
      </c>
      <c r="L1320" s="259" t="s">
        <v>565</v>
      </c>
      <c r="M1320" s="259" t="s">
        <v>565</v>
      </c>
      <c r="N1320" s="259" t="s">
        <v>565</v>
      </c>
      <c r="O1320" s="259" t="s">
        <v>565</v>
      </c>
      <c r="P1320" s="259" t="s">
        <v>565</v>
      </c>
      <c r="Q1320" s="259" t="s">
        <v>565</v>
      </c>
      <c r="R1320" s="259" t="s">
        <v>565</v>
      </c>
      <c r="S1320" s="259" t="s">
        <v>565</v>
      </c>
      <c r="T1320" s="259" t="s">
        <v>565</v>
      </c>
      <c r="U1320" s="259" t="s">
        <v>565</v>
      </c>
      <c r="V1320" s="260" t="s">
        <v>565</v>
      </c>
      <c r="W1320" s="260" t="s">
        <v>565</v>
      </c>
      <c r="X1320" s="259" t="s">
        <v>565</v>
      </c>
      <c r="Y1320" s="259" t="s">
        <v>565</v>
      </c>
      <c r="Z1320" s="259" t="s">
        <v>565</v>
      </c>
      <c r="AA1320" s="259" t="s">
        <v>565</v>
      </c>
      <c r="AB1320" s="259" t="s">
        <v>565</v>
      </c>
      <c r="AC1320" s="259" t="s">
        <v>565</v>
      </c>
      <c r="AD1320" s="259" t="s">
        <v>565</v>
      </c>
      <c r="AE1320" s="259" t="s">
        <v>565</v>
      </c>
      <c r="AF1320" s="259" t="s">
        <v>565</v>
      </c>
      <c r="AG1320" s="259" t="s">
        <v>565</v>
      </c>
      <c r="AH1320" s="259" t="s">
        <v>565</v>
      </c>
      <c r="AI1320" s="259" t="s">
        <v>565</v>
      </c>
      <c r="AJ1320" s="259" t="s">
        <v>565</v>
      </c>
      <c r="AK1320" s="259" t="s">
        <v>565</v>
      </c>
      <c r="AL1320" s="259" t="s">
        <v>565</v>
      </c>
      <c r="AM1320" s="259" t="s">
        <v>565</v>
      </c>
      <c r="AN1320" s="259" t="s">
        <v>565</v>
      </c>
      <c r="AO1320" s="259" t="s">
        <v>565</v>
      </c>
      <c r="AP1320" s="259" t="s">
        <v>565</v>
      </c>
      <c r="AQ1320" s="259" t="s">
        <v>565</v>
      </c>
      <c r="AR1320" s="259" t="s">
        <v>565</v>
      </c>
      <c r="AS1320" s="259" t="s">
        <v>565</v>
      </c>
      <c r="AT1320" s="259" t="s">
        <v>565</v>
      </c>
      <c r="AU1320" s="259" t="s">
        <v>565</v>
      </c>
      <c r="AV1320" s="259" t="s">
        <v>565</v>
      </c>
      <c r="AW1320" s="259" t="s">
        <v>565</v>
      </c>
      <c r="AX1320" s="259" t="s">
        <v>565</v>
      </c>
      <c r="AY1320" s="259" t="s">
        <v>565</v>
      </c>
      <c r="AZ1320" s="259" t="s">
        <v>565</v>
      </c>
      <c r="BA1320" s="259" t="s">
        <v>565</v>
      </c>
    </row>
    <row r="1321" spans="4:53">
      <c r="D1321" s="259" t="s">
        <v>565</v>
      </c>
      <c r="E1321" s="259" t="s">
        <v>565</v>
      </c>
      <c r="F1321" s="259" t="s">
        <v>565</v>
      </c>
      <c r="G1321" s="259" t="s">
        <v>565</v>
      </c>
      <c r="H1321" s="259" t="s">
        <v>565</v>
      </c>
      <c r="I1321" s="259" t="s">
        <v>565</v>
      </c>
      <c r="J1321" s="259" t="s">
        <v>565</v>
      </c>
      <c r="K1321" s="259" t="s">
        <v>565</v>
      </c>
      <c r="L1321" s="259" t="s">
        <v>565</v>
      </c>
      <c r="M1321" s="259" t="s">
        <v>565</v>
      </c>
      <c r="N1321" s="259" t="s">
        <v>565</v>
      </c>
      <c r="O1321" s="259" t="s">
        <v>565</v>
      </c>
      <c r="P1321" s="259" t="s">
        <v>565</v>
      </c>
      <c r="Q1321" s="259" t="s">
        <v>565</v>
      </c>
      <c r="R1321" s="259" t="s">
        <v>565</v>
      </c>
      <c r="S1321" s="259" t="s">
        <v>565</v>
      </c>
      <c r="T1321" s="259" t="s">
        <v>565</v>
      </c>
      <c r="U1321" s="259" t="s">
        <v>565</v>
      </c>
      <c r="V1321" s="260" t="s">
        <v>565</v>
      </c>
      <c r="W1321" s="260" t="s">
        <v>565</v>
      </c>
      <c r="X1321" s="259" t="s">
        <v>565</v>
      </c>
      <c r="Y1321" s="259" t="s">
        <v>565</v>
      </c>
      <c r="Z1321" s="259" t="s">
        <v>565</v>
      </c>
      <c r="AA1321" s="259" t="s">
        <v>565</v>
      </c>
      <c r="AB1321" s="259" t="s">
        <v>565</v>
      </c>
      <c r="AC1321" s="259" t="s">
        <v>565</v>
      </c>
      <c r="AD1321" s="259" t="s">
        <v>565</v>
      </c>
      <c r="AE1321" s="259" t="s">
        <v>565</v>
      </c>
      <c r="AF1321" s="259" t="s">
        <v>565</v>
      </c>
      <c r="AG1321" s="259" t="s">
        <v>565</v>
      </c>
      <c r="AH1321" s="259" t="s">
        <v>565</v>
      </c>
      <c r="AI1321" s="259" t="s">
        <v>565</v>
      </c>
      <c r="AJ1321" s="259" t="s">
        <v>565</v>
      </c>
      <c r="AK1321" s="259" t="s">
        <v>565</v>
      </c>
      <c r="AL1321" s="259" t="s">
        <v>565</v>
      </c>
      <c r="AM1321" s="259" t="s">
        <v>565</v>
      </c>
      <c r="AN1321" s="259" t="s">
        <v>565</v>
      </c>
      <c r="AO1321" s="259" t="s">
        <v>565</v>
      </c>
      <c r="AP1321" s="259" t="s">
        <v>565</v>
      </c>
      <c r="AQ1321" s="259" t="s">
        <v>565</v>
      </c>
      <c r="AR1321" s="259" t="s">
        <v>565</v>
      </c>
      <c r="AS1321" s="259" t="s">
        <v>565</v>
      </c>
      <c r="AT1321" s="259" t="s">
        <v>565</v>
      </c>
      <c r="AU1321" s="259" t="s">
        <v>565</v>
      </c>
      <c r="AV1321" s="259" t="s">
        <v>565</v>
      </c>
      <c r="AW1321" s="259" t="s">
        <v>565</v>
      </c>
      <c r="AX1321" s="259" t="s">
        <v>565</v>
      </c>
      <c r="AY1321" s="259" t="s">
        <v>565</v>
      </c>
      <c r="AZ1321" s="259" t="s">
        <v>565</v>
      </c>
      <c r="BA1321" s="259" t="s">
        <v>565</v>
      </c>
    </row>
    <row r="1322" spans="4:53">
      <c r="D1322" s="259" t="s">
        <v>565</v>
      </c>
      <c r="E1322" s="259" t="s">
        <v>565</v>
      </c>
      <c r="F1322" s="259" t="s">
        <v>565</v>
      </c>
      <c r="G1322" s="259" t="s">
        <v>565</v>
      </c>
      <c r="H1322" s="259" t="s">
        <v>565</v>
      </c>
      <c r="I1322" s="259" t="s">
        <v>565</v>
      </c>
      <c r="J1322" s="259" t="s">
        <v>565</v>
      </c>
      <c r="K1322" s="259" t="s">
        <v>565</v>
      </c>
      <c r="L1322" s="259" t="s">
        <v>565</v>
      </c>
      <c r="M1322" s="259" t="s">
        <v>565</v>
      </c>
      <c r="N1322" s="259" t="s">
        <v>565</v>
      </c>
      <c r="O1322" s="259" t="s">
        <v>565</v>
      </c>
      <c r="P1322" s="259" t="s">
        <v>565</v>
      </c>
      <c r="Q1322" s="259" t="s">
        <v>565</v>
      </c>
      <c r="R1322" s="259" t="s">
        <v>565</v>
      </c>
      <c r="S1322" s="259" t="s">
        <v>565</v>
      </c>
      <c r="T1322" s="259" t="s">
        <v>565</v>
      </c>
      <c r="U1322" s="259" t="s">
        <v>565</v>
      </c>
      <c r="V1322" s="260" t="s">
        <v>565</v>
      </c>
      <c r="W1322" s="260" t="s">
        <v>565</v>
      </c>
      <c r="X1322" s="259" t="s">
        <v>565</v>
      </c>
      <c r="Y1322" s="259" t="s">
        <v>565</v>
      </c>
      <c r="Z1322" s="259" t="s">
        <v>565</v>
      </c>
      <c r="AA1322" s="259" t="s">
        <v>565</v>
      </c>
      <c r="AB1322" s="259" t="s">
        <v>565</v>
      </c>
      <c r="AC1322" s="259" t="s">
        <v>565</v>
      </c>
      <c r="AD1322" s="259" t="s">
        <v>565</v>
      </c>
      <c r="AE1322" s="259" t="s">
        <v>565</v>
      </c>
      <c r="AF1322" s="259" t="s">
        <v>565</v>
      </c>
      <c r="AG1322" s="259" t="s">
        <v>565</v>
      </c>
      <c r="AH1322" s="259" t="s">
        <v>565</v>
      </c>
      <c r="AI1322" s="259" t="s">
        <v>565</v>
      </c>
      <c r="AJ1322" s="259" t="s">
        <v>565</v>
      </c>
      <c r="AK1322" s="259" t="s">
        <v>565</v>
      </c>
      <c r="AL1322" s="259" t="s">
        <v>565</v>
      </c>
      <c r="AM1322" s="259" t="s">
        <v>565</v>
      </c>
      <c r="AN1322" s="259" t="s">
        <v>565</v>
      </c>
      <c r="AO1322" s="259" t="s">
        <v>565</v>
      </c>
      <c r="AP1322" s="259" t="s">
        <v>565</v>
      </c>
      <c r="AQ1322" s="259" t="s">
        <v>565</v>
      </c>
      <c r="AR1322" s="259" t="s">
        <v>565</v>
      </c>
      <c r="AS1322" s="259" t="s">
        <v>565</v>
      </c>
      <c r="AT1322" s="259" t="s">
        <v>565</v>
      </c>
      <c r="AU1322" s="259" t="s">
        <v>565</v>
      </c>
      <c r="AV1322" s="259" t="s">
        <v>565</v>
      </c>
      <c r="AW1322" s="259" t="s">
        <v>565</v>
      </c>
      <c r="AX1322" s="259" t="s">
        <v>565</v>
      </c>
      <c r="AY1322" s="259" t="s">
        <v>565</v>
      </c>
      <c r="AZ1322" s="259" t="s">
        <v>565</v>
      </c>
      <c r="BA1322" s="259" t="s">
        <v>565</v>
      </c>
    </row>
    <row r="1323" spans="4:53">
      <c r="D1323" s="259" t="s">
        <v>565</v>
      </c>
      <c r="E1323" s="259" t="s">
        <v>565</v>
      </c>
      <c r="F1323" s="259" t="s">
        <v>565</v>
      </c>
      <c r="G1323" s="259" t="s">
        <v>565</v>
      </c>
      <c r="H1323" s="259" t="s">
        <v>565</v>
      </c>
      <c r="I1323" s="259" t="s">
        <v>565</v>
      </c>
      <c r="J1323" s="259" t="s">
        <v>565</v>
      </c>
      <c r="K1323" s="259" t="s">
        <v>565</v>
      </c>
      <c r="L1323" s="259" t="s">
        <v>565</v>
      </c>
      <c r="M1323" s="259" t="s">
        <v>565</v>
      </c>
      <c r="N1323" s="259" t="s">
        <v>565</v>
      </c>
      <c r="O1323" s="259" t="s">
        <v>565</v>
      </c>
      <c r="P1323" s="259" t="s">
        <v>565</v>
      </c>
      <c r="Q1323" s="259" t="s">
        <v>565</v>
      </c>
      <c r="R1323" s="259" t="s">
        <v>565</v>
      </c>
      <c r="S1323" s="259" t="s">
        <v>565</v>
      </c>
      <c r="T1323" s="259" t="s">
        <v>565</v>
      </c>
      <c r="U1323" s="259" t="s">
        <v>565</v>
      </c>
      <c r="V1323" s="260" t="s">
        <v>565</v>
      </c>
      <c r="W1323" s="260" t="s">
        <v>565</v>
      </c>
      <c r="X1323" s="259" t="s">
        <v>565</v>
      </c>
      <c r="Y1323" s="259" t="s">
        <v>565</v>
      </c>
      <c r="Z1323" s="259" t="s">
        <v>565</v>
      </c>
      <c r="AA1323" s="259" t="s">
        <v>565</v>
      </c>
      <c r="AB1323" s="259" t="s">
        <v>565</v>
      </c>
      <c r="AC1323" s="259" t="s">
        <v>565</v>
      </c>
      <c r="AD1323" s="259" t="s">
        <v>565</v>
      </c>
      <c r="AE1323" s="259" t="s">
        <v>565</v>
      </c>
      <c r="AF1323" s="259" t="s">
        <v>565</v>
      </c>
      <c r="AG1323" s="259" t="s">
        <v>565</v>
      </c>
      <c r="AH1323" s="259" t="s">
        <v>565</v>
      </c>
      <c r="AI1323" s="259" t="s">
        <v>565</v>
      </c>
      <c r="AJ1323" s="259" t="s">
        <v>565</v>
      </c>
      <c r="AK1323" s="259" t="s">
        <v>565</v>
      </c>
      <c r="AL1323" s="259" t="s">
        <v>565</v>
      </c>
      <c r="AM1323" s="259" t="s">
        <v>565</v>
      </c>
      <c r="AN1323" s="259" t="s">
        <v>565</v>
      </c>
      <c r="AO1323" s="259" t="s">
        <v>565</v>
      </c>
      <c r="AP1323" s="259" t="s">
        <v>565</v>
      </c>
      <c r="AQ1323" s="259" t="s">
        <v>565</v>
      </c>
      <c r="AR1323" s="259" t="s">
        <v>565</v>
      </c>
      <c r="AS1323" s="259" t="s">
        <v>565</v>
      </c>
      <c r="AT1323" s="259" t="s">
        <v>565</v>
      </c>
      <c r="AU1323" s="259" t="s">
        <v>565</v>
      </c>
      <c r="AV1323" s="259" t="s">
        <v>565</v>
      </c>
      <c r="AW1323" s="259" t="s">
        <v>565</v>
      </c>
      <c r="AX1323" s="259" t="s">
        <v>565</v>
      </c>
      <c r="AY1323" s="259" t="s">
        <v>565</v>
      </c>
      <c r="AZ1323" s="259" t="s">
        <v>565</v>
      </c>
      <c r="BA1323" s="259" t="s">
        <v>565</v>
      </c>
    </row>
    <row r="1324" spans="4:53">
      <c r="D1324" s="259" t="s">
        <v>565</v>
      </c>
      <c r="E1324" s="259" t="s">
        <v>565</v>
      </c>
      <c r="F1324" s="259" t="s">
        <v>565</v>
      </c>
      <c r="G1324" s="259" t="s">
        <v>565</v>
      </c>
      <c r="H1324" s="259" t="s">
        <v>565</v>
      </c>
      <c r="I1324" s="259" t="s">
        <v>565</v>
      </c>
      <c r="J1324" s="259" t="s">
        <v>565</v>
      </c>
      <c r="K1324" s="259" t="s">
        <v>565</v>
      </c>
      <c r="L1324" s="259" t="s">
        <v>565</v>
      </c>
      <c r="M1324" s="259" t="s">
        <v>565</v>
      </c>
      <c r="N1324" s="259" t="s">
        <v>565</v>
      </c>
      <c r="O1324" s="259" t="s">
        <v>565</v>
      </c>
      <c r="P1324" s="259" t="s">
        <v>565</v>
      </c>
      <c r="Q1324" s="259" t="s">
        <v>565</v>
      </c>
      <c r="R1324" s="259" t="s">
        <v>565</v>
      </c>
      <c r="S1324" s="259" t="s">
        <v>565</v>
      </c>
      <c r="T1324" s="259" t="s">
        <v>565</v>
      </c>
      <c r="U1324" s="259" t="s">
        <v>565</v>
      </c>
      <c r="V1324" s="260" t="s">
        <v>565</v>
      </c>
      <c r="W1324" s="260" t="s">
        <v>565</v>
      </c>
      <c r="X1324" s="259" t="s">
        <v>565</v>
      </c>
      <c r="Y1324" s="259" t="s">
        <v>565</v>
      </c>
      <c r="Z1324" s="259" t="s">
        <v>565</v>
      </c>
      <c r="AA1324" s="259" t="s">
        <v>565</v>
      </c>
      <c r="AB1324" s="259" t="s">
        <v>565</v>
      </c>
      <c r="AC1324" s="259" t="s">
        <v>565</v>
      </c>
      <c r="AD1324" s="259" t="s">
        <v>565</v>
      </c>
      <c r="AE1324" s="259" t="s">
        <v>565</v>
      </c>
      <c r="AF1324" s="259" t="s">
        <v>565</v>
      </c>
      <c r="AG1324" s="259" t="s">
        <v>565</v>
      </c>
      <c r="AH1324" s="259" t="s">
        <v>565</v>
      </c>
      <c r="AI1324" s="259" t="s">
        <v>565</v>
      </c>
      <c r="AJ1324" s="259" t="s">
        <v>565</v>
      </c>
      <c r="AK1324" s="259" t="s">
        <v>565</v>
      </c>
      <c r="AL1324" s="259" t="s">
        <v>565</v>
      </c>
      <c r="AM1324" s="259" t="s">
        <v>565</v>
      </c>
      <c r="AN1324" s="259" t="s">
        <v>565</v>
      </c>
      <c r="AO1324" s="259" t="s">
        <v>565</v>
      </c>
      <c r="AP1324" s="259" t="s">
        <v>565</v>
      </c>
      <c r="AQ1324" s="259" t="s">
        <v>565</v>
      </c>
      <c r="AR1324" s="259" t="s">
        <v>565</v>
      </c>
      <c r="AS1324" s="259" t="s">
        <v>565</v>
      </c>
      <c r="AT1324" s="259" t="s">
        <v>565</v>
      </c>
      <c r="AU1324" s="259" t="s">
        <v>565</v>
      </c>
      <c r="AV1324" s="259" t="s">
        <v>565</v>
      </c>
      <c r="AW1324" s="259" t="s">
        <v>565</v>
      </c>
      <c r="AX1324" s="259" t="s">
        <v>565</v>
      </c>
      <c r="AY1324" s="259" t="s">
        <v>565</v>
      </c>
      <c r="AZ1324" s="259" t="s">
        <v>565</v>
      </c>
      <c r="BA1324" s="259" t="s">
        <v>565</v>
      </c>
    </row>
    <row r="1325" spans="4:53">
      <c r="D1325" s="259" t="s">
        <v>565</v>
      </c>
      <c r="E1325" s="259" t="s">
        <v>565</v>
      </c>
      <c r="F1325" s="259" t="s">
        <v>565</v>
      </c>
      <c r="G1325" s="259" t="s">
        <v>565</v>
      </c>
      <c r="H1325" s="259" t="s">
        <v>565</v>
      </c>
      <c r="I1325" s="259" t="s">
        <v>565</v>
      </c>
      <c r="J1325" s="259" t="s">
        <v>565</v>
      </c>
      <c r="K1325" s="259" t="s">
        <v>565</v>
      </c>
      <c r="L1325" s="259" t="s">
        <v>565</v>
      </c>
      <c r="M1325" s="259" t="s">
        <v>565</v>
      </c>
      <c r="N1325" s="259" t="s">
        <v>565</v>
      </c>
      <c r="O1325" s="259" t="s">
        <v>565</v>
      </c>
      <c r="P1325" s="259" t="s">
        <v>565</v>
      </c>
      <c r="Q1325" s="259" t="s">
        <v>565</v>
      </c>
      <c r="R1325" s="259" t="s">
        <v>565</v>
      </c>
      <c r="S1325" s="259" t="s">
        <v>565</v>
      </c>
      <c r="T1325" s="259" t="s">
        <v>565</v>
      </c>
      <c r="U1325" s="259" t="s">
        <v>565</v>
      </c>
      <c r="V1325" s="260" t="s">
        <v>565</v>
      </c>
      <c r="W1325" s="260" t="s">
        <v>565</v>
      </c>
      <c r="X1325" s="259" t="s">
        <v>565</v>
      </c>
      <c r="Y1325" s="259" t="s">
        <v>565</v>
      </c>
      <c r="Z1325" s="259" t="s">
        <v>565</v>
      </c>
      <c r="AA1325" s="259" t="s">
        <v>565</v>
      </c>
      <c r="AB1325" s="259" t="s">
        <v>565</v>
      </c>
      <c r="AC1325" s="259" t="s">
        <v>565</v>
      </c>
      <c r="AD1325" s="259" t="s">
        <v>565</v>
      </c>
      <c r="AE1325" s="259" t="s">
        <v>565</v>
      </c>
      <c r="AF1325" s="259" t="s">
        <v>565</v>
      </c>
      <c r="AG1325" s="259" t="s">
        <v>565</v>
      </c>
      <c r="AH1325" s="259" t="s">
        <v>565</v>
      </c>
      <c r="AI1325" s="259" t="s">
        <v>565</v>
      </c>
      <c r="AJ1325" s="259" t="s">
        <v>565</v>
      </c>
      <c r="AK1325" s="259" t="s">
        <v>565</v>
      </c>
      <c r="AL1325" s="259" t="s">
        <v>565</v>
      </c>
      <c r="AM1325" s="259" t="s">
        <v>565</v>
      </c>
      <c r="AN1325" s="259" t="s">
        <v>565</v>
      </c>
      <c r="AO1325" s="259" t="s">
        <v>565</v>
      </c>
      <c r="AP1325" s="259" t="s">
        <v>565</v>
      </c>
      <c r="AQ1325" s="259" t="s">
        <v>565</v>
      </c>
      <c r="AR1325" s="259" t="s">
        <v>565</v>
      </c>
      <c r="AS1325" s="259" t="s">
        <v>565</v>
      </c>
      <c r="AT1325" s="259" t="s">
        <v>565</v>
      </c>
      <c r="AU1325" s="259" t="s">
        <v>565</v>
      </c>
      <c r="AV1325" s="259" t="s">
        <v>565</v>
      </c>
      <c r="AW1325" s="259" t="s">
        <v>565</v>
      </c>
      <c r="AX1325" s="259" t="s">
        <v>565</v>
      </c>
      <c r="AY1325" s="259" t="s">
        <v>565</v>
      </c>
      <c r="AZ1325" s="259" t="s">
        <v>565</v>
      </c>
      <c r="BA1325" s="259" t="s">
        <v>565</v>
      </c>
    </row>
    <row r="1326" spans="4:53">
      <c r="D1326" s="259" t="s">
        <v>565</v>
      </c>
      <c r="E1326" s="259" t="s">
        <v>565</v>
      </c>
      <c r="F1326" s="259" t="s">
        <v>565</v>
      </c>
      <c r="G1326" s="259" t="s">
        <v>565</v>
      </c>
      <c r="H1326" s="259" t="s">
        <v>565</v>
      </c>
      <c r="I1326" s="259" t="s">
        <v>565</v>
      </c>
      <c r="J1326" s="259" t="s">
        <v>565</v>
      </c>
      <c r="K1326" s="259" t="s">
        <v>565</v>
      </c>
      <c r="L1326" s="259" t="s">
        <v>565</v>
      </c>
      <c r="M1326" s="259" t="s">
        <v>565</v>
      </c>
      <c r="N1326" s="259" t="s">
        <v>565</v>
      </c>
      <c r="O1326" s="259" t="s">
        <v>565</v>
      </c>
      <c r="P1326" s="259" t="s">
        <v>565</v>
      </c>
      <c r="Q1326" s="259" t="s">
        <v>565</v>
      </c>
      <c r="R1326" s="259" t="s">
        <v>565</v>
      </c>
      <c r="S1326" s="259" t="s">
        <v>565</v>
      </c>
      <c r="T1326" s="259" t="s">
        <v>565</v>
      </c>
      <c r="U1326" s="259" t="s">
        <v>565</v>
      </c>
      <c r="V1326" s="260" t="s">
        <v>565</v>
      </c>
      <c r="W1326" s="260" t="s">
        <v>565</v>
      </c>
      <c r="X1326" s="259" t="s">
        <v>565</v>
      </c>
      <c r="Y1326" s="259" t="s">
        <v>565</v>
      </c>
      <c r="Z1326" s="259" t="s">
        <v>565</v>
      </c>
      <c r="AA1326" s="259" t="s">
        <v>565</v>
      </c>
      <c r="AB1326" s="259" t="s">
        <v>565</v>
      </c>
      <c r="AC1326" s="259" t="s">
        <v>565</v>
      </c>
      <c r="AD1326" s="259" t="s">
        <v>565</v>
      </c>
      <c r="AE1326" s="259" t="s">
        <v>565</v>
      </c>
      <c r="AF1326" s="259" t="s">
        <v>565</v>
      </c>
      <c r="AG1326" s="259" t="s">
        <v>565</v>
      </c>
      <c r="AH1326" s="259" t="s">
        <v>565</v>
      </c>
      <c r="AI1326" s="259" t="s">
        <v>565</v>
      </c>
      <c r="AJ1326" s="259" t="s">
        <v>565</v>
      </c>
      <c r="AK1326" s="259" t="s">
        <v>565</v>
      </c>
      <c r="AL1326" s="259" t="s">
        <v>565</v>
      </c>
      <c r="AM1326" s="259" t="s">
        <v>565</v>
      </c>
      <c r="AN1326" s="259" t="s">
        <v>565</v>
      </c>
      <c r="AO1326" s="259" t="s">
        <v>565</v>
      </c>
      <c r="AP1326" s="259" t="s">
        <v>565</v>
      </c>
      <c r="AQ1326" s="259" t="s">
        <v>565</v>
      </c>
      <c r="AR1326" s="259" t="s">
        <v>565</v>
      </c>
      <c r="AS1326" s="259" t="s">
        <v>565</v>
      </c>
      <c r="AT1326" s="259" t="s">
        <v>565</v>
      </c>
      <c r="AU1326" s="259" t="s">
        <v>565</v>
      </c>
      <c r="AV1326" s="259" t="s">
        <v>565</v>
      </c>
      <c r="AW1326" s="259" t="s">
        <v>565</v>
      </c>
      <c r="AX1326" s="259" t="s">
        <v>565</v>
      </c>
      <c r="AY1326" s="259" t="s">
        <v>565</v>
      </c>
      <c r="AZ1326" s="259" t="s">
        <v>565</v>
      </c>
      <c r="BA1326" s="259" t="s">
        <v>565</v>
      </c>
    </row>
    <row r="1327" spans="4:53">
      <c r="D1327" s="259" t="s">
        <v>565</v>
      </c>
      <c r="E1327" s="259" t="s">
        <v>565</v>
      </c>
      <c r="F1327" s="259" t="s">
        <v>565</v>
      </c>
      <c r="G1327" s="259" t="s">
        <v>565</v>
      </c>
      <c r="H1327" s="259" t="s">
        <v>565</v>
      </c>
      <c r="I1327" s="259" t="s">
        <v>565</v>
      </c>
      <c r="J1327" s="259" t="s">
        <v>565</v>
      </c>
      <c r="K1327" s="259" t="s">
        <v>565</v>
      </c>
      <c r="L1327" s="259" t="s">
        <v>565</v>
      </c>
      <c r="M1327" s="259" t="s">
        <v>565</v>
      </c>
      <c r="N1327" s="259" t="s">
        <v>565</v>
      </c>
      <c r="O1327" s="259" t="s">
        <v>565</v>
      </c>
      <c r="P1327" s="259" t="s">
        <v>565</v>
      </c>
      <c r="Q1327" s="259" t="s">
        <v>565</v>
      </c>
      <c r="R1327" s="259" t="s">
        <v>565</v>
      </c>
      <c r="S1327" s="259" t="s">
        <v>565</v>
      </c>
      <c r="T1327" s="259" t="s">
        <v>565</v>
      </c>
      <c r="U1327" s="259" t="s">
        <v>565</v>
      </c>
      <c r="V1327" s="260" t="s">
        <v>565</v>
      </c>
      <c r="W1327" s="260" t="s">
        <v>565</v>
      </c>
      <c r="X1327" s="259" t="s">
        <v>565</v>
      </c>
      <c r="Y1327" s="259" t="s">
        <v>565</v>
      </c>
      <c r="Z1327" s="259" t="s">
        <v>565</v>
      </c>
      <c r="AA1327" s="259" t="s">
        <v>565</v>
      </c>
      <c r="AB1327" s="259" t="s">
        <v>565</v>
      </c>
      <c r="AC1327" s="259" t="s">
        <v>565</v>
      </c>
      <c r="AD1327" s="259" t="s">
        <v>565</v>
      </c>
      <c r="AE1327" s="259" t="s">
        <v>565</v>
      </c>
      <c r="AF1327" s="259" t="s">
        <v>565</v>
      </c>
      <c r="AG1327" s="259" t="s">
        <v>565</v>
      </c>
      <c r="AH1327" s="259" t="s">
        <v>565</v>
      </c>
      <c r="AI1327" s="259" t="s">
        <v>565</v>
      </c>
      <c r="AJ1327" s="259" t="s">
        <v>565</v>
      </c>
      <c r="AK1327" s="259" t="s">
        <v>565</v>
      </c>
      <c r="AL1327" s="259" t="s">
        <v>565</v>
      </c>
      <c r="AM1327" s="259" t="s">
        <v>565</v>
      </c>
      <c r="AN1327" s="259" t="s">
        <v>565</v>
      </c>
      <c r="AO1327" s="259" t="s">
        <v>565</v>
      </c>
      <c r="AP1327" s="259" t="s">
        <v>565</v>
      </c>
      <c r="AQ1327" s="259" t="s">
        <v>565</v>
      </c>
      <c r="AR1327" s="259" t="s">
        <v>565</v>
      </c>
      <c r="AS1327" s="259" t="s">
        <v>565</v>
      </c>
      <c r="AT1327" s="259" t="s">
        <v>565</v>
      </c>
      <c r="AU1327" s="259" t="s">
        <v>565</v>
      </c>
      <c r="AV1327" s="259" t="s">
        <v>565</v>
      </c>
      <c r="AW1327" s="259" t="s">
        <v>565</v>
      </c>
      <c r="AX1327" s="259" t="s">
        <v>565</v>
      </c>
      <c r="AY1327" s="259" t="s">
        <v>565</v>
      </c>
      <c r="AZ1327" s="259" t="s">
        <v>565</v>
      </c>
      <c r="BA1327" s="259" t="s">
        <v>565</v>
      </c>
    </row>
    <row r="1328" spans="4:53">
      <c r="D1328" s="259" t="s">
        <v>565</v>
      </c>
      <c r="E1328" s="259" t="s">
        <v>565</v>
      </c>
      <c r="F1328" s="259" t="s">
        <v>565</v>
      </c>
      <c r="G1328" s="259" t="s">
        <v>565</v>
      </c>
      <c r="H1328" s="259" t="s">
        <v>565</v>
      </c>
      <c r="I1328" s="259" t="s">
        <v>565</v>
      </c>
      <c r="J1328" s="259" t="s">
        <v>565</v>
      </c>
      <c r="K1328" s="259" t="s">
        <v>565</v>
      </c>
      <c r="L1328" s="259" t="s">
        <v>565</v>
      </c>
      <c r="M1328" s="259" t="s">
        <v>565</v>
      </c>
      <c r="N1328" s="259" t="s">
        <v>565</v>
      </c>
      <c r="O1328" s="259" t="s">
        <v>565</v>
      </c>
      <c r="P1328" s="259" t="s">
        <v>565</v>
      </c>
      <c r="Q1328" s="259" t="s">
        <v>565</v>
      </c>
      <c r="R1328" s="259" t="s">
        <v>565</v>
      </c>
      <c r="S1328" s="259" t="s">
        <v>565</v>
      </c>
      <c r="T1328" s="259" t="s">
        <v>565</v>
      </c>
      <c r="U1328" s="259" t="s">
        <v>565</v>
      </c>
      <c r="V1328" s="260" t="s">
        <v>565</v>
      </c>
      <c r="W1328" s="260" t="s">
        <v>565</v>
      </c>
      <c r="X1328" s="259" t="s">
        <v>565</v>
      </c>
      <c r="Y1328" s="259" t="s">
        <v>565</v>
      </c>
      <c r="Z1328" s="259" t="s">
        <v>565</v>
      </c>
      <c r="AA1328" s="259" t="s">
        <v>565</v>
      </c>
      <c r="AB1328" s="259" t="s">
        <v>565</v>
      </c>
      <c r="AC1328" s="259" t="s">
        <v>565</v>
      </c>
      <c r="AD1328" s="259" t="s">
        <v>565</v>
      </c>
      <c r="AE1328" s="259" t="s">
        <v>565</v>
      </c>
      <c r="AF1328" s="259" t="s">
        <v>565</v>
      </c>
      <c r="AG1328" s="259" t="s">
        <v>565</v>
      </c>
      <c r="AH1328" s="259" t="s">
        <v>565</v>
      </c>
      <c r="AI1328" s="259" t="s">
        <v>565</v>
      </c>
      <c r="AJ1328" s="259" t="s">
        <v>565</v>
      </c>
      <c r="AK1328" s="259" t="s">
        <v>565</v>
      </c>
      <c r="AL1328" s="259" t="s">
        <v>565</v>
      </c>
      <c r="AM1328" s="259" t="s">
        <v>565</v>
      </c>
      <c r="AN1328" s="259" t="s">
        <v>565</v>
      </c>
      <c r="AO1328" s="259" t="s">
        <v>565</v>
      </c>
      <c r="AP1328" s="259" t="s">
        <v>565</v>
      </c>
      <c r="AQ1328" s="259" t="s">
        <v>565</v>
      </c>
      <c r="AR1328" s="259" t="s">
        <v>565</v>
      </c>
      <c r="AS1328" s="259" t="s">
        <v>565</v>
      </c>
      <c r="AT1328" s="259" t="s">
        <v>565</v>
      </c>
      <c r="AU1328" s="259" t="s">
        <v>565</v>
      </c>
      <c r="AV1328" s="259" t="s">
        <v>565</v>
      </c>
      <c r="AW1328" s="259" t="s">
        <v>565</v>
      </c>
      <c r="AX1328" s="259" t="s">
        <v>565</v>
      </c>
      <c r="AY1328" s="259" t="s">
        <v>565</v>
      </c>
      <c r="AZ1328" s="259" t="s">
        <v>565</v>
      </c>
      <c r="BA1328" s="259" t="s">
        <v>565</v>
      </c>
    </row>
    <row r="1329" spans="4:53">
      <c r="D1329" s="259" t="s">
        <v>565</v>
      </c>
      <c r="E1329" s="259" t="s">
        <v>565</v>
      </c>
      <c r="F1329" s="259" t="s">
        <v>565</v>
      </c>
      <c r="G1329" s="259" t="s">
        <v>565</v>
      </c>
      <c r="H1329" s="259" t="s">
        <v>565</v>
      </c>
      <c r="I1329" s="259" t="s">
        <v>565</v>
      </c>
      <c r="J1329" s="259" t="s">
        <v>565</v>
      </c>
      <c r="K1329" s="259" t="s">
        <v>565</v>
      </c>
      <c r="L1329" s="259" t="s">
        <v>565</v>
      </c>
      <c r="M1329" s="259" t="s">
        <v>565</v>
      </c>
      <c r="N1329" s="259" t="s">
        <v>565</v>
      </c>
      <c r="O1329" s="259" t="s">
        <v>565</v>
      </c>
      <c r="P1329" s="259" t="s">
        <v>565</v>
      </c>
      <c r="Q1329" s="259" t="s">
        <v>565</v>
      </c>
      <c r="R1329" s="259" t="s">
        <v>565</v>
      </c>
      <c r="S1329" s="259" t="s">
        <v>565</v>
      </c>
      <c r="T1329" s="259" t="s">
        <v>565</v>
      </c>
      <c r="U1329" s="259" t="s">
        <v>565</v>
      </c>
      <c r="V1329" s="260" t="s">
        <v>565</v>
      </c>
      <c r="W1329" s="260" t="s">
        <v>565</v>
      </c>
      <c r="X1329" s="259" t="s">
        <v>565</v>
      </c>
      <c r="Y1329" s="259" t="s">
        <v>565</v>
      </c>
      <c r="Z1329" s="259" t="s">
        <v>565</v>
      </c>
      <c r="AA1329" s="259" t="s">
        <v>565</v>
      </c>
      <c r="AB1329" s="259" t="s">
        <v>565</v>
      </c>
      <c r="AC1329" s="259" t="s">
        <v>565</v>
      </c>
      <c r="AD1329" s="259" t="s">
        <v>565</v>
      </c>
      <c r="AE1329" s="259" t="s">
        <v>565</v>
      </c>
      <c r="AF1329" s="259" t="s">
        <v>565</v>
      </c>
      <c r="AG1329" s="259" t="s">
        <v>565</v>
      </c>
      <c r="AH1329" s="259" t="s">
        <v>565</v>
      </c>
      <c r="AI1329" s="259" t="s">
        <v>565</v>
      </c>
      <c r="AJ1329" s="259" t="s">
        <v>565</v>
      </c>
      <c r="AK1329" s="259" t="s">
        <v>565</v>
      </c>
      <c r="AL1329" s="259" t="s">
        <v>565</v>
      </c>
      <c r="AM1329" s="259" t="s">
        <v>565</v>
      </c>
      <c r="AN1329" s="259" t="s">
        <v>565</v>
      </c>
      <c r="AO1329" s="259" t="s">
        <v>565</v>
      </c>
      <c r="AP1329" s="259" t="s">
        <v>565</v>
      </c>
      <c r="AQ1329" s="259" t="s">
        <v>565</v>
      </c>
      <c r="AR1329" s="259" t="s">
        <v>565</v>
      </c>
      <c r="AS1329" s="259" t="s">
        <v>565</v>
      </c>
      <c r="AT1329" s="259" t="s">
        <v>565</v>
      </c>
      <c r="AU1329" s="259" t="s">
        <v>565</v>
      </c>
      <c r="AV1329" s="259" t="s">
        <v>565</v>
      </c>
      <c r="AW1329" s="259" t="s">
        <v>565</v>
      </c>
      <c r="AX1329" s="259" t="s">
        <v>565</v>
      </c>
      <c r="AY1329" s="259" t="s">
        <v>565</v>
      </c>
      <c r="AZ1329" s="259" t="s">
        <v>565</v>
      </c>
      <c r="BA1329" s="259" t="s">
        <v>565</v>
      </c>
    </row>
    <row r="1330" spans="4:53">
      <c r="D1330" s="259" t="s">
        <v>565</v>
      </c>
      <c r="E1330" s="259" t="s">
        <v>565</v>
      </c>
      <c r="F1330" s="259" t="s">
        <v>565</v>
      </c>
      <c r="G1330" s="259" t="s">
        <v>565</v>
      </c>
      <c r="H1330" s="259" t="s">
        <v>565</v>
      </c>
      <c r="I1330" s="259" t="s">
        <v>565</v>
      </c>
      <c r="J1330" s="259" t="s">
        <v>565</v>
      </c>
      <c r="K1330" s="259" t="s">
        <v>565</v>
      </c>
      <c r="L1330" s="259" t="s">
        <v>565</v>
      </c>
      <c r="M1330" s="259" t="s">
        <v>565</v>
      </c>
      <c r="N1330" s="259" t="s">
        <v>565</v>
      </c>
      <c r="O1330" s="259" t="s">
        <v>565</v>
      </c>
      <c r="P1330" s="259" t="s">
        <v>565</v>
      </c>
      <c r="Q1330" s="259" t="s">
        <v>565</v>
      </c>
      <c r="R1330" s="259" t="s">
        <v>565</v>
      </c>
      <c r="S1330" s="259" t="s">
        <v>565</v>
      </c>
      <c r="T1330" s="259" t="s">
        <v>565</v>
      </c>
      <c r="U1330" s="259" t="s">
        <v>565</v>
      </c>
      <c r="V1330" s="260" t="s">
        <v>565</v>
      </c>
      <c r="W1330" s="260" t="s">
        <v>565</v>
      </c>
      <c r="X1330" s="259" t="s">
        <v>565</v>
      </c>
      <c r="Y1330" s="259" t="s">
        <v>565</v>
      </c>
      <c r="Z1330" s="259" t="s">
        <v>565</v>
      </c>
      <c r="AA1330" s="259" t="s">
        <v>565</v>
      </c>
      <c r="AB1330" s="259" t="s">
        <v>565</v>
      </c>
      <c r="AC1330" s="259" t="s">
        <v>565</v>
      </c>
      <c r="AD1330" s="259" t="s">
        <v>565</v>
      </c>
      <c r="AE1330" s="259" t="s">
        <v>565</v>
      </c>
      <c r="AF1330" s="259" t="s">
        <v>565</v>
      </c>
      <c r="AG1330" s="259" t="s">
        <v>565</v>
      </c>
      <c r="AH1330" s="259" t="s">
        <v>565</v>
      </c>
      <c r="AI1330" s="259" t="s">
        <v>565</v>
      </c>
      <c r="AJ1330" s="259" t="s">
        <v>565</v>
      </c>
      <c r="AK1330" s="259" t="s">
        <v>565</v>
      </c>
      <c r="AL1330" s="259" t="s">
        <v>565</v>
      </c>
      <c r="AM1330" s="259" t="s">
        <v>565</v>
      </c>
      <c r="AN1330" s="259" t="s">
        <v>565</v>
      </c>
      <c r="AO1330" s="259" t="s">
        <v>565</v>
      </c>
      <c r="AP1330" s="259" t="s">
        <v>565</v>
      </c>
      <c r="AQ1330" s="259" t="s">
        <v>565</v>
      </c>
      <c r="AR1330" s="259" t="s">
        <v>565</v>
      </c>
      <c r="AS1330" s="259" t="s">
        <v>565</v>
      </c>
      <c r="AT1330" s="259" t="s">
        <v>565</v>
      </c>
      <c r="AU1330" s="259" t="s">
        <v>565</v>
      </c>
      <c r="AV1330" s="259" t="s">
        <v>565</v>
      </c>
      <c r="AW1330" s="259" t="s">
        <v>565</v>
      </c>
      <c r="AX1330" s="259" t="s">
        <v>565</v>
      </c>
      <c r="AY1330" s="259" t="s">
        <v>565</v>
      </c>
      <c r="AZ1330" s="259" t="s">
        <v>565</v>
      </c>
      <c r="BA1330" s="259" t="s">
        <v>565</v>
      </c>
    </row>
    <row r="1331" spans="4:53">
      <c r="D1331" s="259" t="s">
        <v>565</v>
      </c>
      <c r="E1331" s="259" t="s">
        <v>565</v>
      </c>
      <c r="F1331" s="259" t="s">
        <v>565</v>
      </c>
      <c r="G1331" s="259" t="s">
        <v>565</v>
      </c>
      <c r="H1331" s="259" t="s">
        <v>565</v>
      </c>
      <c r="I1331" s="259" t="s">
        <v>565</v>
      </c>
      <c r="J1331" s="259" t="s">
        <v>565</v>
      </c>
      <c r="K1331" s="259" t="s">
        <v>565</v>
      </c>
      <c r="L1331" s="259" t="s">
        <v>565</v>
      </c>
      <c r="M1331" s="259" t="s">
        <v>565</v>
      </c>
      <c r="N1331" s="259" t="s">
        <v>565</v>
      </c>
      <c r="O1331" s="259" t="s">
        <v>565</v>
      </c>
      <c r="P1331" s="259" t="s">
        <v>565</v>
      </c>
      <c r="Q1331" s="259" t="s">
        <v>565</v>
      </c>
      <c r="R1331" s="259" t="s">
        <v>565</v>
      </c>
      <c r="S1331" s="259" t="s">
        <v>565</v>
      </c>
      <c r="T1331" s="259" t="s">
        <v>565</v>
      </c>
      <c r="U1331" s="259" t="s">
        <v>565</v>
      </c>
      <c r="V1331" s="260" t="s">
        <v>565</v>
      </c>
      <c r="W1331" s="260" t="s">
        <v>565</v>
      </c>
      <c r="X1331" s="259" t="s">
        <v>565</v>
      </c>
      <c r="Y1331" s="259" t="s">
        <v>565</v>
      </c>
      <c r="Z1331" s="259" t="s">
        <v>565</v>
      </c>
      <c r="AA1331" s="259" t="s">
        <v>565</v>
      </c>
      <c r="AB1331" s="259" t="s">
        <v>565</v>
      </c>
      <c r="AC1331" s="259" t="s">
        <v>565</v>
      </c>
      <c r="AD1331" s="259" t="s">
        <v>565</v>
      </c>
      <c r="AE1331" s="259" t="s">
        <v>565</v>
      </c>
      <c r="AF1331" s="259" t="s">
        <v>565</v>
      </c>
      <c r="AG1331" s="259" t="s">
        <v>565</v>
      </c>
      <c r="AH1331" s="259" t="s">
        <v>565</v>
      </c>
      <c r="AI1331" s="259" t="s">
        <v>565</v>
      </c>
      <c r="AJ1331" s="259" t="s">
        <v>565</v>
      </c>
      <c r="AK1331" s="259" t="s">
        <v>565</v>
      </c>
      <c r="AL1331" s="259" t="s">
        <v>565</v>
      </c>
      <c r="AM1331" s="259" t="s">
        <v>565</v>
      </c>
      <c r="AN1331" s="259" t="s">
        <v>565</v>
      </c>
      <c r="AO1331" s="259" t="s">
        <v>565</v>
      </c>
      <c r="AP1331" s="259" t="s">
        <v>565</v>
      </c>
      <c r="AQ1331" s="259" t="s">
        <v>565</v>
      </c>
      <c r="AR1331" s="259" t="s">
        <v>565</v>
      </c>
      <c r="AS1331" s="259" t="s">
        <v>565</v>
      </c>
      <c r="AT1331" s="259" t="s">
        <v>565</v>
      </c>
      <c r="AU1331" s="259" t="s">
        <v>565</v>
      </c>
      <c r="AV1331" s="259" t="s">
        <v>565</v>
      </c>
      <c r="AW1331" s="259" t="s">
        <v>565</v>
      </c>
      <c r="AX1331" s="259" t="s">
        <v>565</v>
      </c>
      <c r="AY1331" s="259" t="s">
        <v>565</v>
      </c>
      <c r="AZ1331" s="259" t="s">
        <v>565</v>
      </c>
      <c r="BA1331" s="259" t="s">
        <v>565</v>
      </c>
    </row>
    <row r="1332" spans="4:53">
      <c r="D1332" s="259" t="s">
        <v>565</v>
      </c>
      <c r="E1332" s="259" t="s">
        <v>565</v>
      </c>
      <c r="F1332" s="259" t="s">
        <v>565</v>
      </c>
      <c r="G1332" s="259" t="s">
        <v>565</v>
      </c>
      <c r="H1332" s="259" t="s">
        <v>565</v>
      </c>
      <c r="I1332" s="259" t="s">
        <v>565</v>
      </c>
      <c r="J1332" s="259" t="s">
        <v>565</v>
      </c>
      <c r="K1332" s="259" t="s">
        <v>565</v>
      </c>
      <c r="L1332" s="259" t="s">
        <v>565</v>
      </c>
      <c r="M1332" s="259" t="s">
        <v>565</v>
      </c>
      <c r="N1332" s="259" t="s">
        <v>565</v>
      </c>
      <c r="O1332" s="259" t="s">
        <v>565</v>
      </c>
      <c r="P1332" s="259" t="s">
        <v>565</v>
      </c>
      <c r="Q1332" s="259" t="s">
        <v>565</v>
      </c>
      <c r="R1332" s="259" t="s">
        <v>565</v>
      </c>
      <c r="S1332" s="259" t="s">
        <v>565</v>
      </c>
      <c r="T1332" s="259" t="s">
        <v>565</v>
      </c>
      <c r="U1332" s="259" t="s">
        <v>565</v>
      </c>
      <c r="V1332" s="260" t="s">
        <v>565</v>
      </c>
      <c r="W1332" s="260" t="s">
        <v>565</v>
      </c>
      <c r="X1332" s="259" t="s">
        <v>565</v>
      </c>
      <c r="Y1332" s="259" t="s">
        <v>565</v>
      </c>
      <c r="Z1332" s="259" t="s">
        <v>565</v>
      </c>
      <c r="AA1332" s="259" t="s">
        <v>565</v>
      </c>
      <c r="AB1332" s="259" t="s">
        <v>565</v>
      </c>
      <c r="AC1332" s="259" t="s">
        <v>565</v>
      </c>
      <c r="AD1332" s="259" t="s">
        <v>565</v>
      </c>
      <c r="AE1332" s="259" t="s">
        <v>565</v>
      </c>
      <c r="AF1332" s="259" t="s">
        <v>565</v>
      </c>
      <c r="AG1332" s="259" t="s">
        <v>565</v>
      </c>
      <c r="AH1332" s="259" t="s">
        <v>565</v>
      </c>
      <c r="AI1332" s="259" t="s">
        <v>565</v>
      </c>
      <c r="AJ1332" s="259" t="s">
        <v>565</v>
      </c>
      <c r="AK1332" s="259" t="s">
        <v>565</v>
      </c>
      <c r="AL1332" s="259" t="s">
        <v>565</v>
      </c>
      <c r="AM1332" s="259" t="s">
        <v>565</v>
      </c>
      <c r="AN1332" s="259" t="s">
        <v>565</v>
      </c>
      <c r="AO1332" s="259" t="s">
        <v>565</v>
      </c>
      <c r="AP1332" s="259" t="s">
        <v>565</v>
      </c>
      <c r="AQ1332" s="259" t="s">
        <v>565</v>
      </c>
      <c r="AR1332" s="259" t="s">
        <v>565</v>
      </c>
      <c r="AS1332" s="259" t="s">
        <v>565</v>
      </c>
      <c r="AT1332" s="259" t="s">
        <v>565</v>
      </c>
      <c r="AU1332" s="259" t="s">
        <v>565</v>
      </c>
      <c r="AV1332" s="259" t="s">
        <v>565</v>
      </c>
      <c r="AW1332" s="259" t="s">
        <v>565</v>
      </c>
      <c r="AX1332" s="259" t="s">
        <v>565</v>
      </c>
      <c r="AY1332" s="259" t="s">
        <v>565</v>
      </c>
      <c r="AZ1332" s="259" t="s">
        <v>565</v>
      </c>
      <c r="BA1332" s="259" t="s">
        <v>565</v>
      </c>
    </row>
    <row r="1333" spans="4:53">
      <c r="D1333" s="259" t="s">
        <v>565</v>
      </c>
      <c r="E1333" s="259" t="s">
        <v>565</v>
      </c>
      <c r="F1333" s="259" t="s">
        <v>565</v>
      </c>
      <c r="G1333" s="259" t="s">
        <v>565</v>
      </c>
      <c r="H1333" s="259" t="s">
        <v>565</v>
      </c>
      <c r="I1333" s="259" t="s">
        <v>565</v>
      </c>
      <c r="J1333" s="259" t="s">
        <v>565</v>
      </c>
      <c r="K1333" s="259" t="s">
        <v>565</v>
      </c>
      <c r="L1333" s="259" t="s">
        <v>565</v>
      </c>
      <c r="M1333" s="259" t="s">
        <v>565</v>
      </c>
      <c r="N1333" s="259" t="s">
        <v>565</v>
      </c>
      <c r="O1333" s="259" t="s">
        <v>565</v>
      </c>
      <c r="P1333" s="259" t="s">
        <v>565</v>
      </c>
      <c r="Q1333" s="259" t="s">
        <v>565</v>
      </c>
      <c r="R1333" s="259" t="s">
        <v>565</v>
      </c>
      <c r="S1333" s="259" t="s">
        <v>565</v>
      </c>
      <c r="T1333" s="259" t="s">
        <v>565</v>
      </c>
      <c r="U1333" s="259" t="s">
        <v>565</v>
      </c>
      <c r="V1333" s="260" t="s">
        <v>565</v>
      </c>
      <c r="W1333" s="260" t="s">
        <v>565</v>
      </c>
      <c r="X1333" s="259" t="s">
        <v>565</v>
      </c>
      <c r="Y1333" s="259" t="s">
        <v>565</v>
      </c>
      <c r="Z1333" s="259" t="s">
        <v>565</v>
      </c>
      <c r="AA1333" s="259" t="s">
        <v>565</v>
      </c>
      <c r="AB1333" s="259" t="s">
        <v>565</v>
      </c>
      <c r="AC1333" s="259" t="s">
        <v>565</v>
      </c>
      <c r="AD1333" s="259" t="s">
        <v>565</v>
      </c>
      <c r="AE1333" s="259" t="s">
        <v>565</v>
      </c>
      <c r="AF1333" s="259" t="s">
        <v>565</v>
      </c>
      <c r="AG1333" s="259" t="s">
        <v>565</v>
      </c>
      <c r="AH1333" s="259" t="s">
        <v>565</v>
      </c>
      <c r="AI1333" s="259" t="s">
        <v>565</v>
      </c>
      <c r="AJ1333" s="259" t="s">
        <v>565</v>
      </c>
      <c r="AK1333" s="259" t="s">
        <v>565</v>
      </c>
      <c r="AL1333" s="259" t="s">
        <v>565</v>
      </c>
      <c r="AM1333" s="259" t="s">
        <v>565</v>
      </c>
      <c r="AN1333" s="259" t="s">
        <v>565</v>
      </c>
      <c r="AO1333" s="259" t="s">
        <v>565</v>
      </c>
      <c r="AP1333" s="259" t="s">
        <v>565</v>
      </c>
      <c r="AQ1333" s="259" t="s">
        <v>565</v>
      </c>
      <c r="AR1333" s="259" t="s">
        <v>565</v>
      </c>
      <c r="AS1333" s="259" t="s">
        <v>565</v>
      </c>
      <c r="AT1333" s="259" t="s">
        <v>565</v>
      </c>
      <c r="AU1333" s="259" t="s">
        <v>565</v>
      </c>
      <c r="AV1333" s="259" t="s">
        <v>565</v>
      </c>
      <c r="AW1333" s="259" t="s">
        <v>565</v>
      </c>
      <c r="AX1333" s="259" t="s">
        <v>565</v>
      </c>
      <c r="AY1333" s="259" t="s">
        <v>565</v>
      </c>
      <c r="AZ1333" s="259" t="s">
        <v>565</v>
      </c>
      <c r="BA1333" s="259" t="s">
        <v>565</v>
      </c>
    </row>
    <row r="1334" spans="4:53">
      <c r="D1334" s="259" t="s">
        <v>565</v>
      </c>
      <c r="E1334" s="259" t="s">
        <v>565</v>
      </c>
      <c r="F1334" s="259" t="s">
        <v>565</v>
      </c>
      <c r="G1334" s="259" t="s">
        <v>565</v>
      </c>
      <c r="H1334" s="259" t="s">
        <v>565</v>
      </c>
      <c r="I1334" s="259" t="s">
        <v>565</v>
      </c>
      <c r="J1334" s="259" t="s">
        <v>565</v>
      </c>
      <c r="K1334" s="259" t="s">
        <v>565</v>
      </c>
      <c r="L1334" s="259" t="s">
        <v>565</v>
      </c>
      <c r="M1334" s="259" t="s">
        <v>565</v>
      </c>
      <c r="N1334" s="259" t="s">
        <v>565</v>
      </c>
      <c r="O1334" s="259" t="s">
        <v>565</v>
      </c>
      <c r="P1334" s="259" t="s">
        <v>565</v>
      </c>
      <c r="Q1334" s="259" t="s">
        <v>565</v>
      </c>
      <c r="R1334" s="259" t="s">
        <v>565</v>
      </c>
      <c r="S1334" s="259" t="s">
        <v>565</v>
      </c>
      <c r="T1334" s="259" t="s">
        <v>565</v>
      </c>
      <c r="U1334" s="259" t="s">
        <v>565</v>
      </c>
      <c r="V1334" s="260" t="s">
        <v>565</v>
      </c>
      <c r="W1334" s="260" t="s">
        <v>565</v>
      </c>
      <c r="X1334" s="259" t="s">
        <v>565</v>
      </c>
      <c r="Y1334" s="259" t="s">
        <v>565</v>
      </c>
      <c r="Z1334" s="259" t="s">
        <v>565</v>
      </c>
      <c r="AA1334" s="259" t="s">
        <v>565</v>
      </c>
      <c r="AB1334" s="259" t="s">
        <v>565</v>
      </c>
      <c r="AC1334" s="259" t="s">
        <v>565</v>
      </c>
      <c r="AD1334" s="259" t="s">
        <v>565</v>
      </c>
      <c r="AE1334" s="259" t="s">
        <v>565</v>
      </c>
      <c r="AF1334" s="259" t="s">
        <v>565</v>
      </c>
      <c r="AG1334" s="259" t="s">
        <v>565</v>
      </c>
      <c r="AH1334" s="259" t="s">
        <v>565</v>
      </c>
      <c r="AI1334" s="259" t="s">
        <v>565</v>
      </c>
      <c r="AJ1334" s="259" t="s">
        <v>565</v>
      </c>
      <c r="AK1334" s="259" t="s">
        <v>565</v>
      </c>
      <c r="AL1334" s="259" t="s">
        <v>565</v>
      </c>
      <c r="AM1334" s="259" t="s">
        <v>565</v>
      </c>
      <c r="AN1334" s="259" t="s">
        <v>565</v>
      </c>
      <c r="AO1334" s="259" t="s">
        <v>565</v>
      </c>
      <c r="AP1334" s="259" t="s">
        <v>565</v>
      </c>
      <c r="AQ1334" s="259" t="s">
        <v>565</v>
      </c>
      <c r="AR1334" s="259" t="s">
        <v>565</v>
      </c>
      <c r="AS1334" s="259" t="s">
        <v>565</v>
      </c>
      <c r="AT1334" s="259" t="s">
        <v>565</v>
      </c>
      <c r="AU1334" s="259" t="s">
        <v>565</v>
      </c>
      <c r="AV1334" s="259" t="s">
        <v>565</v>
      </c>
      <c r="AW1334" s="259" t="s">
        <v>565</v>
      </c>
      <c r="AX1334" s="259" t="s">
        <v>565</v>
      </c>
      <c r="AY1334" s="259" t="s">
        <v>565</v>
      </c>
      <c r="AZ1334" s="259" t="s">
        <v>565</v>
      </c>
      <c r="BA1334" s="259" t="s">
        <v>565</v>
      </c>
    </row>
    <row r="1335" spans="4:53">
      <c r="D1335" s="259" t="s">
        <v>565</v>
      </c>
      <c r="E1335" s="259" t="s">
        <v>565</v>
      </c>
      <c r="F1335" s="259" t="s">
        <v>565</v>
      </c>
      <c r="G1335" s="259" t="s">
        <v>565</v>
      </c>
      <c r="H1335" s="259" t="s">
        <v>565</v>
      </c>
      <c r="I1335" s="259" t="s">
        <v>565</v>
      </c>
      <c r="J1335" s="259" t="s">
        <v>565</v>
      </c>
      <c r="K1335" s="259" t="s">
        <v>565</v>
      </c>
      <c r="L1335" s="259" t="s">
        <v>565</v>
      </c>
      <c r="M1335" s="259" t="s">
        <v>565</v>
      </c>
      <c r="N1335" s="259" t="s">
        <v>565</v>
      </c>
      <c r="O1335" s="259" t="s">
        <v>565</v>
      </c>
      <c r="P1335" s="259" t="s">
        <v>565</v>
      </c>
      <c r="Q1335" s="259" t="s">
        <v>565</v>
      </c>
      <c r="R1335" s="259" t="s">
        <v>565</v>
      </c>
      <c r="S1335" s="259" t="s">
        <v>565</v>
      </c>
      <c r="T1335" s="259" t="s">
        <v>565</v>
      </c>
      <c r="U1335" s="259" t="s">
        <v>565</v>
      </c>
      <c r="V1335" s="260" t="s">
        <v>565</v>
      </c>
      <c r="W1335" s="260" t="s">
        <v>565</v>
      </c>
      <c r="X1335" s="259" t="s">
        <v>565</v>
      </c>
      <c r="Y1335" s="259" t="s">
        <v>565</v>
      </c>
      <c r="Z1335" s="259" t="s">
        <v>565</v>
      </c>
      <c r="AA1335" s="259" t="s">
        <v>565</v>
      </c>
      <c r="AB1335" s="259" t="s">
        <v>565</v>
      </c>
      <c r="AC1335" s="259" t="s">
        <v>565</v>
      </c>
      <c r="AD1335" s="259" t="s">
        <v>565</v>
      </c>
      <c r="AE1335" s="259" t="s">
        <v>565</v>
      </c>
      <c r="AF1335" s="259" t="s">
        <v>565</v>
      </c>
      <c r="AG1335" s="259" t="s">
        <v>565</v>
      </c>
      <c r="AH1335" s="259" t="s">
        <v>565</v>
      </c>
      <c r="AI1335" s="259" t="s">
        <v>565</v>
      </c>
      <c r="AJ1335" s="259" t="s">
        <v>565</v>
      </c>
      <c r="AK1335" s="259" t="s">
        <v>565</v>
      </c>
      <c r="AL1335" s="259" t="s">
        <v>565</v>
      </c>
      <c r="AM1335" s="259" t="s">
        <v>565</v>
      </c>
      <c r="AN1335" s="259" t="s">
        <v>565</v>
      </c>
      <c r="AO1335" s="259" t="s">
        <v>565</v>
      </c>
      <c r="AP1335" s="259" t="s">
        <v>565</v>
      </c>
      <c r="AQ1335" s="259" t="s">
        <v>565</v>
      </c>
      <c r="AR1335" s="259" t="s">
        <v>565</v>
      </c>
      <c r="AS1335" s="259" t="s">
        <v>565</v>
      </c>
      <c r="AT1335" s="259" t="s">
        <v>565</v>
      </c>
      <c r="AU1335" s="259" t="s">
        <v>565</v>
      </c>
      <c r="AV1335" s="259" t="s">
        <v>565</v>
      </c>
      <c r="AW1335" s="259" t="s">
        <v>565</v>
      </c>
      <c r="AX1335" s="259" t="s">
        <v>565</v>
      </c>
      <c r="AY1335" s="259" t="s">
        <v>565</v>
      </c>
      <c r="AZ1335" s="259" t="s">
        <v>565</v>
      </c>
      <c r="BA1335" s="259" t="s">
        <v>565</v>
      </c>
    </row>
    <row r="1336" spans="4:53">
      <c r="D1336" s="259" t="s">
        <v>565</v>
      </c>
      <c r="E1336" s="259" t="s">
        <v>565</v>
      </c>
      <c r="F1336" s="259" t="s">
        <v>565</v>
      </c>
      <c r="G1336" s="259" t="s">
        <v>565</v>
      </c>
      <c r="H1336" s="259" t="s">
        <v>565</v>
      </c>
      <c r="I1336" s="259" t="s">
        <v>565</v>
      </c>
      <c r="J1336" s="259" t="s">
        <v>565</v>
      </c>
      <c r="K1336" s="259" t="s">
        <v>565</v>
      </c>
      <c r="L1336" s="259" t="s">
        <v>565</v>
      </c>
      <c r="M1336" s="259" t="s">
        <v>565</v>
      </c>
      <c r="N1336" s="259" t="s">
        <v>565</v>
      </c>
      <c r="O1336" s="259" t="s">
        <v>565</v>
      </c>
      <c r="P1336" s="259" t="s">
        <v>565</v>
      </c>
      <c r="Q1336" s="259" t="s">
        <v>565</v>
      </c>
      <c r="R1336" s="259" t="s">
        <v>565</v>
      </c>
      <c r="S1336" s="259" t="s">
        <v>565</v>
      </c>
      <c r="T1336" s="259" t="s">
        <v>565</v>
      </c>
      <c r="U1336" s="259" t="s">
        <v>565</v>
      </c>
      <c r="V1336" s="260" t="s">
        <v>565</v>
      </c>
      <c r="W1336" s="260" t="s">
        <v>565</v>
      </c>
      <c r="X1336" s="259" t="s">
        <v>565</v>
      </c>
      <c r="Y1336" s="259" t="s">
        <v>565</v>
      </c>
      <c r="Z1336" s="259" t="s">
        <v>565</v>
      </c>
      <c r="AA1336" s="259" t="s">
        <v>565</v>
      </c>
      <c r="AB1336" s="259" t="s">
        <v>565</v>
      </c>
      <c r="AC1336" s="259" t="s">
        <v>565</v>
      </c>
      <c r="AD1336" s="259" t="s">
        <v>565</v>
      </c>
      <c r="AE1336" s="259" t="s">
        <v>565</v>
      </c>
      <c r="AF1336" s="259" t="s">
        <v>565</v>
      </c>
      <c r="AG1336" s="259" t="s">
        <v>565</v>
      </c>
      <c r="AH1336" s="259" t="s">
        <v>565</v>
      </c>
      <c r="AI1336" s="259" t="s">
        <v>565</v>
      </c>
      <c r="AJ1336" s="259" t="s">
        <v>565</v>
      </c>
      <c r="AK1336" s="259" t="s">
        <v>565</v>
      </c>
      <c r="AL1336" s="259" t="s">
        <v>565</v>
      </c>
      <c r="AM1336" s="259" t="s">
        <v>565</v>
      </c>
      <c r="AN1336" s="259" t="s">
        <v>565</v>
      </c>
      <c r="AO1336" s="259" t="s">
        <v>565</v>
      </c>
      <c r="AP1336" s="259" t="s">
        <v>565</v>
      </c>
      <c r="AQ1336" s="259" t="s">
        <v>565</v>
      </c>
      <c r="AR1336" s="259" t="s">
        <v>565</v>
      </c>
      <c r="AS1336" s="259" t="s">
        <v>565</v>
      </c>
      <c r="AT1336" s="259" t="s">
        <v>565</v>
      </c>
      <c r="AU1336" s="259" t="s">
        <v>565</v>
      </c>
      <c r="AV1336" s="259" t="s">
        <v>565</v>
      </c>
      <c r="AW1336" s="259" t="s">
        <v>565</v>
      </c>
      <c r="AX1336" s="259" t="s">
        <v>565</v>
      </c>
      <c r="AY1336" s="259" t="s">
        <v>565</v>
      </c>
      <c r="AZ1336" s="259" t="s">
        <v>565</v>
      </c>
      <c r="BA1336" s="259" t="s">
        <v>565</v>
      </c>
    </row>
    <row r="1337" spans="4:53">
      <c r="D1337" s="259" t="s">
        <v>565</v>
      </c>
      <c r="E1337" s="259" t="s">
        <v>565</v>
      </c>
      <c r="F1337" s="259" t="s">
        <v>565</v>
      </c>
      <c r="G1337" s="259" t="s">
        <v>565</v>
      </c>
      <c r="H1337" s="259" t="s">
        <v>565</v>
      </c>
      <c r="I1337" s="259" t="s">
        <v>565</v>
      </c>
      <c r="J1337" s="259" t="s">
        <v>565</v>
      </c>
      <c r="K1337" s="259" t="s">
        <v>565</v>
      </c>
      <c r="L1337" s="259" t="s">
        <v>565</v>
      </c>
      <c r="M1337" s="259" t="s">
        <v>565</v>
      </c>
      <c r="N1337" s="259" t="s">
        <v>565</v>
      </c>
      <c r="O1337" s="259" t="s">
        <v>565</v>
      </c>
      <c r="P1337" s="259" t="s">
        <v>565</v>
      </c>
      <c r="Q1337" s="259" t="s">
        <v>565</v>
      </c>
      <c r="R1337" s="259" t="s">
        <v>565</v>
      </c>
      <c r="S1337" s="259" t="s">
        <v>565</v>
      </c>
      <c r="T1337" s="259" t="s">
        <v>565</v>
      </c>
      <c r="U1337" s="259" t="s">
        <v>565</v>
      </c>
      <c r="V1337" s="260" t="s">
        <v>565</v>
      </c>
      <c r="W1337" s="260" t="s">
        <v>565</v>
      </c>
      <c r="X1337" s="259" t="s">
        <v>565</v>
      </c>
      <c r="Y1337" s="259" t="s">
        <v>565</v>
      </c>
      <c r="Z1337" s="259" t="s">
        <v>565</v>
      </c>
      <c r="AA1337" s="259" t="s">
        <v>565</v>
      </c>
      <c r="AB1337" s="259" t="s">
        <v>565</v>
      </c>
      <c r="AC1337" s="259" t="s">
        <v>565</v>
      </c>
      <c r="AD1337" s="259" t="s">
        <v>565</v>
      </c>
      <c r="AE1337" s="259" t="s">
        <v>565</v>
      </c>
      <c r="AF1337" s="259" t="s">
        <v>565</v>
      </c>
      <c r="AG1337" s="259" t="s">
        <v>565</v>
      </c>
      <c r="AH1337" s="259" t="s">
        <v>565</v>
      </c>
      <c r="AI1337" s="259" t="s">
        <v>565</v>
      </c>
      <c r="AJ1337" s="259" t="s">
        <v>565</v>
      </c>
      <c r="AK1337" s="259" t="s">
        <v>565</v>
      </c>
      <c r="AL1337" s="259" t="s">
        <v>565</v>
      </c>
      <c r="AM1337" s="259" t="s">
        <v>565</v>
      </c>
      <c r="AN1337" s="259" t="s">
        <v>565</v>
      </c>
      <c r="AO1337" s="259" t="s">
        <v>565</v>
      </c>
      <c r="AP1337" s="259" t="s">
        <v>565</v>
      </c>
      <c r="AQ1337" s="259" t="s">
        <v>565</v>
      </c>
      <c r="AR1337" s="259" t="s">
        <v>565</v>
      </c>
      <c r="AS1337" s="259" t="s">
        <v>565</v>
      </c>
      <c r="AT1337" s="259" t="s">
        <v>565</v>
      </c>
      <c r="AU1337" s="259" t="s">
        <v>565</v>
      </c>
      <c r="AV1337" s="259" t="s">
        <v>565</v>
      </c>
      <c r="AW1337" s="259" t="s">
        <v>565</v>
      </c>
      <c r="AX1337" s="259" t="s">
        <v>565</v>
      </c>
      <c r="AY1337" s="259" t="s">
        <v>565</v>
      </c>
      <c r="AZ1337" s="259" t="s">
        <v>565</v>
      </c>
      <c r="BA1337" s="259" t="s">
        <v>565</v>
      </c>
    </row>
    <row r="1338" spans="4:53">
      <c r="D1338" s="259" t="s">
        <v>565</v>
      </c>
      <c r="E1338" s="259" t="s">
        <v>565</v>
      </c>
      <c r="F1338" s="259" t="s">
        <v>565</v>
      </c>
      <c r="G1338" s="259" t="s">
        <v>565</v>
      </c>
      <c r="H1338" s="259" t="s">
        <v>565</v>
      </c>
      <c r="I1338" s="259" t="s">
        <v>565</v>
      </c>
      <c r="J1338" s="259" t="s">
        <v>565</v>
      </c>
      <c r="K1338" s="259" t="s">
        <v>565</v>
      </c>
      <c r="L1338" s="259" t="s">
        <v>565</v>
      </c>
      <c r="M1338" s="259" t="s">
        <v>565</v>
      </c>
      <c r="N1338" s="259" t="s">
        <v>565</v>
      </c>
      <c r="O1338" s="259" t="s">
        <v>565</v>
      </c>
      <c r="P1338" s="259" t="s">
        <v>565</v>
      </c>
      <c r="Q1338" s="259" t="s">
        <v>565</v>
      </c>
      <c r="R1338" s="259" t="s">
        <v>565</v>
      </c>
      <c r="S1338" s="259" t="s">
        <v>565</v>
      </c>
      <c r="T1338" s="259" t="s">
        <v>565</v>
      </c>
      <c r="U1338" s="259" t="s">
        <v>565</v>
      </c>
      <c r="V1338" s="260" t="s">
        <v>565</v>
      </c>
      <c r="W1338" s="260" t="s">
        <v>565</v>
      </c>
      <c r="X1338" s="259" t="s">
        <v>565</v>
      </c>
      <c r="Y1338" s="259" t="s">
        <v>565</v>
      </c>
      <c r="Z1338" s="259" t="s">
        <v>565</v>
      </c>
      <c r="AA1338" s="259" t="s">
        <v>565</v>
      </c>
      <c r="AB1338" s="259" t="s">
        <v>565</v>
      </c>
      <c r="AC1338" s="259" t="s">
        <v>565</v>
      </c>
      <c r="AD1338" s="259" t="s">
        <v>565</v>
      </c>
      <c r="AE1338" s="259" t="s">
        <v>565</v>
      </c>
      <c r="AF1338" s="259" t="s">
        <v>565</v>
      </c>
      <c r="AG1338" s="259" t="s">
        <v>565</v>
      </c>
      <c r="AH1338" s="259" t="s">
        <v>565</v>
      </c>
      <c r="AI1338" s="259" t="s">
        <v>565</v>
      </c>
      <c r="AJ1338" s="259" t="s">
        <v>565</v>
      </c>
      <c r="AK1338" s="259" t="s">
        <v>565</v>
      </c>
      <c r="AL1338" s="259" t="s">
        <v>565</v>
      </c>
      <c r="AM1338" s="259" t="s">
        <v>565</v>
      </c>
      <c r="AN1338" s="259" t="s">
        <v>565</v>
      </c>
      <c r="AO1338" s="259" t="s">
        <v>565</v>
      </c>
      <c r="AP1338" s="259" t="s">
        <v>565</v>
      </c>
      <c r="AQ1338" s="259" t="s">
        <v>565</v>
      </c>
      <c r="AR1338" s="259" t="s">
        <v>565</v>
      </c>
      <c r="AS1338" s="259" t="s">
        <v>565</v>
      </c>
      <c r="AT1338" s="259" t="s">
        <v>565</v>
      </c>
      <c r="AU1338" s="259" t="s">
        <v>565</v>
      </c>
      <c r="AV1338" s="259" t="s">
        <v>565</v>
      </c>
      <c r="AW1338" s="259" t="s">
        <v>565</v>
      </c>
      <c r="AX1338" s="259" t="s">
        <v>565</v>
      </c>
      <c r="AY1338" s="259" t="s">
        <v>565</v>
      </c>
      <c r="AZ1338" s="259" t="s">
        <v>565</v>
      </c>
      <c r="BA1338" s="259" t="s">
        <v>565</v>
      </c>
    </row>
    <row r="1339" spans="4:53">
      <c r="D1339" s="259" t="s">
        <v>565</v>
      </c>
      <c r="E1339" s="259" t="s">
        <v>565</v>
      </c>
      <c r="F1339" s="259" t="s">
        <v>565</v>
      </c>
      <c r="G1339" s="259" t="s">
        <v>565</v>
      </c>
      <c r="H1339" s="259" t="s">
        <v>565</v>
      </c>
      <c r="I1339" s="259" t="s">
        <v>565</v>
      </c>
      <c r="J1339" s="259" t="s">
        <v>565</v>
      </c>
      <c r="K1339" s="259" t="s">
        <v>565</v>
      </c>
      <c r="L1339" s="259" t="s">
        <v>565</v>
      </c>
      <c r="M1339" s="259" t="s">
        <v>565</v>
      </c>
      <c r="N1339" s="259" t="s">
        <v>565</v>
      </c>
      <c r="O1339" s="259" t="s">
        <v>565</v>
      </c>
      <c r="P1339" s="259" t="s">
        <v>565</v>
      </c>
      <c r="Q1339" s="259" t="s">
        <v>565</v>
      </c>
      <c r="R1339" s="259" t="s">
        <v>565</v>
      </c>
      <c r="S1339" s="259" t="s">
        <v>565</v>
      </c>
      <c r="T1339" s="259" t="s">
        <v>565</v>
      </c>
      <c r="U1339" s="259" t="s">
        <v>565</v>
      </c>
      <c r="V1339" s="260" t="s">
        <v>565</v>
      </c>
      <c r="W1339" s="260" t="s">
        <v>565</v>
      </c>
      <c r="X1339" s="259" t="s">
        <v>565</v>
      </c>
      <c r="Y1339" s="259" t="s">
        <v>565</v>
      </c>
      <c r="Z1339" s="259" t="s">
        <v>565</v>
      </c>
      <c r="AA1339" s="259" t="s">
        <v>565</v>
      </c>
      <c r="AB1339" s="259" t="s">
        <v>565</v>
      </c>
      <c r="AC1339" s="259" t="s">
        <v>565</v>
      </c>
      <c r="AD1339" s="259" t="s">
        <v>565</v>
      </c>
      <c r="AE1339" s="259" t="s">
        <v>565</v>
      </c>
      <c r="AF1339" s="259" t="s">
        <v>565</v>
      </c>
      <c r="AG1339" s="259" t="s">
        <v>565</v>
      </c>
      <c r="AH1339" s="259" t="s">
        <v>565</v>
      </c>
      <c r="AI1339" s="259" t="s">
        <v>565</v>
      </c>
      <c r="AJ1339" s="259" t="s">
        <v>565</v>
      </c>
      <c r="AK1339" s="259" t="s">
        <v>565</v>
      </c>
      <c r="AL1339" s="259" t="s">
        <v>565</v>
      </c>
      <c r="AM1339" s="259" t="s">
        <v>565</v>
      </c>
      <c r="AN1339" s="259" t="s">
        <v>565</v>
      </c>
      <c r="AO1339" s="259" t="s">
        <v>565</v>
      </c>
      <c r="AP1339" s="259" t="s">
        <v>565</v>
      </c>
      <c r="AQ1339" s="259" t="s">
        <v>565</v>
      </c>
      <c r="AR1339" s="259" t="s">
        <v>565</v>
      </c>
      <c r="AS1339" s="259" t="s">
        <v>565</v>
      </c>
      <c r="AT1339" s="259" t="s">
        <v>565</v>
      </c>
      <c r="AU1339" s="259" t="s">
        <v>565</v>
      </c>
      <c r="AV1339" s="259" t="s">
        <v>565</v>
      </c>
      <c r="AW1339" s="259" t="s">
        <v>565</v>
      </c>
      <c r="AX1339" s="259" t="s">
        <v>565</v>
      </c>
      <c r="AY1339" s="259" t="s">
        <v>565</v>
      </c>
      <c r="AZ1339" s="259" t="s">
        <v>565</v>
      </c>
      <c r="BA1339" s="259" t="s">
        <v>565</v>
      </c>
    </row>
    <row r="1340" spans="4:53">
      <c r="D1340" s="259" t="s">
        <v>565</v>
      </c>
      <c r="E1340" s="259" t="s">
        <v>565</v>
      </c>
      <c r="F1340" s="259" t="s">
        <v>565</v>
      </c>
      <c r="G1340" s="259" t="s">
        <v>565</v>
      </c>
      <c r="H1340" s="259" t="s">
        <v>565</v>
      </c>
      <c r="I1340" s="259" t="s">
        <v>565</v>
      </c>
      <c r="J1340" s="259" t="s">
        <v>565</v>
      </c>
      <c r="K1340" s="259" t="s">
        <v>565</v>
      </c>
      <c r="L1340" s="259" t="s">
        <v>565</v>
      </c>
      <c r="M1340" s="259" t="s">
        <v>565</v>
      </c>
      <c r="N1340" s="259" t="s">
        <v>565</v>
      </c>
      <c r="O1340" s="259" t="s">
        <v>565</v>
      </c>
      <c r="P1340" s="259" t="s">
        <v>565</v>
      </c>
      <c r="Q1340" s="259" t="s">
        <v>565</v>
      </c>
      <c r="R1340" s="259" t="s">
        <v>565</v>
      </c>
      <c r="S1340" s="259" t="s">
        <v>565</v>
      </c>
      <c r="T1340" s="259" t="s">
        <v>565</v>
      </c>
      <c r="U1340" s="259" t="s">
        <v>565</v>
      </c>
      <c r="V1340" s="260" t="s">
        <v>565</v>
      </c>
      <c r="W1340" s="260" t="s">
        <v>565</v>
      </c>
      <c r="X1340" s="259" t="s">
        <v>565</v>
      </c>
      <c r="Y1340" s="259" t="s">
        <v>565</v>
      </c>
      <c r="Z1340" s="259" t="s">
        <v>565</v>
      </c>
      <c r="AA1340" s="259" t="s">
        <v>565</v>
      </c>
      <c r="AB1340" s="259" t="s">
        <v>565</v>
      </c>
      <c r="AC1340" s="259" t="s">
        <v>565</v>
      </c>
      <c r="AD1340" s="259" t="s">
        <v>565</v>
      </c>
      <c r="AE1340" s="259" t="s">
        <v>565</v>
      </c>
      <c r="AF1340" s="259" t="s">
        <v>565</v>
      </c>
      <c r="AG1340" s="259" t="s">
        <v>565</v>
      </c>
      <c r="AH1340" s="259" t="s">
        <v>565</v>
      </c>
      <c r="AI1340" s="259" t="s">
        <v>565</v>
      </c>
      <c r="AJ1340" s="259" t="s">
        <v>565</v>
      </c>
      <c r="AK1340" s="259" t="s">
        <v>565</v>
      </c>
      <c r="AL1340" s="259" t="s">
        <v>565</v>
      </c>
      <c r="AM1340" s="259" t="s">
        <v>565</v>
      </c>
      <c r="AN1340" s="259" t="s">
        <v>565</v>
      </c>
      <c r="AO1340" s="259" t="s">
        <v>565</v>
      </c>
      <c r="AP1340" s="259" t="s">
        <v>565</v>
      </c>
      <c r="AQ1340" s="259" t="s">
        <v>565</v>
      </c>
      <c r="AR1340" s="259" t="s">
        <v>565</v>
      </c>
      <c r="AS1340" s="259" t="s">
        <v>565</v>
      </c>
      <c r="AT1340" s="259" t="s">
        <v>565</v>
      </c>
      <c r="AU1340" s="259" t="s">
        <v>565</v>
      </c>
      <c r="AV1340" s="259" t="s">
        <v>565</v>
      </c>
      <c r="AW1340" s="259" t="s">
        <v>565</v>
      </c>
      <c r="AX1340" s="259" t="s">
        <v>565</v>
      </c>
      <c r="AY1340" s="259" t="s">
        <v>565</v>
      </c>
      <c r="AZ1340" s="259" t="s">
        <v>565</v>
      </c>
      <c r="BA1340" s="259" t="s">
        <v>565</v>
      </c>
    </row>
    <row r="1341" spans="4:53">
      <c r="D1341" s="259" t="s">
        <v>565</v>
      </c>
      <c r="E1341" s="259" t="s">
        <v>565</v>
      </c>
      <c r="F1341" s="259" t="s">
        <v>565</v>
      </c>
      <c r="G1341" s="259" t="s">
        <v>565</v>
      </c>
      <c r="H1341" s="259" t="s">
        <v>565</v>
      </c>
      <c r="I1341" s="259" t="s">
        <v>565</v>
      </c>
      <c r="J1341" s="259" t="s">
        <v>565</v>
      </c>
      <c r="K1341" s="259" t="s">
        <v>565</v>
      </c>
      <c r="L1341" s="259" t="s">
        <v>565</v>
      </c>
      <c r="M1341" s="259" t="s">
        <v>565</v>
      </c>
      <c r="N1341" s="259" t="s">
        <v>565</v>
      </c>
      <c r="O1341" s="259" t="s">
        <v>565</v>
      </c>
      <c r="P1341" s="259" t="s">
        <v>565</v>
      </c>
      <c r="Q1341" s="259" t="s">
        <v>565</v>
      </c>
      <c r="R1341" s="259" t="s">
        <v>565</v>
      </c>
      <c r="S1341" s="259" t="s">
        <v>565</v>
      </c>
      <c r="T1341" s="259" t="s">
        <v>565</v>
      </c>
      <c r="U1341" s="259" t="s">
        <v>565</v>
      </c>
      <c r="V1341" s="260" t="s">
        <v>565</v>
      </c>
      <c r="W1341" s="260" t="s">
        <v>565</v>
      </c>
      <c r="X1341" s="259" t="s">
        <v>565</v>
      </c>
      <c r="Y1341" s="259" t="s">
        <v>565</v>
      </c>
      <c r="Z1341" s="259" t="s">
        <v>565</v>
      </c>
      <c r="AA1341" s="259" t="s">
        <v>565</v>
      </c>
      <c r="AB1341" s="259" t="s">
        <v>565</v>
      </c>
      <c r="AC1341" s="259" t="s">
        <v>565</v>
      </c>
      <c r="AD1341" s="259" t="s">
        <v>565</v>
      </c>
      <c r="AE1341" s="259" t="s">
        <v>565</v>
      </c>
      <c r="AF1341" s="259" t="s">
        <v>565</v>
      </c>
      <c r="AG1341" s="259" t="s">
        <v>565</v>
      </c>
      <c r="AH1341" s="259" t="s">
        <v>565</v>
      </c>
      <c r="AI1341" s="259" t="s">
        <v>565</v>
      </c>
      <c r="AJ1341" s="259" t="s">
        <v>565</v>
      </c>
      <c r="AK1341" s="259" t="s">
        <v>565</v>
      </c>
      <c r="AL1341" s="259" t="s">
        <v>565</v>
      </c>
      <c r="AM1341" s="259" t="s">
        <v>565</v>
      </c>
      <c r="AN1341" s="259" t="s">
        <v>565</v>
      </c>
      <c r="AO1341" s="259" t="s">
        <v>565</v>
      </c>
      <c r="AP1341" s="259" t="s">
        <v>565</v>
      </c>
      <c r="AQ1341" s="259" t="s">
        <v>565</v>
      </c>
      <c r="AR1341" s="259" t="s">
        <v>565</v>
      </c>
      <c r="AS1341" s="259" t="s">
        <v>565</v>
      </c>
      <c r="AT1341" s="259" t="s">
        <v>565</v>
      </c>
      <c r="AU1341" s="259" t="s">
        <v>565</v>
      </c>
      <c r="AV1341" s="259" t="s">
        <v>565</v>
      </c>
      <c r="AW1341" s="259" t="s">
        <v>565</v>
      </c>
      <c r="AX1341" s="259" t="s">
        <v>565</v>
      </c>
      <c r="AY1341" s="259" t="s">
        <v>565</v>
      </c>
      <c r="AZ1341" s="259" t="s">
        <v>565</v>
      </c>
      <c r="BA1341" s="259" t="s">
        <v>565</v>
      </c>
    </row>
    <row r="1342" spans="4:53">
      <c r="D1342" s="259" t="s">
        <v>565</v>
      </c>
      <c r="E1342" s="259" t="s">
        <v>565</v>
      </c>
      <c r="F1342" s="259" t="s">
        <v>565</v>
      </c>
      <c r="G1342" s="259" t="s">
        <v>565</v>
      </c>
      <c r="H1342" s="259" t="s">
        <v>565</v>
      </c>
      <c r="I1342" s="259" t="s">
        <v>565</v>
      </c>
      <c r="J1342" s="259" t="s">
        <v>565</v>
      </c>
      <c r="K1342" s="259" t="s">
        <v>565</v>
      </c>
      <c r="L1342" s="259" t="s">
        <v>565</v>
      </c>
      <c r="M1342" s="259" t="s">
        <v>565</v>
      </c>
      <c r="N1342" s="259" t="s">
        <v>565</v>
      </c>
      <c r="O1342" s="259" t="s">
        <v>565</v>
      </c>
      <c r="P1342" s="259" t="s">
        <v>565</v>
      </c>
      <c r="Q1342" s="259" t="s">
        <v>565</v>
      </c>
      <c r="R1342" s="259" t="s">
        <v>565</v>
      </c>
      <c r="S1342" s="259" t="s">
        <v>565</v>
      </c>
      <c r="T1342" s="259" t="s">
        <v>565</v>
      </c>
      <c r="U1342" s="259" t="s">
        <v>565</v>
      </c>
      <c r="V1342" s="260" t="s">
        <v>565</v>
      </c>
      <c r="W1342" s="260" t="s">
        <v>565</v>
      </c>
      <c r="X1342" s="259" t="s">
        <v>565</v>
      </c>
      <c r="Y1342" s="259" t="s">
        <v>565</v>
      </c>
      <c r="Z1342" s="259" t="s">
        <v>565</v>
      </c>
      <c r="AA1342" s="259" t="s">
        <v>565</v>
      </c>
      <c r="AB1342" s="259" t="s">
        <v>565</v>
      </c>
      <c r="AC1342" s="259" t="s">
        <v>565</v>
      </c>
      <c r="AD1342" s="259" t="s">
        <v>565</v>
      </c>
      <c r="AE1342" s="259" t="s">
        <v>565</v>
      </c>
      <c r="AF1342" s="259" t="s">
        <v>565</v>
      </c>
      <c r="AG1342" s="259" t="s">
        <v>565</v>
      </c>
      <c r="AH1342" s="259" t="s">
        <v>565</v>
      </c>
      <c r="AI1342" s="259" t="s">
        <v>565</v>
      </c>
      <c r="AJ1342" s="259" t="s">
        <v>565</v>
      </c>
      <c r="AK1342" s="259" t="s">
        <v>565</v>
      </c>
      <c r="AL1342" s="259" t="s">
        <v>565</v>
      </c>
      <c r="AM1342" s="259" t="s">
        <v>565</v>
      </c>
      <c r="AN1342" s="259" t="s">
        <v>565</v>
      </c>
      <c r="AO1342" s="259" t="s">
        <v>565</v>
      </c>
      <c r="AP1342" s="259" t="s">
        <v>565</v>
      </c>
      <c r="AQ1342" s="259" t="s">
        <v>565</v>
      </c>
      <c r="AR1342" s="259" t="s">
        <v>565</v>
      </c>
      <c r="AS1342" s="259" t="s">
        <v>565</v>
      </c>
      <c r="AT1342" s="259" t="s">
        <v>565</v>
      </c>
      <c r="AU1342" s="259" t="s">
        <v>565</v>
      </c>
      <c r="AV1342" s="259" t="s">
        <v>565</v>
      </c>
      <c r="AW1342" s="259" t="s">
        <v>565</v>
      </c>
      <c r="AX1342" s="259" t="s">
        <v>565</v>
      </c>
      <c r="AY1342" s="259" t="s">
        <v>565</v>
      </c>
      <c r="AZ1342" s="259" t="s">
        <v>565</v>
      </c>
      <c r="BA1342" s="259" t="s">
        <v>565</v>
      </c>
    </row>
    <row r="1343" spans="4:53">
      <c r="D1343" s="259" t="s">
        <v>565</v>
      </c>
      <c r="E1343" s="259" t="s">
        <v>565</v>
      </c>
      <c r="F1343" s="259" t="s">
        <v>565</v>
      </c>
      <c r="G1343" s="259" t="s">
        <v>565</v>
      </c>
      <c r="H1343" s="259" t="s">
        <v>565</v>
      </c>
      <c r="I1343" s="259" t="s">
        <v>565</v>
      </c>
      <c r="J1343" s="259" t="s">
        <v>565</v>
      </c>
      <c r="K1343" s="259" t="s">
        <v>565</v>
      </c>
      <c r="L1343" s="259" t="s">
        <v>565</v>
      </c>
      <c r="M1343" s="259" t="s">
        <v>565</v>
      </c>
      <c r="N1343" s="259" t="s">
        <v>565</v>
      </c>
      <c r="O1343" s="259" t="s">
        <v>565</v>
      </c>
      <c r="P1343" s="259" t="s">
        <v>565</v>
      </c>
      <c r="Q1343" s="259" t="s">
        <v>565</v>
      </c>
      <c r="R1343" s="259" t="s">
        <v>565</v>
      </c>
      <c r="S1343" s="259" t="s">
        <v>565</v>
      </c>
      <c r="T1343" s="259" t="s">
        <v>565</v>
      </c>
      <c r="U1343" s="259" t="s">
        <v>565</v>
      </c>
      <c r="V1343" s="260" t="s">
        <v>565</v>
      </c>
      <c r="W1343" s="260" t="s">
        <v>565</v>
      </c>
      <c r="X1343" s="259" t="s">
        <v>565</v>
      </c>
      <c r="Y1343" s="259" t="s">
        <v>565</v>
      </c>
      <c r="Z1343" s="259" t="s">
        <v>565</v>
      </c>
      <c r="AA1343" s="259" t="s">
        <v>565</v>
      </c>
      <c r="AB1343" s="259" t="s">
        <v>565</v>
      </c>
      <c r="AC1343" s="259" t="s">
        <v>565</v>
      </c>
      <c r="AD1343" s="259" t="s">
        <v>565</v>
      </c>
      <c r="AE1343" s="259" t="s">
        <v>565</v>
      </c>
      <c r="AF1343" s="259" t="s">
        <v>565</v>
      </c>
      <c r="AG1343" s="259" t="s">
        <v>565</v>
      </c>
      <c r="AH1343" s="259" t="s">
        <v>565</v>
      </c>
      <c r="AI1343" s="259" t="s">
        <v>565</v>
      </c>
      <c r="AJ1343" s="259" t="s">
        <v>565</v>
      </c>
      <c r="AK1343" s="259" t="s">
        <v>565</v>
      </c>
      <c r="AL1343" s="259" t="s">
        <v>565</v>
      </c>
      <c r="AM1343" s="259" t="s">
        <v>565</v>
      </c>
      <c r="AN1343" s="259" t="s">
        <v>565</v>
      </c>
      <c r="AO1343" s="259" t="s">
        <v>565</v>
      </c>
      <c r="AP1343" s="259" t="s">
        <v>565</v>
      </c>
      <c r="AQ1343" s="259" t="s">
        <v>565</v>
      </c>
      <c r="AR1343" s="259" t="s">
        <v>565</v>
      </c>
      <c r="AS1343" s="259" t="s">
        <v>565</v>
      </c>
      <c r="AT1343" s="259" t="s">
        <v>565</v>
      </c>
      <c r="AU1343" s="259" t="s">
        <v>565</v>
      </c>
      <c r="AV1343" s="259" t="s">
        <v>565</v>
      </c>
      <c r="AW1343" s="259" t="s">
        <v>565</v>
      </c>
      <c r="AX1343" s="259" t="s">
        <v>565</v>
      </c>
      <c r="AY1343" s="259" t="s">
        <v>565</v>
      </c>
      <c r="AZ1343" s="259" t="s">
        <v>565</v>
      </c>
      <c r="BA1343" s="259" t="s">
        <v>565</v>
      </c>
    </row>
    <row r="1344" spans="4:53">
      <c r="D1344" s="259" t="s">
        <v>565</v>
      </c>
      <c r="E1344" s="259" t="s">
        <v>565</v>
      </c>
      <c r="F1344" s="259" t="s">
        <v>565</v>
      </c>
      <c r="G1344" s="259" t="s">
        <v>565</v>
      </c>
      <c r="H1344" s="259" t="s">
        <v>565</v>
      </c>
      <c r="I1344" s="259" t="s">
        <v>565</v>
      </c>
      <c r="J1344" s="259" t="s">
        <v>565</v>
      </c>
      <c r="K1344" s="259" t="s">
        <v>565</v>
      </c>
      <c r="L1344" s="259" t="s">
        <v>565</v>
      </c>
      <c r="M1344" s="259" t="s">
        <v>565</v>
      </c>
      <c r="N1344" s="259" t="s">
        <v>565</v>
      </c>
      <c r="O1344" s="259" t="s">
        <v>565</v>
      </c>
      <c r="P1344" s="259" t="s">
        <v>565</v>
      </c>
      <c r="Q1344" s="259" t="s">
        <v>565</v>
      </c>
      <c r="R1344" s="259" t="s">
        <v>565</v>
      </c>
      <c r="S1344" s="259" t="s">
        <v>565</v>
      </c>
      <c r="T1344" s="259" t="s">
        <v>565</v>
      </c>
      <c r="U1344" s="259" t="s">
        <v>565</v>
      </c>
      <c r="V1344" s="260" t="s">
        <v>565</v>
      </c>
      <c r="W1344" s="260" t="s">
        <v>565</v>
      </c>
      <c r="X1344" s="259" t="s">
        <v>565</v>
      </c>
      <c r="Y1344" s="259" t="s">
        <v>565</v>
      </c>
      <c r="Z1344" s="259" t="s">
        <v>565</v>
      </c>
      <c r="AA1344" s="259" t="s">
        <v>565</v>
      </c>
      <c r="AB1344" s="259" t="s">
        <v>565</v>
      </c>
      <c r="AC1344" s="259" t="s">
        <v>565</v>
      </c>
      <c r="AD1344" s="259" t="s">
        <v>565</v>
      </c>
      <c r="AE1344" s="259" t="s">
        <v>565</v>
      </c>
      <c r="AF1344" s="259" t="s">
        <v>565</v>
      </c>
      <c r="AG1344" s="259" t="s">
        <v>565</v>
      </c>
      <c r="AH1344" s="259" t="s">
        <v>565</v>
      </c>
      <c r="AI1344" s="259" t="s">
        <v>565</v>
      </c>
      <c r="AJ1344" s="259" t="s">
        <v>565</v>
      </c>
      <c r="AK1344" s="259" t="s">
        <v>565</v>
      </c>
      <c r="AL1344" s="259" t="s">
        <v>565</v>
      </c>
      <c r="AM1344" s="259" t="s">
        <v>565</v>
      </c>
      <c r="AN1344" s="259" t="s">
        <v>565</v>
      </c>
      <c r="AO1344" s="259" t="s">
        <v>565</v>
      </c>
      <c r="AP1344" s="259" t="s">
        <v>565</v>
      </c>
      <c r="AQ1344" s="259" t="s">
        <v>565</v>
      </c>
      <c r="AR1344" s="259" t="s">
        <v>565</v>
      </c>
      <c r="AS1344" s="259" t="s">
        <v>565</v>
      </c>
      <c r="AT1344" s="259" t="s">
        <v>565</v>
      </c>
      <c r="AU1344" s="259" t="s">
        <v>565</v>
      </c>
      <c r="AV1344" s="259" t="s">
        <v>565</v>
      </c>
      <c r="AW1344" s="259" t="s">
        <v>565</v>
      </c>
      <c r="AX1344" s="259" t="s">
        <v>565</v>
      </c>
      <c r="AY1344" s="259" t="s">
        <v>565</v>
      </c>
      <c r="AZ1344" s="259" t="s">
        <v>565</v>
      </c>
      <c r="BA1344" s="259" t="s">
        <v>565</v>
      </c>
    </row>
    <row r="1345" spans="4:53">
      <c r="D1345" s="259" t="s">
        <v>565</v>
      </c>
      <c r="E1345" s="259" t="s">
        <v>565</v>
      </c>
      <c r="F1345" s="259" t="s">
        <v>565</v>
      </c>
      <c r="G1345" s="259" t="s">
        <v>565</v>
      </c>
      <c r="H1345" s="259" t="s">
        <v>565</v>
      </c>
      <c r="I1345" s="259" t="s">
        <v>565</v>
      </c>
      <c r="J1345" s="259" t="s">
        <v>565</v>
      </c>
      <c r="K1345" s="259" t="s">
        <v>565</v>
      </c>
      <c r="L1345" s="259" t="s">
        <v>565</v>
      </c>
      <c r="M1345" s="259" t="s">
        <v>565</v>
      </c>
      <c r="N1345" s="259" t="s">
        <v>565</v>
      </c>
      <c r="O1345" s="259" t="s">
        <v>565</v>
      </c>
      <c r="P1345" s="259" t="s">
        <v>565</v>
      </c>
      <c r="Q1345" s="259" t="s">
        <v>565</v>
      </c>
      <c r="R1345" s="259" t="s">
        <v>565</v>
      </c>
      <c r="S1345" s="259" t="s">
        <v>565</v>
      </c>
      <c r="T1345" s="259" t="s">
        <v>565</v>
      </c>
      <c r="U1345" s="259" t="s">
        <v>565</v>
      </c>
      <c r="V1345" s="260" t="s">
        <v>565</v>
      </c>
      <c r="W1345" s="260" t="s">
        <v>565</v>
      </c>
      <c r="X1345" s="259" t="s">
        <v>565</v>
      </c>
      <c r="Y1345" s="259" t="s">
        <v>565</v>
      </c>
      <c r="Z1345" s="259" t="s">
        <v>565</v>
      </c>
      <c r="AA1345" s="259" t="s">
        <v>565</v>
      </c>
      <c r="AB1345" s="259" t="s">
        <v>565</v>
      </c>
      <c r="AC1345" s="259" t="s">
        <v>565</v>
      </c>
      <c r="AD1345" s="259" t="s">
        <v>565</v>
      </c>
      <c r="AE1345" s="259" t="s">
        <v>565</v>
      </c>
      <c r="AF1345" s="259" t="s">
        <v>565</v>
      </c>
      <c r="AG1345" s="259" t="s">
        <v>565</v>
      </c>
      <c r="AH1345" s="259" t="s">
        <v>565</v>
      </c>
      <c r="AI1345" s="259" t="s">
        <v>565</v>
      </c>
      <c r="AJ1345" s="259" t="s">
        <v>565</v>
      </c>
      <c r="AK1345" s="259" t="s">
        <v>565</v>
      </c>
      <c r="AL1345" s="259" t="s">
        <v>565</v>
      </c>
      <c r="AM1345" s="259" t="s">
        <v>565</v>
      </c>
      <c r="AN1345" s="259" t="s">
        <v>565</v>
      </c>
      <c r="AO1345" s="259" t="s">
        <v>565</v>
      </c>
      <c r="AP1345" s="259" t="s">
        <v>565</v>
      </c>
      <c r="AQ1345" s="259" t="s">
        <v>565</v>
      </c>
      <c r="AR1345" s="259" t="s">
        <v>565</v>
      </c>
      <c r="AS1345" s="259" t="s">
        <v>565</v>
      </c>
      <c r="AT1345" s="259" t="s">
        <v>565</v>
      </c>
      <c r="AU1345" s="259" t="s">
        <v>565</v>
      </c>
      <c r="AV1345" s="259" t="s">
        <v>565</v>
      </c>
      <c r="AW1345" s="259" t="s">
        <v>565</v>
      </c>
      <c r="AX1345" s="259" t="s">
        <v>565</v>
      </c>
      <c r="AY1345" s="259" t="s">
        <v>565</v>
      </c>
      <c r="AZ1345" s="259" t="s">
        <v>565</v>
      </c>
      <c r="BA1345" s="259" t="s">
        <v>565</v>
      </c>
    </row>
    <row r="1346" spans="4:53">
      <c r="D1346" s="259" t="s">
        <v>565</v>
      </c>
      <c r="E1346" s="259" t="s">
        <v>565</v>
      </c>
      <c r="F1346" s="259" t="s">
        <v>565</v>
      </c>
      <c r="G1346" s="259" t="s">
        <v>565</v>
      </c>
      <c r="H1346" s="259" t="s">
        <v>565</v>
      </c>
      <c r="I1346" s="259" t="s">
        <v>565</v>
      </c>
      <c r="J1346" s="259" t="s">
        <v>565</v>
      </c>
      <c r="K1346" s="259" t="s">
        <v>565</v>
      </c>
      <c r="L1346" s="259" t="s">
        <v>565</v>
      </c>
      <c r="M1346" s="259" t="s">
        <v>565</v>
      </c>
      <c r="N1346" s="259" t="s">
        <v>565</v>
      </c>
      <c r="O1346" s="259" t="s">
        <v>565</v>
      </c>
      <c r="P1346" s="259" t="s">
        <v>565</v>
      </c>
      <c r="Q1346" s="259" t="s">
        <v>565</v>
      </c>
      <c r="R1346" s="259" t="s">
        <v>565</v>
      </c>
      <c r="S1346" s="259" t="s">
        <v>565</v>
      </c>
      <c r="T1346" s="259" t="s">
        <v>565</v>
      </c>
      <c r="U1346" s="259" t="s">
        <v>565</v>
      </c>
      <c r="V1346" s="260" t="s">
        <v>565</v>
      </c>
      <c r="W1346" s="260" t="s">
        <v>565</v>
      </c>
      <c r="X1346" s="259" t="s">
        <v>565</v>
      </c>
      <c r="Y1346" s="259" t="s">
        <v>565</v>
      </c>
      <c r="Z1346" s="259" t="s">
        <v>565</v>
      </c>
      <c r="AA1346" s="259" t="s">
        <v>565</v>
      </c>
      <c r="AB1346" s="259" t="s">
        <v>565</v>
      </c>
      <c r="AC1346" s="259" t="s">
        <v>565</v>
      </c>
      <c r="AD1346" s="259" t="s">
        <v>565</v>
      </c>
      <c r="AE1346" s="259" t="s">
        <v>565</v>
      </c>
      <c r="AF1346" s="259" t="s">
        <v>565</v>
      </c>
      <c r="AG1346" s="259" t="s">
        <v>565</v>
      </c>
      <c r="AH1346" s="259" t="s">
        <v>565</v>
      </c>
      <c r="AI1346" s="259" t="s">
        <v>565</v>
      </c>
      <c r="AJ1346" s="259" t="s">
        <v>565</v>
      </c>
      <c r="AK1346" s="259" t="s">
        <v>565</v>
      </c>
      <c r="AL1346" s="259" t="s">
        <v>565</v>
      </c>
      <c r="AM1346" s="259" t="s">
        <v>565</v>
      </c>
      <c r="AN1346" s="259" t="s">
        <v>565</v>
      </c>
      <c r="AO1346" s="259" t="s">
        <v>565</v>
      </c>
      <c r="AP1346" s="259" t="s">
        <v>565</v>
      </c>
      <c r="AQ1346" s="259" t="s">
        <v>565</v>
      </c>
      <c r="AR1346" s="259" t="s">
        <v>565</v>
      </c>
      <c r="AS1346" s="259" t="s">
        <v>565</v>
      </c>
      <c r="AT1346" s="259" t="s">
        <v>565</v>
      </c>
      <c r="AU1346" s="259" t="s">
        <v>565</v>
      </c>
      <c r="AV1346" s="259" t="s">
        <v>565</v>
      </c>
      <c r="AW1346" s="259" t="s">
        <v>565</v>
      </c>
      <c r="AX1346" s="259" t="s">
        <v>565</v>
      </c>
      <c r="AY1346" s="259" t="s">
        <v>565</v>
      </c>
      <c r="AZ1346" s="259" t="s">
        <v>565</v>
      </c>
      <c r="BA1346" s="259" t="s">
        <v>565</v>
      </c>
    </row>
    <row r="1347" spans="4:53">
      <c r="D1347" s="259" t="s">
        <v>565</v>
      </c>
      <c r="E1347" s="259" t="s">
        <v>565</v>
      </c>
      <c r="F1347" s="259" t="s">
        <v>565</v>
      </c>
      <c r="G1347" s="259" t="s">
        <v>565</v>
      </c>
      <c r="H1347" s="259" t="s">
        <v>565</v>
      </c>
      <c r="I1347" s="259" t="s">
        <v>565</v>
      </c>
      <c r="J1347" s="259" t="s">
        <v>565</v>
      </c>
      <c r="K1347" s="259" t="s">
        <v>565</v>
      </c>
      <c r="L1347" s="259" t="s">
        <v>565</v>
      </c>
      <c r="M1347" s="259" t="s">
        <v>565</v>
      </c>
      <c r="N1347" s="259" t="s">
        <v>565</v>
      </c>
      <c r="O1347" s="259" t="s">
        <v>565</v>
      </c>
      <c r="P1347" s="259" t="s">
        <v>565</v>
      </c>
      <c r="Q1347" s="259" t="s">
        <v>565</v>
      </c>
      <c r="R1347" s="259" t="s">
        <v>565</v>
      </c>
      <c r="S1347" s="259" t="s">
        <v>565</v>
      </c>
      <c r="T1347" s="259" t="s">
        <v>565</v>
      </c>
      <c r="U1347" s="259" t="s">
        <v>565</v>
      </c>
      <c r="V1347" s="260" t="s">
        <v>565</v>
      </c>
      <c r="W1347" s="260" t="s">
        <v>565</v>
      </c>
      <c r="X1347" s="259" t="s">
        <v>565</v>
      </c>
      <c r="Y1347" s="259" t="s">
        <v>565</v>
      </c>
      <c r="Z1347" s="259" t="s">
        <v>565</v>
      </c>
      <c r="AA1347" s="259" t="s">
        <v>565</v>
      </c>
      <c r="AB1347" s="259" t="s">
        <v>565</v>
      </c>
      <c r="AC1347" s="259" t="s">
        <v>565</v>
      </c>
      <c r="AD1347" s="259" t="s">
        <v>565</v>
      </c>
      <c r="AE1347" s="259" t="s">
        <v>565</v>
      </c>
      <c r="AF1347" s="259" t="s">
        <v>565</v>
      </c>
      <c r="AG1347" s="259" t="s">
        <v>565</v>
      </c>
      <c r="AH1347" s="259" t="s">
        <v>565</v>
      </c>
      <c r="AI1347" s="259" t="s">
        <v>565</v>
      </c>
      <c r="AJ1347" s="259" t="s">
        <v>565</v>
      </c>
      <c r="AK1347" s="259" t="s">
        <v>565</v>
      </c>
      <c r="AL1347" s="259" t="s">
        <v>565</v>
      </c>
      <c r="AM1347" s="259" t="s">
        <v>565</v>
      </c>
      <c r="AN1347" s="259" t="s">
        <v>565</v>
      </c>
      <c r="AO1347" s="259" t="s">
        <v>565</v>
      </c>
      <c r="AP1347" s="259" t="s">
        <v>565</v>
      </c>
      <c r="AQ1347" s="259" t="s">
        <v>565</v>
      </c>
      <c r="AR1347" s="259" t="s">
        <v>565</v>
      </c>
      <c r="AS1347" s="259" t="s">
        <v>565</v>
      </c>
      <c r="AT1347" s="259" t="s">
        <v>565</v>
      </c>
      <c r="AU1347" s="259" t="s">
        <v>565</v>
      </c>
      <c r="AV1347" s="259" t="s">
        <v>565</v>
      </c>
      <c r="AW1347" s="259" t="s">
        <v>565</v>
      </c>
      <c r="AX1347" s="259" t="s">
        <v>565</v>
      </c>
      <c r="AY1347" s="259" t="s">
        <v>565</v>
      </c>
      <c r="AZ1347" s="259" t="s">
        <v>565</v>
      </c>
      <c r="BA1347" s="259" t="s">
        <v>565</v>
      </c>
    </row>
    <row r="1348" spans="4:53">
      <c r="D1348" s="259" t="s">
        <v>565</v>
      </c>
      <c r="E1348" s="259" t="s">
        <v>565</v>
      </c>
      <c r="F1348" s="259" t="s">
        <v>565</v>
      </c>
      <c r="G1348" s="259" t="s">
        <v>565</v>
      </c>
      <c r="H1348" s="259" t="s">
        <v>565</v>
      </c>
      <c r="I1348" s="259" t="s">
        <v>565</v>
      </c>
      <c r="J1348" s="259" t="s">
        <v>565</v>
      </c>
      <c r="K1348" s="259" t="s">
        <v>565</v>
      </c>
      <c r="L1348" s="259" t="s">
        <v>565</v>
      </c>
      <c r="M1348" s="259" t="s">
        <v>565</v>
      </c>
      <c r="N1348" s="259" t="s">
        <v>565</v>
      </c>
      <c r="O1348" s="259" t="s">
        <v>565</v>
      </c>
      <c r="P1348" s="259" t="s">
        <v>565</v>
      </c>
      <c r="Q1348" s="259" t="s">
        <v>565</v>
      </c>
      <c r="R1348" s="259" t="s">
        <v>565</v>
      </c>
      <c r="S1348" s="259" t="s">
        <v>565</v>
      </c>
      <c r="T1348" s="259" t="s">
        <v>565</v>
      </c>
      <c r="U1348" s="259" t="s">
        <v>565</v>
      </c>
      <c r="V1348" s="260" t="s">
        <v>565</v>
      </c>
      <c r="W1348" s="260" t="s">
        <v>565</v>
      </c>
      <c r="X1348" s="259" t="s">
        <v>565</v>
      </c>
      <c r="Y1348" s="259" t="s">
        <v>565</v>
      </c>
      <c r="Z1348" s="259" t="s">
        <v>565</v>
      </c>
      <c r="AA1348" s="259" t="s">
        <v>565</v>
      </c>
      <c r="AB1348" s="259" t="s">
        <v>565</v>
      </c>
      <c r="AC1348" s="259" t="s">
        <v>565</v>
      </c>
      <c r="AD1348" s="259" t="s">
        <v>565</v>
      </c>
      <c r="AE1348" s="259" t="s">
        <v>565</v>
      </c>
      <c r="AF1348" s="259" t="s">
        <v>565</v>
      </c>
      <c r="AG1348" s="259" t="s">
        <v>565</v>
      </c>
      <c r="AH1348" s="259" t="s">
        <v>565</v>
      </c>
      <c r="AI1348" s="259" t="s">
        <v>565</v>
      </c>
      <c r="AJ1348" s="259" t="s">
        <v>565</v>
      </c>
      <c r="AK1348" s="259" t="s">
        <v>565</v>
      </c>
      <c r="AL1348" s="259" t="s">
        <v>565</v>
      </c>
      <c r="AM1348" s="259" t="s">
        <v>565</v>
      </c>
      <c r="AN1348" s="259" t="s">
        <v>565</v>
      </c>
      <c r="AO1348" s="259" t="s">
        <v>565</v>
      </c>
      <c r="AP1348" s="259" t="s">
        <v>565</v>
      </c>
      <c r="AQ1348" s="259" t="s">
        <v>565</v>
      </c>
      <c r="AR1348" s="259" t="s">
        <v>565</v>
      </c>
      <c r="AS1348" s="259" t="s">
        <v>565</v>
      </c>
      <c r="AT1348" s="259" t="s">
        <v>565</v>
      </c>
      <c r="AU1348" s="259" t="s">
        <v>565</v>
      </c>
      <c r="AV1348" s="259" t="s">
        <v>565</v>
      </c>
      <c r="AW1348" s="259" t="s">
        <v>565</v>
      </c>
      <c r="AX1348" s="259" t="s">
        <v>565</v>
      </c>
      <c r="AY1348" s="259" t="s">
        <v>565</v>
      </c>
      <c r="AZ1348" s="259" t="s">
        <v>565</v>
      </c>
      <c r="BA1348" s="259" t="s">
        <v>565</v>
      </c>
    </row>
    <row r="1349" spans="4:53">
      <c r="D1349" s="259" t="s">
        <v>565</v>
      </c>
      <c r="E1349" s="259" t="s">
        <v>565</v>
      </c>
      <c r="F1349" s="259" t="s">
        <v>565</v>
      </c>
      <c r="G1349" s="259" t="s">
        <v>565</v>
      </c>
      <c r="H1349" s="259" t="s">
        <v>565</v>
      </c>
      <c r="I1349" s="259" t="s">
        <v>565</v>
      </c>
      <c r="J1349" s="259" t="s">
        <v>565</v>
      </c>
      <c r="K1349" s="259" t="s">
        <v>565</v>
      </c>
      <c r="L1349" s="259" t="s">
        <v>565</v>
      </c>
      <c r="M1349" s="259" t="s">
        <v>565</v>
      </c>
      <c r="N1349" s="259" t="s">
        <v>565</v>
      </c>
      <c r="O1349" s="259" t="s">
        <v>565</v>
      </c>
      <c r="P1349" s="259" t="s">
        <v>565</v>
      </c>
      <c r="Q1349" s="259" t="s">
        <v>565</v>
      </c>
      <c r="R1349" s="259" t="s">
        <v>565</v>
      </c>
      <c r="S1349" s="259" t="s">
        <v>565</v>
      </c>
      <c r="T1349" s="259" t="s">
        <v>565</v>
      </c>
      <c r="U1349" s="259" t="s">
        <v>565</v>
      </c>
      <c r="V1349" s="260" t="s">
        <v>565</v>
      </c>
      <c r="W1349" s="260" t="s">
        <v>565</v>
      </c>
      <c r="X1349" s="259" t="s">
        <v>565</v>
      </c>
      <c r="Y1349" s="259" t="s">
        <v>565</v>
      </c>
      <c r="Z1349" s="259" t="s">
        <v>565</v>
      </c>
      <c r="AA1349" s="259" t="s">
        <v>565</v>
      </c>
      <c r="AB1349" s="259" t="s">
        <v>565</v>
      </c>
      <c r="AC1349" s="259" t="s">
        <v>565</v>
      </c>
      <c r="AD1349" s="259" t="s">
        <v>565</v>
      </c>
      <c r="AE1349" s="259" t="s">
        <v>565</v>
      </c>
      <c r="AF1349" s="259" t="s">
        <v>565</v>
      </c>
      <c r="AG1349" s="259" t="s">
        <v>565</v>
      </c>
      <c r="AH1349" s="259" t="s">
        <v>565</v>
      </c>
      <c r="AI1349" s="259" t="s">
        <v>565</v>
      </c>
      <c r="AJ1349" s="259" t="s">
        <v>565</v>
      </c>
      <c r="AK1349" s="259" t="s">
        <v>565</v>
      </c>
      <c r="AL1349" s="259" t="s">
        <v>565</v>
      </c>
      <c r="AM1349" s="259" t="s">
        <v>565</v>
      </c>
      <c r="AN1349" s="259" t="s">
        <v>565</v>
      </c>
      <c r="AO1349" s="259" t="s">
        <v>565</v>
      </c>
      <c r="AP1349" s="259" t="s">
        <v>565</v>
      </c>
      <c r="AQ1349" s="259" t="s">
        <v>565</v>
      </c>
      <c r="AR1349" s="259" t="s">
        <v>565</v>
      </c>
      <c r="AS1349" s="259" t="s">
        <v>565</v>
      </c>
      <c r="AT1349" s="259" t="s">
        <v>565</v>
      </c>
      <c r="AU1349" s="259" t="s">
        <v>565</v>
      </c>
      <c r="AV1349" s="259" t="s">
        <v>565</v>
      </c>
      <c r="AW1349" s="259" t="s">
        <v>565</v>
      </c>
      <c r="AX1349" s="259" t="s">
        <v>565</v>
      </c>
      <c r="AY1349" s="259" t="s">
        <v>565</v>
      </c>
      <c r="AZ1349" s="259" t="s">
        <v>565</v>
      </c>
      <c r="BA1349" s="259" t="s">
        <v>565</v>
      </c>
    </row>
    <row r="1350" spans="4:53">
      <c r="D1350" s="259" t="s">
        <v>565</v>
      </c>
      <c r="E1350" s="259" t="s">
        <v>565</v>
      </c>
      <c r="F1350" s="259" t="s">
        <v>565</v>
      </c>
      <c r="G1350" s="259" t="s">
        <v>565</v>
      </c>
      <c r="H1350" s="259" t="s">
        <v>565</v>
      </c>
      <c r="I1350" s="259" t="s">
        <v>565</v>
      </c>
      <c r="J1350" s="259" t="s">
        <v>565</v>
      </c>
      <c r="K1350" s="259" t="s">
        <v>565</v>
      </c>
      <c r="L1350" s="259" t="s">
        <v>565</v>
      </c>
      <c r="M1350" s="259" t="s">
        <v>565</v>
      </c>
      <c r="N1350" s="259" t="s">
        <v>565</v>
      </c>
      <c r="O1350" s="259" t="s">
        <v>565</v>
      </c>
      <c r="P1350" s="259" t="s">
        <v>565</v>
      </c>
      <c r="Q1350" s="259" t="s">
        <v>565</v>
      </c>
      <c r="R1350" s="259" t="s">
        <v>565</v>
      </c>
      <c r="S1350" s="259" t="s">
        <v>565</v>
      </c>
      <c r="T1350" s="259" t="s">
        <v>565</v>
      </c>
      <c r="U1350" s="259" t="s">
        <v>565</v>
      </c>
      <c r="V1350" s="260" t="s">
        <v>565</v>
      </c>
      <c r="W1350" s="260" t="s">
        <v>565</v>
      </c>
      <c r="X1350" s="259" t="s">
        <v>565</v>
      </c>
      <c r="Y1350" s="259" t="s">
        <v>565</v>
      </c>
      <c r="Z1350" s="259" t="s">
        <v>565</v>
      </c>
      <c r="AA1350" s="259" t="s">
        <v>565</v>
      </c>
      <c r="AB1350" s="259" t="s">
        <v>565</v>
      </c>
      <c r="AC1350" s="259" t="s">
        <v>565</v>
      </c>
      <c r="AD1350" s="259" t="s">
        <v>565</v>
      </c>
      <c r="AE1350" s="259" t="s">
        <v>565</v>
      </c>
      <c r="AF1350" s="259" t="s">
        <v>565</v>
      </c>
      <c r="AG1350" s="259" t="s">
        <v>565</v>
      </c>
      <c r="AH1350" s="259" t="s">
        <v>565</v>
      </c>
      <c r="AI1350" s="259" t="s">
        <v>565</v>
      </c>
      <c r="AJ1350" s="259" t="s">
        <v>565</v>
      </c>
      <c r="AK1350" s="259" t="s">
        <v>565</v>
      </c>
      <c r="AL1350" s="259" t="s">
        <v>565</v>
      </c>
      <c r="AM1350" s="259" t="s">
        <v>565</v>
      </c>
      <c r="AN1350" s="259" t="s">
        <v>565</v>
      </c>
      <c r="AO1350" s="259" t="s">
        <v>565</v>
      </c>
      <c r="AP1350" s="259" t="s">
        <v>565</v>
      </c>
      <c r="AQ1350" s="259" t="s">
        <v>565</v>
      </c>
      <c r="AR1350" s="259" t="s">
        <v>565</v>
      </c>
      <c r="AS1350" s="259" t="s">
        <v>565</v>
      </c>
      <c r="AT1350" s="259" t="s">
        <v>565</v>
      </c>
      <c r="AU1350" s="259" t="s">
        <v>565</v>
      </c>
      <c r="AV1350" s="259" t="s">
        <v>565</v>
      </c>
      <c r="AW1350" s="259" t="s">
        <v>565</v>
      </c>
      <c r="AX1350" s="259" t="s">
        <v>565</v>
      </c>
      <c r="AY1350" s="259" t="s">
        <v>565</v>
      </c>
      <c r="AZ1350" s="259" t="s">
        <v>565</v>
      </c>
      <c r="BA1350" s="259" t="s">
        <v>565</v>
      </c>
    </row>
    <row r="1351" spans="4:53">
      <c r="D1351" s="259" t="s">
        <v>565</v>
      </c>
      <c r="E1351" s="259" t="s">
        <v>565</v>
      </c>
      <c r="F1351" s="259" t="s">
        <v>565</v>
      </c>
      <c r="G1351" s="259" t="s">
        <v>565</v>
      </c>
      <c r="H1351" s="259" t="s">
        <v>565</v>
      </c>
      <c r="I1351" s="259" t="s">
        <v>565</v>
      </c>
      <c r="J1351" s="259" t="s">
        <v>565</v>
      </c>
      <c r="K1351" s="259" t="s">
        <v>565</v>
      </c>
      <c r="L1351" s="259" t="s">
        <v>565</v>
      </c>
      <c r="M1351" s="259" t="s">
        <v>565</v>
      </c>
      <c r="N1351" s="259" t="s">
        <v>565</v>
      </c>
      <c r="O1351" s="259" t="s">
        <v>565</v>
      </c>
      <c r="P1351" s="259" t="s">
        <v>565</v>
      </c>
      <c r="Q1351" s="259" t="s">
        <v>565</v>
      </c>
      <c r="R1351" s="259" t="s">
        <v>565</v>
      </c>
      <c r="S1351" s="259" t="s">
        <v>565</v>
      </c>
      <c r="T1351" s="259" t="s">
        <v>565</v>
      </c>
      <c r="U1351" s="259" t="s">
        <v>565</v>
      </c>
      <c r="V1351" s="260" t="s">
        <v>565</v>
      </c>
      <c r="W1351" s="260" t="s">
        <v>565</v>
      </c>
      <c r="X1351" s="259" t="s">
        <v>565</v>
      </c>
      <c r="Y1351" s="259" t="s">
        <v>565</v>
      </c>
      <c r="Z1351" s="259" t="s">
        <v>565</v>
      </c>
      <c r="AA1351" s="259" t="s">
        <v>565</v>
      </c>
      <c r="AB1351" s="259" t="s">
        <v>565</v>
      </c>
      <c r="AC1351" s="259" t="s">
        <v>565</v>
      </c>
      <c r="AD1351" s="259" t="s">
        <v>565</v>
      </c>
      <c r="AE1351" s="259" t="s">
        <v>565</v>
      </c>
      <c r="AF1351" s="259" t="s">
        <v>565</v>
      </c>
      <c r="AG1351" s="259" t="s">
        <v>565</v>
      </c>
      <c r="AH1351" s="259" t="s">
        <v>565</v>
      </c>
      <c r="AI1351" s="259" t="s">
        <v>565</v>
      </c>
      <c r="AJ1351" s="259" t="s">
        <v>565</v>
      </c>
      <c r="AK1351" s="259" t="s">
        <v>565</v>
      </c>
      <c r="AL1351" s="259" t="s">
        <v>565</v>
      </c>
      <c r="AM1351" s="259" t="s">
        <v>565</v>
      </c>
      <c r="AN1351" s="259" t="s">
        <v>565</v>
      </c>
      <c r="AO1351" s="259" t="s">
        <v>565</v>
      </c>
      <c r="AP1351" s="259" t="s">
        <v>565</v>
      </c>
      <c r="AQ1351" s="259" t="s">
        <v>565</v>
      </c>
      <c r="AR1351" s="259" t="s">
        <v>565</v>
      </c>
      <c r="AS1351" s="259" t="s">
        <v>565</v>
      </c>
      <c r="AT1351" s="259" t="s">
        <v>565</v>
      </c>
      <c r="AU1351" s="259" t="s">
        <v>565</v>
      </c>
      <c r="AV1351" s="259" t="s">
        <v>565</v>
      </c>
      <c r="AW1351" s="259" t="s">
        <v>565</v>
      </c>
      <c r="AX1351" s="259" t="s">
        <v>565</v>
      </c>
      <c r="AY1351" s="259" t="s">
        <v>565</v>
      </c>
      <c r="AZ1351" s="259" t="s">
        <v>565</v>
      </c>
      <c r="BA1351" s="259" t="s">
        <v>565</v>
      </c>
    </row>
    <row r="1352" spans="4:53">
      <c r="D1352" s="259" t="s">
        <v>565</v>
      </c>
      <c r="E1352" s="259" t="s">
        <v>565</v>
      </c>
      <c r="F1352" s="259" t="s">
        <v>565</v>
      </c>
      <c r="G1352" s="259" t="s">
        <v>565</v>
      </c>
      <c r="H1352" s="259" t="s">
        <v>565</v>
      </c>
      <c r="I1352" s="259" t="s">
        <v>565</v>
      </c>
      <c r="J1352" s="259" t="s">
        <v>565</v>
      </c>
      <c r="K1352" s="259" t="s">
        <v>565</v>
      </c>
      <c r="L1352" s="259" t="s">
        <v>565</v>
      </c>
      <c r="M1352" s="259" t="s">
        <v>565</v>
      </c>
      <c r="N1352" s="259" t="s">
        <v>565</v>
      </c>
      <c r="O1352" s="259" t="s">
        <v>565</v>
      </c>
      <c r="P1352" s="259" t="s">
        <v>565</v>
      </c>
      <c r="Q1352" s="259" t="s">
        <v>565</v>
      </c>
      <c r="R1352" s="259" t="s">
        <v>565</v>
      </c>
      <c r="S1352" s="259" t="s">
        <v>565</v>
      </c>
      <c r="T1352" s="259" t="s">
        <v>565</v>
      </c>
      <c r="U1352" s="259" t="s">
        <v>565</v>
      </c>
      <c r="V1352" s="260" t="s">
        <v>565</v>
      </c>
      <c r="W1352" s="260" t="s">
        <v>565</v>
      </c>
      <c r="X1352" s="259" t="s">
        <v>565</v>
      </c>
      <c r="Y1352" s="259" t="s">
        <v>565</v>
      </c>
      <c r="Z1352" s="259" t="s">
        <v>565</v>
      </c>
      <c r="AA1352" s="259" t="s">
        <v>565</v>
      </c>
      <c r="AB1352" s="259" t="s">
        <v>565</v>
      </c>
      <c r="AC1352" s="259" t="s">
        <v>565</v>
      </c>
      <c r="AD1352" s="259" t="s">
        <v>565</v>
      </c>
      <c r="AE1352" s="259" t="s">
        <v>565</v>
      </c>
      <c r="AF1352" s="259" t="s">
        <v>565</v>
      </c>
      <c r="AG1352" s="259" t="s">
        <v>565</v>
      </c>
      <c r="AH1352" s="259" t="s">
        <v>565</v>
      </c>
      <c r="AI1352" s="259" t="s">
        <v>565</v>
      </c>
      <c r="AJ1352" s="259" t="s">
        <v>565</v>
      </c>
      <c r="AK1352" s="259" t="s">
        <v>565</v>
      </c>
      <c r="AL1352" s="259" t="s">
        <v>565</v>
      </c>
      <c r="AM1352" s="259" t="s">
        <v>565</v>
      </c>
      <c r="AN1352" s="259" t="s">
        <v>565</v>
      </c>
      <c r="AO1352" s="259" t="s">
        <v>565</v>
      </c>
      <c r="AP1352" s="259" t="s">
        <v>565</v>
      </c>
      <c r="AQ1352" s="259" t="s">
        <v>565</v>
      </c>
      <c r="AR1352" s="259" t="s">
        <v>565</v>
      </c>
      <c r="AS1352" s="259" t="s">
        <v>565</v>
      </c>
      <c r="AT1352" s="259" t="s">
        <v>565</v>
      </c>
      <c r="AU1352" s="259" t="s">
        <v>565</v>
      </c>
      <c r="AV1352" s="259" t="s">
        <v>565</v>
      </c>
      <c r="AW1352" s="259" t="s">
        <v>565</v>
      </c>
      <c r="AX1352" s="259" t="s">
        <v>565</v>
      </c>
      <c r="AY1352" s="259" t="s">
        <v>565</v>
      </c>
      <c r="AZ1352" s="259" t="s">
        <v>565</v>
      </c>
      <c r="BA1352" s="259" t="s">
        <v>565</v>
      </c>
    </row>
    <row r="1353" spans="4:53">
      <c r="D1353" s="259" t="s">
        <v>565</v>
      </c>
      <c r="E1353" s="259" t="s">
        <v>565</v>
      </c>
      <c r="F1353" s="259" t="s">
        <v>565</v>
      </c>
      <c r="G1353" s="259" t="s">
        <v>565</v>
      </c>
      <c r="H1353" s="259" t="s">
        <v>565</v>
      </c>
      <c r="I1353" s="259" t="s">
        <v>565</v>
      </c>
      <c r="J1353" s="259" t="s">
        <v>565</v>
      </c>
      <c r="K1353" s="259" t="s">
        <v>565</v>
      </c>
      <c r="L1353" s="259" t="s">
        <v>565</v>
      </c>
      <c r="M1353" s="259" t="s">
        <v>565</v>
      </c>
      <c r="N1353" s="259" t="s">
        <v>565</v>
      </c>
      <c r="O1353" s="259" t="s">
        <v>565</v>
      </c>
      <c r="P1353" s="259" t="s">
        <v>565</v>
      </c>
      <c r="Q1353" s="259" t="s">
        <v>565</v>
      </c>
      <c r="R1353" s="259" t="s">
        <v>565</v>
      </c>
      <c r="S1353" s="259" t="s">
        <v>565</v>
      </c>
      <c r="T1353" s="259" t="s">
        <v>565</v>
      </c>
      <c r="U1353" s="259" t="s">
        <v>565</v>
      </c>
      <c r="V1353" s="260" t="s">
        <v>565</v>
      </c>
      <c r="W1353" s="260" t="s">
        <v>565</v>
      </c>
      <c r="X1353" s="259" t="s">
        <v>565</v>
      </c>
      <c r="Y1353" s="259" t="s">
        <v>565</v>
      </c>
      <c r="Z1353" s="259" t="s">
        <v>565</v>
      </c>
      <c r="AA1353" s="259" t="s">
        <v>565</v>
      </c>
      <c r="AB1353" s="259" t="s">
        <v>565</v>
      </c>
      <c r="AC1353" s="259" t="s">
        <v>565</v>
      </c>
      <c r="AD1353" s="259" t="s">
        <v>565</v>
      </c>
      <c r="AE1353" s="259" t="s">
        <v>565</v>
      </c>
      <c r="AF1353" s="259" t="s">
        <v>565</v>
      </c>
      <c r="AG1353" s="259" t="s">
        <v>565</v>
      </c>
      <c r="AH1353" s="259" t="s">
        <v>565</v>
      </c>
      <c r="AI1353" s="259" t="s">
        <v>565</v>
      </c>
      <c r="AJ1353" s="259" t="s">
        <v>565</v>
      </c>
      <c r="AK1353" s="259" t="s">
        <v>565</v>
      </c>
      <c r="AL1353" s="259" t="s">
        <v>565</v>
      </c>
      <c r="AM1353" s="259" t="s">
        <v>565</v>
      </c>
      <c r="AN1353" s="259" t="s">
        <v>565</v>
      </c>
      <c r="AO1353" s="259" t="s">
        <v>565</v>
      </c>
      <c r="AP1353" s="259" t="s">
        <v>565</v>
      </c>
      <c r="AQ1353" s="259" t="s">
        <v>565</v>
      </c>
      <c r="AR1353" s="259" t="s">
        <v>565</v>
      </c>
      <c r="AS1353" s="259" t="s">
        <v>565</v>
      </c>
      <c r="AT1353" s="259" t="s">
        <v>565</v>
      </c>
      <c r="AU1353" s="259" t="s">
        <v>565</v>
      </c>
      <c r="AV1353" s="259" t="s">
        <v>565</v>
      </c>
      <c r="AW1353" s="259" t="s">
        <v>565</v>
      </c>
      <c r="AX1353" s="259" t="s">
        <v>565</v>
      </c>
      <c r="AY1353" s="259" t="s">
        <v>565</v>
      </c>
      <c r="AZ1353" s="259" t="s">
        <v>565</v>
      </c>
      <c r="BA1353" s="259" t="s">
        <v>565</v>
      </c>
    </row>
    <row r="1354" spans="4:53">
      <c r="D1354" s="259" t="s">
        <v>565</v>
      </c>
      <c r="E1354" s="259" t="s">
        <v>565</v>
      </c>
      <c r="F1354" s="259" t="s">
        <v>565</v>
      </c>
      <c r="G1354" s="259" t="s">
        <v>565</v>
      </c>
      <c r="H1354" s="259" t="s">
        <v>565</v>
      </c>
      <c r="I1354" s="259" t="s">
        <v>565</v>
      </c>
      <c r="J1354" s="259" t="s">
        <v>565</v>
      </c>
      <c r="K1354" s="259" t="s">
        <v>565</v>
      </c>
      <c r="L1354" s="259" t="s">
        <v>565</v>
      </c>
      <c r="M1354" s="259" t="s">
        <v>565</v>
      </c>
      <c r="N1354" s="259" t="s">
        <v>565</v>
      </c>
      <c r="O1354" s="259" t="s">
        <v>565</v>
      </c>
      <c r="P1354" s="259" t="s">
        <v>565</v>
      </c>
      <c r="Q1354" s="259" t="s">
        <v>565</v>
      </c>
      <c r="R1354" s="259" t="s">
        <v>565</v>
      </c>
      <c r="S1354" s="259" t="s">
        <v>565</v>
      </c>
      <c r="T1354" s="259" t="s">
        <v>565</v>
      </c>
      <c r="U1354" s="259" t="s">
        <v>565</v>
      </c>
      <c r="V1354" s="260" t="s">
        <v>565</v>
      </c>
      <c r="W1354" s="260" t="s">
        <v>565</v>
      </c>
      <c r="X1354" s="259" t="s">
        <v>565</v>
      </c>
      <c r="Y1354" s="259" t="s">
        <v>565</v>
      </c>
      <c r="Z1354" s="259" t="s">
        <v>565</v>
      </c>
      <c r="AA1354" s="259" t="s">
        <v>565</v>
      </c>
      <c r="AB1354" s="259" t="s">
        <v>565</v>
      </c>
      <c r="AC1354" s="259" t="s">
        <v>565</v>
      </c>
      <c r="AD1354" s="259" t="s">
        <v>565</v>
      </c>
      <c r="AE1354" s="259" t="s">
        <v>565</v>
      </c>
      <c r="AF1354" s="259" t="s">
        <v>565</v>
      </c>
      <c r="AG1354" s="259" t="s">
        <v>565</v>
      </c>
      <c r="AH1354" s="259" t="s">
        <v>565</v>
      </c>
      <c r="AI1354" s="259" t="s">
        <v>565</v>
      </c>
      <c r="AJ1354" s="259" t="s">
        <v>565</v>
      </c>
      <c r="AK1354" s="259" t="s">
        <v>565</v>
      </c>
      <c r="AL1354" s="259" t="s">
        <v>565</v>
      </c>
      <c r="AM1354" s="259" t="s">
        <v>565</v>
      </c>
      <c r="AN1354" s="259" t="s">
        <v>565</v>
      </c>
      <c r="AO1354" s="259" t="s">
        <v>565</v>
      </c>
      <c r="AP1354" s="259" t="s">
        <v>565</v>
      </c>
      <c r="AQ1354" s="259" t="s">
        <v>565</v>
      </c>
      <c r="AR1354" s="259" t="s">
        <v>565</v>
      </c>
      <c r="AS1354" s="259" t="s">
        <v>565</v>
      </c>
      <c r="AT1354" s="259" t="s">
        <v>565</v>
      </c>
      <c r="AU1354" s="259" t="s">
        <v>565</v>
      </c>
      <c r="AV1354" s="259" t="s">
        <v>565</v>
      </c>
      <c r="AW1354" s="259" t="s">
        <v>565</v>
      </c>
      <c r="AX1354" s="259" t="s">
        <v>565</v>
      </c>
      <c r="AY1354" s="259" t="s">
        <v>565</v>
      </c>
      <c r="AZ1354" s="259" t="s">
        <v>565</v>
      </c>
      <c r="BA1354" s="259" t="s">
        <v>565</v>
      </c>
    </row>
    <row r="1355" spans="4:53">
      <c r="D1355" s="259" t="s">
        <v>565</v>
      </c>
      <c r="E1355" s="259" t="s">
        <v>565</v>
      </c>
      <c r="F1355" s="259" t="s">
        <v>565</v>
      </c>
      <c r="G1355" s="259" t="s">
        <v>565</v>
      </c>
      <c r="H1355" s="259" t="s">
        <v>565</v>
      </c>
      <c r="I1355" s="259" t="s">
        <v>565</v>
      </c>
      <c r="J1355" s="259" t="s">
        <v>565</v>
      </c>
      <c r="K1355" s="259" t="s">
        <v>565</v>
      </c>
      <c r="L1355" s="259" t="s">
        <v>565</v>
      </c>
      <c r="M1355" s="259" t="s">
        <v>565</v>
      </c>
      <c r="N1355" s="259" t="s">
        <v>565</v>
      </c>
      <c r="O1355" s="259" t="s">
        <v>565</v>
      </c>
      <c r="P1355" s="259" t="s">
        <v>565</v>
      </c>
      <c r="Q1355" s="259" t="s">
        <v>565</v>
      </c>
      <c r="R1355" s="259" t="s">
        <v>565</v>
      </c>
      <c r="S1355" s="259" t="s">
        <v>565</v>
      </c>
      <c r="T1355" s="259" t="s">
        <v>565</v>
      </c>
      <c r="U1355" s="259" t="s">
        <v>565</v>
      </c>
      <c r="V1355" s="260" t="s">
        <v>565</v>
      </c>
      <c r="W1355" s="260" t="s">
        <v>565</v>
      </c>
      <c r="X1355" s="259" t="s">
        <v>565</v>
      </c>
      <c r="Y1355" s="259" t="s">
        <v>565</v>
      </c>
      <c r="Z1355" s="259" t="s">
        <v>565</v>
      </c>
      <c r="AA1355" s="259" t="s">
        <v>565</v>
      </c>
      <c r="AB1355" s="259" t="s">
        <v>565</v>
      </c>
      <c r="AC1355" s="259" t="s">
        <v>565</v>
      </c>
      <c r="AD1355" s="259" t="s">
        <v>565</v>
      </c>
      <c r="AE1355" s="259" t="s">
        <v>565</v>
      </c>
      <c r="AF1355" s="259" t="s">
        <v>565</v>
      </c>
      <c r="AG1355" s="259" t="s">
        <v>565</v>
      </c>
      <c r="AH1355" s="259" t="s">
        <v>565</v>
      </c>
      <c r="AI1355" s="259" t="s">
        <v>565</v>
      </c>
      <c r="AJ1355" s="259" t="s">
        <v>565</v>
      </c>
      <c r="AK1355" s="259" t="s">
        <v>565</v>
      </c>
      <c r="AL1355" s="259" t="s">
        <v>565</v>
      </c>
      <c r="AM1355" s="259" t="s">
        <v>565</v>
      </c>
      <c r="AN1355" s="259" t="s">
        <v>565</v>
      </c>
      <c r="AO1355" s="259" t="s">
        <v>565</v>
      </c>
      <c r="AP1355" s="259" t="s">
        <v>565</v>
      </c>
      <c r="AQ1355" s="259" t="s">
        <v>565</v>
      </c>
      <c r="AR1355" s="259" t="s">
        <v>565</v>
      </c>
      <c r="AS1355" s="259" t="s">
        <v>565</v>
      </c>
      <c r="AT1355" s="259" t="s">
        <v>565</v>
      </c>
      <c r="AU1355" s="259" t="s">
        <v>565</v>
      </c>
      <c r="AV1355" s="259" t="s">
        <v>565</v>
      </c>
      <c r="AW1355" s="259" t="s">
        <v>565</v>
      </c>
      <c r="AX1355" s="259" t="s">
        <v>565</v>
      </c>
      <c r="AY1355" s="259" t="s">
        <v>565</v>
      </c>
      <c r="AZ1355" s="259" t="s">
        <v>565</v>
      </c>
      <c r="BA1355" s="259" t="s">
        <v>565</v>
      </c>
    </row>
    <row r="1356" spans="4:53">
      <c r="D1356" s="259" t="s">
        <v>565</v>
      </c>
      <c r="E1356" s="259" t="s">
        <v>565</v>
      </c>
      <c r="F1356" s="259" t="s">
        <v>565</v>
      </c>
      <c r="G1356" s="259" t="s">
        <v>565</v>
      </c>
      <c r="H1356" s="259" t="s">
        <v>565</v>
      </c>
      <c r="I1356" s="259" t="s">
        <v>565</v>
      </c>
      <c r="J1356" s="259" t="s">
        <v>565</v>
      </c>
      <c r="K1356" s="259" t="s">
        <v>565</v>
      </c>
      <c r="L1356" s="259" t="s">
        <v>565</v>
      </c>
      <c r="M1356" s="259" t="s">
        <v>565</v>
      </c>
      <c r="N1356" s="259" t="s">
        <v>565</v>
      </c>
      <c r="O1356" s="259" t="s">
        <v>565</v>
      </c>
      <c r="P1356" s="259" t="s">
        <v>565</v>
      </c>
      <c r="Q1356" s="259" t="s">
        <v>565</v>
      </c>
      <c r="R1356" s="259" t="s">
        <v>565</v>
      </c>
      <c r="S1356" s="259" t="s">
        <v>565</v>
      </c>
      <c r="T1356" s="259" t="s">
        <v>565</v>
      </c>
      <c r="U1356" s="259" t="s">
        <v>565</v>
      </c>
      <c r="V1356" s="260" t="s">
        <v>565</v>
      </c>
      <c r="W1356" s="260" t="s">
        <v>565</v>
      </c>
      <c r="X1356" s="259" t="s">
        <v>565</v>
      </c>
      <c r="Y1356" s="259" t="s">
        <v>565</v>
      </c>
      <c r="Z1356" s="259" t="s">
        <v>565</v>
      </c>
      <c r="AA1356" s="259" t="s">
        <v>565</v>
      </c>
      <c r="AB1356" s="259" t="s">
        <v>565</v>
      </c>
      <c r="AC1356" s="259" t="s">
        <v>565</v>
      </c>
      <c r="AD1356" s="259" t="s">
        <v>565</v>
      </c>
      <c r="AE1356" s="259" t="s">
        <v>565</v>
      </c>
      <c r="AF1356" s="259" t="s">
        <v>565</v>
      </c>
      <c r="AG1356" s="259" t="s">
        <v>565</v>
      </c>
      <c r="AH1356" s="259" t="s">
        <v>565</v>
      </c>
      <c r="AI1356" s="259" t="s">
        <v>565</v>
      </c>
      <c r="AJ1356" s="259" t="s">
        <v>565</v>
      </c>
      <c r="AK1356" s="259" t="s">
        <v>565</v>
      </c>
      <c r="AL1356" s="259" t="s">
        <v>565</v>
      </c>
      <c r="AM1356" s="259" t="s">
        <v>565</v>
      </c>
      <c r="AN1356" s="259" t="s">
        <v>565</v>
      </c>
      <c r="AO1356" s="259" t="s">
        <v>565</v>
      </c>
      <c r="AP1356" s="259" t="s">
        <v>565</v>
      </c>
      <c r="AQ1356" s="259" t="s">
        <v>565</v>
      </c>
      <c r="AR1356" s="259" t="s">
        <v>565</v>
      </c>
      <c r="AS1356" s="259" t="s">
        <v>565</v>
      </c>
      <c r="AT1356" s="259" t="s">
        <v>565</v>
      </c>
      <c r="AU1356" s="259" t="s">
        <v>565</v>
      </c>
      <c r="AV1356" s="259" t="s">
        <v>565</v>
      </c>
      <c r="AW1356" s="259" t="s">
        <v>565</v>
      </c>
      <c r="AX1356" s="259" t="s">
        <v>565</v>
      </c>
      <c r="AY1356" s="259" t="s">
        <v>565</v>
      </c>
      <c r="AZ1356" s="259" t="s">
        <v>565</v>
      </c>
      <c r="BA1356" s="259" t="s">
        <v>565</v>
      </c>
    </row>
    <row r="1357" spans="4:53">
      <c r="D1357" s="259" t="s">
        <v>565</v>
      </c>
      <c r="E1357" s="259" t="s">
        <v>565</v>
      </c>
      <c r="F1357" s="259" t="s">
        <v>565</v>
      </c>
      <c r="G1357" s="259" t="s">
        <v>565</v>
      </c>
      <c r="H1357" s="259" t="s">
        <v>565</v>
      </c>
      <c r="I1357" s="259" t="s">
        <v>565</v>
      </c>
      <c r="J1357" s="259" t="s">
        <v>565</v>
      </c>
      <c r="K1357" s="259" t="s">
        <v>565</v>
      </c>
      <c r="L1357" s="259" t="s">
        <v>565</v>
      </c>
      <c r="M1357" s="259" t="s">
        <v>565</v>
      </c>
      <c r="N1357" s="259" t="s">
        <v>565</v>
      </c>
      <c r="O1357" s="259" t="s">
        <v>565</v>
      </c>
      <c r="P1357" s="259" t="s">
        <v>565</v>
      </c>
      <c r="Q1357" s="259" t="s">
        <v>565</v>
      </c>
      <c r="R1357" s="259" t="s">
        <v>565</v>
      </c>
      <c r="S1357" s="259" t="s">
        <v>565</v>
      </c>
      <c r="T1357" s="259" t="s">
        <v>565</v>
      </c>
      <c r="U1357" s="259" t="s">
        <v>565</v>
      </c>
      <c r="V1357" s="260" t="s">
        <v>565</v>
      </c>
      <c r="W1357" s="260" t="s">
        <v>565</v>
      </c>
      <c r="X1357" s="259" t="s">
        <v>565</v>
      </c>
      <c r="Y1357" s="259" t="s">
        <v>565</v>
      </c>
      <c r="Z1357" s="259" t="s">
        <v>565</v>
      </c>
      <c r="AA1357" s="259" t="s">
        <v>565</v>
      </c>
      <c r="AB1357" s="259" t="s">
        <v>565</v>
      </c>
      <c r="AC1357" s="259" t="s">
        <v>565</v>
      </c>
      <c r="AD1357" s="259" t="s">
        <v>565</v>
      </c>
      <c r="AE1357" s="259" t="s">
        <v>565</v>
      </c>
      <c r="AF1357" s="259" t="s">
        <v>565</v>
      </c>
      <c r="AG1357" s="259" t="s">
        <v>565</v>
      </c>
      <c r="AH1357" s="259" t="s">
        <v>565</v>
      </c>
      <c r="AI1357" s="259" t="s">
        <v>565</v>
      </c>
      <c r="AJ1357" s="259" t="s">
        <v>565</v>
      </c>
      <c r="AK1357" s="259" t="s">
        <v>565</v>
      </c>
      <c r="AL1357" s="259" t="s">
        <v>565</v>
      </c>
      <c r="AM1357" s="259" t="s">
        <v>565</v>
      </c>
      <c r="AN1357" s="259" t="s">
        <v>565</v>
      </c>
      <c r="AO1357" s="259" t="s">
        <v>565</v>
      </c>
      <c r="AP1357" s="259" t="s">
        <v>565</v>
      </c>
      <c r="AQ1357" s="259" t="s">
        <v>565</v>
      </c>
      <c r="AR1357" s="259" t="s">
        <v>565</v>
      </c>
      <c r="AS1357" s="259" t="s">
        <v>565</v>
      </c>
      <c r="AT1357" s="259" t="s">
        <v>565</v>
      </c>
      <c r="AU1357" s="259" t="s">
        <v>565</v>
      </c>
      <c r="AV1357" s="259" t="s">
        <v>565</v>
      </c>
      <c r="AW1357" s="259" t="s">
        <v>565</v>
      </c>
      <c r="AX1357" s="259" t="s">
        <v>565</v>
      </c>
      <c r="AY1357" s="259" t="s">
        <v>565</v>
      </c>
      <c r="AZ1357" s="259" t="s">
        <v>565</v>
      </c>
      <c r="BA1357" s="259" t="s">
        <v>565</v>
      </c>
    </row>
    <row r="1358" spans="4:53">
      <c r="D1358" s="259" t="s">
        <v>565</v>
      </c>
      <c r="E1358" s="259" t="s">
        <v>565</v>
      </c>
      <c r="F1358" s="259" t="s">
        <v>565</v>
      </c>
      <c r="G1358" s="259" t="s">
        <v>565</v>
      </c>
      <c r="H1358" s="259" t="s">
        <v>565</v>
      </c>
      <c r="I1358" s="259" t="s">
        <v>565</v>
      </c>
      <c r="J1358" s="259" t="s">
        <v>565</v>
      </c>
      <c r="K1358" s="259" t="s">
        <v>565</v>
      </c>
      <c r="L1358" s="259" t="s">
        <v>565</v>
      </c>
      <c r="M1358" s="259" t="s">
        <v>565</v>
      </c>
      <c r="N1358" s="259" t="s">
        <v>565</v>
      </c>
      <c r="O1358" s="259" t="s">
        <v>565</v>
      </c>
      <c r="P1358" s="259" t="s">
        <v>565</v>
      </c>
      <c r="Q1358" s="259" t="s">
        <v>565</v>
      </c>
      <c r="R1358" s="259" t="s">
        <v>565</v>
      </c>
      <c r="S1358" s="259" t="s">
        <v>565</v>
      </c>
      <c r="T1358" s="259" t="s">
        <v>565</v>
      </c>
      <c r="U1358" s="259" t="s">
        <v>565</v>
      </c>
      <c r="V1358" s="260" t="s">
        <v>565</v>
      </c>
      <c r="W1358" s="260" t="s">
        <v>565</v>
      </c>
      <c r="X1358" s="259" t="s">
        <v>565</v>
      </c>
      <c r="Y1358" s="259" t="s">
        <v>565</v>
      </c>
      <c r="Z1358" s="259" t="s">
        <v>565</v>
      </c>
      <c r="AA1358" s="259" t="s">
        <v>565</v>
      </c>
      <c r="AB1358" s="259" t="s">
        <v>565</v>
      </c>
      <c r="AC1358" s="259" t="s">
        <v>565</v>
      </c>
      <c r="AD1358" s="259" t="s">
        <v>565</v>
      </c>
      <c r="AE1358" s="259" t="s">
        <v>565</v>
      </c>
      <c r="AF1358" s="259" t="s">
        <v>565</v>
      </c>
      <c r="AG1358" s="259" t="s">
        <v>565</v>
      </c>
      <c r="AH1358" s="259" t="s">
        <v>565</v>
      </c>
      <c r="AI1358" s="259" t="s">
        <v>565</v>
      </c>
      <c r="AJ1358" s="259" t="s">
        <v>565</v>
      </c>
      <c r="AK1358" s="259" t="s">
        <v>565</v>
      </c>
      <c r="AL1358" s="259" t="s">
        <v>565</v>
      </c>
      <c r="AM1358" s="259" t="s">
        <v>565</v>
      </c>
      <c r="AN1358" s="259" t="s">
        <v>565</v>
      </c>
      <c r="AO1358" s="259" t="s">
        <v>565</v>
      </c>
      <c r="AP1358" s="259" t="s">
        <v>565</v>
      </c>
      <c r="AQ1358" s="259" t="s">
        <v>565</v>
      </c>
      <c r="AR1358" s="259" t="s">
        <v>565</v>
      </c>
      <c r="AS1358" s="259" t="s">
        <v>565</v>
      </c>
      <c r="AT1358" s="259" t="s">
        <v>565</v>
      </c>
      <c r="AU1358" s="259" t="s">
        <v>565</v>
      </c>
      <c r="AV1358" s="259" t="s">
        <v>565</v>
      </c>
      <c r="AW1358" s="259" t="s">
        <v>565</v>
      </c>
      <c r="AX1358" s="259" t="s">
        <v>565</v>
      </c>
      <c r="AY1358" s="259" t="s">
        <v>565</v>
      </c>
      <c r="AZ1358" s="259" t="s">
        <v>565</v>
      </c>
      <c r="BA1358" s="259" t="s">
        <v>565</v>
      </c>
    </row>
    <row r="1359" spans="4:53">
      <c r="D1359" s="259" t="s">
        <v>565</v>
      </c>
      <c r="E1359" s="259" t="s">
        <v>565</v>
      </c>
      <c r="F1359" s="259" t="s">
        <v>565</v>
      </c>
      <c r="G1359" s="259" t="s">
        <v>565</v>
      </c>
      <c r="H1359" s="259" t="s">
        <v>565</v>
      </c>
      <c r="I1359" s="259" t="s">
        <v>565</v>
      </c>
      <c r="J1359" s="259" t="s">
        <v>565</v>
      </c>
      <c r="K1359" s="259" t="s">
        <v>565</v>
      </c>
      <c r="L1359" s="259" t="s">
        <v>565</v>
      </c>
      <c r="M1359" s="259" t="s">
        <v>565</v>
      </c>
      <c r="N1359" s="259" t="s">
        <v>565</v>
      </c>
      <c r="O1359" s="259" t="s">
        <v>565</v>
      </c>
      <c r="P1359" s="259" t="s">
        <v>565</v>
      </c>
      <c r="Q1359" s="259" t="s">
        <v>565</v>
      </c>
      <c r="R1359" s="259" t="s">
        <v>565</v>
      </c>
      <c r="S1359" s="259" t="s">
        <v>565</v>
      </c>
      <c r="T1359" s="259" t="s">
        <v>565</v>
      </c>
      <c r="U1359" s="259" t="s">
        <v>565</v>
      </c>
      <c r="V1359" s="260" t="s">
        <v>565</v>
      </c>
      <c r="W1359" s="260" t="s">
        <v>565</v>
      </c>
      <c r="X1359" s="259" t="s">
        <v>565</v>
      </c>
      <c r="Y1359" s="259" t="s">
        <v>565</v>
      </c>
      <c r="Z1359" s="259" t="s">
        <v>565</v>
      </c>
      <c r="AA1359" s="259" t="s">
        <v>565</v>
      </c>
      <c r="AB1359" s="259" t="s">
        <v>565</v>
      </c>
      <c r="AC1359" s="259" t="s">
        <v>565</v>
      </c>
      <c r="AD1359" s="259" t="s">
        <v>565</v>
      </c>
      <c r="AE1359" s="259" t="s">
        <v>565</v>
      </c>
      <c r="AF1359" s="259" t="s">
        <v>565</v>
      </c>
      <c r="AG1359" s="259" t="s">
        <v>565</v>
      </c>
      <c r="AH1359" s="259" t="s">
        <v>565</v>
      </c>
      <c r="AI1359" s="259" t="s">
        <v>565</v>
      </c>
      <c r="AJ1359" s="259" t="s">
        <v>565</v>
      </c>
      <c r="AK1359" s="259" t="s">
        <v>565</v>
      </c>
      <c r="AL1359" s="259" t="s">
        <v>565</v>
      </c>
      <c r="AM1359" s="259" t="s">
        <v>565</v>
      </c>
      <c r="AN1359" s="259" t="s">
        <v>565</v>
      </c>
      <c r="AO1359" s="259" t="s">
        <v>565</v>
      </c>
      <c r="AP1359" s="259" t="s">
        <v>565</v>
      </c>
      <c r="AQ1359" s="259" t="s">
        <v>565</v>
      </c>
      <c r="AR1359" s="259" t="s">
        <v>565</v>
      </c>
      <c r="AS1359" s="259" t="s">
        <v>565</v>
      </c>
      <c r="AT1359" s="259" t="s">
        <v>565</v>
      </c>
      <c r="AU1359" s="259" t="s">
        <v>565</v>
      </c>
      <c r="AV1359" s="259" t="s">
        <v>565</v>
      </c>
      <c r="AW1359" s="259" t="s">
        <v>565</v>
      </c>
      <c r="AX1359" s="259" t="s">
        <v>565</v>
      </c>
      <c r="AY1359" s="259" t="s">
        <v>565</v>
      </c>
      <c r="AZ1359" s="259" t="s">
        <v>565</v>
      </c>
      <c r="BA1359" s="259" t="s">
        <v>565</v>
      </c>
    </row>
    <row r="1360" spans="4:53">
      <c r="D1360" s="259" t="s">
        <v>565</v>
      </c>
      <c r="E1360" s="259" t="s">
        <v>565</v>
      </c>
      <c r="F1360" s="259" t="s">
        <v>565</v>
      </c>
      <c r="G1360" s="259" t="s">
        <v>565</v>
      </c>
      <c r="H1360" s="259" t="s">
        <v>565</v>
      </c>
      <c r="I1360" s="259" t="s">
        <v>565</v>
      </c>
      <c r="J1360" s="259" t="s">
        <v>565</v>
      </c>
      <c r="K1360" s="259" t="s">
        <v>565</v>
      </c>
      <c r="L1360" s="259" t="s">
        <v>565</v>
      </c>
      <c r="M1360" s="259" t="s">
        <v>565</v>
      </c>
      <c r="N1360" s="259" t="s">
        <v>565</v>
      </c>
      <c r="O1360" s="259" t="s">
        <v>565</v>
      </c>
      <c r="P1360" s="259" t="s">
        <v>565</v>
      </c>
      <c r="Q1360" s="259" t="s">
        <v>565</v>
      </c>
      <c r="R1360" s="259" t="s">
        <v>565</v>
      </c>
      <c r="S1360" s="259" t="s">
        <v>565</v>
      </c>
      <c r="T1360" s="259" t="s">
        <v>565</v>
      </c>
      <c r="U1360" s="259" t="s">
        <v>565</v>
      </c>
      <c r="V1360" s="260" t="s">
        <v>565</v>
      </c>
      <c r="W1360" s="260" t="s">
        <v>565</v>
      </c>
      <c r="X1360" s="259" t="s">
        <v>565</v>
      </c>
      <c r="Y1360" s="259" t="s">
        <v>565</v>
      </c>
      <c r="Z1360" s="259" t="s">
        <v>565</v>
      </c>
      <c r="AA1360" s="259" t="s">
        <v>565</v>
      </c>
      <c r="AB1360" s="259" t="s">
        <v>565</v>
      </c>
      <c r="AC1360" s="259" t="s">
        <v>565</v>
      </c>
      <c r="AD1360" s="259" t="s">
        <v>565</v>
      </c>
      <c r="AE1360" s="259" t="s">
        <v>565</v>
      </c>
      <c r="AF1360" s="259" t="s">
        <v>565</v>
      </c>
      <c r="AG1360" s="259" t="s">
        <v>565</v>
      </c>
      <c r="AH1360" s="259" t="s">
        <v>565</v>
      </c>
      <c r="AI1360" s="259" t="s">
        <v>565</v>
      </c>
      <c r="AJ1360" s="259" t="s">
        <v>565</v>
      </c>
      <c r="AK1360" s="259" t="s">
        <v>565</v>
      </c>
      <c r="AL1360" s="259" t="s">
        <v>565</v>
      </c>
      <c r="AM1360" s="259" t="s">
        <v>565</v>
      </c>
      <c r="AN1360" s="259" t="s">
        <v>565</v>
      </c>
      <c r="AO1360" s="259" t="s">
        <v>565</v>
      </c>
      <c r="AP1360" s="259" t="s">
        <v>565</v>
      </c>
      <c r="AQ1360" s="259" t="s">
        <v>565</v>
      </c>
      <c r="AR1360" s="259" t="s">
        <v>565</v>
      </c>
      <c r="AS1360" s="259" t="s">
        <v>565</v>
      </c>
      <c r="AT1360" s="259" t="s">
        <v>565</v>
      </c>
      <c r="AU1360" s="259" t="s">
        <v>565</v>
      </c>
      <c r="AV1360" s="259" t="s">
        <v>565</v>
      </c>
      <c r="AW1360" s="259" t="s">
        <v>565</v>
      </c>
      <c r="AX1360" s="259" t="s">
        <v>565</v>
      </c>
      <c r="AY1360" s="259" t="s">
        <v>565</v>
      </c>
      <c r="AZ1360" s="259" t="s">
        <v>565</v>
      </c>
      <c r="BA1360" s="259" t="s">
        <v>565</v>
      </c>
    </row>
    <row r="1361" spans="4:53">
      <c r="D1361" s="259" t="s">
        <v>565</v>
      </c>
      <c r="E1361" s="259" t="s">
        <v>565</v>
      </c>
      <c r="F1361" s="259" t="s">
        <v>565</v>
      </c>
      <c r="G1361" s="259" t="s">
        <v>565</v>
      </c>
      <c r="H1361" s="259" t="s">
        <v>565</v>
      </c>
      <c r="I1361" s="259" t="s">
        <v>565</v>
      </c>
      <c r="J1361" s="259" t="s">
        <v>565</v>
      </c>
      <c r="K1361" s="259" t="s">
        <v>565</v>
      </c>
      <c r="L1361" s="259" t="s">
        <v>565</v>
      </c>
      <c r="M1361" s="259" t="s">
        <v>565</v>
      </c>
      <c r="N1361" s="259" t="s">
        <v>565</v>
      </c>
      <c r="O1361" s="259" t="s">
        <v>565</v>
      </c>
      <c r="P1361" s="259" t="s">
        <v>565</v>
      </c>
      <c r="Q1361" s="259" t="s">
        <v>565</v>
      </c>
      <c r="R1361" s="259" t="s">
        <v>565</v>
      </c>
      <c r="S1361" s="259" t="s">
        <v>565</v>
      </c>
      <c r="T1361" s="259" t="s">
        <v>565</v>
      </c>
      <c r="U1361" s="259" t="s">
        <v>565</v>
      </c>
      <c r="V1361" s="260" t="s">
        <v>565</v>
      </c>
      <c r="W1361" s="260" t="s">
        <v>565</v>
      </c>
      <c r="X1361" s="259" t="s">
        <v>565</v>
      </c>
      <c r="Y1361" s="259" t="s">
        <v>565</v>
      </c>
      <c r="Z1361" s="259" t="s">
        <v>565</v>
      </c>
      <c r="AA1361" s="259" t="s">
        <v>565</v>
      </c>
      <c r="AB1361" s="259" t="s">
        <v>565</v>
      </c>
      <c r="AC1361" s="259" t="s">
        <v>565</v>
      </c>
      <c r="AD1361" s="259" t="s">
        <v>565</v>
      </c>
      <c r="AE1361" s="259" t="s">
        <v>565</v>
      </c>
      <c r="AF1361" s="259" t="s">
        <v>565</v>
      </c>
      <c r="AG1361" s="259" t="s">
        <v>565</v>
      </c>
      <c r="AH1361" s="259" t="s">
        <v>565</v>
      </c>
      <c r="AI1361" s="259" t="s">
        <v>565</v>
      </c>
      <c r="AJ1361" s="259" t="s">
        <v>565</v>
      </c>
      <c r="AK1361" s="259" t="s">
        <v>565</v>
      </c>
      <c r="AL1361" s="259" t="s">
        <v>565</v>
      </c>
      <c r="AM1361" s="259" t="s">
        <v>565</v>
      </c>
      <c r="AN1361" s="259" t="s">
        <v>565</v>
      </c>
      <c r="AO1361" s="259" t="s">
        <v>565</v>
      </c>
      <c r="AP1361" s="259" t="s">
        <v>565</v>
      </c>
      <c r="AQ1361" s="259" t="s">
        <v>565</v>
      </c>
      <c r="AR1361" s="259" t="s">
        <v>565</v>
      </c>
      <c r="AS1361" s="259" t="s">
        <v>565</v>
      </c>
      <c r="AT1361" s="259" t="s">
        <v>565</v>
      </c>
      <c r="AU1361" s="259" t="s">
        <v>565</v>
      </c>
      <c r="AV1361" s="259" t="s">
        <v>565</v>
      </c>
      <c r="AW1361" s="259" t="s">
        <v>565</v>
      </c>
      <c r="AX1361" s="259" t="s">
        <v>565</v>
      </c>
      <c r="AY1361" s="259" t="s">
        <v>565</v>
      </c>
      <c r="AZ1361" s="259" t="s">
        <v>565</v>
      </c>
      <c r="BA1361" s="259" t="s">
        <v>565</v>
      </c>
    </row>
    <row r="1362" spans="4:53">
      <c r="D1362" s="259" t="s">
        <v>565</v>
      </c>
      <c r="E1362" s="259" t="s">
        <v>565</v>
      </c>
      <c r="F1362" s="259" t="s">
        <v>565</v>
      </c>
      <c r="G1362" s="259" t="s">
        <v>565</v>
      </c>
      <c r="H1362" s="259" t="s">
        <v>565</v>
      </c>
      <c r="I1362" s="259" t="s">
        <v>565</v>
      </c>
      <c r="J1362" s="259" t="s">
        <v>565</v>
      </c>
      <c r="K1362" s="259" t="s">
        <v>565</v>
      </c>
      <c r="L1362" s="259" t="s">
        <v>565</v>
      </c>
      <c r="M1362" s="259" t="s">
        <v>565</v>
      </c>
      <c r="N1362" s="259" t="s">
        <v>565</v>
      </c>
      <c r="O1362" s="259" t="s">
        <v>565</v>
      </c>
      <c r="P1362" s="259" t="s">
        <v>565</v>
      </c>
      <c r="Q1362" s="259" t="s">
        <v>565</v>
      </c>
      <c r="R1362" s="259" t="s">
        <v>565</v>
      </c>
      <c r="S1362" s="259" t="s">
        <v>565</v>
      </c>
      <c r="T1362" s="259" t="s">
        <v>565</v>
      </c>
      <c r="U1362" s="259" t="s">
        <v>565</v>
      </c>
      <c r="V1362" s="260" t="s">
        <v>565</v>
      </c>
      <c r="W1362" s="260" t="s">
        <v>565</v>
      </c>
      <c r="X1362" s="259" t="s">
        <v>565</v>
      </c>
      <c r="Y1362" s="259" t="s">
        <v>565</v>
      </c>
      <c r="Z1362" s="259" t="s">
        <v>565</v>
      </c>
      <c r="AA1362" s="259" t="s">
        <v>565</v>
      </c>
      <c r="AB1362" s="259" t="s">
        <v>565</v>
      </c>
      <c r="AC1362" s="259" t="s">
        <v>565</v>
      </c>
      <c r="AD1362" s="259" t="s">
        <v>565</v>
      </c>
      <c r="AE1362" s="259" t="s">
        <v>565</v>
      </c>
      <c r="AF1362" s="259" t="s">
        <v>565</v>
      </c>
      <c r="AG1362" s="259" t="s">
        <v>565</v>
      </c>
      <c r="AH1362" s="259" t="s">
        <v>565</v>
      </c>
      <c r="AI1362" s="259" t="s">
        <v>565</v>
      </c>
      <c r="AJ1362" s="259" t="s">
        <v>565</v>
      </c>
      <c r="AK1362" s="259" t="s">
        <v>565</v>
      </c>
      <c r="AL1362" s="259" t="s">
        <v>565</v>
      </c>
      <c r="AM1362" s="259" t="s">
        <v>565</v>
      </c>
      <c r="AN1362" s="259" t="s">
        <v>565</v>
      </c>
      <c r="AO1362" s="259" t="s">
        <v>565</v>
      </c>
      <c r="AP1362" s="259" t="s">
        <v>565</v>
      </c>
      <c r="AQ1362" s="259" t="s">
        <v>565</v>
      </c>
      <c r="AR1362" s="259" t="s">
        <v>565</v>
      </c>
      <c r="AS1362" s="259" t="s">
        <v>565</v>
      </c>
      <c r="AT1362" s="259" t="s">
        <v>565</v>
      </c>
      <c r="AU1362" s="259" t="s">
        <v>565</v>
      </c>
      <c r="AV1362" s="259" t="s">
        <v>565</v>
      </c>
      <c r="AW1362" s="259" t="s">
        <v>565</v>
      </c>
      <c r="AX1362" s="259" t="s">
        <v>565</v>
      </c>
      <c r="AY1362" s="259" t="s">
        <v>565</v>
      </c>
      <c r="AZ1362" s="259" t="s">
        <v>565</v>
      </c>
      <c r="BA1362" s="259" t="s">
        <v>565</v>
      </c>
    </row>
    <row r="1363" spans="4:53">
      <c r="D1363" s="259" t="s">
        <v>565</v>
      </c>
      <c r="E1363" s="259" t="s">
        <v>565</v>
      </c>
      <c r="F1363" s="259" t="s">
        <v>565</v>
      </c>
      <c r="G1363" s="259" t="s">
        <v>565</v>
      </c>
      <c r="H1363" s="259" t="s">
        <v>565</v>
      </c>
      <c r="I1363" s="259" t="s">
        <v>565</v>
      </c>
      <c r="J1363" s="259" t="s">
        <v>565</v>
      </c>
      <c r="K1363" s="259" t="s">
        <v>565</v>
      </c>
      <c r="L1363" s="259" t="s">
        <v>565</v>
      </c>
      <c r="M1363" s="259" t="s">
        <v>565</v>
      </c>
      <c r="N1363" s="259" t="s">
        <v>565</v>
      </c>
      <c r="O1363" s="259" t="s">
        <v>565</v>
      </c>
      <c r="P1363" s="259" t="s">
        <v>565</v>
      </c>
      <c r="Q1363" s="259" t="s">
        <v>565</v>
      </c>
      <c r="R1363" s="259" t="s">
        <v>565</v>
      </c>
      <c r="S1363" s="259" t="s">
        <v>565</v>
      </c>
      <c r="T1363" s="259" t="s">
        <v>565</v>
      </c>
      <c r="U1363" s="259" t="s">
        <v>565</v>
      </c>
      <c r="V1363" s="260" t="s">
        <v>565</v>
      </c>
      <c r="W1363" s="260" t="s">
        <v>565</v>
      </c>
      <c r="X1363" s="259" t="s">
        <v>565</v>
      </c>
      <c r="Y1363" s="259" t="s">
        <v>565</v>
      </c>
      <c r="Z1363" s="259" t="s">
        <v>565</v>
      </c>
      <c r="AA1363" s="259" t="s">
        <v>565</v>
      </c>
      <c r="AB1363" s="259" t="s">
        <v>565</v>
      </c>
      <c r="AC1363" s="259" t="s">
        <v>565</v>
      </c>
      <c r="AD1363" s="259" t="s">
        <v>565</v>
      </c>
      <c r="AE1363" s="259" t="s">
        <v>565</v>
      </c>
      <c r="AF1363" s="259" t="s">
        <v>565</v>
      </c>
      <c r="AG1363" s="259" t="s">
        <v>565</v>
      </c>
      <c r="AH1363" s="259" t="s">
        <v>565</v>
      </c>
      <c r="AI1363" s="259" t="s">
        <v>565</v>
      </c>
      <c r="AJ1363" s="259" t="s">
        <v>565</v>
      </c>
      <c r="AK1363" s="259" t="s">
        <v>565</v>
      </c>
      <c r="AL1363" s="259" t="s">
        <v>565</v>
      </c>
      <c r="AM1363" s="259" t="s">
        <v>565</v>
      </c>
      <c r="AN1363" s="259" t="s">
        <v>565</v>
      </c>
      <c r="AO1363" s="259" t="s">
        <v>565</v>
      </c>
      <c r="AP1363" s="259" t="s">
        <v>565</v>
      </c>
      <c r="AQ1363" s="259" t="s">
        <v>565</v>
      </c>
      <c r="AR1363" s="259" t="s">
        <v>565</v>
      </c>
      <c r="AS1363" s="259" t="s">
        <v>565</v>
      </c>
      <c r="AT1363" s="259" t="s">
        <v>565</v>
      </c>
      <c r="AU1363" s="259" t="s">
        <v>565</v>
      </c>
      <c r="AV1363" s="259" t="s">
        <v>565</v>
      </c>
      <c r="AW1363" s="259" t="s">
        <v>565</v>
      </c>
      <c r="AX1363" s="259" t="s">
        <v>565</v>
      </c>
      <c r="AY1363" s="259" t="s">
        <v>565</v>
      </c>
      <c r="AZ1363" s="259" t="s">
        <v>565</v>
      </c>
      <c r="BA1363" s="259" t="s">
        <v>565</v>
      </c>
    </row>
    <row r="1364" spans="4:53">
      <c r="D1364" s="259" t="s">
        <v>565</v>
      </c>
      <c r="E1364" s="259" t="s">
        <v>565</v>
      </c>
      <c r="F1364" s="259" t="s">
        <v>565</v>
      </c>
      <c r="G1364" s="259" t="s">
        <v>565</v>
      </c>
      <c r="H1364" s="259" t="s">
        <v>565</v>
      </c>
      <c r="I1364" s="259" t="s">
        <v>565</v>
      </c>
      <c r="J1364" s="259" t="s">
        <v>565</v>
      </c>
      <c r="K1364" s="259" t="s">
        <v>565</v>
      </c>
      <c r="L1364" s="259" t="s">
        <v>565</v>
      </c>
      <c r="M1364" s="259" t="s">
        <v>565</v>
      </c>
      <c r="N1364" s="259" t="s">
        <v>565</v>
      </c>
      <c r="O1364" s="259" t="s">
        <v>565</v>
      </c>
      <c r="P1364" s="259" t="s">
        <v>565</v>
      </c>
      <c r="Q1364" s="259" t="s">
        <v>565</v>
      </c>
      <c r="R1364" s="259" t="s">
        <v>565</v>
      </c>
      <c r="S1364" s="259" t="s">
        <v>565</v>
      </c>
      <c r="T1364" s="259" t="s">
        <v>565</v>
      </c>
      <c r="U1364" s="259" t="s">
        <v>565</v>
      </c>
      <c r="V1364" s="260" t="s">
        <v>565</v>
      </c>
      <c r="W1364" s="260" t="s">
        <v>565</v>
      </c>
      <c r="X1364" s="259" t="s">
        <v>565</v>
      </c>
      <c r="Y1364" s="259" t="s">
        <v>565</v>
      </c>
      <c r="Z1364" s="259" t="s">
        <v>565</v>
      </c>
      <c r="AA1364" s="259" t="s">
        <v>565</v>
      </c>
      <c r="AB1364" s="259" t="s">
        <v>565</v>
      </c>
      <c r="AC1364" s="259" t="s">
        <v>565</v>
      </c>
      <c r="AD1364" s="259" t="s">
        <v>565</v>
      </c>
      <c r="AE1364" s="259" t="s">
        <v>565</v>
      </c>
      <c r="AF1364" s="259" t="s">
        <v>565</v>
      </c>
      <c r="AG1364" s="259" t="s">
        <v>565</v>
      </c>
      <c r="AH1364" s="259" t="s">
        <v>565</v>
      </c>
      <c r="AI1364" s="259" t="s">
        <v>565</v>
      </c>
      <c r="AJ1364" s="259" t="s">
        <v>565</v>
      </c>
      <c r="AK1364" s="259" t="s">
        <v>565</v>
      </c>
      <c r="AL1364" s="259" t="s">
        <v>565</v>
      </c>
      <c r="AM1364" s="259" t="s">
        <v>565</v>
      </c>
      <c r="AN1364" s="259" t="s">
        <v>565</v>
      </c>
      <c r="AO1364" s="259" t="s">
        <v>565</v>
      </c>
      <c r="AP1364" s="259" t="s">
        <v>565</v>
      </c>
      <c r="AQ1364" s="259" t="s">
        <v>565</v>
      </c>
      <c r="AR1364" s="259" t="s">
        <v>565</v>
      </c>
      <c r="AS1364" s="259" t="s">
        <v>565</v>
      </c>
      <c r="AT1364" s="259" t="s">
        <v>565</v>
      </c>
      <c r="AU1364" s="259" t="s">
        <v>565</v>
      </c>
      <c r="AV1364" s="259" t="s">
        <v>565</v>
      </c>
      <c r="AW1364" s="259" t="s">
        <v>565</v>
      </c>
      <c r="AX1364" s="259" t="s">
        <v>565</v>
      </c>
      <c r="AY1364" s="259" t="s">
        <v>565</v>
      </c>
      <c r="AZ1364" s="259" t="s">
        <v>565</v>
      </c>
      <c r="BA1364" s="259" t="s">
        <v>565</v>
      </c>
    </row>
    <row r="1365" spans="4:53">
      <c r="D1365" s="259" t="s">
        <v>565</v>
      </c>
      <c r="E1365" s="259" t="s">
        <v>565</v>
      </c>
      <c r="F1365" s="259" t="s">
        <v>565</v>
      </c>
      <c r="G1365" s="259" t="s">
        <v>565</v>
      </c>
      <c r="H1365" s="259" t="s">
        <v>565</v>
      </c>
      <c r="I1365" s="259" t="s">
        <v>565</v>
      </c>
      <c r="J1365" s="259" t="s">
        <v>565</v>
      </c>
      <c r="K1365" s="259" t="s">
        <v>565</v>
      </c>
      <c r="L1365" s="259" t="s">
        <v>565</v>
      </c>
      <c r="M1365" s="259" t="s">
        <v>565</v>
      </c>
      <c r="N1365" s="259" t="s">
        <v>565</v>
      </c>
      <c r="O1365" s="259" t="s">
        <v>565</v>
      </c>
      <c r="P1365" s="259" t="s">
        <v>565</v>
      </c>
      <c r="Q1365" s="259" t="s">
        <v>565</v>
      </c>
      <c r="R1365" s="259" t="s">
        <v>565</v>
      </c>
      <c r="S1365" s="259" t="s">
        <v>565</v>
      </c>
      <c r="T1365" s="259" t="s">
        <v>565</v>
      </c>
      <c r="U1365" s="259" t="s">
        <v>565</v>
      </c>
      <c r="V1365" s="260" t="s">
        <v>565</v>
      </c>
      <c r="W1365" s="260" t="s">
        <v>565</v>
      </c>
      <c r="X1365" s="259" t="s">
        <v>565</v>
      </c>
      <c r="Y1365" s="259" t="s">
        <v>565</v>
      </c>
      <c r="Z1365" s="259" t="s">
        <v>565</v>
      </c>
      <c r="AA1365" s="259" t="s">
        <v>565</v>
      </c>
      <c r="AB1365" s="259" t="s">
        <v>565</v>
      </c>
      <c r="AC1365" s="259" t="s">
        <v>565</v>
      </c>
      <c r="AD1365" s="259" t="s">
        <v>565</v>
      </c>
      <c r="AE1365" s="259" t="s">
        <v>565</v>
      </c>
      <c r="AF1365" s="259" t="s">
        <v>565</v>
      </c>
      <c r="AG1365" s="259" t="s">
        <v>565</v>
      </c>
      <c r="AH1365" s="259" t="s">
        <v>565</v>
      </c>
      <c r="AI1365" s="259" t="s">
        <v>565</v>
      </c>
      <c r="AJ1365" s="259" t="s">
        <v>565</v>
      </c>
      <c r="AK1365" s="259" t="s">
        <v>565</v>
      </c>
      <c r="AL1365" s="259" t="s">
        <v>565</v>
      </c>
      <c r="AM1365" s="259" t="s">
        <v>565</v>
      </c>
      <c r="AN1365" s="259" t="s">
        <v>565</v>
      </c>
      <c r="AO1365" s="259" t="s">
        <v>565</v>
      </c>
      <c r="AP1365" s="259" t="s">
        <v>565</v>
      </c>
      <c r="AQ1365" s="259" t="s">
        <v>565</v>
      </c>
      <c r="AR1365" s="259" t="s">
        <v>565</v>
      </c>
      <c r="AS1365" s="259" t="s">
        <v>565</v>
      </c>
      <c r="AT1365" s="259" t="s">
        <v>565</v>
      </c>
      <c r="AU1365" s="259" t="s">
        <v>565</v>
      </c>
      <c r="AV1365" s="259" t="s">
        <v>565</v>
      </c>
      <c r="AW1365" s="259" t="s">
        <v>565</v>
      </c>
      <c r="AX1365" s="259" t="s">
        <v>565</v>
      </c>
      <c r="AY1365" s="259" t="s">
        <v>565</v>
      </c>
      <c r="AZ1365" s="259" t="s">
        <v>565</v>
      </c>
      <c r="BA1365" s="259" t="s">
        <v>565</v>
      </c>
    </row>
    <row r="1366" spans="4:53">
      <c r="D1366" s="259" t="s">
        <v>565</v>
      </c>
      <c r="E1366" s="259" t="s">
        <v>565</v>
      </c>
      <c r="F1366" s="259" t="s">
        <v>565</v>
      </c>
      <c r="G1366" s="259" t="s">
        <v>565</v>
      </c>
      <c r="H1366" s="259" t="s">
        <v>565</v>
      </c>
      <c r="I1366" s="259" t="s">
        <v>565</v>
      </c>
      <c r="J1366" s="259" t="s">
        <v>565</v>
      </c>
      <c r="K1366" s="259" t="s">
        <v>565</v>
      </c>
      <c r="L1366" s="259" t="s">
        <v>565</v>
      </c>
      <c r="M1366" s="259" t="s">
        <v>565</v>
      </c>
      <c r="N1366" s="259" t="s">
        <v>565</v>
      </c>
      <c r="O1366" s="259" t="s">
        <v>565</v>
      </c>
      <c r="P1366" s="259" t="s">
        <v>565</v>
      </c>
      <c r="Q1366" s="259" t="s">
        <v>565</v>
      </c>
      <c r="R1366" s="259" t="s">
        <v>565</v>
      </c>
      <c r="S1366" s="259" t="s">
        <v>565</v>
      </c>
      <c r="T1366" s="259" t="s">
        <v>565</v>
      </c>
      <c r="U1366" s="259" t="s">
        <v>565</v>
      </c>
      <c r="V1366" s="260" t="s">
        <v>565</v>
      </c>
      <c r="W1366" s="260" t="s">
        <v>565</v>
      </c>
      <c r="X1366" s="259" t="s">
        <v>565</v>
      </c>
      <c r="Y1366" s="259" t="s">
        <v>565</v>
      </c>
      <c r="Z1366" s="259" t="s">
        <v>565</v>
      </c>
      <c r="AA1366" s="259" t="s">
        <v>565</v>
      </c>
      <c r="AB1366" s="259" t="s">
        <v>565</v>
      </c>
      <c r="AC1366" s="259" t="s">
        <v>565</v>
      </c>
      <c r="AD1366" s="259" t="s">
        <v>565</v>
      </c>
      <c r="AE1366" s="259" t="s">
        <v>565</v>
      </c>
      <c r="AF1366" s="259" t="s">
        <v>565</v>
      </c>
      <c r="AG1366" s="259" t="s">
        <v>565</v>
      </c>
      <c r="AH1366" s="259" t="s">
        <v>565</v>
      </c>
      <c r="AI1366" s="259" t="s">
        <v>565</v>
      </c>
      <c r="AJ1366" s="259" t="s">
        <v>565</v>
      </c>
      <c r="AK1366" s="259" t="s">
        <v>565</v>
      </c>
      <c r="AL1366" s="259" t="s">
        <v>565</v>
      </c>
      <c r="AM1366" s="259" t="s">
        <v>565</v>
      </c>
      <c r="AN1366" s="259" t="s">
        <v>565</v>
      </c>
      <c r="AO1366" s="259" t="s">
        <v>565</v>
      </c>
      <c r="AP1366" s="259" t="s">
        <v>565</v>
      </c>
      <c r="AQ1366" s="259" t="s">
        <v>565</v>
      </c>
      <c r="AR1366" s="259" t="s">
        <v>565</v>
      </c>
      <c r="AS1366" s="259" t="s">
        <v>565</v>
      </c>
      <c r="AT1366" s="259" t="s">
        <v>565</v>
      </c>
      <c r="AU1366" s="259" t="s">
        <v>565</v>
      </c>
      <c r="AV1366" s="259" t="s">
        <v>565</v>
      </c>
      <c r="AW1366" s="259" t="s">
        <v>565</v>
      </c>
      <c r="AX1366" s="259" t="s">
        <v>565</v>
      </c>
      <c r="AY1366" s="259" t="s">
        <v>565</v>
      </c>
      <c r="AZ1366" s="259" t="s">
        <v>565</v>
      </c>
      <c r="BA1366" s="259" t="s">
        <v>565</v>
      </c>
    </row>
    <row r="1367" spans="4:53">
      <c r="D1367" s="259" t="s">
        <v>565</v>
      </c>
      <c r="E1367" s="259" t="s">
        <v>565</v>
      </c>
      <c r="F1367" s="259" t="s">
        <v>565</v>
      </c>
      <c r="G1367" s="259" t="s">
        <v>565</v>
      </c>
      <c r="H1367" s="259" t="s">
        <v>565</v>
      </c>
      <c r="I1367" s="259" t="s">
        <v>565</v>
      </c>
      <c r="J1367" s="259" t="s">
        <v>565</v>
      </c>
      <c r="K1367" s="259" t="s">
        <v>565</v>
      </c>
      <c r="L1367" s="259" t="s">
        <v>565</v>
      </c>
      <c r="M1367" s="259" t="s">
        <v>565</v>
      </c>
      <c r="N1367" s="259" t="s">
        <v>565</v>
      </c>
      <c r="O1367" s="259" t="s">
        <v>565</v>
      </c>
      <c r="P1367" s="259" t="s">
        <v>565</v>
      </c>
      <c r="Q1367" s="259" t="s">
        <v>565</v>
      </c>
      <c r="R1367" s="259" t="s">
        <v>565</v>
      </c>
      <c r="S1367" s="259" t="s">
        <v>565</v>
      </c>
      <c r="T1367" s="259" t="s">
        <v>565</v>
      </c>
      <c r="U1367" s="259" t="s">
        <v>565</v>
      </c>
      <c r="V1367" s="260" t="s">
        <v>565</v>
      </c>
      <c r="W1367" s="260" t="s">
        <v>565</v>
      </c>
      <c r="X1367" s="259" t="s">
        <v>565</v>
      </c>
      <c r="Y1367" s="259" t="s">
        <v>565</v>
      </c>
      <c r="Z1367" s="259" t="s">
        <v>565</v>
      </c>
      <c r="AA1367" s="259" t="s">
        <v>565</v>
      </c>
      <c r="AB1367" s="259" t="s">
        <v>565</v>
      </c>
      <c r="AC1367" s="259" t="s">
        <v>565</v>
      </c>
      <c r="AD1367" s="259" t="s">
        <v>565</v>
      </c>
      <c r="AE1367" s="259" t="s">
        <v>565</v>
      </c>
      <c r="AF1367" s="259" t="s">
        <v>565</v>
      </c>
      <c r="AG1367" s="259" t="s">
        <v>565</v>
      </c>
      <c r="AH1367" s="259" t="s">
        <v>565</v>
      </c>
      <c r="AI1367" s="259" t="s">
        <v>565</v>
      </c>
      <c r="AJ1367" s="259" t="s">
        <v>565</v>
      </c>
      <c r="AK1367" s="259" t="s">
        <v>565</v>
      </c>
      <c r="AL1367" s="259" t="s">
        <v>565</v>
      </c>
      <c r="AM1367" s="259" t="s">
        <v>565</v>
      </c>
      <c r="AN1367" s="259" t="s">
        <v>565</v>
      </c>
      <c r="AO1367" s="259" t="s">
        <v>565</v>
      </c>
      <c r="AP1367" s="259" t="s">
        <v>565</v>
      </c>
      <c r="AQ1367" s="259" t="s">
        <v>565</v>
      </c>
      <c r="AR1367" s="259" t="s">
        <v>565</v>
      </c>
      <c r="AS1367" s="259" t="s">
        <v>565</v>
      </c>
      <c r="AT1367" s="259" t="s">
        <v>565</v>
      </c>
      <c r="AU1367" s="259" t="s">
        <v>565</v>
      </c>
      <c r="AV1367" s="259" t="s">
        <v>565</v>
      </c>
      <c r="AW1367" s="259" t="s">
        <v>565</v>
      </c>
      <c r="AX1367" s="259" t="s">
        <v>565</v>
      </c>
      <c r="AY1367" s="259" t="s">
        <v>565</v>
      </c>
      <c r="AZ1367" s="259" t="s">
        <v>565</v>
      </c>
      <c r="BA1367" s="259" t="s">
        <v>565</v>
      </c>
    </row>
    <row r="1368" spans="4:53">
      <c r="D1368" s="259" t="s">
        <v>565</v>
      </c>
      <c r="E1368" s="259" t="s">
        <v>565</v>
      </c>
      <c r="F1368" s="259" t="s">
        <v>565</v>
      </c>
      <c r="G1368" s="259" t="s">
        <v>565</v>
      </c>
      <c r="H1368" s="259" t="s">
        <v>565</v>
      </c>
      <c r="I1368" s="259" t="s">
        <v>565</v>
      </c>
      <c r="J1368" s="259" t="s">
        <v>565</v>
      </c>
      <c r="K1368" s="259" t="s">
        <v>565</v>
      </c>
      <c r="L1368" s="259" t="s">
        <v>565</v>
      </c>
      <c r="M1368" s="259" t="s">
        <v>565</v>
      </c>
      <c r="N1368" s="259" t="s">
        <v>565</v>
      </c>
      <c r="O1368" s="259" t="s">
        <v>565</v>
      </c>
      <c r="P1368" s="259" t="s">
        <v>565</v>
      </c>
      <c r="Q1368" s="259" t="s">
        <v>565</v>
      </c>
      <c r="R1368" s="259" t="s">
        <v>565</v>
      </c>
      <c r="S1368" s="259" t="s">
        <v>565</v>
      </c>
      <c r="T1368" s="259" t="s">
        <v>565</v>
      </c>
      <c r="U1368" s="259" t="s">
        <v>565</v>
      </c>
      <c r="V1368" s="260" t="s">
        <v>565</v>
      </c>
      <c r="W1368" s="260" t="s">
        <v>565</v>
      </c>
      <c r="X1368" s="259" t="s">
        <v>565</v>
      </c>
      <c r="Y1368" s="259" t="s">
        <v>565</v>
      </c>
      <c r="Z1368" s="259" t="s">
        <v>565</v>
      </c>
      <c r="AA1368" s="259" t="s">
        <v>565</v>
      </c>
      <c r="AB1368" s="259" t="s">
        <v>565</v>
      </c>
      <c r="AC1368" s="259" t="s">
        <v>565</v>
      </c>
      <c r="AD1368" s="259" t="s">
        <v>565</v>
      </c>
      <c r="AE1368" s="259" t="s">
        <v>565</v>
      </c>
      <c r="AF1368" s="259" t="s">
        <v>565</v>
      </c>
      <c r="AG1368" s="259" t="s">
        <v>565</v>
      </c>
      <c r="AH1368" s="259" t="s">
        <v>565</v>
      </c>
      <c r="AI1368" s="259" t="s">
        <v>565</v>
      </c>
      <c r="AJ1368" s="259" t="s">
        <v>565</v>
      </c>
      <c r="AK1368" s="259" t="s">
        <v>565</v>
      </c>
      <c r="AL1368" s="259" t="s">
        <v>565</v>
      </c>
      <c r="AM1368" s="259" t="s">
        <v>565</v>
      </c>
      <c r="AN1368" s="259" t="s">
        <v>565</v>
      </c>
      <c r="AO1368" s="259" t="s">
        <v>565</v>
      </c>
      <c r="AP1368" s="259" t="s">
        <v>565</v>
      </c>
      <c r="AQ1368" s="259" t="s">
        <v>565</v>
      </c>
      <c r="AR1368" s="259" t="s">
        <v>565</v>
      </c>
      <c r="AS1368" s="259" t="s">
        <v>565</v>
      </c>
      <c r="AT1368" s="259" t="s">
        <v>565</v>
      </c>
      <c r="AU1368" s="259" t="s">
        <v>565</v>
      </c>
      <c r="AV1368" s="259" t="s">
        <v>565</v>
      </c>
      <c r="AW1368" s="259" t="s">
        <v>565</v>
      </c>
      <c r="AX1368" s="259" t="s">
        <v>565</v>
      </c>
      <c r="AY1368" s="259" t="s">
        <v>565</v>
      </c>
      <c r="AZ1368" s="259" t="s">
        <v>565</v>
      </c>
      <c r="BA1368" s="259" t="s">
        <v>565</v>
      </c>
    </row>
    <row r="1369" spans="4:53">
      <c r="D1369" s="259" t="s">
        <v>565</v>
      </c>
      <c r="E1369" s="259" t="s">
        <v>565</v>
      </c>
      <c r="F1369" s="259" t="s">
        <v>565</v>
      </c>
      <c r="G1369" s="259" t="s">
        <v>565</v>
      </c>
      <c r="H1369" s="259" t="s">
        <v>565</v>
      </c>
      <c r="I1369" s="259" t="s">
        <v>565</v>
      </c>
      <c r="J1369" s="259" t="s">
        <v>565</v>
      </c>
      <c r="K1369" s="259" t="s">
        <v>565</v>
      </c>
      <c r="L1369" s="259" t="s">
        <v>565</v>
      </c>
      <c r="M1369" s="259" t="s">
        <v>565</v>
      </c>
      <c r="N1369" s="259" t="s">
        <v>565</v>
      </c>
      <c r="O1369" s="259" t="s">
        <v>565</v>
      </c>
      <c r="P1369" s="259" t="s">
        <v>565</v>
      </c>
      <c r="Q1369" s="259" t="s">
        <v>565</v>
      </c>
      <c r="R1369" s="259" t="s">
        <v>565</v>
      </c>
      <c r="S1369" s="259" t="s">
        <v>565</v>
      </c>
      <c r="T1369" s="259" t="s">
        <v>565</v>
      </c>
      <c r="U1369" s="259" t="s">
        <v>565</v>
      </c>
      <c r="V1369" s="260" t="s">
        <v>565</v>
      </c>
      <c r="W1369" s="260" t="s">
        <v>565</v>
      </c>
      <c r="X1369" s="259" t="s">
        <v>565</v>
      </c>
      <c r="Y1369" s="259" t="s">
        <v>565</v>
      </c>
      <c r="Z1369" s="259" t="s">
        <v>565</v>
      </c>
      <c r="AA1369" s="259" t="s">
        <v>565</v>
      </c>
      <c r="AB1369" s="259" t="s">
        <v>565</v>
      </c>
      <c r="AC1369" s="259" t="s">
        <v>565</v>
      </c>
      <c r="AD1369" s="259" t="s">
        <v>565</v>
      </c>
      <c r="AE1369" s="259" t="s">
        <v>565</v>
      </c>
      <c r="AF1369" s="259" t="s">
        <v>565</v>
      </c>
      <c r="AG1369" s="259" t="s">
        <v>565</v>
      </c>
      <c r="AH1369" s="259" t="s">
        <v>565</v>
      </c>
      <c r="AI1369" s="259" t="s">
        <v>565</v>
      </c>
      <c r="AJ1369" s="259" t="s">
        <v>565</v>
      </c>
      <c r="AK1369" s="259" t="s">
        <v>565</v>
      </c>
      <c r="AL1369" s="259" t="s">
        <v>565</v>
      </c>
      <c r="AM1369" s="259" t="s">
        <v>565</v>
      </c>
      <c r="AN1369" s="259" t="s">
        <v>565</v>
      </c>
      <c r="AO1369" s="259" t="s">
        <v>565</v>
      </c>
      <c r="AP1369" s="259" t="s">
        <v>565</v>
      </c>
      <c r="AQ1369" s="259" t="s">
        <v>565</v>
      </c>
      <c r="AR1369" s="259" t="s">
        <v>565</v>
      </c>
      <c r="AS1369" s="259" t="s">
        <v>565</v>
      </c>
      <c r="AT1369" s="259" t="s">
        <v>565</v>
      </c>
      <c r="AU1369" s="259" t="s">
        <v>565</v>
      </c>
      <c r="AV1369" s="259" t="s">
        <v>565</v>
      </c>
      <c r="AW1369" s="259" t="s">
        <v>565</v>
      </c>
      <c r="AX1369" s="259" t="s">
        <v>565</v>
      </c>
      <c r="AY1369" s="259" t="s">
        <v>565</v>
      </c>
      <c r="AZ1369" s="259" t="s">
        <v>565</v>
      </c>
      <c r="BA1369" s="259" t="s">
        <v>565</v>
      </c>
    </row>
    <row r="1370" spans="4:53">
      <c r="D1370" s="259" t="s">
        <v>565</v>
      </c>
      <c r="E1370" s="259" t="s">
        <v>565</v>
      </c>
      <c r="F1370" s="259" t="s">
        <v>565</v>
      </c>
      <c r="G1370" s="259" t="s">
        <v>565</v>
      </c>
      <c r="H1370" s="259" t="s">
        <v>565</v>
      </c>
      <c r="I1370" s="259" t="s">
        <v>565</v>
      </c>
      <c r="J1370" s="259" t="s">
        <v>565</v>
      </c>
      <c r="K1370" s="259" t="s">
        <v>565</v>
      </c>
      <c r="L1370" s="259" t="s">
        <v>565</v>
      </c>
      <c r="M1370" s="259" t="s">
        <v>565</v>
      </c>
      <c r="N1370" s="259" t="s">
        <v>565</v>
      </c>
      <c r="O1370" s="259" t="s">
        <v>565</v>
      </c>
      <c r="P1370" s="259" t="s">
        <v>565</v>
      </c>
      <c r="Q1370" s="259" t="s">
        <v>565</v>
      </c>
      <c r="R1370" s="259" t="s">
        <v>565</v>
      </c>
      <c r="S1370" s="259" t="s">
        <v>565</v>
      </c>
      <c r="T1370" s="259" t="s">
        <v>565</v>
      </c>
      <c r="U1370" s="259" t="s">
        <v>565</v>
      </c>
      <c r="V1370" s="260" t="s">
        <v>565</v>
      </c>
      <c r="W1370" s="260" t="s">
        <v>565</v>
      </c>
      <c r="X1370" s="259" t="s">
        <v>565</v>
      </c>
      <c r="Y1370" s="259" t="s">
        <v>565</v>
      </c>
      <c r="Z1370" s="259" t="s">
        <v>565</v>
      </c>
      <c r="AA1370" s="259" t="s">
        <v>565</v>
      </c>
      <c r="AB1370" s="259" t="s">
        <v>565</v>
      </c>
      <c r="AC1370" s="259" t="s">
        <v>565</v>
      </c>
      <c r="AD1370" s="259" t="s">
        <v>565</v>
      </c>
      <c r="AE1370" s="259" t="s">
        <v>565</v>
      </c>
      <c r="AF1370" s="259" t="s">
        <v>565</v>
      </c>
      <c r="AG1370" s="259" t="s">
        <v>565</v>
      </c>
      <c r="AH1370" s="259" t="s">
        <v>565</v>
      </c>
      <c r="AI1370" s="259" t="s">
        <v>565</v>
      </c>
      <c r="AJ1370" s="259" t="s">
        <v>565</v>
      </c>
      <c r="AK1370" s="259" t="s">
        <v>565</v>
      </c>
      <c r="AL1370" s="259" t="s">
        <v>565</v>
      </c>
      <c r="AM1370" s="259" t="s">
        <v>565</v>
      </c>
      <c r="AN1370" s="259" t="s">
        <v>565</v>
      </c>
      <c r="AO1370" s="259" t="s">
        <v>565</v>
      </c>
      <c r="AP1370" s="259" t="s">
        <v>565</v>
      </c>
      <c r="AQ1370" s="259" t="s">
        <v>565</v>
      </c>
      <c r="AR1370" s="259" t="s">
        <v>565</v>
      </c>
      <c r="AS1370" s="259" t="s">
        <v>565</v>
      </c>
      <c r="AT1370" s="259" t="s">
        <v>565</v>
      </c>
      <c r="AU1370" s="259" t="s">
        <v>565</v>
      </c>
      <c r="AV1370" s="259" t="s">
        <v>565</v>
      </c>
      <c r="AW1370" s="259" t="s">
        <v>565</v>
      </c>
      <c r="AX1370" s="259" t="s">
        <v>565</v>
      </c>
      <c r="AY1370" s="259" t="s">
        <v>565</v>
      </c>
      <c r="AZ1370" s="259" t="s">
        <v>565</v>
      </c>
      <c r="BA1370" s="259" t="s">
        <v>565</v>
      </c>
    </row>
    <row r="1371" spans="4:53">
      <c r="D1371" s="259" t="s">
        <v>565</v>
      </c>
      <c r="E1371" s="259" t="s">
        <v>565</v>
      </c>
      <c r="F1371" s="259" t="s">
        <v>565</v>
      </c>
      <c r="G1371" s="259" t="s">
        <v>565</v>
      </c>
      <c r="H1371" s="259" t="s">
        <v>565</v>
      </c>
      <c r="I1371" s="259" t="s">
        <v>565</v>
      </c>
      <c r="J1371" s="259" t="s">
        <v>565</v>
      </c>
      <c r="K1371" s="259" t="s">
        <v>565</v>
      </c>
      <c r="L1371" s="259" t="s">
        <v>565</v>
      </c>
      <c r="M1371" s="259" t="s">
        <v>565</v>
      </c>
      <c r="N1371" s="259" t="s">
        <v>565</v>
      </c>
      <c r="O1371" s="259" t="s">
        <v>565</v>
      </c>
      <c r="P1371" s="259" t="s">
        <v>565</v>
      </c>
      <c r="Q1371" s="259" t="s">
        <v>565</v>
      </c>
      <c r="R1371" s="259" t="s">
        <v>565</v>
      </c>
      <c r="S1371" s="259" t="s">
        <v>565</v>
      </c>
      <c r="T1371" s="259" t="s">
        <v>565</v>
      </c>
      <c r="U1371" s="259" t="s">
        <v>565</v>
      </c>
      <c r="V1371" s="260" t="s">
        <v>565</v>
      </c>
      <c r="W1371" s="260" t="s">
        <v>565</v>
      </c>
      <c r="X1371" s="259" t="s">
        <v>565</v>
      </c>
      <c r="Y1371" s="259" t="s">
        <v>565</v>
      </c>
      <c r="Z1371" s="259" t="s">
        <v>565</v>
      </c>
      <c r="AA1371" s="259" t="s">
        <v>565</v>
      </c>
      <c r="AB1371" s="259" t="s">
        <v>565</v>
      </c>
      <c r="AC1371" s="259" t="s">
        <v>565</v>
      </c>
      <c r="AD1371" s="259" t="s">
        <v>565</v>
      </c>
      <c r="AE1371" s="259" t="s">
        <v>565</v>
      </c>
      <c r="AF1371" s="259" t="s">
        <v>565</v>
      </c>
      <c r="AG1371" s="259" t="s">
        <v>565</v>
      </c>
      <c r="AH1371" s="259" t="s">
        <v>565</v>
      </c>
      <c r="AI1371" s="259" t="s">
        <v>565</v>
      </c>
      <c r="AJ1371" s="259" t="s">
        <v>565</v>
      </c>
      <c r="AK1371" s="259" t="s">
        <v>565</v>
      </c>
      <c r="AL1371" s="259" t="s">
        <v>565</v>
      </c>
      <c r="AM1371" s="259" t="s">
        <v>565</v>
      </c>
      <c r="AN1371" s="259" t="s">
        <v>565</v>
      </c>
      <c r="AO1371" s="259" t="s">
        <v>565</v>
      </c>
      <c r="AP1371" s="259" t="s">
        <v>565</v>
      </c>
      <c r="AQ1371" s="259" t="s">
        <v>565</v>
      </c>
      <c r="AR1371" s="259" t="s">
        <v>565</v>
      </c>
      <c r="AS1371" s="259" t="s">
        <v>565</v>
      </c>
      <c r="AT1371" s="259" t="s">
        <v>565</v>
      </c>
      <c r="AU1371" s="259" t="s">
        <v>565</v>
      </c>
      <c r="AV1371" s="259" t="s">
        <v>565</v>
      </c>
      <c r="AW1371" s="259" t="s">
        <v>565</v>
      </c>
      <c r="AX1371" s="259" t="s">
        <v>565</v>
      </c>
      <c r="AY1371" s="259" t="s">
        <v>565</v>
      </c>
      <c r="AZ1371" s="259" t="s">
        <v>565</v>
      </c>
      <c r="BA1371" s="259" t="s">
        <v>565</v>
      </c>
    </row>
    <row r="1372" spans="4:53">
      <c r="D1372" s="259" t="s">
        <v>565</v>
      </c>
      <c r="E1372" s="259" t="s">
        <v>565</v>
      </c>
      <c r="F1372" s="259" t="s">
        <v>565</v>
      </c>
      <c r="G1372" s="259" t="s">
        <v>565</v>
      </c>
      <c r="H1372" s="259" t="s">
        <v>565</v>
      </c>
      <c r="I1372" s="259" t="s">
        <v>565</v>
      </c>
      <c r="J1372" s="259" t="s">
        <v>565</v>
      </c>
      <c r="K1372" s="259" t="s">
        <v>565</v>
      </c>
      <c r="L1372" s="259" t="s">
        <v>565</v>
      </c>
      <c r="M1372" s="259" t="s">
        <v>565</v>
      </c>
      <c r="N1372" s="259" t="s">
        <v>565</v>
      </c>
      <c r="O1372" s="259" t="s">
        <v>565</v>
      </c>
      <c r="P1372" s="259" t="s">
        <v>565</v>
      </c>
      <c r="Q1372" s="259" t="s">
        <v>565</v>
      </c>
      <c r="R1372" s="259" t="s">
        <v>565</v>
      </c>
      <c r="S1372" s="259" t="s">
        <v>565</v>
      </c>
      <c r="T1372" s="259" t="s">
        <v>565</v>
      </c>
      <c r="U1372" s="259" t="s">
        <v>565</v>
      </c>
      <c r="V1372" s="260" t="s">
        <v>565</v>
      </c>
      <c r="W1372" s="260" t="s">
        <v>565</v>
      </c>
      <c r="X1372" s="259" t="s">
        <v>565</v>
      </c>
      <c r="Y1372" s="259" t="s">
        <v>565</v>
      </c>
      <c r="Z1372" s="259" t="s">
        <v>565</v>
      </c>
      <c r="AA1372" s="259" t="s">
        <v>565</v>
      </c>
      <c r="AB1372" s="259" t="s">
        <v>565</v>
      </c>
      <c r="AC1372" s="259" t="s">
        <v>565</v>
      </c>
      <c r="AD1372" s="259" t="s">
        <v>565</v>
      </c>
      <c r="AE1372" s="259" t="s">
        <v>565</v>
      </c>
      <c r="AF1372" s="259" t="s">
        <v>565</v>
      </c>
      <c r="AG1372" s="259" t="s">
        <v>565</v>
      </c>
      <c r="AH1372" s="259" t="s">
        <v>565</v>
      </c>
      <c r="AI1372" s="259" t="s">
        <v>565</v>
      </c>
      <c r="AJ1372" s="259" t="s">
        <v>565</v>
      </c>
      <c r="AK1372" s="259" t="s">
        <v>565</v>
      </c>
      <c r="AL1372" s="259" t="s">
        <v>565</v>
      </c>
      <c r="AM1372" s="259" t="s">
        <v>565</v>
      </c>
      <c r="AN1372" s="259" t="s">
        <v>565</v>
      </c>
      <c r="AO1372" s="259" t="s">
        <v>565</v>
      </c>
      <c r="AP1372" s="259" t="s">
        <v>565</v>
      </c>
      <c r="AQ1372" s="259" t="s">
        <v>565</v>
      </c>
      <c r="AR1372" s="259" t="s">
        <v>565</v>
      </c>
      <c r="AS1372" s="259" t="s">
        <v>565</v>
      </c>
      <c r="AT1372" s="259" t="s">
        <v>565</v>
      </c>
      <c r="AU1372" s="259" t="s">
        <v>565</v>
      </c>
      <c r="AV1372" s="259" t="s">
        <v>565</v>
      </c>
      <c r="AW1372" s="259" t="s">
        <v>565</v>
      </c>
      <c r="AX1372" s="259" t="s">
        <v>565</v>
      </c>
      <c r="AY1372" s="259" t="s">
        <v>565</v>
      </c>
      <c r="AZ1372" s="259" t="s">
        <v>565</v>
      </c>
      <c r="BA1372" s="259" t="s">
        <v>565</v>
      </c>
    </row>
    <row r="1373" spans="4:53">
      <c r="D1373" s="259" t="s">
        <v>565</v>
      </c>
      <c r="E1373" s="259" t="s">
        <v>565</v>
      </c>
      <c r="F1373" s="259" t="s">
        <v>565</v>
      </c>
      <c r="G1373" s="259" t="s">
        <v>565</v>
      </c>
      <c r="H1373" s="259" t="s">
        <v>565</v>
      </c>
      <c r="I1373" s="259" t="s">
        <v>565</v>
      </c>
      <c r="J1373" s="259" t="s">
        <v>565</v>
      </c>
      <c r="K1373" s="259" t="s">
        <v>565</v>
      </c>
      <c r="L1373" s="259" t="s">
        <v>565</v>
      </c>
      <c r="M1373" s="259" t="s">
        <v>565</v>
      </c>
      <c r="N1373" s="259" t="s">
        <v>565</v>
      </c>
      <c r="O1373" s="259" t="s">
        <v>565</v>
      </c>
      <c r="P1373" s="259" t="s">
        <v>565</v>
      </c>
      <c r="Q1373" s="259" t="s">
        <v>565</v>
      </c>
      <c r="R1373" s="259" t="s">
        <v>565</v>
      </c>
      <c r="S1373" s="259" t="s">
        <v>565</v>
      </c>
      <c r="T1373" s="259" t="s">
        <v>565</v>
      </c>
      <c r="U1373" s="259" t="s">
        <v>565</v>
      </c>
      <c r="V1373" s="260" t="s">
        <v>565</v>
      </c>
      <c r="W1373" s="260" t="s">
        <v>565</v>
      </c>
      <c r="X1373" s="259" t="s">
        <v>565</v>
      </c>
      <c r="Y1373" s="259" t="s">
        <v>565</v>
      </c>
      <c r="Z1373" s="259" t="s">
        <v>565</v>
      </c>
      <c r="AA1373" s="259" t="s">
        <v>565</v>
      </c>
      <c r="AB1373" s="259" t="s">
        <v>565</v>
      </c>
      <c r="AC1373" s="259" t="s">
        <v>565</v>
      </c>
      <c r="AD1373" s="259" t="s">
        <v>565</v>
      </c>
      <c r="AE1373" s="259" t="s">
        <v>565</v>
      </c>
      <c r="AF1373" s="259" t="s">
        <v>565</v>
      </c>
      <c r="AG1373" s="259" t="s">
        <v>565</v>
      </c>
      <c r="AH1373" s="259" t="s">
        <v>565</v>
      </c>
      <c r="AI1373" s="259" t="s">
        <v>565</v>
      </c>
      <c r="AJ1373" s="259" t="s">
        <v>565</v>
      </c>
      <c r="AK1373" s="259" t="s">
        <v>565</v>
      </c>
      <c r="AL1373" s="259" t="s">
        <v>565</v>
      </c>
      <c r="AM1373" s="259" t="s">
        <v>565</v>
      </c>
      <c r="AN1373" s="259" t="s">
        <v>565</v>
      </c>
      <c r="AO1373" s="259" t="s">
        <v>565</v>
      </c>
      <c r="AP1373" s="259" t="s">
        <v>565</v>
      </c>
      <c r="AQ1373" s="259" t="s">
        <v>565</v>
      </c>
      <c r="AR1373" s="259" t="s">
        <v>565</v>
      </c>
      <c r="AS1373" s="259" t="s">
        <v>565</v>
      </c>
      <c r="AT1373" s="259" t="s">
        <v>565</v>
      </c>
      <c r="AU1373" s="259" t="s">
        <v>565</v>
      </c>
      <c r="AV1373" s="259" t="s">
        <v>565</v>
      </c>
      <c r="AW1373" s="259" t="s">
        <v>565</v>
      </c>
      <c r="AX1373" s="259" t="s">
        <v>565</v>
      </c>
      <c r="AY1373" s="259" t="s">
        <v>565</v>
      </c>
      <c r="AZ1373" s="259" t="s">
        <v>565</v>
      </c>
      <c r="BA1373" s="259" t="s">
        <v>565</v>
      </c>
    </row>
    <row r="1374" spans="4:53">
      <c r="D1374" s="259" t="s">
        <v>565</v>
      </c>
      <c r="E1374" s="259" t="s">
        <v>565</v>
      </c>
      <c r="F1374" s="259" t="s">
        <v>565</v>
      </c>
      <c r="G1374" s="259" t="s">
        <v>565</v>
      </c>
      <c r="H1374" s="259" t="s">
        <v>565</v>
      </c>
      <c r="I1374" s="259" t="s">
        <v>565</v>
      </c>
      <c r="J1374" s="259" t="s">
        <v>565</v>
      </c>
      <c r="K1374" s="259" t="s">
        <v>565</v>
      </c>
      <c r="L1374" s="259" t="s">
        <v>565</v>
      </c>
      <c r="M1374" s="259" t="s">
        <v>565</v>
      </c>
      <c r="N1374" s="259" t="s">
        <v>565</v>
      </c>
      <c r="O1374" s="259" t="s">
        <v>565</v>
      </c>
      <c r="P1374" s="259" t="s">
        <v>565</v>
      </c>
      <c r="Q1374" s="259" t="s">
        <v>565</v>
      </c>
      <c r="R1374" s="259" t="s">
        <v>565</v>
      </c>
      <c r="S1374" s="259" t="s">
        <v>565</v>
      </c>
      <c r="T1374" s="259" t="s">
        <v>565</v>
      </c>
      <c r="U1374" s="259" t="s">
        <v>565</v>
      </c>
      <c r="V1374" s="260" t="s">
        <v>565</v>
      </c>
      <c r="W1374" s="260" t="s">
        <v>565</v>
      </c>
      <c r="X1374" s="259" t="s">
        <v>565</v>
      </c>
      <c r="Y1374" s="259" t="s">
        <v>565</v>
      </c>
      <c r="Z1374" s="259" t="s">
        <v>565</v>
      </c>
      <c r="AA1374" s="259" t="s">
        <v>565</v>
      </c>
      <c r="AB1374" s="259" t="s">
        <v>565</v>
      </c>
      <c r="AC1374" s="259" t="s">
        <v>565</v>
      </c>
      <c r="AD1374" s="259" t="s">
        <v>565</v>
      </c>
      <c r="AE1374" s="259" t="s">
        <v>565</v>
      </c>
      <c r="AF1374" s="259" t="s">
        <v>565</v>
      </c>
      <c r="AG1374" s="259" t="s">
        <v>565</v>
      </c>
      <c r="AH1374" s="259" t="s">
        <v>565</v>
      </c>
      <c r="AI1374" s="259" t="s">
        <v>565</v>
      </c>
      <c r="AJ1374" s="259" t="s">
        <v>565</v>
      </c>
      <c r="AK1374" s="259" t="s">
        <v>565</v>
      </c>
      <c r="AL1374" s="259" t="s">
        <v>565</v>
      </c>
      <c r="AM1374" s="259" t="s">
        <v>565</v>
      </c>
      <c r="AN1374" s="259" t="s">
        <v>565</v>
      </c>
      <c r="AO1374" s="259" t="s">
        <v>565</v>
      </c>
      <c r="AP1374" s="259" t="s">
        <v>565</v>
      </c>
      <c r="AQ1374" s="259" t="s">
        <v>565</v>
      </c>
      <c r="AR1374" s="259" t="s">
        <v>565</v>
      </c>
      <c r="AS1374" s="259" t="s">
        <v>565</v>
      </c>
      <c r="AT1374" s="259" t="s">
        <v>565</v>
      </c>
      <c r="AU1374" s="259" t="s">
        <v>565</v>
      </c>
      <c r="AV1374" s="259" t="s">
        <v>565</v>
      </c>
      <c r="AW1374" s="259" t="s">
        <v>565</v>
      </c>
      <c r="AX1374" s="259" t="s">
        <v>565</v>
      </c>
      <c r="AY1374" s="259" t="s">
        <v>565</v>
      </c>
      <c r="AZ1374" s="259" t="s">
        <v>565</v>
      </c>
      <c r="BA1374" s="259" t="s">
        <v>565</v>
      </c>
    </row>
    <row r="1375" spans="4:53">
      <c r="D1375" s="259" t="s">
        <v>565</v>
      </c>
      <c r="E1375" s="259" t="s">
        <v>565</v>
      </c>
      <c r="F1375" s="259" t="s">
        <v>565</v>
      </c>
      <c r="G1375" s="259" t="s">
        <v>565</v>
      </c>
      <c r="H1375" s="259" t="s">
        <v>565</v>
      </c>
      <c r="I1375" s="259" t="s">
        <v>565</v>
      </c>
      <c r="J1375" s="259" t="s">
        <v>565</v>
      </c>
      <c r="K1375" s="259" t="s">
        <v>565</v>
      </c>
      <c r="L1375" s="259" t="s">
        <v>565</v>
      </c>
      <c r="M1375" s="259" t="s">
        <v>565</v>
      </c>
      <c r="N1375" s="259" t="s">
        <v>565</v>
      </c>
      <c r="O1375" s="259" t="s">
        <v>565</v>
      </c>
      <c r="P1375" s="259" t="s">
        <v>565</v>
      </c>
      <c r="Q1375" s="259" t="s">
        <v>565</v>
      </c>
      <c r="R1375" s="259" t="s">
        <v>565</v>
      </c>
      <c r="S1375" s="259" t="s">
        <v>565</v>
      </c>
      <c r="T1375" s="259" t="s">
        <v>565</v>
      </c>
      <c r="U1375" s="259" t="s">
        <v>565</v>
      </c>
      <c r="V1375" s="260" t="s">
        <v>565</v>
      </c>
      <c r="W1375" s="260" t="s">
        <v>565</v>
      </c>
      <c r="X1375" s="259" t="s">
        <v>565</v>
      </c>
      <c r="Y1375" s="259" t="s">
        <v>565</v>
      </c>
      <c r="Z1375" s="259" t="s">
        <v>565</v>
      </c>
      <c r="AA1375" s="259" t="s">
        <v>565</v>
      </c>
      <c r="AB1375" s="259" t="s">
        <v>565</v>
      </c>
      <c r="AC1375" s="259" t="s">
        <v>565</v>
      </c>
      <c r="AD1375" s="259" t="s">
        <v>565</v>
      </c>
      <c r="AE1375" s="259" t="s">
        <v>565</v>
      </c>
      <c r="AF1375" s="259" t="s">
        <v>565</v>
      </c>
      <c r="AG1375" s="259" t="s">
        <v>565</v>
      </c>
      <c r="AH1375" s="259" t="s">
        <v>565</v>
      </c>
      <c r="AI1375" s="259" t="s">
        <v>565</v>
      </c>
      <c r="AJ1375" s="259" t="s">
        <v>565</v>
      </c>
      <c r="AK1375" s="259" t="s">
        <v>565</v>
      </c>
      <c r="AL1375" s="259" t="s">
        <v>565</v>
      </c>
      <c r="AM1375" s="259" t="s">
        <v>565</v>
      </c>
      <c r="AN1375" s="259" t="s">
        <v>565</v>
      </c>
      <c r="AO1375" s="259" t="s">
        <v>565</v>
      </c>
      <c r="AP1375" s="259" t="s">
        <v>565</v>
      </c>
      <c r="AQ1375" s="259" t="s">
        <v>565</v>
      </c>
      <c r="AR1375" s="259" t="s">
        <v>565</v>
      </c>
      <c r="AS1375" s="259" t="s">
        <v>565</v>
      </c>
      <c r="AT1375" s="259" t="s">
        <v>565</v>
      </c>
      <c r="AU1375" s="259" t="s">
        <v>565</v>
      </c>
      <c r="AV1375" s="259" t="s">
        <v>565</v>
      </c>
      <c r="AW1375" s="259" t="s">
        <v>565</v>
      </c>
      <c r="AX1375" s="259" t="s">
        <v>565</v>
      </c>
      <c r="AY1375" s="259" t="s">
        <v>565</v>
      </c>
      <c r="AZ1375" s="259" t="s">
        <v>565</v>
      </c>
      <c r="BA1375" s="259" t="s">
        <v>565</v>
      </c>
    </row>
    <row r="1376" spans="4:53">
      <c r="D1376" s="259" t="s">
        <v>565</v>
      </c>
      <c r="E1376" s="259" t="s">
        <v>565</v>
      </c>
      <c r="F1376" s="259" t="s">
        <v>565</v>
      </c>
      <c r="G1376" s="259" t="s">
        <v>565</v>
      </c>
      <c r="H1376" s="259" t="s">
        <v>565</v>
      </c>
      <c r="I1376" s="259" t="s">
        <v>565</v>
      </c>
      <c r="J1376" s="259" t="s">
        <v>565</v>
      </c>
      <c r="K1376" s="259" t="s">
        <v>565</v>
      </c>
      <c r="L1376" s="259" t="s">
        <v>565</v>
      </c>
      <c r="M1376" s="259" t="s">
        <v>565</v>
      </c>
      <c r="N1376" s="259" t="s">
        <v>565</v>
      </c>
      <c r="O1376" s="259" t="s">
        <v>565</v>
      </c>
      <c r="P1376" s="259" t="s">
        <v>565</v>
      </c>
      <c r="Q1376" s="259" t="s">
        <v>565</v>
      </c>
      <c r="R1376" s="259" t="s">
        <v>565</v>
      </c>
      <c r="S1376" s="259" t="s">
        <v>565</v>
      </c>
      <c r="T1376" s="259" t="s">
        <v>565</v>
      </c>
      <c r="U1376" s="259" t="s">
        <v>565</v>
      </c>
      <c r="V1376" s="260" t="s">
        <v>565</v>
      </c>
      <c r="W1376" s="260" t="s">
        <v>565</v>
      </c>
      <c r="X1376" s="259" t="s">
        <v>565</v>
      </c>
      <c r="Y1376" s="259" t="s">
        <v>565</v>
      </c>
      <c r="Z1376" s="259" t="s">
        <v>565</v>
      </c>
      <c r="AA1376" s="259" t="s">
        <v>565</v>
      </c>
      <c r="AB1376" s="259" t="s">
        <v>565</v>
      </c>
      <c r="AC1376" s="259" t="s">
        <v>565</v>
      </c>
      <c r="AD1376" s="259" t="s">
        <v>565</v>
      </c>
      <c r="AE1376" s="259" t="s">
        <v>565</v>
      </c>
      <c r="AF1376" s="259" t="s">
        <v>565</v>
      </c>
      <c r="AG1376" s="259" t="s">
        <v>565</v>
      </c>
      <c r="AH1376" s="259" t="s">
        <v>565</v>
      </c>
      <c r="AI1376" s="259" t="s">
        <v>565</v>
      </c>
      <c r="AJ1376" s="259" t="s">
        <v>565</v>
      </c>
      <c r="AK1376" s="259" t="s">
        <v>565</v>
      </c>
      <c r="AL1376" s="259" t="s">
        <v>565</v>
      </c>
      <c r="AM1376" s="259" t="s">
        <v>565</v>
      </c>
      <c r="AN1376" s="259" t="s">
        <v>565</v>
      </c>
      <c r="AO1376" s="259" t="s">
        <v>565</v>
      </c>
      <c r="AP1376" s="259" t="s">
        <v>565</v>
      </c>
      <c r="AQ1376" s="259" t="s">
        <v>565</v>
      </c>
      <c r="AR1376" s="259" t="s">
        <v>565</v>
      </c>
      <c r="AS1376" s="259" t="s">
        <v>565</v>
      </c>
      <c r="AT1376" s="259" t="s">
        <v>565</v>
      </c>
      <c r="AU1376" s="259" t="s">
        <v>565</v>
      </c>
      <c r="AV1376" s="259" t="s">
        <v>565</v>
      </c>
      <c r="AW1376" s="259" t="s">
        <v>565</v>
      </c>
      <c r="AX1376" s="259" t="s">
        <v>565</v>
      </c>
      <c r="AY1376" s="259" t="s">
        <v>565</v>
      </c>
      <c r="AZ1376" s="259" t="s">
        <v>565</v>
      </c>
      <c r="BA1376" s="259" t="s">
        <v>565</v>
      </c>
    </row>
    <row r="1377" spans="4:53">
      <c r="D1377" s="259" t="s">
        <v>565</v>
      </c>
      <c r="E1377" s="259" t="s">
        <v>565</v>
      </c>
      <c r="F1377" s="259" t="s">
        <v>565</v>
      </c>
      <c r="G1377" s="259" t="s">
        <v>565</v>
      </c>
      <c r="H1377" s="259" t="s">
        <v>565</v>
      </c>
      <c r="I1377" s="259" t="s">
        <v>565</v>
      </c>
      <c r="J1377" s="259" t="s">
        <v>565</v>
      </c>
      <c r="K1377" s="259" t="s">
        <v>565</v>
      </c>
      <c r="L1377" s="259" t="s">
        <v>565</v>
      </c>
      <c r="M1377" s="259" t="s">
        <v>565</v>
      </c>
      <c r="N1377" s="259" t="s">
        <v>565</v>
      </c>
      <c r="O1377" s="259" t="s">
        <v>565</v>
      </c>
      <c r="P1377" s="259" t="s">
        <v>565</v>
      </c>
      <c r="Q1377" s="259" t="s">
        <v>565</v>
      </c>
      <c r="R1377" s="259" t="s">
        <v>565</v>
      </c>
      <c r="S1377" s="259" t="s">
        <v>565</v>
      </c>
      <c r="T1377" s="259" t="s">
        <v>565</v>
      </c>
      <c r="U1377" s="259" t="s">
        <v>565</v>
      </c>
      <c r="V1377" s="260" t="s">
        <v>565</v>
      </c>
      <c r="W1377" s="260" t="s">
        <v>565</v>
      </c>
      <c r="X1377" s="259" t="s">
        <v>565</v>
      </c>
      <c r="Y1377" s="259" t="s">
        <v>565</v>
      </c>
      <c r="Z1377" s="259" t="s">
        <v>565</v>
      </c>
      <c r="AA1377" s="259" t="s">
        <v>565</v>
      </c>
      <c r="AB1377" s="259" t="s">
        <v>565</v>
      </c>
      <c r="AC1377" s="259" t="s">
        <v>565</v>
      </c>
      <c r="AD1377" s="259" t="s">
        <v>565</v>
      </c>
      <c r="AE1377" s="259" t="s">
        <v>565</v>
      </c>
      <c r="AF1377" s="259" t="s">
        <v>565</v>
      </c>
      <c r="AG1377" s="259" t="s">
        <v>565</v>
      </c>
      <c r="AH1377" s="259" t="s">
        <v>565</v>
      </c>
      <c r="AI1377" s="259" t="s">
        <v>565</v>
      </c>
      <c r="AJ1377" s="259" t="s">
        <v>565</v>
      </c>
      <c r="AK1377" s="259" t="s">
        <v>565</v>
      </c>
      <c r="AL1377" s="259" t="s">
        <v>565</v>
      </c>
      <c r="AM1377" s="259" t="s">
        <v>565</v>
      </c>
      <c r="AN1377" s="259" t="s">
        <v>565</v>
      </c>
      <c r="AO1377" s="259" t="s">
        <v>565</v>
      </c>
      <c r="AP1377" s="259" t="s">
        <v>565</v>
      </c>
      <c r="AQ1377" s="259" t="s">
        <v>565</v>
      </c>
      <c r="AR1377" s="259" t="s">
        <v>565</v>
      </c>
      <c r="AS1377" s="259" t="s">
        <v>565</v>
      </c>
      <c r="AT1377" s="259" t="s">
        <v>565</v>
      </c>
      <c r="AU1377" s="259" t="s">
        <v>565</v>
      </c>
      <c r="AV1377" s="259" t="s">
        <v>565</v>
      </c>
      <c r="AW1377" s="259" t="s">
        <v>565</v>
      </c>
      <c r="AX1377" s="259" t="s">
        <v>565</v>
      </c>
      <c r="AY1377" s="259" t="s">
        <v>565</v>
      </c>
      <c r="AZ1377" s="259" t="s">
        <v>565</v>
      </c>
      <c r="BA1377" s="259" t="s">
        <v>565</v>
      </c>
    </row>
    <row r="1378" spans="4:53">
      <c r="D1378" s="259" t="s">
        <v>565</v>
      </c>
      <c r="E1378" s="259" t="s">
        <v>565</v>
      </c>
      <c r="F1378" s="259" t="s">
        <v>565</v>
      </c>
      <c r="G1378" s="259" t="s">
        <v>565</v>
      </c>
      <c r="H1378" s="259" t="s">
        <v>565</v>
      </c>
      <c r="I1378" s="259" t="s">
        <v>565</v>
      </c>
      <c r="J1378" s="259" t="s">
        <v>565</v>
      </c>
      <c r="K1378" s="259" t="s">
        <v>565</v>
      </c>
      <c r="L1378" s="259" t="s">
        <v>565</v>
      </c>
      <c r="M1378" s="259" t="s">
        <v>565</v>
      </c>
      <c r="N1378" s="259" t="s">
        <v>565</v>
      </c>
      <c r="O1378" s="259" t="s">
        <v>565</v>
      </c>
      <c r="P1378" s="259" t="s">
        <v>565</v>
      </c>
      <c r="Q1378" s="259" t="s">
        <v>565</v>
      </c>
      <c r="R1378" s="259" t="s">
        <v>565</v>
      </c>
      <c r="S1378" s="259" t="s">
        <v>565</v>
      </c>
      <c r="T1378" s="259" t="s">
        <v>565</v>
      </c>
      <c r="U1378" s="259" t="s">
        <v>565</v>
      </c>
      <c r="V1378" s="260" t="s">
        <v>565</v>
      </c>
      <c r="W1378" s="260" t="s">
        <v>565</v>
      </c>
      <c r="X1378" s="259" t="s">
        <v>565</v>
      </c>
      <c r="Y1378" s="259" t="s">
        <v>565</v>
      </c>
      <c r="Z1378" s="259" t="s">
        <v>565</v>
      </c>
      <c r="AA1378" s="259" t="s">
        <v>565</v>
      </c>
      <c r="AB1378" s="259" t="s">
        <v>565</v>
      </c>
      <c r="AC1378" s="259" t="s">
        <v>565</v>
      </c>
      <c r="AD1378" s="259" t="s">
        <v>565</v>
      </c>
      <c r="AE1378" s="259" t="s">
        <v>565</v>
      </c>
      <c r="AF1378" s="259" t="s">
        <v>565</v>
      </c>
      <c r="AG1378" s="259" t="s">
        <v>565</v>
      </c>
      <c r="AH1378" s="259" t="s">
        <v>565</v>
      </c>
      <c r="AI1378" s="259" t="s">
        <v>565</v>
      </c>
      <c r="AJ1378" s="259" t="s">
        <v>565</v>
      </c>
      <c r="AK1378" s="259" t="s">
        <v>565</v>
      </c>
      <c r="AL1378" s="259" t="s">
        <v>565</v>
      </c>
      <c r="AM1378" s="259" t="s">
        <v>565</v>
      </c>
      <c r="AN1378" s="259" t="s">
        <v>565</v>
      </c>
      <c r="AO1378" s="259" t="s">
        <v>565</v>
      </c>
      <c r="AP1378" s="259" t="s">
        <v>565</v>
      </c>
      <c r="AQ1378" s="259" t="s">
        <v>565</v>
      </c>
      <c r="AR1378" s="259" t="s">
        <v>565</v>
      </c>
      <c r="AS1378" s="259" t="s">
        <v>565</v>
      </c>
      <c r="AT1378" s="259" t="s">
        <v>565</v>
      </c>
      <c r="AU1378" s="259" t="s">
        <v>565</v>
      </c>
      <c r="AV1378" s="259" t="s">
        <v>565</v>
      </c>
      <c r="AW1378" s="259" t="s">
        <v>565</v>
      </c>
      <c r="AX1378" s="259" t="s">
        <v>565</v>
      </c>
      <c r="AY1378" s="259" t="s">
        <v>565</v>
      </c>
      <c r="AZ1378" s="259" t="s">
        <v>565</v>
      </c>
      <c r="BA1378" s="259" t="s">
        <v>565</v>
      </c>
    </row>
    <row r="1379" spans="4:53">
      <c r="D1379" s="259" t="s">
        <v>565</v>
      </c>
      <c r="E1379" s="259" t="s">
        <v>565</v>
      </c>
      <c r="F1379" s="259" t="s">
        <v>565</v>
      </c>
      <c r="G1379" s="259" t="s">
        <v>565</v>
      </c>
      <c r="H1379" s="259" t="s">
        <v>565</v>
      </c>
      <c r="I1379" s="259" t="s">
        <v>565</v>
      </c>
      <c r="J1379" s="259" t="s">
        <v>565</v>
      </c>
      <c r="K1379" s="259" t="s">
        <v>565</v>
      </c>
      <c r="L1379" s="259" t="s">
        <v>565</v>
      </c>
      <c r="M1379" s="259" t="s">
        <v>565</v>
      </c>
      <c r="N1379" s="259" t="s">
        <v>565</v>
      </c>
      <c r="O1379" s="259" t="s">
        <v>565</v>
      </c>
      <c r="P1379" s="259" t="s">
        <v>565</v>
      </c>
      <c r="Q1379" s="259" t="s">
        <v>565</v>
      </c>
      <c r="R1379" s="259" t="s">
        <v>565</v>
      </c>
      <c r="S1379" s="259" t="s">
        <v>565</v>
      </c>
      <c r="T1379" s="259" t="s">
        <v>565</v>
      </c>
      <c r="U1379" s="259" t="s">
        <v>565</v>
      </c>
      <c r="V1379" s="260" t="s">
        <v>565</v>
      </c>
      <c r="W1379" s="260" t="s">
        <v>565</v>
      </c>
      <c r="X1379" s="259" t="s">
        <v>565</v>
      </c>
      <c r="Y1379" s="259" t="s">
        <v>565</v>
      </c>
      <c r="Z1379" s="259" t="s">
        <v>565</v>
      </c>
      <c r="AA1379" s="259" t="s">
        <v>565</v>
      </c>
      <c r="AB1379" s="259" t="s">
        <v>565</v>
      </c>
      <c r="AC1379" s="259" t="s">
        <v>565</v>
      </c>
      <c r="AD1379" s="259" t="s">
        <v>565</v>
      </c>
      <c r="AE1379" s="259" t="s">
        <v>565</v>
      </c>
      <c r="AF1379" s="259" t="s">
        <v>565</v>
      </c>
      <c r="AG1379" s="259" t="s">
        <v>565</v>
      </c>
      <c r="AH1379" s="259" t="s">
        <v>565</v>
      </c>
      <c r="AI1379" s="259" t="s">
        <v>565</v>
      </c>
      <c r="AJ1379" s="259" t="s">
        <v>565</v>
      </c>
      <c r="AK1379" s="259" t="s">
        <v>565</v>
      </c>
      <c r="AL1379" s="259" t="s">
        <v>565</v>
      </c>
      <c r="AM1379" s="259" t="s">
        <v>565</v>
      </c>
      <c r="AN1379" s="259" t="s">
        <v>565</v>
      </c>
      <c r="AO1379" s="259" t="s">
        <v>565</v>
      </c>
      <c r="AP1379" s="259" t="s">
        <v>565</v>
      </c>
      <c r="AQ1379" s="259" t="s">
        <v>565</v>
      </c>
      <c r="AR1379" s="259" t="s">
        <v>565</v>
      </c>
      <c r="AS1379" s="259" t="s">
        <v>565</v>
      </c>
      <c r="AT1379" s="259" t="s">
        <v>565</v>
      </c>
      <c r="AU1379" s="259" t="s">
        <v>565</v>
      </c>
      <c r="AV1379" s="259" t="s">
        <v>565</v>
      </c>
      <c r="AW1379" s="259" t="s">
        <v>565</v>
      </c>
      <c r="AX1379" s="259" t="s">
        <v>565</v>
      </c>
      <c r="AY1379" s="259" t="s">
        <v>565</v>
      </c>
      <c r="AZ1379" s="259" t="s">
        <v>565</v>
      </c>
      <c r="BA1379" s="259" t="s">
        <v>565</v>
      </c>
    </row>
    <row r="1380" spans="4:53">
      <c r="D1380" s="259" t="s">
        <v>565</v>
      </c>
      <c r="E1380" s="259" t="s">
        <v>565</v>
      </c>
      <c r="F1380" s="259" t="s">
        <v>565</v>
      </c>
      <c r="G1380" s="259" t="s">
        <v>565</v>
      </c>
      <c r="H1380" s="259" t="s">
        <v>565</v>
      </c>
      <c r="I1380" s="259" t="s">
        <v>565</v>
      </c>
      <c r="J1380" s="259" t="s">
        <v>565</v>
      </c>
      <c r="K1380" s="259" t="s">
        <v>565</v>
      </c>
      <c r="L1380" s="259" t="s">
        <v>565</v>
      </c>
      <c r="M1380" s="259" t="s">
        <v>565</v>
      </c>
      <c r="N1380" s="259" t="s">
        <v>565</v>
      </c>
      <c r="O1380" s="259" t="s">
        <v>565</v>
      </c>
      <c r="P1380" s="259" t="s">
        <v>565</v>
      </c>
      <c r="Q1380" s="259" t="s">
        <v>565</v>
      </c>
      <c r="R1380" s="259" t="s">
        <v>565</v>
      </c>
      <c r="S1380" s="259" t="s">
        <v>565</v>
      </c>
      <c r="T1380" s="259" t="s">
        <v>565</v>
      </c>
      <c r="U1380" s="259" t="s">
        <v>565</v>
      </c>
      <c r="V1380" s="260" t="s">
        <v>565</v>
      </c>
      <c r="W1380" s="260" t="s">
        <v>565</v>
      </c>
      <c r="X1380" s="259" t="s">
        <v>565</v>
      </c>
      <c r="Y1380" s="259" t="s">
        <v>565</v>
      </c>
      <c r="Z1380" s="259" t="s">
        <v>565</v>
      </c>
      <c r="AA1380" s="259" t="s">
        <v>565</v>
      </c>
      <c r="AB1380" s="259" t="s">
        <v>565</v>
      </c>
      <c r="AC1380" s="259" t="s">
        <v>565</v>
      </c>
      <c r="AD1380" s="259" t="s">
        <v>565</v>
      </c>
      <c r="AE1380" s="259" t="s">
        <v>565</v>
      </c>
      <c r="AF1380" s="259" t="s">
        <v>565</v>
      </c>
      <c r="AG1380" s="259" t="s">
        <v>565</v>
      </c>
      <c r="AH1380" s="259" t="s">
        <v>565</v>
      </c>
      <c r="AI1380" s="259" t="s">
        <v>565</v>
      </c>
      <c r="AJ1380" s="259" t="s">
        <v>565</v>
      </c>
      <c r="AK1380" s="259" t="s">
        <v>565</v>
      </c>
      <c r="AL1380" s="259" t="s">
        <v>565</v>
      </c>
      <c r="AM1380" s="259" t="s">
        <v>565</v>
      </c>
      <c r="AN1380" s="259" t="s">
        <v>565</v>
      </c>
      <c r="AO1380" s="259" t="s">
        <v>565</v>
      </c>
      <c r="AP1380" s="259" t="s">
        <v>565</v>
      </c>
      <c r="AQ1380" s="259" t="s">
        <v>565</v>
      </c>
      <c r="AR1380" s="259" t="s">
        <v>565</v>
      </c>
      <c r="AS1380" s="259" t="s">
        <v>565</v>
      </c>
      <c r="AT1380" s="259" t="s">
        <v>565</v>
      </c>
      <c r="AU1380" s="259" t="s">
        <v>565</v>
      </c>
      <c r="AV1380" s="259" t="s">
        <v>565</v>
      </c>
      <c r="AW1380" s="259" t="s">
        <v>565</v>
      </c>
      <c r="AX1380" s="259" t="s">
        <v>565</v>
      </c>
      <c r="AY1380" s="259" t="s">
        <v>565</v>
      </c>
      <c r="AZ1380" s="259" t="s">
        <v>565</v>
      </c>
      <c r="BA1380" s="259" t="s">
        <v>565</v>
      </c>
    </row>
    <row r="1381" spans="4:53">
      <c r="D1381" s="259" t="s">
        <v>565</v>
      </c>
      <c r="E1381" s="259" t="s">
        <v>565</v>
      </c>
      <c r="F1381" s="259" t="s">
        <v>565</v>
      </c>
      <c r="G1381" s="259" t="s">
        <v>565</v>
      </c>
      <c r="H1381" s="259" t="s">
        <v>565</v>
      </c>
      <c r="I1381" s="259" t="s">
        <v>565</v>
      </c>
      <c r="J1381" s="259" t="s">
        <v>565</v>
      </c>
      <c r="K1381" s="259" t="s">
        <v>565</v>
      </c>
      <c r="L1381" s="259" t="s">
        <v>565</v>
      </c>
      <c r="M1381" s="259" t="s">
        <v>565</v>
      </c>
      <c r="N1381" s="259" t="s">
        <v>565</v>
      </c>
      <c r="O1381" s="259" t="s">
        <v>565</v>
      </c>
      <c r="P1381" s="259" t="s">
        <v>565</v>
      </c>
      <c r="Q1381" s="259" t="s">
        <v>565</v>
      </c>
      <c r="R1381" s="259" t="s">
        <v>565</v>
      </c>
      <c r="S1381" s="259" t="s">
        <v>565</v>
      </c>
      <c r="T1381" s="259" t="s">
        <v>565</v>
      </c>
      <c r="U1381" s="259" t="s">
        <v>565</v>
      </c>
      <c r="V1381" s="260" t="s">
        <v>565</v>
      </c>
      <c r="W1381" s="260" t="s">
        <v>565</v>
      </c>
      <c r="X1381" s="259" t="s">
        <v>565</v>
      </c>
      <c r="Y1381" s="259" t="s">
        <v>565</v>
      </c>
      <c r="Z1381" s="259" t="s">
        <v>565</v>
      </c>
      <c r="AA1381" s="259" t="s">
        <v>565</v>
      </c>
      <c r="AB1381" s="259" t="s">
        <v>565</v>
      </c>
      <c r="AC1381" s="259" t="s">
        <v>565</v>
      </c>
      <c r="AD1381" s="259" t="s">
        <v>565</v>
      </c>
      <c r="AE1381" s="259" t="s">
        <v>565</v>
      </c>
      <c r="AF1381" s="259" t="s">
        <v>565</v>
      </c>
      <c r="AG1381" s="259" t="s">
        <v>565</v>
      </c>
      <c r="AH1381" s="259" t="s">
        <v>565</v>
      </c>
      <c r="AI1381" s="259" t="s">
        <v>565</v>
      </c>
      <c r="AJ1381" s="259" t="s">
        <v>565</v>
      </c>
      <c r="AK1381" s="259" t="s">
        <v>565</v>
      </c>
      <c r="AL1381" s="259" t="s">
        <v>565</v>
      </c>
      <c r="AM1381" s="259" t="s">
        <v>565</v>
      </c>
      <c r="AN1381" s="259" t="s">
        <v>565</v>
      </c>
      <c r="AO1381" s="259" t="s">
        <v>565</v>
      </c>
      <c r="AP1381" s="259" t="s">
        <v>565</v>
      </c>
      <c r="AQ1381" s="259" t="s">
        <v>565</v>
      </c>
      <c r="AR1381" s="259" t="s">
        <v>565</v>
      </c>
      <c r="AS1381" s="259" t="s">
        <v>565</v>
      </c>
      <c r="AT1381" s="259" t="s">
        <v>565</v>
      </c>
      <c r="AU1381" s="259" t="s">
        <v>565</v>
      </c>
      <c r="AV1381" s="259" t="s">
        <v>565</v>
      </c>
      <c r="AW1381" s="259" t="s">
        <v>565</v>
      </c>
      <c r="AX1381" s="259" t="s">
        <v>565</v>
      </c>
      <c r="AY1381" s="259" t="s">
        <v>565</v>
      </c>
      <c r="AZ1381" s="259" t="s">
        <v>565</v>
      </c>
      <c r="BA1381" s="259" t="s">
        <v>565</v>
      </c>
    </row>
    <row r="1382" spans="4:53">
      <c r="D1382" s="259" t="s">
        <v>565</v>
      </c>
      <c r="E1382" s="259" t="s">
        <v>565</v>
      </c>
      <c r="F1382" s="259" t="s">
        <v>565</v>
      </c>
      <c r="G1382" s="259" t="s">
        <v>565</v>
      </c>
      <c r="H1382" s="259" t="s">
        <v>565</v>
      </c>
      <c r="I1382" s="259" t="s">
        <v>565</v>
      </c>
      <c r="J1382" s="259" t="s">
        <v>565</v>
      </c>
      <c r="K1382" s="259" t="s">
        <v>565</v>
      </c>
      <c r="L1382" s="259" t="s">
        <v>565</v>
      </c>
      <c r="M1382" s="259" t="s">
        <v>565</v>
      </c>
      <c r="N1382" s="259" t="s">
        <v>565</v>
      </c>
      <c r="O1382" s="259" t="s">
        <v>565</v>
      </c>
      <c r="P1382" s="259" t="s">
        <v>565</v>
      </c>
      <c r="Q1382" s="259" t="s">
        <v>565</v>
      </c>
      <c r="R1382" s="259" t="s">
        <v>565</v>
      </c>
      <c r="S1382" s="259" t="s">
        <v>565</v>
      </c>
      <c r="T1382" s="259" t="s">
        <v>565</v>
      </c>
      <c r="U1382" s="259" t="s">
        <v>565</v>
      </c>
      <c r="V1382" s="260" t="s">
        <v>565</v>
      </c>
      <c r="W1382" s="260" t="s">
        <v>565</v>
      </c>
      <c r="X1382" s="259" t="s">
        <v>565</v>
      </c>
      <c r="Y1382" s="259" t="s">
        <v>565</v>
      </c>
      <c r="Z1382" s="259" t="s">
        <v>565</v>
      </c>
      <c r="AA1382" s="259" t="s">
        <v>565</v>
      </c>
      <c r="AB1382" s="259" t="s">
        <v>565</v>
      </c>
      <c r="AC1382" s="259" t="s">
        <v>565</v>
      </c>
      <c r="AD1382" s="259" t="s">
        <v>565</v>
      </c>
      <c r="AE1382" s="259" t="s">
        <v>565</v>
      </c>
      <c r="AF1382" s="259" t="s">
        <v>565</v>
      </c>
      <c r="AG1382" s="259" t="s">
        <v>565</v>
      </c>
      <c r="AH1382" s="259" t="s">
        <v>565</v>
      </c>
      <c r="AI1382" s="259" t="s">
        <v>565</v>
      </c>
      <c r="AJ1382" s="259" t="s">
        <v>565</v>
      </c>
      <c r="AK1382" s="259" t="s">
        <v>565</v>
      </c>
      <c r="AL1382" s="259" t="s">
        <v>565</v>
      </c>
      <c r="AM1382" s="259" t="s">
        <v>565</v>
      </c>
      <c r="AN1382" s="259" t="s">
        <v>565</v>
      </c>
      <c r="AO1382" s="259" t="s">
        <v>565</v>
      </c>
      <c r="AP1382" s="259" t="s">
        <v>565</v>
      </c>
      <c r="AQ1382" s="259" t="s">
        <v>565</v>
      </c>
      <c r="AR1382" s="259" t="s">
        <v>565</v>
      </c>
      <c r="AS1382" s="259" t="s">
        <v>565</v>
      </c>
      <c r="AT1382" s="259" t="s">
        <v>565</v>
      </c>
      <c r="AU1382" s="259" t="s">
        <v>565</v>
      </c>
      <c r="AV1382" s="259" t="s">
        <v>565</v>
      </c>
      <c r="AW1382" s="259" t="s">
        <v>565</v>
      </c>
      <c r="AX1382" s="259" t="s">
        <v>565</v>
      </c>
      <c r="AY1382" s="259" t="s">
        <v>565</v>
      </c>
      <c r="AZ1382" s="259" t="s">
        <v>565</v>
      </c>
      <c r="BA1382" s="259" t="s">
        <v>565</v>
      </c>
    </row>
    <row r="1383" spans="4:53">
      <c r="D1383" s="259" t="s">
        <v>565</v>
      </c>
      <c r="E1383" s="259" t="s">
        <v>565</v>
      </c>
      <c r="F1383" s="259" t="s">
        <v>565</v>
      </c>
      <c r="G1383" s="259" t="s">
        <v>565</v>
      </c>
      <c r="H1383" s="259" t="s">
        <v>565</v>
      </c>
      <c r="I1383" s="259" t="s">
        <v>565</v>
      </c>
      <c r="J1383" s="259" t="s">
        <v>565</v>
      </c>
      <c r="K1383" s="259" t="s">
        <v>565</v>
      </c>
      <c r="L1383" s="259" t="s">
        <v>565</v>
      </c>
      <c r="M1383" s="259" t="s">
        <v>565</v>
      </c>
      <c r="N1383" s="259" t="s">
        <v>565</v>
      </c>
      <c r="O1383" s="259" t="s">
        <v>565</v>
      </c>
      <c r="P1383" s="259" t="s">
        <v>565</v>
      </c>
      <c r="Q1383" s="259" t="s">
        <v>565</v>
      </c>
      <c r="R1383" s="259" t="s">
        <v>565</v>
      </c>
      <c r="S1383" s="259" t="s">
        <v>565</v>
      </c>
      <c r="T1383" s="259" t="s">
        <v>565</v>
      </c>
      <c r="U1383" s="259" t="s">
        <v>565</v>
      </c>
      <c r="V1383" s="260" t="s">
        <v>565</v>
      </c>
      <c r="W1383" s="260" t="s">
        <v>565</v>
      </c>
      <c r="X1383" s="259" t="s">
        <v>565</v>
      </c>
      <c r="Y1383" s="259" t="s">
        <v>565</v>
      </c>
      <c r="Z1383" s="259" t="s">
        <v>565</v>
      </c>
      <c r="AA1383" s="259" t="s">
        <v>565</v>
      </c>
      <c r="AB1383" s="259" t="s">
        <v>565</v>
      </c>
      <c r="AC1383" s="259" t="s">
        <v>565</v>
      </c>
      <c r="AD1383" s="259" t="s">
        <v>565</v>
      </c>
      <c r="AE1383" s="259" t="s">
        <v>565</v>
      </c>
      <c r="AF1383" s="259" t="s">
        <v>565</v>
      </c>
      <c r="AG1383" s="259" t="s">
        <v>565</v>
      </c>
      <c r="AH1383" s="259" t="s">
        <v>565</v>
      </c>
      <c r="AI1383" s="259" t="s">
        <v>565</v>
      </c>
      <c r="AJ1383" s="259" t="s">
        <v>565</v>
      </c>
      <c r="AK1383" s="259" t="s">
        <v>565</v>
      </c>
      <c r="AL1383" s="259" t="s">
        <v>565</v>
      </c>
      <c r="AM1383" s="259" t="s">
        <v>565</v>
      </c>
      <c r="AN1383" s="259" t="s">
        <v>565</v>
      </c>
      <c r="AO1383" s="259" t="s">
        <v>565</v>
      </c>
      <c r="AP1383" s="259" t="s">
        <v>565</v>
      </c>
      <c r="AQ1383" s="259" t="s">
        <v>565</v>
      </c>
      <c r="AR1383" s="259" t="s">
        <v>565</v>
      </c>
      <c r="AS1383" s="259" t="s">
        <v>565</v>
      </c>
      <c r="AT1383" s="259" t="s">
        <v>565</v>
      </c>
      <c r="AU1383" s="259" t="s">
        <v>565</v>
      </c>
      <c r="AV1383" s="259" t="s">
        <v>565</v>
      </c>
      <c r="AW1383" s="259" t="s">
        <v>565</v>
      </c>
      <c r="AX1383" s="259" t="s">
        <v>565</v>
      </c>
      <c r="AY1383" s="259" t="s">
        <v>565</v>
      </c>
      <c r="AZ1383" s="259" t="s">
        <v>565</v>
      </c>
      <c r="BA1383" s="259" t="s">
        <v>565</v>
      </c>
    </row>
    <row r="1384" spans="4:53">
      <c r="D1384" s="259" t="s">
        <v>565</v>
      </c>
      <c r="E1384" s="259" t="s">
        <v>565</v>
      </c>
      <c r="F1384" s="259" t="s">
        <v>565</v>
      </c>
      <c r="G1384" s="259" t="s">
        <v>565</v>
      </c>
      <c r="H1384" s="259" t="s">
        <v>565</v>
      </c>
      <c r="I1384" s="259" t="s">
        <v>565</v>
      </c>
      <c r="J1384" s="259" t="s">
        <v>565</v>
      </c>
      <c r="K1384" s="259" t="s">
        <v>565</v>
      </c>
      <c r="L1384" s="259" t="s">
        <v>565</v>
      </c>
      <c r="M1384" s="259" t="s">
        <v>565</v>
      </c>
      <c r="N1384" s="259" t="s">
        <v>565</v>
      </c>
      <c r="O1384" s="259" t="s">
        <v>565</v>
      </c>
      <c r="P1384" s="259" t="s">
        <v>565</v>
      </c>
      <c r="Q1384" s="259" t="s">
        <v>565</v>
      </c>
      <c r="R1384" s="259" t="s">
        <v>565</v>
      </c>
      <c r="S1384" s="259" t="s">
        <v>565</v>
      </c>
      <c r="T1384" s="259" t="s">
        <v>565</v>
      </c>
      <c r="U1384" s="259" t="s">
        <v>565</v>
      </c>
      <c r="V1384" s="260" t="s">
        <v>565</v>
      </c>
      <c r="W1384" s="260" t="s">
        <v>565</v>
      </c>
      <c r="X1384" s="259" t="s">
        <v>565</v>
      </c>
      <c r="Y1384" s="259" t="s">
        <v>565</v>
      </c>
      <c r="Z1384" s="259" t="s">
        <v>565</v>
      </c>
      <c r="AA1384" s="259" t="s">
        <v>565</v>
      </c>
      <c r="AB1384" s="259" t="s">
        <v>565</v>
      </c>
      <c r="AC1384" s="259" t="s">
        <v>565</v>
      </c>
      <c r="AD1384" s="259" t="s">
        <v>565</v>
      </c>
      <c r="AE1384" s="259" t="s">
        <v>565</v>
      </c>
      <c r="AF1384" s="259" t="s">
        <v>565</v>
      </c>
      <c r="AG1384" s="259" t="s">
        <v>565</v>
      </c>
      <c r="AH1384" s="259" t="s">
        <v>565</v>
      </c>
      <c r="AI1384" s="259" t="s">
        <v>565</v>
      </c>
      <c r="AJ1384" s="259" t="s">
        <v>565</v>
      </c>
      <c r="AK1384" s="259" t="s">
        <v>565</v>
      </c>
      <c r="AL1384" s="259" t="s">
        <v>565</v>
      </c>
      <c r="AM1384" s="259" t="s">
        <v>565</v>
      </c>
      <c r="AN1384" s="259" t="s">
        <v>565</v>
      </c>
      <c r="AO1384" s="259" t="s">
        <v>565</v>
      </c>
      <c r="AP1384" s="259" t="s">
        <v>565</v>
      </c>
      <c r="AQ1384" s="259" t="s">
        <v>565</v>
      </c>
      <c r="AR1384" s="259" t="s">
        <v>565</v>
      </c>
      <c r="AS1384" s="259" t="s">
        <v>565</v>
      </c>
      <c r="AT1384" s="259" t="s">
        <v>565</v>
      </c>
      <c r="AU1384" s="259" t="s">
        <v>565</v>
      </c>
      <c r="AV1384" s="259" t="s">
        <v>565</v>
      </c>
      <c r="AW1384" s="259" t="s">
        <v>565</v>
      </c>
      <c r="AX1384" s="259" t="s">
        <v>565</v>
      </c>
      <c r="AY1384" s="259" t="s">
        <v>565</v>
      </c>
      <c r="AZ1384" s="259" t="s">
        <v>565</v>
      </c>
      <c r="BA1384" s="259" t="s">
        <v>565</v>
      </c>
    </row>
    <row r="1385" spans="4:53">
      <c r="D1385" s="259" t="s">
        <v>565</v>
      </c>
      <c r="E1385" s="259" t="s">
        <v>565</v>
      </c>
      <c r="F1385" s="259" t="s">
        <v>565</v>
      </c>
      <c r="G1385" s="259" t="s">
        <v>565</v>
      </c>
      <c r="H1385" s="259" t="s">
        <v>565</v>
      </c>
      <c r="I1385" s="259" t="s">
        <v>565</v>
      </c>
      <c r="J1385" s="259" t="s">
        <v>565</v>
      </c>
      <c r="K1385" s="259" t="s">
        <v>565</v>
      </c>
      <c r="L1385" s="259" t="s">
        <v>565</v>
      </c>
      <c r="M1385" s="259" t="s">
        <v>565</v>
      </c>
      <c r="N1385" s="259" t="s">
        <v>565</v>
      </c>
      <c r="O1385" s="259" t="s">
        <v>565</v>
      </c>
      <c r="P1385" s="259" t="s">
        <v>565</v>
      </c>
      <c r="Q1385" s="259" t="s">
        <v>565</v>
      </c>
      <c r="R1385" s="259" t="s">
        <v>565</v>
      </c>
      <c r="S1385" s="259" t="s">
        <v>565</v>
      </c>
      <c r="T1385" s="259" t="s">
        <v>565</v>
      </c>
      <c r="U1385" s="259" t="s">
        <v>565</v>
      </c>
      <c r="V1385" s="260" t="s">
        <v>565</v>
      </c>
      <c r="W1385" s="260" t="s">
        <v>565</v>
      </c>
      <c r="X1385" s="259" t="s">
        <v>565</v>
      </c>
      <c r="Y1385" s="259" t="s">
        <v>565</v>
      </c>
      <c r="Z1385" s="259" t="s">
        <v>565</v>
      </c>
      <c r="AA1385" s="259" t="s">
        <v>565</v>
      </c>
      <c r="AB1385" s="259" t="s">
        <v>565</v>
      </c>
      <c r="AC1385" s="259" t="s">
        <v>565</v>
      </c>
      <c r="AD1385" s="259" t="s">
        <v>565</v>
      </c>
      <c r="AE1385" s="259" t="s">
        <v>565</v>
      </c>
      <c r="AF1385" s="259" t="s">
        <v>565</v>
      </c>
      <c r="AG1385" s="259" t="s">
        <v>565</v>
      </c>
      <c r="AH1385" s="259" t="s">
        <v>565</v>
      </c>
      <c r="AI1385" s="259" t="s">
        <v>565</v>
      </c>
      <c r="AJ1385" s="259" t="s">
        <v>565</v>
      </c>
      <c r="AK1385" s="259" t="s">
        <v>565</v>
      </c>
      <c r="AL1385" s="259" t="s">
        <v>565</v>
      </c>
      <c r="AM1385" s="259" t="s">
        <v>565</v>
      </c>
      <c r="AN1385" s="259" t="s">
        <v>565</v>
      </c>
      <c r="AO1385" s="259" t="s">
        <v>565</v>
      </c>
      <c r="AP1385" s="259" t="s">
        <v>565</v>
      </c>
      <c r="AQ1385" s="259" t="s">
        <v>565</v>
      </c>
      <c r="AR1385" s="259" t="s">
        <v>565</v>
      </c>
      <c r="AS1385" s="259" t="s">
        <v>565</v>
      </c>
      <c r="AT1385" s="259" t="s">
        <v>565</v>
      </c>
      <c r="AU1385" s="259" t="s">
        <v>565</v>
      </c>
      <c r="AV1385" s="259" t="s">
        <v>565</v>
      </c>
      <c r="AW1385" s="259" t="s">
        <v>565</v>
      </c>
      <c r="AX1385" s="259" t="s">
        <v>565</v>
      </c>
      <c r="AY1385" s="259" t="s">
        <v>565</v>
      </c>
      <c r="AZ1385" s="259" t="s">
        <v>565</v>
      </c>
      <c r="BA1385" s="259" t="s">
        <v>565</v>
      </c>
    </row>
    <row r="1386" spans="4:53">
      <c r="D1386" s="259" t="s">
        <v>565</v>
      </c>
      <c r="E1386" s="259" t="s">
        <v>565</v>
      </c>
      <c r="F1386" s="259" t="s">
        <v>565</v>
      </c>
      <c r="G1386" s="259" t="s">
        <v>565</v>
      </c>
      <c r="H1386" s="259" t="s">
        <v>565</v>
      </c>
      <c r="I1386" s="259" t="s">
        <v>565</v>
      </c>
      <c r="J1386" s="259" t="s">
        <v>565</v>
      </c>
      <c r="K1386" s="259" t="s">
        <v>565</v>
      </c>
      <c r="L1386" s="259" t="s">
        <v>565</v>
      </c>
      <c r="M1386" s="259" t="s">
        <v>565</v>
      </c>
      <c r="N1386" s="259" t="s">
        <v>565</v>
      </c>
      <c r="O1386" s="259" t="s">
        <v>565</v>
      </c>
      <c r="P1386" s="259" t="s">
        <v>565</v>
      </c>
      <c r="Q1386" s="259" t="s">
        <v>565</v>
      </c>
      <c r="R1386" s="259" t="s">
        <v>565</v>
      </c>
      <c r="S1386" s="259" t="s">
        <v>565</v>
      </c>
      <c r="T1386" s="259" t="s">
        <v>565</v>
      </c>
      <c r="U1386" s="259" t="s">
        <v>565</v>
      </c>
      <c r="V1386" s="260" t="s">
        <v>565</v>
      </c>
      <c r="W1386" s="260" t="s">
        <v>565</v>
      </c>
      <c r="X1386" s="259" t="s">
        <v>565</v>
      </c>
      <c r="Y1386" s="259" t="s">
        <v>565</v>
      </c>
      <c r="Z1386" s="259" t="s">
        <v>565</v>
      </c>
      <c r="AA1386" s="259" t="s">
        <v>565</v>
      </c>
      <c r="AB1386" s="259" t="s">
        <v>565</v>
      </c>
      <c r="AC1386" s="259" t="s">
        <v>565</v>
      </c>
      <c r="AD1386" s="259" t="s">
        <v>565</v>
      </c>
      <c r="AE1386" s="259" t="s">
        <v>565</v>
      </c>
      <c r="AF1386" s="259" t="s">
        <v>565</v>
      </c>
      <c r="AG1386" s="259" t="s">
        <v>565</v>
      </c>
      <c r="AH1386" s="259" t="s">
        <v>565</v>
      </c>
      <c r="AI1386" s="259" t="s">
        <v>565</v>
      </c>
      <c r="AJ1386" s="259" t="s">
        <v>565</v>
      </c>
      <c r="AK1386" s="259" t="s">
        <v>565</v>
      </c>
      <c r="AL1386" s="259" t="s">
        <v>565</v>
      </c>
      <c r="AM1386" s="259" t="s">
        <v>565</v>
      </c>
      <c r="AN1386" s="259" t="s">
        <v>565</v>
      </c>
      <c r="AO1386" s="259" t="s">
        <v>565</v>
      </c>
      <c r="AP1386" s="259" t="s">
        <v>565</v>
      </c>
      <c r="AQ1386" s="259" t="s">
        <v>565</v>
      </c>
      <c r="AR1386" s="259" t="s">
        <v>565</v>
      </c>
      <c r="AS1386" s="259" t="s">
        <v>565</v>
      </c>
      <c r="AT1386" s="259" t="s">
        <v>565</v>
      </c>
      <c r="AU1386" s="259" t="s">
        <v>565</v>
      </c>
      <c r="AV1386" s="259" t="s">
        <v>565</v>
      </c>
      <c r="AW1386" s="259" t="s">
        <v>565</v>
      </c>
      <c r="AX1386" s="259" t="s">
        <v>565</v>
      </c>
      <c r="AY1386" s="259" t="s">
        <v>565</v>
      </c>
      <c r="AZ1386" s="259" t="s">
        <v>565</v>
      </c>
      <c r="BA1386" s="259" t="s">
        <v>565</v>
      </c>
    </row>
    <row r="1387" spans="4:53">
      <c r="D1387" s="259" t="s">
        <v>565</v>
      </c>
      <c r="E1387" s="259" t="s">
        <v>565</v>
      </c>
      <c r="F1387" s="259" t="s">
        <v>565</v>
      </c>
      <c r="G1387" s="259" t="s">
        <v>565</v>
      </c>
      <c r="H1387" s="259" t="s">
        <v>565</v>
      </c>
      <c r="I1387" s="259" t="s">
        <v>565</v>
      </c>
      <c r="J1387" s="259" t="s">
        <v>565</v>
      </c>
      <c r="K1387" s="259" t="s">
        <v>565</v>
      </c>
      <c r="L1387" s="259" t="s">
        <v>565</v>
      </c>
      <c r="M1387" s="259" t="s">
        <v>565</v>
      </c>
      <c r="N1387" s="259" t="s">
        <v>565</v>
      </c>
      <c r="O1387" s="259" t="s">
        <v>565</v>
      </c>
      <c r="P1387" s="259" t="s">
        <v>565</v>
      </c>
      <c r="Q1387" s="259" t="s">
        <v>565</v>
      </c>
      <c r="R1387" s="259" t="s">
        <v>565</v>
      </c>
      <c r="S1387" s="259" t="s">
        <v>565</v>
      </c>
      <c r="T1387" s="259" t="s">
        <v>565</v>
      </c>
      <c r="U1387" s="259" t="s">
        <v>565</v>
      </c>
      <c r="V1387" s="260" t="s">
        <v>565</v>
      </c>
      <c r="W1387" s="260" t="s">
        <v>565</v>
      </c>
      <c r="X1387" s="259" t="s">
        <v>565</v>
      </c>
      <c r="Y1387" s="259" t="s">
        <v>565</v>
      </c>
      <c r="Z1387" s="259" t="s">
        <v>565</v>
      </c>
      <c r="AA1387" s="259" t="s">
        <v>565</v>
      </c>
      <c r="AB1387" s="259" t="s">
        <v>565</v>
      </c>
      <c r="AC1387" s="259" t="s">
        <v>565</v>
      </c>
      <c r="AD1387" s="259" t="s">
        <v>565</v>
      </c>
      <c r="AE1387" s="259" t="s">
        <v>565</v>
      </c>
      <c r="AF1387" s="259" t="s">
        <v>565</v>
      </c>
      <c r="AG1387" s="259" t="s">
        <v>565</v>
      </c>
      <c r="AH1387" s="259" t="s">
        <v>565</v>
      </c>
      <c r="AI1387" s="259" t="s">
        <v>565</v>
      </c>
      <c r="AJ1387" s="259" t="s">
        <v>565</v>
      </c>
      <c r="AK1387" s="259" t="s">
        <v>565</v>
      </c>
      <c r="AL1387" s="259" t="s">
        <v>565</v>
      </c>
      <c r="AM1387" s="259" t="s">
        <v>565</v>
      </c>
      <c r="AN1387" s="259" t="s">
        <v>565</v>
      </c>
      <c r="AO1387" s="259" t="s">
        <v>565</v>
      </c>
      <c r="AP1387" s="259" t="s">
        <v>565</v>
      </c>
      <c r="AQ1387" s="259" t="s">
        <v>565</v>
      </c>
      <c r="AR1387" s="259" t="s">
        <v>565</v>
      </c>
      <c r="AS1387" s="259" t="s">
        <v>565</v>
      </c>
      <c r="AT1387" s="259" t="s">
        <v>565</v>
      </c>
      <c r="AU1387" s="259" t="s">
        <v>565</v>
      </c>
      <c r="AV1387" s="259" t="s">
        <v>565</v>
      </c>
      <c r="AW1387" s="259" t="s">
        <v>565</v>
      </c>
      <c r="AX1387" s="259" t="s">
        <v>565</v>
      </c>
      <c r="AY1387" s="259" t="s">
        <v>565</v>
      </c>
      <c r="AZ1387" s="259" t="s">
        <v>565</v>
      </c>
      <c r="BA1387" s="259" t="s">
        <v>565</v>
      </c>
    </row>
    <row r="1388" spans="4:53">
      <c r="D1388" s="259" t="s">
        <v>565</v>
      </c>
      <c r="E1388" s="259" t="s">
        <v>565</v>
      </c>
      <c r="F1388" s="259" t="s">
        <v>565</v>
      </c>
      <c r="G1388" s="259" t="s">
        <v>565</v>
      </c>
      <c r="H1388" s="259" t="s">
        <v>565</v>
      </c>
      <c r="I1388" s="259" t="s">
        <v>565</v>
      </c>
      <c r="J1388" s="259" t="s">
        <v>565</v>
      </c>
      <c r="K1388" s="259" t="s">
        <v>565</v>
      </c>
      <c r="L1388" s="259" t="s">
        <v>565</v>
      </c>
      <c r="M1388" s="259" t="s">
        <v>565</v>
      </c>
      <c r="N1388" s="259" t="s">
        <v>565</v>
      </c>
      <c r="O1388" s="259" t="s">
        <v>565</v>
      </c>
      <c r="P1388" s="259" t="s">
        <v>565</v>
      </c>
      <c r="Q1388" s="259" t="s">
        <v>565</v>
      </c>
      <c r="R1388" s="259" t="s">
        <v>565</v>
      </c>
      <c r="S1388" s="259" t="s">
        <v>565</v>
      </c>
      <c r="T1388" s="259" t="s">
        <v>565</v>
      </c>
      <c r="U1388" s="259" t="s">
        <v>565</v>
      </c>
      <c r="V1388" s="260" t="s">
        <v>565</v>
      </c>
      <c r="W1388" s="260" t="s">
        <v>565</v>
      </c>
      <c r="X1388" s="259" t="s">
        <v>565</v>
      </c>
      <c r="Y1388" s="259" t="s">
        <v>565</v>
      </c>
      <c r="Z1388" s="259" t="s">
        <v>565</v>
      </c>
      <c r="AA1388" s="259" t="s">
        <v>565</v>
      </c>
      <c r="AB1388" s="259" t="s">
        <v>565</v>
      </c>
      <c r="AC1388" s="259" t="s">
        <v>565</v>
      </c>
      <c r="AD1388" s="259" t="s">
        <v>565</v>
      </c>
      <c r="AE1388" s="259" t="s">
        <v>565</v>
      </c>
      <c r="AF1388" s="259" t="s">
        <v>565</v>
      </c>
      <c r="AG1388" s="259" t="s">
        <v>565</v>
      </c>
      <c r="AH1388" s="259" t="s">
        <v>565</v>
      </c>
      <c r="AI1388" s="259" t="s">
        <v>565</v>
      </c>
      <c r="AJ1388" s="259" t="s">
        <v>565</v>
      </c>
      <c r="AK1388" s="259" t="s">
        <v>565</v>
      </c>
      <c r="AL1388" s="259" t="s">
        <v>565</v>
      </c>
      <c r="AM1388" s="259" t="s">
        <v>565</v>
      </c>
      <c r="AN1388" s="259" t="s">
        <v>565</v>
      </c>
      <c r="AO1388" s="259" t="s">
        <v>565</v>
      </c>
      <c r="AP1388" s="259" t="s">
        <v>565</v>
      </c>
      <c r="AQ1388" s="259" t="s">
        <v>565</v>
      </c>
      <c r="AR1388" s="259" t="s">
        <v>565</v>
      </c>
      <c r="AS1388" s="259" t="s">
        <v>565</v>
      </c>
      <c r="AT1388" s="259" t="s">
        <v>565</v>
      </c>
      <c r="AU1388" s="259" t="s">
        <v>565</v>
      </c>
      <c r="AV1388" s="259" t="s">
        <v>565</v>
      </c>
      <c r="AW1388" s="259" t="s">
        <v>565</v>
      </c>
      <c r="AX1388" s="259" t="s">
        <v>565</v>
      </c>
      <c r="AY1388" s="259" t="s">
        <v>565</v>
      </c>
      <c r="AZ1388" s="259" t="s">
        <v>565</v>
      </c>
      <c r="BA1388" s="259" t="s">
        <v>565</v>
      </c>
    </row>
    <row r="1389" spans="4:53">
      <c r="D1389" s="259" t="s">
        <v>565</v>
      </c>
      <c r="E1389" s="259" t="s">
        <v>565</v>
      </c>
      <c r="F1389" s="259" t="s">
        <v>565</v>
      </c>
      <c r="G1389" s="259" t="s">
        <v>565</v>
      </c>
      <c r="H1389" s="259" t="s">
        <v>565</v>
      </c>
      <c r="I1389" s="259" t="s">
        <v>565</v>
      </c>
      <c r="J1389" s="259" t="s">
        <v>565</v>
      </c>
      <c r="K1389" s="259" t="s">
        <v>565</v>
      </c>
      <c r="L1389" s="259" t="s">
        <v>565</v>
      </c>
      <c r="M1389" s="259" t="s">
        <v>565</v>
      </c>
      <c r="N1389" s="259" t="s">
        <v>565</v>
      </c>
      <c r="O1389" s="259" t="s">
        <v>565</v>
      </c>
      <c r="P1389" s="259" t="s">
        <v>565</v>
      </c>
      <c r="Q1389" s="259" t="s">
        <v>565</v>
      </c>
      <c r="R1389" s="259" t="s">
        <v>565</v>
      </c>
      <c r="S1389" s="259" t="s">
        <v>565</v>
      </c>
      <c r="T1389" s="259" t="s">
        <v>565</v>
      </c>
      <c r="U1389" s="259" t="s">
        <v>565</v>
      </c>
      <c r="V1389" s="260" t="s">
        <v>565</v>
      </c>
      <c r="W1389" s="260" t="s">
        <v>565</v>
      </c>
      <c r="X1389" s="259" t="s">
        <v>565</v>
      </c>
      <c r="Y1389" s="259" t="s">
        <v>565</v>
      </c>
      <c r="Z1389" s="259" t="s">
        <v>565</v>
      </c>
      <c r="AA1389" s="259" t="s">
        <v>565</v>
      </c>
      <c r="AB1389" s="259" t="s">
        <v>565</v>
      </c>
      <c r="AC1389" s="259" t="s">
        <v>565</v>
      </c>
      <c r="AD1389" s="259" t="s">
        <v>565</v>
      </c>
      <c r="AE1389" s="259" t="s">
        <v>565</v>
      </c>
      <c r="AF1389" s="259" t="s">
        <v>565</v>
      </c>
      <c r="AG1389" s="259" t="s">
        <v>565</v>
      </c>
      <c r="AH1389" s="259" t="s">
        <v>565</v>
      </c>
      <c r="AI1389" s="259" t="s">
        <v>565</v>
      </c>
      <c r="AJ1389" s="259" t="s">
        <v>565</v>
      </c>
      <c r="AK1389" s="259" t="s">
        <v>565</v>
      </c>
      <c r="AL1389" s="259" t="s">
        <v>565</v>
      </c>
      <c r="AM1389" s="259" t="s">
        <v>565</v>
      </c>
      <c r="AN1389" s="259" t="s">
        <v>565</v>
      </c>
      <c r="AO1389" s="259" t="s">
        <v>565</v>
      </c>
      <c r="AP1389" s="259" t="s">
        <v>565</v>
      </c>
      <c r="AQ1389" s="259" t="s">
        <v>565</v>
      </c>
      <c r="AR1389" s="259" t="s">
        <v>565</v>
      </c>
      <c r="AS1389" s="259" t="s">
        <v>565</v>
      </c>
      <c r="AT1389" s="259" t="s">
        <v>565</v>
      </c>
      <c r="AU1389" s="259" t="s">
        <v>565</v>
      </c>
      <c r="AV1389" s="259" t="s">
        <v>565</v>
      </c>
      <c r="AW1389" s="259" t="s">
        <v>565</v>
      </c>
      <c r="AX1389" s="259" t="s">
        <v>565</v>
      </c>
      <c r="AY1389" s="259" t="s">
        <v>565</v>
      </c>
      <c r="AZ1389" s="259" t="s">
        <v>565</v>
      </c>
      <c r="BA1389" s="259" t="s">
        <v>565</v>
      </c>
    </row>
    <row r="1390" spans="4:53">
      <c r="D1390" s="259" t="s">
        <v>565</v>
      </c>
      <c r="E1390" s="259" t="s">
        <v>565</v>
      </c>
      <c r="F1390" s="259" t="s">
        <v>565</v>
      </c>
      <c r="G1390" s="259" t="s">
        <v>565</v>
      </c>
      <c r="H1390" s="259" t="s">
        <v>565</v>
      </c>
      <c r="I1390" s="259" t="s">
        <v>565</v>
      </c>
      <c r="J1390" s="259" t="s">
        <v>565</v>
      </c>
      <c r="K1390" s="259" t="s">
        <v>565</v>
      </c>
      <c r="L1390" s="259" t="s">
        <v>565</v>
      </c>
      <c r="M1390" s="259" t="s">
        <v>565</v>
      </c>
      <c r="N1390" s="259" t="s">
        <v>565</v>
      </c>
      <c r="O1390" s="259" t="s">
        <v>565</v>
      </c>
      <c r="P1390" s="259" t="s">
        <v>565</v>
      </c>
      <c r="Q1390" s="259" t="s">
        <v>565</v>
      </c>
      <c r="R1390" s="259" t="s">
        <v>565</v>
      </c>
      <c r="S1390" s="259" t="s">
        <v>565</v>
      </c>
      <c r="T1390" s="259" t="s">
        <v>565</v>
      </c>
      <c r="U1390" s="259" t="s">
        <v>565</v>
      </c>
      <c r="V1390" s="260" t="s">
        <v>565</v>
      </c>
      <c r="W1390" s="260" t="s">
        <v>565</v>
      </c>
      <c r="X1390" s="259" t="s">
        <v>565</v>
      </c>
      <c r="Y1390" s="259" t="s">
        <v>565</v>
      </c>
      <c r="Z1390" s="259" t="s">
        <v>565</v>
      </c>
      <c r="AA1390" s="259" t="s">
        <v>565</v>
      </c>
      <c r="AB1390" s="259" t="s">
        <v>565</v>
      </c>
      <c r="AC1390" s="259" t="s">
        <v>565</v>
      </c>
      <c r="AD1390" s="259" t="s">
        <v>565</v>
      </c>
      <c r="AE1390" s="259" t="s">
        <v>565</v>
      </c>
      <c r="AF1390" s="259" t="s">
        <v>565</v>
      </c>
      <c r="AG1390" s="259" t="s">
        <v>565</v>
      </c>
      <c r="AH1390" s="259" t="s">
        <v>565</v>
      </c>
      <c r="AI1390" s="259" t="s">
        <v>565</v>
      </c>
      <c r="AJ1390" s="259" t="s">
        <v>565</v>
      </c>
      <c r="AK1390" s="259" t="s">
        <v>565</v>
      </c>
      <c r="AL1390" s="259" t="s">
        <v>565</v>
      </c>
      <c r="AM1390" s="259" t="s">
        <v>565</v>
      </c>
      <c r="AN1390" s="259" t="s">
        <v>565</v>
      </c>
      <c r="AO1390" s="259" t="s">
        <v>565</v>
      </c>
      <c r="AP1390" s="259" t="s">
        <v>565</v>
      </c>
      <c r="AQ1390" s="259" t="s">
        <v>565</v>
      </c>
      <c r="AR1390" s="259" t="s">
        <v>565</v>
      </c>
      <c r="AS1390" s="259" t="s">
        <v>565</v>
      </c>
      <c r="AT1390" s="259" t="s">
        <v>565</v>
      </c>
      <c r="AU1390" s="259" t="s">
        <v>565</v>
      </c>
      <c r="AV1390" s="259" t="s">
        <v>565</v>
      </c>
      <c r="AW1390" s="259" t="s">
        <v>565</v>
      </c>
      <c r="AX1390" s="259" t="s">
        <v>565</v>
      </c>
      <c r="AY1390" s="259" t="s">
        <v>565</v>
      </c>
      <c r="AZ1390" s="259" t="s">
        <v>565</v>
      </c>
      <c r="BA1390" s="259" t="s">
        <v>565</v>
      </c>
    </row>
    <row r="1391" spans="4:53">
      <c r="D1391" s="259" t="s">
        <v>565</v>
      </c>
      <c r="E1391" s="259" t="s">
        <v>565</v>
      </c>
      <c r="F1391" s="259" t="s">
        <v>565</v>
      </c>
      <c r="G1391" s="259" t="s">
        <v>565</v>
      </c>
      <c r="H1391" s="259" t="s">
        <v>565</v>
      </c>
      <c r="I1391" s="259" t="s">
        <v>565</v>
      </c>
      <c r="J1391" s="259" t="s">
        <v>565</v>
      </c>
      <c r="K1391" s="259" t="s">
        <v>565</v>
      </c>
      <c r="L1391" s="259" t="s">
        <v>565</v>
      </c>
      <c r="M1391" s="259" t="s">
        <v>565</v>
      </c>
      <c r="N1391" s="259" t="s">
        <v>565</v>
      </c>
      <c r="O1391" s="259" t="s">
        <v>565</v>
      </c>
      <c r="P1391" s="259" t="s">
        <v>565</v>
      </c>
      <c r="Q1391" s="259" t="s">
        <v>565</v>
      </c>
      <c r="R1391" s="259" t="s">
        <v>565</v>
      </c>
      <c r="S1391" s="259" t="s">
        <v>565</v>
      </c>
      <c r="T1391" s="259" t="s">
        <v>565</v>
      </c>
      <c r="U1391" s="259" t="s">
        <v>565</v>
      </c>
      <c r="V1391" s="260" t="s">
        <v>565</v>
      </c>
      <c r="W1391" s="260" t="s">
        <v>565</v>
      </c>
      <c r="X1391" s="259" t="s">
        <v>565</v>
      </c>
      <c r="Y1391" s="259" t="s">
        <v>565</v>
      </c>
      <c r="Z1391" s="259" t="s">
        <v>565</v>
      </c>
      <c r="AA1391" s="259" t="s">
        <v>565</v>
      </c>
      <c r="AB1391" s="259" t="s">
        <v>565</v>
      </c>
      <c r="AC1391" s="259" t="s">
        <v>565</v>
      </c>
      <c r="AD1391" s="259" t="s">
        <v>565</v>
      </c>
      <c r="AE1391" s="259" t="s">
        <v>565</v>
      </c>
      <c r="AF1391" s="259" t="s">
        <v>565</v>
      </c>
      <c r="AG1391" s="259" t="s">
        <v>565</v>
      </c>
      <c r="AH1391" s="259" t="s">
        <v>565</v>
      </c>
      <c r="AI1391" s="259" t="s">
        <v>565</v>
      </c>
      <c r="AJ1391" s="259" t="s">
        <v>565</v>
      </c>
      <c r="AK1391" s="259" t="s">
        <v>565</v>
      </c>
      <c r="AL1391" s="259" t="s">
        <v>565</v>
      </c>
      <c r="AM1391" s="259" t="s">
        <v>565</v>
      </c>
      <c r="AN1391" s="259" t="s">
        <v>565</v>
      </c>
      <c r="AO1391" s="259" t="s">
        <v>565</v>
      </c>
      <c r="AP1391" s="259" t="s">
        <v>565</v>
      </c>
      <c r="AQ1391" s="259" t="s">
        <v>565</v>
      </c>
      <c r="AR1391" s="259" t="s">
        <v>565</v>
      </c>
      <c r="AS1391" s="259" t="s">
        <v>565</v>
      </c>
      <c r="AT1391" s="259" t="s">
        <v>565</v>
      </c>
      <c r="AU1391" s="259" t="s">
        <v>565</v>
      </c>
      <c r="AV1391" s="259" t="s">
        <v>565</v>
      </c>
      <c r="AW1391" s="259" t="s">
        <v>565</v>
      </c>
      <c r="AX1391" s="259" t="s">
        <v>565</v>
      </c>
      <c r="AY1391" s="259" t="s">
        <v>565</v>
      </c>
      <c r="AZ1391" s="259" t="s">
        <v>565</v>
      </c>
      <c r="BA1391" s="259" t="s">
        <v>565</v>
      </c>
    </row>
    <row r="1392" spans="4:53">
      <c r="D1392" s="259" t="s">
        <v>565</v>
      </c>
      <c r="E1392" s="259" t="s">
        <v>565</v>
      </c>
      <c r="F1392" s="259" t="s">
        <v>565</v>
      </c>
      <c r="G1392" s="259" t="s">
        <v>565</v>
      </c>
      <c r="H1392" s="259" t="s">
        <v>565</v>
      </c>
      <c r="I1392" s="259" t="s">
        <v>565</v>
      </c>
      <c r="J1392" s="259" t="s">
        <v>565</v>
      </c>
      <c r="K1392" s="259" t="s">
        <v>565</v>
      </c>
      <c r="L1392" s="259" t="s">
        <v>565</v>
      </c>
      <c r="M1392" s="259" t="s">
        <v>565</v>
      </c>
      <c r="N1392" s="259" t="s">
        <v>565</v>
      </c>
      <c r="O1392" s="259" t="s">
        <v>565</v>
      </c>
      <c r="P1392" s="259" t="s">
        <v>565</v>
      </c>
      <c r="Q1392" s="259" t="s">
        <v>565</v>
      </c>
      <c r="R1392" s="259" t="s">
        <v>565</v>
      </c>
      <c r="S1392" s="259" t="s">
        <v>565</v>
      </c>
      <c r="T1392" s="259" t="s">
        <v>565</v>
      </c>
      <c r="U1392" s="259" t="s">
        <v>565</v>
      </c>
      <c r="V1392" s="260" t="s">
        <v>565</v>
      </c>
      <c r="W1392" s="260" t="s">
        <v>565</v>
      </c>
      <c r="X1392" s="259" t="s">
        <v>565</v>
      </c>
      <c r="Y1392" s="259" t="s">
        <v>565</v>
      </c>
      <c r="Z1392" s="259" t="s">
        <v>565</v>
      </c>
      <c r="AA1392" s="259" t="s">
        <v>565</v>
      </c>
      <c r="AB1392" s="259" t="s">
        <v>565</v>
      </c>
      <c r="AC1392" s="259" t="s">
        <v>565</v>
      </c>
      <c r="AD1392" s="259" t="s">
        <v>565</v>
      </c>
      <c r="AE1392" s="259" t="s">
        <v>565</v>
      </c>
      <c r="AF1392" s="259" t="s">
        <v>565</v>
      </c>
      <c r="AG1392" s="259" t="s">
        <v>565</v>
      </c>
      <c r="AH1392" s="259" t="s">
        <v>565</v>
      </c>
      <c r="AI1392" s="259" t="s">
        <v>565</v>
      </c>
      <c r="AJ1392" s="259" t="s">
        <v>565</v>
      </c>
      <c r="AK1392" s="259" t="s">
        <v>565</v>
      </c>
      <c r="AL1392" s="259" t="s">
        <v>565</v>
      </c>
      <c r="AM1392" s="259" t="s">
        <v>565</v>
      </c>
      <c r="AN1392" s="259" t="s">
        <v>565</v>
      </c>
      <c r="AO1392" s="259" t="s">
        <v>565</v>
      </c>
      <c r="AP1392" s="259" t="s">
        <v>565</v>
      </c>
      <c r="AQ1392" s="259" t="s">
        <v>565</v>
      </c>
      <c r="AR1392" s="259" t="s">
        <v>565</v>
      </c>
      <c r="AS1392" s="259" t="s">
        <v>565</v>
      </c>
      <c r="AT1392" s="259" t="s">
        <v>565</v>
      </c>
      <c r="AU1392" s="259" t="s">
        <v>565</v>
      </c>
      <c r="AV1392" s="259" t="s">
        <v>565</v>
      </c>
      <c r="AW1392" s="259" t="s">
        <v>565</v>
      </c>
      <c r="AX1392" s="259" t="s">
        <v>565</v>
      </c>
      <c r="AY1392" s="259" t="s">
        <v>565</v>
      </c>
      <c r="AZ1392" s="259" t="s">
        <v>565</v>
      </c>
      <c r="BA1392" s="259" t="s">
        <v>565</v>
      </c>
    </row>
    <row r="1393" spans="4:53">
      <c r="D1393" s="259" t="s">
        <v>565</v>
      </c>
      <c r="E1393" s="259" t="s">
        <v>565</v>
      </c>
      <c r="F1393" s="259" t="s">
        <v>565</v>
      </c>
      <c r="G1393" s="259" t="s">
        <v>565</v>
      </c>
      <c r="H1393" s="259" t="s">
        <v>565</v>
      </c>
      <c r="I1393" s="259" t="s">
        <v>565</v>
      </c>
      <c r="J1393" s="259" t="s">
        <v>565</v>
      </c>
      <c r="K1393" s="259" t="s">
        <v>565</v>
      </c>
      <c r="L1393" s="259" t="s">
        <v>565</v>
      </c>
      <c r="M1393" s="259" t="s">
        <v>565</v>
      </c>
      <c r="N1393" s="259" t="s">
        <v>565</v>
      </c>
      <c r="O1393" s="259" t="s">
        <v>565</v>
      </c>
      <c r="P1393" s="259" t="s">
        <v>565</v>
      </c>
      <c r="Q1393" s="259" t="s">
        <v>565</v>
      </c>
      <c r="R1393" s="259" t="s">
        <v>565</v>
      </c>
      <c r="S1393" s="259" t="s">
        <v>565</v>
      </c>
      <c r="T1393" s="259" t="s">
        <v>565</v>
      </c>
      <c r="U1393" s="259" t="s">
        <v>565</v>
      </c>
      <c r="V1393" s="260" t="s">
        <v>565</v>
      </c>
      <c r="W1393" s="260" t="s">
        <v>565</v>
      </c>
      <c r="X1393" s="259" t="s">
        <v>565</v>
      </c>
      <c r="Y1393" s="259" t="s">
        <v>565</v>
      </c>
      <c r="Z1393" s="259" t="s">
        <v>565</v>
      </c>
      <c r="AA1393" s="259" t="s">
        <v>565</v>
      </c>
      <c r="AB1393" s="259" t="s">
        <v>565</v>
      </c>
      <c r="AC1393" s="259" t="s">
        <v>565</v>
      </c>
      <c r="AD1393" s="259" t="s">
        <v>565</v>
      </c>
      <c r="AE1393" s="259" t="s">
        <v>565</v>
      </c>
      <c r="AF1393" s="259" t="s">
        <v>565</v>
      </c>
      <c r="AG1393" s="259" t="s">
        <v>565</v>
      </c>
      <c r="AH1393" s="259" t="s">
        <v>565</v>
      </c>
      <c r="AI1393" s="259" t="s">
        <v>565</v>
      </c>
      <c r="AJ1393" s="259" t="s">
        <v>565</v>
      </c>
      <c r="AK1393" s="259" t="s">
        <v>565</v>
      </c>
      <c r="AL1393" s="259" t="s">
        <v>565</v>
      </c>
      <c r="AM1393" s="259" t="s">
        <v>565</v>
      </c>
      <c r="AN1393" s="259" t="s">
        <v>565</v>
      </c>
      <c r="AO1393" s="259" t="s">
        <v>565</v>
      </c>
      <c r="AP1393" s="259" t="s">
        <v>565</v>
      </c>
      <c r="AQ1393" s="259" t="s">
        <v>565</v>
      </c>
      <c r="AR1393" s="259" t="s">
        <v>565</v>
      </c>
      <c r="AS1393" s="259" t="s">
        <v>565</v>
      </c>
      <c r="AT1393" s="259" t="s">
        <v>565</v>
      </c>
      <c r="AU1393" s="259" t="s">
        <v>565</v>
      </c>
      <c r="AV1393" s="259" t="s">
        <v>565</v>
      </c>
      <c r="AW1393" s="259" t="s">
        <v>565</v>
      </c>
      <c r="AX1393" s="259" t="s">
        <v>565</v>
      </c>
      <c r="AY1393" s="259" t="s">
        <v>565</v>
      </c>
      <c r="AZ1393" s="259" t="s">
        <v>565</v>
      </c>
      <c r="BA1393" s="259" t="s">
        <v>565</v>
      </c>
    </row>
    <row r="1394" spans="4:53">
      <c r="D1394" s="259" t="s">
        <v>565</v>
      </c>
      <c r="E1394" s="259" t="s">
        <v>565</v>
      </c>
      <c r="F1394" s="259" t="s">
        <v>565</v>
      </c>
      <c r="G1394" s="259" t="s">
        <v>565</v>
      </c>
      <c r="H1394" s="259" t="s">
        <v>565</v>
      </c>
      <c r="I1394" s="259" t="s">
        <v>565</v>
      </c>
      <c r="J1394" s="259" t="s">
        <v>565</v>
      </c>
      <c r="K1394" s="259" t="s">
        <v>565</v>
      </c>
      <c r="L1394" s="259" t="s">
        <v>565</v>
      </c>
      <c r="M1394" s="259" t="s">
        <v>565</v>
      </c>
      <c r="N1394" s="259" t="s">
        <v>565</v>
      </c>
      <c r="O1394" s="259" t="s">
        <v>565</v>
      </c>
      <c r="P1394" s="259" t="s">
        <v>565</v>
      </c>
      <c r="Q1394" s="259" t="s">
        <v>565</v>
      </c>
      <c r="R1394" s="259" t="s">
        <v>565</v>
      </c>
      <c r="S1394" s="259" t="s">
        <v>565</v>
      </c>
      <c r="T1394" s="259" t="s">
        <v>565</v>
      </c>
      <c r="U1394" s="259" t="s">
        <v>565</v>
      </c>
      <c r="V1394" s="260" t="s">
        <v>565</v>
      </c>
      <c r="W1394" s="260" t="s">
        <v>565</v>
      </c>
      <c r="X1394" s="259" t="s">
        <v>565</v>
      </c>
      <c r="Y1394" s="259" t="s">
        <v>565</v>
      </c>
      <c r="Z1394" s="259" t="s">
        <v>565</v>
      </c>
      <c r="AA1394" s="259" t="s">
        <v>565</v>
      </c>
      <c r="AB1394" s="259" t="s">
        <v>565</v>
      </c>
      <c r="AC1394" s="259" t="s">
        <v>565</v>
      </c>
      <c r="AD1394" s="259" t="s">
        <v>565</v>
      </c>
      <c r="AE1394" s="259" t="s">
        <v>565</v>
      </c>
      <c r="AF1394" s="259" t="s">
        <v>565</v>
      </c>
      <c r="AG1394" s="259" t="s">
        <v>565</v>
      </c>
      <c r="AH1394" s="259" t="s">
        <v>565</v>
      </c>
      <c r="AI1394" s="259" t="s">
        <v>565</v>
      </c>
      <c r="AJ1394" s="259" t="s">
        <v>565</v>
      </c>
      <c r="AK1394" s="259" t="s">
        <v>565</v>
      </c>
      <c r="AL1394" s="259" t="s">
        <v>565</v>
      </c>
      <c r="AM1394" s="259" t="s">
        <v>565</v>
      </c>
      <c r="AN1394" s="259" t="s">
        <v>565</v>
      </c>
      <c r="AO1394" s="259" t="s">
        <v>565</v>
      </c>
      <c r="AP1394" s="259" t="s">
        <v>565</v>
      </c>
      <c r="AQ1394" s="259" t="s">
        <v>565</v>
      </c>
      <c r="AR1394" s="259" t="s">
        <v>565</v>
      </c>
      <c r="AS1394" s="259" t="s">
        <v>565</v>
      </c>
      <c r="AT1394" s="259" t="s">
        <v>565</v>
      </c>
      <c r="AU1394" s="259" t="s">
        <v>565</v>
      </c>
      <c r="AV1394" s="259" t="s">
        <v>565</v>
      </c>
      <c r="AW1394" s="259" t="s">
        <v>565</v>
      </c>
      <c r="AX1394" s="259" t="s">
        <v>565</v>
      </c>
      <c r="AY1394" s="259" t="s">
        <v>565</v>
      </c>
      <c r="AZ1394" s="259" t="s">
        <v>565</v>
      </c>
      <c r="BA1394" s="259" t="s">
        <v>565</v>
      </c>
    </row>
    <row r="1395" spans="4:53">
      <c r="D1395" s="259" t="s">
        <v>565</v>
      </c>
      <c r="E1395" s="259" t="s">
        <v>565</v>
      </c>
      <c r="F1395" s="259" t="s">
        <v>565</v>
      </c>
      <c r="G1395" s="259" t="s">
        <v>565</v>
      </c>
      <c r="H1395" s="259" t="s">
        <v>565</v>
      </c>
      <c r="I1395" s="259" t="s">
        <v>565</v>
      </c>
      <c r="J1395" s="259" t="s">
        <v>565</v>
      </c>
      <c r="K1395" s="259" t="s">
        <v>565</v>
      </c>
      <c r="L1395" s="259" t="s">
        <v>565</v>
      </c>
      <c r="M1395" s="259" t="s">
        <v>565</v>
      </c>
      <c r="N1395" s="259" t="s">
        <v>565</v>
      </c>
      <c r="O1395" s="259" t="s">
        <v>565</v>
      </c>
      <c r="P1395" s="259" t="s">
        <v>565</v>
      </c>
      <c r="Q1395" s="259" t="s">
        <v>565</v>
      </c>
      <c r="R1395" s="259" t="s">
        <v>565</v>
      </c>
      <c r="S1395" s="259" t="s">
        <v>565</v>
      </c>
      <c r="T1395" s="259" t="s">
        <v>565</v>
      </c>
      <c r="U1395" s="259" t="s">
        <v>565</v>
      </c>
      <c r="V1395" s="260" t="s">
        <v>565</v>
      </c>
      <c r="W1395" s="260" t="s">
        <v>565</v>
      </c>
      <c r="X1395" s="259" t="s">
        <v>565</v>
      </c>
      <c r="Y1395" s="259" t="s">
        <v>565</v>
      </c>
      <c r="Z1395" s="259" t="s">
        <v>565</v>
      </c>
      <c r="AA1395" s="259" t="s">
        <v>565</v>
      </c>
      <c r="AB1395" s="259" t="s">
        <v>565</v>
      </c>
      <c r="AC1395" s="259" t="s">
        <v>565</v>
      </c>
      <c r="AD1395" s="259" t="s">
        <v>565</v>
      </c>
      <c r="AE1395" s="259" t="s">
        <v>565</v>
      </c>
      <c r="AF1395" s="259" t="s">
        <v>565</v>
      </c>
      <c r="AG1395" s="259" t="s">
        <v>565</v>
      </c>
      <c r="AH1395" s="259" t="s">
        <v>565</v>
      </c>
      <c r="AI1395" s="259" t="s">
        <v>565</v>
      </c>
      <c r="AJ1395" s="259" t="s">
        <v>565</v>
      </c>
      <c r="AK1395" s="259" t="s">
        <v>565</v>
      </c>
      <c r="AL1395" s="259" t="s">
        <v>565</v>
      </c>
      <c r="AM1395" s="259" t="s">
        <v>565</v>
      </c>
      <c r="AN1395" s="259" t="s">
        <v>565</v>
      </c>
      <c r="AO1395" s="259" t="s">
        <v>565</v>
      </c>
      <c r="AP1395" s="259" t="s">
        <v>565</v>
      </c>
      <c r="AQ1395" s="259" t="s">
        <v>565</v>
      </c>
      <c r="AR1395" s="259" t="s">
        <v>565</v>
      </c>
      <c r="AS1395" s="259" t="s">
        <v>565</v>
      </c>
      <c r="AT1395" s="259" t="s">
        <v>565</v>
      </c>
      <c r="AU1395" s="259" t="s">
        <v>565</v>
      </c>
      <c r="AV1395" s="259" t="s">
        <v>565</v>
      </c>
      <c r="AW1395" s="259" t="s">
        <v>565</v>
      </c>
      <c r="AX1395" s="259" t="s">
        <v>565</v>
      </c>
      <c r="AY1395" s="259" t="s">
        <v>565</v>
      </c>
      <c r="AZ1395" s="259" t="s">
        <v>565</v>
      </c>
      <c r="BA1395" s="259" t="s">
        <v>565</v>
      </c>
    </row>
    <row r="1396" spans="4:53">
      <c r="D1396" s="259" t="s">
        <v>565</v>
      </c>
      <c r="E1396" s="259" t="s">
        <v>565</v>
      </c>
      <c r="F1396" s="259" t="s">
        <v>565</v>
      </c>
      <c r="G1396" s="259" t="s">
        <v>565</v>
      </c>
      <c r="H1396" s="259" t="s">
        <v>565</v>
      </c>
      <c r="I1396" s="259" t="s">
        <v>565</v>
      </c>
      <c r="J1396" s="259" t="s">
        <v>565</v>
      </c>
      <c r="K1396" s="259" t="s">
        <v>565</v>
      </c>
      <c r="L1396" s="259" t="s">
        <v>565</v>
      </c>
      <c r="M1396" s="259" t="s">
        <v>565</v>
      </c>
      <c r="N1396" s="259" t="s">
        <v>565</v>
      </c>
      <c r="O1396" s="259" t="s">
        <v>565</v>
      </c>
      <c r="P1396" s="259" t="s">
        <v>565</v>
      </c>
      <c r="Q1396" s="259" t="s">
        <v>565</v>
      </c>
      <c r="R1396" s="259" t="s">
        <v>565</v>
      </c>
      <c r="S1396" s="259" t="s">
        <v>565</v>
      </c>
      <c r="T1396" s="259" t="s">
        <v>565</v>
      </c>
      <c r="U1396" s="259" t="s">
        <v>565</v>
      </c>
      <c r="V1396" s="260" t="s">
        <v>565</v>
      </c>
      <c r="W1396" s="260" t="s">
        <v>565</v>
      </c>
      <c r="X1396" s="259" t="s">
        <v>565</v>
      </c>
      <c r="Y1396" s="259" t="s">
        <v>565</v>
      </c>
      <c r="Z1396" s="259" t="s">
        <v>565</v>
      </c>
      <c r="AA1396" s="259" t="s">
        <v>565</v>
      </c>
      <c r="AB1396" s="259" t="s">
        <v>565</v>
      </c>
      <c r="AC1396" s="259" t="s">
        <v>565</v>
      </c>
      <c r="AD1396" s="259" t="s">
        <v>565</v>
      </c>
      <c r="AE1396" s="259" t="s">
        <v>565</v>
      </c>
      <c r="AF1396" s="259" t="s">
        <v>565</v>
      </c>
      <c r="AG1396" s="259" t="s">
        <v>565</v>
      </c>
      <c r="AH1396" s="259" t="s">
        <v>565</v>
      </c>
      <c r="AI1396" s="259" t="s">
        <v>565</v>
      </c>
      <c r="AJ1396" s="259" t="s">
        <v>565</v>
      </c>
      <c r="AK1396" s="259" t="s">
        <v>565</v>
      </c>
      <c r="AL1396" s="259" t="s">
        <v>565</v>
      </c>
      <c r="AM1396" s="259" t="s">
        <v>565</v>
      </c>
      <c r="AN1396" s="259" t="s">
        <v>565</v>
      </c>
      <c r="AO1396" s="259" t="s">
        <v>565</v>
      </c>
      <c r="AP1396" s="259" t="s">
        <v>565</v>
      </c>
      <c r="AQ1396" s="259" t="s">
        <v>565</v>
      </c>
      <c r="AR1396" s="259" t="s">
        <v>565</v>
      </c>
      <c r="AS1396" s="259" t="s">
        <v>565</v>
      </c>
      <c r="AT1396" s="259" t="s">
        <v>565</v>
      </c>
      <c r="AU1396" s="259" t="s">
        <v>565</v>
      </c>
      <c r="AV1396" s="259" t="s">
        <v>565</v>
      </c>
      <c r="AW1396" s="259" t="s">
        <v>565</v>
      </c>
      <c r="AX1396" s="259" t="s">
        <v>565</v>
      </c>
      <c r="AY1396" s="259" t="s">
        <v>565</v>
      </c>
      <c r="AZ1396" s="259" t="s">
        <v>565</v>
      </c>
      <c r="BA1396" s="259" t="s">
        <v>565</v>
      </c>
    </row>
    <row r="1397" spans="4:53">
      <c r="D1397" s="259" t="s">
        <v>565</v>
      </c>
      <c r="E1397" s="259" t="s">
        <v>565</v>
      </c>
      <c r="F1397" s="259" t="s">
        <v>565</v>
      </c>
      <c r="G1397" s="259" t="s">
        <v>565</v>
      </c>
      <c r="H1397" s="259" t="s">
        <v>565</v>
      </c>
      <c r="I1397" s="259" t="s">
        <v>565</v>
      </c>
      <c r="J1397" s="259" t="s">
        <v>565</v>
      </c>
      <c r="K1397" s="259" t="s">
        <v>565</v>
      </c>
      <c r="L1397" s="259" t="s">
        <v>565</v>
      </c>
      <c r="M1397" s="259" t="s">
        <v>565</v>
      </c>
      <c r="N1397" s="259" t="s">
        <v>565</v>
      </c>
      <c r="O1397" s="259" t="s">
        <v>565</v>
      </c>
      <c r="P1397" s="259" t="s">
        <v>565</v>
      </c>
      <c r="Q1397" s="259" t="s">
        <v>565</v>
      </c>
      <c r="R1397" s="259" t="s">
        <v>565</v>
      </c>
      <c r="S1397" s="259" t="s">
        <v>565</v>
      </c>
      <c r="T1397" s="259" t="s">
        <v>565</v>
      </c>
      <c r="U1397" s="259" t="s">
        <v>565</v>
      </c>
      <c r="V1397" s="260" t="s">
        <v>565</v>
      </c>
      <c r="W1397" s="260" t="s">
        <v>565</v>
      </c>
      <c r="X1397" s="259" t="s">
        <v>565</v>
      </c>
      <c r="Y1397" s="259" t="s">
        <v>565</v>
      </c>
      <c r="Z1397" s="259" t="s">
        <v>565</v>
      </c>
      <c r="AA1397" s="259" t="s">
        <v>565</v>
      </c>
      <c r="AB1397" s="259" t="s">
        <v>565</v>
      </c>
      <c r="AC1397" s="259" t="s">
        <v>565</v>
      </c>
      <c r="AD1397" s="259" t="s">
        <v>565</v>
      </c>
      <c r="AE1397" s="259" t="s">
        <v>565</v>
      </c>
      <c r="AF1397" s="259" t="s">
        <v>565</v>
      </c>
      <c r="AG1397" s="259" t="s">
        <v>565</v>
      </c>
      <c r="AH1397" s="259" t="s">
        <v>565</v>
      </c>
      <c r="AI1397" s="259" t="s">
        <v>565</v>
      </c>
      <c r="AJ1397" s="259" t="s">
        <v>565</v>
      </c>
      <c r="AK1397" s="259" t="s">
        <v>565</v>
      </c>
      <c r="AL1397" s="259" t="s">
        <v>565</v>
      </c>
      <c r="AM1397" s="259" t="s">
        <v>565</v>
      </c>
      <c r="AN1397" s="259" t="s">
        <v>565</v>
      </c>
      <c r="AO1397" s="259" t="s">
        <v>565</v>
      </c>
      <c r="AP1397" s="259" t="s">
        <v>565</v>
      </c>
      <c r="AQ1397" s="259" t="s">
        <v>565</v>
      </c>
      <c r="AR1397" s="259" t="s">
        <v>565</v>
      </c>
      <c r="AS1397" s="259" t="s">
        <v>565</v>
      </c>
      <c r="AT1397" s="259" t="s">
        <v>565</v>
      </c>
      <c r="AU1397" s="259" t="s">
        <v>565</v>
      </c>
      <c r="AV1397" s="259" t="s">
        <v>565</v>
      </c>
      <c r="AW1397" s="259" t="s">
        <v>565</v>
      </c>
      <c r="AX1397" s="259" t="s">
        <v>565</v>
      </c>
      <c r="AY1397" s="259" t="s">
        <v>565</v>
      </c>
      <c r="AZ1397" s="259" t="s">
        <v>565</v>
      </c>
      <c r="BA1397" s="259" t="s">
        <v>565</v>
      </c>
    </row>
    <row r="1398" spans="4:53">
      <c r="D1398" s="259" t="s">
        <v>565</v>
      </c>
      <c r="E1398" s="259" t="s">
        <v>565</v>
      </c>
      <c r="F1398" s="259" t="s">
        <v>565</v>
      </c>
      <c r="G1398" s="259" t="s">
        <v>565</v>
      </c>
      <c r="H1398" s="259" t="s">
        <v>565</v>
      </c>
      <c r="I1398" s="259" t="s">
        <v>565</v>
      </c>
      <c r="J1398" s="259" t="s">
        <v>565</v>
      </c>
      <c r="K1398" s="259" t="s">
        <v>565</v>
      </c>
      <c r="L1398" s="259" t="s">
        <v>565</v>
      </c>
      <c r="M1398" s="259" t="s">
        <v>565</v>
      </c>
      <c r="N1398" s="259" t="s">
        <v>565</v>
      </c>
      <c r="O1398" s="259" t="s">
        <v>565</v>
      </c>
      <c r="P1398" s="259" t="s">
        <v>565</v>
      </c>
      <c r="Q1398" s="259" t="s">
        <v>565</v>
      </c>
      <c r="R1398" s="259" t="s">
        <v>565</v>
      </c>
      <c r="S1398" s="259" t="s">
        <v>565</v>
      </c>
      <c r="T1398" s="259" t="s">
        <v>565</v>
      </c>
      <c r="U1398" s="259" t="s">
        <v>565</v>
      </c>
      <c r="V1398" s="260" t="s">
        <v>565</v>
      </c>
      <c r="W1398" s="260" t="s">
        <v>565</v>
      </c>
      <c r="X1398" s="259" t="s">
        <v>565</v>
      </c>
      <c r="Y1398" s="259" t="s">
        <v>565</v>
      </c>
      <c r="Z1398" s="259" t="s">
        <v>565</v>
      </c>
      <c r="AA1398" s="259" t="s">
        <v>565</v>
      </c>
      <c r="AB1398" s="259" t="s">
        <v>565</v>
      </c>
      <c r="AC1398" s="259" t="s">
        <v>565</v>
      </c>
      <c r="AD1398" s="259" t="s">
        <v>565</v>
      </c>
      <c r="AE1398" s="259" t="s">
        <v>565</v>
      </c>
      <c r="AF1398" s="259" t="s">
        <v>565</v>
      </c>
      <c r="AG1398" s="259" t="s">
        <v>565</v>
      </c>
      <c r="AH1398" s="259" t="s">
        <v>565</v>
      </c>
      <c r="AI1398" s="259" t="s">
        <v>565</v>
      </c>
      <c r="AJ1398" s="259" t="s">
        <v>565</v>
      </c>
      <c r="AK1398" s="259" t="s">
        <v>565</v>
      </c>
      <c r="AL1398" s="259" t="s">
        <v>565</v>
      </c>
      <c r="AM1398" s="259" t="s">
        <v>565</v>
      </c>
      <c r="AN1398" s="259" t="s">
        <v>565</v>
      </c>
      <c r="AO1398" s="259" t="s">
        <v>565</v>
      </c>
      <c r="AP1398" s="259" t="s">
        <v>565</v>
      </c>
      <c r="AQ1398" s="259" t="s">
        <v>565</v>
      </c>
      <c r="AR1398" s="259" t="s">
        <v>565</v>
      </c>
      <c r="AS1398" s="259" t="s">
        <v>565</v>
      </c>
      <c r="AT1398" s="259" t="s">
        <v>565</v>
      </c>
      <c r="AU1398" s="259" t="s">
        <v>565</v>
      </c>
      <c r="AV1398" s="259" t="s">
        <v>565</v>
      </c>
      <c r="AW1398" s="259" t="s">
        <v>565</v>
      </c>
      <c r="AX1398" s="259" t="s">
        <v>565</v>
      </c>
      <c r="AY1398" s="259" t="s">
        <v>565</v>
      </c>
      <c r="AZ1398" s="259" t="s">
        <v>565</v>
      </c>
      <c r="BA1398" s="259" t="s">
        <v>565</v>
      </c>
    </row>
    <row r="1399" spans="4:53">
      <c r="D1399" s="259" t="s">
        <v>565</v>
      </c>
      <c r="E1399" s="259" t="s">
        <v>565</v>
      </c>
      <c r="F1399" s="259" t="s">
        <v>565</v>
      </c>
      <c r="G1399" s="259" t="s">
        <v>565</v>
      </c>
      <c r="H1399" s="259" t="s">
        <v>565</v>
      </c>
      <c r="I1399" s="259" t="s">
        <v>565</v>
      </c>
      <c r="J1399" s="259" t="s">
        <v>565</v>
      </c>
      <c r="K1399" s="259" t="s">
        <v>565</v>
      </c>
      <c r="L1399" s="259" t="s">
        <v>565</v>
      </c>
      <c r="M1399" s="259" t="s">
        <v>565</v>
      </c>
      <c r="N1399" s="259" t="s">
        <v>565</v>
      </c>
      <c r="O1399" s="259" t="s">
        <v>565</v>
      </c>
      <c r="P1399" s="259" t="s">
        <v>565</v>
      </c>
      <c r="Q1399" s="259" t="s">
        <v>565</v>
      </c>
      <c r="R1399" s="259" t="s">
        <v>565</v>
      </c>
      <c r="S1399" s="259" t="s">
        <v>565</v>
      </c>
      <c r="T1399" s="259" t="s">
        <v>565</v>
      </c>
      <c r="U1399" s="259" t="s">
        <v>565</v>
      </c>
      <c r="V1399" s="260" t="s">
        <v>565</v>
      </c>
      <c r="W1399" s="260" t="s">
        <v>565</v>
      </c>
      <c r="X1399" s="259" t="s">
        <v>565</v>
      </c>
      <c r="Y1399" s="259" t="s">
        <v>565</v>
      </c>
      <c r="Z1399" s="259" t="s">
        <v>565</v>
      </c>
      <c r="AA1399" s="259" t="s">
        <v>565</v>
      </c>
      <c r="AB1399" s="259" t="s">
        <v>565</v>
      </c>
      <c r="AC1399" s="259" t="s">
        <v>565</v>
      </c>
      <c r="AD1399" s="259" t="s">
        <v>565</v>
      </c>
      <c r="AE1399" s="259" t="s">
        <v>565</v>
      </c>
      <c r="AF1399" s="259" t="s">
        <v>565</v>
      </c>
      <c r="AG1399" s="259" t="s">
        <v>565</v>
      </c>
      <c r="AH1399" s="259" t="s">
        <v>565</v>
      </c>
      <c r="AI1399" s="259" t="s">
        <v>565</v>
      </c>
      <c r="AJ1399" s="259" t="s">
        <v>565</v>
      </c>
      <c r="AK1399" s="259" t="s">
        <v>565</v>
      </c>
      <c r="AL1399" s="259" t="s">
        <v>565</v>
      </c>
      <c r="AM1399" s="259" t="s">
        <v>565</v>
      </c>
      <c r="AN1399" s="259" t="s">
        <v>565</v>
      </c>
      <c r="AO1399" s="259" t="s">
        <v>565</v>
      </c>
      <c r="AP1399" s="259" t="s">
        <v>565</v>
      </c>
      <c r="AQ1399" s="259" t="s">
        <v>565</v>
      </c>
      <c r="AR1399" s="259" t="s">
        <v>565</v>
      </c>
      <c r="AS1399" s="259" t="s">
        <v>565</v>
      </c>
      <c r="AT1399" s="259" t="s">
        <v>565</v>
      </c>
      <c r="AU1399" s="259" t="s">
        <v>565</v>
      </c>
      <c r="AV1399" s="259" t="s">
        <v>565</v>
      </c>
      <c r="AW1399" s="259" t="s">
        <v>565</v>
      </c>
      <c r="AX1399" s="259" t="s">
        <v>565</v>
      </c>
      <c r="AY1399" s="259" t="s">
        <v>565</v>
      </c>
      <c r="AZ1399" s="259" t="s">
        <v>565</v>
      </c>
      <c r="BA1399" s="259" t="s">
        <v>565</v>
      </c>
    </row>
    <row r="1400" spans="4:53">
      <c r="D1400" s="259" t="s">
        <v>565</v>
      </c>
      <c r="E1400" s="259" t="s">
        <v>565</v>
      </c>
      <c r="F1400" s="259" t="s">
        <v>565</v>
      </c>
      <c r="G1400" s="259" t="s">
        <v>565</v>
      </c>
      <c r="H1400" s="259" t="s">
        <v>565</v>
      </c>
      <c r="I1400" s="259" t="s">
        <v>565</v>
      </c>
      <c r="J1400" s="259" t="s">
        <v>565</v>
      </c>
      <c r="K1400" s="259" t="s">
        <v>565</v>
      </c>
      <c r="L1400" s="259" t="s">
        <v>565</v>
      </c>
      <c r="M1400" s="259" t="s">
        <v>565</v>
      </c>
      <c r="N1400" s="259" t="s">
        <v>565</v>
      </c>
      <c r="O1400" s="259" t="s">
        <v>565</v>
      </c>
      <c r="P1400" s="259" t="s">
        <v>565</v>
      </c>
      <c r="Q1400" s="259" t="s">
        <v>565</v>
      </c>
      <c r="R1400" s="259" t="s">
        <v>565</v>
      </c>
      <c r="S1400" s="259" t="s">
        <v>565</v>
      </c>
      <c r="T1400" s="259" t="s">
        <v>565</v>
      </c>
      <c r="U1400" s="259" t="s">
        <v>565</v>
      </c>
      <c r="V1400" s="260" t="s">
        <v>565</v>
      </c>
      <c r="W1400" s="260" t="s">
        <v>565</v>
      </c>
      <c r="X1400" s="259" t="s">
        <v>565</v>
      </c>
      <c r="Y1400" s="259" t="s">
        <v>565</v>
      </c>
      <c r="Z1400" s="259" t="s">
        <v>565</v>
      </c>
      <c r="AA1400" s="259" t="s">
        <v>565</v>
      </c>
      <c r="AB1400" s="259" t="s">
        <v>565</v>
      </c>
      <c r="AC1400" s="259" t="s">
        <v>565</v>
      </c>
      <c r="AD1400" s="259" t="s">
        <v>565</v>
      </c>
      <c r="AE1400" s="259" t="s">
        <v>565</v>
      </c>
      <c r="AF1400" s="259" t="s">
        <v>565</v>
      </c>
      <c r="AG1400" s="259" t="s">
        <v>565</v>
      </c>
      <c r="AH1400" s="259" t="s">
        <v>565</v>
      </c>
      <c r="AI1400" s="259" t="s">
        <v>565</v>
      </c>
      <c r="AJ1400" s="259" t="s">
        <v>565</v>
      </c>
      <c r="AK1400" s="259" t="s">
        <v>565</v>
      </c>
      <c r="AL1400" s="259" t="s">
        <v>565</v>
      </c>
      <c r="AM1400" s="259" t="s">
        <v>565</v>
      </c>
      <c r="AN1400" s="259" t="s">
        <v>565</v>
      </c>
      <c r="AO1400" s="259" t="s">
        <v>565</v>
      </c>
      <c r="AP1400" s="259" t="s">
        <v>565</v>
      </c>
      <c r="AQ1400" s="259" t="s">
        <v>565</v>
      </c>
      <c r="AR1400" s="259" t="s">
        <v>565</v>
      </c>
      <c r="AS1400" s="259" t="s">
        <v>565</v>
      </c>
      <c r="AT1400" s="259" t="s">
        <v>565</v>
      </c>
      <c r="AU1400" s="259" t="s">
        <v>565</v>
      </c>
      <c r="AV1400" s="259" t="s">
        <v>565</v>
      </c>
      <c r="AW1400" s="259" t="s">
        <v>565</v>
      </c>
      <c r="AX1400" s="259" t="s">
        <v>565</v>
      </c>
      <c r="AY1400" s="259" t="s">
        <v>565</v>
      </c>
      <c r="AZ1400" s="259" t="s">
        <v>565</v>
      </c>
      <c r="BA1400" s="259" t="s">
        <v>565</v>
      </c>
    </row>
    <row r="1401" spans="4:53">
      <c r="D1401" s="259" t="s">
        <v>565</v>
      </c>
      <c r="E1401" s="259" t="s">
        <v>565</v>
      </c>
      <c r="F1401" s="259" t="s">
        <v>565</v>
      </c>
      <c r="G1401" s="259" t="s">
        <v>565</v>
      </c>
      <c r="H1401" s="259" t="s">
        <v>565</v>
      </c>
      <c r="I1401" s="259" t="s">
        <v>565</v>
      </c>
      <c r="J1401" s="259" t="s">
        <v>565</v>
      </c>
      <c r="K1401" s="259" t="s">
        <v>565</v>
      </c>
      <c r="L1401" s="259" t="s">
        <v>565</v>
      </c>
      <c r="M1401" s="259" t="s">
        <v>565</v>
      </c>
      <c r="N1401" s="259" t="s">
        <v>565</v>
      </c>
      <c r="O1401" s="259" t="s">
        <v>565</v>
      </c>
      <c r="P1401" s="259" t="s">
        <v>565</v>
      </c>
      <c r="Q1401" s="259" t="s">
        <v>565</v>
      </c>
      <c r="R1401" s="259" t="s">
        <v>565</v>
      </c>
      <c r="S1401" s="259" t="s">
        <v>565</v>
      </c>
      <c r="T1401" s="259" t="s">
        <v>565</v>
      </c>
      <c r="U1401" s="259" t="s">
        <v>565</v>
      </c>
      <c r="V1401" s="260" t="s">
        <v>565</v>
      </c>
      <c r="W1401" s="260" t="s">
        <v>565</v>
      </c>
      <c r="X1401" s="259" t="s">
        <v>565</v>
      </c>
      <c r="Y1401" s="259" t="s">
        <v>565</v>
      </c>
      <c r="Z1401" s="259" t="s">
        <v>565</v>
      </c>
      <c r="AA1401" s="259" t="s">
        <v>565</v>
      </c>
      <c r="AB1401" s="259" t="s">
        <v>565</v>
      </c>
      <c r="AC1401" s="259" t="s">
        <v>565</v>
      </c>
      <c r="AD1401" s="259" t="s">
        <v>565</v>
      </c>
      <c r="AE1401" s="259" t="s">
        <v>565</v>
      </c>
      <c r="AF1401" s="259" t="s">
        <v>565</v>
      </c>
      <c r="AG1401" s="259" t="s">
        <v>565</v>
      </c>
      <c r="AH1401" s="259" t="s">
        <v>565</v>
      </c>
      <c r="AI1401" s="259" t="s">
        <v>565</v>
      </c>
      <c r="AJ1401" s="259" t="s">
        <v>565</v>
      </c>
      <c r="AK1401" s="259" t="s">
        <v>565</v>
      </c>
      <c r="AL1401" s="259" t="s">
        <v>565</v>
      </c>
      <c r="AM1401" s="259" t="s">
        <v>565</v>
      </c>
      <c r="AN1401" s="259" t="s">
        <v>565</v>
      </c>
      <c r="AO1401" s="259" t="s">
        <v>565</v>
      </c>
      <c r="AP1401" s="259" t="s">
        <v>565</v>
      </c>
      <c r="AQ1401" s="259" t="s">
        <v>565</v>
      </c>
      <c r="AR1401" s="259" t="s">
        <v>565</v>
      </c>
      <c r="AS1401" s="259" t="s">
        <v>565</v>
      </c>
      <c r="AT1401" s="259" t="s">
        <v>565</v>
      </c>
      <c r="AU1401" s="259" t="s">
        <v>565</v>
      </c>
      <c r="AV1401" s="259" t="s">
        <v>565</v>
      </c>
      <c r="AW1401" s="259" t="s">
        <v>565</v>
      </c>
      <c r="AX1401" s="259" t="s">
        <v>565</v>
      </c>
      <c r="AY1401" s="259" t="s">
        <v>565</v>
      </c>
      <c r="AZ1401" s="259" t="s">
        <v>565</v>
      </c>
      <c r="BA1401" s="259" t="s">
        <v>565</v>
      </c>
    </row>
    <row r="1402" spans="4:53">
      <c r="D1402" s="259" t="s">
        <v>565</v>
      </c>
      <c r="E1402" s="259" t="s">
        <v>565</v>
      </c>
      <c r="F1402" s="259" t="s">
        <v>565</v>
      </c>
      <c r="G1402" s="259" t="s">
        <v>565</v>
      </c>
      <c r="H1402" s="259" t="s">
        <v>565</v>
      </c>
      <c r="I1402" s="259" t="s">
        <v>565</v>
      </c>
      <c r="J1402" s="259" t="s">
        <v>565</v>
      </c>
      <c r="K1402" s="259" t="s">
        <v>565</v>
      </c>
      <c r="L1402" s="259" t="s">
        <v>565</v>
      </c>
      <c r="M1402" s="259" t="s">
        <v>565</v>
      </c>
      <c r="N1402" s="259" t="s">
        <v>565</v>
      </c>
      <c r="O1402" s="259" t="s">
        <v>565</v>
      </c>
      <c r="P1402" s="259" t="s">
        <v>565</v>
      </c>
      <c r="Q1402" s="259" t="s">
        <v>565</v>
      </c>
      <c r="R1402" s="259" t="s">
        <v>565</v>
      </c>
      <c r="S1402" s="259" t="s">
        <v>565</v>
      </c>
      <c r="T1402" s="259" t="s">
        <v>565</v>
      </c>
      <c r="U1402" s="259" t="s">
        <v>565</v>
      </c>
      <c r="V1402" s="260" t="s">
        <v>565</v>
      </c>
      <c r="W1402" s="260" t="s">
        <v>565</v>
      </c>
      <c r="X1402" s="259" t="s">
        <v>565</v>
      </c>
      <c r="Y1402" s="259" t="s">
        <v>565</v>
      </c>
      <c r="Z1402" s="259" t="s">
        <v>565</v>
      </c>
      <c r="AA1402" s="259" t="s">
        <v>565</v>
      </c>
      <c r="AB1402" s="259" t="s">
        <v>565</v>
      </c>
      <c r="AC1402" s="259" t="s">
        <v>565</v>
      </c>
      <c r="AD1402" s="259" t="s">
        <v>565</v>
      </c>
      <c r="AE1402" s="259" t="s">
        <v>565</v>
      </c>
      <c r="AF1402" s="259" t="s">
        <v>565</v>
      </c>
      <c r="AG1402" s="259" t="s">
        <v>565</v>
      </c>
      <c r="AH1402" s="259" t="s">
        <v>565</v>
      </c>
      <c r="AI1402" s="259" t="s">
        <v>565</v>
      </c>
      <c r="AJ1402" s="259" t="s">
        <v>565</v>
      </c>
      <c r="AK1402" s="259" t="s">
        <v>565</v>
      </c>
      <c r="AL1402" s="259" t="s">
        <v>565</v>
      </c>
      <c r="AM1402" s="259" t="s">
        <v>565</v>
      </c>
      <c r="AN1402" s="259" t="s">
        <v>565</v>
      </c>
      <c r="AO1402" s="259" t="s">
        <v>565</v>
      </c>
      <c r="AP1402" s="259" t="s">
        <v>565</v>
      </c>
      <c r="AQ1402" s="259" t="s">
        <v>565</v>
      </c>
      <c r="AR1402" s="259" t="s">
        <v>565</v>
      </c>
      <c r="AS1402" s="259" t="s">
        <v>565</v>
      </c>
      <c r="AT1402" s="259" t="s">
        <v>565</v>
      </c>
      <c r="AU1402" s="259" t="s">
        <v>565</v>
      </c>
      <c r="AV1402" s="259" t="s">
        <v>565</v>
      </c>
      <c r="AW1402" s="259" t="s">
        <v>565</v>
      </c>
      <c r="AX1402" s="259" t="s">
        <v>565</v>
      </c>
      <c r="AY1402" s="259" t="s">
        <v>565</v>
      </c>
      <c r="AZ1402" s="259" t="s">
        <v>565</v>
      </c>
      <c r="BA1402" s="259" t="s">
        <v>565</v>
      </c>
    </row>
    <row r="1403" spans="4:53">
      <c r="D1403" s="259" t="s">
        <v>565</v>
      </c>
      <c r="E1403" s="259" t="s">
        <v>565</v>
      </c>
      <c r="F1403" s="259" t="s">
        <v>565</v>
      </c>
      <c r="G1403" s="259" t="s">
        <v>565</v>
      </c>
      <c r="H1403" s="259" t="s">
        <v>565</v>
      </c>
      <c r="I1403" s="259" t="s">
        <v>565</v>
      </c>
      <c r="J1403" s="259" t="s">
        <v>565</v>
      </c>
      <c r="K1403" s="259" t="s">
        <v>565</v>
      </c>
      <c r="L1403" s="259" t="s">
        <v>565</v>
      </c>
      <c r="M1403" s="259" t="s">
        <v>565</v>
      </c>
      <c r="N1403" s="259" t="s">
        <v>565</v>
      </c>
      <c r="O1403" s="259" t="s">
        <v>565</v>
      </c>
      <c r="P1403" s="259" t="s">
        <v>565</v>
      </c>
      <c r="Q1403" s="259" t="s">
        <v>565</v>
      </c>
      <c r="R1403" s="259" t="s">
        <v>565</v>
      </c>
      <c r="S1403" s="259" t="s">
        <v>565</v>
      </c>
      <c r="T1403" s="259" t="s">
        <v>565</v>
      </c>
      <c r="U1403" s="259" t="s">
        <v>565</v>
      </c>
      <c r="V1403" s="260" t="s">
        <v>565</v>
      </c>
      <c r="W1403" s="260" t="s">
        <v>565</v>
      </c>
      <c r="X1403" s="259" t="s">
        <v>565</v>
      </c>
      <c r="Y1403" s="259" t="s">
        <v>565</v>
      </c>
      <c r="Z1403" s="259" t="s">
        <v>565</v>
      </c>
      <c r="AA1403" s="259" t="s">
        <v>565</v>
      </c>
      <c r="AB1403" s="259" t="s">
        <v>565</v>
      </c>
      <c r="AC1403" s="259" t="s">
        <v>565</v>
      </c>
      <c r="AD1403" s="259" t="s">
        <v>565</v>
      </c>
      <c r="AE1403" s="259" t="s">
        <v>565</v>
      </c>
      <c r="AF1403" s="259" t="s">
        <v>565</v>
      </c>
      <c r="AG1403" s="259" t="s">
        <v>565</v>
      </c>
      <c r="AH1403" s="259" t="s">
        <v>565</v>
      </c>
      <c r="AI1403" s="259" t="s">
        <v>565</v>
      </c>
      <c r="AJ1403" s="259" t="s">
        <v>565</v>
      </c>
      <c r="AK1403" s="259" t="s">
        <v>565</v>
      </c>
      <c r="AL1403" s="259" t="s">
        <v>565</v>
      </c>
      <c r="AM1403" s="259" t="s">
        <v>565</v>
      </c>
      <c r="AN1403" s="259" t="s">
        <v>565</v>
      </c>
      <c r="AO1403" s="259" t="s">
        <v>565</v>
      </c>
      <c r="AP1403" s="259" t="s">
        <v>565</v>
      </c>
      <c r="AQ1403" s="259" t="s">
        <v>565</v>
      </c>
      <c r="AR1403" s="259" t="s">
        <v>565</v>
      </c>
      <c r="AS1403" s="259" t="s">
        <v>565</v>
      </c>
      <c r="AT1403" s="259" t="s">
        <v>565</v>
      </c>
      <c r="AU1403" s="259" t="s">
        <v>565</v>
      </c>
      <c r="AV1403" s="259" t="s">
        <v>565</v>
      </c>
      <c r="AW1403" s="259" t="s">
        <v>565</v>
      </c>
      <c r="AX1403" s="259" t="s">
        <v>565</v>
      </c>
      <c r="AY1403" s="259" t="s">
        <v>565</v>
      </c>
      <c r="AZ1403" s="259" t="s">
        <v>565</v>
      </c>
      <c r="BA1403" s="259" t="s">
        <v>565</v>
      </c>
    </row>
    <row r="1404" spans="4:53">
      <c r="D1404" s="259" t="s">
        <v>565</v>
      </c>
      <c r="E1404" s="259" t="s">
        <v>565</v>
      </c>
      <c r="F1404" s="259" t="s">
        <v>565</v>
      </c>
      <c r="G1404" s="259" t="s">
        <v>565</v>
      </c>
      <c r="H1404" s="259" t="s">
        <v>565</v>
      </c>
      <c r="I1404" s="259" t="s">
        <v>565</v>
      </c>
      <c r="J1404" s="259" t="s">
        <v>565</v>
      </c>
      <c r="K1404" s="259" t="s">
        <v>565</v>
      </c>
      <c r="L1404" s="259" t="s">
        <v>565</v>
      </c>
      <c r="M1404" s="259" t="s">
        <v>565</v>
      </c>
      <c r="N1404" s="259" t="s">
        <v>565</v>
      </c>
      <c r="O1404" s="259" t="s">
        <v>565</v>
      </c>
      <c r="P1404" s="259" t="s">
        <v>565</v>
      </c>
      <c r="Q1404" s="259" t="s">
        <v>565</v>
      </c>
      <c r="R1404" s="259" t="s">
        <v>565</v>
      </c>
      <c r="S1404" s="259" t="s">
        <v>565</v>
      </c>
      <c r="T1404" s="259" t="s">
        <v>565</v>
      </c>
      <c r="U1404" s="259" t="s">
        <v>565</v>
      </c>
      <c r="V1404" s="260" t="s">
        <v>565</v>
      </c>
      <c r="W1404" s="260" t="s">
        <v>565</v>
      </c>
      <c r="X1404" s="259" t="s">
        <v>565</v>
      </c>
      <c r="Y1404" s="259" t="s">
        <v>565</v>
      </c>
      <c r="Z1404" s="259" t="s">
        <v>565</v>
      </c>
      <c r="AA1404" s="259" t="s">
        <v>565</v>
      </c>
      <c r="AB1404" s="259" t="s">
        <v>565</v>
      </c>
      <c r="AC1404" s="259" t="s">
        <v>565</v>
      </c>
      <c r="AD1404" s="259" t="s">
        <v>565</v>
      </c>
      <c r="AE1404" s="259" t="s">
        <v>565</v>
      </c>
      <c r="AF1404" s="259" t="s">
        <v>565</v>
      </c>
      <c r="AG1404" s="259" t="s">
        <v>565</v>
      </c>
      <c r="AH1404" s="259" t="s">
        <v>565</v>
      </c>
      <c r="AI1404" s="259" t="s">
        <v>565</v>
      </c>
      <c r="AJ1404" s="259" t="s">
        <v>565</v>
      </c>
      <c r="AK1404" s="259" t="s">
        <v>565</v>
      </c>
      <c r="AL1404" s="259" t="s">
        <v>565</v>
      </c>
      <c r="AM1404" s="259" t="s">
        <v>565</v>
      </c>
      <c r="AN1404" s="259" t="s">
        <v>565</v>
      </c>
      <c r="AO1404" s="259" t="s">
        <v>565</v>
      </c>
      <c r="AP1404" s="259" t="s">
        <v>565</v>
      </c>
      <c r="AQ1404" s="259" t="s">
        <v>565</v>
      </c>
      <c r="AR1404" s="259" t="s">
        <v>565</v>
      </c>
      <c r="AS1404" s="259" t="s">
        <v>565</v>
      </c>
      <c r="AT1404" s="259" t="s">
        <v>565</v>
      </c>
      <c r="AU1404" s="259" t="s">
        <v>565</v>
      </c>
      <c r="AV1404" s="259" t="s">
        <v>565</v>
      </c>
      <c r="AW1404" s="259" t="s">
        <v>565</v>
      </c>
      <c r="AX1404" s="259" t="s">
        <v>565</v>
      </c>
      <c r="AY1404" s="259" t="s">
        <v>565</v>
      </c>
      <c r="AZ1404" s="259" t="s">
        <v>565</v>
      </c>
      <c r="BA1404" s="259" t="s">
        <v>565</v>
      </c>
    </row>
    <row r="1405" spans="4:53">
      <c r="D1405" s="259" t="s">
        <v>565</v>
      </c>
      <c r="E1405" s="259" t="s">
        <v>565</v>
      </c>
      <c r="F1405" s="259" t="s">
        <v>565</v>
      </c>
      <c r="G1405" s="259" t="s">
        <v>565</v>
      </c>
      <c r="H1405" s="259" t="s">
        <v>565</v>
      </c>
      <c r="I1405" s="259" t="s">
        <v>565</v>
      </c>
      <c r="J1405" s="259" t="s">
        <v>565</v>
      </c>
      <c r="K1405" s="259" t="s">
        <v>565</v>
      </c>
      <c r="L1405" s="259" t="s">
        <v>565</v>
      </c>
      <c r="M1405" s="259" t="s">
        <v>565</v>
      </c>
      <c r="N1405" s="259" t="s">
        <v>565</v>
      </c>
      <c r="O1405" s="259" t="s">
        <v>565</v>
      </c>
      <c r="P1405" s="259" t="s">
        <v>565</v>
      </c>
      <c r="Q1405" s="259" t="s">
        <v>565</v>
      </c>
      <c r="R1405" s="259" t="s">
        <v>565</v>
      </c>
      <c r="S1405" s="259" t="s">
        <v>565</v>
      </c>
      <c r="T1405" s="259" t="s">
        <v>565</v>
      </c>
      <c r="U1405" s="259" t="s">
        <v>565</v>
      </c>
      <c r="V1405" s="260" t="s">
        <v>565</v>
      </c>
      <c r="W1405" s="260" t="s">
        <v>565</v>
      </c>
      <c r="X1405" s="259" t="s">
        <v>565</v>
      </c>
      <c r="Y1405" s="259" t="s">
        <v>565</v>
      </c>
      <c r="Z1405" s="259" t="s">
        <v>565</v>
      </c>
      <c r="AA1405" s="259" t="s">
        <v>565</v>
      </c>
      <c r="AB1405" s="259" t="s">
        <v>565</v>
      </c>
      <c r="AC1405" s="259" t="s">
        <v>565</v>
      </c>
      <c r="AD1405" s="259" t="s">
        <v>565</v>
      </c>
      <c r="AE1405" s="259" t="s">
        <v>565</v>
      </c>
      <c r="AF1405" s="259" t="s">
        <v>565</v>
      </c>
      <c r="AG1405" s="259" t="s">
        <v>565</v>
      </c>
      <c r="AH1405" s="259" t="s">
        <v>565</v>
      </c>
      <c r="AI1405" s="259" t="s">
        <v>565</v>
      </c>
      <c r="AJ1405" s="259" t="s">
        <v>565</v>
      </c>
      <c r="AK1405" s="259" t="s">
        <v>565</v>
      </c>
      <c r="AL1405" s="259" t="s">
        <v>565</v>
      </c>
      <c r="AM1405" s="259" t="s">
        <v>565</v>
      </c>
      <c r="AN1405" s="259" t="s">
        <v>565</v>
      </c>
      <c r="AO1405" s="259" t="s">
        <v>565</v>
      </c>
      <c r="AP1405" s="259" t="s">
        <v>565</v>
      </c>
      <c r="AQ1405" s="259" t="s">
        <v>565</v>
      </c>
      <c r="AR1405" s="259" t="s">
        <v>565</v>
      </c>
      <c r="AS1405" s="259" t="s">
        <v>565</v>
      </c>
      <c r="AT1405" s="259" t="s">
        <v>565</v>
      </c>
      <c r="AU1405" s="259" t="s">
        <v>565</v>
      </c>
      <c r="AV1405" s="259" t="s">
        <v>565</v>
      </c>
      <c r="AW1405" s="259" t="s">
        <v>565</v>
      </c>
      <c r="AX1405" s="259" t="s">
        <v>565</v>
      </c>
      <c r="AY1405" s="259" t="s">
        <v>565</v>
      </c>
      <c r="AZ1405" s="259" t="s">
        <v>565</v>
      </c>
      <c r="BA1405" s="259" t="s">
        <v>565</v>
      </c>
    </row>
    <row r="1406" spans="4:53">
      <c r="D1406" s="259" t="s">
        <v>565</v>
      </c>
      <c r="E1406" s="259" t="s">
        <v>565</v>
      </c>
      <c r="F1406" s="259" t="s">
        <v>565</v>
      </c>
      <c r="G1406" s="259" t="s">
        <v>565</v>
      </c>
      <c r="H1406" s="259" t="s">
        <v>565</v>
      </c>
      <c r="I1406" s="259" t="s">
        <v>565</v>
      </c>
      <c r="J1406" s="259" t="s">
        <v>565</v>
      </c>
      <c r="K1406" s="259" t="s">
        <v>565</v>
      </c>
      <c r="L1406" s="259" t="s">
        <v>565</v>
      </c>
      <c r="M1406" s="259" t="s">
        <v>565</v>
      </c>
      <c r="N1406" s="259" t="s">
        <v>565</v>
      </c>
      <c r="O1406" s="259" t="s">
        <v>565</v>
      </c>
      <c r="P1406" s="259" t="s">
        <v>565</v>
      </c>
      <c r="Q1406" s="259" t="s">
        <v>565</v>
      </c>
      <c r="R1406" s="259" t="s">
        <v>565</v>
      </c>
      <c r="S1406" s="259" t="s">
        <v>565</v>
      </c>
      <c r="T1406" s="259" t="s">
        <v>565</v>
      </c>
      <c r="U1406" s="259" t="s">
        <v>565</v>
      </c>
      <c r="V1406" s="260" t="s">
        <v>565</v>
      </c>
      <c r="W1406" s="260" t="s">
        <v>565</v>
      </c>
      <c r="X1406" s="259" t="s">
        <v>565</v>
      </c>
      <c r="Y1406" s="259" t="s">
        <v>565</v>
      </c>
      <c r="Z1406" s="259" t="s">
        <v>565</v>
      </c>
      <c r="AA1406" s="259" t="s">
        <v>565</v>
      </c>
      <c r="AB1406" s="259" t="s">
        <v>565</v>
      </c>
      <c r="AC1406" s="259" t="s">
        <v>565</v>
      </c>
      <c r="AD1406" s="259" t="s">
        <v>565</v>
      </c>
      <c r="AE1406" s="259" t="s">
        <v>565</v>
      </c>
      <c r="AF1406" s="259" t="s">
        <v>565</v>
      </c>
      <c r="AG1406" s="259" t="s">
        <v>565</v>
      </c>
      <c r="AH1406" s="259" t="s">
        <v>565</v>
      </c>
      <c r="AI1406" s="259" t="s">
        <v>565</v>
      </c>
      <c r="AJ1406" s="259" t="s">
        <v>565</v>
      </c>
      <c r="AK1406" s="259" t="s">
        <v>565</v>
      </c>
      <c r="AL1406" s="259" t="s">
        <v>565</v>
      </c>
      <c r="AM1406" s="259" t="s">
        <v>565</v>
      </c>
      <c r="AN1406" s="259" t="s">
        <v>565</v>
      </c>
      <c r="AO1406" s="259" t="s">
        <v>565</v>
      </c>
      <c r="AP1406" s="259" t="s">
        <v>565</v>
      </c>
      <c r="AQ1406" s="259" t="s">
        <v>565</v>
      </c>
      <c r="AR1406" s="259" t="s">
        <v>565</v>
      </c>
      <c r="AS1406" s="259" t="s">
        <v>565</v>
      </c>
      <c r="AT1406" s="259" t="s">
        <v>565</v>
      </c>
      <c r="AU1406" s="259" t="s">
        <v>565</v>
      </c>
      <c r="AV1406" s="259" t="s">
        <v>565</v>
      </c>
      <c r="AW1406" s="259" t="s">
        <v>565</v>
      </c>
      <c r="AX1406" s="259" t="s">
        <v>565</v>
      </c>
      <c r="AY1406" s="259" t="s">
        <v>565</v>
      </c>
      <c r="AZ1406" s="259" t="s">
        <v>565</v>
      </c>
      <c r="BA1406" s="259" t="s">
        <v>565</v>
      </c>
    </row>
    <row r="1407" spans="4:53">
      <c r="D1407" s="259" t="s">
        <v>565</v>
      </c>
      <c r="E1407" s="259" t="s">
        <v>565</v>
      </c>
      <c r="F1407" s="259" t="s">
        <v>565</v>
      </c>
      <c r="G1407" s="259" t="s">
        <v>565</v>
      </c>
      <c r="H1407" s="259" t="s">
        <v>565</v>
      </c>
      <c r="I1407" s="259" t="s">
        <v>565</v>
      </c>
      <c r="J1407" s="259" t="s">
        <v>565</v>
      </c>
      <c r="K1407" s="259" t="s">
        <v>565</v>
      </c>
      <c r="L1407" s="259" t="s">
        <v>565</v>
      </c>
      <c r="M1407" s="259" t="s">
        <v>565</v>
      </c>
      <c r="N1407" s="259" t="s">
        <v>565</v>
      </c>
      <c r="O1407" s="259" t="s">
        <v>565</v>
      </c>
      <c r="P1407" s="259" t="s">
        <v>565</v>
      </c>
      <c r="Q1407" s="259" t="s">
        <v>565</v>
      </c>
      <c r="R1407" s="259" t="s">
        <v>565</v>
      </c>
      <c r="S1407" s="259" t="s">
        <v>565</v>
      </c>
      <c r="T1407" s="259" t="s">
        <v>565</v>
      </c>
      <c r="U1407" s="259" t="s">
        <v>565</v>
      </c>
      <c r="V1407" s="260" t="s">
        <v>565</v>
      </c>
      <c r="W1407" s="260" t="s">
        <v>565</v>
      </c>
      <c r="X1407" s="259" t="s">
        <v>565</v>
      </c>
      <c r="Y1407" s="259" t="s">
        <v>565</v>
      </c>
      <c r="Z1407" s="259" t="s">
        <v>565</v>
      </c>
      <c r="AA1407" s="259" t="s">
        <v>565</v>
      </c>
      <c r="AB1407" s="259" t="s">
        <v>565</v>
      </c>
      <c r="AC1407" s="259" t="s">
        <v>565</v>
      </c>
      <c r="AD1407" s="259" t="s">
        <v>565</v>
      </c>
      <c r="AE1407" s="259" t="s">
        <v>565</v>
      </c>
      <c r="AF1407" s="259" t="s">
        <v>565</v>
      </c>
      <c r="AG1407" s="259" t="s">
        <v>565</v>
      </c>
      <c r="AH1407" s="259" t="s">
        <v>565</v>
      </c>
      <c r="AI1407" s="259" t="s">
        <v>565</v>
      </c>
      <c r="AJ1407" s="259" t="s">
        <v>565</v>
      </c>
      <c r="AK1407" s="259" t="s">
        <v>565</v>
      </c>
      <c r="AL1407" s="259" t="s">
        <v>565</v>
      </c>
      <c r="AM1407" s="259" t="s">
        <v>565</v>
      </c>
      <c r="AN1407" s="259" t="s">
        <v>565</v>
      </c>
      <c r="AO1407" s="259" t="s">
        <v>565</v>
      </c>
      <c r="AP1407" s="259" t="s">
        <v>565</v>
      </c>
      <c r="AQ1407" s="259" t="s">
        <v>565</v>
      </c>
      <c r="AR1407" s="259" t="s">
        <v>565</v>
      </c>
      <c r="AS1407" s="259" t="s">
        <v>565</v>
      </c>
      <c r="AT1407" s="259" t="s">
        <v>565</v>
      </c>
      <c r="AU1407" s="259" t="s">
        <v>565</v>
      </c>
      <c r="AV1407" s="259" t="s">
        <v>565</v>
      </c>
      <c r="AW1407" s="259" t="s">
        <v>565</v>
      </c>
      <c r="AX1407" s="259" t="s">
        <v>565</v>
      </c>
      <c r="AY1407" s="259" t="s">
        <v>565</v>
      </c>
      <c r="AZ1407" s="259" t="s">
        <v>565</v>
      </c>
      <c r="BA1407" s="259" t="s">
        <v>565</v>
      </c>
    </row>
    <row r="1408" spans="4:53">
      <c r="D1408" s="259" t="s">
        <v>565</v>
      </c>
      <c r="E1408" s="259" t="s">
        <v>565</v>
      </c>
      <c r="F1408" s="259" t="s">
        <v>565</v>
      </c>
      <c r="G1408" s="259" t="s">
        <v>565</v>
      </c>
      <c r="H1408" s="259" t="s">
        <v>565</v>
      </c>
      <c r="I1408" s="259" t="s">
        <v>565</v>
      </c>
      <c r="J1408" s="259" t="s">
        <v>565</v>
      </c>
      <c r="K1408" s="259" t="s">
        <v>565</v>
      </c>
      <c r="L1408" s="259" t="s">
        <v>565</v>
      </c>
      <c r="M1408" s="259" t="s">
        <v>565</v>
      </c>
      <c r="N1408" s="259" t="s">
        <v>565</v>
      </c>
      <c r="O1408" s="259" t="s">
        <v>565</v>
      </c>
      <c r="P1408" s="259" t="s">
        <v>565</v>
      </c>
      <c r="Q1408" s="259" t="s">
        <v>565</v>
      </c>
      <c r="R1408" s="259" t="s">
        <v>565</v>
      </c>
      <c r="S1408" s="259" t="s">
        <v>565</v>
      </c>
      <c r="T1408" s="259" t="s">
        <v>565</v>
      </c>
      <c r="U1408" s="259" t="s">
        <v>565</v>
      </c>
      <c r="V1408" s="260" t="s">
        <v>565</v>
      </c>
      <c r="W1408" s="260" t="s">
        <v>565</v>
      </c>
      <c r="X1408" s="259" t="s">
        <v>565</v>
      </c>
      <c r="Y1408" s="259" t="s">
        <v>565</v>
      </c>
      <c r="Z1408" s="259" t="s">
        <v>565</v>
      </c>
      <c r="AA1408" s="259" t="s">
        <v>565</v>
      </c>
      <c r="AB1408" s="259" t="s">
        <v>565</v>
      </c>
      <c r="AC1408" s="259" t="s">
        <v>565</v>
      </c>
      <c r="AD1408" s="259" t="s">
        <v>565</v>
      </c>
      <c r="AE1408" s="259" t="s">
        <v>565</v>
      </c>
      <c r="AF1408" s="259" t="s">
        <v>565</v>
      </c>
      <c r="AG1408" s="259" t="s">
        <v>565</v>
      </c>
      <c r="AH1408" s="259" t="s">
        <v>565</v>
      </c>
      <c r="AI1408" s="259" t="s">
        <v>565</v>
      </c>
      <c r="AJ1408" s="259" t="s">
        <v>565</v>
      </c>
      <c r="AK1408" s="259" t="s">
        <v>565</v>
      </c>
      <c r="AL1408" s="259" t="s">
        <v>565</v>
      </c>
      <c r="AM1408" s="259" t="s">
        <v>565</v>
      </c>
      <c r="AN1408" s="259" t="s">
        <v>565</v>
      </c>
      <c r="AO1408" s="259" t="s">
        <v>565</v>
      </c>
      <c r="AP1408" s="259" t="s">
        <v>565</v>
      </c>
      <c r="AQ1408" s="259" t="s">
        <v>565</v>
      </c>
      <c r="AR1408" s="259" t="s">
        <v>565</v>
      </c>
      <c r="AS1408" s="259" t="s">
        <v>565</v>
      </c>
      <c r="AT1408" s="259" t="s">
        <v>565</v>
      </c>
      <c r="AU1408" s="259" t="s">
        <v>565</v>
      </c>
      <c r="AV1408" s="259" t="s">
        <v>565</v>
      </c>
      <c r="AW1408" s="259" t="s">
        <v>565</v>
      </c>
      <c r="AX1408" s="259" t="s">
        <v>565</v>
      </c>
      <c r="AY1408" s="259" t="s">
        <v>565</v>
      </c>
      <c r="AZ1408" s="259" t="s">
        <v>565</v>
      </c>
      <c r="BA1408" s="259" t="s">
        <v>565</v>
      </c>
    </row>
    <row r="1409" spans="4:53">
      <c r="D1409" s="259" t="s">
        <v>565</v>
      </c>
      <c r="E1409" s="259" t="s">
        <v>565</v>
      </c>
      <c r="F1409" s="259" t="s">
        <v>565</v>
      </c>
      <c r="G1409" s="259" t="s">
        <v>565</v>
      </c>
      <c r="H1409" s="259" t="s">
        <v>565</v>
      </c>
      <c r="I1409" s="259" t="s">
        <v>565</v>
      </c>
      <c r="J1409" s="259" t="s">
        <v>565</v>
      </c>
      <c r="K1409" s="259" t="s">
        <v>565</v>
      </c>
      <c r="L1409" s="259" t="s">
        <v>565</v>
      </c>
      <c r="M1409" s="259" t="s">
        <v>565</v>
      </c>
      <c r="N1409" s="259" t="s">
        <v>565</v>
      </c>
      <c r="O1409" s="259" t="s">
        <v>565</v>
      </c>
      <c r="P1409" s="259" t="s">
        <v>565</v>
      </c>
      <c r="Q1409" s="259" t="s">
        <v>565</v>
      </c>
      <c r="R1409" s="259" t="s">
        <v>565</v>
      </c>
      <c r="S1409" s="259" t="s">
        <v>565</v>
      </c>
      <c r="T1409" s="259" t="s">
        <v>565</v>
      </c>
      <c r="U1409" s="259" t="s">
        <v>565</v>
      </c>
      <c r="V1409" s="260" t="s">
        <v>565</v>
      </c>
      <c r="W1409" s="260" t="s">
        <v>565</v>
      </c>
      <c r="X1409" s="259" t="s">
        <v>565</v>
      </c>
      <c r="Y1409" s="259" t="s">
        <v>565</v>
      </c>
      <c r="Z1409" s="259" t="s">
        <v>565</v>
      </c>
      <c r="AA1409" s="259" t="s">
        <v>565</v>
      </c>
      <c r="AB1409" s="259" t="s">
        <v>565</v>
      </c>
      <c r="AC1409" s="259" t="s">
        <v>565</v>
      </c>
      <c r="AD1409" s="259" t="s">
        <v>565</v>
      </c>
      <c r="AE1409" s="259" t="s">
        <v>565</v>
      </c>
      <c r="AF1409" s="259" t="s">
        <v>565</v>
      </c>
      <c r="AG1409" s="259" t="s">
        <v>565</v>
      </c>
      <c r="AH1409" s="259" t="s">
        <v>565</v>
      </c>
      <c r="AI1409" s="259" t="s">
        <v>565</v>
      </c>
      <c r="AJ1409" s="259" t="s">
        <v>565</v>
      </c>
      <c r="AK1409" s="259" t="s">
        <v>565</v>
      </c>
      <c r="AL1409" s="259" t="s">
        <v>565</v>
      </c>
      <c r="AM1409" s="259" t="s">
        <v>565</v>
      </c>
      <c r="AN1409" s="259" t="s">
        <v>565</v>
      </c>
      <c r="AO1409" s="259" t="s">
        <v>565</v>
      </c>
      <c r="AP1409" s="259" t="s">
        <v>565</v>
      </c>
      <c r="AQ1409" s="259" t="s">
        <v>565</v>
      </c>
      <c r="AR1409" s="259" t="s">
        <v>565</v>
      </c>
      <c r="AS1409" s="259" t="s">
        <v>565</v>
      </c>
      <c r="AT1409" s="259" t="s">
        <v>565</v>
      </c>
      <c r="AU1409" s="259" t="s">
        <v>565</v>
      </c>
      <c r="AV1409" s="259" t="s">
        <v>565</v>
      </c>
      <c r="AW1409" s="259" t="s">
        <v>565</v>
      </c>
      <c r="AX1409" s="259" t="s">
        <v>565</v>
      </c>
      <c r="AY1409" s="259" t="s">
        <v>565</v>
      </c>
      <c r="AZ1409" s="259" t="s">
        <v>565</v>
      </c>
      <c r="BA1409" s="259" t="s">
        <v>565</v>
      </c>
    </row>
    <row r="1410" spans="4:53">
      <c r="D1410" s="259" t="s">
        <v>565</v>
      </c>
      <c r="E1410" s="259" t="s">
        <v>565</v>
      </c>
      <c r="F1410" s="259" t="s">
        <v>565</v>
      </c>
      <c r="G1410" s="259" t="s">
        <v>565</v>
      </c>
      <c r="H1410" s="259" t="s">
        <v>565</v>
      </c>
      <c r="I1410" s="259" t="s">
        <v>565</v>
      </c>
      <c r="J1410" s="259" t="s">
        <v>565</v>
      </c>
      <c r="K1410" s="259" t="s">
        <v>565</v>
      </c>
      <c r="L1410" s="259" t="s">
        <v>565</v>
      </c>
      <c r="M1410" s="259" t="s">
        <v>565</v>
      </c>
      <c r="N1410" s="259" t="s">
        <v>565</v>
      </c>
      <c r="O1410" s="259" t="s">
        <v>565</v>
      </c>
      <c r="P1410" s="259" t="s">
        <v>565</v>
      </c>
      <c r="Q1410" s="259" t="s">
        <v>565</v>
      </c>
      <c r="R1410" s="259" t="s">
        <v>565</v>
      </c>
      <c r="S1410" s="259" t="s">
        <v>565</v>
      </c>
      <c r="T1410" s="259" t="s">
        <v>565</v>
      </c>
      <c r="U1410" s="259" t="s">
        <v>565</v>
      </c>
      <c r="V1410" s="260" t="s">
        <v>565</v>
      </c>
      <c r="W1410" s="260" t="s">
        <v>565</v>
      </c>
      <c r="X1410" s="259" t="s">
        <v>565</v>
      </c>
      <c r="Y1410" s="259" t="s">
        <v>565</v>
      </c>
      <c r="Z1410" s="259" t="s">
        <v>565</v>
      </c>
      <c r="AA1410" s="259" t="s">
        <v>565</v>
      </c>
      <c r="AB1410" s="259" t="s">
        <v>565</v>
      </c>
      <c r="AC1410" s="259" t="s">
        <v>565</v>
      </c>
      <c r="AD1410" s="259" t="s">
        <v>565</v>
      </c>
      <c r="AE1410" s="259" t="s">
        <v>565</v>
      </c>
      <c r="AF1410" s="259" t="s">
        <v>565</v>
      </c>
      <c r="AG1410" s="259" t="s">
        <v>565</v>
      </c>
      <c r="AH1410" s="259" t="s">
        <v>565</v>
      </c>
      <c r="AI1410" s="259" t="s">
        <v>565</v>
      </c>
      <c r="AJ1410" s="259" t="s">
        <v>565</v>
      </c>
      <c r="AK1410" s="259" t="s">
        <v>565</v>
      </c>
      <c r="AL1410" s="259" t="s">
        <v>565</v>
      </c>
      <c r="AM1410" s="259" t="s">
        <v>565</v>
      </c>
      <c r="AN1410" s="259" t="s">
        <v>565</v>
      </c>
      <c r="AO1410" s="259" t="s">
        <v>565</v>
      </c>
      <c r="AP1410" s="259" t="s">
        <v>565</v>
      </c>
      <c r="AQ1410" s="259" t="s">
        <v>565</v>
      </c>
      <c r="AR1410" s="259" t="s">
        <v>565</v>
      </c>
      <c r="AS1410" s="259" t="s">
        <v>565</v>
      </c>
      <c r="AT1410" s="259" t="s">
        <v>565</v>
      </c>
      <c r="AU1410" s="259" t="s">
        <v>565</v>
      </c>
      <c r="AV1410" s="259" t="s">
        <v>565</v>
      </c>
      <c r="AW1410" s="259" t="s">
        <v>565</v>
      </c>
      <c r="AX1410" s="259" t="s">
        <v>565</v>
      </c>
      <c r="AY1410" s="259" t="s">
        <v>565</v>
      </c>
      <c r="AZ1410" s="259" t="s">
        <v>565</v>
      </c>
      <c r="BA1410" s="259" t="s">
        <v>565</v>
      </c>
    </row>
    <row r="1411" spans="4:53">
      <c r="D1411" s="259" t="s">
        <v>565</v>
      </c>
      <c r="E1411" s="259" t="s">
        <v>565</v>
      </c>
      <c r="F1411" s="259" t="s">
        <v>565</v>
      </c>
      <c r="G1411" s="259" t="s">
        <v>565</v>
      </c>
      <c r="H1411" s="259" t="s">
        <v>565</v>
      </c>
      <c r="I1411" s="259" t="s">
        <v>565</v>
      </c>
      <c r="J1411" s="259" t="s">
        <v>565</v>
      </c>
      <c r="K1411" s="259" t="s">
        <v>565</v>
      </c>
      <c r="L1411" s="259" t="s">
        <v>565</v>
      </c>
      <c r="M1411" s="259" t="s">
        <v>565</v>
      </c>
      <c r="N1411" s="259" t="s">
        <v>565</v>
      </c>
      <c r="O1411" s="259" t="s">
        <v>565</v>
      </c>
      <c r="P1411" s="259" t="s">
        <v>565</v>
      </c>
      <c r="Q1411" s="259" t="s">
        <v>565</v>
      </c>
      <c r="R1411" s="259" t="s">
        <v>565</v>
      </c>
      <c r="S1411" s="259" t="s">
        <v>565</v>
      </c>
      <c r="T1411" s="259" t="s">
        <v>565</v>
      </c>
      <c r="U1411" s="259" t="s">
        <v>565</v>
      </c>
      <c r="V1411" s="260" t="s">
        <v>565</v>
      </c>
      <c r="W1411" s="260" t="s">
        <v>565</v>
      </c>
      <c r="X1411" s="259" t="s">
        <v>565</v>
      </c>
      <c r="Y1411" s="259" t="s">
        <v>565</v>
      </c>
      <c r="Z1411" s="259" t="s">
        <v>565</v>
      </c>
      <c r="AA1411" s="259" t="s">
        <v>565</v>
      </c>
      <c r="AB1411" s="259" t="s">
        <v>565</v>
      </c>
      <c r="AC1411" s="259" t="s">
        <v>565</v>
      </c>
      <c r="AD1411" s="259" t="s">
        <v>565</v>
      </c>
      <c r="AE1411" s="259" t="s">
        <v>565</v>
      </c>
      <c r="AF1411" s="259" t="s">
        <v>565</v>
      </c>
      <c r="AG1411" s="259" t="s">
        <v>565</v>
      </c>
      <c r="AH1411" s="259" t="s">
        <v>565</v>
      </c>
      <c r="AI1411" s="259" t="s">
        <v>565</v>
      </c>
      <c r="AJ1411" s="259" t="s">
        <v>565</v>
      </c>
      <c r="AK1411" s="259" t="s">
        <v>565</v>
      </c>
      <c r="AL1411" s="259" t="s">
        <v>565</v>
      </c>
      <c r="AM1411" s="259" t="s">
        <v>565</v>
      </c>
      <c r="AN1411" s="259" t="s">
        <v>565</v>
      </c>
      <c r="AO1411" s="259" t="s">
        <v>565</v>
      </c>
      <c r="AP1411" s="259" t="s">
        <v>565</v>
      </c>
      <c r="AQ1411" s="259" t="s">
        <v>565</v>
      </c>
      <c r="AR1411" s="259" t="s">
        <v>565</v>
      </c>
      <c r="AS1411" s="259" t="s">
        <v>565</v>
      </c>
      <c r="AT1411" s="259" t="s">
        <v>565</v>
      </c>
      <c r="AU1411" s="259" t="s">
        <v>565</v>
      </c>
      <c r="AV1411" s="259" t="s">
        <v>565</v>
      </c>
      <c r="AW1411" s="259" t="s">
        <v>565</v>
      </c>
      <c r="AX1411" s="259" t="s">
        <v>565</v>
      </c>
      <c r="AY1411" s="259" t="s">
        <v>565</v>
      </c>
      <c r="AZ1411" s="259" t="s">
        <v>565</v>
      </c>
      <c r="BA1411" s="259" t="s">
        <v>565</v>
      </c>
    </row>
    <row r="1412" spans="4:53">
      <c r="D1412" s="259" t="s">
        <v>565</v>
      </c>
      <c r="E1412" s="259" t="s">
        <v>565</v>
      </c>
      <c r="F1412" s="259" t="s">
        <v>565</v>
      </c>
      <c r="G1412" s="259" t="s">
        <v>565</v>
      </c>
      <c r="H1412" s="259" t="s">
        <v>565</v>
      </c>
      <c r="I1412" s="259" t="s">
        <v>565</v>
      </c>
      <c r="J1412" s="259" t="s">
        <v>565</v>
      </c>
      <c r="K1412" s="259" t="s">
        <v>565</v>
      </c>
      <c r="L1412" s="259" t="s">
        <v>565</v>
      </c>
      <c r="M1412" s="259" t="s">
        <v>565</v>
      </c>
      <c r="N1412" s="259" t="s">
        <v>565</v>
      </c>
      <c r="O1412" s="259" t="s">
        <v>565</v>
      </c>
      <c r="P1412" s="259" t="s">
        <v>565</v>
      </c>
      <c r="Q1412" s="259" t="s">
        <v>565</v>
      </c>
      <c r="R1412" s="259" t="s">
        <v>565</v>
      </c>
      <c r="S1412" s="259" t="s">
        <v>565</v>
      </c>
      <c r="T1412" s="259" t="s">
        <v>565</v>
      </c>
      <c r="U1412" s="259" t="s">
        <v>565</v>
      </c>
      <c r="V1412" s="260" t="s">
        <v>565</v>
      </c>
      <c r="W1412" s="260" t="s">
        <v>565</v>
      </c>
      <c r="X1412" s="259" t="s">
        <v>565</v>
      </c>
      <c r="Y1412" s="259" t="s">
        <v>565</v>
      </c>
      <c r="Z1412" s="259" t="s">
        <v>565</v>
      </c>
      <c r="AA1412" s="259" t="s">
        <v>565</v>
      </c>
      <c r="AB1412" s="259" t="s">
        <v>565</v>
      </c>
      <c r="AC1412" s="259" t="s">
        <v>565</v>
      </c>
      <c r="AD1412" s="259" t="s">
        <v>565</v>
      </c>
      <c r="AE1412" s="259" t="s">
        <v>565</v>
      </c>
      <c r="AF1412" s="259" t="s">
        <v>565</v>
      </c>
      <c r="AG1412" s="259" t="s">
        <v>565</v>
      </c>
      <c r="AH1412" s="259" t="s">
        <v>565</v>
      </c>
      <c r="AI1412" s="259" t="s">
        <v>565</v>
      </c>
      <c r="AJ1412" s="259" t="s">
        <v>565</v>
      </c>
      <c r="AK1412" s="259" t="s">
        <v>565</v>
      </c>
      <c r="AL1412" s="259" t="s">
        <v>565</v>
      </c>
      <c r="AM1412" s="259" t="s">
        <v>565</v>
      </c>
      <c r="AN1412" s="259" t="s">
        <v>565</v>
      </c>
      <c r="AO1412" s="259" t="s">
        <v>565</v>
      </c>
      <c r="AP1412" s="259" t="s">
        <v>565</v>
      </c>
      <c r="AQ1412" s="259" t="s">
        <v>565</v>
      </c>
      <c r="AR1412" s="259" t="s">
        <v>565</v>
      </c>
      <c r="AS1412" s="259" t="s">
        <v>565</v>
      </c>
      <c r="AT1412" s="259" t="s">
        <v>565</v>
      </c>
      <c r="AU1412" s="259" t="s">
        <v>565</v>
      </c>
      <c r="AV1412" s="259" t="s">
        <v>565</v>
      </c>
      <c r="AW1412" s="259" t="s">
        <v>565</v>
      </c>
      <c r="AX1412" s="259" t="s">
        <v>565</v>
      </c>
      <c r="AY1412" s="259" t="s">
        <v>565</v>
      </c>
      <c r="AZ1412" s="259" t="s">
        <v>565</v>
      </c>
      <c r="BA1412" s="259" t="s">
        <v>565</v>
      </c>
    </row>
    <row r="1413" spans="4:53">
      <c r="D1413" s="259" t="s">
        <v>565</v>
      </c>
      <c r="E1413" s="259" t="s">
        <v>565</v>
      </c>
      <c r="F1413" s="259" t="s">
        <v>565</v>
      </c>
      <c r="G1413" s="259" t="s">
        <v>565</v>
      </c>
      <c r="H1413" s="259" t="s">
        <v>565</v>
      </c>
      <c r="I1413" s="259" t="s">
        <v>565</v>
      </c>
      <c r="J1413" s="259" t="s">
        <v>565</v>
      </c>
      <c r="K1413" s="259" t="s">
        <v>565</v>
      </c>
      <c r="L1413" s="259" t="s">
        <v>565</v>
      </c>
      <c r="M1413" s="259" t="s">
        <v>565</v>
      </c>
      <c r="N1413" s="259" t="s">
        <v>565</v>
      </c>
      <c r="O1413" s="259" t="s">
        <v>565</v>
      </c>
      <c r="P1413" s="259" t="s">
        <v>565</v>
      </c>
      <c r="Q1413" s="259" t="s">
        <v>565</v>
      </c>
      <c r="R1413" s="259" t="s">
        <v>565</v>
      </c>
      <c r="S1413" s="259" t="s">
        <v>565</v>
      </c>
      <c r="T1413" s="259" t="s">
        <v>565</v>
      </c>
      <c r="U1413" s="259" t="s">
        <v>565</v>
      </c>
      <c r="V1413" s="260" t="s">
        <v>565</v>
      </c>
      <c r="W1413" s="260" t="s">
        <v>565</v>
      </c>
      <c r="X1413" s="259" t="s">
        <v>565</v>
      </c>
      <c r="Y1413" s="259" t="s">
        <v>565</v>
      </c>
      <c r="Z1413" s="259" t="s">
        <v>565</v>
      </c>
      <c r="AA1413" s="259" t="s">
        <v>565</v>
      </c>
      <c r="AB1413" s="259" t="s">
        <v>565</v>
      </c>
      <c r="AC1413" s="259" t="s">
        <v>565</v>
      </c>
      <c r="AD1413" s="259" t="s">
        <v>565</v>
      </c>
      <c r="AE1413" s="259" t="s">
        <v>565</v>
      </c>
      <c r="AF1413" s="259" t="s">
        <v>565</v>
      </c>
      <c r="AG1413" s="259" t="s">
        <v>565</v>
      </c>
      <c r="AH1413" s="259" t="s">
        <v>565</v>
      </c>
      <c r="AI1413" s="259" t="s">
        <v>565</v>
      </c>
      <c r="AJ1413" s="259" t="s">
        <v>565</v>
      </c>
      <c r="AK1413" s="259" t="s">
        <v>565</v>
      </c>
      <c r="AL1413" s="259" t="s">
        <v>565</v>
      </c>
      <c r="AM1413" s="259" t="s">
        <v>565</v>
      </c>
      <c r="AN1413" s="259" t="s">
        <v>565</v>
      </c>
      <c r="AO1413" s="259" t="s">
        <v>565</v>
      </c>
      <c r="AP1413" s="259" t="s">
        <v>565</v>
      </c>
      <c r="AQ1413" s="259" t="s">
        <v>565</v>
      </c>
      <c r="AR1413" s="259" t="s">
        <v>565</v>
      </c>
      <c r="AS1413" s="259" t="s">
        <v>565</v>
      </c>
      <c r="AT1413" s="259" t="s">
        <v>565</v>
      </c>
      <c r="AU1413" s="259" t="s">
        <v>565</v>
      </c>
      <c r="AV1413" s="259" t="s">
        <v>565</v>
      </c>
      <c r="AW1413" s="259" t="s">
        <v>565</v>
      </c>
      <c r="AX1413" s="259" t="s">
        <v>565</v>
      </c>
      <c r="AY1413" s="259" t="s">
        <v>565</v>
      </c>
      <c r="AZ1413" s="259" t="s">
        <v>565</v>
      </c>
      <c r="BA1413" s="259" t="s">
        <v>565</v>
      </c>
    </row>
    <row r="1414" spans="4:53">
      <c r="D1414" s="259" t="s">
        <v>565</v>
      </c>
      <c r="E1414" s="259" t="s">
        <v>565</v>
      </c>
      <c r="F1414" s="259" t="s">
        <v>565</v>
      </c>
      <c r="G1414" s="259" t="s">
        <v>565</v>
      </c>
      <c r="H1414" s="259" t="s">
        <v>565</v>
      </c>
      <c r="I1414" s="259" t="s">
        <v>565</v>
      </c>
      <c r="J1414" s="259" t="s">
        <v>565</v>
      </c>
      <c r="K1414" s="259" t="s">
        <v>565</v>
      </c>
      <c r="L1414" s="259" t="s">
        <v>565</v>
      </c>
      <c r="M1414" s="259" t="s">
        <v>565</v>
      </c>
      <c r="N1414" s="259" t="s">
        <v>565</v>
      </c>
      <c r="O1414" s="259" t="s">
        <v>565</v>
      </c>
      <c r="P1414" s="259" t="s">
        <v>565</v>
      </c>
      <c r="Q1414" s="259" t="s">
        <v>565</v>
      </c>
      <c r="R1414" s="259" t="s">
        <v>565</v>
      </c>
      <c r="S1414" s="259" t="s">
        <v>565</v>
      </c>
      <c r="T1414" s="259" t="s">
        <v>565</v>
      </c>
      <c r="U1414" s="259" t="s">
        <v>565</v>
      </c>
      <c r="V1414" s="260" t="s">
        <v>565</v>
      </c>
      <c r="W1414" s="260" t="s">
        <v>565</v>
      </c>
      <c r="X1414" s="259" t="s">
        <v>565</v>
      </c>
      <c r="Y1414" s="259" t="s">
        <v>565</v>
      </c>
      <c r="Z1414" s="259" t="s">
        <v>565</v>
      </c>
      <c r="AA1414" s="259" t="s">
        <v>565</v>
      </c>
      <c r="AB1414" s="259" t="s">
        <v>565</v>
      </c>
      <c r="AC1414" s="259" t="s">
        <v>565</v>
      </c>
      <c r="AD1414" s="259" t="s">
        <v>565</v>
      </c>
      <c r="AE1414" s="259" t="s">
        <v>565</v>
      </c>
      <c r="AF1414" s="259" t="s">
        <v>565</v>
      </c>
      <c r="AG1414" s="259" t="s">
        <v>565</v>
      </c>
      <c r="AH1414" s="259" t="s">
        <v>565</v>
      </c>
      <c r="AI1414" s="259" t="s">
        <v>565</v>
      </c>
      <c r="AJ1414" s="259" t="s">
        <v>565</v>
      </c>
      <c r="AK1414" s="259" t="s">
        <v>565</v>
      </c>
      <c r="AL1414" s="259" t="s">
        <v>565</v>
      </c>
      <c r="AM1414" s="259" t="s">
        <v>565</v>
      </c>
      <c r="AN1414" s="259" t="s">
        <v>565</v>
      </c>
      <c r="AO1414" s="259" t="s">
        <v>565</v>
      </c>
      <c r="AP1414" s="259" t="s">
        <v>565</v>
      </c>
      <c r="AQ1414" s="259" t="s">
        <v>565</v>
      </c>
      <c r="AR1414" s="259" t="s">
        <v>565</v>
      </c>
      <c r="AS1414" s="259" t="s">
        <v>565</v>
      </c>
      <c r="AT1414" s="259" t="s">
        <v>565</v>
      </c>
      <c r="AU1414" s="259" t="s">
        <v>565</v>
      </c>
      <c r="AV1414" s="259" t="s">
        <v>565</v>
      </c>
      <c r="AW1414" s="259" t="s">
        <v>565</v>
      </c>
      <c r="AX1414" s="259" t="s">
        <v>565</v>
      </c>
      <c r="AY1414" s="259" t="s">
        <v>565</v>
      </c>
      <c r="AZ1414" s="259" t="s">
        <v>565</v>
      </c>
      <c r="BA1414" s="259" t="s">
        <v>565</v>
      </c>
    </row>
    <row r="1415" spans="4:53">
      <c r="D1415" s="259" t="s">
        <v>565</v>
      </c>
      <c r="E1415" s="259" t="s">
        <v>565</v>
      </c>
      <c r="F1415" s="259" t="s">
        <v>565</v>
      </c>
      <c r="G1415" s="259" t="s">
        <v>565</v>
      </c>
      <c r="H1415" s="259" t="s">
        <v>565</v>
      </c>
      <c r="I1415" s="259" t="s">
        <v>565</v>
      </c>
      <c r="J1415" s="259" t="s">
        <v>565</v>
      </c>
      <c r="K1415" s="259" t="s">
        <v>565</v>
      </c>
      <c r="L1415" s="259" t="s">
        <v>565</v>
      </c>
      <c r="M1415" s="259" t="s">
        <v>565</v>
      </c>
      <c r="N1415" s="259" t="s">
        <v>565</v>
      </c>
      <c r="O1415" s="259" t="s">
        <v>565</v>
      </c>
      <c r="P1415" s="259" t="s">
        <v>565</v>
      </c>
      <c r="Q1415" s="259" t="s">
        <v>565</v>
      </c>
      <c r="R1415" s="259" t="s">
        <v>565</v>
      </c>
      <c r="S1415" s="259" t="s">
        <v>565</v>
      </c>
      <c r="T1415" s="259" t="s">
        <v>565</v>
      </c>
      <c r="U1415" s="259" t="s">
        <v>565</v>
      </c>
      <c r="V1415" s="260" t="s">
        <v>565</v>
      </c>
      <c r="W1415" s="260" t="s">
        <v>565</v>
      </c>
      <c r="X1415" s="259" t="s">
        <v>565</v>
      </c>
      <c r="Y1415" s="259" t="s">
        <v>565</v>
      </c>
      <c r="Z1415" s="259" t="s">
        <v>565</v>
      </c>
      <c r="AA1415" s="259" t="s">
        <v>565</v>
      </c>
      <c r="AB1415" s="259" t="s">
        <v>565</v>
      </c>
      <c r="AC1415" s="259" t="s">
        <v>565</v>
      </c>
      <c r="AD1415" s="259" t="s">
        <v>565</v>
      </c>
      <c r="AE1415" s="259" t="s">
        <v>565</v>
      </c>
      <c r="AF1415" s="259" t="s">
        <v>565</v>
      </c>
      <c r="AG1415" s="259" t="s">
        <v>565</v>
      </c>
      <c r="AH1415" s="259" t="s">
        <v>565</v>
      </c>
      <c r="AI1415" s="259" t="s">
        <v>565</v>
      </c>
      <c r="AJ1415" s="259" t="s">
        <v>565</v>
      </c>
      <c r="AK1415" s="259" t="s">
        <v>565</v>
      </c>
      <c r="AL1415" s="259" t="s">
        <v>565</v>
      </c>
      <c r="AM1415" s="259" t="s">
        <v>565</v>
      </c>
      <c r="AN1415" s="259" t="s">
        <v>565</v>
      </c>
      <c r="AO1415" s="259" t="s">
        <v>565</v>
      </c>
      <c r="AP1415" s="259" t="s">
        <v>565</v>
      </c>
      <c r="AQ1415" s="259" t="s">
        <v>565</v>
      </c>
      <c r="AR1415" s="259" t="s">
        <v>565</v>
      </c>
      <c r="AS1415" s="259" t="s">
        <v>565</v>
      </c>
      <c r="AT1415" s="259" t="s">
        <v>565</v>
      </c>
      <c r="AU1415" s="259" t="s">
        <v>565</v>
      </c>
      <c r="AV1415" s="259" t="s">
        <v>565</v>
      </c>
      <c r="AW1415" s="259" t="s">
        <v>565</v>
      </c>
      <c r="AX1415" s="259" t="s">
        <v>565</v>
      </c>
      <c r="AY1415" s="259" t="s">
        <v>565</v>
      </c>
      <c r="AZ1415" s="259" t="s">
        <v>565</v>
      </c>
      <c r="BA1415" s="259" t="s">
        <v>565</v>
      </c>
    </row>
    <row r="1416" spans="4:53">
      <c r="D1416" s="259" t="s">
        <v>565</v>
      </c>
      <c r="E1416" s="259" t="s">
        <v>565</v>
      </c>
      <c r="F1416" s="259" t="s">
        <v>565</v>
      </c>
      <c r="G1416" s="259" t="s">
        <v>565</v>
      </c>
      <c r="H1416" s="259" t="s">
        <v>565</v>
      </c>
      <c r="I1416" s="259" t="s">
        <v>565</v>
      </c>
      <c r="J1416" s="259" t="s">
        <v>565</v>
      </c>
      <c r="K1416" s="259" t="s">
        <v>565</v>
      </c>
      <c r="L1416" s="259" t="s">
        <v>565</v>
      </c>
      <c r="M1416" s="259" t="s">
        <v>565</v>
      </c>
      <c r="N1416" s="259" t="s">
        <v>565</v>
      </c>
      <c r="O1416" s="259" t="s">
        <v>565</v>
      </c>
      <c r="P1416" s="259" t="s">
        <v>565</v>
      </c>
      <c r="Q1416" s="259" t="s">
        <v>565</v>
      </c>
      <c r="R1416" s="259" t="s">
        <v>565</v>
      </c>
      <c r="S1416" s="259" t="s">
        <v>565</v>
      </c>
      <c r="T1416" s="259" t="s">
        <v>565</v>
      </c>
      <c r="U1416" s="259" t="s">
        <v>565</v>
      </c>
      <c r="V1416" s="260" t="s">
        <v>565</v>
      </c>
      <c r="W1416" s="260" t="s">
        <v>565</v>
      </c>
      <c r="X1416" s="259" t="s">
        <v>565</v>
      </c>
      <c r="Y1416" s="259" t="s">
        <v>565</v>
      </c>
      <c r="Z1416" s="259" t="s">
        <v>565</v>
      </c>
      <c r="AA1416" s="259" t="s">
        <v>565</v>
      </c>
      <c r="AB1416" s="259" t="s">
        <v>565</v>
      </c>
      <c r="AC1416" s="259" t="s">
        <v>565</v>
      </c>
      <c r="AD1416" s="259" t="s">
        <v>565</v>
      </c>
      <c r="AE1416" s="259" t="s">
        <v>565</v>
      </c>
      <c r="AF1416" s="259" t="s">
        <v>565</v>
      </c>
      <c r="AG1416" s="259" t="s">
        <v>565</v>
      </c>
      <c r="AH1416" s="259" t="s">
        <v>565</v>
      </c>
      <c r="AI1416" s="259" t="s">
        <v>565</v>
      </c>
      <c r="AJ1416" s="259" t="s">
        <v>565</v>
      </c>
      <c r="AK1416" s="259" t="s">
        <v>565</v>
      </c>
      <c r="AL1416" s="259" t="s">
        <v>565</v>
      </c>
      <c r="AM1416" s="259" t="s">
        <v>565</v>
      </c>
      <c r="AN1416" s="259" t="s">
        <v>565</v>
      </c>
      <c r="AO1416" s="259" t="s">
        <v>565</v>
      </c>
      <c r="AP1416" s="259" t="s">
        <v>565</v>
      </c>
      <c r="AQ1416" s="259" t="s">
        <v>565</v>
      </c>
      <c r="AR1416" s="259" t="s">
        <v>565</v>
      </c>
      <c r="AS1416" s="259" t="s">
        <v>565</v>
      </c>
      <c r="AT1416" s="259" t="s">
        <v>565</v>
      </c>
      <c r="AU1416" s="259" t="s">
        <v>565</v>
      </c>
      <c r="AV1416" s="259" t="s">
        <v>565</v>
      </c>
      <c r="AW1416" s="259" t="s">
        <v>565</v>
      </c>
      <c r="AX1416" s="259" t="s">
        <v>565</v>
      </c>
      <c r="AY1416" s="259" t="s">
        <v>565</v>
      </c>
      <c r="AZ1416" s="259" t="s">
        <v>565</v>
      </c>
      <c r="BA1416" s="259" t="s">
        <v>565</v>
      </c>
    </row>
    <row r="1417" spans="4:53">
      <c r="D1417" s="259" t="s">
        <v>565</v>
      </c>
      <c r="E1417" s="259" t="s">
        <v>565</v>
      </c>
      <c r="F1417" s="259" t="s">
        <v>565</v>
      </c>
      <c r="G1417" s="259" t="s">
        <v>565</v>
      </c>
      <c r="H1417" s="259" t="s">
        <v>565</v>
      </c>
      <c r="I1417" s="259" t="s">
        <v>565</v>
      </c>
      <c r="J1417" s="259" t="s">
        <v>565</v>
      </c>
      <c r="K1417" s="259" t="s">
        <v>565</v>
      </c>
      <c r="L1417" s="259" t="s">
        <v>565</v>
      </c>
      <c r="M1417" s="259" t="s">
        <v>565</v>
      </c>
      <c r="N1417" s="259" t="s">
        <v>565</v>
      </c>
      <c r="O1417" s="259" t="s">
        <v>565</v>
      </c>
      <c r="P1417" s="259" t="s">
        <v>565</v>
      </c>
      <c r="Q1417" s="259" t="s">
        <v>565</v>
      </c>
      <c r="R1417" s="259" t="s">
        <v>565</v>
      </c>
      <c r="S1417" s="259" t="s">
        <v>565</v>
      </c>
      <c r="T1417" s="259" t="s">
        <v>565</v>
      </c>
      <c r="U1417" s="259" t="s">
        <v>565</v>
      </c>
      <c r="V1417" s="260" t="s">
        <v>565</v>
      </c>
      <c r="W1417" s="260" t="s">
        <v>565</v>
      </c>
      <c r="X1417" s="259" t="s">
        <v>565</v>
      </c>
      <c r="Y1417" s="259" t="s">
        <v>565</v>
      </c>
      <c r="Z1417" s="259" t="s">
        <v>565</v>
      </c>
      <c r="AA1417" s="259" t="s">
        <v>565</v>
      </c>
      <c r="AB1417" s="259" t="s">
        <v>565</v>
      </c>
      <c r="AC1417" s="259" t="s">
        <v>565</v>
      </c>
      <c r="AD1417" s="259" t="s">
        <v>565</v>
      </c>
      <c r="AE1417" s="259" t="s">
        <v>565</v>
      </c>
      <c r="AF1417" s="259" t="s">
        <v>565</v>
      </c>
      <c r="AG1417" s="259" t="s">
        <v>565</v>
      </c>
      <c r="AH1417" s="259" t="s">
        <v>565</v>
      </c>
      <c r="AI1417" s="259" t="s">
        <v>565</v>
      </c>
      <c r="AJ1417" s="259" t="s">
        <v>565</v>
      </c>
      <c r="AK1417" s="259" t="s">
        <v>565</v>
      </c>
      <c r="AL1417" s="259" t="s">
        <v>565</v>
      </c>
      <c r="AM1417" s="259" t="s">
        <v>565</v>
      </c>
      <c r="AN1417" s="259" t="s">
        <v>565</v>
      </c>
      <c r="AO1417" s="259" t="s">
        <v>565</v>
      </c>
      <c r="AP1417" s="259" t="s">
        <v>565</v>
      </c>
      <c r="AQ1417" s="259" t="s">
        <v>565</v>
      </c>
      <c r="AR1417" s="259" t="s">
        <v>565</v>
      </c>
      <c r="AS1417" s="259" t="s">
        <v>565</v>
      </c>
      <c r="AT1417" s="259" t="s">
        <v>565</v>
      </c>
      <c r="AU1417" s="259" t="s">
        <v>565</v>
      </c>
      <c r="AV1417" s="259" t="s">
        <v>565</v>
      </c>
      <c r="AW1417" s="259" t="s">
        <v>565</v>
      </c>
      <c r="AX1417" s="259" t="s">
        <v>565</v>
      </c>
      <c r="AY1417" s="259" t="s">
        <v>565</v>
      </c>
      <c r="AZ1417" s="259" t="s">
        <v>565</v>
      </c>
      <c r="BA1417" s="259" t="s">
        <v>565</v>
      </c>
    </row>
    <row r="1418" spans="4:53">
      <c r="D1418" s="259" t="s">
        <v>565</v>
      </c>
      <c r="E1418" s="259" t="s">
        <v>565</v>
      </c>
      <c r="F1418" s="259" t="s">
        <v>565</v>
      </c>
      <c r="G1418" s="259" t="s">
        <v>565</v>
      </c>
      <c r="H1418" s="259" t="s">
        <v>565</v>
      </c>
      <c r="I1418" s="259" t="s">
        <v>565</v>
      </c>
      <c r="J1418" s="259" t="s">
        <v>565</v>
      </c>
      <c r="K1418" s="259" t="s">
        <v>565</v>
      </c>
      <c r="L1418" s="259" t="s">
        <v>565</v>
      </c>
      <c r="M1418" s="259" t="s">
        <v>565</v>
      </c>
      <c r="N1418" s="259" t="s">
        <v>565</v>
      </c>
      <c r="O1418" s="259" t="s">
        <v>565</v>
      </c>
      <c r="P1418" s="259" t="s">
        <v>565</v>
      </c>
      <c r="Q1418" s="259" t="s">
        <v>565</v>
      </c>
      <c r="R1418" s="259" t="s">
        <v>565</v>
      </c>
      <c r="S1418" s="259" t="s">
        <v>565</v>
      </c>
      <c r="T1418" s="259" t="s">
        <v>565</v>
      </c>
      <c r="U1418" s="259" t="s">
        <v>565</v>
      </c>
      <c r="V1418" s="260" t="s">
        <v>565</v>
      </c>
      <c r="W1418" s="260" t="s">
        <v>565</v>
      </c>
      <c r="X1418" s="259" t="s">
        <v>565</v>
      </c>
      <c r="Y1418" s="259" t="s">
        <v>565</v>
      </c>
      <c r="Z1418" s="259" t="s">
        <v>565</v>
      </c>
      <c r="AA1418" s="259" t="s">
        <v>565</v>
      </c>
      <c r="AB1418" s="259" t="s">
        <v>565</v>
      </c>
      <c r="AC1418" s="259" t="s">
        <v>565</v>
      </c>
      <c r="AD1418" s="259" t="s">
        <v>565</v>
      </c>
      <c r="AE1418" s="259" t="s">
        <v>565</v>
      </c>
      <c r="AF1418" s="259" t="s">
        <v>565</v>
      </c>
      <c r="AG1418" s="259" t="s">
        <v>565</v>
      </c>
      <c r="AH1418" s="259" t="s">
        <v>565</v>
      </c>
      <c r="AI1418" s="259" t="s">
        <v>565</v>
      </c>
      <c r="AJ1418" s="259" t="s">
        <v>565</v>
      </c>
      <c r="AK1418" s="259" t="s">
        <v>565</v>
      </c>
      <c r="AL1418" s="259" t="s">
        <v>565</v>
      </c>
      <c r="AM1418" s="259" t="s">
        <v>565</v>
      </c>
      <c r="AN1418" s="259" t="s">
        <v>565</v>
      </c>
      <c r="AO1418" s="259" t="s">
        <v>565</v>
      </c>
      <c r="AP1418" s="259" t="s">
        <v>565</v>
      </c>
      <c r="AQ1418" s="259" t="s">
        <v>565</v>
      </c>
      <c r="AR1418" s="259" t="s">
        <v>565</v>
      </c>
      <c r="AS1418" s="259" t="s">
        <v>565</v>
      </c>
      <c r="AT1418" s="259" t="s">
        <v>565</v>
      </c>
      <c r="AU1418" s="259" t="s">
        <v>565</v>
      </c>
      <c r="AV1418" s="259" t="s">
        <v>565</v>
      </c>
      <c r="AW1418" s="259" t="s">
        <v>565</v>
      </c>
      <c r="AX1418" s="259" t="s">
        <v>565</v>
      </c>
      <c r="AY1418" s="259" t="s">
        <v>565</v>
      </c>
      <c r="AZ1418" s="259" t="s">
        <v>565</v>
      </c>
      <c r="BA1418" s="259" t="s">
        <v>565</v>
      </c>
    </row>
    <row r="1419" spans="4:53">
      <c r="D1419" s="259" t="s">
        <v>565</v>
      </c>
      <c r="E1419" s="259" t="s">
        <v>565</v>
      </c>
      <c r="F1419" s="259" t="s">
        <v>565</v>
      </c>
      <c r="G1419" s="259" t="s">
        <v>565</v>
      </c>
      <c r="H1419" s="259" t="s">
        <v>565</v>
      </c>
      <c r="I1419" s="259" t="s">
        <v>565</v>
      </c>
      <c r="J1419" s="259" t="s">
        <v>565</v>
      </c>
      <c r="K1419" s="259" t="s">
        <v>565</v>
      </c>
      <c r="L1419" s="259" t="s">
        <v>565</v>
      </c>
      <c r="M1419" s="259" t="s">
        <v>565</v>
      </c>
      <c r="N1419" s="259" t="s">
        <v>565</v>
      </c>
      <c r="O1419" s="259" t="s">
        <v>565</v>
      </c>
      <c r="P1419" s="259" t="s">
        <v>565</v>
      </c>
      <c r="Q1419" s="259" t="s">
        <v>565</v>
      </c>
      <c r="R1419" s="259" t="s">
        <v>565</v>
      </c>
      <c r="S1419" s="259" t="s">
        <v>565</v>
      </c>
      <c r="T1419" s="259" t="s">
        <v>565</v>
      </c>
      <c r="U1419" s="259" t="s">
        <v>565</v>
      </c>
      <c r="V1419" s="260" t="s">
        <v>565</v>
      </c>
      <c r="W1419" s="260" t="s">
        <v>565</v>
      </c>
      <c r="X1419" s="259" t="s">
        <v>565</v>
      </c>
      <c r="Y1419" s="259" t="s">
        <v>565</v>
      </c>
      <c r="Z1419" s="259" t="s">
        <v>565</v>
      </c>
      <c r="AA1419" s="259" t="s">
        <v>565</v>
      </c>
      <c r="AB1419" s="259" t="s">
        <v>565</v>
      </c>
      <c r="AC1419" s="259" t="s">
        <v>565</v>
      </c>
      <c r="AD1419" s="259" t="s">
        <v>565</v>
      </c>
      <c r="AE1419" s="259" t="s">
        <v>565</v>
      </c>
      <c r="AF1419" s="259" t="s">
        <v>565</v>
      </c>
      <c r="AG1419" s="259" t="s">
        <v>565</v>
      </c>
      <c r="AH1419" s="259" t="s">
        <v>565</v>
      </c>
      <c r="AI1419" s="259" t="s">
        <v>565</v>
      </c>
      <c r="AJ1419" s="259" t="s">
        <v>565</v>
      </c>
      <c r="AK1419" s="259" t="s">
        <v>565</v>
      </c>
      <c r="AL1419" s="259" t="s">
        <v>565</v>
      </c>
      <c r="AM1419" s="259" t="s">
        <v>565</v>
      </c>
      <c r="AN1419" s="259" t="s">
        <v>565</v>
      </c>
      <c r="AO1419" s="259" t="s">
        <v>565</v>
      </c>
      <c r="AP1419" s="259" t="s">
        <v>565</v>
      </c>
      <c r="AQ1419" s="259" t="s">
        <v>565</v>
      </c>
      <c r="AR1419" s="259" t="s">
        <v>565</v>
      </c>
      <c r="AS1419" s="259" t="s">
        <v>565</v>
      </c>
      <c r="AT1419" s="259" t="s">
        <v>565</v>
      </c>
      <c r="AU1419" s="259" t="s">
        <v>565</v>
      </c>
      <c r="AV1419" s="259" t="s">
        <v>565</v>
      </c>
      <c r="AW1419" s="259" t="s">
        <v>565</v>
      </c>
      <c r="AX1419" s="259" t="s">
        <v>565</v>
      </c>
      <c r="AY1419" s="259" t="s">
        <v>565</v>
      </c>
      <c r="AZ1419" s="259" t="s">
        <v>565</v>
      </c>
      <c r="BA1419" s="259" t="s">
        <v>565</v>
      </c>
    </row>
    <row r="1420" spans="4:53">
      <c r="D1420" s="259" t="s">
        <v>565</v>
      </c>
      <c r="E1420" s="259" t="s">
        <v>565</v>
      </c>
      <c r="F1420" s="259" t="s">
        <v>565</v>
      </c>
      <c r="G1420" s="259" t="s">
        <v>565</v>
      </c>
      <c r="H1420" s="259" t="s">
        <v>565</v>
      </c>
      <c r="I1420" s="259" t="s">
        <v>565</v>
      </c>
      <c r="J1420" s="259" t="s">
        <v>565</v>
      </c>
      <c r="K1420" s="259" t="s">
        <v>565</v>
      </c>
      <c r="L1420" s="259" t="s">
        <v>565</v>
      </c>
      <c r="M1420" s="259" t="s">
        <v>565</v>
      </c>
      <c r="N1420" s="259" t="s">
        <v>565</v>
      </c>
      <c r="O1420" s="259" t="s">
        <v>565</v>
      </c>
      <c r="P1420" s="259" t="s">
        <v>565</v>
      </c>
      <c r="Q1420" s="259" t="s">
        <v>565</v>
      </c>
      <c r="R1420" s="259" t="s">
        <v>565</v>
      </c>
      <c r="S1420" s="259" t="s">
        <v>565</v>
      </c>
      <c r="T1420" s="259" t="s">
        <v>565</v>
      </c>
      <c r="U1420" s="259" t="s">
        <v>565</v>
      </c>
      <c r="V1420" s="260" t="s">
        <v>565</v>
      </c>
      <c r="W1420" s="260" t="s">
        <v>565</v>
      </c>
      <c r="X1420" s="259" t="s">
        <v>565</v>
      </c>
      <c r="Y1420" s="259" t="s">
        <v>565</v>
      </c>
      <c r="Z1420" s="259" t="s">
        <v>565</v>
      </c>
      <c r="AA1420" s="259" t="s">
        <v>565</v>
      </c>
      <c r="AB1420" s="259" t="s">
        <v>565</v>
      </c>
      <c r="AC1420" s="259" t="s">
        <v>565</v>
      </c>
      <c r="AD1420" s="259" t="s">
        <v>565</v>
      </c>
      <c r="AE1420" s="259" t="s">
        <v>565</v>
      </c>
      <c r="AF1420" s="259" t="s">
        <v>565</v>
      </c>
      <c r="AG1420" s="259" t="s">
        <v>565</v>
      </c>
      <c r="AH1420" s="259" t="s">
        <v>565</v>
      </c>
      <c r="AI1420" s="259" t="s">
        <v>565</v>
      </c>
      <c r="AJ1420" s="259" t="s">
        <v>565</v>
      </c>
      <c r="AK1420" s="259" t="s">
        <v>565</v>
      </c>
      <c r="AL1420" s="259" t="s">
        <v>565</v>
      </c>
      <c r="AM1420" s="259" t="s">
        <v>565</v>
      </c>
      <c r="AN1420" s="259" t="s">
        <v>565</v>
      </c>
      <c r="AO1420" s="259" t="s">
        <v>565</v>
      </c>
      <c r="AP1420" s="259" t="s">
        <v>565</v>
      </c>
      <c r="AQ1420" s="259" t="s">
        <v>565</v>
      </c>
      <c r="AR1420" s="259" t="s">
        <v>565</v>
      </c>
      <c r="AS1420" s="259" t="s">
        <v>565</v>
      </c>
      <c r="AT1420" s="259" t="s">
        <v>565</v>
      </c>
      <c r="AU1420" s="259" t="s">
        <v>565</v>
      </c>
      <c r="AV1420" s="259" t="s">
        <v>565</v>
      </c>
      <c r="AW1420" s="259" t="s">
        <v>565</v>
      </c>
      <c r="AX1420" s="259" t="s">
        <v>565</v>
      </c>
      <c r="AY1420" s="259" t="s">
        <v>565</v>
      </c>
      <c r="AZ1420" s="259" t="s">
        <v>565</v>
      </c>
      <c r="BA1420" s="259" t="s">
        <v>565</v>
      </c>
    </row>
    <row r="1421" spans="4:53">
      <c r="D1421" s="259" t="s">
        <v>565</v>
      </c>
      <c r="E1421" s="259" t="s">
        <v>565</v>
      </c>
      <c r="F1421" s="259" t="s">
        <v>565</v>
      </c>
      <c r="G1421" s="259" t="s">
        <v>565</v>
      </c>
      <c r="H1421" s="259" t="s">
        <v>565</v>
      </c>
      <c r="I1421" s="259" t="s">
        <v>565</v>
      </c>
      <c r="J1421" s="259" t="s">
        <v>565</v>
      </c>
      <c r="K1421" s="259" t="s">
        <v>565</v>
      </c>
      <c r="L1421" s="259" t="s">
        <v>565</v>
      </c>
      <c r="M1421" s="259" t="s">
        <v>565</v>
      </c>
      <c r="N1421" s="259" t="s">
        <v>565</v>
      </c>
      <c r="O1421" s="259" t="s">
        <v>565</v>
      </c>
      <c r="P1421" s="259" t="s">
        <v>565</v>
      </c>
      <c r="Q1421" s="259" t="s">
        <v>565</v>
      </c>
      <c r="R1421" s="259" t="s">
        <v>565</v>
      </c>
      <c r="S1421" s="259" t="s">
        <v>565</v>
      </c>
      <c r="T1421" s="259" t="s">
        <v>565</v>
      </c>
      <c r="U1421" s="259" t="s">
        <v>565</v>
      </c>
      <c r="V1421" s="260" t="s">
        <v>565</v>
      </c>
      <c r="W1421" s="260" t="s">
        <v>565</v>
      </c>
      <c r="X1421" s="259" t="s">
        <v>565</v>
      </c>
      <c r="Y1421" s="259" t="s">
        <v>565</v>
      </c>
      <c r="Z1421" s="259" t="s">
        <v>565</v>
      </c>
      <c r="AA1421" s="259" t="s">
        <v>565</v>
      </c>
      <c r="AB1421" s="259" t="s">
        <v>565</v>
      </c>
      <c r="AC1421" s="259" t="s">
        <v>565</v>
      </c>
      <c r="AD1421" s="259" t="s">
        <v>565</v>
      </c>
      <c r="AE1421" s="259" t="s">
        <v>565</v>
      </c>
      <c r="AF1421" s="259" t="s">
        <v>565</v>
      </c>
      <c r="AG1421" s="259" t="s">
        <v>565</v>
      </c>
      <c r="AH1421" s="259" t="s">
        <v>565</v>
      </c>
      <c r="AI1421" s="259" t="s">
        <v>565</v>
      </c>
      <c r="AJ1421" s="259" t="s">
        <v>565</v>
      </c>
      <c r="AK1421" s="259" t="s">
        <v>565</v>
      </c>
      <c r="AL1421" s="259" t="s">
        <v>565</v>
      </c>
      <c r="AM1421" s="259" t="s">
        <v>565</v>
      </c>
      <c r="AN1421" s="259" t="s">
        <v>565</v>
      </c>
      <c r="AO1421" s="259" t="s">
        <v>565</v>
      </c>
      <c r="AP1421" s="259" t="s">
        <v>565</v>
      </c>
      <c r="AQ1421" s="259" t="s">
        <v>565</v>
      </c>
      <c r="AR1421" s="259" t="s">
        <v>565</v>
      </c>
      <c r="AS1421" s="259" t="s">
        <v>565</v>
      </c>
      <c r="AT1421" s="259" t="s">
        <v>565</v>
      </c>
      <c r="AU1421" s="259" t="s">
        <v>565</v>
      </c>
      <c r="AV1421" s="259" t="s">
        <v>565</v>
      </c>
      <c r="AW1421" s="259" t="s">
        <v>565</v>
      </c>
      <c r="AX1421" s="259" t="s">
        <v>565</v>
      </c>
      <c r="AY1421" s="259" t="s">
        <v>565</v>
      </c>
      <c r="AZ1421" s="259" t="s">
        <v>565</v>
      </c>
      <c r="BA1421" s="259" t="s">
        <v>565</v>
      </c>
    </row>
    <row r="1422" spans="4:53">
      <c r="D1422" s="259" t="s">
        <v>565</v>
      </c>
      <c r="E1422" s="259" t="s">
        <v>565</v>
      </c>
      <c r="F1422" s="259" t="s">
        <v>565</v>
      </c>
      <c r="G1422" s="259" t="s">
        <v>565</v>
      </c>
      <c r="H1422" s="259" t="s">
        <v>565</v>
      </c>
      <c r="I1422" s="259" t="s">
        <v>565</v>
      </c>
      <c r="J1422" s="259" t="s">
        <v>565</v>
      </c>
      <c r="K1422" s="259" t="s">
        <v>565</v>
      </c>
      <c r="L1422" s="259" t="s">
        <v>565</v>
      </c>
      <c r="M1422" s="259" t="s">
        <v>565</v>
      </c>
      <c r="N1422" s="259" t="s">
        <v>565</v>
      </c>
      <c r="O1422" s="259" t="s">
        <v>565</v>
      </c>
      <c r="P1422" s="259" t="s">
        <v>565</v>
      </c>
      <c r="Q1422" s="259" t="s">
        <v>565</v>
      </c>
      <c r="R1422" s="259" t="s">
        <v>565</v>
      </c>
      <c r="S1422" s="259" t="s">
        <v>565</v>
      </c>
      <c r="T1422" s="259" t="s">
        <v>565</v>
      </c>
      <c r="U1422" s="259" t="s">
        <v>565</v>
      </c>
      <c r="V1422" s="260" t="s">
        <v>565</v>
      </c>
      <c r="W1422" s="260" t="s">
        <v>565</v>
      </c>
      <c r="X1422" s="259" t="s">
        <v>565</v>
      </c>
      <c r="Y1422" s="259" t="s">
        <v>565</v>
      </c>
      <c r="Z1422" s="259" t="s">
        <v>565</v>
      </c>
      <c r="AA1422" s="259" t="s">
        <v>565</v>
      </c>
      <c r="AB1422" s="259" t="s">
        <v>565</v>
      </c>
      <c r="AC1422" s="259" t="s">
        <v>565</v>
      </c>
      <c r="AD1422" s="259" t="s">
        <v>565</v>
      </c>
      <c r="AE1422" s="259" t="s">
        <v>565</v>
      </c>
      <c r="AF1422" s="259" t="s">
        <v>565</v>
      </c>
      <c r="AG1422" s="259" t="s">
        <v>565</v>
      </c>
      <c r="AH1422" s="259" t="s">
        <v>565</v>
      </c>
      <c r="AI1422" s="259" t="s">
        <v>565</v>
      </c>
      <c r="AJ1422" s="259" t="s">
        <v>565</v>
      </c>
      <c r="AK1422" s="259" t="s">
        <v>565</v>
      </c>
      <c r="AL1422" s="259" t="s">
        <v>565</v>
      </c>
      <c r="AM1422" s="259" t="s">
        <v>565</v>
      </c>
      <c r="AN1422" s="259" t="s">
        <v>565</v>
      </c>
      <c r="AO1422" s="259" t="s">
        <v>565</v>
      </c>
      <c r="AP1422" s="259" t="s">
        <v>565</v>
      </c>
      <c r="AQ1422" s="259" t="s">
        <v>565</v>
      </c>
      <c r="AR1422" s="259" t="s">
        <v>565</v>
      </c>
      <c r="AS1422" s="259" t="s">
        <v>565</v>
      </c>
      <c r="AT1422" s="259" t="s">
        <v>565</v>
      </c>
      <c r="AU1422" s="259" t="s">
        <v>565</v>
      </c>
      <c r="AV1422" s="259" t="s">
        <v>565</v>
      </c>
      <c r="AW1422" s="259" t="s">
        <v>565</v>
      </c>
      <c r="AX1422" s="259" t="s">
        <v>565</v>
      </c>
      <c r="AY1422" s="259" t="s">
        <v>565</v>
      </c>
      <c r="AZ1422" s="259" t="s">
        <v>565</v>
      </c>
      <c r="BA1422" s="259" t="s">
        <v>565</v>
      </c>
    </row>
    <row r="1423" spans="4:53">
      <c r="D1423" s="259" t="s">
        <v>565</v>
      </c>
      <c r="E1423" s="259" t="s">
        <v>565</v>
      </c>
      <c r="F1423" s="259" t="s">
        <v>565</v>
      </c>
      <c r="G1423" s="259" t="s">
        <v>565</v>
      </c>
      <c r="H1423" s="259" t="s">
        <v>565</v>
      </c>
      <c r="I1423" s="259" t="s">
        <v>565</v>
      </c>
      <c r="J1423" s="259" t="s">
        <v>565</v>
      </c>
      <c r="K1423" s="259" t="s">
        <v>565</v>
      </c>
      <c r="L1423" s="259" t="s">
        <v>565</v>
      </c>
      <c r="M1423" s="259" t="s">
        <v>565</v>
      </c>
      <c r="N1423" s="259" t="s">
        <v>565</v>
      </c>
      <c r="O1423" s="259" t="s">
        <v>565</v>
      </c>
      <c r="P1423" s="259" t="s">
        <v>565</v>
      </c>
      <c r="Q1423" s="259" t="s">
        <v>565</v>
      </c>
      <c r="R1423" s="259" t="s">
        <v>565</v>
      </c>
      <c r="S1423" s="259" t="s">
        <v>565</v>
      </c>
      <c r="T1423" s="259" t="s">
        <v>565</v>
      </c>
      <c r="U1423" s="259" t="s">
        <v>565</v>
      </c>
      <c r="V1423" s="260" t="s">
        <v>565</v>
      </c>
      <c r="W1423" s="260" t="s">
        <v>565</v>
      </c>
      <c r="X1423" s="259" t="s">
        <v>565</v>
      </c>
      <c r="Y1423" s="259" t="s">
        <v>565</v>
      </c>
      <c r="Z1423" s="259" t="s">
        <v>565</v>
      </c>
      <c r="AA1423" s="259" t="s">
        <v>565</v>
      </c>
      <c r="AB1423" s="259" t="s">
        <v>565</v>
      </c>
      <c r="AC1423" s="259" t="s">
        <v>565</v>
      </c>
      <c r="AD1423" s="259" t="s">
        <v>565</v>
      </c>
      <c r="AE1423" s="259" t="s">
        <v>565</v>
      </c>
      <c r="AF1423" s="259" t="s">
        <v>565</v>
      </c>
      <c r="AG1423" s="259" t="s">
        <v>565</v>
      </c>
      <c r="AH1423" s="259" t="s">
        <v>565</v>
      </c>
      <c r="AI1423" s="259" t="s">
        <v>565</v>
      </c>
      <c r="AJ1423" s="259" t="s">
        <v>565</v>
      </c>
      <c r="AK1423" s="259" t="s">
        <v>565</v>
      </c>
      <c r="AL1423" s="259" t="s">
        <v>565</v>
      </c>
      <c r="AM1423" s="259" t="s">
        <v>565</v>
      </c>
      <c r="AN1423" s="259" t="s">
        <v>565</v>
      </c>
      <c r="AO1423" s="259" t="s">
        <v>565</v>
      </c>
      <c r="AP1423" s="259" t="s">
        <v>565</v>
      </c>
      <c r="AQ1423" s="259" t="s">
        <v>565</v>
      </c>
      <c r="AR1423" s="259" t="s">
        <v>565</v>
      </c>
      <c r="AS1423" s="259" t="s">
        <v>565</v>
      </c>
      <c r="AT1423" s="259" t="s">
        <v>565</v>
      </c>
      <c r="AU1423" s="259" t="s">
        <v>565</v>
      </c>
      <c r="AV1423" s="259" t="s">
        <v>565</v>
      </c>
      <c r="AW1423" s="259" t="s">
        <v>565</v>
      </c>
      <c r="AX1423" s="259" t="s">
        <v>565</v>
      </c>
      <c r="AY1423" s="259" t="s">
        <v>565</v>
      </c>
      <c r="AZ1423" s="259" t="s">
        <v>565</v>
      </c>
      <c r="BA1423" s="259" t="s">
        <v>565</v>
      </c>
    </row>
    <row r="1424" spans="4:53">
      <c r="D1424" s="259" t="s">
        <v>565</v>
      </c>
      <c r="E1424" s="259" t="s">
        <v>565</v>
      </c>
      <c r="F1424" s="259" t="s">
        <v>565</v>
      </c>
      <c r="G1424" s="259" t="s">
        <v>565</v>
      </c>
      <c r="H1424" s="259" t="s">
        <v>565</v>
      </c>
      <c r="I1424" s="259" t="s">
        <v>565</v>
      </c>
      <c r="J1424" s="259" t="s">
        <v>565</v>
      </c>
      <c r="K1424" s="259" t="s">
        <v>565</v>
      </c>
      <c r="L1424" s="259" t="s">
        <v>565</v>
      </c>
      <c r="M1424" s="259" t="s">
        <v>565</v>
      </c>
      <c r="N1424" s="259" t="s">
        <v>565</v>
      </c>
      <c r="O1424" s="259" t="s">
        <v>565</v>
      </c>
      <c r="P1424" s="259" t="s">
        <v>565</v>
      </c>
      <c r="Q1424" s="259" t="s">
        <v>565</v>
      </c>
      <c r="R1424" s="259" t="s">
        <v>565</v>
      </c>
      <c r="S1424" s="259" t="s">
        <v>565</v>
      </c>
      <c r="T1424" s="259" t="s">
        <v>565</v>
      </c>
      <c r="U1424" s="259" t="s">
        <v>565</v>
      </c>
      <c r="V1424" s="260" t="s">
        <v>565</v>
      </c>
      <c r="W1424" s="260" t="s">
        <v>565</v>
      </c>
      <c r="X1424" s="259" t="s">
        <v>565</v>
      </c>
      <c r="Y1424" s="259" t="s">
        <v>565</v>
      </c>
      <c r="Z1424" s="259" t="s">
        <v>565</v>
      </c>
      <c r="AA1424" s="259" t="s">
        <v>565</v>
      </c>
      <c r="AB1424" s="259" t="s">
        <v>565</v>
      </c>
      <c r="AC1424" s="259" t="s">
        <v>565</v>
      </c>
      <c r="AD1424" s="259" t="s">
        <v>565</v>
      </c>
      <c r="AE1424" s="259" t="s">
        <v>565</v>
      </c>
      <c r="AF1424" s="259" t="s">
        <v>565</v>
      </c>
      <c r="AG1424" s="259" t="s">
        <v>565</v>
      </c>
      <c r="AH1424" s="259" t="s">
        <v>565</v>
      </c>
      <c r="AI1424" s="259" t="s">
        <v>565</v>
      </c>
      <c r="AJ1424" s="259" t="s">
        <v>565</v>
      </c>
      <c r="AK1424" s="259" t="s">
        <v>565</v>
      </c>
      <c r="AL1424" s="259" t="s">
        <v>565</v>
      </c>
      <c r="AM1424" s="259" t="s">
        <v>565</v>
      </c>
      <c r="AN1424" s="259" t="s">
        <v>565</v>
      </c>
      <c r="AO1424" s="259" t="s">
        <v>565</v>
      </c>
      <c r="AP1424" s="259" t="s">
        <v>565</v>
      </c>
      <c r="AQ1424" s="259" t="s">
        <v>565</v>
      </c>
      <c r="AR1424" s="259" t="s">
        <v>565</v>
      </c>
      <c r="AS1424" s="259" t="s">
        <v>565</v>
      </c>
      <c r="AT1424" s="259" t="s">
        <v>565</v>
      </c>
      <c r="AU1424" s="259" t="s">
        <v>565</v>
      </c>
      <c r="AV1424" s="259" t="s">
        <v>565</v>
      </c>
      <c r="AW1424" s="259" t="s">
        <v>565</v>
      </c>
      <c r="AX1424" s="259" t="s">
        <v>565</v>
      </c>
      <c r="AY1424" s="259" t="s">
        <v>565</v>
      </c>
      <c r="AZ1424" s="259" t="s">
        <v>565</v>
      </c>
      <c r="BA1424" s="259" t="s">
        <v>565</v>
      </c>
    </row>
    <row r="1425" spans="4:53">
      <c r="D1425" s="259" t="s">
        <v>565</v>
      </c>
      <c r="E1425" s="259" t="s">
        <v>565</v>
      </c>
      <c r="F1425" s="259" t="s">
        <v>565</v>
      </c>
      <c r="G1425" s="259" t="s">
        <v>565</v>
      </c>
      <c r="H1425" s="259" t="s">
        <v>565</v>
      </c>
      <c r="I1425" s="259" t="s">
        <v>565</v>
      </c>
      <c r="J1425" s="259" t="s">
        <v>565</v>
      </c>
      <c r="K1425" s="259" t="s">
        <v>565</v>
      </c>
      <c r="L1425" s="259" t="s">
        <v>565</v>
      </c>
      <c r="M1425" s="259" t="s">
        <v>565</v>
      </c>
      <c r="N1425" s="259" t="s">
        <v>565</v>
      </c>
      <c r="O1425" s="259" t="s">
        <v>565</v>
      </c>
      <c r="P1425" s="259" t="s">
        <v>565</v>
      </c>
      <c r="Q1425" s="259" t="s">
        <v>565</v>
      </c>
      <c r="R1425" s="259" t="s">
        <v>565</v>
      </c>
      <c r="S1425" s="259" t="s">
        <v>565</v>
      </c>
      <c r="T1425" s="259" t="s">
        <v>565</v>
      </c>
      <c r="U1425" s="259" t="s">
        <v>565</v>
      </c>
      <c r="V1425" s="260" t="s">
        <v>565</v>
      </c>
      <c r="W1425" s="260" t="s">
        <v>565</v>
      </c>
      <c r="X1425" s="259" t="s">
        <v>565</v>
      </c>
      <c r="Y1425" s="259" t="s">
        <v>565</v>
      </c>
      <c r="Z1425" s="259" t="s">
        <v>565</v>
      </c>
      <c r="AA1425" s="259" t="s">
        <v>565</v>
      </c>
      <c r="AB1425" s="259" t="s">
        <v>565</v>
      </c>
      <c r="AC1425" s="259" t="s">
        <v>565</v>
      </c>
      <c r="AD1425" s="259" t="s">
        <v>565</v>
      </c>
      <c r="AE1425" s="259" t="s">
        <v>565</v>
      </c>
      <c r="AF1425" s="259" t="s">
        <v>565</v>
      </c>
      <c r="AG1425" s="259" t="s">
        <v>565</v>
      </c>
      <c r="AH1425" s="259" t="s">
        <v>565</v>
      </c>
      <c r="AI1425" s="259" t="s">
        <v>565</v>
      </c>
      <c r="AJ1425" s="259" t="s">
        <v>565</v>
      </c>
      <c r="AK1425" s="259" t="s">
        <v>565</v>
      </c>
      <c r="AL1425" s="259" t="s">
        <v>565</v>
      </c>
      <c r="AM1425" s="259" t="s">
        <v>565</v>
      </c>
      <c r="AN1425" s="259" t="s">
        <v>565</v>
      </c>
      <c r="AO1425" s="259" t="s">
        <v>565</v>
      </c>
      <c r="AP1425" s="259" t="s">
        <v>565</v>
      </c>
      <c r="AQ1425" s="259" t="s">
        <v>565</v>
      </c>
      <c r="AR1425" s="259" t="s">
        <v>565</v>
      </c>
      <c r="AS1425" s="259" t="s">
        <v>565</v>
      </c>
      <c r="AT1425" s="259" t="s">
        <v>565</v>
      </c>
      <c r="AU1425" s="259" t="s">
        <v>565</v>
      </c>
      <c r="AV1425" s="259" t="s">
        <v>565</v>
      </c>
      <c r="AW1425" s="259" t="s">
        <v>565</v>
      </c>
      <c r="AX1425" s="259" t="s">
        <v>565</v>
      </c>
      <c r="AY1425" s="259" t="s">
        <v>565</v>
      </c>
      <c r="AZ1425" s="259" t="s">
        <v>565</v>
      </c>
      <c r="BA1425" s="259" t="s">
        <v>565</v>
      </c>
    </row>
    <row r="1426" spans="4:53">
      <c r="D1426" s="259" t="s">
        <v>565</v>
      </c>
      <c r="E1426" s="259" t="s">
        <v>565</v>
      </c>
      <c r="F1426" s="259" t="s">
        <v>565</v>
      </c>
      <c r="G1426" s="259" t="s">
        <v>565</v>
      </c>
      <c r="H1426" s="259" t="s">
        <v>565</v>
      </c>
      <c r="I1426" s="259" t="s">
        <v>565</v>
      </c>
      <c r="J1426" s="259" t="s">
        <v>565</v>
      </c>
      <c r="K1426" s="259" t="s">
        <v>565</v>
      </c>
      <c r="L1426" s="259" t="s">
        <v>565</v>
      </c>
      <c r="M1426" s="259" t="s">
        <v>565</v>
      </c>
      <c r="N1426" s="259" t="s">
        <v>565</v>
      </c>
      <c r="O1426" s="259" t="s">
        <v>565</v>
      </c>
      <c r="P1426" s="259" t="s">
        <v>565</v>
      </c>
      <c r="Q1426" s="259" t="s">
        <v>565</v>
      </c>
      <c r="R1426" s="259" t="s">
        <v>565</v>
      </c>
      <c r="S1426" s="259" t="s">
        <v>565</v>
      </c>
      <c r="T1426" s="259" t="s">
        <v>565</v>
      </c>
      <c r="U1426" s="259" t="s">
        <v>565</v>
      </c>
      <c r="V1426" s="260" t="s">
        <v>565</v>
      </c>
      <c r="W1426" s="260" t="s">
        <v>565</v>
      </c>
      <c r="X1426" s="259" t="s">
        <v>565</v>
      </c>
      <c r="Y1426" s="259" t="s">
        <v>565</v>
      </c>
      <c r="Z1426" s="259" t="s">
        <v>565</v>
      </c>
      <c r="AA1426" s="259" t="s">
        <v>565</v>
      </c>
      <c r="AB1426" s="259" t="s">
        <v>565</v>
      </c>
      <c r="AC1426" s="259" t="s">
        <v>565</v>
      </c>
      <c r="AD1426" s="259" t="s">
        <v>565</v>
      </c>
      <c r="AE1426" s="259" t="s">
        <v>565</v>
      </c>
      <c r="AF1426" s="259" t="s">
        <v>565</v>
      </c>
      <c r="AG1426" s="259" t="s">
        <v>565</v>
      </c>
      <c r="AH1426" s="259" t="s">
        <v>565</v>
      </c>
      <c r="AI1426" s="259" t="s">
        <v>565</v>
      </c>
      <c r="AJ1426" s="259" t="s">
        <v>565</v>
      </c>
      <c r="AK1426" s="259" t="s">
        <v>565</v>
      </c>
      <c r="AL1426" s="259" t="s">
        <v>565</v>
      </c>
      <c r="AM1426" s="259" t="s">
        <v>565</v>
      </c>
      <c r="AN1426" s="259" t="s">
        <v>565</v>
      </c>
      <c r="AO1426" s="259" t="s">
        <v>565</v>
      </c>
      <c r="AP1426" s="259" t="s">
        <v>565</v>
      </c>
      <c r="AQ1426" s="259" t="s">
        <v>565</v>
      </c>
      <c r="AR1426" s="259" t="s">
        <v>565</v>
      </c>
      <c r="AS1426" s="259" t="s">
        <v>565</v>
      </c>
      <c r="AT1426" s="259" t="s">
        <v>565</v>
      </c>
      <c r="AU1426" s="259" t="s">
        <v>565</v>
      </c>
      <c r="AV1426" s="259" t="s">
        <v>565</v>
      </c>
      <c r="AW1426" s="259" t="s">
        <v>565</v>
      </c>
      <c r="AX1426" s="259" t="s">
        <v>565</v>
      </c>
      <c r="AY1426" s="259" t="s">
        <v>565</v>
      </c>
      <c r="AZ1426" s="259" t="s">
        <v>565</v>
      </c>
      <c r="BA1426" s="259" t="s">
        <v>565</v>
      </c>
    </row>
    <row r="1427" spans="4:53">
      <c r="D1427" s="259" t="s">
        <v>565</v>
      </c>
      <c r="E1427" s="259" t="s">
        <v>565</v>
      </c>
      <c r="F1427" s="259" t="s">
        <v>565</v>
      </c>
      <c r="G1427" s="259" t="s">
        <v>565</v>
      </c>
      <c r="H1427" s="259" t="s">
        <v>565</v>
      </c>
      <c r="I1427" s="259" t="s">
        <v>565</v>
      </c>
      <c r="J1427" s="259" t="s">
        <v>565</v>
      </c>
      <c r="K1427" s="259" t="s">
        <v>565</v>
      </c>
      <c r="L1427" s="259" t="s">
        <v>565</v>
      </c>
      <c r="M1427" s="259" t="s">
        <v>565</v>
      </c>
      <c r="N1427" s="259" t="s">
        <v>565</v>
      </c>
      <c r="O1427" s="259" t="s">
        <v>565</v>
      </c>
      <c r="P1427" s="259" t="s">
        <v>565</v>
      </c>
      <c r="Q1427" s="259" t="s">
        <v>565</v>
      </c>
      <c r="R1427" s="259" t="s">
        <v>565</v>
      </c>
      <c r="S1427" s="259" t="s">
        <v>565</v>
      </c>
      <c r="T1427" s="259" t="s">
        <v>565</v>
      </c>
      <c r="U1427" s="259" t="s">
        <v>565</v>
      </c>
      <c r="V1427" s="260" t="s">
        <v>565</v>
      </c>
      <c r="W1427" s="260" t="s">
        <v>565</v>
      </c>
      <c r="X1427" s="259" t="s">
        <v>565</v>
      </c>
      <c r="Y1427" s="259" t="s">
        <v>565</v>
      </c>
      <c r="Z1427" s="259" t="s">
        <v>565</v>
      </c>
      <c r="AA1427" s="259" t="s">
        <v>565</v>
      </c>
      <c r="AB1427" s="259" t="s">
        <v>565</v>
      </c>
      <c r="AC1427" s="259" t="s">
        <v>565</v>
      </c>
      <c r="AD1427" s="259" t="s">
        <v>565</v>
      </c>
      <c r="AE1427" s="259" t="s">
        <v>565</v>
      </c>
      <c r="AF1427" s="259" t="s">
        <v>565</v>
      </c>
      <c r="AG1427" s="259" t="s">
        <v>565</v>
      </c>
      <c r="AH1427" s="259" t="s">
        <v>565</v>
      </c>
      <c r="AI1427" s="259" t="s">
        <v>565</v>
      </c>
      <c r="AJ1427" s="259" t="s">
        <v>565</v>
      </c>
      <c r="AK1427" s="259" t="s">
        <v>565</v>
      </c>
      <c r="AL1427" s="259" t="s">
        <v>565</v>
      </c>
      <c r="AM1427" s="259" t="s">
        <v>565</v>
      </c>
      <c r="AN1427" s="259" t="s">
        <v>565</v>
      </c>
      <c r="AO1427" s="259" t="s">
        <v>565</v>
      </c>
      <c r="AP1427" s="259" t="s">
        <v>565</v>
      </c>
      <c r="AQ1427" s="259" t="s">
        <v>565</v>
      </c>
      <c r="AR1427" s="259" t="s">
        <v>565</v>
      </c>
      <c r="AS1427" s="259" t="s">
        <v>565</v>
      </c>
      <c r="AT1427" s="259" t="s">
        <v>565</v>
      </c>
      <c r="AU1427" s="259" t="s">
        <v>565</v>
      </c>
      <c r="AV1427" s="259" t="s">
        <v>565</v>
      </c>
      <c r="AW1427" s="259" t="s">
        <v>565</v>
      </c>
      <c r="AX1427" s="259" t="s">
        <v>565</v>
      </c>
      <c r="AY1427" s="259" t="s">
        <v>565</v>
      </c>
      <c r="AZ1427" s="259" t="s">
        <v>565</v>
      </c>
      <c r="BA1427" s="259" t="s">
        <v>565</v>
      </c>
    </row>
    <row r="1428" spans="4:53">
      <c r="D1428" s="259" t="s">
        <v>565</v>
      </c>
      <c r="E1428" s="259" t="s">
        <v>565</v>
      </c>
      <c r="F1428" s="259" t="s">
        <v>565</v>
      </c>
      <c r="G1428" s="259" t="s">
        <v>565</v>
      </c>
      <c r="H1428" s="259" t="s">
        <v>565</v>
      </c>
      <c r="I1428" s="259" t="s">
        <v>565</v>
      </c>
      <c r="J1428" s="259" t="s">
        <v>565</v>
      </c>
      <c r="K1428" s="259" t="s">
        <v>565</v>
      </c>
      <c r="L1428" s="259" t="s">
        <v>565</v>
      </c>
      <c r="M1428" s="259" t="s">
        <v>565</v>
      </c>
      <c r="N1428" s="259" t="s">
        <v>565</v>
      </c>
      <c r="O1428" s="259" t="s">
        <v>565</v>
      </c>
      <c r="P1428" s="259" t="s">
        <v>565</v>
      </c>
      <c r="Q1428" s="259" t="s">
        <v>565</v>
      </c>
      <c r="R1428" s="259" t="s">
        <v>565</v>
      </c>
      <c r="S1428" s="259" t="s">
        <v>565</v>
      </c>
      <c r="T1428" s="259" t="s">
        <v>565</v>
      </c>
      <c r="U1428" s="259" t="s">
        <v>565</v>
      </c>
      <c r="V1428" s="260" t="s">
        <v>565</v>
      </c>
      <c r="W1428" s="260" t="s">
        <v>565</v>
      </c>
      <c r="X1428" s="259" t="s">
        <v>565</v>
      </c>
      <c r="Y1428" s="259" t="s">
        <v>565</v>
      </c>
      <c r="Z1428" s="259" t="s">
        <v>565</v>
      </c>
      <c r="AA1428" s="259" t="s">
        <v>565</v>
      </c>
      <c r="AB1428" s="259" t="s">
        <v>565</v>
      </c>
      <c r="AC1428" s="259" t="s">
        <v>565</v>
      </c>
      <c r="AD1428" s="259" t="s">
        <v>565</v>
      </c>
      <c r="AE1428" s="259" t="s">
        <v>565</v>
      </c>
      <c r="AF1428" s="259" t="s">
        <v>565</v>
      </c>
      <c r="AG1428" s="259" t="s">
        <v>565</v>
      </c>
      <c r="AH1428" s="259" t="s">
        <v>565</v>
      </c>
      <c r="AI1428" s="259" t="s">
        <v>565</v>
      </c>
      <c r="AJ1428" s="259" t="s">
        <v>565</v>
      </c>
      <c r="AK1428" s="259" t="s">
        <v>565</v>
      </c>
      <c r="AL1428" s="259" t="s">
        <v>565</v>
      </c>
      <c r="AM1428" s="259" t="s">
        <v>565</v>
      </c>
      <c r="AN1428" s="259" t="s">
        <v>565</v>
      </c>
      <c r="AO1428" s="259" t="s">
        <v>565</v>
      </c>
      <c r="AP1428" s="259" t="s">
        <v>565</v>
      </c>
      <c r="AQ1428" s="259" t="s">
        <v>565</v>
      </c>
      <c r="AR1428" s="259" t="s">
        <v>565</v>
      </c>
      <c r="AS1428" s="259" t="s">
        <v>565</v>
      </c>
      <c r="AT1428" s="259" t="s">
        <v>565</v>
      </c>
      <c r="AU1428" s="259" t="s">
        <v>565</v>
      </c>
      <c r="AV1428" s="259" t="s">
        <v>565</v>
      </c>
      <c r="AW1428" s="259" t="s">
        <v>565</v>
      </c>
      <c r="AX1428" s="259" t="s">
        <v>565</v>
      </c>
      <c r="AY1428" s="259" t="s">
        <v>565</v>
      </c>
      <c r="AZ1428" s="259" t="s">
        <v>565</v>
      </c>
      <c r="BA1428" s="259" t="s">
        <v>565</v>
      </c>
    </row>
    <row r="1429" spans="4:53">
      <c r="D1429" s="259" t="s">
        <v>565</v>
      </c>
      <c r="E1429" s="259" t="s">
        <v>565</v>
      </c>
      <c r="F1429" s="259" t="s">
        <v>565</v>
      </c>
      <c r="G1429" s="259" t="s">
        <v>565</v>
      </c>
      <c r="H1429" s="259" t="s">
        <v>565</v>
      </c>
      <c r="I1429" s="259" t="s">
        <v>565</v>
      </c>
      <c r="J1429" s="259" t="s">
        <v>565</v>
      </c>
      <c r="K1429" s="259" t="s">
        <v>565</v>
      </c>
      <c r="L1429" s="259" t="s">
        <v>565</v>
      </c>
      <c r="M1429" s="259" t="s">
        <v>565</v>
      </c>
      <c r="N1429" s="259" t="s">
        <v>565</v>
      </c>
      <c r="O1429" s="259" t="s">
        <v>565</v>
      </c>
      <c r="P1429" s="259" t="s">
        <v>565</v>
      </c>
      <c r="Q1429" s="259" t="s">
        <v>565</v>
      </c>
      <c r="R1429" s="259" t="s">
        <v>565</v>
      </c>
      <c r="S1429" s="259" t="s">
        <v>565</v>
      </c>
      <c r="T1429" s="259" t="s">
        <v>565</v>
      </c>
      <c r="U1429" s="259" t="s">
        <v>565</v>
      </c>
      <c r="V1429" s="260" t="s">
        <v>565</v>
      </c>
      <c r="W1429" s="260" t="s">
        <v>565</v>
      </c>
      <c r="X1429" s="259" t="s">
        <v>565</v>
      </c>
      <c r="Y1429" s="259" t="s">
        <v>565</v>
      </c>
      <c r="Z1429" s="259" t="s">
        <v>565</v>
      </c>
      <c r="AA1429" s="259" t="s">
        <v>565</v>
      </c>
      <c r="AB1429" s="259" t="s">
        <v>565</v>
      </c>
      <c r="AC1429" s="259" t="s">
        <v>565</v>
      </c>
      <c r="AD1429" s="259" t="s">
        <v>565</v>
      </c>
      <c r="AE1429" s="259" t="s">
        <v>565</v>
      </c>
      <c r="AF1429" s="259" t="s">
        <v>565</v>
      </c>
      <c r="AG1429" s="259" t="s">
        <v>565</v>
      </c>
      <c r="AH1429" s="259" t="s">
        <v>565</v>
      </c>
      <c r="AI1429" s="259" t="s">
        <v>565</v>
      </c>
      <c r="AJ1429" s="259" t="s">
        <v>565</v>
      </c>
      <c r="AK1429" s="259" t="s">
        <v>565</v>
      </c>
      <c r="AL1429" s="259" t="s">
        <v>565</v>
      </c>
      <c r="AM1429" s="259" t="s">
        <v>565</v>
      </c>
      <c r="AN1429" s="259" t="s">
        <v>565</v>
      </c>
      <c r="AO1429" s="259" t="s">
        <v>565</v>
      </c>
      <c r="AP1429" s="259" t="s">
        <v>565</v>
      </c>
      <c r="AQ1429" s="259" t="s">
        <v>565</v>
      </c>
      <c r="AR1429" s="259" t="s">
        <v>565</v>
      </c>
      <c r="AS1429" s="259" t="s">
        <v>565</v>
      </c>
      <c r="AT1429" s="259" t="s">
        <v>565</v>
      </c>
      <c r="AU1429" s="259" t="s">
        <v>565</v>
      </c>
      <c r="AV1429" s="259" t="s">
        <v>565</v>
      </c>
      <c r="AW1429" s="259" t="s">
        <v>565</v>
      </c>
      <c r="AX1429" s="259" t="s">
        <v>565</v>
      </c>
      <c r="AY1429" s="259" t="s">
        <v>565</v>
      </c>
      <c r="AZ1429" s="259" t="s">
        <v>565</v>
      </c>
      <c r="BA1429" s="259" t="s">
        <v>565</v>
      </c>
    </row>
    <row r="1430" spans="4:53">
      <c r="D1430" s="259" t="s">
        <v>565</v>
      </c>
      <c r="E1430" s="259" t="s">
        <v>565</v>
      </c>
      <c r="F1430" s="259" t="s">
        <v>565</v>
      </c>
      <c r="G1430" s="259" t="s">
        <v>565</v>
      </c>
      <c r="H1430" s="259" t="s">
        <v>565</v>
      </c>
      <c r="I1430" s="259" t="s">
        <v>565</v>
      </c>
      <c r="J1430" s="259" t="s">
        <v>565</v>
      </c>
      <c r="K1430" s="259" t="s">
        <v>565</v>
      </c>
      <c r="L1430" s="259" t="s">
        <v>565</v>
      </c>
      <c r="M1430" s="259" t="s">
        <v>565</v>
      </c>
      <c r="N1430" s="259" t="s">
        <v>565</v>
      </c>
      <c r="O1430" s="259" t="s">
        <v>565</v>
      </c>
      <c r="P1430" s="259" t="s">
        <v>565</v>
      </c>
      <c r="Q1430" s="259" t="s">
        <v>565</v>
      </c>
      <c r="R1430" s="259" t="s">
        <v>565</v>
      </c>
      <c r="S1430" s="259" t="s">
        <v>565</v>
      </c>
      <c r="T1430" s="259" t="s">
        <v>565</v>
      </c>
      <c r="U1430" s="259" t="s">
        <v>565</v>
      </c>
      <c r="V1430" s="260" t="s">
        <v>565</v>
      </c>
      <c r="W1430" s="260" t="s">
        <v>565</v>
      </c>
      <c r="X1430" s="259" t="s">
        <v>565</v>
      </c>
      <c r="Y1430" s="259" t="s">
        <v>565</v>
      </c>
      <c r="Z1430" s="259" t="s">
        <v>565</v>
      </c>
      <c r="AA1430" s="259" t="s">
        <v>565</v>
      </c>
      <c r="AB1430" s="259" t="s">
        <v>565</v>
      </c>
      <c r="AC1430" s="259" t="s">
        <v>565</v>
      </c>
      <c r="AD1430" s="259" t="s">
        <v>565</v>
      </c>
      <c r="AE1430" s="259" t="s">
        <v>565</v>
      </c>
      <c r="AF1430" s="259" t="s">
        <v>565</v>
      </c>
      <c r="AG1430" s="259" t="s">
        <v>565</v>
      </c>
      <c r="AH1430" s="259" t="s">
        <v>565</v>
      </c>
      <c r="AI1430" s="259" t="s">
        <v>565</v>
      </c>
      <c r="AJ1430" s="259" t="s">
        <v>565</v>
      </c>
      <c r="AK1430" s="259" t="s">
        <v>565</v>
      </c>
      <c r="AL1430" s="259" t="s">
        <v>565</v>
      </c>
      <c r="AM1430" s="259" t="s">
        <v>565</v>
      </c>
      <c r="AN1430" s="259" t="s">
        <v>565</v>
      </c>
      <c r="AO1430" s="259" t="s">
        <v>565</v>
      </c>
      <c r="AP1430" s="259" t="s">
        <v>565</v>
      </c>
      <c r="AQ1430" s="259" t="s">
        <v>565</v>
      </c>
      <c r="AR1430" s="259" t="s">
        <v>565</v>
      </c>
      <c r="AS1430" s="259" t="s">
        <v>565</v>
      </c>
      <c r="AT1430" s="259" t="s">
        <v>565</v>
      </c>
      <c r="AU1430" s="259" t="s">
        <v>565</v>
      </c>
      <c r="AV1430" s="259" t="s">
        <v>565</v>
      </c>
      <c r="AW1430" s="259" t="s">
        <v>565</v>
      </c>
      <c r="AX1430" s="259" t="s">
        <v>565</v>
      </c>
      <c r="AY1430" s="259" t="s">
        <v>565</v>
      </c>
      <c r="AZ1430" s="259" t="s">
        <v>565</v>
      </c>
      <c r="BA1430" s="259" t="s">
        <v>565</v>
      </c>
    </row>
    <row r="1431" spans="4:53">
      <c r="D1431" s="259" t="s">
        <v>565</v>
      </c>
      <c r="E1431" s="259" t="s">
        <v>565</v>
      </c>
      <c r="F1431" s="259" t="s">
        <v>565</v>
      </c>
      <c r="G1431" s="259" t="s">
        <v>565</v>
      </c>
      <c r="H1431" s="259" t="s">
        <v>565</v>
      </c>
      <c r="I1431" s="259" t="s">
        <v>565</v>
      </c>
      <c r="J1431" s="259" t="s">
        <v>565</v>
      </c>
      <c r="K1431" s="259" t="s">
        <v>565</v>
      </c>
      <c r="L1431" s="259" t="s">
        <v>565</v>
      </c>
      <c r="M1431" s="259" t="s">
        <v>565</v>
      </c>
      <c r="N1431" s="259" t="s">
        <v>565</v>
      </c>
      <c r="O1431" s="259" t="s">
        <v>565</v>
      </c>
      <c r="P1431" s="259" t="s">
        <v>565</v>
      </c>
      <c r="Q1431" s="259" t="s">
        <v>565</v>
      </c>
      <c r="R1431" s="259" t="s">
        <v>565</v>
      </c>
      <c r="S1431" s="259" t="s">
        <v>565</v>
      </c>
      <c r="T1431" s="259" t="s">
        <v>565</v>
      </c>
      <c r="U1431" s="259" t="s">
        <v>565</v>
      </c>
      <c r="V1431" s="260" t="s">
        <v>565</v>
      </c>
      <c r="W1431" s="260" t="s">
        <v>565</v>
      </c>
      <c r="X1431" s="259" t="s">
        <v>565</v>
      </c>
      <c r="Y1431" s="259" t="s">
        <v>565</v>
      </c>
      <c r="Z1431" s="259" t="s">
        <v>565</v>
      </c>
      <c r="AA1431" s="259" t="s">
        <v>565</v>
      </c>
      <c r="AB1431" s="259" t="s">
        <v>565</v>
      </c>
      <c r="AC1431" s="259" t="s">
        <v>565</v>
      </c>
      <c r="AD1431" s="259" t="s">
        <v>565</v>
      </c>
      <c r="AE1431" s="259" t="s">
        <v>565</v>
      </c>
      <c r="AF1431" s="259" t="s">
        <v>565</v>
      </c>
      <c r="AG1431" s="259" t="s">
        <v>565</v>
      </c>
      <c r="AH1431" s="259" t="s">
        <v>565</v>
      </c>
      <c r="AI1431" s="259" t="s">
        <v>565</v>
      </c>
      <c r="AJ1431" s="259" t="s">
        <v>565</v>
      </c>
      <c r="AK1431" s="259" t="s">
        <v>565</v>
      </c>
      <c r="AL1431" s="259" t="s">
        <v>565</v>
      </c>
      <c r="AM1431" s="259" t="s">
        <v>565</v>
      </c>
      <c r="AN1431" s="259" t="s">
        <v>565</v>
      </c>
      <c r="AO1431" s="259" t="s">
        <v>565</v>
      </c>
      <c r="AP1431" s="259" t="s">
        <v>565</v>
      </c>
      <c r="AQ1431" s="259" t="s">
        <v>565</v>
      </c>
      <c r="AR1431" s="259" t="s">
        <v>565</v>
      </c>
      <c r="AS1431" s="259" t="s">
        <v>565</v>
      </c>
      <c r="AT1431" s="259" t="s">
        <v>565</v>
      </c>
      <c r="AU1431" s="259" t="s">
        <v>565</v>
      </c>
      <c r="AV1431" s="259" t="s">
        <v>565</v>
      </c>
      <c r="AW1431" s="259" t="s">
        <v>565</v>
      </c>
      <c r="AX1431" s="259" t="s">
        <v>565</v>
      </c>
      <c r="AY1431" s="259" t="s">
        <v>565</v>
      </c>
      <c r="AZ1431" s="259" t="s">
        <v>565</v>
      </c>
      <c r="BA1431" s="259" t="s">
        <v>565</v>
      </c>
    </row>
    <row r="1432" spans="4:53">
      <c r="D1432" s="259" t="s">
        <v>565</v>
      </c>
      <c r="E1432" s="259" t="s">
        <v>565</v>
      </c>
      <c r="F1432" s="259" t="s">
        <v>565</v>
      </c>
      <c r="G1432" s="259" t="s">
        <v>565</v>
      </c>
      <c r="H1432" s="259" t="s">
        <v>565</v>
      </c>
      <c r="I1432" s="259" t="s">
        <v>565</v>
      </c>
      <c r="J1432" s="259" t="s">
        <v>565</v>
      </c>
      <c r="K1432" s="259" t="s">
        <v>565</v>
      </c>
      <c r="L1432" s="259" t="s">
        <v>565</v>
      </c>
      <c r="M1432" s="259" t="s">
        <v>565</v>
      </c>
      <c r="N1432" s="259" t="s">
        <v>565</v>
      </c>
      <c r="O1432" s="259" t="s">
        <v>565</v>
      </c>
      <c r="P1432" s="259" t="s">
        <v>565</v>
      </c>
      <c r="Q1432" s="259" t="s">
        <v>565</v>
      </c>
      <c r="R1432" s="259" t="s">
        <v>565</v>
      </c>
      <c r="S1432" s="259" t="s">
        <v>565</v>
      </c>
      <c r="T1432" s="259" t="s">
        <v>565</v>
      </c>
      <c r="U1432" s="259" t="s">
        <v>565</v>
      </c>
      <c r="V1432" s="260" t="s">
        <v>565</v>
      </c>
      <c r="W1432" s="260" t="s">
        <v>565</v>
      </c>
      <c r="X1432" s="259" t="s">
        <v>565</v>
      </c>
      <c r="Y1432" s="259" t="s">
        <v>565</v>
      </c>
      <c r="Z1432" s="259" t="s">
        <v>565</v>
      </c>
      <c r="AA1432" s="259" t="s">
        <v>565</v>
      </c>
      <c r="AB1432" s="259" t="s">
        <v>565</v>
      </c>
      <c r="AC1432" s="259" t="s">
        <v>565</v>
      </c>
      <c r="AD1432" s="259" t="s">
        <v>565</v>
      </c>
      <c r="AE1432" s="259" t="s">
        <v>565</v>
      </c>
      <c r="AF1432" s="259" t="s">
        <v>565</v>
      </c>
      <c r="AG1432" s="259" t="s">
        <v>565</v>
      </c>
      <c r="AH1432" s="259" t="s">
        <v>565</v>
      </c>
      <c r="AI1432" s="259" t="s">
        <v>565</v>
      </c>
      <c r="AJ1432" s="259" t="s">
        <v>565</v>
      </c>
      <c r="AK1432" s="259" t="s">
        <v>565</v>
      </c>
      <c r="AL1432" s="259" t="s">
        <v>565</v>
      </c>
      <c r="AM1432" s="259" t="s">
        <v>565</v>
      </c>
      <c r="AN1432" s="259" t="s">
        <v>565</v>
      </c>
      <c r="AO1432" s="259" t="s">
        <v>565</v>
      </c>
      <c r="AP1432" s="259" t="s">
        <v>565</v>
      </c>
      <c r="AQ1432" s="259" t="s">
        <v>565</v>
      </c>
      <c r="AR1432" s="259" t="s">
        <v>565</v>
      </c>
      <c r="AS1432" s="259" t="s">
        <v>565</v>
      </c>
      <c r="AT1432" s="259" t="s">
        <v>565</v>
      </c>
      <c r="AU1432" s="259" t="s">
        <v>565</v>
      </c>
      <c r="AV1432" s="259" t="s">
        <v>565</v>
      </c>
      <c r="AW1432" s="259" t="s">
        <v>565</v>
      </c>
      <c r="AX1432" s="259" t="s">
        <v>565</v>
      </c>
      <c r="AY1432" s="259" t="s">
        <v>565</v>
      </c>
      <c r="AZ1432" s="259" t="s">
        <v>565</v>
      </c>
      <c r="BA1432" s="259" t="s">
        <v>565</v>
      </c>
    </row>
    <row r="1433" spans="4:53">
      <c r="D1433" s="259" t="s">
        <v>565</v>
      </c>
      <c r="E1433" s="259" t="s">
        <v>565</v>
      </c>
      <c r="F1433" s="259" t="s">
        <v>565</v>
      </c>
      <c r="G1433" s="259" t="s">
        <v>565</v>
      </c>
      <c r="H1433" s="259" t="s">
        <v>565</v>
      </c>
      <c r="I1433" s="259" t="s">
        <v>565</v>
      </c>
      <c r="J1433" s="259" t="s">
        <v>565</v>
      </c>
      <c r="K1433" s="259" t="s">
        <v>565</v>
      </c>
      <c r="L1433" s="259" t="s">
        <v>565</v>
      </c>
      <c r="M1433" s="259" t="s">
        <v>565</v>
      </c>
      <c r="N1433" s="259" t="s">
        <v>565</v>
      </c>
      <c r="O1433" s="259" t="s">
        <v>565</v>
      </c>
      <c r="P1433" s="259" t="s">
        <v>565</v>
      </c>
      <c r="Q1433" s="259" t="s">
        <v>565</v>
      </c>
      <c r="R1433" s="259" t="s">
        <v>565</v>
      </c>
      <c r="S1433" s="259" t="s">
        <v>565</v>
      </c>
      <c r="T1433" s="259" t="s">
        <v>565</v>
      </c>
      <c r="U1433" s="259" t="s">
        <v>565</v>
      </c>
      <c r="V1433" s="260" t="s">
        <v>565</v>
      </c>
      <c r="W1433" s="260" t="s">
        <v>565</v>
      </c>
      <c r="X1433" s="259" t="s">
        <v>565</v>
      </c>
      <c r="Y1433" s="259" t="s">
        <v>565</v>
      </c>
      <c r="Z1433" s="259" t="s">
        <v>565</v>
      </c>
      <c r="AA1433" s="259" t="s">
        <v>565</v>
      </c>
      <c r="AB1433" s="259" t="s">
        <v>565</v>
      </c>
      <c r="AC1433" s="259" t="s">
        <v>565</v>
      </c>
      <c r="AD1433" s="259" t="s">
        <v>565</v>
      </c>
      <c r="AE1433" s="259" t="s">
        <v>565</v>
      </c>
      <c r="AF1433" s="259" t="s">
        <v>565</v>
      </c>
      <c r="AG1433" s="259" t="s">
        <v>565</v>
      </c>
      <c r="AH1433" s="259" t="s">
        <v>565</v>
      </c>
      <c r="AI1433" s="259" t="s">
        <v>565</v>
      </c>
      <c r="AJ1433" s="259" t="s">
        <v>565</v>
      </c>
      <c r="AK1433" s="259" t="s">
        <v>565</v>
      </c>
      <c r="AL1433" s="259" t="s">
        <v>565</v>
      </c>
      <c r="AM1433" s="259" t="s">
        <v>565</v>
      </c>
      <c r="AN1433" s="259" t="s">
        <v>565</v>
      </c>
      <c r="AO1433" s="259" t="s">
        <v>565</v>
      </c>
      <c r="AP1433" s="259" t="s">
        <v>565</v>
      </c>
      <c r="AQ1433" s="259" t="s">
        <v>565</v>
      </c>
      <c r="AR1433" s="259" t="s">
        <v>565</v>
      </c>
      <c r="AS1433" s="259" t="s">
        <v>565</v>
      </c>
      <c r="AT1433" s="259" t="s">
        <v>565</v>
      </c>
      <c r="AU1433" s="259" t="s">
        <v>565</v>
      </c>
      <c r="AV1433" s="259" t="s">
        <v>565</v>
      </c>
      <c r="AW1433" s="259" t="s">
        <v>565</v>
      </c>
      <c r="AX1433" s="259" t="s">
        <v>565</v>
      </c>
      <c r="AY1433" s="259" t="s">
        <v>565</v>
      </c>
      <c r="AZ1433" s="259" t="s">
        <v>565</v>
      </c>
      <c r="BA1433" s="259" t="s">
        <v>565</v>
      </c>
    </row>
    <row r="1434" spans="4:53">
      <c r="D1434" s="259" t="s">
        <v>565</v>
      </c>
      <c r="E1434" s="259" t="s">
        <v>565</v>
      </c>
      <c r="F1434" s="259" t="s">
        <v>565</v>
      </c>
      <c r="G1434" s="259" t="s">
        <v>565</v>
      </c>
      <c r="H1434" s="259" t="s">
        <v>565</v>
      </c>
      <c r="I1434" s="259" t="s">
        <v>565</v>
      </c>
      <c r="J1434" s="259" t="s">
        <v>565</v>
      </c>
      <c r="K1434" s="259" t="s">
        <v>565</v>
      </c>
      <c r="L1434" s="259" t="s">
        <v>565</v>
      </c>
      <c r="M1434" s="259" t="s">
        <v>565</v>
      </c>
      <c r="N1434" s="259" t="s">
        <v>565</v>
      </c>
      <c r="O1434" s="259" t="s">
        <v>565</v>
      </c>
      <c r="P1434" s="259" t="s">
        <v>565</v>
      </c>
      <c r="Q1434" s="259" t="s">
        <v>565</v>
      </c>
      <c r="R1434" s="259" t="s">
        <v>565</v>
      </c>
      <c r="S1434" s="259" t="s">
        <v>565</v>
      </c>
      <c r="T1434" s="259" t="s">
        <v>565</v>
      </c>
      <c r="U1434" s="259" t="s">
        <v>565</v>
      </c>
      <c r="V1434" s="260" t="s">
        <v>565</v>
      </c>
      <c r="W1434" s="260" t="s">
        <v>565</v>
      </c>
      <c r="X1434" s="259" t="s">
        <v>565</v>
      </c>
      <c r="Y1434" s="259" t="s">
        <v>565</v>
      </c>
      <c r="Z1434" s="259" t="s">
        <v>565</v>
      </c>
      <c r="AA1434" s="259" t="s">
        <v>565</v>
      </c>
      <c r="AB1434" s="259" t="s">
        <v>565</v>
      </c>
      <c r="AC1434" s="259" t="s">
        <v>565</v>
      </c>
      <c r="AD1434" s="259" t="s">
        <v>565</v>
      </c>
      <c r="AE1434" s="259" t="s">
        <v>565</v>
      </c>
      <c r="AF1434" s="259" t="s">
        <v>565</v>
      </c>
      <c r="AG1434" s="259" t="s">
        <v>565</v>
      </c>
      <c r="AH1434" s="259" t="s">
        <v>565</v>
      </c>
      <c r="AI1434" s="259" t="s">
        <v>565</v>
      </c>
      <c r="AJ1434" s="259" t="s">
        <v>565</v>
      </c>
      <c r="AK1434" s="259" t="s">
        <v>565</v>
      </c>
      <c r="AL1434" s="259" t="s">
        <v>565</v>
      </c>
      <c r="AM1434" s="259" t="s">
        <v>565</v>
      </c>
      <c r="AN1434" s="259" t="s">
        <v>565</v>
      </c>
      <c r="AO1434" s="259" t="s">
        <v>565</v>
      </c>
      <c r="AP1434" s="259" t="s">
        <v>565</v>
      </c>
      <c r="AQ1434" s="259" t="s">
        <v>565</v>
      </c>
      <c r="AR1434" s="259" t="s">
        <v>565</v>
      </c>
      <c r="AS1434" s="259" t="s">
        <v>565</v>
      </c>
      <c r="AT1434" s="259" t="s">
        <v>565</v>
      </c>
      <c r="AU1434" s="259" t="s">
        <v>565</v>
      </c>
      <c r="AV1434" s="259" t="s">
        <v>565</v>
      </c>
      <c r="AW1434" s="259" t="s">
        <v>565</v>
      </c>
      <c r="AX1434" s="259" t="s">
        <v>565</v>
      </c>
      <c r="AY1434" s="259" t="s">
        <v>565</v>
      </c>
      <c r="AZ1434" s="259" t="s">
        <v>565</v>
      </c>
      <c r="BA1434" s="259" t="s">
        <v>565</v>
      </c>
    </row>
    <row r="1435" spans="4:53">
      <c r="D1435" s="259" t="s">
        <v>565</v>
      </c>
      <c r="E1435" s="259" t="s">
        <v>565</v>
      </c>
      <c r="F1435" s="259" t="s">
        <v>565</v>
      </c>
      <c r="G1435" s="259" t="s">
        <v>565</v>
      </c>
      <c r="H1435" s="259" t="s">
        <v>565</v>
      </c>
      <c r="I1435" s="259" t="s">
        <v>565</v>
      </c>
      <c r="J1435" s="259" t="s">
        <v>565</v>
      </c>
      <c r="K1435" s="259" t="s">
        <v>565</v>
      </c>
      <c r="L1435" s="259" t="s">
        <v>565</v>
      </c>
      <c r="M1435" s="259" t="s">
        <v>565</v>
      </c>
      <c r="N1435" s="259" t="s">
        <v>565</v>
      </c>
      <c r="O1435" s="259" t="s">
        <v>565</v>
      </c>
      <c r="P1435" s="259" t="s">
        <v>565</v>
      </c>
      <c r="Q1435" s="259" t="s">
        <v>565</v>
      </c>
      <c r="R1435" s="259" t="s">
        <v>565</v>
      </c>
      <c r="S1435" s="259" t="s">
        <v>565</v>
      </c>
      <c r="T1435" s="259" t="s">
        <v>565</v>
      </c>
      <c r="U1435" s="259" t="s">
        <v>565</v>
      </c>
      <c r="V1435" s="260" t="s">
        <v>565</v>
      </c>
      <c r="W1435" s="260" t="s">
        <v>565</v>
      </c>
      <c r="X1435" s="259" t="s">
        <v>565</v>
      </c>
      <c r="Y1435" s="259" t="s">
        <v>565</v>
      </c>
      <c r="Z1435" s="259" t="s">
        <v>565</v>
      </c>
      <c r="AA1435" s="259" t="s">
        <v>565</v>
      </c>
      <c r="AB1435" s="259" t="s">
        <v>565</v>
      </c>
      <c r="AC1435" s="259" t="s">
        <v>565</v>
      </c>
      <c r="AD1435" s="259" t="s">
        <v>565</v>
      </c>
      <c r="AE1435" s="259" t="s">
        <v>565</v>
      </c>
      <c r="AF1435" s="259" t="s">
        <v>565</v>
      </c>
      <c r="AG1435" s="259" t="s">
        <v>565</v>
      </c>
      <c r="AH1435" s="259" t="s">
        <v>565</v>
      </c>
      <c r="AI1435" s="259" t="s">
        <v>565</v>
      </c>
      <c r="AJ1435" s="259" t="s">
        <v>565</v>
      </c>
      <c r="AK1435" s="259" t="s">
        <v>565</v>
      </c>
      <c r="AL1435" s="259" t="s">
        <v>565</v>
      </c>
      <c r="AM1435" s="259" t="s">
        <v>565</v>
      </c>
      <c r="AN1435" s="259" t="s">
        <v>565</v>
      </c>
      <c r="AO1435" s="259" t="s">
        <v>565</v>
      </c>
      <c r="AP1435" s="259" t="s">
        <v>565</v>
      </c>
      <c r="AQ1435" s="259" t="s">
        <v>565</v>
      </c>
      <c r="AR1435" s="259" t="s">
        <v>565</v>
      </c>
      <c r="AS1435" s="259" t="s">
        <v>565</v>
      </c>
      <c r="AT1435" s="259" t="s">
        <v>565</v>
      </c>
      <c r="AU1435" s="259" t="s">
        <v>565</v>
      </c>
      <c r="AV1435" s="259" t="s">
        <v>565</v>
      </c>
      <c r="AW1435" s="259" t="s">
        <v>565</v>
      </c>
      <c r="AX1435" s="259" t="s">
        <v>565</v>
      </c>
      <c r="AY1435" s="259" t="s">
        <v>565</v>
      </c>
      <c r="AZ1435" s="259" t="s">
        <v>565</v>
      </c>
      <c r="BA1435" s="259" t="s">
        <v>565</v>
      </c>
    </row>
    <row r="1436" spans="4:53">
      <c r="D1436" s="259" t="s">
        <v>565</v>
      </c>
      <c r="E1436" s="259" t="s">
        <v>565</v>
      </c>
      <c r="F1436" s="259" t="s">
        <v>565</v>
      </c>
      <c r="G1436" s="259" t="s">
        <v>565</v>
      </c>
      <c r="H1436" s="259" t="s">
        <v>565</v>
      </c>
      <c r="I1436" s="259" t="s">
        <v>565</v>
      </c>
      <c r="J1436" s="259" t="s">
        <v>565</v>
      </c>
      <c r="K1436" s="259" t="s">
        <v>565</v>
      </c>
      <c r="L1436" s="259" t="s">
        <v>565</v>
      </c>
      <c r="M1436" s="259" t="s">
        <v>565</v>
      </c>
      <c r="N1436" s="259" t="s">
        <v>565</v>
      </c>
      <c r="O1436" s="259" t="s">
        <v>565</v>
      </c>
      <c r="P1436" s="259" t="s">
        <v>565</v>
      </c>
      <c r="Q1436" s="259" t="s">
        <v>565</v>
      </c>
      <c r="R1436" s="259" t="s">
        <v>565</v>
      </c>
      <c r="S1436" s="259" t="s">
        <v>565</v>
      </c>
      <c r="T1436" s="259" t="s">
        <v>565</v>
      </c>
      <c r="U1436" s="259" t="s">
        <v>565</v>
      </c>
      <c r="V1436" s="260" t="s">
        <v>565</v>
      </c>
      <c r="W1436" s="260" t="s">
        <v>565</v>
      </c>
      <c r="X1436" s="259" t="s">
        <v>565</v>
      </c>
      <c r="Y1436" s="259" t="s">
        <v>565</v>
      </c>
      <c r="Z1436" s="259" t="s">
        <v>565</v>
      </c>
      <c r="AA1436" s="259" t="s">
        <v>565</v>
      </c>
      <c r="AB1436" s="259" t="s">
        <v>565</v>
      </c>
      <c r="AC1436" s="259" t="s">
        <v>565</v>
      </c>
      <c r="AD1436" s="259" t="s">
        <v>565</v>
      </c>
      <c r="AE1436" s="259" t="s">
        <v>565</v>
      </c>
      <c r="AF1436" s="259" t="s">
        <v>565</v>
      </c>
      <c r="AG1436" s="259" t="s">
        <v>565</v>
      </c>
      <c r="AH1436" s="259" t="s">
        <v>565</v>
      </c>
      <c r="AI1436" s="259" t="s">
        <v>565</v>
      </c>
      <c r="AJ1436" s="259" t="s">
        <v>565</v>
      </c>
      <c r="AK1436" s="259" t="s">
        <v>565</v>
      </c>
      <c r="AL1436" s="259" t="s">
        <v>565</v>
      </c>
      <c r="AM1436" s="259" t="s">
        <v>565</v>
      </c>
      <c r="AN1436" s="259" t="s">
        <v>565</v>
      </c>
      <c r="AO1436" s="259" t="s">
        <v>565</v>
      </c>
      <c r="AP1436" s="259" t="s">
        <v>565</v>
      </c>
      <c r="AQ1436" s="259" t="s">
        <v>565</v>
      </c>
      <c r="AR1436" s="259" t="s">
        <v>565</v>
      </c>
      <c r="AS1436" s="259" t="s">
        <v>565</v>
      </c>
      <c r="AT1436" s="259" t="s">
        <v>565</v>
      </c>
      <c r="AU1436" s="259" t="s">
        <v>565</v>
      </c>
      <c r="AV1436" s="259" t="s">
        <v>565</v>
      </c>
      <c r="AW1436" s="259" t="s">
        <v>565</v>
      </c>
      <c r="AX1436" s="259" t="s">
        <v>565</v>
      </c>
      <c r="AY1436" s="259" t="s">
        <v>565</v>
      </c>
      <c r="AZ1436" s="259" t="s">
        <v>565</v>
      </c>
      <c r="BA1436" s="259" t="s">
        <v>565</v>
      </c>
    </row>
    <row r="1437" spans="4:53">
      <c r="D1437" s="259" t="s">
        <v>565</v>
      </c>
      <c r="E1437" s="259" t="s">
        <v>565</v>
      </c>
      <c r="F1437" s="259" t="s">
        <v>565</v>
      </c>
      <c r="G1437" s="259" t="s">
        <v>565</v>
      </c>
      <c r="H1437" s="259" t="s">
        <v>565</v>
      </c>
      <c r="I1437" s="259" t="s">
        <v>565</v>
      </c>
      <c r="J1437" s="259" t="s">
        <v>565</v>
      </c>
      <c r="K1437" s="259" t="s">
        <v>565</v>
      </c>
      <c r="L1437" s="259" t="s">
        <v>565</v>
      </c>
      <c r="M1437" s="259" t="s">
        <v>565</v>
      </c>
      <c r="N1437" s="259" t="s">
        <v>565</v>
      </c>
      <c r="O1437" s="259" t="s">
        <v>565</v>
      </c>
      <c r="P1437" s="259" t="s">
        <v>565</v>
      </c>
      <c r="Q1437" s="259" t="s">
        <v>565</v>
      </c>
      <c r="R1437" s="259" t="s">
        <v>565</v>
      </c>
      <c r="S1437" s="259" t="s">
        <v>565</v>
      </c>
      <c r="T1437" s="259" t="s">
        <v>565</v>
      </c>
      <c r="U1437" s="259" t="s">
        <v>565</v>
      </c>
      <c r="V1437" s="260" t="s">
        <v>565</v>
      </c>
      <c r="W1437" s="260" t="s">
        <v>565</v>
      </c>
      <c r="X1437" s="259" t="s">
        <v>565</v>
      </c>
      <c r="Y1437" s="259" t="s">
        <v>565</v>
      </c>
      <c r="Z1437" s="259" t="s">
        <v>565</v>
      </c>
      <c r="AA1437" s="259" t="s">
        <v>565</v>
      </c>
      <c r="AB1437" s="259" t="s">
        <v>565</v>
      </c>
      <c r="AC1437" s="259" t="s">
        <v>565</v>
      </c>
      <c r="AD1437" s="259" t="s">
        <v>565</v>
      </c>
      <c r="AE1437" s="259" t="s">
        <v>565</v>
      </c>
      <c r="AF1437" s="259" t="s">
        <v>565</v>
      </c>
      <c r="AG1437" s="259" t="s">
        <v>565</v>
      </c>
      <c r="AH1437" s="259" t="s">
        <v>565</v>
      </c>
      <c r="AI1437" s="259" t="s">
        <v>565</v>
      </c>
      <c r="AJ1437" s="259" t="s">
        <v>565</v>
      </c>
      <c r="AK1437" s="259" t="s">
        <v>565</v>
      </c>
      <c r="AL1437" s="259" t="s">
        <v>565</v>
      </c>
      <c r="AM1437" s="259" t="s">
        <v>565</v>
      </c>
      <c r="AN1437" s="259" t="s">
        <v>565</v>
      </c>
      <c r="AO1437" s="259" t="s">
        <v>565</v>
      </c>
      <c r="AP1437" s="259" t="s">
        <v>565</v>
      </c>
      <c r="AQ1437" s="259" t="s">
        <v>565</v>
      </c>
      <c r="AR1437" s="259" t="s">
        <v>565</v>
      </c>
      <c r="AS1437" s="259" t="s">
        <v>565</v>
      </c>
      <c r="AT1437" s="259" t="s">
        <v>565</v>
      </c>
      <c r="AU1437" s="259" t="s">
        <v>565</v>
      </c>
      <c r="AV1437" s="259" t="s">
        <v>565</v>
      </c>
      <c r="AW1437" s="259" t="s">
        <v>565</v>
      </c>
      <c r="AX1437" s="259" t="s">
        <v>565</v>
      </c>
      <c r="AY1437" s="259" t="s">
        <v>565</v>
      </c>
      <c r="AZ1437" s="259" t="s">
        <v>565</v>
      </c>
      <c r="BA1437" s="259" t="s">
        <v>565</v>
      </c>
    </row>
    <row r="1438" spans="4:53">
      <c r="D1438" s="259" t="s">
        <v>565</v>
      </c>
      <c r="E1438" s="259" t="s">
        <v>565</v>
      </c>
      <c r="F1438" s="259" t="s">
        <v>565</v>
      </c>
      <c r="G1438" s="259" t="s">
        <v>565</v>
      </c>
      <c r="H1438" s="259" t="s">
        <v>565</v>
      </c>
      <c r="I1438" s="259" t="s">
        <v>565</v>
      </c>
      <c r="J1438" s="259" t="s">
        <v>565</v>
      </c>
      <c r="K1438" s="259" t="s">
        <v>565</v>
      </c>
      <c r="L1438" s="259" t="s">
        <v>565</v>
      </c>
      <c r="M1438" s="259" t="s">
        <v>565</v>
      </c>
      <c r="N1438" s="259" t="s">
        <v>565</v>
      </c>
      <c r="O1438" s="259" t="s">
        <v>565</v>
      </c>
      <c r="P1438" s="259" t="s">
        <v>565</v>
      </c>
      <c r="Q1438" s="259" t="s">
        <v>565</v>
      </c>
      <c r="R1438" s="259" t="s">
        <v>565</v>
      </c>
      <c r="S1438" s="259" t="s">
        <v>565</v>
      </c>
      <c r="T1438" s="259" t="s">
        <v>565</v>
      </c>
      <c r="U1438" s="259" t="s">
        <v>565</v>
      </c>
      <c r="V1438" s="260" t="s">
        <v>565</v>
      </c>
      <c r="W1438" s="260" t="s">
        <v>565</v>
      </c>
      <c r="X1438" s="259" t="s">
        <v>565</v>
      </c>
      <c r="Y1438" s="259" t="s">
        <v>565</v>
      </c>
      <c r="Z1438" s="259" t="s">
        <v>565</v>
      </c>
      <c r="AA1438" s="259" t="s">
        <v>565</v>
      </c>
      <c r="AB1438" s="259" t="s">
        <v>565</v>
      </c>
      <c r="AC1438" s="259" t="s">
        <v>565</v>
      </c>
      <c r="AD1438" s="259" t="s">
        <v>565</v>
      </c>
      <c r="AE1438" s="259" t="s">
        <v>565</v>
      </c>
      <c r="AF1438" s="259" t="s">
        <v>565</v>
      </c>
      <c r="AG1438" s="259" t="s">
        <v>565</v>
      </c>
      <c r="AH1438" s="259" t="s">
        <v>565</v>
      </c>
      <c r="AI1438" s="259" t="s">
        <v>565</v>
      </c>
      <c r="AJ1438" s="259" t="s">
        <v>565</v>
      </c>
      <c r="AK1438" s="259" t="s">
        <v>565</v>
      </c>
      <c r="AL1438" s="259" t="s">
        <v>565</v>
      </c>
      <c r="AM1438" s="259" t="s">
        <v>565</v>
      </c>
      <c r="AN1438" s="259" t="s">
        <v>565</v>
      </c>
      <c r="AO1438" s="259" t="s">
        <v>565</v>
      </c>
      <c r="AP1438" s="259" t="s">
        <v>565</v>
      </c>
      <c r="AQ1438" s="259" t="s">
        <v>565</v>
      </c>
      <c r="AR1438" s="259" t="s">
        <v>565</v>
      </c>
      <c r="AS1438" s="259" t="s">
        <v>565</v>
      </c>
      <c r="AT1438" s="259" t="s">
        <v>565</v>
      </c>
      <c r="AU1438" s="259" t="s">
        <v>565</v>
      </c>
      <c r="AV1438" s="259" t="s">
        <v>565</v>
      </c>
      <c r="AW1438" s="259" t="s">
        <v>565</v>
      </c>
      <c r="AX1438" s="259" t="s">
        <v>565</v>
      </c>
      <c r="AY1438" s="259" t="s">
        <v>565</v>
      </c>
      <c r="AZ1438" s="259" t="s">
        <v>565</v>
      </c>
      <c r="BA1438" s="259" t="s">
        <v>565</v>
      </c>
    </row>
    <row r="1439" spans="4:53">
      <c r="D1439" s="259" t="s">
        <v>565</v>
      </c>
      <c r="E1439" s="259" t="s">
        <v>565</v>
      </c>
      <c r="F1439" s="259" t="s">
        <v>565</v>
      </c>
      <c r="G1439" s="259" t="s">
        <v>565</v>
      </c>
      <c r="H1439" s="259" t="s">
        <v>565</v>
      </c>
      <c r="I1439" s="259" t="s">
        <v>565</v>
      </c>
      <c r="J1439" s="259" t="s">
        <v>565</v>
      </c>
      <c r="K1439" s="259" t="s">
        <v>565</v>
      </c>
      <c r="L1439" s="259" t="s">
        <v>565</v>
      </c>
      <c r="M1439" s="259" t="s">
        <v>565</v>
      </c>
      <c r="N1439" s="259" t="s">
        <v>565</v>
      </c>
      <c r="O1439" s="259" t="s">
        <v>565</v>
      </c>
      <c r="P1439" s="259" t="s">
        <v>565</v>
      </c>
      <c r="Q1439" s="259" t="s">
        <v>565</v>
      </c>
      <c r="R1439" s="259" t="s">
        <v>565</v>
      </c>
      <c r="S1439" s="259" t="s">
        <v>565</v>
      </c>
      <c r="T1439" s="259" t="s">
        <v>565</v>
      </c>
      <c r="U1439" s="259" t="s">
        <v>565</v>
      </c>
      <c r="V1439" s="260" t="s">
        <v>565</v>
      </c>
      <c r="W1439" s="260" t="s">
        <v>565</v>
      </c>
      <c r="X1439" s="259" t="s">
        <v>565</v>
      </c>
      <c r="Y1439" s="259" t="s">
        <v>565</v>
      </c>
      <c r="Z1439" s="259" t="s">
        <v>565</v>
      </c>
      <c r="AA1439" s="259" t="s">
        <v>565</v>
      </c>
      <c r="AB1439" s="259" t="s">
        <v>565</v>
      </c>
      <c r="AC1439" s="259" t="s">
        <v>565</v>
      </c>
      <c r="AD1439" s="259" t="s">
        <v>565</v>
      </c>
      <c r="AE1439" s="259" t="s">
        <v>565</v>
      </c>
      <c r="AF1439" s="259" t="s">
        <v>565</v>
      </c>
      <c r="AG1439" s="259" t="s">
        <v>565</v>
      </c>
      <c r="AH1439" s="259" t="s">
        <v>565</v>
      </c>
      <c r="AI1439" s="259" t="s">
        <v>565</v>
      </c>
      <c r="AJ1439" s="259" t="s">
        <v>565</v>
      </c>
      <c r="AK1439" s="259" t="s">
        <v>565</v>
      </c>
      <c r="AL1439" s="259" t="s">
        <v>565</v>
      </c>
      <c r="AM1439" s="259" t="s">
        <v>565</v>
      </c>
      <c r="AN1439" s="259" t="s">
        <v>565</v>
      </c>
      <c r="AO1439" s="259" t="s">
        <v>565</v>
      </c>
      <c r="AP1439" s="259" t="s">
        <v>565</v>
      </c>
      <c r="AQ1439" s="259" t="s">
        <v>565</v>
      </c>
      <c r="AR1439" s="259" t="s">
        <v>565</v>
      </c>
      <c r="AS1439" s="259" t="s">
        <v>565</v>
      </c>
      <c r="AT1439" s="259" t="s">
        <v>565</v>
      </c>
      <c r="AU1439" s="259" t="s">
        <v>565</v>
      </c>
      <c r="AV1439" s="259" t="s">
        <v>565</v>
      </c>
      <c r="AW1439" s="259" t="s">
        <v>565</v>
      </c>
      <c r="AX1439" s="259" t="s">
        <v>565</v>
      </c>
      <c r="AY1439" s="259" t="s">
        <v>565</v>
      </c>
      <c r="AZ1439" s="259" t="s">
        <v>565</v>
      </c>
      <c r="BA1439" s="259" t="s">
        <v>565</v>
      </c>
    </row>
    <row r="1440" spans="4:53">
      <c r="D1440" s="259" t="s">
        <v>565</v>
      </c>
      <c r="E1440" s="259" t="s">
        <v>565</v>
      </c>
      <c r="F1440" s="259" t="s">
        <v>565</v>
      </c>
      <c r="G1440" s="259" t="s">
        <v>565</v>
      </c>
      <c r="H1440" s="259" t="s">
        <v>565</v>
      </c>
      <c r="I1440" s="259" t="s">
        <v>565</v>
      </c>
      <c r="J1440" s="259" t="s">
        <v>565</v>
      </c>
      <c r="K1440" s="259" t="s">
        <v>565</v>
      </c>
      <c r="L1440" s="259" t="s">
        <v>565</v>
      </c>
      <c r="M1440" s="259" t="s">
        <v>565</v>
      </c>
      <c r="N1440" s="259" t="s">
        <v>565</v>
      </c>
      <c r="O1440" s="259" t="s">
        <v>565</v>
      </c>
      <c r="P1440" s="259" t="s">
        <v>565</v>
      </c>
      <c r="Q1440" s="259" t="s">
        <v>565</v>
      </c>
      <c r="R1440" s="259" t="s">
        <v>565</v>
      </c>
      <c r="S1440" s="259" t="s">
        <v>565</v>
      </c>
      <c r="T1440" s="259" t="s">
        <v>565</v>
      </c>
      <c r="U1440" s="259" t="s">
        <v>565</v>
      </c>
      <c r="V1440" s="260" t="s">
        <v>565</v>
      </c>
      <c r="W1440" s="260" t="s">
        <v>565</v>
      </c>
      <c r="X1440" s="259" t="s">
        <v>565</v>
      </c>
      <c r="Y1440" s="259" t="s">
        <v>565</v>
      </c>
      <c r="Z1440" s="259" t="s">
        <v>565</v>
      </c>
      <c r="AA1440" s="259" t="s">
        <v>565</v>
      </c>
      <c r="AB1440" s="259" t="s">
        <v>565</v>
      </c>
      <c r="AC1440" s="259" t="s">
        <v>565</v>
      </c>
      <c r="AD1440" s="259" t="s">
        <v>565</v>
      </c>
      <c r="AE1440" s="259" t="s">
        <v>565</v>
      </c>
      <c r="AF1440" s="259" t="s">
        <v>565</v>
      </c>
      <c r="AG1440" s="259" t="s">
        <v>565</v>
      </c>
      <c r="AH1440" s="259" t="s">
        <v>565</v>
      </c>
      <c r="AI1440" s="259" t="s">
        <v>565</v>
      </c>
      <c r="AJ1440" s="259" t="s">
        <v>565</v>
      </c>
      <c r="AK1440" s="259" t="s">
        <v>565</v>
      </c>
      <c r="AL1440" s="259" t="s">
        <v>565</v>
      </c>
      <c r="AM1440" s="259" t="s">
        <v>565</v>
      </c>
      <c r="AN1440" s="259" t="s">
        <v>565</v>
      </c>
      <c r="AO1440" s="259" t="s">
        <v>565</v>
      </c>
      <c r="AP1440" s="259" t="s">
        <v>565</v>
      </c>
      <c r="AQ1440" s="259" t="s">
        <v>565</v>
      </c>
      <c r="AR1440" s="259" t="s">
        <v>565</v>
      </c>
      <c r="AS1440" s="259" t="s">
        <v>565</v>
      </c>
      <c r="AT1440" s="259" t="s">
        <v>565</v>
      </c>
      <c r="AU1440" s="259" t="s">
        <v>565</v>
      </c>
      <c r="AV1440" s="259" t="s">
        <v>565</v>
      </c>
      <c r="AW1440" s="259" t="s">
        <v>565</v>
      </c>
      <c r="AX1440" s="259" t="s">
        <v>565</v>
      </c>
      <c r="AY1440" s="259" t="s">
        <v>565</v>
      </c>
      <c r="AZ1440" s="259" t="s">
        <v>565</v>
      </c>
      <c r="BA1440" s="259" t="s">
        <v>565</v>
      </c>
    </row>
    <row r="1441" spans="4:53">
      <c r="D1441" s="259" t="s">
        <v>565</v>
      </c>
      <c r="E1441" s="259" t="s">
        <v>565</v>
      </c>
      <c r="F1441" s="259" t="s">
        <v>565</v>
      </c>
      <c r="G1441" s="259" t="s">
        <v>565</v>
      </c>
      <c r="H1441" s="259" t="s">
        <v>565</v>
      </c>
      <c r="I1441" s="259" t="s">
        <v>565</v>
      </c>
      <c r="J1441" s="259" t="s">
        <v>565</v>
      </c>
      <c r="K1441" s="259" t="s">
        <v>565</v>
      </c>
      <c r="L1441" s="259" t="s">
        <v>565</v>
      </c>
      <c r="M1441" s="259" t="s">
        <v>565</v>
      </c>
      <c r="N1441" s="259" t="s">
        <v>565</v>
      </c>
      <c r="O1441" s="259" t="s">
        <v>565</v>
      </c>
      <c r="P1441" s="259" t="s">
        <v>565</v>
      </c>
      <c r="Q1441" s="259" t="s">
        <v>565</v>
      </c>
      <c r="R1441" s="259" t="s">
        <v>565</v>
      </c>
      <c r="S1441" s="259" t="s">
        <v>565</v>
      </c>
      <c r="T1441" s="259" t="s">
        <v>565</v>
      </c>
      <c r="U1441" s="259" t="s">
        <v>565</v>
      </c>
      <c r="V1441" s="260" t="s">
        <v>565</v>
      </c>
      <c r="W1441" s="260" t="s">
        <v>565</v>
      </c>
      <c r="X1441" s="259" t="s">
        <v>565</v>
      </c>
      <c r="Y1441" s="259" t="s">
        <v>565</v>
      </c>
      <c r="Z1441" s="259" t="s">
        <v>565</v>
      </c>
      <c r="AA1441" s="259" t="s">
        <v>565</v>
      </c>
      <c r="AB1441" s="259" t="s">
        <v>565</v>
      </c>
      <c r="AC1441" s="259" t="s">
        <v>565</v>
      </c>
      <c r="AD1441" s="259" t="s">
        <v>565</v>
      </c>
      <c r="AE1441" s="259" t="s">
        <v>565</v>
      </c>
      <c r="AF1441" s="259" t="s">
        <v>565</v>
      </c>
      <c r="AG1441" s="259" t="s">
        <v>565</v>
      </c>
      <c r="AH1441" s="259" t="s">
        <v>565</v>
      </c>
      <c r="AI1441" s="259" t="s">
        <v>565</v>
      </c>
      <c r="AJ1441" s="259" t="s">
        <v>565</v>
      </c>
      <c r="AK1441" s="259" t="s">
        <v>565</v>
      </c>
      <c r="AL1441" s="259" t="s">
        <v>565</v>
      </c>
      <c r="AM1441" s="259" t="s">
        <v>565</v>
      </c>
      <c r="AN1441" s="259" t="s">
        <v>565</v>
      </c>
      <c r="AO1441" s="259" t="s">
        <v>565</v>
      </c>
      <c r="AP1441" s="259" t="s">
        <v>565</v>
      </c>
      <c r="AQ1441" s="259" t="s">
        <v>565</v>
      </c>
      <c r="AR1441" s="259" t="s">
        <v>565</v>
      </c>
      <c r="AS1441" s="259" t="s">
        <v>565</v>
      </c>
      <c r="AT1441" s="259" t="s">
        <v>565</v>
      </c>
      <c r="AU1441" s="259" t="s">
        <v>565</v>
      </c>
      <c r="AV1441" s="259" t="s">
        <v>565</v>
      </c>
      <c r="AW1441" s="259" t="s">
        <v>565</v>
      </c>
      <c r="AX1441" s="259" t="s">
        <v>565</v>
      </c>
      <c r="AY1441" s="259" t="s">
        <v>565</v>
      </c>
      <c r="AZ1441" s="259" t="s">
        <v>565</v>
      </c>
      <c r="BA1441" s="259" t="s">
        <v>565</v>
      </c>
    </row>
    <row r="1442" spans="4:53">
      <c r="D1442" s="259" t="s">
        <v>565</v>
      </c>
      <c r="E1442" s="259" t="s">
        <v>565</v>
      </c>
      <c r="F1442" s="259" t="s">
        <v>565</v>
      </c>
      <c r="G1442" s="259" t="s">
        <v>565</v>
      </c>
      <c r="H1442" s="259" t="s">
        <v>565</v>
      </c>
      <c r="I1442" s="259" t="s">
        <v>565</v>
      </c>
      <c r="J1442" s="259" t="s">
        <v>565</v>
      </c>
      <c r="K1442" s="259" t="s">
        <v>565</v>
      </c>
      <c r="L1442" s="259" t="s">
        <v>565</v>
      </c>
      <c r="M1442" s="259" t="s">
        <v>565</v>
      </c>
      <c r="N1442" s="259" t="s">
        <v>565</v>
      </c>
      <c r="O1442" s="259" t="s">
        <v>565</v>
      </c>
      <c r="P1442" s="259" t="s">
        <v>565</v>
      </c>
      <c r="Q1442" s="259" t="s">
        <v>565</v>
      </c>
      <c r="R1442" s="259" t="s">
        <v>565</v>
      </c>
      <c r="S1442" s="259" t="s">
        <v>565</v>
      </c>
      <c r="T1442" s="259" t="s">
        <v>565</v>
      </c>
      <c r="U1442" s="259" t="s">
        <v>565</v>
      </c>
      <c r="V1442" s="260" t="s">
        <v>565</v>
      </c>
      <c r="W1442" s="260" t="s">
        <v>565</v>
      </c>
      <c r="X1442" s="259" t="s">
        <v>565</v>
      </c>
      <c r="Y1442" s="259" t="s">
        <v>565</v>
      </c>
      <c r="Z1442" s="259" t="s">
        <v>565</v>
      </c>
      <c r="AA1442" s="259" t="s">
        <v>565</v>
      </c>
      <c r="AB1442" s="259" t="s">
        <v>565</v>
      </c>
      <c r="AC1442" s="259" t="s">
        <v>565</v>
      </c>
      <c r="AD1442" s="259" t="s">
        <v>565</v>
      </c>
      <c r="AE1442" s="259" t="s">
        <v>565</v>
      </c>
      <c r="AF1442" s="259" t="s">
        <v>565</v>
      </c>
      <c r="AG1442" s="259" t="s">
        <v>565</v>
      </c>
      <c r="AH1442" s="259" t="s">
        <v>565</v>
      </c>
      <c r="AI1442" s="259" t="s">
        <v>565</v>
      </c>
      <c r="AJ1442" s="259" t="s">
        <v>565</v>
      </c>
      <c r="AK1442" s="259" t="s">
        <v>565</v>
      </c>
      <c r="AL1442" s="259" t="s">
        <v>565</v>
      </c>
      <c r="AM1442" s="259" t="s">
        <v>565</v>
      </c>
      <c r="AN1442" s="259" t="s">
        <v>565</v>
      </c>
      <c r="AO1442" s="259" t="s">
        <v>565</v>
      </c>
      <c r="AP1442" s="259" t="s">
        <v>565</v>
      </c>
      <c r="AQ1442" s="259" t="s">
        <v>565</v>
      </c>
      <c r="AR1442" s="259" t="s">
        <v>565</v>
      </c>
      <c r="AS1442" s="259" t="s">
        <v>565</v>
      </c>
      <c r="AT1442" s="259" t="s">
        <v>565</v>
      </c>
      <c r="AU1442" s="259" t="s">
        <v>565</v>
      </c>
      <c r="AV1442" s="259" t="s">
        <v>565</v>
      </c>
      <c r="AW1442" s="259" t="s">
        <v>565</v>
      </c>
      <c r="AX1442" s="259" t="s">
        <v>565</v>
      </c>
      <c r="AY1442" s="259" t="s">
        <v>565</v>
      </c>
      <c r="AZ1442" s="259" t="s">
        <v>565</v>
      </c>
      <c r="BA1442" s="259" t="s">
        <v>565</v>
      </c>
    </row>
    <row r="1443" spans="4:53">
      <c r="D1443" s="259" t="s">
        <v>565</v>
      </c>
      <c r="E1443" s="259" t="s">
        <v>565</v>
      </c>
      <c r="F1443" s="259" t="s">
        <v>565</v>
      </c>
      <c r="G1443" s="259" t="s">
        <v>565</v>
      </c>
      <c r="H1443" s="259" t="s">
        <v>565</v>
      </c>
      <c r="I1443" s="259" t="s">
        <v>565</v>
      </c>
      <c r="J1443" s="259" t="s">
        <v>565</v>
      </c>
      <c r="K1443" s="259" t="s">
        <v>565</v>
      </c>
      <c r="L1443" s="259" t="s">
        <v>565</v>
      </c>
      <c r="M1443" s="259" t="s">
        <v>565</v>
      </c>
      <c r="N1443" s="259" t="s">
        <v>565</v>
      </c>
      <c r="O1443" s="259" t="s">
        <v>565</v>
      </c>
      <c r="P1443" s="259" t="s">
        <v>565</v>
      </c>
      <c r="Q1443" s="259" t="s">
        <v>565</v>
      </c>
      <c r="R1443" s="259" t="s">
        <v>565</v>
      </c>
      <c r="S1443" s="259" t="s">
        <v>565</v>
      </c>
      <c r="T1443" s="259" t="s">
        <v>565</v>
      </c>
      <c r="U1443" s="259" t="s">
        <v>565</v>
      </c>
      <c r="V1443" s="260" t="s">
        <v>565</v>
      </c>
      <c r="W1443" s="260" t="s">
        <v>565</v>
      </c>
      <c r="X1443" s="259" t="s">
        <v>565</v>
      </c>
      <c r="Y1443" s="259" t="s">
        <v>565</v>
      </c>
      <c r="Z1443" s="259" t="s">
        <v>565</v>
      </c>
      <c r="AA1443" s="259" t="s">
        <v>565</v>
      </c>
      <c r="AB1443" s="259" t="s">
        <v>565</v>
      </c>
      <c r="AC1443" s="259" t="s">
        <v>565</v>
      </c>
      <c r="AD1443" s="259" t="s">
        <v>565</v>
      </c>
      <c r="AE1443" s="259" t="s">
        <v>565</v>
      </c>
      <c r="AF1443" s="259" t="s">
        <v>565</v>
      </c>
      <c r="AG1443" s="259" t="s">
        <v>565</v>
      </c>
      <c r="AH1443" s="259" t="s">
        <v>565</v>
      </c>
      <c r="AI1443" s="259" t="s">
        <v>565</v>
      </c>
      <c r="AJ1443" s="259" t="s">
        <v>565</v>
      </c>
      <c r="AK1443" s="259" t="s">
        <v>565</v>
      </c>
      <c r="AL1443" s="259" t="s">
        <v>565</v>
      </c>
      <c r="AM1443" s="259" t="s">
        <v>565</v>
      </c>
      <c r="AN1443" s="259" t="s">
        <v>565</v>
      </c>
      <c r="AO1443" s="259" t="s">
        <v>565</v>
      </c>
      <c r="AP1443" s="259" t="s">
        <v>565</v>
      </c>
      <c r="AQ1443" s="259" t="s">
        <v>565</v>
      </c>
      <c r="AR1443" s="259" t="s">
        <v>565</v>
      </c>
      <c r="AS1443" s="259" t="s">
        <v>565</v>
      </c>
      <c r="AT1443" s="259" t="s">
        <v>565</v>
      </c>
      <c r="AU1443" s="259" t="s">
        <v>565</v>
      </c>
      <c r="AV1443" s="259" t="s">
        <v>565</v>
      </c>
      <c r="AW1443" s="259" t="s">
        <v>565</v>
      </c>
      <c r="AX1443" s="259" t="s">
        <v>565</v>
      </c>
      <c r="AY1443" s="259" t="s">
        <v>565</v>
      </c>
      <c r="AZ1443" s="259" t="s">
        <v>565</v>
      </c>
      <c r="BA1443" s="259" t="s">
        <v>565</v>
      </c>
    </row>
    <row r="1444" spans="4:53">
      <c r="D1444" s="259" t="s">
        <v>565</v>
      </c>
      <c r="E1444" s="259" t="s">
        <v>565</v>
      </c>
      <c r="F1444" s="259" t="s">
        <v>565</v>
      </c>
      <c r="G1444" s="259" t="s">
        <v>565</v>
      </c>
      <c r="H1444" s="259" t="s">
        <v>565</v>
      </c>
      <c r="I1444" s="259" t="s">
        <v>565</v>
      </c>
      <c r="J1444" s="259" t="s">
        <v>565</v>
      </c>
      <c r="K1444" s="259" t="s">
        <v>565</v>
      </c>
      <c r="L1444" s="259" t="s">
        <v>565</v>
      </c>
      <c r="M1444" s="259" t="s">
        <v>565</v>
      </c>
      <c r="N1444" s="259" t="s">
        <v>565</v>
      </c>
      <c r="O1444" s="259" t="s">
        <v>565</v>
      </c>
      <c r="P1444" s="259" t="s">
        <v>565</v>
      </c>
      <c r="Q1444" s="259" t="s">
        <v>565</v>
      </c>
      <c r="R1444" s="259" t="s">
        <v>565</v>
      </c>
      <c r="S1444" s="259" t="s">
        <v>565</v>
      </c>
      <c r="T1444" s="259" t="s">
        <v>565</v>
      </c>
      <c r="U1444" s="259" t="s">
        <v>565</v>
      </c>
      <c r="V1444" s="260" t="s">
        <v>565</v>
      </c>
      <c r="W1444" s="260" t="s">
        <v>565</v>
      </c>
      <c r="X1444" s="259" t="s">
        <v>565</v>
      </c>
      <c r="Y1444" s="259" t="s">
        <v>565</v>
      </c>
      <c r="Z1444" s="259" t="s">
        <v>565</v>
      </c>
      <c r="AA1444" s="259" t="s">
        <v>565</v>
      </c>
      <c r="AB1444" s="259" t="s">
        <v>565</v>
      </c>
      <c r="AC1444" s="259" t="s">
        <v>565</v>
      </c>
      <c r="AD1444" s="259" t="s">
        <v>565</v>
      </c>
      <c r="AE1444" s="259" t="s">
        <v>565</v>
      </c>
      <c r="AF1444" s="259" t="s">
        <v>565</v>
      </c>
      <c r="AG1444" s="259" t="s">
        <v>565</v>
      </c>
      <c r="AH1444" s="259" t="s">
        <v>565</v>
      </c>
      <c r="AI1444" s="259" t="s">
        <v>565</v>
      </c>
      <c r="AJ1444" s="259" t="s">
        <v>565</v>
      </c>
      <c r="AK1444" s="259" t="s">
        <v>565</v>
      </c>
      <c r="AL1444" s="259" t="s">
        <v>565</v>
      </c>
      <c r="AM1444" s="259" t="s">
        <v>565</v>
      </c>
      <c r="AN1444" s="259" t="s">
        <v>565</v>
      </c>
      <c r="AO1444" s="259" t="s">
        <v>565</v>
      </c>
      <c r="AP1444" s="259" t="s">
        <v>565</v>
      </c>
      <c r="AQ1444" s="259" t="s">
        <v>565</v>
      </c>
      <c r="AR1444" s="259" t="s">
        <v>565</v>
      </c>
      <c r="AS1444" s="259" t="s">
        <v>565</v>
      </c>
      <c r="AT1444" s="259" t="s">
        <v>565</v>
      </c>
      <c r="AU1444" s="259" t="s">
        <v>565</v>
      </c>
      <c r="AV1444" s="259" t="s">
        <v>565</v>
      </c>
      <c r="AW1444" s="259" t="s">
        <v>565</v>
      </c>
      <c r="AX1444" s="259" t="s">
        <v>565</v>
      </c>
      <c r="AY1444" s="259" t="s">
        <v>565</v>
      </c>
      <c r="AZ1444" s="259" t="s">
        <v>565</v>
      </c>
      <c r="BA1444" s="259" t="s">
        <v>565</v>
      </c>
    </row>
    <row r="1445" spans="4:53">
      <c r="D1445" s="259" t="s">
        <v>565</v>
      </c>
      <c r="E1445" s="259" t="s">
        <v>565</v>
      </c>
      <c r="F1445" s="259" t="s">
        <v>565</v>
      </c>
      <c r="G1445" s="259" t="s">
        <v>565</v>
      </c>
      <c r="H1445" s="259" t="s">
        <v>565</v>
      </c>
      <c r="I1445" s="259" t="s">
        <v>565</v>
      </c>
      <c r="J1445" s="259" t="s">
        <v>565</v>
      </c>
      <c r="K1445" s="259" t="s">
        <v>565</v>
      </c>
      <c r="L1445" s="259" t="s">
        <v>565</v>
      </c>
      <c r="M1445" s="259" t="s">
        <v>565</v>
      </c>
      <c r="N1445" s="259" t="s">
        <v>565</v>
      </c>
      <c r="O1445" s="259" t="s">
        <v>565</v>
      </c>
      <c r="P1445" s="259" t="s">
        <v>565</v>
      </c>
      <c r="Q1445" s="259" t="s">
        <v>565</v>
      </c>
      <c r="R1445" s="259" t="s">
        <v>565</v>
      </c>
      <c r="S1445" s="259" t="s">
        <v>565</v>
      </c>
      <c r="T1445" s="259" t="s">
        <v>565</v>
      </c>
      <c r="U1445" s="259" t="s">
        <v>565</v>
      </c>
      <c r="V1445" s="260" t="s">
        <v>565</v>
      </c>
      <c r="W1445" s="260" t="s">
        <v>565</v>
      </c>
      <c r="X1445" s="259" t="s">
        <v>565</v>
      </c>
      <c r="Y1445" s="259" t="s">
        <v>565</v>
      </c>
      <c r="Z1445" s="259" t="s">
        <v>565</v>
      </c>
      <c r="AA1445" s="259" t="s">
        <v>565</v>
      </c>
      <c r="AB1445" s="259" t="s">
        <v>565</v>
      </c>
      <c r="AC1445" s="259" t="s">
        <v>565</v>
      </c>
      <c r="AD1445" s="259" t="s">
        <v>565</v>
      </c>
      <c r="AE1445" s="259" t="s">
        <v>565</v>
      </c>
      <c r="AF1445" s="259" t="s">
        <v>565</v>
      </c>
      <c r="AG1445" s="259" t="s">
        <v>565</v>
      </c>
      <c r="AH1445" s="259" t="s">
        <v>565</v>
      </c>
      <c r="AI1445" s="259" t="s">
        <v>565</v>
      </c>
      <c r="AJ1445" s="259" t="s">
        <v>565</v>
      </c>
      <c r="AK1445" s="259" t="s">
        <v>565</v>
      </c>
      <c r="AL1445" s="259" t="s">
        <v>565</v>
      </c>
      <c r="AM1445" s="259" t="s">
        <v>565</v>
      </c>
      <c r="AN1445" s="259" t="s">
        <v>565</v>
      </c>
      <c r="AO1445" s="259" t="s">
        <v>565</v>
      </c>
      <c r="AP1445" s="259" t="s">
        <v>565</v>
      </c>
      <c r="AQ1445" s="259" t="s">
        <v>565</v>
      </c>
      <c r="AR1445" s="259" t="s">
        <v>565</v>
      </c>
      <c r="AS1445" s="259" t="s">
        <v>565</v>
      </c>
      <c r="AT1445" s="259" t="s">
        <v>565</v>
      </c>
      <c r="AU1445" s="259" t="s">
        <v>565</v>
      </c>
      <c r="AV1445" s="259" t="s">
        <v>565</v>
      </c>
      <c r="AW1445" s="259" t="s">
        <v>565</v>
      </c>
      <c r="AX1445" s="259" t="s">
        <v>565</v>
      </c>
      <c r="AY1445" s="259" t="s">
        <v>565</v>
      </c>
      <c r="AZ1445" s="259" t="s">
        <v>565</v>
      </c>
      <c r="BA1445" s="259" t="s">
        <v>565</v>
      </c>
    </row>
    <row r="1446" spans="4:53">
      <c r="D1446" s="259" t="s">
        <v>565</v>
      </c>
      <c r="E1446" s="259" t="s">
        <v>565</v>
      </c>
      <c r="F1446" s="259" t="s">
        <v>565</v>
      </c>
      <c r="G1446" s="259" t="s">
        <v>565</v>
      </c>
      <c r="H1446" s="259" t="s">
        <v>565</v>
      </c>
      <c r="I1446" s="259" t="s">
        <v>565</v>
      </c>
      <c r="J1446" s="259" t="s">
        <v>565</v>
      </c>
      <c r="K1446" s="259" t="s">
        <v>565</v>
      </c>
      <c r="L1446" s="259" t="s">
        <v>565</v>
      </c>
      <c r="M1446" s="259" t="s">
        <v>565</v>
      </c>
      <c r="N1446" s="259" t="s">
        <v>565</v>
      </c>
      <c r="O1446" s="259" t="s">
        <v>565</v>
      </c>
      <c r="P1446" s="259" t="s">
        <v>565</v>
      </c>
      <c r="Q1446" s="259" t="s">
        <v>565</v>
      </c>
      <c r="R1446" s="259" t="s">
        <v>565</v>
      </c>
      <c r="S1446" s="259" t="s">
        <v>565</v>
      </c>
      <c r="T1446" s="259" t="s">
        <v>565</v>
      </c>
      <c r="U1446" s="259" t="s">
        <v>565</v>
      </c>
      <c r="V1446" s="260" t="s">
        <v>565</v>
      </c>
      <c r="W1446" s="260" t="s">
        <v>565</v>
      </c>
      <c r="X1446" s="259" t="s">
        <v>565</v>
      </c>
      <c r="Y1446" s="259" t="s">
        <v>565</v>
      </c>
      <c r="Z1446" s="259" t="s">
        <v>565</v>
      </c>
      <c r="AA1446" s="259" t="s">
        <v>565</v>
      </c>
      <c r="AB1446" s="259" t="s">
        <v>565</v>
      </c>
      <c r="AC1446" s="259" t="s">
        <v>565</v>
      </c>
      <c r="AD1446" s="259" t="s">
        <v>565</v>
      </c>
      <c r="AE1446" s="259" t="s">
        <v>565</v>
      </c>
      <c r="AF1446" s="259" t="s">
        <v>565</v>
      </c>
      <c r="AG1446" s="259" t="s">
        <v>565</v>
      </c>
      <c r="AH1446" s="259" t="s">
        <v>565</v>
      </c>
      <c r="AI1446" s="259" t="s">
        <v>565</v>
      </c>
      <c r="AJ1446" s="259" t="s">
        <v>565</v>
      </c>
      <c r="AK1446" s="259" t="s">
        <v>565</v>
      </c>
      <c r="AL1446" s="259" t="s">
        <v>565</v>
      </c>
      <c r="AM1446" s="259" t="s">
        <v>565</v>
      </c>
      <c r="AN1446" s="259" t="s">
        <v>565</v>
      </c>
      <c r="AO1446" s="259" t="s">
        <v>565</v>
      </c>
      <c r="AP1446" s="259" t="s">
        <v>565</v>
      </c>
      <c r="AQ1446" s="259" t="s">
        <v>565</v>
      </c>
      <c r="AR1446" s="259" t="s">
        <v>565</v>
      </c>
      <c r="AS1446" s="259" t="s">
        <v>565</v>
      </c>
      <c r="AT1446" s="259" t="s">
        <v>565</v>
      </c>
      <c r="AU1446" s="259" t="s">
        <v>565</v>
      </c>
      <c r="AV1446" s="259" t="s">
        <v>565</v>
      </c>
      <c r="AW1446" s="259" t="s">
        <v>565</v>
      </c>
      <c r="AX1446" s="259" t="s">
        <v>565</v>
      </c>
      <c r="AY1446" s="259" t="s">
        <v>565</v>
      </c>
      <c r="AZ1446" s="259" t="s">
        <v>565</v>
      </c>
      <c r="BA1446" s="259" t="s">
        <v>565</v>
      </c>
    </row>
    <row r="1447" spans="4:53">
      <c r="D1447" s="259" t="s">
        <v>565</v>
      </c>
      <c r="E1447" s="259" t="s">
        <v>565</v>
      </c>
      <c r="F1447" s="259" t="s">
        <v>565</v>
      </c>
      <c r="G1447" s="259" t="s">
        <v>565</v>
      </c>
      <c r="H1447" s="259" t="s">
        <v>565</v>
      </c>
      <c r="I1447" s="259" t="s">
        <v>565</v>
      </c>
      <c r="J1447" s="259" t="s">
        <v>565</v>
      </c>
      <c r="K1447" s="259" t="s">
        <v>565</v>
      </c>
      <c r="L1447" s="259" t="s">
        <v>565</v>
      </c>
      <c r="M1447" s="259" t="s">
        <v>565</v>
      </c>
      <c r="N1447" s="259" t="s">
        <v>565</v>
      </c>
      <c r="O1447" s="259" t="s">
        <v>565</v>
      </c>
      <c r="P1447" s="259" t="s">
        <v>565</v>
      </c>
      <c r="Q1447" s="259" t="s">
        <v>565</v>
      </c>
      <c r="R1447" s="259" t="s">
        <v>565</v>
      </c>
      <c r="S1447" s="259" t="s">
        <v>565</v>
      </c>
      <c r="T1447" s="259" t="s">
        <v>565</v>
      </c>
      <c r="U1447" s="259" t="s">
        <v>565</v>
      </c>
      <c r="V1447" s="260" t="s">
        <v>565</v>
      </c>
      <c r="W1447" s="260" t="s">
        <v>565</v>
      </c>
      <c r="X1447" s="259" t="s">
        <v>565</v>
      </c>
      <c r="Y1447" s="259" t="s">
        <v>565</v>
      </c>
      <c r="Z1447" s="259" t="s">
        <v>565</v>
      </c>
      <c r="AA1447" s="259" t="s">
        <v>565</v>
      </c>
      <c r="AB1447" s="259" t="s">
        <v>565</v>
      </c>
      <c r="AC1447" s="259" t="s">
        <v>565</v>
      </c>
      <c r="AD1447" s="259" t="s">
        <v>565</v>
      </c>
      <c r="AE1447" s="259" t="s">
        <v>565</v>
      </c>
      <c r="AF1447" s="259" t="s">
        <v>565</v>
      </c>
      <c r="AG1447" s="259" t="s">
        <v>565</v>
      </c>
      <c r="AH1447" s="259" t="s">
        <v>565</v>
      </c>
      <c r="AI1447" s="259" t="s">
        <v>565</v>
      </c>
      <c r="AJ1447" s="259" t="s">
        <v>565</v>
      </c>
      <c r="AK1447" s="259" t="s">
        <v>565</v>
      </c>
      <c r="AL1447" s="259" t="s">
        <v>565</v>
      </c>
      <c r="AM1447" s="259" t="s">
        <v>565</v>
      </c>
      <c r="AN1447" s="259" t="s">
        <v>565</v>
      </c>
      <c r="AO1447" s="259" t="s">
        <v>565</v>
      </c>
      <c r="AP1447" s="259" t="s">
        <v>565</v>
      </c>
      <c r="AQ1447" s="259" t="s">
        <v>565</v>
      </c>
      <c r="AR1447" s="259" t="s">
        <v>565</v>
      </c>
      <c r="AS1447" s="259" t="s">
        <v>565</v>
      </c>
      <c r="AT1447" s="259" t="s">
        <v>565</v>
      </c>
      <c r="AU1447" s="259" t="s">
        <v>565</v>
      </c>
      <c r="AV1447" s="259" t="s">
        <v>565</v>
      </c>
      <c r="AW1447" s="259" t="s">
        <v>565</v>
      </c>
      <c r="AX1447" s="259" t="s">
        <v>565</v>
      </c>
      <c r="AY1447" s="259" t="s">
        <v>565</v>
      </c>
      <c r="AZ1447" s="259" t="s">
        <v>565</v>
      </c>
      <c r="BA1447" s="259" t="s">
        <v>565</v>
      </c>
    </row>
    <row r="1448" spans="4:53">
      <c r="D1448" s="259" t="s">
        <v>565</v>
      </c>
      <c r="E1448" s="259" t="s">
        <v>565</v>
      </c>
      <c r="F1448" s="259" t="s">
        <v>565</v>
      </c>
      <c r="G1448" s="259" t="s">
        <v>565</v>
      </c>
      <c r="H1448" s="259" t="s">
        <v>565</v>
      </c>
      <c r="I1448" s="259" t="s">
        <v>565</v>
      </c>
      <c r="J1448" s="259" t="s">
        <v>565</v>
      </c>
      <c r="K1448" s="259" t="s">
        <v>565</v>
      </c>
      <c r="L1448" s="259" t="s">
        <v>565</v>
      </c>
      <c r="M1448" s="259" t="s">
        <v>565</v>
      </c>
      <c r="N1448" s="259" t="s">
        <v>565</v>
      </c>
      <c r="O1448" s="259" t="s">
        <v>565</v>
      </c>
      <c r="P1448" s="259" t="s">
        <v>565</v>
      </c>
      <c r="Q1448" s="259" t="s">
        <v>565</v>
      </c>
      <c r="R1448" s="259" t="s">
        <v>565</v>
      </c>
      <c r="S1448" s="259" t="s">
        <v>565</v>
      </c>
      <c r="T1448" s="259" t="s">
        <v>565</v>
      </c>
      <c r="U1448" s="259" t="s">
        <v>565</v>
      </c>
      <c r="V1448" s="260" t="s">
        <v>565</v>
      </c>
      <c r="W1448" s="260" t="s">
        <v>565</v>
      </c>
      <c r="X1448" s="259" t="s">
        <v>565</v>
      </c>
      <c r="Y1448" s="259" t="s">
        <v>565</v>
      </c>
      <c r="Z1448" s="259" t="s">
        <v>565</v>
      </c>
      <c r="AA1448" s="259" t="s">
        <v>565</v>
      </c>
      <c r="AB1448" s="259" t="s">
        <v>565</v>
      </c>
      <c r="AC1448" s="259" t="s">
        <v>565</v>
      </c>
      <c r="AD1448" s="259" t="s">
        <v>565</v>
      </c>
      <c r="AE1448" s="259" t="s">
        <v>565</v>
      </c>
      <c r="AF1448" s="259" t="s">
        <v>565</v>
      </c>
      <c r="AG1448" s="259" t="s">
        <v>565</v>
      </c>
      <c r="AH1448" s="259" t="s">
        <v>565</v>
      </c>
      <c r="AI1448" s="259" t="s">
        <v>565</v>
      </c>
      <c r="AJ1448" s="259" t="s">
        <v>565</v>
      </c>
      <c r="AK1448" s="259" t="s">
        <v>565</v>
      </c>
      <c r="AL1448" s="259" t="s">
        <v>565</v>
      </c>
      <c r="AM1448" s="259" t="s">
        <v>565</v>
      </c>
      <c r="AN1448" s="259" t="s">
        <v>565</v>
      </c>
      <c r="AO1448" s="259" t="s">
        <v>565</v>
      </c>
      <c r="AP1448" s="259" t="s">
        <v>565</v>
      </c>
      <c r="AQ1448" s="259" t="s">
        <v>565</v>
      </c>
      <c r="AR1448" s="259" t="s">
        <v>565</v>
      </c>
      <c r="AS1448" s="259" t="s">
        <v>565</v>
      </c>
      <c r="AT1448" s="259" t="s">
        <v>565</v>
      </c>
      <c r="AU1448" s="259" t="s">
        <v>565</v>
      </c>
      <c r="AV1448" s="259" t="s">
        <v>565</v>
      </c>
      <c r="AW1448" s="259" t="s">
        <v>565</v>
      </c>
      <c r="AX1448" s="259" t="s">
        <v>565</v>
      </c>
      <c r="AY1448" s="259" t="s">
        <v>565</v>
      </c>
      <c r="AZ1448" s="259" t="s">
        <v>565</v>
      </c>
      <c r="BA1448" s="259" t="s">
        <v>565</v>
      </c>
    </row>
    <row r="1449" spans="4:53">
      <c r="D1449" s="259" t="s">
        <v>565</v>
      </c>
      <c r="E1449" s="259" t="s">
        <v>565</v>
      </c>
      <c r="F1449" s="259" t="s">
        <v>565</v>
      </c>
      <c r="G1449" s="259" t="s">
        <v>565</v>
      </c>
      <c r="H1449" s="259" t="s">
        <v>565</v>
      </c>
      <c r="I1449" s="259" t="s">
        <v>565</v>
      </c>
      <c r="J1449" s="259" t="s">
        <v>565</v>
      </c>
      <c r="K1449" s="259" t="s">
        <v>565</v>
      </c>
      <c r="L1449" s="259" t="s">
        <v>565</v>
      </c>
      <c r="M1449" s="259" t="s">
        <v>565</v>
      </c>
      <c r="N1449" s="259" t="s">
        <v>565</v>
      </c>
      <c r="O1449" s="259" t="s">
        <v>565</v>
      </c>
      <c r="P1449" s="259" t="s">
        <v>565</v>
      </c>
      <c r="Q1449" s="259" t="s">
        <v>565</v>
      </c>
      <c r="R1449" s="259" t="s">
        <v>565</v>
      </c>
      <c r="S1449" s="259" t="s">
        <v>565</v>
      </c>
      <c r="T1449" s="259" t="s">
        <v>565</v>
      </c>
      <c r="U1449" s="259" t="s">
        <v>565</v>
      </c>
      <c r="V1449" s="260" t="s">
        <v>565</v>
      </c>
      <c r="W1449" s="260" t="s">
        <v>565</v>
      </c>
      <c r="X1449" s="259" t="s">
        <v>565</v>
      </c>
      <c r="Y1449" s="259" t="s">
        <v>565</v>
      </c>
      <c r="Z1449" s="259" t="s">
        <v>565</v>
      </c>
      <c r="AA1449" s="259" t="s">
        <v>565</v>
      </c>
      <c r="AB1449" s="259" t="s">
        <v>565</v>
      </c>
      <c r="AC1449" s="259" t="s">
        <v>565</v>
      </c>
      <c r="AD1449" s="259" t="s">
        <v>565</v>
      </c>
      <c r="AE1449" s="259" t="s">
        <v>565</v>
      </c>
      <c r="AF1449" s="259" t="s">
        <v>565</v>
      </c>
      <c r="AG1449" s="259" t="s">
        <v>565</v>
      </c>
      <c r="AH1449" s="259" t="s">
        <v>565</v>
      </c>
      <c r="AI1449" s="259" t="s">
        <v>565</v>
      </c>
      <c r="AJ1449" s="259" t="s">
        <v>565</v>
      </c>
      <c r="AK1449" s="259" t="s">
        <v>565</v>
      </c>
      <c r="AL1449" s="259" t="s">
        <v>565</v>
      </c>
      <c r="AM1449" s="259" t="s">
        <v>565</v>
      </c>
      <c r="AN1449" s="259" t="s">
        <v>565</v>
      </c>
      <c r="AO1449" s="259" t="s">
        <v>565</v>
      </c>
      <c r="AP1449" s="259" t="s">
        <v>565</v>
      </c>
      <c r="AQ1449" s="259" t="s">
        <v>565</v>
      </c>
      <c r="AR1449" s="259" t="s">
        <v>565</v>
      </c>
      <c r="AS1449" s="259" t="s">
        <v>565</v>
      </c>
      <c r="AT1449" s="259" t="s">
        <v>565</v>
      </c>
      <c r="AU1449" s="259" t="s">
        <v>565</v>
      </c>
      <c r="AV1449" s="259" t="s">
        <v>565</v>
      </c>
      <c r="AW1449" s="259" t="s">
        <v>565</v>
      </c>
      <c r="AX1449" s="259" t="s">
        <v>565</v>
      </c>
      <c r="AY1449" s="259" t="s">
        <v>565</v>
      </c>
      <c r="AZ1449" s="259" t="s">
        <v>565</v>
      </c>
      <c r="BA1449" s="259" t="s">
        <v>565</v>
      </c>
    </row>
    <row r="1450" spans="4:53">
      <c r="D1450" s="259" t="s">
        <v>565</v>
      </c>
      <c r="E1450" s="259" t="s">
        <v>565</v>
      </c>
      <c r="F1450" s="259" t="s">
        <v>565</v>
      </c>
      <c r="G1450" s="259" t="s">
        <v>565</v>
      </c>
      <c r="H1450" s="259" t="s">
        <v>565</v>
      </c>
      <c r="I1450" s="259" t="s">
        <v>565</v>
      </c>
      <c r="J1450" s="259" t="s">
        <v>565</v>
      </c>
      <c r="K1450" s="259" t="s">
        <v>565</v>
      </c>
      <c r="L1450" s="259" t="s">
        <v>565</v>
      </c>
      <c r="M1450" s="259" t="s">
        <v>565</v>
      </c>
      <c r="N1450" s="259" t="s">
        <v>565</v>
      </c>
      <c r="O1450" s="259" t="s">
        <v>565</v>
      </c>
      <c r="P1450" s="259" t="s">
        <v>565</v>
      </c>
      <c r="Q1450" s="259" t="s">
        <v>565</v>
      </c>
      <c r="R1450" s="259" t="s">
        <v>565</v>
      </c>
      <c r="S1450" s="259" t="s">
        <v>565</v>
      </c>
      <c r="T1450" s="259" t="s">
        <v>565</v>
      </c>
      <c r="U1450" s="259" t="s">
        <v>565</v>
      </c>
      <c r="V1450" s="260" t="s">
        <v>565</v>
      </c>
      <c r="W1450" s="260" t="s">
        <v>565</v>
      </c>
      <c r="X1450" s="259" t="s">
        <v>565</v>
      </c>
      <c r="Y1450" s="259" t="s">
        <v>565</v>
      </c>
      <c r="Z1450" s="259" t="s">
        <v>565</v>
      </c>
      <c r="AA1450" s="259" t="s">
        <v>565</v>
      </c>
      <c r="AB1450" s="259" t="s">
        <v>565</v>
      </c>
      <c r="AC1450" s="259" t="s">
        <v>565</v>
      </c>
      <c r="AD1450" s="259" t="s">
        <v>565</v>
      </c>
      <c r="AE1450" s="259" t="s">
        <v>565</v>
      </c>
      <c r="AF1450" s="259" t="s">
        <v>565</v>
      </c>
      <c r="AG1450" s="259" t="s">
        <v>565</v>
      </c>
      <c r="AH1450" s="259" t="s">
        <v>565</v>
      </c>
      <c r="AI1450" s="259" t="s">
        <v>565</v>
      </c>
      <c r="AJ1450" s="259" t="s">
        <v>565</v>
      </c>
      <c r="AK1450" s="259" t="s">
        <v>565</v>
      </c>
      <c r="AL1450" s="259" t="s">
        <v>565</v>
      </c>
      <c r="AM1450" s="259" t="s">
        <v>565</v>
      </c>
      <c r="AN1450" s="259" t="s">
        <v>565</v>
      </c>
      <c r="AO1450" s="259" t="s">
        <v>565</v>
      </c>
      <c r="AP1450" s="259" t="s">
        <v>565</v>
      </c>
      <c r="AQ1450" s="259" t="s">
        <v>565</v>
      </c>
      <c r="AR1450" s="259" t="s">
        <v>565</v>
      </c>
      <c r="AS1450" s="259" t="s">
        <v>565</v>
      </c>
      <c r="AT1450" s="259" t="s">
        <v>565</v>
      </c>
      <c r="AU1450" s="259" t="s">
        <v>565</v>
      </c>
      <c r="AV1450" s="259" t="s">
        <v>565</v>
      </c>
      <c r="AW1450" s="259" t="s">
        <v>565</v>
      </c>
      <c r="AX1450" s="259" t="s">
        <v>565</v>
      </c>
      <c r="AY1450" s="259" t="s">
        <v>565</v>
      </c>
      <c r="AZ1450" s="259" t="s">
        <v>565</v>
      </c>
      <c r="BA1450" s="259" t="s">
        <v>565</v>
      </c>
    </row>
    <row r="1451" spans="4:53">
      <c r="D1451" s="259" t="s">
        <v>565</v>
      </c>
      <c r="E1451" s="259" t="s">
        <v>565</v>
      </c>
      <c r="F1451" s="259" t="s">
        <v>565</v>
      </c>
      <c r="G1451" s="259" t="s">
        <v>565</v>
      </c>
      <c r="H1451" s="259" t="s">
        <v>565</v>
      </c>
      <c r="I1451" s="259" t="s">
        <v>565</v>
      </c>
      <c r="J1451" s="259" t="s">
        <v>565</v>
      </c>
      <c r="K1451" s="259" t="s">
        <v>565</v>
      </c>
      <c r="L1451" s="259" t="s">
        <v>565</v>
      </c>
      <c r="M1451" s="259" t="s">
        <v>565</v>
      </c>
      <c r="N1451" s="259" t="s">
        <v>565</v>
      </c>
      <c r="O1451" s="259" t="s">
        <v>565</v>
      </c>
      <c r="P1451" s="259" t="s">
        <v>565</v>
      </c>
      <c r="Q1451" s="259" t="s">
        <v>565</v>
      </c>
      <c r="R1451" s="259" t="s">
        <v>565</v>
      </c>
      <c r="S1451" s="259" t="s">
        <v>565</v>
      </c>
      <c r="T1451" s="259" t="s">
        <v>565</v>
      </c>
      <c r="U1451" s="259" t="s">
        <v>565</v>
      </c>
      <c r="V1451" s="260" t="s">
        <v>565</v>
      </c>
      <c r="W1451" s="260" t="s">
        <v>565</v>
      </c>
      <c r="X1451" s="259" t="s">
        <v>565</v>
      </c>
      <c r="Y1451" s="259" t="s">
        <v>565</v>
      </c>
      <c r="Z1451" s="259" t="s">
        <v>565</v>
      </c>
      <c r="AA1451" s="259" t="s">
        <v>565</v>
      </c>
      <c r="AB1451" s="259" t="s">
        <v>565</v>
      </c>
      <c r="AC1451" s="259" t="s">
        <v>565</v>
      </c>
      <c r="AD1451" s="259" t="s">
        <v>565</v>
      </c>
      <c r="AE1451" s="259" t="s">
        <v>565</v>
      </c>
      <c r="AF1451" s="259" t="s">
        <v>565</v>
      </c>
      <c r="AG1451" s="259" t="s">
        <v>565</v>
      </c>
      <c r="AH1451" s="259" t="s">
        <v>565</v>
      </c>
      <c r="AI1451" s="259" t="s">
        <v>565</v>
      </c>
      <c r="AJ1451" s="259" t="s">
        <v>565</v>
      </c>
      <c r="AK1451" s="259" t="s">
        <v>565</v>
      </c>
      <c r="AL1451" s="259" t="s">
        <v>565</v>
      </c>
      <c r="AM1451" s="259" t="s">
        <v>565</v>
      </c>
      <c r="AN1451" s="259" t="s">
        <v>565</v>
      </c>
      <c r="AO1451" s="259" t="s">
        <v>565</v>
      </c>
      <c r="AP1451" s="259" t="s">
        <v>565</v>
      </c>
      <c r="AQ1451" s="259" t="s">
        <v>565</v>
      </c>
      <c r="AR1451" s="259" t="s">
        <v>565</v>
      </c>
      <c r="AS1451" s="259" t="s">
        <v>565</v>
      </c>
      <c r="AT1451" s="259" t="s">
        <v>565</v>
      </c>
      <c r="AU1451" s="259" t="s">
        <v>565</v>
      </c>
      <c r="AV1451" s="259" t="s">
        <v>565</v>
      </c>
      <c r="AW1451" s="259" t="s">
        <v>565</v>
      </c>
      <c r="AX1451" s="259" t="s">
        <v>565</v>
      </c>
      <c r="AY1451" s="259" t="s">
        <v>565</v>
      </c>
      <c r="AZ1451" s="259" t="s">
        <v>565</v>
      </c>
      <c r="BA1451" s="259" t="s">
        <v>565</v>
      </c>
    </row>
    <row r="1452" spans="4:53">
      <c r="D1452" s="259" t="s">
        <v>565</v>
      </c>
      <c r="E1452" s="259" t="s">
        <v>565</v>
      </c>
      <c r="F1452" s="259" t="s">
        <v>565</v>
      </c>
      <c r="G1452" s="259" t="s">
        <v>565</v>
      </c>
      <c r="H1452" s="259" t="s">
        <v>565</v>
      </c>
      <c r="I1452" s="259" t="s">
        <v>565</v>
      </c>
      <c r="J1452" s="259" t="s">
        <v>565</v>
      </c>
      <c r="K1452" s="259" t="s">
        <v>565</v>
      </c>
      <c r="L1452" s="259" t="s">
        <v>565</v>
      </c>
      <c r="M1452" s="259" t="s">
        <v>565</v>
      </c>
      <c r="N1452" s="259" t="s">
        <v>565</v>
      </c>
      <c r="O1452" s="259" t="s">
        <v>565</v>
      </c>
      <c r="P1452" s="259" t="s">
        <v>565</v>
      </c>
      <c r="Q1452" s="259" t="s">
        <v>565</v>
      </c>
      <c r="R1452" s="259" t="s">
        <v>565</v>
      </c>
      <c r="S1452" s="259" t="s">
        <v>565</v>
      </c>
      <c r="T1452" s="259" t="s">
        <v>565</v>
      </c>
      <c r="U1452" s="259" t="s">
        <v>565</v>
      </c>
      <c r="V1452" s="260" t="s">
        <v>565</v>
      </c>
      <c r="W1452" s="260" t="s">
        <v>565</v>
      </c>
      <c r="X1452" s="259" t="s">
        <v>565</v>
      </c>
      <c r="Y1452" s="259" t="s">
        <v>565</v>
      </c>
      <c r="Z1452" s="259" t="s">
        <v>565</v>
      </c>
      <c r="AA1452" s="259" t="s">
        <v>565</v>
      </c>
      <c r="AB1452" s="259" t="s">
        <v>565</v>
      </c>
      <c r="AC1452" s="259" t="s">
        <v>565</v>
      </c>
      <c r="AD1452" s="259" t="s">
        <v>565</v>
      </c>
      <c r="AE1452" s="259" t="s">
        <v>565</v>
      </c>
      <c r="AF1452" s="259" t="s">
        <v>565</v>
      </c>
      <c r="AG1452" s="259" t="s">
        <v>565</v>
      </c>
      <c r="AH1452" s="259" t="s">
        <v>565</v>
      </c>
      <c r="AI1452" s="259" t="s">
        <v>565</v>
      </c>
      <c r="AJ1452" s="259" t="s">
        <v>565</v>
      </c>
      <c r="AK1452" s="259" t="s">
        <v>565</v>
      </c>
      <c r="AL1452" s="259" t="s">
        <v>565</v>
      </c>
      <c r="AM1452" s="259" t="s">
        <v>565</v>
      </c>
      <c r="AN1452" s="259" t="s">
        <v>565</v>
      </c>
      <c r="AO1452" s="259" t="s">
        <v>565</v>
      </c>
      <c r="AP1452" s="259" t="s">
        <v>565</v>
      </c>
      <c r="AQ1452" s="259" t="s">
        <v>565</v>
      </c>
      <c r="AR1452" s="259" t="s">
        <v>565</v>
      </c>
      <c r="AS1452" s="259" t="s">
        <v>565</v>
      </c>
      <c r="AT1452" s="259" t="s">
        <v>565</v>
      </c>
      <c r="AU1452" s="259" t="s">
        <v>565</v>
      </c>
      <c r="AV1452" s="259" t="s">
        <v>565</v>
      </c>
      <c r="AW1452" s="259" t="s">
        <v>565</v>
      </c>
      <c r="AX1452" s="259" t="s">
        <v>565</v>
      </c>
      <c r="AY1452" s="259" t="s">
        <v>565</v>
      </c>
      <c r="AZ1452" s="259" t="s">
        <v>565</v>
      </c>
      <c r="BA1452" s="259" t="s">
        <v>565</v>
      </c>
    </row>
    <row r="1453" spans="4:53">
      <c r="D1453" s="259" t="s">
        <v>565</v>
      </c>
      <c r="E1453" s="259" t="s">
        <v>565</v>
      </c>
      <c r="F1453" s="259" t="s">
        <v>565</v>
      </c>
      <c r="G1453" s="259" t="s">
        <v>565</v>
      </c>
      <c r="H1453" s="259" t="s">
        <v>565</v>
      </c>
      <c r="I1453" s="259" t="s">
        <v>565</v>
      </c>
      <c r="J1453" s="259" t="s">
        <v>565</v>
      </c>
      <c r="K1453" s="259" t="s">
        <v>565</v>
      </c>
      <c r="L1453" s="259" t="s">
        <v>565</v>
      </c>
      <c r="M1453" s="259" t="s">
        <v>565</v>
      </c>
      <c r="N1453" s="259" t="s">
        <v>565</v>
      </c>
      <c r="O1453" s="259" t="s">
        <v>565</v>
      </c>
      <c r="P1453" s="259" t="s">
        <v>565</v>
      </c>
      <c r="Q1453" s="259" t="s">
        <v>565</v>
      </c>
      <c r="R1453" s="259" t="s">
        <v>565</v>
      </c>
      <c r="S1453" s="259" t="s">
        <v>565</v>
      </c>
      <c r="T1453" s="259" t="s">
        <v>565</v>
      </c>
      <c r="U1453" s="259" t="s">
        <v>565</v>
      </c>
      <c r="V1453" s="260" t="s">
        <v>565</v>
      </c>
      <c r="W1453" s="260" t="s">
        <v>565</v>
      </c>
      <c r="X1453" s="259" t="s">
        <v>565</v>
      </c>
      <c r="Y1453" s="259" t="s">
        <v>565</v>
      </c>
      <c r="Z1453" s="259" t="s">
        <v>565</v>
      </c>
      <c r="AA1453" s="259" t="s">
        <v>565</v>
      </c>
      <c r="AB1453" s="259" t="s">
        <v>565</v>
      </c>
      <c r="AC1453" s="259" t="s">
        <v>565</v>
      </c>
      <c r="AD1453" s="259" t="s">
        <v>565</v>
      </c>
      <c r="AE1453" s="259" t="s">
        <v>565</v>
      </c>
      <c r="AF1453" s="259" t="s">
        <v>565</v>
      </c>
      <c r="AG1453" s="259" t="s">
        <v>565</v>
      </c>
      <c r="AH1453" s="259" t="s">
        <v>565</v>
      </c>
      <c r="AI1453" s="259" t="s">
        <v>565</v>
      </c>
      <c r="AJ1453" s="259" t="s">
        <v>565</v>
      </c>
      <c r="AK1453" s="259" t="s">
        <v>565</v>
      </c>
      <c r="AL1453" s="259" t="s">
        <v>565</v>
      </c>
      <c r="AM1453" s="259" t="s">
        <v>565</v>
      </c>
      <c r="AN1453" s="259" t="s">
        <v>565</v>
      </c>
      <c r="AO1453" s="259" t="s">
        <v>565</v>
      </c>
      <c r="AP1453" s="259" t="s">
        <v>565</v>
      </c>
      <c r="AQ1453" s="259" t="s">
        <v>565</v>
      </c>
      <c r="AR1453" s="259" t="s">
        <v>565</v>
      </c>
      <c r="AS1453" s="259" t="s">
        <v>565</v>
      </c>
      <c r="AT1453" s="259" t="s">
        <v>565</v>
      </c>
      <c r="AU1453" s="259" t="s">
        <v>565</v>
      </c>
      <c r="AV1453" s="259" t="s">
        <v>565</v>
      </c>
      <c r="AW1453" s="259" t="s">
        <v>565</v>
      </c>
      <c r="AX1453" s="259" t="s">
        <v>565</v>
      </c>
      <c r="AY1453" s="259" t="s">
        <v>565</v>
      </c>
      <c r="AZ1453" s="259" t="s">
        <v>565</v>
      </c>
      <c r="BA1453" s="259" t="s">
        <v>565</v>
      </c>
    </row>
    <row r="1454" spans="4:53">
      <c r="D1454" s="259" t="s">
        <v>565</v>
      </c>
      <c r="E1454" s="259" t="s">
        <v>565</v>
      </c>
      <c r="F1454" s="259" t="s">
        <v>565</v>
      </c>
      <c r="G1454" s="259" t="s">
        <v>565</v>
      </c>
      <c r="H1454" s="259" t="s">
        <v>565</v>
      </c>
      <c r="I1454" s="259" t="s">
        <v>565</v>
      </c>
      <c r="J1454" s="259" t="s">
        <v>565</v>
      </c>
      <c r="K1454" s="259" t="s">
        <v>565</v>
      </c>
      <c r="L1454" s="259" t="s">
        <v>565</v>
      </c>
      <c r="M1454" s="259" t="s">
        <v>565</v>
      </c>
      <c r="N1454" s="259" t="s">
        <v>565</v>
      </c>
      <c r="O1454" s="259" t="s">
        <v>565</v>
      </c>
      <c r="P1454" s="259" t="s">
        <v>565</v>
      </c>
      <c r="Q1454" s="259" t="s">
        <v>565</v>
      </c>
      <c r="R1454" s="259" t="s">
        <v>565</v>
      </c>
      <c r="S1454" s="259" t="s">
        <v>565</v>
      </c>
      <c r="T1454" s="259" t="s">
        <v>565</v>
      </c>
      <c r="U1454" s="259" t="s">
        <v>565</v>
      </c>
      <c r="V1454" s="260" t="s">
        <v>565</v>
      </c>
      <c r="W1454" s="260" t="s">
        <v>565</v>
      </c>
      <c r="X1454" s="259" t="s">
        <v>565</v>
      </c>
      <c r="Y1454" s="259" t="s">
        <v>565</v>
      </c>
      <c r="Z1454" s="259" t="s">
        <v>565</v>
      </c>
      <c r="AA1454" s="259" t="s">
        <v>565</v>
      </c>
      <c r="AB1454" s="259" t="s">
        <v>565</v>
      </c>
      <c r="AC1454" s="259" t="s">
        <v>565</v>
      </c>
      <c r="AD1454" s="259" t="s">
        <v>565</v>
      </c>
      <c r="AE1454" s="259" t="s">
        <v>565</v>
      </c>
      <c r="AF1454" s="259" t="s">
        <v>565</v>
      </c>
      <c r="AG1454" s="259" t="s">
        <v>565</v>
      </c>
      <c r="AH1454" s="259" t="s">
        <v>565</v>
      </c>
      <c r="AI1454" s="259" t="s">
        <v>565</v>
      </c>
      <c r="AJ1454" s="259" t="s">
        <v>565</v>
      </c>
      <c r="AK1454" s="259" t="s">
        <v>565</v>
      </c>
      <c r="AL1454" s="259" t="s">
        <v>565</v>
      </c>
      <c r="AM1454" s="259" t="s">
        <v>565</v>
      </c>
      <c r="AN1454" s="259" t="s">
        <v>565</v>
      </c>
      <c r="AO1454" s="259" t="s">
        <v>565</v>
      </c>
      <c r="AP1454" s="259" t="s">
        <v>565</v>
      </c>
      <c r="AQ1454" s="259" t="s">
        <v>565</v>
      </c>
      <c r="AR1454" s="259" t="s">
        <v>565</v>
      </c>
      <c r="AS1454" s="259" t="s">
        <v>565</v>
      </c>
      <c r="AT1454" s="259" t="s">
        <v>565</v>
      </c>
      <c r="AU1454" s="259" t="s">
        <v>565</v>
      </c>
      <c r="AV1454" s="259" t="s">
        <v>565</v>
      </c>
      <c r="AW1454" s="259" t="s">
        <v>565</v>
      </c>
      <c r="AX1454" s="259" t="s">
        <v>565</v>
      </c>
      <c r="AY1454" s="259" t="s">
        <v>565</v>
      </c>
      <c r="AZ1454" s="259" t="s">
        <v>565</v>
      </c>
      <c r="BA1454" s="259" t="s">
        <v>565</v>
      </c>
    </row>
    <row r="1455" spans="4:53">
      <c r="D1455" s="259" t="s">
        <v>565</v>
      </c>
      <c r="E1455" s="259" t="s">
        <v>565</v>
      </c>
      <c r="F1455" s="259" t="s">
        <v>565</v>
      </c>
      <c r="G1455" s="259" t="s">
        <v>565</v>
      </c>
      <c r="H1455" s="259" t="s">
        <v>565</v>
      </c>
      <c r="I1455" s="259" t="s">
        <v>565</v>
      </c>
      <c r="J1455" s="259" t="s">
        <v>565</v>
      </c>
      <c r="K1455" s="259" t="s">
        <v>565</v>
      </c>
      <c r="L1455" s="259" t="s">
        <v>565</v>
      </c>
      <c r="M1455" s="259" t="s">
        <v>565</v>
      </c>
      <c r="N1455" s="259" t="s">
        <v>565</v>
      </c>
      <c r="O1455" s="259" t="s">
        <v>565</v>
      </c>
      <c r="P1455" s="259" t="s">
        <v>565</v>
      </c>
      <c r="Q1455" s="259" t="s">
        <v>565</v>
      </c>
      <c r="R1455" s="259" t="s">
        <v>565</v>
      </c>
      <c r="S1455" s="259" t="s">
        <v>565</v>
      </c>
      <c r="T1455" s="259" t="s">
        <v>565</v>
      </c>
      <c r="U1455" s="259" t="s">
        <v>565</v>
      </c>
      <c r="V1455" s="260" t="s">
        <v>565</v>
      </c>
      <c r="W1455" s="260" t="s">
        <v>565</v>
      </c>
      <c r="X1455" s="259" t="s">
        <v>565</v>
      </c>
      <c r="Y1455" s="259" t="s">
        <v>565</v>
      </c>
      <c r="Z1455" s="259" t="s">
        <v>565</v>
      </c>
      <c r="AA1455" s="259" t="s">
        <v>565</v>
      </c>
      <c r="AB1455" s="259" t="s">
        <v>565</v>
      </c>
      <c r="AC1455" s="259" t="s">
        <v>565</v>
      </c>
      <c r="AD1455" s="259" t="s">
        <v>565</v>
      </c>
      <c r="AE1455" s="259" t="s">
        <v>565</v>
      </c>
      <c r="AF1455" s="259" t="s">
        <v>565</v>
      </c>
      <c r="AG1455" s="259" t="s">
        <v>565</v>
      </c>
      <c r="AH1455" s="259" t="s">
        <v>565</v>
      </c>
      <c r="AI1455" s="259" t="s">
        <v>565</v>
      </c>
      <c r="AJ1455" s="259" t="s">
        <v>565</v>
      </c>
      <c r="AK1455" s="259" t="s">
        <v>565</v>
      </c>
      <c r="AL1455" s="259" t="s">
        <v>565</v>
      </c>
      <c r="AM1455" s="259" t="s">
        <v>565</v>
      </c>
      <c r="AN1455" s="259" t="s">
        <v>565</v>
      </c>
      <c r="AO1455" s="259" t="s">
        <v>565</v>
      </c>
      <c r="AP1455" s="259" t="s">
        <v>565</v>
      </c>
      <c r="AQ1455" s="259" t="s">
        <v>565</v>
      </c>
      <c r="AR1455" s="259" t="s">
        <v>565</v>
      </c>
      <c r="AS1455" s="259" t="s">
        <v>565</v>
      </c>
      <c r="AT1455" s="259" t="s">
        <v>565</v>
      </c>
      <c r="AU1455" s="259" t="s">
        <v>565</v>
      </c>
      <c r="AV1455" s="259" t="s">
        <v>565</v>
      </c>
      <c r="AW1455" s="259" t="s">
        <v>565</v>
      </c>
      <c r="AX1455" s="259" t="s">
        <v>565</v>
      </c>
      <c r="AY1455" s="259" t="s">
        <v>565</v>
      </c>
      <c r="AZ1455" s="259" t="s">
        <v>565</v>
      </c>
      <c r="BA1455" s="259" t="s">
        <v>565</v>
      </c>
    </row>
    <row r="1456" spans="4:53">
      <c r="D1456" s="259" t="s">
        <v>565</v>
      </c>
      <c r="E1456" s="259" t="s">
        <v>565</v>
      </c>
      <c r="F1456" s="259" t="s">
        <v>565</v>
      </c>
      <c r="G1456" s="259" t="s">
        <v>565</v>
      </c>
      <c r="H1456" s="259" t="s">
        <v>565</v>
      </c>
      <c r="I1456" s="259" t="s">
        <v>565</v>
      </c>
      <c r="J1456" s="259" t="s">
        <v>565</v>
      </c>
      <c r="K1456" s="259" t="s">
        <v>565</v>
      </c>
      <c r="L1456" s="259" t="s">
        <v>565</v>
      </c>
      <c r="M1456" s="259" t="s">
        <v>565</v>
      </c>
      <c r="N1456" s="259" t="s">
        <v>565</v>
      </c>
      <c r="O1456" s="259" t="s">
        <v>565</v>
      </c>
      <c r="P1456" s="259" t="s">
        <v>565</v>
      </c>
      <c r="Q1456" s="259" t="s">
        <v>565</v>
      </c>
      <c r="R1456" s="259" t="s">
        <v>565</v>
      </c>
      <c r="S1456" s="259" t="s">
        <v>565</v>
      </c>
      <c r="T1456" s="259" t="s">
        <v>565</v>
      </c>
      <c r="U1456" s="259" t="s">
        <v>565</v>
      </c>
      <c r="V1456" s="260" t="s">
        <v>565</v>
      </c>
      <c r="W1456" s="260" t="s">
        <v>565</v>
      </c>
      <c r="X1456" s="259" t="s">
        <v>565</v>
      </c>
      <c r="Y1456" s="259" t="s">
        <v>565</v>
      </c>
      <c r="Z1456" s="259" t="s">
        <v>565</v>
      </c>
      <c r="AA1456" s="259" t="s">
        <v>565</v>
      </c>
      <c r="AB1456" s="259" t="s">
        <v>565</v>
      </c>
      <c r="AC1456" s="259" t="s">
        <v>565</v>
      </c>
      <c r="AD1456" s="259" t="s">
        <v>565</v>
      </c>
      <c r="AE1456" s="259" t="s">
        <v>565</v>
      </c>
      <c r="AF1456" s="259" t="s">
        <v>565</v>
      </c>
      <c r="AG1456" s="259" t="s">
        <v>565</v>
      </c>
      <c r="AH1456" s="259" t="s">
        <v>565</v>
      </c>
      <c r="AI1456" s="259" t="s">
        <v>565</v>
      </c>
      <c r="AJ1456" s="259" t="s">
        <v>565</v>
      </c>
      <c r="AK1456" s="259" t="s">
        <v>565</v>
      </c>
      <c r="AL1456" s="259" t="s">
        <v>565</v>
      </c>
      <c r="AM1456" s="259" t="s">
        <v>565</v>
      </c>
      <c r="AN1456" s="259" t="s">
        <v>565</v>
      </c>
      <c r="AO1456" s="259" t="s">
        <v>565</v>
      </c>
      <c r="AP1456" s="259" t="s">
        <v>565</v>
      </c>
      <c r="AQ1456" s="259" t="s">
        <v>565</v>
      </c>
      <c r="AR1456" s="259" t="s">
        <v>565</v>
      </c>
      <c r="AS1456" s="259" t="s">
        <v>565</v>
      </c>
      <c r="AT1456" s="259" t="s">
        <v>565</v>
      </c>
      <c r="AU1456" s="259" t="s">
        <v>565</v>
      </c>
      <c r="AV1456" s="259" t="s">
        <v>565</v>
      </c>
      <c r="AW1456" s="259" t="s">
        <v>565</v>
      </c>
      <c r="AX1456" s="259" t="s">
        <v>565</v>
      </c>
      <c r="AY1456" s="259" t="s">
        <v>565</v>
      </c>
      <c r="AZ1456" s="259" t="s">
        <v>565</v>
      </c>
      <c r="BA1456" s="259" t="s">
        <v>565</v>
      </c>
    </row>
    <row r="1457" spans="4:53">
      <c r="D1457" s="259" t="s">
        <v>565</v>
      </c>
      <c r="E1457" s="259" t="s">
        <v>565</v>
      </c>
      <c r="F1457" s="259" t="s">
        <v>565</v>
      </c>
      <c r="G1457" s="259" t="s">
        <v>565</v>
      </c>
      <c r="H1457" s="259" t="s">
        <v>565</v>
      </c>
      <c r="I1457" s="259" t="s">
        <v>565</v>
      </c>
      <c r="J1457" s="259" t="s">
        <v>565</v>
      </c>
      <c r="K1457" s="259" t="s">
        <v>565</v>
      </c>
      <c r="L1457" s="259" t="s">
        <v>565</v>
      </c>
      <c r="M1457" s="259" t="s">
        <v>565</v>
      </c>
      <c r="N1457" s="259" t="s">
        <v>565</v>
      </c>
      <c r="O1457" s="259" t="s">
        <v>565</v>
      </c>
      <c r="P1457" s="259" t="s">
        <v>565</v>
      </c>
      <c r="Q1457" s="259" t="s">
        <v>565</v>
      </c>
      <c r="R1457" s="259" t="s">
        <v>565</v>
      </c>
      <c r="S1457" s="259" t="s">
        <v>565</v>
      </c>
      <c r="T1457" s="259" t="s">
        <v>565</v>
      </c>
      <c r="U1457" s="259" t="s">
        <v>565</v>
      </c>
      <c r="V1457" s="260" t="s">
        <v>565</v>
      </c>
      <c r="W1457" s="260" t="s">
        <v>565</v>
      </c>
      <c r="X1457" s="259" t="s">
        <v>565</v>
      </c>
      <c r="Y1457" s="259" t="s">
        <v>565</v>
      </c>
      <c r="Z1457" s="259" t="s">
        <v>565</v>
      </c>
      <c r="AA1457" s="259" t="s">
        <v>565</v>
      </c>
      <c r="AB1457" s="259" t="s">
        <v>565</v>
      </c>
      <c r="AC1457" s="259" t="s">
        <v>565</v>
      </c>
      <c r="AD1457" s="259" t="s">
        <v>565</v>
      </c>
      <c r="AE1457" s="259" t="s">
        <v>565</v>
      </c>
      <c r="AF1457" s="259" t="s">
        <v>565</v>
      </c>
      <c r="AG1457" s="259" t="s">
        <v>565</v>
      </c>
      <c r="AH1457" s="259" t="s">
        <v>565</v>
      </c>
      <c r="AI1457" s="259" t="s">
        <v>565</v>
      </c>
      <c r="AJ1457" s="259" t="s">
        <v>565</v>
      </c>
      <c r="AK1457" s="259" t="s">
        <v>565</v>
      </c>
      <c r="AL1457" s="259" t="s">
        <v>565</v>
      </c>
      <c r="AM1457" s="259" t="s">
        <v>565</v>
      </c>
      <c r="AN1457" s="259" t="s">
        <v>565</v>
      </c>
      <c r="AO1457" s="259" t="s">
        <v>565</v>
      </c>
      <c r="AP1457" s="259" t="s">
        <v>565</v>
      </c>
      <c r="AQ1457" s="259" t="s">
        <v>565</v>
      </c>
      <c r="AR1457" s="259" t="s">
        <v>565</v>
      </c>
      <c r="AS1457" s="259" t="s">
        <v>565</v>
      </c>
      <c r="AT1457" s="259" t="s">
        <v>565</v>
      </c>
      <c r="AU1457" s="259" t="s">
        <v>565</v>
      </c>
      <c r="AV1457" s="259" t="s">
        <v>565</v>
      </c>
      <c r="AW1457" s="259" t="s">
        <v>565</v>
      </c>
      <c r="AX1457" s="259" t="s">
        <v>565</v>
      </c>
      <c r="AY1457" s="259" t="s">
        <v>565</v>
      </c>
      <c r="AZ1457" s="259" t="s">
        <v>565</v>
      </c>
      <c r="BA1457" s="259" t="s">
        <v>565</v>
      </c>
    </row>
    <row r="1458" spans="4:53">
      <c r="D1458" s="259" t="s">
        <v>565</v>
      </c>
      <c r="E1458" s="259" t="s">
        <v>565</v>
      </c>
      <c r="F1458" s="259" t="s">
        <v>565</v>
      </c>
      <c r="G1458" s="259" t="s">
        <v>565</v>
      </c>
      <c r="H1458" s="259" t="s">
        <v>565</v>
      </c>
      <c r="I1458" s="259" t="s">
        <v>565</v>
      </c>
      <c r="J1458" s="259" t="s">
        <v>565</v>
      </c>
      <c r="K1458" s="259" t="s">
        <v>565</v>
      </c>
      <c r="L1458" s="259" t="s">
        <v>565</v>
      </c>
      <c r="M1458" s="259" t="s">
        <v>565</v>
      </c>
      <c r="N1458" s="259" t="s">
        <v>565</v>
      </c>
      <c r="O1458" s="259" t="s">
        <v>565</v>
      </c>
      <c r="P1458" s="259" t="s">
        <v>565</v>
      </c>
      <c r="Q1458" s="259" t="s">
        <v>565</v>
      </c>
      <c r="R1458" s="259" t="s">
        <v>565</v>
      </c>
      <c r="S1458" s="259" t="s">
        <v>565</v>
      </c>
      <c r="T1458" s="259" t="s">
        <v>565</v>
      </c>
      <c r="U1458" s="259" t="s">
        <v>565</v>
      </c>
      <c r="V1458" s="260" t="s">
        <v>565</v>
      </c>
      <c r="W1458" s="260" t="s">
        <v>565</v>
      </c>
      <c r="X1458" s="259" t="s">
        <v>565</v>
      </c>
      <c r="Y1458" s="259" t="s">
        <v>565</v>
      </c>
      <c r="Z1458" s="259" t="s">
        <v>565</v>
      </c>
      <c r="AA1458" s="259" t="s">
        <v>565</v>
      </c>
      <c r="AB1458" s="259" t="s">
        <v>565</v>
      </c>
      <c r="AC1458" s="259" t="s">
        <v>565</v>
      </c>
      <c r="AD1458" s="259" t="s">
        <v>565</v>
      </c>
      <c r="AE1458" s="259" t="s">
        <v>565</v>
      </c>
      <c r="AF1458" s="259" t="s">
        <v>565</v>
      </c>
      <c r="AG1458" s="259" t="s">
        <v>565</v>
      </c>
      <c r="AH1458" s="259" t="s">
        <v>565</v>
      </c>
      <c r="AI1458" s="259" t="s">
        <v>565</v>
      </c>
      <c r="AJ1458" s="259" t="s">
        <v>565</v>
      </c>
      <c r="AK1458" s="259" t="s">
        <v>565</v>
      </c>
      <c r="AL1458" s="259" t="s">
        <v>565</v>
      </c>
      <c r="AM1458" s="259" t="s">
        <v>565</v>
      </c>
      <c r="AN1458" s="259" t="s">
        <v>565</v>
      </c>
      <c r="AO1458" s="259" t="s">
        <v>565</v>
      </c>
      <c r="AP1458" s="259" t="s">
        <v>565</v>
      </c>
      <c r="AQ1458" s="259" t="s">
        <v>565</v>
      </c>
      <c r="AR1458" s="259" t="s">
        <v>565</v>
      </c>
      <c r="AS1458" s="259" t="s">
        <v>565</v>
      </c>
      <c r="AT1458" s="259" t="s">
        <v>565</v>
      </c>
      <c r="AU1458" s="259" t="s">
        <v>565</v>
      </c>
      <c r="AV1458" s="259" t="s">
        <v>565</v>
      </c>
      <c r="AW1458" s="259" t="s">
        <v>565</v>
      </c>
      <c r="AX1458" s="259" t="s">
        <v>565</v>
      </c>
      <c r="AY1458" s="259" t="s">
        <v>565</v>
      </c>
      <c r="AZ1458" s="259" t="s">
        <v>565</v>
      </c>
      <c r="BA1458" s="259" t="s">
        <v>565</v>
      </c>
    </row>
    <row r="1459" spans="4:53">
      <c r="D1459" s="259" t="s">
        <v>565</v>
      </c>
      <c r="E1459" s="259" t="s">
        <v>565</v>
      </c>
      <c r="F1459" s="259" t="s">
        <v>565</v>
      </c>
      <c r="G1459" s="259" t="s">
        <v>565</v>
      </c>
      <c r="H1459" s="259" t="s">
        <v>565</v>
      </c>
      <c r="I1459" s="259" t="s">
        <v>565</v>
      </c>
      <c r="J1459" s="259" t="s">
        <v>565</v>
      </c>
      <c r="K1459" s="259" t="s">
        <v>565</v>
      </c>
      <c r="L1459" s="259" t="s">
        <v>565</v>
      </c>
      <c r="M1459" s="259" t="s">
        <v>565</v>
      </c>
      <c r="N1459" s="259" t="s">
        <v>565</v>
      </c>
      <c r="O1459" s="259" t="s">
        <v>565</v>
      </c>
      <c r="P1459" s="259" t="s">
        <v>565</v>
      </c>
      <c r="Q1459" s="259" t="s">
        <v>565</v>
      </c>
      <c r="R1459" s="259" t="s">
        <v>565</v>
      </c>
      <c r="S1459" s="259" t="s">
        <v>565</v>
      </c>
      <c r="T1459" s="259" t="s">
        <v>565</v>
      </c>
      <c r="U1459" s="259" t="s">
        <v>565</v>
      </c>
      <c r="V1459" s="260" t="s">
        <v>565</v>
      </c>
      <c r="W1459" s="260" t="s">
        <v>565</v>
      </c>
      <c r="X1459" s="259" t="s">
        <v>565</v>
      </c>
      <c r="Y1459" s="259" t="s">
        <v>565</v>
      </c>
      <c r="Z1459" s="259" t="s">
        <v>565</v>
      </c>
      <c r="AA1459" s="259" t="s">
        <v>565</v>
      </c>
      <c r="AB1459" s="259" t="s">
        <v>565</v>
      </c>
      <c r="AC1459" s="259" t="s">
        <v>565</v>
      </c>
      <c r="AD1459" s="259" t="s">
        <v>565</v>
      </c>
      <c r="AE1459" s="259" t="s">
        <v>565</v>
      </c>
      <c r="AF1459" s="259" t="s">
        <v>565</v>
      </c>
      <c r="AG1459" s="259" t="s">
        <v>565</v>
      </c>
      <c r="AH1459" s="259" t="s">
        <v>565</v>
      </c>
      <c r="AI1459" s="259" t="s">
        <v>565</v>
      </c>
      <c r="AJ1459" s="259" t="s">
        <v>565</v>
      </c>
      <c r="AK1459" s="259" t="s">
        <v>565</v>
      </c>
      <c r="AL1459" s="259" t="s">
        <v>565</v>
      </c>
      <c r="AM1459" s="259" t="s">
        <v>565</v>
      </c>
      <c r="AN1459" s="259" t="s">
        <v>565</v>
      </c>
      <c r="AO1459" s="259" t="s">
        <v>565</v>
      </c>
      <c r="AP1459" s="259" t="s">
        <v>565</v>
      </c>
      <c r="AQ1459" s="259" t="s">
        <v>565</v>
      </c>
      <c r="AR1459" s="259" t="s">
        <v>565</v>
      </c>
      <c r="AS1459" s="259" t="s">
        <v>565</v>
      </c>
      <c r="AT1459" s="259" t="s">
        <v>565</v>
      </c>
      <c r="AU1459" s="259" t="s">
        <v>565</v>
      </c>
      <c r="AV1459" s="259" t="s">
        <v>565</v>
      </c>
      <c r="AW1459" s="259" t="s">
        <v>565</v>
      </c>
      <c r="AX1459" s="259" t="s">
        <v>565</v>
      </c>
      <c r="AY1459" s="259" t="s">
        <v>565</v>
      </c>
      <c r="AZ1459" s="259" t="s">
        <v>565</v>
      </c>
      <c r="BA1459" s="259" t="s">
        <v>565</v>
      </c>
    </row>
    <row r="1460" spans="4:53">
      <c r="D1460" s="259" t="s">
        <v>565</v>
      </c>
      <c r="E1460" s="259" t="s">
        <v>565</v>
      </c>
      <c r="F1460" s="259" t="s">
        <v>565</v>
      </c>
      <c r="G1460" s="259" t="s">
        <v>565</v>
      </c>
      <c r="H1460" s="259" t="s">
        <v>565</v>
      </c>
      <c r="I1460" s="259" t="s">
        <v>565</v>
      </c>
      <c r="J1460" s="259" t="s">
        <v>565</v>
      </c>
      <c r="K1460" s="259" t="s">
        <v>565</v>
      </c>
      <c r="L1460" s="259" t="s">
        <v>565</v>
      </c>
      <c r="M1460" s="259" t="s">
        <v>565</v>
      </c>
      <c r="N1460" s="259" t="s">
        <v>565</v>
      </c>
      <c r="O1460" s="259" t="s">
        <v>565</v>
      </c>
      <c r="P1460" s="259" t="s">
        <v>565</v>
      </c>
      <c r="Q1460" s="259" t="s">
        <v>565</v>
      </c>
      <c r="R1460" s="259" t="s">
        <v>565</v>
      </c>
      <c r="S1460" s="259" t="s">
        <v>565</v>
      </c>
      <c r="T1460" s="259" t="s">
        <v>565</v>
      </c>
      <c r="U1460" s="259" t="s">
        <v>565</v>
      </c>
      <c r="V1460" s="260" t="s">
        <v>565</v>
      </c>
      <c r="W1460" s="260" t="s">
        <v>565</v>
      </c>
      <c r="X1460" s="259" t="s">
        <v>565</v>
      </c>
      <c r="Y1460" s="259" t="s">
        <v>565</v>
      </c>
      <c r="Z1460" s="259" t="s">
        <v>565</v>
      </c>
      <c r="AA1460" s="259" t="s">
        <v>565</v>
      </c>
      <c r="AB1460" s="259" t="s">
        <v>565</v>
      </c>
      <c r="AC1460" s="259" t="s">
        <v>565</v>
      </c>
      <c r="AD1460" s="259" t="s">
        <v>565</v>
      </c>
      <c r="AE1460" s="259" t="s">
        <v>565</v>
      </c>
      <c r="AF1460" s="259" t="s">
        <v>565</v>
      </c>
      <c r="AG1460" s="259" t="s">
        <v>565</v>
      </c>
      <c r="AH1460" s="259" t="s">
        <v>565</v>
      </c>
      <c r="AI1460" s="259" t="s">
        <v>565</v>
      </c>
      <c r="AJ1460" s="259" t="s">
        <v>565</v>
      </c>
      <c r="AK1460" s="259" t="s">
        <v>565</v>
      </c>
      <c r="AL1460" s="259" t="s">
        <v>565</v>
      </c>
      <c r="AM1460" s="259" t="s">
        <v>565</v>
      </c>
      <c r="AN1460" s="259" t="s">
        <v>565</v>
      </c>
      <c r="AO1460" s="259" t="s">
        <v>565</v>
      </c>
      <c r="AP1460" s="259" t="s">
        <v>565</v>
      </c>
      <c r="AQ1460" s="259" t="s">
        <v>565</v>
      </c>
      <c r="AR1460" s="259" t="s">
        <v>565</v>
      </c>
      <c r="AS1460" s="259" t="s">
        <v>565</v>
      </c>
      <c r="AT1460" s="259" t="s">
        <v>565</v>
      </c>
      <c r="AU1460" s="259" t="s">
        <v>565</v>
      </c>
      <c r="AV1460" s="259" t="s">
        <v>565</v>
      </c>
      <c r="AW1460" s="259" t="s">
        <v>565</v>
      </c>
      <c r="AX1460" s="259" t="s">
        <v>565</v>
      </c>
      <c r="AY1460" s="259" t="s">
        <v>565</v>
      </c>
      <c r="AZ1460" s="259" t="s">
        <v>565</v>
      </c>
      <c r="BA1460" s="259" t="s">
        <v>565</v>
      </c>
    </row>
    <row r="1461" spans="4:53">
      <c r="D1461" s="259" t="s">
        <v>565</v>
      </c>
      <c r="E1461" s="259" t="s">
        <v>565</v>
      </c>
      <c r="F1461" s="259" t="s">
        <v>565</v>
      </c>
      <c r="G1461" s="259" t="s">
        <v>565</v>
      </c>
      <c r="H1461" s="259" t="s">
        <v>565</v>
      </c>
      <c r="I1461" s="259" t="s">
        <v>565</v>
      </c>
      <c r="J1461" s="259" t="s">
        <v>565</v>
      </c>
      <c r="K1461" s="259" t="s">
        <v>565</v>
      </c>
      <c r="L1461" s="259" t="s">
        <v>565</v>
      </c>
      <c r="M1461" s="259" t="s">
        <v>565</v>
      </c>
      <c r="N1461" s="259" t="s">
        <v>565</v>
      </c>
      <c r="O1461" s="259" t="s">
        <v>565</v>
      </c>
      <c r="P1461" s="259" t="s">
        <v>565</v>
      </c>
      <c r="Q1461" s="259" t="s">
        <v>565</v>
      </c>
      <c r="R1461" s="259" t="s">
        <v>565</v>
      </c>
      <c r="S1461" s="259" t="s">
        <v>565</v>
      </c>
      <c r="T1461" s="259" t="s">
        <v>565</v>
      </c>
      <c r="U1461" s="259" t="s">
        <v>565</v>
      </c>
      <c r="V1461" s="260" t="s">
        <v>565</v>
      </c>
      <c r="W1461" s="260" t="s">
        <v>565</v>
      </c>
      <c r="X1461" s="259" t="s">
        <v>565</v>
      </c>
      <c r="Y1461" s="259" t="s">
        <v>565</v>
      </c>
      <c r="Z1461" s="259" t="s">
        <v>565</v>
      </c>
      <c r="AA1461" s="259" t="s">
        <v>565</v>
      </c>
      <c r="AB1461" s="259" t="s">
        <v>565</v>
      </c>
      <c r="AC1461" s="259" t="s">
        <v>565</v>
      </c>
      <c r="AD1461" s="259" t="s">
        <v>565</v>
      </c>
      <c r="AE1461" s="259" t="s">
        <v>565</v>
      </c>
      <c r="AF1461" s="259" t="s">
        <v>565</v>
      </c>
      <c r="AG1461" s="259" t="s">
        <v>565</v>
      </c>
      <c r="AH1461" s="259" t="s">
        <v>565</v>
      </c>
      <c r="AI1461" s="259" t="s">
        <v>565</v>
      </c>
      <c r="AJ1461" s="259" t="s">
        <v>565</v>
      </c>
      <c r="AK1461" s="259" t="s">
        <v>565</v>
      </c>
      <c r="AL1461" s="259" t="s">
        <v>565</v>
      </c>
      <c r="AM1461" s="259" t="s">
        <v>565</v>
      </c>
      <c r="AN1461" s="259" t="s">
        <v>565</v>
      </c>
      <c r="AO1461" s="259" t="s">
        <v>565</v>
      </c>
      <c r="AP1461" s="259" t="s">
        <v>565</v>
      </c>
      <c r="AQ1461" s="259" t="s">
        <v>565</v>
      </c>
      <c r="AR1461" s="259" t="s">
        <v>565</v>
      </c>
      <c r="AS1461" s="259" t="s">
        <v>565</v>
      </c>
      <c r="AT1461" s="259" t="s">
        <v>565</v>
      </c>
      <c r="AU1461" s="259" t="s">
        <v>565</v>
      </c>
      <c r="AV1461" s="259" t="s">
        <v>565</v>
      </c>
      <c r="AW1461" s="259" t="s">
        <v>565</v>
      </c>
      <c r="AX1461" s="259" t="s">
        <v>565</v>
      </c>
      <c r="AY1461" s="259" t="s">
        <v>565</v>
      </c>
      <c r="AZ1461" s="259" t="s">
        <v>565</v>
      </c>
      <c r="BA1461" s="259" t="s">
        <v>565</v>
      </c>
    </row>
    <row r="1462" spans="4:53">
      <c r="D1462" s="259" t="s">
        <v>565</v>
      </c>
      <c r="E1462" s="259" t="s">
        <v>565</v>
      </c>
      <c r="F1462" s="259" t="s">
        <v>565</v>
      </c>
      <c r="G1462" s="259" t="s">
        <v>565</v>
      </c>
      <c r="H1462" s="259" t="s">
        <v>565</v>
      </c>
      <c r="I1462" s="259" t="s">
        <v>565</v>
      </c>
      <c r="J1462" s="259" t="s">
        <v>565</v>
      </c>
      <c r="K1462" s="259" t="s">
        <v>565</v>
      </c>
      <c r="L1462" s="259" t="s">
        <v>565</v>
      </c>
      <c r="M1462" s="259" t="s">
        <v>565</v>
      </c>
      <c r="N1462" s="259" t="s">
        <v>565</v>
      </c>
      <c r="O1462" s="259" t="s">
        <v>565</v>
      </c>
      <c r="P1462" s="259" t="s">
        <v>565</v>
      </c>
      <c r="Q1462" s="259" t="s">
        <v>565</v>
      </c>
      <c r="R1462" s="259" t="s">
        <v>565</v>
      </c>
      <c r="S1462" s="259" t="s">
        <v>565</v>
      </c>
      <c r="T1462" s="259" t="s">
        <v>565</v>
      </c>
      <c r="U1462" s="259" t="s">
        <v>565</v>
      </c>
      <c r="V1462" s="260" t="s">
        <v>565</v>
      </c>
      <c r="W1462" s="260" t="s">
        <v>565</v>
      </c>
      <c r="X1462" s="259" t="s">
        <v>565</v>
      </c>
      <c r="Y1462" s="259" t="s">
        <v>565</v>
      </c>
      <c r="Z1462" s="259" t="s">
        <v>565</v>
      </c>
      <c r="AA1462" s="259" t="s">
        <v>565</v>
      </c>
      <c r="AB1462" s="259" t="s">
        <v>565</v>
      </c>
      <c r="AC1462" s="259" t="s">
        <v>565</v>
      </c>
      <c r="AD1462" s="259" t="s">
        <v>565</v>
      </c>
      <c r="AE1462" s="259" t="s">
        <v>565</v>
      </c>
      <c r="AF1462" s="259" t="s">
        <v>565</v>
      </c>
      <c r="AG1462" s="259" t="s">
        <v>565</v>
      </c>
      <c r="AH1462" s="259" t="s">
        <v>565</v>
      </c>
      <c r="AI1462" s="259" t="s">
        <v>565</v>
      </c>
      <c r="AJ1462" s="259" t="s">
        <v>565</v>
      </c>
      <c r="AK1462" s="259" t="s">
        <v>565</v>
      </c>
      <c r="AL1462" s="259" t="s">
        <v>565</v>
      </c>
      <c r="AM1462" s="259" t="s">
        <v>565</v>
      </c>
      <c r="AN1462" s="259" t="s">
        <v>565</v>
      </c>
      <c r="AO1462" s="259" t="s">
        <v>565</v>
      </c>
      <c r="AP1462" s="259" t="s">
        <v>565</v>
      </c>
      <c r="AQ1462" s="259" t="s">
        <v>565</v>
      </c>
      <c r="AR1462" s="259" t="s">
        <v>565</v>
      </c>
      <c r="AS1462" s="259" t="s">
        <v>565</v>
      </c>
      <c r="AT1462" s="259" t="s">
        <v>565</v>
      </c>
      <c r="AU1462" s="259" t="s">
        <v>565</v>
      </c>
      <c r="AV1462" s="259" t="s">
        <v>565</v>
      </c>
      <c r="AW1462" s="259" t="s">
        <v>565</v>
      </c>
      <c r="AX1462" s="259" t="s">
        <v>565</v>
      </c>
      <c r="AY1462" s="259" t="s">
        <v>565</v>
      </c>
      <c r="AZ1462" s="259" t="s">
        <v>565</v>
      </c>
      <c r="BA1462" s="259" t="s">
        <v>565</v>
      </c>
    </row>
    <row r="1463" spans="4:53">
      <c r="D1463" s="259" t="s">
        <v>565</v>
      </c>
      <c r="E1463" s="259" t="s">
        <v>565</v>
      </c>
      <c r="F1463" s="259" t="s">
        <v>565</v>
      </c>
      <c r="G1463" s="259" t="s">
        <v>565</v>
      </c>
      <c r="H1463" s="259" t="s">
        <v>565</v>
      </c>
      <c r="I1463" s="259" t="s">
        <v>565</v>
      </c>
      <c r="J1463" s="259" t="s">
        <v>565</v>
      </c>
      <c r="K1463" s="259" t="s">
        <v>565</v>
      </c>
      <c r="L1463" s="259" t="s">
        <v>565</v>
      </c>
      <c r="M1463" s="259" t="s">
        <v>565</v>
      </c>
      <c r="N1463" s="259" t="s">
        <v>565</v>
      </c>
      <c r="O1463" s="259" t="s">
        <v>565</v>
      </c>
      <c r="P1463" s="259" t="s">
        <v>565</v>
      </c>
      <c r="Q1463" s="259" t="s">
        <v>565</v>
      </c>
      <c r="R1463" s="259" t="s">
        <v>565</v>
      </c>
      <c r="S1463" s="259" t="s">
        <v>565</v>
      </c>
      <c r="T1463" s="259" t="s">
        <v>565</v>
      </c>
      <c r="U1463" s="259" t="s">
        <v>565</v>
      </c>
      <c r="V1463" s="260" t="s">
        <v>565</v>
      </c>
      <c r="W1463" s="260" t="s">
        <v>565</v>
      </c>
      <c r="X1463" s="259" t="s">
        <v>565</v>
      </c>
      <c r="Y1463" s="259" t="s">
        <v>565</v>
      </c>
      <c r="Z1463" s="259" t="s">
        <v>565</v>
      </c>
      <c r="AA1463" s="259" t="s">
        <v>565</v>
      </c>
      <c r="AB1463" s="259" t="s">
        <v>565</v>
      </c>
      <c r="AC1463" s="259" t="s">
        <v>565</v>
      </c>
      <c r="AD1463" s="259" t="s">
        <v>565</v>
      </c>
      <c r="AE1463" s="259" t="s">
        <v>565</v>
      </c>
      <c r="AF1463" s="259" t="s">
        <v>565</v>
      </c>
      <c r="AG1463" s="259" t="s">
        <v>565</v>
      </c>
      <c r="AH1463" s="259" t="s">
        <v>565</v>
      </c>
      <c r="AI1463" s="259" t="s">
        <v>565</v>
      </c>
      <c r="AJ1463" s="259" t="s">
        <v>565</v>
      </c>
      <c r="AK1463" s="259" t="s">
        <v>565</v>
      </c>
      <c r="AL1463" s="259" t="s">
        <v>565</v>
      </c>
      <c r="AM1463" s="259" t="s">
        <v>565</v>
      </c>
      <c r="AN1463" s="259" t="s">
        <v>565</v>
      </c>
      <c r="AO1463" s="259" t="s">
        <v>565</v>
      </c>
      <c r="AP1463" s="259" t="s">
        <v>565</v>
      </c>
      <c r="AQ1463" s="259" t="s">
        <v>565</v>
      </c>
      <c r="AR1463" s="259" t="s">
        <v>565</v>
      </c>
      <c r="AS1463" s="259" t="s">
        <v>565</v>
      </c>
      <c r="AT1463" s="259" t="s">
        <v>565</v>
      </c>
      <c r="AU1463" s="259" t="s">
        <v>565</v>
      </c>
      <c r="AV1463" s="259" t="s">
        <v>565</v>
      </c>
      <c r="AW1463" s="259" t="s">
        <v>565</v>
      </c>
      <c r="AX1463" s="259" t="s">
        <v>565</v>
      </c>
      <c r="AY1463" s="259" t="s">
        <v>565</v>
      </c>
      <c r="AZ1463" s="259" t="s">
        <v>565</v>
      </c>
      <c r="BA1463" s="259" t="s">
        <v>565</v>
      </c>
    </row>
    <row r="1464" spans="4:53">
      <c r="D1464" s="259" t="s">
        <v>565</v>
      </c>
      <c r="E1464" s="259" t="s">
        <v>565</v>
      </c>
      <c r="F1464" s="259" t="s">
        <v>565</v>
      </c>
      <c r="G1464" s="259" t="s">
        <v>565</v>
      </c>
      <c r="H1464" s="259" t="s">
        <v>565</v>
      </c>
      <c r="I1464" s="259" t="s">
        <v>565</v>
      </c>
      <c r="J1464" s="259" t="s">
        <v>565</v>
      </c>
      <c r="K1464" s="259" t="s">
        <v>565</v>
      </c>
      <c r="L1464" s="259" t="s">
        <v>565</v>
      </c>
      <c r="M1464" s="259" t="s">
        <v>565</v>
      </c>
      <c r="N1464" s="259" t="s">
        <v>565</v>
      </c>
      <c r="O1464" s="259" t="s">
        <v>565</v>
      </c>
      <c r="P1464" s="259" t="s">
        <v>565</v>
      </c>
      <c r="Q1464" s="259" t="s">
        <v>565</v>
      </c>
      <c r="R1464" s="259" t="s">
        <v>565</v>
      </c>
      <c r="S1464" s="259" t="s">
        <v>565</v>
      </c>
      <c r="T1464" s="259" t="s">
        <v>565</v>
      </c>
      <c r="U1464" s="259" t="s">
        <v>565</v>
      </c>
      <c r="V1464" s="260" t="s">
        <v>565</v>
      </c>
      <c r="W1464" s="260" t="s">
        <v>565</v>
      </c>
      <c r="X1464" s="259" t="s">
        <v>565</v>
      </c>
      <c r="Y1464" s="259" t="s">
        <v>565</v>
      </c>
      <c r="Z1464" s="259" t="s">
        <v>565</v>
      </c>
      <c r="AA1464" s="259" t="s">
        <v>565</v>
      </c>
      <c r="AB1464" s="259" t="s">
        <v>565</v>
      </c>
      <c r="AC1464" s="259" t="s">
        <v>565</v>
      </c>
      <c r="AD1464" s="259" t="s">
        <v>565</v>
      </c>
      <c r="AE1464" s="259" t="s">
        <v>565</v>
      </c>
      <c r="AF1464" s="259" t="s">
        <v>565</v>
      </c>
      <c r="AG1464" s="259" t="s">
        <v>565</v>
      </c>
      <c r="AH1464" s="259" t="s">
        <v>565</v>
      </c>
      <c r="AI1464" s="259" t="s">
        <v>565</v>
      </c>
      <c r="AJ1464" s="259" t="s">
        <v>565</v>
      </c>
      <c r="AK1464" s="259" t="s">
        <v>565</v>
      </c>
      <c r="AL1464" s="259" t="s">
        <v>565</v>
      </c>
      <c r="AM1464" s="259" t="s">
        <v>565</v>
      </c>
      <c r="AN1464" s="259" t="s">
        <v>565</v>
      </c>
      <c r="AO1464" s="259" t="s">
        <v>565</v>
      </c>
      <c r="AP1464" s="259" t="s">
        <v>565</v>
      </c>
      <c r="AQ1464" s="259" t="s">
        <v>565</v>
      </c>
      <c r="AR1464" s="259" t="s">
        <v>565</v>
      </c>
      <c r="AS1464" s="259" t="s">
        <v>565</v>
      </c>
      <c r="AT1464" s="259" t="s">
        <v>565</v>
      </c>
      <c r="AU1464" s="259" t="s">
        <v>565</v>
      </c>
      <c r="AV1464" s="259" t="s">
        <v>565</v>
      </c>
      <c r="AW1464" s="259" t="s">
        <v>565</v>
      </c>
      <c r="AX1464" s="259" t="s">
        <v>565</v>
      </c>
      <c r="AY1464" s="259" t="s">
        <v>565</v>
      </c>
      <c r="AZ1464" s="259" t="s">
        <v>565</v>
      </c>
      <c r="BA1464" s="259" t="s">
        <v>565</v>
      </c>
    </row>
    <row r="1465" spans="4:53">
      <c r="D1465" s="259" t="s">
        <v>565</v>
      </c>
      <c r="E1465" s="259" t="s">
        <v>565</v>
      </c>
      <c r="F1465" s="259" t="s">
        <v>565</v>
      </c>
      <c r="G1465" s="259" t="s">
        <v>565</v>
      </c>
      <c r="H1465" s="259" t="s">
        <v>565</v>
      </c>
      <c r="I1465" s="259" t="s">
        <v>565</v>
      </c>
      <c r="J1465" s="259" t="s">
        <v>565</v>
      </c>
      <c r="K1465" s="259" t="s">
        <v>565</v>
      </c>
      <c r="L1465" s="259" t="s">
        <v>565</v>
      </c>
      <c r="M1465" s="259" t="s">
        <v>565</v>
      </c>
      <c r="N1465" s="259" t="s">
        <v>565</v>
      </c>
      <c r="O1465" s="259" t="s">
        <v>565</v>
      </c>
      <c r="P1465" s="259" t="s">
        <v>565</v>
      </c>
      <c r="Q1465" s="259" t="s">
        <v>565</v>
      </c>
      <c r="R1465" s="259" t="s">
        <v>565</v>
      </c>
      <c r="S1465" s="259" t="s">
        <v>565</v>
      </c>
      <c r="T1465" s="259" t="s">
        <v>565</v>
      </c>
      <c r="U1465" s="259" t="s">
        <v>565</v>
      </c>
      <c r="V1465" s="260" t="s">
        <v>565</v>
      </c>
      <c r="W1465" s="260" t="s">
        <v>565</v>
      </c>
      <c r="X1465" s="259" t="s">
        <v>565</v>
      </c>
      <c r="Y1465" s="259" t="s">
        <v>565</v>
      </c>
      <c r="Z1465" s="259" t="s">
        <v>565</v>
      </c>
      <c r="AA1465" s="259" t="s">
        <v>565</v>
      </c>
      <c r="AB1465" s="259" t="s">
        <v>565</v>
      </c>
      <c r="AC1465" s="259" t="s">
        <v>565</v>
      </c>
      <c r="AD1465" s="259" t="s">
        <v>565</v>
      </c>
      <c r="AE1465" s="259" t="s">
        <v>565</v>
      </c>
      <c r="AF1465" s="259" t="s">
        <v>565</v>
      </c>
      <c r="AG1465" s="259" t="s">
        <v>565</v>
      </c>
      <c r="AH1465" s="259" t="s">
        <v>565</v>
      </c>
      <c r="AI1465" s="259" t="s">
        <v>565</v>
      </c>
      <c r="AJ1465" s="259" t="s">
        <v>565</v>
      </c>
      <c r="AK1465" s="259" t="s">
        <v>565</v>
      </c>
      <c r="AL1465" s="259" t="s">
        <v>565</v>
      </c>
      <c r="AM1465" s="259" t="s">
        <v>565</v>
      </c>
      <c r="AN1465" s="259" t="s">
        <v>565</v>
      </c>
      <c r="AO1465" s="259" t="s">
        <v>565</v>
      </c>
      <c r="AP1465" s="259" t="s">
        <v>565</v>
      </c>
      <c r="AQ1465" s="259" t="s">
        <v>565</v>
      </c>
      <c r="AR1465" s="259" t="s">
        <v>565</v>
      </c>
      <c r="AS1465" s="259" t="s">
        <v>565</v>
      </c>
      <c r="AT1465" s="259" t="s">
        <v>565</v>
      </c>
      <c r="AU1465" s="259" t="s">
        <v>565</v>
      </c>
      <c r="AV1465" s="259" t="s">
        <v>565</v>
      </c>
      <c r="AW1465" s="259" t="s">
        <v>565</v>
      </c>
      <c r="AX1465" s="259" t="s">
        <v>565</v>
      </c>
      <c r="AY1465" s="259" t="s">
        <v>565</v>
      </c>
      <c r="AZ1465" s="259" t="s">
        <v>565</v>
      </c>
      <c r="BA1465" s="259" t="s">
        <v>565</v>
      </c>
    </row>
    <row r="1466" spans="4:53">
      <c r="D1466" s="259" t="s">
        <v>565</v>
      </c>
      <c r="E1466" s="259" t="s">
        <v>565</v>
      </c>
      <c r="F1466" s="259" t="s">
        <v>565</v>
      </c>
      <c r="G1466" s="259" t="s">
        <v>565</v>
      </c>
      <c r="H1466" s="259" t="s">
        <v>565</v>
      </c>
      <c r="I1466" s="259" t="s">
        <v>565</v>
      </c>
      <c r="J1466" s="259" t="s">
        <v>565</v>
      </c>
      <c r="K1466" s="259" t="s">
        <v>565</v>
      </c>
      <c r="L1466" s="259" t="s">
        <v>565</v>
      </c>
      <c r="M1466" s="259" t="s">
        <v>565</v>
      </c>
      <c r="N1466" s="259" t="s">
        <v>565</v>
      </c>
      <c r="O1466" s="259" t="s">
        <v>565</v>
      </c>
      <c r="P1466" s="259" t="s">
        <v>565</v>
      </c>
      <c r="Q1466" s="259" t="s">
        <v>565</v>
      </c>
      <c r="R1466" s="259" t="s">
        <v>565</v>
      </c>
      <c r="S1466" s="259" t="s">
        <v>565</v>
      </c>
      <c r="T1466" s="259" t="s">
        <v>565</v>
      </c>
      <c r="U1466" s="259" t="s">
        <v>565</v>
      </c>
      <c r="V1466" s="260" t="s">
        <v>565</v>
      </c>
      <c r="W1466" s="260" t="s">
        <v>565</v>
      </c>
      <c r="X1466" s="259" t="s">
        <v>565</v>
      </c>
      <c r="Y1466" s="259" t="s">
        <v>565</v>
      </c>
      <c r="Z1466" s="259" t="s">
        <v>565</v>
      </c>
      <c r="AA1466" s="259" t="s">
        <v>565</v>
      </c>
      <c r="AB1466" s="259" t="s">
        <v>565</v>
      </c>
      <c r="AC1466" s="259" t="s">
        <v>565</v>
      </c>
      <c r="AD1466" s="259" t="s">
        <v>565</v>
      </c>
      <c r="AE1466" s="259" t="s">
        <v>565</v>
      </c>
      <c r="AF1466" s="259" t="s">
        <v>565</v>
      </c>
      <c r="AG1466" s="259" t="s">
        <v>565</v>
      </c>
      <c r="AH1466" s="259" t="s">
        <v>565</v>
      </c>
      <c r="AI1466" s="259" t="s">
        <v>565</v>
      </c>
      <c r="AJ1466" s="259" t="s">
        <v>565</v>
      </c>
      <c r="AK1466" s="259" t="s">
        <v>565</v>
      </c>
      <c r="AL1466" s="259" t="s">
        <v>565</v>
      </c>
      <c r="AM1466" s="259" t="s">
        <v>565</v>
      </c>
      <c r="AN1466" s="259" t="s">
        <v>565</v>
      </c>
      <c r="AO1466" s="259" t="s">
        <v>565</v>
      </c>
      <c r="AP1466" s="259" t="s">
        <v>565</v>
      </c>
      <c r="AQ1466" s="259" t="s">
        <v>565</v>
      </c>
      <c r="AR1466" s="259" t="s">
        <v>565</v>
      </c>
      <c r="AS1466" s="259" t="s">
        <v>565</v>
      </c>
      <c r="AT1466" s="259" t="s">
        <v>565</v>
      </c>
      <c r="AU1466" s="259" t="s">
        <v>565</v>
      </c>
      <c r="AV1466" s="259" t="s">
        <v>565</v>
      </c>
      <c r="AW1466" s="259" t="s">
        <v>565</v>
      </c>
      <c r="AX1466" s="259" t="s">
        <v>565</v>
      </c>
      <c r="AY1466" s="259" t="s">
        <v>565</v>
      </c>
      <c r="AZ1466" s="259" t="s">
        <v>565</v>
      </c>
      <c r="BA1466" s="259" t="s">
        <v>565</v>
      </c>
    </row>
    <row r="1467" spans="4:53">
      <c r="D1467" s="259" t="s">
        <v>565</v>
      </c>
      <c r="E1467" s="259" t="s">
        <v>565</v>
      </c>
      <c r="F1467" s="259" t="s">
        <v>565</v>
      </c>
      <c r="G1467" s="259" t="s">
        <v>565</v>
      </c>
      <c r="H1467" s="259" t="s">
        <v>565</v>
      </c>
      <c r="I1467" s="259" t="s">
        <v>565</v>
      </c>
      <c r="J1467" s="259" t="s">
        <v>565</v>
      </c>
      <c r="K1467" s="259" t="s">
        <v>565</v>
      </c>
      <c r="L1467" s="259" t="s">
        <v>565</v>
      </c>
      <c r="M1467" s="259" t="s">
        <v>565</v>
      </c>
      <c r="N1467" s="259" t="s">
        <v>565</v>
      </c>
      <c r="O1467" s="259" t="s">
        <v>565</v>
      </c>
      <c r="P1467" s="259" t="s">
        <v>565</v>
      </c>
      <c r="Q1467" s="259" t="s">
        <v>565</v>
      </c>
      <c r="R1467" s="259" t="s">
        <v>565</v>
      </c>
      <c r="S1467" s="259" t="s">
        <v>565</v>
      </c>
      <c r="T1467" s="259" t="s">
        <v>565</v>
      </c>
      <c r="U1467" s="259" t="s">
        <v>565</v>
      </c>
      <c r="V1467" s="260" t="s">
        <v>565</v>
      </c>
      <c r="W1467" s="260" t="s">
        <v>565</v>
      </c>
      <c r="X1467" s="259" t="s">
        <v>565</v>
      </c>
      <c r="Y1467" s="259" t="s">
        <v>565</v>
      </c>
      <c r="Z1467" s="259" t="s">
        <v>565</v>
      </c>
      <c r="AA1467" s="259" t="s">
        <v>565</v>
      </c>
      <c r="AB1467" s="259" t="s">
        <v>565</v>
      </c>
      <c r="AC1467" s="259" t="s">
        <v>565</v>
      </c>
      <c r="AD1467" s="259" t="s">
        <v>565</v>
      </c>
      <c r="AE1467" s="259" t="s">
        <v>565</v>
      </c>
      <c r="AF1467" s="259" t="s">
        <v>565</v>
      </c>
      <c r="AG1467" s="259" t="s">
        <v>565</v>
      </c>
      <c r="AH1467" s="259" t="s">
        <v>565</v>
      </c>
      <c r="AI1467" s="259" t="s">
        <v>565</v>
      </c>
      <c r="AJ1467" s="259" t="s">
        <v>565</v>
      </c>
      <c r="AK1467" s="259" t="s">
        <v>565</v>
      </c>
      <c r="AL1467" s="259" t="s">
        <v>565</v>
      </c>
      <c r="AM1467" s="259" t="s">
        <v>565</v>
      </c>
      <c r="AN1467" s="259" t="s">
        <v>565</v>
      </c>
      <c r="AO1467" s="259" t="s">
        <v>565</v>
      </c>
      <c r="AP1467" s="259" t="s">
        <v>565</v>
      </c>
      <c r="AQ1467" s="259" t="s">
        <v>565</v>
      </c>
      <c r="AR1467" s="259" t="s">
        <v>565</v>
      </c>
      <c r="AS1467" s="259" t="s">
        <v>565</v>
      </c>
      <c r="AT1467" s="259" t="s">
        <v>565</v>
      </c>
      <c r="AU1467" s="259" t="s">
        <v>565</v>
      </c>
      <c r="AV1467" s="259" t="s">
        <v>565</v>
      </c>
      <c r="AW1467" s="259" t="s">
        <v>565</v>
      </c>
      <c r="AX1467" s="259" t="s">
        <v>565</v>
      </c>
      <c r="AY1467" s="259" t="s">
        <v>565</v>
      </c>
      <c r="AZ1467" s="259" t="s">
        <v>565</v>
      </c>
      <c r="BA1467" s="259" t="s">
        <v>565</v>
      </c>
    </row>
    <row r="1468" spans="4:53">
      <c r="D1468" s="259" t="s">
        <v>565</v>
      </c>
      <c r="E1468" s="259" t="s">
        <v>565</v>
      </c>
      <c r="F1468" s="259" t="s">
        <v>565</v>
      </c>
      <c r="G1468" s="259" t="s">
        <v>565</v>
      </c>
      <c r="H1468" s="259" t="s">
        <v>565</v>
      </c>
      <c r="I1468" s="259" t="s">
        <v>565</v>
      </c>
      <c r="J1468" s="259" t="s">
        <v>565</v>
      </c>
      <c r="K1468" s="259" t="s">
        <v>565</v>
      </c>
      <c r="L1468" s="259" t="s">
        <v>565</v>
      </c>
      <c r="M1468" s="259" t="s">
        <v>565</v>
      </c>
      <c r="N1468" s="259" t="s">
        <v>565</v>
      </c>
      <c r="O1468" s="259" t="s">
        <v>565</v>
      </c>
      <c r="P1468" s="259" t="s">
        <v>565</v>
      </c>
      <c r="Q1468" s="259" t="s">
        <v>565</v>
      </c>
      <c r="R1468" s="259" t="s">
        <v>565</v>
      </c>
      <c r="S1468" s="259" t="s">
        <v>565</v>
      </c>
      <c r="T1468" s="259" t="s">
        <v>565</v>
      </c>
      <c r="U1468" s="259" t="s">
        <v>565</v>
      </c>
      <c r="V1468" s="260" t="s">
        <v>565</v>
      </c>
      <c r="W1468" s="260" t="s">
        <v>565</v>
      </c>
      <c r="X1468" s="259" t="s">
        <v>565</v>
      </c>
      <c r="Y1468" s="259" t="s">
        <v>565</v>
      </c>
      <c r="Z1468" s="259" t="s">
        <v>565</v>
      </c>
      <c r="AA1468" s="259" t="s">
        <v>565</v>
      </c>
      <c r="AB1468" s="259" t="s">
        <v>565</v>
      </c>
      <c r="AC1468" s="259" t="s">
        <v>565</v>
      </c>
      <c r="AD1468" s="259" t="s">
        <v>565</v>
      </c>
      <c r="AE1468" s="259" t="s">
        <v>565</v>
      </c>
      <c r="AF1468" s="259" t="s">
        <v>565</v>
      </c>
      <c r="AG1468" s="259" t="s">
        <v>565</v>
      </c>
      <c r="AH1468" s="259" t="s">
        <v>565</v>
      </c>
      <c r="AI1468" s="259" t="s">
        <v>565</v>
      </c>
      <c r="AJ1468" s="259" t="s">
        <v>565</v>
      </c>
      <c r="AK1468" s="259" t="s">
        <v>565</v>
      </c>
      <c r="AL1468" s="259" t="s">
        <v>565</v>
      </c>
      <c r="AM1468" s="259" t="s">
        <v>565</v>
      </c>
      <c r="AN1468" s="259" t="s">
        <v>565</v>
      </c>
      <c r="AO1468" s="259" t="s">
        <v>565</v>
      </c>
      <c r="AP1468" s="259" t="s">
        <v>565</v>
      </c>
      <c r="AQ1468" s="259" t="s">
        <v>565</v>
      </c>
      <c r="AR1468" s="259" t="s">
        <v>565</v>
      </c>
      <c r="AS1468" s="259" t="s">
        <v>565</v>
      </c>
      <c r="AT1468" s="259" t="s">
        <v>565</v>
      </c>
      <c r="AU1468" s="259" t="s">
        <v>565</v>
      </c>
      <c r="AV1468" s="259" t="s">
        <v>565</v>
      </c>
      <c r="AW1468" s="259" t="s">
        <v>565</v>
      </c>
      <c r="AX1468" s="259" t="s">
        <v>565</v>
      </c>
      <c r="AY1468" s="259" t="s">
        <v>565</v>
      </c>
      <c r="AZ1468" s="259" t="s">
        <v>565</v>
      </c>
      <c r="BA1468" s="259" t="s">
        <v>565</v>
      </c>
    </row>
    <row r="1469" spans="4:53">
      <c r="D1469" s="259" t="s">
        <v>565</v>
      </c>
      <c r="E1469" s="259" t="s">
        <v>565</v>
      </c>
      <c r="F1469" s="259" t="s">
        <v>565</v>
      </c>
      <c r="G1469" s="259" t="s">
        <v>565</v>
      </c>
      <c r="H1469" s="259" t="s">
        <v>565</v>
      </c>
      <c r="I1469" s="259" t="s">
        <v>565</v>
      </c>
      <c r="J1469" s="259" t="s">
        <v>565</v>
      </c>
      <c r="K1469" s="259" t="s">
        <v>565</v>
      </c>
      <c r="L1469" s="259" t="s">
        <v>565</v>
      </c>
      <c r="M1469" s="259" t="s">
        <v>565</v>
      </c>
      <c r="N1469" s="259" t="s">
        <v>565</v>
      </c>
      <c r="O1469" s="259" t="s">
        <v>565</v>
      </c>
      <c r="P1469" s="259" t="s">
        <v>565</v>
      </c>
      <c r="Q1469" s="259" t="s">
        <v>565</v>
      </c>
      <c r="R1469" s="259" t="s">
        <v>565</v>
      </c>
      <c r="S1469" s="259" t="s">
        <v>565</v>
      </c>
      <c r="T1469" s="259" t="s">
        <v>565</v>
      </c>
      <c r="U1469" s="259" t="s">
        <v>565</v>
      </c>
      <c r="V1469" s="260" t="s">
        <v>565</v>
      </c>
      <c r="W1469" s="260" t="s">
        <v>565</v>
      </c>
      <c r="X1469" s="259" t="s">
        <v>565</v>
      </c>
      <c r="Y1469" s="259" t="s">
        <v>565</v>
      </c>
      <c r="Z1469" s="259" t="s">
        <v>565</v>
      </c>
      <c r="AA1469" s="259" t="s">
        <v>565</v>
      </c>
      <c r="AB1469" s="259" t="s">
        <v>565</v>
      </c>
      <c r="AC1469" s="259" t="s">
        <v>565</v>
      </c>
      <c r="AD1469" s="259" t="s">
        <v>565</v>
      </c>
      <c r="AE1469" s="259" t="s">
        <v>565</v>
      </c>
      <c r="AF1469" s="259" t="s">
        <v>565</v>
      </c>
      <c r="AG1469" s="259" t="s">
        <v>565</v>
      </c>
      <c r="AH1469" s="259" t="s">
        <v>565</v>
      </c>
      <c r="AI1469" s="259" t="s">
        <v>565</v>
      </c>
      <c r="AJ1469" s="259" t="s">
        <v>565</v>
      </c>
      <c r="AK1469" s="259" t="s">
        <v>565</v>
      </c>
      <c r="AL1469" s="259" t="s">
        <v>565</v>
      </c>
      <c r="AM1469" s="259" t="s">
        <v>565</v>
      </c>
      <c r="AN1469" s="259" t="s">
        <v>565</v>
      </c>
      <c r="AO1469" s="259" t="s">
        <v>565</v>
      </c>
      <c r="AP1469" s="259" t="s">
        <v>565</v>
      </c>
      <c r="AQ1469" s="259" t="s">
        <v>565</v>
      </c>
      <c r="AR1469" s="259" t="s">
        <v>565</v>
      </c>
      <c r="AS1469" s="259" t="s">
        <v>565</v>
      </c>
      <c r="AT1469" s="259" t="s">
        <v>565</v>
      </c>
      <c r="AU1469" s="259" t="s">
        <v>565</v>
      </c>
      <c r="AV1469" s="259" t="s">
        <v>565</v>
      </c>
      <c r="AW1469" s="259" t="s">
        <v>565</v>
      </c>
      <c r="AX1469" s="259" t="s">
        <v>565</v>
      </c>
      <c r="AY1469" s="259" t="s">
        <v>565</v>
      </c>
      <c r="AZ1469" s="259" t="s">
        <v>565</v>
      </c>
      <c r="BA1469" s="259" t="s">
        <v>565</v>
      </c>
    </row>
    <row r="1470" spans="4:53">
      <c r="D1470" s="259" t="s">
        <v>565</v>
      </c>
      <c r="E1470" s="259" t="s">
        <v>565</v>
      </c>
      <c r="F1470" s="259" t="s">
        <v>565</v>
      </c>
      <c r="G1470" s="259" t="s">
        <v>565</v>
      </c>
      <c r="H1470" s="259" t="s">
        <v>565</v>
      </c>
      <c r="I1470" s="259" t="s">
        <v>565</v>
      </c>
      <c r="J1470" s="259" t="s">
        <v>565</v>
      </c>
      <c r="K1470" s="259" t="s">
        <v>565</v>
      </c>
      <c r="L1470" s="259" t="s">
        <v>565</v>
      </c>
      <c r="M1470" s="259" t="s">
        <v>565</v>
      </c>
      <c r="N1470" s="259" t="s">
        <v>565</v>
      </c>
      <c r="O1470" s="259" t="s">
        <v>565</v>
      </c>
      <c r="P1470" s="259" t="s">
        <v>565</v>
      </c>
      <c r="Q1470" s="259" t="s">
        <v>565</v>
      </c>
      <c r="R1470" s="259" t="s">
        <v>565</v>
      </c>
      <c r="S1470" s="259" t="s">
        <v>565</v>
      </c>
      <c r="T1470" s="259" t="s">
        <v>565</v>
      </c>
      <c r="U1470" s="259" t="s">
        <v>565</v>
      </c>
      <c r="V1470" s="260" t="s">
        <v>565</v>
      </c>
      <c r="W1470" s="260" t="s">
        <v>565</v>
      </c>
      <c r="X1470" s="259" t="s">
        <v>565</v>
      </c>
      <c r="Y1470" s="259" t="s">
        <v>565</v>
      </c>
      <c r="Z1470" s="259" t="s">
        <v>565</v>
      </c>
      <c r="AA1470" s="259" t="s">
        <v>565</v>
      </c>
      <c r="AB1470" s="259" t="s">
        <v>565</v>
      </c>
      <c r="AC1470" s="259" t="s">
        <v>565</v>
      </c>
      <c r="AD1470" s="259" t="s">
        <v>565</v>
      </c>
      <c r="AE1470" s="259" t="s">
        <v>565</v>
      </c>
      <c r="AF1470" s="259" t="s">
        <v>565</v>
      </c>
      <c r="AG1470" s="259" t="s">
        <v>565</v>
      </c>
      <c r="AH1470" s="259" t="s">
        <v>565</v>
      </c>
      <c r="AI1470" s="259" t="s">
        <v>565</v>
      </c>
      <c r="AJ1470" s="259" t="s">
        <v>565</v>
      </c>
      <c r="AK1470" s="259" t="s">
        <v>565</v>
      </c>
      <c r="AL1470" s="259" t="s">
        <v>565</v>
      </c>
      <c r="AM1470" s="259" t="s">
        <v>565</v>
      </c>
      <c r="AN1470" s="259" t="s">
        <v>565</v>
      </c>
      <c r="AO1470" s="259" t="s">
        <v>565</v>
      </c>
      <c r="AP1470" s="259" t="s">
        <v>565</v>
      </c>
      <c r="AQ1470" s="259" t="s">
        <v>565</v>
      </c>
      <c r="AR1470" s="259" t="s">
        <v>565</v>
      </c>
      <c r="AS1470" s="259" t="s">
        <v>565</v>
      </c>
      <c r="AT1470" s="259" t="s">
        <v>565</v>
      </c>
      <c r="AU1470" s="259" t="s">
        <v>565</v>
      </c>
      <c r="AV1470" s="259" t="s">
        <v>565</v>
      </c>
      <c r="AW1470" s="259" t="s">
        <v>565</v>
      </c>
      <c r="AX1470" s="259" t="s">
        <v>565</v>
      </c>
      <c r="AY1470" s="259" t="s">
        <v>565</v>
      </c>
      <c r="AZ1470" s="259" t="s">
        <v>565</v>
      </c>
      <c r="BA1470" s="259" t="s">
        <v>565</v>
      </c>
    </row>
    <row r="1471" spans="4:53">
      <c r="D1471" s="259" t="s">
        <v>565</v>
      </c>
      <c r="E1471" s="259" t="s">
        <v>565</v>
      </c>
      <c r="F1471" s="259" t="s">
        <v>565</v>
      </c>
      <c r="G1471" s="259" t="s">
        <v>565</v>
      </c>
      <c r="H1471" s="259" t="s">
        <v>565</v>
      </c>
      <c r="I1471" s="259" t="s">
        <v>565</v>
      </c>
      <c r="J1471" s="259" t="s">
        <v>565</v>
      </c>
      <c r="K1471" s="259" t="s">
        <v>565</v>
      </c>
      <c r="L1471" s="259" t="s">
        <v>565</v>
      </c>
      <c r="M1471" s="259" t="s">
        <v>565</v>
      </c>
      <c r="N1471" s="259" t="s">
        <v>565</v>
      </c>
      <c r="O1471" s="259" t="s">
        <v>565</v>
      </c>
      <c r="P1471" s="259" t="s">
        <v>565</v>
      </c>
      <c r="Q1471" s="259" t="s">
        <v>565</v>
      </c>
      <c r="R1471" s="259" t="s">
        <v>565</v>
      </c>
      <c r="S1471" s="259" t="s">
        <v>565</v>
      </c>
      <c r="T1471" s="259" t="s">
        <v>565</v>
      </c>
      <c r="U1471" s="259" t="s">
        <v>565</v>
      </c>
      <c r="V1471" s="260" t="s">
        <v>565</v>
      </c>
      <c r="W1471" s="260" t="s">
        <v>565</v>
      </c>
      <c r="X1471" s="259" t="s">
        <v>565</v>
      </c>
      <c r="Y1471" s="259" t="s">
        <v>565</v>
      </c>
      <c r="Z1471" s="259" t="s">
        <v>565</v>
      </c>
      <c r="AA1471" s="259" t="s">
        <v>565</v>
      </c>
      <c r="AB1471" s="259" t="s">
        <v>565</v>
      </c>
      <c r="AC1471" s="259" t="s">
        <v>565</v>
      </c>
      <c r="AD1471" s="259" t="s">
        <v>565</v>
      </c>
      <c r="AE1471" s="259" t="s">
        <v>565</v>
      </c>
      <c r="AF1471" s="259" t="s">
        <v>565</v>
      </c>
      <c r="AG1471" s="259" t="s">
        <v>565</v>
      </c>
      <c r="AH1471" s="259" t="s">
        <v>565</v>
      </c>
      <c r="AI1471" s="259" t="s">
        <v>565</v>
      </c>
      <c r="AJ1471" s="259" t="s">
        <v>565</v>
      </c>
      <c r="AK1471" s="259" t="s">
        <v>565</v>
      </c>
      <c r="AL1471" s="259" t="s">
        <v>565</v>
      </c>
      <c r="AM1471" s="259" t="s">
        <v>565</v>
      </c>
      <c r="AN1471" s="259" t="s">
        <v>565</v>
      </c>
      <c r="AO1471" s="259" t="s">
        <v>565</v>
      </c>
      <c r="AP1471" s="259" t="s">
        <v>565</v>
      </c>
      <c r="AQ1471" s="259" t="s">
        <v>565</v>
      </c>
      <c r="AR1471" s="259" t="s">
        <v>565</v>
      </c>
      <c r="AS1471" s="259" t="s">
        <v>565</v>
      </c>
      <c r="AT1471" s="259" t="s">
        <v>565</v>
      </c>
      <c r="AU1471" s="259" t="s">
        <v>565</v>
      </c>
      <c r="AV1471" s="259" t="s">
        <v>565</v>
      </c>
      <c r="AW1471" s="259" t="s">
        <v>565</v>
      </c>
      <c r="AX1471" s="259" t="s">
        <v>565</v>
      </c>
      <c r="AY1471" s="259" t="s">
        <v>565</v>
      </c>
      <c r="AZ1471" s="259" t="s">
        <v>565</v>
      </c>
      <c r="BA1471" s="259" t="s">
        <v>565</v>
      </c>
    </row>
    <row r="1472" spans="4:53">
      <c r="D1472" s="259" t="s">
        <v>565</v>
      </c>
      <c r="E1472" s="259" t="s">
        <v>565</v>
      </c>
      <c r="F1472" s="259" t="s">
        <v>565</v>
      </c>
      <c r="G1472" s="259" t="s">
        <v>565</v>
      </c>
      <c r="H1472" s="259" t="s">
        <v>565</v>
      </c>
      <c r="I1472" s="259" t="s">
        <v>565</v>
      </c>
      <c r="J1472" s="259" t="s">
        <v>565</v>
      </c>
      <c r="K1472" s="259" t="s">
        <v>565</v>
      </c>
      <c r="L1472" s="259" t="s">
        <v>565</v>
      </c>
      <c r="M1472" s="259" t="s">
        <v>565</v>
      </c>
      <c r="N1472" s="259" t="s">
        <v>565</v>
      </c>
      <c r="O1472" s="259" t="s">
        <v>565</v>
      </c>
      <c r="P1472" s="259" t="s">
        <v>565</v>
      </c>
      <c r="Q1472" s="259" t="s">
        <v>565</v>
      </c>
      <c r="R1472" s="259" t="s">
        <v>565</v>
      </c>
      <c r="S1472" s="259" t="s">
        <v>565</v>
      </c>
      <c r="T1472" s="259" t="s">
        <v>565</v>
      </c>
      <c r="U1472" s="259" t="s">
        <v>565</v>
      </c>
      <c r="V1472" s="260" t="s">
        <v>565</v>
      </c>
      <c r="W1472" s="260" t="s">
        <v>565</v>
      </c>
      <c r="X1472" s="259" t="s">
        <v>565</v>
      </c>
      <c r="Y1472" s="259" t="s">
        <v>565</v>
      </c>
      <c r="Z1472" s="259" t="s">
        <v>565</v>
      </c>
      <c r="AA1472" s="259" t="s">
        <v>565</v>
      </c>
      <c r="AB1472" s="259" t="s">
        <v>565</v>
      </c>
      <c r="AC1472" s="259" t="s">
        <v>565</v>
      </c>
      <c r="AD1472" s="259" t="s">
        <v>565</v>
      </c>
      <c r="AE1472" s="259" t="s">
        <v>565</v>
      </c>
      <c r="AF1472" s="259" t="s">
        <v>565</v>
      </c>
      <c r="AG1472" s="259" t="s">
        <v>565</v>
      </c>
      <c r="AH1472" s="259" t="s">
        <v>565</v>
      </c>
      <c r="AI1472" s="259" t="s">
        <v>565</v>
      </c>
      <c r="AJ1472" s="259" t="s">
        <v>565</v>
      </c>
      <c r="AK1472" s="259" t="s">
        <v>565</v>
      </c>
      <c r="AL1472" s="259" t="s">
        <v>565</v>
      </c>
      <c r="AM1472" s="259" t="s">
        <v>565</v>
      </c>
      <c r="AN1472" s="259" t="s">
        <v>565</v>
      </c>
      <c r="AO1472" s="259" t="s">
        <v>565</v>
      </c>
      <c r="AP1472" s="259" t="s">
        <v>565</v>
      </c>
      <c r="AQ1472" s="259" t="s">
        <v>565</v>
      </c>
      <c r="AR1472" s="259" t="s">
        <v>565</v>
      </c>
      <c r="AS1472" s="259" t="s">
        <v>565</v>
      </c>
      <c r="AT1472" s="259" t="s">
        <v>565</v>
      </c>
      <c r="AU1472" s="259" t="s">
        <v>565</v>
      </c>
      <c r="AV1472" s="259" t="s">
        <v>565</v>
      </c>
      <c r="AW1472" s="259" t="s">
        <v>565</v>
      </c>
      <c r="AX1472" s="259" t="s">
        <v>565</v>
      </c>
      <c r="AY1472" s="259" t="s">
        <v>565</v>
      </c>
      <c r="AZ1472" s="259" t="s">
        <v>565</v>
      </c>
      <c r="BA1472" s="259" t="s">
        <v>565</v>
      </c>
    </row>
    <row r="1473" spans="4:53">
      <c r="D1473" s="259" t="s">
        <v>565</v>
      </c>
      <c r="E1473" s="259" t="s">
        <v>565</v>
      </c>
      <c r="F1473" s="259" t="s">
        <v>565</v>
      </c>
      <c r="G1473" s="259" t="s">
        <v>565</v>
      </c>
      <c r="H1473" s="259" t="s">
        <v>565</v>
      </c>
      <c r="I1473" s="259" t="s">
        <v>565</v>
      </c>
      <c r="J1473" s="259" t="s">
        <v>565</v>
      </c>
      <c r="K1473" s="259" t="s">
        <v>565</v>
      </c>
      <c r="L1473" s="259" t="s">
        <v>565</v>
      </c>
      <c r="M1473" s="259" t="s">
        <v>565</v>
      </c>
      <c r="N1473" s="259" t="s">
        <v>565</v>
      </c>
      <c r="O1473" s="259" t="s">
        <v>565</v>
      </c>
      <c r="P1473" s="259" t="s">
        <v>565</v>
      </c>
      <c r="Q1473" s="259" t="s">
        <v>565</v>
      </c>
      <c r="R1473" s="259" t="s">
        <v>565</v>
      </c>
      <c r="S1473" s="259" t="s">
        <v>565</v>
      </c>
      <c r="T1473" s="259" t="s">
        <v>565</v>
      </c>
      <c r="U1473" s="259" t="s">
        <v>565</v>
      </c>
      <c r="V1473" s="260" t="s">
        <v>565</v>
      </c>
      <c r="W1473" s="260" t="s">
        <v>565</v>
      </c>
      <c r="X1473" s="259" t="s">
        <v>565</v>
      </c>
      <c r="Y1473" s="259" t="s">
        <v>565</v>
      </c>
      <c r="Z1473" s="259" t="s">
        <v>565</v>
      </c>
      <c r="AA1473" s="259" t="s">
        <v>565</v>
      </c>
      <c r="AB1473" s="259" t="s">
        <v>565</v>
      </c>
      <c r="AC1473" s="259" t="s">
        <v>565</v>
      </c>
      <c r="AD1473" s="259" t="s">
        <v>565</v>
      </c>
      <c r="AE1473" s="259" t="s">
        <v>565</v>
      </c>
      <c r="AF1473" s="259" t="s">
        <v>565</v>
      </c>
      <c r="AG1473" s="259" t="s">
        <v>565</v>
      </c>
      <c r="AH1473" s="259" t="s">
        <v>565</v>
      </c>
      <c r="AI1473" s="259" t="s">
        <v>565</v>
      </c>
      <c r="AJ1473" s="259" t="s">
        <v>565</v>
      </c>
      <c r="AK1473" s="259" t="s">
        <v>565</v>
      </c>
      <c r="AL1473" s="259" t="s">
        <v>565</v>
      </c>
      <c r="AM1473" s="259" t="s">
        <v>565</v>
      </c>
      <c r="AN1473" s="259" t="s">
        <v>565</v>
      </c>
      <c r="AO1473" s="259" t="s">
        <v>565</v>
      </c>
      <c r="AP1473" s="259" t="s">
        <v>565</v>
      </c>
      <c r="AQ1473" s="259" t="s">
        <v>565</v>
      </c>
      <c r="AR1473" s="259" t="s">
        <v>565</v>
      </c>
      <c r="AS1473" s="259" t="s">
        <v>565</v>
      </c>
      <c r="AT1473" s="259" t="s">
        <v>565</v>
      </c>
      <c r="AU1473" s="259" t="s">
        <v>565</v>
      </c>
      <c r="AV1473" s="259" t="s">
        <v>565</v>
      </c>
      <c r="AW1473" s="259" t="s">
        <v>565</v>
      </c>
      <c r="AX1473" s="259" t="s">
        <v>565</v>
      </c>
      <c r="AY1473" s="259" t="s">
        <v>565</v>
      </c>
      <c r="AZ1473" s="259" t="s">
        <v>565</v>
      </c>
      <c r="BA1473" s="259" t="s">
        <v>565</v>
      </c>
    </row>
    <row r="1474" spans="4:53">
      <c r="D1474" s="259" t="s">
        <v>565</v>
      </c>
      <c r="E1474" s="259" t="s">
        <v>565</v>
      </c>
      <c r="F1474" s="259" t="s">
        <v>565</v>
      </c>
      <c r="G1474" s="259" t="s">
        <v>565</v>
      </c>
      <c r="H1474" s="259" t="s">
        <v>565</v>
      </c>
      <c r="I1474" s="259" t="s">
        <v>565</v>
      </c>
      <c r="J1474" s="259" t="s">
        <v>565</v>
      </c>
      <c r="K1474" s="259" t="s">
        <v>565</v>
      </c>
      <c r="L1474" s="259" t="s">
        <v>565</v>
      </c>
      <c r="M1474" s="259" t="s">
        <v>565</v>
      </c>
      <c r="N1474" s="259" t="s">
        <v>565</v>
      </c>
      <c r="O1474" s="259" t="s">
        <v>565</v>
      </c>
      <c r="P1474" s="259" t="s">
        <v>565</v>
      </c>
      <c r="Q1474" s="259" t="s">
        <v>565</v>
      </c>
      <c r="R1474" s="259" t="s">
        <v>565</v>
      </c>
      <c r="S1474" s="259" t="s">
        <v>565</v>
      </c>
      <c r="T1474" s="259" t="s">
        <v>565</v>
      </c>
      <c r="U1474" s="259" t="s">
        <v>565</v>
      </c>
      <c r="V1474" s="260" t="s">
        <v>565</v>
      </c>
      <c r="W1474" s="260" t="s">
        <v>565</v>
      </c>
      <c r="X1474" s="259" t="s">
        <v>565</v>
      </c>
      <c r="Y1474" s="259" t="s">
        <v>565</v>
      </c>
      <c r="Z1474" s="259" t="s">
        <v>565</v>
      </c>
      <c r="AA1474" s="259" t="s">
        <v>565</v>
      </c>
      <c r="AB1474" s="259" t="s">
        <v>565</v>
      </c>
      <c r="AC1474" s="259" t="s">
        <v>565</v>
      </c>
      <c r="AD1474" s="259" t="s">
        <v>565</v>
      </c>
      <c r="AE1474" s="259" t="s">
        <v>565</v>
      </c>
      <c r="AF1474" s="259" t="s">
        <v>565</v>
      </c>
      <c r="AG1474" s="259" t="s">
        <v>565</v>
      </c>
      <c r="AH1474" s="259" t="s">
        <v>565</v>
      </c>
      <c r="AI1474" s="259" t="s">
        <v>565</v>
      </c>
      <c r="AJ1474" s="259" t="s">
        <v>565</v>
      </c>
      <c r="AK1474" s="259" t="s">
        <v>565</v>
      </c>
      <c r="AL1474" s="259" t="s">
        <v>565</v>
      </c>
      <c r="AM1474" s="259" t="s">
        <v>565</v>
      </c>
      <c r="AN1474" s="259" t="s">
        <v>565</v>
      </c>
      <c r="AO1474" s="259" t="s">
        <v>565</v>
      </c>
      <c r="AP1474" s="259" t="s">
        <v>565</v>
      </c>
      <c r="AQ1474" s="259" t="s">
        <v>565</v>
      </c>
      <c r="AR1474" s="259" t="s">
        <v>565</v>
      </c>
      <c r="AS1474" s="259" t="s">
        <v>565</v>
      </c>
      <c r="AT1474" s="259" t="s">
        <v>565</v>
      </c>
      <c r="AU1474" s="259" t="s">
        <v>565</v>
      </c>
      <c r="AV1474" s="259" t="s">
        <v>565</v>
      </c>
      <c r="AW1474" s="259" t="s">
        <v>565</v>
      </c>
      <c r="AX1474" s="259" t="s">
        <v>565</v>
      </c>
      <c r="AY1474" s="259" t="s">
        <v>565</v>
      </c>
      <c r="AZ1474" s="259" t="s">
        <v>565</v>
      </c>
      <c r="BA1474" s="259" t="s">
        <v>565</v>
      </c>
    </row>
    <row r="1475" spans="4:53">
      <c r="D1475" s="259" t="s">
        <v>565</v>
      </c>
      <c r="E1475" s="259" t="s">
        <v>565</v>
      </c>
      <c r="F1475" s="259" t="s">
        <v>565</v>
      </c>
      <c r="G1475" s="259" t="s">
        <v>565</v>
      </c>
      <c r="H1475" s="259" t="s">
        <v>565</v>
      </c>
      <c r="I1475" s="259" t="s">
        <v>565</v>
      </c>
      <c r="J1475" s="259" t="s">
        <v>565</v>
      </c>
      <c r="K1475" s="259" t="s">
        <v>565</v>
      </c>
      <c r="L1475" s="259" t="s">
        <v>565</v>
      </c>
      <c r="M1475" s="259" t="s">
        <v>565</v>
      </c>
      <c r="N1475" s="259" t="s">
        <v>565</v>
      </c>
      <c r="O1475" s="259" t="s">
        <v>565</v>
      </c>
      <c r="P1475" s="259" t="s">
        <v>565</v>
      </c>
      <c r="Q1475" s="259" t="s">
        <v>565</v>
      </c>
      <c r="R1475" s="259" t="s">
        <v>565</v>
      </c>
      <c r="S1475" s="259" t="s">
        <v>565</v>
      </c>
      <c r="T1475" s="259" t="s">
        <v>565</v>
      </c>
      <c r="U1475" s="259" t="s">
        <v>565</v>
      </c>
      <c r="V1475" s="260" t="s">
        <v>565</v>
      </c>
      <c r="W1475" s="260" t="s">
        <v>565</v>
      </c>
      <c r="X1475" s="259" t="s">
        <v>565</v>
      </c>
      <c r="Y1475" s="259" t="s">
        <v>565</v>
      </c>
      <c r="Z1475" s="259" t="s">
        <v>565</v>
      </c>
      <c r="AA1475" s="259" t="s">
        <v>565</v>
      </c>
      <c r="AB1475" s="259" t="s">
        <v>565</v>
      </c>
      <c r="AC1475" s="259" t="s">
        <v>565</v>
      </c>
      <c r="AD1475" s="259" t="s">
        <v>565</v>
      </c>
      <c r="AE1475" s="259" t="s">
        <v>565</v>
      </c>
      <c r="AF1475" s="259" t="s">
        <v>565</v>
      </c>
      <c r="AG1475" s="259" t="s">
        <v>565</v>
      </c>
      <c r="AH1475" s="259" t="s">
        <v>565</v>
      </c>
      <c r="AI1475" s="259" t="s">
        <v>565</v>
      </c>
      <c r="AJ1475" s="259" t="s">
        <v>565</v>
      </c>
      <c r="AK1475" s="259" t="s">
        <v>565</v>
      </c>
      <c r="AL1475" s="259" t="s">
        <v>565</v>
      </c>
      <c r="AM1475" s="259" t="s">
        <v>565</v>
      </c>
      <c r="AN1475" s="259" t="s">
        <v>565</v>
      </c>
      <c r="AO1475" s="259" t="s">
        <v>565</v>
      </c>
      <c r="AP1475" s="259" t="s">
        <v>565</v>
      </c>
      <c r="AQ1475" s="259" t="s">
        <v>565</v>
      </c>
      <c r="AR1475" s="259" t="s">
        <v>565</v>
      </c>
      <c r="AS1475" s="259" t="s">
        <v>565</v>
      </c>
      <c r="AT1475" s="259" t="s">
        <v>565</v>
      </c>
      <c r="AU1475" s="259" t="s">
        <v>565</v>
      </c>
      <c r="AV1475" s="259" t="s">
        <v>565</v>
      </c>
      <c r="AW1475" s="259" t="s">
        <v>565</v>
      </c>
      <c r="AX1475" s="259" t="s">
        <v>565</v>
      </c>
      <c r="AY1475" s="259" t="s">
        <v>565</v>
      </c>
      <c r="AZ1475" s="259" t="s">
        <v>565</v>
      </c>
      <c r="BA1475" s="259" t="s">
        <v>565</v>
      </c>
    </row>
    <row r="1476" spans="4:53">
      <c r="D1476" s="259" t="s">
        <v>565</v>
      </c>
      <c r="E1476" s="259" t="s">
        <v>565</v>
      </c>
      <c r="F1476" s="259" t="s">
        <v>565</v>
      </c>
      <c r="G1476" s="259" t="s">
        <v>565</v>
      </c>
      <c r="H1476" s="259" t="s">
        <v>565</v>
      </c>
      <c r="I1476" s="259" t="s">
        <v>565</v>
      </c>
      <c r="J1476" s="259" t="s">
        <v>565</v>
      </c>
      <c r="K1476" s="259" t="s">
        <v>565</v>
      </c>
      <c r="L1476" s="259" t="s">
        <v>565</v>
      </c>
      <c r="M1476" s="259" t="s">
        <v>565</v>
      </c>
      <c r="N1476" s="259" t="s">
        <v>565</v>
      </c>
      <c r="O1476" s="259" t="s">
        <v>565</v>
      </c>
      <c r="P1476" s="259" t="s">
        <v>565</v>
      </c>
      <c r="Q1476" s="259" t="s">
        <v>565</v>
      </c>
      <c r="R1476" s="259" t="s">
        <v>565</v>
      </c>
      <c r="S1476" s="259" t="s">
        <v>565</v>
      </c>
      <c r="T1476" s="259" t="s">
        <v>565</v>
      </c>
      <c r="U1476" s="259" t="s">
        <v>565</v>
      </c>
      <c r="V1476" s="260" t="s">
        <v>565</v>
      </c>
      <c r="W1476" s="260" t="s">
        <v>565</v>
      </c>
      <c r="X1476" s="259" t="s">
        <v>565</v>
      </c>
      <c r="Y1476" s="259" t="s">
        <v>565</v>
      </c>
      <c r="Z1476" s="259" t="s">
        <v>565</v>
      </c>
      <c r="AA1476" s="259" t="s">
        <v>565</v>
      </c>
      <c r="AB1476" s="259" t="s">
        <v>565</v>
      </c>
      <c r="AC1476" s="259" t="s">
        <v>565</v>
      </c>
      <c r="AD1476" s="259" t="s">
        <v>565</v>
      </c>
      <c r="AE1476" s="259" t="s">
        <v>565</v>
      </c>
      <c r="AF1476" s="259" t="s">
        <v>565</v>
      </c>
      <c r="AG1476" s="259" t="s">
        <v>565</v>
      </c>
      <c r="AH1476" s="259" t="s">
        <v>565</v>
      </c>
      <c r="AI1476" s="259" t="s">
        <v>565</v>
      </c>
      <c r="AJ1476" s="259" t="s">
        <v>565</v>
      </c>
      <c r="AK1476" s="259" t="s">
        <v>565</v>
      </c>
      <c r="AL1476" s="259" t="s">
        <v>565</v>
      </c>
      <c r="AM1476" s="259" t="s">
        <v>565</v>
      </c>
      <c r="AN1476" s="259" t="s">
        <v>565</v>
      </c>
      <c r="AO1476" s="259" t="s">
        <v>565</v>
      </c>
      <c r="AP1476" s="259" t="s">
        <v>565</v>
      </c>
      <c r="AQ1476" s="259" t="s">
        <v>565</v>
      </c>
      <c r="AR1476" s="259" t="s">
        <v>565</v>
      </c>
      <c r="AS1476" s="259" t="s">
        <v>565</v>
      </c>
      <c r="AT1476" s="259" t="s">
        <v>565</v>
      </c>
      <c r="AU1476" s="259" t="s">
        <v>565</v>
      </c>
      <c r="AV1476" s="259" t="s">
        <v>565</v>
      </c>
      <c r="AW1476" s="259" t="s">
        <v>565</v>
      </c>
      <c r="AX1476" s="259" t="s">
        <v>565</v>
      </c>
      <c r="AY1476" s="259" t="s">
        <v>565</v>
      </c>
      <c r="AZ1476" s="259" t="s">
        <v>565</v>
      </c>
      <c r="BA1476" s="259" t="s">
        <v>565</v>
      </c>
    </row>
    <row r="1477" spans="4:53">
      <c r="D1477" s="259" t="s">
        <v>565</v>
      </c>
      <c r="E1477" s="259" t="s">
        <v>565</v>
      </c>
      <c r="F1477" s="259" t="s">
        <v>565</v>
      </c>
      <c r="G1477" s="259" t="s">
        <v>565</v>
      </c>
      <c r="H1477" s="259" t="s">
        <v>565</v>
      </c>
      <c r="I1477" s="259" t="s">
        <v>565</v>
      </c>
      <c r="J1477" s="259" t="s">
        <v>565</v>
      </c>
      <c r="K1477" s="259" t="s">
        <v>565</v>
      </c>
      <c r="L1477" s="259" t="s">
        <v>565</v>
      </c>
      <c r="M1477" s="259" t="s">
        <v>565</v>
      </c>
      <c r="N1477" s="259" t="s">
        <v>565</v>
      </c>
      <c r="O1477" s="259" t="s">
        <v>565</v>
      </c>
      <c r="P1477" s="259" t="s">
        <v>565</v>
      </c>
      <c r="Q1477" s="259" t="s">
        <v>565</v>
      </c>
      <c r="R1477" s="259" t="s">
        <v>565</v>
      </c>
      <c r="S1477" s="259" t="s">
        <v>565</v>
      </c>
      <c r="T1477" s="259" t="s">
        <v>565</v>
      </c>
      <c r="U1477" s="259" t="s">
        <v>565</v>
      </c>
      <c r="V1477" s="260" t="s">
        <v>565</v>
      </c>
      <c r="W1477" s="260" t="s">
        <v>565</v>
      </c>
      <c r="X1477" s="259" t="s">
        <v>565</v>
      </c>
      <c r="Y1477" s="259" t="s">
        <v>565</v>
      </c>
      <c r="Z1477" s="259" t="s">
        <v>565</v>
      </c>
      <c r="AA1477" s="259" t="s">
        <v>565</v>
      </c>
      <c r="AB1477" s="259" t="s">
        <v>565</v>
      </c>
      <c r="AC1477" s="259" t="s">
        <v>565</v>
      </c>
      <c r="AD1477" s="259" t="s">
        <v>565</v>
      </c>
      <c r="AE1477" s="259" t="s">
        <v>565</v>
      </c>
      <c r="AF1477" s="259" t="s">
        <v>565</v>
      </c>
      <c r="AG1477" s="259" t="s">
        <v>565</v>
      </c>
      <c r="AH1477" s="259" t="s">
        <v>565</v>
      </c>
      <c r="AI1477" s="259" t="s">
        <v>565</v>
      </c>
      <c r="AJ1477" s="259" t="s">
        <v>565</v>
      </c>
      <c r="AK1477" s="259" t="s">
        <v>565</v>
      </c>
      <c r="AL1477" s="259" t="s">
        <v>565</v>
      </c>
      <c r="AM1477" s="259" t="s">
        <v>565</v>
      </c>
      <c r="AN1477" s="259" t="s">
        <v>565</v>
      </c>
      <c r="AO1477" s="259" t="s">
        <v>565</v>
      </c>
      <c r="AP1477" s="259" t="s">
        <v>565</v>
      </c>
      <c r="AQ1477" s="259" t="s">
        <v>565</v>
      </c>
      <c r="AR1477" s="259" t="s">
        <v>565</v>
      </c>
      <c r="AS1477" s="259" t="s">
        <v>565</v>
      </c>
      <c r="AT1477" s="259" t="s">
        <v>565</v>
      </c>
      <c r="AU1477" s="259" t="s">
        <v>565</v>
      </c>
      <c r="AV1477" s="259" t="s">
        <v>565</v>
      </c>
      <c r="AW1477" s="259" t="s">
        <v>565</v>
      </c>
      <c r="AX1477" s="259" t="s">
        <v>565</v>
      </c>
      <c r="AY1477" s="259" t="s">
        <v>565</v>
      </c>
      <c r="AZ1477" s="259" t="s">
        <v>565</v>
      </c>
      <c r="BA1477" s="259" t="s">
        <v>565</v>
      </c>
    </row>
    <row r="1478" spans="4:53">
      <c r="D1478" s="259" t="s">
        <v>565</v>
      </c>
      <c r="E1478" s="259" t="s">
        <v>565</v>
      </c>
      <c r="F1478" s="259" t="s">
        <v>565</v>
      </c>
      <c r="G1478" s="259" t="s">
        <v>565</v>
      </c>
      <c r="H1478" s="259" t="s">
        <v>565</v>
      </c>
      <c r="I1478" s="259" t="s">
        <v>565</v>
      </c>
      <c r="J1478" s="259" t="s">
        <v>565</v>
      </c>
      <c r="K1478" s="259" t="s">
        <v>565</v>
      </c>
      <c r="L1478" s="259" t="s">
        <v>565</v>
      </c>
      <c r="M1478" s="259" t="s">
        <v>565</v>
      </c>
      <c r="N1478" s="259" t="s">
        <v>565</v>
      </c>
      <c r="O1478" s="259" t="s">
        <v>565</v>
      </c>
      <c r="P1478" s="259" t="s">
        <v>565</v>
      </c>
      <c r="Q1478" s="259" t="s">
        <v>565</v>
      </c>
      <c r="R1478" s="259" t="s">
        <v>565</v>
      </c>
      <c r="S1478" s="259" t="s">
        <v>565</v>
      </c>
      <c r="T1478" s="259" t="s">
        <v>565</v>
      </c>
      <c r="U1478" s="259" t="s">
        <v>565</v>
      </c>
      <c r="V1478" s="260" t="s">
        <v>565</v>
      </c>
      <c r="W1478" s="260" t="s">
        <v>565</v>
      </c>
      <c r="X1478" s="259" t="s">
        <v>565</v>
      </c>
      <c r="Y1478" s="259" t="s">
        <v>565</v>
      </c>
      <c r="Z1478" s="259" t="s">
        <v>565</v>
      </c>
      <c r="AA1478" s="259" t="s">
        <v>565</v>
      </c>
      <c r="AB1478" s="259" t="s">
        <v>565</v>
      </c>
      <c r="AC1478" s="259" t="s">
        <v>565</v>
      </c>
      <c r="AD1478" s="259" t="s">
        <v>565</v>
      </c>
      <c r="AE1478" s="259" t="s">
        <v>565</v>
      </c>
      <c r="AF1478" s="259" t="s">
        <v>565</v>
      </c>
      <c r="AG1478" s="259" t="s">
        <v>565</v>
      </c>
      <c r="AH1478" s="259" t="s">
        <v>565</v>
      </c>
      <c r="AI1478" s="259" t="s">
        <v>565</v>
      </c>
      <c r="AJ1478" s="259" t="s">
        <v>565</v>
      </c>
      <c r="AK1478" s="259" t="s">
        <v>565</v>
      </c>
      <c r="AL1478" s="259" t="s">
        <v>565</v>
      </c>
      <c r="AM1478" s="259" t="s">
        <v>565</v>
      </c>
      <c r="AN1478" s="259" t="s">
        <v>565</v>
      </c>
      <c r="AO1478" s="259" t="s">
        <v>565</v>
      </c>
      <c r="AP1478" s="259" t="s">
        <v>565</v>
      </c>
      <c r="AQ1478" s="259" t="s">
        <v>565</v>
      </c>
      <c r="AR1478" s="259" t="s">
        <v>565</v>
      </c>
      <c r="AS1478" s="259" t="s">
        <v>565</v>
      </c>
      <c r="AT1478" s="259" t="s">
        <v>565</v>
      </c>
      <c r="AU1478" s="259" t="s">
        <v>565</v>
      </c>
      <c r="AV1478" s="259" t="s">
        <v>565</v>
      </c>
      <c r="AW1478" s="259" t="s">
        <v>565</v>
      </c>
      <c r="AX1478" s="259" t="s">
        <v>565</v>
      </c>
      <c r="AY1478" s="259" t="s">
        <v>565</v>
      </c>
      <c r="AZ1478" s="259" t="s">
        <v>565</v>
      </c>
      <c r="BA1478" s="259" t="s">
        <v>565</v>
      </c>
    </row>
    <row r="1479" spans="4:53">
      <c r="D1479" s="259" t="s">
        <v>565</v>
      </c>
      <c r="E1479" s="259" t="s">
        <v>565</v>
      </c>
      <c r="F1479" s="259" t="s">
        <v>565</v>
      </c>
      <c r="G1479" s="259" t="s">
        <v>565</v>
      </c>
      <c r="H1479" s="259" t="s">
        <v>565</v>
      </c>
      <c r="I1479" s="259" t="s">
        <v>565</v>
      </c>
      <c r="J1479" s="259" t="s">
        <v>565</v>
      </c>
      <c r="K1479" s="259" t="s">
        <v>565</v>
      </c>
      <c r="L1479" s="259" t="s">
        <v>565</v>
      </c>
      <c r="M1479" s="259" t="s">
        <v>565</v>
      </c>
      <c r="N1479" s="259" t="s">
        <v>565</v>
      </c>
      <c r="O1479" s="259" t="s">
        <v>565</v>
      </c>
      <c r="P1479" s="259" t="s">
        <v>565</v>
      </c>
      <c r="Q1479" s="259" t="s">
        <v>565</v>
      </c>
      <c r="R1479" s="259" t="s">
        <v>565</v>
      </c>
      <c r="S1479" s="259" t="s">
        <v>565</v>
      </c>
      <c r="T1479" s="259" t="s">
        <v>565</v>
      </c>
      <c r="U1479" s="259" t="s">
        <v>565</v>
      </c>
      <c r="V1479" s="260" t="s">
        <v>565</v>
      </c>
      <c r="W1479" s="260" t="s">
        <v>565</v>
      </c>
      <c r="X1479" s="259" t="s">
        <v>565</v>
      </c>
      <c r="Y1479" s="259" t="s">
        <v>565</v>
      </c>
      <c r="Z1479" s="259" t="s">
        <v>565</v>
      </c>
      <c r="AA1479" s="259" t="s">
        <v>565</v>
      </c>
      <c r="AB1479" s="259" t="s">
        <v>565</v>
      </c>
      <c r="AC1479" s="259" t="s">
        <v>565</v>
      </c>
      <c r="AD1479" s="259" t="s">
        <v>565</v>
      </c>
      <c r="AE1479" s="259" t="s">
        <v>565</v>
      </c>
      <c r="AF1479" s="259" t="s">
        <v>565</v>
      </c>
      <c r="AG1479" s="259" t="s">
        <v>565</v>
      </c>
      <c r="AH1479" s="259" t="s">
        <v>565</v>
      </c>
      <c r="AI1479" s="259" t="s">
        <v>565</v>
      </c>
      <c r="AJ1479" s="259" t="s">
        <v>565</v>
      </c>
      <c r="AK1479" s="259" t="s">
        <v>565</v>
      </c>
      <c r="AL1479" s="259" t="s">
        <v>565</v>
      </c>
      <c r="AM1479" s="259" t="s">
        <v>565</v>
      </c>
      <c r="AN1479" s="259" t="s">
        <v>565</v>
      </c>
      <c r="AO1479" s="259" t="s">
        <v>565</v>
      </c>
      <c r="AP1479" s="259" t="s">
        <v>565</v>
      </c>
      <c r="AQ1479" s="259" t="s">
        <v>565</v>
      </c>
      <c r="AR1479" s="259" t="s">
        <v>565</v>
      </c>
      <c r="AS1479" s="259" t="s">
        <v>565</v>
      </c>
      <c r="AT1479" s="259" t="s">
        <v>565</v>
      </c>
      <c r="AU1479" s="259" t="s">
        <v>565</v>
      </c>
      <c r="AV1479" s="259" t="s">
        <v>565</v>
      </c>
      <c r="AW1479" s="259" t="s">
        <v>565</v>
      </c>
      <c r="AX1479" s="259" t="s">
        <v>565</v>
      </c>
      <c r="AY1479" s="259" t="s">
        <v>565</v>
      </c>
      <c r="AZ1479" s="259" t="s">
        <v>565</v>
      </c>
      <c r="BA1479" s="259" t="s">
        <v>565</v>
      </c>
    </row>
    <row r="1480" spans="4:53">
      <c r="D1480" s="259" t="s">
        <v>565</v>
      </c>
      <c r="E1480" s="259" t="s">
        <v>565</v>
      </c>
      <c r="F1480" s="259" t="s">
        <v>565</v>
      </c>
      <c r="G1480" s="259" t="s">
        <v>565</v>
      </c>
      <c r="H1480" s="259" t="s">
        <v>565</v>
      </c>
      <c r="I1480" s="259" t="s">
        <v>565</v>
      </c>
      <c r="J1480" s="259" t="s">
        <v>565</v>
      </c>
      <c r="K1480" s="259" t="s">
        <v>565</v>
      </c>
      <c r="L1480" s="259" t="s">
        <v>565</v>
      </c>
      <c r="M1480" s="259" t="s">
        <v>565</v>
      </c>
      <c r="N1480" s="259" t="s">
        <v>565</v>
      </c>
      <c r="O1480" s="259" t="s">
        <v>565</v>
      </c>
      <c r="P1480" s="259" t="s">
        <v>565</v>
      </c>
      <c r="Q1480" s="259" t="s">
        <v>565</v>
      </c>
      <c r="R1480" s="259" t="s">
        <v>565</v>
      </c>
      <c r="S1480" s="259" t="s">
        <v>565</v>
      </c>
      <c r="T1480" s="259" t="s">
        <v>565</v>
      </c>
      <c r="U1480" s="259" t="s">
        <v>565</v>
      </c>
      <c r="V1480" s="260" t="s">
        <v>565</v>
      </c>
      <c r="W1480" s="260" t="s">
        <v>565</v>
      </c>
      <c r="X1480" s="259" t="s">
        <v>565</v>
      </c>
      <c r="Y1480" s="259" t="s">
        <v>565</v>
      </c>
      <c r="Z1480" s="259" t="s">
        <v>565</v>
      </c>
      <c r="AA1480" s="259" t="s">
        <v>565</v>
      </c>
      <c r="AB1480" s="259" t="s">
        <v>565</v>
      </c>
      <c r="AC1480" s="259" t="s">
        <v>565</v>
      </c>
      <c r="AD1480" s="259" t="s">
        <v>565</v>
      </c>
      <c r="AE1480" s="259" t="s">
        <v>565</v>
      </c>
      <c r="AF1480" s="259" t="s">
        <v>565</v>
      </c>
      <c r="AG1480" s="259" t="s">
        <v>565</v>
      </c>
      <c r="AH1480" s="259" t="s">
        <v>565</v>
      </c>
      <c r="AI1480" s="259" t="s">
        <v>565</v>
      </c>
      <c r="AJ1480" s="259" t="s">
        <v>565</v>
      </c>
      <c r="AK1480" s="259" t="s">
        <v>565</v>
      </c>
      <c r="AL1480" s="259" t="s">
        <v>565</v>
      </c>
      <c r="AM1480" s="259" t="s">
        <v>565</v>
      </c>
      <c r="AN1480" s="259" t="s">
        <v>565</v>
      </c>
      <c r="AO1480" s="259" t="s">
        <v>565</v>
      </c>
      <c r="AP1480" s="259" t="s">
        <v>565</v>
      </c>
      <c r="AQ1480" s="259" t="s">
        <v>565</v>
      </c>
      <c r="AR1480" s="259" t="s">
        <v>565</v>
      </c>
      <c r="AS1480" s="259" t="s">
        <v>565</v>
      </c>
      <c r="AT1480" s="259" t="s">
        <v>565</v>
      </c>
      <c r="AU1480" s="259" t="s">
        <v>565</v>
      </c>
      <c r="AV1480" s="259" t="s">
        <v>565</v>
      </c>
      <c r="AW1480" s="259" t="s">
        <v>565</v>
      </c>
      <c r="AX1480" s="259" t="s">
        <v>565</v>
      </c>
      <c r="AY1480" s="259" t="s">
        <v>565</v>
      </c>
      <c r="AZ1480" s="259" t="s">
        <v>565</v>
      </c>
      <c r="BA1480" s="259" t="s">
        <v>565</v>
      </c>
    </row>
    <row r="1481" spans="4:53">
      <c r="D1481" s="259" t="s">
        <v>565</v>
      </c>
      <c r="E1481" s="259" t="s">
        <v>565</v>
      </c>
      <c r="F1481" s="259" t="s">
        <v>565</v>
      </c>
      <c r="G1481" s="259" t="s">
        <v>565</v>
      </c>
      <c r="H1481" s="259" t="s">
        <v>565</v>
      </c>
      <c r="I1481" s="259" t="s">
        <v>565</v>
      </c>
      <c r="J1481" s="259" t="s">
        <v>565</v>
      </c>
      <c r="K1481" s="259" t="s">
        <v>565</v>
      </c>
      <c r="L1481" s="259" t="s">
        <v>565</v>
      </c>
      <c r="M1481" s="259" t="s">
        <v>565</v>
      </c>
      <c r="N1481" s="259" t="s">
        <v>565</v>
      </c>
      <c r="O1481" s="259" t="s">
        <v>565</v>
      </c>
      <c r="P1481" s="259" t="s">
        <v>565</v>
      </c>
      <c r="Q1481" s="259" t="s">
        <v>565</v>
      </c>
      <c r="R1481" s="259" t="s">
        <v>565</v>
      </c>
      <c r="S1481" s="259" t="s">
        <v>565</v>
      </c>
      <c r="T1481" s="259" t="s">
        <v>565</v>
      </c>
      <c r="U1481" s="259" t="s">
        <v>565</v>
      </c>
      <c r="V1481" s="260" t="s">
        <v>565</v>
      </c>
      <c r="W1481" s="260" t="s">
        <v>565</v>
      </c>
      <c r="X1481" s="259" t="s">
        <v>565</v>
      </c>
      <c r="Y1481" s="259" t="s">
        <v>565</v>
      </c>
      <c r="Z1481" s="259" t="s">
        <v>565</v>
      </c>
      <c r="AA1481" s="259" t="s">
        <v>565</v>
      </c>
      <c r="AB1481" s="259" t="s">
        <v>565</v>
      </c>
      <c r="AC1481" s="259" t="s">
        <v>565</v>
      </c>
      <c r="AD1481" s="259" t="s">
        <v>565</v>
      </c>
      <c r="AE1481" s="259" t="s">
        <v>565</v>
      </c>
      <c r="AF1481" s="259" t="s">
        <v>565</v>
      </c>
      <c r="AG1481" s="259" t="s">
        <v>565</v>
      </c>
      <c r="AH1481" s="259" t="s">
        <v>565</v>
      </c>
      <c r="AI1481" s="259" t="s">
        <v>565</v>
      </c>
      <c r="AJ1481" s="259" t="s">
        <v>565</v>
      </c>
      <c r="AK1481" s="259" t="s">
        <v>565</v>
      </c>
      <c r="AL1481" s="259" t="s">
        <v>565</v>
      </c>
      <c r="AM1481" s="259" t="s">
        <v>565</v>
      </c>
      <c r="AN1481" s="259" t="s">
        <v>565</v>
      </c>
      <c r="AO1481" s="259" t="s">
        <v>565</v>
      </c>
      <c r="AP1481" s="259" t="s">
        <v>565</v>
      </c>
      <c r="AQ1481" s="259" t="s">
        <v>565</v>
      </c>
      <c r="AR1481" s="259" t="s">
        <v>565</v>
      </c>
      <c r="AS1481" s="259" t="s">
        <v>565</v>
      </c>
      <c r="AT1481" s="259" t="s">
        <v>565</v>
      </c>
      <c r="AU1481" s="259" t="s">
        <v>565</v>
      </c>
      <c r="AV1481" s="259" t="s">
        <v>565</v>
      </c>
      <c r="AW1481" s="259" t="s">
        <v>565</v>
      </c>
      <c r="AX1481" s="259" t="s">
        <v>565</v>
      </c>
      <c r="AY1481" s="259" t="s">
        <v>565</v>
      </c>
      <c r="AZ1481" s="259" t="s">
        <v>565</v>
      </c>
      <c r="BA1481" s="259" t="s">
        <v>565</v>
      </c>
    </row>
    <row r="1482" spans="4:53">
      <c r="D1482" s="259" t="s">
        <v>565</v>
      </c>
      <c r="E1482" s="259" t="s">
        <v>565</v>
      </c>
      <c r="F1482" s="259" t="s">
        <v>565</v>
      </c>
      <c r="G1482" s="259" t="s">
        <v>565</v>
      </c>
      <c r="H1482" s="259" t="s">
        <v>565</v>
      </c>
      <c r="I1482" s="259" t="s">
        <v>565</v>
      </c>
      <c r="J1482" s="259" t="s">
        <v>565</v>
      </c>
      <c r="K1482" s="259" t="s">
        <v>565</v>
      </c>
      <c r="L1482" s="259" t="s">
        <v>565</v>
      </c>
      <c r="M1482" s="259" t="s">
        <v>565</v>
      </c>
      <c r="N1482" s="259" t="s">
        <v>565</v>
      </c>
      <c r="O1482" s="259" t="s">
        <v>565</v>
      </c>
      <c r="P1482" s="259" t="s">
        <v>565</v>
      </c>
      <c r="Q1482" s="259" t="s">
        <v>565</v>
      </c>
      <c r="R1482" s="259" t="s">
        <v>565</v>
      </c>
      <c r="S1482" s="259" t="s">
        <v>565</v>
      </c>
      <c r="T1482" s="259" t="s">
        <v>565</v>
      </c>
      <c r="U1482" s="259" t="s">
        <v>565</v>
      </c>
      <c r="V1482" s="260" t="s">
        <v>565</v>
      </c>
      <c r="W1482" s="260" t="s">
        <v>565</v>
      </c>
      <c r="X1482" s="259" t="s">
        <v>565</v>
      </c>
      <c r="Y1482" s="259" t="s">
        <v>565</v>
      </c>
      <c r="Z1482" s="259" t="s">
        <v>565</v>
      </c>
      <c r="AA1482" s="259" t="s">
        <v>565</v>
      </c>
      <c r="AB1482" s="259" t="s">
        <v>565</v>
      </c>
      <c r="AC1482" s="259" t="s">
        <v>565</v>
      </c>
      <c r="AD1482" s="259" t="s">
        <v>565</v>
      </c>
      <c r="AE1482" s="259" t="s">
        <v>565</v>
      </c>
      <c r="AF1482" s="259" t="s">
        <v>565</v>
      </c>
      <c r="AG1482" s="259" t="s">
        <v>565</v>
      </c>
      <c r="AH1482" s="259" t="s">
        <v>565</v>
      </c>
      <c r="AI1482" s="259" t="s">
        <v>565</v>
      </c>
      <c r="AJ1482" s="259" t="s">
        <v>565</v>
      </c>
      <c r="AK1482" s="259" t="s">
        <v>565</v>
      </c>
      <c r="AL1482" s="259" t="s">
        <v>565</v>
      </c>
      <c r="AM1482" s="259" t="s">
        <v>565</v>
      </c>
      <c r="AN1482" s="259" t="s">
        <v>565</v>
      </c>
      <c r="AO1482" s="259" t="s">
        <v>565</v>
      </c>
      <c r="AP1482" s="259" t="s">
        <v>565</v>
      </c>
      <c r="AQ1482" s="259" t="s">
        <v>565</v>
      </c>
      <c r="AR1482" s="259" t="s">
        <v>565</v>
      </c>
      <c r="AS1482" s="259" t="s">
        <v>565</v>
      </c>
      <c r="AT1482" s="259" t="s">
        <v>565</v>
      </c>
      <c r="AU1482" s="259" t="s">
        <v>565</v>
      </c>
      <c r="AV1482" s="259" t="s">
        <v>565</v>
      </c>
      <c r="AW1482" s="259" t="s">
        <v>565</v>
      </c>
      <c r="AX1482" s="259" t="s">
        <v>565</v>
      </c>
      <c r="AY1482" s="259" t="s">
        <v>565</v>
      </c>
      <c r="AZ1482" s="259" t="s">
        <v>565</v>
      </c>
      <c r="BA1482" s="259" t="s">
        <v>565</v>
      </c>
    </row>
    <row r="1483" spans="4:53">
      <c r="D1483" s="259" t="s">
        <v>565</v>
      </c>
      <c r="E1483" s="259" t="s">
        <v>565</v>
      </c>
      <c r="F1483" s="259" t="s">
        <v>565</v>
      </c>
      <c r="G1483" s="259" t="s">
        <v>565</v>
      </c>
      <c r="H1483" s="259" t="s">
        <v>565</v>
      </c>
      <c r="I1483" s="259" t="s">
        <v>565</v>
      </c>
      <c r="J1483" s="259" t="s">
        <v>565</v>
      </c>
      <c r="K1483" s="259" t="s">
        <v>565</v>
      </c>
      <c r="L1483" s="259" t="s">
        <v>565</v>
      </c>
      <c r="M1483" s="259" t="s">
        <v>565</v>
      </c>
      <c r="N1483" s="259" t="s">
        <v>565</v>
      </c>
      <c r="O1483" s="259" t="s">
        <v>565</v>
      </c>
      <c r="P1483" s="259" t="s">
        <v>565</v>
      </c>
      <c r="Q1483" s="259" t="s">
        <v>565</v>
      </c>
      <c r="R1483" s="259" t="s">
        <v>565</v>
      </c>
      <c r="S1483" s="259" t="s">
        <v>565</v>
      </c>
      <c r="T1483" s="259" t="s">
        <v>565</v>
      </c>
      <c r="U1483" s="259" t="s">
        <v>565</v>
      </c>
      <c r="V1483" s="260" t="s">
        <v>565</v>
      </c>
      <c r="W1483" s="260" t="s">
        <v>565</v>
      </c>
      <c r="X1483" s="259" t="s">
        <v>565</v>
      </c>
      <c r="Y1483" s="259" t="s">
        <v>565</v>
      </c>
      <c r="Z1483" s="259" t="s">
        <v>565</v>
      </c>
      <c r="AA1483" s="259" t="s">
        <v>565</v>
      </c>
      <c r="AB1483" s="259" t="s">
        <v>565</v>
      </c>
      <c r="AC1483" s="259" t="s">
        <v>565</v>
      </c>
      <c r="AD1483" s="259" t="s">
        <v>565</v>
      </c>
      <c r="AE1483" s="259" t="s">
        <v>565</v>
      </c>
      <c r="AF1483" s="259" t="s">
        <v>565</v>
      </c>
      <c r="AG1483" s="259" t="s">
        <v>565</v>
      </c>
      <c r="AH1483" s="259" t="s">
        <v>565</v>
      </c>
      <c r="AI1483" s="259" t="s">
        <v>565</v>
      </c>
      <c r="AJ1483" s="259" t="s">
        <v>565</v>
      </c>
      <c r="AK1483" s="259" t="s">
        <v>565</v>
      </c>
      <c r="AL1483" s="259" t="s">
        <v>565</v>
      </c>
      <c r="AM1483" s="259" t="s">
        <v>565</v>
      </c>
      <c r="AN1483" s="259" t="s">
        <v>565</v>
      </c>
      <c r="AO1483" s="259" t="s">
        <v>565</v>
      </c>
      <c r="AP1483" s="259" t="s">
        <v>565</v>
      </c>
      <c r="AQ1483" s="259" t="s">
        <v>565</v>
      </c>
      <c r="AR1483" s="259" t="s">
        <v>565</v>
      </c>
      <c r="AS1483" s="259" t="s">
        <v>565</v>
      </c>
      <c r="AT1483" s="259" t="s">
        <v>565</v>
      </c>
      <c r="AU1483" s="259" t="s">
        <v>565</v>
      </c>
      <c r="AV1483" s="259" t="s">
        <v>565</v>
      </c>
      <c r="AW1483" s="259" t="s">
        <v>565</v>
      </c>
      <c r="AX1483" s="259" t="s">
        <v>565</v>
      </c>
      <c r="AY1483" s="259" t="s">
        <v>565</v>
      </c>
      <c r="AZ1483" s="259" t="s">
        <v>565</v>
      </c>
      <c r="BA1483" s="259" t="s">
        <v>565</v>
      </c>
    </row>
    <row r="1484" spans="4:53">
      <c r="D1484" s="259" t="s">
        <v>565</v>
      </c>
      <c r="E1484" s="259" t="s">
        <v>565</v>
      </c>
      <c r="F1484" s="259" t="s">
        <v>565</v>
      </c>
      <c r="G1484" s="259" t="s">
        <v>565</v>
      </c>
      <c r="H1484" s="259" t="s">
        <v>565</v>
      </c>
      <c r="I1484" s="259" t="s">
        <v>565</v>
      </c>
      <c r="J1484" s="259" t="s">
        <v>565</v>
      </c>
      <c r="K1484" s="259" t="s">
        <v>565</v>
      </c>
      <c r="L1484" s="259" t="s">
        <v>565</v>
      </c>
      <c r="M1484" s="259" t="s">
        <v>565</v>
      </c>
      <c r="N1484" s="259" t="s">
        <v>565</v>
      </c>
      <c r="O1484" s="259" t="s">
        <v>565</v>
      </c>
      <c r="P1484" s="259" t="s">
        <v>565</v>
      </c>
      <c r="Q1484" s="259" t="s">
        <v>565</v>
      </c>
      <c r="R1484" s="259" t="s">
        <v>565</v>
      </c>
      <c r="S1484" s="259" t="s">
        <v>565</v>
      </c>
      <c r="T1484" s="259" t="s">
        <v>565</v>
      </c>
      <c r="U1484" s="259" t="s">
        <v>565</v>
      </c>
      <c r="V1484" s="260" t="s">
        <v>565</v>
      </c>
      <c r="W1484" s="260" t="s">
        <v>565</v>
      </c>
      <c r="X1484" s="259" t="s">
        <v>565</v>
      </c>
      <c r="Y1484" s="259" t="s">
        <v>565</v>
      </c>
      <c r="Z1484" s="259" t="s">
        <v>565</v>
      </c>
      <c r="AA1484" s="259" t="s">
        <v>565</v>
      </c>
      <c r="AB1484" s="259" t="s">
        <v>565</v>
      </c>
      <c r="AC1484" s="259" t="s">
        <v>565</v>
      </c>
      <c r="AD1484" s="259" t="s">
        <v>565</v>
      </c>
      <c r="AE1484" s="259" t="s">
        <v>565</v>
      </c>
      <c r="AF1484" s="259" t="s">
        <v>565</v>
      </c>
      <c r="AG1484" s="259" t="s">
        <v>565</v>
      </c>
      <c r="AH1484" s="259" t="s">
        <v>565</v>
      </c>
      <c r="AI1484" s="259" t="s">
        <v>565</v>
      </c>
      <c r="AJ1484" s="259" t="s">
        <v>565</v>
      </c>
      <c r="AK1484" s="259" t="s">
        <v>565</v>
      </c>
      <c r="AL1484" s="259" t="s">
        <v>565</v>
      </c>
      <c r="AM1484" s="259" t="s">
        <v>565</v>
      </c>
      <c r="AN1484" s="259" t="s">
        <v>565</v>
      </c>
      <c r="AO1484" s="259" t="s">
        <v>565</v>
      </c>
      <c r="AP1484" s="259" t="s">
        <v>565</v>
      </c>
      <c r="AQ1484" s="259" t="s">
        <v>565</v>
      </c>
      <c r="AR1484" s="259" t="s">
        <v>565</v>
      </c>
      <c r="AS1484" s="259" t="s">
        <v>565</v>
      </c>
      <c r="AT1484" s="259" t="s">
        <v>565</v>
      </c>
      <c r="AU1484" s="259" t="s">
        <v>565</v>
      </c>
      <c r="AV1484" s="259" t="s">
        <v>565</v>
      </c>
      <c r="AW1484" s="259" t="s">
        <v>565</v>
      </c>
      <c r="AX1484" s="259" t="s">
        <v>565</v>
      </c>
      <c r="AY1484" s="259" t="s">
        <v>565</v>
      </c>
      <c r="AZ1484" s="259" t="s">
        <v>565</v>
      </c>
      <c r="BA1484" s="259" t="s">
        <v>565</v>
      </c>
    </row>
    <row r="1485" spans="4:53">
      <c r="D1485" s="259" t="s">
        <v>565</v>
      </c>
      <c r="E1485" s="259" t="s">
        <v>565</v>
      </c>
      <c r="F1485" s="259" t="s">
        <v>565</v>
      </c>
      <c r="G1485" s="259" t="s">
        <v>565</v>
      </c>
      <c r="H1485" s="259" t="s">
        <v>565</v>
      </c>
      <c r="I1485" s="259" t="s">
        <v>565</v>
      </c>
      <c r="J1485" s="259" t="s">
        <v>565</v>
      </c>
      <c r="K1485" s="259" t="s">
        <v>565</v>
      </c>
      <c r="L1485" s="259" t="s">
        <v>565</v>
      </c>
      <c r="M1485" s="259" t="s">
        <v>565</v>
      </c>
      <c r="N1485" s="259" t="s">
        <v>565</v>
      </c>
      <c r="O1485" s="259" t="s">
        <v>565</v>
      </c>
      <c r="P1485" s="259" t="s">
        <v>565</v>
      </c>
      <c r="Q1485" s="259" t="s">
        <v>565</v>
      </c>
      <c r="R1485" s="259" t="s">
        <v>565</v>
      </c>
      <c r="S1485" s="259" t="s">
        <v>565</v>
      </c>
      <c r="T1485" s="259" t="s">
        <v>565</v>
      </c>
      <c r="U1485" s="259" t="s">
        <v>565</v>
      </c>
      <c r="V1485" s="260" t="s">
        <v>565</v>
      </c>
      <c r="W1485" s="260" t="s">
        <v>565</v>
      </c>
      <c r="X1485" s="259" t="s">
        <v>565</v>
      </c>
      <c r="Y1485" s="259" t="s">
        <v>565</v>
      </c>
      <c r="Z1485" s="259" t="s">
        <v>565</v>
      </c>
      <c r="AA1485" s="259" t="s">
        <v>565</v>
      </c>
      <c r="AB1485" s="259" t="s">
        <v>565</v>
      </c>
      <c r="AC1485" s="259" t="s">
        <v>565</v>
      </c>
      <c r="AD1485" s="259" t="s">
        <v>565</v>
      </c>
      <c r="AE1485" s="259" t="s">
        <v>565</v>
      </c>
      <c r="AF1485" s="259" t="s">
        <v>565</v>
      </c>
      <c r="AG1485" s="259" t="s">
        <v>565</v>
      </c>
      <c r="AH1485" s="259" t="s">
        <v>565</v>
      </c>
      <c r="AI1485" s="259" t="s">
        <v>565</v>
      </c>
      <c r="AJ1485" s="259" t="s">
        <v>565</v>
      </c>
      <c r="AK1485" s="259" t="s">
        <v>565</v>
      </c>
      <c r="AL1485" s="259" t="s">
        <v>565</v>
      </c>
      <c r="AM1485" s="259" t="s">
        <v>565</v>
      </c>
      <c r="AN1485" s="259" t="s">
        <v>565</v>
      </c>
      <c r="AO1485" s="259" t="s">
        <v>565</v>
      </c>
      <c r="AP1485" s="259" t="s">
        <v>565</v>
      </c>
      <c r="AQ1485" s="259" t="s">
        <v>565</v>
      </c>
      <c r="AR1485" s="259" t="s">
        <v>565</v>
      </c>
      <c r="AS1485" s="259" t="s">
        <v>565</v>
      </c>
      <c r="AT1485" s="259" t="s">
        <v>565</v>
      </c>
      <c r="AU1485" s="259" t="s">
        <v>565</v>
      </c>
      <c r="AV1485" s="259" t="s">
        <v>565</v>
      </c>
      <c r="AW1485" s="259" t="s">
        <v>565</v>
      </c>
      <c r="AX1485" s="259" t="s">
        <v>565</v>
      </c>
      <c r="AY1485" s="259" t="s">
        <v>565</v>
      </c>
      <c r="AZ1485" s="259" t="s">
        <v>565</v>
      </c>
      <c r="BA1485" s="259" t="s">
        <v>565</v>
      </c>
    </row>
    <row r="1486" spans="4:53">
      <c r="D1486" s="259" t="s">
        <v>565</v>
      </c>
      <c r="E1486" s="259" t="s">
        <v>565</v>
      </c>
      <c r="F1486" s="259" t="s">
        <v>565</v>
      </c>
      <c r="G1486" s="259" t="s">
        <v>565</v>
      </c>
      <c r="H1486" s="259" t="s">
        <v>565</v>
      </c>
      <c r="I1486" s="259" t="s">
        <v>565</v>
      </c>
      <c r="J1486" s="259" t="s">
        <v>565</v>
      </c>
      <c r="K1486" s="259" t="s">
        <v>565</v>
      </c>
      <c r="L1486" s="259" t="s">
        <v>565</v>
      </c>
      <c r="M1486" s="259" t="s">
        <v>565</v>
      </c>
      <c r="N1486" s="259" t="s">
        <v>565</v>
      </c>
      <c r="O1486" s="259" t="s">
        <v>565</v>
      </c>
      <c r="P1486" s="259" t="s">
        <v>565</v>
      </c>
      <c r="Q1486" s="259" t="s">
        <v>565</v>
      </c>
      <c r="R1486" s="259" t="s">
        <v>565</v>
      </c>
      <c r="S1486" s="259" t="s">
        <v>565</v>
      </c>
      <c r="T1486" s="259" t="s">
        <v>565</v>
      </c>
      <c r="U1486" s="259" t="s">
        <v>565</v>
      </c>
      <c r="V1486" s="260" t="s">
        <v>565</v>
      </c>
      <c r="W1486" s="260" t="s">
        <v>565</v>
      </c>
      <c r="X1486" s="259" t="s">
        <v>565</v>
      </c>
      <c r="Y1486" s="259" t="s">
        <v>565</v>
      </c>
      <c r="Z1486" s="259" t="s">
        <v>565</v>
      </c>
      <c r="AA1486" s="259" t="s">
        <v>565</v>
      </c>
      <c r="AB1486" s="259" t="s">
        <v>565</v>
      </c>
      <c r="AC1486" s="259" t="s">
        <v>565</v>
      </c>
      <c r="AD1486" s="259" t="s">
        <v>565</v>
      </c>
      <c r="AE1486" s="259" t="s">
        <v>565</v>
      </c>
      <c r="AF1486" s="259" t="s">
        <v>565</v>
      </c>
      <c r="AG1486" s="259" t="s">
        <v>565</v>
      </c>
      <c r="AH1486" s="259" t="s">
        <v>565</v>
      </c>
      <c r="AI1486" s="259" t="s">
        <v>565</v>
      </c>
      <c r="AJ1486" s="259" t="s">
        <v>565</v>
      </c>
      <c r="AK1486" s="259" t="s">
        <v>565</v>
      </c>
      <c r="AL1486" s="259" t="s">
        <v>565</v>
      </c>
      <c r="AM1486" s="259" t="s">
        <v>565</v>
      </c>
      <c r="AN1486" s="259" t="s">
        <v>565</v>
      </c>
      <c r="AO1486" s="259" t="s">
        <v>565</v>
      </c>
      <c r="AP1486" s="259" t="s">
        <v>565</v>
      </c>
      <c r="AQ1486" s="259" t="s">
        <v>565</v>
      </c>
      <c r="AR1486" s="259" t="s">
        <v>565</v>
      </c>
      <c r="AS1486" s="259" t="s">
        <v>565</v>
      </c>
      <c r="AT1486" s="259" t="s">
        <v>565</v>
      </c>
      <c r="AU1486" s="259" t="s">
        <v>565</v>
      </c>
      <c r="AV1486" s="259" t="s">
        <v>565</v>
      </c>
      <c r="AW1486" s="259" t="s">
        <v>565</v>
      </c>
      <c r="AX1486" s="259" t="s">
        <v>565</v>
      </c>
      <c r="AY1486" s="259" t="s">
        <v>565</v>
      </c>
      <c r="AZ1486" s="259" t="s">
        <v>565</v>
      </c>
      <c r="BA1486" s="259" t="s">
        <v>565</v>
      </c>
    </row>
    <row r="1487" spans="4:53">
      <c r="D1487" s="259" t="s">
        <v>565</v>
      </c>
      <c r="E1487" s="259" t="s">
        <v>565</v>
      </c>
      <c r="F1487" s="259" t="s">
        <v>565</v>
      </c>
      <c r="G1487" s="259" t="s">
        <v>565</v>
      </c>
      <c r="H1487" s="259" t="s">
        <v>565</v>
      </c>
      <c r="I1487" s="259" t="s">
        <v>565</v>
      </c>
      <c r="J1487" s="259" t="s">
        <v>565</v>
      </c>
      <c r="K1487" s="259" t="s">
        <v>565</v>
      </c>
      <c r="L1487" s="259" t="s">
        <v>565</v>
      </c>
      <c r="M1487" s="259" t="s">
        <v>565</v>
      </c>
      <c r="N1487" s="259" t="s">
        <v>565</v>
      </c>
      <c r="O1487" s="259" t="s">
        <v>565</v>
      </c>
      <c r="P1487" s="259" t="s">
        <v>565</v>
      </c>
      <c r="Q1487" s="259" t="s">
        <v>565</v>
      </c>
      <c r="R1487" s="259" t="s">
        <v>565</v>
      </c>
      <c r="S1487" s="259" t="s">
        <v>565</v>
      </c>
      <c r="T1487" s="259" t="s">
        <v>565</v>
      </c>
      <c r="U1487" s="259" t="s">
        <v>565</v>
      </c>
      <c r="V1487" s="260" t="s">
        <v>565</v>
      </c>
      <c r="W1487" s="260" t="s">
        <v>565</v>
      </c>
      <c r="X1487" s="259" t="s">
        <v>565</v>
      </c>
      <c r="Y1487" s="259" t="s">
        <v>565</v>
      </c>
      <c r="Z1487" s="259" t="s">
        <v>565</v>
      </c>
      <c r="AA1487" s="259" t="s">
        <v>565</v>
      </c>
      <c r="AB1487" s="259" t="s">
        <v>565</v>
      </c>
      <c r="AC1487" s="259" t="s">
        <v>565</v>
      </c>
      <c r="AD1487" s="259" t="s">
        <v>565</v>
      </c>
      <c r="AE1487" s="259" t="s">
        <v>565</v>
      </c>
      <c r="AF1487" s="259" t="s">
        <v>565</v>
      </c>
      <c r="AG1487" s="259" t="s">
        <v>565</v>
      </c>
      <c r="AH1487" s="259" t="s">
        <v>565</v>
      </c>
      <c r="AI1487" s="259" t="s">
        <v>565</v>
      </c>
      <c r="AJ1487" s="259" t="s">
        <v>565</v>
      </c>
      <c r="AK1487" s="259" t="s">
        <v>565</v>
      </c>
      <c r="AL1487" s="259" t="s">
        <v>565</v>
      </c>
      <c r="AM1487" s="259" t="s">
        <v>565</v>
      </c>
      <c r="AN1487" s="259" t="s">
        <v>565</v>
      </c>
      <c r="AO1487" s="259" t="s">
        <v>565</v>
      </c>
      <c r="AP1487" s="259" t="s">
        <v>565</v>
      </c>
      <c r="AQ1487" s="259" t="s">
        <v>565</v>
      </c>
      <c r="AR1487" s="259" t="s">
        <v>565</v>
      </c>
      <c r="AS1487" s="259" t="s">
        <v>565</v>
      </c>
      <c r="AT1487" s="259" t="s">
        <v>565</v>
      </c>
      <c r="AU1487" s="259" t="s">
        <v>565</v>
      </c>
      <c r="AV1487" s="259" t="s">
        <v>565</v>
      </c>
      <c r="AW1487" s="259" t="s">
        <v>565</v>
      </c>
      <c r="AX1487" s="259" t="s">
        <v>565</v>
      </c>
      <c r="AY1487" s="259" t="s">
        <v>565</v>
      </c>
      <c r="AZ1487" s="259" t="s">
        <v>565</v>
      </c>
      <c r="BA1487" s="259" t="s">
        <v>565</v>
      </c>
    </row>
    <row r="1488" spans="4:53">
      <c r="D1488" s="259" t="s">
        <v>565</v>
      </c>
      <c r="E1488" s="259" t="s">
        <v>565</v>
      </c>
      <c r="F1488" s="259" t="s">
        <v>565</v>
      </c>
      <c r="G1488" s="259" t="s">
        <v>565</v>
      </c>
      <c r="H1488" s="259" t="s">
        <v>565</v>
      </c>
      <c r="I1488" s="259" t="s">
        <v>565</v>
      </c>
      <c r="J1488" s="259" t="s">
        <v>565</v>
      </c>
      <c r="K1488" s="259" t="s">
        <v>565</v>
      </c>
      <c r="L1488" s="259" t="s">
        <v>565</v>
      </c>
      <c r="M1488" s="259" t="s">
        <v>565</v>
      </c>
      <c r="N1488" s="259" t="s">
        <v>565</v>
      </c>
      <c r="O1488" s="259" t="s">
        <v>565</v>
      </c>
      <c r="P1488" s="259" t="s">
        <v>565</v>
      </c>
      <c r="Q1488" s="259" t="s">
        <v>565</v>
      </c>
      <c r="R1488" s="259" t="s">
        <v>565</v>
      </c>
      <c r="S1488" s="259" t="s">
        <v>565</v>
      </c>
      <c r="T1488" s="259" t="s">
        <v>565</v>
      </c>
      <c r="U1488" s="259" t="s">
        <v>565</v>
      </c>
      <c r="V1488" s="260" t="s">
        <v>565</v>
      </c>
      <c r="W1488" s="260" t="s">
        <v>565</v>
      </c>
      <c r="X1488" s="259" t="s">
        <v>565</v>
      </c>
      <c r="Y1488" s="259" t="s">
        <v>565</v>
      </c>
      <c r="Z1488" s="259" t="s">
        <v>565</v>
      </c>
      <c r="AA1488" s="259" t="s">
        <v>565</v>
      </c>
      <c r="AB1488" s="259" t="s">
        <v>565</v>
      </c>
      <c r="AC1488" s="259" t="s">
        <v>565</v>
      </c>
      <c r="AD1488" s="259" t="s">
        <v>565</v>
      </c>
      <c r="AE1488" s="259" t="s">
        <v>565</v>
      </c>
      <c r="AF1488" s="259" t="s">
        <v>565</v>
      </c>
      <c r="AG1488" s="259" t="s">
        <v>565</v>
      </c>
      <c r="AH1488" s="259" t="s">
        <v>565</v>
      </c>
      <c r="AI1488" s="259" t="s">
        <v>565</v>
      </c>
      <c r="AJ1488" s="259" t="s">
        <v>565</v>
      </c>
      <c r="AK1488" s="259" t="s">
        <v>565</v>
      </c>
      <c r="AL1488" s="259" t="s">
        <v>565</v>
      </c>
      <c r="AM1488" s="259" t="s">
        <v>565</v>
      </c>
      <c r="AN1488" s="259" t="s">
        <v>565</v>
      </c>
      <c r="AO1488" s="259" t="s">
        <v>565</v>
      </c>
      <c r="AP1488" s="259" t="s">
        <v>565</v>
      </c>
      <c r="AQ1488" s="259" t="s">
        <v>565</v>
      </c>
      <c r="AR1488" s="259" t="s">
        <v>565</v>
      </c>
      <c r="AS1488" s="259" t="s">
        <v>565</v>
      </c>
      <c r="AT1488" s="259" t="s">
        <v>565</v>
      </c>
      <c r="AU1488" s="259" t="s">
        <v>565</v>
      </c>
      <c r="AV1488" s="259" t="s">
        <v>565</v>
      </c>
      <c r="AW1488" s="259" t="s">
        <v>565</v>
      </c>
      <c r="AX1488" s="259" t="s">
        <v>565</v>
      </c>
      <c r="AY1488" s="259" t="s">
        <v>565</v>
      </c>
      <c r="AZ1488" s="259" t="s">
        <v>565</v>
      </c>
      <c r="BA1488" s="259" t="s">
        <v>565</v>
      </c>
    </row>
    <row r="1489" spans="4:53">
      <c r="D1489" s="259" t="s">
        <v>565</v>
      </c>
      <c r="E1489" s="259" t="s">
        <v>565</v>
      </c>
      <c r="F1489" s="259" t="s">
        <v>565</v>
      </c>
      <c r="G1489" s="259" t="s">
        <v>565</v>
      </c>
      <c r="H1489" s="259" t="s">
        <v>565</v>
      </c>
      <c r="I1489" s="259" t="s">
        <v>565</v>
      </c>
      <c r="J1489" s="259" t="s">
        <v>565</v>
      </c>
      <c r="K1489" s="259" t="s">
        <v>565</v>
      </c>
      <c r="L1489" s="259" t="s">
        <v>565</v>
      </c>
      <c r="M1489" s="259" t="s">
        <v>565</v>
      </c>
      <c r="N1489" s="259" t="s">
        <v>565</v>
      </c>
      <c r="O1489" s="259" t="s">
        <v>565</v>
      </c>
      <c r="P1489" s="259" t="s">
        <v>565</v>
      </c>
      <c r="Q1489" s="259" t="s">
        <v>565</v>
      </c>
      <c r="R1489" s="259" t="s">
        <v>565</v>
      </c>
      <c r="S1489" s="259" t="s">
        <v>565</v>
      </c>
      <c r="T1489" s="259" t="s">
        <v>565</v>
      </c>
      <c r="U1489" s="259" t="s">
        <v>565</v>
      </c>
      <c r="V1489" s="260" t="s">
        <v>565</v>
      </c>
      <c r="W1489" s="260" t="s">
        <v>565</v>
      </c>
      <c r="X1489" s="259" t="s">
        <v>565</v>
      </c>
      <c r="Y1489" s="259" t="s">
        <v>565</v>
      </c>
      <c r="Z1489" s="259" t="s">
        <v>565</v>
      </c>
      <c r="AA1489" s="259" t="s">
        <v>565</v>
      </c>
      <c r="AB1489" s="259" t="s">
        <v>565</v>
      </c>
      <c r="AC1489" s="259" t="s">
        <v>565</v>
      </c>
      <c r="AD1489" s="259" t="s">
        <v>565</v>
      </c>
      <c r="AE1489" s="259" t="s">
        <v>565</v>
      </c>
      <c r="AF1489" s="259" t="s">
        <v>565</v>
      </c>
      <c r="AG1489" s="259" t="s">
        <v>565</v>
      </c>
      <c r="AH1489" s="259" t="s">
        <v>565</v>
      </c>
      <c r="AI1489" s="259" t="s">
        <v>565</v>
      </c>
      <c r="AJ1489" s="259" t="s">
        <v>565</v>
      </c>
      <c r="AK1489" s="259" t="s">
        <v>565</v>
      </c>
      <c r="AL1489" s="259" t="s">
        <v>565</v>
      </c>
      <c r="AM1489" s="259" t="s">
        <v>565</v>
      </c>
      <c r="AN1489" s="259" t="s">
        <v>565</v>
      </c>
      <c r="AO1489" s="259" t="s">
        <v>565</v>
      </c>
      <c r="AP1489" s="259" t="s">
        <v>565</v>
      </c>
      <c r="AQ1489" s="259" t="s">
        <v>565</v>
      </c>
      <c r="AR1489" s="259" t="s">
        <v>565</v>
      </c>
      <c r="AS1489" s="259" t="s">
        <v>565</v>
      </c>
      <c r="AT1489" s="259" t="s">
        <v>565</v>
      </c>
      <c r="AU1489" s="259" t="s">
        <v>565</v>
      </c>
      <c r="AV1489" s="259" t="s">
        <v>565</v>
      </c>
      <c r="AW1489" s="259" t="s">
        <v>565</v>
      </c>
      <c r="AX1489" s="259" t="s">
        <v>565</v>
      </c>
      <c r="AY1489" s="259" t="s">
        <v>565</v>
      </c>
      <c r="AZ1489" s="259" t="s">
        <v>565</v>
      </c>
      <c r="BA1489" s="259" t="s">
        <v>565</v>
      </c>
    </row>
    <row r="1490" spans="4:53">
      <c r="D1490" s="259" t="s">
        <v>565</v>
      </c>
      <c r="E1490" s="259" t="s">
        <v>565</v>
      </c>
      <c r="F1490" s="259" t="s">
        <v>565</v>
      </c>
      <c r="G1490" s="259" t="s">
        <v>565</v>
      </c>
      <c r="H1490" s="259" t="s">
        <v>565</v>
      </c>
      <c r="I1490" s="259" t="s">
        <v>565</v>
      </c>
      <c r="J1490" s="259" t="s">
        <v>565</v>
      </c>
      <c r="K1490" s="259" t="s">
        <v>565</v>
      </c>
      <c r="L1490" s="259" t="s">
        <v>565</v>
      </c>
      <c r="M1490" s="259" t="s">
        <v>565</v>
      </c>
      <c r="N1490" s="259" t="s">
        <v>565</v>
      </c>
      <c r="O1490" s="259" t="s">
        <v>565</v>
      </c>
      <c r="P1490" s="259" t="s">
        <v>565</v>
      </c>
      <c r="Q1490" s="259" t="s">
        <v>565</v>
      </c>
      <c r="R1490" s="259" t="s">
        <v>565</v>
      </c>
      <c r="S1490" s="259" t="s">
        <v>565</v>
      </c>
      <c r="T1490" s="259" t="s">
        <v>565</v>
      </c>
      <c r="U1490" s="259" t="s">
        <v>565</v>
      </c>
      <c r="V1490" s="260" t="s">
        <v>565</v>
      </c>
      <c r="W1490" s="260" t="s">
        <v>565</v>
      </c>
      <c r="X1490" s="259" t="s">
        <v>565</v>
      </c>
      <c r="Y1490" s="259" t="s">
        <v>565</v>
      </c>
      <c r="Z1490" s="259" t="s">
        <v>565</v>
      </c>
      <c r="AA1490" s="259" t="s">
        <v>565</v>
      </c>
      <c r="AB1490" s="259" t="s">
        <v>565</v>
      </c>
      <c r="AC1490" s="259" t="s">
        <v>565</v>
      </c>
      <c r="AD1490" s="259" t="s">
        <v>565</v>
      </c>
      <c r="AE1490" s="259" t="s">
        <v>565</v>
      </c>
      <c r="AF1490" s="259" t="s">
        <v>565</v>
      </c>
      <c r="AG1490" s="259" t="s">
        <v>565</v>
      </c>
      <c r="AH1490" s="259" t="s">
        <v>565</v>
      </c>
      <c r="AI1490" s="259" t="s">
        <v>565</v>
      </c>
      <c r="AJ1490" s="259" t="s">
        <v>565</v>
      </c>
      <c r="AK1490" s="259" t="s">
        <v>565</v>
      </c>
      <c r="AL1490" s="259" t="s">
        <v>565</v>
      </c>
      <c r="AM1490" s="259" t="s">
        <v>565</v>
      </c>
      <c r="AN1490" s="259" t="s">
        <v>565</v>
      </c>
      <c r="AO1490" s="259" t="s">
        <v>565</v>
      </c>
      <c r="AP1490" s="259" t="s">
        <v>565</v>
      </c>
      <c r="AQ1490" s="259" t="s">
        <v>565</v>
      </c>
      <c r="AR1490" s="259" t="s">
        <v>565</v>
      </c>
      <c r="AS1490" s="259" t="s">
        <v>565</v>
      </c>
      <c r="AT1490" s="259" t="s">
        <v>565</v>
      </c>
      <c r="AU1490" s="259" t="s">
        <v>565</v>
      </c>
      <c r="AV1490" s="259" t="s">
        <v>565</v>
      </c>
      <c r="AW1490" s="259" t="s">
        <v>565</v>
      </c>
      <c r="AX1490" s="259" t="s">
        <v>565</v>
      </c>
      <c r="AY1490" s="259" t="s">
        <v>565</v>
      </c>
      <c r="AZ1490" s="259" t="s">
        <v>565</v>
      </c>
      <c r="BA1490" s="259" t="s">
        <v>565</v>
      </c>
    </row>
    <row r="1491" spans="4:53">
      <c r="D1491" s="259" t="s">
        <v>565</v>
      </c>
      <c r="E1491" s="259" t="s">
        <v>565</v>
      </c>
      <c r="F1491" s="259" t="s">
        <v>565</v>
      </c>
      <c r="G1491" s="259" t="s">
        <v>565</v>
      </c>
      <c r="H1491" s="259" t="s">
        <v>565</v>
      </c>
      <c r="I1491" s="259" t="s">
        <v>565</v>
      </c>
      <c r="J1491" s="259" t="s">
        <v>565</v>
      </c>
      <c r="K1491" s="259" t="s">
        <v>565</v>
      </c>
      <c r="L1491" s="259" t="s">
        <v>565</v>
      </c>
      <c r="M1491" s="259" t="s">
        <v>565</v>
      </c>
      <c r="N1491" s="259" t="s">
        <v>565</v>
      </c>
      <c r="O1491" s="259" t="s">
        <v>565</v>
      </c>
      <c r="P1491" s="259" t="s">
        <v>565</v>
      </c>
      <c r="Q1491" s="259" t="s">
        <v>565</v>
      </c>
      <c r="R1491" s="259" t="s">
        <v>565</v>
      </c>
      <c r="S1491" s="259" t="s">
        <v>565</v>
      </c>
      <c r="T1491" s="259" t="s">
        <v>565</v>
      </c>
      <c r="U1491" s="259" t="s">
        <v>565</v>
      </c>
      <c r="V1491" s="260" t="s">
        <v>565</v>
      </c>
      <c r="W1491" s="260" t="s">
        <v>565</v>
      </c>
      <c r="X1491" s="259" t="s">
        <v>565</v>
      </c>
      <c r="Y1491" s="259" t="s">
        <v>565</v>
      </c>
      <c r="Z1491" s="259" t="s">
        <v>565</v>
      </c>
      <c r="AA1491" s="259" t="s">
        <v>565</v>
      </c>
      <c r="AB1491" s="259" t="s">
        <v>565</v>
      </c>
      <c r="AC1491" s="259" t="s">
        <v>565</v>
      </c>
      <c r="AD1491" s="259" t="s">
        <v>565</v>
      </c>
      <c r="AE1491" s="259" t="s">
        <v>565</v>
      </c>
      <c r="AF1491" s="259" t="s">
        <v>565</v>
      </c>
      <c r="AG1491" s="259" t="s">
        <v>565</v>
      </c>
      <c r="AH1491" s="259" t="s">
        <v>565</v>
      </c>
      <c r="AI1491" s="259" t="s">
        <v>565</v>
      </c>
      <c r="AJ1491" s="259" t="s">
        <v>565</v>
      </c>
      <c r="AK1491" s="259" t="s">
        <v>565</v>
      </c>
      <c r="AL1491" s="259" t="s">
        <v>565</v>
      </c>
      <c r="AM1491" s="259" t="s">
        <v>565</v>
      </c>
      <c r="AN1491" s="259" t="s">
        <v>565</v>
      </c>
      <c r="AO1491" s="259" t="s">
        <v>565</v>
      </c>
      <c r="AP1491" s="259" t="s">
        <v>565</v>
      </c>
      <c r="AQ1491" s="259" t="s">
        <v>565</v>
      </c>
      <c r="AR1491" s="259" t="s">
        <v>565</v>
      </c>
      <c r="AS1491" s="259" t="s">
        <v>565</v>
      </c>
      <c r="AT1491" s="259" t="s">
        <v>565</v>
      </c>
      <c r="AU1491" s="259" t="s">
        <v>565</v>
      </c>
      <c r="AV1491" s="259" t="s">
        <v>565</v>
      </c>
      <c r="AW1491" s="259" t="s">
        <v>565</v>
      </c>
      <c r="AX1491" s="259" t="s">
        <v>565</v>
      </c>
      <c r="AY1491" s="259" t="s">
        <v>565</v>
      </c>
      <c r="AZ1491" s="259" t="s">
        <v>565</v>
      </c>
      <c r="BA1491" s="259" t="s">
        <v>565</v>
      </c>
    </row>
    <row r="1492" spans="4:53">
      <c r="D1492" s="259" t="s">
        <v>565</v>
      </c>
      <c r="E1492" s="259" t="s">
        <v>565</v>
      </c>
      <c r="F1492" s="259" t="s">
        <v>565</v>
      </c>
      <c r="G1492" s="259" t="s">
        <v>565</v>
      </c>
      <c r="H1492" s="259" t="s">
        <v>565</v>
      </c>
      <c r="I1492" s="259" t="s">
        <v>565</v>
      </c>
      <c r="J1492" s="259" t="s">
        <v>565</v>
      </c>
      <c r="K1492" s="259" t="s">
        <v>565</v>
      </c>
      <c r="L1492" s="259" t="s">
        <v>565</v>
      </c>
      <c r="M1492" s="259" t="s">
        <v>565</v>
      </c>
      <c r="N1492" s="259" t="s">
        <v>565</v>
      </c>
      <c r="O1492" s="259" t="s">
        <v>565</v>
      </c>
      <c r="P1492" s="259" t="s">
        <v>565</v>
      </c>
      <c r="Q1492" s="259" t="s">
        <v>565</v>
      </c>
      <c r="R1492" s="259" t="s">
        <v>565</v>
      </c>
      <c r="S1492" s="259" t="s">
        <v>565</v>
      </c>
      <c r="T1492" s="259" t="s">
        <v>565</v>
      </c>
      <c r="U1492" s="259" t="s">
        <v>565</v>
      </c>
      <c r="V1492" s="260" t="s">
        <v>565</v>
      </c>
      <c r="W1492" s="260" t="s">
        <v>565</v>
      </c>
      <c r="X1492" s="259" t="s">
        <v>565</v>
      </c>
      <c r="Y1492" s="259" t="s">
        <v>565</v>
      </c>
      <c r="Z1492" s="259" t="s">
        <v>565</v>
      </c>
      <c r="AA1492" s="259" t="s">
        <v>565</v>
      </c>
      <c r="AB1492" s="259" t="s">
        <v>565</v>
      </c>
      <c r="AC1492" s="259" t="s">
        <v>565</v>
      </c>
      <c r="AD1492" s="259" t="s">
        <v>565</v>
      </c>
      <c r="AE1492" s="259" t="s">
        <v>565</v>
      </c>
      <c r="AF1492" s="259" t="s">
        <v>565</v>
      </c>
      <c r="AG1492" s="259" t="s">
        <v>565</v>
      </c>
      <c r="AH1492" s="259" t="s">
        <v>565</v>
      </c>
      <c r="AI1492" s="259" t="s">
        <v>565</v>
      </c>
      <c r="AJ1492" s="259" t="s">
        <v>565</v>
      </c>
      <c r="AK1492" s="259" t="s">
        <v>565</v>
      </c>
      <c r="AL1492" s="259" t="s">
        <v>565</v>
      </c>
      <c r="AM1492" s="259" t="s">
        <v>565</v>
      </c>
      <c r="AN1492" s="259" t="s">
        <v>565</v>
      </c>
      <c r="AO1492" s="259" t="s">
        <v>565</v>
      </c>
      <c r="AP1492" s="259" t="s">
        <v>565</v>
      </c>
      <c r="AQ1492" s="259" t="s">
        <v>565</v>
      </c>
      <c r="AR1492" s="259" t="s">
        <v>565</v>
      </c>
      <c r="AS1492" s="259" t="s">
        <v>565</v>
      </c>
      <c r="AT1492" s="259" t="s">
        <v>565</v>
      </c>
      <c r="AU1492" s="259" t="s">
        <v>565</v>
      </c>
      <c r="AV1492" s="259" t="s">
        <v>565</v>
      </c>
      <c r="AW1492" s="259" t="s">
        <v>565</v>
      </c>
      <c r="AX1492" s="259" t="s">
        <v>565</v>
      </c>
      <c r="AY1492" s="259" t="s">
        <v>565</v>
      </c>
      <c r="AZ1492" s="259" t="s">
        <v>565</v>
      </c>
      <c r="BA1492" s="259" t="s">
        <v>565</v>
      </c>
    </row>
    <row r="1493" spans="4:53">
      <c r="D1493" s="259" t="s">
        <v>565</v>
      </c>
      <c r="E1493" s="259" t="s">
        <v>565</v>
      </c>
      <c r="F1493" s="259" t="s">
        <v>565</v>
      </c>
      <c r="G1493" s="259" t="s">
        <v>565</v>
      </c>
      <c r="H1493" s="259" t="s">
        <v>565</v>
      </c>
      <c r="I1493" s="259" t="s">
        <v>565</v>
      </c>
      <c r="J1493" s="259" t="s">
        <v>565</v>
      </c>
      <c r="K1493" s="259" t="s">
        <v>565</v>
      </c>
      <c r="L1493" s="259" t="s">
        <v>565</v>
      </c>
      <c r="M1493" s="259" t="s">
        <v>565</v>
      </c>
      <c r="N1493" s="259" t="s">
        <v>565</v>
      </c>
      <c r="O1493" s="259" t="s">
        <v>565</v>
      </c>
      <c r="P1493" s="259" t="s">
        <v>565</v>
      </c>
      <c r="Q1493" s="259" t="s">
        <v>565</v>
      </c>
      <c r="R1493" s="259" t="s">
        <v>565</v>
      </c>
      <c r="S1493" s="259" t="s">
        <v>565</v>
      </c>
      <c r="T1493" s="259" t="s">
        <v>565</v>
      </c>
      <c r="U1493" s="259" t="s">
        <v>565</v>
      </c>
      <c r="V1493" s="260" t="s">
        <v>565</v>
      </c>
      <c r="W1493" s="260" t="s">
        <v>565</v>
      </c>
      <c r="X1493" s="259" t="s">
        <v>565</v>
      </c>
      <c r="Y1493" s="259" t="s">
        <v>565</v>
      </c>
      <c r="Z1493" s="259" t="s">
        <v>565</v>
      </c>
      <c r="AA1493" s="259" t="s">
        <v>565</v>
      </c>
      <c r="AB1493" s="259" t="s">
        <v>565</v>
      </c>
      <c r="AC1493" s="259" t="s">
        <v>565</v>
      </c>
      <c r="AD1493" s="259" t="s">
        <v>565</v>
      </c>
      <c r="AE1493" s="259" t="s">
        <v>565</v>
      </c>
      <c r="AF1493" s="259" t="s">
        <v>565</v>
      </c>
      <c r="AG1493" s="259" t="s">
        <v>565</v>
      </c>
      <c r="AH1493" s="259" t="s">
        <v>565</v>
      </c>
      <c r="AI1493" s="259" t="s">
        <v>565</v>
      </c>
      <c r="AJ1493" s="259" t="s">
        <v>565</v>
      </c>
      <c r="AK1493" s="259" t="s">
        <v>565</v>
      </c>
      <c r="AL1493" s="259" t="s">
        <v>565</v>
      </c>
      <c r="AM1493" s="259" t="s">
        <v>565</v>
      </c>
      <c r="AN1493" s="259" t="s">
        <v>565</v>
      </c>
      <c r="AO1493" s="259" t="s">
        <v>565</v>
      </c>
      <c r="AP1493" s="259" t="s">
        <v>565</v>
      </c>
      <c r="AQ1493" s="259" t="s">
        <v>565</v>
      </c>
      <c r="AR1493" s="259" t="s">
        <v>565</v>
      </c>
      <c r="AS1493" s="259" t="s">
        <v>565</v>
      </c>
      <c r="AT1493" s="259" t="s">
        <v>565</v>
      </c>
      <c r="AU1493" s="259" t="s">
        <v>565</v>
      </c>
      <c r="AV1493" s="259" t="s">
        <v>565</v>
      </c>
      <c r="AW1493" s="259" t="s">
        <v>565</v>
      </c>
      <c r="AX1493" s="259" t="s">
        <v>565</v>
      </c>
      <c r="AY1493" s="259" t="s">
        <v>565</v>
      </c>
      <c r="AZ1493" s="259" t="s">
        <v>565</v>
      </c>
      <c r="BA1493" s="259" t="s">
        <v>565</v>
      </c>
    </row>
    <row r="1494" spans="4:53">
      <c r="D1494" s="259" t="s">
        <v>565</v>
      </c>
      <c r="E1494" s="259" t="s">
        <v>565</v>
      </c>
      <c r="F1494" s="259" t="s">
        <v>565</v>
      </c>
      <c r="G1494" s="259" t="s">
        <v>565</v>
      </c>
      <c r="H1494" s="259" t="s">
        <v>565</v>
      </c>
      <c r="I1494" s="259" t="s">
        <v>565</v>
      </c>
      <c r="J1494" s="259" t="s">
        <v>565</v>
      </c>
      <c r="K1494" s="259" t="s">
        <v>565</v>
      </c>
      <c r="L1494" s="259" t="s">
        <v>565</v>
      </c>
      <c r="M1494" s="259" t="s">
        <v>565</v>
      </c>
      <c r="N1494" s="259" t="s">
        <v>565</v>
      </c>
      <c r="O1494" s="259" t="s">
        <v>565</v>
      </c>
      <c r="P1494" s="259" t="s">
        <v>565</v>
      </c>
      <c r="Q1494" s="259" t="s">
        <v>565</v>
      </c>
      <c r="R1494" s="259" t="s">
        <v>565</v>
      </c>
      <c r="S1494" s="259" t="s">
        <v>565</v>
      </c>
      <c r="T1494" s="259" t="s">
        <v>565</v>
      </c>
      <c r="U1494" s="259" t="s">
        <v>565</v>
      </c>
      <c r="V1494" s="260" t="s">
        <v>565</v>
      </c>
      <c r="W1494" s="260" t="s">
        <v>565</v>
      </c>
      <c r="X1494" s="259" t="s">
        <v>565</v>
      </c>
      <c r="Y1494" s="259" t="s">
        <v>565</v>
      </c>
      <c r="Z1494" s="259" t="s">
        <v>565</v>
      </c>
      <c r="AA1494" s="259" t="s">
        <v>565</v>
      </c>
      <c r="AB1494" s="259" t="s">
        <v>565</v>
      </c>
      <c r="AC1494" s="259" t="s">
        <v>565</v>
      </c>
      <c r="AD1494" s="259" t="s">
        <v>565</v>
      </c>
      <c r="AE1494" s="259" t="s">
        <v>565</v>
      </c>
      <c r="AF1494" s="259" t="s">
        <v>565</v>
      </c>
      <c r="AG1494" s="259" t="s">
        <v>565</v>
      </c>
      <c r="AH1494" s="259" t="s">
        <v>565</v>
      </c>
      <c r="AI1494" s="259" t="s">
        <v>565</v>
      </c>
      <c r="AJ1494" s="259" t="s">
        <v>565</v>
      </c>
      <c r="AK1494" s="259" t="s">
        <v>565</v>
      </c>
      <c r="AL1494" s="259" t="s">
        <v>565</v>
      </c>
      <c r="AM1494" s="259" t="s">
        <v>565</v>
      </c>
      <c r="AN1494" s="259" t="s">
        <v>565</v>
      </c>
      <c r="AO1494" s="259" t="s">
        <v>565</v>
      </c>
      <c r="AP1494" s="259" t="s">
        <v>565</v>
      </c>
      <c r="AQ1494" s="259" t="s">
        <v>565</v>
      </c>
      <c r="AR1494" s="259" t="s">
        <v>565</v>
      </c>
      <c r="AS1494" s="259" t="s">
        <v>565</v>
      </c>
      <c r="AT1494" s="259" t="s">
        <v>565</v>
      </c>
      <c r="AU1494" s="259" t="s">
        <v>565</v>
      </c>
      <c r="AV1494" s="259" t="s">
        <v>565</v>
      </c>
      <c r="AW1494" s="259" t="s">
        <v>565</v>
      </c>
      <c r="AX1494" s="259" t="s">
        <v>565</v>
      </c>
      <c r="AY1494" s="259" t="s">
        <v>565</v>
      </c>
      <c r="AZ1494" s="259" t="s">
        <v>565</v>
      </c>
      <c r="BA1494" s="259" t="s">
        <v>565</v>
      </c>
    </row>
    <row r="1495" spans="4:53">
      <c r="D1495" s="259" t="s">
        <v>565</v>
      </c>
      <c r="E1495" s="259" t="s">
        <v>565</v>
      </c>
      <c r="F1495" s="259" t="s">
        <v>565</v>
      </c>
      <c r="G1495" s="259" t="s">
        <v>565</v>
      </c>
      <c r="H1495" s="259" t="s">
        <v>565</v>
      </c>
      <c r="I1495" s="259" t="s">
        <v>565</v>
      </c>
      <c r="J1495" s="259" t="s">
        <v>565</v>
      </c>
      <c r="K1495" s="259" t="s">
        <v>565</v>
      </c>
      <c r="L1495" s="259" t="s">
        <v>565</v>
      </c>
      <c r="M1495" s="259" t="s">
        <v>565</v>
      </c>
      <c r="N1495" s="259" t="s">
        <v>565</v>
      </c>
      <c r="O1495" s="259" t="s">
        <v>565</v>
      </c>
      <c r="P1495" s="259" t="s">
        <v>565</v>
      </c>
      <c r="Q1495" s="259" t="s">
        <v>565</v>
      </c>
      <c r="R1495" s="259" t="s">
        <v>565</v>
      </c>
      <c r="S1495" s="259" t="s">
        <v>565</v>
      </c>
      <c r="T1495" s="259" t="s">
        <v>565</v>
      </c>
      <c r="U1495" s="259" t="s">
        <v>565</v>
      </c>
      <c r="V1495" s="260" t="s">
        <v>565</v>
      </c>
      <c r="W1495" s="260" t="s">
        <v>565</v>
      </c>
      <c r="X1495" s="259" t="s">
        <v>565</v>
      </c>
      <c r="Y1495" s="259" t="s">
        <v>565</v>
      </c>
      <c r="Z1495" s="259" t="s">
        <v>565</v>
      </c>
      <c r="AA1495" s="259" t="s">
        <v>565</v>
      </c>
      <c r="AB1495" s="259" t="s">
        <v>565</v>
      </c>
      <c r="AC1495" s="259" t="s">
        <v>565</v>
      </c>
      <c r="AD1495" s="259" t="s">
        <v>565</v>
      </c>
      <c r="AE1495" s="259" t="s">
        <v>565</v>
      </c>
      <c r="AF1495" s="259" t="s">
        <v>565</v>
      </c>
      <c r="AG1495" s="259" t="s">
        <v>565</v>
      </c>
      <c r="AH1495" s="259" t="s">
        <v>565</v>
      </c>
      <c r="AI1495" s="259" t="s">
        <v>565</v>
      </c>
      <c r="AJ1495" s="259" t="s">
        <v>565</v>
      </c>
      <c r="AK1495" s="259" t="s">
        <v>565</v>
      </c>
      <c r="AL1495" s="259" t="s">
        <v>565</v>
      </c>
      <c r="AM1495" s="259" t="s">
        <v>565</v>
      </c>
      <c r="AN1495" s="259" t="s">
        <v>565</v>
      </c>
      <c r="AO1495" s="259" t="s">
        <v>565</v>
      </c>
      <c r="AP1495" s="259" t="s">
        <v>565</v>
      </c>
      <c r="AQ1495" s="259" t="s">
        <v>565</v>
      </c>
      <c r="AR1495" s="259" t="s">
        <v>565</v>
      </c>
      <c r="AS1495" s="259" t="s">
        <v>565</v>
      </c>
      <c r="AT1495" s="259" t="s">
        <v>565</v>
      </c>
      <c r="AU1495" s="259" t="s">
        <v>565</v>
      </c>
      <c r="AV1495" s="259" t="s">
        <v>565</v>
      </c>
      <c r="AW1495" s="259" t="s">
        <v>565</v>
      </c>
      <c r="AX1495" s="259" t="s">
        <v>565</v>
      </c>
      <c r="AY1495" s="259" t="s">
        <v>565</v>
      </c>
      <c r="AZ1495" s="259" t="s">
        <v>565</v>
      </c>
      <c r="BA1495" s="259" t="s">
        <v>565</v>
      </c>
    </row>
    <row r="1496" spans="4:53">
      <c r="D1496" s="259" t="s">
        <v>565</v>
      </c>
      <c r="E1496" s="259" t="s">
        <v>565</v>
      </c>
      <c r="F1496" s="259" t="s">
        <v>565</v>
      </c>
      <c r="G1496" s="259" t="s">
        <v>565</v>
      </c>
      <c r="H1496" s="259" t="s">
        <v>565</v>
      </c>
      <c r="I1496" s="259" t="s">
        <v>565</v>
      </c>
      <c r="J1496" s="259" t="s">
        <v>565</v>
      </c>
      <c r="K1496" s="259" t="s">
        <v>565</v>
      </c>
      <c r="L1496" s="259" t="s">
        <v>565</v>
      </c>
      <c r="M1496" s="259" t="s">
        <v>565</v>
      </c>
      <c r="N1496" s="259" t="s">
        <v>565</v>
      </c>
      <c r="O1496" s="259" t="s">
        <v>565</v>
      </c>
      <c r="P1496" s="259" t="s">
        <v>565</v>
      </c>
      <c r="Q1496" s="259" t="s">
        <v>565</v>
      </c>
      <c r="R1496" s="259" t="s">
        <v>565</v>
      </c>
      <c r="S1496" s="259" t="s">
        <v>565</v>
      </c>
      <c r="T1496" s="259" t="s">
        <v>565</v>
      </c>
      <c r="U1496" s="259" t="s">
        <v>565</v>
      </c>
      <c r="V1496" s="260" t="s">
        <v>565</v>
      </c>
      <c r="W1496" s="260" t="s">
        <v>565</v>
      </c>
      <c r="X1496" s="259" t="s">
        <v>565</v>
      </c>
      <c r="Y1496" s="259" t="s">
        <v>565</v>
      </c>
      <c r="Z1496" s="259" t="s">
        <v>565</v>
      </c>
      <c r="AA1496" s="259" t="s">
        <v>565</v>
      </c>
      <c r="AB1496" s="259" t="s">
        <v>565</v>
      </c>
      <c r="AC1496" s="259" t="s">
        <v>565</v>
      </c>
      <c r="AD1496" s="259" t="s">
        <v>565</v>
      </c>
      <c r="AE1496" s="259" t="s">
        <v>565</v>
      </c>
      <c r="AF1496" s="259" t="s">
        <v>565</v>
      </c>
      <c r="AG1496" s="259" t="s">
        <v>565</v>
      </c>
      <c r="AH1496" s="259" t="s">
        <v>565</v>
      </c>
      <c r="AI1496" s="259" t="s">
        <v>565</v>
      </c>
      <c r="AJ1496" s="259" t="s">
        <v>565</v>
      </c>
      <c r="AK1496" s="259" t="s">
        <v>565</v>
      </c>
      <c r="AL1496" s="259" t="s">
        <v>565</v>
      </c>
      <c r="AM1496" s="259" t="s">
        <v>565</v>
      </c>
      <c r="AN1496" s="259" t="s">
        <v>565</v>
      </c>
      <c r="AO1496" s="259" t="s">
        <v>565</v>
      </c>
      <c r="AP1496" s="259" t="s">
        <v>565</v>
      </c>
      <c r="AQ1496" s="259" t="s">
        <v>565</v>
      </c>
      <c r="AR1496" s="259" t="s">
        <v>565</v>
      </c>
      <c r="AS1496" s="259" t="s">
        <v>565</v>
      </c>
      <c r="AT1496" s="259" t="s">
        <v>565</v>
      </c>
      <c r="AU1496" s="259" t="s">
        <v>565</v>
      </c>
      <c r="AV1496" s="259" t="s">
        <v>565</v>
      </c>
      <c r="AW1496" s="259" t="s">
        <v>565</v>
      </c>
      <c r="AX1496" s="259" t="s">
        <v>565</v>
      </c>
      <c r="AY1496" s="259" t="s">
        <v>565</v>
      </c>
      <c r="AZ1496" s="259" t="s">
        <v>565</v>
      </c>
      <c r="BA1496" s="259" t="s">
        <v>565</v>
      </c>
    </row>
    <row r="1497" spans="4:53">
      <c r="D1497" s="259" t="s">
        <v>565</v>
      </c>
      <c r="E1497" s="259" t="s">
        <v>565</v>
      </c>
      <c r="F1497" s="259" t="s">
        <v>565</v>
      </c>
      <c r="G1497" s="259" t="s">
        <v>565</v>
      </c>
      <c r="H1497" s="259" t="s">
        <v>565</v>
      </c>
      <c r="I1497" s="259" t="s">
        <v>565</v>
      </c>
      <c r="J1497" s="259" t="s">
        <v>565</v>
      </c>
      <c r="K1497" s="259" t="s">
        <v>565</v>
      </c>
      <c r="L1497" s="259" t="s">
        <v>565</v>
      </c>
      <c r="M1497" s="259" t="s">
        <v>565</v>
      </c>
      <c r="N1497" s="259" t="s">
        <v>565</v>
      </c>
      <c r="O1497" s="259" t="s">
        <v>565</v>
      </c>
      <c r="P1497" s="259" t="s">
        <v>565</v>
      </c>
      <c r="Q1497" s="259" t="s">
        <v>565</v>
      </c>
      <c r="R1497" s="259" t="s">
        <v>565</v>
      </c>
      <c r="S1497" s="259" t="s">
        <v>565</v>
      </c>
      <c r="T1497" s="259" t="s">
        <v>565</v>
      </c>
      <c r="U1497" s="259" t="s">
        <v>565</v>
      </c>
      <c r="V1497" s="260" t="s">
        <v>565</v>
      </c>
      <c r="W1497" s="260" t="s">
        <v>565</v>
      </c>
      <c r="X1497" s="259" t="s">
        <v>565</v>
      </c>
      <c r="Y1497" s="259" t="s">
        <v>565</v>
      </c>
      <c r="Z1497" s="259" t="s">
        <v>565</v>
      </c>
      <c r="AA1497" s="259" t="s">
        <v>565</v>
      </c>
      <c r="AB1497" s="259" t="s">
        <v>565</v>
      </c>
      <c r="AC1497" s="259" t="s">
        <v>565</v>
      </c>
      <c r="AD1497" s="259" t="s">
        <v>565</v>
      </c>
      <c r="AE1497" s="259" t="s">
        <v>565</v>
      </c>
      <c r="AF1497" s="259" t="s">
        <v>565</v>
      </c>
      <c r="AG1497" s="259" t="s">
        <v>565</v>
      </c>
      <c r="AH1497" s="259" t="s">
        <v>565</v>
      </c>
      <c r="AI1497" s="259" t="s">
        <v>565</v>
      </c>
      <c r="AJ1497" s="259" t="s">
        <v>565</v>
      </c>
      <c r="AK1497" s="259" t="s">
        <v>565</v>
      </c>
      <c r="AL1497" s="259" t="s">
        <v>565</v>
      </c>
      <c r="AM1497" s="259" t="s">
        <v>565</v>
      </c>
      <c r="AN1497" s="259" t="s">
        <v>565</v>
      </c>
      <c r="AO1497" s="259" t="s">
        <v>565</v>
      </c>
      <c r="AP1497" s="259" t="s">
        <v>565</v>
      </c>
      <c r="AQ1497" s="259" t="s">
        <v>565</v>
      </c>
      <c r="AR1497" s="259" t="s">
        <v>565</v>
      </c>
      <c r="AS1497" s="259" t="s">
        <v>565</v>
      </c>
      <c r="AT1497" s="259" t="s">
        <v>565</v>
      </c>
      <c r="AU1497" s="259" t="s">
        <v>565</v>
      </c>
      <c r="AV1497" s="259" t="s">
        <v>565</v>
      </c>
      <c r="AW1497" s="259" t="s">
        <v>565</v>
      </c>
      <c r="AX1497" s="259" t="s">
        <v>565</v>
      </c>
      <c r="AY1497" s="259" t="s">
        <v>565</v>
      </c>
      <c r="AZ1497" s="259" t="s">
        <v>565</v>
      </c>
      <c r="BA1497" s="259" t="s">
        <v>565</v>
      </c>
    </row>
    <row r="1498" spans="4:53">
      <c r="D1498" s="259" t="s">
        <v>565</v>
      </c>
      <c r="E1498" s="259" t="s">
        <v>565</v>
      </c>
      <c r="F1498" s="259" t="s">
        <v>565</v>
      </c>
      <c r="G1498" s="259" t="s">
        <v>565</v>
      </c>
      <c r="H1498" s="259" t="s">
        <v>565</v>
      </c>
      <c r="I1498" s="259" t="s">
        <v>565</v>
      </c>
      <c r="J1498" s="259" t="s">
        <v>565</v>
      </c>
      <c r="K1498" s="259" t="s">
        <v>565</v>
      </c>
      <c r="L1498" s="259" t="s">
        <v>565</v>
      </c>
      <c r="M1498" s="259" t="s">
        <v>565</v>
      </c>
      <c r="N1498" s="259" t="s">
        <v>565</v>
      </c>
      <c r="O1498" s="259" t="s">
        <v>565</v>
      </c>
      <c r="P1498" s="259" t="s">
        <v>565</v>
      </c>
      <c r="Q1498" s="259" t="s">
        <v>565</v>
      </c>
      <c r="R1498" s="259" t="s">
        <v>565</v>
      </c>
      <c r="S1498" s="259" t="s">
        <v>565</v>
      </c>
      <c r="T1498" s="259" t="s">
        <v>565</v>
      </c>
      <c r="U1498" s="259" t="s">
        <v>565</v>
      </c>
      <c r="V1498" s="260" t="s">
        <v>565</v>
      </c>
      <c r="W1498" s="260" t="s">
        <v>565</v>
      </c>
      <c r="X1498" s="259" t="s">
        <v>565</v>
      </c>
      <c r="Y1498" s="259" t="s">
        <v>565</v>
      </c>
      <c r="Z1498" s="259" t="s">
        <v>565</v>
      </c>
      <c r="AA1498" s="259" t="s">
        <v>565</v>
      </c>
      <c r="AB1498" s="259" t="s">
        <v>565</v>
      </c>
      <c r="AC1498" s="259" t="s">
        <v>565</v>
      </c>
      <c r="AD1498" s="259" t="s">
        <v>565</v>
      </c>
      <c r="AE1498" s="259" t="s">
        <v>565</v>
      </c>
      <c r="AF1498" s="259" t="s">
        <v>565</v>
      </c>
      <c r="AG1498" s="259" t="s">
        <v>565</v>
      </c>
      <c r="AH1498" s="259" t="s">
        <v>565</v>
      </c>
      <c r="AI1498" s="259" t="s">
        <v>565</v>
      </c>
      <c r="AJ1498" s="259" t="s">
        <v>565</v>
      </c>
      <c r="AK1498" s="259" t="s">
        <v>565</v>
      </c>
      <c r="AL1498" s="259" t="s">
        <v>565</v>
      </c>
      <c r="AM1498" s="259" t="s">
        <v>565</v>
      </c>
      <c r="AN1498" s="259" t="s">
        <v>565</v>
      </c>
      <c r="AO1498" s="259" t="s">
        <v>565</v>
      </c>
      <c r="AP1498" s="259" t="s">
        <v>565</v>
      </c>
      <c r="AQ1498" s="259" t="s">
        <v>565</v>
      </c>
      <c r="AR1498" s="259" t="s">
        <v>565</v>
      </c>
      <c r="AS1498" s="259" t="s">
        <v>565</v>
      </c>
      <c r="AT1498" s="259" t="s">
        <v>565</v>
      </c>
      <c r="AU1498" s="259" t="s">
        <v>565</v>
      </c>
      <c r="AV1498" s="259" t="s">
        <v>565</v>
      </c>
      <c r="AW1498" s="259" t="s">
        <v>565</v>
      </c>
      <c r="AX1498" s="259" t="s">
        <v>565</v>
      </c>
      <c r="AY1498" s="259" t="s">
        <v>565</v>
      </c>
      <c r="AZ1498" s="259" t="s">
        <v>565</v>
      </c>
      <c r="BA1498" s="259" t="s">
        <v>565</v>
      </c>
    </row>
    <row r="1499" spans="4:53">
      <c r="D1499" s="259" t="s">
        <v>565</v>
      </c>
      <c r="E1499" s="259" t="s">
        <v>565</v>
      </c>
      <c r="F1499" s="259" t="s">
        <v>565</v>
      </c>
      <c r="G1499" s="259" t="s">
        <v>565</v>
      </c>
      <c r="H1499" s="259" t="s">
        <v>565</v>
      </c>
      <c r="I1499" s="259" t="s">
        <v>565</v>
      </c>
      <c r="J1499" s="259" t="s">
        <v>565</v>
      </c>
      <c r="K1499" s="259" t="s">
        <v>565</v>
      </c>
      <c r="L1499" s="259" t="s">
        <v>565</v>
      </c>
      <c r="M1499" s="259" t="s">
        <v>565</v>
      </c>
      <c r="N1499" s="259" t="s">
        <v>565</v>
      </c>
      <c r="O1499" s="259" t="s">
        <v>565</v>
      </c>
      <c r="P1499" s="259" t="s">
        <v>565</v>
      </c>
      <c r="Q1499" s="259" t="s">
        <v>565</v>
      </c>
      <c r="R1499" s="259" t="s">
        <v>565</v>
      </c>
      <c r="S1499" s="259" t="s">
        <v>565</v>
      </c>
      <c r="T1499" s="259" t="s">
        <v>565</v>
      </c>
      <c r="U1499" s="259" t="s">
        <v>565</v>
      </c>
      <c r="V1499" s="260" t="s">
        <v>565</v>
      </c>
      <c r="W1499" s="260" t="s">
        <v>565</v>
      </c>
      <c r="X1499" s="259" t="s">
        <v>565</v>
      </c>
      <c r="Y1499" s="259" t="s">
        <v>565</v>
      </c>
      <c r="Z1499" s="259" t="s">
        <v>565</v>
      </c>
      <c r="AA1499" s="259" t="s">
        <v>565</v>
      </c>
      <c r="AB1499" s="259" t="s">
        <v>565</v>
      </c>
      <c r="AC1499" s="259" t="s">
        <v>565</v>
      </c>
      <c r="AD1499" s="259" t="s">
        <v>565</v>
      </c>
      <c r="AE1499" s="259" t="s">
        <v>565</v>
      </c>
      <c r="AF1499" s="259" t="s">
        <v>565</v>
      </c>
      <c r="AG1499" s="259" t="s">
        <v>565</v>
      </c>
      <c r="AH1499" s="259" t="s">
        <v>565</v>
      </c>
      <c r="AI1499" s="259" t="s">
        <v>565</v>
      </c>
      <c r="AJ1499" s="259" t="s">
        <v>565</v>
      </c>
      <c r="AK1499" s="259" t="s">
        <v>565</v>
      </c>
      <c r="AL1499" s="259" t="s">
        <v>565</v>
      </c>
      <c r="AM1499" s="259" t="s">
        <v>565</v>
      </c>
      <c r="AN1499" s="259" t="s">
        <v>565</v>
      </c>
      <c r="AO1499" s="259" t="s">
        <v>565</v>
      </c>
      <c r="AP1499" s="259" t="s">
        <v>565</v>
      </c>
      <c r="AQ1499" s="259" t="s">
        <v>565</v>
      </c>
      <c r="AR1499" s="259" t="s">
        <v>565</v>
      </c>
      <c r="AS1499" s="259" t="s">
        <v>565</v>
      </c>
      <c r="AT1499" s="259" t="s">
        <v>565</v>
      </c>
      <c r="AU1499" s="259" t="s">
        <v>565</v>
      </c>
      <c r="AV1499" s="259" t="s">
        <v>565</v>
      </c>
      <c r="AW1499" s="259" t="s">
        <v>565</v>
      </c>
      <c r="AX1499" s="259" t="s">
        <v>565</v>
      </c>
      <c r="AY1499" s="259" t="s">
        <v>565</v>
      </c>
      <c r="AZ1499" s="259" t="s">
        <v>565</v>
      </c>
      <c r="BA1499" s="259" t="s">
        <v>565</v>
      </c>
    </row>
    <row r="1500" spans="4:53">
      <c r="D1500" s="259" t="s">
        <v>565</v>
      </c>
      <c r="E1500" s="259" t="s">
        <v>565</v>
      </c>
      <c r="F1500" s="259" t="s">
        <v>565</v>
      </c>
      <c r="G1500" s="259" t="s">
        <v>565</v>
      </c>
      <c r="H1500" s="259" t="s">
        <v>565</v>
      </c>
      <c r="I1500" s="259" t="s">
        <v>565</v>
      </c>
      <c r="J1500" s="259" t="s">
        <v>565</v>
      </c>
      <c r="K1500" s="259" t="s">
        <v>565</v>
      </c>
      <c r="L1500" s="259" t="s">
        <v>565</v>
      </c>
      <c r="M1500" s="259" t="s">
        <v>565</v>
      </c>
      <c r="N1500" s="259" t="s">
        <v>565</v>
      </c>
      <c r="O1500" s="259" t="s">
        <v>565</v>
      </c>
      <c r="P1500" s="259" t="s">
        <v>565</v>
      </c>
      <c r="Q1500" s="259" t="s">
        <v>565</v>
      </c>
      <c r="R1500" s="259" t="s">
        <v>565</v>
      </c>
      <c r="S1500" s="259" t="s">
        <v>565</v>
      </c>
      <c r="T1500" s="259" t="s">
        <v>565</v>
      </c>
      <c r="U1500" s="259" t="s">
        <v>565</v>
      </c>
      <c r="V1500" s="260" t="s">
        <v>565</v>
      </c>
      <c r="W1500" s="260" t="s">
        <v>565</v>
      </c>
      <c r="X1500" s="259" t="s">
        <v>565</v>
      </c>
      <c r="Y1500" s="259" t="s">
        <v>565</v>
      </c>
      <c r="Z1500" s="259" t="s">
        <v>565</v>
      </c>
      <c r="AA1500" s="259" t="s">
        <v>565</v>
      </c>
      <c r="AB1500" s="259" t="s">
        <v>565</v>
      </c>
      <c r="AC1500" s="259" t="s">
        <v>565</v>
      </c>
      <c r="AD1500" s="259" t="s">
        <v>565</v>
      </c>
      <c r="AE1500" s="259" t="s">
        <v>565</v>
      </c>
      <c r="AF1500" s="259" t="s">
        <v>565</v>
      </c>
      <c r="AG1500" s="259" t="s">
        <v>565</v>
      </c>
      <c r="AH1500" s="259" t="s">
        <v>565</v>
      </c>
      <c r="AI1500" s="259" t="s">
        <v>565</v>
      </c>
      <c r="AJ1500" s="259" t="s">
        <v>565</v>
      </c>
      <c r="AK1500" s="259" t="s">
        <v>565</v>
      </c>
      <c r="AL1500" s="259" t="s">
        <v>565</v>
      </c>
      <c r="AM1500" s="259" t="s">
        <v>565</v>
      </c>
      <c r="AN1500" s="259" t="s">
        <v>565</v>
      </c>
      <c r="AO1500" s="259" t="s">
        <v>565</v>
      </c>
      <c r="AP1500" s="259" t="s">
        <v>565</v>
      </c>
      <c r="AQ1500" s="259" t="s">
        <v>565</v>
      </c>
      <c r="AR1500" s="259" t="s">
        <v>565</v>
      </c>
      <c r="AS1500" s="259" t="s">
        <v>565</v>
      </c>
      <c r="AT1500" s="259" t="s">
        <v>565</v>
      </c>
      <c r="AU1500" s="259" t="s">
        <v>565</v>
      </c>
      <c r="AV1500" s="259" t="s">
        <v>565</v>
      </c>
      <c r="AW1500" s="259" t="s">
        <v>565</v>
      </c>
      <c r="AX1500" s="259" t="s">
        <v>565</v>
      </c>
      <c r="AY1500" s="259" t="s">
        <v>565</v>
      </c>
      <c r="AZ1500" s="259" t="s">
        <v>565</v>
      </c>
      <c r="BA1500" s="259" t="s">
        <v>565</v>
      </c>
    </row>
    <row r="1501" spans="4:53">
      <c r="D1501" s="259" t="s">
        <v>565</v>
      </c>
      <c r="E1501" s="259" t="s">
        <v>565</v>
      </c>
      <c r="F1501" s="259" t="s">
        <v>565</v>
      </c>
      <c r="G1501" s="259" t="s">
        <v>565</v>
      </c>
      <c r="H1501" s="259" t="s">
        <v>565</v>
      </c>
      <c r="I1501" s="259" t="s">
        <v>565</v>
      </c>
      <c r="J1501" s="259" t="s">
        <v>565</v>
      </c>
      <c r="K1501" s="259" t="s">
        <v>565</v>
      </c>
      <c r="L1501" s="259" t="s">
        <v>565</v>
      </c>
      <c r="M1501" s="259" t="s">
        <v>565</v>
      </c>
      <c r="N1501" s="259" t="s">
        <v>565</v>
      </c>
      <c r="O1501" s="259" t="s">
        <v>565</v>
      </c>
      <c r="P1501" s="259" t="s">
        <v>565</v>
      </c>
      <c r="Q1501" s="259" t="s">
        <v>565</v>
      </c>
      <c r="R1501" s="259" t="s">
        <v>565</v>
      </c>
      <c r="S1501" s="259" t="s">
        <v>565</v>
      </c>
      <c r="T1501" s="259" t="s">
        <v>565</v>
      </c>
      <c r="U1501" s="259" t="s">
        <v>565</v>
      </c>
      <c r="V1501" s="260" t="s">
        <v>565</v>
      </c>
      <c r="W1501" s="260" t="s">
        <v>565</v>
      </c>
      <c r="X1501" s="259" t="s">
        <v>565</v>
      </c>
      <c r="Y1501" s="259" t="s">
        <v>565</v>
      </c>
      <c r="Z1501" s="259" t="s">
        <v>565</v>
      </c>
      <c r="AA1501" s="259" t="s">
        <v>565</v>
      </c>
      <c r="AB1501" s="259" t="s">
        <v>565</v>
      </c>
      <c r="AC1501" s="259" t="s">
        <v>565</v>
      </c>
      <c r="AD1501" s="259" t="s">
        <v>565</v>
      </c>
      <c r="AE1501" s="259" t="s">
        <v>565</v>
      </c>
      <c r="AF1501" s="259" t="s">
        <v>565</v>
      </c>
      <c r="AG1501" s="259" t="s">
        <v>565</v>
      </c>
      <c r="AH1501" s="259" t="s">
        <v>565</v>
      </c>
      <c r="AI1501" s="259" t="s">
        <v>565</v>
      </c>
      <c r="AJ1501" s="259" t="s">
        <v>565</v>
      </c>
      <c r="AK1501" s="259" t="s">
        <v>565</v>
      </c>
      <c r="AL1501" s="259" t="s">
        <v>565</v>
      </c>
      <c r="AM1501" s="259" t="s">
        <v>565</v>
      </c>
      <c r="AN1501" s="259" t="s">
        <v>565</v>
      </c>
      <c r="AO1501" s="259" t="s">
        <v>565</v>
      </c>
      <c r="AP1501" s="259" t="s">
        <v>565</v>
      </c>
      <c r="AQ1501" s="259" t="s">
        <v>565</v>
      </c>
      <c r="AR1501" s="259" t="s">
        <v>565</v>
      </c>
      <c r="AS1501" s="259" t="s">
        <v>565</v>
      </c>
      <c r="AT1501" s="259" t="s">
        <v>565</v>
      </c>
      <c r="AU1501" s="259" t="s">
        <v>565</v>
      </c>
      <c r="AV1501" s="259" t="s">
        <v>565</v>
      </c>
      <c r="AW1501" s="259" t="s">
        <v>565</v>
      </c>
      <c r="AX1501" s="259" t="s">
        <v>565</v>
      </c>
      <c r="AY1501" s="259" t="s">
        <v>565</v>
      </c>
      <c r="AZ1501" s="259" t="s">
        <v>565</v>
      </c>
      <c r="BA1501" s="259" t="s">
        <v>565</v>
      </c>
    </row>
    <row r="1502" spans="4:53">
      <c r="D1502" s="259" t="s">
        <v>565</v>
      </c>
      <c r="E1502" s="259" t="s">
        <v>565</v>
      </c>
      <c r="F1502" s="259" t="s">
        <v>565</v>
      </c>
      <c r="G1502" s="259" t="s">
        <v>565</v>
      </c>
      <c r="H1502" s="259" t="s">
        <v>565</v>
      </c>
      <c r="I1502" s="259" t="s">
        <v>565</v>
      </c>
      <c r="J1502" s="259" t="s">
        <v>565</v>
      </c>
      <c r="K1502" s="259" t="s">
        <v>565</v>
      </c>
      <c r="L1502" s="259" t="s">
        <v>565</v>
      </c>
      <c r="M1502" s="259" t="s">
        <v>565</v>
      </c>
      <c r="N1502" s="259" t="s">
        <v>565</v>
      </c>
      <c r="O1502" s="259" t="s">
        <v>565</v>
      </c>
      <c r="P1502" s="259" t="s">
        <v>565</v>
      </c>
      <c r="Q1502" s="259" t="s">
        <v>565</v>
      </c>
      <c r="R1502" s="259" t="s">
        <v>565</v>
      </c>
      <c r="S1502" s="259" t="s">
        <v>565</v>
      </c>
      <c r="T1502" s="259" t="s">
        <v>565</v>
      </c>
      <c r="U1502" s="259" t="s">
        <v>565</v>
      </c>
      <c r="V1502" s="260" t="s">
        <v>565</v>
      </c>
      <c r="W1502" s="260" t="s">
        <v>565</v>
      </c>
      <c r="X1502" s="259" t="s">
        <v>565</v>
      </c>
      <c r="Y1502" s="259" t="s">
        <v>565</v>
      </c>
      <c r="Z1502" s="259" t="s">
        <v>565</v>
      </c>
      <c r="AA1502" s="259" t="s">
        <v>565</v>
      </c>
      <c r="AB1502" s="259" t="s">
        <v>565</v>
      </c>
      <c r="AC1502" s="259" t="s">
        <v>565</v>
      </c>
      <c r="AD1502" s="259" t="s">
        <v>565</v>
      </c>
      <c r="AE1502" s="259" t="s">
        <v>565</v>
      </c>
      <c r="AF1502" s="259" t="s">
        <v>565</v>
      </c>
      <c r="AG1502" s="259" t="s">
        <v>565</v>
      </c>
      <c r="AH1502" s="259" t="s">
        <v>565</v>
      </c>
      <c r="AI1502" s="259" t="s">
        <v>565</v>
      </c>
      <c r="AJ1502" s="259" t="s">
        <v>565</v>
      </c>
      <c r="AK1502" s="259" t="s">
        <v>565</v>
      </c>
      <c r="AL1502" s="259" t="s">
        <v>565</v>
      </c>
      <c r="AM1502" s="259" t="s">
        <v>565</v>
      </c>
      <c r="AN1502" s="259" t="s">
        <v>565</v>
      </c>
      <c r="AO1502" s="259" t="s">
        <v>565</v>
      </c>
      <c r="AP1502" s="259" t="s">
        <v>565</v>
      </c>
      <c r="AQ1502" s="259" t="s">
        <v>565</v>
      </c>
      <c r="AR1502" s="259" t="s">
        <v>565</v>
      </c>
      <c r="AS1502" s="259" t="s">
        <v>565</v>
      </c>
      <c r="AT1502" s="259" t="s">
        <v>565</v>
      </c>
      <c r="AU1502" s="259" t="s">
        <v>565</v>
      </c>
      <c r="AV1502" s="259" t="s">
        <v>565</v>
      </c>
      <c r="AW1502" s="259" t="s">
        <v>565</v>
      </c>
      <c r="AX1502" s="259" t="s">
        <v>565</v>
      </c>
      <c r="AY1502" s="259" t="s">
        <v>565</v>
      </c>
      <c r="AZ1502" s="259" t="s">
        <v>565</v>
      </c>
      <c r="BA1502" s="259" t="s">
        <v>565</v>
      </c>
    </row>
    <row r="1503" spans="4:53">
      <c r="D1503" s="259" t="s">
        <v>565</v>
      </c>
      <c r="E1503" s="259" t="s">
        <v>565</v>
      </c>
      <c r="F1503" s="259" t="s">
        <v>565</v>
      </c>
      <c r="G1503" s="259" t="s">
        <v>565</v>
      </c>
      <c r="H1503" s="259" t="s">
        <v>565</v>
      </c>
      <c r="I1503" s="259" t="s">
        <v>565</v>
      </c>
      <c r="J1503" s="259" t="s">
        <v>565</v>
      </c>
      <c r="K1503" s="259" t="s">
        <v>565</v>
      </c>
      <c r="L1503" s="259" t="s">
        <v>565</v>
      </c>
      <c r="M1503" s="259" t="s">
        <v>565</v>
      </c>
      <c r="N1503" s="259" t="s">
        <v>565</v>
      </c>
      <c r="O1503" s="259" t="s">
        <v>565</v>
      </c>
      <c r="P1503" s="259" t="s">
        <v>565</v>
      </c>
      <c r="Q1503" s="259" t="s">
        <v>565</v>
      </c>
      <c r="R1503" s="259" t="s">
        <v>565</v>
      </c>
      <c r="S1503" s="259" t="s">
        <v>565</v>
      </c>
      <c r="T1503" s="259" t="s">
        <v>565</v>
      </c>
      <c r="U1503" s="259" t="s">
        <v>565</v>
      </c>
      <c r="V1503" s="260" t="s">
        <v>565</v>
      </c>
      <c r="W1503" s="260" t="s">
        <v>565</v>
      </c>
      <c r="X1503" s="259" t="s">
        <v>565</v>
      </c>
      <c r="Y1503" s="259" t="s">
        <v>565</v>
      </c>
      <c r="Z1503" s="259" t="s">
        <v>565</v>
      </c>
      <c r="AA1503" s="259" t="s">
        <v>565</v>
      </c>
      <c r="AB1503" s="259" t="s">
        <v>565</v>
      </c>
      <c r="AC1503" s="259" t="s">
        <v>565</v>
      </c>
      <c r="AD1503" s="259" t="s">
        <v>565</v>
      </c>
      <c r="AE1503" s="259" t="s">
        <v>565</v>
      </c>
      <c r="AF1503" s="259" t="s">
        <v>565</v>
      </c>
      <c r="AG1503" s="259" t="s">
        <v>565</v>
      </c>
      <c r="AH1503" s="259" t="s">
        <v>565</v>
      </c>
      <c r="AI1503" s="259" t="s">
        <v>565</v>
      </c>
      <c r="AJ1503" s="259" t="s">
        <v>565</v>
      </c>
      <c r="AK1503" s="259" t="s">
        <v>565</v>
      </c>
      <c r="AL1503" s="259" t="s">
        <v>565</v>
      </c>
      <c r="AM1503" s="259" t="s">
        <v>565</v>
      </c>
      <c r="AN1503" s="259" t="s">
        <v>565</v>
      </c>
      <c r="AO1503" s="259" t="s">
        <v>565</v>
      </c>
      <c r="AP1503" s="259" t="s">
        <v>565</v>
      </c>
      <c r="AQ1503" s="259" t="s">
        <v>565</v>
      </c>
      <c r="AR1503" s="259" t="s">
        <v>565</v>
      </c>
      <c r="AS1503" s="259" t="s">
        <v>565</v>
      </c>
      <c r="AT1503" s="259" t="s">
        <v>565</v>
      </c>
      <c r="AU1503" s="259" t="s">
        <v>565</v>
      </c>
      <c r="AV1503" s="259" t="s">
        <v>565</v>
      </c>
      <c r="AW1503" s="259" t="s">
        <v>565</v>
      </c>
      <c r="AX1503" s="259" t="s">
        <v>565</v>
      </c>
      <c r="AY1503" s="259" t="s">
        <v>565</v>
      </c>
      <c r="AZ1503" s="259" t="s">
        <v>565</v>
      </c>
      <c r="BA1503" s="259" t="s">
        <v>565</v>
      </c>
    </row>
    <row r="1504" spans="4:53">
      <c r="D1504" s="259" t="s">
        <v>565</v>
      </c>
      <c r="E1504" s="259" t="s">
        <v>565</v>
      </c>
      <c r="F1504" s="259" t="s">
        <v>565</v>
      </c>
      <c r="G1504" s="259" t="s">
        <v>565</v>
      </c>
      <c r="H1504" s="259" t="s">
        <v>565</v>
      </c>
      <c r="I1504" s="259" t="s">
        <v>565</v>
      </c>
      <c r="J1504" s="259" t="s">
        <v>565</v>
      </c>
      <c r="K1504" s="259" t="s">
        <v>565</v>
      </c>
      <c r="L1504" s="259" t="s">
        <v>565</v>
      </c>
      <c r="M1504" s="259" t="s">
        <v>565</v>
      </c>
      <c r="N1504" s="259" t="s">
        <v>565</v>
      </c>
      <c r="O1504" s="259" t="s">
        <v>565</v>
      </c>
      <c r="P1504" s="259" t="s">
        <v>565</v>
      </c>
      <c r="Q1504" s="259" t="s">
        <v>565</v>
      </c>
      <c r="R1504" s="259" t="s">
        <v>565</v>
      </c>
      <c r="S1504" s="259" t="s">
        <v>565</v>
      </c>
      <c r="T1504" s="259" t="s">
        <v>565</v>
      </c>
      <c r="U1504" s="259" t="s">
        <v>565</v>
      </c>
      <c r="V1504" s="260" t="s">
        <v>565</v>
      </c>
      <c r="W1504" s="260" t="s">
        <v>565</v>
      </c>
      <c r="X1504" s="259" t="s">
        <v>565</v>
      </c>
      <c r="Y1504" s="259" t="s">
        <v>565</v>
      </c>
      <c r="Z1504" s="259" t="s">
        <v>565</v>
      </c>
      <c r="AA1504" s="259" t="s">
        <v>565</v>
      </c>
      <c r="AB1504" s="259" t="s">
        <v>565</v>
      </c>
      <c r="AC1504" s="259" t="s">
        <v>565</v>
      </c>
      <c r="AD1504" s="259" t="s">
        <v>565</v>
      </c>
      <c r="AE1504" s="259" t="s">
        <v>565</v>
      </c>
      <c r="AF1504" s="259" t="s">
        <v>565</v>
      </c>
      <c r="AG1504" s="259" t="s">
        <v>565</v>
      </c>
      <c r="AH1504" s="259" t="s">
        <v>565</v>
      </c>
      <c r="AI1504" s="259" t="s">
        <v>565</v>
      </c>
      <c r="AJ1504" s="259" t="s">
        <v>565</v>
      </c>
      <c r="AK1504" s="259" t="s">
        <v>565</v>
      </c>
      <c r="AL1504" s="259" t="s">
        <v>565</v>
      </c>
      <c r="AM1504" s="259" t="s">
        <v>565</v>
      </c>
      <c r="AN1504" s="259" t="s">
        <v>565</v>
      </c>
      <c r="AO1504" s="259" t="s">
        <v>565</v>
      </c>
      <c r="AP1504" s="259" t="s">
        <v>565</v>
      </c>
      <c r="AQ1504" s="259" t="s">
        <v>565</v>
      </c>
      <c r="AR1504" s="259" t="s">
        <v>565</v>
      </c>
      <c r="AS1504" s="259" t="s">
        <v>565</v>
      </c>
      <c r="AT1504" s="259" t="s">
        <v>565</v>
      </c>
      <c r="AU1504" s="259" t="s">
        <v>565</v>
      </c>
      <c r="AV1504" s="259" t="s">
        <v>565</v>
      </c>
      <c r="AW1504" s="259" t="s">
        <v>565</v>
      </c>
      <c r="AX1504" s="259" t="s">
        <v>565</v>
      </c>
      <c r="AY1504" s="259" t="s">
        <v>565</v>
      </c>
      <c r="AZ1504" s="259" t="s">
        <v>565</v>
      </c>
      <c r="BA1504" s="259" t="s">
        <v>565</v>
      </c>
    </row>
    <row r="1505" spans="4:53">
      <c r="D1505" s="259" t="s">
        <v>565</v>
      </c>
      <c r="E1505" s="259" t="s">
        <v>565</v>
      </c>
      <c r="F1505" s="259" t="s">
        <v>565</v>
      </c>
      <c r="G1505" s="259" t="s">
        <v>565</v>
      </c>
      <c r="H1505" s="259" t="s">
        <v>565</v>
      </c>
      <c r="I1505" s="259" t="s">
        <v>565</v>
      </c>
      <c r="J1505" s="259" t="s">
        <v>565</v>
      </c>
      <c r="K1505" s="259" t="s">
        <v>565</v>
      </c>
      <c r="L1505" s="259" t="s">
        <v>565</v>
      </c>
      <c r="M1505" s="259" t="s">
        <v>565</v>
      </c>
      <c r="N1505" s="259" t="s">
        <v>565</v>
      </c>
      <c r="O1505" s="259" t="s">
        <v>565</v>
      </c>
      <c r="P1505" s="259" t="s">
        <v>565</v>
      </c>
      <c r="Q1505" s="259" t="s">
        <v>565</v>
      </c>
      <c r="R1505" s="259" t="s">
        <v>565</v>
      </c>
      <c r="S1505" s="259" t="s">
        <v>565</v>
      </c>
      <c r="T1505" s="259" t="s">
        <v>565</v>
      </c>
      <c r="U1505" s="259" t="s">
        <v>565</v>
      </c>
      <c r="V1505" s="260" t="s">
        <v>565</v>
      </c>
      <c r="W1505" s="260" t="s">
        <v>565</v>
      </c>
      <c r="X1505" s="259" t="s">
        <v>565</v>
      </c>
      <c r="Y1505" s="259" t="s">
        <v>565</v>
      </c>
      <c r="Z1505" s="259" t="s">
        <v>565</v>
      </c>
      <c r="AA1505" s="259" t="s">
        <v>565</v>
      </c>
      <c r="AB1505" s="259" t="s">
        <v>565</v>
      </c>
      <c r="AC1505" s="259" t="s">
        <v>565</v>
      </c>
      <c r="AD1505" s="259" t="s">
        <v>565</v>
      </c>
      <c r="AE1505" s="259" t="s">
        <v>565</v>
      </c>
      <c r="AF1505" s="259" t="s">
        <v>565</v>
      </c>
      <c r="AG1505" s="259" t="s">
        <v>565</v>
      </c>
      <c r="AH1505" s="259" t="s">
        <v>565</v>
      </c>
      <c r="AI1505" s="259" t="s">
        <v>565</v>
      </c>
      <c r="AJ1505" s="259" t="s">
        <v>565</v>
      </c>
      <c r="AK1505" s="259" t="s">
        <v>565</v>
      </c>
      <c r="AL1505" s="259" t="s">
        <v>565</v>
      </c>
      <c r="AM1505" s="259" t="s">
        <v>565</v>
      </c>
      <c r="AN1505" s="259" t="s">
        <v>565</v>
      </c>
      <c r="AO1505" s="259" t="s">
        <v>565</v>
      </c>
      <c r="AP1505" s="259" t="s">
        <v>565</v>
      </c>
      <c r="AQ1505" s="259" t="s">
        <v>565</v>
      </c>
      <c r="AR1505" s="259" t="s">
        <v>565</v>
      </c>
      <c r="AS1505" s="259" t="s">
        <v>565</v>
      </c>
      <c r="AT1505" s="259" t="s">
        <v>565</v>
      </c>
      <c r="AU1505" s="259" t="s">
        <v>565</v>
      </c>
      <c r="AV1505" s="259" t="s">
        <v>565</v>
      </c>
      <c r="AW1505" s="259" t="s">
        <v>565</v>
      </c>
      <c r="AX1505" s="259" t="s">
        <v>565</v>
      </c>
      <c r="AY1505" s="259" t="s">
        <v>565</v>
      </c>
      <c r="AZ1505" s="259" t="s">
        <v>565</v>
      </c>
      <c r="BA1505" s="259" t="s">
        <v>565</v>
      </c>
    </row>
    <row r="1506" spans="4:53">
      <c r="D1506" s="259" t="s">
        <v>565</v>
      </c>
      <c r="E1506" s="259" t="s">
        <v>565</v>
      </c>
      <c r="F1506" s="259" t="s">
        <v>565</v>
      </c>
      <c r="G1506" s="259" t="s">
        <v>565</v>
      </c>
      <c r="H1506" s="259" t="s">
        <v>565</v>
      </c>
      <c r="I1506" s="259" t="s">
        <v>565</v>
      </c>
      <c r="J1506" s="259" t="s">
        <v>565</v>
      </c>
      <c r="K1506" s="259" t="s">
        <v>565</v>
      </c>
      <c r="L1506" s="259" t="s">
        <v>565</v>
      </c>
      <c r="M1506" s="259" t="s">
        <v>565</v>
      </c>
      <c r="N1506" s="259" t="s">
        <v>565</v>
      </c>
      <c r="O1506" s="259" t="s">
        <v>565</v>
      </c>
      <c r="P1506" s="259" t="s">
        <v>565</v>
      </c>
      <c r="Q1506" s="259" t="s">
        <v>565</v>
      </c>
      <c r="R1506" s="259" t="s">
        <v>565</v>
      </c>
      <c r="S1506" s="259" t="s">
        <v>565</v>
      </c>
      <c r="T1506" s="259" t="s">
        <v>565</v>
      </c>
      <c r="U1506" s="259" t="s">
        <v>565</v>
      </c>
      <c r="V1506" s="260" t="s">
        <v>565</v>
      </c>
      <c r="W1506" s="260" t="s">
        <v>565</v>
      </c>
      <c r="X1506" s="259" t="s">
        <v>565</v>
      </c>
      <c r="Y1506" s="259" t="s">
        <v>565</v>
      </c>
      <c r="Z1506" s="259" t="s">
        <v>565</v>
      </c>
      <c r="AA1506" s="259" t="s">
        <v>565</v>
      </c>
      <c r="AB1506" s="259" t="s">
        <v>565</v>
      </c>
      <c r="AC1506" s="259" t="s">
        <v>565</v>
      </c>
      <c r="AD1506" s="259" t="s">
        <v>565</v>
      </c>
      <c r="AE1506" s="259" t="s">
        <v>565</v>
      </c>
      <c r="AF1506" s="259" t="s">
        <v>565</v>
      </c>
      <c r="AG1506" s="259" t="s">
        <v>565</v>
      </c>
      <c r="AH1506" s="259" t="s">
        <v>565</v>
      </c>
      <c r="AI1506" s="259" t="s">
        <v>565</v>
      </c>
      <c r="AJ1506" s="259" t="s">
        <v>565</v>
      </c>
      <c r="AK1506" s="259" t="s">
        <v>565</v>
      </c>
      <c r="AL1506" s="259" t="s">
        <v>565</v>
      </c>
      <c r="AM1506" s="259" t="s">
        <v>565</v>
      </c>
      <c r="AN1506" s="259" t="s">
        <v>565</v>
      </c>
      <c r="AO1506" s="259" t="s">
        <v>565</v>
      </c>
      <c r="AP1506" s="259" t="s">
        <v>565</v>
      </c>
      <c r="AQ1506" s="259" t="s">
        <v>565</v>
      </c>
      <c r="AR1506" s="259" t="s">
        <v>565</v>
      </c>
      <c r="AS1506" s="259" t="s">
        <v>565</v>
      </c>
      <c r="AT1506" s="259" t="s">
        <v>565</v>
      </c>
      <c r="AU1506" s="259" t="s">
        <v>565</v>
      </c>
      <c r="AV1506" s="259" t="s">
        <v>565</v>
      </c>
      <c r="AW1506" s="259" t="s">
        <v>565</v>
      </c>
      <c r="AX1506" s="259" t="s">
        <v>565</v>
      </c>
      <c r="AY1506" s="259" t="s">
        <v>565</v>
      </c>
      <c r="AZ1506" s="259" t="s">
        <v>565</v>
      </c>
      <c r="BA1506" s="259" t="s">
        <v>565</v>
      </c>
    </row>
    <row r="1507" spans="4:53">
      <c r="D1507" s="259" t="s">
        <v>565</v>
      </c>
      <c r="E1507" s="259" t="s">
        <v>565</v>
      </c>
      <c r="F1507" s="259" t="s">
        <v>565</v>
      </c>
      <c r="G1507" s="259" t="s">
        <v>565</v>
      </c>
      <c r="H1507" s="259" t="s">
        <v>565</v>
      </c>
      <c r="I1507" s="259" t="s">
        <v>565</v>
      </c>
      <c r="J1507" s="259" t="s">
        <v>565</v>
      </c>
      <c r="K1507" s="259" t="s">
        <v>565</v>
      </c>
      <c r="L1507" s="259" t="s">
        <v>565</v>
      </c>
      <c r="M1507" s="259" t="s">
        <v>565</v>
      </c>
      <c r="N1507" s="259" t="s">
        <v>565</v>
      </c>
      <c r="O1507" s="259" t="s">
        <v>565</v>
      </c>
      <c r="P1507" s="259" t="s">
        <v>565</v>
      </c>
      <c r="Q1507" s="259" t="s">
        <v>565</v>
      </c>
      <c r="R1507" s="259" t="s">
        <v>565</v>
      </c>
      <c r="S1507" s="259" t="s">
        <v>565</v>
      </c>
      <c r="T1507" s="259" t="s">
        <v>565</v>
      </c>
      <c r="U1507" s="259" t="s">
        <v>565</v>
      </c>
      <c r="V1507" s="260" t="s">
        <v>565</v>
      </c>
      <c r="W1507" s="260" t="s">
        <v>565</v>
      </c>
      <c r="X1507" s="259" t="s">
        <v>565</v>
      </c>
      <c r="Y1507" s="259" t="s">
        <v>565</v>
      </c>
      <c r="Z1507" s="259" t="s">
        <v>565</v>
      </c>
      <c r="AA1507" s="259" t="s">
        <v>565</v>
      </c>
      <c r="AB1507" s="259" t="s">
        <v>565</v>
      </c>
      <c r="AC1507" s="259" t="s">
        <v>565</v>
      </c>
      <c r="AD1507" s="259" t="s">
        <v>565</v>
      </c>
      <c r="AE1507" s="259" t="s">
        <v>565</v>
      </c>
      <c r="AF1507" s="259" t="s">
        <v>565</v>
      </c>
      <c r="AG1507" s="259" t="s">
        <v>565</v>
      </c>
      <c r="AH1507" s="259" t="s">
        <v>565</v>
      </c>
      <c r="AI1507" s="259" t="s">
        <v>565</v>
      </c>
      <c r="AJ1507" s="259" t="s">
        <v>565</v>
      </c>
      <c r="AK1507" s="259" t="s">
        <v>565</v>
      </c>
      <c r="AL1507" s="259" t="s">
        <v>565</v>
      </c>
      <c r="AM1507" s="259" t="s">
        <v>565</v>
      </c>
      <c r="AN1507" s="259" t="s">
        <v>565</v>
      </c>
      <c r="AO1507" s="259" t="s">
        <v>565</v>
      </c>
      <c r="AP1507" s="259" t="s">
        <v>565</v>
      </c>
      <c r="AQ1507" s="259" t="s">
        <v>565</v>
      </c>
      <c r="AR1507" s="259" t="s">
        <v>565</v>
      </c>
      <c r="AS1507" s="259" t="s">
        <v>565</v>
      </c>
      <c r="AT1507" s="259" t="s">
        <v>565</v>
      </c>
      <c r="AU1507" s="259" t="s">
        <v>565</v>
      </c>
      <c r="AV1507" s="259" t="s">
        <v>565</v>
      </c>
      <c r="AW1507" s="259" t="s">
        <v>565</v>
      </c>
      <c r="AX1507" s="259" t="s">
        <v>565</v>
      </c>
      <c r="AY1507" s="259" t="s">
        <v>565</v>
      </c>
      <c r="AZ1507" s="259" t="s">
        <v>565</v>
      </c>
      <c r="BA1507" s="259" t="s">
        <v>565</v>
      </c>
    </row>
    <row r="1508" spans="4:53">
      <c r="D1508" s="259" t="s">
        <v>565</v>
      </c>
      <c r="E1508" s="259" t="s">
        <v>565</v>
      </c>
      <c r="F1508" s="259" t="s">
        <v>565</v>
      </c>
      <c r="G1508" s="259" t="s">
        <v>565</v>
      </c>
      <c r="H1508" s="259" t="s">
        <v>565</v>
      </c>
      <c r="I1508" s="259" t="s">
        <v>565</v>
      </c>
      <c r="J1508" s="259" t="s">
        <v>565</v>
      </c>
      <c r="K1508" s="259" t="s">
        <v>565</v>
      </c>
      <c r="L1508" s="259" t="s">
        <v>565</v>
      </c>
      <c r="M1508" s="259" t="s">
        <v>565</v>
      </c>
      <c r="N1508" s="259" t="s">
        <v>565</v>
      </c>
      <c r="O1508" s="259" t="s">
        <v>565</v>
      </c>
      <c r="P1508" s="259" t="s">
        <v>565</v>
      </c>
      <c r="Q1508" s="259" t="s">
        <v>565</v>
      </c>
      <c r="R1508" s="259" t="s">
        <v>565</v>
      </c>
      <c r="S1508" s="259" t="s">
        <v>565</v>
      </c>
      <c r="T1508" s="259" t="s">
        <v>565</v>
      </c>
      <c r="U1508" s="259" t="s">
        <v>565</v>
      </c>
      <c r="V1508" s="260" t="s">
        <v>565</v>
      </c>
      <c r="W1508" s="260" t="s">
        <v>565</v>
      </c>
      <c r="X1508" s="259" t="s">
        <v>565</v>
      </c>
      <c r="Y1508" s="259" t="s">
        <v>565</v>
      </c>
      <c r="Z1508" s="259" t="s">
        <v>565</v>
      </c>
      <c r="AA1508" s="259" t="s">
        <v>565</v>
      </c>
      <c r="AB1508" s="259" t="s">
        <v>565</v>
      </c>
      <c r="AC1508" s="259" t="s">
        <v>565</v>
      </c>
      <c r="AD1508" s="259" t="s">
        <v>565</v>
      </c>
      <c r="AE1508" s="259" t="s">
        <v>565</v>
      </c>
      <c r="AF1508" s="259" t="s">
        <v>565</v>
      </c>
      <c r="AG1508" s="259" t="s">
        <v>565</v>
      </c>
      <c r="AH1508" s="259" t="s">
        <v>565</v>
      </c>
      <c r="AI1508" s="259" t="s">
        <v>565</v>
      </c>
      <c r="AJ1508" s="259" t="s">
        <v>565</v>
      </c>
      <c r="AK1508" s="259" t="s">
        <v>565</v>
      </c>
      <c r="AL1508" s="259" t="s">
        <v>565</v>
      </c>
      <c r="AM1508" s="259" t="s">
        <v>565</v>
      </c>
      <c r="AN1508" s="259" t="s">
        <v>565</v>
      </c>
      <c r="AO1508" s="259" t="s">
        <v>565</v>
      </c>
      <c r="AP1508" s="259" t="s">
        <v>565</v>
      </c>
      <c r="AQ1508" s="259" t="s">
        <v>565</v>
      </c>
      <c r="AR1508" s="259" t="s">
        <v>565</v>
      </c>
      <c r="AS1508" s="259" t="s">
        <v>565</v>
      </c>
      <c r="AT1508" s="259" t="s">
        <v>565</v>
      </c>
      <c r="AU1508" s="259" t="s">
        <v>565</v>
      </c>
      <c r="AV1508" s="259" t="s">
        <v>565</v>
      </c>
      <c r="AW1508" s="259" t="s">
        <v>565</v>
      </c>
      <c r="AX1508" s="259" t="s">
        <v>565</v>
      </c>
      <c r="AY1508" s="259" t="s">
        <v>565</v>
      </c>
      <c r="AZ1508" s="259" t="s">
        <v>565</v>
      </c>
      <c r="BA1508" s="259" t="s">
        <v>565</v>
      </c>
    </row>
    <row r="1509" spans="4:53">
      <c r="D1509" s="259" t="s">
        <v>565</v>
      </c>
      <c r="E1509" s="259" t="s">
        <v>565</v>
      </c>
      <c r="F1509" s="259" t="s">
        <v>565</v>
      </c>
      <c r="G1509" s="259" t="s">
        <v>565</v>
      </c>
      <c r="H1509" s="259" t="s">
        <v>565</v>
      </c>
      <c r="I1509" s="259" t="s">
        <v>565</v>
      </c>
      <c r="J1509" s="259" t="s">
        <v>565</v>
      </c>
      <c r="K1509" s="259" t="s">
        <v>565</v>
      </c>
      <c r="L1509" s="259" t="s">
        <v>565</v>
      </c>
      <c r="M1509" s="259" t="s">
        <v>565</v>
      </c>
      <c r="N1509" s="259" t="s">
        <v>565</v>
      </c>
      <c r="O1509" s="259" t="s">
        <v>565</v>
      </c>
      <c r="P1509" s="259" t="s">
        <v>565</v>
      </c>
      <c r="Q1509" s="259" t="s">
        <v>565</v>
      </c>
      <c r="R1509" s="259" t="s">
        <v>565</v>
      </c>
      <c r="S1509" s="259" t="s">
        <v>565</v>
      </c>
      <c r="T1509" s="259" t="s">
        <v>565</v>
      </c>
      <c r="U1509" s="259" t="s">
        <v>565</v>
      </c>
      <c r="V1509" s="260" t="s">
        <v>565</v>
      </c>
      <c r="W1509" s="260" t="s">
        <v>565</v>
      </c>
      <c r="X1509" s="259" t="s">
        <v>565</v>
      </c>
      <c r="Y1509" s="259" t="s">
        <v>565</v>
      </c>
      <c r="Z1509" s="259" t="s">
        <v>565</v>
      </c>
      <c r="AA1509" s="259" t="s">
        <v>565</v>
      </c>
      <c r="AB1509" s="259" t="s">
        <v>565</v>
      </c>
      <c r="AC1509" s="259" t="s">
        <v>565</v>
      </c>
      <c r="AD1509" s="259" t="s">
        <v>565</v>
      </c>
      <c r="AE1509" s="259" t="s">
        <v>565</v>
      </c>
      <c r="AF1509" s="259" t="s">
        <v>565</v>
      </c>
      <c r="AG1509" s="259" t="s">
        <v>565</v>
      </c>
      <c r="AH1509" s="259" t="s">
        <v>565</v>
      </c>
      <c r="AI1509" s="259" t="s">
        <v>565</v>
      </c>
      <c r="AJ1509" s="259" t="s">
        <v>565</v>
      </c>
      <c r="AK1509" s="259" t="s">
        <v>565</v>
      </c>
      <c r="AL1509" s="259" t="s">
        <v>565</v>
      </c>
      <c r="AM1509" s="259" t="s">
        <v>565</v>
      </c>
      <c r="AN1509" s="259" t="s">
        <v>565</v>
      </c>
      <c r="AO1509" s="259" t="s">
        <v>565</v>
      </c>
      <c r="AP1509" s="259" t="s">
        <v>565</v>
      </c>
      <c r="AQ1509" s="259" t="s">
        <v>565</v>
      </c>
      <c r="AR1509" s="259" t="s">
        <v>565</v>
      </c>
      <c r="AS1509" s="259" t="s">
        <v>565</v>
      </c>
      <c r="AT1509" s="259" t="s">
        <v>565</v>
      </c>
      <c r="AU1509" s="259" t="s">
        <v>565</v>
      </c>
      <c r="AV1509" s="259" t="s">
        <v>565</v>
      </c>
      <c r="AW1509" s="259" t="s">
        <v>565</v>
      </c>
      <c r="AX1509" s="259" t="s">
        <v>565</v>
      </c>
      <c r="AY1509" s="259" t="s">
        <v>565</v>
      </c>
      <c r="AZ1509" s="259" t="s">
        <v>565</v>
      </c>
      <c r="BA1509" s="259" t="s">
        <v>565</v>
      </c>
    </row>
    <row r="1510" spans="4:53">
      <c r="D1510" s="259" t="s">
        <v>565</v>
      </c>
      <c r="E1510" s="259" t="s">
        <v>565</v>
      </c>
      <c r="F1510" s="259" t="s">
        <v>565</v>
      </c>
      <c r="G1510" s="259" t="s">
        <v>565</v>
      </c>
      <c r="H1510" s="259" t="s">
        <v>565</v>
      </c>
      <c r="I1510" s="259" t="s">
        <v>565</v>
      </c>
      <c r="J1510" s="259" t="s">
        <v>565</v>
      </c>
      <c r="K1510" s="259" t="s">
        <v>565</v>
      </c>
      <c r="L1510" s="259" t="s">
        <v>565</v>
      </c>
      <c r="M1510" s="259" t="s">
        <v>565</v>
      </c>
      <c r="N1510" s="259" t="s">
        <v>565</v>
      </c>
      <c r="O1510" s="259" t="s">
        <v>565</v>
      </c>
      <c r="P1510" s="259" t="s">
        <v>565</v>
      </c>
      <c r="Q1510" s="259" t="s">
        <v>565</v>
      </c>
      <c r="R1510" s="259" t="s">
        <v>565</v>
      </c>
      <c r="S1510" s="259" t="s">
        <v>565</v>
      </c>
      <c r="T1510" s="259" t="s">
        <v>565</v>
      </c>
      <c r="U1510" s="259" t="s">
        <v>565</v>
      </c>
      <c r="V1510" s="260" t="s">
        <v>565</v>
      </c>
      <c r="W1510" s="260" t="s">
        <v>565</v>
      </c>
      <c r="X1510" s="259" t="s">
        <v>565</v>
      </c>
      <c r="Y1510" s="259" t="s">
        <v>565</v>
      </c>
      <c r="Z1510" s="259" t="s">
        <v>565</v>
      </c>
      <c r="AA1510" s="259" t="s">
        <v>565</v>
      </c>
      <c r="AB1510" s="259" t="s">
        <v>565</v>
      </c>
      <c r="AC1510" s="259" t="s">
        <v>565</v>
      </c>
      <c r="AD1510" s="259" t="s">
        <v>565</v>
      </c>
      <c r="AE1510" s="259" t="s">
        <v>565</v>
      </c>
      <c r="AF1510" s="259" t="s">
        <v>565</v>
      </c>
      <c r="AG1510" s="259" t="s">
        <v>565</v>
      </c>
      <c r="AH1510" s="259" t="s">
        <v>565</v>
      </c>
      <c r="AI1510" s="259" t="s">
        <v>565</v>
      </c>
      <c r="AJ1510" s="259" t="s">
        <v>565</v>
      </c>
      <c r="AK1510" s="259" t="s">
        <v>565</v>
      </c>
      <c r="AL1510" s="259" t="s">
        <v>565</v>
      </c>
      <c r="AM1510" s="259" t="s">
        <v>565</v>
      </c>
      <c r="AN1510" s="259" t="s">
        <v>565</v>
      </c>
      <c r="AO1510" s="259" t="s">
        <v>565</v>
      </c>
      <c r="AP1510" s="259" t="s">
        <v>565</v>
      </c>
      <c r="AQ1510" s="259" t="s">
        <v>565</v>
      </c>
      <c r="AR1510" s="259" t="s">
        <v>565</v>
      </c>
      <c r="AS1510" s="259" t="s">
        <v>565</v>
      </c>
      <c r="AT1510" s="259" t="s">
        <v>565</v>
      </c>
      <c r="AU1510" s="259" t="s">
        <v>565</v>
      </c>
      <c r="AV1510" s="259" t="s">
        <v>565</v>
      </c>
      <c r="AW1510" s="259" t="s">
        <v>565</v>
      </c>
      <c r="AX1510" s="259" t="s">
        <v>565</v>
      </c>
      <c r="AY1510" s="259" t="s">
        <v>565</v>
      </c>
      <c r="AZ1510" s="259" t="s">
        <v>565</v>
      </c>
      <c r="BA1510" s="259" t="s">
        <v>565</v>
      </c>
    </row>
    <row r="1511" spans="4:53">
      <c r="D1511" s="259" t="s">
        <v>565</v>
      </c>
      <c r="E1511" s="259" t="s">
        <v>565</v>
      </c>
      <c r="F1511" s="259" t="s">
        <v>565</v>
      </c>
      <c r="G1511" s="259" t="s">
        <v>565</v>
      </c>
      <c r="H1511" s="259" t="s">
        <v>565</v>
      </c>
      <c r="I1511" s="259" t="s">
        <v>565</v>
      </c>
      <c r="J1511" s="259" t="s">
        <v>565</v>
      </c>
      <c r="K1511" s="259" t="s">
        <v>565</v>
      </c>
      <c r="L1511" s="259" t="s">
        <v>565</v>
      </c>
      <c r="M1511" s="259" t="s">
        <v>565</v>
      </c>
      <c r="N1511" s="259" t="s">
        <v>565</v>
      </c>
      <c r="O1511" s="259" t="s">
        <v>565</v>
      </c>
      <c r="P1511" s="259" t="s">
        <v>565</v>
      </c>
      <c r="Q1511" s="259" t="s">
        <v>565</v>
      </c>
      <c r="R1511" s="259" t="s">
        <v>565</v>
      </c>
      <c r="S1511" s="259" t="s">
        <v>565</v>
      </c>
      <c r="T1511" s="259" t="s">
        <v>565</v>
      </c>
      <c r="U1511" s="259" t="s">
        <v>565</v>
      </c>
      <c r="V1511" s="260" t="s">
        <v>565</v>
      </c>
      <c r="W1511" s="260" t="s">
        <v>565</v>
      </c>
      <c r="X1511" s="259" t="s">
        <v>565</v>
      </c>
      <c r="Y1511" s="259" t="s">
        <v>565</v>
      </c>
      <c r="Z1511" s="259" t="s">
        <v>565</v>
      </c>
      <c r="AA1511" s="259" t="s">
        <v>565</v>
      </c>
      <c r="AB1511" s="259" t="s">
        <v>565</v>
      </c>
      <c r="AC1511" s="259" t="s">
        <v>565</v>
      </c>
      <c r="AD1511" s="259" t="s">
        <v>565</v>
      </c>
      <c r="AE1511" s="259" t="s">
        <v>565</v>
      </c>
      <c r="AF1511" s="259" t="s">
        <v>565</v>
      </c>
      <c r="AG1511" s="259" t="s">
        <v>565</v>
      </c>
      <c r="AH1511" s="259" t="s">
        <v>565</v>
      </c>
      <c r="AI1511" s="259" t="s">
        <v>565</v>
      </c>
      <c r="AJ1511" s="259" t="s">
        <v>565</v>
      </c>
      <c r="AK1511" s="259" t="s">
        <v>565</v>
      </c>
      <c r="AL1511" s="259" t="s">
        <v>565</v>
      </c>
      <c r="AM1511" s="259" t="s">
        <v>565</v>
      </c>
      <c r="AN1511" s="259" t="s">
        <v>565</v>
      </c>
      <c r="AO1511" s="259" t="s">
        <v>565</v>
      </c>
      <c r="AP1511" s="259" t="s">
        <v>565</v>
      </c>
      <c r="AQ1511" s="259" t="s">
        <v>565</v>
      </c>
      <c r="AR1511" s="259" t="s">
        <v>565</v>
      </c>
      <c r="AS1511" s="259" t="s">
        <v>565</v>
      </c>
      <c r="AT1511" s="259" t="s">
        <v>565</v>
      </c>
      <c r="AU1511" s="259" t="s">
        <v>565</v>
      </c>
      <c r="AV1511" s="259" t="s">
        <v>565</v>
      </c>
      <c r="AW1511" s="259" t="s">
        <v>565</v>
      </c>
      <c r="AX1511" s="259" t="s">
        <v>565</v>
      </c>
      <c r="AY1511" s="259" t="s">
        <v>565</v>
      </c>
      <c r="AZ1511" s="259" t="s">
        <v>565</v>
      </c>
      <c r="BA1511" s="259" t="s">
        <v>565</v>
      </c>
    </row>
    <row r="1512" spans="4:53">
      <c r="D1512" s="259" t="s">
        <v>565</v>
      </c>
      <c r="E1512" s="259" t="s">
        <v>565</v>
      </c>
      <c r="F1512" s="259" t="s">
        <v>565</v>
      </c>
      <c r="G1512" s="259" t="s">
        <v>565</v>
      </c>
      <c r="H1512" s="259" t="s">
        <v>565</v>
      </c>
      <c r="I1512" s="259" t="s">
        <v>565</v>
      </c>
      <c r="J1512" s="259" t="s">
        <v>565</v>
      </c>
      <c r="K1512" s="259" t="s">
        <v>565</v>
      </c>
      <c r="L1512" s="259" t="s">
        <v>565</v>
      </c>
      <c r="M1512" s="259" t="s">
        <v>565</v>
      </c>
      <c r="N1512" s="259" t="s">
        <v>565</v>
      </c>
      <c r="O1512" s="259" t="s">
        <v>565</v>
      </c>
      <c r="P1512" s="259" t="s">
        <v>565</v>
      </c>
      <c r="Q1512" s="259" t="s">
        <v>565</v>
      </c>
      <c r="R1512" s="259" t="s">
        <v>565</v>
      </c>
      <c r="S1512" s="259" t="s">
        <v>565</v>
      </c>
      <c r="T1512" s="259" t="s">
        <v>565</v>
      </c>
      <c r="U1512" s="259" t="s">
        <v>565</v>
      </c>
      <c r="V1512" s="260" t="s">
        <v>565</v>
      </c>
      <c r="W1512" s="260" t="s">
        <v>565</v>
      </c>
      <c r="X1512" s="259" t="s">
        <v>565</v>
      </c>
      <c r="Y1512" s="259" t="s">
        <v>565</v>
      </c>
      <c r="Z1512" s="259" t="s">
        <v>565</v>
      </c>
      <c r="AA1512" s="259" t="s">
        <v>565</v>
      </c>
      <c r="AB1512" s="259" t="s">
        <v>565</v>
      </c>
      <c r="AC1512" s="259" t="s">
        <v>565</v>
      </c>
      <c r="AD1512" s="259" t="s">
        <v>565</v>
      </c>
      <c r="AE1512" s="259" t="s">
        <v>565</v>
      </c>
      <c r="AF1512" s="259" t="s">
        <v>565</v>
      </c>
      <c r="AG1512" s="259" t="s">
        <v>565</v>
      </c>
      <c r="AH1512" s="259" t="s">
        <v>565</v>
      </c>
      <c r="AI1512" s="259" t="s">
        <v>565</v>
      </c>
      <c r="AJ1512" s="259" t="s">
        <v>565</v>
      </c>
      <c r="AK1512" s="259" t="s">
        <v>565</v>
      </c>
      <c r="AL1512" s="259" t="s">
        <v>565</v>
      </c>
      <c r="AM1512" s="259" t="s">
        <v>565</v>
      </c>
      <c r="AN1512" s="259" t="s">
        <v>565</v>
      </c>
      <c r="AO1512" s="259" t="s">
        <v>565</v>
      </c>
      <c r="AP1512" s="259" t="s">
        <v>565</v>
      </c>
      <c r="AQ1512" s="259" t="s">
        <v>565</v>
      </c>
      <c r="AR1512" s="259" t="s">
        <v>565</v>
      </c>
      <c r="AS1512" s="259" t="s">
        <v>565</v>
      </c>
      <c r="AT1512" s="259" t="s">
        <v>565</v>
      </c>
      <c r="AU1512" s="259" t="s">
        <v>565</v>
      </c>
      <c r="AV1512" s="259" t="s">
        <v>565</v>
      </c>
      <c r="AW1512" s="259" t="s">
        <v>565</v>
      </c>
      <c r="AX1512" s="259" t="s">
        <v>565</v>
      </c>
      <c r="AY1512" s="259" t="s">
        <v>565</v>
      </c>
      <c r="AZ1512" s="259" t="s">
        <v>565</v>
      </c>
      <c r="BA1512" s="259" t="s">
        <v>565</v>
      </c>
    </row>
    <row r="1513" spans="4:53">
      <c r="D1513" s="259" t="s">
        <v>565</v>
      </c>
      <c r="E1513" s="259" t="s">
        <v>565</v>
      </c>
      <c r="F1513" s="259" t="s">
        <v>565</v>
      </c>
      <c r="G1513" s="259" t="s">
        <v>565</v>
      </c>
      <c r="H1513" s="259" t="s">
        <v>565</v>
      </c>
      <c r="I1513" s="259" t="s">
        <v>565</v>
      </c>
      <c r="J1513" s="259" t="s">
        <v>565</v>
      </c>
      <c r="K1513" s="259" t="s">
        <v>565</v>
      </c>
      <c r="L1513" s="259" t="s">
        <v>565</v>
      </c>
      <c r="M1513" s="259" t="s">
        <v>565</v>
      </c>
      <c r="N1513" s="259" t="s">
        <v>565</v>
      </c>
      <c r="O1513" s="259" t="s">
        <v>565</v>
      </c>
      <c r="P1513" s="259" t="s">
        <v>565</v>
      </c>
      <c r="Q1513" s="259" t="s">
        <v>565</v>
      </c>
      <c r="R1513" s="259" t="s">
        <v>565</v>
      </c>
      <c r="S1513" s="259" t="s">
        <v>565</v>
      </c>
      <c r="T1513" s="259" t="s">
        <v>565</v>
      </c>
      <c r="U1513" s="259" t="s">
        <v>565</v>
      </c>
      <c r="V1513" s="260" t="s">
        <v>565</v>
      </c>
      <c r="W1513" s="260" t="s">
        <v>565</v>
      </c>
      <c r="X1513" s="259" t="s">
        <v>565</v>
      </c>
      <c r="Y1513" s="259" t="s">
        <v>565</v>
      </c>
      <c r="Z1513" s="259" t="s">
        <v>565</v>
      </c>
      <c r="AA1513" s="259" t="s">
        <v>565</v>
      </c>
      <c r="AB1513" s="259" t="s">
        <v>565</v>
      </c>
      <c r="AC1513" s="259" t="s">
        <v>565</v>
      </c>
      <c r="AD1513" s="259" t="s">
        <v>565</v>
      </c>
      <c r="AE1513" s="259" t="s">
        <v>565</v>
      </c>
      <c r="AF1513" s="259" t="s">
        <v>565</v>
      </c>
      <c r="AG1513" s="259" t="s">
        <v>565</v>
      </c>
      <c r="AH1513" s="259" t="s">
        <v>565</v>
      </c>
      <c r="AI1513" s="259" t="s">
        <v>565</v>
      </c>
      <c r="AJ1513" s="259" t="s">
        <v>565</v>
      </c>
      <c r="AK1513" s="259" t="s">
        <v>565</v>
      </c>
      <c r="AL1513" s="259" t="s">
        <v>565</v>
      </c>
      <c r="AM1513" s="259" t="s">
        <v>565</v>
      </c>
      <c r="AN1513" s="259" t="s">
        <v>565</v>
      </c>
      <c r="AO1513" s="259" t="s">
        <v>565</v>
      </c>
      <c r="AP1513" s="259" t="s">
        <v>565</v>
      </c>
      <c r="AQ1513" s="259" t="s">
        <v>565</v>
      </c>
      <c r="AR1513" s="259" t="s">
        <v>565</v>
      </c>
      <c r="AS1513" s="259" t="s">
        <v>565</v>
      </c>
      <c r="AT1513" s="259" t="s">
        <v>565</v>
      </c>
      <c r="AU1513" s="259" t="s">
        <v>565</v>
      </c>
      <c r="AV1513" s="259" t="s">
        <v>565</v>
      </c>
      <c r="AW1513" s="259" t="s">
        <v>565</v>
      </c>
      <c r="AX1513" s="259" t="s">
        <v>565</v>
      </c>
      <c r="AY1513" s="259" t="s">
        <v>565</v>
      </c>
      <c r="AZ1513" s="259" t="s">
        <v>565</v>
      </c>
      <c r="BA1513" s="259" t="s">
        <v>565</v>
      </c>
    </row>
    <row r="1514" spans="4:53">
      <c r="D1514" s="259" t="s">
        <v>565</v>
      </c>
      <c r="E1514" s="259" t="s">
        <v>565</v>
      </c>
      <c r="F1514" s="259" t="s">
        <v>565</v>
      </c>
      <c r="G1514" s="259" t="s">
        <v>565</v>
      </c>
      <c r="H1514" s="259" t="s">
        <v>565</v>
      </c>
      <c r="I1514" s="259" t="s">
        <v>565</v>
      </c>
      <c r="J1514" s="259" t="s">
        <v>565</v>
      </c>
      <c r="K1514" s="259" t="s">
        <v>565</v>
      </c>
      <c r="L1514" s="259" t="s">
        <v>565</v>
      </c>
      <c r="M1514" s="259" t="s">
        <v>565</v>
      </c>
      <c r="N1514" s="259" t="s">
        <v>565</v>
      </c>
      <c r="O1514" s="259" t="s">
        <v>565</v>
      </c>
      <c r="P1514" s="259" t="s">
        <v>565</v>
      </c>
      <c r="Q1514" s="259" t="s">
        <v>565</v>
      </c>
      <c r="R1514" s="259" t="s">
        <v>565</v>
      </c>
      <c r="S1514" s="259" t="s">
        <v>565</v>
      </c>
      <c r="T1514" s="259" t="s">
        <v>565</v>
      </c>
      <c r="U1514" s="259" t="s">
        <v>565</v>
      </c>
      <c r="V1514" s="260" t="s">
        <v>565</v>
      </c>
      <c r="W1514" s="260" t="s">
        <v>565</v>
      </c>
      <c r="X1514" s="259" t="s">
        <v>565</v>
      </c>
      <c r="Y1514" s="259" t="s">
        <v>565</v>
      </c>
      <c r="Z1514" s="259" t="s">
        <v>565</v>
      </c>
      <c r="AA1514" s="259" t="s">
        <v>565</v>
      </c>
      <c r="AB1514" s="259" t="s">
        <v>565</v>
      </c>
      <c r="AC1514" s="259" t="s">
        <v>565</v>
      </c>
      <c r="AD1514" s="259" t="s">
        <v>565</v>
      </c>
      <c r="AE1514" s="259" t="s">
        <v>565</v>
      </c>
      <c r="AF1514" s="259" t="s">
        <v>565</v>
      </c>
      <c r="AG1514" s="259" t="s">
        <v>565</v>
      </c>
      <c r="AH1514" s="259" t="s">
        <v>565</v>
      </c>
      <c r="AI1514" s="259" t="s">
        <v>565</v>
      </c>
      <c r="AJ1514" s="259" t="s">
        <v>565</v>
      </c>
      <c r="AK1514" s="259" t="s">
        <v>565</v>
      </c>
      <c r="AL1514" s="259" t="s">
        <v>565</v>
      </c>
      <c r="AM1514" s="259" t="s">
        <v>565</v>
      </c>
      <c r="AN1514" s="259" t="s">
        <v>565</v>
      </c>
      <c r="AO1514" s="259" t="s">
        <v>565</v>
      </c>
      <c r="AP1514" s="259" t="s">
        <v>565</v>
      </c>
      <c r="AQ1514" s="259" t="s">
        <v>565</v>
      </c>
      <c r="AR1514" s="259" t="s">
        <v>565</v>
      </c>
      <c r="AS1514" s="259" t="s">
        <v>565</v>
      </c>
      <c r="AT1514" s="259" t="s">
        <v>565</v>
      </c>
      <c r="AU1514" s="259" t="s">
        <v>565</v>
      </c>
      <c r="AV1514" s="259" t="s">
        <v>565</v>
      </c>
      <c r="AW1514" s="259" t="s">
        <v>565</v>
      </c>
      <c r="AX1514" s="259" t="s">
        <v>565</v>
      </c>
      <c r="AY1514" s="259" t="s">
        <v>565</v>
      </c>
      <c r="AZ1514" s="259" t="s">
        <v>565</v>
      </c>
      <c r="BA1514" s="259" t="s">
        <v>565</v>
      </c>
    </row>
    <row r="1515" spans="4:53">
      <c r="D1515" s="259" t="s">
        <v>565</v>
      </c>
      <c r="E1515" s="259" t="s">
        <v>565</v>
      </c>
      <c r="F1515" s="259" t="s">
        <v>565</v>
      </c>
      <c r="G1515" s="259" t="s">
        <v>565</v>
      </c>
      <c r="H1515" s="259" t="s">
        <v>565</v>
      </c>
      <c r="I1515" s="259" t="s">
        <v>565</v>
      </c>
      <c r="J1515" s="259" t="s">
        <v>565</v>
      </c>
      <c r="K1515" s="259" t="s">
        <v>565</v>
      </c>
      <c r="L1515" s="259" t="s">
        <v>565</v>
      </c>
      <c r="M1515" s="259" t="s">
        <v>565</v>
      </c>
      <c r="N1515" s="259" t="s">
        <v>565</v>
      </c>
      <c r="O1515" s="259" t="s">
        <v>565</v>
      </c>
      <c r="P1515" s="259" t="s">
        <v>565</v>
      </c>
      <c r="Q1515" s="259" t="s">
        <v>565</v>
      </c>
      <c r="R1515" s="259" t="s">
        <v>565</v>
      </c>
      <c r="S1515" s="259" t="s">
        <v>565</v>
      </c>
      <c r="T1515" s="259" t="s">
        <v>565</v>
      </c>
      <c r="U1515" s="259" t="s">
        <v>565</v>
      </c>
      <c r="V1515" s="260" t="s">
        <v>565</v>
      </c>
      <c r="W1515" s="260" t="s">
        <v>565</v>
      </c>
      <c r="X1515" s="259" t="s">
        <v>565</v>
      </c>
      <c r="Y1515" s="259" t="s">
        <v>565</v>
      </c>
      <c r="Z1515" s="259" t="s">
        <v>565</v>
      </c>
      <c r="AA1515" s="259" t="s">
        <v>565</v>
      </c>
      <c r="AB1515" s="259" t="s">
        <v>565</v>
      </c>
      <c r="AC1515" s="259" t="s">
        <v>565</v>
      </c>
      <c r="AD1515" s="259" t="s">
        <v>565</v>
      </c>
      <c r="AE1515" s="259" t="s">
        <v>565</v>
      </c>
      <c r="AF1515" s="259" t="s">
        <v>565</v>
      </c>
      <c r="AG1515" s="259" t="s">
        <v>565</v>
      </c>
      <c r="AH1515" s="259" t="s">
        <v>565</v>
      </c>
      <c r="AI1515" s="259" t="s">
        <v>565</v>
      </c>
      <c r="AJ1515" s="259" t="s">
        <v>565</v>
      </c>
      <c r="AK1515" s="259" t="s">
        <v>565</v>
      </c>
      <c r="AL1515" s="259" t="s">
        <v>565</v>
      </c>
      <c r="AM1515" s="259" t="s">
        <v>565</v>
      </c>
      <c r="AN1515" s="259" t="s">
        <v>565</v>
      </c>
      <c r="AO1515" s="259" t="s">
        <v>565</v>
      </c>
      <c r="AP1515" s="259" t="s">
        <v>565</v>
      </c>
      <c r="AQ1515" s="259" t="s">
        <v>565</v>
      </c>
      <c r="AR1515" s="259" t="s">
        <v>565</v>
      </c>
      <c r="AS1515" s="259" t="s">
        <v>565</v>
      </c>
      <c r="AT1515" s="259" t="s">
        <v>565</v>
      </c>
      <c r="AU1515" s="259" t="s">
        <v>565</v>
      </c>
      <c r="AV1515" s="259" t="s">
        <v>565</v>
      </c>
      <c r="AW1515" s="259" t="s">
        <v>565</v>
      </c>
      <c r="AX1515" s="259" t="s">
        <v>565</v>
      </c>
      <c r="AY1515" s="259" t="s">
        <v>565</v>
      </c>
      <c r="AZ1515" s="259" t="s">
        <v>565</v>
      </c>
      <c r="BA1515" s="259" t="s">
        <v>565</v>
      </c>
    </row>
    <row r="1516" spans="4:53">
      <c r="D1516" s="259" t="s">
        <v>565</v>
      </c>
      <c r="E1516" s="259" t="s">
        <v>565</v>
      </c>
      <c r="F1516" s="259" t="s">
        <v>565</v>
      </c>
      <c r="G1516" s="259" t="s">
        <v>565</v>
      </c>
      <c r="H1516" s="259" t="s">
        <v>565</v>
      </c>
      <c r="I1516" s="259" t="s">
        <v>565</v>
      </c>
      <c r="J1516" s="259" t="s">
        <v>565</v>
      </c>
      <c r="K1516" s="259" t="s">
        <v>565</v>
      </c>
      <c r="L1516" s="259" t="s">
        <v>565</v>
      </c>
      <c r="M1516" s="259" t="s">
        <v>565</v>
      </c>
      <c r="N1516" s="259" t="s">
        <v>565</v>
      </c>
      <c r="O1516" s="259" t="s">
        <v>565</v>
      </c>
      <c r="P1516" s="259" t="s">
        <v>565</v>
      </c>
      <c r="Q1516" s="259" t="s">
        <v>565</v>
      </c>
      <c r="R1516" s="259" t="s">
        <v>565</v>
      </c>
      <c r="S1516" s="259" t="s">
        <v>565</v>
      </c>
      <c r="T1516" s="259" t="s">
        <v>565</v>
      </c>
      <c r="U1516" s="259" t="s">
        <v>565</v>
      </c>
      <c r="V1516" s="260" t="s">
        <v>565</v>
      </c>
      <c r="W1516" s="260" t="s">
        <v>565</v>
      </c>
      <c r="X1516" s="259" t="s">
        <v>565</v>
      </c>
      <c r="Y1516" s="259" t="s">
        <v>565</v>
      </c>
      <c r="Z1516" s="259" t="s">
        <v>565</v>
      </c>
      <c r="AA1516" s="259" t="s">
        <v>565</v>
      </c>
      <c r="AB1516" s="259" t="s">
        <v>565</v>
      </c>
      <c r="AC1516" s="259" t="s">
        <v>565</v>
      </c>
      <c r="AD1516" s="259" t="s">
        <v>565</v>
      </c>
      <c r="AE1516" s="259" t="s">
        <v>565</v>
      </c>
      <c r="AF1516" s="259" t="s">
        <v>565</v>
      </c>
      <c r="AG1516" s="259" t="s">
        <v>565</v>
      </c>
      <c r="AH1516" s="259" t="s">
        <v>565</v>
      </c>
      <c r="AI1516" s="259" t="s">
        <v>565</v>
      </c>
      <c r="AJ1516" s="259" t="s">
        <v>565</v>
      </c>
      <c r="AK1516" s="259" t="s">
        <v>565</v>
      </c>
      <c r="AL1516" s="259" t="s">
        <v>565</v>
      </c>
      <c r="AM1516" s="259" t="s">
        <v>565</v>
      </c>
      <c r="AN1516" s="259" t="s">
        <v>565</v>
      </c>
      <c r="AO1516" s="259" t="s">
        <v>565</v>
      </c>
      <c r="AP1516" s="259" t="s">
        <v>565</v>
      </c>
      <c r="AQ1516" s="259" t="s">
        <v>565</v>
      </c>
      <c r="AR1516" s="259" t="s">
        <v>565</v>
      </c>
      <c r="AS1516" s="259" t="s">
        <v>565</v>
      </c>
      <c r="AT1516" s="259" t="s">
        <v>565</v>
      </c>
      <c r="AU1516" s="259" t="s">
        <v>565</v>
      </c>
      <c r="AV1516" s="259" t="s">
        <v>565</v>
      </c>
      <c r="AW1516" s="259" t="s">
        <v>565</v>
      </c>
      <c r="AX1516" s="259" t="s">
        <v>565</v>
      </c>
      <c r="AY1516" s="259" t="s">
        <v>565</v>
      </c>
      <c r="AZ1516" s="259" t="s">
        <v>565</v>
      </c>
      <c r="BA1516" s="259" t="s">
        <v>565</v>
      </c>
    </row>
    <row r="1517" spans="4:53">
      <c r="D1517" s="259" t="s">
        <v>565</v>
      </c>
      <c r="E1517" s="259" t="s">
        <v>565</v>
      </c>
      <c r="F1517" s="259" t="s">
        <v>565</v>
      </c>
      <c r="G1517" s="259" t="s">
        <v>565</v>
      </c>
      <c r="H1517" s="259" t="s">
        <v>565</v>
      </c>
      <c r="I1517" s="259" t="s">
        <v>565</v>
      </c>
      <c r="J1517" s="259" t="s">
        <v>565</v>
      </c>
      <c r="K1517" s="259" t="s">
        <v>565</v>
      </c>
      <c r="L1517" s="259" t="s">
        <v>565</v>
      </c>
      <c r="M1517" s="259" t="s">
        <v>565</v>
      </c>
      <c r="N1517" s="259" t="s">
        <v>565</v>
      </c>
      <c r="O1517" s="259" t="s">
        <v>565</v>
      </c>
      <c r="P1517" s="259" t="s">
        <v>565</v>
      </c>
      <c r="Q1517" s="259" t="s">
        <v>565</v>
      </c>
      <c r="R1517" s="259" t="s">
        <v>565</v>
      </c>
      <c r="S1517" s="259" t="s">
        <v>565</v>
      </c>
      <c r="T1517" s="259" t="s">
        <v>565</v>
      </c>
      <c r="U1517" s="259" t="s">
        <v>565</v>
      </c>
      <c r="V1517" s="260" t="s">
        <v>565</v>
      </c>
      <c r="W1517" s="260" t="s">
        <v>565</v>
      </c>
      <c r="X1517" s="259" t="s">
        <v>565</v>
      </c>
      <c r="Y1517" s="259" t="s">
        <v>565</v>
      </c>
      <c r="Z1517" s="259" t="s">
        <v>565</v>
      </c>
      <c r="AA1517" s="259" t="s">
        <v>565</v>
      </c>
      <c r="AB1517" s="259" t="s">
        <v>565</v>
      </c>
      <c r="AC1517" s="259" t="s">
        <v>565</v>
      </c>
      <c r="AD1517" s="259" t="s">
        <v>565</v>
      </c>
      <c r="AE1517" s="259" t="s">
        <v>565</v>
      </c>
      <c r="AF1517" s="259" t="s">
        <v>565</v>
      </c>
      <c r="AG1517" s="259" t="s">
        <v>565</v>
      </c>
      <c r="AH1517" s="259" t="s">
        <v>565</v>
      </c>
      <c r="AI1517" s="259" t="s">
        <v>565</v>
      </c>
      <c r="AJ1517" s="259" t="s">
        <v>565</v>
      </c>
      <c r="AK1517" s="259" t="s">
        <v>565</v>
      </c>
      <c r="AL1517" s="259" t="s">
        <v>565</v>
      </c>
      <c r="AM1517" s="259" t="s">
        <v>565</v>
      </c>
      <c r="AN1517" s="259" t="s">
        <v>565</v>
      </c>
      <c r="AO1517" s="259" t="s">
        <v>565</v>
      </c>
      <c r="AP1517" s="259" t="s">
        <v>565</v>
      </c>
      <c r="AQ1517" s="259" t="s">
        <v>565</v>
      </c>
      <c r="AR1517" s="259" t="s">
        <v>565</v>
      </c>
      <c r="AS1517" s="259" t="s">
        <v>565</v>
      </c>
      <c r="AT1517" s="259" t="s">
        <v>565</v>
      </c>
      <c r="AU1517" s="259" t="s">
        <v>565</v>
      </c>
      <c r="AV1517" s="259" t="s">
        <v>565</v>
      </c>
      <c r="AW1517" s="259" t="s">
        <v>565</v>
      </c>
      <c r="AX1517" s="259" t="s">
        <v>565</v>
      </c>
      <c r="AY1517" s="259" t="s">
        <v>565</v>
      </c>
      <c r="AZ1517" s="259" t="s">
        <v>565</v>
      </c>
      <c r="BA1517" s="259" t="s">
        <v>565</v>
      </c>
    </row>
    <row r="1518" spans="4:53">
      <c r="D1518" s="259" t="s">
        <v>565</v>
      </c>
      <c r="E1518" s="259" t="s">
        <v>565</v>
      </c>
      <c r="F1518" s="259" t="s">
        <v>565</v>
      </c>
      <c r="G1518" s="259" t="s">
        <v>565</v>
      </c>
      <c r="H1518" s="259" t="s">
        <v>565</v>
      </c>
      <c r="I1518" s="259" t="s">
        <v>565</v>
      </c>
      <c r="J1518" s="259" t="s">
        <v>565</v>
      </c>
      <c r="K1518" s="259" t="s">
        <v>565</v>
      </c>
      <c r="L1518" s="259" t="s">
        <v>565</v>
      </c>
      <c r="M1518" s="259" t="s">
        <v>565</v>
      </c>
      <c r="N1518" s="259" t="s">
        <v>565</v>
      </c>
      <c r="O1518" s="259" t="s">
        <v>565</v>
      </c>
      <c r="P1518" s="259" t="s">
        <v>565</v>
      </c>
      <c r="Q1518" s="259" t="s">
        <v>565</v>
      </c>
      <c r="R1518" s="259" t="s">
        <v>565</v>
      </c>
      <c r="S1518" s="259" t="s">
        <v>565</v>
      </c>
      <c r="T1518" s="259" t="s">
        <v>565</v>
      </c>
      <c r="U1518" s="259" t="s">
        <v>565</v>
      </c>
      <c r="V1518" s="260" t="s">
        <v>565</v>
      </c>
      <c r="W1518" s="260" t="s">
        <v>565</v>
      </c>
      <c r="X1518" s="259" t="s">
        <v>565</v>
      </c>
      <c r="Y1518" s="259" t="s">
        <v>565</v>
      </c>
      <c r="Z1518" s="259" t="s">
        <v>565</v>
      </c>
      <c r="AA1518" s="259" t="s">
        <v>565</v>
      </c>
      <c r="AB1518" s="259" t="s">
        <v>565</v>
      </c>
      <c r="AC1518" s="259" t="s">
        <v>565</v>
      </c>
      <c r="AD1518" s="259" t="s">
        <v>565</v>
      </c>
      <c r="AE1518" s="259" t="s">
        <v>565</v>
      </c>
      <c r="AF1518" s="259" t="s">
        <v>565</v>
      </c>
      <c r="AG1518" s="259" t="s">
        <v>565</v>
      </c>
      <c r="AH1518" s="259" t="s">
        <v>565</v>
      </c>
      <c r="AI1518" s="259" t="s">
        <v>565</v>
      </c>
      <c r="AJ1518" s="259" t="s">
        <v>565</v>
      </c>
      <c r="AK1518" s="259" t="s">
        <v>565</v>
      </c>
      <c r="AL1518" s="259" t="s">
        <v>565</v>
      </c>
      <c r="AM1518" s="259" t="s">
        <v>565</v>
      </c>
      <c r="AN1518" s="259" t="s">
        <v>565</v>
      </c>
      <c r="AO1518" s="259" t="s">
        <v>565</v>
      </c>
      <c r="AP1518" s="259" t="s">
        <v>565</v>
      </c>
      <c r="AQ1518" s="259" t="s">
        <v>565</v>
      </c>
      <c r="AR1518" s="259" t="s">
        <v>565</v>
      </c>
      <c r="AS1518" s="259" t="s">
        <v>565</v>
      </c>
      <c r="AT1518" s="259" t="s">
        <v>565</v>
      </c>
      <c r="AU1518" s="259" t="s">
        <v>565</v>
      </c>
      <c r="AV1518" s="259" t="s">
        <v>565</v>
      </c>
      <c r="AW1518" s="259" t="s">
        <v>565</v>
      </c>
      <c r="AX1518" s="259" t="s">
        <v>565</v>
      </c>
      <c r="AY1518" s="259" t="s">
        <v>565</v>
      </c>
      <c r="AZ1518" s="259" t="s">
        <v>565</v>
      </c>
      <c r="BA1518" s="259" t="s">
        <v>565</v>
      </c>
    </row>
    <row r="1519" spans="4:53">
      <c r="D1519" s="259" t="s">
        <v>565</v>
      </c>
      <c r="E1519" s="259" t="s">
        <v>565</v>
      </c>
      <c r="F1519" s="259" t="s">
        <v>565</v>
      </c>
      <c r="G1519" s="259" t="s">
        <v>565</v>
      </c>
      <c r="H1519" s="259" t="s">
        <v>565</v>
      </c>
      <c r="I1519" s="259" t="s">
        <v>565</v>
      </c>
      <c r="J1519" s="259" t="s">
        <v>565</v>
      </c>
      <c r="K1519" s="259" t="s">
        <v>565</v>
      </c>
      <c r="L1519" s="259" t="s">
        <v>565</v>
      </c>
      <c r="M1519" s="259" t="s">
        <v>565</v>
      </c>
      <c r="N1519" s="259" t="s">
        <v>565</v>
      </c>
      <c r="O1519" s="259" t="s">
        <v>565</v>
      </c>
      <c r="P1519" s="259" t="s">
        <v>565</v>
      </c>
      <c r="Q1519" s="259" t="s">
        <v>565</v>
      </c>
      <c r="R1519" s="259" t="s">
        <v>565</v>
      </c>
      <c r="S1519" s="259" t="s">
        <v>565</v>
      </c>
      <c r="T1519" s="259" t="s">
        <v>565</v>
      </c>
      <c r="U1519" s="259" t="s">
        <v>565</v>
      </c>
      <c r="V1519" s="260" t="s">
        <v>565</v>
      </c>
      <c r="W1519" s="260" t="s">
        <v>565</v>
      </c>
      <c r="X1519" s="259" t="s">
        <v>565</v>
      </c>
      <c r="Y1519" s="259" t="s">
        <v>565</v>
      </c>
      <c r="Z1519" s="259" t="s">
        <v>565</v>
      </c>
      <c r="AA1519" s="259" t="s">
        <v>565</v>
      </c>
      <c r="AB1519" s="259" t="s">
        <v>565</v>
      </c>
      <c r="AC1519" s="259" t="s">
        <v>565</v>
      </c>
      <c r="AD1519" s="259" t="s">
        <v>565</v>
      </c>
      <c r="AE1519" s="259" t="s">
        <v>565</v>
      </c>
      <c r="AF1519" s="259" t="s">
        <v>565</v>
      </c>
      <c r="AG1519" s="259" t="s">
        <v>565</v>
      </c>
      <c r="AH1519" s="259" t="s">
        <v>565</v>
      </c>
      <c r="AI1519" s="259" t="s">
        <v>565</v>
      </c>
      <c r="AJ1519" s="259" t="s">
        <v>565</v>
      </c>
      <c r="AK1519" s="259" t="s">
        <v>565</v>
      </c>
      <c r="AL1519" s="259" t="s">
        <v>565</v>
      </c>
      <c r="AM1519" s="259" t="s">
        <v>565</v>
      </c>
      <c r="AN1519" s="259" t="s">
        <v>565</v>
      </c>
      <c r="AO1519" s="259" t="s">
        <v>565</v>
      </c>
      <c r="AP1519" s="259" t="s">
        <v>565</v>
      </c>
      <c r="AQ1519" s="259" t="s">
        <v>565</v>
      </c>
      <c r="AR1519" s="259" t="s">
        <v>565</v>
      </c>
      <c r="AS1519" s="259" t="s">
        <v>565</v>
      </c>
      <c r="AT1519" s="259" t="s">
        <v>565</v>
      </c>
      <c r="AU1519" s="259" t="s">
        <v>565</v>
      </c>
      <c r="AV1519" s="259" t="s">
        <v>565</v>
      </c>
      <c r="AW1519" s="259" t="s">
        <v>565</v>
      </c>
      <c r="AX1519" s="259" t="s">
        <v>565</v>
      </c>
      <c r="AY1519" s="259" t="s">
        <v>565</v>
      </c>
      <c r="AZ1519" s="259" t="s">
        <v>565</v>
      </c>
      <c r="BA1519" s="259" t="s">
        <v>565</v>
      </c>
    </row>
    <row r="1520" spans="4:53">
      <c r="D1520" s="259" t="s">
        <v>565</v>
      </c>
      <c r="E1520" s="259" t="s">
        <v>565</v>
      </c>
      <c r="F1520" s="259" t="s">
        <v>565</v>
      </c>
      <c r="G1520" s="259" t="s">
        <v>565</v>
      </c>
      <c r="H1520" s="259" t="s">
        <v>565</v>
      </c>
      <c r="I1520" s="259" t="s">
        <v>565</v>
      </c>
      <c r="J1520" s="259" t="s">
        <v>565</v>
      </c>
      <c r="K1520" s="259" t="s">
        <v>565</v>
      </c>
      <c r="L1520" s="259" t="s">
        <v>565</v>
      </c>
      <c r="M1520" s="259" t="s">
        <v>565</v>
      </c>
      <c r="N1520" s="259" t="s">
        <v>565</v>
      </c>
      <c r="O1520" s="259" t="s">
        <v>565</v>
      </c>
      <c r="P1520" s="259" t="s">
        <v>565</v>
      </c>
      <c r="Q1520" s="259" t="s">
        <v>565</v>
      </c>
      <c r="R1520" s="259" t="s">
        <v>565</v>
      </c>
      <c r="S1520" s="259" t="s">
        <v>565</v>
      </c>
      <c r="T1520" s="259" t="s">
        <v>565</v>
      </c>
      <c r="U1520" s="259" t="s">
        <v>565</v>
      </c>
      <c r="V1520" s="260" t="s">
        <v>565</v>
      </c>
      <c r="W1520" s="260" t="s">
        <v>565</v>
      </c>
      <c r="X1520" s="259" t="s">
        <v>565</v>
      </c>
      <c r="Y1520" s="259" t="s">
        <v>565</v>
      </c>
      <c r="Z1520" s="259" t="s">
        <v>565</v>
      </c>
      <c r="AA1520" s="259" t="s">
        <v>565</v>
      </c>
      <c r="AB1520" s="259" t="s">
        <v>565</v>
      </c>
      <c r="AC1520" s="259" t="s">
        <v>565</v>
      </c>
      <c r="AD1520" s="259" t="s">
        <v>565</v>
      </c>
      <c r="AE1520" s="259" t="s">
        <v>565</v>
      </c>
      <c r="AF1520" s="259" t="s">
        <v>565</v>
      </c>
      <c r="AG1520" s="259" t="s">
        <v>565</v>
      </c>
      <c r="AH1520" s="259" t="s">
        <v>565</v>
      </c>
      <c r="AI1520" s="259" t="s">
        <v>565</v>
      </c>
      <c r="AJ1520" s="259" t="s">
        <v>565</v>
      </c>
      <c r="AK1520" s="259" t="s">
        <v>565</v>
      </c>
      <c r="AL1520" s="259" t="s">
        <v>565</v>
      </c>
      <c r="AM1520" s="259" t="s">
        <v>565</v>
      </c>
      <c r="AN1520" s="259" t="s">
        <v>565</v>
      </c>
      <c r="AO1520" s="259" t="s">
        <v>565</v>
      </c>
      <c r="AP1520" s="259" t="s">
        <v>565</v>
      </c>
      <c r="AQ1520" s="259" t="s">
        <v>565</v>
      </c>
      <c r="AR1520" s="259" t="s">
        <v>565</v>
      </c>
      <c r="AS1520" s="259" t="s">
        <v>565</v>
      </c>
      <c r="AT1520" s="259" t="s">
        <v>565</v>
      </c>
      <c r="AU1520" s="259" t="s">
        <v>565</v>
      </c>
      <c r="AV1520" s="259" t="s">
        <v>565</v>
      </c>
      <c r="AW1520" s="259" t="s">
        <v>565</v>
      </c>
      <c r="AX1520" s="259" t="s">
        <v>565</v>
      </c>
      <c r="AY1520" s="259" t="s">
        <v>565</v>
      </c>
      <c r="AZ1520" s="259" t="s">
        <v>565</v>
      </c>
      <c r="BA1520" s="259" t="s">
        <v>565</v>
      </c>
    </row>
    <row r="1521" spans="4:53">
      <c r="D1521" s="259" t="s">
        <v>565</v>
      </c>
      <c r="E1521" s="259" t="s">
        <v>565</v>
      </c>
      <c r="F1521" s="259" t="s">
        <v>565</v>
      </c>
      <c r="G1521" s="259" t="s">
        <v>565</v>
      </c>
      <c r="H1521" s="259" t="s">
        <v>565</v>
      </c>
      <c r="I1521" s="259" t="s">
        <v>565</v>
      </c>
      <c r="J1521" s="259" t="s">
        <v>565</v>
      </c>
      <c r="K1521" s="259" t="s">
        <v>565</v>
      </c>
      <c r="L1521" s="259" t="s">
        <v>565</v>
      </c>
      <c r="M1521" s="259" t="s">
        <v>565</v>
      </c>
      <c r="N1521" s="259" t="s">
        <v>565</v>
      </c>
      <c r="O1521" s="259" t="s">
        <v>565</v>
      </c>
      <c r="P1521" s="259" t="s">
        <v>565</v>
      </c>
      <c r="Q1521" s="259" t="s">
        <v>565</v>
      </c>
      <c r="R1521" s="259" t="s">
        <v>565</v>
      </c>
      <c r="S1521" s="259" t="s">
        <v>565</v>
      </c>
      <c r="T1521" s="259" t="s">
        <v>565</v>
      </c>
      <c r="U1521" s="259" t="s">
        <v>565</v>
      </c>
      <c r="V1521" s="260" t="s">
        <v>565</v>
      </c>
      <c r="W1521" s="260" t="s">
        <v>565</v>
      </c>
      <c r="X1521" s="259" t="s">
        <v>565</v>
      </c>
      <c r="Y1521" s="259" t="s">
        <v>565</v>
      </c>
      <c r="Z1521" s="259" t="s">
        <v>565</v>
      </c>
      <c r="AA1521" s="259" t="s">
        <v>565</v>
      </c>
      <c r="AB1521" s="259" t="s">
        <v>565</v>
      </c>
      <c r="AC1521" s="259" t="s">
        <v>565</v>
      </c>
      <c r="AD1521" s="259" t="s">
        <v>565</v>
      </c>
      <c r="AE1521" s="259" t="s">
        <v>565</v>
      </c>
      <c r="AF1521" s="259" t="s">
        <v>565</v>
      </c>
      <c r="AG1521" s="259" t="s">
        <v>565</v>
      </c>
      <c r="AH1521" s="259" t="s">
        <v>565</v>
      </c>
      <c r="AI1521" s="259" t="s">
        <v>565</v>
      </c>
      <c r="AJ1521" s="259" t="s">
        <v>565</v>
      </c>
      <c r="AK1521" s="259" t="s">
        <v>565</v>
      </c>
      <c r="AL1521" s="259" t="s">
        <v>565</v>
      </c>
      <c r="AM1521" s="259" t="s">
        <v>565</v>
      </c>
      <c r="AN1521" s="259" t="s">
        <v>565</v>
      </c>
      <c r="AO1521" s="259" t="s">
        <v>565</v>
      </c>
      <c r="AP1521" s="259" t="s">
        <v>565</v>
      </c>
      <c r="AQ1521" s="259" t="s">
        <v>565</v>
      </c>
      <c r="AR1521" s="259" t="s">
        <v>565</v>
      </c>
      <c r="AS1521" s="259" t="s">
        <v>565</v>
      </c>
      <c r="AT1521" s="259" t="s">
        <v>565</v>
      </c>
      <c r="AU1521" s="259" t="s">
        <v>565</v>
      </c>
      <c r="AV1521" s="259" t="s">
        <v>565</v>
      </c>
      <c r="AW1521" s="259" t="s">
        <v>565</v>
      </c>
      <c r="AX1521" s="259" t="s">
        <v>565</v>
      </c>
      <c r="AY1521" s="259" t="s">
        <v>565</v>
      </c>
      <c r="AZ1521" s="259" t="s">
        <v>565</v>
      </c>
      <c r="BA1521" s="259" t="s">
        <v>565</v>
      </c>
    </row>
    <row r="1522" spans="4:53">
      <c r="D1522" s="259" t="s">
        <v>565</v>
      </c>
      <c r="E1522" s="259" t="s">
        <v>565</v>
      </c>
      <c r="F1522" s="259" t="s">
        <v>565</v>
      </c>
      <c r="G1522" s="259" t="s">
        <v>565</v>
      </c>
      <c r="H1522" s="259" t="s">
        <v>565</v>
      </c>
      <c r="I1522" s="259" t="s">
        <v>565</v>
      </c>
      <c r="J1522" s="259" t="s">
        <v>565</v>
      </c>
      <c r="K1522" s="259" t="s">
        <v>565</v>
      </c>
      <c r="L1522" s="259" t="s">
        <v>565</v>
      </c>
      <c r="M1522" s="259" t="s">
        <v>565</v>
      </c>
      <c r="N1522" s="259" t="s">
        <v>565</v>
      </c>
      <c r="O1522" s="259" t="s">
        <v>565</v>
      </c>
      <c r="P1522" s="259" t="s">
        <v>565</v>
      </c>
      <c r="Q1522" s="259" t="s">
        <v>565</v>
      </c>
      <c r="R1522" s="259" t="s">
        <v>565</v>
      </c>
      <c r="S1522" s="259" t="s">
        <v>565</v>
      </c>
      <c r="T1522" s="259" t="s">
        <v>565</v>
      </c>
      <c r="U1522" s="259" t="s">
        <v>565</v>
      </c>
      <c r="V1522" s="260" t="s">
        <v>565</v>
      </c>
      <c r="W1522" s="260" t="s">
        <v>565</v>
      </c>
      <c r="X1522" s="259" t="s">
        <v>565</v>
      </c>
      <c r="Y1522" s="259" t="s">
        <v>565</v>
      </c>
      <c r="Z1522" s="259" t="s">
        <v>565</v>
      </c>
      <c r="AA1522" s="259" t="s">
        <v>565</v>
      </c>
      <c r="AB1522" s="259" t="s">
        <v>565</v>
      </c>
      <c r="AC1522" s="259" t="s">
        <v>565</v>
      </c>
      <c r="AD1522" s="259" t="s">
        <v>565</v>
      </c>
      <c r="AE1522" s="259" t="s">
        <v>565</v>
      </c>
      <c r="AF1522" s="259" t="s">
        <v>565</v>
      </c>
      <c r="AG1522" s="259" t="s">
        <v>565</v>
      </c>
      <c r="AH1522" s="259" t="s">
        <v>565</v>
      </c>
      <c r="AI1522" s="259" t="s">
        <v>565</v>
      </c>
      <c r="AJ1522" s="259" t="s">
        <v>565</v>
      </c>
      <c r="AK1522" s="259" t="s">
        <v>565</v>
      </c>
      <c r="AL1522" s="259" t="s">
        <v>565</v>
      </c>
      <c r="AM1522" s="259" t="s">
        <v>565</v>
      </c>
      <c r="AN1522" s="259" t="s">
        <v>565</v>
      </c>
      <c r="AO1522" s="259" t="s">
        <v>565</v>
      </c>
      <c r="AP1522" s="259" t="s">
        <v>565</v>
      </c>
      <c r="AQ1522" s="259" t="s">
        <v>565</v>
      </c>
      <c r="AR1522" s="259" t="s">
        <v>565</v>
      </c>
      <c r="AS1522" s="259" t="s">
        <v>565</v>
      </c>
      <c r="AT1522" s="259" t="s">
        <v>565</v>
      </c>
      <c r="AU1522" s="259" t="s">
        <v>565</v>
      </c>
      <c r="AV1522" s="259" t="s">
        <v>565</v>
      </c>
      <c r="AW1522" s="259" t="s">
        <v>565</v>
      </c>
      <c r="AX1522" s="259" t="s">
        <v>565</v>
      </c>
      <c r="AY1522" s="259" t="s">
        <v>565</v>
      </c>
      <c r="AZ1522" s="259" t="s">
        <v>565</v>
      </c>
      <c r="BA1522" s="259" t="s">
        <v>565</v>
      </c>
    </row>
    <row r="1523" spans="4:53">
      <c r="D1523" s="259" t="s">
        <v>565</v>
      </c>
      <c r="E1523" s="259" t="s">
        <v>565</v>
      </c>
      <c r="F1523" s="259" t="s">
        <v>565</v>
      </c>
      <c r="G1523" s="259" t="s">
        <v>565</v>
      </c>
      <c r="H1523" s="259" t="s">
        <v>565</v>
      </c>
      <c r="I1523" s="259" t="s">
        <v>565</v>
      </c>
      <c r="J1523" s="259" t="s">
        <v>565</v>
      </c>
      <c r="K1523" s="259" t="s">
        <v>565</v>
      </c>
      <c r="L1523" s="259" t="s">
        <v>565</v>
      </c>
      <c r="M1523" s="259" t="s">
        <v>565</v>
      </c>
      <c r="N1523" s="259" t="s">
        <v>565</v>
      </c>
      <c r="O1523" s="259" t="s">
        <v>565</v>
      </c>
      <c r="P1523" s="259" t="s">
        <v>565</v>
      </c>
      <c r="Q1523" s="259" t="s">
        <v>565</v>
      </c>
      <c r="R1523" s="259" t="s">
        <v>565</v>
      </c>
      <c r="S1523" s="259" t="s">
        <v>565</v>
      </c>
      <c r="T1523" s="259" t="s">
        <v>565</v>
      </c>
      <c r="U1523" s="259" t="s">
        <v>565</v>
      </c>
      <c r="V1523" s="260" t="s">
        <v>565</v>
      </c>
      <c r="W1523" s="260" t="s">
        <v>565</v>
      </c>
      <c r="X1523" s="259" t="s">
        <v>565</v>
      </c>
      <c r="Y1523" s="259" t="s">
        <v>565</v>
      </c>
      <c r="Z1523" s="259" t="s">
        <v>565</v>
      </c>
      <c r="AA1523" s="259" t="s">
        <v>565</v>
      </c>
      <c r="AB1523" s="259" t="s">
        <v>565</v>
      </c>
      <c r="AC1523" s="259" t="s">
        <v>565</v>
      </c>
      <c r="AD1523" s="259" t="s">
        <v>565</v>
      </c>
      <c r="AE1523" s="259" t="s">
        <v>565</v>
      </c>
      <c r="AF1523" s="259" t="s">
        <v>565</v>
      </c>
      <c r="AG1523" s="259" t="s">
        <v>565</v>
      </c>
      <c r="AH1523" s="259" t="s">
        <v>565</v>
      </c>
      <c r="AI1523" s="259" t="s">
        <v>565</v>
      </c>
      <c r="AJ1523" s="259" t="s">
        <v>565</v>
      </c>
      <c r="AK1523" s="259" t="s">
        <v>565</v>
      </c>
      <c r="AL1523" s="259" t="s">
        <v>565</v>
      </c>
      <c r="AM1523" s="259" t="s">
        <v>565</v>
      </c>
      <c r="AN1523" s="259" t="s">
        <v>565</v>
      </c>
      <c r="AO1523" s="259" t="s">
        <v>565</v>
      </c>
      <c r="AP1523" s="259" t="s">
        <v>565</v>
      </c>
      <c r="AQ1523" s="259" t="s">
        <v>565</v>
      </c>
      <c r="AR1523" s="259" t="s">
        <v>565</v>
      </c>
      <c r="AS1523" s="259" t="s">
        <v>565</v>
      </c>
      <c r="AT1523" s="259" t="s">
        <v>565</v>
      </c>
      <c r="AU1523" s="259" t="s">
        <v>565</v>
      </c>
      <c r="AV1523" s="259" t="s">
        <v>565</v>
      </c>
      <c r="AW1523" s="259" t="s">
        <v>565</v>
      </c>
      <c r="AX1523" s="259" t="s">
        <v>565</v>
      </c>
      <c r="AY1523" s="259" t="s">
        <v>565</v>
      </c>
      <c r="AZ1523" s="259" t="s">
        <v>565</v>
      </c>
      <c r="BA1523" s="259" t="s">
        <v>565</v>
      </c>
    </row>
    <row r="1524" spans="4:53">
      <c r="D1524" s="259" t="s">
        <v>565</v>
      </c>
      <c r="E1524" s="259" t="s">
        <v>565</v>
      </c>
      <c r="F1524" s="259" t="s">
        <v>565</v>
      </c>
      <c r="G1524" s="259" t="s">
        <v>565</v>
      </c>
      <c r="H1524" s="259" t="s">
        <v>565</v>
      </c>
      <c r="I1524" s="259" t="s">
        <v>565</v>
      </c>
      <c r="J1524" s="259" t="s">
        <v>565</v>
      </c>
      <c r="K1524" s="259" t="s">
        <v>565</v>
      </c>
      <c r="L1524" s="259" t="s">
        <v>565</v>
      </c>
      <c r="M1524" s="259" t="s">
        <v>565</v>
      </c>
      <c r="N1524" s="259" t="s">
        <v>565</v>
      </c>
      <c r="O1524" s="259" t="s">
        <v>565</v>
      </c>
      <c r="P1524" s="259" t="s">
        <v>565</v>
      </c>
      <c r="Q1524" s="259" t="s">
        <v>565</v>
      </c>
      <c r="R1524" s="259" t="s">
        <v>565</v>
      </c>
      <c r="S1524" s="259" t="s">
        <v>565</v>
      </c>
      <c r="T1524" s="259" t="s">
        <v>565</v>
      </c>
      <c r="U1524" s="259" t="s">
        <v>565</v>
      </c>
      <c r="V1524" s="260" t="s">
        <v>565</v>
      </c>
      <c r="W1524" s="260" t="s">
        <v>565</v>
      </c>
      <c r="X1524" s="259" t="s">
        <v>565</v>
      </c>
      <c r="Y1524" s="259" t="s">
        <v>565</v>
      </c>
      <c r="Z1524" s="259" t="s">
        <v>565</v>
      </c>
      <c r="AA1524" s="259" t="s">
        <v>565</v>
      </c>
      <c r="AB1524" s="259" t="s">
        <v>565</v>
      </c>
      <c r="AC1524" s="259" t="s">
        <v>565</v>
      </c>
      <c r="AD1524" s="259" t="s">
        <v>565</v>
      </c>
      <c r="AE1524" s="259" t="s">
        <v>565</v>
      </c>
      <c r="AF1524" s="259" t="s">
        <v>565</v>
      </c>
      <c r="AG1524" s="259" t="s">
        <v>565</v>
      </c>
      <c r="AH1524" s="259" t="s">
        <v>565</v>
      </c>
      <c r="AI1524" s="259" t="s">
        <v>565</v>
      </c>
      <c r="AJ1524" s="259" t="s">
        <v>565</v>
      </c>
      <c r="AK1524" s="259" t="s">
        <v>565</v>
      </c>
      <c r="AL1524" s="259" t="s">
        <v>565</v>
      </c>
      <c r="AM1524" s="259" t="s">
        <v>565</v>
      </c>
      <c r="AN1524" s="259" t="s">
        <v>565</v>
      </c>
      <c r="AO1524" s="259" t="s">
        <v>565</v>
      </c>
      <c r="AP1524" s="259" t="s">
        <v>565</v>
      </c>
      <c r="AQ1524" s="259" t="s">
        <v>565</v>
      </c>
      <c r="AR1524" s="259" t="s">
        <v>565</v>
      </c>
      <c r="AS1524" s="259" t="s">
        <v>565</v>
      </c>
      <c r="AT1524" s="259" t="s">
        <v>565</v>
      </c>
      <c r="AU1524" s="259" t="s">
        <v>565</v>
      </c>
      <c r="AV1524" s="259" t="s">
        <v>565</v>
      </c>
      <c r="AW1524" s="259" t="s">
        <v>565</v>
      </c>
      <c r="AX1524" s="259" t="s">
        <v>565</v>
      </c>
      <c r="AY1524" s="259" t="s">
        <v>565</v>
      </c>
      <c r="AZ1524" s="259" t="s">
        <v>565</v>
      </c>
      <c r="BA1524" s="259" t="s">
        <v>565</v>
      </c>
    </row>
    <row r="1525" spans="4:53">
      <c r="D1525" s="259" t="s">
        <v>565</v>
      </c>
      <c r="E1525" s="259" t="s">
        <v>565</v>
      </c>
      <c r="F1525" s="259" t="s">
        <v>565</v>
      </c>
      <c r="G1525" s="259" t="s">
        <v>565</v>
      </c>
      <c r="H1525" s="259" t="s">
        <v>565</v>
      </c>
      <c r="I1525" s="259" t="s">
        <v>565</v>
      </c>
      <c r="J1525" s="259" t="s">
        <v>565</v>
      </c>
      <c r="K1525" s="259" t="s">
        <v>565</v>
      </c>
      <c r="L1525" s="259" t="s">
        <v>565</v>
      </c>
      <c r="M1525" s="259" t="s">
        <v>565</v>
      </c>
      <c r="N1525" s="259" t="s">
        <v>565</v>
      </c>
      <c r="O1525" s="259" t="s">
        <v>565</v>
      </c>
      <c r="P1525" s="259" t="s">
        <v>565</v>
      </c>
      <c r="Q1525" s="259" t="s">
        <v>565</v>
      </c>
      <c r="R1525" s="259" t="s">
        <v>565</v>
      </c>
      <c r="S1525" s="259" t="s">
        <v>565</v>
      </c>
      <c r="T1525" s="259" t="s">
        <v>565</v>
      </c>
      <c r="U1525" s="259" t="s">
        <v>565</v>
      </c>
      <c r="V1525" s="260" t="s">
        <v>565</v>
      </c>
      <c r="W1525" s="260" t="s">
        <v>565</v>
      </c>
      <c r="X1525" s="259" t="s">
        <v>565</v>
      </c>
      <c r="Y1525" s="259" t="s">
        <v>565</v>
      </c>
      <c r="Z1525" s="259" t="s">
        <v>565</v>
      </c>
      <c r="AA1525" s="259" t="s">
        <v>565</v>
      </c>
      <c r="AB1525" s="259" t="s">
        <v>565</v>
      </c>
      <c r="AC1525" s="259" t="s">
        <v>565</v>
      </c>
      <c r="AD1525" s="259" t="s">
        <v>565</v>
      </c>
      <c r="AE1525" s="259" t="s">
        <v>565</v>
      </c>
      <c r="AF1525" s="259" t="s">
        <v>565</v>
      </c>
      <c r="AG1525" s="259" t="s">
        <v>565</v>
      </c>
      <c r="AH1525" s="259" t="s">
        <v>565</v>
      </c>
      <c r="AI1525" s="259" t="s">
        <v>565</v>
      </c>
      <c r="AJ1525" s="259" t="s">
        <v>565</v>
      </c>
      <c r="AK1525" s="259" t="s">
        <v>565</v>
      </c>
      <c r="AL1525" s="259" t="s">
        <v>565</v>
      </c>
      <c r="AM1525" s="259" t="s">
        <v>565</v>
      </c>
      <c r="AN1525" s="259" t="s">
        <v>565</v>
      </c>
      <c r="AO1525" s="259" t="s">
        <v>565</v>
      </c>
      <c r="AP1525" s="259" t="s">
        <v>565</v>
      </c>
      <c r="AQ1525" s="259" t="s">
        <v>565</v>
      </c>
      <c r="AR1525" s="259" t="s">
        <v>565</v>
      </c>
      <c r="AS1525" s="259" t="s">
        <v>565</v>
      </c>
      <c r="AT1525" s="259" t="s">
        <v>565</v>
      </c>
      <c r="AU1525" s="259" t="s">
        <v>565</v>
      </c>
      <c r="AV1525" s="259" t="s">
        <v>565</v>
      </c>
      <c r="AW1525" s="259" t="s">
        <v>565</v>
      </c>
      <c r="AX1525" s="259" t="s">
        <v>565</v>
      </c>
      <c r="AY1525" s="259" t="s">
        <v>565</v>
      </c>
      <c r="AZ1525" s="259" t="s">
        <v>565</v>
      </c>
      <c r="BA1525" s="259" t="s">
        <v>565</v>
      </c>
    </row>
    <row r="1526" spans="4:53">
      <c r="D1526" s="259" t="s">
        <v>565</v>
      </c>
      <c r="E1526" s="259" t="s">
        <v>565</v>
      </c>
      <c r="F1526" s="259" t="s">
        <v>565</v>
      </c>
      <c r="G1526" s="259" t="s">
        <v>565</v>
      </c>
      <c r="H1526" s="259" t="s">
        <v>565</v>
      </c>
      <c r="I1526" s="259" t="s">
        <v>565</v>
      </c>
      <c r="J1526" s="259" t="s">
        <v>565</v>
      </c>
      <c r="K1526" s="259" t="s">
        <v>565</v>
      </c>
      <c r="L1526" s="259" t="s">
        <v>565</v>
      </c>
      <c r="M1526" s="259" t="s">
        <v>565</v>
      </c>
      <c r="N1526" s="259" t="s">
        <v>565</v>
      </c>
      <c r="O1526" s="259" t="s">
        <v>565</v>
      </c>
      <c r="P1526" s="259" t="s">
        <v>565</v>
      </c>
      <c r="Q1526" s="259" t="s">
        <v>565</v>
      </c>
      <c r="R1526" s="259" t="s">
        <v>565</v>
      </c>
      <c r="S1526" s="259" t="s">
        <v>565</v>
      </c>
      <c r="T1526" s="259" t="s">
        <v>565</v>
      </c>
      <c r="U1526" s="259" t="s">
        <v>565</v>
      </c>
      <c r="V1526" s="260" t="s">
        <v>565</v>
      </c>
      <c r="W1526" s="260" t="s">
        <v>565</v>
      </c>
      <c r="X1526" s="259" t="s">
        <v>565</v>
      </c>
      <c r="Y1526" s="259" t="s">
        <v>565</v>
      </c>
      <c r="Z1526" s="259" t="s">
        <v>565</v>
      </c>
      <c r="AA1526" s="259" t="s">
        <v>565</v>
      </c>
      <c r="AB1526" s="259" t="s">
        <v>565</v>
      </c>
      <c r="AC1526" s="259" t="s">
        <v>565</v>
      </c>
      <c r="AD1526" s="259" t="s">
        <v>565</v>
      </c>
      <c r="AE1526" s="259" t="s">
        <v>565</v>
      </c>
      <c r="AF1526" s="259" t="s">
        <v>565</v>
      </c>
      <c r="AG1526" s="259" t="s">
        <v>565</v>
      </c>
      <c r="AH1526" s="259" t="s">
        <v>565</v>
      </c>
      <c r="AI1526" s="259" t="s">
        <v>565</v>
      </c>
      <c r="AJ1526" s="259" t="s">
        <v>565</v>
      </c>
      <c r="AK1526" s="259" t="s">
        <v>565</v>
      </c>
      <c r="AL1526" s="259" t="s">
        <v>565</v>
      </c>
      <c r="AM1526" s="259" t="s">
        <v>565</v>
      </c>
      <c r="AN1526" s="259" t="s">
        <v>565</v>
      </c>
      <c r="AO1526" s="259" t="s">
        <v>565</v>
      </c>
      <c r="AP1526" s="259" t="s">
        <v>565</v>
      </c>
      <c r="AQ1526" s="259" t="s">
        <v>565</v>
      </c>
      <c r="AR1526" s="259" t="s">
        <v>565</v>
      </c>
      <c r="AS1526" s="259" t="s">
        <v>565</v>
      </c>
      <c r="AT1526" s="259" t="s">
        <v>565</v>
      </c>
      <c r="AU1526" s="259" t="s">
        <v>565</v>
      </c>
      <c r="AV1526" s="259" t="s">
        <v>565</v>
      </c>
      <c r="AW1526" s="259" t="s">
        <v>565</v>
      </c>
      <c r="AX1526" s="259" t="s">
        <v>565</v>
      </c>
      <c r="AY1526" s="259" t="s">
        <v>565</v>
      </c>
      <c r="AZ1526" s="259" t="s">
        <v>565</v>
      </c>
      <c r="BA1526" s="259" t="s">
        <v>565</v>
      </c>
    </row>
    <row r="1527" spans="4:53">
      <c r="D1527" s="259" t="s">
        <v>565</v>
      </c>
      <c r="E1527" s="259" t="s">
        <v>565</v>
      </c>
      <c r="F1527" s="259" t="s">
        <v>565</v>
      </c>
      <c r="G1527" s="259" t="s">
        <v>565</v>
      </c>
      <c r="H1527" s="259" t="s">
        <v>565</v>
      </c>
      <c r="I1527" s="259" t="s">
        <v>565</v>
      </c>
      <c r="J1527" s="259" t="s">
        <v>565</v>
      </c>
      <c r="K1527" s="259" t="s">
        <v>565</v>
      </c>
      <c r="L1527" s="259" t="s">
        <v>565</v>
      </c>
      <c r="M1527" s="259" t="s">
        <v>565</v>
      </c>
      <c r="N1527" s="259" t="s">
        <v>565</v>
      </c>
      <c r="O1527" s="259" t="s">
        <v>565</v>
      </c>
      <c r="P1527" s="259" t="s">
        <v>565</v>
      </c>
      <c r="Q1527" s="259" t="s">
        <v>565</v>
      </c>
      <c r="R1527" s="259" t="s">
        <v>565</v>
      </c>
      <c r="S1527" s="259" t="s">
        <v>565</v>
      </c>
      <c r="T1527" s="259" t="s">
        <v>565</v>
      </c>
      <c r="U1527" s="259" t="s">
        <v>565</v>
      </c>
      <c r="V1527" s="260" t="s">
        <v>565</v>
      </c>
      <c r="W1527" s="260" t="s">
        <v>565</v>
      </c>
      <c r="X1527" s="259" t="s">
        <v>565</v>
      </c>
      <c r="Y1527" s="259" t="s">
        <v>565</v>
      </c>
      <c r="Z1527" s="259" t="s">
        <v>565</v>
      </c>
      <c r="AA1527" s="259" t="s">
        <v>565</v>
      </c>
      <c r="AB1527" s="259" t="s">
        <v>565</v>
      </c>
      <c r="AC1527" s="259" t="s">
        <v>565</v>
      </c>
      <c r="AD1527" s="259" t="s">
        <v>565</v>
      </c>
      <c r="AE1527" s="259" t="s">
        <v>565</v>
      </c>
      <c r="AF1527" s="259" t="s">
        <v>565</v>
      </c>
      <c r="AG1527" s="259" t="s">
        <v>565</v>
      </c>
      <c r="AH1527" s="259" t="s">
        <v>565</v>
      </c>
      <c r="AI1527" s="259" t="s">
        <v>565</v>
      </c>
      <c r="AJ1527" s="259" t="s">
        <v>565</v>
      </c>
      <c r="AK1527" s="259" t="s">
        <v>565</v>
      </c>
      <c r="AL1527" s="259" t="s">
        <v>565</v>
      </c>
      <c r="AM1527" s="259" t="s">
        <v>565</v>
      </c>
      <c r="AN1527" s="259" t="s">
        <v>565</v>
      </c>
      <c r="AO1527" s="259" t="s">
        <v>565</v>
      </c>
      <c r="AP1527" s="259" t="s">
        <v>565</v>
      </c>
      <c r="AQ1527" s="259" t="s">
        <v>565</v>
      </c>
      <c r="AR1527" s="259" t="s">
        <v>565</v>
      </c>
      <c r="AS1527" s="259" t="s">
        <v>565</v>
      </c>
      <c r="AT1527" s="259" t="s">
        <v>565</v>
      </c>
      <c r="AU1527" s="259" t="s">
        <v>565</v>
      </c>
      <c r="AV1527" s="259" t="s">
        <v>565</v>
      </c>
      <c r="AW1527" s="259" t="s">
        <v>565</v>
      </c>
      <c r="AX1527" s="259" t="s">
        <v>565</v>
      </c>
      <c r="AY1527" s="259" t="s">
        <v>565</v>
      </c>
      <c r="AZ1527" s="259" t="s">
        <v>565</v>
      </c>
      <c r="BA1527" s="259" t="s">
        <v>565</v>
      </c>
    </row>
    <row r="1528" spans="4:53">
      <c r="D1528" s="259" t="s">
        <v>565</v>
      </c>
      <c r="E1528" s="259" t="s">
        <v>565</v>
      </c>
      <c r="F1528" s="259" t="s">
        <v>565</v>
      </c>
      <c r="G1528" s="259" t="s">
        <v>565</v>
      </c>
      <c r="H1528" s="259" t="s">
        <v>565</v>
      </c>
      <c r="I1528" s="259" t="s">
        <v>565</v>
      </c>
      <c r="J1528" s="259" t="s">
        <v>565</v>
      </c>
      <c r="K1528" s="259" t="s">
        <v>565</v>
      </c>
      <c r="L1528" s="259" t="s">
        <v>565</v>
      </c>
      <c r="M1528" s="259" t="s">
        <v>565</v>
      </c>
      <c r="N1528" s="259" t="s">
        <v>565</v>
      </c>
      <c r="O1528" s="259" t="s">
        <v>565</v>
      </c>
      <c r="P1528" s="259" t="s">
        <v>565</v>
      </c>
      <c r="Q1528" s="259" t="s">
        <v>565</v>
      </c>
      <c r="R1528" s="259" t="s">
        <v>565</v>
      </c>
      <c r="S1528" s="259" t="s">
        <v>565</v>
      </c>
      <c r="T1528" s="259" t="s">
        <v>565</v>
      </c>
      <c r="U1528" s="259" t="s">
        <v>565</v>
      </c>
      <c r="V1528" s="260" t="s">
        <v>565</v>
      </c>
      <c r="W1528" s="260" t="s">
        <v>565</v>
      </c>
      <c r="X1528" s="259" t="s">
        <v>565</v>
      </c>
      <c r="Y1528" s="259" t="s">
        <v>565</v>
      </c>
      <c r="Z1528" s="259" t="s">
        <v>565</v>
      </c>
      <c r="AA1528" s="259" t="s">
        <v>565</v>
      </c>
      <c r="AB1528" s="259" t="s">
        <v>565</v>
      </c>
      <c r="AC1528" s="259" t="s">
        <v>565</v>
      </c>
      <c r="AD1528" s="259" t="s">
        <v>565</v>
      </c>
      <c r="AE1528" s="259" t="s">
        <v>565</v>
      </c>
      <c r="AF1528" s="259" t="s">
        <v>565</v>
      </c>
      <c r="AG1528" s="259" t="s">
        <v>565</v>
      </c>
      <c r="AH1528" s="259" t="s">
        <v>565</v>
      </c>
      <c r="AI1528" s="259" t="s">
        <v>565</v>
      </c>
      <c r="AJ1528" s="259" t="s">
        <v>565</v>
      </c>
      <c r="AK1528" s="259" t="s">
        <v>565</v>
      </c>
      <c r="AL1528" s="259" t="s">
        <v>565</v>
      </c>
      <c r="AM1528" s="259" t="s">
        <v>565</v>
      </c>
      <c r="AN1528" s="259" t="s">
        <v>565</v>
      </c>
      <c r="AO1528" s="259" t="s">
        <v>565</v>
      </c>
      <c r="AP1528" s="259" t="s">
        <v>565</v>
      </c>
      <c r="AQ1528" s="259" t="s">
        <v>565</v>
      </c>
      <c r="AR1528" s="259" t="s">
        <v>565</v>
      </c>
      <c r="AS1528" s="259" t="s">
        <v>565</v>
      </c>
      <c r="AT1528" s="259" t="s">
        <v>565</v>
      </c>
      <c r="AU1528" s="259" t="s">
        <v>565</v>
      </c>
      <c r="AV1528" s="259" t="s">
        <v>565</v>
      </c>
      <c r="AW1528" s="259" t="s">
        <v>565</v>
      </c>
      <c r="AX1528" s="259" t="s">
        <v>565</v>
      </c>
      <c r="AY1528" s="259" t="s">
        <v>565</v>
      </c>
      <c r="AZ1528" s="259" t="s">
        <v>565</v>
      </c>
      <c r="BA1528" s="259" t="s">
        <v>565</v>
      </c>
    </row>
    <row r="1529" spans="4:53">
      <c r="D1529" s="259" t="s">
        <v>565</v>
      </c>
      <c r="E1529" s="259" t="s">
        <v>565</v>
      </c>
      <c r="F1529" s="259" t="s">
        <v>565</v>
      </c>
      <c r="G1529" s="259" t="s">
        <v>565</v>
      </c>
      <c r="H1529" s="259" t="s">
        <v>565</v>
      </c>
      <c r="I1529" s="259" t="s">
        <v>565</v>
      </c>
      <c r="J1529" s="259" t="s">
        <v>565</v>
      </c>
      <c r="K1529" s="259" t="s">
        <v>565</v>
      </c>
      <c r="L1529" s="259" t="s">
        <v>565</v>
      </c>
      <c r="M1529" s="259" t="s">
        <v>565</v>
      </c>
      <c r="N1529" s="259" t="s">
        <v>565</v>
      </c>
      <c r="O1529" s="259" t="s">
        <v>565</v>
      </c>
      <c r="P1529" s="259" t="s">
        <v>565</v>
      </c>
      <c r="Q1529" s="259" t="s">
        <v>565</v>
      </c>
      <c r="R1529" s="259" t="s">
        <v>565</v>
      </c>
      <c r="S1529" s="259" t="s">
        <v>565</v>
      </c>
      <c r="T1529" s="259" t="s">
        <v>565</v>
      </c>
      <c r="U1529" s="259" t="s">
        <v>565</v>
      </c>
      <c r="V1529" s="260" t="s">
        <v>565</v>
      </c>
      <c r="W1529" s="260" t="s">
        <v>565</v>
      </c>
      <c r="X1529" s="259" t="s">
        <v>565</v>
      </c>
      <c r="Y1529" s="259" t="s">
        <v>565</v>
      </c>
      <c r="Z1529" s="259" t="s">
        <v>565</v>
      </c>
      <c r="AA1529" s="259" t="s">
        <v>565</v>
      </c>
      <c r="AB1529" s="259" t="s">
        <v>565</v>
      </c>
      <c r="AC1529" s="259" t="s">
        <v>565</v>
      </c>
      <c r="AD1529" s="259" t="s">
        <v>565</v>
      </c>
      <c r="AE1529" s="259" t="s">
        <v>565</v>
      </c>
      <c r="AF1529" s="259" t="s">
        <v>565</v>
      </c>
      <c r="AG1529" s="259" t="s">
        <v>565</v>
      </c>
      <c r="AH1529" s="259" t="s">
        <v>565</v>
      </c>
      <c r="AI1529" s="259" t="s">
        <v>565</v>
      </c>
      <c r="AJ1529" s="259" t="s">
        <v>565</v>
      </c>
      <c r="AK1529" s="259" t="s">
        <v>565</v>
      </c>
      <c r="AL1529" s="259" t="s">
        <v>565</v>
      </c>
      <c r="AM1529" s="259" t="s">
        <v>565</v>
      </c>
      <c r="AN1529" s="259" t="s">
        <v>565</v>
      </c>
      <c r="AO1529" s="259" t="s">
        <v>565</v>
      </c>
      <c r="AP1529" s="259" t="s">
        <v>565</v>
      </c>
      <c r="AQ1529" s="259" t="s">
        <v>565</v>
      </c>
      <c r="AR1529" s="259" t="s">
        <v>565</v>
      </c>
      <c r="AS1529" s="259" t="s">
        <v>565</v>
      </c>
      <c r="AT1529" s="259" t="s">
        <v>565</v>
      </c>
      <c r="AU1529" s="259" t="s">
        <v>565</v>
      </c>
      <c r="AV1529" s="259" t="s">
        <v>565</v>
      </c>
      <c r="AW1529" s="259" t="s">
        <v>565</v>
      </c>
      <c r="AX1529" s="259" t="s">
        <v>565</v>
      </c>
      <c r="AY1529" s="259" t="s">
        <v>565</v>
      </c>
      <c r="AZ1529" s="259" t="s">
        <v>565</v>
      </c>
      <c r="BA1529" s="259" t="s">
        <v>565</v>
      </c>
    </row>
    <row r="1530" spans="4:53">
      <c r="D1530" s="259" t="s">
        <v>565</v>
      </c>
      <c r="E1530" s="259" t="s">
        <v>565</v>
      </c>
      <c r="F1530" s="259" t="s">
        <v>565</v>
      </c>
      <c r="G1530" s="259" t="s">
        <v>565</v>
      </c>
      <c r="H1530" s="259" t="s">
        <v>565</v>
      </c>
      <c r="I1530" s="259" t="s">
        <v>565</v>
      </c>
      <c r="J1530" s="259" t="s">
        <v>565</v>
      </c>
      <c r="K1530" s="259" t="s">
        <v>565</v>
      </c>
      <c r="L1530" s="259" t="s">
        <v>565</v>
      </c>
      <c r="M1530" s="259" t="s">
        <v>565</v>
      </c>
      <c r="N1530" s="259" t="s">
        <v>565</v>
      </c>
      <c r="O1530" s="259" t="s">
        <v>565</v>
      </c>
      <c r="P1530" s="259" t="s">
        <v>565</v>
      </c>
      <c r="Q1530" s="259" t="s">
        <v>565</v>
      </c>
      <c r="R1530" s="259" t="s">
        <v>565</v>
      </c>
      <c r="S1530" s="259" t="s">
        <v>565</v>
      </c>
      <c r="T1530" s="259" t="s">
        <v>565</v>
      </c>
      <c r="U1530" s="259" t="s">
        <v>565</v>
      </c>
      <c r="V1530" s="260" t="s">
        <v>565</v>
      </c>
      <c r="W1530" s="260" t="s">
        <v>565</v>
      </c>
      <c r="X1530" s="259" t="s">
        <v>565</v>
      </c>
      <c r="Y1530" s="259" t="s">
        <v>565</v>
      </c>
      <c r="Z1530" s="259" t="s">
        <v>565</v>
      </c>
      <c r="AA1530" s="259" t="s">
        <v>565</v>
      </c>
      <c r="AB1530" s="259" t="s">
        <v>565</v>
      </c>
      <c r="AC1530" s="259" t="s">
        <v>565</v>
      </c>
      <c r="AD1530" s="259" t="s">
        <v>565</v>
      </c>
      <c r="AE1530" s="259" t="s">
        <v>565</v>
      </c>
      <c r="AF1530" s="259" t="s">
        <v>565</v>
      </c>
      <c r="AG1530" s="259" t="s">
        <v>565</v>
      </c>
      <c r="AH1530" s="259" t="s">
        <v>565</v>
      </c>
      <c r="AI1530" s="259" t="s">
        <v>565</v>
      </c>
      <c r="AJ1530" s="259" t="s">
        <v>565</v>
      </c>
      <c r="AK1530" s="259" t="s">
        <v>565</v>
      </c>
      <c r="AL1530" s="259" t="s">
        <v>565</v>
      </c>
      <c r="AM1530" s="259" t="s">
        <v>565</v>
      </c>
      <c r="AN1530" s="259" t="s">
        <v>565</v>
      </c>
      <c r="AO1530" s="259" t="s">
        <v>565</v>
      </c>
      <c r="AP1530" s="259" t="s">
        <v>565</v>
      </c>
      <c r="AQ1530" s="259" t="s">
        <v>565</v>
      </c>
      <c r="AR1530" s="259" t="s">
        <v>565</v>
      </c>
      <c r="AS1530" s="259" t="s">
        <v>565</v>
      </c>
      <c r="AT1530" s="259" t="s">
        <v>565</v>
      </c>
      <c r="AU1530" s="259" t="s">
        <v>565</v>
      </c>
      <c r="AV1530" s="259" t="s">
        <v>565</v>
      </c>
      <c r="AW1530" s="259" t="s">
        <v>565</v>
      </c>
      <c r="AX1530" s="259" t="s">
        <v>565</v>
      </c>
      <c r="AY1530" s="259" t="s">
        <v>565</v>
      </c>
      <c r="AZ1530" s="259" t="s">
        <v>565</v>
      </c>
      <c r="BA1530" s="259" t="s">
        <v>565</v>
      </c>
    </row>
    <row r="1531" spans="4:53">
      <c r="D1531" s="259" t="s">
        <v>565</v>
      </c>
      <c r="E1531" s="259" t="s">
        <v>565</v>
      </c>
      <c r="F1531" s="259" t="s">
        <v>565</v>
      </c>
      <c r="G1531" s="259" t="s">
        <v>565</v>
      </c>
      <c r="H1531" s="259" t="s">
        <v>565</v>
      </c>
      <c r="I1531" s="259" t="s">
        <v>565</v>
      </c>
      <c r="J1531" s="259" t="s">
        <v>565</v>
      </c>
      <c r="K1531" s="259" t="s">
        <v>565</v>
      </c>
      <c r="L1531" s="259" t="s">
        <v>565</v>
      </c>
      <c r="M1531" s="259" t="s">
        <v>565</v>
      </c>
      <c r="N1531" s="259" t="s">
        <v>565</v>
      </c>
      <c r="O1531" s="259" t="s">
        <v>565</v>
      </c>
      <c r="P1531" s="259" t="s">
        <v>565</v>
      </c>
      <c r="Q1531" s="259" t="s">
        <v>565</v>
      </c>
      <c r="R1531" s="259" t="s">
        <v>565</v>
      </c>
      <c r="S1531" s="259" t="s">
        <v>565</v>
      </c>
      <c r="T1531" s="259" t="s">
        <v>565</v>
      </c>
      <c r="U1531" s="259" t="s">
        <v>565</v>
      </c>
      <c r="V1531" s="260" t="s">
        <v>565</v>
      </c>
      <c r="W1531" s="260" t="s">
        <v>565</v>
      </c>
      <c r="X1531" s="259" t="s">
        <v>565</v>
      </c>
      <c r="Y1531" s="259" t="s">
        <v>565</v>
      </c>
      <c r="Z1531" s="259" t="s">
        <v>565</v>
      </c>
      <c r="AA1531" s="259" t="s">
        <v>565</v>
      </c>
      <c r="AB1531" s="259" t="s">
        <v>565</v>
      </c>
      <c r="AC1531" s="259" t="s">
        <v>565</v>
      </c>
      <c r="AD1531" s="259" t="s">
        <v>565</v>
      </c>
      <c r="AE1531" s="259" t="s">
        <v>565</v>
      </c>
      <c r="AF1531" s="259" t="s">
        <v>565</v>
      </c>
      <c r="AG1531" s="259" t="s">
        <v>565</v>
      </c>
      <c r="AH1531" s="259" t="s">
        <v>565</v>
      </c>
      <c r="AI1531" s="259" t="s">
        <v>565</v>
      </c>
      <c r="AJ1531" s="259" t="s">
        <v>565</v>
      </c>
      <c r="AK1531" s="259" t="s">
        <v>565</v>
      </c>
      <c r="AL1531" s="259" t="s">
        <v>565</v>
      </c>
      <c r="AM1531" s="259" t="s">
        <v>565</v>
      </c>
      <c r="AN1531" s="259" t="s">
        <v>565</v>
      </c>
      <c r="AO1531" s="259" t="s">
        <v>565</v>
      </c>
      <c r="AP1531" s="259" t="s">
        <v>565</v>
      </c>
      <c r="AQ1531" s="259" t="s">
        <v>565</v>
      </c>
      <c r="AR1531" s="259" t="s">
        <v>565</v>
      </c>
      <c r="AS1531" s="259" t="s">
        <v>565</v>
      </c>
      <c r="AT1531" s="259" t="s">
        <v>565</v>
      </c>
      <c r="AU1531" s="259" t="s">
        <v>565</v>
      </c>
      <c r="AV1531" s="259" t="s">
        <v>565</v>
      </c>
      <c r="AW1531" s="259" t="s">
        <v>565</v>
      </c>
      <c r="AX1531" s="259" t="s">
        <v>565</v>
      </c>
      <c r="AY1531" s="259" t="s">
        <v>565</v>
      </c>
      <c r="AZ1531" s="259" t="s">
        <v>565</v>
      </c>
      <c r="BA1531" s="259" t="s">
        <v>565</v>
      </c>
    </row>
    <row r="1532" spans="4:53">
      <c r="D1532" s="259" t="s">
        <v>565</v>
      </c>
      <c r="E1532" s="259" t="s">
        <v>565</v>
      </c>
      <c r="F1532" s="259" t="s">
        <v>565</v>
      </c>
      <c r="G1532" s="259" t="s">
        <v>565</v>
      </c>
      <c r="H1532" s="259" t="s">
        <v>565</v>
      </c>
      <c r="I1532" s="259" t="s">
        <v>565</v>
      </c>
      <c r="J1532" s="259" t="s">
        <v>565</v>
      </c>
      <c r="K1532" s="259" t="s">
        <v>565</v>
      </c>
      <c r="L1532" s="259" t="s">
        <v>565</v>
      </c>
      <c r="M1532" s="259" t="s">
        <v>565</v>
      </c>
      <c r="N1532" s="259" t="s">
        <v>565</v>
      </c>
      <c r="O1532" s="259" t="s">
        <v>565</v>
      </c>
      <c r="P1532" s="259" t="s">
        <v>565</v>
      </c>
      <c r="Q1532" s="259" t="s">
        <v>565</v>
      </c>
      <c r="R1532" s="259" t="s">
        <v>565</v>
      </c>
      <c r="S1532" s="259" t="s">
        <v>565</v>
      </c>
      <c r="T1532" s="259" t="s">
        <v>565</v>
      </c>
      <c r="U1532" s="259" t="s">
        <v>565</v>
      </c>
      <c r="V1532" s="260" t="s">
        <v>565</v>
      </c>
      <c r="W1532" s="260" t="s">
        <v>565</v>
      </c>
      <c r="X1532" s="259" t="s">
        <v>565</v>
      </c>
      <c r="Y1532" s="259" t="s">
        <v>565</v>
      </c>
      <c r="Z1532" s="259" t="s">
        <v>565</v>
      </c>
      <c r="AA1532" s="259" t="s">
        <v>565</v>
      </c>
      <c r="AB1532" s="259" t="s">
        <v>565</v>
      </c>
      <c r="AC1532" s="259" t="s">
        <v>565</v>
      </c>
      <c r="AD1532" s="259" t="s">
        <v>565</v>
      </c>
      <c r="AE1532" s="259" t="s">
        <v>565</v>
      </c>
      <c r="AF1532" s="259" t="s">
        <v>565</v>
      </c>
      <c r="AG1532" s="259" t="s">
        <v>565</v>
      </c>
      <c r="AH1532" s="259" t="s">
        <v>565</v>
      </c>
      <c r="AI1532" s="259" t="s">
        <v>565</v>
      </c>
      <c r="AJ1532" s="259" t="s">
        <v>565</v>
      </c>
      <c r="AK1532" s="259" t="s">
        <v>565</v>
      </c>
      <c r="AL1532" s="259" t="s">
        <v>565</v>
      </c>
      <c r="AM1532" s="259" t="s">
        <v>565</v>
      </c>
      <c r="AN1532" s="259" t="s">
        <v>565</v>
      </c>
      <c r="AO1532" s="259" t="s">
        <v>565</v>
      </c>
      <c r="AP1532" s="259" t="s">
        <v>565</v>
      </c>
      <c r="AQ1532" s="259" t="s">
        <v>565</v>
      </c>
      <c r="AR1532" s="259" t="s">
        <v>565</v>
      </c>
      <c r="AS1532" s="259" t="s">
        <v>565</v>
      </c>
      <c r="AT1532" s="259" t="s">
        <v>565</v>
      </c>
      <c r="AU1532" s="259" t="s">
        <v>565</v>
      </c>
      <c r="AV1532" s="259" t="s">
        <v>565</v>
      </c>
      <c r="AW1532" s="259" t="s">
        <v>565</v>
      </c>
      <c r="AX1532" s="259" t="s">
        <v>565</v>
      </c>
      <c r="AY1532" s="259" t="s">
        <v>565</v>
      </c>
      <c r="AZ1532" s="259" t="s">
        <v>565</v>
      </c>
      <c r="BA1532" s="259" t="s">
        <v>565</v>
      </c>
    </row>
    <row r="1533" spans="4:53">
      <c r="D1533" s="259" t="s">
        <v>565</v>
      </c>
      <c r="E1533" s="259" t="s">
        <v>565</v>
      </c>
      <c r="F1533" s="259" t="s">
        <v>565</v>
      </c>
      <c r="G1533" s="259" t="s">
        <v>565</v>
      </c>
      <c r="H1533" s="259" t="s">
        <v>565</v>
      </c>
      <c r="I1533" s="259" t="s">
        <v>565</v>
      </c>
      <c r="J1533" s="259" t="s">
        <v>565</v>
      </c>
      <c r="K1533" s="259" t="s">
        <v>565</v>
      </c>
      <c r="L1533" s="259" t="s">
        <v>565</v>
      </c>
      <c r="M1533" s="259" t="s">
        <v>565</v>
      </c>
      <c r="N1533" s="259" t="s">
        <v>565</v>
      </c>
      <c r="O1533" s="259" t="s">
        <v>565</v>
      </c>
      <c r="P1533" s="259" t="s">
        <v>565</v>
      </c>
      <c r="Q1533" s="259" t="s">
        <v>565</v>
      </c>
      <c r="R1533" s="259" t="s">
        <v>565</v>
      </c>
      <c r="S1533" s="259" t="s">
        <v>565</v>
      </c>
      <c r="T1533" s="259" t="s">
        <v>565</v>
      </c>
      <c r="U1533" s="259" t="s">
        <v>565</v>
      </c>
      <c r="V1533" s="260" t="s">
        <v>565</v>
      </c>
      <c r="W1533" s="260" t="s">
        <v>565</v>
      </c>
      <c r="X1533" s="259" t="s">
        <v>565</v>
      </c>
      <c r="Y1533" s="259" t="s">
        <v>565</v>
      </c>
      <c r="Z1533" s="259" t="s">
        <v>565</v>
      </c>
      <c r="AA1533" s="259" t="s">
        <v>565</v>
      </c>
      <c r="AB1533" s="259" t="s">
        <v>565</v>
      </c>
      <c r="AC1533" s="259" t="s">
        <v>565</v>
      </c>
      <c r="AD1533" s="259" t="s">
        <v>565</v>
      </c>
      <c r="AE1533" s="259" t="s">
        <v>565</v>
      </c>
      <c r="AF1533" s="259" t="s">
        <v>565</v>
      </c>
      <c r="AG1533" s="259" t="s">
        <v>565</v>
      </c>
      <c r="AH1533" s="259" t="s">
        <v>565</v>
      </c>
      <c r="AI1533" s="259" t="s">
        <v>565</v>
      </c>
      <c r="AJ1533" s="259" t="s">
        <v>565</v>
      </c>
      <c r="AK1533" s="259" t="s">
        <v>565</v>
      </c>
      <c r="AL1533" s="259" t="s">
        <v>565</v>
      </c>
      <c r="AM1533" s="259" t="s">
        <v>565</v>
      </c>
      <c r="AN1533" s="259" t="s">
        <v>565</v>
      </c>
      <c r="AO1533" s="259" t="s">
        <v>565</v>
      </c>
      <c r="AP1533" s="259" t="s">
        <v>565</v>
      </c>
      <c r="AQ1533" s="259" t="s">
        <v>565</v>
      </c>
      <c r="AR1533" s="259" t="s">
        <v>565</v>
      </c>
      <c r="AS1533" s="259" t="s">
        <v>565</v>
      </c>
      <c r="AT1533" s="259" t="s">
        <v>565</v>
      </c>
      <c r="AU1533" s="259" t="s">
        <v>565</v>
      </c>
      <c r="AV1533" s="259" t="s">
        <v>565</v>
      </c>
      <c r="AW1533" s="259" t="s">
        <v>565</v>
      </c>
      <c r="AX1533" s="259" t="s">
        <v>565</v>
      </c>
      <c r="AY1533" s="259" t="s">
        <v>565</v>
      </c>
      <c r="AZ1533" s="259" t="s">
        <v>565</v>
      </c>
      <c r="BA1533" s="259" t="s">
        <v>565</v>
      </c>
    </row>
    <row r="1534" spans="4:53">
      <c r="D1534" s="259" t="s">
        <v>565</v>
      </c>
      <c r="E1534" s="259" t="s">
        <v>565</v>
      </c>
      <c r="F1534" s="259" t="s">
        <v>565</v>
      </c>
      <c r="G1534" s="259" t="s">
        <v>565</v>
      </c>
      <c r="H1534" s="259" t="s">
        <v>565</v>
      </c>
      <c r="I1534" s="259" t="s">
        <v>565</v>
      </c>
      <c r="J1534" s="259" t="s">
        <v>565</v>
      </c>
      <c r="K1534" s="259" t="s">
        <v>565</v>
      </c>
      <c r="L1534" s="259" t="s">
        <v>565</v>
      </c>
      <c r="M1534" s="259" t="s">
        <v>565</v>
      </c>
      <c r="N1534" s="259" t="s">
        <v>565</v>
      </c>
      <c r="O1534" s="259" t="s">
        <v>565</v>
      </c>
      <c r="P1534" s="259" t="s">
        <v>565</v>
      </c>
      <c r="Q1534" s="259" t="s">
        <v>565</v>
      </c>
      <c r="R1534" s="259" t="s">
        <v>565</v>
      </c>
      <c r="S1534" s="259" t="s">
        <v>565</v>
      </c>
      <c r="T1534" s="259" t="s">
        <v>565</v>
      </c>
      <c r="U1534" s="259" t="s">
        <v>565</v>
      </c>
      <c r="V1534" s="260" t="s">
        <v>565</v>
      </c>
      <c r="W1534" s="260" t="s">
        <v>565</v>
      </c>
      <c r="X1534" s="259" t="s">
        <v>565</v>
      </c>
      <c r="Y1534" s="259" t="s">
        <v>565</v>
      </c>
      <c r="Z1534" s="259" t="s">
        <v>565</v>
      </c>
      <c r="AA1534" s="259" t="s">
        <v>565</v>
      </c>
      <c r="AB1534" s="259" t="s">
        <v>565</v>
      </c>
      <c r="AC1534" s="259" t="s">
        <v>565</v>
      </c>
      <c r="AD1534" s="259" t="s">
        <v>565</v>
      </c>
      <c r="AE1534" s="259" t="s">
        <v>565</v>
      </c>
      <c r="AF1534" s="259" t="s">
        <v>565</v>
      </c>
      <c r="AG1534" s="259" t="s">
        <v>565</v>
      </c>
      <c r="AH1534" s="259" t="s">
        <v>565</v>
      </c>
      <c r="AI1534" s="259" t="s">
        <v>565</v>
      </c>
      <c r="AJ1534" s="259" t="s">
        <v>565</v>
      </c>
      <c r="AK1534" s="259" t="s">
        <v>565</v>
      </c>
      <c r="AL1534" s="259" t="s">
        <v>565</v>
      </c>
      <c r="AM1534" s="259" t="s">
        <v>565</v>
      </c>
      <c r="AN1534" s="259" t="s">
        <v>565</v>
      </c>
      <c r="AO1534" s="259" t="s">
        <v>565</v>
      </c>
      <c r="AP1534" s="259" t="s">
        <v>565</v>
      </c>
      <c r="AQ1534" s="259" t="s">
        <v>565</v>
      </c>
      <c r="AR1534" s="259" t="s">
        <v>565</v>
      </c>
      <c r="AS1534" s="259" t="s">
        <v>565</v>
      </c>
      <c r="AT1534" s="259" t="s">
        <v>565</v>
      </c>
      <c r="AU1534" s="259" t="s">
        <v>565</v>
      </c>
      <c r="AV1534" s="259" t="s">
        <v>565</v>
      </c>
      <c r="AW1534" s="259" t="s">
        <v>565</v>
      </c>
      <c r="AX1534" s="259" t="s">
        <v>565</v>
      </c>
      <c r="AY1534" s="259" t="s">
        <v>565</v>
      </c>
      <c r="AZ1534" s="259" t="s">
        <v>565</v>
      </c>
      <c r="BA1534" s="259" t="s">
        <v>565</v>
      </c>
    </row>
    <row r="1535" spans="4:53">
      <c r="D1535" s="259" t="s">
        <v>565</v>
      </c>
      <c r="E1535" s="259" t="s">
        <v>565</v>
      </c>
      <c r="F1535" s="259" t="s">
        <v>565</v>
      </c>
      <c r="G1535" s="259" t="s">
        <v>565</v>
      </c>
      <c r="H1535" s="259" t="s">
        <v>565</v>
      </c>
      <c r="I1535" s="259" t="s">
        <v>565</v>
      </c>
      <c r="J1535" s="259" t="s">
        <v>565</v>
      </c>
      <c r="K1535" s="259" t="s">
        <v>565</v>
      </c>
      <c r="L1535" s="259" t="s">
        <v>565</v>
      </c>
      <c r="M1535" s="259" t="s">
        <v>565</v>
      </c>
      <c r="N1535" s="259" t="s">
        <v>565</v>
      </c>
      <c r="O1535" s="259" t="s">
        <v>565</v>
      </c>
      <c r="P1535" s="259" t="s">
        <v>565</v>
      </c>
      <c r="Q1535" s="259" t="s">
        <v>565</v>
      </c>
      <c r="R1535" s="259" t="s">
        <v>565</v>
      </c>
      <c r="S1535" s="259" t="s">
        <v>565</v>
      </c>
      <c r="T1535" s="259" t="s">
        <v>565</v>
      </c>
      <c r="U1535" s="259" t="s">
        <v>565</v>
      </c>
      <c r="V1535" s="260" t="s">
        <v>565</v>
      </c>
      <c r="W1535" s="260" t="s">
        <v>565</v>
      </c>
      <c r="X1535" s="259" t="s">
        <v>565</v>
      </c>
      <c r="Y1535" s="259" t="s">
        <v>565</v>
      </c>
      <c r="Z1535" s="259" t="s">
        <v>565</v>
      </c>
      <c r="AA1535" s="259" t="s">
        <v>565</v>
      </c>
      <c r="AB1535" s="259" t="s">
        <v>565</v>
      </c>
      <c r="AC1535" s="259" t="s">
        <v>565</v>
      </c>
      <c r="AD1535" s="259" t="s">
        <v>565</v>
      </c>
      <c r="AE1535" s="259" t="s">
        <v>565</v>
      </c>
      <c r="AF1535" s="259" t="s">
        <v>565</v>
      </c>
      <c r="AG1535" s="259" t="s">
        <v>565</v>
      </c>
      <c r="AH1535" s="259" t="s">
        <v>565</v>
      </c>
      <c r="AI1535" s="259" t="s">
        <v>565</v>
      </c>
      <c r="AJ1535" s="259" t="s">
        <v>565</v>
      </c>
      <c r="AK1535" s="259" t="s">
        <v>565</v>
      </c>
      <c r="AL1535" s="259" t="s">
        <v>565</v>
      </c>
      <c r="AM1535" s="259" t="s">
        <v>565</v>
      </c>
      <c r="AN1535" s="259" t="s">
        <v>565</v>
      </c>
      <c r="AO1535" s="259" t="s">
        <v>565</v>
      </c>
      <c r="AP1535" s="259" t="s">
        <v>565</v>
      </c>
      <c r="AQ1535" s="259" t="s">
        <v>565</v>
      </c>
      <c r="AR1535" s="259" t="s">
        <v>565</v>
      </c>
      <c r="AS1535" s="259" t="s">
        <v>565</v>
      </c>
      <c r="AT1535" s="259" t="s">
        <v>565</v>
      </c>
      <c r="AU1535" s="259" t="s">
        <v>565</v>
      </c>
      <c r="AV1535" s="259" t="s">
        <v>565</v>
      </c>
      <c r="AW1535" s="259" t="s">
        <v>565</v>
      </c>
      <c r="AX1535" s="259" t="s">
        <v>565</v>
      </c>
      <c r="AY1535" s="259" t="s">
        <v>565</v>
      </c>
      <c r="AZ1535" s="259" t="s">
        <v>565</v>
      </c>
      <c r="BA1535" s="259" t="s">
        <v>565</v>
      </c>
    </row>
    <row r="1536" spans="4:53">
      <c r="D1536" s="259" t="s">
        <v>565</v>
      </c>
      <c r="E1536" s="259" t="s">
        <v>565</v>
      </c>
      <c r="F1536" s="259" t="s">
        <v>565</v>
      </c>
      <c r="G1536" s="259" t="s">
        <v>565</v>
      </c>
      <c r="H1536" s="259" t="s">
        <v>565</v>
      </c>
      <c r="I1536" s="259" t="s">
        <v>565</v>
      </c>
      <c r="J1536" s="259" t="s">
        <v>565</v>
      </c>
      <c r="K1536" s="259" t="s">
        <v>565</v>
      </c>
      <c r="L1536" s="259" t="s">
        <v>565</v>
      </c>
      <c r="M1536" s="259" t="s">
        <v>565</v>
      </c>
      <c r="N1536" s="259" t="s">
        <v>565</v>
      </c>
      <c r="O1536" s="259" t="s">
        <v>565</v>
      </c>
      <c r="P1536" s="259" t="s">
        <v>565</v>
      </c>
      <c r="Q1536" s="259" t="s">
        <v>565</v>
      </c>
      <c r="R1536" s="259" t="s">
        <v>565</v>
      </c>
      <c r="S1536" s="259" t="s">
        <v>565</v>
      </c>
      <c r="T1536" s="259" t="s">
        <v>565</v>
      </c>
      <c r="U1536" s="259" t="s">
        <v>565</v>
      </c>
      <c r="V1536" s="260" t="s">
        <v>565</v>
      </c>
      <c r="W1536" s="260" t="s">
        <v>565</v>
      </c>
      <c r="X1536" s="259" t="s">
        <v>565</v>
      </c>
      <c r="Y1536" s="259" t="s">
        <v>565</v>
      </c>
      <c r="Z1536" s="259" t="s">
        <v>565</v>
      </c>
      <c r="AA1536" s="259" t="s">
        <v>565</v>
      </c>
      <c r="AB1536" s="259" t="s">
        <v>565</v>
      </c>
      <c r="AC1536" s="259" t="s">
        <v>565</v>
      </c>
      <c r="AD1536" s="259" t="s">
        <v>565</v>
      </c>
      <c r="AE1536" s="259" t="s">
        <v>565</v>
      </c>
      <c r="AF1536" s="259" t="s">
        <v>565</v>
      </c>
      <c r="AG1536" s="259" t="s">
        <v>565</v>
      </c>
      <c r="AH1536" s="259" t="s">
        <v>565</v>
      </c>
      <c r="AI1536" s="259" t="s">
        <v>565</v>
      </c>
      <c r="AJ1536" s="259" t="s">
        <v>565</v>
      </c>
      <c r="AK1536" s="259" t="s">
        <v>565</v>
      </c>
      <c r="AL1536" s="259" t="s">
        <v>565</v>
      </c>
      <c r="AM1536" s="259" t="s">
        <v>565</v>
      </c>
      <c r="AN1536" s="259" t="s">
        <v>565</v>
      </c>
      <c r="AO1536" s="259" t="s">
        <v>565</v>
      </c>
      <c r="AP1536" s="259" t="s">
        <v>565</v>
      </c>
      <c r="AQ1536" s="259" t="s">
        <v>565</v>
      </c>
      <c r="AR1536" s="259" t="s">
        <v>565</v>
      </c>
      <c r="AS1536" s="259" t="s">
        <v>565</v>
      </c>
      <c r="AT1536" s="259" t="s">
        <v>565</v>
      </c>
      <c r="AU1536" s="259" t="s">
        <v>565</v>
      </c>
      <c r="AV1536" s="259" t="s">
        <v>565</v>
      </c>
      <c r="AW1536" s="259" t="s">
        <v>565</v>
      </c>
      <c r="AX1536" s="259" t="s">
        <v>565</v>
      </c>
      <c r="AY1536" s="259" t="s">
        <v>565</v>
      </c>
      <c r="AZ1536" s="259" t="s">
        <v>565</v>
      </c>
      <c r="BA1536" s="259" t="s">
        <v>565</v>
      </c>
    </row>
    <row r="1537" spans="4:53">
      <c r="D1537" s="259" t="s">
        <v>565</v>
      </c>
      <c r="E1537" s="259" t="s">
        <v>565</v>
      </c>
      <c r="F1537" s="259" t="s">
        <v>565</v>
      </c>
      <c r="G1537" s="259" t="s">
        <v>565</v>
      </c>
      <c r="H1537" s="259" t="s">
        <v>565</v>
      </c>
      <c r="I1537" s="259" t="s">
        <v>565</v>
      </c>
      <c r="J1537" s="259" t="s">
        <v>565</v>
      </c>
      <c r="K1537" s="259" t="s">
        <v>565</v>
      </c>
      <c r="L1537" s="259" t="s">
        <v>565</v>
      </c>
      <c r="M1537" s="259" t="s">
        <v>565</v>
      </c>
      <c r="N1537" s="259" t="s">
        <v>565</v>
      </c>
      <c r="O1537" s="259" t="s">
        <v>565</v>
      </c>
      <c r="P1537" s="259" t="s">
        <v>565</v>
      </c>
      <c r="Q1537" s="259" t="s">
        <v>565</v>
      </c>
      <c r="R1537" s="259" t="s">
        <v>565</v>
      </c>
      <c r="S1537" s="259" t="s">
        <v>565</v>
      </c>
      <c r="T1537" s="259" t="s">
        <v>565</v>
      </c>
      <c r="U1537" s="259" t="s">
        <v>565</v>
      </c>
      <c r="V1537" s="260" t="s">
        <v>565</v>
      </c>
      <c r="W1537" s="260" t="s">
        <v>565</v>
      </c>
      <c r="X1537" s="259" t="s">
        <v>565</v>
      </c>
      <c r="Y1537" s="259" t="s">
        <v>565</v>
      </c>
      <c r="Z1537" s="259" t="s">
        <v>565</v>
      </c>
      <c r="AA1537" s="259" t="s">
        <v>565</v>
      </c>
      <c r="AB1537" s="259" t="s">
        <v>565</v>
      </c>
      <c r="AC1537" s="259" t="s">
        <v>565</v>
      </c>
      <c r="AD1537" s="259" t="s">
        <v>565</v>
      </c>
      <c r="AE1537" s="259" t="s">
        <v>565</v>
      </c>
      <c r="AF1537" s="259" t="s">
        <v>565</v>
      </c>
      <c r="AG1537" s="259" t="s">
        <v>565</v>
      </c>
      <c r="AH1537" s="259" t="s">
        <v>565</v>
      </c>
      <c r="AI1537" s="259" t="s">
        <v>565</v>
      </c>
      <c r="AJ1537" s="259" t="s">
        <v>565</v>
      </c>
      <c r="AK1537" s="259" t="s">
        <v>565</v>
      </c>
      <c r="AL1537" s="259" t="s">
        <v>565</v>
      </c>
      <c r="AM1537" s="259" t="s">
        <v>565</v>
      </c>
      <c r="AN1537" s="259" t="s">
        <v>565</v>
      </c>
      <c r="AO1537" s="259" t="s">
        <v>565</v>
      </c>
      <c r="AP1537" s="259" t="s">
        <v>565</v>
      </c>
      <c r="AQ1537" s="259" t="s">
        <v>565</v>
      </c>
      <c r="AR1537" s="259" t="s">
        <v>565</v>
      </c>
      <c r="AS1537" s="259" t="s">
        <v>565</v>
      </c>
      <c r="AT1537" s="259" t="s">
        <v>565</v>
      </c>
      <c r="AU1537" s="259" t="s">
        <v>565</v>
      </c>
      <c r="AV1537" s="259" t="s">
        <v>565</v>
      </c>
      <c r="AW1537" s="259" t="s">
        <v>565</v>
      </c>
      <c r="AX1537" s="259" t="s">
        <v>565</v>
      </c>
      <c r="AY1537" s="259" t="s">
        <v>565</v>
      </c>
      <c r="AZ1537" s="259" t="s">
        <v>565</v>
      </c>
      <c r="BA1537" s="259" t="s">
        <v>565</v>
      </c>
    </row>
    <row r="1538" spans="4:53">
      <c r="D1538" s="259" t="s">
        <v>565</v>
      </c>
      <c r="E1538" s="259" t="s">
        <v>565</v>
      </c>
      <c r="F1538" s="259" t="s">
        <v>565</v>
      </c>
      <c r="G1538" s="259" t="s">
        <v>565</v>
      </c>
      <c r="H1538" s="259" t="s">
        <v>565</v>
      </c>
      <c r="I1538" s="259" t="s">
        <v>565</v>
      </c>
      <c r="J1538" s="259" t="s">
        <v>565</v>
      </c>
      <c r="K1538" s="259" t="s">
        <v>565</v>
      </c>
      <c r="L1538" s="259" t="s">
        <v>565</v>
      </c>
      <c r="M1538" s="259" t="s">
        <v>565</v>
      </c>
      <c r="N1538" s="259" t="s">
        <v>565</v>
      </c>
      <c r="O1538" s="259" t="s">
        <v>565</v>
      </c>
      <c r="P1538" s="259" t="s">
        <v>565</v>
      </c>
      <c r="Q1538" s="259" t="s">
        <v>565</v>
      </c>
      <c r="R1538" s="259" t="s">
        <v>565</v>
      </c>
      <c r="S1538" s="259" t="s">
        <v>565</v>
      </c>
      <c r="T1538" s="259" t="s">
        <v>565</v>
      </c>
      <c r="U1538" s="259" t="s">
        <v>565</v>
      </c>
      <c r="V1538" s="260" t="s">
        <v>565</v>
      </c>
      <c r="W1538" s="260" t="s">
        <v>565</v>
      </c>
      <c r="X1538" s="259" t="s">
        <v>565</v>
      </c>
      <c r="Y1538" s="259" t="s">
        <v>565</v>
      </c>
      <c r="Z1538" s="259" t="s">
        <v>565</v>
      </c>
      <c r="AA1538" s="259" t="s">
        <v>565</v>
      </c>
      <c r="AB1538" s="259" t="s">
        <v>565</v>
      </c>
      <c r="AC1538" s="259" t="s">
        <v>565</v>
      </c>
      <c r="AD1538" s="259" t="s">
        <v>565</v>
      </c>
      <c r="AE1538" s="259" t="s">
        <v>565</v>
      </c>
      <c r="AF1538" s="259" t="s">
        <v>565</v>
      </c>
      <c r="AG1538" s="259" t="s">
        <v>565</v>
      </c>
      <c r="AH1538" s="259" t="s">
        <v>565</v>
      </c>
      <c r="AI1538" s="259" t="s">
        <v>565</v>
      </c>
      <c r="AJ1538" s="259" t="s">
        <v>565</v>
      </c>
      <c r="AK1538" s="259" t="s">
        <v>565</v>
      </c>
      <c r="AL1538" s="259" t="s">
        <v>565</v>
      </c>
      <c r="AM1538" s="259" t="s">
        <v>565</v>
      </c>
      <c r="AN1538" s="259" t="s">
        <v>565</v>
      </c>
      <c r="AO1538" s="259" t="s">
        <v>565</v>
      </c>
      <c r="AP1538" s="259" t="s">
        <v>565</v>
      </c>
      <c r="AQ1538" s="259" t="s">
        <v>565</v>
      </c>
      <c r="AR1538" s="259" t="s">
        <v>565</v>
      </c>
      <c r="AS1538" s="259" t="s">
        <v>565</v>
      </c>
      <c r="AT1538" s="259" t="s">
        <v>565</v>
      </c>
      <c r="AU1538" s="259" t="s">
        <v>565</v>
      </c>
      <c r="AV1538" s="259" t="s">
        <v>565</v>
      </c>
      <c r="AW1538" s="259" t="s">
        <v>565</v>
      </c>
      <c r="AX1538" s="259" t="s">
        <v>565</v>
      </c>
      <c r="AY1538" s="259" t="s">
        <v>565</v>
      </c>
      <c r="AZ1538" s="259" t="s">
        <v>565</v>
      </c>
      <c r="BA1538" s="259" t="s">
        <v>565</v>
      </c>
    </row>
    <row r="1539" spans="4:53">
      <c r="D1539" s="259" t="s">
        <v>565</v>
      </c>
      <c r="E1539" s="259" t="s">
        <v>565</v>
      </c>
      <c r="F1539" s="259" t="s">
        <v>565</v>
      </c>
      <c r="G1539" s="259" t="s">
        <v>565</v>
      </c>
      <c r="H1539" s="259" t="s">
        <v>565</v>
      </c>
      <c r="I1539" s="259" t="s">
        <v>565</v>
      </c>
      <c r="J1539" s="259" t="s">
        <v>565</v>
      </c>
      <c r="K1539" s="259" t="s">
        <v>565</v>
      </c>
      <c r="L1539" s="259" t="s">
        <v>565</v>
      </c>
      <c r="M1539" s="259" t="s">
        <v>565</v>
      </c>
      <c r="N1539" s="259" t="s">
        <v>565</v>
      </c>
      <c r="O1539" s="259" t="s">
        <v>565</v>
      </c>
      <c r="P1539" s="259" t="s">
        <v>565</v>
      </c>
      <c r="Q1539" s="259" t="s">
        <v>565</v>
      </c>
      <c r="R1539" s="259" t="s">
        <v>565</v>
      </c>
      <c r="S1539" s="259" t="s">
        <v>565</v>
      </c>
      <c r="T1539" s="259" t="s">
        <v>565</v>
      </c>
      <c r="U1539" s="259" t="s">
        <v>565</v>
      </c>
      <c r="V1539" s="260" t="s">
        <v>565</v>
      </c>
      <c r="W1539" s="260" t="s">
        <v>565</v>
      </c>
      <c r="X1539" s="259" t="s">
        <v>565</v>
      </c>
      <c r="Y1539" s="259" t="s">
        <v>565</v>
      </c>
      <c r="Z1539" s="259" t="s">
        <v>565</v>
      </c>
      <c r="AA1539" s="259" t="s">
        <v>565</v>
      </c>
      <c r="AB1539" s="259" t="s">
        <v>565</v>
      </c>
      <c r="AC1539" s="259" t="s">
        <v>565</v>
      </c>
      <c r="AD1539" s="259" t="s">
        <v>565</v>
      </c>
      <c r="AE1539" s="259" t="s">
        <v>565</v>
      </c>
      <c r="AF1539" s="259" t="s">
        <v>565</v>
      </c>
      <c r="AG1539" s="259" t="s">
        <v>565</v>
      </c>
      <c r="AH1539" s="259" t="s">
        <v>565</v>
      </c>
      <c r="AI1539" s="259" t="s">
        <v>565</v>
      </c>
      <c r="AJ1539" s="259" t="s">
        <v>565</v>
      </c>
      <c r="AK1539" s="259" t="s">
        <v>565</v>
      </c>
      <c r="AL1539" s="259" t="s">
        <v>565</v>
      </c>
      <c r="AM1539" s="259" t="s">
        <v>565</v>
      </c>
      <c r="AN1539" s="259" t="s">
        <v>565</v>
      </c>
      <c r="AO1539" s="259" t="s">
        <v>565</v>
      </c>
      <c r="AP1539" s="259" t="s">
        <v>565</v>
      </c>
      <c r="AQ1539" s="259" t="s">
        <v>565</v>
      </c>
      <c r="AR1539" s="259" t="s">
        <v>565</v>
      </c>
      <c r="AS1539" s="259" t="s">
        <v>565</v>
      </c>
      <c r="AT1539" s="259" t="s">
        <v>565</v>
      </c>
      <c r="AU1539" s="259" t="s">
        <v>565</v>
      </c>
      <c r="AV1539" s="259" t="s">
        <v>565</v>
      </c>
      <c r="AW1539" s="259" t="s">
        <v>565</v>
      </c>
      <c r="AX1539" s="259" t="s">
        <v>565</v>
      </c>
      <c r="AY1539" s="259" t="s">
        <v>565</v>
      </c>
      <c r="AZ1539" s="259" t="s">
        <v>565</v>
      </c>
      <c r="BA1539" s="259" t="s">
        <v>565</v>
      </c>
    </row>
    <row r="1540" spans="4:53">
      <c r="D1540" s="259" t="s">
        <v>565</v>
      </c>
      <c r="E1540" s="259" t="s">
        <v>565</v>
      </c>
      <c r="F1540" s="259" t="s">
        <v>565</v>
      </c>
      <c r="G1540" s="259" t="s">
        <v>565</v>
      </c>
      <c r="H1540" s="259" t="s">
        <v>565</v>
      </c>
      <c r="I1540" s="259" t="s">
        <v>565</v>
      </c>
      <c r="J1540" s="259" t="s">
        <v>565</v>
      </c>
      <c r="K1540" s="259" t="s">
        <v>565</v>
      </c>
      <c r="L1540" s="259" t="s">
        <v>565</v>
      </c>
      <c r="M1540" s="259" t="s">
        <v>565</v>
      </c>
      <c r="N1540" s="259" t="s">
        <v>565</v>
      </c>
      <c r="O1540" s="259" t="s">
        <v>565</v>
      </c>
      <c r="P1540" s="259" t="s">
        <v>565</v>
      </c>
      <c r="Q1540" s="259" t="s">
        <v>565</v>
      </c>
      <c r="R1540" s="259" t="s">
        <v>565</v>
      </c>
      <c r="S1540" s="259" t="s">
        <v>565</v>
      </c>
      <c r="T1540" s="259" t="s">
        <v>565</v>
      </c>
      <c r="U1540" s="259" t="s">
        <v>565</v>
      </c>
      <c r="V1540" s="260" t="s">
        <v>565</v>
      </c>
      <c r="W1540" s="260" t="s">
        <v>565</v>
      </c>
      <c r="X1540" s="259" t="s">
        <v>565</v>
      </c>
      <c r="Y1540" s="259" t="s">
        <v>565</v>
      </c>
      <c r="Z1540" s="259" t="s">
        <v>565</v>
      </c>
      <c r="AA1540" s="259" t="s">
        <v>565</v>
      </c>
      <c r="AB1540" s="259" t="s">
        <v>565</v>
      </c>
      <c r="AC1540" s="259" t="s">
        <v>565</v>
      </c>
      <c r="AD1540" s="259" t="s">
        <v>565</v>
      </c>
      <c r="AE1540" s="259" t="s">
        <v>565</v>
      </c>
      <c r="AF1540" s="259" t="s">
        <v>565</v>
      </c>
      <c r="AG1540" s="259" t="s">
        <v>565</v>
      </c>
      <c r="AH1540" s="259" t="s">
        <v>565</v>
      </c>
      <c r="AI1540" s="259" t="s">
        <v>565</v>
      </c>
      <c r="AJ1540" s="259" t="s">
        <v>565</v>
      </c>
      <c r="AK1540" s="259" t="s">
        <v>565</v>
      </c>
      <c r="AL1540" s="259" t="s">
        <v>565</v>
      </c>
      <c r="AM1540" s="259" t="s">
        <v>565</v>
      </c>
      <c r="AN1540" s="259" t="s">
        <v>565</v>
      </c>
      <c r="AO1540" s="259" t="s">
        <v>565</v>
      </c>
      <c r="AP1540" s="259" t="s">
        <v>565</v>
      </c>
      <c r="AQ1540" s="259" t="s">
        <v>565</v>
      </c>
      <c r="AR1540" s="259" t="s">
        <v>565</v>
      </c>
      <c r="AS1540" s="259" t="s">
        <v>565</v>
      </c>
      <c r="AT1540" s="259" t="s">
        <v>565</v>
      </c>
      <c r="AU1540" s="259" t="s">
        <v>565</v>
      </c>
      <c r="AV1540" s="259" t="s">
        <v>565</v>
      </c>
      <c r="AW1540" s="259" t="s">
        <v>565</v>
      </c>
      <c r="AX1540" s="259" t="s">
        <v>565</v>
      </c>
      <c r="AY1540" s="259" t="s">
        <v>565</v>
      </c>
      <c r="AZ1540" s="259" t="s">
        <v>565</v>
      </c>
      <c r="BA1540" s="259" t="s">
        <v>565</v>
      </c>
    </row>
    <row r="1541" spans="4:53">
      <c r="D1541" s="259" t="s">
        <v>565</v>
      </c>
      <c r="E1541" s="259" t="s">
        <v>565</v>
      </c>
      <c r="F1541" s="259" t="s">
        <v>565</v>
      </c>
      <c r="G1541" s="259" t="s">
        <v>565</v>
      </c>
      <c r="H1541" s="259" t="s">
        <v>565</v>
      </c>
      <c r="I1541" s="259" t="s">
        <v>565</v>
      </c>
      <c r="J1541" s="259" t="s">
        <v>565</v>
      </c>
      <c r="K1541" s="259" t="s">
        <v>565</v>
      </c>
      <c r="L1541" s="259" t="s">
        <v>565</v>
      </c>
      <c r="M1541" s="259" t="s">
        <v>565</v>
      </c>
      <c r="N1541" s="259" t="s">
        <v>565</v>
      </c>
      <c r="O1541" s="259" t="s">
        <v>565</v>
      </c>
      <c r="P1541" s="259" t="s">
        <v>565</v>
      </c>
      <c r="Q1541" s="259" t="s">
        <v>565</v>
      </c>
      <c r="R1541" s="259" t="s">
        <v>565</v>
      </c>
      <c r="S1541" s="259" t="s">
        <v>565</v>
      </c>
      <c r="T1541" s="259" t="s">
        <v>565</v>
      </c>
      <c r="U1541" s="259" t="s">
        <v>565</v>
      </c>
      <c r="V1541" s="260" t="s">
        <v>565</v>
      </c>
      <c r="W1541" s="260" t="s">
        <v>565</v>
      </c>
      <c r="X1541" s="259" t="s">
        <v>565</v>
      </c>
      <c r="Y1541" s="259" t="s">
        <v>565</v>
      </c>
      <c r="Z1541" s="259" t="s">
        <v>565</v>
      </c>
      <c r="AA1541" s="259" t="s">
        <v>565</v>
      </c>
      <c r="AB1541" s="259" t="s">
        <v>565</v>
      </c>
      <c r="AC1541" s="259" t="s">
        <v>565</v>
      </c>
      <c r="AD1541" s="259" t="s">
        <v>565</v>
      </c>
      <c r="AE1541" s="259" t="s">
        <v>565</v>
      </c>
      <c r="AF1541" s="259" t="s">
        <v>565</v>
      </c>
      <c r="AG1541" s="259" t="s">
        <v>565</v>
      </c>
      <c r="AH1541" s="259" t="s">
        <v>565</v>
      </c>
      <c r="AI1541" s="259" t="s">
        <v>565</v>
      </c>
      <c r="AJ1541" s="259" t="s">
        <v>565</v>
      </c>
      <c r="AK1541" s="259" t="s">
        <v>565</v>
      </c>
      <c r="AL1541" s="259" t="s">
        <v>565</v>
      </c>
      <c r="AM1541" s="259" t="s">
        <v>565</v>
      </c>
      <c r="AN1541" s="259" t="s">
        <v>565</v>
      </c>
      <c r="AO1541" s="259" t="s">
        <v>565</v>
      </c>
      <c r="AP1541" s="259" t="s">
        <v>565</v>
      </c>
      <c r="AQ1541" s="259" t="s">
        <v>565</v>
      </c>
      <c r="AR1541" s="259" t="s">
        <v>565</v>
      </c>
      <c r="AS1541" s="259" t="s">
        <v>565</v>
      </c>
      <c r="AT1541" s="259" t="s">
        <v>565</v>
      </c>
      <c r="AU1541" s="259" t="s">
        <v>565</v>
      </c>
      <c r="AV1541" s="259" t="s">
        <v>565</v>
      </c>
      <c r="AW1541" s="259" t="s">
        <v>565</v>
      </c>
      <c r="AX1541" s="259" t="s">
        <v>565</v>
      </c>
      <c r="AY1541" s="259" t="s">
        <v>565</v>
      </c>
      <c r="AZ1541" s="259" t="s">
        <v>565</v>
      </c>
      <c r="BA1541" s="259" t="s">
        <v>565</v>
      </c>
    </row>
    <row r="1542" spans="4:53">
      <c r="D1542" s="259" t="s">
        <v>565</v>
      </c>
      <c r="E1542" s="259" t="s">
        <v>565</v>
      </c>
      <c r="F1542" s="259" t="s">
        <v>565</v>
      </c>
      <c r="G1542" s="259" t="s">
        <v>565</v>
      </c>
      <c r="H1542" s="259" t="s">
        <v>565</v>
      </c>
      <c r="I1542" s="259" t="s">
        <v>565</v>
      </c>
      <c r="J1542" s="259" t="s">
        <v>565</v>
      </c>
      <c r="K1542" s="259" t="s">
        <v>565</v>
      </c>
      <c r="L1542" s="259" t="s">
        <v>565</v>
      </c>
      <c r="M1542" s="259" t="s">
        <v>565</v>
      </c>
      <c r="N1542" s="259" t="s">
        <v>565</v>
      </c>
      <c r="O1542" s="259" t="s">
        <v>565</v>
      </c>
      <c r="P1542" s="259" t="s">
        <v>565</v>
      </c>
      <c r="Q1542" s="259" t="s">
        <v>565</v>
      </c>
      <c r="R1542" s="259" t="s">
        <v>565</v>
      </c>
      <c r="S1542" s="259" t="s">
        <v>565</v>
      </c>
      <c r="T1542" s="259" t="s">
        <v>565</v>
      </c>
      <c r="U1542" s="259" t="s">
        <v>565</v>
      </c>
      <c r="V1542" s="260" t="s">
        <v>565</v>
      </c>
      <c r="W1542" s="260" t="s">
        <v>565</v>
      </c>
      <c r="X1542" s="259" t="s">
        <v>565</v>
      </c>
      <c r="Y1542" s="259" t="s">
        <v>565</v>
      </c>
      <c r="Z1542" s="259" t="s">
        <v>565</v>
      </c>
      <c r="AA1542" s="259" t="s">
        <v>565</v>
      </c>
      <c r="AB1542" s="259" t="s">
        <v>565</v>
      </c>
      <c r="AC1542" s="259" t="s">
        <v>565</v>
      </c>
      <c r="AD1542" s="259" t="s">
        <v>565</v>
      </c>
      <c r="AE1542" s="259" t="s">
        <v>565</v>
      </c>
      <c r="AF1542" s="259" t="s">
        <v>565</v>
      </c>
      <c r="AG1542" s="259" t="s">
        <v>565</v>
      </c>
      <c r="AH1542" s="259" t="s">
        <v>565</v>
      </c>
      <c r="AI1542" s="259" t="s">
        <v>565</v>
      </c>
      <c r="AJ1542" s="259" t="s">
        <v>565</v>
      </c>
      <c r="AK1542" s="259" t="s">
        <v>565</v>
      </c>
      <c r="AL1542" s="259" t="s">
        <v>565</v>
      </c>
      <c r="AM1542" s="259" t="s">
        <v>565</v>
      </c>
      <c r="AN1542" s="259" t="s">
        <v>565</v>
      </c>
      <c r="AO1542" s="259" t="s">
        <v>565</v>
      </c>
      <c r="AP1542" s="259" t="s">
        <v>565</v>
      </c>
      <c r="AQ1542" s="259" t="s">
        <v>565</v>
      </c>
      <c r="AR1542" s="259" t="s">
        <v>565</v>
      </c>
      <c r="AS1542" s="259" t="s">
        <v>565</v>
      </c>
      <c r="AT1542" s="259" t="s">
        <v>565</v>
      </c>
      <c r="AU1542" s="259" t="s">
        <v>565</v>
      </c>
      <c r="AV1542" s="259" t="s">
        <v>565</v>
      </c>
      <c r="AW1542" s="259" t="s">
        <v>565</v>
      </c>
      <c r="AX1542" s="259" t="s">
        <v>565</v>
      </c>
      <c r="AY1542" s="259" t="s">
        <v>565</v>
      </c>
      <c r="AZ1542" s="259" t="s">
        <v>565</v>
      </c>
      <c r="BA1542" s="259" t="s">
        <v>565</v>
      </c>
    </row>
    <row r="1543" spans="4:53">
      <c r="D1543" s="259" t="s">
        <v>565</v>
      </c>
      <c r="E1543" s="259" t="s">
        <v>565</v>
      </c>
      <c r="F1543" s="259" t="s">
        <v>565</v>
      </c>
      <c r="G1543" s="259" t="s">
        <v>565</v>
      </c>
      <c r="H1543" s="259" t="s">
        <v>565</v>
      </c>
      <c r="I1543" s="259" t="s">
        <v>565</v>
      </c>
      <c r="J1543" s="259" t="s">
        <v>565</v>
      </c>
      <c r="K1543" s="259" t="s">
        <v>565</v>
      </c>
      <c r="L1543" s="259" t="s">
        <v>565</v>
      </c>
      <c r="M1543" s="259" t="s">
        <v>565</v>
      </c>
      <c r="N1543" s="259" t="s">
        <v>565</v>
      </c>
      <c r="O1543" s="259" t="s">
        <v>565</v>
      </c>
      <c r="P1543" s="259" t="s">
        <v>565</v>
      </c>
      <c r="Q1543" s="259" t="s">
        <v>565</v>
      </c>
      <c r="R1543" s="259" t="s">
        <v>565</v>
      </c>
      <c r="S1543" s="259" t="s">
        <v>565</v>
      </c>
      <c r="T1543" s="259" t="s">
        <v>565</v>
      </c>
      <c r="U1543" s="259" t="s">
        <v>565</v>
      </c>
      <c r="V1543" s="260" t="s">
        <v>565</v>
      </c>
      <c r="W1543" s="260" t="s">
        <v>565</v>
      </c>
      <c r="X1543" s="259" t="s">
        <v>565</v>
      </c>
      <c r="Y1543" s="259" t="s">
        <v>565</v>
      </c>
      <c r="Z1543" s="259" t="s">
        <v>565</v>
      </c>
      <c r="AA1543" s="259" t="s">
        <v>565</v>
      </c>
      <c r="AB1543" s="259" t="s">
        <v>565</v>
      </c>
      <c r="AC1543" s="259" t="s">
        <v>565</v>
      </c>
      <c r="AD1543" s="259" t="s">
        <v>565</v>
      </c>
      <c r="AE1543" s="259" t="s">
        <v>565</v>
      </c>
      <c r="AF1543" s="259" t="s">
        <v>565</v>
      </c>
      <c r="AG1543" s="259" t="s">
        <v>565</v>
      </c>
      <c r="AH1543" s="259" t="s">
        <v>565</v>
      </c>
      <c r="AI1543" s="259" t="s">
        <v>565</v>
      </c>
      <c r="AJ1543" s="259" t="s">
        <v>565</v>
      </c>
      <c r="AK1543" s="259" t="s">
        <v>565</v>
      </c>
      <c r="AL1543" s="259" t="s">
        <v>565</v>
      </c>
      <c r="AM1543" s="259" t="s">
        <v>565</v>
      </c>
      <c r="AN1543" s="259" t="s">
        <v>565</v>
      </c>
      <c r="AO1543" s="259" t="s">
        <v>565</v>
      </c>
      <c r="AP1543" s="259" t="s">
        <v>565</v>
      </c>
      <c r="AQ1543" s="259" t="s">
        <v>565</v>
      </c>
      <c r="AR1543" s="259" t="s">
        <v>565</v>
      </c>
      <c r="AS1543" s="259" t="s">
        <v>565</v>
      </c>
      <c r="AT1543" s="259" t="s">
        <v>565</v>
      </c>
      <c r="AU1543" s="259" t="s">
        <v>565</v>
      </c>
      <c r="AV1543" s="259" t="s">
        <v>565</v>
      </c>
      <c r="AW1543" s="259" t="s">
        <v>565</v>
      </c>
      <c r="AX1543" s="259" t="s">
        <v>565</v>
      </c>
      <c r="AY1543" s="259" t="s">
        <v>565</v>
      </c>
      <c r="AZ1543" s="259" t="s">
        <v>565</v>
      </c>
      <c r="BA1543" s="259" t="s">
        <v>565</v>
      </c>
    </row>
    <row r="1544" spans="4:53">
      <c r="D1544" s="259" t="s">
        <v>565</v>
      </c>
      <c r="E1544" s="259" t="s">
        <v>565</v>
      </c>
      <c r="F1544" s="259" t="s">
        <v>565</v>
      </c>
      <c r="G1544" s="259" t="s">
        <v>565</v>
      </c>
      <c r="H1544" s="259" t="s">
        <v>565</v>
      </c>
      <c r="I1544" s="259" t="s">
        <v>565</v>
      </c>
      <c r="J1544" s="259" t="s">
        <v>565</v>
      </c>
      <c r="K1544" s="259" t="s">
        <v>565</v>
      </c>
      <c r="L1544" s="259" t="s">
        <v>565</v>
      </c>
      <c r="M1544" s="259" t="s">
        <v>565</v>
      </c>
      <c r="N1544" s="259" t="s">
        <v>565</v>
      </c>
      <c r="O1544" s="259" t="s">
        <v>565</v>
      </c>
      <c r="P1544" s="259" t="s">
        <v>565</v>
      </c>
      <c r="Q1544" s="259" t="s">
        <v>565</v>
      </c>
      <c r="R1544" s="259" t="s">
        <v>565</v>
      </c>
      <c r="S1544" s="259" t="s">
        <v>565</v>
      </c>
      <c r="T1544" s="259" t="s">
        <v>565</v>
      </c>
      <c r="U1544" s="259" t="s">
        <v>565</v>
      </c>
      <c r="V1544" s="260" t="s">
        <v>565</v>
      </c>
      <c r="W1544" s="260" t="s">
        <v>565</v>
      </c>
      <c r="X1544" s="259" t="s">
        <v>565</v>
      </c>
      <c r="Y1544" s="259" t="s">
        <v>565</v>
      </c>
      <c r="Z1544" s="259" t="s">
        <v>565</v>
      </c>
      <c r="AA1544" s="259" t="s">
        <v>565</v>
      </c>
      <c r="AB1544" s="259" t="s">
        <v>565</v>
      </c>
      <c r="AC1544" s="259" t="s">
        <v>565</v>
      </c>
      <c r="AD1544" s="259" t="s">
        <v>565</v>
      </c>
      <c r="AE1544" s="259" t="s">
        <v>565</v>
      </c>
      <c r="AF1544" s="259" t="s">
        <v>565</v>
      </c>
      <c r="AG1544" s="259" t="s">
        <v>565</v>
      </c>
      <c r="AH1544" s="259" t="s">
        <v>565</v>
      </c>
      <c r="AI1544" s="259" t="s">
        <v>565</v>
      </c>
      <c r="AJ1544" s="259" t="s">
        <v>565</v>
      </c>
      <c r="AK1544" s="259" t="s">
        <v>565</v>
      </c>
      <c r="AL1544" s="259" t="s">
        <v>565</v>
      </c>
      <c r="AM1544" s="259" t="s">
        <v>565</v>
      </c>
      <c r="AN1544" s="259" t="s">
        <v>565</v>
      </c>
      <c r="AO1544" s="259" t="s">
        <v>565</v>
      </c>
      <c r="AP1544" s="259" t="s">
        <v>565</v>
      </c>
      <c r="AQ1544" s="259" t="s">
        <v>565</v>
      </c>
      <c r="AR1544" s="259" t="s">
        <v>565</v>
      </c>
      <c r="AS1544" s="259" t="s">
        <v>565</v>
      </c>
      <c r="AT1544" s="259" t="s">
        <v>565</v>
      </c>
      <c r="AU1544" s="259" t="s">
        <v>565</v>
      </c>
      <c r="AV1544" s="259" t="s">
        <v>565</v>
      </c>
      <c r="AW1544" s="259" t="s">
        <v>565</v>
      </c>
      <c r="AX1544" s="259" t="s">
        <v>565</v>
      </c>
      <c r="AY1544" s="259" t="s">
        <v>565</v>
      </c>
      <c r="AZ1544" s="259" t="s">
        <v>565</v>
      </c>
      <c r="BA1544" s="259" t="s">
        <v>565</v>
      </c>
    </row>
    <row r="1545" spans="4:53">
      <c r="D1545" s="259" t="s">
        <v>565</v>
      </c>
      <c r="E1545" s="259" t="s">
        <v>565</v>
      </c>
      <c r="F1545" s="259" t="s">
        <v>565</v>
      </c>
      <c r="G1545" s="259" t="s">
        <v>565</v>
      </c>
      <c r="H1545" s="259" t="s">
        <v>565</v>
      </c>
      <c r="I1545" s="259" t="s">
        <v>565</v>
      </c>
      <c r="J1545" s="259" t="s">
        <v>565</v>
      </c>
      <c r="K1545" s="259" t="s">
        <v>565</v>
      </c>
      <c r="L1545" s="259" t="s">
        <v>565</v>
      </c>
      <c r="M1545" s="259" t="s">
        <v>565</v>
      </c>
      <c r="N1545" s="259" t="s">
        <v>565</v>
      </c>
      <c r="O1545" s="259" t="s">
        <v>565</v>
      </c>
      <c r="P1545" s="259" t="s">
        <v>565</v>
      </c>
      <c r="Q1545" s="259" t="s">
        <v>565</v>
      </c>
      <c r="R1545" s="259" t="s">
        <v>565</v>
      </c>
      <c r="S1545" s="259" t="s">
        <v>565</v>
      </c>
      <c r="T1545" s="259" t="s">
        <v>565</v>
      </c>
      <c r="U1545" s="259" t="s">
        <v>565</v>
      </c>
      <c r="V1545" s="260" t="s">
        <v>565</v>
      </c>
      <c r="W1545" s="260" t="s">
        <v>565</v>
      </c>
      <c r="X1545" s="259" t="s">
        <v>565</v>
      </c>
      <c r="Y1545" s="259" t="s">
        <v>565</v>
      </c>
      <c r="Z1545" s="259" t="s">
        <v>565</v>
      </c>
      <c r="AA1545" s="259" t="s">
        <v>565</v>
      </c>
      <c r="AB1545" s="259" t="s">
        <v>565</v>
      </c>
      <c r="AC1545" s="259" t="s">
        <v>565</v>
      </c>
      <c r="AD1545" s="259" t="s">
        <v>565</v>
      </c>
      <c r="AE1545" s="259" t="s">
        <v>565</v>
      </c>
      <c r="AF1545" s="259" t="s">
        <v>565</v>
      </c>
      <c r="AG1545" s="259" t="s">
        <v>565</v>
      </c>
      <c r="AH1545" s="259" t="s">
        <v>565</v>
      </c>
      <c r="AI1545" s="259" t="s">
        <v>565</v>
      </c>
      <c r="AJ1545" s="259" t="s">
        <v>565</v>
      </c>
      <c r="AK1545" s="259" t="s">
        <v>565</v>
      </c>
      <c r="AL1545" s="259" t="s">
        <v>565</v>
      </c>
      <c r="AM1545" s="259" t="s">
        <v>565</v>
      </c>
      <c r="AN1545" s="259" t="s">
        <v>565</v>
      </c>
      <c r="AO1545" s="259" t="s">
        <v>565</v>
      </c>
      <c r="AP1545" s="259" t="s">
        <v>565</v>
      </c>
      <c r="AQ1545" s="259" t="s">
        <v>565</v>
      </c>
      <c r="AR1545" s="259" t="s">
        <v>565</v>
      </c>
      <c r="AS1545" s="259" t="s">
        <v>565</v>
      </c>
      <c r="AT1545" s="259" t="s">
        <v>565</v>
      </c>
      <c r="AU1545" s="259" t="s">
        <v>565</v>
      </c>
      <c r="AV1545" s="259" t="s">
        <v>565</v>
      </c>
      <c r="AW1545" s="259" t="s">
        <v>565</v>
      </c>
      <c r="AX1545" s="259" t="s">
        <v>565</v>
      </c>
      <c r="AY1545" s="259" t="s">
        <v>565</v>
      </c>
      <c r="AZ1545" s="259" t="s">
        <v>565</v>
      </c>
      <c r="BA1545" s="259" t="s">
        <v>565</v>
      </c>
    </row>
    <row r="1546" spans="4:53">
      <c r="D1546" s="259" t="s">
        <v>565</v>
      </c>
      <c r="E1546" s="259" t="s">
        <v>565</v>
      </c>
      <c r="F1546" s="259" t="s">
        <v>565</v>
      </c>
      <c r="G1546" s="259" t="s">
        <v>565</v>
      </c>
      <c r="H1546" s="259" t="s">
        <v>565</v>
      </c>
      <c r="I1546" s="259" t="s">
        <v>565</v>
      </c>
      <c r="J1546" s="259" t="s">
        <v>565</v>
      </c>
      <c r="K1546" s="259" t="s">
        <v>565</v>
      </c>
      <c r="L1546" s="259" t="s">
        <v>565</v>
      </c>
      <c r="M1546" s="259" t="s">
        <v>565</v>
      </c>
      <c r="N1546" s="259" t="s">
        <v>565</v>
      </c>
      <c r="O1546" s="259" t="s">
        <v>565</v>
      </c>
      <c r="P1546" s="259" t="s">
        <v>565</v>
      </c>
      <c r="Q1546" s="259" t="s">
        <v>565</v>
      </c>
      <c r="R1546" s="259" t="s">
        <v>565</v>
      </c>
      <c r="S1546" s="259" t="s">
        <v>565</v>
      </c>
      <c r="T1546" s="259" t="s">
        <v>565</v>
      </c>
      <c r="U1546" s="259" t="s">
        <v>565</v>
      </c>
      <c r="V1546" s="260" t="s">
        <v>565</v>
      </c>
      <c r="W1546" s="260" t="s">
        <v>565</v>
      </c>
      <c r="X1546" s="259" t="s">
        <v>565</v>
      </c>
      <c r="Y1546" s="259" t="s">
        <v>565</v>
      </c>
      <c r="Z1546" s="259" t="s">
        <v>565</v>
      </c>
      <c r="AA1546" s="259" t="s">
        <v>565</v>
      </c>
      <c r="AB1546" s="259" t="s">
        <v>565</v>
      </c>
      <c r="AC1546" s="259" t="s">
        <v>565</v>
      </c>
      <c r="AD1546" s="259" t="s">
        <v>565</v>
      </c>
      <c r="AE1546" s="259" t="s">
        <v>565</v>
      </c>
      <c r="AF1546" s="259" t="s">
        <v>565</v>
      </c>
      <c r="AG1546" s="259" t="s">
        <v>565</v>
      </c>
      <c r="AH1546" s="259" t="s">
        <v>565</v>
      </c>
      <c r="AI1546" s="259" t="s">
        <v>565</v>
      </c>
      <c r="AJ1546" s="259" t="s">
        <v>565</v>
      </c>
      <c r="AK1546" s="259" t="s">
        <v>565</v>
      </c>
      <c r="AL1546" s="259" t="s">
        <v>565</v>
      </c>
      <c r="AM1546" s="259" t="s">
        <v>565</v>
      </c>
      <c r="AN1546" s="259" t="s">
        <v>565</v>
      </c>
      <c r="AO1546" s="259" t="s">
        <v>565</v>
      </c>
      <c r="AP1546" s="259" t="s">
        <v>565</v>
      </c>
      <c r="AQ1546" s="259" t="s">
        <v>565</v>
      </c>
      <c r="AR1546" s="259" t="s">
        <v>565</v>
      </c>
      <c r="AS1546" s="259" t="s">
        <v>565</v>
      </c>
      <c r="AT1546" s="259" t="s">
        <v>565</v>
      </c>
      <c r="AU1546" s="259" t="s">
        <v>565</v>
      </c>
      <c r="AV1546" s="259" t="s">
        <v>565</v>
      </c>
      <c r="AW1546" s="259" t="s">
        <v>565</v>
      </c>
      <c r="AX1546" s="259" t="s">
        <v>565</v>
      </c>
      <c r="AY1546" s="259" t="s">
        <v>565</v>
      </c>
      <c r="AZ1546" s="259" t="s">
        <v>565</v>
      </c>
      <c r="BA1546" s="259" t="s">
        <v>565</v>
      </c>
    </row>
    <row r="1547" spans="4:53">
      <c r="D1547" s="259" t="s">
        <v>565</v>
      </c>
      <c r="E1547" s="259" t="s">
        <v>565</v>
      </c>
      <c r="F1547" s="259" t="s">
        <v>565</v>
      </c>
      <c r="G1547" s="259" t="s">
        <v>565</v>
      </c>
      <c r="H1547" s="259" t="s">
        <v>565</v>
      </c>
      <c r="I1547" s="259" t="s">
        <v>565</v>
      </c>
      <c r="J1547" s="259" t="s">
        <v>565</v>
      </c>
      <c r="K1547" s="259" t="s">
        <v>565</v>
      </c>
      <c r="L1547" s="259" t="s">
        <v>565</v>
      </c>
      <c r="M1547" s="259" t="s">
        <v>565</v>
      </c>
      <c r="N1547" s="259" t="s">
        <v>565</v>
      </c>
      <c r="O1547" s="259" t="s">
        <v>565</v>
      </c>
      <c r="P1547" s="259" t="s">
        <v>565</v>
      </c>
      <c r="Q1547" s="259" t="s">
        <v>565</v>
      </c>
      <c r="R1547" s="259" t="s">
        <v>565</v>
      </c>
      <c r="S1547" s="259" t="s">
        <v>565</v>
      </c>
      <c r="T1547" s="259" t="s">
        <v>565</v>
      </c>
      <c r="U1547" s="259" t="s">
        <v>565</v>
      </c>
      <c r="V1547" s="260" t="s">
        <v>565</v>
      </c>
      <c r="W1547" s="260" t="s">
        <v>565</v>
      </c>
      <c r="X1547" s="259" t="s">
        <v>565</v>
      </c>
      <c r="Y1547" s="259" t="s">
        <v>565</v>
      </c>
      <c r="Z1547" s="259" t="s">
        <v>565</v>
      </c>
      <c r="AA1547" s="259" t="s">
        <v>565</v>
      </c>
      <c r="AB1547" s="259" t="s">
        <v>565</v>
      </c>
      <c r="AC1547" s="259" t="s">
        <v>565</v>
      </c>
      <c r="AD1547" s="259" t="s">
        <v>565</v>
      </c>
      <c r="AE1547" s="259" t="s">
        <v>565</v>
      </c>
      <c r="AF1547" s="259" t="s">
        <v>565</v>
      </c>
      <c r="AG1547" s="259" t="s">
        <v>565</v>
      </c>
      <c r="AH1547" s="259" t="s">
        <v>565</v>
      </c>
      <c r="AI1547" s="259" t="s">
        <v>565</v>
      </c>
      <c r="AJ1547" s="259" t="s">
        <v>565</v>
      </c>
      <c r="AK1547" s="259" t="s">
        <v>565</v>
      </c>
      <c r="AL1547" s="259" t="s">
        <v>565</v>
      </c>
      <c r="AM1547" s="259" t="s">
        <v>565</v>
      </c>
      <c r="AN1547" s="259" t="s">
        <v>565</v>
      </c>
      <c r="AO1547" s="259" t="s">
        <v>565</v>
      </c>
      <c r="AP1547" s="259" t="s">
        <v>565</v>
      </c>
      <c r="AQ1547" s="259" t="s">
        <v>565</v>
      </c>
      <c r="AR1547" s="259" t="s">
        <v>565</v>
      </c>
      <c r="AS1547" s="259" t="s">
        <v>565</v>
      </c>
      <c r="AT1547" s="259" t="s">
        <v>565</v>
      </c>
      <c r="AU1547" s="259" t="s">
        <v>565</v>
      </c>
      <c r="AV1547" s="259" t="s">
        <v>565</v>
      </c>
      <c r="AW1547" s="259" t="s">
        <v>565</v>
      </c>
      <c r="AX1547" s="259" t="s">
        <v>565</v>
      </c>
      <c r="AY1547" s="259" t="s">
        <v>565</v>
      </c>
      <c r="AZ1547" s="259" t="s">
        <v>565</v>
      </c>
      <c r="BA1547" s="259" t="s">
        <v>565</v>
      </c>
    </row>
    <row r="1548" spans="4:53">
      <c r="D1548" s="259" t="s">
        <v>565</v>
      </c>
      <c r="E1548" s="259" t="s">
        <v>565</v>
      </c>
      <c r="F1548" s="259" t="s">
        <v>565</v>
      </c>
      <c r="G1548" s="259" t="s">
        <v>565</v>
      </c>
      <c r="H1548" s="259" t="s">
        <v>565</v>
      </c>
      <c r="I1548" s="259" t="s">
        <v>565</v>
      </c>
      <c r="J1548" s="259" t="s">
        <v>565</v>
      </c>
      <c r="K1548" s="259" t="s">
        <v>565</v>
      </c>
      <c r="L1548" s="259" t="s">
        <v>565</v>
      </c>
      <c r="M1548" s="259" t="s">
        <v>565</v>
      </c>
      <c r="N1548" s="259" t="s">
        <v>565</v>
      </c>
      <c r="O1548" s="259" t="s">
        <v>565</v>
      </c>
      <c r="P1548" s="259" t="s">
        <v>565</v>
      </c>
      <c r="Q1548" s="259" t="s">
        <v>565</v>
      </c>
      <c r="R1548" s="259" t="s">
        <v>565</v>
      </c>
      <c r="S1548" s="259" t="s">
        <v>565</v>
      </c>
      <c r="T1548" s="259" t="s">
        <v>565</v>
      </c>
      <c r="U1548" s="259" t="s">
        <v>565</v>
      </c>
      <c r="V1548" s="260" t="s">
        <v>565</v>
      </c>
      <c r="W1548" s="260" t="s">
        <v>565</v>
      </c>
      <c r="X1548" s="259" t="s">
        <v>565</v>
      </c>
      <c r="Y1548" s="259" t="s">
        <v>565</v>
      </c>
      <c r="Z1548" s="259" t="s">
        <v>565</v>
      </c>
      <c r="AA1548" s="259" t="s">
        <v>565</v>
      </c>
      <c r="AB1548" s="259" t="s">
        <v>565</v>
      </c>
      <c r="AC1548" s="259" t="s">
        <v>565</v>
      </c>
      <c r="AD1548" s="259" t="s">
        <v>565</v>
      </c>
      <c r="AE1548" s="259" t="s">
        <v>565</v>
      </c>
      <c r="AF1548" s="259" t="s">
        <v>565</v>
      </c>
      <c r="AG1548" s="259" t="s">
        <v>565</v>
      </c>
      <c r="AH1548" s="259" t="s">
        <v>565</v>
      </c>
      <c r="AI1548" s="259" t="s">
        <v>565</v>
      </c>
      <c r="AJ1548" s="259" t="s">
        <v>565</v>
      </c>
      <c r="AK1548" s="259" t="s">
        <v>565</v>
      </c>
      <c r="AL1548" s="259" t="s">
        <v>565</v>
      </c>
      <c r="AM1548" s="259" t="s">
        <v>565</v>
      </c>
      <c r="AN1548" s="259" t="s">
        <v>565</v>
      </c>
      <c r="AO1548" s="259" t="s">
        <v>565</v>
      </c>
      <c r="AP1548" s="259" t="s">
        <v>565</v>
      </c>
      <c r="AQ1548" s="259" t="s">
        <v>565</v>
      </c>
      <c r="AR1548" s="259" t="s">
        <v>565</v>
      </c>
      <c r="AS1548" s="259" t="s">
        <v>565</v>
      </c>
      <c r="AT1548" s="259" t="s">
        <v>565</v>
      </c>
      <c r="AU1548" s="259" t="s">
        <v>565</v>
      </c>
      <c r="AV1548" s="259" t="s">
        <v>565</v>
      </c>
      <c r="AW1548" s="259" t="s">
        <v>565</v>
      </c>
      <c r="AX1548" s="259" t="s">
        <v>565</v>
      </c>
      <c r="AY1548" s="259" t="s">
        <v>565</v>
      </c>
      <c r="AZ1548" s="259" t="s">
        <v>565</v>
      </c>
      <c r="BA1548" s="259" t="s">
        <v>565</v>
      </c>
    </row>
    <row r="1549" spans="4:53">
      <c r="D1549" s="259" t="s">
        <v>565</v>
      </c>
      <c r="E1549" s="259" t="s">
        <v>565</v>
      </c>
      <c r="F1549" s="259" t="s">
        <v>565</v>
      </c>
      <c r="G1549" s="259" t="s">
        <v>565</v>
      </c>
      <c r="H1549" s="259" t="s">
        <v>565</v>
      </c>
      <c r="I1549" s="259" t="s">
        <v>565</v>
      </c>
      <c r="J1549" s="259" t="s">
        <v>565</v>
      </c>
      <c r="K1549" s="259" t="s">
        <v>565</v>
      </c>
      <c r="L1549" s="259" t="s">
        <v>565</v>
      </c>
      <c r="M1549" s="259" t="s">
        <v>565</v>
      </c>
      <c r="N1549" s="259" t="s">
        <v>565</v>
      </c>
      <c r="O1549" s="259" t="s">
        <v>565</v>
      </c>
      <c r="P1549" s="259" t="s">
        <v>565</v>
      </c>
      <c r="Q1549" s="259" t="s">
        <v>565</v>
      </c>
      <c r="R1549" s="259" t="s">
        <v>565</v>
      </c>
      <c r="S1549" s="259" t="s">
        <v>565</v>
      </c>
      <c r="T1549" s="259" t="s">
        <v>565</v>
      </c>
      <c r="U1549" s="259" t="s">
        <v>565</v>
      </c>
      <c r="V1549" s="260" t="s">
        <v>565</v>
      </c>
      <c r="W1549" s="260" t="s">
        <v>565</v>
      </c>
      <c r="X1549" s="259" t="s">
        <v>565</v>
      </c>
      <c r="Y1549" s="259" t="s">
        <v>565</v>
      </c>
      <c r="Z1549" s="259" t="s">
        <v>565</v>
      </c>
      <c r="AA1549" s="259" t="s">
        <v>565</v>
      </c>
      <c r="AB1549" s="259" t="s">
        <v>565</v>
      </c>
      <c r="AC1549" s="259" t="s">
        <v>565</v>
      </c>
      <c r="AD1549" s="259" t="s">
        <v>565</v>
      </c>
      <c r="AE1549" s="259" t="s">
        <v>565</v>
      </c>
      <c r="AF1549" s="259" t="s">
        <v>565</v>
      </c>
      <c r="AG1549" s="259" t="s">
        <v>565</v>
      </c>
      <c r="AH1549" s="259" t="s">
        <v>565</v>
      </c>
      <c r="AI1549" s="259" t="s">
        <v>565</v>
      </c>
      <c r="AJ1549" s="259" t="s">
        <v>565</v>
      </c>
      <c r="AK1549" s="259" t="s">
        <v>565</v>
      </c>
      <c r="AL1549" s="259" t="s">
        <v>565</v>
      </c>
      <c r="AM1549" s="259" t="s">
        <v>565</v>
      </c>
      <c r="AN1549" s="259" t="s">
        <v>565</v>
      </c>
      <c r="AO1549" s="259" t="s">
        <v>565</v>
      </c>
      <c r="AP1549" s="259" t="s">
        <v>565</v>
      </c>
      <c r="AQ1549" s="259" t="s">
        <v>565</v>
      </c>
      <c r="AR1549" s="259" t="s">
        <v>565</v>
      </c>
      <c r="AS1549" s="259" t="s">
        <v>565</v>
      </c>
      <c r="AT1549" s="259" t="s">
        <v>565</v>
      </c>
      <c r="AU1549" s="259" t="s">
        <v>565</v>
      </c>
      <c r="AV1549" s="259" t="s">
        <v>565</v>
      </c>
      <c r="AW1549" s="259" t="s">
        <v>565</v>
      </c>
      <c r="AX1549" s="259" t="s">
        <v>565</v>
      </c>
      <c r="AY1549" s="259" t="s">
        <v>565</v>
      </c>
      <c r="AZ1549" s="259" t="s">
        <v>565</v>
      </c>
      <c r="BA1549" s="259" t="s">
        <v>565</v>
      </c>
    </row>
    <row r="1550" spans="4:53">
      <c r="D1550" s="259" t="s">
        <v>565</v>
      </c>
      <c r="E1550" s="259" t="s">
        <v>565</v>
      </c>
      <c r="F1550" s="259" t="s">
        <v>565</v>
      </c>
      <c r="G1550" s="259" t="s">
        <v>565</v>
      </c>
      <c r="H1550" s="259" t="s">
        <v>565</v>
      </c>
      <c r="I1550" s="259" t="s">
        <v>565</v>
      </c>
      <c r="J1550" s="259" t="s">
        <v>565</v>
      </c>
      <c r="K1550" s="259" t="s">
        <v>565</v>
      </c>
      <c r="L1550" s="259" t="s">
        <v>565</v>
      </c>
      <c r="M1550" s="259" t="s">
        <v>565</v>
      </c>
      <c r="N1550" s="259" t="s">
        <v>565</v>
      </c>
      <c r="O1550" s="259" t="s">
        <v>565</v>
      </c>
      <c r="P1550" s="259" t="s">
        <v>565</v>
      </c>
      <c r="Q1550" s="259" t="s">
        <v>565</v>
      </c>
      <c r="R1550" s="259" t="s">
        <v>565</v>
      </c>
      <c r="S1550" s="259" t="s">
        <v>565</v>
      </c>
      <c r="T1550" s="259" t="s">
        <v>565</v>
      </c>
      <c r="U1550" s="259" t="s">
        <v>565</v>
      </c>
      <c r="V1550" s="260" t="s">
        <v>565</v>
      </c>
      <c r="W1550" s="260" t="s">
        <v>565</v>
      </c>
      <c r="X1550" s="259" t="s">
        <v>565</v>
      </c>
      <c r="Y1550" s="259" t="s">
        <v>565</v>
      </c>
      <c r="Z1550" s="259" t="s">
        <v>565</v>
      </c>
      <c r="AA1550" s="259" t="s">
        <v>565</v>
      </c>
      <c r="AB1550" s="259" t="s">
        <v>565</v>
      </c>
      <c r="AC1550" s="259" t="s">
        <v>565</v>
      </c>
      <c r="AD1550" s="259" t="s">
        <v>565</v>
      </c>
      <c r="AE1550" s="259" t="s">
        <v>565</v>
      </c>
      <c r="AF1550" s="259" t="s">
        <v>565</v>
      </c>
      <c r="AG1550" s="259" t="s">
        <v>565</v>
      </c>
      <c r="AH1550" s="259" t="s">
        <v>565</v>
      </c>
      <c r="AI1550" s="259" t="s">
        <v>565</v>
      </c>
      <c r="AJ1550" s="259" t="s">
        <v>565</v>
      </c>
      <c r="AK1550" s="259" t="s">
        <v>565</v>
      </c>
      <c r="AL1550" s="259" t="s">
        <v>565</v>
      </c>
      <c r="AM1550" s="259" t="s">
        <v>565</v>
      </c>
      <c r="AN1550" s="259" t="s">
        <v>565</v>
      </c>
      <c r="AO1550" s="259" t="s">
        <v>565</v>
      </c>
      <c r="AP1550" s="259" t="s">
        <v>565</v>
      </c>
      <c r="AQ1550" s="259" t="s">
        <v>565</v>
      </c>
      <c r="AR1550" s="259" t="s">
        <v>565</v>
      </c>
      <c r="AS1550" s="259" t="s">
        <v>565</v>
      </c>
      <c r="AT1550" s="259" t="s">
        <v>565</v>
      </c>
      <c r="AU1550" s="259" t="s">
        <v>565</v>
      </c>
      <c r="AV1550" s="259" t="s">
        <v>565</v>
      </c>
      <c r="AW1550" s="259" t="s">
        <v>565</v>
      </c>
      <c r="AX1550" s="259" t="s">
        <v>565</v>
      </c>
      <c r="AY1550" s="259" t="s">
        <v>565</v>
      </c>
      <c r="AZ1550" s="259" t="s">
        <v>565</v>
      </c>
      <c r="BA1550" s="259" t="s">
        <v>565</v>
      </c>
    </row>
    <row r="1551" spans="4:53">
      <c r="D1551" s="259" t="s">
        <v>565</v>
      </c>
      <c r="E1551" s="259" t="s">
        <v>565</v>
      </c>
      <c r="F1551" s="259" t="s">
        <v>565</v>
      </c>
      <c r="G1551" s="259" t="s">
        <v>565</v>
      </c>
      <c r="H1551" s="259" t="s">
        <v>565</v>
      </c>
      <c r="I1551" s="259" t="s">
        <v>565</v>
      </c>
      <c r="J1551" s="259" t="s">
        <v>565</v>
      </c>
      <c r="K1551" s="259" t="s">
        <v>565</v>
      </c>
      <c r="L1551" s="259" t="s">
        <v>565</v>
      </c>
      <c r="M1551" s="259" t="s">
        <v>565</v>
      </c>
      <c r="N1551" s="259" t="s">
        <v>565</v>
      </c>
      <c r="O1551" s="259" t="s">
        <v>565</v>
      </c>
      <c r="P1551" s="259" t="s">
        <v>565</v>
      </c>
      <c r="Q1551" s="259" t="s">
        <v>565</v>
      </c>
      <c r="R1551" s="259" t="s">
        <v>565</v>
      </c>
      <c r="S1551" s="259" t="s">
        <v>565</v>
      </c>
      <c r="T1551" s="259" t="s">
        <v>565</v>
      </c>
      <c r="U1551" s="259" t="s">
        <v>565</v>
      </c>
      <c r="V1551" s="260" t="s">
        <v>565</v>
      </c>
      <c r="W1551" s="260" t="s">
        <v>565</v>
      </c>
      <c r="X1551" s="259" t="s">
        <v>565</v>
      </c>
      <c r="Y1551" s="259" t="s">
        <v>565</v>
      </c>
      <c r="Z1551" s="259" t="s">
        <v>565</v>
      </c>
      <c r="AA1551" s="259" t="s">
        <v>565</v>
      </c>
      <c r="AB1551" s="259" t="s">
        <v>565</v>
      </c>
      <c r="AC1551" s="259" t="s">
        <v>565</v>
      </c>
      <c r="AD1551" s="259" t="s">
        <v>565</v>
      </c>
      <c r="AE1551" s="259" t="s">
        <v>565</v>
      </c>
      <c r="AF1551" s="259" t="s">
        <v>565</v>
      </c>
      <c r="AG1551" s="259" t="s">
        <v>565</v>
      </c>
      <c r="AH1551" s="259" t="s">
        <v>565</v>
      </c>
      <c r="AI1551" s="259" t="s">
        <v>565</v>
      </c>
      <c r="AJ1551" s="259" t="s">
        <v>565</v>
      </c>
      <c r="AK1551" s="259" t="s">
        <v>565</v>
      </c>
      <c r="AL1551" s="259" t="s">
        <v>565</v>
      </c>
      <c r="AM1551" s="259" t="s">
        <v>565</v>
      </c>
      <c r="AN1551" s="259" t="s">
        <v>565</v>
      </c>
      <c r="AO1551" s="259" t="s">
        <v>565</v>
      </c>
      <c r="AP1551" s="259" t="s">
        <v>565</v>
      </c>
      <c r="AQ1551" s="259" t="s">
        <v>565</v>
      </c>
      <c r="AR1551" s="259" t="s">
        <v>565</v>
      </c>
      <c r="AS1551" s="259" t="s">
        <v>565</v>
      </c>
      <c r="AT1551" s="259" t="s">
        <v>565</v>
      </c>
      <c r="AU1551" s="259" t="s">
        <v>565</v>
      </c>
      <c r="AV1551" s="259" t="s">
        <v>565</v>
      </c>
      <c r="AW1551" s="259" t="s">
        <v>565</v>
      </c>
      <c r="AX1551" s="259" t="s">
        <v>565</v>
      </c>
      <c r="AY1551" s="259" t="s">
        <v>565</v>
      </c>
      <c r="AZ1551" s="259" t="s">
        <v>565</v>
      </c>
      <c r="BA1551" s="259" t="s">
        <v>565</v>
      </c>
    </row>
    <row r="1552" spans="4:53">
      <c r="D1552" s="259" t="s">
        <v>565</v>
      </c>
      <c r="E1552" s="259" t="s">
        <v>565</v>
      </c>
      <c r="F1552" s="259" t="s">
        <v>565</v>
      </c>
      <c r="G1552" s="259" t="s">
        <v>565</v>
      </c>
      <c r="H1552" s="259" t="s">
        <v>565</v>
      </c>
      <c r="I1552" s="259" t="s">
        <v>565</v>
      </c>
      <c r="J1552" s="259" t="s">
        <v>565</v>
      </c>
      <c r="K1552" s="259" t="s">
        <v>565</v>
      </c>
      <c r="L1552" s="259" t="s">
        <v>565</v>
      </c>
      <c r="M1552" s="259" t="s">
        <v>565</v>
      </c>
      <c r="N1552" s="259" t="s">
        <v>565</v>
      </c>
      <c r="O1552" s="259" t="s">
        <v>565</v>
      </c>
      <c r="P1552" s="259" t="s">
        <v>565</v>
      </c>
      <c r="Q1552" s="259" t="s">
        <v>565</v>
      </c>
      <c r="R1552" s="259" t="s">
        <v>565</v>
      </c>
      <c r="S1552" s="259" t="s">
        <v>565</v>
      </c>
      <c r="T1552" s="259" t="s">
        <v>565</v>
      </c>
      <c r="U1552" s="259" t="s">
        <v>565</v>
      </c>
      <c r="V1552" s="260" t="s">
        <v>565</v>
      </c>
      <c r="W1552" s="260" t="s">
        <v>565</v>
      </c>
      <c r="X1552" s="259" t="s">
        <v>565</v>
      </c>
      <c r="Y1552" s="259" t="s">
        <v>565</v>
      </c>
      <c r="Z1552" s="259" t="s">
        <v>565</v>
      </c>
      <c r="AA1552" s="259" t="s">
        <v>565</v>
      </c>
      <c r="AB1552" s="259" t="s">
        <v>565</v>
      </c>
      <c r="AC1552" s="259" t="s">
        <v>565</v>
      </c>
      <c r="AD1552" s="259" t="s">
        <v>565</v>
      </c>
      <c r="AE1552" s="259" t="s">
        <v>565</v>
      </c>
      <c r="AF1552" s="259" t="s">
        <v>565</v>
      </c>
      <c r="AG1552" s="259" t="s">
        <v>565</v>
      </c>
      <c r="AH1552" s="259" t="s">
        <v>565</v>
      </c>
      <c r="AI1552" s="259" t="s">
        <v>565</v>
      </c>
      <c r="AJ1552" s="259" t="s">
        <v>565</v>
      </c>
      <c r="AK1552" s="259" t="s">
        <v>565</v>
      </c>
      <c r="AL1552" s="259" t="s">
        <v>565</v>
      </c>
      <c r="AM1552" s="259" t="s">
        <v>565</v>
      </c>
      <c r="AN1552" s="259" t="s">
        <v>565</v>
      </c>
      <c r="AO1552" s="259" t="s">
        <v>565</v>
      </c>
      <c r="AP1552" s="259" t="s">
        <v>565</v>
      </c>
      <c r="AQ1552" s="259" t="s">
        <v>565</v>
      </c>
      <c r="AR1552" s="259" t="s">
        <v>565</v>
      </c>
      <c r="AS1552" s="259" t="s">
        <v>565</v>
      </c>
      <c r="AT1552" s="259" t="s">
        <v>565</v>
      </c>
      <c r="AU1552" s="259" t="s">
        <v>565</v>
      </c>
      <c r="AV1552" s="259" t="s">
        <v>565</v>
      </c>
      <c r="AW1552" s="259" t="s">
        <v>565</v>
      </c>
      <c r="AX1552" s="259" t="s">
        <v>565</v>
      </c>
      <c r="AY1552" s="259" t="s">
        <v>565</v>
      </c>
      <c r="AZ1552" s="259" t="s">
        <v>565</v>
      </c>
      <c r="BA1552" s="259" t="s">
        <v>565</v>
      </c>
    </row>
    <row r="1553" spans="4:53">
      <c r="D1553" s="259" t="s">
        <v>565</v>
      </c>
      <c r="E1553" s="259" t="s">
        <v>565</v>
      </c>
      <c r="F1553" s="259" t="s">
        <v>565</v>
      </c>
      <c r="G1553" s="259" t="s">
        <v>565</v>
      </c>
      <c r="H1553" s="259" t="s">
        <v>565</v>
      </c>
      <c r="I1553" s="259" t="s">
        <v>565</v>
      </c>
      <c r="J1553" s="259" t="s">
        <v>565</v>
      </c>
      <c r="K1553" s="259" t="s">
        <v>565</v>
      </c>
      <c r="L1553" s="259" t="s">
        <v>565</v>
      </c>
      <c r="M1553" s="259" t="s">
        <v>565</v>
      </c>
      <c r="N1553" s="259" t="s">
        <v>565</v>
      </c>
      <c r="O1553" s="259" t="s">
        <v>565</v>
      </c>
      <c r="P1553" s="259" t="s">
        <v>565</v>
      </c>
      <c r="Q1553" s="259" t="s">
        <v>565</v>
      </c>
      <c r="R1553" s="259" t="s">
        <v>565</v>
      </c>
      <c r="S1553" s="259" t="s">
        <v>565</v>
      </c>
      <c r="T1553" s="259" t="s">
        <v>565</v>
      </c>
      <c r="U1553" s="259" t="s">
        <v>565</v>
      </c>
      <c r="V1553" s="260" t="s">
        <v>565</v>
      </c>
      <c r="W1553" s="260" t="s">
        <v>565</v>
      </c>
      <c r="X1553" s="259" t="s">
        <v>565</v>
      </c>
      <c r="Y1553" s="259" t="s">
        <v>565</v>
      </c>
      <c r="Z1553" s="259" t="s">
        <v>565</v>
      </c>
      <c r="AA1553" s="259" t="s">
        <v>565</v>
      </c>
      <c r="AB1553" s="259" t="s">
        <v>565</v>
      </c>
      <c r="AC1553" s="259" t="s">
        <v>565</v>
      </c>
      <c r="AD1553" s="259" t="s">
        <v>565</v>
      </c>
      <c r="AE1553" s="259" t="s">
        <v>565</v>
      </c>
      <c r="AF1553" s="259" t="s">
        <v>565</v>
      </c>
      <c r="AG1553" s="259" t="s">
        <v>565</v>
      </c>
      <c r="AH1553" s="259" t="s">
        <v>565</v>
      </c>
      <c r="AI1553" s="259" t="s">
        <v>565</v>
      </c>
      <c r="AJ1553" s="259" t="s">
        <v>565</v>
      </c>
      <c r="AK1553" s="259" t="s">
        <v>565</v>
      </c>
      <c r="AL1553" s="259" t="s">
        <v>565</v>
      </c>
      <c r="AM1553" s="259" t="s">
        <v>565</v>
      </c>
      <c r="AN1553" s="259" t="s">
        <v>565</v>
      </c>
      <c r="AO1553" s="259" t="s">
        <v>565</v>
      </c>
      <c r="AP1553" s="259" t="s">
        <v>565</v>
      </c>
      <c r="AQ1553" s="259" t="s">
        <v>565</v>
      </c>
      <c r="AR1553" s="259" t="s">
        <v>565</v>
      </c>
      <c r="AS1553" s="259" t="s">
        <v>565</v>
      </c>
      <c r="AT1553" s="259" t="s">
        <v>565</v>
      </c>
      <c r="AU1553" s="259" t="s">
        <v>565</v>
      </c>
      <c r="AV1553" s="259" t="s">
        <v>565</v>
      </c>
      <c r="AW1553" s="259" t="s">
        <v>565</v>
      </c>
      <c r="AX1553" s="259" t="s">
        <v>565</v>
      </c>
      <c r="AY1553" s="259" t="s">
        <v>565</v>
      </c>
      <c r="AZ1553" s="259" t="s">
        <v>565</v>
      </c>
      <c r="BA1553" s="259" t="s">
        <v>565</v>
      </c>
    </row>
    <row r="1554" spans="4:53">
      <c r="D1554" s="259" t="s">
        <v>565</v>
      </c>
      <c r="E1554" s="259" t="s">
        <v>565</v>
      </c>
      <c r="F1554" s="259" t="s">
        <v>565</v>
      </c>
      <c r="G1554" s="259" t="s">
        <v>565</v>
      </c>
      <c r="H1554" s="259" t="s">
        <v>565</v>
      </c>
      <c r="I1554" s="259" t="s">
        <v>565</v>
      </c>
      <c r="J1554" s="259" t="s">
        <v>565</v>
      </c>
      <c r="K1554" s="259" t="s">
        <v>565</v>
      </c>
      <c r="L1554" s="259" t="s">
        <v>565</v>
      </c>
      <c r="M1554" s="259" t="s">
        <v>565</v>
      </c>
      <c r="N1554" s="259" t="s">
        <v>565</v>
      </c>
      <c r="O1554" s="259" t="s">
        <v>565</v>
      </c>
      <c r="P1554" s="259" t="s">
        <v>565</v>
      </c>
      <c r="Q1554" s="259" t="s">
        <v>565</v>
      </c>
      <c r="R1554" s="259" t="s">
        <v>565</v>
      </c>
      <c r="S1554" s="259" t="s">
        <v>565</v>
      </c>
      <c r="T1554" s="259" t="s">
        <v>565</v>
      </c>
      <c r="U1554" s="259" t="s">
        <v>565</v>
      </c>
      <c r="V1554" s="260" t="s">
        <v>565</v>
      </c>
      <c r="W1554" s="260" t="s">
        <v>565</v>
      </c>
      <c r="X1554" s="259" t="s">
        <v>565</v>
      </c>
      <c r="Y1554" s="259" t="s">
        <v>565</v>
      </c>
      <c r="Z1554" s="259" t="s">
        <v>565</v>
      </c>
      <c r="AA1554" s="259" t="s">
        <v>565</v>
      </c>
      <c r="AB1554" s="259" t="s">
        <v>565</v>
      </c>
      <c r="AC1554" s="259" t="s">
        <v>565</v>
      </c>
      <c r="AD1554" s="259" t="s">
        <v>565</v>
      </c>
      <c r="AE1554" s="259" t="s">
        <v>565</v>
      </c>
      <c r="AF1554" s="259" t="s">
        <v>565</v>
      </c>
      <c r="AG1554" s="259" t="s">
        <v>565</v>
      </c>
      <c r="AH1554" s="259" t="s">
        <v>565</v>
      </c>
      <c r="AI1554" s="259" t="s">
        <v>565</v>
      </c>
      <c r="AJ1554" s="259" t="s">
        <v>565</v>
      </c>
      <c r="AK1554" s="259" t="s">
        <v>565</v>
      </c>
      <c r="AL1554" s="259" t="s">
        <v>565</v>
      </c>
      <c r="AM1554" s="259" t="s">
        <v>565</v>
      </c>
      <c r="AN1554" s="259" t="s">
        <v>565</v>
      </c>
      <c r="AO1554" s="259" t="s">
        <v>565</v>
      </c>
      <c r="AP1554" s="259" t="s">
        <v>565</v>
      </c>
      <c r="AQ1554" s="259" t="s">
        <v>565</v>
      </c>
      <c r="AR1554" s="259" t="s">
        <v>565</v>
      </c>
      <c r="AS1554" s="259" t="s">
        <v>565</v>
      </c>
      <c r="AT1554" s="259" t="s">
        <v>565</v>
      </c>
      <c r="AU1554" s="259" t="s">
        <v>565</v>
      </c>
      <c r="AV1554" s="259" t="s">
        <v>565</v>
      </c>
      <c r="AW1554" s="259" t="s">
        <v>565</v>
      </c>
      <c r="AX1554" s="259" t="s">
        <v>565</v>
      </c>
      <c r="AY1554" s="259" t="s">
        <v>565</v>
      </c>
      <c r="AZ1554" s="259" t="s">
        <v>565</v>
      </c>
      <c r="BA1554" s="259" t="s">
        <v>565</v>
      </c>
    </row>
    <row r="1555" spans="4:53">
      <c r="D1555" s="259" t="s">
        <v>565</v>
      </c>
      <c r="E1555" s="259" t="s">
        <v>565</v>
      </c>
      <c r="F1555" s="259" t="s">
        <v>565</v>
      </c>
      <c r="G1555" s="259" t="s">
        <v>565</v>
      </c>
      <c r="H1555" s="259" t="s">
        <v>565</v>
      </c>
      <c r="I1555" s="259" t="s">
        <v>565</v>
      </c>
      <c r="J1555" s="259" t="s">
        <v>565</v>
      </c>
      <c r="K1555" s="259" t="s">
        <v>565</v>
      </c>
      <c r="L1555" s="259" t="s">
        <v>565</v>
      </c>
      <c r="M1555" s="259" t="s">
        <v>565</v>
      </c>
      <c r="N1555" s="259" t="s">
        <v>565</v>
      </c>
      <c r="O1555" s="259" t="s">
        <v>565</v>
      </c>
      <c r="P1555" s="259" t="s">
        <v>565</v>
      </c>
      <c r="Q1555" s="259" t="s">
        <v>565</v>
      </c>
      <c r="R1555" s="259" t="s">
        <v>565</v>
      </c>
      <c r="S1555" s="259" t="s">
        <v>565</v>
      </c>
      <c r="T1555" s="259" t="s">
        <v>565</v>
      </c>
      <c r="U1555" s="259" t="s">
        <v>565</v>
      </c>
      <c r="V1555" s="260" t="s">
        <v>565</v>
      </c>
      <c r="W1555" s="260" t="s">
        <v>565</v>
      </c>
      <c r="X1555" s="259" t="s">
        <v>565</v>
      </c>
      <c r="Y1555" s="259" t="s">
        <v>565</v>
      </c>
      <c r="Z1555" s="259" t="s">
        <v>565</v>
      </c>
      <c r="AA1555" s="259" t="s">
        <v>565</v>
      </c>
      <c r="AB1555" s="259" t="s">
        <v>565</v>
      </c>
      <c r="AC1555" s="259" t="s">
        <v>565</v>
      </c>
      <c r="AD1555" s="259" t="s">
        <v>565</v>
      </c>
      <c r="AE1555" s="259" t="s">
        <v>565</v>
      </c>
      <c r="AF1555" s="259" t="s">
        <v>565</v>
      </c>
      <c r="AG1555" s="259" t="s">
        <v>565</v>
      </c>
      <c r="AH1555" s="259" t="s">
        <v>565</v>
      </c>
      <c r="AI1555" s="259" t="s">
        <v>565</v>
      </c>
      <c r="AJ1555" s="259" t="s">
        <v>565</v>
      </c>
      <c r="AK1555" s="259" t="s">
        <v>565</v>
      </c>
      <c r="AL1555" s="259" t="s">
        <v>565</v>
      </c>
      <c r="AM1555" s="259" t="s">
        <v>565</v>
      </c>
      <c r="AN1555" s="259" t="s">
        <v>565</v>
      </c>
      <c r="AO1555" s="259" t="s">
        <v>565</v>
      </c>
      <c r="AP1555" s="259" t="s">
        <v>565</v>
      </c>
      <c r="AQ1555" s="259" t="s">
        <v>565</v>
      </c>
      <c r="AR1555" s="259" t="s">
        <v>565</v>
      </c>
      <c r="AS1555" s="259" t="s">
        <v>565</v>
      </c>
      <c r="AT1555" s="259" t="s">
        <v>565</v>
      </c>
      <c r="AU1555" s="259" t="s">
        <v>565</v>
      </c>
      <c r="AV1555" s="259" t="s">
        <v>565</v>
      </c>
      <c r="AW1555" s="259" t="s">
        <v>565</v>
      </c>
      <c r="AX1555" s="259" t="s">
        <v>565</v>
      </c>
      <c r="AY1555" s="259" t="s">
        <v>565</v>
      </c>
      <c r="AZ1555" s="259" t="s">
        <v>565</v>
      </c>
      <c r="BA1555" s="259" t="s">
        <v>565</v>
      </c>
    </row>
    <row r="1556" spans="4:53">
      <c r="D1556" s="259" t="s">
        <v>565</v>
      </c>
      <c r="E1556" s="259" t="s">
        <v>565</v>
      </c>
      <c r="F1556" s="259" t="s">
        <v>565</v>
      </c>
      <c r="G1556" s="259" t="s">
        <v>565</v>
      </c>
      <c r="H1556" s="259" t="s">
        <v>565</v>
      </c>
      <c r="I1556" s="259" t="s">
        <v>565</v>
      </c>
      <c r="J1556" s="259" t="s">
        <v>565</v>
      </c>
      <c r="K1556" s="259" t="s">
        <v>565</v>
      </c>
      <c r="L1556" s="259" t="s">
        <v>565</v>
      </c>
      <c r="M1556" s="259" t="s">
        <v>565</v>
      </c>
      <c r="N1556" s="259" t="s">
        <v>565</v>
      </c>
      <c r="O1556" s="259" t="s">
        <v>565</v>
      </c>
      <c r="P1556" s="259" t="s">
        <v>565</v>
      </c>
      <c r="Q1556" s="259" t="s">
        <v>565</v>
      </c>
      <c r="R1556" s="259" t="s">
        <v>565</v>
      </c>
      <c r="S1556" s="259" t="s">
        <v>565</v>
      </c>
      <c r="T1556" s="259" t="s">
        <v>565</v>
      </c>
      <c r="U1556" s="259" t="s">
        <v>565</v>
      </c>
      <c r="V1556" s="260" t="s">
        <v>565</v>
      </c>
      <c r="W1556" s="260" t="s">
        <v>565</v>
      </c>
      <c r="X1556" s="259" t="s">
        <v>565</v>
      </c>
      <c r="Y1556" s="259" t="s">
        <v>565</v>
      </c>
      <c r="Z1556" s="259" t="s">
        <v>565</v>
      </c>
      <c r="AA1556" s="259" t="s">
        <v>565</v>
      </c>
      <c r="AB1556" s="259" t="s">
        <v>565</v>
      </c>
      <c r="AC1556" s="259" t="s">
        <v>565</v>
      </c>
      <c r="AD1556" s="259" t="s">
        <v>565</v>
      </c>
      <c r="AE1556" s="259" t="s">
        <v>565</v>
      </c>
      <c r="AF1556" s="259" t="s">
        <v>565</v>
      </c>
      <c r="AG1556" s="259" t="s">
        <v>565</v>
      </c>
      <c r="AH1556" s="259" t="s">
        <v>565</v>
      </c>
      <c r="AI1556" s="259" t="s">
        <v>565</v>
      </c>
      <c r="AJ1556" s="259" t="s">
        <v>565</v>
      </c>
      <c r="AK1556" s="259" t="s">
        <v>565</v>
      </c>
      <c r="AL1556" s="259" t="s">
        <v>565</v>
      </c>
      <c r="AM1556" s="259" t="s">
        <v>565</v>
      </c>
      <c r="AN1556" s="259" t="s">
        <v>565</v>
      </c>
      <c r="AO1556" s="259" t="s">
        <v>565</v>
      </c>
      <c r="AP1556" s="259" t="s">
        <v>565</v>
      </c>
      <c r="AQ1556" s="259" t="s">
        <v>565</v>
      </c>
      <c r="AR1556" s="259" t="s">
        <v>565</v>
      </c>
      <c r="AS1556" s="259" t="s">
        <v>565</v>
      </c>
      <c r="AT1556" s="259" t="s">
        <v>565</v>
      </c>
      <c r="AU1556" s="259" t="s">
        <v>565</v>
      </c>
      <c r="AV1556" s="259" t="s">
        <v>565</v>
      </c>
      <c r="AW1556" s="259" t="s">
        <v>565</v>
      </c>
      <c r="AX1556" s="259" t="s">
        <v>565</v>
      </c>
      <c r="AY1556" s="259" t="s">
        <v>565</v>
      </c>
      <c r="AZ1556" s="259" t="s">
        <v>565</v>
      </c>
      <c r="BA1556" s="259" t="s">
        <v>565</v>
      </c>
    </row>
    <row r="1557" spans="4:53">
      <c r="D1557" s="259" t="s">
        <v>565</v>
      </c>
      <c r="E1557" s="259" t="s">
        <v>565</v>
      </c>
      <c r="F1557" s="259" t="s">
        <v>565</v>
      </c>
      <c r="G1557" s="259" t="s">
        <v>565</v>
      </c>
      <c r="H1557" s="259" t="s">
        <v>565</v>
      </c>
      <c r="I1557" s="259" t="s">
        <v>565</v>
      </c>
      <c r="J1557" s="259" t="s">
        <v>565</v>
      </c>
      <c r="K1557" s="259" t="s">
        <v>565</v>
      </c>
      <c r="L1557" s="259" t="s">
        <v>565</v>
      </c>
      <c r="M1557" s="259" t="s">
        <v>565</v>
      </c>
      <c r="N1557" s="259" t="s">
        <v>565</v>
      </c>
      <c r="O1557" s="259" t="s">
        <v>565</v>
      </c>
      <c r="P1557" s="259" t="s">
        <v>565</v>
      </c>
      <c r="Q1557" s="259" t="s">
        <v>565</v>
      </c>
      <c r="R1557" s="259" t="s">
        <v>565</v>
      </c>
      <c r="S1557" s="259" t="s">
        <v>565</v>
      </c>
      <c r="T1557" s="259" t="s">
        <v>565</v>
      </c>
      <c r="U1557" s="259" t="s">
        <v>565</v>
      </c>
      <c r="V1557" s="260" t="s">
        <v>565</v>
      </c>
      <c r="W1557" s="260" t="s">
        <v>565</v>
      </c>
      <c r="X1557" s="259" t="s">
        <v>565</v>
      </c>
      <c r="Y1557" s="259" t="s">
        <v>565</v>
      </c>
      <c r="Z1557" s="259" t="s">
        <v>565</v>
      </c>
      <c r="AA1557" s="259" t="s">
        <v>565</v>
      </c>
      <c r="AB1557" s="259" t="s">
        <v>565</v>
      </c>
      <c r="AC1557" s="259" t="s">
        <v>565</v>
      </c>
      <c r="AD1557" s="259" t="s">
        <v>565</v>
      </c>
      <c r="AE1557" s="259" t="s">
        <v>565</v>
      </c>
      <c r="AF1557" s="259" t="s">
        <v>565</v>
      </c>
      <c r="AG1557" s="259" t="s">
        <v>565</v>
      </c>
      <c r="AH1557" s="259" t="s">
        <v>565</v>
      </c>
      <c r="AI1557" s="259" t="s">
        <v>565</v>
      </c>
      <c r="AJ1557" s="259" t="s">
        <v>565</v>
      </c>
      <c r="AK1557" s="259" t="s">
        <v>565</v>
      </c>
      <c r="AL1557" s="259" t="s">
        <v>565</v>
      </c>
      <c r="AM1557" s="259" t="s">
        <v>565</v>
      </c>
      <c r="AN1557" s="259" t="s">
        <v>565</v>
      </c>
      <c r="AO1557" s="259" t="s">
        <v>565</v>
      </c>
      <c r="AP1557" s="259" t="s">
        <v>565</v>
      </c>
      <c r="AQ1557" s="259" t="s">
        <v>565</v>
      </c>
      <c r="AR1557" s="259" t="s">
        <v>565</v>
      </c>
      <c r="AS1557" s="259" t="s">
        <v>565</v>
      </c>
      <c r="AT1557" s="259" t="s">
        <v>565</v>
      </c>
      <c r="AU1557" s="259" t="s">
        <v>565</v>
      </c>
      <c r="AV1557" s="259" t="s">
        <v>565</v>
      </c>
      <c r="AW1557" s="259" t="s">
        <v>565</v>
      </c>
      <c r="AX1557" s="259" t="s">
        <v>565</v>
      </c>
      <c r="AY1557" s="259" t="s">
        <v>565</v>
      </c>
      <c r="AZ1557" s="259" t="s">
        <v>565</v>
      </c>
      <c r="BA1557" s="259" t="s">
        <v>565</v>
      </c>
    </row>
    <row r="1558" spans="4:53">
      <c r="D1558" s="259" t="s">
        <v>565</v>
      </c>
      <c r="E1558" s="259" t="s">
        <v>565</v>
      </c>
      <c r="F1558" s="259" t="s">
        <v>565</v>
      </c>
      <c r="G1558" s="259" t="s">
        <v>565</v>
      </c>
      <c r="H1558" s="259" t="s">
        <v>565</v>
      </c>
      <c r="I1558" s="259" t="s">
        <v>565</v>
      </c>
      <c r="J1558" s="259" t="s">
        <v>565</v>
      </c>
      <c r="K1558" s="259" t="s">
        <v>565</v>
      </c>
      <c r="L1558" s="259" t="s">
        <v>565</v>
      </c>
      <c r="M1558" s="259" t="s">
        <v>565</v>
      </c>
      <c r="N1558" s="259" t="s">
        <v>565</v>
      </c>
      <c r="O1558" s="259" t="s">
        <v>565</v>
      </c>
      <c r="P1558" s="259" t="s">
        <v>565</v>
      </c>
      <c r="Q1558" s="259" t="s">
        <v>565</v>
      </c>
      <c r="R1558" s="259" t="s">
        <v>565</v>
      </c>
      <c r="S1558" s="259" t="s">
        <v>565</v>
      </c>
      <c r="T1558" s="259" t="s">
        <v>565</v>
      </c>
      <c r="U1558" s="259" t="s">
        <v>565</v>
      </c>
      <c r="V1558" s="260" t="s">
        <v>565</v>
      </c>
      <c r="W1558" s="260" t="s">
        <v>565</v>
      </c>
      <c r="X1558" s="259" t="s">
        <v>565</v>
      </c>
      <c r="Y1558" s="259" t="s">
        <v>565</v>
      </c>
      <c r="Z1558" s="259" t="s">
        <v>565</v>
      </c>
      <c r="AA1558" s="259" t="s">
        <v>565</v>
      </c>
      <c r="AB1558" s="259" t="s">
        <v>565</v>
      </c>
      <c r="AC1558" s="259" t="s">
        <v>565</v>
      </c>
      <c r="AD1558" s="259" t="s">
        <v>565</v>
      </c>
      <c r="AE1558" s="259" t="s">
        <v>565</v>
      </c>
      <c r="AF1558" s="259" t="s">
        <v>565</v>
      </c>
      <c r="AG1558" s="259" t="s">
        <v>565</v>
      </c>
      <c r="AH1558" s="259" t="s">
        <v>565</v>
      </c>
      <c r="AI1558" s="259" t="s">
        <v>565</v>
      </c>
      <c r="AJ1558" s="259" t="s">
        <v>565</v>
      </c>
      <c r="AK1558" s="259" t="s">
        <v>565</v>
      </c>
      <c r="AL1558" s="259" t="s">
        <v>565</v>
      </c>
      <c r="AM1558" s="259" t="s">
        <v>565</v>
      </c>
      <c r="AN1558" s="259" t="s">
        <v>565</v>
      </c>
      <c r="AO1558" s="259" t="s">
        <v>565</v>
      </c>
      <c r="AP1558" s="259" t="s">
        <v>565</v>
      </c>
      <c r="AQ1558" s="259" t="s">
        <v>565</v>
      </c>
      <c r="AR1558" s="259" t="s">
        <v>565</v>
      </c>
      <c r="AS1558" s="259" t="s">
        <v>565</v>
      </c>
      <c r="AT1558" s="259" t="s">
        <v>565</v>
      </c>
      <c r="AU1558" s="259" t="s">
        <v>565</v>
      </c>
      <c r="AV1558" s="259" t="s">
        <v>565</v>
      </c>
      <c r="AW1558" s="259" t="s">
        <v>565</v>
      </c>
      <c r="AX1558" s="259" t="s">
        <v>565</v>
      </c>
      <c r="AY1558" s="259" t="s">
        <v>565</v>
      </c>
      <c r="AZ1558" s="259" t="s">
        <v>565</v>
      </c>
      <c r="BA1558" s="259" t="s">
        <v>565</v>
      </c>
    </row>
    <row r="1559" spans="4:53">
      <c r="D1559" s="259" t="s">
        <v>565</v>
      </c>
      <c r="E1559" s="259" t="s">
        <v>565</v>
      </c>
      <c r="F1559" s="259" t="s">
        <v>565</v>
      </c>
      <c r="G1559" s="259" t="s">
        <v>565</v>
      </c>
      <c r="H1559" s="259" t="s">
        <v>565</v>
      </c>
      <c r="I1559" s="259" t="s">
        <v>565</v>
      </c>
      <c r="J1559" s="259" t="s">
        <v>565</v>
      </c>
      <c r="K1559" s="259" t="s">
        <v>565</v>
      </c>
      <c r="L1559" s="259" t="s">
        <v>565</v>
      </c>
      <c r="M1559" s="259" t="s">
        <v>565</v>
      </c>
      <c r="N1559" s="259" t="s">
        <v>565</v>
      </c>
      <c r="O1559" s="259" t="s">
        <v>565</v>
      </c>
      <c r="P1559" s="259" t="s">
        <v>565</v>
      </c>
      <c r="Q1559" s="259" t="s">
        <v>565</v>
      </c>
      <c r="R1559" s="259" t="s">
        <v>565</v>
      </c>
      <c r="S1559" s="259" t="s">
        <v>565</v>
      </c>
      <c r="T1559" s="259" t="s">
        <v>565</v>
      </c>
      <c r="U1559" s="259" t="s">
        <v>565</v>
      </c>
      <c r="V1559" s="260" t="s">
        <v>565</v>
      </c>
      <c r="W1559" s="260" t="s">
        <v>565</v>
      </c>
      <c r="X1559" s="259" t="s">
        <v>565</v>
      </c>
      <c r="Y1559" s="259" t="s">
        <v>565</v>
      </c>
      <c r="Z1559" s="259" t="s">
        <v>565</v>
      </c>
      <c r="AA1559" s="259" t="s">
        <v>565</v>
      </c>
      <c r="AB1559" s="259" t="s">
        <v>565</v>
      </c>
      <c r="AC1559" s="259" t="s">
        <v>565</v>
      </c>
      <c r="AD1559" s="259" t="s">
        <v>565</v>
      </c>
      <c r="AE1559" s="259" t="s">
        <v>565</v>
      </c>
      <c r="AF1559" s="259" t="s">
        <v>565</v>
      </c>
      <c r="AG1559" s="259" t="s">
        <v>565</v>
      </c>
      <c r="AH1559" s="259" t="s">
        <v>565</v>
      </c>
      <c r="AI1559" s="259" t="s">
        <v>565</v>
      </c>
      <c r="AJ1559" s="259" t="s">
        <v>565</v>
      </c>
      <c r="AK1559" s="259" t="s">
        <v>565</v>
      </c>
      <c r="AL1559" s="259" t="s">
        <v>565</v>
      </c>
      <c r="AM1559" s="259" t="s">
        <v>565</v>
      </c>
      <c r="AN1559" s="259" t="s">
        <v>565</v>
      </c>
      <c r="AO1559" s="259" t="s">
        <v>565</v>
      </c>
      <c r="AP1559" s="259" t="s">
        <v>565</v>
      </c>
      <c r="AQ1559" s="259" t="s">
        <v>565</v>
      </c>
      <c r="AR1559" s="259" t="s">
        <v>565</v>
      </c>
      <c r="AS1559" s="259" t="s">
        <v>565</v>
      </c>
      <c r="AT1559" s="259" t="s">
        <v>565</v>
      </c>
      <c r="AU1559" s="259" t="s">
        <v>565</v>
      </c>
      <c r="AV1559" s="259" t="s">
        <v>565</v>
      </c>
      <c r="AW1559" s="259" t="s">
        <v>565</v>
      </c>
      <c r="AX1559" s="259" t="s">
        <v>565</v>
      </c>
      <c r="AY1559" s="259" t="s">
        <v>565</v>
      </c>
      <c r="AZ1559" s="259" t="s">
        <v>565</v>
      </c>
      <c r="BA1559" s="259" t="s">
        <v>565</v>
      </c>
    </row>
    <row r="1560" spans="4:53">
      <c r="D1560" s="259" t="s">
        <v>565</v>
      </c>
      <c r="E1560" s="259" t="s">
        <v>565</v>
      </c>
      <c r="F1560" s="259" t="s">
        <v>565</v>
      </c>
      <c r="G1560" s="259" t="s">
        <v>565</v>
      </c>
      <c r="H1560" s="259" t="s">
        <v>565</v>
      </c>
      <c r="I1560" s="259" t="s">
        <v>565</v>
      </c>
      <c r="J1560" s="259" t="s">
        <v>565</v>
      </c>
      <c r="K1560" s="259" t="s">
        <v>565</v>
      </c>
      <c r="L1560" s="259" t="s">
        <v>565</v>
      </c>
      <c r="M1560" s="259" t="s">
        <v>565</v>
      </c>
      <c r="N1560" s="259" t="s">
        <v>565</v>
      </c>
      <c r="O1560" s="259" t="s">
        <v>565</v>
      </c>
      <c r="P1560" s="259" t="s">
        <v>565</v>
      </c>
      <c r="Q1560" s="259" t="s">
        <v>565</v>
      </c>
      <c r="R1560" s="259" t="s">
        <v>565</v>
      </c>
      <c r="S1560" s="259" t="s">
        <v>565</v>
      </c>
      <c r="T1560" s="259" t="s">
        <v>565</v>
      </c>
      <c r="U1560" s="259" t="s">
        <v>565</v>
      </c>
      <c r="V1560" s="260" t="s">
        <v>565</v>
      </c>
      <c r="W1560" s="260" t="s">
        <v>565</v>
      </c>
      <c r="X1560" s="259" t="s">
        <v>565</v>
      </c>
      <c r="Y1560" s="259" t="s">
        <v>565</v>
      </c>
      <c r="Z1560" s="259" t="s">
        <v>565</v>
      </c>
      <c r="AA1560" s="259" t="s">
        <v>565</v>
      </c>
      <c r="AB1560" s="259" t="s">
        <v>565</v>
      </c>
      <c r="AC1560" s="259" t="s">
        <v>565</v>
      </c>
      <c r="AD1560" s="259" t="s">
        <v>565</v>
      </c>
      <c r="AE1560" s="259" t="s">
        <v>565</v>
      </c>
      <c r="AF1560" s="259" t="s">
        <v>565</v>
      </c>
      <c r="AG1560" s="259" t="s">
        <v>565</v>
      </c>
      <c r="AH1560" s="259" t="s">
        <v>565</v>
      </c>
      <c r="AI1560" s="259" t="s">
        <v>565</v>
      </c>
      <c r="AJ1560" s="259" t="s">
        <v>565</v>
      </c>
      <c r="AK1560" s="259" t="s">
        <v>565</v>
      </c>
      <c r="AL1560" s="259" t="s">
        <v>565</v>
      </c>
      <c r="AM1560" s="259" t="s">
        <v>565</v>
      </c>
      <c r="AN1560" s="259" t="s">
        <v>565</v>
      </c>
      <c r="AO1560" s="259" t="s">
        <v>565</v>
      </c>
      <c r="AP1560" s="259" t="s">
        <v>565</v>
      </c>
      <c r="AQ1560" s="259" t="s">
        <v>565</v>
      </c>
      <c r="AR1560" s="259" t="s">
        <v>565</v>
      </c>
      <c r="AS1560" s="259" t="s">
        <v>565</v>
      </c>
      <c r="AT1560" s="259" t="s">
        <v>565</v>
      </c>
      <c r="AU1560" s="259" t="s">
        <v>565</v>
      </c>
      <c r="AV1560" s="259" t="s">
        <v>565</v>
      </c>
      <c r="AW1560" s="259" t="s">
        <v>565</v>
      </c>
      <c r="AX1560" s="259" t="s">
        <v>565</v>
      </c>
      <c r="AY1560" s="259" t="s">
        <v>565</v>
      </c>
      <c r="AZ1560" s="259" t="s">
        <v>565</v>
      </c>
      <c r="BA1560" s="259" t="s">
        <v>565</v>
      </c>
    </row>
    <row r="1561" spans="4:53">
      <c r="D1561" s="259" t="s">
        <v>565</v>
      </c>
      <c r="E1561" s="259" t="s">
        <v>565</v>
      </c>
      <c r="F1561" s="259" t="s">
        <v>565</v>
      </c>
      <c r="G1561" s="259" t="s">
        <v>565</v>
      </c>
      <c r="H1561" s="259" t="s">
        <v>565</v>
      </c>
      <c r="I1561" s="259" t="s">
        <v>565</v>
      </c>
      <c r="J1561" s="259" t="s">
        <v>565</v>
      </c>
      <c r="K1561" s="259" t="s">
        <v>565</v>
      </c>
      <c r="L1561" s="259" t="s">
        <v>565</v>
      </c>
      <c r="M1561" s="259" t="s">
        <v>565</v>
      </c>
      <c r="N1561" s="259" t="s">
        <v>565</v>
      </c>
      <c r="O1561" s="259" t="s">
        <v>565</v>
      </c>
      <c r="P1561" s="259" t="s">
        <v>565</v>
      </c>
      <c r="Q1561" s="259" t="s">
        <v>565</v>
      </c>
      <c r="R1561" s="259" t="s">
        <v>565</v>
      </c>
      <c r="S1561" s="259" t="s">
        <v>565</v>
      </c>
      <c r="T1561" s="259" t="s">
        <v>565</v>
      </c>
      <c r="U1561" s="259" t="s">
        <v>565</v>
      </c>
      <c r="V1561" s="260" t="s">
        <v>565</v>
      </c>
      <c r="W1561" s="260" t="s">
        <v>565</v>
      </c>
      <c r="X1561" s="259" t="s">
        <v>565</v>
      </c>
      <c r="Y1561" s="259" t="s">
        <v>565</v>
      </c>
      <c r="Z1561" s="259" t="s">
        <v>565</v>
      </c>
      <c r="AA1561" s="259" t="s">
        <v>565</v>
      </c>
      <c r="AB1561" s="259" t="s">
        <v>565</v>
      </c>
      <c r="AC1561" s="259" t="s">
        <v>565</v>
      </c>
      <c r="AD1561" s="259" t="s">
        <v>565</v>
      </c>
      <c r="AE1561" s="259" t="s">
        <v>565</v>
      </c>
      <c r="AF1561" s="259" t="s">
        <v>565</v>
      </c>
      <c r="AG1561" s="259" t="s">
        <v>565</v>
      </c>
      <c r="AH1561" s="259" t="s">
        <v>565</v>
      </c>
      <c r="AI1561" s="259" t="s">
        <v>565</v>
      </c>
      <c r="AJ1561" s="259" t="s">
        <v>565</v>
      </c>
      <c r="AK1561" s="259" t="s">
        <v>565</v>
      </c>
      <c r="AL1561" s="259" t="s">
        <v>565</v>
      </c>
      <c r="AM1561" s="259" t="s">
        <v>565</v>
      </c>
      <c r="AN1561" s="259" t="s">
        <v>565</v>
      </c>
      <c r="AO1561" s="259" t="s">
        <v>565</v>
      </c>
      <c r="AP1561" s="259" t="s">
        <v>565</v>
      </c>
      <c r="AQ1561" s="259" t="s">
        <v>565</v>
      </c>
      <c r="AR1561" s="259" t="s">
        <v>565</v>
      </c>
      <c r="AS1561" s="259" t="s">
        <v>565</v>
      </c>
      <c r="AT1561" s="259" t="s">
        <v>565</v>
      </c>
      <c r="AU1561" s="259" t="s">
        <v>565</v>
      </c>
      <c r="AV1561" s="259" t="s">
        <v>565</v>
      </c>
      <c r="AW1561" s="259" t="s">
        <v>565</v>
      </c>
      <c r="AX1561" s="259" t="s">
        <v>565</v>
      </c>
      <c r="AY1561" s="259" t="s">
        <v>565</v>
      </c>
      <c r="AZ1561" s="259" t="s">
        <v>565</v>
      </c>
      <c r="BA1561" s="259" t="s">
        <v>565</v>
      </c>
    </row>
    <row r="1562" spans="4:53">
      <c r="D1562" s="259" t="s">
        <v>565</v>
      </c>
      <c r="E1562" s="259" t="s">
        <v>565</v>
      </c>
      <c r="F1562" s="259" t="s">
        <v>565</v>
      </c>
      <c r="G1562" s="259" t="s">
        <v>565</v>
      </c>
      <c r="H1562" s="259" t="s">
        <v>565</v>
      </c>
      <c r="I1562" s="259" t="s">
        <v>565</v>
      </c>
      <c r="J1562" s="259" t="s">
        <v>565</v>
      </c>
      <c r="K1562" s="259" t="s">
        <v>565</v>
      </c>
      <c r="L1562" s="259" t="s">
        <v>565</v>
      </c>
      <c r="M1562" s="259" t="s">
        <v>565</v>
      </c>
      <c r="N1562" s="259" t="s">
        <v>565</v>
      </c>
      <c r="O1562" s="259" t="s">
        <v>565</v>
      </c>
      <c r="P1562" s="259" t="s">
        <v>565</v>
      </c>
      <c r="Q1562" s="259" t="s">
        <v>565</v>
      </c>
      <c r="R1562" s="259" t="s">
        <v>565</v>
      </c>
      <c r="S1562" s="259" t="s">
        <v>565</v>
      </c>
      <c r="T1562" s="259" t="s">
        <v>565</v>
      </c>
      <c r="U1562" s="259" t="s">
        <v>565</v>
      </c>
      <c r="V1562" s="260" t="s">
        <v>565</v>
      </c>
      <c r="W1562" s="260" t="s">
        <v>565</v>
      </c>
      <c r="X1562" s="259" t="s">
        <v>565</v>
      </c>
      <c r="Y1562" s="259" t="s">
        <v>565</v>
      </c>
      <c r="Z1562" s="259" t="s">
        <v>565</v>
      </c>
      <c r="AA1562" s="259" t="s">
        <v>565</v>
      </c>
      <c r="AB1562" s="259" t="s">
        <v>565</v>
      </c>
      <c r="AC1562" s="259" t="s">
        <v>565</v>
      </c>
      <c r="AD1562" s="259" t="s">
        <v>565</v>
      </c>
      <c r="AE1562" s="259" t="s">
        <v>565</v>
      </c>
      <c r="AF1562" s="259" t="s">
        <v>565</v>
      </c>
      <c r="AG1562" s="259" t="s">
        <v>565</v>
      </c>
      <c r="AH1562" s="259" t="s">
        <v>565</v>
      </c>
      <c r="AI1562" s="259" t="s">
        <v>565</v>
      </c>
      <c r="AJ1562" s="259" t="s">
        <v>565</v>
      </c>
      <c r="AK1562" s="259" t="s">
        <v>565</v>
      </c>
      <c r="AL1562" s="259" t="s">
        <v>565</v>
      </c>
      <c r="AM1562" s="259" t="s">
        <v>565</v>
      </c>
      <c r="AN1562" s="259" t="s">
        <v>565</v>
      </c>
      <c r="AO1562" s="259" t="s">
        <v>565</v>
      </c>
      <c r="AP1562" s="259" t="s">
        <v>565</v>
      </c>
      <c r="AQ1562" s="259" t="s">
        <v>565</v>
      </c>
      <c r="AR1562" s="259" t="s">
        <v>565</v>
      </c>
      <c r="AS1562" s="259" t="s">
        <v>565</v>
      </c>
      <c r="AT1562" s="259" t="s">
        <v>565</v>
      </c>
      <c r="AU1562" s="259" t="s">
        <v>565</v>
      </c>
      <c r="AV1562" s="259" t="s">
        <v>565</v>
      </c>
      <c r="AW1562" s="259" t="s">
        <v>565</v>
      </c>
      <c r="AX1562" s="259" t="s">
        <v>565</v>
      </c>
      <c r="AY1562" s="259" t="s">
        <v>565</v>
      </c>
      <c r="AZ1562" s="259" t="s">
        <v>565</v>
      </c>
      <c r="BA1562" s="259" t="s">
        <v>565</v>
      </c>
    </row>
    <row r="1563" spans="4:53">
      <c r="D1563" s="259" t="s">
        <v>565</v>
      </c>
      <c r="E1563" s="259" t="s">
        <v>565</v>
      </c>
      <c r="F1563" s="259" t="s">
        <v>565</v>
      </c>
      <c r="G1563" s="259" t="s">
        <v>565</v>
      </c>
      <c r="H1563" s="259" t="s">
        <v>565</v>
      </c>
      <c r="I1563" s="259" t="s">
        <v>565</v>
      </c>
      <c r="J1563" s="259" t="s">
        <v>565</v>
      </c>
      <c r="K1563" s="259" t="s">
        <v>565</v>
      </c>
      <c r="L1563" s="259" t="s">
        <v>565</v>
      </c>
      <c r="M1563" s="259" t="s">
        <v>565</v>
      </c>
      <c r="N1563" s="259" t="s">
        <v>565</v>
      </c>
      <c r="O1563" s="259" t="s">
        <v>565</v>
      </c>
      <c r="P1563" s="259" t="s">
        <v>565</v>
      </c>
      <c r="Q1563" s="259" t="s">
        <v>565</v>
      </c>
      <c r="R1563" s="259" t="s">
        <v>565</v>
      </c>
      <c r="S1563" s="259" t="s">
        <v>565</v>
      </c>
      <c r="T1563" s="259" t="s">
        <v>565</v>
      </c>
      <c r="U1563" s="259" t="s">
        <v>565</v>
      </c>
      <c r="V1563" s="260" t="s">
        <v>565</v>
      </c>
      <c r="W1563" s="260" t="s">
        <v>565</v>
      </c>
      <c r="X1563" s="259" t="s">
        <v>565</v>
      </c>
      <c r="Y1563" s="259" t="s">
        <v>565</v>
      </c>
      <c r="Z1563" s="259" t="s">
        <v>565</v>
      </c>
      <c r="AA1563" s="259" t="s">
        <v>565</v>
      </c>
      <c r="AB1563" s="259" t="s">
        <v>565</v>
      </c>
      <c r="AC1563" s="259" t="s">
        <v>565</v>
      </c>
      <c r="AD1563" s="259" t="s">
        <v>565</v>
      </c>
      <c r="AE1563" s="259" t="s">
        <v>565</v>
      </c>
      <c r="AF1563" s="259" t="s">
        <v>565</v>
      </c>
      <c r="AG1563" s="259" t="s">
        <v>565</v>
      </c>
      <c r="AH1563" s="259" t="s">
        <v>565</v>
      </c>
      <c r="AI1563" s="259" t="s">
        <v>565</v>
      </c>
      <c r="AJ1563" s="259" t="s">
        <v>565</v>
      </c>
      <c r="AK1563" s="259" t="s">
        <v>565</v>
      </c>
      <c r="AL1563" s="259" t="s">
        <v>565</v>
      </c>
      <c r="AM1563" s="259" t="s">
        <v>565</v>
      </c>
      <c r="AN1563" s="259" t="s">
        <v>565</v>
      </c>
      <c r="AO1563" s="259" t="s">
        <v>565</v>
      </c>
      <c r="AP1563" s="259" t="s">
        <v>565</v>
      </c>
      <c r="AQ1563" s="259" t="s">
        <v>565</v>
      </c>
      <c r="AR1563" s="259" t="s">
        <v>565</v>
      </c>
      <c r="AS1563" s="259" t="s">
        <v>565</v>
      </c>
      <c r="AT1563" s="259" t="s">
        <v>565</v>
      </c>
      <c r="AU1563" s="259" t="s">
        <v>565</v>
      </c>
      <c r="AV1563" s="259" t="s">
        <v>565</v>
      </c>
      <c r="AW1563" s="259" t="s">
        <v>565</v>
      </c>
      <c r="AX1563" s="259" t="s">
        <v>565</v>
      </c>
      <c r="AY1563" s="259" t="s">
        <v>565</v>
      </c>
      <c r="AZ1563" s="259" t="s">
        <v>565</v>
      </c>
      <c r="BA1563" s="259" t="s">
        <v>565</v>
      </c>
    </row>
    <row r="1564" spans="4:53">
      <c r="D1564" s="259" t="s">
        <v>565</v>
      </c>
      <c r="E1564" s="259" t="s">
        <v>565</v>
      </c>
      <c r="F1564" s="259" t="s">
        <v>565</v>
      </c>
      <c r="G1564" s="259" t="s">
        <v>565</v>
      </c>
      <c r="H1564" s="259" t="s">
        <v>565</v>
      </c>
      <c r="I1564" s="259" t="s">
        <v>565</v>
      </c>
      <c r="J1564" s="259" t="s">
        <v>565</v>
      </c>
      <c r="K1564" s="259" t="s">
        <v>565</v>
      </c>
      <c r="L1564" s="259" t="s">
        <v>565</v>
      </c>
      <c r="M1564" s="259" t="s">
        <v>565</v>
      </c>
      <c r="N1564" s="259" t="s">
        <v>565</v>
      </c>
      <c r="O1564" s="259" t="s">
        <v>565</v>
      </c>
      <c r="P1564" s="259" t="s">
        <v>565</v>
      </c>
      <c r="Q1564" s="259" t="s">
        <v>565</v>
      </c>
      <c r="R1564" s="259" t="s">
        <v>565</v>
      </c>
      <c r="S1564" s="259" t="s">
        <v>565</v>
      </c>
      <c r="T1564" s="259" t="s">
        <v>565</v>
      </c>
      <c r="U1564" s="259" t="s">
        <v>565</v>
      </c>
      <c r="V1564" s="260" t="s">
        <v>565</v>
      </c>
      <c r="W1564" s="260" t="s">
        <v>565</v>
      </c>
      <c r="X1564" s="259" t="s">
        <v>565</v>
      </c>
      <c r="Y1564" s="259" t="s">
        <v>565</v>
      </c>
      <c r="Z1564" s="259" t="s">
        <v>565</v>
      </c>
      <c r="AA1564" s="259" t="s">
        <v>565</v>
      </c>
      <c r="AB1564" s="259" t="s">
        <v>565</v>
      </c>
      <c r="AC1564" s="259" t="s">
        <v>565</v>
      </c>
      <c r="AD1564" s="259" t="s">
        <v>565</v>
      </c>
      <c r="AE1564" s="259" t="s">
        <v>565</v>
      </c>
      <c r="AF1564" s="259" t="s">
        <v>565</v>
      </c>
      <c r="AG1564" s="259" t="s">
        <v>565</v>
      </c>
      <c r="AH1564" s="259" t="s">
        <v>565</v>
      </c>
      <c r="AI1564" s="259" t="s">
        <v>565</v>
      </c>
      <c r="AJ1564" s="259" t="s">
        <v>565</v>
      </c>
      <c r="AK1564" s="259" t="s">
        <v>565</v>
      </c>
      <c r="AL1564" s="259" t="s">
        <v>565</v>
      </c>
      <c r="AM1564" s="259" t="s">
        <v>565</v>
      </c>
      <c r="AN1564" s="259" t="s">
        <v>565</v>
      </c>
      <c r="AO1564" s="259" t="s">
        <v>565</v>
      </c>
      <c r="AP1564" s="259" t="s">
        <v>565</v>
      </c>
      <c r="AQ1564" s="259" t="s">
        <v>565</v>
      </c>
      <c r="AR1564" s="259" t="s">
        <v>565</v>
      </c>
      <c r="AS1564" s="259" t="s">
        <v>565</v>
      </c>
      <c r="AT1564" s="259" t="s">
        <v>565</v>
      </c>
      <c r="AU1564" s="259" t="s">
        <v>565</v>
      </c>
      <c r="AV1564" s="259" t="s">
        <v>565</v>
      </c>
      <c r="AW1564" s="259" t="s">
        <v>565</v>
      </c>
      <c r="AX1564" s="259" t="s">
        <v>565</v>
      </c>
      <c r="AY1564" s="259" t="s">
        <v>565</v>
      </c>
      <c r="AZ1564" s="259" t="s">
        <v>565</v>
      </c>
      <c r="BA1564" s="259" t="s">
        <v>565</v>
      </c>
    </row>
    <row r="1565" spans="4:53">
      <c r="D1565" s="259" t="s">
        <v>565</v>
      </c>
      <c r="E1565" s="259" t="s">
        <v>565</v>
      </c>
      <c r="F1565" s="259" t="s">
        <v>565</v>
      </c>
      <c r="G1565" s="259" t="s">
        <v>565</v>
      </c>
      <c r="H1565" s="259" t="s">
        <v>565</v>
      </c>
      <c r="I1565" s="259" t="s">
        <v>565</v>
      </c>
      <c r="J1565" s="259" t="s">
        <v>565</v>
      </c>
      <c r="K1565" s="259" t="s">
        <v>565</v>
      </c>
      <c r="L1565" s="259" t="s">
        <v>565</v>
      </c>
      <c r="M1565" s="259" t="s">
        <v>565</v>
      </c>
      <c r="N1565" s="259" t="s">
        <v>565</v>
      </c>
      <c r="O1565" s="259" t="s">
        <v>565</v>
      </c>
      <c r="P1565" s="259" t="s">
        <v>565</v>
      </c>
      <c r="Q1565" s="259" t="s">
        <v>565</v>
      </c>
      <c r="R1565" s="259" t="s">
        <v>565</v>
      </c>
      <c r="S1565" s="259" t="s">
        <v>565</v>
      </c>
      <c r="T1565" s="259" t="s">
        <v>565</v>
      </c>
      <c r="U1565" s="259" t="s">
        <v>565</v>
      </c>
      <c r="V1565" s="260" t="s">
        <v>565</v>
      </c>
      <c r="W1565" s="260" t="s">
        <v>565</v>
      </c>
      <c r="X1565" s="259" t="s">
        <v>565</v>
      </c>
      <c r="Y1565" s="259" t="s">
        <v>565</v>
      </c>
      <c r="Z1565" s="259" t="s">
        <v>565</v>
      </c>
      <c r="AA1565" s="259" t="s">
        <v>565</v>
      </c>
      <c r="AB1565" s="259" t="s">
        <v>565</v>
      </c>
      <c r="AC1565" s="259" t="s">
        <v>565</v>
      </c>
      <c r="AD1565" s="259" t="s">
        <v>565</v>
      </c>
      <c r="AE1565" s="259" t="s">
        <v>565</v>
      </c>
      <c r="AF1565" s="259" t="s">
        <v>565</v>
      </c>
      <c r="AG1565" s="259" t="s">
        <v>565</v>
      </c>
      <c r="AH1565" s="259" t="s">
        <v>565</v>
      </c>
      <c r="AI1565" s="259" t="s">
        <v>565</v>
      </c>
      <c r="AJ1565" s="259" t="s">
        <v>565</v>
      </c>
      <c r="AK1565" s="259" t="s">
        <v>565</v>
      </c>
      <c r="AL1565" s="259" t="s">
        <v>565</v>
      </c>
      <c r="AM1565" s="259" t="s">
        <v>565</v>
      </c>
      <c r="AN1565" s="259" t="s">
        <v>565</v>
      </c>
      <c r="AO1565" s="259" t="s">
        <v>565</v>
      </c>
      <c r="AP1565" s="259" t="s">
        <v>565</v>
      </c>
      <c r="AQ1565" s="259" t="s">
        <v>565</v>
      </c>
      <c r="AR1565" s="259" t="s">
        <v>565</v>
      </c>
      <c r="AS1565" s="259" t="s">
        <v>565</v>
      </c>
      <c r="AT1565" s="259" t="s">
        <v>565</v>
      </c>
      <c r="AU1565" s="259" t="s">
        <v>565</v>
      </c>
      <c r="AV1565" s="259" t="s">
        <v>565</v>
      </c>
      <c r="AW1565" s="259" t="s">
        <v>565</v>
      </c>
      <c r="AX1565" s="259" t="s">
        <v>565</v>
      </c>
      <c r="AY1565" s="259" t="s">
        <v>565</v>
      </c>
      <c r="AZ1565" s="259" t="s">
        <v>565</v>
      </c>
      <c r="BA1565" s="259" t="s">
        <v>565</v>
      </c>
    </row>
    <row r="1566" spans="4:53">
      <c r="D1566" s="259" t="s">
        <v>565</v>
      </c>
      <c r="E1566" s="259" t="s">
        <v>565</v>
      </c>
      <c r="F1566" s="259" t="s">
        <v>565</v>
      </c>
      <c r="G1566" s="259" t="s">
        <v>565</v>
      </c>
      <c r="H1566" s="259" t="s">
        <v>565</v>
      </c>
      <c r="I1566" s="259" t="s">
        <v>565</v>
      </c>
      <c r="J1566" s="259" t="s">
        <v>565</v>
      </c>
      <c r="K1566" s="259" t="s">
        <v>565</v>
      </c>
      <c r="L1566" s="259" t="s">
        <v>565</v>
      </c>
      <c r="M1566" s="259" t="s">
        <v>565</v>
      </c>
      <c r="N1566" s="259" t="s">
        <v>565</v>
      </c>
      <c r="O1566" s="259" t="s">
        <v>565</v>
      </c>
      <c r="P1566" s="259" t="s">
        <v>565</v>
      </c>
      <c r="Q1566" s="259" t="s">
        <v>565</v>
      </c>
      <c r="R1566" s="259" t="s">
        <v>565</v>
      </c>
      <c r="S1566" s="259" t="s">
        <v>565</v>
      </c>
      <c r="T1566" s="259" t="s">
        <v>565</v>
      </c>
      <c r="U1566" s="259" t="s">
        <v>565</v>
      </c>
      <c r="V1566" s="260" t="s">
        <v>565</v>
      </c>
      <c r="W1566" s="260" t="s">
        <v>565</v>
      </c>
      <c r="X1566" s="259" t="s">
        <v>565</v>
      </c>
      <c r="Y1566" s="259" t="s">
        <v>565</v>
      </c>
      <c r="Z1566" s="259" t="s">
        <v>565</v>
      </c>
      <c r="AA1566" s="259" t="s">
        <v>565</v>
      </c>
      <c r="AB1566" s="259" t="s">
        <v>565</v>
      </c>
      <c r="AC1566" s="259" t="s">
        <v>565</v>
      </c>
      <c r="AD1566" s="259" t="s">
        <v>565</v>
      </c>
      <c r="AE1566" s="259" t="s">
        <v>565</v>
      </c>
      <c r="AF1566" s="259" t="s">
        <v>565</v>
      </c>
      <c r="AG1566" s="259" t="s">
        <v>565</v>
      </c>
      <c r="AH1566" s="259" t="s">
        <v>565</v>
      </c>
      <c r="AI1566" s="259" t="s">
        <v>565</v>
      </c>
      <c r="AJ1566" s="259" t="s">
        <v>565</v>
      </c>
      <c r="AK1566" s="259" t="s">
        <v>565</v>
      </c>
      <c r="AL1566" s="259" t="s">
        <v>565</v>
      </c>
      <c r="AM1566" s="259" t="s">
        <v>565</v>
      </c>
      <c r="AN1566" s="259" t="s">
        <v>565</v>
      </c>
      <c r="AO1566" s="259" t="s">
        <v>565</v>
      </c>
      <c r="AP1566" s="259" t="s">
        <v>565</v>
      </c>
      <c r="AQ1566" s="259" t="s">
        <v>565</v>
      </c>
      <c r="AR1566" s="259" t="s">
        <v>565</v>
      </c>
      <c r="AS1566" s="259" t="s">
        <v>565</v>
      </c>
      <c r="AT1566" s="259" t="s">
        <v>565</v>
      </c>
      <c r="AU1566" s="259" t="s">
        <v>565</v>
      </c>
      <c r="AV1566" s="259" t="s">
        <v>565</v>
      </c>
      <c r="AW1566" s="259" t="s">
        <v>565</v>
      </c>
      <c r="AX1566" s="259" t="s">
        <v>565</v>
      </c>
      <c r="AY1566" s="259" t="s">
        <v>565</v>
      </c>
      <c r="AZ1566" s="259" t="s">
        <v>565</v>
      </c>
      <c r="BA1566" s="259" t="s">
        <v>565</v>
      </c>
    </row>
    <row r="1567" spans="4:53">
      <c r="D1567" s="259" t="s">
        <v>565</v>
      </c>
      <c r="E1567" s="259" t="s">
        <v>565</v>
      </c>
      <c r="F1567" s="259" t="s">
        <v>565</v>
      </c>
      <c r="G1567" s="259" t="s">
        <v>565</v>
      </c>
      <c r="H1567" s="259" t="s">
        <v>565</v>
      </c>
      <c r="I1567" s="259" t="s">
        <v>565</v>
      </c>
      <c r="J1567" s="259" t="s">
        <v>565</v>
      </c>
      <c r="K1567" s="259" t="s">
        <v>565</v>
      </c>
      <c r="L1567" s="259" t="s">
        <v>565</v>
      </c>
      <c r="M1567" s="259" t="s">
        <v>565</v>
      </c>
      <c r="N1567" s="259" t="s">
        <v>565</v>
      </c>
      <c r="O1567" s="259" t="s">
        <v>565</v>
      </c>
      <c r="P1567" s="259" t="s">
        <v>565</v>
      </c>
      <c r="Q1567" s="259" t="s">
        <v>565</v>
      </c>
      <c r="R1567" s="259" t="s">
        <v>565</v>
      </c>
      <c r="S1567" s="259" t="s">
        <v>565</v>
      </c>
      <c r="T1567" s="259" t="s">
        <v>565</v>
      </c>
      <c r="U1567" s="259" t="s">
        <v>565</v>
      </c>
      <c r="V1567" s="260" t="s">
        <v>565</v>
      </c>
      <c r="W1567" s="260" t="s">
        <v>565</v>
      </c>
      <c r="X1567" s="259" t="s">
        <v>565</v>
      </c>
      <c r="Y1567" s="259" t="s">
        <v>565</v>
      </c>
      <c r="Z1567" s="259" t="s">
        <v>565</v>
      </c>
      <c r="AA1567" s="259" t="s">
        <v>565</v>
      </c>
      <c r="AB1567" s="259" t="s">
        <v>565</v>
      </c>
      <c r="AC1567" s="259" t="s">
        <v>565</v>
      </c>
      <c r="AD1567" s="259" t="s">
        <v>565</v>
      </c>
      <c r="AE1567" s="259" t="s">
        <v>565</v>
      </c>
      <c r="AF1567" s="259" t="s">
        <v>565</v>
      </c>
      <c r="AG1567" s="259" t="s">
        <v>565</v>
      </c>
      <c r="AH1567" s="259" t="s">
        <v>565</v>
      </c>
      <c r="AI1567" s="259" t="s">
        <v>565</v>
      </c>
      <c r="AJ1567" s="259" t="s">
        <v>565</v>
      </c>
      <c r="AK1567" s="259" t="s">
        <v>565</v>
      </c>
      <c r="AL1567" s="259" t="s">
        <v>565</v>
      </c>
      <c r="AM1567" s="259" t="s">
        <v>565</v>
      </c>
      <c r="AN1567" s="259" t="s">
        <v>565</v>
      </c>
      <c r="AO1567" s="259" t="s">
        <v>565</v>
      </c>
      <c r="AP1567" s="259" t="s">
        <v>565</v>
      </c>
      <c r="AQ1567" s="259" t="s">
        <v>565</v>
      </c>
      <c r="AR1567" s="259" t="s">
        <v>565</v>
      </c>
      <c r="AS1567" s="259" t="s">
        <v>565</v>
      </c>
      <c r="AT1567" s="259" t="s">
        <v>565</v>
      </c>
      <c r="AU1567" s="259" t="s">
        <v>565</v>
      </c>
      <c r="AV1567" s="259" t="s">
        <v>565</v>
      </c>
      <c r="AW1567" s="259" t="s">
        <v>565</v>
      </c>
      <c r="AX1567" s="259" t="s">
        <v>565</v>
      </c>
      <c r="AY1567" s="259" t="s">
        <v>565</v>
      </c>
      <c r="AZ1567" s="259" t="s">
        <v>565</v>
      </c>
      <c r="BA1567" s="259" t="s">
        <v>565</v>
      </c>
    </row>
    <row r="1568" spans="4:53">
      <c r="D1568" s="259" t="s">
        <v>565</v>
      </c>
      <c r="E1568" s="259" t="s">
        <v>565</v>
      </c>
      <c r="F1568" s="259" t="s">
        <v>565</v>
      </c>
      <c r="G1568" s="259" t="s">
        <v>565</v>
      </c>
      <c r="H1568" s="259" t="s">
        <v>565</v>
      </c>
      <c r="I1568" s="259" t="s">
        <v>565</v>
      </c>
      <c r="J1568" s="259" t="s">
        <v>565</v>
      </c>
      <c r="K1568" s="259" t="s">
        <v>565</v>
      </c>
      <c r="L1568" s="259" t="s">
        <v>565</v>
      </c>
      <c r="M1568" s="259" t="s">
        <v>565</v>
      </c>
      <c r="N1568" s="259" t="s">
        <v>565</v>
      </c>
      <c r="O1568" s="259" t="s">
        <v>565</v>
      </c>
      <c r="P1568" s="259" t="s">
        <v>565</v>
      </c>
      <c r="Q1568" s="259" t="s">
        <v>565</v>
      </c>
      <c r="R1568" s="259" t="s">
        <v>565</v>
      </c>
      <c r="S1568" s="259" t="s">
        <v>565</v>
      </c>
      <c r="T1568" s="259" t="s">
        <v>565</v>
      </c>
      <c r="U1568" s="259" t="s">
        <v>565</v>
      </c>
      <c r="V1568" s="260" t="s">
        <v>565</v>
      </c>
      <c r="W1568" s="260" t="s">
        <v>565</v>
      </c>
      <c r="X1568" s="259" t="s">
        <v>565</v>
      </c>
      <c r="Y1568" s="259" t="s">
        <v>565</v>
      </c>
      <c r="Z1568" s="259" t="s">
        <v>565</v>
      </c>
      <c r="AA1568" s="259" t="s">
        <v>565</v>
      </c>
      <c r="AB1568" s="259" t="s">
        <v>565</v>
      </c>
      <c r="AC1568" s="259" t="s">
        <v>565</v>
      </c>
      <c r="AD1568" s="259" t="s">
        <v>565</v>
      </c>
      <c r="AE1568" s="259" t="s">
        <v>565</v>
      </c>
      <c r="AF1568" s="259" t="s">
        <v>565</v>
      </c>
      <c r="AG1568" s="259" t="s">
        <v>565</v>
      </c>
      <c r="AH1568" s="259" t="s">
        <v>565</v>
      </c>
      <c r="AI1568" s="259" t="s">
        <v>565</v>
      </c>
      <c r="AJ1568" s="259" t="s">
        <v>565</v>
      </c>
      <c r="AK1568" s="259" t="s">
        <v>565</v>
      </c>
      <c r="AL1568" s="259" t="s">
        <v>565</v>
      </c>
      <c r="AM1568" s="259" t="s">
        <v>565</v>
      </c>
      <c r="AN1568" s="259" t="s">
        <v>565</v>
      </c>
      <c r="AO1568" s="259" t="s">
        <v>565</v>
      </c>
      <c r="AP1568" s="259" t="s">
        <v>565</v>
      </c>
      <c r="AQ1568" s="259" t="s">
        <v>565</v>
      </c>
      <c r="AR1568" s="259" t="s">
        <v>565</v>
      </c>
      <c r="AS1568" s="259" t="s">
        <v>565</v>
      </c>
      <c r="AT1568" s="259" t="s">
        <v>565</v>
      </c>
      <c r="AU1568" s="259" t="s">
        <v>565</v>
      </c>
      <c r="AV1568" s="259" t="s">
        <v>565</v>
      </c>
      <c r="AW1568" s="259" t="s">
        <v>565</v>
      </c>
      <c r="AX1568" s="259" t="s">
        <v>565</v>
      </c>
      <c r="AY1568" s="259" t="s">
        <v>565</v>
      </c>
      <c r="AZ1568" s="259" t="s">
        <v>565</v>
      </c>
      <c r="BA1568" s="259" t="s">
        <v>565</v>
      </c>
    </row>
    <row r="1569" spans="4:53">
      <c r="D1569" s="259" t="s">
        <v>565</v>
      </c>
      <c r="E1569" s="259" t="s">
        <v>565</v>
      </c>
      <c r="F1569" s="259" t="s">
        <v>565</v>
      </c>
      <c r="G1569" s="259" t="s">
        <v>565</v>
      </c>
      <c r="H1569" s="259" t="s">
        <v>565</v>
      </c>
      <c r="I1569" s="259" t="s">
        <v>565</v>
      </c>
      <c r="J1569" s="259" t="s">
        <v>565</v>
      </c>
      <c r="K1569" s="259" t="s">
        <v>565</v>
      </c>
      <c r="L1569" s="259" t="s">
        <v>565</v>
      </c>
      <c r="M1569" s="259" t="s">
        <v>565</v>
      </c>
      <c r="N1569" s="259" t="s">
        <v>565</v>
      </c>
      <c r="O1569" s="259" t="s">
        <v>565</v>
      </c>
      <c r="P1569" s="259" t="s">
        <v>565</v>
      </c>
      <c r="Q1569" s="259" t="s">
        <v>565</v>
      </c>
      <c r="R1569" s="259" t="s">
        <v>565</v>
      </c>
      <c r="S1569" s="259" t="s">
        <v>565</v>
      </c>
      <c r="T1569" s="259" t="s">
        <v>565</v>
      </c>
      <c r="U1569" s="259" t="s">
        <v>565</v>
      </c>
      <c r="V1569" s="260" t="s">
        <v>565</v>
      </c>
      <c r="W1569" s="260" t="s">
        <v>565</v>
      </c>
      <c r="X1569" s="259" t="s">
        <v>565</v>
      </c>
      <c r="Y1569" s="259" t="s">
        <v>565</v>
      </c>
      <c r="Z1569" s="259" t="s">
        <v>565</v>
      </c>
      <c r="AA1569" s="259" t="s">
        <v>565</v>
      </c>
      <c r="AB1569" s="259" t="s">
        <v>565</v>
      </c>
      <c r="AC1569" s="259" t="s">
        <v>565</v>
      </c>
      <c r="AD1569" s="259" t="s">
        <v>565</v>
      </c>
      <c r="AE1569" s="259" t="s">
        <v>565</v>
      </c>
      <c r="AF1569" s="259" t="s">
        <v>565</v>
      </c>
      <c r="AG1569" s="259" t="s">
        <v>565</v>
      </c>
      <c r="AH1569" s="259" t="s">
        <v>565</v>
      </c>
      <c r="AI1569" s="259" t="s">
        <v>565</v>
      </c>
      <c r="AJ1569" s="259" t="s">
        <v>565</v>
      </c>
      <c r="AK1569" s="259" t="s">
        <v>565</v>
      </c>
      <c r="AL1569" s="259" t="s">
        <v>565</v>
      </c>
      <c r="AM1569" s="259" t="s">
        <v>565</v>
      </c>
      <c r="AN1569" s="259" t="s">
        <v>565</v>
      </c>
      <c r="AO1569" s="259" t="s">
        <v>565</v>
      </c>
      <c r="AP1569" s="259" t="s">
        <v>565</v>
      </c>
      <c r="AQ1569" s="259" t="s">
        <v>565</v>
      </c>
      <c r="AR1569" s="259" t="s">
        <v>565</v>
      </c>
      <c r="AS1569" s="259" t="s">
        <v>565</v>
      </c>
      <c r="AT1569" s="259" t="s">
        <v>565</v>
      </c>
      <c r="AU1569" s="259" t="s">
        <v>565</v>
      </c>
      <c r="AV1569" s="259" t="s">
        <v>565</v>
      </c>
      <c r="AW1569" s="259" t="s">
        <v>565</v>
      </c>
      <c r="AX1569" s="259" t="s">
        <v>565</v>
      </c>
      <c r="AY1569" s="259" t="s">
        <v>565</v>
      </c>
      <c r="AZ1569" s="259" t="s">
        <v>565</v>
      </c>
      <c r="BA1569" s="259" t="s">
        <v>565</v>
      </c>
    </row>
    <row r="1570" spans="4:53">
      <c r="D1570" s="259" t="s">
        <v>565</v>
      </c>
      <c r="E1570" s="259" t="s">
        <v>565</v>
      </c>
      <c r="F1570" s="259" t="s">
        <v>565</v>
      </c>
      <c r="G1570" s="259" t="s">
        <v>565</v>
      </c>
      <c r="H1570" s="259" t="s">
        <v>565</v>
      </c>
      <c r="I1570" s="259" t="s">
        <v>565</v>
      </c>
      <c r="J1570" s="259" t="s">
        <v>565</v>
      </c>
      <c r="K1570" s="259" t="s">
        <v>565</v>
      </c>
      <c r="L1570" s="259" t="s">
        <v>565</v>
      </c>
      <c r="M1570" s="259" t="s">
        <v>565</v>
      </c>
      <c r="N1570" s="259" t="s">
        <v>565</v>
      </c>
      <c r="O1570" s="259" t="s">
        <v>565</v>
      </c>
      <c r="P1570" s="259" t="s">
        <v>565</v>
      </c>
      <c r="Q1570" s="259" t="s">
        <v>565</v>
      </c>
      <c r="R1570" s="259" t="s">
        <v>565</v>
      </c>
      <c r="S1570" s="259" t="s">
        <v>565</v>
      </c>
      <c r="T1570" s="259" t="s">
        <v>565</v>
      </c>
      <c r="U1570" s="259" t="s">
        <v>565</v>
      </c>
      <c r="V1570" s="260" t="s">
        <v>565</v>
      </c>
      <c r="W1570" s="260" t="s">
        <v>565</v>
      </c>
      <c r="X1570" s="259" t="s">
        <v>565</v>
      </c>
      <c r="Y1570" s="259" t="s">
        <v>565</v>
      </c>
      <c r="Z1570" s="259" t="s">
        <v>565</v>
      </c>
      <c r="AA1570" s="259" t="s">
        <v>565</v>
      </c>
      <c r="AB1570" s="259" t="s">
        <v>565</v>
      </c>
      <c r="AC1570" s="259" t="s">
        <v>565</v>
      </c>
      <c r="AD1570" s="259" t="s">
        <v>565</v>
      </c>
      <c r="AE1570" s="259" t="s">
        <v>565</v>
      </c>
      <c r="AF1570" s="259" t="s">
        <v>565</v>
      </c>
      <c r="AG1570" s="259" t="s">
        <v>565</v>
      </c>
      <c r="AH1570" s="259" t="s">
        <v>565</v>
      </c>
      <c r="AI1570" s="259" t="s">
        <v>565</v>
      </c>
      <c r="AJ1570" s="259" t="s">
        <v>565</v>
      </c>
      <c r="AK1570" s="259" t="s">
        <v>565</v>
      </c>
      <c r="AL1570" s="259" t="s">
        <v>565</v>
      </c>
      <c r="AM1570" s="259" t="s">
        <v>565</v>
      </c>
      <c r="AN1570" s="259" t="s">
        <v>565</v>
      </c>
      <c r="AO1570" s="259" t="s">
        <v>565</v>
      </c>
      <c r="AP1570" s="259" t="s">
        <v>565</v>
      </c>
      <c r="AQ1570" s="259" t="s">
        <v>565</v>
      </c>
      <c r="AR1570" s="259" t="s">
        <v>565</v>
      </c>
      <c r="AS1570" s="259" t="s">
        <v>565</v>
      </c>
      <c r="AT1570" s="259" t="s">
        <v>565</v>
      </c>
      <c r="AU1570" s="259" t="s">
        <v>565</v>
      </c>
      <c r="AV1570" s="259" t="s">
        <v>565</v>
      </c>
      <c r="AW1570" s="259" t="s">
        <v>565</v>
      </c>
      <c r="AX1570" s="259" t="s">
        <v>565</v>
      </c>
      <c r="AY1570" s="259" t="s">
        <v>565</v>
      </c>
      <c r="AZ1570" s="259" t="s">
        <v>565</v>
      </c>
      <c r="BA1570" s="259" t="s">
        <v>565</v>
      </c>
    </row>
    <row r="1571" spans="4:53">
      <c r="D1571" s="259" t="s">
        <v>565</v>
      </c>
      <c r="E1571" s="259" t="s">
        <v>565</v>
      </c>
      <c r="F1571" s="259" t="s">
        <v>565</v>
      </c>
      <c r="G1571" s="259" t="s">
        <v>565</v>
      </c>
      <c r="H1571" s="259" t="s">
        <v>565</v>
      </c>
      <c r="I1571" s="259" t="s">
        <v>565</v>
      </c>
      <c r="J1571" s="259" t="s">
        <v>565</v>
      </c>
      <c r="K1571" s="259" t="s">
        <v>565</v>
      </c>
      <c r="L1571" s="259" t="s">
        <v>565</v>
      </c>
      <c r="M1571" s="259" t="s">
        <v>565</v>
      </c>
      <c r="N1571" s="259" t="s">
        <v>565</v>
      </c>
      <c r="O1571" s="259" t="s">
        <v>565</v>
      </c>
      <c r="P1571" s="259" t="s">
        <v>565</v>
      </c>
      <c r="Q1571" s="259" t="s">
        <v>565</v>
      </c>
      <c r="R1571" s="259" t="s">
        <v>565</v>
      </c>
      <c r="S1571" s="259" t="s">
        <v>565</v>
      </c>
      <c r="T1571" s="259" t="s">
        <v>565</v>
      </c>
      <c r="U1571" s="259" t="s">
        <v>565</v>
      </c>
      <c r="V1571" s="260" t="s">
        <v>565</v>
      </c>
      <c r="W1571" s="260" t="s">
        <v>565</v>
      </c>
      <c r="X1571" s="259" t="s">
        <v>565</v>
      </c>
      <c r="Y1571" s="259" t="s">
        <v>565</v>
      </c>
      <c r="Z1571" s="259" t="s">
        <v>565</v>
      </c>
      <c r="AA1571" s="259" t="s">
        <v>565</v>
      </c>
      <c r="AB1571" s="259" t="s">
        <v>565</v>
      </c>
      <c r="AC1571" s="259" t="s">
        <v>565</v>
      </c>
      <c r="AD1571" s="259" t="s">
        <v>565</v>
      </c>
      <c r="AE1571" s="259" t="s">
        <v>565</v>
      </c>
      <c r="AF1571" s="259" t="s">
        <v>565</v>
      </c>
      <c r="AG1571" s="259" t="s">
        <v>565</v>
      </c>
      <c r="AH1571" s="259" t="s">
        <v>565</v>
      </c>
      <c r="AI1571" s="259" t="s">
        <v>565</v>
      </c>
      <c r="AJ1571" s="259" t="s">
        <v>565</v>
      </c>
      <c r="AK1571" s="259" t="s">
        <v>565</v>
      </c>
      <c r="AL1571" s="259" t="s">
        <v>565</v>
      </c>
      <c r="AM1571" s="259" t="s">
        <v>565</v>
      </c>
      <c r="AN1571" s="259" t="s">
        <v>565</v>
      </c>
      <c r="AO1571" s="259" t="s">
        <v>565</v>
      </c>
      <c r="AP1571" s="259" t="s">
        <v>565</v>
      </c>
      <c r="AQ1571" s="259" t="s">
        <v>565</v>
      </c>
      <c r="AR1571" s="259" t="s">
        <v>565</v>
      </c>
      <c r="AS1571" s="259" t="s">
        <v>565</v>
      </c>
      <c r="AT1571" s="259" t="s">
        <v>565</v>
      </c>
      <c r="AU1571" s="259" t="s">
        <v>565</v>
      </c>
      <c r="AV1571" s="259" t="s">
        <v>565</v>
      </c>
      <c r="AW1571" s="259" t="s">
        <v>565</v>
      </c>
      <c r="AX1571" s="259" t="s">
        <v>565</v>
      </c>
      <c r="AY1571" s="259" t="s">
        <v>565</v>
      </c>
      <c r="AZ1571" s="259" t="s">
        <v>565</v>
      </c>
      <c r="BA1571" s="259" t="s">
        <v>565</v>
      </c>
    </row>
    <row r="1572" spans="4:53">
      <c r="D1572" s="259" t="s">
        <v>565</v>
      </c>
      <c r="E1572" s="259" t="s">
        <v>565</v>
      </c>
      <c r="F1572" s="259" t="s">
        <v>565</v>
      </c>
      <c r="G1572" s="259" t="s">
        <v>565</v>
      </c>
      <c r="H1572" s="259" t="s">
        <v>565</v>
      </c>
      <c r="I1572" s="259" t="s">
        <v>565</v>
      </c>
      <c r="J1572" s="259" t="s">
        <v>565</v>
      </c>
      <c r="K1572" s="259" t="s">
        <v>565</v>
      </c>
      <c r="L1572" s="259" t="s">
        <v>565</v>
      </c>
      <c r="M1572" s="259" t="s">
        <v>565</v>
      </c>
      <c r="N1572" s="259" t="s">
        <v>565</v>
      </c>
      <c r="O1572" s="259" t="s">
        <v>565</v>
      </c>
      <c r="P1572" s="259" t="s">
        <v>565</v>
      </c>
      <c r="Q1572" s="259" t="s">
        <v>565</v>
      </c>
      <c r="R1572" s="259" t="s">
        <v>565</v>
      </c>
      <c r="S1572" s="259" t="s">
        <v>565</v>
      </c>
      <c r="T1572" s="259" t="s">
        <v>565</v>
      </c>
      <c r="U1572" s="259" t="s">
        <v>565</v>
      </c>
      <c r="V1572" s="260" t="s">
        <v>565</v>
      </c>
      <c r="W1572" s="260" t="s">
        <v>565</v>
      </c>
      <c r="X1572" s="259" t="s">
        <v>565</v>
      </c>
      <c r="Y1572" s="259" t="s">
        <v>565</v>
      </c>
      <c r="Z1572" s="259" t="s">
        <v>565</v>
      </c>
      <c r="AA1572" s="259" t="s">
        <v>565</v>
      </c>
      <c r="AB1572" s="259" t="s">
        <v>565</v>
      </c>
      <c r="AC1572" s="259" t="s">
        <v>565</v>
      </c>
      <c r="AD1572" s="259" t="s">
        <v>565</v>
      </c>
      <c r="AE1572" s="259" t="s">
        <v>565</v>
      </c>
      <c r="AF1572" s="259" t="s">
        <v>565</v>
      </c>
      <c r="AG1572" s="259" t="s">
        <v>565</v>
      </c>
      <c r="AH1572" s="259" t="s">
        <v>565</v>
      </c>
      <c r="AI1572" s="259" t="s">
        <v>565</v>
      </c>
      <c r="AJ1572" s="259" t="s">
        <v>565</v>
      </c>
      <c r="AK1572" s="259" t="s">
        <v>565</v>
      </c>
      <c r="AL1572" s="259" t="s">
        <v>565</v>
      </c>
      <c r="AM1572" s="259" t="s">
        <v>565</v>
      </c>
      <c r="AN1572" s="259" t="s">
        <v>565</v>
      </c>
      <c r="AO1572" s="259" t="s">
        <v>565</v>
      </c>
      <c r="AP1572" s="259" t="s">
        <v>565</v>
      </c>
      <c r="AQ1572" s="259" t="s">
        <v>565</v>
      </c>
      <c r="AR1572" s="259" t="s">
        <v>565</v>
      </c>
      <c r="AS1572" s="259" t="s">
        <v>565</v>
      </c>
      <c r="AT1572" s="259" t="s">
        <v>565</v>
      </c>
      <c r="AU1572" s="259" t="s">
        <v>565</v>
      </c>
      <c r="AV1572" s="259" t="s">
        <v>565</v>
      </c>
      <c r="AW1572" s="259" t="s">
        <v>565</v>
      </c>
      <c r="AX1572" s="259" t="s">
        <v>565</v>
      </c>
      <c r="AY1572" s="259" t="s">
        <v>565</v>
      </c>
      <c r="AZ1572" s="259" t="s">
        <v>565</v>
      </c>
      <c r="BA1572" s="259" t="s">
        <v>565</v>
      </c>
    </row>
    <row r="1573" spans="4:53">
      <c r="D1573" s="259" t="s">
        <v>565</v>
      </c>
      <c r="E1573" s="259" t="s">
        <v>565</v>
      </c>
      <c r="F1573" s="259" t="s">
        <v>565</v>
      </c>
      <c r="G1573" s="259" t="s">
        <v>565</v>
      </c>
      <c r="H1573" s="259" t="s">
        <v>565</v>
      </c>
      <c r="I1573" s="259" t="s">
        <v>565</v>
      </c>
      <c r="J1573" s="259" t="s">
        <v>565</v>
      </c>
      <c r="K1573" s="259" t="s">
        <v>565</v>
      </c>
      <c r="L1573" s="259" t="s">
        <v>565</v>
      </c>
      <c r="M1573" s="259" t="s">
        <v>565</v>
      </c>
      <c r="N1573" s="259" t="s">
        <v>565</v>
      </c>
      <c r="O1573" s="259" t="s">
        <v>565</v>
      </c>
      <c r="P1573" s="259" t="s">
        <v>565</v>
      </c>
      <c r="Q1573" s="259" t="s">
        <v>565</v>
      </c>
      <c r="R1573" s="259" t="s">
        <v>565</v>
      </c>
      <c r="S1573" s="259" t="s">
        <v>565</v>
      </c>
      <c r="T1573" s="259" t="s">
        <v>565</v>
      </c>
      <c r="U1573" s="259" t="s">
        <v>565</v>
      </c>
      <c r="V1573" s="260" t="s">
        <v>565</v>
      </c>
      <c r="W1573" s="260" t="s">
        <v>565</v>
      </c>
      <c r="X1573" s="259" t="s">
        <v>565</v>
      </c>
      <c r="Y1573" s="259" t="s">
        <v>565</v>
      </c>
      <c r="Z1573" s="259" t="s">
        <v>565</v>
      </c>
      <c r="AA1573" s="259" t="s">
        <v>565</v>
      </c>
      <c r="AB1573" s="259" t="s">
        <v>565</v>
      </c>
      <c r="AC1573" s="259" t="s">
        <v>565</v>
      </c>
      <c r="AD1573" s="259" t="s">
        <v>565</v>
      </c>
      <c r="AE1573" s="259" t="s">
        <v>565</v>
      </c>
      <c r="AF1573" s="259" t="s">
        <v>565</v>
      </c>
      <c r="AG1573" s="259" t="s">
        <v>565</v>
      </c>
      <c r="AH1573" s="259" t="s">
        <v>565</v>
      </c>
      <c r="AI1573" s="259" t="s">
        <v>565</v>
      </c>
      <c r="AJ1573" s="259" t="s">
        <v>565</v>
      </c>
      <c r="AK1573" s="259" t="s">
        <v>565</v>
      </c>
      <c r="AL1573" s="259" t="s">
        <v>565</v>
      </c>
      <c r="AM1573" s="259" t="s">
        <v>565</v>
      </c>
      <c r="AN1573" s="259" t="s">
        <v>565</v>
      </c>
      <c r="AO1573" s="259" t="s">
        <v>565</v>
      </c>
      <c r="AP1573" s="259" t="s">
        <v>565</v>
      </c>
      <c r="AQ1573" s="259" t="s">
        <v>565</v>
      </c>
      <c r="AR1573" s="259" t="s">
        <v>565</v>
      </c>
      <c r="AS1573" s="259" t="s">
        <v>565</v>
      </c>
      <c r="AT1573" s="259" t="s">
        <v>565</v>
      </c>
      <c r="AU1573" s="259" t="s">
        <v>565</v>
      </c>
      <c r="AV1573" s="259" t="s">
        <v>565</v>
      </c>
      <c r="AW1573" s="259" t="s">
        <v>565</v>
      </c>
      <c r="AX1573" s="259" t="s">
        <v>565</v>
      </c>
      <c r="AY1573" s="259" t="s">
        <v>565</v>
      </c>
      <c r="AZ1573" s="259" t="s">
        <v>565</v>
      </c>
      <c r="BA1573" s="259" t="s">
        <v>565</v>
      </c>
    </row>
    <row r="1574" spans="4:53">
      <c r="D1574" s="259" t="s">
        <v>565</v>
      </c>
      <c r="E1574" s="259" t="s">
        <v>565</v>
      </c>
      <c r="F1574" s="259" t="s">
        <v>565</v>
      </c>
      <c r="G1574" s="259" t="s">
        <v>565</v>
      </c>
      <c r="H1574" s="259" t="s">
        <v>565</v>
      </c>
      <c r="I1574" s="259" t="s">
        <v>565</v>
      </c>
      <c r="J1574" s="259" t="s">
        <v>565</v>
      </c>
      <c r="K1574" s="259" t="s">
        <v>565</v>
      </c>
      <c r="L1574" s="259" t="s">
        <v>565</v>
      </c>
      <c r="M1574" s="259" t="s">
        <v>565</v>
      </c>
      <c r="N1574" s="259" t="s">
        <v>565</v>
      </c>
      <c r="O1574" s="259" t="s">
        <v>565</v>
      </c>
      <c r="P1574" s="259" t="s">
        <v>565</v>
      </c>
      <c r="Q1574" s="259" t="s">
        <v>565</v>
      </c>
      <c r="R1574" s="259" t="s">
        <v>565</v>
      </c>
      <c r="S1574" s="259" t="s">
        <v>565</v>
      </c>
      <c r="T1574" s="259" t="s">
        <v>565</v>
      </c>
      <c r="U1574" s="259" t="s">
        <v>565</v>
      </c>
      <c r="V1574" s="260" t="s">
        <v>565</v>
      </c>
      <c r="W1574" s="260" t="s">
        <v>565</v>
      </c>
      <c r="X1574" s="259" t="s">
        <v>565</v>
      </c>
      <c r="Y1574" s="259" t="s">
        <v>565</v>
      </c>
      <c r="Z1574" s="259" t="s">
        <v>565</v>
      </c>
      <c r="AA1574" s="259" t="s">
        <v>565</v>
      </c>
      <c r="AB1574" s="259" t="s">
        <v>565</v>
      </c>
      <c r="AC1574" s="259" t="s">
        <v>565</v>
      </c>
      <c r="AD1574" s="259" t="s">
        <v>565</v>
      </c>
      <c r="AE1574" s="259" t="s">
        <v>565</v>
      </c>
      <c r="AF1574" s="259" t="s">
        <v>565</v>
      </c>
      <c r="AG1574" s="259" t="s">
        <v>565</v>
      </c>
      <c r="AH1574" s="259" t="s">
        <v>565</v>
      </c>
      <c r="AI1574" s="259" t="s">
        <v>565</v>
      </c>
      <c r="AJ1574" s="259" t="s">
        <v>565</v>
      </c>
      <c r="AK1574" s="259" t="s">
        <v>565</v>
      </c>
      <c r="AL1574" s="259" t="s">
        <v>565</v>
      </c>
      <c r="AM1574" s="259" t="s">
        <v>565</v>
      </c>
      <c r="AN1574" s="259" t="s">
        <v>565</v>
      </c>
      <c r="AO1574" s="259" t="s">
        <v>565</v>
      </c>
      <c r="AP1574" s="259" t="s">
        <v>565</v>
      </c>
      <c r="AQ1574" s="259" t="s">
        <v>565</v>
      </c>
      <c r="AR1574" s="259" t="s">
        <v>565</v>
      </c>
      <c r="AS1574" s="259" t="s">
        <v>565</v>
      </c>
      <c r="AT1574" s="259" t="s">
        <v>565</v>
      </c>
      <c r="AU1574" s="259" t="s">
        <v>565</v>
      </c>
      <c r="AV1574" s="259" t="s">
        <v>565</v>
      </c>
      <c r="AW1574" s="259" t="s">
        <v>565</v>
      </c>
      <c r="AX1574" s="259" t="s">
        <v>565</v>
      </c>
      <c r="AY1574" s="259" t="s">
        <v>565</v>
      </c>
      <c r="AZ1574" s="259" t="s">
        <v>565</v>
      </c>
      <c r="BA1574" s="259" t="s">
        <v>565</v>
      </c>
    </row>
    <row r="1575" spans="4:53">
      <c r="D1575" s="259" t="s">
        <v>565</v>
      </c>
      <c r="E1575" s="259" t="s">
        <v>565</v>
      </c>
      <c r="F1575" s="259" t="s">
        <v>565</v>
      </c>
      <c r="G1575" s="259" t="s">
        <v>565</v>
      </c>
      <c r="H1575" s="259" t="s">
        <v>565</v>
      </c>
      <c r="I1575" s="259" t="s">
        <v>565</v>
      </c>
      <c r="J1575" s="259" t="s">
        <v>565</v>
      </c>
      <c r="K1575" s="259" t="s">
        <v>565</v>
      </c>
      <c r="L1575" s="259" t="s">
        <v>565</v>
      </c>
      <c r="M1575" s="259" t="s">
        <v>565</v>
      </c>
      <c r="N1575" s="259" t="s">
        <v>565</v>
      </c>
      <c r="O1575" s="259" t="s">
        <v>565</v>
      </c>
      <c r="P1575" s="259" t="s">
        <v>565</v>
      </c>
      <c r="Q1575" s="259" t="s">
        <v>565</v>
      </c>
      <c r="R1575" s="259" t="s">
        <v>565</v>
      </c>
      <c r="S1575" s="259" t="s">
        <v>565</v>
      </c>
      <c r="T1575" s="259" t="s">
        <v>565</v>
      </c>
      <c r="U1575" s="259" t="s">
        <v>565</v>
      </c>
      <c r="V1575" s="260" t="s">
        <v>565</v>
      </c>
      <c r="W1575" s="260" t="s">
        <v>565</v>
      </c>
      <c r="X1575" s="259" t="s">
        <v>565</v>
      </c>
      <c r="Y1575" s="259" t="s">
        <v>565</v>
      </c>
      <c r="Z1575" s="259" t="s">
        <v>565</v>
      </c>
      <c r="AA1575" s="259" t="s">
        <v>565</v>
      </c>
      <c r="AB1575" s="259" t="s">
        <v>565</v>
      </c>
      <c r="AC1575" s="259" t="s">
        <v>565</v>
      </c>
      <c r="AD1575" s="259" t="s">
        <v>565</v>
      </c>
      <c r="AE1575" s="259" t="s">
        <v>565</v>
      </c>
      <c r="AF1575" s="259" t="s">
        <v>565</v>
      </c>
      <c r="AG1575" s="259" t="s">
        <v>565</v>
      </c>
      <c r="AH1575" s="259" t="s">
        <v>565</v>
      </c>
      <c r="AI1575" s="259" t="s">
        <v>565</v>
      </c>
      <c r="AJ1575" s="259" t="s">
        <v>565</v>
      </c>
      <c r="AK1575" s="259" t="s">
        <v>565</v>
      </c>
      <c r="AL1575" s="259" t="s">
        <v>565</v>
      </c>
      <c r="AM1575" s="259" t="s">
        <v>565</v>
      </c>
      <c r="AN1575" s="259" t="s">
        <v>565</v>
      </c>
      <c r="AO1575" s="259" t="s">
        <v>565</v>
      </c>
      <c r="AP1575" s="259" t="s">
        <v>565</v>
      </c>
      <c r="AQ1575" s="259" t="s">
        <v>565</v>
      </c>
      <c r="AR1575" s="259" t="s">
        <v>565</v>
      </c>
      <c r="AS1575" s="259" t="s">
        <v>565</v>
      </c>
      <c r="AT1575" s="259" t="s">
        <v>565</v>
      </c>
      <c r="AU1575" s="259" t="s">
        <v>565</v>
      </c>
      <c r="AV1575" s="259" t="s">
        <v>565</v>
      </c>
      <c r="AW1575" s="259" t="s">
        <v>565</v>
      </c>
      <c r="AX1575" s="259" t="s">
        <v>565</v>
      </c>
      <c r="AY1575" s="259" t="s">
        <v>565</v>
      </c>
      <c r="AZ1575" s="259" t="s">
        <v>565</v>
      </c>
      <c r="BA1575" s="259" t="s">
        <v>565</v>
      </c>
    </row>
    <row r="1576" spans="4:53">
      <c r="D1576" s="259" t="s">
        <v>565</v>
      </c>
      <c r="E1576" s="259" t="s">
        <v>565</v>
      </c>
      <c r="F1576" s="259" t="s">
        <v>565</v>
      </c>
      <c r="G1576" s="259" t="s">
        <v>565</v>
      </c>
      <c r="H1576" s="259" t="s">
        <v>565</v>
      </c>
      <c r="I1576" s="259" t="s">
        <v>565</v>
      </c>
      <c r="J1576" s="259" t="s">
        <v>565</v>
      </c>
      <c r="K1576" s="259" t="s">
        <v>565</v>
      </c>
      <c r="L1576" s="259" t="s">
        <v>565</v>
      </c>
      <c r="M1576" s="259" t="s">
        <v>565</v>
      </c>
      <c r="N1576" s="259" t="s">
        <v>565</v>
      </c>
      <c r="O1576" s="259" t="s">
        <v>565</v>
      </c>
      <c r="P1576" s="259" t="s">
        <v>565</v>
      </c>
      <c r="Q1576" s="259" t="s">
        <v>565</v>
      </c>
      <c r="R1576" s="259" t="s">
        <v>565</v>
      </c>
      <c r="S1576" s="259" t="s">
        <v>565</v>
      </c>
      <c r="T1576" s="259" t="s">
        <v>565</v>
      </c>
      <c r="U1576" s="259" t="s">
        <v>565</v>
      </c>
      <c r="V1576" s="260" t="s">
        <v>565</v>
      </c>
      <c r="W1576" s="260" t="s">
        <v>565</v>
      </c>
      <c r="X1576" s="259" t="s">
        <v>565</v>
      </c>
      <c r="Y1576" s="259" t="s">
        <v>565</v>
      </c>
      <c r="Z1576" s="259" t="s">
        <v>565</v>
      </c>
      <c r="AA1576" s="259" t="s">
        <v>565</v>
      </c>
      <c r="AB1576" s="259" t="s">
        <v>565</v>
      </c>
      <c r="AC1576" s="259" t="s">
        <v>565</v>
      </c>
      <c r="AD1576" s="259" t="s">
        <v>565</v>
      </c>
      <c r="AE1576" s="259" t="s">
        <v>565</v>
      </c>
      <c r="AF1576" s="259" t="s">
        <v>565</v>
      </c>
      <c r="AG1576" s="259" t="s">
        <v>565</v>
      </c>
      <c r="AH1576" s="259" t="s">
        <v>565</v>
      </c>
      <c r="AI1576" s="259" t="s">
        <v>565</v>
      </c>
      <c r="AJ1576" s="259" t="s">
        <v>565</v>
      </c>
      <c r="AK1576" s="259" t="s">
        <v>565</v>
      </c>
      <c r="AL1576" s="259" t="s">
        <v>565</v>
      </c>
      <c r="AM1576" s="259" t="s">
        <v>565</v>
      </c>
      <c r="AN1576" s="259" t="s">
        <v>565</v>
      </c>
      <c r="AO1576" s="259" t="s">
        <v>565</v>
      </c>
      <c r="AP1576" s="259" t="s">
        <v>565</v>
      </c>
      <c r="AQ1576" s="259" t="s">
        <v>565</v>
      </c>
      <c r="AR1576" s="259" t="s">
        <v>565</v>
      </c>
      <c r="AS1576" s="259" t="s">
        <v>565</v>
      </c>
      <c r="AT1576" s="259" t="s">
        <v>565</v>
      </c>
      <c r="AU1576" s="259" t="s">
        <v>565</v>
      </c>
      <c r="AV1576" s="259" t="s">
        <v>565</v>
      </c>
      <c r="AW1576" s="259" t="s">
        <v>565</v>
      </c>
      <c r="AX1576" s="259" t="s">
        <v>565</v>
      </c>
      <c r="AY1576" s="259" t="s">
        <v>565</v>
      </c>
      <c r="AZ1576" s="259" t="s">
        <v>565</v>
      </c>
      <c r="BA1576" s="259" t="s">
        <v>565</v>
      </c>
    </row>
    <row r="1577" spans="4:53">
      <c r="D1577" s="259" t="s">
        <v>565</v>
      </c>
      <c r="E1577" s="259" t="s">
        <v>565</v>
      </c>
      <c r="F1577" s="259" t="s">
        <v>565</v>
      </c>
      <c r="G1577" s="259" t="s">
        <v>565</v>
      </c>
      <c r="H1577" s="259" t="s">
        <v>565</v>
      </c>
      <c r="I1577" s="259" t="s">
        <v>565</v>
      </c>
      <c r="J1577" s="259" t="s">
        <v>565</v>
      </c>
      <c r="K1577" s="259" t="s">
        <v>565</v>
      </c>
      <c r="L1577" s="259" t="s">
        <v>565</v>
      </c>
      <c r="M1577" s="259" t="s">
        <v>565</v>
      </c>
      <c r="N1577" s="259" t="s">
        <v>565</v>
      </c>
      <c r="O1577" s="259" t="s">
        <v>565</v>
      </c>
      <c r="P1577" s="259" t="s">
        <v>565</v>
      </c>
      <c r="Q1577" s="259" t="s">
        <v>565</v>
      </c>
      <c r="R1577" s="259" t="s">
        <v>565</v>
      </c>
      <c r="S1577" s="259" t="s">
        <v>565</v>
      </c>
      <c r="T1577" s="259" t="s">
        <v>565</v>
      </c>
      <c r="U1577" s="259" t="s">
        <v>565</v>
      </c>
      <c r="V1577" s="260" t="s">
        <v>565</v>
      </c>
      <c r="W1577" s="260" t="s">
        <v>565</v>
      </c>
      <c r="X1577" s="259" t="s">
        <v>565</v>
      </c>
      <c r="Y1577" s="259" t="s">
        <v>565</v>
      </c>
      <c r="Z1577" s="259" t="s">
        <v>565</v>
      </c>
      <c r="AA1577" s="259" t="s">
        <v>565</v>
      </c>
      <c r="AB1577" s="259" t="s">
        <v>565</v>
      </c>
      <c r="AC1577" s="259" t="s">
        <v>565</v>
      </c>
      <c r="AD1577" s="259" t="s">
        <v>565</v>
      </c>
      <c r="AE1577" s="259" t="s">
        <v>565</v>
      </c>
      <c r="AF1577" s="259" t="s">
        <v>565</v>
      </c>
      <c r="AG1577" s="259" t="s">
        <v>565</v>
      </c>
      <c r="AH1577" s="259" t="s">
        <v>565</v>
      </c>
      <c r="AI1577" s="259" t="s">
        <v>565</v>
      </c>
      <c r="AJ1577" s="259" t="s">
        <v>565</v>
      </c>
      <c r="AK1577" s="259" t="s">
        <v>565</v>
      </c>
      <c r="AL1577" s="259" t="s">
        <v>565</v>
      </c>
      <c r="AM1577" s="259" t="s">
        <v>565</v>
      </c>
      <c r="AN1577" s="259" t="s">
        <v>565</v>
      </c>
      <c r="AO1577" s="259" t="s">
        <v>565</v>
      </c>
      <c r="AP1577" s="259" t="s">
        <v>565</v>
      </c>
      <c r="AQ1577" s="259" t="s">
        <v>565</v>
      </c>
      <c r="AR1577" s="259" t="s">
        <v>565</v>
      </c>
      <c r="AS1577" s="259" t="s">
        <v>565</v>
      </c>
      <c r="AT1577" s="259" t="s">
        <v>565</v>
      </c>
      <c r="AU1577" s="259" t="s">
        <v>565</v>
      </c>
      <c r="AV1577" s="259" t="s">
        <v>565</v>
      </c>
      <c r="AW1577" s="259" t="s">
        <v>565</v>
      </c>
      <c r="AX1577" s="259" t="s">
        <v>565</v>
      </c>
      <c r="AY1577" s="259" t="s">
        <v>565</v>
      </c>
      <c r="AZ1577" s="259" t="s">
        <v>565</v>
      </c>
      <c r="BA1577" s="259" t="s">
        <v>565</v>
      </c>
    </row>
    <row r="1578" spans="4:53">
      <c r="D1578" s="259" t="s">
        <v>565</v>
      </c>
      <c r="E1578" s="259" t="s">
        <v>565</v>
      </c>
      <c r="F1578" s="259" t="s">
        <v>565</v>
      </c>
      <c r="G1578" s="259" t="s">
        <v>565</v>
      </c>
      <c r="H1578" s="259" t="s">
        <v>565</v>
      </c>
      <c r="I1578" s="259" t="s">
        <v>565</v>
      </c>
      <c r="J1578" s="259" t="s">
        <v>565</v>
      </c>
      <c r="K1578" s="259" t="s">
        <v>565</v>
      </c>
      <c r="L1578" s="259" t="s">
        <v>565</v>
      </c>
      <c r="M1578" s="259" t="s">
        <v>565</v>
      </c>
      <c r="N1578" s="259" t="s">
        <v>565</v>
      </c>
      <c r="O1578" s="259" t="s">
        <v>565</v>
      </c>
      <c r="P1578" s="259" t="s">
        <v>565</v>
      </c>
      <c r="Q1578" s="259" t="s">
        <v>565</v>
      </c>
      <c r="R1578" s="259" t="s">
        <v>565</v>
      </c>
      <c r="S1578" s="259" t="s">
        <v>565</v>
      </c>
      <c r="T1578" s="259" t="s">
        <v>565</v>
      </c>
      <c r="U1578" s="259" t="s">
        <v>565</v>
      </c>
      <c r="V1578" s="260" t="s">
        <v>565</v>
      </c>
      <c r="W1578" s="260" t="s">
        <v>565</v>
      </c>
      <c r="X1578" s="259" t="s">
        <v>565</v>
      </c>
      <c r="Y1578" s="259" t="s">
        <v>565</v>
      </c>
      <c r="Z1578" s="259" t="s">
        <v>565</v>
      </c>
      <c r="AA1578" s="259" t="s">
        <v>565</v>
      </c>
      <c r="AB1578" s="259" t="s">
        <v>565</v>
      </c>
      <c r="AC1578" s="259" t="s">
        <v>565</v>
      </c>
      <c r="AD1578" s="259" t="s">
        <v>565</v>
      </c>
      <c r="AE1578" s="259" t="s">
        <v>565</v>
      </c>
      <c r="AF1578" s="259" t="s">
        <v>565</v>
      </c>
      <c r="AG1578" s="259" t="s">
        <v>565</v>
      </c>
      <c r="AH1578" s="259" t="s">
        <v>565</v>
      </c>
      <c r="AI1578" s="259" t="s">
        <v>565</v>
      </c>
      <c r="AJ1578" s="259" t="s">
        <v>565</v>
      </c>
      <c r="AK1578" s="259" t="s">
        <v>565</v>
      </c>
      <c r="AL1578" s="259" t="s">
        <v>565</v>
      </c>
      <c r="AM1578" s="259" t="s">
        <v>565</v>
      </c>
      <c r="AN1578" s="259" t="s">
        <v>565</v>
      </c>
      <c r="AO1578" s="259" t="s">
        <v>565</v>
      </c>
      <c r="AP1578" s="259" t="s">
        <v>565</v>
      </c>
      <c r="AQ1578" s="259" t="s">
        <v>565</v>
      </c>
      <c r="AR1578" s="259" t="s">
        <v>565</v>
      </c>
      <c r="AS1578" s="259" t="s">
        <v>565</v>
      </c>
      <c r="AT1578" s="259" t="s">
        <v>565</v>
      </c>
      <c r="AU1578" s="259" t="s">
        <v>565</v>
      </c>
      <c r="AV1578" s="259" t="s">
        <v>565</v>
      </c>
      <c r="AW1578" s="259" t="s">
        <v>565</v>
      </c>
      <c r="AX1578" s="259" t="s">
        <v>565</v>
      </c>
      <c r="AY1578" s="259" t="s">
        <v>565</v>
      </c>
      <c r="AZ1578" s="259" t="s">
        <v>565</v>
      </c>
      <c r="BA1578" s="259" t="s">
        <v>565</v>
      </c>
    </row>
    <row r="1579" spans="4:53">
      <c r="D1579" s="259" t="s">
        <v>565</v>
      </c>
      <c r="E1579" s="259" t="s">
        <v>565</v>
      </c>
      <c r="F1579" s="259" t="s">
        <v>565</v>
      </c>
      <c r="G1579" s="259" t="s">
        <v>565</v>
      </c>
      <c r="H1579" s="259" t="s">
        <v>565</v>
      </c>
      <c r="I1579" s="259" t="s">
        <v>565</v>
      </c>
      <c r="J1579" s="259" t="s">
        <v>565</v>
      </c>
      <c r="K1579" s="259" t="s">
        <v>565</v>
      </c>
      <c r="L1579" s="259" t="s">
        <v>565</v>
      </c>
      <c r="M1579" s="259" t="s">
        <v>565</v>
      </c>
      <c r="N1579" s="259" t="s">
        <v>565</v>
      </c>
      <c r="O1579" s="259" t="s">
        <v>565</v>
      </c>
      <c r="P1579" s="259" t="s">
        <v>565</v>
      </c>
      <c r="Q1579" s="259" t="s">
        <v>565</v>
      </c>
      <c r="R1579" s="259" t="s">
        <v>565</v>
      </c>
      <c r="S1579" s="259" t="s">
        <v>565</v>
      </c>
      <c r="T1579" s="259" t="s">
        <v>565</v>
      </c>
      <c r="U1579" s="259" t="s">
        <v>565</v>
      </c>
      <c r="V1579" s="260" t="s">
        <v>565</v>
      </c>
      <c r="W1579" s="260" t="s">
        <v>565</v>
      </c>
      <c r="X1579" s="259" t="s">
        <v>565</v>
      </c>
      <c r="Y1579" s="259" t="s">
        <v>565</v>
      </c>
      <c r="Z1579" s="259" t="s">
        <v>565</v>
      </c>
      <c r="AA1579" s="259" t="s">
        <v>565</v>
      </c>
      <c r="AB1579" s="259" t="s">
        <v>565</v>
      </c>
      <c r="AC1579" s="259" t="s">
        <v>565</v>
      </c>
      <c r="AD1579" s="259" t="s">
        <v>565</v>
      </c>
      <c r="AE1579" s="259" t="s">
        <v>565</v>
      </c>
      <c r="AF1579" s="259" t="s">
        <v>565</v>
      </c>
      <c r="AG1579" s="259" t="s">
        <v>565</v>
      </c>
      <c r="AH1579" s="259" t="s">
        <v>565</v>
      </c>
      <c r="AI1579" s="259" t="s">
        <v>565</v>
      </c>
      <c r="AJ1579" s="259" t="s">
        <v>565</v>
      </c>
      <c r="AK1579" s="259" t="s">
        <v>565</v>
      </c>
      <c r="AL1579" s="259" t="s">
        <v>565</v>
      </c>
      <c r="AM1579" s="259" t="s">
        <v>565</v>
      </c>
      <c r="AN1579" s="259" t="s">
        <v>565</v>
      </c>
      <c r="AO1579" s="259" t="s">
        <v>565</v>
      </c>
      <c r="AP1579" s="259" t="s">
        <v>565</v>
      </c>
      <c r="AQ1579" s="259" t="s">
        <v>565</v>
      </c>
      <c r="AR1579" s="259" t="s">
        <v>565</v>
      </c>
      <c r="AS1579" s="259" t="s">
        <v>565</v>
      </c>
      <c r="AT1579" s="259" t="s">
        <v>565</v>
      </c>
      <c r="AU1579" s="259" t="s">
        <v>565</v>
      </c>
      <c r="AV1579" s="259" t="s">
        <v>565</v>
      </c>
      <c r="AW1579" s="259" t="s">
        <v>565</v>
      </c>
      <c r="AX1579" s="259" t="s">
        <v>565</v>
      </c>
      <c r="AY1579" s="259" t="s">
        <v>565</v>
      </c>
      <c r="AZ1579" s="259" t="s">
        <v>565</v>
      </c>
      <c r="BA1579" s="259" t="s">
        <v>565</v>
      </c>
    </row>
    <row r="1580" spans="4:53">
      <c r="D1580" s="259" t="s">
        <v>565</v>
      </c>
      <c r="E1580" s="259" t="s">
        <v>565</v>
      </c>
      <c r="F1580" s="259" t="s">
        <v>565</v>
      </c>
      <c r="G1580" s="259" t="s">
        <v>565</v>
      </c>
      <c r="H1580" s="259" t="s">
        <v>565</v>
      </c>
      <c r="I1580" s="259" t="s">
        <v>565</v>
      </c>
      <c r="J1580" s="259" t="s">
        <v>565</v>
      </c>
      <c r="K1580" s="259" t="s">
        <v>565</v>
      </c>
      <c r="L1580" s="259" t="s">
        <v>565</v>
      </c>
      <c r="M1580" s="259" t="s">
        <v>565</v>
      </c>
      <c r="N1580" s="259" t="s">
        <v>565</v>
      </c>
      <c r="O1580" s="259" t="s">
        <v>565</v>
      </c>
      <c r="P1580" s="259" t="s">
        <v>565</v>
      </c>
      <c r="Q1580" s="259" t="s">
        <v>565</v>
      </c>
      <c r="R1580" s="259" t="s">
        <v>565</v>
      </c>
      <c r="S1580" s="259" t="s">
        <v>565</v>
      </c>
      <c r="T1580" s="259" t="s">
        <v>565</v>
      </c>
      <c r="U1580" s="259" t="s">
        <v>565</v>
      </c>
      <c r="V1580" s="260" t="s">
        <v>565</v>
      </c>
      <c r="W1580" s="260" t="s">
        <v>565</v>
      </c>
      <c r="X1580" s="259" t="s">
        <v>565</v>
      </c>
      <c r="Y1580" s="259" t="s">
        <v>565</v>
      </c>
      <c r="Z1580" s="259" t="s">
        <v>565</v>
      </c>
      <c r="AA1580" s="259" t="s">
        <v>565</v>
      </c>
      <c r="AB1580" s="259" t="s">
        <v>565</v>
      </c>
      <c r="AC1580" s="259" t="s">
        <v>565</v>
      </c>
      <c r="AD1580" s="259" t="s">
        <v>565</v>
      </c>
      <c r="AE1580" s="259" t="s">
        <v>565</v>
      </c>
      <c r="AF1580" s="259" t="s">
        <v>565</v>
      </c>
      <c r="AG1580" s="259" t="s">
        <v>565</v>
      </c>
      <c r="AH1580" s="259" t="s">
        <v>565</v>
      </c>
      <c r="AI1580" s="259" t="s">
        <v>565</v>
      </c>
      <c r="AJ1580" s="259" t="s">
        <v>565</v>
      </c>
      <c r="AK1580" s="259" t="s">
        <v>565</v>
      </c>
      <c r="AL1580" s="259" t="s">
        <v>565</v>
      </c>
      <c r="AM1580" s="259" t="s">
        <v>565</v>
      </c>
      <c r="AN1580" s="259" t="s">
        <v>565</v>
      </c>
      <c r="AO1580" s="259" t="s">
        <v>565</v>
      </c>
      <c r="AP1580" s="259" t="s">
        <v>565</v>
      </c>
      <c r="AQ1580" s="259" t="s">
        <v>565</v>
      </c>
      <c r="AR1580" s="259" t="s">
        <v>565</v>
      </c>
      <c r="AS1580" s="259" t="s">
        <v>565</v>
      </c>
      <c r="AT1580" s="259" t="s">
        <v>565</v>
      </c>
      <c r="AU1580" s="259" t="s">
        <v>565</v>
      </c>
      <c r="AV1580" s="259" t="s">
        <v>565</v>
      </c>
      <c r="AW1580" s="259" t="s">
        <v>565</v>
      </c>
      <c r="AX1580" s="259" t="s">
        <v>565</v>
      </c>
      <c r="AY1580" s="259" t="s">
        <v>565</v>
      </c>
      <c r="AZ1580" s="259" t="s">
        <v>565</v>
      </c>
      <c r="BA1580" s="259" t="s">
        <v>565</v>
      </c>
    </row>
    <row r="1581" spans="4:53">
      <c r="D1581" s="259" t="s">
        <v>565</v>
      </c>
      <c r="E1581" s="259" t="s">
        <v>565</v>
      </c>
      <c r="F1581" s="259" t="s">
        <v>565</v>
      </c>
      <c r="G1581" s="259" t="s">
        <v>565</v>
      </c>
      <c r="H1581" s="259" t="s">
        <v>565</v>
      </c>
      <c r="I1581" s="259" t="s">
        <v>565</v>
      </c>
      <c r="J1581" s="259" t="s">
        <v>565</v>
      </c>
      <c r="K1581" s="259" t="s">
        <v>565</v>
      </c>
      <c r="L1581" s="259" t="s">
        <v>565</v>
      </c>
      <c r="M1581" s="259" t="s">
        <v>565</v>
      </c>
      <c r="N1581" s="259" t="s">
        <v>565</v>
      </c>
      <c r="O1581" s="259" t="s">
        <v>565</v>
      </c>
      <c r="P1581" s="259" t="s">
        <v>565</v>
      </c>
      <c r="Q1581" s="259" t="s">
        <v>565</v>
      </c>
      <c r="R1581" s="259" t="s">
        <v>565</v>
      </c>
      <c r="S1581" s="259" t="s">
        <v>565</v>
      </c>
      <c r="T1581" s="259" t="s">
        <v>565</v>
      </c>
      <c r="U1581" s="259" t="s">
        <v>565</v>
      </c>
      <c r="V1581" s="260" t="s">
        <v>565</v>
      </c>
      <c r="W1581" s="260" t="s">
        <v>565</v>
      </c>
      <c r="X1581" s="259" t="s">
        <v>565</v>
      </c>
      <c r="Y1581" s="259" t="s">
        <v>565</v>
      </c>
      <c r="Z1581" s="259" t="s">
        <v>565</v>
      </c>
      <c r="AA1581" s="259" t="s">
        <v>565</v>
      </c>
      <c r="AB1581" s="259" t="s">
        <v>565</v>
      </c>
      <c r="AC1581" s="259" t="s">
        <v>565</v>
      </c>
      <c r="AD1581" s="259" t="s">
        <v>565</v>
      </c>
      <c r="AE1581" s="259" t="s">
        <v>565</v>
      </c>
      <c r="AF1581" s="259" t="s">
        <v>565</v>
      </c>
      <c r="AG1581" s="259" t="s">
        <v>565</v>
      </c>
      <c r="AH1581" s="259" t="s">
        <v>565</v>
      </c>
      <c r="AI1581" s="259" t="s">
        <v>565</v>
      </c>
      <c r="AJ1581" s="259" t="s">
        <v>565</v>
      </c>
      <c r="AK1581" s="259" t="s">
        <v>565</v>
      </c>
      <c r="AL1581" s="259" t="s">
        <v>565</v>
      </c>
      <c r="AM1581" s="259" t="s">
        <v>565</v>
      </c>
      <c r="AN1581" s="259" t="s">
        <v>565</v>
      </c>
      <c r="AO1581" s="259" t="s">
        <v>565</v>
      </c>
      <c r="AP1581" s="259" t="s">
        <v>565</v>
      </c>
      <c r="AQ1581" s="259" t="s">
        <v>565</v>
      </c>
      <c r="AR1581" s="259" t="s">
        <v>565</v>
      </c>
      <c r="AS1581" s="259" t="s">
        <v>565</v>
      </c>
      <c r="AT1581" s="259" t="s">
        <v>565</v>
      </c>
      <c r="AU1581" s="259" t="s">
        <v>565</v>
      </c>
      <c r="AV1581" s="259" t="s">
        <v>565</v>
      </c>
      <c r="AW1581" s="259" t="s">
        <v>565</v>
      </c>
      <c r="AX1581" s="259" t="s">
        <v>565</v>
      </c>
      <c r="AY1581" s="259" t="s">
        <v>565</v>
      </c>
      <c r="AZ1581" s="259" t="s">
        <v>565</v>
      </c>
      <c r="BA1581" s="259" t="s">
        <v>565</v>
      </c>
    </row>
    <row r="1582" spans="4:53">
      <c r="D1582" s="259" t="s">
        <v>565</v>
      </c>
      <c r="E1582" s="259" t="s">
        <v>565</v>
      </c>
      <c r="F1582" s="259" t="s">
        <v>565</v>
      </c>
      <c r="G1582" s="259" t="s">
        <v>565</v>
      </c>
      <c r="H1582" s="259" t="s">
        <v>565</v>
      </c>
      <c r="I1582" s="259" t="s">
        <v>565</v>
      </c>
      <c r="J1582" s="259" t="s">
        <v>565</v>
      </c>
      <c r="K1582" s="259" t="s">
        <v>565</v>
      </c>
      <c r="L1582" s="259" t="s">
        <v>565</v>
      </c>
      <c r="M1582" s="259" t="s">
        <v>565</v>
      </c>
      <c r="N1582" s="259" t="s">
        <v>565</v>
      </c>
      <c r="O1582" s="259" t="s">
        <v>565</v>
      </c>
      <c r="P1582" s="259" t="s">
        <v>565</v>
      </c>
      <c r="Q1582" s="259" t="s">
        <v>565</v>
      </c>
      <c r="R1582" s="259" t="s">
        <v>565</v>
      </c>
      <c r="S1582" s="259" t="s">
        <v>565</v>
      </c>
      <c r="T1582" s="259" t="s">
        <v>565</v>
      </c>
      <c r="U1582" s="259" t="s">
        <v>565</v>
      </c>
      <c r="V1582" s="260" t="s">
        <v>565</v>
      </c>
      <c r="W1582" s="260" t="s">
        <v>565</v>
      </c>
      <c r="X1582" s="259" t="s">
        <v>565</v>
      </c>
      <c r="Y1582" s="259" t="s">
        <v>565</v>
      </c>
      <c r="Z1582" s="259" t="s">
        <v>565</v>
      </c>
      <c r="AA1582" s="259" t="s">
        <v>565</v>
      </c>
      <c r="AB1582" s="259" t="s">
        <v>565</v>
      </c>
      <c r="AC1582" s="259" t="s">
        <v>565</v>
      </c>
      <c r="AD1582" s="259" t="s">
        <v>565</v>
      </c>
      <c r="AE1582" s="259" t="s">
        <v>565</v>
      </c>
      <c r="AF1582" s="259" t="s">
        <v>565</v>
      </c>
      <c r="AG1582" s="259" t="s">
        <v>565</v>
      </c>
      <c r="AH1582" s="259" t="s">
        <v>565</v>
      </c>
      <c r="AI1582" s="259" t="s">
        <v>565</v>
      </c>
      <c r="AJ1582" s="259" t="s">
        <v>565</v>
      </c>
      <c r="AK1582" s="259" t="s">
        <v>565</v>
      </c>
      <c r="AL1582" s="259" t="s">
        <v>565</v>
      </c>
      <c r="AM1582" s="259" t="s">
        <v>565</v>
      </c>
      <c r="AN1582" s="259" t="s">
        <v>565</v>
      </c>
      <c r="AO1582" s="259" t="s">
        <v>565</v>
      </c>
      <c r="AP1582" s="259" t="s">
        <v>565</v>
      </c>
      <c r="AQ1582" s="259" t="s">
        <v>565</v>
      </c>
      <c r="AR1582" s="259" t="s">
        <v>565</v>
      </c>
      <c r="AS1582" s="259" t="s">
        <v>565</v>
      </c>
      <c r="AT1582" s="259" t="s">
        <v>565</v>
      </c>
      <c r="AU1582" s="259" t="s">
        <v>565</v>
      </c>
      <c r="AV1582" s="259" t="s">
        <v>565</v>
      </c>
      <c r="AW1582" s="259" t="s">
        <v>565</v>
      </c>
      <c r="AX1582" s="259" t="s">
        <v>565</v>
      </c>
      <c r="AY1582" s="259" t="s">
        <v>565</v>
      </c>
      <c r="AZ1582" s="259" t="s">
        <v>565</v>
      </c>
      <c r="BA1582" s="259" t="s">
        <v>565</v>
      </c>
    </row>
    <row r="1583" spans="4:53">
      <c r="D1583" s="259" t="s">
        <v>565</v>
      </c>
      <c r="E1583" s="259" t="s">
        <v>565</v>
      </c>
      <c r="F1583" s="259" t="s">
        <v>565</v>
      </c>
      <c r="G1583" s="259" t="s">
        <v>565</v>
      </c>
      <c r="H1583" s="259" t="s">
        <v>565</v>
      </c>
      <c r="I1583" s="259" t="s">
        <v>565</v>
      </c>
      <c r="J1583" s="259" t="s">
        <v>565</v>
      </c>
      <c r="K1583" s="259" t="s">
        <v>565</v>
      </c>
      <c r="L1583" s="259" t="s">
        <v>565</v>
      </c>
      <c r="M1583" s="259" t="s">
        <v>565</v>
      </c>
      <c r="N1583" s="259" t="s">
        <v>565</v>
      </c>
      <c r="O1583" s="259" t="s">
        <v>565</v>
      </c>
      <c r="P1583" s="259" t="s">
        <v>565</v>
      </c>
      <c r="Q1583" s="259" t="s">
        <v>565</v>
      </c>
      <c r="R1583" s="259" t="s">
        <v>565</v>
      </c>
      <c r="S1583" s="259" t="s">
        <v>565</v>
      </c>
      <c r="T1583" s="259" t="s">
        <v>565</v>
      </c>
      <c r="U1583" s="259" t="s">
        <v>565</v>
      </c>
      <c r="V1583" s="260" t="s">
        <v>565</v>
      </c>
      <c r="W1583" s="260" t="s">
        <v>565</v>
      </c>
      <c r="X1583" s="259" t="s">
        <v>565</v>
      </c>
      <c r="Y1583" s="259" t="s">
        <v>565</v>
      </c>
      <c r="Z1583" s="259" t="s">
        <v>565</v>
      </c>
      <c r="AA1583" s="259" t="s">
        <v>565</v>
      </c>
      <c r="AB1583" s="259" t="s">
        <v>565</v>
      </c>
      <c r="AC1583" s="259" t="s">
        <v>565</v>
      </c>
      <c r="AD1583" s="259" t="s">
        <v>565</v>
      </c>
      <c r="AE1583" s="259" t="s">
        <v>565</v>
      </c>
      <c r="AF1583" s="259" t="s">
        <v>565</v>
      </c>
      <c r="AG1583" s="259" t="s">
        <v>565</v>
      </c>
      <c r="AH1583" s="259" t="s">
        <v>565</v>
      </c>
      <c r="AI1583" s="259" t="s">
        <v>565</v>
      </c>
      <c r="AJ1583" s="259" t="s">
        <v>565</v>
      </c>
      <c r="AK1583" s="259" t="s">
        <v>565</v>
      </c>
      <c r="AL1583" s="259" t="s">
        <v>565</v>
      </c>
      <c r="AM1583" s="259" t="s">
        <v>565</v>
      </c>
      <c r="AN1583" s="259" t="s">
        <v>565</v>
      </c>
      <c r="AO1583" s="259" t="s">
        <v>565</v>
      </c>
      <c r="AP1583" s="259" t="s">
        <v>565</v>
      </c>
      <c r="AQ1583" s="259" t="s">
        <v>565</v>
      </c>
      <c r="AR1583" s="259" t="s">
        <v>565</v>
      </c>
      <c r="AS1583" s="259" t="s">
        <v>565</v>
      </c>
      <c r="AT1583" s="259" t="s">
        <v>565</v>
      </c>
      <c r="AU1583" s="259" t="s">
        <v>565</v>
      </c>
      <c r="AV1583" s="259" t="s">
        <v>565</v>
      </c>
      <c r="AW1583" s="259" t="s">
        <v>565</v>
      </c>
      <c r="AX1583" s="259" t="s">
        <v>565</v>
      </c>
      <c r="AY1583" s="259" t="s">
        <v>565</v>
      </c>
      <c r="AZ1583" s="259" t="s">
        <v>565</v>
      </c>
      <c r="BA1583" s="259" t="s">
        <v>565</v>
      </c>
    </row>
    <row r="1584" spans="4:53">
      <c r="D1584" s="259" t="s">
        <v>565</v>
      </c>
      <c r="E1584" s="259" t="s">
        <v>565</v>
      </c>
      <c r="F1584" s="259" t="s">
        <v>565</v>
      </c>
      <c r="G1584" s="259" t="s">
        <v>565</v>
      </c>
      <c r="H1584" s="259" t="s">
        <v>565</v>
      </c>
      <c r="I1584" s="259" t="s">
        <v>565</v>
      </c>
      <c r="J1584" s="259" t="s">
        <v>565</v>
      </c>
      <c r="K1584" s="259" t="s">
        <v>565</v>
      </c>
      <c r="L1584" s="259" t="s">
        <v>565</v>
      </c>
      <c r="M1584" s="259" t="s">
        <v>565</v>
      </c>
      <c r="N1584" s="259" t="s">
        <v>565</v>
      </c>
      <c r="O1584" s="259" t="s">
        <v>565</v>
      </c>
      <c r="P1584" s="259" t="s">
        <v>565</v>
      </c>
      <c r="Q1584" s="259" t="s">
        <v>565</v>
      </c>
      <c r="R1584" s="259" t="s">
        <v>565</v>
      </c>
      <c r="S1584" s="259" t="s">
        <v>565</v>
      </c>
      <c r="T1584" s="259" t="s">
        <v>565</v>
      </c>
      <c r="U1584" s="259" t="s">
        <v>565</v>
      </c>
      <c r="V1584" s="260" t="s">
        <v>565</v>
      </c>
      <c r="W1584" s="260" t="s">
        <v>565</v>
      </c>
      <c r="X1584" s="259" t="s">
        <v>565</v>
      </c>
      <c r="Y1584" s="259" t="s">
        <v>565</v>
      </c>
      <c r="Z1584" s="259" t="s">
        <v>565</v>
      </c>
      <c r="AA1584" s="259" t="s">
        <v>565</v>
      </c>
      <c r="AB1584" s="259" t="s">
        <v>565</v>
      </c>
      <c r="AC1584" s="259" t="s">
        <v>565</v>
      </c>
      <c r="AD1584" s="259" t="s">
        <v>565</v>
      </c>
      <c r="AE1584" s="259" t="s">
        <v>565</v>
      </c>
      <c r="AF1584" s="259" t="s">
        <v>565</v>
      </c>
      <c r="AG1584" s="259" t="s">
        <v>565</v>
      </c>
      <c r="AH1584" s="259" t="s">
        <v>565</v>
      </c>
      <c r="AI1584" s="259" t="s">
        <v>565</v>
      </c>
      <c r="AJ1584" s="259" t="s">
        <v>565</v>
      </c>
      <c r="AK1584" s="259" t="s">
        <v>565</v>
      </c>
      <c r="AL1584" s="259" t="s">
        <v>565</v>
      </c>
      <c r="AM1584" s="259" t="s">
        <v>565</v>
      </c>
      <c r="AN1584" s="259" t="s">
        <v>565</v>
      </c>
      <c r="AO1584" s="259" t="s">
        <v>565</v>
      </c>
      <c r="AP1584" s="259" t="s">
        <v>565</v>
      </c>
      <c r="AQ1584" s="259" t="s">
        <v>565</v>
      </c>
      <c r="AR1584" s="259" t="s">
        <v>565</v>
      </c>
      <c r="AS1584" s="259" t="s">
        <v>565</v>
      </c>
      <c r="AT1584" s="259" t="s">
        <v>565</v>
      </c>
      <c r="AU1584" s="259" t="s">
        <v>565</v>
      </c>
      <c r="AV1584" s="259" t="s">
        <v>565</v>
      </c>
      <c r="AW1584" s="259" t="s">
        <v>565</v>
      </c>
      <c r="AX1584" s="259" t="s">
        <v>565</v>
      </c>
      <c r="AY1584" s="259" t="s">
        <v>565</v>
      </c>
      <c r="AZ1584" s="259" t="s">
        <v>565</v>
      </c>
      <c r="BA1584" s="259" t="s">
        <v>565</v>
      </c>
    </row>
    <row r="1585" spans="4:53">
      <c r="D1585" s="259" t="s">
        <v>565</v>
      </c>
      <c r="E1585" s="259" t="s">
        <v>565</v>
      </c>
      <c r="F1585" s="259" t="s">
        <v>565</v>
      </c>
      <c r="G1585" s="259" t="s">
        <v>565</v>
      </c>
      <c r="H1585" s="259" t="s">
        <v>565</v>
      </c>
      <c r="I1585" s="259" t="s">
        <v>565</v>
      </c>
      <c r="J1585" s="259" t="s">
        <v>565</v>
      </c>
      <c r="K1585" s="259" t="s">
        <v>565</v>
      </c>
      <c r="L1585" s="259" t="s">
        <v>565</v>
      </c>
      <c r="M1585" s="259" t="s">
        <v>565</v>
      </c>
      <c r="N1585" s="259" t="s">
        <v>565</v>
      </c>
      <c r="O1585" s="259" t="s">
        <v>565</v>
      </c>
      <c r="P1585" s="259" t="s">
        <v>565</v>
      </c>
      <c r="Q1585" s="259" t="s">
        <v>565</v>
      </c>
      <c r="R1585" s="259" t="s">
        <v>565</v>
      </c>
      <c r="S1585" s="259" t="s">
        <v>565</v>
      </c>
      <c r="T1585" s="259" t="s">
        <v>565</v>
      </c>
      <c r="U1585" s="259" t="s">
        <v>565</v>
      </c>
      <c r="V1585" s="260" t="s">
        <v>565</v>
      </c>
      <c r="W1585" s="260" t="s">
        <v>565</v>
      </c>
      <c r="X1585" s="259" t="s">
        <v>565</v>
      </c>
      <c r="Y1585" s="259" t="s">
        <v>565</v>
      </c>
      <c r="Z1585" s="259" t="s">
        <v>565</v>
      </c>
      <c r="AA1585" s="259" t="s">
        <v>565</v>
      </c>
      <c r="AB1585" s="259" t="s">
        <v>565</v>
      </c>
      <c r="AC1585" s="259" t="s">
        <v>565</v>
      </c>
      <c r="AD1585" s="259" t="s">
        <v>565</v>
      </c>
      <c r="AE1585" s="259" t="s">
        <v>565</v>
      </c>
      <c r="AF1585" s="259" t="s">
        <v>565</v>
      </c>
      <c r="AG1585" s="259" t="s">
        <v>565</v>
      </c>
      <c r="AH1585" s="259" t="s">
        <v>565</v>
      </c>
      <c r="AI1585" s="259" t="s">
        <v>565</v>
      </c>
      <c r="AJ1585" s="259" t="s">
        <v>565</v>
      </c>
      <c r="AK1585" s="259" t="s">
        <v>565</v>
      </c>
      <c r="AL1585" s="259" t="s">
        <v>565</v>
      </c>
      <c r="AM1585" s="259" t="s">
        <v>565</v>
      </c>
      <c r="AN1585" s="259" t="s">
        <v>565</v>
      </c>
      <c r="AO1585" s="259" t="s">
        <v>565</v>
      </c>
      <c r="AP1585" s="259" t="s">
        <v>565</v>
      </c>
      <c r="AQ1585" s="259" t="s">
        <v>565</v>
      </c>
      <c r="AR1585" s="259" t="s">
        <v>565</v>
      </c>
      <c r="AS1585" s="259" t="s">
        <v>565</v>
      </c>
      <c r="AT1585" s="259" t="s">
        <v>565</v>
      </c>
      <c r="AU1585" s="259" t="s">
        <v>565</v>
      </c>
      <c r="AV1585" s="259" t="s">
        <v>565</v>
      </c>
      <c r="AW1585" s="259" t="s">
        <v>565</v>
      </c>
      <c r="AX1585" s="259" t="s">
        <v>565</v>
      </c>
      <c r="AY1585" s="259" t="s">
        <v>565</v>
      </c>
      <c r="AZ1585" s="259" t="s">
        <v>565</v>
      </c>
      <c r="BA1585" s="259" t="s">
        <v>565</v>
      </c>
    </row>
    <row r="1586" spans="4:53">
      <c r="D1586" s="259" t="s">
        <v>565</v>
      </c>
      <c r="E1586" s="259" t="s">
        <v>565</v>
      </c>
      <c r="F1586" s="259" t="s">
        <v>565</v>
      </c>
      <c r="G1586" s="259" t="s">
        <v>565</v>
      </c>
      <c r="H1586" s="259" t="s">
        <v>565</v>
      </c>
      <c r="I1586" s="259" t="s">
        <v>565</v>
      </c>
      <c r="J1586" s="259" t="s">
        <v>565</v>
      </c>
      <c r="K1586" s="259" t="s">
        <v>565</v>
      </c>
      <c r="L1586" s="259" t="s">
        <v>565</v>
      </c>
      <c r="M1586" s="259" t="s">
        <v>565</v>
      </c>
      <c r="N1586" s="259" t="s">
        <v>565</v>
      </c>
      <c r="O1586" s="259" t="s">
        <v>565</v>
      </c>
      <c r="P1586" s="259" t="s">
        <v>565</v>
      </c>
      <c r="Q1586" s="259" t="s">
        <v>565</v>
      </c>
      <c r="R1586" s="259" t="s">
        <v>565</v>
      </c>
      <c r="S1586" s="259" t="s">
        <v>565</v>
      </c>
      <c r="T1586" s="259" t="s">
        <v>565</v>
      </c>
      <c r="U1586" s="259" t="s">
        <v>565</v>
      </c>
      <c r="V1586" s="260" t="s">
        <v>565</v>
      </c>
      <c r="W1586" s="260" t="s">
        <v>565</v>
      </c>
      <c r="X1586" s="259" t="s">
        <v>565</v>
      </c>
      <c r="Y1586" s="259" t="s">
        <v>565</v>
      </c>
      <c r="Z1586" s="259" t="s">
        <v>565</v>
      </c>
      <c r="AA1586" s="259" t="s">
        <v>565</v>
      </c>
      <c r="AB1586" s="259" t="s">
        <v>565</v>
      </c>
      <c r="AC1586" s="259" t="s">
        <v>565</v>
      </c>
      <c r="AD1586" s="259" t="s">
        <v>565</v>
      </c>
      <c r="AE1586" s="259" t="s">
        <v>565</v>
      </c>
      <c r="AF1586" s="259" t="s">
        <v>565</v>
      </c>
      <c r="AG1586" s="259" t="s">
        <v>565</v>
      </c>
      <c r="AH1586" s="259" t="s">
        <v>565</v>
      </c>
      <c r="AI1586" s="259" t="s">
        <v>565</v>
      </c>
      <c r="AJ1586" s="259" t="s">
        <v>565</v>
      </c>
      <c r="AK1586" s="259" t="s">
        <v>565</v>
      </c>
      <c r="AL1586" s="259" t="s">
        <v>565</v>
      </c>
      <c r="AM1586" s="259" t="s">
        <v>565</v>
      </c>
      <c r="AN1586" s="259" t="s">
        <v>565</v>
      </c>
      <c r="AO1586" s="259" t="s">
        <v>565</v>
      </c>
      <c r="AP1586" s="259" t="s">
        <v>565</v>
      </c>
      <c r="AQ1586" s="259" t="s">
        <v>565</v>
      </c>
      <c r="AR1586" s="259" t="s">
        <v>565</v>
      </c>
      <c r="AS1586" s="259" t="s">
        <v>565</v>
      </c>
      <c r="AT1586" s="259" t="s">
        <v>565</v>
      </c>
      <c r="AU1586" s="259" t="s">
        <v>565</v>
      </c>
      <c r="AV1586" s="259" t="s">
        <v>565</v>
      </c>
      <c r="AW1586" s="259" t="s">
        <v>565</v>
      </c>
      <c r="AX1586" s="259" t="s">
        <v>565</v>
      </c>
      <c r="AY1586" s="259" t="s">
        <v>565</v>
      </c>
      <c r="AZ1586" s="259" t="s">
        <v>565</v>
      </c>
      <c r="BA1586" s="259" t="s">
        <v>565</v>
      </c>
    </row>
    <row r="1587" spans="4:53">
      <c r="D1587" s="259" t="s">
        <v>565</v>
      </c>
      <c r="E1587" s="259" t="s">
        <v>565</v>
      </c>
      <c r="F1587" s="259" t="s">
        <v>565</v>
      </c>
      <c r="G1587" s="259" t="s">
        <v>565</v>
      </c>
      <c r="H1587" s="259" t="s">
        <v>565</v>
      </c>
      <c r="I1587" s="259" t="s">
        <v>565</v>
      </c>
      <c r="J1587" s="259" t="s">
        <v>565</v>
      </c>
      <c r="K1587" s="259" t="s">
        <v>565</v>
      </c>
      <c r="L1587" s="259" t="s">
        <v>565</v>
      </c>
      <c r="M1587" s="259" t="s">
        <v>565</v>
      </c>
      <c r="N1587" s="259" t="s">
        <v>565</v>
      </c>
      <c r="O1587" s="259" t="s">
        <v>565</v>
      </c>
      <c r="P1587" s="259" t="s">
        <v>565</v>
      </c>
      <c r="Q1587" s="259" t="s">
        <v>565</v>
      </c>
      <c r="R1587" s="259" t="s">
        <v>565</v>
      </c>
      <c r="S1587" s="259" t="s">
        <v>565</v>
      </c>
      <c r="T1587" s="259" t="s">
        <v>565</v>
      </c>
      <c r="U1587" s="259" t="s">
        <v>565</v>
      </c>
      <c r="V1587" s="260" t="s">
        <v>565</v>
      </c>
      <c r="W1587" s="260" t="s">
        <v>565</v>
      </c>
      <c r="X1587" s="259" t="s">
        <v>565</v>
      </c>
      <c r="Y1587" s="259" t="s">
        <v>565</v>
      </c>
      <c r="Z1587" s="259" t="s">
        <v>565</v>
      </c>
      <c r="AA1587" s="259" t="s">
        <v>565</v>
      </c>
      <c r="AB1587" s="259" t="s">
        <v>565</v>
      </c>
      <c r="AC1587" s="259" t="s">
        <v>565</v>
      </c>
      <c r="AD1587" s="259" t="s">
        <v>565</v>
      </c>
      <c r="AE1587" s="259" t="s">
        <v>565</v>
      </c>
      <c r="AF1587" s="259" t="s">
        <v>565</v>
      </c>
      <c r="AG1587" s="259" t="s">
        <v>565</v>
      </c>
      <c r="AH1587" s="259" t="s">
        <v>565</v>
      </c>
      <c r="AI1587" s="259" t="s">
        <v>565</v>
      </c>
      <c r="AJ1587" s="259" t="s">
        <v>565</v>
      </c>
      <c r="AK1587" s="259" t="s">
        <v>565</v>
      </c>
      <c r="AL1587" s="259" t="s">
        <v>565</v>
      </c>
      <c r="AM1587" s="259" t="s">
        <v>565</v>
      </c>
      <c r="AN1587" s="259" t="s">
        <v>565</v>
      </c>
      <c r="AO1587" s="259" t="s">
        <v>565</v>
      </c>
      <c r="AP1587" s="259" t="s">
        <v>565</v>
      </c>
      <c r="AQ1587" s="259" t="s">
        <v>565</v>
      </c>
      <c r="AR1587" s="259" t="s">
        <v>565</v>
      </c>
      <c r="AS1587" s="259" t="s">
        <v>565</v>
      </c>
      <c r="AT1587" s="259" t="s">
        <v>565</v>
      </c>
      <c r="AU1587" s="259" t="s">
        <v>565</v>
      </c>
      <c r="AV1587" s="259" t="s">
        <v>565</v>
      </c>
      <c r="AW1587" s="259" t="s">
        <v>565</v>
      </c>
      <c r="AX1587" s="259" t="s">
        <v>565</v>
      </c>
      <c r="AY1587" s="259" t="s">
        <v>565</v>
      </c>
      <c r="AZ1587" s="259" t="s">
        <v>565</v>
      </c>
      <c r="BA1587" s="259" t="s">
        <v>565</v>
      </c>
    </row>
    <row r="1588" spans="4:53">
      <c r="D1588" s="259" t="s">
        <v>565</v>
      </c>
      <c r="E1588" s="259" t="s">
        <v>565</v>
      </c>
      <c r="F1588" s="259" t="s">
        <v>565</v>
      </c>
      <c r="G1588" s="259" t="s">
        <v>565</v>
      </c>
      <c r="H1588" s="259" t="s">
        <v>565</v>
      </c>
      <c r="I1588" s="259" t="s">
        <v>565</v>
      </c>
      <c r="J1588" s="259" t="s">
        <v>565</v>
      </c>
      <c r="K1588" s="259" t="s">
        <v>565</v>
      </c>
      <c r="L1588" s="259" t="s">
        <v>565</v>
      </c>
      <c r="M1588" s="259" t="s">
        <v>565</v>
      </c>
      <c r="N1588" s="259" t="s">
        <v>565</v>
      </c>
      <c r="O1588" s="259" t="s">
        <v>565</v>
      </c>
      <c r="P1588" s="259" t="s">
        <v>565</v>
      </c>
      <c r="Q1588" s="259" t="s">
        <v>565</v>
      </c>
      <c r="R1588" s="259" t="s">
        <v>565</v>
      </c>
      <c r="S1588" s="259" t="s">
        <v>565</v>
      </c>
      <c r="T1588" s="259" t="s">
        <v>565</v>
      </c>
      <c r="U1588" s="259" t="s">
        <v>565</v>
      </c>
      <c r="V1588" s="260" t="s">
        <v>565</v>
      </c>
      <c r="W1588" s="260" t="s">
        <v>565</v>
      </c>
      <c r="X1588" s="259" t="s">
        <v>565</v>
      </c>
      <c r="Y1588" s="259" t="s">
        <v>565</v>
      </c>
      <c r="Z1588" s="259" t="s">
        <v>565</v>
      </c>
      <c r="AA1588" s="259" t="s">
        <v>565</v>
      </c>
      <c r="AB1588" s="259" t="s">
        <v>565</v>
      </c>
      <c r="AC1588" s="259" t="s">
        <v>565</v>
      </c>
      <c r="AD1588" s="259" t="s">
        <v>565</v>
      </c>
      <c r="AE1588" s="259" t="s">
        <v>565</v>
      </c>
      <c r="AF1588" s="259" t="s">
        <v>565</v>
      </c>
      <c r="AG1588" s="259" t="s">
        <v>565</v>
      </c>
      <c r="AH1588" s="259" t="s">
        <v>565</v>
      </c>
      <c r="AI1588" s="259" t="s">
        <v>565</v>
      </c>
      <c r="AJ1588" s="259" t="s">
        <v>565</v>
      </c>
      <c r="AK1588" s="259" t="s">
        <v>565</v>
      </c>
      <c r="AL1588" s="259" t="s">
        <v>565</v>
      </c>
      <c r="AM1588" s="259" t="s">
        <v>565</v>
      </c>
      <c r="AN1588" s="259" t="s">
        <v>565</v>
      </c>
      <c r="AO1588" s="259" t="s">
        <v>565</v>
      </c>
      <c r="AP1588" s="259" t="s">
        <v>565</v>
      </c>
      <c r="AQ1588" s="259" t="s">
        <v>565</v>
      </c>
      <c r="AR1588" s="259" t="s">
        <v>565</v>
      </c>
      <c r="AS1588" s="259" t="s">
        <v>565</v>
      </c>
      <c r="AT1588" s="259" t="s">
        <v>565</v>
      </c>
      <c r="AU1588" s="259" t="s">
        <v>565</v>
      </c>
      <c r="AV1588" s="259" t="s">
        <v>565</v>
      </c>
      <c r="AW1588" s="259" t="s">
        <v>565</v>
      </c>
      <c r="AX1588" s="259" t="s">
        <v>565</v>
      </c>
      <c r="AY1588" s="259" t="s">
        <v>565</v>
      </c>
      <c r="AZ1588" s="259" t="s">
        <v>565</v>
      </c>
      <c r="BA1588" s="259" t="s">
        <v>565</v>
      </c>
    </row>
    <row r="1589" spans="4:53">
      <c r="D1589" s="259" t="s">
        <v>565</v>
      </c>
      <c r="E1589" s="259" t="s">
        <v>565</v>
      </c>
      <c r="F1589" s="259" t="s">
        <v>565</v>
      </c>
      <c r="G1589" s="259" t="s">
        <v>565</v>
      </c>
      <c r="H1589" s="259" t="s">
        <v>565</v>
      </c>
      <c r="I1589" s="259" t="s">
        <v>565</v>
      </c>
      <c r="J1589" s="259" t="s">
        <v>565</v>
      </c>
      <c r="K1589" s="259" t="s">
        <v>565</v>
      </c>
      <c r="L1589" s="259" t="s">
        <v>565</v>
      </c>
      <c r="M1589" s="259" t="s">
        <v>565</v>
      </c>
      <c r="N1589" s="259" t="s">
        <v>565</v>
      </c>
      <c r="O1589" s="259" t="s">
        <v>565</v>
      </c>
      <c r="P1589" s="259" t="s">
        <v>565</v>
      </c>
      <c r="Q1589" s="259" t="s">
        <v>565</v>
      </c>
      <c r="R1589" s="259" t="s">
        <v>565</v>
      </c>
      <c r="S1589" s="259" t="s">
        <v>565</v>
      </c>
      <c r="T1589" s="259" t="s">
        <v>565</v>
      </c>
      <c r="U1589" s="259" t="s">
        <v>565</v>
      </c>
      <c r="V1589" s="260" t="s">
        <v>565</v>
      </c>
      <c r="W1589" s="260" t="s">
        <v>565</v>
      </c>
      <c r="X1589" s="259" t="s">
        <v>565</v>
      </c>
      <c r="Y1589" s="259" t="s">
        <v>565</v>
      </c>
      <c r="Z1589" s="259" t="s">
        <v>565</v>
      </c>
      <c r="AA1589" s="259" t="s">
        <v>565</v>
      </c>
      <c r="AB1589" s="259" t="s">
        <v>565</v>
      </c>
      <c r="AC1589" s="259" t="s">
        <v>565</v>
      </c>
      <c r="AD1589" s="259" t="s">
        <v>565</v>
      </c>
      <c r="AE1589" s="259" t="s">
        <v>565</v>
      </c>
      <c r="AF1589" s="259" t="s">
        <v>565</v>
      </c>
      <c r="AG1589" s="259" t="s">
        <v>565</v>
      </c>
      <c r="AH1589" s="259" t="s">
        <v>565</v>
      </c>
      <c r="AI1589" s="259" t="s">
        <v>565</v>
      </c>
      <c r="AJ1589" s="259" t="s">
        <v>565</v>
      </c>
      <c r="AK1589" s="259" t="s">
        <v>565</v>
      </c>
      <c r="AL1589" s="259" t="s">
        <v>565</v>
      </c>
      <c r="AM1589" s="259" t="s">
        <v>565</v>
      </c>
      <c r="AN1589" s="259" t="s">
        <v>565</v>
      </c>
      <c r="AO1589" s="259" t="s">
        <v>565</v>
      </c>
      <c r="AP1589" s="259" t="s">
        <v>565</v>
      </c>
      <c r="AQ1589" s="259" t="s">
        <v>565</v>
      </c>
      <c r="AR1589" s="259" t="s">
        <v>565</v>
      </c>
      <c r="AS1589" s="259" t="s">
        <v>565</v>
      </c>
      <c r="AT1589" s="259" t="s">
        <v>565</v>
      </c>
      <c r="AU1589" s="259" t="s">
        <v>565</v>
      </c>
      <c r="AV1589" s="259" t="s">
        <v>565</v>
      </c>
      <c r="AW1589" s="259" t="s">
        <v>565</v>
      </c>
      <c r="AX1589" s="259" t="s">
        <v>565</v>
      </c>
      <c r="AY1589" s="259" t="s">
        <v>565</v>
      </c>
      <c r="AZ1589" s="259" t="s">
        <v>565</v>
      </c>
      <c r="BA1589" s="259" t="s">
        <v>565</v>
      </c>
    </row>
    <row r="1590" spans="4:53">
      <c r="D1590" s="259" t="s">
        <v>565</v>
      </c>
      <c r="E1590" s="259" t="s">
        <v>565</v>
      </c>
      <c r="F1590" s="259" t="s">
        <v>565</v>
      </c>
      <c r="G1590" s="259" t="s">
        <v>565</v>
      </c>
      <c r="H1590" s="259" t="s">
        <v>565</v>
      </c>
      <c r="I1590" s="259" t="s">
        <v>565</v>
      </c>
      <c r="J1590" s="259" t="s">
        <v>565</v>
      </c>
      <c r="K1590" s="259" t="s">
        <v>565</v>
      </c>
      <c r="L1590" s="259" t="s">
        <v>565</v>
      </c>
      <c r="M1590" s="259" t="s">
        <v>565</v>
      </c>
      <c r="N1590" s="259" t="s">
        <v>565</v>
      </c>
      <c r="O1590" s="259" t="s">
        <v>565</v>
      </c>
      <c r="P1590" s="259" t="s">
        <v>565</v>
      </c>
      <c r="Q1590" s="259" t="s">
        <v>565</v>
      </c>
      <c r="R1590" s="259" t="s">
        <v>565</v>
      </c>
      <c r="S1590" s="259" t="s">
        <v>565</v>
      </c>
      <c r="T1590" s="259" t="s">
        <v>565</v>
      </c>
      <c r="U1590" s="259" t="s">
        <v>565</v>
      </c>
      <c r="V1590" s="260" t="s">
        <v>565</v>
      </c>
      <c r="W1590" s="260" t="s">
        <v>565</v>
      </c>
      <c r="X1590" s="259" t="s">
        <v>565</v>
      </c>
      <c r="Y1590" s="259" t="s">
        <v>565</v>
      </c>
      <c r="Z1590" s="259" t="s">
        <v>565</v>
      </c>
      <c r="AA1590" s="259" t="s">
        <v>565</v>
      </c>
      <c r="AB1590" s="259" t="s">
        <v>565</v>
      </c>
      <c r="AC1590" s="259" t="s">
        <v>565</v>
      </c>
      <c r="AD1590" s="259" t="s">
        <v>565</v>
      </c>
      <c r="AE1590" s="259" t="s">
        <v>565</v>
      </c>
      <c r="AF1590" s="259" t="s">
        <v>565</v>
      </c>
      <c r="AG1590" s="259" t="s">
        <v>565</v>
      </c>
      <c r="AH1590" s="259" t="s">
        <v>565</v>
      </c>
      <c r="AI1590" s="259" t="s">
        <v>565</v>
      </c>
      <c r="AJ1590" s="259" t="s">
        <v>565</v>
      </c>
      <c r="AK1590" s="259" t="s">
        <v>565</v>
      </c>
      <c r="AL1590" s="259" t="s">
        <v>565</v>
      </c>
      <c r="AM1590" s="259" t="s">
        <v>565</v>
      </c>
      <c r="AN1590" s="259" t="s">
        <v>565</v>
      </c>
      <c r="AO1590" s="259" t="s">
        <v>565</v>
      </c>
      <c r="AP1590" s="259" t="s">
        <v>565</v>
      </c>
      <c r="AQ1590" s="259" t="s">
        <v>565</v>
      </c>
      <c r="AR1590" s="259" t="s">
        <v>565</v>
      </c>
      <c r="AS1590" s="259" t="s">
        <v>565</v>
      </c>
      <c r="AT1590" s="259" t="s">
        <v>565</v>
      </c>
      <c r="AU1590" s="259" t="s">
        <v>565</v>
      </c>
      <c r="AV1590" s="259" t="s">
        <v>565</v>
      </c>
      <c r="AW1590" s="259" t="s">
        <v>565</v>
      </c>
      <c r="AX1590" s="259" t="s">
        <v>565</v>
      </c>
      <c r="AY1590" s="259" t="s">
        <v>565</v>
      </c>
      <c r="AZ1590" s="259" t="s">
        <v>565</v>
      </c>
      <c r="BA1590" s="259" t="s">
        <v>565</v>
      </c>
    </row>
    <row r="1591" spans="4:53">
      <c r="D1591" s="259" t="s">
        <v>565</v>
      </c>
      <c r="E1591" s="259" t="s">
        <v>565</v>
      </c>
      <c r="F1591" s="259" t="s">
        <v>565</v>
      </c>
      <c r="G1591" s="259" t="s">
        <v>565</v>
      </c>
      <c r="H1591" s="259" t="s">
        <v>565</v>
      </c>
      <c r="I1591" s="259" t="s">
        <v>565</v>
      </c>
      <c r="J1591" s="259" t="s">
        <v>565</v>
      </c>
      <c r="K1591" s="259" t="s">
        <v>565</v>
      </c>
      <c r="L1591" s="259" t="s">
        <v>565</v>
      </c>
      <c r="M1591" s="259" t="s">
        <v>565</v>
      </c>
      <c r="N1591" s="259" t="s">
        <v>565</v>
      </c>
      <c r="O1591" s="259" t="s">
        <v>565</v>
      </c>
      <c r="P1591" s="259" t="s">
        <v>565</v>
      </c>
      <c r="Q1591" s="259" t="s">
        <v>565</v>
      </c>
      <c r="R1591" s="259" t="s">
        <v>565</v>
      </c>
      <c r="S1591" s="259" t="s">
        <v>565</v>
      </c>
      <c r="T1591" s="259" t="s">
        <v>565</v>
      </c>
      <c r="U1591" s="259" t="s">
        <v>565</v>
      </c>
      <c r="V1591" s="260" t="s">
        <v>565</v>
      </c>
      <c r="W1591" s="260" t="s">
        <v>565</v>
      </c>
      <c r="X1591" s="259" t="s">
        <v>565</v>
      </c>
      <c r="Y1591" s="259" t="s">
        <v>565</v>
      </c>
      <c r="Z1591" s="259" t="s">
        <v>565</v>
      </c>
      <c r="AA1591" s="259" t="s">
        <v>565</v>
      </c>
      <c r="AB1591" s="259" t="s">
        <v>565</v>
      </c>
      <c r="AC1591" s="259" t="s">
        <v>565</v>
      </c>
      <c r="AD1591" s="259" t="s">
        <v>565</v>
      </c>
      <c r="AE1591" s="259" t="s">
        <v>565</v>
      </c>
      <c r="AF1591" s="259" t="s">
        <v>565</v>
      </c>
      <c r="AG1591" s="259" t="s">
        <v>565</v>
      </c>
      <c r="AH1591" s="259" t="s">
        <v>565</v>
      </c>
      <c r="AI1591" s="259" t="s">
        <v>565</v>
      </c>
      <c r="AJ1591" s="259" t="s">
        <v>565</v>
      </c>
      <c r="AK1591" s="259" t="s">
        <v>565</v>
      </c>
      <c r="AL1591" s="259" t="s">
        <v>565</v>
      </c>
      <c r="AM1591" s="259" t="s">
        <v>565</v>
      </c>
      <c r="AN1591" s="259" t="s">
        <v>565</v>
      </c>
      <c r="AO1591" s="259" t="s">
        <v>565</v>
      </c>
      <c r="AP1591" s="259" t="s">
        <v>565</v>
      </c>
      <c r="AQ1591" s="259" t="s">
        <v>565</v>
      </c>
      <c r="AR1591" s="259" t="s">
        <v>565</v>
      </c>
      <c r="AS1591" s="259" t="s">
        <v>565</v>
      </c>
      <c r="AT1591" s="259" t="s">
        <v>565</v>
      </c>
      <c r="AU1591" s="259" t="s">
        <v>565</v>
      </c>
      <c r="AV1591" s="259" t="s">
        <v>565</v>
      </c>
      <c r="AW1591" s="259" t="s">
        <v>565</v>
      </c>
      <c r="AX1591" s="259" t="s">
        <v>565</v>
      </c>
      <c r="AY1591" s="259" t="s">
        <v>565</v>
      </c>
      <c r="AZ1591" s="259" t="s">
        <v>565</v>
      </c>
      <c r="BA1591" s="259" t="s">
        <v>565</v>
      </c>
    </row>
    <row r="1592" spans="4:53">
      <c r="D1592" s="259" t="s">
        <v>565</v>
      </c>
      <c r="E1592" s="259" t="s">
        <v>565</v>
      </c>
      <c r="F1592" s="259" t="s">
        <v>565</v>
      </c>
      <c r="G1592" s="259" t="s">
        <v>565</v>
      </c>
      <c r="H1592" s="259" t="s">
        <v>565</v>
      </c>
      <c r="I1592" s="259" t="s">
        <v>565</v>
      </c>
      <c r="J1592" s="259" t="s">
        <v>565</v>
      </c>
      <c r="K1592" s="259" t="s">
        <v>565</v>
      </c>
      <c r="L1592" s="259" t="s">
        <v>565</v>
      </c>
      <c r="M1592" s="259" t="s">
        <v>565</v>
      </c>
      <c r="N1592" s="259" t="s">
        <v>565</v>
      </c>
      <c r="O1592" s="259" t="s">
        <v>565</v>
      </c>
      <c r="P1592" s="259" t="s">
        <v>565</v>
      </c>
      <c r="Q1592" s="259" t="s">
        <v>565</v>
      </c>
      <c r="R1592" s="259" t="s">
        <v>565</v>
      </c>
      <c r="S1592" s="259" t="s">
        <v>565</v>
      </c>
      <c r="T1592" s="259" t="s">
        <v>565</v>
      </c>
      <c r="U1592" s="259" t="s">
        <v>565</v>
      </c>
      <c r="V1592" s="260" t="s">
        <v>565</v>
      </c>
      <c r="W1592" s="260" t="s">
        <v>565</v>
      </c>
      <c r="X1592" s="259" t="s">
        <v>565</v>
      </c>
      <c r="Y1592" s="259" t="s">
        <v>565</v>
      </c>
      <c r="Z1592" s="259" t="s">
        <v>565</v>
      </c>
      <c r="AA1592" s="259" t="s">
        <v>565</v>
      </c>
      <c r="AB1592" s="259" t="s">
        <v>565</v>
      </c>
      <c r="AC1592" s="259" t="s">
        <v>565</v>
      </c>
      <c r="AD1592" s="259" t="s">
        <v>565</v>
      </c>
      <c r="AE1592" s="259" t="s">
        <v>565</v>
      </c>
      <c r="AF1592" s="259" t="s">
        <v>565</v>
      </c>
      <c r="AG1592" s="259" t="s">
        <v>565</v>
      </c>
      <c r="AH1592" s="259" t="s">
        <v>565</v>
      </c>
      <c r="AI1592" s="259" t="s">
        <v>565</v>
      </c>
      <c r="AJ1592" s="259" t="s">
        <v>565</v>
      </c>
      <c r="AK1592" s="259" t="s">
        <v>565</v>
      </c>
      <c r="AL1592" s="259" t="s">
        <v>565</v>
      </c>
      <c r="AM1592" s="259" t="s">
        <v>565</v>
      </c>
      <c r="AN1592" s="259" t="s">
        <v>565</v>
      </c>
      <c r="AO1592" s="259" t="s">
        <v>565</v>
      </c>
      <c r="AP1592" s="259" t="s">
        <v>565</v>
      </c>
      <c r="AQ1592" s="259" t="s">
        <v>565</v>
      </c>
      <c r="AR1592" s="259" t="s">
        <v>565</v>
      </c>
      <c r="AS1592" s="259" t="s">
        <v>565</v>
      </c>
      <c r="AT1592" s="259" t="s">
        <v>565</v>
      </c>
      <c r="AU1592" s="259" t="s">
        <v>565</v>
      </c>
      <c r="AV1592" s="259" t="s">
        <v>565</v>
      </c>
      <c r="AW1592" s="259" t="s">
        <v>565</v>
      </c>
      <c r="AX1592" s="259" t="s">
        <v>565</v>
      </c>
      <c r="AY1592" s="259" t="s">
        <v>565</v>
      </c>
      <c r="AZ1592" s="259" t="s">
        <v>565</v>
      </c>
      <c r="BA1592" s="259" t="s">
        <v>565</v>
      </c>
    </row>
    <row r="1593" spans="4:53">
      <c r="D1593" s="259" t="s">
        <v>565</v>
      </c>
      <c r="E1593" s="259" t="s">
        <v>565</v>
      </c>
      <c r="F1593" s="259" t="s">
        <v>565</v>
      </c>
      <c r="G1593" s="259" t="s">
        <v>565</v>
      </c>
      <c r="H1593" s="259" t="s">
        <v>565</v>
      </c>
      <c r="I1593" s="259" t="s">
        <v>565</v>
      </c>
      <c r="J1593" s="259" t="s">
        <v>565</v>
      </c>
      <c r="K1593" s="259" t="s">
        <v>565</v>
      </c>
      <c r="L1593" s="259" t="s">
        <v>565</v>
      </c>
      <c r="M1593" s="259" t="s">
        <v>565</v>
      </c>
      <c r="N1593" s="259" t="s">
        <v>565</v>
      </c>
      <c r="O1593" s="259" t="s">
        <v>565</v>
      </c>
      <c r="P1593" s="259" t="s">
        <v>565</v>
      </c>
      <c r="Q1593" s="259" t="s">
        <v>565</v>
      </c>
      <c r="R1593" s="259" t="s">
        <v>565</v>
      </c>
      <c r="S1593" s="259" t="s">
        <v>565</v>
      </c>
      <c r="T1593" s="259" t="s">
        <v>565</v>
      </c>
      <c r="U1593" s="259" t="s">
        <v>565</v>
      </c>
      <c r="V1593" s="260" t="s">
        <v>565</v>
      </c>
      <c r="W1593" s="260" t="s">
        <v>565</v>
      </c>
      <c r="X1593" s="259" t="s">
        <v>565</v>
      </c>
      <c r="Y1593" s="259" t="s">
        <v>565</v>
      </c>
      <c r="Z1593" s="259" t="s">
        <v>565</v>
      </c>
      <c r="AA1593" s="259" t="s">
        <v>565</v>
      </c>
      <c r="AB1593" s="259" t="s">
        <v>565</v>
      </c>
      <c r="AC1593" s="259" t="s">
        <v>565</v>
      </c>
      <c r="AD1593" s="259" t="s">
        <v>565</v>
      </c>
      <c r="AE1593" s="259" t="s">
        <v>565</v>
      </c>
      <c r="AF1593" s="259" t="s">
        <v>565</v>
      </c>
      <c r="AG1593" s="259" t="s">
        <v>565</v>
      </c>
      <c r="AH1593" s="259" t="s">
        <v>565</v>
      </c>
      <c r="AI1593" s="259" t="s">
        <v>565</v>
      </c>
      <c r="AJ1593" s="259" t="s">
        <v>565</v>
      </c>
      <c r="AK1593" s="259" t="s">
        <v>565</v>
      </c>
      <c r="AL1593" s="259" t="s">
        <v>565</v>
      </c>
      <c r="AM1593" s="259" t="s">
        <v>565</v>
      </c>
      <c r="AN1593" s="259" t="s">
        <v>565</v>
      </c>
      <c r="AO1593" s="259" t="s">
        <v>565</v>
      </c>
      <c r="AP1593" s="259" t="s">
        <v>565</v>
      </c>
      <c r="AQ1593" s="259" t="s">
        <v>565</v>
      </c>
      <c r="AR1593" s="259" t="s">
        <v>565</v>
      </c>
      <c r="AS1593" s="259" t="s">
        <v>565</v>
      </c>
      <c r="AT1593" s="259" t="s">
        <v>565</v>
      </c>
      <c r="AU1593" s="259" t="s">
        <v>565</v>
      </c>
      <c r="AV1593" s="259" t="s">
        <v>565</v>
      </c>
      <c r="AW1593" s="259" t="s">
        <v>565</v>
      </c>
      <c r="AX1593" s="259" t="s">
        <v>565</v>
      </c>
      <c r="AY1593" s="259" t="s">
        <v>565</v>
      </c>
      <c r="AZ1593" s="259" t="s">
        <v>565</v>
      </c>
      <c r="BA1593" s="259" t="s">
        <v>565</v>
      </c>
    </row>
    <row r="1594" spans="4:53">
      <c r="D1594" s="259" t="s">
        <v>565</v>
      </c>
      <c r="E1594" s="259" t="s">
        <v>565</v>
      </c>
      <c r="F1594" s="259" t="s">
        <v>565</v>
      </c>
      <c r="G1594" s="259" t="s">
        <v>565</v>
      </c>
      <c r="H1594" s="259" t="s">
        <v>565</v>
      </c>
      <c r="I1594" s="259" t="s">
        <v>565</v>
      </c>
      <c r="J1594" s="259" t="s">
        <v>565</v>
      </c>
      <c r="K1594" s="259" t="s">
        <v>565</v>
      </c>
      <c r="L1594" s="259" t="s">
        <v>565</v>
      </c>
      <c r="M1594" s="259" t="s">
        <v>565</v>
      </c>
      <c r="N1594" s="259" t="s">
        <v>565</v>
      </c>
      <c r="O1594" s="259" t="s">
        <v>565</v>
      </c>
      <c r="P1594" s="259" t="s">
        <v>565</v>
      </c>
      <c r="Q1594" s="259" t="s">
        <v>565</v>
      </c>
      <c r="R1594" s="259" t="s">
        <v>565</v>
      </c>
      <c r="S1594" s="259" t="s">
        <v>565</v>
      </c>
      <c r="T1594" s="259" t="s">
        <v>565</v>
      </c>
      <c r="U1594" s="259" t="s">
        <v>565</v>
      </c>
      <c r="V1594" s="260" t="s">
        <v>565</v>
      </c>
      <c r="W1594" s="260" t="s">
        <v>565</v>
      </c>
      <c r="X1594" s="259" t="s">
        <v>565</v>
      </c>
      <c r="Y1594" s="259" t="s">
        <v>565</v>
      </c>
      <c r="Z1594" s="259" t="s">
        <v>565</v>
      </c>
      <c r="AA1594" s="259" t="s">
        <v>565</v>
      </c>
      <c r="AB1594" s="259" t="s">
        <v>565</v>
      </c>
      <c r="AC1594" s="259" t="s">
        <v>565</v>
      </c>
      <c r="AD1594" s="259" t="s">
        <v>565</v>
      </c>
      <c r="AE1594" s="259" t="s">
        <v>565</v>
      </c>
      <c r="AF1594" s="259" t="s">
        <v>565</v>
      </c>
      <c r="AG1594" s="259" t="s">
        <v>565</v>
      </c>
      <c r="AH1594" s="259" t="s">
        <v>565</v>
      </c>
      <c r="AI1594" s="259" t="s">
        <v>565</v>
      </c>
      <c r="AJ1594" s="259" t="s">
        <v>565</v>
      </c>
      <c r="AK1594" s="259" t="s">
        <v>565</v>
      </c>
      <c r="AL1594" s="259" t="s">
        <v>565</v>
      </c>
      <c r="AM1594" s="259" t="s">
        <v>565</v>
      </c>
      <c r="AN1594" s="259" t="s">
        <v>565</v>
      </c>
      <c r="AO1594" s="259" t="s">
        <v>565</v>
      </c>
      <c r="AP1594" s="259" t="s">
        <v>565</v>
      </c>
      <c r="AQ1594" s="259" t="s">
        <v>565</v>
      </c>
      <c r="AR1594" s="259" t="s">
        <v>565</v>
      </c>
      <c r="AS1594" s="259" t="s">
        <v>565</v>
      </c>
      <c r="AT1594" s="259" t="s">
        <v>565</v>
      </c>
      <c r="AU1594" s="259" t="s">
        <v>565</v>
      </c>
      <c r="AV1594" s="259" t="s">
        <v>565</v>
      </c>
      <c r="AW1594" s="259" t="s">
        <v>565</v>
      </c>
      <c r="AX1594" s="259" t="s">
        <v>565</v>
      </c>
      <c r="AY1594" s="259" t="s">
        <v>565</v>
      </c>
      <c r="AZ1594" s="259" t="s">
        <v>565</v>
      </c>
      <c r="BA1594" s="259" t="s">
        <v>565</v>
      </c>
    </row>
    <row r="1595" spans="4:53">
      <c r="D1595" s="259" t="s">
        <v>565</v>
      </c>
      <c r="E1595" s="259" t="s">
        <v>565</v>
      </c>
      <c r="F1595" s="259" t="s">
        <v>565</v>
      </c>
      <c r="G1595" s="259" t="s">
        <v>565</v>
      </c>
      <c r="H1595" s="259" t="s">
        <v>565</v>
      </c>
      <c r="I1595" s="259" t="s">
        <v>565</v>
      </c>
      <c r="J1595" s="259" t="s">
        <v>565</v>
      </c>
      <c r="K1595" s="259" t="s">
        <v>565</v>
      </c>
      <c r="L1595" s="259" t="s">
        <v>565</v>
      </c>
      <c r="M1595" s="259" t="s">
        <v>565</v>
      </c>
      <c r="N1595" s="259" t="s">
        <v>565</v>
      </c>
      <c r="O1595" s="259" t="s">
        <v>565</v>
      </c>
      <c r="P1595" s="259" t="s">
        <v>565</v>
      </c>
      <c r="Q1595" s="259" t="s">
        <v>565</v>
      </c>
      <c r="R1595" s="259" t="s">
        <v>565</v>
      </c>
      <c r="S1595" s="259" t="s">
        <v>565</v>
      </c>
      <c r="T1595" s="259" t="s">
        <v>565</v>
      </c>
      <c r="U1595" s="259" t="s">
        <v>565</v>
      </c>
      <c r="V1595" s="260" t="s">
        <v>565</v>
      </c>
      <c r="W1595" s="260" t="s">
        <v>565</v>
      </c>
      <c r="X1595" s="259" t="s">
        <v>565</v>
      </c>
      <c r="Y1595" s="259" t="s">
        <v>565</v>
      </c>
      <c r="Z1595" s="259" t="s">
        <v>565</v>
      </c>
      <c r="AA1595" s="259" t="s">
        <v>565</v>
      </c>
      <c r="AB1595" s="259" t="s">
        <v>565</v>
      </c>
      <c r="AC1595" s="259" t="s">
        <v>565</v>
      </c>
      <c r="AD1595" s="259" t="s">
        <v>565</v>
      </c>
      <c r="AE1595" s="259" t="s">
        <v>565</v>
      </c>
      <c r="AF1595" s="259" t="s">
        <v>565</v>
      </c>
      <c r="AG1595" s="259" t="s">
        <v>565</v>
      </c>
      <c r="AH1595" s="259" t="s">
        <v>565</v>
      </c>
      <c r="AI1595" s="259" t="s">
        <v>565</v>
      </c>
      <c r="AJ1595" s="259" t="s">
        <v>565</v>
      </c>
      <c r="AK1595" s="259" t="s">
        <v>565</v>
      </c>
      <c r="AL1595" s="259" t="s">
        <v>565</v>
      </c>
      <c r="AM1595" s="259" t="s">
        <v>565</v>
      </c>
      <c r="AN1595" s="259" t="s">
        <v>565</v>
      </c>
      <c r="AO1595" s="259" t="s">
        <v>565</v>
      </c>
      <c r="AP1595" s="259" t="s">
        <v>565</v>
      </c>
      <c r="AQ1595" s="259" t="s">
        <v>565</v>
      </c>
      <c r="AR1595" s="259" t="s">
        <v>565</v>
      </c>
      <c r="AS1595" s="259" t="s">
        <v>565</v>
      </c>
      <c r="AT1595" s="259" t="s">
        <v>565</v>
      </c>
      <c r="AU1595" s="259" t="s">
        <v>565</v>
      </c>
      <c r="AV1595" s="259" t="s">
        <v>565</v>
      </c>
      <c r="AW1595" s="259" t="s">
        <v>565</v>
      </c>
      <c r="AX1595" s="259" t="s">
        <v>565</v>
      </c>
      <c r="AY1595" s="259" t="s">
        <v>565</v>
      </c>
      <c r="AZ1595" s="259" t="s">
        <v>565</v>
      </c>
      <c r="BA1595" s="259" t="s">
        <v>565</v>
      </c>
    </row>
    <row r="1596" spans="4:53">
      <c r="D1596" s="259" t="s">
        <v>565</v>
      </c>
      <c r="E1596" s="259" t="s">
        <v>565</v>
      </c>
      <c r="F1596" s="259" t="s">
        <v>565</v>
      </c>
      <c r="G1596" s="259" t="s">
        <v>565</v>
      </c>
      <c r="H1596" s="259" t="s">
        <v>565</v>
      </c>
      <c r="I1596" s="259" t="s">
        <v>565</v>
      </c>
      <c r="J1596" s="259" t="s">
        <v>565</v>
      </c>
      <c r="K1596" s="259" t="s">
        <v>565</v>
      </c>
      <c r="L1596" s="259" t="s">
        <v>565</v>
      </c>
      <c r="M1596" s="259" t="s">
        <v>565</v>
      </c>
      <c r="N1596" s="259" t="s">
        <v>565</v>
      </c>
      <c r="O1596" s="259" t="s">
        <v>565</v>
      </c>
      <c r="P1596" s="259" t="s">
        <v>565</v>
      </c>
      <c r="Q1596" s="259" t="s">
        <v>565</v>
      </c>
      <c r="R1596" s="259" t="s">
        <v>565</v>
      </c>
      <c r="S1596" s="259" t="s">
        <v>565</v>
      </c>
      <c r="T1596" s="259" t="s">
        <v>565</v>
      </c>
      <c r="U1596" s="259" t="s">
        <v>565</v>
      </c>
      <c r="V1596" s="260" t="s">
        <v>565</v>
      </c>
      <c r="W1596" s="260" t="s">
        <v>565</v>
      </c>
      <c r="X1596" s="259" t="s">
        <v>565</v>
      </c>
      <c r="Y1596" s="259" t="s">
        <v>565</v>
      </c>
      <c r="Z1596" s="259" t="s">
        <v>565</v>
      </c>
      <c r="AA1596" s="259" t="s">
        <v>565</v>
      </c>
      <c r="AB1596" s="259" t="s">
        <v>565</v>
      </c>
      <c r="AC1596" s="259" t="s">
        <v>565</v>
      </c>
      <c r="AD1596" s="259" t="s">
        <v>565</v>
      </c>
      <c r="AE1596" s="259" t="s">
        <v>565</v>
      </c>
      <c r="AF1596" s="259" t="s">
        <v>565</v>
      </c>
      <c r="AG1596" s="259" t="s">
        <v>565</v>
      </c>
      <c r="AH1596" s="259" t="s">
        <v>565</v>
      </c>
      <c r="AI1596" s="259" t="s">
        <v>565</v>
      </c>
      <c r="AJ1596" s="259" t="s">
        <v>565</v>
      </c>
      <c r="AK1596" s="259" t="s">
        <v>565</v>
      </c>
      <c r="AL1596" s="259" t="s">
        <v>565</v>
      </c>
      <c r="AM1596" s="259" t="s">
        <v>565</v>
      </c>
      <c r="AN1596" s="259" t="s">
        <v>565</v>
      </c>
      <c r="AO1596" s="259" t="s">
        <v>565</v>
      </c>
      <c r="AP1596" s="259" t="s">
        <v>565</v>
      </c>
      <c r="AQ1596" s="259" t="s">
        <v>565</v>
      </c>
      <c r="AR1596" s="259" t="s">
        <v>565</v>
      </c>
      <c r="AS1596" s="259" t="s">
        <v>565</v>
      </c>
      <c r="AT1596" s="259" t="s">
        <v>565</v>
      </c>
      <c r="AU1596" s="259" t="s">
        <v>565</v>
      </c>
      <c r="AV1596" s="259" t="s">
        <v>565</v>
      </c>
      <c r="AW1596" s="259" t="s">
        <v>565</v>
      </c>
      <c r="AX1596" s="259" t="s">
        <v>565</v>
      </c>
      <c r="AY1596" s="259" t="s">
        <v>565</v>
      </c>
      <c r="AZ1596" s="259" t="s">
        <v>565</v>
      </c>
      <c r="BA1596" s="259" t="s">
        <v>565</v>
      </c>
    </row>
    <row r="1597" spans="4:53">
      <c r="D1597" s="259" t="s">
        <v>565</v>
      </c>
      <c r="E1597" s="259" t="s">
        <v>565</v>
      </c>
      <c r="F1597" s="259" t="s">
        <v>565</v>
      </c>
      <c r="G1597" s="259" t="s">
        <v>565</v>
      </c>
      <c r="H1597" s="259" t="s">
        <v>565</v>
      </c>
      <c r="I1597" s="259" t="s">
        <v>565</v>
      </c>
      <c r="J1597" s="259" t="s">
        <v>565</v>
      </c>
      <c r="K1597" s="259" t="s">
        <v>565</v>
      </c>
      <c r="L1597" s="259" t="s">
        <v>565</v>
      </c>
      <c r="M1597" s="259" t="s">
        <v>565</v>
      </c>
      <c r="N1597" s="259" t="s">
        <v>565</v>
      </c>
      <c r="O1597" s="259" t="s">
        <v>565</v>
      </c>
      <c r="P1597" s="259" t="s">
        <v>565</v>
      </c>
      <c r="Q1597" s="259" t="s">
        <v>565</v>
      </c>
      <c r="R1597" s="259" t="s">
        <v>565</v>
      </c>
      <c r="S1597" s="259" t="s">
        <v>565</v>
      </c>
      <c r="T1597" s="259" t="s">
        <v>565</v>
      </c>
      <c r="U1597" s="259" t="s">
        <v>565</v>
      </c>
      <c r="V1597" s="260" t="s">
        <v>565</v>
      </c>
      <c r="W1597" s="260" t="s">
        <v>565</v>
      </c>
      <c r="X1597" s="259" t="s">
        <v>565</v>
      </c>
      <c r="Y1597" s="259" t="s">
        <v>565</v>
      </c>
      <c r="Z1597" s="259" t="s">
        <v>565</v>
      </c>
      <c r="AA1597" s="259" t="s">
        <v>565</v>
      </c>
      <c r="AB1597" s="259" t="s">
        <v>565</v>
      </c>
      <c r="AC1597" s="259" t="s">
        <v>565</v>
      </c>
      <c r="AD1597" s="259" t="s">
        <v>565</v>
      </c>
      <c r="AE1597" s="259" t="s">
        <v>565</v>
      </c>
      <c r="AF1597" s="259" t="s">
        <v>565</v>
      </c>
      <c r="AG1597" s="259" t="s">
        <v>565</v>
      </c>
      <c r="AH1597" s="259" t="s">
        <v>565</v>
      </c>
      <c r="AI1597" s="259" t="s">
        <v>565</v>
      </c>
      <c r="AJ1597" s="259" t="s">
        <v>565</v>
      </c>
      <c r="AK1597" s="259" t="s">
        <v>565</v>
      </c>
      <c r="AL1597" s="259" t="s">
        <v>565</v>
      </c>
      <c r="AM1597" s="259" t="s">
        <v>565</v>
      </c>
      <c r="AN1597" s="259" t="s">
        <v>565</v>
      </c>
      <c r="AO1597" s="259" t="s">
        <v>565</v>
      </c>
      <c r="AP1597" s="259" t="s">
        <v>565</v>
      </c>
      <c r="AQ1597" s="259" t="s">
        <v>565</v>
      </c>
      <c r="AR1597" s="259" t="s">
        <v>565</v>
      </c>
      <c r="AS1597" s="259" t="s">
        <v>565</v>
      </c>
      <c r="AT1597" s="259" t="s">
        <v>565</v>
      </c>
      <c r="AU1597" s="259" t="s">
        <v>565</v>
      </c>
      <c r="AV1597" s="259" t="s">
        <v>565</v>
      </c>
      <c r="AW1597" s="259" t="s">
        <v>565</v>
      </c>
      <c r="AX1597" s="259" t="s">
        <v>565</v>
      </c>
      <c r="AY1597" s="259" t="s">
        <v>565</v>
      </c>
      <c r="AZ1597" s="259" t="s">
        <v>565</v>
      </c>
      <c r="BA1597" s="259" t="s">
        <v>565</v>
      </c>
    </row>
    <row r="1598" spans="4:53">
      <c r="D1598" s="259" t="s">
        <v>565</v>
      </c>
      <c r="E1598" s="259" t="s">
        <v>565</v>
      </c>
      <c r="F1598" s="259" t="s">
        <v>565</v>
      </c>
      <c r="G1598" s="259" t="s">
        <v>565</v>
      </c>
      <c r="H1598" s="259" t="s">
        <v>565</v>
      </c>
      <c r="I1598" s="259" t="s">
        <v>565</v>
      </c>
      <c r="J1598" s="259" t="s">
        <v>565</v>
      </c>
      <c r="K1598" s="259" t="s">
        <v>565</v>
      </c>
      <c r="L1598" s="259" t="s">
        <v>565</v>
      </c>
      <c r="M1598" s="259" t="s">
        <v>565</v>
      </c>
      <c r="N1598" s="259" t="s">
        <v>565</v>
      </c>
      <c r="O1598" s="259" t="s">
        <v>565</v>
      </c>
      <c r="P1598" s="259" t="s">
        <v>565</v>
      </c>
      <c r="Q1598" s="259" t="s">
        <v>565</v>
      </c>
      <c r="R1598" s="259" t="s">
        <v>565</v>
      </c>
      <c r="S1598" s="259" t="s">
        <v>565</v>
      </c>
      <c r="T1598" s="259" t="s">
        <v>565</v>
      </c>
      <c r="U1598" s="259" t="s">
        <v>565</v>
      </c>
      <c r="V1598" s="260" t="s">
        <v>565</v>
      </c>
      <c r="W1598" s="260" t="s">
        <v>565</v>
      </c>
      <c r="X1598" s="259" t="s">
        <v>565</v>
      </c>
      <c r="Y1598" s="259" t="s">
        <v>565</v>
      </c>
      <c r="Z1598" s="259" t="s">
        <v>565</v>
      </c>
      <c r="AA1598" s="259" t="s">
        <v>565</v>
      </c>
      <c r="AB1598" s="259" t="s">
        <v>565</v>
      </c>
      <c r="AC1598" s="259" t="s">
        <v>565</v>
      </c>
      <c r="AD1598" s="259" t="s">
        <v>565</v>
      </c>
      <c r="AE1598" s="259" t="s">
        <v>565</v>
      </c>
      <c r="AF1598" s="259" t="s">
        <v>565</v>
      </c>
      <c r="AG1598" s="259" t="s">
        <v>565</v>
      </c>
      <c r="AH1598" s="259" t="s">
        <v>565</v>
      </c>
      <c r="AI1598" s="259" t="s">
        <v>565</v>
      </c>
      <c r="AJ1598" s="259" t="s">
        <v>565</v>
      </c>
      <c r="AK1598" s="259" t="s">
        <v>565</v>
      </c>
      <c r="AL1598" s="259" t="s">
        <v>565</v>
      </c>
      <c r="AM1598" s="259" t="s">
        <v>565</v>
      </c>
      <c r="AN1598" s="259" t="s">
        <v>565</v>
      </c>
      <c r="AO1598" s="259" t="s">
        <v>565</v>
      </c>
      <c r="AP1598" s="259" t="s">
        <v>565</v>
      </c>
      <c r="AQ1598" s="259" t="s">
        <v>565</v>
      </c>
      <c r="AR1598" s="259" t="s">
        <v>565</v>
      </c>
      <c r="AS1598" s="259" t="s">
        <v>565</v>
      </c>
      <c r="AT1598" s="259" t="s">
        <v>565</v>
      </c>
      <c r="AU1598" s="259" t="s">
        <v>565</v>
      </c>
      <c r="AV1598" s="259" t="s">
        <v>565</v>
      </c>
      <c r="AW1598" s="259" t="s">
        <v>565</v>
      </c>
      <c r="AX1598" s="259" t="s">
        <v>565</v>
      </c>
      <c r="AY1598" s="259" t="s">
        <v>565</v>
      </c>
      <c r="AZ1598" s="259" t="s">
        <v>565</v>
      </c>
      <c r="BA1598" s="259" t="s">
        <v>565</v>
      </c>
    </row>
    <row r="1599" spans="4:53">
      <c r="D1599" s="259" t="s">
        <v>565</v>
      </c>
      <c r="E1599" s="259" t="s">
        <v>565</v>
      </c>
      <c r="F1599" s="259" t="s">
        <v>565</v>
      </c>
      <c r="G1599" s="259" t="s">
        <v>565</v>
      </c>
      <c r="H1599" s="259" t="s">
        <v>565</v>
      </c>
      <c r="I1599" s="259" t="s">
        <v>565</v>
      </c>
      <c r="J1599" s="259" t="s">
        <v>565</v>
      </c>
      <c r="K1599" s="259" t="s">
        <v>565</v>
      </c>
      <c r="L1599" s="259" t="s">
        <v>565</v>
      </c>
      <c r="M1599" s="259" t="s">
        <v>565</v>
      </c>
      <c r="N1599" s="259" t="s">
        <v>565</v>
      </c>
      <c r="O1599" s="259" t="s">
        <v>565</v>
      </c>
      <c r="P1599" s="259" t="s">
        <v>565</v>
      </c>
      <c r="Q1599" s="259" t="s">
        <v>565</v>
      </c>
      <c r="R1599" s="259" t="s">
        <v>565</v>
      </c>
      <c r="S1599" s="259" t="s">
        <v>565</v>
      </c>
      <c r="T1599" s="259" t="s">
        <v>565</v>
      </c>
      <c r="U1599" s="259" t="s">
        <v>565</v>
      </c>
      <c r="V1599" s="260" t="s">
        <v>565</v>
      </c>
      <c r="W1599" s="260" t="s">
        <v>565</v>
      </c>
      <c r="X1599" s="259" t="s">
        <v>565</v>
      </c>
      <c r="Y1599" s="259" t="s">
        <v>565</v>
      </c>
      <c r="Z1599" s="259" t="s">
        <v>565</v>
      </c>
      <c r="AA1599" s="259" t="s">
        <v>565</v>
      </c>
      <c r="AB1599" s="259" t="s">
        <v>565</v>
      </c>
      <c r="AC1599" s="259" t="s">
        <v>565</v>
      </c>
      <c r="AD1599" s="259" t="s">
        <v>565</v>
      </c>
      <c r="AE1599" s="259" t="s">
        <v>565</v>
      </c>
      <c r="AF1599" s="259" t="s">
        <v>565</v>
      </c>
      <c r="AG1599" s="259" t="s">
        <v>565</v>
      </c>
      <c r="AH1599" s="259" t="s">
        <v>565</v>
      </c>
      <c r="AI1599" s="259" t="s">
        <v>565</v>
      </c>
      <c r="AJ1599" s="259" t="s">
        <v>565</v>
      </c>
      <c r="AK1599" s="259" t="s">
        <v>565</v>
      </c>
      <c r="AL1599" s="259" t="s">
        <v>565</v>
      </c>
      <c r="AM1599" s="259" t="s">
        <v>565</v>
      </c>
      <c r="AN1599" s="259" t="s">
        <v>565</v>
      </c>
      <c r="AO1599" s="259" t="s">
        <v>565</v>
      </c>
      <c r="AP1599" s="259" t="s">
        <v>565</v>
      </c>
      <c r="AQ1599" s="259" t="s">
        <v>565</v>
      </c>
      <c r="AR1599" s="259" t="s">
        <v>565</v>
      </c>
      <c r="AS1599" s="259" t="s">
        <v>565</v>
      </c>
      <c r="AT1599" s="259" t="s">
        <v>565</v>
      </c>
      <c r="AU1599" s="259" t="s">
        <v>565</v>
      </c>
      <c r="AV1599" s="259" t="s">
        <v>565</v>
      </c>
      <c r="AW1599" s="259" t="s">
        <v>565</v>
      </c>
      <c r="AX1599" s="259" t="s">
        <v>565</v>
      </c>
      <c r="AY1599" s="259" t="s">
        <v>565</v>
      </c>
      <c r="AZ1599" s="259" t="s">
        <v>565</v>
      </c>
      <c r="BA1599" s="259" t="s">
        <v>565</v>
      </c>
    </row>
    <row r="1600" spans="4:53">
      <c r="D1600" s="259" t="s">
        <v>565</v>
      </c>
      <c r="E1600" s="259" t="s">
        <v>565</v>
      </c>
      <c r="F1600" s="259" t="s">
        <v>565</v>
      </c>
      <c r="G1600" s="259" t="s">
        <v>565</v>
      </c>
      <c r="H1600" s="259" t="s">
        <v>565</v>
      </c>
      <c r="I1600" s="259" t="s">
        <v>565</v>
      </c>
      <c r="J1600" s="259" t="s">
        <v>565</v>
      </c>
      <c r="K1600" s="259" t="s">
        <v>565</v>
      </c>
      <c r="L1600" s="259" t="s">
        <v>565</v>
      </c>
      <c r="M1600" s="259" t="s">
        <v>565</v>
      </c>
      <c r="N1600" s="259" t="s">
        <v>565</v>
      </c>
      <c r="O1600" s="259" t="s">
        <v>565</v>
      </c>
      <c r="P1600" s="259" t="s">
        <v>565</v>
      </c>
      <c r="Q1600" s="259" t="s">
        <v>565</v>
      </c>
      <c r="R1600" s="259" t="s">
        <v>565</v>
      </c>
      <c r="S1600" s="259" t="s">
        <v>565</v>
      </c>
      <c r="T1600" s="259" t="s">
        <v>565</v>
      </c>
      <c r="U1600" s="259" t="s">
        <v>565</v>
      </c>
      <c r="V1600" s="260" t="s">
        <v>565</v>
      </c>
      <c r="W1600" s="260" t="s">
        <v>565</v>
      </c>
      <c r="X1600" s="259" t="s">
        <v>565</v>
      </c>
      <c r="Y1600" s="259" t="s">
        <v>565</v>
      </c>
      <c r="Z1600" s="259" t="s">
        <v>565</v>
      </c>
      <c r="AA1600" s="259" t="s">
        <v>565</v>
      </c>
      <c r="AB1600" s="259" t="s">
        <v>565</v>
      </c>
      <c r="AC1600" s="259" t="s">
        <v>565</v>
      </c>
      <c r="AD1600" s="259" t="s">
        <v>565</v>
      </c>
      <c r="AE1600" s="259" t="s">
        <v>565</v>
      </c>
      <c r="AF1600" s="259" t="s">
        <v>565</v>
      </c>
      <c r="AG1600" s="259" t="s">
        <v>565</v>
      </c>
      <c r="AH1600" s="259" t="s">
        <v>565</v>
      </c>
      <c r="AI1600" s="259" t="s">
        <v>565</v>
      </c>
      <c r="AJ1600" s="259" t="s">
        <v>565</v>
      </c>
      <c r="AK1600" s="259" t="s">
        <v>565</v>
      </c>
      <c r="AL1600" s="259" t="s">
        <v>565</v>
      </c>
      <c r="AM1600" s="259" t="s">
        <v>565</v>
      </c>
      <c r="AN1600" s="259" t="s">
        <v>565</v>
      </c>
      <c r="AO1600" s="259" t="s">
        <v>565</v>
      </c>
      <c r="AP1600" s="259" t="s">
        <v>565</v>
      </c>
      <c r="AQ1600" s="259" t="s">
        <v>565</v>
      </c>
      <c r="AR1600" s="259" t="s">
        <v>565</v>
      </c>
      <c r="AS1600" s="259" t="s">
        <v>565</v>
      </c>
      <c r="AT1600" s="259" t="s">
        <v>565</v>
      </c>
      <c r="AU1600" s="259" t="s">
        <v>565</v>
      </c>
      <c r="AV1600" s="259" t="s">
        <v>565</v>
      </c>
      <c r="AW1600" s="259" t="s">
        <v>565</v>
      </c>
      <c r="AX1600" s="259" t="s">
        <v>565</v>
      </c>
      <c r="AY1600" s="259" t="s">
        <v>565</v>
      </c>
      <c r="AZ1600" s="259" t="s">
        <v>565</v>
      </c>
      <c r="BA1600" s="259" t="s">
        <v>565</v>
      </c>
    </row>
    <row r="1601" spans="4:53">
      <c r="D1601" s="259" t="s">
        <v>565</v>
      </c>
      <c r="E1601" s="259" t="s">
        <v>565</v>
      </c>
      <c r="F1601" s="259" t="s">
        <v>565</v>
      </c>
      <c r="G1601" s="259" t="s">
        <v>565</v>
      </c>
      <c r="H1601" s="259" t="s">
        <v>565</v>
      </c>
      <c r="I1601" s="259" t="s">
        <v>565</v>
      </c>
      <c r="J1601" s="259" t="s">
        <v>565</v>
      </c>
      <c r="K1601" s="259" t="s">
        <v>565</v>
      </c>
      <c r="L1601" s="259" t="s">
        <v>565</v>
      </c>
      <c r="M1601" s="259" t="s">
        <v>565</v>
      </c>
      <c r="N1601" s="259" t="s">
        <v>565</v>
      </c>
      <c r="O1601" s="259" t="s">
        <v>565</v>
      </c>
      <c r="P1601" s="259" t="s">
        <v>565</v>
      </c>
      <c r="Q1601" s="259" t="s">
        <v>565</v>
      </c>
      <c r="R1601" s="259" t="s">
        <v>565</v>
      </c>
      <c r="S1601" s="259" t="s">
        <v>565</v>
      </c>
      <c r="T1601" s="259" t="s">
        <v>565</v>
      </c>
      <c r="U1601" s="259" t="s">
        <v>565</v>
      </c>
      <c r="V1601" s="260" t="s">
        <v>565</v>
      </c>
      <c r="W1601" s="260" t="s">
        <v>565</v>
      </c>
      <c r="X1601" s="259" t="s">
        <v>565</v>
      </c>
      <c r="Y1601" s="259" t="s">
        <v>565</v>
      </c>
      <c r="Z1601" s="259" t="s">
        <v>565</v>
      </c>
      <c r="AA1601" s="259" t="s">
        <v>565</v>
      </c>
      <c r="AB1601" s="259" t="s">
        <v>565</v>
      </c>
      <c r="AC1601" s="259" t="s">
        <v>565</v>
      </c>
      <c r="AD1601" s="259" t="s">
        <v>565</v>
      </c>
      <c r="AE1601" s="259" t="s">
        <v>565</v>
      </c>
      <c r="AF1601" s="259" t="s">
        <v>565</v>
      </c>
      <c r="AG1601" s="259" t="s">
        <v>565</v>
      </c>
      <c r="AH1601" s="259" t="s">
        <v>565</v>
      </c>
      <c r="AI1601" s="259" t="s">
        <v>565</v>
      </c>
      <c r="AJ1601" s="259" t="s">
        <v>565</v>
      </c>
      <c r="AK1601" s="259" t="s">
        <v>565</v>
      </c>
      <c r="AL1601" s="259" t="s">
        <v>565</v>
      </c>
      <c r="AM1601" s="259" t="s">
        <v>565</v>
      </c>
      <c r="AN1601" s="259" t="s">
        <v>565</v>
      </c>
      <c r="AO1601" s="259" t="s">
        <v>565</v>
      </c>
      <c r="AP1601" s="259" t="s">
        <v>565</v>
      </c>
      <c r="AQ1601" s="259" t="s">
        <v>565</v>
      </c>
      <c r="AR1601" s="259" t="s">
        <v>565</v>
      </c>
      <c r="AS1601" s="259" t="s">
        <v>565</v>
      </c>
      <c r="AT1601" s="259" t="s">
        <v>565</v>
      </c>
      <c r="AU1601" s="259" t="s">
        <v>565</v>
      </c>
      <c r="AV1601" s="259" t="s">
        <v>565</v>
      </c>
      <c r="AW1601" s="259" t="s">
        <v>565</v>
      </c>
      <c r="AX1601" s="259" t="s">
        <v>565</v>
      </c>
      <c r="AY1601" s="259" t="s">
        <v>565</v>
      </c>
      <c r="AZ1601" s="259" t="s">
        <v>565</v>
      </c>
      <c r="BA1601" s="259" t="s">
        <v>565</v>
      </c>
    </row>
    <row r="1602" spans="4:53">
      <c r="D1602" s="259" t="s">
        <v>565</v>
      </c>
      <c r="E1602" s="259" t="s">
        <v>565</v>
      </c>
      <c r="F1602" s="259" t="s">
        <v>565</v>
      </c>
      <c r="G1602" s="259" t="s">
        <v>565</v>
      </c>
      <c r="H1602" s="259" t="s">
        <v>565</v>
      </c>
      <c r="I1602" s="259" t="s">
        <v>565</v>
      </c>
      <c r="J1602" s="259" t="s">
        <v>565</v>
      </c>
      <c r="K1602" s="259" t="s">
        <v>565</v>
      </c>
      <c r="L1602" s="259" t="s">
        <v>565</v>
      </c>
      <c r="M1602" s="259" t="s">
        <v>565</v>
      </c>
      <c r="N1602" s="259" t="s">
        <v>565</v>
      </c>
      <c r="O1602" s="259" t="s">
        <v>565</v>
      </c>
      <c r="P1602" s="259" t="s">
        <v>565</v>
      </c>
      <c r="Q1602" s="259" t="s">
        <v>565</v>
      </c>
      <c r="R1602" s="259" t="s">
        <v>565</v>
      </c>
      <c r="S1602" s="259" t="s">
        <v>565</v>
      </c>
      <c r="T1602" s="259" t="s">
        <v>565</v>
      </c>
      <c r="U1602" s="259" t="s">
        <v>565</v>
      </c>
      <c r="V1602" s="260" t="s">
        <v>565</v>
      </c>
      <c r="W1602" s="260" t="s">
        <v>565</v>
      </c>
      <c r="X1602" s="259" t="s">
        <v>565</v>
      </c>
      <c r="Y1602" s="259" t="s">
        <v>565</v>
      </c>
      <c r="Z1602" s="259" t="s">
        <v>565</v>
      </c>
      <c r="AA1602" s="259" t="s">
        <v>565</v>
      </c>
      <c r="AB1602" s="259" t="s">
        <v>565</v>
      </c>
      <c r="AC1602" s="259" t="s">
        <v>565</v>
      </c>
      <c r="AD1602" s="259" t="s">
        <v>565</v>
      </c>
      <c r="AE1602" s="259" t="s">
        <v>565</v>
      </c>
      <c r="AF1602" s="259" t="s">
        <v>565</v>
      </c>
      <c r="AG1602" s="259" t="s">
        <v>565</v>
      </c>
      <c r="AH1602" s="259" t="s">
        <v>565</v>
      </c>
      <c r="AI1602" s="259" t="s">
        <v>565</v>
      </c>
      <c r="AJ1602" s="259" t="s">
        <v>565</v>
      </c>
      <c r="AK1602" s="259" t="s">
        <v>565</v>
      </c>
      <c r="AL1602" s="259" t="s">
        <v>565</v>
      </c>
      <c r="AM1602" s="259" t="s">
        <v>565</v>
      </c>
      <c r="AN1602" s="259" t="s">
        <v>565</v>
      </c>
      <c r="AO1602" s="259" t="s">
        <v>565</v>
      </c>
      <c r="AP1602" s="259" t="s">
        <v>565</v>
      </c>
      <c r="AQ1602" s="259" t="s">
        <v>565</v>
      </c>
      <c r="AR1602" s="259" t="s">
        <v>565</v>
      </c>
      <c r="AS1602" s="259" t="s">
        <v>565</v>
      </c>
      <c r="AT1602" s="259" t="s">
        <v>565</v>
      </c>
      <c r="AU1602" s="259" t="s">
        <v>565</v>
      </c>
      <c r="AV1602" s="259" t="s">
        <v>565</v>
      </c>
      <c r="AW1602" s="259" t="s">
        <v>565</v>
      </c>
      <c r="AX1602" s="259" t="s">
        <v>565</v>
      </c>
      <c r="AY1602" s="259" t="s">
        <v>565</v>
      </c>
      <c r="AZ1602" s="259" t="s">
        <v>565</v>
      </c>
      <c r="BA1602" s="259" t="s">
        <v>565</v>
      </c>
    </row>
    <row r="1603" spans="4:53">
      <c r="D1603" s="259" t="s">
        <v>565</v>
      </c>
      <c r="E1603" s="259" t="s">
        <v>565</v>
      </c>
      <c r="F1603" s="259" t="s">
        <v>565</v>
      </c>
      <c r="G1603" s="259" t="s">
        <v>565</v>
      </c>
      <c r="H1603" s="259" t="s">
        <v>565</v>
      </c>
      <c r="I1603" s="259" t="s">
        <v>565</v>
      </c>
      <c r="J1603" s="259" t="s">
        <v>565</v>
      </c>
      <c r="K1603" s="259" t="s">
        <v>565</v>
      </c>
      <c r="L1603" s="259" t="s">
        <v>565</v>
      </c>
      <c r="M1603" s="259" t="s">
        <v>565</v>
      </c>
      <c r="N1603" s="259" t="s">
        <v>565</v>
      </c>
      <c r="O1603" s="259" t="s">
        <v>565</v>
      </c>
      <c r="P1603" s="259" t="s">
        <v>565</v>
      </c>
      <c r="Q1603" s="259" t="s">
        <v>565</v>
      </c>
      <c r="R1603" s="259" t="s">
        <v>565</v>
      </c>
      <c r="S1603" s="259" t="s">
        <v>565</v>
      </c>
      <c r="T1603" s="259" t="s">
        <v>565</v>
      </c>
      <c r="U1603" s="259" t="s">
        <v>565</v>
      </c>
      <c r="V1603" s="260" t="s">
        <v>565</v>
      </c>
      <c r="W1603" s="260" t="s">
        <v>565</v>
      </c>
      <c r="X1603" s="259" t="s">
        <v>565</v>
      </c>
      <c r="Y1603" s="259" t="s">
        <v>565</v>
      </c>
      <c r="Z1603" s="259" t="s">
        <v>565</v>
      </c>
      <c r="AA1603" s="259" t="s">
        <v>565</v>
      </c>
      <c r="AB1603" s="259" t="s">
        <v>565</v>
      </c>
      <c r="AC1603" s="259" t="s">
        <v>565</v>
      </c>
      <c r="AD1603" s="259" t="s">
        <v>565</v>
      </c>
      <c r="AE1603" s="259" t="s">
        <v>565</v>
      </c>
      <c r="AF1603" s="259" t="s">
        <v>565</v>
      </c>
      <c r="AG1603" s="259" t="s">
        <v>565</v>
      </c>
      <c r="AH1603" s="259" t="s">
        <v>565</v>
      </c>
      <c r="AI1603" s="259" t="s">
        <v>565</v>
      </c>
      <c r="AJ1603" s="259" t="s">
        <v>565</v>
      </c>
      <c r="AK1603" s="259" t="s">
        <v>565</v>
      </c>
      <c r="AL1603" s="259" t="s">
        <v>565</v>
      </c>
      <c r="AM1603" s="259" t="s">
        <v>565</v>
      </c>
      <c r="AN1603" s="259" t="s">
        <v>565</v>
      </c>
      <c r="AO1603" s="259" t="s">
        <v>565</v>
      </c>
      <c r="AP1603" s="259" t="s">
        <v>565</v>
      </c>
      <c r="AQ1603" s="259" t="s">
        <v>565</v>
      </c>
      <c r="AR1603" s="259" t="s">
        <v>565</v>
      </c>
      <c r="AS1603" s="259" t="s">
        <v>565</v>
      </c>
      <c r="AT1603" s="259" t="s">
        <v>565</v>
      </c>
      <c r="AU1603" s="259" t="s">
        <v>565</v>
      </c>
      <c r="AV1603" s="259" t="s">
        <v>565</v>
      </c>
      <c r="AW1603" s="259" t="s">
        <v>565</v>
      </c>
      <c r="AX1603" s="259" t="s">
        <v>565</v>
      </c>
      <c r="AY1603" s="259" t="s">
        <v>565</v>
      </c>
      <c r="AZ1603" s="259" t="s">
        <v>565</v>
      </c>
      <c r="BA1603" s="259" t="s">
        <v>565</v>
      </c>
    </row>
    <row r="1604" spans="4:53">
      <c r="D1604" s="259" t="s">
        <v>565</v>
      </c>
      <c r="E1604" s="259" t="s">
        <v>565</v>
      </c>
      <c r="F1604" s="259" t="s">
        <v>565</v>
      </c>
      <c r="G1604" s="259" t="s">
        <v>565</v>
      </c>
      <c r="H1604" s="259" t="s">
        <v>565</v>
      </c>
      <c r="I1604" s="259" t="s">
        <v>565</v>
      </c>
      <c r="J1604" s="259" t="s">
        <v>565</v>
      </c>
      <c r="K1604" s="259" t="s">
        <v>565</v>
      </c>
      <c r="L1604" s="259" t="s">
        <v>565</v>
      </c>
      <c r="M1604" s="259" t="s">
        <v>565</v>
      </c>
      <c r="N1604" s="259" t="s">
        <v>565</v>
      </c>
      <c r="O1604" s="259" t="s">
        <v>565</v>
      </c>
      <c r="P1604" s="259" t="s">
        <v>565</v>
      </c>
      <c r="Q1604" s="259" t="s">
        <v>565</v>
      </c>
      <c r="R1604" s="259" t="s">
        <v>565</v>
      </c>
      <c r="S1604" s="259" t="s">
        <v>565</v>
      </c>
      <c r="T1604" s="259" t="s">
        <v>565</v>
      </c>
      <c r="U1604" s="259" t="s">
        <v>565</v>
      </c>
      <c r="V1604" s="260" t="s">
        <v>565</v>
      </c>
      <c r="W1604" s="260" t="s">
        <v>565</v>
      </c>
      <c r="X1604" s="259" t="s">
        <v>565</v>
      </c>
      <c r="Y1604" s="259" t="s">
        <v>565</v>
      </c>
      <c r="Z1604" s="259" t="s">
        <v>565</v>
      </c>
      <c r="AA1604" s="259" t="s">
        <v>565</v>
      </c>
      <c r="AB1604" s="259" t="s">
        <v>565</v>
      </c>
      <c r="AC1604" s="259" t="s">
        <v>565</v>
      </c>
      <c r="AD1604" s="259" t="s">
        <v>565</v>
      </c>
      <c r="AE1604" s="259" t="s">
        <v>565</v>
      </c>
      <c r="AF1604" s="259" t="s">
        <v>565</v>
      </c>
      <c r="AG1604" s="259" t="s">
        <v>565</v>
      </c>
      <c r="AH1604" s="259" t="s">
        <v>565</v>
      </c>
      <c r="AI1604" s="259" t="s">
        <v>565</v>
      </c>
      <c r="AJ1604" s="259" t="s">
        <v>565</v>
      </c>
      <c r="AK1604" s="259" t="s">
        <v>565</v>
      </c>
      <c r="AL1604" s="259" t="s">
        <v>565</v>
      </c>
      <c r="AM1604" s="259" t="s">
        <v>565</v>
      </c>
      <c r="AN1604" s="259" t="s">
        <v>565</v>
      </c>
      <c r="AO1604" s="259" t="s">
        <v>565</v>
      </c>
      <c r="AP1604" s="259" t="s">
        <v>565</v>
      </c>
      <c r="AQ1604" s="259" t="s">
        <v>565</v>
      </c>
      <c r="AR1604" s="259" t="s">
        <v>565</v>
      </c>
      <c r="AS1604" s="259" t="s">
        <v>565</v>
      </c>
      <c r="AT1604" s="259" t="s">
        <v>565</v>
      </c>
      <c r="AU1604" s="259" t="s">
        <v>565</v>
      </c>
      <c r="AV1604" s="259" t="s">
        <v>565</v>
      </c>
      <c r="AW1604" s="259" t="s">
        <v>565</v>
      </c>
      <c r="AX1604" s="259" t="s">
        <v>565</v>
      </c>
      <c r="AY1604" s="259" t="s">
        <v>565</v>
      </c>
      <c r="AZ1604" s="259" t="s">
        <v>565</v>
      </c>
      <c r="BA1604" s="259" t="s">
        <v>565</v>
      </c>
    </row>
    <row r="1605" spans="4:53">
      <c r="D1605" s="259" t="s">
        <v>565</v>
      </c>
      <c r="E1605" s="259" t="s">
        <v>565</v>
      </c>
      <c r="F1605" s="259" t="s">
        <v>565</v>
      </c>
      <c r="G1605" s="259" t="s">
        <v>565</v>
      </c>
      <c r="H1605" s="259" t="s">
        <v>565</v>
      </c>
      <c r="I1605" s="259" t="s">
        <v>565</v>
      </c>
      <c r="J1605" s="259" t="s">
        <v>565</v>
      </c>
      <c r="K1605" s="259" t="s">
        <v>565</v>
      </c>
      <c r="L1605" s="259" t="s">
        <v>565</v>
      </c>
      <c r="M1605" s="259" t="s">
        <v>565</v>
      </c>
      <c r="N1605" s="259" t="s">
        <v>565</v>
      </c>
      <c r="O1605" s="259" t="s">
        <v>565</v>
      </c>
      <c r="P1605" s="259" t="s">
        <v>565</v>
      </c>
      <c r="Q1605" s="259" t="s">
        <v>565</v>
      </c>
      <c r="R1605" s="259" t="s">
        <v>565</v>
      </c>
      <c r="S1605" s="259" t="s">
        <v>565</v>
      </c>
      <c r="T1605" s="259" t="s">
        <v>565</v>
      </c>
      <c r="U1605" s="259" t="s">
        <v>565</v>
      </c>
      <c r="V1605" s="260" t="s">
        <v>565</v>
      </c>
      <c r="W1605" s="260" t="s">
        <v>565</v>
      </c>
      <c r="X1605" s="259" t="s">
        <v>565</v>
      </c>
      <c r="Y1605" s="259" t="s">
        <v>565</v>
      </c>
      <c r="Z1605" s="259" t="s">
        <v>565</v>
      </c>
      <c r="AA1605" s="259" t="s">
        <v>565</v>
      </c>
      <c r="AB1605" s="259" t="s">
        <v>565</v>
      </c>
      <c r="AC1605" s="259" t="s">
        <v>565</v>
      </c>
      <c r="AD1605" s="259" t="s">
        <v>565</v>
      </c>
      <c r="AE1605" s="259" t="s">
        <v>565</v>
      </c>
      <c r="AF1605" s="259" t="s">
        <v>565</v>
      </c>
      <c r="AG1605" s="259" t="s">
        <v>565</v>
      </c>
      <c r="AH1605" s="259" t="s">
        <v>565</v>
      </c>
      <c r="AI1605" s="259" t="s">
        <v>565</v>
      </c>
      <c r="AJ1605" s="259" t="s">
        <v>565</v>
      </c>
      <c r="AK1605" s="259" t="s">
        <v>565</v>
      </c>
      <c r="AL1605" s="259" t="s">
        <v>565</v>
      </c>
      <c r="AM1605" s="259" t="s">
        <v>565</v>
      </c>
      <c r="AN1605" s="259" t="s">
        <v>565</v>
      </c>
      <c r="AO1605" s="259" t="s">
        <v>565</v>
      </c>
      <c r="AP1605" s="259" t="s">
        <v>565</v>
      </c>
      <c r="AQ1605" s="259" t="s">
        <v>565</v>
      </c>
      <c r="AR1605" s="259" t="s">
        <v>565</v>
      </c>
      <c r="AS1605" s="259" t="s">
        <v>565</v>
      </c>
      <c r="AT1605" s="259" t="s">
        <v>565</v>
      </c>
      <c r="AU1605" s="259" t="s">
        <v>565</v>
      </c>
      <c r="AV1605" s="259" t="s">
        <v>565</v>
      </c>
      <c r="AW1605" s="259" t="s">
        <v>565</v>
      </c>
      <c r="AX1605" s="259" t="s">
        <v>565</v>
      </c>
      <c r="AY1605" s="259" t="s">
        <v>565</v>
      </c>
      <c r="AZ1605" s="259" t="s">
        <v>565</v>
      </c>
      <c r="BA1605" s="259" t="s">
        <v>565</v>
      </c>
    </row>
    <row r="1606" spans="4:53">
      <c r="D1606" s="259" t="s">
        <v>565</v>
      </c>
      <c r="E1606" s="259" t="s">
        <v>565</v>
      </c>
      <c r="F1606" s="259" t="s">
        <v>565</v>
      </c>
      <c r="G1606" s="259" t="s">
        <v>565</v>
      </c>
      <c r="H1606" s="259" t="s">
        <v>565</v>
      </c>
      <c r="I1606" s="259" t="s">
        <v>565</v>
      </c>
      <c r="J1606" s="259" t="s">
        <v>565</v>
      </c>
      <c r="K1606" s="259" t="s">
        <v>565</v>
      </c>
      <c r="L1606" s="259" t="s">
        <v>565</v>
      </c>
      <c r="M1606" s="259" t="s">
        <v>565</v>
      </c>
      <c r="N1606" s="259" t="s">
        <v>565</v>
      </c>
      <c r="O1606" s="259" t="s">
        <v>565</v>
      </c>
      <c r="P1606" s="259" t="s">
        <v>565</v>
      </c>
      <c r="Q1606" s="259" t="s">
        <v>565</v>
      </c>
      <c r="R1606" s="259" t="s">
        <v>565</v>
      </c>
      <c r="S1606" s="259" t="s">
        <v>565</v>
      </c>
      <c r="T1606" s="259" t="s">
        <v>565</v>
      </c>
      <c r="U1606" s="259" t="s">
        <v>565</v>
      </c>
      <c r="V1606" s="260" t="s">
        <v>565</v>
      </c>
      <c r="W1606" s="260" t="s">
        <v>565</v>
      </c>
      <c r="X1606" s="259" t="s">
        <v>565</v>
      </c>
      <c r="Y1606" s="259" t="s">
        <v>565</v>
      </c>
      <c r="Z1606" s="259" t="s">
        <v>565</v>
      </c>
      <c r="AA1606" s="259" t="s">
        <v>565</v>
      </c>
      <c r="AB1606" s="259" t="s">
        <v>565</v>
      </c>
      <c r="AC1606" s="259" t="s">
        <v>565</v>
      </c>
      <c r="AD1606" s="259" t="s">
        <v>565</v>
      </c>
      <c r="AE1606" s="259" t="s">
        <v>565</v>
      </c>
      <c r="AF1606" s="259" t="s">
        <v>565</v>
      </c>
      <c r="AG1606" s="259" t="s">
        <v>565</v>
      </c>
      <c r="AH1606" s="259" t="s">
        <v>565</v>
      </c>
      <c r="AI1606" s="259" t="s">
        <v>565</v>
      </c>
      <c r="AJ1606" s="259" t="s">
        <v>565</v>
      </c>
      <c r="AK1606" s="259" t="s">
        <v>565</v>
      </c>
      <c r="AL1606" s="259" t="s">
        <v>565</v>
      </c>
      <c r="AM1606" s="259" t="s">
        <v>565</v>
      </c>
      <c r="AN1606" s="259" t="s">
        <v>565</v>
      </c>
      <c r="AO1606" s="259" t="s">
        <v>565</v>
      </c>
      <c r="AP1606" s="259" t="s">
        <v>565</v>
      </c>
      <c r="AQ1606" s="259" t="s">
        <v>565</v>
      </c>
      <c r="AR1606" s="259" t="s">
        <v>565</v>
      </c>
      <c r="AS1606" s="259" t="s">
        <v>565</v>
      </c>
      <c r="AT1606" s="259" t="s">
        <v>565</v>
      </c>
      <c r="AU1606" s="259" t="s">
        <v>565</v>
      </c>
      <c r="AV1606" s="259" t="s">
        <v>565</v>
      </c>
      <c r="AW1606" s="259" t="s">
        <v>565</v>
      </c>
      <c r="AX1606" s="259" t="s">
        <v>565</v>
      </c>
      <c r="AY1606" s="259" t="s">
        <v>565</v>
      </c>
      <c r="AZ1606" s="259" t="s">
        <v>565</v>
      </c>
      <c r="BA1606" s="259" t="s">
        <v>565</v>
      </c>
    </row>
    <row r="1607" spans="4:53">
      <c r="D1607" s="259" t="s">
        <v>565</v>
      </c>
      <c r="E1607" s="259" t="s">
        <v>565</v>
      </c>
      <c r="F1607" s="259" t="s">
        <v>565</v>
      </c>
      <c r="G1607" s="259" t="s">
        <v>565</v>
      </c>
      <c r="H1607" s="259" t="s">
        <v>565</v>
      </c>
      <c r="I1607" s="259" t="s">
        <v>565</v>
      </c>
      <c r="J1607" s="259" t="s">
        <v>565</v>
      </c>
      <c r="K1607" s="259" t="s">
        <v>565</v>
      </c>
      <c r="L1607" s="259" t="s">
        <v>565</v>
      </c>
      <c r="M1607" s="259" t="s">
        <v>565</v>
      </c>
      <c r="N1607" s="259" t="s">
        <v>565</v>
      </c>
      <c r="O1607" s="259" t="s">
        <v>565</v>
      </c>
      <c r="P1607" s="259" t="s">
        <v>565</v>
      </c>
      <c r="Q1607" s="259" t="s">
        <v>565</v>
      </c>
      <c r="R1607" s="259" t="s">
        <v>565</v>
      </c>
      <c r="S1607" s="259" t="s">
        <v>565</v>
      </c>
      <c r="T1607" s="259" t="s">
        <v>565</v>
      </c>
      <c r="U1607" s="259" t="s">
        <v>565</v>
      </c>
      <c r="V1607" s="260" t="s">
        <v>565</v>
      </c>
      <c r="W1607" s="260" t="s">
        <v>565</v>
      </c>
      <c r="X1607" s="259" t="s">
        <v>565</v>
      </c>
      <c r="Y1607" s="259" t="s">
        <v>565</v>
      </c>
      <c r="Z1607" s="259" t="s">
        <v>565</v>
      </c>
      <c r="AA1607" s="259" t="s">
        <v>565</v>
      </c>
      <c r="AB1607" s="259" t="s">
        <v>565</v>
      </c>
      <c r="AC1607" s="259" t="s">
        <v>565</v>
      </c>
      <c r="AD1607" s="259" t="s">
        <v>565</v>
      </c>
      <c r="AE1607" s="259" t="s">
        <v>565</v>
      </c>
      <c r="AF1607" s="259" t="s">
        <v>565</v>
      </c>
      <c r="AG1607" s="259" t="s">
        <v>565</v>
      </c>
      <c r="AH1607" s="259" t="s">
        <v>565</v>
      </c>
      <c r="AI1607" s="259" t="s">
        <v>565</v>
      </c>
      <c r="AJ1607" s="259" t="s">
        <v>565</v>
      </c>
      <c r="AK1607" s="259" t="s">
        <v>565</v>
      </c>
      <c r="AL1607" s="259" t="s">
        <v>565</v>
      </c>
      <c r="AM1607" s="259" t="s">
        <v>565</v>
      </c>
      <c r="AN1607" s="259" t="s">
        <v>565</v>
      </c>
      <c r="AO1607" s="259" t="s">
        <v>565</v>
      </c>
      <c r="AP1607" s="259" t="s">
        <v>565</v>
      </c>
      <c r="AQ1607" s="259" t="s">
        <v>565</v>
      </c>
      <c r="AR1607" s="259" t="s">
        <v>565</v>
      </c>
      <c r="AS1607" s="259" t="s">
        <v>565</v>
      </c>
      <c r="AT1607" s="259" t="s">
        <v>565</v>
      </c>
      <c r="AU1607" s="259" t="s">
        <v>565</v>
      </c>
      <c r="AV1607" s="259" t="s">
        <v>565</v>
      </c>
      <c r="AW1607" s="259" t="s">
        <v>565</v>
      </c>
      <c r="AX1607" s="259" t="s">
        <v>565</v>
      </c>
      <c r="AY1607" s="259" t="s">
        <v>565</v>
      </c>
      <c r="AZ1607" s="259" t="s">
        <v>565</v>
      </c>
      <c r="BA1607" s="259" t="s">
        <v>565</v>
      </c>
    </row>
    <row r="1608" spans="4:53">
      <c r="D1608" s="259" t="s">
        <v>565</v>
      </c>
      <c r="E1608" s="259" t="s">
        <v>565</v>
      </c>
      <c r="F1608" s="259" t="s">
        <v>565</v>
      </c>
      <c r="G1608" s="259" t="s">
        <v>565</v>
      </c>
      <c r="H1608" s="259" t="s">
        <v>565</v>
      </c>
      <c r="I1608" s="259" t="s">
        <v>565</v>
      </c>
      <c r="J1608" s="259" t="s">
        <v>565</v>
      </c>
      <c r="K1608" s="259" t="s">
        <v>565</v>
      </c>
      <c r="L1608" s="259" t="s">
        <v>565</v>
      </c>
      <c r="M1608" s="259" t="s">
        <v>565</v>
      </c>
      <c r="N1608" s="259" t="s">
        <v>565</v>
      </c>
      <c r="O1608" s="259" t="s">
        <v>565</v>
      </c>
      <c r="P1608" s="259" t="s">
        <v>565</v>
      </c>
      <c r="Q1608" s="259" t="s">
        <v>565</v>
      </c>
      <c r="R1608" s="259" t="s">
        <v>565</v>
      </c>
      <c r="S1608" s="259" t="s">
        <v>565</v>
      </c>
      <c r="T1608" s="259" t="s">
        <v>565</v>
      </c>
      <c r="U1608" s="259" t="s">
        <v>565</v>
      </c>
      <c r="V1608" s="260" t="s">
        <v>565</v>
      </c>
      <c r="W1608" s="260" t="s">
        <v>565</v>
      </c>
      <c r="X1608" s="259" t="s">
        <v>565</v>
      </c>
      <c r="Y1608" s="259" t="s">
        <v>565</v>
      </c>
      <c r="Z1608" s="259" t="s">
        <v>565</v>
      </c>
      <c r="AA1608" s="259" t="s">
        <v>565</v>
      </c>
      <c r="AB1608" s="259" t="s">
        <v>565</v>
      </c>
      <c r="AC1608" s="259" t="s">
        <v>565</v>
      </c>
      <c r="AD1608" s="259" t="s">
        <v>565</v>
      </c>
      <c r="AE1608" s="259" t="s">
        <v>565</v>
      </c>
      <c r="AF1608" s="259" t="s">
        <v>565</v>
      </c>
      <c r="AG1608" s="259" t="s">
        <v>565</v>
      </c>
      <c r="AH1608" s="259" t="s">
        <v>565</v>
      </c>
      <c r="AI1608" s="259" t="s">
        <v>565</v>
      </c>
      <c r="AJ1608" s="259" t="s">
        <v>565</v>
      </c>
      <c r="AK1608" s="259" t="s">
        <v>565</v>
      </c>
      <c r="AL1608" s="259" t="s">
        <v>565</v>
      </c>
      <c r="AM1608" s="259" t="s">
        <v>565</v>
      </c>
      <c r="AN1608" s="259" t="s">
        <v>565</v>
      </c>
      <c r="AO1608" s="259" t="s">
        <v>565</v>
      </c>
      <c r="AP1608" s="259" t="s">
        <v>565</v>
      </c>
      <c r="AQ1608" s="259" t="s">
        <v>565</v>
      </c>
      <c r="AR1608" s="259" t="s">
        <v>565</v>
      </c>
      <c r="AS1608" s="259" t="s">
        <v>565</v>
      </c>
      <c r="AT1608" s="259" t="s">
        <v>565</v>
      </c>
      <c r="AU1608" s="259" t="s">
        <v>565</v>
      </c>
      <c r="AV1608" s="259" t="s">
        <v>565</v>
      </c>
      <c r="AW1608" s="259" t="s">
        <v>565</v>
      </c>
      <c r="AX1608" s="259" t="s">
        <v>565</v>
      </c>
      <c r="AY1608" s="259" t="s">
        <v>565</v>
      </c>
      <c r="AZ1608" s="259" t="s">
        <v>565</v>
      </c>
      <c r="BA1608" s="259" t="s">
        <v>565</v>
      </c>
    </row>
    <row r="1609" spans="4:53">
      <c r="D1609" s="259" t="s">
        <v>565</v>
      </c>
      <c r="E1609" s="259" t="s">
        <v>565</v>
      </c>
      <c r="F1609" s="259" t="s">
        <v>565</v>
      </c>
      <c r="G1609" s="259" t="s">
        <v>565</v>
      </c>
      <c r="H1609" s="259" t="s">
        <v>565</v>
      </c>
      <c r="I1609" s="259" t="s">
        <v>565</v>
      </c>
      <c r="J1609" s="259" t="s">
        <v>565</v>
      </c>
      <c r="K1609" s="259" t="s">
        <v>565</v>
      </c>
      <c r="L1609" s="259" t="s">
        <v>565</v>
      </c>
      <c r="M1609" s="259" t="s">
        <v>565</v>
      </c>
      <c r="N1609" s="259" t="s">
        <v>565</v>
      </c>
      <c r="O1609" s="259" t="s">
        <v>565</v>
      </c>
      <c r="P1609" s="259" t="s">
        <v>565</v>
      </c>
      <c r="Q1609" s="259" t="s">
        <v>565</v>
      </c>
      <c r="R1609" s="259" t="s">
        <v>565</v>
      </c>
      <c r="S1609" s="259" t="s">
        <v>565</v>
      </c>
      <c r="T1609" s="259" t="s">
        <v>565</v>
      </c>
      <c r="U1609" s="259" t="s">
        <v>565</v>
      </c>
      <c r="V1609" s="260" t="s">
        <v>565</v>
      </c>
      <c r="W1609" s="260" t="s">
        <v>565</v>
      </c>
      <c r="X1609" s="259" t="s">
        <v>565</v>
      </c>
      <c r="Y1609" s="259" t="s">
        <v>565</v>
      </c>
      <c r="Z1609" s="259" t="s">
        <v>565</v>
      </c>
      <c r="AA1609" s="259" t="s">
        <v>565</v>
      </c>
      <c r="AB1609" s="259" t="s">
        <v>565</v>
      </c>
      <c r="AC1609" s="259" t="s">
        <v>565</v>
      </c>
      <c r="AD1609" s="259" t="s">
        <v>565</v>
      </c>
      <c r="AE1609" s="259" t="s">
        <v>565</v>
      </c>
      <c r="AF1609" s="259" t="s">
        <v>565</v>
      </c>
      <c r="AG1609" s="259" t="s">
        <v>565</v>
      </c>
      <c r="AH1609" s="259" t="s">
        <v>565</v>
      </c>
      <c r="AI1609" s="259" t="s">
        <v>565</v>
      </c>
      <c r="AJ1609" s="259" t="s">
        <v>565</v>
      </c>
      <c r="AK1609" s="259" t="s">
        <v>565</v>
      </c>
      <c r="AL1609" s="259" t="s">
        <v>565</v>
      </c>
      <c r="AM1609" s="259" t="s">
        <v>565</v>
      </c>
      <c r="AN1609" s="259" t="s">
        <v>565</v>
      </c>
      <c r="AO1609" s="259" t="s">
        <v>565</v>
      </c>
      <c r="AP1609" s="259" t="s">
        <v>565</v>
      </c>
      <c r="AQ1609" s="259" t="s">
        <v>565</v>
      </c>
      <c r="AR1609" s="259" t="s">
        <v>565</v>
      </c>
      <c r="AS1609" s="259" t="s">
        <v>565</v>
      </c>
      <c r="AT1609" s="259" t="s">
        <v>565</v>
      </c>
      <c r="AU1609" s="259" t="s">
        <v>565</v>
      </c>
      <c r="AV1609" s="259" t="s">
        <v>565</v>
      </c>
      <c r="AW1609" s="259" t="s">
        <v>565</v>
      </c>
      <c r="AX1609" s="259" t="s">
        <v>565</v>
      </c>
      <c r="AY1609" s="259" t="s">
        <v>565</v>
      </c>
      <c r="AZ1609" s="259" t="s">
        <v>565</v>
      </c>
      <c r="BA1609" s="259" t="s">
        <v>565</v>
      </c>
    </row>
    <row r="1610" spans="4:53">
      <c r="D1610" s="259" t="s">
        <v>565</v>
      </c>
      <c r="E1610" s="259" t="s">
        <v>565</v>
      </c>
      <c r="F1610" s="259" t="s">
        <v>565</v>
      </c>
      <c r="G1610" s="259" t="s">
        <v>565</v>
      </c>
      <c r="H1610" s="259" t="s">
        <v>565</v>
      </c>
      <c r="I1610" s="259" t="s">
        <v>565</v>
      </c>
      <c r="J1610" s="259" t="s">
        <v>565</v>
      </c>
      <c r="K1610" s="259" t="s">
        <v>565</v>
      </c>
      <c r="L1610" s="259" t="s">
        <v>565</v>
      </c>
      <c r="M1610" s="259" t="s">
        <v>565</v>
      </c>
      <c r="N1610" s="259" t="s">
        <v>565</v>
      </c>
      <c r="O1610" s="259" t="s">
        <v>565</v>
      </c>
      <c r="P1610" s="259" t="s">
        <v>565</v>
      </c>
      <c r="Q1610" s="259" t="s">
        <v>565</v>
      </c>
      <c r="R1610" s="259" t="s">
        <v>565</v>
      </c>
      <c r="S1610" s="259" t="s">
        <v>565</v>
      </c>
      <c r="T1610" s="259" t="s">
        <v>565</v>
      </c>
      <c r="U1610" s="259" t="s">
        <v>565</v>
      </c>
      <c r="V1610" s="260" t="s">
        <v>565</v>
      </c>
      <c r="W1610" s="260" t="s">
        <v>565</v>
      </c>
      <c r="X1610" s="259" t="s">
        <v>565</v>
      </c>
      <c r="Y1610" s="259" t="s">
        <v>565</v>
      </c>
      <c r="Z1610" s="259" t="s">
        <v>565</v>
      </c>
      <c r="AA1610" s="259" t="s">
        <v>565</v>
      </c>
      <c r="AB1610" s="259" t="s">
        <v>565</v>
      </c>
      <c r="AC1610" s="259" t="s">
        <v>565</v>
      </c>
      <c r="AD1610" s="259" t="s">
        <v>565</v>
      </c>
      <c r="AE1610" s="259" t="s">
        <v>565</v>
      </c>
      <c r="AF1610" s="259" t="s">
        <v>565</v>
      </c>
      <c r="AG1610" s="259" t="s">
        <v>565</v>
      </c>
      <c r="AH1610" s="259" t="s">
        <v>565</v>
      </c>
      <c r="AI1610" s="259" t="s">
        <v>565</v>
      </c>
      <c r="AJ1610" s="259" t="s">
        <v>565</v>
      </c>
      <c r="AK1610" s="259" t="s">
        <v>565</v>
      </c>
      <c r="AL1610" s="259" t="s">
        <v>565</v>
      </c>
      <c r="AM1610" s="259" t="s">
        <v>565</v>
      </c>
      <c r="AN1610" s="259" t="s">
        <v>565</v>
      </c>
      <c r="AO1610" s="259" t="s">
        <v>565</v>
      </c>
      <c r="AP1610" s="259" t="s">
        <v>565</v>
      </c>
      <c r="AQ1610" s="259" t="s">
        <v>565</v>
      </c>
      <c r="AR1610" s="259" t="s">
        <v>565</v>
      </c>
      <c r="AS1610" s="259" t="s">
        <v>565</v>
      </c>
      <c r="AT1610" s="259" t="s">
        <v>565</v>
      </c>
      <c r="AU1610" s="259" t="s">
        <v>565</v>
      </c>
      <c r="AV1610" s="259" t="s">
        <v>565</v>
      </c>
      <c r="AW1610" s="259" t="s">
        <v>565</v>
      </c>
      <c r="AX1610" s="259" t="s">
        <v>565</v>
      </c>
      <c r="AY1610" s="259" t="s">
        <v>565</v>
      </c>
      <c r="AZ1610" s="259" t="s">
        <v>565</v>
      </c>
      <c r="BA1610" s="259" t="s">
        <v>565</v>
      </c>
    </row>
    <row r="1611" spans="4:53">
      <c r="D1611" s="259" t="s">
        <v>565</v>
      </c>
      <c r="E1611" s="259" t="s">
        <v>565</v>
      </c>
      <c r="F1611" s="259" t="s">
        <v>565</v>
      </c>
      <c r="G1611" s="259" t="s">
        <v>565</v>
      </c>
      <c r="H1611" s="259" t="s">
        <v>565</v>
      </c>
      <c r="I1611" s="259" t="s">
        <v>565</v>
      </c>
      <c r="J1611" s="259" t="s">
        <v>565</v>
      </c>
      <c r="K1611" s="259" t="s">
        <v>565</v>
      </c>
      <c r="L1611" s="259" t="s">
        <v>565</v>
      </c>
      <c r="M1611" s="259" t="s">
        <v>565</v>
      </c>
      <c r="N1611" s="259" t="s">
        <v>565</v>
      </c>
      <c r="O1611" s="259" t="s">
        <v>565</v>
      </c>
      <c r="P1611" s="259" t="s">
        <v>565</v>
      </c>
      <c r="Q1611" s="259" t="s">
        <v>565</v>
      </c>
      <c r="R1611" s="259" t="s">
        <v>565</v>
      </c>
      <c r="S1611" s="259" t="s">
        <v>565</v>
      </c>
      <c r="T1611" s="259" t="s">
        <v>565</v>
      </c>
      <c r="U1611" s="259" t="s">
        <v>565</v>
      </c>
      <c r="V1611" s="260" t="s">
        <v>565</v>
      </c>
      <c r="W1611" s="260" t="s">
        <v>565</v>
      </c>
      <c r="X1611" s="259" t="s">
        <v>565</v>
      </c>
      <c r="Y1611" s="259" t="s">
        <v>565</v>
      </c>
      <c r="Z1611" s="259" t="s">
        <v>565</v>
      </c>
      <c r="AA1611" s="259" t="s">
        <v>565</v>
      </c>
      <c r="AB1611" s="259" t="s">
        <v>565</v>
      </c>
      <c r="AC1611" s="259" t="s">
        <v>565</v>
      </c>
      <c r="AD1611" s="259" t="s">
        <v>565</v>
      </c>
      <c r="AE1611" s="259" t="s">
        <v>565</v>
      </c>
      <c r="AF1611" s="259" t="s">
        <v>565</v>
      </c>
      <c r="AG1611" s="259" t="s">
        <v>565</v>
      </c>
      <c r="AH1611" s="259" t="s">
        <v>565</v>
      </c>
      <c r="AI1611" s="259" t="s">
        <v>565</v>
      </c>
      <c r="AJ1611" s="259" t="s">
        <v>565</v>
      </c>
      <c r="AK1611" s="259" t="s">
        <v>565</v>
      </c>
      <c r="AL1611" s="259" t="s">
        <v>565</v>
      </c>
      <c r="AM1611" s="259" t="s">
        <v>565</v>
      </c>
      <c r="AN1611" s="259" t="s">
        <v>565</v>
      </c>
      <c r="AO1611" s="259" t="s">
        <v>565</v>
      </c>
      <c r="AP1611" s="259" t="s">
        <v>565</v>
      </c>
      <c r="AQ1611" s="259" t="s">
        <v>565</v>
      </c>
      <c r="AR1611" s="259" t="s">
        <v>565</v>
      </c>
      <c r="AS1611" s="259" t="s">
        <v>565</v>
      </c>
      <c r="AT1611" s="259" t="s">
        <v>565</v>
      </c>
      <c r="AU1611" s="259" t="s">
        <v>565</v>
      </c>
      <c r="AV1611" s="259" t="s">
        <v>565</v>
      </c>
      <c r="AW1611" s="259" t="s">
        <v>565</v>
      </c>
      <c r="AX1611" s="259" t="s">
        <v>565</v>
      </c>
      <c r="AY1611" s="259" t="s">
        <v>565</v>
      </c>
      <c r="AZ1611" s="259" t="s">
        <v>565</v>
      </c>
      <c r="BA1611" s="259" t="s">
        <v>565</v>
      </c>
    </row>
    <row r="1612" spans="4:53">
      <c r="D1612" s="259" t="s">
        <v>565</v>
      </c>
      <c r="E1612" s="259" t="s">
        <v>565</v>
      </c>
      <c r="F1612" s="259" t="s">
        <v>565</v>
      </c>
      <c r="G1612" s="259" t="s">
        <v>565</v>
      </c>
      <c r="H1612" s="259" t="s">
        <v>565</v>
      </c>
      <c r="I1612" s="259" t="s">
        <v>565</v>
      </c>
      <c r="J1612" s="259" t="s">
        <v>565</v>
      </c>
      <c r="K1612" s="259" t="s">
        <v>565</v>
      </c>
      <c r="L1612" s="259" t="s">
        <v>565</v>
      </c>
      <c r="M1612" s="259" t="s">
        <v>565</v>
      </c>
      <c r="N1612" s="259" t="s">
        <v>565</v>
      </c>
      <c r="O1612" s="259" t="s">
        <v>565</v>
      </c>
      <c r="P1612" s="259" t="s">
        <v>565</v>
      </c>
      <c r="Q1612" s="259" t="s">
        <v>565</v>
      </c>
      <c r="R1612" s="259" t="s">
        <v>565</v>
      </c>
      <c r="S1612" s="259" t="s">
        <v>565</v>
      </c>
      <c r="T1612" s="259" t="s">
        <v>565</v>
      </c>
      <c r="U1612" s="259" t="s">
        <v>565</v>
      </c>
      <c r="V1612" s="260" t="s">
        <v>565</v>
      </c>
      <c r="W1612" s="260" t="s">
        <v>565</v>
      </c>
      <c r="X1612" s="259" t="s">
        <v>565</v>
      </c>
      <c r="Y1612" s="259" t="s">
        <v>565</v>
      </c>
      <c r="Z1612" s="259" t="s">
        <v>565</v>
      </c>
      <c r="AA1612" s="259" t="s">
        <v>565</v>
      </c>
      <c r="AB1612" s="259" t="s">
        <v>565</v>
      </c>
      <c r="AC1612" s="259" t="s">
        <v>565</v>
      </c>
      <c r="AD1612" s="259" t="s">
        <v>565</v>
      </c>
      <c r="AE1612" s="259" t="s">
        <v>565</v>
      </c>
      <c r="AF1612" s="259" t="s">
        <v>565</v>
      </c>
      <c r="AG1612" s="259" t="s">
        <v>565</v>
      </c>
      <c r="AH1612" s="259" t="s">
        <v>565</v>
      </c>
      <c r="AI1612" s="259" t="s">
        <v>565</v>
      </c>
      <c r="AJ1612" s="259" t="s">
        <v>565</v>
      </c>
      <c r="AK1612" s="259" t="s">
        <v>565</v>
      </c>
      <c r="AL1612" s="259" t="s">
        <v>565</v>
      </c>
      <c r="AM1612" s="259" t="s">
        <v>565</v>
      </c>
      <c r="AN1612" s="259" t="s">
        <v>565</v>
      </c>
      <c r="AO1612" s="259" t="s">
        <v>565</v>
      </c>
      <c r="AP1612" s="259" t="s">
        <v>565</v>
      </c>
      <c r="AQ1612" s="259" t="s">
        <v>565</v>
      </c>
      <c r="AR1612" s="259" t="s">
        <v>565</v>
      </c>
      <c r="AS1612" s="259" t="s">
        <v>565</v>
      </c>
      <c r="AT1612" s="259" t="s">
        <v>565</v>
      </c>
      <c r="AU1612" s="259" t="s">
        <v>565</v>
      </c>
      <c r="AV1612" s="259" t="s">
        <v>565</v>
      </c>
      <c r="AW1612" s="259" t="s">
        <v>565</v>
      </c>
      <c r="AX1612" s="259" t="s">
        <v>565</v>
      </c>
      <c r="AY1612" s="259" t="s">
        <v>565</v>
      </c>
      <c r="AZ1612" s="259" t="s">
        <v>565</v>
      </c>
      <c r="BA1612" s="259" t="s">
        <v>565</v>
      </c>
    </row>
    <row r="1613" spans="4:53">
      <c r="D1613" s="259" t="s">
        <v>565</v>
      </c>
      <c r="E1613" s="259" t="s">
        <v>565</v>
      </c>
      <c r="F1613" s="259" t="s">
        <v>565</v>
      </c>
      <c r="G1613" s="259" t="s">
        <v>565</v>
      </c>
      <c r="H1613" s="259" t="s">
        <v>565</v>
      </c>
      <c r="I1613" s="259" t="s">
        <v>565</v>
      </c>
      <c r="J1613" s="259" t="s">
        <v>565</v>
      </c>
      <c r="K1613" s="259" t="s">
        <v>565</v>
      </c>
      <c r="L1613" s="259" t="s">
        <v>565</v>
      </c>
      <c r="M1613" s="259" t="s">
        <v>565</v>
      </c>
      <c r="N1613" s="259" t="s">
        <v>565</v>
      </c>
      <c r="O1613" s="259" t="s">
        <v>565</v>
      </c>
      <c r="P1613" s="259" t="s">
        <v>565</v>
      </c>
      <c r="Q1613" s="259" t="s">
        <v>565</v>
      </c>
      <c r="R1613" s="259" t="s">
        <v>565</v>
      </c>
      <c r="S1613" s="259" t="s">
        <v>565</v>
      </c>
      <c r="T1613" s="259" t="s">
        <v>565</v>
      </c>
      <c r="U1613" s="259" t="s">
        <v>565</v>
      </c>
      <c r="V1613" s="260" t="s">
        <v>565</v>
      </c>
      <c r="W1613" s="260" t="s">
        <v>565</v>
      </c>
      <c r="X1613" s="259" t="s">
        <v>565</v>
      </c>
      <c r="Y1613" s="259" t="s">
        <v>565</v>
      </c>
      <c r="Z1613" s="259" t="s">
        <v>565</v>
      </c>
      <c r="AA1613" s="259" t="s">
        <v>565</v>
      </c>
      <c r="AB1613" s="259" t="s">
        <v>565</v>
      </c>
      <c r="AC1613" s="259" t="s">
        <v>565</v>
      </c>
      <c r="AD1613" s="259" t="s">
        <v>565</v>
      </c>
      <c r="AE1613" s="259" t="s">
        <v>565</v>
      </c>
      <c r="AF1613" s="259" t="s">
        <v>565</v>
      </c>
      <c r="AG1613" s="259" t="s">
        <v>565</v>
      </c>
      <c r="AH1613" s="259" t="s">
        <v>565</v>
      </c>
      <c r="AI1613" s="259" t="s">
        <v>565</v>
      </c>
      <c r="AJ1613" s="259" t="s">
        <v>565</v>
      </c>
      <c r="AK1613" s="259" t="s">
        <v>565</v>
      </c>
      <c r="AL1613" s="259" t="s">
        <v>565</v>
      </c>
      <c r="AM1613" s="259" t="s">
        <v>565</v>
      </c>
      <c r="AN1613" s="259" t="s">
        <v>565</v>
      </c>
      <c r="AO1613" s="259" t="s">
        <v>565</v>
      </c>
      <c r="AP1613" s="259" t="s">
        <v>565</v>
      </c>
      <c r="AQ1613" s="259" t="s">
        <v>565</v>
      </c>
      <c r="AR1613" s="259" t="s">
        <v>565</v>
      </c>
      <c r="AS1613" s="259" t="s">
        <v>565</v>
      </c>
      <c r="AT1613" s="259" t="s">
        <v>565</v>
      </c>
      <c r="AU1613" s="259" t="s">
        <v>565</v>
      </c>
      <c r="AV1613" s="259" t="s">
        <v>565</v>
      </c>
      <c r="AW1613" s="259" t="s">
        <v>565</v>
      </c>
      <c r="AX1613" s="259" t="s">
        <v>565</v>
      </c>
      <c r="AY1613" s="259" t="s">
        <v>565</v>
      </c>
      <c r="AZ1613" s="259" t="s">
        <v>565</v>
      </c>
      <c r="BA1613" s="259" t="s">
        <v>565</v>
      </c>
    </row>
    <row r="1614" spans="4:53">
      <c r="D1614" s="259" t="s">
        <v>565</v>
      </c>
      <c r="E1614" s="259" t="s">
        <v>565</v>
      </c>
      <c r="F1614" s="259" t="s">
        <v>565</v>
      </c>
      <c r="G1614" s="259" t="s">
        <v>565</v>
      </c>
      <c r="H1614" s="259" t="s">
        <v>565</v>
      </c>
      <c r="I1614" s="259" t="s">
        <v>565</v>
      </c>
      <c r="J1614" s="259" t="s">
        <v>565</v>
      </c>
      <c r="K1614" s="259" t="s">
        <v>565</v>
      </c>
      <c r="L1614" s="259" t="s">
        <v>565</v>
      </c>
      <c r="M1614" s="259" t="s">
        <v>565</v>
      </c>
      <c r="N1614" s="259" t="s">
        <v>565</v>
      </c>
      <c r="O1614" s="259" t="s">
        <v>565</v>
      </c>
      <c r="P1614" s="259" t="s">
        <v>565</v>
      </c>
      <c r="Q1614" s="259" t="s">
        <v>565</v>
      </c>
      <c r="R1614" s="259" t="s">
        <v>565</v>
      </c>
      <c r="S1614" s="259" t="s">
        <v>565</v>
      </c>
      <c r="T1614" s="259" t="s">
        <v>565</v>
      </c>
      <c r="U1614" s="259" t="s">
        <v>565</v>
      </c>
      <c r="V1614" s="260" t="s">
        <v>565</v>
      </c>
      <c r="W1614" s="260" t="s">
        <v>565</v>
      </c>
      <c r="X1614" s="259" t="s">
        <v>565</v>
      </c>
      <c r="Y1614" s="259" t="s">
        <v>565</v>
      </c>
      <c r="Z1614" s="259" t="s">
        <v>565</v>
      </c>
      <c r="AA1614" s="259" t="s">
        <v>565</v>
      </c>
      <c r="AB1614" s="259" t="s">
        <v>565</v>
      </c>
      <c r="AC1614" s="259" t="s">
        <v>565</v>
      </c>
      <c r="AD1614" s="259" t="s">
        <v>565</v>
      </c>
      <c r="AE1614" s="259" t="s">
        <v>565</v>
      </c>
      <c r="AF1614" s="259" t="s">
        <v>565</v>
      </c>
      <c r="AG1614" s="259" t="s">
        <v>565</v>
      </c>
      <c r="AH1614" s="259" t="s">
        <v>565</v>
      </c>
      <c r="AI1614" s="259" t="s">
        <v>565</v>
      </c>
      <c r="AJ1614" s="259" t="s">
        <v>565</v>
      </c>
      <c r="AK1614" s="259" t="s">
        <v>565</v>
      </c>
      <c r="AL1614" s="259" t="s">
        <v>565</v>
      </c>
      <c r="AM1614" s="259" t="s">
        <v>565</v>
      </c>
      <c r="AN1614" s="259" t="s">
        <v>565</v>
      </c>
      <c r="AO1614" s="259" t="s">
        <v>565</v>
      </c>
      <c r="AP1614" s="259" t="s">
        <v>565</v>
      </c>
      <c r="AQ1614" s="259" t="s">
        <v>565</v>
      </c>
      <c r="AR1614" s="259" t="s">
        <v>565</v>
      </c>
      <c r="AS1614" s="259" t="s">
        <v>565</v>
      </c>
      <c r="AT1614" s="259" t="s">
        <v>565</v>
      </c>
      <c r="AU1614" s="259" t="s">
        <v>565</v>
      </c>
      <c r="AV1614" s="259" t="s">
        <v>565</v>
      </c>
      <c r="AW1614" s="259" t="s">
        <v>565</v>
      </c>
      <c r="AX1614" s="259" t="s">
        <v>565</v>
      </c>
      <c r="AY1614" s="259" t="s">
        <v>565</v>
      </c>
      <c r="AZ1614" s="259" t="s">
        <v>565</v>
      </c>
      <c r="BA1614" s="259" t="s">
        <v>565</v>
      </c>
    </row>
    <row r="1615" spans="4:53">
      <c r="D1615" s="259" t="s">
        <v>565</v>
      </c>
      <c r="E1615" s="259" t="s">
        <v>565</v>
      </c>
      <c r="F1615" s="259" t="s">
        <v>565</v>
      </c>
      <c r="G1615" s="259" t="s">
        <v>565</v>
      </c>
      <c r="H1615" s="259" t="s">
        <v>565</v>
      </c>
      <c r="I1615" s="259" t="s">
        <v>565</v>
      </c>
      <c r="J1615" s="259" t="s">
        <v>565</v>
      </c>
      <c r="K1615" s="259" t="s">
        <v>565</v>
      </c>
      <c r="L1615" s="259" t="s">
        <v>565</v>
      </c>
      <c r="M1615" s="259" t="s">
        <v>565</v>
      </c>
      <c r="N1615" s="259" t="s">
        <v>565</v>
      </c>
      <c r="O1615" s="259" t="s">
        <v>565</v>
      </c>
      <c r="P1615" s="259" t="s">
        <v>565</v>
      </c>
      <c r="Q1615" s="259" t="s">
        <v>565</v>
      </c>
      <c r="R1615" s="259" t="s">
        <v>565</v>
      </c>
      <c r="S1615" s="259" t="s">
        <v>565</v>
      </c>
      <c r="T1615" s="259" t="s">
        <v>565</v>
      </c>
      <c r="U1615" s="259" t="s">
        <v>565</v>
      </c>
      <c r="V1615" s="260" t="s">
        <v>565</v>
      </c>
      <c r="W1615" s="260" t="s">
        <v>565</v>
      </c>
      <c r="X1615" s="259" t="s">
        <v>565</v>
      </c>
      <c r="Y1615" s="259" t="s">
        <v>565</v>
      </c>
      <c r="Z1615" s="259" t="s">
        <v>565</v>
      </c>
      <c r="AA1615" s="259" t="s">
        <v>565</v>
      </c>
      <c r="AB1615" s="259" t="s">
        <v>565</v>
      </c>
      <c r="AC1615" s="259" t="s">
        <v>565</v>
      </c>
      <c r="AD1615" s="259" t="s">
        <v>565</v>
      </c>
      <c r="AE1615" s="259" t="s">
        <v>565</v>
      </c>
      <c r="AF1615" s="259" t="s">
        <v>565</v>
      </c>
      <c r="AG1615" s="259" t="s">
        <v>565</v>
      </c>
      <c r="AH1615" s="259" t="s">
        <v>565</v>
      </c>
      <c r="AI1615" s="259" t="s">
        <v>565</v>
      </c>
      <c r="AJ1615" s="259" t="s">
        <v>565</v>
      </c>
      <c r="AK1615" s="259" t="s">
        <v>565</v>
      </c>
      <c r="AL1615" s="259" t="s">
        <v>565</v>
      </c>
      <c r="AM1615" s="259" t="s">
        <v>565</v>
      </c>
      <c r="AN1615" s="259" t="s">
        <v>565</v>
      </c>
      <c r="AO1615" s="259" t="s">
        <v>565</v>
      </c>
      <c r="AP1615" s="259" t="s">
        <v>565</v>
      </c>
      <c r="AQ1615" s="259" t="s">
        <v>565</v>
      </c>
      <c r="AR1615" s="259" t="s">
        <v>565</v>
      </c>
      <c r="AS1615" s="259" t="s">
        <v>565</v>
      </c>
      <c r="AT1615" s="259" t="s">
        <v>565</v>
      </c>
      <c r="AU1615" s="259" t="s">
        <v>565</v>
      </c>
      <c r="AV1615" s="259" t="s">
        <v>565</v>
      </c>
      <c r="AW1615" s="259" t="s">
        <v>565</v>
      </c>
      <c r="AX1615" s="259" t="s">
        <v>565</v>
      </c>
      <c r="AY1615" s="259" t="s">
        <v>565</v>
      </c>
      <c r="AZ1615" s="259" t="s">
        <v>565</v>
      </c>
      <c r="BA1615" s="259" t="s">
        <v>565</v>
      </c>
    </row>
    <row r="1616" spans="4:53">
      <c r="D1616" s="259" t="s">
        <v>565</v>
      </c>
      <c r="E1616" s="259" t="s">
        <v>565</v>
      </c>
      <c r="F1616" s="259" t="s">
        <v>565</v>
      </c>
      <c r="G1616" s="259" t="s">
        <v>565</v>
      </c>
      <c r="H1616" s="259" t="s">
        <v>565</v>
      </c>
      <c r="I1616" s="259" t="s">
        <v>565</v>
      </c>
      <c r="J1616" s="259" t="s">
        <v>565</v>
      </c>
      <c r="K1616" s="259" t="s">
        <v>565</v>
      </c>
      <c r="L1616" s="259" t="s">
        <v>565</v>
      </c>
      <c r="M1616" s="259" t="s">
        <v>565</v>
      </c>
      <c r="N1616" s="259" t="s">
        <v>565</v>
      </c>
      <c r="O1616" s="259" t="s">
        <v>565</v>
      </c>
      <c r="P1616" s="259" t="s">
        <v>565</v>
      </c>
      <c r="Q1616" s="259" t="s">
        <v>565</v>
      </c>
      <c r="R1616" s="259" t="s">
        <v>565</v>
      </c>
      <c r="S1616" s="259" t="s">
        <v>565</v>
      </c>
      <c r="T1616" s="259" t="s">
        <v>565</v>
      </c>
      <c r="U1616" s="259" t="s">
        <v>565</v>
      </c>
      <c r="V1616" s="260" t="s">
        <v>565</v>
      </c>
      <c r="W1616" s="260" t="s">
        <v>565</v>
      </c>
      <c r="X1616" s="259" t="s">
        <v>565</v>
      </c>
      <c r="Y1616" s="259" t="s">
        <v>565</v>
      </c>
      <c r="Z1616" s="259" t="s">
        <v>565</v>
      </c>
      <c r="AA1616" s="259" t="s">
        <v>565</v>
      </c>
      <c r="AB1616" s="259" t="s">
        <v>565</v>
      </c>
      <c r="AC1616" s="259" t="s">
        <v>565</v>
      </c>
      <c r="AD1616" s="259" t="s">
        <v>565</v>
      </c>
      <c r="AE1616" s="259" t="s">
        <v>565</v>
      </c>
      <c r="AF1616" s="259" t="s">
        <v>565</v>
      </c>
      <c r="AG1616" s="259" t="s">
        <v>565</v>
      </c>
      <c r="AH1616" s="259" t="s">
        <v>565</v>
      </c>
      <c r="AI1616" s="259" t="s">
        <v>565</v>
      </c>
      <c r="AJ1616" s="259" t="s">
        <v>565</v>
      </c>
      <c r="AK1616" s="259" t="s">
        <v>565</v>
      </c>
      <c r="AL1616" s="259" t="s">
        <v>565</v>
      </c>
      <c r="AM1616" s="259" t="s">
        <v>565</v>
      </c>
      <c r="AN1616" s="259" t="s">
        <v>565</v>
      </c>
      <c r="AO1616" s="259" t="s">
        <v>565</v>
      </c>
      <c r="AP1616" s="259" t="s">
        <v>565</v>
      </c>
      <c r="AQ1616" s="259" t="s">
        <v>565</v>
      </c>
      <c r="AR1616" s="259" t="s">
        <v>565</v>
      </c>
      <c r="AS1616" s="259" t="s">
        <v>565</v>
      </c>
      <c r="AT1616" s="259" t="s">
        <v>565</v>
      </c>
      <c r="AU1616" s="259" t="s">
        <v>565</v>
      </c>
      <c r="AV1616" s="259" t="s">
        <v>565</v>
      </c>
      <c r="AW1616" s="259" t="s">
        <v>565</v>
      </c>
      <c r="AX1616" s="259" t="s">
        <v>565</v>
      </c>
      <c r="AY1616" s="259" t="s">
        <v>565</v>
      </c>
      <c r="AZ1616" s="259" t="s">
        <v>565</v>
      </c>
      <c r="BA1616" s="259" t="s">
        <v>565</v>
      </c>
    </row>
    <row r="1617" spans="4:53">
      <c r="D1617" s="259" t="s">
        <v>565</v>
      </c>
      <c r="E1617" s="259" t="s">
        <v>565</v>
      </c>
      <c r="F1617" s="259" t="s">
        <v>565</v>
      </c>
      <c r="G1617" s="259" t="s">
        <v>565</v>
      </c>
      <c r="H1617" s="259" t="s">
        <v>565</v>
      </c>
      <c r="I1617" s="259" t="s">
        <v>565</v>
      </c>
      <c r="J1617" s="259" t="s">
        <v>565</v>
      </c>
      <c r="K1617" s="259" t="s">
        <v>565</v>
      </c>
      <c r="L1617" s="259" t="s">
        <v>565</v>
      </c>
      <c r="M1617" s="259" t="s">
        <v>565</v>
      </c>
      <c r="N1617" s="259" t="s">
        <v>565</v>
      </c>
      <c r="O1617" s="259" t="s">
        <v>565</v>
      </c>
      <c r="P1617" s="259" t="s">
        <v>565</v>
      </c>
      <c r="Q1617" s="259" t="s">
        <v>565</v>
      </c>
      <c r="R1617" s="259" t="s">
        <v>565</v>
      </c>
      <c r="S1617" s="259" t="s">
        <v>565</v>
      </c>
      <c r="T1617" s="259" t="s">
        <v>565</v>
      </c>
      <c r="U1617" s="259" t="s">
        <v>565</v>
      </c>
      <c r="V1617" s="260" t="s">
        <v>565</v>
      </c>
      <c r="W1617" s="260" t="s">
        <v>565</v>
      </c>
      <c r="X1617" s="259" t="s">
        <v>565</v>
      </c>
      <c r="Y1617" s="259" t="s">
        <v>565</v>
      </c>
      <c r="Z1617" s="259" t="s">
        <v>565</v>
      </c>
      <c r="AA1617" s="259" t="s">
        <v>565</v>
      </c>
      <c r="AB1617" s="259" t="s">
        <v>565</v>
      </c>
      <c r="AC1617" s="259" t="s">
        <v>565</v>
      </c>
      <c r="AD1617" s="259" t="s">
        <v>565</v>
      </c>
      <c r="AE1617" s="259" t="s">
        <v>565</v>
      </c>
      <c r="AF1617" s="259" t="s">
        <v>565</v>
      </c>
      <c r="AG1617" s="259" t="s">
        <v>565</v>
      </c>
      <c r="AH1617" s="259" t="s">
        <v>565</v>
      </c>
      <c r="AI1617" s="259" t="s">
        <v>565</v>
      </c>
      <c r="AJ1617" s="259" t="s">
        <v>565</v>
      </c>
      <c r="AK1617" s="259" t="s">
        <v>565</v>
      </c>
      <c r="AL1617" s="259" t="s">
        <v>565</v>
      </c>
      <c r="AM1617" s="259" t="s">
        <v>565</v>
      </c>
      <c r="AN1617" s="259" t="s">
        <v>565</v>
      </c>
      <c r="AO1617" s="259" t="s">
        <v>565</v>
      </c>
      <c r="AP1617" s="259" t="s">
        <v>565</v>
      </c>
      <c r="AQ1617" s="259" t="s">
        <v>565</v>
      </c>
      <c r="AR1617" s="259" t="s">
        <v>565</v>
      </c>
      <c r="AS1617" s="259" t="s">
        <v>565</v>
      </c>
      <c r="AT1617" s="259" t="s">
        <v>565</v>
      </c>
      <c r="AU1617" s="259" t="s">
        <v>565</v>
      </c>
      <c r="AV1617" s="259" t="s">
        <v>565</v>
      </c>
      <c r="AW1617" s="259" t="s">
        <v>565</v>
      </c>
      <c r="AX1617" s="259" t="s">
        <v>565</v>
      </c>
      <c r="AY1617" s="259" t="s">
        <v>565</v>
      </c>
      <c r="AZ1617" s="259" t="s">
        <v>565</v>
      </c>
      <c r="BA1617" s="259" t="s">
        <v>565</v>
      </c>
    </row>
    <row r="1618" spans="4:53">
      <c r="D1618" s="259" t="s">
        <v>565</v>
      </c>
      <c r="E1618" s="259" t="s">
        <v>565</v>
      </c>
      <c r="F1618" s="259" t="s">
        <v>565</v>
      </c>
      <c r="G1618" s="259" t="s">
        <v>565</v>
      </c>
      <c r="H1618" s="259" t="s">
        <v>565</v>
      </c>
      <c r="I1618" s="259" t="s">
        <v>565</v>
      </c>
      <c r="J1618" s="259" t="s">
        <v>565</v>
      </c>
      <c r="K1618" s="259" t="s">
        <v>565</v>
      </c>
      <c r="L1618" s="259" t="s">
        <v>565</v>
      </c>
      <c r="M1618" s="259" t="s">
        <v>565</v>
      </c>
      <c r="N1618" s="259" t="s">
        <v>565</v>
      </c>
      <c r="O1618" s="259" t="s">
        <v>565</v>
      </c>
      <c r="P1618" s="259" t="s">
        <v>565</v>
      </c>
      <c r="Q1618" s="259" t="s">
        <v>565</v>
      </c>
      <c r="R1618" s="259" t="s">
        <v>565</v>
      </c>
      <c r="S1618" s="259" t="s">
        <v>565</v>
      </c>
      <c r="T1618" s="259" t="s">
        <v>565</v>
      </c>
      <c r="U1618" s="259" t="s">
        <v>565</v>
      </c>
      <c r="V1618" s="260" t="s">
        <v>565</v>
      </c>
      <c r="W1618" s="260" t="s">
        <v>565</v>
      </c>
      <c r="X1618" s="259" t="s">
        <v>565</v>
      </c>
      <c r="Y1618" s="259" t="s">
        <v>565</v>
      </c>
      <c r="Z1618" s="259" t="s">
        <v>565</v>
      </c>
      <c r="AA1618" s="259" t="s">
        <v>565</v>
      </c>
      <c r="AB1618" s="259" t="s">
        <v>565</v>
      </c>
      <c r="AC1618" s="259" t="s">
        <v>565</v>
      </c>
      <c r="AD1618" s="259" t="s">
        <v>565</v>
      </c>
      <c r="AE1618" s="259" t="s">
        <v>565</v>
      </c>
      <c r="AF1618" s="259" t="s">
        <v>565</v>
      </c>
      <c r="AG1618" s="259" t="s">
        <v>565</v>
      </c>
      <c r="AH1618" s="259" t="s">
        <v>565</v>
      </c>
      <c r="AI1618" s="259" t="s">
        <v>565</v>
      </c>
      <c r="AJ1618" s="259" t="s">
        <v>565</v>
      </c>
      <c r="AK1618" s="259" t="s">
        <v>565</v>
      </c>
      <c r="AL1618" s="259" t="s">
        <v>565</v>
      </c>
      <c r="AM1618" s="259" t="s">
        <v>565</v>
      </c>
      <c r="AN1618" s="259" t="s">
        <v>565</v>
      </c>
      <c r="AO1618" s="259" t="s">
        <v>565</v>
      </c>
      <c r="AP1618" s="259" t="s">
        <v>565</v>
      </c>
      <c r="AQ1618" s="259" t="s">
        <v>565</v>
      </c>
      <c r="AR1618" s="259" t="s">
        <v>565</v>
      </c>
      <c r="AS1618" s="259" t="s">
        <v>565</v>
      </c>
      <c r="AT1618" s="259" t="s">
        <v>565</v>
      </c>
      <c r="AU1618" s="259" t="s">
        <v>565</v>
      </c>
      <c r="AV1618" s="259" t="s">
        <v>565</v>
      </c>
      <c r="AW1618" s="259" t="s">
        <v>565</v>
      </c>
      <c r="AX1618" s="259" t="s">
        <v>565</v>
      </c>
      <c r="AY1618" s="259" t="s">
        <v>565</v>
      </c>
      <c r="AZ1618" s="259" t="s">
        <v>565</v>
      </c>
      <c r="BA1618" s="259" t="s">
        <v>565</v>
      </c>
    </row>
    <row r="1619" spans="4:53">
      <c r="D1619" s="259" t="s">
        <v>565</v>
      </c>
      <c r="E1619" s="259" t="s">
        <v>565</v>
      </c>
      <c r="F1619" s="259" t="s">
        <v>565</v>
      </c>
      <c r="G1619" s="259" t="s">
        <v>565</v>
      </c>
      <c r="H1619" s="259" t="s">
        <v>565</v>
      </c>
      <c r="I1619" s="259" t="s">
        <v>565</v>
      </c>
      <c r="J1619" s="259" t="s">
        <v>565</v>
      </c>
      <c r="K1619" s="259" t="s">
        <v>565</v>
      </c>
      <c r="L1619" s="259" t="s">
        <v>565</v>
      </c>
      <c r="M1619" s="259" t="s">
        <v>565</v>
      </c>
      <c r="N1619" s="259" t="s">
        <v>565</v>
      </c>
      <c r="O1619" s="259" t="s">
        <v>565</v>
      </c>
      <c r="P1619" s="259" t="s">
        <v>565</v>
      </c>
      <c r="Q1619" s="259" t="s">
        <v>565</v>
      </c>
      <c r="R1619" s="259" t="s">
        <v>565</v>
      </c>
      <c r="S1619" s="259" t="s">
        <v>565</v>
      </c>
      <c r="T1619" s="259" t="s">
        <v>565</v>
      </c>
      <c r="U1619" s="259" t="s">
        <v>565</v>
      </c>
      <c r="V1619" s="260" t="s">
        <v>565</v>
      </c>
      <c r="W1619" s="260" t="s">
        <v>565</v>
      </c>
      <c r="X1619" s="259" t="s">
        <v>565</v>
      </c>
      <c r="Y1619" s="259" t="s">
        <v>565</v>
      </c>
      <c r="Z1619" s="259" t="s">
        <v>565</v>
      </c>
      <c r="AA1619" s="259" t="s">
        <v>565</v>
      </c>
      <c r="AB1619" s="259" t="s">
        <v>565</v>
      </c>
      <c r="AC1619" s="259" t="s">
        <v>565</v>
      </c>
      <c r="AD1619" s="259" t="s">
        <v>565</v>
      </c>
      <c r="AE1619" s="259" t="s">
        <v>565</v>
      </c>
      <c r="AF1619" s="259" t="s">
        <v>565</v>
      </c>
      <c r="AG1619" s="259" t="s">
        <v>565</v>
      </c>
      <c r="AH1619" s="259" t="s">
        <v>565</v>
      </c>
      <c r="AI1619" s="259" t="s">
        <v>565</v>
      </c>
      <c r="AJ1619" s="259" t="s">
        <v>565</v>
      </c>
      <c r="AK1619" s="259" t="s">
        <v>565</v>
      </c>
      <c r="AL1619" s="259" t="s">
        <v>565</v>
      </c>
      <c r="AM1619" s="259" t="s">
        <v>565</v>
      </c>
      <c r="AN1619" s="259" t="s">
        <v>565</v>
      </c>
      <c r="AO1619" s="259" t="s">
        <v>565</v>
      </c>
      <c r="AP1619" s="259" t="s">
        <v>565</v>
      </c>
      <c r="AQ1619" s="259" t="s">
        <v>565</v>
      </c>
      <c r="AR1619" s="259" t="s">
        <v>565</v>
      </c>
      <c r="AS1619" s="259" t="s">
        <v>565</v>
      </c>
      <c r="AT1619" s="259" t="s">
        <v>565</v>
      </c>
      <c r="AU1619" s="259" t="s">
        <v>565</v>
      </c>
      <c r="AV1619" s="259" t="s">
        <v>565</v>
      </c>
      <c r="AW1619" s="259" t="s">
        <v>565</v>
      </c>
      <c r="AX1619" s="259" t="s">
        <v>565</v>
      </c>
      <c r="AY1619" s="259" t="s">
        <v>565</v>
      </c>
      <c r="AZ1619" s="259" t="s">
        <v>565</v>
      </c>
      <c r="BA1619" s="259" t="s">
        <v>565</v>
      </c>
    </row>
    <row r="1620" spans="4:53">
      <c r="D1620" s="259" t="s">
        <v>565</v>
      </c>
      <c r="E1620" s="259" t="s">
        <v>565</v>
      </c>
      <c r="F1620" s="259" t="s">
        <v>565</v>
      </c>
      <c r="G1620" s="259" t="s">
        <v>565</v>
      </c>
      <c r="H1620" s="259" t="s">
        <v>565</v>
      </c>
      <c r="I1620" s="259" t="s">
        <v>565</v>
      </c>
      <c r="J1620" s="259" t="s">
        <v>565</v>
      </c>
      <c r="K1620" s="259" t="s">
        <v>565</v>
      </c>
      <c r="L1620" s="259" t="s">
        <v>565</v>
      </c>
      <c r="M1620" s="259" t="s">
        <v>565</v>
      </c>
      <c r="N1620" s="259" t="s">
        <v>565</v>
      </c>
      <c r="O1620" s="259" t="s">
        <v>565</v>
      </c>
      <c r="P1620" s="259" t="s">
        <v>565</v>
      </c>
      <c r="Q1620" s="259" t="s">
        <v>565</v>
      </c>
      <c r="R1620" s="259" t="s">
        <v>565</v>
      </c>
      <c r="S1620" s="259" t="s">
        <v>565</v>
      </c>
      <c r="T1620" s="259" t="s">
        <v>565</v>
      </c>
      <c r="U1620" s="259" t="s">
        <v>565</v>
      </c>
      <c r="V1620" s="260" t="s">
        <v>565</v>
      </c>
      <c r="W1620" s="260" t="s">
        <v>565</v>
      </c>
      <c r="X1620" s="259" t="s">
        <v>565</v>
      </c>
      <c r="Y1620" s="259" t="s">
        <v>565</v>
      </c>
      <c r="Z1620" s="259" t="s">
        <v>565</v>
      </c>
      <c r="AA1620" s="259" t="s">
        <v>565</v>
      </c>
      <c r="AB1620" s="259" t="s">
        <v>565</v>
      </c>
      <c r="AC1620" s="259" t="s">
        <v>565</v>
      </c>
      <c r="AD1620" s="259" t="s">
        <v>565</v>
      </c>
      <c r="AE1620" s="259" t="s">
        <v>565</v>
      </c>
      <c r="AF1620" s="259" t="s">
        <v>565</v>
      </c>
      <c r="AG1620" s="259" t="s">
        <v>565</v>
      </c>
      <c r="AH1620" s="259" t="s">
        <v>565</v>
      </c>
      <c r="AI1620" s="259" t="s">
        <v>565</v>
      </c>
      <c r="AJ1620" s="259" t="s">
        <v>565</v>
      </c>
      <c r="AK1620" s="259" t="s">
        <v>565</v>
      </c>
      <c r="AL1620" s="259" t="s">
        <v>565</v>
      </c>
      <c r="AM1620" s="259" t="s">
        <v>565</v>
      </c>
      <c r="AN1620" s="259" t="s">
        <v>565</v>
      </c>
      <c r="AO1620" s="259" t="s">
        <v>565</v>
      </c>
      <c r="AP1620" s="259" t="s">
        <v>565</v>
      </c>
      <c r="AQ1620" s="259" t="s">
        <v>565</v>
      </c>
      <c r="AR1620" s="259" t="s">
        <v>565</v>
      </c>
      <c r="AS1620" s="259" t="s">
        <v>565</v>
      </c>
      <c r="AT1620" s="259" t="s">
        <v>565</v>
      </c>
      <c r="AU1620" s="259" t="s">
        <v>565</v>
      </c>
      <c r="AV1620" s="259" t="s">
        <v>565</v>
      </c>
      <c r="AW1620" s="259" t="s">
        <v>565</v>
      </c>
      <c r="AX1620" s="259" t="s">
        <v>565</v>
      </c>
      <c r="AY1620" s="259" t="s">
        <v>565</v>
      </c>
      <c r="AZ1620" s="259" t="s">
        <v>565</v>
      </c>
      <c r="BA1620" s="259" t="s">
        <v>565</v>
      </c>
    </row>
    <row r="1621" spans="4:53">
      <c r="D1621" s="259" t="s">
        <v>565</v>
      </c>
      <c r="E1621" s="259" t="s">
        <v>565</v>
      </c>
      <c r="F1621" s="259" t="s">
        <v>565</v>
      </c>
      <c r="G1621" s="259" t="s">
        <v>565</v>
      </c>
      <c r="H1621" s="259" t="s">
        <v>565</v>
      </c>
      <c r="I1621" s="259" t="s">
        <v>565</v>
      </c>
      <c r="J1621" s="259" t="s">
        <v>565</v>
      </c>
      <c r="K1621" s="259" t="s">
        <v>565</v>
      </c>
      <c r="L1621" s="259" t="s">
        <v>565</v>
      </c>
      <c r="M1621" s="259" t="s">
        <v>565</v>
      </c>
      <c r="N1621" s="259" t="s">
        <v>565</v>
      </c>
      <c r="O1621" s="259" t="s">
        <v>565</v>
      </c>
      <c r="P1621" s="259" t="s">
        <v>565</v>
      </c>
      <c r="Q1621" s="259" t="s">
        <v>565</v>
      </c>
      <c r="R1621" s="259" t="s">
        <v>565</v>
      </c>
      <c r="S1621" s="259" t="s">
        <v>565</v>
      </c>
      <c r="T1621" s="259" t="s">
        <v>565</v>
      </c>
      <c r="U1621" s="259" t="s">
        <v>565</v>
      </c>
      <c r="V1621" s="260" t="s">
        <v>565</v>
      </c>
      <c r="W1621" s="260" t="s">
        <v>565</v>
      </c>
      <c r="X1621" s="259" t="s">
        <v>565</v>
      </c>
      <c r="Y1621" s="259" t="s">
        <v>565</v>
      </c>
      <c r="Z1621" s="259" t="s">
        <v>565</v>
      </c>
      <c r="AA1621" s="259" t="s">
        <v>565</v>
      </c>
      <c r="AB1621" s="259" t="s">
        <v>565</v>
      </c>
      <c r="AC1621" s="259" t="s">
        <v>565</v>
      </c>
      <c r="AD1621" s="259" t="s">
        <v>565</v>
      </c>
      <c r="AE1621" s="259" t="s">
        <v>565</v>
      </c>
      <c r="AF1621" s="259" t="s">
        <v>565</v>
      </c>
      <c r="AG1621" s="259" t="s">
        <v>565</v>
      </c>
      <c r="AH1621" s="259" t="s">
        <v>565</v>
      </c>
      <c r="AI1621" s="259" t="s">
        <v>565</v>
      </c>
      <c r="AJ1621" s="259" t="s">
        <v>565</v>
      </c>
      <c r="AK1621" s="259" t="s">
        <v>565</v>
      </c>
      <c r="AL1621" s="259" t="s">
        <v>565</v>
      </c>
      <c r="AM1621" s="259" t="s">
        <v>565</v>
      </c>
      <c r="AN1621" s="259" t="s">
        <v>565</v>
      </c>
      <c r="AO1621" s="259" t="s">
        <v>565</v>
      </c>
      <c r="AP1621" s="259" t="s">
        <v>565</v>
      </c>
      <c r="AQ1621" s="259" t="s">
        <v>565</v>
      </c>
      <c r="AR1621" s="259" t="s">
        <v>565</v>
      </c>
      <c r="AS1621" s="259" t="s">
        <v>565</v>
      </c>
      <c r="AT1621" s="259" t="s">
        <v>565</v>
      </c>
      <c r="AU1621" s="259" t="s">
        <v>565</v>
      </c>
      <c r="AV1621" s="259" t="s">
        <v>565</v>
      </c>
      <c r="AW1621" s="259" t="s">
        <v>565</v>
      </c>
      <c r="AX1621" s="259" t="s">
        <v>565</v>
      </c>
      <c r="AY1621" s="259" t="s">
        <v>565</v>
      </c>
      <c r="AZ1621" s="259" t="s">
        <v>565</v>
      </c>
      <c r="BA1621" s="259" t="s">
        <v>565</v>
      </c>
    </row>
    <row r="1622" spans="4:53">
      <c r="D1622" s="259" t="s">
        <v>565</v>
      </c>
      <c r="E1622" s="259" t="s">
        <v>565</v>
      </c>
      <c r="F1622" s="259" t="s">
        <v>565</v>
      </c>
      <c r="G1622" s="259" t="s">
        <v>565</v>
      </c>
      <c r="H1622" s="259" t="s">
        <v>565</v>
      </c>
      <c r="I1622" s="259" t="s">
        <v>565</v>
      </c>
      <c r="J1622" s="259" t="s">
        <v>565</v>
      </c>
      <c r="K1622" s="259" t="s">
        <v>565</v>
      </c>
      <c r="L1622" s="259" t="s">
        <v>565</v>
      </c>
      <c r="M1622" s="259" t="s">
        <v>565</v>
      </c>
      <c r="N1622" s="259" t="s">
        <v>565</v>
      </c>
      <c r="O1622" s="259" t="s">
        <v>565</v>
      </c>
      <c r="P1622" s="259" t="s">
        <v>565</v>
      </c>
      <c r="Q1622" s="259" t="s">
        <v>565</v>
      </c>
      <c r="R1622" s="259" t="s">
        <v>565</v>
      </c>
      <c r="S1622" s="259" t="s">
        <v>565</v>
      </c>
      <c r="T1622" s="259" t="s">
        <v>565</v>
      </c>
      <c r="U1622" s="259" t="s">
        <v>565</v>
      </c>
      <c r="V1622" s="260" t="s">
        <v>565</v>
      </c>
      <c r="W1622" s="260" t="s">
        <v>565</v>
      </c>
      <c r="X1622" s="259" t="s">
        <v>565</v>
      </c>
      <c r="Y1622" s="259" t="s">
        <v>565</v>
      </c>
      <c r="Z1622" s="259" t="s">
        <v>565</v>
      </c>
      <c r="AA1622" s="259" t="s">
        <v>565</v>
      </c>
      <c r="AB1622" s="259" t="s">
        <v>565</v>
      </c>
      <c r="AC1622" s="259" t="s">
        <v>565</v>
      </c>
      <c r="AD1622" s="259" t="s">
        <v>565</v>
      </c>
      <c r="AE1622" s="259" t="s">
        <v>565</v>
      </c>
      <c r="AF1622" s="259" t="s">
        <v>565</v>
      </c>
      <c r="AG1622" s="259" t="s">
        <v>565</v>
      </c>
      <c r="AH1622" s="259" t="s">
        <v>565</v>
      </c>
      <c r="AI1622" s="259" t="s">
        <v>565</v>
      </c>
      <c r="AJ1622" s="259" t="s">
        <v>565</v>
      </c>
      <c r="AK1622" s="259" t="s">
        <v>565</v>
      </c>
      <c r="AL1622" s="259" t="s">
        <v>565</v>
      </c>
      <c r="AM1622" s="259" t="s">
        <v>565</v>
      </c>
      <c r="AN1622" s="259" t="s">
        <v>565</v>
      </c>
      <c r="AO1622" s="259" t="s">
        <v>565</v>
      </c>
      <c r="AP1622" s="259" t="s">
        <v>565</v>
      </c>
      <c r="AQ1622" s="259" t="s">
        <v>565</v>
      </c>
      <c r="AR1622" s="259" t="s">
        <v>565</v>
      </c>
      <c r="AS1622" s="259" t="s">
        <v>565</v>
      </c>
      <c r="AT1622" s="259" t="s">
        <v>565</v>
      </c>
      <c r="AU1622" s="259" t="s">
        <v>565</v>
      </c>
      <c r="AV1622" s="259" t="s">
        <v>565</v>
      </c>
      <c r="AW1622" s="259" t="s">
        <v>565</v>
      </c>
      <c r="AX1622" s="259" t="s">
        <v>565</v>
      </c>
      <c r="AY1622" s="259" t="s">
        <v>565</v>
      </c>
      <c r="AZ1622" s="259" t="s">
        <v>565</v>
      </c>
      <c r="BA1622" s="259" t="s">
        <v>565</v>
      </c>
    </row>
    <row r="1623" spans="4:53">
      <c r="D1623" s="259" t="s">
        <v>565</v>
      </c>
      <c r="E1623" s="259" t="s">
        <v>565</v>
      </c>
      <c r="F1623" s="259" t="s">
        <v>565</v>
      </c>
      <c r="G1623" s="259" t="s">
        <v>565</v>
      </c>
      <c r="H1623" s="259" t="s">
        <v>565</v>
      </c>
      <c r="I1623" s="259" t="s">
        <v>565</v>
      </c>
      <c r="J1623" s="259" t="s">
        <v>565</v>
      </c>
      <c r="K1623" s="259" t="s">
        <v>565</v>
      </c>
      <c r="L1623" s="259" t="s">
        <v>565</v>
      </c>
      <c r="M1623" s="259" t="s">
        <v>565</v>
      </c>
      <c r="N1623" s="259" t="s">
        <v>565</v>
      </c>
      <c r="O1623" s="259" t="s">
        <v>565</v>
      </c>
      <c r="P1623" s="259" t="s">
        <v>565</v>
      </c>
      <c r="Q1623" s="259" t="s">
        <v>565</v>
      </c>
      <c r="R1623" s="259" t="s">
        <v>565</v>
      </c>
      <c r="S1623" s="259" t="s">
        <v>565</v>
      </c>
      <c r="T1623" s="259" t="s">
        <v>565</v>
      </c>
      <c r="U1623" s="259" t="s">
        <v>565</v>
      </c>
      <c r="V1623" s="260" t="s">
        <v>565</v>
      </c>
      <c r="W1623" s="260" t="s">
        <v>565</v>
      </c>
      <c r="X1623" s="259" t="s">
        <v>565</v>
      </c>
      <c r="Y1623" s="259" t="s">
        <v>565</v>
      </c>
      <c r="Z1623" s="259" t="s">
        <v>565</v>
      </c>
      <c r="AA1623" s="259" t="s">
        <v>565</v>
      </c>
      <c r="AB1623" s="259" t="s">
        <v>565</v>
      </c>
      <c r="AC1623" s="259" t="s">
        <v>565</v>
      </c>
      <c r="AD1623" s="259" t="s">
        <v>565</v>
      </c>
      <c r="AE1623" s="259" t="s">
        <v>565</v>
      </c>
      <c r="AF1623" s="259" t="s">
        <v>565</v>
      </c>
      <c r="AG1623" s="259" t="s">
        <v>565</v>
      </c>
      <c r="AH1623" s="259" t="s">
        <v>565</v>
      </c>
      <c r="AI1623" s="259" t="s">
        <v>565</v>
      </c>
      <c r="AJ1623" s="259" t="s">
        <v>565</v>
      </c>
      <c r="AK1623" s="259" t="s">
        <v>565</v>
      </c>
      <c r="AL1623" s="259" t="s">
        <v>565</v>
      </c>
      <c r="AM1623" s="259" t="s">
        <v>565</v>
      </c>
      <c r="AN1623" s="259" t="s">
        <v>565</v>
      </c>
      <c r="AO1623" s="259" t="s">
        <v>565</v>
      </c>
      <c r="AP1623" s="259" t="s">
        <v>565</v>
      </c>
      <c r="AQ1623" s="259" t="s">
        <v>565</v>
      </c>
      <c r="AR1623" s="259" t="s">
        <v>565</v>
      </c>
      <c r="AS1623" s="259" t="s">
        <v>565</v>
      </c>
      <c r="AT1623" s="259" t="s">
        <v>565</v>
      </c>
      <c r="AU1623" s="259" t="s">
        <v>565</v>
      </c>
      <c r="AV1623" s="259" t="s">
        <v>565</v>
      </c>
      <c r="AW1623" s="259" t="s">
        <v>565</v>
      </c>
      <c r="AX1623" s="259" t="s">
        <v>565</v>
      </c>
      <c r="AY1623" s="259" t="s">
        <v>565</v>
      </c>
      <c r="AZ1623" s="259" t="s">
        <v>565</v>
      </c>
      <c r="BA1623" s="259" t="s">
        <v>565</v>
      </c>
    </row>
    <row r="1624" spans="4:53">
      <c r="D1624" s="259" t="s">
        <v>565</v>
      </c>
      <c r="E1624" s="259" t="s">
        <v>565</v>
      </c>
      <c r="F1624" s="259" t="s">
        <v>565</v>
      </c>
      <c r="G1624" s="259" t="s">
        <v>565</v>
      </c>
      <c r="H1624" s="259" t="s">
        <v>565</v>
      </c>
      <c r="I1624" s="259" t="s">
        <v>565</v>
      </c>
      <c r="J1624" s="259" t="s">
        <v>565</v>
      </c>
      <c r="K1624" s="259" t="s">
        <v>565</v>
      </c>
      <c r="L1624" s="259" t="s">
        <v>565</v>
      </c>
      <c r="M1624" s="259" t="s">
        <v>565</v>
      </c>
      <c r="N1624" s="259" t="s">
        <v>565</v>
      </c>
      <c r="O1624" s="259" t="s">
        <v>565</v>
      </c>
      <c r="P1624" s="259" t="s">
        <v>565</v>
      </c>
      <c r="Q1624" s="259" t="s">
        <v>565</v>
      </c>
      <c r="R1624" s="259" t="s">
        <v>565</v>
      </c>
      <c r="S1624" s="259" t="s">
        <v>565</v>
      </c>
      <c r="T1624" s="259" t="s">
        <v>565</v>
      </c>
      <c r="U1624" s="259" t="s">
        <v>565</v>
      </c>
      <c r="V1624" s="260" t="s">
        <v>565</v>
      </c>
      <c r="W1624" s="260" t="s">
        <v>565</v>
      </c>
      <c r="X1624" s="259" t="s">
        <v>565</v>
      </c>
      <c r="Y1624" s="259" t="s">
        <v>565</v>
      </c>
      <c r="Z1624" s="259" t="s">
        <v>565</v>
      </c>
      <c r="AA1624" s="259" t="s">
        <v>565</v>
      </c>
      <c r="AB1624" s="259" t="s">
        <v>565</v>
      </c>
      <c r="AC1624" s="259" t="s">
        <v>565</v>
      </c>
      <c r="AD1624" s="259" t="s">
        <v>565</v>
      </c>
      <c r="AE1624" s="259" t="s">
        <v>565</v>
      </c>
      <c r="AF1624" s="259" t="s">
        <v>565</v>
      </c>
      <c r="AG1624" s="259" t="s">
        <v>565</v>
      </c>
      <c r="AH1624" s="259" t="s">
        <v>565</v>
      </c>
      <c r="AI1624" s="259" t="s">
        <v>565</v>
      </c>
      <c r="AJ1624" s="259" t="s">
        <v>565</v>
      </c>
      <c r="AK1624" s="259" t="s">
        <v>565</v>
      </c>
      <c r="AL1624" s="259" t="s">
        <v>565</v>
      </c>
      <c r="AM1624" s="259" t="s">
        <v>565</v>
      </c>
      <c r="AN1624" s="259" t="s">
        <v>565</v>
      </c>
      <c r="AO1624" s="259" t="s">
        <v>565</v>
      </c>
      <c r="AP1624" s="259" t="s">
        <v>565</v>
      </c>
      <c r="AQ1624" s="259" t="s">
        <v>565</v>
      </c>
      <c r="AR1624" s="259" t="s">
        <v>565</v>
      </c>
      <c r="AS1624" s="259" t="s">
        <v>565</v>
      </c>
      <c r="AT1624" s="259" t="s">
        <v>565</v>
      </c>
      <c r="AU1624" s="259" t="s">
        <v>565</v>
      </c>
      <c r="AV1624" s="259" t="s">
        <v>565</v>
      </c>
      <c r="AW1624" s="259" t="s">
        <v>565</v>
      </c>
      <c r="AX1624" s="259" t="s">
        <v>565</v>
      </c>
      <c r="AY1624" s="259" t="s">
        <v>565</v>
      </c>
      <c r="AZ1624" s="259" t="s">
        <v>565</v>
      </c>
      <c r="BA1624" s="259" t="s">
        <v>565</v>
      </c>
    </row>
    <row r="1625" spans="4:53">
      <c r="D1625" s="259" t="s">
        <v>565</v>
      </c>
      <c r="E1625" s="259" t="s">
        <v>565</v>
      </c>
      <c r="F1625" s="259" t="s">
        <v>565</v>
      </c>
      <c r="G1625" s="259" t="s">
        <v>565</v>
      </c>
      <c r="H1625" s="259" t="s">
        <v>565</v>
      </c>
      <c r="I1625" s="259" t="s">
        <v>565</v>
      </c>
      <c r="J1625" s="259" t="s">
        <v>565</v>
      </c>
      <c r="K1625" s="259" t="s">
        <v>565</v>
      </c>
      <c r="L1625" s="259" t="s">
        <v>565</v>
      </c>
      <c r="M1625" s="259" t="s">
        <v>565</v>
      </c>
      <c r="N1625" s="259" t="s">
        <v>565</v>
      </c>
      <c r="O1625" s="259" t="s">
        <v>565</v>
      </c>
      <c r="P1625" s="259" t="s">
        <v>565</v>
      </c>
      <c r="Q1625" s="259" t="s">
        <v>565</v>
      </c>
      <c r="R1625" s="259" t="s">
        <v>565</v>
      </c>
      <c r="S1625" s="259" t="s">
        <v>565</v>
      </c>
      <c r="T1625" s="259" t="s">
        <v>565</v>
      </c>
      <c r="U1625" s="259" t="s">
        <v>565</v>
      </c>
      <c r="V1625" s="260" t="s">
        <v>565</v>
      </c>
      <c r="W1625" s="260" t="s">
        <v>565</v>
      </c>
      <c r="X1625" s="259" t="s">
        <v>565</v>
      </c>
      <c r="Y1625" s="259" t="s">
        <v>565</v>
      </c>
      <c r="Z1625" s="259" t="s">
        <v>565</v>
      </c>
      <c r="AA1625" s="259" t="s">
        <v>565</v>
      </c>
      <c r="AB1625" s="259" t="s">
        <v>565</v>
      </c>
      <c r="AC1625" s="259" t="s">
        <v>565</v>
      </c>
      <c r="AD1625" s="259" t="s">
        <v>565</v>
      </c>
      <c r="AE1625" s="259" t="s">
        <v>565</v>
      </c>
      <c r="AF1625" s="259" t="s">
        <v>565</v>
      </c>
      <c r="AG1625" s="259" t="s">
        <v>565</v>
      </c>
      <c r="AH1625" s="259" t="s">
        <v>565</v>
      </c>
      <c r="AI1625" s="259" t="s">
        <v>565</v>
      </c>
      <c r="AJ1625" s="259" t="s">
        <v>565</v>
      </c>
      <c r="AK1625" s="259" t="s">
        <v>565</v>
      </c>
      <c r="AL1625" s="259" t="s">
        <v>565</v>
      </c>
      <c r="AM1625" s="259" t="s">
        <v>565</v>
      </c>
      <c r="AN1625" s="259" t="s">
        <v>565</v>
      </c>
      <c r="AO1625" s="259" t="s">
        <v>565</v>
      </c>
      <c r="AP1625" s="259" t="s">
        <v>565</v>
      </c>
      <c r="AQ1625" s="259" t="s">
        <v>565</v>
      </c>
      <c r="AR1625" s="259" t="s">
        <v>565</v>
      </c>
      <c r="AS1625" s="259" t="s">
        <v>565</v>
      </c>
      <c r="AT1625" s="259" t="s">
        <v>565</v>
      </c>
      <c r="AU1625" s="259" t="s">
        <v>565</v>
      </c>
      <c r="AV1625" s="259" t="s">
        <v>565</v>
      </c>
      <c r="AW1625" s="259" t="s">
        <v>565</v>
      </c>
      <c r="AX1625" s="259" t="s">
        <v>565</v>
      </c>
      <c r="AY1625" s="259" t="s">
        <v>565</v>
      </c>
      <c r="AZ1625" s="259" t="s">
        <v>565</v>
      </c>
      <c r="BA1625" s="259" t="s">
        <v>565</v>
      </c>
    </row>
    <row r="1626" spans="4:53">
      <c r="D1626" s="259" t="s">
        <v>565</v>
      </c>
      <c r="E1626" s="259" t="s">
        <v>565</v>
      </c>
      <c r="F1626" s="259" t="s">
        <v>565</v>
      </c>
      <c r="G1626" s="259" t="s">
        <v>565</v>
      </c>
      <c r="H1626" s="259" t="s">
        <v>565</v>
      </c>
      <c r="I1626" s="259" t="s">
        <v>565</v>
      </c>
      <c r="J1626" s="259" t="s">
        <v>565</v>
      </c>
      <c r="K1626" s="259" t="s">
        <v>565</v>
      </c>
      <c r="L1626" s="259" t="s">
        <v>565</v>
      </c>
      <c r="M1626" s="259" t="s">
        <v>565</v>
      </c>
      <c r="N1626" s="259" t="s">
        <v>565</v>
      </c>
      <c r="O1626" s="259" t="s">
        <v>565</v>
      </c>
      <c r="P1626" s="259" t="s">
        <v>565</v>
      </c>
      <c r="Q1626" s="259" t="s">
        <v>565</v>
      </c>
      <c r="R1626" s="259" t="s">
        <v>565</v>
      </c>
      <c r="S1626" s="259" t="s">
        <v>565</v>
      </c>
      <c r="T1626" s="259" t="s">
        <v>565</v>
      </c>
      <c r="U1626" s="259" t="s">
        <v>565</v>
      </c>
      <c r="V1626" s="260" t="s">
        <v>565</v>
      </c>
      <c r="W1626" s="260" t="s">
        <v>565</v>
      </c>
      <c r="X1626" s="259" t="s">
        <v>565</v>
      </c>
      <c r="Y1626" s="259" t="s">
        <v>565</v>
      </c>
      <c r="Z1626" s="259" t="s">
        <v>565</v>
      </c>
      <c r="AA1626" s="259" t="s">
        <v>565</v>
      </c>
      <c r="AB1626" s="259" t="s">
        <v>565</v>
      </c>
      <c r="AC1626" s="259" t="s">
        <v>565</v>
      </c>
      <c r="AD1626" s="259" t="s">
        <v>565</v>
      </c>
      <c r="AE1626" s="259" t="s">
        <v>565</v>
      </c>
      <c r="AF1626" s="259" t="s">
        <v>565</v>
      </c>
      <c r="AG1626" s="259" t="s">
        <v>565</v>
      </c>
      <c r="AH1626" s="259" t="s">
        <v>565</v>
      </c>
      <c r="AI1626" s="259" t="s">
        <v>565</v>
      </c>
      <c r="AJ1626" s="259" t="s">
        <v>565</v>
      </c>
      <c r="AK1626" s="259" t="s">
        <v>565</v>
      </c>
      <c r="AL1626" s="259" t="s">
        <v>565</v>
      </c>
      <c r="AM1626" s="259" t="s">
        <v>565</v>
      </c>
      <c r="AN1626" s="259" t="s">
        <v>565</v>
      </c>
      <c r="AO1626" s="259" t="s">
        <v>565</v>
      </c>
      <c r="AP1626" s="259" t="s">
        <v>565</v>
      </c>
      <c r="AQ1626" s="259" t="s">
        <v>565</v>
      </c>
      <c r="AR1626" s="259" t="s">
        <v>565</v>
      </c>
      <c r="AS1626" s="259" t="s">
        <v>565</v>
      </c>
      <c r="AT1626" s="259" t="s">
        <v>565</v>
      </c>
      <c r="AU1626" s="259" t="s">
        <v>565</v>
      </c>
      <c r="AV1626" s="259" t="s">
        <v>565</v>
      </c>
      <c r="AW1626" s="259" t="s">
        <v>565</v>
      </c>
      <c r="AX1626" s="259" t="s">
        <v>565</v>
      </c>
      <c r="AY1626" s="259" t="s">
        <v>565</v>
      </c>
      <c r="AZ1626" s="259" t="s">
        <v>565</v>
      </c>
      <c r="BA1626" s="259" t="s">
        <v>565</v>
      </c>
    </row>
    <row r="1627" spans="4:53">
      <c r="D1627" s="259" t="s">
        <v>565</v>
      </c>
      <c r="E1627" s="259" t="s">
        <v>565</v>
      </c>
      <c r="F1627" s="259" t="s">
        <v>565</v>
      </c>
      <c r="G1627" s="259" t="s">
        <v>565</v>
      </c>
      <c r="H1627" s="259" t="s">
        <v>565</v>
      </c>
      <c r="I1627" s="259" t="s">
        <v>565</v>
      </c>
      <c r="J1627" s="259" t="s">
        <v>565</v>
      </c>
      <c r="K1627" s="259" t="s">
        <v>565</v>
      </c>
      <c r="L1627" s="259" t="s">
        <v>565</v>
      </c>
      <c r="M1627" s="259" t="s">
        <v>565</v>
      </c>
      <c r="N1627" s="259" t="s">
        <v>565</v>
      </c>
      <c r="O1627" s="259" t="s">
        <v>565</v>
      </c>
      <c r="P1627" s="259" t="s">
        <v>565</v>
      </c>
      <c r="Q1627" s="259" t="s">
        <v>565</v>
      </c>
      <c r="R1627" s="259" t="s">
        <v>565</v>
      </c>
      <c r="S1627" s="259" t="s">
        <v>565</v>
      </c>
      <c r="T1627" s="259" t="s">
        <v>565</v>
      </c>
      <c r="U1627" s="259" t="s">
        <v>565</v>
      </c>
      <c r="V1627" s="260" t="s">
        <v>565</v>
      </c>
      <c r="W1627" s="260" t="s">
        <v>565</v>
      </c>
      <c r="X1627" s="259" t="s">
        <v>565</v>
      </c>
      <c r="Y1627" s="259" t="s">
        <v>565</v>
      </c>
      <c r="Z1627" s="259" t="s">
        <v>565</v>
      </c>
      <c r="AA1627" s="259" t="s">
        <v>565</v>
      </c>
      <c r="AB1627" s="259" t="s">
        <v>565</v>
      </c>
      <c r="AC1627" s="259" t="s">
        <v>565</v>
      </c>
      <c r="AD1627" s="259" t="s">
        <v>565</v>
      </c>
      <c r="AE1627" s="259" t="s">
        <v>565</v>
      </c>
      <c r="AF1627" s="259" t="s">
        <v>565</v>
      </c>
      <c r="AG1627" s="259" t="s">
        <v>565</v>
      </c>
      <c r="AH1627" s="259" t="s">
        <v>565</v>
      </c>
      <c r="AI1627" s="259" t="s">
        <v>565</v>
      </c>
      <c r="AJ1627" s="259" t="s">
        <v>565</v>
      </c>
      <c r="AK1627" s="259" t="s">
        <v>565</v>
      </c>
      <c r="AL1627" s="259" t="s">
        <v>565</v>
      </c>
      <c r="AM1627" s="259" t="s">
        <v>565</v>
      </c>
      <c r="AN1627" s="259" t="s">
        <v>565</v>
      </c>
      <c r="AO1627" s="259" t="s">
        <v>565</v>
      </c>
      <c r="AP1627" s="259" t="s">
        <v>565</v>
      </c>
      <c r="AQ1627" s="259" t="s">
        <v>565</v>
      </c>
      <c r="AR1627" s="259" t="s">
        <v>565</v>
      </c>
      <c r="AS1627" s="259" t="s">
        <v>565</v>
      </c>
      <c r="AT1627" s="259" t="s">
        <v>565</v>
      </c>
      <c r="AU1627" s="259" t="s">
        <v>565</v>
      </c>
      <c r="AV1627" s="259" t="s">
        <v>565</v>
      </c>
      <c r="AW1627" s="259" t="s">
        <v>565</v>
      </c>
      <c r="AX1627" s="259" t="s">
        <v>565</v>
      </c>
      <c r="AY1627" s="259" t="s">
        <v>565</v>
      </c>
      <c r="AZ1627" s="259" t="s">
        <v>565</v>
      </c>
      <c r="BA1627" s="259" t="s">
        <v>565</v>
      </c>
    </row>
    <row r="1628" spans="4:53">
      <c r="D1628" s="259" t="s">
        <v>565</v>
      </c>
      <c r="E1628" s="259" t="s">
        <v>565</v>
      </c>
      <c r="F1628" s="259" t="s">
        <v>565</v>
      </c>
      <c r="G1628" s="259" t="s">
        <v>565</v>
      </c>
      <c r="H1628" s="259" t="s">
        <v>565</v>
      </c>
      <c r="I1628" s="259" t="s">
        <v>565</v>
      </c>
      <c r="J1628" s="259" t="s">
        <v>565</v>
      </c>
      <c r="K1628" s="259" t="s">
        <v>565</v>
      </c>
      <c r="L1628" s="259" t="s">
        <v>565</v>
      </c>
      <c r="M1628" s="259" t="s">
        <v>565</v>
      </c>
      <c r="N1628" s="259" t="s">
        <v>565</v>
      </c>
      <c r="O1628" s="259" t="s">
        <v>565</v>
      </c>
      <c r="P1628" s="259" t="s">
        <v>565</v>
      </c>
      <c r="Q1628" s="259" t="s">
        <v>565</v>
      </c>
      <c r="R1628" s="259" t="s">
        <v>565</v>
      </c>
      <c r="S1628" s="259" t="s">
        <v>565</v>
      </c>
      <c r="T1628" s="259" t="s">
        <v>565</v>
      </c>
      <c r="U1628" s="259" t="s">
        <v>565</v>
      </c>
      <c r="V1628" s="260" t="s">
        <v>565</v>
      </c>
      <c r="W1628" s="260" t="s">
        <v>565</v>
      </c>
      <c r="X1628" s="259" t="s">
        <v>565</v>
      </c>
      <c r="Y1628" s="259" t="s">
        <v>565</v>
      </c>
      <c r="Z1628" s="259" t="s">
        <v>565</v>
      </c>
      <c r="AA1628" s="259" t="s">
        <v>565</v>
      </c>
      <c r="AB1628" s="259" t="s">
        <v>565</v>
      </c>
      <c r="AC1628" s="259" t="s">
        <v>565</v>
      </c>
      <c r="AD1628" s="259" t="s">
        <v>565</v>
      </c>
      <c r="AE1628" s="259" t="s">
        <v>565</v>
      </c>
      <c r="AF1628" s="259" t="s">
        <v>565</v>
      </c>
      <c r="AG1628" s="259" t="s">
        <v>565</v>
      </c>
      <c r="AH1628" s="259" t="s">
        <v>565</v>
      </c>
      <c r="AI1628" s="259" t="s">
        <v>565</v>
      </c>
      <c r="AJ1628" s="259" t="s">
        <v>565</v>
      </c>
      <c r="AK1628" s="259" t="s">
        <v>565</v>
      </c>
      <c r="AL1628" s="259" t="s">
        <v>565</v>
      </c>
      <c r="AM1628" s="259" t="s">
        <v>565</v>
      </c>
      <c r="AN1628" s="259" t="s">
        <v>565</v>
      </c>
      <c r="AO1628" s="259" t="s">
        <v>565</v>
      </c>
      <c r="AP1628" s="259" t="s">
        <v>565</v>
      </c>
      <c r="AQ1628" s="259" t="s">
        <v>565</v>
      </c>
      <c r="AR1628" s="259" t="s">
        <v>565</v>
      </c>
      <c r="AS1628" s="259" t="s">
        <v>565</v>
      </c>
      <c r="AT1628" s="259" t="s">
        <v>565</v>
      </c>
      <c r="AU1628" s="259" t="s">
        <v>565</v>
      </c>
      <c r="AV1628" s="259" t="s">
        <v>565</v>
      </c>
      <c r="AW1628" s="259" t="s">
        <v>565</v>
      </c>
      <c r="AX1628" s="259" t="s">
        <v>565</v>
      </c>
      <c r="AY1628" s="259" t="s">
        <v>565</v>
      </c>
      <c r="AZ1628" s="259" t="s">
        <v>565</v>
      </c>
      <c r="BA1628" s="259" t="s">
        <v>565</v>
      </c>
    </row>
    <row r="1629" spans="4:53">
      <c r="D1629" s="259" t="s">
        <v>565</v>
      </c>
      <c r="E1629" s="259" t="s">
        <v>565</v>
      </c>
      <c r="F1629" s="259" t="s">
        <v>565</v>
      </c>
      <c r="G1629" s="259" t="s">
        <v>565</v>
      </c>
      <c r="H1629" s="259" t="s">
        <v>565</v>
      </c>
      <c r="I1629" s="259" t="s">
        <v>565</v>
      </c>
      <c r="J1629" s="259" t="s">
        <v>565</v>
      </c>
      <c r="K1629" s="259" t="s">
        <v>565</v>
      </c>
      <c r="L1629" s="259" t="s">
        <v>565</v>
      </c>
      <c r="M1629" s="259" t="s">
        <v>565</v>
      </c>
      <c r="N1629" s="259" t="s">
        <v>565</v>
      </c>
      <c r="O1629" s="259" t="s">
        <v>565</v>
      </c>
      <c r="P1629" s="259" t="s">
        <v>565</v>
      </c>
      <c r="Q1629" s="259" t="s">
        <v>565</v>
      </c>
      <c r="R1629" s="259" t="s">
        <v>565</v>
      </c>
      <c r="S1629" s="259" t="s">
        <v>565</v>
      </c>
      <c r="T1629" s="259" t="s">
        <v>565</v>
      </c>
      <c r="U1629" s="259" t="s">
        <v>565</v>
      </c>
      <c r="V1629" s="260" t="s">
        <v>565</v>
      </c>
      <c r="W1629" s="260" t="s">
        <v>565</v>
      </c>
      <c r="X1629" s="259" t="s">
        <v>565</v>
      </c>
      <c r="Y1629" s="259" t="s">
        <v>565</v>
      </c>
      <c r="Z1629" s="259" t="s">
        <v>565</v>
      </c>
      <c r="AA1629" s="259" t="s">
        <v>565</v>
      </c>
      <c r="AB1629" s="259" t="s">
        <v>565</v>
      </c>
      <c r="AC1629" s="259" t="s">
        <v>565</v>
      </c>
      <c r="AD1629" s="259" t="s">
        <v>565</v>
      </c>
      <c r="AE1629" s="259" t="s">
        <v>565</v>
      </c>
      <c r="AF1629" s="259" t="s">
        <v>565</v>
      </c>
      <c r="AG1629" s="259" t="s">
        <v>565</v>
      </c>
      <c r="AH1629" s="259" t="s">
        <v>565</v>
      </c>
      <c r="AI1629" s="259" t="s">
        <v>565</v>
      </c>
      <c r="AJ1629" s="259" t="s">
        <v>565</v>
      </c>
      <c r="AK1629" s="259" t="s">
        <v>565</v>
      </c>
      <c r="AL1629" s="259" t="s">
        <v>565</v>
      </c>
      <c r="AM1629" s="259" t="s">
        <v>565</v>
      </c>
      <c r="AN1629" s="259" t="s">
        <v>565</v>
      </c>
      <c r="AO1629" s="259" t="s">
        <v>565</v>
      </c>
      <c r="AP1629" s="259" t="s">
        <v>565</v>
      </c>
      <c r="AQ1629" s="259" t="s">
        <v>565</v>
      </c>
      <c r="AR1629" s="259" t="s">
        <v>565</v>
      </c>
      <c r="AS1629" s="259" t="s">
        <v>565</v>
      </c>
      <c r="AT1629" s="259" t="s">
        <v>565</v>
      </c>
      <c r="AU1629" s="259" t="s">
        <v>565</v>
      </c>
      <c r="AV1629" s="259" t="s">
        <v>565</v>
      </c>
      <c r="AW1629" s="259" t="s">
        <v>565</v>
      </c>
      <c r="AX1629" s="259" t="s">
        <v>565</v>
      </c>
      <c r="AY1629" s="259" t="s">
        <v>565</v>
      </c>
      <c r="AZ1629" s="259" t="s">
        <v>565</v>
      </c>
      <c r="BA1629" s="259" t="s">
        <v>565</v>
      </c>
    </row>
    <row r="1630" spans="4:53">
      <c r="D1630" s="259" t="s">
        <v>565</v>
      </c>
      <c r="E1630" s="259" t="s">
        <v>565</v>
      </c>
      <c r="F1630" s="259" t="s">
        <v>565</v>
      </c>
      <c r="G1630" s="259" t="s">
        <v>565</v>
      </c>
      <c r="H1630" s="259" t="s">
        <v>565</v>
      </c>
      <c r="I1630" s="259" t="s">
        <v>565</v>
      </c>
      <c r="J1630" s="259" t="s">
        <v>565</v>
      </c>
      <c r="K1630" s="259" t="s">
        <v>565</v>
      </c>
      <c r="L1630" s="259" t="s">
        <v>565</v>
      </c>
      <c r="M1630" s="259" t="s">
        <v>565</v>
      </c>
      <c r="N1630" s="259" t="s">
        <v>565</v>
      </c>
      <c r="O1630" s="259" t="s">
        <v>565</v>
      </c>
      <c r="P1630" s="259" t="s">
        <v>565</v>
      </c>
      <c r="Q1630" s="259" t="s">
        <v>565</v>
      </c>
      <c r="R1630" s="259" t="s">
        <v>565</v>
      </c>
      <c r="S1630" s="259" t="s">
        <v>565</v>
      </c>
      <c r="T1630" s="259" t="s">
        <v>565</v>
      </c>
      <c r="U1630" s="259" t="s">
        <v>565</v>
      </c>
      <c r="V1630" s="260" t="s">
        <v>565</v>
      </c>
      <c r="W1630" s="260" t="s">
        <v>565</v>
      </c>
      <c r="X1630" s="259" t="s">
        <v>565</v>
      </c>
      <c r="Y1630" s="259" t="s">
        <v>565</v>
      </c>
      <c r="Z1630" s="259" t="s">
        <v>565</v>
      </c>
      <c r="AA1630" s="259" t="s">
        <v>565</v>
      </c>
      <c r="AB1630" s="259" t="s">
        <v>565</v>
      </c>
      <c r="AC1630" s="259" t="s">
        <v>565</v>
      </c>
      <c r="AD1630" s="259" t="s">
        <v>565</v>
      </c>
      <c r="AE1630" s="259" t="s">
        <v>565</v>
      </c>
      <c r="AF1630" s="259" t="s">
        <v>565</v>
      </c>
      <c r="AG1630" s="259" t="s">
        <v>565</v>
      </c>
      <c r="AH1630" s="259" t="s">
        <v>565</v>
      </c>
      <c r="AI1630" s="259" t="s">
        <v>565</v>
      </c>
      <c r="AJ1630" s="259" t="s">
        <v>565</v>
      </c>
      <c r="AK1630" s="259" t="s">
        <v>565</v>
      </c>
      <c r="AL1630" s="259" t="s">
        <v>565</v>
      </c>
      <c r="AM1630" s="259" t="s">
        <v>565</v>
      </c>
      <c r="AN1630" s="259" t="s">
        <v>565</v>
      </c>
      <c r="AO1630" s="259" t="s">
        <v>565</v>
      </c>
      <c r="AP1630" s="259" t="s">
        <v>565</v>
      </c>
      <c r="AQ1630" s="259" t="s">
        <v>565</v>
      </c>
      <c r="AR1630" s="259" t="s">
        <v>565</v>
      </c>
      <c r="AS1630" s="259" t="s">
        <v>565</v>
      </c>
      <c r="AT1630" s="259" t="s">
        <v>565</v>
      </c>
      <c r="AU1630" s="259" t="s">
        <v>565</v>
      </c>
      <c r="AV1630" s="259" t="s">
        <v>565</v>
      </c>
      <c r="AW1630" s="259" t="s">
        <v>565</v>
      </c>
      <c r="AX1630" s="259" t="s">
        <v>565</v>
      </c>
      <c r="AY1630" s="259" t="s">
        <v>565</v>
      </c>
      <c r="AZ1630" s="259" t="s">
        <v>565</v>
      </c>
      <c r="BA1630" s="259" t="s">
        <v>565</v>
      </c>
    </row>
    <row r="1631" spans="4:53">
      <c r="D1631" s="259" t="s">
        <v>565</v>
      </c>
      <c r="E1631" s="259" t="s">
        <v>565</v>
      </c>
      <c r="F1631" s="259" t="s">
        <v>565</v>
      </c>
      <c r="G1631" s="259" t="s">
        <v>565</v>
      </c>
      <c r="H1631" s="259" t="s">
        <v>565</v>
      </c>
      <c r="I1631" s="259" t="s">
        <v>565</v>
      </c>
      <c r="J1631" s="259" t="s">
        <v>565</v>
      </c>
      <c r="K1631" s="259" t="s">
        <v>565</v>
      </c>
      <c r="L1631" s="259" t="s">
        <v>565</v>
      </c>
      <c r="M1631" s="259" t="s">
        <v>565</v>
      </c>
      <c r="N1631" s="259" t="s">
        <v>565</v>
      </c>
      <c r="O1631" s="259" t="s">
        <v>565</v>
      </c>
      <c r="P1631" s="259" t="s">
        <v>565</v>
      </c>
      <c r="Q1631" s="259" t="s">
        <v>565</v>
      </c>
      <c r="R1631" s="259" t="s">
        <v>565</v>
      </c>
      <c r="S1631" s="259" t="s">
        <v>565</v>
      </c>
      <c r="T1631" s="259" t="s">
        <v>565</v>
      </c>
      <c r="U1631" s="259" t="s">
        <v>565</v>
      </c>
      <c r="V1631" s="260" t="s">
        <v>565</v>
      </c>
      <c r="W1631" s="260" t="s">
        <v>565</v>
      </c>
      <c r="X1631" s="259" t="s">
        <v>565</v>
      </c>
      <c r="Y1631" s="259" t="s">
        <v>565</v>
      </c>
      <c r="Z1631" s="259" t="s">
        <v>565</v>
      </c>
      <c r="AA1631" s="259" t="s">
        <v>565</v>
      </c>
      <c r="AB1631" s="259" t="s">
        <v>565</v>
      </c>
      <c r="AC1631" s="259" t="s">
        <v>565</v>
      </c>
      <c r="AD1631" s="259" t="s">
        <v>565</v>
      </c>
      <c r="AE1631" s="259" t="s">
        <v>565</v>
      </c>
      <c r="AF1631" s="259" t="s">
        <v>565</v>
      </c>
      <c r="AG1631" s="259" t="s">
        <v>565</v>
      </c>
      <c r="AH1631" s="259" t="s">
        <v>565</v>
      </c>
      <c r="AI1631" s="259" t="s">
        <v>565</v>
      </c>
      <c r="AJ1631" s="259" t="s">
        <v>565</v>
      </c>
      <c r="AK1631" s="259" t="s">
        <v>565</v>
      </c>
      <c r="AL1631" s="259" t="s">
        <v>565</v>
      </c>
      <c r="AM1631" s="259" t="s">
        <v>565</v>
      </c>
      <c r="AN1631" s="259" t="s">
        <v>565</v>
      </c>
      <c r="AO1631" s="259" t="s">
        <v>565</v>
      </c>
      <c r="AP1631" s="259" t="s">
        <v>565</v>
      </c>
      <c r="AQ1631" s="259" t="s">
        <v>565</v>
      </c>
      <c r="AR1631" s="259" t="s">
        <v>565</v>
      </c>
      <c r="AS1631" s="259" t="s">
        <v>565</v>
      </c>
      <c r="AT1631" s="259" t="s">
        <v>565</v>
      </c>
      <c r="AU1631" s="259" t="s">
        <v>565</v>
      </c>
      <c r="AV1631" s="259" t="s">
        <v>565</v>
      </c>
      <c r="AW1631" s="259" t="s">
        <v>565</v>
      </c>
      <c r="AX1631" s="259" t="s">
        <v>565</v>
      </c>
      <c r="AY1631" s="259" t="s">
        <v>565</v>
      </c>
      <c r="AZ1631" s="259" t="s">
        <v>565</v>
      </c>
      <c r="BA1631" s="259" t="s">
        <v>565</v>
      </c>
    </row>
    <row r="1632" spans="4:53">
      <c r="D1632" s="259" t="s">
        <v>565</v>
      </c>
      <c r="E1632" s="259" t="s">
        <v>565</v>
      </c>
      <c r="F1632" s="259" t="s">
        <v>565</v>
      </c>
      <c r="G1632" s="259" t="s">
        <v>565</v>
      </c>
      <c r="H1632" s="259" t="s">
        <v>565</v>
      </c>
      <c r="I1632" s="259" t="s">
        <v>565</v>
      </c>
      <c r="J1632" s="259" t="s">
        <v>565</v>
      </c>
      <c r="K1632" s="259" t="s">
        <v>565</v>
      </c>
      <c r="L1632" s="259" t="s">
        <v>565</v>
      </c>
      <c r="M1632" s="259" t="s">
        <v>565</v>
      </c>
      <c r="N1632" s="259" t="s">
        <v>565</v>
      </c>
      <c r="O1632" s="259" t="s">
        <v>565</v>
      </c>
      <c r="P1632" s="259" t="s">
        <v>565</v>
      </c>
      <c r="Q1632" s="259" t="s">
        <v>565</v>
      </c>
      <c r="R1632" s="259" t="s">
        <v>565</v>
      </c>
      <c r="S1632" s="259" t="s">
        <v>565</v>
      </c>
      <c r="T1632" s="259" t="s">
        <v>565</v>
      </c>
      <c r="U1632" s="259" t="s">
        <v>565</v>
      </c>
      <c r="V1632" s="260" t="s">
        <v>565</v>
      </c>
      <c r="W1632" s="260" t="s">
        <v>565</v>
      </c>
      <c r="X1632" s="259" t="s">
        <v>565</v>
      </c>
      <c r="Y1632" s="259" t="s">
        <v>565</v>
      </c>
      <c r="Z1632" s="259" t="s">
        <v>565</v>
      </c>
      <c r="AA1632" s="259" t="s">
        <v>565</v>
      </c>
      <c r="AB1632" s="259" t="s">
        <v>565</v>
      </c>
      <c r="AC1632" s="259" t="s">
        <v>565</v>
      </c>
      <c r="AD1632" s="259" t="s">
        <v>565</v>
      </c>
      <c r="AE1632" s="259" t="s">
        <v>565</v>
      </c>
      <c r="AF1632" s="259" t="s">
        <v>565</v>
      </c>
      <c r="AG1632" s="259" t="s">
        <v>565</v>
      </c>
      <c r="AH1632" s="259" t="s">
        <v>565</v>
      </c>
      <c r="AI1632" s="259" t="s">
        <v>565</v>
      </c>
      <c r="AJ1632" s="259" t="s">
        <v>565</v>
      </c>
      <c r="AK1632" s="259" t="s">
        <v>565</v>
      </c>
      <c r="AL1632" s="259" t="s">
        <v>565</v>
      </c>
      <c r="AM1632" s="259" t="s">
        <v>565</v>
      </c>
      <c r="AN1632" s="259" t="s">
        <v>565</v>
      </c>
      <c r="AO1632" s="259" t="s">
        <v>565</v>
      </c>
      <c r="AP1632" s="259" t="s">
        <v>565</v>
      </c>
      <c r="AQ1632" s="259" t="s">
        <v>565</v>
      </c>
      <c r="AR1632" s="259" t="s">
        <v>565</v>
      </c>
      <c r="AS1632" s="259" t="s">
        <v>565</v>
      </c>
      <c r="AT1632" s="259" t="s">
        <v>565</v>
      </c>
      <c r="AU1632" s="259" t="s">
        <v>565</v>
      </c>
      <c r="AV1632" s="259" t="s">
        <v>565</v>
      </c>
      <c r="AW1632" s="259" t="s">
        <v>565</v>
      </c>
      <c r="AX1632" s="259" t="s">
        <v>565</v>
      </c>
      <c r="AY1632" s="259" t="s">
        <v>565</v>
      </c>
      <c r="AZ1632" s="259" t="s">
        <v>565</v>
      </c>
      <c r="BA1632" s="259" t="s">
        <v>565</v>
      </c>
    </row>
    <row r="1633" spans="4:53">
      <c r="D1633" s="259" t="s">
        <v>565</v>
      </c>
      <c r="E1633" s="259" t="s">
        <v>565</v>
      </c>
      <c r="F1633" s="259" t="s">
        <v>565</v>
      </c>
      <c r="G1633" s="259" t="s">
        <v>565</v>
      </c>
      <c r="H1633" s="259" t="s">
        <v>565</v>
      </c>
      <c r="I1633" s="259" t="s">
        <v>565</v>
      </c>
      <c r="J1633" s="259" t="s">
        <v>565</v>
      </c>
      <c r="K1633" s="259" t="s">
        <v>565</v>
      </c>
      <c r="L1633" s="259" t="s">
        <v>565</v>
      </c>
      <c r="M1633" s="259" t="s">
        <v>565</v>
      </c>
      <c r="N1633" s="259" t="s">
        <v>565</v>
      </c>
      <c r="O1633" s="259" t="s">
        <v>565</v>
      </c>
      <c r="P1633" s="259" t="s">
        <v>565</v>
      </c>
      <c r="Q1633" s="259" t="s">
        <v>565</v>
      </c>
      <c r="R1633" s="259" t="s">
        <v>565</v>
      </c>
      <c r="S1633" s="259" t="s">
        <v>565</v>
      </c>
      <c r="T1633" s="259" t="s">
        <v>565</v>
      </c>
      <c r="U1633" s="259" t="s">
        <v>565</v>
      </c>
      <c r="V1633" s="260" t="s">
        <v>565</v>
      </c>
      <c r="W1633" s="260" t="s">
        <v>565</v>
      </c>
      <c r="X1633" s="259" t="s">
        <v>565</v>
      </c>
      <c r="Y1633" s="259" t="s">
        <v>565</v>
      </c>
      <c r="Z1633" s="259" t="s">
        <v>565</v>
      </c>
      <c r="AA1633" s="259" t="s">
        <v>565</v>
      </c>
      <c r="AB1633" s="259" t="s">
        <v>565</v>
      </c>
      <c r="AC1633" s="259" t="s">
        <v>565</v>
      </c>
      <c r="AD1633" s="259" t="s">
        <v>565</v>
      </c>
      <c r="AE1633" s="259" t="s">
        <v>565</v>
      </c>
      <c r="AF1633" s="259" t="s">
        <v>565</v>
      </c>
      <c r="AG1633" s="259" t="s">
        <v>565</v>
      </c>
      <c r="AH1633" s="259" t="s">
        <v>565</v>
      </c>
      <c r="AI1633" s="259" t="s">
        <v>565</v>
      </c>
      <c r="AJ1633" s="259" t="s">
        <v>565</v>
      </c>
      <c r="AK1633" s="259" t="s">
        <v>565</v>
      </c>
      <c r="AL1633" s="259" t="s">
        <v>565</v>
      </c>
      <c r="AM1633" s="259" t="s">
        <v>565</v>
      </c>
      <c r="AN1633" s="259" t="s">
        <v>565</v>
      </c>
      <c r="AO1633" s="259" t="s">
        <v>565</v>
      </c>
      <c r="AP1633" s="259" t="s">
        <v>565</v>
      </c>
      <c r="AQ1633" s="259" t="s">
        <v>565</v>
      </c>
      <c r="AR1633" s="259" t="s">
        <v>565</v>
      </c>
      <c r="AS1633" s="259" t="s">
        <v>565</v>
      </c>
      <c r="AT1633" s="259" t="s">
        <v>565</v>
      </c>
      <c r="AU1633" s="259" t="s">
        <v>565</v>
      </c>
      <c r="AV1633" s="259" t="s">
        <v>565</v>
      </c>
      <c r="AW1633" s="259" t="s">
        <v>565</v>
      </c>
      <c r="AX1633" s="259" t="s">
        <v>565</v>
      </c>
      <c r="AY1633" s="259" t="s">
        <v>565</v>
      </c>
      <c r="AZ1633" s="259" t="s">
        <v>565</v>
      </c>
      <c r="BA1633" s="259" t="s">
        <v>565</v>
      </c>
    </row>
    <row r="1634" spans="4:53">
      <c r="D1634" s="259" t="s">
        <v>565</v>
      </c>
      <c r="E1634" s="259" t="s">
        <v>565</v>
      </c>
      <c r="F1634" s="259" t="s">
        <v>565</v>
      </c>
      <c r="G1634" s="259" t="s">
        <v>565</v>
      </c>
      <c r="H1634" s="259" t="s">
        <v>565</v>
      </c>
      <c r="I1634" s="259" t="s">
        <v>565</v>
      </c>
      <c r="J1634" s="259" t="s">
        <v>565</v>
      </c>
      <c r="K1634" s="259" t="s">
        <v>565</v>
      </c>
      <c r="L1634" s="259" t="s">
        <v>565</v>
      </c>
      <c r="M1634" s="259" t="s">
        <v>565</v>
      </c>
      <c r="N1634" s="259" t="s">
        <v>565</v>
      </c>
      <c r="O1634" s="259" t="s">
        <v>565</v>
      </c>
      <c r="P1634" s="259" t="s">
        <v>565</v>
      </c>
      <c r="Q1634" s="259" t="s">
        <v>565</v>
      </c>
      <c r="R1634" s="259" t="s">
        <v>565</v>
      </c>
      <c r="S1634" s="259" t="s">
        <v>565</v>
      </c>
      <c r="T1634" s="259" t="s">
        <v>565</v>
      </c>
      <c r="U1634" s="259" t="s">
        <v>565</v>
      </c>
      <c r="V1634" s="260" t="s">
        <v>565</v>
      </c>
      <c r="W1634" s="260" t="s">
        <v>565</v>
      </c>
      <c r="X1634" s="259" t="s">
        <v>565</v>
      </c>
      <c r="Y1634" s="259" t="s">
        <v>565</v>
      </c>
      <c r="Z1634" s="259" t="s">
        <v>565</v>
      </c>
      <c r="AA1634" s="259" t="s">
        <v>565</v>
      </c>
      <c r="AB1634" s="259" t="s">
        <v>565</v>
      </c>
      <c r="AC1634" s="259" t="s">
        <v>565</v>
      </c>
      <c r="AD1634" s="259" t="s">
        <v>565</v>
      </c>
      <c r="AE1634" s="259" t="s">
        <v>565</v>
      </c>
      <c r="AF1634" s="259" t="s">
        <v>565</v>
      </c>
      <c r="AG1634" s="259" t="s">
        <v>565</v>
      </c>
      <c r="AH1634" s="259" t="s">
        <v>565</v>
      </c>
      <c r="AI1634" s="259" t="s">
        <v>565</v>
      </c>
      <c r="AJ1634" s="259" t="s">
        <v>565</v>
      </c>
      <c r="AK1634" s="259" t="s">
        <v>565</v>
      </c>
      <c r="AL1634" s="259" t="s">
        <v>565</v>
      </c>
      <c r="AM1634" s="259" t="s">
        <v>565</v>
      </c>
      <c r="AN1634" s="259" t="s">
        <v>565</v>
      </c>
      <c r="AO1634" s="259" t="s">
        <v>565</v>
      </c>
      <c r="AP1634" s="259" t="s">
        <v>565</v>
      </c>
      <c r="AQ1634" s="259" t="s">
        <v>565</v>
      </c>
      <c r="AR1634" s="259" t="s">
        <v>565</v>
      </c>
      <c r="AS1634" s="259" t="s">
        <v>565</v>
      </c>
      <c r="AT1634" s="259" t="s">
        <v>565</v>
      </c>
      <c r="AU1634" s="259" t="s">
        <v>565</v>
      </c>
      <c r="AV1634" s="259" t="s">
        <v>565</v>
      </c>
      <c r="AW1634" s="259" t="s">
        <v>565</v>
      </c>
      <c r="AX1634" s="259" t="s">
        <v>565</v>
      </c>
      <c r="AY1634" s="259" t="s">
        <v>565</v>
      </c>
      <c r="AZ1634" s="259" t="s">
        <v>565</v>
      </c>
      <c r="BA1634" s="259" t="s">
        <v>565</v>
      </c>
    </row>
    <row r="1635" spans="4:53">
      <c r="D1635" s="259" t="s">
        <v>565</v>
      </c>
      <c r="E1635" s="259" t="s">
        <v>565</v>
      </c>
      <c r="F1635" s="259" t="s">
        <v>565</v>
      </c>
      <c r="G1635" s="259" t="s">
        <v>565</v>
      </c>
      <c r="H1635" s="259" t="s">
        <v>565</v>
      </c>
      <c r="I1635" s="259" t="s">
        <v>565</v>
      </c>
      <c r="J1635" s="259" t="s">
        <v>565</v>
      </c>
      <c r="K1635" s="259" t="s">
        <v>565</v>
      </c>
      <c r="L1635" s="259" t="s">
        <v>565</v>
      </c>
      <c r="M1635" s="259" t="s">
        <v>565</v>
      </c>
      <c r="N1635" s="259" t="s">
        <v>565</v>
      </c>
      <c r="O1635" s="259" t="s">
        <v>565</v>
      </c>
      <c r="P1635" s="259" t="s">
        <v>565</v>
      </c>
      <c r="Q1635" s="259" t="s">
        <v>565</v>
      </c>
      <c r="R1635" s="259" t="s">
        <v>565</v>
      </c>
      <c r="S1635" s="259" t="s">
        <v>565</v>
      </c>
      <c r="T1635" s="259" t="s">
        <v>565</v>
      </c>
      <c r="U1635" s="259" t="s">
        <v>565</v>
      </c>
      <c r="V1635" s="260" t="s">
        <v>565</v>
      </c>
      <c r="W1635" s="260" t="s">
        <v>565</v>
      </c>
      <c r="X1635" s="259" t="s">
        <v>565</v>
      </c>
      <c r="Y1635" s="259" t="s">
        <v>565</v>
      </c>
      <c r="Z1635" s="259" t="s">
        <v>565</v>
      </c>
      <c r="AA1635" s="259" t="s">
        <v>565</v>
      </c>
      <c r="AB1635" s="259" t="s">
        <v>565</v>
      </c>
      <c r="AC1635" s="259" t="s">
        <v>565</v>
      </c>
      <c r="AD1635" s="259" t="s">
        <v>565</v>
      </c>
      <c r="AE1635" s="259" t="s">
        <v>565</v>
      </c>
      <c r="AF1635" s="259" t="s">
        <v>565</v>
      </c>
      <c r="AG1635" s="259" t="s">
        <v>565</v>
      </c>
      <c r="AH1635" s="259" t="s">
        <v>565</v>
      </c>
      <c r="AI1635" s="259" t="s">
        <v>565</v>
      </c>
      <c r="AJ1635" s="259" t="s">
        <v>565</v>
      </c>
      <c r="AK1635" s="259" t="s">
        <v>565</v>
      </c>
      <c r="AL1635" s="259" t="s">
        <v>565</v>
      </c>
      <c r="AM1635" s="259" t="s">
        <v>565</v>
      </c>
      <c r="AN1635" s="259" t="s">
        <v>565</v>
      </c>
      <c r="AO1635" s="259" t="s">
        <v>565</v>
      </c>
      <c r="AP1635" s="259" t="s">
        <v>565</v>
      </c>
      <c r="AQ1635" s="259" t="s">
        <v>565</v>
      </c>
      <c r="AR1635" s="259" t="s">
        <v>565</v>
      </c>
      <c r="AS1635" s="259" t="s">
        <v>565</v>
      </c>
      <c r="AT1635" s="259" t="s">
        <v>565</v>
      </c>
      <c r="AU1635" s="259" t="s">
        <v>565</v>
      </c>
      <c r="AV1635" s="259" t="s">
        <v>565</v>
      </c>
      <c r="AW1635" s="259" t="s">
        <v>565</v>
      </c>
      <c r="AX1635" s="259" t="s">
        <v>565</v>
      </c>
      <c r="AY1635" s="259" t="s">
        <v>565</v>
      </c>
      <c r="AZ1635" s="259" t="s">
        <v>565</v>
      </c>
      <c r="BA1635" s="259" t="s">
        <v>565</v>
      </c>
    </row>
    <row r="1636" spans="4:53">
      <c r="D1636" s="259" t="s">
        <v>565</v>
      </c>
      <c r="E1636" s="259" t="s">
        <v>565</v>
      </c>
      <c r="F1636" s="259" t="s">
        <v>565</v>
      </c>
      <c r="G1636" s="259" t="s">
        <v>565</v>
      </c>
      <c r="H1636" s="259" t="s">
        <v>565</v>
      </c>
      <c r="I1636" s="259" t="s">
        <v>565</v>
      </c>
      <c r="J1636" s="259" t="s">
        <v>565</v>
      </c>
      <c r="K1636" s="259" t="s">
        <v>565</v>
      </c>
      <c r="L1636" s="259" t="s">
        <v>565</v>
      </c>
      <c r="M1636" s="259" t="s">
        <v>565</v>
      </c>
      <c r="N1636" s="259" t="s">
        <v>565</v>
      </c>
      <c r="O1636" s="259" t="s">
        <v>565</v>
      </c>
      <c r="P1636" s="259" t="s">
        <v>565</v>
      </c>
      <c r="Q1636" s="259" t="s">
        <v>565</v>
      </c>
      <c r="R1636" s="259" t="s">
        <v>565</v>
      </c>
      <c r="S1636" s="259" t="s">
        <v>565</v>
      </c>
      <c r="T1636" s="259" t="s">
        <v>565</v>
      </c>
      <c r="U1636" s="259" t="s">
        <v>565</v>
      </c>
      <c r="V1636" s="260" t="s">
        <v>565</v>
      </c>
      <c r="W1636" s="260" t="s">
        <v>565</v>
      </c>
      <c r="X1636" s="259" t="s">
        <v>565</v>
      </c>
      <c r="Y1636" s="259" t="s">
        <v>565</v>
      </c>
      <c r="Z1636" s="259" t="s">
        <v>565</v>
      </c>
      <c r="AA1636" s="259" t="s">
        <v>565</v>
      </c>
      <c r="AB1636" s="259" t="s">
        <v>565</v>
      </c>
      <c r="AC1636" s="259" t="s">
        <v>565</v>
      </c>
      <c r="AD1636" s="259" t="s">
        <v>565</v>
      </c>
      <c r="AE1636" s="259" t="s">
        <v>565</v>
      </c>
      <c r="AF1636" s="259" t="s">
        <v>565</v>
      </c>
      <c r="AG1636" s="259" t="s">
        <v>565</v>
      </c>
      <c r="AH1636" s="259" t="s">
        <v>565</v>
      </c>
      <c r="AI1636" s="259" t="s">
        <v>565</v>
      </c>
      <c r="AJ1636" s="259" t="s">
        <v>565</v>
      </c>
      <c r="AK1636" s="259" t="s">
        <v>565</v>
      </c>
      <c r="AL1636" s="259" t="s">
        <v>565</v>
      </c>
      <c r="AM1636" s="259" t="s">
        <v>565</v>
      </c>
      <c r="AN1636" s="259" t="s">
        <v>565</v>
      </c>
      <c r="AO1636" s="259" t="s">
        <v>565</v>
      </c>
      <c r="AP1636" s="259" t="s">
        <v>565</v>
      </c>
      <c r="AQ1636" s="259" t="s">
        <v>565</v>
      </c>
      <c r="AR1636" s="259" t="s">
        <v>565</v>
      </c>
      <c r="AS1636" s="259" t="s">
        <v>565</v>
      </c>
      <c r="AT1636" s="259" t="s">
        <v>565</v>
      </c>
      <c r="AU1636" s="259" t="s">
        <v>565</v>
      </c>
      <c r="AV1636" s="259" t="s">
        <v>565</v>
      </c>
      <c r="AW1636" s="259" t="s">
        <v>565</v>
      </c>
      <c r="AX1636" s="259" t="s">
        <v>565</v>
      </c>
      <c r="AY1636" s="259" t="s">
        <v>565</v>
      </c>
      <c r="AZ1636" s="259" t="s">
        <v>565</v>
      </c>
      <c r="BA1636" s="259" t="s">
        <v>565</v>
      </c>
    </row>
    <row r="1637" spans="4:53">
      <c r="D1637" s="259" t="s">
        <v>565</v>
      </c>
      <c r="E1637" s="259" t="s">
        <v>565</v>
      </c>
      <c r="F1637" s="259" t="s">
        <v>565</v>
      </c>
      <c r="G1637" s="259" t="s">
        <v>565</v>
      </c>
      <c r="H1637" s="259" t="s">
        <v>565</v>
      </c>
      <c r="I1637" s="259" t="s">
        <v>565</v>
      </c>
      <c r="J1637" s="259" t="s">
        <v>565</v>
      </c>
      <c r="K1637" s="259" t="s">
        <v>565</v>
      </c>
      <c r="L1637" s="259" t="s">
        <v>565</v>
      </c>
      <c r="M1637" s="259" t="s">
        <v>565</v>
      </c>
      <c r="N1637" s="259" t="s">
        <v>565</v>
      </c>
      <c r="O1637" s="259" t="s">
        <v>565</v>
      </c>
      <c r="P1637" s="259" t="s">
        <v>565</v>
      </c>
      <c r="Q1637" s="259" t="s">
        <v>565</v>
      </c>
      <c r="R1637" s="259" t="s">
        <v>565</v>
      </c>
      <c r="S1637" s="259" t="s">
        <v>565</v>
      </c>
      <c r="T1637" s="259" t="s">
        <v>565</v>
      </c>
      <c r="U1637" s="259" t="s">
        <v>565</v>
      </c>
      <c r="V1637" s="260" t="s">
        <v>565</v>
      </c>
      <c r="W1637" s="260" t="s">
        <v>565</v>
      </c>
      <c r="X1637" s="259" t="s">
        <v>565</v>
      </c>
      <c r="Y1637" s="259" t="s">
        <v>565</v>
      </c>
      <c r="Z1637" s="259" t="s">
        <v>565</v>
      </c>
      <c r="AA1637" s="259" t="s">
        <v>565</v>
      </c>
      <c r="AB1637" s="259" t="s">
        <v>565</v>
      </c>
      <c r="AC1637" s="259" t="s">
        <v>565</v>
      </c>
      <c r="AD1637" s="259" t="s">
        <v>565</v>
      </c>
      <c r="AE1637" s="259" t="s">
        <v>565</v>
      </c>
      <c r="AF1637" s="259" t="s">
        <v>565</v>
      </c>
      <c r="AG1637" s="259" t="s">
        <v>565</v>
      </c>
      <c r="AH1637" s="259" t="s">
        <v>565</v>
      </c>
      <c r="AI1637" s="259" t="s">
        <v>565</v>
      </c>
      <c r="AJ1637" s="259" t="s">
        <v>565</v>
      </c>
      <c r="AK1637" s="259" t="s">
        <v>565</v>
      </c>
      <c r="AL1637" s="259" t="s">
        <v>565</v>
      </c>
      <c r="AM1637" s="259" t="s">
        <v>565</v>
      </c>
      <c r="AN1637" s="259" t="s">
        <v>565</v>
      </c>
      <c r="AO1637" s="259" t="s">
        <v>565</v>
      </c>
      <c r="AP1637" s="259" t="s">
        <v>565</v>
      </c>
      <c r="AQ1637" s="259" t="s">
        <v>565</v>
      </c>
      <c r="AR1637" s="259" t="s">
        <v>565</v>
      </c>
      <c r="AS1637" s="259" t="s">
        <v>565</v>
      </c>
      <c r="AT1637" s="259" t="s">
        <v>565</v>
      </c>
      <c r="AU1637" s="259" t="s">
        <v>565</v>
      </c>
      <c r="AV1637" s="259" t="s">
        <v>565</v>
      </c>
      <c r="AW1637" s="259" t="s">
        <v>565</v>
      </c>
      <c r="AX1637" s="259" t="s">
        <v>565</v>
      </c>
      <c r="AY1637" s="259" t="s">
        <v>565</v>
      </c>
      <c r="AZ1637" s="259" t="s">
        <v>565</v>
      </c>
      <c r="BA1637" s="259" t="s">
        <v>565</v>
      </c>
    </row>
    <row r="1638" spans="4:53">
      <c r="D1638" s="259" t="s">
        <v>565</v>
      </c>
      <c r="E1638" s="259" t="s">
        <v>565</v>
      </c>
      <c r="F1638" s="259" t="s">
        <v>565</v>
      </c>
      <c r="G1638" s="259" t="s">
        <v>565</v>
      </c>
      <c r="H1638" s="259" t="s">
        <v>565</v>
      </c>
      <c r="I1638" s="259" t="s">
        <v>565</v>
      </c>
      <c r="J1638" s="259" t="s">
        <v>565</v>
      </c>
      <c r="K1638" s="259" t="s">
        <v>565</v>
      </c>
      <c r="L1638" s="259" t="s">
        <v>565</v>
      </c>
      <c r="M1638" s="259" t="s">
        <v>565</v>
      </c>
      <c r="N1638" s="259" t="s">
        <v>565</v>
      </c>
      <c r="O1638" s="259" t="s">
        <v>565</v>
      </c>
      <c r="P1638" s="259" t="s">
        <v>565</v>
      </c>
      <c r="Q1638" s="259" t="s">
        <v>565</v>
      </c>
      <c r="R1638" s="259" t="s">
        <v>565</v>
      </c>
      <c r="S1638" s="259" t="s">
        <v>565</v>
      </c>
      <c r="T1638" s="259" t="s">
        <v>565</v>
      </c>
      <c r="U1638" s="259" t="s">
        <v>565</v>
      </c>
      <c r="V1638" s="260" t="s">
        <v>565</v>
      </c>
      <c r="W1638" s="260" t="s">
        <v>565</v>
      </c>
      <c r="X1638" s="259" t="s">
        <v>565</v>
      </c>
      <c r="Y1638" s="259" t="s">
        <v>565</v>
      </c>
      <c r="Z1638" s="259" t="s">
        <v>565</v>
      </c>
      <c r="AA1638" s="259" t="s">
        <v>565</v>
      </c>
      <c r="AB1638" s="259" t="s">
        <v>565</v>
      </c>
      <c r="AC1638" s="259" t="s">
        <v>565</v>
      </c>
      <c r="AD1638" s="259" t="s">
        <v>565</v>
      </c>
      <c r="AE1638" s="259" t="s">
        <v>565</v>
      </c>
      <c r="AF1638" s="259" t="s">
        <v>565</v>
      </c>
      <c r="AG1638" s="259" t="s">
        <v>565</v>
      </c>
      <c r="AH1638" s="259" t="s">
        <v>565</v>
      </c>
      <c r="AI1638" s="259" t="s">
        <v>565</v>
      </c>
      <c r="AJ1638" s="259" t="s">
        <v>565</v>
      </c>
      <c r="AK1638" s="259" t="s">
        <v>565</v>
      </c>
      <c r="AL1638" s="259" t="s">
        <v>565</v>
      </c>
      <c r="AM1638" s="259" t="s">
        <v>565</v>
      </c>
      <c r="AN1638" s="259" t="s">
        <v>565</v>
      </c>
      <c r="AO1638" s="259" t="s">
        <v>565</v>
      </c>
      <c r="AP1638" s="259" t="s">
        <v>565</v>
      </c>
      <c r="AQ1638" s="259" t="s">
        <v>565</v>
      </c>
      <c r="AR1638" s="259" t="s">
        <v>565</v>
      </c>
      <c r="AS1638" s="259" t="s">
        <v>565</v>
      </c>
      <c r="AT1638" s="259" t="s">
        <v>565</v>
      </c>
      <c r="AU1638" s="259" t="s">
        <v>565</v>
      </c>
      <c r="AV1638" s="259" t="s">
        <v>565</v>
      </c>
      <c r="AW1638" s="259" t="s">
        <v>565</v>
      </c>
      <c r="AX1638" s="259" t="s">
        <v>565</v>
      </c>
      <c r="AY1638" s="259" t="s">
        <v>565</v>
      </c>
      <c r="AZ1638" s="259" t="s">
        <v>565</v>
      </c>
      <c r="BA1638" s="259" t="s">
        <v>565</v>
      </c>
    </row>
    <row r="1639" spans="4:53">
      <c r="D1639" s="259" t="s">
        <v>565</v>
      </c>
      <c r="E1639" s="259" t="s">
        <v>565</v>
      </c>
      <c r="F1639" s="259" t="s">
        <v>565</v>
      </c>
      <c r="G1639" s="259" t="s">
        <v>565</v>
      </c>
      <c r="H1639" s="259" t="s">
        <v>565</v>
      </c>
      <c r="I1639" s="259" t="s">
        <v>565</v>
      </c>
      <c r="J1639" s="259" t="s">
        <v>565</v>
      </c>
      <c r="K1639" s="259" t="s">
        <v>565</v>
      </c>
      <c r="L1639" s="259" t="s">
        <v>565</v>
      </c>
      <c r="M1639" s="259" t="s">
        <v>565</v>
      </c>
      <c r="N1639" s="259" t="s">
        <v>565</v>
      </c>
      <c r="O1639" s="259" t="s">
        <v>565</v>
      </c>
      <c r="P1639" s="259" t="s">
        <v>565</v>
      </c>
      <c r="Q1639" s="259" t="s">
        <v>565</v>
      </c>
      <c r="R1639" s="259" t="s">
        <v>565</v>
      </c>
      <c r="S1639" s="259" t="s">
        <v>565</v>
      </c>
      <c r="T1639" s="259" t="s">
        <v>565</v>
      </c>
      <c r="U1639" s="259" t="s">
        <v>565</v>
      </c>
      <c r="V1639" s="260" t="s">
        <v>565</v>
      </c>
      <c r="W1639" s="260" t="s">
        <v>565</v>
      </c>
      <c r="X1639" s="259" t="s">
        <v>565</v>
      </c>
      <c r="Y1639" s="259" t="s">
        <v>565</v>
      </c>
      <c r="Z1639" s="259" t="s">
        <v>565</v>
      </c>
      <c r="AA1639" s="259" t="s">
        <v>565</v>
      </c>
      <c r="AB1639" s="259" t="s">
        <v>565</v>
      </c>
      <c r="AC1639" s="259" t="s">
        <v>565</v>
      </c>
      <c r="AD1639" s="259" t="s">
        <v>565</v>
      </c>
      <c r="AE1639" s="259" t="s">
        <v>565</v>
      </c>
      <c r="AF1639" s="259" t="s">
        <v>565</v>
      </c>
      <c r="AG1639" s="259" t="s">
        <v>565</v>
      </c>
      <c r="AH1639" s="259" t="s">
        <v>565</v>
      </c>
      <c r="AI1639" s="259" t="s">
        <v>565</v>
      </c>
      <c r="AJ1639" s="259" t="s">
        <v>565</v>
      </c>
      <c r="AK1639" s="259" t="s">
        <v>565</v>
      </c>
      <c r="AL1639" s="259" t="s">
        <v>565</v>
      </c>
      <c r="AM1639" s="259" t="s">
        <v>565</v>
      </c>
      <c r="AN1639" s="259" t="s">
        <v>565</v>
      </c>
      <c r="AO1639" s="259" t="s">
        <v>565</v>
      </c>
      <c r="AP1639" s="259" t="s">
        <v>565</v>
      </c>
      <c r="AQ1639" s="259" t="s">
        <v>565</v>
      </c>
      <c r="AR1639" s="259" t="s">
        <v>565</v>
      </c>
      <c r="AS1639" s="259" t="s">
        <v>565</v>
      </c>
      <c r="AT1639" s="259" t="s">
        <v>565</v>
      </c>
      <c r="AU1639" s="259" t="s">
        <v>565</v>
      </c>
      <c r="AV1639" s="259" t="s">
        <v>565</v>
      </c>
      <c r="AW1639" s="259" t="s">
        <v>565</v>
      </c>
      <c r="AX1639" s="259" t="s">
        <v>565</v>
      </c>
      <c r="AY1639" s="259" t="s">
        <v>565</v>
      </c>
      <c r="AZ1639" s="259" t="s">
        <v>565</v>
      </c>
      <c r="BA1639" s="259" t="s">
        <v>565</v>
      </c>
    </row>
    <row r="1640" spans="4:53">
      <c r="D1640" s="259" t="s">
        <v>565</v>
      </c>
      <c r="E1640" s="259" t="s">
        <v>565</v>
      </c>
      <c r="F1640" s="259" t="s">
        <v>565</v>
      </c>
      <c r="G1640" s="259" t="s">
        <v>565</v>
      </c>
      <c r="H1640" s="259" t="s">
        <v>565</v>
      </c>
      <c r="I1640" s="259" t="s">
        <v>565</v>
      </c>
      <c r="J1640" s="259" t="s">
        <v>565</v>
      </c>
      <c r="K1640" s="259" t="s">
        <v>565</v>
      </c>
      <c r="L1640" s="259" t="s">
        <v>565</v>
      </c>
      <c r="M1640" s="259" t="s">
        <v>565</v>
      </c>
      <c r="N1640" s="259" t="s">
        <v>565</v>
      </c>
      <c r="O1640" s="259" t="s">
        <v>565</v>
      </c>
      <c r="P1640" s="259" t="s">
        <v>565</v>
      </c>
      <c r="Q1640" s="259" t="s">
        <v>565</v>
      </c>
      <c r="R1640" s="259" t="s">
        <v>565</v>
      </c>
      <c r="S1640" s="259" t="s">
        <v>565</v>
      </c>
      <c r="T1640" s="259" t="s">
        <v>565</v>
      </c>
      <c r="U1640" s="259" t="s">
        <v>565</v>
      </c>
      <c r="V1640" s="260" t="s">
        <v>565</v>
      </c>
      <c r="W1640" s="260" t="s">
        <v>565</v>
      </c>
      <c r="X1640" s="259" t="s">
        <v>565</v>
      </c>
      <c r="Y1640" s="259" t="s">
        <v>565</v>
      </c>
      <c r="Z1640" s="259" t="s">
        <v>565</v>
      </c>
      <c r="AA1640" s="259" t="s">
        <v>565</v>
      </c>
      <c r="AB1640" s="259" t="s">
        <v>565</v>
      </c>
      <c r="AC1640" s="259" t="s">
        <v>565</v>
      </c>
      <c r="AD1640" s="259" t="s">
        <v>565</v>
      </c>
      <c r="AE1640" s="259" t="s">
        <v>565</v>
      </c>
      <c r="AF1640" s="259" t="s">
        <v>565</v>
      </c>
      <c r="AG1640" s="259" t="s">
        <v>565</v>
      </c>
      <c r="AH1640" s="259" t="s">
        <v>565</v>
      </c>
      <c r="AI1640" s="259" t="s">
        <v>565</v>
      </c>
      <c r="AJ1640" s="259" t="s">
        <v>565</v>
      </c>
      <c r="AK1640" s="259" t="s">
        <v>565</v>
      </c>
      <c r="AL1640" s="259" t="s">
        <v>565</v>
      </c>
      <c r="AM1640" s="259" t="s">
        <v>565</v>
      </c>
      <c r="AN1640" s="259" t="s">
        <v>565</v>
      </c>
      <c r="AO1640" s="259" t="s">
        <v>565</v>
      </c>
      <c r="AP1640" s="259" t="s">
        <v>565</v>
      </c>
      <c r="AQ1640" s="259" t="s">
        <v>565</v>
      </c>
      <c r="AR1640" s="259" t="s">
        <v>565</v>
      </c>
      <c r="AS1640" s="259" t="s">
        <v>565</v>
      </c>
      <c r="AT1640" s="259" t="s">
        <v>565</v>
      </c>
      <c r="AU1640" s="259" t="s">
        <v>565</v>
      </c>
      <c r="AV1640" s="259" t="s">
        <v>565</v>
      </c>
      <c r="AW1640" s="259" t="s">
        <v>565</v>
      </c>
      <c r="AX1640" s="259" t="s">
        <v>565</v>
      </c>
      <c r="AY1640" s="259" t="s">
        <v>565</v>
      </c>
      <c r="AZ1640" s="259" t="s">
        <v>565</v>
      </c>
      <c r="BA1640" s="259" t="s">
        <v>565</v>
      </c>
    </row>
    <row r="1641" spans="4:53">
      <c r="D1641" s="259" t="s">
        <v>565</v>
      </c>
      <c r="E1641" s="259" t="s">
        <v>565</v>
      </c>
      <c r="F1641" s="259" t="s">
        <v>565</v>
      </c>
      <c r="G1641" s="259" t="s">
        <v>565</v>
      </c>
      <c r="H1641" s="259" t="s">
        <v>565</v>
      </c>
      <c r="I1641" s="259" t="s">
        <v>565</v>
      </c>
      <c r="J1641" s="259" t="s">
        <v>565</v>
      </c>
      <c r="K1641" s="259" t="s">
        <v>565</v>
      </c>
      <c r="L1641" s="259" t="s">
        <v>565</v>
      </c>
      <c r="M1641" s="259" t="s">
        <v>565</v>
      </c>
      <c r="N1641" s="259" t="s">
        <v>565</v>
      </c>
      <c r="O1641" s="259" t="s">
        <v>565</v>
      </c>
      <c r="P1641" s="259" t="s">
        <v>565</v>
      </c>
      <c r="Q1641" s="259" t="s">
        <v>565</v>
      </c>
      <c r="R1641" s="259" t="s">
        <v>565</v>
      </c>
      <c r="S1641" s="259" t="s">
        <v>565</v>
      </c>
      <c r="T1641" s="259" t="s">
        <v>565</v>
      </c>
      <c r="U1641" s="259" t="s">
        <v>565</v>
      </c>
      <c r="V1641" s="260" t="s">
        <v>565</v>
      </c>
      <c r="W1641" s="260" t="s">
        <v>565</v>
      </c>
      <c r="X1641" s="259" t="s">
        <v>565</v>
      </c>
      <c r="Y1641" s="259" t="s">
        <v>565</v>
      </c>
      <c r="Z1641" s="259" t="s">
        <v>565</v>
      </c>
      <c r="AA1641" s="259" t="s">
        <v>565</v>
      </c>
      <c r="AB1641" s="259" t="s">
        <v>565</v>
      </c>
      <c r="AC1641" s="259" t="s">
        <v>565</v>
      </c>
      <c r="AD1641" s="259" t="s">
        <v>565</v>
      </c>
      <c r="AE1641" s="259" t="s">
        <v>565</v>
      </c>
      <c r="AF1641" s="259" t="s">
        <v>565</v>
      </c>
      <c r="AG1641" s="259" t="s">
        <v>565</v>
      </c>
      <c r="AH1641" s="259" t="s">
        <v>565</v>
      </c>
      <c r="AI1641" s="259" t="s">
        <v>565</v>
      </c>
      <c r="AJ1641" s="259" t="s">
        <v>565</v>
      </c>
      <c r="AK1641" s="259" t="s">
        <v>565</v>
      </c>
      <c r="AL1641" s="259" t="s">
        <v>565</v>
      </c>
      <c r="AM1641" s="259" t="s">
        <v>565</v>
      </c>
      <c r="AN1641" s="259" t="s">
        <v>565</v>
      </c>
      <c r="AO1641" s="259" t="s">
        <v>565</v>
      </c>
      <c r="AP1641" s="259" t="s">
        <v>565</v>
      </c>
      <c r="AQ1641" s="259" t="s">
        <v>565</v>
      </c>
      <c r="AR1641" s="259" t="s">
        <v>565</v>
      </c>
      <c r="AS1641" s="259" t="s">
        <v>565</v>
      </c>
      <c r="AT1641" s="259" t="s">
        <v>565</v>
      </c>
      <c r="AU1641" s="259" t="s">
        <v>565</v>
      </c>
      <c r="AV1641" s="259" t="s">
        <v>565</v>
      </c>
      <c r="AW1641" s="259" t="s">
        <v>565</v>
      </c>
      <c r="AX1641" s="259" t="s">
        <v>565</v>
      </c>
      <c r="AY1641" s="259" t="s">
        <v>565</v>
      </c>
      <c r="AZ1641" s="259" t="s">
        <v>565</v>
      </c>
      <c r="BA1641" s="259" t="s">
        <v>565</v>
      </c>
    </row>
    <row r="1642" spans="4:53">
      <c r="D1642" s="259" t="s">
        <v>565</v>
      </c>
      <c r="E1642" s="259" t="s">
        <v>565</v>
      </c>
      <c r="F1642" s="259" t="s">
        <v>565</v>
      </c>
      <c r="G1642" s="259" t="s">
        <v>565</v>
      </c>
      <c r="H1642" s="259" t="s">
        <v>565</v>
      </c>
      <c r="I1642" s="259" t="s">
        <v>565</v>
      </c>
      <c r="J1642" s="259" t="s">
        <v>565</v>
      </c>
      <c r="K1642" s="259" t="s">
        <v>565</v>
      </c>
      <c r="L1642" s="259" t="s">
        <v>565</v>
      </c>
      <c r="M1642" s="259" t="s">
        <v>565</v>
      </c>
      <c r="N1642" s="259" t="s">
        <v>565</v>
      </c>
      <c r="O1642" s="259" t="s">
        <v>565</v>
      </c>
      <c r="P1642" s="259" t="s">
        <v>565</v>
      </c>
      <c r="Q1642" s="259" t="s">
        <v>565</v>
      </c>
      <c r="R1642" s="259" t="s">
        <v>565</v>
      </c>
      <c r="S1642" s="259" t="s">
        <v>565</v>
      </c>
      <c r="T1642" s="259" t="s">
        <v>565</v>
      </c>
      <c r="U1642" s="259" t="s">
        <v>565</v>
      </c>
      <c r="V1642" s="260" t="s">
        <v>565</v>
      </c>
      <c r="W1642" s="260" t="s">
        <v>565</v>
      </c>
      <c r="X1642" s="259" t="s">
        <v>565</v>
      </c>
      <c r="Y1642" s="259" t="s">
        <v>565</v>
      </c>
      <c r="Z1642" s="259" t="s">
        <v>565</v>
      </c>
      <c r="AA1642" s="259" t="s">
        <v>565</v>
      </c>
      <c r="AB1642" s="259" t="s">
        <v>565</v>
      </c>
      <c r="AC1642" s="259" t="s">
        <v>565</v>
      </c>
      <c r="AD1642" s="259" t="s">
        <v>565</v>
      </c>
      <c r="AE1642" s="259" t="s">
        <v>565</v>
      </c>
      <c r="AF1642" s="259" t="s">
        <v>565</v>
      </c>
      <c r="AG1642" s="259" t="s">
        <v>565</v>
      </c>
      <c r="AH1642" s="259" t="s">
        <v>565</v>
      </c>
      <c r="AI1642" s="259" t="s">
        <v>565</v>
      </c>
      <c r="AJ1642" s="259" t="s">
        <v>565</v>
      </c>
      <c r="AK1642" s="259" t="s">
        <v>565</v>
      </c>
      <c r="AL1642" s="259" t="s">
        <v>565</v>
      </c>
      <c r="AM1642" s="259" t="s">
        <v>565</v>
      </c>
      <c r="AN1642" s="259" t="s">
        <v>565</v>
      </c>
      <c r="AO1642" s="259" t="s">
        <v>565</v>
      </c>
      <c r="AP1642" s="259" t="s">
        <v>565</v>
      </c>
      <c r="AQ1642" s="259" t="s">
        <v>565</v>
      </c>
      <c r="AR1642" s="259" t="s">
        <v>565</v>
      </c>
      <c r="AS1642" s="259" t="s">
        <v>565</v>
      </c>
      <c r="AT1642" s="259" t="s">
        <v>565</v>
      </c>
      <c r="AU1642" s="259" t="s">
        <v>565</v>
      </c>
      <c r="AV1642" s="259" t="s">
        <v>565</v>
      </c>
      <c r="AW1642" s="259" t="s">
        <v>565</v>
      </c>
      <c r="AX1642" s="259" t="s">
        <v>565</v>
      </c>
      <c r="AY1642" s="259" t="s">
        <v>565</v>
      </c>
      <c r="AZ1642" s="259" t="s">
        <v>565</v>
      </c>
      <c r="BA1642" s="259" t="s">
        <v>565</v>
      </c>
    </row>
    <row r="1643" spans="4:53">
      <c r="D1643" s="259" t="s">
        <v>565</v>
      </c>
      <c r="E1643" s="259" t="s">
        <v>565</v>
      </c>
      <c r="F1643" s="259" t="s">
        <v>565</v>
      </c>
      <c r="G1643" s="259" t="s">
        <v>565</v>
      </c>
      <c r="H1643" s="259" t="s">
        <v>565</v>
      </c>
      <c r="I1643" s="259" t="s">
        <v>565</v>
      </c>
      <c r="J1643" s="259" t="s">
        <v>565</v>
      </c>
      <c r="K1643" s="259" t="s">
        <v>565</v>
      </c>
      <c r="L1643" s="259" t="s">
        <v>565</v>
      </c>
      <c r="M1643" s="259" t="s">
        <v>565</v>
      </c>
      <c r="N1643" s="259" t="s">
        <v>565</v>
      </c>
      <c r="O1643" s="259" t="s">
        <v>565</v>
      </c>
      <c r="P1643" s="259" t="s">
        <v>565</v>
      </c>
      <c r="Q1643" s="259" t="s">
        <v>565</v>
      </c>
      <c r="R1643" s="259" t="s">
        <v>565</v>
      </c>
      <c r="S1643" s="259" t="s">
        <v>565</v>
      </c>
      <c r="T1643" s="259" t="s">
        <v>565</v>
      </c>
      <c r="U1643" s="259" t="s">
        <v>565</v>
      </c>
      <c r="V1643" s="260" t="s">
        <v>565</v>
      </c>
      <c r="W1643" s="260" t="s">
        <v>565</v>
      </c>
      <c r="X1643" s="259" t="s">
        <v>565</v>
      </c>
      <c r="Y1643" s="259" t="s">
        <v>565</v>
      </c>
      <c r="Z1643" s="259" t="s">
        <v>565</v>
      </c>
      <c r="AA1643" s="259" t="s">
        <v>565</v>
      </c>
      <c r="AB1643" s="259" t="s">
        <v>565</v>
      </c>
      <c r="AC1643" s="259" t="s">
        <v>565</v>
      </c>
      <c r="AD1643" s="259" t="s">
        <v>565</v>
      </c>
      <c r="AE1643" s="259" t="s">
        <v>565</v>
      </c>
      <c r="AF1643" s="259" t="s">
        <v>565</v>
      </c>
      <c r="AG1643" s="259" t="s">
        <v>565</v>
      </c>
      <c r="AH1643" s="259" t="s">
        <v>565</v>
      </c>
      <c r="AI1643" s="259" t="s">
        <v>565</v>
      </c>
      <c r="AJ1643" s="259" t="s">
        <v>565</v>
      </c>
      <c r="AK1643" s="259" t="s">
        <v>565</v>
      </c>
      <c r="AL1643" s="259" t="s">
        <v>565</v>
      </c>
      <c r="AM1643" s="259" t="s">
        <v>565</v>
      </c>
      <c r="AN1643" s="259" t="s">
        <v>565</v>
      </c>
      <c r="AO1643" s="259" t="s">
        <v>565</v>
      </c>
      <c r="AP1643" s="259" t="s">
        <v>565</v>
      </c>
      <c r="AQ1643" s="259" t="s">
        <v>565</v>
      </c>
      <c r="AR1643" s="259" t="s">
        <v>565</v>
      </c>
      <c r="AS1643" s="259" t="s">
        <v>565</v>
      </c>
      <c r="AT1643" s="259" t="s">
        <v>565</v>
      </c>
      <c r="AU1643" s="259" t="s">
        <v>565</v>
      </c>
      <c r="AV1643" s="259" t="s">
        <v>565</v>
      </c>
      <c r="AW1643" s="259" t="s">
        <v>565</v>
      </c>
      <c r="AX1643" s="259" t="s">
        <v>565</v>
      </c>
      <c r="AY1643" s="259" t="s">
        <v>565</v>
      </c>
      <c r="AZ1643" s="259" t="s">
        <v>565</v>
      </c>
      <c r="BA1643" s="259" t="s">
        <v>565</v>
      </c>
    </row>
    <row r="1644" spans="4:53">
      <c r="D1644" s="259" t="s">
        <v>565</v>
      </c>
      <c r="E1644" s="259" t="s">
        <v>565</v>
      </c>
      <c r="F1644" s="259" t="s">
        <v>565</v>
      </c>
      <c r="G1644" s="259" t="s">
        <v>565</v>
      </c>
      <c r="H1644" s="259" t="s">
        <v>565</v>
      </c>
      <c r="I1644" s="259" t="s">
        <v>565</v>
      </c>
      <c r="J1644" s="259" t="s">
        <v>565</v>
      </c>
      <c r="K1644" s="259" t="s">
        <v>565</v>
      </c>
      <c r="L1644" s="259" t="s">
        <v>565</v>
      </c>
      <c r="M1644" s="259" t="s">
        <v>565</v>
      </c>
      <c r="N1644" s="259" t="s">
        <v>565</v>
      </c>
      <c r="O1644" s="259" t="s">
        <v>565</v>
      </c>
      <c r="P1644" s="259" t="s">
        <v>565</v>
      </c>
      <c r="Q1644" s="259" t="s">
        <v>565</v>
      </c>
      <c r="R1644" s="259" t="s">
        <v>565</v>
      </c>
      <c r="S1644" s="259" t="s">
        <v>565</v>
      </c>
      <c r="T1644" s="259" t="s">
        <v>565</v>
      </c>
      <c r="U1644" s="259" t="s">
        <v>565</v>
      </c>
      <c r="V1644" s="260" t="s">
        <v>565</v>
      </c>
      <c r="W1644" s="260" t="s">
        <v>565</v>
      </c>
      <c r="X1644" s="259" t="s">
        <v>565</v>
      </c>
      <c r="Y1644" s="259" t="s">
        <v>565</v>
      </c>
      <c r="Z1644" s="259" t="s">
        <v>565</v>
      </c>
      <c r="AA1644" s="259" t="s">
        <v>565</v>
      </c>
      <c r="AB1644" s="259" t="s">
        <v>565</v>
      </c>
      <c r="AC1644" s="259" t="s">
        <v>565</v>
      </c>
      <c r="AD1644" s="259" t="s">
        <v>565</v>
      </c>
      <c r="AE1644" s="259" t="s">
        <v>565</v>
      </c>
      <c r="AF1644" s="259" t="s">
        <v>565</v>
      </c>
      <c r="AG1644" s="259" t="s">
        <v>565</v>
      </c>
      <c r="AH1644" s="259" t="s">
        <v>565</v>
      </c>
      <c r="AI1644" s="259" t="s">
        <v>565</v>
      </c>
      <c r="AJ1644" s="259" t="s">
        <v>565</v>
      </c>
      <c r="AK1644" s="259" t="s">
        <v>565</v>
      </c>
      <c r="AL1644" s="259" t="s">
        <v>565</v>
      </c>
      <c r="AM1644" s="259" t="s">
        <v>565</v>
      </c>
      <c r="AN1644" s="259" t="s">
        <v>565</v>
      </c>
      <c r="AO1644" s="259" t="s">
        <v>565</v>
      </c>
      <c r="AP1644" s="259" t="s">
        <v>565</v>
      </c>
      <c r="AQ1644" s="259" t="s">
        <v>565</v>
      </c>
      <c r="AR1644" s="259" t="s">
        <v>565</v>
      </c>
      <c r="AS1644" s="259" t="s">
        <v>565</v>
      </c>
      <c r="AT1644" s="259" t="s">
        <v>565</v>
      </c>
      <c r="AU1644" s="259" t="s">
        <v>565</v>
      </c>
      <c r="AV1644" s="259" t="s">
        <v>565</v>
      </c>
      <c r="AW1644" s="259" t="s">
        <v>565</v>
      </c>
      <c r="AX1644" s="259" t="s">
        <v>565</v>
      </c>
      <c r="AY1644" s="259" t="s">
        <v>565</v>
      </c>
      <c r="AZ1644" s="259" t="s">
        <v>565</v>
      </c>
      <c r="BA1644" s="259" t="s">
        <v>565</v>
      </c>
    </row>
    <row r="1645" spans="4:53">
      <c r="D1645" s="259" t="s">
        <v>565</v>
      </c>
      <c r="E1645" s="259" t="s">
        <v>565</v>
      </c>
      <c r="F1645" s="259" t="s">
        <v>565</v>
      </c>
      <c r="G1645" s="259" t="s">
        <v>565</v>
      </c>
      <c r="H1645" s="259" t="s">
        <v>565</v>
      </c>
      <c r="I1645" s="259" t="s">
        <v>565</v>
      </c>
      <c r="J1645" s="259" t="s">
        <v>565</v>
      </c>
      <c r="K1645" s="259" t="s">
        <v>565</v>
      </c>
      <c r="L1645" s="259" t="s">
        <v>565</v>
      </c>
      <c r="M1645" s="259" t="s">
        <v>565</v>
      </c>
      <c r="N1645" s="259" t="s">
        <v>565</v>
      </c>
      <c r="O1645" s="259" t="s">
        <v>565</v>
      </c>
      <c r="P1645" s="259" t="s">
        <v>565</v>
      </c>
      <c r="Q1645" s="259" t="s">
        <v>565</v>
      </c>
      <c r="R1645" s="259" t="s">
        <v>565</v>
      </c>
      <c r="S1645" s="259" t="s">
        <v>565</v>
      </c>
      <c r="T1645" s="259" t="s">
        <v>565</v>
      </c>
      <c r="U1645" s="259" t="s">
        <v>565</v>
      </c>
      <c r="V1645" s="260" t="s">
        <v>565</v>
      </c>
      <c r="W1645" s="260" t="s">
        <v>565</v>
      </c>
      <c r="X1645" s="259" t="s">
        <v>565</v>
      </c>
      <c r="Y1645" s="259" t="s">
        <v>565</v>
      </c>
      <c r="Z1645" s="259" t="s">
        <v>565</v>
      </c>
      <c r="AA1645" s="259" t="s">
        <v>565</v>
      </c>
      <c r="AB1645" s="259" t="s">
        <v>565</v>
      </c>
      <c r="AC1645" s="259" t="s">
        <v>565</v>
      </c>
      <c r="AD1645" s="259" t="s">
        <v>565</v>
      </c>
      <c r="AE1645" s="259" t="s">
        <v>565</v>
      </c>
      <c r="AF1645" s="259" t="s">
        <v>565</v>
      </c>
      <c r="AG1645" s="259" t="s">
        <v>565</v>
      </c>
      <c r="AH1645" s="259" t="s">
        <v>565</v>
      </c>
      <c r="AI1645" s="259" t="s">
        <v>565</v>
      </c>
      <c r="AJ1645" s="259" t="s">
        <v>565</v>
      </c>
      <c r="AK1645" s="259" t="s">
        <v>565</v>
      </c>
      <c r="AL1645" s="259" t="s">
        <v>565</v>
      </c>
      <c r="AM1645" s="259" t="s">
        <v>565</v>
      </c>
      <c r="AN1645" s="259" t="s">
        <v>565</v>
      </c>
      <c r="AO1645" s="259" t="s">
        <v>565</v>
      </c>
      <c r="AP1645" s="259" t="s">
        <v>565</v>
      </c>
      <c r="AQ1645" s="259" t="s">
        <v>565</v>
      </c>
      <c r="AR1645" s="259" t="s">
        <v>565</v>
      </c>
      <c r="AS1645" s="259" t="s">
        <v>565</v>
      </c>
      <c r="AT1645" s="259" t="s">
        <v>565</v>
      </c>
      <c r="AU1645" s="259" t="s">
        <v>565</v>
      </c>
      <c r="AV1645" s="259" t="s">
        <v>565</v>
      </c>
      <c r="AW1645" s="259" t="s">
        <v>565</v>
      </c>
      <c r="AX1645" s="259" t="s">
        <v>565</v>
      </c>
      <c r="AY1645" s="259" t="s">
        <v>565</v>
      </c>
      <c r="AZ1645" s="259" t="s">
        <v>565</v>
      </c>
      <c r="BA1645" s="259" t="s">
        <v>565</v>
      </c>
    </row>
    <row r="1646" spans="4:53">
      <c r="D1646" s="259" t="s">
        <v>565</v>
      </c>
      <c r="E1646" s="259" t="s">
        <v>565</v>
      </c>
      <c r="F1646" s="259" t="s">
        <v>565</v>
      </c>
      <c r="G1646" s="259" t="s">
        <v>565</v>
      </c>
      <c r="H1646" s="259" t="s">
        <v>565</v>
      </c>
      <c r="I1646" s="259" t="s">
        <v>565</v>
      </c>
      <c r="J1646" s="259" t="s">
        <v>565</v>
      </c>
      <c r="K1646" s="259" t="s">
        <v>565</v>
      </c>
      <c r="L1646" s="259" t="s">
        <v>565</v>
      </c>
      <c r="M1646" s="259" t="s">
        <v>565</v>
      </c>
      <c r="N1646" s="259" t="s">
        <v>565</v>
      </c>
      <c r="O1646" s="259" t="s">
        <v>565</v>
      </c>
      <c r="P1646" s="259" t="s">
        <v>565</v>
      </c>
      <c r="Q1646" s="259" t="s">
        <v>565</v>
      </c>
      <c r="R1646" s="259" t="s">
        <v>565</v>
      </c>
      <c r="S1646" s="259" t="s">
        <v>565</v>
      </c>
      <c r="T1646" s="259" t="s">
        <v>565</v>
      </c>
      <c r="U1646" s="259" t="s">
        <v>565</v>
      </c>
      <c r="V1646" s="260" t="s">
        <v>565</v>
      </c>
      <c r="W1646" s="260" t="s">
        <v>565</v>
      </c>
      <c r="X1646" s="259" t="s">
        <v>565</v>
      </c>
      <c r="Y1646" s="259" t="s">
        <v>565</v>
      </c>
      <c r="Z1646" s="259" t="s">
        <v>565</v>
      </c>
      <c r="AA1646" s="259" t="s">
        <v>565</v>
      </c>
      <c r="AB1646" s="259" t="s">
        <v>565</v>
      </c>
      <c r="AC1646" s="259" t="s">
        <v>565</v>
      </c>
      <c r="AD1646" s="259" t="s">
        <v>565</v>
      </c>
      <c r="AE1646" s="259" t="s">
        <v>565</v>
      </c>
      <c r="AF1646" s="259" t="s">
        <v>565</v>
      </c>
      <c r="AG1646" s="259" t="s">
        <v>565</v>
      </c>
      <c r="AH1646" s="259" t="s">
        <v>565</v>
      </c>
      <c r="AI1646" s="259" t="s">
        <v>565</v>
      </c>
      <c r="AJ1646" s="259" t="s">
        <v>565</v>
      </c>
      <c r="AK1646" s="259" t="s">
        <v>565</v>
      </c>
      <c r="AL1646" s="259" t="s">
        <v>565</v>
      </c>
      <c r="AM1646" s="259" t="s">
        <v>565</v>
      </c>
      <c r="AN1646" s="259" t="s">
        <v>565</v>
      </c>
      <c r="AO1646" s="259" t="s">
        <v>565</v>
      </c>
      <c r="AP1646" s="259" t="s">
        <v>565</v>
      </c>
      <c r="AQ1646" s="259" t="s">
        <v>565</v>
      </c>
      <c r="AR1646" s="259" t="s">
        <v>565</v>
      </c>
      <c r="AS1646" s="259" t="s">
        <v>565</v>
      </c>
      <c r="AT1646" s="259" t="s">
        <v>565</v>
      </c>
      <c r="AU1646" s="259" t="s">
        <v>565</v>
      </c>
      <c r="AV1646" s="259" t="s">
        <v>565</v>
      </c>
      <c r="AW1646" s="259" t="s">
        <v>565</v>
      </c>
      <c r="AX1646" s="259" t="s">
        <v>565</v>
      </c>
      <c r="AY1646" s="259" t="s">
        <v>565</v>
      </c>
      <c r="AZ1646" s="259" t="s">
        <v>565</v>
      </c>
      <c r="BA1646" s="259" t="s">
        <v>565</v>
      </c>
    </row>
    <row r="1647" spans="4:53">
      <c r="D1647" s="259" t="s">
        <v>565</v>
      </c>
      <c r="E1647" s="259" t="s">
        <v>565</v>
      </c>
      <c r="F1647" s="259" t="s">
        <v>565</v>
      </c>
      <c r="G1647" s="259" t="s">
        <v>565</v>
      </c>
      <c r="H1647" s="259" t="s">
        <v>565</v>
      </c>
      <c r="I1647" s="259" t="s">
        <v>565</v>
      </c>
      <c r="J1647" s="259" t="s">
        <v>565</v>
      </c>
      <c r="K1647" s="259" t="s">
        <v>565</v>
      </c>
      <c r="L1647" s="259" t="s">
        <v>565</v>
      </c>
      <c r="M1647" s="259" t="s">
        <v>565</v>
      </c>
      <c r="N1647" s="259" t="s">
        <v>565</v>
      </c>
      <c r="O1647" s="259" t="s">
        <v>565</v>
      </c>
      <c r="P1647" s="259" t="s">
        <v>565</v>
      </c>
      <c r="Q1647" s="259" t="s">
        <v>565</v>
      </c>
      <c r="R1647" s="259" t="s">
        <v>565</v>
      </c>
      <c r="S1647" s="259" t="s">
        <v>565</v>
      </c>
      <c r="T1647" s="259" t="s">
        <v>565</v>
      </c>
      <c r="U1647" s="259" t="s">
        <v>565</v>
      </c>
      <c r="V1647" s="260" t="s">
        <v>565</v>
      </c>
      <c r="W1647" s="260" t="s">
        <v>565</v>
      </c>
      <c r="X1647" s="259" t="s">
        <v>565</v>
      </c>
      <c r="Y1647" s="259" t="s">
        <v>565</v>
      </c>
      <c r="Z1647" s="259" t="s">
        <v>565</v>
      </c>
      <c r="AA1647" s="259" t="s">
        <v>565</v>
      </c>
      <c r="AB1647" s="259" t="s">
        <v>565</v>
      </c>
      <c r="AC1647" s="259" t="s">
        <v>565</v>
      </c>
      <c r="AD1647" s="259" t="s">
        <v>565</v>
      </c>
      <c r="AE1647" s="259" t="s">
        <v>565</v>
      </c>
      <c r="AF1647" s="259" t="s">
        <v>565</v>
      </c>
      <c r="AG1647" s="259" t="s">
        <v>565</v>
      </c>
      <c r="AH1647" s="259" t="s">
        <v>565</v>
      </c>
      <c r="AI1647" s="259" t="s">
        <v>565</v>
      </c>
      <c r="AJ1647" s="259" t="s">
        <v>565</v>
      </c>
      <c r="AK1647" s="259" t="s">
        <v>565</v>
      </c>
      <c r="AL1647" s="259" t="s">
        <v>565</v>
      </c>
      <c r="AM1647" s="259" t="s">
        <v>565</v>
      </c>
      <c r="AN1647" s="259" t="s">
        <v>565</v>
      </c>
      <c r="AO1647" s="259" t="s">
        <v>565</v>
      </c>
      <c r="AP1647" s="259" t="s">
        <v>565</v>
      </c>
      <c r="AQ1647" s="259" t="s">
        <v>565</v>
      </c>
      <c r="AR1647" s="259" t="s">
        <v>565</v>
      </c>
      <c r="AS1647" s="259" t="s">
        <v>565</v>
      </c>
      <c r="AT1647" s="259" t="s">
        <v>565</v>
      </c>
      <c r="AU1647" s="259" t="s">
        <v>565</v>
      </c>
      <c r="AV1647" s="259" t="s">
        <v>565</v>
      </c>
      <c r="AW1647" s="259" t="s">
        <v>565</v>
      </c>
      <c r="AX1647" s="259" t="s">
        <v>565</v>
      </c>
      <c r="AY1647" s="259" t="s">
        <v>565</v>
      </c>
      <c r="AZ1647" s="259" t="s">
        <v>565</v>
      </c>
      <c r="BA1647" s="259" t="s">
        <v>565</v>
      </c>
    </row>
    <row r="1648" spans="4:53">
      <c r="D1648" s="259" t="s">
        <v>565</v>
      </c>
      <c r="E1648" s="259" t="s">
        <v>565</v>
      </c>
      <c r="F1648" s="259" t="s">
        <v>565</v>
      </c>
      <c r="G1648" s="259" t="s">
        <v>565</v>
      </c>
      <c r="H1648" s="259" t="s">
        <v>565</v>
      </c>
      <c r="I1648" s="259" t="s">
        <v>565</v>
      </c>
      <c r="J1648" s="259" t="s">
        <v>565</v>
      </c>
      <c r="K1648" s="259" t="s">
        <v>565</v>
      </c>
      <c r="L1648" s="259" t="s">
        <v>565</v>
      </c>
      <c r="M1648" s="259" t="s">
        <v>565</v>
      </c>
      <c r="N1648" s="259" t="s">
        <v>565</v>
      </c>
      <c r="O1648" s="259" t="s">
        <v>565</v>
      </c>
      <c r="P1648" s="259" t="s">
        <v>565</v>
      </c>
      <c r="Q1648" s="259" t="s">
        <v>565</v>
      </c>
      <c r="R1648" s="259" t="s">
        <v>565</v>
      </c>
      <c r="S1648" s="259" t="s">
        <v>565</v>
      </c>
      <c r="T1648" s="259" t="s">
        <v>565</v>
      </c>
      <c r="U1648" s="259" t="s">
        <v>565</v>
      </c>
      <c r="V1648" s="260" t="s">
        <v>565</v>
      </c>
      <c r="W1648" s="260" t="s">
        <v>565</v>
      </c>
      <c r="X1648" s="259" t="s">
        <v>565</v>
      </c>
      <c r="Y1648" s="259" t="s">
        <v>565</v>
      </c>
      <c r="Z1648" s="259" t="s">
        <v>565</v>
      </c>
      <c r="AA1648" s="259" t="s">
        <v>565</v>
      </c>
      <c r="AB1648" s="259" t="s">
        <v>565</v>
      </c>
      <c r="AC1648" s="259" t="s">
        <v>565</v>
      </c>
      <c r="AD1648" s="259" t="s">
        <v>565</v>
      </c>
      <c r="AE1648" s="259" t="s">
        <v>565</v>
      </c>
      <c r="AF1648" s="259" t="s">
        <v>565</v>
      </c>
      <c r="AG1648" s="259" t="s">
        <v>565</v>
      </c>
      <c r="AH1648" s="259" t="s">
        <v>565</v>
      </c>
      <c r="AI1648" s="259" t="s">
        <v>565</v>
      </c>
      <c r="AJ1648" s="259" t="s">
        <v>565</v>
      </c>
      <c r="AK1648" s="259" t="s">
        <v>565</v>
      </c>
      <c r="AL1648" s="259" t="s">
        <v>565</v>
      </c>
      <c r="AM1648" s="259" t="s">
        <v>565</v>
      </c>
      <c r="AN1648" s="259" t="s">
        <v>565</v>
      </c>
      <c r="AO1648" s="259" t="s">
        <v>565</v>
      </c>
      <c r="AP1648" s="259" t="s">
        <v>565</v>
      </c>
      <c r="AQ1648" s="259" t="s">
        <v>565</v>
      </c>
      <c r="AR1648" s="259" t="s">
        <v>565</v>
      </c>
      <c r="AS1648" s="259" t="s">
        <v>565</v>
      </c>
      <c r="AT1648" s="259" t="s">
        <v>565</v>
      </c>
      <c r="AU1648" s="259" t="s">
        <v>565</v>
      </c>
      <c r="AV1648" s="259" t="s">
        <v>565</v>
      </c>
      <c r="AW1648" s="259" t="s">
        <v>565</v>
      </c>
      <c r="AX1648" s="259" t="s">
        <v>565</v>
      </c>
      <c r="AY1648" s="259" t="s">
        <v>565</v>
      </c>
      <c r="AZ1648" s="259" t="s">
        <v>565</v>
      </c>
      <c r="BA1648" s="259" t="s">
        <v>565</v>
      </c>
    </row>
    <row r="1649" spans="4:53">
      <c r="D1649" s="259" t="s">
        <v>565</v>
      </c>
      <c r="E1649" s="259" t="s">
        <v>565</v>
      </c>
      <c r="F1649" s="259" t="s">
        <v>565</v>
      </c>
      <c r="G1649" s="259" t="s">
        <v>565</v>
      </c>
      <c r="H1649" s="259" t="s">
        <v>565</v>
      </c>
      <c r="I1649" s="259" t="s">
        <v>565</v>
      </c>
      <c r="J1649" s="259" t="s">
        <v>565</v>
      </c>
      <c r="K1649" s="259" t="s">
        <v>565</v>
      </c>
      <c r="L1649" s="259" t="s">
        <v>565</v>
      </c>
      <c r="M1649" s="259" t="s">
        <v>565</v>
      </c>
      <c r="N1649" s="259" t="s">
        <v>565</v>
      </c>
      <c r="O1649" s="259" t="s">
        <v>565</v>
      </c>
      <c r="P1649" s="259" t="s">
        <v>565</v>
      </c>
      <c r="Q1649" s="259" t="s">
        <v>565</v>
      </c>
      <c r="R1649" s="259" t="s">
        <v>565</v>
      </c>
      <c r="S1649" s="259" t="s">
        <v>565</v>
      </c>
      <c r="T1649" s="259" t="s">
        <v>565</v>
      </c>
      <c r="U1649" s="259" t="s">
        <v>565</v>
      </c>
      <c r="V1649" s="260" t="s">
        <v>565</v>
      </c>
      <c r="W1649" s="260" t="s">
        <v>565</v>
      </c>
      <c r="X1649" s="259" t="s">
        <v>565</v>
      </c>
      <c r="Y1649" s="259" t="s">
        <v>565</v>
      </c>
      <c r="Z1649" s="259" t="s">
        <v>565</v>
      </c>
      <c r="AA1649" s="259" t="s">
        <v>565</v>
      </c>
      <c r="AB1649" s="259" t="s">
        <v>565</v>
      </c>
      <c r="AC1649" s="259" t="s">
        <v>565</v>
      </c>
      <c r="AD1649" s="259" t="s">
        <v>565</v>
      </c>
      <c r="AE1649" s="259" t="s">
        <v>565</v>
      </c>
      <c r="AF1649" s="259" t="s">
        <v>565</v>
      </c>
      <c r="AG1649" s="259" t="s">
        <v>565</v>
      </c>
      <c r="AH1649" s="259" t="s">
        <v>565</v>
      </c>
      <c r="AI1649" s="259" t="s">
        <v>565</v>
      </c>
      <c r="AJ1649" s="259" t="s">
        <v>565</v>
      </c>
      <c r="AK1649" s="259" t="s">
        <v>565</v>
      </c>
      <c r="AL1649" s="259" t="s">
        <v>565</v>
      </c>
      <c r="AM1649" s="259" t="s">
        <v>565</v>
      </c>
      <c r="AN1649" s="259" t="s">
        <v>565</v>
      </c>
      <c r="AO1649" s="259" t="s">
        <v>565</v>
      </c>
      <c r="AP1649" s="259" t="s">
        <v>565</v>
      </c>
      <c r="AQ1649" s="259" t="s">
        <v>565</v>
      </c>
      <c r="AR1649" s="259" t="s">
        <v>565</v>
      </c>
      <c r="AS1649" s="259" t="s">
        <v>565</v>
      </c>
      <c r="AT1649" s="259" t="s">
        <v>565</v>
      </c>
      <c r="AU1649" s="259" t="s">
        <v>565</v>
      </c>
      <c r="AV1649" s="259" t="s">
        <v>565</v>
      </c>
      <c r="AW1649" s="259" t="s">
        <v>565</v>
      </c>
      <c r="AX1649" s="259" t="s">
        <v>565</v>
      </c>
      <c r="AY1649" s="259" t="s">
        <v>565</v>
      </c>
      <c r="AZ1649" s="259" t="s">
        <v>565</v>
      </c>
      <c r="BA1649" s="259" t="s">
        <v>565</v>
      </c>
    </row>
    <row r="1650" spans="4:53">
      <c r="D1650" s="259" t="s">
        <v>565</v>
      </c>
      <c r="E1650" s="259" t="s">
        <v>565</v>
      </c>
      <c r="F1650" s="259" t="s">
        <v>565</v>
      </c>
      <c r="G1650" s="259" t="s">
        <v>565</v>
      </c>
      <c r="H1650" s="259" t="s">
        <v>565</v>
      </c>
      <c r="I1650" s="259" t="s">
        <v>565</v>
      </c>
      <c r="J1650" s="259" t="s">
        <v>565</v>
      </c>
      <c r="K1650" s="259" t="s">
        <v>565</v>
      </c>
      <c r="L1650" s="259" t="s">
        <v>565</v>
      </c>
      <c r="M1650" s="259" t="s">
        <v>565</v>
      </c>
      <c r="N1650" s="259" t="s">
        <v>565</v>
      </c>
      <c r="O1650" s="259" t="s">
        <v>565</v>
      </c>
      <c r="P1650" s="259" t="s">
        <v>565</v>
      </c>
      <c r="Q1650" s="259" t="s">
        <v>565</v>
      </c>
      <c r="R1650" s="259" t="s">
        <v>565</v>
      </c>
      <c r="S1650" s="259" t="s">
        <v>565</v>
      </c>
      <c r="T1650" s="259" t="s">
        <v>565</v>
      </c>
      <c r="U1650" s="259" t="s">
        <v>565</v>
      </c>
      <c r="V1650" s="260" t="s">
        <v>565</v>
      </c>
      <c r="W1650" s="260" t="s">
        <v>565</v>
      </c>
      <c r="X1650" s="259" t="s">
        <v>565</v>
      </c>
      <c r="Y1650" s="259" t="s">
        <v>565</v>
      </c>
      <c r="Z1650" s="259" t="s">
        <v>565</v>
      </c>
      <c r="AA1650" s="259" t="s">
        <v>565</v>
      </c>
      <c r="AB1650" s="259" t="s">
        <v>565</v>
      </c>
      <c r="AC1650" s="259" t="s">
        <v>565</v>
      </c>
      <c r="AD1650" s="259" t="s">
        <v>565</v>
      </c>
      <c r="AE1650" s="259" t="s">
        <v>565</v>
      </c>
      <c r="AF1650" s="259" t="s">
        <v>565</v>
      </c>
      <c r="AG1650" s="259" t="s">
        <v>565</v>
      </c>
      <c r="AH1650" s="259" t="s">
        <v>565</v>
      </c>
      <c r="AI1650" s="259" t="s">
        <v>565</v>
      </c>
      <c r="AJ1650" s="259" t="s">
        <v>565</v>
      </c>
      <c r="AK1650" s="259" t="s">
        <v>565</v>
      </c>
      <c r="AL1650" s="259" t="s">
        <v>565</v>
      </c>
      <c r="AM1650" s="259" t="s">
        <v>565</v>
      </c>
      <c r="AN1650" s="259" t="s">
        <v>565</v>
      </c>
      <c r="AO1650" s="259" t="s">
        <v>565</v>
      </c>
      <c r="AP1650" s="259" t="s">
        <v>565</v>
      </c>
      <c r="AQ1650" s="259" t="s">
        <v>565</v>
      </c>
      <c r="AR1650" s="259" t="s">
        <v>565</v>
      </c>
      <c r="AS1650" s="259" t="s">
        <v>565</v>
      </c>
      <c r="AT1650" s="259" t="s">
        <v>565</v>
      </c>
      <c r="AU1650" s="259" t="s">
        <v>565</v>
      </c>
      <c r="AV1650" s="259" t="s">
        <v>565</v>
      </c>
      <c r="AW1650" s="259" t="s">
        <v>565</v>
      </c>
      <c r="AX1650" s="259" t="s">
        <v>565</v>
      </c>
      <c r="AY1650" s="259" t="s">
        <v>565</v>
      </c>
      <c r="AZ1650" s="259" t="s">
        <v>565</v>
      </c>
      <c r="BA1650" s="259" t="s">
        <v>565</v>
      </c>
    </row>
    <row r="1651" spans="4:53">
      <c r="D1651" s="259" t="s">
        <v>565</v>
      </c>
      <c r="E1651" s="259" t="s">
        <v>565</v>
      </c>
      <c r="F1651" s="259" t="s">
        <v>565</v>
      </c>
      <c r="G1651" s="259" t="s">
        <v>565</v>
      </c>
      <c r="H1651" s="259" t="s">
        <v>565</v>
      </c>
      <c r="I1651" s="259" t="s">
        <v>565</v>
      </c>
      <c r="J1651" s="259" t="s">
        <v>565</v>
      </c>
      <c r="K1651" s="259" t="s">
        <v>565</v>
      </c>
      <c r="L1651" s="259" t="s">
        <v>565</v>
      </c>
      <c r="M1651" s="259" t="s">
        <v>565</v>
      </c>
      <c r="N1651" s="259" t="s">
        <v>565</v>
      </c>
      <c r="O1651" s="259" t="s">
        <v>565</v>
      </c>
      <c r="P1651" s="259" t="s">
        <v>565</v>
      </c>
      <c r="Q1651" s="259" t="s">
        <v>565</v>
      </c>
      <c r="R1651" s="259" t="s">
        <v>565</v>
      </c>
      <c r="S1651" s="259" t="s">
        <v>565</v>
      </c>
      <c r="T1651" s="259" t="s">
        <v>565</v>
      </c>
      <c r="U1651" s="259" t="s">
        <v>565</v>
      </c>
      <c r="V1651" s="260" t="s">
        <v>565</v>
      </c>
      <c r="W1651" s="260" t="s">
        <v>565</v>
      </c>
      <c r="X1651" s="259" t="s">
        <v>565</v>
      </c>
      <c r="Y1651" s="259" t="s">
        <v>565</v>
      </c>
      <c r="Z1651" s="259" t="s">
        <v>565</v>
      </c>
      <c r="AA1651" s="259" t="s">
        <v>565</v>
      </c>
      <c r="AB1651" s="259" t="s">
        <v>565</v>
      </c>
      <c r="AC1651" s="259" t="s">
        <v>565</v>
      </c>
      <c r="AD1651" s="259" t="s">
        <v>565</v>
      </c>
      <c r="AE1651" s="259" t="s">
        <v>565</v>
      </c>
      <c r="AF1651" s="259" t="s">
        <v>565</v>
      </c>
      <c r="AG1651" s="259" t="s">
        <v>565</v>
      </c>
      <c r="AH1651" s="259" t="s">
        <v>565</v>
      </c>
      <c r="AI1651" s="259" t="s">
        <v>565</v>
      </c>
      <c r="AJ1651" s="259" t="s">
        <v>565</v>
      </c>
      <c r="AK1651" s="259" t="s">
        <v>565</v>
      </c>
      <c r="AL1651" s="259" t="s">
        <v>565</v>
      </c>
      <c r="AM1651" s="259" t="s">
        <v>565</v>
      </c>
      <c r="AN1651" s="259" t="s">
        <v>565</v>
      </c>
      <c r="AO1651" s="259" t="s">
        <v>565</v>
      </c>
      <c r="AP1651" s="259" t="s">
        <v>565</v>
      </c>
      <c r="AQ1651" s="259" t="s">
        <v>565</v>
      </c>
      <c r="AR1651" s="259" t="s">
        <v>565</v>
      </c>
      <c r="AS1651" s="259" t="s">
        <v>565</v>
      </c>
      <c r="AT1651" s="259" t="s">
        <v>565</v>
      </c>
      <c r="AU1651" s="259" t="s">
        <v>565</v>
      </c>
      <c r="AV1651" s="259" t="s">
        <v>565</v>
      </c>
      <c r="AW1651" s="259" t="s">
        <v>565</v>
      </c>
      <c r="AX1651" s="259" t="s">
        <v>565</v>
      </c>
      <c r="AY1651" s="259" t="s">
        <v>565</v>
      </c>
      <c r="AZ1651" s="259" t="s">
        <v>565</v>
      </c>
      <c r="BA1651" s="259" t="s">
        <v>565</v>
      </c>
    </row>
    <row r="1652" spans="4:53">
      <c r="D1652" s="259" t="s">
        <v>565</v>
      </c>
      <c r="E1652" s="259" t="s">
        <v>565</v>
      </c>
      <c r="F1652" s="259" t="s">
        <v>565</v>
      </c>
      <c r="G1652" s="259" t="s">
        <v>565</v>
      </c>
      <c r="H1652" s="259" t="s">
        <v>565</v>
      </c>
      <c r="I1652" s="259" t="s">
        <v>565</v>
      </c>
      <c r="J1652" s="259" t="s">
        <v>565</v>
      </c>
      <c r="K1652" s="259" t="s">
        <v>565</v>
      </c>
      <c r="L1652" s="259" t="s">
        <v>565</v>
      </c>
      <c r="M1652" s="259" t="s">
        <v>565</v>
      </c>
      <c r="N1652" s="259" t="s">
        <v>565</v>
      </c>
      <c r="O1652" s="259" t="s">
        <v>565</v>
      </c>
      <c r="P1652" s="259" t="s">
        <v>565</v>
      </c>
      <c r="Q1652" s="259" t="s">
        <v>565</v>
      </c>
      <c r="R1652" s="259" t="s">
        <v>565</v>
      </c>
      <c r="S1652" s="259" t="s">
        <v>565</v>
      </c>
      <c r="T1652" s="259" t="s">
        <v>565</v>
      </c>
      <c r="U1652" s="259" t="s">
        <v>565</v>
      </c>
      <c r="V1652" s="260" t="s">
        <v>565</v>
      </c>
      <c r="W1652" s="260" t="s">
        <v>565</v>
      </c>
      <c r="X1652" s="259" t="s">
        <v>565</v>
      </c>
      <c r="Y1652" s="259" t="s">
        <v>565</v>
      </c>
      <c r="Z1652" s="259" t="s">
        <v>565</v>
      </c>
      <c r="AA1652" s="259" t="s">
        <v>565</v>
      </c>
      <c r="AB1652" s="259" t="s">
        <v>565</v>
      </c>
      <c r="AC1652" s="259" t="s">
        <v>565</v>
      </c>
      <c r="AD1652" s="259" t="s">
        <v>565</v>
      </c>
      <c r="AE1652" s="259" t="s">
        <v>565</v>
      </c>
      <c r="AF1652" s="259" t="s">
        <v>565</v>
      </c>
      <c r="AG1652" s="259" t="s">
        <v>565</v>
      </c>
      <c r="AH1652" s="259" t="s">
        <v>565</v>
      </c>
      <c r="AI1652" s="259" t="s">
        <v>565</v>
      </c>
      <c r="AJ1652" s="259" t="s">
        <v>565</v>
      </c>
      <c r="AK1652" s="259" t="s">
        <v>565</v>
      </c>
      <c r="AL1652" s="259" t="s">
        <v>565</v>
      </c>
      <c r="AM1652" s="259" t="s">
        <v>565</v>
      </c>
      <c r="AN1652" s="259" t="s">
        <v>565</v>
      </c>
      <c r="AO1652" s="259" t="s">
        <v>565</v>
      </c>
      <c r="AP1652" s="259" t="s">
        <v>565</v>
      </c>
      <c r="AQ1652" s="259" t="s">
        <v>565</v>
      </c>
      <c r="AR1652" s="259" t="s">
        <v>565</v>
      </c>
      <c r="AS1652" s="259" t="s">
        <v>565</v>
      </c>
      <c r="AT1652" s="259" t="s">
        <v>565</v>
      </c>
      <c r="AU1652" s="259" t="s">
        <v>565</v>
      </c>
      <c r="AV1652" s="259" t="s">
        <v>565</v>
      </c>
      <c r="AW1652" s="259" t="s">
        <v>565</v>
      </c>
      <c r="AX1652" s="259" t="s">
        <v>565</v>
      </c>
      <c r="AY1652" s="259" t="s">
        <v>565</v>
      </c>
      <c r="AZ1652" s="259" t="s">
        <v>565</v>
      </c>
      <c r="BA1652" s="259" t="s">
        <v>565</v>
      </c>
    </row>
    <row r="1653" spans="4:53">
      <c r="D1653" s="259" t="s">
        <v>565</v>
      </c>
      <c r="E1653" s="259" t="s">
        <v>565</v>
      </c>
      <c r="F1653" s="259" t="s">
        <v>565</v>
      </c>
      <c r="G1653" s="259" t="s">
        <v>565</v>
      </c>
      <c r="H1653" s="259" t="s">
        <v>565</v>
      </c>
      <c r="I1653" s="259" t="s">
        <v>565</v>
      </c>
      <c r="J1653" s="259" t="s">
        <v>565</v>
      </c>
      <c r="K1653" s="259" t="s">
        <v>565</v>
      </c>
      <c r="L1653" s="259" t="s">
        <v>565</v>
      </c>
      <c r="M1653" s="259" t="s">
        <v>565</v>
      </c>
      <c r="N1653" s="259" t="s">
        <v>565</v>
      </c>
      <c r="O1653" s="259" t="s">
        <v>565</v>
      </c>
      <c r="P1653" s="259" t="s">
        <v>565</v>
      </c>
      <c r="Q1653" s="259" t="s">
        <v>565</v>
      </c>
      <c r="R1653" s="259" t="s">
        <v>565</v>
      </c>
      <c r="S1653" s="259" t="s">
        <v>565</v>
      </c>
      <c r="T1653" s="259" t="s">
        <v>565</v>
      </c>
      <c r="U1653" s="259" t="s">
        <v>565</v>
      </c>
      <c r="V1653" s="260" t="s">
        <v>565</v>
      </c>
      <c r="W1653" s="260" t="s">
        <v>565</v>
      </c>
      <c r="X1653" s="259" t="s">
        <v>565</v>
      </c>
      <c r="Y1653" s="259" t="s">
        <v>565</v>
      </c>
      <c r="Z1653" s="259" t="s">
        <v>565</v>
      </c>
      <c r="AA1653" s="259" t="s">
        <v>565</v>
      </c>
      <c r="AB1653" s="259" t="s">
        <v>565</v>
      </c>
      <c r="AC1653" s="259" t="s">
        <v>565</v>
      </c>
      <c r="AD1653" s="259" t="s">
        <v>565</v>
      </c>
      <c r="AE1653" s="259" t="s">
        <v>565</v>
      </c>
      <c r="AF1653" s="259" t="s">
        <v>565</v>
      </c>
      <c r="AG1653" s="259" t="s">
        <v>565</v>
      </c>
      <c r="AH1653" s="259" t="s">
        <v>565</v>
      </c>
      <c r="AI1653" s="259" t="s">
        <v>565</v>
      </c>
      <c r="AJ1653" s="259" t="s">
        <v>565</v>
      </c>
      <c r="AK1653" s="259" t="s">
        <v>565</v>
      </c>
      <c r="AL1653" s="259" t="s">
        <v>565</v>
      </c>
      <c r="AM1653" s="259" t="s">
        <v>565</v>
      </c>
      <c r="AN1653" s="259" t="s">
        <v>565</v>
      </c>
      <c r="AO1653" s="259" t="s">
        <v>565</v>
      </c>
      <c r="AP1653" s="259" t="s">
        <v>565</v>
      </c>
      <c r="AQ1653" s="259" t="s">
        <v>565</v>
      </c>
      <c r="AR1653" s="259" t="s">
        <v>565</v>
      </c>
      <c r="AS1653" s="259" t="s">
        <v>565</v>
      </c>
      <c r="AT1653" s="259" t="s">
        <v>565</v>
      </c>
      <c r="AU1653" s="259" t="s">
        <v>565</v>
      </c>
      <c r="AV1653" s="259" t="s">
        <v>565</v>
      </c>
      <c r="AW1653" s="259" t="s">
        <v>565</v>
      </c>
      <c r="AX1653" s="259" t="s">
        <v>565</v>
      </c>
      <c r="AY1653" s="259" t="s">
        <v>565</v>
      </c>
      <c r="AZ1653" s="259" t="s">
        <v>565</v>
      </c>
      <c r="BA1653" s="259" t="s">
        <v>565</v>
      </c>
    </row>
    <row r="1654" spans="4:53">
      <c r="D1654" s="259" t="s">
        <v>565</v>
      </c>
      <c r="E1654" s="259" t="s">
        <v>565</v>
      </c>
      <c r="F1654" s="259" t="s">
        <v>565</v>
      </c>
      <c r="G1654" s="259" t="s">
        <v>565</v>
      </c>
      <c r="H1654" s="259" t="s">
        <v>565</v>
      </c>
      <c r="I1654" s="259" t="s">
        <v>565</v>
      </c>
      <c r="J1654" s="259" t="s">
        <v>565</v>
      </c>
      <c r="K1654" s="259" t="s">
        <v>565</v>
      </c>
      <c r="L1654" s="259" t="s">
        <v>565</v>
      </c>
      <c r="M1654" s="259" t="s">
        <v>565</v>
      </c>
      <c r="N1654" s="259" t="s">
        <v>565</v>
      </c>
      <c r="O1654" s="259" t="s">
        <v>565</v>
      </c>
      <c r="P1654" s="259" t="s">
        <v>565</v>
      </c>
      <c r="Q1654" s="259" t="s">
        <v>565</v>
      </c>
      <c r="R1654" s="259" t="s">
        <v>565</v>
      </c>
      <c r="S1654" s="259" t="s">
        <v>565</v>
      </c>
      <c r="T1654" s="259" t="s">
        <v>565</v>
      </c>
      <c r="U1654" s="259" t="s">
        <v>565</v>
      </c>
      <c r="V1654" s="260" t="s">
        <v>565</v>
      </c>
      <c r="W1654" s="260" t="s">
        <v>565</v>
      </c>
      <c r="X1654" s="259" t="s">
        <v>565</v>
      </c>
      <c r="Y1654" s="259" t="s">
        <v>565</v>
      </c>
      <c r="Z1654" s="259" t="s">
        <v>565</v>
      </c>
      <c r="AA1654" s="259" t="s">
        <v>565</v>
      </c>
      <c r="AB1654" s="259" t="s">
        <v>565</v>
      </c>
      <c r="AC1654" s="259" t="s">
        <v>565</v>
      </c>
      <c r="AD1654" s="259" t="s">
        <v>565</v>
      </c>
      <c r="AE1654" s="259" t="s">
        <v>565</v>
      </c>
      <c r="AF1654" s="259" t="s">
        <v>565</v>
      </c>
      <c r="AG1654" s="259" t="s">
        <v>565</v>
      </c>
      <c r="AH1654" s="259" t="s">
        <v>565</v>
      </c>
      <c r="AI1654" s="259" t="s">
        <v>565</v>
      </c>
      <c r="AJ1654" s="259" t="s">
        <v>565</v>
      </c>
      <c r="AK1654" s="259" t="s">
        <v>565</v>
      </c>
      <c r="AL1654" s="259" t="s">
        <v>565</v>
      </c>
      <c r="AM1654" s="259" t="s">
        <v>565</v>
      </c>
      <c r="AN1654" s="259" t="s">
        <v>565</v>
      </c>
      <c r="AO1654" s="259" t="s">
        <v>565</v>
      </c>
      <c r="AP1654" s="259" t="s">
        <v>565</v>
      </c>
      <c r="AQ1654" s="259" t="s">
        <v>565</v>
      </c>
      <c r="AR1654" s="259" t="s">
        <v>565</v>
      </c>
      <c r="AS1654" s="259" t="s">
        <v>565</v>
      </c>
      <c r="AT1654" s="259" t="s">
        <v>565</v>
      </c>
      <c r="AU1654" s="259" t="s">
        <v>565</v>
      </c>
      <c r="AV1654" s="259" t="s">
        <v>565</v>
      </c>
      <c r="AW1654" s="259" t="s">
        <v>565</v>
      </c>
      <c r="AX1654" s="259" t="s">
        <v>565</v>
      </c>
      <c r="AY1654" s="259" t="s">
        <v>565</v>
      </c>
      <c r="AZ1654" s="259" t="s">
        <v>565</v>
      </c>
      <c r="BA1654" s="259" t="s">
        <v>565</v>
      </c>
    </row>
    <row r="1655" spans="4:53">
      <c r="D1655" s="259" t="s">
        <v>565</v>
      </c>
      <c r="E1655" s="259" t="s">
        <v>565</v>
      </c>
      <c r="F1655" s="259" t="s">
        <v>565</v>
      </c>
      <c r="G1655" s="259" t="s">
        <v>565</v>
      </c>
      <c r="H1655" s="259" t="s">
        <v>565</v>
      </c>
      <c r="I1655" s="259" t="s">
        <v>565</v>
      </c>
      <c r="J1655" s="259" t="s">
        <v>565</v>
      </c>
      <c r="K1655" s="259" t="s">
        <v>565</v>
      </c>
      <c r="L1655" s="259" t="s">
        <v>565</v>
      </c>
      <c r="M1655" s="259" t="s">
        <v>565</v>
      </c>
      <c r="N1655" s="259" t="s">
        <v>565</v>
      </c>
      <c r="O1655" s="259" t="s">
        <v>565</v>
      </c>
      <c r="P1655" s="259" t="s">
        <v>565</v>
      </c>
      <c r="Q1655" s="259" t="s">
        <v>565</v>
      </c>
      <c r="R1655" s="259" t="s">
        <v>565</v>
      </c>
      <c r="S1655" s="259" t="s">
        <v>565</v>
      </c>
      <c r="T1655" s="259" t="s">
        <v>565</v>
      </c>
      <c r="U1655" s="259" t="s">
        <v>565</v>
      </c>
      <c r="V1655" s="260" t="s">
        <v>565</v>
      </c>
      <c r="W1655" s="260" t="s">
        <v>565</v>
      </c>
      <c r="X1655" s="259" t="s">
        <v>565</v>
      </c>
      <c r="Y1655" s="259" t="s">
        <v>565</v>
      </c>
      <c r="Z1655" s="259" t="s">
        <v>565</v>
      </c>
      <c r="AA1655" s="259" t="s">
        <v>565</v>
      </c>
      <c r="AB1655" s="259" t="s">
        <v>565</v>
      </c>
      <c r="AC1655" s="259" t="s">
        <v>565</v>
      </c>
      <c r="AD1655" s="259" t="s">
        <v>565</v>
      </c>
      <c r="AE1655" s="259" t="s">
        <v>565</v>
      </c>
      <c r="AF1655" s="259" t="s">
        <v>565</v>
      </c>
      <c r="AG1655" s="259" t="s">
        <v>565</v>
      </c>
      <c r="AH1655" s="259" t="s">
        <v>565</v>
      </c>
      <c r="AI1655" s="259" t="s">
        <v>565</v>
      </c>
      <c r="AJ1655" s="259" t="s">
        <v>565</v>
      </c>
      <c r="AK1655" s="259" t="s">
        <v>565</v>
      </c>
      <c r="AL1655" s="259" t="s">
        <v>565</v>
      </c>
      <c r="AM1655" s="259" t="s">
        <v>565</v>
      </c>
      <c r="AN1655" s="259" t="s">
        <v>565</v>
      </c>
      <c r="AO1655" s="259" t="s">
        <v>565</v>
      </c>
      <c r="AP1655" s="259" t="s">
        <v>565</v>
      </c>
      <c r="AQ1655" s="259" t="s">
        <v>565</v>
      </c>
      <c r="AR1655" s="259" t="s">
        <v>565</v>
      </c>
      <c r="AS1655" s="259" t="s">
        <v>565</v>
      </c>
      <c r="AT1655" s="259" t="s">
        <v>565</v>
      </c>
      <c r="AU1655" s="259" t="s">
        <v>565</v>
      </c>
      <c r="AV1655" s="259" t="s">
        <v>565</v>
      </c>
      <c r="AW1655" s="259" t="s">
        <v>565</v>
      </c>
      <c r="AX1655" s="259" t="s">
        <v>565</v>
      </c>
      <c r="AY1655" s="259" t="s">
        <v>565</v>
      </c>
      <c r="AZ1655" s="259" t="s">
        <v>565</v>
      </c>
      <c r="BA1655" s="259" t="s">
        <v>565</v>
      </c>
    </row>
    <row r="1656" spans="4:53">
      <c r="D1656" s="259" t="s">
        <v>565</v>
      </c>
      <c r="E1656" s="259" t="s">
        <v>565</v>
      </c>
      <c r="F1656" s="259" t="s">
        <v>565</v>
      </c>
      <c r="G1656" s="259" t="s">
        <v>565</v>
      </c>
      <c r="H1656" s="259" t="s">
        <v>565</v>
      </c>
      <c r="I1656" s="259" t="s">
        <v>565</v>
      </c>
      <c r="J1656" s="259" t="s">
        <v>565</v>
      </c>
      <c r="K1656" s="259" t="s">
        <v>565</v>
      </c>
      <c r="L1656" s="259" t="s">
        <v>565</v>
      </c>
      <c r="M1656" s="259" t="s">
        <v>565</v>
      </c>
      <c r="N1656" s="259" t="s">
        <v>565</v>
      </c>
      <c r="O1656" s="259" t="s">
        <v>565</v>
      </c>
      <c r="P1656" s="259" t="s">
        <v>565</v>
      </c>
      <c r="Q1656" s="259" t="s">
        <v>565</v>
      </c>
      <c r="R1656" s="259" t="s">
        <v>565</v>
      </c>
      <c r="S1656" s="259" t="s">
        <v>565</v>
      </c>
      <c r="T1656" s="259" t="s">
        <v>565</v>
      </c>
      <c r="U1656" s="259" t="s">
        <v>565</v>
      </c>
      <c r="V1656" s="260" t="s">
        <v>565</v>
      </c>
      <c r="W1656" s="260" t="s">
        <v>565</v>
      </c>
      <c r="X1656" s="259" t="s">
        <v>565</v>
      </c>
      <c r="Y1656" s="259" t="s">
        <v>565</v>
      </c>
      <c r="Z1656" s="259" t="s">
        <v>565</v>
      </c>
      <c r="AA1656" s="259" t="s">
        <v>565</v>
      </c>
      <c r="AB1656" s="259" t="s">
        <v>565</v>
      </c>
      <c r="AC1656" s="259" t="s">
        <v>565</v>
      </c>
      <c r="AD1656" s="259" t="s">
        <v>565</v>
      </c>
      <c r="AE1656" s="259" t="s">
        <v>565</v>
      </c>
      <c r="AF1656" s="259" t="s">
        <v>565</v>
      </c>
      <c r="AG1656" s="259" t="s">
        <v>565</v>
      </c>
      <c r="AH1656" s="259" t="s">
        <v>565</v>
      </c>
      <c r="AI1656" s="259" t="s">
        <v>565</v>
      </c>
      <c r="AJ1656" s="259" t="s">
        <v>565</v>
      </c>
      <c r="AK1656" s="259" t="s">
        <v>565</v>
      </c>
      <c r="AL1656" s="259" t="s">
        <v>565</v>
      </c>
      <c r="AM1656" s="259" t="s">
        <v>565</v>
      </c>
      <c r="AN1656" s="259" t="s">
        <v>565</v>
      </c>
      <c r="AO1656" s="259" t="s">
        <v>565</v>
      </c>
      <c r="AP1656" s="259" t="s">
        <v>565</v>
      </c>
      <c r="AQ1656" s="259" t="s">
        <v>565</v>
      </c>
      <c r="AR1656" s="259" t="s">
        <v>565</v>
      </c>
      <c r="AS1656" s="259" t="s">
        <v>565</v>
      </c>
      <c r="AT1656" s="259" t="s">
        <v>565</v>
      </c>
      <c r="AU1656" s="259" t="s">
        <v>565</v>
      </c>
      <c r="AV1656" s="259" t="s">
        <v>565</v>
      </c>
      <c r="AW1656" s="259" t="s">
        <v>565</v>
      </c>
      <c r="AX1656" s="259" t="s">
        <v>565</v>
      </c>
      <c r="AY1656" s="259" t="s">
        <v>565</v>
      </c>
      <c r="AZ1656" s="259" t="s">
        <v>565</v>
      </c>
      <c r="BA1656" s="259" t="s">
        <v>565</v>
      </c>
    </row>
    <row r="1657" spans="4:53">
      <c r="D1657" s="259" t="s">
        <v>565</v>
      </c>
      <c r="E1657" s="259" t="s">
        <v>565</v>
      </c>
      <c r="F1657" s="259" t="s">
        <v>565</v>
      </c>
      <c r="G1657" s="259" t="s">
        <v>565</v>
      </c>
      <c r="H1657" s="259" t="s">
        <v>565</v>
      </c>
      <c r="I1657" s="259" t="s">
        <v>565</v>
      </c>
      <c r="J1657" s="259" t="s">
        <v>565</v>
      </c>
      <c r="K1657" s="259" t="s">
        <v>565</v>
      </c>
      <c r="L1657" s="259" t="s">
        <v>565</v>
      </c>
      <c r="M1657" s="259" t="s">
        <v>565</v>
      </c>
      <c r="N1657" s="259" t="s">
        <v>565</v>
      </c>
      <c r="O1657" s="259" t="s">
        <v>565</v>
      </c>
      <c r="P1657" s="259" t="s">
        <v>565</v>
      </c>
      <c r="Q1657" s="259" t="s">
        <v>565</v>
      </c>
      <c r="R1657" s="259" t="s">
        <v>565</v>
      </c>
      <c r="S1657" s="259" t="s">
        <v>565</v>
      </c>
      <c r="T1657" s="259" t="s">
        <v>565</v>
      </c>
      <c r="U1657" s="259" t="s">
        <v>565</v>
      </c>
      <c r="V1657" s="260" t="s">
        <v>565</v>
      </c>
      <c r="W1657" s="260" t="s">
        <v>565</v>
      </c>
      <c r="X1657" s="259" t="s">
        <v>565</v>
      </c>
      <c r="Y1657" s="259" t="s">
        <v>565</v>
      </c>
      <c r="Z1657" s="259" t="s">
        <v>565</v>
      </c>
      <c r="AA1657" s="259" t="s">
        <v>565</v>
      </c>
      <c r="AB1657" s="259" t="s">
        <v>565</v>
      </c>
      <c r="AC1657" s="259" t="s">
        <v>565</v>
      </c>
      <c r="AD1657" s="259" t="s">
        <v>565</v>
      </c>
      <c r="AE1657" s="259" t="s">
        <v>565</v>
      </c>
      <c r="AF1657" s="259" t="s">
        <v>565</v>
      </c>
      <c r="AG1657" s="259" t="s">
        <v>565</v>
      </c>
      <c r="AH1657" s="259" t="s">
        <v>565</v>
      </c>
      <c r="AI1657" s="259" t="s">
        <v>565</v>
      </c>
      <c r="AJ1657" s="259" t="s">
        <v>565</v>
      </c>
      <c r="AK1657" s="259" t="s">
        <v>565</v>
      </c>
      <c r="AL1657" s="259" t="s">
        <v>565</v>
      </c>
      <c r="AM1657" s="259" t="s">
        <v>565</v>
      </c>
      <c r="AN1657" s="259" t="s">
        <v>565</v>
      </c>
      <c r="AO1657" s="259" t="s">
        <v>565</v>
      </c>
      <c r="AP1657" s="259" t="s">
        <v>565</v>
      </c>
      <c r="AQ1657" s="259" t="s">
        <v>565</v>
      </c>
      <c r="AR1657" s="259" t="s">
        <v>565</v>
      </c>
      <c r="AS1657" s="259" t="s">
        <v>565</v>
      </c>
      <c r="AT1657" s="259" t="s">
        <v>565</v>
      </c>
      <c r="AU1657" s="259" t="s">
        <v>565</v>
      </c>
      <c r="AV1657" s="259" t="s">
        <v>565</v>
      </c>
      <c r="AW1657" s="259" t="s">
        <v>565</v>
      </c>
      <c r="AX1657" s="259" t="s">
        <v>565</v>
      </c>
      <c r="AY1657" s="259" t="s">
        <v>565</v>
      </c>
      <c r="AZ1657" s="259" t="s">
        <v>565</v>
      </c>
      <c r="BA1657" s="259" t="s">
        <v>565</v>
      </c>
    </row>
    <row r="1658" spans="4:53">
      <c r="D1658" s="259" t="s">
        <v>565</v>
      </c>
      <c r="E1658" s="259" t="s">
        <v>565</v>
      </c>
      <c r="F1658" s="259" t="s">
        <v>565</v>
      </c>
      <c r="G1658" s="259" t="s">
        <v>565</v>
      </c>
      <c r="H1658" s="259" t="s">
        <v>565</v>
      </c>
      <c r="I1658" s="259" t="s">
        <v>565</v>
      </c>
      <c r="J1658" s="259" t="s">
        <v>565</v>
      </c>
      <c r="K1658" s="259" t="s">
        <v>565</v>
      </c>
      <c r="L1658" s="259" t="s">
        <v>565</v>
      </c>
      <c r="M1658" s="259" t="s">
        <v>565</v>
      </c>
      <c r="N1658" s="259" t="s">
        <v>565</v>
      </c>
      <c r="O1658" s="259" t="s">
        <v>565</v>
      </c>
      <c r="P1658" s="259" t="s">
        <v>565</v>
      </c>
      <c r="Q1658" s="259" t="s">
        <v>565</v>
      </c>
      <c r="R1658" s="259" t="s">
        <v>565</v>
      </c>
      <c r="S1658" s="259" t="s">
        <v>565</v>
      </c>
      <c r="T1658" s="259" t="s">
        <v>565</v>
      </c>
      <c r="U1658" s="259" t="s">
        <v>565</v>
      </c>
      <c r="V1658" s="260" t="s">
        <v>565</v>
      </c>
      <c r="W1658" s="260" t="s">
        <v>565</v>
      </c>
      <c r="X1658" s="259" t="s">
        <v>565</v>
      </c>
      <c r="Y1658" s="259" t="s">
        <v>565</v>
      </c>
      <c r="Z1658" s="259" t="s">
        <v>565</v>
      </c>
      <c r="AA1658" s="259" t="s">
        <v>565</v>
      </c>
      <c r="AB1658" s="259" t="s">
        <v>565</v>
      </c>
      <c r="AC1658" s="259" t="s">
        <v>565</v>
      </c>
      <c r="AD1658" s="259" t="s">
        <v>565</v>
      </c>
      <c r="AE1658" s="259" t="s">
        <v>565</v>
      </c>
      <c r="AF1658" s="259" t="s">
        <v>565</v>
      </c>
      <c r="AG1658" s="259" t="s">
        <v>565</v>
      </c>
      <c r="AH1658" s="259" t="s">
        <v>565</v>
      </c>
      <c r="AI1658" s="259" t="s">
        <v>565</v>
      </c>
      <c r="AJ1658" s="259" t="s">
        <v>565</v>
      </c>
      <c r="AK1658" s="259" t="s">
        <v>565</v>
      </c>
      <c r="AL1658" s="259" t="s">
        <v>565</v>
      </c>
      <c r="AM1658" s="259" t="s">
        <v>565</v>
      </c>
      <c r="AN1658" s="259" t="s">
        <v>565</v>
      </c>
      <c r="AO1658" s="259" t="s">
        <v>565</v>
      </c>
      <c r="AP1658" s="259" t="s">
        <v>565</v>
      </c>
      <c r="AQ1658" s="259" t="s">
        <v>565</v>
      </c>
      <c r="AR1658" s="259" t="s">
        <v>565</v>
      </c>
      <c r="AS1658" s="259" t="s">
        <v>565</v>
      </c>
      <c r="AT1658" s="259" t="s">
        <v>565</v>
      </c>
      <c r="AU1658" s="259" t="s">
        <v>565</v>
      </c>
      <c r="AV1658" s="259" t="s">
        <v>565</v>
      </c>
      <c r="AW1658" s="259" t="s">
        <v>565</v>
      </c>
      <c r="AX1658" s="259" t="s">
        <v>565</v>
      </c>
      <c r="AY1658" s="259" t="s">
        <v>565</v>
      </c>
      <c r="AZ1658" s="259" t="s">
        <v>565</v>
      </c>
      <c r="BA1658" s="259" t="s">
        <v>565</v>
      </c>
    </row>
    <row r="1659" spans="4:53">
      <c r="D1659" s="259" t="s">
        <v>565</v>
      </c>
      <c r="E1659" s="259" t="s">
        <v>565</v>
      </c>
      <c r="F1659" s="259" t="s">
        <v>565</v>
      </c>
      <c r="G1659" s="259" t="s">
        <v>565</v>
      </c>
      <c r="H1659" s="259" t="s">
        <v>565</v>
      </c>
      <c r="I1659" s="259" t="s">
        <v>565</v>
      </c>
      <c r="J1659" s="259" t="s">
        <v>565</v>
      </c>
      <c r="K1659" s="259" t="s">
        <v>565</v>
      </c>
      <c r="L1659" s="259" t="s">
        <v>565</v>
      </c>
      <c r="M1659" s="259" t="s">
        <v>565</v>
      </c>
      <c r="N1659" s="259" t="s">
        <v>565</v>
      </c>
      <c r="O1659" s="259" t="s">
        <v>565</v>
      </c>
      <c r="P1659" s="259" t="s">
        <v>565</v>
      </c>
      <c r="Q1659" s="259" t="s">
        <v>565</v>
      </c>
      <c r="R1659" s="259" t="s">
        <v>565</v>
      </c>
      <c r="S1659" s="259" t="s">
        <v>565</v>
      </c>
      <c r="T1659" s="259" t="s">
        <v>565</v>
      </c>
      <c r="U1659" s="259" t="s">
        <v>565</v>
      </c>
      <c r="V1659" s="260" t="s">
        <v>565</v>
      </c>
      <c r="W1659" s="260" t="s">
        <v>565</v>
      </c>
      <c r="X1659" s="259" t="s">
        <v>565</v>
      </c>
      <c r="Y1659" s="259" t="s">
        <v>565</v>
      </c>
      <c r="Z1659" s="259" t="s">
        <v>565</v>
      </c>
      <c r="AA1659" s="259" t="s">
        <v>565</v>
      </c>
      <c r="AB1659" s="259" t="s">
        <v>565</v>
      </c>
      <c r="AC1659" s="259" t="s">
        <v>565</v>
      </c>
      <c r="AD1659" s="259" t="s">
        <v>565</v>
      </c>
      <c r="AE1659" s="259" t="s">
        <v>565</v>
      </c>
      <c r="AF1659" s="259" t="s">
        <v>565</v>
      </c>
      <c r="AG1659" s="259" t="s">
        <v>565</v>
      </c>
      <c r="AH1659" s="259" t="s">
        <v>565</v>
      </c>
      <c r="AI1659" s="259" t="s">
        <v>565</v>
      </c>
      <c r="AJ1659" s="259" t="s">
        <v>565</v>
      </c>
      <c r="AK1659" s="259" t="s">
        <v>565</v>
      </c>
      <c r="AL1659" s="259" t="s">
        <v>565</v>
      </c>
      <c r="AM1659" s="259" t="s">
        <v>565</v>
      </c>
      <c r="AN1659" s="259" t="s">
        <v>565</v>
      </c>
      <c r="AO1659" s="259" t="s">
        <v>565</v>
      </c>
      <c r="AP1659" s="259" t="s">
        <v>565</v>
      </c>
      <c r="AQ1659" s="259" t="s">
        <v>565</v>
      </c>
      <c r="AR1659" s="259" t="s">
        <v>565</v>
      </c>
      <c r="AS1659" s="259" t="s">
        <v>565</v>
      </c>
      <c r="AT1659" s="259" t="s">
        <v>565</v>
      </c>
      <c r="AU1659" s="259" t="s">
        <v>565</v>
      </c>
      <c r="AV1659" s="259" t="s">
        <v>565</v>
      </c>
      <c r="AW1659" s="259" t="s">
        <v>565</v>
      </c>
      <c r="AX1659" s="259" t="s">
        <v>565</v>
      </c>
      <c r="AY1659" s="259" t="s">
        <v>565</v>
      </c>
      <c r="AZ1659" s="259" t="s">
        <v>565</v>
      </c>
      <c r="BA1659" s="259" t="s">
        <v>565</v>
      </c>
    </row>
    <row r="1660" spans="4:53">
      <c r="D1660" s="259" t="s">
        <v>565</v>
      </c>
      <c r="E1660" s="259" t="s">
        <v>565</v>
      </c>
      <c r="F1660" s="259" t="s">
        <v>565</v>
      </c>
      <c r="G1660" s="259" t="s">
        <v>565</v>
      </c>
      <c r="H1660" s="259" t="s">
        <v>565</v>
      </c>
      <c r="I1660" s="259" t="s">
        <v>565</v>
      </c>
      <c r="J1660" s="259" t="s">
        <v>565</v>
      </c>
      <c r="K1660" s="259" t="s">
        <v>565</v>
      </c>
      <c r="L1660" s="259" t="s">
        <v>565</v>
      </c>
      <c r="M1660" s="259" t="s">
        <v>565</v>
      </c>
      <c r="N1660" s="259" t="s">
        <v>565</v>
      </c>
      <c r="O1660" s="259" t="s">
        <v>565</v>
      </c>
      <c r="P1660" s="259" t="s">
        <v>565</v>
      </c>
      <c r="Q1660" s="259" t="s">
        <v>565</v>
      </c>
      <c r="R1660" s="259" t="s">
        <v>565</v>
      </c>
      <c r="S1660" s="259" t="s">
        <v>565</v>
      </c>
      <c r="T1660" s="259" t="s">
        <v>565</v>
      </c>
      <c r="U1660" s="259" t="s">
        <v>565</v>
      </c>
      <c r="V1660" s="260" t="s">
        <v>565</v>
      </c>
      <c r="W1660" s="260" t="s">
        <v>565</v>
      </c>
      <c r="X1660" s="259" t="s">
        <v>565</v>
      </c>
      <c r="Y1660" s="259" t="s">
        <v>565</v>
      </c>
      <c r="Z1660" s="259" t="s">
        <v>565</v>
      </c>
      <c r="AA1660" s="259" t="s">
        <v>565</v>
      </c>
      <c r="AB1660" s="259" t="s">
        <v>565</v>
      </c>
      <c r="AC1660" s="259" t="s">
        <v>565</v>
      </c>
      <c r="AD1660" s="259" t="s">
        <v>565</v>
      </c>
      <c r="AE1660" s="259" t="s">
        <v>565</v>
      </c>
      <c r="AF1660" s="259" t="s">
        <v>565</v>
      </c>
      <c r="AG1660" s="259" t="s">
        <v>565</v>
      </c>
      <c r="AH1660" s="259" t="s">
        <v>565</v>
      </c>
      <c r="AI1660" s="259" t="s">
        <v>565</v>
      </c>
      <c r="AJ1660" s="259" t="s">
        <v>565</v>
      </c>
      <c r="AK1660" s="259" t="s">
        <v>565</v>
      </c>
      <c r="AL1660" s="259" t="s">
        <v>565</v>
      </c>
      <c r="AM1660" s="259" t="s">
        <v>565</v>
      </c>
      <c r="AN1660" s="259" t="s">
        <v>565</v>
      </c>
      <c r="AO1660" s="259" t="s">
        <v>565</v>
      </c>
      <c r="AP1660" s="259" t="s">
        <v>565</v>
      </c>
      <c r="AQ1660" s="259" t="s">
        <v>565</v>
      </c>
      <c r="AR1660" s="259" t="s">
        <v>565</v>
      </c>
      <c r="AS1660" s="259" t="s">
        <v>565</v>
      </c>
      <c r="AT1660" s="259" t="s">
        <v>565</v>
      </c>
      <c r="AU1660" s="259" t="s">
        <v>565</v>
      </c>
      <c r="AV1660" s="259" t="s">
        <v>565</v>
      </c>
      <c r="AW1660" s="259" t="s">
        <v>565</v>
      </c>
      <c r="AX1660" s="259" t="s">
        <v>565</v>
      </c>
      <c r="AY1660" s="259" t="s">
        <v>565</v>
      </c>
      <c r="AZ1660" s="259" t="s">
        <v>565</v>
      </c>
      <c r="BA1660" s="259" t="s">
        <v>565</v>
      </c>
    </row>
    <row r="1661" spans="4:53">
      <c r="D1661" s="259" t="s">
        <v>565</v>
      </c>
      <c r="E1661" s="259" t="s">
        <v>565</v>
      </c>
      <c r="F1661" s="259" t="s">
        <v>565</v>
      </c>
      <c r="G1661" s="259" t="s">
        <v>565</v>
      </c>
      <c r="H1661" s="259" t="s">
        <v>565</v>
      </c>
      <c r="I1661" s="259" t="s">
        <v>565</v>
      </c>
      <c r="J1661" s="259" t="s">
        <v>565</v>
      </c>
      <c r="K1661" s="259" t="s">
        <v>565</v>
      </c>
      <c r="L1661" s="259" t="s">
        <v>565</v>
      </c>
      <c r="M1661" s="259" t="s">
        <v>565</v>
      </c>
      <c r="N1661" s="259" t="s">
        <v>565</v>
      </c>
      <c r="O1661" s="259" t="s">
        <v>565</v>
      </c>
      <c r="P1661" s="259" t="s">
        <v>565</v>
      </c>
      <c r="Q1661" s="259" t="s">
        <v>565</v>
      </c>
      <c r="R1661" s="259" t="s">
        <v>565</v>
      </c>
      <c r="S1661" s="259" t="s">
        <v>565</v>
      </c>
      <c r="T1661" s="259" t="s">
        <v>565</v>
      </c>
      <c r="U1661" s="259" t="s">
        <v>565</v>
      </c>
      <c r="V1661" s="260" t="s">
        <v>565</v>
      </c>
      <c r="W1661" s="260" t="s">
        <v>565</v>
      </c>
      <c r="X1661" s="259" t="s">
        <v>565</v>
      </c>
      <c r="Y1661" s="259" t="s">
        <v>565</v>
      </c>
      <c r="Z1661" s="259" t="s">
        <v>565</v>
      </c>
      <c r="AA1661" s="259" t="s">
        <v>565</v>
      </c>
      <c r="AB1661" s="259" t="s">
        <v>565</v>
      </c>
      <c r="AC1661" s="259" t="s">
        <v>565</v>
      </c>
      <c r="AD1661" s="259" t="s">
        <v>565</v>
      </c>
      <c r="AE1661" s="259" t="s">
        <v>565</v>
      </c>
      <c r="AF1661" s="259" t="s">
        <v>565</v>
      </c>
      <c r="AG1661" s="259" t="s">
        <v>565</v>
      </c>
      <c r="AH1661" s="259" t="s">
        <v>565</v>
      </c>
      <c r="AI1661" s="259" t="s">
        <v>565</v>
      </c>
      <c r="AJ1661" s="259" t="s">
        <v>565</v>
      </c>
      <c r="AK1661" s="259" t="s">
        <v>565</v>
      </c>
      <c r="AL1661" s="259" t="s">
        <v>565</v>
      </c>
      <c r="AM1661" s="259" t="s">
        <v>565</v>
      </c>
      <c r="AN1661" s="259" t="s">
        <v>565</v>
      </c>
      <c r="AO1661" s="259" t="s">
        <v>565</v>
      </c>
      <c r="AP1661" s="259" t="s">
        <v>565</v>
      </c>
      <c r="AQ1661" s="259" t="s">
        <v>565</v>
      </c>
      <c r="AR1661" s="259" t="s">
        <v>565</v>
      </c>
      <c r="AS1661" s="259" t="s">
        <v>565</v>
      </c>
      <c r="AT1661" s="259" t="s">
        <v>565</v>
      </c>
      <c r="AU1661" s="259" t="s">
        <v>565</v>
      </c>
      <c r="AV1661" s="259" t="s">
        <v>565</v>
      </c>
      <c r="AW1661" s="259" t="s">
        <v>565</v>
      </c>
      <c r="AX1661" s="259" t="s">
        <v>565</v>
      </c>
      <c r="AY1661" s="259" t="s">
        <v>565</v>
      </c>
      <c r="AZ1661" s="259" t="s">
        <v>565</v>
      </c>
      <c r="BA1661" s="259" t="s">
        <v>565</v>
      </c>
    </row>
    <row r="1662" spans="4:53">
      <c r="D1662" s="259" t="s">
        <v>565</v>
      </c>
      <c r="E1662" s="259" t="s">
        <v>565</v>
      </c>
      <c r="F1662" s="259" t="s">
        <v>565</v>
      </c>
      <c r="G1662" s="259" t="s">
        <v>565</v>
      </c>
      <c r="H1662" s="259" t="s">
        <v>565</v>
      </c>
      <c r="I1662" s="259" t="s">
        <v>565</v>
      </c>
      <c r="J1662" s="259" t="s">
        <v>565</v>
      </c>
      <c r="K1662" s="259" t="s">
        <v>565</v>
      </c>
      <c r="L1662" s="259" t="s">
        <v>565</v>
      </c>
      <c r="M1662" s="259" t="s">
        <v>565</v>
      </c>
      <c r="N1662" s="259" t="s">
        <v>565</v>
      </c>
      <c r="O1662" s="259" t="s">
        <v>565</v>
      </c>
      <c r="P1662" s="259" t="s">
        <v>565</v>
      </c>
      <c r="Q1662" s="259" t="s">
        <v>565</v>
      </c>
      <c r="R1662" s="259" t="s">
        <v>565</v>
      </c>
      <c r="S1662" s="259" t="s">
        <v>565</v>
      </c>
      <c r="T1662" s="259" t="s">
        <v>565</v>
      </c>
      <c r="U1662" s="259" t="s">
        <v>565</v>
      </c>
      <c r="V1662" s="260" t="s">
        <v>565</v>
      </c>
      <c r="W1662" s="260" t="s">
        <v>565</v>
      </c>
      <c r="X1662" s="259" t="s">
        <v>565</v>
      </c>
      <c r="Y1662" s="259" t="s">
        <v>565</v>
      </c>
      <c r="Z1662" s="259" t="s">
        <v>565</v>
      </c>
      <c r="AA1662" s="259" t="s">
        <v>565</v>
      </c>
      <c r="AB1662" s="259" t="s">
        <v>565</v>
      </c>
      <c r="AC1662" s="259" t="s">
        <v>565</v>
      </c>
      <c r="AD1662" s="259" t="s">
        <v>565</v>
      </c>
      <c r="AE1662" s="259" t="s">
        <v>565</v>
      </c>
      <c r="AF1662" s="259" t="s">
        <v>565</v>
      </c>
      <c r="AG1662" s="259" t="s">
        <v>565</v>
      </c>
      <c r="AH1662" s="259" t="s">
        <v>565</v>
      </c>
      <c r="AI1662" s="259" t="s">
        <v>565</v>
      </c>
      <c r="AJ1662" s="259" t="s">
        <v>565</v>
      </c>
      <c r="AK1662" s="259" t="s">
        <v>565</v>
      </c>
      <c r="AL1662" s="259" t="s">
        <v>565</v>
      </c>
      <c r="AM1662" s="259" t="s">
        <v>565</v>
      </c>
      <c r="AN1662" s="259" t="s">
        <v>565</v>
      </c>
      <c r="AO1662" s="259" t="s">
        <v>565</v>
      </c>
      <c r="AP1662" s="259" t="s">
        <v>565</v>
      </c>
      <c r="AQ1662" s="259" t="s">
        <v>565</v>
      </c>
      <c r="AR1662" s="259" t="s">
        <v>565</v>
      </c>
      <c r="AS1662" s="259" t="s">
        <v>565</v>
      </c>
      <c r="AT1662" s="259" t="s">
        <v>565</v>
      </c>
      <c r="AU1662" s="259" t="s">
        <v>565</v>
      </c>
      <c r="AV1662" s="259" t="s">
        <v>565</v>
      </c>
      <c r="AW1662" s="259" t="s">
        <v>565</v>
      </c>
      <c r="AX1662" s="259" t="s">
        <v>565</v>
      </c>
      <c r="AY1662" s="259" t="s">
        <v>565</v>
      </c>
      <c r="AZ1662" s="259" t="s">
        <v>565</v>
      </c>
      <c r="BA1662" s="259" t="s">
        <v>565</v>
      </c>
    </row>
    <row r="1663" spans="4:53">
      <c r="D1663" s="259" t="s">
        <v>565</v>
      </c>
      <c r="E1663" s="259" t="s">
        <v>565</v>
      </c>
      <c r="F1663" s="259" t="s">
        <v>565</v>
      </c>
      <c r="G1663" s="259" t="s">
        <v>565</v>
      </c>
      <c r="H1663" s="259" t="s">
        <v>565</v>
      </c>
      <c r="I1663" s="259" t="s">
        <v>565</v>
      </c>
      <c r="J1663" s="259" t="s">
        <v>565</v>
      </c>
      <c r="K1663" s="259" t="s">
        <v>565</v>
      </c>
      <c r="L1663" s="259" t="s">
        <v>565</v>
      </c>
      <c r="M1663" s="259" t="s">
        <v>565</v>
      </c>
      <c r="N1663" s="259" t="s">
        <v>565</v>
      </c>
      <c r="O1663" s="259" t="s">
        <v>565</v>
      </c>
      <c r="P1663" s="259" t="s">
        <v>565</v>
      </c>
      <c r="Q1663" s="259" t="s">
        <v>565</v>
      </c>
      <c r="R1663" s="259" t="s">
        <v>565</v>
      </c>
      <c r="S1663" s="259" t="s">
        <v>565</v>
      </c>
      <c r="T1663" s="259" t="s">
        <v>565</v>
      </c>
      <c r="U1663" s="259" t="s">
        <v>565</v>
      </c>
      <c r="V1663" s="260" t="s">
        <v>565</v>
      </c>
      <c r="W1663" s="260" t="s">
        <v>565</v>
      </c>
      <c r="X1663" s="259" t="s">
        <v>565</v>
      </c>
      <c r="Y1663" s="259" t="s">
        <v>565</v>
      </c>
      <c r="Z1663" s="259" t="s">
        <v>565</v>
      </c>
      <c r="AA1663" s="259" t="s">
        <v>565</v>
      </c>
      <c r="AB1663" s="259" t="s">
        <v>565</v>
      </c>
      <c r="AC1663" s="259" t="s">
        <v>565</v>
      </c>
      <c r="AD1663" s="259" t="s">
        <v>565</v>
      </c>
      <c r="AE1663" s="259" t="s">
        <v>565</v>
      </c>
      <c r="AF1663" s="259" t="s">
        <v>565</v>
      </c>
      <c r="AG1663" s="259" t="s">
        <v>565</v>
      </c>
      <c r="AH1663" s="259" t="s">
        <v>565</v>
      </c>
      <c r="AI1663" s="259" t="s">
        <v>565</v>
      </c>
      <c r="AJ1663" s="259" t="s">
        <v>565</v>
      </c>
      <c r="AK1663" s="259" t="s">
        <v>565</v>
      </c>
      <c r="AL1663" s="259" t="s">
        <v>565</v>
      </c>
      <c r="AM1663" s="259" t="s">
        <v>565</v>
      </c>
      <c r="AN1663" s="259" t="s">
        <v>565</v>
      </c>
      <c r="AO1663" s="259" t="s">
        <v>565</v>
      </c>
      <c r="AP1663" s="259" t="s">
        <v>565</v>
      </c>
      <c r="AQ1663" s="259" t="s">
        <v>565</v>
      </c>
      <c r="AR1663" s="259" t="s">
        <v>565</v>
      </c>
      <c r="AS1663" s="259" t="s">
        <v>565</v>
      </c>
      <c r="AT1663" s="259" t="s">
        <v>565</v>
      </c>
      <c r="AU1663" s="259" t="s">
        <v>565</v>
      </c>
      <c r="AV1663" s="259" t="s">
        <v>565</v>
      </c>
      <c r="AW1663" s="259" t="s">
        <v>565</v>
      </c>
      <c r="AX1663" s="259" t="s">
        <v>565</v>
      </c>
      <c r="AY1663" s="259" t="s">
        <v>565</v>
      </c>
      <c r="AZ1663" s="259" t="s">
        <v>565</v>
      </c>
      <c r="BA1663" s="259" t="s">
        <v>565</v>
      </c>
    </row>
    <row r="1664" spans="4:53">
      <c r="D1664" s="259" t="s">
        <v>565</v>
      </c>
      <c r="E1664" s="259" t="s">
        <v>565</v>
      </c>
      <c r="F1664" s="259" t="s">
        <v>565</v>
      </c>
      <c r="G1664" s="259" t="s">
        <v>565</v>
      </c>
      <c r="H1664" s="259" t="s">
        <v>565</v>
      </c>
      <c r="I1664" s="259" t="s">
        <v>565</v>
      </c>
      <c r="J1664" s="259" t="s">
        <v>565</v>
      </c>
      <c r="K1664" s="259" t="s">
        <v>565</v>
      </c>
      <c r="L1664" s="259" t="s">
        <v>565</v>
      </c>
      <c r="M1664" s="259" t="s">
        <v>565</v>
      </c>
      <c r="N1664" s="259" t="s">
        <v>565</v>
      </c>
      <c r="O1664" s="259" t="s">
        <v>565</v>
      </c>
      <c r="P1664" s="259" t="s">
        <v>565</v>
      </c>
      <c r="Q1664" s="259" t="s">
        <v>565</v>
      </c>
      <c r="R1664" s="259" t="s">
        <v>565</v>
      </c>
      <c r="S1664" s="259" t="s">
        <v>565</v>
      </c>
      <c r="T1664" s="259" t="s">
        <v>565</v>
      </c>
      <c r="U1664" s="259" t="s">
        <v>565</v>
      </c>
      <c r="V1664" s="260" t="s">
        <v>565</v>
      </c>
      <c r="W1664" s="260" t="s">
        <v>565</v>
      </c>
      <c r="X1664" s="259" t="s">
        <v>565</v>
      </c>
      <c r="Y1664" s="259" t="s">
        <v>565</v>
      </c>
      <c r="Z1664" s="259" t="s">
        <v>565</v>
      </c>
      <c r="AA1664" s="259" t="s">
        <v>565</v>
      </c>
      <c r="AB1664" s="259" t="s">
        <v>565</v>
      </c>
      <c r="AC1664" s="259" t="s">
        <v>565</v>
      </c>
      <c r="AD1664" s="259" t="s">
        <v>565</v>
      </c>
      <c r="AE1664" s="259" t="s">
        <v>565</v>
      </c>
      <c r="AF1664" s="259" t="s">
        <v>565</v>
      </c>
      <c r="AG1664" s="259" t="s">
        <v>565</v>
      </c>
      <c r="AH1664" s="259" t="s">
        <v>565</v>
      </c>
      <c r="AI1664" s="259" t="s">
        <v>565</v>
      </c>
      <c r="AJ1664" s="259" t="s">
        <v>565</v>
      </c>
      <c r="AK1664" s="259" t="s">
        <v>565</v>
      </c>
      <c r="AL1664" s="259" t="s">
        <v>565</v>
      </c>
      <c r="AM1664" s="259" t="s">
        <v>565</v>
      </c>
      <c r="AN1664" s="259" t="s">
        <v>565</v>
      </c>
      <c r="AO1664" s="259" t="s">
        <v>565</v>
      </c>
      <c r="AP1664" s="259" t="s">
        <v>565</v>
      </c>
      <c r="AQ1664" s="259" t="s">
        <v>565</v>
      </c>
      <c r="AR1664" s="259" t="s">
        <v>565</v>
      </c>
      <c r="AS1664" s="259" t="s">
        <v>565</v>
      </c>
      <c r="AT1664" s="259" t="s">
        <v>565</v>
      </c>
      <c r="AU1664" s="259" t="s">
        <v>565</v>
      </c>
      <c r="AV1664" s="259" t="s">
        <v>565</v>
      </c>
      <c r="AW1664" s="259" t="s">
        <v>565</v>
      </c>
      <c r="AX1664" s="259" t="s">
        <v>565</v>
      </c>
      <c r="AY1664" s="259" t="s">
        <v>565</v>
      </c>
      <c r="AZ1664" s="259" t="s">
        <v>565</v>
      </c>
      <c r="BA1664" s="259" t="s">
        <v>565</v>
      </c>
    </row>
    <row r="1665" spans="4:53">
      <c r="D1665" s="259" t="s">
        <v>565</v>
      </c>
      <c r="E1665" s="259" t="s">
        <v>565</v>
      </c>
      <c r="F1665" s="259" t="s">
        <v>565</v>
      </c>
      <c r="G1665" s="259" t="s">
        <v>565</v>
      </c>
      <c r="H1665" s="259" t="s">
        <v>565</v>
      </c>
      <c r="I1665" s="259" t="s">
        <v>565</v>
      </c>
      <c r="J1665" s="259" t="s">
        <v>565</v>
      </c>
      <c r="K1665" s="259" t="s">
        <v>565</v>
      </c>
      <c r="L1665" s="259" t="s">
        <v>565</v>
      </c>
      <c r="M1665" s="259" t="s">
        <v>565</v>
      </c>
      <c r="N1665" s="259" t="s">
        <v>565</v>
      </c>
      <c r="O1665" s="259" t="s">
        <v>565</v>
      </c>
      <c r="P1665" s="259" t="s">
        <v>565</v>
      </c>
      <c r="Q1665" s="259" t="s">
        <v>565</v>
      </c>
      <c r="R1665" s="259" t="s">
        <v>565</v>
      </c>
      <c r="S1665" s="259" t="s">
        <v>565</v>
      </c>
      <c r="T1665" s="259" t="s">
        <v>565</v>
      </c>
      <c r="U1665" s="259" t="s">
        <v>565</v>
      </c>
      <c r="V1665" s="260" t="s">
        <v>565</v>
      </c>
      <c r="W1665" s="260" t="s">
        <v>565</v>
      </c>
      <c r="X1665" s="259" t="s">
        <v>565</v>
      </c>
      <c r="Y1665" s="259" t="s">
        <v>565</v>
      </c>
      <c r="Z1665" s="259" t="s">
        <v>565</v>
      </c>
      <c r="AA1665" s="259" t="s">
        <v>565</v>
      </c>
      <c r="AB1665" s="259" t="s">
        <v>565</v>
      </c>
      <c r="AC1665" s="259" t="s">
        <v>565</v>
      </c>
      <c r="AD1665" s="259" t="s">
        <v>565</v>
      </c>
      <c r="AE1665" s="259" t="s">
        <v>565</v>
      </c>
      <c r="AF1665" s="259" t="s">
        <v>565</v>
      </c>
      <c r="AG1665" s="259" t="s">
        <v>565</v>
      </c>
      <c r="AH1665" s="259" t="s">
        <v>565</v>
      </c>
      <c r="AI1665" s="259" t="s">
        <v>565</v>
      </c>
      <c r="AJ1665" s="259" t="s">
        <v>565</v>
      </c>
      <c r="AK1665" s="259" t="s">
        <v>565</v>
      </c>
      <c r="AL1665" s="259" t="s">
        <v>565</v>
      </c>
      <c r="AM1665" s="259" t="s">
        <v>565</v>
      </c>
      <c r="AN1665" s="259" t="s">
        <v>565</v>
      </c>
      <c r="AO1665" s="259" t="s">
        <v>565</v>
      </c>
      <c r="AP1665" s="259" t="s">
        <v>565</v>
      </c>
      <c r="AQ1665" s="259" t="s">
        <v>565</v>
      </c>
      <c r="AR1665" s="259" t="s">
        <v>565</v>
      </c>
      <c r="AS1665" s="259" t="s">
        <v>565</v>
      </c>
      <c r="AT1665" s="259" t="s">
        <v>565</v>
      </c>
      <c r="AU1665" s="259" t="s">
        <v>565</v>
      </c>
      <c r="AV1665" s="259" t="s">
        <v>565</v>
      </c>
      <c r="AW1665" s="259" t="s">
        <v>565</v>
      </c>
      <c r="AX1665" s="259" t="s">
        <v>565</v>
      </c>
      <c r="AY1665" s="259" t="s">
        <v>565</v>
      </c>
      <c r="AZ1665" s="259" t="s">
        <v>565</v>
      </c>
      <c r="BA1665" s="259" t="s">
        <v>565</v>
      </c>
    </row>
    <row r="1666" spans="4:53">
      <c r="D1666" s="259" t="s">
        <v>565</v>
      </c>
      <c r="E1666" s="259" t="s">
        <v>565</v>
      </c>
      <c r="F1666" s="259" t="s">
        <v>565</v>
      </c>
      <c r="G1666" s="259" t="s">
        <v>565</v>
      </c>
      <c r="H1666" s="259" t="s">
        <v>565</v>
      </c>
      <c r="I1666" s="259" t="s">
        <v>565</v>
      </c>
      <c r="J1666" s="259" t="s">
        <v>565</v>
      </c>
      <c r="K1666" s="259" t="s">
        <v>565</v>
      </c>
      <c r="L1666" s="259" t="s">
        <v>565</v>
      </c>
      <c r="M1666" s="259" t="s">
        <v>565</v>
      </c>
      <c r="N1666" s="259" t="s">
        <v>565</v>
      </c>
      <c r="O1666" s="259" t="s">
        <v>565</v>
      </c>
      <c r="P1666" s="259" t="s">
        <v>565</v>
      </c>
      <c r="Q1666" s="259" t="s">
        <v>565</v>
      </c>
      <c r="R1666" s="259" t="s">
        <v>565</v>
      </c>
      <c r="S1666" s="259" t="s">
        <v>565</v>
      </c>
      <c r="T1666" s="259" t="s">
        <v>565</v>
      </c>
      <c r="U1666" s="259" t="s">
        <v>565</v>
      </c>
      <c r="V1666" s="260" t="s">
        <v>565</v>
      </c>
      <c r="W1666" s="260" t="s">
        <v>565</v>
      </c>
      <c r="X1666" s="259" t="s">
        <v>565</v>
      </c>
      <c r="Y1666" s="259" t="s">
        <v>565</v>
      </c>
      <c r="Z1666" s="259" t="s">
        <v>565</v>
      </c>
      <c r="AA1666" s="259" t="s">
        <v>565</v>
      </c>
      <c r="AB1666" s="259" t="s">
        <v>565</v>
      </c>
      <c r="AC1666" s="259" t="s">
        <v>565</v>
      </c>
      <c r="AD1666" s="259" t="s">
        <v>565</v>
      </c>
      <c r="AE1666" s="259" t="s">
        <v>565</v>
      </c>
      <c r="AF1666" s="259" t="s">
        <v>565</v>
      </c>
      <c r="AG1666" s="259" t="s">
        <v>565</v>
      </c>
      <c r="AH1666" s="259" t="s">
        <v>565</v>
      </c>
      <c r="AI1666" s="259" t="s">
        <v>565</v>
      </c>
      <c r="AJ1666" s="259" t="s">
        <v>565</v>
      </c>
      <c r="AK1666" s="259" t="s">
        <v>565</v>
      </c>
      <c r="AL1666" s="259" t="s">
        <v>565</v>
      </c>
      <c r="AM1666" s="259" t="s">
        <v>565</v>
      </c>
      <c r="AN1666" s="259" t="s">
        <v>565</v>
      </c>
      <c r="AO1666" s="259" t="s">
        <v>565</v>
      </c>
      <c r="AP1666" s="259" t="s">
        <v>565</v>
      </c>
      <c r="AQ1666" s="259" t="s">
        <v>565</v>
      </c>
      <c r="AR1666" s="259" t="s">
        <v>565</v>
      </c>
      <c r="AS1666" s="259" t="s">
        <v>565</v>
      </c>
      <c r="AT1666" s="259" t="s">
        <v>565</v>
      </c>
      <c r="AU1666" s="259" t="s">
        <v>565</v>
      </c>
      <c r="AV1666" s="259" t="s">
        <v>565</v>
      </c>
      <c r="AW1666" s="259" t="s">
        <v>565</v>
      </c>
      <c r="AX1666" s="259" t="s">
        <v>565</v>
      </c>
      <c r="AY1666" s="259" t="s">
        <v>565</v>
      </c>
      <c r="AZ1666" s="259" t="s">
        <v>565</v>
      </c>
      <c r="BA1666" s="259" t="s">
        <v>565</v>
      </c>
    </row>
    <row r="1667" spans="4:53">
      <c r="D1667" s="259" t="s">
        <v>565</v>
      </c>
      <c r="E1667" s="259" t="s">
        <v>565</v>
      </c>
      <c r="F1667" s="259" t="s">
        <v>565</v>
      </c>
      <c r="G1667" s="259" t="s">
        <v>565</v>
      </c>
      <c r="H1667" s="259" t="s">
        <v>565</v>
      </c>
      <c r="I1667" s="259" t="s">
        <v>565</v>
      </c>
      <c r="J1667" s="259" t="s">
        <v>565</v>
      </c>
      <c r="K1667" s="259" t="s">
        <v>565</v>
      </c>
      <c r="L1667" s="259" t="s">
        <v>565</v>
      </c>
      <c r="M1667" s="259" t="s">
        <v>565</v>
      </c>
      <c r="N1667" s="259" t="s">
        <v>565</v>
      </c>
      <c r="O1667" s="259" t="s">
        <v>565</v>
      </c>
      <c r="P1667" s="259" t="s">
        <v>565</v>
      </c>
      <c r="Q1667" s="259" t="s">
        <v>565</v>
      </c>
      <c r="R1667" s="259" t="s">
        <v>565</v>
      </c>
      <c r="S1667" s="259" t="s">
        <v>565</v>
      </c>
      <c r="T1667" s="259" t="s">
        <v>565</v>
      </c>
      <c r="U1667" s="259" t="s">
        <v>565</v>
      </c>
      <c r="V1667" s="260" t="s">
        <v>565</v>
      </c>
      <c r="W1667" s="260" t="s">
        <v>565</v>
      </c>
      <c r="X1667" s="259" t="s">
        <v>565</v>
      </c>
      <c r="Y1667" s="259" t="s">
        <v>565</v>
      </c>
      <c r="Z1667" s="259" t="s">
        <v>565</v>
      </c>
      <c r="AA1667" s="259" t="s">
        <v>565</v>
      </c>
      <c r="AB1667" s="259" t="s">
        <v>565</v>
      </c>
      <c r="AC1667" s="259" t="s">
        <v>565</v>
      </c>
      <c r="AD1667" s="259" t="s">
        <v>565</v>
      </c>
      <c r="AE1667" s="259" t="s">
        <v>565</v>
      </c>
      <c r="AF1667" s="259" t="s">
        <v>565</v>
      </c>
      <c r="AG1667" s="259" t="s">
        <v>565</v>
      </c>
      <c r="AH1667" s="259" t="s">
        <v>565</v>
      </c>
      <c r="AI1667" s="259" t="s">
        <v>565</v>
      </c>
      <c r="AJ1667" s="259" t="s">
        <v>565</v>
      </c>
      <c r="AK1667" s="259" t="s">
        <v>565</v>
      </c>
      <c r="AL1667" s="259" t="s">
        <v>565</v>
      </c>
      <c r="AM1667" s="259" t="s">
        <v>565</v>
      </c>
      <c r="AN1667" s="259" t="s">
        <v>565</v>
      </c>
      <c r="AO1667" s="259" t="s">
        <v>565</v>
      </c>
      <c r="AP1667" s="259" t="s">
        <v>565</v>
      </c>
      <c r="AQ1667" s="259" t="s">
        <v>565</v>
      </c>
      <c r="AR1667" s="259" t="s">
        <v>565</v>
      </c>
      <c r="AS1667" s="259" t="s">
        <v>565</v>
      </c>
      <c r="AT1667" s="259" t="s">
        <v>565</v>
      </c>
      <c r="AU1667" s="259" t="s">
        <v>565</v>
      </c>
      <c r="AV1667" s="259" t="s">
        <v>565</v>
      </c>
      <c r="AW1667" s="259" t="s">
        <v>565</v>
      </c>
      <c r="AX1667" s="259" t="s">
        <v>565</v>
      </c>
      <c r="AY1667" s="259" t="s">
        <v>565</v>
      </c>
      <c r="AZ1667" s="259" t="s">
        <v>565</v>
      </c>
      <c r="BA1667" s="259" t="s">
        <v>565</v>
      </c>
    </row>
    <row r="1668" spans="4:53">
      <c r="D1668" s="259" t="s">
        <v>565</v>
      </c>
      <c r="E1668" s="259" t="s">
        <v>565</v>
      </c>
      <c r="F1668" s="259" t="s">
        <v>565</v>
      </c>
      <c r="G1668" s="259" t="s">
        <v>565</v>
      </c>
      <c r="H1668" s="259" t="s">
        <v>565</v>
      </c>
      <c r="I1668" s="259" t="s">
        <v>565</v>
      </c>
      <c r="J1668" s="259" t="s">
        <v>565</v>
      </c>
      <c r="K1668" s="259" t="s">
        <v>565</v>
      </c>
      <c r="L1668" s="259" t="s">
        <v>565</v>
      </c>
      <c r="M1668" s="259" t="s">
        <v>565</v>
      </c>
      <c r="N1668" s="259" t="s">
        <v>565</v>
      </c>
      <c r="O1668" s="259" t="s">
        <v>565</v>
      </c>
      <c r="P1668" s="259" t="s">
        <v>565</v>
      </c>
      <c r="Q1668" s="259" t="s">
        <v>565</v>
      </c>
      <c r="R1668" s="259" t="s">
        <v>565</v>
      </c>
      <c r="S1668" s="259" t="s">
        <v>565</v>
      </c>
      <c r="T1668" s="259" t="s">
        <v>565</v>
      </c>
      <c r="U1668" s="259" t="s">
        <v>565</v>
      </c>
      <c r="V1668" s="260" t="s">
        <v>565</v>
      </c>
      <c r="W1668" s="260" t="s">
        <v>565</v>
      </c>
      <c r="X1668" s="259" t="s">
        <v>565</v>
      </c>
      <c r="Y1668" s="259" t="s">
        <v>565</v>
      </c>
      <c r="Z1668" s="259" t="s">
        <v>565</v>
      </c>
      <c r="AA1668" s="259" t="s">
        <v>565</v>
      </c>
      <c r="AB1668" s="259" t="s">
        <v>565</v>
      </c>
      <c r="AC1668" s="259" t="s">
        <v>565</v>
      </c>
      <c r="AD1668" s="259" t="s">
        <v>565</v>
      </c>
      <c r="AE1668" s="259" t="s">
        <v>565</v>
      </c>
      <c r="AF1668" s="259" t="s">
        <v>565</v>
      </c>
      <c r="AG1668" s="259" t="s">
        <v>565</v>
      </c>
      <c r="AH1668" s="259" t="s">
        <v>565</v>
      </c>
      <c r="AI1668" s="259" t="s">
        <v>565</v>
      </c>
      <c r="AJ1668" s="259" t="s">
        <v>565</v>
      </c>
      <c r="AK1668" s="259" t="s">
        <v>565</v>
      </c>
      <c r="AL1668" s="259" t="s">
        <v>565</v>
      </c>
      <c r="AM1668" s="259" t="s">
        <v>565</v>
      </c>
      <c r="AN1668" s="259" t="s">
        <v>565</v>
      </c>
      <c r="AO1668" s="259" t="s">
        <v>565</v>
      </c>
      <c r="AP1668" s="259" t="s">
        <v>565</v>
      </c>
      <c r="AQ1668" s="259" t="s">
        <v>565</v>
      </c>
      <c r="AR1668" s="259" t="s">
        <v>565</v>
      </c>
      <c r="AS1668" s="259" t="s">
        <v>565</v>
      </c>
      <c r="AT1668" s="259" t="s">
        <v>565</v>
      </c>
      <c r="AU1668" s="259" t="s">
        <v>565</v>
      </c>
      <c r="AV1668" s="259" t="s">
        <v>565</v>
      </c>
      <c r="AW1668" s="259" t="s">
        <v>565</v>
      </c>
      <c r="AX1668" s="259" t="s">
        <v>565</v>
      </c>
      <c r="AY1668" s="259" t="s">
        <v>565</v>
      </c>
      <c r="AZ1668" s="259" t="s">
        <v>565</v>
      </c>
      <c r="BA1668" s="259" t="s">
        <v>565</v>
      </c>
    </row>
    <row r="1669" spans="4:53">
      <c r="D1669" s="259" t="s">
        <v>565</v>
      </c>
      <c r="E1669" s="259" t="s">
        <v>565</v>
      </c>
      <c r="F1669" s="259" t="s">
        <v>565</v>
      </c>
      <c r="G1669" s="259" t="s">
        <v>565</v>
      </c>
      <c r="H1669" s="259" t="s">
        <v>565</v>
      </c>
      <c r="I1669" s="259" t="s">
        <v>565</v>
      </c>
      <c r="J1669" s="259" t="s">
        <v>565</v>
      </c>
      <c r="K1669" s="259" t="s">
        <v>565</v>
      </c>
      <c r="L1669" s="259" t="s">
        <v>565</v>
      </c>
      <c r="M1669" s="259" t="s">
        <v>565</v>
      </c>
      <c r="N1669" s="259" t="s">
        <v>565</v>
      </c>
      <c r="O1669" s="259" t="s">
        <v>565</v>
      </c>
      <c r="P1669" s="259" t="s">
        <v>565</v>
      </c>
      <c r="Q1669" s="259" t="s">
        <v>565</v>
      </c>
      <c r="R1669" s="259" t="s">
        <v>565</v>
      </c>
      <c r="S1669" s="259" t="s">
        <v>565</v>
      </c>
      <c r="T1669" s="259" t="s">
        <v>565</v>
      </c>
      <c r="U1669" s="259" t="s">
        <v>565</v>
      </c>
      <c r="V1669" s="260" t="s">
        <v>565</v>
      </c>
      <c r="W1669" s="260" t="s">
        <v>565</v>
      </c>
      <c r="X1669" s="259" t="s">
        <v>565</v>
      </c>
      <c r="Y1669" s="259" t="s">
        <v>565</v>
      </c>
      <c r="Z1669" s="259" t="s">
        <v>565</v>
      </c>
      <c r="AA1669" s="259" t="s">
        <v>565</v>
      </c>
      <c r="AB1669" s="259" t="s">
        <v>565</v>
      </c>
      <c r="AC1669" s="259" t="s">
        <v>565</v>
      </c>
      <c r="AD1669" s="259" t="s">
        <v>565</v>
      </c>
      <c r="AE1669" s="259" t="s">
        <v>565</v>
      </c>
      <c r="AF1669" s="259" t="s">
        <v>565</v>
      </c>
      <c r="AG1669" s="259" t="s">
        <v>565</v>
      </c>
      <c r="AH1669" s="259" t="s">
        <v>565</v>
      </c>
      <c r="AI1669" s="259" t="s">
        <v>565</v>
      </c>
      <c r="AJ1669" s="259" t="s">
        <v>565</v>
      </c>
      <c r="AK1669" s="259" t="s">
        <v>565</v>
      </c>
      <c r="AL1669" s="259" t="s">
        <v>565</v>
      </c>
      <c r="AM1669" s="259" t="s">
        <v>565</v>
      </c>
      <c r="AN1669" s="259" t="s">
        <v>565</v>
      </c>
      <c r="AO1669" s="259" t="s">
        <v>565</v>
      </c>
      <c r="AP1669" s="259" t="s">
        <v>565</v>
      </c>
      <c r="AQ1669" s="259" t="s">
        <v>565</v>
      </c>
      <c r="AR1669" s="259" t="s">
        <v>565</v>
      </c>
      <c r="AS1669" s="259" t="s">
        <v>565</v>
      </c>
      <c r="AT1669" s="259" t="s">
        <v>565</v>
      </c>
      <c r="AU1669" s="259" t="s">
        <v>565</v>
      </c>
      <c r="AV1669" s="259" t="s">
        <v>565</v>
      </c>
      <c r="AW1669" s="259" t="s">
        <v>565</v>
      </c>
      <c r="AX1669" s="259" t="s">
        <v>565</v>
      </c>
      <c r="AY1669" s="259" t="s">
        <v>565</v>
      </c>
      <c r="AZ1669" s="259" t="s">
        <v>565</v>
      </c>
      <c r="BA1669" s="259" t="s">
        <v>565</v>
      </c>
    </row>
    <row r="1670" spans="4:53">
      <c r="D1670" s="259" t="s">
        <v>565</v>
      </c>
      <c r="E1670" s="259" t="s">
        <v>565</v>
      </c>
      <c r="F1670" s="259" t="s">
        <v>565</v>
      </c>
      <c r="G1670" s="259" t="s">
        <v>565</v>
      </c>
      <c r="H1670" s="259" t="s">
        <v>565</v>
      </c>
      <c r="I1670" s="259" t="s">
        <v>565</v>
      </c>
      <c r="J1670" s="259" t="s">
        <v>565</v>
      </c>
      <c r="K1670" s="259" t="s">
        <v>565</v>
      </c>
      <c r="L1670" s="259" t="s">
        <v>565</v>
      </c>
      <c r="M1670" s="259" t="s">
        <v>565</v>
      </c>
      <c r="N1670" s="259" t="s">
        <v>565</v>
      </c>
      <c r="O1670" s="259" t="s">
        <v>565</v>
      </c>
      <c r="P1670" s="259" t="s">
        <v>565</v>
      </c>
      <c r="Q1670" s="259" t="s">
        <v>565</v>
      </c>
      <c r="R1670" s="259" t="s">
        <v>565</v>
      </c>
      <c r="S1670" s="259" t="s">
        <v>565</v>
      </c>
      <c r="T1670" s="259" t="s">
        <v>565</v>
      </c>
      <c r="U1670" s="259" t="s">
        <v>565</v>
      </c>
      <c r="V1670" s="260" t="s">
        <v>565</v>
      </c>
      <c r="W1670" s="260" t="s">
        <v>565</v>
      </c>
      <c r="X1670" s="259" t="s">
        <v>565</v>
      </c>
      <c r="Y1670" s="259" t="s">
        <v>565</v>
      </c>
      <c r="Z1670" s="259" t="s">
        <v>565</v>
      </c>
      <c r="AA1670" s="259" t="s">
        <v>565</v>
      </c>
      <c r="AB1670" s="259" t="s">
        <v>565</v>
      </c>
      <c r="AC1670" s="259" t="s">
        <v>565</v>
      </c>
      <c r="AD1670" s="259" t="s">
        <v>565</v>
      </c>
      <c r="AE1670" s="259" t="s">
        <v>565</v>
      </c>
      <c r="AF1670" s="259" t="s">
        <v>565</v>
      </c>
      <c r="AG1670" s="259" t="s">
        <v>565</v>
      </c>
      <c r="AH1670" s="259" t="s">
        <v>565</v>
      </c>
      <c r="AI1670" s="259" t="s">
        <v>565</v>
      </c>
      <c r="AJ1670" s="259" t="s">
        <v>565</v>
      </c>
      <c r="AK1670" s="259" t="s">
        <v>565</v>
      </c>
      <c r="AL1670" s="259" t="s">
        <v>565</v>
      </c>
      <c r="AM1670" s="259" t="s">
        <v>565</v>
      </c>
      <c r="AN1670" s="259" t="s">
        <v>565</v>
      </c>
      <c r="AO1670" s="259" t="s">
        <v>565</v>
      </c>
      <c r="AP1670" s="259" t="s">
        <v>565</v>
      </c>
      <c r="AQ1670" s="259" t="s">
        <v>565</v>
      </c>
      <c r="AR1670" s="259" t="s">
        <v>565</v>
      </c>
      <c r="AS1670" s="259" t="s">
        <v>565</v>
      </c>
      <c r="AT1670" s="259" t="s">
        <v>565</v>
      </c>
      <c r="AU1670" s="259" t="s">
        <v>565</v>
      </c>
      <c r="AV1670" s="259" t="s">
        <v>565</v>
      </c>
      <c r="AW1670" s="259" t="s">
        <v>565</v>
      </c>
      <c r="AX1670" s="259" t="s">
        <v>565</v>
      </c>
      <c r="AY1670" s="259" t="s">
        <v>565</v>
      </c>
      <c r="AZ1670" s="259" t="s">
        <v>565</v>
      </c>
      <c r="BA1670" s="259" t="s">
        <v>565</v>
      </c>
    </row>
    <row r="1671" spans="4:53">
      <c r="D1671" s="259" t="s">
        <v>565</v>
      </c>
      <c r="E1671" s="259" t="s">
        <v>565</v>
      </c>
      <c r="F1671" s="259" t="s">
        <v>565</v>
      </c>
      <c r="G1671" s="259" t="s">
        <v>565</v>
      </c>
      <c r="H1671" s="259" t="s">
        <v>565</v>
      </c>
      <c r="I1671" s="259" t="s">
        <v>565</v>
      </c>
      <c r="J1671" s="259" t="s">
        <v>565</v>
      </c>
      <c r="K1671" s="259" t="s">
        <v>565</v>
      </c>
      <c r="L1671" s="259" t="s">
        <v>565</v>
      </c>
      <c r="M1671" s="259" t="s">
        <v>565</v>
      </c>
      <c r="N1671" s="259" t="s">
        <v>565</v>
      </c>
      <c r="O1671" s="259" t="s">
        <v>565</v>
      </c>
      <c r="P1671" s="259" t="s">
        <v>565</v>
      </c>
      <c r="Q1671" s="259" t="s">
        <v>565</v>
      </c>
      <c r="R1671" s="259" t="s">
        <v>565</v>
      </c>
      <c r="S1671" s="259" t="s">
        <v>565</v>
      </c>
      <c r="T1671" s="259" t="s">
        <v>565</v>
      </c>
      <c r="U1671" s="259" t="s">
        <v>565</v>
      </c>
      <c r="V1671" s="260" t="s">
        <v>565</v>
      </c>
      <c r="W1671" s="260" t="s">
        <v>565</v>
      </c>
      <c r="X1671" s="259" t="s">
        <v>565</v>
      </c>
      <c r="Y1671" s="259" t="s">
        <v>565</v>
      </c>
      <c r="Z1671" s="259" t="s">
        <v>565</v>
      </c>
      <c r="AA1671" s="259" t="s">
        <v>565</v>
      </c>
      <c r="AB1671" s="259" t="s">
        <v>565</v>
      </c>
      <c r="AC1671" s="259" t="s">
        <v>565</v>
      </c>
      <c r="AD1671" s="259" t="s">
        <v>565</v>
      </c>
      <c r="AE1671" s="259" t="s">
        <v>565</v>
      </c>
      <c r="AF1671" s="259" t="s">
        <v>565</v>
      </c>
      <c r="AG1671" s="259" t="s">
        <v>565</v>
      </c>
      <c r="AH1671" s="259" t="s">
        <v>565</v>
      </c>
      <c r="AI1671" s="259" t="s">
        <v>565</v>
      </c>
      <c r="AJ1671" s="259" t="s">
        <v>565</v>
      </c>
      <c r="AK1671" s="259" t="s">
        <v>565</v>
      </c>
      <c r="AL1671" s="259" t="s">
        <v>565</v>
      </c>
      <c r="AM1671" s="259" t="s">
        <v>565</v>
      </c>
      <c r="AN1671" s="259" t="s">
        <v>565</v>
      </c>
      <c r="AO1671" s="259" t="s">
        <v>565</v>
      </c>
      <c r="AP1671" s="259" t="s">
        <v>565</v>
      </c>
      <c r="AQ1671" s="259" t="s">
        <v>565</v>
      </c>
      <c r="AR1671" s="259" t="s">
        <v>565</v>
      </c>
      <c r="AS1671" s="259" t="s">
        <v>565</v>
      </c>
      <c r="AT1671" s="259" t="s">
        <v>565</v>
      </c>
      <c r="AU1671" s="259" t="s">
        <v>565</v>
      </c>
      <c r="AV1671" s="259" t="s">
        <v>565</v>
      </c>
      <c r="AW1671" s="259" t="s">
        <v>565</v>
      </c>
      <c r="AX1671" s="259" t="s">
        <v>565</v>
      </c>
      <c r="AY1671" s="259" t="s">
        <v>565</v>
      </c>
      <c r="AZ1671" s="259" t="s">
        <v>565</v>
      </c>
      <c r="BA1671" s="259" t="s">
        <v>565</v>
      </c>
    </row>
    <row r="1672" spans="4:53">
      <c r="D1672" s="259" t="s">
        <v>565</v>
      </c>
      <c r="E1672" s="259" t="s">
        <v>565</v>
      </c>
      <c r="F1672" s="259" t="s">
        <v>565</v>
      </c>
      <c r="G1672" s="259" t="s">
        <v>565</v>
      </c>
      <c r="H1672" s="259" t="s">
        <v>565</v>
      </c>
      <c r="I1672" s="259" t="s">
        <v>565</v>
      </c>
      <c r="J1672" s="259" t="s">
        <v>565</v>
      </c>
      <c r="K1672" s="259" t="s">
        <v>565</v>
      </c>
      <c r="L1672" s="259" t="s">
        <v>565</v>
      </c>
      <c r="M1672" s="259" t="s">
        <v>565</v>
      </c>
      <c r="N1672" s="259" t="s">
        <v>565</v>
      </c>
      <c r="O1672" s="259" t="s">
        <v>565</v>
      </c>
      <c r="P1672" s="259" t="s">
        <v>565</v>
      </c>
      <c r="Q1672" s="259" t="s">
        <v>565</v>
      </c>
      <c r="R1672" s="259" t="s">
        <v>565</v>
      </c>
      <c r="S1672" s="259" t="s">
        <v>565</v>
      </c>
      <c r="T1672" s="259" t="s">
        <v>565</v>
      </c>
      <c r="U1672" s="259" t="s">
        <v>565</v>
      </c>
      <c r="V1672" s="260" t="s">
        <v>565</v>
      </c>
      <c r="W1672" s="260" t="s">
        <v>565</v>
      </c>
      <c r="X1672" s="259" t="s">
        <v>565</v>
      </c>
      <c r="Y1672" s="259" t="s">
        <v>565</v>
      </c>
      <c r="Z1672" s="259" t="s">
        <v>565</v>
      </c>
      <c r="AA1672" s="259" t="s">
        <v>565</v>
      </c>
      <c r="AB1672" s="259" t="s">
        <v>565</v>
      </c>
      <c r="AC1672" s="259" t="s">
        <v>565</v>
      </c>
      <c r="AD1672" s="259" t="s">
        <v>565</v>
      </c>
      <c r="AE1672" s="259" t="s">
        <v>565</v>
      </c>
      <c r="AF1672" s="259" t="s">
        <v>565</v>
      </c>
      <c r="AG1672" s="259" t="s">
        <v>565</v>
      </c>
      <c r="AH1672" s="259" t="s">
        <v>565</v>
      </c>
      <c r="AI1672" s="259" t="s">
        <v>565</v>
      </c>
      <c r="AJ1672" s="259" t="s">
        <v>565</v>
      </c>
      <c r="AK1672" s="259" t="s">
        <v>565</v>
      </c>
      <c r="AL1672" s="259" t="s">
        <v>565</v>
      </c>
      <c r="AM1672" s="259" t="s">
        <v>565</v>
      </c>
      <c r="AN1672" s="259" t="s">
        <v>565</v>
      </c>
      <c r="AO1672" s="259" t="s">
        <v>565</v>
      </c>
      <c r="AP1672" s="259" t="s">
        <v>565</v>
      </c>
      <c r="AQ1672" s="259" t="s">
        <v>565</v>
      </c>
      <c r="AR1672" s="259" t="s">
        <v>565</v>
      </c>
      <c r="AS1672" s="259" t="s">
        <v>565</v>
      </c>
      <c r="AT1672" s="259" t="s">
        <v>565</v>
      </c>
      <c r="AU1672" s="259" t="s">
        <v>565</v>
      </c>
      <c r="AV1672" s="259" t="s">
        <v>565</v>
      </c>
      <c r="AW1672" s="259" t="s">
        <v>565</v>
      </c>
      <c r="AX1672" s="259" t="s">
        <v>565</v>
      </c>
      <c r="AY1672" s="259" t="s">
        <v>565</v>
      </c>
      <c r="AZ1672" s="259" t="s">
        <v>565</v>
      </c>
      <c r="BA1672" s="259" t="s">
        <v>565</v>
      </c>
    </row>
    <row r="1673" spans="4:53">
      <c r="D1673" s="259" t="s">
        <v>565</v>
      </c>
      <c r="E1673" s="259" t="s">
        <v>565</v>
      </c>
      <c r="F1673" s="259" t="s">
        <v>565</v>
      </c>
      <c r="G1673" s="259" t="s">
        <v>565</v>
      </c>
      <c r="H1673" s="259" t="s">
        <v>565</v>
      </c>
      <c r="I1673" s="259" t="s">
        <v>565</v>
      </c>
      <c r="J1673" s="259" t="s">
        <v>565</v>
      </c>
      <c r="K1673" s="259" t="s">
        <v>565</v>
      </c>
      <c r="L1673" s="259" t="s">
        <v>565</v>
      </c>
      <c r="M1673" s="259" t="s">
        <v>565</v>
      </c>
      <c r="N1673" s="259" t="s">
        <v>565</v>
      </c>
      <c r="O1673" s="259" t="s">
        <v>565</v>
      </c>
      <c r="P1673" s="259" t="s">
        <v>565</v>
      </c>
      <c r="Q1673" s="259" t="s">
        <v>565</v>
      </c>
      <c r="R1673" s="259" t="s">
        <v>565</v>
      </c>
      <c r="S1673" s="259" t="s">
        <v>565</v>
      </c>
      <c r="T1673" s="259" t="s">
        <v>565</v>
      </c>
      <c r="U1673" s="259" t="s">
        <v>565</v>
      </c>
      <c r="V1673" s="260" t="s">
        <v>565</v>
      </c>
      <c r="W1673" s="260" t="s">
        <v>565</v>
      </c>
      <c r="X1673" s="259" t="s">
        <v>565</v>
      </c>
      <c r="Y1673" s="259" t="s">
        <v>565</v>
      </c>
      <c r="Z1673" s="259" t="s">
        <v>565</v>
      </c>
      <c r="AA1673" s="259" t="s">
        <v>565</v>
      </c>
      <c r="AB1673" s="259" t="s">
        <v>565</v>
      </c>
      <c r="AC1673" s="259" t="s">
        <v>565</v>
      </c>
      <c r="AD1673" s="259" t="s">
        <v>565</v>
      </c>
      <c r="AE1673" s="259" t="s">
        <v>565</v>
      </c>
      <c r="AF1673" s="259" t="s">
        <v>565</v>
      </c>
      <c r="AG1673" s="259" t="s">
        <v>565</v>
      </c>
      <c r="AH1673" s="259" t="s">
        <v>565</v>
      </c>
      <c r="AI1673" s="259" t="s">
        <v>565</v>
      </c>
      <c r="AJ1673" s="259" t="s">
        <v>565</v>
      </c>
      <c r="AK1673" s="259" t="s">
        <v>565</v>
      </c>
      <c r="AL1673" s="259" t="s">
        <v>565</v>
      </c>
      <c r="AM1673" s="259" t="s">
        <v>565</v>
      </c>
      <c r="AN1673" s="259" t="s">
        <v>565</v>
      </c>
      <c r="AO1673" s="259" t="s">
        <v>565</v>
      </c>
      <c r="AP1673" s="259" t="s">
        <v>565</v>
      </c>
      <c r="AQ1673" s="259" t="s">
        <v>565</v>
      </c>
      <c r="AR1673" s="259" t="s">
        <v>565</v>
      </c>
      <c r="AS1673" s="259" t="s">
        <v>565</v>
      </c>
      <c r="AT1673" s="259" t="s">
        <v>565</v>
      </c>
      <c r="AU1673" s="259" t="s">
        <v>565</v>
      </c>
      <c r="AV1673" s="259" t="s">
        <v>565</v>
      </c>
      <c r="AW1673" s="259" t="s">
        <v>565</v>
      </c>
      <c r="AX1673" s="259" t="s">
        <v>565</v>
      </c>
      <c r="AY1673" s="259" t="s">
        <v>565</v>
      </c>
      <c r="AZ1673" s="259" t="s">
        <v>565</v>
      </c>
      <c r="BA1673" s="259" t="s">
        <v>565</v>
      </c>
    </row>
    <row r="1674" spans="4:53">
      <c r="D1674" s="259" t="s">
        <v>565</v>
      </c>
      <c r="E1674" s="259" t="s">
        <v>565</v>
      </c>
      <c r="F1674" s="259" t="s">
        <v>565</v>
      </c>
      <c r="G1674" s="259" t="s">
        <v>565</v>
      </c>
      <c r="H1674" s="259" t="s">
        <v>565</v>
      </c>
      <c r="I1674" s="259" t="s">
        <v>565</v>
      </c>
      <c r="J1674" s="259" t="s">
        <v>565</v>
      </c>
      <c r="K1674" s="259" t="s">
        <v>565</v>
      </c>
      <c r="L1674" s="259" t="s">
        <v>565</v>
      </c>
      <c r="M1674" s="259" t="s">
        <v>565</v>
      </c>
      <c r="N1674" s="259" t="s">
        <v>565</v>
      </c>
      <c r="O1674" s="259" t="s">
        <v>565</v>
      </c>
      <c r="P1674" s="259" t="s">
        <v>565</v>
      </c>
      <c r="Q1674" s="259" t="s">
        <v>565</v>
      </c>
      <c r="R1674" s="259" t="s">
        <v>565</v>
      </c>
      <c r="S1674" s="259" t="s">
        <v>565</v>
      </c>
      <c r="T1674" s="259" t="s">
        <v>565</v>
      </c>
      <c r="U1674" s="259" t="s">
        <v>565</v>
      </c>
      <c r="V1674" s="260" t="s">
        <v>565</v>
      </c>
      <c r="W1674" s="260" t="s">
        <v>565</v>
      </c>
      <c r="X1674" s="259" t="s">
        <v>565</v>
      </c>
      <c r="Y1674" s="259" t="s">
        <v>565</v>
      </c>
      <c r="Z1674" s="259" t="s">
        <v>565</v>
      </c>
      <c r="AA1674" s="259" t="s">
        <v>565</v>
      </c>
      <c r="AB1674" s="259" t="s">
        <v>565</v>
      </c>
      <c r="AC1674" s="259" t="s">
        <v>565</v>
      </c>
      <c r="AD1674" s="259" t="s">
        <v>565</v>
      </c>
      <c r="AE1674" s="259" t="s">
        <v>565</v>
      </c>
      <c r="AF1674" s="259" t="s">
        <v>565</v>
      </c>
      <c r="AG1674" s="259" t="s">
        <v>565</v>
      </c>
      <c r="AH1674" s="259" t="s">
        <v>565</v>
      </c>
      <c r="AI1674" s="259" t="s">
        <v>565</v>
      </c>
      <c r="AJ1674" s="259" t="s">
        <v>565</v>
      </c>
      <c r="AK1674" s="259" t="s">
        <v>565</v>
      </c>
      <c r="AL1674" s="259" t="s">
        <v>565</v>
      </c>
      <c r="AM1674" s="259" t="s">
        <v>565</v>
      </c>
      <c r="AN1674" s="259" t="s">
        <v>565</v>
      </c>
      <c r="AO1674" s="259" t="s">
        <v>565</v>
      </c>
      <c r="AP1674" s="259" t="s">
        <v>565</v>
      </c>
      <c r="AQ1674" s="259" t="s">
        <v>565</v>
      </c>
      <c r="AR1674" s="259" t="s">
        <v>565</v>
      </c>
      <c r="AS1674" s="259" t="s">
        <v>565</v>
      </c>
      <c r="AT1674" s="259" t="s">
        <v>565</v>
      </c>
      <c r="AU1674" s="259" t="s">
        <v>565</v>
      </c>
      <c r="AV1674" s="259" t="s">
        <v>565</v>
      </c>
      <c r="AW1674" s="259" t="s">
        <v>565</v>
      </c>
      <c r="AX1674" s="259" t="s">
        <v>565</v>
      </c>
      <c r="AY1674" s="259" t="s">
        <v>565</v>
      </c>
      <c r="AZ1674" s="259" t="s">
        <v>565</v>
      </c>
      <c r="BA1674" s="259" t="s">
        <v>565</v>
      </c>
    </row>
    <row r="1675" spans="4:53">
      <c r="D1675" s="259" t="s">
        <v>565</v>
      </c>
      <c r="E1675" s="259" t="s">
        <v>565</v>
      </c>
      <c r="F1675" s="259" t="s">
        <v>565</v>
      </c>
      <c r="G1675" s="259" t="s">
        <v>565</v>
      </c>
      <c r="H1675" s="259" t="s">
        <v>565</v>
      </c>
      <c r="I1675" s="259" t="s">
        <v>565</v>
      </c>
      <c r="J1675" s="259" t="s">
        <v>565</v>
      </c>
      <c r="K1675" s="259" t="s">
        <v>565</v>
      </c>
      <c r="L1675" s="259" t="s">
        <v>565</v>
      </c>
      <c r="M1675" s="259" t="s">
        <v>565</v>
      </c>
      <c r="N1675" s="259" t="s">
        <v>565</v>
      </c>
      <c r="O1675" s="259" t="s">
        <v>565</v>
      </c>
      <c r="P1675" s="259" t="s">
        <v>565</v>
      </c>
      <c r="Q1675" s="259" t="s">
        <v>565</v>
      </c>
      <c r="R1675" s="259" t="s">
        <v>565</v>
      </c>
      <c r="S1675" s="259" t="s">
        <v>565</v>
      </c>
      <c r="T1675" s="259" t="s">
        <v>565</v>
      </c>
      <c r="U1675" s="259" t="s">
        <v>565</v>
      </c>
      <c r="V1675" s="260" t="s">
        <v>565</v>
      </c>
      <c r="W1675" s="260" t="s">
        <v>565</v>
      </c>
      <c r="X1675" s="259" t="s">
        <v>565</v>
      </c>
      <c r="Y1675" s="259" t="s">
        <v>565</v>
      </c>
      <c r="Z1675" s="259" t="s">
        <v>565</v>
      </c>
      <c r="AA1675" s="259" t="s">
        <v>565</v>
      </c>
      <c r="AB1675" s="259" t="s">
        <v>565</v>
      </c>
      <c r="AC1675" s="259" t="s">
        <v>565</v>
      </c>
      <c r="AD1675" s="259" t="s">
        <v>565</v>
      </c>
      <c r="AE1675" s="259" t="s">
        <v>565</v>
      </c>
      <c r="AF1675" s="259" t="s">
        <v>565</v>
      </c>
      <c r="AG1675" s="259" t="s">
        <v>565</v>
      </c>
      <c r="AH1675" s="259" t="s">
        <v>565</v>
      </c>
      <c r="AI1675" s="259" t="s">
        <v>565</v>
      </c>
      <c r="AJ1675" s="259" t="s">
        <v>565</v>
      </c>
      <c r="AK1675" s="259" t="s">
        <v>565</v>
      </c>
      <c r="AL1675" s="259" t="s">
        <v>565</v>
      </c>
      <c r="AM1675" s="259" t="s">
        <v>565</v>
      </c>
      <c r="AN1675" s="259" t="s">
        <v>565</v>
      </c>
      <c r="AO1675" s="259" t="s">
        <v>565</v>
      </c>
      <c r="AP1675" s="259" t="s">
        <v>565</v>
      </c>
      <c r="AQ1675" s="259" t="s">
        <v>565</v>
      </c>
      <c r="AR1675" s="259" t="s">
        <v>565</v>
      </c>
      <c r="AS1675" s="259" t="s">
        <v>565</v>
      </c>
      <c r="AT1675" s="259" t="s">
        <v>565</v>
      </c>
      <c r="AU1675" s="259" t="s">
        <v>565</v>
      </c>
      <c r="AV1675" s="259" t="s">
        <v>565</v>
      </c>
      <c r="AW1675" s="259" t="s">
        <v>565</v>
      </c>
      <c r="AX1675" s="259" t="s">
        <v>565</v>
      </c>
      <c r="AY1675" s="259" t="s">
        <v>565</v>
      </c>
      <c r="AZ1675" s="259" t="s">
        <v>565</v>
      </c>
      <c r="BA1675" s="259" t="s">
        <v>565</v>
      </c>
    </row>
    <row r="1676" spans="4:53">
      <c r="D1676" s="259" t="s">
        <v>565</v>
      </c>
      <c r="E1676" s="259" t="s">
        <v>565</v>
      </c>
      <c r="F1676" s="259" t="s">
        <v>565</v>
      </c>
      <c r="G1676" s="259" t="s">
        <v>565</v>
      </c>
      <c r="H1676" s="259" t="s">
        <v>565</v>
      </c>
      <c r="I1676" s="259" t="s">
        <v>565</v>
      </c>
      <c r="J1676" s="259" t="s">
        <v>565</v>
      </c>
      <c r="K1676" s="259" t="s">
        <v>565</v>
      </c>
      <c r="L1676" s="259" t="s">
        <v>565</v>
      </c>
      <c r="M1676" s="259" t="s">
        <v>565</v>
      </c>
      <c r="N1676" s="259" t="s">
        <v>565</v>
      </c>
      <c r="O1676" s="259" t="s">
        <v>565</v>
      </c>
      <c r="P1676" s="259" t="s">
        <v>565</v>
      </c>
      <c r="Q1676" s="259" t="s">
        <v>565</v>
      </c>
      <c r="R1676" s="259" t="s">
        <v>565</v>
      </c>
      <c r="S1676" s="259" t="s">
        <v>565</v>
      </c>
      <c r="T1676" s="259" t="s">
        <v>565</v>
      </c>
      <c r="U1676" s="259" t="s">
        <v>565</v>
      </c>
      <c r="V1676" s="260" t="s">
        <v>565</v>
      </c>
      <c r="W1676" s="260" t="s">
        <v>565</v>
      </c>
      <c r="X1676" s="259" t="s">
        <v>565</v>
      </c>
      <c r="Y1676" s="259" t="s">
        <v>565</v>
      </c>
      <c r="Z1676" s="259" t="s">
        <v>565</v>
      </c>
      <c r="AA1676" s="259" t="s">
        <v>565</v>
      </c>
      <c r="AB1676" s="259" t="s">
        <v>565</v>
      </c>
      <c r="AC1676" s="259" t="s">
        <v>565</v>
      </c>
      <c r="AD1676" s="259" t="s">
        <v>565</v>
      </c>
      <c r="AE1676" s="259" t="s">
        <v>565</v>
      </c>
      <c r="AF1676" s="259" t="s">
        <v>565</v>
      </c>
      <c r="AG1676" s="259" t="s">
        <v>565</v>
      </c>
      <c r="AH1676" s="259" t="s">
        <v>565</v>
      </c>
      <c r="AI1676" s="259" t="s">
        <v>565</v>
      </c>
      <c r="AJ1676" s="259" t="s">
        <v>565</v>
      </c>
      <c r="AK1676" s="259" t="s">
        <v>565</v>
      </c>
      <c r="AL1676" s="259" t="s">
        <v>565</v>
      </c>
      <c r="AM1676" s="259" t="s">
        <v>565</v>
      </c>
      <c r="AN1676" s="259" t="s">
        <v>565</v>
      </c>
      <c r="AO1676" s="259" t="s">
        <v>565</v>
      </c>
      <c r="AP1676" s="259" t="s">
        <v>565</v>
      </c>
      <c r="AQ1676" s="259" t="s">
        <v>565</v>
      </c>
      <c r="AR1676" s="259" t="s">
        <v>565</v>
      </c>
      <c r="AS1676" s="259" t="s">
        <v>565</v>
      </c>
      <c r="AT1676" s="259" t="s">
        <v>565</v>
      </c>
      <c r="AU1676" s="259" t="s">
        <v>565</v>
      </c>
      <c r="AV1676" s="259" t="s">
        <v>565</v>
      </c>
      <c r="AW1676" s="259" t="s">
        <v>565</v>
      </c>
      <c r="AX1676" s="259" t="s">
        <v>565</v>
      </c>
      <c r="AY1676" s="259" t="s">
        <v>565</v>
      </c>
      <c r="AZ1676" s="259" t="s">
        <v>565</v>
      </c>
      <c r="BA1676" s="259" t="s">
        <v>565</v>
      </c>
    </row>
    <row r="1677" spans="4:53">
      <c r="D1677" s="259" t="s">
        <v>565</v>
      </c>
      <c r="E1677" s="259" t="s">
        <v>565</v>
      </c>
      <c r="F1677" s="259" t="s">
        <v>565</v>
      </c>
      <c r="G1677" s="259" t="s">
        <v>565</v>
      </c>
      <c r="H1677" s="259" t="s">
        <v>565</v>
      </c>
      <c r="I1677" s="259" t="s">
        <v>565</v>
      </c>
      <c r="J1677" s="259" t="s">
        <v>565</v>
      </c>
      <c r="K1677" s="259" t="s">
        <v>565</v>
      </c>
      <c r="L1677" s="259" t="s">
        <v>565</v>
      </c>
      <c r="M1677" s="259" t="s">
        <v>565</v>
      </c>
      <c r="N1677" s="259" t="s">
        <v>565</v>
      </c>
      <c r="O1677" s="259" t="s">
        <v>565</v>
      </c>
      <c r="P1677" s="259" t="s">
        <v>565</v>
      </c>
      <c r="Q1677" s="259" t="s">
        <v>565</v>
      </c>
      <c r="R1677" s="259" t="s">
        <v>565</v>
      </c>
      <c r="S1677" s="259" t="s">
        <v>565</v>
      </c>
      <c r="T1677" s="259" t="s">
        <v>565</v>
      </c>
      <c r="U1677" s="259" t="s">
        <v>565</v>
      </c>
      <c r="V1677" s="260" t="s">
        <v>565</v>
      </c>
      <c r="W1677" s="260" t="s">
        <v>565</v>
      </c>
      <c r="X1677" s="259" t="s">
        <v>565</v>
      </c>
      <c r="Y1677" s="259" t="s">
        <v>565</v>
      </c>
      <c r="Z1677" s="259" t="s">
        <v>565</v>
      </c>
      <c r="AA1677" s="259" t="s">
        <v>565</v>
      </c>
      <c r="AB1677" s="259" t="s">
        <v>565</v>
      </c>
      <c r="AC1677" s="259" t="s">
        <v>565</v>
      </c>
      <c r="AD1677" s="259" t="s">
        <v>565</v>
      </c>
      <c r="AE1677" s="259" t="s">
        <v>565</v>
      </c>
      <c r="AF1677" s="259" t="s">
        <v>565</v>
      </c>
      <c r="AG1677" s="259" t="s">
        <v>565</v>
      </c>
      <c r="AH1677" s="259" t="s">
        <v>565</v>
      </c>
      <c r="AI1677" s="259" t="s">
        <v>565</v>
      </c>
      <c r="AJ1677" s="259" t="s">
        <v>565</v>
      </c>
      <c r="AK1677" s="259" t="s">
        <v>565</v>
      </c>
      <c r="AL1677" s="259" t="s">
        <v>565</v>
      </c>
      <c r="AM1677" s="259" t="s">
        <v>565</v>
      </c>
      <c r="AN1677" s="259" t="s">
        <v>565</v>
      </c>
      <c r="AO1677" s="259" t="s">
        <v>565</v>
      </c>
      <c r="AP1677" s="259" t="s">
        <v>565</v>
      </c>
      <c r="AQ1677" s="259" t="s">
        <v>565</v>
      </c>
      <c r="AR1677" s="259" t="s">
        <v>565</v>
      </c>
      <c r="AS1677" s="259" t="s">
        <v>565</v>
      </c>
      <c r="AT1677" s="259" t="s">
        <v>565</v>
      </c>
      <c r="AU1677" s="259" t="s">
        <v>565</v>
      </c>
      <c r="AV1677" s="259" t="s">
        <v>565</v>
      </c>
      <c r="AW1677" s="259" t="s">
        <v>565</v>
      </c>
      <c r="AX1677" s="259" t="s">
        <v>565</v>
      </c>
      <c r="AY1677" s="259" t="s">
        <v>565</v>
      </c>
      <c r="AZ1677" s="259" t="s">
        <v>565</v>
      </c>
      <c r="BA1677" s="259" t="s">
        <v>565</v>
      </c>
    </row>
    <row r="1678" spans="4:53">
      <c r="D1678" s="259" t="s">
        <v>565</v>
      </c>
      <c r="E1678" s="259" t="s">
        <v>565</v>
      </c>
      <c r="F1678" s="259" t="s">
        <v>565</v>
      </c>
      <c r="G1678" s="259" t="s">
        <v>565</v>
      </c>
      <c r="H1678" s="259" t="s">
        <v>565</v>
      </c>
      <c r="I1678" s="259" t="s">
        <v>565</v>
      </c>
      <c r="J1678" s="259" t="s">
        <v>565</v>
      </c>
      <c r="K1678" s="259" t="s">
        <v>565</v>
      </c>
      <c r="L1678" s="259" t="s">
        <v>565</v>
      </c>
      <c r="M1678" s="259" t="s">
        <v>565</v>
      </c>
      <c r="N1678" s="259" t="s">
        <v>565</v>
      </c>
      <c r="O1678" s="259" t="s">
        <v>565</v>
      </c>
      <c r="P1678" s="259" t="s">
        <v>565</v>
      </c>
      <c r="Q1678" s="259" t="s">
        <v>565</v>
      </c>
      <c r="R1678" s="259" t="s">
        <v>565</v>
      </c>
      <c r="S1678" s="259" t="s">
        <v>565</v>
      </c>
      <c r="T1678" s="259" t="s">
        <v>565</v>
      </c>
      <c r="U1678" s="259" t="s">
        <v>565</v>
      </c>
      <c r="V1678" s="260" t="s">
        <v>565</v>
      </c>
      <c r="W1678" s="260" t="s">
        <v>565</v>
      </c>
      <c r="X1678" s="259" t="s">
        <v>565</v>
      </c>
      <c r="Y1678" s="259" t="s">
        <v>565</v>
      </c>
      <c r="Z1678" s="259" t="s">
        <v>565</v>
      </c>
      <c r="AA1678" s="259" t="s">
        <v>565</v>
      </c>
      <c r="AB1678" s="259" t="s">
        <v>565</v>
      </c>
      <c r="AC1678" s="259" t="s">
        <v>565</v>
      </c>
      <c r="AD1678" s="259" t="s">
        <v>565</v>
      </c>
      <c r="AE1678" s="259" t="s">
        <v>565</v>
      </c>
      <c r="AF1678" s="259" t="s">
        <v>565</v>
      </c>
      <c r="AG1678" s="259" t="s">
        <v>565</v>
      </c>
      <c r="AH1678" s="259" t="s">
        <v>565</v>
      </c>
      <c r="AI1678" s="259" t="s">
        <v>565</v>
      </c>
      <c r="AJ1678" s="259" t="s">
        <v>565</v>
      </c>
      <c r="AK1678" s="259" t="s">
        <v>565</v>
      </c>
      <c r="AL1678" s="259" t="s">
        <v>565</v>
      </c>
      <c r="AM1678" s="259" t="s">
        <v>565</v>
      </c>
      <c r="AN1678" s="259" t="s">
        <v>565</v>
      </c>
      <c r="AO1678" s="259" t="s">
        <v>565</v>
      </c>
      <c r="AP1678" s="259" t="s">
        <v>565</v>
      </c>
      <c r="AQ1678" s="259" t="s">
        <v>565</v>
      </c>
      <c r="AR1678" s="259" t="s">
        <v>565</v>
      </c>
      <c r="AS1678" s="259" t="s">
        <v>565</v>
      </c>
      <c r="AT1678" s="259" t="s">
        <v>565</v>
      </c>
      <c r="AU1678" s="259" t="s">
        <v>565</v>
      </c>
      <c r="AV1678" s="259" t="s">
        <v>565</v>
      </c>
      <c r="AW1678" s="259" t="s">
        <v>565</v>
      </c>
      <c r="AX1678" s="259" t="s">
        <v>565</v>
      </c>
      <c r="AY1678" s="259" t="s">
        <v>565</v>
      </c>
      <c r="AZ1678" s="259" t="s">
        <v>565</v>
      </c>
      <c r="BA1678" s="259" t="s">
        <v>565</v>
      </c>
    </row>
    <row r="1679" spans="4:53">
      <c r="D1679" s="259" t="s">
        <v>565</v>
      </c>
      <c r="E1679" s="259" t="s">
        <v>565</v>
      </c>
      <c r="F1679" s="259" t="s">
        <v>565</v>
      </c>
      <c r="G1679" s="259" t="s">
        <v>565</v>
      </c>
      <c r="H1679" s="259" t="s">
        <v>565</v>
      </c>
      <c r="I1679" s="259" t="s">
        <v>565</v>
      </c>
      <c r="J1679" s="259" t="s">
        <v>565</v>
      </c>
      <c r="K1679" s="259" t="s">
        <v>565</v>
      </c>
      <c r="L1679" s="259" t="s">
        <v>565</v>
      </c>
      <c r="M1679" s="259" t="s">
        <v>565</v>
      </c>
      <c r="N1679" s="259" t="s">
        <v>565</v>
      </c>
      <c r="O1679" s="259" t="s">
        <v>565</v>
      </c>
      <c r="P1679" s="259" t="s">
        <v>565</v>
      </c>
      <c r="Q1679" s="259" t="s">
        <v>565</v>
      </c>
      <c r="R1679" s="259" t="s">
        <v>565</v>
      </c>
      <c r="S1679" s="259" t="s">
        <v>565</v>
      </c>
      <c r="T1679" s="259" t="s">
        <v>565</v>
      </c>
      <c r="U1679" s="259" t="s">
        <v>565</v>
      </c>
      <c r="V1679" s="260" t="s">
        <v>565</v>
      </c>
      <c r="W1679" s="260" t="s">
        <v>565</v>
      </c>
      <c r="X1679" s="259" t="s">
        <v>565</v>
      </c>
      <c r="Y1679" s="259" t="s">
        <v>565</v>
      </c>
      <c r="Z1679" s="259" t="s">
        <v>565</v>
      </c>
      <c r="AA1679" s="259" t="s">
        <v>565</v>
      </c>
      <c r="AB1679" s="259" t="s">
        <v>565</v>
      </c>
      <c r="AC1679" s="259" t="s">
        <v>565</v>
      </c>
      <c r="AD1679" s="259" t="s">
        <v>565</v>
      </c>
      <c r="AE1679" s="259" t="s">
        <v>565</v>
      </c>
      <c r="AF1679" s="259" t="s">
        <v>565</v>
      </c>
      <c r="AG1679" s="259" t="s">
        <v>565</v>
      </c>
      <c r="AH1679" s="259" t="s">
        <v>565</v>
      </c>
      <c r="AI1679" s="259" t="s">
        <v>565</v>
      </c>
      <c r="AJ1679" s="259" t="s">
        <v>565</v>
      </c>
      <c r="AK1679" s="259" t="s">
        <v>565</v>
      </c>
      <c r="AL1679" s="259" t="s">
        <v>565</v>
      </c>
      <c r="AM1679" s="259" t="s">
        <v>565</v>
      </c>
      <c r="AN1679" s="259" t="s">
        <v>565</v>
      </c>
      <c r="AO1679" s="259" t="s">
        <v>565</v>
      </c>
      <c r="AP1679" s="259" t="s">
        <v>565</v>
      </c>
      <c r="AQ1679" s="259" t="s">
        <v>565</v>
      </c>
      <c r="AR1679" s="259" t="s">
        <v>565</v>
      </c>
      <c r="AS1679" s="259" t="s">
        <v>565</v>
      </c>
      <c r="AT1679" s="259" t="s">
        <v>565</v>
      </c>
      <c r="AU1679" s="259" t="s">
        <v>565</v>
      </c>
      <c r="AV1679" s="259" t="s">
        <v>565</v>
      </c>
      <c r="AW1679" s="259" t="s">
        <v>565</v>
      </c>
      <c r="AX1679" s="259" t="s">
        <v>565</v>
      </c>
      <c r="AY1679" s="259" t="s">
        <v>565</v>
      </c>
      <c r="AZ1679" s="259" t="s">
        <v>565</v>
      </c>
      <c r="BA1679" s="259" t="s">
        <v>565</v>
      </c>
    </row>
    <row r="1680" spans="4:53">
      <c r="D1680" s="259" t="s">
        <v>565</v>
      </c>
      <c r="E1680" s="259" t="s">
        <v>565</v>
      </c>
      <c r="F1680" s="259" t="s">
        <v>565</v>
      </c>
      <c r="G1680" s="259" t="s">
        <v>565</v>
      </c>
      <c r="H1680" s="259" t="s">
        <v>565</v>
      </c>
      <c r="I1680" s="259" t="s">
        <v>565</v>
      </c>
      <c r="J1680" s="259" t="s">
        <v>565</v>
      </c>
      <c r="K1680" s="259" t="s">
        <v>565</v>
      </c>
      <c r="L1680" s="259" t="s">
        <v>565</v>
      </c>
      <c r="M1680" s="259" t="s">
        <v>565</v>
      </c>
      <c r="N1680" s="259" t="s">
        <v>565</v>
      </c>
      <c r="O1680" s="259" t="s">
        <v>565</v>
      </c>
      <c r="P1680" s="259" t="s">
        <v>565</v>
      </c>
      <c r="Q1680" s="259" t="s">
        <v>565</v>
      </c>
      <c r="R1680" s="259" t="s">
        <v>565</v>
      </c>
      <c r="S1680" s="259" t="s">
        <v>565</v>
      </c>
      <c r="T1680" s="259" t="s">
        <v>565</v>
      </c>
      <c r="U1680" s="259" t="s">
        <v>565</v>
      </c>
      <c r="V1680" s="260" t="s">
        <v>565</v>
      </c>
      <c r="W1680" s="260" t="s">
        <v>565</v>
      </c>
      <c r="X1680" s="259" t="s">
        <v>565</v>
      </c>
      <c r="Y1680" s="259" t="s">
        <v>565</v>
      </c>
      <c r="Z1680" s="259" t="s">
        <v>565</v>
      </c>
      <c r="AA1680" s="259" t="s">
        <v>565</v>
      </c>
      <c r="AB1680" s="259" t="s">
        <v>565</v>
      </c>
      <c r="AC1680" s="259" t="s">
        <v>565</v>
      </c>
      <c r="AD1680" s="259" t="s">
        <v>565</v>
      </c>
      <c r="AE1680" s="259" t="s">
        <v>565</v>
      </c>
      <c r="AF1680" s="259" t="s">
        <v>565</v>
      </c>
      <c r="AG1680" s="259" t="s">
        <v>565</v>
      </c>
      <c r="AH1680" s="259" t="s">
        <v>565</v>
      </c>
      <c r="AI1680" s="259" t="s">
        <v>565</v>
      </c>
      <c r="AJ1680" s="259" t="s">
        <v>565</v>
      </c>
      <c r="AK1680" s="259" t="s">
        <v>565</v>
      </c>
      <c r="AL1680" s="259" t="s">
        <v>565</v>
      </c>
      <c r="AM1680" s="259" t="s">
        <v>565</v>
      </c>
      <c r="AN1680" s="259" t="s">
        <v>565</v>
      </c>
      <c r="AO1680" s="259" t="s">
        <v>565</v>
      </c>
      <c r="AP1680" s="259" t="s">
        <v>565</v>
      </c>
      <c r="AQ1680" s="259" t="s">
        <v>565</v>
      </c>
      <c r="AR1680" s="259" t="s">
        <v>565</v>
      </c>
      <c r="AS1680" s="259" t="s">
        <v>565</v>
      </c>
      <c r="AT1680" s="259" t="s">
        <v>565</v>
      </c>
      <c r="AU1680" s="259" t="s">
        <v>565</v>
      </c>
      <c r="AV1680" s="259" t="s">
        <v>565</v>
      </c>
      <c r="AW1680" s="259" t="s">
        <v>565</v>
      </c>
      <c r="AX1680" s="259" t="s">
        <v>565</v>
      </c>
      <c r="AY1680" s="259" t="s">
        <v>565</v>
      </c>
      <c r="AZ1680" s="259" t="s">
        <v>565</v>
      </c>
      <c r="BA1680" s="259" t="s">
        <v>565</v>
      </c>
    </row>
    <row r="1681" spans="4:53">
      <c r="D1681" s="259" t="s">
        <v>565</v>
      </c>
      <c r="E1681" s="259" t="s">
        <v>565</v>
      </c>
      <c r="F1681" s="259" t="s">
        <v>565</v>
      </c>
      <c r="G1681" s="259" t="s">
        <v>565</v>
      </c>
      <c r="H1681" s="259" t="s">
        <v>565</v>
      </c>
      <c r="I1681" s="259" t="s">
        <v>565</v>
      </c>
      <c r="J1681" s="259" t="s">
        <v>565</v>
      </c>
      <c r="K1681" s="259" t="s">
        <v>565</v>
      </c>
      <c r="L1681" s="259" t="s">
        <v>565</v>
      </c>
      <c r="M1681" s="259" t="s">
        <v>565</v>
      </c>
      <c r="N1681" s="259" t="s">
        <v>565</v>
      </c>
      <c r="O1681" s="259" t="s">
        <v>565</v>
      </c>
      <c r="P1681" s="259" t="s">
        <v>565</v>
      </c>
      <c r="Q1681" s="259" t="s">
        <v>565</v>
      </c>
      <c r="R1681" s="259" t="s">
        <v>565</v>
      </c>
      <c r="S1681" s="259" t="s">
        <v>565</v>
      </c>
      <c r="T1681" s="259" t="s">
        <v>565</v>
      </c>
      <c r="U1681" s="259" t="s">
        <v>565</v>
      </c>
      <c r="V1681" s="260" t="s">
        <v>565</v>
      </c>
      <c r="W1681" s="260" t="s">
        <v>565</v>
      </c>
      <c r="X1681" s="259" t="s">
        <v>565</v>
      </c>
      <c r="Y1681" s="259" t="s">
        <v>565</v>
      </c>
      <c r="Z1681" s="259" t="s">
        <v>565</v>
      </c>
      <c r="AA1681" s="259" t="s">
        <v>565</v>
      </c>
      <c r="AB1681" s="259" t="s">
        <v>565</v>
      </c>
      <c r="AC1681" s="259" t="s">
        <v>565</v>
      </c>
      <c r="AD1681" s="259" t="s">
        <v>565</v>
      </c>
      <c r="AE1681" s="259" t="s">
        <v>565</v>
      </c>
      <c r="AF1681" s="259" t="s">
        <v>565</v>
      </c>
      <c r="AG1681" s="259" t="s">
        <v>565</v>
      </c>
      <c r="AH1681" s="259" t="s">
        <v>565</v>
      </c>
      <c r="AI1681" s="259" t="s">
        <v>565</v>
      </c>
      <c r="AJ1681" s="259" t="s">
        <v>565</v>
      </c>
      <c r="AK1681" s="259" t="s">
        <v>565</v>
      </c>
      <c r="AL1681" s="259" t="s">
        <v>565</v>
      </c>
      <c r="AM1681" s="259" t="s">
        <v>565</v>
      </c>
      <c r="AN1681" s="259" t="s">
        <v>565</v>
      </c>
      <c r="AO1681" s="259" t="s">
        <v>565</v>
      </c>
      <c r="AP1681" s="259" t="s">
        <v>565</v>
      </c>
      <c r="AQ1681" s="259" t="s">
        <v>565</v>
      </c>
      <c r="AR1681" s="259" t="s">
        <v>565</v>
      </c>
      <c r="AS1681" s="259" t="s">
        <v>565</v>
      </c>
      <c r="AT1681" s="259" t="s">
        <v>565</v>
      </c>
      <c r="AU1681" s="259" t="s">
        <v>565</v>
      </c>
      <c r="AV1681" s="259" t="s">
        <v>565</v>
      </c>
      <c r="AW1681" s="259" t="s">
        <v>565</v>
      </c>
      <c r="AX1681" s="259" t="s">
        <v>565</v>
      </c>
      <c r="AY1681" s="259" t="s">
        <v>565</v>
      </c>
      <c r="AZ1681" s="259" t="s">
        <v>565</v>
      </c>
      <c r="BA1681" s="259" t="s">
        <v>565</v>
      </c>
    </row>
    <row r="1682" spans="4:53">
      <c r="D1682" s="259" t="s">
        <v>565</v>
      </c>
      <c r="E1682" s="259" t="s">
        <v>565</v>
      </c>
      <c r="F1682" s="259" t="s">
        <v>565</v>
      </c>
      <c r="G1682" s="259" t="s">
        <v>565</v>
      </c>
      <c r="H1682" s="259" t="s">
        <v>565</v>
      </c>
      <c r="I1682" s="259" t="s">
        <v>565</v>
      </c>
      <c r="J1682" s="259" t="s">
        <v>565</v>
      </c>
      <c r="K1682" s="259" t="s">
        <v>565</v>
      </c>
      <c r="L1682" s="259" t="s">
        <v>565</v>
      </c>
      <c r="M1682" s="259" t="s">
        <v>565</v>
      </c>
      <c r="N1682" s="259" t="s">
        <v>565</v>
      </c>
      <c r="O1682" s="259" t="s">
        <v>565</v>
      </c>
      <c r="P1682" s="259" t="s">
        <v>565</v>
      </c>
      <c r="Q1682" s="259" t="s">
        <v>565</v>
      </c>
      <c r="R1682" s="259" t="s">
        <v>565</v>
      </c>
      <c r="S1682" s="259" t="s">
        <v>565</v>
      </c>
      <c r="T1682" s="259" t="s">
        <v>565</v>
      </c>
      <c r="U1682" s="259" t="s">
        <v>565</v>
      </c>
      <c r="V1682" s="260" t="s">
        <v>565</v>
      </c>
      <c r="W1682" s="260" t="s">
        <v>565</v>
      </c>
      <c r="X1682" s="259" t="s">
        <v>565</v>
      </c>
      <c r="Y1682" s="259" t="s">
        <v>565</v>
      </c>
      <c r="Z1682" s="259" t="s">
        <v>565</v>
      </c>
      <c r="AA1682" s="259" t="s">
        <v>565</v>
      </c>
      <c r="AB1682" s="259" t="s">
        <v>565</v>
      </c>
      <c r="AC1682" s="259" t="s">
        <v>565</v>
      </c>
      <c r="AD1682" s="259" t="s">
        <v>565</v>
      </c>
      <c r="AE1682" s="259" t="s">
        <v>565</v>
      </c>
      <c r="AF1682" s="259" t="s">
        <v>565</v>
      </c>
      <c r="AG1682" s="259" t="s">
        <v>565</v>
      </c>
      <c r="AH1682" s="259" t="s">
        <v>565</v>
      </c>
      <c r="AI1682" s="259" t="s">
        <v>565</v>
      </c>
      <c r="AJ1682" s="259" t="s">
        <v>565</v>
      </c>
      <c r="AK1682" s="259" t="s">
        <v>565</v>
      </c>
      <c r="AL1682" s="259" t="s">
        <v>565</v>
      </c>
      <c r="AM1682" s="259" t="s">
        <v>565</v>
      </c>
      <c r="AN1682" s="259" t="s">
        <v>565</v>
      </c>
      <c r="AO1682" s="259" t="s">
        <v>565</v>
      </c>
      <c r="AP1682" s="259" t="s">
        <v>565</v>
      </c>
      <c r="AQ1682" s="259" t="s">
        <v>565</v>
      </c>
      <c r="AR1682" s="259" t="s">
        <v>565</v>
      </c>
      <c r="AS1682" s="259" t="s">
        <v>565</v>
      </c>
      <c r="AT1682" s="259" t="s">
        <v>565</v>
      </c>
      <c r="AU1682" s="259" t="s">
        <v>565</v>
      </c>
      <c r="AV1682" s="259" t="s">
        <v>565</v>
      </c>
      <c r="AW1682" s="259" t="s">
        <v>565</v>
      </c>
      <c r="AX1682" s="259" t="s">
        <v>565</v>
      </c>
      <c r="AY1682" s="259" t="s">
        <v>565</v>
      </c>
      <c r="AZ1682" s="259" t="s">
        <v>565</v>
      </c>
      <c r="BA1682" s="259" t="s">
        <v>565</v>
      </c>
    </row>
    <row r="1683" spans="4:53">
      <c r="D1683" s="259" t="s">
        <v>565</v>
      </c>
      <c r="E1683" s="259" t="s">
        <v>565</v>
      </c>
      <c r="F1683" s="259" t="s">
        <v>565</v>
      </c>
      <c r="G1683" s="259" t="s">
        <v>565</v>
      </c>
      <c r="H1683" s="259" t="s">
        <v>565</v>
      </c>
      <c r="I1683" s="259" t="s">
        <v>565</v>
      </c>
      <c r="J1683" s="259" t="s">
        <v>565</v>
      </c>
      <c r="K1683" s="259" t="s">
        <v>565</v>
      </c>
      <c r="L1683" s="259" t="s">
        <v>565</v>
      </c>
      <c r="M1683" s="259" t="s">
        <v>565</v>
      </c>
      <c r="N1683" s="259" t="s">
        <v>565</v>
      </c>
      <c r="O1683" s="259" t="s">
        <v>565</v>
      </c>
      <c r="P1683" s="259" t="s">
        <v>565</v>
      </c>
      <c r="Q1683" s="259" t="s">
        <v>565</v>
      </c>
      <c r="R1683" s="259" t="s">
        <v>565</v>
      </c>
      <c r="S1683" s="259" t="s">
        <v>565</v>
      </c>
      <c r="T1683" s="259" t="s">
        <v>565</v>
      </c>
      <c r="U1683" s="259" t="s">
        <v>565</v>
      </c>
      <c r="V1683" s="260" t="s">
        <v>565</v>
      </c>
      <c r="W1683" s="260" t="s">
        <v>565</v>
      </c>
      <c r="X1683" s="259" t="s">
        <v>565</v>
      </c>
      <c r="Y1683" s="259" t="s">
        <v>565</v>
      </c>
      <c r="Z1683" s="259" t="s">
        <v>565</v>
      </c>
      <c r="AA1683" s="259" t="s">
        <v>565</v>
      </c>
      <c r="AB1683" s="259" t="s">
        <v>565</v>
      </c>
      <c r="AC1683" s="259" t="s">
        <v>565</v>
      </c>
      <c r="AD1683" s="259" t="s">
        <v>565</v>
      </c>
      <c r="AE1683" s="259" t="s">
        <v>565</v>
      </c>
      <c r="AF1683" s="259" t="s">
        <v>565</v>
      </c>
      <c r="AG1683" s="259" t="s">
        <v>565</v>
      </c>
      <c r="AH1683" s="259" t="s">
        <v>565</v>
      </c>
      <c r="AI1683" s="259" t="s">
        <v>565</v>
      </c>
      <c r="AJ1683" s="259" t="s">
        <v>565</v>
      </c>
      <c r="AK1683" s="259" t="s">
        <v>565</v>
      </c>
      <c r="AL1683" s="259" t="s">
        <v>565</v>
      </c>
      <c r="AM1683" s="259" t="s">
        <v>565</v>
      </c>
      <c r="AN1683" s="259" t="s">
        <v>565</v>
      </c>
      <c r="AO1683" s="259" t="s">
        <v>565</v>
      </c>
      <c r="AP1683" s="259" t="s">
        <v>565</v>
      </c>
      <c r="AQ1683" s="259" t="s">
        <v>565</v>
      </c>
      <c r="AR1683" s="259" t="s">
        <v>565</v>
      </c>
      <c r="AS1683" s="259" t="s">
        <v>565</v>
      </c>
      <c r="AT1683" s="259" t="s">
        <v>565</v>
      </c>
      <c r="AU1683" s="259" t="s">
        <v>565</v>
      </c>
      <c r="AV1683" s="259" t="s">
        <v>565</v>
      </c>
      <c r="AW1683" s="259" t="s">
        <v>565</v>
      </c>
      <c r="AX1683" s="259" t="s">
        <v>565</v>
      </c>
      <c r="AY1683" s="259" t="s">
        <v>565</v>
      </c>
      <c r="AZ1683" s="259" t="s">
        <v>565</v>
      </c>
      <c r="BA1683" s="259" t="s">
        <v>565</v>
      </c>
    </row>
    <row r="1684" spans="4:53">
      <c r="D1684" s="259" t="s">
        <v>565</v>
      </c>
      <c r="E1684" s="259" t="s">
        <v>565</v>
      </c>
      <c r="F1684" s="259" t="s">
        <v>565</v>
      </c>
      <c r="G1684" s="259" t="s">
        <v>565</v>
      </c>
      <c r="H1684" s="259" t="s">
        <v>565</v>
      </c>
      <c r="I1684" s="259" t="s">
        <v>565</v>
      </c>
      <c r="J1684" s="259" t="s">
        <v>565</v>
      </c>
      <c r="K1684" s="259" t="s">
        <v>565</v>
      </c>
      <c r="L1684" s="259" t="s">
        <v>565</v>
      </c>
      <c r="M1684" s="259" t="s">
        <v>565</v>
      </c>
      <c r="N1684" s="259" t="s">
        <v>565</v>
      </c>
      <c r="O1684" s="259" t="s">
        <v>565</v>
      </c>
      <c r="P1684" s="259" t="s">
        <v>565</v>
      </c>
      <c r="Q1684" s="259" t="s">
        <v>565</v>
      </c>
      <c r="R1684" s="259" t="s">
        <v>565</v>
      </c>
      <c r="S1684" s="259" t="s">
        <v>565</v>
      </c>
      <c r="T1684" s="259" t="s">
        <v>565</v>
      </c>
      <c r="U1684" s="259" t="s">
        <v>565</v>
      </c>
      <c r="V1684" s="260" t="s">
        <v>565</v>
      </c>
      <c r="W1684" s="260" t="s">
        <v>565</v>
      </c>
      <c r="X1684" s="259" t="s">
        <v>565</v>
      </c>
      <c r="Y1684" s="259" t="s">
        <v>565</v>
      </c>
      <c r="Z1684" s="259" t="s">
        <v>565</v>
      </c>
      <c r="AA1684" s="259" t="s">
        <v>565</v>
      </c>
      <c r="AB1684" s="259" t="s">
        <v>565</v>
      </c>
      <c r="AC1684" s="259" t="s">
        <v>565</v>
      </c>
      <c r="AD1684" s="259" t="s">
        <v>565</v>
      </c>
      <c r="AE1684" s="259" t="s">
        <v>565</v>
      </c>
      <c r="AF1684" s="259" t="s">
        <v>565</v>
      </c>
      <c r="AG1684" s="259" t="s">
        <v>565</v>
      </c>
      <c r="AH1684" s="259" t="s">
        <v>565</v>
      </c>
      <c r="AI1684" s="259" t="s">
        <v>565</v>
      </c>
      <c r="AJ1684" s="259" t="s">
        <v>565</v>
      </c>
      <c r="AK1684" s="259" t="s">
        <v>565</v>
      </c>
      <c r="AL1684" s="259" t="s">
        <v>565</v>
      </c>
      <c r="AM1684" s="259" t="s">
        <v>565</v>
      </c>
      <c r="AN1684" s="259" t="s">
        <v>565</v>
      </c>
      <c r="AO1684" s="259" t="s">
        <v>565</v>
      </c>
      <c r="AP1684" s="259" t="s">
        <v>565</v>
      </c>
      <c r="AQ1684" s="259" t="s">
        <v>565</v>
      </c>
      <c r="AR1684" s="259" t="s">
        <v>565</v>
      </c>
      <c r="AS1684" s="259" t="s">
        <v>565</v>
      </c>
      <c r="AT1684" s="259" t="s">
        <v>565</v>
      </c>
      <c r="AU1684" s="259" t="s">
        <v>565</v>
      </c>
      <c r="AV1684" s="259" t="s">
        <v>565</v>
      </c>
      <c r="AW1684" s="259" t="s">
        <v>565</v>
      </c>
      <c r="AX1684" s="259" t="s">
        <v>565</v>
      </c>
      <c r="AY1684" s="259" t="s">
        <v>565</v>
      </c>
      <c r="AZ1684" s="259" t="s">
        <v>565</v>
      </c>
      <c r="BA1684" s="259" t="s">
        <v>565</v>
      </c>
    </row>
    <row r="1685" spans="4:53">
      <c r="D1685" s="259" t="s">
        <v>565</v>
      </c>
      <c r="E1685" s="259" t="s">
        <v>565</v>
      </c>
      <c r="F1685" s="259" t="s">
        <v>565</v>
      </c>
      <c r="G1685" s="259" t="s">
        <v>565</v>
      </c>
      <c r="H1685" s="259" t="s">
        <v>565</v>
      </c>
      <c r="I1685" s="259" t="s">
        <v>565</v>
      </c>
      <c r="J1685" s="259" t="s">
        <v>565</v>
      </c>
      <c r="K1685" s="259" t="s">
        <v>565</v>
      </c>
      <c r="L1685" s="259" t="s">
        <v>565</v>
      </c>
      <c r="M1685" s="259" t="s">
        <v>565</v>
      </c>
      <c r="N1685" s="259" t="s">
        <v>565</v>
      </c>
      <c r="O1685" s="259" t="s">
        <v>565</v>
      </c>
      <c r="P1685" s="259" t="s">
        <v>565</v>
      </c>
      <c r="Q1685" s="259" t="s">
        <v>565</v>
      </c>
      <c r="R1685" s="259" t="s">
        <v>565</v>
      </c>
      <c r="S1685" s="259" t="s">
        <v>565</v>
      </c>
      <c r="T1685" s="259" t="s">
        <v>565</v>
      </c>
      <c r="U1685" s="259" t="s">
        <v>565</v>
      </c>
      <c r="V1685" s="260" t="s">
        <v>565</v>
      </c>
      <c r="W1685" s="260" t="s">
        <v>565</v>
      </c>
      <c r="X1685" s="259" t="s">
        <v>565</v>
      </c>
      <c r="Y1685" s="259" t="s">
        <v>565</v>
      </c>
      <c r="Z1685" s="259" t="s">
        <v>565</v>
      </c>
      <c r="AA1685" s="259" t="s">
        <v>565</v>
      </c>
      <c r="AB1685" s="259" t="s">
        <v>565</v>
      </c>
      <c r="AC1685" s="259" t="s">
        <v>565</v>
      </c>
      <c r="AD1685" s="259" t="s">
        <v>565</v>
      </c>
      <c r="AE1685" s="259" t="s">
        <v>565</v>
      </c>
      <c r="AF1685" s="259" t="s">
        <v>565</v>
      </c>
      <c r="AG1685" s="259" t="s">
        <v>565</v>
      </c>
      <c r="AH1685" s="259" t="s">
        <v>565</v>
      </c>
      <c r="AI1685" s="259" t="s">
        <v>565</v>
      </c>
      <c r="AJ1685" s="259" t="s">
        <v>565</v>
      </c>
      <c r="AK1685" s="259" t="s">
        <v>565</v>
      </c>
      <c r="AL1685" s="259" t="s">
        <v>565</v>
      </c>
      <c r="AM1685" s="259" t="s">
        <v>565</v>
      </c>
      <c r="AN1685" s="259" t="s">
        <v>565</v>
      </c>
      <c r="AO1685" s="259" t="s">
        <v>565</v>
      </c>
      <c r="AP1685" s="259" t="s">
        <v>565</v>
      </c>
      <c r="AQ1685" s="259" t="s">
        <v>565</v>
      </c>
      <c r="AR1685" s="259" t="s">
        <v>565</v>
      </c>
      <c r="AS1685" s="259" t="s">
        <v>565</v>
      </c>
      <c r="AT1685" s="259" t="s">
        <v>565</v>
      </c>
      <c r="AU1685" s="259" t="s">
        <v>565</v>
      </c>
      <c r="AV1685" s="259" t="s">
        <v>565</v>
      </c>
      <c r="AW1685" s="259" t="s">
        <v>565</v>
      </c>
      <c r="AX1685" s="259" t="s">
        <v>565</v>
      </c>
      <c r="AY1685" s="259" t="s">
        <v>565</v>
      </c>
      <c r="AZ1685" s="259" t="s">
        <v>565</v>
      </c>
      <c r="BA1685" s="259" t="s">
        <v>565</v>
      </c>
    </row>
    <row r="1686" spans="4:53">
      <c r="D1686" s="259" t="s">
        <v>565</v>
      </c>
      <c r="E1686" s="259" t="s">
        <v>565</v>
      </c>
      <c r="F1686" s="259" t="s">
        <v>565</v>
      </c>
      <c r="G1686" s="259" t="s">
        <v>565</v>
      </c>
      <c r="H1686" s="259" t="s">
        <v>565</v>
      </c>
      <c r="I1686" s="259" t="s">
        <v>565</v>
      </c>
      <c r="J1686" s="259" t="s">
        <v>565</v>
      </c>
      <c r="K1686" s="259" t="s">
        <v>565</v>
      </c>
      <c r="L1686" s="259" t="s">
        <v>565</v>
      </c>
      <c r="M1686" s="259" t="s">
        <v>565</v>
      </c>
      <c r="N1686" s="259" t="s">
        <v>565</v>
      </c>
      <c r="O1686" s="259" t="s">
        <v>565</v>
      </c>
      <c r="P1686" s="259" t="s">
        <v>565</v>
      </c>
      <c r="Q1686" s="259" t="s">
        <v>565</v>
      </c>
      <c r="R1686" s="259" t="s">
        <v>565</v>
      </c>
      <c r="S1686" s="259" t="s">
        <v>565</v>
      </c>
      <c r="T1686" s="259" t="s">
        <v>565</v>
      </c>
      <c r="U1686" s="259" t="s">
        <v>565</v>
      </c>
      <c r="V1686" s="260" t="s">
        <v>565</v>
      </c>
      <c r="W1686" s="260" t="s">
        <v>565</v>
      </c>
      <c r="X1686" s="259" t="s">
        <v>565</v>
      </c>
      <c r="Y1686" s="259" t="s">
        <v>565</v>
      </c>
      <c r="Z1686" s="259" t="s">
        <v>565</v>
      </c>
      <c r="AA1686" s="259" t="s">
        <v>565</v>
      </c>
      <c r="AB1686" s="259" t="s">
        <v>565</v>
      </c>
      <c r="AC1686" s="259" t="s">
        <v>565</v>
      </c>
      <c r="AD1686" s="259" t="s">
        <v>565</v>
      </c>
      <c r="AE1686" s="259" t="s">
        <v>565</v>
      </c>
      <c r="AF1686" s="259" t="s">
        <v>565</v>
      </c>
      <c r="AG1686" s="259" t="s">
        <v>565</v>
      </c>
      <c r="AH1686" s="259" t="s">
        <v>565</v>
      </c>
      <c r="AI1686" s="259" t="s">
        <v>565</v>
      </c>
      <c r="AJ1686" s="259" t="s">
        <v>565</v>
      </c>
      <c r="AK1686" s="259" t="s">
        <v>565</v>
      </c>
      <c r="AL1686" s="259" t="s">
        <v>565</v>
      </c>
      <c r="AM1686" s="259" t="s">
        <v>565</v>
      </c>
      <c r="AN1686" s="259" t="s">
        <v>565</v>
      </c>
      <c r="AO1686" s="259" t="s">
        <v>565</v>
      </c>
      <c r="AP1686" s="259" t="s">
        <v>565</v>
      </c>
      <c r="AQ1686" s="259" t="s">
        <v>565</v>
      </c>
      <c r="AR1686" s="259" t="s">
        <v>565</v>
      </c>
      <c r="AS1686" s="259" t="s">
        <v>565</v>
      </c>
      <c r="AT1686" s="259" t="s">
        <v>565</v>
      </c>
      <c r="AU1686" s="259" t="s">
        <v>565</v>
      </c>
      <c r="AV1686" s="259" t="s">
        <v>565</v>
      </c>
      <c r="AW1686" s="259" t="s">
        <v>565</v>
      </c>
      <c r="AX1686" s="259" t="s">
        <v>565</v>
      </c>
      <c r="AY1686" s="259" t="s">
        <v>565</v>
      </c>
      <c r="AZ1686" s="259" t="s">
        <v>565</v>
      </c>
      <c r="BA1686" s="259" t="s">
        <v>565</v>
      </c>
    </row>
    <row r="1687" spans="4:53">
      <c r="D1687" s="259" t="s">
        <v>565</v>
      </c>
      <c r="E1687" s="259" t="s">
        <v>565</v>
      </c>
      <c r="F1687" s="259" t="s">
        <v>565</v>
      </c>
      <c r="G1687" s="259" t="s">
        <v>565</v>
      </c>
      <c r="H1687" s="259" t="s">
        <v>565</v>
      </c>
      <c r="I1687" s="259" t="s">
        <v>565</v>
      </c>
      <c r="J1687" s="259" t="s">
        <v>565</v>
      </c>
      <c r="K1687" s="259" t="s">
        <v>565</v>
      </c>
      <c r="L1687" s="259" t="s">
        <v>565</v>
      </c>
      <c r="M1687" s="259" t="s">
        <v>565</v>
      </c>
      <c r="N1687" s="259" t="s">
        <v>565</v>
      </c>
      <c r="O1687" s="259" t="s">
        <v>565</v>
      </c>
      <c r="P1687" s="259" t="s">
        <v>565</v>
      </c>
      <c r="Q1687" s="259" t="s">
        <v>565</v>
      </c>
      <c r="R1687" s="259" t="s">
        <v>565</v>
      </c>
      <c r="S1687" s="259" t="s">
        <v>565</v>
      </c>
      <c r="T1687" s="259" t="s">
        <v>565</v>
      </c>
      <c r="U1687" s="259" t="s">
        <v>565</v>
      </c>
      <c r="V1687" s="260" t="s">
        <v>565</v>
      </c>
      <c r="W1687" s="260" t="s">
        <v>565</v>
      </c>
      <c r="X1687" s="259" t="s">
        <v>565</v>
      </c>
      <c r="Y1687" s="259" t="s">
        <v>565</v>
      </c>
      <c r="Z1687" s="259" t="s">
        <v>565</v>
      </c>
      <c r="AA1687" s="259" t="s">
        <v>565</v>
      </c>
      <c r="AB1687" s="259" t="s">
        <v>565</v>
      </c>
      <c r="AC1687" s="259" t="s">
        <v>565</v>
      </c>
      <c r="AD1687" s="259" t="s">
        <v>565</v>
      </c>
      <c r="AE1687" s="259" t="s">
        <v>565</v>
      </c>
      <c r="AF1687" s="259" t="s">
        <v>565</v>
      </c>
      <c r="AG1687" s="259" t="s">
        <v>565</v>
      </c>
      <c r="AH1687" s="259" t="s">
        <v>565</v>
      </c>
      <c r="AI1687" s="259" t="s">
        <v>565</v>
      </c>
      <c r="AJ1687" s="259" t="s">
        <v>565</v>
      </c>
      <c r="AK1687" s="259" t="s">
        <v>565</v>
      </c>
      <c r="AL1687" s="259" t="s">
        <v>565</v>
      </c>
      <c r="AM1687" s="259" t="s">
        <v>565</v>
      </c>
      <c r="AN1687" s="259" t="s">
        <v>565</v>
      </c>
      <c r="AO1687" s="259" t="s">
        <v>565</v>
      </c>
      <c r="AP1687" s="259" t="s">
        <v>565</v>
      </c>
      <c r="AQ1687" s="259" t="s">
        <v>565</v>
      </c>
      <c r="AR1687" s="259" t="s">
        <v>565</v>
      </c>
      <c r="AS1687" s="259" t="s">
        <v>565</v>
      </c>
      <c r="AT1687" s="259" t="s">
        <v>565</v>
      </c>
      <c r="AU1687" s="259" t="s">
        <v>565</v>
      </c>
      <c r="AV1687" s="259" t="s">
        <v>565</v>
      </c>
      <c r="AW1687" s="259" t="s">
        <v>565</v>
      </c>
      <c r="AX1687" s="259" t="s">
        <v>565</v>
      </c>
      <c r="AY1687" s="259" t="s">
        <v>565</v>
      </c>
      <c r="AZ1687" s="259" t="s">
        <v>565</v>
      </c>
      <c r="BA1687" s="259" t="s">
        <v>565</v>
      </c>
    </row>
    <row r="1688" spans="4:53">
      <c r="D1688" s="259" t="s">
        <v>565</v>
      </c>
      <c r="E1688" s="259" t="s">
        <v>565</v>
      </c>
      <c r="F1688" s="259" t="s">
        <v>565</v>
      </c>
      <c r="G1688" s="259" t="s">
        <v>565</v>
      </c>
      <c r="H1688" s="259" t="s">
        <v>565</v>
      </c>
      <c r="I1688" s="259" t="s">
        <v>565</v>
      </c>
      <c r="J1688" s="259" t="s">
        <v>565</v>
      </c>
      <c r="K1688" s="259" t="s">
        <v>565</v>
      </c>
      <c r="L1688" s="259" t="s">
        <v>565</v>
      </c>
      <c r="M1688" s="259" t="s">
        <v>565</v>
      </c>
      <c r="N1688" s="259" t="s">
        <v>565</v>
      </c>
      <c r="O1688" s="259" t="s">
        <v>565</v>
      </c>
      <c r="P1688" s="259" t="s">
        <v>565</v>
      </c>
      <c r="Q1688" s="259" t="s">
        <v>565</v>
      </c>
      <c r="R1688" s="259" t="s">
        <v>565</v>
      </c>
      <c r="S1688" s="259" t="s">
        <v>565</v>
      </c>
      <c r="T1688" s="259" t="s">
        <v>565</v>
      </c>
      <c r="U1688" s="259" t="s">
        <v>565</v>
      </c>
      <c r="V1688" s="260" t="s">
        <v>565</v>
      </c>
      <c r="W1688" s="260" t="s">
        <v>565</v>
      </c>
      <c r="X1688" s="259" t="s">
        <v>565</v>
      </c>
      <c r="Y1688" s="259" t="s">
        <v>565</v>
      </c>
      <c r="Z1688" s="259" t="s">
        <v>565</v>
      </c>
      <c r="AA1688" s="259" t="s">
        <v>565</v>
      </c>
      <c r="AB1688" s="259" t="s">
        <v>565</v>
      </c>
      <c r="AC1688" s="259" t="s">
        <v>565</v>
      </c>
      <c r="AD1688" s="259" t="s">
        <v>565</v>
      </c>
      <c r="AE1688" s="259" t="s">
        <v>565</v>
      </c>
      <c r="AF1688" s="259" t="s">
        <v>565</v>
      </c>
      <c r="AG1688" s="259" t="s">
        <v>565</v>
      </c>
      <c r="AH1688" s="259" t="s">
        <v>565</v>
      </c>
      <c r="AI1688" s="259" t="s">
        <v>565</v>
      </c>
      <c r="AJ1688" s="259" t="s">
        <v>565</v>
      </c>
      <c r="AK1688" s="259" t="s">
        <v>565</v>
      </c>
      <c r="AL1688" s="259" t="s">
        <v>565</v>
      </c>
      <c r="AM1688" s="259" t="s">
        <v>565</v>
      </c>
      <c r="AN1688" s="259" t="s">
        <v>565</v>
      </c>
      <c r="AO1688" s="259" t="s">
        <v>565</v>
      </c>
      <c r="AP1688" s="259" t="s">
        <v>565</v>
      </c>
      <c r="AQ1688" s="259" t="s">
        <v>565</v>
      </c>
      <c r="AR1688" s="259" t="s">
        <v>565</v>
      </c>
      <c r="AS1688" s="259" t="s">
        <v>565</v>
      </c>
      <c r="AT1688" s="259" t="s">
        <v>565</v>
      </c>
      <c r="AU1688" s="259" t="s">
        <v>565</v>
      </c>
      <c r="AV1688" s="259" t="s">
        <v>565</v>
      </c>
      <c r="AW1688" s="259" t="s">
        <v>565</v>
      </c>
      <c r="AX1688" s="259" t="s">
        <v>565</v>
      </c>
      <c r="AY1688" s="259" t="s">
        <v>565</v>
      </c>
      <c r="AZ1688" s="259" t="s">
        <v>565</v>
      </c>
      <c r="BA1688" s="259" t="s">
        <v>565</v>
      </c>
    </row>
    <row r="1689" spans="4:53">
      <c r="D1689" s="259" t="s">
        <v>565</v>
      </c>
      <c r="E1689" s="259" t="s">
        <v>565</v>
      </c>
      <c r="F1689" s="259" t="s">
        <v>565</v>
      </c>
      <c r="G1689" s="259" t="s">
        <v>565</v>
      </c>
      <c r="H1689" s="259" t="s">
        <v>565</v>
      </c>
      <c r="I1689" s="259" t="s">
        <v>565</v>
      </c>
      <c r="J1689" s="259" t="s">
        <v>565</v>
      </c>
      <c r="K1689" s="259" t="s">
        <v>565</v>
      </c>
      <c r="L1689" s="259" t="s">
        <v>565</v>
      </c>
      <c r="M1689" s="259" t="s">
        <v>565</v>
      </c>
      <c r="N1689" s="259" t="s">
        <v>565</v>
      </c>
      <c r="O1689" s="259" t="s">
        <v>565</v>
      </c>
      <c r="P1689" s="259" t="s">
        <v>565</v>
      </c>
      <c r="Q1689" s="259" t="s">
        <v>565</v>
      </c>
      <c r="R1689" s="259" t="s">
        <v>565</v>
      </c>
      <c r="S1689" s="259" t="s">
        <v>565</v>
      </c>
      <c r="T1689" s="259" t="s">
        <v>565</v>
      </c>
      <c r="U1689" s="259" t="s">
        <v>565</v>
      </c>
      <c r="V1689" s="260" t="s">
        <v>565</v>
      </c>
      <c r="W1689" s="260" t="s">
        <v>565</v>
      </c>
      <c r="X1689" s="259" t="s">
        <v>565</v>
      </c>
      <c r="Y1689" s="259" t="s">
        <v>565</v>
      </c>
      <c r="Z1689" s="259" t="s">
        <v>565</v>
      </c>
      <c r="AA1689" s="259" t="s">
        <v>565</v>
      </c>
      <c r="AB1689" s="259" t="s">
        <v>565</v>
      </c>
      <c r="AC1689" s="259" t="s">
        <v>565</v>
      </c>
      <c r="AD1689" s="259" t="s">
        <v>565</v>
      </c>
      <c r="AE1689" s="259" t="s">
        <v>565</v>
      </c>
      <c r="AF1689" s="259" t="s">
        <v>565</v>
      </c>
      <c r="AG1689" s="259" t="s">
        <v>565</v>
      </c>
      <c r="AH1689" s="259" t="s">
        <v>565</v>
      </c>
      <c r="AI1689" s="259" t="s">
        <v>565</v>
      </c>
      <c r="AJ1689" s="259" t="s">
        <v>565</v>
      </c>
      <c r="AK1689" s="259" t="s">
        <v>565</v>
      </c>
      <c r="AL1689" s="259" t="s">
        <v>565</v>
      </c>
      <c r="AM1689" s="259" t="s">
        <v>565</v>
      </c>
      <c r="AN1689" s="259" t="s">
        <v>565</v>
      </c>
      <c r="AO1689" s="259" t="s">
        <v>565</v>
      </c>
      <c r="AP1689" s="259" t="s">
        <v>565</v>
      </c>
      <c r="AQ1689" s="259" t="s">
        <v>565</v>
      </c>
      <c r="AR1689" s="259" t="s">
        <v>565</v>
      </c>
      <c r="AS1689" s="259" t="s">
        <v>565</v>
      </c>
      <c r="AT1689" s="259" t="s">
        <v>565</v>
      </c>
      <c r="AU1689" s="259" t="s">
        <v>565</v>
      </c>
      <c r="AV1689" s="259" t="s">
        <v>565</v>
      </c>
      <c r="AW1689" s="259" t="s">
        <v>565</v>
      </c>
      <c r="AX1689" s="259" t="s">
        <v>565</v>
      </c>
      <c r="AY1689" s="259" t="s">
        <v>565</v>
      </c>
      <c r="AZ1689" s="259" t="s">
        <v>565</v>
      </c>
      <c r="BA1689" s="259" t="s">
        <v>565</v>
      </c>
    </row>
    <row r="1690" spans="4:53">
      <c r="D1690" s="259" t="s">
        <v>565</v>
      </c>
      <c r="E1690" s="259" t="s">
        <v>565</v>
      </c>
      <c r="F1690" s="259" t="s">
        <v>565</v>
      </c>
      <c r="G1690" s="259" t="s">
        <v>565</v>
      </c>
      <c r="H1690" s="259" t="s">
        <v>565</v>
      </c>
      <c r="I1690" s="259" t="s">
        <v>565</v>
      </c>
      <c r="J1690" s="259" t="s">
        <v>565</v>
      </c>
      <c r="K1690" s="259" t="s">
        <v>565</v>
      </c>
      <c r="L1690" s="259" t="s">
        <v>565</v>
      </c>
      <c r="M1690" s="259" t="s">
        <v>565</v>
      </c>
      <c r="N1690" s="259" t="s">
        <v>565</v>
      </c>
      <c r="O1690" s="259" t="s">
        <v>565</v>
      </c>
      <c r="P1690" s="259" t="s">
        <v>565</v>
      </c>
      <c r="Q1690" s="259" t="s">
        <v>565</v>
      </c>
      <c r="R1690" s="259" t="s">
        <v>565</v>
      </c>
      <c r="S1690" s="259" t="s">
        <v>565</v>
      </c>
      <c r="T1690" s="259" t="s">
        <v>565</v>
      </c>
      <c r="U1690" s="259" t="s">
        <v>565</v>
      </c>
      <c r="V1690" s="260" t="s">
        <v>565</v>
      </c>
      <c r="W1690" s="260" t="s">
        <v>565</v>
      </c>
      <c r="X1690" s="259" t="s">
        <v>565</v>
      </c>
      <c r="Y1690" s="259" t="s">
        <v>565</v>
      </c>
      <c r="Z1690" s="259" t="s">
        <v>565</v>
      </c>
      <c r="AA1690" s="259" t="s">
        <v>565</v>
      </c>
      <c r="AB1690" s="259" t="s">
        <v>565</v>
      </c>
      <c r="AC1690" s="259" t="s">
        <v>565</v>
      </c>
      <c r="AD1690" s="259" t="s">
        <v>565</v>
      </c>
      <c r="AE1690" s="259" t="s">
        <v>565</v>
      </c>
      <c r="AF1690" s="259" t="s">
        <v>565</v>
      </c>
      <c r="AG1690" s="259" t="s">
        <v>565</v>
      </c>
      <c r="AH1690" s="259" t="s">
        <v>565</v>
      </c>
      <c r="AI1690" s="259" t="s">
        <v>565</v>
      </c>
      <c r="AJ1690" s="259" t="s">
        <v>565</v>
      </c>
      <c r="AK1690" s="259" t="s">
        <v>565</v>
      </c>
      <c r="AL1690" s="259" t="s">
        <v>565</v>
      </c>
      <c r="AM1690" s="259" t="s">
        <v>565</v>
      </c>
      <c r="AN1690" s="259" t="s">
        <v>565</v>
      </c>
      <c r="AO1690" s="259" t="s">
        <v>565</v>
      </c>
      <c r="AP1690" s="259" t="s">
        <v>565</v>
      </c>
      <c r="AQ1690" s="259" t="s">
        <v>565</v>
      </c>
      <c r="AR1690" s="259" t="s">
        <v>565</v>
      </c>
      <c r="AS1690" s="259" t="s">
        <v>565</v>
      </c>
      <c r="AT1690" s="259" t="s">
        <v>565</v>
      </c>
      <c r="AU1690" s="259" t="s">
        <v>565</v>
      </c>
      <c r="AV1690" s="259" t="s">
        <v>565</v>
      </c>
      <c r="AW1690" s="259" t="s">
        <v>565</v>
      </c>
      <c r="AX1690" s="259" t="s">
        <v>565</v>
      </c>
      <c r="AY1690" s="259" t="s">
        <v>565</v>
      </c>
      <c r="AZ1690" s="259" t="s">
        <v>565</v>
      </c>
      <c r="BA1690" s="259" t="s">
        <v>565</v>
      </c>
    </row>
    <row r="1691" spans="4:53">
      <c r="D1691" s="259" t="s">
        <v>565</v>
      </c>
      <c r="E1691" s="259" t="s">
        <v>565</v>
      </c>
      <c r="F1691" s="259" t="s">
        <v>565</v>
      </c>
      <c r="G1691" s="259" t="s">
        <v>565</v>
      </c>
      <c r="H1691" s="259" t="s">
        <v>565</v>
      </c>
      <c r="I1691" s="259" t="s">
        <v>565</v>
      </c>
      <c r="J1691" s="259" t="s">
        <v>565</v>
      </c>
      <c r="K1691" s="259" t="s">
        <v>565</v>
      </c>
      <c r="L1691" s="259" t="s">
        <v>565</v>
      </c>
      <c r="M1691" s="259" t="s">
        <v>565</v>
      </c>
      <c r="N1691" s="259" t="s">
        <v>565</v>
      </c>
      <c r="O1691" s="259" t="s">
        <v>565</v>
      </c>
      <c r="P1691" s="259" t="s">
        <v>565</v>
      </c>
      <c r="Q1691" s="259" t="s">
        <v>565</v>
      </c>
      <c r="R1691" s="259" t="s">
        <v>565</v>
      </c>
      <c r="S1691" s="259" t="s">
        <v>565</v>
      </c>
      <c r="T1691" s="259" t="s">
        <v>565</v>
      </c>
      <c r="U1691" s="259" t="s">
        <v>565</v>
      </c>
      <c r="V1691" s="260" t="s">
        <v>565</v>
      </c>
      <c r="W1691" s="260" t="s">
        <v>565</v>
      </c>
      <c r="X1691" s="259" t="s">
        <v>565</v>
      </c>
      <c r="Y1691" s="259" t="s">
        <v>565</v>
      </c>
      <c r="Z1691" s="259" t="s">
        <v>565</v>
      </c>
      <c r="AA1691" s="259" t="s">
        <v>565</v>
      </c>
      <c r="AB1691" s="259" t="s">
        <v>565</v>
      </c>
      <c r="AC1691" s="259" t="s">
        <v>565</v>
      </c>
      <c r="AD1691" s="259" t="s">
        <v>565</v>
      </c>
      <c r="AE1691" s="259" t="s">
        <v>565</v>
      </c>
      <c r="AF1691" s="259" t="s">
        <v>565</v>
      </c>
      <c r="AG1691" s="259" t="s">
        <v>565</v>
      </c>
      <c r="AH1691" s="259" t="s">
        <v>565</v>
      </c>
      <c r="AI1691" s="259" t="s">
        <v>565</v>
      </c>
      <c r="AJ1691" s="259" t="s">
        <v>565</v>
      </c>
      <c r="AK1691" s="259" t="s">
        <v>565</v>
      </c>
      <c r="AL1691" s="259" t="s">
        <v>565</v>
      </c>
      <c r="AM1691" s="259" t="s">
        <v>565</v>
      </c>
      <c r="AN1691" s="259" t="s">
        <v>565</v>
      </c>
      <c r="AO1691" s="259" t="s">
        <v>565</v>
      </c>
      <c r="AP1691" s="259" t="s">
        <v>565</v>
      </c>
      <c r="AQ1691" s="259" t="s">
        <v>565</v>
      </c>
      <c r="AR1691" s="259" t="s">
        <v>565</v>
      </c>
      <c r="AS1691" s="259" t="s">
        <v>565</v>
      </c>
      <c r="AT1691" s="259" t="s">
        <v>565</v>
      </c>
      <c r="AU1691" s="259" t="s">
        <v>565</v>
      </c>
      <c r="AV1691" s="259" t="s">
        <v>565</v>
      </c>
      <c r="AW1691" s="259" t="s">
        <v>565</v>
      </c>
      <c r="AX1691" s="259" t="s">
        <v>565</v>
      </c>
      <c r="AY1691" s="259" t="s">
        <v>565</v>
      </c>
      <c r="AZ1691" s="259" t="s">
        <v>565</v>
      </c>
      <c r="BA1691" s="259" t="s">
        <v>565</v>
      </c>
    </row>
    <row r="1692" spans="4:53">
      <c r="D1692" s="259" t="s">
        <v>565</v>
      </c>
      <c r="E1692" s="259" t="s">
        <v>565</v>
      </c>
      <c r="F1692" s="259" t="s">
        <v>565</v>
      </c>
      <c r="G1692" s="259" t="s">
        <v>565</v>
      </c>
      <c r="H1692" s="259" t="s">
        <v>565</v>
      </c>
      <c r="I1692" s="259" t="s">
        <v>565</v>
      </c>
      <c r="J1692" s="259" t="s">
        <v>565</v>
      </c>
      <c r="K1692" s="259" t="s">
        <v>565</v>
      </c>
      <c r="L1692" s="259" t="s">
        <v>565</v>
      </c>
      <c r="M1692" s="259" t="s">
        <v>565</v>
      </c>
      <c r="N1692" s="259" t="s">
        <v>565</v>
      </c>
      <c r="O1692" s="259" t="s">
        <v>565</v>
      </c>
      <c r="P1692" s="259" t="s">
        <v>565</v>
      </c>
      <c r="Q1692" s="259" t="s">
        <v>565</v>
      </c>
      <c r="R1692" s="259" t="s">
        <v>565</v>
      </c>
      <c r="S1692" s="259" t="s">
        <v>565</v>
      </c>
      <c r="T1692" s="259" t="s">
        <v>565</v>
      </c>
      <c r="U1692" s="259" t="s">
        <v>565</v>
      </c>
      <c r="V1692" s="260" t="s">
        <v>565</v>
      </c>
      <c r="W1692" s="260" t="s">
        <v>565</v>
      </c>
      <c r="X1692" s="259" t="s">
        <v>565</v>
      </c>
      <c r="Y1692" s="259" t="s">
        <v>565</v>
      </c>
      <c r="Z1692" s="259" t="s">
        <v>565</v>
      </c>
      <c r="AA1692" s="259" t="s">
        <v>565</v>
      </c>
      <c r="AB1692" s="259" t="s">
        <v>565</v>
      </c>
      <c r="AC1692" s="259" t="s">
        <v>565</v>
      </c>
      <c r="AD1692" s="259" t="s">
        <v>565</v>
      </c>
      <c r="AE1692" s="259" t="s">
        <v>565</v>
      </c>
      <c r="AF1692" s="259" t="s">
        <v>565</v>
      </c>
      <c r="AG1692" s="259" t="s">
        <v>565</v>
      </c>
      <c r="AH1692" s="259" t="s">
        <v>565</v>
      </c>
      <c r="AI1692" s="259" t="s">
        <v>565</v>
      </c>
      <c r="AJ1692" s="259" t="s">
        <v>565</v>
      </c>
      <c r="AK1692" s="259" t="s">
        <v>565</v>
      </c>
      <c r="AL1692" s="259" t="s">
        <v>565</v>
      </c>
      <c r="AM1692" s="259" t="s">
        <v>565</v>
      </c>
      <c r="AN1692" s="259" t="s">
        <v>565</v>
      </c>
      <c r="AO1692" s="259" t="s">
        <v>565</v>
      </c>
      <c r="AP1692" s="259" t="s">
        <v>565</v>
      </c>
      <c r="AQ1692" s="259" t="s">
        <v>565</v>
      </c>
      <c r="AR1692" s="259" t="s">
        <v>565</v>
      </c>
      <c r="AS1692" s="259" t="s">
        <v>565</v>
      </c>
      <c r="AT1692" s="259" t="s">
        <v>565</v>
      </c>
      <c r="AU1692" s="259" t="s">
        <v>565</v>
      </c>
      <c r="AV1692" s="259" t="s">
        <v>565</v>
      </c>
      <c r="AW1692" s="259" t="s">
        <v>565</v>
      </c>
      <c r="AX1692" s="259" t="s">
        <v>565</v>
      </c>
      <c r="AY1692" s="259" t="s">
        <v>565</v>
      </c>
      <c r="AZ1692" s="259" t="s">
        <v>565</v>
      </c>
      <c r="BA1692" s="259" t="s">
        <v>565</v>
      </c>
    </row>
    <row r="1693" spans="4:53">
      <c r="D1693" s="259" t="s">
        <v>565</v>
      </c>
      <c r="E1693" s="259" t="s">
        <v>565</v>
      </c>
      <c r="F1693" s="259" t="s">
        <v>565</v>
      </c>
      <c r="G1693" s="259" t="s">
        <v>565</v>
      </c>
      <c r="H1693" s="259" t="s">
        <v>565</v>
      </c>
      <c r="I1693" s="259" t="s">
        <v>565</v>
      </c>
      <c r="J1693" s="259" t="s">
        <v>565</v>
      </c>
      <c r="K1693" s="259" t="s">
        <v>565</v>
      </c>
      <c r="L1693" s="259" t="s">
        <v>565</v>
      </c>
      <c r="M1693" s="259" t="s">
        <v>565</v>
      </c>
      <c r="N1693" s="259" t="s">
        <v>565</v>
      </c>
      <c r="O1693" s="259" t="s">
        <v>565</v>
      </c>
      <c r="P1693" s="259" t="s">
        <v>565</v>
      </c>
      <c r="Q1693" s="259" t="s">
        <v>565</v>
      </c>
      <c r="R1693" s="259" t="s">
        <v>565</v>
      </c>
      <c r="S1693" s="259" t="s">
        <v>565</v>
      </c>
      <c r="T1693" s="259" t="s">
        <v>565</v>
      </c>
      <c r="U1693" s="259" t="s">
        <v>565</v>
      </c>
      <c r="V1693" s="260" t="s">
        <v>565</v>
      </c>
      <c r="W1693" s="260" t="s">
        <v>565</v>
      </c>
      <c r="X1693" s="259" t="s">
        <v>565</v>
      </c>
      <c r="Y1693" s="259" t="s">
        <v>565</v>
      </c>
      <c r="Z1693" s="259" t="s">
        <v>565</v>
      </c>
      <c r="AA1693" s="259" t="s">
        <v>565</v>
      </c>
      <c r="AB1693" s="259" t="s">
        <v>565</v>
      </c>
      <c r="AC1693" s="259" t="s">
        <v>565</v>
      </c>
      <c r="AD1693" s="259" t="s">
        <v>565</v>
      </c>
      <c r="AE1693" s="259" t="s">
        <v>565</v>
      </c>
      <c r="AF1693" s="259" t="s">
        <v>565</v>
      </c>
      <c r="AG1693" s="259" t="s">
        <v>565</v>
      </c>
      <c r="AH1693" s="259" t="s">
        <v>565</v>
      </c>
      <c r="AI1693" s="259" t="s">
        <v>565</v>
      </c>
      <c r="AJ1693" s="259" t="s">
        <v>565</v>
      </c>
      <c r="AK1693" s="259" t="s">
        <v>565</v>
      </c>
      <c r="AL1693" s="259" t="s">
        <v>565</v>
      </c>
      <c r="AM1693" s="259" t="s">
        <v>565</v>
      </c>
      <c r="AN1693" s="259" t="s">
        <v>565</v>
      </c>
      <c r="AO1693" s="259" t="s">
        <v>565</v>
      </c>
      <c r="AP1693" s="259" t="s">
        <v>565</v>
      </c>
      <c r="AQ1693" s="259" t="s">
        <v>565</v>
      </c>
      <c r="AR1693" s="259" t="s">
        <v>565</v>
      </c>
      <c r="AS1693" s="259" t="s">
        <v>565</v>
      </c>
      <c r="AT1693" s="259" t="s">
        <v>565</v>
      </c>
      <c r="AU1693" s="259" t="s">
        <v>565</v>
      </c>
      <c r="AV1693" s="259" t="s">
        <v>565</v>
      </c>
      <c r="AW1693" s="259" t="s">
        <v>565</v>
      </c>
      <c r="AX1693" s="259" t="s">
        <v>565</v>
      </c>
      <c r="AY1693" s="259" t="s">
        <v>565</v>
      </c>
      <c r="AZ1693" s="259" t="s">
        <v>565</v>
      </c>
      <c r="BA1693" s="259" t="s">
        <v>565</v>
      </c>
    </row>
    <row r="1694" spans="4:53">
      <c r="D1694" s="259" t="s">
        <v>565</v>
      </c>
      <c r="E1694" s="259" t="s">
        <v>565</v>
      </c>
      <c r="F1694" s="259" t="s">
        <v>565</v>
      </c>
      <c r="G1694" s="259" t="s">
        <v>565</v>
      </c>
      <c r="H1694" s="259" t="s">
        <v>565</v>
      </c>
      <c r="I1694" s="259" t="s">
        <v>565</v>
      </c>
      <c r="J1694" s="259" t="s">
        <v>565</v>
      </c>
      <c r="K1694" s="259" t="s">
        <v>565</v>
      </c>
      <c r="L1694" s="259" t="s">
        <v>565</v>
      </c>
      <c r="M1694" s="259" t="s">
        <v>565</v>
      </c>
      <c r="N1694" s="259" t="s">
        <v>565</v>
      </c>
      <c r="O1694" s="259" t="s">
        <v>565</v>
      </c>
      <c r="P1694" s="259" t="s">
        <v>565</v>
      </c>
      <c r="Q1694" s="259" t="s">
        <v>565</v>
      </c>
      <c r="R1694" s="259" t="s">
        <v>565</v>
      </c>
      <c r="S1694" s="259" t="s">
        <v>565</v>
      </c>
      <c r="T1694" s="259" t="s">
        <v>565</v>
      </c>
      <c r="U1694" s="259" t="s">
        <v>565</v>
      </c>
      <c r="V1694" s="260" t="s">
        <v>565</v>
      </c>
      <c r="W1694" s="260" t="s">
        <v>565</v>
      </c>
      <c r="X1694" s="259" t="s">
        <v>565</v>
      </c>
      <c r="Y1694" s="259" t="s">
        <v>565</v>
      </c>
      <c r="Z1694" s="259" t="s">
        <v>565</v>
      </c>
      <c r="AA1694" s="259" t="s">
        <v>565</v>
      </c>
      <c r="AB1694" s="259" t="s">
        <v>565</v>
      </c>
      <c r="AC1694" s="259" t="s">
        <v>565</v>
      </c>
      <c r="AD1694" s="259" t="s">
        <v>565</v>
      </c>
      <c r="AE1694" s="259" t="s">
        <v>565</v>
      </c>
      <c r="AF1694" s="259" t="s">
        <v>565</v>
      </c>
      <c r="AG1694" s="259" t="s">
        <v>565</v>
      </c>
      <c r="AH1694" s="259" t="s">
        <v>565</v>
      </c>
      <c r="AI1694" s="259" t="s">
        <v>565</v>
      </c>
      <c r="AJ1694" s="259" t="s">
        <v>565</v>
      </c>
      <c r="AK1694" s="259" t="s">
        <v>565</v>
      </c>
      <c r="AL1694" s="259" t="s">
        <v>565</v>
      </c>
      <c r="AM1694" s="259" t="s">
        <v>565</v>
      </c>
      <c r="AN1694" s="259" t="s">
        <v>565</v>
      </c>
      <c r="AO1694" s="259" t="s">
        <v>565</v>
      </c>
      <c r="AP1694" s="259" t="s">
        <v>565</v>
      </c>
      <c r="AQ1694" s="259" t="s">
        <v>565</v>
      </c>
      <c r="AR1694" s="259" t="s">
        <v>565</v>
      </c>
      <c r="AS1694" s="259" t="s">
        <v>565</v>
      </c>
      <c r="AT1694" s="259" t="s">
        <v>565</v>
      </c>
      <c r="AU1694" s="259" t="s">
        <v>565</v>
      </c>
      <c r="AV1694" s="259" t="s">
        <v>565</v>
      </c>
      <c r="AW1694" s="259" t="s">
        <v>565</v>
      </c>
      <c r="AX1694" s="259" t="s">
        <v>565</v>
      </c>
      <c r="AY1694" s="259" t="s">
        <v>565</v>
      </c>
      <c r="AZ1694" s="259" t="s">
        <v>565</v>
      </c>
      <c r="BA1694" s="259" t="s">
        <v>565</v>
      </c>
    </row>
    <row r="1695" spans="4:53">
      <c r="D1695" s="259" t="s">
        <v>565</v>
      </c>
      <c r="E1695" s="259" t="s">
        <v>565</v>
      </c>
      <c r="F1695" s="259" t="s">
        <v>565</v>
      </c>
      <c r="G1695" s="259" t="s">
        <v>565</v>
      </c>
      <c r="H1695" s="259" t="s">
        <v>565</v>
      </c>
      <c r="I1695" s="259" t="s">
        <v>565</v>
      </c>
      <c r="J1695" s="259" t="s">
        <v>565</v>
      </c>
      <c r="K1695" s="259" t="s">
        <v>565</v>
      </c>
      <c r="L1695" s="259" t="s">
        <v>565</v>
      </c>
      <c r="M1695" s="259" t="s">
        <v>565</v>
      </c>
      <c r="N1695" s="259" t="s">
        <v>565</v>
      </c>
      <c r="O1695" s="259" t="s">
        <v>565</v>
      </c>
      <c r="P1695" s="259" t="s">
        <v>565</v>
      </c>
      <c r="Q1695" s="259" t="s">
        <v>565</v>
      </c>
      <c r="R1695" s="259" t="s">
        <v>565</v>
      </c>
      <c r="S1695" s="259" t="s">
        <v>565</v>
      </c>
      <c r="T1695" s="259" t="s">
        <v>565</v>
      </c>
      <c r="U1695" s="259" t="s">
        <v>565</v>
      </c>
      <c r="V1695" s="260" t="s">
        <v>565</v>
      </c>
      <c r="W1695" s="260" t="s">
        <v>565</v>
      </c>
      <c r="X1695" s="259" t="s">
        <v>565</v>
      </c>
      <c r="Y1695" s="259" t="s">
        <v>565</v>
      </c>
      <c r="Z1695" s="259" t="s">
        <v>565</v>
      </c>
      <c r="AA1695" s="259" t="s">
        <v>565</v>
      </c>
      <c r="AB1695" s="259" t="s">
        <v>565</v>
      </c>
      <c r="AC1695" s="259" t="s">
        <v>565</v>
      </c>
      <c r="AD1695" s="259" t="s">
        <v>565</v>
      </c>
      <c r="AE1695" s="259" t="s">
        <v>565</v>
      </c>
      <c r="AF1695" s="259" t="s">
        <v>565</v>
      </c>
      <c r="AG1695" s="259" t="s">
        <v>565</v>
      </c>
      <c r="AH1695" s="259" t="s">
        <v>565</v>
      </c>
      <c r="AI1695" s="259" t="s">
        <v>565</v>
      </c>
      <c r="AJ1695" s="259" t="s">
        <v>565</v>
      </c>
      <c r="AK1695" s="259" t="s">
        <v>565</v>
      </c>
      <c r="AL1695" s="259" t="s">
        <v>565</v>
      </c>
      <c r="AM1695" s="259" t="s">
        <v>565</v>
      </c>
      <c r="AN1695" s="259" t="s">
        <v>565</v>
      </c>
      <c r="AO1695" s="259" t="s">
        <v>565</v>
      </c>
      <c r="AP1695" s="259" t="s">
        <v>565</v>
      </c>
      <c r="AQ1695" s="259" t="s">
        <v>565</v>
      </c>
      <c r="AR1695" s="259" t="s">
        <v>565</v>
      </c>
      <c r="AS1695" s="259" t="s">
        <v>565</v>
      </c>
      <c r="AT1695" s="259" t="s">
        <v>565</v>
      </c>
      <c r="AU1695" s="259" t="s">
        <v>565</v>
      </c>
      <c r="AV1695" s="259" t="s">
        <v>565</v>
      </c>
      <c r="AW1695" s="259" t="s">
        <v>565</v>
      </c>
      <c r="AX1695" s="259" t="s">
        <v>565</v>
      </c>
      <c r="AY1695" s="259" t="s">
        <v>565</v>
      </c>
      <c r="AZ1695" s="259" t="s">
        <v>565</v>
      </c>
      <c r="BA1695" s="259" t="s">
        <v>565</v>
      </c>
    </row>
    <row r="1696" spans="4:53">
      <c r="D1696" s="259" t="s">
        <v>565</v>
      </c>
      <c r="E1696" s="259" t="s">
        <v>565</v>
      </c>
      <c r="F1696" s="259" t="s">
        <v>565</v>
      </c>
      <c r="G1696" s="259" t="s">
        <v>565</v>
      </c>
      <c r="H1696" s="259" t="s">
        <v>565</v>
      </c>
      <c r="I1696" s="259" t="s">
        <v>565</v>
      </c>
      <c r="J1696" s="259" t="s">
        <v>565</v>
      </c>
      <c r="K1696" s="259" t="s">
        <v>565</v>
      </c>
      <c r="L1696" s="259" t="s">
        <v>565</v>
      </c>
      <c r="M1696" s="259" t="s">
        <v>565</v>
      </c>
      <c r="N1696" s="259" t="s">
        <v>565</v>
      </c>
      <c r="O1696" s="259" t="s">
        <v>565</v>
      </c>
      <c r="P1696" s="259" t="s">
        <v>565</v>
      </c>
      <c r="Q1696" s="259" t="s">
        <v>565</v>
      </c>
      <c r="R1696" s="259" t="s">
        <v>565</v>
      </c>
      <c r="S1696" s="259" t="s">
        <v>565</v>
      </c>
      <c r="T1696" s="259" t="s">
        <v>565</v>
      </c>
      <c r="U1696" s="259" t="s">
        <v>565</v>
      </c>
      <c r="V1696" s="260" t="s">
        <v>565</v>
      </c>
      <c r="W1696" s="260" t="s">
        <v>565</v>
      </c>
      <c r="X1696" s="259" t="s">
        <v>565</v>
      </c>
      <c r="Y1696" s="259" t="s">
        <v>565</v>
      </c>
      <c r="Z1696" s="259" t="s">
        <v>565</v>
      </c>
      <c r="AA1696" s="259" t="s">
        <v>565</v>
      </c>
      <c r="AB1696" s="259" t="s">
        <v>565</v>
      </c>
      <c r="AC1696" s="259" t="s">
        <v>565</v>
      </c>
      <c r="AD1696" s="259" t="s">
        <v>565</v>
      </c>
      <c r="AE1696" s="259" t="s">
        <v>565</v>
      </c>
      <c r="AF1696" s="259" t="s">
        <v>565</v>
      </c>
      <c r="AG1696" s="259" t="s">
        <v>565</v>
      </c>
      <c r="AH1696" s="259" t="s">
        <v>565</v>
      </c>
      <c r="AI1696" s="259" t="s">
        <v>565</v>
      </c>
      <c r="AJ1696" s="259" t="s">
        <v>565</v>
      </c>
      <c r="AK1696" s="259" t="s">
        <v>565</v>
      </c>
      <c r="AL1696" s="259" t="s">
        <v>565</v>
      </c>
      <c r="AM1696" s="259" t="s">
        <v>565</v>
      </c>
      <c r="AN1696" s="259" t="s">
        <v>565</v>
      </c>
      <c r="AO1696" s="259" t="s">
        <v>565</v>
      </c>
      <c r="AP1696" s="259" t="s">
        <v>565</v>
      </c>
      <c r="AQ1696" s="259" t="s">
        <v>565</v>
      </c>
      <c r="AR1696" s="259" t="s">
        <v>565</v>
      </c>
      <c r="AS1696" s="259" t="s">
        <v>565</v>
      </c>
      <c r="AT1696" s="259" t="s">
        <v>565</v>
      </c>
      <c r="AU1696" s="259" t="s">
        <v>565</v>
      </c>
      <c r="AV1696" s="259" t="s">
        <v>565</v>
      </c>
      <c r="AW1696" s="259" t="s">
        <v>565</v>
      </c>
      <c r="AX1696" s="259" t="s">
        <v>565</v>
      </c>
      <c r="AY1696" s="259" t="s">
        <v>565</v>
      </c>
      <c r="AZ1696" s="259" t="s">
        <v>565</v>
      </c>
      <c r="BA1696" s="259" t="s">
        <v>565</v>
      </c>
    </row>
    <row r="1697" spans="4:53">
      <c r="D1697" s="259" t="s">
        <v>565</v>
      </c>
      <c r="E1697" s="259" t="s">
        <v>565</v>
      </c>
      <c r="F1697" s="259" t="s">
        <v>565</v>
      </c>
      <c r="G1697" s="259" t="s">
        <v>565</v>
      </c>
      <c r="H1697" s="259" t="s">
        <v>565</v>
      </c>
      <c r="I1697" s="259" t="s">
        <v>565</v>
      </c>
      <c r="J1697" s="259" t="s">
        <v>565</v>
      </c>
      <c r="K1697" s="259" t="s">
        <v>565</v>
      </c>
      <c r="L1697" s="259" t="s">
        <v>565</v>
      </c>
      <c r="M1697" s="259" t="s">
        <v>565</v>
      </c>
      <c r="N1697" s="259" t="s">
        <v>565</v>
      </c>
      <c r="O1697" s="259" t="s">
        <v>565</v>
      </c>
      <c r="P1697" s="259" t="s">
        <v>565</v>
      </c>
      <c r="Q1697" s="259" t="s">
        <v>565</v>
      </c>
      <c r="R1697" s="259" t="s">
        <v>565</v>
      </c>
      <c r="S1697" s="259" t="s">
        <v>565</v>
      </c>
      <c r="T1697" s="259" t="s">
        <v>565</v>
      </c>
      <c r="U1697" s="259" t="s">
        <v>565</v>
      </c>
      <c r="V1697" s="260" t="s">
        <v>565</v>
      </c>
      <c r="W1697" s="260" t="s">
        <v>565</v>
      </c>
      <c r="X1697" s="259" t="s">
        <v>565</v>
      </c>
      <c r="Y1697" s="259" t="s">
        <v>565</v>
      </c>
      <c r="Z1697" s="259" t="s">
        <v>565</v>
      </c>
      <c r="AA1697" s="259" t="s">
        <v>565</v>
      </c>
      <c r="AB1697" s="259" t="s">
        <v>565</v>
      </c>
      <c r="AC1697" s="259" t="s">
        <v>565</v>
      </c>
      <c r="AD1697" s="259" t="s">
        <v>565</v>
      </c>
      <c r="AE1697" s="259" t="s">
        <v>565</v>
      </c>
      <c r="AF1697" s="259" t="s">
        <v>565</v>
      </c>
      <c r="AG1697" s="259" t="s">
        <v>565</v>
      </c>
      <c r="AH1697" s="259" t="s">
        <v>565</v>
      </c>
      <c r="AI1697" s="259" t="s">
        <v>565</v>
      </c>
      <c r="AJ1697" s="259" t="s">
        <v>565</v>
      </c>
      <c r="AK1697" s="259" t="s">
        <v>565</v>
      </c>
      <c r="AL1697" s="259" t="s">
        <v>565</v>
      </c>
      <c r="AM1697" s="259" t="s">
        <v>565</v>
      </c>
      <c r="AN1697" s="259" t="s">
        <v>565</v>
      </c>
      <c r="AO1697" s="259" t="s">
        <v>565</v>
      </c>
      <c r="AP1697" s="259" t="s">
        <v>565</v>
      </c>
      <c r="AQ1697" s="259" t="s">
        <v>565</v>
      </c>
      <c r="AR1697" s="259" t="s">
        <v>565</v>
      </c>
      <c r="AS1697" s="259" t="s">
        <v>565</v>
      </c>
      <c r="AT1697" s="259" t="s">
        <v>565</v>
      </c>
      <c r="AU1697" s="259" t="s">
        <v>565</v>
      </c>
      <c r="AV1697" s="259" t="s">
        <v>565</v>
      </c>
      <c r="AW1697" s="259" t="s">
        <v>565</v>
      </c>
      <c r="AX1697" s="259" t="s">
        <v>565</v>
      </c>
      <c r="AY1697" s="259" t="s">
        <v>565</v>
      </c>
      <c r="AZ1697" s="259" t="s">
        <v>565</v>
      </c>
      <c r="BA1697" s="259" t="s">
        <v>565</v>
      </c>
    </row>
    <row r="1698" spans="4:53">
      <c r="D1698" s="259" t="s">
        <v>565</v>
      </c>
      <c r="E1698" s="259" t="s">
        <v>565</v>
      </c>
      <c r="F1698" s="259" t="s">
        <v>565</v>
      </c>
      <c r="G1698" s="259" t="s">
        <v>565</v>
      </c>
      <c r="H1698" s="259" t="s">
        <v>565</v>
      </c>
      <c r="I1698" s="259" t="s">
        <v>565</v>
      </c>
      <c r="J1698" s="259" t="s">
        <v>565</v>
      </c>
      <c r="K1698" s="259" t="s">
        <v>565</v>
      </c>
      <c r="L1698" s="259" t="s">
        <v>565</v>
      </c>
      <c r="M1698" s="259" t="s">
        <v>565</v>
      </c>
      <c r="N1698" s="259" t="s">
        <v>565</v>
      </c>
      <c r="O1698" s="259" t="s">
        <v>565</v>
      </c>
      <c r="P1698" s="259" t="s">
        <v>565</v>
      </c>
      <c r="Q1698" s="259" t="s">
        <v>565</v>
      </c>
      <c r="R1698" s="259" t="s">
        <v>565</v>
      </c>
      <c r="S1698" s="259" t="s">
        <v>565</v>
      </c>
      <c r="T1698" s="259" t="s">
        <v>565</v>
      </c>
      <c r="U1698" s="259" t="s">
        <v>565</v>
      </c>
      <c r="V1698" s="260" t="s">
        <v>565</v>
      </c>
      <c r="W1698" s="260" t="s">
        <v>565</v>
      </c>
      <c r="X1698" s="259" t="s">
        <v>565</v>
      </c>
      <c r="Y1698" s="259" t="s">
        <v>565</v>
      </c>
      <c r="Z1698" s="259" t="s">
        <v>565</v>
      </c>
      <c r="AA1698" s="259" t="s">
        <v>565</v>
      </c>
      <c r="AB1698" s="259" t="s">
        <v>565</v>
      </c>
      <c r="AC1698" s="259" t="s">
        <v>565</v>
      </c>
      <c r="AD1698" s="259" t="s">
        <v>565</v>
      </c>
      <c r="AE1698" s="259" t="s">
        <v>565</v>
      </c>
      <c r="AF1698" s="259" t="s">
        <v>565</v>
      </c>
      <c r="AG1698" s="259" t="s">
        <v>565</v>
      </c>
      <c r="AH1698" s="259" t="s">
        <v>565</v>
      </c>
      <c r="AI1698" s="259" t="s">
        <v>565</v>
      </c>
      <c r="AJ1698" s="259" t="s">
        <v>565</v>
      </c>
      <c r="AK1698" s="259" t="s">
        <v>565</v>
      </c>
      <c r="AL1698" s="259" t="s">
        <v>565</v>
      </c>
      <c r="AM1698" s="259" t="s">
        <v>565</v>
      </c>
      <c r="AN1698" s="259" t="s">
        <v>565</v>
      </c>
      <c r="AO1698" s="259" t="s">
        <v>565</v>
      </c>
      <c r="AP1698" s="259" t="s">
        <v>565</v>
      </c>
      <c r="AQ1698" s="259" t="s">
        <v>565</v>
      </c>
      <c r="AR1698" s="259" t="s">
        <v>565</v>
      </c>
      <c r="AS1698" s="259" t="s">
        <v>565</v>
      </c>
      <c r="AT1698" s="259" t="s">
        <v>565</v>
      </c>
      <c r="AU1698" s="259" t="s">
        <v>565</v>
      </c>
      <c r="AV1698" s="259" t="s">
        <v>565</v>
      </c>
      <c r="AW1698" s="259" t="s">
        <v>565</v>
      </c>
      <c r="AX1698" s="259" t="s">
        <v>565</v>
      </c>
      <c r="AY1698" s="259" t="s">
        <v>565</v>
      </c>
      <c r="AZ1698" s="259" t="s">
        <v>565</v>
      </c>
      <c r="BA1698" s="259" t="s">
        <v>565</v>
      </c>
    </row>
    <row r="1699" spans="4:53">
      <c r="D1699" s="259" t="s">
        <v>565</v>
      </c>
      <c r="E1699" s="259" t="s">
        <v>565</v>
      </c>
      <c r="F1699" s="259" t="s">
        <v>565</v>
      </c>
      <c r="G1699" s="259" t="s">
        <v>565</v>
      </c>
      <c r="H1699" s="259" t="s">
        <v>565</v>
      </c>
      <c r="I1699" s="259" t="s">
        <v>565</v>
      </c>
      <c r="J1699" s="259" t="s">
        <v>565</v>
      </c>
      <c r="K1699" s="259" t="s">
        <v>565</v>
      </c>
      <c r="L1699" s="259" t="s">
        <v>565</v>
      </c>
      <c r="M1699" s="259" t="s">
        <v>565</v>
      </c>
      <c r="N1699" s="259" t="s">
        <v>565</v>
      </c>
      <c r="O1699" s="259" t="s">
        <v>565</v>
      </c>
      <c r="P1699" s="259" t="s">
        <v>565</v>
      </c>
      <c r="Q1699" s="259" t="s">
        <v>565</v>
      </c>
      <c r="R1699" s="259" t="s">
        <v>565</v>
      </c>
      <c r="S1699" s="259" t="s">
        <v>565</v>
      </c>
      <c r="T1699" s="259" t="s">
        <v>565</v>
      </c>
      <c r="U1699" s="259" t="s">
        <v>565</v>
      </c>
      <c r="V1699" s="260" t="s">
        <v>565</v>
      </c>
      <c r="W1699" s="260" t="s">
        <v>565</v>
      </c>
      <c r="X1699" s="259" t="s">
        <v>565</v>
      </c>
      <c r="Y1699" s="259" t="s">
        <v>565</v>
      </c>
      <c r="Z1699" s="259" t="s">
        <v>565</v>
      </c>
      <c r="AA1699" s="259" t="s">
        <v>565</v>
      </c>
      <c r="AB1699" s="259" t="s">
        <v>565</v>
      </c>
      <c r="AC1699" s="259" t="s">
        <v>565</v>
      </c>
      <c r="AD1699" s="259" t="s">
        <v>565</v>
      </c>
      <c r="AE1699" s="259" t="s">
        <v>565</v>
      </c>
      <c r="AF1699" s="259" t="s">
        <v>565</v>
      </c>
      <c r="AG1699" s="259" t="s">
        <v>565</v>
      </c>
      <c r="AH1699" s="259" t="s">
        <v>565</v>
      </c>
      <c r="AI1699" s="259" t="s">
        <v>565</v>
      </c>
      <c r="AJ1699" s="259" t="s">
        <v>565</v>
      </c>
      <c r="AK1699" s="259" t="s">
        <v>565</v>
      </c>
      <c r="AL1699" s="259" t="s">
        <v>565</v>
      </c>
      <c r="AM1699" s="259" t="s">
        <v>565</v>
      </c>
      <c r="AN1699" s="259" t="s">
        <v>565</v>
      </c>
      <c r="AO1699" s="259" t="s">
        <v>565</v>
      </c>
      <c r="AP1699" s="259" t="s">
        <v>565</v>
      </c>
      <c r="AQ1699" s="259" t="s">
        <v>565</v>
      </c>
      <c r="AR1699" s="259" t="s">
        <v>565</v>
      </c>
      <c r="AS1699" s="259" t="s">
        <v>565</v>
      </c>
      <c r="AT1699" s="259" t="s">
        <v>565</v>
      </c>
      <c r="AU1699" s="259" t="s">
        <v>565</v>
      </c>
      <c r="AV1699" s="259" t="s">
        <v>565</v>
      </c>
      <c r="AW1699" s="259" t="s">
        <v>565</v>
      </c>
      <c r="AX1699" s="259" t="s">
        <v>565</v>
      </c>
      <c r="AY1699" s="259" t="s">
        <v>565</v>
      </c>
      <c r="AZ1699" s="259" t="s">
        <v>565</v>
      </c>
      <c r="BA1699" s="259" t="s">
        <v>565</v>
      </c>
    </row>
    <row r="1700" spans="4:53">
      <c r="D1700" s="259" t="s">
        <v>565</v>
      </c>
      <c r="E1700" s="259" t="s">
        <v>565</v>
      </c>
      <c r="F1700" s="259" t="s">
        <v>565</v>
      </c>
      <c r="G1700" s="259" t="s">
        <v>565</v>
      </c>
      <c r="H1700" s="259" t="s">
        <v>565</v>
      </c>
      <c r="I1700" s="259" t="s">
        <v>565</v>
      </c>
      <c r="J1700" s="259" t="s">
        <v>565</v>
      </c>
      <c r="K1700" s="259" t="s">
        <v>565</v>
      </c>
      <c r="L1700" s="259" t="s">
        <v>565</v>
      </c>
      <c r="M1700" s="259" t="s">
        <v>565</v>
      </c>
      <c r="N1700" s="259" t="s">
        <v>565</v>
      </c>
      <c r="O1700" s="259" t="s">
        <v>565</v>
      </c>
      <c r="P1700" s="259" t="s">
        <v>565</v>
      </c>
      <c r="Q1700" s="259" t="s">
        <v>565</v>
      </c>
      <c r="R1700" s="259" t="s">
        <v>565</v>
      </c>
      <c r="S1700" s="259" t="s">
        <v>565</v>
      </c>
      <c r="T1700" s="259" t="s">
        <v>565</v>
      </c>
      <c r="U1700" s="259" t="s">
        <v>565</v>
      </c>
      <c r="V1700" s="260" t="s">
        <v>565</v>
      </c>
      <c r="W1700" s="260" t="s">
        <v>565</v>
      </c>
      <c r="X1700" s="259" t="s">
        <v>565</v>
      </c>
      <c r="Y1700" s="259" t="s">
        <v>565</v>
      </c>
      <c r="Z1700" s="259" t="s">
        <v>565</v>
      </c>
      <c r="AA1700" s="259" t="s">
        <v>565</v>
      </c>
      <c r="AB1700" s="259" t="s">
        <v>565</v>
      </c>
      <c r="AC1700" s="259" t="s">
        <v>565</v>
      </c>
      <c r="AD1700" s="259" t="s">
        <v>565</v>
      </c>
      <c r="AE1700" s="259" t="s">
        <v>565</v>
      </c>
      <c r="AF1700" s="259" t="s">
        <v>565</v>
      </c>
      <c r="AG1700" s="259" t="s">
        <v>565</v>
      </c>
      <c r="AH1700" s="259" t="s">
        <v>565</v>
      </c>
      <c r="AI1700" s="259" t="s">
        <v>565</v>
      </c>
      <c r="AJ1700" s="259" t="s">
        <v>565</v>
      </c>
      <c r="AK1700" s="259" t="s">
        <v>565</v>
      </c>
      <c r="AL1700" s="259" t="s">
        <v>565</v>
      </c>
      <c r="AM1700" s="259" t="s">
        <v>565</v>
      </c>
      <c r="AN1700" s="259" t="s">
        <v>565</v>
      </c>
      <c r="AO1700" s="259" t="s">
        <v>565</v>
      </c>
      <c r="AP1700" s="259" t="s">
        <v>565</v>
      </c>
      <c r="AQ1700" s="259" t="s">
        <v>565</v>
      </c>
      <c r="AR1700" s="259" t="s">
        <v>565</v>
      </c>
      <c r="AS1700" s="259" t="s">
        <v>565</v>
      </c>
      <c r="AT1700" s="259" t="s">
        <v>565</v>
      </c>
      <c r="AU1700" s="259" t="s">
        <v>565</v>
      </c>
      <c r="AV1700" s="259" t="s">
        <v>565</v>
      </c>
      <c r="AW1700" s="259" t="s">
        <v>565</v>
      </c>
      <c r="AX1700" s="259" t="s">
        <v>565</v>
      </c>
      <c r="AY1700" s="259" t="s">
        <v>565</v>
      </c>
      <c r="AZ1700" s="259" t="s">
        <v>565</v>
      </c>
      <c r="BA1700" s="259" t="s">
        <v>565</v>
      </c>
    </row>
    <row r="1701" spans="4:53">
      <c r="D1701" s="259" t="s">
        <v>565</v>
      </c>
      <c r="E1701" s="259" t="s">
        <v>565</v>
      </c>
      <c r="F1701" s="259" t="s">
        <v>565</v>
      </c>
      <c r="G1701" s="259" t="s">
        <v>565</v>
      </c>
      <c r="H1701" s="259" t="s">
        <v>565</v>
      </c>
      <c r="I1701" s="259" t="s">
        <v>565</v>
      </c>
      <c r="J1701" s="259" t="s">
        <v>565</v>
      </c>
      <c r="K1701" s="259" t="s">
        <v>565</v>
      </c>
      <c r="L1701" s="259" t="s">
        <v>565</v>
      </c>
      <c r="M1701" s="259" t="s">
        <v>565</v>
      </c>
      <c r="N1701" s="259" t="s">
        <v>565</v>
      </c>
      <c r="O1701" s="259" t="s">
        <v>565</v>
      </c>
      <c r="P1701" s="259" t="s">
        <v>565</v>
      </c>
      <c r="Q1701" s="259" t="s">
        <v>565</v>
      </c>
      <c r="R1701" s="259" t="s">
        <v>565</v>
      </c>
      <c r="S1701" s="259" t="s">
        <v>565</v>
      </c>
      <c r="T1701" s="259" t="s">
        <v>565</v>
      </c>
      <c r="U1701" s="259" t="s">
        <v>565</v>
      </c>
      <c r="V1701" s="260" t="s">
        <v>565</v>
      </c>
      <c r="W1701" s="260" t="s">
        <v>565</v>
      </c>
      <c r="X1701" s="259" t="s">
        <v>565</v>
      </c>
      <c r="Y1701" s="259" t="s">
        <v>565</v>
      </c>
      <c r="Z1701" s="259" t="s">
        <v>565</v>
      </c>
      <c r="AA1701" s="259" t="s">
        <v>565</v>
      </c>
      <c r="AB1701" s="259" t="s">
        <v>565</v>
      </c>
      <c r="AC1701" s="259" t="s">
        <v>565</v>
      </c>
      <c r="AD1701" s="259" t="s">
        <v>565</v>
      </c>
      <c r="AE1701" s="259" t="s">
        <v>565</v>
      </c>
      <c r="AF1701" s="259" t="s">
        <v>565</v>
      </c>
      <c r="AG1701" s="259" t="s">
        <v>565</v>
      </c>
      <c r="AH1701" s="259" t="s">
        <v>565</v>
      </c>
      <c r="AI1701" s="259" t="s">
        <v>565</v>
      </c>
      <c r="AJ1701" s="259" t="s">
        <v>565</v>
      </c>
      <c r="AK1701" s="259" t="s">
        <v>565</v>
      </c>
      <c r="AL1701" s="259" t="s">
        <v>565</v>
      </c>
      <c r="AM1701" s="259" t="s">
        <v>565</v>
      </c>
      <c r="AN1701" s="259" t="s">
        <v>565</v>
      </c>
      <c r="AO1701" s="259" t="s">
        <v>565</v>
      </c>
      <c r="AP1701" s="259" t="s">
        <v>565</v>
      </c>
      <c r="AQ1701" s="259" t="s">
        <v>565</v>
      </c>
      <c r="AR1701" s="259" t="s">
        <v>565</v>
      </c>
      <c r="AS1701" s="259" t="s">
        <v>565</v>
      </c>
      <c r="AT1701" s="259" t="s">
        <v>565</v>
      </c>
      <c r="AU1701" s="259" t="s">
        <v>565</v>
      </c>
      <c r="AV1701" s="259" t="s">
        <v>565</v>
      </c>
      <c r="AW1701" s="259" t="s">
        <v>565</v>
      </c>
      <c r="AX1701" s="259" t="s">
        <v>565</v>
      </c>
      <c r="AY1701" s="259" t="s">
        <v>565</v>
      </c>
      <c r="AZ1701" s="259" t="s">
        <v>565</v>
      </c>
      <c r="BA1701" s="259" t="s">
        <v>565</v>
      </c>
    </row>
    <row r="1702" spans="4:53">
      <c r="D1702" s="259" t="s">
        <v>565</v>
      </c>
      <c r="E1702" s="259" t="s">
        <v>565</v>
      </c>
      <c r="F1702" s="259" t="s">
        <v>565</v>
      </c>
      <c r="G1702" s="259" t="s">
        <v>565</v>
      </c>
      <c r="H1702" s="259" t="s">
        <v>565</v>
      </c>
      <c r="I1702" s="259" t="s">
        <v>565</v>
      </c>
      <c r="J1702" s="259" t="s">
        <v>565</v>
      </c>
      <c r="K1702" s="259" t="s">
        <v>565</v>
      </c>
      <c r="L1702" s="259" t="s">
        <v>565</v>
      </c>
      <c r="M1702" s="259" t="s">
        <v>565</v>
      </c>
      <c r="N1702" s="259" t="s">
        <v>565</v>
      </c>
      <c r="O1702" s="259" t="s">
        <v>565</v>
      </c>
      <c r="P1702" s="259" t="s">
        <v>565</v>
      </c>
      <c r="Q1702" s="259" t="s">
        <v>565</v>
      </c>
      <c r="R1702" s="259" t="s">
        <v>565</v>
      </c>
      <c r="S1702" s="259" t="s">
        <v>565</v>
      </c>
      <c r="T1702" s="259" t="s">
        <v>565</v>
      </c>
      <c r="U1702" s="259" t="s">
        <v>565</v>
      </c>
      <c r="V1702" s="260" t="s">
        <v>565</v>
      </c>
      <c r="W1702" s="260" t="s">
        <v>565</v>
      </c>
      <c r="X1702" s="259" t="s">
        <v>565</v>
      </c>
      <c r="Y1702" s="259" t="s">
        <v>565</v>
      </c>
      <c r="Z1702" s="259" t="s">
        <v>565</v>
      </c>
      <c r="AA1702" s="259" t="s">
        <v>565</v>
      </c>
      <c r="AB1702" s="259" t="s">
        <v>565</v>
      </c>
      <c r="AC1702" s="259" t="s">
        <v>565</v>
      </c>
      <c r="AD1702" s="259" t="s">
        <v>565</v>
      </c>
      <c r="AE1702" s="259" t="s">
        <v>565</v>
      </c>
      <c r="AF1702" s="259" t="s">
        <v>565</v>
      </c>
      <c r="AG1702" s="259" t="s">
        <v>565</v>
      </c>
      <c r="AH1702" s="259" t="s">
        <v>565</v>
      </c>
      <c r="AI1702" s="259" t="s">
        <v>565</v>
      </c>
      <c r="AJ1702" s="259" t="s">
        <v>565</v>
      </c>
      <c r="AK1702" s="259" t="s">
        <v>565</v>
      </c>
      <c r="AL1702" s="259" t="s">
        <v>565</v>
      </c>
      <c r="AM1702" s="259" t="s">
        <v>565</v>
      </c>
      <c r="AN1702" s="259" t="s">
        <v>565</v>
      </c>
      <c r="AO1702" s="259" t="s">
        <v>565</v>
      </c>
      <c r="AP1702" s="259" t="s">
        <v>565</v>
      </c>
      <c r="AQ1702" s="259" t="s">
        <v>565</v>
      </c>
      <c r="AR1702" s="259" t="s">
        <v>565</v>
      </c>
      <c r="AS1702" s="259" t="s">
        <v>565</v>
      </c>
      <c r="AT1702" s="259" t="s">
        <v>565</v>
      </c>
      <c r="AU1702" s="259" t="s">
        <v>565</v>
      </c>
      <c r="AV1702" s="259" t="s">
        <v>565</v>
      </c>
      <c r="AW1702" s="259" t="s">
        <v>565</v>
      </c>
      <c r="AX1702" s="259" t="s">
        <v>565</v>
      </c>
      <c r="AY1702" s="259" t="s">
        <v>565</v>
      </c>
      <c r="AZ1702" s="259" t="s">
        <v>565</v>
      </c>
      <c r="BA1702" s="259" t="s">
        <v>565</v>
      </c>
    </row>
    <row r="1703" spans="4:53">
      <c r="D1703" s="259" t="s">
        <v>565</v>
      </c>
      <c r="E1703" s="259" t="s">
        <v>565</v>
      </c>
      <c r="F1703" s="259" t="s">
        <v>565</v>
      </c>
      <c r="G1703" s="259" t="s">
        <v>565</v>
      </c>
      <c r="H1703" s="259" t="s">
        <v>565</v>
      </c>
      <c r="I1703" s="259" t="s">
        <v>565</v>
      </c>
      <c r="J1703" s="259" t="s">
        <v>565</v>
      </c>
      <c r="K1703" s="259" t="s">
        <v>565</v>
      </c>
      <c r="L1703" s="259" t="s">
        <v>565</v>
      </c>
      <c r="M1703" s="259" t="s">
        <v>565</v>
      </c>
      <c r="N1703" s="259" t="s">
        <v>565</v>
      </c>
      <c r="O1703" s="259" t="s">
        <v>565</v>
      </c>
      <c r="P1703" s="259" t="s">
        <v>565</v>
      </c>
      <c r="Q1703" s="259" t="s">
        <v>565</v>
      </c>
      <c r="R1703" s="259" t="s">
        <v>565</v>
      </c>
      <c r="S1703" s="259" t="s">
        <v>565</v>
      </c>
      <c r="T1703" s="259" t="s">
        <v>565</v>
      </c>
      <c r="U1703" s="259" t="s">
        <v>565</v>
      </c>
      <c r="V1703" s="260" t="s">
        <v>565</v>
      </c>
      <c r="W1703" s="260" t="s">
        <v>565</v>
      </c>
      <c r="X1703" s="259" t="s">
        <v>565</v>
      </c>
      <c r="Y1703" s="259" t="s">
        <v>565</v>
      </c>
      <c r="Z1703" s="259" t="s">
        <v>565</v>
      </c>
      <c r="AA1703" s="259" t="s">
        <v>565</v>
      </c>
      <c r="AB1703" s="259" t="s">
        <v>565</v>
      </c>
      <c r="AC1703" s="259" t="s">
        <v>565</v>
      </c>
      <c r="AD1703" s="259" t="s">
        <v>565</v>
      </c>
      <c r="AE1703" s="259" t="s">
        <v>565</v>
      </c>
      <c r="AF1703" s="259" t="s">
        <v>565</v>
      </c>
      <c r="AG1703" s="259" t="s">
        <v>565</v>
      </c>
      <c r="AH1703" s="259" t="s">
        <v>565</v>
      </c>
      <c r="AI1703" s="259" t="s">
        <v>565</v>
      </c>
      <c r="AJ1703" s="259" t="s">
        <v>565</v>
      </c>
      <c r="AK1703" s="259" t="s">
        <v>565</v>
      </c>
      <c r="AL1703" s="259" t="s">
        <v>565</v>
      </c>
      <c r="AM1703" s="259" t="s">
        <v>565</v>
      </c>
      <c r="AN1703" s="259" t="s">
        <v>565</v>
      </c>
      <c r="AO1703" s="259" t="s">
        <v>565</v>
      </c>
      <c r="AP1703" s="259" t="s">
        <v>565</v>
      </c>
      <c r="AQ1703" s="259" t="s">
        <v>565</v>
      </c>
      <c r="AR1703" s="259" t="s">
        <v>565</v>
      </c>
      <c r="AS1703" s="259" t="s">
        <v>565</v>
      </c>
      <c r="AT1703" s="259" t="s">
        <v>565</v>
      </c>
      <c r="AU1703" s="259" t="s">
        <v>565</v>
      </c>
      <c r="AV1703" s="259" t="s">
        <v>565</v>
      </c>
      <c r="AW1703" s="259" t="s">
        <v>565</v>
      </c>
      <c r="AX1703" s="259" t="s">
        <v>565</v>
      </c>
      <c r="AY1703" s="259" t="s">
        <v>565</v>
      </c>
      <c r="AZ1703" s="259" t="s">
        <v>565</v>
      </c>
      <c r="BA1703" s="259" t="s">
        <v>565</v>
      </c>
    </row>
    <row r="1704" spans="4:53">
      <c r="D1704" s="259" t="s">
        <v>565</v>
      </c>
      <c r="E1704" s="259" t="s">
        <v>565</v>
      </c>
      <c r="F1704" s="259" t="s">
        <v>565</v>
      </c>
      <c r="G1704" s="259" t="s">
        <v>565</v>
      </c>
      <c r="H1704" s="259" t="s">
        <v>565</v>
      </c>
      <c r="I1704" s="259" t="s">
        <v>565</v>
      </c>
      <c r="J1704" s="259" t="s">
        <v>565</v>
      </c>
      <c r="K1704" s="259" t="s">
        <v>565</v>
      </c>
      <c r="L1704" s="259" t="s">
        <v>565</v>
      </c>
      <c r="M1704" s="259" t="s">
        <v>565</v>
      </c>
      <c r="N1704" s="259" t="s">
        <v>565</v>
      </c>
      <c r="O1704" s="259" t="s">
        <v>565</v>
      </c>
      <c r="P1704" s="259" t="s">
        <v>565</v>
      </c>
      <c r="Q1704" s="259" t="s">
        <v>565</v>
      </c>
      <c r="R1704" s="259" t="s">
        <v>565</v>
      </c>
      <c r="S1704" s="259" t="s">
        <v>565</v>
      </c>
      <c r="T1704" s="259" t="s">
        <v>565</v>
      </c>
      <c r="U1704" s="259" t="s">
        <v>565</v>
      </c>
      <c r="V1704" s="260" t="s">
        <v>565</v>
      </c>
      <c r="W1704" s="260" t="s">
        <v>565</v>
      </c>
      <c r="X1704" s="259" t="s">
        <v>565</v>
      </c>
      <c r="Y1704" s="259" t="s">
        <v>565</v>
      </c>
      <c r="Z1704" s="259" t="s">
        <v>565</v>
      </c>
      <c r="AA1704" s="259" t="s">
        <v>565</v>
      </c>
      <c r="AB1704" s="259" t="s">
        <v>565</v>
      </c>
      <c r="AC1704" s="259" t="s">
        <v>565</v>
      </c>
      <c r="AD1704" s="259" t="s">
        <v>565</v>
      </c>
      <c r="AE1704" s="259" t="s">
        <v>565</v>
      </c>
      <c r="AF1704" s="259" t="s">
        <v>565</v>
      </c>
      <c r="AG1704" s="259" t="s">
        <v>565</v>
      </c>
      <c r="AH1704" s="259" t="s">
        <v>565</v>
      </c>
      <c r="AI1704" s="259" t="s">
        <v>565</v>
      </c>
      <c r="AJ1704" s="259" t="s">
        <v>565</v>
      </c>
      <c r="AK1704" s="259" t="s">
        <v>565</v>
      </c>
      <c r="AL1704" s="259" t="s">
        <v>565</v>
      </c>
      <c r="AM1704" s="259" t="s">
        <v>565</v>
      </c>
      <c r="AN1704" s="259" t="s">
        <v>565</v>
      </c>
      <c r="AO1704" s="259" t="s">
        <v>565</v>
      </c>
      <c r="AP1704" s="259" t="s">
        <v>565</v>
      </c>
      <c r="AQ1704" s="259" t="s">
        <v>565</v>
      </c>
      <c r="AR1704" s="259" t="s">
        <v>565</v>
      </c>
      <c r="AS1704" s="259" t="s">
        <v>565</v>
      </c>
      <c r="AT1704" s="259" t="s">
        <v>565</v>
      </c>
      <c r="AU1704" s="259" t="s">
        <v>565</v>
      </c>
      <c r="AV1704" s="259" t="s">
        <v>565</v>
      </c>
      <c r="AW1704" s="259" t="s">
        <v>565</v>
      </c>
      <c r="AX1704" s="259" t="s">
        <v>565</v>
      </c>
      <c r="AY1704" s="259" t="s">
        <v>565</v>
      </c>
      <c r="AZ1704" s="259" t="s">
        <v>565</v>
      </c>
      <c r="BA1704" s="259" t="s">
        <v>565</v>
      </c>
    </row>
    <row r="1705" spans="4:53">
      <c r="D1705" s="259" t="s">
        <v>565</v>
      </c>
      <c r="E1705" s="259" t="s">
        <v>565</v>
      </c>
      <c r="F1705" s="259" t="s">
        <v>565</v>
      </c>
      <c r="G1705" s="259" t="s">
        <v>565</v>
      </c>
      <c r="H1705" s="259" t="s">
        <v>565</v>
      </c>
      <c r="I1705" s="259" t="s">
        <v>565</v>
      </c>
      <c r="J1705" s="259" t="s">
        <v>565</v>
      </c>
      <c r="K1705" s="259" t="s">
        <v>565</v>
      </c>
      <c r="L1705" s="259" t="s">
        <v>565</v>
      </c>
      <c r="M1705" s="259" t="s">
        <v>565</v>
      </c>
      <c r="N1705" s="259" t="s">
        <v>565</v>
      </c>
      <c r="O1705" s="259" t="s">
        <v>565</v>
      </c>
      <c r="P1705" s="259" t="s">
        <v>565</v>
      </c>
      <c r="Q1705" s="259" t="s">
        <v>565</v>
      </c>
      <c r="R1705" s="259" t="s">
        <v>565</v>
      </c>
      <c r="S1705" s="259" t="s">
        <v>565</v>
      </c>
      <c r="T1705" s="259" t="s">
        <v>565</v>
      </c>
      <c r="U1705" s="259" t="s">
        <v>565</v>
      </c>
      <c r="V1705" s="260" t="s">
        <v>565</v>
      </c>
      <c r="W1705" s="260" t="s">
        <v>565</v>
      </c>
      <c r="X1705" s="259" t="s">
        <v>565</v>
      </c>
      <c r="Y1705" s="259" t="s">
        <v>565</v>
      </c>
      <c r="Z1705" s="259" t="s">
        <v>565</v>
      </c>
      <c r="AA1705" s="259" t="s">
        <v>565</v>
      </c>
      <c r="AB1705" s="259" t="s">
        <v>565</v>
      </c>
      <c r="AC1705" s="259" t="s">
        <v>565</v>
      </c>
      <c r="AD1705" s="259" t="s">
        <v>565</v>
      </c>
      <c r="AE1705" s="259" t="s">
        <v>565</v>
      </c>
      <c r="AF1705" s="259" t="s">
        <v>565</v>
      </c>
      <c r="AG1705" s="259" t="s">
        <v>565</v>
      </c>
      <c r="AH1705" s="259" t="s">
        <v>565</v>
      </c>
      <c r="AI1705" s="259" t="s">
        <v>565</v>
      </c>
      <c r="AJ1705" s="259" t="s">
        <v>565</v>
      </c>
      <c r="AK1705" s="259" t="s">
        <v>565</v>
      </c>
      <c r="AL1705" s="259" t="s">
        <v>565</v>
      </c>
      <c r="AM1705" s="259" t="s">
        <v>565</v>
      </c>
      <c r="AN1705" s="259" t="s">
        <v>565</v>
      </c>
      <c r="AO1705" s="259" t="s">
        <v>565</v>
      </c>
      <c r="AP1705" s="259" t="s">
        <v>565</v>
      </c>
      <c r="AQ1705" s="259" t="s">
        <v>565</v>
      </c>
      <c r="AR1705" s="259" t="s">
        <v>565</v>
      </c>
      <c r="AS1705" s="259" t="s">
        <v>565</v>
      </c>
      <c r="AT1705" s="259" t="s">
        <v>565</v>
      </c>
      <c r="AU1705" s="259" t="s">
        <v>565</v>
      </c>
      <c r="AV1705" s="259" t="s">
        <v>565</v>
      </c>
      <c r="AW1705" s="259" t="s">
        <v>565</v>
      </c>
      <c r="AX1705" s="259" t="s">
        <v>565</v>
      </c>
      <c r="AY1705" s="259" t="s">
        <v>565</v>
      </c>
      <c r="AZ1705" s="259" t="s">
        <v>565</v>
      </c>
      <c r="BA1705" s="259" t="s">
        <v>565</v>
      </c>
    </row>
    <row r="1706" spans="4:53">
      <c r="D1706" s="259" t="s">
        <v>565</v>
      </c>
      <c r="E1706" s="259" t="s">
        <v>565</v>
      </c>
      <c r="F1706" s="259" t="s">
        <v>565</v>
      </c>
      <c r="G1706" s="259" t="s">
        <v>565</v>
      </c>
      <c r="H1706" s="259" t="s">
        <v>565</v>
      </c>
      <c r="I1706" s="259" t="s">
        <v>565</v>
      </c>
      <c r="J1706" s="259" t="s">
        <v>565</v>
      </c>
      <c r="K1706" s="259" t="s">
        <v>565</v>
      </c>
      <c r="L1706" s="259" t="s">
        <v>565</v>
      </c>
      <c r="M1706" s="259" t="s">
        <v>565</v>
      </c>
      <c r="N1706" s="259" t="s">
        <v>565</v>
      </c>
      <c r="O1706" s="259" t="s">
        <v>565</v>
      </c>
      <c r="P1706" s="259" t="s">
        <v>565</v>
      </c>
      <c r="Q1706" s="259" t="s">
        <v>565</v>
      </c>
      <c r="R1706" s="259" t="s">
        <v>565</v>
      </c>
      <c r="S1706" s="259" t="s">
        <v>565</v>
      </c>
      <c r="T1706" s="259" t="s">
        <v>565</v>
      </c>
      <c r="U1706" s="259" t="s">
        <v>565</v>
      </c>
      <c r="V1706" s="260" t="s">
        <v>565</v>
      </c>
      <c r="W1706" s="260" t="s">
        <v>565</v>
      </c>
      <c r="X1706" s="259" t="s">
        <v>565</v>
      </c>
      <c r="Y1706" s="259" t="s">
        <v>565</v>
      </c>
      <c r="Z1706" s="259" t="s">
        <v>565</v>
      </c>
      <c r="AA1706" s="259" t="s">
        <v>565</v>
      </c>
      <c r="AB1706" s="259" t="s">
        <v>565</v>
      </c>
      <c r="AC1706" s="259" t="s">
        <v>565</v>
      </c>
      <c r="AD1706" s="259" t="s">
        <v>565</v>
      </c>
      <c r="AE1706" s="259" t="s">
        <v>565</v>
      </c>
      <c r="AF1706" s="259" t="s">
        <v>565</v>
      </c>
      <c r="AG1706" s="259" t="s">
        <v>565</v>
      </c>
      <c r="AH1706" s="259" t="s">
        <v>565</v>
      </c>
      <c r="AI1706" s="259" t="s">
        <v>565</v>
      </c>
      <c r="AJ1706" s="259" t="s">
        <v>565</v>
      </c>
      <c r="AK1706" s="259" t="s">
        <v>565</v>
      </c>
      <c r="AL1706" s="259" t="s">
        <v>565</v>
      </c>
      <c r="AM1706" s="259" t="s">
        <v>565</v>
      </c>
      <c r="AN1706" s="259" t="s">
        <v>565</v>
      </c>
      <c r="AO1706" s="259" t="s">
        <v>565</v>
      </c>
      <c r="AP1706" s="259" t="s">
        <v>565</v>
      </c>
      <c r="AQ1706" s="259" t="s">
        <v>565</v>
      </c>
      <c r="AR1706" s="259" t="s">
        <v>565</v>
      </c>
      <c r="AS1706" s="259" t="s">
        <v>565</v>
      </c>
      <c r="AT1706" s="259" t="s">
        <v>565</v>
      </c>
      <c r="AU1706" s="259" t="s">
        <v>565</v>
      </c>
      <c r="AV1706" s="259" t="s">
        <v>565</v>
      </c>
      <c r="AW1706" s="259" t="s">
        <v>565</v>
      </c>
      <c r="AX1706" s="259" t="s">
        <v>565</v>
      </c>
      <c r="AY1706" s="259" t="s">
        <v>565</v>
      </c>
      <c r="AZ1706" s="259" t="s">
        <v>565</v>
      </c>
      <c r="BA1706" s="259" t="s">
        <v>565</v>
      </c>
    </row>
    <row r="1707" spans="4:53">
      <c r="D1707" s="259" t="s">
        <v>565</v>
      </c>
      <c r="E1707" s="259" t="s">
        <v>565</v>
      </c>
      <c r="F1707" s="259" t="s">
        <v>565</v>
      </c>
      <c r="G1707" s="259" t="s">
        <v>565</v>
      </c>
      <c r="H1707" s="259" t="s">
        <v>565</v>
      </c>
      <c r="I1707" s="259" t="s">
        <v>565</v>
      </c>
      <c r="J1707" s="259" t="s">
        <v>565</v>
      </c>
      <c r="K1707" s="259" t="s">
        <v>565</v>
      </c>
      <c r="L1707" s="259" t="s">
        <v>565</v>
      </c>
      <c r="M1707" s="259" t="s">
        <v>565</v>
      </c>
      <c r="N1707" s="259" t="s">
        <v>565</v>
      </c>
      <c r="O1707" s="259" t="s">
        <v>565</v>
      </c>
      <c r="P1707" s="259" t="s">
        <v>565</v>
      </c>
      <c r="Q1707" s="259" t="s">
        <v>565</v>
      </c>
      <c r="R1707" s="259" t="s">
        <v>565</v>
      </c>
      <c r="S1707" s="259" t="s">
        <v>565</v>
      </c>
      <c r="T1707" s="259" t="s">
        <v>565</v>
      </c>
      <c r="U1707" s="259" t="s">
        <v>565</v>
      </c>
      <c r="V1707" s="260" t="s">
        <v>565</v>
      </c>
      <c r="W1707" s="260" t="s">
        <v>565</v>
      </c>
      <c r="X1707" s="259" t="s">
        <v>565</v>
      </c>
      <c r="Y1707" s="259" t="s">
        <v>565</v>
      </c>
      <c r="Z1707" s="259" t="s">
        <v>565</v>
      </c>
      <c r="AA1707" s="259" t="s">
        <v>565</v>
      </c>
      <c r="AB1707" s="259" t="s">
        <v>565</v>
      </c>
      <c r="AC1707" s="259" t="s">
        <v>565</v>
      </c>
      <c r="AD1707" s="259" t="s">
        <v>565</v>
      </c>
      <c r="AE1707" s="259" t="s">
        <v>565</v>
      </c>
      <c r="AF1707" s="259" t="s">
        <v>565</v>
      </c>
      <c r="AG1707" s="259" t="s">
        <v>565</v>
      </c>
      <c r="AH1707" s="259" t="s">
        <v>565</v>
      </c>
      <c r="AI1707" s="259" t="s">
        <v>565</v>
      </c>
      <c r="AJ1707" s="259" t="s">
        <v>565</v>
      </c>
      <c r="AK1707" s="259" t="s">
        <v>565</v>
      </c>
      <c r="AL1707" s="259" t="s">
        <v>565</v>
      </c>
      <c r="AM1707" s="259" t="s">
        <v>565</v>
      </c>
      <c r="AN1707" s="259" t="s">
        <v>565</v>
      </c>
      <c r="AO1707" s="259" t="s">
        <v>565</v>
      </c>
      <c r="AP1707" s="259" t="s">
        <v>565</v>
      </c>
      <c r="AQ1707" s="259" t="s">
        <v>565</v>
      </c>
      <c r="AR1707" s="259" t="s">
        <v>565</v>
      </c>
      <c r="AS1707" s="259" t="s">
        <v>565</v>
      </c>
      <c r="AT1707" s="259" t="s">
        <v>565</v>
      </c>
      <c r="AU1707" s="259" t="s">
        <v>565</v>
      </c>
      <c r="AV1707" s="259" t="s">
        <v>565</v>
      </c>
      <c r="AW1707" s="259" t="s">
        <v>565</v>
      </c>
      <c r="AX1707" s="259" t="s">
        <v>565</v>
      </c>
      <c r="AY1707" s="259" t="s">
        <v>565</v>
      </c>
      <c r="AZ1707" s="259" t="s">
        <v>565</v>
      </c>
      <c r="BA1707" s="259" t="s">
        <v>565</v>
      </c>
    </row>
    <row r="1708" spans="4:53">
      <c r="D1708" s="259" t="s">
        <v>565</v>
      </c>
      <c r="E1708" s="259" t="s">
        <v>565</v>
      </c>
      <c r="F1708" s="259" t="s">
        <v>565</v>
      </c>
      <c r="G1708" s="259" t="s">
        <v>565</v>
      </c>
      <c r="H1708" s="259" t="s">
        <v>565</v>
      </c>
      <c r="I1708" s="259" t="s">
        <v>565</v>
      </c>
      <c r="J1708" s="259" t="s">
        <v>565</v>
      </c>
      <c r="K1708" s="259" t="s">
        <v>565</v>
      </c>
      <c r="L1708" s="259" t="s">
        <v>565</v>
      </c>
      <c r="M1708" s="259" t="s">
        <v>565</v>
      </c>
      <c r="N1708" s="259" t="s">
        <v>565</v>
      </c>
      <c r="O1708" s="259" t="s">
        <v>565</v>
      </c>
      <c r="P1708" s="259" t="s">
        <v>565</v>
      </c>
      <c r="Q1708" s="259" t="s">
        <v>565</v>
      </c>
      <c r="R1708" s="259" t="s">
        <v>565</v>
      </c>
      <c r="S1708" s="259" t="s">
        <v>565</v>
      </c>
      <c r="T1708" s="259" t="s">
        <v>565</v>
      </c>
      <c r="U1708" s="259" t="s">
        <v>565</v>
      </c>
      <c r="V1708" s="260" t="s">
        <v>565</v>
      </c>
      <c r="W1708" s="260" t="s">
        <v>565</v>
      </c>
      <c r="X1708" s="259" t="s">
        <v>565</v>
      </c>
      <c r="Y1708" s="259" t="s">
        <v>565</v>
      </c>
      <c r="Z1708" s="259" t="s">
        <v>565</v>
      </c>
      <c r="AA1708" s="259" t="s">
        <v>565</v>
      </c>
      <c r="AB1708" s="259" t="s">
        <v>565</v>
      </c>
      <c r="AC1708" s="259" t="s">
        <v>565</v>
      </c>
      <c r="AD1708" s="259" t="s">
        <v>565</v>
      </c>
      <c r="AE1708" s="259" t="s">
        <v>565</v>
      </c>
      <c r="AF1708" s="259" t="s">
        <v>565</v>
      </c>
      <c r="AG1708" s="259" t="s">
        <v>565</v>
      </c>
      <c r="AH1708" s="259" t="s">
        <v>565</v>
      </c>
      <c r="AI1708" s="259" t="s">
        <v>565</v>
      </c>
      <c r="AJ1708" s="259" t="s">
        <v>565</v>
      </c>
      <c r="AK1708" s="259" t="s">
        <v>565</v>
      </c>
      <c r="AL1708" s="259" t="s">
        <v>565</v>
      </c>
      <c r="AM1708" s="259" t="s">
        <v>565</v>
      </c>
      <c r="AN1708" s="259" t="s">
        <v>565</v>
      </c>
      <c r="AO1708" s="259" t="s">
        <v>565</v>
      </c>
      <c r="AP1708" s="259" t="s">
        <v>565</v>
      </c>
      <c r="AQ1708" s="259" t="s">
        <v>565</v>
      </c>
      <c r="AR1708" s="259" t="s">
        <v>565</v>
      </c>
      <c r="AS1708" s="259" t="s">
        <v>565</v>
      </c>
      <c r="AT1708" s="259" t="s">
        <v>565</v>
      </c>
      <c r="AU1708" s="259" t="s">
        <v>565</v>
      </c>
      <c r="AV1708" s="259" t="s">
        <v>565</v>
      </c>
      <c r="AW1708" s="259" t="s">
        <v>565</v>
      </c>
      <c r="AX1708" s="259" t="s">
        <v>565</v>
      </c>
      <c r="AY1708" s="259" t="s">
        <v>565</v>
      </c>
      <c r="AZ1708" s="259" t="s">
        <v>565</v>
      </c>
      <c r="BA1708" s="259" t="s">
        <v>565</v>
      </c>
    </row>
    <row r="1709" spans="4:53">
      <c r="D1709" s="259" t="s">
        <v>565</v>
      </c>
      <c r="E1709" s="259" t="s">
        <v>565</v>
      </c>
      <c r="F1709" s="259" t="s">
        <v>565</v>
      </c>
      <c r="G1709" s="259" t="s">
        <v>565</v>
      </c>
      <c r="H1709" s="259" t="s">
        <v>565</v>
      </c>
      <c r="I1709" s="259" t="s">
        <v>565</v>
      </c>
      <c r="J1709" s="259" t="s">
        <v>565</v>
      </c>
      <c r="K1709" s="259" t="s">
        <v>565</v>
      </c>
      <c r="L1709" s="259" t="s">
        <v>565</v>
      </c>
      <c r="M1709" s="259" t="s">
        <v>565</v>
      </c>
      <c r="N1709" s="259" t="s">
        <v>565</v>
      </c>
      <c r="O1709" s="259" t="s">
        <v>565</v>
      </c>
      <c r="P1709" s="259" t="s">
        <v>565</v>
      </c>
      <c r="Q1709" s="259" t="s">
        <v>565</v>
      </c>
      <c r="R1709" s="259" t="s">
        <v>565</v>
      </c>
      <c r="S1709" s="259" t="s">
        <v>565</v>
      </c>
      <c r="T1709" s="259" t="s">
        <v>565</v>
      </c>
      <c r="U1709" s="259" t="s">
        <v>565</v>
      </c>
      <c r="V1709" s="260" t="s">
        <v>565</v>
      </c>
      <c r="W1709" s="260" t="s">
        <v>565</v>
      </c>
      <c r="X1709" s="259" t="s">
        <v>565</v>
      </c>
      <c r="Y1709" s="259" t="s">
        <v>565</v>
      </c>
      <c r="Z1709" s="259" t="s">
        <v>565</v>
      </c>
      <c r="AA1709" s="259" t="s">
        <v>565</v>
      </c>
      <c r="AB1709" s="259" t="s">
        <v>565</v>
      </c>
      <c r="AC1709" s="259" t="s">
        <v>565</v>
      </c>
      <c r="AD1709" s="259" t="s">
        <v>565</v>
      </c>
      <c r="AE1709" s="259" t="s">
        <v>565</v>
      </c>
      <c r="AF1709" s="259" t="s">
        <v>565</v>
      </c>
      <c r="AG1709" s="259" t="s">
        <v>565</v>
      </c>
      <c r="AH1709" s="259" t="s">
        <v>565</v>
      </c>
      <c r="AI1709" s="259" t="s">
        <v>565</v>
      </c>
      <c r="AJ1709" s="259" t="s">
        <v>565</v>
      </c>
      <c r="AK1709" s="259" t="s">
        <v>565</v>
      </c>
      <c r="AL1709" s="259" t="s">
        <v>565</v>
      </c>
      <c r="AM1709" s="259" t="s">
        <v>565</v>
      </c>
      <c r="AN1709" s="259" t="s">
        <v>565</v>
      </c>
      <c r="AO1709" s="259" t="s">
        <v>565</v>
      </c>
      <c r="AP1709" s="259" t="s">
        <v>565</v>
      </c>
      <c r="AQ1709" s="259" t="s">
        <v>565</v>
      </c>
      <c r="AR1709" s="259" t="s">
        <v>565</v>
      </c>
      <c r="AS1709" s="259" t="s">
        <v>565</v>
      </c>
      <c r="AT1709" s="259" t="s">
        <v>565</v>
      </c>
      <c r="AU1709" s="259" t="s">
        <v>565</v>
      </c>
      <c r="AV1709" s="259" t="s">
        <v>565</v>
      </c>
      <c r="AW1709" s="259" t="s">
        <v>565</v>
      </c>
      <c r="AX1709" s="259" t="s">
        <v>565</v>
      </c>
      <c r="AY1709" s="259" t="s">
        <v>565</v>
      </c>
      <c r="AZ1709" s="259" t="s">
        <v>565</v>
      </c>
      <c r="BA1709" s="259" t="s">
        <v>565</v>
      </c>
    </row>
    <row r="1710" spans="4:53">
      <c r="D1710" s="259" t="s">
        <v>565</v>
      </c>
      <c r="E1710" s="259" t="s">
        <v>565</v>
      </c>
      <c r="F1710" s="259" t="s">
        <v>565</v>
      </c>
      <c r="G1710" s="259" t="s">
        <v>565</v>
      </c>
      <c r="H1710" s="259" t="s">
        <v>565</v>
      </c>
      <c r="I1710" s="259" t="s">
        <v>565</v>
      </c>
      <c r="J1710" s="259" t="s">
        <v>565</v>
      </c>
      <c r="K1710" s="259" t="s">
        <v>565</v>
      </c>
      <c r="L1710" s="259" t="s">
        <v>565</v>
      </c>
      <c r="M1710" s="259" t="s">
        <v>565</v>
      </c>
      <c r="N1710" s="259" t="s">
        <v>565</v>
      </c>
      <c r="O1710" s="259" t="s">
        <v>565</v>
      </c>
      <c r="P1710" s="259" t="s">
        <v>565</v>
      </c>
      <c r="Q1710" s="259" t="s">
        <v>565</v>
      </c>
      <c r="R1710" s="259" t="s">
        <v>565</v>
      </c>
      <c r="S1710" s="259" t="s">
        <v>565</v>
      </c>
      <c r="T1710" s="259" t="s">
        <v>565</v>
      </c>
      <c r="U1710" s="259" t="s">
        <v>565</v>
      </c>
      <c r="V1710" s="260" t="s">
        <v>565</v>
      </c>
      <c r="W1710" s="260" t="s">
        <v>565</v>
      </c>
      <c r="X1710" s="259" t="s">
        <v>565</v>
      </c>
      <c r="Y1710" s="259" t="s">
        <v>565</v>
      </c>
      <c r="Z1710" s="259" t="s">
        <v>565</v>
      </c>
      <c r="AA1710" s="259" t="s">
        <v>565</v>
      </c>
      <c r="AB1710" s="259" t="s">
        <v>565</v>
      </c>
      <c r="AC1710" s="259" t="s">
        <v>565</v>
      </c>
      <c r="AD1710" s="259" t="s">
        <v>565</v>
      </c>
      <c r="AE1710" s="259" t="s">
        <v>565</v>
      </c>
      <c r="AF1710" s="259" t="s">
        <v>565</v>
      </c>
      <c r="AG1710" s="259" t="s">
        <v>565</v>
      </c>
      <c r="AH1710" s="259" t="s">
        <v>565</v>
      </c>
      <c r="AI1710" s="259" t="s">
        <v>565</v>
      </c>
      <c r="AJ1710" s="259" t="s">
        <v>565</v>
      </c>
      <c r="AK1710" s="259" t="s">
        <v>565</v>
      </c>
      <c r="AL1710" s="259" t="s">
        <v>565</v>
      </c>
      <c r="AM1710" s="259" t="s">
        <v>565</v>
      </c>
      <c r="AN1710" s="259" t="s">
        <v>565</v>
      </c>
      <c r="AO1710" s="259" t="s">
        <v>565</v>
      </c>
      <c r="AP1710" s="259" t="s">
        <v>565</v>
      </c>
      <c r="AQ1710" s="259" t="s">
        <v>565</v>
      </c>
      <c r="AR1710" s="259" t="s">
        <v>565</v>
      </c>
      <c r="AS1710" s="259" t="s">
        <v>565</v>
      </c>
      <c r="AT1710" s="259" t="s">
        <v>565</v>
      </c>
      <c r="AU1710" s="259" t="s">
        <v>565</v>
      </c>
      <c r="AV1710" s="259" t="s">
        <v>565</v>
      </c>
      <c r="AW1710" s="259" t="s">
        <v>565</v>
      </c>
      <c r="AX1710" s="259" t="s">
        <v>565</v>
      </c>
      <c r="AY1710" s="259" t="s">
        <v>565</v>
      </c>
      <c r="AZ1710" s="259" t="s">
        <v>565</v>
      </c>
      <c r="BA1710" s="259" t="s">
        <v>565</v>
      </c>
    </row>
    <row r="1711" spans="4:53">
      <c r="D1711" s="259" t="s">
        <v>565</v>
      </c>
      <c r="E1711" s="259" t="s">
        <v>565</v>
      </c>
      <c r="F1711" s="259" t="s">
        <v>565</v>
      </c>
      <c r="G1711" s="259" t="s">
        <v>565</v>
      </c>
      <c r="H1711" s="259" t="s">
        <v>565</v>
      </c>
      <c r="I1711" s="259" t="s">
        <v>565</v>
      </c>
      <c r="J1711" s="259" t="s">
        <v>565</v>
      </c>
      <c r="K1711" s="259" t="s">
        <v>565</v>
      </c>
      <c r="L1711" s="259" t="s">
        <v>565</v>
      </c>
      <c r="M1711" s="259" t="s">
        <v>565</v>
      </c>
      <c r="N1711" s="259" t="s">
        <v>565</v>
      </c>
      <c r="O1711" s="259" t="s">
        <v>565</v>
      </c>
      <c r="P1711" s="259" t="s">
        <v>565</v>
      </c>
      <c r="Q1711" s="259" t="s">
        <v>565</v>
      </c>
      <c r="R1711" s="259" t="s">
        <v>565</v>
      </c>
      <c r="S1711" s="259" t="s">
        <v>565</v>
      </c>
      <c r="T1711" s="259" t="s">
        <v>565</v>
      </c>
      <c r="U1711" s="259" t="s">
        <v>565</v>
      </c>
      <c r="V1711" s="260" t="s">
        <v>565</v>
      </c>
      <c r="W1711" s="260" t="s">
        <v>565</v>
      </c>
      <c r="X1711" s="259" t="s">
        <v>565</v>
      </c>
      <c r="Y1711" s="259" t="s">
        <v>565</v>
      </c>
      <c r="Z1711" s="259" t="s">
        <v>565</v>
      </c>
      <c r="AA1711" s="259" t="s">
        <v>565</v>
      </c>
      <c r="AB1711" s="259" t="s">
        <v>565</v>
      </c>
      <c r="AC1711" s="259" t="s">
        <v>565</v>
      </c>
      <c r="AD1711" s="259" t="s">
        <v>565</v>
      </c>
      <c r="AE1711" s="259" t="s">
        <v>565</v>
      </c>
      <c r="AF1711" s="259" t="s">
        <v>565</v>
      </c>
      <c r="AG1711" s="259" t="s">
        <v>565</v>
      </c>
      <c r="AH1711" s="259" t="s">
        <v>565</v>
      </c>
      <c r="AI1711" s="259" t="s">
        <v>565</v>
      </c>
      <c r="AJ1711" s="259" t="s">
        <v>565</v>
      </c>
      <c r="AK1711" s="259" t="s">
        <v>565</v>
      </c>
      <c r="AL1711" s="259" t="s">
        <v>565</v>
      </c>
      <c r="AM1711" s="259" t="s">
        <v>565</v>
      </c>
      <c r="AN1711" s="259" t="s">
        <v>565</v>
      </c>
      <c r="AO1711" s="259" t="s">
        <v>565</v>
      </c>
      <c r="AP1711" s="259" t="s">
        <v>565</v>
      </c>
      <c r="AQ1711" s="259" t="s">
        <v>565</v>
      </c>
      <c r="AR1711" s="259" t="s">
        <v>565</v>
      </c>
      <c r="AS1711" s="259" t="s">
        <v>565</v>
      </c>
      <c r="AT1711" s="259" t="s">
        <v>565</v>
      </c>
      <c r="AU1711" s="259" t="s">
        <v>565</v>
      </c>
      <c r="AV1711" s="259" t="s">
        <v>565</v>
      </c>
      <c r="AW1711" s="259" t="s">
        <v>565</v>
      </c>
      <c r="AX1711" s="259" t="s">
        <v>565</v>
      </c>
      <c r="AY1711" s="259" t="s">
        <v>565</v>
      </c>
      <c r="AZ1711" s="259" t="s">
        <v>565</v>
      </c>
      <c r="BA1711" s="259" t="s">
        <v>565</v>
      </c>
    </row>
    <row r="1712" spans="4:53">
      <c r="D1712" s="259" t="s">
        <v>565</v>
      </c>
      <c r="E1712" s="259" t="s">
        <v>565</v>
      </c>
      <c r="F1712" s="259" t="s">
        <v>565</v>
      </c>
      <c r="G1712" s="259" t="s">
        <v>565</v>
      </c>
      <c r="H1712" s="259" t="s">
        <v>565</v>
      </c>
      <c r="I1712" s="259" t="s">
        <v>565</v>
      </c>
      <c r="J1712" s="259" t="s">
        <v>565</v>
      </c>
      <c r="K1712" s="259" t="s">
        <v>565</v>
      </c>
      <c r="L1712" s="259" t="s">
        <v>565</v>
      </c>
      <c r="M1712" s="259" t="s">
        <v>565</v>
      </c>
      <c r="N1712" s="259" t="s">
        <v>565</v>
      </c>
      <c r="O1712" s="259" t="s">
        <v>565</v>
      </c>
      <c r="P1712" s="259" t="s">
        <v>565</v>
      </c>
      <c r="Q1712" s="259" t="s">
        <v>565</v>
      </c>
      <c r="R1712" s="259" t="s">
        <v>565</v>
      </c>
      <c r="S1712" s="259" t="s">
        <v>565</v>
      </c>
      <c r="T1712" s="259" t="s">
        <v>565</v>
      </c>
      <c r="U1712" s="259" t="s">
        <v>565</v>
      </c>
      <c r="V1712" s="260" t="s">
        <v>565</v>
      </c>
      <c r="W1712" s="260" t="s">
        <v>565</v>
      </c>
      <c r="X1712" s="259" t="s">
        <v>565</v>
      </c>
      <c r="Y1712" s="259" t="s">
        <v>565</v>
      </c>
      <c r="Z1712" s="259" t="s">
        <v>565</v>
      </c>
      <c r="AA1712" s="259" t="s">
        <v>565</v>
      </c>
      <c r="AB1712" s="259" t="s">
        <v>565</v>
      </c>
      <c r="AC1712" s="259" t="s">
        <v>565</v>
      </c>
      <c r="AD1712" s="259" t="s">
        <v>565</v>
      </c>
      <c r="AE1712" s="259" t="s">
        <v>565</v>
      </c>
      <c r="AF1712" s="259" t="s">
        <v>565</v>
      </c>
      <c r="AG1712" s="259" t="s">
        <v>565</v>
      </c>
      <c r="AH1712" s="259" t="s">
        <v>565</v>
      </c>
      <c r="AI1712" s="259" t="s">
        <v>565</v>
      </c>
      <c r="AJ1712" s="259" t="s">
        <v>565</v>
      </c>
      <c r="AK1712" s="259" t="s">
        <v>565</v>
      </c>
      <c r="AL1712" s="259" t="s">
        <v>565</v>
      </c>
      <c r="AM1712" s="259" t="s">
        <v>565</v>
      </c>
      <c r="AN1712" s="259" t="s">
        <v>565</v>
      </c>
      <c r="AO1712" s="259" t="s">
        <v>565</v>
      </c>
      <c r="AP1712" s="259" t="s">
        <v>565</v>
      </c>
      <c r="AQ1712" s="259" t="s">
        <v>565</v>
      </c>
      <c r="AR1712" s="259" t="s">
        <v>565</v>
      </c>
      <c r="AS1712" s="259" t="s">
        <v>565</v>
      </c>
      <c r="AT1712" s="259" t="s">
        <v>565</v>
      </c>
      <c r="AU1712" s="259" t="s">
        <v>565</v>
      </c>
      <c r="AV1712" s="259" t="s">
        <v>565</v>
      </c>
      <c r="AW1712" s="259" t="s">
        <v>565</v>
      </c>
      <c r="AX1712" s="259" t="s">
        <v>565</v>
      </c>
      <c r="AY1712" s="259" t="s">
        <v>565</v>
      </c>
      <c r="AZ1712" s="259" t="s">
        <v>565</v>
      </c>
      <c r="BA1712" s="259" t="s">
        <v>565</v>
      </c>
    </row>
    <row r="1713" spans="4:53">
      <c r="D1713" s="259" t="s">
        <v>565</v>
      </c>
      <c r="E1713" s="259" t="s">
        <v>565</v>
      </c>
      <c r="F1713" s="259" t="s">
        <v>565</v>
      </c>
      <c r="G1713" s="259" t="s">
        <v>565</v>
      </c>
      <c r="H1713" s="259" t="s">
        <v>565</v>
      </c>
      <c r="I1713" s="259" t="s">
        <v>565</v>
      </c>
      <c r="J1713" s="259" t="s">
        <v>565</v>
      </c>
      <c r="K1713" s="259" t="s">
        <v>565</v>
      </c>
      <c r="L1713" s="259" t="s">
        <v>565</v>
      </c>
      <c r="M1713" s="259" t="s">
        <v>565</v>
      </c>
      <c r="N1713" s="259" t="s">
        <v>565</v>
      </c>
      <c r="O1713" s="259" t="s">
        <v>565</v>
      </c>
      <c r="P1713" s="259" t="s">
        <v>565</v>
      </c>
      <c r="Q1713" s="259" t="s">
        <v>565</v>
      </c>
      <c r="R1713" s="259" t="s">
        <v>565</v>
      </c>
      <c r="S1713" s="259" t="s">
        <v>565</v>
      </c>
      <c r="T1713" s="259" t="s">
        <v>565</v>
      </c>
      <c r="U1713" s="259" t="s">
        <v>565</v>
      </c>
      <c r="V1713" s="260" t="s">
        <v>565</v>
      </c>
      <c r="W1713" s="260" t="s">
        <v>565</v>
      </c>
      <c r="X1713" s="259" t="s">
        <v>565</v>
      </c>
      <c r="Y1713" s="259" t="s">
        <v>565</v>
      </c>
      <c r="Z1713" s="259" t="s">
        <v>565</v>
      </c>
      <c r="AA1713" s="259" t="s">
        <v>565</v>
      </c>
      <c r="AB1713" s="259" t="s">
        <v>565</v>
      </c>
      <c r="AC1713" s="259" t="s">
        <v>565</v>
      </c>
      <c r="AD1713" s="259" t="s">
        <v>565</v>
      </c>
      <c r="AE1713" s="259" t="s">
        <v>565</v>
      </c>
      <c r="AF1713" s="259" t="s">
        <v>565</v>
      </c>
      <c r="AG1713" s="259" t="s">
        <v>565</v>
      </c>
      <c r="AH1713" s="259" t="s">
        <v>565</v>
      </c>
      <c r="AI1713" s="259" t="s">
        <v>565</v>
      </c>
      <c r="AJ1713" s="259" t="s">
        <v>565</v>
      </c>
      <c r="AK1713" s="259" t="s">
        <v>565</v>
      </c>
      <c r="AL1713" s="259" t="s">
        <v>565</v>
      </c>
      <c r="AM1713" s="259" t="s">
        <v>565</v>
      </c>
      <c r="AN1713" s="259" t="s">
        <v>565</v>
      </c>
      <c r="AO1713" s="259" t="s">
        <v>565</v>
      </c>
      <c r="AP1713" s="259" t="s">
        <v>565</v>
      </c>
      <c r="AQ1713" s="259" t="s">
        <v>565</v>
      </c>
      <c r="AR1713" s="259" t="s">
        <v>565</v>
      </c>
      <c r="AS1713" s="259" t="s">
        <v>565</v>
      </c>
      <c r="AT1713" s="259" t="s">
        <v>565</v>
      </c>
      <c r="AU1713" s="259" t="s">
        <v>565</v>
      </c>
      <c r="AV1713" s="259" t="s">
        <v>565</v>
      </c>
      <c r="AW1713" s="259" t="s">
        <v>565</v>
      </c>
      <c r="AX1713" s="259" t="s">
        <v>565</v>
      </c>
      <c r="AY1713" s="259" t="s">
        <v>565</v>
      </c>
      <c r="AZ1713" s="259" t="s">
        <v>565</v>
      </c>
      <c r="BA1713" s="259" t="s">
        <v>565</v>
      </c>
    </row>
    <row r="1714" spans="4:53">
      <c r="D1714" s="259" t="s">
        <v>565</v>
      </c>
      <c r="E1714" s="259" t="s">
        <v>565</v>
      </c>
      <c r="F1714" s="259" t="s">
        <v>565</v>
      </c>
      <c r="G1714" s="259" t="s">
        <v>565</v>
      </c>
      <c r="H1714" s="259" t="s">
        <v>565</v>
      </c>
      <c r="I1714" s="259" t="s">
        <v>565</v>
      </c>
      <c r="J1714" s="259" t="s">
        <v>565</v>
      </c>
      <c r="K1714" s="259" t="s">
        <v>565</v>
      </c>
      <c r="L1714" s="259" t="s">
        <v>565</v>
      </c>
      <c r="M1714" s="259" t="s">
        <v>565</v>
      </c>
      <c r="N1714" s="259" t="s">
        <v>565</v>
      </c>
      <c r="O1714" s="259" t="s">
        <v>565</v>
      </c>
      <c r="P1714" s="259" t="s">
        <v>565</v>
      </c>
      <c r="Q1714" s="259" t="s">
        <v>565</v>
      </c>
      <c r="R1714" s="259" t="s">
        <v>565</v>
      </c>
      <c r="S1714" s="259" t="s">
        <v>565</v>
      </c>
      <c r="T1714" s="259" t="s">
        <v>565</v>
      </c>
      <c r="U1714" s="259" t="s">
        <v>565</v>
      </c>
      <c r="V1714" s="260" t="s">
        <v>565</v>
      </c>
      <c r="W1714" s="260" t="s">
        <v>565</v>
      </c>
      <c r="X1714" s="259" t="s">
        <v>565</v>
      </c>
      <c r="Y1714" s="259" t="s">
        <v>565</v>
      </c>
      <c r="Z1714" s="259" t="s">
        <v>565</v>
      </c>
      <c r="AA1714" s="259" t="s">
        <v>565</v>
      </c>
      <c r="AB1714" s="259" t="s">
        <v>565</v>
      </c>
      <c r="AC1714" s="259" t="s">
        <v>565</v>
      </c>
      <c r="AD1714" s="259" t="s">
        <v>565</v>
      </c>
      <c r="AE1714" s="259" t="s">
        <v>565</v>
      </c>
      <c r="AF1714" s="259" t="s">
        <v>565</v>
      </c>
      <c r="AG1714" s="259" t="s">
        <v>565</v>
      </c>
      <c r="AH1714" s="259" t="s">
        <v>565</v>
      </c>
      <c r="AI1714" s="259" t="s">
        <v>565</v>
      </c>
      <c r="AJ1714" s="259" t="s">
        <v>565</v>
      </c>
      <c r="AK1714" s="259" t="s">
        <v>565</v>
      </c>
      <c r="AL1714" s="259" t="s">
        <v>565</v>
      </c>
      <c r="AM1714" s="259" t="s">
        <v>565</v>
      </c>
      <c r="AN1714" s="259" t="s">
        <v>565</v>
      </c>
      <c r="AO1714" s="259" t="s">
        <v>565</v>
      </c>
      <c r="AP1714" s="259" t="s">
        <v>565</v>
      </c>
      <c r="AQ1714" s="259" t="s">
        <v>565</v>
      </c>
      <c r="AR1714" s="259" t="s">
        <v>565</v>
      </c>
      <c r="AS1714" s="259" t="s">
        <v>565</v>
      </c>
      <c r="AT1714" s="259" t="s">
        <v>565</v>
      </c>
      <c r="AU1714" s="259" t="s">
        <v>565</v>
      </c>
      <c r="AV1714" s="259" t="s">
        <v>565</v>
      </c>
      <c r="AW1714" s="259" t="s">
        <v>565</v>
      </c>
      <c r="AX1714" s="259" t="s">
        <v>565</v>
      </c>
      <c r="AY1714" s="259" t="s">
        <v>565</v>
      </c>
      <c r="AZ1714" s="259" t="s">
        <v>565</v>
      </c>
      <c r="BA1714" s="259" t="s">
        <v>565</v>
      </c>
    </row>
    <row r="1715" spans="4:53">
      <c r="D1715" s="259" t="s">
        <v>565</v>
      </c>
      <c r="E1715" s="259" t="s">
        <v>565</v>
      </c>
      <c r="F1715" s="259" t="s">
        <v>565</v>
      </c>
      <c r="G1715" s="259" t="s">
        <v>565</v>
      </c>
      <c r="H1715" s="259" t="s">
        <v>565</v>
      </c>
      <c r="I1715" s="259" t="s">
        <v>565</v>
      </c>
      <c r="J1715" s="259" t="s">
        <v>565</v>
      </c>
      <c r="K1715" s="259" t="s">
        <v>565</v>
      </c>
      <c r="L1715" s="259" t="s">
        <v>565</v>
      </c>
      <c r="M1715" s="259" t="s">
        <v>565</v>
      </c>
      <c r="N1715" s="259" t="s">
        <v>565</v>
      </c>
      <c r="O1715" s="259" t="s">
        <v>565</v>
      </c>
      <c r="P1715" s="259" t="s">
        <v>565</v>
      </c>
      <c r="Q1715" s="259" t="s">
        <v>565</v>
      </c>
      <c r="R1715" s="259" t="s">
        <v>565</v>
      </c>
      <c r="S1715" s="259" t="s">
        <v>565</v>
      </c>
      <c r="T1715" s="259" t="s">
        <v>565</v>
      </c>
      <c r="U1715" s="259" t="s">
        <v>565</v>
      </c>
      <c r="V1715" s="260" t="s">
        <v>565</v>
      </c>
      <c r="W1715" s="260" t="s">
        <v>565</v>
      </c>
      <c r="X1715" s="259" t="s">
        <v>565</v>
      </c>
      <c r="Y1715" s="259" t="s">
        <v>565</v>
      </c>
      <c r="Z1715" s="259" t="s">
        <v>565</v>
      </c>
      <c r="AA1715" s="259" t="s">
        <v>565</v>
      </c>
      <c r="AB1715" s="259" t="s">
        <v>565</v>
      </c>
      <c r="AC1715" s="259" t="s">
        <v>565</v>
      </c>
      <c r="AD1715" s="259" t="s">
        <v>565</v>
      </c>
      <c r="AE1715" s="259" t="s">
        <v>565</v>
      </c>
      <c r="AF1715" s="259" t="s">
        <v>565</v>
      </c>
      <c r="AG1715" s="259" t="s">
        <v>565</v>
      </c>
      <c r="AH1715" s="259" t="s">
        <v>565</v>
      </c>
      <c r="AI1715" s="259" t="s">
        <v>565</v>
      </c>
      <c r="AJ1715" s="259" t="s">
        <v>565</v>
      </c>
      <c r="AK1715" s="259" t="s">
        <v>565</v>
      </c>
      <c r="AL1715" s="259" t="s">
        <v>565</v>
      </c>
      <c r="AM1715" s="259" t="s">
        <v>565</v>
      </c>
      <c r="AN1715" s="259" t="s">
        <v>565</v>
      </c>
      <c r="AO1715" s="259" t="s">
        <v>565</v>
      </c>
      <c r="AP1715" s="259" t="s">
        <v>565</v>
      </c>
      <c r="AQ1715" s="259" t="s">
        <v>565</v>
      </c>
      <c r="AR1715" s="259" t="s">
        <v>565</v>
      </c>
      <c r="AS1715" s="259" t="s">
        <v>565</v>
      </c>
      <c r="AT1715" s="259" t="s">
        <v>565</v>
      </c>
      <c r="AU1715" s="259" t="s">
        <v>565</v>
      </c>
      <c r="AV1715" s="259" t="s">
        <v>565</v>
      </c>
      <c r="AW1715" s="259" t="s">
        <v>565</v>
      </c>
      <c r="AX1715" s="259" t="s">
        <v>565</v>
      </c>
      <c r="AY1715" s="259" t="s">
        <v>565</v>
      </c>
      <c r="AZ1715" s="259" t="s">
        <v>565</v>
      </c>
      <c r="BA1715" s="259" t="s">
        <v>565</v>
      </c>
    </row>
    <row r="1716" spans="4:53">
      <c r="D1716" s="259" t="s">
        <v>565</v>
      </c>
      <c r="E1716" s="259" t="s">
        <v>565</v>
      </c>
      <c r="F1716" s="259" t="s">
        <v>565</v>
      </c>
      <c r="G1716" s="259" t="s">
        <v>565</v>
      </c>
      <c r="H1716" s="259" t="s">
        <v>565</v>
      </c>
      <c r="I1716" s="259" t="s">
        <v>565</v>
      </c>
      <c r="J1716" s="259" t="s">
        <v>565</v>
      </c>
      <c r="K1716" s="259" t="s">
        <v>565</v>
      </c>
      <c r="L1716" s="259" t="s">
        <v>565</v>
      </c>
      <c r="M1716" s="259" t="s">
        <v>565</v>
      </c>
      <c r="N1716" s="259" t="s">
        <v>565</v>
      </c>
      <c r="O1716" s="259" t="s">
        <v>565</v>
      </c>
      <c r="P1716" s="259" t="s">
        <v>565</v>
      </c>
      <c r="Q1716" s="259" t="s">
        <v>565</v>
      </c>
      <c r="R1716" s="259" t="s">
        <v>565</v>
      </c>
      <c r="S1716" s="259" t="s">
        <v>565</v>
      </c>
      <c r="T1716" s="259" t="s">
        <v>565</v>
      </c>
      <c r="U1716" s="259" t="s">
        <v>565</v>
      </c>
      <c r="V1716" s="260" t="s">
        <v>565</v>
      </c>
      <c r="W1716" s="260" t="s">
        <v>565</v>
      </c>
      <c r="X1716" s="259" t="s">
        <v>565</v>
      </c>
      <c r="Y1716" s="259" t="s">
        <v>565</v>
      </c>
      <c r="Z1716" s="259" t="s">
        <v>565</v>
      </c>
      <c r="AA1716" s="259" t="s">
        <v>565</v>
      </c>
      <c r="AB1716" s="259" t="s">
        <v>565</v>
      </c>
      <c r="AC1716" s="259" t="s">
        <v>565</v>
      </c>
      <c r="AD1716" s="259" t="s">
        <v>565</v>
      </c>
      <c r="AE1716" s="259" t="s">
        <v>565</v>
      </c>
      <c r="AF1716" s="259" t="s">
        <v>565</v>
      </c>
      <c r="AG1716" s="259" t="s">
        <v>565</v>
      </c>
      <c r="AH1716" s="259" t="s">
        <v>565</v>
      </c>
      <c r="AI1716" s="259" t="s">
        <v>565</v>
      </c>
      <c r="AJ1716" s="259" t="s">
        <v>565</v>
      </c>
      <c r="AK1716" s="259" t="s">
        <v>565</v>
      </c>
      <c r="AL1716" s="259" t="s">
        <v>565</v>
      </c>
      <c r="AM1716" s="259" t="s">
        <v>565</v>
      </c>
      <c r="AN1716" s="259" t="s">
        <v>565</v>
      </c>
      <c r="AO1716" s="259" t="s">
        <v>565</v>
      </c>
      <c r="AP1716" s="259" t="s">
        <v>565</v>
      </c>
      <c r="AQ1716" s="259" t="s">
        <v>565</v>
      </c>
      <c r="AR1716" s="259" t="s">
        <v>565</v>
      </c>
      <c r="AS1716" s="259" t="s">
        <v>565</v>
      </c>
      <c r="AT1716" s="259" t="s">
        <v>565</v>
      </c>
      <c r="AU1716" s="259" t="s">
        <v>565</v>
      </c>
      <c r="AV1716" s="259" t="s">
        <v>565</v>
      </c>
      <c r="AW1716" s="259" t="s">
        <v>565</v>
      </c>
      <c r="AX1716" s="259" t="s">
        <v>565</v>
      </c>
      <c r="AY1716" s="259" t="s">
        <v>565</v>
      </c>
      <c r="AZ1716" s="259" t="s">
        <v>565</v>
      </c>
      <c r="BA1716" s="259" t="s">
        <v>565</v>
      </c>
    </row>
    <row r="1717" spans="4:53">
      <c r="D1717" s="259" t="s">
        <v>565</v>
      </c>
      <c r="E1717" s="259" t="s">
        <v>565</v>
      </c>
      <c r="F1717" s="259" t="s">
        <v>565</v>
      </c>
      <c r="G1717" s="259" t="s">
        <v>565</v>
      </c>
      <c r="H1717" s="259" t="s">
        <v>565</v>
      </c>
      <c r="I1717" s="259" t="s">
        <v>565</v>
      </c>
      <c r="J1717" s="259" t="s">
        <v>565</v>
      </c>
      <c r="K1717" s="259" t="s">
        <v>565</v>
      </c>
      <c r="L1717" s="259" t="s">
        <v>565</v>
      </c>
      <c r="M1717" s="259" t="s">
        <v>565</v>
      </c>
      <c r="N1717" s="259" t="s">
        <v>565</v>
      </c>
      <c r="O1717" s="259" t="s">
        <v>565</v>
      </c>
      <c r="P1717" s="259" t="s">
        <v>565</v>
      </c>
      <c r="Q1717" s="259" t="s">
        <v>565</v>
      </c>
      <c r="R1717" s="259" t="s">
        <v>565</v>
      </c>
      <c r="S1717" s="259" t="s">
        <v>565</v>
      </c>
      <c r="T1717" s="259" t="s">
        <v>565</v>
      </c>
      <c r="U1717" s="259" t="s">
        <v>565</v>
      </c>
      <c r="V1717" s="260" t="s">
        <v>565</v>
      </c>
      <c r="W1717" s="260" t="s">
        <v>565</v>
      </c>
      <c r="X1717" s="259" t="s">
        <v>565</v>
      </c>
      <c r="Y1717" s="259" t="s">
        <v>565</v>
      </c>
      <c r="Z1717" s="259" t="s">
        <v>565</v>
      </c>
      <c r="AA1717" s="259" t="s">
        <v>565</v>
      </c>
      <c r="AB1717" s="259" t="s">
        <v>565</v>
      </c>
      <c r="AC1717" s="259" t="s">
        <v>565</v>
      </c>
      <c r="AD1717" s="259" t="s">
        <v>565</v>
      </c>
      <c r="AE1717" s="259" t="s">
        <v>565</v>
      </c>
      <c r="AF1717" s="259" t="s">
        <v>565</v>
      </c>
      <c r="AG1717" s="259" t="s">
        <v>565</v>
      </c>
      <c r="AH1717" s="259" t="s">
        <v>565</v>
      </c>
      <c r="AI1717" s="259" t="s">
        <v>565</v>
      </c>
      <c r="AJ1717" s="259" t="s">
        <v>565</v>
      </c>
      <c r="AK1717" s="259" t="s">
        <v>565</v>
      </c>
      <c r="AL1717" s="259" t="s">
        <v>565</v>
      </c>
      <c r="AM1717" s="259" t="s">
        <v>565</v>
      </c>
      <c r="AN1717" s="259" t="s">
        <v>565</v>
      </c>
      <c r="AO1717" s="259" t="s">
        <v>565</v>
      </c>
      <c r="AP1717" s="259" t="s">
        <v>565</v>
      </c>
      <c r="AQ1717" s="259" t="s">
        <v>565</v>
      </c>
      <c r="AR1717" s="259" t="s">
        <v>565</v>
      </c>
      <c r="AS1717" s="259" t="s">
        <v>565</v>
      </c>
      <c r="AT1717" s="259" t="s">
        <v>565</v>
      </c>
      <c r="AU1717" s="259" t="s">
        <v>565</v>
      </c>
      <c r="AV1717" s="259" t="s">
        <v>565</v>
      </c>
      <c r="AW1717" s="259" t="s">
        <v>565</v>
      </c>
      <c r="AX1717" s="259" t="s">
        <v>565</v>
      </c>
      <c r="AY1717" s="259" t="s">
        <v>565</v>
      </c>
      <c r="AZ1717" s="259" t="s">
        <v>565</v>
      </c>
      <c r="BA1717" s="259" t="s">
        <v>565</v>
      </c>
    </row>
    <row r="1718" spans="4:53">
      <c r="D1718" s="259" t="s">
        <v>565</v>
      </c>
      <c r="E1718" s="259" t="s">
        <v>565</v>
      </c>
      <c r="F1718" s="259" t="s">
        <v>565</v>
      </c>
      <c r="G1718" s="259" t="s">
        <v>565</v>
      </c>
      <c r="H1718" s="259" t="s">
        <v>565</v>
      </c>
      <c r="I1718" s="259" t="s">
        <v>565</v>
      </c>
      <c r="J1718" s="259" t="s">
        <v>565</v>
      </c>
      <c r="K1718" s="259" t="s">
        <v>565</v>
      </c>
      <c r="L1718" s="259" t="s">
        <v>565</v>
      </c>
      <c r="M1718" s="259" t="s">
        <v>565</v>
      </c>
      <c r="N1718" s="259" t="s">
        <v>565</v>
      </c>
      <c r="O1718" s="259" t="s">
        <v>565</v>
      </c>
      <c r="P1718" s="259" t="s">
        <v>565</v>
      </c>
      <c r="Q1718" s="259" t="s">
        <v>565</v>
      </c>
      <c r="R1718" s="259" t="s">
        <v>565</v>
      </c>
      <c r="S1718" s="259" t="s">
        <v>565</v>
      </c>
      <c r="T1718" s="259" t="s">
        <v>565</v>
      </c>
      <c r="U1718" s="259" t="s">
        <v>565</v>
      </c>
      <c r="V1718" s="260" t="s">
        <v>565</v>
      </c>
      <c r="W1718" s="260" t="s">
        <v>565</v>
      </c>
      <c r="X1718" s="259" t="s">
        <v>565</v>
      </c>
      <c r="Y1718" s="259" t="s">
        <v>565</v>
      </c>
      <c r="Z1718" s="259" t="s">
        <v>565</v>
      </c>
      <c r="AA1718" s="259" t="s">
        <v>565</v>
      </c>
      <c r="AB1718" s="259" t="s">
        <v>565</v>
      </c>
      <c r="AC1718" s="259" t="s">
        <v>565</v>
      </c>
      <c r="AD1718" s="259" t="s">
        <v>565</v>
      </c>
      <c r="AE1718" s="259" t="s">
        <v>565</v>
      </c>
      <c r="AF1718" s="259" t="s">
        <v>565</v>
      </c>
      <c r="AG1718" s="259" t="s">
        <v>565</v>
      </c>
      <c r="AH1718" s="259" t="s">
        <v>565</v>
      </c>
      <c r="AI1718" s="259" t="s">
        <v>565</v>
      </c>
      <c r="AJ1718" s="259" t="s">
        <v>565</v>
      </c>
      <c r="AK1718" s="259" t="s">
        <v>565</v>
      </c>
      <c r="AL1718" s="259" t="s">
        <v>565</v>
      </c>
      <c r="AM1718" s="259" t="s">
        <v>565</v>
      </c>
      <c r="AN1718" s="259" t="s">
        <v>565</v>
      </c>
      <c r="AO1718" s="259" t="s">
        <v>565</v>
      </c>
      <c r="AP1718" s="259" t="s">
        <v>565</v>
      </c>
      <c r="AQ1718" s="259" t="s">
        <v>565</v>
      </c>
      <c r="AR1718" s="259" t="s">
        <v>565</v>
      </c>
      <c r="AS1718" s="259" t="s">
        <v>565</v>
      </c>
      <c r="AT1718" s="259" t="s">
        <v>565</v>
      </c>
      <c r="AU1718" s="259" t="s">
        <v>565</v>
      </c>
      <c r="AV1718" s="259" t="s">
        <v>565</v>
      </c>
      <c r="AW1718" s="259" t="s">
        <v>565</v>
      </c>
      <c r="AX1718" s="259" t="s">
        <v>565</v>
      </c>
      <c r="AY1718" s="259" t="s">
        <v>565</v>
      </c>
      <c r="AZ1718" s="259" t="s">
        <v>565</v>
      </c>
      <c r="BA1718" s="259" t="s">
        <v>565</v>
      </c>
    </row>
    <row r="1719" spans="4:53">
      <c r="D1719" s="259" t="s">
        <v>565</v>
      </c>
      <c r="E1719" s="259" t="s">
        <v>565</v>
      </c>
      <c r="F1719" s="259" t="s">
        <v>565</v>
      </c>
      <c r="G1719" s="259" t="s">
        <v>565</v>
      </c>
      <c r="H1719" s="259" t="s">
        <v>565</v>
      </c>
      <c r="I1719" s="259" t="s">
        <v>565</v>
      </c>
      <c r="J1719" s="259" t="s">
        <v>565</v>
      </c>
      <c r="K1719" s="259" t="s">
        <v>565</v>
      </c>
      <c r="L1719" s="259" t="s">
        <v>565</v>
      </c>
      <c r="M1719" s="259" t="s">
        <v>565</v>
      </c>
      <c r="N1719" s="259" t="s">
        <v>565</v>
      </c>
      <c r="O1719" s="259" t="s">
        <v>565</v>
      </c>
      <c r="P1719" s="259" t="s">
        <v>565</v>
      </c>
      <c r="Q1719" s="259" t="s">
        <v>565</v>
      </c>
      <c r="R1719" s="259" t="s">
        <v>565</v>
      </c>
      <c r="S1719" s="259" t="s">
        <v>565</v>
      </c>
      <c r="T1719" s="259" t="s">
        <v>565</v>
      </c>
      <c r="U1719" s="259" t="s">
        <v>565</v>
      </c>
      <c r="V1719" s="260" t="s">
        <v>565</v>
      </c>
      <c r="W1719" s="260" t="s">
        <v>565</v>
      </c>
      <c r="X1719" s="259" t="s">
        <v>565</v>
      </c>
      <c r="Y1719" s="259" t="s">
        <v>565</v>
      </c>
      <c r="Z1719" s="259" t="s">
        <v>565</v>
      </c>
      <c r="AA1719" s="259" t="s">
        <v>565</v>
      </c>
      <c r="AB1719" s="259" t="s">
        <v>565</v>
      </c>
      <c r="AC1719" s="259" t="s">
        <v>565</v>
      </c>
      <c r="AD1719" s="259" t="s">
        <v>565</v>
      </c>
      <c r="AE1719" s="259" t="s">
        <v>565</v>
      </c>
      <c r="AF1719" s="259" t="s">
        <v>565</v>
      </c>
      <c r="AG1719" s="259" t="s">
        <v>565</v>
      </c>
      <c r="AH1719" s="259" t="s">
        <v>565</v>
      </c>
      <c r="AI1719" s="259" t="s">
        <v>565</v>
      </c>
      <c r="AJ1719" s="259" t="s">
        <v>565</v>
      </c>
      <c r="AK1719" s="259" t="s">
        <v>565</v>
      </c>
      <c r="AL1719" s="259" t="s">
        <v>565</v>
      </c>
      <c r="AM1719" s="259" t="s">
        <v>565</v>
      </c>
      <c r="AN1719" s="259" t="s">
        <v>565</v>
      </c>
      <c r="AO1719" s="259" t="s">
        <v>565</v>
      </c>
      <c r="AP1719" s="259" t="s">
        <v>565</v>
      </c>
      <c r="AQ1719" s="259" t="s">
        <v>565</v>
      </c>
      <c r="AR1719" s="259" t="s">
        <v>565</v>
      </c>
      <c r="AS1719" s="259" t="s">
        <v>565</v>
      </c>
      <c r="AT1719" s="259" t="s">
        <v>565</v>
      </c>
      <c r="AU1719" s="259" t="s">
        <v>565</v>
      </c>
      <c r="AV1719" s="259" t="s">
        <v>565</v>
      </c>
      <c r="AW1719" s="259" t="s">
        <v>565</v>
      </c>
      <c r="AX1719" s="259" t="s">
        <v>565</v>
      </c>
      <c r="AY1719" s="259" t="s">
        <v>565</v>
      </c>
      <c r="AZ1719" s="259" t="s">
        <v>565</v>
      </c>
      <c r="BA1719" s="259" t="s">
        <v>565</v>
      </c>
    </row>
    <row r="1720" spans="4:53">
      <c r="D1720" s="259" t="s">
        <v>565</v>
      </c>
      <c r="E1720" s="259" t="s">
        <v>565</v>
      </c>
      <c r="F1720" s="259" t="s">
        <v>565</v>
      </c>
      <c r="G1720" s="259" t="s">
        <v>565</v>
      </c>
      <c r="H1720" s="259" t="s">
        <v>565</v>
      </c>
      <c r="I1720" s="259" t="s">
        <v>565</v>
      </c>
      <c r="J1720" s="259" t="s">
        <v>565</v>
      </c>
      <c r="K1720" s="259" t="s">
        <v>565</v>
      </c>
      <c r="L1720" s="259" t="s">
        <v>565</v>
      </c>
      <c r="M1720" s="259" t="s">
        <v>565</v>
      </c>
      <c r="N1720" s="259" t="s">
        <v>565</v>
      </c>
      <c r="O1720" s="259" t="s">
        <v>565</v>
      </c>
      <c r="P1720" s="259" t="s">
        <v>565</v>
      </c>
      <c r="Q1720" s="259" t="s">
        <v>565</v>
      </c>
      <c r="R1720" s="259" t="s">
        <v>565</v>
      </c>
      <c r="S1720" s="259" t="s">
        <v>565</v>
      </c>
      <c r="T1720" s="259" t="s">
        <v>565</v>
      </c>
      <c r="U1720" s="259" t="s">
        <v>565</v>
      </c>
      <c r="V1720" s="260" t="s">
        <v>565</v>
      </c>
      <c r="W1720" s="260" t="s">
        <v>565</v>
      </c>
      <c r="X1720" s="259" t="s">
        <v>565</v>
      </c>
      <c r="Y1720" s="259" t="s">
        <v>565</v>
      </c>
      <c r="Z1720" s="259" t="s">
        <v>565</v>
      </c>
      <c r="AA1720" s="259" t="s">
        <v>565</v>
      </c>
      <c r="AB1720" s="259" t="s">
        <v>565</v>
      </c>
      <c r="AC1720" s="259" t="s">
        <v>565</v>
      </c>
      <c r="AD1720" s="259" t="s">
        <v>565</v>
      </c>
      <c r="AE1720" s="259" t="s">
        <v>565</v>
      </c>
      <c r="AF1720" s="259" t="s">
        <v>565</v>
      </c>
      <c r="AG1720" s="259" t="s">
        <v>565</v>
      </c>
      <c r="AH1720" s="259" t="s">
        <v>565</v>
      </c>
      <c r="AI1720" s="259" t="s">
        <v>565</v>
      </c>
      <c r="AJ1720" s="259" t="s">
        <v>565</v>
      </c>
      <c r="AK1720" s="259" t="s">
        <v>565</v>
      </c>
      <c r="AL1720" s="259" t="s">
        <v>565</v>
      </c>
      <c r="AM1720" s="259" t="s">
        <v>565</v>
      </c>
      <c r="AN1720" s="259" t="s">
        <v>565</v>
      </c>
      <c r="AO1720" s="259" t="s">
        <v>565</v>
      </c>
      <c r="AP1720" s="259" t="s">
        <v>565</v>
      </c>
      <c r="AQ1720" s="259" t="s">
        <v>565</v>
      </c>
      <c r="AR1720" s="259" t="s">
        <v>565</v>
      </c>
      <c r="AS1720" s="259" t="s">
        <v>565</v>
      </c>
      <c r="AT1720" s="259" t="s">
        <v>565</v>
      </c>
      <c r="AU1720" s="259" t="s">
        <v>565</v>
      </c>
      <c r="AV1720" s="259" t="s">
        <v>565</v>
      </c>
      <c r="AW1720" s="259" t="s">
        <v>565</v>
      </c>
      <c r="AX1720" s="259" t="s">
        <v>565</v>
      </c>
      <c r="AY1720" s="259" t="s">
        <v>565</v>
      </c>
      <c r="AZ1720" s="259" t="s">
        <v>565</v>
      </c>
      <c r="BA1720" s="259" t="s">
        <v>565</v>
      </c>
    </row>
    <row r="1721" spans="4:53">
      <c r="D1721" s="259" t="s">
        <v>565</v>
      </c>
      <c r="E1721" s="259" t="s">
        <v>565</v>
      </c>
      <c r="F1721" s="259" t="s">
        <v>565</v>
      </c>
      <c r="G1721" s="259" t="s">
        <v>565</v>
      </c>
      <c r="H1721" s="259" t="s">
        <v>565</v>
      </c>
      <c r="I1721" s="259" t="s">
        <v>565</v>
      </c>
      <c r="J1721" s="259" t="s">
        <v>565</v>
      </c>
      <c r="K1721" s="259" t="s">
        <v>565</v>
      </c>
      <c r="L1721" s="259" t="s">
        <v>565</v>
      </c>
      <c r="M1721" s="259" t="s">
        <v>565</v>
      </c>
      <c r="N1721" s="259" t="s">
        <v>565</v>
      </c>
      <c r="O1721" s="259" t="s">
        <v>565</v>
      </c>
      <c r="P1721" s="259" t="s">
        <v>565</v>
      </c>
      <c r="Q1721" s="259" t="s">
        <v>565</v>
      </c>
      <c r="R1721" s="259" t="s">
        <v>565</v>
      </c>
      <c r="S1721" s="259" t="s">
        <v>565</v>
      </c>
      <c r="T1721" s="259" t="s">
        <v>565</v>
      </c>
      <c r="U1721" s="259" t="s">
        <v>565</v>
      </c>
      <c r="V1721" s="260" t="s">
        <v>565</v>
      </c>
      <c r="W1721" s="260" t="s">
        <v>565</v>
      </c>
      <c r="X1721" s="259" t="s">
        <v>565</v>
      </c>
      <c r="Y1721" s="259" t="s">
        <v>565</v>
      </c>
      <c r="Z1721" s="259" t="s">
        <v>565</v>
      </c>
      <c r="AA1721" s="259" t="s">
        <v>565</v>
      </c>
      <c r="AB1721" s="259" t="s">
        <v>565</v>
      </c>
      <c r="AC1721" s="259" t="s">
        <v>565</v>
      </c>
      <c r="AD1721" s="259" t="s">
        <v>565</v>
      </c>
      <c r="AE1721" s="259" t="s">
        <v>565</v>
      </c>
      <c r="AF1721" s="259" t="s">
        <v>565</v>
      </c>
      <c r="AG1721" s="259" t="s">
        <v>565</v>
      </c>
      <c r="AH1721" s="259" t="s">
        <v>565</v>
      </c>
      <c r="AI1721" s="259" t="s">
        <v>565</v>
      </c>
      <c r="AJ1721" s="259" t="s">
        <v>565</v>
      </c>
      <c r="AK1721" s="259" t="s">
        <v>565</v>
      </c>
      <c r="AL1721" s="259" t="s">
        <v>565</v>
      </c>
      <c r="AM1721" s="259" t="s">
        <v>565</v>
      </c>
      <c r="AN1721" s="259" t="s">
        <v>565</v>
      </c>
      <c r="AO1721" s="259" t="s">
        <v>565</v>
      </c>
      <c r="AP1721" s="259" t="s">
        <v>565</v>
      </c>
      <c r="AQ1721" s="259" t="s">
        <v>565</v>
      </c>
      <c r="AR1721" s="259" t="s">
        <v>565</v>
      </c>
      <c r="AS1721" s="259" t="s">
        <v>565</v>
      </c>
      <c r="AT1721" s="259" t="s">
        <v>565</v>
      </c>
      <c r="AU1721" s="259" t="s">
        <v>565</v>
      </c>
      <c r="AV1721" s="259" t="s">
        <v>565</v>
      </c>
      <c r="AW1721" s="259" t="s">
        <v>565</v>
      </c>
      <c r="AX1721" s="259" t="s">
        <v>565</v>
      </c>
      <c r="AY1721" s="259" t="s">
        <v>565</v>
      </c>
      <c r="AZ1721" s="259" t="s">
        <v>565</v>
      </c>
      <c r="BA1721" s="259" t="s">
        <v>565</v>
      </c>
    </row>
    <row r="1722" spans="4:53">
      <c r="D1722" s="259" t="s">
        <v>565</v>
      </c>
      <c r="E1722" s="259" t="s">
        <v>565</v>
      </c>
      <c r="F1722" s="259" t="s">
        <v>565</v>
      </c>
      <c r="G1722" s="259" t="s">
        <v>565</v>
      </c>
      <c r="H1722" s="259" t="s">
        <v>565</v>
      </c>
      <c r="I1722" s="259" t="s">
        <v>565</v>
      </c>
      <c r="J1722" s="259" t="s">
        <v>565</v>
      </c>
      <c r="K1722" s="259" t="s">
        <v>565</v>
      </c>
      <c r="L1722" s="259" t="s">
        <v>565</v>
      </c>
      <c r="M1722" s="259" t="s">
        <v>565</v>
      </c>
      <c r="N1722" s="259" t="s">
        <v>565</v>
      </c>
      <c r="O1722" s="259" t="s">
        <v>565</v>
      </c>
      <c r="P1722" s="259" t="s">
        <v>565</v>
      </c>
      <c r="Q1722" s="259" t="s">
        <v>565</v>
      </c>
      <c r="R1722" s="259" t="s">
        <v>565</v>
      </c>
      <c r="S1722" s="259" t="s">
        <v>565</v>
      </c>
      <c r="T1722" s="259" t="s">
        <v>565</v>
      </c>
      <c r="U1722" s="259" t="s">
        <v>565</v>
      </c>
      <c r="V1722" s="260" t="s">
        <v>565</v>
      </c>
      <c r="W1722" s="260" t="s">
        <v>565</v>
      </c>
      <c r="X1722" s="259" t="s">
        <v>565</v>
      </c>
      <c r="Y1722" s="259" t="s">
        <v>565</v>
      </c>
      <c r="Z1722" s="259" t="s">
        <v>565</v>
      </c>
      <c r="AA1722" s="259" t="s">
        <v>565</v>
      </c>
      <c r="AB1722" s="259" t="s">
        <v>565</v>
      </c>
      <c r="AC1722" s="259" t="s">
        <v>565</v>
      </c>
      <c r="AD1722" s="259" t="s">
        <v>565</v>
      </c>
      <c r="AE1722" s="259" t="s">
        <v>565</v>
      </c>
      <c r="AF1722" s="259" t="s">
        <v>565</v>
      </c>
      <c r="AG1722" s="259" t="s">
        <v>565</v>
      </c>
      <c r="AH1722" s="259" t="s">
        <v>565</v>
      </c>
      <c r="AI1722" s="259" t="s">
        <v>565</v>
      </c>
      <c r="AJ1722" s="259" t="s">
        <v>565</v>
      </c>
      <c r="AK1722" s="259" t="s">
        <v>565</v>
      </c>
      <c r="AL1722" s="259" t="s">
        <v>565</v>
      </c>
      <c r="AM1722" s="259" t="s">
        <v>565</v>
      </c>
      <c r="AN1722" s="259" t="s">
        <v>565</v>
      </c>
      <c r="AO1722" s="259" t="s">
        <v>565</v>
      </c>
      <c r="AP1722" s="259" t="s">
        <v>565</v>
      </c>
      <c r="AQ1722" s="259" t="s">
        <v>565</v>
      </c>
      <c r="AR1722" s="259" t="s">
        <v>565</v>
      </c>
      <c r="AS1722" s="259" t="s">
        <v>565</v>
      </c>
      <c r="AT1722" s="259" t="s">
        <v>565</v>
      </c>
      <c r="AU1722" s="259" t="s">
        <v>565</v>
      </c>
      <c r="AV1722" s="259" t="s">
        <v>565</v>
      </c>
      <c r="AW1722" s="259" t="s">
        <v>565</v>
      </c>
      <c r="AX1722" s="259" t="s">
        <v>565</v>
      </c>
      <c r="AY1722" s="259" t="s">
        <v>565</v>
      </c>
      <c r="AZ1722" s="259" t="s">
        <v>565</v>
      </c>
      <c r="BA1722" s="259" t="s">
        <v>565</v>
      </c>
    </row>
    <row r="1723" spans="4:53">
      <c r="D1723" s="259" t="s">
        <v>565</v>
      </c>
      <c r="E1723" s="259" t="s">
        <v>565</v>
      </c>
      <c r="F1723" s="259" t="s">
        <v>565</v>
      </c>
      <c r="G1723" s="259" t="s">
        <v>565</v>
      </c>
      <c r="H1723" s="259" t="s">
        <v>565</v>
      </c>
      <c r="I1723" s="259" t="s">
        <v>565</v>
      </c>
      <c r="J1723" s="259" t="s">
        <v>565</v>
      </c>
      <c r="K1723" s="259" t="s">
        <v>565</v>
      </c>
      <c r="L1723" s="259" t="s">
        <v>565</v>
      </c>
      <c r="M1723" s="259" t="s">
        <v>565</v>
      </c>
      <c r="N1723" s="259" t="s">
        <v>565</v>
      </c>
      <c r="O1723" s="259" t="s">
        <v>565</v>
      </c>
      <c r="P1723" s="259" t="s">
        <v>565</v>
      </c>
      <c r="Q1723" s="259" t="s">
        <v>565</v>
      </c>
      <c r="R1723" s="259" t="s">
        <v>565</v>
      </c>
      <c r="S1723" s="259" t="s">
        <v>565</v>
      </c>
      <c r="T1723" s="259" t="s">
        <v>565</v>
      </c>
      <c r="U1723" s="259" t="s">
        <v>565</v>
      </c>
      <c r="V1723" s="260" t="s">
        <v>565</v>
      </c>
      <c r="W1723" s="260" t="s">
        <v>565</v>
      </c>
      <c r="X1723" s="259" t="s">
        <v>565</v>
      </c>
      <c r="Y1723" s="259" t="s">
        <v>565</v>
      </c>
      <c r="Z1723" s="259" t="s">
        <v>565</v>
      </c>
      <c r="AA1723" s="259" t="s">
        <v>565</v>
      </c>
      <c r="AB1723" s="259" t="s">
        <v>565</v>
      </c>
      <c r="AC1723" s="259" t="s">
        <v>565</v>
      </c>
      <c r="AD1723" s="259" t="s">
        <v>565</v>
      </c>
      <c r="AE1723" s="259" t="s">
        <v>565</v>
      </c>
      <c r="AF1723" s="259" t="s">
        <v>565</v>
      </c>
      <c r="AG1723" s="259" t="s">
        <v>565</v>
      </c>
      <c r="AH1723" s="259" t="s">
        <v>565</v>
      </c>
      <c r="AI1723" s="259" t="s">
        <v>565</v>
      </c>
      <c r="AJ1723" s="259" t="s">
        <v>565</v>
      </c>
      <c r="AK1723" s="259" t="s">
        <v>565</v>
      </c>
      <c r="AL1723" s="259" t="s">
        <v>565</v>
      </c>
      <c r="AM1723" s="259" t="s">
        <v>565</v>
      </c>
      <c r="AN1723" s="259" t="s">
        <v>565</v>
      </c>
      <c r="AO1723" s="259" t="s">
        <v>565</v>
      </c>
      <c r="AP1723" s="259" t="s">
        <v>565</v>
      </c>
      <c r="AQ1723" s="259" t="s">
        <v>565</v>
      </c>
      <c r="AR1723" s="259" t="s">
        <v>565</v>
      </c>
      <c r="AS1723" s="259" t="s">
        <v>565</v>
      </c>
      <c r="AT1723" s="259" t="s">
        <v>565</v>
      </c>
      <c r="AU1723" s="259" t="s">
        <v>565</v>
      </c>
      <c r="AV1723" s="259" t="s">
        <v>565</v>
      </c>
      <c r="AW1723" s="259" t="s">
        <v>565</v>
      </c>
      <c r="AX1723" s="259" t="s">
        <v>565</v>
      </c>
      <c r="AY1723" s="259" t="s">
        <v>565</v>
      </c>
      <c r="AZ1723" s="259" t="s">
        <v>565</v>
      </c>
      <c r="BA1723" s="259" t="s">
        <v>565</v>
      </c>
    </row>
    <row r="1724" spans="4:53">
      <c r="D1724" s="259" t="s">
        <v>565</v>
      </c>
      <c r="E1724" s="259" t="s">
        <v>565</v>
      </c>
      <c r="F1724" s="259" t="s">
        <v>565</v>
      </c>
      <c r="G1724" s="259" t="s">
        <v>565</v>
      </c>
      <c r="H1724" s="259" t="s">
        <v>565</v>
      </c>
      <c r="I1724" s="259" t="s">
        <v>565</v>
      </c>
      <c r="J1724" s="259" t="s">
        <v>565</v>
      </c>
      <c r="K1724" s="259" t="s">
        <v>565</v>
      </c>
      <c r="L1724" s="259" t="s">
        <v>565</v>
      </c>
      <c r="M1724" s="259" t="s">
        <v>565</v>
      </c>
      <c r="N1724" s="259" t="s">
        <v>565</v>
      </c>
      <c r="O1724" s="259" t="s">
        <v>565</v>
      </c>
      <c r="P1724" s="259" t="s">
        <v>565</v>
      </c>
      <c r="Q1724" s="259" t="s">
        <v>565</v>
      </c>
      <c r="R1724" s="259" t="s">
        <v>565</v>
      </c>
      <c r="S1724" s="259" t="s">
        <v>565</v>
      </c>
      <c r="T1724" s="259" t="s">
        <v>565</v>
      </c>
      <c r="U1724" s="259" t="s">
        <v>565</v>
      </c>
      <c r="V1724" s="260" t="s">
        <v>565</v>
      </c>
      <c r="W1724" s="260" t="s">
        <v>565</v>
      </c>
      <c r="X1724" s="259" t="s">
        <v>565</v>
      </c>
      <c r="Y1724" s="259" t="s">
        <v>565</v>
      </c>
      <c r="Z1724" s="259" t="s">
        <v>565</v>
      </c>
      <c r="AA1724" s="259" t="s">
        <v>565</v>
      </c>
      <c r="AB1724" s="259" t="s">
        <v>565</v>
      </c>
      <c r="AC1724" s="259" t="s">
        <v>565</v>
      </c>
      <c r="AD1724" s="259" t="s">
        <v>565</v>
      </c>
      <c r="AE1724" s="259" t="s">
        <v>565</v>
      </c>
      <c r="AF1724" s="259" t="s">
        <v>565</v>
      </c>
      <c r="AG1724" s="259" t="s">
        <v>565</v>
      </c>
      <c r="AH1724" s="259" t="s">
        <v>565</v>
      </c>
      <c r="AI1724" s="259" t="s">
        <v>565</v>
      </c>
      <c r="AJ1724" s="259" t="s">
        <v>565</v>
      </c>
      <c r="AK1724" s="259" t="s">
        <v>565</v>
      </c>
      <c r="AL1724" s="259" t="s">
        <v>565</v>
      </c>
      <c r="AM1724" s="259" t="s">
        <v>565</v>
      </c>
      <c r="AN1724" s="259" t="s">
        <v>565</v>
      </c>
      <c r="AO1724" s="259" t="s">
        <v>565</v>
      </c>
      <c r="AP1724" s="259" t="s">
        <v>565</v>
      </c>
      <c r="AQ1724" s="259" t="s">
        <v>565</v>
      </c>
      <c r="AR1724" s="259" t="s">
        <v>565</v>
      </c>
      <c r="AS1724" s="259" t="s">
        <v>565</v>
      </c>
      <c r="AT1724" s="259" t="s">
        <v>565</v>
      </c>
      <c r="AU1724" s="259" t="s">
        <v>565</v>
      </c>
      <c r="AV1724" s="259" t="s">
        <v>565</v>
      </c>
      <c r="AW1724" s="259" t="s">
        <v>565</v>
      </c>
      <c r="AX1724" s="259" t="s">
        <v>565</v>
      </c>
      <c r="AY1724" s="259" t="s">
        <v>565</v>
      </c>
      <c r="AZ1724" s="259" t="s">
        <v>565</v>
      </c>
      <c r="BA1724" s="259" t="s">
        <v>565</v>
      </c>
    </row>
    <row r="1725" spans="4:53">
      <c r="D1725" s="259" t="s">
        <v>565</v>
      </c>
      <c r="E1725" s="259" t="s">
        <v>565</v>
      </c>
      <c r="F1725" s="259" t="s">
        <v>565</v>
      </c>
      <c r="G1725" s="259" t="s">
        <v>565</v>
      </c>
      <c r="H1725" s="259" t="s">
        <v>565</v>
      </c>
      <c r="I1725" s="259" t="s">
        <v>565</v>
      </c>
      <c r="J1725" s="259" t="s">
        <v>565</v>
      </c>
      <c r="K1725" s="259" t="s">
        <v>565</v>
      </c>
      <c r="L1725" s="259" t="s">
        <v>565</v>
      </c>
      <c r="M1725" s="259" t="s">
        <v>565</v>
      </c>
      <c r="N1725" s="259" t="s">
        <v>565</v>
      </c>
      <c r="O1725" s="259" t="s">
        <v>565</v>
      </c>
      <c r="P1725" s="259" t="s">
        <v>565</v>
      </c>
      <c r="Q1725" s="259" t="s">
        <v>565</v>
      </c>
      <c r="R1725" s="259" t="s">
        <v>565</v>
      </c>
      <c r="S1725" s="259" t="s">
        <v>565</v>
      </c>
      <c r="T1725" s="259" t="s">
        <v>565</v>
      </c>
      <c r="U1725" s="259" t="s">
        <v>565</v>
      </c>
      <c r="V1725" s="260" t="s">
        <v>565</v>
      </c>
      <c r="W1725" s="260" t="s">
        <v>565</v>
      </c>
      <c r="X1725" s="259" t="s">
        <v>565</v>
      </c>
      <c r="Y1725" s="259" t="s">
        <v>565</v>
      </c>
      <c r="Z1725" s="259" t="s">
        <v>565</v>
      </c>
      <c r="AA1725" s="259" t="s">
        <v>565</v>
      </c>
      <c r="AB1725" s="259" t="s">
        <v>565</v>
      </c>
      <c r="AC1725" s="259" t="s">
        <v>565</v>
      </c>
      <c r="AD1725" s="259" t="s">
        <v>565</v>
      </c>
      <c r="AE1725" s="259" t="s">
        <v>565</v>
      </c>
      <c r="AF1725" s="259" t="s">
        <v>565</v>
      </c>
      <c r="AG1725" s="259" t="s">
        <v>565</v>
      </c>
      <c r="AH1725" s="259" t="s">
        <v>565</v>
      </c>
      <c r="AI1725" s="259" t="s">
        <v>565</v>
      </c>
      <c r="AJ1725" s="259" t="s">
        <v>565</v>
      </c>
      <c r="AK1725" s="259" t="s">
        <v>565</v>
      </c>
      <c r="AL1725" s="259" t="s">
        <v>565</v>
      </c>
      <c r="AM1725" s="259" t="s">
        <v>565</v>
      </c>
      <c r="AN1725" s="259" t="s">
        <v>565</v>
      </c>
      <c r="AO1725" s="259" t="s">
        <v>565</v>
      </c>
      <c r="AP1725" s="259" t="s">
        <v>565</v>
      </c>
      <c r="AQ1725" s="259" t="s">
        <v>565</v>
      </c>
      <c r="AR1725" s="259" t="s">
        <v>565</v>
      </c>
      <c r="AS1725" s="259" t="s">
        <v>565</v>
      </c>
      <c r="AT1725" s="259" t="s">
        <v>565</v>
      </c>
      <c r="AU1725" s="259" t="s">
        <v>565</v>
      </c>
      <c r="AV1725" s="259" t="s">
        <v>565</v>
      </c>
      <c r="AW1725" s="259" t="s">
        <v>565</v>
      </c>
      <c r="AX1725" s="259" t="s">
        <v>565</v>
      </c>
      <c r="AY1725" s="259" t="s">
        <v>565</v>
      </c>
      <c r="AZ1725" s="259" t="s">
        <v>565</v>
      </c>
      <c r="BA1725" s="259" t="s">
        <v>565</v>
      </c>
    </row>
    <row r="1726" spans="4:53">
      <c r="D1726" s="259" t="s">
        <v>565</v>
      </c>
      <c r="E1726" s="259" t="s">
        <v>565</v>
      </c>
      <c r="F1726" s="259" t="s">
        <v>565</v>
      </c>
      <c r="G1726" s="259" t="s">
        <v>565</v>
      </c>
      <c r="H1726" s="259" t="s">
        <v>565</v>
      </c>
      <c r="I1726" s="259" t="s">
        <v>565</v>
      </c>
      <c r="J1726" s="259" t="s">
        <v>565</v>
      </c>
      <c r="K1726" s="259" t="s">
        <v>565</v>
      </c>
      <c r="L1726" s="259" t="s">
        <v>565</v>
      </c>
      <c r="M1726" s="259" t="s">
        <v>565</v>
      </c>
      <c r="N1726" s="259" t="s">
        <v>565</v>
      </c>
      <c r="O1726" s="259" t="s">
        <v>565</v>
      </c>
      <c r="P1726" s="259" t="s">
        <v>565</v>
      </c>
      <c r="Q1726" s="259" t="s">
        <v>565</v>
      </c>
      <c r="R1726" s="259" t="s">
        <v>565</v>
      </c>
      <c r="S1726" s="259" t="s">
        <v>565</v>
      </c>
      <c r="T1726" s="259" t="s">
        <v>565</v>
      </c>
      <c r="U1726" s="259" t="s">
        <v>565</v>
      </c>
      <c r="V1726" s="260" t="s">
        <v>565</v>
      </c>
      <c r="W1726" s="260" t="s">
        <v>565</v>
      </c>
      <c r="X1726" s="259" t="s">
        <v>565</v>
      </c>
      <c r="Y1726" s="259" t="s">
        <v>565</v>
      </c>
      <c r="Z1726" s="259" t="s">
        <v>565</v>
      </c>
      <c r="AA1726" s="259" t="s">
        <v>565</v>
      </c>
      <c r="AB1726" s="259" t="s">
        <v>565</v>
      </c>
      <c r="AC1726" s="259" t="s">
        <v>565</v>
      </c>
      <c r="AD1726" s="259" t="s">
        <v>565</v>
      </c>
      <c r="AE1726" s="259" t="s">
        <v>565</v>
      </c>
      <c r="AF1726" s="259" t="s">
        <v>565</v>
      </c>
      <c r="AG1726" s="259" t="s">
        <v>565</v>
      </c>
      <c r="AH1726" s="259" t="s">
        <v>565</v>
      </c>
      <c r="AI1726" s="259" t="s">
        <v>565</v>
      </c>
      <c r="AJ1726" s="259" t="s">
        <v>565</v>
      </c>
      <c r="AK1726" s="259" t="s">
        <v>565</v>
      </c>
      <c r="AL1726" s="259" t="s">
        <v>565</v>
      </c>
      <c r="AM1726" s="259" t="s">
        <v>565</v>
      </c>
      <c r="AN1726" s="259" t="s">
        <v>565</v>
      </c>
      <c r="AO1726" s="259" t="s">
        <v>565</v>
      </c>
      <c r="AP1726" s="259" t="s">
        <v>565</v>
      </c>
      <c r="AQ1726" s="259" t="s">
        <v>565</v>
      </c>
      <c r="AR1726" s="259" t="s">
        <v>565</v>
      </c>
      <c r="AS1726" s="259" t="s">
        <v>565</v>
      </c>
      <c r="AT1726" s="259" t="s">
        <v>565</v>
      </c>
      <c r="AU1726" s="259" t="s">
        <v>565</v>
      </c>
      <c r="AV1726" s="259" t="s">
        <v>565</v>
      </c>
      <c r="AW1726" s="259" t="s">
        <v>565</v>
      </c>
      <c r="AX1726" s="259" t="s">
        <v>565</v>
      </c>
      <c r="AY1726" s="259" t="s">
        <v>565</v>
      </c>
      <c r="AZ1726" s="259" t="s">
        <v>565</v>
      </c>
      <c r="BA1726" s="259" t="s">
        <v>565</v>
      </c>
    </row>
    <row r="1727" spans="4:53">
      <c r="D1727" s="259" t="s">
        <v>565</v>
      </c>
      <c r="E1727" s="259" t="s">
        <v>565</v>
      </c>
      <c r="F1727" s="259" t="s">
        <v>565</v>
      </c>
      <c r="G1727" s="259" t="s">
        <v>565</v>
      </c>
      <c r="H1727" s="259" t="s">
        <v>565</v>
      </c>
      <c r="I1727" s="259" t="s">
        <v>565</v>
      </c>
      <c r="J1727" s="259" t="s">
        <v>565</v>
      </c>
      <c r="K1727" s="259" t="s">
        <v>565</v>
      </c>
      <c r="L1727" s="259" t="s">
        <v>565</v>
      </c>
      <c r="M1727" s="259" t="s">
        <v>565</v>
      </c>
      <c r="N1727" s="259" t="s">
        <v>565</v>
      </c>
      <c r="O1727" s="259" t="s">
        <v>565</v>
      </c>
      <c r="P1727" s="259" t="s">
        <v>565</v>
      </c>
      <c r="Q1727" s="259" t="s">
        <v>565</v>
      </c>
      <c r="R1727" s="259" t="s">
        <v>565</v>
      </c>
      <c r="S1727" s="259" t="s">
        <v>565</v>
      </c>
      <c r="T1727" s="259" t="s">
        <v>565</v>
      </c>
      <c r="U1727" s="259" t="s">
        <v>565</v>
      </c>
      <c r="V1727" s="260" t="s">
        <v>565</v>
      </c>
      <c r="W1727" s="260" t="s">
        <v>565</v>
      </c>
      <c r="X1727" s="259" t="s">
        <v>565</v>
      </c>
      <c r="Y1727" s="259" t="s">
        <v>565</v>
      </c>
      <c r="Z1727" s="259" t="s">
        <v>565</v>
      </c>
      <c r="AA1727" s="259" t="s">
        <v>565</v>
      </c>
      <c r="AB1727" s="259" t="s">
        <v>565</v>
      </c>
      <c r="AC1727" s="259" t="s">
        <v>565</v>
      </c>
      <c r="AD1727" s="259" t="s">
        <v>565</v>
      </c>
      <c r="AE1727" s="259" t="s">
        <v>565</v>
      </c>
      <c r="AF1727" s="259" t="s">
        <v>565</v>
      </c>
      <c r="AG1727" s="259" t="s">
        <v>565</v>
      </c>
      <c r="AH1727" s="259" t="s">
        <v>565</v>
      </c>
      <c r="AI1727" s="259" t="s">
        <v>565</v>
      </c>
      <c r="AJ1727" s="259" t="s">
        <v>565</v>
      </c>
      <c r="AK1727" s="259" t="s">
        <v>565</v>
      </c>
      <c r="AL1727" s="259" t="s">
        <v>565</v>
      </c>
      <c r="AM1727" s="259" t="s">
        <v>565</v>
      </c>
      <c r="AN1727" s="259" t="s">
        <v>565</v>
      </c>
      <c r="AO1727" s="259" t="s">
        <v>565</v>
      </c>
      <c r="AP1727" s="259" t="s">
        <v>565</v>
      </c>
      <c r="AQ1727" s="259" t="s">
        <v>565</v>
      </c>
      <c r="AR1727" s="259" t="s">
        <v>565</v>
      </c>
      <c r="AS1727" s="259" t="s">
        <v>565</v>
      </c>
      <c r="AT1727" s="259" t="s">
        <v>565</v>
      </c>
      <c r="AU1727" s="259" t="s">
        <v>565</v>
      </c>
      <c r="AV1727" s="259" t="s">
        <v>565</v>
      </c>
      <c r="AW1727" s="259" t="s">
        <v>565</v>
      </c>
      <c r="AX1727" s="259" t="s">
        <v>565</v>
      </c>
      <c r="AY1727" s="259" t="s">
        <v>565</v>
      </c>
      <c r="AZ1727" s="259" t="s">
        <v>565</v>
      </c>
      <c r="BA1727" s="259" t="s">
        <v>565</v>
      </c>
    </row>
    <row r="1728" spans="4:53">
      <c r="D1728" s="259" t="s">
        <v>565</v>
      </c>
      <c r="E1728" s="259" t="s">
        <v>565</v>
      </c>
      <c r="F1728" s="259" t="s">
        <v>565</v>
      </c>
      <c r="G1728" s="259" t="s">
        <v>565</v>
      </c>
      <c r="H1728" s="259" t="s">
        <v>565</v>
      </c>
      <c r="I1728" s="259" t="s">
        <v>565</v>
      </c>
      <c r="J1728" s="259" t="s">
        <v>565</v>
      </c>
      <c r="K1728" s="259" t="s">
        <v>565</v>
      </c>
      <c r="L1728" s="259" t="s">
        <v>565</v>
      </c>
      <c r="M1728" s="259" t="s">
        <v>565</v>
      </c>
      <c r="N1728" s="259" t="s">
        <v>565</v>
      </c>
      <c r="O1728" s="259" t="s">
        <v>565</v>
      </c>
      <c r="P1728" s="259" t="s">
        <v>565</v>
      </c>
      <c r="Q1728" s="259" t="s">
        <v>565</v>
      </c>
      <c r="R1728" s="259" t="s">
        <v>565</v>
      </c>
      <c r="S1728" s="259" t="s">
        <v>565</v>
      </c>
      <c r="T1728" s="259" t="s">
        <v>565</v>
      </c>
      <c r="U1728" s="259" t="s">
        <v>565</v>
      </c>
      <c r="V1728" s="260" t="s">
        <v>565</v>
      </c>
      <c r="W1728" s="260" t="s">
        <v>565</v>
      </c>
      <c r="X1728" s="259" t="s">
        <v>565</v>
      </c>
      <c r="Y1728" s="259" t="s">
        <v>565</v>
      </c>
      <c r="Z1728" s="259" t="s">
        <v>565</v>
      </c>
      <c r="AA1728" s="259" t="s">
        <v>565</v>
      </c>
      <c r="AB1728" s="259" t="s">
        <v>565</v>
      </c>
      <c r="AC1728" s="259" t="s">
        <v>565</v>
      </c>
      <c r="AD1728" s="259" t="s">
        <v>565</v>
      </c>
      <c r="AE1728" s="259" t="s">
        <v>565</v>
      </c>
      <c r="AF1728" s="259" t="s">
        <v>565</v>
      </c>
      <c r="AG1728" s="259" t="s">
        <v>565</v>
      </c>
      <c r="AH1728" s="259" t="s">
        <v>565</v>
      </c>
      <c r="AI1728" s="259" t="s">
        <v>565</v>
      </c>
      <c r="AJ1728" s="259" t="s">
        <v>565</v>
      </c>
      <c r="AK1728" s="259" t="s">
        <v>565</v>
      </c>
      <c r="AL1728" s="259" t="s">
        <v>565</v>
      </c>
      <c r="AM1728" s="259" t="s">
        <v>565</v>
      </c>
      <c r="AN1728" s="259" t="s">
        <v>565</v>
      </c>
      <c r="AO1728" s="259" t="s">
        <v>565</v>
      </c>
      <c r="AP1728" s="259" t="s">
        <v>565</v>
      </c>
      <c r="AQ1728" s="259" t="s">
        <v>565</v>
      </c>
      <c r="AR1728" s="259" t="s">
        <v>565</v>
      </c>
      <c r="AS1728" s="259" t="s">
        <v>565</v>
      </c>
      <c r="AT1728" s="259" t="s">
        <v>565</v>
      </c>
      <c r="AU1728" s="259" t="s">
        <v>565</v>
      </c>
      <c r="AV1728" s="259" t="s">
        <v>565</v>
      </c>
      <c r="AW1728" s="259" t="s">
        <v>565</v>
      </c>
      <c r="AX1728" s="259" t="s">
        <v>565</v>
      </c>
      <c r="AY1728" s="259" t="s">
        <v>565</v>
      </c>
      <c r="AZ1728" s="259" t="s">
        <v>565</v>
      </c>
      <c r="BA1728" s="259" t="s">
        <v>565</v>
      </c>
    </row>
    <row r="1729" spans="4:53">
      <c r="D1729" s="259" t="s">
        <v>565</v>
      </c>
      <c r="E1729" s="259" t="s">
        <v>565</v>
      </c>
      <c r="F1729" s="259" t="s">
        <v>565</v>
      </c>
      <c r="G1729" s="259" t="s">
        <v>565</v>
      </c>
      <c r="H1729" s="259" t="s">
        <v>565</v>
      </c>
      <c r="I1729" s="259" t="s">
        <v>565</v>
      </c>
      <c r="J1729" s="259" t="s">
        <v>565</v>
      </c>
      <c r="K1729" s="259" t="s">
        <v>565</v>
      </c>
      <c r="L1729" s="259" t="s">
        <v>565</v>
      </c>
      <c r="M1729" s="259" t="s">
        <v>565</v>
      </c>
      <c r="N1729" s="259" t="s">
        <v>565</v>
      </c>
      <c r="O1729" s="259" t="s">
        <v>565</v>
      </c>
      <c r="P1729" s="259" t="s">
        <v>565</v>
      </c>
      <c r="Q1729" s="259" t="s">
        <v>565</v>
      </c>
      <c r="R1729" s="259" t="s">
        <v>565</v>
      </c>
      <c r="S1729" s="259" t="s">
        <v>565</v>
      </c>
      <c r="T1729" s="259" t="s">
        <v>565</v>
      </c>
      <c r="U1729" s="259" t="s">
        <v>565</v>
      </c>
      <c r="V1729" s="260" t="s">
        <v>565</v>
      </c>
      <c r="W1729" s="260" t="s">
        <v>565</v>
      </c>
      <c r="X1729" s="259" t="s">
        <v>565</v>
      </c>
      <c r="Y1729" s="259" t="s">
        <v>565</v>
      </c>
      <c r="Z1729" s="259" t="s">
        <v>565</v>
      </c>
      <c r="AA1729" s="259" t="s">
        <v>565</v>
      </c>
      <c r="AB1729" s="259" t="s">
        <v>565</v>
      </c>
      <c r="AC1729" s="259" t="s">
        <v>565</v>
      </c>
      <c r="AD1729" s="259" t="s">
        <v>565</v>
      </c>
      <c r="AE1729" s="259" t="s">
        <v>565</v>
      </c>
      <c r="AF1729" s="259" t="s">
        <v>565</v>
      </c>
      <c r="AG1729" s="259" t="s">
        <v>565</v>
      </c>
      <c r="AH1729" s="259" t="s">
        <v>565</v>
      </c>
      <c r="AI1729" s="259" t="s">
        <v>565</v>
      </c>
      <c r="AJ1729" s="259" t="s">
        <v>565</v>
      </c>
      <c r="AK1729" s="259" t="s">
        <v>565</v>
      </c>
      <c r="AL1729" s="259" t="s">
        <v>565</v>
      </c>
      <c r="AM1729" s="259" t="s">
        <v>565</v>
      </c>
      <c r="AN1729" s="259" t="s">
        <v>565</v>
      </c>
      <c r="AO1729" s="259" t="s">
        <v>565</v>
      </c>
      <c r="AP1729" s="259" t="s">
        <v>565</v>
      </c>
      <c r="AQ1729" s="259" t="s">
        <v>565</v>
      </c>
      <c r="AR1729" s="259" t="s">
        <v>565</v>
      </c>
      <c r="AS1729" s="259" t="s">
        <v>565</v>
      </c>
      <c r="AT1729" s="259" t="s">
        <v>565</v>
      </c>
      <c r="AU1729" s="259" t="s">
        <v>565</v>
      </c>
      <c r="AV1729" s="259" t="s">
        <v>565</v>
      </c>
      <c r="AW1729" s="259" t="s">
        <v>565</v>
      </c>
      <c r="AX1729" s="259" t="s">
        <v>565</v>
      </c>
      <c r="AY1729" s="259" t="s">
        <v>565</v>
      </c>
      <c r="AZ1729" s="259" t="s">
        <v>565</v>
      </c>
      <c r="BA1729" s="259" t="s">
        <v>565</v>
      </c>
    </row>
    <row r="1730" spans="4:53">
      <c r="D1730" s="259" t="s">
        <v>565</v>
      </c>
      <c r="E1730" s="259" t="s">
        <v>565</v>
      </c>
      <c r="F1730" s="259" t="s">
        <v>565</v>
      </c>
      <c r="G1730" s="259" t="s">
        <v>565</v>
      </c>
      <c r="H1730" s="259" t="s">
        <v>565</v>
      </c>
      <c r="I1730" s="259" t="s">
        <v>565</v>
      </c>
      <c r="J1730" s="259" t="s">
        <v>565</v>
      </c>
      <c r="K1730" s="259" t="s">
        <v>565</v>
      </c>
      <c r="L1730" s="259" t="s">
        <v>565</v>
      </c>
      <c r="M1730" s="259" t="s">
        <v>565</v>
      </c>
      <c r="N1730" s="259" t="s">
        <v>565</v>
      </c>
      <c r="O1730" s="259" t="s">
        <v>565</v>
      </c>
      <c r="P1730" s="259" t="s">
        <v>565</v>
      </c>
      <c r="Q1730" s="259" t="s">
        <v>565</v>
      </c>
      <c r="R1730" s="259" t="s">
        <v>565</v>
      </c>
      <c r="S1730" s="259" t="s">
        <v>565</v>
      </c>
      <c r="T1730" s="259" t="s">
        <v>565</v>
      </c>
      <c r="U1730" s="259" t="s">
        <v>565</v>
      </c>
      <c r="V1730" s="260" t="s">
        <v>565</v>
      </c>
      <c r="W1730" s="260" t="s">
        <v>565</v>
      </c>
      <c r="X1730" s="259" t="s">
        <v>565</v>
      </c>
      <c r="Y1730" s="259" t="s">
        <v>565</v>
      </c>
      <c r="Z1730" s="259" t="s">
        <v>565</v>
      </c>
      <c r="AA1730" s="259" t="s">
        <v>565</v>
      </c>
      <c r="AB1730" s="259" t="s">
        <v>565</v>
      </c>
      <c r="AC1730" s="259" t="s">
        <v>565</v>
      </c>
      <c r="AD1730" s="259" t="s">
        <v>565</v>
      </c>
      <c r="AE1730" s="259" t="s">
        <v>565</v>
      </c>
      <c r="AF1730" s="259" t="s">
        <v>565</v>
      </c>
      <c r="AG1730" s="259" t="s">
        <v>565</v>
      </c>
      <c r="AH1730" s="259" t="s">
        <v>565</v>
      </c>
      <c r="AI1730" s="259" t="s">
        <v>565</v>
      </c>
      <c r="AJ1730" s="259" t="s">
        <v>565</v>
      </c>
      <c r="AK1730" s="259" t="s">
        <v>565</v>
      </c>
      <c r="AL1730" s="259" t="s">
        <v>565</v>
      </c>
      <c r="AM1730" s="259" t="s">
        <v>565</v>
      </c>
      <c r="AN1730" s="259" t="s">
        <v>565</v>
      </c>
      <c r="AO1730" s="259" t="s">
        <v>565</v>
      </c>
      <c r="AP1730" s="259" t="s">
        <v>565</v>
      </c>
      <c r="AQ1730" s="259" t="s">
        <v>565</v>
      </c>
      <c r="AR1730" s="259" t="s">
        <v>565</v>
      </c>
      <c r="AS1730" s="259" t="s">
        <v>565</v>
      </c>
      <c r="AT1730" s="259" t="s">
        <v>565</v>
      </c>
      <c r="AU1730" s="259" t="s">
        <v>565</v>
      </c>
      <c r="AV1730" s="259" t="s">
        <v>565</v>
      </c>
      <c r="AW1730" s="259" t="s">
        <v>565</v>
      </c>
      <c r="AX1730" s="259" t="s">
        <v>565</v>
      </c>
      <c r="AY1730" s="259" t="s">
        <v>565</v>
      </c>
      <c r="AZ1730" s="259" t="s">
        <v>565</v>
      </c>
      <c r="BA1730" s="259" t="s">
        <v>565</v>
      </c>
    </row>
    <row r="1731" spans="4:53">
      <c r="D1731" s="259" t="s">
        <v>565</v>
      </c>
      <c r="E1731" s="259" t="s">
        <v>565</v>
      </c>
      <c r="F1731" s="259" t="s">
        <v>565</v>
      </c>
      <c r="G1731" s="259" t="s">
        <v>565</v>
      </c>
      <c r="H1731" s="259" t="s">
        <v>565</v>
      </c>
      <c r="I1731" s="259" t="s">
        <v>565</v>
      </c>
      <c r="J1731" s="259" t="s">
        <v>565</v>
      </c>
      <c r="K1731" s="259" t="s">
        <v>565</v>
      </c>
      <c r="L1731" s="259" t="s">
        <v>565</v>
      </c>
      <c r="M1731" s="259" t="s">
        <v>565</v>
      </c>
      <c r="N1731" s="259" t="s">
        <v>565</v>
      </c>
      <c r="O1731" s="259" t="s">
        <v>565</v>
      </c>
      <c r="P1731" s="259" t="s">
        <v>565</v>
      </c>
      <c r="Q1731" s="259" t="s">
        <v>565</v>
      </c>
      <c r="R1731" s="259" t="s">
        <v>565</v>
      </c>
      <c r="S1731" s="259" t="s">
        <v>565</v>
      </c>
      <c r="T1731" s="259" t="s">
        <v>565</v>
      </c>
      <c r="U1731" s="259" t="s">
        <v>565</v>
      </c>
      <c r="V1731" s="260" t="s">
        <v>565</v>
      </c>
      <c r="W1731" s="260" t="s">
        <v>565</v>
      </c>
      <c r="X1731" s="259" t="s">
        <v>565</v>
      </c>
      <c r="Y1731" s="259" t="s">
        <v>565</v>
      </c>
      <c r="Z1731" s="259" t="s">
        <v>565</v>
      </c>
      <c r="AA1731" s="259" t="s">
        <v>565</v>
      </c>
      <c r="AB1731" s="259" t="s">
        <v>565</v>
      </c>
      <c r="AC1731" s="259" t="s">
        <v>565</v>
      </c>
      <c r="AD1731" s="259" t="s">
        <v>565</v>
      </c>
      <c r="AE1731" s="259" t="s">
        <v>565</v>
      </c>
      <c r="AF1731" s="259" t="s">
        <v>565</v>
      </c>
      <c r="AG1731" s="259" t="s">
        <v>565</v>
      </c>
      <c r="AH1731" s="259" t="s">
        <v>565</v>
      </c>
      <c r="AI1731" s="259" t="s">
        <v>565</v>
      </c>
      <c r="AJ1731" s="259" t="s">
        <v>565</v>
      </c>
      <c r="AK1731" s="259" t="s">
        <v>565</v>
      </c>
      <c r="AL1731" s="259" t="s">
        <v>565</v>
      </c>
      <c r="AM1731" s="259" t="s">
        <v>565</v>
      </c>
      <c r="AN1731" s="259" t="s">
        <v>565</v>
      </c>
      <c r="AO1731" s="259" t="s">
        <v>565</v>
      </c>
      <c r="AP1731" s="259" t="s">
        <v>565</v>
      </c>
      <c r="AQ1731" s="259" t="s">
        <v>565</v>
      </c>
      <c r="AR1731" s="259" t="s">
        <v>565</v>
      </c>
      <c r="AS1731" s="259" t="s">
        <v>565</v>
      </c>
      <c r="AT1731" s="259" t="s">
        <v>565</v>
      </c>
      <c r="AU1731" s="259" t="s">
        <v>565</v>
      </c>
      <c r="AV1731" s="259" t="s">
        <v>565</v>
      </c>
      <c r="AW1731" s="259" t="s">
        <v>565</v>
      </c>
      <c r="AX1731" s="259" t="s">
        <v>565</v>
      </c>
      <c r="AY1731" s="259" t="s">
        <v>565</v>
      </c>
      <c r="AZ1731" s="259" t="s">
        <v>565</v>
      </c>
      <c r="BA1731" s="259" t="s">
        <v>565</v>
      </c>
    </row>
    <row r="1732" spans="4:53">
      <c r="D1732" s="259" t="s">
        <v>565</v>
      </c>
      <c r="E1732" s="259" t="s">
        <v>565</v>
      </c>
      <c r="F1732" s="259" t="s">
        <v>565</v>
      </c>
      <c r="G1732" s="259" t="s">
        <v>565</v>
      </c>
      <c r="H1732" s="259" t="s">
        <v>565</v>
      </c>
      <c r="I1732" s="259" t="s">
        <v>565</v>
      </c>
      <c r="J1732" s="259" t="s">
        <v>565</v>
      </c>
      <c r="K1732" s="259" t="s">
        <v>565</v>
      </c>
      <c r="L1732" s="259" t="s">
        <v>565</v>
      </c>
      <c r="M1732" s="259" t="s">
        <v>565</v>
      </c>
      <c r="N1732" s="259" t="s">
        <v>565</v>
      </c>
      <c r="O1732" s="259" t="s">
        <v>565</v>
      </c>
      <c r="P1732" s="259" t="s">
        <v>565</v>
      </c>
      <c r="Q1732" s="259" t="s">
        <v>565</v>
      </c>
      <c r="R1732" s="259" t="s">
        <v>565</v>
      </c>
      <c r="S1732" s="259" t="s">
        <v>565</v>
      </c>
      <c r="T1732" s="259" t="s">
        <v>565</v>
      </c>
      <c r="U1732" s="259" t="s">
        <v>565</v>
      </c>
      <c r="V1732" s="260" t="s">
        <v>565</v>
      </c>
      <c r="W1732" s="260" t="s">
        <v>565</v>
      </c>
      <c r="X1732" s="259" t="s">
        <v>565</v>
      </c>
      <c r="Y1732" s="259" t="s">
        <v>565</v>
      </c>
      <c r="Z1732" s="259" t="s">
        <v>565</v>
      </c>
      <c r="AA1732" s="259" t="s">
        <v>565</v>
      </c>
      <c r="AB1732" s="259" t="s">
        <v>565</v>
      </c>
      <c r="AC1732" s="259" t="s">
        <v>565</v>
      </c>
      <c r="AD1732" s="259" t="s">
        <v>565</v>
      </c>
      <c r="AE1732" s="259" t="s">
        <v>565</v>
      </c>
      <c r="AF1732" s="259" t="s">
        <v>565</v>
      </c>
      <c r="AG1732" s="259" t="s">
        <v>565</v>
      </c>
      <c r="AH1732" s="259" t="s">
        <v>565</v>
      </c>
      <c r="AI1732" s="259" t="s">
        <v>565</v>
      </c>
      <c r="AJ1732" s="259" t="s">
        <v>565</v>
      </c>
      <c r="AK1732" s="259" t="s">
        <v>565</v>
      </c>
      <c r="AL1732" s="259" t="s">
        <v>565</v>
      </c>
      <c r="AM1732" s="259" t="s">
        <v>565</v>
      </c>
      <c r="AN1732" s="259" t="s">
        <v>565</v>
      </c>
      <c r="AO1732" s="259" t="s">
        <v>565</v>
      </c>
      <c r="AP1732" s="259" t="s">
        <v>565</v>
      </c>
      <c r="AQ1732" s="259" t="s">
        <v>565</v>
      </c>
      <c r="AR1732" s="259" t="s">
        <v>565</v>
      </c>
      <c r="AS1732" s="259" t="s">
        <v>565</v>
      </c>
      <c r="AT1732" s="259" t="s">
        <v>565</v>
      </c>
      <c r="AU1732" s="259" t="s">
        <v>565</v>
      </c>
      <c r="AV1732" s="259" t="s">
        <v>565</v>
      </c>
      <c r="AW1732" s="259" t="s">
        <v>565</v>
      </c>
      <c r="AX1732" s="259" t="s">
        <v>565</v>
      </c>
      <c r="AY1732" s="259" t="s">
        <v>565</v>
      </c>
      <c r="AZ1732" s="259" t="s">
        <v>565</v>
      </c>
      <c r="BA1732" s="259" t="s">
        <v>565</v>
      </c>
    </row>
    <row r="1733" spans="4:53">
      <c r="D1733" s="259" t="s">
        <v>565</v>
      </c>
      <c r="E1733" s="259" t="s">
        <v>565</v>
      </c>
      <c r="F1733" s="259" t="s">
        <v>565</v>
      </c>
      <c r="G1733" s="259" t="s">
        <v>565</v>
      </c>
      <c r="H1733" s="259" t="s">
        <v>565</v>
      </c>
      <c r="I1733" s="259" t="s">
        <v>565</v>
      </c>
      <c r="J1733" s="259" t="s">
        <v>565</v>
      </c>
      <c r="K1733" s="259" t="s">
        <v>565</v>
      </c>
      <c r="L1733" s="259" t="s">
        <v>565</v>
      </c>
      <c r="M1733" s="259" t="s">
        <v>565</v>
      </c>
      <c r="N1733" s="259" t="s">
        <v>565</v>
      </c>
      <c r="O1733" s="259" t="s">
        <v>565</v>
      </c>
      <c r="P1733" s="259" t="s">
        <v>565</v>
      </c>
      <c r="Q1733" s="259" t="s">
        <v>565</v>
      </c>
      <c r="R1733" s="259" t="s">
        <v>565</v>
      </c>
      <c r="S1733" s="259" t="s">
        <v>565</v>
      </c>
      <c r="T1733" s="259" t="s">
        <v>565</v>
      </c>
      <c r="U1733" s="259" t="s">
        <v>565</v>
      </c>
      <c r="V1733" s="260" t="s">
        <v>565</v>
      </c>
      <c r="W1733" s="260" t="s">
        <v>565</v>
      </c>
      <c r="X1733" s="259" t="s">
        <v>565</v>
      </c>
      <c r="Y1733" s="259" t="s">
        <v>565</v>
      </c>
      <c r="Z1733" s="259" t="s">
        <v>565</v>
      </c>
      <c r="AA1733" s="259" t="s">
        <v>565</v>
      </c>
      <c r="AB1733" s="259" t="s">
        <v>565</v>
      </c>
      <c r="AC1733" s="259" t="s">
        <v>565</v>
      </c>
      <c r="AD1733" s="259" t="s">
        <v>565</v>
      </c>
      <c r="AE1733" s="259" t="s">
        <v>565</v>
      </c>
      <c r="AF1733" s="259" t="s">
        <v>565</v>
      </c>
      <c r="AG1733" s="259" t="s">
        <v>565</v>
      </c>
      <c r="AH1733" s="259" t="s">
        <v>565</v>
      </c>
      <c r="AI1733" s="259" t="s">
        <v>565</v>
      </c>
      <c r="AJ1733" s="259" t="s">
        <v>565</v>
      </c>
      <c r="AK1733" s="259" t="s">
        <v>565</v>
      </c>
      <c r="AL1733" s="259" t="s">
        <v>565</v>
      </c>
      <c r="AM1733" s="259" t="s">
        <v>565</v>
      </c>
      <c r="AN1733" s="259" t="s">
        <v>565</v>
      </c>
      <c r="AO1733" s="259" t="s">
        <v>565</v>
      </c>
      <c r="AP1733" s="259" t="s">
        <v>565</v>
      </c>
      <c r="AQ1733" s="259" t="s">
        <v>565</v>
      </c>
      <c r="AR1733" s="259" t="s">
        <v>565</v>
      </c>
      <c r="AS1733" s="259" t="s">
        <v>565</v>
      </c>
      <c r="AT1733" s="259" t="s">
        <v>565</v>
      </c>
      <c r="AU1733" s="259" t="s">
        <v>565</v>
      </c>
      <c r="AV1733" s="259" t="s">
        <v>565</v>
      </c>
      <c r="AW1733" s="259" t="s">
        <v>565</v>
      </c>
      <c r="AX1733" s="259" t="s">
        <v>565</v>
      </c>
      <c r="AY1733" s="259" t="s">
        <v>565</v>
      </c>
      <c r="AZ1733" s="259" t="s">
        <v>565</v>
      </c>
      <c r="BA1733" s="259" t="s">
        <v>565</v>
      </c>
    </row>
    <row r="1734" spans="4:53">
      <c r="D1734" s="259" t="s">
        <v>565</v>
      </c>
      <c r="E1734" s="259" t="s">
        <v>565</v>
      </c>
      <c r="F1734" s="259" t="s">
        <v>565</v>
      </c>
      <c r="G1734" s="259" t="s">
        <v>565</v>
      </c>
      <c r="H1734" s="259" t="s">
        <v>565</v>
      </c>
      <c r="I1734" s="259" t="s">
        <v>565</v>
      </c>
      <c r="J1734" s="259" t="s">
        <v>565</v>
      </c>
      <c r="K1734" s="259" t="s">
        <v>565</v>
      </c>
      <c r="L1734" s="259" t="s">
        <v>565</v>
      </c>
      <c r="M1734" s="259" t="s">
        <v>565</v>
      </c>
      <c r="N1734" s="259" t="s">
        <v>565</v>
      </c>
      <c r="O1734" s="259" t="s">
        <v>565</v>
      </c>
      <c r="P1734" s="259" t="s">
        <v>565</v>
      </c>
      <c r="Q1734" s="259" t="s">
        <v>565</v>
      </c>
      <c r="R1734" s="259" t="s">
        <v>565</v>
      </c>
      <c r="S1734" s="259" t="s">
        <v>565</v>
      </c>
      <c r="T1734" s="259" t="s">
        <v>565</v>
      </c>
      <c r="U1734" s="259" t="s">
        <v>565</v>
      </c>
      <c r="V1734" s="260" t="s">
        <v>565</v>
      </c>
      <c r="W1734" s="260" t="s">
        <v>565</v>
      </c>
      <c r="X1734" s="259" t="s">
        <v>565</v>
      </c>
      <c r="Y1734" s="259" t="s">
        <v>565</v>
      </c>
      <c r="Z1734" s="259" t="s">
        <v>565</v>
      </c>
      <c r="AA1734" s="259" t="s">
        <v>565</v>
      </c>
      <c r="AB1734" s="259" t="s">
        <v>565</v>
      </c>
      <c r="AC1734" s="259" t="s">
        <v>565</v>
      </c>
      <c r="AD1734" s="259" t="s">
        <v>565</v>
      </c>
      <c r="AE1734" s="259" t="s">
        <v>565</v>
      </c>
      <c r="AF1734" s="259" t="s">
        <v>565</v>
      </c>
      <c r="AG1734" s="259" t="s">
        <v>565</v>
      </c>
      <c r="AH1734" s="259" t="s">
        <v>565</v>
      </c>
      <c r="AI1734" s="259" t="s">
        <v>565</v>
      </c>
      <c r="AJ1734" s="259" t="s">
        <v>565</v>
      </c>
      <c r="AK1734" s="259" t="s">
        <v>565</v>
      </c>
      <c r="AL1734" s="259" t="s">
        <v>565</v>
      </c>
      <c r="AM1734" s="259" t="s">
        <v>565</v>
      </c>
      <c r="AN1734" s="259" t="s">
        <v>565</v>
      </c>
      <c r="AO1734" s="259" t="s">
        <v>565</v>
      </c>
      <c r="AP1734" s="259" t="s">
        <v>565</v>
      </c>
      <c r="AQ1734" s="259" t="s">
        <v>565</v>
      </c>
      <c r="AR1734" s="259" t="s">
        <v>565</v>
      </c>
      <c r="AS1734" s="259" t="s">
        <v>565</v>
      </c>
      <c r="AT1734" s="259" t="s">
        <v>565</v>
      </c>
      <c r="AU1734" s="259" t="s">
        <v>565</v>
      </c>
      <c r="AV1734" s="259" t="s">
        <v>565</v>
      </c>
      <c r="AW1734" s="259" t="s">
        <v>565</v>
      </c>
      <c r="AX1734" s="259" t="s">
        <v>565</v>
      </c>
      <c r="AY1734" s="259" t="s">
        <v>565</v>
      </c>
      <c r="AZ1734" s="259" t="s">
        <v>565</v>
      </c>
      <c r="BA1734" s="259" t="s">
        <v>565</v>
      </c>
    </row>
    <row r="1735" spans="4:53">
      <c r="D1735" s="259" t="s">
        <v>565</v>
      </c>
      <c r="E1735" s="259" t="s">
        <v>565</v>
      </c>
      <c r="F1735" s="259" t="s">
        <v>565</v>
      </c>
      <c r="G1735" s="259" t="s">
        <v>565</v>
      </c>
      <c r="H1735" s="259" t="s">
        <v>565</v>
      </c>
      <c r="I1735" s="259" t="s">
        <v>565</v>
      </c>
      <c r="J1735" s="259" t="s">
        <v>565</v>
      </c>
      <c r="K1735" s="259" t="s">
        <v>565</v>
      </c>
      <c r="L1735" s="259" t="s">
        <v>565</v>
      </c>
      <c r="M1735" s="259" t="s">
        <v>565</v>
      </c>
      <c r="N1735" s="259" t="s">
        <v>565</v>
      </c>
      <c r="O1735" s="259" t="s">
        <v>565</v>
      </c>
      <c r="P1735" s="259" t="s">
        <v>565</v>
      </c>
      <c r="Q1735" s="259" t="s">
        <v>565</v>
      </c>
      <c r="R1735" s="259" t="s">
        <v>565</v>
      </c>
      <c r="S1735" s="259" t="s">
        <v>565</v>
      </c>
      <c r="T1735" s="259" t="s">
        <v>565</v>
      </c>
      <c r="U1735" s="259" t="s">
        <v>565</v>
      </c>
      <c r="V1735" s="260" t="s">
        <v>565</v>
      </c>
      <c r="W1735" s="260" t="s">
        <v>565</v>
      </c>
      <c r="X1735" s="259" t="s">
        <v>565</v>
      </c>
      <c r="Y1735" s="259" t="s">
        <v>565</v>
      </c>
      <c r="Z1735" s="259" t="s">
        <v>565</v>
      </c>
      <c r="AA1735" s="259" t="s">
        <v>565</v>
      </c>
      <c r="AB1735" s="259" t="s">
        <v>565</v>
      </c>
      <c r="AC1735" s="259" t="s">
        <v>565</v>
      </c>
      <c r="AD1735" s="259" t="s">
        <v>565</v>
      </c>
      <c r="AE1735" s="259" t="s">
        <v>565</v>
      </c>
      <c r="AF1735" s="259" t="s">
        <v>565</v>
      </c>
      <c r="AG1735" s="259" t="s">
        <v>565</v>
      </c>
      <c r="AH1735" s="259" t="s">
        <v>565</v>
      </c>
      <c r="AI1735" s="259" t="s">
        <v>565</v>
      </c>
      <c r="AJ1735" s="259" t="s">
        <v>565</v>
      </c>
      <c r="AK1735" s="259" t="s">
        <v>565</v>
      </c>
      <c r="AL1735" s="259" t="s">
        <v>565</v>
      </c>
      <c r="AM1735" s="259" t="s">
        <v>565</v>
      </c>
      <c r="AN1735" s="259" t="s">
        <v>565</v>
      </c>
      <c r="AO1735" s="259" t="s">
        <v>565</v>
      </c>
      <c r="AP1735" s="259" t="s">
        <v>565</v>
      </c>
      <c r="AQ1735" s="259" t="s">
        <v>565</v>
      </c>
      <c r="AR1735" s="259" t="s">
        <v>565</v>
      </c>
      <c r="AS1735" s="259" t="s">
        <v>565</v>
      </c>
      <c r="AT1735" s="259" t="s">
        <v>565</v>
      </c>
      <c r="AU1735" s="259" t="s">
        <v>565</v>
      </c>
      <c r="AV1735" s="259" t="s">
        <v>565</v>
      </c>
      <c r="AW1735" s="259" t="s">
        <v>565</v>
      </c>
      <c r="AX1735" s="259" t="s">
        <v>565</v>
      </c>
      <c r="AY1735" s="259" t="s">
        <v>565</v>
      </c>
      <c r="AZ1735" s="259" t="s">
        <v>565</v>
      </c>
      <c r="BA1735" s="259" t="s">
        <v>565</v>
      </c>
    </row>
    <row r="1736" spans="4:53">
      <c r="D1736" s="259" t="s">
        <v>565</v>
      </c>
      <c r="E1736" s="259" t="s">
        <v>565</v>
      </c>
      <c r="F1736" s="259" t="s">
        <v>565</v>
      </c>
      <c r="G1736" s="259" t="s">
        <v>565</v>
      </c>
      <c r="H1736" s="259" t="s">
        <v>565</v>
      </c>
      <c r="I1736" s="259" t="s">
        <v>565</v>
      </c>
      <c r="J1736" s="259" t="s">
        <v>565</v>
      </c>
      <c r="K1736" s="259" t="s">
        <v>565</v>
      </c>
      <c r="L1736" s="259" t="s">
        <v>565</v>
      </c>
      <c r="M1736" s="259" t="s">
        <v>565</v>
      </c>
      <c r="N1736" s="259" t="s">
        <v>565</v>
      </c>
      <c r="O1736" s="259" t="s">
        <v>565</v>
      </c>
      <c r="P1736" s="259" t="s">
        <v>565</v>
      </c>
      <c r="Q1736" s="259" t="s">
        <v>565</v>
      </c>
      <c r="R1736" s="259" t="s">
        <v>565</v>
      </c>
      <c r="S1736" s="259" t="s">
        <v>565</v>
      </c>
      <c r="T1736" s="259" t="s">
        <v>565</v>
      </c>
      <c r="U1736" s="259" t="s">
        <v>565</v>
      </c>
      <c r="V1736" s="260" t="s">
        <v>565</v>
      </c>
      <c r="W1736" s="260" t="s">
        <v>565</v>
      </c>
      <c r="X1736" s="259" t="s">
        <v>565</v>
      </c>
      <c r="Y1736" s="259" t="s">
        <v>565</v>
      </c>
      <c r="Z1736" s="259" t="s">
        <v>565</v>
      </c>
      <c r="AA1736" s="259" t="s">
        <v>565</v>
      </c>
      <c r="AB1736" s="259" t="s">
        <v>565</v>
      </c>
      <c r="AC1736" s="259" t="s">
        <v>565</v>
      </c>
      <c r="AD1736" s="259" t="s">
        <v>565</v>
      </c>
      <c r="AE1736" s="259" t="s">
        <v>565</v>
      </c>
      <c r="AF1736" s="259" t="s">
        <v>565</v>
      </c>
      <c r="AG1736" s="259" t="s">
        <v>565</v>
      </c>
      <c r="AH1736" s="259" t="s">
        <v>565</v>
      </c>
      <c r="AI1736" s="259" t="s">
        <v>565</v>
      </c>
      <c r="AJ1736" s="259" t="s">
        <v>565</v>
      </c>
      <c r="AK1736" s="259" t="s">
        <v>565</v>
      </c>
      <c r="AL1736" s="259" t="s">
        <v>565</v>
      </c>
      <c r="AM1736" s="259" t="s">
        <v>565</v>
      </c>
      <c r="AN1736" s="259" t="s">
        <v>565</v>
      </c>
      <c r="AO1736" s="259" t="s">
        <v>565</v>
      </c>
      <c r="AP1736" s="259" t="s">
        <v>565</v>
      </c>
      <c r="AQ1736" s="259" t="s">
        <v>565</v>
      </c>
      <c r="AR1736" s="259" t="s">
        <v>565</v>
      </c>
      <c r="AS1736" s="259" t="s">
        <v>565</v>
      </c>
      <c r="AT1736" s="259" t="s">
        <v>565</v>
      </c>
      <c r="AU1736" s="259" t="s">
        <v>565</v>
      </c>
      <c r="AV1736" s="259" t="s">
        <v>565</v>
      </c>
      <c r="AW1736" s="259" t="s">
        <v>565</v>
      </c>
      <c r="AX1736" s="259" t="s">
        <v>565</v>
      </c>
      <c r="AY1736" s="259" t="s">
        <v>565</v>
      </c>
      <c r="AZ1736" s="259" t="s">
        <v>565</v>
      </c>
      <c r="BA1736" s="259" t="s">
        <v>565</v>
      </c>
    </row>
    <row r="1737" spans="4:53">
      <c r="D1737" s="259" t="s">
        <v>565</v>
      </c>
      <c r="E1737" s="259" t="s">
        <v>565</v>
      </c>
      <c r="F1737" s="259" t="s">
        <v>565</v>
      </c>
      <c r="G1737" s="259" t="s">
        <v>565</v>
      </c>
      <c r="H1737" s="259" t="s">
        <v>565</v>
      </c>
      <c r="I1737" s="259" t="s">
        <v>565</v>
      </c>
      <c r="J1737" s="259" t="s">
        <v>565</v>
      </c>
      <c r="K1737" s="259" t="s">
        <v>565</v>
      </c>
      <c r="L1737" s="259" t="s">
        <v>565</v>
      </c>
      <c r="M1737" s="259" t="s">
        <v>565</v>
      </c>
      <c r="N1737" s="259" t="s">
        <v>565</v>
      </c>
      <c r="O1737" s="259" t="s">
        <v>565</v>
      </c>
      <c r="P1737" s="259" t="s">
        <v>565</v>
      </c>
      <c r="Q1737" s="259" t="s">
        <v>565</v>
      </c>
      <c r="R1737" s="259" t="s">
        <v>565</v>
      </c>
      <c r="S1737" s="259" t="s">
        <v>565</v>
      </c>
      <c r="T1737" s="259" t="s">
        <v>565</v>
      </c>
      <c r="U1737" s="259" t="s">
        <v>565</v>
      </c>
      <c r="V1737" s="260" t="s">
        <v>565</v>
      </c>
      <c r="W1737" s="260" t="s">
        <v>565</v>
      </c>
      <c r="X1737" s="259" t="s">
        <v>565</v>
      </c>
      <c r="Y1737" s="259" t="s">
        <v>565</v>
      </c>
      <c r="Z1737" s="259" t="s">
        <v>565</v>
      </c>
      <c r="AA1737" s="259" t="s">
        <v>565</v>
      </c>
      <c r="AB1737" s="259" t="s">
        <v>565</v>
      </c>
      <c r="AC1737" s="259" t="s">
        <v>565</v>
      </c>
      <c r="AD1737" s="259" t="s">
        <v>565</v>
      </c>
      <c r="AE1737" s="259" t="s">
        <v>565</v>
      </c>
      <c r="AF1737" s="259" t="s">
        <v>565</v>
      </c>
      <c r="AG1737" s="259" t="s">
        <v>565</v>
      </c>
      <c r="AH1737" s="259" t="s">
        <v>565</v>
      </c>
      <c r="AI1737" s="259" t="s">
        <v>565</v>
      </c>
      <c r="AJ1737" s="259" t="s">
        <v>565</v>
      </c>
      <c r="AK1737" s="259" t="s">
        <v>565</v>
      </c>
      <c r="AL1737" s="259" t="s">
        <v>565</v>
      </c>
      <c r="AM1737" s="259" t="s">
        <v>565</v>
      </c>
      <c r="AN1737" s="259" t="s">
        <v>565</v>
      </c>
      <c r="AO1737" s="259" t="s">
        <v>565</v>
      </c>
      <c r="AP1737" s="259" t="s">
        <v>565</v>
      </c>
      <c r="AQ1737" s="259" t="s">
        <v>565</v>
      </c>
      <c r="AR1737" s="259" t="s">
        <v>565</v>
      </c>
      <c r="AS1737" s="259" t="s">
        <v>565</v>
      </c>
      <c r="AT1737" s="259" t="s">
        <v>565</v>
      </c>
      <c r="AU1737" s="259" t="s">
        <v>565</v>
      </c>
      <c r="AV1737" s="259" t="s">
        <v>565</v>
      </c>
      <c r="AW1737" s="259" t="s">
        <v>565</v>
      </c>
      <c r="AX1737" s="259" t="s">
        <v>565</v>
      </c>
      <c r="AY1737" s="259" t="s">
        <v>565</v>
      </c>
      <c r="AZ1737" s="259" t="s">
        <v>565</v>
      </c>
      <c r="BA1737" s="259" t="s">
        <v>565</v>
      </c>
    </row>
    <row r="1738" spans="4:53">
      <c r="D1738" s="259" t="s">
        <v>565</v>
      </c>
      <c r="E1738" s="259" t="s">
        <v>565</v>
      </c>
      <c r="F1738" s="259" t="s">
        <v>565</v>
      </c>
      <c r="G1738" s="259" t="s">
        <v>565</v>
      </c>
      <c r="H1738" s="259" t="s">
        <v>565</v>
      </c>
      <c r="I1738" s="259" t="s">
        <v>565</v>
      </c>
      <c r="J1738" s="259" t="s">
        <v>565</v>
      </c>
      <c r="K1738" s="259" t="s">
        <v>565</v>
      </c>
      <c r="L1738" s="259" t="s">
        <v>565</v>
      </c>
      <c r="M1738" s="259" t="s">
        <v>565</v>
      </c>
      <c r="N1738" s="259" t="s">
        <v>565</v>
      </c>
      <c r="O1738" s="259" t="s">
        <v>565</v>
      </c>
      <c r="P1738" s="259" t="s">
        <v>565</v>
      </c>
      <c r="Q1738" s="259" t="s">
        <v>565</v>
      </c>
      <c r="R1738" s="259" t="s">
        <v>565</v>
      </c>
      <c r="S1738" s="259" t="s">
        <v>565</v>
      </c>
      <c r="T1738" s="259" t="s">
        <v>565</v>
      </c>
      <c r="U1738" s="259" t="s">
        <v>565</v>
      </c>
      <c r="V1738" s="260" t="s">
        <v>565</v>
      </c>
      <c r="W1738" s="260" t="s">
        <v>565</v>
      </c>
      <c r="X1738" s="259" t="s">
        <v>565</v>
      </c>
      <c r="Y1738" s="259" t="s">
        <v>565</v>
      </c>
      <c r="Z1738" s="259" t="s">
        <v>565</v>
      </c>
      <c r="AA1738" s="259" t="s">
        <v>565</v>
      </c>
      <c r="AB1738" s="259" t="s">
        <v>565</v>
      </c>
      <c r="AC1738" s="259" t="s">
        <v>565</v>
      </c>
      <c r="AD1738" s="259" t="s">
        <v>565</v>
      </c>
      <c r="AE1738" s="259" t="s">
        <v>565</v>
      </c>
      <c r="AF1738" s="259" t="s">
        <v>565</v>
      </c>
      <c r="AG1738" s="259" t="s">
        <v>565</v>
      </c>
      <c r="AH1738" s="259" t="s">
        <v>565</v>
      </c>
      <c r="AI1738" s="259" t="s">
        <v>565</v>
      </c>
      <c r="AJ1738" s="259" t="s">
        <v>565</v>
      </c>
      <c r="AK1738" s="259" t="s">
        <v>565</v>
      </c>
      <c r="AL1738" s="259" t="s">
        <v>565</v>
      </c>
      <c r="AM1738" s="259" t="s">
        <v>565</v>
      </c>
      <c r="AN1738" s="259" t="s">
        <v>565</v>
      </c>
      <c r="AO1738" s="259" t="s">
        <v>565</v>
      </c>
      <c r="AP1738" s="259" t="s">
        <v>565</v>
      </c>
      <c r="AQ1738" s="259" t="s">
        <v>565</v>
      </c>
      <c r="AR1738" s="259" t="s">
        <v>565</v>
      </c>
      <c r="AS1738" s="259" t="s">
        <v>565</v>
      </c>
      <c r="AT1738" s="259" t="s">
        <v>565</v>
      </c>
      <c r="AU1738" s="259" t="s">
        <v>565</v>
      </c>
      <c r="AV1738" s="259" t="s">
        <v>565</v>
      </c>
      <c r="AW1738" s="259" t="s">
        <v>565</v>
      </c>
      <c r="AX1738" s="259" t="s">
        <v>565</v>
      </c>
      <c r="AY1738" s="259" t="s">
        <v>565</v>
      </c>
      <c r="AZ1738" s="259" t="s">
        <v>565</v>
      </c>
      <c r="BA1738" s="259" t="s">
        <v>565</v>
      </c>
    </row>
    <row r="1739" spans="4:53">
      <c r="D1739" s="259" t="s">
        <v>565</v>
      </c>
      <c r="E1739" s="259" t="s">
        <v>565</v>
      </c>
      <c r="F1739" s="259" t="s">
        <v>565</v>
      </c>
      <c r="G1739" s="259" t="s">
        <v>565</v>
      </c>
      <c r="H1739" s="259" t="s">
        <v>565</v>
      </c>
      <c r="I1739" s="259" t="s">
        <v>565</v>
      </c>
      <c r="J1739" s="259" t="s">
        <v>565</v>
      </c>
      <c r="K1739" s="259" t="s">
        <v>565</v>
      </c>
      <c r="L1739" s="259" t="s">
        <v>565</v>
      </c>
      <c r="M1739" s="259" t="s">
        <v>565</v>
      </c>
      <c r="N1739" s="259" t="s">
        <v>565</v>
      </c>
      <c r="O1739" s="259" t="s">
        <v>565</v>
      </c>
      <c r="P1739" s="259" t="s">
        <v>565</v>
      </c>
      <c r="Q1739" s="259" t="s">
        <v>565</v>
      </c>
      <c r="R1739" s="259" t="s">
        <v>565</v>
      </c>
      <c r="S1739" s="259" t="s">
        <v>565</v>
      </c>
      <c r="T1739" s="259" t="s">
        <v>565</v>
      </c>
      <c r="U1739" s="259" t="s">
        <v>565</v>
      </c>
      <c r="V1739" s="260" t="s">
        <v>565</v>
      </c>
      <c r="W1739" s="260" t="s">
        <v>565</v>
      </c>
      <c r="X1739" s="259" t="s">
        <v>565</v>
      </c>
      <c r="Y1739" s="259" t="s">
        <v>565</v>
      </c>
      <c r="Z1739" s="259" t="s">
        <v>565</v>
      </c>
      <c r="AA1739" s="259" t="s">
        <v>565</v>
      </c>
      <c r="AB1739" s="259" t="s">
        <v>565</v>
      </c>
      <c r="AC1739" s="259" t="s">
        <v>565</v>
      </c>
      <c r="AD1739" s="259" t="s">
        <v>565</v>
      </c>
      <c r="AE1739" s="259" t="s">
        <v>565</v>
      </c>
      <c r="AF1739" s="259" t="s">
        <v>565</v>
      </c>
      <c r="AG1739" s="259" t="s">
        <v>565</v>
      </c>
      <c r="AH1739" s="259" t="s">
        <v>565</v>
      </c>
      <c r="AI1739" s="259" t="s">
        <v>565</v>
      </c>
      <c r="AJ1739" s="259" t="s">
        <v>565</v>
      </c>
      <c r="AK1739" s="259" t="s">
        <v>565</v>
      </c>
      <c r="AL1739" s="259" t="s">
        <v>565</v>
      </c>
      <c r="AM1739" s="259" t="s">
        <v>565</v>
      </c>
      <c r="AN1739" s="259" t="s">
        <v>565</v>
      </c>
      <c r="AO1739" s="259" t="s">
        <v>565</v>
      </c>
      <c r="AP1739" s="259" t="s">
        <v>565</v>
      </c>
      <c r="AQ1739" s="259" t="s">
        <v>565</v>
      </c>
      <c r="AR1739" s="259" t="s">
        <v>565</v>
      </c>
      <c r="AS1739" s="259" t="s">
        <v>565</v>
      </c>
      <c r="AT1739" s="259" t="s">
        <v>565</v>
      </c>
      <c r="AU1739" s="259" t="s">
        <v>565</v>
      </c>
      <c r="AV1739" s="259" t="s">
        <v>565</v>
      </c>
      <c r="AW1739" s="259" t="s">
        <v>565</v>
      </c>
      <c r="AX1739" s="259" t="s">
        <v>565</v>
      </c>
      <c r="AY1739" s="259" t="s">
        <v>565</v>
      </c>
      <c r="AZ1739" s="259" t="s">
        <v>565</v>
      </c>
      <c r="BA1739" s="259" t="s">
        <v>565</v>
      </c>
    </row>
    <row r="1740" spans="4:53">
      <c r="D1740" s="259" t="s">
        <v>565</v>
      </c>
      <c r="E1740" s="259" t="s">
        <v>565</v>
      </c>
      <c r="F1740" s="259" t="s">
        <v>565</v>
      </c>
      <c r="G1740" s="259" t="s">
        <v>565</v>
      </c>
      <c r="H1740" s="259" t="s">
        <v>565</v>
      </c>
      <c r="I1740" s="259" t="s">
        <v>565</v>
      </c>
      <c r="J1740" s="259" t="s">
        <v>565</v>
      </c>
      <c r="K1740" s="259" t="s">
        <v>565</v>
      </c>
      <c r="L1740" s="259" t="s">
        <v>565</v>
      </c>
      <c r="M1740" s="259" t="s">
        <v>565</v>
      </c>
      <c r="N1740" s="259" t="s">
        <v>565</v>
      </c>
      <c r="O1740" s="259" t="s">
        <v>565</v>
      </c>
      <c r="P1740" s="259" t="s">
        <v>565</v>
      </c>
      <c r="Q1740" s="259" t="s">
        <v>565</v>
      </c>
      <c r="R1740" s="259" t="s">
        <v>565</v>
      </c>
      <c r="S1740" s="259" t="s">
        <v>565</v>
      </c>
      <c r="T1740" s="259" t="s">
        <v>565</v>
      </c>
      <c r="U1740" s="259" t="s">
        <v>565</v>
      </c>
      <c r="V1740" s="260" t="s">
        <v>565</v>
      </c>
      <c r="W1740" s="260" t="s">
        <v>565</v>
      </c>
      <c r="X1740" s="259" t="s">
        <v>565</v>
      </c>
      <c r="Y1740" s="259" t="s">
        <v>565</v>
      </c>
      <c r="Z1740" s="259" t="s">
        <v>565</v>
      </c>
      <c r="AA1740" s="259" t="s">
        <v>565</v>
      </c>
      <c r="AB1740" s="259" t="s">
        <v>565</v>
      </c>
      <c r="AC1740" s="259" t="s">
        <v>565</v>
      </c>
      <c r="AD1740" s="259" t="s">
        <v>565</v>
      </c>
      <c r="AE1740" s="259" t="s">
        <v>565</v>
      </c>
      <c r="AF1740" s="259" t="s">
        <v>565</v>
      </c>
      <c r="AG1740" s="259" t="s">
        <v>565</v>
      </c>
      <c r="AH1740" s="259" t="s">
        <v>565</v>
      </c>
      <c r="AI1740" s="259" t="s">
        <v>565</v>
      </c>
      <c r="AJ1740" s="259" t="s">
        <v>565</v>
      </c>
      <c r="AK1740" s="259" t="s">
        <v>565</v>
      </c>
      <c r="AL1740" s="259" t="s">
        <v>565</v>
      </c>
      <c r="AM1740" s="259" t="s">
        <v>565</v>
      </c>
      <c r="AN1740" s="259" t="s">
        <v>565</v>
      </c>
      <c r="AO1740" s="259" t="s">
        <v>565</v>
      </c>
      <c r="AP1740" s="259" t="s">
        <v>565</v>
      </c>
      <c r="AQ1740" s="259" t="s">
        <v>565</v>
      </c>
      <c r="AR1740" s="259" t="s">
        <v>565</v>
      </c>
      <c r="AS1740" s="259" t="s">
        <v>565</v>
      </c>
      <c r="AT1740" s="259" t="s">
        <v>565</v>
      </c>
      <c r="AU1740" s="259" t="s">
        <v>565</v>
      </c>
      <c r="AV1740" s="259" t="s">
        <v>565</v>
      </c>
      <c r="AW1740" s="259" t="s">
        <v>565</v>
      </c>
      <c r="AX1740" s="259" t="s">
        <v>565</v>
      </c>
      <c r="AY1740" s="259" t="s">
        <v>565</v>
      </c>
      <c r="AZ1740" s="259" t="s">
        <v>565</v>
      </c>
      <c r="BA1740" s="259" t="s">
        <v>565</v>
      </c>
    </row>
    <row r="1741" spans="4:53">
      <c r="D1741" s="259" t="s">
        <v>565</v>
      </c>
      <c r="E1741" s="259" t="s">
        <v>565</v>
      </c>
      <c r="F1741" s="259" t="s">
        <v>565</v>
      </c>
      <c r="G1741" s="259" t="s">
        <v>565</v>
      </c>
      <c r="H1741" s="259" t="s">
        <v>565</v>
      </c>
      <c r="I1741" s="259" t="s">
        <v>565</v>
      </c>
      <c r="J1741" s="259" t="s">
        <v>565</v>
      </c>
      <c r="K1741" s="259" t="s">
        <v>565</v>
      </c>
      <c r="L1741" s="259" t="s">
        <v>565</v>
      </c>
      <c r="M1741" s="259" t="s">
        <v>565</v>
      </c>
      <c r="N1741" s="259" t="s">
        <v>565</v>
      </c>
      <c r="O1741" s="259" t="s">
        <v>565</v>
      </c>
      <c r="P1741" s="259" t="s">
        <v>565</v>
      </c>
      <c r="Q1741" s="259" t="s">
        <v>565</v>
      </c>
      <c r="R1741" s="259" t="s">
        <v>565</v>
      </c>
      <c r="S1741" s="259" t="s">
        <v>565</v>
      </c>
      <c r="T1741" s="259" t="s">
        <v>565</v>
      </c>
      <c r="U1741" s="259" t="s">
        <v>565</v>
      </c>
      <c r="V1741" s="260" t="s">
        <v>565</v>
      </c>
      <c r="W1741" s="260" t="s">
        <v>565</v>
      </c>
      <c r="X1741" s="259" t="s">
        <v>565</v>
      </c>
      <c r="Y1741" s="259" t="s">
        <v>565</v>
      </c>
      <c r="Z1741" s="259" t="s">
        <v>565</v>
      </c>
      <c r="AA1741" s="259" t="s">
        <v>565</v>
      </c>
      <c r="AB1741" s="259" t="s">
        <v>565</v>
      </c>
      <c r="AC1741" s="259" t="s">
        <v>565</v>
      </c>
      <c r="AD1741" s="259" t="s">
        <v>565</v>
      </c>
      <c r="AE1741" s="259" t="s">
        <v>565</v>
      </c>
      <c r="AF1741" s="259" t="s">
        <v>565</v>
      </c>
      <c r="AG1741" s="259" t="s">
        <v>565</v>
      </c>
      <c r="AH1741" s="259" t="s">
        <v>565</v>
      </c>
      <c r="AI1741" s="259" t="s">
        <v>565</v>
      </c>
      <c r="AJ1741" s="259" t="s">
        <v>565</v>
      </c>
      <c r="AK1741" s="259" t="s">
        <v>565</v>
      </c>
      <c r="AL1741" s="259" t="s">
        <v>565</v>
      </c>
      <c r="AM1741" s="259" t="s">
        <v>565</v>
      </c>
      <c r="AN1741" s="259" t="s">
        <v>565</v>
      </c>
      <c r="AO1741" s="259" t="s">
        <v>565</v>
      </c>
      <c r="AP1741" s="259" t="s">
        <v>565</v>
      </c>
      <c r="AQ1741" s="259" t="s">
        <v>565</v>
      </c>
      <c r="AR1741" s="259" t="s">
        <v>565</v>
      </c>
      <c r="AS1741" s="259" t="s">
        <v>565</v>
      </c>
      <c r="AT1741" s="259" t="s">
        <v>565</v>
      </c>
      <c r="AU1741" s="259" t="s">
        <v>565</v>
      </c>
      <c r="AV1741" s="259" t="s">
        <v>565</v>
      </c>
      <c r="AW1741" s="259" t="s">
        <v>565</v>
      </c>
      <c r="AX1741" s="259" t="s">
        <v>565</v>
      </c>
      <c r="AY1741" s="259" t="s">
        <v>565</v>
      </c>
      <c r="AZ1741" s="259" t="s">
        <v>565</v>
      </c>
      <c r="BA1741" s="259" t="s">
        <v>565</v>
      </c>
    </row>
    <row r="1742" spans="4:53">
      <c r="D1742" s="259" t="s">
        <v>565</v>
      </c>
      <c r="E1742" s="259" t="s">
        <v>565</v>
      </c>
      <c r="F1742" s="259" t="s">
        <v>565</v>
      </c>
      <c r="G1742" s="259" t="s">
        <v>565</v>
      </c>
      <c r="H1742" s="259" t="s">
        <v>565</v>
      </c>
      <c r="I1742" s="259" t="s">
        <v>565</v>
      </c>
      <c r="J1742" s="259" t="s">
        <v>565</v>
      </c>
      <c r="K1742" s="259" t="s">
        <v>565</v>
      </c>
      <c r="L1742" s="259" t="s">
        <v>565</v>
      </c>
      <c r="M1742" s="259" t="s">
        <v>565</v>
      </c>
      <c r="N1742" s="259" t="s">
        <v>565</v>
      </c>
      <c r="O1742" s="259" t="s">
        <v>565</v>
      </c>
      <c r="P1742" s="259" t="s">
        <v>565</v>
      </c>
      <c r="Q1742" s="259" t="s">
        <v>565</v>
      </c>
      <c r="R1742" s="259" t="s">
        <v>565</v>
      </c>
      <c r="S1742" s="259" t="s">
        <v>565</v>
      </c>
      <c r="T1742" s="259" t="s">
        <v>565</v>
      </c>
      <c r="U1742" s="259" t="s">
        <v>565</v>
      </c>
      <c r="V1742" s="260" t="s">
        <v>565</v>
      </c>
      <c r="W1742" s="260" t="s">
        <v>565</v>
      </c>
      <c r="X1742" s="259" t="s">
        <v>565</v>
      </c>
      <c r="Y1742" s="259" t="s">
        <v>565</v>
      </c>
      <c r="Z1742" s="259" t="s">
        <v>565</v>
      </c>
      <c r="AA1742" s="259" t="s">
        <v>565</v>
      </c>
      <c r="AB1742" s="259" t="s">
        <v>565</v>
      </c>
      <c r="AC1742" s="259" t="s">
        <v>565</v>
      </c>
      <c r="AD1742" s="259" t="s">
        <v>565</v>
      </c>
      <c r="AE1742" s="259" t="s">
        <v>565</v>
      </c>
      <c r="AF1742" s="259" t="s">
        <v>565</v>
      </c>
      <c r="AG1742" s="259" t="s">
        <v>565</v>
      </c>
      <c r="AH1742" s="259" t="s">
        <v>565</v>
      </c>
      <c r="AI1742" s="259" t="s">
        <v>565</v>
      </c>
      <c r="AJ1742" s="259" t="s">
        <v>565</v>
      </c>
      <c r="AK1742" s="259" t="s">
        <v>565</v>
      </c>
      <c r="AL1742" s="259" t="s">
        <v>565</v>
      </c>
      <c r="AM1742" s="259" t="s">
        <v>565</v>
      </c>
      <c r="AN1742" s="259" t="s">
        <v>565</v>
      </c>
      <c r="AO1742" s="259" t="s">
        <v>565</v>
      </c>
      <c r="AP1742" s="259" t="s">
        <v>565</v>
      </c>
      <c r="AQ1742" s="259" t="s">
        <v>565</v>
      </c>
      <c r="AR1742" s="259" t="s">
        <v>565</v>
      </c>
      <c r="AS1742" s="259" t="s">
        <v>565</v>
      </c>
      <c r="AT1742" s="259" t="s">
        <v>565</v>
      </c>
      <c r="AU1742" s="259" t="s">
        <v>565</v>
      </c>
      <c r="AV1742" s="259" t="s">
        <v>565</v>
      </c>
      <c r="AW1742" s="259" t="s">
        <v>565</v>
      </c>
      <c r="AX1742" s="259" t="s">
        <v>565</v>
      </c>
      <c r="AY1742" s="259" t="s">
        <v>565</v>
      </c>
      <c r="AZ1742" s="259" t="s">
        <v>565</v>
      </c>
      <c r="BA1742" s="259" t="s">
        <v>565</v>
      </c>
    </row>
    <row r="1743" spans="4:53">
      <c r="D1743" s="259" t="s">
        <v>565</v>
      </c>
      <c r="E1743" s="259" t="s">
        <v>565</v>
      </c>
      <c r="F1743" s="259" t="s">
        <v>565</v>
      </c>
      <c r="G1743" s="259" t="s">
        <v>565</v>
      </c>
      <c r="H1743" s="259" t="s">
        <v>565</v>
      </c>
      <c r="I1743" s="259" t="s">
        <v>565</v>
      </c>
      <c r="J1743" s="259" t="s">
        <v>565</v>
      </c>
      <c r="K1743" s="259" t="s">
        <v>565</v>
      </c>
      <c r="L1743" s="259" t="s">
        <v>565</v>
      </c>
      <c r="M1743" s="259" t="s">
        <v>565</v>
      </c>
      <c r="N1743" s="259" t="s">
        <v>565</v>
      </c>
      <c r="O1743" s="259" t="s">
        <v>565</v>
      </c>
      <c r="P1743" s="259" t="s">
        <v>565</v>
      </c>
      <c r="Q1743" s="259" t="s">
        <v>565</v>
      </c>
      <c r="R1743" s="259" t="s">
        <v>565</v>
      </c>
      <c r="S1743" s="259" t="s">
        <v>565</v>
      </c>
      <c r="T1743" s="259" t="s">
        <v>565</v>
      </c>
      <c r="U1743" s="259" t="s">
        <v>565</v>
      </c>
      <c r="V1743" s="260" t="s">
        <v>565</v>
      </c>
      <c r="W1743" s="260" t="s">
        <v>565</v>
      </c>
      <c r="X1743" s="259" t="s">
        <v>565</v>
      </c>
      <c r="Y1743" s="259" t="s">
        <v>565</v>
      </c>
      <c r="Z1743" s="259" t="s">
        <v>565</v>
      </c>
      <c r="AA1743" s="259" t="s">
        <v>565</v>
      </c>
      <c r="AB1743" s="259" t="s">
        <v>565</v>
      </c>
      <c r="AC1743" s="259" t="s">
        <v>565</v>
      </c>
      <c r="AD1743" s="259" t="s">
        <v>565</v>
      </c>
      <c r="AE1743" s="259" t="s">
        <v>565</v>
      </c>
      <c r="AF1743" s="259" t="s">
        <v>565</v>
      </c>
      <c r="AG1743" s="259" t="s">
        <v>565</v>
      </c>
      <c r="AH1743" s="259" t="s">
        <v>565</v>
      </c>
      <c r="AI1743" s="259" t="s">
        <v>565</v>
      </c>
      <c r="AJ1743" s="259" t="s">
        <v>565</v>
      </c>
      <c r="AK1743" s="259" t="s">
        <v>565</v>
      </c>
      <c r="AL1743" s="259" t="s">
        <v>565</v>
      </c>
      <c r="AM1743" s="259" t="s">
        <v>565</v>
      </c>
      <c r="AN1743" s="259" t="s">
        <v>565</v>
      </c>
      <c r="AO1743" s="259" t="s">
        <v>565</v>
      </c>
      <c r="AP1743" s="259" t="s">
        <v>565</v>
      </c>
      <c r="AQ1743" s="259" t="s">
        <v>565</v>
      </c>
      <c r="AR1743" s="259" t="s">
        <v>565</v>
      </c>
      <c r="AS1743" s="259" t="s">
        <v>565</v>
      </c>
      <c r="AT1743" s="259" t="s">
        <v>565</v>
      </c>
      <c r="AU1743" s="259" t="s">
        <v>565</v>
      </c>
      <c r="AV1743" s="259" t="s">
        <v>565</v>
      </c>
      <c r="AW1743" s="259" t="s">
        <v>565</v>
      </c>
      <c r="AX1743" s="259" t="s">
        <v>565</v>
      </c>
      <c r="AY1743" s="259" t="s">
        <v>565</v>
      </c>
      <c r="AZ1743" s="259" t="s">
        <v>565</v>
      </c>
      <c r="BA1743" s="259" t="s">
        <v>565</v>
      </c>
    </row>
    <row r="1744" spans="4:53">
      <c r="D1744" s="259" t="s">
        <v>565</v>
      </c>
      <c r="E1744" s="259" t="s">
        <v>565</v>
      </c>
      <c r="F1744" s="259" t="s">
        <v>565</v>
      </c>
      <c r="G1744" s="259" t="s">
        <v>565</v>
      </c>
      <c r="H1744" s="259" t="s">
        <v>565</v>
      </c>
      <c r="I1744" s="259" t="s">
        <v>565</v>
      </c>
      <c r="J1744" s="259" t="s">
        <v>565</v>
      </c>
      <c r="K1744" s="259" t="s">
        <v>565</v>
      </c>
      <c r="L1744" s="259" t="s">
        <v>565</v>
      </c>
      <c r="M1744" s="259" t="s">
        <v>565</v>
      </c>
      <c r="N1744" s="259" t="s">
        <v>565</v>
      </c>
      <c r="O1744" s="259" t="s">
        <v>565</v>
      </c>
      <c r="P1744" s="259" t="s">
        <v>565</v>
      </c>
      <c r="Q1744" s="259" t="s">
        <v>565</v>
      </c>
      <c r="R1744" s="259" t="s">
        <v>565</v>
      </c>
      <c r="S1744" s="259" t="s">
        <v>565</v>
      </c>
      <c r="T1744" s="259" t="s">
        <v>565</v>
      </c>
      <c r="U1744" s="259" t="s">
        <v>565</v>
      </c>
      <c r="V1744" s="260" t="s">
        <v>565</v>
      </c>
      <c r="W1744" s="260" t="s">
        <v>565</v>
      </c>
      <c r="X1744" s="259" t="s">
        <v>565</v>
      </c>
      <c r="Y1744" s="259" t="s">
        <v>565</v>
      </c>
      <c r="Z1744" s="259" t="s">
        <v>565</v>
      </c>
      <c r="AA1744" s="259" t="s">
        <v>565</v>
      </c>
      <c r="AB1744" s="259" t="s">
        <v>565</v>
      </c>
      <c r="AC1744" s="259" t="s">
        <v>565</v>
      </c>
      <c r="AD1744" s="259" t="s">
        <v>565</v>
      </c>
      <c r="AE1744" s="259" t="s">
        <v>565</v>
      </c>
      <c r="AF1744" s="259" t="s">
        <v>565</v>
      </c>
      <c r="AG1744" s="259" t="s">
        <v>565</v>
      </c>
      <c r="AH1744" s="259" t="s">
        <v>565</v>
      </c>
      <c r="AI1744" s="259" t="s">
        <v>565</v>
      </c>
      <c r="AJ1744" s="259" t="s">
        <v>565</v>
      </c>
      <c r="AK1744" s="259" t="s">
        <v>565</v>
      </c>
      <c r="AL1744" s="259" t="s">
        <v>565</v>
      </c>
      <c r="AM1744" s="259" t="s">
        <v>565</v>
      </c>
      <c r="AN1744" s="259" t="s">
        <v>565</v>
      </c>
      <c r="AO1744" s="259" t="s">
        <v>565</v>
      </c>
      <c r="AP1744" s="259" t="s">
        <v>565</v>
      </c>
      <c r="AQ1744" s="259" t="s">
        <v>565</v>
      </c>
      <c r="AR1744" s="259" t="s">
        <v>565</v>
      </c>
      <c r="AS1744" s="259" t="s">
        <v>565</v>
      </c>
      <c r="AT1744" s="259" t="s">
        <v>565</v>
      </c>
      <c r="AU1744" s="259" t="s">
        <v>565</v>
      </c>
      <c r="AV1744" s="259" t="s">
        <v>565</v>
      </c>
      <c r="AW1744" s="259" t="s">
        <v>565</v>
      </c>
      <c r="AX1744" s="259" t="s">
        <v>565</v>
      </c>
      <c r="AY1744" s="259" t="s">
        <v>565</v>
      </c>
      <c r="AZ1744" s="259" t="s">
        <v>565</v>
      </c>
      <c r="BA1744" s="259" t="s">
        <v>565</v>
      </c>
    </row>
    <row r="1745" spans="4:53">
      <c r="D1745" s="259" t="s">
        <v>565</v>
      </c>
      <c r="E1745" s="259" t="s">
        <v>565</v>
      </c>
      <c r="F1745" s="259" t="s">
        <v>565</v>
      </c>
      <c r="G1745" s="259" t="s">
        <v>565</v>
      </c>
      <c r="H1745" s="259" t="s">
        <v>565</v>
      </c>
      <c r="I1745" s="259" t="s">
        <v>565</v>
      </c>
      <c r="J1745" s="259" t="s">
        <v>565</v>
      </c>
      <c r="K1745" s="259" t="s">
        <v>565</v>
      </c>
      <c r="L1745" s="259" t="s">
        <v>565</v>
      </c>
      <c r="M1745" s="259" t="s">
        <v>565</v>
      </c>
      <c r="N1745" s="259" t="s">
        <v>565</v>
      </c>
      <c r="O1745" s="259" t="s">
        <v>565</v>
      </c>
      <c r="P1745" s="259" t="s">
        <v>565</v>
      </c>
      <c r="Q1745" s="259" t="s">
        <v>565</v>
      </c>
      <c r="R1745" s="259" t="s">
        <v>565</v>
      </c>
      <c r="S1745" s="259" t="s">
        <v>565</v>
      </c>
      <c r="T1745" s="259" t="s">
        <v>565</v>
      </c>
      <c r="U1745" s="259" t="s">
        <v>565</v>
      </c>
      <c r="V1745" s="260" t="s">
        <v>565</v>
      </c>
      <c r="W1745" s="260" t="s">
        <v>565</v>
      </c>
      <c r="X1745" s="259" t="s">
        <v>565</v>
      </c>
      <c r="Y1745" s="259" t="s">
        <v>565</v>
      </c>
      <c r="Z1745" s="259" t="s">
        <v>565</v>
      </c>
      <c r="AA1745" s="259" t="s">
        <v>565</v>
      </c>
      <c r="AB1745" s="259" t="s">
        <v>565</v>
      </c>
      <c r="AC1745" s="259" t="s">
        <v>565</v>
      </c>
      <c r="AD1745" s="259" t="s">
        <v>565</v>
      </c>
      <c r="AE1745" s="259" t="s">
        <v>565</v>
      </c>
      <c r="AF1745" s="259" t="s">
        <v>565</v>
      </c>
      <c r="AG1745" s="259" t="s">
        <v>565</v>
      </c>
      <c r="AH1745" s="259" t="s">
        <v>565</v>
      </c>
      <c r="AI1745" s="259" t="s">
        <v>565</v>
      </c>
      <c r="AJ1745" s="259" t="s">
        <v>565</v>
      </c>
      <c r="AK1745" s="259" t="s">
        <v>565</v>
      </c>
      <c r="AL1745" s="259" t="s">
        <v>565</v>
      </c>
      <c r="AM1745" s="259" t="s">
        <v>565</v>
      </c>
      <c r="AN1745" s="259" t="s">
        <v>565</v>
      </c>
      <c r="AO1745" s="259" t="s">
        <v>565</v>
      </c>
      <c r="AP1745" s="259" t="s">
        <v>565</v>
      </c>
      <c r="AQ1745" s="259" t="s">
        <v>565</v>
      </c>
      <c r="AR1745" s="259" t="s">
        <v>565</v>
      </c>
      <c r="AS1745" s="259" t="s">
        <v>565</v>
      </c>
      <c r="AT1745" s="259" t="s">
        <v>565</v>
      </c>
      <c r="AU1745" s="259" t="s">
        <v>565</v>
      </c>
      <c r="AV1745" s="259" t="s">
        <v>565</v>
      </c>
      <c r="AW1745" s="259" t="s">
        <v>565</v>
      </c>
      <c r="AX1745" s="259" t="s">
        <v>565</v>
      </c>
      <c r="AY1745" s="259" t="s">
        <v>565</v>
      </c>
      <c r="AZ1745" s="259" t="s">
        <v>565</v>
      </c>
      <c r="BA1745" s="259" t="s">
        <v>565</v>
      </c>
    </row>
    <row r="1746" spans="4:53">
      <c r="D1746" s="259" t="s">
        <v>565</v>
      </c>
      <c r="E1746" s="259" t="s">
        <v>565</v>
      </c>
      <c r="F1746" s="259" t="s">
        <v>565</v>
      </c>
      <c r="G1746" s="259" t="s">
        <v>565</v>
      </c>
      <c r="H1746" s="259" t="s">
        <v>565</v>
      </c>
      <c r="I1746" s="259" t="s">
        <v>565</v>
      </c>
      <c r="J1746" s="259" t="s">
        <v>565</v>
      </c>
      <c r="K1746" s="259" t="s">
        <v>565</v>
      </c>
      <c r="L1746" s="259" t="s">
        <v>565</v>
      </c>
      <c r="M1746" s="259" t="s">
        <v>565</v>
      </c>
      <c r="N1746" s="259" t="s">
        <v>565</v>
      </c>
      <c r="O1746" s="259" t="s">
        <v>565</v>
      </c>
      <c r="P1746" s="259" t="s">
        <v>565</v>
      </c>
      <c r="Q1746" s="259" t="s">
        <v>565</v>
      </c>
      <c r="R1746" s="259" t="s">
        <v>565</v>
      </c>
      <c r="S1746" s="259" t="s">
        <v>565</v>
      </c>
      <c r="T1746" s="259" t="s">
        <v>565</v>
      </c>
      <c r="U1746" s="259" t="s">
        <v>565</v>
      </c>
      <c r="V1746" s="260" t="s">
        <v>565</v>
      </c>
      <c r="W1746" s="260" t="s">
        <v>565</v>
      </c>
      <c r="X1746" s="259" t="s">
        <v>565</v>
      </c>
      <c r="Y1746" s="259" t="s">
        <v>565</v>
      </c>
      <c r="Z1746" s="259" t="s">
        <v>565</v>
      </c>
      <c r="AA1746" s="259" t="s">
        <v>565</v>
      </c>
      <c r="AB1746" s="259" t="s">
        <v>565</v>
      </c>
      <c r="AC1746" s="259" t="s">
        <v>565</v>
      </c>
      <c r="AD1746" s="259" t="s">
        <v>565</v>
      </c>
      <c r="AE1746" s="259" t="s">
        <v>565</v>
      </c>
      <c r="AF1746" s="259" t="s">
        <v>565</v>
      </c>
      <c r="AG1746" s="259" t="s">
        <v>565</v>
      </c>
      <c r="AH1746" s="259" t="s">
        <v>565</v>
      </c>
      <c r="AI1746" s="259" t="s">
        <v>565</v>
      </c>
      <c r="AJ1746" s="259" t="s">
        <v>565</v>
      </c>
      <c r="AK1746" s="259" t="s">
        <v>565</v>
      </c>
      <c r="AL1746" s="259" t="s">
        <v>565</v>
      </c>
      <c r="AM1746" s="259" t="s">
        <v>565</v>
      </c>
      <c r="AN1746" s="259" t="s">
        <v>565</v>
      </c>
      <c r="AO1746" s="259" t="s">
        <v>565</v>
      </c>
      <c r="AP1746" s="259" t="s">
        <v>565</v>
      </c>
      <c r="AQ1746" s="259" t="s">
        <v>565</v>
      </c>
      <c r="AR1746" s="259" t="s">
        <v>565</v>
      </c>
      <c r="AS1746" s="259" t="s">
        <v>565</v>
      </c>
      <c r="AT1746" s="259" t="s">
        <v>565</v>
      </c>
      <c r="AU1746" s="259" t="s">
        <v>565</v>
      </c>
      <c r="AV1746" s="259" t="s">
        <v>565</v>
      </c>
      <c r="AW1746" s="259" t="s">
        <v>565</v>
      </c>
      <c r="AX1746" s="259" t="s">
        <v>565</v>
      </c>
      <c r="AY1746" s="259" t="s">
        <v>565</v>
      </c>
      <c r="AZ1746" s="259" t="s">
        <v>565</v>
      </c>
      <c r="BA1746" s="259" t="s">
        <v>565</v>
      </c>
    </row>
    <row r="1747" spans="4:53">
      <c r="D1747" s="259" t="s">
        <v>565</v>
      </c>
      <c r="E1747" s="259" t="s">
        <v>565</v>
      </c>
      <c r="F1747" s="259" t="s">
        <v>565</v>
      </c>
      <c r="G1747" s="259" t="s">
        <v>565</v>
      </c>
      <c r="H1747" s="259" t="s">
        <v>565</v>
      </c>
      <c r="I1747" s="259" t="s">
        <v>565</v>
      </c>
      <c r="J1747" s="259" t="s">
        <v>565</v>
      </c>
      <c r="K1747" s="259" t="s">
        <v>565</v>
      </c>
      <c r="L1747" s="259" t="s">
        <v>565</v>
      </c>
      <c r="M1747" s="259" t="s">
        <v>565</v>
      </c>
      <c r="N1747" s="259" t="s">
        <v>565</v>
      </c>
      <c r="O1747" s="259" t="s">
        <v>565</v>
      </c>
      <c r="P1747" s="259" t="s">
        <v>565</v>
      </c>
      <c r="Q1747" s="259" t="s">
        <v>565</v>
      </c>
      <c r="R1747" s="259" t="s">
        <v>565</v>
      </c>
      <c r="S1747" s="259" t="s">
        <v>565</v>
      </c>
      <c r="T1747" s="259" t="s">
        <v>565</v>
      </c>
      <c r="U1747" s="259" t="s">
        <v>565</v>
      </c>
      <c r="V1747" s="260" t="s">
        <v>565</v>
      </c>
      <c r="W1747" s="260" t="s">
        <v>565</v>
      </c>
      <c r="X1747" s="259" t="s">
        <v>565</v>
      </c>
      <c r="Y1747" s="259" t="s">
        <v>565</v>
      </c>
      <c r="Z1747" s="259" t="s">
        <v>565</v>
      </c>
      <c r="AA1747" s="259" t="s">
        <v>565</v>
      </c>
      <c r="AB1747" s="259" t="s">
        <v>565</v>
      </c>
      <c r="AC1747" s="259" t="s">
        <v>565</v>
      </c>
      <c r="AD1747" s="259" t="s">
        <v>565</v>
      </c>
      <c r="AE1747" s="259" t="s">
        <v>565</v>
      </c>
      <c r="AF1747" s="259" t="s">
        <v>565</v>
      </c>
      <c r="AG1747" s="259" t="s">
        <v>565</v>
      </c>
      <c r="AH1747" s="259" t="s">
        <v>565</v>
      </c>
      <c r="AI1747" s="259" t="s">
        <v>565</v>
      </c>
      <c r="AJ1747" s="259" t="s">
        <v>565</v>
      </c>
      <c r="AK1747" s="259" t="s">
        <v>565</v>
      </c>
      <c r="AL1747" s="259" t="s">
        <v>565</v>
      </c>
      <c r="AM1747" s="259" t="s">
        <v>565</v>
      </c>
      <c r="AN1747" s="259" t="s">
        <v>565</v>
      </c>
      <c r="AO1747" s="259" t="s">
        <v>565</v>
      </c>
      <c r="AP1747" s="259" t="s">
        <v>565</v>
      </c>
      <c r="AQ1747" s="259" t="s">
        <v>565</v>
      </c>
      <c r="AR1747" s="259" t="s">
        <v>565</v>
      </c>
      <c r="AS1747" s="259" t="s">
        <v>565</v>
      </c>
      <c r="AT1747" s="259" t="s">
        <v>565</v>
      </c>
      <c r="AU1747" s="259" t="s">
        <v>565</v>
      </c>
      <c r="AV1747" s="259" t="s">
        <v>565</v>
      </c>
      <c r="AW1747" s="259" t="s">
        <v>565</v>
      </c>
      <c r="AX1747" s="259" t="s">
        <v>565</v>
      </c>
      <c r="AY1747" s="259" t="s">
        <v>565</v>
      </c>
      <c r="AZ1747" s="259" t="s">
        <v>565</v>
      </c>
      <c r="BA1747" s="259" t="s">
        <v>565</v>
      </c>
    </row>
    <row r="1748" spans="4:53">
      <c r="D1748" s="259" t="s">
        <v>565</v>
      </c>
      <c r="E1748" s="259" t="s">
        <v>565</v>
      </c>
      <c r="F1748" s="259" t="s">
        <v>565</v>
      </c>
      <c r="G1748" s="259" t="s">
        <v>565</v>
      </c>
      <c r="H1748" s="259" t="s">
        <v>565</v>
      </c>
      <c r="I1748" s="259" t="s">
        <v>565</v>
      </c>
      <c r="J1748" s="259" t="s">
        <v>565</v>
      </c>
      <c r="K1748" s="259" t="s">
        <v>565</v>
      </c>
      <c r="L1748" s="259" t="s">
        <v>565</v>
      </c>
      <c r="M1748" s="259" t="s">
        <v>565</v>
      </c>
      <c r="N1748" s="259" t="s">
        <v>565</v>
      </c>
      <c r="O1748" s="259" t="s">
        <v>565</v>
      </c>
      <c r="P1748" s="259" t="s">
        <v>565</v>
      </c>
      <c r="Q1748" s="259" t="s">
        <v>565</v>
      </c>
      <c r="R1748" s="259" t="s">
        <v>565</v>
      </c>
      <c r="S1748" s="259" t="s">
        <v>565</v>
      </c>
      <c r="T1748" s="259" t="s">
        <v>565</v>
      </c>
      <c r="U1748" s="259" t="s">
        <v>565</v>
      </c>
      <c r="V1748" s="260" t="s">
        <v>565</v>
      </c>
      <c r="W1748" s="260" t="s">
        <v>565</v>
      </c>
      <c r="X1748" s="259" t="s">
        <v>565</v>
      </c>
      <c r="Y1748" s="259" t="s">
        <v>565</v>
      </c>
      <c r="Z1748" s="259" t="s">
        <v>565</v>
      </c>
      <c r="AA1748" s="259" t="s">
        <v>565</v>
      </c>
      <c r="AB1748" s="259" t="s">
        <v>565</v>
      </c>
      <c r="AC1748" s="259" t="s">
        <v>565</v>
      </c>
      <c r="AD1748" s="259" t="s">
        <v>565</v>
      </c>
      <c r="AE1748" s="259" t="s">
        <v>565</v>
      </c>
      <c r="AF1748" s="259" t="s">
        <v>565</v>
      </c>
      <c r="AG1748" s="259" t="s">
        <v>565</v>
      </c>
      <c r="AH1748" s="259" t="s">
        <v>565</v>
      </c>
      <c r="AI1748" s="259" t="s">
        <v>565</v>
      </c>
      <c r="AJ1748" s="259" t="s">
        <v>565</v>
      </c>
      <c r="AK1748" s="259" t="s">
        <v>565</v>
      </c>
      <c r="AL1748" s="259" t="s">
        <v>565</v>
      </c>
      <c r="AM1748" s="259" t="s">
        <v>565</v>
      </c>
      <c r="AN1748" s="259" t="s">
        <v>565</v>
      </c>
      <c r="AO1748" s="259" t="s">
        <v>565</v>
      </c>
      <c r="AP1748" s="259" t="s">
        <v>565</v>
      </c>
      <c r="AQ1748" s="259" t="s">
        <v>565</v>
      </c>
      <c r="AR1748" s="259" t="s">
        <v>565</v>
      </c>
      <c r="AS1748" s="259" t="s">
        <v>565</v>
      </c>
      <c r="AT1748" s="259" t="s">
        <v>565</v>
      </c>
      <c r="AU1748" s="259" t="s">
        <v>565</v>
      </c>
      <c r="AV1748" s="259" t="s">
        <v>565</v>
      </c>
      <c r="AW1748" s="259" t="s">
        <v>565</v>
      </c>
      <c r="AX1748" s="259" t="s">
        <v>565</v>
      </c>
      <c r="AY1748" s="259" t="s">
        <v>565</v>
      </c>
      <c r="AZ1748" s="259" t="s">
        <v>565</v>
      </c>
      <c r="BA1748" s="259" t="s">
        <v>565</v>
      </c>
    </row>
    <row r="1749" spans="4:53">
      <c r="D1749" s="259" t="s">
        <v>565</v>
      </c>
      <c r="E1749" s="259" t="s">
        <v>565</v>
      </c>
      <c r="F1749" s="259" t="s">
        <v>565</v>
      </c>
      <c r="G1749" s="259" t="s">
        <v>565</v>
      </c>
      <c r="H1749" s="259" t="s">
        <v>565</v>
      </c>
      <c r="I1749" s="259" t="s">
        <v>565</v>
      </c>
      <c r="J1749" s="259" t="s">
        <v>565</v>
      </c>
      <c r="K1749" s="259" t="s">
        <v>565</v>
      </c>
      <c r="L1749" s="259" t="s">
        <v>565</v>
      </c>
      <c r="M1749" s="259" t="s">
        <v>565</v>
      </c>
      <c r="N1749" s="259" t="s">
        <v>565</v>
      </c>
      <c r="O1749" s="259" t="s">
        <v>565</v>
      </c>
      <c r="P1749" s="259" t="s">
        <v>565</v>
      </c>
      <c r="Q1749" s="259" t="s">
        <v>565</v>
      </c>
      <c r="R1749" s="259" t="s">
        <v>565</v>
      </c>
      <c r="S1749" s="259" t="s">
        <v>565</v>
      </c>
      <c r="T1749" s="259" t="s">
        <v>565</v>
      </c>
      <c r="U1749" s="259" t="s">
        <v>565</v>
      </c>
      <c r="V1749" s="260" t="s">
        <v>565</v>
      </c>
      <c r="W1749" s="260" t="s">
        <v>565</v>
      </c>
      <c r="X1749" s="259" t="s">
        <v>565</v>
      </c>
      <c r="Y1749" s="259" t="s">
        <v>565</v>
      </c>
      <c r="Z1749" s="259" t="s">
        <v>565</v>
      </c>
      <c r="AA1749" s="259" t="s">
        <v>565</v>
      </c>
      <c r="AB1749" s="259" t="s">
        <v>565</v>
      </c>
      <c r="AC1749" s="259" t="s">
        <v>565</v>
      </c>
      <c r="AD1749" s="259" t="s">
        <v>565</v>
      </c>
      <c r="AE1749" s="259" t="s">
        <v>565</v>
      </c>
      <c r="AF1749" s="259" t="s">
        <v>565</v>
      </c>
      <c r="AG1749" s="259" t="s">
        <v>565</v>
      </c>
      <c r="AH1749" s="259" t="s">
        <v>565</v>
      </c>
      <c r="AI1749" s="259" t="s">
        <v>565</v>
      </c>
      <c r="AJ1749" s="259" t="s">
        <v>565</v>
      </c>
      <c r="AK1749" s="259" t="s">
        <v>565</v>
      </c>
      <c r="AL1749" s="259" t="s">
        <v>565</v>
      </c>
      <c r="AM1749" s="259" t="s">
        <v>565</v>
      </c>
      <c r="AN1749" s="259" t="s">
        <v>565</v>
      </c>
      <c r="AO1749" s="259" t="s">
        <v>565</v>
      </c>
      <c r="AP1749" s="259" t="s">
        <v>565</v>
      </c>
      <c r="AQ1749" s="259" t="s">
        <v>565</v>
      </c>
      <c r="AR1749" s="259" t="s">
        <v>565</v>
      </c>
      <c r="AS1749" s="259" t="s">
        <v>565</v>
      </c>
      <c r="AT1749" s="259" t="s">
        <v>565</v>
      </c>
      <c r="AU1749" s="259" t="s">
        <v>565</v>
      </c>
      <c r="AV1749" s="259" t="s">
        <v>565</v>
      </c>
      <c r="AW1749" s="259" t="s">
        <v>565</v>
      </c>
      <c r="AX1749" s="259" t="s">
        <v>565</v>
      </c>
      <c r="AY1749" s="259" t="s">
        <v>565</v>
      </c>
      <c r="AZ1749" s="259" t="s">
        <v>565</v>
      </c>
      <c r="BA1749" s="259" t="s">
        <v>565</v>
      </c>
    </row>
    <row r="1750" spans="4:53">
      <c r="D1750" s="259" t="s">
        <v>565</v>
      </c>
      <c r="E1750" s="259" t="s">
        <v>565</v>
      </c>
      <c r="F1750" s="259" t="s">
        <v>565</v>
      </c>
      <c r="G1750" s="259" t="s">
        <v>565</v>
      </c>
      <c r="H1750" s="259" t="s">
        <v>565</v>
      </c>
      <c r="I1750" s="259" t="s">
        <v>565</v>
      </c>
      <c r="J1750" s="259" t="s">
        <v>565</v>
      </c>
      <c r="K1750" s="259" t="s">
        <v>565</v>
      </c>
      <c r="L1750" s="259" t="s">
        <v>565</v>
      </c>
      <c r="M1750" s="259" t="s">
        <v>565</v>
      </c>
      <c r="N1750" s="259" t="s">
        <v>565</v>
      </c>
      <c r="O1750" s="259" t="s">
        <v>565</v>
      </c>
      <c r="P1750" s="259" t="s">
        <v>565</v>
      </c>
      <c r="Q1750" s="259" t="s">
        <v>565</v>
      </c>
      <c r="R1750" s="259" t="s">
        <v>565</v>
      </c>
      <c r="S1750" s="259" t="s">
        <v>565</v>
      </c>
      <c r="T1750" s="259" t="s">
        <v>565</v>
      </c>
      <c r="U1750" s="259" t="s">
        <v>565</v>
      </c>
      <c r="V1750" s="260" t="s">
        <v>565</v>
      </c>
      <c r="W1750" s="260" t="s">
        <v>565</v>
      </c>
      <c r="X1750" s="259" t="s">
        <v>565</v>
      </c>
      <c r="Y1750" s="259" t="s">
        <v>565</v>
      </c>
      <c r="Z1750" s="259" t="s">
        <v>565</v>
      </c>
      <c r="AA1750" s="259" t="s">
        <v>565</v>
      </c>
      <c r="AB1750" s="259" t="s">
        <v>565</v>
      </c>
      <c r="AC1750" s="259" t="s">
        <v>565</v>
      </c>
      <c r="AD1750" s="259" t="s">
        <v>565</v>
      </c>
      <c r="AE1750" s="259" t="s">
        <v>565</v>
      </c>
      <c r="AF1750" s="259" t="s">
        <v>565</v>
      </c>
      <c r="AG1750" s="259" t="s">
        <v>565</v>
      </c>
      <c r="AH1750" s="259" t="s">
        <v>565</v>
      </c>
      <c r="AI1750" s="259" t="s">
        <v>565</v>
      </c>
      <c r="AJ1750" s="259" t="s">
        <v>565</v>
      </c>
      <c r="AK1750" s="259" t="s">
        <v>565</v>
      </c>
      <c r="AL1750" s="259" t="s">
        <v>565</v>
      </c>
      <c r="AM1750" s="259" t="s">
        <v>565</v>
      </c>
      <c r="AN1750" s="259" t="s">
        <v>565</v>
      </c>
      <c r="AO1750" s="259" t="s">
        <v>565</v>
      </c>
      <c r="AP1750" s="259" t="s">
        <v>565</v>
      </c>
      <c r="AQ1750" s="259" t="s">
        <v>565</v>
      </c>
      <c r="AR1750" s="259" t="s">
        <v>565</v>
      </c>
      <c r="AS1750" s="259" t="s">
        <v>565</v>
      </c>
      <c r="AT1750" s="259" t="s">
        <v>565</v>
      </c>
      <c r="AU1750" s="259" t="s">
        <v>565</v>
      </c>
      <c r="AV1750" s="259" t="s">
        <v>565</v>
      </c>
      <c r="AW1750" s="259" t="s">
        <v>565</v>
      </c>
      <c r="AX1750" s="259" t="s">
        <v>565</v>
      </c>
      <c r="AY1750" s="259" t="s">
        <v>565</v>
      </c>
      <c r="AZ1750" s="259" t="s">
        <v>565</v>
      </c>
      <c r="BA1750" s="259" t="s">
        <v>565</v>
      </c>
    </row>
    <row r="1751" spans="4:53">
      <c r="D1751" s="259" t="s">
        <v>565</v>
      </c>
      <c r="E1751" s="259" t="s">
        <v>565</v>
      </c>
      <c r="F1751" s="259" t="s">
        <v>565</v>
      </c>
      <c r="G1751" s="259" t="s">
        <v>565</v>
      </c>
      <c r="H1751" s="259" t="s">
        <v>565</v>
      </c>
      <c r="I1751" s="259" t="s">
        <v>565</v>
      </c>
      <c r="J1751" s="259" t="s">
        <v>565</v>
      </c>
      <c r="K1751" s="259" t="s">
        <v>565</v>
      </c>
      <c r="L1751" s="259" t="s">
        <v>565</v>
      </c>
      <c r="M1751" s="259" t="s">
        <v>565</v>
      </c>
      <c r="N1751" s="259" t="s">
        <v>565</v>
      </c>
      <c r="O1751" s="259" t="s">
        <v>565</v>
      </c>
      <c r="P1751" s="259" t="s">
        <v>565</v>
      </c>
      <c r="Q1751" s="259" t="s">
        <v>565</v>
      </c>
      <c r="R1751" s="259" t="s">
        <v>565</v>
      </c>
      <c r="S1751" s="259" t="s">
        <v>565</v>
      </c>
      <c r="T1751" s="259" t="s">
        <v>565</v>
      </c>
      <c r="U1751" s="259" t="s">
        <v>565</v>
      </c>
      <c r="V1751" s="260" t="s">
        <v>565</v>
      </c>
      <c r="W1751" s="260" t="s">
        <v>565</v>
      </c>
      <c r="X1751" s="259" t="s">
        <v>565</v>
      </c>
      <c r="Y1751" s="259" t="s">
        <v>565</v>
      </c>
      <c r="Z1751" s="259" t="s">
        <v>565</v>
      </c>
      <c r="AA1751" s="259" t="s">
        <v>565</v>
      </c>
      <c r="AB1751" s="259" t="s">
        <v>565</v>
      </c>
      <c r="AC1751" s="259" t="s">
        <v>565</v>
      </c>
      <c r="AD1751" s="259" t="s">
        <v>565</v>
      </c>
      <c r="AE1751" s="259" t="s">
        <v>565</v>
      </c>
      <c r="AF1751" s="259" t="s">
        <v>565</v>
      </c>
      <c r="AG1751" s="259" t="s">
        <v>565</v>
      </c>
      <c r="AH1751" s="259" t="s">
        <v>565</v>
      </c>
      <c r="AI1751" s="259" t="s">
        <v>565</v>
      </c>
      <c r="AJ1751" s="259" t="s">
        <v>565</v>
      </c>
      <c r="AK1751" s="259" t="s">
        <v>565</v>
      </c>
      <c r="AL1751" s="259" t="s">
        <v>565</v>
      </c>
      <c r="AM1751" s="259" t="s">
        <v>565</v>
      </c>
      <c r="AN1751" s="259" t="s">
        <v>565</v>
      </c>
      <c r="AO1751" s="259" t="s">
        <v>565</v>
      </c>
      <c r="AP1751" s="259" t="s">
        <v>565</v>
      </c>
      <c r="AQ1751" s="259" t="s">
        <v>565</v>
      </c>
      <c r="AR1751" s="259" t="s">
        <v>565</v>
      </c>
      <c r="AS1751" s="259" t="s">
        <v>565</v>
      </c>
      <c r="AT1751" s="259" t="s">
        <v>565</v>
      </c>
      <c r="AU1751" s="259" t="s">
        <v>565</v>
      </c>
      <c r="AV1751" s="259" t="s">
        <v>565</v>
      </c>
      <c r="AW1751" s="259" t="s">
        <v>565</v>
      </c>
      <c r="AX1751" s="259" t="s">
        <v>565</v>
      </c>
      <c r="AY1751" s="259" t="s">
        <v>565</v>
      </c>
      <c r="AZ1751" s="259" t="s">
        <v>565</v>
      </c>
      <c r="BA1751" s="259" t="s">
        <v>565</v>
      </c>
    </row>
    <row r="1752" spans="4:53">
      <c r="D1752" s="259" t="s">
        <v>565</v>
      </c>
      <c r="E1752" s="259" t="s">
        <v>565</v>
      </c>
      <c r="F1752" s="259" t="s">
        <v>565</v>
      </c>
      <c r="G1752" s="259" t="s">
        <v>565</v>
      </c>
      <c r="H1752" s="259" t="s">
        <v>565</v>
      </c>
      <c r="I1752" s="259" t="s">
        <v>565</v>
      </c>
      <c r="J1752" s="259" t="s">
        <v>565</v>
      </c>
      <c r="K1752" s="259" t="s">
        <v>565</v>
      </c>
      <c r="L1752" s="259" t="s">
        <v>565</v>
      </c>
      <c r="M1752" s="259" t="s">
        <v>565</v>
      </c>
      <c r="N1752" s="259" t="s">
        <v>565</v>
      </c>
      <c r="O1752" s="259" t="s">
        <v>565</v>
      </c>
      <c r="P1752" s="259" t="s">
        <v>565</v>
      </c>
      <c r="Q1752" s="259" t="s">
        <v>565</v>
      </c>
      <c r="R1752" s="259" t="s">
        <v>565</v>
      </c>
      <c r="S1752" s="259" t="s">
        <v>565</v>
      </c>
      <c r="T1752" s="259" t="s">
        <v>565</v>
      </c>
      <c r="U1752" s="259" t="s">
        <v>565</v>
      </c>
      <c r="V1752" s="260" t="s">
        <v>565</v>
      </c>
      <c r="W1752" s="260" t="s">
        <v>565</v>
      </c>
      <c r="X1752" s="259" t="s">
        <v>565</v>
      </c>
      <c r="Y1752" s="259" t="s">
        <v>565</v>
      </c>
      <c r="Z1752" s="259" t="s">
        <v>565</v>
      </c>
      <c r="AA1752" s="259" t="s">
        <v>565</v>
      </c>
      <c r="AB1752" s="259" t="s">
        <v>565</v>
      </c>
      <c r="AC1752" s="259" t="s">
        <v>565</v>
      </c>
      <c r="AD1752" s="259" t="s">
        <v>565</v>
      </c>
      <c r="AE1752" s="259" t="s">
        <v>565</v>
      </c>
      <c r="AF1752" s="259" t="s">
        <v>565</v>
      </c>
      <c r="AG1752" s="259" t="s">
        <v>565</v>
      </c>
      <c r="AH1752" s="259" t="s">
        <v>565</v>
      </c>
      <c r="AI1752" s="259" t="s">
        <v>565</v>
      </c>
      <c r="AJ1752" s="259" t="s">
        <v>565</v>
      </c>
      <c r="AK1752" s="259" t="s">
        <v>565</v>
      </c>
      <c r="AL1752" s="259" t="s">
        <v>565</v>
      </c>
      <c r="AM1752" s="259" t="s">
        <v>565</v>
      </c>
      <c r="AN1752" s="259" t="s">
        <v>565</v>
      </c>
      <c r="AO1752" s="259" t="s">
        <v>565</v>
      </c>
      <c r="AP1752" s="259" t="s">
        <v>565</v>
      </c>
      <c r="AQ1752" s="259" t="s">
        <v>565</v>
      </c>
      <c r="AR1752" s="259" t="s">
        <v>565</v>
      </c>
      <c r="AS1752" s="259" t="s">
        <v>565</v>
      </c>
      <c r="AT1752" s="259" t="s">
        <v>565</v>
      </c>
      <c r="AU1752" s="259" t="s">
        <v>565</v>
      </c>
      <c r="AV1752" s="259" t="s">
        <v>565</v>
      </c>
      <c r="AW1752" s="259" t="s">
        <v>565</v>
      </c>
      <c r="AX1752" s="259" t="s">
        <v>565</v>
      </c>
      <c r="AY1752" s="259" t="s">
        <v>565</v>
      </c>
      <c r="AZ1752" s="259" t="s">
        <v>565</v>
      </c>
      <c r="BA1752" s="259" t="s">
        <v>565</v>
      </c>
    </row>
    <row r="1753" spans="4:53">
      <c r="D1753" s="259" t="s">
        <v>565</v>
      </c>
      <c r="E1753" s="259" t="s">
        <v>565</v>
      </c>
      <c r="F1753" s="259" t="s">
        <v>565</v>
      </c>
      <c r="G1753" s="259" t="s">
        <v>565</v>
      </c>
      <c r="H1753" s="259" t="s">
        <v>565</v>
      </c>
      <c r="I1753" s="259" t="s">
        <v>565</v>
      </c>
      <c r="J1753" s="259" t="s">
        <v>565</v>
      </c>
      <c r="K1753" s="259" t="s">
        <v>565</v>
      </c>
      <c r="L1753" s="259" t="s">
        <v>565</v>
      </c>
      <c r="M1753" s="259" t="s">
        <v>565</v>
      </c>
      <c r="N1753" s="259" t="s">
        <v>565</v>
      </c>
      <c r="O1753" s="259" t="s">
        <v>565</v>
      </c>
      <c r="P1753" s="259" t="s">
        <v>565</v>
      </c>
      <c r="Q1753" s="259" t="s">
        <v>565</v>
      </c>
      <c r="R1753" s="259" t="s">
        <v>565</v>
      </c>
      <c r="S1753" s="259" t="s">
        <v>565</v>
      </c>
      <c r="T1753" s="259" t="s">
        <v>565</v>
      </c>
      <c r="U1753" s="259" t="s">
        <v>565</v>
      </c>
      <c r="V1753" s="260" t="s">
        <v>565</v>
      </c>
      <c r="W1753" s="260" t="s">
        <v>565</v>
      </c>
      <c r="X1753" s="259" t="s">
        <v>565</v>
      </c>
      <c r="Y1753" s="259" t="s">
        <v>565</v>
      </c>
      <c r="Z1753" s="259" t="s">
        <v>565</v>
      </c>
      <c r="AA1753" s="259" t="s">
        <v>565</v>
      </c>
      <c r="AB1753" s="259" t="s">
        <v>565</v>
      </c>
      <c r="AC1753" s="259" t="s">
        <v>565</v>
      </c>
      <c r="AD1753" s="259" t="s">
        <v>565</v>
      </c>
      <c r="AE1753" s="259" t="s">
        <v>565</v>
      </c>
      <c r="AF1753" s="259" t="s">
        <v>565</v>
      </c>
      <c r="AG1753" s="259" t="s">
        <v>565</v>
      </c>
      <c r="AH1753" s="259" t="s">
        <v>565</v>
      </c>
      <c r="AI1753" s="259" t="s">
        <v>565</v>
      </c>
      <c r="AJ1753" s="259" t="s">
        <v>565</v>
      </c>
      <c r="AK1753" s="259" t="s">
        <v>565</v>
      </c>
      <c r="AL1753" s="259" t="s">
        <v>565</v>
      </c>
      <c r="AM1753" s="259" t="s">
        <v>565</v>
      </c>
      <c r="AN1753" s="259" t="s">
        <v>565</v>
      </c>
      <c r="AO1753" s="259" t="s">
        <v>565</v>
      </c>
      <c r="AP1753" s="259" t="s">
        <v>565</v>
      </c>
      <c r="AQ1753" s="259" t="s">
        <v>565</v>
      </c>
      <c r="AR1753" s="259" t="s">
        <v>565</v>
      </c>
      <c r="AS1753" s="259" t="s">
        <v>565</v>
      </c>
      <c r="AT1753" s="259" t="s">
        <v>565</v>
      </c>
      <c r="AU1753" s="259" t="s">
        <v>565</v>
      </c>
      <c r="AV1753" s="259" t="s">
        <v>565</v>
      </c>
      <c r="AW1753" s="259" t="s">
        <v>565</v>
      </c>
      <c r="AX1753" s="259" t="s">
        <v>565</v>
      </c>
      <c r="AY1753" s="259" t="s">
        <v>565</v>
      </c>
      <c r="AZ1753" s="259" t="s">
        <v>565</v>
      </c>
      <c r="BA1753" s="259" t="s">
        <v>565</v>
      </c>
    </row>
    <row r="1754" spans="4:53">
      <c r="D1754" s="259" t="s">
        <v>565</v>
      </c>
      <c r="E1754" s="259" t="s">
        <v>565</v>
      </c>
      <c r="F1754" s="259" t="s">
        <v>565</v>
      </c>
      <c r="G1754" s="259" t="s">
        <v>565</v>
      </c>
      <c r="H1754" s="259" t="s">
        <v>565</v>
      </c>
      <c r="I1754" s="259" t="s">
        <v>565</v>
      </c>
      <c r="J1754" s="259" t="s">
        <v>565</v>
      </c>
      <c r="K1754" s="259" t="s">
        <v>565</v>
      </c>
      <c r="L1754" s="259" t="s">
        <v>565</v>
      </c>
      <c r="M1754" s="259" t="s">
        <v>565</v>
      </c>
      <c r="N1754" s="259" t="s">
        <v>565</v>
      </c>
      <c r="O1754" s="259" t="s">
        <v>565</v>
      </c>
      <c r="P1754" s="259" t="s">
        <v>565</v>
      </c>
      <c r="Q1754" s="259" t="s">
        <v>565</v>
      </c>
      <c r="R1754" s="259" t="s">
        <v>565</v>
      </c>
      <c r="S1754" s="259" t="s">
        <v>565</v>
      </c>
      <c r="T1754" s="259" t="s">
        <v>565</v>
      </c>
      <c r="U1754" s="259" t="s">
        <v>565</v>
      </c>
      <c r="V1754" s="260" t="s">
        <v>565</v>
      </c>
      <c r="W1754" s="260" t="s">
        <v>565</v>
      </c>
      <c r="X1754" s="259" t="s">
        <v>565</v>
      </c>
      <c r="Y1754" s="259" t="s">
        <v>565</v>
      </c>
      <c r="Z1754" s="259" t="s">
        <v>565</v>
      </c>
      <c r="AA1754" s="259" t="s">
        <v>565</v>
      </c>
      <c r="AB1754" s="259" t="s">
        <v>565</v>
      </c>
      <c r="AC1754" s="259" t="s">
        <v>565</v>
      </c>
      <c r="AD1754" s="259" t="s">
        <v>565</v>
      </c>
      <c r="AE1754" s="259" t="s">
        <v>565</v>
      </c>
      <c r="AF1754" s="259" t="s">
        <v>565</v>
      </c>
      <c r="AG1754" s="259" t="s">
        <v>565</v>
      </c>
      <c r="AH1754" s="259" t="s">
        <v>565</v>
      </c>
      <c r="AI1754" s="259" t="s">
        <v>565</v>
      </c>
      <c r="AJ1754" s="259" t="s">
        <v>565</v>
      </c>
      <c r="AK1754" s="259" t="s">
        <v>565</v>
      </c>
      <c r="AL1754" s="259" t="s">
        <v>565</v>
      </c>
      <c r="AM1754" s="259" t="s">
        <v>565</v>
      </c>
      <c r="AN1754" s="259" t="s">
        <v>565</v>
      </c>
      <c r="AO1754" s="259" t="s">
        <v>565</v>
      </c>
      <c r="AP1754" s="259" t="s">
        <v>565</v>
      </c>
      <c r="AQ1754" s="259" t="s">
        <v>565</v>
      </c>
      <c r="AR1754" s="259" t="s">
        <v>565</v>
      </c>
      <c r="AS1754" s="259" t="s">
        <v>565</v>
      </c>
      <c r="AT1754" s="259" t="s">
        <v>565</v>
      </c>
      <c r="AU1754" s="259" t="s">
        <v>565</v>
      </c>
      <c r="AV1754" s="259" t="s">
        <v>565</v>
      </c>
      <c r="AW1754" s="259" t="s">
        <v>565</v>
      </c>
      <c r="AX1754" s="259" t="s">
        <v>565</v>
      </c>
      <c r="AY1754" s="259" t="s">
        <v>565</v>
      </c>
      <c r="AZ1754" s="259" t="s">
        <v>565</v>
      </c>
      <c r="BA1754" s="259" t="s">
        <v>565</v>
      </c>
    </row>
    <row r="1755" spans="4:53">
      <c r="D1755" s="259" t="s">
        <v>565</v>
      </c>
      <c r="E1755" s="259" t="s">
        <v>565</v>
      </c>
      <c r="F1755" s="259" t="s">
        <v>565</v>
      </c>
      <c r="G1755" s="259" t="s">
        <v>565</v>
      </c>
      <c r="H1755" s="259" t="s">
        <v>565</v>
      </c>
      <c r="I1755" s="259" t="s">
        <v>565</v>
      </c>
      <c r="J1755" s="259" t="s">
        <v>565</v>
      </c>
      <c r="K1755" s="259" t="s">
        <v>565</v>
      </c>
      <c r="L1755" s="259" t="s">
        <v>565</v>
      </c>
      <c r="M1755" s="259" t="s">
        <v>565</v>
      </c>
      <c r="N1755" s="259" t="s">
        <v>565</v>
      </c>
      <c r="O1755" s="259" t="s">
        <v>565</v>
      </c>
      <c r="P1755" s="259" t="s">
        <v>565</v>
      </c>
      <c r="Q1755" s="259" t="s">
        <v>565</v>
      </c>
      <c r="R1755" s="259" t="s">
        <v>565</v>
      </c>
      <c r="S1755" s="259" t="s">
        <v>565</v>
      </c>
      <c r="T1755" s="259" t="s">
        <v>565</v>
      </c>
      <c r="U1755" s="259" t="s">
        <v>565</v>
      </c>
      <c r="V1755" s="260" t="s">
        <v>565</v>
      </c>
      <c r="W1755" s="260" t="s">
        <v>565</v>
      </c>
      <c r="X1755" s="259" t="s">
        <v>565</v>
      </c>
      <c r="Y1755" s="259" t="s">
        <v>565</v>
      </c>
      <c r="Z1755" s="259" t="s">
        <v>565</v>
      </c>
      <c r="AA1755" s="259" t="s">
        <v>565</v>
      </c>
      <c r="AB1755" s="259" t="s">
        <v>565</v>
      </c>
      <c r="AC1755" s="259" t="s">
        <v>565</v>
      </c>
      <c r="AD1755" s="259" t="s">
        <v>565</v>
      </c>
      <c r="AE1755" s="259" t="s">
        <v>565</v>
      </c>
      <c r="AF1755" s="259" t="s">
        <v>565</v>
      </c>
      <c r="AG1755" s="259" t="s">
        <v>565</v>
      </c>
      <c r="AH1755" s="259" t="s">
        <v>565</v>
      </c>
      <c r="AI1755" s="259" t="s">
        <v>565</v>
      </c>
      <c r="AJ1755" s="259" t="s">
        <v>565</v>
      </c>
      <c r="AK1755" s="259" t="s">
        <v>565</v>
      </c>
      <c r="AL1755" s="259" t="s">
        <v>565</v>
      </c>
      <c r="AM1755" s="259" t="s">
        <v>565</v>
      </c>
      <c r="AN1755" s="259" t="s">
        <v>565</v>
      </c>
      <c r="AO1755" s="259" t="s">
        <v>565</v>
      </c>
      <c r="AP1755" s="259" t="s">
        <v>565</v>
      </c>
      <c r="AQ1755" s="259" t="s">
        <v>565</v>
      </c>
      <c r="AR1755" s="259" t="s">
        <v>565</v>
      </c>
      <c r="AS1755" s="259" t="s">
        <v>565</v>
      </c>
      <c r="AT1755" s="259" t="s">
        <v>565</v>
      </c>
      <c r="AU1755" s="259" t="s">
        <v>565</v>
      </c>
      <c r="AV1755" s="259" t="s">
        <v>565</v>
      </c>
      <c r="AW1755" s="259" t="s">
        <v>565</v>
      </c>
      <c r="AX1755" s="259" t="s">
        <v>565</v>
      </c>
      <c r="AY1755" s="259" t="s">
        <v>565</v>
      </c>
      <c r="AZ1755" s="259" t="s">
        <v>565</v>
      </c>
      <c r="BA1755" s="259" t="s">
        <v>565</v>
      </c>
    </row>
    <row r="1756" spans="4:53">
      <c r="D1756" s="259" t="s">
        <v>565</v>
      </c>
      <c r="E1756" s="259" t="s">
        <v>565</v>
      </c>
      <c r="F1756" s="259" t="s">
        <v>565</v>
      </c>
      <c r="G1756" s="259" t="s">
        <v>565</v>
      </c>
      <c r="H1756" s="259" t="s">
        <v>565</v>
      </c>
      <c r="I1756" s="259" t="s">
        <v>565</v>
      </c>
      <c r="J1756" s="259" t="s">
        <v>565</v>
      </c>
      <c r="K1756" s="259" t="s">
        <v>565</v>
      </c>
      <c r="L1756" s="259" t="s">
        <v>565</v>
      </c>
      <c r="M1756" s="259" t="s">
        <v>565</v>
      </c>
      <c r="N1756" s="259" t="s">
        <v>565</v>
      </c>
      <c r="O1756" s="259" t="s">
        <v>565</v>
      </c>
      <c r="P1756" s="259" t="s">
        <v>565</v>
      </c>
      <c r="Q1756" s="259" t="s">
        <v>565</v>
      </c>
      <c r="R1756" s="259" t="s">
        <v>565</v>
      </c>
      <c r="S1756" s="259" t="s">
        <v>565</v>
      </c>
      <c r="T1756" s="259" t="s">
        <v>565</v>
      </c>
      <c r="U1756" s="259" t="s">
        <v>565</v>
      </c>
      <c r="V1756" s="260" t="s">
        <v>565</v>
      </c>
      <c r="W1756" s="260" t="s">
        <v>565</v>
      </c>
      <c r="X1756" s="259" t="s">
        <v>565</v>
      </c>
      <c r="Y1756" s="259" t="s">
        <v>565</v>
      </c>
      <c r="Z1756" s="259" t="s">
        <v>565</v>
      </c>
      <c r="AA1756" s="259" t="s">
        <v>565</v>
      </c>
      <c r="AB1756" s="259" t="s">
        <v>565</v>
      </c>
      <c r="AC1756" s="259" t="s">
        <v>565</v>
      </c>
      <c r="AD1756" s="259" t="s">
        <v>565</v>
      </c>
      <c r="AE1756" s="259" t="s">
        <v>565</v>
      </c>
      <c r="AF1756" s="259" t="s">
        <v>565</v>
      </c>
      <c r="AG1756" s="259" t="s">
        <v>565</v>
      </c>
      <c r="AH1756" s="259" t="s">
        <v>565</v>
      </c>
      <c r="AI1756" s="259" t="s">
        <v>565</v>
      </c>
      <c r="AJ1756" s="259" t="s">
        <v>565</v>
      </c>
      <c r="AK1756" s="259" t="s">
        <v>565</v>
      </c>
      <c r="AL1756" s="259" t="s">
        <v>565</v>
      </c>
      <c r="AM1756" s="259" t="s">
        <v>565</v>
      </c>
      <c r="AN1756" s="259" t="s">
        <v>565</v>
      </c>
      <c r="AO1756" s="259" t="s">
        <v>565</v>
      </c>
      <c r="AP1756" s="259" t="s">
        <v>565</v>
      </c>
      <c r="AQ1756" s="259" t="s">
        <v>565</v>
      </c>
      <c r="AR1756" s="259" t="s">
        <v>565</v>
      </c>
      <c r="AS1756" s="259" t="s">
        <v>565</v>
      </c>
      <c r="AT1756" s="259" t="s">
        <v>565</v>
      </c>
      <c r="AU1756" s="259" t="s">
        <v>565</v>
      </c>
      <c r="AV1756" s="259" t="s">
        <v>565</v>
      </c>
      <c r="AW1756" s="259" t="s">
        <v>565</v>
      </c>
      <c r="AX1756" s="259" t="s">
        <v>565</v>
      </c>
      <c r="AY1756" s="259" t="s">
        <v>565</v>
      </c>
      <c r="AZ1756" s="259" t="s">
        <v>565</v>
      </c>
      <c r="BA1756" s="259" t="s">
        <v>565</v>
      </c>
    </row>
    <row r="1757" spans="4:53">
      <c r="D1757" s="259" t="s">
        <v>565</v>
      </c>
      <c r="E1757" s="259" t="s">
        <v>565</v>
      </c>
      <c r="F1757" s="259" t="s">
        <v>565</v>
      </c>
      <c r="G1757" s="259" t="s">
        <v>565</v>
      </c>
      <c r="H1757" s="259" t="s">
        <v>565</v>
      </c>
      <c r="I1757" s="259" t="s">
        <v>565</v>
      </c>
      <c r="J1757" s="259" t="s">
        <v>565</v>
      </c>
      <c r="K1757" s="259" t="s">
        <v>565</v>
      </c>
      <c r="L1757" s="259" t="s">
        <v>565</v>
      </c>
      <c r="M1757" s="259" t="s">
        <v>565</v>
      </c>
      <c r="N1757" s="259" t="s">
        <v>565</v>
      </c>
      <c r="O1757" s="259" t="s">
        <v>565</v>
      </c>
      <c r="P1757" s="259" t="s">
        <v>565</v>
      </c>
      <c r="Q1757" s="259" t="s">
        <v>565</v>
      </c>
      <c r="R1757" s="259" t="s">
        <v>565</v>
      </c>
      <c r="S1757" s="259" t="s">
        <v>565</v>
      </c>
      <c r="T1757" s="259" t="s">
        <v>565</v>
      </c>
      <c r="U1757" s="259" t="s">
        <v>565</v>
      </c>
      <c r="V1757" s="260" t="s">
        <v>565</v>
      </c>
      <c r="W1757" s="260" t="s">
        <v>565</v>
      </c>
      <c r="X1757" s="259" t="s">
        <v>565</v>
      </c>
      <c r="Y1757" s="259" t="s">
        <v>565</v>
      </c>
      <c r="Z1757" s="259" t="s">
        <v>565</v>
      </c>
      <c r="AA1757" s="259" t="s">
        <v>565</v>
      </c>
      <c r="AB1757" s="259" t="s">
        <v>565</v>
      </c>
      <c r="AC1757" s="259" t="s">
        <v>565</v>
      </c>
      <c r="AD1757" s="259" t="s">
        <v>565</v>
      </c>
      <c r="AE1757" s="259" t="s">
        <v>565</v>
      </c>
      <c r="AF1757" s="259" t="s">
        <v>565</v>
      </c>
      <c r="AG1757" s="259" t="s">
        <v>565</v>
      </c>
      <c r="AH1757" s="259" t="s">
        <v>565</v>
      </c>
      <c r="AI1757" s="259" t="s">
        <v>565</v>
      </c>
      <c r="AJ1757" s="259" t="s">
        <v>565</v>
      </c>
      <c r="AK1757" s="259" t="s">
        <v>565</v>
      </c>
      <c r="AL1757" s="259" t="s">
        <v>565</v>
      </c>
      <c r="AM1757" s="259" t="s">
        <v>565</v>
      </c>
      <c r="AN1757" s="259" t="s">
        <v>565</v>
      </c>
      <c r="AO1757" s="259" t="s">
        <v>565</v>
      </c>
      <c r="AP1757" s="259" t="s">
        <v>565</v>
      </c>
      <c r="AQ1757" s="259" t="s">
        <v>565</v>
      </c>
      <c r="AR1757" s="259" t="s">
        <v>565</v>
      </c>
      <c r="AS1757" s="259" t="s">
        <v>565</v>
      </c>
      <c r="AT1757" s="259" t="s">
        <v>565</v>
      </c>
      <c r="AU1757" s="259" t="s">
        <v>565</v>
      </c>
      <c r="AV1757" s="259" t="s">
        <v>565</v>
      </c>
      <c r="AW1757" s="259" t="s">
        <v>565</v>
      </c>
      <c r="AX1757" s="259" t="s">
        <v>565</v>
      </c>
      <c r="AY1757" s="259" t="s">
        <v>565</v>
      </c>
      <c r="AZ1757" s="259" t="s">
        <v>565</v>
      </c>
      <c r="BA1757" s="259" t="s">
        <v>565</v>
      </c>
    </row>
    <row r="1758" spans="4:53">
      <c r="D1758" s="259" t="s">
        <v>565</v>
      </c>
      <c r="E1758" s="259" t="s">
        <v>565</v>
      </c>
      <c r="F1758" s="259" t="s">
        <v>565</v>
      </c>
      <c r="G1758" s="259" t="s">
        <v>565</v>
      </c>
      <c r="H1758" s="259" t="s">
        <v>565</v>
      </c>
      <c r="I1758" s="259" t="s">
        <v>565</v>
      </c>
      <c r="J1758" s="259" t="s">
        <v>565</v>
      </c>
      <c r="K1758" s="259" t="s">
        <v>565</v>
      </c>
      <c r="L1758" s="259" t="s">
        <v>565</v>
      </c>
      <c r="M1758" s="259" t="s">
        <v>565</v>
      </c>
      <c r="N1758" s="259" t="s">
        <v>565</v>
      </c>
      <c r="O1758" s="259" t="s">
        <v>565</v>
      </c>
      <c r="P1758" s="259" t="s">
        <v>565</v>
      </c>
      <c r="Q1758" s="259" t="s">
        <v>565</v>
      </c>
      <c r="R1758" s="259" t="s">
        <v>565</v>
      </c>
      <c r="S1758" s="259" t="s">
        <v>565</v>
      </c>
      <c r="T1758" s="259" t="s">
        <v>565</v>
      </c>
      <c r="U1758" s="259" t="s">
        <v>565</v>
      </c>
      <c r="V1758" s="260" t="s">
        <v>565</v>
      </c>
      <c r="W1758" s="260" t="s">
        <v>565</v>
      </c>
      <c r="X1758" s="259" t="s">
        <v>565</v>
      </c>
      <c r="Y1758" s="259" t="s">
        <v>565</v>
      </c>
      <c r="Z1758" s="259" t="s">
        <v>565</v>
      </c>
      <c r="AA1758" s="259" t="s">
        <v>565</v>
      </c>
      <c r="AB1758" s="259" t="s">
        <v>565</v>
      </c>
      <c r="AC1758" s="259" t="s">
        <v>565</v>
      </c>
      <c r="AD1758" s="259" t="s">
        <v>565</v>
      </c>
      <c r="AE1758" s="259" t="s">
        <v>565</v>
      </c>
      <c r="AF1758" s="259" t="s">
        <v>565</v>
      </c>
      <c r="AG1758" s="259" t="s">
        <v>565</v>
      </c>
      <c r="AH1758" s="259" t="s">
        <v>565</v>
      </c>
      <c r="AI1758" s="259" t="s">
        <v>565</v>
      </c>
      <c r="AJ1758" s="259" t="s">
        <v>565</v>
      </c>
      <c r="AK1758" s="259" t="s">
        <v>565</v>
      </c>
      <c r="AL1758" s="259" t="s">
        <v>565</v>
      </c>
      <c r="AM1758" s="259" t="s">
        <v>565</v>
      </c>
      <c r="AN1758" s="259" t="s">
        <v>565</v>
      </c>
      <c r="AO1758" s="259" t="s">
        <v>565</v>
      </c>
      <c r="AP1758" s="259" t="s">
        <v>565</v>
      </c>
      <c r="AQ1758" s="259" t="s">
        <v>565</v>
      </c>
      <c r="AR1758" s="259" t="s">
        <v>565</v>
      </c>
      <c r="AS1758" s="259" t="s">
        <v>565</v>
      </c>
      <c r="AT1758" s="259" t="s">
        <v>565</v>
      </c>
      <c r="AU1758" s="259" t="s">
        <v>565</v>
      </c>
      <c r="AV1758" s="259" t="s">
        <v>565</v>
      </c>
      <c r="AW1758" s="259" t="s">
        <v>565</v>
      </c>
      <c r="AX1758" s="259" t="s">
        <v>565</v>
      </c>
      <c r="AY1758" s="259" t="s">
        <v>565</v>
      </c>
      <c r="AZ1758" s="259" t="s">
        <v>565</v>
      </c>
      <c r="BA1758" s="259" t="s">
        <v>565</v>
      </c>
    </row>
    <row r="1759" spans="4:53">
      <c r="D1759" s="259" t="s">
        <v>565</v>
      </c>
      <c r="E1759" s="259" t="s">
        <v>565</v>
      </c>
      <c r="F1759" s="259" t="s">
        <v>565</v>
      </c>
      <c r="G1759" s="259" t="s">
        <v>565</v>
      </c>
      <c r="H1759" s="259" t="s">
        <v>565</v>
      </c>
      <c r="I1759" s="259" t="s">
        <v>565</v>
      </c>
      <c r="J1759" s="259" t="s">
        <v>565</v>
      </c>
      <c r="K1759" s="259" t="s">
        <v>565</v>
      </c>
      <c r="L1759" s="259" t="s">
        <v>565</v>
      </c>
      <c r="M1759" s="259" t="s">
        <v>565</v>
      </c>
      <c r="N1759" s="259" t="s">
        <v>565</v>
      </c>
      <c r="O1759" s="259" t="s">
        <v>565</v>
      </c>
      <c r="P1759" s="259" t="s">
        <v>565</v>
      </c>
      <c r="Q1759" s="259" t="s">
        <v>565</v>
      </c>
      <c r="R1759" s="259" t="s">
        <v>565</v>
      </c>
      <c r="S1759" s="259" t="s">
        <v>565</v>
      </c>
      <c r="T1759" s="259" t="s">
        <v>565</v>
      </c>
      <c r="U1759" s="259" t="s">
        <v>565</v>
      </c>
      <c r="V1759" s="260" t="s">
        <v>565</v>
      </c>
      <c r="W1759" s="260" t="s">
        <v>565</v>
      </c>
      <c r="X1759" s="259" t="s">
        <v>565</v>
      </c>
      <c r="Y1759" s="259" t="s">
        <v>565</v>
      </c>
      <c r="Z1759" s="259" t="s">
        <v>565</v>
      </c>
      <c r="AA1759" s="259" t="s">
        <v>565</v>
      </c>
      <c r="AB1759" s="259" t="s">
        <v>565</v>
      </c>
      <c r="AC1759" s="259" t="s">
        <v>565</v>
      </c>
      <c r="AD1759" s="259" t="s">
        <v>565</v>
      </c>
      <c r="AE1759" s="259" t="s">
        <v>565</v>
      </c>
      <c r="AF1759" s="259" t="s">
        <v>565</v>
      </c>
      <c r="AG1759" s="259" t="s">
        <v>565</v>
      </c>
      <c r="AH1759" s="259" t="s">
        <v>565</v>
      </c>
      <c r="AI1759" s="259" t="s">
        <v>565</v>
      </c>
      <c r="AJ1759" s="259" t="s">
        <v>565</v>
      </c>
      <c r="AK1759" s="259" t="s">
        <v>565</v>
      </c>
      <c r="AL1759" s="259" t="s">
        <v>565</v>
      </c>
      <c r="AM1759" s="259" t="s">
        <v>565</v>
      </c>
      <c r="AN1759" s="259" t="s">
        <v>565</v>
      </c>
      <c r="AO1759" s="259" t="s">
        <v>565</v>
      </c>
      <c r="AP1759" s="259" t="s">
        <v>565</v>
      </c>
      <c r="AQ1759" s="259" t="s">
        <v>565</v>
      </c>
      <c r="AR1759" s="259" t="s">
        <v>565</v>
      </c>
      <c r="AS1759" s="259" t="s">
        <v>565</v>
      </c>
      <c r="AT1759" s="259" t="s">
        <v>565</v>
      </c>
      <c r="AU1759" s="259" t="s">
        <v>565</v>
      </c>
      <c r="AV1759" s="259" t="s">
        <v>565</v>
      </c>
      <c r="AW1759" s="259" t="s">
        <v>565</v>
      </c>
      <c r="AX1759" s="259" t="s">
        <v>565</v>
      </c>
      <c r="AY1759" s="259" t="s">
        <v>565</v>
      </c>
      <c r="AZ1759" s="259" t="s">
        <v>565</v>
      </c>
      <c r="BA1759" s="259" t="s">
        <v>565</v>
      </c>
    </row>
    <row r="1760" spans="4:53">
      <c r="D1760" s="259" t="s">
        <v>565</v>
      </c>
      <c r="E1760" s="259" t="s">
        <v>565</v>
      </c>
      <c r="F1760" s="259" t="s">
        <v>565</v>
      </c>
      <c r="G1760" s="259" t="s">
        <v>565</v>
      </c>
      <c r="H1760" s="259" t="s">
        <v>565</v>
      </c>
      <c r="I1760" s="259" t="s">
        <v>565</v>
      </c>
      <c r="J1760" s="259" t="s">
        <v>565</v>
      </c>
      <c r="K1760" s="259" t="s">
        <v>565</v>
      </c>
      <c r="L1760" s="259" t="s">
        <v>565</v>
      </c>
      <c r="M1760" s="259" t="s">
        <v>565</v>
      </c>
      <c r="N1760" s="259" t="s">
        <v>565</v>
      </c>
      <c r="O1760" s="259" t="s">
        <v>565</v>
      </c>
      <c r="P1760" s="259" t="s">
        <v>565</v>
      </c>
      <c r="Q1760" s="259" t="s">
        <v>565</v>
      </c>
      <c r="R1760" s="259" t="s">
        <v>565</v>
      </c>
      <c r="S1760" s="259" t="s">
        <v>565</v>
      </c>
      <c r="T1760" s="259" t="s">
        <v>565</v>
      </c>
      <c r="U1760" s="259" t="s">
        <v>565</v>
      </c>
      <c r="V1760" s="260" t="s">
        <v>565</v>
      </c>
      <c r="W1760" s="260" t="s">
        <v>565</v>
      </c>
      <c r="X1760" s="259" t="s">
        <v>565</v>
      </c>
      <c r="Y1760" s="259" t="s">
        <v>565</v>
      </c>
      <c r="Z1760" s="259" t="s">
        <v>565</v>
      </c>
      <c r="AA1760" s="259" t="s">
        <v>565</v>
      </c>
      <c r="AB1760" s="259" t="s">
        <v>565</v>
      </c>
      <c r="AC1760" s="259" t="s">
        <v>565</v>
      </c>
      <c r="AD1760" s="259" t="s">
        <v>565</v>
      </c>
      <c r="AE1760" s="259" t="s">
        <v>565</v>
      </c>
      <c r="AF1760" s="259" t="s">
        <v>565</v>
      </c>
      <c r="AG1760" s="259" t="s">
        <v>565</v>
      </c>
      <c r="AH1760" s="259" t="s">
        <v>565</v>
      </c>
      <c r="AI1760" s="259" t="s">
        <v>565</v>
      </c>
      <c r="AJ1760" s="259" t="s">
        <v>565</v>
      </c>
      <c r="AK1760" s="259" t="s">
        <v>565</v>
      </c>
      <c r="AL1760" s="259" t="s">
        <v>565</v>
      </c>
      <c r="AM1760" s="259" t="s">
        <v>565</v>
      </c>
      <c r="AN1760" s="259" t="s">
        <v>565</v>
      </c>
      <c r="AO1760" s="259" t="s">
        <v>565</v>
      </c>
      <c r="AP1760" s="259" t="s">
        <v>565</v>
      </c>
      <c r="AQ1760" s="259" t="s">
        <v>565</v>
      </c>
      <c r="AR1760" s="259" t="s">
        <v>565</v>
      </c>
      <c r="AS1760" s="259" t="s">
        <v>565</v>
      </c>
      <c r="AT1760" s="259" t="s">
        <v>565</v>
      </c>
      <c r="AU1760" s="259" t="s">
        <v>565</v>
      </c>
      <c r="AV1760" s="259" t="s">
        <v>565</v>
      </c>
      <c r="AW1760" s="259" t="s">
        <v>565</v>
      </c>
      <c r="AX1760" s="259" t="s">
        <v>565</v>
      </c>
      <c r="AY1760" s="259" t="s">
        <v>565</v>
      </c>
      <c r="AZ1760" s="259" t="s">
        <v>565</v>
      </c>
      <c r="BA1760" s="259" t="s">
        <v>565</v>
      </c>
    </row>
    <row r="1761" spans="4:53">
      <c r="D1761" s="259" t="s">
        <v>565</v>
      </c>
      <c r="E1761" s="259" t="s">
        <v>565</v>
      </c>
      <c r="F1761" s="259" t="s">
        <v>565</v>
      </c>
      <c r="G1761" s="259" t="s">
        <v>565</v>
      </c>
      <c r="H1761" s="259" t="s">
        <v>565</v>
      </c>
      <c r="I1761" s="259" t="s">
        <v>565</v>
      </c>
      <c r="J1761" s="259" t="s">
        <v>565</v>
      </c>
      <c r="K1761" s="259" t="s">
        <v>565</v>
      </c>
      <c r="L1761" s="259" t="s">
        <v>565</v>
      </c>
      <c r="M1761" s="259" t="s">
        <v>565</v>
      </c>
      <c r="N1761" s="259" t="s">
        <v>565</v>
      </c>
      <c r="O1761" s="259" t="s">
        <v>565</v>
      </c>
      <c r="P1761" s="259" t="s">
        <v>565</v>
      </c>
      <c r="Q1761" s="259" t="s">
        <v>565</v>
      </c>
      <c r="R1761" s="259" t="s">
        <v>565</v>
      </c>
      <c r="S1761" s="259" t="s">
        <v>565</v>
      </c>
      <c r="T1761" s="259" t="s">
        <v>565</v>
      </c>
      <c r="U1761" s="259" t="s">
        <v>565</v>
      </c>
      <c r="V1761" s="260" t="s">
        <v>565</v>
      </c>
      <c r="W1761" s="260" t="s">
        <v>565</v>
      </c>
      <c r="X1761" s="259" t="s">
        <v>565</v>
      </c>
      <c r="Y1761" s="259" t="s">
        <v>565</v>
      </c>
      <c r="Z1761" s="259" t="s">
        <v>565</v>
      </c>
      <c r="AA1761" s="259" t="s">
        <v>565</v>
      </c>
      <c r="AB1761" s="259" t="s">
        <v>565</v>
      </c>
      <c r="AC1761" s="259" t="s">
        <v>565</v>
      </c>
      <c r="AD1761" s="259" t="s">
        <v>565</v>
      </c>
      <c r="AE1761" s="259" t="s">
        <v>565</v>
      </c>
      <c r="AF1761" s="259" t="s">
        <v>565</v>
      </c>
      <c r="AG1761" s="259" t="s">
        <v>565</v>
      </c>
      <c r="AH1761" s="259" t="s">
        <v>565</v>
      </c>
      <c r="AI1761" s="259" t="s">
        <v>565</v>
      </c>
      <c r="AJ1761" s="259" t="s">
        <v>565</v>
      </c>
      <c r="AK1761" s="259" t="s">
        <v>565</v>
      </c>
      <c r="AL1761" s="259" t="s">
        <v>565</v>
      </c>
      <c r="AM1761" s="259" t="s">
        <v>565</v>
      </c>
      <c r="AN1761" s="259" t="s">
        <v>565</v>
      </c>
      <c r="AO1761" s="259" t="s">
        <v>565</v>
      </c>
      <c r="AP1761" s="259" t="s">
        <v>565</v>
      </c>
      <c r="AQ1761" s="259" t="s">
        <v>565</v>
      </c>
      <c r="AR1761" s="259" t="s">
        <v>565</v>
      </c>
      <c r="AS1761" s="259" t="s">
        <v>565</v>
      </c>
      <c r="AT1761" s="259" t="s">
        <v>565</v>
      </c>
      <c r="AU1761" s="259" t="s">
        <v>565</v>
      </c>
      <c r="AV1761" s="259" t="s">
        <v>565</v>
      </c>
      <c r="AW1761" s="259" t="s">
        <v>565</v>
      </c>
      <c r="AX1761" s="259" t="s">
        <v>565</v>
      </c>
      <c r="AY1761" s="259" t="s">
        <v>565</v>
      </c>
      <c r="AZ1761" s="259" t="s">
        <v>565</v>
      </c>
      <c r="BA1761" s="259" t="s">
        <v>565</v>
      </c>
    </row>
    <row r="1762" spans="4:53">
      <c r="D1762" s="259" t="s">
        <v>565</v>
      </c>
      <c r="E1762" s="259" t="s">
        <v>565</v>
      </c>
      <c r="F1762" s="259" t="s">
        <v>565</v>
      </c>
      <c r="G1762" s="259" t="s">
        <v>565</v>
      </c>
      <c r="H1762" s="259" t="s">
        <v>565</v>
      </c>
      <c r="I1762" s="259" t="s">
        <v>565</v>
      </c>
      <c r="J1762" s="259" t="s">
        <v>565</v>
      </c>
      <c r="K1762" s="259" t="s">
        <v>565</v>
      </c>
      <c r="L1762" s="259" t="s">
        <v>565</v>
      </c>
      <c r="M1762" s="259" t="s">
        <v>565</v>
      </c>
      <c r="N1762" s="259" t="s">
        <v>565</v>
      </c>
      <c r="O1762" s="259" t="s">
        <v>565</v>
      </c>
      <c r="P1762" s="259" t="s">
        <v>565</v>
      </c>
      <c r="Q1762" s="259" t="s">
        <v>565</v>
      </c>
      <c r="R1762" s="259" t="s">
        <v>565</v>
      </c>
      <c r="S1762" s="259" t="s">
        <v>565</v>
      </c>
      <c r="T1762" s="259" t="s">
        <v>565</v>
      </c>
      <c r="U1762" s="259" t="s">
        <v>565</v>
      </c>
      <c r="V1762" s="260" t="s">
        <v>565</v>
      </c>
      <c r="W1762" s="260" t="s">
        <v>565</v>
      </c>
      <c r="X1762" s="259" t="s">
        <v>565</v>
      </c>
      <c r="Y1762" s="259" t="s">
        <v>565</v>
      </c>
      <c r="Z1762" s="259" t="s">
        <v>565</v>
      </c>
      <c r="AA1762" s="259" t="s">
        <v>565</v>
      </c>
      <c r="AB1762" s="259" t="s">
        <v>565</v>
      </c>
      <c r="AC1762" s="259" t="s">
        <v>565</v>
      </c>
      <c r="AD1762" s="259" t="s">
        <v>565</v>
      </c>
      <c r="AE1762" s="259" t="s">
        <v>565</v>
      </c>
      <c r="AF1762" s="259" t="s">
        <v>565</v>
      </c>
      <c r="AG1762" s="259" t="s">
        <v>565</v>
      </c>
      <c r="AH1762" s="259" t="s">
        <v>565</v>
      </c>
      <c r="AI1762" s="259" t="s">
        <v>565</v>
      </c>
      <c r="AJ1762" s="259" t="s">
        <v>565</v>
      </c>
      <c r="AK1762" s="259" t="s">
        <v>565</v>
      </c>
      <c r="AL1762" s="259" t="s">
        <v>565</v>
      </c>
      <c r="AM1762" s="259" t="s">
        <v>565</v>
      </c>
      <c r="AN1762" s="259" t="s">
        <v>565</v>
      </c>
      <c r="AO1762" s="259" t="s">
        <v>565</v>
      </c>
      <c r="AP1762" s="259" t="s">
        <v>565</v>
      </c>
      <c r="AQ1762" s="259" t="s">
        <v>565</v>
      </c>
      <c r="AR1762" s="259" t="s">
        <v>565</v>
      </c>
      <c r="AS1762" s="259" t="s">
        <v>565</v>
      </c>
      <c r="AT1762" s="259" t="s">
        <v>565</v>
      </c>
      <c r="AU1762" s="259" t="s">
        <v>565</v>
      </c>
      <c r="AV1762" s="259" t="s">
        <v>565</v>
      </c>
      <c r="AW1762" s="259" t="s">
        <v>565</v>
      </c>
      <c r="AX1762" s="259" t="s">
        <v>565</v>
      </c>
      <c r="AY1762" s="259" t="s">
        <v>565</v>
      </c>
      <c r="AZ1762" s="259" t="s">
        <v>565</v>
      </c>
      <c r="BA1762" s="259" t="s">
        <v>565</v>
      </c>
    </row>
    <row r="1763" spans="4:53">
      <c r="D1763" s="259" t="s">
        <v>565</v>
      </c>
      <c r="E1763" s="259" t="s">
        <v>565</v>
      </c>
      <c r="F1763" s="259" t="s">
        <v>565</v>
      </c>
      <c r="G1763" s="259" t="s">
        <v>565</v>
      </c>
      <c r="H1763" s="259" t="s">
        <v>565</v>
      </c>
      <c r="I1763" s="259" t="s">
        <v>565</v>
      </c>
      <c r="J1763" s="259" t="s">
        <v>565</v>
      </c>
      <c r="K1763" s="259" t="s">
        <v>565</v>
      </c>
      <c r="L1763" s="259" t="s">
        <v>565</v>
      </c>
      <c r="M1763" s="259" t="s">
        <v>565</v>
      </c>
      <c r="N1763" s="259" t="s">
        <v>565</v>
      </c>
      <c r="O1763" s="259" t="s">
        <v>565</v>
      </c>
      <c r="P1763" s="259" t="s">
        <v>565</v>
      </c>
      <c r="Q1763" s="259" t="s">
        <v>565</v>
      </c>
      <c r="R1763" s="259" t="s">
        <v>565</v>
      </c>
      <c r="S1763" s="259" t="s">
        <v>565</v>
      </c>
      <c r="T1763" s="259" t="s">
        <v>565</v>
      </c>
      <c r="U1763" s="259" t="s">
        <v>565</v>
      </c>
      <c r="V1763" s="260" t="s">
        <v>565</v>
      </c>
      <c r="W1763" s="260" t="s">
        <v>565</v>
      </c>
      <c r="X1763" s="259" t="s">
        <v>565</v>
      </c>
      <c r="Y1763" s="259" t="s">
        <v>565</v>
      </c>
      <c r="Z1763" s="259" t="s">
        <v>565</v>
      </c>
      <c r="AA1763" s="259" t="s">
        <v>565</v>
      </c>
      <c r="AB1763" s="259" t="s">
        <v>565</v>
      </c>
      <c r="AC1763" s="259" t="s">
        <v>565</v>
      </c>
      <c r="AD1763" s="259" t="s">
        <v>565</v>
      </c>
      <c r="AE1763" s="259" t="s">
        <v>565</v>
      </c>
      <c r="AF1763" s="259" t="s">
        <v>565</v>
      </c>
      <c r="AG1763" s="259" t="s">
        <v>565</v>
      </c>
      <c r="AH1763" s="259" t="s">
        <v>565</v>
      </c>
      <c r="AI1763" s="259" t="s">
        <v>565</v>
      </c>
      <c r="AJ1763" s="259" t="s">
        <v>565</v>
      </c>
      <c r="AK1763" s="259" t="s">
        <v>565</v>
      </c>
      <c r="AL1763" s="259" t="s">
        <v>565</v>
      </c>
      <c r="AM1763" s="259" t="s">
        <v>565</v>
      </c>
      <c r="AN1763" s="259" t="s">
        <v>565</v>
      </c>
      <c r="AO1763" s="259" t="s">
        <v>565</v>
      </c>
      <c r="AP1763" s="259" t="s">
        <v>565</v>
      </c>
      <c r="AQ1763" s="259" t="s">
        <v>565</v>
      </c>
      <c r="AR1763" s="259" t="s">
        <v>565</v>
      </c>
      <c r="AS1763" s="259" t="s">
        <v>565</v>
      </c>
      <c r="AT1763" s="259" t="s">
        <v>565</v>
      </c>
      <c r="AU1763" s="259" t="s">
        <v>565</v>
      </c>
      <c r="AV1763" s="259" t="s">
        <v>565</v>
      </c>
      <c r="AW1763" s="259" t="s">
        <v>565</v>
      </c>
      <c r="AX1763" s="259" t="s">
        <v>565</v>
      </c>
      <c r="AY1763" s="259" t="s">
        <v>565</v>
      </c>
      <c r="AZ1763" s="259" t="s">
        <v>565</v>
      </c>
      <c r="BA1763" s="259" t="s">
        <v>565</v>
      </c>
    </row>
    <row r="1764" spans="4:53">
      <c r="D1764" s="259" t="s">
        <v>565</v>
      </c>
      <c r="E1764" s="259" t="s">
        <v>565</v>
      </c>
      <c r="F1764" s="259" t="s">
        <v>565</v>
      </c>
      <c r="G1764" s="259" t="s">
        <v>565</v>
      </c>
      <c r="H1764" s="259" t="s">
        <v>565</v>
      </c>
      <c r="I1764" s="259" t="s">
        <v>565</v>
      </c>
      <c r="J1764" s="259" t="s">
        <v>565</v>
      </c>
      <c r="K1764" s="259" t="s">
        <v>565</v>
      </c>
      <c r="L1764" s="259" t="s">
        <v>565</v>
      </c>
      <c r="M1764" s="259" t="s">
        <v>565</v>
      </c>
      <c r="N1764" s="259" t="s">
        <v>565</v>
      </c>
      <c r="O1764" s="259" t="s">
        <v>565</v>
      </c>
      <c r="P1764" s="259" t="s">
        <v>565</v>
      </c>
      <c r="Q1764" s="259" t="s">
        <v>565</v>
      </c>
      <c r="R1764" s="259" t="s">
        <v>565</v>
      </c>
      <c r="S1764" s="259" t="s">
        <v>565</v>
      </c>
      <c r="T1764" s="259" t="s">
        <v>565</v>
      </c>
      <c r="U1764" s="259" t="s">
        <v>565</v>
      </c>
      <c r="V1764" s="260" t="s">
        <v>565</v>
      </c>
      <c r="W1764" s="260" t="s">
        <v>565</v>
      </c>
      <c r="X1764" s="259" t="s">
        <v>565</v>
      </c>
      <c r="Y1764" s="259" t="s">
        <v>565</v>
      </c>
      <c r="Z1764" s="259" t="s">
        <v>565</v>
      </c>
      <c r="AA1764" s="259" t="s">
        <v>565</v>
      </c>
      <c r="AB1764" s="259" t="s">
        <v>565</v>
      </c>
      <c r="AC1764" s="259" t="s">
        <v>565</v>
      </c>
      <c r="AD1764" s="259" t="s">
        <v>565</v>
      </c>
      <c r="AE1764" s="259" t="s">
        <v>565</v>
      </c>
      <c r="AF1764" s="259" t="s">
        <v>565</v>
      </c>
      <c r="AG1764" s="259" t="s">
        <v>565</v>
      </c>
      <c r="AH1764" s="259" t="s">
        <v>565</v>
      </c>
      <c r="AI1764" s="259" t="s">
        <v>565</v>
      </c>
      <c r="AJ1764" s="259" t="s">
        <v>565</v>
      </c>
      <c r="AK1764" s="259" t="s">
        <v>565</v>
      </c>
      <c r="AL1764" s="259" t="s">
        <v>565</v>
      </c>
      <c r="AM1764" s="259" t="s">
        <v>565</v>
      </c>
      <c r="AN1764" s="259" t="s">
        <v>565</v>
      </c>
      <c r="AO1764" s="259" t="s">
        <v>565</v>
      </c>
      <c r="AP1764" s="259" t="s">
        <v>565</v>
      </c>
      <c r="AQ1764" s="259" t="s">
        <v>565</v>
      </c>
      <c r="AR1764" s="259" t="s">
        <v>565</v>
      </c>
      <c r="AS1764" s="259" t="s">
        <v>565</v>
      </c>
      <c r="AT1764" s="259" t="s">
        <v>565</v>
      </c>
      <c r="AU1764" s="259" t="s">
        <v>565</v>
      </c>
      <c r="AV1764" s="259" t="s">
        <v>565</v>
      </c>
      <c r="AW1764" s="259" t="s">
        <v>565</v>
      </c>
      <c r="AX1764" s="259" t="s">
        <v>565</v>
      </c>
      <c r="AY1764" s="259" t="s">
        <v>565</v>
      </c>
      <c r="AZ1764" s="259" t="s">
        <v>565</v>
      </c>
      <c r="BA1764" s="259" t="s">
        <v>565</v>
      </c>
    </row>
    <row r="1765" spans="4:53">
      <c r="D1765" s="259" t="s">
        <v>565</v>
      </c>
      <c r="E1765" s="259" t="s">
        <v>565</v>
      </c>
      <c r="F1765" s="259" t="s">
        <v>565</v>
      </c>
      <c r="G1765" s="259" t="s">
        <v>565</v>
      </c>
      <c r="H1765" s="259" t="s">
        <v>565</v>
      </c>
      <c r="I1765" s="259" t="s">
        <v>565</v>
      </c>
      <c r="J1765" s="259" t="s">
        <v>565</v>
      </c>
      <c r="K1765" s="259" t="s">
        <v>565</v>
      </c>
      <c r="L1765" s="259" t="s">
        <v>565</v>
      </c>
      <c r="M1765" s="259" t="s">
        <v>565</v>
      </c>
      <c r="N1765" s="259" t="s">
        <v>565</v>
      </c>
      <c r="O1765" s="259" t="s">
        <v>565</v>
      </c>
      <c r="P1765" s="259" t="s">
        <v>565</v>
      </c>
      <c r="Q1765" s="259" t="s">
        <v>565</v>
      </c>
      <c r="R1765" s="259" t="s">
        <v>565</v>
      </c>
      <c r="S1765" s="259" t="s">
        <v>565</v>
      </c>
      <c r="T1765" s="259" t="s">
        <v>565</v>
      </c>
      <c r="U1765" s="259" t="s">
        <v>565</v>
      </c>
      <c r="V1765" s="260" t="s">
        <v>565</v>
      </c>
      <c r="W1765" s="260" t="s">
        <v>565</v>
      </c>
      <c r="X1765" s="259" t="s">
        <v>565</v>
      </c>
      <c r="Y1765" s="259" t="s">
        <v>565</v>
      </c>
      <c r="Z1765" s="259" t="s">
        <v>565</v>
      </c>
      <c r="AA1765" s="259" t="s">
        <v>565</v>
      </c>
      <c r="AB1765" s="259" t="s">
        <v>565</v>
      </c>
      <c r="AC1765" s="259" t="s">
        <v>565</v>
      </c>
      <c r="AD1765" s="259" t="s">
        <v>565</v>
      </c>
      <c r="AE1765" s="259" t="s">
        <v>565</v>
      </c>
      <c r="AF1765" s="259" t="s">
        <v>565</v>
      </c>
      <c r="AG1765" s="259" t="s">
        <v>565</v>
      </c>
      <c r="AH1765" s="259" t="s">
        <v>565</v>
      </c>
      <c r="AI1765" s="259" t="s">
        <v>565</v>
      </c>
      <c r="AJ1765" s="259" t="s">
        <v>565</v>
      </c>
      <c r="AK1765" s="259" t="s">
        <v>565</v>
      </c>
      <c r="AL1765" s="259" t="s">
        <v>565</v>
      </c>
      <c r="AM1765" s="259" t="s">
        <v>565</v>
      </c>
      <c r="AN1765" s="259" t="s">
        <v>565</v>
      </c>
      <c r="AO1765" s="259" t="s">
        <v>565</v>
      </c>
      <c r="AP1765" s="259" t="s">
        <v>565</v>
      </c>
      <c r="AQ1765" s="259" t="s">
        <v>565</v>
      </c>
      <c r="AR1765" s="259" t="s">
        <v>565</v>
      </c>
      <c r="AS1765" s="259" t="s">
        <v>565</v>
      </c>
      <c r="AT1765" s="259" t="s">
        <v>565</v>
      </c>
      <c r="AU1765" s="259" t="s">
        <v>565</v>
      </c>
      <c r="AV1765" s="259" t="s">
        <v>565</v>
      </c>
      <c r="AW1765" s="259" t="s">
        <v>565</v>
      </c>
      <c r="AX1765" s="259" t="s">
        <v>565</v>
      </c>
      <c r="AY1765" s="259" t="s">
        <v>565</v>
      </c>
      <c r="AZ1765" s="259" t="s">
        <v>565</v>
      </c>
      <c r="BA1765" s="259" t="s">
        <v>565</v>
      </c>
    </row>
    <row r="1766" spans="4:53">
      <c r="D1766" s="259" t="s">
        <v>565</v>
      </c>
      <c r="E1766" s="259" t="s">
        <v>565</v>
      </c>
      <c r="F1766" s="259" t="s">
        <v>565</v>
      </c>
      <c r="G1766" s="259" t="s">
        <v>565</v>
      </c>
      <c r="H1766" s="259" t="s">
        <v>565</v>
      </c>
      <c r="I1766" s="259" t="s">
        <v>565</v>
      </c>
      <c r="J1766" s="259" t="s">
        <v>565</v>
      </c>
      <c r="K1766" s="259" t="s">
        <v>565</v>
      </c>
      <c r="L1766" s="259" t="s">
        <v>565</v>
      </c>
      <c r="M1766" s="259" t="s">
        <v>565</v>
      </c>
      <c r="N1766" s="259" t="s">
        <v>565</v>
      </c>
      <c r="O1766" s="259" t="s">
        <v>565</v>
      </c>
      <c r="P1766" s="259" t="s">
        <v>565</v>
      </c>
      <c r="Q1766" s="259" t="s">
        <v>565</v>
      </c>
      <c r="R1766" s="259" t="s">
        <v>565</v>
      </c>
      <c r="S1766" s="259" t="s">
        <v>565</v>
      </c>
      <c r="T1766" s="259" t="s">
        <v>565</v>
      </c>
      <c r="U1766" s="259" t="s">
        <v>565</v>
      </c>
      <c r="V1766" s="260" t="s">
        <v>565</v>
      </c>
      <c r="W1766" s="260" t="s">
        <v>565</v>
      </c>
      <c r="X1766" s="259" t="s">
        <v>565</v>
      </c>
      <c r="Y1766" s="259" t="s">
        <v>565</v>
      </c>
      <c r="Z1766" s="259" t="s">
        <v>565</v>
      </c>
      <c r="AA1766" s="259" t="s">
        <v>565</v>
      </c>
      <c r="AB1766" s="259" t="s">
        <v>565</v>
      </c>
      <c r="AC1766" s="259" t="s">
        <v>565</v>
      </c>
      <c r="AD1766" s="259" t="s">
        <v>565</v>
      </c>
      <c r="AE1766" s="259" t="s">
        <v>565</v>
      </c>
      <c r="AF1766" s="259" t="s">
        <v>565</v>
      </c>
      <c r="AG1766" s="259" t="s">
        <v>565</v>
      </c>
      <c r="AH1766" s="259" t="s">
        <v>565</v>
      </c>
      <c r="AI1766" s="259" t="s">
        <v>565</v>
      </c>
      <c r="AJ1766" s="259" t="s">
        <v>565</v>
      </c>
      <c r="AK1766" s="259" t="s">
        <v>565</v>
      </c>
      <c r="AL1766" s="259" t="s">
        <v>565</v>
      </c>
      <c r="AM1766" s="259" t="s">
        <v>565</v>
      </c>
      <c r="AN1766" s="259" t="s">
        <v>565</v>
      </c>
      <c r="AO1766" s="259" t="s">
        <v>565</v>
      </c>
      <c r="AP1766" s="259" t="s">
        <v>565</v>
      </c>
      <c r="AQ1766" s="259" t="s">
        <v>565</v>
      </c>
      <c r="AR1766" s="259" t="s">
        <v>565</v>
      </c>
      <c r="AS1766" s="259" t="s">
        <v>565</v>
      </c>
      <c r="AT1766" s="259" t="s">
        <v>565</v>
      </c>
      <c r="AU1766" s="259" t="s">
        <v>565</v>
      </c>
      <c r="AV1766" s="259" t="s">
        <v>565</v>
      </c>
      <c r="AW1766" s="259" t="s">
        <v>565</v>
      </c>
      <c r="AX1766" s="259" t="s">
        <v>565</v>
      </c>
      <c r="AY1766" s="259" t="s">
        <v>565</v>
      </c>
      <c r="AZ1766" s="259" t="s">
        <v>565</v>
      </c>
      <c r="BA1766" s="259" t="s">
        <v>565</v>
      </c>
    </row>
    <row r="1767" spans="4:53">
      <c r="D1767" s="259" t="s">
        <v>565</v>
      </c>
      <c r="E1767" s="259" t="s">
        <v>565</v>
      </c>
      <c r="F1767" s="259" t="s">
        <v>565</v>
      </c>
      <c r="G1767" s="259" t="s">
        <v>565</v>
      </c>
      <c r="H1767" s="259" t="s">
        <v>565</v>
      </c>
      <c r="I1767" s="259" t="s">
        <v>565</v>
      </c>
      <c r="J1767" s="259" t="s">
        <v>565</v>
      </c>
      <c r="K1767" s="259" t="s">
        <v>565</v>
      </c>
      <c r="L1767" s="259" t="s">
        <v>565</v>
      </c>
      <c r="M1767" s="259" t="s">
        <v>565</v>
      </c>
      <c r="N1767" s="259" t="s">
        <v>565</v>
      </c>
      <c r="O1767" s="259" t="s">
        <v>565</v>
      </c>
      <c r="P1767" s="259" t="s">
        <v>565</v>
      </c>
      <c r="Q1767" s="259" t="s">
        <v>565</v>
      </c>
      <c r="R1767" s="259" t="s">
        <v>565</v>
      </c>
      <c r="S1767" s="259" t="s">
        <v>565</v>
      </c>
      <c r="T1767" s="259" t="s">
        <v>565</v>
      </c>
      <c r="U1767" s="259" t="s">
        <v>565</v>
      </c>
      <c r="V1767" s="260" t="s">
        <v>565</v>
      </c>
      <c r="W1767" s="260" t="s">
        <v>565</v>
      </c>
      <c r="X1767" s="259" t="s">
        <v>565</v>
      </c>
      <c r="Y1767" s="259" t="s">
        <v>565</v>
      </c>
      <c r="Z1767" s="259" t="s">
        <v>565</v>
      </c>
      <c r="AA1767" s="259" t="s">
        <v>565</v>
      </c>
      <c r="AB1767" s="259" t="s">
        <v>565</v>
      </c>
      <c r="AC1767" s="259" t="s">
        <v>565</v>
      </c>
      <c r="AD1767" s="259" t="s">
        <v>565</v>
      </c>
      <c r="AE1767" s="259" t="s">
        <v>565</v>
      </c>
      <c r="AF1767" s="259" t="s">
        <v>565</v>
      </c>
      <c r="AG1767" s="259" t="s">
        <v>565</v>
      </c>
      <c r="AH1767" s="259" t="s">
        <v>565</v>
      </c>
      <c r="AI1767" s="259" t="s">
        <v>565</v>
      </c>
      <c r="AJ1767" s="259" t="s">
        <v>565</v>
      </c>
      <c r="AK1767" s="259" t="s">
        <v>565</v>
      </c>
      <c r="AL1767" s="259" t="s">
        <v>565</v>
      </c>
      <c r="AM1767" s="259" t="s">
        <v>565</v>
      </c>
      <c r="AN1767" s="259" t="s">
        <v>565</v>
      </c>
      <c r="AO1767" s="259" t="s">
        <v>565</v>
      </c>
      <c r="AP1767" s="259" t="s">
        <v>565</v>
      </c>
      <c r="AQ1767" s="259" t="s">
        <v>565</v>
      </c>
      <c r="AR1767" s="259" t="s">
        <v>565</v>
      </c>
      <c r="AS1767" s="259" t="s">
        <v>565</v>
      </c>
      <c r="AT1767" s="259" t="s">
        <v>565</v>
      </c>
      <c r="AU1767" s="259" t="s">
        <v>565</v>
      </c>
      <c r="AV1767" s="259" t="s">
        <v>565</v>
      </c>
      <c r="AW1767" s="259" t="s">
        <v>565</v>
      </c>
      <c r="AX1767" s="259" t="s">
        <v>565</v>
      </c>
      <c r="AY1767" s="259" t="s">
        <v>565</v>
      </c>
      <c r="AZ1767" s="259" t="s">
        <v>565</v>
      </c>
      <c r="BA1767" s="259" t="s">
        <v>565</v>
      </c>
    </row>
    <row r="1768" spans="4:53">
      <c r="D1768" s="259" t="s">
        <v>565</v>
      </c>
      <c r="E1768" s="259" t="s">
        <v>565</v>
      </c>
      <c r="F1768" s="259" t="s">
        <v>565</v>
      </c>
      <c r="G1768" s="259" t="s">
        <v>565</v>
      </c>
      <c r="H1768" s="259" t="s">
        <v>565</v>
      </c>
      <c r="I1768" s="259" t="s">
        <v>565</v>
      </c>
      <c r="J1768" s="259" t="s">
        <v>565</v>
      </c>
      <c r="K1768" s="259" t="s">
        <v>565</v>
      </c>
      <c r="L1768" s="259" t="s">
        <v>565</v>
      </c>
      <c r="M1768" s="259" t="s">
        <v>565</v>
      </c>
      <c r="N1768" s="259" t="s">
        <v>565</v>
      </c>
      <c r="O1768" s="259" t="s">
        <v>565</v>
      </c>
      <c r="P1768" s="259" t="s">
        <v>565</v>
      </c>
      <c r="Q1768" s="259" t="s">
        <v>565</v>
      </c>
      <c r="R1768" s="259" t="s">
        <v>565</v>
      </c>
      <c r="S1768" s="259" t="s">
        <v>565</v>
      </c>
      <c r="T1768" s="259" t="s">
        <v>565</v>
      </c>
      <c r="U1768" s="259" t="s">
        <v>565</v>
      </c>
      <c r="V1768" s="260" t="s">
        <v>565</v>
      </c>
      <c r="W1768" s="260" t="s">
        <v>565</v>
      </c>
      <c r="X1768" s="259" t="s">
        <v>565</v>
      </c>
      <c r="Y1768" s="259" t="s">
        <v>565</v>
      </c>
      <c r="Z1768" s="259" t="s">
        <v>565</v>
      </c>
      <c r="AA1768" s="259" t="s">
        <v>565</v>
      </c>
      <c r="AB1768" s="259" t="s">
        <v>565</v>
      </c>
      <c r="AC1768" s="259" t="s">
        <v>565</v>
      </c>
      <c r="AD1768" s="259" t="s">
        <v>565</v>
      </c>
      <c r="AE1768" s="259" t="s">
        <v>565</v>
      </c>
      <c r="AF1768" s="259" t="s">
        <v>565</v>
      </c>
      <c r="AG1768" s="259" t="s">
        <v>565</v>
      </c>
      <c r="AH1768" s="259" t="s">
        <v>565</v>
      </c>
      <c r="AI1768" s="259" t="s">
        <v>565</v>
      </c>
      <c r="AJ1768" s="259" t="s">
        <v>565</v>
      </c>
      <c r="AK1768" s="259" t="s">
        <v>565</v>
      </c>
      <c r="AL1768" s="259" t="s">
        <v>565</v>
      </c>
      <c r="AM1768" s="259" t="s">
        <v>565</v>
      </c>
      <c r="AN1768" s="259" t="s">
        <v>565</v>
      </c>
      <c r="AO1768" s="259" t="s">
        <v>565</v>
      </c>
      <c r="AP1768" s="259" t="s">
        <v>565</v>
      </c>
      <c r="AQ1768" s="259" t="s">
        <v>565</v>
      </c>
      <c r="AR1768" s="259" t="s">
        <v>565</v>
      </c>
      <c r="AS1768" s="259" t="s">
        <v>565</v>
      </c>
      <c r="AT1768" s="259" t="s">
        <v>565</v>
      </c>
      <c r="AU1768" s="259" t="s">
        <v>565</v>
      </c>
      <c r="AV1768" s="259" t="s">
        <v>565</v>
      </c>
      <c r="AW1768" s="259" t="s">
        <v>565</v>
      </c>
      <c r="AX1768" s="259" t="s">
        <v>565</v>
      </c>
      <c r="AY1768" s="259" t="s">
        <v>565</v>
      </c>
      <c r="AZ1768" s="259" t="s">
        <v>565</v>
      </c>
      <c r="BA1768" s="259" t="s">
        <v>565</v>
      </c>
    </row>
    <row r="1769" spans="4:53">
      <c r="D1769" s="259" t="s">
        <v>565</v>
      </c>
      <c r="E1769" s="259" t="s">
        <v>565</v>
      </c>
      <c r="F1769" s="259" t="s">
        <v>565</v>
      </c>
      <c r="G1769" s="259" t="s">
        <v>565</v>
      </c>
      <c r="H1769" s="259" t="s">
        <v>565</v>
      </c>
      <c r="I1769" s="259" t="s">
        <v>565</v>
      </c>
      <c r="J1769" s="259" t="s">
        <v>565</v>
      </c>
      <c r="K1769" s="259" t="s">
        <v>565</v>
      </c>
      <c r="L1769" s="259" t="s">
        <v>565</v>
      </c>
      <c r="M1769" s="259" t="s">
        <v>565</v>
      </c>
      <c r="N1769" s="259" t="s">
        <v>565</v>
      </c>
      <c r="O1769" s="259" t="s">
        <v>565</v>
      </c>
      <c r="P1769" s="259" t="s">
        <v>565</v>
      </c>
      <c r="Q1769" s="259" t="s">
        <v>565</v>
      </c>
      <c r="R1769" s="259" t="s">
        <v>565</v>
      </c>
      <c r="S1769" s="259" t="s">
        <v>565</v>
      </c>
      <c r="T1769" s="259" t="s">
        <v>565</v>
      </c>
      <c r="U1769" s="259" t="s">
        <v>565</v>
      </c>
      <c r="V1769" s="260" t="s">
        <v>565</v>
      </c>
      <c r="W1769" s="260" t="s">
        <v>565</v>
      </c>
      <c r="X1769" s="259" t="s">
        <v>565</v>
      </c>
      <c r="Y1769" s="259" t="s">
        <v>565</v>
      </c>
      <c r="Z1769" s="259" t="s">
        <v>565</v>
      </c>
      <c r="AA1769" s="259" t="s">
        <v>565</v>
      </c>
      <c r="AB1769" s="259" t="s">
        <v>565</v>
      </c>
      <c r="AC1769" s="259" t="s">
        <v>565</v>
      </c>
      <c r="AD1769" s="259" t="s">
        <v>565</v>
      </c>
      <c r="AE1769" s="259" t="s">
        <v>565</v>
      </c>
      <c r="AF1769" s="259" t="s">
        <v>565</v>
      </c>
      <c r="AG1769" s="259" t="s">
        <v>565</v>
      </c>
      <c r="AH1769" s="259" t="s">
        <v>565</v>
      </c>
      <c r="AI1769" s="259" t="s">
        <v>565</v>
      </c>
      <c r="AJ1769" s="259" t="s">
        <v>565</v>
      </c>
      <c r="AK1769" s="259" t="s">
        <v>565</v>
      </c>
      <c r="AL1769" s="259" t="s">
        <v>565</v>
      </c>
      <c r="AM1769" s="259" t="s">
        <v>565</v>
      </c>
      <c r="AN1769" s="259" t="s">
        <v>565</v>
      </c>
      <c r="AO1769" s="259" t="s">
        <v>565</v>
      </c>
      <c r="AP1769" s="259" t="s">
        <v>565</v>
      </c>
      <c r="AQ1769" s="259" t="s">
        <v>565</v>
      </c>
      <c r="AR1769" s="259" t="s">
        <v>565</v>
      </c>
      <c r="AS1769" s="259" t="s">
        <v>565</v>
      </c>
      <c r="AT1769" s="259" t="s">
        <v>565</v>
      </c>
      <c r="AU1769" s="259" t="s">
        <v>565</v>
      </c>
      <c r="AV1769" s="259" t="s">
        <v>565</v>
      </c>
      <c r="AW1769" s="259" t="s">
        <v>565</v>
      </c>
      <c r="AX1769" s="259" t="s">
        <v>565</v>
      </c>
      <c r="AY1769" s="259" t="s">
        <v>565</v>
      </c>
      <c r="AZ1769" s="259" t="s">
        <v>565</v>
      </c>
      <c r="BA1769" s="259" t="s">
        <v>565</v>
      </c>
    </row>
    <row r="1770" spans="4:53">
      <c r="D1770" s="259" t="s">
        <v>565</v>
      </c>
      <c r="E1770" s="259" t="s">
        <v>565</v>
      </c>
      <c r="F1770" s="259" t="s">
        <v>565</v>
      </c>
      <c r="G1770" s="259" t="s">
        <v>565</v>
      </c>
      <c r="H1770" s="259" t="s">
        <v>565</v>
      </c>
      <c r="I1770" s="259" t="s">
        <v>565</v>
      </c>
      <c r="J1770" s="259" t="s">
        <v>565</v>
      </c>
      <c r="K1770" s="259" t="s">
        <v>565</v>
      </c>
      <c r="L1770" s="259" t="s">
        <v>565</v>
      </c>
      <c r="M1770" s="259" t="s">
        <v>565</v>
      </c>
      <c r="N1770" s="259" t="s">
        <v>565</v>
      </c>
      <c r="O1770" s="259" t="s">
        <v>565</v>
      </c>
      <c r="P1770" s="259" t="s">
        <v>565</v>
      </c>
      <c r="Q1770" s="259" t="s">
        <v>565</v>
      </c>
      <c r="R1770" s="259" t="s">
        <v>565</v>
      </c>
      <c r="S1770" s="259" t="s">
        <v>565</v>
      </c>
      <c r="T1770" s="259" t="s">
        <v>565</v>
      </c>
      <c r="U1770" s="259" t="s">
        <v>565</v>
      </c>
      <c r="V1770" s="260" t="s">
        <v>565</v>
      </c>
      <c r="W1770" s="260" t="s">
        <v>565</v>
      </c>
      <c r="X1770" s="259" t="s">
        <v>565</v>
      </c>
      <c r="Y1770" s="259" t="s">
        <v>565</v>
      </c>
      <c r="Z1770" s="259" t="s">
        <v>565</v>
      </c>
      <c r="AA1770" s="259" t="s">
        <v>565</v>
      </c>
      <c r="AB1770" s="259" t="s">
        <v>565</v>
      </c>
      <c r="AC1770" s="259" t="s">
        <v>565</v>
      </c>
      <c r="AD1770" s="259" t="s">
        <v>565</v>
      </c>
      <c r="AE1770" s="259" t="s">
        <v>565</v>
      </c>
      <c r="AF1770" s="259" t="s">
        <v>565</v>
      </c>
      <c r="AG1770" s="259" t="s">
        <v>565</v>
      </c>
      <c r="AH1770" s="259" t="s">
        <v>565</v>
      </c>
      <c r="AI1770" s="259" t="s">
        <v>565</v>
      </c>
      <c r="AJ1770" s="259" t="s">
        <v>565</v>
      </c>
      <c r="AK1770" s="259" t="s">
        <v>565</v>
      </c>
      <c r="AL1770" s="259" t="s">
        <v>565</v>
      </c>
      <c r="AM1770" s="259" t="s">
        <v>565</v>
      </c>
      <c r="AN1770" s="259" t="s">
        <v>565</v>
      </c>
      <c r="AO1770" s="259" t="s">
        <v>565</v>
      </c>
      <c r="AP1770" s="259" t="s">
        <v>565</v>
      </c>
      <c r="AQ1770" s="259" t="s">
        <v>565</v>
      </c>
      <c r="AR1770" s="259" t="s">
        <v>565</v>
      </c>
      <c r="AS1770" s="259" t="s">
        <v>565</v>
      </c>
      <c r="AT1770" s="259" t="s">
        <v>565</v>
      </c>
      <c r="AU1770" s="259" t="s">
        <v>565</v>
      </c>
      <c r="AV1770" s="259" t="s">
        <v>565</v>
      </c>
      <c r="AW1770" s="259" t="s">
        <v>565</v>
      </c>
      <c r="AX1770" s="259" t="s">
        <v>565</v>
      </c>
      <c r="AY1770" s="259" t="s">
        <v>565</v>
      </c>
      <c r="AZ1770" s="259" t="s">
        <v>565</v>
      </c>
      <c r="BA1770" s="259" t="s">
        <v>565</v>
      </c>
    </row>
    <row r="1771" spans="4:53">
      <c r="D1771" s="259" t="s">
        <v>565</v>
      </c>
      <c r="E1771" s="259" t="s">
        <v>565</v>
      </c>
      <c r="F1771" s="259" t="s">
        <v>565</v>
      </c>
      <c r="G1771" s="259" t="s">
        <v>565</v>
      </c>
      <c r="H1771" s="259" t="s">
        <v>565</v>
      </c>
      <c r="I1771" s="259" t="s">
        <v>565</v>
      </c>
      <c r="J1771" s="259" t="s">
        <v>565</v>
      </c>
      <c r="K1771" s="259" t="s">
        <v>565</v>
      </c>
      <c r="L1771" s="259" t="s">
        <v>565</v>
      </c>
      <c r="M1771" s="259" t="s">
        <v>565</v>
      </c>
      <c r="N1771" s="259" t="s">
        <v>565</v>
      </c>
      <c r="O1771" s="259" t="s">
        <v>565</v>
      </c>
      <c r="P1771" s="259" t="s">
        <v>565</v>
      </c>
      <c r="Q1771" s="259" t="s">
        <v>565</v>
      </c>
      <c r="R1771" s="259" t="s">
        <v>565</v>
      </c>
      <c r="S1771" s="259" t="s">
        <v>565</v>
      </c>
      <c r="T1771" s="259" t="s">
        <v>565</v>
      </c>
      <c r="U1771" s="259" t="s">
        <v>565</v>
      </c>
      <c r="V1771" s="260" t="s">
        <v>565</v>
      </c>
      <c r="W1771" s="260" t="s">
        <v>565</v>
      </c>
      <c r="X1771" s="259" t="s">
        <v>565</v>
      </c>
      <c r="Y1771" s="259" t="s">
        <v>565</v>
      </c>
      <c r="Z1771" s="259" t="s">
        <v>565</v>
      </c>
      <c r="AA1771" s="259" t="s">
        <v>565</v>
      </c>
      <c r="AB1771" s="259" t="s">
        <v>565</v>
      </c>
      <c r="AC1771" s="259" t="s">
        <v>565</v>
      </c>
      <c r="AD1771" s="259" t="s">
        <v>565</v>
      </c>
      <c r="AE1771" s="259" t="s">
        <v>565</v>
      </c>
      <c r="AF1771" s="259" t="s">
        <v>565</v>
      </c>
      <c r="AG1771" s="259" t="s">
        <v>565</v>
      </c>
      <c r="AH1771" s="259" t="s">
        <v>565</v>
      </c>
      <c r="AI1771" s="259" t="s">
        <v>565</v>
      </c>
      <c r="AJ1771" s="259" t="s">
        <v>565</v>
      </c>
      <c r="AK1771" s="259" t="s">
        <v>565</v>
      </c>
      <c r="AL1771" s="259" t="s">
        <v>565</v>
      </c>
      <c r="AM1771" s="259" t="s">
        <v>565</v>
      </c>
      <c r="AN1771" s="259" t="s">
        <v>565</v>
      </c>
      <c r="AO1771" s="259" t="s">
        <v>565</v>
      </c>
      <c r="AP1771" s="259" t="s">
        <v>565</v>
      </c>
      <c r="AQ1771" s="259" t="s">
        <v>565</v>
      </c>
      <c r="AR1771" s="259" t="s">
        <v>565</v>
      </c>
      <c r="AS1771" s="259" t="s">
        <v>565</v>
      </c>
      <c r="AT1771" s="259" t="s">
        <v>565</v>
      </c>
      <c r="AU1771" s="259" t="s">
        <v>565</v>
      </c>
      <c r="AV1771" s="259" t="s">
        <v>565</v>
      </c>
      <c r="AW1771" s="259" t="s">
        <v>565</v>
      </c>
      <c r="AX1771" s="259" t="s">
        <v>565</v>
      </c>
      <c r="AY1771" s="259" t="s">
        <v>565</v>
      </c>
      <c r="AZ1771" s="259" t="s">
        <v>565</v>
      </c>
      <c r="BA1771" s="259" t="s">
        <v>565</v>
      </c>
    </row>
    <row r="1772" spans="4:53">
      <c r="D1772" s="259" t="s">
        <v>565</v>
      </c>
      <c r="E1772" s="259" t="s">
        <v>565</v>
      </c>
      <c r="F1772" s="259" t="s">
        <v>565</v>
      </c>
      <c r="G1772" s="259" t="s">
        <v>565</v>
      </c>
      <c r="H1772" s="259" t="s">
        <v>565</v>
      </c>
      <c r="I1772" s="259" t="s">
        <v>565</v>
      </c>
      <c r="J1772" s="259" t="s">
        <v>565</v>
      </c>
      <c r="K1772" s="259" t="s">
        <v>565</v>
      </c>
      <c r="L1772" s="259" t="s">
        <v>565</v>
      </c>
      <c r="M1772" s="259" t="s">
        <v>565</v>
      </c>
      <c r="N1772" s="259" t="s">
        <v>565</v>
      </c>
      <c r="O1772" s="259" t="s">
        <v>565</v>
      </c>
      <c r="P1772" s="259" t="s">
        <v>565</v>
      </c>
      <c r="Q1772" s="259" t="s">
        <v>565</v>
      </c>
      <c r="R1772" s="259" t="s">
        <v>565</v>
      </c>
      <c r="S1772" s="259" t="s">
        <v>565</v>
      </c>
      <c r="T1772" s="259" t="s">
        <v>565</v>
      </c>
      <c r="U1772" s="259" t="s">
        <v>565</v>
      </c>
      <c r="V1772" s="260" t="s">
        <v>565</v>
      </c>
      <c r="W1772" s="260" t="s">
        <v>565</v>
      </c>
      <c r="X1772" s="259" t="s">
        <v>565</v>
      </c>
      <c r="Y1772" s="259" t="s">
        <v>565</v>
      </c>
      <c r="Z1772" s="259" t="s">
        <v>565</v>
      </c>
      <c r="AA1772" s="259" t="s">
        <v>565</v>
      </c>
      <c r="AB1772" s="259" t="s">
        <v>565</v>
      </c>
      <c r="AC1772" s="259" t="s">
        <v>565</v>
      </c>
      <c r="AD1772" s="259" t="s">
        <v>565</v>
      </c>
      <c r="AE1772" s="259" t="s">
        <v>565</v>
      </c>
      <c r="AF1772" s="259" t="s">
        <v>565</v>
      </c>
      <c r="AG1772" s="259" t="s">
        <v>565</v>
      </c>
      <c r="AH1772" s="259" t="s">
        <v>565</v>
      </c>
      <c r="AI1772" s="259" t="s">
        <v>565</v>
      </c>
      <c r="AJ1772" s="259" t="s">
        <v>565</v>
      </c>
      <c r="AK1772" s="259" t="s">
        <v>565</v>
      </c>
      <c r="AL1772" s="259" t="s">
        <v>565</v>
      </c>
      <c r="AM1772" s="259" t="s">
        <v>565</v>
      </c>
      <c r="AN1772" s="259" t="s">
        <v>565</v>
      </c>
      <c r="AO1772" s="259" t="s">
        <v>565</v>
      </c>
      <c r="AP1772" s="259" t="s">
        <v>565</v>
      </c>
      <c r="AQ1772" s="259" t="s">
        <v>565</v>
      </c>
      <c r="AR1772" s="259" t="s">
        <v>565</v>
      </c>
      <c r="AS1772" s="259" t="s">
        <v>565</v>
      </c>
      <c r="AT1772" s="259" t="s">
        <v>565</v>
      </c>
      <c r="AU1772" s="259" t="s">
        <v>565</v>
      </c>
      <c r="AV1772" s="259" t="s">
        <v>565</v>
      </c>
      <c r="AW1772" s="259" t="s">
        <v>565</v>
      </c>
      <c r="AX1772" s="259" t="s">
        <v>565</v>
      </c>
      <c r="AY1772" s="259" t="s">
        <v>565</v>
      </c>
      <c r="AZ1772" s="259" t="s">
        <v>565</v>
      </c>
      <c r="BA1772" s="259" t="s">
        <v>565</v>
      </c>
    </row>
    <row r="1773" spans="4:53">
      <c r="D1773" s="259" t="s">
        <v>565</v>
      </c>
      <c r="E1773" s="259" t="s">
        <v>565</v>
      </c>
      <c r="F1773" s="259" t="s">
        <v>565</v>
      </c>
      <c r="G1773" s="259" t="s">
        <v>565</v>
      </c>
      <c r="H1773" s="259" t="s">
        <v>565</v>
      </c>
      <c r="I1773" s="259" t="s">
        <v>565</v>
      </c>
      <c r="J1773" s="259" t="s">
        <v>565</v>
      </c>
      <c r="K1773" s="259" t="s">
        <v>565</v>
      </c>
      <c r="L1773" s="259" t="s">
        <v>565</v>
      </c>
      <c r="M1773" s="259" t="s">
        <v>565</v>
      </c>
      <c r="N1773" s="259" t="s">
        <v>565</v>
      </c>
      <c r="O1773" s="259" t="s">
        <v>565</v>
      </c>
      <c r="P1773" s="259" t="s">
        <v>565</v>
      </c>
      <c r="Q1773" s="259" t="s">
        <v>565</v>
      </c>
      <c r="R1773" s="259" t="s">
        <v>565</v>
      </c>
      <c r="S1773" s="259" t="s">
        <v>565</v>
      </c>
      <c r="T1773" s="259" t="s">
        <v>565</v>
      </c>
      <c r="U1773" s="259" t="s">
        <v>565</v>
      </c>
      <c r="V1773" s="260" t="s">
        <v>565</v>
      </c>
      <c r="W1773" s="260" t="s">
        <v>565</v>
      </c>
      <c r="X1773" s="259" t="s">
        <v>565</v>
      </c>
      <c r="Y1773" s="259" t="s">
        <v>565</v>
      </c>
      <c r="Z1773" s="259" t="s">
        <v>565</v>
      </c>
      <c r="AA1773" s="259" t="s">
        <v>565</v>
      </c>
      <c r="AB1773" s="259" t="s">
        <v>565</v>
      </c>
      <c r="AC1773" s="259" t="s">
        <v>565</v>
      </c>
      <c r="AD1773" s="259" t="s">
        <v>565</v>
      </c>
      <c r="AE1773" s="259" t="s">
        <v>565</v>
      </c>
      <c r="AF1773" s="259" t="s">
        <v>565</v>
      </c>
      <c r="AG1773" s="259" t="s">
        <v>565</v>
      </c>
      <c r="AH1773" s="259" t="s">
        <v>565</v>
      </c>
      <c r="AI1773" s="259" t="s">
        <v>565</v>
      </c>
      <c r="AJ1773" s="259" t="s">
        <v>565</v>
      </c>
      <c r="AK1773" s="259" t="s">
        <v>565</v>
      </c>
      <c r="AL1773" s="259" t="s">
        <v>565</v>
      </c>
      <c r="AM1773" s="259" t="s">
        <v>565</v>
      </c>
      <c r="AN1773" s="259" t="s">
        <v>565</v>
      </c>
      <c r="AO1773" s="259" t="s">
        <v>565</v>
      </c>
      <c r="AP1773" s="259" t="s">
        <v>565</v>
      </c>
      <c r="AQ1773" s="259" t="s">
        <v>565</v>
      </c>
      <c r="AR1773" s="259" t="s">
        <v>565</v>
      </c>
      <c r="AS1773" s="259" t="s">
        <v>565</v>
      </c>
      <c r="AT1773" s="259" t="s">
        <v>565</v>
      </c>
      <c r="AU1773" s="259" t="s">
        <v>565</v>
      </c>
      <c r="AV1773" s="259" t="s">
        <v>565</v>
      </c>
      <c r="AW1773" s="259" t="s">
        <v>565</v>
      </c>
      <c r="AX1773" s="259" t="s">
        <v>565</v>
      </c>
      <c r="AY1773" s="259" t="s">
        <v>565</v>
      </c>
      <c r="AZ1773" s="259" t="s">
        <v>565</v>
      </c>
      <c r="BA1773" s="259" t="s">
        <v>565</v>
      </c>
    </row>
    <row r="1774" spans="4:53">
      <c r="D1774" s="259" t="s">
        <v>565</v>
      </c>
      <c r="E1774" s="259" t="s">
        <v>565</v>
      </c>
      <c r="F1774" s="259" t="s">
        <v>565</v>
      </c>
      <c r="G1774" s="259" t="s">
        <v>565</v>
      </c>
      <c r="H1774" s="259" t="s">
        <v>565</v>
      </c>
      <c r="I1774" s="259" t="s">
        <v>565</v>
      </c>
      <c r="J1774" s="259" t="s">
        <v>565</v>
      </c>
      <c r="K1774" s="259" t="s">
        <v>565</v>
      </c>
      <c r="L1774" s="259" t="s">
        <v>565</v>
      </c>
      <c r="M1774" s="259" t="s">
        <v>565</v>
      </c>
      <c r="N1774" s="259" t="s">
        <v>565</v>
      </c>
      <c r="O1774" s="259" t="s">
        <v>565</v>
      </c>
      <c r="P1774" s="259" t="s">
        <v>565</v>
      </c>
      <c r="Q1774" s="259" t="s">
        <v>565</v>
      </c>
      <c r="R1774" s="259" t="s">
        <v>565</v>
      </c>
      <c r="S1774" s="259" t="s">
        <v>565</v>
      </c>
      <c r="T1774" s="259" t="s">
        <v>565</v>
      </c>
      <c r="U1774" s="259" t="s">
        <v>565</v>
      </c>
      <c r="V1774" s="260" t="s">
        <v>565</v>
      </c>
      <c r="W1774" s="260" t="s">
        <v>565</v>
      </c>
      <c r="X1774" s="259" t="s">
        <v>565</v>
      </c>
      <c r="Y1774" s="259" t="s">
        <v>565</v>
      </c>
      <c r="Z1774" s="259" t="s">
        <v>565</v>
      </c>
      <c r="AA1774" s="259" t="s">
        <v>565</v>
      </c>
      <c r="AB1774" s="259" t="s">
        <v>565</v>
      </c>
      <c r="AC1774" s="259" t="s">
        <v>565</v>
      </c>
      <c r="AD1774" s="259" t="s">
        <v>565</v>
      </c>
      <c r="AE1774" s="259" t="s">
        <v>565</v>
      </c>
      <c r="AF1774" s="259" t="s">
        <v>565</v>
      </c>
      <c r="AG1774" s="259" t="s">
        <v>565</v>
      </c>
      <c r="AH1774" s="259" t="s">
        <v>565</v>
      </c>
      <c r="AI1774" s="259" t="s">
        <v>565</v>
      </c>
      <c r="AJ1774" s="259" t="s">
        <v>565</v>
      </c>
      <c r="AK1774" s="259" t="s">
        <v>565</v>
      </c>
      <c r="AL1774" s="259" t="s">
        <v>565</v>
      </c>
      <c r="AM1774" s="259" t="s">
        <v>565</v>
      </c>
      <c r="AN1774" s="259" t="s">
        <v>565</v>
      </c>
      <c r="AO1774" s="259" t="s">
        <v>565</v>
      </c>
      <c r="AP1774" s="259" t="s">
        <v>565</v>
      </c>
      <c r="AQ1774" s="259" t="s">
        <v>565</v>
      </c>
      <c r="AR1774" s="259" t="s">
        <v>565</v>
      </c>
      <c r="AS1774" s="259" t="s">
        <v>565</v>
      </c>
      <c r="AT1774" s="259" t="s">
        <v>565</v>
      </c>
      <c r="AU1774" s="259" t="s">
        <v>565</v>
      </c>
      <c r="AV1774" s="259" t="s">
        <v>565</v>
      </c>
      <c r="AW1774" s="259" t="s">
        <v>565</v>
      </c>
      <c r="AX1774" s="259" t="s">
        <v>565</v>
      </c>
      <c r="AY1774" s="259" t="s">
        <v>565</v>
      </c>
      <c r="AZ1774" s="259" t="s">
        <v>565</v>
      </c>
      <c r="BA1774" s="259" t="s">
        <v>565</v>
      </c>
    </row>
    <row r="1775" spans="4:53">
      <c r="D1775" s="259" t="s">
        <v>565</v>
      </c>
      <c r="E1775" s="259" t="s">
        <v>565</v>
      </c>
      <c r="F1775" s="259" t="s">
        <v>565</v>
      </c>
      <c r="G1775" s="259" t="s">
        <v>565</v>
      </c>
      <c r="H1775" s="259" t="s">
        <v>565</v>
      </c>
      <c r="I1775" s="259" t="s">
        <v>565</v>
      </c>
      <c r="J1775" s="259" t="s">
        <v>565</v>
      </c>
      <c r="K1775" s="259" t="s">
        <v>565</v>
      </c>
      <c r="L1775" s="259" t="s">
        <v>565</v>
      </c>
      <c r="M1775" s="259" t="s">
        <v>565</v>
      </c>
      <c r="N1775" s="259" t="s">
        <v>565</v>
      </c>
      <c r="O1775" s="259" t="s">
        <v>565</v>
      </c>
      <c r="P1775" s="259" t="s">
        <v>565</v>
      </c>
      <c r="Q1775" s="259" t="s">
        <v>565</v>
      </c>
      <c r="R1775" s="259" t="s">
        <v>565</v>
      </c>
      <c r="S1775" s="259" t="s">
        <v>565</v>
      </c>
      <c r="T1775" s="259" t="s">
        <v>565</v>
      </c>
      <c r="U1775" s="259" t="s">
        <v>565</v>
      </c>
      <c r="V1775" s="260" t="s">
        <v>565</v>
      </c>
      <c r="W1775" s="260" t="s">
        <v>565</v>
      </c>
      <c r="X1775" s="259" t="s">
        <v>565</v>
      </c>
      <c r="Y1775" s="259" t="s">
        <v>565</v>
      </c>
      <c r="Z1775" s="259" t="s">
        <v>565</v>
      </c>
      <c r="AA1775" s="259" t="s">
        <v>565</v>
      </c>
      <c r="AB1775" s="259" t="s">
        <v>565</v>
      </c>
      <c r="AC1775" s="259" t="s">
        <v>565</v>
      </c>
      <c r="AD1775" s="259" t="s">
        <v>565</v>
      </c>
      <c r="AE1775" s="259" t="s">
        <v>565</v>
      </c>
      <c r="AF1775" s="259" t="s">
        <v>565</v>
      </c>
      <c r="AG1775" s="259" t="s">
        <v>565</v>
      </c>
      <c r="AH1775" s="259" t="s">
        <v>565</v>
      </c>
      <c r="AI1775" s="259" t="s">
        <v>565</v>
      </c>
      <c r="AJ1775" s="259" t="s">
        <v>565</v>
      </c>
      <c r="AK1775" s="259" t="s">
        <v>565</v>
      </c>
      <c r="AL1775" s="259" t="s">
        <v>565</v>
      </c>
      <c r="AM1775" s="259" t="s">
        <v>565</v>
      </c>
      <c r="AN1775" s="259" t="s">
        <v>565</v>
      </c>
      <c r="AO1775" s="259" t="s">
        <v>565</v>
      </c>
      <c r="AP1775" s="259" t="s">
        <v>565</v>
      </c>
      <c r="AQ1775" s="259" t="s">
        <v>565</v>
      </c>
      <c r="AR1775" s="259" t="s">
        <v>565</v>
      </c>
      <c r="AS1775" s="259" t="s">
        <v>565</v>
      </c>
      <c r="AT1775" s="259" t="s">
        <v>565</v>
      </c>
      <c r="AU1775" s="259" t="s">
        <v>565</v>
      </c>
      <c r="AV1775" s="259" t="s">
        <v>565</v>
      </c>
      <c r="AW1775" s="259" t="s">
        <v>565</v>
      </c>
      <c r="AX1775" s="259" t="s">
        <v>565</v>
      </c>
      <c r="AY1775" s="259" t="s">
        <v>565</v>
      </c>
      <c r="AZ1775" s="259" t="s">
        <v>565</v>
      </c>
      <c r="BA1775" s="259" t="s">
        <v>565</v>
      </c>
    </row>
    <row r="1776" spans="4:53">
      <c r="D1776" s="259" t="s">
        <v>565</v>
      </c>
      <c r="E1776" s="259" t="s">
        <v>565</v>
      </c>
      <c r="F1776" s="259" t="s">
        <v>565</v>
      </c>
      <c r="G1776" s="259" t="s">
        <v>565</v>
      </c>
      <c r="H1776" s="259" t="s">
        <v>565</v>
      </c>
      <c r="I1776" s="259" t="s">
        <v>565</v>
      </c>
      <c r="J1776" s="259" t="s">
        <v>565</v>
      </c>
      <c r="K1776" s="259" t="s">
        <v>565</v>
      </c>
      <c r="L1776" s="259" t="s">
        <v>565</v>
      </c>
      <c r="M1776" s="259" t="s">
        <v>565</v>
      </c>
      <c r="N1776" s="259" t="s">
        <v>565</v>
      </c>
      <c r="O1776" s="259" t="s">
        <v>565</v>
      </c>
      <c r="P1776" s="259" t="s">
        <v>565</v>
      </c>
      <c r="Q1776" s="259" t="s">
        <v>565</v>
      </c>
      <c r="R1776" s="259" t="s">
        <v>565</v>
      </c>
      <c r="S1776" s="259" t="s">
        <v>565</v>
      </c>
      <c r="T1776" s="259" t="s">
        <v>565</v>
      </c>
      <c r="U1776" s="259" t="s">
        <v>565</v>
      </c>
      <c r="V1776" s="260" t="s">
        <v>565</v>
      </c>
      <c r="W1776" s="260" t="s">
        <v>565</v>
      </c>
      <c r="X1776" s="259" t="s">
        <v>565</v>
      </c>
      <c r="Y1776" s="259" t="s">
        <v>565</v>
      </c>
      <c r="Z1776" s="259" t="s">
        <v>565</v>
      </c>
      <c r="AA1776" s="259" t="s">
        <v>565</v>
      </c>
      <c r="AB1776" s="259" t="s">
        <v>565</v>
      </c>
      <c r="AC1776" s="259" t="s">
        <v>565</v>
      </c>
      <c r="AD1776" s="259" t="s">
        <v>565</v>
      </c>
      <c r="AE1776" s="259" t="s">
        <v>565</v>
      </c>
      <c r="AF1776" s="259" t="s">
        <v>565</v>
      </c>
      <c r="AG1776" s="259" t="s">
        <v>565</v>
      </c>
      <c r="AH1776" s="259" t="s">
        <v>565</v>
      </c>
      <c r="AI1776" s="259" t="s">
        <v>565</v>
      </c>
      <c r="AJ1776" s="259" t="s">
        <v>565</v>
      </c>
      <c r="AK1776" s="259" t="s">
        <v>565</v>
      </c>
      <c r="AL1776" s="259" t="s">
        <v>565</v>
      </c>
      <c r="AM1776" s="259" t="s">
        <v>565</v>
      </c>
      <c r="AN1776" s="259" t="s">
        <v>565</v>
      </c>
      <c r="AO1776" s="259" t="s">
        <v>565</v>
      </c>
      <c r="AP1776" s="259" t="s">
        <v>565</v>
      </c>
      <c r="AQ1776" s="259" t="s">
        <v>565</v>
      </c>
      <c r="AR1776" s="259" t="s">
        <v>565</v>
      </c>
      <c r="AS1776" s="259" t="s">
        <v>565</v>
      </c>
      <c r="AT1776" s="259" t="s">
        <v>565</v>
      </c>
      <c r="AU1776" s="259" t="s">
        <v>565</v>
      </c>
      <c r="AV1776" s="259" t="s">
        <v>565</v>
      </c>
      <c r="AW1776" s="259" t="s">
        <v>565</v>
      </c>
      <c r="AX1776" s="259" t="s">
        <v>565</v>
      </c>
      <c r="AY1776" s="259" t="s">
        <v>565</v>
      </c>
      <c r="AZ1776" s="259" t="s">
        <v>565</v>
      </c>
      <c r="BA1776" s="259" t="s">
        <v>565</v>
      </c>
    </row>
    <row r="1777" spans="4:53">
      <c r="D1777" s="259" t="s">
        <v>565</v>
      </c>
      <c r="E1777" s="259" t="s">
        <v>565</v>
      </c>
      <c r="F1777" s="259" t="s">
        <v>565</v>
      </c>
      <c r="G1777" s="259" t="s">
        <v>565</v>
      </c>
      <c r="H1777" s="259" t="s">
        <v>565</v>
      </c>
      <c r="I1777" s="259" t="s">
        <v>565</v>
      </c>
      <c r="J1777" s="259" t="s">
        <v>565</v>
      </c>
      <c r="K1777" s="259" t="s">
        <v>565</v>
      </c>
      <c r="L1777" s="259" t="s">
        <v>565</v>
      </c>
      <c r="M1777" s="259" t="s">
        <v>565</v>
      </c>
      <c r="N1777" s="259" t="s">
        <v>565</v>
      </c>
      <c r="O1777" s="259" t="s">
        <v>565</v>
      </c>
      <c r="P1777" s="259" t="s">
        <v>565</v>
      </c>
      <c r="Q1777" s="259" t="s">
        <v>565</v>
      </c>
      <c r="R1777" s="259" t="s">
        <v>565</v>
      </c>
      <c r="S1777" s="259" t="s">
        <v>565</v>
      </c>
      <c r="T1777" s="259" t="s">
        <v>565</v>
      </c>
      <c r="U1777" s="259" t="s">
        <v>565</v>
      </c>
      <c r="V1777" s="260" t="s">
        <v>565</v>
      </c>
      <c r="W1777" s="260" t="s">
        <v>565</v>
      </c>
      <c r="X1777" s="259" t="s">
        <v>565</v>
      </c>
      <c r="Y1777" s="259" t="s">
        <v>565</v>
      </c>
      <c r="Z1777" s="259" t="s">
        <v>565</v>
      </c>
      <c r="AA1777" s="259" t="s">
        <v>565</v>
      </c>
      <c r="AB1777" s="259" t="s">
        <v>565</v>
      </c>
      <c r="AC1777" s="259" t="s">
        <v>565</v>
      </c>
      <c r="AD1777" s="259" t="s">
        <v>565</v>
      </c>
      <c r="AE1777" s="259" t="s">
        <v>565</v>
      </c>
      <c r="AF1777" s="259" t="s">
        <v>565</v>
      </c>
      <c r="AG1777" s="259" t="s">
        <v>565</v>
      </c>
      <c r="AH1777" s="259" t="s">
        <v>565</v>
      </c>
      <c r="AI1777" s="259" t="s">
        <v>565</v>
      </c>
      <c r="AJ1777" s="259" t="s">
        <v>565</v>
      </c>
      <c r="AK1777" s="259" t="s">
        <v>565</v>
      </c>
      <c r="AL1777" s="259" t="s">
        <v>565</v>
      </c>
      <c r="AM1777" s="259" t="s">
        <v>565</v>
      </c>
      <c r="AN1777" s="259" t="s">
        <v>565</v>
      </c>
      <c r="AO1777" s="259" t="s">
        <v>565</v>
      </c>
      <c r="AP1777" s="259" t="s">
        <v>565</v>
      </c>
      <c r="AQ1777" s="259" t="s">
        <v>565</v>
      </c>
      <c r="AR1777" s="259" t="s">
        <v>565</v>
      </c>
      <c r="AS1777" s="259" t="s">
        <v>565</v>
      </c>
      <c r="AT1777" s="259" t="s">
        <v>565</v>
      </c>
      <c r="AU1777" s="259" t="s">
        <v>565</v>
      </c>
      <c r="AV1777" s="259" t="s">
        <v>565</v>
      </c>
      <c r="AW1777" s="259" t="s">
        <v>565</v>
      </c>
      <c r="AX1777" s="259" t="s">
        <v>565</v>
      </c>
      <c r="AY1777" s="259" t="s">
        <v>565</v>
      </c>
      <c r="AZ1777" s="259" t="s">
        <v>565</v>
      </c>
      <c r="BA1777" s="259" t="s">
        <v>565</v>
      </c>
    </row>
    <row r="1778" spans="4:53">
      <c r="D1778" s="259" t="s">
        <v>565</v>
      </c>
      <c r="E1778" s="259" t="s">
        <v>565</v>
      </c>
      <c r="F1778" s="259" t="s">
        <v>565</v>
      </c>
      <c r="G1778" s="259" t="s">
        <v>565</v>
      </c>
      <c r="H1778" s="259" t="s">
        <v>565</v>
      </c>
      <c r="I1778" s="259" t="s">
        <v>565</v>
      </c>
      <c r="J1778" s="259" t="s">
        <v>565</v>
      </c>
      <c r="K1778" s="259" t="s">
        <v>565</v>
      </c>
      <c r="L1778" s="259" t="s">
        <v>565</v>
      </c>
      <c r="M1778" s="259" t="s">
        <v>565</v>
      </c>
      <c r="N1778" s="259" t="s">
        <v>565</v>
      </c>
      <c r="O1778" s="259" t="s">
        <v>565</v>
      </c>
      <c r="P1778" s="259" t="s">
        <v>565</v>
      </c>
      <c r="Q1778" s="259" t="s">
        <v>565</v>
      </c>
      <c r="R1778" s="259" t="s">
        <v>565</v>
      </c>
      <c r="S1778" s="259" t="s">
        <v>565</v>
      </c>
      <c r="T1778" s="259" t="s">
        <v>565</v>
      </c>
      <c r="U1778" s="259" t="s">
        <v>565</v>
      </c>
      <c r="V1778" s="260" t="s">
        <v>565</v>
      </c>
      <c r="W1778" s="260" t="s">
        <v>565</v>
      </c>
      <c r="X1778" s="259" t="s">
        <v>565</v>
      </c>
      <c r="Y1778" s="259" t="s">
        <v>565</v>
      </c>
      <c r="Z1778" s="259" t="s">
        <v>565</v>
      </c>
      <c r="AA1778" s="259" t="s">
        <v>565</v>
      </c>
      <c r="AB1778" s="259" t="s">
        <v>565</v>
      </c>
      <c r="AC1778" s="259" t="s">
        <v>565</v>
      </c>
      <c r="AD1778" s="259" t="s">
        <v>565</v>
      </c>
      <c r="AE1778" s="259" t="s">
        <v>565</v>
      </c>
      <c r="AF1778" s="259" t="s">
        <v>565</v>
      </c>
      <c r="AG1778" s="259" t="s">
        <v>565</v>
      </c>
      <c r="AH1778" s="259" t="s">
        <v>565</v>
      </c>
      <c r="AI1778" s="259" t="s">
        <v>565</v>
      </c>
      <c r="AJ1778" s="259" t="s">
        <v>565</v>
      </c>
      <c r="AK1778" s="259" t="s">
        <v>565</v>
      </c>
      <c r="AL1778" s="259" t="s">
        <v>565</v>
      </c>
      <c r="AM1778" s="259" t="s">
        <v>565</v>
      </c>
      <c r="AN1778" s="259" t="s">
        <v>565</v>
      </c>
      <c r="AO1778" s="259" t="s">
        <v>565</v>
      </c>
      <c r="AP1778" s="259" t="s">
        <v>565</v>
      </c>
      <c r="AQ1778" s="259" t="s">
        <v>565</v>
      </c>
      <c r="AR1778" s="259" t="s">
        <v>565</v>
      </c>
      <c r="AS1778" s="259" t="s">
        <v>565</v>
      </c>
      <c r="AT1778" s="259" t="s">
        <v>565</v>
      </c>
      <c r="AU1778" s="259" t="s">
        <v>565</v>
      </c>
      <c r="AV1778" s="259" t="s">
        <v>565</v>
      </c>
      <c r="AW1778" s="259" t="s">
        <v>565</v>
      </c>
      <c r="AX1778" s="259" t="s">
        <v>565</v>
      </c>
      <c r="AY1778" s="259" t="s">
        <v>565</v>
      </c>
      <c r="AZ1778" s="259" t="s">
        <v>565</v>
      </c>
      <c r="BA1778" s="259" t="s">
        <v>565</v>
      </c>
    </row>
    <row r="1779" spans="4:53">
      <c r="D1779" s="259" t="s">
        <v>565</v>
      </c>
      <c r="E1779" s="259" t="s">
        <v>565</v>
      </c>
      <c r="F1779" s="259" t="s">
        <v>565</v>
      </c>
      <c r="G1779" s="259" t="s">
        <v>565</v>
      </c>
      <c r="H1779" s="259" t="s">
        <v>565</v>
      </c>
      <c r="I1779" s="259" t="s">
        <v>565</v>
      </c>
      <c r="J1779" s="259" t="s">
        <v>565</v>
      </c>
      <c r="K1779" s="259" t="s">
        <v>565</v>
      </c>
      <c r="L1779" s="259" t="s">
        <v>565</v>
      </c>
      <c r="M1779" s="259" t="s">
        <v>565</v>
      </c>
      <c r="N1779" s="259" t="s">
        <v>565</v>
      </c>
      <c r="O1779" s="259" t="s">
        <v>565</v>
      </c>
      <c r="P1779" s="259" t="s">
        <v>565</v>
      </c>
      <c r="Q1779" s="259" t="s">
        <v>565</v>
      </c>
      <c r="R1779" s="259" t="s">
        <v>565</v>
      </c>
      <c r="S1779" s="259" t="s">
        <v>565</v>
      </c>
      <c r="T1779" s="259" t="s">
        <v>565</v>
      </c>
      <c r="U1779" s="259" t="s">
        <v>565</v>
      </c>
      <c r="V1779" s="260" t="s">
        <v>565</v>
      </c>
      <c r="W1779" s="260" t="s">
        <v>565</v>
      </c>
      <c r="X1779" s="259" t="s">
        <v>565</v>
      </c>
      <c r="Y1779" s="259" t="s">
        <v>565</v>
      </c>
      <c r="Z1779" s="259" t="s">
        <v>565</v>
      </c>
      <c r="AA1779" s="259" t="s">
        <v>565</v>
      </c>
      <c r="AB1779" s="259" t="s">
        <v>565</v>
      </c>
      <c r="AC1779" s="259" t="s">
        <v>565</v>
      </c>
      <c r="AD1779" s="259" t="s">
        <v>565</v>
      </c>
      <c r="AE1779" s="259" t="s">
        <v>565</v>
      </c>
      <c r="AF1779" s="259" t="s">
        <v>565</v>
      </c>
      <c r="AG1779" s="259" t="s">
        <v>565</v>
      </c>
      <c r="AH1779" s="259" t="s">
        <v>565</v>
      </c>
      <c r="AI1779" s="259" t="s">
        <v>565</v>
      </c>
      <c r="AJ1779" s="259" t="s">
        <v>565</v>
      </c>
      <c r="AK1779" s="259" t="s">
        <v>565</v>
      </c>
      <c r="AL1779" s="259" t="s">
        <v>565</v>
      </c>
      <c r="AM1779" s="259" t="s">
        <v>565</v>
      </c>
      <c r="AN1779" s="259" t="s">
        <v>565</v>
      </c>
      <c r="AO1779" s="259" t="s">
        <v>565</v>
      </c>
      <c r="AP1779" s="259" t="s">
        <v>565</v>
      </c>
      <c r="AQ1779" s="259" t="s">
        <v>565</v>
      </c>
      <c r="AR1779" s="259" t="s">
        <v>565</v>
      </c>
      <c r="AS1779" s="259" t="s">
        <v>565</v>
      </c>
      <c r="AT1779" s="259" t="s">
        <v>565</v>
      </c>
      <c r="AU1779" s="259" t="s">
        <v>565</v>
      </c>
      <c r="AV1779" s="259" t="s">
        <v>565</v>
      </c>
      <c r="AW1779" s="259" t="s">
        <v>565</v>
      </c>
      <c r="AX1779" s="259" t="s">
        <v>565</v>
      </c>
      <c r="AY1779" s="259" t="s">
        <v>565</v>
      </c>
      <c r="AZ1779" s="259" t="s">
        <v>565</v>
      </c>
      <c r="BA1779" s="259" t="s">
        <v>565</v>
      </c>
    </row>
    <row r="1780" spans="4:53">
      <c r="D1780" s="259" t="s">
        <v>565</v>
      </c>
      <c r="E1780" s="259" t="s">
        <v>565</v>
      </c>
      <c r="F1780" s="259" t="s">
        <v>565</v>
      </c>
      <c r="G1780" s="259" t="s">
        <v>565</v>
      </c>
      <c r="H1780" s="259" t="s">
        <v>565</v>
      </c>
      <c r="I1780" s="259" t="s">
        <v>565</v>
      </c>
      <c r="J1780" s="259" t="s">
        <v>565</v>
      </c>
      <c r="K1780" s="259" t="s">
        <v>565</v>
      </c>
      <c r="L1780" s="259" t="s">
        <v>565</v>
      </c>
      <c r="M1780" s="259" t="s">
        <v>565</v>
      </c>
      <c r="N1780" s="259" t="s">
        <v>565</v>
      </c>
      <c r="O1780" s="259" t="s">
        <v>565</v>
      </c>
      <c r="P1780" s="259" t="s">
        <v>565</v>
      </c>
      <c r="Q1780" s="259" t="s">
        <v>565</v>
      </c>
      <c r="R1780" s="259" t="s">
        <v>565</v>
      </c>
      <c r="S1780" s="259" t="s">
        <v>565</v>
      </c>
      <c r="T1780" s="259" t="s">
        <v>565</v>
      </c>
      <c r="U1780" s="259" t="s">
        <v>565</v>
      </c>
      <c r="V1780" s="260" t="s">
        <v>565</v>
      </c>
      <c r="W1780" s="260" t="s">
        <v>565</v>
      </c>
      <c r="X1780" s="259" t="s">
        <v>565</v>
      </c>
      <c r="Y1780" s="259" t="s">
        <v>565</v>
      </c>
      <c r="Z1780" s="259" t="s">
        <v>565</v>
      </c>
      <c r="AA1780" s="259" t="s">
        <v>565</v>
      </c>
      <c r="AB1780" s="259" t="s">
        <v>565</v>
      </c>
      <c r="AC1780" s="259" t="s">
        <v>565</v>
      </c>
      <c r="AD1780" s="259" t="s">
        <v>565</v>
      </c>
      <c r="AE1780" s="259" t="s">
        <v>565</v>
      </c>
      <c r="AF1780" s="259" t="s">
        <v>565</v>
      </c>
      <c r="AG1780" s="259" t="s">
        <v>565</v>
      </c>
      <c r="AH1780" s="259" t="s">
        <v>565</v>
      </c>
      <c r="AI1780" s="259" t="s">
        <v>565</v>
      </c>
      <c r="AJ1780" s="259" t="s">
        <v>565</v>
      </c>
      <c r="AK1780" s="259" t="s">
        <v>565</v>
      </c>
      <c r="AL1780" s="259" t="s">
        <v>565</v>
      </c>
      <c r="AM1780" s="259" t="s">
        <v>565</v>
      </c>
      <c r="AN1780" s="259" t="s">
        <v>565</v>
      </c>
      <c r="AO1780" s="259" t="s">
        <v>565</v>
      </c>
      <c r="AP1780" s="259" t="s">
        <v>565</v>
      </c>
      <c r="AQ1780" s="259" t="s">
        <v>565</v>
      </c>
      <c r="AR1780" s="259" t="s">
        <v>565</v>
      </c>
      <c r="AS1780" s="259" t="s">
        <v>565</v>
      </c>
      <c r="AT1780" s="259" t="s">
        <v>565</v>
      </c>
      <c r="AU1780" s="259" t="s">
        <v>565</v>
      </c>
      <c r="AV1780" s="259" t="s">
        <v>565</v>
      </c>
      <c r="AW1780" s="259" t="s">
        <v>565</v>
      </c>
      <c r="AX1780" s="259" t="s">
        <v>565</v>
      </c>
      <c r="AY1780" s="259" t="s">
        <v>565</v>
      </c>
      <c r="AZ1780" s="259" t="s">
        <v>565</v>
      </c>
      <c r="BA1780" s="259" t="s">
        <v>565</v>
      </c>
    </row>
    <row r="1781" spans="4:53">
      <c r="D1781" s="259" t="s">
        <v>565</v>
      </c>
      <c r="E1781" s="259" t="s">
        <v>565</v>
      </c>
      <c r="F1781" s="259" t="s">
        <v>565</v>
      </c>
      <c r="G1781" s="259" t="s">
        <v>565</v>
      </c>
      <c r="H1781" s="259" t="s">
        <v>565</v>
      </c>
      <c r="I1781" s="259" t="s">
        <v>565</v>
      </c>
      <c r="J1781" s="259" t="s">
        <v>565</v>
      </c>
      <c r="K1781" s="259" t="s">
        <v>565</v>
      </c>
      <c r="L1781" s="259" t="s">
        <v>565</v>
      </c>
      <c r="M1781" s="259" t="s">
        <v>565</v>
      </c>
      <c r="N1781" s="259" t="s">
        <v>565</v>
      </c>
      <c r="O1781" s="259" t="s">
        <v>565</v>
      </c>
      <c r="P1781" s="259" t="s">
        <v>565</v>
      </c>
      <c r="Q1781" s="259" t="s">
        <v>565</v>
      </c>
      <c r="R1781" s="259" t="s">
        <v>565</v>
      </c>
      <c r="S1781" s="259" t="s">
        <v>565</v>
      </c>
      <c r="T1781" s="259" t="s">
        <v>565</v>
      </c>
      <c r="U1781" s="259" t="s">
        <v>565</v>
      </c>
      <c r="V1781" s="260" t="s">
        <v>565</v>
      </c>
      <c r="W1781" s="260" t="s">
        <v>565</v>
      </c>
      <c r="X1781" s="259" t="s">
        <v>565</v>
      </c>
      <c r="Y1781" s="259" t="s">
        <v>565</v>
      </c>
      <c r="Z1781" s="259" t="s">
        <v>565</v>
      </c>
      <c r="AA1781" s="259" t="s">
        <v>565</v>
      </c>
      <c r="AB1781" s="259" t="s">
        <v>565</v>
      </c>
      <c r="AC1781" s="259" t="s">
        <v>565</v>
      </c>
      <c r="AD1781" s="259" t="s">
        <v>565</v>
      </c>
      <c r="AE1781" s="259" t="s">
        <v>565</v>
      </c>
      <c r="AF1781" s="259" t="s">
        <v>565</v>
      </c>
      <c r="AG1781" s="259" t="s">
        <v>565</v>
      </c>
      <c r="AH1781" s="259" t="s">
        <v>565</v>
      </c>
      <c r="AI1781" s="259" t="s">
        <v>565</v>
      </c>
      <c r="AJ1781" s="259" t="s">
        <v>565</v>
      </c>
      <c r="AK1781" s="259" t="s">
        <v>565</v>
      </c>
      <c r="AL1781" s="259" t="s">
        <v>565</v>
      </c>
      <c r="AM1781" s="259" t="s">
        <v>565</v>
      </c>
      <c r="AN1781" s="259" t="s">
        <v>565</v>
      </c>
      <c r="AO1781" s="259" t="s">
        <v>565</v>
      </c>
      <c r="AP1781" s="259" t="s">
        <v>565</v>
      </c>
      <c r="AQ1781" s="259" t="s">
        <v>565</v>
      </c>
      <c r="AR1781" s="259" t="s">
        <v>565</v>
      </c>
      <c r="AS1781" s="259" t="s">
        <v>565</v>
      </c>
      <c r="AT1781" s="259" t="s">
        <v>565</v>
      </c>
      <c r="AU1781" s="259" t="s">
        <v>565</v>
      </c>
      <c r="AV1781" s="259" t="s">
        <v>565</v>
      </c>
      <c r="AW1781" s="259" t="s">
        <v>565</v>
      </c>
      <c r="AX1781" s="259" t="s">
        <v>565</v>
      </c>
      <c r="AY1781" s="259" t="s">
        <v>565</v>
      </c>
      <c r="AZ1781" s="259" t="s">
        <v>565</v>
      </c>
      <c r="BA1781" s="259" t="s">
        <v>565</v>
      </c>
    </row>
    <row r="1782" spans="4:53">
      <c r="D1782" s="259" t="s">
        <v>565</v>
      </c>
      <c r="E1782" s="259" t="s">
        <v>565</v>
      </c>
      <c r="F1782" s="259" t="s">
        <v>565</v>
      </c>
      <c r="G1782" s="259" t="s">
        <v>565</v>
      </c>
      <c r="H1782" s="259" t="s">
        <v>565</v>
      </c>
      <c r="I1782" s="259" t="s">
        <v>565</v>
      </c>
      <c r="J1782" s="259" t="s">
        <v>565</v>
      </c>
      <c r="K1782" s="259" t="s">
        <v>565</v>
      </c>
      <c r="L1782" s="259" t="s">
        <v>565</v>
      </c>
      <c r="M1782" s="259" t="s">
        <v>565</v>
      </c>
      <c r="N1782" s="259" t="s">
        <v>565</v>
      </c>
      <c r="O1782" s="259" t="s">
        <v>565</v>
      </c>
      <c r="P1782" s="259" t="s">
        <v>565</v>
      </c>
      <c r="Q1782" s="259" t="s">
        <v>565</v>
      </c>
      <c r="R1782" s="259" t="s">
        <v>565</v>
      </c>
      <c r="S1782" s="259" t="s">
        <v>565</v>
      </c>
      <c r="T1782" s="259" t="s">
        <v>565</v>
      </c>
      <c r="U1782" s="259" t="s">
        <v>565</v>
      </c>
      <c r="V1782" s="260" t="s">
        <v>565</v>
      </c>
      <c r="W1782" s="260" t="s">
        <v>565</v>
      </c>
      <c r="X1782" s="259" t="s">
        <v>565</v>
      </c>
      <c r="Y1782" s="259" t="s">
        <v>565</v>
      </c>
      <c r="Z1782" s="259" t="s">
        <v>565</v>
      </c>
      <c r="AA1782" s="259" t="s">
        <v>565</v>
      </c>
      <c r="AB1782" s="259" t="s">
        <v>565</v>
      </c>
      <c r="AC1782" s="259" t="s">
        <v>565</v>
      </c>
      <c r="AD1782" s="259" t="s">
        <v>565</v>
      </c>
      <c r="AE1782" s="259" t="s">
        <v>565</v>
      </c>
      <c r="AF1782" s="259" t="s">
        <v>565</v>
      </c>
      <c r="AG1782" s="259" t="s">
        <v>565</v>
      </c>
      <c r="AH1782" s="259" t="s">
        <v>565</v>
      </c>
      <c r="AI1782" s="259" t="s">
        <v>565</v>
      </c>
      <c r="AJ1782" s="259" t="s">
        <v>565</v>
      </c>
      <c r="AK1782" s="259" t="s">
        <v>565</v>
      </c>
      <c r="AL1782" s="259" t="s">
        <v>565</v>
      </c>
      <c r="AM1782" s="259" t="s">
        <v>565</v>
      </c>
      <c r="AN1782" s="259" t="s">
        <v>565</v>
      </c>
      <c r="AO1782" s="259" t="s">
        <v>565</v>
      </c>
      <c r="AP1782" s="259" t="s">
        <v>565</v>
      </c>
      <c r="AQ1782" s="259" t="s">
        <v>565</v>
      </c>
      <c r="AR1782" s="259" t="s">
        <v>565</v>
      </c>
      <c r="AS1782" s="259" t="s">
        <v>565</v>
      </c>
      <c r="AT1782" s="259" t="s">
        <v>565</v>
      </c>
      <c r="AU1782" s="259" t="s">
        <v>565</v>
      </c>
      <c r="AV1782" s="259" t="s">
        <v>565</v>
      </c>
      <c r="AW1782" s="259" t="s">
        <v>565</v>
      </c>
      <c r="AX1782" s="259" t="s">
        <v>565</v>
      </c>
      <c r="AY1782" s="259" t="s">
        <v>565</v>
      </c>
      <c r="AZ1782" s="259" t="s">
        <v>565</v>
      </c>
      <c r="BA1782" s="259" t="s">
        <v>565</v>
      </c>
    </row>
    <row r="1783" spans="4:53">
      <c r="D1783" s="259" t="s">
        <v>565</v>
      </c>
      <c r="E1783" s="259" t="s">
        <v>565</v>
      </c>
      <c r="F1783" s="259" t="s">
        <v>565</v>
      </c>
      <c r="G1783" s="259" t="s">
        <v>565</v>
      </c>
      <c r="H1783" s="259" t="s">
        <v>565</v>
      </c>
      <c r="I1783" s="259" t="s">
        <v>565</v>
      </c>
      <c r="J1783" s="259" t="s">
        <v>565</v>
      </c>
      <c r="K1783" s="259" t="s">
        <v>565</v>
      </c>
      <c r="L1783" s="259" t="s">
        <v>565</v>
      </c>
      <c r="M1783" s="259" t="s">
        <v>565</v>
      </c>
      <c r="N1783" s="259" t="s">
        <v>565</v>
      </c>
      <c r="O1783" s="259" t="s">
        <v>565</v>
      </c>
      <c r="P1783" s="259" t="s">
        <v>565</v>
      </c>
      <c r="Q1783" s="259" t="s">
        <v>565</v>
      </c>
      <c r="R1783" s="259" t="s">
        <v>565</v>
      </c>
      <c r="S1783" s="259" t="s">
        <v>565</v>
      </c>
      <c r="T1783" s="259" t="s">
        <v>565</v>
      </c>
      <c r="U1783" s="259" t="s">
        <v>565</v>
      </c>
      <c r="V1783" s="260" t="s">
        <v>565</v>
      </c>
      <c r="W1783" s="260" t="s">
        <v>565</v>
      </c>
      <c r="X1783" s="259" t="s">
        <v>565</v>
      </c>
      <c r="Y1783" s="259" t="s">
        <v>565</v>
      </c>
      <c r="Z1783" s="259" t="s">
        <v>565</v>
      </c>
      <c r="AA1783" s="259" t="s">
        <v>565</v>
      </c>
      <c r="AB1783" s="259" t="s">
        <v>565</v>
      </c>
      <c r="AC1783" s="259" t="s">
        <v>565</v>
      </c>
      <c r="AD1783" s="259" t="s">
        <v>565</v>
      </c>
      <c r="AE1783" s="259" t="s">
        <v>565</v>
      </c>
      <c r="AF1783" s="259" t="s">
        <v>565</v>
      </c>
      <c r="AG1783" s="259" t="s">
        <v>565</v>
      </c>
      <c r="AH1783" s="259" t="s">
        <v>565</v>
      </c>
      <c r="AI1783" s="259" t="s">
        <v>565</v>
      </c>
      <c r="AJ1783" s="259" t="s">
        <v>565</v>
      </c>
      <c r="AK1783" s="259" t="s">
        <v>565</v>
      </c>
      <c r="AL1783" s="259" t="s">
        <v>565</v>
      </c>
      <c r="AM1783" s="259" t="s">
        <v>565</v>
      </c>
      <c r="AN1783" s="259" t="s">
        <v>565</v>
      </c>
      <c r="AO1783" s="259" t="s">
        <v>565</v>
      </c>
      <c r="AP1783" s="259" t="s">
        <v>565</v>
      </c>
      <c r="AQ1783" s="259" t="s">
        <v>565</v>
      </c>
      <c r="AR1783" s="259" t="s">
        <v>565</v>
      </c>
      <c r="AS1783" s="259" t="s">
        <v>565</v>
      </c>
      <c r="AT1783" s="259" t="s">
        <v>565</v>
      </c>
      <c r="AU1783" s="259" t="s">
        <v>565</v>
      </c>
      <c r="AV1783" s="259" t="s">
        <v>565</v>
      </c>
      <c r="AW1783" s="259" t="s">
        <v>565</v>
      </c>
      <c r="AX1783" s="259" t="s">
        <v>565</v>
      </c>
      <c r="AY1783" s="259" t="s">
        <v>565</v>
      </c>
      <c r="AZ1783" s="259" t="s">
        <v>565</v>
      </c>
      <c r="BA1783" s="259" t="s">
        <v>565</v>
      </c>
    </row>
    <row r="1784" spans="4:53">
      <c r="D1784" s="259" t="s">
        <v>565</v>
      </c>
      <c r="E1784" s="259" t="s">
        <v>565</v>
      </c>
      <c r="F1784" s="259" t="s">
        <v>565</v>
      </c>
      <c r="G1784" s="259" t="s">
        <v>565</v>
      </c>
      <c r="H1784" s="259" t="s">
        <v>565</v>
      </c>
      <c r="I1784" s="259" t="s">
        <v>565</v>
      </c>
      <c r="J1784" s="259" t="s">
        <v>565</v>
      </c>
      <c r="K1784" s="259" t="s">
        <v>565</v>
      </c>
      <c r="L1784" s="259" t="s">
        <v>565</v>
      </c>
      <c r="M1784" s="259" t="s">
        <v>565</v>
      </c>
      <c r="N1784" s="259" t="s">
        <v>565</v>
      </c>
      <c r="O1784" s="259" t="s">
        <v>565</v>
      </c>
      <c r="P1784" s="259" t="s">
        <v>565</v>
      </c>
      <c r="Q1784" s="259" t="s">
        <v>565</v>
      </c>
      <c r="R1784" s="259" t="s">
        <v>565</v>
      </c>
      <c r="S1784" s="259" t="s">
        <v>565</v>
      </c>
      <c r="T1784" s="259" t="s">
        <v>565</v>
      </c>
      <c r="U1784" s="259" t="s">
        <v>565</v>
      </c>
      <c r="V1784" s="260" t="s">
        <v>565</v>
      </c>
      <c r="W1784" s="260" t="s">
        <v>565</v>
      </c>
      <c r="X1784" s="259" t="s">
        <v>565</v>
      </c>
      <c r="Y1784" s="259" t="s">
        <v>565</v>
      </c>
      <c r="Z1784" s="259" t="s">
        <v>565</v>
      </c>
      <c r="AA1784" s="259" t="s">
        <v>565</v>
      </c>
      <c r="AB1784" s="259" t="s">
        <v>565</v>
      </c>
      <c r="AC1784" s="259" t="s">
        <v>565</v>
      </c>
      <c r="AD1784" s="259" t="s">
        <v>565</v>
      </c>
      <c r="AE1784" s="259" t="s">
        <v>565</v>
      </c>
      <c r="AF1784" s="259" t="s">
        <v>565</v>
      </c>
      <c r="AG1784" s="259" t="s">
        <v>565</v>
      </c>
      <c r="AH1784" s="259" t="s">
        <v>565</v>
      </c>
      <c r="AI1784" s="259" t="s">
        <v>565</v>
      </c>
      <c r="AJ1784" s="259" t="s">
        <v>565</v>
      </c>
      <c r="AK1784" s="259" t="s">
        <v>565</v>
      </c>
      <c r="AL1784" s="259" t="s">
        <v>565</v>
      </c>
      <c r="AM1784" s="259" t="s">
        <v>565</v>
      </c>
      <c r="AN1784" s="259" t="s">
        <v>565</v>
      </c>
      <c r="AO1784" s="259" t="s">
        <v>565</v>
      </c>
      <c r="AP1784" s="259" t="s">
        <v>565</v>
      </c>
      <c r="AQ1784" s="259" t="s">
        <v>565</v>
      </c>
      <c r="AR1784" s="259" t="s">
        <v>565</v>
      </c>
      <c r="AS1784" s="259" t="s">
        <v>565</v>
      </c>
      <c r="AT1784" s="259" t="s">
        <v>565</v>
      </c>
      <c r="AU1784" s="259" t="s">
        <v>565</v>
      </c>
      <c r="AV1784" s="259" t="s">
        <v>565</v>
      </c>
      <c r="AW1784" s="259" t="s">
        <v>565</v>
      </c>
      <c r="AX1784" s="259" t="s">
        <v>565</v>
      </c>
      <c r="AY1784" s="259" t="s">
        <v>565</v>
      </c>
      <c r="AZ1784" s="259" t="s">
        <v>565</v>
      </c>
      <c r="BA1784" s="259" t="s">
        <v>565</v>
      </c>
    </row>
    <row r="1785" spans="4:53">
      <c r="D1785" s="259" t="s">
        <v>565</v>
      </c>
      <c r="E1785" s="259" t="s">
        <v>565</v>
      </c>
      <c r="F1785" s="259" t="s">
        <v>565</v>
      </c>
      <c r="G1785" s="259" t="s">
        <v>565</v>
      </c>
      <c r="H1785" s="259" t="s">
        <v>565</v>
      </c>
      <c r="I1785" s="259" t="s">
        <v>565</v>
      </c>
      <c r="J1785" s="259" t="s">
        <v>565</v>
      </c>
      <c r="K1785" s="259" t="s">
        <v>565</v>
      </c>
      <c r="L1785" s="259" t="s">
        <v>565</v>
      </c>
      <c r="M1785" s="259" t="s">
        <v>565</v>
      </c>
      <c r="N1785" s="259" t="s">
        <v>565</v>
      </c>
      <c r="O1785" s="259" t="s">
        <v>565</v>
      </c>
      <c r="P1785" s="259" t="s">
        <v>565</v>
      </c>
      <c r="Q1785" s="259" t="s">
        <v>565</v>
      </c>
      <c r="R1785" s="259" t="s">
        <v>565</v>
      </c>
      <c r="S1785" s="259" t="s">
        <v>565</v>
      </c>
      <c r="T1785" s="259" t="s">
        <v>565</v>
      </c>
      <c r="U1785" s="259" t="s">
        <v>565</v>
      </c>
      <c r="V1785" s="260" t="s">
        <v>565</v>
      </c>
      <c r="W1785" s="260" t="s">
        <v>565</v>
      </c>
      <c r="X1785" s="259" t="s">
        <v>565</v>
      </c>
      <c r="Y1785" s="259" t="s">
        <v>565</v>
      </c>
      <c r="Z1785" s="259" t="s">
        <v>565</v>
      </c>
      <c r="AA1785" s="259" t="s">
        <v>565</v>
      </c>
      <c r="AB1785" s="259" t="s">
        <v>565</v>
      </c>
      <c r="AC1785" s="259" t="s">
        <v>565</v>
      </c>
      <c r="AD1785" s="259" t="s">
        <v>565</v>
      </c>
      <c r="AE1785" s="259" t="s">
        <v>565</v>
      </c>
      <c r="AF1785" s="259" t="s">
        <v>565</v>
      </c>
      <c r="AG1785" s="259" t="s">
        <v>565</v>
      </c>
      <c r="AH1785" s="259" t="s">
        <v>565</v>
      </c>
      <c r="AI1785" s="259" t="s">
        <v>565</v>
      </c>
      <c r="AJ1785" s="259" t="s">
        <v>565</v>
      </c>
      <c r="AK1785" s="259" t="s">
        <v>565</v>
      </c>
      <c r="AL1785" s="259" t="s">
        <v>565</v>
      </c>
      <c r="AM1785" s="259" t="s">
        <v>565</v>
      </c>
      <c r="AN1785" s="259" t="s">
        <v>565</v>
      </c>
      <c r="AO1785" s="259" t="s">
        <v>565</v>
      </c>
      <c r="AP1785" s="259" t="s">
        <v>565</v>
      </c>
      <c r="AQ1785" s="259" t="s">
        <v>565</v>
      </c>
      <c r="AR1785" s="259" t="s">
        <v>565</v>
      </c>
      <c r="AS1785" s="259" t="s">
        <v>565</v>
      </c>
      <c r="AT1785" s="259" t="s">
        <v>565</v>
      </c>
      <c r="AU1785" s="259" t="s">
        <v>565</v>
      </c>
      <c r="AV1785" s="259" t="s">
        <v>565</v>
      </c>
      <c r="AW1785" s="259" t="s">
        <v>565</v>
      </c>
      <c r="AX1785" s="259" t="s">
        <v>565</v>
      </c>
      <c r="AY1785" s="259" t="s">
        <v>565</v>
      </c>
      <c r="AZ1785" s="259" t="s">
        <v>565</v>
      </c>
      <c r="BA1785" s="259" t="s">
        <v>565</v>
      </c>
    </row>
    <row r="1786" spans="4:53">
      <c r="D1786" s="259" t="s">
        <v>565</v>
      </c>
      <c r="E1786" s="259" t="s">
        <v>565</v>
      </c>
      <c r="F1786" s="259" t="s">
        <v>565</v>
      </c>
      <c r="G1786" s="259" t="s">
        <v>565</v>
      </c>
      <c r="H1786" s="259" t="s">
        <v>565</v>
      </c>
      <c r="I1786" s="259" t="s">
        <v>565</v>
      </c>
      <c r="J1786" s="259" t="s">
        <v>565</v>
      </c>
      <c r="K1786" s="259" t="s">
        <v>565</v>
      </c>
      <c r="L1786" s="259" t="s">
        <v>565</v>
      </c>
      <c r="M1786" s="259" t="s">
        <v>565</v>
      </c>
      <c r="N1786" s="259" t="s">
        <v>565</v>
      </c>
      <c r="O1786" s="259" t="s">
        <v>565</v>
      </c>
      <c r="P1786" s="259" t="s">
        <v>565</v>
      </c>
      <c r="Q1786" s="259" t="s">
        <v>565</v>
      </c>
      <c r="R1786" s="259" t="s">
        <v>565</v>
      </c>
      <c r="S1786" s="259" t="s">
        <v>565</v>
      </c>
      <c r="T1786" s="259" t="s">
        <v>565</v>
      </c>
      <c r="U1786" s="259" t="s">
        <v>565</v>
      </c>
      <c r="V1786" s="260" t="s">
        <v>565</v>
      </c>
      <c r="W1786" s="260" t="s">
        <v>565</v>
      </c>
      <c r="X1786" s="259" t="s">
        <v>565</v>
      </c>
      <c r="Y1786" s="259" t="s">
        <v>565</v>
      </c>
      <c r="Z1786" s="259" t="s">
        <v>565</v>
      </c>
      <c r="AA1786" s="259" t="s">
        <v>565</v>
      </c>
      <c r="AB1786" s="259" t="s">
        <v>565</v>
      </c>
      <c r="AC1786" s="259" t="s">
        <v>565</v>
      </c>
      <c r="AD1786" s="259" t="s">
        <v>565</v>
      </c>
      <c r="AE1786" s="259" t="s">
        <v>565</v>
      </c>
      <c r="AF1786" s="259" t="s">
        <v>565</v>
      </c>
      <c r="AG1786" s="259" t="s">
        <v>565</v>
      </c>
      <c r="AH1786" s="259" t="s">
        <v>565</v>
      </c>
      <c r="AI1786" s="259" t="s">
        <v>565</v>
      </c>
      <c r="AJ1786" s="259" t="s">
        <v>565</v>
      </c>
      <c r="AK1786" s="259" t="s">
        <v>565</v>
      </c>
      <c r="AL1786" s="259" t="s">
        <v>565</v>
      </c>
      <c r="AM1786" s="259" t="s">
        <v>565</v>
      </c>
      <c r="AN1786" s="259" t="s">
        <v>565</v>
      </c>
      <c r="AO1786" s="259" t="s">
        <v>565</v>
      </c>
      <c r="AP1786" s="259" t="s">
        <v>565</v>
      </c>
      <c r="AQ1786" s="259" t="s">
        <v>565</v>
      </c>
      <c r="AR1786" s="259" t="s">
        <v>565</v>
      </c>
      <c r="AS1786" s="259" t="s">
        <v>565</v>
      </c>
      <c r="AT1786" s="259" t="s">
        <v>565</v>
      </c>
      <c r="AU1786" s="259" t="s">
        <v>565</v>
      </c>
      <c r="AV1786" s="259" t="s">
        <v>565</v>
      </c>
      <c r="AW1786" s="259" t="s">
        <v>565</v>
      </c>
      <c r="AX1786" s="259" t="s">
        <v>565</v>
      </c>
      <c r="AY1786" s="259" t="s">
        <v>565</v>
      </c>
      <c r="AZ1786" s="259" t="s">
        <v>565</v>
      </c>
      <c r="BA1786" s="259" t="s">
        <v>565</v>
      </c>
    </row>
    <row r="1787" spans="4:53">
      <c r="D1787" s="259" t="s">
        <v>565</v>
      </c>
      <c r="E1787" s="259" t="s">
        <v>565</v>
      </c>
      <c r="F1787" s="259" t="s">
        <v>565</v>
      </c>
      <c r="G1787" s="259" t="s">
        <v>565</v>
      </c>
      <c r="H1787" s="259" t="s">
        <v>565</v>
      </c>
      <c r="I1787" s="259" t="s">
        <v>565</v>
      </c>
      <c r="J1787" s="259" t="s">
        <v>565</v>
      </c>
      <c r="K1787" s="259" t="s">
        <v>565</v>
      </c>
      <c r="L1787" s="259" t="s">
        <v>565</v>
      </c>
      <c r="M1787" s="259" t="s">
        <v>565</v>
      </c>
      <c r="N1787" s="259" t="s">
        <v>565</v>
      </c>
      <c r="O1787" s="259" t="s">
        <v>565</v>
      </c>
      <c r="P1787" s="259" t="s">
        <v>565</v>
      </c>
      <c r="Q1787" s="259" t="s">
        <v>565</v>
      </c>
      <c r="R1787" s="259" t="s">
        <v>565</v>
      </c>
      <c r="S1787" s="259" t="s">
        <v>565</v>
      </c>
      <c r="T1787" s="259" t="s">
        <v>565</v>
      </c>
      <c r="U1787" s="259" t="s">
        <v>565</v>
      </c>
      <c r="V1787" s="260" t="s">
        <v>565</v>
      </c>
      <c r="W1787" s="260" t="s">
        <v>565</v>
      </c>
      <c r="X1787" s="259" t="s">
        <v>565</v>
      </c>
      <c r="Y1787" s="259" t="s">
        <v>565</v>
      </c>
      <c r="Z1787" s="259" t="s">
        <v>565</v>
      </c>
      <c r="AA1787" s="259" t="s">
        <v>565</v>
      </c>
      <c r="AB1787" s="259" t="s">
        <v>565</v>
      </c>
      <c r="AC1787" s="259" t="s">
        <v>565</v>
      </c>
      <c r="AD1787" s="259" t="s">
        <v>565</v>
      </c>
      <c r="AE1787" s="259" t="s">
        <v>565</v>
      </c>
      <c r="AF1787" s="259" t="s">
        <v>565</v>
      </c>
      <c r="AG1787" s="259" t="s">
        <v>565</v>
      </c>
      <c r="AH1787" s="259" t="s">
        <v>565</v>
      </c>
      <c r="AI1787" s="259" t="s">
        <v>565</v>
      </c>
      <c r="AJ1787" s="259" t="s">
        <v>565</v>
      </c>
      <c r="AK1787" s="259" t="s">
        <v>565</v>
      </c>
      <c r="AL1787" s="259" t="s">
        <v>565</v>
      </c>
      <c r="AM1787" s="259" t="s">
        <v>565</v>
      </c>
      <c r="AN1787" s="259" t="s">
        <v>565</v>
      </c>
      <c r="AO1787" s="259" t="s">
        <v>565</v>
      </c>
      <c r="AP1787" s="259" t="s">
        <v>565</v>
      </c>
      <c r="AQ1787" s="259" t="s">
        <v>565</v>
      </c>
      <c r="AR1787" s="259" t="s">
        <v>565</v>
      </c>
      <c r="AS1787" s="259" t="s">
        <v>565</v>
      </c>
      <c r="AT1787" s="259" t="s">
        <v>565</v>
      </c>
      <c r="AU1787" s="259" t="s">
        <v>565</v>
      </c>
      <c r="AV1787" s="259" t="s">
        <v>565</v>
      </c>
      <c r="AW1787" s="259" t="s">
        <v>565</v>
      </c>
      <c r="AX1787" s="259" t="s">
        <v>565</v>
      </c>
      <c r="AY1787" s="259" t="s">
        <v>565</v>
      </c>
      <c r="AZ1787" s="259" t="s">
        <v>565</v>
      </c>
      <c r="BA1787" s="259" t="s">
        <v>565</v>
      </c>
    </row>
    <row r="1788" spans="4:53">
      <c r="D1788" s="259" t="s">
        <v>565</v>
      </c>
      <c r="E1788" s="259" t="s">
        <v>565</v>
      </c>
      <c r="F1788" s="259" t="s">
        <v>565</v>
      </c>
      <c r="G1788" s="259" t="s">
        <v>565</v>
      </c>
      <c r="H1788" s="259" t="s">
        <v>565</v>
      </c>
      <c r="I1788" s="259" t="s">
        <v>565</v>
      </c>
      <c r="J1788" s="259" t="s">
        <v>565</v>
      </c>
      <c r="K1788" s="259" t="s">
        <v>565</v>
      </c>
      <c r="L1788" s="259" t="s">
        <v>565</v>
      </c>
      <c r="M1788" s="259" t="s">
        <v>565</v>
      </c>
      <c r="N1788" s="259" t="s">
        <v>565</v>
      </c>
      <c r="O1788" s="259" t="s">
        <v>565</v>
      </c>
      <c r="P1788" s="259" t="s">
        <v>565</v>
      </c>
      <c r="Q1788" s="259" t="s">
        <v>565</v>
      </c>
      <c r="R1788" s="259" t="s">
        <v>565</v>
      </c>
      <c r="S1788" s="259" t="s">
        <v>565</v>
      </c>
      <c r="T1788" s="259" t="s">
        <v>565</v>
      </c>
      <c r="U1788" s="259" t="s">
        <v>565</v>
      </c>
      <c r="V1788" s="260" t="s">
        <v>565</v>
      </c>
      <c r="W1788" s="260" t="s">
        <v>565</v>
      </c>
      <c r="X1788" s="259" t="s">
        <v>565</v>
      </c>
      <c r="Y1788" s="259" t="s">
        <v>565</v>
      </c>
      <c r="Z1788" s="259" t="s">
        <v>565</v>
      </c>
      <c r="AA1788" s="259" t="s">
        <v>565</v>
      </c>
      <c r="AB1788" s="259" t="s">
        <v>565</v>
      </c>
      <c r="AC1788" s="259" t="s">
        <v>565</v>
      </c>
      <c r="AD1788" s="259" t="s">
        <v>565</v>
      </c>
      <c r="AE1788" s="259" t="s">
        <v>565</v>
      </c>
      <c r="AF1788" s="259" t="s">
        <v>565</v>
      </c>
      <c r="AG1788" s="259" t="s">
        <v>565</v>
      </c>
      <c r="AH1788" s="259" t="s">
        <v>565</v>
      </c>
      <c r="AI1788" s="259" t="s">
        <v>565</v>
      </c>
      <c r="AJ1788" s="259" t="s">
        <v>565</v>
      </c>
      <c r="AK1788" s="259" t="s">
        <v>565</v>
      </c>
      <c r="AL1788" s="259" t="s">
        <v>565</v>
      </c>
      <c r="AM1788" s="259" t="s">
        <v>565</v>
      </c>
      <c r="AN1788" s="259" t="s">
        <v>565</v>
      </c>
      <c r="AO1788" s="259" t="s">
        <v>565</v>
      </c>
      <c r="AP1788" s="259" t="s">
        <v>565</v>
      </c>
      <c r="AQ1788" s="259" t="s">
        <v>565</v>
      </c>
      <c r="AR1788" s="259" t="s">
        <v>565</v>
      </c>
      <c r="AS1788" s="259" t="s">
        <v>565</v>
      </c>
      <c r="AT1788" s="259" t="s">
        <v>565</v>
      </c>
      <c r="AU1788" s="259" t="s">
        <v>565</v>
      </c>
      <c r="AV1788" s="259" t="s">
        <v>565</v>
      </c>
      <c r="AW1788" s="259" t="s">
        <v>565</v>
      </c>
      <c r="AX1788" s="259" t="s">
        <v>565</v>
      </c>
      <c r="AY1788" s="259" t="s">
        <v>565</v>
      </c>
      <c r="AZ1788" s="259" t="s">
        <v>565</v>
      </c>
      <c r="BA1788" s="259" t="s">
        <v>565</v>
      </c>
    </row>
    <row r="1789" spans="4:53">
      <c r="D1789" s="259" t="s">
        <v>565</v>
      </c>
      <c r="E1789" s="259" t="s">
        <v>565</v>
      </c>
      <c r="F1789" s="259" t="s">
        <v>565</v>
      </c>
      <c r="G1789" s="259" t="s">
        <v>565</v>
      </c>
      <c r="H1789" s="259" t="s">
        <v>565</v>
      </c>
      <c r="I1789" s="259" t="s">
        <v>565</v>
      </c>
      <c r="J1789" s="259" t="s">
        <v>565</v>
      </c>
      <c r="K1789" s="259" t="s">
        <v>565</v>
      </c>
      <c r="L1789" s="259" t="s">
        <v>565</v>
      </c>
      <c r="M1789" s="259" t="s">
        <v>565</v>
      </c>
      <c r="N1789" s="259" t="s">
        <v>565</v>
      </c>
      <c r="O1789" s="259" t="s">
        <v>565</v>
      </c>
      <c r="P1789" s="259" t="s">
        <v>565</v>
      </c>
      <c r="Q1789" s="259" t="s">
        <v>565</v>
      </c>
      <c r="R1789" s="259" t="s">
        <v>565</v>
      </c>
      <c r="S1789" s="259" t="s">
        <v>565</v>
      </c>
      <c r="T1789" s="259" t="s">
        <v>565</v>
      </c>
      <c r="U1789" s="259" t="s">
        <v>565</v>
      </c>
      <c r="V1789" s="260" t="s">
        <v>565</v>
      </c>
      <c r="W1789" s="260" t="s">
        <v>565</v>
      </c>
      <c r="X1789" s="259" t="s">
        <v>565</v>
      </c>
      <c r="Y1789" s="259" t="s">
        <v>565</v>
      </c>
      <c r="Z1789" s="259" t="s">
        <v>565</v>
      </c>
      <c r="AA1789" s="259" t="s">
        <v>565</v>
      </c>
      <c r="AB1789" s="259" t="s">
        <v>565</v>
      </c>
      <c r="AC1789" s="259" t="s">
        <v>565</v>
      </c>
      <c r="AD1789" s="259" t="s">
        <v>565</v>
      </c>
      <c r="AE1789" s="259" t="s">
        <v>565</v>
      </c>
      <c r="AF1789" s="259" t="s">
        <v>565</v>
      </c>
      <c r="AG1789" s="259" t="s">
        <v>565</v>
      </c>
      <c r="AH1789" s="259" t="s">
        <v>565</v>
      </c>
      <c r="AI1789" s="259" t="s">
        <v>565</v>
      </c>
      <c r="AJ1789" s="259" t="s">
        <v>565</v>
      </c>
      <c r="AK1789" s="259" t="s">
        <v>565</v>
      </c>
      <c r="AL1789" s="259" t="s">
        <v>565</v>
      </c>
      <c r="AM1789" s="259" t="s">
        <v>565</v>
      </c>
      <c r="AN1789" s="259" t="s">
        <v>565</v>
      </c>
      <c r="AO1789" s="259" t="s">
        <v>565</v>
      </c>
      <c r="AP1789" s="259" t="s">
        <v>565</v>
      </c>
      <c r="AQ1789" s="259" t="s">
        <v>565</v>
      </c>
      <c r="AR1789" s="259" t="s">
        <v>565</v>
      </c>
      <c r="AS1789" s="259" t="s">
        <v>565</v>
      </c>
      <c r="AT1789" s="259" t="s">
        <v>565</v>
      </c>
      <c r="AU1789" s="259" t="s">
        <v>565</v>
      </c>
      <c r="AV1789" s="259" t="s">
        <v>565</v>
      </c>
      <c r="AW1789" s="259" t="s">
        <v>565</v>
      </c>
      <c r="AX1789" s="259" t="s">
        <v>565</v>
      </c>
      <c r="AY1789" s="259" t="s">
        <v>565</v>
      </c>
      <c r="AZ1789" s="259" t="s">
        <v>565</v>
      </c>
      <c r="BA1789" s="259" t="s">
        <v>565</v>
      </c>
    </row>
    <row r="1790" spans="4:53">
      <c r="D1790" s="259" t="s">
        <v>565</v>
      </c>
      <c r="E1790" s="259" t="s">
        <v>565</v>
      </c>
      <c r="F1790" s="259" t="s">
        <v>565</v>
      </c>
      <c r="G1790" s="259" t="s">
        <v>565</v>
      </c>
      <c r="H1790" s="259" t="s">
        <v>565</v>
      </c>
      <c r="I1790" s="259" t="s">
        <v>565</v>
      </c>
      <c r="J1790" s="259" t="s">
        <v>565</v>
      </c>
      <c r="K1790" s="259" t="s">
        <v>565</v>
      </c>
      <c r="L1790" s="259" t="s">
        <v>565</v>
      </c>
      <c r="M1790" s="259" t="s">
        <v>565</v>
      </c>
      <c r="N1790" s="259" t="s">
        <v>565</v>
      </c>
      <c r="O1790" s="259" t="s">
        <v>565</v>
      </c>
      <c r="P1790" s="259" t="s">
        <v>565</v>
      </c>
      <c r="Q1790" s="259" t="s">
        <v>565</v>
      </c>
      <c r="R1790" s="259" t="s">
        <v>565</v>
      </c>
      <c r="S1790" s="259" t="s">
        <v>565</v>
      </c>
      <c r="T1790" s="259" t="s">
        <v>565</v>
      </c>
      <c r="U1790" s="259" t="s">
        <v>565</v>
      </c>
      <c r="V1790" s="260" t="s">
        <v>565</v>
      </c>
      <c r="W1790" s="260" t="s">
        <v>565</v>
      </c>
      <c r="X1790" s="259" t="s">
        <v>565</v>
      </c>
      <c r="Y1790" s="259" t="s">
        <v>565</v>
      </c>
      <c r="Z1790" s="259" t="s">
        <v>565</v>
      </c>
      <c r="AA1790" s="259" t="s">
        <v>565</v>
      </c>
      <c r="AB1790" s="259" t="s">
        <v>565</v>
      </c>
      <c r="AC1790" s="259" t="s">
        <v>565</v>
      </c>
      <c r="AD1790" s="259" t="s">
        <v>565</v>
      </c>
      <c r="AE1790" s="259" t="s">
        <v>565</v>
      </c>
      <c r="AF1790" s="259" t="s">
        <v>565</v>
      </c>
      <c r="AG1790" s="259" t="s">
        <v>565</v>
      </c>
      <c r="AH1790" s="259" t="s">
        <v>565</v>
      </c>
      <c r="AI1790" s="259" t="s">
        <v>565</v>
      </c>
      <c r="AJ1790" s="259" t="s">
        <v>565</v>
      </c>
      <c r="AK1790" s="259" t="s">
        <v>565</v>
      </c>
      <c r="AL1790" s="259" t="s">
        <v>565</v>
      </c>
      <c r="AM1790" s="259" t="s">
        <v>565</v>
      </c>
      <c r="AN1790" s="259" t="s">
        <v>565</v>
      </c>
      <c r="AO1790" s="259" t="s">
        <v>565</v>
      </c>
      <c r="AP1790" s="259" t="s">
        <v>565</v>
      </c>
      <c r="AQ1790" s="259" t="s">
        <v>565</v>
      </c>
      <c r="AR1790" s="259" t="s">
        <v>565</v>
      </c>
      <c r="AS1790" s="259" t="s">
        <v>565</v>
      </c>
      <c r="AT1790" s="259" t="s">
        <v>565</v>
      </c>
      <c r="AU1790" s="259" t="s">
        <v>565</v>
      </c>
      <c r="AV1790" s="259" t="s">
        <v>565</v>
      </c>
      <c r="AW1790" s="259" t="s">
        <v>565</v>
      </c>
      <c r="AX1790" s="259" t="s">
        <v>565</v>
      </c>
      <c r="AY1790" s="259" t="s">
        <v>565</v>
      </c>
      <c r="AZ1790" s="259" t="s">
        <v>565</v>
      </c>
      <c r="BA1790" s="259" t="s">
        <v>565</v>
      </c>
    </row>
    <row r="1791" spans="4:53">
      <c r="D1791" s="259" t="s">
        <v>565</v>
      </c>
      <c r="E1791" s="259" t="s">
        <v>565</v>
      </c>
      <c r="F1791" s="259" t="s">
        <v>565</v>
      </c>
      <c r="G1791" s="259" t="s">
        <v>565</v>
      </c>
      <c r="H1791" s="259" t="s">
        <v>565</v>
      </c>
      <c r="I1791" s="259" t="s">
        <v>565</v>
      </c>
      <c r="J1791" s="259" t="s">
        <v>565</v>
      </c>
      <c r="K1791" s="259" t="s">
        <v>565</v>
      </c>
      <c r="L1791" s="259" t="s">
        <v>565</v>
      </c>
      <c r="M1791" s="259" t="s">
        <v>565</v>
      </c>
      <c r="N1791" s="259" t="s">
        <v>565</v>
      </c>
      <c r="O1791" s="259" t="s">
        <v>565</v>
      </c>
      <c r="P1791" s="259" t="s">
        <v>565</v>
      </c>
      <c r="Q1791" s="259" t="s">
        <v>565</v>
      </c>
      <c r="R1791" s="259" t="s">
        <v>565</v>
      </c>
      <c r="S1791" s="259" t="s">
        <v>565</v>
      </c>
      <c r="T1791" s="259" t="s">
        <v>565</v>
      </c>
      <c r="U1791" s="259" t="s">
        <v>565</v>
      </c>
      <c r="V1791" s="260" t="s">
        <v>565</v>
      </c>
      <c r="W1791" s="260" t="s">
        <v>565</v>
      </c>
      <c r="X1791" s="259" t="s">
        <v>565</v>
      </c>
      <c r="Y1791" s="259" t="s">
        <v>565</v>
      </c>
      <c r="Z1791" s="259" t="s">
        <v>565</v>
      </c>
      <c r="AA1791" s="259" t="s">
        <v>565</v>
      </c>
      <c r="AB1791" s="259" t="s">
        <v>565</v>
      </c>
      <c r="AC1791" s="259" t="s">
        <v>565</v>
      </c>
      <c r="AD1791" s="259" t="s">
        <v>565</v>
      </c>
      <c r="AE1791" s="259" t="s">
        <v>565</v>
      </c>
      <c r="AF1791" s="259" t="s">
        <v>565</v>
      </c>
      <c r="AG1791" s="259" t="s">
        <v>565</v>
      </c>
      <c r="AH1791" s="259" t="s">
        <v>565</v>
      </c>
      <c r="AI1791" s="259" t="s">
        <v>565</v>
      </c>
      <c r="AJ1791" s="259" t="s">
        <v>565</v>
      </c>
      <c r="AK1791" s="259" t="s">
        <v>565</v>
      </c>
      <c r="AL1791" s="259" t="s">
        <v>565</v>
      </c>
      <c r="AM1791" s="259" t="s">
        <v>565</v>
      </c>
      <c r="AN1791" s="259" t="s">
        <v>565</v>
      </c>
      <c r="AO1791" s="259" t="s">
        <v>565</v>
      </c>
      <c r="AP1791" s="259" t="s">
        <v>565</v>
      </c>
      <c r="AQ1791" s="259" t="s">
        <v>565</v>
      </c>
      <c r="AR1791" s="259" t="s">
        <v>565</v>
      </c>
      <c r="AS1791" s="259" t="s">
        <v>565</v>
      </c>
      <c r="AT1791" s="259" t="s">
        <v>565</v>
      </c>
      <c r="AU1791" s="259" t="s">
        <v>565</v>
      </c>
      <c r="AV1791" s="259" t="s">
        <v>565</v>
      </c>
      <c r="AW1791" s="259" t="s">
        <v>565</v>
      </c>
      <c r="AX1791" s="259" t="s">
        <v>565</v>
      </c>
      <c r="AY1791" s="259" t="s">
        <v>565</v>
      </c>
      <c r="AZ1791" s="259" t="s">
        <v>565</v>
      </c>
      <c r="BA1791" s="259" t="s">
        <v>565</v>
      </c>
    </row>
    <row r="1792" spans="4:53">
      <c r="D1792" s="259" t="s">
        <v>565</v>
      </c>
      <c r="E1792" s="259" t="s">
        <v>565</v>
      </c>
      <c r="F1792" s="259" t="s">
        <v>565</v>
      </c>
      <c r="G1792" s="259" t="s">
        <v>565</v>
      </c>
      <c r="H1792" s="259" t="s">
        <v>565</v>
      </c>
      <c r="I1792" s="259" t="s">
        <v>565</v>
      </c>
      <c r="J1792" s="259" t="s">
        <v>565</v>
      </c>
      <c r="K1792" s="259" t="s">
        <v>565</v>
      </c>
      <c r="L1792" s="259" t="s">
        <v>565</v>
      </c>
      <c r="M1792" s="259" t="s">
        <v>565</v>
      </c>
      <c r="N1792" s="259" t="s">
        <v>565</v>
      </c>
      <c r="O1792" s="259" t="s">
        <v>565</v>
      </c>
      <c r="P1792" s="259" t="s">
        <v>565</v>
      </c>
      <c r="Q1792" s="259" t="s">
        <v>565</v>
      </c>
      <c r="R1792" s="259" t="s">
        <v>565</v>
      </c>
      <c r="S1792" s="259" t="s">
        <v>565</v>
      </c>
      <c r="T1792" s="259" t="s">
        <v>565</v>
      </c>
      <c r="U1792" s="259" t="s">
        <v>565</v>
      </c>
      <c r="V1792" s="260" t="s">
        <v>565</v>
      </c>
      <c r="W1792" s="260" t="s">
        <v>565</v>
      </c>
      <c r="X1792" s="259" t="s">
        <v>565</v>
      </c>
      <c r="Y1792" s="259" t="s">
        <v>565</v>
      </c>
      <c r="Z1792" s="259" t="s">
        <v>565</v>
      </c>
      <c r="AA1792" s="259" t="s">
        <v>565</v>
      </c>
      <c r="AB1792" s="259" t="s">
        <v>565</v>
      </c>
      <c r="AC1792" s="259" t="s">
        <v>565</v>
      </c>
      <c r="AD1792" s="259" t="s">
        <v>565</v>
      </c>
      <c r="AE1792" s="259" t="s">
        <v>565</v>
      </c>
      <c r="AF1792" s="259" t="s">
        <v>565</v>
      </c>
      <c r="AG1792" s="259" t="s">
        <v>565</v>
      </c>
      <c r="AH1792" s="259" t="s">
        <v>565</v>
      </c>
      <c r="AI1792" s="259" t="s">
        <v>565</v>
      </c>
      <c r="AJ1792" s="259" t="s">
        <v>565</v>
      </c>
      <c r="AK1792" s="259" t="s">
        <v>565</v>
      </c>
      <c r="AL1792" s="259" t="s">
        <v>565</v>
      </c>
      <c r="AM1792" s="259" t="s">
        <v>565</v>
      </c>
      <c r="AN1792" s="259" t="s">
        <v>565</v>
      </c>
      <c r="AO1792" s="259" t="s">
        <v>565</v>
      </c>
      <c r="AP1792" s="259" t="s">
        <v>565</v>
      </c>
      <c r="AQ1792" s="259" t="s">
        <v>565</v>
      </c>
      <c r="AR1792" s="259" t="s">
        <v>565</v>
      </c>
      <c r="AS1792" s="259" t="s">
        <v>565</v>
      </c>
      <c r="AT1792" s="259" t="s">
        <v>565</v>
      </c>
      <c r="AU1792" s="259" t="s">
        <v>565</v>
      </c>
      <c r="AV1792" s="259" t="s">
        <v>565</v>
      </c>
      <c r="AW1792" s="259" t="s">
        <v>565</v>
      </c>
      <c r="AX1792" s="259" t="s">
        <v>565</v>
      </c>
      <c r="AY1792" s="259" t="s">
        <v>565</v>
      </c>
      <c r="AZ1792" s="259" t="s">
        <v>565</v>
      </c>
      <c r="BA1792" s="259" t="s">
        <v>565</v>
      </c>
    </row>
    <row r="1793" spans="4:53">
      <c r="D1793" s="259" t="s">
        <v>565</v>
      </c>
      <c r="E1793" s="259" t="s">
        <v>565</v>
      </c>
      <c r="F1793" s="259" t="s">
        <v>565</v>
      </c>
      <c r="G1793" s="259" t="s">
        <v>565</v>
      </c>
      <c r="H1793" s="259" t="s">
        <v>565</v>
      </c>
      <c r="I1793" s="259" t="s">
        <v>565</v>
      </c>
      <c r="J1793" s="259" t="s">
        <v>565</v>
      </c>
      <c r="K1793" s="259" t="s">
        <v>565</v>
      </c>
      <c r="L1793" s="259" t="s">
        <v>565</v>
      </c>
      <c r="M1793" s="259" t="s">
        <v>565</v>
      </c>
      <c r="N1793" s="259" t="s">
        <v>565</v>
      </c>
      <c r="O1793" s="259" t="s">
        <v>565</v>
      </c>
      <c r="P1793" s="259" t="s">
        <v>565</v>
      </c>
      <c r="Q1793" s="259" t="s">
        <v>565</v>
      </c>
      <c r="R1793" s="259" t="s">
        <v>565</v>
      </c>
      <c r="S1793" s="259" t="s">
        <v>565</v>
      </c>
      <c r="T1793" s="259" t="s">
        <v>565</v>
      </c>
      <c r="U1793" s="259" t="s">
        <v>565</v>
      </c>
      <c r="V1793" s="260" t="s">
        <v>565</v>
      </c>
      <c r="W1793" s="260" t="s">
        <v>565</v>
      </c>
      <c r="X1793" s="259" t="s">
        <v>565</v>
      </c>
      <c r="Y1793" s="259" t="s">
        <v>565</v>
      </c>
      <c r="Z1793" s="259" t="s">
        <v>565</v>
      </c>
      <c r="AA1793" s="259" t="s">
        <v>565</v>
      </c>
      <c r="AB1793" s="259" t="s">
        <v>565</v>
      </c>
      <c r="AC1793" s="259" t="s">
        <v>565</v>
      </c>
      <c r="AD1793" s="259" t="s">
        <v>565</v>
      </c>
      <c r="AE1793" s="259" t="s">
        <v>565</v>
      </c>
      <c r="AF1793" s="259" t="s">
        <v>565</v>
      </c>
      <c r="AG1793" s="259" t="s">
        <v>565</v>
      </c>
      <c r="AH1793" s="259" t="s">
        <v>565</v>
      </c>
      <c r="AI1793" s="259" t="s">
        <v>565</v>
      </c>
      <c r="AJ1793" s="259" t="s">
        <v>565</v>
      </c>
      <c r="AK1793" s="259" t="s">
        <v>565</v>
      </c>
      <c r="AL1793" s="259" t="s">
        <v>565</v>
      </c>
      <c r="AM1793" s="259" t="s">
        <v>565</v>
      </c>
      <c r="AN1793" s="259" t="s">
        <v>565</v>
      </c>
      <c r="AO1793" s="259" t="s">
        <v>565</v>
      </c>
      <c r="AP1793" s="259" t="s">
        <v>565</v>
      </c>
      <c r="AQ1793" s="259" t="s">
        <v>565</v>
      </c>
      <c r="AR1793" s="259" t="s">
        <v>565</v>
      </c>
      <c r="AS1793" s="259" t="s">
        <v>565</v>
      </c>
      <c r="AT1793" s="259" t="s">
        <v>565</v>
      </c>
      <c r="AU1793" s="259" t="s">
        <v>565</v>
      </c>
      <c r="AV1793" s="259" t="s">
        <v>565</v>
      </c>
      <c r="AW1793" s="259" t="s">
        <v>565</v>
      </c>
      <c r="AX1793" s="259" t="s">
        <v>565</v>
      </c>
      <c r="AY1793" s="259" t="s">
        <v>565</v>
      </c>
      <c r="AZ1793" s="259" t="s">
        <v>565</v>
      </c>
      <c r="BA1793" s="259" t="s">
        <v>565</v>
      </c>
    </row>
    <row r="1794" spans="4:53">
      <c r="D1794" s="259" t="s">
        <v>565</v>
      </c>
      <c r="E1794" s="259" t="s">
        <v>565</v>
      </c>
      <c r="F1794" s="259" t="s">
        <v>565</v>
      </c>
      <c r="G1794" s="259" t="s">
        <v>565</v>
      </c>
      <c r="H1794" s="259" t="s">
        <v>565</v>
      </c>
      <c r="I1794" s="259" t="s">
        <v>565</v>
      </c>
      <c r="J1794" s="259" t="s">
        <v>565</v>
      </c>
      <c r="K1794" s="259" t="s">
        <v>565</v>
      </c>
      <c r="L1794" s="259" t="s">
        <v>565</v>
      </c>
      <c r="M1794" s="259" t="s">
        <v>565</v>
      </c>
      <c r="N1794" s="259" t="s">
        <v>565</v>
      </c>
      <c r="O1794" s="259" t="s">
        <v>565</v>
      </c>
      <c r="P1794" s="259" t="s">
        <v>565</v>
      </c>
      <c r="Q1794" s="259" t="s">
        <v>565</v>
      </c>
      <c r="R1794" s="259" t="s">
        <v>565</v>
      </c>
      <c r="S1794" s="259" t="s">
        <v>565</v>
      </c>
      <c r="T1794" s="259" t="s">
        <v>565</v>
      </c>
      <c r="U1794" s="259" t="s">
        <v>565</v>
      </c>
      <c r="V1794" s="260" t="s">
        <v>565</v>
      </c>
      <c r="W1794" s="260" t="s">
        <v>565</v>
      </c>
      <c r="X1794" s="259" t="s">
        <v>565</v>
      </c>
      <c r="Y1794" s="259" t="s">
        <v>565</v>
      </c>
      <c r="Z1794" s="259" t="s">
        <v>565</v>
      </c>
      <c r="AA1794" s="259" t="s">
        <v>565</v>
      </c>
      <c r="AB1794" s="259" t="s">
        <v>565</v>
      </c>
      <c r="AC1794" s="259" t="s">
        <v>565</v>
      </c>
      <c r="AD1794" s="259" t="s">
        <v>565</v>
      </c>
      <c r="AE1794" s="259" t="s">
        <v>565</v>
      </c>
      <c r="AF1794" s="259" t="s">
        <v>565</v>
      </c>
      <c r="AG1794" s="259" t="s">
        <v>565</v>
      </c>
      <c r="AH1794" s="259" t="s">
        <v>565</v>
      </c>
      <c r="AI1794" s="259" t="s">
        <v>565</v>
      </c>
      <c r="AJ1794" s="259" t="s">
        <v>565</v>
      </c>
      <c r="AK1794" s="259" t="s">
        <v>565</v>
      </c>
      <c r="AL1794" s="259" t="s">
        <v>565</v>
      </c>
      <c r="AM1794" s="259" t="s">
        <v>565</v>
      </c>
      <c r="AN1794" s="259" t="s">
        <v>565</v>
      </c>
      <c r="AO1794" s="259" t="s">
        <v>565</v>
      </c>
      <c r="AP1794" s="259" t="s">
        <v>565</v>
      </c>
      <c r="AQ1794" s="259" t="s">
        <v>565</v>
      </c>
      <c r="AR1794" s="259" t="s">
        <v>565</v>
      </c>
      <c r="AS1794" s="259" t="s">
        <v>565</v>
      </c>
      <c r="AT1794" s="259" t="s">
        <v>565</v>
      </c>
      <c r="AU1794" s="259" t="s">
        <v>565</v>
      </c>
      <c r="AV1794" s="259" t="s">
        <v>565</v>
      </c>
      <c r="AW1794" s="259" t="s">
        <v>565</v>
      </c>
      <c r="AX1794" s="259" t="s">
        <v>565</v>
      </c>
      <c r="AY1794" s="259" t="s">
        <v>565</v>
      </c>
      <c r="AZ1794" s="259" t="s">
        <v>565</v>
      </c>
      <c r="BA1794" s="259" t="s">
        <v>565</v>
      </c>
    </row>
    <row r="1795" spans="4:53">
      <c r="D1795" s="259" t="s">
        <v>565</v>
      </c>
      <c r="E1795" s="259" t="s">
        <v>565</v>
      </c>
      <c r="F1795" s="259" t="s">
        <v>565</v>
      </c>
      <c r="G1795" s="259" t="s">
        <v>565</v>
      </c>
      <c r="H1795" s="259" t="s">
        <v>565</v>
      </c>
      <c r="I1795" s="259" t="s">
        <v>565</v>
      </c>
      <c r="J1795" s="259" t="s">
        <v>565</v>
      </c>
      <c r="K1795" s="259" t="s">
        <v>565</v>
      </c>
      <c r="L1795" s="259" t="s">
        <v>565</v>
      </c>
      <c r="M1795" s="259" t="s">
        <v>565</v>
      </c>
      <c r="N1795" s="259" t="s">
        <v>565</v>
      </c>
      <c r="O1795" s="259" t="s">
        <v>565</v>
      </c>
      <c r="P1795" s="259" t="s">
        <v>565</v>
      </c>
      <c r="Q1795" s="259" t="s">
        <v>565</v>
      </c>
      <c r="R1795" s="259" t="s">
        <v>565</v>
      </c>
      <c r="S1795" s="259" t="s">
        <v>565</v>
      </c>
      <c r="T1795" s="259" t="s">
        <v>565</v>
      </c>
      <c r="U1795" s="259" t="s">
        <v>565</v>
      </c>
      <c r="V1795" s="260" t="s">
        <v>565</v>
      </c>
      <c r="W1795" s="260" t="s">
        <v>565</v>
      </c>
      <c r="X1795" s="259" t="s">
        <v>565</v>
      </c>
      <c r="Y1795" s="259" t="s">
        <v>565</v>
      </c>
      <c r="Z1795" s="259" t="s">
        <v>565</v>
      </c>
      <c r="AA1795" s="259" t="s">
        <v>565</v>
      </c>
      <c r="AB1795" s="259" t="s">
        <v>565</v>
      </c>
      <c r="AC1795" s="259" t="s">
        <v>565</v>
      </c>
      <c r="AD1795" s="259" t="s">
        <v>565</v>
      </c>
      <c r="AE1795" s="259" t="s">
        <v>565</v>
      </c>
      <c r="AF1795" s="259" t="s">
        <v>565</v>
      </c>
      <c r="AG1795" s="259" t="s">
        <v>565</v>
      </c>
      <c r="AH1795" s="259" t="s">
        <v>565</v>
      </c>
      <c r="AI1795" s="259" t="s">
        <v>565</v>
      </c>
      <c r="AJ1795" s="259" t="s">
        <v>565</v>
      </c>
      <c r="AK1795" s="259" t="s">
        <v>565</v>
      </c>
      <c r="AL1795" s="259" t="s">
        <v>565</v>
      </c>
      <c r="AM1795" s="259" t="s">
        <v>565</v>
      </c>
      <c r="AN1795" s="259" t="s">
        <v>565</v>
      </c>
      <c r="AO1795" s="259" t="s">
        <v>565</v>
      </c>
      <c r="AP1795" s="259" t="s">
        <v>565</v>
      </c>
      <c r="AQ1795" s="259" t="s">
        <v>565</v>
      </c>
      <c r="AR1795" s="259" t="s">
        <v>565</v>
      </c>
      <c r="AS1795" s="259" t="s">
        <v>565</v>
      </c>
      <c r="AT1795" s="259" t="s">
        <v>565</v>
      </c>
      <c r="AU1795" s="259" t="s">
        <v>565</v>
      </c>
      <c r="AV1795" s="259" t="s">
        <v>565</v>
      </c>
      <c r="AW1795" s="259" t="s">
        <v>565</v>
      </c>
      <c r="AX1795" s="259" t="s">
        <v>565</v>
      </c>
      <c r="AY1795" s="259" t="s">
        <v>565</v>
      </c>
      <c r="AZ1795" s="259" t="s">
        <v>565</v>
      </c>
      <c r="BA1795" s="259" t="s">
        <v>565</v>
      </c>
    </row>
    <row r="1796" spans="4:53">
      <c r="D1796" s="259" t="s">
        <v>565</v>
      </c>
      <c r="E1796" s="259" t="s">
        <v>565</v>
      </c>
      <c r="F1796" s="259" t="s">
        <v>565</v>
      </c>
      <c r="G1796" s="259" t="s">
        <v>565</v>
      </c>
      <c r="H1796" s="259" t="s">
        <v>565</v>
      </c>
      <c r="I1796" s="259" t="s">
        <v>565</v>
      </c>
      <c r="J1796" s="259" t="s">
        <v>565</v>
      </c>
      <c r="K1796" s="259" t="s">
        <v>565</v>
      </c>
      <c r="L1796" s="259" t="s">
        <v>565</v>
      </c>
      <c r="M1796" s="259" t="s">
        <v>565</v>
      </c>
      <c r="N1796" s="259" t="s">
        <v>565</v>
      </c>
      <c r="O1796" s="259" t="s">
        <v>565</v>
      </c>
      <c r="P1796" s="259" t="s">
        <v>565</v>
      </c>
      <c r="Q1796" s="259" t="s">
        <v>565</v>
      </c>
      <c r="R1796" s="259" t="s">
        <v>565</v>
      </c>
      <c r="S1796" s="259" t="s">
        <v>565</v>
      </c>
      <c r="T1796" s="259" t="s">
        <v>565</v>
      </c>
      <c r="U1796" s="259" t="s">
        <v>565</v>
      </c>
      <c r="V1796" s="260" t="s">
        <v>565</v>
      </c>
      <c r="W1796" s="260" t="s">
        <v>565</v>
      </c>
      <c r="X1796" s="259" t="s">
        <v>565</v>
      </c>
      <c r="Y1796" s="259" t="s">
        <v>565</v>
      </c>
      <c r="Z1796" s="259" t="s">
        <v>565</v>
      </c>
      <c r="AA1796" s="259" t="s">
        <v>565</v>
      </c>
      <c r="AB1796" s="259" t="s">
        <v>565</v>
      </c>
      <c r="AC1796" s="259" t="s">
        <v>565</v>
      </c>
      <c r="AD1796" s="259" t="s">
        <v>565</v>
      </c>
      <c r="AE1796" s="259" t="s">
        <v>565</v>
      </c>
      <c r="AF1796" s="259" t="s">
        <v>565</v>
      </c>
      <c r="AG1796" s="259" t="s">
        <v>565</v>
      </c>
      <c r="AH1796" s="259" t="s">
        <v>565</v>
      </c>
      <c r="AI1796" s="259" t="s">
        <v>565</v>
      </c>
      <c r="AJ1796" s="259" t="s">
        <v>565</v>
      </c>
      <c r="AK1796" s="259" t="s">
        <v>565</v>
      </c>
      <c r="AL1796" s="259" t="s">
        <v>565</v>
      </c>
      <c r="AM1796" s="259" t="s">
        <v>565</v>
      </c>
      <c r="AN1796" s="259" t="s">
        <v>565</v>
      </c>
      <c r="AO1796" s="259" t="s">
        <v>565</v>
      </c>
      <c r="AP1796" s="259" t="s">
        <v>565</v>
      </c>
      <c r="AQ1796" s="259" t="s">
        <v>565</v>
      </c>
      <c r="AR1796" s="259" t="s">
        <v>565</v>
      </c>
      <c r="AS1796" s="259" t="s">
        <v>565</v>
      </c>
      <c r="AT1796" s="259" t="s">
        <v>565</v>
      </c>
      <c r="AU1796" s="259" t="s">
        <v>565</v>
      </c>
      <c r="AV1796" s="259" t="s">
        <v>565</v>
      </c>
      <c r="AW1796" s="259" t="s">
        <v>565</v>
      </c>
      <c r="AX1796" s="259" t="s">
        <v>565</v>
      </c>
      <c r="AY1796" s="259" t="s">
        <v>565</v>
      </c>
      <c r="AZ1796" s="259" t="s">
        <v>565</v>
      </c>
      <c r="BA1796" s="259" t="s">
        <v>565</v>
      </c>
    </row>
    <row r="1797" spans="4:53">
      <c r="D1797" s="259" t="s">
        <v>565</v>
      </c>
      <c r="E1797" s="259" t="s">
        <v>565</v>
      </c>
      <c r="F1797" s="259" t="s">
        <v>565</v>
      </c>
      <c r="G1797" s="259" t="s">
        <v>565</v>
      </c>
      <c r="H1797" s="259" t="s">
        <v>565</v>
      </c>
      <c r="I1797" s="259" t="s">
        <v>565</v>
      </c>
      <c r="J1797" s="259" t="s">
        <v>565</v>
      </c>
      <c r="K1797" s="259" t="s">
        <v>565</v>
      </c>
      <c r="L1797" s="259" t="s">
        <v>565</v>
      </c>
      <c r="M1797" s="259" t="s">
        <v>565</v>
      </c>
      <c r="N1797" s="259" t="s">
        <v>565</v>
      </c>
      <c r="O1797" s="259" t="s">
        <v>565</v>
      </c>
      <c r="P1797" s="259" t="s">
        <v>565</v>
      </c>
      <c r="Q1797" s="259" t="s">
        <v>565</v>
      </c>
      <c r="R1797" s="259" t="s">
        <v>565</v>
      </c>
      <c r="S1797" s="259" t="s">
        <v>565</v>
      </c>
      <c r="T1797" s="259" t="s">
        <v>565</v>
      </c>
      <c r="U1797" s="259" t="s">
        <v>565</v>
      </c>
      <c r="V1797" s="260" t="s">
        <v>565</v>
      </c>
      <c r="W1797" s="260" t="s">
        <v>565</v>
      </c>
      <c r="X1797" s="259" t="s">
        <v>565</v>
      </c>
      <c r="Y1797" s="259" t="s">
        <v>565</v>
      </c>
      <c r="Z1797" s="259" t="s">
        <v>565</v>
      </c>
      <c r="AA1797" s="259" t="s">
        <v>565</v>
      </c>
      <c r="AB1797" s="259" t="s">
        <v>565</v>
      </c>
      <c r="AC1797" s="259" t="s">
        <v>565</v>
      </c>
      <c r="AD1797" s="259" t="s">
        <v>565</v>
      </c>
      <c r="AE1797" s="259" t="s">
        <v>565</v>
      </c>
      <c r="AF1797" s="259" t="s">
        <v>565</v>
      </c>
      <c r="AG1797" s="259" t="s">
        <v>565</v>
      </c>
      <c r="AH1797" s="259" t="s">
        <v>565</v>
      </c>
      <c r="AI1797" s="259" t="s">
        <v>565</v>
      </c>
      <c r="AJ1797" s="259" t="s">
        <v>565</v>
      </c>
      <c r="AK1797" s="259" t="s">
        <v>565</v>
      </c>
      <c r="AL1797" s="259" t="s">
        <v>565</v>
      </c>
      <c r="AM1797" s="259" t="s">
        <v>565</v>
      </c>
      <c r="AN1797" s="259" t="s">
        <v>565</v>
      </c>
      <c r="AO1797" s="259" t="s">
        <v>565</v>
      </c>
      <c r="AP1797" s="259" t="s">
        <v>565</v>
      </c>
      <c r="AQ1797" s="259" t="s">
        <v>565</v>
      </c>
      <c r="AR1797" s="259" t="s">
        <v>565</v>
      </c>
      <c r="AS1797" s="259" t="s">
        <v>565</v>
      </c>
      <c r="AT1797" s="259" t="s">
        <v>565</v>
      </c>
      <c r="AU1797" s="259" t="s">
        <v>565</v>
      </c>
      <c r="AV1797" s="259" t="s">
        <v>565</v>
      </c>
      <c r="AW1797" s="259" t="s">
        <v>565</v>
      </c>
      <c r="AX1797" s="259" t="s">
        <v>565</v>
      </c>
      <c r="AY1797" s="259" t="s">
        <v>565</v>
      </c>
      <c r="AZ1797" s="259" t="s">
        <v>565</v>
      </c>
      <c r="BA1797" s="259" t="s">
        <v>565</v>
      </c>
    </row>
    <row r="1798" spans="4:53">
      <c r="D1798" s="259" t="s">
        <v>565</v>
      </c>
      <c r="E1798" s="259" t="s">
        <v>565</v>
      </c>
      <c r="F1798" s="259" t="s">
        <v>565</v>
      </c>
      <c r="G1798" s="259" t="s">
        <v>565</v>
      </c>
      <c r="H1798" s="259" t="s">
        <v>565</v>
      </c>
      <c r="I1798" s="259" t="s">
        <v>565</v>
      </c>
      <c r="J1798" s="259" t="s">
        <v>565</v>
      </c>
      <c r="K1798" s="259" t="s">
        <v>565</v>
      </c>
      <c r="L1798" s="259" t="s">
        <v>565</v>
      </c>
      <c r="M1798" s="259" t="s">
        <v>565</v>
      </c>
      <c r="N1798" s="259" t="s">
        <v>565</v>
      </c>
      <c r="O1798" s="259" t="s">
        <v>565</v>
      </c>
      <c r="P1798" s="259" t="s">
        <v>565</v>
      </c>
      <c r="Q1798" s="259" t="s">
        <v>565</v>
      </c>
      <c r="R1798" s="259" t="s">
        <v>565</v>
      </c>
      <c r="S1798" s="259" t="s">
        <v>565</v>
      </c>
      <c r="T1798" s="259" t="s">
        <v>565</v>
      </c>
      <c r="U1798" s="259" t="s">
        <v>565</v>
      </c>
      <c r="V1798" s="260" t="s">
        <v>565</v>
      </c>
      <c r="W1798" s="260" t="s">
        <v>565</v>
      </c>
      <c r="X1798" s="259" t="s">
        <v>565</v>
      </c>
      <c r="Y1798" s="259" t="s">
        <v>565</v>
      </c>
      <c r="Z1798" s="259" t="s">
        <v>565</v>
      </c>
      <c r="AA1798" s="259" t="s">
        <v>565</v>
      </c>
      <c r="AB1798" s="259" t="s">
        <v>565</v>
      </c>
      <c r="AC1798" s="259" t="s">
        <v>565</v>
      </c>
      <c r="AD1798" s="259" t="s">
        <v>565</v>
      </c>
      <c r="AE1798" s="259" t="s">
        <v>565</v>
      </c>
      <c r="AF1798" s="259" t="s">
        <v>565</v>
      </c>
      <c r="AG1798" s="259" t="s">
        <v>565</v>
      </c>
      <c r="AH1798" s="259" t="s">
        <v>565</v>
      </c>
      <c r="AI1798" s="259" t="s">
        <v>565</v>
      </c>
      <c r="AJ1798" s="259" t="s">
        <v>565</v>
      </c>
      <c r="AK1798" s="259" t="s">
        <v>565</v>
      </c>
      <c r="AL1798" s="259" t="s">
        <v>565</v>
      </c>
      <c r="AM1798" s="259" t="s">
        <v>565</v>
      </c>
      <c r="AN1798" s="259" t="s">
        <v>565</v>
      </c>
      <c r="AO1798" s="259" t="s">
        <v>565</v>
      </c>
      <c r="AP1798" s="259" t="s">
        <v>565</v>
      </c>
      <c r="AQ1798" s="259" t="s">
        <v>565</v>
      </c>
      <c r="AR1798" s="259" t="s">
        <v>565</v>
      </c>
      <c r="AS1798" s="259" t="s">
        <v>565</v>
      </c>
      <c r="AT1798" s="259" t="s">
        <v>565</v>
      </c>
      <c r="AU1798" s="259" t="s">
        <v>565</v>
      </c>
      <c r="AV1798" s="259" t="s">
        <v>565</v>
      </c>
      <c r="AW1798" s="259" t="s">
        <v>565</v>
      </c>
      <c r="AX1798" s="259" t="s">
        <v>565</v>
      </c>
      <c r="AY1798" s="259" t="s">
        <v>565</v>
      </c>
      <c r="AZ1798" s="259" t="s">
        <v>565</v>
      </c>
      <c r="BA1798" s="259" t="s">
        <v>565</v>
      </c>
    </row>
    <row r="1799" spans="4:53">
      <c r="D1799" s="259" t="s">
        <v>565</v>
      </c>
      <c r="E1799" s="259" t="s">
        <v>565</v>
      </c>
      <c r="F1799" s="259" t="s">
        <v>565</v>
      </c>
      <c r="G1799" s="259" t="s">
        <v>565</v>
      </c>
      <c r="H1799" s="259" t="s">
        <v>565</v>
      </c>
      <c r="I1799" s="259" t="s">
        <v>565</v>
      </c>
      <c r="J1799" s="259" t="s">
        <v>565</v>
      </c>
      <c r="K1799" s="259" t="s">
        <v>565</v>
      </c>
      <c r="L1799" s="259" t="s">
        <v>565</v>
      </c>
      <c r="M1799" s="259" t="s">
        <v>565</v>
      </c>
      <c r="N1799" s="259" t="s">
        <v>565</v>
      </c>
      <c r="O1799" s="259" t="s">
        <v>565</v>
      </c>
      <c r="P1799" s="259" t="s">
        <v>565</v>
      </c>
      <c r="Q1799" s="259" t="s">
        <v>565</v>
      </c>
      <c r="R1799" s="259" t="s">
        <v>565</v>
      </c>
      <c r="S1799" s="259" t="s">
        <v>565</v>
      </c>
      <c r="T1799" s="259" t="s">
        <v>565</v>
      </c>
      <c r="U1799" s="259" t="s">
        <v>565</v>
      </c>
      <c r="V1799" s="260" t="s">
        <v>565</v>
      </c>
      <c r="W1799" s="260" t="s">
        <v>565</v>
      </c>
      <c r="X1799" s="259" t="s">
        <v>565</v>
      </c>
      <c r="Y1799" s="259" t="s">
        <v>565</v>
      </c>
      <c r="Z1799" s="259" t="s">
        <v>565</v>
      </c>
      <c r="AA1799" s="259" t="s">
        <v>565</v>
      </c>
      <c r="AB1799" s="259" t="s">
        <v>565</v>
      </c>
      <c r="AC1799" s="259" t="s">
        <v>565</v>
      </c>
      <c r="AD1799" s="259" t="s">
        <v>565</v>
      </c>
      <c r="AE1799" s="259" t="s">
        <v>565</v>
      </c>
      <c r="AF1799" s="259" t="s">
        <v>565</v>
      </c>
      <c r="AG1799" s="259" t="s">
        <v>565</v>
      </c>
      <c r="AH1799" s="259" t="s">
        <v>565</v>
      </c>
      <c r="AI1799" s="259" t="s">
        <v>565</v>
      </c>
      <c r="AJ1799" s="259" t="s">
        <v>565</v>
      </c>
      <c r="AK1799" s="259" t="s">
        <v>565</v>
      </c>
      <c r="AL1799" s="259" t="s">
        <v>565</v>
      </c>
      <c r="AM1799" s="259" t="s">
        <v>565</v>
      </c>
      <c r="AN1799" s="259" t="s">
        <v>565</v>
      </c>
      <c r="AO1799" s="259" t="s">
        <v>565</v>
      </c>
      <c r="AP1799" s="259" t="s">
        <v>565</v>
      </c>
      <c r="AQ1799" s="259" t="s">
        <v>565</v>
      </c>
      <c r="AR1799" s="259" t="s">
        <v>565</v>
      </c>
      <c r="AS1799" s="259" t="s">
        <v>565</v>
      </c>
      <c r="AT1799" s="259" t="s">
        <v>565</v>
      </c>
      <c r="AU1799" s="259" t="s">
        <v>565</v>
      </c>
      <c r="AV1799" s="259" t="s">
        <v>565</v>
      </c>
      <c r="AW1799" s="259" t="s">
        <v>565</v>
      </c>
      <c r="AX1799" s="259" t="s">
        <v>565</v>
      </c>
      <c r="AY1799" s="259" t="s">
        <v>565</v>
      </c>
      <c r="AZ1799" s="259" t="s">
        <v>565</v>
      </c>
      <c r="BA1799" s="259" t="s">
        <v>565</v>
      </c>
    </row>
    <row r="1800" spans="4:53">
      <c r="D1800" s="259" t="s">
        <v>565</v>
      </c>
      <c r="E1800" s="259" t="s">
        <v>565</v>
      </c>
      <c r="F1800" s="259" t="s">
        <v>565</v>
      </c>
      <c r="G1800" s="259" t="s">
        <v>565</v>
      </c>
      <c r="H1800" s="259" t="s">
        <v>565</v>
      </c>
      <c r="I1800" s="259" t="s">
        <v>565</v>
      </c>
      <c r="J1800" s="259" t="s">
        <v>565</v>
      </c>
      <c r="K1800" s="259" t="s">
        <v>565</v>
      </c>
      <c r="L1800" s="259" t="s">
        <v>565</v>
      </c>
      <c r="M1800" s="259" t="s">
        <v>565</v>
      </c>
      <c r="N1800" s="259" t="s">
        <v>565</v>
      </c>
      <c r="O1800" s="259" t="s">
        <v>565</v>
      </c>
      <c r="P1800" s="259" t="s">
        <v>565</v>
      </c>
      <c r="Q1800" s="259" t="s">
        <v>565</v>
      </c>
      <c r="R1800" s="259" t="s">
        <v>565</v>
      </c>
      <c r="S1800" s="259" t="s">
        <v>565</v>
      </c>
      <c r="T1800" s="259" t="s">
        <v>565</v>
      </c>
      <c r="U1800" s="259" t="s">
        <v>565</v>
      </c>
      <c r="V1800" s="260" t="s">
        <v>565</v>
      </c>
      <c r="W1800" s="260" t="s">
        <v>565</v>
      </c>
      <c r="X1800" s="259" t="s">
        <v>565</v>
      </c>
      <c r="Y1800" s="259" t="s">
        <v>565</v>
      </c>
      <c r="Z1800" s="259" t="s">
        <v>565</v>
      </c>
      <c r="AA1800" s="259" t="s">
        <v>565</v>
      </c>
      <c r="AB1800" s="259" t="s">
        <v>565</v>
      </c>
      <c r="AC1800" s="259" t="s">
        <v>565</v>
      </c>
      <c r="AD1800" s="259" t="s">
        <v>565</v>
      </c>
      <c r="AE1800" s="259" t="s">
        <v>565</v>
      </c>
      <c r="AF1800" s="259" t="s">
        <v>565</v>
      </c>
      <c r="AG1800" s="259" t="s">
        <v>565</v>
      </c>
      <c r="AH1800" s="259" t="s">
        <v>565</v>
      </c>
      <c r="AI1800" s="259" t="s">
        <v>565</v>
      </c>
      <c r="AJ1800" s="259" t="s">
        <v>565</v>
      </c>
      <c r="AK1800" s="259" t="s">
        <v>565</v>
      </c>
      <c r="AL1800" s="259" t="s">
        <v>565</v>
      </c>
      <c r="AM1800" s="259" t="s">
        <v>565</v>
      </c>
      <c r="AN1800" s="259" t="s">
        <v>565</v>
      </c>
      <c r="AO1800" s="259" t="s">
        <v>565</v>
      </c>
      <c r="AP1800" s="259" t="s">
        <v>565</v>
      </c>
      <c r="AQ1800" s="259" t="s">
        <v>565</v>
      </c>
      <c r="AR1800" s="259" t="s">
        <v>565</v>
      </c>
      <c r="AS1800" s="259" t="s">
        <v>565</v>
      </c>
      <c r="AT1800" s="259" t="s">
        <v>565</v>
      </c>
      <c r="AU1800" s="259" t="s">
        <v>565</v>
      </c>
      <c r="AV1800" s="259" t="s">
        <v>565</v>
      </c>
      <c r="AW1800" s="259" t="s">
        <v>565</v>
      </c>
      <c r="AX1800" s="259" t="s">
        <v>565</v>
      </c>
      <c r="AY1800" s="259" t="s">
        <v>565</v>
      </c>
      <c r="AZ1800" s="259" t="s">
        <v>565</v>
      </c>
      <c r="BA1800" s="259" t="s">
        <v>565</v>
      </c>
    </row>
    <row r="1801" spans="4:53">
      <c r="D1801" s="259" t="s">
        <v>565</v>
      </c>
      <c r="E1801" s="259" t="s">
        <v>565</v>
      </c>
      <c r="F1801" s="259" t="s">
        <v>565</v>
      </c>
      <c r="G1801" s="259" t="s">
        <v>565</v>
      </c>
      <c r="H1801" s="259" t="s">
        <v>565</v>
      </c>
      <c r="I1801" s="259" t="s">
        <v>565</v>
      </c>
      <c r="J1801" s="259" t="s">
        <v>565</v>
      </c>
      <c r="K1801" s="259" t="s">
        <v>565</v>
      </c>
      <c r="L1801" s="259" t="s">
        <v>565</v>
      </c>
      <c r="M1801" s="259" t="s">
        <v>565</v>
      </c>
      <c r="N1801" s="259" t="s">
        <v>565</v>
      </c>
      <c r="O1801" s="259" t="s">
        <v>565</v>
      </c>
      <c r="P1801" s="259" t="s">
        <v>565</v>
      </c>
      <c r="Q1801" s="259" t="s">
        <v>565</v>
      </c>
      <c r="R1801" s="259" t="s">
        <v>565</v>
      </c>
      <c r="S1801" s="259" t="s">
        <v>565</v>
      </c>
      <c r="T1801" s="259" t="s">
        <v>565</v>
      </c>
      <c r="U1801" s="259" t="s">
        <v>565</v>
      </c>
      <c r="V1801" s="260" t="s">
        <v>565</v>
      </c>
      <c r="W1801" s="260" t="s">
        <v>565</v>
      </c>
      <c r="X1801" s="259" t="s">
        <v>565</v>
      </c>
      <c r="Y1801" s="259" t="s">
        <v>565</v>
      </c>
      <c r="Z1801" s="259" t="s">
        <v>565</v>
      </c>
      <c r="AA1801" s="259" t="s">
        <v>565</v>
      </c>
      <c r="AB1801" s="259" t="s">
        <v>565</v>
      </c>
      <c r="AC1801" s="259" t="s">
        <v>565</v>
      </c>
      <c r="AD1801" s="259" t="s">
        <v>565</v>
      </c>
      <c r="AE1801" s="259" t="s">
        <v>565</v>
      </c>
      <c r="AF1801" s="259" t="s">
        <v>565</v>
      </c>
      <c r="AG1801" s="259" t="s">
        <v>565</v>
      </c>
      <c r="AH1801" s="259" t="s">
        <v>565</v>
      </c>
      <c r="AI1801" s="259" t="s">
        <v>565</v>
      </c>
      <c r="AJ1801" s="259" t="s">
        <v>565</v>
      </c>
      <c r="AK1801" s="259" t="s">
        <v>565</v>
      </c>
      <c r="AL1801" s="259" t="s">
        <v>565</v>
      </c>
      <c r="AM1801" s="259" t="s">
        <v>565</v>
      </c>
      <c r="AN1801" s="259" t="s">
        <v>565</v>
      </c>
      <c r="AO1801" s="259" t="s">
        <v>565</v>
      </c>
      <c r="AP1801" s="259" t="s">
        <v>565</v>
      </c>
      <c r="AQ1801" s="259" t="s">
        <v>565</v>
      </c>
      <c r="AR1801" s="259" t="s">
        <v>565</v>
      </c>
      <c r="AS1801" s="259" t="s">
        <v>565</v>
      </c>
      <c r="AT1801" s="259" t="s">
        <v>565</v>
      </c>
      <c r="AU1801" s="259" t="s">
        <v>565</v>
      </c>
      <c r="AV1801" s="259" t="s">
        <v>565</v>
      </c>
      <c r="AW1801" s="259" t="s">
        <v>565</v>
      </c>
      <c r="AX1801" s="259" t="s">
        <v>565</v>
      </c>
      <c r="AY1801" s="259" t="s">
        <v>565</v>
      </c>
      <c r="AZ1801" s="259" t="s">
        <v>565</v>
      </c>
      <c r="BA1801" s="259" t="s">
        <v>565</v>
      </c>
    </row>
    <row r="1802" spans="4:53">
      <c r="D1802" s="259" t="s">
        <v>565</v>
      </c>
      <c r="E1802" s="259" t="s">
        <v>565</v>
      </c>
      <c r="F1802" s="259" t="s">
        <v>565</v>
      </c>
      <c r="G1802" s="259" t="s">
        <v>565</v>
      </c>
      <c r="H1802" s="259" t="s">
        <v>565</v>
      </c>
      <c r="I1802" s="259" t="s">
        <v>565</v>
      </c>
      <c r="J1802" s="259" t="s">
        <v>565</v>
      </c>
      <c r="K1802" s="259" t="s">
        <v>565</v>
      </c>
      <c r="L1802" s="259" t="s">
        <v>565</v>
      </c>
      <c r="M1802" s="259" t="s">
        <v>565</v>
      </c>
      <c r="N1802" s="259" t="s">
        <v>565</v>
      </c>
      <c r="O1802" s="259" t="s">
        <v>565</v>
      </c>
      <c r="P1802" s="259" t="s">
        <v>565</v>
      </c>
      <c r="Q1802" s="259" t="s">
        <v>565</v>
      </c>
      <c r="R1802" s="259" t="s">
        <v>565</v>
      </c>
      <c r="S1802" s="259" t="s">
        <v>565</v>
      </c>
      <c r="T1802" s="259" t="s">
        <v>565</v>
      </c>
      <c r="U1802" s="259" t="s">
        <v>565</v>
      </c>
      <c r="V1802" s="260" t="s">
        <v>565</v>
      </c>
      <c r="W1802" s="260" t="s">
        <v>565</v>
      </c>
      <c r="X1802" s="259" t="s">
        <v>565</v>
      </c>
      <c r="Y1802" s="259" t="s">
        <v>565</v>
      </c>
      <c r="Z1802" s="259" t="s">
        <v>565</v>
      </c>
      <c r="AA1802" s="259" t="s">
        <v>565</v>
      </c>
      <c r="AB1802" s="259" t="s">
        <v>565</v>
      </c>
      <c r="AC1802" s="259" t="s">
        <v>565</v>
      </c>
      <c r="AD1802" s="259" t="s">
        <v>565</v>
      </c>
      <c r="AE1802" s="259" t="s">
        <v>565</v>
      </c>
      <c r="AF1802" s="259" t="s">
        <v>565</v>
      </c>
      <c r="AG1802" s="259" t="s">
        <v>565</v>
      </c>
      <c r="AH1802" s="259" t="s">
        <v>565</v>
      </c>
      <c r="AI1802" s="259" t="s">
        <v>565</v>
      </c>
      <c r="AJ1802" s="259" t="s">
        <v>565</v>
      </c>
      <c r="AK1802" s="259" t="s">
        <v>565</v>
      </c>
      <c r="AL1802" s="259" t="s">
        <v>565</v>
      </c>
      <c r="AM1802" s="259" t="s">
        <v>565</v>
      </c>
      <c r="AN1802" s="259" t="s">
        <v>565</v>
      </c>
      <c r="AO1802" s="259" t="s">
        <v>565</v>
      </c>
      <c r="AP1802" s="259" t="s">
        <v>565</v>
      </c>
      <c r="AQ1802" s="259" t="s">
        <v>565</v>
      </c>
      <c r="AR1802" s="259" t="s">
        <v>565</v>
      </c>
      <c r="AS1802" s="259" t="s">
        <v>565</v>
      </c>
      <c r="AT1802" s="259" t="s">
        <v>565</v>
      </c>
      <c r="AU1802" s="259" t="s">
        <v>565</v>
      </c>
      <c r="AV1802" s="259" t="s">
        <v>565</v>
      </c>
      <c r="AW1802" s="259" t="s">
        <v>565</v>
      </c>
      <c r="AX1802" s="259" t="s">
        <v>565</v>
      </c>
      <c r="AY1802" s="259" t="s">
        <v>565</v>
      </c>
      <c r="AZ1802" s="259" t="s">
        <v>565</v>
      </c>
      <c r="BA1802" s="259" t="s">
        <v>565</v>
      </c>
    </row>
    <row r="1803" spans="4:53">
      <c r="D1803" s="259" t="s">
        <v>565</v>
      </c>
      <c r="E1803" s="259" t="s">
        <v>565</v>
      </c>
      <c r="F1803" s="259" t="s">
        <v>565</v>
      </c>
      <c r="G1803" s="259" t="s">
        <v>565</v>
      </c>
      <c r="H1803" s="259" t="s">
        <v>565</v>
      </c>
      <c r="I1803" s="259" t="s">
        <v>565</v>
      </c>
      <c r="J1803" s="259" t="s">
        <v>565</v>
      </c>
      <c r="K1803" s="259" t="s">
        <v>565</v>
      </c>
      <c r="L1803" s="259" t="s">
        <v>565</v>
      </c>
      <c r="M1803" s="259" t="s">
        <v>565</v>
      </c>
      <c r="N1803" s="259" t="s">
        <v>565</v>
      </c>
      <c r="O1803" s="259" t="s">
        <v>565</v>
      </c>
      <c r="P1803" s="259" t="s">
        <v>565</v>
      </c>
      <c r="Q1803" s="259" t="s">
        <v>565</v>
      </c>
      <c r="R1803" s="259" t="s">
        <v>565</v>
      </c>
      <c r="S1803" s="259" t="s">
        <v>565</v>
      </c>
      <c r="T1803" s="259" t="s">
        <v>565</v>
      </c>
      <c r="U1803" s="259" t="s">
        <v>565</v>
      </c>
      <c r="V1803" s="260" t="s">
        <v>565</v>
      </c>
      <c r="W1803" s="260" t="s">
        <v>565</v>
      </c>
      <c r="X1803" s="259" t="s">
        <v>565</v>
      </c>
      <c r="Y1803" s="259" t="s">
        <v>565</v>
      </c>
      <c r="Z1803" s="259" t="s">
        <v>565</v>
      </c>
      <c r="AA1803" s="259" t="s">
        <v>565</v>
      </c>
      <c r="AB1803" s="259" t="s">
        <v>565</v>
      </c>
      <c r="AC1803" s="259" t="s">
        <v>565</v>
      </c>
      <c r="AD1803" s="259" t="s">
        <v>565</v>
      </c>
      <c r="AE1803" s="259" t="s">
        <v>565</v>
      </c>
      <c r="AF1803" s="259" t="s">
        <v>565</v>
      </c>
      <c r="AG1803" s="259" t="s">
        <v>565</v>
      </c>
      <c r="AH1803" s="259" t="s">
        <v>565</v>
      </c>
      <c r="AI1803" s="259" t="s">
        <v>565</v>
      </c>
      <c r="AJ1803" s="259" t="s">
        <v>565</v>
      </c>
      <c r="AK1803" s="259" t="s">
        <v>565</v>
      </c>
      <c r="AL1803" s="259" t="s">
        <v>565</v>
      </c>
      <c r="AM1803" s="259" t="s">
        <v>565</v>
      </c>
      <c r="AN1803" s="259" t="s">
        <v>565</v>
      </c>
      <c r="AO1803" s="259" t="s">
        <v>565</v>
      </c>
      <c r="AP1803" s="259" t="s">
        <v>565</v>
      </c>
      <c r="AQ1803" s="259" t="s">
        <v>565</v>
      </c>
      <c r="AR1803" s="259" t="s">
        <v>565</v>
      </c>
      <c r="AS1803" s="259" t="s">
        <v>565</v>
      </c>
      <c r="AT1803" s="259" t="s">
        <v>565</v>
      </c>
      <c r="AU1803" s="259" t="s">
        <v>565</v>
      </c>
      <c r="AV1803" s="259" t="s">
        <v>565</v>
      </c>
      <c r="AW1803" s="259" t="s">
        <v>565</v>
      </c>
      <c r="AX1803" s="259" t="s">
        <v>565</v>
      </c>
      <c r="AY1803" s="259" t="s">
        <v>565</v>
      </c>
      <c r="AZ1803" s="259" t="s">
        <v>565</v>
      </c>
      <c r="BA1803" s="259" t="s">
        <v>565</v>
      </c>
    </row>
    <row r="1804" spans="4:53">
      <c r="D1804" s="259" t="s">
        <v>565</v>
      </c>
      <c r="E1804" s="259" t="s">
        <v>565</v>
      </c>
      <c r="F1804" s="259" t="s">
        <v>565</v>
      </c>
      <c r="G1804" s="259" t="s">
        <v>565</v>
      </c>
      <c r="H1804" s="259" t="s">
        <v>565</v>
      </c>
      <c r="I1804" s="259" t="s">
        <v>565</v>
      </c>
      <c r="J1804" s="259" t="s">
        <v>565</v>
      </c>
      <c r="K1804" s="259" t="s">
        <v>565</v>
      </c>
      <c r="L1804" s="259" t="s">
        <v>565</v>
      </c>
      <c r="M1804" s="259" t="s">
        <v>565</v>
      </c>
      <c r="N1804" s="259" t="s">
        <v>565</v>
      </c>
      <c r="O1804" s="259" t="s">
        <v>565</v>
      </c>
      <c r="P1804" s="259" t="s">
        <v>565</v>
      </c>
      <c r="Q1804" s="259" t="s">
        <v>565</v>
      </c>
      <c r="R1804" s="259" t="s">
        <v>565</v>
      </c>
      <c r="S1804" s="259" t="s">
        <v>565</v>
      </c>
      <c r="T1804" s="259" t="s">
        <v>565</v>
      </c>
      <c r="U1804" s="259" t="s">
        <v>565</v>
      </c>
      <c r="V1804" s="260" t="s">
        <v>565</v>
      </c>
      <c r="W1804" s="260" t="s">
        <v>565</v>
      </c>
      <c r="X1804" s="259" t="s">
        <v>565</v>
      </c>
      <c r="Y1804" s="259" t="s">
        <v>565</v>
      </c>
      <c r="Z1804" s="259" t="s">
        <v>565</v>
      </c>
      <c r="AA1804" s="259" t="s">
        <v>565</v>
      </c>
      <c r="AB1804" s="259" t="s">
        <v>565</v>
      </c>
      <c r="AC1804" s="259" t="s">
        <v>565</v>
      </c>
      <c r="AD1804" s="259" t="s">
        <v>565</v>
      </c>
      <c r="AE1804" s="259" t="s">
        <v>565</v>
      </c>
      <c r="AF1804" s="259" t="s">
        <v>565</v>
      </c>
      <c r="AG1804" s="259" t="s">
        <v>565</v>
      </c>
      <c r="AH1804" s="259" t="s">
        <v>565</v>
      </c>
      <c r="AI1804" s="259" t="s">
        <v>565</v>
      </c>
      <c r="AJ1804" s="259" t="s">
        <v>565</v>
      </c>
      <c r="AK1804" s="259" t="s">
        <v>565</v>
      </c>
      <c r="AL1804" s="259" t="s">
        <v>565</v>
      </c>
      <c r="AM1804" s="259" t="s">
        <v>565</v>
      </c>
      <c r="AN1804" s="259" t="s">
        <v>565</v>
      </c>
      <c r="AO1804" s="259" t="s">
        <v>565</v>
      </c>
      <c r="AP1804" s="259" t="s">
        <v>565</v>
      </c>
      <c r="AQ1804" s="259" t="s">
        <v>565</v>
      </c>
      <c r="AR1804" s="259" t="s">
        <v>565</v>
      </c>
      <c r="AS1804" s="259" t="s">
        <v>565</v>
      </c>
      <c r="AT1804" s="259" t="s">
        <v>565</v>
      </c>
      <c r="AU1804" s="259" t="s">
        <v>565</v>
      </c>
      <c r="AV1804" s="259" t="s">
        <v>565</v>
      </c>
      <c r="AW1804" s="259" t="s">
        <v>565</v>
      </c>
      <c r="AX1804" s="259" t="s">
        <v>565</v>
      </c>
      <c r="AY1804" s="259" t="s">
        <v>565</v>
      </c>
      <c r="AZ1804" s="259" t="s">
        <v>565</v>
      </c>
      <c r="BA1804" s="259" t="s">
        <v>565</v>
      </c>
    </row>
    <row r="1805" spans="4:53">
      <c r="D1805" s="259" t="s">
        <v>565</v>
      </c>
      <c r="E1805" s="259" t="s">
        <v>565</v>
      </c>
      <c r="F1805" s="259" t="s">
        <v>565</v>
      </c>
      <c r="G1805" s="259" t="s">
        <v>565</v>
      </c>
      <c r="H1805" s="259" t="s">
        <v>565</v>
      </c>
      <c r="I1805" s="259" t="s">
        <v>565</v>
      </c>
      <c r="J1805" s="259" t="s">
        <v>565</v>
      </c>
      <c r="K1805" s="259" t="s">
        <v>565</v>
      </c>
      <c r="L1805" s="259" t="s">
        <v>565</v>
      </c>
      <c r="M1805" s="259" t="s">
        <v>565</v>
      </c>
      <c r="N1805" s="259" t="s">
        <v>565</v>
      </c>
      <c r="O1805" s="259" t="s">
        <v>565</v>
      </c>
      <c r="P1805" s="259" t="s">
        <v>565</v>
      </c>
      <c r="Q1805" s="259" t="s">
        <v>565</v>
      </c>
      <c r="R1805" s="259" t="s">
        <v>565</v>
      </c>
      <c r="S1805" s="259" t="s">
        <v>565</v>
      </c>
      <c r="T1805" s="259" t="s">
        <v>565</v>
      </c>
      <c r="U1805" s="259" t="s">
        <v>565</v>
      </c>
      <c r="V1805" s="260" t="s">
        <v>565</v>
      </c>
      <c r="W1805" s="260" t="s">
        <v>565</v>
      </c>
      <c r="X1805" s="259" t="s">
        <v>565</v>
      </c>
      <c r="Y1805" s="259" t="s">
        <v>565</v>
      </c>
      <c r="Z1805" s="259" t="s">
        <v>565</v>
      </c>
      <c r="AA1805" s="259" t="s">
        <v>565</v>
      </c>
      <c r="AB1805" s="259" t="s">
        <v>565</v>
      </c>
      <c r="AC1805" s="259" t="s">
        <v>565</v>
      </c>
      <c r="AD1805" s="259" t="s">
        <v>565</v>
      </c>
      <c r="AE1805" s="259" t="s">
        <v>565</v>
      </c>
      <c r="AF1805" s="259" t="s">
        <v>565</v>
      </c>
      <c r="AG1805" s="259" t="s">
        <v>565</v>
      </c>
      <c r="AH1805" s="259" t="s">
        <v>565</v>
      </c>
      <c r="AI1805" s="259" t="s">
        <v>565</v>
      </c>
      <c r="AJ1805" s="259" t="s">
        <v>565</v>
      </c>
      <c r="AK1805" s="259" t="s">
        <v>565</v>
      </c>
      <c r="AL1805" s="259" t="s">
        <v>565</v>
      </c>
      <c r="AM1805" s="259" t="s">
        <v>565</v>
      </c>
      <c r="AN1805" s="259" t="s">
        <v>565</v>
      </c>
      <c r="AO1805" s="259" t="s">
        <v>565</v>
      </c>
      <c r="AP1805" s="259" t="s">
        <v>565</v>
      </c>
      <c r="AQ1805" s="259" t="s">
        <v>565</v>
      </c>
      <c r="AR1805" s="259" t="s">
        <v>565</v>
      </c>
      <c r="AS1805" s="259" t="s">
        <v>565</v>
      </c>
      <c r="AT1805" s="259" t="s">
        <v>565</v>
      </c>
      <c r="AU1805" s="259" t="s">
        <v>565</v>
      </c>
      <c r="AV1805" s="259" t="s">
        <v>565</v>
      </c>
      <c r="AW1805" s="259" t="s">
        <v>565</v>
      </c>
      <c r="AX1805" s="259" t="s">
        <v>565</v>
      </c>
      <c r="AY1805" s="259" t="s">
        <v>565</v>
      </c>
      <c r="AZ1805" s="259" t="s">
        <v>565</v>
      </c>
      <c r="BA1805" s="259" t="s">
        <v>565</v>
      </c>
    </row>
    <row r="1806" spans="4:53">
      <c r="D1806" s="259" t="s">
        <v>565</v>
      </c>
      <c r="E1806" s="259" t="s">
        <v>565</v>
      </c>
      <c r="F1806" s="259" t="s">
        <v>565</v>
      </c>
      <c r="G1806" s="259" t="s">
        <v>565</v>
      </c>
      <c r="H1806" s="259" t="s">
        <v>565</v>
      </c>
      <c r="I1806" s="259" t="s">
        <v>565</v>
      </c>
      <c r="J1806" s="259" t="s">
        <v>565</v>
      </c>
      <c r="K1806" s="259" t="s">
        <v>565</v>
      </c>
      <c r="L1806" s="259" t="s">
        <v>565</v>
      </c>
      <c r="M1806" s="259" t="s">
        <v>565</v>
      </c>
      <c r="N1806" s="259" t="s">
        <v>565</v>
      </c>
      <c r="O1806" s="259" t="s">
        <v>565</v>
      </c>
      <c r="P1806" s="259" t="s">
        <v>565</v>
      </c>
      <c r="Q1806" s="259" t="s">
        <v>565</v>
      </c>
      <c r="R1806" s="259" t="s">
        <v>565</v>
      </c>
      <c r="S1806" s="259" t="s">
        <v>565</v>
      </c>
      <c r="T1806" s="259" t="s">
        <v>565</v>
      </c>
      <c r="U1806" s="259" t="s">
        <v>565</v>
      </c>
      <c r="V1806" s="260" t="s">
        <v>565</v>
      </c>
      <c r="W1806" s="260" t="s">
        <v>565</v>
      </c>
      <c r="X1806" s="259" t="s">
        <v>565</v>
      </c>
      <c r="Y1806" s="259" t="s">
        <v>565</v>
      </c>
      <c r="Z1806" s="259" t="s">
        <v>565</v>
      </c>
      <c r="AA1806" s="259" t="s">
        <v>565</v>
      </c>
      <c r="AB1806" s="259" t="s">
        <v>565</v>
      </c>
      <c r="AC1806" s="259" t="s">
        <v>565</v>
      </c>
      <c r="AD1806" s="259" t="s">
        <v>565</v>
      </c>
      <c r="AE1806" s="259" t="s">
        <v>565</v>
      </c>
      <c r="AF1806" s="259" t="s">
        <v>565</v>
      </c>
      <c r="AG1806" s="259" t="s">
        <v>565</v>
      </c>
      <c r="AH1806" s="259" t="s">
        <v>565</v>
      </c>
      <c r="AI1806" s="259" t="s">
        <v>565</v>
      </c>
      <c r="AJ1806" s="259" t="s">
        <v>565</v>
      </c>
      <c r="AK1806" s="259" t="s">
        <v>565</v>
      </c>
      <c r="AL1806" s="259" t="s">
        <v>565</v>
      </c>
      <c r="AM1806" s="259" t="s">
        <v>565</v>
      </c>
      <c r="AN1806" s="259" t="s">
        <v>565</v>
      </c>
      <c r="AO1806" s="259" t="s">
        <v>565</v>
      </c>
      <c r="AP1806" s="259" t="s">
        <v>565</v>
      </c>
      <c r="AQ1806" s="259" t="s">
        <v>565</v>
      </c>
      <c r="AR1806" s="259" t="s">
        <v>565</v>
      </c>
      <c r="AS1806" s="259" t="s">
        <v>565</v>
      </c>
      <c r="AT1806" s="259" t="s">
        <v>565</v>
      </c>
      <c r="AU1806" s="259" t="s">
        <v>565</v>
      </c>
      <c r="AV1806" s="259" t="s">
        <v>565</v>
      </c>
      <c r="AW1806" s="259" t="s">
        <v>565</v>
      </c>
      <c r="AX1806" s="259" t="s">
        <v>565</v>
      </c>
      <c r="AY1806" s="259" t="s">
        <v>565</v>
      </c>
      <c r="AZ1806" s="259" t="s">
        <v>565</v>
      </c>
      <c r="BA1806" s="259" t="s">
        <v>565</v>
      </c>
    </row>
    <row r="1807" spans="4:53">
      <c r="D1807" s="259" t="s">
        <v>565</v>
      </c>
      <c r="E1807" s="259" t="s">
        <v>565</v>
      </c>
      <c r="F1807" s="259" t="s">
        <v>565</v>
      </c>
      <c r="G1807" s="259" t="s">
        <v>565</v>
      </c>
      <c r="H1807" s="259" t="s">
        <v>565</v>
      </c>
      <c r="I1807" s="259" t="s">
        <v>565</v>
      </c>
      <c r="J1807" s="259" t="s">
        <v>565</v>
      </c>
      <c r="K1807" s="259" t="s">
        <v>565</v>
      </c>
      <c r="L1807" s="259" t="s">
        <v>565</v>
      </c>
      <c r="M1807" s="259" t="s">
        <v>565</v>
      </c>
      <c r="N1807" s="259" t="s">
        <v>565</v>
      </c>
      <c r="O1807" s="259" t="s">
        <v>565</v>
      </c>
      <c r="P1807" s="259" t="s">
        <v>565</v>
      </c>
      <c r="Q1807" s="259" t="s">
        <v>565</v>
      </c>
      <c r="R1807" s="259" t="s">
        <v>565</v>
      </c>
      <c r="S1807" s="259" t="s">
        <v>565</v>
      </c>
      <c r="T1807" s="259" t="s">
        <v>565</v>
      </c>
      <c r="U1807" s="259" t="s">
        <v>565</v>
      </c>
      <c r="V1807" s="260" t="s">
        <v>565</v>
      </c>
      <c r="W1807" s="260" t="s">
        <v>565</v>
      </c>
      <c r="X1807" s="259" t="s">
        <v>565</v>
      </c>
      <c r="Y1807" s="259" t="s">
        <v>565</v>
      </c>
      <c r="Z1807" s="259" t="s">
        <v>565</v>
      </c>
      <c r="AA1807" s="259" t="s">
        <v>565</v>
      </c>
      <c r="AB1807" s="259" t="s">
        <v>565</v>
      </c>
      <c r="AC1807" s="259" t="s">
        <v>565</v>
      </c>
      <c r="AD1807" s="259" t="s">
        <v>565</v>
      </c>
      <c r="AE1807" s="259" t="s">
        <v>565</v>
      </c>
      <c r="AF1807" s="259" t="s">
        <v>565</v>
      </c>
      <c r="AG1807" s="259" t="s">
        <v>565</v>
      </c>
      <c r="AH1807" s="259" t="s">
        <v>565</v>
      </c>
      <c r="AI1807" s="259" t="s">
        <v>565</v>
      </c>
      <c r="AJ1807" s="259" t="s">
        <v>565</v>
      </c>
      <c r="AK1807" s="259" t="s">
        <v>565</v>
      </c>
      <c r="AL1807" s="259" t="s">
        <v>565</v>
      </c>
      <c r="AM1807" s="259" t="s">
        <v>565</v>
      </c>
      <c r="AN1807" s="259" t="s">
        <v>565</v>
      </c>
      <c r="AO1807" s="259" t="s">
        <v>565</v>
      </c>
      <c r="AP1807" s="259" t="s">
        <v>565</v>
      </c>
      <c r="AQ1807" s="259" t="s">
        <v>565</v>
      </c>
      <c r="AR1807" s="259" t="s">
        <v>565</v>
      </c>
      <c r="AS1807" s="259" t="s">
        <v>565</v>
      </c>
      <c r="AT1807" s="259" t="s">
        <v>565</v>
      </c>
      <c r="AU1807" s="259" t="s">
        <v>565</v>
      </c>
      <c r="AV1807" s="259" t="s">
        <v>565</v>
      </c>
      <c r="AW1807" s="259" t="s">
        <v>565</v>
      </c>
      <c r="AX1807" s="259" t="s">
        <v>565</v>
      </c>
      <c r="AY1807" s="259" t="s">
        <v>565</v>
      </c>
      <c r="AZ1807" s="259" t="s">
        <v>565</v>
      </c>
      <c r="BA1807" s="259" t="s">
        <v>565</v>
      </c>
    </row>
    <row r="1808" spans="4:53">
      <c r="D1808" s="259" t="s">
        <v>565</v>
      </c>
      <c r="E1808" s="259" t="s">
        <v>565</v>
      </c>
      <c r="F1808" s="259" t="s">
        <v>565</v>
      </c>
      <c r="G1808" s="259" t="s">
        <v>565</v>
      </c>
      <c r="H1808" s="259" t="s">
        <v>565</v>
      </c>
      <c r="I1808" s="259" t="s">
        <v>565</v>
      </c>
      <c r="J1808" s="259" t="s">
        <v>565</v>
      </c>
      <c r="K1808" s="259" t="s">
        <v>565</v>
      </c>
      <c r="L1808" s="259" t="s">
        <v>565</v>
      </c>
      <c r="M1808" s="259" t="s">
        <v>565</v>
      </c>
      <c r="N1808" s="259" t="s">
        <v>565</v>
      </c>
      <c r="O1808" s="259" t="s">
        <v>565</v>
      </c>
      <c r="P1808" s="259" t="s">
        <v>565</v>
      </c>
      <c r="Q1808" s="259" t="s">
        <v>565</v>
      </c>
      <c r="R1808" s="259" t="s">
        <v>565</v>
      </c>
      <c r="S1808" s="259" t="s">
        <v>565</v>
      </c>
      <c r="T1808" s="259" t="s">
        <v>565</v>
      </c>
      <c r="U1808" s="259" t="s">
        <v>565</v>
      </c>
      <c r="V1808" s="260" t="s">
        <v>565</v>
      </c>
      <c r="W1808" s="260" t="s">
        <v>565</v>
      </c>
      <c r="X1808" s="259" t="s">
        <v>565</v>
      </c>
      <c r="Y1808" s="259" t="s">
        <v>565</v>
      </c>
      <c r="Z1808" s="259" t="s">
        <v>565</v>
      </c>
      <c r="AA1808" s="259" t="s">
        <v>565</v>
      </c>
      <c r="AB1808" s="259" t="s">
        <v>565</v>
      </c>
      <c r="AC1808" s="259" t="s">
        <v>565</v>
      </c>
      <c r="AD1808" s="259" t="s">
        <v>565</v>
      </c>
      <c r="AE1808" s="259" t="s">
        <v>565</v>
      </c>
      <c r="AF1808" s="259" t="s">
        <v>565</v>
      </c>
      <c r="AG1808" s="259" t="s">
        <v>565</v>
      </c>
      <c r="AH1808" s="259" t="s">
        <v>565</v>
      </c>
      <c r="AI1808" s="259" t="s">
        <v>565</v>
      </c>
      <c r="AJ1808" s="259" t="s">
        <v>565</v>
      </c>
      <c r="AK1808" s="259" t="s">
        <v>565</v>
      </c>
      <c r="AL1808" s="259" t="s">
        <v>565</v>
      </c>
      <c r="AM1808" s="259" t="s">
        <v>565</v>
      </c>
      <c r="AN1808" s="259" t="s">
        <v>565</v>
      </c>
      <c r="AO1808" s="259" t="s">
        <v>565</v>
      </c>
      <c r="AP1808" s="259" t="s">
        <v>565</v>
      </c>
      <c r="AQ1808" s="259" t="s">
        <v>565</v>
      </c>
      <c r="AR1808" s="259" t="s">
        <v>565</v>
      </c>
      <c r="AS1808" s="259" t="s">
        <v>565</v>
      </c>
      <c r="AT1808" s="259" t="s">
        <v>565</v>
      </c>
      <c r="AU1808" s="259" t="s">
        <v>565</v>
      </c>
      <c r="AV1808" s="259" t="s">
        <v>565</v>
      </c>
      <c r="AW1808" s="259" t="s">
        <v>565</v>
      </c>
      <c r="AX1808" s="259" t="s">
        <v>565</v>
      </c>
      <c r="AY1808" s="259" t="s">
        <v>565</v>
      </c>
      <c r="AZ1808" s="259" t="s">
        <v>565</v>
      </c>
      <c r="BA1808" s="259" t="s">
        <v>565</v>
      </c>
    </row>
    <row r="1809" spans="4:53">
      <c r="D1809" s="259" t="s">
        <v>565</v>
      </c>
      <c r="E1809" s="259" t="s">
        <v>565</v>
      </c>
      <c r="F1809" s="259" t="s">
        <v>565</v>
      </c>
      <c r="G1809" s="259" t="s">
        <v>565</v>
      </c>
      <c r="H1809" s="259" t="s">
        <v>565</v>
      </c>
      <c r="I1809" s="259" t="s">
        <v>565</v>
      </c>
      <c r="J1809" s="259" t="s">
        <v>565</v>
      </c>
      <c r="K1809" s="259" t="s">
        <v>565</v>
      </c>
      <c r="L1809" s="259" t="s">
        <v>565</v>
      </c>
      <c r="M1809" s="259" t="s">
        <v>565</v>
      </c>
      <c r="N1809" s="259" t="s">
        <v>565</v>
      </c>
      <c r="O1809" s="259" t="s">
        <v>565</v>
      </c>
      <c r="P1809" s="259" t="s">
        <v>565</v>
      </c>
      <c r="Q1809" s="259" t="s">
        <v>565</v>
      </c>
      <c r="R1809" s="259" t="s">
        <v>565</v>
      </c>
      <c r="S1809" s="259" t="s">
        <v>565</v>
      </c>
      <c r="T1809" s="259" t="s">
        <v>565</v>
      </c>
      <c r="U1809" s="259" t="s">
        <v>565</v>
      </c>
      <c r="V1809" s="260" t="s">
        <v>565</v>
      </c>
      <c r="W1809" s="260" t="s">
        <v>565</v>
      </c>
      <c r="X1809" s="259" t="s">
        <v>565</v>
      </c>
      <c r="Y1809" s="259" t="s">
        <v>565</v>
      </c>
      <c r="Z1809" s="259" t="s">
        <v>565</v>
      </c>
      <c r="AA1809" s="259" t="s">
        <v>565</v>
      </c>
      <c r="AB1809" s="259" t="s">
        <v>565</v>
      </c>
      <c r="AC1809" s="259" t="s">
        <v>565</v>
      </c>
      <c r="AD1809" s="259" t="s">
        <v>565</v>
      </c>
      <c r="AE1809" s="259" t="s">
        <v>565</v>
      </c>
      <c r="AF1809" s="259" t="s">
        <v>565</v>
      </c>
      <c r="AG1809" s="259" t="s">
        <v>565</v>
      </c>
      <c r="AH1809" s="259" t="s">
        <v>565</v>
      </c>
      <c r="AI1809" s="259" t="s">
        <v>565</v>
      </c>
      <c r="AJ1809" s="259" t="s">
        <v>565</v>
      </c>
      <c r="AK1809" s="259" t="s">
        <v>565</v>
      </c>
      <c r="AL1809" s="259" t="s">
        <v>565</v>
      </c>
      <c r="AM1809" s="259" t="s">
        <v>565</v>
      </c>
      <c r="AN1809" s="259" t="s">
        <v>565</v>
      </c>
      <c r="AO1809" s="259" t="s">
        <v>565</v>
      </c>
      <c r="AP1809" s="259" t="s">
        <v>565</v>
      </c>
      <c r="AQ1809" s="259" t="s">
        <v>565</v>
      </c>
      <c r="AR1809" s="259" t="s">
        <v>565</v>
      </c>
      <c r="AS1809" s="259" t="s">
        <v>565</v>
      </c>
      <c r="AT1809" s="259" t="s">
        <v>565</v>
      </c>
      <c r="AU1809" s="259" t="s">
        <v>565</v>
      </c>
      <c r="AV1809" s="259" t="s">
        <v>565</v>
      </c>
      <c r="AW1809" s="259" t="s">
        <v>565</v>
      </c>
      <c r="AX1809" s="259" t="s">
        <v>565</v>
      </c>
      <c r="AY1809" s="259" t="s">
        <v>565</v>
      </c>
      <c r="AZ1809" s="259" t="s">
        <v>565</v>
      </c>
      <c r="BA1809" s="259" t="s">
        <v>565</v>
      </c>
    </row>
    <row r="1810" spans="4:53">
      <c r="D1810" s="259" t="s">
        <v>565</v>
      </c>
      <c r="E1810" s="259" t="s">
        <v>565</v>
      </c>
      <c r="F1810" s="259" t="s">
        <v>565</v>
      </c>
      <c r="G1810" s="259" t="s">
        <v>565</v>
      </c>
      <c r="H1810" s="259" t="s">
        <v>565</v>
      </c>
      <c r="I1810" s="259" t="s">
        <v>565</v>
      </c>
      <c r="J1810" s="259" t="s">
        <v>565</v>
      </c>
      <c r="K1810" s="259" t="s">
        <v>565</v>
      </c>
      <c r="L1810" s="259" t="s">
        <v>565</v>
      </c>
      <c r="M1810" s="259" t="s">
        <v>565</v>
      </c>
      <c r="N1810" s="259" t="s">
        <v>565</v>
      </c>
      <c r="O1810" s="259" t="s">
        <v>565</v>
      </c>
      <c r="P1810" s="259" t="s">
        <v>565</v>
      </c>
      <c r="Q1810" s="259" t="s">
        <v>565</v>
      </c>
      <c r="R1810" s="259" t="s">
        <v>565</v>
      </c>
      <c r="S1810" s="259" t="s">
        <v>565</v>
      </c>
      <c r="T1810" s="259" t="s">
        <v>565</v>
      </c>
      <c r="U1810" s="259" t="s">
        <v>565</v>
      </c>
      <c r="V1810" s="260" t="s">
        <v>565</v>
      </c>
      <c r="W1810" s="260" t="s">
        <v>565</v>
      </c>
      <c r="X1810" s="259" t="s">
        <v>565</v>
      </c>
      <c r="Y1810" s="259" t="s">
        <v>565</v>
      </c>
      <c r="Z1810" s="259" t="s">
        <v>565</v>
      </c>
      <c r="AA1810" s="259" t="s">
        <v>565</v>
      </c>
      <c r="AB1810" s="259" t="s">
        <v>565</v>
      </c>
      <c r="AC1810" s="259" t="s">
        <v>565</v>
      </c>
      <c r="AD1810" s="259" t="s">
        <v>565</v>
      </c>
      <c r="AE1810" s="259" t="s">
        <v>565</v>
      </c>
      <c r="AF1810" s="259" t="s">
        <v>565</v>
      </c>
      <c r="AG1810" s="259" t="s">
        <v>565</v>
      </c>
      <c r="AH1810" s="259" t="s">
        <v>565</v>
      </c>
      <c r="AI1810" s="259" t="s">
        <v>565</v>
      </c>
      <c r="AJ1810" s="259" t="s">
        <v>565</v>
      </c>
      <c r="AK1810" s="259" t="s">
        <v>565</v>
      </c>
      <c r="AL1810" s="259" t="s">
        <v>565</v>
      </c>
      <c r="AM1810" s="259" t="s">
        <v>565</v>
      </c>
      <c r="AN1810" s="259" t="s">
        <v>565</v>
      </c>
      <c r="AO1810" s="259" t="s">
        <v>565</v>
      </c>
      <c r="AP1810" s="259" t="s">
        <v>565</v>
      </c>
      <c r="AQ1810" s="259" t="s">
        <v>565</v>
      </c>
      <c r="AR1810" s="259" t="s">
        <v>565</v>
      </c>
      <c r="AS1810" s="259" t="s">
        <v>565</v>
      </c>
      <c r="AT1810" s="259" t="s">
        <v>565</v>
      </c>
      <c r="AU1810" s="259" t="s">
        <v>565</v>
      </c>
      <c r="AV1810" s="259" t="s">
        <v>565</v>
      </c>
      <c r="AW1810" s="259" t="s">
        <v>565</v>
      </c>
      <c r="AX1810" s="259" t="s">
        <v>565</v>
      </c>
      <c r="AY1810" s="259" t="s">
        <v>565</v>
      </c>
      <c r="AZ1810" s="259" t="s">
        <v>565</v>
      </c>
      <c r="BA1810" s="259" t="s">
        <v>565</v>
      </c>
    </row>
    <row r="1811" spans="4:53">
      <c r="D1811" s="259" t="s">
        <v>565</v>
      </c>
      <c r="E1811" s="259" t="s">
        <v>565</v>
      </c>
      <c r="F1811" s="259" t="s">
        <v>565</v>
      </c>
      <c r="G1811" s="259" t="s">
        <v>565</v>
      </c>
      <c r="H1811" s="259" t="s">
        <v>565</v>
      </c>
      <c r="I1811" s="259" t="s">
        <v>565</v>
      </c>
      <c r="J1811" s="259" t="s">
        <v>565</v>
      </c>
      <c r="K1811" s="259" t="s">
        <v>565</v>
      </c>
      <c r="L1811" s="259" t="s">
        <v>565</v>
      </c>
      <c r="M1811" s="259" t="s">
        <v>565</v>
      </c>
      <c r="N1811" s="259" t="s">
        <v>565</v>
      </c>
      <c r="O1811" s="259" t="s">
        <v>565</v>
      </c>
      <c r="P1811" s="259" t="s">
        <v>565</v>
      </c>
      <c r="Q1811" s="259" t="s">
        <v>565</v>
      </c>
      <c r="R1811" s="259" t="s">
        <v>565</v>
      </c>
      <c r="S1811" s="259" t="s">
        <v>565</v>
      </c>
      <c r="T1811" s="259" t="s">
        <v>565</v>
      </c>
      <c r="U1811" s="259" t="s">
        <v>565</v>
      </c>
      <c r="V1811" s="260" t="s">
        <v>565</v>
      </c>
      <c r="W1811" s="260" t="s">
        <v>565</v>
      </c>
      <c r="X1811" s="259" t="s">
        <v>565</v>
      </c>
      <c r="Y1811" s="259" t="s">
        <v>565</v>
      </c>
      <c r="Z1811" s="259" t="s">
        <v>565</v>
      </c>
      <c r="AA1811" s="259" t="s">
        <v>565</v>
      </c>
      <c r="AB1811" s="259" t="s">
        <v>565</v>
      </c>
      <c r="AC1811" s="259" t="s">
        <v>565</v>
      </c>
      <c r="AD1811" s="259" t="s">
        <v>565</v>
      </c>
      <c r="AE1811" s="259" t="s">
        <v>565</v>
      </c>
      <c r="AF1811" s="259" t="s">
        <v>565</v>
      </c>
      <c r="AG1811" s="259" t="s">
        <v>565</v>
      </c>
      <c r="AH1811" s="259" t="s">
        <v>565</v>
      </c>
      <c r="AI1811" s="259" t="s">
        <v>565</v>
      </c>
      <c r="AJ1811" s="259" t="s">
        <v>565</v>
      </c>
      <c r="AK1811" s="259" t="s">
        <v>565</v>
      </c>
      <c r="AL1811" s="259" t="s">
        <v>565</v>
      </c>
      <c r="AM1811" s="259" t="s">
        <v>565</v>
      </c>
      <c r="AN1811" s="259" t="s">
        <v>565</v>
      </c>
      <c r="AO1811" s="259" t="s">
        <v>565</v>
      </c>
      <c r="AP1811" s="259" t="s">
        <v>565</v>
      </c>
      <c r="AQ1811" s="259" t="s">
        <v>565</v>
      </c>
      <c r="AR1811" s="259" t="s">
        <v>565</v>
      </c>
      <c r="AS1811" s="259" t="s">
        <v>565</v>
      </c>
      <c r="AT1811" s="259" t="s">
        <v>565</v>
      </c>
      <c r="AU1811" s="259" t="s">
        <v>565</v>
      </c>
      <c r="AV1811" s="259" t="s">
        <v>565</v>
      </c>
      <c r="AW1811" s="259" t="s">
        <v>565</v>
      </c>
      <c r="AX1811" s="259" t="s">
        <v>565</v>
      </c>
      <c r="AY1811" s="259" t="s">
        <v>565</v>
      </c>
      <c r="AZ1811" s="259" t="s">
        <v>565</v>
      </c>
      <c r="BA1811" s="259" t="s">
        <v>565</v>
      </c>
    </row>
    <row r="1812" spans="4:53">
      <c r="D1812" s="259" t="s">
        <v>565</v>
      </c>
      <c r="E1812" s="259" t="s">
        <v>565</v>
      </c>
      <c r="F1812" s="259" t="s">
        <v>565</v>
      </c>
      <c r="G1812" s="259" t="s">
        <v>565</v>
      </c>
      <c r="H1812" s="259" t="s">
        <v>565</v>
      </c>
      <c r="I1812" s="259" t="s">
        <v>565</v>
      </c>
      <c r="J1812" s="259" t="s">
        <v>565</v>
      </c>
      <c r="K1812" s="259" t="s">
        <v>565</v>
      </c>
      <c r="L1812" s="259" t="s">
        <v>565</v>
      </c>
      <c r="M1812" s="259" t="s">
        <v>565</v>
      </c>
      <c r="N1812" s="259" t="s">
        <v>565</v>
      </c>
      <c r="O1812" s="259" t="s">
        <v>565</v>
      </c>
      <c r="P1812" s="259" t="s">
        <v>565</v>
      </c>
      <c r="Q1812" s="259" t="s">
        <v>565</v>
      </c>
      <c r="R1812" s="259" t="s">
        <v>565</v>
      </c>
      <c r="S1812" s="259" t="s">
        <v>565</v>
      </c>
      <c r="T1812" s="259" t="s">
        <v>565</v>
      </c>
      <c r="U1812" s="259" t="s">
        <v>565</v>
      </c>
      <c r="V1812" s="260" t="s">
        <v>565</v>
      </c>
      <c r="W1812" s="260" t="s">
        <v>565</v>
      </c>
      <c r="X1812" s="259" t="s">
        <v>565</v>
      </c>
      <c r="Y1812" s="259" t="s">
        <v>565</v>
      </c>
      <c r="Z1812" s="259" t="s">
        <v>565</v>
      </c>
      <c r="AA1812" s="259" t="s">
        <v>565</v>
      </c>
      <c r="AB1812" s="259" t="s">
        <v>565</v>
      </c>
      <c r="AC1812" s="259" t="s">
        <v>565</v>
      </c>
      <c r="AD1812" s="259" t="s">
        <v>565</v>
      </c>
      <c r="AE1812" s="259" t="s">
        <v>565</v>
      </c>
      <c r="AF1812" s="259" t="s">
        <v>565</v>
      </c>
      <c r="AG1812" s="259" t="s">
        <v>565</v>
      </c>
      <c r="AH1812" s="259" t="s">
        <v>565</v>
      </c>
      <c r="AI1812" s="259" t="s">
        <v>565</v>
      </c>
      <c r="AJ1812" s="259" t="s">
        <v>565</v>
      </c>
      <c r="AK1812" s="259" t="s">
        <v>565</v>
      </c>
      <c r="AL1812" s="259" t="s">
        <v>565</v>
      </c>
      <c r="AM1812" s="259" t="s">
        <v>565</v>
      </c>
      <c r="AN1812" s="259" t="s">
        <v>565</v>
      </c>
      <c r="AO1812" s="259" t="s">
        <v>565</v>
      </c>
      <c r="AP1812" s="259" t="s">
        <v>565</v>
      </c>
      <c r="AQ1812" s="259" t="s">
        <v>565</v>
      </c>
      <c r="AR1812" s="259" t="s">
        <v>565</v>
      </c>
      <c r="AS1812" s="259" t="s">
        <v>565</v>
      </c>
      <c r="AT1812" s="259" t="s">
        <v>565</v>
      </c>
      <c r="AU1812" s="259" t="s">
        <v>565</v>
      </c>
      <c r="AV1812" s="259" t="s">
        <v>565</v>
      </c>
      <c r="AW1812" s="259" t="s">
        <v>565</v>
      </c>
      <c r="AX1812" s="259" t="s">
        <v>565</v>
      </c>
      <c r="AY1812" s="259" t="s">
        <v>565</v>
      </c>
      <c r="AZ1812" s="259" t="s">
        <v>565</v>
      </c>
      <c r="BA1812" s="259" t="s">
        <v>565</v>
      </c>
    </row>
    <row r="1813" spans="4:53">
      <c r="D1813" s="259" t="s">
        <v>565</v>
      </c>
      <c r="E1813" s="259" t="s">
        <v>565</v>
      </c>
      <c r="F1813" s="259" t="s">
        <v>565</v>
      </c>
      <c r="G1813" s="259" t="s">
        <v>565</v>
      </c>
      <c r="H1813" s="259" t="s">
        <v>565</v>
      </c>
      <c r="I1813" s="259" t="s">
        <v>565</v>
      </c>
      <c r="J1813" s="259" t="s">
        <v>565</v>
      </c>
      <c r="K1813" s="259" t="s">
        <v>565</v>
      </c>
      <c r="L1813" s="259" t="s">
        <v>565</v>
      </c>
      <c r="M1813" s="259" t="s">
        <v>565</v>
      </c>
      <c r="N1813" s="259" t="s">
        <v>565</v>
      </c>
      <c r="O1813" s="259" t="s">
        <v>565</v>
      </c>
      <c r="P1813" s="259" t="s">
        <v>565</v>
      </c>
      <c r="Q1813" s="259" t="s">
        <v>565</v>
      </c>
      <c r="R1813" s="259" t="s">
        <v>565</v>
      </c>
      <c r="S1813" s="259" t="s">
        <v>565</v>
      </c>
      <c r="T1813" s="259" t="s">
        <v>565</v>
      </c>
      <c r="U1813" s="259" t="s">
        <v>565</v>
      </c>
      <c r="V1813" s="260" t="s">
        <v>565</v>
      </c>
      <c r="W1813" s="260" t="s">
        <v>565</v>
      </c>
      <c r="X1813" s="259" t="s">
        <v>565</v>
      </c>
      <c r="Y1813" s="259" t="s">
        <v>565</v>
      </c>
      <c r="Z1813" s="259" t="s">
        <v>565</v>
      </c>
      <c r="AA1813" s="259" t="s">
        <v>565</v>
      </c>
      <c r="AB1813" s="259" t="s">
        <v>565</v>
      </c>
      <c r="AC1813" s="259" t="s">
        <v>565</v>
      </c>
      <c r="AD1813" s="259" t="s">
        <v>565</v>
      </c>
      <c r="AE1813" s="259" t="s">
        <v>565</v>
      </c>
      <c r="AF1813" s="259" t="s">
        <v>565</v>
      </c>
      <c r="AG1813" s="259" t="s">
        <v>565</v>
      </c>
      <c r="AH1813" s="259" t="s">
        <v>565</v>
      </c>
      <c r="AI1813" s="259" t="s">
        <v>565</v>
      </c>
      <c r="AJ1813" s="259" t="s">
        <v>565</v>
      </c>
      <c r="AK1813" s="259" t="s">
        <v>565</v>
      </c>
      <c r="AL1813" s="259" t="s">
        <v>565</v>
      </c>
      <c r="AM1813" s="259" t="s">
        <v>565</v>
      </c>
      <c r="AN1813" s="259" t="s">
        <v>565</v>
      </c>
      <c r="AO1813" s="259" t="s">
        <v>565</v>
      </c>
      <c r="AP1813" s="259" t="s">
        <v>565</v>
      </c>
      <c r="AQ1813" s="259" t="s">
        <v>565</v>
      </c>
      <c r="AR1813" s="259" t="s">
        <v>565</v>
      </c>
      <c r="AS1813" s="259" t="s">
        <v>565</v>
      </c>
      <c r="AT1813" s="259" t="s">
        <v>565</v>
      </c>
      <c r="AU1813" s="259" t="s">
        <v>565</v>
      </c>
      <c r="AV1813" s="259" t="s">
        <v>565</v>
      </c>
      <c r="AW1813" s="259" t="s">
        <v>565</v>
      </c>
      <c r="AX1813" s="259" t="s">
        <v>565</v>
      </c>
      <c r="AY1813" s="259" t="s">
        <v>565</v>
      </c>
      <c r="AZ1813" s="259" t="s">
        <v>565</v>
      </c>
      <c r="BA1813" s="259" t="s">
        <v>565</v>
      </c>
    </row>
    <row r="1814" spans="4:53">
      <c r="D1814" s="259" t="s">
        <v>565</v>
      </c>
      <c r="E1814" s="259" t="s">
        <v>565</v>
      </c>
      <c r="F1814" s="259" t="s">
        <v>565</v>
      </c>
      <c r="G1814" s="259" t="s">
        <v>565</v>
      </c>
      <c r="H1814" s="259" t="s">
        <v>565</v>
      </c>
      <c r="I1814" s="259" t="s">
        <v>565</v>
      </c>
      <c r="J1814" s="259" t="s">
        <v>565</v>
      </c>
      <c r="K1814" s="259" t="s">
        <v>565</v>
      </c>
      <c r="L1814" s="259" t="s">
        <v>565</v>
      </c>
      <c r="M1814" s="259" t="s">
        <v>565</v>
      </c>
      <c r="N1814" s="259" t="s">
        <v>565</v>
      </c>
      <c r="O1814" s="259" t="s">
        <v>565</v>
      </c>
      <c r="P1814" s="259" t="s">
        <v>565</v>
      </c>
      <c r="Q1814" s="259" t="s">
        <v>565</v>
      </c>
      <c r="R1814" s="259" t="s">
        <v>565</v>
      </c>
      <c r="S1814" s="259" t="s">
        <v>565</v>
      </c>
      <c r="T1814" s="259" t="s">
        <v>565</v>
      </c>
      <c r="U1814" s="259" t="s">
        <v>565</v>
      </c>
      <c r="V1814" s="260" t="s">
        <v>565</v>
      </c>
      <c r="W1814" s="260" t="s">
        <v>565</v>
      </c>
      <c r="X1814" s="259" t="s">
        <v>565</v>
      </c>
      <c r="Y1814" s="259" t="s">
        <v>565</v>
      </c>
      <c r="Z1814" s="259" t="s">
        <v>565</v>
      </c>
      <c r="AA1814" s="259" t="s">
        <v>565</v>
      </c>
      <c r="AB1814" s="259" t="s">
        <v>565</v>
      </c>
      <c r="AC1814" s="259" t="s">
        <v>565</v>
      </c>
      <c r="AD1814" s="259" t="s">
        <v>565</v>
      </c>
      <c r="AE1814" s="259" t="s">
        <v>565</v>
      </c>
      <c r="AF1814" s="259" t="s">
        <v>565</v>
      </c>
      <c r="AG1814" s="259" t="s">
        <v>565</v>
      </c>
      <c r="AH1814" s="259" t="s">
        <v>565</v>
      </c>
      <c r="AI1814" s="259" t="s">
        <v>565</v>
      </c>
      <c r="AJ1814" s="259" t="s">
        <v>565</v>
      </c>
      <c r="AK1814" s="259" t="s">
        <v>565</v>
      </c>
      <c r="AL1814" s="259" t="s">
        <v>565</v>
      </c>
      <c r="AM1814" s="259" t="s">
        <v>565</v>
      </c>
      <c r="AN1814" s="259" t="s">
        <v>565</v>
      </c>
      <c r="AO1814" s="259" t="s">
        <v>565</v>
      </c>
      <c r="AP1814" s="259" t="s">
        <v>565</v>
      </c>
      <c r="AQ1814" s="259" t="s">
        <v>565</v>
      </c>
      <c r="AR1814" s="259" t="s">
        <v>565</v>
      </c>
      <c r="AS1814" s="259" t="s">
        <v>565</v>
      </c>
      <c r="AT1814" s="259" t="s">
        <v>565</v>
      </c>
      <c r="AU1814" s="259" t="s">
        <v>565</v>
      </c>
      <c r="AV1814" s="259" t="s">
        <v>565</v>
      </c>
      <c r="AW1814" s="259" t="s">
        <v>565</v>
      </c>
      <c r="AX1814" s="259" t="s">
        <v>565</v>
      </c>
      <c r="AY1814" s="259" t="s">
        <v>565</v>
      </c>
      <c r="AZ1814" s="259" t="s">
        <v>565</v>
      </c>
      <c r="BA1814" s="259" t="s">
        <v>565</v>
      </c>
    </row>
    <row r="1815" spans="4:53">
      <c r="D1815" s="259" t="s">
        <v>565</v>
      </c>
      <c r="E1815" s="259" t="s">
        <v>565</v>
      </c>
      <c r="F1815" s="259" t="s">
        <v>565</v>
      </c>
      <c r="G1815" s="259" t="s">
        <v>565</v>
      </c>
      <c r="H1815" s="259" t="s">
        <v>565</v>
      </c>
      <c r="I1815" s="259" t="s">
        <v>565</v>
      </c>
      <c r="J1815" s="259" t="s">
        <v>565</v>
      </c>
      <c r="K1815" s="259" t="s">
        <v>565</v>
      </c>
      <c r="L1815" s="259" t="s">
        <v>565</v>
      </c>
      <c r="M1815" s="259" t="s">
        <v>565</v>
      </c>
      <c r="N1815" s="259" t="s">
        <v>565</v>
      </c>
      <c r="O1815" s="259" t="s">
        <v>565</v>
      </c>
      <c r="P1815" s="259" t="s">
        <v>565</v>
      </c>
      <c r="Q1815" s="259" t="s">
        <v>565</v>
      </c>
      <c r="R1815" s="259" t="s">
        <v>565</v>
      </c>
      <c r="S1815" s="259" t="s">
        <v>565</v>
      </c>
      <c r="T1815" s="259" t="s">
        <v>565</v>
      </c>
      <c r="U1815" s="259" t="s">
        <v>565</v>
      </c>
      <c r="V1815" s="260" t="s">
        <v>565</v>
      </c>
      <c r="W1815" s="260" t="s">
        <v>565</v>
      </c>
      <c r="X1815" s="259" t="s">
        <v>565</v>
      </c>
      <c r="Y1815" s="259" t="s">
        <v>565</v>
      </c>
      <c r="Z1815" s="259" t="s">
        <v>565</v>
      </c>
      <c r="AA1815" s="259" t="s">
        <v>565</v>
      </c>
      <c r="AB1815" s="259" t="s">
        <v>565</v>
      </c>
      <c r="AC1815" s="259" t="s">
        <v>565</v>
      </c>
      <c r="AD1815" s="259" t="s">
        <v>565</v>
      </c>
      <c r="AE1815" s="259" t="s">
        <v>565</v>
      </c>
      <c r="AF1815" s="259" t="s">
        <v>565</v>
      </c>
      <c r="AG1815" s="259" t="s">
        <v>565</v>
      </c>
      <c r="AH1815" s="259" t="s">
        <v>565</v>
      </c>
      <c r="AI1815" s="259" t="s">
        <v>565</v>
      </c>
      <c r="AJ1815" s="259" t="s">
        <v>565</v>
      </c>
      <c r="AK1815" s="259" t="s">
        <v>565</v>
      </c>
      <c r="AL1815" s="259" t="s">
        <v>565</v>
      </c>
      <c r="AM1815" s="259" t="s">
        <v>565</v>
      </c>
      <c r="AN1815" s="259" t="s">
        <v>565</v>
      </c>
      <c r="AO1815" s="259" t="s">
        <v>565</v>
      </c>
      <c r="AP1815" s="259" t="s">
        <v>565</v>
      </c>
      <c r="AQ1815" s="259" t="s">
        <v>565</v>
      </c>
      <c r="AR1815" s="259" t="s">
        <v>565</v>
      </c>
      <c r="AS1815" s="259" t="s">
        <v>565</v>
      </c>
      <c r="AT1815" s="259" t="s">
        <v>565</v>
      </c>
      <c r="AU1815" s="259" t="s">
        <v>565</v>
      </c>
      <c r="AV1815" s="259" t="s">
        <v>565</v>
      </c>
      <c r="AW1815" s="259" t="s">
        <v>565</v>
      </c>
      <c r="AX1815" s="259" t="s">
        <v>565</v>
      </c>
      <c r="AY1815" s="259" t="s">
        <v>565</v>
      </c>
      <c r="AZ1815" s="259" t="s">
        <v>565</v>
      </c>
      <c r="BA1815" s="259" t="s">
        <v>565</v>
      </c>
    </row>
    <row r="1816" spans="4:53">
      <c r="D1816" s="259" t="s">
        <v>565</v>
      </c>
      <c r="E1816" s="259" t="s">
        <v>565</v>
      </c>
      <c r="F1816" s="259" t="s">
        <v>565</v>
      </c>
      <c r="G1816" s="259" t="s">
        <v>565</v>
      </c>
      <c r="H1816" s="259" t="s">
        <v>565</v>
      </c>
      <c r="I1816" s="259" t="s">
        <v>565</v>
      </c>
      <c r="J1816" s="259" t="s">
        <v>565</v>
      </c>
      <c r="K1816" s="259" t="s">
        <v>565</v>
      </c>
      <c r="L1816" s="259" t="s">
        <v>565</v>
      </c>
      <c r="M1816" s="259" t="s">
        <v>565</v>
      </c>
      <c r="N1816" s="259" t="s">
        <v>565</v>
      </c>
      <c r="O1816" s="259" t="s">
        <v>565</v>
      </c>
      <c r="P1816" s="259" t="s">
        <v>565</v>
      </c>
      <c r="Q1816" s="259" t="s">
        <v>565</v>
      </c>
      <c r="R1816" s="259" t="s">
        <v>565</v>
      </c>
      <c r="S1816" s="259" t="s">
        <v>565</v>
      </c>
      <c r="T1816" s="259" t="s">
        <v>565</v>
      </c>
      <c r="U1816" s="259" t="s">
        <v>565</v>
      </c>
      <c r="V1816" s="260" t="s">
        <v>565</v>
      </c>
      <c r="W1816" s="260" t="s">
        <v>565</v>
      </c>
      <c r="X1816" s="259" t="s">
        <v>565</v>
      </c>
      <c r="Y1816" s="259" t="s">
        <v>565</v>
      </c>
      <c r="Z1816" s="259" t="s">
        <v>565</v>
      </c>
      <c r="AA1816" s="259" t="s">
        <v>565</v>
      </c>
      <c r="AB1816" s="259" t="s">
        <v>565</v>
      </c>
      <c r="AC1816" s="259" t="s">
        <v>565</v>
      </c>
      <c r="AD1816" s="259" t="s">
        <v>565</v>
      </c>
      <c r="AE1816" s="259" t="s">
        <v>565</v>
      </c>
      <c r="AF1816" s="259" t="s">
        <v>565</v>
      </c>
      <c r="AG1816" s="259" t="s">
        <v>565</v>
      </c>
      <c r="AH1816" s="259" t="s">
        <v>565</v>
      </c>
      <c r="AI1816" s="259" t="s">
        <v>565</v>
      </c>
      <c r="AJ1816" s="259" t="s">
        <v>565</v>
      </c>
      <c r="AK1816" s="259" t="s">
        <v>565</v>
      </c>
      <c r="AL1816" s="259" t="s">
        <v>565</v>
      </c>
      <c r="AM1816" s="259" t="s">
        <v>565</v>
      </c>
      <c r="AN1816" s="259" t="s">
        <v>565</v>
      </c>
      <c r="AO1816" s="259" t="s">
        <v>565</v>
      </c>
      <c r="AP1816" s="259" t="s">
        <v>565</v>
      </c>
      <c r="AQ1816" s="259" t="s">
        <v>565</v>
      </c>
      <c r="AR1816" s="259" t="s">
        <v>565</v>
      </c>
      <c r="AS1816" s="259" t="s">
        <v>565</v>
      </c>
      <c r="AT1816" s="259" t="s">
        <v>565</v>
      </c>
      <c r="AU1816" s="259" t="s">
        <v>565</v>
      </c>
      <c r="AV1816" s="259" t="s">
        <v>565</v>
      </c>
      <c r="AW1816" s="259" t="s">
        <v>565</v>
      </c>
      <c r="AX1816" s="259" t="s">
        <v>565</v>
      </c>
      <c r="AY1816" s="259" t="s">
        <v>565</v>
      </c>
      <c r="AZ1816" s="259" t="s">
        <v>565</v>
      </c>
      <c r="BA1816" s="259" t="s">
        <v>565</v>
      </c>
    </row>
    <row r="1817" spans="4:53">
      <c r="D1817" s="259" t="s">
        <v>565</v>
      </c>
      <c r="E1817" s="259" t="s">
        <v>565</v>
      </c>
      <c r="F1817" s="259" t="s">
        <v>565</v>
      </c>
      <c r="G1817" s="259" t="s">
        <v>565</v>
      </c>
      <c r="H1817" s="259" t="s">
        <v>565</v>
      </c>
      <c r="I1817" s="259" t="s">
        <v>565</v>
      </c>
      <c r="J1817" s="259" t="s">
        <v>565</v>
      </c>
      <c r="K1817" s="259" t="s">
        <v>565</v>
      </c>
      <c r="L1817" s="259" t="s">
        <v>565</v>
      </c>
      <c r="M1817" s="259" t="s">
        <v>565</v>
      </c>
      <c r="N1817" s="259" t="s">
        <v>565</v>
      </c>
      <c r="O1817" s="259" t="s">
        <v>565</v>
      </c>
      <c r="P1817" s="259" t="s">
        <v>565</v>
      </c>
      <c r="Q1817" s="259" t="s">
        <v>565</v>
      </c>
      <c r="R1817" s="259" t="s">
        <v>565</v>
      </c>
      <c r="S1817" s="259" t="s">
        <v>565</v>
      </c>
      <c r="T1817" s="259" t="s">
        <v>565</v>
      </c>
      <c r="U1817" s="259" t="s">
        <v>565</v>
      </c>
      <c r="V1817" s="260" t="s">
        <v>565</v>
      </c>
      <c r="W1817" s="260" t="s">
        <v>565</v>
      </c>
      <c r="X1817" s="259" t="s">
        <v>565</v>
      </c>
      <c r="Y1817" s="259" t="s">
        <v>565</v>
      </c>
      <c r="Z1817" s="259" t="s">
        <v>565</v>
      </c>
      <c r="AA1817" s="259" t="s">
        <v>565</v>
      </c>
      <c r="AB1817" s="259" t="s">
        <v>565</v>
      </c>
      <c r="AC1817" s="259" t="s">
        <v>565</v>
      </c>
      <c r="AD1817" s="259" t="s">
        <v>565</v>
      </c>
      <c r="AE1817" s="259" t="s">
        <v>565</v>
      </c>
      <c r="AF1817" s="259" t="s">
        <v>565</v>
      </c>
      <c r="AG1817" s="259" t="s">
        <v>565</v>
      </c>
      <c r="AH1817" s="259" t="s">
        <v>565</v>
      </c>
      <c r="AI1817" s="259" t="s">
        <v>565</v>
      </c>
      <c r="AJ1817" s="259" t="s">
        <v>565</v>
      </c>
      <c r="AK1817" s="259" t="s">
        <v>565</v>
      </c>
      <c r="AL1817" s="259" t="s">
        <v>565</v>
      </c>
      <c r="AM1817" s="259" t="s">
        <v>565</v>
      </c>
      <c r="AN1817" s="259" t="s">
        <v>565</v>
      </c>
      <c r="AO1817" s="259" t="s">
        <v>565</v>
      </c>
      <c r="AP1817" s="259" t="s">
        <v>565</v>
      </c>
      <c r="AQ1817" s="259" t="s">
        <v>565</v>
      </c>
      <c r="AR1817" s="259" t="s">
        <v>565</v>
      </c>
      <c r="AS1817" s="259" t="s">
        <v>565</v>
      </c>
      <c r="AT1817" s="259" t="s">
        <v>565</v>
      </c>
      <c r="AU1817" s="259" t="s">
        <v>565</v>
      </c>
      <c r="AV1817" s="259" t="s">
        <v>565</v>
      </c>
      <c r="AW1817" s="259" t="s">
        <v>565</v>
      </c>
      <c r="AX1817" s="259" t="s">
        <v>565</v>
      </c>
      <c r="AY1817" s="259" t="s">
        <v>565</v>
      </c>
      <c r="AZ1817" s="259" t="s">
        <v>565</v>
      </c>
      <c r="BA1817" s="259" t="s">
        <v>565</v>
      </c>
    </row>
    <row r="1818" spans="4:53">
      <c r="D1818" s="259" t="s">
        <v>565</v>
      </c>
      <c r="E1818" s="259" t="s">
        <v>565</v>
      </c>
      <c r="F1818" s="259" t="s">
        <v>565</v>
      </c>
      <c r="G1818" s="259" t="s">
        <v>565</v>
      </c>
      <c r="H1818" s="259" t="s">
        <v>565</v>
      </c>
      <c r="I1818" s="259" t="s">
        <v>565</v>
      </c>
      <c r="J1818" s="259" t="s">
        <v>565</v>
      </c>
      <c r="K1818" s="259" t="s">
        <v>565</v>
      </c>
      <c r="L1818" s="259" t="s">
        <v>565</v>
      </c>
      <c r="M1818" s="259" t="s">
        <v>565</v>
      </c>
      <c r="N1818" s="259" t="s">
        <v>565</v>
      </c>
      <c r="O1818" s="259" t="s">
        <v>565</v>
      </c>
      <c r="P1818" s="259" t="s">
        <v>565</v>
      </c>
      <c r="Q1818" s="259" t="s">
        <v>565</v>
      </c>
      <c r="R1818" s="259" t="s">
        <v>565</v>
      </c>
      <c r="S1818" s="259" t="s">
        <v>565</v>
      </c>
      <c r="T1818" s="259" t="s">
        <v>565</v>
      </c>
      <c r="U1818" s="259" t="s">
        <v>565</v>
      </c>
      <c r="V1818" s="260" t="s">
        <v>565</v>
      </c>
      <c r="W1818" s="260" t="s">
        <v>565</v>
      </c>
      <c r="X1818" s="259" t="s">
        <v>565</v>
      </c>
      <c r="Y1818" s="259" t="s">
        <v>565</v>
      </c>
      <c r="Z1818" s="259" t="s">
        <v>565</v>
      </c>
      <c r="AA1818" s="259" t="s">
        <v>565</v>
      </c>
      <c r="AB1818" s="259" t="s">
        <v>565</v>
      </c>
      <c r="AC1818" s="259" t="s">
        <v>565</v>
      </c>
      <c r="AD1818" s="259" t="s">
        <v>565</v>
      </c>
      <c r="AE1818" s="259" t="s">
        <v>565</v>
      </c>
      <c r="AF1818" s="259" t="s">
        <v>565</v>
      </c>
      <c r="AG1818" s="259" t="s">
        <v>565</v>
      </c>
      <c r="AH1818" s="259" t="s">
        <v>565</v>
      </c>
      <c r="AI1818" s="259" t="s">
        <v>565</v>
      </c>
      <c r="AJ1818" s="259" t="s">
        <v>565</v>
      </c>
      <c r="AK1818" s="259" t="s">
        <v>565</v>
      </c>
      <c r="AL1818" s="259" t="s">
        <v>565</v>
      </c>
      <c r="AM1818" s="259" t="s">
        <v>565</v>
      </c>
      <c r="AN1818" s="259" t="s">
        <v>565</v>
      </c>
      <c r="AO1818" s="259" t="s">
        <v>565</v>
      </c>
      <c r="AP1818" s="259" t="s">
        <v>565</v>
      </c>
      <c r="AQ1818" s="259" t="s">
        <v>565</v>
      </c>
      <c r="AR1818" s="259" t="s">
        <v>565</v>
      </c>
      <c r="AS1818" s="259" t="s">
        <v>565</v>
      </c>
      <c r="AT1818" s="259" t="s">
        <v>565</v>
      </c>
      <c r="AU1818" s="259" t="s">
        <v>565</v>
      </c>
      <c r="AV1818" s="259" t="s">
        <v>565</v>
      </c>
      <c r="AW1818" s="259" t="s">
        <v>565</v>
      </c>
      <c r="AX1818" s="259" t="s">
        <v>565</v>
      </c>
      <c r="AY1818" s="259" t="s">
        <v>565</v>
      </c>
      <c r="AZ1818" s="259" t="s">
        <v>565</v>
      </c>
      <c r="BA1818" s="259" t="s">
        <v>565</v>
      </c>
    </row>
    <row r="1819" spans="4:53">
      <c r="D1819" s="259" t="s">
        <v>565</v>
      </c>
      <c r="E1819" s="259" t="s">
        <v>565</v>
      </c>
      <c r="F1819" s="259" t="s">
        <v>565</v>
      </c>
      <c r="G1819" s="259" t="s">
        <v>565</v>
      </c>
      <c r="H1819" s="259" t="s">
        <v>565</v>
      </c>
      <c r="I1819" s="259" t="s">
        <v>565</v>
      </c>
      <c r="J1819" s="259" t="s">
        <v>565</v>
      </c>
      <c r="K1819" s="259" t="s">
        <v>565</v>
      </c>
      <c r="L1819" s="259" t="s">
        <v>565</v>
      </c>
      <c r="M1819" s="259" t="s">
        <v>565</v>
      </c>
      <c r="N1819" s="259" t="s">
        <v>565</v>
      </c>
      <c r="O1819" s="259" t="s">
        <v>565</v>
      </c>
      <c r="P1819" s="259" t="s">
        <v>565</v>
      </c>
      <c r="Q1819" s="259" t="s">
        <v>565</v>
      </c>
      <c r="R1819" s="259" t="s">
        <v>565</v>
      </c>
      <c r="S1819" s="259" t="s">
        <v>565</v>
      </c>
      <c r="T1819" s="259" t="s">
        <v>565</v>
      </c>
      <c r="U1819" s="259" t="s">
        <v>565</v>
      </c>
      <c r="V1819" s="260" t="s">
        <v>565</v>
      </c>
      <c r="W1819" s="260" t="s">
        <v>565</v>
      </c>
      <c r="X1819" s="259" t="s">
        <v>565</v>
      </c>
      <c r="Y1819" s="259" t="s">
        <v>565</v>
      </c>
      <c r="Z1819" s="259" t="s">
        <v>565</v>
      </c>
      <c r="AA1819" s="259" t="s">
        <v>565</v>
      </c>
      <c r="AB1819" s="259" t="s">
        <v>565</v>
      </c>
      <c r="AC1819" s="259" t="s">
        <v>565</v>
      </c>
      <c r="AD1819" s="259" t="s">
        <v>565</v>
      </c>
      <c r="AE1819" s="259" t="s">
        <v>565</v>
      </c>
      <c r="AF1819" s="259" t="s">
        <v>565</v>
      </c>
      <c r="AG1819" s="259" t="s">
        <v>565</v>
      </c>
      <c r="AH1819" s="259" t="s">
        <v>565</v>
      </c>
      <c r="AI1819" s="259" t="s">
        <v>565</v>
      </c>
      <c r="AJ1819" s="259" t="s">
        <v>565</v>
      </c>
      <c r="AK1819" s="259" t="s">
        <v>565</v>
      </c>
      <c r="AL1819" s="259" t="s">
        <v>565</v>
      </c>
      <c r="AM1819" s="259" t="s">
        <v>565</v>
      </c>
      <c r="AN1819" s="259" t="s">
        <v>565</v>
      </c>
      <c r="AO1819" s="259" t="s">
        <v>565</v>
      </c>
      <c r="AP1819" s="259" t="s">
        <v>565</v>
      </c>
      <c r="AQ1819" s="259" t="s">
        <v>565</v>
      </c>
      <c r="AR1819" s="259" t="s">
        <v>565</v>
      </c>
      <c r="AS1819" s="259" t="s">
        <v>565</v>
      </c>
      <c r="AT1819" s="259" t="s">
        <v>565</v>
      </c>
      <c r="AU1819" s="259" t="s">
        <v>565</v>
      </c>
      <c r="AV1819" s="259" t="s">
        <v>565</v>
      </c>
      <c r="AW1819" s="259" t="s">
        <v>565</v>
      </c>
      <c r="AX1819" s="259" t="s">
        <v>565</v>
      </c>
      <c r="AY1819" s="259" t="s">
        <v>565</v>
      </c>
      <c r="AZ1819" s="259" t="s">
        <v>565</v>
      </c>
      <c r="BA1819" s="259" t="s">
        <v>565</v>
      </c>
    </row>
    <row r="1820" spans="4:53">
      <c r="D1820" s="259" t="s">
        <v>565</v>
      </c>
      <c r="E1820" s="259" t="s">
        <v>565</v>
      </c>
      <c r="F1820" s="259" t="s">
        <v>565</v>
      </c>
      <c r="G1820" s="259" t="s">
        <v>565</v>
      </c>
      <c r="H1820" s="259" t="s">
        <v>565</v>
      </c>
      <c r="I1820" s="259" t="s">
        <v>565</v>
      </c>
      <c r="J1820" s="259" t="s">
        <v>565</v>
      </c>
      <c r="K1820" s="259" t="s">
        <v>565</v>
      </c>
      <c r="L1820" s="259" t="s">
        <v>565</v>
      </c>
      <c r="M1820" s="259" t="s">
        <v>565</v>
      </c>
      <c r="N1820" s="259" t="s">
        <v>565</v>
      </c>
      <c r="O1820" s="259" t="s">
        <v>565</v>
      </c>
      <c r="P1820" s="259" t="s">
        <v>565</v>
      </c>
      <c r="Q1820" s="259" t="s">
        <v>565</v>
      </c>
      <c r="R1820" s="259" t="s">
        <v>565</v>
      </c>
      <c r="S1820" s="259" t="s">
        <v>565</v>
      </c>
      <c r="T1820" s="259" t="s">
        <v>565</v>
      </c>
      <c r="U1820" s="259" t="s">
        <v>565</v>
      </c>
      <c r="V1820" s="260" t="s">
        <v>565</v>
      </c>
      <c r="W1820" s="260" t="s">
        <v>565</v>
      </c>
      <c r="X1820" s="259" t="s">
        <v>565</v>
      </c>
      <c r="Y1820" s="259" t="s">
        <v>565</v>
      </c>
      <c r="Z1820" s="259" t="s">
        <v>565</v>
      </c>
      <c r="AA1820" s="259" t="s">
        <v>565</v>
      </c>
      <c r="AB1820" s="259" t="s">
        <v>565</v>
      </c>
      <c r="AC1820" s="259" t="s">
        <v>565</v>
      </c>
      <c r="AD1820" s="259" t="s">
        <v>565</v>
      </c>
      <c r="AE1820" s="259" t="s">
        <v>565</v>
      </c>
      <c r="AF1820" s="259" t="s">
        <v>565</v>
      </c>
      <c r="AG1820" s="259" t="s">
        <v>565</v>
      </c>
      <c r="AH1820" s="259" t="s">
        <v>565</v>
      </c>
      <c r="AI1820" s="259" t="s">
        <v>565</v>
      </c>
      <c r="AJ1820" s="259" t="s">
        <v>565</v>
      </c>
      <c r="AK1820" s="259" t="s">
        <v>565</v>
      </c>
      <c r="AL1820" s="259" t="s">
        <v>565</v>
      </c>
      <c r="AM1820" s="259" t="s">
        <v>565</v>
      </c>
      <c r="AN1820" s="259" t="s">
        <v>565</v>
      </c>
      <c r="AO1820" s="259" t="s">
        <v>565</v>
      </c>
      <c r="AP1820" s="259" t="s">
        <v>565</v>
      </c>
      <c r="AQ1820" s="259" t="s">
        <v>565</v>
      </c>
      <c r="AR1820" s="259" t="s">
        <v>565</v>
      </c>
      <c r="AS1820" s="259" t="s">
        <v>565</v>
      </c>
      <c r="AT1820" s="259" t="s">
        <v>565</v>
      </c>
      <c r="AU1820" s="259" t="s">
        <v>565</v>
      </c>
      <c r="AV1820" s="259" t="s">
        <v>565</v>
      </c>
      <c r="AW1820" s="259" t="s">
        <v>565</v>
      </c>
      <c r="AX1820" s="259" t="s">
        <v>565</v>
      </c>
      <c r="AY1820" s="259" t="s">
        <v>565</v>
      </c>
      <c r="AZ1820" s="259" t="s">
        <v>565</v>
      </c>
      <c r="BA1820" s="259" t="s">
        <v>565</v>
      </c>
    </row>
    <row r="1821" spans="4:53">
      <c r="D1821" s="259" t="s">
        <v>565</v>
      </c>
      <c r="E1821" s="259" t="s">
        <v>565</v>
      </c>
      <c r="F1821" s="259" t="s">
        <v>565</v>
      </c>
      <c r="G1821" s="259" t="s">
        <v>565</v>
      </c>
      <c r="H1821" s="259" t="s">
        <v>565</v>
      </c>
      <c r="I1821" s="259" t="s">
        <v>565</v>
      </c>
      <c r="J1821" s="259" t="s">
        <v>565</v>
      </c>
      <c r="K1821" s="259" t="s">
        <v>565</v>
      </c>
      <c r="L1821" s="259" t="s">
        <v>565</v>
      </c>
      <c r="M1821" s="259" t="s">
        <v>565</v>
      </c>
      <c r="N1821" s="259" t="s">
        <v>565</v>
      </c>
      <c r="O1821" s="259" t="s">
        <v>565</v>
      </c>
      <c r="P1821" s="259" t="s">
        <v>565</v>
      </c>
      <c r="Q1821" s="259" t="s">
        <v>565</v>
      </c>
      <c r="R1821" s="259" t="s">
        <v>565</v>
      </c>
      <c r="S1821" s="259" t="s">
        <v>565</v>
      </c>
      <c r="T1821" s="259" t="s">
        <v>565</v>
      </c>
      <c r="U1821" s="259" t="s">
        <v>565</v>
      </c>
      <c r="V1821" s="260" t="s">
        <v>565</v>
      </c>
      <c r="W1821" s="260" t="s">
        <v>565</v>
      </c>
      <c r="X1821" s="259" t="s">
        <v>565</v>
      </c>
      <c r="Y1821" s="259" t="s">
        <v>565</v>
      </c>
      <c r="Z1821" s="259" t="s">
        <v>565</v>
      </c>
      <c r="AA1821" s="259" t="s">
        <v>565</v>
      </c>
      <c r="AB1821" s="259" t="s">
        <v>565</v>
      </c>
      <c r="AC1821" s="259" t="s">
        <v>565</v>
      </c>
      <c r="AD1821" s="259" t="s">
        <v>565</v>
      </c>
      <c r="AE1821" s="259" t="s">
        <v>565</v>
      </c>
      <c r="AF1821" s="259" t="s">
        <v>565</v>
      </c>
      <c r="AG1821" s="259" t="s">
        <v>565</v>
      </c>
      <c r="AH1821" s="259" t="s">
        <v>565</v>
      </c>
      <c r="AI1821" s="259" t="s">
        <v>565</v>
      </c>
      <c r="AJ1821" s="259" t="s">
        <v>565</v>
      </c>
      <c r="AK1821" s="259" t="s">
        <v>565</v>
      </c>
      <c r="AL1821" s="259" t="s">
        <v>565</v>
      </c>
      <c r="AM1821" s="259" t="s">
        <v>565</v>
      </c>
      <c r="AN1821" s="259" t="s">
        <v>565</v>
      </c>
      <c r="AO1821" s="259" t="s">
        <v>565</v>
      </c>
      <c r="AP1821" s="259" t="s">
        <v>565</v>
      </c>
      <c r="AQ1821" s="259" t="s">
        <v>565</v>
      </c>
      <c r="AR1821" s="259" t="s">
        <v>565</v>
      </c>
      <c r="AS1821" s="259" t="s">
        <v>565</v>
      </c>
      <c r="AT1821" s="259" t="s">
        <v>565</v>
      </c>
      <c r="AU1821" s="259" t="s">
        <v>565</v>
      </c>
      <c r="AV1821" s="259" t="s">
        <v>565</v>
      </c>
      <c r="AW1821" s="259" t="s">
        <v>565</v>
      </c>
      <c r="AX1821" s="259" t="s">
        <v>565</v>
      </c>
      <c r="AY1821" s="259" t="s">
        <v>565</v>
      </c>
      <c r="AZ1821" s="259" t="s">
        <v>565</v>
      </c>
      <c r="BA1821" s="259" t="s">
        <v>565</v>
      </c>
    </row>
    <row r="1822" spans="4:53">
      <c r="D1822" s="259" t="s">
        <v>565</v>
      </c>
      <c r="E1822" s="259" t="s">
        <v>565</v>
      </c>
      <c r="F1822" s="259" t="s">
        <v>565</v>
      </c>
      <c r="G1822" s="259" t="s">
        <v>565</v>
      </c>
      <c r="H1822" s="259" t="s">
        <v>565</v>
      </c>
      <c r="I1822" s="259" t="s">
        <v>565</v>
      </c>
      <c r="J1822" s="259" t="s">
        <v>565</v>
      </c>
      <c r="K1822" s="259" t="s">
        <v>565</v>
      </c>
      <c r="L1822" s="259" t="s">
        <v>565</v>
      </c>
      <c r="M1822" s="259" t="s">
        <v>565</v>
      </c>
      <c r="N1822" s="259" t="s">
        <v>565</v>
      </c>
      <c r="O1822" s="259" t="s">
        <v>565</v>
      </c>
      <c r="P1822" s="259" t="s">
        <v>565</v>
      </c>
      <c r="Q1822" s="259" t="s">
        <v>565</v>
      </c>
      <c r="R1822" s="259" t="s">
        <v>565</v>
      </c>
      <c r="S1822" s="259" t="s">
        <v>565</v>
      </c>
      <c r="T1822" s="259" t="s">
        <v>565</v>
      </c>
      <c r="U1822" s="259" t="s">
        <v>565</v>
      </c>
      <c r="V1822" s="260" t="s">
        <v>565</v>
      </c>
      <c r="W1822" s="260" t="s">
        <v>565</v>
      </c>
      <c r="X1822" s="259" t="s">
        <v>565</v>
      </c>
      <c r="Y1822" s="259" t="s">
        <v>565</v>
      </c>
      <c r="Z1822" s="259" t="s">
        <v>565</v>
      </c>
      <c r="AA1822" s="259" t="s">
        <v>565</v>
      </c>
      <c r="AB1822" s="259" t="s">
        <v>565</v>
      </c>
      <c r="AC1822" s="259" t="s">
        <v>565</v>
      </c>
      <c r="AD1822" s="259" t="s">
        <v>565</v>
      </c>
      <c r="AE1822" s="259" t="s">
        <v>565</v>
      </c>
      <c r="AF1822" s="259" t="s">
        <v>565</v>
      </c>
      <c r="AG1822" s="259" t="s">
        <v>565</v>
      </c>
      <c r="AH1822" s="259" t="s">
        <v>565</v>
      </c>
      <c r="AI1822" s="259" t="s">
        <v>565</v>
      </c>
      <c r="AJ1822" s="259" t="s">
        <v>565</v>
      </c>
      <c r="AK1822" s="259" t="s">
        <v>565</v>
      </c>
      <c r="AL1822" s="259" t="s">
        <v>565</v>
      </c>
      <c r="AM1822" s="259" t="s">
        <v>565</v>
      </c>
      <c r="AN1822" s="259" t="s">
        <v>565</v>
      </c>
      <c r="AO1822" s="259" t="s">
        <v>565</v>
      </c>
      <c r="AP1822" s="259" t="s">
        <v>565</v>
      </c>
      <c r="AQ1822" s="259" t="s">
        <v>565</v>
      </c>
      <c r="AR1822" s="259" t="s">
        <v>565</v>
      </c>
      <c r="AS1822" s="259" t="s">
        <v>565</v>
      </c>
      <c r="AT1822" s="259" t="s">
        <v>565</v>
      </c>
      <c r="AU1822" s="259" t="s">
        <v>565</v>
      </c>
      <c r="AV1822" s="259" t="s">
        <v>565</v>
      </c>
      <c r="AW1822" s="259" t="s">
        <v>565</v>
      </c>
      <c r="AX1822" s="259" t="s">
        <v>565</v>
      </c>
      <c r="AY1822" s="259" t="s">
        <v>565</v>
      </c>
      <c r="AZ1822" s="259" t="s">
        <v>565</v>
      </c>
      <c r="BA1822" s="259" t="s">
        <v>565</v>
      </c>
    </row>
    <row r="1823" spans="4:53">
      <c r="D1823" s="259" t="s">
        <v>565</v>
      </c>
      <c r="E1823" s="259" t="s">
        <v>565</v>
      </c>
      <c r="F1823" s="259" t="s">
        <v>565</v>
      </c>
      <c r="G1823" s="259" t="s">
        <v>565</v>
      </c>
      <c r="H1823" s="259" t="s">
        <v>565</v>
      </c>
      <c r="I1823" s="259" t="s">
        <v>565</v>
      </c>
      <c r="J1823" s="259" t="s">
        <v>565</v>
      </c>
      <c r="K1823" s="259" t="s">
        <v>565</v>
      </c>
      <c r="L1823" s="259" t="s">
        <v>565</v>
      </c>
      <c r="M1823" s="259" t="s">
        <v>565</v>
      </c>
      <c r="N1823" s="259" t="s">
        <v>565</v>
      </c>
      <c r="O1823" s="259" t="s">
        <v>565</v>
      </c>
      <c r="P1823" s="259" t="s">
        <v>565</v>
      </c>
      <c r="Q1823" s="259" t="s">
        <v>565</v>
      </c>
      <c r="R1823" s="259" t="s">
        <v>565</v>
      </c>
      <c r="S1823" s="259" t="s">
        <v>565</v>
      </c>
      <c r="T1823" s="259" t="s">
        <v>565</v>
      </c>
      <c r="U1823" s="259" t="s">
        <v>565</v>
      </c>
      <c r="V1823" s="260" t="s">
        <v>565</v>
      </c>
      <c r="W1823" s="260" t="s">
        <v>565</v>
      </c>
      <c r="X1823" s="259" t="s">
        <v>565</v>
      </c>
      <c r="Y1823" s="259" t="s">
        <v>565</v>
      </c>
      <c r="Z1823" s="259" t="s">
        <v>565</v>
      </c>
      <c r="AA1823" s="259" t="s">
        <v>565</v>
      </c>
      <c r="AB1823" s="259" t="s">
        <v>565</v>
      </c>
      <c r="AC1823" s="259" t="s">
        <v>565</v>
      </c>
      <c r="AD1823" s="259" t="s">
        <v>565</v>
      </c>
      <c r="AE1823" s="259" t="s">
        <v>565</v>
      </c>
      <c r="AF1823" s="259" t="s">
        <v>565</v>
      </c>
      <c r="AG1823" s="259" t="s">
        <v>565</v>
      </c>
      <c r="AH1823" s="259" t="s">
        <v>565</v>
      </c>
      <c r="AI1823" s="259" t="s">
        <v>565</v>
      </c>
      <c r="AJ1823" s="259" t="s">
        <v>565</v>
      </c>
      <c r="AK1823" s="259" t="s">
        <v>565</v>
      </c>
      <c r="AL1823" s="259" t="s">
        <v>565</v>
      </c>
      <c r="AM1823" s="259" t="s">
        <v>565</v>
      </c>
      <c r="AN1823" s="259" t="s">
        <v>565</v>
      </c>
      <c r="AO1823" s="259" t="s">
        <v>565</v>
      </c>
      <c r="AP1823" s="259" t="s">
        <v>565</v>
      </c>
      <c r="AQ1823" s="259" t="s">
        <v>565</v>
      </c>
      <c r="AR1823" s="259" t="s">
        <v>565</v>
      </c>
      <c r="AS1823" s="259" t="s">
        <v>565</v>
      </c>
      <c r="AT1823" s="259" t="s">
        <v>565</v>
      </c>
      <c r="AU1823" s="259" t="s">
        <v>565</v>
      </c>
      <c r="AV1823" s="259" t="s">
        <v>565</v>
      </c>
      <c r="AW1823" s="259" t="s">
        <v>565</v>
      </c>
      <c r="AX1823" s="259" t="s">
        <v>565</v>
      </c>
      <c r="AY1823" s="259" t="s">
        <v>565</v>
      </c>
      <c r="AZ1823" s="259" t="s">
        <v>565</v>
      </c>
      <c r="BA1823" s="259" t="s">
        <v>565</v>
      </c>
    </row>
    <row r="1824" spans="4:53">
      <c r="D1824" s="259" t="s">
        <v>565</v>
      </c>
      <c r="E1824" s="259" t="s">
        <v>565</v>
      </c>
      <c r="F1824" s="259" t="s">
        <v>565</v>
      </c>
      <c r="G1824" s="259" t="s">
        <v>565</v>
      </c>
      <c r="H1824" s="259" t="s">
        <v>565</v>
      </c>
      <c r="I1824" s="259" t="s">
        <v>565</v>
      </c>
      <c r="J1824" s="259" t="s">
        <v>565</v>
      </c>
      <c r="K1824" s="259" t="s">
        <v>565</v>
      </c>
      <c r="L1824" s="259" t="s">
        <v>565</v>
      </c>
      <c r="M1824" s="259" t="s">
        <v>565</v>
      </c>
      <c r="N1824" s="259" t="s">
        <v>565</v>
      </c>
      <c r="O1824" s="259" t="s">
        <v>565</v>
      </c>
      <c r="P1824" s="259" t="s">
        <v>565</v>
      </c>
      <c r="Q1824" s="259" t="s">
        <v>565</v>
      </c>
      <c r="R1824" s="259" t="s">
        <v>565</v>
      </c>
      <c r="S1824" s="259" t="s">
        <v>565</v>
      </c>
      <c r="T1824" s="259" t="s">
        <v>565</v>
      </c>
      <c r="U1824" s="259" t="s">
        <v>565</v>
      </c>
      <c r="V1824" s="260" t="s">
        <v>565</v>
      </c>
      <c r="W1824" s="260" t="s">
        <v>565</v>
      </c>
      <c r="X1824" s="259" t="s">
        <v>565</v>
      </c>
      <c r="Y1824" s="259" t="s">
        <v>565</v>
      </c>
      <c r="Z1824" s="259" t="s">
        <v>565</v>
      </c>
      <c r="AA1824" s="259" t="s">
        <v>565</v>
      </c>
      <c r="AB1824" s="259" t="s">
        <v>565</v>
      </c>
      <c r="AC1824" s="259" t="s">
        <v>565</v>
      </c>
      <c r="AD1824" s="259" t="s">
        <v>565</v>
      </c>
      <c r="AE1824" s="259" t="s">
        <v>565</v>
      </c>
      <c r="AF1824" s="259" t="s">
        <v>565</v>
      </c>
      <c r="AG1824" s="259" t="s">
        <v>565</v>
      </c>
      <c r="AH1824" s="259" t="s">
        <v>565</v>
      </c>
      <c r="AI1824" s="259" t="s">
        <v>565</v>
      </c>
      <c r="AJ1824" s="259" t="s">
        <v>565</v>
      </c>
      <c r="AK1824" s="259" t="s">
        <v>565</v>
      </c>
      <c r="AL1824" s="259" t="s">
        <v>565</v>
      </c>
      <c r="AM1824" s="259" t="s">
        <v>565</v>
      </c>
      <c r="AN1824" s="259" t="s">
        <v>565</v>
      </c>
      <c r="AO1824" s="259" t="s">
        <v>565</v>
      </c>
      <c r="AP1824" s="259" t="s">
        <v>565</v>
      </c>
      <c r="AQ1824" s="259" t="s">
        <v>565</v>
      </c>
      <c r="AR1824" s="259" t="s">
        <v>565</v>
      </c>
      <c r="AS1824" s="259" t="s">
        <v>565</v>
      </c>
      <c r="AT1824" s="259" t="s">
        <v>565</v>
      </c>
      <c r="AU1824" s="259" t="s">
        <v>565</v>
      </c>
      <c r="AV1824" s="259" t="s">
        <v>565</v>
      </c>
      <c r="AW1824" s="259" t="s">
        <v>565</v>
      </c>
      <c r="AX1824" s="259" t="s">
        <v>565</v>
      </c>
      <c r="AY1824" s="259" t="s">
        <v>565</v>
      </c>
      <c r="AZ1824" s="259" t="s">
        <v>565</v>
      </c>
      <c r="BA1824" s="259" t="s">
        <v>565</v>
      </c>
    </row>
    <row r="1825" spans="4:53">
      <c r="D1825" s="259" t="s">
        <v>565</v>
      </c>
      <c r="E1825" s="259" t="s">
        <v>565</v>
      </c>
      <c r="F1825" s="259" t="s">
        <v>565</v>
      </c>
      <c r="G1825" s="259" t="s">
        <v>565</v>
      </c>
      <c r="H1825" s="259" t="s">
        <v>565</v>
      </c>
      <c r="I1825" s="259" t="s">
        <v>565</v>
      </c>
      <c r="J1825" s="259" t="s">
        <v>565</v>
      </c>
      <c r="K1825" s="259" t="s">
        <v>565</v>
      </c>
      <c r="L1825" s="259" t="s">
        <v>565</v>
      </c>
      <c r="M1825" s="259" t="s">
        <v>565</v>
      </c>
      <c r="N1825" s="259" t="s">
        <v>565</v>
      </c>
      <c r="O1825" s="259" t="s">
        <v>565</v>
      </c>
      <c r="P1825" s="259" t="s">
        <v>565</v>
      </c>
      <c r="Q1825" s="259" t="s">
        <v>565</v>
      </c>
      <c r="R1825" s="259" t="s">
        <v>565</v>
      </c>
      <c r="S1825" s="259" t="s">
        <v>565</v>
      </c>
      <c r="T1825" s="259" t="s">
        <v>565</v>
      </c>
      <c r="U1825" s="259" t="s">
        <v>565</v>
      </c>
      <c r="V1825" s="260" t="s">
        <v>565</v>
      </c>
      <c r="W1825" s="260" t="s">
        <v>565</v>
      </c>
      <c r="X1825" s="259" t="s">
        <v>565</v>
      </c>
      <c r="Y1825" s="259" t="s">
        <v>565</v>
      </c>
      <c r="Z1825" s="259" t="s">
        <v>565</v>
      </c>
      <c r="AA1825" s="259" t="s">
        <v>565</v>
      </c>
      <c r="AB1825" s="259" t="s">
        <v>565</v>
      </c>
      <c r="AC1825" s="259" t="s">
        <v>565</v>
      </c>
      <c r="AD1825" s="259" t="s">
        <v>565</v>
      </c>
      <c r="AE1825" s="259" t="s">
        <v>565</v>
      </c>
      <c r="AF1825" s="259" t="s">
        <v>565</v>
      </c>
      <c r="AG1825" s="259" t="s">
        <v>565</v>
      </c>
      <c r="AH1825" s="259" t="s">
        <v>565</v>
      </c>
      <c r="AI1825" s="259" t="s">
        <v>565</v>
      </c>
      <c r="AJ1825" s="259" t="s">
        <v>565</v>
      </c>
      <c r="AK1825" s="259" t="s">
        <v>565</v>
      </c>
      <c r="AL1825" s="259" t="s">
        <v>565</v>
      </c>
      <c r="AM1825" s="259" t="s">
        <v>565</v>
      </c>
      <c r="AN1825" s="259" t="s">
        <v>565</v>
      </c>
      <c r="AO1825" s="259" t="s">
        <v>565</v>
      </c>
      <c r="AP1825" s="259" t="s">
        <v>565</v>
      </c>
      <c r="AQ1825" s="259" t="s">
        <v>565</v>
      </c>
      <c r="AR1825" s="259" t="s">
        <v>565</v>
      </c>
      <c r="AS1825" s="259" t="s">
        <v>565</v>
      </c>
      <c r="AT1825" s="259" t="s">
        <v>565</v>
      </c>
      <c r="AU1825" s="259" t="s">
        <v>565</v>
      </c>
      <c r="AV1825" s="259" t="s">
        <v>565</v>
      </c>
      <c r="AW1825" s="259" t="s">
        <v>565</v>
      </c>
      <c r="AX1825" s="259" t="s">
        <v>565</v>
      </c>
      <c r="AY1825" s="259" t="s">
        <v>565</v>
      </c>
      <c r="AZ1825" s="259" t="s">
        <v>565</v>
      </c>
      <c r="BA1825" s="259" t="s">
        <v>565</v>
      </c>
    </row>
    <row r="1826" spans="4:53">
      <c r="D1826" s="259" t="s">
        <v>565</v>
      </c>
      <c r="E1826" s="259" t="s">
        <v>565</v>
      </c>
      <c r="F1826" s="259" t="s">
        <v>565</v>
      </c>
      <c r="G1826" s="259" t="s">
        <v>565</v>
      </c>
      <c r="H1826" s="259" t="s">
        <v>565</v>
      </c>
      <c r="I1826" s="259" t="s">
        <v>565</v>
      </c>
      <c r="J1826" s="259" t="s">
        <v>565</v>
      </c>
      <c r="K1826" s="259" t="s">
        <v>565</v>
      </c>
      <c r="L1826" s="259" t="s">
        <v>565</v>
      </c>
      <c r="M1826" s="259" t="s">
        <v>565</v>
      </c>
      <c r="N1826" s="259" t="s">
        <v>565</v>
      </c>
      <c r="O1826" s="259" t="s">
        <v>565</v>
      </c>
      <c r="P1826" s="259" t="s">
        <v>565</v>
      </c>
      <c r="Q1826" s="259" t="s">
        <v>565</v>
      </c>
      <c r="R1826" s="259" t="s">
        <v>565</v>
      </c>
      <c r="S1826" s="259" t="s">
        <v>565</v>
      </c>
      <c r="T1826" s="259" t="s">
        <v>565</v>
      </c>
      <c r="U1826" s="259" t="s">
        <v>565</v>
      </c>
      <c r="V1826" s="260" t="s">
        <v>565</v>
      </c>
      <c r="W1826" s="260" t="s">
        <v>565</v>
      </c>
      <c r="X1826" s="259" t="s">
        <v>565</v>
      </c>
      <c r="Y1826" s="259" t="s">
        <v>565</v>
      </c>
      <c r="Z1826" s="259" t="s">
        <v>565</v>
      </c>
      <c r="AA1826" s="259" t="s">
        <v>565</v>
      </c>
      <c r="AB1826" s="259" t="s">
        <v>565</v>
      </c>
      <c r="AC1826" s="259" t="s">
        <v>565</v>
      </c>
      <c r="AD1826" s="259" t="s">
        <v>565</v>
      </c>
      <c r="AE1826" s="259" t="s">
        <v>565</v>
      </c>
      <c r="AF1826" s="259" t="s">
        <v>565</v>
      </c>
      <c r="AG1826" s="259" t="s">
        <v>565</v>
      </c>
      <c r="AH1826" s="259" t="s">
        <v>565</v>
      </c>
      <c r="AI1826" s="259" t="s">
        <v>565</v>
      </c>
      <c r="AJ1826" s="259" t="s">
        <v>565</v>
      </c>
      <c r="AK1826" s="259" t="s">
        <v>565</v>
      </c>
      <c r="AL1826" s="259" t="s">
        <v>565</v>
      </c>
      <c r="AM1826" s="259" t="s">
        <v>565</v>
      </c>
      <c r="AN1826" s="259" t="s">
        <v>565</v>
      </c>
      <c r="AO1826" s="259" t="s">
        <v>565</v>
      </c>
      <c r="AP1826" s="259" t="s">
        <v>565</v>
      </c>
      <c r="AQ1826" s="259" t="s">
        <v>565</v>
      </c>
      <c r="AR1826" s="259" t="s">
        <v>565</v>
      </c>
      <c r="AS1826" s="259" t="s">
        <v>565</v>
      </c>
      <c r="AT1826" s="259" t="s">
        <v>565</v>
      </c>
      <c r="AU1826" s="259" t="s">
        <v>565</v>
      </c>
      <c r="AV1826" s="259" t="s">
        <v>565</v>
      </c>
      <c r="AW1826" s="259" t="s">
        <v>565</v>
      </c>
      <c r="AX1826" s="259" t="s">
        <v>565</v>
      </c>
      <c r="AY1826" s="259" t="s">
        <v>565</v>
      </c>
      <c r="AZ1826" s="259" t="s">
        <v>565</v>
      </c>
      <c r="BA1826" s="259" t="s">
        <v>565</v>
      </c>
    </row>
    <row r="1827" spans="4:53">
      <c r="D1827" s="259" t="s">
        <v>565</v>
      </c>
      <c r="E1827" s="259" t="s">
        <v>565</v>
      </c>
      <c r="F1827" s="259" t="s">
        <v>565</v>
      </c>
      <c r="G1827" s="259" t="s">
        <v>565</v>
      </c>
      <c r="H1827" s="259" t="s">
        <v>565</v>
      </c>
      <c r="I1827" s="259" t="s">
        <v>565</v>
      </c>
      <c r="J1827" s="259" t="s">
        <v>565</v>
      </c>
      <c r="K1827" s="259" t="s">
        <v>565</v>
      </c>
      <c r="L1827" s="259" t="s">
        <v>565</v>
      </c>
      <c r="M1827" s="259" t="s">
        <v>565</v>
      </c>
      <c r="N1827" s="259" t="s">
        <v>565</v>
      </c>
      <c r="O1827" s="259" t="s">
        <v>565</v>
      </c>
      <c r="P1827" s="259" t="s">
        <v>565</v>
      </c>
      <c r="Q1827" s="259" t="s">
        <v>565</v>
      </c>
      <c r="R1827" s="259" t="s">
        <v>565</v>
      </c>
      <c r="S1827" s="259" t="s">
        <v>565</v>
      </c>
      <c r="T1827" s="259" t="s">
        <v>565</v>
      </c>
      <c r="U1827" s="259" t="s">
        <v>565</v>
      </c>
      <c r="V1827" s="260" t="s">
        <v>565</v>
      </c>
      <c r="W1827" s="260" t="s">
        <v>565</v>
      </c>
      <c r="X1827" s="259" t="s">
        <v>565</v>
      </c>
      <c r="Y1827" s="259" t="s">
        <v>565</v>
      </c>
      <c r="Z1827" s="259" t="s">
        <v>565</v>
      </c>
      <c r="AA1827" s="259" t="s">
        <v>565</v>
      </c>
      <c r="AB1827" s="259" t="s">
        <v>565</v>
      </c>
      <c r="AC1827" s="259" t="s">
        <v>565</v>
      </c>
      <c r="AD1827" s="259" t="s">
        <v>565</v>
      </c>
      <c r="AE1827" s="259" t="s">
        <v>565</v>
      </c>
      <c r="AF1827" s="259" t="s">
        <v>565</v>
      </c>
      <c r="AG1827" s="259" t="s">
        <v>565</v>
      </c>
      <c r="AH1827" s="259" t="s">
        <v>565</v>
      </c>
      <c r="AI1827" s="259" t="s">
        <v>565</v>
      </c>
      <c r="AJ1827" s="259" t="s">
        <v>565</v>
      </c>
      <c r="AK1827" s="259" t="s">
        <v>565</v>
      </c>
      <c r="AL1827" s="259" t="s">
        <v>565</v>
      </c>
      <c r="AM1827" s="259" t="s">
        <v>565</v>
      </c>
      <c r="AN1827" s="259" t="s">
        <v>565</v>
      </c>
      <c r="AO1827" s="259" t="s">
        <v>565</v>
      </c>
      <c r="AP1827" s="259" t="s">
        <v>565</v>
      </c>
      <c r="AQ1827" s="259" t="s">
        <v>565</v>
      </c>
      <c r="AR1827" s="259" t="s">
        <v>565</v>
      </c>
      <c r="AS1827" s="259" t="s">
        <v>565</v>
      </c>
      <c r="AT1827" s="259" t="s">
        <v>565</v>
      </c>
      <c r="AU1827" s="259" t="s">
        <v>565</v>
      </c>
      <c r="AV1827" s="259" t="s">
        <v>565</v>
      </c>
      <c r="AW1827" s="259" t="s">
        <v>565</v>
      </c>
      <c r="AX1827" s="259" t="s">
        <v>565</v>
      </c>
      <c r="AY1827" s="259" t="s">
        <v>565</v>
      </c>
      <c r="AZ1827" s="259" t="s">
        <v>565</v>
      </c>
      <c r="BA1827" s="259" t="s">
        <v>565</v>
      </c>
    </row>
    <row r="1828" spans="4:53">
      <c r="D1828" s="259" t="s">
        <v>565</v>
      </c>
      <c r="E1828" s="259" t="s">
        <v>565</v>
      </c>
      <c r="F1828" s="259" t="s">
        <v>565</v>
      </c>
      <c r="G1828" s="259" t="s">
        <v>565</v>
      </c>
      <c r="H1828" s="259" t="s">
        <v>565</v>
      </c>
      <c r="I1828" s="259" t="s">
        <v>565</v>
      </c>
      <c r="J1828" s="259" t="s">
        <v>565</v>
      </c>
      <c r="K1828" s="259" t="s">
        <v>565</v>
      </c>
      <c r="L1828" s="259" t="s">
        <v>565</v>
      </c>
      <c r="M1828" s="259" t="s">
        <v>565</v>
      </c>
      <c r="N1828" s="259" t="s">
        <v>565</v>
      </c>
      <c r="O1828" s="259" t="s">
        <v>565</v>
      </c>
      <c r="P1828" s="259" t="s">
        <v>565</v>
      </c>
      <c r="Q1828" s="259" t="s">
        <v>565</v>
      </c>
      <c r="R1828" s="259" t="s">
        <v>565</v>
      </c>
      <c r="S1828" s="259" t="s">
        <v>565</v>
      </c>
      <c r="T1828" s="259" t="s">
        <v>565</v>
      </c>
      <c r="U1828" s="259" t="s">
        <v>565</v>
      </c>
      <c r="V1828" s="260" t="s">
        <v>565</v>
      </c>
      <c r="W1828" s="260" t="s">
        <v>565</v>
      </c>
      <c r="X1828" s="259" t="s">
        <v>565</v>
      </c>
      <c r="Y1828" s="259" t="s">
        <v>565</v>
      </c>
      <c r="Z1828" s="259" t="s">
        <v>565</v>
      </c>
      <c r="AA1828" s="259" t="s">
        <v>565</v>
      </c>
      <c r="AB1828" s="259" t="s">
        <v>565</v>
      </c>
      <c r="AC1828" s="259" t="s">
        <v>565</v>
      </c>
      <c r="AD1828" s="259" t="s">
        <v>565</v>
      </c>
      <c r="AE1828" s="259" t="s">
        <v>565</v>
      </c>
      <c r="AF1828" s="259" t="s">
        <v>565</v>
      </c>
      <c r="AG1828" s="259" t="s">
        <v>565</v>
      </c>
      <c r="AH1828" s="259" t="s">
        <v>565</v>
      </c>
      <c r="AI1828" s="259" t="s">
        <v>565</v>
      </c>
      <c r="AJ1828" s="259" t="s">
        <v>565</v>
      </c>
      <c r="AK1828" s="259" t="s">
        <v>565</v>
      </c>
      <c r="AL1828" s="259" t="s">
        <v>565</v>
      </c>
      <c r="AM1828" s="259" t="s">
        <v>565</v>
      </c>
      <c r="AN1828" s="259" t="s">
        <v>565</v>
      </c>
      <c r="AO1828" s="259" t="s">
        <v>565</v>
      </c>
      <c r="AP1828" s="259" t="s">
        <v>565</v>
      </c>
      <c r="AQ1828" s="259" t="s">
        <v>565</v>
      </c>
      <c r="AR1828" s="259" t="s">
        <v>565</v>
      </c>
      <c r="AS1828" s="259" t="s">
        <v>565</v>
      </c>
      <c r="AT1828" s="259" t="s">
        <v>565</v>
      </c>
      <c r="AU1828" s="259" t="s">
        <v>565</v>
      </c>
      <c r="AV1828" s="259" t="s">
        <v>565</v>
      </c>
      <c r="AW1828" s="259" t="s">
        <v>565</v>
      </c>
      <c r="AX1828" s="259" t="s">
        <v>565</v>
      </c>
      <c r="AY1828" s="259" t="s">
        <v>565</v>
      </c>
      <c r="AZ1828" s="259" t="s">
        <v>565</v>
      </c>
      <c r="BA1828" s="259" t="s">
        <v>565</v>
      </c>
    </row>
    <row r="1829" spans="4:53">
      <c r="D1829" s="259" t="s">
        <v>565</v>
      </c>
      <c r="E1829" s="259" t="s">
        <v>565</v>
      </c>
      <c r="F1829" s="259" t="s">
        <v>565</v>
      </c>
      <c r="G1829" s="259" t="s">
        <v>565</v>
      </c>
      <c r="H1829" s="259" t="s">
        <v>565</v>
      </c>
      <c r="I1829" s="259" t="s">
        <v>565</v>
      </c>
      <c r="J1829" s="259" t="s">
        <v>565</v>
      </c>
      <c r="K1829" s="259" t="s">
        <v>565</v>
      </c>
      <c r="L1829" s="259" t="s">
        <v>565</v>
      </c>
      <c r="M1829" s="259" t="s">
        <v>565</v>
      </c>
      <c r="N1829" s="259" t="s">
        <v>565</v>
      </c>
      <c r="O1829" s="259" t="s">
        <v>565</v>
      </c>
      <c r="P1829" s="259" t="s">
        <v>565</v>
      </c>
      <c r="Q1829" s="259" t="s">
        <v>565</v>
      </c>
      <c r="R1829" s="259" t="s">
        <v>565</v>
      </c>
      <c r="S1829" s="259" t="s">
        <v>565</v>
      </c>
      <c r="T1829" s="259" t="s">
        <v>565</v>
      </c>
      <c r="U1829" s="259" t="s">
        <v>565</v>
      </c>
      <c r="V1829" s="260" t="s">
        <v>565</v>
      </c>
      <c r="W1829" s="260" t="s">
        <v>565</v>
      </c>
      <c r="X1829" s="259" t="s">
        <v>565</v>
      </c>
      <c r="Y1829" s="259" t="s">
        <v>565</v>
      </c>
      <c r="Z1829" s="259" t="s">
        <v>565</v>
      </c>
      <c r="AA1829" s="259" t="s">
        <v>565</v>
      </c>
      <c r="AB1829" s="259" t="s">
        <v>565</v>
      </c>
      <c r="AC1829" s="259" t="s">
        <v>565</v>
      </c>
      <c r="AD1829" s="259" t="s">
        <v>565</v>
      </c>
      <c r="AE1829" s="259" t="s">
        <v>565</v>
      </c>
      <c r="AF1829" s="259" t="s">
        <v>565</v>
      </c>
      <c r="AG1829" s="259" t="s">
        <v>565</v>
      </c>
      <c r="AH1829" s="259" t="s">
        <v>565</v>
      </c>
      <c r="AI1829" s="259" t="s">
        <v>565</v>
      </c>
      <c r="AJ1829" s="259" t="s">
        <v>565</v>
      </c>
      <c r="AK1829" s="259" t="s">
        <v>565</v>
      </c>
      <c r="AL1829" s="259" t="s">
        <v>565</v>
      </c>
      <c r="AM1829" s="259" t="s">
        <v>565</v>
      </c>
      <c r="AN1829" s="259" t="s">
        <v>565</v>
      </c>
      <c r="AO1829" s="259" t="s">
        <v>565</v>
      </c>
      <c r="AP1829" s="259" t="s">
        <v>565</v>
      </c>
      <c r="AQ1829" s="259" t="s">
        <v>565</v>
      </c>
      <c r="AR1829" s="259" t="s">
        <v>565</v>
      </c>
      <c r="AS1829" s="259" t="s">
        <v>565</v>
      </c>
      <c r="AT1829" s="259" t="s">
        <v>565</v>
      </c>
      <c r="AU1829" s="259" t="s">
        <v>565</v>
      </c>
      <c r="AV1829" s="259" t="s">
        <v>565</v>
      </c>
      <c r="AW1829" s="259" t="s">
        <v>565</v>
      </c>
      <c r="AX1829" s="259" t="s">
        <v>565</v>
      </c>
      <c r="AY1829" s="259" t="s">
        <v>565</v>
      </c>
      <c r="AZ1829" s="259" t="s">
        <v>565</v>
      </c>
      <c r="BA1829" s="259" t="s">
        <v>565</v>
      </c>
    </row>
    <row r="1830" spans="4:53">
      <c r="D1830" s="259" t="s">
        <v>565</v>
      </c>
      <c r="E1830" s="259" t="s">
        <v>565</v>
      </c>
      <c r="F1830" s="259" t="s">
        <v>565</v>
      </c>
      <c r="G1830" s="259" t="s">
        <v>565</v>
      </c>
      <c r="H1830" s="259" t="s">
        <v>565</v>
      </c>
      <c r="I1830" s="259" t="s">
        <v>565</v>
      </c>
      <c r="J1830" s="259" t="s">
        <v>565</v>
      </c>
      <c r="K1830" s="259" t="s">
        <v>565</v>
      </c>
      <c r="L1830" s="259" t="s">
        <v>565</v>
      </c>
      <c r="M1830" s="259" t="s">
        <v>565</v>
      </c>
      <c r="N1830" s="259" t="s">
        <v>565</v>
      </c>
      <c r="O1830" s="259" t="s">
        <v>565</v>
      </c>
      <c r="P1830" s="259" t="s">
        <v>565</v>
      </c>
      <c r="Q1830" s="259" t="s">
        <v>565</v>
      </c>
      <c r="R1830" s="259" t="s">
        <v>565</v>
      </c>
      <c r="S1830" s="259" t="s">
        <v>565</v>
      </c>
      <c r="T1830" s="259" t="s">
        <v>565</v>
      </c>
      <c r="U1830" s="259" t="s">
        <v>565</v>
      </c>
      <c r="V1830" s="260" t="s">
        <v>565</v>
      </c>
      <c r="W1830" s="260" t="s">
        <v>565</v>
      </c>
      <c r="X1830" s="259" t="s">
        <v>565</v>
      </c>
      <c r="Y1830" s="259" t="s">
        <v>565</v>
      </c>
      <c r="Z1830" s="259" t="s">
        <v>565</v>
      </c>
      <c r="AA1830" s="259" t="s">
        <v>565</v>
      </c>
      <c r="AB1830" s="259" t="s">
        <v>565</v>
      </c>
      <c r="AC1830" s="259" t="s">
        <v>565</v>
      </c>
      <c r="AD1830" s="259" t="s">
        <v>565</v>
      </c>
      <c r="AE1830" s="259" t="s">
        <v>565</v>
      </c>
      <c r="AF1830" s="259" t="s">
        <v>565</v>
      </c>
      <c r="AG1830" s="259" t="s">
        <v>565</v>
      </c>
      <c r="AH1830" s="259" t="s">
        <v>565</v>
      </c>
      <c r="AI1830" s="259" t="s">
        <v>565</v>
      </c>
      <c r="AJ1830" s="259" t="s">
        <v>565</v>
      </c>
      <c r="AK1830" s="259" t="s">
        <v>565</v>
      </c>
      <c r="AL1830" s="259" t="s">
        <v>565</v>
      </c>
      <c r="AM1830" s="259" t="s">
        <v>565</v>
      </c>
      <c r="AN1830" s="259" t="s">
        <v>565</v>
      </c>
      <c r="AO1830" s="259" t="s">
        <v>565</v>
      </c>
      <c r="AP1830" s="259" t="s">
        <v>565</v>
      </c>
      <c r="AQ1830" s="259" t="s">
        <v>565</v>
      </c>
      <c r="AR1830" s="259" t="s">
        <v>565</v>
      </c>
      <c r="AS1830" s="259" t="s">
        <v>565</v>
      </c>
      <c r="AT1830" s="259" t="s">
        <v>565</v>
      </c>
      <c r="AU1830" s="259" t="s">
        <v>565</v>
      </c>
      <c r="AV1830" s="259" t="s">
        <v>565</v>
      </c>
      <c r="AW1830" s="259" t="s">
        <v>565</v>
      </c>
      <c r="AX1830" s="259" t="s">
        <v>565</v>
      </c>
      <c r="AY1830" s="259" t="s">
        <v>565</v>
      </c>
      <c r="AZ1830" s="259" t="s">
        <v>565</v>
      </c>
      <c r="BA1830" s="259" t="s">
        <v>565</v>
      </c>
    </row>
    <row r="1831" spans="4:53">
      <c r="D1831" s="259" t="s">
        <v>565</v>
      </c>
      <c r="E1831" s="259" t="s">
        <v>565</v>
      </c>
      <c r="F1831" s="259" t="s">
        <v>565</v>
      </c>
      <c r="G1831" s="259" t="s">
        <v>565</v>
      </c>
      <c r="H1831" s="259" t="s">
        <v>565</v>
      </c>
      <c r="I1831" s="259" t="s">
        <v>565</v>
      </c>
      <c r="J1831" s="259" t="s">
        <v>565</v>
      </c>
      <c r="K1831" s="259" t="s">
        <v>565</v>
      </c>
      <c r="L1831" s="259" t="s">
        <v>565</v>
      </c>
      <c r="M1831" s="259" t="s">
        <v>565</v>
      </c>
      <c r="N1831" s="259" t="s">
        <v>565</v>
      </c>
      <c r="O1831" s="259" t="s">
        <v>565</v>
      </c>
      <c r="P1831" s="259" t="s">
        <v>565</v>
      </c>
      <c r="Q1831" s="259" t="s">
        <v>565</v>
      </c>
      <c r="R1831" s="259" t="s">
        <v>565</v>
      </c>
      <c r="S1831" s="259" t="s">
        <v>565</v>
      </c>
      <c r="T1831" s="259" t="s">
        <v>565</v>
      </c>
      <c r="U1831" s="259" t="s">
        <v>565</v>
      </c>
      <c r="V1831" s="260" t="s">
        <v>565</v>
      </c>
      <c r="W1831" s="260" t="s">
        <v>565</v>
      </c>
      <c r="X1831" s="259" t="s">
        <v>565</v>
      </c>
      <c r="Y1831" s="259" t="s">
        <v>565</v>
      </c>
      <c r="Z1831" s="259" t="s">
        <v>565</v>
      </c>
      <c r="AA1831" s="259" t="s">
        <v>565</v>
      </c>
      <c r="AB1831" s="259" t="s">
        <v>565</v>
      </c>
      <c r="AC1831" s="259" t="s">
        <v>565</v>
      </c>
      <c r="AD1831" s="259" t="s">
        <v>565</v>
      </c>
      <c r="AE1831" s="259" t="s">
        <v>565</v>
      </c>
      <c r="AF1831" s="259" t="s">
        <v>565</v>
      </c>
      <c r="AG1831" s="259" t="s">
        <v>565</v>
      </c>
      <c r="AH1831" s="259" t="s">
        <v>565</v>
      </c>
      <c r="AI1831" s="259" t="s">
        <v>565</v>
      </c>
      <c r="AJ1831" s="259" t="s">
        <v>565</v>
      </c>
      <c r="AK1831" s="259" t="s">
        <v>565</v>
      </c>
      <c r="AL1831" s="259" t="s">
        <v>565</v>
      </c>
      <c r="AM1831" s="259" t="s">
        <v>565</v>
      </c>
      <c r="AN1831" s="259" t="s">
        <v>565</v>
      </c>
      <c r="AO1831" s="259" t="s">
        <v>565</v>
      </c>
      <c r="AP1831" s="259" t="s">
        <v>565</v>
      </c>
      <c r="AQ1831" s="259" t="s">
        <v>565</v>
      </c>
      <c r="AR1831" s="259" t="s">
        <v>565</v>
      </c>
      <c r="AS1831" s="259" t="s">
        <v>565</v>
      </c>
      <c r="AT1831" s="259" t="s">
        <v>565</v>
      </c>
      <c r="AU1831" s="259" t="s">
        <v>565</v>
      </c>
      <c r="AV1831" s="259" t="s">
        <v>565</v>
      </c>
      <c r="AW1831" s="259" t="s">
        <v>565</v>
      </c>
      <c r="AX1831" s="259" t="s">
        <v>565</v>
      </c>
      <c r="AY1831" s="259" t="s">
        <v>565</v>
      </c>
      <c r="AZ1831" s="259" t="s">
        <v>565</v>
      </c>
      <c r="BA1831" s="259" t="s">
        <v>565</v>
      </c>
    </row>
    <row r="1832" spans="4:53">
      <c r="D1832" s="259" t="s">
        <v>565</v>
      </c>
      <c r="E1832" s="259" t="s">
        <v>565</v>
      </c>
      <c r="F1832" s="259" t="s">
        <v>565</v>
      </c>
      <c r="G1832" s="259" t="s">
        <v>565</v>
      </c>
      <c r="H1832" s="259" t="s">
        <v>565</v>
      </c>
      <c r="I1832" s="259" t="s">
        <v>565</v>
      </c>
      <c r="J1832" s="259" t="s">
        <v>565</v>
      </c>
      <c r="K1832" s="259" t="s">
        <v>565</v>
      </c>
      <c r="L1832" s="259" t="s">
        <v>565</v>
      </c>
      <c r="M1832" s="259" t="s">
        <v>565</v>
      </c>
      <c r="N1832" s="259" t="s">
        <v>565</v>
      </c>
      <c r="O1832" s="259" t="s">
        <v>565</v>
      </c>
      <c r="P1832" s="259" t="s">
        <v>565</v>
      </c>
      <c r="Q1832" s="259" t="s">
        <v>565</v>
      </c>
      <c r="R1832" s="259" t="s">
        <v>565</v>
      </c>
      <c r="S1832" s="259" t="s">
        <v>565</v>
      </c>
      <c r="T1832" s="259" t="s">
        <v>565</v>
      </c>
      <c r="U1832" s="259" t="s">
        <v>565</v>
      </c>
      <c r="V1832" s="260" t="s">
        <v>565</v>
      </c>
      <c r="W1832" s="260" t="s">
        <v>565</v>
      </c>
      <c r="X1832" s="259" t="s">
        <v>565</v>
      </c>
      <c r="Y1832" s="259" t="s">
        <v>565</v>
      </c>
      <c r="Z1832" s="259" t="s">
        <v>565</v>
      </c>
      <c r="AA1832" s="259" t="s">
        <v>565</v>
      </c>
      <c r="AB1832" s="259" t="s">
        <v>565</v>
      </c>
      <c r="AC1832" s="259" t="s">
        <v>565</v>
      </c>
      <c r="AD1832" s="259" t="s">
        <v>565</v>
      </c>
      <c r="AE1832" s="259" t="s">
        <v>565</v>
      </c>
      <c r="AF1832" s="259" t="s">
        <v>565</v>
      </c>
      <c r="AG1832" s="259" t="s">
        <v>565</v>
      </c>
      <c r="AH1832" s="259" t="s">
        <v>565</v>
      </c>
      <c r="AI1832" s="259" t="s">
        <v>565</v>
      </c>
      <c r="AJ1832" s="259" t="s">
        <v>565</v>
      </c>
      <c r="AK1832" s="259" t="s">
        <v>565</v>
      </c>
      <c r="AL1832" s="259" t="s">
        <v>565</v>
      </c>
      <c r="AM1832" s="259" t="s">
        <v>565</v>
      </c>
      <c r="AN1832" s="259" t="s">
        <v>565</v>
      </c>
      <c r="AO1832" s="259" t="s">
        <v>565</v>
      </c>
      <c r="AP1832" s="259" t="s">
        <v>565</v>
      </c>
      <c r="AQ1832" s="259" t="s">
        <v>565</v>
      </c>
      <c r="AR1832" s="259" t="s">
        <v>565</v>
      </c>
      <c r="AS1832" s="259" t="s">
        <v>565</v>
      </c>
      <c r="AT1832" s="259" t="s">
        <v>565</v>
      </c>
      <c r="AU1832" s="259" t="s">
        <v>565</v>
      </c>
      <c r="AV1832" s="259" t="s">
        <v>565</v>
      </c>
      <c r="AW1832" s="259" t="s">
        <v>565</v>
      </c>
      <c r="AX1832" s="259" t="s">
        <v>565</v>
      </c>
      <c r="AY1832" s="259" t="s">
        <v>565</v>
      </c>
      <c r="AZ1832" s="259" t="s">
        <v>565</v>
      </c>
      <c r="BA1832" s="259" t="s">
        <v>565</v>
      </c>
    </row>
    <row r="1833" spans="4:53">
      <c r="D1833" s="259" t="s">
        <v>565</v>
      </c>
      <c r="E1833" s="259" t="s">
        <v>565</v>
      </c>
      <c r="F1833" s="259" t="s">
        <v>565</v>
      </c>
      <c r="G1833" s="259" t="s">
        <v>565</v>
      </c>
      <c r="H1833" s="259" t="s">
        <v>565</v>
      </c>
      <c r="I1833" s="259" t="s">
        <v>565</v>
      </c>
      <c r="J1833" s="259" t="s">
        <v>565</v>
      </c>
      <c r="K1833" s="259" t="s">
        <v>565</v>
      </c>
      <c r="L1833" s="259" t="s">
        <v>565</v>
      </c>
      <c r="M1833" s="259" t="s">
        <v>565</v>
      </c>
      <c r="N1833" s="259" t="s">
        <v>565</v>
      </c>
      <c r="O1833" s="259" t="s">
        <v>565</v>
      </c>
      <c r="P1833" s="259" t="s">
        <v>565</v>
      </c>
      <c r="Q1833" s="259" t="s">
        <v>565</v>
      </c>
      <c r="R1833" s="259" t="s">
        <v>565</v>
      </c>
      <c r="S1833" s="259" t="s">
        <v>565</v>
      </c>
      <c r="T1833" s="259" t="s">
        <v>565</v>
      </c>
      <c r="U1833" s="259" t="s">
        <v>565</v>
      </c>
      <c r="V1833" s="260" t="s">
        <v>565</v>
      </c>
      <c r="W1833" s="260" t="s">
        <v>565</v>
      </c>
      <c r="X1833" s="259" t="s">
        <v>565</v>
      </c>
      <c r="Y1833" s="259" t="s">
        <v>565</v>
      </c>
      <c r="Z1833" s="259" t="s">
        <v>565</v>
      </c>
      <c r="AA1833" s="259" t="s">
        <v>565</v>
      </c>
      <c r="AB1833" s="259" t="s">
        <v>565</v>
      </c>
      <c r="AC1833" s="259" t="s">
        <v>565</v>
      </c>
      <c r="AD1833" s="259" t="s">
        <v>565</v>
      </c>
      <c r="AE1833" s="259" t="s">
        <v>565</v>
      </c>
      <c r="AF1833" s="259" t="s">
        <v>565</v>
      </c>
      <c r="AG1833" s="259" t="s">
        <v>565</v>
      </c>
      <c r="AH1833" s="259" t="s">
        <v>565</v>
      </c>
      <c r="AI1833" s="259" t="s">
        <v>565</v>
      </c>
      <c r="AJ1833" s="259" t="s">
        <v>565</v>
      </c>
      <c r="AK1833" s="259" t="s">
        <v>565</v>
      </c>
      <c r="AL1833" s="259" t="s">
        <v>565</v>
      </c>
      <c r="AM1833" s="259" t="s">
        <v>565</v>
      </c>
      <c r="AN1833" s="259" t="s">
        <v>565</v>
      </c>
      <c r="AO1833" s="259" t="s">
        <v>565</v>
      </c>
      <c r="AP1833" s="259" t="s">
        <v>565</v>
      </c>
      <c r="AQ1833" s="259" t="s">
        <v>565</v>
      </c>
      <c r="AR1833" s="259" t="s">
        <v>565</v>
      </c>
      <c r="AS1833" s="259" t="s">
        <v>565</v>
      </c>
      <c r="AT1833" s="259" t="s">
        <v>565</v>
      </c>
      <c r="AU1833" s="259" t="s">
        <v>565</v>
      </c>
      <c r="AV1833" s="259" t="s">
        <v>565</v>
      </c>
      <c r="AW1833" s="259" t="s">
        <v>565</v>
      </c>
      <c r="AX1833" s="259" t="s">
        <v>565</v>
      </c>
      <c r="AY1833" s="259" t="s">
        <v>565</v>
      </c>
      <c r="AZ1833" s="259" t="s">
        <v>565</v>
      </c>
      <c r="BA1833" s="259" t="s">
        <v>565</v>
      </c>
    </row>
    <row r="1834" spans="4:53">
      <c r="D1834" s="259" t="s">
        <v>565</v>
      </c>
      <c r="E1834" s="259" t="s">
        <v>565</v>
      </c>
      <c r="F1834" s="259" t="s">
        <v>565</v>
      </c>
      <c r="G1834" s="259" t="s">
        <v>565</v>
      </c>
      <c r="H1834" s="259" t="s">
        <v>565</v>
      </c>
      <c r="I1834" s="259" t="s">
        <v>565</v>
      </c>
      <c r="J1834" s="259" t="s">
        <v>565</v>
      </c>
      <c r="K1834" s="259" t="s">
        <v>565</v>
      </c>
      <c r="L1834" s="259" t="s">
        <v>565</v>
      </c>
      <c r="M1834" s="259" t="s">
        <v>565</v>
      </c>
      <c r="N1834" s="259" t="s">
        <v>565</v>
      </c>
      <c r="O1834" s="259" t="s">
        <v>565</v>
      </c>
      <c r="P1834" s="259" t="s">
        <v>565</v>
      </c>
      <c r="Q1834" s="259" t="s">
        <v>565</v>
      </c>
      <c r="R1834" s="259" t="s">
        <v>565</v>
      </c>
      <c r="S1834" s="259" t="s">
        <v>565</v>
      </c>
      <c r="T1834" s="259" t="s">
        <v>565</v>
      </c>
      <c r="U1834" s="259" t="s">
        <v>565</v>
      </c>
      <c r="V1834" s="260" t="s">
        <v>565</v>
      </c>
      <c r="W1834" s="260" t="s">
        <v>565</v>
      </c>
      <c r="X1834" s="259" t="s">
        <v>565</v>
      </c>
      <c r="Y1834" s="259" t="s">
        <v>565</v>
      </c>
      <c r="Z1834" s="259" t="s">
        <v>565</v>
      </c>
      <c r="AA1834" s="259" t="s">
        <v>565</v>
      </c>
      <c r="AB1834" s="259" t="s">
        <v>565</v>
      </c>
      <c r="AC1834" s="259" t="s">
        <v>565</v>
      </c>
      <c r="AD1834" s="259" t="s">
        <v>565</v>
      </c>
      <c r="AE1834" s="259" t="s">
        <v>565</v>
      </c>
      <c r="AF1834" s="259" t="s">
        <v>565</v>
      </c>
      <c r="AG1834" s="259" t="s">
        <v>565</v>
      </c>
      <c r="AH1834" s="259" t="s">
        <v>565</v>
      </c>
      <c r="AI1834" s="259" t="s">
        <v>565</v>
      </c>
      <c r="AJ1834" s="259" t="s">
        <v>565</v>
      </c>
      <c r="AK1834" s="259" t="s">
        <v>565</v>
      </c>
      <c r="AL1834" s="259" t="s">
        <v>565</v>
      </c>
      <c r="AM1834" s="259" t="s">
        <v>565</v>
      </c>
      <c r="AN1834" s="259" t="s">
        <v>565</v>
      </c>
      <c r="AO1834" s="259" t="s">
        <v>565</v>
      </c>
      <c r="AP1834" s="259" t="s">
        <v>565</v>
      </c>
      <c r="AQ1834" s="259" t="s">
        <v>565</v>
      </c>
      <c r="AR1834" s="259" t="s">
        <v>565</v>
      </c>
      <c r="AS1834" s="259" t="s">
        <v>565</v>
      </c>
      <c r="AT1834" s="259" t="s">
        <v>565</v>
      </c>
      <c r="AU1834" s="259" t="s">
        <v>565</v>
      </c>
      <c r="AV1834" s="259" t="s">
        <v>565</v>
      </c>
      <c r="AW1834" s="259" t="s">
        <v>565</v>
      </c>
      <c r="AX1834" s="259" t="s">
        <v>565</v>
      </c>
      <c r="AY1834" s="259" t="s">
        <v>565</v>
      </c>
      <c r="AZ1834" s="259" t="s">
        <v>565</v>
      </c>
      <c r="BA1834" s="259" t="s">
        <v>565</v>
      </c>
    </row>
    <row r="1835" spans="4:53">
      <c r="D1835" s="259" t="s">
        <v>565</v>
      </c>
      <c r="E1835" s="259" t="s">
        <v>565</v>
      </c>
      <c r="F1835" s="259" t="s">
        <v>565</v>
      </c>
      <c r="G1835" s="259" t="s">
        <v>565</v>
      </c>
      <c r="H1835" s="259" t="s">
        <v>565</v>
      </c>
      <c r="I1835" s="259" t="s">
        <v>565</v>
      </c>
      <c r="J1835" s="259" t="s">
        <v>565</v>
      </c>
      <c r="K1835" s="259" t="s">
        <v>565</v>
      </c>
      <c r="L1835" s="259" t="s">
        <v>565</v>
      </c>
      <c r="M1835" s="259" t="s">
        <v>565</v>
      </c>
      <c r="N1835" s="259" t="s">
        <v>565</v>
      </c>
      <c r="O1835" s="259" t="s">
        <v>565</v>
      </c>
      <c r="P1835" s="259" t="s">
        <v>565</v>
      </c>
      <c r="Q1835" s="259" t="s">
        <v>565</v>
      </c>
      <c r="R1835" s="259" t="s">
        <v>565</v>
      </c>
      <c r="S1835" s="259" t="s">
        <v>565</v>
      </c>
      <c r="T1835" s="259" t="s">
        <v>565</v>
      </c>
      <c r="U1835" s="259" t="s">
        <v>565</v>
      </c>
      <c r="V1835" s="260" t="s">
        <v>565</v>
      </c>
      <c r="W1835" s="260" t="s">
        <v>565</v>
      </c>
      <c r="X1835" s="259" t="s">
        <v>565</v>
      </c>
      <c r="Y1835" s="259" t="s">
        <v>565</v>
      </c>
      <c r="Z1835" s="259" t="s">
        <v>565</v>
      </c>
      <c r="AA1835" s="259" t="s">
        <v>565</v>
      </c>
      <c r="AB1835" s="259" t="s">
        <v>565</v>
      </c>
      <c r="AC1835" s="259" t="s">
        <v>565</v>
      </c>
      <c r="AD1835" s="259" t="s">
        <v>565</v>
      </c>
      <c r="AE1835" s="259" t="s">
        <v>565</v>
      </c>
      <c r="AF1835" s="259" t="s">
        <v>565</v>
      </c>
      <c r="AG1835" s="259" t="s">
        <v>565</v>
      </c>
      <c r="AH1835" s="259" t="s">
        <v>565</v>
      </c>
      <c r="AI1835" s="259" t="s">
        <v>565</v>
      </c>
      <c r="AJ1835" s="259" t="s">
        <v>565</v>
      </c>
      <c r="AK1835" s="259" t="s">
        <v>565</v>
      </c>
      <c r="AL1835" s="259" t="s">
        <v>565</v>
      </c>
      <c r="AM1835" s="259" t="s">
        <v>565</v>
      </c>
      <c r="AN1835" s="259" t="s">
        <v>565</v>
      </c>
      <c r="AO1835" s="259" t="s">
        <v>565</v>
      </c>
      <c r="AP1835" s="259" t="s">
        <v>565</v>
      </c>
      <c r="AQ1835" s="259" t="s">
        <v>565</v>
      </c>
      <c r="AR1835" s="259" t="s">
        <v>565</v>
      </c>
      <c r="AS1835" s="259" t="s">
        <v>565</v>
      </c>
      <c r="AT1835" s="259" t="s">
        <v>565</v>
      </c>
      <c r="AU1835" s="259" t="s">
        <v>565</v>
      </c>
      <c r="AV1835" s="259" t="s">
        <v>565</v>
      </c>
      <c r="AW1835" s="259" t="s">
        <v>565</v>
      </c>
      <c r="AX1835" s="259" t="s">
        <v>565</v>
      </c>
      <c r="AY1835" s="259" t="s">
        <v>565</v>
      </c>
      <c r="AZ1835" s="259" t="s">
        <v>565</v>
      </c>
      <c r="BA1835" s="259" t="s">
        <v>565</v>
      </c>
    </row>
    <row r="1836" spans="4:53">
      <c r="D1836" s="259" t="s">
        <v>565</v>
      </c>
      <c r="E1836" s="259" t="s">
        <v>565</v>
      </c>
      <c r="F1836" s="259" t="s">
        <v>565</v>
      </c>
      <c r="G1836" s="259" t="s">
        <v>565</v>
      </c>
      <c r="H1836" s="259" t="s">
        <v>565</v>
      </c>
      <c r="I1836" s="259" t="s">
        <v>565</v>
      </c>
      <c r="J1836" s="259" t="s">
        <v>565</v>
      </c>
      <c r="K1836" s="259" t="s">
        <v>565</v>
      </c>
      <c r="L1836" s="259" t="s">
        <v>565</v>
      </c>
      <c r="M1836" s="259" t="s">
        <v>565</v>
      </c>
      <c r="N1836" s="259" t="s">
        <v>565</v>
      </c>
      <c r="O1836" s="259" t="s">
        <v>565</v>
      </c>
      <c r="P1836" s="259" t="s">
        <v>565</v>
      </c>
      <c r="Q1836" s="259" t="s">
        <v>565</v>
      </c>
      <c r="R1836" s="259" t="s">
        <v>565</v>
      </c>
      <c r="S1836" s="259" t="s">
        <v>565</v>
      </c>
      <c r="T1836" s="259" t="s">
        <v>565</v>
      </c>
      <c r="U1836" s="259" t="s">
        <v>565</v>
      </c>
      <c r="V1836" s="260" t="s">
        <v>565</v>
      </c>
      <c r="W1836" s="260" t="s">
        <v>565</v>
      </c>
      <c r="X1836" s="259" t="s">
        <v>565</v>
      </c>
      <c r="Y1836" s="259" t="s">
        <v>565</v>
      </c>
      <c r="Z1836" s="259" t="s">
        <v>565</v>
      </c>
      <c r="AA1836" s="259" t="s">
        <v>565</v>
      </c>
      <c r="AB1836" s="259" t="s">
        <v>565</v>
      </c>
      <c r="AC1836" s="259" t="s">
        <v>565</v>
      </c>
      <c r="AD1836" s="259" t="s">
        <v>565</v>
      </c>
      <c r="AE1836" s="259" t="s">
        <v>565</v>
      </c>
      <c r="AF1836" s="259" t="s">
        <v>565</v>
      </c>
      <c r="AG1836" s="259" t="s">
        <v>565</v>
      </c>
      <c r="AH1836" s="259" t="s">
        <v>565</v>
      </c>
      <c r="AI1836" s="259" t="s">
        <v>565</v>
      </c>
      <c r="AJ1836" s="259" t="s">
        <v>565</v>
      </c>
      <c r="AK1836" s="259" t="s">
        <v>565</v>
      </c>
      <c r="AL1836" s="259" t="s">
        <v>565</v>
      </c>
      <c r="AM1836" s="259" t="s">
        <v>565</v>
      </c>
      <c r="AN1836" s="259" t="s">
        <v>565</v>
      </c>
      <c r="AO1836" s="259" t="s">
        <v>565</v>
      </c>
      <c r="AP1836" s="259" t="s">
        <v>565</v>
      </c>
      <c r="AQ1836" s="259" t="s">
        <v>565</v>
      </c>
      <c r="AR1836" s="259" t="s">
        <v>565</v>
      </c>
      <c r="AS1836" s="259" t="s">
        <v>565</v>
      </c>
      <c r="AT1836" s="259" t="s">
        <v>565</v>
      </c>
      <c r="AU1836" s="259" t="s">
        <v>565</v>
      </c>
      <c r="AV1836" s="259" t="s">
        <v>565</v>
      </c>
      <c r="AW1836" s="259" t="s">
        <v>565</v>
      </c>
      <c r="AX1836" s="259" t="s">
        <v>565</v>
      </c>
      <c r="AY1836" s="259" t="s">
        <v>565</v>
      </c>
      <c r="AZ1836" s="259" t="s">
        <v>565</v>
      </c>
      <c r="BA1836" s="259" t="s">
        <v>565</v>
      </c>
    </row>
    <row r="1837" spans="4:53">
      <c r="D1837" s="259" t="s">
        <v>565</v>
      </c>
      <c r="E1837" s="259" t="s">
        <v>565</v>
      </c>
      <c r="F1837" s="259" t="s">
        <v>565</v>
      </c>
      <c r="G1837" s="259" t="s">
        <v>565</v>
      </c>
      <c r="H1837" s="259" t="s">
        <v>565</v>
      </c>
      <c r="I1837" s="259" t="s">
        <v>565</v>
      </c>
      <c r="J1837" s="259" t="s">
        <v>565</v>
      </c>
      <c r="K1837" s="259" t="s">
        <v>565</v>
      </c>
      <c r="L1837" s="259" t="s">
        <v>565</v>
      </c>
      <c r="M1837" s="259" t="s">
        <v>565</v>
      </c>
      <c r="N1837" s="259" t="s">
        <v>565</v>
      </c>
      <c r="O1837" s="259" t="s">
        <v>565</v>
      </c>
      <c r="P1837" s="259" t="s">
        <v>565</v>
      </c>
      <c r="Q1837" s="259" t="s">
        <v>565</v>
      </c>
      <c r="R1837" s="259" t="s">
        <v>565</v>
      </c>
      <c r="S1837" s="259" t="s">
        <v>565</v>
      </c>
      <c r="T1837" s="259" t="s">
        <v>565</v>
      </c>
      <c r="U1837" s="259" t="s">
        <v>565</v>
      </c>
      <c r="V1837" s="260" t="s">
        <v>565</v>
      </c>
      <c r="W1837" s="260" t="s">
        <v>565</v>
      </c>
      <c r="X1837" s="259" t="s">
        <v>565</v>
      </c>
      <c r="Y1837" s="259" t="s">
        <v>565</v>
      </c>
      <c r="Z1837" s="259" t="s">
        <v>565</v>
      </c>
      <c r="AA1837" s="259" t="s">
        <v>565</v>
      </c>
      <c r="AB1837" s="259" t="s">
        <v>565</v>
      </c>
      <c r="AC1837" s="259" t="s">
        <v>565</v>
      </c>
      <c r="AD1837" s="259" t="s">
        <v>565</v>
      </c>
      <c r="AE1837" s="259" t="s">
        <v>565</v>
      </c>
      <c r="AF1837" s="259" t="s">
        <v>565</v>
      </c>
      <c r="AG1837" s="259" t="s">
        <v>565</v>
      </c>
      <c r="AH1837" s="259" t="s">
        <v>565</v>
      </c>
      <c r="AI1837" s="259" t="s">
        <v>565</v>
      </c>
      <c r="AJ1837" s="259" t="s">
        <v>565</v>
      </c>
      <c r="AK1837" s="259" t="s">
        <v>565</v>
      </c>
      <c r="AL1837" s="259" t="s">
        <v>565</v>
      </c>
      <c r="AM1837" s="259" t="s">
        <v>565</v>
      </c>
      <c r="AN1837" s="259" t="s">
        <v>565</v>
      </c>
      <c r="AO1837" s="259" t="s">
        <v>565</v>
      </c>
      <c r="AP1837" s="259" t="s">
        <v>565</v>
      </c>
      <c r="AQ1837" s="259" t="s">
        <v>565</v>
      </c>
      <c r="AR1837" s="259" t="s">
        <v>565</v>
      </c>
      <c r="AS1837" s="259" t="s">
        <v>565</v>
      </c>
      <c r="AT1837" s="259" t="s">
        <v>565</v>
      </c>
      <c r="AU1837" s="259" t="s">
        <v>565</v>
      </c>
      <c r="AV1837" s="259" t="s">
        <v>565</v>
      </c>
      <c r="AW1837" s="259" t="s">
        <v>565</v>
      </c>
      <c r="AX1837" s="259" t="s">
        <v>565</v>
      </c>
      <c r="AY1837" s="259" t="s">
        <v>565</v>
      </c>
      <c r="AZ1837" s="259" t="s">
        <v>565</v>
      </c>
      <c r="BA1837" s="259" t="s">
        <v>565</v>
      </c>
    </row>
    <row r="1838" spans="4:53">
      <c r="D1838" s="259" t="s">
        <v>565</v>
      </c>
      <c r="E1838" s="259" t="s">
        <v>565</v>
      </c>
      <c r="F1838" s="259" t="s">
        <v>565</v>
      </c>
      <c r="G1838" s="259" t="s">
        <v>565</v>
      </c>
      <c r="H1838" s="259" t="s">
        <v>565</v>
      </c>
      <c r="I1838" s="259" t="s">
        <v>565</v>
      </c>
      <c r="J1838" s="259" t="s">
        <v>565</v>
      </c>
      <c r="K1838" s="259" t="s">
        <v>565</v>
      </c>
      <c r="L1838" s="259" t="s">
        <v>565</v>
      </c>
      <c r="M1838" s="259" t="s">
        <v>565</v>
      </c>
      <c r="N1838" s="259" t="s">
        <v>565</v>
      </c>
      <c r="O1838" s="259" t="s">
        <v>565</v>
      </c>
      <c r="P1838" s="259" t="s">
        <v>565</v>
      </c>
      <c r="Q1838" s="259" t="s">
        <v>565</v>
      </c>
      <c r="R1838" s="259" t="s">
        <v>565</v>
      </c>
      <c r="S1838" s="259" t="s">
        <v>565</v>
      </c>
      <c r="T1838" s="259" t="s">
        <v>565</v>
      </c>
      <c r="U1838" s="259" t="s">
        <v>565</v>
      </c>
      <c r="V1838" s="260" t="s">
        <v>565</v>
      </c>
      <c r="W1838" s="260" t="s">
        <v>565</v>
      </c>
      <c r="X1838" s="259" t="s">
        <v>565</v>
      </c>
      <c r="Y1838" s="259" t="s">
        <v>565</v>
      </c>
      <c r="Z1838" s="259" t="s">
        <v>565</v>
      </c>
      <c r="AA1838" s="259" t="s">
        <v>565</v>
      </c>
      <c r="AB1838" s="259" t="s">
        <v>565</v>
      </c>
      <c r="AC1838" s="259" t="s">
        <v>565</v>
      </c>
      <c r="AD1838" s="259" t="s">
        <v>565</v>
      </c>
      <c r="AE1838" s="259" t="s">
        <v>565</v>
      </c>
      <c r="AF1838" s="259" t="s">
        <v>565</v>
      </c>
      <c r="AG1838" s="259" t="s">
        <v>565</v>
      </c>
      <c r="AH1838" s="259" t="s">
        <v>565</v>
      </c>
      <c r="AI1838" s="259" t="s">
        <v>565</v>
      </c>
      <c r="AJ1838" s="259" t="s">
        <v>565</v>
      </c>
      <c r="AK1838" s="259" t="s">
        <v>565</v>
      </c>
      <c r="AL1838" s="259" t="s">
        <v>565</v>
      </c>
      <c r="AM1838" s="259" t="s">
        <v>565</v>
      </c>
      <c r="AN1838" s="259" t="s">
        <v>565</v>
      </c>
      <c r="AO1838" s="259" t="s">
        <v>565</v>
      </c>
      <c r="AP1838" s="259" t="s">
        <v>565</v>
      </c>
      <c r="AQ1838" s="259" t="s">
        <v>565</v>
      </c>
      <c r="AR1838" s="259" t="s">
        <v>565</v>
      </c>
      <c r="AS1838" s="259" t="s">
        <v>565</v>
      </c>
      <c r="AT1838" s="259" t="s">
        <v>565</v>
      </c>
      <c r="AU1838" s="259" t="s">
        <v>565</v>
      </c>
      <c r="AV1838" s="259" t="s">
        <v>565</v>
      </c>
      <c r="AW1838" s="259" t="s">
        <v>565</v>
      </c>
      <c r="AX1838" s="259" t="s">
        <v>565</v>
      </c>
      <c r="AY1838" s="259" t="s">
        <v>565</v>
      </c>
      <c r="AZ1838" s="259" t="s">
        <v>565</v>
      </c>
      <c r="BA1838" s="259" t="s">
        <v>565</v>
      </c>
    </row>
    <row r="1839" spans="4:53">
      <c r="D1839" s="259" t="s">
        <v>565</v>
      </c>
      <c r="E1839" s="259" t="s">
        <v>565</v>
      </c>
      <c r="F1839" s="259" t="s">
        <v>565</v>
      </c>
      <c r="G1839" s="259" t="s">
        <v>565</v>
      </c>
      <c r="H1839" s="259" t="s">
        <v>565</v>
      </c>
      <c r="I1839" s="259" t="s">
        <v>565</v>
      </c>
      <c r="J1839" s="259" t="s">
        <v>565</v>
      </c>
      <c r="K1839" s="259" t="s">
        <v>565</v>
      </c>
      <c r="L1839" s="259" t="s">
        <v>565</v>
      </c>
      <c r="M1839" s="259" t="s">
        <v>565</v>
      </c>
      <c r="N1839" s="259" t="s">
        <v>565</v>
      </c>
      <c r="O1839" s="259" t="s">
        <v>565</v>
      </c>
      <c r="P1839" s="259" t="s">
        <v>565</v>
      </c>
      <c r="Q1839" s="259" t="s">
        <v>565</v>
      </c>
      <c r="R1839" s="259" t="s">
        <v>565</v>
      </c>
      <c r="S1839" s="259" t="s">
        <v>565</v>
      </c>
      <c r="T1839" s="259" t="s">
        <v>565</v>
      </c>
      <c r="U1839" s="259" t="s">
        <v>565</v>
      </c>
      <c r="V1839" s="260" t="s">
        <v>565</v>
      </c>
      <c r="W1839" s="260" t="s">
        <v>565</v>
      </c>
      <c r="X1839" s="259" t="s">
        <v>565</v>
      </c>
      <c r="Y1839" s="259" t="s">
        <v>565</v>
      </c>
      <c r="Z1839" s="259" t="s">
        <v>565</v>
      </c>
      <c r="AA1839" s="259" t="s">
        <v>565</v>
      </c>
      <c r="AB1839" s="259" t="s">
        <v>565</v>
      </c>
      <c r="AC1839" s="259" t="s">
        <v>565</v>
      </c>
      <c r="AD1839" s="259" t="s">
        <v>565</v>
      </c>
      <c r="AE1839" s="259" t="s">
        <v>565</v>
      </c>
      <c r="AF1839" s="259" t="s">
        <v>565</v>
      </c>
      <c r="AG1839" s="259" t="s">
        <v>565</v>
      </c>
      <c r="AH1839" s="259" t="s">
        <v>565</v>
      </c>
      <c r="AI1839" s="259" t="s">
        <v>565</v>
      </c>
      <c r="AJ1839" s="259" t="s">
        <v>565</v>
      </c>
      <c r="AK1839" s="259" t="s">
        <v>565</v>
      </c>
      <c r="AL1839" s="259" t="s">
        <v>565</v>
      </c>
      <c r="AM1839" s="259" t="s">
        <v>565</v>
      </c>
      <c r="AN1839" s="259" t="s">
        <v>565</v>
      </c>
      <c r="AO1839" s="259" t="s">
        <v>565</v>
      </c>
      <c r="AP1839" s="259" t="s">
        <v>565</v>
      </c>
      <c r="AQ1839" s="259" t="s">
        <v>565</v>
      </c>
      <c r="AR1839" s="259" t="s">
        <v>565</v>
      </c>
      <c r="AS1839" s="259" t="s">
        <v>565</v>
      </c>
      <c r="AT1839" s="259" t="s">
        <v>565</v>
      </c>
      <c r="AU1839" s="259" t="s">
        <v>565</v>
      </c>
      <c r="AV1839" s="259" t="s">
        <v>565</v>
      </c>
      <c r="AW1839" s="259" t="s">
        <v>565</v>
      </c>
      <c r="AX1839" s="259" t="s">
        <v>565</v>
      </c>
      <c r="AY1839" s="259" t="s">
        <v>565</v>
      </c>
      <c r="AZ1839" s="259" t="s">
        <v>565</v>
      </c>
      <c r="BA1839" s="259" t="s">
        <v>565</v>
      </c>
    </row>
    <row r="1840" spans="4:53">
      <c r="D1840" s="259" t="s">
        <v>565</v>
      </c>
      <c r="E1840" s="259" t="s">
        <v>565</v>
      </c>
      <c r="F1840" s="259" t="s">
        <v>565</v>
      </c>
      <c r="G1840" s="259" t="s">
        <v>565</v>
      </c>
      <c r="H1840" s="259" t="s">
        <v>565</v>
      </c>
      <c r="I1840" s="259" t="s">
        <v>565</v>
      </c>
      <c r="J1840" s="259" t="s">
        <v>565</v>
      </c>
      <c r="K1840" s="259" t="s">
        <v>565</v>
      </c>
      <c r="L1840" s="259" t="s">
        <v>565</v>
      </c>
      <c r="M1840" s="259" t="s">
        <v>565</v>
      </c>
      <c r="N1840" s="259" t="s">
        <v>565</v>
      </c>
      <c r="O1840" s="259" t="s">
        <v>565</v>
      </c>
      <c r="P1840" s="259" t="s">
        <v>565</v>
      </c>
      <c r="Q1840" s="259" t="s">
        <v>565</v>
      </c>
      <c r="R1840" s="259" t="s">
        <v>565</v>
      </c>
      <c r="S1840" s="259" t="s">
        <v>565</v>
      </c>
      <c r="T1840" s="259" t="s">
        <v>565</v>
      </c>
      <c r="U1840" s="259" t="s">
        <v>565</v>
      </c>
      <c r="V1840" s="260" t="s">
        <v>565</v>
      </c>
      <c r="W1840" s="260" t="s">
        <v>565</v>
      </c>
      <c r="X1840" s="259" t="s">
        <v>565</v>
      </c>
      <c r="Y1840" s="259" t="s">
        <v>565</v>
      </c>
      <c r="Z1840" s="259" t="s">
        <v>565</v>
      </c>
      <c r="AA1840" s="259" t="s">
        <v>565</v>
      </c>
      <c r="AB1840" s="259" t="s">
        <v>565</v>
      </c>
      <c r="AC1840" s="259" t="s">
        <v>565</v>
      </c>
      <c r="AD1840" s="259" t="s">
        <v>565</v>
      </c>
      <c r="AE1840" s="259" t="s">
        <v>565</v>
      </c>
      <c r="AF1840" s="259" t="s">
        <v>565</v>
      </c>
      <c r="AG1840" s="259" t="s">
        <v>565</v>
      </c>
      <c r="AH1840" s="259" t="s">
        <v>565</v>
      </c>
      <c r="AI1840" s="259" t="s">
        <v>565</v>
      </c>
      <c r="AJ1840" s="259" t="s">
        <v>565</v>
      </c>
      <c r="AK1840" s="259" t="s">
        <v>565</v>
      </c>
      <c r="AL1840" s="259" t="s">
        <v>565</v>
      </c>
      <c r="AM1840" s="259" t="s">
        <v>565</v>
      </c>
      <c r="AN1840" s="259" t="s">
        <v>565</v>
      </c>
      <c r="AO1840" s="259" t="s">
        <v>565</v>
      </c>
      <c r="AP1840" s="259" t="s">
        <v>565</v>
      </c>
      <c r="AQ1840" s="259" t="s">
        <v>565</v>
      </c>
      <c r="AR1840" s="259" t="s">
        <v>565</v>
      </c>
      <c r="AS1840" s="259" t="s">
        <v>565</v>
      </c>
      <c r="AT1840" s="259" t="s">
        <v>565</v>
      </c>
      <c r="AU1840" s="259" t="s">
        <v>565</v>
      </c>
      <c r="AV1840" s="259" t="s">
        <v>565</v>
      </c>
      <c r="AW1840" s="259" t="s">
        <v>565</v>
      </c>
      <c r="AX1840" s="259" t="s">
        <v>565</v>
      </c>
      <c r="AY1840" s="259" t="s">
        <v>565</v>
      </c>
      <c r="AZ1840" s="259" t="s">
        <v>565</v>
      </c>
      <c r="BA1840" s="259" t="s">
        <v>565</v>
      </c>
    </row>
    <row r="1841" spans="4:53">
      <c r="D1841" s="259" t="s">
        <v>565</v>
      </c>
      <c r="E1841" s="259" t="s">
        <v>565</v>
      </c>
      <c r="F1841" s="259" t="s">
        <v>565</v>
      </c>
      <c r="G1841" s="259" t="s">
        <v>565</v>
      </c>
      <c r="H1841" s="259" t="s">
        <v>565</v>
      </c>
      <c r="I1841" s="259" t="s">
        <v>565</v>
      </c>
      <c r="J1841" s="259" t="s">
        <v>565</v>
      </c>
      <c r="K1841" s="259" t="s">
        <v>565</v>
      </c>
      <c r="L1841" s="259" t="s">
        <v>565</v>
      </c>
      <c r="M1841" s="259" t="s">
        <v>565</v>
      </c>
      <c r="N1841" s="259" t="s">
        <v>565</v>
      </c>
      <c r="O1841" s="259" t="s">
        <v>565</v>
      </c>
      <c r="P1841" s="259" t="s">
        <v>565</v>
      </c>
      <c r="Q1841" s="259" t="s">
        <v>565</v>
      </c>
      <c r="R1841" s="259" t="s">
        <v>565</v>
      </c>
      <c r="S1841" s="259" t="s">
        <v>565</v>
      </c>
      <c r="T1841" s="259" t="s">
        <v>565</v>
      </c>
      <c r="U1841" s="259" t="s">
        <v>565</v>
      </c>
      <c r="V1841" s="260" t="s">
        <v>565</v>
      </c>
      <c r="W1841" s="260" t="s">
        <v>565</v>
      </c>
      <c r="X1841" s="259" t="s">
        <v>565</v>
      </c>
      <c r="Y1841" s="259" t="s">
        <v>565</v>
      </c>
      <c r="Z1841" s="259" t="s">
        <v>565</v>
      </c>
      <c r="AA1841" s="259" t="s">
        <v>565</v>
      </c>
      <c r="AB1841" s="259" t="s">
        <v>565</v>
      </c>
      <c r="AC1841" s="259" t="s">
        <v>565</v>
      </c>
      <c r="AD1841" s="259" t="s">
        <v>565</v>
      </c>
      <c r="AE1841" s="259" t="s">
        <v>565</v>
      </c>
      <c r="AF1841" s="259" t="s">
        <v>565</v>
      </c>
      <c r="AG1841" s="259" t="s">
        <v>565</v>
      </c>
      <c r="AH1841" s="259" t="s">
        <v>565</v>
      </c>
      <c r="AI1841" s="259" t="s">
        <v>565</v>
      </c>
      <c r="AJ1841" s="259" t="s">
        <v>565</v>
      </c>
      <c r="AK1841" s="259" t="s">
        <v>565</v>
      </c>
      <c r="AL1841" s="259" t="s">
        <v>565</v>
      </c>
      <c r="AM1841" s="259" t="s">
        <v>565</v>
      </c>
      <c r="AN1841" s="259" t="s">
        <v>565</v>
      </c>
      <c r="AO1841" s="259" t="s">
        <v>565</v>
      </c>
      <c r="AP1841" s="259" t="s">
        <v>565</v>
      </c>
      <c r="AQ1841" s="259" t="s">
        <v>565</v>
      </c>
      <c r="AR1841" s="259" t="s">
        <v>565</v>
      </c>
      <c r="AS1841" s="259" t="s">
        <v>565</v>
      </c>
      <c r="AT1841" s="259" t="s">
        <v>565</v>
      </c>
      <c r="AU1841" s="259" t="s">
        <v>565</v>
      </c>
      <c r="AV1841" s="259" t="s">
        <v>565</v>
      </c>
      <c r="AW1841" s="259" t="s">
        <v>565</v>
      </c>
      <c r="AX1841" s="259" t="s">
        <v>565</v>
      </c>
      <c r="AY1841" s="259" t="s">
        <v>565</v>
      </c>
      <c r="AZ1841" s="259" t="s">
        <v>565</v>
      </c>
      <c r="BA1841" s="259" t="s">
        <v>565</v>
      </c>
    </row>
    <row r="1842" spans="4:53">
      <c r="D1842" s="259" t="s">
        <v>565</v>
      </c>
      <c r="E1842" s="259" t="s">
        <v>565</v>
      </c>
      <c r="F1842" s="259" t="s">
        <v>565</v>
      </c>
      <c r="G1842" s="259" t="s">
        <v>565</v>
      </c>
      <c r="H1842" s="259" t="s">
        <v>565</v>
      </c>
      <c r="I1842" s="259" t="s">
        <v>565</v>
      </c>
      <c r="J1842" s="259" t="s">
        <v>565</v>
      </c>
      <c r="K1842" s="259" t="s">
        <v>565</v>
      </c>
      <c r="L1842" s="259" t="s">
        <v>565</v>
      </c>
      <c r="M1842" s="259" t="s">
        <v>565</v>
      </c>
      <c r="N1842" s="259" t="s">
        <v>565</v>
      </c>
      <c r="O1842" s="259" t="s">
        <v>565</v>
      </c>
      <c r="P1842" s="259" t="s">
        <v>565</v>
      </c>
      <c r="Q1842" s="259" t="s">
        <v>565</v>
      </c>
      <c r="R1842" s="259" t="s">
        <v>565</v>
      </c>
      <c r="S1842" s="259" t="s">
        <v>565</v>
      </c>
      <c r="T1842" s="259" t="s">
        <v>565</v>
      </c>
      <c r="U1842" s="259" t="s">
        <v>565</v>
      </c>
      <c r="V1842" s="260" t="s">
        <v>565</v>
      </c>
      <c r="W1842" s="260" t="s">
        <v>565</v>
      </c>
      <c r="X1842" s="259" t="s">
        <v>565</v>
      </c>
      <c r="Y1842" s="259" t="s">
        <v>565</v>
      </c>
      <c r="Z1842" s="259" t="s">
        <v>565</v>
      </c>
      <c r="AA1842" s="259" t="s">
        <v>565</v>
      </c>
      <c r="AB1842" s="259" t="s">
        <v>565</v>
      </c>
      <c r="AC1842" s="259" t="s">
        <v>565</v>
      </c>
      <c r="AD1842" s="259" t="s">
        <v>565</v>
      </c>
      <c r="AE1842" s="259" t="s">
        <v>565</v>
      </c>
      <c r="AF1842" s="259" t="s">
        <v>565</v>
      </c>
      <c r="AG1842" s="259" t="s">
        <v>565</v>
      </c>
      <c r="AH1842" s="259" t="s">
        <v>565</v>
      </c>
      <c r="AI1842" s="259" t="s">
        <v>565</v>
      </c>
      <c r="AJ1842" s="259" t="s">
        <v>565</v>
      </c>
      <c r="AK1842" s="259" t="s">
        <v>565</v>
      </c>
      <c r="AL1842" s="259" t="s">
        <v>565</v>
      </c>
      <c r="AM1842" s="259" t="s">
        <v>565</v>
      </c>
      <c r="AN1842" s="259" t="s">
        <v>565</v>
      </c>
      <c r="AO1842" s="259" t="s">
        <v>565</v>
      </c>
      <c r="AP1842" s="259" t="s">
        <v>565</v>
      </c>
      <c r="AQ1842" s="259" t="s">
        <v>565</v>
      </c>
      <c r="AR1842" s="259" t="s">
        <v>565</v>
      </c>
      <c r="AS1842" s="259" t="s">
        <v>565</v>
      </c>
      <c r="AT1842" s="259" t="s">
        <v>565</v>
      </c>
      <c r="AU1842" s="259" t="s">
        <v>565</v>
      </c>
      <c r="AV1842" s="259" t="s">
        <v>565</v>
      </c>
      <c r="AW1842" s="259" t="s">
        <v>565</v>
      </c>
      <c r="AX1842" s="259" t="s">
        <v>565</v>
      </c>
      <c r="AY1842" s="259" t="s">
        <v>565</v>
      </c>
      <c r="AZ1842" s="259" t="s">
        <v>565</v>
      </c>
      <c r="BA1842" s="259" t="s">
        <v>565</v>
      </c>
    </row>
    <row r="1843" spans="4:53">
      <c r="D1843" s="259" t="s">
        <v>565</v>
      </c>
      <c r="E1843" s="259" t="s">
        <v>565</v>
      </c>
      <c r="F1843" s="259" t="s">
        <v>565</v>
      </c>
      <c r="G1843" s="259" t="s">
        <v>565</v>
      </c>
      <c r="H1843" s="259" t="s">
        <v>565</v>
      </c>
      <c r="I1843" s="259" t="s">
        <v>565</v>
      </c>
      <c r="J1843" s="259" t="s">
        <v>565</v>
      </c>
      <c r="K1843" s="259" t="s">
        <v>565</v>
      </c>
      <c r="L1843" s="259" t="s">
        <v>565</v>
      </c>
      <c r="M1843" s="259" t="s">
        <v>565</v>
      </c>
      <c r="N1843" s="259" t="s">
        <v>565</v>
      </c>
      <c r="O1843" s="259" t="s">
        <v>565</v>
      </c>
      <c r="P1843" s="259" t="s">
        <v>565</v>
      </c>
      <c r="Q1843" s="259" t="s">
        <v>565</v>
      </c>
      <c r="R1843" s="259" t="s">
        <v>565</v>
      </c>
      <c r="S1843" s="259" t="s">
        <v>565</v>
      </c>
      <c r="T1843" s="259" t="s">
        <v>565</v>
      </c>
      <c r="U1843" s="259" t="s">
        <v>565</v>
      </c>
      <c r="V1843" s="260" t="s">
        <v>565</v>
      </c>
      <c r="W1843" s="260" t="s">
        <v>565</v>
      </c>
      <c r="X1843" s="259" t="s">
        <v>565</v>
      </c>
      <c r="Y1843" s="259" t="s">
        <v>565</v>
      </c>
      <c r="Z1843" s="259" t="s">
        <v>565</v>
      </c>
      <c r="AA1843" s="259" t="s">
        <v>565</v>
      </c>
      <c r="AB1843" s="259" t="s">
        <v>565</v>
      </c>
      <c r="AC1843" s="259" t="s">
        <v>565</v>
      </c>
      <c r="AD1843" s="259" t="s">
        <v>565</v>
      </c>
      <c r="AE1843" s="259" t="s">
        <v>565</v>
      </c>
      <c r="AF1843" s="259" t="s">
        <v>565</v>
      </c>
      <c r="AG1843" s="259" t="s">
        <v>565</v>
      </c>
      <c r="AH1843" s="259" t="s">
        <v>565</v>
      </c>
      <c r="AI1843" s="259" t="s">
        <v>565</v>
      </c>
      <c r="AJ1843" s="259" t="s">
        <v>565</v>
      </c>
      <c r="AK1843" s="259" t="s">
        <v>565</v>
      </c>
      <c r="AL1843" s="259" t="s">
        <v>565</v>
      </c>
      <c r="AM1843" s="259" t="s">
        <v>565</v>
      </c>
      <c r="AN1843" s="259" t="s">
        <v>565</v>
      </c>
      <c r="AO1843" s="259" t="s">
        <v>565</v>
      </c>
      <c r="AP1843" s="259" t="s">
        <v>565</v>
      </c>
      <c r="AQ1843" s="259" t="s">
        <v>565</v>
      </c>
      <c r="AR1843" s="259" t="s">
        <v>565</v>
      </c>
      <c r="AS1843" s="259" t="s">
        <v>565</v>
      </c>
      <c r="AT1843" s="259" t="s">
        <v>565</v>
      </c>
      <c r="AU1843" s="259" t="s">
        <v>565</v>
      </c>
      <c r="AV1843" s="259" t="s">
        <v>565</v>
      </c>
      <c r="AW1843" s="259" t="s">
        <v>565</v>
      </c>
      <c r="AX1843" s="259" t="s">
        <v>565</v>
      </c>
      <c r="AY1843" s="259" t="s">
        <v>565</v>
      </c>
      <c r="AZ1843" s="259" t="s">
        <v>565</v>
      </c>
      <c r="BA1843" s="259" t="s">
        <v>565</v>
      </c>
    </row>
    <row r="1844" spans="4:53">
      <c r="D1844" s="259" t="s">
        <v>565</v>
      </c>
      <c r="E1844" s="259" t="s">
        <v>565</v>
      </c>
      <c r="F1844" s="259" t="s">
        <v>565</v>
      </c>
      <c r="G1844" s="259" t="s">
        <v>565</v>
      </c>
      <c r="H1844" s="259" t="s">
        <v>565</v>
      </c>
      <c r="I1844" s="259" t="s">
        <v>565</v>
      </c>
      <c r="J1844" s="259" t="s">
        <v>565</v>
      </c>
      <c r="K1844" s="259" t="s">
        <v>565</v>
      </c>
      <c r="L1844" s="259" t="s">
        <v>565</v>
      </c>
      <c r="M1844" s="259" t="s">
        <v>565</v>
      </c>
      <c r="N1844" s="259" t="s">
        <v>565</v>
      </c>
      <c r="O1844" s="259" t="s">
        <v>565</v>
      </c>
      <c r="P1844" s="259" t="s">
        <v>565</v>
      </c>
      <c r="Q1844" s="259" t="s">
        <v>565</v>
      </c>
      <c r="R1844" s="259" t="s">
        <v>565</v>
      </c>
      <c r="S1844" s="259" t="s">
        <v>565</v>
      </c>
      <c r="T1844" s="259" t="s">
        <v>565</v>
      </c>
      <c r="U1844" s="259" t="s">
        <v>565</v>
      </c>
      <c r="V1844" s="260" t="s">
        <v>565</v>
      </c>
      <c r="W1844" s="260" t="s">
        <v>565</v>
      </c>
      <c r="X1844" s="259" t="s">
        <v>565</v>
      </c>
      <c r="Y1844" s="259" t="s">
        <v>565</v>
      </c>
      <c r="Z1844" s="259" t="s">
        <v>565</v>
      </c>
      <c r="AA1844" s="259" t="s">
        <v>565</v>
      </c>
      <c r="AB1844" s="259" t="s">
        <v>565</v>
      </c>
      <c r="AC1844" s="259" t="s">
        <v>565</v>
      </c>
      <c r="AD1844" s="259" t="s">
        <v>565</v>
      </c>
      <c r="AE1844" s="259" t="s">
        <v>565</v>
      </c>
      <c r="AF1844" s="259" t="s">
        <v>565</v>
      </c>
      <c r="AG1844" s="259" t="s">
        <v>565</v>
      </c>
      <c r="AH1844" s="259" t="s">
        <v>565</v>
      </c>
      <c r="AI1844" s="259" t="s">
        <v>565</v>
      </c>
      <c r="AJ1844" s="259" t="s">
        <v>565</v>
      </c>
      <c r="AK1844" s="259" t="s">
        <v>565</v>
      </c>
      <c r="AL1844" s="259" t="s">
        <v>565</v>
      </c>
      <c r="AM1844" s="259" t="s">
        <v>565</v>
      </c>
      <c r="AN1844" s="259" t="s">
        <v>565</v>
      </c>
      <c r="AO1844" s="259" t="s">
        <v>565</v>
      </c>
      <c r="AP1844" s="259" t="s">
        <v>565</v>
      </c>
      <c r="AQ1844" s="259" t="s">
        <v>565</v>
      </c>
      <c r="AR1844" s="259" t="s">
        <v>565</v>
      </c>
      <c r="AS1844" s="259" t="s">
        <v>565</v>
      </c>
      <c r="AT1844" s="259" t="s">
        <v>565</v>
      </c>
      <c r="AU1844" s="259" t="s">
        <v>565</v>
      </c>
      <c r="AV1844" s="259" t="s">
        <v>565</v>
      </c>
      <c r="AW1844" s="259" t="s">
        <v>565</v>
      </c>
      <c r="AX1844" s="259" t="s">
        <v>565</v>
      </c>
      <c r="AY1844" s="259" t="s">
        <v>565</v>
      </c>
      <c r="AZ1844" s="259" t="s">
        <v>565</v>
      </c>
      <c r="BA1844" s="259" t="s">
        <v>565</v>
      </c>
    </row>
    <row r="1845" spans="4:53">
      <c r="D1845" s="259" t="s">
        <v>565</v>
      </c>
      <c r="E1845" s="259" t="s">
        <v>565</v>
      </c>
      <c r="F1845" s="259" t="s">
        <v>565</v>
      </c>
      <c r="G1845" s="259" t="s">
        <v>565</v>
      </c>
      <c r="H1845" s="259" t="s">
        <v>565</v>
      </c>
      <c r="I1845" s="259" t="s">
        <v>565</v>
      </c>
      <c r="J1845" s="259" t="s">
        <v>565</v>
      </c>
      <c r="K1845" s="259" t="s">
        <v>565</v>
      </c>
      <c r="L1845" s="259" t="s">
        <v>565</v>
      </c>
      <c r="M1845" s="259" t="s">
        <v>565</v>
      </c>
      <c r="N1845" s="259" t="s">
        <v>565</v>
      </c>
      <c r="O1845" s="259" t="s">
        <v>565</v>
      </c>
      <c r="P1845" s="259" t="s">
        <v>565</v>
      </c>
      <c r="Q1845" s="259" t="s">
        <v>565</v>
      </c>
      <c r="R1845" s="259" t="s">
        <v>565</v>
      </c>
      <c r="S1845" s="259" t="s">
        <v>565</v>
      </c>
      <c r="T1845" s="259" t="s">
        <v>565</v>
      </c>
      <c r="U1845" s="259" t="s">
        <v>565</v>
      </c>
      <c r="V1845" s="260" t="s">
        <v>565</v>
      </c>
      <c r="W1845" s="260" t="s">
        <v>565</v>
      </c>
      <c r="X1845" s="259" t="s">
        <v>565</v>
      </c>
      <c r="Y1845" s="259" t="s">
        <v>565</v>
      </c>
      <c r="Z1845" s="259" t="s">
        <v>565</v>
      </c>
      <c r="AA1845" s="259" t="s">
        <v>565</v>
      </c>
      <c r="AB1845" s="259" t="s">
        <v>565</v>
      </c>
      <c r="AC1845" s="259" t="s">
        <v>565</v>
      </c>
      <c r="AD1845" s="259" t="s">
        <v>565</v>
      </c>
      <c r="AE1845" s="259" t="s">
        <v>565</v>
      </c>
      <c r="AF1845" s="259" t="s">
        <v>565</v>
      </c>
      <c r="AG1845" s="259" t="s">
        <v>565</v>
      </c>
      <c r="AH1845" s="259" t="s">
        <v>565</v>
      </c>
      <c r="AI1845" s="259" t="s">
        <v>565</v>
      </c>
      <c r="AJ1845" s="259" t="s">
        <v>565</v>
      </c>
      <c r="AK1845" s="259" t="s">
        <v>565</v>
      </c>
      <c r="AL1845" s="259" t="s">
        <v>565</v>
      </c>
      <c r="AM1845" s="259" t="s">
        <v>565</v>
      </c>
      <c r="AN1845" s="259" t="s">
        <v>565</v>
      </c>
      <c r="AO1845" s="259" t="s">
        <v>565</v>
      </c>
      <c r="AP1845" s="259" t="s">
        <v>565</v>
      </c>
      <c r="AQ1845" s="259" t="s">
        <v>565</v>
      </c>
      <c r="AR1845" s="259" t="s">
        <v>565</v>
      </c>
      <c r="AS1845" s="259" t="s">
        <v>565</v>
      </c>
      <c r="AT1845" s="259" t="s">
        <v>565</v>
      </c>
      <c r="AU1845" s="259" t="s">
        <v>565</v>
      </c>
      <c r="AV1845" s="259" t="s">
        <v>565</v>
      </c>
      <c r="AW1845" s="259" t="s">
        <v>565</v>
      </c>
      <c r="AX1845" s="259" t="s">
        <v>565</v>
      </c>
      <c r="AY1845" s="259" t="s">
        <v>565</v>
      </c>
      <c r="AZ1845" s="259" t="s">
        <v>565</v>
      </c>
      <c r="BA1845" s="259" t="s">
        <v>565</v>
      </c>
    </row>
    <row r="1846" spans="4:53">
      <c r="D1846" s="259" t="s">
        <v>565</v>
      </c>
      <c r="E1846" s="259" t="s">
        <v>565</v>
      </c>
      <c r="F1846" s="259" t="s">
        <v>565</v>
      </c>
      <c r="G1846" s="259" t="s">
        <v>565</v>
      </c>
      <c r="H1846" s="259" t="s">
        <v>565</v>
      </c>
      <c r="I1846" s="259" t="s">
        <v>565</v>
      </c>
      <c r="J1846" s="259" t="s">
        <v>565</v>
      </c>
      <c r="K1846" s="259" t="s">
        <v>565</v>
      </c>
      <c r="L1846" s="259" t="s">
        <v>565</v>
      </c>
      <c r="M1846" s="259" t="s">
        <v>565</v>
      </c>
      <c r="N1846" s="259" t="s">
        <v>565</v>
      </c>
      <c r="O1846" s="259" t="s">
        <v>565</v>
      </c>
      <c r="P1846" s="259" t="s">
        <v>565</v>
      </c>
      <c r="Q1846" s="259" t="s">
        <v>565</v>
      </c>
      <c r="R1846" s="259" t="s">
        <v>565</v>
      </c>
      <c r="S1846" s="259" t="s">
        <v>565</v>
      </c>
      <c r="T1846" s="259" t="s">
        <v>565</v>
      </c>
      <c r="U1846" s="259" t="s">
        <v>565</v>
      </c>
      <c r="V1846" s="260" t="s">
        <v>565</v>
      </c>
      <c r="W1846" s="260" t="s">
        <v>565</v>
      </c>
      <c r="X1846" s="259" t="s">
        <v>565</v>
      </c>
      <c r="Y1846" s="259" t="s">
        <v>565</v>
      </c>
      <c r="Z1846" s="259" t="s">
        <v>565</v>
      </c>
      <c r="AA1846" s="259" t="s">
        <v>565</v>
      </c>
      <c r="AB1846" s="259" t="s">
        <v>565</v>
      </c>
      <c r="AC1846" s="259" t="s">
        <v>565</v>
      </c>
      <c r="AD1846" s="259" t="s">
        <v>565</v>
      </c>
      <c r="AE1846" s="259" t="s">
        <v>565</v>
      </c>
      <c r="AF1846" s="259" t="s">
        <v>565</v>
      </c>
      <c r="AG1846" s="259" t="s">
        <v>565</v>
      </c>
      <c r="AH1846" s="259" t="s">
        <v>565</v>
      </c>
      <c r="AI1846" s="259" t="s">
        <v>565</v>
      </c>
      <c r="AJ1846" s="259" t="s">
        <v>565</v>
      </c>
      <c r="AK1846" s="259" t="s">
        <v>565</v>
      </c>
      <c r="AL1846" s="259" t="s">
        <v>565</v>
      </c>
      <c r="AM1846" s="259" t="s">
        <v>565</v>
      </c>
      <c r="AN1846" s="259" t="s">
        <v>565</v>
      </c>
      <c r="AO1846" s="259" t="s">
        <v>565</v>
      </c>
      <c r="AP1846" s="259" t="s">
        <v>565</v>
      </c>
      <c r="AQ1846" s="259" t="s">
        <v>565</v>
      </c>
      <c r="AR1846" s="259" t="s">
        <v>565</v>
      </c>
      <c r="AS1846" s="259" t="s">
        <v>565</v>
      </c>
      <c r="AT1846" s="259" t="s">
        <v>565</v>
      </c>
      <c r="AU1846" s="259" t="s">
        <v>565</v>
      </c>
      <c r="AV1846" s="259" t="s">
        <v>565</v>
      </c>
      <c r="AW1846" s="259" t="s">
        <v>565</v>
      </c>
      <c r="AX1846" s="259" t="s">
        <v>565</v>
      </c>
      <c r="AY1846" s="259" t="s">
        <v>565</v>
      </c>
      <c r="AZ1846" s="259" t="s">
        <v>565</v>
      </c>
      <c r="BA1846" s="259" t="s">
        <v>565</v>
      </c>
    </row>
    <row r="1847" spans="4:53">
      <c r="D1847" s="259" t="s">
        <v>565</v>
      </c>
      <c r="E1847" s="259" t="s">
        <v>565</v>
      </c>
      <c r="F1847" s="259" t="s">
        <v>565</v>
      </c>
      <c r="G1847" s="259" t="s">
        <v>565</v>
      </c>
      <c r="H1847" s="259" t="s">
        <v>565</v>
      </c>
      <c r="I1847" s="259" t="s">
        <v>565</v>
      </c>
      <c r="J1847" s="259" t="s">
        <v>565</v>
      </c>
      <c r="K1847" s="259" t="s">
        <v>565</v>
      </c>
      <c r="L1847" s="259" t="s">
        <v>565</v>
      </c>
      <c r="M1847" s="259" t="s">
        <v>565</v>
      </c>
      <c r="N1847" s="259" t="s">
        <v>565</v>
      </c>
      <c r="O1847" s="259" t="s">
        <v>565</v>
      </c>
      <c r="P1847" s="259" t="s">
        <v>565</v>
      </c>
      <c r="Q1847" s="259" t="s">
        <v>565</v>
      </c>
      <c r="R1847" s="259" t="s">
        <v>565</v>
      </c>
      <c r="S1847" s="259" t="s">
        <v>565</v>
      </c>
      <c r="T1847" s="259" t="s">
        <v>565</v>
      </c>
      <c r="U1847" s="259" t="s">
        <v>565</v>
      </c>
      <c r="V1847" s="260" t="s">
        <v>565</v>
      </c>
      <c r="W1847" s="260" t="s">
        <v>565</v>
      </c>
      <c r="X1847" s="259" t="s">
        <v>565</v>
      </c>
      <c r="Y1847" s="259" t="s">
        <v>565</v>
      </c>
      <c r="Z1847" s="259" t="s">
        <v>565</v>
      </c>
      <c r="AA1847" s="259" t="s">
        <v>565</v>
      </c>
      <c r="AB1847" s="259" t="s">
        <v>565</v>
      </c>
      <c r="AC1847" s="259" t="s">
        <v>565</v>
      </c>
      <c r="AD1847" s="259" t="s">
        <v>565</v>
      </c>
      <c r="AE1847" s="259" t="s">
        <v>565</v>
      </c>
      <c r="AF1847" s="259" t="s">
        <v>565</v>
      </c>
      <c r="AG1847" s="259" t="s">
        <v>565</v>
      </c>
      <c r="AH1847" s="259" t="s">
        <v>565</v>
      </c>
      <c r="AI1847" s="259" t="s">
        <v>565</v>
      </c>
      <c r="AJ1847" s="259" t="s">
        <v>565</v>
      </c>
      <c r="AK1847" s="259" t="s">
        <v>565</v>
      </c>
      <c r="AL1847" s="259" t="s">
        <v>565</v>
      </c>
      <c r="AM1847" s="259" t="s">
        <v>565</v>
      </c>
      <c r="AN1847" s="259" t="s">
        <v>565</v>
      </c>
      <c r="AO1847" s="259" t="s">
        <v>565</v>
      </c>
      <c r="AP1847" s="259" t="s">
        <v>565</v>
      </c>
      <c r="AQ1847" s="259" t="s">
        <v>565</v>
      </c>
      <c r="AR1847" s="259" t="s">
        <v>565</v>
      </c>
      <c r="AS1847" s="259" t="s">
        <v>565</v>
      </c>
      <c r="AT1847" s="259" t="s">
        <v>565</v>
      </c>
      <c r="AU1847" s="259" t="s">
        <v>565</v>
      </c>
      <c r="AV1847" s="259" t="s">
        <v>565</v>
      </c>
      <c r="AW1847" s="259" t="s">
        <v>565</v>
      </c>
      <c r="AX1847" s="259" t="s">
        <v>565</v>
      </c>
      <c r="AY1847" s="259" t="s">
        <v>565</v>
      </c>
      <c r="AZ1847" s="259" t="s">
        <v>565</v>
      </c>
      <c r="BA1847" s="259" t="s">
        <v>565</v>
      </c>
    </row>
    <row r="1848" spans="4:53">
      <c r="D1848" s="259" t="s">
        <v>565</v>
      </c>
      <c r="E1848" s="259" t="s">
        <v>565</v>
      </c>
      <c r="F1848" s="259" t="s">
        <v>565</v>
      </c>
      <c r="G1848" s="259" t="s">
        <v>565</v>
      </c>
      <c r="H1848" s="259" t="s">
        <v>565</v>
      </c>
      <c r="I1848" s="259" t="s">
        <v>565</v>
      </c>
      <c r="J1848" s="259" t="s">
        <v>565</v>
      </c>
      <c r="K1848" s="259" t="s">
        <v>565</v>
      </c>
      <c r="L1848" s="259" t="s">
        <v>565</v>
      </c>
      <c r="M1848" s="259" t="s">
        <v>565</v>
      </c>
      <c r="N1848" s="259" t="s">
        <v>565</v>
      </c>
      <c r="O1848" s="259" t="s">
        <v>565</v>
      </c>
      <c r="P1848" s="259" t="s">
        <v>565</v>
      </c>
      <c r="Q1848" s="259" t="s">
        <v>565</v>
      </c>
      <c r="R1848" s="259" t="s">
        <v>565</v>
      </c>
      <c r="S1848" s="259" t="s">
        <v>565</v>
      </c>
      <c r="T1848" s="259" t="s">
        <v>565</v>
      </c>
      <c r="U1848" s="259" t="s">
        <v>565</v>
      </c>
      <c r="V1848" s="260" t="s">
        <v>565</v>
      </c>
      <c r="W1848" s="260" t="s">
        <v>565</v>
      </c>
      <c r="X1848" s="259" t="s">
        <v>565</v>
      </c>
      <c r="Y1848" s="259" t="s">
        <v>565</v>
      </c>
      <c r="Z1848" s="259" t="s">
        <v>565</v>
      </c>
      <c r="AA1848" s="259" t="s">
        <v>565</v>
      </c>
      <c r="AB1848" s="259" t="s">
        <v>565</v>
      </c>
      <c r="AC1848" s="259" t="s">
        <v>565</v>
      </c>
      <c r="AD1848" s="259" t="s">
        <v>565</v>
      </c>
      <c r="AE1848" s="259" t="s">
        <v>565</v>
      </c>
      <c r="AF1848" s="259" t="s">
        <v>565</v>
      </c>
      <c r="AG1848" s="259" t="s">
        <v>565</v>
      </c>
      <c r="AH1848" s="259" t="s">
        <v>565</v>
      </c>
      <c r="AI1848" s="259" t="s">
        <v>565</v>
      </c>
      <c r="AJ1848" s="259" t="s">
        <v>565</v>
      </c>
      <c r="AK1848" s="259" t="s">
        <v>565</v>
      </c>
      <c r="AL1848" s="259" t="s">
        <v>565</v>
      </c>
      <c r="AM1848" s="259" t="s">
        <v>565</v>
      </c>
      <c r="AN1848" s="259" t="s">
        <v>565</v>
      </c>
      <c r="AO1848" s="259" t="s">
        <v>565</v>
      </c>
      <c r="AP1848" s="259" t="s">
        <v>565</v>
      </c>
      <c r="AQ1848" s="259" t="s">
        <v>565</v>
      </c>
      <c r="AR1848" s="259" t="s">
        <v>565</v>
      </c>
      <c r="AS1848" s="259" t="s">
        <v>565</v>
      </c>
      <c r="AT1848" s="259" t="s">
        <v>565</v>
      </c>
      <c r="AU1848" s="259" t="s">
        <v>565</v>
      </c>
      <c r="AV1848" s="259" t="s">
        <v>565</v>
      </c>
      <c r="AW1848" s="259" t="s">
        <v>565</v>
      </c>
      <c r="AX1848" s="259" t="s">
        <v>565</v>
      </c>
      <c r="AY1848" s="259" t="s">
        <v>565</v>
      </c>
      <c r="AZ1848" s="259" t="s">
        <v>565</v>
      </c>
      <c r="BA1848" s="259" t="s">
        <v>565</v>
      </c>
    </row>
    <row r="1849" spans="4:53">
      <c r="D1849" s="259" t="s">
        <v>565</v>
      </c>
      <c r="E1849" s="259" t="s">
        <v>565</v>
      </c>
      <c r="F1849" s="259" t="s">
        <v>565</v>
      </c>
      <c r="G1849" s="259" t="s">
        <v>565</v>
      </c>
      <c r="H1849" s="259" t="s">
        <v>565</v>
      </c>
      <c r="I1849" s="259" t="s">
        <v>565</v>
      </c>
      <c r="J1849" s="259" t="s">
        <v>565</v>
      </c>
      <c r="K1849" s="259" t="s">
        <v>565</v>
      </c>
      <c r="L1849" s="259" t="s">
        <v>565</v>
      </c>
      <c r="M1849" s="259" t="s">
        <v>565</v>
      </c>
      <c r="N1849" s="259" t="s">
        <v>565</v>
      </c>
      <c r="O1849" s="259" t="s">
        <v>565</v>
      </c>
      <c r="P1849" s="259" t="s">
        <v>565</v>
      </c>
      <c r="Q1849" s="259" t="s">
        <v>565</v>
      </c>
      <c r="R1849" s="259" t="s">
        <v>565</v>
      </c>
      <c r="S1849" s="259" t="s">
        <v>565</v>
      </c>
      <c r="T1849" s="259" t="s">
        <v>565</v>
      </c>
      <c r="U1849" s="259" t="s">
        <v>565</v>
      </c>
      <c r="V1849" s="260" t="s">
        <v>565</v>
      </c>
      <c r="W1849" s="260" t="s">
        <v>565</v>
      </c>
      <c r="X1849" s="259" t="s">
        <v>565</v>
      </c>
      <c r="Y1849" s="259" t="s">
        <v>565</v>
      </c>
      <c r="Z1849" s="259" t="s">
        <v>565</v>
      </c>
      <c r="AA1849" s="259" t="s">
        <v>565</v>
      </c>
      <c r="AB1849" s="259" t="s">
        <v>565</v>
      </c>
      <c r="AC1849" s="259" t="s">
        <v>565</v>
      </c>
      <c r="AD1849" s="259" t="s">
        <v>565</v>
      </c>
      <c r="AE1849" s="259" t="s">
        <v>565</v>
      </c>
      <c r="AF1849" s="259" t="s">
        <v>565</v>
      </c>
      <c r="AG1849" s="259" t="s">
        <v>565</v>
      </c>
      <c r="AH1849" s="259" t="s">
        <v>565</v>
      </c>
      <c r="AI1849" s="259" t="s">
        <v>565</v>
      </c>
      <c r="AJ1849" s="259" t="s">
        <v>565</v>
      </c>
      <c r="AK1849" s="259" t="s">
        <v>565</v>
      </c>
      <c r="AL1849" s="259" t="s">
        <v>565</v>
      </c>
      <c r="AM1849" s="259" t="s">
        <v>565</v>
      </c>
      <c r="AN1849" s="259" t="s">
        <v>565</v>
      </c>
      <c r="AO1849" s="259" t="s">
        <v>565</v>
      </c>
      <c r="AP1849" s="259" t="s">
        <v>565</v>
      </c>
      <c r="AQ1849" s="259" t="s">
        <v>565</v>
      </c>
      <c r="AR1849" s="259" t="s">
        <v>565</v>
      </c>
      <c r="AS1849" s="259" t="s">
        <v>565</v>
      </c>
      <c r="AT1849" s="259" t="s">
        <v>565</v>
      </c>
      <c r="AU1849" s="259" t="s">
        <v>565</v>
      </c>
      <c r="AV1849" s="259" t="s">
        <v>565</v>
      </c>
      <c r="AW1849" s="259" t="s">
        <v>565</v>
      </c>
      <c r="AX1849" s="259" t="s">
        <v>565</v>
      </c>
      <c r="AY1849" s="259" t="s">
        <v>565</v>
      </c>
      <c r="AZ1849" s="259" t="s">
        <v>565</v>
      </c>
      <c r="BA1849" s="259" t="s">
        <v>565</v>
      </c>
    </row>
    <row r="1850" spans="4:53">
      <c r="D1850" s="259" t="s">
        <v>565</v>
      </c>
      <c r="E1850" s="259" t="s">
        <v>565</v>
      </c>
      <c r="F1850" s="259" t="s">
        <v>565</v>
      </c>
      <c r="G1850" s="259" t="s">
        <v>565</v>
      </c>
      <c r="H1850" s="259" t="s">
        <v>565</v>
      </c>
      <c r="I1850" s="259" t="s">
        <v>565</v>
      </c>
      <c r="J1850" s="259" t="s">
        <v>565</v>
      </c>
      <c r="K1850" s="259" t="s">
        <v>565</v>
      </c>
      <c r="L1850" s="259" t="s">
        <v>565</v>
      </c>
      <c r="M1850" s="259" t="s">
        <v>565</v>
      </c>
      <c r="N1850" s="259" t="s">
        <v>565</v>
      </c>
      <c r="O1850" s="259" t="s">
        <v>565</v>
      </c>
      <c r="P1850" s="259" t="s">
        <v>565</v>
      </c>
      <c r="Q1850" s="259" t="s">
        <v>565</v>
      </c>
      <c r="R1850" s="259" t="s">
        <v>565</v>
      </c>
      <c r="S1850" s="259" t="s">
        <v>565</v>
      </c>
      <c r="T1850" s="259" t="s">
        <v>565</v>
      </c>
      <c r="U1850" s="259" t="s">
        <v>565</v>
      </c>
      <c r="V1850" s="260" t="s">
        <v>565</v>
      </c>
      <c r="W1850" s="260" t="s">
        <v>565</v>
      </c>
      <c r="X1850" s="259" t="s">
        <v>565</v>
      </c>
      <c r="Y1850" s="259" t="s">
        <v>565</v>
      </c>
      <c r="Z1850" s="259" t="s">
        <v>565</v>
      </c>
      <c r="AA1850" s="259" t="s">
        <v>565</v>
      </c>
      <c r="AB1850" s="259" t="s">
        <v>565</v>
      </c>
      <c r="AC1850" s="259" t="s">
        <v>565</v>
      </c>
      <c r="AD1850" s="259" t="s">
        <v>565</v>
      </c>
      <c r="AE1850" s="259" t="s">
        <v>565</v>
      </c>
      <c r="AF1850" s="259" t="s">
        <v>565</v>
      </c>
      <c r="AG1850" s="259" t="s">
        <v>565</v>
      </c>
      <c r="AH1850" s="259" t="s">
        <v>565</v>
      </c>
      <c r="AI1850" s="259" t="s">
        <v>565</v>
      </c>
      <c r="AJ1850" s="259" t="s">
        <v>565</v>
      </c>
      <c r="AK1850" s="259" t="s">
        <v>565</v>
      </c>
      <c r="AL1850" s="259" t="s">
        <v>565</v>
      </c>
      <c r="AM1850" s="259" t="s">
        <v>565</v>
      </c>
      <c r="AN1850" s="259" t="s">
        <v>565</v>
      </c>
      <c r="AO1850" s="259" t="s">
        <v>565</v>
      </c>
      <c r="AP1850" s="259" t="s">
        <v>565</v>
      </c>
      <c r="AQ1850" s="259" t="s">
        <v>565</v>
      </c>
      <c r="AR1850" s="259" t="s">
        <v>565</v>
      </c>
      <c r="AS1850" s="259" t="s">
        <v>565</v>
      </c>
      <c r="AT1850" s="259" t="s">
        <v>565</v>
      </c>
      <c r="AU1850" s="259" t="s">
        <v>565</v>
      </c>
      <c r="AV1850" s="259" t="s">
        <v>565</v>
      </c>
      <c r="AW1850" s="259" t="s">
        <v>565</v>
      </c>
      <c r="AX1850" s="259" t="s">
        <v>565</v>
      </c>
      <c r="AY1850" s="259" t="s">
        <v>565</v>
      </c>
      <c r="AZ1850" s="259" t="s">
        <v>565</v>
      </c>
      <c r="BA1850" s="259" t="s">
        <v>565</v>
      </c>
    </row>
    <row r="1851" spans="4:53">
      <c r="D1851" s="259" t="s">
        <v>565</v>
      </c>
      <c r="E1851" s="259" t="s">
        <v>565</v>
      </c>
      <c r="F1851" s="259" t="s">
        <v>565</v>
      </c>
      <c r="G1851" s="259" t="s">
        <v>565</v>
      </c>
      <c r="H1851" s="259" t="s">
        <v>565</v>
      </c>
      <c r="I1851" s="259" t="s">
        <v>565</v>
      </c>
      <c r="J1851" s="259" t="s">
        <v>565</v>
      </c>
      <c r="K1851" s="259" t="s">
        <v>565</v>
      </c>
      <c r="L1851" s="259" t="s">
        <v>565</v>
      </c>
      <c r="M1851" s="259" t="s">
        <v>565</v>
      </c>
      <c r="N1851" s="259" t="s">
        <v>565</v>
      </c>
      <c r="O1851" s="259" t="s">
        <v>565</v>
      </c>
      <c r="P1851" s="259" t="s">
        <v>565</v>
      </c>
      <c r="Q1851" s="259" t="s">
        <v>565</v>
      </c>
      <c r="R1851" s="259" t="s">
        <v>565</v>
      </c>
      <c r="S1851" s="259" t="s">
        <v>565</v>
      </c>
      <c r="T1851" s="259" t="s">
        <v>565</v>
      </c>
      <c r="U1851" s="259" t="s">
        <v>565</v>
      </c>
      <c r="V1851" s="260" t="s">
        <v>565</v>
      </c>
      <c r="W1851" s="260" t="s">
        <v>565</v>
      </c>
      <c r="X1851" s="259" t="s">
        <v>565</v>
      </c>
      <c r="Y1851" s="259" t="s">
        <v>565</v>
      </c>
      <c r="Z1851" s="259" t="s">
        <v>565</v>
      </c>
      <c r="AA1851" s="259" t="s">
        <v>565</v>
      </c>
      <c r="AB1851" s="259" t="s">
        <v>565</v>
      </c>
      <c r="AC1851" s="259" t="s">
        <v>565</v>
      </c>
      <c r="AD1851" s="259" t="s">
        <v>565</v>
      </c>
      <c r="AE1851" s="259" t="s">
        <v>565</v>
      </c>
      <c r="AF1851" s="259" t="s">
        <v>565</v>
      </c>
      <c r="AG1851" s="259" t="s">
        <v>565</v>
      </c>
      <c r="AH1851" s="259" t="s">
        <v>565</v>
      </c>
      <c r="AI1851" s="259" t="s">
        <v>565</v>
      </c>
      <c r="AJ1851" s="259" t="s">
        <v>565</v>
      </c>
      <c r="AK1851" s="259" t="s">
        <v>565</v>
      </c>
      <c r="AL1851" s="259" t="s">
        <v>565</v>
      </c>
      <c r="AM1851" s="259" t="s">
        <v>565</v>
      </c>
      <c r="AN1851" s="259" t="s">
        <v>565</v>
      </c>
      <c r="AO1851" s="259" t="s">
        <v>565</v>
      </c>
      <c r="AP1851" s="259" t="s">
        <v>565</v>
      </c>
      <c r="AQ1851" s="259" t="s">
        <v>565</v>
      </c>
      <c r="AR1851" s="259" t="s">
        <v>565</v>
      </c>
      <c r="AS1851" s="259" t="s">
        <v>565</v>
      </c>
      <c r="AT1851" s="259" t="s">
        <v>565</v>
      </c>
      <c r="AU1851" s="259" t="s">
        <v>565</v>
      </c>
      <c r="AV1851" s="259" t="s">
        <v>565</v>
      </c>
      <c r="AW1851" s="259" t="s">
        <v>565</v>
      </c>
      <c r="AX1851" s="259" t="s">
        <v>565</v>
      </c>
      <c r="AY1851" s="259" t="s">
        <v>565</v>
      </c>
      <c r="AZ1851" s="259" t="s">
        <v>565</v>
      </c>
      <c r="BA1851" s="259" t="s">
        <v>565</v>
      </c>
    </row>
    <row r="1852" spans="4:53">
      <c r="D1852" s="259" t="s">
        <v>565</v>
      </c>
      <c r="E1852" s="259" t="s">
        <v>565</v>
      </c>
      <c r="F1852" s="259" t="s">
        <v>565</v>
      </c>
      <c r="G1852" s="259" t="s">
        <v>565</v>
      </c>
      <c r="H1852" s="259" t="s">
        <v>565</v>
      </c>
      <c r="I1852" s="259" t="s">
        <v>565</v>
      </c>
      <c r="J1852" s="259" t="s">
        <v>565</v>
      </c>
      <c r="K1852" s="259" t="s">
        <v>565</v>
      </c>
      <c r="L1852" s="259" t="s">
        <v>565</v>
      </c>
      <c r="M1852" s="259" t="s">
        <v>565</v>
      </c>
      <c r="N1852" s="259" t="s">
        <v>565</v>
      </c>
      <c r="O1852" s="259" t="s">
        <v>565</v>
      </c>
      <c r="P1852" s="259" t="s">
        <v>565</v>
      </c>
      <c r="Q1852" s="259" t="s">
        <v>565</v>
      </c>
      <c r="R1852" s="259" t="s">
        <v>565</v>
      </c>
      <c r="S1852" s="259" t="s">
        <v>565</v>
      </c>
      <c r="T1852" s="259" t="s">
        <v>565</v>
      </c>
      <c r="U1852" s="259" t="s">
        <v>565</v>
      </c>
      <c r="V1852" s="260" t="s">
        <v>565</v>
      </c>
      <c r="W1852" s="260" t="s">
        <v>565</v>
      </c>
      <c r="X1852" s="259" t="s">
        <v>565</v>
      </c>
      <c r="Y1852" s="259" t="s">
        <v>565</v>
      </c>
      <c r="Z1852" s="259" t="s">
        <v>565</v>
      </c>
      <c r="AA1852" s="259" t="s">
        <v>565</v>
      </c>
      <c r="AB1852" s="259" t="s">
        <v>565</v>
      </c>
      <c r="AC1852" s="259" t="s">
        <v>565</v>
      </c>
      <c r="AD1852" s="259" t="s">
        <v>565</v>
      </c>
      <c r="AE1852" s="259" t="s">
        <v>565</v>
      </c>
      <c r="AF1852" s="259" t="s">
        <v>565</v>
      </c>
      <c r="AG1852" s="259" t="s">
        <v>565</v>
      </c>
      <c r="AH1852" s="259" t="s">
        <v>565</v>
      </c>
      <c r="AI1852" s="259" t="s">
        <v>565</v>
      </c>
      <c r="AJ1852" s="259" t="s">
        <v>565</v>
      </c>
      <c r="AK1852" s="259" t="s">
        <v>565</v>
      </c>
      <c r="AL1852" s="259" t="s">
        <v>565</v>
      </c>
      <c r="AM1852" s="259" t="s">
        <v>565</v>
      </c>
      <c r="AN1852" s="259" t="s">
        <v>565</v>
      </c>
      <c r="AO1852" s="259" t="s">
        <v>565</v>
      </c>
      <c r="AP1852" s="259" t="s">
        <v>565</v>
      </c>
      <c r="AQ1852" s="259" t="s">
        <v>565</v>
      </c>
      <c r="AR1852" s="259" t="s">
        <v>565</v>
      </c>
      <c r="AS1852" s="259" t="s">
        <v>565</v>
      </c>
      <c r="AT1852" s="259" t="s">
        <v>565</v>
      </c>
      <c r="AU1852" s="259" t="s">
        <v>565</v>
      </c>
      <c r="AV1852" s="259" t="s">
        <v>565</v>
      </c>
      <c r="AW1852" s="259" t="s">
        <v>565</v>
      </c>
      <c r="AX1852" s="259" t="s">
        <v>565</v>
      </c>
      <c r="AY1852" s="259" t="s">
        <v>565</v>
      </c>
      <c r="AZ1852" s="259" t="s">
        <v>565</v>
      </c>
      <c r="BA1852" s="259" t="s">
        <v>565</v>
      </c>
    </row>
    <row r="1853" spans="4:53">
      <c r="D1853" s="259" t="s">
        <v>565</v>
      </c>
      <c r="E1853" s="259" t="s">
        <v>565</v>
      </c>
      <c r="F1853" s="259" t="s">
        <v>565</v>
      </c>
      <c r="G1853" s="259" t="s">
        <v>565</v>
      </c>
      <c r="H1853" s="259" t="s">
        <v>565</v>
      </c>
      <c r="I1853" s="259" t="s">
        <v>565</v>
      </c>
      <c r="J1853" s="259" t="s">
        <v>565</v>
      </c>
      <c r="K1853" s="259" t="s">
        <v>565</v>
      </c>
      <c r="L1853" s="259" t="s">
        <v>565</v>
      </c>
      <c r="M1853" s="259" t="s">
        <v>565</v>
      </c>
      <c r="N1853" s="259" t="s">
        <v>565</v>
      </c>
      <c r="O1853" s="259" t="s">
        <v>565</v>
      </c>
      <c r="P1853" s="259" t="s">
        <v>565</v>
      </c>
      <c r="Q1853" s="259" t="s">
        <v>565</v>
      </c>
      <c r="R1853" s="259" t="s">
        <v>565</v>
      </c>
      <c r="S1853" s="259" t="s">
        <v>565</v>
      </c>
      <c r="T1853" s="259" t="s">
        <v>565</v>
      </c>
      <c r="U1853" s="259" t="s">
        <v>565</v>
      </c>
      <c r="V1853" s="260" t="s">
        <v>565</v>
      </c>
      <c r="W1853" s="260" t="s">
        <v>565</v>
      </c>
      <c r="X1853" s="259" t="s">
        <v>565</v>
      </c>
      <c r="Y1853" s="259" t="s">
        <v>565</v>
      </c>
      <c r="Z1853" s="259" t="s">
        <v>565</v>
      </c>
      <c r="AA1853" s="259" t="s">
        <v>565</v>
      </c>
      <c r="AB1853" s="259" t="s">
        <v>565</v>
      </c>
      <c r="AC1853" s="259" t="s">
        <v>565</v>
      </c>
      <c r="AD1853" s="259" t="s">
        <v>565</v>
      </c>
      <c r="AE1853" s="259" t="s">
        <v>565</v>
      </c>
      <c r="AF1853" s="259" t="s">
        <v>565</v>
      </c>
      <c r="AG1853" s="259" t="s">
        <v>565</v>
      </c>
      <c r="AH1853" s="259" t="s">
        <v>565</v>
      </c>
      <c r="AI1853" s="259" t="s">
        <v>565</v>
      </c>
      <c r="AJ1853" s="259" t="s">
        <v>565</v>
      </c>
      <c r="AK1853" s="259" t="s">
        <v>565</v>
      </c>
      <c r="AL1853" s="259" t="s">
        <v>565</v>
      </c>
      <c r="AM1853" s="259" t="s">
        <v>565</v>
      </c>
      <c r="AN1853" s="259" t="s">
        <v>565</v>
      </c>
      <c r="AO1853" s="259" t="s">
        <v>565</v>
      </c>
      <c r="AP1853" s="259" t="s">
        <v>565</v>
      </c>
      <c r="AQ1853" s="259" t="s">
        <v>565</v>
      </c>
      <c r="AR1853" s="259" t="s">
        <v>565</v>
      </c>
      <c r="AS1853" s="259" t="s">
        <v>565</v>
      </c>
      <c r="AT1853" s="259" t="s">
        <v>565</v>
      </c>
      <c r="AU1853" s="259" t="s">
        <v>565</v>
      </c>
      <c r="AV1853" s="259" t="s">
        <v>565</v>
      </c>
      <c r="AW1853" s="259" t="s">
        <v>565</v>
      </c>
      <c r="AX1853" s="259" t="s">
        <v>565</v>
      </c>
      <c r="AY1853" s="259" t="s">
        <v>565</v>
      </c>
      <c r="AZ1853" s="259" t="s">
        <v>565</v>
      </c>
      <c r="BA1853" s="259" t="s">
        <v>565</v>
      </c>
    </row>
    <row r="1854" spans="4:53">
      <c r="D1854" s="259" t="s">
        <v>565</v>
      </c>
      <c r="E1854" s="259" t="s">
        <v>565</v>
      </c>
      <c r="F1854" s="259" t="s">
        <v>565</v>
      </c>
      <c r="G1854" s="259" t="s">
        <v>565</v>
      </c>
      <c r="H1854" s="259" t="s">
        <v>565</v>
      </c>
      <c r="I1854" s="259" t="s">
        <v>565</v>
      </c>
      <c r="J1854" s="259" t="s">
        <v>565</v>
      </c>
      <c r="K1854" s="259" t="s">
        <v>565</v>
      </c>
      <c r="L1854" s="259" t="s">
        <v>565</v>
      </c>
      <c r="M1854" s="259" t="s">
        <v>565</v>
      </c>
      <c r="N1854" s="259" t="s">
        <v>565</v>
      </c>
      <c r="O1854" s="259" t="s">
        <v>565</v>
      </c>
      <c r="P1854" s="259" t="s">
        <v>565</v>
      </c>
      <c r="Q1854" s="259" t="s">
        <v>565</v>
      </c>
      <c r="R1854" s="259" t="s">
        <v>565</v>
      </c>
      <c r="S1854" s="259" t="s">
        <v>565</v>
      </c>
      <c r="T1854" s="259" t="s">
        <v>565</v>
      </c>
      <c r="U1854" s="259" t="s">
        <v>565</v>
      </c>
      <c r="V1854" s="260" t="s">
        <v>565</v>
      </c>
      <c r="W1854" s="260" t="s">
        <v>565</v>
      </c>
      <c r="X1854" s="259" t="s">
        <v>565</v>
      </c>
      <c r="Y1854" s="259" t="s">
        <v>565</v>
      </c>
      <c r="Z1854" s="259" t="s">
        <v>565</v>
      </c>
      <c r="AA1854" s="259" t="s">
        <v>565</v>
      </c>
      <c r="AB1854" s="259" t="s">
        <v>565</v>
      </c>
      <c r="AC1854" s="259" t="s">
        <v>565</v>
      </c>
      <c r="AD1854" s="259" t="s">
        <v>565</v>
      </c>
      <c r="AE1854" s="259" t="s">
        <v>565</v>
      </c>
      <c r="AF1854" s="259" t="s">
        <v>565</v>
      </c>
      <c r="AG1854" s="259" t="s">
        <v>565</v>
      </c>
      <c r="AH1854" s="259" t="s">
        <v>565</v>
      </c>
      <c r="AI1854" s="259" t="s">
        <v>565</v>
      </c>
      <c r="AJ1854" s="259" t="s">
        <v>565</v>
      </c>
      <c r="AK1854" s="259" t="s">
        <v>565</v>
      </c>
      <c r="AL1854" s="259" t="s">
        <v>565</v>
      </c>
      <c r="AM1854" s="259" t="s">
        <v>565</v>
      </c>
      <c r="AN1854" s="259" t="s">
        <v>565</v>
      </c>
      <c r="AO1854" s="259" t="s">
        <v>565</v>
      </c>
      <c r="AP1854" s="259" t="s">
        <v>565</v>
      </c>
      <c r="AQ1854" s="259" t="s">
        <v>565</v>
      </c>
      <c r="AR1854" s="259" t="s">
        <v>565</v>
      </c>
      <c r="AS1854" s="259" t="s">
        <v>565</v>
      </c>
      <c r="AT1854" s="259" t="s">
        <v>565</v>
      </c>
      <c r="AU1854" s="259" t="s">
        <v>565</v>
      </c>
      <c r="AV1854" s="259" t="s">
        <v>565</v>
      </c>
      <c r="AW1854" s="259" t="s">
        <v>565</v>
      </c>
      <c r="AX1854" s="259" t="s">
        <v>565</v>
      </c>
      <c r="AY1854" s="259" t="s">
        <v>565</v>
      </c>
      <c r="AZ1854" s="259" t="s">
        <v>565</v>
      </c>
      <c r="BA1854" s="259" t="s">
        <v>565</v>
      </c>
    </row>
    <row r="1855" spans="4:53">
      <c r="D1855" s="259" t="s">
        <v>565</v>
      </c>
      <c r="E1855" s="259" t="s">
        <v>565</v>
      </c>
      <c r="F1855" s="259" t="s">
        <v>565</v>
      </c>
      <c r="G1855" s="259" t="s">
        <v>565</v>
      </c>
      <c r="H1855" s="259" t="s">
        <v>565</v>
      </c>
      <c r="I1855" s="259" t="s">
        <v>565</v>
      </c>
      <c r="J1855" s="259" t="s">
        <v>565</v>
      </c>
      <c r="K1855" s="259" t="s">
        <v>565</v>
      </c>
      <c r="L1855" s="259" t="s">
        <v>565</v>
      </c>
      <c r="M1855" s="259" t="s">
        <v>565</v>
      </c>
      <c r="N1855" s="259" t="s">
        <v>565</v>
      </c>
      <c r="O1855" s="259" t="s">
        <v>565</v>
      </c>
      <c r="P1855" s="259" t="s">
        <v>565</v>
      </c>
      <c r="Q1855" s="259" t="s">
        <v>565</v>
      </c>
      <c r="R1855" s="259" t="s">
        <v>565</v>
      </c>
      <c r="S1855" s="259" t="s">
        <v>565</v>
      </c>
      <c r="T1855" s="259" t="s">
        <v>565</v>
      </c>
      <c r="U1855" s="259" t="s">
        <v>565</v>
      </c>
      <c r="V1855" s="260" t="s">
        <v>565</v>
      </c>
      <c r="W1855" s="260" t="s">
        <v>565</v>
      </c>
      <c r="X1855" s="259" t="s">
        <v>565</v>
      </c>
      <c r="Y1855" s="259" t="s">
        <v>565</v>
      </c>
      <c r="Z1855" s="259" t="s">
        <v>565</v>
      </c>
      <c r="AA1855" s="259" t="s">
        <v>565</v>
      </c>
      <c r="AB1855" s="259" t="s">
        <v>565</v>
      </c>
      <c r="AC1855" s="259" t="s">
        <v>565</v>
      </c>
      <c r="AD1855" s="259" t="s">
        <v>565</v>
      </c>
      <c r="AE1855" s="259" t="s">
        <v>565</v>
      </c>
      <c r="AF1855" s="259" t="s">
        <v>565</v>
      </c>
      <c r="AG1855" s="259" t="s">
        <v>565</v>
      </c>
      <c r="AH1855" s="259" t="s">
        <v>565</v>
      </c>
      <c r="AI1855" s="259" t="s">
        <v>565</v>
      </c>
      <c r="AJ1855" s="259" t="s">
        <v>565</v>
      </c>
      <c r="AK1855" s="259" t="s">
        <v>565</v>
      </c>
      <c r="AL1855" s="259" t="s">
        <v>565</v>
      </c>
      <c r="AM1855" s="259" t="s">
        <v>565</v>
      </c>
      <c r="AN1855" s="259" t="s">
        <v>565</v>
      </c>
      <c r="AO1855" s="259" t="s">
        <v>565</v>
      </c>
      <c r="AP1855" s="259" t="s">
        <v>565</v>
      </c>
      <c r="AQ1855" s="259" t="s">
        <v>565</v>
      </c>
      <c r="AR1855" s="259" t="s">
        <v>565</v>
      </c>
      <c r="AS1855" s="259" t="s">
        <v>565</v>
      </c>
      <c r="AT1855" s="259" t="s">
        <v>565</v>
      </c>
      <c r="AU1855" s="259" t="s">
        <v>565</v>
      </c>
      <c r="AV1855" s="259" t="s">
        <v>565</v>
      </c>
      <c r="AW1855" s="259" t="s">
        <v>565</v>
      </c>
      <c r="AX1855" s="259" t="s">
        <v>565</v>
      </c>
      <c r="AY1855" s="259" t="s">
        <v>565</v>
      </c>
      <c r="AZ1855" s="259" t="s">
        <v>565</v>
      </c>
      <c r="BA1855" s="259" t="s">
        <v>565</v>
      </c>
    </row>
    <row r="1856" spans="4:53">
      <c r="D1856" s="259" t="s">
        <v>565</v>
      </c>
      <c r="E1856" s="259" t="s">
        <v>565</v>
      </c>
      <c r="F1856" s="259" t="s">
        <v>565</v>
      </c>
      <c r="G1856" s="259" t="s">
        <v>565</v>
      </c>
      <c r="H1856" s="259" t="s">
        <v>565</v>
      </c>
      <c r="I1856" s="259" t="s">
        <v>565</v>
      </c>
      <c r="J1856" s="259" t="s">
        <v>565</v>
      </c>
      <c r="K1856" s="259" t="s">
        <v>565</v>
      </c>
      <c r="L1856" s="259" t="s">
        <v>565</v>
      </c>
      <c r="M1856" s="259" t="s">
        <v>565</v>
      </c>
      <c r="N1856" s="259" t="s">
        <v>565</v>
      </c>
      <c r="O1856" s="259" t="s">
        <v>565</v>
      </c>
      <c r="P1856" s="259" t="s">
        <v>565</v>
      </c>
      <c r="Q1856" s="259" t="s">
        <v>565</v>
      </c>
      <c r="R1856" s="259" t="s">
        <v>565</v>
      </c>
      <c r="S1856" s="259" t="s">
        <v>565</v>
      </c>
      <c r="T1856" s="259" t="s">
        <v>565</v>
      </c>
      <c r="U1856" s="259" t="s">
        <v>565</v>
      </c>
      <c r="V1856" s="260" t="s">
        <v>565</v>
      </c>
      <c r="W1856" s="260" t="s">
        <v>565</v>
      </c>
      <c r="X1856" s="259" t="s">
        <v>565</v>
      </c>
      <c r="Y1856" s="259" t="s">
        <v>565</v>
      </c>
      <c r="Z1856" s="259" t="s">
        <v>565</v>
      </c>
      <c r="AA1856" s="259" t="s">
        <v>565</v>
      </c>
      <c r="AB1856" s="259" t="s">
        <v>565</v>
      </c>
      <c r="AC1856" s="259" t="s">
        <v>565</v>
      </c>
      <c r="AD1856" s="259" t="s">
        <v>565</v>
      </c>
      <c r="AE1856" s="259" t="s">
        <v>565</v>
      </c>
      <c r="AF1856" s="259" t="s">
        <v>565</v>
      </c>
      <c r="AG1856" s="259" t="s">
        <v>565</v>
      </c>
      <c r="AH1856" s="259" t="s">
        <v>565</v>
      </c>
      <c r="AI1856" s="259" t="s">
        <v>565</v>
      </c>
      <c r="AJ1856" s="259" t="s">
        <v>565</v>
      </c>
      <c r="AK1856" s="259" t="s">
        <v>565</v>
      </c>
      <c r="AL1856" s="259" t="s">
        <v>565</v>
      </c>
      <c r="AM1856" s="259" t="s">
        <v>565</v>
      </c>
      <c r="AN1856" s="259" t="s">
        <v>565</v>
      </c>
      <c r="AO1856" s="259" t="s">
        <v>565</v>
      </c>
      <c r="AP1856" s="259" t="s">
        <v>565</v>
      </c>
      <c r="AQ1856" s="259" t="s">
        <v>565</v>
      </c>
      <c r="AR1856" s="259" t="s">
        <v>565</v>
      </c>
      <c r="AS1856" s="259" t="s">
        <v>565</v>
      </c>
      <c r="AT1856" s="259" t="s">
        <v>565</v>
      </c>
      <c r="AU1856" s="259" t="s">
        <v>565</v>
      </c>
      <c r="AV1856" s="259" t="s">
        <v>565</v>
      </c>
      <c r="AW1856" s="259" t="s">
        <v>565</v>
      </c>
      <c r="AX1856" s="259" t="s">
        <v>565</v>
      </c>
      <c r="AY1856" s="259" t="s">
        <v>565</v>
      </c>
      <c r="AZ1856" s="259" t="s">
        <v>565</v>
      </c>
      <c r="BA1856" s="259" t="s">
        <v>565</v>
      </c>
    </row>
    <row r="1857" spans="4:53">
      <c r="D1857" s="259" t="s">
        <v>565</v>
      </c>
      <c r="E1857" s="259" t="s">
        <v>565</v>
      </c>
      <c r="F1857" s="259" t="s">
        <v>565</v>
      </c>
      <c r="G1857" s="259" t="s">
        <v>565</v>
      </c>
      <c r="H1857" s="259" t="s">
        <v>565</v>
      </c>
      <c r="I1857" s="259" t="s">
        <v>565</v>
      </c>
      <c r="J1857" s="259" t="s">
        <v>565</v>
      </c>
      <c r="K1857" s="259" t="s">
        <v>565</v>
      </c>
      <c r="L1857" s="259" t="s">
        <v>565</v>
      </c>
      <c r="M1857" s="259" t="s">
        <v>565</v>
      </c>
      <c r="N1857" s="259" t="s">
        <v>565</v>
      </c>
      <c r="O1857" s="259" t="s">
        <v>565</v>
      </c>
      <c r="P1857" s="259" t="s">
        <v>565</v>
      </c>
      <c r="Q1857" s="259" t="s">
        <v>565</v>
      </c>
      <c r="R1857" s="259" t="s">
        <v>565</v>
      </c>
      <c r="S1857" s="259" t="s">
        <v>565</v>
      </c>
      <c r="T1857" s="259" t="s">
        <v>565</v>
      </c>
      <c r="U1857" s="259" t="s">
        <v>565</v>
      </c>
      <c r="V1857" s="260" t="s">
        <v>565</v>
      </c>
      <c r="W1857" s="260" t="s">
        <v>565</v>
      </c>
      <c r="X1857" s="259" t="s">
        <v>565</v>
      </c>
      <c r="Y1857" s="259" t="s">
        <v>565</v>
      </c>
      <c r="Z1857" s="259" t="s">
        <v>565</v>
      </c>
      <c r="AA1857" s="259" t="s">
        <v>565</v>
      </c>
      <c r="AB1857" s="259" t="s">
        <v>565</v>
      </c>
      <c r="AC1857" s="259" t="s">
        <v>565</v>
      </c>
      <c r="AD1857" s="259" t="s">
        <v>565</v>
      </c>
      <c r="AE1857" s="259" t="s">
        <v>565</v>
      </c>
      <c r="AF1857" s="259" t="s">
        <v>565</v>
      </c>
      <c r="AG1857" s="259" t="s">
        <v>565</v>
      </c>
      <c r="AH1857" s="259" t="s">
        <v>565</v>
      </c>
      <c r="AI1857" s="259" t="s">
        <v>565</v>
      </c>
      <c r="AJ1857" s="259" t="s">
        <v>565</v>
      </c>
      <c r="AK1857" s="259" t="s">
        <v>565</v>
      </c>
      <c r="AL1857" s="259" t="s">
        <v>565</v>
      </c>
      <c r="AM1857" s="259" t="s">
        <v>565</v>
      </c>
      <c r="AN1857" s="259" t="s">
        <v>565</v>
      </c>
      <c r="AO1857" s="259" t="s">
        <v>565</v>
      </c>
      <c r="AP1857" s="259" t="s">
        <v>565</v>
      </c>
      <c r="AQ1857" s="259" t="s">
        <v>565</v>
      </c>
      <c r="AR1857" s="259" t="s">
        <v>565</v>
      </c>
      <c r="AS1857" s="259" t="s">
        <v>565</v>
      </c>
      <c r="AT1857" s="259" t="s">
        <v>565</v>
      </c>
      <c r="AU1857" s="259" t="s">
        <v>565</v>
      </c>
      <c r="AV1857" s="259" t="s">
        <v>565</v>
      </c>
      <c r="AW1857" s="259" t="s">
        <v>565</v>
      </c>
      <c r="AX1857" s="259" t="s">
        <v>565</v>
      </c>
      <c r="AY1857" s="259" t="s">
        <v>565</v>
      </c>
      <c r="AZ1857" s="259" t="s">
        <v>565</v>
      </c>
      <c r="BA1857" s="259" t="s">
        <v>565</v>
      </c>
    </row>
    <row r="1858" spans="4:53">
      <c r="D1858" s="259" t="s">
        <v>565</v>
      </c>
      <c r="E1858" s="259" t="s">
        <v>565</v>
      </c>
      <c r="F1858" s="259" t="s">
        <v>565</v>
      </c>
      <c r="G1858" s="259" t="s">
        <v>565</v>
      </c>
      <c r="H1858" s="259" t="s">
        <v>565</v>
      </c>
      <c r="I1858" s="259" t="s">
        <v>565</v>
      </c>
      <c r="J1858" s="259" t="s">
        <v>565</v>
      </c>
      <c r="K1858" s="259" t="s">
        <v>565</v>
      </c>
      <c r="L1858" s="259" t="s">
        <v>565</v>
      </c>
      <c r="M1858" s="259" t="s">
        <v>565</v>
      </c>
      <c r="N1858" s="259" t="s">
        <v>565</v>
      </c>
      <c r="O1858" s="259" t="s">
        <v>565</v>
      </c>
      <c r="P1858" s="259" t="s">
        <v>565</v>
      </c>
      <c r="Q1858" s="259" t="s">
        <v>565</v>
      </c>
      <c r="R1858" s="259" t="s">
        <v>565</v>
      </c>
      <c r="S1858" s="259" t="s">
        <v>565</v>
      </c>
      <c r="T1858" s="259" t="s">
        <v>565</v>
      </c>
      <c r="U1858" s="259" t="s">
        <v>565</v>
      </c>
      <c r="V1858" s="260" t="s">
        <v>565</v>
      </c>
      <c r="W1858" s="260" t="s">
        <v>565</v>
      </c>
      <c r="X1858" s="259" t="s">
        <v>565</v>
      </c>
      <c r="Y1858" s="259" t="s">
        <v>565</v>
      </c>
      <c r="Z1858" s="259" t="s">
        <v>565</v>
      </c>
      <c r="AA1858" s="259" t="s">
        <v>565</v>
      </c>
      <c r="AB1858" s="259" t="s">
        <v>565</v>
      </c>
      <c r="AC1858" s="259" t="s">
        <v>565</v>
      </c>
      <c r="AD1858" s="259" t="s">
        <v>565</v>
      </c>
      <c r="AE1858" s="259" t="s">
        <v>565</v>
      </c>
      <c r="AF1858" s="259" t="s">
        <v>565</v>
      </c>
      <c r="AG1858" s="259" t="s">
        <v>565</v>
      </c>
      <c r="AH1858" s="259" t="s">
        <v>565</v>
      </c>
      <c r="AI1858" s="259" t="s">
        <v>565</v>
      </c>
      <c r="AJ1858" s="259" t="s">
        <v>565</v>
      </c>
      <c r="AK1858" s="259" t="s">
        <v>565</v>
      </c>
      <c r="AL1858" s="259" t="s">
        <v>565</v>
      </c>
      <c r="AM1858" s="259" t="s">
        <v>565</v>
      </c>
      <c r="AN1858" s="259" t="s">
        <v>565</v>
      </c>
      <c r="AO1858" s="259" t="s">
        <v>565</v>
      </c>
      <c r="AP1858" s="259" t="s">
        <v>565</v>
      </c>
      <c r="AQ1858" s="259" t="s">
        <v>565</v>
      </c>
      <c r="AR1858" s="259" t="s">
        <v>565</v>
      </c>
      <c r="AS1858" s="259" t="s">
        <v>565</v>
      </c>
      <c r="AT1858" s="259" t="s">
        <v>565</v>
      </c>
      <c r="AU1858" s="259" t="s">
        <v>565</v>
      </c>
      <c r="AV1858" s="259" t="s">
        <v>565</v>
      </c>
      <c r="AW1858" s="259" t="s">
        <v>565</v>
      </c>
      <c r="AX1858" s="259" t="s">
        <v>565</v>
      </c>
      <c r="AY1858" s="259" t="s">
        <v>565</v>
      </c>
      <c r="AZ1858" s="259" t="s">
        <v>565</v>
      </c>
      <c r="BA1858" s="259" t="s">
        <v>565</v>
      </c>
    </row>
    <row r="1859" spans="4:53">
      <c r="D1859" s="259" t="s">
        <v>565</v>
      </c>
      <c r="E1859" s="259" t="s">
        <v>565</v>
      </c>
      <c r="F1859" s="259" t="s">
        <v>565</v>
      </c>
      <c r="G1859" s="259" t="s">
        <v>565</v>
      </c>
      <c r="H1859" s="259" t="s">
        <v>565</v>
      </c>
      <c r="I1859" s="259" t="s">
        <v>565</v>
      </c>
      <c r="J1859" s="259" t="s">
        <v>565</v>
      </c>
      <c r="K1859" s="259" t="s">
        <v>565</v>
      </c>
      <c r="L1859" s="259" t="s">
        <v>565</v>
      </c>
      <c r="M1859" s="259" t="s">
        <v>565</v>
      </c>
      <c r="N1859" s="259" t="s">
        <v>565</v>
      </c>
      <c r="O1859" s="259" t="s">
        <v>565</v>
      </c>
      <c r="P1859" s="259" t="s">
        <v>565</v>
      </c>
      <c r="Q1859" s="259" t="s">
        <v>565</v>
      </c>
      <c r="R1859" s="259" t="s">
        <v>565</v>
      </c>
      <c r="S1859" s="259" t="s">
        <v>565</v>
      </c>
      <c r="T1859" s="259" t="s">
        <v>565</v>
      </c>
      <c r="U1859" s="259" t="s">
        <v>565</v>
      </c>
      <c r="V1859" s="260" t="s">
        <v>565</v>
      </c>
      <c r="W1859" s="260" t="s">
        <v>565</v>
      </c>
      <c r="X1859" s="259" t="s">
        <v>565</v>
      </c>
      <c r="Y1859" s="259" t="s">
        <v>565</v>
      </c>
      <c r="Z1859" s="259" t="s">
        <v>565</v>
      </c>
      <c r="AA1859" s="259" t="s">
        <v>565</v>
      </c>
      <c r="AB1859" s="259" t="s">
        <v>565</v>
      </c>
      <c r="AC1859" s="259" t="s">
        <v>565</v>
      </c>
      <c r="AD1859" s="259" t="s">
        <v>565</v>
      </c>
      <c r="AE1859" s="259" t="s">
        <v>565</v>
      </c>
      <c r="AF1859" s="259" t="s">
        <v>565</v>
      </c>
      <c r="AG1859" s="259" t="s">
        <v>565</v>
      </c>
      <c r="AH1859" s="259" t="s">
        <v>565</v>
      </c>
      <c r="AI1859" s="259" t="s">
        <v>565</v>
      </c>
      <c r="AJ1859" s="259" t="s">
        <v>565</v>
      </c>
      <c r="AK1859" s="259" t="s">
        <v>565</v>
      </c>
      <c r="AL1859" s="259" t="s">
        <v>565</v>
      </c>
      <c r="AM1859" s="259" t="s">
        <v>565</v>
      </c>
      <c r="AN1859" s="259" t="s">
        <v>565</v>
      </c>
      <c r="AO1859" s="259" t="s">
        <v>565</v>
      </c>
      <c r="AP1859" s="259" t="s">
        <v>565</v>
      </c>
      <c r="AQ1859" s="259" t="s">
        <v>565</v>
      </c>
      <c r="AR1859" s="259" t="s">
        <v>565</v>
      </c>
      <c r="AS1859" s="259" t="s">
        <v>565</v>
      </c>
      <c r="AT1859" s="259" t="s">
        <v>565</v>
      </c>
      <c r="AU1859" s="259" t="s">
        <v>565</v>
      </c>
      <c r="AV1859" s="259" t="s">
        <v>565</v>
      </c>
      <c r="AW1859" s="259" t="s">
        <v>565</v>
      </c>
      <c r="AX1859" s="259" t="s">
        <v>565</v>
      </c>
      <c r="AY1859" s="259" t="s">
        <v>565</v>
      </c>
      <c r="AZ1859" s="259" t="s">
        <v>565</v>
      </c>
      <c r="BA1859" s="259" t="s">
        <v>565</v>
      </c>
    </row>
    <row r="1860" spans="4:53">
      <c r="D1860" s="259" t="s">
        <v>565</v>
      </c>
      <c r="E1860" s="259" t="s">
        <v>565</v>
      </c>
      <c r="F1860" s="259" t="s">
        <v>565</v>
      </c>
      <c r="G1860" s="259" t="s">
        <v>565</v>
      </c>
      <c r="H1860" s="259" t="s">
        <v>565</v>
      </c>
      <c r="I1860" s="259" t="s">
        <v>565</v>
      </c>
      <c r="J1860" s="259" t="s">
        <v>565</v>
      </c>
      <c r="K1860" s="259" t="s">
        <v>565</v>
      </c>
      <c r="L1860" s="259" t="s">
        <v>565</v>
      </c>
      <c r="M1860" s="259" t="s">
        <v>565</v>
      </c>
      <c r="N1860" s="259" t="s">
        <v>565</v>
      </c>
      <c r="O1860" s="259" t="s">
        <v>565</v>
      </c>
      <c r="P1860" s="259" t="s">
        <v>565</v>
      </c>
      <c r="Q1860" s="259" t="s">
        <v>565</v>
      </c>
      <c r="R1860" s="259" t="s">
        <v>565</v>
      </c>
      <c r="S1860" s="259" t="s">
        <v>565</v>
      </c>
      <c r="T1860" s="259" t="s">
        <v>565</v>
      </c>
      <c r="U1860" s="259" t="s">
        <v>565</v>
      </c>
      <c r="V1860" s="260" t="s">
        <v>565</v>
      </c>
      <c r="W1860" s="260" t="s">
        <v>565</v>
      </c>
      <c r="X1860" s="259" t="s">
        <v>565</v>
      </c>
      <c r="Y1860" s="259" t="s">
        <v>565</v>
      </c>
      <c r="Z1860" s="259" t="s">
        <v>565</v>
      </c>
      <c r="AA1860" s="259" t="s">
        <v>565</v>
      </c>
      <c r="AB1860" s="259" t="s">
        <v>565</v>
      </c>
      <c r="AC1860" s="259" t="s">
        <v>565</v>
      </c>
      <c r="AD1860" s="259" t="s">
        <v>565</v>
      </c>
      <c r="AE1860" s="259" t="s">
        <v>565</v>
      </c>
      <c r="AF1860" s="259" t="s">
        <v>565</v>
      </c>
      <c r="AG1860" s="259" t="s">
        <v>565</v>
      </c>
      <c r="AH1860" s="259" t="s">
        <v>565</v>
      </c>
      <c r="AI1860" s="259" t="s">
        <v>565</v>
      </c>
      <c r="AJ1860" s="259" t="s">
        <v>565</v>
      </c>
      <c r="AK1860" s="259" t="s">
        <v>565</v>
      </c>
      <c r="AL1860" s="259" t="s">
        <v>565</v>
      </c>
      <c r="AM1860" s="259" t="s">
        <v>565</v>
      </c>
      <c r="AN1860" s="259" t="s">
        <v>565</v>
      </c>
      <c r="AO1860" s="259" t="s">
        <v>565</v>
      </c>
      <c r="AP1860" s="259" t="s">
        <v>565</v>
      </c>
      <c r="AQ1860" s="259" t="s">
        <v>565</v>
      </c>
      <c r="AR1860" s="259" t="s">
        <v>565</v>
      </c>
      <c r="AS1860" s="259" t="s">
        <v>565</v>
      </c>
      <c r="AT1860" s="259" t="s">
        <v>565</v>
      </c>
      <c r="AU1860" s="259" t="s">
        <v>565</v>
      </c>
      <c r="AV1860" s="259" t="s">
        <v>565</v>
      </c>
      <c r="AW1860" s="259" t="s">
        <v>565</v>
      </c>
      <c r="AX1860" s="259" t="s">
        <v>565</v>
      </c>
      <c r="AY1860" s="259" t="s">
        <v>565</v>
      </c>
      <c r="AZ1860" s="259" t="s">
        <v>565</v>
      </c>
      <c r="BA1860" s="259" t="s">
        <v>565</v>
      </c>
    </row>
    <row r="1861" spans="4:53">
      <c r="D1861" s="259" t="s">
        <v>565</v>
      </c>
      <c r="E1861" s="259" t="s">
        <v>565</v>
      </c>
      <c r="F1861" s="259" t="s">
        <v>565</v>
      </c>
      <c r="G1861" s="259" t="s">
        <v>565</v>
      </c>
      <c r="H1861" s="259" t="s">
        <v>565</v>
      </c>
      <c r="I1861" s="259" t="s">
        <v>565</v>
      </c>
      <c r="J1861" s="259" t="s">
        <v>565</v>
      </c>
      <c r="K1861" s="259" t="s">
        <v>565</v>
      </c>
      <c r="L1861" s="259" t="s">
        <v>565</v>
      </c>
      <c r="M1861" s="259" t="s">
        <v>565</v>
      </c>
      <c r="N1861" s="259" t="s">
        <v>565</v>
      </c>
      <c r="O1861" s="259" t="s">
        <v>565</v>
      </c>
      <c r="P1861" s="259" t="s">
        <v>565</v>
      </c>
      <c r="Q1861" s="259" t="s">
        <v>565</v>
      </c>
      <c r="R1861" s="259" t="s">
        <v>565</v>
      </c>
      <c r="S1861" s="259" t="s">
        <v>565</v>
      </c>
      <c r="T1861" s="259" t="s">
        <v>565</v>
      </c>
      <c r="U1861" s="259" t="s">
        <v>565</v>
      </c>
      <c r="V1861" s="260" t="s">
        <v>565</v>
      </c>
      <c r="W1861" s="260" t="s">
        <v>565</v>
      </c>
      <c r="X1861" s="259" t="s">
        <v>565</v>
      </c>
      <c r="Y1861" s="259" t="s">
        <v>565</v>
      </c>
      <c r="Z1861" s="259" t="s">
        <v>565</v>
      </c>
      <c r="AA1861" s="259" t="s">
        <v>565</v>
      </c>
      <c r="AB1861" s="259" t="s">
        <v>565</v>
      </c>
      <c r="AC1861" s="259" t="s">
        <v>565</v>
      </c>
      <c r="AD1861" s="259" t="s">
        <v>565</v>
      </c>
      <c r="AE1861" s="259" t="s">
        <v>565</v>
      </c>
      <c r="AF1861" s="259" t="s">
        <v>565</v>
      </c>
      <c r="AG1861" s="259" t="s">
        <v>565</v>
      </c>
      <c r="AH1861" s="259" t="s">
        <v>565</v>
      </c>
      <c r="AI1861" s="259" t="s">
        <v>565</v>
      </c>
      <c r="AJ1861" s="259" t="s">
        <v>565</v>
      </c>
      <c r="AK1861" s="259" t="s">
        <v>565</v>
      </c>
      <c r="AL1861" s="259" t="s">
        <v>565</v>
      </c>
      <c r="AM1861" s="259" t="s">
        <v>565</v>
      </c>
      <c r="AN1861" s="259" t="s">
        <v>565</v>
      </c>
      <c r="AO1861" s="259" t="s">
        <v>565</v>
      </c>
      <c r="AP1861" s="259" t="s">
        <v>565</v>
      </c>
      <c r="AQ1861" s="259" t="s">
        <v>565</v>
      </c>
      <c r="AR1861" s="259" t="s">
        <v>565</v>
      </c>
      <c r="AS1861" s="259" t="s">
        <v>565</v>
      </c>
      <c r="AT1861" s="259" t="s">
        <v>565</v>
      </c>
      <c r="AU1861" s="259" t="s">
        <v>565</v>
      </c>
      <c r="AV1861" s="259" t="s">
        <v>565</v>
      </c>
      <c r="AW1861" s="259" t="s">
        <v>565</v>
      </c>
      <c r="AX1861" s="259" t="s">
        <v>565</v>
      </c>
      <c r="AY1861" s="259" t="s">
        <v>565</v>
      </c>
      <c r="AZ1861" s="259" t="s">
        <v>565</v>
      </c>
      <c r="BA1861" s="259" t="s">
        <v>565</v>
      </c>
    </row>
    <row r="1862" spans="4:53">
      <c r="D1862" s="259" t="s">
        <v>565</v>
      </c>
      <c r="E1862" s="259" t="s">
        <v>565</v>
      </c>
      <c r="F1862" s="259" t="s">
        <v>565</v>
      </c>
      <c r="G1862" s="259" t="s">
        <v>565</v>
      </c>
      <c r="H1862" s="259" t="s">
        <v>565</v>
      </c>
      <c r="I1862" s="259" t="s">
        <v>565</v>
      </c>
      <c r="J1862" s="259" t="s">
        <v>565</v>
      </c>
      <c r="K1862" s="259" t="s">
        <v>565</v>
      </c>
      <c r="L1862" s="259" t="s">
        <v>565</v>
      </c>
      <c r="M1862" s="259" t="s">
        <v>565</v>
      </c>
      <c r="N1862" s="259" t="s">
        <v>565</v>
      </c>
      <c r="O1862" s="259" t="s">
        <v>565</v>
      </c>
      <c r="P1862" s="259" t="s">
        <v>565</v>
      </c>
      <c r="Q1862" s="259" t="s">
        <v>565</v>
      </c>
      <c r="R1862" s="259" t="s">
        <v>565</v>
      </c>
      <c r="S1862" s="259" t="s">
        <v>565</v>
      </c>
      <c r="T1862" s="259" t="s">
        <v>565</v>
      </c>
      <c r="U1862" s="259" t="s">
        <v>565</v>
      </c>
      <c r="V1862" s="260" t="s">
        <v>565</v>
      </c>
      <c r="W1862" s="260" t="s">
        <v>565</v>
      </c>
      <c r="X1862" s="259" t="s">
        <v>565</v>
      </c>
      <c r="Y1862" s="259" t="s">
        <v>565</v>
      </c>
      <c r="Z1862" s="259" t="s">
        <v>565</v>
      </c>
      <c r="AA1862" s="259" t="s">
        <v>565</v>
      </c>
      <c r="AB1862" s="259" t="s">
        <v>565</v>
      </c>
      <c r="AC1862" s="259" t="s">
        <v>565</v>
      </c>
      <c r="AD1862" s="259" t="s">
        <v>565</v>
      </c>
      <c r="AE1862" s="259" t="s">
        <v>565</v>
      </c>
      <c r="AF1862" s="259" t="s">
        <v>565</v>
      </c>
      <c r="AG1862" s="259" t="s">
        <v>565</v>
      </c>
      <c r="AH1862" s="259" t="s">
        <v>565</v>
      </c>
      <c r="AI1862" s="259" t="s">
        <v>565</v>
      </c>
      <c r="AJ1862" s="259" t="s">
        <v>565</v>
      </c>
      <c r="AK1862" s="259" t="s">
        <v>565</v>
      </c>
      <c r="AL1862" s="259" t="s">
        <v>565</v>
      </c>
      <c r="AM1862" s="259" t="s">
        <v>565</v>
      </c>
      <c r="AN1862" s="259" t="s">
        <v>565</v>
      </c>
      <c r="AO1862" s="259" t="s">
        <v>565</v>
      </c>
      <c r="AP1862" s="259" t="s">
        <v>565</v>
      </c>
      <c r="AQ1862" s="259" t="s">
        <v>565</v>
      </c>
      <c r="AR1862" s="259" t="s">
        <v>565</v>
      </c>
      <c r="AS1862" s="259" t="s">
        <v>565</v>
      </c>
      <c r="AT1862" s="259" t="s">
        <v>565</v>
      </c>
      <c r="AU1862" s="259" t="s">
        <v>565</v>
      </c>
      <c r="AV1862" s="259" t="s">
        <v>565</v>
      </c>
      <c r="AW1862" s="259" t="s">
        <v>565</v>
      </c>
      <c r="AX1862" s="259" t="s">
        <v>565</v>
      </c>
      <c r="AY1862" s="259" t="s">
        <v>565</v>
      </c>
      <c r="AZ1862" s="259" t="s">
        <v>565</v>
      </c>
      <c r="BA1862" s="259" t="s">
        <v>565</v>
      </c>
    </row>
    <row r="1863" spans="4:53">
      <c r="D1863" s="259" t="s">
        <v>565</v>
      </c>
      <c r="E1863" s="259" t="s">
        <v>565</v>
      </c>
      <c r="F1863" s="259" t="s">
        <v>565</v>
      </c>
      <c r="G1863" s="259" t="s">
        <v>565</v>
      </c>
      <c r="H1863" s="259" t="s">
        <v>565</v>
      </c>
      <c r="I1863" s="259" t="s">
        <v>565</v>
      </c>
      <c r="J1863" s="259" t="s">
        <v>565</v>
      </c>
      <c r="K1863" s="259" t="s">
        <v>565</v>
      </c>
      <c r="L1863" s="259" t="s">
        <v>565</v>
      </c>
      <c r="M1863" s="259" t="s">
        <v>565</v>
      </c>
      <c r="N1863" s="259" t="s">
        <v>565</v>
      </c>
      <c r="O1863" s="259" t="s">
        <v>565</v>
      </c>
      <c r="P1863" s="259" t="s">
        <v>565</v>
      </c>
      <c r="Q1863" s="259" t="s">
        <v>565</v>
      </c>
      <c r="R1863" s="259" t="s">
        <v>565</v>
      </c>
      <c r="S1863" s="259" t="s">
        <v>565</v>
      </c>
      <c r="T1863" s="259" t="s">
        <v>565</v>
      </c>
      <c r="U1863" s="259" t="s">
        <v>565</v>
      </c>
      <c r="V1863" s="260" t="s">
        <v>565</v>
      </c>
      <c r="W1863" s="260" t="s">
        <v>565</v>
      </c>
      <c r="X1863" s="259" t="s">
        <v>565</v>
      </c>
      <c r="Y1863" s="259" t="s">
        <v>565</v>
      </c>
      <c r="Z1863" s="259" t="s">
        <v>565</v>
      </c>
      <c r="AA1863" s="259" t="s">
        <v>565</v>
      </c>
      <c r="AB1863" s="259" t="s">
        <v>565</v>
      </c>
      <c r="AC1863" s="259" t="s">
        <v>565</v>
      </c>
      <c r="AD1863" s="259" t="s">
        <v>565</v>
      </c>
      <c r="AE1863" s="259" t="s">
        <v>565</v>
      </c>
      <c r="AF1863" s="259" t="s">
        <v>565</v>
      </c>
      <c r="AG1863" s="259" t="s">
        <v>565</v>
      </c>
      <c r="AH1863" s="259" t="s">
        <v>565</v>
      </c>
      <c r="AI1863" s="259" t="s">
        <v>565</v>
      </c>
      <c r="AJ1863" s="259" t="s">
        <v>565</v>
      </c>
      <c r="AK1863" s="259" t="s">
        <v>565</v>
      </c>
      <c r="AL1863" s="259" t="s">
        <v>565</v>
      </c>
      <c r="AM1863" s="259" t="s">
        <v>565</v>
      </c>
      <c r="AN1863" s="259" t="s">
        <v>565</v>
      </c>
      <c r="AO1863" s="259" t="s">
        <v>565</v>
      </c>
      <c r="AP1863" s="259" t="s">
        <v>565</v>
      </c>
      <c r="AQ1863" s="259" t="s">
        <v>565</v>
      </c>
      <c r="AR1863" s="259" t="s">
        <v>565</v>
      </c>
      <c r="AS1863" s="259" t="s">
        <v>565</v>
      </c>
      <c r="AT1863" s="259" t="s">
        <v>565</v>
      </c>
      <c r="AU1863" s="259" t="s">
        <v>565</v>
      </c>
      <c r="AV1863" s="259" t="s">
        <v>565</v>
      </c>
      <c r="AW1863" s="259" t="s">
        <v>565</v>
      </c>
      <c r="AX1863" s="259" t="s">
        <v>565</v>
      </c>
      <c r="AY1863" s="259" t="s">
        <v>565</v>
      </c>
      <c r="AZ1863" s="259" t="s">
        <v>565</v>
      </c>
      <c r="BA1863" s="259" t="s">
        <v>565</v>
      </c>
    </row>
    <row r="1864" spans="4:53">
      <c r="D1864" s="259" t="s">
        <v>565</v>
      </c>
      <c r="E1864" s="259" t="s">
        <v>565</v>
      </c>
      <c r="F1864" s="259" t="s">
        <v>565</v>
      </c>
      <c r="G1864" s="259" t="s">
        <v>565</v>
      </c>
      <c r="H1864" s="259" t="s">
        <v>565</v>
      </c>
      <c r="I1864" s="259" t="s">
        <v>565</v>
      </c>
      <c r="J1864" s="259" t="s">
        <v>565</v>
      </c>
      <c r="K1864" s="259" t="s">
        <v>565</v>
      </c>
      <c r="L1864" s="259" t="s">
        <v>565</v>
      </c>
      <c r="M1864" s="259" t="s">
        <v>565</v>
      </c>
      <c r="N1864" s="259" t="s">
        <v>565</v>
      </c>
      <c r="O1864" s="259" t="s">
        <v>565</v>
      </c>
      <c r="P1864" s="259" t="s">
        <v>565</v>
      </c>
      <c r="Q1864" s="259" t="s">
        <v>565</v>
      </c>
      <c r="R1864" s="259" t="s">
        <v>565</v>
      </c>
      <c r="S1864" s="259" t="s">
        <v>565</v>
      </c>
      <c r="T1864" s="259" t="s">
        <v>565</v>
      </c>
      <c r="U1864" s="259" t="s">
        <v>565</v>
      </c>
      <c r="V1864" s="260" t="s">
        <v>565</v>
      </c>
      <c r="W1864" s="260" t="s">
        <v>565</v>
      </c>
      <c r="X1864" s="259" t="s">
        <v>565</v>
      </c>
      <c r="Y1864" s="259" t="s">
        <v>565</v>
      </c>
      <c r="Z1864" s="259" t="s">
        <v>565</v>
      </c>
      <c r="AA1864" s="259" t="s">
        <v>565</v>
      </c>
      <c r="AB1864" s="259" t="s">
        <v>565</v>
      </c>
      <c r="AC1864" s="259" t="s">
        <v>565</v>
      </c>
      <c r="AD1864" s="259" t="s">
        <v>565</v>
      </c>
      <c r="AE1864" s="259" t="s">
        <v>565</v>
      </c>
      <c r="AF1864" s="259" t="s">
        <v>565</v>
      </c>
      <c r="AG1864" s="259" t="s">
        <v>565</v>
      </c>
      <c r="AH1864" s="259" t="s">
        <v>565</v>
      </c>
      <c r="AI1864" s="259" t="s">
        <v>565</v>
      </c>
      <c r="AJ1864" s="259" t="s">
        <v>565</v>
      </c>
      <c r="AK1864" s="259" t="s">
        <v>565</v>
      </c>
      <c r="AL1864" s="259" t="s">
        <v>565</v>
      </c>
      <c r="AM1864" s="259" t="s">
        <v>565</v>
      </c>
      <c r="AN1864" s="259" t="s">
        <v>565</v>
      </c>
      <c r="AO1864" s="259" t="s">
        <v>565</v>
      </c>
      <c r="AP1864" s="259" t="s">
        <v>565</v>
      </c>
      <c r="AQ1864" s="259" t="s">
        <v>565</v>
      </c>
      <c r="AR1864" s="259" t="s">
        <v>565</v>
      </c>
      <c r="AS1864" s="259" t="s">
        <v>565</v>
      </c>
      <c r="AT1864" s="259" t="s">
        <v>565</v>
      </c>
      <c r="AU1864" s="259" t="s">
        <v>565</v>
      </c>
      <c r="AV1864" s="259" t="s">
        <v>565</v>
      </c>
      <c r="AW1864" s="259" t="s">
        <v>565</v>
      </c>
      <c r="AX1864" s="259" t="s">
        <v>565</v>
      </c>
      <c r="AY1864" s="259" t="s">
        <v>565</v>
      </c>
      <c r="AZ1864" s="259" t="s">
        <v>565</v>
      </c>
      <c r="BA1864" s="259" t="s">
        <v>565</v>
      </c>
    </row>
    <row r="1865" spans="4:53">
      <c r="D1865" s="259" t="s">
        <v>565</v>
      </c>
      <c r="E1865" s="259" t="s">
        <v>565</v>
      </c>
      <c r="F1865" s="259" t="s">
        <v>565</v>
      </c>
      <c r="G1865" s="259" t="s">
        <v>565</v>
      </c>
      <c r="H1865" s="259" t="s">
        <v>565</v>
      </c>
      <c r="I1865" s="259" t="s">
        <v>565</v>
      </c>
      <c r="J1865" s="259" t="s">
        <v>565</v>
      </c>
      <c r="K1865" s="259" t="s">
        <v>565</v>
      </c>
      <c r="L1865" s="259" t="s">
        <v>565</v>
      </c>
      <c r="M1865" s="259" t="s">
        <v>565</v>
      </c>
      <c r="N1865" s="259" t="s">
        <v>565</v>
      </c>
      <c r="O1865" s="259" t="s">
        <v>565</v>
      </c>
      <c r="P1865" s="259" t="s">
        <v>565</v>
      </c>
      <c r="Q1865" s="259" t="s">
        <v>565</v>
      </c>
      <c r="R1865" s="259" t="s">
        <v>565</v>
      </c>
      <c r="S1865" s="259" t="s">
        <v>565</v>
      </c>
      <c r="T1865" s="259" t="s">
        <v>565</v>
      </c>
      <c r="U1865" s="259" t="s">
        <v>565</v>
      </c>
      <c r="V1865" s="260" t="s">
        <v>565</v>
      </c>
      <c r="W1865" s="260" t="s">
        <v>565</v>
      </c>
      <c r="X1865" s="259" t="s">
        <v>565</v>
      </c>
      <c r="Y1865" s="259" t="s">
        <v>565</v>
      </c>
      <c r="Z1865" s="259" t="s">
        <v>565</v>
      </c>
      <c r="AA1865" s="259" t="s">
        <v>565</v>
      </c>
      <c r="AB1865" s="259" t="s">
        <v>565</v>
      </c>
      <c r="AC1865" s="259" t="s">
        <v>565</v>
      </c>
      <c r="AD1865" s="259" t="s">
        <v>565</v>
      </c>
      <c r="AE1865" s="259" t="s">
        <v>565</v>
      </c>
      <c r="AF1865" s="259" t="s">
        <v>565</v>
      </c>
      <c r="AG1865" s="259" t="s">
        <v>565</v>
      </c>
      <c r="AH1865" s="259" t="s">
        <v>565</v>
      </c>
      <c r="AI1865" s="259" t="s">
        <v>565</v>
      </c>
      <c r="AJ1865" s="259" t="s">
        <v>565</v>
      </c>
      <c r="AK1865" s="259" t="s">
        <v>565</v>
      </c>
      <c r="AL1865" s="259" t="s">
        <v>565</v>
      </c>
      <c r="AM1865" s="259" t="s">
        <v>565</v>
      </c>
      <c r="AN1865" s="259" t="s">
        <v>565</v>
      </c>
      <c r="AO1865" s="259" t="s">
        <v>565</v>
      </c>
      <c r="AP1865" s="259" t="s">
        <v>565</v>
      </c>
      <c r="AQ1865" s="259" t="s">
        <v>565</v>
      </c>
      <c r="AR1865" s="259" t="s">
        <v>565</v>
      </c>
      <c r="AS1865" s="259" t="s">
        <v>565</v>
      </c>
      <c r="AT1865" s="259" t="s">
        <v>565</v>
      </c>
      <c r="AU1865" s="259" t="s">
        <v>565</v>
      </c>
      <c r="AV1865" s="259" t="s">
        <v>565</v>
      </c>
      <c r="AW1865" s="259" t="s">
        <v>565</v>
      </c>
      <c r="AX1865" s="259" t="s">
        <v>565</v>
      </c>
      <c r="AY1865" s="259" t="s">
        <v>565</v>
      </c>
      <c r="AZ1865" s="259" t="s">
        <v>565</v>
      </c>
      <c r="BA1865" s="259" t="s">
        <v>565</v>
      </c>
    </row>
    <row r="1866" spans="4:53">
      <c r="D1866" s="259" t="s">
        <v>565</v>
      </c>
      <c r="E1866" s="259" t="s">
        <v>565</v>
      </c>
      <c r="F1866" s="259" t="s">
        <v>565</v>
      </c>
      <c r="G1866" s="259" t="s">
        <v>565</v>
      </c>
      <c r="H1866" s="259" t="s">
        <v>565</v>
      </c>
      <c r="I1866" s="259" t="s">
        <v>565</v>
      </c>
      <c r="J1866" s="259" t="s">
        <v>565</v>
      </c>
      <c r="K1866" s="259" t="s">
        <v>565</v>
      </c>
      <c r="L1866" s="259" t="s">
        <v>565</v>
      </c>
      <c r="M1866" s="259" t="s">
        <v>565</v>
      </c>
      <c r="N1866" s="259" t="s">
        <v>565</v>
      </c>
      <c r="O1866" s="259" t="s">
        <v>565</v>
      </c>
      <c r="P1866" s="259" t="s">
        <v>565</v>
      </c>
      <c r="Q1866" s="259" t="s">
        <v>565</v>
      </c>
      <c r="R1866" s="259" t="s">
        <v>565</v>
      </c>
      <c r="S1866" s="259" t="s">
        <v>565</v>
      </c>
      <c r="T1866" s="259" t="s">
        <v>565</v>
      </c>
      <c r="U1866" s="259" t="s">
        <v>565</v>
      </c>
      <c r="V1866" s="260" t="s">
        <v>565</v>
      </c>
      <c r="W1866" s="260" t="s">
        <v>565</v>
      </c>
      <c r="X1866" s="259" t="s">
        <v>565</v>
      </c>
      <c r="Y1866" s="259" t="s">
        <v>565</v>
      </c>
      <c r="Z1866" s="259" t="s">
        <v>565</v>
      </c>
      <c r="AA1866" s="259" t="s">
        <v>565</v>
      </c>
      <c r="AB1866" s="259" t="s">
        <v>565</v>
      </c>
      <c r="AC1866" s="259" t="s">
        <v>565</v>
      </c>
      <c r="AD1866" s="259" t="s">
        <v>565</v>
      </c>
      <c r="AE1866" s="259" t="s">
        <v>565</v>
      </c>
      <c r="AF1866" s="259" t="s">
        <v>565</v>
      </c>
      <c r="AG1866" s="259" t="s">
        <v>565</v>
      </c>
      <c r="AH1866" s="259" t="s">
        <v>565</v>
      </c>
      <c r="AI1866" s="259" t="s">
        <v>565</v>
      </c>
      <c r="AJ1866" s="259" t="s">
        <v>565</v>
      </c>
      <c r="AK1866" s="259" t="s">
        <v>565</v>
      </c>
      <c r="AL1866" s="259" t="s">
        <v>565</v>
      </c>
      <c r="AM1866" s="259" t="s">
        <v>565</v>
      </c>
      <c r="AN1866" s="259" t="s">
        <v>565</v>
      </c>
      <c r="AO1866" s="259" t="s">
        <v>565</v>
      </c>
      <c r="AP1866" s="259" t="s">
        <v>565</v>
      </c>
      <c r="AQ1866" s="259" t="s">
        <v>565</v>
      </c>
      <c r="AR1866" s="259" t="s">
        <v>565</v>
      </c>
      <c r="AS1866" s="259" t="s">
        <v>565</v>
      </c>
      <c r="AT1866" s="259" t="s">
        <v>565</v>
      </c>
      <c r="AU1866" s="259" t="s">
        <v>565</v>
      </c>
      <c r="AV1866" s="259" t="s">
        <v>565</v>
      </c>
      <c r="AW1866" s="259" t="s">
        <v>565</v>
      </c>
      <c r="AX1866" s="259" t="s">
        <v>565</v>
      </c>
      <c r="AY1866" s="259" t="s">
        <v>565</v>
      </c>
      <c r="AZ1866" s="259" t="s">
        <v>565</v>
      </c>
      <c r="BA1866" s="259" t="s">
        <v>565</v>
      </c>
    </row>
    <row r="1867" spans="4:53">
      <c r="D1867" s="259" t="s">
        <v>565</v>
      </c>
      <c r="E1867" s="259" t="s">
        <v>565</v>
      </c>
      <c r="F1867" s="259" t="s">
        <v>565</v>
      </c>
      <c r="G1867" s="259" t="s">
        <v>565</v>
      </c>
      <c r="H1867" s="259" t="s">
        <v>565</v>
      </c>
      <c r="I1867" s="259" t="s">
        <v>565</v>
      </c>
      <c r="J1867" s="259" t="s">
        <v>565</v>
      </c>
      <c r="K1867" s="259" t="s">
        <v>565</v>
      </c>
      <c r="L1867" s="259" t="s">
        <v>565</v>
      </c>
      <c r="M1867" s="259" t="s">
        <v>565</v>
      </c>
      <c r="N1867" s="259" t="s">
        <v>565</v>
      </c>
      <c r="O1867" s="259" t="s">
        <v>565</v>
      </c>
      <c r="P1867" s="259" t="s">
        <v>565</v>
      </c>
      <c r="Q1867" s="259" t="s">
        <v>565</v>
      </c>
      <c r="R1867" s="259" t="s">
        <v>565</v>
      </c>
      <c r="S1867" s="259" t="s">
        <v>565</v>
      </c>
      <c r="T1867" s="259" t="s">
        <v>565</v>
      </c>
      <c r="U1867" s="259" t="s">
        <v>565</v>
      </c>
      <c r="V1867" s="260" t="s">
        <v>565</v>
      </c>
      <c r="W1867" s="260" t="s">
        <v>565</v>
      </c>
      <c r="X1867" s="259" t="s">
        <v>565</v>
      </c>
      <c r="Y1867" s="259" t="s">
        <v>565</v>
      </c>
      <c r="Z1867" s="259" t="s">
        <v>565</v>
      </c>
      <c r="AA1867" s="259" t="s">
        <v>565</v>
      </c>
      <c r="AB1867" s="259" t="s">
        <v>565</v>
      </c>
      <c r="AC1867" s="259" t="s">
        <v>565</v>
      </c>
      <c r="AD1867" s="259" t="s">
        <v>565</v>
      </c>
      <c r="AE1867" s="259" t="s">
        <v>565</v>
      </c>
      <c r="AF1867" s="259" t="s">
        <v>565</v>
      </c>
      <c r="AG1867" s="259" t="s">
        <v>565</v>
      </c>
      <c r="AH1867" s="259" t="s">
        <v>565</v>
      </c>
      <c r="AI1867" s="259" t="s">
        <v>565</v>
      </c>
      <c r="AJ1867" s="259" t="s">
        <v>565</v>
      </c>
      <c r="AK1867" s="259" t="s">
        <v>565</v>
      </c>
      <c r="AL1867" s="259" t="s">
        <v>565</v>
      </c>
      <c r="AM1867" s="259" t="s">
        <v>565</v>
      </c>
      <c r="AN1867" s="259" t="s">
        <v>565</v>
      </c>
      <c r="AO1867" s="259" t="s">
        <v>565</v>
      </c>
      <c r="AP1867" s="259" t="s">
        <v>565</v>
      </c>
      <c r="AQ1867" s="259" t="s">
        <v>565</v>
      </c>
      <c r="AR1867" s="259" t="s">
        <v>565</v>
      </c>
      <c r="AS1867" s="259" t="s">
        <v>565</v>
      </c>
      <c r="AT1867" s="259" t="s">
        <v>565</v>
      </c>
      <c r="AU1867" s="259" t="s">
        <v>565</v>
      </c>
      <c r="AV1867" s="259" t="s">
        <v>565</v>
      </c>
      <c r="AW1867" s="259" t="s">
        <v>565</v>
      </c>
      <c r="AX1867" s="259" t="s">
        <v>565</v>
      </c>
      <c r="AY1867" s="259" t="s">
        <v>565</v>
      </c>
      <c r="AZ1867" s="259" t="s">
        <v>565</v>
      </c>
      <c r="BA1867" s="259" t="s">
        <v>565</v>
      </c>
    </row>
    <row r="1868" spans="4:53">
      <c r="D1868" s="259" t="s">
        <v>565</v>
      </c>
      <c r="E1868" s="259" t="s">
        <v>565</v>
      </c>
      <c r="F1868" s="259" t="s">
        <v>565</v>
      </c>
      <c r="G1868" s="259" t="s">
        <v>565</v>
      </c>
      <c r="H1868" s="259" t="s">
        <v>565</v>
      </c>
      <c r="I1868" s="259" t="s">
        <v>565</v>
      </c>
      <c r="J1868" s="259" t="s">
        <v>565</v>
      </c>
      <c r="K1868" s="259" t="s">
        <v>565</v>
      </c>
      <c r="L1868" s="259" t="s">
        <v>565</v>
      </c>
      <c r="M1868" s="259" t="s">
        <v>565</v>
      </c>
      <c r="N1868" s="259" t="s">
        <v>565</v>
      </c>
      <c r="O1868" s="259" t="s">
        <v>565</v>
      </c>
      <c r="P1868" s="259" t="s">
        <v>565</v>
      </c>
      <c r="Q1868" s="259" t="s">
        <v>565</v>
      </c>
      <c r="R1868" s="259" t="s">
        <v>565</v>
      </c>
      <c r="S1868" s="259" t="s">
        <v>565</v>
      </c>
      <c r="T1868" s="259" t="s">
        <v>565</v>
      </c>
      <c r="U1868" s="259" t="s">
        <v>565</v>
      </c>
      <c r="V1868" s="260" t="s">
        <v>565</v>
      </c>
      <c r="W1868" s="260" t="s">
        <v>565</v>
      </c>
      <c r="X1868" s="259" t="s">
        <v>565</v>
      </c>
      <c r="Y1868" s="259" t="s">
        <v>565</v>
      </c>
      <c r="Z1868" s="259" t="s">
        <v>565</v>
      </c>
      <c r="AA1868" s="259" t="s">
        <v>565</v>
      </c>
      <c r="AB1868" s="259" t="s">
        <v>565</v>
      </c>
      <c r="AC1868" s="259" t="s">
        <v>565</v>
      </c>
      <c r="AD1868" s="259" t="s">
        <v>565</v>
      </c>
      <c r="AE1868" s="259" t="s">
        <v>565</v>
      </c>
      <c r="AF1868" s="259" t="s">
        <v>565</v>
      </c>
      <c r="AG1868" s="259" t="s">
        <v>565</v>
      </c>
      <c r="AH1868" s="259" t="s">
        <v>565</v>
      </c>
      <c r="AI1868" s="259" t="s">
        <v>565</v>
      </c>
      <c r="AJ1868" s="259" t="s">
        <v>565</v>
      </c>
      <c r="AK1868" s="259" t="s">
        <v>565</v>
      </c>
      <c r="AL1868" s="259" t="s">
        <v>565</v>
      </c>
      <c r="AM1868" s="259" t="s">
        <v>565</v>
      </c>
      <c r="AN1868" s="259" t="s">
        <v>565</v>
      </c>
      <c r="AO1868" s="259" t="s">
        <v>565</v>
      </c>
      <c r="AP1868" s="259" t="s">
        <v>565</v>
      </c>
      <c r="AQ1868" s="259" t="s">
        <v>565</v>
      </c>
      <c r="AR1868" s="259" t="s">
        <v>565</v>
      </c>
      <c r="AS1868" s="259" t="s">
        <v>565</v>
      </c>
      <c r="AT1868" s="259" t="s">
        <v>565</v>
      </c>
      <c r="AU1868" s="259" t="s">
        <v>565</v>
      </c>
      <c r="AV1868" s="259" t="s">
        <v>565</v>
      </c>
      <c r="AW1868" s="259" t="s">
        <v>565</v>
      </c>
      <c r="AX1868" s="259" t="s">
        <v>565</v>
      </c>
      <c r="AY1868" s="259" t="s">
        <v>565</v>
      </c>
      <c r="AZ1868" s="259" t="s">
        <v>565</v>
      </c>
      <c r="BA1868" s="259" t="s">
        <v>565</v>
      </c>
    </row>
    <row r="1869" spans="4:53">
      <c r="D1869" s="259" t="s">
        <v>565</v>
      </c>
      <c r="E1869" s="259" t="s">
        <v>565</v>
      </c>
      <c r="F1869" s="259" t="s">
        <v>565</v>
      </c>
      <c r="G1869" s="259" t="s">
        <v>565</v>
      </c>
      <c r="H1869" s="259" t="s">
        <v>565</v>
      </c>
      <c r="I1869" s="259" t="s">
        <v>565</v>
      </c>
      <c r="J1869" s="259" t="s">
        <v>565</v>
      </c>
      <c r="K1869" s="259" t="s">
        <v>565</v>
      </c>
      <c r="L1869" s="259" t="s">
        <v>565</v>
      </c>
      <c r="M1869" s="259" t="s">
        <v>565</v>
      </c>
      <c r="N1869" s="259" t="s">
        <v>565</v>
      </c>
      <c r="O1869" s="259" t="s">
        <v>565</v>
      </c>
      <c r="P1869" s="259" t="s">
        <v>565</v>
      </c>
      <c r="Q1869" s="259" t="s">
        <v>565</v>
      </c>
      <c r="R1869" s="259" t="s">
        <v>565</v>
      </c>
      <c r="S1869" s="259" t="s">
        <v>565</v>
      </c>
      <c r="T1869" s="259" t="s">
        <v>565</v>
      </c>
      <c r="U1869" s="259" t="s">
        <v>565</v>
      </c>
      <c r="V1869" s="260" t="s">
        <v>565</v>
      </c>
      <c r="W1869" s="260" t="s">
        <v>565</v>
      </c>
      <c r="X1869" s="259" t="s">
        <v>565</v>
      </c>
      <c r="Y1869" s="259" t="s">
        <v>565</v>
      </c>
      <c r="Z1869" s="259" t="s">
        <v>565</v>
      </c>
      <c r="AA1869" s="259" t="s">
        <v>565</v>
      </c>
      <c r="AB1869" s="259" t="s">
        <v>565</v>
      </c>
      <c r="AC1869" s="259" t="s">
        <v>565</v>
      </c>
      <c r="AD1869" s="259" t="s">
        <v>565</v>
      </c>
      <c r="AE1869" s="259" t="s">
        <v>565</v>
      </c>
      <c r="AF1869" s="259" t="s">
        <v>565</v>
      </c>
      <c r="AG1869" s="259" t="s">
        <v>565</v>
      </c>
      <c r="AH1869" s="259" t="s">
        <v>565</v>
      </c>
      <c r="AI1869" s="259" t="s">
        <v>565</v>
      </c>
      <c r="AJ1869" s="259" t="s">
        <v>565</v>
      </c>
      <c r="AK1869" s="259" t="s">
        <v>565</v>
      </c>
      <c r="AL1869" s="259" t="s">
        <v>565</v>
      </c>
      <c r="AM1869" s="259" t="s">
        <v>565</v>
      </c>
      <c r="AN1869" s="259" t="s">
        <v>565</v>
      </c>
      <c r="AO1869" s="259" t="s">
        <v>565</v>
      </c>
      <c r="AP1869" s="259" t="s">
        <v>565</v>
      </c>
      <c r="AQ1869" s="259" t="s">
        <v>565</v>
      </c>
      <c r="AR1869" s="259" t="s">
        <v>565</v>
      </c>
      <c r="AS1869" s="259" t="s">
        <v>565</v>
      </c>
      <c r="AT1869" s="259" t="s">
        <v>565</v>
      </c>
      <c r="AU1869" s="259" t="s">
        <v>565</v>
      </c>
      <c r="AV1869" s="259" t="s">
        <v>565</v>
      </c>
      <c r="AW1869" s="259" t="s">
        <v>565</v>
      </c>
      <c r="AX1869" s="259" t="s">
        <v>565</v>
      </c>
      <c r="AY1869" s="259" t="s">
        <v>565</v>
      </c>
      <c r="AZ1869" s="259" t="s">
        <v>565</v>
      </c>
      <c r="BA1869" s="259" t="s">
        <v>565</v>
      </c>
    </row>
    <row r="1870" spans="4:53">
      <c r="D1870" s="259" t="s">
        <v>565</v>
      </c>
      <c r="E1870" s="259" t="s">
        <v>565</v>
      </c>
      <c r="F1870" s="259" t="s">
        <v>565</v>
      </c>
      <c r="G1870" s="259" t="s">
        <v>565</v>
      </c>
      <c r="H1870" s="259" t="s">
        <v>565</v>
      </c>
      <c r="I1870" s="259" t="s">
        <v>565</v>
      </c>
      <c r="J1870" s="259" t="s">
        <v>565</v>
      </c>
      <c r="K1870" s="259" t="s">
        <v>565</v>
      </c>
      <c r="L1870" s="259" t="s">
        <v>565</v>
      </c>
      <c r="M1870" s="259" t="s">
        <v>565</v>
      </c>
      <c r="N1870" s="259" t="s">
        <v>565</v>
      </c>
      <c r="O1870" s="259" t="s">
        <v>565</v>
      </c>
      <c r="P1870" s="259" t="s">
        <v>565</v>
      </c>
      <c r="Q1870" s="259" t="s">
        <v>565</v>
      </c>
      <c r="R1870" s="259" t="s">
        <v>565</v>
      </c>
      <c r="S1870" s="259" t="s">
        <v>565</v>
      </c>
      <c r="T1870" s="259" t="s">
        <v>565</v>
      </c>
      <c r="U1870" s="259" t="s">
        <v>565</v>
      </c>
      <c r="V1870" s="260" t="s">
        <v>565</v>
      </c>
      <c r="W1870" s="260" t="s">
        <v>565</v>
      </c>
      <c r="X1870" s="259" t="s">
        <v>565</v>
      </c>
      <c r="Y1870" s="259" t="s">
        <v>565</v>
      </c>
      <c r="Z1870" s="259" t="s">
        <v>565</v>
      </c>
      <c r="AA1870" s="259" t="s">
        <v>565</v>
      </c>
      <c r="AB1870" s="259" t="s">
        <v>565</v>
      </c>
      <c r="AC1870" s="259" t="s">
        <v>565</v>
      </c>
      <c r="AD1870" s="259" t="s">
        <v>565</v>
      </c>
      <c r="AE1870" s="259" t="s">
        <v>565</v>
      </c>
      <c r="AF1870" s="259" t="s">
        <v>565</v>
      </c>
      <c r="AG1870" s="259" t="s">
        <v>565</v>
      </c>
      <c r="AH1870" s="259" t="s">
        <v>565</v>
      </c>
      <c r="AI1870" s="259" t="s">
        <v>565</v>
      </c>
      <c r="AJ1870" s="259" t="s">
        <v>565</v>
      </c>
      <c r="AK1870" s="259" t="s">
        <v>565</v>
      </c>
      <c r="AL1870" s="259" t="s">
        <v>565</v>
      </c>
      <c r="AM1870" s="259" t="s">
        <v>565</v>
      </c>
      <c r="AN1870" s="259" t="s">
        <v>565</v>
      </c>
      <c r="AO1870" s="259" t="s">
        <v>565</v>
      </c>
      <c r="AP1870" s="259" t="s">
        <v>565</v>
      </c>
      <c r="AQ1870" s="259" t="s">
        <v>565</v>
      </c>
      <c r="AR1870" s="259" t="s">
        <v>565</v>
      </c>
      <c r="AS1870" s="259" t="s">
        <v>565</v>
      </c>
      <c r="AT1870" s="259" t="s">
        <v>565</v>
      </c>
      <c r="AU1870" s="259" t="s">
        <v>565</v>
      </c>
      <c r="AV1870" s="259" t="s">
        <v>565</v>
      </c>
      <c r="AW1870" s="259" t="s">
        <v>565</v>
      </c>
      <c r="AX1870" s="259" t="s">
        <v>565</v>
      </c>
      <c r="AY1870" s="259" t="s">
        <v>565</v>
      </c>
      <c r="AZ1870" s="259" t="s">
        <v>565</v>
      </c>
      <c r="BA1870" s="259" t="s">
        <v>565</v>
      </c>
    </row>
    <row r="1871" spans="4:53">
      <c r="D1871" s="259" t="s">
        <v>565</v>
      </c>
      <c r="E1871" s="259" t="s">
        <v>565</v>
      </c>
      <c r="F1871" s="259" t="s">
        <v>565</v>
      </c>
      <c r="G1871" s="259" t="s">
        <v>565</v>
      </c>
      <c r="H1871" s="259" t="s">
        <v>565</v>
      </c>
      <c r="I1871" s="259" t="s">
        <v>565</v>
      </c>
      <c r="J1871" s="259" t="s">
        <v>565</v>
      </c>
      <c r="K1871" s="259" t="s">
        <v>565</v>
      </c>
      <c r="L1871" s="259" t="s">
        <v>565</v>
      </c>
      <c r="M1871" s="259" t="s">
        <v>565</v>
      </c>
      <c r="N1871" s="259" t="s">
        <v>565</v>
      </c>
      <c r="O1871" s="259" t="s">
        <v>565</v>
      </c>
      <c r="P1871" s="259" t="s">
        <v>565</v>
      </c>
      <c r="Q1871" s="259" t="s">
        <v>565</v>
      </c>
      <c r="R1871" s="259" t="s">
        <v>565</v>
      </c>
      <c r="S1871" s="259" t="s">
        <v>565</v>
      </c>
      <c r="T1871" s="259" t="s">
        <v>565</v>
      </c>
      <c r="U1871" s="259" t="s">
        <v>565</v>
      </c>
      <c r="V1871" s="260" t="s">
        <v>565</v>
      </c>
      <c r="W1871" s="260" t="s">
        <v>565</v>
      </c>
      <c r="X1871" s="259" t="s">
        <v>565</v>
      </c>
      <c r="Y1871" s="259" t="s">
        <v>565</v>
      </c>
      <c r="Z1871" s="259" t="s">
        <v>565</v>
      </c>
      <c r="AA1871" s="259" t="s">
        <v>565</v>
      </c>
      <c r="AB1871" s="259" t="s">
        <v>565</v>
      </c>
      <c r="AC1871" s="259" t="s">
        <v>565</v>
      </c>
      <c r="AD1871" s="259" t="s">
        <v>565</v>
      </c>
      <c r="AE1871" s="259" t="s">
        <v>565</v>
      </c>
      <c r="AF1871" s="259" t="s">
        <v>565</v>
      </c>
      <c r="AG1871" s="259" t="s">
        <v>565</v>
      </c>
      <c r="AH1871" s="259" t="s">
        <v>565</v>
      </c>
      <c r="AI1871" s="259" t="s">
        <v>565</v>
      </c>
      <c r="AJ1871" s="259" t="s">
        <v>565</v>
      </c>
      <c r="AK1871" s="259" t="s">
        <v>565</v>
      </c>
      <c r="AL1871" s="259" t="s">
        <v>565</v>
      </c>
      <c r="AM1871" s="259" t="s">
        <v>565</v>
      </c>
      <c r="AN1871" s="259" t="s">
        <v>565</v>
      </c>
      <c r="AO1871" s="259" t="s">
        <v>565</v>
      </c>
      <c r="AP1871" s="259" t="s">
        <v>565</v>
      </c>
      <c r="AQ1871" s="259" t="s">
        <v>565</v>
      </c>
      <c r="AR1871" s="259" t="s">
        <v>565</v>
      </c>
      <c r="AS1871" s="259" t="s">
        <v>565</v>
      </c>
      <c r="AT1871" s="259" t="s">
        <v>565</v>
      </c>
      <c r="AU1871" s="259" t="s">
        <v>565</v>
      </c>
      <c r="AV1871" s="259" t="s">
        <v>565</v>
      </c>
      <c r="AW1871" s="259" t="s">
        <v>565</v>
      </c>
      <c r="AX1871" s="259" t="s">
        <v>565</v>
      </c>
      <c r="AY1871" s="259" t="s">
        <v>565</v>
      </c>
      <c r="AZ1871" s="259" t="s">
        <v>565</v>
      </c>
      <c r="BA1871" s="259" t="s">
        <v>565</v>
      </c>
    </row>
    <row r="1872" spans="4:53">
      <c r="D1872" s="259" t="s">
        <v>565</v>
      </c>
      <c r="E1872" s="259" t="s">
        <v>565</v>
      </c>
      <c r="F1872" s="259" t="s">
        <v>565</v>
      </c>
      <c r="G1872" s="259" t="s">
        <v>565</v>
      </c>
      <c r="H1872" s="259" t="s">
        <v>565</v>
      </c>
      <c r="I1872" s="259" t="s">
        <v>565</v>
      </c>
      <c r="J1872" s="259" t="s">
        <v>565</v>
      </c>
      <c r="K1872" s="259" t="s">
        <v>565</v>
      </c>
      <c r="L1872" s="259" t="s">
        <v>565</v>
      </c>
      <c r="M1872" s="259" t="s">
        <v>565</v>
      </c>
      <c r="N1872" s="259" t="s">
        <v>565</v>
      </c>
      <c r="O1872" s="259" t="s">
        <v>565</v>
      </c>
      <c r="P1872" s="259" t="s">
        <v>565</v>
      </c>
      <c r="Q1872" s="259" t="s">
        <v>565</v>
      </c>
      <c r="R1872" s="259" t="s">
        <v>565</v>
      </c>
      <c r="S1872" s="259" t="s">
        <v>565</v>
      </c>
      <c r="T1872" s="259" t="s">
        <v>565</v>
      </c>
      <c r="U1872" s="259" t="s">
        <v>565</v>
      </c>
      <c r="V1872" s="260" t="s">
        <v>565</v>
      </c>
      <c r="W1872" s="260" t="s">
        <v>565</v>
      </c>
      <c r="X1872" s="259" t="s">
        <v>565</v>
      </c>
      <c r="Y1872" s="259" t="s">
        <v>565</v>
      </c>
      <c r="Z1872" s="259" t="s">
        <v>565</v>
      </c>
      <c r="AA1872" s="259" t="s">
        <v>565</v>
      </c>
      <c r="AB1872" s="259" t="s">
        <v>565</v>
      </c>
      <c r="AC1872" s="259" t="s">
        <v>565</v>
      </c>
      <c r="AD1872" s="259" t="s">
        <v>565</v>
      </c>
      <c r="AE1872" s="259" t="s">
        <v>565</v>
      </c>
      <c r="AF1872" s="259" t="s">
        <v>565</v>
      </c>
      <c r="AG1872" s="259" t="s">
        <v>565</v>
      </c>
      <c r="AH1872" s="259" t="s">
        <v>565</v>
      </c>
      <c r="AI1872" s="259" t="s">
        <v>565</v>
      </c>
      <c r="AJ1872" s="259" t="s">
        <v>565</v>
      </c>
      <c r="AK1872" s="259" t="s">
        <v>565</v>
      </c>
      <c r="AL1872" s="259" t="s">
        <v>565</v>
      </c>
      <c r="AM1872" s="259" t="s">
        <v>565</v>
      </c>
      <c r="AN1872" s="259" t="s">
        <v>565</v>
      </c>
      <c r="AO1872" s="259" t="s">
        <v>565</v>
      </c>
      <c r="AP1872" s="259" t="s">
        <v>565</v>
      </c>
      <c r="AQ1872" s="259" t="s">
        <v>565</v>
      </c>
      <c r="AR1872" s="259" t="s">
        <v>565</v>
      </c>
      <c r="AS1872" s="259" t="s">
        <v>565</v>
      </c>
      <c r="AT1872" s="259" t="s">
        <v>565</v>
      </c>
      <c r="AU1872" s="259" t="s">
        <v>565</v>
      </c>
      <c r="AV1872" s="259" t="s">
        <v>565</v>
      </c>
      <c r="AW1872" s="259" t="s">
        <v>565</v>
      </c>
      <c r="AX1872" s="259" t="s">
        <v>565</v>
      </c>
      <c r="AY1872" s="259" t="s">
        <v>565</v>
      </c>
      <c r="AZ1872" s="259" t="s">
        <v>565</v>
      </c>
      <c r="BA1872" s="259" t="s">
        <v>565</v>
      </c>
    </row>
    <row r="1873" spans="4:53">
      <c r="D1873" s="259" t="s">
        <v>565</v>
      </c>
      <c r="E1873" s="259" t="s">
        <v>565</v>
      </c>
      <c r="F1873" s="259" t="s">
        <v>565</v>
      </c>
      <c r="G1873" s="259" t="s">
        <v>565</v>
      </c>
      <c r="H1873" s="259" t="s">
        <v>565</v>
      </c>
      <c r="I1873" s="259" t="s">
        <v>565</v>
      </c>
      <c r="J1873" s="259" t="s">
        <v>565</v>
      </c>
      <c r="K1873" s="259" t="s">
        <v>565</v>
      </c>
      <c r="L1873" s="259" t="s">
        <v>565</v>
      </c>
      <c r="M1873" s="259" t="s">
        <v>565</v>
      </c>
      <c r="N1873" s="259" t="s">
        <v>565</v>
      </c>
      <c r="O1873" s="259" t="s">
        <v>565</v>
      </c>
      <c r="P1873" s="259" t="s">
        <v>565</v>
      </c>
      <c r="Q1873" s="259" t="s">
        <v>565</v>
      </c>
      <c r="R1873" s="259" t="s">
        <v>565</v>
      </c>
      <c r="S1873" s="259" t="s">
        <v>565</v>
      </c>
      <c r="T1873" s="259" t="s">
        <v>565</v>
      </c>
      <c r="U1873" s="259" t="s">
        <v>565</v>
      </c>
      <c r="V1873" s="260" t="s">
        <v>565</v>
      </c>
      <c r="W1873" s="260" t="s">
        <v>565</v>
      </c>
      <c r="X1873" s="259" t="s">
        <v>565</v>
      </c>
      <c r="Y1873" s="259" t="s">
        <v>565</v>
      </c>
      <c r="Z1873" s="259" t="s">
        <v>565</v>
      </c>
      <c r="AA1873" s="259" t="s">
        <v>565</v>
      </c>
      <c r="AB1873" s="259" t="s">
        <v>565</v>
      </c>
      <c r="AC1873" s="259" t="s">
        <v>565</v>
      </c>
      <c r="AD1873" s="259" t="s">
        <v>565</v>
      </c>
      <c r="AE1873" s="259" t="s">
        <v>565</v>
      </c>
      <c r="AF1873" s="259" t="s">
        <v>565</v>
      </c>
      <c r="AG1873" s="259" t="s">
        <v>565</v>
      </c>
      <c r="AH1873" s="259" t="s">
        <v>565</v>
      </c>
      <c r="AI1873" s="259" t="s">
        <v>565</v>
      </c>
      <c r="AJ1873" s="259" t="s">
        <v>565</v>
      </c>
      <c r="AK1873" s="259" t="s">
        <v>565</v>
      </c>
      <c r="AL1873" s="259" t="s">
        <v>565</v>
      </c>
      <c r="AM1873" s="259" t="s">
        <v>565</v>
      </c>
      <c r="AN1873" s="259" t="s">
        <v>565</v>
      </c>
      <c r="AO1873" s="259" t="s">
        <v>565</v>
      </c>
      <c r="AP1873" s="259" t="s">
        <v>565</v>
      </c>
      <c r="AQ1873" s="259" t="s">
        <v>565</v>
      </c>
      <c r="AR1873" s="259" t="s">
        <v>565</v>
      </c>
      <c r="AS1873" s="259" t="s">
        <v>565</v>
      </c>
      <c r="AT1873" s="259" t="s">
        <v>565</v>
      </c>
      <c r="AU1873" s="259" t="s">
        <v>565</v>
      </c>
      <c r="AV1873" s="259" t="s">
        <v>565</v>
      </c>
      <c r="AW1873" s="259" t="s">
        <v>565</v>
      </c>
      <c r="AX1873" s="259" t="s">
        <v>565</v>
      </c>
      <c r="AY1873" s="259" t="s">
        <v>565</v>
      </c>
      <c r="AZ1873" s="259" t="s">
        <v>565</v>
      </c>
      <c r="BA1873" s="259" t="s">
        <v>565</v>
      </c>
    </row>
    <row r="1874" spans="4:53">
      <c r="D1874" s="259" t="s">
        <v>565</v>
      </c>
      <c r="E1874" s="259" t="s">
        <v>565</v>
      </c>
      <c r="F1874" s="259" t="s">
        <v>565</v>
      </c>
      <c r="G1874" s="259" t="s">
        <v>565</v>
      </c>
      <c r="H1874" s="259" t="s">
        <v>565</v>
      </c>
      <c r="I1874" s="259" t="s">
        <v>565</v>
      </c>
      <c r="J1874" s="259" t="s">
        <v>565</v>
      </c>
      <c r="K1874" s="259" t="s">
        <v>565</v>
      </c>
      <c r="L1874" s="259" t="s">
        <v>565</v>
      </c>
      <c r="M1874" s="259" t="s">
        <v>565</v>
      </c>
      <c r="N1874" s="259" t="s">
        <v>565</v>
      </c>
      <c r="O1874" s="259" t="s">
        <v>565</v>
      </c>
      <c r="P1874" s="259" t="s">
        <v>565</v>
      </c>
      <c r="Q1874" s="259" t="s">
        <v>565</v>
      </c>
      <c r="R1874" s="259" t="s">
        <v>565</v>
      </c>
      <c r="S1874" s="259" t="s">
        <v>565</v>
      </c>
      <c r="T1874" s="259" t="s">
        <v>565</v>
      </c>
      <c r="U1874" s="259" t="s">
        <v>565</v>
      </c>
      <c r="V1874" s="260" t="s">
        <v>565</v>
      </c>
      <c r="W1874" s="260" t="s">
        <v>565</v>
      </c>
      <c r="X1874" s="259" t="s">
        <v>565</v>
      </c>
      <c r="Y1874" s="259" t="s">
        <v>565</v>
      </c>
      <c r="Z1874" s="259" t="s">
        <v>565</v>
      </c>
      <c r="AA1874" s="259" t="s">
        <v>565</v>
      </c>
      <c r="AB1874" s="259" t="s">
        <v>565</v>
      </c>
      <c r="AC1874" s="259" t="s">
        <v>565</v>
      </c>
      <c r="AD1874" s="259" t="s">
        <v>565</v>
      </c>
      <c r="AE1874" s="259" t="s">
        <v>565</v>
      </c>
      <c r="AF1874" s="259" t="s">
        <v>565</v>
      </c>
      <c r="AG1874" s="259" t="s">
        <v>565</v>
      </c>
      <c r="AH1874" s="259" t="s">
        <v>565</v>
      </c>
      <c r="AI1874" s="259" t="s">
        <v>565</v>
      </c>
      <c r="AJ1874" s="259" t="s">
        <v>565</v>
      </c>
      <c r="AK1874" s="259" t="s">
        <v>565</v>
      </c>
      <c r="AL1874" s="259" t="s">
        <v>565</v>
      </c>
      <c r="AM1874" s="259" t="s">
        <v>565</v>
      </c>
      <c r="AN1874" s="259" t="s">
        <v>565</v>
      </c>
      <c r="AO1874" s="259" t="s">
        <v>565</v>
      </c>
      <c r="AP1874" s="259" t="s">
        <v>565</v>
      </c>
      <c r="AQ1874" s="259" t="s">
        <v>565</v>
      </c>
      <c r="AR1874" s="259" t="s">
        <v>565</v>
      </c>
      <c r="AS1874" s="259" t="s">
        <v>565</v>
      </c>
      <c r="AT1874" s="259" t="s">
        <v>565</v>
      </c>
      <c r="AU1874" s="259" t="s">
        <v>565</v>
      </c>
      <c r="AV1874" s="259" t="s">
        <v>565</v>
      </c>
      <c r="AW1874" s="259" t="s">
        <v>565</v>
      </c>
      <c r="AX1874" s="259" t="s">
        <v>565</v>
      </c>
      <c r="AY1874" s="259" t="s">
        <v>565</v>
      </c>
      <c r="AZ1874" s="259" t="s">
        <v>565</v>
      </c>
      <c r="BA1874" s="259" t="s">
        <v>565</v>
      </c>
    </row>
    <row r="1875" spans="4:53">
      <c r="D1875" s="259" t="s">
        <v>565</v>
      </c>
      <c r="E1875" s="259" t="s">
        <v>565</v>
      </c>
      <c r="F1875" s="259" t="s">
        <v>565</v>
      </c>
      <c r="G1875" s="259" t="s">
        <v>565</v>
      </c>
      <c r="H1875" s="259" t="s">
        <v>565</v>
      </c>
      <c r="I1875" s="259" t="s">
        <v>565</v>
      </c>
      <c r="J1875" s="259" t="s">
        <v>565</v>
      </c>
      <c r="K1875" s="259" t="s">
        <v>565</v>
      </c>
      <c r="L1875" s="259" t="s">
        <v>565</v>
      </c>
      <c r="M1875" s="259" t="s">
        <v>565</v>
      </c>
      <c r="N1875" s="259" t="s">
        <v>565</v>
      </c>
      <c r="O1875" s="259" t="s">
        <v>565</v>
      </c>
      <c r="P1875" s="259" t="s">
        <v>565</v>
      </c>
      <c r="Q1875" s="259" t="s">
        <v>565</v>
      </c>
      <c r="R1875" s="259" t="s">
        <v>565</v>
      </c>
      <c r="S1875" s="259" t="s">
        <v>565</v>
      </c>
      <c r="T1875" s="259" t="s">
        <v>565</v>
      </c>
      <c r="U1875" s="259" t="s">
        <v>565</v>
      </c>
      <c r="V1875" s="260" t="s">
        <v>565</v>
      </c>
      <c r="W1875" s="260" t="s">
        <v>565</v>
      </c>
      <c r="X1875" s="259" t="s">
        <v>565</v>
      </c>
      <c r="Y1875" s="259" t="s">
        <v>565</v>
      </c>
      <c r="Z1875" s="259" t="s">
        <v>565</v>
      </c>
      <c r="AA1875" s="259" t="s">
        <v>565</v>
      </c>
      <c r="AB1875" s="259" t="s">
        <v>565</v>
      </c>
      <c r="AC1875" s="259" t="s">
        <v>565</v>
      </c>
      <c r="AD1875" s="259" t="s">
        <v>565</v>
      </c>
      <c r="AE1875" s="259" t="s">
        <v>565</v>
      </c>
      <c r="AF1875" s="259" t="s">
        <v>565</v>
      </c>
      <c r="AG1875" s="259" t="s">
        <v>565</v>
      </c>
      <c r="AH1875" s="259" t="s">
        <v>565</v>
      </c>
      <c r="AI1875" s="259" t="s">
        <v>565</v>
      </c>
      <c r="AJ1875" s="259" t="s">
        <v>565</v>
      </c>
      <c r="AK1875" s="259" t="s">
        <v>565</v>
      </c>
      <c r="AL1875" s="259" t="s">
        <v>565</v>
      </c>
      <c r="AM1875" s="259" t="s">
        <v>565</v>
      </c>
      <c r="AN1875" s="259" t="s">
        <v>565</v>
      </c>
      <c r="AO1875" s="259" t="s">
        <v>565</v>
      </c>
      <c r="AP1875" s="259" t="s">
        <v>565</v>
      </c>
      <c r="AQ1875" s="259" t="s">
        <v>565</v>
      </c>
      <c r="AR1875" s="259" t="s">
        <v>565</v>
      </c>
      <c r="AS1875" s="259" t="s">
        <v>565</v>
      </c>
      <c r="AT1875" s="259" t="s">
        <v>565</v>
      </c>
      <c r="AU1875" s="259" t="s">
        <v>565</v>
      </c>
      <c r="AV1875" s="259" t="s">
        <v>565</v>
      </c>
      <c r="AW1875" s="259" t="s">
        <v>565</v>
      </c>
      <c r="AX1875" s="259" t="s">
        <v>565</v>
      </c>
      <c r="AY1875" s="259" t="s">
        <v>565</v>
      </c>
      <c r="AZ1875" s="259" t="s">
        <v>565</v>
      </c>
      <c r="BA1875" s="259" t="s">
        <v>565</v>
      </c>
    </row>
    <row r="1876" spans="4:53">
      <c r="D1876" s="259" t="s">
        <v>565</v>
      </c>
      <c r="E1876" s="259" t="s">
        <v>565</v>
      </c>
      <c r="F1876" s="259" t="s">
        <v>565</v>
      </c>
      <c r="G1876" s="259" t="s">
        <v>565</v>
      </c>
      <c r="H1876" s="259" t="s">
        <v>565</v>
      </c>
      <c r="I1876" s="259" t="s">
        <v>565</v>
      </c>
      <c r="J1876" s="259" t="s">
        <v>565</v>
      </c>
      <c r="K1876" s="259" t="s">
        <v>565</v>
      </c>
      <c r="L1876" s="259" t="s">
        <v>565</v>
      </c>
      <c r="M1876" s="259" t="s">
        <v>565</v>
      </c>
      <c r="N1876" s="259" t="s">
        <v>565</v>
      </c>
      <c r="O1876" s="259" t="s">
        <v>565</v>
      </c>
      <c r="P1876" s="259" t="s">
        <v>565</v>
      </c>
      <c r="Q1876" s="259" t="s">
        <v>565</v>
      </c>
      <c r="R1876" s="259" t="s">
        <v>565</v>
      </c>
      <c r="S1876" s="259" t="s">
        <v>565</v>
      </c>
      <c r="T1876" s="259" t="s">
        <v>565</v>
      </c>
      <c r="U1876" s="259" t="s">
        <v>565</v>
      </c>
      <c r="V1876" s="260" t="s">
        <v>565</v>
      </c>
      <c r="W1876" s="260" t="s">
        <v>565</v>
      </c>
      <c r="X1876" s="259" t="s">
        <v>565</v>
      </c>
      <c r="Y1876" s="259" t="s">
        <v>565</v>
      </c>
      <c r="Z1876" s="259" t="s">
        <v>565</v>
      </c>
      <c r="AA1876" s="259" t="s">
        <v>565</v>
      </c>
      <c r="AB1876" s="259" t="s">
        <v>565</v>
      </c>
      <c r="AC1876" s="259" t="s">
        <v>565</v>
      </c>
      <c r="AD1876" s="259" t="s">
        <v>565</v>
      </c>
      <c r="AE1876" s="259" t="s">
        <v>565</v>
      </c>
      <c r="AF1876" s="259" t="s">
        <v>565</v>
      </c>
      <c r="AG1876" s="259" t="s">
        <v>565</v>
      </c>
      <c r="AH1876" s="259" t="s">
        <v>565</v>
      </c>
      <c r="AI1876" s="259" t="s">
        <v>565</v>
      </c>
      <c r="AJ1876" s="259" t="s">
        <v>565</v>
      </c>
      <c r="AK1876" s="259" t="s">
        <v>565</v>
      </c>
      <c r="AL1876" s="259" t="s">
        <v>565</v>
      </c>
      <c r="AM1876" s="259" t="s">
        <v>565</v>
      </c>
      <c r="AN1876" s="259" t="s">
        <v>565</v>
      </c>
      <c r="AO1876" s="259" t="s">
        <v>565</v>
      </c>
      <c r="AP1876" s="259" t="s">
        <v>565</v>
      </c>
      <c r="AQ1876" s="259" t="s">
        <v>565</v>
      </c>
      <c r="AR1876" s="259" t="s">
        <v>565</v>
      </c>
      <c r="AS1876" s="259" t="s">
        <v>565</v>
      </c>
      <c r="AT1876" s="259" t="s">
        <v>565</v>
      </c>
      <c r="AU1876" s="259" t="s">
        <v>565</v>
      </c>
      <c r="AV1876" s="259" t="s">
        <v>565</v>
      </c>
      <c r="AW1876" s="259" t="s">
        <v>565</v>
      </c>
      <c r="AX1876" s="259" t="s">
        <v>565</v>
      </c>
      <c r="AY1876" s="259" t="s">
        <v>565</v>
      </c>
      <c r="AZ1876" s="259" t="s">
        <v>565</v>
      </c>
      <c r="BA1876" s="259" t="s">
        <v>565</v>
      </c>
    </row>
    <row r="1877" spans="4:53">
      <c r="D1877" s="259" t="s">
        <v>565</v>
      </c>
      <c r="E1877" s="259" t="s">
        <v>565</v>
      </c>
      <c r="F1877" s="259" t="s">
        <v>565</v>
      </c>
      <c r="G1877" s="259" t="s">
        <v>565</v>
      </c>
      <c r="H1877" s="259" t="s">
        <v>565</v>
      </c>
      <c r="I1877" s="259" t="s">
        <v>565</v>
      </c>
      <c r="J1877" s="259" t="s">
        <v>565</v>
      </c>
      <c r="K1877" s="259" t="s">
        <v>565</v>
      </c>
      <c r="L1877" s="259" t="s">
        <v>565</v>
      </c>
      <c r="M1877" s="259" t="s">
        <v>565</v>
      </c>
      <c r="N1877" s="259" t="s">
        <v>565</v>
      </c>
      <c r="O1877" s="259" t="s">
        <v>565</v>
      </c>
      <c r="P1877" s="259" t="s">
        <v>565</v>
      </c>
      <c r="Q1877" s="259" t="s">
        <v>565</v>
      </c>
      <c r="R1877" s="259" t="s">
        <v>565</v>
      </c>
      <c r="S1877" s="259" t="s">
        <v>565</v>
      </c>
      <c r="T1877" s="259" t="s">
        <v>565</v>
      </c>
      <c r="U1877" s="259" t="s">
        <v>565</v>
      </c>
      <c r="V1877" s="260" t="s">
        <v>565</v>
      </c>
      <c r="W1877" s="260" t="s">
        <v>565</v>
      </c>
      <c r="X1877" s="259" t="s">
        <v>565</v>
      </c>
      <c r="Y1877" s="259" t="s">
        <v>565</v>
      </c>
      <c r="Z1877" s="259" t="s">
        <v>565</v>
      </c>
      <c r="AA1877" s="259" t="s">
        <v>565</v>
      </c>
      <c r="AB1877" s="259" t="s">
        <v>565</v>
      </c>
      <c r="AC1877" s="259" t="s">
        <v>565</v>
      </c>
      <c r="AD1877" s="259" t="s">
        <v>565</v>
      </c>
      <c r="AE1877" s="259" t="s">
        <v>565</v>
      </c>
      <c r="AF1877" s="259" t="s">
        <v>565</v>
      </c>
      <c r="AG1877" s="259" t="s">
        <v>565</v>
      </c>
      <c r="AH1877" s="259" t="s">
        <v>565</v>
      </c>
      <c r="AI1877" s="259" t="s">
        <v>565</v>
      </c>
      <c r="AJ1877" s="259" t="s">
        <v>565</v>
      </c>
      <c r="AK1877" s="259" t="s">
        <v>565</v>
      </c>
      <c r="AL1877" s="259" t="s">
        <v>565</v>
      </c>
      <c r="AM1877" s="259" t="s">
        <v>565</v>
      </c>
      <c r="AN1877" s="259" t="s">
        <v>565</v>
      </c>
      <c r="AO1877" s="259" t="s">
        <v>565</v>
      </c>
      <c r="AP1877" s="259" t="s">
        <v>565</v>
      </c>
      <c r="AQ1877" s="259" t="s">
        <v>565</v>
      </c>
      <c r="AR1877" s="259" t="s">
        <v>565</v>
      </c>
      <c r="AS1877" s="259" t="s">
        <v>565</v>
      </c>
      <c r="AT1877" s="259" t="s">
        <v>565</v>
      </c>
      <c r="AU1877" s="259" t="s">
        <v>565</v>
      </c>
      <c r="AV1877" s="259" t="s">
        <v>565</v>
      </c>
      <c r="AW1877" s="259" t="s">
        <v>565</v>
      </c>
      <c r="AX1877" s="259" t="s">
        <v>565</v>
      </c>
      <c r="AY1877" s="259" t="s">
        <v>565</v>
      </c>
      <c r="AZ1877" s="259" t="s">
        <v>565</v>
      </c>
      <c r="BA1877" s="259" t="s">
        <v>565</v>
      </c>
    </row>
    <row r="1878" spans="4:53">
      <c r="D1878" s="259" t="s">
        <v>565</v>
      </c>
      <c r="E1878" s="259" t="s">
        <v>565</v>
      </c>
      <c r="F1878" s="259" t="s">
        <v>565</v>
      </c>
      <c r="G1878" s="259" t="s">
        <v>565</v>
      </c>
      <c r="H1878" s="259" t="s">
        <v>565</v>
      </c>
      <c r="I1878" s="259" t="s">
        <v>565</v>
      </c>
      <c r="J1878" s="259" t="s">
        <v>565</v>
      </c>
      <c r="K1878" s="259" t="s">
        <v>565</v>
      </c>
      <c r="L1878" s="259" t="s">
        <v>565</v>
      </c>
      <c r="M1878" s="259" t="s">
        <v>565</v>
      </c>
      <c r="N1878" s="259" t="s">
        <v>565</v>
      </c>
      <c r="O1878" s="259" t="s">
        <v>565</v>
      </c>
      <c r="P1878" s="259" t="s">
        <v>565</v>
      </c>
      <c r="Q1878" s="259" t="s">
        <v>565</v>
      </c>
      <c r="R1878" s="259" t="s">
        <v>565</v>
      </c>
      <c r="S1878" s="259" t="s">
        <v>565</v>
      </c>
      <c r="T1878" s="259" t="s">
        <v>565</v>
      </c>
      <c r="U1878" s="259" t="s">
        <v>565</v>
      </c>
      <c r="V1878" s="260" t="s">
        <v>565</v>
      </c>
      <c r="W1878" s="260" t="s">
        <v>565</v>
      </c>
      <c r="X1878" s="259" t="s">
        <v>565</v>
      </c>
      <c r="Y1878" s="259" t="s">
        <v>565</v>
      </c>
      <c r="Z1878" s="259" t="s">
        <v>565</v>
      </c>
      <c r="AA1878" s="259" t="s">
        <v>565</v>
      </c>
      <c r="AB1878" s="259" t="s">
        <v>565</v>
      </c>
      <c r="AC1878" s="259" t="s">
        <v>565</v>
      </c>
      <c r="AD1878" s="259" t="s">
        <v>565</v>
      </c>
      <c r="AE1878" s="259" t="s">
        <v>565</v>
      </c>
      <c r="AF1878" s="259" t="s">
        <v>565</v>
      </c>
      <c r="AG1878" s="259" t="s">
        <v>565</v>
      </c>
      <c r="AH1878" s="259" t="s">
        <v>565</v>
      </c>
      <c r="AI1878" s="259" t="s">
        <v>565</v>
      </c>
      <c r="AJ1878" s="259" t="s">
        <v>565</v>
      </c>
      <c r="AK1878" s="259" t="s">
        <v>565</v>
      </c>
      <c r="AL1878" s="259" t="s">
        <v>565</v>
      </c>
      <c r="AM1878" s="259" t="s">
        <v>565</v>
      </c>
      <c r="AN1878" s="259" t="s">
        <v>565</v>
      </c>
      <c r="AO1878" s="259" t="s">
        <v>565</v>
      </c>
      <c r="AP1878" s="259" t="s">
        <v>565</v>
      </c>
      <c r="AQ1878" s="259" t="s">
        <v>565</v>
      </c>
      <c r="AR1878" s="259" t="s">
        <v>565</v>
      </c>
      <c r="AS1878" s="259" t="s">
        <v>565</v>
      </c>
      <c r="AT1878" s="259" t="s">
        <v>565</v>
      </c>
      <c r="AU1878" s="259" t="s">
        <v>565</v>
      </c>
      <c r="AV1878" s="259" t="s">
        <v>565</v>
      </c>
      <c r="AW1878" s="259" t="s">
        <v>565</v>
      </c>
      <c r="AX1878" s="259" t="s">
        <v>565</v>
      </c>
      <c r="AY1878" s="259" t="s">
        <v>565</v>
      </c>
      <c r="AZ1878" s="259" t="s">
        <v>565</v>
      </c>
      <c r="BA1878" s="259" t="s">
        <v>565</v>
      </c>
    </row>
    <row r="1879" spans="4:53">
      <c r="D1879" s="259" t="s">
        <v>565</v>
      </c>
      <c r="E1879" s="259" t="s">
        <v>565</v>
      </c>
      <c r="F1879" s="259" t="s">
        <v>565</v>
      </c>
      <c r="G1879" s="259" t="s">
        <v>565</v>
      </c>
      <c r="H1879" s="259" t="s">
        <v>565</v>
      </c>
      <c r="I1879" s="259" t="s">
        <v>565</v>
      </c>
      <c r="J1879" s="259" t="s">
        <v>565</v>
      </c>
      <c r="K1879" s="259" t="s">
        <v>565</v>
      </c>
      <c r="L1879" s="259" t="s">
        <v>565</v>
      </c>
      <c r="M1879" s="259" t="s">
        <v>565</v>
      </c>
      <c r="N1879" s="259" t="s">
        <v>565</v>
      </c>
      <c r="O1879" s="259" t="s">
        <v>565</v>
      </c>
      <c r="P1879" s="259" t="s">
        <v>565</v>
      </c>
      <c r="Q1879" s="259" t="s">
        <v>565</v>
      </c>
      <c r="R1879" s="259" t="s">
        <v>565</v>
      </c>
      <c r="S1879" s="259" t="s">
        <v>565</v>
      </c>
      <c r="T1879" s="259" t="s">
        <v>565</v>
      </c>
      <c r="U1879" s="259" t="s">
        <v>565</v>
      </c>
      <c r="V1879" s="260" t="s">
        <v>565</v>
      </c>
      <c r="W1879" s="260" t="s">
        <v>565</v>
      </c>
      <c r="X1879" s="259" t="s">
        <v>565</v>
      </c>
      <c r="Y1879" s="259" t="s">
        <v>565</v>
      </c>
      <c r="Z1879" s="259" t="s">
        <v>565</v>
      </c>
      <c r="AA1879" s="259" t="s">
        <v>565</v>
      </c>
      <c r="AB1879" s="259" t="s">
        <v>565</v>
      </c>
      <c r="AC1879" s="259" t="s">
        <v>565</v>
      </c>
      <c r="AD1879" s="259" t="s">
        <v>565</v>
      </c>
      <c r="AE1879" s="259" t="s">
        <v>565</v>
      </c>
      <c r="AF1879" s="259" t="s">
        <v>565</v>
      </c>
      <c r="AG1879" s="259" t="s">
        <v>565</v>
      </c>
      <c r="AH1879" s="259" t="s">
        <v>565</v>
      </c>
      <c r="AI1879" s="259" t="s">
        <v>565</v>
      </c>
      <c r="AJ1879" s="259" t="s">
        <v>565</v>
      </c>
      <c r="AK1879" s="259" t="s">
        <v>565</v>
      </c>
      <c r="AL1879" s="259" t="s">
        <v>565</v>
      </c>
      <c r="AM1879" s="259" t="s">
        <v>565</v>
      </c>
      <c r="AN1879" s="259" t="s">
        <v>565</v>
      </c>
      <c r="AO1879" s="259" t="s">
        <v>565</v>
      </c>
      <c r="AP1879" s="259" t="s">
        <v>565</v>
      </c>
      <c r="AQ1879" s="259" t="s">
        <v>565</v>
      </c>
      <c r="AR1879" s="259" t="s">
        <v>565</v>
      </c>
      <c r="AS1879" s="259" t="s">
        <v>565</v>
      </c>
      <c r="AT1879" s="259" t="s">
        <v>565</v>
      </c>
      <c r="AU1879" s="259" t="s">
        <v>565</v>
      </c>
      <c r="AV1879" s="259" t="s">
        <v>565</v>
      </c>
      <c r="AW1879" s="259" t="s">
        <v>565</v>
      </c>
      <c r="AX1879" s="259" t="s">
        <v>565</v>
      </c>
      <c r="AY1879" s="259" t="s">
        <v>565</v>
      </c>
      <c r="AZ1879" s="259" t="s">
        <v>565</v>
      </c>
      <c r="BA1879" s="259" t="s">
        <v>565</v>
      </c>
    </row>
    <row r="1880" spans="4:53">
      <c r="D1880" s="259" t="s">
        <v>565</v>
      </c>
      <c r="E1880" s="259" t="s">
        <v>565</v>
      </c>
      <c r="F1880" s="259" t="s">
        <v>565</v>
      </c>
      <c r="G1880" s="259" t="s">
        <v>565</v>
      </c>
      <c r="H1880" s="259" t="s">
        <v>565</v>
      </c>
      <c r="I1880" s="259" t="s">
        <v>565</v>
      </c>
      <c r="J1880" s="259" t="s">
        <v>565</v>
      </c>
      <c r="K1880" s="259" t="s">
        <v>565</v>
      </c>
      <c r="L1880" s="259" t="s">
        <v>565</v>
      </c>
      <c r="M1880" s="259" t="s">
        <v>565</v>
      </c>
      <c r="N1880" s="259" t="s">
        <v>565</v>
      </c>
      <c r="O1880" s="259" t="s">
        <v>565</v>
      </c>
      <c r="P1880" s="259" t="s">
        <v>565</v>
      </c>
      <c r="Q1880" s="259" t="s">
        <v>565</v>
      </c>
      <c r="R1880" s="259" t="s">
        <v>565</v>
      </c>
      <c r="S1880" s="259" t="s">
        <v>565</v>
      </c>
      <c r="T1880" s="259" t="s">
        <v>565</v>
      </c>
      <c r="U1880" s="259" t="s">
        <v>565</v>
      </c>
      <c r="V1880" s="260" t="s">
        <v>565</v>
      </c>
      <c r="W1880" s="260" t="s">
        <v>565</v>
      </c>
      <c r="X1880" s="259" t="s">
        <v>565</v>
      </c>
      <c r="Y1880" s="259" t="s">
        <v>565</v>
      </c>
      <c r="Z1880" s="259" t="s">
        <v>565</v>
      </c>
      <c r="AA1880" s="259" t="s">
        <v>565</v>
      </c>
      <c r="AB1880" s="259" t="s">
        <v>565</v>
      </c>
      <c r="AC1880" s="259" t="s">
        <v>565</v>
      </c>
      <c r="AD1880" s="259" t="s">
        <v>565</v>
      </c>
      <c r="AE1880" s="259" t="s">
        <v>565</v>
      </c>
      <c r="AF1880" s="259" t="s">
        <v>565</v>
      </c>
      <c r="AG1880" s="259" t="s">
        <v>565</v>
      </c>
      <c r="AH1880" s="259" t="s">
        <v>565</v>
      </c>
      <c r="AI1880" s="259" t="s">
        <v>565</v>
      </c>
      <c r="AJ1880" s="259" t="s">
        <v>565</v>
      </c>
      <c r="AK1880" s="259" t="s">
        <v>565</v>
      </c>
      <c r="AL1880" s="259" t="s">
        <v>565</v>
      </c>
      <c r="AM1880" s="259" t="s">
        <v>565</v>
      </c>
      <c r="AN1880" s="259" t="s">
        <v>565</v>
      </c>
      <c r="AO1880" s="259" t="s">
        <v>565</v>
      </c>
      <c r="AP1880" s="259" t="s">
        <v>565</v>
      </c>
      <c r="AQ1880" s="259" t="s">
        <v>565</v>
      </c>
      <c r="AR1880" s="259" t="s">
        <v>565</v>
      </c>
      <c r="AS1880" s="259" t="s">
        <v>565</v>
      </c>
      <c r="AT1880" s="259" t="s">
        <v>565</v>
      </c>
      <c r="AU1880" s="259" t="s">
        <v>565</v>
      </c>
      <c r="AV1880" s="259" t="s">
        <v>565</v>
      </c>
      <c r="AW1880" s="259" t="s">
        <v>565</v>
      </c>
      <c r="AX1880" s="259" t="s">
        <v>565</v>
      </c>
      <c r="AY1880" s="259" t="s">
        <v>565</v>
      </c>
      <c r="AZ1880" s="259" t="s">
        <v>565</v>
      </c>
      <c r="BA1880" s="259" t="s">
        <v>565</v>
      </c>
    </row>
    <row r="1881" spans="4:53">
      <c r="D1881" s="259" t="s">
        <v>565</v>
      </c>
      <c r="E1881" s="259" t="s">
        <v>565</v>
      </c>
      <c r="F1881" s="259" t="s">
        <v>565</v>
      </c>
      <c r="G1881" s="259" t="s">
        <v>565</v>
      </c>
      <c r="H1881" s="259" t="s">
        <v>565</v>
      </c>
      <c r="I1881" s="259" t="s">
        <v>565</v>
      </c>
      <c r="J1881" s="259" t="s">
        <v>565</v>
      </c>
      <c r="K1881" s="259" t="s">
        <v>565</v>
      </c>
      <c r="L1881" s="259" t="s">
        <v>565</v>
      </c>
      <c r="M1881" s="259" t="s">
        <v>565</v>
      </c>
      <c r="N1881" s="259" t="s">
        <v>565</v>
      </c>
      <c r="O1881" s="259" t="s">
        <v>565</v>
      </c>
      <c r="P1881" s="259" t="s">
        <v>565</v>
      </c>
      <c r="Q1881" s="259" t="s">
        <v>565</v>
      </c>
      <c r="R1881" s="259" t="s">
        <v>565</v>
      </c>
      <c r="S1881" s="259" t="s">
        <v>565</v>
      </c>
      <c r="T1881" s="259" t="s">
        <v>565</v>
      </c>
      <c r="U1881" s="259" t="s">
        <v>565</v>
      </c>
      <c r="V1881" s="260" t="s">
        <v>565</v>
      </c>
      <c r="W1881" s="260" t="s">
        <v>565</v>
      </c>
      <c r="X1881" s="259" t="s">
        <v>565</v>
      </c>
      <c r="Y1881" s="259" t="s">
        <v>565</v>
      </c>
      <c r="Z1881" s="259" t="s">
        <v>565</v>
      </c>
      <c r="AA1881" s="259" t="s">
        <v>565</v>
      </c>
      <c r="AB1881" s="259" t="s">
        <v>565</v>
      </c>
      <c r="AC1881" s="259" t="s">
        <v>565</v>
      </c>
      <c r="AD1881" s="259" t="s">
        <v>565</v>
      </c>
      <c r="AE1881" s="259" t="s">
        <v>565</v>
      </c>
      <c r="AF1881" s="259" t="s">
        <v>565</v>
      </c>
      <c r="AG1881" s="259" t="s">
        <v>565</v>
      </c>
      <c r="AH1881" s="259" t="s">
        <v>565</v>
      </c>
      <c r="AI1881" s="259" t="s">
        <v>565</v>
      </c>
      <c r="AJ1881" s="259" t="s">
        <v>565</v>
      </c>
      <c r="AK1881" s="259" t="s">
        <v>565</v>
      </c>
      <c r="AL1881" s="259" t="s">
        <v>565</v>
      </c>
      <c r="AM1881" s="259" t="s">
        <v>565</v>
      </c>
      <c r="AN1881" s="259" t="s">
        <v>565</v>
      </c>
      <c r="AO1881" s="259" t="s">
        <v>565</v>
      </c>
      <c r="AP1881" s="259" t="s">
        <v>565</v>
      </c>
      <c r="AQ1881" s="259" t="s">
        <v>565</v>
      </c>
      <c r="AR1881" s="259" t="s">
        <v>565</v>
      </c>
      <c r="AS1881" s="259" t="s">
        <v>565</v>
      </c>
      <c r="AT1881" s="259" t="s">
        <v>565</v>
      </c>
      <c r="AU1881" s="259" t="s">
        <v>565</v>
      </c>
      <c r="AV1881" s="259" t="s">
        <v>565</v>
      </c>
      <c r="AW1881" s="259" t="s">
        <v>565</v>
      </c>
      <c r="AX1881" s="259" t="s">
        <v>565</v>
      </c>
      <c r="AY1881" s="259" t="s">
        <v>565</v>
      </c>
      <c r="AZ1881" s="259" t="s">
        <v>565</v>
      </c>
      <c r="BA1881" s="259" t="s">
        <v>565</v>
      </c>
    </row>
    <row r="1882" spans="4:53">
      <c r="D1882" s="259" t="s">
        <v>565</v>
      </c>
      <c r="E1882" s="259" t="s">
        <v>565</v>
      </c>
      <c r="F1882" s="259" t="s">
        <v>565</v>
      </c>
      <c r="G1882" s="259" t="s">
        <v>565</v>
      </c>
      <c r="H1882" s="259" t="s">
        <v>565</v>
      </c>
      <c r="I1882" s="259" t="s">
        <v>565</v>
      </c>
      <c r="J1882" s="259" t="s">
        <v>565</v>
      </c>
      <c r="K1882" s="259" t="s">
        <v>565</v>
      </c>
      <c r="L1882" s="259" t="s">
        <v>565</v>
      </c>
      <c r="M1882" s="259" t="s">
        <v>565</v>
      </c>
      <c r="N1882" s="259" t="s">
        <v>565</v>
      </c>
      <c r="O1882" s="259" t="s">
        <v>565</v>
      </c>
      <c r="P1882" s="259" t="s">
        <v>565</v>
      </c>
      <c r="Q1882" s="259" t="s">
        <v>565</v>
      </c>
      <c r="R1882" s="259" t="s">
        <v>565</v>
      </c>
      <c r="S1882" s="259" t="s">
        <v>565</v>
      </c>
      <c r="T1882" s="259" t="s">
        <v>565</v>
      </c>
      <c r="U1882" s="259" t="s">
        <v>565</v>
      </c>
      <c r="V1882" s="260" t="s">
        <v>565</v>
      </c>
      <c r="W1882" s="260" t="s">
        <v>565</v>
      </c>
      <c r="X1882" s="259" t="s">
        <v>565</v>
      </c>
      <c r="Y1882" s="259" t="s">
        <v>565</v>
      </c>
      <c r="Z1882" s="259" t="s">
        <v>565</v>
      </c>
      <c r="AA1882" s="259" t="s">
        <v>565</v>
      </c>
      <c r="AB1882" s="259" t="s">
        <v>565</v>
      </c>
      <c r="AC1882" s="259" t="s">
        <v>565</v>
      </c>
      <c r="AD1882" s="259" t="s">
        <v>565</v>
      </c>
      <c r="AE1882" s="259" t="s">
        <v>565</v>
      </c>
      <c r="AF1882" s="259" t="s">
        <v>565</v>
      </c>
      <c r="AG1882" s="259" t="s">
        <v>565</v>
      </c>
      <c r="AH1882" s="259" t="s">
        <v>565</v>
      </c>
      <c r="AI1882" s="259" t="s">
        <v>565</v>
      </c>
      <c r="AJ1882" s="259" t="s">
        <v>565</v>
      </c>
      <c r="AK1882" s="259" t="s">
        <v>565</v>
      </c>
      <c r="AL1882" s="259" t="s">
        <v>565</v>
      </c>
      <c r="AM1882" s="259" t="s">
        <v>565</v>
      </c>
      <c r="AN1882" s="259" t="s">
        <v>565</v>
      </c>
      <c r="AO1882" s="259" t="s">
        <v>565</v>
      </c>
      <c r="AP1882" s="259" t="s">
        <v>565</v>
      </c>
      <c r="AQ1882" s="259" t="s">
        <v>565</v>
      </c>
      <c r="AR1882" s="259" t="s">
        <v>565</v>
      </c>
      <c r="AS1882" s="259" t="s">
        <v>565</v>
      </c>
      <c r="AT1882" s="259" t="s">
        <v>565</v>
      </c>
      <c r="AU1882" s="259" t="s">
        <v>565</v>
      </c>
      <c r="AV1882" s="259" t="s">
        <v>565</v>
      </c>
      <c r="AW1882" s="259" t="s">
        <v>565</v>
      </c>
      <c r="AX1882" s="259" t="s">
        <v>565</v>
      </c>
      <c r="AY1882" s="259" t="s">
        <v>565</v>
      </c>
      <c r="AZ1882" s="259" t="s">
        <v>565</v>
      </c>
      <c r="BA1882" s="259" t="s">
        <v>565</v>
      </c>
    </row>
    <row r="1883" spans="4:53">
      <c r="D1883" s="259" t="s">
        <v>565</v>
      </c>
      <c r="E1883" s="259" t="s">
        <v>565</v>
      </c>
      <c r="F1883" s="259" t="s">
        <v>565</v>
      </c>
      <c r="G1883" s="259" t="s">
        <v>565</v>
      </c>
      <c r="H1883" s="259" t="s">
        <v>565</v>
      </c>
      <c r="I1883" s="259" t="s">
        <v>565</v>
      </c>
      <c r="J1883" s="259" t="s">
        <v>565</v>
      </c>
      <c r="K1883" s="259" t="s">
        <v>565</v>
      </c>
      <c r="L1883" s="259" t="s">
        <v>565</v>
      </c>
      <c r="M1883" s="259" t="s">
        <v>565</v>
      </c>
      <c r="N1883" s="259" t="s">
        <v>565</v>
      </c>
      <c r="O1883" s="259" t="s">
        <v>565</v>
      </c>
      <c r="P1883" s="259" t="s">
        <v>565</v>
      </c>
      <c r="Q1883" s="259" t="s">
        <v>565</v>
      </c>
      <c r="R1883" s="259" t="s">
        <v>565</v>
      </c>
      <c r="S1883" s="259" t="s">
        <v>565</v>
      </c>
      <c r="T1883" s="259" t="s">
        <v>565</v>
      </c>
      <c r="U1883" s="259" t="s">
        <v>565</v>
      </c>
      <c r="V1883" s="260" t="s">
        <v>565</v>
      </c>
      <c r="W1883" s="260" t="s">
        <v>565</v>
      </c>
      <c r="X1883" s="259" t="s">
        <v>565</v>
      </c>
      <c r="Y1883" s="259" t="s">
        <v>565</v>
      </c>
      <c r="Z1883" s="259" t="s">
        <v>565</v>
      </c>
      <c r="AA1883" s="259" t="s">
        <v>565</v>
      </c>
      <c r="AB1883" s="259" t="s">
        <v>565</v>
      </c>
      <c r="AC1883" s="259" t="s">
        <v>565</v>
      </c>
      <c r="AD1883" s="259" t="s">
        <v>565</v>
      </c>
      <c r="AE1883" s="259" t="s">
        <v>565</v>
      </c>
      <c r="AF1883" s="259" t="s">
        <v>565</v>
      </c>
      <c r="AG1883" s="259" t="s">
        <v>565</v>
      </c>
      <c r="AH1883" s="259" t="s">
        <v>565</v>
      </c>
      <c r="AI1883" s="259" t="s">
        <v>565</v>
      </c>
      <c r="AJ1883" s="259" t="s">
        <v>565</v>
      </c>
      <c r="AK1883" s="259" t="s">
        <v>565</v>
      </c>
      <c r="AL1883" s="259" t="s">
        <v>565</v>
      </c>
      <c r="AM1883" s="259" t="s">
        <v>565</v>
      </c>
      <c r="AN1883" s="259" t="s">
        <v>565</v>
      </c>
      <c r="AO1883" s="259" t="s">
        <v>565</v>
      </c>
      <c r="AP1883" s="259" t="s">
        <v>565</v>
      </c>
      <c r="AQ1883" s="259" t="s">
        <v>565</v>
      </c>
      <c r="AR1883" s="259" t="s">
        <v>565</v>
      </c>
      <c r="AS1883" s="259" t="s">
        <v>565</v>
      </c>
      <c r="AT1883" s="259" t="s">
        <v>565</v>
      </c>
      <c r="AU1883" s="259" t="s">
        <v>565</v>
      </c>
      <c r="AV1883" s="259" t="s">
        <v>565</v>
      </c>
      <c r="AW1883" s="259" t="s">
        <v>565</v>
      </c>
      <c r="AX1883" s="259" t="s">
        <v>565</v>
      </c>
      <c r="AY1883" s="259" t="s">
        <v>565</v>
      </c>
      <c r="AZ1883" s="259" t="s">
        <v>565</v>
      </c>
      <c r="BA1883" s="259" t="s">
        <v>565</v>
      </c>
    </row>
    <row r="1884" spans="4:53">
      <c r="D1884" s="259" t="s">
        <v>565</v>
      </c>
      <c r="E1884" s="259" t="s">
        <v>565</v>
      </c>
      <c r="F1884" s="259" t="s">
        <v>565</v>
      </c>
      <c r="G1884" s="259" t="s">
        <v>565</v>
      </c>
      <c r="H1884" s="259" t="s">
        <v>565</v>
      </c>
      <c r="I1884" s="259" t="s">
        <v>565</v>
      </c>
      <c r="J1884" s="259" t="s">
        <v>565</v>
      </c>
      <c r="K1884" s="259" t="s">
        <v>565</v>
      </c>
      <c r="L1884" s="259" t="s">
        <v>565</v>
      </c>
      <c r="M1884" s="259" t="s">
        <v>565</v>
      </c>
      <c r="N1884" s="259" t="s">
        <v>565</v>
      </c>
      <c r="O1884" s="259" t="s">
        <v>565</v>
      </c>
      <c r="P1884" s="259" t="s">
        <v>565</v>
      </c>
      <c r="Q1884" s="259" t="s">
        <v>565</v>
      </c>
      <c r="R1884" s="259" t="s">
        <v>565</v>
      </c>
      <c r="S1884" s="259" t="s">
        <v>565</v>
      </c>
      <c r="T1884" s="259" t="s">
        <v>565</v>
      </c>
      <c r="U1884" s="259" t="s">
        <v>565</v>
      </c>
      <c r="V1884" s="260" t="s">
        <v>565</v>
      </c>
      <c r="W1884" s="260" t="s">
        <v>565</v>
      </c>
      <c r="X1884" s="259" t="s">
        <v>565</v>
      </c>
      <c r="Y1884" s="259" t="s">
        <v>565</v>
      </c>
      <c r="Z1884" s="259" t="s">
        <v>565</v>
      </c>
      <c r="AA1884" s="259" t="s">
        <v>565</v>
      </c>
      <c r="AB1884" s="259" t="s">
        <v>565</v>
      </c>
      <c r="AC1884" s="259" t="s">
        <v>565</v>
      </c>
      <c r="AD1884" s="259" t="s">
        <v>565</v>
      </c>
      <c r="AE1884" s="259" t="s">
        <v>565</v>
      </c>
      <c r="AF1884" s="259" t="s">
        <v>565</v>
      </c>
      <c r="AG1884" s="259" t="s">
        <v>565</v>
      </c>
      <c r="AH1884" s="259" t="s">
        <v>565</v>
      </c>
      <c r="AI1884" s="259" t="s">
        <v>565</v>
      </c>
      <c r="AJ1884" s="259" t="s">
        <v>565</v>
      </c>
      <c r="AK1884" s="259" t="s">
        <v>565</v>
      </c>
      <c r="AL1884" s="259" t="s">
        <v>565</v>
      </c>
      <c r="AM1884" s="259" t="s">
        <v>565</v>
      </c>
      <c r="AN1884" s="259" t="s">
        <v>565</v>
      </c>
      <c r="AO1884" s="259" t="s">
        <v>565</v>
      </c>
      <c r="AP1884" s="259" t="s">
        <v>565</v>
      </c>
      <c r="AQ1884" s="259" t="s">
        <v>565</v>
      </c>
      <c r="AR1884" s="259" t="s">
        <v>565</v>
      </c>
      <c r="AS1884" s="259" t="s">
        <v>565</v>
      </c>
      <c r="AT1884" s="259" t="s">
        <v>565</v>
      </c>
      <c r="AU1884" s="259" t="s">
        <v>565</v>
      </c>
      <c r="AV1884" s="259" t="s">
        <v>565</v>
      </c>
      <c r="AW1884" s="259" t="s">
        <v>565</v>
      </c>
      <c r="AX1884" s="259" t="s">
        <v>565</v>
      </c>
      <c r="AY1884" s="259" t="s">
        <v>565</v>
      </c>
      <c r="AZ1884" s="259" t="s">
        <v>565</v>
      </c>
      <c r="BA1884" s="259" t="s">
        <v>565</v>
      </c>
    </row>
    <row r="1885" spans="4:53">
      <c r="D1885" s="259" t="s">
        <v>565</v>
      </c>
      <c r="E1885" s="259" t="s">
        <v>565</v>
      </c>
      <c r="F1885" s="259" t="s">
        <v>565</v>
      </c>
      <c r="G1885" s="259" t="s">
        <v>565</v>
      </c>
      <c r="H1885" s="259" t="s">
        <v>565</v>
      </c>
      <c r="I1885" s="259" t="s">
        <v>565</v>
      </c>
      <c r="J1885" s="259" t="s">
        <v>565</v>
      </c>
      <c r="K1885" s="259" t="s">
        <v>565</v>
      </c>
      <c r="L1885" s="259" t="s">
        <v>565</v>
      </c>
      <c r="M1885" s="259" t="s">
        <v>565</v>
      </c>
      <c r="N1885" s="259" t="s">
        <v>565</v>
      </c>
      <c r="O1885" s="259" t="s">
        <v>565</v>
      </c>
      <c r="P1885" s="259" t="s">
        <v>565</v>
      </c>
      <c r="Q1885" s="259" t="s">
        <v>565</v>
      </c>
      <c r="R1885" s="259" t="s">
        <v>565</v>
      </c>
      <c r="S1885" s="259" t="s">
        <v>565</v>
      </c>
      <c r="T1885" s="259" t="s">
        <v>565</v>
      </c>
      <c r="U1885" s="259" t="s">
        <v>565</v>
      </c>
      <c r="V1885" s="260" t="s">
        <v>565</v>
      </c>
      <c r="W1885" s="260" t="s">
        <v>565</v>
      </c>
      <c r="X1885" s="259" t="s">
        <v>565</v>
      </c>
      <c r="Y1885" s="259" t="s">
        <v>565</v>
      </c>
      <c r="Z1885" s="259" t="s">
        <v>565</v>
      </c>
      <c r="AA1885" s="259" t="s">
        <v>565</v>
      </c>
      <c r="AB1885" s="259" t="s">
        <v>565</v>
      </c>
      <c r="AC1885" s="259" t="s">
        <v>565</v>
      </c>
      <c r="AD1885" s="259" t="s">
        <v>565</v>
      </c>
      <c r="AE1885" s="259" t="s">
        <v>565</v>
      </c>
      <c r="AF1885" s="259" t="s">
        <v>565</v>
      </c>
      <c r="AG1885" s="259" t="s">
        <v>565</v>
      </c>
      <c r="AH1885" s="259" t="s">
        <v>565</v>
      </c>
      <c r="AI1885" s="259" t="s">
        <v>565</v>
      </c>
      <c r="AJ1885" s="259" t="s">
        <v>565</v>
      </c>
      <c r="AK1885" s="259" t="s">
        <v>565</v>
      </c>
      <c r="AL1885" s="259" t="s">
        <v>565</v>
      </c>
      <c r="AM1885" s="259" t="s">
        <v>565</v>
      </c>
      <c r="AN1885" s="259" t="s">
        <v>565</v>
      </c>
      <c r="AO1885" s="259" t="s">
        <v>565</v>
      </c>
      <c r="AP1885" s="259" t="s">
        <v>565</v>
      </c>
      <c r="AQ1885" s="259" t="s">
        <v>565</v>
      </c>
      <c r="AR1885" s="259" t="s">
        <v>565</v>
      </c>
      <c r="AS1885" s="259" t="s">
        <v>565</v>
      </c>
      <c r="AT1885" s="259" t="s">
        <v>565</v>
      </c>
      <c r="AU1885" s="259" t="s">
        <v>565</v>
      </c>
      <c r="AV1885" s="259" t="s">
        <v>565</v>
      </c>
      <c r="AW1885" s="259" t="s">
        <v>565</v>
      </c>
      <c r="AX1885" s="259" t="s">
        <v>565</v>
      </c>
      <c r="AY1885" s="259" t="s">
        <v>565</v>
      </c>
      <c r="AZ1885" s="259" t="s">
        <v>565</v>
      </c>
      <c r="BA1885" s="259" t="s">
        <v>565</v>
      </c>
    </row>
    <row r="1886" spans="4:53">
      <c r="D1886" s="259" t="s">
        <v>565</v>
      </c>
      <c r="E1886" s="259" t="s">
        <v>565</v>
      </c>
      <c r="F1886" s="259" t="s">
        <v>565</v>
      </c>
      <c r="G1886" s="259" t="s">
        <v>565</v>
      </c>
      <c r="H1886" s="259" t="s">
        <v>565</v>
      </c>
      <c r="I1886" s="259" t="s">
        <v>565</v>
      </c>
      <c r="J1886" s="259" t="s">
        <v>565</v>
      </c>
      <c r="K1886" s="259" t="s">
        <v>565</v>
      </c>
      <c r="L1886" s="259" t="s">
        <v>565</v>
      </c>
      <c r="M1886" s="259" t="s">
        <v>565</v>
      </c>
      <c r="N1886" s="259" t="s">
        <v>565</v>
      </c>
      <c r="O1886" s="259" t="s">
        <v>565</v>
      </c>
      <c r="P1886" s="259" t="s">
        <v>565</v>
      </c>
      <c r="Q1886" s="259" t="s">
        <v>565</v>
      </c>
      <c r="R1886" s="259" t="s">
        <v>565</v>
      </c>
      <c r="S1886" s="259" t="s">
        <v>565</v>
      </c>
      <c r="T1886" s="259" t="s">
        <v>565</v>
      </c>
      <c r="U1886" s="259" t="s">
        <v>565</v>
      </c>
      <c r="V1886" s="260" t="s">
        <v>565</v>
      </c>
      <c r="W1886" s="260" t="s">
        <v>565</v>
      </c>
      <c r="X1886" s="259" t="s">
        <v>565</v>
      </c>
      <c r="Y1886" s="259" t="s">
        <v>565</v>
      </c>
      <c r="Z1886" s="259" t="s">
        <v>565</v>
      </c>
      <c r="AA1886" s="259" t="s">
        <v>565</v>
      </c>
      <c r="AB1886" s="259" t="s">
        <v>565</v>
      </c>
      <c r="AC1886" s="259" t="s">
        <v>565</v>
      </c>
      <c r="AD1886" s="259" t="s">
        <v>565</v>
      </c>
      <c r="AE1886" s="259" t="s">
        <v>565</v>
      </c>
      <c r="AF1886" s="259" t="s">
        <v>565</v>
      </c>
      <c r="AG1886" s="259" t="s">
        <v>565</v>
      </c>
      <c r="AH1886" s="259" t="s">
        <v>565</v>
      </c>
      <c r="AI1886" s="259" t="s">
        <v>565</v>
      </c>
      <c r="AJ1886" s="259" t="s">
        <v>565</v>
      </c>
      <c r="AK1886" s="259" t="s">
        <v>565</v>
      </c>
      <c r="AL1886" s="259" t="s">
        <v>565</v>
      </c>
      <c r="AM1886" s="259" t="s">
        <v>565</v>
      </c>
      <c r="AN1886" s="259" t="s">
        <v>565</v>
      </c>
      <c r="AO1886" s="259" t="s">
        <v>565</v>
      </c>
      <c r="AP1886" s="259" t="s">
        <v>565</v>
      </c>
      <c r="AQ1886" s="259" t="s">
        <v>565</v>
      </c>
      <c r="AR1886" s="259" t="s">
        <v>565</v>
      </c>
      <c r="AS1886" s="259" t="s">
        <v>565</v>
      </c>
      <c r="AT1886" s="259" t="s">
        <v>565</v>
      </c>
      <c r="AU1886" s="259" t="s">
        <v>565</v>
      </c>
      <c r="AV1886" s="259" t="s">
        <v>565</v>
      </c>
      <c r="AW1886" s="259" t="s">
        <v>565</v>
      </c>
      <c r="AX1886" s="259" t="s">
        <v>565</v>
      </c>
      <c r="AY1886" s="259" t="s">
        <v>565</v>
      </c>
      <c r="AZ1886" s="259" t="s">
        <v>565</v>
      </c>
      <c r="BA1886" s="259" t="s">
        <v>565</v>
      </c>
    </row>
    <row r="1887" spans="4:53">
      <c r="D1887" s="259" t="s">
        <v>565</v>
      </c>
      <c r="E1887" s="259" t="s">
        <v>565</v>
      </c>
      <c r="F1887" s="259" t="s">
        <v>565</v>
      </c>
      <c r="G1887" s="259" t="s">
        <v>565</v>
      </c>
      <c r="H1887" s="259" t="s">
        <v>565</v>
      </c>
      <c r="I1887" s="259" t="s">
        <v>565</v>
      </c>
      <c r="J1887" s="259" t="s">
        <v>565</v>
      </c>
      <c r="K1887" s="259" t="s">
        <v>565</v>
      </c>
      <c r="L1887" s="259" t="s">
        <v>565</v>
      </c>
      <c r="M1887" s="259" t="s">
        <v>565</v>
      </c>
      <c r="N1887" s="259" t="s">
        <v>565</v>
      </c>
      <c r="O1887" s="259" t="s">
        <v>565</v>
      </c>
      <c r="P1887" s="259" t="s">
        <v>565</v>
      </c>
      <c r="Q1887" s="259" t="s">
        <v>565</v>
      </c>
      <c r="R1887" s="259" t="s">
        <v>565</v>
      </c>
      <c r="S1887" s="259" t="s">
        <v>565</v>
      </c>
      <c r="T1887" s="259" t="s">
        <v>565</v>
      </c>
      <c r="U1887" s="259" t="s">
        <v>565</v>
      </c>
      <c r="V1887" s="260" t="s">
        <v>565</v>
      </c>
      <c r="W1887" s="260" t="s">
        <v>565</v>
      </c>
      <c r="X1887" s="259" t="s">
        <v>565</v>
      </c>
      <c r="Y1887" s="259" t="s">
        <v>565</v>
      </c>
      <c r="Z1887" s="259" t="s">
        <v>565</v>
      </c>
      <c r="AA1887" s="259" t="s">
        <v>565</v>
      </c>
      <c r="AB1887" s="259" t="s">
        <v>565</v>
      </c>
      <c r="AC1887" s="259" t="s">
        <v>565</v>
      </c>
      <c r="AD1887" s="259" t="s">
        <v>565</v>
      </c>
      <c r="AE1887" s="259" t="s">
        <v>565</v>
      </c>
      <c r="AF1887" s="259" t="s">
        <v>565</v>
      </c>
      <c r="AG1887" s="259" t="s">
        <v>565</v>
      </c>
      <c r="AH1887" s="259" t="s">
        <v>565</v>
      </c>
      <c r="AI1887" s="259" t="s">
        <v>565</v>
      </c>
      <c r="AJ1887" s="259" t="s">
        <v>565</v>
      </c>
      <c r="AK1887" s="259" t="s">
        <v>565</v>
      </c>
      <c r="AL1887" s="259" t="s">
        <v>565</v>
      </c>
      <c r="AM1887" s="259" t="s">
        <v>565</v>
      </c>
      <c r="AN1887" s="259" t="s">
        <v>565</v>
      </c>
      <c r="AO1887" s="259" t="s">
        <v>565</v>
      </c>
      <c r="AP1887" s="259" t="s">
        <v>565</v>
      </c>
      <c r="AQ1887" s="259" t="s">
        <v>565</v>
      </c>
      <c r="AR1887" s="259" t="s">
        <v>565</v>
      </c>
      <c r="AS1887" s="259" t="s">
        <v>565</v>
      </c>
      <c r="AT1887" s="259" t="s">
        <v>565</v>
      </c>
      <c r="AU1887" s="259" t="s">
        <v>565</v>
      </c>
      <c r="AV1887" s="259" t="s">
        <v>565</v>
      </c>
      <c r="AW1887" s="259" t="s">
        <v>565</v>
      </c>
      <c r="AX1887" s="259" t="s">
        <v>565</v>
      </c>
      <c r="AY1887" s="259" t="s">
        <v>565</v>
      </c>
      <c r="AZ1887" s="259" t="s">
        <v>565</v>
      </c>
      <c r="BA1887" s="259" t="s">
        <v>565</v>
      </c>
    </row>
    <row r="1888" spans="4:53">
      <c r="D1888" s="259" t="s">
        <v>565</v>
      </c>
      <c r="E1888" s="259" t="s">
        <v>565</v>
      </c>
      <c r="F1888" s="259" t="s">
        <v>565</v>
      </c>
      <c r="G1888" s="259" t="s">
        <v>565</v>
      </c>
      <c r="H1888" s="259" t="s">
        <v>565</v>
      </c>
      <c r="I1888" s="259" t="s">
        <v>565</v>
      </c>
      <c r="J1888" s="259" t="s">
        <v>565</v>
      </c>
      <c r="K1888" s="259" t="s">
        <v>565</v>
      </c>
      <c r="L1888" s="259" t="s">
        <v>565</v>
      </c>
      <c r="M1888" s="259" t="s">
        <v>565</v>
      </c>
      <c r="N1888" s="259" t="s">
        <v>565</v>
      </c>
      <c r="O1888" s="259" t="s">
        <v>565</v>
      </c>
      <c r="P1888" s="259" t="s">
        <v>565</v>
      </c>
      <c r="Q1888" s="259" t="s">
        <v>565</v>
      </c>
      <c r="R1888" s="259" t="s">
        <v>565</v>
      </c>
      <c r="S1888" s="259" t="s">
        <v>565</v>
      </c>
      <c r="T1888" s="259" t="s">
        <v>565</v>
      </c>
      <c r="U1888" s="259" t="s">
        <v>565</v>
      </c>
      <c r="V1888" s="260" t="s">
        <v>565</v>
      </c>
      <c r="W1888" s="260" t="s">
        <v>565</v>
      </c>
      <c r="X1888" s="259" t="s">
        <v>565</v>
      </c>
      <c r="Y1888" s="259" t="s">
        <v>565</v>
      </c>
      <c r="Z1888" s="259" t="s">
        <v>565</v>
      </c>
      <c r="AA1888" s="259" t="s">
        <v>565</v>
      </c>
      <c r="AB1888" s="259" t="s">
        <v>565</v>
      </c>
      <c r="AC1888" s="259" t="s">
        <v>565</v>
      </c>
      <c r="AD1888" s="259" t="s">
        <v>565</v>
      </c>
      <c r="AE1888" s="259" t="s">
        <v>565</v>
      </c>
      <c r="AF1888" s="259" t="s">
        <v>565</v>
      </c>
      <c r="AG1888" s="259" t="s">
        <v>565</v>
      </c>
      <c r="AH1888" s="259" t="s">
        <v>565</v>
      </c>
      <c r="AI1888" s="259" t="s">
        <v>565</v>
      </c>
      <c r="AJ1888" s="259" t="s">
        <v>565</v>
      </c>
      <c r="AK1888" s="259" t="s">
        <v>565</v>
      </c>
      <c r="AL1888" s="259" t="s">
        <v>565</v>
      </c>
      <c r="AM1888" s="259" t="s">
        <v>565</v>
      </c>
      <c r="AN1888" s="259" t="s">
        <v>565</v>
      </c>
      <c r="AO1888" s="259" t="s">
        <v>565</v>
      </c>
      <c r="AP1888" s="259" t="s">
        <v>565</v>
      </c>
      <c r="AQ1888" s="259" t="s">
        <v>565</v>
      </c>
      <c r="AR1888" s="259" t="s">
        <v>565</v>
      </c>
      <c r="AS1888" s="259" t="s">
        <v>565</v>
      </c>
      <c r="AT1888" s="259" t="s">
        <v>565</v>
      </c>
      <c r="AU1888" s="259" t="s">
        <v>565</v>
      </c>
      <c r="AV1888" s="259" t="s">
        <v>565</v>
      </c>
      <c r="AW1888" s="259" t="s">
        <v>565</v>
      </c>
      <c r="AX1888" s="259" t="s">
        <v>565</v>
      </c>
      <c r="AY1888" s="259" t="s">
        <v>565</v>
      </c>
      <c r="AZ1888" s="259" t="s">
        <v>565</v>
      </c>
      <c r="BA1888" s="259" t="s">
        <v>565</v>
      </c>
    </row>
    <row r="1889" spans="4:53">
      <c r="D1889" s="259" t="s">
        <v>565</v>
      </c>
      <c r="E1889" s="259" t="s">
        <v>565</v>
      </c>
      <c r="F1889" s="259" t="s">
        <v>565</v>
      </c>
      <c r="G1889" s="259" t="s">
        <v>565</v>
      </c>
      <c r="H1889" s="259" t="s">
        <v>565</v>
      </c>
      <c r="I1889" s="259" t="s">
        <v>565</v>
      </c>
      <c r="J1889" s="259" t="s">
        <v>565</v>
      </c>
      <c r="K1889" s="259" t="s">
        <v>565</v>
      </c>
      <c r="L1889" s="259" t="s">
        <v>565</v>
      </c>
      <c r="M1889" s="259" t="s">
        <v>565</v>
      </c>
      <c r="N1889" s="259" t="s">
        <v>565</v>
      </c>
      <c r="O1889" s="259" t="s">
        <v>565</v>
      </c>
      <c r="P1889" s="259" t="s">
        <v>565</v>
      </c>
      <c r="Q1889" s="259" t="s">
        <v>565</v>
      </c>
      <c r="R1889" s="259" t="s">
        <v>565</v>
      </c>
      <c r="S1889" s="259" t="s">
        <v>565</v>
      </c>
      <c r="T1889" s="259" t="s">
        <v>565</v>
      </c>
      <c r="U1889" s="259" t="s">
        <v>565</v>
      </c>
      <c r="V1889" s="260" t="s">
        <v>565</v>
      </c>
      <c r="W1889" s="260" t="s">
        <v>565</v>
      </c>
      <c r="X1889" s="259" t="s">
        <v>565</v>
      </c>
      <c r="Y1889" s="259" t="s">
        <v>565</v>
      </c>
      <c r="Z1889" s="259" t="s">
        <v>565</v>
      </c>
      <c r="AA1889" s="259" t="s">
        <v>565</v>
      </c>
      <c r="AB1889" s="259" t="s">
        <v>565</v>
      </c>
      <c r="AC1889" s="259" t="s">
        <v>565</v>
      </c>
      <c r="AD1889" s="259" t="s">
        <v>565</v>
      </c>
      <c r="AE1889" s="259" t="s">
        <v>565</v>
      </c>
      <c r="AF1889" s="259" t="s">
        <v>565</v>
      </c>
      <c r="AG1889" s="259" t="s">
        <v>565</v>
      </c>
      <c r="AH1889" s="259" t="s">
        <v>565</v>
      </c>
      <c r="AI1889" s="259" t="s">
        <v>565</v>
      </c>
      <c r="AJ1889" s="259" t="s">
        <v>565</v>
      </c>
      <c r="AK1889" s="259" t="s">
        <v>565</v>
      </c>
      <c r="AL1889" s="259" t="s">
        <v>565</v>
      </c>
      <c r="AM1889" s="259" t="s">
        <v>565</v>
      </c>
      <c r="AN1889" s="259" t="s">
        <v>565</v>
      </c>
      <c r="AO1889" s="259" t="s">
        <v>565</v>
      </c>
      <c r="AP1889" s="259" t="s">
        <v>565</v>
      </c>
      <c r="AQ1889" s="259" t="s">
        <v>565</v>
      </c>
      <c r="AR1889" s="259" t="s">
        <v>565</v>
      </c>
      <c r="AS1889" s="259" t="s">
        <v>565</v>
      </c>
      <c r="AT1889" s="259" t="s">
        <v>565</v>
      </c>
      <c r="AU1889" s="259" t="s">
        <v>565</v>
      </c>
      <c r="AV1889" s="259" t="s">
        <v>565</v>
      </c>
      <c r="AW1889" s="259" t="s">
        <v>565</v>
      </c>
      <c r="AX1889" s="259" t="s">
        <v>565</v>
      </c>
      <c r="AY1889" s="259" t="s">
        <v>565</v>
      </c>
      <c r="AZ1889" s="259" t="s">
        <v>565</v>
      </c>
      <c r="BA1889" s="259" t="s">
        <v>565</v>
      </c>
    </row>
    <row r="1890" spans="4:53">
      <c r="D1890" s="259" t="s">
        <v>565</v>
      </c>
      <c r="E1890" s="259" t="s">
        <v>565</v>
      </c>
      <c r="F1890" s="259" t="s">
        <v>565</v>
      </c>
      <c r="G1890" s="259" t="s">
        <v>565</v>
      </c>
      <c r="H1890" s="259" t="s">
        <v>565</v>
      </c>
      <c r="I1890" s="259" t="s">
        <v>565</v>
      </c>
      <c r="J1890" s="259" t="s">
        <v>565</v>
      </c>
      <c r="K1890" s="259" t="s">
        <v>565</v>
      </c>
      <c r="L1890" s="259" t="s">
        <v>565</v>
      </c>
      <c r="M1890" s="259" t="s">
        <v>565</v>
      </c>
      <c r="N1890" s="259" t="s">
        <v>565</v>
      </c>
      <c r="O1890" s="259" t="s">
        <v>565</v>
      </c>
      <c r="P1890" s="259" t="s">
        <v>565</v>
      </c>
      <c r="Q1890" s="259" t="s">
        <v>565</v>
      </c>
      <c r="R1890" s="259" t="s">
        <v>565</v>
      </c>
      <c r="S1890" s="259" t="s">
        <v>565</v>
      </c>
      <c r="T1890" s="259" t="s">
        <v>565</v>
      </c>
      <c r="U1890" s="259" t="s">
        <v>565</v>
      </c>
      <c r="V1890" s="260" t="s">
        <v>565</v>
      </c>
      <c r="W1890" s="260" t="s">
        <v>565</v>
      </c>
      <c r="X1890" s="259" t="s">
        <v>565</v>
      </c>
      <c r="Y1890" s="259" t="s">
        <v>565</v>
      </c>
      <c r="Z1890" s="259" t="s">
        <v>565</v>
      </c>
      <c r="AA1890" s="259" t="s">
        <v>565</v>
      </c>
      <c r="AB1890" s="259" t="s">
        <v>565</v>
      </c>
      <c r="AC1890" s="259" t="s">
        <v>565</v>
      </c>
      <c r="AD1890" s="259" t="s">
        <v>565</v>
      </c>
      <c r="AE1890" s="259" t="s">
        <v>565</v>
      </c>
      <c r="AF1890" s="259" t="s">
        <v>565</v>
      </c>
      <c r="AG1890" s="259" t="s">
        <v>565</v>
      </c>
      <c r="AH1890" s="259" t="s">
        <v>565</v>
      </c>
      <c r="AI1890" s="259" t="s">
        <v>565</v>
      </c>
      <c r="AJ1890" s="259" t="s">
        <v>565</v>
      </c>
      <c r="AK1890" s="259" t="s">
        <v>565</v>
      </c>
      <c r="AL1890" s="259" t="s">
        <v>565</v>
      </c>
      <c r="AM1890" s="259" t="s">
        <v>565</v>
      </c>
      <c r="AN1890" s="259" t="s">
        <v>565</v>
      </c>
      <c r="AO1890" s="259" t="s">
        <v>565</v>
      </c>
      <c r="AP1890" s="259" t="s">
        <v>565</v>
      </c>
      <c r="AQ1890" s="259" t="s">
        <v>565</v>
      </c>
      <c r="AR1890" s="259" t="s">
        <v>565</v>
      </c>
      <c r="AS1890" s="259" t="s">
        <v>565</v>
      </c>
      <c r="AT1890" s="259" t="s">
        <v>565</v>
      </c>
      <c r="AU1890" s="259" t="s">
        <v>565</v>
      </c>
      <c r="AV1890" s="259" t="s">
        <v>565</v>
      </c>
      <c r="AW1890" s="259" t="s">
        <v>565</v>
      </c>
      <c r="AX1890" s="259" t="s">
        <v>565</v>
      </c>
      <c r="AY1890" s="259" t="s">
        <v>565</v>
      </c>
      <c r="AZ1890" s="259" t="s">
        <v>565</v>
      </c>
      <c r="BA1890" s="259" t="s">
        <v>565</v>
      </c>
    </row>
    <row r="1891" spans="4:53">
      <c r="D1891" s="259" t="s">
        <v>565</v>
      </c>
      <c r="E1891" s="259" t="s">
        <v>565</v>
      </c>
      <c r="F1891" s="259" t="s">
        <v>565</v>
      </c>
      <c r="G1891" s="259" t="s">
        <v>565</v>
      </c>
      <c r="H1891" s="259" t="s">
        <v>565</v>
      </c>
      <c r="I1891" s="259" t="s">
        <v>565</v>
      </c>
      <c r="J1891" s="259" t="s">
        <v>565</v>
      </c>
      <c r="K1891" s="259" t="s">
        <v>565</v>
      </c>
      <c r="L1891" s="259" t="s">
        <v>565</v>
      </c>
      <c r="M1891" s="259" t="s">
        <v>565</v>
      </c>
      <c r="N1891" s="259" t="s">
        <v>565</v>
      </c>
      <c r="O1891" s="259" t="s">
        <v>565</v>
      </c>
      <c r="P1891" s="259" t="s">
        <v>565</v>
      </c>
      <c r="Q1891" s="259" t="s">
        <v>565</v>
      </c>
      <c r="R1891" s="259" t="s">
        <v>565</v>
      </c>
      <c r="S1891" s="259" t="s">
        <v>565</v>
      </c>
      <c r="T1891" s="259" t="s">
        <v>565</v>
      </c>
      <c r="U1891" s="259" t="s">
        <v>565</v>
      </c>
      <c r="V1891" s="260" t="s">
        <v>565</v>
      </c>
      <c r="W1891" s="260" t="s">
        <v>565</v>
      </c>
      <c r="X1891" s="259" t="s">
        <v>565</v>
      </c>
      <c r="Y1891" s="259" t="s">
        <v>565</v>
      </c>
      <c r="Z1891" s="259" t="s">
        <v>565</v>
      </c>
      <c r="AA1891" s="259" t="s">
        <v>565</v>
      </c>
      <c r="AB1891" s="259" t="s">
        <v>565</v>
      </c>
      <c r="AC1891" s="259" t="s">
        <v>565</v>
      </c>
      <c r="AD1891" s="259" t="s">
        <v>565</v>
      </c>
      <c r="AE1891" s="259" t="s">
        <v>565</v>
      </c>
      <c r="AF1891" s="259" t="s">
        <v>565</v>
      </c>
      <c r="AG1891" s="259" t="s">
        <v>565</v>
      </c>
      <c r="AH1891" s="259" t="s">
        <v>565</v>
      </c>
      <c r="AI1891" s="259" t="s">
        <v>565</v>
      </c>
      <c r="AJ1891" s="259" t="s">
        <v>565</v>
      </c>
      <c r="AK1891" s="259" t="s">
        <v>565</v>
      </c>
      <c r="AL1891" s="259" t="s">
        <v>565</v>
      </c>
      <c r="AM1891" s="259" t="s">
        <v>565</v>
      </c>
      <c r="AN1891" s="259" t="s">
        <v>565</v>
      </c>
      <c r="AO1891" s="259" t="s">
        <v>565</v>
      </c>
      <c r="AP1891" s="259" t="s">
        <v>565</v>
      </c>
      <c r="AQ1891" s="259" t="s">
        <v>565</v>
      </c>
      <c r="AR1891" s="259" t="s">
        <v>565</v>
      </c>
      <c r="AS1891" s="259" t="s">
        <v>565</v>
      </c>
      <c r="AT1891" s="259" t="s">
        <v>565</v>
      </c>
      <c r="AU1891" s="259" t="s">
        <v>565</v>
      </c>
      <c r="AV1891" s="259" t="s">
        <v>565</v>
      </c>
      <c r="AW1891" s="259" t="s">
        <v>565</v>
      </c>
      <c r="AX1891" s="259" t="s">
        <v>565</v>
      </c>
      <c r="AY1891" s="259" t="s">
        <v>565</v>
      </c>
      <c r="AZ1891" s="259" t="s">
        <v>565</v>
      </c>
      <c r="BA1891" s="259" t="s">
        <v>565</v>
      </c>
    </row>
    <row r="1892" spans="4:53">
      <c r="D1892" s="259" t="s">
        <v>565</v>
      </c>
      <c r="E1892" s="259" t="s">
        <v>565</v>
      </c>
      <c r="F1892" s="259" t="s">
        <v>565</v>
      </c>
      <c r="G1892" s="259" t="s">
        <v>565</v>
      </c>
      <c r="H1892" s="259" t="s">
        <v>565</v>
      </c>
      <c r="I1892" s="259" t="s">
        <v>565</v>
      </c>
      <c r="J1892" s="259" t="s">
        <v>565</v>
      </c>
      <c r="K1892" s="259" t="s">
        <v>565</v>
      </c>
      <c r="L1892" s="259" t="s">
        <v>565</v>
      </c>
      <c r="M1892" s="259" t="s">
        <v>565</v>
      </c>
      <c r="N1892" s="259" t="s">
        <v>565</v>
      </c>
      <c r="O1892" s="259" t="s">
        <v>565</v>
      </c>
      <c r="P1892" s="259" t="s">
        <v>565</v>
      </c>
      <c r="Q1892" s="259" t="s">
        <v>565</v>
      </c>
      <c r="R1892" s="259" t="s">
        <v>565</v>
      </c>
      <c r="S1892" s="259" t="s">
        <v>565</v>
      </c>
      <c r="T1892" s="259" t="s">
        <v>565</v>
      </c>
      <c r="U1892" s="259" t="s">
        <v>565</v>
      </c>
      <c r="V1892" s="260" t="s">
        <v>565</v>
      </c>
      <c r="W1892" s="260" t="s">
        <v>565</v>
      </c>
      <c r="X1892" s="259" t="s">
        <v>565</v>
      </c>
      <c r="Y1892" s="259" t="s">
        <v>565</v>
      </c>
      <c r="Z1892" s="259" t="s">
        <v>565</v>
      </c>
      <c r="AA1892" s="259" t="s">
        <v>565</v>
      </c>
      <c r="AB1892" s="259" t="s">
        <v>565</v>
      </c>
      <c r="AC1892" s="259" t="s">
        <v>565</v>
      </c>
      <c r="AD1892" s="259" t="s">
        <v>565</v>
      </c>
      <c r="AE1892" s="259" t="s">
        <v>565</v>
      </c>
      <c r="AF1892" s="259" t="s">
        <v>565</v>
      </c>
      <c r="AG1892" s="259" t="s">
        <v>565</v>
      </c>
      <c r="AH1892" s="259" t="s">
        <v>565</v>
      </c>
      <c r="AI1892" s="259" t="s">
        <v>565</v>
      </c>
      <c r="AJ1892" s="259" t="s">
        <v>565</v>
      </c>
      <c r="AK1892" s="259" t="s">
        <v>565</v>
      </c>
      <c r="AL1892" s="259" t="s">
        <v>565</v>
      </c>
      <c r="AM1892" s="259" t="s">
        <v>565</v>
      </c>
      <c r="AN1892" s="259" t="s">
        <v>565</v>
      </c>
      <c r="AO1892" s="259" t="s">
        <v>565</v>
      </c>
      <c r="AP1892" s="259" t="s">
        <v>565</v>
      </c>
      <c r="AQ1892" s="259" t="s">
        <v>565</v>
      </c>
      <c r="AR1892" s="259" t="s">
        <v>565</v>
      </c>
      <c r="AS1892" s="259" t="s">
        <v>565</v>
      </c>
      <c r="AT1892" s="259" t="s">
        <v>565</v>
      </c>
      <c r="AU1892" s="259" t="s">
        <v>565</v>
      </c>
      <c r="AV1892" s="259" t="s">
        <v>565</v>
      </c>
      <c r="AW1892" s="259" t="s">
        <v>565</v>
      </c>
      <c r="AX1892" s="259" t="s">
        <v>565</v>
      </c>
      <c r="AY1892" s="259" t="s">
        <v>565</v>
      </c>
      <c r="AZ1892" s="259" t="s">
        <v>565</v>
      </c>
      <c r="BA1892" s="259" t="s">
        <v>565</v>
      </c>
    </row>
    <row r="1893" spans="4:53">
      <c r="D1893" s="259" t="s">
        <v>565</v>
      </c>
      <c r="E1893" s="259" t="s">
        <v>565</v>
      </c>
      <c r="F1893" s="259" t="s">
        <v>565</v>
      </c>
      <c r="G1893" s="259" t="s">
        <v>565</v>
      </c>
      <c r="H1893" s="259" t="s">
        <v>565</v>
      </c>
      <c r="I1893" s="259" t="s">
        <v>565</v>
      </c>
      <c r="J1893" s="259" t="s">
        <v>565</v>
      </c>
      <c r="K1893" s="259" t="s">
        <v>565</v>
      </c>
      <c r="L1893" s="259" t="s">
        <v>565</v>
      </c>
      <c r="M1893" s="259" t="s">
        <v>565</v>
      </c>
      <c r="N1893" s="259" t="s">
        <v>565</v>
      </c>
      <c r="O1893" s="259" t="s">
        <v>565</v>
      </c>
      <c r="P1893" s="259" t="s">
        <v>565</v>
      </c>
      <c r="Q1893" s="259" t="s">
        <v>565</v>
      </c>
      <c r="R1893" s="259" t="s">
        <v>565</v>
      </c>
      <c r="S1893" s="259" t="s">
        <v>565</v>
      </c>
      <c r="T1893" s="259" t="s">
        <v>565</v>
      </c>
      <c r="U1893" s="259" t="s">
        <v>565</v>
      </c>
      <c r="V1893" s="260" t="s">
        <v>565</v>
      </c>
      <c r="W1893" s="260" t="s">
        <v>565</v>
      </c>
      <c r="X1893" s="259" t="s">
        <v>565</v>
      </c>
      <c r="Y1893" s="259" t="s">
        <v>565</v>
      </c>
      <c r="Z1893" s="259" t="s">
        <v>565</v>
      </c>
      <c r="AA1893" s="259" t="s">
        <v>565</v>
      </c>
      <c r="AB1893" s="259" t="s">
        <v>565</v>
      </c>
      <c r="AC1893" s="259" t="s">
        <v>565</v>
      </c>
      <c r="AD1893" s="259" t="s">
        <v>565</v>
      </c>
      <c r="AE1893" s="259" t="s">
        <v>565</v>
      </c>
      <c r="AF1893" s="259" t="s">
        <v>565</v>
      </c>
      <c r="AG1893" s="259" t="s">
        <v>565</v>
      </c>
      <c r="AH1893" s="259" t="s">
        <v>565</v>
      </c>
      <c r="AI1893" s="259" t="s">
        <v>565</v>
      </c>
      <c r="AJ1893" s="259" t="s">
        <v>565</v>
      </c>
      <c r="AK1893" s="259" t="s">
        <v>565</v>
      </c>
      <c r="AL1893" s="259" t="s">
        <v>565</v>
      </c>
      <c r="AM1893" s="259" t="s">
        <v>565</v>
      </c>
      <c r="AN1893" s="259" t="s">
        <v>565</v>
      </c>
      <c r="AO1893" s="259" t="s">
        <v>565</v>
      </c>
      <c r="AP1893" s="259" t="s">
        <v>565</v>
      </c>
      <c r="AQ1893" s="259" t="s">
        <v>565</v>
      </c>
      <c r="AR1893" s="259" t="s">
        <v>565</v>
      </c>
      <c r="AS1893" s="259" t="s">
        <v>565</v>
      </c>
      <c r="AT1893" s="259" t="s">
        <v>565</v>
      </c>
      <c r="AU1893" s="259" t="s">
        <v>565</v>
      </c>
      <c r="AV1893" s="259" t="s">
        <v>565</v>
      </c>
      <c r="AW1893" s="259" t="s">
        <v>565</v>
      </c>
      <c r="AX1893" s="259" t="s">
        <v>565</v>
      </c>
      <c r="AY1893" s="259" t="s">
        <v>565</v>
      </c>
      <c r="AZ1893" s="259" t="s">
        <v>565</v>
      </c>
      <c r="BA1893" s="259" t="s">
        <v>565</v>
      </c>
    </row>
    <row r="1894" spans="4:53">
      <c r="D1894" s="259" t="s">
        <v>565</v>
      </c>
      <c r="E1894" s="259" t="s">
        <v>565</v>
      </c>
      <c r="F1894" s="259" t="s">
        <v>565</v>
      </c>
      <c r="G1894" s="259" t="s">
        <v>565</v>
      </c>
      <c r="H1894" s="259" t="s">
        <v>565</v>
      </c>
      <c r="I1894" s="259" t="s">
        <v>565</v>
      </c>
      <c r="J1894" s="259" t="s">
        <v>565</v>
      </c>
      <c r="K1894" s="259" t="s">
        <v>565</v>
      </c>
      <c r="L1894" s="259" t="s">
        <v>565</v>
      </c>
      <c r="M1894" s="259" t="s">
        <v>565</v>
      </c>
      <c r="N1894" s="259" t="s">
        <v>565</v>
      </c>
      <c r="O1894" s="259" t="s">
        <v>565</v>
      </c>
      <c r="P1894" s="259" t="s">
        <v>565</v>
      </c>
      <c r="Q1894" s="259" t="s">
        <v>565</v>
      </c>
      <c r="R1894" s="259" t="s">
        <v>565</v>
      </c>
      <c r="S1894" s="259" t="s">
        <v>565</v>
      </c>
      <c r="T1894" s="259" t="s">
        <v>565</v>
      </c>
      <c r="U1894" s="259" t="s">
        <v>565</v>
      </c>
      <c r="V1894" s="260" t="s">
        <v>565</v>
      </c>
      <c r="W1894" s="260" t="s">
        <v>565</v>
      </c>
      <c r="X1894" s="259" t="s">
        <v>565</v>
      </c>
      <c r="Y1894" s="259" t="s">
        <v>565</v>
      </c>
      <c r="Z1894" s="259" t="s">
        <v>565</v>
      </c>
      <c r="AA1894" s="259" t="s">
        <v>565</v>
      </c>
      <c r="AB1894" s="259" t="s">
        <v>565</v>
      </c>
      <c r="AC1894" s="259" t="s">
        <v>565</v>
      </c>
      <c r="AD1894" s="259" t="s">
        <v>565</v>
      </c>
      <c r="AE1894" s="259" t="s">
        <v>565</v>
      </c>
      <c r="AF1894" s="259" t="s">
        <v>565</v>
      </c>
      <c r="AG1894" s="259" t="s">
        <v>565</v>
      </c>
      <c r="AH1894" s="259" t="s">
        <v>565</v>
      </c>
      <c r="AI1894" s="259" t="s">
        <v>565</v>
      </c>
      <c r="AJ1894" s="259" t="s">
        <v>565</v>
      </c>
      <c r="AK1894" s="259" t="s">
        <v>565</v>
      </c>
      <c r="AL1894" s="259" t="s">
        <v>565</v>
      </c>
      <c r="AM1894" s="259" t="s">
        <v>565</v>
      </c>
      <c r="AN1894" s="259" t="s">
        <v>565</v>
      </c>
      <c r="AO1894" s="259" t="s">
        <v>565</v>
      </c>
      <c r="AP1894" s="259" t="s">
        <v>565</v>
      </c>
      <c r="AQ1894" s="259" t="s">
        <v>565</v>
      </c>
      <c r="AR1894" s="259" t="s">
        <v>565</v>
      </c>
      <c r="AS1894" s="259" t="s">
        <v>565</v>
      </c>
      <c r="AT1894" s="259" t="s">
        <v>565</v>
      </c>
      <c r="AU1894" s="259" t="s">
        <v>565</v>
      </c>
      <c r="AV1894" s="259" t="s">
        <v>565</v>
      </c>
      <c r="AW1894" s="259" t="s">
        <v>565</v>
      </c>
      <c r="AX1894" s="259" t="s">
        <v>565</v>
      </c>
      <c r="AY1894" s="259" t="s">
        <v>565</v>
      </c>
      <c r="AZ1894" s="259" t="s">
        <v>565</v>
      </c>
      <c r="BA1894" s="259" t="s">
        <v>565</v>
      </c>
    </row>
    <row r="1895" spans="4:53">
      <c r="D1895" s="259" t="s">
        <v>565</v>
      </c>
      <c r="E1895" s="259" t="s">
        <v>565</v>
      </c>
      <c r="F1895" s="259" t="s">
        <v>565</v>
      </c>
      <c r="G1895" s="259" t="s">
        <v>565</v>
      </c>
      <c r="H1895" s="259" t="s">
        <v>565</v>
      </c>
      <c r="I1895" s="259" t="s">
        <v>565</v>
      </c>
      <c r="J1895" s="259" t="s">
        <v>565</v>
      </c>
      <c r="K1895" s="259" t="s">
        <v>565</v>
      </c>
      <c r="L1895" s="259" t="s">
        <v>565</v>
      </c>
      <c r="M1895" s="259" t="s">
        <v>565</v>
      </c>
      <c r="N1895" s="259" t="s">
        <v>565</v>
      </c>
      <c r="O1895" s="259" t="s">
        <v>565</v>
      </c>
      <c r="P1895" s="259" t="s">
        <v>565</v>
      </c>
      <c r="Q1895" s="259" t="s">
        <v>565</v>
      </c>
      <c r="R1895" s="259" t="s">
        <v>565</v>
      </c>
      <c r="S1895" s="259" t="s">
        <v>565</v>
      </c>
      <c r="T1895" s="259" t="s">
        <v>565</v>
      </c>
      <c r="U1895" s="259" t="s">
        <v>565</v>
      </c>
      <c r="V1895" s="260" t="s">
        <v>565</v>
      </c>
      <c r="W1895" s="260" t="s">
        <v>565</v>
      </c>
      <c r="X1895" s="259" t="s">
        <v>565</v>
      </c>
      <c r="Y1895" s="259" t="s">
        <v>565</v>
      </c>
      <c r="Z1895" s="259" t="s">
        <v>565</v>
      </c>
      <c r="AA1895" s="259" t="s">
        <v>565</v>
      </c>
      <c r="AB1895" s="259" t="s">
        <v>565</v>
      </c>
      <c r="AC1895" s="259" t="s">
        <v>565</v>
      </c>
      <c r="AD1895" s="259" t="s">
        <v>565</v>
      </c>
      <c r="AE1895" s="259" t="s">
        <v>565</v>
      </c>
      <c r="AF1895" s="259" t="s">
        <v>565</v>
      </c>
      <c r="AG1895" s="259" t="s">
        <v>565</v>
      </c>
      <c r="AH1895" s="259" t="s">
        <v>565</v>
      </c>
      <c r="AI1895" s="259" t="s">
        <v>565</v>
      </c>
      <c r="AJ1895" s="259" t="s">
        <v>565</v>
      </c>
      <c r="AK1895" s="259" t="s">
        <v>565</v>
      </c>
      <c r="AL1895" s="259" t="s">
        <v>565</v>
      </c>
      <c r="AM1895" s="259" t="s">
        <v>565</v>
      </c>
      <c r="AN1895" s="259" t="s">
        <v>565</v>
      </c>
      <c r="AO1895" s="259" t="s">
        <v>565</v>
      </c>
      <c r="AP1895" s="259" t="s">
        <v>565</v>
      </c>
      <c r="AQ1895" s="259" t="s">
        <v>565</v>
      </c>
      <c r="AR1895" s="259" t="s">
        <v>565</v>
      </c>
      <c r="AS1895" s="259" t="s">
        <v>565</v>
      </c>
      <c r="AT1895" s="259" t="s">
        <v>565</v>
      </c>
      <c r="AU1895" s="259" t="s">
        <v>565</v>
      </c>
      <c r="AV1895" s="259" t="s">
        <v>565</v>
      </c>
      <c r="AW1895" s="259" t="s">
        <v>565</v>
      </c>
      <c r="AX1895" s="259" t="s">
        <v>565</v>
      </c>
      <c r="AY1895" s="259" t="s">
        <v>565</v>
      </c>
      <c r="AZ1895" s="259" t="s">
        <v>565</v>
      </c>
      <c r="BA1895" s="259" t="s">
        <v>565</v>
      </c>
    </row>
    <row r="1896" spans="4:53">
      <c r="D1896" s="259" t="s">
        <v>565</v>
      </c>
      <c r="E1896" s="259" t="s">
        <v>565</v>
      </c>
      <c r="F1896" s="259" t="s">
        <v>565</v>
      </c>
      <c r="G1896" s="259" t="s">
        <v>565</v>
      </c>
      <c r="H1896" s="259" t="s">
        <v>565</v>
      </c>
      <c r="I1896" s="259" t="s">
        <v>565</v>
      </c>
      <c r="J1896" s="259" t="s">
        <v>565</v>
      </c>
      <c r="K1896" s="259" t="s">
        <v>565</v>
      </c>
      <c r="L1896" s="259" t="s">
        <v>565</v>
      </c>
      <c r="M1896" s="259" t="s">
        <v>565</v>
      </c>
      <c r="N1896" s="259" t="s">
        <v>565</v>
      </c>
      <c r="O1896" s="259" t="s">
        <v>565</v>
      </c>
      <c r="P1896" s="259" t="s">
        <v>565</v>
      </c>
      <c r="Q1896" s="259" t="s">
        <v>565</v>
      </c>
      <c r="R1896" s="259" t="s">
        <v>565</v>
      </c>
      <c r="S1896" s="259" t="s">
        <v>565</v>
      </c>
      <c r="T1896" s="259" t="s">
        <v>565</v>
      </c>
      <c r="U1896" s="259" t="s">
        <v>565</v>
      </c>
      <c r="V1896" s="260" t="s">
        <v>565</v>
      </c>
      <c r="W1896" s="260" t="s">
        <v>565</v>
      </c>
      <c r="X1896" s="259" t="s">
        <v>565</v>
      </c>
      <c r="Y1896" s="259" t="s">
        <v>565</v>
      </c>
      <c r="Z1896" s="259" t="s">
        <v>565</v>
      </c>
      <c r="AA1896" s="259" t="s">
        <v>565</v>
      </c>
      <c r="AB1896" s="259" t="s">
        <v>565</v>
      </c>
      <c r="AC1896" s="259" t="s">
        <v>565</v>
      </c>
      <c r="AD1896" s="259" t="s">
        <v>565</v>
      </c>
      <c r="AE1896" s="259" t="s">
        <v>565</v>
      </c>
      <c r="AF1896" s="259" t="s">
        <v>565</v>
      </c>
      <c r="AG1896" s="259" t="s">
        <v>565</v>
      </c>
      <c r="AH1896" s="259" t="s">
        <v>565</v>
      </c>
      <c r="AI1896" s="259" t="s">
        <v>565</v>
      </c>
      <c r="AJ1896" s="259" t="s">
        <v>565</v>
      </c>
      <c r="AK1896" s="259" t="s">
        <v>565</v>
      </c>
      <c r="AL1896" s="259" t="s">
        <v>565</v>
      </c>
      <c r="AM1896" s="259" t="s">
        <v>565</v>
      </c>
      <c r="AN1896" s="259" t="s">
        <v>565</v>
      </c>
      <c r="AO1896" s="259" t="s">
        <v>565</v>
      </c>
      <c r="AP1896" s="259" t="s">
        <v>565</v>
      </c>
      <c r="AQ1896" s="259" t="s">
        <v>565</v>
      </c>
      <c r="AR1896" s="259" t="s">
        <v>565</v>
      </c>
      <c r="AS1896" s="259" t="s">
        <v>565</v>
      </c>
      <c r="AT1896" s="259" t="s">
        <v>565</v>
      </c>
      <c r="AU1896" s="259" t="s">
        <v>565</v>
      </c>
      <c r="AV1896" s="259" t="s">
        <v>565</v>
      </c>
      <c r="AW1896" s="259" t="s">
        <v>565</v>
      </c>
      <c r="AX1896" s="259" t="s">
        <v>565</v>
      </c>
      <c r="AY1896" s="259" t="s">
        <v>565</v>
      </c>
      <c r="AZ1896" s="259" t="s">
        <v>565</v>
      </c>
      <c r="BA1896" s="259" t="s">
        <v>565</v>
      </c>
    </row>
    <row r="1897" spans="4:53">
      <c r="D1897" s="259" t="s">
        <v>565</v>
      </c>
      <c r="E1897" s="259" t="s">
        <v>565</v>
      </c>
      <c r="F1897" s="259" t="s">
        <v>565</v>
      </c>
      <c r="G1897" s="259" t="s">
        <v>565</v>
      </c>
      <c r="H1897" s="259" t="s">
        <v>565</v>
      </c>
      <c r="I1897" s="259" t="s">
        <v>565</v>
      </c>
      <c r="J1897" s="259" t="s">
        <v>565</v>
      </c>
      <c r="K1897" s="259" t="s">
        <v>565</v>
      </c>
      <c r="L1897" s="259" t="s">
        <v>565</v>
      </c>
      <c r="M1897" s="259" t="s">
        <v>565</v>
      </c>
      <c r="N1897" s="259" t="s">
        <v>565</v>
      </c>
      <c r="O1897" s="259" t="s">
        <v>565</v>
      </c>
      <c r="P1897" s="259" t="s">
        <v>565</v>
      </c>
      <c r="Q1897" s="259" t="s">
        <v>565</v>
      </c>
      <c r="R1897" s="259" t="s">
        <v>565</v>
      </c>
      <c r="S1897" s="259" t="s">
        <v>565</v>
      </c>
      <c r="T1897" s="259" t="s">
        <v>565</v>
      </c>
      <c r="U1897" s="259" t="s">
        <v>565</v>
      </c>
      <c r="V1897" s="260" t="s">
        <v>565</v>
      </c>
      <c r="W1897" s="260" t="s">
        <v>565</v>
      </c>
      <c r="X1897" s="259" t="s">
        <v>565</v>
      </c>
      <c r="Y1897" s="259" t="s">
        <v>565</v>
      </c>
      <c r="Z1897" s="259" t="s">
        <v>565</v>
      </c>
      <c r="AA1897" s="259" t="s">
        <v>565</v>
      </c>
      <c r="AB1897" s="259" t="s">
        <v>565</v>
      </c>
      <c r="AC1897" s="259" t="s">
        <v>565</v>
      </c>
      <c r="AD1897" s="259" t="s">
        <v>565</v>
      </c>
      <c r="AE1897" s="259" t="s">
        <v>565</v>
      </c>
      <c r="AF1897" s="259" t="s">
        <v>565</v>
      </c>
      <c r="AG1897" s="259" t="s">
        <v>565</v>
      </c>
      <c r="AH1897" s="259" t="s">
        <v>565</v>
      </c>
      <c r="AI1897" s="259" t="s">
        <v>565</v>
      </c>
      <c r="AJ1897" s="259" t="s">
        <v>565</v>
      </c>
      <c r="AK1897" s="259" t="s">
        <v>565</v>
      </c>
      <c r="AL1897" s="259" t="s">
        <v>565</v>
      </c>
      <c r="AM1897" s="259" t="s">
        <v>565</v>
      </c>
      <c r="AN1897" s="259" t="s">
        <v>565</v>
      </c>
      <c r="AO1897" s="259" t="s">
        <v>565</v>
      </c>
      <c r="AP1897" s="259" t="s">
        <v>565</v>
      </c>
      <c r="AQ1897" s="259" t="s">
        <v>565</v>
      </c>
      <c r="AR1897" s="259" t="s">
        <v>565</v>
      </c>
      <c r="AS1897" s="259" t="s">
        <v>565</v>
      </c>
      <c r="AT1897" s="259" t="s">
        <v>565</v>
      </c>
      <c r="AU1897" s="259" t="s">
        <v>565</v>
      </c>
      <c r="AV1897" s="259" t="s">
        <v>565</v>
      </c>
      <c r="AW1897" s="259" t="s">
        <v>565</v>
      </c>
      <c r="AX1897" s="259" t="s">
        <v>565</v>
      </c>
      <c r="AY1897" s="259" t="s">
        <v>565</v>
      </c>
      <c r="AZ1897" s="259" t="s">
        <v>565</v>
      </c>
      <c r="BA1897" s="259" t="s">
        <v>565</v>
      </c>
    </row>
    <row r="1898" spans="4:53">
      <c r="D1898" s="259" t="s">
        <v>565</v>
      </c>
      <c r="E1898" s="259" t="s">
        <v>565</v>
      </c>
      <c r="F1898" s="259" t="s">
        <v>565</v>
      </c>
      <c r="G1898" s="259" t="s">
        <v>565</v>
      </c>
      <c r="H1898" s="259" t="s">
        <v>565</v>
      </c>
      <c r="I1898" s="259" t="s">
        <v>565</v>
      </c>
      <c r="J1898" s="259" t="s">
        <v>565</v>
      </c>
      <c r="K1898" s="259" t="s">
        <v>565</v>
      </c>
      <c r="L1898" s="259" t="s">
        <v>565</v>
      </c>
      <c r="M1898" s="259" t="s">
        <v>565</v>
      </c>
      <c r="N1898" s="259" t="s">
        <v>565</v>
      </c>
      <c r="O1898" s="259" t="s">
        <v>565</v>
      </c>
      <c r="P1898" s="259" t="s">
        <v>565</v>
      </c>
      <c r="Q1898" s="259" t="s">
        <v>565</v>
      </c>
      <c r="R1898" s="259" t="s">
        <v>565</v>
      </c>
      <c r="S1898" s="259" t="s">
        <v>565</v>
      </c>
      <c r="T1898" s="259" t="s">
        <v>565</v>
      </c>
      <c r="U1898" s="259" t="s">
        <v>565</v>
      </c>
      <c r="V1898" s="260" t="s">
        <v>565</v>
      </c>
      <c r="W1898" s="260" t="s">
        <v>565</v>
      </c>
      <c r="X1898" s="259" t="s">
        <v>565</v>
      </c>
      <c r="Y1898" s="259" t="s">
        <v>565</v>
      </c>
      <c r="Z1898" s="259" t="s">
        <v>565</v>
      </c>
      <c r="AA1898" s="259" t="s">
        <v>565</v>
      </c>
      <c r="AB1898" s="259" t="s">
        <v>565</v>
      </c>
      <c r="AC1898" s="259" t="s">
        <v>565</v>
      </c>
      <c r="AD1898" s="259" t="s">
        <v>565</v>
      </c>
      <c r="AE1898" s="259" t="s">
        <v>565</v>
      </c>
      <c r="AF1898" s="259" t="s">
        <v>565</v>
      </c>
      <c r="AG1898" s="259" t="s">
        <v>565</v>
      </c>
      <c r="AH1898" s="259" t="s">
        <v>565</v>
      </c>
      <c r="AI1898" s="259" t="s">
        <v>565</v>
      </c>
      <c r="AJ1898" s="259" t="s">
        <v>565</v>
      </c>
      <c r="AK1898" s="259" t="s">
        <v>565</v>
      </c>
      <c r="AL1898" s="259" t="s">
        <v>565</v>
      </c>
      <c r="AM1898" s="259" t="s">
        <v>565</v>
      </c>
      <c r="AN1898" s="259" t="s">
        <v>565</v>
      </c>
      <c r="AO1898" s="259" t="s">
        <v>565</v>
      </c>
      <c r="AP1898" s="259" t="s">
        <v>565</v>
      </c>
      <c r="AQ1898" s="259" t="s">
        <v>565</v>
      </c>
      <c r="AR1898" s="259" t="s">
        <v>565</v>
      </c>
      <c r="AS1898" s="259" t="s">
        <v>565</v>
      </c>
      <c r="AT1898" s="259" t="s">
        <v>565</v>
      </c>
      <c r="AU1898" s="259" t="s">
        <v>565</v>
      </c>
      <c r="AV1898" s="259" t="s">
        <v>565</v>
      </c>
      <c r="AW1898" s="259" t="s">
        <v>565</v>
      </c>
      <c r="AX1898" s="259" t="s">
        <v>565</v>
      </c>
      <c r="AY1898" s="259" t="s">
        <v>565</v>
      </c>
      <c r="AZ1898" s="259" t="s">
        <v>565</v>
      </c>
      <c r="BA1898" s="259" t="s">
        <v>565</v>
      </c>
    </row>
    <row r="1899" spans="4:53">
      <c r="D1899" s="259" t="s">
        <v>565</v>
      </c>
      <c r="E1899" s="259" t="s">
        <v>565</v>
      </c>
      <c r="F1899" s="259" t="s">
        <v>565</v>
      </c>
      <c r="G1899" s="259" t="s">
        <v>565</v>
      </c>
      <c r="H1899" s="259" t="s">
        <v>565</v>
      </c>
      <c r="I1899" s="259" t="s">
        <v>565</v>
      </c>
      <c r="J1899" s="259" t="s">
        <v>565</v>
      </c>
      <c r="K1899" s="259" t="s">
        <v>565</v>
      </c>
      <c r="L1899" s="259" t="s">
        <v>565</v>
      </c>
      <c r="M1899" s="259" t="s">
        <v>565</v>
      </c>
      <c r="N1899" s="259" t="s">
        <v>565</v>
      </c>
      <c r="O1899" s="259" t="s">
        <v>565</v>
      </c>
      <c r="P1899" s="259" t="s">
        <v>565</v>
      </c>
      <c r="Q1899" s="259" t="s">
        <v>565</v>
      </c>
      <c r="R1899" s="259" t="s">
        <v>565</v>
      </c>
      <c r="S1899" s="259" t="s">
        <v>565</v>
      </c>
      <c r="T1899" s="259" t="s">
        <v>565</v>
      </c>
      <c r="U1899" s="259" t="s">
        <v>565</v>
      </c>
      <c r="V1899" s="260" t="s">
        <v>565</v>
      </c>
      <c r="W1899" s="260" t="s">
        <v>565</v>
      </c>
      <c r="X1899" s="259" t="s">
        <v>565</v>
      </c>
      <c r="Y1899" s="259" t="s">
        <v>565</v>
      </c>
      <c r="Z1899" s="259" t="s">
        <v>565</v>
      </c>
      <c r="AA1899" s="259" t="s">
        <v>565</v>
      </c>
      <c r="AB1899" s="259" t="s">
        <v>565</v>
      </c>
      <c r="AC1899" s="259" t="s">
        <v>565</v>
      </c>
      <c r="AD1899" s="259" t="s">
        <v>565</v>
      </c>
      <c r="AE1899" s="259" t="s">
        <v>565</v>
      </c>
      <c r="AF1899" s="259" t="s">
        <v>565</v>
      </c>
      <c r="AG1899" s="259" t="s">
        <v>565</v>
      </c>
      <c r="AH1899" s="259" t="s">
        <v>565</v>
      </c>
      <c r="AI1899" s="259" t="s">
        <v>565</v>
      </c>
      <c r="AJ1899" s="259" t="s">
        <v>565</v>
      </c>
      <c r="AK1899" s="259" t="s">
        <v>565</v>
      </c>
      <c r="AL1899" s="259" t="s">
        <v>565</v>
      </c>
      <c r="AM1899" s="259" t="s">
        <v>565</v>
      </c>
      <c r="AN1899" s="259" t="s">
        <v>565</v>
      </c>
      <c r="AO1899" s="259" t="s">
        <v>565</v>
      </c>
      <c r="AP1899" s="259" t="s">
        <v>565</v>
      </c>
      <c r="AQ1899" s="259" t="s">
        <v>565</v>
      </c>
      <c r="AR1899" s="259" t="s">
        <v>565</v>
      </c>
      <c r="AS1899" s="259" t="s">
        <v>565</v>
      </c>
      <c r="AT1899" s="259" t="s">
        <v>565</v>
      </c>
      <c r="AU1899" s="259" t="s">
        <v>565</v>
      </c>
      <c r="AV1899" s="259" t="s">
        <v>565</v>
      </c>
      <c r="AW1899" s="259" t="s">
        <v>565</v>
      </c>
      <c r="AX1899" s="259" t="s">
        <v>565</v>
      </c>
      <c r="AY1899" s="259" t="s">
        <v>565</v>
      </c>
      <c r="AZ1899" s="259" t="s">
        <v>565</v>
      </c>
      <c r="BA1899" s="259" t="s">
        <v>565</v>
      </c>
    </row>
    <row r="1900" spans="4:53">
      <c r="D1900" s="259" t="s">
        <v>565</v>
      </c>
      <c r="E1900" s="259" t="s">
        <v>565</v>
      </c>
      <c r="F1900" s="259" t="s">
        <v>565</v>
      </c>
      <c r="G1900" s="259" t="s">
        <v>565</v>
      </c>
      <c r="H1900" s="259" t="s">
        <v>565</v>
      </c>
      <c r="I1900" s="259" t="s">
        <v>565</v>
      </c>
      <c r="J1900" s="259" t="s">
        <v>565</v>
      </c>
      <c r="K1900" s="259" t="s">
        <v>565</v>
      </c>
      <c r="L1900" s="259" t="s">
        <v>565</v>
      </c>
      <c r="M1900" s="259" t="s">
        <v>565</v>
      </c>
      <c r="N1900" s="259" t="s">
        <v>565</v>
      </c>
      <c r="O1900" s="259" t="s">
        <v>565</v>
      </c>
      <c r="P1900" s="259" t="s">
        <v>565</v>
      </c>
      <c r="Q1900" s="259" t="s">
        <v>565</v>
      </c>
      <c r="R1900" s="259" t="s">
        <v>565</v>
      </c>
      <c r="S1900" s="259" t="s">
        <v>565</v>
      </c>
      <c r="T1900" s="259" t="s">
        <v>565</v>
      </c>
      <c r="U1900" s="259" t="s">
        <v>565</v>
      </c>
      <c r="V1900" s="260" t="s">
        <v>565</v>
      </c>
      <c r="W1900" s="260" t="s">
        <v>565</v>
      </c>
      <c r="X1900" s="259" t="s">
        <v>565</v>
      </c>
      <c r="Y1900" s="259" t="s">
        <v>565</v>
      </c>
      <c r="Z1900" s="259" t="s">
        <v>565</v>
      </c>
      <c r="AA1900" s="259" t="s">
        <v>565</v>
      </c>
      <c r="AB1900" s="259" t="s">
        <v>565</v>
      </c>
      <c r="AC1900" s="259" t="s">
        <v>565</v>
      </c>
      <c r="AD1900" s="259" t="s">
        <v>565</v>
      </c>
      <c r="AE1900" s="259" t="s">
        <v>565</v>
      </c>
      <c r="AF1900" s="259" t="s">
        <v>565</v>
      </c>
      <c r="AG1900" s="259" t="s">
        <v>565</v>
      </c>
      <c r="AH1900" s="259" t="s">
        <v>565</v>
      </c>
      <c r="AI1900" s="259" t="s">
        <v>565</v>
      </c>
      <c r="AJ1900" s="259" t="s">
        <v>565</v>
      </c>
      <c r="AK1900" s="259" t="s">
        <v>565</v>
      </c>
      <c r="AL1900" s="259" t="s">
        <v>565</v>
      </c>
      <c r="AM1900" s="259" t="s">
        <v>565</v>
      </c>
      <c r="AN1900" s="259" t="s">
        <v>565</v>
      </c>
      <c r="AO1900" s="259" t="s">
        <v>565</v>
      </c>
      <c r="AP1900" s="259" t="s">
        <v>565</v>
      </c>
      <c r="AQ1900" s="259" t="s">
        <v>565</v>
      </c>
      <c r="AR1900" s="259" t="s">
        <v>565</v>
      </c>
      <c r="AS1900" s="259" t="s">
        <v>565</v>
      </c>
      <c r="AT1900" s="259" t="s">
        <v>565</v>
      </c>
      <c r="AU1900" s="259" t="s">
        <v>565</v>
      </c>
      <c r="AV1900" s="259" t="s">
        <v>565</v>
      </c>
      <c r="AW1900" s="259" t="s">
        <v>565</v>
      </c>
      <c r="AX1900" s="259" t="s">
        <v>565</v>
      </c>
      <c r="AY1900" s="259" t="s">
        <v>565</v>
      </c>
      <c r="AZ1900" s="259" t="s">
        <v>565</v>
      </c>
      <c r="BA1900" s="259" t="s">
        <v>565</v>
      </c>
    </row>
    <row r="1901" spans="4:53">
      <c r="D1901" s="259" t="s">
        <v>565</v>
      </c>
      <c r="E1901" s="259" t="s">
        <v>565</v>
      </c>
      <c r="F1901" s="259" t="s">
        <v>565</v>
      </c>
      <c r="G1901" s="259" t="s">
        <v>565</v>
      </c>
      <c r="H1901" s="259" t="s">
        <v>565</v>
      </c>
      <c r="I1901" s="259" t="s">
        <v>565</v>
      </c>
      <c r="J1901" s="259" t="s">
        <v>565</v>
      </c>
      <c r="K1901" s="259" t="s">
        <v>565</v>
      </c>
      <c r="L1901" s="259" t="s">
        <v>565</v>
      </c>
      <c r="M1901" s="259" t="s">
        <v>565</v>
      </c>
      <c r="N1901" s="259" t="s">
        <v>565</v>
      </c>
      <c r="O1901" s="259" t="s">
        <v>565</v>
      </c>
      <c r="P1901" s="259" t="s">
        <v>565</v>
      </c>
      <c r="Q1901" s="259" t="s">
        <v>565</v>
      </c>
      <c r="R1901" s="259" t="s">
        <v>565</v>
      </c>
      <c r="S1901" s="259" t="s">
        <v>565</v>
      </c>
      <c r="T1901" s="259" t="s">
        <v>565</v>
      </c>
      <c r="U1901" s="259" t="s">
        <v>565</v>
      </c>
      <c r="V1901" s="260" t="s">
        <v>565</v>
      </c>
      <c r="W1901" s="260" t="s">
        <v>565</v>
      </c>
      <c r="X1901" s="259" t="s">
        <v>565</v>
      </c>
      <c r="Y1901" s="259" t="s">
        <v>565</v>
      </c>
      <c r="Z1901" s="259" t="s">
        <v>565</v>
      </c>
      <c r="AA1901" s="259" t="s">
        <v>565</v>
      </c>
      <c r="AB1901" s="259" t="s">
        <v>565</v>
      </c>
      <c r="AC1901" s="259" t="s">
        <v>565</v>
      </c>
      <c r="AD1901" s="259" t="s">
        <v>565</v>
      </c>
      <c r="AE1901" s="259" t="s">
        <v>565</v>
      </c>
      <c r="AF1901" s="259" t="s">
        <v>565</v>
      </c>
      <c r="AG1901" s="259" t="s">
        <v>565</v>
      </c>
      <c r="AH1901" s="259" t="s">
        <v>565</v>
      </c>
      <c r="AI1901" s="259" t="s">
        <v>565</v>
      </c>
      <c r="AJ1901" s="259" t="s">
        <v>565</v>
      </c>
      <c r="AK1901" s="259" t="s">
        <v>565</v>
      </c>
      <c r="AL1901" s="259" t="s">
        <v>565</v>
      </c>
      <c r="AM1901" s="259" t="s">
        <v>565</v>
      </c>
      <c r="AN1901" s="259" t="s">
        <v>565</v>
      </c>
      <c r="AO1901" s="259" t="s">
        <v>565</v>
      </c>
      <c r="AP1901" s="259" t="s">
        <v>565</v>
      </c>
      <c r="AQ1901" s="259" t="s">
        <v>565</v>
      </c>
      <c r="AR1901" s="259" t="s">
        <v>565</v>
      </c>
      <c r="AS1901" s="259" t="s">
        <v>565</v>
      </c>
      <c r="AT1901" s="259" t="s">
        <v>565</v>
      </c>
      <c r="AU1901" s="259" t="s">
        <v>565</v>
      </c>
      <c r="AV1901" s="259" t="s">
        <v>565</v>
      </c>
      <c r="AW1901" s="259" t="s">
        <v>565</v>
      </c>
      <c r="AX1901" s="259" t="s">
        <v>565</v>
      </c>
      <c r="AY1901" s="259" t="s">
        <v>565</v>
      </c>
      <c r="AZ1901" s="259" t="s">
        <v>565</v>
      </c>
      <c r="BA1901" s="259" t="s">
        <v>565</v>
      </c>
    </row>
    <row r="1902" spans="4:53">
      <c r="D1902" s="259" t="s">
        <v>565</v>
      </c>
      <c r="E1902" s="259" t="s">
        <v>565</v>
      </c>
      <c r="F1902" s="259" t="s">
        <v>565</v>
      </c>
      <c r="G1902" s="259" t="s">
        <v>565</v>
      </c>
      <c r="H1902" s="259" t="s">
        <v>565</v>
      </c>
      <c r="I1902" s="259" t="s">
        <v>565</v>
      </c>
      <c r="J1902" s="259" t="s">
        <v>565</v>
      </c>
      <c r="K1902" s="259" t="s">
        <v>565</v>
      </c>
      <c r="L1902" s="259" t="s">
        <v>565</v>
      </c>
      <c r="M1902" s="259" t="s">
        <v>565</v>
      </c>
      <c r="N1902" s="259" t="s">
        <v>565</v>
      </c>
      <c r="O1902" s="259" t="s">
        <v>565</v>
      </c>
      <c r="P1902" s="259" t="s">
        <v>565</v>
      </c>
      <c r="Q1902" s="259" t="s">
        <v>565</v>
      </c>
      <c r="R1902" s="259" t="s">
        <v>565</v>
      </c>
      <c r="S1902" s="259" t="s">
        <v>565</v>
      </c>
      <c r="T1902" s="259" t="s">
        <v>565</v>
      </c>
      <c r="U1902" s="259" t="s">
        <v>565</v>
      </c>
      <c r="V1902" s="260" t="s">
        <v>565</v>
      </c>
      <c r="W1902" s="260" t="s">
        <v>565</v>
      </c>
      <c r="X1902" s="259" t="s">
        <v>565</v>
      </c>
      <c r="Y1902" s="259" t="s">
        <v>565</v>
      </c>
      <c r="Z1902" s="259" t="s">
        <v>565</v>
      </c>
      <c r="AA1902" s="259" t="s">
        <v>565</v>
      </c>
      <c r="AB1902" s="259" t="s">
        <v>565</v>
      </c>
      <c r="AC1902" s="259" t="s">
        <v>565</v>
      </c>
      <c r="AD1902" s="259" t="s">
        <v>565</v>
      </c>
      <c r="AE1902" s="259" t="s">
        <v>565</v>
      </c>
      <c r="AF1902" s="259" t="s">
        <v>565</v>
      </c>
      <c r="AG1902" s="259" t="s">
        <v>565</v>
      </c>
      <c r="AH1902" s="259" t="s">
        <v>565</v>
      </c>
      <c r="AI1902" s="259" t="s">
        <v>565</v>
      </c>
      <c r="AJ1902" s="259" t="s">
        <v>565</v>
      </c>
      <c r="AK1902" s="259" t="s">
        <v>565</v>
      </c>
      <c r="AL1902" s="259" t="s">
        <v>565</v>
      </c>
      <c r="AM1902" s="259" t="s">
        <v>565</v>
      </c>
      <c r="AN1902" s="259" t="s">
        <v>565</v>
      </c>
      <c r="AO1902" s="259" t="s">
        <v>565</v>
      </c>
      <c r="AP1902" s="259" t="s">
        <v>565</v>
      </c>
      <c r="AQ1902" s="259" t="s">
        <v>565</v>
      </c>
      <c r="AR1902" s="259" t="s">
        <v>565</v>
      </c>
      <c r="AS1902" s="259" t="s">
        <v>565</v>
      </c>
      <c r="AT1902" s="259" t="s">
        <v>565</v>
      </c>
      <c r="AU1902" s="259" t="s">
        <v>565</v>
      </c>
      <c r="AV1902" s="259" t="s">
        <v>565</v>
      </c>
      <c r="AW1902" s="259" t="s">
        <v>565</v>
      </c>
      <c r="AX1902" s="259" t="s">
        <v>565</v>
      </c>
      <c r="AY1902" s="259" t="s">
        <v>565</v>
      </c>
      <c r="AZ1902" s="259" t="s">
        <v>565</v>
      </c>
      <c r="BA1902" s="259" t="s">
        <v>565</v>
      </c>
    </row>
    <row r="1903" spans="4:53">
      <c r="D1903" s="259" t="s">
        <v>565</v>
      </c>
      <c r="E1903" s="259" t="s">
        <v>565</v>
      </c>
      <c r="F1903" s="259" t="s">
        <v>565</v>
      </c>
      <c r="G1903" s="259" t="s">
        <v>565</v>
      </c>
      <c r="H1903" s="259" t="s">
        <v>565</v>
      </c>
      <c r="I1903" s="259" t="s">
        <v>565</v>
      </c>
      <c r="J1903" s="259" t="s">
        <v>565</v>
      </c>
      <c r="K1903" s="259" t="s">
        <v>565</v>
      </c>
      <c r="L1903" s="259" t="s">
        <v>565</v>
      </c>
      <c r="M1903" s="259" t="s">
        <v>565</v>
      </c>
      <c r="N1903" s="259" t="s">
        <v>565</v>
      </c>
      <c r="O1903" s="259" t="s">
        <v>565</v>
      </c>
      <c r="P1903" s="259" t="s">
        <v>565</v>
      </c>
      <c r="Q1903" s="259" t="s">
        <v>565</v>
      </c>
      <c r="R1903" s="259" t="s">
        <v>565</v>
      </c>
      <c r="S1903" s="259" t="s">
        <v>565</v>
      </c>
      <c r="T1903" s="259" t="s">
        <v>565</v>
      </c>
      <c r="U1903" s="259" t="s">
        <v>565</v>
      </c>
      <c r="V1903" s="260" t="s">
        <v>565</v>
      </c>
      <c r="W1903" s="260" t="s">
        <v>565</v>
      </c>
      <c r="X1903" s="259" t="s">
        <v>565</v>
      </c>
      <c r="Y1903" s="259" t="s">
        <v>565</v>
      </c>
      <c r="Z1903" s="259" t="s">
        <v>565</v>
      </c>
      <c r="AA1903" s="259" t="s">
        <v>565</v>
      </c>
      <c r="AB1903" s="259" t="s">
        <v>565</v>
      </c>
      <c r="AC1903" s="259" t="s">
        <v>565</v>
      </c>
      <c r="AD1903" s="259" t="s">
        <v>565</v>
      </c>
      <c r="AE1903" s="259" t="s">
        <v>565</v>
      </c>
      <c r="AF1903" s="259" t="s">
        <v>565</v>
      </c>
      <c r="AG1903" s="259" t="s">
        <v>565</v>
      </c>
      <c r="AH1903" s="259" t="s">
        <v>565</v>
      </c>
      <c r="AI1903" s="259" t="s">
        <v>565</v>
      </c>
      <c r="AJ1903" s="259" t="s">
        <v>565</v>
      </c>
      <c r="AK1903" s="259" t="s">
        <v>565</v>
      </c>
      <c r="AL1903" s="259" t="s">
        <v>565</v>
      </c>
      <c r="AM1903" s="259" t="s">
        <v>565</v>
      </c>
      <c r="AN1903" s="259" t="s">
        <v>565</v>
      </c>
      <c r="AO1903" s="259" t="s">
        <v>565</v>
      </c>
      <c r="AP1903" s="259" t="s">
        <v>565</v>
      </c>
      <c r="AQ1903" s="259" t="s">
        <v>565</v>
      </c>
      <c r="AR1903" s="259" t="s">
        <v>565</v>
      </c>
      <c r="AS1903" s="259" t="s">
        <v>565</v>
      </c>
      <c r="AT1903" s="259" t="s">
        <v>565</v>
      </c>
      <c r="AU1903" s="259" t="s">
        <v>565</v>
      </c>
      <c r="AV1903" s="259" t="s">
        <v>565</v>
      </c>
      <c r="AW1903" s="259" t="s">
        <v>565</v>
      </c>
      <c r="AX1903" s="259" t="s">
        <v>565</v>
      </c>
      <c r="AY1903" s="259" t="s">
        <v>565</v>
      </c>
      <c r="AZ1903" s="259" t="s">
        <v>565</v>
      </c>
      <c r="BA1903" s="259" t="s">
        <v>565</v>
      </c>
    </row>
    <row r="1904" spans="4:53">
      <c r="D1904" s="259" t="s">
        <v>565</v>
      </c>
      <c r="E1904" s="259" t="s">
        <v>565</v>
      </c>
      <c r="F1904" s="259" t="s">
        <v>565</v>
      </c>
      <c r="G1904" s="259" t="s">
        <v>565</v>
      </c>
      <c r="H1904" s="259" t="s">
        <v>565</v>
      </c>
      <c r="I1904" s="259" t="s">
        <v>565</v>
      </c>
      <c r="J1904" s="259" t="s">
        <v>565</v>
      </c>
      <c r="K1904" s="259" t="s">
        <v>565</v>
      </c>
      <c r="L1904" s="259" t="s">
        <v>565</v>
      </c>
      <c r="M1904" s="259" t="s">
        <v>565</v>
      </c>
      <c r="N1904" s="259" t="s">
        <v>565</v>
      </c>
      <c r="O1904" s="259" t="s">
        <v>565</v>
      </c>
      <c r="P1904" s="259" t="s">
        <v>565</v>
      </c>
      <c r="Q1904" s="259" t="s">
        <v>565</v>
      </c>
      <c r="R1904" s="259" t="s">
        <v>565</v>
      </c>
      <c r="S1904" s="259" t="s">
        <v>565</v>
      </c>
      <c r="T1904" s="259" t="s">
        <v>565</v>
      </c>
      <c r="U1904" s="259" t="s">
        <v>565</v>
      </c>
      <c r="V1904" s="260" t="s">
        <v>565</v>
      </c>
      <c r="W1904" s="260" t="s">
        <v>565</v>
      </c>
      <c r="X1904" s="259" t="s">
        <v>565</v>
      </c>
      <c r="Y1904" s="259" t="s">
        <v>565</v>
      </c>
      <c r="Z1904" s="259" t="s">
        <v>565</v>
      </c>
      <c r="AA1904" s="259" t="s">
        <v>565</v>
      </c>
      <c r="AB1904" s="259" t="s">
        <v>565</v>
      </c>
      <c r="AC1904" s="259" t="s">
        <v>565</v>
      </c>
      <c r="AD1904" s="259" t="s">
        <v>565</v>
      </c>
      <c r="AE1904" s="259" t="s">
        <v>565</v>
      </c>
      <c r="AF1904" s="259" t="s">
        <v>565</v>
      </c>
      <c r="AG1904" s="259" t="s">
        <v>565</v>
      </c>
      <c r="AH1904" s="259" t="s">
        <v>565</v>
      </c>
      <c r="AI1904" s="259" t="s">
        <v>565</v>
      </c>
      <c r="AJ1904" s="259" t="s">
        <v>565</v>
      </c>
      <c r="AK1904" s="259" t="s">
        <v>565</v>
      </c>
      <c r="AL1904" s="259" t="s">
        <v>565</v>
      </c>
      <c r="AM1904" s="259" t="s">
        <v>565</v>
      </c>
      <c r="AN1904" s="259" t="s">
        <v>565</v>
      </c>
      <c r="AO1904" s="259" t="s">
        <v>565</v>
      </c>
      <c r="AP1904" s="259" t="s">
        <v>565</v>
      </c>
      <c r="AQ1904" s="259" t="s">
        <v>565</v>
      </c>
      <c r="AR1904" s="259" t="s">
        <v>565</v>
      </c>
      <c r="AS1904" s="259" t="s">
        <v>565</v>
      </c>
      <c r="AT1904" s="259" t="s">
        <v>565</v>
      </c>
      <c r="AU1904" s="259" t="s">
        <v>565</v>
      </c>
      <c r="AV1904" s="259" t="s">
        <v>565</v>
      </c>
      <c r="AW1904" s="259" t="s">
        <v>565</v>
      </c>
      <c r="AX1904" s="259" t="s">
        <v>565</v>
      </c>
      <c r="AY1904" s="259" t="s">
        <v>565</v>
      </c>
      <c r="AZ1904" s="259" t="s">
        <v>565</v>
      </c>
      <c r="BA1904" s="259" t="s">
        <v>565</v>
      </c>
    </row>
    <row r="1905" spans="4:53">
      <c r="D1905" s="259" t="s">
        <v>565</v>
      </c>
      <c r="E1905" s="259" t="s">
        <v>565</v>
      </c>
      <c r="F1905" s="259" t="s">
        <v>565</v>
      </c>
      <c r="G1905" s="259" t="s">
        <v>565</v>
      </c>
      <c r="H1905" s="259" t="s">
        <v>565</v>
      </c>
      <c r="I1905" s="259" t="s">
        <v>565</v>
      </c>
      <c r="J1905" s="259" t="s">
        <v>565</v>
      </c>
      <c r="K1905" s="259" t="s">
        <v>565</v>
      </c>
      <c r="L1905" s="259" t="s">
        <v>565</v>
      </c>
      <c r="M1905" s="259" t="s">
        <v>565</v>
      </c>
      <c r="N1905" s="259" t="s">
        <v>565</v>
      </c>
      <c r="O1905" s="259" t="s">
        <v>565</v>
      </c>
      <c r="P1905" s="259" t="s">
        <v>565</v>
      </c>
      <c r="Q1905" s="259" t="s">
        <v>565</v>
      </c>
      <c r="R1905" s="259" t="s">
        <v>565</v>
      </c>
      <c r="S1905" s="259" t="s">
        <v>565</v>
      </c>
      <c r="T1905" s="259" t="s">
        <v>565</v>
      </c>
      <c r="U1905" s="259" t="s">
        <v>565</v>
      </c>
      <c r="V1905" s="260" t="s">
        <v>565</v>
      </c>
      <c r="W1905" s="260" t="s">
        <v>565</v>
      </c>
      <c r="X1905" s="259" t="s">
        <v>565</v>
      </c>
      <c r="Y1905" s="259" t="s">
        <v>565</v>
      </c>
      <c r="Z1905" s="259" t="s">
        <v>565</v>
      </c>
      <c r="AA1905" s="259" t="s">
        <v>565</v>
      </c>
      <c r="AB1905" s="259" t="s">
        <v>565</v>
      </c>
      <c r="AC1905" s="259" t="s">
        <v>565</v>
      </c>
      <c r="AD1905" s="259" t="s">
        <v>565</v>
      </c>
      <c r="AE1905" s="259" t="s">
        <v>565</v>
      </c>
      <c r="AF1905" s="259" t="s">
        <v>565</v>
      </c>
      <c r="AG1905" s="259" t="s">
        <v>565</v>
      </c>
      <c r="AH1905" s="259" t="s">
        <v>565</v>
      </c>
      <c r="AI1905" s="259" t="s">
        <v>565</v>
      </c>
      <c r="AJ1905" s="259" t="s">
        <v>565</v>
      </c>
      <c r="AK1905" s="259" t="s">
        <v>565</v>
      </c>
      <c r="AL1905" s="259" t="s">
        <v>565</v>
      </c>
      <c r="AM1905" s="259" t="s">
        <v>565</v>
      </c>
      <c r="AN1905" s="259" t="s">
        <v>565</v>
      </c>
      <c r="AO1905" s="259" t="s">
        <v>565</v>
      </c>
      <c r="AP1905" s="259" t="s">
        <v>565</v>
      </c>
      <c r="AQ1905" s="259" t="s">
        <v>565</v>
      </c>
      <c r="AR1905" s="259" t="s">
        <v>565</v>
      </c>
      <c r="AS1905" s="259" t="s">
        <v>565</v>
      </c>
      <c r="AT1905" s="259" t="s">
        <v>565</v>
      </c>
      <c r="AU1905" s="259" t="s">
        <v>565</v>
      </c>
      <c r="AV1905" s="259" t="s">
        <v>565</v>
      </c>
      <c r="AW1905" s="259" t="s">
        <v>565</v>
      </c>
      <c r="AX1905" s="259" t="s">
        <v>565</v>
      </c>
      <c r="AY1905" s="259" t="s">
        <v>565</v>
      </c>
      <c r="AZ1905" s="259" t="s">
        <v>565</v>
      </c>
      <c r="BA1905" s="259" t="s">
        <v>565</v>
      </c>
    </row>
    <row r="1906" spans="4:53">
      <c r="D1906" s="259" t="s">
        <v>565</v>
      </c>
      <c r="E1906" s="259" t="s">
        <v>565</v>
      </c>
      <c r="F1906" s="259" t="s">
        <v>565</v>
      </c>
      <c r="G1906" s="259" t="s">
        <v>565</v>
      </c>
      <c r="H1906" s="259" t="s">
        <v>565</v>
      </c>
      <c r="I1906" s="259" t="s">
        <v>565</v>
      </c>
      <c r="J1906" s="259" t="s">
        <v>565</v>
      </c>
      <c r="K1906" s="259" t="s">
        <v>565</v>
      </c>
      <c r="L1906" s="259" t="s">
        <v>565</v>
      </c>
      <c r="M1906" s="259" t="s">
        <v>565</v>
      </c>
      <c r="N1906" s="259" t="s">
        <v>565</v>
      </c>
      <c r="O1906" s="259" t="s">
        <v>565</v>
      </c>
      <c r="P1906" s="259" t="s">
        <v>565</v>
      </c>
      <c r="Q1906" s="259" t="s">
        <v>565</v>
      </c>
      <c r="R1906" s="259" t="s">
        <v>565</v>
      </c>
      <c r="S1906" s="259" t="s">
        <v>565</v>
      </c>
      <c r="T1906" s="259" t="s">
        <v>565</v>
      </c>
      <c r="U1906" s="259" t="s">
        <v>565</v>
      </c>
      <c r="V1906" s="260" t="s">
        <v>565</v>
      </c>
      <c r="W1906" s="260" t="s">
        <v>565</v>
      </c>
      <c r="X1906" s="259" t="s">
        <v>565</v>
      </c>
      <c r="Y1906" s="259" t="s">
        <v>565</v>
      </c>
      <c r="Z1906" s="259" t="s">
        <v>565</v>
      </c>
      <c r="AA1906" s="259" t="s">
        <v>565</v>
      </c>
      <c r="AB1906" s="259" t="s">
        <v>565</v>
      </c>
      <c r="AC1906" s="259" t="s">
        <v>565</v>
      </c>
      <c r="AD1906" s="259" t="s">
        <v>565</v>
      </c>
      <c r="AE1906" s="259" t="s">
        <v>565</v>
      </c>
      <c r="AF1906" s="259" t="s">
        <v>565</v>
      </c>
      <c r="AG1906" s="259" t="s">
        <v>565</v>
      </c>
      <c r="AH1906" s="259" t="s">
        <v>565</v>
      </c>
      <c r="AI1906" s="259" t="s">
        <v>565</v>
      </c>
      <c r="AJ1906" s="259" t="s">
        <v>565</v>
      </c>
      <c r="AK1906" s="259" t="s">
        <v>565</v>
      </c>
      <c r="AL1906" s="259" t="s">
        <v>565</v>
      </c>
      <c r="AM1906" s="259" t="s">
        <v>565</v>
      </c>
      <c r="AN1906" s="259" t="s">
        <v>565</v>
      </c>
      <c r="AO1906" s="259" t="s">
        <v>565</v>
      </c>
      <c r="AP1906" s="259" t="s">
        <v>565</v>
      </c>
      <c r="AQ1906" s="259" t="s">
        <v>565</v>
      </c>
      <c r="AR1906" s="259" t="s">
        <v>565</v>
      </c>
      <c r="AS1906" s="259" t="s">
        <v>565</v>
      </c>
      <c r="AT1906" s="259" t="s">
        <v>565</v>
      </c>
      <c r="AU1906" s="259" t="s">
        <v>565</v>
      </c>
      <c r="AV1906" s="259" t="s">
        <v>565</v>
      </c>
      <c r="AW1906" s="259" t="s">
        <v>565</v>
      </c>
      <c r="AX1906" s="259" t="s">
        <v>565</v>
      </c>
      <c r="AY1906" s="259" t="s">
        <v>565</v>
      </c>
      <c r="AZ1906" s="259" t="s">
        <v>565</v>
      </c>
      <c r="BA1906" s="259" t="s">
        <v>565</v>
      </c>
    </row>
    <row r="1907" spans="4:53">
      <c r="D1907" s="259" t="s">
        <v>565</v>
      </c>
      <c r="E1907" s="259" t="s">
        <v>565</v>
      </c>
      <c r="F1907" s="259" t="s">
        <v>565</v>
      </c>
      <c r="G1907" s="259" t="s">
        <v>565</v>
      </c>
      <c r="H1907" s="259" t="s">
        <v>565</v>
      </c>
      <c r="I1907" s="259" t="s">
        <v>565</v>
      </c>
      <c r="J1907" s="259" t="s">
        <v>565</v>
      </c>
      <c r="K1907" s="259" t="s">
        <v>565</v>
      </c>
      <c r="L1907" s="259" t="s">
        <v>565</v>
      </c>
      <c r="M1907" s="259" t="s">
        <v>565</v>
      </c>
      <c r="N1907" s="259" t="s">
        <v>565</v>
      </c>
      <c r="O1907" s="259" t="s">
        <v>565</v>
      </c>
      <c r="P1907" s="259" t="s">
        <v>565</v>
      </c>
      <c r="Q1907" s="259" t="s">
        <v>565</v>
      </c>
      <c r="R1907" s="259" t="s">
        <v>565</v>
      </c>
      <c r="S1907" s="259" t="s">
        <v>565</v>
      </c>
      <c r="T1907" s="259" t="s">
        <v>565</v>
      </c>
      <c r="U1907" s="259" t="s">
        <v>565</v>
      </c>
      <c r="V1907" s="260" t="s">
        <v>565</v>
      </c>
      <c r="W1907" s="260" t="s">
        <v>565</v>
      </c>
      <c r="X1907" s="259" t="s">
        <v>565</v>
      </c>
      <c r="Y1907" s="259" t="s">
        <v>565</v>
      </c>
      <c r="Z1907" s="259" t="s">
        <v>565</v>
      </c>
      <c r="AA1907" s="259" t="s">
        <v>565</v>
      </c>
      <c r="AB1907" s="259" t="s">
        <v>565</v>
      </c>
      <c r="AC1907" s="259" t="s">
        <v>565</v>
      </c>
      <c r="AD1907" s="259" t="s">
        <v>565</v>
      </c>
      <c r="AE1907" s="259" t="s">
        <v>565</v>
      </c>
      <c r="AF1907" s="259" t="s">
        <v>565</v>
      </c>
      <c r="AG1907" s="259" t="s">
        <v>565</v>
      </c>
      <c r="AH1907" s="259" t="s">
        <v>565</v>
      </c>
      <c r="AI1907" s="259" t="s">
        <v>565</v>
      </c>
      <c r="AJ1907" s="259" t="s">
        <v>565</v>
      </c>
      <c r="AK1907" s="259" t="s">
        <v>565</v>
      </c>
      <c r="AL1907" s="259" t="s">
        <v>565</v>
      </c>
      <c r="AM1907" s="259" t="s">
        <v>565</v>
      </c>
      <c r="AN1907" s="259" t="s">
        <v>565</v>
      </c>
      <c r="AO1907" s="259" t="s">
        <v>565</v>
      </c>
      <c r="AP1907" s="259" t="s">
        <v>565</v>
      </c>
      <c r="AQ1907" s="259" t="s">
        <v>565</v>
      </c>
      <c r="AR1907" s="259" t="s">
        <v>565</v>
      </c>
      <c r="AS1907" s="259" t="s">
        <v>565</v>
      </c>
      <c r="AT1907" s="259" t="s">
        <v>565</v>
      </c>
      <c r="AU1907" s="259" t="s">
        <v>565</v>
      </c>
      <c r="AV1907" s="259" t="s">
        <v>565</v>
      </c>
      <c r="AW1907" s="259" t="s">
        <v>565</v>
      </c>
      <c r="AX1907" s="259" t="s">
        <v>565</v>
      </c>
      <c r="AY1907" s="259" t="s">
        <v>565</v>
      </c>
      <c r="AZ1907" s="259" t="s">
        <v>565</v>
      </c>
      <c r="BA1907" s="259" t="s">
        <v>565</v>
      </c>
    </row>
    <row r="1908" spans="4:53">
      <c r="D1908" s="259" t="s">
        <v>565</v>
      </c>
      <c r="E1908" s="259" t="s">
        <v>565</v>
      </c>
      <c r="F1908" s="259" t="s">
        <v>565</v>
      </c>
      <c r="G1908" s="259" t="s">
        <v>565</v>
      </c>
      <c r="H1908" s="259" t="s">
        <v>565</v>
      </c>
      <c r="I1908" s="259" t="s">
        <v>565</v>
      </c>
      <c r="J1908" s="259" t="s">
        <v>565</v>
      </c>
      <c r="K1908" s="259" t="s">
        <v>565</v>
      </c>
      <c r="L1908" s="259" t="s">
        <v>565</v>
      </c>
      <c r="M1908" s="259" t="s">
        <v>565</v>
      </c>
      <c r="N1908" s="259" t="s">
        <v>565</v>
      </c>
      <c r="O1908" s="259" t="s">
        <v>565</v>
      </c>
      <c r="P1908" s="259" t="s">
        <v>565</v>
      </c>
      <c r="Q1908" s="259" t="s">
        <v>565</v>
      </c>
      <c r="R1908" s="259" t="s">
        <v>565</v>
      </c>
      <c r="S1908" s="259" t="s">
        <v>565</v>
      </c>
      <c r="T1908" s="259" t="s">
        <v>565</v>
      </c>
      <c r="U1908" s="259" t="s">
        <v>565</v>
      </c>
      <c r="V1908" s="260" t="s">
        <v>565</v>
      </c>
      <c r="W1908" s="260" t="s">
        <v>565</v>
      </c>
      <c r="X1908" s="259" t="s">
        <v>565</v>
      </c>
      <c r="Y1908" s="259" t="s">
        <v>565</v>
      </c>
      <c r="Z1908" s="259" t="s">
        <v>565</v>
      </c>
      <c r="AA1908" s="259" t="s">
        <v>565</v>
      </c>
      <c r="AB1908" s="259" t="s">
        <v>565</v>
      </c>
      <c r="AC1908" s="259" t="s">
        <v>565</v>
      </c>
      <c r="AD1908" s="259" t="s">
        <v>565</v>
      </c>
      <c r="AE1908" s="259" t="s">
        <v>565</v>
      </c>
      <c r="AF1908" s="259" t="s">
        <v>565</v>
      </c>
      <c r="AG1908" s="259" t="s">
        <v>565</v>
      </c>
      <c r="AH1908" s="259" t="s">
        <v>565</v>
      </c>
      <c r="AI1908" s="259" t="s">
        <v>565</v>
      </c>
      <c r="AJ1908" s="259" t="s">
        <v>565</v>
      </c>
      <c r="AK1908" s="259" t="s">
        <v>565</v>
      </c>
      <c r="AL1908" s="259" t="s">
        <v>565</v>
      </c>
      <c r="AM1908" s="259" t="s">
        <v>565</v>
      </c>
      <c r="AN1908" s="259" t="s">
        <v>565</v>
      </c>
      <c r="AO1908" s="259" t="s">
        <v>565</v>
      </c>
      <c r="AP1908" s="259" t="s">
        <v>565</v>
      </c>
      <c r="AQ1908" s="259" t="s">
        <v>565</v>
      </c>
      <c r="AR1908" s="259" t="s">
        <v>565</v>
      </c>
      <c r="AS1908" s="259" t="s">
        <v>565</v>
      </c>
      <c r="AT1908" s="259" t="s">
        <v>565</v>
      </c>
      <c r="AU1908" s="259" t="s">
        <v>565</v>
      </c>
      <c r="AV1908" s="259" t="s">
        <v>565</v>
      </c>
      <c r="AW1908" s="259" t="s">
        <v>565</v>
      </c>
      <c r="AX1908" s="259" t="s">
        <v>565</v>
      </c>
      <c r="AY1908" s="259" t="s">
        <v>565</v>
      </c>
      <c r="AZ1908" s="259" t="s">
        <v>565</v>
      </c>
      <c r="BA1908" s="259" t="s">
        <v>565</v>
      </c>
    </row>
    <row r="1909" spans="4:53">
      <c r="D1909" s="259" t="s">
        <v>565</v>
      </c>
      <c r="E1909" s="259" t="s">
        <v>565</v>
      </c>
      <c r="F1909" s="259" t="s">
        <v>565</v>
      </c>
      <c r="G1909" s="259" t="s">
        <v>565</v>
      </c>
      <c r="H1909" s="259" t="s">
        <v>565</v>
      </c>
      <c r="I1909" s="259" t="s">
        <v>565</v>
      </c>
      <c r="J1909" s="259" t="s">
        <v>565</v>
      </c>
      <c r="K1909" s="259" t="s">
        <v>565</v>
      </c>
      <c r="L1909" s="259" t="s">
        <v>565</v>
      </c>
      <c r="M1909" s="259" t="s">
        <v>565</v>
      </c>
      <c r="N1909" s="259" t="s">
        <v>565</v>
      </c>
      <c r="O1909" s="259" t="s">
        <v>565</v>
      </c>
      <c r="P1909" s="259" t="s">
        <v>565</v>
      </c>
      <c r="Q1909" s="259" t="s">
        <v>565</v>
      </c>
      <c r="R1909" s="259" t="s">
        <v>565</v>
      </c>
      <c r="S1909" s="259" t="s">
        <v>565</v>
      </c>
      <c r="T1909" s="259" t="s">
        <v>565</v>
      </c>
      <c r="U1909" s="259" t="s">
        <v>565</v>
      </c>
      <c r="V1909" s="260" t="s">
        <v>565</v>
      </c>
      <c r="W1909" s="260" t="s">
        <v>565</v>
      </c>
      <c r="X1909" s="259" t="s">
        <v>565</v>
      </c>
      <c r="Y1909" s="259" t="s">
        <v>565</v>
      </c>
      <c r="Z1909" s="259" t="s">
        <v>565</v>
      </c>
      <c r="AA1909" s="259" t="s">
        <v>565</v>
      </c>
      <c r="AB1909" s="259" t="s">
        <v>565</v>
      </c>
      <c r="AC1909" s="259" t="s">
        <v>565</v>
      </c>
      <c r="AD1909" s="259" t="s">
        <v>565</v>
      </c>
      <c r="AE1909" s="259" t="s">
        <v>565</v>
      </c>
      <c r="AF1909" s="259" t="s">
        <v>565</v>
      </c>
      <c r="AG1909" s="259" t="s">
        <v>565</v>
      </c>
      <c r="AH1909" s="259" t="s">
        <v>565</v>
      </c>
      <c r="AI1909" s="259" t="s">
        <v>565</v>
      </c>
      <c r="AJ1909" s="259" t="s">
        <v>565</v>
      </c>
      <c r="AK1909" s="259" t="s">
        <v>565</v>
      </c>
      <c r="AL1909" s="259" t="s">
        <v>565</v>
      </c>
      <c r="AM1909" s="259" t="s">
        <v>565</v>
      </c>
      <c r="AN1909" s="259" t="s">
        <v>565</v>
      </c>
      <c r="AO1909" s="259" t="s">
        <v>565</v>
      </c>
      <c r="AP1909" s="259" t="s">
        <v>565</v>
      </c>
      <c r="AQ1909" s="259" t="s">
        <v>565</v>
      </c>
      <c r="AR1909" s="259" t="s">
        <v>565</v>
      </c>
      <c r="AS1909" s="259" t="s">
        <v>565</v>
      </c>
      <c r="AT1909" s="259" t="s">
        <v>565</v>
      </c>
      <c r="AU1909" s="259" t="s">
        <v>565</v>
      </c>
      <c r="AV1909" s="259" t="s">
        <v>565</v>
      </c>
      <c r="AW1909" s="259" t="s">
        <v>565</v>
      </c>
      <c r="AX1909" s="259" t="s">
        <v>565</v>
      </c>
      <c r="AY1909" s="259" t="s">
        <v>565</v>
      </c>
      <c r="AZ1909" s="259" t="s">
        <v>565</v>
      </c>
      <c r="BA1909" s="259" t="s">
        <v>565</v>
      </c>
    </row>
    <row r="1910" spans="4:53">
      <c r="D1910" s="259" t="s">
        <v>565</v>
      </c>
      <c r="E1910" s="259" t="s">
        <v>565</v>
      </c>
      <c r="F1910" s="259" t="s">
        <v>565</v>
      </c>
      <c r="G1910" s="259" t="s">
        <v>565</v>
      </c>
      <c r="H1910" s="259" t="s">
        <v>565</v>
      </c>
      <c r="I1910" s="259" t="s">
        <v>565</v>
      </c>
      <c r="J1910" s="259" t="s">
        <v>565</v>
      </c>
      <c r="K1910" s="259" t="s">
        <v>565</v>
      </c>
      <c r="L1910" s="259" t="s">
        <v>565</v>
      </c>
      <c r="M1910" s="259" t="s">
        <v>565</v>
      </c>
      <c r="N1910" s="259" t="s">
        <v>565</v>
      </c>
      <c r="O1910" s="259" t="s">
        <v>565</v>
      </c>
      <c r="P1910" s="259" t="s">
        <v>565</v>
      </c>
      <c r="Q1910" s="259" t="s">
        <v>565</v>
      </c>
      <c r="R1910" s="259" t="s">
        <v>565</v>
      </c>
      <c r="S1910" s="259" t="s">
        <v>565</v>
      </c>
      <c r="T1910" s="259" t="s">
        <v>565</v>
      </c>
      <c r="U1910" s="259" t="s">
        <v>565</v>
      </c>
      <c r="V1910" s="260" t="s">
        <v>565</v>
      </c>
      <c r="W1910" s="260" t="s">
        <v>565</v>
      </c>
      <c r="X1910" s="259" t="s">
        <v>565</v>
      </c>
      <c r="Y1910" s="259" t="s">
        <v>565</v>
      </c>
      <c r="Z1910" s="259" t="s">
        <v>565</v>
      </c>
      <c r="AA1910" s="259" t="s">
        <v>565</v>
      </c>
      <c r="AB1910" s="259" t="s">
        <v>565</v>
      </c>
      <c r="AC1910" s="259" t="s">
        <v>565</v>
      </c>
      <c r="AD1910" s="259" t="s">
        <v>565</v>
      </c>
      <c r="AE1910" s="259" t="s">
        <v>565</v>
      </c>
      <c r="AF1910" s="259" t="s">
        <v>565</v>
      </c>
      <c r="AG1910" s="259" t="s">
        <v>565</v>
      </c>
      <c r="AH1910" s="259" t="s">
        <v>565</v>
      </c>
      <c r="AI1910" s="259" t="s">
        <v>565</v>
      </c>
      <c r="AJ1910" s="259" t="s">
        <v>565</v>
      </c>
      <c r="AK1910" s="259" t="s">
        <v>565</v>
      </c>
      <c r="AL1910" s="259" t="s">
        <v>565</v>
      </c>
      <c r="AM1910" s="259" t="s">
        <v>565</v>
      </c>
      <c r="AN1910" s="259" t="s">
        <v>565</v>
      </c>
      <c r="AO1910" s="259" t="s">
        <v>565</v>
      </c>
      <c r="AP1910" s="259" t="s">
        <v>565</v>
      </c>
      <c r="AQ1910" s="259" t="s">
        <v>565</v>
      </c>
      <c r="AR1910" s="259" t="s">
        <v>565</v>
      </c>
      <c r="AS1910" s="259" t="s">
        <v>565</v>
      </c>
      <c r="AT1910" s="259" t="s">
        <v>565</v>
      </c>
      <c r="AU1910" s="259" t="s">
        <v>565</v>
      </c>
      <c r="AV1910" s="259" t="s">
        <v>565</v>
      </c>
      <c r="AW1910" s="259" t="s">
        <v>565</v>
      </c>
      <c r="AX1910" s="259" t="s">
        <v>565</v>
      </c>
      <c r="AY1910" s="259" t="s">
        <v>565</v>
      </c>
      <c r="AZ1910" s="259" t="s">
        <v>565</v>
      </c>
      <c r="BA1910" s="259" t="s">
        <v>565</v>
      </c>
    </row>
    <row r="1911" spans="4:53">
      <c r="D1911" s="259" t="s">
        <v>565</v>
      </c>
      <c r="E1911" s="259" t="s">
        <v>565</v>
      </c>
      <c r="F1911" s="259" t="s">
        <v>565</v>
      </c>
      <c r="G1911" s="259" t="s">
        <v>565</v>
      </c>
      <c r="H1911" s="259" t="s">
        <v>565</v>
      </c>
      <c r="I1911" s="259" t="s">
        <v>565</v>
      </c>
      <c r="J1911" s="259" t="s">
        <v>565</v>
      </c>
      <c r="K1911" s="259" t="s">
        <v>565</v>
      </c>
      <c r="L1911" s="259" t="s">
        <v>565</v>
      </c>
      <c r="M1911" s="259" t="s">
        <v>565</v>
      </c>
      <c r="N1911" s="259" t="s">
        <v>565</v>
      </c>
      <c r="O1911" s="259" t="s">
        <v>565</v>
      </c>
      <c r="P1911" s="259" t="s">
        <v>565</v>
      </c>
      <c r="Q1911" s="259" t="s">
        <v>565</v>
      </c>
      <c r="R1911" s="259" t="s">
        <v>565</v>
      </c>
      <c r="S1911" s="259" t="s">
        <v>565</v>
      </c>
      <c r="T1911" s="259" t="s">
        <v>565</v>
      </c>
      <c r="U1911" s="259" t="s">
        <v>565</v>
      </c>
      <c r="V1911" s="260" t="s">
        <v>565</v>
      </c>
      <c r="W1911" s="260" t="s">
        <v>565</v>
      </c>
      <c r="X1911" s="259" t="s">
        <v>565</v>
      </c>
      <c r="Y1911" s="259" t="s">
        <v>565</v>
      </c>
      <c r="Z1911" s="259" t="s">
        <v>565</v>
      </c>
      <c r="AA1911" s="259" t="s">
        <v>565</v>
      </c>
      <c r="AB1911" s="259" t="s">
        <v>565</v>
      </c>
      <c r="AC1911" s="259" t="s">
        <v>565</v>
      </c>
      <c r="AD1911" s="259" t="s">
        <v>565</v>
      </c>
      <c r="AE1911" s="259" t="s">
        <v>565</v>
      </c>
      <c r="AF1911" s="259" t="s">
        <v>565</v>
      </c>
      <c r="AG1911" s="259" t="s">
        <v>565</v>
      </c>
      <c r="AH1911" s="259" t="s">
        <v>565</v>
      </c>
      <c r="AI1911" s="259" t="s">
        <v>565</v>
      </c>
      <c r="AJ1911" s="259" t="s">
        <v>565</v>
      </c>
      <c r="AK1911" s="259" t="s">
        <v>565</v>
      </c>
      <c r="AL1911" s="259" t="s">
        <v>565</v>
      </c>
      <c r="AM1911" s="259" t="s">
        <v>565</v>
      </c>
      <c r="AN1911" s="259" t="s">
        <v>565</v>
      </c>
      <c r="AO1911" s="259" t="s">
        <v>565</v>
      </c>
      <c r="AP1911" s="259" t="s">
        <v>565</v>
      </c>
      <c r="AQ1911" s="259" t="s">
        <v>565</v>
      </c>
      <c r="AR1911" s="259" t="s">
        <v>565</v>
      </c>
      <c r="AS1911" s="259" t="s">
        <v>565</v>
      </c>
      <c r="AT1911" s="259" t="s">
        <v>565</v>
      </c>
      <c r="AU1911" s="259" t="s">
        <v>565</v>
      </c>
      <c r="AV1911" s="259" t="s">
        <v>565</v>
      </c>
      <c r="AW1911" s="259" t="s">
        <v>565</v>
      </c>
      <c r="AX1911" s="259" t="s">
        <v>565</v>
      </c>
      <c r="AY1911" s="259" t="s">
        <v>565</v>
      </c>
      <c r="AZ1911" s="259" t="s">
        <v>565</v>
      </c>
      <c r="BA1911" s="259" t="s">
        <v>565</v>
      </c>
    </row>
    <row r="1912" spans="4:53">
      <c r="D1912" s="259" t="s">
        <v>565</v>
      </c>
      <c r="E1912" s="259" t="s">
        <v>565</v>
      </c>
      <c r="F1912" s="259" t="s">
        <v>565</v>
      </c>
      <c r="G1912" s="259" t="s">
        <v>565</v>
      </c>
      <c r="H1912" s="259" t="s">
        <v>565</v>
      </c>
      <c r="I1912" s="259" t="s">
        <v>565</v>
      </c>
      <c r="J1912" s="259" t="s">
        <v>565</v>
      </c>
      <c r="K1912" s="259" t="s">
        <v>565</v>
      </c>
      <c r="L1912" s="259" t="s">
        <v>565</v>
      </c>
      <c r="M1912" s="259" t="s">
        <v>565</v>
      </c>
      <c r="N1912" s="259" t="s">
        <v>565</v>
      </c>
      <c r="O1912" s="259" t="s">
        <v>565</v>
      </c>
      <c r="P1912" s="259" t="s">
        <v>565</v>
      </c>
      <c r="Q1912" s="259" t="s">
        <v>565</v>
      </c>
      <c r="R1912" s="259" t="s">
        <v>565</v>
      </c>
      <c r="S1912" s="259" t="s">
        <v>565</v>
      </c>
      <c r="T1912" s="259" t="s">
        <v>565</v>
      </c>
      <c r="U1912" s="259" t="s">
        <v>565</v>
      </c>
      <c r="V1912" s="260" t="s">
        <v>565</v>
      </c>
      <c r="W1912" s="260" t="s">
        <v>565</v>
      </c>
      <c r="X1912" s="259" t="s">
        <v>565</v>
      </c>
      <c r="Y1912" s="259" t="s">
        <v>565</v>
      </c>
      <c r="Z1912" s="259" t="s">
        <v>565</v>
      </c>
      <c r="AA1912" s="259" t="s">
        <v>565</v>
      </c>
      <c r="AB1912" s="259" t="s">
        <v>565</v>
      </c>
      <c r="AC1912" s="259" t="s">
        <v>565</v>
      </c>
      <c r="AD1912" s="259" t="s">
        <v>565</v>
      </c>
      <c r="AE1912" s="259" t="s">
        <v>565</v>
      </c>
      <c r="AF1912" s="259" t="s">
        <v>565</v>
      </c>
      <c r="AG1912" s="259" t="s">
        <v>565</v>
      </c>
      <c r="AH1912" s="259" t="s">
        <v>565</v>
      </c>
      <c r="AI1912" s="259" t="s">
        <v>565</v>
      </c>
      <c r="AJ1912" s="259" t="s">
        <v>565</v>
      </c>
      <c r="AK1912" s="259" t="s">
        <v>565</v>
      </c>
      <c r="AL1912" s="259" t="s">
        <v>565</v>
      </c>
      <c r="AM1912" s="259" t="s">
        <v>565</v>
      </c>
      <c r="AN1912" s="259" t="s">
        <v>565</v>
      </c>
      <c r="AO1912" s="259" t="s">
        <v>565</v>
      </c>
      <c r="AP1912" s="259" t="s">
        <v>565</v>
      </c>
      <c r="AQ1912" s="259" t="s">
        <v>565</v>
      </c>
      <c r="AR1912" s="259" t="s">
        <v>565</v>
      </c>
      <c r="AS1912" s="259" t="s">
        <v>565</v>
      </c>
      <c r="AT1912" s="259" t="s">
        <v>565</v>
      </c>
      <c r="AU1912" s="259" t="s">
        <v>565</v>
      </c>
      <c r="AV1912" s="259" t="s">
        <v>565</v>
      </c>
      <c r="AW1912" s="259" t="s">
        <v>565</v>
      </c>
      <c r="AX1912" s="259" t="s">
        <v>565</v>
      </c>
      <c r="AY1912" s="259" t="s">
        <v>565</v>
      </c>
      <c r="AZ1912" s="259" t="s">
        <v>565</v>
      </c>
      <c r="BA1912" s="259" t="s">
        <v>565</v>
      </c>
    </row>
    <row r="1913" spans="4:53">
      <c r="D1913" s="259" t="s">
        <v>565</v>
      </c>
      <c r="E1913" s="259" t="s">
        <v>565</v>
      </c>
      <c r="F1913" s="259" t="s">
        <v>565</v>
      </c>
      <c r="G1913" s="259" t="s">
        <v>565</v>
      </c>
      <c r="H1913" s="259" t="s">
        <v>565</v>
      </c>
      <c r="I1913" s="259" t="s">
        <v>565</v>
      </c>
      <c r="J1913" s="259" t="s">
        <v>565</v>
      </c>
      <c r="K1913" s="259" t="s">
        <v>565</v>
      </c>
      <c r="L1913" s="259" t="s">
        <v>565</v>
      </c>
      <c r="M1913" s="259" t="s">
        <v>565</v>
      </c>
      <c r="N1913" s="259" t="s">
        <v>565</v>
      </c>
      <c r="O1913" s="259" t="s">
        <v>565</v>
      </c>
      <c r="P1913" s="259" t="s">
        <v>565</v>
      </c>
      <c r="Q1913" s="259" t="s">
        <v>565</v>
      </c>
      <c r="R1913" s="259" t="s">
        <v>565</v>
      </c>
      <c r="S1913" s="259" t="s">
        <v>565</v>
      </c>
      <c r="T1913" s="259" t="s">
        <v>565</v>
      </c>
      <c r="U1913" s="259" t="s">
        <v>565</v>
      </c>
      <c r="V1913" s="260" t="s">
        <v>565</v>
      </c>
      <c r="W1913" s="260" t="s">
        <v>565</v>
      </c>
      <c r="X1913" s="259" t="s">
        <v>565</v>
      </c>
      <c r="Y1913" s="259" t="s">
        <v>565</v>
      </c>
      <c r="Z1913" s="259" t="s">
        <v>565</v>
      </c>
      <c r="AA1913" s="259" t="s">
        <v>565</v>
      </c>
      <c r="AB1913" s="259" t="s">
        <v>565</v>
      </c>
      <c r="AC1913" s="259" t="s">
        <v>565</v>
      </c>
      <c r="AD1913" s="259" t="s">
        <v>565</v>
      </c>
      <c r="AE1913" s="259" t="s">
        <v>565</v>
      </c>
      <c r="AF1913" s="259" t="s">
        <v>565</v>
      </c>
      <c r="AG1913" s="259" t="s">
        <v>565</v>
      </c>
      <c r="AH1913" s="259" t="s">
        <v>565</v>
      </c>
      <c r="AI1913" s="259" t="s">
        <v>565</v>
      </c>
      <c r="AJ1913" s="259" t="s">
        <v>565</v>
      </c>
      <c r="AK1913" s="259" t="s">
        <v>565</v>
      </c>
      <c r="AL1913" s="259" t="s">
        <v>565</v>
      </c>
      <c r="AM1913" s="259" t="s">
        <v>565</v>
      </c>
      <c r="AN1913" s="259" t="s">
        <v>565</v>
      </c>
      <c r="AO1913" s="259" t="s">
        <v>565</v>
      </c>
      <c r="AP1913" s="259" t="s">
        <v>565</v>
      </c>
      <c r="AQ1913" s="259" t="s">
        <v>565</v>
      </c>
      <c r="AR1913" s="259" t="s">
        <v>565</v>
      </c>
      <c r="AS1913" s="259" t="s">
        <v>565</v>
      </c>
      <c r="AT1913" s="259" t="s">
        <v>565</v>
      </c>
      <c r="AU1913" s="259" t="s">
        <v>565</v>
      </c>
      <c r="AV1913" s="259" t="s">
        <v>565</v>
      </c>
      <c r="AW1913" s="259" t="s">
        <v>565</v>
      </c>
      <c r="AX1913" s="259" t="s">
        <v>565</v>
      </c>
      <c r="AY1913" s="259" t="s">
        <v>565</v>
      </c>
      <c r="AZ1913" s="259" t="s">
        <v>565</v>
      </c>
      <c r="BA1913" s="259" t="s">
        <v>565</v>
      </c>
    </row>
    <row r="1914" spans="4:53">
      <c r="D1914" s="259" t="s">
        <v>565</v>
      </c>
      <c r="E1914" s="259" t="s">
        <v>565</v>
      </c>
      <c r="F1914" s="259" t="s">
        <v>565</v>
      </c>
      <c r="G1914" s="259" t="s">
        <v>565</v>
      </c>
      <c r="H1914" s="259" t="s">
        <v>565</v>
      </c>
      <c r="I1914" s="259" t="s">
        <v>565</v>
      </c>
      <c r="J1914" s="259" t="s">
        <v>565</v>
      </c>
      <c r="K1914" s="259" t="s">
        <v>565</v>
      </c>
      <c r="L1914" s="259" t="s">
        <v>565</v>
      </c>
      <c r="M1914" s="259" t="s">
        <v>565</v>
      </c>
      <c r="N1914" s="259" t="s">
        <v>565</v>
      </c>
      <c r="O1914" s="259" t="s">
        <v>565</v>
      </c>
      <c r="P1914" s="259" t="s">
        <v>565</v>
      </c>
      <c r="Q1914" s="259" t="s">
        <v>565</v>
      </c>
      <c r="R1914" s="259" t="s">
        <v>565</v>
      </c>
      <c r="S1914" s="259" t="s">
        <v>565</v>
      </c>
      <c r="T1914" s="259" t="s">
        <v>565</v>
      </c>
      <c r="U1914" s="259" t="s">
        <v>565</v>
      </c>
      <c r="V1914" s="260" t="s">
        <v>565</v>
      </c>
      <c r="W1914" s="260" t="s">
        <v>565</v>
      </c>
      <c r="X1914" s="259" t="s">
        <v>565</v>
      </c>
      <c r="Y1914" s="259" t="s">
        <v>565</v>
      </c>
      <c r="Z1914" s="259" t="s">
        <v>565</v>
      </c>
      <c r="AA1914" s="259" t="s">
        <v>565</v>
      </c>
      <c r="AB1914" s="259" t="s">
        <v>565</v>
      </c>
      <c r="AC1914" s="259" t="s">
        <v>565</v>
      </c>
      <c r="AD1914" s="259" t="s">
        <v>565</v>
      </c>
      <c r="AE1914" s="259" t="s">
        <v>565</v>
      </c>
      <c r="AF1914" s="259" t="s">
        <v>565</v>
      </c>
      <c r="AG1914" s="259" t="s">
        <v>565</v>
      </c>
      <c r="AH1914" s="259" t="s">
        <v>565</v>
      </c>
      <c r="AI1914" s="259" t="s">
        <v>565</v>
      </c>
      <c r="AJ1914" s="259" t="s">
        <v>565</v>
      </c>
      <c r="AK1914" s="259" t="s">
        <v>565</v>
      </c>
      <c r="AL1914" s="259" t="s">
        <v>565</v>
      </c>
      <c r="AM1914" s="259" t="s">
        <v>565</v>
      </c>
      <c r="AN1914" s="259" t="s">
        <v>565</v>
      </c>
      <c r="AO1914" s="259" t="s">
        <v>565</v>
      </c>
      <c r="AP1914" s="259" t="s">
        <v>565</v>
      </c>
      <c r="AQ1914" s="259" t="s">
        <v>565</v>
      </c>
      <c r="AR1914" s="259" t="s">
        <v>565</v>
      </c>
      <c r="AS1914" s="259" t="s">
        <v>565</v>
      </c>
      <c r="AT1914" s="259" t="s">
        <v>565</v>
      </c>
      <c r="AU1914" s="259" t="s">
        <v>565</v>
      </c>
      <c r="AV1914" s="259" t="s">
        <v>565</v>
      </c>
      <c r="AW1914" s="259" t="s">
        <v>565</v>
      </c>
      <c r="AX1914" s="259" t="s">
        <v>565</v>
      </c>
      <c r="AY1914" s="259" t="s">
        <v>565</v>
      </c>
      <c r="AZ1914" s="259" t="s">
        <v>565</v>
      </c>
      <c r="BA1914" s="259" t="s">
        <v>565</v>
      </c>
    </row>
    <row r="1915" spans="4:53">
      <c r="D1915" s="259" t="s">
        <v>565</v>
      </c>
      <c r="E1915" s="259" t="s">
        <v>565</v>
      </c>
      <c r="F1915" s="259" t="s">
        <v>565</v>
      </c>
      <c r="G1915" s="259" t="s">
        <v>565</v>
      </c>
      <c r="H1915" s="259" t="s">
        <v>565</v>
      </c>
      <c r="I1915" s="259" t="s">
        <v>565</v>
      </c>
      <c r="J1915" s="259" t="s">
        <v>565</v>
      </c>
      <c r="K1915" s="259" t="s">
        <v>565</v>
      </c>
      <c r="L1915" s="259" t="s">
        <v>565</v>
      </c>
      <c r="M1915" s="259" t="s">
        <v>565</v>
      </c>
      <c r="N1915" s="259" t="s">
        <v>565</v>
      </c>
      <c r="O1915" s="259" t="s">
        <v>565</v>
      </c>
      <c r="P1915" s="259" t="s">
        <v>565</v>
      </c>
      <c r="Q1915" s="259" t="s">
        <v>565</v>
      </c>
      <c r="R1915" s="259" t="s">
        <v>565</v>
      </c>
      <c r="S1915" s="259" t="s">
        <v>565</v>
      </c>
      <c r="T1915" s="259" t="s">
        <v>565</v>
      </c>
      <c r="U1915" s="259" t="s">
        <v>565</v>
      </c>
      <c r="V1915" s="260" t="s">
        <v>565</v>
      </c>
      <c r="W1915" s="260" t="s">
        <v>565</v>
      </c>
      <c r="X1915" s="259" t="s">
        <v>565</v>
      </c>
      <c r="Y1915" s="259" t="s">
        <v>565</v>
      </c>
      <c r="Z1915" s="259" t="s">
        <v>565</v>
      </c>
      <c r="AA1915" s="259" t="s">
        <v>565</v>
      </c>
      <c r="AB1915" s="259" t="s">
        <v>565</v>
      </c>
      <c r="AC1915" s="259" t="s">
        <v>565</v>
      </c>
      <c r="AD1915" s="259" t="s">
        <v>565</v>
      </c>
      <c r="AE1915" s="259" t="s">
        <v>565</v>
      </c>
      <c r="AF1915" s="259" t="s">
        <v>565</v>
      </c>
      <c r="AG1915" s="259" t="s">
        <v>565</v>
      </c>
      <c r="AH1915" s="259" t="s">
        <v>565</v>
      </c>
      <c r="AI1915" s="259" t="s">
        <v>565</v>
      </c>
      <c r="AJ1915" s="259" t="s">
        <v>565</v>
      </c>
      <c r="AK1915" s="259" t="s">
        <v>565</v>
      </c>
      <c r="AL1915" s="259" t="s">
        <v>565</v>
      </c>
      <c r="AM1915" s="259" t="s">
        <v>565</v>
      </c>
      <c r="AN1915" s="259" t="s">
        <v>565</v>
      </c>
      <c r="AO1915" s="259" t="s">
        <v>565</v>
      </c>
      <c r="AP1915" s="259" t="s">
        <v>565</v>
      </c>
      <c r="AQ1915" s="259" t="s">
        <v>565</v>
      </c>
      <c r="AR1915" s="259" t="s">
        <v>565</v>
      </c>
      <c r="AS1915" s="259" t="s">
        <v>565</v>
      </c>
      <c r="AT1915" s="259" t="s">
        <v>565</v>
      </c>
      <c r="AU1915" s="259" t="s">
        <v>565</v>
      </c>
      <c r="AV1915" s="259" t="s">
        <v>565</v>
      </c>
      <c r="AW1915" s="259" t="s">
        <v>565</v>
      </c>
      <c r="AX1915" s="259" t="s">
        <v>565</v>
      </c>
      <c r="AY1915" s="259" t="s">
        <v>565</v>
      </c>
      <c r="AZ1915" s="259" t="s">
        <v>565</v>
      </c>
      <c r="BA1915" s="259" t="s">
        <v>565</v>
      </c>
    </row>
    <row r="1916" spans="4:53">
      <c r="D1916" s="259" t="s">
        <v>565</v>
      </c>
      <c r="E1916" s="259" t="s">
        <v>565</v>
      </c>
      <c r="F1916" s="259" t="s">
        <v>565</v>
      </c>
      <c r="G1916" s="259" t="s">
        <v>565</v>
      </c>
      <c r="H1916" s="259" t="s">
        <v>565</v>
      </c>
      <c r="I1916" s="259" t="s">
        <v>565</v>
      </c>
      <c r="J1916" s="259" t="s">
        <v>565</v>
      </c>
      <c r="K1916" s="259" t="s">
        <v>565</v>
      </c>
      <c r="L1916" s="259" t="s">
        <v>565</v>
      </c>
      <c r="M1916" s="259" t="s">
        <v>565</v>
      </c>
      <c r="N1916" s="259" t="s">
        <v>565</v>
      </c>
      <c r="O1916" s="259" t="s">
        <v>565</v>
      </c>
      <c r="P1916" s="259" t="s">
        <v>565</v>
      </c>
      <c r="Q1916" s="259" t="s">
        <v>565</v>
      </c>
      <c r="R1916" s="259" t="s">
        <v>565</v>
      </c>
      <c r="S1916" s="259" t="s">
        <v>565</v>
      </c>
      <c r="T1916" s="259" t="s">
        <v>565</v>
      </c>
      <c r="U1916" s="259" t="s">
        <v>565</v>
      </c>
      <c r="V1916" s="260" t="s">
        <v>565</v>
      </c>
      <c r="W1916" s="260" t="s">
        <v>565</v>
      </c>
      <c r="X1916" s="259" t="s">
        <v>565</v>
      </c>
      <c r="Y1916" s="259" t="s">
        <v>565</v>
      </c>
      <c r="Z1916" s="259" t="s">
        <v>565</v>
      </c>
      <c r="AA1916" s="259" t="s">
        <v>565</v>
      </c>
      <c r="AB1916" s="259" t="s">
        <v>565</v>
      </c>
      <c r="AC1916" s="259" t="s">
        <v>565</v>
      </c>
      <c r="AD1916" s="259" t="s">
        <v>565</v>
      </c>
      <c r="AE1916" s="259" t="s">
        <v>565</v>
      </c>
      <c r="AF1916" s="259" t="s">
        <v>565</v>
      </c>
      <c r="AG1916" s="259" t="s">
        <v>565</v>
      </c>
      <c r="AH1916" s="259" t="s">
        <v>565</v>
      </c>
      <c r="AI1916" s="259" t="s">
        <v>565</v>
      </c>
      <c r="AJ1916" s="259" t="s">
        <v>565</v>
      </c>
      <c r="AK1916" s="259" t="s">
        <v>565</v>
      </c>
      <c r="AL1916" s="259" t="s">
        <v>565</v>
      </c>
      <c r="AM1916" s="259" t="s">
        <v>565</v>
      </c>
      <c r="AN1916" s="259" t="s">
        <v>565</v>
      </c>
      <c r="AO1916" s="259" t="s">
        <v>565</v>
      </c>
      <c r="AP1916" s="259" t="s">
        <v>565</v>
      </c>
      <c r="AQ1916" s="259" t="s">
        <v>565</v>
      </c>
      <c r="AR1916" s="259" t="s">
        <v>565</v>
      </c>
      <c r="AS1916" s="259" t="s">
        <v>565</v>
      </c>
      <c r="AT1916" s="259" t="s">
        <v>565</v>
      </c>
      <c r="AU1916" s="259" t="s">
        <v>565</v>
      </c>
      <c r="AV1916" s="259" t="s">
        <v>565</v>
      </c>
      <c r="AW1916" s="259" t="s">
        <v>565</v>
      </c>
      <c r="AX1916" s="259" t="s">
        <v>565</v>
      </c>
      <c r="AY1916" s="259" t="s">
        <v>565</v>
      </c>
      <c r="AZ1916" s="259" t="s">
        <v>565</v>
      </c>
      <c r="BA1916" s="259" t="s">
        <v>565</v>
      </c>
    </row>
    <row r="1917" spans="4:53">
      <c r="D1917" s="259" t="s">
        <v>565</v>
      </c>
      <c r="E1917" s="259" t="s">
        <v>565</v>
      </c>
      <c r="F1917" s="259" t="s">
        <v>565</v>
      </c>
      <c r="G1917" s="259" t="s">
        <v>565</v>
      </c>
      <c r="H1917" s="259" t="s">
        <v>565</v>
      </c>
      <c r="I1917" s="259" t="s">
        <v>565</v>
      </c>
      <c r="J1917" s="259" t="s">
        <v>565</v>
      </c>
      <c r="K1917" s="259" t="s">
        <v>565</v>
      </c>
      <c r="L1917" s="259" t="s">
        <v>565</v>
      </c>
      <c r="M1917" s="259" t="s">
        <v>565</v>
      </c>
      <c r="N1917" s="259" t="s">
        <v>565</v>
      </c>
      <c r="O1917" s="259" t="s">
        <v>565</v>
      </c>
      <c r="P1917" s="259" t="s">
        <v>565</v>
      </c>
      <c r="Q1917" s="259" t="s">
        <v>565</v>
      </c>
      <c r="R1917" s="259" t="s">
        <v>565</v>
      </c>
      <c r="S1917" s="259" t="s">
        <v>565</v>
      </c>
      <c r="T1917" s="259" t="s">
        <v>565</v>
      </c>
      <c r="U1917" s="259" t="s">
        <v>565</v>
      </c>
      <c r="V1917" s="260" t="s">
        <v>565</v>
      </c>
      <c r="W1917" s="260" t="s">
        <v>565</v>
      </c>
      <c r="X1917" s="259" t="s">
        <v>565</v>
      </c>
      <c r="Y1917" s="259" t="s">
        <v>565</v>
      </c>
      <c r="Z1917" s="259" t="s">
        <v>565</v>
      </c>
      <c r="AA1917" s="259" t="s">
        <v>565</v>
      </c>
      <c r="AB1917" s="259" t="s">
        <v>565</v>
      </c>
      <c r="AC1917" s="259" t="s">
        <v>565</v>
      </c>
      <c r="AD1917" s="259" t="s">
        <v>565</v>
      </c>
      <c r="AE1917" s="259" t="s">
        <v>565</v>
      </c>
      <c r="AF1917" s="259" t="s">
        <v>565</v>
      </c>
      <c r="AG1917" s="259" t="s">
        <v>565</v>
      </c>
      <c r="AH1917" s="259" t="s">
        <v>565</v>
      </c>
      <c r="AI1917" s="259" t="s">
        <v>565</v>
      </c>
      <c r="AJ1917" s="259" t="s">
        <v>565</v>
      </c>
      <c r="AK1917" s="259" t="s">
        <v>565</v>
      </c>
      <c r="AL1917" s="259" t="s">
        <v>565</v>
      </c>
      <c r="AM1917" s="259" t="s">
        <v>565</v>
      </c>
      <c r="AN1917" s="259" t="s">
        <v>565</v>
      </c>
      <c r="AO1917" s="259" t="s">
        <v>565</v>
      </c>
      <c r="AP1917" s="259" t="s">
        <v>565</v>
      </c>
      <c r="AQ1917" s="259" t="s">
        <v>565</v>
      </c>
      <c r="AR1917" s="259" t="s">
        <v>565</v>
      </c>
      <c r="AS1917" s="259" t="s">
        <v>565</v>
      </c>
      <c r="AT1917" s="259" t="s">
        <v>565</v>
      </c>
      <c r="AU1917" s="259" t="s">
        <v>565</v>
      </c>
      <c r="AV1917" s="259" t="s">
        <v>565</v>
      </c>
      <c r="AW1917" s="259" t="s">
        <v>565</v>
      </c>
      <c r="AX1917" s="259" t="s">
        <v>565</v>
      </c>
      <c r="AY1917" s="259" t="s">
        <v>565</v>
      </c>
      <c r="AZ1917" s="259" t="s">
        <v>565</v>
      </c>
      <c r="BA1917" s="259" t="s">
        <v>565</v>
      </c>
    </row>
    <row r="1918" spans="4:53">
      <c r="D1918" s="259" t="s">
        <v>565</v>
      </c>
      <c r="E1918" s="259" t="s">
        <v>565</v>
      </c>
      <c r="F1918" s="259" t="s">
        <v>565</v>
      </c>
      <c r="G1918" s="259" t="s">
        <v>565</v>
      </c>
      <c r="H1918" s="259" t="s">
        <v>565</v>
      </c>
      <c r="I1918" s="259" t="s">
        <v>565</v>
      </c>
      <c r="J1918" s="259" t="s">
        <v>565</v>
      </c>
      <c r="K1918" s="259" t="s">
        <v>565</v>
      </c>
      <c r="L1918" s="259" t="s">
        <v>565</v>
      </c>
      <c r="M1918" s="259" t="s">
        <v>565</v>
      </c>
      <c r="N1918" s="259" t="s">
        <v>565</v>
      </c>
      <c r="O1918" s="259" t="s">
        <v>565</v>
      </c>
      <c r="P1918" s="259" t="s">
        <v>565</v>
      </c>
      <c r="Q1918" s="259" t="s">
        <v>565</v>
      </c>
      <c r="R1918" s="259" t="s">
        <v>565</v>
      </c>
      <c r="S1918" s="259" t="s">
        <v>565</v>
      </c>
      <c r="T1918" s="259" t="s">
        <v>565</v>
      </c>
      <c r="U1918" s="259" t="s">
        <v>565</v>
      </c>
      <c r="V1918" s="260" t="s">
        <v>565</v>
      </c>
      <c r="W1918" s="260" t="s">
        <v>565</v>
      </c>
      <c r="X1918" s="259" t="s">
        <v>565</v>
      </c>
      <c r="Y1918" s="259" t="s">
        <v>565</v>
      </c>
      <c r="Z1918" s="259" t="s">
        <v>565</v>
      </c>
      <c r="AA1918" s="259" t="s">
        <v>565</v>
      </c>
      <c r="AB1918" s="259" t="s">
        <v>565</v>
      </c>
      <c r="AC1918" s="259" t="s">
        <v>565</v>
      </c>
      <c r="AD1918" s="259" t="s">
        <v>565</v>
      </c>
      <c r="AE1918" s="259" t="s">
        <v>565</v>
      </c>
      <c r="AF1918" s="259" t="s">
        <v>565</v>
      </c>
      <c r="AG1918" s="259" t="s">
        <v>565</v>
      </c>
      <c r="AH1918" s="259" t="s">
        <v>565</v>
      </c>
      <c r="AI1918" s="259" t="s">
        <v>565</v>
      </c>
      <c r="AJ1918" s="259" t="s">
        <v>565</v>
      </c>
      <c r="AK1918" s="259" t="s">
        <v>565</v>
      </c>
      <c r="AL1918" s="259" t="s">
        <v>565</v>
      </c>
      <c r="AM1918" s="259" t="s">
        <v>565</v>
      </c>
      <c r="AN1918" s="259" t="s">
        <v>565</v>
      </c>
      <c r="AO1918" s="259" t="s">
        <v>565</v>
      </c>
      <c r="AP1918" s="259" t="s">
        <v>565</v>
      </c>
      <c r="AQ1918" s="259" t="s">
        <v>565</v>
      </c>
      <c r="AR1918" s="259" t="s">
        <v>565</v>
      </c>
      <c r="AS1918" s="259" t="s">
        <v>565</v>
      </c>
      <c r="AT1918" s="259" t="s">
        <v>565</v>
      </c>
      <c r="AU1918" s="259" t="s">
        <v>565</v>
      </c>
      <c r="AV1918" s="259" t="s">
        <v>565</v>
      </c>
      <c r="AW1918" s="259" t="s">
        <v>565</v>
      </c>
      <c r="AX1918" s="259" t="s">
        <v>565</v>
      </c>
      <c r="AY1918" s="259" t="s">
        <v>565</v>
      </c>
      <c r="AZ1918" s="259" t="s">
        <v>565</v>
      </c>
      <c r="BA1918" s="259" t="s">
        <v>565</v>
      </c>
    </row>
    <row r="1919" spans="4:53">
      <c r="D1919" s="259" t="s">
        <v>565</v>
      </c>
      <c r="E1919" s="259" t="s">
        <v>565</v>
      </c>
      <c r="F1919" s="259" t="s">
        <v>565</v>
      </c>
      <c r="G1919" s="259" t="s">
        <v>565</v>
      </c>
      <c r="H1919" s="259" t="s">
        <v>565</v>
      </c>
      <c r="I1919" s="259" t="s">
        <v>565</v>
      </c>
      <c r="J1919" s="259" t="s">
        <v>565</v>
      </c>
      <c r="K1919" s="259" t="s">
        <v>565</v>
      </c>
      <c r="L1919" s="259" t="s">
        <v>565</v>
      </c>
      <c r="M1919" s="259" t="s">
        <v>565</v>
      </c>
      <c r="N1919" s="259" t="s">
        <v>565</v>
      </c>
      <c r="O1919" s="259" t="s">
        <v>565</v>
      </c>
      <c r="P1919" s="259" t="s">
        <v>565</v>
      </c>
      <c r="Q1919" s="259" t="s">
        <v>565</v>
      </c>
      <c r="R1919" s="259" t="s">
        <v>565</v>
      </c>
      <c r="S1919" s="259" t="s">
        <v>565</v>
      </c>
      <c r="T1919" s="259" t="s">
        <v>565</v>
      </c>
      <c r="U1919" s="259" t="s">
        <v>565</v>
      </c>
      <c r="V1919" s="260" t="s">
        <v>565</v>
      </c>
      <c r="W1919" s="260" t="s">
        <v>565</v>
      </c>
      <c r="X1919" s="259" t="s">
        <v>565</v>
      </c>
      <c r="Y1919" s="259" t="s">
        <v>565</v>
      </c>
      <c r="Z1919" s="259" t="s">
        <v>565</v>
      </c>
      <c r="AA1919" s="259" t="s">
        <v>565</v>
      </c>
      <c r="AB1919" s="259" t="s">
        <v>565</v>
      </c>
      <c r="AC1919" s="259" t="s">
        <v>565</v>
      </c>
      <c r="AD1919" s="259" t="s">
        <v>565</v>
      </c>
      <c r="AE1919" s="259" t="s">
        <v>565</v>
      </c>
      <c r="AF1919" s="259" t="s">
        <v>565</v>
      </c>
      <c r="AG1919" s="259" t="s">
        <v>565</v>
      </c>
      <c r="AH1919" s="259" t="s">
        <v>565</v>
      </c>
      <c r="AI1919" s="259" t="s">
        <v>565</v>
      </c>
      <c r="AJ1919" s="259" t="s">
        <v>565</v>
      </c>
      <c r="AK1919" s="259" t="s">
        <v>565</v>
      </c>
      <c r="AL1919" s="259" t="s">
        <v>565</v>
      </c>
      <c r="AM1919" s="259" t="s">
        <v>565</v>
      </c>
      <c r="AN1919" s="259" t="s">
        <v>565</v>
      </c>
      <c r="AO1919" s="259" t="s">
        <v>565</v>
      </c>
      <c r="AP1919" s="259" t="s">
        <v>565</v>
      </c>
      <c r="AQ1919" s="259" t="s">
        <v>565</v>
      </c>
      <c r="AR1919" s="259" t="s">
        <v>565</v>
      </c>
      <c r="AS1919" s="259" t="s">
        <v>565</v>
      </c>
      <c r="AT1919" s="259" t="s">
        <v>565</v>
      </c>
      <c r="AU1919" s="259" t="s">
        <v>565</v>
      </c>
      <c r="AV1919" s="259" t="s">
        <v>565</v>
      </c>
      <c r="AW1919" s="259" t="s">
        <v>565</v>
      </c>
      <c r="AX1919" s="259" t="s">
        <v>565</v>
      </c>
      <c r="AY1919" s="259" t="s">
        <v>565</v>
      </c>
      <c r="AZ1919" s="259" t="s">
        <v>565</v>
      </c>
      <c r="BA1919" s="259" t="s">
        <v>565</v>
      </c>
    </row>
    <row r="1920" spans="4:53">
      <c r="D1920" s="259" t="s">
        <v>565</v>
      </c>
      <c r="E1920" s="259" t="s">
        <v>565</v>
      </c>
      <c r="F1920" s="259" t="s">
        <v>565</v>
      </c>
      <c r="G1920" s="259" t="s">
        <v>565</v>
      </c>
      <c r="H1920" s="259" t="s">
        <v>565</v>
      </c>
      <c r="I1920" s="259" t="s">
        <v>565</v>
      </c>
      <c r="J1920" s="259" t="s">
        <v>565</v>
      </c>
      <c r="K1920" s="259" t="s">
        <v>565</v>
      </c>
      <c r="L1920" s="259" t="s">
        <v>565</v>
      </c>
      <c r="M1920" s="259" t="s">
        <v>565</v>
      </c>
      <c r="N1920" s="259" t="s">
        <v>565</v>
      </c>
      <c r="O1920" s="259" t="s">
        <v>565</v>
      </c>
      <c r="P1920" s="259" t="s">
        <v>565</v>
      </c>
      <c r="Q1920" s="259" t="s">
        <v>565</v>
      </c>
      <c r="R1920" s="259" t="s">
        <v>565</v>
      </c>
      <c r="S1920" s="259" t="s">
        <v>565</v>
      </c>
      <c r="T1920" s="259" t="s">
        <v>565</v>
      </c>
      <c r="U1920" s="259" t="s">
        <v>565</v>
      </c>
      <c r="V1920" s="260" t="s">
        <v>565</v>
      </c>
      <c r="W1920" s="260" t="s">
        <v>565</v>
      </c>
      <c r="X1920" s="259" t="s">
        <v>565</v>
      </c>
      <c r="Y1920" s="259" t="s">
        <v>565</v>
      </c>
      <c r="Z1920" s="259" t="s">
        <v>565</v>
      </c>
      <c r="AA1920" s="259" t="s">
        <v>565</v>
      </c>
      <c r="AB1920" s="259" t="s">
        <v>565</v>
      </c>
      <c r="AC1920" s="259" t="s">
        <v>565</v>
      </c>
      <c r="AD1920" s="259" t="s">
        <v>565</v>
      </c>
      <c r="AE1920" s="259" t="s">
        <v>565</v>
      </c>
      <c r="AF1920" s="259" t="s">
        <v>565</v>
      </c>
      <c r="AG1920" s="259" t="s">
        <v>565</v>
      </c>
      <c r="AH1920" s="259" t="s">
        <v>565</v>
      </c>
      <c r="AI1920" s="259" t="s">
        <v>565</v>
      </c>
      <c r="AJ1920" s="259" t="s">
        <v>565</v>
      </c>
      <c r="AK1920" s="259" t="s">
        <v>565</v>
      </c>
      <c r="AL1920" s="259" t="s">
        <v>565</v>
      </c>
      <c r="AM1920" s="259" t="s">
        <v>565</v>
      </c>
      <c r="AN1920" s="259" t="s">
        <v>565</v>
      </c>
      <c r="AO1920" s="259" t="s">
        <v>565</v>
      </c>
      <c r="AP1920" s="259" t="s">
        <v>565</v>
      </c>
      <c r="AQ1920" s="259" t="s">
        <v>565</v>
      </c>
      <c r="AR1920" s="259" t="s">
        <v>565</v>
      </c>
      <c r="AS1920" s="259" t="s">
        <v>565</v>
      </c>
      <c r="AT1920" s="259" t="s">
        <v>565</v>
      </c>
      <c r="AU1920" s="259" t="s">
        <v>565</v>
      </c>
      <c r="AV1920" s="259" t="s">
        <v>565</v>
      </c>
      <c r="AW1920" s="259" t="s">
        <v>565</v>
      </c>
      <c r="AX1920" s="259" t="s">
        <v>565</v>
      </c>
      <c r="AY1920" s="259" t="s">
        <v>565</v>
      </c>
      <c r="AZ1920" s="259" t="s">
        <v>565</v>
      </c>
      <c r="BA1920" s="259" t="s">
        <v>565</v>
      </c>
    </row>
    <row r="1921" spans="4:53">
      <c r="D1921" s="259" t="s">
        <v>565</v>
      </c>
      <c r="E1921" s="259" t="s">
        <v>565</v>
      </c>
      <c r="F1921" s="259" t="s">
        <v>565</v>
      </c>
      <c r="G1921" s="259" t="s">
        <v>565</v>
      </c>
      <c r="H1921" s="259" t="s">
        <v>565</v>
      </c>
      <c r="I1921" s="259" t="s">
        <v>565</v>
      </c>
      <c r="J1921" s="259" t="s">
        <v>565</v>
      </c>
      <c r="K1921" s="259" t="s">
        <v>565</v>
      </c>
      <c r="L1921" s="259" t="s">
        <v>565</v>
      </c>
      <c r="M1921" s="259" t="s">
        <v>565</v>
      </c>
      <c r="N1921" s="259" t="s">
        <v>565</v>
      </c>
      <c r="O1921" s="259" t="s">
        <v>565</v>
      </c>
      <c r="P1921" s="259" t="s">
        <v>565</v>
      </c>
      <c r="Q1921" s="259" t="s">
        <v>565</v>
      </c>
      <c r="R1921" s="259" t="s">
        <v>565</v>
      </c>
      <c r="S1921" s="259" t="s">
        <v>565</v>
      </c>
      <c r="T1921" s="259" t="s">
        <v>565</v>
      </c>
      <c r="U1921" s="259" t="s">
        <v>565</v>
      </c>
      <c r="V1921" s="260" t="s">
        <v>565</v>
      </c>
      <c r="W1921" s="260" t="s">
        <v>565</v>
      </c>
      <c r="X1921" s="259" t="s">
        <v>565</v>
      </c>
      <c r="Y1921" s="259" t="s">
        <v>565</v>
      </c>
      <c r="Z1921" s="259" t="s">
        <v>565</v>
      </c>
      <c r="AA1921" s="259" t="s">
        <v>565</v>
      </c>
      <c r="AB1921" s="259" t="s">
        <v>565</v>
      </c>
      <c r="AC1921" s="259" t="s">
        <v>565</v>
      </c>
      <c r="AD1921" s="259" t="s">
        <v>565</v>
      </c>
      <c r="AE1921" s="259" t="s">
        <v>565</v>
      </c>
      <c r="AF1921" s="259" t="s">
        <v>565</v>
      </c>
      <c r="AG1921" s="259" t="s">
        <v>565</v>
      </c>
      <c r="AH1921" s="259" t="s">
        <v>565</v>
      </c>
      <c r="AI1921" s="259" t="s">
        <v>565</v>
      </c>
      <c r="AJ1921" s="259" t="s">
        <v>565</v>
      </c>
      <c r="AK1921" s="259" t="s">
        <v>565</v>
      </c>
      <c r="AL1921" s="259" t="s">
        <v>565</v>
      </c>
      <c r="AM1921" s="259" t="s">
        <v>565</v>
      </c>
      <c r="AN1921" s="259" t="s">
        <v>565</v>
      </c>
      <c r="AO1921" s="259" t="s">
        <v>565</v>
      </c>
      <c r="AP1921" s="259" t="s">
        <v>565</v>
      </c>
      <c r="AQ1921" s="259" t="s">
        <v>565</v>
      </c>
      <c r="AR1921" s="259" t="s">
        <v>565</v>
      </c>
      <c r="AS1921" s="259" t="s">
        <v>565</v>
      </c>
      <c r="AT1921" s="259" t="s">
        <v>565</v>
      </c>
      <c r="AU1921" s="259" t="s">
        <v>565</v>
      </c>
      <c r="AV1921" s="259" t="s">
        <v>565</v>
      </c>
      <c r="AW1921" s="259" t="s">
        <v>565</v>
      </c>
      <c r="AX1921" s="259" t="s">
        <v>565</v>
      </c>
      <c r="AY1921" s="259" t="s">
        <v>565</v>
      </c>
      <c r="AZ1921" s="259" t="s">
        <v>565</v>
      </c>
      <c r="BA1921" s="259" t="s">
        <v>565</v>
      </c>
    </row>
    <row r="1922" spans="4:53">
      <c r="D1922" s="259" t="s">
        <v>565</v>
      </c>
      <c r="E1922" s="259" t="s">
        <v>565</v>
      </c>
      <c r="F1922" s="259" t="s">
        <v>565</v>
      </c>
      <c r="G1922" s="259" t="s">
        <v>565</v>
      </c>
      <c r="H1922" s="259" t="s">
        <v>565</v>
      </c>
      <c r="I1922" s="259" t="s">
        <v>565</v>
      </c>
      <c r="J1922" s="259" t="s">
        <v>565</v>
      </c>
      <c r="K1922" s="259" t="s">
        <v>565</v>
      </c>
      <c r="L1922" s="259" t="s">
        <v>565</v>
      </c>
      <c r="M1922" s="259" t="s">
        <v>565</v>
      </c>
      <c r="N1922" s="259" t="s">
        <v>565</v>
      </c>
      <c r="O1922" s="259" t="s">
        <v>565</v>
      </c>
      <c r="P1922" s="259" t="s">
        <v>565</v>
      </c>
      <c r="Q1922" s="259" t="s">
        <v>565</v>
      </c>
      <c r="R1922" s="259" t="s">
        <v>565</v>
      </c>
      <c r="S1922" s="259" t="s">
        <v>565</v>
      </c>
      <c r="T1922" s="259" t="s">
        <v>565</v>
      </c>
      <c r="U1922" s="259" t="s">
        <v>565</v>
      </c>
      <c r="V1922" s="260" t="s">
        <v>565</v>
      </c>
      <c r="W1922" s="260" t="s">
        <v>565</v>
      </c>
      <c r="X1922" s="259" t="s">
        <v>565</v>
      </c>
      <c r="Y1922" s="259" t="s">
        <v>565</v>
      </c>
      <c r="Z1922" s="259" t="s">
        <v>565</v>
      </c>
      <c r="AA1922" s="259" t="s">
        <v>565</v>
      </c>
      <c r="AB1922" s="259" t="s">
        <v>565</v>
      </c>
      <c r="AC1922" s="259" t="s">
        <v>565</v>
      </c>
      <c r="AD1922" s="259" t="s">
        <v>565</v>
      </c>
      <c r="AE1922" s="259" t="s">
        <v>565</v>
      </c>
      <c r="AF1922" s="259" t="s">
        <v>565</v>
      </c>
      <c r="AG1922" s="259" t="s">
        <v>565</v>
      </c>
      <c r="AH1922" s="259" t="s">
        <v>565</v>
      </c>
      <c r="AI1922" s="259" t="s">
        <v>565</v>
      </c>
      <c r="AJ1922" s="259" t="s">
        <v>565</v>
      </c>
      <c r="AK1922" s="259" t="s">
        <v>565</v>
      </c>
      <c r="AL1922" s="259" t="s">
        <v>565</v>
      </c>
      <c r="AM1922" s="259" t="s">
        <v>565</v>
      </c>
      <c r="AN1922" s="259" t="s">
        <v>565</v>
      </c>
      <c r="AO1922" s="259" t="s">
        <v>565</v>
      </c>
      <c r="AP1922" s="259" t="s">
        <v>565</v>
      </c>
      <c r="AQ1922" s="259" t="s">
        <v>565</v>
      </c>
      <c r="AR1922" s="259" t="s">
        <v>565</v>
      </c>
      <c r="AS1922" s="259" t="s">
        <v>565</v>
      </c>
      <c r="AT1922" s="259" t="s">
        <v>565</v>
      </c>
      <c r="AU1922" s="259" t="s">
        <v>565</v>
      </c>
      <c r="AV1922" s="259" t="s">
        <v>565</v>
      </c>
      <c r="AW1922" s="259" t="s">
        <v>565</v>
      </c>
      <c r="AX1922" s="259" t="s">
        <v>565</v>
      </c>
      <c r="AY1922" s="259" t="s">
        <v>565</v>
      </c>
      <c r="AZ1922" s="259" t="s">
        <v>565</v>
      </c>
      <c r="BA1922" s="259" t="s">
        <v>565</v>
      </c>
    </row>
    <row r="1923" spans="4:53">
      <c r="D1923" s="259" t="s">
        <v>565</v>
      </c>
      <c r="E1923" s="259" t="s">
        <v>565</v>
      </c>
      <c r="F1923" s="259" t="s">
        <v>565</v>
      </c>
      <c r="G1923" s="259" t="s">
        <v>565</v>
      </c>
      <c r="H1923" s="259" t="s">
        <v>565</v>
      </c>
      <c r="I1923" s="259" t="s">
        <v>565</v>
      </c>
      <c r="J1923" s="259" t="s">
        <v>565</v>
      </c>
      <c r="K1923" s="259" t="s">
        <v>565</v>
      </c>
      <c r="L1923" s="259" t="s">
        <v>565</v>
      </c>
      <c r="M1923" s="259" t="s">
        <v>565</v>
      </c>
      <c r="N1923" s="259" t="s">
        <v>565</v>
      </c>
      <c r="O1923" s="259" t="s">
        <v>565</v>
      </c>
      <c r="P1923" s="259" t="s">
        <v>565</v>
      </c>
      <c r="Q1923" s="259" t="s">
        <v>565</v>
      </c>
      <c r="R1923" s="259" t="s">
        <v>565</v>
      </c>
      <c r="S1923" s="259" t="s">
        <v>565</v>
      </c>
      <c r="T1923" s="259" t="s">
        <v>565</v>
      </c>
      <c r="U1923" s="259" t="s">
        <v>565</v>
      </c>
      <c r="V1923" s="260" t="s">
        <v>565</v>
      </c>
      <c r="W1923" s="260" t="s">
        <v>565</v>
      </c>
      <c r="X1923" s="259" t="s">
        <v>565</v>
      </c>
      <c r="Y1923" s="259" t="s">
        <v>565</v>
      </c>
      <c r="Z1923" s="259" t="s">
        <v>565</v>
      </c>
      <c r="AA1923" s="259" t="s">
        <v>565</v>
      </c>
      <c r="AB1923" s="259" t="s">
        <v>565</v>
      </c>
      <c r="AC1923" s="259" t="s">
        <v>565</v>
      </c>
      <c r="AD1923" s="259" t="s">
        <v>565</v>
      </c>
      <c r="AE1923" s="259" t="s">
        <v>565</v>
      </c>
      <c r="AF1923" s="259" t="s">
        <v>565</v>
      </c>
      <c r="AG1923" s="259" t="s">
        <v>565</v>
      </c>
      <c r="AH1923" s="259" t="s">
        <v>565</v>
      </c>
      <c r="AI1923" s="259" t="s">
        <v>565</v>
      </c>
      <c r="AJ1923" s="259" t="s">
        <v>565</v>
      </c>
      <c r="AK1923" s="259" t="s">
        <v>565</v>
      </c>
      <c r="AL1923" s="259" t="s">
        <v>565</v>
      </c>
      <c r="AM1923" s="259" t="s">
        <v>565</v>
      </c>
      <c r="AN1923" s="259" t="s">
        <v>565</v>
      </c>
      <c r="AO1923" s="259" t="s">
        <v>565</v>
      </c>
      <c r="AP1923" s="259" t="s">
        <v>565</v>
      </c>
      <c r="AQ1923" s="259" t="s">
        <v>565</v>
      </c>
      <c r="AR1923" s="259" t="s">
        <v>565</v>
      </c>
      <c r="AS1923" s="259" t="s">
        <v>565</v>
      </c>
      <c r="AT1923" s="259" t="s">
        <v>565</v>
      </c>
      <c r="AU1923" s="259" t="s">
        <v>565</v>
      </c>
      <c r="AV1923" s="259" t="s">
        <v>565</v>
      </c>
      <c r="AW1923" s="259" t="s">
        <v>565</v>
      </c>
      <c r="AX1923" s="259" t="s">
        <v>565</v>
      </c>
      <c r="AY1923" s="259" t="s">
        <v>565</v>
      </c>
      <c r="AZ1923" s="259" t="s">
        <v>565</v>
      </c>
      <c r="BA1923" s="259" t="s">
        <v>565</v>
      </c>
    </row>
    <row r="1924" spans="4:53">
      <c r="D1924" s="259" t="s">
        <v>565</v>
      </c>
      <c r="E1924" s="259" t="s">
        <v>565</v>
      </c>
      <c r="F1924" s="259" t="s">
        <v>565</v>
      </c>
      <c r="G1924" s="259" t="s">
        <v>565</v>
      </c>
      <c r="H1924" s="259" t="s">
        <v>565</v>
      </c>
      <c r="I1924" s="259" t="s">
        <v>565</v>
      </c>
      <c r="J1924" s="259" t="s">
        <v>565</v>
      </c>
      <c r="K1924" s="259" t="s">
        <v>565</v>
      </c>
      <c r="L1924" s="259" t="s">
        <v>565</v>
      </c>
      <c r="M1924" s="259" t="s">
        <v>565</v>
      </c>
      <c r="N1924" s="259" t="s">
        <v>565</v>
      </c>
      <c r="O1924" s="259" t="s">
        <v>565</v>
      </c>
      <c r="P1924" s="259" t="s">
        <v>565</v>
      </c>
      <c r="Q1924" s="259" t="s">
        <v>565</v>
      </c>
      <c r="R1924" s="259" t="s">
        <v>565</v>
      </c>
      <c r="S1924" s="259" t="s">
        <v>565</v>
      </c>
      <c r="T1924" s="259" t="s">
        <v>565</v>
      </c>
      <c r="U1924" s="259" t="s">
        <v>565</v>
      </c>
      <c r="V1924" s="260" t="s">
        <v>565</v>
      </c>
      <c r="W1924" s="260" t="s">
        <v>565</v>
      </c>
      <c r="X1924" s="259" t="s">
        <v>565</v>
      </c>
      <c r="Y1924" s="259" t="s">
        <v>565</v>
      </c>
      <c r="Z1924" s="259" t="s">
        <v>565</v>
      </c>
      <c r="AA1924" s="259" t="s">
        <v>565</v>
      </c>
      <c r="AB1924" s="259" t="s">
        <v>565</v>
      </c>
      <c r="AC1924" s="259" t="s">
        <v>565</v>
      </c>
      <c r="AD1924" s="259" t="s">
        <v>565</v>
      </c>
      <c r="AE1924" s="259" t="s">
        <v>565</v>
      </c>
      <c r="AF1924" s="259" t="s">
        <v>565</v>
      </c>
      <c r="AG1924" s="259" t="s">
        <v>565</v>
      </c>
      <c r="AH1924" s="259" t="s">
        <v>565</v>
      </c>
      <c r="AI1924" s="259" t="s">
        <v>565</v>
      </c>
      <c r="AJ1924" s="259" t="s">
        <v>565</v>
      </c>
      <c r="AK1924" s="259" t="s">
        <v>565</v>
      </c>
      <c r="AL1924" s="259" t="s">
        <v>565</v>
      </c>
      <c r="AM1924" s="259" t="s">
        <v>565</v>
      </c>
      <c r="AN1924" s="259" t="s">
        <v>565</v>
      </c>
      <c r="AO1924" s="259" t="s">
        <v>565</v>
      </c>
      <c r="AP1924" s="259" t="s">
        <v>565</v>
      </c>
      <c r="AQ1924" s="259" t="s">
        <v>565</v>
      </c>
      <c r="AR1924" s="259" t="s">
        <v>565</v>
      </c>
      <c r="AS1924" s="259" t="s">
        <v>565</v>
      </c>
      <c r="AT1924" s="259" t="s">
        <v>565</v>
      </c>
      <c r="AU1924" s="259" t="s">
        <v>565</v>
      </c>
      <c r="AV1924" s="259" t="s">
        <v>565</v>
      </c>
      <c r="AW1924" s="259" t="s">
        <v>565</v>
      </c>
      <c r="AX1924" s="259" t="s">
        <v>565</v>
      </c>
      <c r="AY1924" s="259" t="s">
        <v>565</v>
      </c>
      <c r="AZ1924" s="259" t="s">
        <v>565</v>
      </c>
      <c r="BA1924" s="259" t="s">
        <v>565</v>
      </c>
    </row>
    <row r="1925" spans="4:53">
      <c r="D1925" s="259" t="s">
        <v>565</v>
      </c>
      <c r="E1925" s="259" t="s">
        <v>565</v>
      </c>
      <c r="F1925" s="259" t="s">
        <v>565</v>
      </c>
      <c r="G1925" s="259" t="s">
        <v>565</v>
      </c>
      <c r="H1925" s="259" t="s">
        <v>565</v>
      </c>
      <c r="I1925" s="259" t="s">
        <v>565</v>
      </c>
      <c r="J1925" s="259" t="s">
        <v>565</v>
      </c>
      <c r="K1925" s="259" t="s">
        <v>565</v>
      </c>
      <c r="L1925" s="259" t="s">
        <v>565</v>
      </c>
      <c r="M1925" s="259" t="s">
        <v>565</v>
      </c>
      <c r="N1925" s="259" t="s">
        <v>565</v>
      </c>
      <c r="O1925" s="259" t="s">
        <v>565</v>
      </c>
      <c r="P1925" s="259" t="s">
        <v>565</v>
      </c>
      <c r="Q1925" s="259" t="s">
        <v>565</v>
      </c>
      <c r="R1925" s="259" t="s">
        <v>565</v>
      </c>
      <c r="S1925" s="259" t="s">
        <v>565</v>
      </c>
      <c r="T1925" s="259" t="s">
        <v>565</v>
      </c>
      <c r="U1925" s="259" t="s">
        <v>565</v>
      </c>
      <c r="V1925" s="260" t="s">
        <v>565</v>
      </c>
      <c r="W1925" s="260" t="s">
        <v>565</v>
      </c>
      <c r="X1925" s="259" t="s">
        <v>565</v>
      </c>
      <c r="Y1925" s="259" t="s">
        <v>565</v>
      </c>
      <c r="Z1925" s="259" t="s">
        <v>565</v>
      </c>
      <c r="AA1925" s="259" t="s">
        <v>565</v>
      </c>
      <c r="AB1925" s="259" t="s">
        <v>565</v>
      </c>
      <c r="AC1925" s="259" t="s">
        <v>565</v>
      </c>
      <c r="AD1925" s="259" t="s">
        <v>565</v>
      </c>
      <c r="AE1925" s="259" t="s">
        <v>565</v>
      </c>
      <c r="AF1925" s="259" t="s">
        <v>565</v>
      </c>
      <c r="AG1925" s="259" t="s">
        <v>565</v>
      </c>
      <c r="AH1925" s="259" t="s">
        <v>565</v>
      </c>
      <c r="AI1925" s="259" t="s">
        <v>565</v>
      </c>
      <c r="AJ1925" s="259" t="s">
        <v>565</v>
      </c>
      <c r="AK1925" s="259" t="s">
        <v>565</v>
      </c>
      <c r="AL1925" s="259" t="s">
        <v>565</v>
      </c>
      <c r="AM1925" s="259" t="s">
        <v>565</v>
      </c>
      <c r="AN1925" s="259" t="s">
        <v>565</v>
      </c>
      <c r="AO1925" s="259" t="s">
        <v>565</v>
      </c>
      <c r="AP1925" s="259" t="s">
        <v>565</v>
      </c>
      <c r="AQ1925" s="259" t="s">
        <v>565</v>
      </c>
      <c r="AR1925" s="259" t="s">
        <v>565</v>
      </c>
      <c r="AS1925" s="259" t="s">
        <v>565</v>
      </c>
      <c r="AT1925" s="259" t="s">
        <v>565</v>
      </c>
      <c r="AU1925" s="259" t="s">
        <v>565</v>
      </c>
      <c r="AV1925" s="259" t="s">
        <v>565</v>
      </c>
      <c r="AW1925" s="259" t="s">
        <v>565</v>
      </c>
      <c r="AX1925" s="259" t="s">
        <v>565</v>
      </c>
      <c r="AY1925" s="259" t="s">
        <v>565</v>
      </c>
      <c r="AZ1925" s="259" t="s">
        <v>565</v>
      </c>
      <c r="BA1925" s="259" t="s">
        <v>565</v>
      </c>
    </row>
    <row r="1926" spans="4:53">
      <c r="D1926" s="259" t="s">
        <v>565</v>
      </c>
      <c r="E1926" s="259" t="s">
        <v>565</v>
      </c>
      <c r="F1926" s="259" t="s">
        <v>565</v>
      </c>
      <c r="G1926" s="259" t="s">
        <v>565</v>
      </c>
      <c r="H1926" s="259" t="s">
        <v>565</v>
      </c>
      <c r="I1926" s="259" t="s">
        <v>565</v>
      </c>
      <c r="J1926" s="259" t="s">
        <v>565</v>
      </c>
      <c r="K1926" s="259" t="s">
        <v>565</v>
      </c>
      <c r="L1926" s="259" t="s">
        <v>565</v>
      </c>
      <c r="M1926" s="259" t="s">
        <v>565</v>
      </c>
      <c r="N1926" s="259" t="s">
        <v>565</v>
      </c>
      <c r="O1926" s="259" t="s">
        <v>565</v>
      </c>
      <c r="P1926" s="259" t="s">
        <v>565</v>
      </c>
      <c r="Q1926" s="259" t="s">
        <v>565</v>
      </c>
      <c r="R1926" s="259" t="s">
        <v>565</v>
      </c>
      <c r="S1926" s="259" t="s">
        <v>565</v>
      </c>
      <c r="T1926" s="259" t="s">
        <v>565</v>
      </c>
      <c r="U1926" s="259" t="s">
        <v>565</v>
      </c>
      <c r="V1926" s="260" t="s">
        <v>565</v>
      </c>
      <c r="W1926" s="260" t="s">
        <v>565</v>
      </c>
      <c r="X1926" s="259" t="s">
        <v>565</v>
      </c>
      <c r="Y1926" s="259" t="s">
        <v>565</v>
      </c>
      <c r="Z1926" s="259" t="s">
        <v>565</v>
      </c>
      <c r="AA1926" s="259" t="s">
        <v>565</v>
      </c>
      <c r="AB1926" s="259" t="s">
        <v>565</v>
      </c>
      <c r="AC1926" s="259" t="s">
        <v>565</v>
      </c>
      <c r="AD1926" s="259" t="s">
        <v>565</v>
      </c>
      <c r="AE1926" s="259" t="s">
        <v>565</v>
      </c>
      <c r="AF1926" s="259" t="s">
        <v>565</v>
      </c>
      <c r="AG1926" s="259" t="s">
        <v>565</v>
      </c>
      <c r="AH1926" s="259" t="s">
        <v>565</v>
      </c>
      <c r="AI1926" s="259" t="s">
        <v>565</v>
      </c>
      <c r="AJ1926" s="259" t="s">
        <v>565</v>
      </c>
      <c r="AK1926" s="259" t="s">
        <v>565</v>
      </c>
      <c r="AL1926" s="259" t="s">
        <v>565</v>
      </c>
      <c r="AM1926" s="259" t="s">
        <v>565</v>
      </c>
      <c r="AN1926" s="259" t="s">
        <v>565</v>
      </c>
      <c r="AO1926" s="259" t="s">
        <v>565</v>
      </c>
      <c r="AP1926" s="259" t="s">
        <v>565</v>
      </c>
      <c r="AQ1926" s="259" t="s">
        <v>565</v>
      </c>
      <c r="AR1926" s="259" t="s">
        <v>565</v>
      </c>
      <c r="AS1926" s="259" t="s">
        <v>565</v>
      </c>
      <c r="AT1926" s="259" t="s">
        <v>565</v>
      </c>
      <c r="AU1926" s="259" t="s">
        <v>565</v>
      </c>
      <c r="AV1926" s="259" t="s">
        <v>565</v>
      </c>
      <c r="AW1926" s="259" t="s">
        <v>565</v>
      </c>
      <c r="AX1926" s="259" t="s">
        <v>565</v>
      </c>
      <c r="AY1926" s="259" t="s">
        <v>565</v>
      </c>
      <c r="AZ1926" s="259" t="s">
        <v>565</v>
      </c>
      <c r="BA1926" s="259" t="s">
        <v>565</v>
      </c>
    </row>
    <row r="1927" spans="4:53">
      <c r="D1927" s="259" t="s">
        <v>565</v>
      </c>
      <c r="E1927" s="259" t="s">
        <v>565</v>
      </c>
      <c r="F1927" s="259" t="s">
        <v>565</v>
      </c>
      <c r="G1927" s="259" t="s">
        <v>565</v>
      </c>
      <c r="H1927" s="259" t="s">
        <v>565</v>
      </c>
      <c r="I1927" s="259" t="s">
        <v>565</v>
      </c>
      <c r="J1927" s="259" t="s">
        <v>565</v>
      </c>
      <c r="K1927" s="259" t="s">
        <v>565</v>
      </c>
      <c r="L1927" s="259" t="s">
        <v>565</v>
      </c>
      <c r="M1927" s="259" t="s">
        <v>565</v>
      </c>
      <c r="N1927" s="259" t="s">
        <v>565</v>
      </c>
      <c r="O1927" s="259" t="s">
        <v>565</v>
      </c>
      <c r="P1927" s="259" t="s">
        <v>565</v>
      </c>
      <c r="Q1927" s="259" t="s">
        <v>565</v>
      </c>
      <c r="R1927" s="259" t="s">
        <v>565</v>
      </c>
      <c r="S1927" s="259" t="s">
        <v>565</v>
      </c>
      <c r="T1927" s="259" t="s">
        <v>565</v>
      </c>
      <c r="U1927" s="259" t="s">
        <v>565</v>
      </c>
      <c r="V1927" s="260" t="s">
        <v>565</v>
      </c>
      <c r="W1927" s="260" t="s">
        <v>565</v>
      </c>
      <c r="X1927" s="259" t="s">
        <v>565</v>
      </c>
      <c r="Y1927" s="259" t="s">
        <v>565</v>
      </c>
      <c r="Z1927" s="259" t="s">
        <v>565</v>
      </c>
      <c r="AA1927" s="259" t="s">
        <v>565</v>
      </c>
      <c r="AB1927" s="259" t="s">
        <v>565</v>
      </c>
      <c r="AC1927" s="259" t="s">
        <v>565</v>
      </c>
      <c r="AD1927" s="259" t="s">
        <v>565</v>
      </c>
      <c r="AE1927" s="259" t="s">
        <v>565</v>
      </c>
      <c r="AF1927" s="259" t="s">
        <v>565</v>
      </c>
      <c r="AG1927" s="259" t="s">
        <v>565</v>
      </c>
      <c r="AH1927" s="259" t="s">
        <v>565</v>
      </c>
      <c r="AI1927" s="259" t="s">
        <v>565</v>
      </c>
      <c r="AJ1927" s="259" t="s">
        <v>565</v>
      </c>
      <c r="AK1927" s="259" t="s">
        <v>565</v>
      </c>
      <c r="AL1927" s="259" t="s">
        <v>565</v>
      </c>
      <c r="AM1927" s="259" t="s">
        <v>565</v>
      </c>
      <c r="AN1927" s="259" t="s">
        <v>565</v>
      </c>
      <c r="AO1927" s="259" t="s">
        <v>565</v>
      </c>
      <c r="AP1927" s="259" t="s">
        <v>565</v>
      </c>
      <c r="AQ1927" s="259" t="s">
        <v>565</v>
      </c>
      <c r="AR1927" s="259" t="s">
        <v>565</v>
      </c>
      <c r="AS1927" s="259" t="s">
        <v>565</v>
      </c>
      <c r="AT1927" s="259" t="s">
        <v>565</v>
      </c>
      <c r="AU1927" s="259" t="s">
        <v>565</v>
      </c>
      <c r="AV1927" s="259" t="s">
        <v>565</v>
      </c>
      <c r="AW1927" s="259" t="s">
        <v>565</v>
      </c>
      <c r="AX1927" s="259" t="s">
        <v>565</v>
      </c>
      <c r="AY1927" s="259" t="s">
        <v>565</v>
      </c>
      <c r="AZ1927" s="259" t="s">
        <v>565</v>
      </c>
      <c r="BA1927" s="259" t="s">
        <v>565</v>
      </c>
    </row>
    <row r="1928" spans="4:53">
      <c r="D1928" s="259" t="s">
        <v>565</v>
      </c>
      <c r="E1928" s="259" t="s">
        <v>565</v>
      </c>
      <c r="F1928" s="259" t="s">
        <v>565</v>
      </c>
      <c r="G1928" s="259" t="s">
        <v>565</v>
      </c>
      <c r="H1928" s="259" t="s">
        <v>565</v>
      </c>
      <c r="I1928" s="259" t="s">
        <v>565</v>
      </c>
      <c r="J1928" s="259" t="s">
        <v>565</v>
      </c>
      <c r="K1928" s="259" t="s">
        <v>565</v>
      </c>
      <c r="L1928" s="259" t="s">
        <v>565</v>
      </c>
      <c r="M1928" s="259" t="s">
        <v>565</v>
      </c>
      <c r="N1928" s="259" t="s">
        <v>565</v>
      </c>
      <c r="O1928" s="259" t="s">
        <v>565</v>
      </c>
      <c r="P1928" s="259" t="s">
        <v>565</v>
      </c>
      <c r="Q1928" s="259" t="s">
        <v>565</v>
      </c>
      <c r="R1928" s="259" t="s">
        <v>565</v>
      </c>
      <c r="S1928" s="259" t="s">
        <v>565</v>
      </c>
      <c r="T1928" s="259" t="s">
        <v>565</v>
      </c>
      <c r="U1928" s="259" t="s">
        <v>565</v>
      </c>
      <c r="V1928" s="260" t="s">
        <v>565</v>
      </c>
      <c r="W1928" s="260" t="s">
        <v>565</v>
      </c>
      <c r="X1928" s="259" t="s">
        <v>565</v>
      </c>
      <c r="Y1928" s="259" t="s">
        <v>565</v>
      </c>
      <c r="Z1928" s="259" t="s">
        <v>565</v>
      </c>
      <c r="AA1928" s="259" t="s">
        <v>565</v>
      </c>
      <c r="AB1928" s="259" t="s">
        <v>565</v>
      </c>
      <c r="AC1928" s="259" t="s">
        <v>565</v>
      </c>
      <c r="AD1928" s="259" t="s">
        <v>565</v>
      </c>
      <c r="AE1928" s="259" t="s">
        <v>565</v>
      </c>
      <c r="AF1928" s="259" t="s">
        <v>565</v>
      </c>
      <c r="AG1928" s="259" t="s">
        <v>565</v>
      </c>
      <c r="AH1928" s="259" t="s">
        <v>565</v>
      </c>
      <c r="AI1928" s="259" t="s">
        <v>565</v>
      </c>
      <c r="AJ1928" s="259" t="s">
        <v>565</v>
      </c>
      <c r="AK1928" s="259" t="s">
        <v>565</v>
      </c>
      <c r="AL1928" s="259" t="s">
        <v>565</v>
      </c>
      <c r="AM1928" s="259" t="s">
        <v>565</v>
      </c>
      <c r="AN1928" s="259" t="s">
        <v>565</v>
      </c>
      <c r="AO1928" s="259" t="s">
        <v>565</v>
      </c>
      <c r="AP1928" s="259" t="s">
        <v>565</v>
      </c>
      <c r="AQ1928" s="259" t="s">
        <v>565</v>
      </c>
      <c r="AR1928" s="259" t="s">
        <v>565</v>
      </c>
      <c r="AS1928" s="259" t="s">
        <v>565</v>
      </c>
      <c r="AT1928" s="259" t="s">
        <v>565</v>
      </c>
      <c r="AU1928" s="259" t="s">
        <v>565</v>
      </c>
      <c r="AV1928" s="259" t="s">
        <v>565</v>
      </c>
      <c r="AW1928" s="259" t="s">
        <v>565</v>
      </c>
      <c r="AX1928" s="259" t="s">
        <v>565</v>
      </c>
      <c r="AY1928" s="259" t="s">
        <v>565</v>
      </c>
      <c r="AZ1928" s="259" t="s">
        <v>565</v>
      </c>
      <c r="BA1928" s="259" t="s">
        <v>565</v>
      </c>
    </row>
    <row r="1929" spans="4:53">
      <c r="D1929" s="259" t="s">
        <v>565</v>
      </c>
      <c r="E1929" s="259" t="s">
        <v>565</v>
      </c>
      <c r="F1929" s="259" t="s">
        <v>565</v>
      </c>
      <c r="G1929" s="259" t="s">
        <v>565</v>
      </c>
      <c r="H1929" s="259" t="s">
        <v>565</v>
      </c>
      <c r="I1929" s="259" t="s">
        <v>565</v>
      </c>
      <c r="J1929" s="259" t="s">
        <v>565</v>
      </c>
      <c r="K1929" s="259" t="s">
        <v>565</v>
      </c>
      <c r="L1929" s="259" t="s">
        <v>565</v>
      </c>
      <c r="M1929" s="259" t="s">
        <v>565</v>
      </c>
      <c r="N1929" s="259" t="s">
        <v>565</v>
      </c>
      <c r="O1929" s="259" t="s">
        <v>565</v>
      </c>
      <c r="P1929" s="259" t="s">
        <v>565</v>
      </c>
      <c r="Q1929" s="259" t="s">
        <v>565</v>
      </c>
      <c r="R1929" s="259" t="s">
        <v>565</v>
      </c>
      <c r="S1929" s="259" t="s">
        <v>565</v>
      </c>
      <c r="T1929" s="259" t="s">
        <v>565</v>
      </c>
      <c r="U1929" s="259" t="s">
        <v>565</v>
      </c>
      <c r="V1929" s="260" t="s">
        <v>565</v>
      </c>
      <c r="W1929" s="260" t="s">
        <v>565</v>
      </c>
      <c r="X1929" s="259" t="s">
        <v>565</v>
      </c>
      <c r="Y1929" s="259" t="s">
        <v>565</v>
      </c>
      <c r="Z1929" s="259" t="s">
        <v>565</v>
      </c>
      <c r="AA1929" s="259" t="s">
        <v>565</v>
      </c>
      <c r="AB1929" s="259" t="s">
        <v>565</v>
      </c>
      <c r="AC1929" s="259" t="s">
        <v>565</v>
      </c>
      <c r="AD1929" s="259" t="s">
        <v>565</v>
      </c>
      <c r="AE1929" s="259" t="s">
        <v>565</v>
      </c>
      <c r="AF1929" s="259" t="s">
        <v>565</v>
      </c>
      <c r="AG1929" s="259" t="s">
        <v>565</v>
      </c>
      <c r="AH1929" s="259" t="s">
        <v>565</v>
      </c>
      <c r="AI1929" s="259" t="s">
        <v>565</v>
      </c>
      <c r="AJ1929" s="259" t="s">
        <v>565</v>
      </c>
      <c r="AK1929" s="259" t="s">
        <v>565</v>
      </c>
      <c r="AL1929" s="259" t="s">
        <v>565</v>
      </c>
      <c r="AM1929" s="259" t="s">
        <v>565</v>
      </c>
      <c r="AN1929" s="259" t="s">
        <v>565</v>
      </c>
      <c r="AO1929" s="259" t="s">
        <v>565</v>
      </c>
      <c r="AP1929" s="259" t="s">
        <v>565</v>
      </c>
      <c r="AQ1929" s="259" t="s">
        <v>565</v>
      </c>
      <c r="AR1929" s="259" t="s">
        <v>565</v>
      </c>
      <c r="AS1929" s="259" t="s">
        <v>565</v>
      </c>
      <c r="AT1929" s="259" t="s">
        <v>565</v>
      </c>
      <c r="AU1929" s="259" t="s">
        <v>565</v>
      </c>
      <c r="AV1929" s="259" t="s">
        <v>565</v>
      </c>
      <c r="AW1929" s="259" t="s">
        <v>565</v>
      </c>
      <c r="AX1929" s="259" t="s">
        <v>565</v>
      </c>
      <c r="AY1929" s="259" t="s">
        <v>565</v>
      </c>
      <c r="AZ1929" s="259" t="s">
        <v>565</v>
      </c>
      <c r="BA1929" s="259" t="s">
        <v>565</v>
      </c>
    </row>
    <row r="1930" spans="4:53">
      <c r="D1930" s="259" t="s">
        <v>565</v>
      </c>
      <c r="E1930" s="259" t="s">
        <v>565</v>
      </c>
      <c r="F1930" s="259" t="s">
        <v>565</v>
      </c>
      <c r="G1930" s="259" t="s">
        <v>565</v>
      </c>
      <c r="H1930" s="259" t="s">
        <v>565</v>
      </c>
      <c r="I1930" s="259" t="s">
        <v>565</v>
      </c>
      <c r="J1930" s="259" t="s">
        <v>565</v>
      </c>
      <c r="K1930" s="259" t="s">
        <v>565</v>
      </c>
      <c r="L1930" s="259" t="s">
        <v>565</v>
      </c>
      <c r="M1930" s="259" t="s">
        <v>565</v>
      </c>
      <c r="N1930" s="259" t="s">
        <v>565</v>
      </c>
      <c r="O1930" s="259" t="s">
        <v>565</v>
      </c>
      <c r="P1930" s="259" t="s">
        <v>565</v>
      </c>
      <c r="Q1930" s="259" t="s">
        <v>565</v>
      </c>
      <c r="R1930" s="259" t="s">
        <v>565</v>
      </c>
      <c r="S1930" s="259" t="s">
        <v>565</v>
      </c>
      <c r="T1930" s="259" t="s">
        <v>565</v>
      </c>
      <c r="U1930" s="259" t="s">
        <v>565</v>
      </c>
      <c r="V1930" s="260" t="s">
        <v>565</v>
      </c>
      <c r="W1930" s="260" t="s">
        <v>565</v>
      </c>
      <c r="X1930" s="259" t="s">
        <v>565</v>
      </c>
      <c r="Y1930" s="259" t="s">
        <v>565</v>
      </c>
      <c r="Z1930" s="259" t="s">
        <v>565</v>
      </c>
      <c r="AA1930" s="259" t="s">
        <v>565</v>
      </c>
      <c r="AB1930" s="259" t="s">
        <v>565</v>
      </c>
      <c r="AC1930" s="259" t="s">
        <v>565</v>
      </c>
      <c r="AD1930" s="259" t="s">
        <v>565</v>
      </c>
      <c r="AE1930" s="259" t="s">
        <v>565</v>
      </c>
      <c r="AF1930" s="259" t="s">
        <v>565</v>
      </c>
      <c r="AG1930" s="259" t="s">
        <v>565</v>
      </c>
      <c r="AH1930" s="259" t="s">
        <v>565</v>
      </c>
      <c r="AI1930" s="259" t="s">
        <v>565</v>
      </c>
      <c r="AJ1930" s="259" t="s">
        <v>565</v>
      </c>
      <c r="AK1930" s="259" t="s">
        <v>565</v>
      </c>
      <c r="AL1930" s="259" t="s">
        <v>565</v>
      </c>
      <c r="AM1930" s="259" t="s">
        <v>565</v>
      </c>
      <c r="AN1930" s="259" t="s">
        <v>565</v>
      </c>
      <c r="AO1930" s="259" t="s">
        <v>565</v>
      </c>
      <c r="AP1930" s="259" t="s">
        <v>565</v>
      </c>
      <c r="AQ1930" s="259" t="s">
        <v>565</v>
      </c>
      <c r="AR1930" s="259" t="s">
        <v>565</v>
      </c>
      <c r="AS1930" s="259" t="s">
        <v>565</v>
      </c>
      <c r="AT1930" s="259" t="s">
        <v>565</v>
      </c>
      <c r="AU1930" s="259" t="s">
        <v>565</v>
      </c>
      <c r="AV1930" s="259" t="s">
        <v>565</v>
      </c>
      <c r="AW1930" s="259" t="s">
        <v>565</v>
      </c>
      <c r="AX1930" s="259" t="s">
        <v>565</v>
      </c>
      <c r="AY1930" s="259" t="s">
        <v>565</v>
      </c>
      <c r="AZ1930" s="259" t="s">
        <v>565</v>
      </c>
      <c r="BA1930" s="259" t="s">
        <v>565</v>
      </c>
    </row>
    <row r="1931" spans="4:53">
      <c r="D1931" s="259" t="s">
        <v>565</v>
      </c>
      <c r="E1931" s="259" t="s">
        <v>565</v>
      </c>
      <c r="F1931" s="259" t="s">
        <v>565</v>
      </c>
      <c r="G1931" s="259" t="s">
        <v>565</v>
      </c>
      <c r="H1931" s="259" t="s">
        <v>565</v>
      </c>
      <c r="I1931" s="259" t="s">
        <v>565</v>
      </c>
      <c r="J1931" s="259" t="s">
        <v>565</v>
      </c>
      <c r="K1931" s="259" t="s">
        <v>565</v>
      </c>
      <c r="L1931" s="259" t="s">
        <v>565</v>
      </c>
      <c r="M1931" s="259" t="s">
        <v>565</v>
      </c>
      <c r="N1931" s="259" t="s">
        <v>565</v>
      </c>
      <c r="O1931" s="259" t="s">
        <v>565</v>
      </c>
      <c r="P1931" s="259" t="s">
        <v>565</v>
      </c>
      <c r="Q1931" s="259" t="s">
        <v>565</v>
      </c>
      <c r="R1931" s="259" t="s">
        <v>565</v>
      </c>
      <c r="S1931" s="259" t="s">
        <v>565</v>
      </c>
      <c r="T1931" s="259" t="s">
        <v>565</v>
      </c>
      <c r="U1931" s="259" t="s">
        <v>565</v>
      </c>
      <c r="V1931" s="260" t="s">
        <v>565</v>
      </c>
      <c r="W1931" s="260" t="s">
        <v>565</v>
      </c>
      <c r="X1931" s="259" t="s">
        <v>565</v>
      </c>
      <c r="Y1931" s="259" t="s">
        <v>565</v>
      </c>
      <c r="Z1931" s="259" t="s">
        <v>565</v>
      </c>
      <c r="AA1931" s="259" t="s">
        <v>565</v>
      </c>
      <c r="AB1931" s="259" t="s">
        <v>565</v>
      </c>
      <c r="AC1931" s="259" t="s">
        <v>565</v>
      </c>
      <c r="AD1931" s="259" t="s">
        <v>565</v>
      </c>
      <c r="AE1931" s="259" t="s">
        <v>565</v>
      </c>
      <c r="AF1931" s="259" t="s">
        <v>565</v>
      </c>
      <c r="AG1931" s="259" t="s">
        <v>565</v>
      </c>
      <c r="AH1931" s="259" t="s">
        <v>565</v>
      </c>
      <c r="AI1931" s="259" t="s">
        <v>565</v>
      </c>
      <c r="AJ1931" s="259" t="s">
        <v>565</v>
      </c>
      <c r="AK1931" s="259" t="s">
        <v>565</v>
      </c>
      <c r="AL1931" s="259" t="s">
        <v>565</v>
      </c>
      <c r="AM1931" s="259" t="s">
        <v>565</v>
      </c>
      <c r="AN1931" s="259" t="s">
        <v>565</v>
      </c>
      <c r="AO1931" s="259" t="s">
        <v>565</v>
      </c>
      <c r="AP1931" s="259" t="s">
        <v>565</v>
      </c>
      <c r="AQ1931" s="259" t="s">
        <v>565</v>
      </c>
      <c r="AR1931" s="259" t="s">
        <v>565</v>
      </c>
      <c r="AS1931" s="259" t="s">
        <v>565</v>
      </c>
      <c r="AT1931" s="259" t="s">
        <v>565</v>
      </c>
      <c r="AU1931" s="259" t="s">
        <v>565</v>
      </c>
      <c r="AV1931" s="259" t="s">
        <v>565</v>
      </c>
      <c r="AW1931" s="259" t="s">
        <v>565</v>
      </c>
      <c r="AX1931" s="259" t="s">
        <v>565</v>
      </c>
      <c r="AY1931" s="259" t="s">
        <v>565</v>
      </c>
      <c r="AZ1931" s="259" t="s">
        <v>565</v>
      </c>
      <c r="BA1931" s="259" t="s">
        <v>565</v>
      </c>
    </row>
    <row r="1932" spans="4:53">
      <c r="D1932" s="259" t="s">
        <v>565</v>
      </c>
      <c r="E1932" s="259" t="s">
        <v>565</v>
      </c>
      <c r="F1932" s="259" t="s">
        <v>565</v>
      </c>
      <c r="G1932" s="259" t="s">
        <v>565</v>
      </c>
      <c r="H1932" s="259" t="s">
        <v>565</v>
      </c>
      <c r="I1932" s="259" t="s">
        <v>565</v>
      </c>
      <c r="J1932" s="259" t="s">
        <v>565</v>
      </c>
      <c r="K1932" s="259" t="s">
        <v>565</v>
      </c>
      <c r="L1932" s="259" t="s">
        <v>565</v>
      </c>
      <c r="M1932" s="259" t="s">
        <v>565</v>
      </c>
      <c r="N1932" s="259" t="s">
        <v>565</v>
      </c>
      <c r="O1932" s="259" t="s">
        <v>565</v>
      </c>
      <c r="P1932" s="259" t="s">
        <v>565</v>
      </c>
      <c r="Q1932" s="259" t="s">
        <v>565</v>
      </c>
      <c r="R1932" s="259" t="s">
        <v>565</v>
      </c>
      <c r="S1932" s="259" t="s">
        <v>565</v>
      </c>
      <c r="T1932" s="259" t="s">
        <v>565</v>
      </c>
      <c r="U1932" s="259" t="s">
        <v>565</v>
      </c>
      <c r="V1932" s="260" t="s">
        <v>565</v>
      </c>
      <c r="W1932" s="260" t="s">
        <v>565</v>
      </c>
      <c r="X1932" s="259" t="s">
        <v>565</v>
      </c>
      <c r="Y1932" s="259" t="s">
        <v>565</v>
      </c>
      <c r="Z1932" s="259" t="s">
        <v>565</v>
      </c>
      <c r="AA1932" s="259" t="s">
        <v>565</v>
      </c>
      <c r="AB1932" s="259" t="s">
        <v>565</v>
      </c>
      <c r="AC1932" s="259" t="s">
        <v>565</v>
      </c>
      <c r="AD1932" s="259" t="s">
        <v>565</v>
      </c>
      <c r="AE1932" s="259" t="s">
        <v>565</v>
      </c>
      <c r="AF1932" s="259" t="s">
        <v>565</v>
      </c>
      <c r="AG1932" s="259" t="s">
        <v>565</v>
      </c>
      <c r="AH1932" s="259" t="s">
        <v>565</v>
      </c>
      <c r="AI1932" s="259" t="s">
        <v>565</v>
      </c>
      <c r="AJ1932" s="259" t="s">
        <v>565</v>
      </c>
      <c r="AK1932" s="259" t="s">
        <v>565</v>
      </c>
      <c r="AL1932" s="259" t="s">
        <v>565</v>
      </c>
      <c r="AM1932" s="259" t="s">
        <v>565</v>
      </c>
      <c r="AN1932" s="259" t="s">
        <v>565</v>
      </c>
      <c r="AO1932" s="259" t="s">
        <v>565</v>
      </c>
      <c r="AP1932" s="259" t="s">
        <v>565</v>
      </c>
      <c r="AQ1932" s="259" t="s">
        <v>565</v>
      </c>
      <c r="AR1932" s="259" t="s">
        <v>565</v>
      </c>
      <c r="AS1932" s="259" t="s">
        <v>565</v>
      </c>
      <c r="AT1932" s="259" t="s">
        <v>565</v>
      </c>
      <c r="AU1932" s="259" t="s">
        <v>565</v>
      </c>
      <c r="AV1932" s="259" t="s">
        <v>565</v>
      </c>
      <c r="AW1932" s="259" t="s">
        <v>565</v>
      </c>
      <c r="AX1932" s="259" t="s">
        <v>565</v>
      </c>
      <c r="AY1932" s="259" t="s">
        <v>565</v>
      </c>
      <c r="AZ1932" s="259" t="s">
        <v>565</v>
      </c>
      <c r="BA1932" s="259" t="s">
        <v>565</v>
      </c>
    </row>
    <row r="1933" spans="4:53">
      <c r="D1933" s="259" t="s">
        <v>565</v>
      </c>
      <c r="E1933" s="259" t="s">
        <v>565</v>
      </c>
      <c r="F1933" s="259" t="s">
        <v>565</v>
      </c>
      <c r="G1933" s="259" t="s">
        <v>565</v>
      </c>
      <c r="H1933" s="259" t="s">
        <v>565</v>
      </c>
      <c r="I1933" s="259" t="s">
        <v>565</v>
      </c>
      <c r="J1933" s="259" t="s">
        <v>565</v>
      </c>
      <c r="K1933" s="259" t="s">
        <v>565</v>
      </c>
      <c r="L1933" s="259" t="s">
        <v>565</v>
      </c>
      <c r="M1933" s="259" t="s">
        <v>565</v>
      </c>
      <c r="N1933" s="259" t="s">
        <v>565</v>
      </c>
      <c r="O1933" s="259" t="s">
        <v>565</v>
      </c>
      <c r="P1933" s="259" t="s">
        <v>565</v>
      </c>
      <c r="Q1933" s="259" t="s">
        <v>565</v>
      </c>
      <c r="R1933" s="259" t="s">
        <v>565</v>
      </c>
      <c r="S1933" s="259" t="s">
        <v>565</v>
      </c>
      <c r="T1933" s="259" t="s">
        <v>565</v>
      </c>
      <c r="U1933" s="259" t="s">
        <v>565</v>
      </c>
      <c r="V1933" s="260" t="s">
        <v>565</v>
      </c>
      <c r="W1933" s="260" t="s">
        <v>565</v>
      </c>
      <c r="X1933" s="259" t="s">
        <v>565</v>
      </c>
      <c r="Y1933" s="259" t="s">
        <v>565</v>
      </c>
      <c r="Z1933" s="259" t="s">
        <v>565</v>
      </c>
      <c r="AA1933" s="259" t="s">
        <v>565</v>
      </c>
      <c r="AB1933" s="259" t="s">
        <v>565</v>
      </c>
      <c r="AC1933" s="259" t="s">
        <v>565</v>
      </c>
      <c r="AD1933" s="259" t="s">
        <v>565</v>
      </c>
      <c r="AE1933" s="259" t="s">
        <v>565</v>
      </c>
      <c r="AF1933" s="259" t="s">
        <v>565</v>
      </c>
      <c r="AG1933" s="259" t="s">
        <v>565</v>
      </c>
      <c r="AH1933" s="259" t="s">
        <v>565</v>
      </c>
      <c r="AI1933" s="259" t="s">
        <v>565</v>
      </c>
      <c r="AJ1933" s="259" t="s">
        <v>565</v>
      </c>
      <c r="AK1933" s="259" t="s">
        <v>565</v>
      </c>
      <c r="AL1933" s="259" t="s">
        <v>565</v>
      </c>
      <c r="AM1933" s="259" t="s">
        <v>565</v>
      </c>
      <c r="AN1933" s="259" t="s">
        <v>565</v>
      </c>
      <c r="AO1933" s="259" t="s">
        <v>565</v>
      </c>
      <c r="AP1933" s="259" t="s">
        <v>565</v>
      </c>
      <c r="AQ1933" s="259" t="s">
        <v>565</v>
      </c>
      <c r="AR1933" s="259" t="s">
        <v>565</v>
      </c>
      <c r="AS1933" s="259" t="s">
        <v>565</v>
      </c>
      <c r="AT1933" s="259" t="s">
        <v>565</v>
      </c>
      <c r="AU1933" s="259" t="s">
        <v>565</v>
      </c>
      <c r="AV1933" s="259" t="s">
        <v>565</v>
      </c>
      <c r="AW1933" s="259" t="s">
        <v>565</v>
      </c>
      <c r="AX1933" s="259" t="s">
        <v>565</v>
      </c>
      <c r="AY1933" s="259" t="s">
        <v>565</v>
      </c>
      <c r="AZ1933" s="259" t="s">
        <v>565</v>
      </c>
      <c r="BA1933" s="259" t="s">
        <v>565</v>
      </c>
    </row>
    <row r="1934" spans="4:53">
      <c r="D1934" s="259" t="s">
        <v>565</v>
      </c>
      <c r="E1934" s="259" t="s">
        <v>565</v>
      </c>
      <c r="F1934" s="259" t="s">
        <v>565</v>
      </c>
      <c r="G1934" s="259" t="s">
        <v>565</v>
      </c>
      <c r="H1934" s="259" t="s">
        <v>565</v>
      </c>
      <c r="I1934" s="259" t="s">
        <v>565</v>
      </c>
      <c r="J1934" s="259" t="s">
        <v>565</v>
      </c>
      <c r="K1934" s="259" t="s">
        <v>565</v>
      </c>
      <c r="L1934" s="259" t="s">
        <v>565</v>
      </c>
      <c r="M1934" s="259" t="s">
        <v>565</v>
      </c>
      <c r="N1934" s="259" t="s">
        <v>565</v>
      </c>
      <c r="O1934" s="259" t="s">
        <v>565</v>
      </c>
      <c r="P1934" s="259" t="s">
        <v>565</v>
      </c>
      <c r="Q1934" s="259" t="s">
        <v>565</v>
      </c>
      <c r="R1934" s="259" t="s">
        <v>565</v>
      </c>
      <c r="S1934" s="259" t="s">
        <v>565</v>
      </c>
      <c r="T1934" s="259" t="s">
        <v>565</v>
      </c>
      <c r="U1934" s="259" t="s">
        <v>565</v>
      </c>
      <c r="V1934" s="260" t="s">
        <v>565</v>
      </c>
      <c r="W1934" s="260" t="s">
        <v>565</v>
      </c>
      <c r="X1934" s="259" t="s">
        <v>565</v>
      </c>
      <c r="Y1934" s="259" t="s">
        <v>565</v>
      </c>
      <c r="Z1934" s="259" t="s">
        <v>565</v>
      </c>
      <c r="AA1934" s="259" t="s">
        <v>565</v>
      </c>
      <c r="AB1934" s="259" t="s">
        <v>565</v>
      </c>
      <c r="AC1934" s="259" t="s">
        <v>565</v>
      </c>
      <c r="AD1934" s="259" t="s">
        <v>565</v>
      </c>
      <c r="AE1934" s="259" t="s">
        <v>565</v>
      </c>
      <c r="AF1934" s="259" t="s">
        <v>565</v>
      </c>
      <c r="AG1934" s="259" t="s">
        <v>565</v>
      </c>
      <c r="AH1934" s="259" t="s">
        <v>565</v>
      </c>
      <c r="AI1934" s="259" t="s">
        <v>565</v>
      </c>
      <c r="AJ1934" s="259" t="s">
        <v>565</v>
      </c>
      <c r="AK1934" s="259" t="s">
        <v>565</v>
      </c>
      <c r="AL1934" s="259" t="s">
        <v>565</v>
      </c>
      <c r="AM1934" s="259" t="s">
        <v>565</v>
      </c>
      <c r="AN1934" s="259" t="s">
        <v>565</v>
      </c>
      <c r="AO1934" s="259" t="s">
        <v>565</v>
      </c>
      <c r="AP1934" s="259" t="s">
        <v>565</v>
      </c>
      <c r="AQ1934" s="259" t="s">
        <v>565</v>
      </c>
      <c r="AR1934" s="259" t="s">
        <v>565</v>
      </c>
      <c r="AS1934" s="259" t="s">
        <v>565</v>
      </c>
      <c r="AT1934" s="259" t="s">
        <v>565</v>
      </c>
      <c r="AU1934" s="259" t="s">
        <v>565</v>
      </c>
      <c r="AV1934" s="259" t="s">
        <v>565</v>
      </c>
      <c r="AW1934" s="259" t="s">
        <v>565</v>
      </c>
      <c r="AX1934" s="259" t="s">
        <v>565</v>
      </c>
      <c r="AY1934" s="259" t="s">
        <v>565</v>
      </c>
      <c r="AZ1934" s="259" t="s">
        <v>565</v>
      </c>
      <c r="BA1934" s="259" t="s">
        <v>565</v>
      </c>
    </row>
    <row r="1935" spans="4:53">
      <c r="D1935" s="259" t="s">
        <v>565</v>
      </c>
      <c r="E1935" s="259" t="s">
        <v>565</v>
      </c>
      <c r="F1935" s="259" t="s">
        <v>565</v>
      </c>
      <c r="G1935" s="259" t="s">
        <v>565</v>
      </c>
      <c r="H1935" s="259" t="s">
        <v>565</v>
      </c>
      <c r="I1935" s="259" t="s">
        <v>565</v>
      </c>
      <c r="J1935" s="259" t="s">
        <v>565</v>
      </c>
      <c r="K1935" s="259" t="s">
        <v>565</v>
      </c>
      <c r="L1935" s="259" t="s">
        <v>565</v>
      </c>
      <c r="M1935" s="259" t="s">
        <v>565</v>
      </c>
      <c r="N1935" s="259" t="s">
        <v>565</v>
      </c>
      <c r="O1935" s="259" t="s">
        <v>565</v>
      </c>
      <c r="P1935" s="259" t="s">
        <v>565</v>
      </c>
      <c r="Q1935" s="259" t="s">
        <v>565</v>
      </c>
      <c r="R1935" s="259" t="s">
        <v>565</v>
      </c>
      <c r="S1935" s="259" t="s">
        <v>565</v>
      </c>
      <c r="T1935" s="259" t="s">
        <v>565</v>
      </c>
      <c r="U1935" s="259" t="s">
        <v>565</v>
      </c>
      <c r="V1935" s="260" t="s">
        <v>565</v>
      </c>
      <c r="W1935" s="260" t="s">
        <v>565</v>
      </c>
      <c r="X1935" s="259" t="s">
        <v>565</v>
      </c>
      <c r="Y1935" s="259" t="s">
        <v>565</v>
      </c>
      <c r="Z1935" s="259" t="s">
        <v>565</v>
      </c>
      <c r="AA1935" s="259" t="s">
        <v>565</v>
      </c>
      <c r="AB1935" s="259" t="s">
        <v>565</v>
      </c>
      <c r="AC1935" s="259" t="s">
        <v>565</v>
      </c>
      <c r="AD1935" s="259" t="s">
        <v>565</v>
      </c>
      <c r="AE1935" s="259" t="s">
        <v>565</v>
      </c>
      <c r="AF1935" s="259" t="s">
        <v>565</v>
      </c>
      <c r="AG1935" s="259" t="s">
        <v>565</v>
      </c>
      <c r="AH1935" s="259" t="s">
        <v>565</v>
      </c>
      <c r="AI1935" s="259" t="s">
        <v>565</v>
      </c>
      <c r="AJ1935" s="259" t="s">
        <v>565</v>
      </c>
      <c r="AK1935" s="259" t="s">
        <v>565</v>
      </c>
      <c r="AL1935" s="259" t="s">
        <v>565</v>
      </c>
      <c r="AM1935" s="259" t="s">
        <v>565</v>
      </c>
      <c r="AN1935" s="259" t="s">
        <v>565</v>
      </c>
      <c r="AO1935" s="259" t="s">
        <v>565</v>
      </c>
      <c r="AP1935" s="259" t="s">
        <v>565</v>
      </c>
      <c r="AQ1935" s="259" t="s">
        <v>565</v>
      </c>
      <c r="AR1935" s="259" t="s">
        <v>565</v>
      </c>
      <c r="AS1935" s="259" t="s">
        <v>565</v>
      </c>
      <c r="AT1935" s="259" t="s">
        <v>565</v>
      </c>
      <c r="AU1935" s="259" t="s">
        <v>565</v>
      </c>
      <c r="AV1935" s="259" t="s">
        <v>565</v>
      </c>
      <c r="AW1935" s="259" t="s">
        <v>565</v>
      </c>
      <c r="AX1935" s="259" t="s">
        <v>565</v>
      </c>
      <c r="AY1935" s="259" t="s">
        <v>565</v>
      </c>
      <c r="AZ1935" s="259" t="s">
        <v>565</v>
      </c>
      <c r="BA1935" s="259" t="s">
        <v>565</v>
      </c>
    </row>
    <row r="1936" spans="4:53">
      <c r="D1936" s="259" t="s">
        <v>565</v>
      </c>
      <c r="E1936" s="259" t="s">
        <v>565</v>
      </c>
      <c r="F1936" s="259" t="s">
        <v>565</v>
      </c>
      <c r="G1936" s="259" t="s">
        <v>565</v>
      </c>
      <c r="H1936" s="259" t="s">
        <v>565</v>
      </c>
      <c r="I1936" s="259" t="s">
        <v>565</v>
      </c>
      <c r="J1936" s="259" t="s">
        <v>565</v>
      </c>
      <c r="K1936" s="259" t="s">
        <v>565</v>
      </c>
      <c r="L1936" s="259" t="s">
        <v>565</v>
      </c>
      <c r="M1936" s="259" t="s">
        <v>565</v>
      </c>
      <c r="N1936" s="259" t="s">
        <v>565</v>
      </c>
      <c r="O1936" s="259" t="s">
        <v>565</v>
      </c>
      <c r="P1936" s="259" t="s">
        <v>565</v>
      </c>
      <c r="Q1936" s="259" t="s">
        <v>565</v>
      </c>
      <c r="R1936" s="259" t="s">
        <v>565</v>
      </c>
      <c r="S1936" s="259" t="s">
        <v>565</v>
      </c>
      <c r="T1936" s="259" t="s">
        <v>565</v>
      </c>
      <c r="U1936" s="259" t="s">
        <v>565</v>
      </c>
      <c r="V1936" s="260" t="s">
        <v>565</v>
      </c>
      <c r="W1936" s="260" t="s">
        <v>565</v>
      </c>
      <c r="X1936" s="259" t="s">
        <v>565</v>
      </c>
      <c r="Y1936" s="259" t="s">
        <v>565</v>
      </c>
      <c r="Z1936" s="259" t="s">
        <v>565</v>
      </c>
      <c r="AA1936" s="259" t="s">
        <v>565</v>
      </c>
      <c r="AB1936" s="259" t="s">
        <v>565</v>
      </c>
      <c r="AC1936" s="259" t="s">
        <v>565</v>
      </c>
      <c r="AD1936" s="259" t="s">
        <v>565</v>
      </c>
      <c r="AE1936" s="259" t="s">
        <v>565</v>
      </c>
      <c r="AF1936" s="259" t="s">
        <v>565</v>
      </c>
      <c r="AG1936" s="259" t="s">
        <v>565</v>
      </c>
      <c r="AH1936" s="259" t="s">
        <v>565</v>
      </c>
      <c r="AI1936" s="259" t="s">
        <v>565</v>
      </c>
      <c r="AJ1936" s="259" t="s">
        <v>565</v>
      </c>
      <c r="AK1936" s="259" t="s">
        <v>565</v>
      </c>
      <c r="AL1936" s="259" t="s">
        <v>565</v>
      </c>
      <c r="AM1936" s="259" t="s">
        <v>565</v>
      </c>
      <c r="AN1936" s="259" t="s">
        <v>565</v>
      </c>
      <c r="AO1936" s="259" t="s">
        <v>565</v>
      </c>
      <c r="AP1936" s="259" t="s">
        <v>565</v>
      </c>
      <c r="AQ1936" s="259" t="s">
        <v>565</v>
      </c>
      <c r="AR1936" s="259" t="s">
        <v>565</v>
      </c>
      <c r="AS1936" s="259" t="s">
        <v>565</v>
      </c>
      <c r="AT1936" s="259" t="s">
        <v>565</v>
      </c>
      <c r="AU1936" s="259" t="s">
        <v>565</v>
      </c>
      <c r="AV1936" s="259" t="s">
        <v>565</v>
      </c>
      <c r="AW1936" s="259" t="s">
        <v>565</v>
      </c>
      <c r="AX1936" s="259" t="s">
        <v>565</v>
      </c>
      <c r="AY1936" s="259" t="s">
        <v>565</v>
      </c>
      <c r="AZ1936" s="259" t="s">
        <v>565</v>
      </c>
      <c r="BA1936" s="259" t="s">
        <v>565</v>
      </c>
    </row>
    <row r="1937" spans="4:53">
      <c r="D1937" s="259" t="s">
        <v>565</v>
      </c>
      <c r="E1937" s="259" t="s">
        <v>565</v>
      </c>
      <c r="F1937" s="259" t="s">
        <v>565</v>
      </c>
      <c r="G1937" s="259" t="s">
        <v>565</v>
      </c>
      <c r="H1937" s="259" t="s">
        <v>565</v>
      </c>
      <c r="I1937" s="259" t="s">
        <v>565</v>
      </c>
      <c r="J1937" s="259" t="s">
        <v>565</v>
      </c>
      <c r="K1937" s="259" t="s">
        <v>565</v>
      </c>
      <c r="L1937" s="259" t="s">
        <v>565</v>
      </c>
      <c r="M1937" s="259" t="s">
        <v>565</v>
      </c>
      <c r="N1937" s="259" t="s">
        <v>565</v>
      </c>
      <c r="O1937" s="259" t="s">
        <v>565</v>
      </c>
      <c r="P1937" s="259" t="s">
        <v>565</v>
      </c>
      <c r="Q1937" s="259" t="s">
        <v>565</v>
      </c>
      <c r="R1937" s="259" t="s">
        <v>565</v>
      </c>
      <c r="S1937" s="259" t="s">
        <v>565</v>
      </c>
      <c r="T1937" s="259" t="s">
        <v>565</v>
      </c>
      <c r="U1937" s="259" t="s">
        <v>565</v>
      </c>
      <c r="V1937" s="260" t="s">
        <v>565</v>
      </c>
      <c r="W1937" s="260" t="s">
        <v>565</v>
      </c>
      <c r="X1937" s="259" t="s">
        <v>565</v>
      </c>
      <c r="Y1937" s="259" t="s">
        <v>565</v>
      </c>
      <c r="Z1937" s="259" t="s">
        <v>565</v>
      </c>
      <c r="AA1937" s="259" t="s">
        <v>565</v>
      </c>
      <c r="AB1937" s="259" t="s">
        <v>565</v>
      </c>
      <c r="AC1937" s="259" t="s">
        <v>565</v>
      </c>
      <c r="AD1937" s="259" t="s">
        <v>565</v>
      </c>
      <c r="AE1937" s="259" t="s">
        <v>565</v>
      </c>
      <c r="AF1937" s="259" t="s">
        <v>565</v>
      </c>
      <c r="AG1937" s="259" t="s">
        <v>565</v>
      </c>
      <c r="AH1937" s="259" t="s">
        <v>565</v>
      </c>
      <c r="AI1937" s="259" t="s">
        <v>565</v>
      </c>
      <c r="AJ1937" s="259" t="s">
        <v>565</v>
      </c>
      <c r="AK1937" s="259" t="s">
        <v>565</v>
      </c>
      <c r="AL1937" s="259" t="s">
        <v>565</v>
      </c>
      <c r="AM1937" s="259" t="s">
        <v>565</v>
      </c>
      <c r="AN1937" s="259" t="s">
        <v>565</v>
      </c>
      <c r="AO1937" s="259" t="s">
        <v>565</v>
      </c>
      <c r="AP1937" s="259" t="s">
        <v>565</v>
      </c>
      <c r="AQ1937" s="259" t="s">
        <v>565</v>
      </c>
      <c r="AR1937" s="259" t="s">
        <v>565</v>
      </c>
      <c r="AS1937" s="259" t="s">
        <v>565</v>
      </c>
      <c r="AT1937" s="259" t="s">
        <v>565</v>
      </c>
      <c r="AU1937" s="259" t="s">
        <v>565</v>
      </c>
      <c r="AV1937" s="259" t="s">
        <v>565</v>
      </c>
      <c r="AW1937" s="259" t="s">
        <v>565</v>
      </c>
      <c r="AX1937" s="259" t="s">
        <v>565</v>
      </c>
      <c r="AY1937" s="259" t="s">
        <v>565</v>
      </c>
      <c r="AZ1937" s="259" t="s">
        <v>565</v>
      </c>
      <c r="BA1937" s="259" t="s">
        <v>565</v>
      </c>
    </row>
    <row r="1938" spans="4:53">
      <c r="D1938" s="259" t="s">
        <v>565</v>
      </c>
      <c r="E1938" s="259" t="s">
        <v>565</v>
      </c>
      <c r="F1938" s="259" t="s">
        <v>565</v>
      </c>
      <c r="G1938" s="259" t="s">
        <v>565</v>
      </c>
      <c r="H1938" s="259" t="s">
        <v>565</v>
      </c>
      <c r="I1938" s="259" t="s">
        <v>565</v>
      </c>
      <c r="J1938" s="259" t="s">
        <v>565</v>
      </c>
      <c r="K1938" s="259" t="s">
        <v>565</v>
      </c>
      <c r="L1938" s="259" t="s">
        <v>565</v>
      </c>
      <c r="M1938" s="259" t="s">
        <v>565</v>
      </c>
      <c r="N1938" s="259" t="s">
        <v>565</v>
      </c>
      <c r="O1938" s="259" t="s">
        <v>565</v>
      </c>
      <c r="P1938" s="259" t="s">
        <v>565</v>
      </c>
      <c r="Q1938" s="259" t="s">
        <v>565</v>
      </c>
      <c r="R1938" s="259" t="s">
        <v>565</v>
      </c>
      <c r="S1938" s="259" t="s">
        <v>565</v>
      </c>
      <c r="T1938" s="259" t="s">
        <v>565</v>
      </c>
      <c r="U1938" s="259" t="s">
        <v>565</v>
      </c>
      <c r="V1938" s="260" t="s">
        <v>565</v>
      </c>
      <c r="W1938" s="260" t="s">
        <v>565</v>
      </c>
      <c r="X1938" s="259" t="s">
        <v>565</v>
      </c>
      <c r="Y1938" s="259" t="s">
        <v>565</v>
      </c>
      <c r="Z1938" s="259" t="s">
        <v>565</v>
      </c>
      <c r="AA1938" s="259" t="s">
        <v>565</v>
      </c>
      <c r="AB1938" s="259" t="s">
        <v>565</v>
      </c>
      <c r="AC1938" s="259" t="s">
        <v>565</v>
      </c>
      <c r="AD1938" s="259" t="s">
        <v>565</v>
      </c>
      <c r="AE1938" s="259" t="s">
        <v>565</v>
      </c>
      <c r="AF1938" s="259" t="s">
        <v>565</v>
      </c>
      <c r="AG1938" s="259" t="s">
        <v>565</v>
      </c>
      <c r="AH1938" s="259" t="s">
        <v>565</v>
      </c>
      <c r="AI1938" s="259" t="s">
        <v>565</v>
      </c>
      <c r="AJ1938" s="259" t="s">
        <v>565</v>
      </c>
      <c r="AK1938" s="259" t="s">
        <v>565</v>
      </c>
      <c r="AL1938" s="259" t="s">
        <v>565</v>
      </c>
      <c r="AM1938" s="259" t="s">
        <v>565</v>
      </c>
      <c r="AN1938" s="259" t="s">
        <v>565</v>
      </c>
      <c r="AO1938" s="259" t="s">
        <v>565</v>
      </c>
      <c r="AP1938" s="259" t="s">
        <v>565</v>
      </c>
      <c r="AQ1938" s="259" t="s">
        <v>565</v>
      </c>
      <c r="AR1938" s="259" t="s">
        <v>565</v>
      </c>
      <c r="AS1938" s="259" t="s">
        <v>565</v>
      </c>
      <c r="AT1938" s="259" t="s">
        <v>565</v>
      </c>
      <c r="AU1938" s="259" t="s">
        <v>565</v>
      </c>
      <c r="AV1938" s="259" t="s">
        <v>565</v>
      </c>
      <c r="AW1938" s="259" t="s">
        <v>565</v>
      </c>
      <c r="AX1938" s="259" t="s">
        <v>565</v>
      </c>
      <c r="AY1938" s="259" t="s">
        <v>565</v>
      </c>
      <c r="AZ1938" s="259" t="s">
        <v>565</v>
      </c>
      <c r="BA1938" s="259" t="s">
        <v>565</v>
      </c>
    </row>
    <row r="1939" spans="4:53">
      <c r="D1939" s="259" t="s">
        <v>565</v>
      </c>
      <c r="E1939" s="259" t="s">
        <v>565</v>
      </c>
      <c r="F1939" s="259" t="s">
        <v>565</v>
      </c>
      <c r="G1939" s="259" t="s">
        <v>565</v>
      </c>
      <c r="H1939" s="259" t="s">
        <v>565</v>
      </c>
      <c r="I1939" s="259" t="s">
        <v>565</v>
      </c>
      <c r="J1939" s="259" t="s">
        <v>565</v>
      </c>
      <c r="K1939" s="259" t="s">
        <v>565</v>
      </c>
      <c r="L1939" s="259" t="s">
        <v>565</v>
      </c>
      <c r="M1939" s="259" t="s">
        <v>565</v>
      </c>
      <c r="N1939" s="259" t="s">
        <v>565</v>
      </c>
      <c r="O1939" s="259" t="s">
        <v>565</v>
      </c>
      <c r="P1939" s="259" t="s">
        <v>565</v>
      </c>
      <c r="Q1939" s="259" t="s">
        <v>565</v>
      </c>
      <c r="R1939" s="259" t="s">
        <v>565</v>
      </c>
      <c r="S1939" s="259" t="s">
        <v>565</v>
      </c>
      <c r="T1939" s="259" t="s">
        <v>565</v>
      </c>
      <c r="U1939" s="259" t="s">
        <v>565</v>
      </c>
      <c r="V1939" s="260" t="s">
        <v>565</v>
      </c>
      <c r="W1939" s="260" t="s">
        <v>565</v>
      </c>
      <c r="X1939" s="259" t="s">
        <v>565</v>
      </c>
      <c r="Y1939" s="259" t="s">
        <v>565</v>
      </c>
      <c r="Z1939" s="259" t="s">
        <v>565</v>
      </c>
      <c r="AA1939" s="259" t="s">
        <v>565</v>
      </c>
      <c r="AB1939" s="259" t="s">
        <v>565</v>
      </c>
      <c r="AC1939" s="259" t="s">
        <v>565</v>
      </c>
      <c r="AD1939" s="259" t="s">
        <v>565</v>
      </c>
      <c r="AE1939" s="259" t="s">
        <v>565</v>
      </c>
      <c r="AF1939" s="259" t="s">
        <v>565</v>
      </c>
      <c r="AG1939" s="259" t="s">
        <v>565</v>
      </c>
      <c r="AH1939" s="259" t="s">
        <v>565</v>
      </c>
      <c r="AI1939" s="259" t="s">
        <v>565</v>
      </c>
      <c r="AJ1939" s="259" t="s">
        <v>565</v>
      </c>
      <c r="AK1939" s="259" t="s">
        <v>565</v>
      </c>
      <c r="AL1939" s="259" t="s">
        <v>565</v>
      </c>
      <c r="AM1939" s="259" t="s">
        <v>565</v>
      </c>
      <c r="AN1939" s="259" t="s">
        <v>565</v>
      </c>
      <c r="AO1939" s="259" t="s">
        <v>565</v>
      </c>
      <c r="AP1939" s="259" t="s">
        <v>565</v>
      </c>
      <c r="AQ1939" s="259" t="s">
        <v>565</v>
      </c>
      <c r="AR1939" s="259" t="s">
        <v>565</v>
      </c>
      <c r="AS1939" s="259" t="s">
        <v>565</v>
      </c>
      <c r="AT1939" s="259" t="s">
        <v>565</v>
      </c>
      <c r="AU1939" s="259" t="s">
        <v>565</v>
      </c>
      <c r="AV1939" s="259" t="s">
        <v>565</v>
      </c>
      <c r="AW1939" s="259" t="s">
        <v>565</v>
      </c>
      <c r="AX1939" s="259" t="s">
        <v>565</v>
      </c>
      <c r="AY1939" s="259" t="s">
        <v>565</v>
      </c>
      <c r="AZ1939" s="259" t="s">
        <v>565</v>
      </c>
      <c r="BA1939" s="259" t="s">
        <v>565</v>
      </c>
    </row>
    <row r="1940" spans="4:53">
      <c r="D1940" s="259" t="s">
        <v>565</v>
      </c>
      <c r="E1940" s="259" t="s">
        <v>565</v>
      </c>
      <c r="F1940" s="259" t="s">
        <v>565</v>
      </c>
      <c r="G1940" s="259" t="s">
        <v>565</v>
      </c>
      <c r="H1940" s="259" t="s">
        <v>565</v>
      </c>
      <c r="I1940" s="259" t="s">
        <v>565</v>
      </c>
      <c r="J1940" s="259" t="s">
        <v>565</v>
      </c>
      <c r="K1940" s="259" t="s">
        <v>565</v>
      </c>
      <c r="L1940" s="259" t="s">
        <v>565</v>
      </c>
      <c r="M1940" s="259" t="s">
        <v>565</v>
      </c>
      <c r="N1940" s="259" t="s">
        <v>565</v>
      </c>
      <c r="O1940" s="259" t="s">
        <v>565</v>
      </c>
      <c r="P1940" s="259" t="s">
        <v>565</v>
      </c>
      <c r="Q1940" s="259" t="s">
        <v>565</v>
      </c>
      <c r="R1940" s="259" t="s">
        <v>565</v>
      </c>
      <c r="S1940" s="259" t="s">
        <v>565</v>
      </c>
      <c r="T1940" s="259" t="s">
        <v>565</v>
      </c>
      <c r="U1940" s="259" t="s">
        <v>565</v>
      </c>
      <c r="V1940" s="260" t="s">
        <v>565</v>
      </c>
      <c r="W1940" s="260" t="s">
        <v>565</v>
      </c>
      <c r="X1940" s="259" t="s">
        <v>565</v>
      </c>
      <c r="Y1940" s="259" t="s">
        <v>565</v>
      </c>
      <c r="Z1940" s="259" t="s">
        <v>565</v>
      </c>
      <c r="AA1940" s="259" t="s">
        <v>565</v>
      </c>
      <c r="AB1940" s="259" t="s">
        <v>565</v>
      </c>
      <c r="AC1940" s="259" t="s">
        <v>565</v>
      </c>
      <c r="AD1940" s="259" t="s">
        <v>565</v>
      </c>
      <c r="AE1940" s="259" t="s">
        <v>565</v>
      </c>
      <c r="AF1940" s="259" t="s">
        <v>565</v>
      </c>
      <c r="AG1940" s="259" t="s">
        <v>565</v>
      </c>
      <c r="AH1940" s="259" t="s">
        <v>565</v>
      </c>
      <c r="AI1940" s="259" t="s">
        <v>565</v>
      </c>
      <c r="AJ1940" s="259" t="s">
        <v>565</v>
      </c>
      <c r="AK1940" s="259" t="s">
        <v>565</v>
      </c>
      <c r="AL1940" s="259" t="s">
        <v>565</v>
      </c>
      <c r="AM1940" s="259" t="s">
        <v>565</v>
      </c>
      <c r="AN1940" s="259" t="s">
        <v>565</v>
      </c>
      <c r="AO1940" s="259" t="s">
        <v>565</v>
      </c>
      <c r="AP1940" s="259" t="s">
        <v>565</v>
      </c>
      <c r="AQ1940" s="259" t="s">
        <v>565</v>
      </c>
      <c r="AR1940" s="259" t="s">
        <v>565</v>
      </c>
      <c r="AS1940" s="259" t="s">
        <v>565</v>
      </c>
      <c r="AT1940" s="259" t="s">
        <v>565</v>
      </c>
      <c r="AU1940" s="259" t="s">
        <v>565</v>
      </c>
      <c r="AV1940" s="259" t="s">
        <v>565</v>
      </c>
      <c r="AW1940" s="259" t="s">
        <v>565</v>
      </c>
      <c r="AX1940" s="259" t="s">
        <v>565</v>
      </c>
      <c r="AY1940" s="259" t="s">
        <v>565</v>
      </c>
      <c r="AZ1940" s="259" t="s">
        <v>565</v>
      </c>
      <c r="BA1940" s="259" t="s">
        <v>565</v>
      </c>
    </row>
    <row r="1941" spans="4:53">
      <c r="D1941" s="259" t="s">
        <v>565</v>
      </c>
      <c r="E1941" s="259" t="s">
        <v>565</v>
      </c>
      <c r="F1941" s="259" t="s">
        <v>565</v>
      </c>
      <c r="G1941" s="259" t="s">
        <v>565</v>
      </c>
      <c r="H1941" s="259" t="s">
        <v>565</v>
      </c>
      <c r="I1941" s="259" t="s">
        <v>565</v>
      </c>
      <c r="J1941" s="259" t="s">
        <v>565</v>
      </c>
      <c r="K1941" s="259" t="s">
        <v>565</v>
      </c>
      <c r="L1941" s="259" t="s">
        <v>565</v>
      </c>
      <c r="M1941" s="259" t="s">
        <v>565</v>
      </c>
      <c r="N1941" s="259" t="s">
        <v>565</v>
      </c>
      <c r="O1941" s="259" t="s">
        <v>565</v>
      </c>
      <c r="P1941" s="259" t="s">
        <v>565</v>
      </c>
      <c r="Q1941" s="259" t="s">
        <v>565</v>
      </c>
      <c r="R1941" s="259" t="s">
        <v>565</v>
      </c>
      <c r="S1941" s="259" t="s">
        <v>565</v>
      </c>
      <c r="T1941" s="259" t="s">
        <v>565</v>
      </c>
      <c r="U1941" s="259" t="s">
        <v>565</v>
      </c>
      <c r="V1941" s="260" t="s">
        <v>565</v>
      </c>
      <c r="W1941" s="260" t="s">
        <v>565</v>
      </c>
      <c r="X1941" s="259" t="s">
        <v>565</v>
      </c>
      <c r="Y1941" s="259" t="s">
        <v>565</v>
      </c>
      <c r="Z1941" s="259" t="s">
        <v>565</v>
      </c>
      <c r="AA1941" s="259" t="s">
        <v>565</v>
      </c>
      <c r="AB1941" s="259" t="s">
        <v>565</v>
      </c>
      <c r="AC1941" s="259" t="s">
        <v>565</v>
      </c>
      <c r="AD1941" s="259" t="s">
        <v>565</v>
      </c>
      <c r="AE1941" s="259" t="s">
        <v>565</v>
      </c>
      <c r="AF1941" s="259" t="s">
        <v>565</v>
      </c>
      <c r="AG1941" s="259" t="s">
        <v>565</v>
      </c>
      <c r="AH1941" s="259" t="s">
        <v>565</v>
      </c>
      <c r="AI1941" s="259" t="s">
        <v>565</v>
      </c>
      <c r="AJ1941" s="259" t="s">
        <v>565</v>
      </c>
      <c r="AK1941" s="259" t="s">
        <v>565</v>
      </c>
      <c r="AL1941" s="259" t="s">
        <v>565</v>
      </c>
      <c r="AM1941" s="259" t="s">
        <v>565</v>
      </c>
      <c r="AN1941" s="259" t="s">
        <v>565</v>
      </c>
      <c r="AO1941" s="259" t="s">
        <v>565</v>
      </c>
      <c r="AP1941" s="259" t="s">
        <v>565</v>
      </c>
      <c r="AQ1941" s="259" t="s">
        <v>565</v>
      </c>
      <c r="AR1941" s="259" t="s">
        <v>565</v>
      </c>
      <c r="AS1941" s="259" t="s">
        <v>565</v>
      </c>
      <c r="AT1941" s="259" t="s">
        <v>565</v>
      </c>
      <c r="AU1941" s="259" t="s">
        <v>565</v>
      </c>
      <c r="AV1941" s="259" t="s">
        <v>565</v>
      </c>
      <c r="AW1941" s="259" t="s">
        <v>565</v>
      </c>
      <c r="AX1941" s="259" t="s">
        <v>565</v>
      </c>
      <c r="AY1941" s="259" t="s">
        <v>565</v>
      </c>
      <c r="AZ1941" s="259" t="s">
        <v>565</v>
      </c>
      <c r="BA1941" s="259" t="s">
        <v>565</v>
      </c>
    </row>
    <row r="1942" spans="4:53">
      <c r="D1942" s="259" t="s">
        <v>565</v>
      </c>
      <c r="E1942" s="259" t="s">
        <v>565</v>
      </c>
      <c r="F1942" s="259" t="s">
        <v>565</v>
      </c>
      <c r="G1942" s="259" t="s">
        <v>565</v>
      </c>
      <c r="H1942" s="259" t="s">
        <v>565</v>
      </c>
      <c r="I1942" s="259" t="s">
        <v>565</v>
      </c>
      <c r="J1942" s="259" t="s">
        <v>565</v>
      </c>
      <c r="K1942" s="259" t="s">
        <v>565</v>
      </c>
      <c r="L1942" s="259" t="s">
        <v>565</v>
      </c>
      <c r="M1942" s="259" t="s">
        <v>565</v>
      </c>
      <c r="N1942" s="259" t="s">
        <v>565</v>
      </c>
      <c r="O1942" s="259" t="s">
        <v>565</v>
      </c>
      <c r="P1942" s="259" t="s">
        <v>565</v>
      </c>
      <c r="Q1942" s="259" t="s">
        <v>565</v>
      </c>
      <c r="R1942" s="259" t="s">
        <v>565</v>
      </c>
      <c r="S1942" s="259" t="s">
        <v>565</v>
      </c>
      <c r="T1942" s="259" t="s">
        <v>565</v>
      </c>
      <c r="U1942" s="259" t="s">
        <v>565</v>
      </c>
      <c r="V1942" s="260" t="s">
        <v>565</v>
      </c>
      <c r="W1942" s="260" t="s">
        <v>565</v>
      </c>
      <c r="X1942" s="259" t="s">
        <v>565</v>
      </c>
      <c r="Y1942" s="259" t="s">
        <v>565</v>
      </c>
      <c r="Z1942" s="259" t="s">
        <v>565</v>
      </c>
      <c r="AA1942" s="259" t="s">
        <v>565</v>
      </c>
      <c r="AB1942" s="259" t="s">
        <v>565</v>
      </c>
      <c r="AC1942" s="259" t="s">
        <v>565</v>
      </c>
      <c r="AD1942" s="259" t="s">
        <v>565</v>
      </c>
      <c r="AE1942" s="259" t="s">
        <v>565</v>
      </c>
      <c r="AF1942" s="259" t="s">
        <v>565</v>
      </c>
      <c r="AG1942" s="259" t="s">
        <v>565</v>
      </c>
      <c r="AH1942" s="259" t="s">
        <v>565</v>
      </c>
      <c r="AI1942" s="259" t="s">
        <v>565</v>
      </c>
      <c r="AJ1942" s="259" t="s">
        <v>565</v>
      </c>
      <c r="AK1942" s="259" t="s">
        <v>565</v>
      </c>
      <c r="AL1942" s="259" t="s">
        <v>565</v>
      </c>
      <c r="AM1942" s="259" t="s">
        <v>565</v>
      </c>
      <c r="AN1942" s="259" t="s">
        <v>565</v>
      </c>
      <c r="AO1942" s="259" t="s">
        <v>565</v>
      </c>
      <c r="AP1942" s="259" t="s">
        <v>565</v>
      </c>
      <c r="AQ1942" s="259" t="s">
        <v>565</v>
      </c>
      <c r="AR1942" s="259" t="s">
        <v>565</v>
      </c>
      <c r="AS1942" s="259" t="s">
        <v>565</v>
      </c>
      <c r="AT1942" s="259" t="s">
        <v>565</v>
      </c>
      <c r="AU1942" s="259" t="s">
        <v>565</v>
      </c>
      <c r="AV1942" s="259" t="s">
        <v>565</v>
      </c>
      <c r="AW1942" s="259" t="s">
        <v>565</v>
      </c>
      <c r="AX1942" s="259" t="s">
        <v>565</v>
      </c>
      <c r="AY1942" s="259" t="s">
        <v>565</v>
      </c>
      <c r="AZ1942" s="259" t="s">
        <v>565</v>
      </c>
      <c r="BA1942" s="259" t="s">
        <v>565</v>
      </c>
    </row>
    <row r="1943" spans="4:53">
      <c r="D1943" s="259" t="s">
        <v>565</v>
      </c>
      <c r="E1943" s="259" t="s">
        <v>565</v>
      </c>
      <c r="F1943" s="259" t="s">
        <v>565</v>
      </c>
      <c r="G1943" s="259" t="s">
        <v>565</v>
      </c>
      <c r="H1943" s="259" t="s">
        <v>565</v>
      </c>
      <c r="I1943" s="259" t="s">
        <v>565</v>
      </c>
      <c r="J1943" s="259" t="s">
        <v>565</v>
      </c>
      <c r="K1943" s="259" t="s">
        <v>565</v>
      </c>
      <c r="L1943" s="259" t="s">
        <v>565</v>
      </c>
      <c r="M1943" s="259" t="s">
        <v>565</v>
      </c>
      <c r="N1943" s="259" t="s">
        <v>565</v>
      </c>
      <c r="O1943" s="259" t="s">
        <v>565</v>
      </c>
      <c r="P1943" s="259" t="s">
        <v>565</v>
      </c>
      <c r="Q1943" s="259" t="s">
        <v>565</v>
      </c>
      <c r="R1943" s="259" t="s">
        <v>565</v>
      </c>
      <c r="S1943" s="259" t="s">
        <v>565</v>
      </c>
      <c r="T1943" s="259" t="s">
        <v>565</v>
      </c>
      <c r="U1943" s="259" t="s">
        <v>565</v>
      </c>
      <c r="V1943" s="260" t="s">
        <v>565</v>
      </c>
      <c r="W1943" s="260" t="s">
        <v>565</v>
      </c>
      <c r="X1943" s="259" t="s">
        <v>565</v>
      </c>
      <c r="Y1943" s="259" t="s">
        <v>565</v>
      </c>
      <c r="Z1943" s="259" t="s">
        <v>565</v>
      </c>
      <c r="AA1943" s="259" t="s">
        <v>565</v>
      </c>
      <c r="AB1943" s="259" t="s">
        <v>565</v>
      </c>
      <c r="AC1943" s="259" t="s">
        <v>565</v>
      </c>
      <c r="AD1943" s="259" t="s">
        <v>565</v>
      </c>
      <c r="AE1943" s="259" t="s">
        <v>565</v>
      </c>
      <c r="AF1943" s="259" t="s">
        <v>565</v>
      </c>
      <c r="AG1943" s="259" t="s">
        <v>565</v>
      </c>
      <c r="AH1943" s="259" t="s">
        <v>565</v>
      </c>
      <c r="AI1943" s="259" t="s">
        <v>565</v>
      </c>
      <c r="AJ1943" s="259" t="s">
        <v>565</v>
      </c>
      <c r="AK1943" s="259" t="s">
        <v>565</v>
      </c>
      <c r="AL1943" s="259" t="s">
        <v>565</v>
      </c>
      <c r="AM1943" s="259" t="s">
        <v>565</v>
      </c>
      <c r="AN1943" s="259" t="s">
        <v>565</v>
      </c>
      <c r="AO1943" s="259" t="s">
        <v>565</v>
      </c>
      <c r="AP1943" s="259" t="s">
        <v>565</v>
      </c>
      <c r="AQ1943" s="259" t="s">
        <v>565</v>
      </c>
      <c r="AR1943" s="259" t="s">
        <v>565</v>
      </c>
      <c r="AS1943" s="259" t="s">
        <v>565</v>
      </c>
      <c r="AT1943" s="259" t="s">
        <v>565</v>
      </c>
      <c r="AU1943" s="259" t="s">
        <v>565</v>
      </c>
      <c r="AV1943" s="259" t="s">
        <v>565</v>
      </c>
      <c r="AW1943" s="259" t="s">
        <v>565</v>
      </c>
      <c r="AX1943" s="259" t="s">
        <v>565</v>
      </c>
      <c r="AY1943" s="259" t="s">
        <v>565</v>
      </c>
      <c r="AZ1943" s="259" t="s">
        <v>565</v>
      </c>
      <c r="BA1943" s="259" t="s">
        <v>565</v>
      </c>
    </row>
    <row r="1944" spans="4:53">
      <c r="D1944" s="259" t="s">
        <v>565</v>
      </c>
      <c r="E1944" s="259" t="s">
        <v>565</v>
      </c>
      <c r="F1944" s="259" t="s">
        <v>565</v>
      </c>
      <c r="G1944" s="259" t="s">
        <v>565</v>
      </c>
      <c r="H1944" s="259" t="s">
        <v>565</v>
      </c>
      <c r="I1944" s="259" t="s">
        <v>565</v>
      </c>
      <c r="J1944" s="259" t="s">
        <v>565</v>
      </c>
      <c r="K1944" s="259" t="s">
        <v>565</v>
      </c>
      <c r="L1944" s="259" t="s">
        <v>565</v>
      </c>
      <c r="M1944" s="259" t="s">
        <v>565</v>
      </c>
      <c r="N1944" s="259" t="s">
        <v>565</v>
      </c>
      <c r="O1944" s="259" t="s">
        <v>565</v>
      </c>
      <c r="P1944" s="259" t="s">
        <v>565</v>
      </c>
      <c r="Q1944" s="259" t="s">
        <v>565</v>
      </c>
      <c r="R1944" s="259" t="s">
        <v>565</v>
      </c>
      <c r="S1944" s="259" t="s">
        <v>565</v>
      </c>
      <c r="T1944" s="259" t="s">
        <v>565</v>
      </c>
      <c r="U1944" s="259" t="s">
        <v>565</v>
      </c>
      <c r="V1944" s="260" t="s">
        <v>565</v>
      </c>
      <c r="W1944" s="260" t="s">
        <v>565</v>
      </c>
      <c r="X1944" s="259" t="s">
        <v>565</v>
      </c>
      <c r="Y1944" s="259" t="s">
        <v>565</v>
      </c>
      <c r="Z1944" s="259" t="s">
        <v>565</v>
      </c>
      <c r="AA1944" s="259" t="s">
        <v>565</v>
      </c>
      <c r="AB1944" s="259" t="s">
        <v>565</v>
      </c>
      <c r="AC1944" s="259" t="s">
        <v>565</v>
      </c>
      <c r="AD1944" s="259" t="s">
        <v>565</v>
      </c>
      <c r="AE1944" s="259" t="s">
        <v>565</v>
      </c>
      <c r="AF1944" s="259" t="s">
        <v>565</v>
      </c>
      <c r="AG1944" s="259" t="s">
        <v>565</v>
      </c>
      <c r="AH1944" s="259" t="s">
        <v>565</v>
      </c>
      <c r="AI1944" s="259" t="s">
        <v>565</v>
      </c>
      <c r="AJ1944" s="259" t="s">
        <v>565</v>
      </c>
      <c r="AK1944" s="259" t="s">
        <v>565</v>
      </c>
      <c r="AL1944" s="259" t="s">
        <v>565</v>
      </c>
      <c r="AM1944" s="259" t="s">
        <v>565</v>
      </c>
      <c r="AN1944" s="259" t="s">
        <v>565</v>
      </c>
      <c r="AO1944" s="259" t="s">
        <v>565</v>
      </c>
      <c r="AP1944" s="259" t="s">
        <v>565</v>
      </c>
      <c r="AQ1944" s="259" t="s">
        <v>565</v>
      </c>
      <c r="AR1944" s="259" t="s">
        <v>565</v>
      </c>
      <c r="AS1944" s="259" t="s">
        <v>565</v>
      </c>
      <c r="AT1944" s="259" t="s">
        <v>565</v>
      </c>
      <c r="AU1944" s="259" t="s">
        <v>565</v>
      </c>
      <c r="AV1944" s="259" t="s">
        <v>565</v>
      </c>
      <c r="AW1944" s="259" t="s">
        <v>565</v>
      </c>
      <c r="AX1944" s="259" t="s">
        <v>565</v>
      </c>
      <c r="AY1944" s="259" t="s">
        <v>565</v>
      </c>
      <c r="AZ1944" s="259" t="s">
        <v>565</v>
      </c>
      <c r="BA1944" s="259" t="s">
        <v>565</v>
      </c>
    </row>
    <row r="1945" spans="4:53">
      <c r="D1945" s="259" t="s">
        <v>565</v>
      </c>
      <c r="E1945" s="259" t="s">
        <v>565</v>
      </c>
      <c r="F1945" s="259" t="s">
        <v>565</v>
      </c>
      <c r="G1945" s="259" t="s">
        <v>565</v>
      </c>
      <c r="H1945" s="259" t="s">
        <v>565</v>
      </c>
      <c r="I1945" s="259" t="s">
        <v>565</v>
      </c>
      <c r="J1945" s="259" t="s">
        <v>565</v>
      </c>
      <c r="K1945" s="259" t="s">
        <v>565</v>
      </c>
      <c r="L1945" s="259" t="s">
        <v>565</v>
      </c>
      <c r="M1945" s="259" t="s">
        <v>565</v>
      </c>
      <c r="N1945" s="259" t="s">
        <v>565</v>
      </c>
      <c r="O1945" s="259" t="s">
        <v>565</v>
      </c>
      <c r="P1945" s="259" t="s">
        <v>565</v>
      </c>
      <c r="Q1945" s="259" t="s">
        <v>565</v>
      </c>
      <c r="R1945" s="259" t="s">
        <v>565</v>
      </c>
      <c r="S1945" s="259" t="s">
        <v>565</v>
      </c>
      <c r="T1945" s="259" t="s">
        <v>565</v>
      </c>
      <c r="U1945" s="259" t="s">
        <v>565</v>
      </c>
      <c r="V1945" s="260" t="s">
        <v>565</v>
      </c>
      <c r="W1945" s="260" t="s">
        <v>565</v>
      </c>
      <c r="X1945" s="259" t="s">
        <v>565</v>
      </c>
      <c r="Y1945" s="259" t="s">
        <v>565</v>
      </c>
      <c r="Z1945" s="259" t="s">
        <v>565</v>
      </c>
      <c r="AA1945" s="259" t="s">
        <v>565</v>
      </c>
      <c r="AB1945" s="259" t="s">
        <v>565</v>
      </c>
      <c r="AC1945" s="259" t="s">
        <v>565</v>
      </c>
      <c r="AD1945" s="259" t="s">
        <v>565</v>
      </c>
      <c r="AE1945" s="259" t="s">
        <v>565</v>
      </c>
      <c r="AF1945" s="259" t="s">
        <v>565</v>
      </c>
      <c r="AG1945" s="259" t="s">
        <v>565</v>
      </c>
      <c r="AH1945" s="259" t="s">
        <v>565</v>
      </c>
      <c r="AI1945" s="259" t="s">
        <v>565</v>
      </c>
      <c r="AJ1945" s="259" t="s">
        <v>565</v>
      </c>
      <c r="AK1945" s="259" t="s">
        <v>565</v>
      </c>
      <c r="AL1945" s="259" t="s">
        <v>565</v>
      </c>
      <c r="AM1945" s="259" t="s">
        <v>565</v>
      </c>
      <c r="AN1945" s="259" t="s">
        <v>565</v>
      </c>
      <c r="AO1945" s="259" t="s">
        <v>565</v>
      </c>
      <c r="AP1945" s="259" t="s">
        <v>565</v>
      </c>
      <c r="AQ1945" s="259" t="s">
        <v>565</v>
      </c>
      <c r="AR1945" s="259" t="s">
        <v>565</v>
      </c>
      <c r="AS1945" s="259" t="s">
        <v>565</v>
      </c>
      <c r="AT1945" s="259" t="s">
        <v>565</v>
      </c>
      <c r="AU1945" s="259" t="s">
        <v>565</v>
      </c>
      <c r="AV1945" s="259" t="s">
        <v>565</v>
      </c>
      <c r="AW1945" s="259" t="s">
        <v>565</v>
      </c>
      <c r="AX1945" s="259" t="s">
        <v>565</v>
      </c>
      <c r="AY1945" s="259" t="s">
        <v>565</v>
      </c>
      <c r="AZ1945" s="259" t="s">
        <v>565</v>
      </c>
      <c r="BA1945" s="259" t="s">
        <v>565</v>
      </c>
    </row>
    <row r="1946" spans="4:53">
      <c r="D1946" s="259" t="s">
        <v>565</v>
      </c>
      <c r="E1946" s="259" t="s">
        <v>565</v>
      </c>
      <c r="F1946" s="259" t="s">
        <v>565</v>
      </c>
      <c r="G1946" s="259" t="s">
        <v>565</v>
      </c>
      <c r="H1946" s="259" t="s">
        <v>565</v>
      </c>
      <c r="I1946" s="259" t="s">
        <v>565</v>
      </c>
      <c r="J1946" s="259" t="s">
        <v>565</v>
      </c>
      <c r="K1946" s="259" t="s">
        <v>565</v>
      </c>
      <c r="L1946" s="259" t="s">
        <v>565</v>
      </c>
      <c r="M1946" s="259" t="s">
        <v>565</v>
      </c>
      <c r="N1946" s="259" t="s">
        <v>565</v>
      </c>
      <c r="O1946" s="259" t="s">
        <v>565</v>
      </c>
      <c r="P1946" s="259" t="s">
        <v>565</v>
      </c>
      <c r="Q1946" s="259" t="s">
        <v>565</v>
      </c>
      <c r="R1946" s="259" t="s">
        <v>565</v>
      </c>
      <c r="S1946" s="259" t="s">
        <v>565</v>
      </c>
      <c r="T1946" s="259" t="s">
        <v>565</v>
      </c>
      <c r="U1946" s="259" t="s">
        <v>565</v>
      </c>
      <c r="V1946" s="260" t="s">
        <v>565</v>
      </c>
      <c r="W1946" s="260" t="s">
        <v>565</v>
      </c>
      <c r="X1946" s="259" t="s">
        <v>565</v>
      </c>
      <c r="Y1946" s="259" t="s">
        <v>565</v>
      </c>
      <c r="Z1946" s="259" t="s">
        <v>565</v>
      </c>
      <c r="AA1946" s="259" t="s">
        <v>565</v>
      </c>
      <c r="AB1946" s="259" t="s">
        <v>565</v>
      </c>
      <c r="AC1946" s="259" t="s">
        <v>565</v>
      </c>
      <c r="AD1946" s="259" t="s">
        <v>565</v>
      </c>
      <c r="AE1946" s="259" t="s">
        <v>565</v>
      </c>
      <c r="AF1946" s="259" t="s">
        <v>565</v>
      </c>
      <c r="AG1946" s="259" t="s">
        <v>565</v>
      </c>
      <c r="AH1946" s="259" t="s">
        <v>565</v>
      </c>
      <c r="AI1946" s="259" t="s">
        <v>565</v>
      </c>
      <c r="AJ1946" s="259" t="s">
        <v>565</v>
      </c>
      <c r="AK1946" s="259" t="s">
        <v>565</v>
      </c>
      <c r="AL1946" s="259" t="s">
        <v>565</v>
      </c>
      <c r="AM1946" s="259" t="s">
        <v>565</v>
      </c>
      <c r="AN1946" s="259" t="s">
        <v>565</v>
      </c>
      <c r="AO1946" s="259" t="s">
        <v>565</v>
      </c>
      <c r="AP1946" s="259" t="s">
        <v>565</v>
      </c>
      <c r="AQ1946" s="259" t="s">
        <v>565</v>
      </c>
      <c r="AR1946" s="259" t="s">
        <v>565</v>
      </c>
      <c r="AS1946" s="259" t="s">
        <v>565</v>
      </c>
      <c r="AT1946" s="259" t="s">
        <v>565</v>
      </c>
      <c r="AU1946" s="259" t="s">
        <v>565</v>
      </c>
      <c r="AV1946" s="259" t="s">
        <v>565</v>
      </c>
      <c r="AW1946" s="259" t="s">
        <v>565</v>
      </c>
      <c r="AX1946" s="259" t="s">
        <v>565</v>
      </c>
      <c r="AY1946" s="259" t="s">
        <v>565</v>
      </c>
      <c r="AZ1946" s="259" t="s">
        <v>565</v>
      </c>
      <c r="BA1946" s="259" t="s">
        <v>565</v>
      </c>
    </row>
    <row r="1947" spans="4:53">
      <c r="D1947" s="259" t="s">
        <v>565</v>
      </c>
      <c r="E1947" s="259" t="s">
        <v>565</v>
      </c>
      <c r="F1947" s="259" t="s">
        <v>565</v>
      </c>
      <c r="G1947" s="259" t="s">
        <v>565</v>
      </c>
      <c r="H1947" s="259" t="s">
        <v>565</v>
      </c>
      <c r="I1947" s="259" t="s">
        <v>565</v>
      </c>
      <c r="J1947" s="259" t="s">
        <v>565</v>
      </c>
      <c r="K1947" s="259" t="s">
        <v>565</v>
      </c>
      <c r="L1947" s="259" t="s">
        <v>565</v>
      </c>
      <c r="M1947" s="259" t="s">
        <v>565</v>
      </c>
      <c r="N1947" s="259" t="s">
        <v>565</v>
      </c>
      <c r="O1947" s="259" t="s">
        <v>565</v>
      </c>
      <c r="P1947" s="259" t="s">
        <v>565</v>
      </c>
      <c r="Q1947" s="259" t="s">
        <v>565</v>
      </c>
      <c r="R1947" s="259" t="s">
        <v>565</v>
      </c>
      <c r="S1947" s="259" t="s">
        <v>565</v>
      </c>
      <c r="T1947" s="259" t="s">
        <v>565</v>
      </c>
      <c r="U1947" s="259" t="s">
        <v>565</v>
      </c>
      <c r="V1947" s="260" t="s">
        <v>565</v>
      </c>
      <c r="W1947" s="260" t="s">
        <v>565</v>
      </c>
      <c r="X1947" s="259" t="s">
        <v>565</v>
      </c>
      <c r="Y1947" s="259" t="s">
        <v>565</v>
      </c>
      <c r="Z1947" s="259" t="s">
        <v>565</v>
      </c>
      <c r="AA1947" s="259" t="s">
        <v>565</v>
      </c>
      <c r="AB1947" s="259" t="s">
        <v>565</v>
      </c>
      <c r="AC1947" s="259" t="s">
        <v>565</v>
      </c>
      <c r="AD1947" s="259" t="s">
        <v>565</v>
      </c>
      <c r="AE1947" s="259" t="s">
        <v>565</v>
      </c>
      <c r="AF1947" s="259" t="s">
        <v>565</v>
      </c>
      <c r="AG1947" s="259" t="s">
        <v>565</v>
      </c>
      <c r="AH1947" s="259" t="s">
        <v>565</v>
      </c>
      <c r="AI1947" s="259" t="s">
        <v>565</v>
      </c>
      <c r="AJ1947" s="259" t="s">
        <v>565</v>
      </c>
      <c r="AK1947" s="259" t="s">
        <v>565</v>
      </c>
      <c r="AL1947" s="259" t="s">
        <v>565</v>
      </c>
      <c r="AM1947" s="259" t="s">
        <v>565</v>
      </c>
      <c r="AN1947" s="259" t="s">
        <v>565</v>
      </c>
      <c r="AO1947" s="259" t="s">
        <v>565</v>
      </c>
      <c r="AP1947" s="259" t="s">
        <v>565</v>
      </c>
      <c r="AQ1947" s="259" t="s">
        <v>565</v>
      </c>
      <c r="AR1947" s="259" t="s">
        <v>565</v>
      </c>
      <c r="AS1947" s="259" t="s">
        <v>565</v>
      </c>
      <c r="AT1947" s="259" t="s">
        <v>565</v>
      </c>
      <c r="AU1947" s="259" t="s">
        <v>565</v>
      </c>
      <c r="AV1947" s="259" t="s">
        <v>565</v>
      </c>
      <c r="AW1947" s="259" t="s">
        <v>565</v>
      </c>
      <c r="AX1947" s="259" t="s">
        <v>565</v>
      </c>
      <c r="AY1947" s="259" t="s">
        <v>565</v>
      </c>
      <c r="AZ1947" s="259" t="s">
        <v>565</v>
      </c>
      <c r="BA1947" s="259" t="s">
        <v>565</v>
      </c>
    </row>
    <row r="1948" spans="4:53">
      <c r="D1948" s="259" t="s">
        <v>565</v>
      </c>
      <c r="E1948" s="259" t="s">
        <v>565</v>
      </c>
      <c r="F1948" s="259" t="s">
        <v>565</v>
      </c>
      <c r="G1948" s="259" t="s">
        <v>565</v>
      </c>
      <c r="H1948" s="259" t="s">
        <v>565</v>
      </c>
      <c r="I1948" s="259" t="s">
        <v>565</v>
      </c>
      <c r="J1948" s="259" t="s">
        <v>565</v>
      </c>
      <c r="K1948" s="259" t="s">
        <v>565</v>
      </c>
      <c r="L1948" s="259" t="s">
        <v>565</v>
      </c>
      <c r="M1948" s="259" t="s">
        <v>565</v>
      </c>
      <c r="N1948" s="259" t="s">
        <v>565</v>
      </c>
      <c r="O1948" s="259" t="s">
        <v>565</v>
      </c>
      <c r="P1948" s="259" t="s">
        <v>565</v>
      </c>
      <c r="Q1948" s="259" t="s">
        <v>565</v>
      </c>
      <c r="R1948" s="259" t="s">
        <v>565</v>
      </c>
      <c r="S1948" s="259" t="s">
        <v>565</v>
      </c>
      <c r="T1948" s="259" t="s">
        <v>565</v>
      </c>
      <c r="U1948" s="259" t="s">
        <v>565</v>
      </c>
      <c r="V1948" s="260" t="s">
        <v>565</v>
      </c>
      <c r="W1948" s="260" t="s">
        <v>565</v>
      </c>
      <c r="X1948" s="259" t="s">
        <v>565</v>
      </c>
      <c r="Y1948" s="259" t="s">
        <v>565</v>
      </c>
      <c r="Z1948" s="259" t="s">
        <v>565</v>
      </c>
      <c r="AA1948" s="259" t="s">
        <v>565</v>
      </c>
      <c r="AB1948" s="259" t="s">
        <v>565</v>
      </c>
      <c r="AC1948" s="259" t="s">
        <v>565</v>
      </c>
      <c r="AD1948" s="259" t="s">
        <v>565</v>
      </c>
      <c r="AE1948" s="259" t="s">
        <v>565</v>
      </c>
      <c r="AF1948" s="259" t="s">
        <v>565</v>
      </c>
      <c r="AG1948" s="259" t="s">
        <v>565</v>
      </c>
      <c r="AH1948" s="259" t="s">
        <v>565</v>
      </c>
      <c r="AI1948" s="259" t="s">
        <v>565</v>
      </c>
      <c r="AJ1948" s="259" t="s">
        <v>565</v>
      </c>
      <c r="AK1948" s="259" t="s">
        <v>565</v>
      </c>
      <c r="AL1948" s="259" t="s">
        <v>565</v>
      </c>
      <c r="AM1948" s="259" t="s">
        <v>565</v>
      </c>
      <c r="AN1948" s="259" t="s">
        <v>565</v>
      </c>
      <c r="AO1948" s="259" t="s">
        <v>565</v>
      </c>
      <c r="AP1948" s="259" t="s">
        <v>565</v>
      </c>
      <c r="AQ1948" s="259" t="s">
        <v>565</v>
      </c>
      <c r="AR1948" s="259" t="s">
        <v>565</v>
      </c>
      <c r="AS1948" s="259" t="s">
        <v>565</v>
      </c>
      <c r="AT1948" s="259" t="s">
        <v>565</v>
      </c>
      <c r="AU1948" s="259" t="s">
        <v>565</v>
      </c>
      <c r="AV1948" s="259" t="s">
        <v>565</v>
      </c>
      <c r="AW1948" s="259" t="s">
        <v>565</v>
      </c>
      <c r="AX1948" s="259" t="s">
        <v>565</v>
      </c>
      <c r="AY1948" s="259" t="s">
        <v>565</v>
      </c>
      <c r="AZ1948" s="259" t="s">
        <v>565</v>
      </c>
      <c r="BA1948" s="259" t="s">
        <v>565</v>
      </c>
    </row>
    <row r="1949" spans="4:53">
      <c r="D1949" s="259" t="s">
        <v>565</v>
      </c>
      <c r="E1949" s="259" t="s">
        <v>565</v>
      </c>
      <c r="F1949" s="259" t="s">
        <v>565</v>
      </c>
      <c r="G1949" s="259" t="s">
        <v>565</v>
      </c>
      <c r="H1949" s="259" t="s">
        <v>565</v>
      </c>
      <c r="I1949" s="259" t="s">
        <v>565</v>
      </c>
      <c r="J1949" s="259" t="s">
        <v>565</v>
      </c>
      <c r="K1949" s="259" t="s">
        <v>565</v>
      </c>
      <c r="L1949" s="259" t="s">
        <v>565</v>
      </c>
      <c r="M1949" s="259" t="s">
        <v>565</v>
      </c>
      <c r="N1949" s="259" t="s">
        <v>565</v>
      </c>
      <c r="O1949" s="259" t="s">
        <v>565</v>
      </c>
      <c r="P1949" s="259" t="s">
        <v>565</v>
      </c>
      <c r="Q1949" s="259" t="s">
        <v>565</v>
      </c>
      <c r="R1949" s="259" t="s">
        <v>565</v>
      </c>
      <c r="S1949" s="259" t="s">
        <v>565</v>
      </c>
      <c r="T1949" s="259" t="s">
        <v>565</v>
      </c>
      <c r="U1949" s="259" t="s">
        <v>565</v>
      </c>
      <c r="V1949" s="260" t="s">
        <v>565</v>
      </c>
      <c r="W1949" s="260" t="s">
        <v>565</v>
      </c>
      <c r="X1949" s="259" t="s">
        <v>565</v>
      </c>
      <c r="Y1949" s="259" t="s">
        <v>565</v>
      </c>
      <c r="Z1949" s="259" t="s">
        <v>565</v>
      </c>
      <c r="AA1949" s="259" t="s">
        <v>565</v>
      </c>
      <c r="AB1949" s="259" t="s">
        <v>565</v>
      </c>
      <c r="AC1949" s="259" t="s">
        <v>565</v>
      </c>
      <c r="AD1949" s="259" t="s">
        <v>565</v>
      </c>
      <c r="AE1949" s="259" t="s">
        <v>565</v>
      </c>
      <c r="AF1949" s="259" t="s">
        <v>565</v>
      </c>
      <c r="AG1949" s="259" t="s">
        <v>565</v>
      </c>
      <c r="AH1949" s="259" t="s">
        <v>565</v>
      </c>
      <c r="AI1949" s="259" t="s">
        <v>565</v>
      </c>
      <c r="AJ1949" s="259" t="s">
        <v>565</v>
      </c>
      <c r="AK1949" s="259" t="s">
        <v>565</v>
      </c>
      <c r="AL1949" s="259" t="s">
        <v>565</v>
      </c>
      <c r="AM1949" s="259" t="s">
        <v>565</v>
      </c>
      <c r="AN1949" s="259" t="s">
        <v>565</v>
      </c>
      <c r="AO1949" s="259" t="s">
        <v>565</v>
      </c>
      <c r="AP1949" s="259" t="s">
        <v>565</v>
      </c>
      <c r="AQ1949" s="259" t="s">
        <v>565</v>
      </c>
      <c r="AR1949" s="259" t="s">
        <v>565</v>
      </c>
      <c r="AS1949" s="259" t="s">
        <v>565</v>
      </c>
      <c r="AT1949" s="259" t="s">
        <v>565</v>
      </c>
      <c r="AU1949" s="259" t="s">
        <v>565</v>
      </c>
      <c r="AV1949" s="259" t="s">
        <v>565</v>
      </c>
      <c r="AW1949" s="259" t="s">
        <v>565</v>
      </c>
      <c r="AX1949" s="259" t="s">
        <v>565</v>
      </c>
      <c r="AY1949" s="259" t="s">
        <v>565</v>
      </c>
      <c r="AZ1949" s="259" t="s">
        <v>565</v>
      </c>
      <c r="BA1949" s="259" t="s">
        <v>565</v>
      </c>
    </row>
    <row r="1950" spans="4:53">
      <c r="D1950" s="259" t="s">
        <v>565</v>
      </c>
      <c r="E1950" s="259" t="s">
        <v>565</v>
      </c>
      <c r="F1950" s="259" t="s">
        <v>565</v>
      </c>
      <c r="G1950" s="259" t="s">
        <v>565</v>
      </c>
      <c r="H1950" s="259" t="s">
        <v>565</v>
      </c>
      <c r="I1950" s="259" t="s">
        <v>565</v>
      </c>
      <c r="J1950" s="259" t="s">
        <v>565</v>
      </c>
      <c r="K1950" s="259" t="s">
        <v>565</v>
      </c>
      <c r="L1950" s="259" t="s">
        <v>565</v>
      </c>
      <c r="M1950" s="259" t="s">
        <v>565</v>
      </c>
      <c r="N1950" s="259" t="s">
        <v>565</v>
      </c>
      <c r="O1950" s="259" t="s">
        <v>565</v>
      </c>
      <c r="P1950" s="259" t="s">
        <v>565</v>
      </c>
      <c r="Q1950" s="259" t="s">
        <v>565</v>
      </c>
      <c r="R1950" s="259" t="s">
        <v>565</v>
      </c>
      <c r="S1950" s="259" t="s">
        <v>565</v>
      </c>
      <c r="T1950" s="259" t="s">
        <v>565</v>
      </c>
      <c r="U1950" s="259" t="s">
        <v>565</v>
      </c>
      <c r="V1950" s="260" t="s">
        <v>565</v>
      </c>
      <c r="W1950" s="260" t="s">
        <v>565</v>
      </c>
      <c r="X1950" s="259" t="s">
        <v>565</v>
      </c>
      <c r="Y1950" s="259" t="s">
        <v>565</v>
      </c>
      <c r="Z1950" s="259" t="s">
        <v>565</v>
      </c>
      <c r="AA1950" s="259" t="s">
        <v>565</v>
      </c>
      <c r="AB1950" s="259" t="s">
        <v>565</v>
      </c>
      <c r="AC1950" s="259" t="s">
        <v>565</v>
      </c>
      <c r="AD1950" s="259" t="s">
        <v>565</v>
      </c>
      <c r="AE1950" s="259" t="s">
        <v>565</v>
      </c>
      <c r="AF1950" s="259" t="s">
        <v>565</v>
      </c>
      <c r="AG1950" s="259" t="s">
        <v>565</v>
      </c>
      <c r="AH1950" s="259" t="s">
        <v>565</v>
      </c>
      <c r="AI1950" s="259" t="s">
        <v>565</v>
      </c>
      <c r="AJ1950" s="259" t="s">
        <v>565</v>
      </c>
      <c r="AK1950" s="259" t="s">
        <v>565</v>
      </c>
      <c r="AL1950" s="259" t="s">
        <v>565</v>
      </c>
      <c r="AM1950" s="259" t="s">
        <v>565</v>
      </c>
      <c r="AN1950" s="259" t="s">
        <v>565</v>
      </c>
      <c r="AO1950" s="259" t="s">
        <v>565</v>
      </c>
      <c r="AP1950" s="259" t="s">
        <v>565</v>
      </c>
      <c r="AQ1950" s="259" t="s">
        <v>565</v>
      </c>
      <c r="AR1950" s="259" t="s">
        <v>565</v>
      </c>
      <c r="AS1950" s="259" t="s">
        <v>565</v>
      </c>
      <c r="AT1950" s="259" t="s">
        <v>565</v>
      </c>
      <c r="AU1950" s="259" t="s">
        <v>565</v>
      </c>
      <c r="AV1950" s="259" t="s">
        <v>565</v>
      </c>
      <c r="AW1950" s="259" t="s">
        <v>565</v>
      </c>
      <c r="AX1950" s="259" t="s">
        <v>565</v>
      </c>
      <c r="AY1950" s="259" t="s">
        <v>565</v>
      </c>
      <c r="AZ1950" s="259" t="s">
        <v>565</v>
      </c>
      <c r="BA1950" s="259" t="s">
        <v>565</v>
      </c>
    </row>
    <row r="1951" spans="4:53">
      <c r="D1951" s="259" t="s">
        <v>565</v>
      </c>
      <c r="E1951" s="259" t="s">
        <v>565</v>
      </c>
      <c r="F1951" s="259" t="s">
        <v>565</v>
      </c>
      <c r="G1951" s="259" t="s">
        <v>565</v>
      </c>
      <c r="H1951" s="259" t="s">
        <v>565</v>
      </c>
      <c r="I1951" s="259" t="s">
        <v>565</v>
      </c>
      <c r="J1951" s="259" t="s">
        <v>565</v>
      </c>
      <c r="K1951" s="259" t="s">
        <v>565</v>
      </c>
      <c r="L1951" s="259" t="s">
        <v>565</v>
      </c>
      <c r="M1951" s="259" t="s">
        <v>565</v>
      </c>
      <c r="N1951" s="259" t="s">
        <v>565</v>
      </c>
      <c r="O1951" s="259" t="s">
        <v>565</v>
      </c>
      <c r="P1951" s="259" t="s">
        <v>565</v>
      </c>
      <c r="Q1951" s="259" t="s">
        <v>565</v>
      </c>
      <c r="R1951" s="259" t="s">
        <v>565</v>
      </c>
      <c r="S1951" s="259" t="s">
        <v>565</v>
      </c>
      <c r="T1951" s="259" t="s">
        <v>565</v>
      </c>
      <c r="U1951" s="259" t="s">
        <v>565</v>
      </c>
      <c r="V1951" s="260" t="s">
        <v>565</v>
      </c>
      <c r="W1951" s="260" t="s">
        <v>565</v>
      </c>
      <c r="X1951" s="259" t="s">
        <v>565</v>
      </c>
      <c r="Y1951" s="259" t="s">
        <v>565</v>
      </c>
      <c r="Z1951" s="259" t="s">
        <v>565</v>
      </c>
      <c r="AA1951" s="259" t="s">
        <v>565</v>
      </c>
      <c r="AB1951" s="259" t="s">
        <v>565</v>
      </c>
      <c r="AC1951" s="259" t="s">
        <v>565</v>
      </c>
      <c r="AD1951" s="259" t="s">
        <v>565</v>
      </c>
      <c r="AE1951" s="259" t="s">
        <v>565</v>
      </c>
      <c r="AF1951" s="259" t="s">
        <v>565</v>
      </c>
      <c r="AG1951" s="259" t="s">
        <v>565</v>
      </c>
      <c r="AH1951" s="259" t="s">
        <v>565</v>
      </c>
      <c r="AI1951" s="259" t="s">
        <v>565</v>
      </c>
      <c r="AJ1951" s="259" t="s">
        <v>565</v>
      </c>
      <c r="AK1951" s="259" t="s">
        <v>565</v>
      </c>
      <c r="AL1951" s="259" t="s">
        <v>565</v>
      </c>
      <c r="AM1951" s="259" t="s">
        <v>565</v>
      </c>
      <c r="AN1951" s="259" t="s">
        <v>565</v>
      </c>
      <c r="AO1951" s="259" t="s">
        <v>565</v>
      </c>
      <c r="AP1951" s="259" t="s">
        <v>565</v>
      </c>
      <c r="AQ1951" s="259" t="s">
        <v>565</v>
      </c>
      <c r="AR1951" s="259" t="s">
        <v>565</v>
      </c>
      <c r="AS1951" s="259" t="s">
        <v>565</v>
      </c>
      <c r="AT1951" s="259" t="s">
        <v>565</v>
      </c>
      <c r="AU1951" s="259" t="s">
        <v>565</v>
      </c>
      <c r="AV1951" s="259" t="s">
        <v>565</v>
      </c>
      <c r="AW1951" s="259" t="s">
        <v>565</v>
      </c>
      <c r="AX1951" s="259" t="s">
        <v>565</v>
      </c>
      <c r="AY1951" s="259" t="s">
        <v>565</v>
      </c>
      <c r="AZ1951" s="259" t="s">
        <v>565</v>
      </c>
      <c r="BA1951" s="259" t="s">
        <v>565</v>
      </c>
    </row>
    <row r="1952" spans="4:53">
      <c r="D1952" s="259" t="s">
        <v>565</v>
      </c>
      <c r="E1952" s="259" t="s">
        <v>565</v>
      </c>
      <c r="F1952" s="259" t="s">
        <v>565</v>
      </c>
      <c r="G1952" s="259" t="s">
        <v>565</v>
      </c>
      <c r="H1952" s="259" t="s">
        <v>565</v>
      </c>
      <c r="I1952" s="259" t="s">
        <v>565</v>
      </c>
      <c r="J1952" s="259" t="s">
        <v>565</v>
      </c>
      <c r="K1952" s="259" t="s">
        <v>565</v>
      </c>
      <c r="L1952" s="259" t="s">
        <v>565</v>
      </c>
      <c r="M1952" s="259" t="s">
        <v>565</v>
      </c>
      <c r="N1952" s="259" t="s">
        <v>565</v>
      </c>
      <c r="O1952" s="259" t="s">
        <v>565</v>
      </c>
      <c r="P1952" s="259" t="s">
        <v>565</v>
      </c>
      <c r="Q1952" s="259" t="s">
        <v>565</v>
      </c>
      <c r="R1952" s="259" t="s">
        <v>565</v>
      </c>
      <c r="S1952" s="259" t="s">
        <v>565</v>
      </c>
      <c r="T1952" s="259" t="s">
        <v>565</v>
      </c>
      <c r="U1952" s="259" t="s">
        <v>565</v>
      </c>
      <c r="V1952" s="260" t="s">
        <v>565</v>
      </c>
      <c r="W1952" s="260" t="s">
        <v>565</v>
      </c>
      <c r="X1952" s="259" t="s">
        <v>565</v>
      </c>
      <c r="Y1952" s="259" t="s">
        <v>565</v>
      </c>
      <c r="Z1952" s="259" t="s">
        <v>565</v>
      </c>
      <c r="AA1952" s="259" t="s">
        <v>565</v>
      </c>
      <c r="AB1952" s="259" t="s">
        <v>565</v>
      </c>
      <c r="AC1952" s="259" t="s">
        <v>565</v>
      </c>
      <c r="AD1952" s="259" t="s">
        <v>565</v>
      </c>
      <c r="AE1952" s="259" t="s">
        <v>565</v>
      </c>
      <c r="AF1952" s="259" t="s">
        <v>565</v>
      </c>
      <c r="AG1952" s="259" t="s">
        <v>565</v>
      </c>
      <c r="AH1952" s="259" t="s">
        <v>565</v>
      </c>
      <c r="AI1952" s="259" t="s">
        <v>565</v>
      </c>
      <c r="AJ1952" s="259" t="s">
        <v>565</v>
      </c>
      <c r="AK1952" s="259" t="s">
        <v>565</v>
      </c>
      <c r="AL1952" s="259" t="s">
        <v>565</v>
      </c>
      <c r="AM1952" s="259" t="s">
        <v>565</v>
      </c>
      <c r="AN1952" s="259" t="s">
        <v>565</v>
      </c>
      <c r="AO1952" s="259" t="s">
        <v>565</v>
      </c>
      <c r="AP1952" s="259" t="s">
        <v>565</v>
      </c>
      <c r="AQ1952" s="259" t="s">
        <v>565</v>
      </c>
      <c r="AR1952" s="259" t="s">
        <v>565</v>
      </c>
      <c r="AS1952" s="259" t="s">
        <v>565</v>
      </c>
      <c r="AT1952" s="259" t="s">
        <v>565</v>
      </c>
      <c r="AU1952" s="259" t="s">
        <v>565</v>
      </c>
      <c r="AV1952" s="259" t="s">
        <v>565</v>
      </c>
      <c r="AW1952" s="259" t="s">
        <v>565</v>
      </c>
      <c r="AX1952" s="259" t="s">
        <v>565</v>
      </c>
      <c r="AY1952" s="259" t="s">
        <v>565</v>
      </c>
      <c r="AZ1952" s="259" t="s">
        <v>565</v>
      </c>
      <c r="BA1952" s="259" t="s">
        <v>565</v>
      </c>
    </row>
    <row r="1953" spans="4:53">
      <c r="D1953" s="259" t="s">
        <v>565</v>
      </c>
      <c r="E1953" s="259" t="s">
        <v>565</v>
      </c>
      <c r="F1953" s="259" t="s">
        <v>565</v>
      </c>
      <c r="G1953" s="259" t="s">
        <v>565</v>
      </c>
      <c r="H1953" s="259" t="s">
        <v>565</v>
      </c>
      <c r="I1953" s="259" t="s">
        <v>565</v>
      </c>
      <c r="J1953" s="259" t="s">
        <v>565</v>
      </c>
      <c r="K1953" s="259" t="s">
        <v>565</v>
      </c>
      <c r="L1953" s="259" t="s">
        <v>565</v>
      </c>
      <c r="M1953" s="259" t="s">
        <v>565</v>
      </c>
      <c r="N1953" s="259" t="s">
        <v>565</v>
      </c>
      <c r="O1953" s="259" t="s">
        <v>565</v>
      </c>
      <c r="P1953" s="259" t="s">
        <v>565</v>
      </c>
      <c r="Q1953" s="259" t="s">
        <v>565</v>
      </c>
      <c r="R1953" s="259" t="s">
        <v>565</v>
      </c>
      <c r="S1953" s="259" t="s">
        <v>565</v>
      </c>
      <c r="T1953" s="259" t="s">
        <v>565</v>
      </c>
      <c r="U1953" s="259" t="s">
        <v>565</v>
      </c>
      <c r="V1953" s="260" t="s">
        <v>565</v>
      </c>
      <c r="W1953" s="260" t="s">
        <v>565</v>
      </c>
      <c r="X1953" s="259" t="s">
        <v>565</v>
      </c>
      <c r="Y1953" s="259" t="s">
        <v>565</v>
      </c>
      <c r="Z1953" s="259" t="s">
        <v>565</v>
      </c>
      <c r="AA1953" s="259" t="s">
        <v>565</v>
      </c>
      <c r="AB1953" s="259" t="s">
        <v>565</v>
      </c>
      <c r="AC1953" s="259" t="s">
        <v>565</v>
      </c>
      <c r="AD1953" s="259" t="s">
        <v>565</v>
      </c>
      <c r="AE1953" s="259" t="s">
        <v>565</v>
      </c>
      <c r="AF1953" s="259" t="s">
        <v>565</v>
      </c>
      <c r="AG1953" s="259" t="s">
        <v>565</v>
      </c>
      <c r="AH1953" s="259" t="s">
        <v>565</v>
      </c>
      <c r="AI1953" s="259" t="s">
        <v>565</v>
      </c>
      <c r="AJ1953" s="259" t="s">
        <v>565</v>
      </c>
      <c r="AK1953" s="259" t="s">
        <v>565</v>
      </c>
      <c r="AL1953" s="259" t="s">
        <v>565</v>
      </c>
      <c r="AM1953" s="259" t="s">
        <v>565</v>
      </c>
      <c r="AN1953" s="259" t="s">
        <v>565</v>
      </c>
      <c r="AO1953" s="259" t="s">
        <v>565</v>
      </c>
      <c r="AP1953" s="259" t="s">
        <v>565</v>
      </c>
      <c r="AQ1953" s="259" t="s">
        <v>565</v>
      </c>
      <c r="AR1953" s="259" t="s">
        <v>565</v>
      </c>
      <c r="AS1953" s="259" t="s">
        <v>565</v>
      </c>
      <c r="AT1953" s="259" t="s">
        <v>565</v>
      </c>
      <c r="AU1953" s="259" t="s">
        <v>565</v>
      </c>
      <c r="AV1953" s="259" t="s">
        <v>565</v>
      </c>
      <c r="AW1953" s="259" t="s">
        <v>565</v>
      </c>
      <c r="AX1953" s="259" t="s">
        <v>565</v>
      </c>
      <c r="AY1953" s="259" t="s">
        <v>565</v>
      </c>
      <c r="AZ1953" s="259" t="s">
        <v>565</v>
      </c>
      <c r="BA1953" s="259" t="s">
        <v>565</v>
      </c>
    </row>
    <row r="1954" spans="4:53">
      <c r="D1954" s="259" t="s">
        <v>565</v>
      </c>
      <c r="E1954" s="259" t="s">
        <v>565</v>
      </c>
      <c r="F1954" s="259" t="s">
        <v>565</v>
      </c>
      <c r="G1954" s="259" t="s">
        <v>565</v>
      </c>
      <c r="H1954" s="259" t="s">
        <v>565</v>
      </c>
      <c r="I1954" s="259" t="s">
        <v>565</v>
      </c>
      <c r="J1954" s="259" t="s">
        <v>565</v>
      </c>
      <c r="K1954" s="259" t="s">
        <v>565</v>
      </c>
      <c r="L1954" s="259" t="s">
        <v>565</v>
      </c>
      <c r="M1954" s="259" t="s">
        <v>565</v>
      </c>
      <c r="N1954" s="259" t="s">
        <v>565</v>
      </c>
      <c r="O1954" s="259" t="s">
        <v>565</v>
      </c>
      <c r="P1954" s="259" t="s">
        <v>565</v>
      </c>
      <c r="Q1954" s="259" t="s">
        <v>565</v>
      </c>
      <c r="R1954" s="259" t="s">
        <v>565</v>
      </c>
      <c r="S1954" s="259" t="s">
        <v>565</v>
      </c>
      <c r="T1954" s="259" t="s">
        <v>565</v>
      </c>
      <c r="U1954" s="259" t="s">
        <v>565</v>
      </c>
      <c r="V1954" s="260" t="s">
        <v>565</v>
      </c>
      <c r="W1954" s="260" t="s">
        <v>565</v>
      </c>
      <c r="X1954" s="259" t="s">
        <v>565</v>
      </c>
      <c r="Y1954" s="259" t="s">
        <v>565</v>
      </c>
      <c r="Z1954" s="259" t="s">
        <v>565</v>
      </c>
      <c r="AA1954" s="259" t="s">
        <v>565</v>
      </c>
      <c r="AB1954" s="259" t="s">
        <v>565</v>
      </c>
      <c r="AC1954" s="259" t="s">
        <v>565</v>
      </c>
      <c r="AD1954" s="259" t="s">
        <v>565</v>
      </c>
      <c r="AE1954" s="259" t="s">
        <v>565</v>
      </c>
      <c r="AF1954" s="259" t="s">
        <v>565</v>
      </c>
      <c r="AG1954" s="259" t="s">
        <v>565</v>
      </c>
      <c r="AH1954" s="259" t="s">
        <v>565</v>
      </c>
      <c r="AI1954" s="259" t="s">
        <v>565</v>
      </c>
      <c r="AJ1954" s="259" t="s">
        <v>565</v>
      </c>
      <c r="AK1954" s="259" t="s">
        <v>565</v>
      </c>
      <c r="AL1954" s="259" t="s">
        <v>565</v>
      </c>
      <c r="AM1954" s="259" t="s">
        <v>565</v>
      </c>
      <c r="AN1954" s="259" t="s">
        <v>565</v>
      </c>
      <c r="AO1954" s="259" t="s">
        <v>565</v>
      </c>
      <c r="AP1954" s="259" t="s">
        <v>565</v>
      </c>
      <c r="AQ1954" s="259" t="s">
        <v>565</v>
      </c>
      <c r="AR1954" s="259" t="s">
        <v>565</v>
      </c>
      <c r="AS1954" s="259" t="s">
        <v>565</v>
      </c>
      <c r="AT1954" s="259" t="s">
        <v>565</v>
      </c>
      <c r="AU1954" s="259" t="s">
        <v>565</v>
      </c>
      <c r="AV1954" s="259" t="s">
        <v>565</v>
      </c>
      <c r="AW1954" s="259" t="s">
        <v>565</v>
      </c>
      <c r="AX1954" s="259" t="s">
        <v>565</v>
      </c>
      <c r="AY1954" s="259" t="s">
        <v>565</v>
      </c>
      <c r="AZ1954" s="259" t="s">
        <v>565</v>
      </c>
      <c r="BA1954" s="259" t="s">
        <v>565</v>
      </c>
    </row>
    <row r="1955" spans="4:53">
      <c r="D1955" s="259" t="s">
        <v>565</v>
      </c>
      <c r="E1955" s="259" t="s">
        <v>565</v>
      </c>
      <c r="F1955" s="259" t="s">
        <v>565</v>
      </c>
      <c r="G1955" s="259" t="s">
        <v>565</v>
      </c>
      <c r="H1955" s="259" t="s">
        <v>565</v>
      </c>
      <c r="I1955" s="259" t="s">
        <v>565</v>
      </c>
      <c r="J1955" s="259" t="s">
        <v>565</v>
      </c>
      <c r="K1955" s="259" t="s">
        <v>565</v>
      </c>
      <c r="L1955" s="259" t="s">
        <v>565</v>
      </c>
      <c r="M1955" s="259" t="s">
        <v>565</v>
      </c>
      <c r="N1955" s="259" t="s">
        <v>565</v>
      </c>
      <c r="O1955" s="259" t="s">
        <v>565</v>
      </c>
      <c r="P1955" s="259" t="s">
        <v>565</v>
      </c>
      <c r="Q1955" s="259" t="s">
        <v>565</v>
      </c>
      <c r="R1955" s="259" t="s">
        <v>565</v>
      </c>
      <c r="S1955" s="259" t="s">
        <v>565</v>
      </c>
      <c r="T1955" s="259" t="s">
        <v>565</v>
      </c>
      <c r="U1955" s="259" t="s">
        <v>565</v>
      </c>
      <c r="V1955" s="260" t="s">
        <v>565</v>
      </c>
      <c r="W1955" s="260" t="s">
        <v>565</v>
      </c>
      <c r="X1955" s="259" t="s">
        <v>565</v>
      </c>
      <c r="Y1955" s="259" t="s">
        <v>565</v>
      </c>
      <c r="Z1955" s="259" t="s">
        <v>565</v>
      </c>
      <c r="AA1955" s="259" t="s">
        <v>565</v>
      </c>
      <c r="AB1955" s="259" t="s">
        <v>565</v>
      </c>
      <c r="AC1955" s="259" t="s">
        <v>565</v>
      </c>
      <c r="AD1955" s="259" t="s">
        <v>565</v>
      </c>
      <c r="AE1955" s="259" t="s">
        <v>565</v>
      </c>
      <c r="AF1955" s="259" t="s">
        <v>565</v>
      </c>
      <c r="AG1955" s="259" t="s">
        <v>565</v>
      </c>
      <c r="AH1955" s="259" t="s">
        <v>565</v>
      </c>
      <c r="AI1955" s="259" t="s">
        <v>565</v>
      </c>
      <c r="AJ1955" s="259" t="s">
        <v>565</v>
      </c>
      <c r="AK1955" s="259" t="s">
        <v>565</v>
      </c>
      <c r="AL1955" s="259" t="s">
        <v>565</v>
      </c>
      <c r="AM1955" s="259" t="s">
        <v>565</v>
      </c>
      <c r="AN1955" s="259" t="s">
        <v>565</v>
      </c>
      <c r="AO1955" s="259" t="s">
        <v>565</v>
      </c>
      <c r="AP1955" s="259" t="s">
        <v>565</v>
      </c>
      <c r="AQ1955" s="259" t="s">
        <v>565</v>
      </c>
      <c r="AR1955" s="259" t="s">
        <v>565</v>
      </c>
      <c r="AS1955" s="259" t="s">
        <v>565</v>
      </c>
      <c r="AT1955" s="259" t="s">
        <v>565</v>
      </c>
      <c r="AU1955" s="259" t="s">
        <v>565</v>
      </c>
      <c r="AV1955" s="259" t="s">
        <v>565</v>
      </c>
      <c r="AW1955" s="259" t="s">
        <v>565</v>
      </c>
      <c r="AX1955" s="259" t="s">
        <v>565</v>
      </c>
      <c r="AY1955" s="259" t="s">
        <v>565</v>
      </c>
      <c r="AZ1955" s="259" t="s">
        <v>565</v>
      </c>
      <c r="BA1955" s="259" t="s">
        <v>565</v>
      </c>
    </row>
    <row r="1956" spans="4:53">
      <c r="D1956" s="259" t="s">
        <v>565</v>
      </c>
      <c r="E1956" s="259" t="s">
        <v>565</v>
      </c>
      <c r="F1956" s="259" t="s">
        <v>565</v>
      </c>
      <c r="G1956" s="259" t="s">
        <v>565</v>
      </c>
      <c r="H1956" s="259" t="s">
        <v>565</v>
      </c>
      <c r="I1956" s="259" t="s">
        <v>565</v>
      </c>
      <c r="J1956" s="259" t="s">
        <v>565</v>
      </c>
      <c r="K1956" s="259" t="s">
        <v>565</v>
      </c>
      <c r="L1956" s="259" t="s">
        <v>565</v>
      </c>
      <c r="M1956" s="259" t="s">
        <v>565</v>
      </c>
      <c r="N1956" s="259" t="s">
        <v>565</v>
      </c>
      <c r="O1956" s="259" t="s">
        <v>565</v>
      </c>
      <c r="P1956" s="259" t="s">
        <v>565</v>
      </c>
      <c r="Q1956" s="259" t="s">
        <v>565</v>
      </c>
      <c r="R1956" s="259" t="s">
        <v>565</v>
      </c>
      <c r="S1956" s="259" t="s">
        <v>565</v>
      </c>
      <c r="T1956" s="259" t="s">
        <v>565</v>
      </c>
      <c r="U1956" s="259" t="s">
        <v>565</v>
      </c>
      <c r="V1956" s="260" t="s">
        <v>565</v>
      </c>
      <c r="W1956" s="260" t="s">
        <v>565</v>
      </c>
      <c r="X1956" s="259" t="s">
        <v>565</v>
      </c>
      <c r="Y1956" s="259" t="s">
        <v>565</v>
      </c>
      <c r="Z1956" s="259" t="s">
        <v>565</v>
      </c>
      <c r="AA1956" s="259" t="s">
        <v>565</v>
      </c>
      <c r="AB1956" s="259" t="s">
        <v>565</v>
      </c>
      <c r="AC1956" s="259" t="s">
        <v>565</v>
      </c>
      <c r="AD1956" s="259" t="s">
        <v>565</v>
      </c>
      <c r="AE1956" s="259" t="s">
        <v>565</v>
      </c>
      <c r="AF1956" s="259" t="s">
        <v>565</v>
      </c>
      <c r="AG1956" s="259" t="s">
        <v>565</v>
      </c>
      <c r="AH1956" s="259" t="s">
        <v>565</v>
      </c>
      <c r="AI1956" s="259" t="s">
        <v>565</v>
      </c>
      <c r="AJ1956" s="259" t="s">
        <v>565</v>
      </c>
      <c r="AK1956" s="259" t="s">
        <v>565</v>
      </c>
      <c r="AL1956" s="259" t="s">
        <v>565</v>
      </c>
      <c r="AM1956" s="259" t="s">
        <v>565</v>
      </c>
      <c r="AN1956" s="259" t="s">
        <v>565</v>
      </c>
      <c r="AO1956" s="259" t="s">
        <v>565</v>
      </c>
      <c r="AP1956" s="259" t="s">
        <v>565</v>
      </c>
      <c r="AQ1956" s="259" t="s">
        <v>565</v>
      </c>
      <c r="AR1956" s="259" t="s">
        <v>565</v>
      </c>
      <c r="AS1956" s="259" t="s">
        <v>565</v>
      </c>
      <c r="AT1956" s="259" t="s">
        <v>565</v>
      </c>
      <c r="AU1956" s="259" t="s">
        <v>565</v>
      </c>
      <c r="AV1956" s="259" t="s">
        <v>565</v>
      </c>
      <c r="AW1956" s="259" t="s">
        <v>565</v>
      </c>
      <c r="AX1956" s="259" t="s">
        <v>565</v>
      </c>
      <c r="AY1956" s="259" t="s">
        <v>565</v>
      </c>
      <c r="AZ1956" s="259" t="s">
        <v>565</v>
      </c>
      <c r="BA1956" s="259" t="s">
        <v>565</v>
      </c>
    </row>
    <row r="1957" spans="4:53">
      <c r="D1957" s="259" t="s">
        <v>565</v>
      </c>
      <c r="E1957" s="259" t="s">
        <v>565</v>
      </c>
      <c r="F1957" s="259" t="s">
        <v>565</v>
      </c>
      <c r="G1957" s="259" t="s">
        <v>565</v>
      </c>
      <c r="H1957" s="259" t="s">
        <v>565</v>
      </c>
      <c r="I1957" s="259" t="s">
        <v>565</v>
      </c>
      <c r="J1957" s="259" t="s">
        <v>565</v>
      </c>
      <c r="K1957" s="259" t="s">
        <v>565</v>
      </c>
      <c r="L1957" s="259" t="s">
        <v>565</v>
      </c>
      <c r="M1957" s="259" t="s">
        <v>565</v>
      </c>
      <c r="N1957" s="259" t="s">
        <v>565</v>
      </c>
      <c r="O1957" s="259" t="s">
        <v>565</v>
      </c>
      <c r="P1957" s="259" t="s">
        <v>565</v>
      </c>
      <c r="Q1957" s="259" t="s">
        <v>565</v>
      </c>
      <c r="R1957" s="259" t="s">
        <v>565</v>
      </c>
      <c r="S1957" s="259" t="s">
        <v>565</v>
      </c>
      <c r="T1957" s="259" t="s">
        <v>565</v>
      </c>
      <c r="U1957" s="259" t="s">
        <v>565</v>
      </c>
      <c r="V1957" s="260" t="s">
        <v>565</v>
      </c>
      <c r="W1957" s="260" t="s">
        <v>565</v>
      </c>
      <c r="X1957" s="259" t="s">
        <v>565</v>
      </c>
      <c r="Y1957" s="259" t="s">
        <v>565</v>
      </c>
      <c r="Z1957" s="259" t="s">
        <v>565</v>
      </c>
      <c r="AA1957" s="259" t="s">
        <v>565</v>
      </c>
      <c r="AB1957" s="259" t="s">
        <v>565</v>
      </c>
      <c r="AC1957" s="259" t="s">
        <v>565</v>
      </c>
      <c r="AD1957" s="259" t="s">
        <v>565</v>
      </c>
      <c r="AE1957" s="259" t="s">
        <v>565</v>
      </c>
      <c r="AF1957" s="259" t="s">
        <v>565</v>
      </c>
      <c r="AG1957" s="259" t="s">
        <v>565</v>
      </c>
      <c r="AH1957" s="259" t="s">
        <v>565</v>
      </c>
      <c r="AI1957" s="259" t="s">
        <v>565</v>
      </c>
      <c r="AJ1957" s="259" t="s">
        <v>565</v>
      </c>
      <c r="AK1957" s="259" t="s">
        <v>565</v>
      </c>
      <c r="AL1957" s="259" t="s">
        <v>565</v>
      </c>
      <c r="AM1957" s="259" t="s">
        <v>565</v>
      </c>
      <c r="AN1957" s="259" t="s">
        <v>565</v>
      </c>
      <c r="AO1957" s="259" t="s">
        <v>565</v>
      </c>
      <c r="AP1957" s="259" t="s">
        <v>565</v>
      </c>
      <c r="AQ1957" s="259" t="s">
        <v>565</v>
      </c>
      <c r="AR1957" s="259" t="s">
        <v>565</v>
      </c>
      <c r="AS1957" s="259" t="s">
        <v>565</v>
      </c>
      <c r="AT1957" s="259" t="s">
        <v>565</v>
      </c>
      <c r="AU1957" s="259" t="s">
        <v>565</v>
      </c>
      <c r="AV1957" s="259" t="s">
        <v>565</v>
      </c>
      <c r="AW1957" s="259" t="s">
        <v>565</v>
      </c>
      <c r="AX1957" s="259" t="s">
        <v>565</v>
      </c>
      <c r="AY1957" s="259" t="s">
        <v>565</v>
      </c>
      <c r="AZ1957" s="259" t="s">
        <v>565</v>
      </c>
      <c r="BA1957" s="259" t="s">
        <v>565</v>
      </c>
    </row>
    <row r="1958" spans="4:53">
      <c r="D1958" s="259" t="s">
        <v>565</v>
      </c>
      <c r="E1958" s="259" t="s">
        <v>565</v>
      </c>
      <c r="F1958" s="259" t="s">
        <v>565</v>
      </c>
      <c r="G1958" s="259" t="s">
        <v>565</v>
      </c>
      <c r="H1958" s="259" t="s">
        <v>565</v>
      </c>
      <c r="I1958" s="259" t="s">
        <v>565</v>
      </c>
      <c r="J1958" s="259" t="s">
        <v>565</v>
      </c>
      <c r="K1958" s="259" t="s">
        <v>565</v>
      </c>
      <c r="L1958" s="259" t="s">
        <v>565</v>
      </c>
      <c r="M1958" s="259" t="s">
        <v>565</v>
      </c>
      <c r="N1958" s="259" t="s">
        <v>565</v>
      </c>
      <c r="O1958" s="259" t="s">
        <v>565</v>
      </c>
      <c r="P1958" s="259" t="s">
        <v>565</v>
      </c>
      <c r="Q1958" s="259" t="s">
        <v>565</v>
      </c>
      <c r="R1958" s="259" t="s">
        <v>565</v>
      </c>
      <c r="S1958" s="259" t="s">
        <v>565</v>
      </c>
      <c r="T1958" s="259" t="s">
        <v>565</v>
      </c>
      <c r="U1958" s="259" t="s">
        <v>565</v>
      </c>
      <c r="V1958" s="260" t="s">
        <v>565</v>
      </c>
      <c r="W1958" s="260" t="s">
        <v>565</v>
      </c>
      <c r="X1958" s="259" t="s">
        <v>565</v>
      </c>
      <c r="Y1958" s="259" t="s">
        <v>565</v>
      </c>
      <c r="Z1958" s="259" t="s">
        <v>565</v>
      </c>
      <c r="AA1958" s="259" t="s">
        <v>565</v>
      </c>
      <c r="AB1958" s="259" t="s">
        <v>565</v>
      </c>
      <c r="AC1958" s="259" t="s">
        <v>565</v>
      </c>
      <c r="AD1958" s="259" t="s">
        <v>565</v>
      </c>
      <c r="AE1958" s="259" t="s">
        <v>565</v>
      </c>
      <c r="AF1958" s="259" t="s">
        <v>565</v>
      </c>
      <c r="AG1958" s="259" t="s">
        <v>565</v>
      </c>
      <c r="AH1958" s="259" t="s">
        <v>565</v>
      </c>
      <c r="AI1958" s="259" t="s">
        <v>565</v>
      </c>
      <c r="AJ1958" s="259" t="s">
        <v>565</v>
      </c>
      <c r="AK1958" s="259" t="s">
        <v>565</v>
      </c>
      <c r="AL1958" s="259" t="s">
        <v>565</v>
      </c>
      <c r="AM1958" s="259" t="s">
        <v>565</v>
      </c>
      <c r="AN1958" s="259" t="s">
        <v>565</v>
      </c>
      <c r="AO1958" s="259" t="s">
        <v>565</v>
      </c>
      <c r="AP1958" s="259" t="s">
        <v>565</v>
      </c>
      <c r="AQ1958" s="259" t="s">
        <v>565</v>
      </c>
      <c r="AR1958" s="259" t="s">
        <v>565</v>
      </c>
      <c r="AS1958" s="259" t="s">
        <v>565</v>
      </c>
      <c r="AT1958" s="259" t="s">
        <v>565</v>
      </c>
      <c r="AU1958" s="259" t="s">
        <v>565</v>
      </c>
      <c r="AV1958" s="259" t="s">
        <v>565</v>
      </c>
      <c r="AW1958" s="259" t="s">
        <v>565</v>
      </c>
      <c r="AX1958" s="259" t="s">
        <v>565</v>
      </c>
      <c r="AY1958" s="259" t="s">
        <v>565</v>
      </c>
      <c r="AZ1958" s="259" t="s">
        <v>565</v>
      </c>
      <c r="BA1958" s="259" t="s">
        <v>565</v>
      </c>
    </row>
    <row r="1959" spans="4:53">
      <c r="D1959" s="259" t="s">
        <v>565</v>
      </c>
      <c r="E1959" s="259" t="s">
        <v>565</v>
      </c>
      <c r="F1959" s="259" t="s">
        <v>565</v>
      </c>
      <c r="G1959" s="259" t="s">
        <v>565</v>
      </c>
      <c r="H1959" s="259" t="s">
        <v>565</v>
      </c>
      <c r="I1959" s="259" t="s">
        <v>565</v>
      </c>
      <c r="J1959" s="259" t="s">
        <v>565</v>
      </c>
      <c r="K1959" s="259" t="s">
        <v>565</v>
      </c>
      <c r="L1959" s="259" t="s">
        <v>565</v>
      </c>
      <c r="M1959" s="259" t="s">
        <v>565</v>
      </c>
      <c r="N1959" s="259" t="s">
        <v>565</v>
      </c>
      <c r="O1959" s="259" t="s">
        <v>565</v>
      </c>
      <c r="P1959" s="259" t="s">
        <v>565</v>
      </c>
      <c r="Q1959" s="259" t="s">
        <v>565</v>
      </c>
      <c r="R1959" s="259" t="s">
        <v>565</v>
      </c>
      <c r="S1959" s="259" t="s">
        <v>565</v>
      </c>
      <c r="T1959" s="259" t="s">
        <v>565</v>
      </c>
      <c r="U1959" s="259" t="s">
        <v>565</v>
      </c>
      <c r="V1959" s="260" t="s">
        <v>565</v>
      </c>
      <c r="W1959" s="260" t="s">
        <v>565</v>
      </c>
      <c r="X1959" s="259" t="s">
        <v>565</v>
      </c>
      <c r="Y1959" s="259" t="s">
        <v>565</v>
      </c>
      <c r="Z1959" s="259" t="s">
        <v>565</v>
      </c>
      <c r="AA1959" s="259" t="s">
        <v>565</v>
      </c>
      <c r="AB1959" s="259" t="s">
        <v>565</v>
      </c>
      <c r="AC1959" s="259" t="s">
        <v>565</v>
      </c>
      <c r="AD1959" s="259" t="s">
        <v>565</v>
      </c>
      <c r="AE1959" s="259" t="s">
        <v>565</v>
      </c>
      <c r="AF1959" s="259" t="s">
        <v>565</v>
      </c>
      <c r="AG1959" s="259" t="s">
        <v>565</v>
      </c>
      <c r="AH1959" s="259" t="s">
        <v>565</v>
      </c>
      <c r="AI1959" s="259" t="s">
        <v>565</v>
      </c>
      <c r="AJ1959" s="259" t="s">
        <v>565</v>
      </c>
      <c r="AK1959" s="259" t="s">
        <v>565</v>
      </c>
      <c r="AL1959" s="259" t="s">
        <v>565</v>
      </c>
      <c r="AM1959" s="259" t="s">
        <v>565</v>
      </c>
      <c r="AN1959" s="259" t="s">
        <v>565</v>
      </c>
      <c r="AO1959" s="259" t="s">
        <v>565</v>
      </c>
      <c r="AP1959" s="259" t="s">
        <v>565</v>
      </c>
      <c r="AQ1959" s="259" t="s">
        <v>565</v>
      </c>
      <c r="AR1959" s="259" t="s">
        <v>565</v>
      </c>
      <c r="AS1959" s="259" t="s">
        <v>565</v>
      </c>
      <c r="AT1959" s="259" t="s">
        <v>565</v>
      </c>
      <c r="AU1959" s="259" t="s">
        <v>565</v>
      </c>
      <c r="AV1959" s="259" t="s">
        <v>565</v>
      </c>
      <c r="AW1959" s="259" t="s">
        <v>565</v>
      </c>
      <c r="AX1959" s="259" t="s">
        <v>565</v>
      </c>
      <c r="AY1959" s="259" t="s">
        <v>565</v>
      </c>
      <c r="AZ1959" s="259" t="s">
        <v>565</v>
      </c>
      <c r="BA1959" s="259" t="s">
        <v>565</v>
      </c>
    </row>
    <row r="1960" spans="4:53">
      <c r="D1960" s="259" t="s">
        <v>565</v>
      </c>
      <c r="E1960" s="259" t="s">
        <v>565</v>
      </c>
      <c r="F1960" s="259" t="s">
        <v>565</v>
      </c>
      <c r="G1960" s="259" t="s">
        <v>565</v>
      </c>
      <c r="H1960" s="259" t="s">
        <v>565</v>
      </c>
      <c r="I1960" s="259" t="s">
        <v>565</v>
      </c>
      <c r="J1960" s="259" t="s">
        <v>565</v>
      </c>
      <c r="K1960" s="259" t="s">
        <v>565</v>
      </c>
      <c r="L1960" s="259" t="s">
        <v>565</v>
      </c>
      <c r="M1960" s="259" t="s">
        <v>565</v>
      </c>
      <c r="N1960" s="259" t="s">
        <v>565</v>
      </c>
      <c r="O1960" s="259" t="s">
        <v>565</v>
      </c>
      <c r="P1960" s="259" t="s">
        <v>565</v>
      </c>
      <c r="Q1960" s="259" t="s">
        <v>565</v>
      </c>
      <c r="R1960" s="259" t="s">
        <v>565</v>
      </c>
      <c r="S1960" s="259" t="s">
        <v>565</v>
      </c>
      <c r="T1960" s="259" t="s">
        <v>565</v>
      </c>
      <c r="U1960" s="259" t="s">
        <v>565</v>
      </c>
      <c r="V1960" s="260" t="s">
        <v>565</v>
      </c>
      <c r="W1960" s="260" t="s">
        <v>565</v>
      </c>
      <c r="X1960" s="259" t="s">
        <v>565</v>
      </c>
      <c r="Y1960" s="259" t="s">
        <v>565</v>
      </c>
      <c r="Z1960" s="259" t="s">
        <v>565</v>
      </c>
      <c r="AA1960" s="259" t="s">
        <v>565</v>
      </c>
      <c r="AB1960" s="259" t="s">
        <v>565</v>
      </c>
      <c r="AC1960" s="259" t="s">
        <v>565</v>
      </c>
      <c r="AD1960" s="259" t="s">
        <v>565</v>
      </c>
      <c r="AE1960" s="259" t="s">
        <v>565</v>
      </c>
      <c r="AF1960" s="259" t="s">
        <v>565</v>
      </c>
      <c r="AG1960" s="259" t="s">
        <v>565</v>
      </c>
      <c r="AH1960" s="259" t="s">
        <v>565</v>
      </c>
      <c r="AI1960" s="259" t="s">
        <v>565</v>
      </c>
      <c r="AJ1960" s="259" t="s">
        <v>565</v>
      </c>
      <c r="AK1960" s="259" t="s">
        <v>565</v>
      </c>
      <c r="AL1960" s="259" t="s">
        <v>565</v>
      </c>
      <c r="AM1960" s="259" t="s">
        <v>565</v>
      </c>
      <c r="AN1960" s="259" t="s">
        <v>565</v>
      </c>
      <c r="AO1960" s="259" t="s">
        <v>565</v>
      </c>
      <c r="AP1960" s="259" t="s">
        <v>565</v>
      </c>
      <c r="AQ1960" s="259" t="s">
        <v>565</v>
      </c>
      <c r="AR1960" s="259" t="s">
        <v>565</v>
      </c>
      <c r="AS1960" s="259" t="s">
        <v>565</v>
      </c>
      <c r="AT1960" s="259" t="s">
        <v>565</v>
      </c>
      <c r="AU1960" s="259" t="s">
        <v>565</v>
      </c>
      <c r="AV1960" s="259" t="s">
        <v>565</v>
      </c>
      <c r="AW1960" s="259" t="s">
        <v>565</v>
      </c>
      <c r="AX1960" s="259" t="s">
        <v>565</v>
      </c>
      <c r="AY1960" s="259" t="s">
        <v>565</v>
      </c>
      <c r="AZ1960" s="259" t="s">
        <v>565</v>
      </c>
      <c r="BA1960" s="259" t="s">
        <v>565</v>
      </c>
    </row>
    <row r="1961" spans="4:53">
      <c r="D1961" s="259" t="s">
        <v>565</v>
      </c>
      <c r="E1961" s="259" t="s">
        <v>565</v>
      </c>
      <c r="F1961" s="259" t="s">
        <v>565</v>
      </c>
      <c r="G1961" s="259" t="s">
        <v>565</v>
      </c>
      <c r="H1961" s="259" t="s">
        <v>565</v>
      </c>
      <c r="I1961" s="259" t="s">
        <v>565</v>
      </c>
      <c r="J1961" s="259" t="s">
        <v>565</v>
      </c>
      <c r="K1961" s="259" t="s">
        <v>565</v>
      </c>
      <c r="L1961" s="259" t="s">
        <v>565</v>
      </c>
      <c r="M1961" s="259" t="s">
        <v>565</v>
      </c>
      <c r="N1961" s="259" t="s">
        <v>565</v>
      </c>
      <c r="O1961" s="259" t="s">
        <v>565</v>
      </c>
      <c r="P1961" s="259" t="s">
        <v>565</v>
      </c>
      <c r="Q1961" s="259" t="s">
        <v>565</v>
      </c>
      <c r="R1961" s="259" t="s">
        <v>565</v>
      </c>
      <c r="S1961" s="259" t="s">
        <v>565</v>
      </c>
      <c r="T1961" s="259" t="s">
        <v>565</v>
      </c>
      <c r="U1961" s="259" t="s">
        <v>565</v>
      </c>
      <c r="V1961" s="260" t="s">
        <v>565</v>
      </c>
      <c r="W1961" s="260" t="s">
        <v>565</v>
      </c>
      <c r="X1961" s="259" t="s">
        <v>565</v>
      </c>
      <c r="Y1961" s="259" t="s">
        <v>565</v>
      </c>
      <c r="Z1961" s="259" t="s">
        <v>565</v>
      </c>
      <c r="AA1961" s="259" t="s">
        <v>565</v>
      </c>
      <c r="AB1961" s="259" t="s">
        <v>565</v>
      </c>
      <c r="AC1961" s="259" t="s">
        <v>565</v>
      </c>
      <c r="AD1961" s="259" t="s">
        <v>565</v>
      </c>
      <c r="AE1961" s="259" t="s">
        <v>565</v>
      </c>
      <c r="AF1961" s="259" t="s">
        <v>565</v>
      </c>
      <c r="AG1961" s="259" t="s">
        <v>565</v>
      </c>
      <c r="AH1961" s="259" t="s">
        <v>565</v>
      </c>
      <c r="AI1961" s="259" t="s">
        <v>565</v>
      </c>
      <c r="AJ1961" s="259" t="s">
        <v>565</v>
      </c>
      <c r="AK1961" s="259" t="s">
        <v>565</v>
      </c>
      <c r="AL1961" s="259" t="s">
        <v>565</v>
      </c>
      <c r="AM1961" s="259" t="s">
        <v>565</v>
      </c>
      <c r="AN1961" s="259" t="s">
        <v>565</v>
      </c>
      <c r="AO1961" s="259" t="s">
        <v>565</v>
      </c>
      <c r="AP1961" s="259" t="s">
        <v>565</v>
      </c>
      <c r="AQ1961" s="259" t="s">
        <v>565</v>
      </c>
      <c r="AR1961" s="259" t="s">
        <v>565</v>
      </c>
      <c r="AS1961" s="259" t="s">
        <v>565</v>
      </c>
      <c r="AT1961" s="259" t="s">
        <v>565</v>
      </c>
      <c r="AU1961" s="259" t="s">
        <v>565</v>
      </c>
      <c r="AV1961" s="259" t="s">
        <v>565</v>
      </c>
      <c r="AW1961" s="259" t="s">
        <v>565</v>
      </c>
      <c r="AX1961" s="259" t="s">
        <v>565</v>
      </c>
      <c r="AY1961" s="259" t="s">
        <v>565</v>
      </c>
      <c r="AZ1961" s="259" t="s">
        <v>565</v>
      </c>
      <c r="BA1961" s="259" t="s">
        <v>565</v>
      </c>
    </row>
    <row r="1962" spans="4:53">
      <c r="D1962" s="259" t="s">
        <v>565</v>
      </c>
      <c r="E1962" s="259" t="s">
        <v>565</v>
      </c>
      <c r="F1962" s="259" t="s">
        <v>565</v>
      </c>
      <c r="G1962" s="259" t="s">
        <v>565</v>
      </c>
      <c r="H1962" s="259" t="s">
        <v>565</v>
      </c>
      <c r="I1962" s="259" t="s">
        <v>565</v>
      </c>
      <c r="J1962" s="259" t="s">
        <v>565</v>
      </c>
      <c r="K1962" s="259" t="s">
        <v>565</v>
      </c>
      <c r="L1962" s="259" t="s">
        <v>565</v>
      </c>
      <c r="M1962" s="259" t="s">
        <v>565</v>
      </c>
      <c r="N1962" s="259" t="s">
        <v>565</v>
      </c>
      <c r="O1962" s="259" t="s">
        <v>565</v>
      </c>
      <c r="P1962" s="259" t="s">
        <v>565</v>
      </c>
      <c r="Q1962" s="259" t="s">
        <v>565</v>
      </c>
      <c r="R1962" s="259" t="s">
        <v>565</v>
      </c>
      <c r="S1962" s="259" t="s">
        <v>565</v>
      </c>
      <c r="T1962" s="259" t="s">
        <v>565</v>
      </c>
      <c r="U1962" s="259" t="s">
        <v>565</v>
      </c>
      <c r="V1962" s="260" t="s">
        <v>565</v>
      </c>
      <c r="W1962" s="260" t="s">
        <v>565</v>
      </c>
      <c r="X1962" s="259" t="s">
        <v>565</v>
      </c>
      <c r="Y1962" s="259" t="s">
        <v>565</v>
      </c>
      <c r="Z1962" s="259" t="s">
        <v>565</v>
      </c>
      <c r="AA1962" s="259" t="s">
        <v>565</v>
      </c>
      <c r="AB1962" s="259" t="s">
        <v>565</v>
      </c>
      <c r="AC1962" s="259" t="s">
        <v>565</v>
      </c>
      <c r="AD1962" s="259" t="s">
        <v>565</v>
      </c>
      <c r="AE1962" s="259" t="s">
        <v>565</v>
      </c>
      <c r="AF1962" s="259" t="s">
        <v>565</v>
      </c>
      <c r="AG1962" s="259" t="s">
        <v>565</v>
      </c>
      <c r="AH1962" s="259" t="s">
        <v>565</v>
      </c>
      <c r="AI1962" s="259" t="s">
        <v>565</v>
      </c>
      <c r="AJ1962" s="259" t="s">
        <v>565</v>
      </c>
      <c r="AK1962" s="259" t="s">
        <v>565</v>
      </c>
      <c r="AL1962" s="259" t="s">
        <v>565</v>
      </c>
      <c r="AM1962" s="259" t="s">
        <v>565</v>
      </c>
      <c r="AN1962" s="259" t="s">
        <v>565</v>
      </c>
      <c r="AO1962" s="259" t="s">
        <v>565</v>
      </c>
      <c r="AP1962" s="259" t="s">
        <v>565</v>
      </c>
      <c r="AQ1962" s="259" t="s">
        <v>565</v>
      </c>
      <c r="AR1962" s="259" t="s">
        <v>565</v>
      </c>
      <c r="AS1962" s="259" t="s">
        <v>565</v>
      </c>
      <c r="AT1962" s="259" t="s">
        <v>565</v>
      </c>
      <c r="AU1962" s="259" t="s">
        <v>565</v>
      </c>
      <c r="AV1962" s="259" t="s">
        <v>565</v>
      </c>
      <c r="AW1962" s="259" t="s">
        <v>565</v>
      </c>
      <c r="AX1962" s="259" t="s">
        <v>565</v>
      </c>
      <c r="AY1962" s="259" t="s">
        <v>565</v>
      </c>
      <c r="AZ1962" s="259" t="s">
        <v>565</v>
      </c>
      <c r="BA1962" s="259" t="s">
        <v>565</v>
      </c>
    </row>
    <row r="1963" spans="4:53">
      <c r="D1963" s="259" t="s">
        <v>565</v>
      </c>
      <c r="E1963" s="259" t="s">
        <v>565</v>
      </c>
      <c r="F1963" s="259" t="s">
        <v>565</v>
      </c>
      <c r="G1963" s="259" t="s">
        <v>565</v>
      </c>
      <c r="H1963" s="259" t="s">
        <v>565</v>
      </c>
      <c r="I1963" s="259" t="s">
        <v>565</v>
      </c>
      <c r="J1963" s="259" t="s">
        <v>565</v>
      </c>
      <c r="K1963" s="259" t="s">
        <v>565</v>
      </c>
      <c r="L1963" s="259" t="s">
        <v>565</v>
      </c>
      <c r="M1963" s="259" t="s">
        <v>565</v>
      </c>
      <c r="N1963" s="259" t="s">
        <v>565</v>
      </c>
      <c r="O1963" s="259" t="s">
        <v>565</v>
      </c>
      <c r="P1963" s="259" t="s">
        <v>565</v>
      </c>
      <c r="Q1963" s="259" t="s">
        <v>565</v>
      </c>
      <c r="R1963" s="259" t="s">
        <v>565</v>
      </c>
      <c r="S1963" s="259" t="s">
        <v>565</v>
      </c>
      <c r="T1963" s="259" t="s">
        <v>565</v>
      </c>
      <c r="U1963" s="259" t="s">
        <v>565</v>
      </c>
      <c r="V1963" s="260" t="s">
        <v>565</v>
      </c>
      <c r="W1963" s="260" t="s">
        <v>565</v>
      </c>
      <c r="X1963" s="259" t="s">
        <v>565</v>
      </c>
      <c r="Y1963" s="259" t="s">
        <v>565</v>
      </c>
      <c r="Z1963" s="259" t="s">
        <v>565</v>
      </c>
      <c r="AA1963" s="259" t="s">
        <v>565</v>
      </c>
      <c r="AB1963" s="259" t="s">
        <v>565</v>
      </c>
      <c r="AC1963" s="259" t="s">
        <v>565</v>
      </c>
      <c r="AD1963" s="259" t="s">
        <v>565</v>
      </c>
      <c r="AE1963" s="259" t="s">
        <v>565</v>
      </c>
      <c r="AF1963" s="259" t="s">
        <v>565</v>
      </c>
      <c r="AG1963" s="259" t="s">
        <v>565</v>
      </c>
      <c r="AH1963" s="259" t="s">
        <v>565</v>
      </c>
      <c r="AI1963" s="259" t="s">
        <v>565</v>
      </c>
      <c r="AJ1963" s="259" t="s">
        <v>565</v>
      </c>
      <c r="AK1963" s="259" t="s">
        <v>565</v>
      </c>
      <c r="AL1963" s="259" t="s">
        <v>565</v>
      </c>
      <c r="AM1963" s="259" t="s">
        <v>565</v>
      </c>
      <c r="AN1963" s="259" t="s">
        <v>565</v>
      </c>
      <c r="AO1963" s="259" t="s">
        <v>565</v>
      </c>
      <c r="AP1963" s="259" t="s">
        <v>565</v>
      </c>
      <c r="AQ1963" s="259" t="s">
        <v>565</v>
      </c>
      <c r="AR1963" s="259" t="s">
        <v>565</v>
      </c>
      <c r="AS1963" s="259" t="s">
        <v>565</v>
      </c>
      <c r="AT1963" s="259" t="s">
        <v>565</v>
      </c>
      <c r="AU1963" s="259" t="s">
        <v>565</v>
      </c>
      <c r="AV1963" s="259" t="s">
        <v>565</v>
      </c>
      <c r="AW1963" s="259" t="s">
        <v>565</v>
      </c>
      <c r="AX1963" s="259" t="s">
        <v>565</v>
      </c>
      <c r="AY1963" s="259" t="s">
        <v>565</v>
      </c>
      <c r="AZ1963" s="259" t="s">
        <v>565</v>
      </c>
      <c r="BA1963" s="259" t="s">
        <v>565</v>
      </c>
    </row>
    <row r="1964" spans="4:53">
      <c r="D1964" s="259" t="s">
        <v>565</v>
      </c>
      <c r="E1964" s="259" t="s">
        <v>565</v>
      </c>
      <c r="F1964" s="259" t="s">
        <v>565</v>
      </c>
      <c r="G1964" s="259" t="s">
        <v>565</v>
      </c>
      <c r="H1964" s="259" t="s">
        <v>565</v>
      </c>
      <c r="I1964" s="259" t="s">
        <v>565</v>
      </c>
      <c r="J1964" s="259" t="s">
        <v>565</v>
      </c>
      <c r="K1964" s="259" t="s">
        <v>565</v>
      </c>
      <c r="L1964" s="259" t="s">
        <v>565</v>
      </c>
      <c r="M1964" s="259" t="s">
        <v>565</v>
      </c>
      <c r="N1964" s="259" t="s">
        <v>565</v>
      </c>
      <c r="O1964" s="259" t="s">
        <v>565</v>
      </c>
      <c r="P1964" s="259" t="s">
        <v>565</v>
      </c>
      <c r="Q1964" s="259" t="s">
        <v>565</v>
      </c>
      <c r="R1964" s="259" t="s">
        <v>565</v>
      </c>
      <c r="S1964" s="259" t="s">
        <v>565</v>
      </c>
      <c r="T1964" s="259" t="s">
        <v>565</v>
      </c>
      <c r="U1964" s="259" t="s">
        <v>565</v>
      </c>
      <c r="V1964" s="260" t="s">
        <v>565</v>
      </c>
      <c r="W1964" s="260" t="s">
        <v>565</v>
      </c>
      <c r="X1964" s="259" t="s">
        <v>565</v>
      </c>
      <c r="Y1964" s="259" t="s">
        <v>565</v>
      </c>
      <c r="Z1964" s="259" t="s">
        <v>565</v>
      </c>
      <c r="AA1964" s="259" t="s">
        <v>565</v>
      </c>
      <c r="AB1964" s="259" t="s">
        <v>565</v>
      </c>
      <c r="AC1964" s="259" t="s">
        <v>565</v>
      </c>
      <c r="AD1964" s="259" t="s">
        <v>565</v>
      </c>
      <c r="AE1964" s="259" t="s">
        <v>565</v>
      </c>
      <c r="AF1964" s="259" t="s">
        <v>565</v>
      </c>
      <c r="AG1964" s="259" t="s">
        <v>565</v>
      </c>
      <c r="AH1964" s="259" t="s">
        <v>565</v>
      </c>
      <c r="AI1964" s="259" t="s">
        <v>565</v>
      </c>
      <c r="AJ1964" s="259" t="s">
        <v>565</v>
      </c>
      <c r="AK1964" s="259" t="s">
        <v>565</v>
      </c>
      <c r="AL1964" s="259" t="s">
        <v>565</v>
      </c>
      <c r="AM1964" s="259" t="s">
        <v>565</v>
      </c>
      <c r="AN1964" s="259" t="s">
        <v>565</v>
      </c>
      <c r="AO1964" s="259" t="s">
        <v>565</v>
      </c>
      <c r="AP1964" s="259" t="s">
        <v>565</v>
      </c>
      <c r="AQ1964" s="259" t="s">
        <v>565</v>
      </c>
      <c r="AR1964" s="259" t="s">
        <v>565</v>
      </c>
      <c r="AS1964" s="259" t="s">
        <v>565</v>
      </c>
      <c r="AT1964" s="259" t="s">
        <v>565</v>
      </c>
      <c r="AU1964" s="259" t="s">
        <v>565</v>
      </c>
      <c r="AV1964" s="259" t="s">
        <v>565</v>
      </c>
      <c r="AW1964" s="259" t="s">
        <v>565</v>
      </c>
      <c r="AX1964" s="259" t="s">
        <v>565</v>
      </c>
      <c r="AY1964" s="259" t="s">
        <v>565</v>
      </c>
      <c r="AZ1964" s="259" t="s">
        <v>565</v>
      </c>
      <c r="BA1964" s="259" t="s">
        <v>565</v>
      </c>
    </row>
    <row r="1965" spans="4:53">
      <c r="D1965" s="259" t="s">
        <v>565</v>
      </c>
      <c r="E1965" s="259" t="s">
        <v>565</v>
      </c>
      <c r="F1965" s="259" t="s">
        <v>565</v>
      </c>
      <c r="G1965" s="259" t="s">
        <v>565</v>
      </c>
      <c r="H1965" s="259" t="s">
        <v>565</v>
      </c>
      <c r="I1965" s="259" t="s">
        <v>565</v>
      </c>
      <c r="J1965" s="259" t="s">
        <v>565</v>
      </c>
      <c r="K1965" s="259" t="s">
        <v>565</v>
      </c>
      <c r="L1965" s="259" t="s">
        <v>565</v>
      </c>
      <c r="M1965" s="259" t="s">
        <v>565</v>
      </c>
      <c r="N1965" s="259" t="s">
        <v>565</v>
      </c>
      <c r="O1965" s="259" t="s">
        <v>565</v>
      </c>
      <c r="P1965" s="259" t="s">
        <v>565</v>
      </c>
      <c r="Q1965" s="259" t="s">
        <v>565</v>
      </c>
      <c r="R1965" s="259" t="s">
        <v>565</v>
      </c>
      <c r="S1965" s="259" t="s">
        <v>565</v>
      </c>
      <c r="T1965" s="259" t="s">
        <v>565</v>
      </c>
      <c r="U1965" s="259" t="s">
        <v>565</v>
      </c>
      <c r="V1965" s="260" t="s">
        <v>565</v>
      </c>
      <c r="W1965" s="260" t="s">
        <v>565</v>
      </c>
      <c r="X1965" s="259" t="s">
        <v>565</v>
      </c>
      <c r="Y1965" s="259" t="s">
        <v>565</v>
      </c>
      <c r="Z1965" s="259" t="s">
        <v>565</v>
      </c>
      <c r="AA1965" s="259" t="s">
        <v>565</v>
      </c>
      <c r="AB1965" s="259" t="s">
        <v>565</v>
      </c>
      <c r="AC1965" s="259" t="s">
        <v>565</v>
      </c>
      <c r="AD1965" s="259" t="s">
        <v>565</v>
      </c>
      <c r="AE1965" s="259" t="s">
        <v>565</v>
      </c>
      <c r="AF1965" s="259" t="s">
        <v>565</v>
      </c>
      <c r="AG1965" s="259" t="s">
        <v>565</v>
      </c>
      <c r="AH1965" s="259" t="s">
        <v>565</v>
      </c>
      <c r="AI1965" s="259" t="s">
        <v>565</v>
      </c>
      <c r="AJ1965" s="259" t="s">
        <v>565</v>
      </c>
      <c r="AK1965" s="259" t="s">
        <v>565</v>
      </c>
      <c r="AL1965" s="259" t="s">
        <v>565</v>
      </c>
      <c r="AM1965" s="259" t="s">
        <v>565</v>
      </c>
      <c r="AN1965" s="259" t="s">
        <v>565</v>
      </c>
      <c r="AO1965" s="259" t="s">
        <v>565</v>
      </c>
      <c r="AP1965" s="259" t="s">
        <v>565</v>
      </c>
      <c r="AQ1965" s="259" t="s">
        <v>565</v>
      </c>
      <c r="AR1965" s="259" t="s">
        <v>565</v>
      </c>
      <c r="AS1965" s="259" t="s">
        <v>565</v>
      </c>
      <c r="AT1965" s="259" t="s">
        <v>565</v>
      </c>
      <c r="AU1965" s="259" t="s">
        <v>565</v>
      </c>
      <c r="AV1965" s="259" t="s">
        <v>565</v>
      </c>
      <c r="AW1965" s="259" t="s">
        <v>565</v>
      </c>
      <c r="AX1965" s="259" t="s">
        <v>565</v>
      </c>
      <c r="AY1965" s="259" t="s">
        <v>565</v>
      </c>
      <c r="AZ1965" s="259" t="s">
        <v>565</v>
      </c>
      <c r="BA1965" s="259" t="s">
        <v>565</v>
      </c>
    </row>
    <row r="1966" spans="4:53">
      <c r="D1966" s="259" t="s">
        <v>565</v>
      </c>
      <c r="E1966" s="259" t="s">
        <v>565</v>
      </c>
      <c r="F1966" s="259" t="s">
        <v>565</v>
      </c>
      <c r="G1966" s="259" t="s">
        <v>565</v>
      </c>
      <c r="H1966" s="259" t="s">
        <v>565</v>
      </c>
      <c r="I1966" s="259" t="s">
        <v>565</v>
      </c>
      <c r="J1966" s="259" t="s">
        <v>565</v>
      </c>
      <c r="K1966" s="259" t="s">
        <v>565</v>
      </c>
      <c r="L1966" s="259" t="s">
        <v>565</v>
      </c>
      <c r="M1966" s="259" t="s">
        <v>565</v>
      </c>
      <c r="N1966" s="259" t="s">
        <v>565</v>
      </c>
      <c r="O1966" s="259" t="s">
        <v>565</v>
      </c>
      <c r="P1966" s="259" t="s">
        <v>565</v>
      </c>
      <c r="Q1966" s="259" t="s">
        <v>565</v>
      </c>
      <c r="R1966" s="259" t="s">
        <v>565</v>
      </c>
      <c r="S1966" s="259" t="s">
        <v>565</v>
      </c>
      <c r="T1966" s="259" t="s">
        <v>565</v>
      </c>
      <c r="U1966" s="259" t="s">
        <v>565</v>
      </c>
      <c r="V1966" s="260" t="s">
        <v>565</v>
      </c>
      <c r="W1966" s="260" t="s">
        <v>565</v>
      </c>
      <c r="X1966" s="259" t="s">
        <v>565</v>
      </c>
      <c r="Y1966" s="259" t="s">
        <v>565</v>
      </c>
      <c r="Z1966" s="259" t="s">
        <v>565</v>
      </c>
      <c r="AA1966" s="259" t="s">
        <v>565</v>
      </c>
      <c r="AB1966" s="259" t="s">
        <v>565</v>
      </c>
      <c r="AC1966" s="259" t="s">
        <v>565</v>
      </c>
      <c r="AD1966" s="259" t="s">
        <v>565</v>
      </c>
      <c r="AE1966" s="259" t="s">
        <v>565</v>
      </c>
      <c r="AF1966" s="259" t="s">
        <v>565</v>
      </c>
      <c r="AG1966" s="259" t="s">
        <v>565</v>
      </c>
      <c r="AH1966" s="259" t="s">
        <v>565</v>
      </c>
      <c r="AI1966" s="259" t="s">
        <v>565</v>
      </c>
      <c r="AJ1966" s="259" t="s">
        <v>565</v>
      </c>
      <c r="AK1966" s="259" t="s">
        <v>565</v>
      </c>
      <c r="AL1966" s="259" t="s">
        <v>565</v>
      </c>
      <c r="AM1966" s="259" t="s">
        <v>565</v>
      </c>
      <c r="AN1966" s="259" t="s">
        <v>565</v>
      </c>
      <c r="AO1966" s="259" t="s">
        <v>565</v>
      </c>
      <c r="AP1966" s="259" t="s">
        <v>565</v>
      </c>
      <c r="AQ1966" s="259" t="s">
        <v>565</v>
      </c>
      <c r="AR1966" s="259" t="s">
        <v>565</v>
      </c>
      <c r="AS1966" s="259" t="s">
        <v>565</v>
      </c>
      <c r="AT1966" s="259" t="s">
        <v>565</v>
      </c>
      <c r="AU1966" s="259" t="s">
        <v>565</v>
      </c>
      <c r="AV1966" s="259" t="s">
        <v>565</v>
      </c>
      <c r="AW1966" s="259" t="s">
        <v>565</v>
      </c>
      <c r="AX1966" s="259" t="s">
        <v>565</v>
      </c>
      <c r="AY1966" s="259" t="s">
        <v>565</v>
      </c>
      <c r="AZ1966" s="259" t="s">
        <v>565</v>
      </c>
      <c r="BA1966" s="259" t="s">
        <v>565</v>
      </c>
    </row>
    <row r="1967" spans="4:53">
      <c r="D1967" s="259" t="s">
        <v>565</v>
      </c>
      <c r="E1967" s="259" t="s">
        <v>565</v>
      </c>
      <c r="F1967" s="259" t="s">
        <v>565</v>
      </c>
      <c r="G1967" s="259" t="s">
        <v>565</v>
      </c>
      <c r="H1967" s="259" t="s">
        <v>565</v>
      </c>
      <c r="I1967" s="259" t="s">
        <v>565</v>
      </c>
      <c r="J1967" s="259" t="s">
        <v>565</v>
      </c>
      <c r="K1967" s="259" t="s">
        <v>565</v>
      </c>
      <c r="L1967" s="259" t="s">
        <v>565</v>
      </c>
      <c r="M1967" s="259" t="s">
        <v>565</v>
      </c>
      <c r="N1967" s="259" t="s">
        <v>565</v>
      </c>
      <c r="O1967" s="259" t="s">
        <v>565</v>
      </c>
      <c r="P1967" s="259" t="s">
        <v>565</v>
      </c>
      <c r="Q1967" s="259" t="s">
        <v>565</v>
      </c>
      <c r="R1967" s="259" t="s">
        <v>565</v>
      </c>
      <c r="S1967" s="259" t="s">
        <v>565</v>
      </c>
      <c r="T1967" s="259" t="s">
        <v>565</v>
      </c>
      <c r="U1967" s="259" t="s">
        <v>565</v>
      </c>
      <c r="V1967" s="260" t="s">
        <v>565</v>
      </c>
      <c r="W1967" s="260" t="s">
        <v>565</v>
      </c>
      <c r="X1967" s="259" t="s">
        <v>565</v>
      </c>
      <c r="Y1967" s="259" t="s">
        <v>565</v>
      </c>
      <c r="Z1967" s="259" t="s">
        <v>565</v>
      </c>
      <c r="AA1967" s="259" t="s">
        <v>565</v>
      </c>
      <c r="AB1967" s="259" t="s">
        <v>565</v>
      </c>
      <c r="AC1967" s="259" t="s">
        <v>565</v>
      </c>
      <c r="AD1967" s="259" t="s">
        <v>565</v>
      </c>
      <c r="AE1967" s="259" t="s">
        <v>565</v>
      </c>
      <c r="AF1967" s="259" t="s">
        <v>565</v>
      </c>
      <c r="AG1967" s="259" t="s">
        <v>565</v>
      </c>
      <c r="AH1967" s="259" t="s">
        <v>565</v>
      </c>
      <c r="AI1967" s="259" t="s">
        <v>565</v>
      </c>
      <c r="AJ1967" s="259" t="s">
        <v>565</v>
      </c>
      <c r="AK1967" s="259" t="s">
        <v>565</v>
      </c>
      <c r="AL1967" s="259" t="s">
        <v>565</v>
      </c>
      <c r="AM1967" s="259" t="s">
        <v>565</v>
      </c>
      <c r="AN1967" s="259" t="s">
        <v>565</v>
      </c>
      <c r="AO1967" s="259" t="s">
        <v>565</v>
      </c>
      <c r="AP1967" s="259" t="s">
        <v>565</v>
      </c>
      <c r="AQ1967" s="259" t="s">
        <v>565</v>
      </c>
      <c r="AR1967" s="259" t="s">
        <v>565</v>
      </c>
      <c r="AS1967" s="259" t="s">
        <v>565</v>
      </c>
      <c r="AT1967" s="259" t="s">
        <v>565</v>
      </c>
      <c r="AU1967" s="259" t="s">
        <v>565</v>
      </c>
      <c r="AV1967" s="259" t="s">
        <v>565</v>
      </c>
      <c r="AW1967" s="259" t="s">
        <v>565</v>
      </c>
      <c r="AX1967" s="259" t="s">
        <v>565</v>
      </c>
      <c r="AY1967" s="259" t="s">
        <v>565</v>
      </c>
      <c r="AZ1967" s="259" t="s">
        <v>565</v>
      </c>
      <c r="BA1967" s="259" t="s">
        <v>565</v>
      </c>
    </row>
    <row r="1968" spans="4:53">
      <c r="D1968" s="259" t="s">
        <v>565</v>
      </c>
      <c r="E1968" s="259" t="s">
        <v>565</v>
      </c>
      <c r="F1968" s="259" t="s">
        <v>565</v>
      </c>
      <c r="G1968" s="259" t="s">
        <v>565</v>
      </c>
      <c r="H1968" s="259" t="s">
        <v>565</v>
      </c>
      <c r="I1968" s="259" t="s">
        <v>565</v>
      </c>
      <c r="J1968" s="259" t="s">
        <v>565</v>
      </c>
      <c r="K1968" s="259" t="s">
        <v>565</v>
      </c>
      <c r="L1968" s="259" t="s">
        <v>565</v>
      </c>
      <c r="M1968" s="259" t="s">
        <v>565</v>
      </c>
      <c r="N1968" s="259" t="s">
        <v>565</v>
      </c>
      <c r="O1968" s="259" t="s">
        <v>565</v>
      </c>
      <c r="P1968" s="259" t="s">
        <v>565</v>
      </c>
      <c r="Q1968" s="259" t="s">
        <v>565</v>
      </c>
      <c r="R1968" s="259" t="s">
        <v>565</v>
      </c>
      <c r="S1968" s="259" t="s">
        <v>565</v>
      </c>
      <c r="T1968" s="259" t="s">
        <v>565</v>
      </c>
      <c r="U1968" s="259" t="s">
        <v>565</v>
      </c>
      <c r="V1968" s="260" t="s">
        <v>565</v>
      </c>
      <c r="W1968" s="260" t="s">
        <v>565</v>
      </c>
      <c r="X1968" s="259" t="s">
        <v>565</v>
      </c>
      <c r="Y1968" s="259" t="s">
        <v>565</v>
      </c>
      <c r="Z1968" s="259" t="s">
        <v>565</v>
      </c>
      <c r="AA1968" s="259" t="s">
        <v>565</v>
      </c>
      <c r="AB1968" s="259" t="s">
        <v>565</v>
      </c>
      <c r="AC1968" s="259" t="s">
        <v>565</v>
      </c>
      <c r="AD1968" s="259" t="s">
        <v>565</v>
      </c>
      <c r="AE1968" s="259" t="s">
        <v>565</v>
      </c>
      <c r="AF1968" s="259" t="s">
        <v>565</v>
      </c>
      <c r="AG1968" s="259" t="s">
        <v>565</v>
      </c>
      <c r="AH1968" s="259" t="s">
        <v>565</v>
      </c>
      <c r="AI1968" s="259" t="s">
        <v>565</v>
      </c>
      <c r="AJ1968" s="259" t="s">
        <v>565</v>
      </c>
      <c r="AK1968" s="259" t="s">
        <v>565</v>
      </c>
      <c r="AL1968" s="259" t="s">
        <v>565</v>
      </c>
      <c r="AM1968" s="259" t="s">
        <v>565</v>
      </c>
      <c r="AN1968" s="259" t="s">
        <v>565</v>
      </c>
      <c r="AO1968" s="259" t="s">
        <v>565</v>
      </c>
      <c r="AP1968" s="259" t="s">
        <v>565</v>
      </c>
      <c r="AQ1968" s="259" t="s">
        <v>565</v>
      </c>
      <c r="AR1968" s="259" t="s">
        <v>565</v>
      </c>
      <c r="AS1968" s="259" t="s">
        <v>565</v>
      </c>
      <c r="AT1968" s="259" t="s">
        <v>565</v>
      </c>
      <c r="AU1968" s="259" t="s">
        <v>565</v>
      </c>
      <c r="AV1968" s="259" t="s">
        <v>565</v>
      </c>
      <c r="AW1968" s="259" t="s">
        <v>565</v>
      </c>
      <c r="AX1968" s="259" t="s">
        <v>565</v>
      </c>
      <c r="AY1968" s="259" t="s">
        <v>565</v>
      </c>
      <c r="AZ1968" s="259" t="s">
        <v>565</v>
      </c>
      <c r="BA1968" s="259" t="s">
        <v>565</v>
      </c>
    </row>
    <row r="1969" spans="4:53">
      <c r="D1969" s="259" t="s">
        <v>565</v>
      </c>
      <c r="E1969" s="259" t="s">
        <v>565</v>
      </c>
      <c r="F1969" s="259" t="s">
        <v>565</v>
      </c>
      <c r="G1969" s="259" t="s">
        <v>565</v>
      </c>
      <c r="H1969" s="259" t="s">
        <v>565</v>
      </c>
      <c r="I1969" s="259" t="s">
        <v>565</v>
      </c>
      <c r="J1969" s="259" t="s">
        <v>565</v>
      </c>
      <c r="K1969" s="259" t="s">
        <v>565</v>
      </c>
      <c r="L1969" s="259" t="s">
        <v>565</v>
      </c>
      <c r="M1969" s="259" t="s">
        <v>565</v>
      </c>
      <c r="N1969" s="259" t="s">
        <v>565</v>
      </c>
      <c r="O1969" s="259" t="s">
        <v>565</v>
      </c>
      <c r="P1969" s="259" t="s">
        <v>565</v>
      </c>
      <c r="Q1969" s="259" t="s">
        <v>565</v>
      </c>
      <c r="R1969" s="259" t="s">
        <v>565</v>
      </c>
      <c r="S1969" s="259" t="s">
        <v>565</v>
      </c>
      <c r="T1969" s="259" t="s">
        <v>565</v>
      </c>
      <c r="U1969" s="259" t="s">
        <v>565</v>
      </c>
      <c r="V1969" s="260" t="s">
        <v>565</v>
      </c>
      <c r="W1969" s="260" t="s">
        <v>565</v>
      </c>
      <c r="X1969" s="259" t="s">
        <v>565</v>
      </c>
      <c r="Y1969" s="259" t="s">
        <v>565</v>
      </c>
      <c r="Z1969" s="259" t="s">
        <v>565</v>
      </c>
      <c r="AA1969" s="259" t="s">
        <v>565</v>
      </c>
      <c r="AB1969" s="259" t="s">
        <v>565</v>
      </c>
      <c r="AC1969" s="259" t="s">
        <v>565</v>
      </c>
      <c r="AD1969" s="259" t="s">
        <v>565</v>
      </c>
      <c r="AE1969" s="259" t="s">
        <v>565</v>
      </c>
      <c r="AF1969" s="259" t="s">
        <v>565</v>
      </c>
      <c r="AG1969" s="259" t="s">
        <v>565</v>
      </c>
      <c r="AH1969" s="259" t="s">
        <v>565</v>
      </c>
      <c r="AI1969" s="259" t="s">
        <v>565</v>
      </c>
      <c r="AJ1969" s="259" t="s">
        <v>565</v>
      </c>
      <c r="AK1969" s="259" t="s">
        <v>565</v>
      </c>
      <c r="AL1969" s="259" t="s">
        <v>565</v>
      </c>
      <c r="AM1969" s="259" t="s">
        <v>565</v>
      </c>
      <c r="AN1969" s="259" t="s">
        <v>565</v>
      </c>
      <c r="AO1969" s="259" t="s">
        <v>565</v>
      </c>
      <c r="AP1969" s="259" t="s">
        <v>565</v>
      </c>
      <c r="AQ1969" s="259" t="s">
        <v>565</v>
      </c>
      <c r="AR1969" s="259" t="s">
        <v>565</v>
      </c>
      <c r="AS1969" s="259" t="s">
        <v>565</v>
      </c>
      <c r="AT1969" s="259" t="s">
        <v>565</v>
      </c>
      <c r="AU1969" s="259" t="s">
        <v>565</v>
      </c>
      <c r="AV1969" s="259" t="s">
        <v>565</v>
      </c>
      <c r="AW1969" s="259" t="s">
        <v>565</v>
      </c>
      <c r="AX1969" s="259" t="s">
        <v>565</v>
      </c>
      <c r="AY1969" s="259" t="s">
        <v>565</v>
      </c>
      <c r="AZ1969" s="259" t="s">
        <v>565</v>
      </c>
      <c r="BA1969" s="259" t="s">
        <v>565</v>
      </c>
    </row>
    <row r="1970" spans="4:53">
      <c r="D1970" s="259" t="s">
        <v>565</v>
      </c>
      <c r="E1970" s="259" t="s">
        <v>565</v>
      </c>
      <c r="F1970" s="259" t="s">
        <v>565</v>
      </c>
      <c r="G1970" s="259" t="s">
        <v>565</v>
      </c>
      <c r="H1970" s="259" t="s">
        <v>565</v>
      </c>
      <c r="I1970" s="259" t="s">
        <v>565</v>
      </c>
      <c r="J1970" s="259" t="s">
        <v>565</v>
      </c>
      <c r="K1970" s="259" t="s">
        <v>565</v>
      </c>
      <c r="L1970" s="259" t="s">
        <v>565</v>
      </c>
      <c r="M1970" s="259" t="s">
        <v>565</v>
      </c>
      <c r="N1970" s="259" t="s">
        <v>565</v>
      </c>
      <c r="O1970" s="259" t="s">
        <v>565</v>
      </c>
      <c r="P1970" s="259" t="s">
        <v>565</v>
      </c>
      <c r="Q1970" s="259" t="s">
        <v>565</v>
      </c>
      <c r="R1970" s="259" t="s">
        <v>565</v>
      </c>
      <c r="S1970" s="259" t="s">
        <v>565</v>
      </c>
      <c r="T1970" s="259" t="s">
        <v>565</v>
      </c>
      <c r="U1970" s="259" t="s">
        <v>565</v>
      </c>
      <c r="V1970" s="260" t="s">
        <v>565</v>
      </c>
      <c r="W1970" s="260" t="s">
        <v>565</v>
      </c>
      <c r="X1970" s="259" t="s">
        <v>565</v>
      </c>
      <c r="Y1970" s="259" t="s">
        <v>565</v>
      </c>
      <c r="Z1970" s="259" t="s">
        <v>565</v>
      </c>
      <c r="AA1970" s="259" t="s">
        <v>565</v>
      </c>
      <c r="AB1970" s="259" t="s">
        <v>565</v>
      </c>
      <c r="AC1970" s="259" t="s">
        <v>565</v>
      </c>
      <c r="AD1970" s="259" t="s">
        <v>565</v>
      </c>
      <c r="AE1970" s="259" t="s">
        <v>565</v>
      </c>
      <c r="AF1970" s="259" t="s">
        <v>565</v>
      </c>
      <c r="AG1970" s="259" t="s">
        <v>565</v>
      </c>
      <c r="AH1970" s="259" t="s">
        <v>565</v>
      </c>
      <c r="AI1970" s="259" t="s">
        <v>565</v>
      </c>
      <c r="AJ1970" s="259" t="s">
        <v>565</v>
      </c>
      <c r="AK1970" s="259" t="s">
        <v>565</v>
      </c>
      <c r="AL1970" s="259" t="s">
        <v>565</v>
      </c>
      <c r="AM1970" s="259" t="s">
        <v>565</v>
      </c>
      <c r="AN1970" s="259" t="s">
        <v>565</v>
      </c>
      <c r="AO1970" s="259" t="s">
        <v>565</v>
      </c>
      <c r="AP1970" s="259" t="s">
        <v>565</v>
      </c>
      <c r="AQ1970" s="259" t="s">
        <v>565</v>
      </c>
      <c r="AR1970" s="259" t="s">
        <v>565</v>
      </c>
      <c r="AS1970" s="259" t="s">
        <v>565</v>
      </c>
      <c r="AT1970" s="259" t="s">
        <v>565</v>
      </c>
      <c r="AU1970" s="259" t="s">
        <v>565</v>
      </c>
      <c r="AV1970" s="259" t="s">
        <v>565</v>
      </c>
      <c r="AW1970" s="259" t="s">
        <v>565</v>
      </c>
      <c r="AX1970" s="259" t="s">
        <v>565</v>
      </c>
      <c r="AY1970" s="259" t="s">
        <v>565</v>
      </c>
      <c r="AZ1970" s="259" t="s">
        <v>565</v>
      </c>
      <c r="BA1970" s="259" t="s">
        <v>565</v>
      </c>
    </row>
    <row r="1971" spans="4:53">
      <c r="D1971" s="259" t="s">
        <v>565</v>
      </c>
      <c r="E1971" s="259" t="s">
        <v>565</v>
      </c>
      <c r="F1971" s="259" t="s">
        <v>565</v>
      </c>
      <c r="G1971" s="259" t="s">
        <v>565</v>
      </c>
      <c r="H1971" s="259" t="s">
        <v>565</v>
      </c>
      <c r="I1971" s="259" t="s">
        <v>565</v>
      </c>
      <c r="J1971" s="259" t="s">
        <v>565</v>
      </c>
      <c r="K1971" s="259" t="s">
        <v>565</v>
      </c>
      <c r="L1971" s="259" t="s">
        <v>565</v>
      </c>
      <c r="M1971" s="259" t="s">
        <v>565</v>
      </c>
      <c r="N1971" s="259" t="s">
        <v>565</v>
      </c>
      <c r="O1971" s="259" t="s">
        <v>565</v>
      </c>
      <c r="P1971" s="259" t="s">
        <v>565</v>
      </c>
      <c r="Q1971" s="259" t="s">
        <v>565</v>
      </c>
      <c r="R1971" s="259" t="s">
        <v>565</v>
      </c>
      <c r="S1971" s="259" t="s">
        <v>565</v>
      </c>
      <c r="T1971" s="259" t="s">
        <v>565</v>
      </c>
      <c r="U1971" s="259" t="s">
        <v>565</v>
      </c>
      <c r="V1971" s="260" t="s">
        <v>565</v>
      </c>
      <c r="W1971" s="260" t="s">
        <v>565</v>
      </c>
      <c r="X1971" s="259" t="s">
        <v>565</v>
      </c>
      <c r="Y1971" s="259" t="s">
        <v>565</v>
      </c>
      <c r="Z1971" s="259" t="s">
        <v>565</v>
      </c>
      <c r="AA1971" s="259" t="s">
        <v>565</v>
      </c>
      <c r="AB1971" s="259" t="s">
        <v>565</v>
      </c>
      <c r="AC1971" s="259" t="s">
        <v>565</v>
      </c>
      <c r="AD1971" s="259" t="s">
        <v>565</v>
      </c>
      <c r="AE1971" s="259" t="s">
        <v>565</v>
      </c>
      <c r="AF1971" s="259" t="s">
        <v>565</v>
      </c>
      <c r="AG1971" s="259" t="s">
        <v>565</v>
      </c>
      <c r="AH1971" s="259" t="s">
        <v>565</v>
      </c>
      <c r="AI1971" s="259" t="s">
        <v>565</v>
      </c>
      <c r="AJ1971" s="259" t="s">
        <v>565</v>
      </c>
      <c r="AK1971" s="259" t="s">
        <v>565</v>
      </c>
      <c r="AL1971" s="259" t="s">
        <v>565</v>
      </c>
      <c r="AM1971" s="259" t="s">
        <v>565</v>
      </c>
      <c r="AN1971" s="259" t="s">
        <v>565</v>
      </c>
      <c r="AO1971" s="259" t="s">
        <v>565</v>
      </c>
      <c r="AP1971" s="259" t="s">
        <v>565</v>
      </c>
      <c r="AQ1971" s="259" t="s">
        <v>565</v>
      </c>
      <c r="AR1971" s="259" t="s">
        <v>565</v>
      </c>
      <c r="AS1971" s="259" t="s">
        <v>565</v>
      </c>
      <c r="AT1971" s="259" t="s">
        <v>565</v>
      </c>
      <c r="AU1971" s="259" t="s">
        <v>565</v>
      </c>
      <c r="AV1971" s="259" t="s">
        <v>565</v>
      </c>
      <c r="AW1971" s="259" t="s">
        <v>565</v>
      </c>
      <c r="AX1971" s="259" t="s">
        <v>565</v>
      </c>
      <c r="AY1971" s="259" t="s">
        <v>565</v>
      </c>
      <c r="AZ1971" s="259" t="s">
        <v>565</v>
      </c>
      <c r="BA1971" s="259" t="s">
        <v>565</v>
      </c>
    </row>
    <row r="1972" spans="4:53">
      <c r="D1972" s="259" t="s">
        <v>565</v>
      </c>
      <c r="E1972" s="259" t="s">
        <v>565</v>
      </c>
      <c r="F1972" s="259" t="s">
        <v>565</v>
      </c>
      <c r="G1972" s="259" t="s">
        <v>565</v>
      </c>
      <c r="H1972" s="259" t="s">
        <v>565</v>
      </c>
      <c r="I1972" s="259" t="s">
        <v>565</v>
      </c>
      <c r="J1972" s="259" t="s">
        <v>565</v>
      </c>
      <c r="K1972" s="259" t="s">
        <v>565</v>
      </c>
      <c r="L1972" s="259" t="s">
        <v>565</v>
      </c>
      <c r="M1972" s="259" t="s">
        <v>565</v>
      </c>
      <c r="N1972" s="259" t="s">
        <v>565</v>
      </c>
      <c r="O1972" s="259" t="s">
        <v>565</v>
      </c>
      <c r="P1972" s="259" t="s">
        <v>565</v>
      </c>
      <c r="Q1972" s="259" t="s">
        <v>565</v>
      </c>
      <c r="R1972" s="259" t="s">
        <v>565</v>
      </c>
      <c r="S1972" s="259" t="s">
        <v>565</v>
      </c>
      <c r="T1972" s="259" t="s">
        <v>565</v>
      </c>
      <c r="U1972" s="259" t="s">
        <v>565</v>
      </c>
      <c r="V1972" s="260" t="s">
        <v>565</v>
      </c>
      <c r="W1972" s="260" t="s">
        <v>565</v>
      </c>
      <c r="X1972" s="259" t="s">
        <v>565</v>
      </c>
      <c r="Y1972" s="259" t="s">
        <v>565</v>
      </c>
      <c r="Z1972" s="259" t="s">
        <v>565</v>
      </c>
      <c r="AA1972" s="259" t="s">
        <v>565</v>
      </c>
      <c r="AB1972" s="259" t="s">
        <v>565</v>
      </c>
      <c r="AC1972" s="259" t="s">
        <v>565</v>
      </c>
      <c r="AD1972" s="259" t="s">
        <v>565</v>
      </c>
      <c r="AE1972" s="259" t="s">
        <v>565</v>
      </c>
      <c r="AF1972" s="259" t="s">
        <v>565</v>
      </c>
      <c r="AG1972" s="259" t="s">
        <v>565</v>
      </c>
      <c r="AH1972" s="259" t="s">
        <v>565</v>
      </c>
      <c r="AI1972" s="259" t="s">
        <v>565</v>
      </c>
      <c r="AJ1972" s="259" t="s">
        <v>565</v>
      </c>
      <c r="AK1972" s="259" t="s">
        <v>565</v>
      </c>
      <c r="AL1972" s="259" t="s">
        <v>565</v>
      </c>
      <c r="AM1972" s="259" t="s">
        <v>565</v>
      </c>
      <c r="AN1972" s="259" t="s">
        <v>565</v>
      </c>
      <c r="AO1972" s="259" t="s">
        <v>565</v>
      </c>
      <c r="AP1972" s="259" t="s">
        <v>565</v>
      </c>
      <c r="AQ1972" s="259" t="s">
        <v>565</v>
      </c>
      <c r="AR1972" s="259" t="s">
        <v>565</v>
      </c>
      <c r="AS1972" s="259" t="s">
        <v>565</v>
      </c>
      <c r="AT1972" s="259" t="s">
        <v>565</v>
      </c>
      <c r="AU1972" s="259" t="s">
        <v>565</v>
      </c>
      <c r="AV1972" s="259" t="s">
        <v>565</v>
      </c>
      <c r="AW1972" s="259" t="s">
        <v>565</v>
      </c>
      <c r="AX1972" s="259" t="s">
        <v>565</v>
      </c>
      <c r="AY1972" s="259" t="s">
        <v>565</v>
      </c>
      <c r="AZ1972" s="259" t="s">
        <v>565</v>
      </c>
      <c r="BA1972" s="259" t="s">
        <v>565</v>
      </c>
    </row>
    <row r="1973" spans="4:53">
      <c r="D1973" s="259" t="s">
        <v>565</v>
      </c>
      <c r="E1973" s="259" t="s">
        <v>565</v>
      </c>
      <c r="F1973" s="259" t="s">
        <v>565</v>
      </c>
      <c r="G1973" s="259" t="s">
        <v>565</v>
      </c>
      <c r="H1973" s="259" t="s">
        <v>565</v>
      </c>
      <c r="I1973" s="259" t="s">
        <v>565</v>
      </c>
      <c r="J1973" s="259" t="s">
        <v>565</v>
      </c>
      <c r="K1973" s="259" t="s">
        <v>565</v>
      </c>
      <c r="L1973" s="259" t="s">
        <v>565</v>
      </c>
      <c r="M1973" s="259" t="s">
        <v>565</v>
      </c>
      <c r="N1973" s="259" t="s">
        <v>565</v>
      </c>
      <c r="O1973" s="259" t="s">
        <v>565</v>
      </c>
      <c r="P1973" s="259" t="s">
        <v>565</v>
      </c>
      <c r="Q1973" s="259" t="s">
        <v>565</v>
      </c>
      <c r="R1973" s="259" t="s">
        <v>565</v>
      </c>
      <c r="S1973" s="259" t="s">
        <v>565</v>
      </c>
      <c r="T1973" s="259" t="s">
        <v>565</v>
      </c>
      <c r="U1973" s="259" t="s">
        <v>565</v>
      </c>
      <c r="V1973" s="260" t="s">
        <v>565</v>
      </c>
      <c r="W1973" s="260" t="s">
        <v>565</v>
      </c>
      <c r="X1973" s="259" t="s">
        <v>565</v>
      </c>
      <c r="Y1973" s="259" t="s">
        <v>565</v>
      </c>
      <c r="Z1973" s="259" t="s">
        <v>565</v>
      </c>
      <c r="AA1973" s="259" t="s">
        <v>565</v>
      </c>
      <c r="AB1973" s="259" t="s">
        <v>565</v>
      </c>
      <c r="AC1973" s="259" t="s">
        <v>565</v>
      </c>
      <c r="AD1973" s="259" t="s">
        <v>565</v>
      </c>
      <c r="AE1973" s="259" t="s">
        <v>565</v>
      </c>
      <c r="AF1973" s="259" t="s">
        <v>565</v>
      </c>
      <c r="AG1973" s="259" t="s">
        <v>565</v>
      </c>
      <c r="AH1973" s="259" t="s">
        <v>565</v>
      </c>
      <c r="AI1973" s="259" t="s">
        <v>565</v>
      </c>
      <c r="AJ1973" s="259" t="s">
        <v>565</v>
      </c>
      <c r="AK1973" s="259" t="s">
        <v>565</v>
      </c>
      <c r="AL1973" s="259" t="s">
        <v>565</v>
      </c>
      <c r="AM1973" s="259" t="s">
        <v>565</v>
      </c>
      <c r="AN1973" s="259" t="s">
        <v>565</v>
      </c>
      <c r="AO1973" s="259" t="s">
        <v>565</v>
      </c>
      <c r="AP1973" s="259" t="s">
        <v>565</v>
      </c>
      <c r="AQ1973" s="259" t="s">
        <v>565</v>
      </c>
      <c r="AR1973" s="259" t="s">
        <v>565</v>
      </c>
      <c r="AS1973" s="259" t="s">
        <v>565</v>
      </c>
      <c r="AT1973" s="259" t="s">
        <v>565</v>
      </c>
      <c r="AU1973" s="259" t="s">
        <v>565</v>
      </c>
      <c r="AV1973" s="259" t="s">
        <v>565</v>
      </c>
      <c r="AW1973" s="259" t="s">
        <v>565</v>
      </c>
      <c r="AX1973" s="259" t="s">
        <v>565</v>
      </c>
      <c r="AY1973" s="259" t="s">
        <v>565</v>
      </c>
      <c r="AZ1973" s="259" t="s">
        <v>565</v>
      </c>
      <c r="BA1973" s="259" t="s">
        <v>565</v>
      </c>
    </row>
    <row r="1974" spans="4:53">
      <c r="D1974" s="259" t="s">
        <v>565</v>
      </c>
      <c r="E1974" s="259" t="s">
        <v>565</v>
      </c>
      <c r="F1974" s="259" t="s">
        <v>565</v>
      </c>
      <c r="G1974" s="259" t="s">
        <v>565</v>
      </c>
      <c r="H1974" s="259" t="s">
        <v>565</v>
      </c>
      <c r="I1974" s="259" t="s">
        <v>565</v>
      </c>
      <c r="J1974" s="259" t="s">
        <v>565</v>
      </c>
      <c r="K1974" s="259" t="s">
        <v>565</v>
      </c>
      <c r="L1974" s="259" t="s">
        <v>565</v>
      </c>
      <c r="M1974" s="259" t="s">
        <v>565</v>
      </c>
      <c r="N1974" s="259" t="s">
        <v>565</v>
      </c>
      <c r="O1974" s="259" t="s">
        <v>565</v>
      </c>
      <c r="P1974" s="259" t="s">
        <v>565</v>
      </c>
      <c r="Q1974" s="259" t="s">
        <v>565</v>
      </c>
      <c r="R1974" s="259" t="s">
        <v>565</v>
      </c>
      <c r="S1974" s="259" t="s">
        <v>565</v>
      </c>
      <c r="T1974" s="259" t="s">
        <v>565</v>
      </c>
      <c r="U1974" s="259" t="s">
        <v>565</v>
      </c>
      <c r="V1974" s="260" t="s">
        <v>565</v>
      </c>
      <c r="W1974" s="260" t="s">
        <v>565</v>
      </c>
      <c r="X1974" s="259" t="s">
        <v>565</v>
      </c>
      <c r="Y1974" s="259" t="s">
        <v>565</v>
      </c>
      <c r="Z1974" s="259" t="s">
        <v>565</v>
      </c>
      <c r="AA1974" s="259" t="s">
        <v>565</v>
      </c>
      <c r="AB1974" s="259" t="s">
        <v>565</v>
      </c>
      <c r="AC1974" s="259" t="s">
        <v>565</v>
      </c>
      <c r="AD1974" s="259" t="s">
        <v>565</v>
      </c>
      <c r="AE1974" s="259" t="s">
        <v>565</v>
      </c>
      <c r="AF1974" s="259" t="s">
        <v>565</v>
      </c>
      <c r="AG1974" s="259" t="s">
        <v>565</v>
      </c>
      <c r="AH1974" s="259" t="s">
        <v>565</v>
      </c>
      <c r="AI1974" s="259" t="s">
        <v>565</v>
      </c>
      <c r="AJ1974" s="259" t="s">
        <v>565</v>
      </c>
      <c r="AK1974" s="259" t="s">
        <v>565</v>
      </c>
      <c r="AL1974" s="259" t="s">
        <v>565</v>
      </c>
      <c r="AM1974" s="259" t="s">
        <v>565</v>
      </c>
      <c r="AN1974" s="259" t="s">
        <v>565</v>
      </c>
      <c r="AO1974" s="259" t="s">
        <v>565</v>
      </c>
      <c r="AP1974" s="259" t="s">
        <v>565</v>
      </c>
      <c r="AQ1974" s="259" t="s">
        <v>565</v>
      </c>
      <c r="AR1974" s="259" t="s">
        <v>565</v>
      </c>
      <c r="AS1974" s="259" t="s">
        <v>565</v>
      </c>
      <c r="AT1974" s="259" t="s">
        <v>565</v>
      </c>
      <c r="AU1974" s="259" t="s">
        <v>565</v>
      </c>
      <c r="AV1974" s="259" t="s">
        <v>565</v>
      </c>
      <c r="AW1974" s="259" t="s">
        <v>565</v>
      </c>
      <c r="AX1974" s="259" t="s">
        <v>565</v>
      </c>
      <c r="AY1974" s="259" t="s">
        <v>565</v>
      </c>
      <c r="AZ1974" s="259" t="s">
        <v>565</v>
      </c>
      <c r="BA1974" s="259" t="s">
        <v>565</v>
      </c>
    </row>
    <row r="1975" spans="4:53">
      <c r="D1975" s="259" t="s">
        <v>565</v>
      </c>
      <c r="E1975" s="259" t="s">
        <v>565</v>
      </c>
      <c r="F1975" s="259" t="s">
        <v>565</v>
      </c>
      <c r="G1975" s="259" t="s">
        <v>565</v>
      </c>
      <c r="H1975" s="259" t="s">
        <v>565</v>
      </c>
      <c r="I1975" s="259" t="s">
        <v>565</v>
      </c>
      <c r="J1975" s="259" t="s">
        <v>565</v>
      </c>
      <c r="K1975" s="259" t="s">
        <v>565</v>
      </c>
      <c r="L1975" s="259" t="s">
        <v>565</v>
      </c>
      <c r="M1975" s="259" t="s">
        <v>565</v>
      </c>
      <c r="N1975" s="259" t="s">
        <v>565</v>
      </c>
      <c r="O1975" s="259" t="s">
        <v>565</v>
      </c>
      <c r="P1975" s="259" t="s">
        <v>565</v>
      </c>
      <c r="Q1975" s="259" t="s">
        <v>565</v>
      </c>
      <c r="R1975" s="259" t="s">
        <v>565</v>
      </c>
      <c r="S1975" s="259" t="s">
        <v>565</v>
      </c>
      <c r="T1975" s="259" t="s">
        <v>565</v>
      </c>
      <c r="U1975" s="259" t="s">
        <v>565</v>
      </c>
      <c r="V1975" s="260" t="s">
        <v>565</v>
      </c>
      <c r="W1975" s="260" t="s">
        <v>565</v>
      </c>
      <c r="X1975" s="259" t="s">
        <v>565</v>
      </c>
      <c r="Y1975" s="259" t="s">
        <v>565</v>
      </c>
      <c r="Z1975" s="259" t="s">
        <v>565</v>
      </c>
      <c r="AA1975" s="259" t="s">
        <v>565</v>
      </c>
      <c r="AB1975" s="259" t="s">
        <v>565</v>
      </c>
      <c r="AC1975" s="259" t="s">
        <v>565</v>
      </c>
      <c r="AD1975" s="259" t="s">
        <v>565</v>
      </c>
      <c r="AE1975" s="259" t="s">
        <v>565</v>
      </c>
      <c r="AF1975" s="259" t="s">
        <v>565</v>
      </c>
      <c r="AG1975" s="259" t="s">
        <v>565</v>
      </c>
      <c r="AH1975" s="259" t="s">
        <v>565</v>
      </c>
      <c r="AI1975" s="259" t="s">
        <v>565</v>
      </c>
      <c r="AJ1975" s="259" t="s">
        <v>565</v>
      </c>
      <c r="AK1975" s="259" t="s">
        <v>565</v>
      </c>
      <c r="AL1975" s="259" t="s">
        <v>565</v>
      </c>
      <c r="AM1975" s="259" t="s">
        <v>565</v>
      </c>
      <c r="AN1975" s="259" t="s">
        <v>565</v>
      </c>
      <c r="AO1975" s="259" t="s">
        <v>565</v>
      </c>
      <c r="AP1975" s="259" t="s">
        <v>565</v>
      </c>
      <c r="AQ1975" s="259" t="s">
        <v>565</v>
      </c>
      <c r="AR1975" s="259" t="s">
        <v>565</v>
      </c>
      <c r="AS1975" s="259" t="s">
        <v>565</v>
      </c>
      <c r="AT1975" s="259" t="s">
        <v>565</v>
      </c>
      <c r="AU1975" s="259" t="s">
        <v>565</v>
      </c>
      <c r="AV1975" s="259" t="s">
        <v>565</v>
      </c>
      <c r="AW1975" s="259" t="s">
        <v>565</v>
      </c>
      <c r="AX1975" s="259" t="s">
        <v>565</v>
      </c>
      <c r="AY1975" s="259" t="s">
        <v>565</v>
      </c>
      <c r="AZ1975" s="259" t="s">
        <v>565</v>
      </c>
      <c r="BA1975" s="259" t="s">
        <v>565</v>
      </c>
    </row>
    <row r="1976" spans="4:53">
      <c r="D1976" s="259" t="s">
        <v>565</v>
      </c>
      <c r="E1976" s="259" t="s">
        <v>565</v>
      </c>
      <c r="F1976" s="259" t="s">
        <v>565</v>
      </c>
      <c r="G1976" s="259" t="s">
        <v>565</v>
      </c>
      <c r="H1976" s="259" t="s">
        <v>565</v>
      </c>
      <c r="I1976" s="259" t="s">
        <v>565</v>
      </c>
      <c r="J1976" s="259" t="s">
        <v>565</v>
      </c>
      <c r="K1976" s="259" t="s">
        <v>565</v>
      </c>
      <c r="L1976" s="259" t="s">
        <v>565</v>
      </c>
      <c r="M1976" s="259" t="s">
        <v>565</v>
      </c>
      <c r="N1976" s="259" t="s">
        <v>565</v>
      </c>
      <c r="O1976" s="259" t="s">
        <v>565</v>
      </c>
      <c r="P1976" s="259" t="s">
        <v>565</v>
      </c>
      <c r="Q1976" s="259" t="s">
        <v>565</v>
      </c>
      <c r="R1976" s="259" t="s">
        <v>565</v>
      </c>
      <c r="S1976" s="259" t="s">
        <v>565</v>
      </c>
      <c r="T1976" s="259" t="s">
        <v>565</v>
      </c>
      <c r="U1976" s="259" t="s">
        <v>565</v>
      </c>
      <c r="V1976" s="260" t="s">
        <v>565</v>
      </c>
      <c r="W1976" s="260" t="s">
        <v>565</v>
      </c>
      <c r="X1976" s="259" t="s">
        <v>565</v>
      </c>
      <c r="Y1976" s="259" t="s">
        <v>565</v>
      </c>
      <c r="Z1976" s="259" t="s">
        <v>565</v>
      </c>
      <c r="AA1976" s="259" t="s">
        <v>565</v>
      </c>
      <c r="AB1976" s="259" t="s">
        <v>565</v>
      </c>
      <c r="AC1976" s="259" t="s">
        <v>565</v>
      </c>
      <c r="AD1976" s="259" t="s">
        <v>565</v>
      </c>
      <c r="AE1976" s="259" t="s">
        <v>565</v>
      </c>
      <c r="AF1976" s="259" t="s">
        <v>565</v>
      </c>
      <c r="AG1976" s="259" t="s">
        <v>565</v>
      </c>
      <c r="AH1976" s="259" t="s">
        <v>565</v>
      </c>
      <c r="AI1976" s="259" t="s">
        <v>565</v>
      </c>
      <c r="AJ1976" s="259" t="s">
        <v>565</v>
      </c>
      <c r="AK1976" s="259" t="s">
        <v>565</v>
      </c>
      <c r="AL1976" s="259" t="s">
        <v>565</v>
      </c>
      <c r="AM1976" s="259" t="s">
        <v>565</v>
      </c>
      <c r="AN1976" s="259" t="s">
        <v>565</v>
      </c>
      <c r="AO1976" s="259" t="s">
        <v>565</v>
      </c>
      <c r="AP1976" s="259" t="s">
        <v>565</v>
      </c>
      <c r="AQ1976" s="259" t="s">
        <v>565</v>
      </c>
      <c r="AR1976" s="259" t="s">
        <v>565</v>
      </c>
      <c r="AS1976" s="259" t="s">
        <v>565</v>
      </c>
      <c r="AT1976" s="259" t="s">
        <v>565</v>
      </c>
      <c r="AU1976" s="259" t="s">
        <v>565</v>
      </c>
      <c r="AV1976" s="259" t="s">
        <v>565</v>
      </c>
      <c r="AW1976" s="259" t="s">
        <v>565</v>
      </c>
      <c r="AX1976" s="259" t="s">
        <v>565</v>
      </c>
      <c r="AY1976" s="259" t="s">
        <v>565</v>
      </c>
      <c r="AZ1976" s="259" t="s">
        <v>565</v>
      </c>
      <c r="BA1976" s="259" t="s">
        <v>565</v>
      </c>
    </row>
    <row r="1977" spans="4:53">
      <c r="D1977" s="259" t="s">
        <v>565</v>
      </c>
      <c r="E1977" s="259" t="s">
        <v>565</v>
      </c>
      <c r="F1977" s="259" t="s">
        <v>565</v>
      </c>
      <c r="G1977" s="259" t="s">
        <v>565</v>
      </c>
      <c r="H1977" s="259" t="s">
        <v>565</v>
      </c>
      <c r="I1977" s="259" t="s">
        <v>565</v>
      </c>
      <c r="J1977" s="259" t="s">
        <v>565</v>
      </c>
      <c r="K1977" s="259" t="s">
        <v>565</v>
      </c>
      <c r="L1977" s="259" t="s">
        <v>565</v>
      </c>
      <c r="M1977" s="259" t="s">
        <v>565</v>
      </c>
      <c r="N1977" s="259" t="s">
        <v>565</v>
      </c>
      <c r="O1977" s="259" t="s">
        <v>565</v>
      </c>
      <c r="P1977" s="259" t="s">
        <v>565</v>
      </c>
      <c r="Q1977" s="259" t="s">
        <v>565</v>
      </c>
      <c r="R1977" s="259" t="s">
        <v>565</v>
      </c>
      <c r="S1977" s="259" t="s">
        <v>565</v>
      </c>
      <c r="T1977" s="259" t="s">
        <v>565</v>
      </c>
      <c r="U1977" s="259" t="s">
        <v>565</v>
      </c>
      <c r="V1977" s="260" t="s">
        <v>565</v>
      </c>
      <c r="W1977" s="260" t="s">
        <v>565</v>
      </c>
      <c r="X1977" s="259" t="s">
        <v>565</v>
      </c>
      <c r="Y1977" s="259" t="s">
        <v>565</v>
      </c>
      <c r="Z1977" s="259" t="s">
        <v>565</v>
      </c>
      <c r="AA1977" s="259" t="s">
        <v>565</v>
      </c>
      <c r="AB1977" s="259" t="s">
        <v>565</v>
      </c>
      <c r="AC1977" s="259" t="s">
        <v>565</v>
      </c>
      <c r="AD1977" s="259" t="s">
        <v>565</v>
      </c>
      <c r="AE1977" s="259" t="s">
        <v>565</v>
      </c>
      <c r="AF1977" s="259" t="s">
        <v>565</v>
      </c>
      <c r="AG1977" s="259" t="s">
        <v>565</v>
      </c>
      <c r="AH1977" s="259" t="s">
        <v>565</v>
      </c>
      <c r="AI1977" s="259" t="s">
        <v>565</v>
      </c>
      <c r="AJ1977" s="259" t="s">
        <v>565</v>
      </c>
      <c r="AK1977" s="259" t="s">
        <v>565</v>
      </c>
      <c r="AL1977" s="259" t="s">
        <v>565</v>
      </c>
      <c r="AM1977" s="259" t="s">
        <v>565</v>
      </c>
      <c r="AN1977" s="259" t="s">
        <v>565</v>
      </c>
      <c r="AO1977" s="259" t="s">
        <v>565</v>
      </c>
      <c r="AP1977" s="259" t="s">
        <v>565</v>
      </c>
      <c r="AQ1977" s="259" t="s">
        <v>565</v>
      </c>
      <c r="AR1977" s="259" t="s">
        <v>565</v>
      </c>
      <c r="AS1977" s="259" t="s">
        <v>565</v>
      </c>
      <c r="AT1977" s="259" t="s">
        <v>565</v>
      </c>
      <c r="AU1977" s="259" t="s">
        <v>565</v>
      </c>
      <c r="AV1977" s="259" t="s">
        <v>565</v>
      </c>
      <c r="AW1977" s="259" t="s">
        <v>565</v>
      </c>
      <c r="AX1977" s="259" t="s">
        <v>565</v>
      </c>
      <c r="AY1977" s="259" t="s">
        <v>565</v>
      </c>
      <c r="AZ1977" s="259" t="s">
        <v>565</v>
      </c>
      <c r="BA1977" s="259" t="s">
        <v>565</v>
      </c>
    </row>
    <row r="1978" spans="4:53">
      <c r="D1978" s="259" t="s">
        <v>565</v>
      </c>
      <c r="E1978" s="259" t="s">
        <v>565</v>
      </c>
      <c r="F1978" s="259" t="s">
        <v>565</v>
      </c>
      <c r="G1978" s="259" t="s">
        <v>565</v>
      </c>
      <c r="H1978" s="259" t="s">
        <v>565</v>
      </c>
      <c r="I1978" s="259" t="s">
        <v>565</v>
      </c>
      <c r="J1978" s="259" t="s">
        <v>565</v>
      </c>
      <c r="K1978" s="259" t="s">
        <v>565</v>
      </c>
      <c r="L1978" s="259" t="s">
        <v>565</v>
      </c>
      <c r="M1978" s="259" t="s">
        <v>565</v>
      </c>
      <c r="N1978" s="259" t="s">
        <v>565</v>
      </c>
      <c r="O1978" s="259" t="s">
        <v>565</v>
      </c>
      <c r="P1978" s="259" t="s">
        <v>565</v>
      </c>
      <c r="Q1978" s="259" t="s">
        <v>565</v>
      </c>
      <c r="R1978" s="259" t="s">
        <v>565</v>
      </c>
      <c r="S1978" s="259" t="s">
        <v>565</v>
      </c>
      <c r="T1978" s="259" t="s">
        <v>565</v>
      </c>
      <c r="U1978" s="259" t="s">
        <v>565</v>
      </c>
      <c r="V1978" s="260" t="s">
        <v>565</v>
      </c>
      <c r="W1978" s="260" t="s">
        <v>565</v>
      </c>
      <c r="X1978" s="259" t="s">
        <v>565</v>
      </c>
      <c r="Y1978" s="259" t="s">
        <v>565</v>
      </c>
      <c r="Z1978" s="259" t="s">
        <v>565</v>
      </c>
      <c r="AA1978" s="259" t="s">
        <v>565</v>
      </c>
      <c r="AB1978" s="259" t="s">
        <v>565</v>
      </c>
      <c r="AC1978" s="259" t="s">
        <v>565</v>
      </c>
      <c r="AD1978" s="259" t="s">
        <v>565</v>
      </c>
      <c r="AE1978" s="259" t="s">
        <v>565</v>
      </c>
      <c r="AF1978" s="259" t="s">
        <v>565</v>
      </c>
      <c r="AG1978" s="259" t="s">
        <v>565</v>
      </c>
      <c r="AH1978" s="259" t="s">
        <v>565</v>
      </c>
      <c r="AI1978" s="259" t="s">
        <v>565</v>
      </c>
      <c r="AJ1978" s="259" t="s">
        <v>565</v>
      </c>
      <c r="AK1978" s="259" t="s">
        <v>565</v>
      </c>
      <c r="AL1978" s="259" t="s">
        <v>565</v>
      </c>
      <c r="AM1978" s="259" t="s">
        <v>565</v>
      </c>
      <c r="AN1978" s="259" t="s">
        <v>565</v>
      </c>
      <c r="AO1978" s="259" t="s">
        <v>565</v>
      </c>
      <c r="AP1978" s="259" t="s">
        <v>565</v>
      </c>
      <c r="AQ1978" s="259" t="s">
        <v>565</v>
      </c>
      <c r="AR1978" s="259" t="s">
        <v>565</v>
      </c>
      <c r="AS1978" s="259" t="s">
        <v>565</v>
      </c>
      <c r="AT1978" s="259" t="s">
        <v>565</v>
      </c>
      <c r="AU1978" s="259" t="s">
        <v>565</v>
      </c>
      <c r="AV1978" s="259" t="s">
        <v>565</v>
      </c>
      <c r="AW1978" s="259" t="s">
        <v>565</v>
      </c>
      <c r="AX1978" s="259" t="s">
        <v>565</v>
      </c>
      <c r="AY1978" s="259" t="s">
        <v>565</v>
      </c>
      <c r="AZ1978" s="259" t="s">
        <v>565</v>
      </c>
      <c r="BA1978" s="259" t="s">
        <v>565</v>
      </c>
    </row>
    <row r="1979" spans="4:53">
      <c r="D1979" s="259" t="s">
        <v>565</v>
      </c>
      <c r="E1979" s="259" t="s">
        <v>565</v>
      </c>
      <c r="F1979" s="259" t="s">
        <v>565</v>
      </c>
      <c r="G1979" s="259" t="s">
        <v>565</v>
      </c>
      <c r="H1979" s="259" t="s">
        <v>565</v>
      </c>
      <c r="I1979" s="259" t="s">
        <v>565</v>
      </c>
      <c r="J1979" s="259" t="s">
        <v>565</v>
      </c>
      <c r="K1979" s="259" t="s">
        <v>565</v>
      </c>
      <c r="L1979" s="259" t="s">
        <v>565</v>
      </c>
      <c r="M1979" s="259" t="s">
        <v>565</v>
      </c>
      <c r="N1979" s="259" t="s">
        <v>565</v>
      </c>
      <c r="O1979" s="259" t="s">
        <v>565</v>
      </c>
      <c r="P1979" s="259" t="s">
        <v>565</v>
      </c>
      <c r="Q1979" s="259" t="s">
        <v>565</v>
      </c>
      <c r="R1979" s="259" t="s">
        <v>565</v>
      </c>
      <c r="S1979" s="259" t="s">
        <v>565</v>
      </c>
      <c r="T1979" s="259" t="s">
        <v>565</v>
      </c>
      <c r="U1979" s="259" t="s">
        <v>565</v>
      </c>
      <c r="V1979" s="260" t="s">
        <v>565</v>
      </c>
      <c r="W1979" s="260" t="s">
        <v>565</v>
      </c>
      <c r="X1979" s="259" t="s">
        <v>565</v>
      </c>
      <c r="Y1979" s="259" t="s">
        <v>565</v>
      </c>
      <c r="Z1979" s="259" t="s">
        <v>565</v>
      </c>
      <c r="AA1979" s="259" t="s">
        <v>565</v>
      </c>
      <c r="AB1979" s="259" t="s">
        <v>565</v>
      </c>
      <c r="AC1979" s="259" t="s">
        <v>565</v>
      </c>
      <c r="AD1979" s="259" t="s">
        <v>565</v>
      </c>
      <c r="AE1979" s="259" t="s">
        <v>565</v>
      </c>
      <c r="AF1979" s="259" t="s">
        <v>565</v>
      </c>
      <c r="AG1979" s="259" t="s">
        <v>565</v>
      </c>
      <c r="AH1979" s="259" t="s">
        <v>565</v>
      </c>
      <c r="AI1979" s="259" t="s">
        <v>565</v>
      </c>
      <c r="AJ1979" s="259" t="s">
        <v>565</v>
      </c>
      <c r="AK1979" s="259" t="s">
        <v>565</v>
      </c>
      <c r="AL1979" s="259" t="s">
        <v>565</v>
      </c>
      <c r="AM1979" s="259" t="s">
        <v>565</v>
      </c>
      <c r="AN1979" s="259" t="s">
        <v>565</v>
      </c>
      <c r="AO1979" s="259" t="s">
        <v>565</v>
      </c>
      <c r="AP1979" s="259" t="s">
        <v>565</v>
      </c>
      <c r="AQ1979" s="259" t="s">
        <v>565</v>
      </c>
      <c r="AR1979" s="259" t="s">
        <v>565</v>
      </c>
      <c r="AS1979" s="259" t="s">
        <v>565</v>
      </c>
      <c r="AT1979" s="259" t="s">
        <v>565</v>
      </c>
      <c r="AU1979" s="259" t="s">
        <v>565</v>
      </c>
      <c r="AV1979" s="259" t="s">
        <v>565</v>
      </c>
      <c r="AW1979" s="259" t="s">
        <v>565</v>
      </c>
      <c r="AX1979" s="259" t="s">
        <v>565</v>
      </c>
      <c r="AY1979" s="259" t="s">
        <v>565</v>
      </c>
      <c r="AZ1979" s="259" t="s">
        <v>565</v>
      </c>
      <c r="BA1979" s="259" t="s">
        <v>565</v>
      </c>
    </row>
    <row r="1980" spans="4:53">
      <c r="D1980" s="259" t="s">
        <v>565</v>
      </c>
      <c r="E1980" s="259" t="s">
        <v>565</v>
      </c>
      <c r="F1980" s="259" t="s">
        <v>565</v>
      </c>
      <c r="G1980" s="259" t="s">
        <v>565</v>
      </c>
      <c r="H1980" s="259" t="s">
        <v>565</v>
      </c>
      <c r="I1980" s="259" t="s">
        <v>565</v>
      </c>
      <c r="J1980" s="259" t="s">
        <v>565</v>
      </c>
      <c r="K1980" s="259" t="s">
        <v>565</v>
      </c>
      <c r="L1980" s="259" t="s">
        <v>565</v>
      </c>
      <c r="M1980" s="259" t="s">
        <v>565</v>
      </c>
      <c r="N1980" s="259" t="s">
        <v>565</v>
      </c>
      <c r="O1980" s="259" t="s">
        <v>565</v>
      </c>
      <c r="P1980" s="259" t="s">
        <v>565</v>
      </c>
      <c r="Q1980" s="259" t="s">
        <v>565</v>
      </c>
      <c r="R1980" s="259" t="s">
        <v>565</v>
      </c>
      <c r="S1980" s="259" t="s">
        <v>565</v>
      </c>
      <c r="T1980" s="259" t="s">
        <v>565</v>
      </c>
      <c r="U1980" s="259" t="s">
        <v>565</v>
      </c>
      <c r="V1980" s="260" t="s">
        <v>565</v>
      </c>
      <c r="W1980" s="260" t="s">
        <v>565</v>
      </c>
      <c r="X1980" s="259" t="s">
        <v>565</v>
      </c>
      <c r="Y1980" s="259" t="s">
        <v>565</v>
      </c>
      <c r="Z1980" s="259" t="s">
        <v>565</v>
      </c>
      <c r="AA1980" s="259" t="s">
        <v>565</v>
      </c>
      <c r="AB1980" s="259" t="s">
        <v>565</v>
      </c>
      <c r="AC1980" s="259" t="s">
        <v>565</v>
      </c>
      <c r="AD1980" s="259" t="s">
        <v>565</v>
      </c>
      <c r="AE1980" s="259" t="s">
        <v>565</v>
      </c>
      <c r="AF1980" s="259" t="s">
        <v>565</v>
      </c>
      <c r="AG1980" s="259" t="s">
        <v>565</v>
      </c>
      <c r="AH1980" s="259" t="s">
        <v>565</v>
      </c>
      <c r="AI1980" s="259" t="s">
        <v>565</v>
      </c>
      <c r="AJ1980" s="259" t="s">
        <v>565</v>
      </c>
      <c r="AK1980" s="259" t="s">
        <v>565</v>
      </c>
      <c r="AL1980" s="259" t="s">
        <v>565</v>
      </c>
      <c r="AM1980" s="259" t="s">
        <v>565</v>
      </c>
      <c r="AN1980" s="259" t="s">
        <v>565</v>
      </c>
      <c r="AO1980" s="259" t="s">
        <v>565</v>
      </c>
      <c r="AP1980" s="259" t="s">
        <v>565</v>
      </c>
      <c r="AQ1980" s="259" t="s">
        <v>565</v>
      </c>
      <c r="AR1980" s="259" t="s">
        <v>565</v>
      </c>
      <c r="AS1980" s="259" t="s">
        <v>565</v>
      </c>
      <c r="AT1980" s="259" t="s">
        <v>565</v>
      </c>
      <c r="AU1980" s="259" t="s">
        <v>565</v>
      </c>
      <c r="AV1980" s="259" t="s">
        <v>565</v>
      </c>
      <c r="AW1980" s="259" t="s">
        <v>565</v>
      </c>
      <c r="AX1980" s="259" t="s">
        <v>565</v>
      </c>
      <c r="AY1980" s="259" t="s">
        <v>565</v>
      </c>
      <c r="AZ1980" s="259" t="s">
        <v>565</v>
      </c>
      <c r="BA1980" s="259" t="s">
        <v>565</v>
      </c>
    </row>
    <row r="1981" spans="4:53">
      <c r="D1981" s="259" t="s">
        <v>565</v>
      </c>
      <c r="E1981" s="259" t="s">
        <v>565</v>
      </c>
      <c r="F1981" s="259" t="s">
        <v>565</v>
      </c>
      <c r="G1981" s="259" t="s">
        <v>565</v>
      </c>
      <c r="H1981" s="259" t="s">
        <v>565</v>
      </c>
      <c r="I1981" s="259" t="s">
        <v>565</v>
      </c>
      <c r="J1981" s="259" t="s">
        <v>565</v>
      </c>
      <c r="K1981" s="259" t="s">
        <v>565</v>
      </c>
      <c r="L1981" s="259" t="s">
        <v>565</v>
      </c>
      <c r="M1981" s="259" t="s">
        <v>565</v>
      </c>
      <c r="N1981" s="259" t="s">
        <v>565</v>
      </c>
      <c r="O1981" s="259" t="s">
        <v>565</v>
      </c>
      <c r="P1981" s="259" t="s">
        <v>565</v>
      </c>
      <c r="Q1981" s="259" t="s">
        <v>565</v>
      </c>
      <c r="R1981" s="259" t="s">
        <v>565</v>
      </c>
      <c r="S1981" s="259" t="s">
        <v>565</v>
      </c>
      <c r="T1981" s="259" t="s">
        <v>565</v>
      </c>
      <c r="U1981" s="259" t="s">
        <v>565</v>
      </c>
      <c r="V1981" s="260" t="s">
        <v>565</v>
      </c>
      <c r="W1981" s="260" t="s">
        <v>565</v>
      </c>
      <c r="X1981" s="259" t="s">
        <v>565</v>
      </c>
      <c r="Y1981" s="259" t="s">
        <v>565</v>
      </c>
      <c r="Z1981" s="259" t="s">
        <v>565</v>
      </c>
      <c r="AA1981" s="259" t="s">
        <v>565</v>
      </c>
      <c r="AB1981" s="259" t="s">
        <v>565</v>
      </c>
      <c r="AC1981" s="259" t="s">
        <v>565</v>
      </c>
      <c r="AD1981" s="259" t="s">
        <v>565</v>
      </c>
      <c r="AE1981" s="259" t="s">
        <v>565</v>
      </c>
      <c r="AF1981" s="259" t="s">
        <v>565</v>
      </c>
      <c r="AG1981" s="259" t="s">
        <v>565</v>
      </c>
      <c r="AH1981" s="259" t="s">
        <v>565</v>
      </c>
      <c r="AI1981" s="259" t="s">
        <v>565</v>
      </c>
      <c r="AJ1981" s="259" t="s">
        <v>565</v>
      </c>
      <c r="AK1981" s="259" t="s">
        <v>565</v>
      </c>
      <c r="AL1981" s="259" t="s">
        <v>565</v>
      </c>
      <c r="AM1981" s="259" t="s">
        <v>565</v>
      </c>
      <c r="AN1981" s="259" t="s">
        <v>565</v>
      </c>
      <c r="AO1981" s="259" t="s">
        <v>565</v>
      </c>
      <c r="AP1981" s="259" t="s">
        <v>565</v>
      </c>
      <c r="AQ1981" s="259" t="s">
        <v>565</v>
      </c>
      <c r="AR1981" s="259" t="s">
        <v>565</v>
      </c>
      <c r="AS1981" s="259" t="s">
        <v>565</v>
      </c>
      <c r="AT1981" s="259" t="s">
        <v>565</v>
      </c>
      <c r="AU1981" s="259" t="s">
        <v>565</v>
      </c>
      <c r="AV1981" s="259" t="s">
        <v>565</v>
      </c>
      <c r="AW1981" s="259" t="s">
        <v>565</v>
      </c>
      <c r="AX1981" s="259" t="s">
        <v>565</v>
      </c>
      <c r="AY1981" s="259" t="s">
        <v>565</v>
      </c>
      <c r="AZ1981" s="259" t="s">
        <v>565</v>
      </c>
      <c r="BA1981" s="259" t="s">
        <v>565</v>
      </c>
    </row>
    <row r="1982" spans="4:53">
      <c r="D1982" s="259" t="s">
        <v>565</v>
      </c>
      <c r="E1982" s="259" t="s">
        <v>565</v>
      </c>
      <c r="F1982" s="259" t="s">
        <v>565</v>
      </c>
      <c r="G1982" s="259" t="s">
        <v>565</v>
      </c>
      <c r="H1982" s="259" t="s">
        <v>565</v>
      </c>
      <c r="I1982" s="259" t="s">
        <v>565</v>
      </c>
      <c r="J1982" s="259" t="s">
        <v>565</v>
      </c>
      <c r="K1982" s="259" t="s">
        <v>565</v>
      </c>
      <c r="L1982" s="259" t="s">
        <v>565</v>
      </c>
      <c r="M1982" s="259" t="s">
        <v>565</v>
      </c>
      <c r="N1982" s="259" t="s">
        <v>565</v>
      </c>
      <c r="O1982" s="259" t="s">
        <v>565</v>
      </c>
      <c r="P1982" s="259" t="s">
        <v>565</v>
      </c>
      <c r="Q1982" s="259" t="s">
        <v>565</v>
      </c>
      <c r="R1982" s="259" t="s">
        <v>565</v>
      </c>
      <c r="S1982" s="259" t="s">
        <v>565</v>
      </c>
      <c r="T1982" s="259" t="s">
        <v>565</v>
      </c>
      <c r="U1982" s="259" t="s">
        <v>565</v>
      </c>
      <c r="V1982" s="260" t="s">
        <v>565</v>
      </c>
      <c r="W1982" s="260" t="s">
        <v>565</v>
      </c>
      <c r="X1982" s="259" t="s">
        <v>565</v>
      </c>
      <c r="Y1982" s="259" t="s">
        <v>565</v>
      </c>
      <c r="Z1982" s="259" t="s">
        <v>565</v>
      </c>
      <c r="AA1982" s="259" t="s">
        <v>565</v>
      </c>
      <c r="AB1982" s="259" t="s">
        <v>565</v>
      </c>
      <c r="AC1982" s="259" t="s">
        <v>565</v>
      </c>
      <c r="AD1982" s="259" t="s">
        <v>565</v>
      </c>
      <c r="AE1982" s="259" t="s">
        <v>565</v>
      </c>
      <c r="AF1982" s="259" t="s">
        <v>565</v>
      </c>
      <c r="AG1982" s="259" t="s">
        <v>565</v>
      </c>
      <c r="AH1982" s="259" t="s">
        <v>565</v>
      </c>
      <c r="AI1982" s="259" t="s">
        <v>565</v>
      </c>
      <c r="AJ1982" s="259" t="s">
        <v>565</v>
      </c>
      <c r="AK1982" s="259" t="s">
        <v>565</v>
      </c>
      <c r="AL1982" s="259" t="s">
        <v>565</v>
      </c>
      <c r="AM1982" s="259" t="s">
        <v>565</v>
      </c>
      <c r="AN1982" s="259" t="s">
        <v>565</v>
      </c>
      <c r="AO1982" s="259" t="s">
        <v>565</v>
      </c>
      <c r="AP1982" s="259" t="s">
        <v>565</v>
      </c>
      <c r="AQ1982" s="259" t="s">
        <v>565</v>
      </c>
      <c r="AR1982" s="259" t="s">
        <v>565</v>
      </c>
      <c r="AS1982" s="259" t="s">
        <v>565</v>
      </c>
      <c r="AT1982" s="259" t="s">
        <v>565</v>
      </c>
      <c r="AU1982" s="259" t="s">
        <v>565</v>
      </c>
      <c r="AV1982" s="259" t="s">
        <v>565</v>
      </c>
      <c r="AW1982" s="259" t="s">
        <v>565</v>
      </c>
      <c r="AX1982" s="259" t="s">
        <v>565</v>
      </c>
      <c r="AY1982" s="259" t="s">
        <v>565</v>
      </c>
      <c r="AZ1982" s="259" t="s">
        <v>565</v>
      </c>
      <c r="BA1982" s="259" t="s">
        <v>565</v>
      </c>
    </row>
    <row r="1983" spans="4:53">
      <c r="D1983" s="259" t="s">
        <v>565</v>
      </c>
      <c r="E1983" s="259" t="s">
        <v>565</v>
      </c>
      <c r="F1983" s="259" t="s">
        <v>565</v>
      </c>
      <c r="G1983" s="259" t="s">
        <v>565</v>
      </c>
      <c r="H1983" s="259" t="s">
        <v>565</v>
      </c>
      <c r="I1983" s="259" t="s">
        <v>565</v>
      </c>
      <c r="J1983" s="259" t="s">
        <v>565</v>
      </c>
      <c r="K1983" s="259" t="s">
        <v>565</v>
      </c>
      <c r="L1983" s="259" t="s">
        <v>565</v>
      </c>
      <c r="M1983" s="259" t="s">
        <v>565</v>
      </c>
      <c r="N1983" s="259" t="s">
        <v>565</v>
      </c>
      <c r="O1983" s="259" t="s">
        <v>565</v>
      </c>
      <c r="P1983" s="259" t="s">
        <v>565</v>
      </c>
      <c r="Q1983" s="259" t="s">
        <v>565</v>
      </c>
      <c r="R1983" s="259" t="s">
        <v>565</v>
      </c>
      <c r="S1983" s="259" t="s">
        <v>565</v>
      </c>
      <c r="T1983" s="259" t="s">
        <v>565</v>
      </c>
      <c r="U1983" s="259" t="s">
        <v>565</v>
      </c>
      <c r="V1983" s="260" t="s">
        <v>565</v>
      </c>
      <c r="W1983" s="260" t="s">
        <v>565</v>
      </c>
      <c r="X1983" s="259" t="s">
        <v>565</v>
      </c>
      <c r="Y1983" s="259" t="s">
        <v>565</v>
      </c>
      <c r="Z1983" s="259" t="s">
        <v>565</v>
      </c>
      <c r="AA1983" s="259" t="s">
        <v>565</v>
      </c>
      <c r="AB1983" s="259" t="s">
        <v>565</v>
      </c>
      <c r="AC1983" s="259" t="s">
        <v>565</v>
      </c>
      <c r="AD1983" s="259" t="s">
        <v>565</v>
      </c>
      <c r="AE1983" s="259" t="s">
        <v>565</v>
      </c>
      <c r="AF1983" s="259" t="s">
        <v>565</v>
      </c>
      <c r="AG1983" s="259" t="s">
        <v>565</v>
      </c>
      <c r="AH1983" s="259" t="s">
        <v>565</v>
      </c>
      <c r="AI1983" s="259" t="s">
        <v>565</v>
      </c>
      <c r="AJ1983" s="259" t="s">
        <v>565</v>
      </c>
      <c r="AK1983" s="259" t="s">
        <v>565</v>
      </c>
      <c r="AL1983" s="259" t="s">
        <v>565</v>
      </c>
      <c r="AM1983" s="259" t="s">
        <v>565</v>
      </c>
      <c r="AN1983" s="259" t="s">
        <v>565</v>
      </c>
      <c r="AO1983" s="259" t="s">
        <v>565</v>
      </c>
      <c r="AP1983" s="259" t="s">
        <v>565</v>
      </c>
      <c r="AQ1983" s="259" t="s">
        <v>565</v>
      </c>
      <c r="AR1983" s="259" t="s">
        <v>565</v>
      </c>
      <c r="AS1983" s="259" t="s">
        <v>565</v>
      </c>
      <c r="AT1983" s="259" t="s">
        <v>565</v>
      </c>
      <c r="AU1983" s="259" t="s">
        <v>565</v>
      </c>
      <c r="AV1983" s="259" t="s">
        <v>565</v>
      </c>
      <c r="AW1983" s="259" t="s">
        <v>565</v>
      </c>
      <c r="AX1983" s="259" t="s">
        <v>565</v>
      </c>
      <c r="AY1983" s="259" t="s">
        <v>565</v>
      </c>
      <c r="AZ1983" s="259" t="s">
        <v>565</v>
      </c>
      <c r="BA1983" s="259" t="s">
        <v>565</v>
      </c>
    </row>
    <row r="1984" spans="4:53">
      <c r="D1984" s="259" t="s">
        <v>565</v>
      </c>
      <c r="E1984" s="259" t="s">
        <v>565</v>
      </c>
      <c r="F1984" s="259" t="s">
        <v>565</v>
      </c>
      <c r="G1984" s="259" t="s">
        <v>565</v>
      </c>
      <c r="H1984" s="259" t="s">
        <v>565</v>
      </c>
      <c r="I1984" s="259" t="s">
        <v>565</v>
      </c>
      <c r="J1984" s="259" t="s">
        <v>565</v>
      </c>
      <c r="K1984" s="259" t="s">
        <v>565</v>
      </c>
      <c r="L1984" s="259" t="s">
        <v>565</v>
      </c>
      <c r="M1984" s="259" t="s">
        <v>565</v>
      </c>
      <c r="N1984" s="259" t="s">
        <v>565</v>
      </c>
      <c r="O1984" s="259" t="s">
        <v>565</v>
      </c>
      <c r="P1984" s="259" t="s">
        <v>565</v>
      </c>
      <c r="Q1984" s="259" t="s">
        <v>565</v>
      </c>
      <c r="R1984" s="259" t="s">
        <v>565</v>
      </c>
      <c r="S1984" s="259" t="s">
        <v>565</v>
      </c>
      <c r="T1984" s="259" t="s">
        <v>565</v>
      </c>
      <c r="U1984" s="259" t="s">
        <v>565</v>
      </c>
      <c r="V1984" s="260" t="s">
        <v>565</v>
      </c>
      <c r="W1984" s="260" t="s">
        <v>565</v>
      </c>
      <c r="X1984" s="259" t="s">
        <v>565</v>
      </c>
      <c r="Y1984" s="259" t="s">
        <v>565</v>
      </c>
      <c r="Z1984" s="259" t="s">
        <v>565</v>
      </c>
      <c r="AA1984" s="259" t="s">
        <v>565</v>
      </c>
      <c r="AB1984" s="259" t="s">
        <v>565</v>
      </c>
      <c r="AC1984" s="259" t="s">
        <v>565</v>
      </c>
      <c r="AD1984" s="259" t="s">
        <v>565</v>
      </c>
      <c r="AE1984" s="259" t="s">
        <v>565</v>
      </c>
      <c r="AF1984" s="259" t="s">
        <v>565</v>
      </c>
      <c r="AG1984" s="259" t="s">
        <v>565</v>
      </c>
      <c r="AH1984" s="259" t="s">
        <v>565</v>
      </c>
      <c r="AI1984" s="259" t="s">
        <v>565</v>
      </c>
      <c r="AJ1984" s="259" t="s">
        <v>565</v>
      </c>
      <c r="AK1984" s="259" t="s">
        <v>565</v>
      </c>
      <c r="AL1984" s="259" t="s">
        <v>565</v>
      </c>
      <c r="AM1984" s="259" t="s">
        <v>565</v>
      </c>
      <c r="AN1984" s="259" t="s">
        <v>565</v>
      </c>
      <c r="AO1984" s="259" t="s">
        <v>565</v>
      </c>
      <c r="AP1984" s="259" t="s">
        <v>565</v>
      </c>
      <c r="AQ1984" s="259" t="s">
        <v>565</v>
      </c>
      <c r="AR1984" s="259" t="s">
        <v>565</v>
      </c>
      <c r="AS1984" s="259" t="s">
        <v>565</v>
      </c>
      <c r="AT1984" s="259" t="s">
        <v>565</v>
      </c>
      <c r="AU1984" s="259" t="s">
        <v>565</v>
      </c>
      <c r="AV1984" s="259" t="s">
        <v>565</v>
      </c>
      <c r="AW1984" s="259" t="s">
        <v>565</v>
      </c>
      <c r="AX1984" s="259" t="s">
        <v>565</v>
      </c>
      <c r="AY1984" s="259" t="s">
        <v>565</v>
      </c>
      <c r="AZ1984" s="259" t="s">
        <v>565</v>
      </c>
      <c r="BA1984" s="259" t="s">
        <v>565</v>
      </c>
    </row>
    <row r="1985" spans="4:53">
      <c r="D1985" s="259" t="s">
        <v>565</v>
      </c>
      <c r="E1985" s="259" t="s">
        <v>565</v>
      </c>
      <c r="F1985" s="259" t="s">
        <v>565</v>
      </c>
      <c r="G1985" s="259" t="s">
        <v>565</v>
      </c>
      <c r="H1985" s="259" t="s">
        <v>565</v>
      </c>
      <c r="I1985" s="259" t="s">
        <v>565</v>
      </c>
      <c r="J1985" s="259" t="s">
        <v>565</v>
      </c>
      <c r="K1985" s="259" t="s">
        <v>565</v>
      </c>
      <c r="L1985" s="259" t="s">
        <v>565</v>
      </c>
      <c r="M1985" s="259" t="s">
        <v>565</v>
      </c>
      <c r="N1985" s="259" t="s">
        <v>565</v>
      </c>
      <c r="O1985" s="259" t="s">
        <v>565</v>
      </c>
      <c r="P1985" s="259" t="s">
        <v>565</v>
      </c>
      <c r="Q1985" s="259" t="s">
        <v>565</v>
      </c>
      <c r="R1985" s="259" t="s">
        <v>565</v>
      </c>
      <c r="S1985" s="259" t="s">
        <v>565</v>
      </c>
      <c r="T1985" s="259" t="s">
        <v>565</v>
      </c>
      <c r="U1985" s="259" t="s">
        <v>565</v>
      </c>
      <c r="V1985" s="260" t="s">
        <v>565</v>
      </c>
      <c r="W1985" s="260" t="s">
        <v>565</v>
      </c>
      <c r="X1985" s="259" t="s">
        <v>565</v>
      </c>
      <c r="Y1985" s="259" t="s">
        <v>565</v>
      </c>
      <c r="Z1985" s="259" t="s">
        <v>565</v>
      </c>
      <c r="AA1985" s="259" t="s">
        <v>565</v>
      </c>
      <c r="AB1985" s="259" t="s">
        <v>565</v>
      </c>
      <c r="AC1985" s="259" t="s">
        <v>565</v>
      </c>
      <c r="AD1985" s="259" t="s">
        <v>565</v>
      </c>
      <c r="AE1985" s="259" t="s">
        <v>565</v>
      </c>
      <c r="AF1985" s="259" t="s">
        <v>565</v>
      </c>
      <c r="AG1985" s="259" t="s">
        <v>565</v>
      </c>
      <c r="AH1985" s="259" t="s">
        <v>565</v>
      </c>
      <c r="AI1985" s="259" t="s">
        <v>565</v>
      </c>
      <c r="AJ1985" s="259" t="s">
        <v>565</v>
      </c>
      <c r="AK1985" s="259" t="s">
        <v>565</v>
      </c>
      <c r="AL1985" s="259" t="s">
        <v>565</v>
      </c>
      <c r="AM1985" s="259" t="s">
        <v>565</v>
      </c>
      <c r="AN1985" s="259" t="s">
        <v>565</v>
      </c>
      <c r="AO1985" s="259" t="s">
        <v>565</v>
      </c>
      <c r="AP1985" s="259" t="s">
        <v>565</v>
      </c>
      <c r="AQ1985" s="259" t="s">
        <v>565</v>
      </c>
      <c r="AR1985" s="259" t="s">
        <v>565</v>
      </c>
      <c r="AS1985" s="259" t="s">
        <v>565</v>
      </c>
      <c r="AT1985" s="259" t="s">
        <v>565</v>
      </c>
      <c r="AU1985" s="259" t="s">
        <v>565</v>
      </c>
      <c r="AV1985" s="259" t="s">
        <v>565</v>
      </c>
      <c r="AW1985" s="259" t="s">
        <v>565</v>
      </c>
      <c r="AX1985" s="259" t="s">
        <v>565</v>
      </c>
      <c r="AY1985" s="259" t="s">
        <v>565</v>
      </c>
      <c r="AZ1985" s="259" t="s">
        <v>565</v>
      </c>
      <c r="BA1985" s="259" t="s">
        <v>565</v>
      </c>
    </row>
    <row r="1986" spans="4:53">
      <c r="D1986" s="259" t="s">
        <v>565</v>
      </c>
      <c r="E1986" s="259" t="s">
        <v>565</v>
      </c>
      <c r="F1986" s="259" t="s">
        <v>565</v>
      </c>
      <c r="G1986" s="259" t="s">
        <v>565</v>
      </c>
      <c r="H1986" s="259" t="s">
        <v>565</v>
      </c>
      <c r="I1986" s="259" t="s">
        <v>565</v>
      </c>
      <c r="J1986" s="259" t="s">
        <v>565</v>
      </c>
      <c r="K1986" s="259" t="s">
        <v>565</v>
      </c>
      <c r="L1986" s="259" t="s">
        <v>565</v>
      </c>
      <c r="M1986" s="259" t="s">
        <v>565</v>
      </c>
      <c r="N1986" s="259" t="s">
        <v>565</v>
      </c>
      <c r="O1986" s="259" t="s">
        <v>565</v>
      </c>
      <c r="P1986" s="259" t="s">
        <v>565</v>
      </c>
      <c r="Q1986" s="259" t="s">
        <v>565</v>
      </c>
      <c r="R1986" s="259" t="s">
        <v>565</v>
      </c>
      <c r="S1986" s="259" t="s">
        <v>565</v>
      </c>
      <c r="T1986" s="259" t="s">
        <v>565</v>
      </c>
      <c r="U1986" s="259" t="s">
        <v>565</v>
      </c>
      <c r="V1986" s="260" t="s">
        <v>565</v>
      </c>
      <c r="W1986" s="260" t="s">
        <v>565</v>
      </c>
      <c r="X1986" s="259" t="s">
        <v>565</v>
      </c>
      <c r="Y1986" s="259" t="s">
        <v>565</v>
      </c>
      <c r="Z1986" s="259" t="s">
        <v>565</v>
      </c>
      <c r="AA1986" s="259" t="s">
        <v>565</v>
      </c>
      <c r="AB1986" s="259" t="s">
        <v>565</v>
      </c>
      <c r="AC1986" s="259" t="s">
        <v>565</v>
      </c>
      <c r="AD1986" s="259" t="s">
        <v>565</v>
      </c>
      <c r="AE1986" s="259" t="s">
        <v>565</v>
      </c>
      <c r="AF1986" s="259" t="s">
        <v>565</v>
      </c>
      <c r="AG1986" s="259" t="s">
        <v>565</v>
      </c>
      <c r="AH1986" s="259" t="s">
        <v>565</v>
      </c>
      <c r="AI1986" s="259" t="s">
        <v>565</v>
      </c>
      <c r="AJ1986" s="259" t="s">
        <v>565</v>
      </c>
      <c r="AK1986" s="259" t="s">
        <v>565</v>
      </c>
      <c r="AL1986" s="259" t="s">
        <v>565</v>
      </c>
      <c r="AM1986" s="259" t="s">
        <v>565</v>
      </c>
      <c r="AN1986" s="259" t="s">
        <v>565</v>
      </c>
      <c r="AO1986" s="259" t="s">
        <v>565</v>
      </c>
      <c r="AP1986" s="259" t="s">
        <v>565</v>
      </c>
      <c r="AQ1986" s="259" t="s">
        <v>565</v>
      </c>
      <c r="AR1986" s="259" t="s">
        <v>565</v>
      </c>
      <c r="AS1986" s="259" t="s">
        <v>565</v>
      </c>
      <c r="AT1986" s="259" t="s">
        <v>565</v>
      </c>
      <c r="AU1986" s="259" t="s">
        <v>565</v>
      </c>
      <c r="AV1986" s="259" t="s">
        <v>565</v>
      </c>
      <c r="AW1986" s="259" t="s">
        <v>565</v>
      </c>
      <c r="AX1986" s="259" t="s">
        <v>565</v>
      </c>
      <c r="AY1986" s="259" t="s">
        <v>565</v>
      </c>
      <c r="AZ1986" s="259" t="s">
        <v>565</v>
      </c>
      <c r="BA1986" s="259" t="s">
        <v>565</v>
      </c>
    </row>
    <row r="1987" spans="4:53">
      <c r="D1987" s="259" t="s">
        <v>565</v>
      </c>
      <c r="E1987" s="259" t="s">
        <v>565</v>
      </c>
      <c r="F1987" s="259" t="s">
        <v>565</v>
      </c>
      <c r="G1987" s="259" t="s">
        <v>565</v>
      </c>
      <c r="H1987" s="259" t="s">
        <v>565</v>
      </c>
      <c r="I1987" s="259" t="s">
        <v>565</v>
      </c>
      <c r="J1987" s="259" t="s">
        <v>565</v>
      </c>
      <c r="K1987" s="259" t="s">
        <v>565</v>
      </c>
      <c r="L1987" s="259" t="s">
        <v>565</v>
      </c>
      <c r="M1987" s="259" t="s">
        <v>565</v>
      </c>
      <c r="N1987" s="259" t="s">
        <v>565</v>
      </c>
      <c r="O1987" s="259" t="s">
        <v>565</v>
      </c>
      <c r="P1987" s="259" t="s">
        <v>565</v>
      </c>
      <c r="Q1987" s="259" t="s">
        <v>565</v>
      </c>
      <c r="R1987" s="259" t="s">
        <v>565</v>
      </c>
      <c r="S1987" s="259" t="s">
        <v>565</v>
      </c>
      <c r="T1987" s="259" t="s">
        <v>565</v>
      </c>
      <c r="U1987" s="259" t="s">
        <v>565</v>
      </c>
      <c r="V1987" s="260" t="s">
        <v>565</v>
      </c>
      <c r="W1987" s="260" t="s">
        <v>565</v>
      </c>
      <c r="X1987" s="259" t="s">
        <v>565</v>
      </c>
      <c r="Y1987" s="259" t="s">
        <v>565</v>
      </c>
      <c r="Z1987" s="259" t="s">
        <v>565</v>
      </c>
      <c r="AA1987" s="259" t="s">
        <v>565</v>
      </c>
      <c r="AB1987" s="259" t="s">
        <v>565</v>
      </c>
      <c r="AC1987" s="259" t="s">
        <v>565</v>
      </c>
      <c r="AD1987" s="259" t="s">
        <v>565</v>
      </c>
      <c r="AE1987" s="259" t="s">
        <v>565</v>
      </c>
      <c r="AF1987" s="259" t="s">
        <v>565</v>
      </c>
      <c r="AG1987" s="259" t="s">
        <v>565</v>
      </c>
      <c r="AH1987" s="259" t="s">
        <v>565</v>
      </c>
      <c r="AI1987" s="259" t="s">
        <v>565</v>
      </c>
      <c r="AJ1987" s="259" t="s">
        <v>565</v>
      </c>
      <c r="AK1987" s="259" t="s">
        <v>565</v>
      </c>
      <c r="AL1987" s="259" t="s">
        <v>565</v>
      </c>
      <c r="AM1987" s="259" t="s">
        <v>565</v>
      </c>
      <c r="AN1987" s="259" t="s">
        <v>565</v>
      </c>
      <c r="AO1987" s="259" t="s">
        <v>565</v>
      </c>
      <c r="AP1987" s="259" t="s">
        <v>565</v>
      </c>
      <c r="AQ1987" s="259" t="s">
        <v>565</v>
      </c>
      <c r="AR1987" s="259" t="s">
        <v>565</v>
      </c>
      <c r="AS1987" s="259" t="s">
        <v>565</v>
      </c>
      <c r="AT1987" s="259" t="s">
        <v>565</v>
      </c>
      <c r="AU1987" s="259" t="s">
        <v>565</v>
      </c>
      <c r="AV1987" s="259" t="s">
        <v>565</v>
      </c>
      <c r="AW1987" s="259" t="s">
        <v>565</v>
      </c>
      <c r="AX1987" s="259" t="s">
        <v>565</v>
      </c>
      <c r="AY1987" s="259" t="s">
        <v>565</v>
      </c>
      <c r="AZ1987" s="259" t="s">
        <v>565</v>
      </c>
      <c r="BA1987" s="259" t="s">
        <v>565</v>
      </c>
    </row>
    <row r="1988" spans="4:53">
      <c r="D1988" s="259" t="s">
        <v>565</v>
      </c>
      <c r="E1988" s="259" t="s">
        <v>565</v>
      </c>
      <c r="F1988" s="259" t="s">
        <v>565</v>
      </c>
      <c r="G1988" s="259" t="s">
        <v>565</v>
      </c>
      <c r="H1988" s="259" t="s">
        <v>565</v>
      </c>
      <c r="I1988" s="259" t="s">
        <v>565</v>
      </c>
      <c r="J1988" s="259" t="s">
        <v>565</v>
      </c>
      <c r="K1988" s="259" t="s">
        <v>565</v>
      </c>
      <c r="L1988" s="259" t="s">
        <v>565</v>
      </c>
      <c r="M1988" s="259" t="s">
        <v>565</v>
      </c>
      <c r="N1988" s="259" t="s">
        <v>565</v>
      </c>
      <c r="O1988" s="259" t="s">
        <v>565</v>
      </c>
      <c r="P1988" s="259" t="s">
        <v>565</v>
      </c>
      <c r="Q1988" s="259" t="s">
        <v>565</v>
      </c>
      <c r="R1988" s="259" t="s">
        <v>565</v>
      </c>
      <c r="S1988" s="259" t="s">
        <v>565</v>
      </c>
      <c r="T1988" s="259" t="s">
        <v>565</v>
      </c>
      <c r="U1988" s="259" t="s">
        <v>565</v>
      </c>
      <c r="V1988" s="260" t="s">
        <v>565</v>
      </c>
      <c r="W1988" s="260" t="s">
        <v>565</v>
      </c>
      <c r="X1988" s="259" t="s">
        <v>565</v>
      </c>
      <c r="Y1988" s="259" t="s">
        <v>565</v>
      </c>
      <c r="Z1988" s="259" t="s">
        <v>565</v>
      </c>
      <c r="AA1988" s="259" t="s">
        <v>565</v>
      </c>
      <c r="AB1988" s="259" t="s">
        <v>565</v>
      </c>
      <c r="AC1988" s="259" t="s">
        <v>565</v>
      </c>
      <c r="AD1988" s="259" t="s">
        <v>565</v>
      </c>
      <c r="AE1988" s="259" t="s">
        <v>565</v>
      </c>
      <c r="AF1988" s="259" t="s">
        <v>565</v>
      </c>
      <c r="AG1988" s="259" t="s">
        <v>565</v>
      </c>
      <c r="AH1988" s="259" t="s">
        <v>565</v>
      </c>
      <c r="AI1988" s="259" t="s">
        <v>565</v>
      </c>
      <c r="AJ1988" s="259" t="s">
        <v>565</v>
      </c>
      <c r="AK1988" s="259" t="s">
        <v>565</v>
      </c>
      <c r="AL1988" s="259" t="s">
        <v>565</v>
      </c>
      <c r="AM1988" s="259" t="s">
        <v>565</v>
      </c>
      <c r="AN1988" s="259" t="s">
        <v>565</v>
      </c>
      <c r="AO1988" s="259" t="s">
        <v>565</v>
      </c>
      <c r="AP1988" s="259" t="s">
        <v>565</v>
      </c>
      <c r="AQ1988" s="259" t="s">
        <v>565</v>
      </c>
      <c r="AR1988" s="259" t="s">
        <v>565</v>
      </c>
      <c r="AS1988" s="259" t="s">
        <v>565</v>
      </c>
      <c r="AT1988" s="259" t="s">
        <v>565</v>
      </c>
      <c r="AU1988" s="259" t="s">
        <v>565</v>
      </c>
      <c r="AV1988" s="259" t="s">
        <v>565</v>
      </c>
      <c r="AW1988" s="259" t="s">
        <v>565</v>
      </c>
      <c r="AX1988" s="259" t="s">
        <v>565</v>
      </c>
      <c r="AY1988" s="259" t="s">
        <v>565</v>
      </c>
      <c r="AZ1988" s="259" t="s">
        <v>565</v>
      </c>
      <c r="BA1988" s="259" t="s">
        <v>565</v>
      </c>
    </row>
    <row r="1989" spans="4:53">
      <c r="D1989" s="259" t="s">
        <v>565</v>
      </c>
      <c r="E1989" s="259" t="s">
        <v>565</v>
      </c>
      <c r="F1989" s="259" t="s">
        <v>565</v>
      </c>
      <c r="G1989" s="259" t="s">
        <v>565</v>
      </c>
      <c r="H1989" s="259" t="s">
        <v>565</v>
      </c>
      <c r="I1989" s="259" t="s">
        <v>565</v>
      </c>
      <c r="J1989" s="259" t="s">
        <v>565</v>
      </c>
      <c r="K1989" s="259" t="s">
        <v>565</v>
      </c>
      <c r="L1989" s="259" t="s">
        <v>565</v>
      </c>
      <c r="M1989" s="259" t="s">
        <v>565</v>
      </c>
      <c r="N1989" s="259" t="s">
        <v>565</v>
      </c>
      <c r="O1989" s="259" t="s">
        <v>565</v>
      </c>
      <c r="P1989" s="259" t="s">
        <v>565</v>
      </c>
      <c r="Q1989" s="259" t="s">
        <v>565</v>
      </c>
      <c r="R1989" s="259" t="s">
        <v>565</v>
      </c>
      <c r="S1989" s="259" t="s">
        <v>565</v>
      </c>
      <c r="T1989" s="259" t="s">
        <v>565</v>
      </c>
      <c r="U1989" s="259" t="s">
        <v>565</v>
      </c>
      <c r="V1989" s="260" t="s">
        <v>565</v>
      </c>
      <c r="W1989" s="260" t="s">
        <v>565</v>
      </c>
      <c r="X1989" s="259" t="s">
        <v>565</v>
      </c>
      <c r="Y1989" s="259" t="s">
        <v>565</v>
      </c>
      <c r="Z1989" s="259" t="s">
        <v>565</v>
      </c>
      <c r="AA1989" s="259" t="s">
        <v>565</v>
      </c>
      <c r="AB1989" s="259" t="s">
        <v>565</v>
      </c>
      <c r="AC1989" s="259" t="s">
        <v>565</v>
      </c>
      <c r="AD1989" s="259" t="s">
        <v>565</v>
      </c>
      <c r="AE1989" s="259" t="s">
        <v>565</v>
      </c>
      <c r="AF1989" s="259" t="s">
        <v>565</v>
      </c>
      <c r="AG1989" s="259" t="s">
        <v>565</v>
      </c>
      <c r="AH1989" s="259" t="s">
        <v>565</v>
      </c>
      <c r="AI1989" s="259" t="s">
        <v>565</v>
      </c>
      <c r="AJ1989" s="259" t="s">
        <v>565</v>
      </c>
      <c r="AK1989" s="259" t="s">
        <v>565</v>
      </c>
      <c r="AL1989" s="259" t="s">
        <v>565</v>
      </c>
      <c r="AM1989" s="259" t="s">
        <v>565</v>
      </c>
      <c r="AN1989" s="259" t="s">
        <v>565</v>
      </c>
      <c r="AO1989" s="259" t="s">
        <v>565</v>
      </c>
      <c r="AP1989" s="259" t="s">
        <v>565</v>
      </c>
      <c r="AQ1989" s="259" t="s">
        <v>565</v>
      </c>
      <c r="AR1989" s="259" t="s">
        <v>565</v>
      </c>
      <c r="AS1989" s="259" t="s">
        <v>565</v>
      </c>
      <c r="AT1989" s="259" t="s">
        <v>565</v>
      </c>
      <c r="AU1989" s="259" t="s">
        <v>565</v>
      </c>
      <c r="AV1989" s="259" t="s">
        <v>565</v>
      </c>
      <c r="AW1989" s="259" t="s">
        <v>565</v>
      </c>
      <c r="AX1989" s="259" t="s">
        <v>565</v>
      </c>
      <c r="AY1989" s="259" t="s">
        <v>565</v>
      </c>
      <c r="AZ1989" s="259" t="s">
        <v>565</v>
      </c>
      <c r="BA1989" s="259" t="s">
        <v>565</v>
      </c>
    </row>
    <row r="1990" spans="4:53">
      <c r="D1990" s="259" t="s">
        <v>565</v>
      </c>
      <c r="E1990" s="259" t="s">
        <v>565</v>
      </c>
      <c r="F1990" s="259" t="s">
        <v>565</v>
      </c>
      <c r="G1990" s="259" t="s">
        <v>565</v>
      </c>
      <c r="H1990" s="259" t="s">
        <v>565</v>
      </c>
      <c r="I1990" s="259" t="s">
        <v>565</v>
      </c>
      <c r="J1990" s="259" t="s">
        <v>565</v>
      </c>
      <c r="K1990" s="259" t="s">
        <v>565</v>
      </c>
      <c r="L1990" s="259" t="s">
        <v>565</v>
      </c>
      <c r="M1990" s="259" t="s">
        <v>565</v>
      </c>
      <c r="N1990" s="259" t="s">
        <v>565</v>
      </c>
      <c r="O1990" s="259" t="s">
        <v>565</v>
      </c>
      <c r="P1990" s="259" t="s">
        <v>565</v>
      </c>
      <c r="Q1990" s="259" t="s">
        <v>565</v>
      </c>
      <c r="R1990" s="259" t="s">
        <v>565</v>
      </c>
      <c r="S1990" s="259" t="s">
        <v>565</v>
      </c>
      <c r="T1990" s="259" t="s">
        <v>565</v>
      </c>
      <c r="U1990" s="259" t="s">
        <v>565</v>
      </c>
      <c r="V1990" s="260" t="s">
        <v>565</v>
      </c>
      <c r="W1990" s="260" t="s">
        <v>565</v>
      </c>
      <c r="X1990" s="259" t="s">
        <v>565</v>
      </c>
      <c r="Y1990" s="259" t="s">
        <v>565</v>
      </c>
      <c r="Z1990" s="259" t="s">
        <v>565</v>
      </c>
      <c r="AA1990" s="259" t="s">
        <v>565</v>
      </c>
      <c r="AB1990" s="259" t="s">
        <v>565</v>
      </c>
      <c r="AC1990" s="259" t="s">
        <v>565</v>
      </c>
      <c r="AD1990" s="259" t="s">
        <v>565</v>
      </c>
      <c r="AE1990" s="259" t="s">
        <v>565</v>
      </c>
      <c r="AF1990" s="259" t="s">
        <v>565</v>
      </c>
      <c r="AG1990" s="259" t="s">
        <v>565</v>
      </c>
      <c r="AH1990" s="259" t="s">
        <v>565</v>
      </c>
      <c r="AI1990" s="259" t="s">
        <v>565</v>
      </c>
      <c r="AJ1990" s="259" t="s">
        <v>565</v>
      </c>
      <c r="AK1990" s="259" t="s">
        <v>565</v>
      </c>
      <c r="AL1990" s="259" t="s">
        <v>565</v>
      </c>
      <c r="AM1990" s="259" t="s">
        <v>565</v>
      </c>
      <c r="AN1990" s="259" t="s">
        <v>565</v>
      </c>
      <c r="AO1990" s="259" t="s">
        <v>565</v>
      </c>
      <c r="AP1990" s="259" t="s">
        <v>565</v>
      </c>
      <c r="AQ1990" s="259" t="s">
        <v>565</v>
      </c>
      <c r="AR1990" s="259" t="s">
        <v>565</v>
      </c>
      <c r="AS1990" s="259" t="s">
        <v>565</v>
      </c>
      <c r="AT1990" s="259" t="s">
        <v>565</v>
      </c>
      <c r="AU1990" s="259" t="s">
        <v>565</v>
      </c>
      <c r="AV1990" s="259" t="s">
        <v>565</v>
      </c>
      <c r="AW1990" s="259" t="s">
        <v>565</v>
      </c>
      <c r="AX1990" s="259" t="s">
        <v>565</v>
      </c>
      <c r="AY1990" s="259" t="s">
        <v>565</v>
      </c>
      <c r="AZ1990" s="259" t="s">
        <v>565</v>
      </c>
      <c r="BA1990" s="259" t="s">
        <v>565</v>
      </c>
    </row>
    <row r="1991" spans="4:53">
      <c r="D1991" s="259" t="s">
        <v>565</v>
      </c>
      <c r="E1991" s="259" t="s">
        <v>565</v>
      </c>
      <c r="F1991" s="259" t="s">
        <v>565</v>
      </c>
      <c r="G1991" s="259" t="s">
        <v>565</v>
      </c>
      <c r="H1991" s="259" t="s">
        <v>565</v>
      </c>
      <c r="I1991" s="259" t="s">
        <v>565</v>
      </c>
      <c r="J1991" s="259" t="s">
        <v>565</v>
      </c>
      <c r="K1991" s="259" t="s">
        <v>565</v>
      </c>
      <c r="L1991" s="259" t="s">
        <v>565</v>
      </c>
      <c r="M1991" s="259" t="s">
        <v>565</v>
      </c>
      <c r="N1991" s="259" t="s">
        <v>565</v>
      </c>
      <c r="O1991" s="259" t="s">
        <v>565</v>
      </c>
      <c r="P1991" s="259" t="s">
        <v>565</v>
      </c>
      <c r="Q1991" s="259" t="s">
        <v>565</v>
      </c>
      <c r="R1991" s="259" t="s">
        <v>565</v>
      </c>
      <c r="S1991" s="259" t="s">
        <v>565</v>
      </c>
      <c r="T1991" s="259" t="s">
        <v>565</v>
      </c>
      <c r="U1991" s="259" t="s">
        <v>565</v>
      </c>
      <c r="V1991" s="260" t="s">
        <v>565</v>
      </c>
      <c r="W1991" s="260" t="s">
        <v>565</v>
      </c>
      <c r="X1991" s="259" t="s">
        <v>565</v>
      </c>
      <c r="Y1991" s="259" t="s">
        <v>565</v>
      </c>
      <c r="Z1991" s="259" t="s">
        <v>565</v>
      </c>
      <c r="AA1991" s="259" t="s">
        <v>565</v>
      </c>
      <c r="AB1991" s="259" t="s">
        <v>565</v>
      </c>
      <c r="AC1991" s="259" t="s">
        <v>565</v>
      </c>
      <c r="AD1991" s="259" t="s">
        <v>565</v>
      </c>
      <c r="AE1991" s="259" t="s">
        <v>565</v>
      </c>
      <c r="AF1991" s="259" t="s">
        <v>565</v>
      </c>
      <c r="AG1991" s="259" t="s">
        <v>565</v>
      </c>
      <c r="AH1991" s="259" t="s">
        <v>565</v>
      </c>
      <c r="AI1991" s="259" t="s">
        <v>565</v>
      </c>
      <c r="AJ1991" s="259" t="s">
        <v>565</v>
      </c>
      <c r="AK1991" s="259" t="s">
        <v>565</v>
      </c>
      <c r="AL1991" s="259" t="s">
        <v>565</v>
      </c>
      <c r="AM1991" s="259" t="s">
        <v>565</v>
      </c>
      <c r="AN1991" s="259" t="s">
        <v>565</v>
      </c>
      <c r="AO1991" s="259" t="s">
        <v>565</v>
      </c>
      <c r="AP1991" s="259" t="s">
        <v>565</v>
      </c>
      <c r="AQ1991" s="259" t="s">
        <v>565</v>
      </c>
      <c r="AR1991" s="259" t="s">
        <v>565</v>
      </c>
      <c r="AS1991" s="259" t="s">
        <v>565</v>
      </c>
      <c r="AT1991" s="259" t="s">
        <v>565</v>
      </c>
      <c r="AU1991" s="259" t="s">
        <v>565</v>
      </c>
      <c r="AV1991" s="259" t="s">
        <v>565</v>
      </c>
      <c r="AW1991" s="259" t="s">
        <v>565</v>
      </c>
      <c r="AX1991" s="259" t="s">
        <v>565</v>
      </c>
      <c r="AY1991" s="259" t="s">
        <v>565</v>
      </c>
      <c r="AZ1991" s="259" t="s">
        <v>565</v>
      </c>
      <c r="BA1991" s="259" t="s">
        <v>565</v>
      </c>
    </row>
    <row r="1992" spans="4:53">
      <c r="D1992" s="259" t="s">
        <v>565</v>
      </c>
      <c r="E1992" s="259" t="s">
        <v>565</v>
      </c>
      <c r="F1992" s="259" t="s">
        <v>565</v>
      </c>
      <c r="G1992" s="259" t="s">
        <v>565</v>
      </c>
      <c r="H1992" s="259" t="s">
        <v>565</v>
      </c>
      <c r="I1992" s="259" t="s">
        <v>565</v>
      </c>
      <c r="J1992" s="259" t="s">
        <v>565</v>
      </c>
      <c r="K1992" s="259" t="s">
        <v>565</v>
      </c>
      <c r="L1992" s="259" t="s">
        <v>565</v>
      </c>
      <c r="M1992" s="259" t="s">
        <v>565</v>
      </c>
      <c r="N1992" s="259" t="s">
        <v>565</v>
      </c>
      <c r="O1992" s="259" t="s">
        <v>565</v>
      </c>
      <c r="P1992" s="259" t="s">
        <v>565</v>
      </c>
      <c r="Q1992" s="259" t="s">
        <v>565</v>
      </c>
      <c r="R1992" s="259" t="s">
        <v>565</v>
      </c>
      <c r="S1992" s="259" t="s">
        <v>565</v>
      </c>
      <c r="T1992" s="259" t="s">
        <v>565</v>
      </c>
      <c r="U1992" s="259" t="s">
        <v>565</v>
      </c>
      <c r="V1992" s="260" t="s">
        <v>565</v>
      </c>
      <c r="W1992" s="260" t="s">
        <v>565</v>
      </c>
      <c r="X1992" s="259" t="s">
        <v>565</v>
      </c>
      <c r="Y1992" s="259" t="s">
        <v>565</v>
      </c>
      <c r="Z1992" s="259" t="s">
        <v>565</v>
      </c>
      <c r="AA1992" s="259" t="s">
        <v>565</v>
      </c>
      <c r="AB1992" s="259" t="s">
        <v>565</v>
      </c>
      <c r="AC1992" s="259" t="s">
        <v>565</v>
      </c>
      <c r="AD1992" s="259" t="s">
        <v>565</v>
      </c>
      <c r="AE1992" s="259" t="s">
        <v>565</v>
      </c>
      <c r="AF1992" s="259" t="s">
        <v>565</v>
      </c>
      <c r="AG1992" s="259" t="s">
        <v>565</v>
      </c>
      <c r="AH1992" s="259" t="s">
        <v>565</v>
      </c>
      <c r="AI1992" s="259" t="s">
        <v>565</v>
      </c>
      <c r="AJ1992" s="259" t="s">
        <v>565</v>
      </c>
      <c r="AK1992" s="259" t="s">
        <v>565</v>
      </c>
      <c r="AL1992" s="259" t="s">
        <v>565</v>
      </c>
      <c r="AM1992" s="259" t="s">
        <v>565</v>
      </c>
      <c r="AN1992" s="259" t="s">
        <v>565</v>
      </c>
      <c r="AO1992" s="259" t="s">
        <v>565</v>
      </c>
      <c r="AP1992" s="259" t="s">
        <v>565</v>
      </c>
      <c r="AQ1992" s="259" t="s">
        <v>565</v>
      </c>
      <c r="AR1992" s="259" t="s">
        <v>565</v>
      </c>
      <c r="AS1992" s="259" t="s">
        <v>565</v>
      </c>
      <c r="AT1992" s="259" t="s">
        <v>565</v>
      </c>
      <c r="AU1992" s="259" t="s">
        <v>565</v>
      </c>
      <c r="AV1992" s="259" t="s">
        <v>565</v>
      </c>
      <c r="AW1992" s="259" t="s">
        <v>565</v>
      </c>
      <c r="AX1992" s="259" t="s">
        <v>565</v>
      </c>
      <c r="AY1992" s="259" t="s">
        <v>565</v>
      </c>
      <c r="AZ1992" s="259" t="s">
        <v>565</v>
      </c>
      <c r="BA1992" s="259" t="s">
        <v>565</v>
      </c>
    </row>
    <row r="1993" spans="4:53">
      <c r="D1993" s="259" t="s">
        <v>565</v>
      </c>
      <c r="E1993" s="259" t="s">
        <v>565</v>
      </c>
      <c r="F1993" s="259" t="s">
        <v>565</v>
      </c>
      <c r="G1993" s="259" t="s">
        <v>565</v>
      </c>
      <c r="H1993" s="259" t="s">
        <v>565</v>
      </c>
      <c r="I1993" s="259" t="s">
        <v>565</v>
      </c>
      <c r="J1993" s="259" t="s">
        <v>565</v>
      </c>
      <c r="K1993" s="259" t="s">
        <v>565</v>
      </c>
      <c r="L1993" s="259" t="s">
        <v>565</v>
      </c>
      <c r="M1993" s="259" t="s">
        <v>565</v>
      </c>
      <c r="N1993" s="259" t="s">
        <v>565</v>
      </c>
      <c r="O1993" s="259" t="s">
        <v>565</v>
      </c>
      <c r="P1993" s="259" t="s">
        <v>565</v>
      </c>
      <c r="Q1993" s="259" t="s">
        <v>565</v>
      </c>
      <c r="R1993" s="259" t="s">
        <v>565</v>
      </c>
      <c r="S1993" s="259" t="s">
        <v>565</v>
      </c>
      <c r="T1993" s="259" t="s">
        <v>565</v>
      </c>
      <c r="U1993" s="259" t="s">
        <v>565</v>
      </c>
      <c r="V1993" s="260" t="s">
        <v>565</v>
      </c>
      <c r="W1993" s="260" t="s">
        <v>565</v>
      </c>
      <c r="X1993" s="259" t="s">
        <v>565</v>
      </c>
      <c r="Y1993" s="259" t="s">
        <v>565</v>
      </c>
      <c r="Z1993" s="259" t="s">
        <v>565</v>
      </c>
      <c r="AA1993" s="259" t="s">
        <v>565</v>
      </c>
      <c r="AB1993" s="259" t="s">
        <v>565</v>
      </c>
      <c r="AC1993" s="259" t="s">
        <v>565</v>
      </c>
      <c r="AD1993" s="259" t="s">
        <v>565</v>
      </c>
      <c r="AE1993" s="259" t="s">
        <v>565</v>
      </c>
      <c r="AF1993" s="259" t="s">
        <v>565</v>
      </c>
      <c r="AG1993" s="259" t="s">
        <v>565</v>
      </c>
      <c r="AH1993" s="259" t="s">
        <v>565</v>
      </c>
      <c r="AI1993" s="259" t="s">
        <v>565</v>
      </c>
      <c r="AJ1993" s="259" t="s">
        <v>565</v>
      </c>
      <c r="AK1993" s="259" t="s">
        <v>565</v>
      </c>
      <c r="AL1993" s="259" t="s">
        <v>565</v>
      </c>
      <c r="AM1993" s="259" t="s">
        <v>565</v>
      </c>
      <c r="AN1993" s="259" t="s">
        <v>565</v>
      </c>
      <c r="AO1993" s="259" t="s">
        <v>565</v>
      </c>
      <c r="AP1993" s="259" t="s">
        <v>565</v>
      </c>
      <c r="AQ1993" s="259" t="s">
        <v>565</v>
      </c>
      <c r="AR1993" s="259" t="s">
        <v>565</v>
      </c>
      <c r="AS1993" s="259" t="s">
        <v>565</v>
      </c>
      <c r="AT1993" s="259" t="s">
        <v>565</v>
      </c>
      <c r="AU1993" s="259" t="s">
        <v>565</v>
      </c>
      <c r="AV1993" s="259" t="s">
        <v>565</v>
      </c>
      <c r="AW1993" s="259" t="s">
        <v>565</v>
      </c>
      <c r="AX1993" s="259" t="s">
        <v>565</v>
      </c>
      <c r="AY1993" s="259" t="s">
        <v>565</v>
      </c>
      <c r="AZ1993" s="259" t="s">
        <v>565</v>
      </c>
      <c r="BA1993" s="259" t="s">
        <v>565</v>
      </c>
    </row>
    <row r="1994" spans="4:53">
      <c r="D1994" s="259" t="s">
        <v>565</v>
      </c>
      <c r="E1994" s="259" t="s">
        <v>565</v>
      </c>
      <c r="F1994" s="259" t="s">
        <v>565</v>
      </c>
      <c r="G1994" s="259" t="s">
        <v>565</v>
      </c>
      <c r="H1994" s="259" t="s">
        <v>565</v>
      </c>
      <c r="I1994" s="259" t="s">
        <v>565</v>
      </c>
      <c r="J1994" s="259" t="s">
        <v>565</v>
      </c>
      <c r="K1994" s="259" t="s">
        <v>565</v>
      </c>
      <c r="L1994" s="259" t="s">
        <v>565</v>
      </c>
      <c r="M1994" s="259" t="s">
        <v>565</v>
      </c>
      <c r="N1994" s="259" t="s">
        <v>565</v>
      </c>
      <c r="O1994" s="259" t="s">
        <v>565</v>
      </c>
      <c r="P1994" s="259" t="s">
        <v>565</v>
      </c>
      <c r="Q1994" s="259" t="s">
        <v>565</v>
      </c>
      <c r="R1994" s="259" t="s">
        <v>565</v>
      </c>
      <c r="S1994" s="259" t="s">
        <v>565</v>
      </c>
      <c r="T1994" s="259" t="s">
        <v>565</v>
      </c>
      <c r="U1994" s="259" t="s">
        <v>565</v>
      </c>
      <c r="V1994" s="260" t="s">
        <v>565</v>
      </c>
      <c r="W1994" s="260" t="s">
        <v>565</v>
      </c>
      <c r="X1994" s="259" t="s">
        <v>565</v>
      </c>
      <c r="Y1994" s="259" t="s">
        <v>565</v>
      </c>
      <c r="Z1994" s="259" t="s">
        <v>565</v>
      </c>
      <c r="AA1994" s="259" t="s">
        <v>565</v>
      </c>
      <c r="AB1994" s="259" t="s">
        <v>565</v>
      </c>
      <c r="AC1994" s="259" t="s">
        <v>565</v>
      </c>
      <c r="AD1994" s="259" t="s">
        <v>565</v>
      </c>
      <c r="AE1994" s="259" t="s">
        <v>565</v>
      </c>
      <c r="AF1994" s="259" t="s">
        <v>565</v>
      </c>
      <c r="AG1994" s="259" t="s">
        <v>565</v>
      </c>
      <c r="AH1994" s="259" t="s">
        <v>565</v>
      </c>
      <c r="AI1994" s="259" t="s">
        <v>565</v>
      </c>
      <c r="AJ1994" s="259" t="s">
        <v>565</v>
      </c>
      <c r="AK1994" s="259" t="s">
        <v>565</v>
      </c>
      <c r="AL1994" s="259" t="s">
        <v>565</v>
      </c>
      <c r="AM1994" s="259" t="s">
        <v>565</v>
      </c>
      <c r="AN1994" s="259" t="s">
        <v>565</v>
      </c>
      <c r="AO1994" s="259" t="s">
        <v>565</v>
      </c>
      <c r="AP1994" s="259" t="s">
        <v>565</v>
      </c>
      <c r="AQ1994" s="259" t="s">
        <v>565</v>
      </c>
      <c r="AR1994" s="259" t="s">
        <v>565</v>
      </c>
      <c r="AS1994" s="259" t="s">
        <v>565</v>
      </c>
      <c r="AT1994" s="259" t="s">
        <v>565</v>
      </c>
      <c r="AU1994" s="259" t="s">
        <v>565</v>
      </c>
      <c r="AV1994" s="259" t="s">
        <v>565</v>
      </c>
      <c r="AW1994" s="259" t="s">
        <v>565</v>
      </c>
      <c r="AX1994" s="259" t="s">
        <v>565</v>
      </c>
      <c r="AY1994" s="259" t="s">
        <v>565</v>
      </c>
      <c r="AZ1994" s="259" t="s">
        <v>565</v>
      </c>
      <c r="BA1994" s="259" t="s">
        <v>565</v>
      </c>
    </row>
    <row r="1995" spans="4:53">
      <c r="D1995" s="259" t="s">
        <v>565</v>
      </c>
      <c r="E1995" s="259" t="s">
        <v>565</v>
      </c>
      <c r="F1995" s="259" t="s">
        <v>565</v>
      </c>
      <c r="G1995" s="259" t="s">
        <v>565</v>
      </c>
      <c r="H1995" s="259" t="s">
        <v>565</v>
      </c>
      <c r="I1995" s="259" t="s">
        <v>565</v>
      </c>
      <c r="J1995" s="259" t="s">
        <v>565</v>
      </c>
      <c r="K1995" s="259" t="s">
        <v>565</v>
      </c>
      <c r="L1995" s="259" t="s">
        <v>565</v>
      </c>
      <c r="M1995" s="259" t="s">
        <v>565</v>
      </c>
      <c r="N1995" s="259" t="s">
        <v>565</v>
      </c>
      <c r="O1995" s="259" t="s">
        <v>565</v>
      </c>
      <c r="P1995" s="259" t="s">
        <v>565</v>
      </c>
      <c r="Q1995" s="259" t="s">
        <v>565</v>
      </c>
      <c r="R1995" s="259" t="s">
        <v>565</v>
      </c>
      <c r="S1995" s="259" t="s">
        <v>565</v>
      </c>
      <c r="T1995" s="259" t="s">
        <v>565</v>
      </c>
      <c r="U1995" s="259" t="s">
        <v>565</v>
      </c>
      <c r="V1995" s="260" t="s">
        <v>565</v>
      </c>
      <c r="W1995" s="260" t="s">
        <v>565</v>
      </c>
      <c r="X1995" s="259" t="s">
        <v>565</v>
      </c>
      <c r="Y1995" s="259" t="s">
        <v>565</v>
      </c>
      <c r="Z1995" s="259" t="s">
        <v>565</v>
      </c>
      <c r="AA1995" s="259" t="s">
        <v>565</v>
      </c>
      <c r="AB1995" s="259" t="s">
        <v>565</v>
      </c>
      <c r="AC1995" s="259" t="s">
        <v>565</v>
      </c>
      <c r="AD1995" s="259" t="s">
        <v>565</v>
      </c>
      <c r="AE1995" s="259" t="s">
        <v>565</v>
      </c>
      <c r="AF1995" s="259" t="s">
        <v>565</v>
      </c>
      <c r="AG1995" s="259" t="s">
        <v>565</v>
      </c>
      <c r="AH1995" s="259" t="s">
        <v>565</v>
      </c>
      <c r="AI1995" s="259" t="s">
        <v>565</v>
      </c>
      <c r="AJ1995" s="259" t="s">
        <v>565</v>
      </c>
      <c r="AK1995" s="259" t="s">
        <v>565</v>
      </c>
      <c r="AL1995" s="259" t="s">
        <v>565</v>
      </c>
      <c r="AM1995" s="259" t="s">
        <v>565</v>
      </c>
      <c r="AN1995" s="259" t="s">
        <v>565</v>
      </c>
      <c r="AO1995" s="259" t="s">
        <v>565</v>
      </c>
      <c r="AP1995" s="259" t="s">
        <v>565</v>
      </c>
      <c r="AQ1995" s="259" t="s">
        <v>565</v>
      </c>
      <c r="AR1995" s="259" t="s">
        <v>565</v>
      </c>
      <c r="AS1995" s="259" t="s">
        <v>565</v>
      </c>
      <c r="AT1995" s="259" t="s">
        <v>565</v>
      </c>
      <c r="AU1995" s="259" t="s">
        <v>565</v>
      </c>
      <c r="AV1995" s="259" t="s">
        <v>565</v>
      </c>
      <c r="AW1995" s="259" t="s">
        <v>565</v>
      </c>
      <c r="AX1995" s="259" t="s">
        <v>565</v>
      </c>
      <c r="AY1995" s="259" t="s">
        <v>565</v>
      </c>
      <c r="AZ1995" s="259" t="s">
        <v>565</v>
      </c>
      <c r="BA1995" s="259" t="s">
        <v>565</v>
      </c>
    </row>
    <row r="1996" spans="4:53">
      <c r="D1996" s="259" t="s">
        <v>565</v>
      </c>
      <c r="E1996" s="259" t="s">
        <v>565</v>
      </c>
      <c r="F1996" s="259" t="s">
        <v>565</v>
      </c>
      <c r="G1996" s="259" t="s">
        <v>565</v>
      </c>
      <c r="H1996" s="259" t="s">
        <v>565</v>
      </c>
      <c r="I1996" s="259" t="s">
        <v>565</v>
      </c>
      <c r="J1996" s="259" t="s">
        <v>565</v>
      </c>
      <c r="K1996" s="259" t="s">
        <v>565</v>
      </c>
      <c r="L1996" s="259" t="s">
        <v>565</v>
      </c>
      <c r="M1996" s="259" t="s">
        <v>565</v>
      </c>
      <c r="N1996" s="259" t="s">
        <v>565</v>
      </c>
      <c r="O1996" s="259" t="s">
        <v>565</v>
      </c>
      <c r="P1996" s="259" t="s">
        <v>565</v>
      </c>
      <c r="Q1996" s="259" t="s">
        <v>565</v>
      </c>
      <c r="R1996" s="259" t="s">
        <v>565</v>
      </c>
      <c r="S1996" s="259" t="s">
        <v>565</v>
      </c>
      <c r="T1996" s="259" t="s">
        <v>565</v>
      </c>
      <c r="U1996" s="259" t="s">
        <v>565</v>
      </c>
      <c r="V1996" s="260" t="s">
        <v>565</v>
      </c>
      <c r="W1996" s="260" t="s">
        <v>565</v>
      </c>
      <c r="X1996" s="259" t="s">
        <v>565</v>
      </c>
      <c r="Y1996" s="259" t="s">
        <v>565</v>
      </c>
      <c r="Z1996" s="259" t="s">
        <v>565</v>
      </c>
      <c r="AA1996" s="259" t="s">
        <v>565</v>
      </c>
      <c r="AB1996" s="259" t="s">
        <v>565</v>
      </c>
      <c r="AC1996" s="259" t="s">
        <v>565</v>
      </c>
      <c r="AD1996" s="259" t="s">
        <v>565</v>
      </c>
      <c r="AE1996" s="259" t="s">
        <v>565</v>
      </c>
      <c r="AF1996" s="259" t="s">
        <v>565</v>
      </c>
      <c r="AG1996" s="259" t="s">
        <v>565</v>
      </c>
      <c r="AH1996" s="259" t="s">
        <v>565</v>
      </c>
      <c r="AI1996" s="259" t="s">
        <v>565</v>
      </c>
      <c r="AJ1996" s="259" t="s">
        <v>565</v>
      </c>
      <c r="AK1996" s="259" t="s">
        <v>565</v>
      </c>
      <c r="AL1996" s="259" t="s">
        <v>565</v>
      </c>
      <c r="AM1996" s="259" t="s">
        <v>565</v>
      </c>
      <c r="AN1996" s="259" t="s">
        <v>565</v>
      </c>
      <c r="AO1996" s="259" t="s">
        <v>565</v>
      </c>
      <c r="AP1996" s="259" t="s">
        <v>565</v>
      </c>
      <c r="AQ1996" s="259" t="s">
        <v>565</v>
      </c>
      <c r="AR1996" s="259" t="s">
        <v>565</v>
      </c>
      <c r="AS1996" s="259" t="s">
        <v>565</v>
      </c>
      <c r="AT1996" s="259" t="s">
        <v>565</v>
      </c>
      <c r="AU1996" s="259" t="s">
        <v>565</v>
      </c>
      <c r="AV1996" s="259" t="s">
        <v>565</v>
      </c>
      <c r="AW1996" s="259" t="s">
        <v>565</v>
      </c>
      <c r="AX1996" s="259" t="s">
        <v>565</v>
      </c>
      <c r="AY1996" s="259" t="s">
        <v>565</v>
      </c>
      <c r="AZ1996" s="259" t="s">
        <v>565</v>
      </c>
      <c r="BA1996" s="259" t="s">
        <v>565</v>
      </c>
    </row>
    <row r="1997" spans="4:53">
      <c r="D1997" s="259" t="s">
        <v>565</v>
      </c>
      <c r="E1997" s="259" t="s">
        <v>565</v>
      </c>
      <c r="F1997" s="259" t="s">
        <v>565</v>
      </c>
      <c r="G1997" s="259" t="s">
        <v>565</v>
      </c>
      <c r="H1997" s="259" t="s">
        <v>565</v>
      </c>
      <c r="I1997" s="259" t="s">
        <v>565</v>
      </c>
      <c r="J1997" s="259" t="s">
        <v>565</v>
      </c>
      <c r="K1997" s="259" t="s">
        <v>565</v>
      </c>
      <c r="L1997" s="259" t="s">
        <v>565</v>
      </c>
      <c r="M1997" s="259" t="s">
        <v>565</v>
      </c>
      <c r="N1997" s="259" t="s">
        <v>565</v>
      </c>
      <c r="O1997" s="259" t="s">
        <v>565</v>
      </c>
      <c r="P1997" s="259" t="s">
        <v>565</v>
      </c>
      <c r="Q1997" s="259" t="s">
        <v>565</v>
      </c>
      <c r="R1997" s="259" t="s">
        <v>565</v>
      </c>
      <c r="S1997" s="259" t="s">
        <v>565</v>
      </c>
      <c r="T1997" s="259" t="s">
        <v>565</v>
      </c>
      <c r="U1997" s="259" t="s">
        <v>565</v>
      </c>
      <c r="V1997" s="260" t="s">
        <v>565</v>
      </c>
      <c r="W1997" s="260" t="s">
        <v>565</v>
      </c>
      <c r="X1997" s="259" t="s">
        <v>565</v>
      </c>
      <c r="Y1997" s="259" t="s">
        <v>565</v>
      </c>
      <c r="Z1997" s="259" t="s">
        <v>565</v>
      </c>
      <c r="AA1997" s="259" t="s">
        <v>565</v>
      </c>
      <c r="AB1997" s="259" t="s">
        <v>565</v>
      </c>
      <c r="AC1997" s="259" t="s">
        <v>565</v>
      </c>
      <c r="AD1997" s="259" t="s">
        <v>565</v>
      </c>
      <c r="AE1997" s="259" t="s">
        <v>565</v>
      </c>
      <c r="AF1997" s="259" t="s">
        <v>565</v>
      </c>
      <c r="AG1997" s="259" t="s">
        <v>565</v>
      </c>
      <c r="AH1997" s="259" t="s">
        <v>565</v>
      </c>
      <c r="AI1997" s="259" t="s">
        <v>565</v>
      </c>
      <c r="AJ1997" s="259" t="s">
        <v>565</v>
      </c>
      <c r="AK1997" s="259" t="s">
        <v>565</v>
      </c>
      <c r="AL1997" s="259" t="s">
        <v>565</v>
      </c>
      <c r="AM1997" s="259" t="s">
        <v>565</v>
      </c>
      <c r="AN1997" s="259" t="s">
        <v>565</v>
      </c>
      <c r="AO1997" s="259" t="s">
        <v>565</v>
      </c>
      <c r="AP1997" s="259" t="s">
        <v>565</v>
      </c>
      <c r="AQ1997" s="259" t="s">
        <v>565</v>
      </c>
      <c r="AR1997" s="259" t="s">
        <v>565</v>
      </c>
      <c r="AS1997" s="259" t="s">
        <v>565</v>
      </c>
      <c r="AT1997" s="259" t="s">
        <v>565</v>
      </c>
      <c r="AU1997" s="259" t="s">
        <v>565</v>
      </c>
      <c r="AV1997" s="259" t="s">
        <v>565</v>
      </c>
      <c r="AW1997" s="259" t="s">
        <v>565</v>
      </c>
      <c r="AX1997" s="259" t="s">
        <v>565</v>
      </c>
      <c r="AY1997" s="259" t="s">
        <v>565</v>
      </c>
      <c r="AZ1997" s="259" t="s">
        <v>565</v>
      </c>
      <c r="BA1997" s="259" t="s">
        <v>565</v>
      </c>
    </row>
    <row r="1998" spans="4:53">
      <c r="D1998" s="259" t="s">
        <v>565</v>
      </c>
      <c r="E1998" s="259" t="s">
        <v>565</v>
      </c>
      <c r="F1998" s="259" t="s">
        <v>565</v>
      </c>
      <c r="G1998" s="259" t="s">
        <v>565</v>
      </c>
      <c r="H1998" s="259" t="s">
        <v>565</v>
      </c>
      <c r="I1998" s="259" t="s">
        <v>565</v>
      </c>
      <c r="J1998" s="259" t="s">
        <v>565</v>
      </c>
      <c r="K1998" s="259" t="s">
        <v>565</v>
      </c>
      <c r="L1998" s="259" t="s">
        <v>565</v>
      </c>
      <c r="M1998" s="259" t="s">
        <v>565</v>
      </c>
      <c r="N1998" s="259" t="s">
        <v>565</v>
      </c>
      <c r="O1998" s="259" t="s">
        <v>565</v>
      </c>
      <c r="P1998" s="259" t="s">
        <v>565</v>
      </c>
      <c r="Q1998" s="259" t="s">
        <v>565</v>
      </c>
      <c r="R1998" s="259" t="s">
        <v>565</v>
      </c>
      <c r="S1998" s="259" t="s">
        <v>565</v>
      </c>
      <c r="T1998" s="259" t="s">
        <v>565</v>
      </c>
      <c r="U1998" s="259" t="s">
        <v>565</v>
      </c>
      <c r="V1998" s="260" t="s">
        <v>565</v>
      </c>
      <c r="W1998" s="260" t="s">
        <v>565</v>
      </c>
      <c r="X1998" s="259" t="s">
        <v>565</v>
      </c>
      <c r="Y1998" s="259" t="s">
        <v>565</v>
      </c>
      <c r="Z1998" s="259" t="s">
        <v>565</v>
      </c>
      <c r="AA1998" s="259" t="s">
        <v>565</v>
      </c>
      <c r="AB1998" s="259" t="s">
        <v>565</v>
      </c>
      <c r="AC1998" s="259" t="s">
        <v>565</v>
      </c>
      <c r="AD1998" s="259" t="s">
        <v>565</v>
      </c>
      <c r="AE1998" s="259" t="s">
        <v>565</v>
      </c>
      <c r="AF1998" s="259" t="s">
        <v>565</v>
      </c>
      <c r="AG1998" s="259" t="s">
        <v>565</v>
      </c>
      <c r="AH1998" s="259" t="s">
        <v>565</v>
      </c>
      <c r="AI1998" s="259" t="s">
        <v>565</v>
      </c>
      <c r="AJ1998" s="259" t="s">
        <v>565</v>
      </c>
      <c r="AK1998" s="259" t="s">
        <v>565</v>
      </c>
      <c r="AL1998" s="259" t="s">
        <v>565</v>
      </c>
      <c r="AM1998" s="259" t="s">
        <v>565</v>
      </c>
      <c r="AN1998" s="259" t="s">
        <v>565</v>
      </c>
      <c r="AO1998" s="259" t="s">
        <v>565</v>
      </c>
      <c r="AP1998" s="259" t="s">
        <v>565</v>
      </c>
      <c r="AQ1998" s="259" t="s">
        <v>565</v>
      </c>
      <c r="AR1998" s="259" t="s">
        <v>565</v>
      </c>
      <c r="AS1998" s="259" t="s">
        <v>565</v>
      </c>
      <c r="AT1998" s="259" t="s">
        <v>565</v>
      </c>
      <c r="AU1998" s="259" t="s">
        <v>565</v>
      </c>
      <c r="AV1998" s="259" t="s">
        <v>565</v>
      </c>
      <c r="AW1998" s="259" t="s">
        <v>565</v>
      </c>
      <c r="AX1998" s="259" t="s">
        <v>565</v>
      </c>
      <c r="AY1998" s="259" t="s">
        <v>565</v>
      </c>
      <c r="AZ1998" s="259" t="s">
        <v>565</v>
      </c>
      <c r="BA1998" s="259" t="s">
        <v>565</v>
      </c>
    </row>
    <row r="1999" spans="4:53">
      <c r="D1999" s="259" t="s">
        <v>565</v>
      </c>
      <c r="E1999" s="259" t="s">
        <v>565</v>
      </c>
      <c r="F1999" s="259" t="s">
        <v>565</v>
      </c>
      <c r="G1999" s="259" t="s">
        <v>565</v>
      </c>
      <c r="H1999" s="259" t="s">
        <v>565</v>
      </c>
      <c r="I1999" s="259" t="s">
        <v>565</v>
      </c>
      <c r="J1999" s="259" t="s">
        <v>565</v>
      </c>
      <c r="K1999" s="259" t="s">
        <v>565</v>
      </c>
      <c r="L1999" s="259" t="s">
        <v>565</v>
      </c>
      <c r="M1999" s="259" t="s">
        <v>565</v>
      </c>
      <c r="N1999" s="259" t="s">
        <v>565</v>
      </c>
      <c r="O1999" s="259" t="s">
        <v>565</v>
      </c>
      <c r="P1999" s="259" t="s">
        <v>565</v>
      </c>
      <c r="Q1999" s="259" t="s">
        <v>565</v>
      </c>
      <c r="R1999" s="259" t="s">
        <v>565</v>
      </c>
      <c r="S1999" s="259" t="s">
        <v>565</v>
      </c>
      <c r="T1999" s="259" t="s">
        <v>565</v>
      </c>
      <c r="U1999" s="259" t="s">
        <v>565</v>
      </c>
      <c r="V1999" s="260" t="s">
        <v>565</v>
      </c>
      <c r="W1999" s="260" t="s">
        <v>565</v>
      </c>
      <c r="X1999" s="259" t="s">
        <v>565</v>
      </c>
      <c r="Y1999" s="259" t="s">
        <v>565</v>
      </c>
      <c r="Z1999" s="259" t="s">
        <v>565</v>
      </c>
      <c r="AA1999" s="259" t="s">
        <v>565</v>
      </c>
      <c r="AB1999" s="259" t="s">
        <v>565</v>
      </c>
      <c r="AC1999" s="259" t="s">
        <v>565</v>
      </c>
      <c r="AD1999" s="259" t="s">
        <v>565</v>
      </c>
      <c r="AE1999" s="259" t="s">
        <v>565</v>
      </c>
      <c r="AF1999" s="259" t="s">
        <v>565</v>
      </c>
      <c r="AG1999" s="259" t="s">
        <v>565</v>
      </c>
      <c r="AH1999" s="259" t="s">
        <v>565</v>
      </c>
      <c r="AI1999" s="259" t="s">
        <v>565</v>
      </c>
      <c r="AJ1999" s="259" t="s">
        <v>565</v>
      </c>
      <c r="AK1999" s="259" t="s">
        <v>565</v>
      </c>
      <c r="AL1999" s="259" t="s">
        <v>565</v>
      </c>
      <c r="AM1999" s="259" t="s">
        <v>565</v>
      </c>
      <c r="AN1999" s="259" t="s">
        <v>565</v>
      </c>
      <c r="AO1999" s="259" t="s">
        <v>565</v>
      </c>
      <c r="AP1999" s="259" t="s">
        <v>565</v>
      </c>
      <c r="AQ1999" s="259" t="s">
        <v>565</v>
      </c>
      <c r="AR1999" s="259" t="s">
        <v>565</v>
      </c>
      <c r="AS1999" s="259" t="s">
        <v>565</v>
      </c>
      <c r="AT1999" s="259" t="s">
        <v>565</v>
      </c>
      <c r="AU1999" s="259" t="s">
        <v>565</v>
      </c>
      <c r="AV1999" s="259" t="s">
        <v>565</v>
      </c>
      <c r="AW1999" s="259" t="s">
        <v>565</v>
      </c>
      <c r="AX1999" s="259" t="s">
        <v>565</v>
      </c>
      <c r="AY1999" s="259" t="s">
        <v>565</v>
      </c>
      <c r="AZ1999" s="259" t="s">
        <v>565</v>
      </c>
      <c r="BA1999" s="259" t="s">
        <v>565</v>
      </c>
    </row>
    <row r="2000" spans="4:53">
      <c r="D2000" s="259" t="s">
        <v>565</v>
      </c>
      <c r="E2000" s="259" t="s">
        <v>565</v>
      </c>
      <c r="F2000" s="259" t="s">
        <v>565</v>
      </c>
      <c r="G2000" s="259" t="s">
        <v>565</v>
      </c>
      <c r="H2000" s="259" t="s">
        <v>565</v>
      </c>
      <c r="I2000" s="259" t="s">
        <v>565</v>
      </c>
      <c r="J2000" s="259" t="s">
        <v>565</v>
      </c>
      <c r="K2000" s="259" t="s">
        <v>565</v>
      </c>
      <c r="L2000" s="259" t="s">
        <v>565</v>
      </c>
      <c r="M2000" s="259" t="s">
        <v>565</v>
      </c>
      <c r="N2000" s="259" t="s">
        <v>565</v>
      </c>
      <c r="O2000" s="259" t="s">
        <v>565</v>
      </c>
      <c r="P2000" s="259" t="s">
        <v>565</v>
      </c>
      <c r="Q2000" s="259" t="s">
        <v>565</v>
      </c>
      <c r="R2000" s="259" t="s">
        <v>565</v>
      </c>
      <c r="S2000" s="259" t="s">
        <v>565</v>
      </c>
      <c r="T2000" s="259" t="s">
        <v>565</v>
      </c>
      <c r="U2000" s="259" t="s">
        <v>565</v>
      </c>
      <c r="V2000" s="260" t="s">
        <v>565</v>
      </c>
      <c r="W2000" s="260" t="s">
        <v>565</v>
      </c>
      <c r="X2000" s="259" t="s">
        <v>565</v>
      </c>
      <c r="Y2000" s="259" t="s">
        <v>565</v>
      </c>
      <c r="Z2000" s="259" t="s">
        <v>565</v>
      </c>
      <c r="AA2000" s="259" t="s">
        <v>565</v>
      </c>
      <c r="AC2000" s="259" t="s">
        <v>565</v>
      </c>
      <c r="AD2000" s="259" t="s">
        <v>565</v>
      </c>
      <c r="AE2000" s="259" t="s">
        <v>565</v>
      </c>
      <c r="AF2000" s="259" t="s">
        <v>565</v>
      </c>
      <c r="AG2000" s="259" t="s">
        <v>565</v>
      </c>
      <c r="AH2000" s="259" t="s">
        <v>565</v>
      </c>
      <c r="AI2000" s="259" t="s">
        <v>565</v>
      </c>
      <c r="AJ2000" s="259" t="s">
        <v>565</v>
      </c>
      <c r="AK2000" s="259" t="s">
        <v>565</v>
      </c>
      <c r="AL2000" s="259" t="s">
        <v>565</v>
      </c>
      <c r="AM2000" s="259" t="s">
        <v>565</v>
      </c>
      <c r="AN2000" s="259" t="s">
        <v>565</v>
      </c>
      <c r="AO2000" s="259" t="s">
        <v>565</v>
      </c>
      <c r="AP2000" s="259" t="s">
        <v>565</v>
      </c>
      <c r="AQ2000" s="259" t="s">
        <v>565</v>
      </c>
      <c r="AR2000" s="259" t="s">
        <v>565</v>
      </c>
      <c r="AS2000" s="259" t="s">
        <v>565</v>
      </c>
      <c r="AT2000" s="259" t="s">
        <v>565</v>
      </c>
      <c r="AU2000" s="259" t="s">
        <v>565</v>
      </c>
      <c r="AV2000" s="259" t="s">
        <v>565</v>
      </c>
      <c r="AW2000" s="259" t="s">
        <v>565</v>
      </c>
      <c r="AX2000" s="259" t="s">
        <v>565</v>
      </c>
      <c r="AY2000" s="259" t="s">
        <v>565</v>
      </c>
      <c r="AZ2000" s="259" t="s">
        <v>565</v>
      </c>
      <c r="BA2000" s="259" t="s">
        <v>565</v>
      </c>
    </row>
  </sheetData>
  <sortState ref="A2:BA2000">
    <sortCondition ref="AB12"/>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et_Oracle_Codes">
                <anchor moveWithCells="1" sizeWithCells="1">
                  <from>
                    <xdr:col>0</xdr:col>
                    <xdr:colOff>9525</xdr:colOff>
                    <xdr:row>0</xdr:row>
                    <xdr:rowOff>9525</xdr:rowOff>
                  </from>
                  <to>
                    <xdr:col>0</xdr:col>
                    <xdr:colOff>1676400</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7" tint="0.59999389629810485"/>
  </sheetPr>
  <dimension ref="A1:AI198"/>
  <sheetViews>
    <sheetView workbookViewId="0">
      <selection activeCell="B1" sqref="B1"/>
    </sheetView>
  </sheetViews>
  <sheetFormatPr defaultRowHeight="12.75"/>
  <cols>
    <col min="1" max="1" width="29.85546875" style="13" bestFit="1" customWidth="1"/>
    <col min="2" max="4" width="9.140625" style="13"/>
    <col min="5" max="5" width="18" style="13" customWidth="1"/>
    <col min="6" max="8" width="9.140625" style="13"/>
    <col min="9" max="9" width="18.42578125" style="13" customWidth="1"/>
    <col min="10" max="12" width="9.140625" style="13"/>
    <col min="13" max="13" width="18" style="13" customWidth="1"/>
    <col min="14" max="15" width="9.140625" style="13"/>
    <col min="16" max="16" width="17.42578125" style="13" customWidth="1"/>
    <col min="17" max="17" width="12.28515625" style="13" customWidth="1"/>
    <col min="18" max="19" width="9.140625" style="13"/>
    <col min="20" max="20" width="14.7109375" style="13" customWidth="1"/>
    <col min="21" max="23" width="9.140625" style="13"/>
    <col min="24" max="24" width="16.42578125" style="13" customWidth="1"/>
    <col min="25" max="26" width="9.140625" style="13"/>
    <col min="27" max="27" width="17.7109375" style="13" bestFit="1" customWidth="1"/>
    <col min="28" max="28" width="30.85546875" style="13" bestFit="1" customWidth="1"/>
    <col min="29" max="31" width="9.140625" style="13"/>
    <col min="32" max="32" width="14.28515625" style="13" bestFit="1" customWidth="1"/>
    <col min="33" max="34" width="9.140625" style="13"/>
    <col min="35" max="35" width="21" style="13" customWidth="1"/>
    <col min="36" max="16384" width="9.140625" style="13"/>
  </cols>
  <sheetData>
    <row r="1" spans="1:35">
      <c r="A1" s="236" t="s">
        <v>395</v>
      </c>
      <c r="E1" s="236" t="s">
        <v>397</v>
      </c>
      <c r="I1" s="236" t="s">
        <v>396</v>
      </c>
      <c r="M1" s="251" t="s">
        <v>398</v>
      </c>
      <c r="P1" s="321" t="s">
        <v>399</v>
      </c>
      <c r="Q1" s="321"/>
      <c r="T1" s="239" t="s">
        <v>103</v>
      </c>
      <c r="X1" s="239" t="s">
        <v>156</v>
      </c>
      <c r="AA1" s="321" t="s">
        <v>428</v>
      </c>
      <c r="AB1" s="321"/>
      <c r="AF1" s="285" t="s">
        <v>515</v>
      </c>
      <c r="AI1" s="285" t="s">
        <v>547</v>
      </c>
    </row>
    <row r="2" spans="1:35">
      <c r="A2" s="95"/>
      <c r="D2" s="237">
        <v>3</v>
      </c>
      <c r="E2" s="96" t="str">
        <f ca="1">IFERROR(VLOOKUP(D2,D3:E50,2,FALSE),"")&amp;IF(Description.Indicator="Copper Conductor"," - RF","")</f>
        <v>Local</v>
      </c>
      <c r="H2" s="237">
        <v>1</v>
      </c>
      <c r="I2" s="96" t="str">
        <f>IFERROR(VLOOKUP(H2,H3:I50,2,FALSE),"")</f>
        <v/>
      </c>
      <c r="L2" s="238">
        <v>2</v>
      </c>
      <c r="M2" s="96" t="str">
        <f>VLOOKUP(L2,L3:M6,2,FALSE)</f>
        <v>Fully Lagged</v>
      </c>
      <c r="P2" s="95" t="s">
        <v>48</v>
      </c>
      <c r="Q2" s="95" t="b">
        <f ca="1">IF(Main_DT="Coil",FALSE,
IF(AND('DRUMS TABLE'!N21="Steel Drum",OR(Lagging_Type_DS="No Lagging",Lagging_Type_DS="PE Lagged",Lagging_Type_DS="Steel Sheet Lagged")),FALSE,
IF(OR(SearchData("Export - Europe",'DRUMS TABLE'!B23),SearchData("Rexel",'DRUMS TABLE'!B23),SearchData("NEMA WC 26",'DRUMS TABLE'!B23),'DRUMS TABLE'!N21="Plywood Drum"),TRUE,
FALSE)))</f>
        <v>0</v>
      </c>
      <c r="T2" s="122" t="b">
        <f ca="1">IF(AND('DRUMS TABLE'!N21="Steel Drum",Gross_Weight&gt;=Template!U4),TRUE,FALSE)</f>
        <v>0</v>
      </c>
      <c r="X2" s="169" t="b">
        <v>0</v>
      </c>
      <c r="AA2" s="95" t="s">
        <v>438</v>
      </c>
      <c r="AB2" s="95" t="s">
        <v>431</v>
      </c>
      <c r="AE2" s="237">
        <v>1</v>
      </c>
      <c r="AF2" s="96" t="str">
        <f>VLOOKUP(AE2,AE3:AF5,2,FALSE)</f>
        <v>Default</v>
      </c>
      <c r="AI2" s="95"/>
    </row>
    <row r="3" spans="1:35">
      <c r="A3" s="95" t="s">
        <v>173</v>
      </c>
      <c r="D3" s="13">
        <v>1</v>
      </c>
      <c r="E3" s="95" t="str">
        <f>""</f>
        <v/>
      </c>
      <c r="H3" s="13">
        <v>1</v>
      </c>
      <c r="I3" s="95" t="str">
        <f>""</f>
        <v/>
      </c>
      <c r="L3" s="13">
        <v>1</v>
      </c>
      <c r="M3" s="95" t="s">
        <v>39</v>
      </c>
      <c r="P3" s="95" t="s">
        <v>44</v>
      </c>
      <c r="Q3" s="95" t="b">
        <v>0</v>
      </c>
      <c r="AA3" s="95" t="s">
        <v>441</v>
      </c>
      <c r="AB3" s="95" t="s">
        <v>473</v>
      </c>
      <c r="AE3" s="95">
        <v>1</v>
      </c>
      <c r="AF3" s="95" t="s">
        <v>516</v>
      </c>
      <c r="AI3" s="95"/>
    </row>
    <row r="4" spans="1:35">
      <c r="A4" s="95" t="s">
        <v>174</v>
      </c>
      <c r="D4" s="13">
        <v>2</v>
      </c>
      <c r="E4" s="95" t="str">
        <f ca="1">IF(AND(D.nom&lt;=12,Cable.Weight&lt;=500,Cutting_Length&lt;=100),"Coil","")</f>
        <v/>
      </c>
      <c r="H4" s="13">
        <v>2</v>
      </c>
      <c r="I4" s="95" t="str">
        <f ca="1">IF(D2=2,"",IF(Main_DT="Coil","",IF(M2="Fully Lagged","Steel","Steel - without Wooden Lagging")))</f>
        <v>Steel</v>
      </c>
      <c r="L4" s="13">
        <v>2</v>
      </c>
      <c r="M4" s="95" t="s">
        <v>40</v>
      </c>
      <c r="T4" s="149" t="str">
        <f>IF(IFERROR(MATCH(Country,Template!T5:T41,0),0)&gt;0,Country,"Others")</f>
        <v>Others</v>
      </c>
      <c r="U4" s="149">
        <f>VLOOKUP(T4,T5:U41,2,FALSE)</f>
        <v>0</v>
      </c>
      <c r="V4" s="244"/>
      <c r="AA4" s="95" t="s">
        <v>436</v>
      </c>
      <c r="AB4" s="95" t="s">
        <v>457</v>
      </c>
      <c r="AE4" s="95">
        <v>2</v>
      </c>
      <c r="AF4" s="95" t="s">
        <v>517</v>
      </c>
      <c r="AI4" s="95"/>
    </row>
    <row r="5" spans="1:35">
      <c r="A5" s="95" t="s">
        <v>175</v>
      </c>
      <c r="D5" s="13">
        <v>3</v>
      </c>
      <c r="E5" s="95" t="str">
        <f ca="1">IF(Description.Indicator="Copper Conductor","Export",IF(SearchData("OPGW",Cable_Desc),"Export","Local"))</f>
        <v>Local</v>
      </c>
      <c r="L5" s="13">
        <v>3</v>
      </c>
      <c r="M5" s="95" t="s">
        <v>83</v>
      </c>
      <c r="T5" s="148" t="s">
        <v>126</v>
      </c>
      <c r="U5" s="150">
        <v>0</v>
      </c>
      <c r="V5" s="245"/>
      <c r="AA5" s="95" t="s">
        <v>439</v>
      </c>
      <c r="AB5" s="95" t="s">
        <v>459</v>
      </c>
      <c r="AE5" s="95">
        <v>3</v>
      </c>
      <c r="AF5" s="95" t="s">
        <v>518</v>
      </c>
      <c r="AI5" s="95"/>
    </row>
    <row r="6" spans="1:35">
      <c r="A6" s="95" t="s">
        <v>176</v>
      </c>
      <c r="D6" s="13">
        <v>4</v>
      </c>
      <c r="E6" s="95" t="s">
        <v>34</v>
      </c>
      <c r="L6" s="13">
        <v>4</v>
      </c>
      <c r="M6" s="95" t="s">
        <v>491</v>
      </c>
      <c r="T6" s="148"/>
      <c r="U6" s="150"/>
      <c r="V6" s="245"/>
      <c r="AA6" s="95" t="s">
        <v>434</v>
      </c>
      <c r="AB6" s="95" t="s">
        <v>456</v>
      </c>
      <c r="AI6" s="95"/>
    </row>
    <row r="7" spans="1:35">
      <c r="A7" s="95" t="s">
        <v>177</v>
      </c>
      <c r="D7" s="13">
        <v>5</v>
      </c>
      <c r="E7" s="95" t="s">
        <v>35</v>
      </c>
      <c r="T7" s="148"/>
      <c r="U7" s="150"/>
      <c r="V7" s="245"/>
      <c r="AA7" s="95" t="s">
        <v>433</v>
      </c>
      <c r="AB7" s="95" t="s">
        <v>429</v>
      </c>
      <c r="AI7" s="95"/>
    </row>
    <row r="8" spans="1:35">
      <c r="A8" s="95" t="s">
        <v>178</v>
      </c>
      <c r="D8" s="13">
        <v>6</v>
      </c>
      <c r="E8" s="95" t="s">
        <v>36</v>
      </c>
      <c r="T8" s="148"/>
      <c r="U8" s="150"/>
      <c r="V8" s="245"/>
      <c r="AA8" s="95" t="s">
        <v>435</v>
      </c>
      <c r="AB8" s="95" t="s">
        <v>430</v>
      </c>
      <c r="AI8" s="95"/>
    </row>
    <row r="9" spans="1:35">
      <c r="A9" s="95" t="s">
        <v>179</v>
      </c>
      <c r="D9" s="13">
        <v>7</v>
      </c>
      <c r="E9" s="95" t="s">
        <v>384</v>
      </c>
      <c r="T9" s="148"/>
      <c r="U9" s="150"/>
      <c r="V9" s="245"/>
      <c r="AA9" s="95" t="s">
        <v>437</v>
      </c>
      <c r="AB9" s="95" t="s">
        <v>458</v>
      </c>
      <c r="AI9" s="95"/>
    </row>
    <row r="10" spans="1:35">
      <c r="A10" s="95" t="s">
        <v>180</v>
      </c>
      <c r="D10" s="13">
        <v>8</v>
      </c>
      <c r="E10" s="95" t="s">
        <v>410</v>
      </c>
      <c r="T10" s="148"/>
      <c r="U10" s="150"/>
      <c r="V10" s="245"/>
      <c r="AA10" s="95" t="s">
        <v>500</v>
      </c>
      <c r="AB10" s="95" t="s">
        <v>502</v>
      </c>
      <c r="AI10" s="95"/>
    </row>
    <row r="11" spans="1:35">
      <c r="A11" s="95" t="s">
        <v>181</v>
      </c>
      <c r="D11" s="13">
        <v>9</v>
      </c>
      <c r="E11" s="95" t="s">
        <v>514</v>
      </c>
      <c r="T11" s="95"/>
      <c r="U11" s="64"/>
      <c r="V11" s="246"/>
      <c r="AA11" s="95" t="s">
        <v>440</v>
      </c>
      <c r="AB11" s="95" t="s">
        <v>460</v>
      </c>
      <c r="AI11" s="95"/>
    </row>
    <row r="12" spans="1:35" ht="15">
      <c r="A12" s="95" t="s">
        <v>182</v>
      </c>
      <c r="D12" s="13">
        <v>10</v>
      </c>
      <c r="E12" s="95" t="str">
        <f>IF(OR(M2="No Lagging",M2="PE Lagged"),"Plywood","")</f>
        <v/>
      </c>
      <c r="T12" s="179"/>
      <c r="U12" s="180"/>
      <c r="V12" s="247"/>
      <c r="AA12" s="95" t="s">
        <v>442</v>
      </c>
      <c r="AB12" s="95" t="s">
        <v>461</v>
      </c>
      <c r="AI12" s="95"/>
    </row>
    <row r="13" spans="1:35">
      <c r="A13" s="95" t="s">
        <v>183</v>
      </c>
      <c r="T13" s="95"/>
      <c r="U13" s="64"/>
      <c r="V13" s="246"/>
      <c r="AA13" s="95" t="s">
        <v>443</v>
      </c>
      <c r="AB13" s="95" t="s">
        <v>474</v>
      </c>
      <c r="AI13" s="95"/>
    </row>
    <row r="14" spans="1:35" ht="15.75">
      <c r="A14" s="95" t="s">
        <v>184</v>
      </c>
      <c r="T14" s="181"/>
      <c r="U14" s="182"/>
      <c r="V14" s="248"/>
      <c r="AA14" s="95" t="s">
        <v>445</v>
      </c>
      <c r="AB14" s="95" t="s">
        <v>432</v>
      </c>
      <c r="AI14" s="95"/>
    </row>
    <row r="15" spans="1:35">
      <c r="A15" s="95" t="s">
        <v>185</v>
      </c>
      <c r="T15" s="183"/>
      <c r="U15" s="183"/>
      <c r="V15" s="249"/>
      <c r="AA15" s="95" t="s">
        <v>444</v>
      </c>
      <c r="AB15" s="95" t="s">
        <v>462</v>
      </c>
      <c r="AI15" s="95"/>
    </row>
    <row r="16" spans="1:35">
      <c r="A16" s="95" t="s">
        <v>186</v>
      </c>
      <c r="T16" s="95"/>
      <c r="U16" s="95"/>
      <c r="V16" s="112"/>
      <c r="AA16" s="95" t="s">
        <v>446</v>
      </c>
      <c r="AB16" s="95" t="s">
        <v>463</v>
      </c>
      <c r="AI16" s="95"/>
    </row>
    <row r="17" spans="1:35">
      <c r="A17" s="95" t="s">
        <v>187</v>
      </c>
      <c r="T17" s="95"/>
      <c r="U17" s="95"/>
      <c r="V17" s="112"/>
      <c r="AA17" s="95" t="s">
        <v>447</v>
      </c>
      <c r="AB17" s="95" t="s">
        <v>464</v>
      </c>
      <c r="AI17" s="95"/>
    </row>
    <row r="18" spans="1:35">
      <c r="A18" s="95" t="s">
        <v>188</v>
      </c>
      <c r="T18" s="95"/>
      <c r="U18" s="95"/>
      <c r="V18" s="112"/>
      <c r="AA18" s="95" t="s">
        <v>448</v>
      </c>
      <c r="AB18" s="95" t="s">
        <v>465</v>
      </c>
      <c r="AI18" s="95"/>
    </row>
    <row r="19" spans="1:35">
      <c r="A19" s="95" t="s">
        <v>189</v>
      </c>
      <c r="T19" s="95"/>
      <c r="U19" s="95"/>
      <c r="V19" s="112"/>
      <c r="AA19" s="95" t="s">
        <v>451</v>
      </c>
      <c r="AB19" s="95" t="s">
        <v>468</v>
      </c>
      <c r="AI19" s="95"/>
    </row>
    <row r="20" spans="1:35">
      <c r="A20" s="95" t="s">
        <v>190</v>
      </c>
      <c r="T20" s="95"/>
      <c r="U20" s="95"/>
      <c r="V20" s="112"/>
      <c r="AA20" s="95" t="s">
        <v>503</v>
      </c>
      <c r="AB20" s="95" t="s">
        <v>501</v>
      </c>
      <c r="AI20" s="95"/>
    </row>
    <row r="21" spans="1:35">
      <c r="A21" s="95" t="s">
        <v>191</v>
      </c>
      <c r="T21" s="95"/>
      <c r="U21" s="95"/>
      <c r="V21" s="112"/>
      <c r="AA21" s="95" t="s">
        <v>449</v>
      </c>
      <c r="AB21" s="95" t="s">
        <v>466</v>
      </c>
      <c r="AI21" s="95"/>
    </row>
    <row r="22" spans="1:35">
      <c r="A22" s="95" t="s">
        <v>192</v>
      </c>
      <c r="T22" s="95"/>
      <c r="U22" s="95"/>
      <c r="V22" s="112"/>
      <c r="AA22" s="95" t="s">
        <v>450</v>
      </c>
      <c r="AB22" s="95" t="s">
        <v>467</v>
      </c>
      <c r="AI22" s="95"/>
    </row>
    <row r="23" spans="1:35">
      <c r="A23" s="95" t="s">
        <v>193</v>
      </c>
      <c r="T23" s="95"/>
      <c r="U23" s="95"/>
      <c r="V23" s="112"/>
      <c r="AA23" s="95" t="s">
        <v>452</v>
      </c>
      <c r="AB23" s="95" t="s">
        <v>469</v>
      </c>
      <c r="AI23" s="95"/>
    </row>
    <row r="24" spans="1:35">
      <c r="A24" s="95" t="s">
        <v>194</v>
      </c>
      <c r="T24" s="95"/>
      <c r="U24" s="95"/>
      <c r="V24" s="112"/>
      <c r="AA24" s="95" t="s">
        <v>453</v>
      </c>
      <c r="AB24" s="95" t="s">
        <v>470</v>
      </c>
      <c r="AI24" s="95"/>
    </row>
    <row r="25" spans="1:35">
      <c r="A25" s="95" t="s">
        <v>195</v>
      </c>
      <c r="T25" s="95"/>
      <c r="U25" s="95"/>
      <c r="V25" s="112"/>
      <c r="AA25" s="95" t="s">
        <v>454</v>
      </c>
      <c r="AB25" s="95" t="s">
        <v>471</v>
      </c>
      <c r="AI25" s="95"/>
    </row>
    <row r="26" spans="1:35">
      <c r="A26" s="95" t="s">
        <v>196</v>
      </c>
      <c r="T26" s="95"/>
      <c r="U26" s="95"/>
      <c r="V26" s="112"/>
      <c r="AA26" s="95" t="s">
        <v>455</v>
      </c>
      <c r="AB26" s="95" t="s">
        <v>472</v>
      </c>
      <c r="AI26" s="95"/>
    </row>
    <row r="27" spans="1:35">
      <c r="A27" s="95" t="s">
        <v>197</v>
      </c>
      <c r="T27" s="95"/>
      <c r="U27" s="95"/>
      <c r="V27" s="112"/>
      <c r="AA27" s="95" t="s">
        <v>507</v>
      </c>
      <c r="AB27" s="95" t="s">
        <v>504</v>
      </c>
      <c r="AI27" s="95"/>
    </row>
    <row r="28" spans="1:35">
      <c r="A28" s="95" t="s">
        <v>198</v>
      </c>
      <c r="T28" s="95"/>
      <c r="U28" s="95"/>
      <c r="V28" s="112"/>
      <c r="AA28" s="95" t="s">
        <v>508</v>
      </c>
      <c r="AB28" s="95" t="s">
        <v>505</v>
      </c>
      <c r="AI28" s="95"/>
    </row>
    <row r="29" spans="1:35">
      <c r="A29" s="95" t="s">
        <v>199</v>
      </c>
      <c r="T29" s="95"/>
      <c r="U29" s="95"/>
      <c r="V29" s="112"/>
      <c r="AA29" s="95" t="s">
        <v>509</v>
      </c>
      <c r="AB29" s="95" t="s">
        <v>506</v>
      </c>
      <c r="AI29" s="95"/>
    </row>
    <row r="30" spans="1:35">
      <c r="A30" s="95" t="s">
        <v>200</v>
      </c>
      <c r="T30" s="95"/>
      <c r="U30" s="95"/>
      <c r="V30" s="112"/>
      <c r="AA30" s="95" t="s">
        <v>531</v>
      </c>
      <c r="AB30" s="95" t="s">
        <v>527</v>
      </c>
      <c r="AI30" s="95"/>
    </row>
    <row r="31" spans="1:35">
      <c r="A31" s="95" t="s">
        <v>201</v>
      </c>
      <c r="T31" s="95"/>
      <c r="U31" s="95"/>
      <c r="V31" s="112"/>
      <c r="AA31" s="95" t="s">
        <v>532</v>
      </c>
      <c r="AB31" s="95" t="s">
        <v>528</v>
      </c>
      <c r="AI31" s="95"/>
    </row>
    <row r="32" spans="1:35">
      <c r="A32" s="95" t="s">
        <v>202</v>
      </c>
      <c r="T32" s="95"/>
      <c r="U32" s="95"/>
      <c r="V32" s="112"/>
      <c r="AA32" s="95" t="s">
        <v>533</v>
      </c>
      <c r="AB32" s="95" t="s">
        <v>529</v>
      </c>
      <c r="AI32" s="95"/>
    </row>
    <row r="33" spans="1:35">
      <c r="A33" s="95" t="s">
        <v>203</v>
      </c>
      <c r="T33" s="95"/>
      <c r="U33" s="95"/>
      <c r="V33" s="112"/>
      <c r="AA33" s="95" t="s">
        <v>548</v>
      </c>
      <c r="AB33" s="95" t="s">
        <v>530</v>
      </c>
      <c r="AI33" s="95"/>
    </row>
    <row r="34" spans="1:35">
      <c r="A34" s="95" t="s">
        <v>204</v>
      </c>
      <c r="T34" s="95"/>
      <c r="U34" s="95"/>
      <c r="V34" s="112"/>
      <c r="AA34" s="95" t="s">
        <v>539</v>
      </c>
      <c r="AB34" s="95" t="s">
        <v>543</v>
      </c>
      <c r="AI34" s="95"/>
    </row>
    <row r="35" spans="1:35">
      <c r="A35" s="95" t="s">
        <v>205</v>
      </c>
      <c r="T35" s="95"/>
      <c r="U35" s="95"/>
      <c r="V35" s="112"/>
      <c r="AA35" s="95" t="s">
        <v>540</v>
      </c>
      <c r="AB35" s="95" t="s">
        <v>544</v>
      </c>
      <c r="AI35" s="95"/>
    </row>
    <row r="36" spans="1:35">
      <c r="A36" s="95" t="s">
        <v>206</v>
      </c>
      <c r="T36" s="95"/>
      <c r="U36" s="95"/>
      <c r="V36" s="112"/>
      <c r="AA36" s="95" t="s">
        <v>541</v>
      </c>
      <c r="AB36" s="95" t="s">
        <v>545</v>
      </c>
      <c r="AI36" s="95"/>
    </row>
    <row r="37" spans="1:35">
      <c r="A37" s="95" t="s">
        <v>207</v>
      </c>
      <c r="T37" s="95"/>
      <c r="U37" s="95"/>
      <c r="V37" s="112"/>
      <c r="AA37" s="95" t="s">
        <v>542</v>
      </c>
      <c r="AB37" s="95" t="s">
        <v>546</v>
      </c>
      <c r="AI37" s="95"/>
    </row>
    <row r="38" spans="1:35">
      <c r="A38" s="95" t="s">
        <v>208</v>
      </c>
      <c r="T38" s="95"/>
      <c r="U38" s="95"/>
      <c r="V38" s="112"/>
      <c r="AI38" s="95"/>
    </row>
    <row r="39" spans="1:35">
      <c r="A39" s="95" t="s">
        <v>209</v>
      </c>
      <c r="T39" s="95"/>
      <c r="U39" s="95"/>
      <c r="V39" s="112"/>
      <c r="AI39" s="95"/>
    </row>
    <row r="40" spans="1:35">
      <c r="A40" s="95" t="s">
        <v>210</v>
      </c>
      <c r="T40" s="95"/>
      <c r="U40" s="95"/>
      <c r="V40" s="112"/>
      <c r="AI40" s="95"/>
    </row>
    <row r="41" spans="1:35">
      <c r="A41" s="95" t="s">
        <v>211</v>
      </c>
      <c r="T41" s="95"/>
      <c r="U41" s="95"/>
      <c r="V41" s="112"/>
      <c r="AI41" s="95"/>
    </row>
    <row r="42" spans="1:35">
      <c r="A42" s="95" t="s">
        <v>212</v>
      </c>
      <c r="AI42" s="95"/>
    </row>
    <row r="43" spans="1:35">
      <c r="A43" s="95" t="s">
        <v>213</v>
      </c>
      <c r="AI43" s="95"/>
    </row>
    <row r="44" spans="1:35">
      <c r="A44" s="95" t="s">
        <v>214</v>
      </c>
      <c r="AI44" s="95"/>
    </row>
    <row r="45" spans="1:35">
      <c r="A45" s="95" t="s">
        <v>215</v>
      </c>
      <c r="AI45" s="95"/>
    </row>
    <row r="46" spans="1:35">
      <c r="A46" s="95" t="s">
        <v>216</v>
      </c>
      <c r="AI46" s="95"/>
    </row>
    <row r="47" spans="1:35">
      <c r="A47" s="95" t="s">
        <v>217</v>
      </c>
      <c r="AI47" s="95"/>
    </row>
    <row r="48" spans="1:35">
      <c r="A48" s="95" t="s">
        <v>218</v>
      </c>
      <c r="AI48" s="95"/>
    </row>
    <row r="49" spans="1:35">
      <c r="A49" s="95" t="s">
        <v>219</v>
      </c>
      <c r="AI49" s="95"/>
    </row>
    <row r="50" spans="1:35">
      <c r="A50" s="95" t="s">
        <v>220</v>
      </c>
      <c r="AI50" s="95"/>
    </row>
    <row r="51" spans="1:35">
      <c r="A51" s="95" t="s">
        <v>221</v>
      </c>
    </row>
    <row r="52" spans="1:35">
      <c r="A52" s="95" t="s">
        <v>222</v>
      </c>
    </row>
    <row r="53" spans="1:35">
      <c r="A53" s="95" t="s">
        <v>223</v>
      </c>
    </row>
    <row r="54" spans="1:35">
      <c r="A54" s="95" t="s">
        <v>224</v>
      </c>
    </row>
    <row r="55" spans="1:35">
      <c r="A55" s="95" t="s">
        <v>225</v>
      </c>
    </row>
    <row r="56" spans="1:35">
      <c r="A56" s="95" t="s">
        <v>226</v>
      </c>
    </row>
    <row r="57" spans="1:35">
      <c r="A57" s="95" t="s">
        <v>227</v>
      </c>
    </row>
    <row r="58" spans="1:35">
      <c r="A58" s="95" t="s">
        <v>228</v>
      </c>
    </row>
    <row r="59" spans="1:35">
      <c r="A59" s="95" t="s">
        <v>229</v>
      </c>
    </row>
    <row r="60" spans="1:35">
      <c r="A60" s="95" t="s">
        <v>230</v>
      </c>
    </row>
    <row r="61" spans="1:35">
      <c r="A61" s="95" t="s">
        <v>231</v>
      </c>
    </row>
    <row r="62" spans="1:35">
      <c r="A62" s="95" t="s">
        <v>232</v>
      </c>
    </row>
    <row r="63" spans="1:35">
      <c r="A63" s="95" t="s">
        <v>233</v>
      </c>
    </row>
    <row r="64" spans="1:35">
      <c r="A64" s="95" t="s">
        <v>234</v>
      </c>
    </row>
    <row r="65" spans="1:1">
      <c r="A65" s="95" t="s">
        <v>235</v>
      </c>
    </row>
    <row r="66" spans="1:1">
      <c r="A66" s="95" t="s">
        <v>236</v>
      </c>
    </row>
    <row r="67" spans="1:1">
      <c r="A67" s="95" t="s">
        <v>237</v>
      </c>
    </row>
    <row r="68" spans="1:1">
      <c r="A68" s="95" t="s">
        <v>238</v>
      </c>
    </row>
    <row r="69" spans="1:1">
      <c r="A69" s="95" t="s">
        <v>239</v>
      </c>
    </row>
    <row r="70" spans="1:1">
      <c r="A70" s="95" t="s">
        <v>240</v>
      </c>
    </row>
    <row r="71" spans="1:1">
      <c r="A71" s="95" t="s">
        <v>241</v>
      </c>
    </row>
    <row r="72" spans="1:1">
      <c r="A72" s="95" t="s">
        <v>242</v>
      </c>
    </row>
    <row r="73" spans="1:1">
      <c r="A73" s="95" t="s">
        <v>243</v>
      </c>
    </row>
    <row r="74" spans="1:1">
      <c r="A74" s="95" t="s">
        <v>244</v>
      </c>
    </row>
    <row r="75" spans="1:1">
      <c r="A75" s="95" t="s">
        <v>245</v>
      </c>
    </row>
    <row r="76" spans="1:1">
      <c r="A76" s="95" t="s">
        <v>246</v>
      </c>
    </row>
    <row r="77" spans="1:1">
      <c r="A77" s="95" t="s">
        <v>247</v>
      </c>
    </row>
    <row r="78" spans="1:1">
      <c r="A78" s="95" t="s">
        <v>248</v>
      </c>
    </row>
    <row r="79" spans="1:1">
      <c r="A79" s="95" t="s">
        <v>249</v>
      </c>
    </row>
    <row r="80" spans="1:1">
      <c r="A80" s="95" t="s">
        <v>123</v>
      </c>
    </row>
    <row r="81" spans="1:1">
      <c r="A81" s="95" t="s">
        <v>250</v>
      </c>
    </row>
    <row r="82" spans="1:1">
      <c r="A82" s="95" t="s">
        <v>251</v>
      </c>
    </row>
    <row r="83" spans="1:1">
      <c r="A83" s="95" t="s">
        <v>252</v>
      </c>
    </row>
    <row r="84" spans="1:1">
      <c r="A84" s="95" t="s">
        <v>253</v>
      </c>
    </row>
    <row r="85" spans="1:1">
      <c r="A85" s="95" t="s">
        <v>254</v>
      </c>
    </row>
    <row r="86" spans="1:1">
      <c r="A86" s="95" t="s">
        <v>255</v>
      </c>
    </row>
    <row r="87" spans="1:1">
      <c r="A87" s="95" t="s">
        <v>256</v>
      </c>
    </row>
    <row r="88" spans="1:1">
      <c r="A88" s="95" t="s">
        <v>257</v>
      </c>
    </row>
    <row r="89" spans="1:1">
      <c r="A89" s="95" t="s">
        <v>258</v>
      </c>
    </row>
    <row r="90" spans="1:1">
      <c r="A90" s="95" t="s">
        <v>259</v>
      </c>
    </row>
    <row r="91" spans="1:1">
      <c r="A91" s="95" t="s">
        <v>122</v>
      </c>
    </row>
    <row r="92" spans="1:1">
      <c r="A92" s="95" t="s">
        <v>124</v>
      </c>
    </row>
    <row r="93" spans="1:1">
      <c r="A93" s="95" t="s">
        <v>260</v>
      </c>
    </row>
    <row r="94" spans="1:1">
      <c r="A94" s="95" t="s">
        <v>261</v>
      </c>
    </row>
    <row r="95" spans="1:1">
      <c r="A95" s="95" t="s">
        <v>262</v>
      </c>
    </row>
    <row r="96" spans="1:1">
      <c r="A96" s="95" t="s">
        <v>263</v>
      </c>
    </row>
    <row r="97" spans="1:1">
      <c r="A97" s="95" t="s">
        <v>264</v>
      </c>
    </row>
    <row r="98" spans="1:1">
      <c r="A98" s="95" t="s">
        <v>265</v>
      </c>
    </row>
    <row r="99" spans="1:1">
      <c r="A99" s="95" t="s">
        <v>266</v>
      </c>
    </row>
    <row r="100" spans="1:1">
      <c r="A100" s="95" t="s">
        <v>267</v>
      </c>
    </row>
    <row r="101" spans="1:1">
      <c r="A101" s="95" t="s">
        <v>268</v>
      </c>
    </row>
    <row r="102" spans="1:1">
      <c r="A102" s="95" t="s">
        <v>269</v>
      </c>
    </row>
    <row r="103" spans="1:1">
      <c r="A103" s="95" t="s">
        <v>270</v>
      </c>
    </row>
    <row r="104" spans="1:1">
      <c r="A104" s="95" t="s">
        <v>271</v>
      </c>
    </row>
    <row r="105" spans="1:1">
      <c r="A105" s="95" t="s">
        <v>272</v>
      </c>
    </row>
    <row r="106" spans="1:1">
      <c r="A106" s="95" t="s">
        <v>273</v>
      </c>
    </row>
    <row r="107" spans="1:1">
      <c r="A107" s="95" t="s">
        <v>274</v>
      </c>
    </row>
    <row r="108" spans="1:1">
      <c r="A108" s="95" t="s">
        <v>275</v>
      </c>
    </row>
    <row r="109" spans="1:1">
      <c r="A109" s="95" t="s">
        <v>276</v>
      </c>
    </row>
    <row r="110" spans="1:1">
      <c r="A110" s="95" t="s">
        <v>277</v>
      </c>
    </row>
    <row r="111" spans="1:1">
      <c r="A111" s="95" t="s">
        <v>278</v>
      </c>
    </row>
    <row r="112" spans="1:1">
      <c r="A112" s="95" t="s">
        <v>279</v>
      </c>
    </row>
    <row r="113" spans="1:1">
      <c r="A113" s="95" t="s">
        <v>280</v>
      </c>
    </row>
    <row r="114" spans="1:1">
      <c r="A114" s="95" t="s">
        <v>281</v>
      </c>
    </row>
    <row r="115" spans="1:1">
      <c r="A115" s="95" t="s">
        <v>282</v>
      </c>
    </row>
    <row r="116" spans="1:1">
      <c r="A116" s="95" t="s">
        <v>283</v>
      </c>
    </row>
    <row r="117" spans="1:1">
      <c r="A117" s="95" t="s">
        <v>284</v>
      </c>
    </row>
    <row r="118" spans="1:1">
      <c r="A118" s="95" t="s">
        <v>285</v>
      </c>
    </row>
    <row r="119" spans="1:1">
      <c r="A119" s="95" t="s">
        <v>286</v>
      </c>
    </row>
    <row r="120" spans="1:1">
      <c r="A120" s="95" t="s">
        <v>287</v>
      </c>
    </row>
    <row r="121" spans="1:1">
      <c r="A121" s="95" t="s">
        <v>288</v>
      </c>
    </row>
    <row r="122" spans="1:1">
      <c r="A122" s="95" t="s">
        <v>289</v>
      </c>
    </row>
    <row r="123" spans="1:1">
      <c r="A123" s="95" t="s">
        <v>290</v>
      </c>
    </row>
    <row r="124" spans="1:1">
      <c r="A124" s="95" t="s">
        <v>291</v>
      </c>
    </row>
    <row r="125" spans="1:1">
      <c r="A125" s="95" t="s">
        <v>292</v>
      </c>
    </row>
    <row r="126" spans="1:1">
      <c r="A126" s="95" t="s">
        <v>293</v>
      </c>
    </row>
    <row r="127" spans="1:1">
      <c r="A127" s="95" t="s">
        <v>294</v>
      </c>
    </row>
    <row r="128" spans="1:1">
      <c r="A128" s="95" t="s">
        <v>295</v>
      </c>
    </row>
    <row r="129" spans="1:1">
      <c r="A129" s="95" t="s">
        <v>296</v>
      </c>
    </row>
    <row r="130" spans="1:1">
      <c r="A130" s="95" t="s">
        <v>297</v>
      </c>
    </row>
    <row r="131" spans="1:1">
      <c r="A131" s="95" t="s">
        <v>298</v>
      </c>
    </row>
    <row r="132" spans="1:1">
      <c r="A132" s="95" t="s">
        <v>299</v>
      </c>
    </row>
    <row r="133" spans="1:1">
      <c r="A133" s="95" t="s">
        <v>300</v>
      </c>
    </row>
    <row r="134" spans="1:1">
      <c r="A134" s="95" t="s">
        <v>301</v>
      </c>
    </row>
    <row r="135" spans="1:1">
      <c r="A135" s="95" t="s">
        <v>302</v>
      </c>
    </row>
    <row r="136" spans="1:1">
      <c r="A136" s="95" t="s">
        <v>303</v>
      </c>
    </row>
    <row r="137" spans="1:1">
      <c r="A137" s="95" t="s">
        <v>304</v>
      </c>
    </row>
    <row r="138" spans="1:1">
      <c r="A138" s="95" t="s">
        <v>305</v>
      </c>
    </row>
    <row r="139" spans="1:1">
      <c r="A139" s="95" t="s">
        <v>306</v>
      </c>
    </row>
    <row r="140" spans="1:1">
      <c r="A140" s="95" t="s">
        <v>307</v>
      </c>
    </row>
    <row r="141" spans="1:1">
      <c r="A141" s="95" t="s">
        <v>308</v>
      </c>
    </row>
    <row r="142" spans="1:1">
      <c r="A142" s="95" t="s">
        <v>309</v>
      </c>
    </row>
    <row r="143" spans="1:1">
      <c r="A143" s="95" t="s">
        <v>121</v>
      </c>
    </row>
    <row r="144" spans="1:1">
      <c r="A144" s="95" t="s">
        <v>310</v>
      </c>
    </row>
    <row r="145" spans="1:1">
      <c r="A145" s="95" t="s">
        <v>311</v>
      </c>
    </row>
    <row r="146" spans="1:1">
      <c r="A146" s="95" t="s">
        <v>312</v>
      </c>
    </row>
    <row r="147" spans="1:1">
      <c r="A147" s="95" t="s">
        <v>313</v>
      </c>
    </row>
    <row r="148" spans="1:1">
      <c r="A148" s="95" t="s">
        <v>314</v>
      </c>
    </row>
    <row r="149" spans="1:1">
      <c r="A149" s="95" t="s">
        <v>315</v>
      </c>
    </row>
    <row r="150" spans="1:1">
      <c r="A150" s="95" t="s">
        <v>316</v>
      </c>
    </row>
    <row r="151" spans="1:1">
      <c r="A151" s="95" t="s">
        <v>317</v>
      </c>
    </row>
    <row r="152" spans="1:1">
      <c r="A152" s="95" t="s">
        <v>318</v>
      </c>
    </row>
    <row r="153" spans="1:1">
      <c r="A153" s="95" t="s">
        <v>319</v>
      </c>
    </row>
    <row r="154" spans="1:1">
      <c r="A154" s="95" t="s">
        <v>320</v>
      </c>
    </row>
    <row r="155" spans="1:1">
      <c r="A155" s="95" t="s">
        <v>321</v>
      </c>
    </row>
    <row r="156" spans="1:1">
      <c r="A156" s="95" t="s">
        <v>322</v>
      </c>
    </row>
    <row r="157" spans="1:1">
      <c r="A157" s="95" t="s">
        <v>323</v>
      </c>
    </row>
    <row r="158" spans="1:1">
      <c r="A158" s="95" t="s">
        <v>324</v>
      </c>
    </row>
    <row r="159" spans="1:1">
      <c r="A159" s="95" t="s">
        <v>325</v>
      </c>
    </row>
    <row r="160" spans="1:1">
      <c r="A160" s="95" t="s">
        <v>326</v>
      </c>
    </row>
    <row r="161" spans="1:1">
      <c r="A161" s="95" t="s">
        <v>327</v>
      </c>
    </row>
    <row r="162" spans="1:1">
      <c r="A162" s="95" t="s">
        <v>328</v>
      </c>
    </row>
    <row r="163" spans="1:1">
      <c r="A163" s="95" t="s">
        <v>329</v>
      </c>
    </row>
    <row r="164" spans="1:1">
      <c r="A164" s="95" t="s">
        <v>330</v>
      </c>
    </row>
    <row r="165" spans="1:1">
      <c r="A165" s="95" t="s">
        <v>331</v>
      </c>
    </row>
    <row r="166" spans="1:1">
      <c r="A166" s="95" t="s">
        <v>332</v>
      </c>
    </row>
    <row r="167" spans="1:1">
      <c r="A167" s="95" t="s">
        <v>333</v>
      </c>
    </row>
    <row r="168" spans="1:1">
      <c r="A168" s="95" t="s">
        <v>334</v>
      </c>
    </row>
    <row r="169" spans="1:1">
      <c r="A169" s="95" t="s">
        <v>335</v>
      </c>
    </row>
    <row r="170" spans="1:1">
      <c r="A170" s="95" t="s">
        <v>336</v>
      </c>
    </row>
    <row r="171" spans="1:1">
      <c r="A171" s="95" t="s">
        <v>337</v>
      </c>
    </row>
    <row r="172" spans="1:1">
      <c r="A172" s="95" t="s">
        <v>338</v>
      </c>
    </row>
    <row r="173" spans="1:1">
      <c r="A173" s="95" t="s">
        <v>339</v>
      </c>
    </row>
    <row r="174" spans="1:1">
      <c r="A174" s="95" t="s">
        <v>340</v>
      </c>
    </row>
    <row r="175" spans="1:1">
      <c r="A175" s="95" t="s">
        <v>341</v>
      </c>
    </row>
    <row r="176" spans="1:1">
      <c r="A176" s="95" t="s">
        <v>342</v>
      </c>
    </row>
    <row r="177" spans="1:1">
      <c r="A177" s="95" t="s">
        <v>343</v>
      </c>
    </row>
    <row r="178" spans="1:1">
      <c r="A178" s="95" t="s">
        <v>344</v>
      </c>
    </row>
    <row r="179" spans="1:1">
      <c r="A179" s="95" t="s">
        <v>345</v>
      </c>
    </row>
    <row r="180" spans="1:1">
      <c r="A180" s="95" t="s">
        <v>346</v>
      </c>
    </row>
    <row r="181" spans="1:1">
      <c r="A181" s="95" t="s">
        <v>347</v>
      </c>
    </row>
    <row r="182" spans="1:1">
      <c r="A182" s="95" t="s">
        <v>348</v>
      </c>
    </row>
    <row r="183" spans="1:1">
      <c r="A183" s="95" t="s">
        <v>349</v>
      </c>
    </row>
    <row r="184" spans="1:1">
      <c r="A184" s="95" t="s">
        <v>350</v>
      </c>
    </row>
    <row r="185" spans="1:1">
      <c r="A185" s="95" t="s">
        <v>125</v>
      </c>
    </row>
    <row r="186" spans="1:1">
      <c r="A186" s="95" t="s">
        <v>351</v>
      </c>
    </row>
    <row r="187" spans="1:1">
      <c r="A187" s="95" t="s">
        <v>352</v>
      </c>
    </row>
    <row r="188" spans="1:1">
      <c r="A188" s="95" t="s">
        <v>353</v>
      </c>
    </row>
    <row r="189" spans="1:1">
      <c r="A189" s="95" t="s">
        <v>354</v>
      </c>
    </row>
    <row r="190" spans="1:1">
      <c r="A190" s="95" t="s">
        <v>355</v>
      </c>
    </row>
    <row r="191" spans="1:1">
      <c r="A191" s="95" t="s">
        <v>356</v>
      </c>
    </row>
    <row r="192" spans="1:1">
      <c r="A192" s="95" t="s">
        <v>357</v>
      </c>
    </row>
    <row r="193" spans="1:1">
      <c r="A193" s="95" t="s">
        <v>358</v>
      </c>
    </row>
    <row r="194" spans="1:1">
      <c r="A194" s="95" t="s">
        <v>359</v>
      </c>
    </row>
    <row r="195" spans="1:1">
      <c r="A195" s="95" t="s">
        <v>360</v>
      </c>
    </row>
    <row r="196" spans="1:1">
      <c r="A196" s="95" t="s">
        <v>361</v>
      </c>
    </row>
    <row r="197" spans="1:1">
      <c r="A197" s="95" t="s">
        <v>362</v>
      </c>
    </row>
    <row r="198" spans="1:1">
      <c r="A198" s="95" t="s">
        <v>363</v>
      </c>
    </row>
  </sheetData>
  <sortState ref="AA2:AB35">
    <sortCondition ref="AA2:AA35"/>
  </sortState>
  <mergeCells count="2">
    <mergeCell ref="P1:Q1"/>
    <mergeCell ref="AA1:AB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C3"/>
  <sheetViews>
    <sheetView workbookViewId="0"/>
  </sheetViews>
  <sheetFormatPr defaultRowHeight="12.75"/>
  <cols>
    <col min="1" max="1" width="12.42578125" style="7" customWidth="1"/>
    <col min="2" max="2" width="56" style="7" customWidth="1"/>
    <col min="3" max="3" width="51.140625" style="7" customWidth="1"/>
    <col min="4" max="16384" width="9.140625" style="7"/>
  </cols>
  <sheetData>
    <row r="3" spans="2:3">
      <c r="B3" s="8" t="s">
        <v>10</v>
      </c>
      <c r="C3" s="8" t="s">
        <v>11</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4:D111"/>
  <sheetViews>
    <sheetView workbookViewId="0">
      <selection activeCell="E7" sqref="E7"/>
    </sheetView>
  </sheetViews>
  <sheetFormatPr defaultRowHeight="12.75"/>
  <cols>
    <col min="1" max="1" width="9.140625" style="13"/>
    <col min="2" max="2" width="17.140625" style="62" customWidth="1"/>
    <col min="3" max="4" width="11.85546875" style="12" customWidth="1"/>
    <col min="5" max="16384" width="9.140625" style="13"/>
  </cols>
  <sheetData>
    <row r="4" spans="1:4">
      <c r="B4" s="62" t="s">
        <v>7</v>
      </c>
      <c r="C4" s="12">
        <f ca="1">'DRUMS TABLE'!H21</f>
        <v>1620</v>
      </c>
      <c r="D4" s="12" t="s">
        <v>68</v>
      </c>
    </row>
    <row r="5" spans="1:4">
      <c r="B5" s="62" t="s">
        <v>62</v>
      </c>
      <c r="C5" s="61">
        <f ca="1">'DRUMS TABLE'!T21</f>
        <v>11</v>
      </c>
    </row>
    <row r="6" spans="1:4">
      <c r="B6" s="62" t="s">
        <v>63</v>
      </c>
      <c r="C6" s="12">
        <f ca="1">'DRUMS TABLE'!L4</f>
        <v>121.6</v>
      </c>
      <c r="D6" s="12" t="s">
        <v>68</v>
      </c>
    </row>
    <row r="7" spans="1:4">
      <c r="B7" s="62" t="s">
        <v>67</v>
      </c>
      <c r="C7" s="12">
        <f>'DRUMS TABLE'!J6</f>
        <v>200</v>
      </c>
      <c r="D7" s="12" t="s">
        <v>28</v>
      </c>
    </row>
    <row r="9" spans="1:4">
      <c r="B9" s="63">
        <f ca="1">VLOOKUP(1,A12:D501,2,FALSE)</f>
        <v>3</v>
      </c>
    </row>
    <row r="10" spans="1:4">
      <c r="A10" s="13" t="s">
        <v>23</v>
      </c>
      <c r="B10" s="62" t="s">
        <v>64</v>
      </c>
      <c r="C10" s="12" t="s">
        <v>65</v>
      </c>
      <c r="D10" s="12" t="s">
        <v>66</v>
      </c>
    </row>
    <row r="11" spans="1:4">
      <c r="B11" s="62">
        <v>0</v>
      </c>
    </row>
    <row r="12" spans="1:4">
      <c r="A12" s="13">
        <f ca="1">IF(D12&gt;=C$7,1,0)</f>
        <v>0</v>
      </c>
      <c r="B12" s="62">
        <v>1</v>
      </c>
      <c r="C12" s="12">
        <f ca="1">(C$4+((B11*2*C$6)+C$6))*PI()*C$5/1000</f>
        <v>60.185375420411816</v>
      </c>
      <c r="D12" s="12">
        <f ca="1">C12</f>
        <v>60.185375420411816</v>
      </c>
    </row>
    <row r="13" spans="1:4">
      <c r="A13" s="13">
        <f t="shared" ref="A13:A76" ca="1" si="0">IF(D13&gt;=C$7,1,0)</f>
        <v>0</v>
      </c>
      <c r="B13" s="62">
        <v>2</v>
      </c>
      <c r="C13" s="12">
        <f t="shared" ref="C13:C76" ca="1" si="1">(C$4+((B12*2*C$6)+C$6))*PI()*C$5/1000</f>
        <v>68.589764087295237</v>
      </c>
      <c r="D13" s="12">
        <f ca="1">D12+C13</f>
        <v>128.77513950770705</v>
      </c>
    </row>
    <row r="14" spans="1:4">
      <c r="A14" s="13">
        <f t="shared" ca="1" si="0"/>
        <v>1</v>
      </c>
      <c r="B14" s="62">
        <v>3</v>
      </c>
      <c r="C14" s="12">
        <f t="shared" ca="1" si="1"/>
        <v>76.994152754178643</v>
      </c>
      <c r="D14" s="12">
        <f t="shared" ref="D14:D77" ca="1" si="2">D13+C14</f>
        <v>205.76929226188571</v>
      </c>
    </row>
    <row r="15" spans="1:4">
      <c r="A15" s="13">
        <f t="shared" ca="1" si="0"/>
        <v>1</v>
      </c>
      <c r="B15" s="62">
        <v>4</v>
      </c>
      <c r="C15" s="12">
        <f t="shared" ca="1" si="1"/>
        <v>85.398541421062049</v>
      </c>
      <c r="D15" s="12">
        <f t="shared" ca="1" si="2"/>
        <v>291.16783368294773</v>
      </c>
    </row>
    <row r="16" spans="1:4">
      <c r="A16" s="13">
        <f t="shared" ca="1" si="0"/>
        <v>1</v>
      </c>
      <c r="B16" s="62">
        <v>5</v>
      </c>
      <c r="C16" s="12">
        <f t="shared" ca="1" si="1"/>
        <v>93.802930087945469</v>
      </c>
      <c r="D16" s="12">
        <f t="shared" ca="1" si="2"/>
        <v>384.9707637708932</v>
      </c>
    </row>
    <row r="17" spans="1:4">
      <c r="A17" s="13">
        <f t="shared" ca="1" si="0"/>
        <v>1</v>
      </c>
      <c r="B17" s="62">
        <v>6</v>
      </c>
      <c r="C17" s="12">
        <f t="shared" ca="1" si="1"/>
        <v>102.20731875482889</v>
      </c>
      <c r="D17" s="12">
        <f t="shared" ca="1" si="2"/>
        <v>487.17808252572206</v>
      </c>
    </row>
    <row r="18" spans="1:4">
      <c r="A18" s="13">
        <f t="shared" ca="1" si="0"/>
        <v>1</v>
      </c>
      <c r="B18" s="62">
        <v>7</v>
      </c>
      <c r="C18" s="12">
        <f t="shared" ca="1" si="1"/>
        <v>110.61170742171228</v>
      </c>
      <c r="D18" s="12">
        <f t="shared" ca="1" si="2"/>
        <v>597.78978994743431</v>
      </c>
    </row>
    <row r="19" spans="1:4">
      <c r="A19" s="13">
        <f t="shared" ca="1" si="0"/>
        <v>1</v>
      </c>
      <c r="B19" s="62">
        <v>8</v>
      </c>
      <c r="C19" s="12">
        <f t="shared" ca="1" si="1"/>
        <v>119.01609608859572</v>
      </c>
      <c r="D19" s="12">
        <f t="shared" ca="1" si="2"/>
        <v>716.80588603603007</v>
      </c>
    </row>
    <row r="20" spans="1:4">
      <c r="A20" s="13">
        <f t="shared" ca="1" si="0"/>
        <v>1</v>
      </c>
      <c r="B20" s="62">
        <v>9</v>
      </c>
      <c r="C20" s="12">
        <f t="shared" ca="1" si="1"/>
        <v>127.42048475547914</v>
      </c>
      <c r="D20" s="12">
        <f t="shared" ca="1" si="2"/>
        <v>844.22637079150923</v>
      </c>
    </row>
    <row r="21" spans="1:4">
      <c r="A21" s="13">
        <f t="shared" ca="1" si="0"/>
        <v>1</v>
      </c>
      <c r="B21" s="62">
        <v>10</v>
      </c>
      <c r="C21" s="12">
        <f t="shared" ca="1" si="1"/>
        <v>135.82487342236254</v>
      </c>
      <c r="D21" s="12">
        <f t="shared" ca="1" si="2"/>
        <v>980.05124421387177</v>
      </c>
    </row>
    <row r="22" spans="1:4">
      <c r="A22" s="13">
        <f t="shared" ca="1" si="0"/>
        <v>1</v>
      </c>
      <c r="B22" s="62">
        <v>11</v>
      </c>
      <c r="C22" s="12">
        <f t="shared" ca="1" si="1"/>
        <v>144.22926208924599</v>
      </c>
      <c r="D22" s="12">
        <f t="shared" ca="1" si="2"/>
        <v>1124.2805063031178</v>
      </c>
    </row>
    <row r="23" spans="1:4">
      <c r="A23" s="13">
        <f t="shared" ca="1" si="0"/>
        <v>1</v>
      </c>
      <c r="B23" s="62">
        <v>12</v>
      </c>
      <c r="C23" s="12">
        <f t="shared" ca="1" si="1"/>
        <v>152.63365075612936</v>
      </c>
      <c r="D23" s="12">
        <f t="shared" ca="1" si="2"/>
        <v>1276.9141570592471</v>
      </c>
    </row>
    <row r="24" spans="1:4">
      <c r="A24" s="13">
        <f t="shared" ca="1" si="0"/>
        <v>1</v>
      </c>
      <c r="B24" s="62">
        <v>13</v>
      </c>
      <c r="C24" s="12">
        <f t="shared" ca="1" si="1"/>
        <v>161.0380394230128</v>
      </c>
      <c r="D24" s="12">
        <f t="shared" ca="1" si="2"/>
        <v>1437.95219648226</v>
      </c>
    </row>
    <row r="25" spans="1:4">
      <c r="A25" s="13">
        <f t="shared" ca="1" si="0"/>
        <v>1</v>
      </c>
      <c r="B25" s="62">
        <v>14</v>
      </c>
      <c r="C25" s="12">
        <f t="shared" ca="1" si="1"/>
        <v>169.44242808989623</v>
      </c>
      <c r="D25" s="12">
        <f t="shared" ca="1" si="2"/>
        <v>1607.3946245721563</v>
      </c>
    </row>
    <row r="26" spans="1:4">
      <c r="A26" s="13">
        <f t="shared" ca="1" si="0"/>
        <v>1</v>
      </c>
      <c r="B26" s="62">
        <v>15</v>
      </c>
      <c r="C26" s="12">
        <f t="shared" ca="1" si="1"/>
        <v>177.84681675677962</v>
      </c>
      <c r="D26" s="12">
        <f t="shared" ca="1" si="2"/>
        <v>1785.2414413289359</v>
      </c>
    </row>
    <row r="27" spans="1:4">
      <c r="A27" s="13">
        <f t="shared" ca="1" si="0"/>
        <v>1</v>
      </c>
      <c r="B27" s="62">
        <v>16</v>
      </c>
      <c r="C27" s="12">
        <f t="shared" ca="1" si="1"/>
        <v>186.25120542366304</v>
      </c>
      <c r="D27" s="12">
        <f t="shared" ca="1" si="2"/>
        <v>1971.4926467525991</v>
      </c>
    </row>
    <row r="28" spans="1:4">
      <c r="A28" s="13">
        <f t="shared" ca="1" si="0"/>
        <v>1</v>
      </c>
      <c r="B28" s="62">
        <v>17</v>
      </c>
      <c r="C28" s="12">
        <f t="shared" ca="1" si="1"/>
        <v>194.65559409054643</v>
      </c>
      <c r="D28" s="12">
        <f t="shared" ca="1" si="2"/>
        <v>2166.1482408431457</v>
      </c>
    </row>
    <row r="29" spans="1:4">
      <c r="A29" s="13">
        <f t="shared" ca="1" si="0"/>
        <v>1</v>
      </c>
      <c r="B29" s="62">
        <v>18</v>
      </c>
      <c r="C29" s="12">
        <f t="shared" ca="1" si="1"/>
        <v>203.05998275742985</v>
      </c>
      <c r="D29" s="12">
        <f t="shared" ca="1" si="2"/>
        <v>2369.2082236005754</v>
      </c>
    </row>
    <row r="30" spans="1:4">
      <c r="A30" s="13">
        <f t="shared" ca="1" si="0"/>
        <v>1</v>
      </c>
      <c r="B30" s="62">
        <v>19</v>
      </c>
      <c r="C30" s="12">
        <f t="shared" ca="1" si="1"/>
        <v>211.46437142431324</v>
      </c>
      <c r="D30" s="12">
        <f t="shared" ca="1" si="2"/>
        <v>2580.6725950248888</v>
      </c>
    </row>
    <row r="31" spans="1:4">
      <c r="A31" s="13">
        <f t="shared" ca="1" si="0"/>
        <v>1</v>
      </c>
      <c r="B31" s="62">
        <v>20</v>
      </c>
      <c r="C31" s="12">
        <f t="shared" ca="1" si="1"/>
        <v>219.86876009119669</v>
      </c>
      <c r="D31" s="12">
        <f t="shared" ca="1" si="2"/>
        <v>2800.5413551160855</v>
      </c>
    </row>
    <row r="32" spans="1:4">
      <c r="A32" s="13">
        <f t="shared" ca="1" si="0"/>
        <v>1</v>
      </c>
      <c r="B32" s="62">
        <v>21</v>
      </c>
      <c r="C32" s="12">
        <f t="shared" ca="1" si="1"/>
        <v>228.27314875808014</v>
      </c>
      <c r="D32" s="12">
        <f t="shared" ca="1" si="2"/>
        <v>3028.8145038741654</v>
      </c>
    </row>
    <row r="33" spans="1:4">
      <c r="A33" s="13">
        <f t="shared" ca="1" si="0"/>
        <v>1</v>
      </c>
      <c r="B33" s="62">
        <v>22</v>
      </c>
      <c r="C33" s="12">
        <f t="shared" ca="1" si="1"/>
        <v>236.67753742496356</v>
      </c>
      <c r="D33" s="12">
        <f t="shared" ca="1" si="2"/>
        <v>3265.4920412991291</v>
      </c>
    </row>
    <row r="34" spans="1:4">
      <c r="A34" s="13">
        <f t="shared" ca="1" si="0"/>
        <v>1</v>
      </c>
      <c r="B34" s="62">
        <v>23</v>
      </c>
      <c r="C34" s="12">
        <f t="shared" ca="1" si="1"/>
        <v>245.08192609184695</v>
      </c>
      <c r="D34" s="12">
        <f t="shared" ca="1" si="2"/>
        <v>3510.5739673909761</v>
      </c>
    </row>
    <row r="35" spans="1:4">
      <c r="A35" s="13">
        <f t="shared" ca="1" si="0"/>
        <v>1</v>
      </c>
      <c r="B35" s="62">
        <v>24</v>
      </c>
      <c r="C35" s="12">
        <f t="shared" ca="1" si="1"/>
        <v>253.48631475873034</v>
      </c>
      <c r="D35" s="12">
        <f t="shared" ca="1" si="2"/>
        <v>3764.0602821497064</v>
      </c>
    </row>
    <row r="36" spans="1:4">
      <c r="A36" s="13">
        <f t="shared" ca="1" si="0"/>
        <v>1</v>
      </c>
      <c r="B36" s="62">
        <v>25</v>
      </c>
      <c r="C36" s="12">
        <f t="shared" ca="1" si="1"/>
        <v>261.89070342561376</v>
      </c>
      <c r="D36" s="12">
        <f t="shared" ca="1" si="2"/>
        <v>4025.9509855753204</v>
      </c>
    </row>
    <row r="37" spans="1:4">
      <c r="A37" s="13">
        <f t="shared" ca="1" si="0"/>
        <v>1</v>
      </c>
      <c r="B37" s="62">
        <v>26</v>
      </c>
      <c r="C37" s="12">
        <f t="shared" ca="1" si="1"/>
        <v>270.29509209249721</v>
      </c>
      <c r="D37" s="12">
        <f t="shared" ca="1" si="2"/>
        <v>4296.2460776678172</v>
      </c>
    </row>
    <row r="38" spans="1:4">
      <c r="A38" s="13">
        <f t="shared" ca="1" si="0"/>
        <v>1</v>
      </c>
      <c r="B38" s="62">
        <v>27</v>
      </c>
      <c r="C38" s="12">
        <f t="shared" ca="1" si="1"/>
        <v>278.69948075938061</v>
      </c>
      <c r="D38" s="12">
        <f t="shared" ca="1" si="2"/>
        <v>4574.9455584271982</v>
      </c>
    </row>
    <row r="39" spans="1:4">
      <c r="A39" s="13">
        <f t="shared" ca="1" si="0"/>
        <v>1</v>
      </c>
      <c r="B39" s="62">
        <v>28</v>
      </c>
      <c r="C39" s="12">
        <f t="shared" ca="1" si="1"/>
        <v>287.103869426264</v>
      </c>
      <c r="D39" s="12">
        <f t="shared" ca="1" si="2"/>
        <v>4862.0494278534625</v>
      </c>
    </row>
    <row r="40" spans="1:4">
      <c r="A40" s="13">
        <f t="shared" ca="1" si="0"/>
        <v>1</v>
      </c>
      <c r="B40" s="62">
        <v>29</v>
      </c>
      <c r="C40" s="12">
        <f t="shared" ca="1" si="1"/>
        <v>295.50825809314745</v>
      </c>
      <c r="D40" s="12">
        <f t="shared" ca="1" si="2"/>
        <v>5157.55768594661</v>
      </c>
    </row>
    <row r="41" spans="1:4">
      <c r="A41" s="13">
        <f t="shared" ca="1" si="0"/>
        <v>1</v>
      </c>
      <c r="B41" s="62">
        <v>30</v>
      </c>
      <c r="C41" s="12">
        <f t="shared" ca="1" si="1"/>
        <v>303.91264676003084</v>
      </c>
      <c r="D41" s="12">
        <f t="shared" ca="1" si="2"/>
        <v>5461.4703327066409</v>
      </c>
    </row>
    <row r="42" spans="1:4">
      <c r="A42" s="13">
        <f t="shared" ca="1" si="0"/>
        <v>1</v>
      </c>
      <c r="B42" s="62">
        <v>31</v>
      </c>
      <c r="C42" s="12">
        <f t="shared" ca="1" si="1"/>
        <v>312.31703542691429</v>
      </c>
      <c r="D42" s="12">
        <f t="shared" ca="1" si="2"/>
        <v>5773.787368133555</v>
      </c>
    </row>
    <row r="43" spans="1:4">
      <c r="A43" s="13">
        <f t="shared" ca="1" si="0"/>
        <v>1</v>
      </c>
      <c r="B43" s="62">
        <v>32</v>
      </c>
      <c r="C43" s="12">
        <f t="shared" ca="1" si="1"/>
        <v>320.72142409379762</v>
      </c>
      <c r="D43" s="12">
        <f t="shared" ca="1" si="2"/>
        <v>6094.5087922273524</v>
      </c>
    </row>
    <row r="44" spans="1:4">
      <c r="A44" s="13">
        <f t="shared" ca="1" si="0"/>
        <v>1</v>
      </c>
      <c r="B44" s="62">
        <v>33</v>
      </c>
      <c r="C44" s="12">
        <f t="shared" ca="1" si="1"/>
        <v>329.12581276068107</v>
      </c>
      <c r="D44" s="12">
        <f t="shared" ca="1" si="2"/>
        <v>6423.6346049880331</v>
      </c>
    </row>
    <row r="45" spans="1:4">
      <c r="A45" s="13">
        <f t="shared" ca="1" si="0"/>
        <v>1</v>
      </c>
      <c r="B45" s="62">
        <v>34</v>
      </c>
      <c r="C45" s="12">
        <f t="shared" ca="1" si="1"/>
        <v>337.53020142756452</v>
      </c>
      <c r="D45" s="12">
        <f t="shared" ca="1" si="2"/>
        <v>6761.1648064155979</v>
      </c>
    </row>
    <row r="46" spans="1:4">
      <c r="A46" s="13">
        <f t="shared" ca="1" si="0"/>
        <v>1</v>
      </c>
      <c r="B46" s="62">
        <v>35</v>
      </c>
      <c r="C46" s="12">
        <f t="shared" ca="1" si="1"/>
        <v>345.93459009444791</v>
      </c>
      <c r="D46" s="12">
        <f t="shared" ca="1" si="2"/>
        <v>7107.0993965100461</v>
      </c>
    </row>
    <row r="47" spans="1:4">
      <c r="A47" s="13">
        <f t="shared" ca="1" si="0"/>
        <v>1</v>
      </c>
      <c r="B47" s="62">
        <v>36</v>
      </c>
      <c r="C47" s="12">
        <f t="shared" ca="1" si="1"/>
        <v>354.33897876133136</v>
      </c>
      <c r="D47" s="12">
        <f t="shared" ca="1" si="2"/>
        <v>7461.4383752713775</v>
      </c>
    </row>
    <row r="48" spans="1:4">
      <c r="A48" s="13">
        <f t="shared" ca="1" si="0"/>
        <v>1</v>
      </c>
      <c r="B48" s="62">
        <v>37</v>
      </c>
      <c r="C48" s="12">
        <f t="shared" ca="1" si="1"/>
        <v>362.74336742821475</v>
      </c>
      <c r="D48" s="12">
        <f t="shared" ca="1" si="2"/>
        <v>7824.1817426995922</v>
      </c>
    </row>
    <row r="49" spans="1:4">
      <c r="A49" s="13">
        <f t="shared" ca="1" si="0"/>
        <v>1</v>
      </c>
      <c r="B49" s="62">
        <v>38</v>
      </c>
      <c r="C49" s="12">
        <f t="shared" ca="1" si="1"/>
        <v>371.14775609509815</v>
      </c>
      <c r="D49" s="12">
        <f t="shared" ca="1" si="2"/>
        <v>8195.3294987946902</v>
      </c>
    </row>
    <row r="50" spans="1:4">
      <c r="A50" s="13">
        <f t="shared" ca="1" si="0"/>
        <v>1</v>
      </c>
      <c r="B50" s="62">
        <v>39</v>
      </c>
      <c r="C50" s="12">
        <f t="shared" ca="1" si="1"/>
        <v>379.55214476198159</v>
      </c>
      <c r="D50" s="12">
        <f t="shared" ca="1" si="2"/>
        <v>8574.8816435566714</v>
      </c>
    </row>
    <row r="51" spans="1:4">
      <c r="A51" s="13">
        <f t="shared" ca="1" si="0"/>
        <v>1</v>
      </c>
      <c r="B51" s="62">
        <v>40</v>
      </c>
      <c r="C51" s="12">
        <f t="shared" ca="1" si="1"/>
        <v>387.95653342886499</v>
      </c>
      <c r="D51" s="12">
        <f t="shared" ca="1" si="2"/>
        <v>8962.8381769855368</v>
      </c>
    </row>
    <row r="52" spans="1:4">
      <c r="A52" s="13">
        <f t="shared" ca="1" si="0"/>
        <v>1</v>
      </c>
      <c r="B52" s="62">
        <v>41</v>
      </c>
      <c r="C52" s="12">
        <f t="shared" ca="1" si="1"/>
        <v>396.36092209574844</v>
      </c>
      <c r="D52" s="12">
        <f t="shared" ca="1" si="2"/>
        <v>9359.1990990812847</v>
      </c>
    </row>
    <row r="53" spans="1:4">
      <c r="A53" s="13">
        <f t="shared" ca="1" si="0"/>
        <v>1</v>
      </c>
      <c r="B53" s="62">
        <v>42</v>
      </c>
      <c r="C53" s="12">
        <f t="shared" ca="1" si="1"/>
        <v>404.76531076263183</v>
      </c>
      <c r="D53" s="12">
        <f t="shared" ca="1" si="2"/>
        <v>9763.9644098439167</v>
      </c>
    </row>
    <row r="54" spans="1:4">
      <c r="A54" s="13">
        <f t="shared" ca="1" si="0"/>
        <v>1</v>
      </c>
      <c r="B54" s="62">
        <v>43</v>
      </c>
      <c r="C54" s="12">
        <f t="shared" ca="1" si="1"/>
        <v>413.16969942951522</v>
      </c>
      <c r="D54" s="12">
        <f t="shared" ca="1" si="2"/>
        <v>10177.134109273431</v>
      </c>
    </row>
    <row r="55" spans="1:4">
      <c r="A55" s="13">
        <f t="shared" ca="1" si="0"/>
        <v>1</v>
      </c>
      <c r="B55" s="62">
        <v>44</v>
      </c>
      <c r="C55" s="12">
        <f t="shared" ca="1" si="1"/>
        <v>421.57408809639867</v>
      </c>
      <c r="D55" s="12">
        <f t="shared" ca="1" si="2"/>
        <v>10598.70819736983</v>
      </c>
    </row>
    <row r="56" spans="1:4">
      <c r="A56" s="13">
        <f t="shared" ca="1" si="0"/>
        <v>1</v>
      </c>
      <c r="B56" s="62">
        <v>45</v>
      </c>
      <c r="C56" s="12">
        <f t="shared" ca="1" si="1"/>
        <v>429.978476763282</v>
      </c>
      <c r="D56" s="12">
        <f t="shared" ca="1" si="2"/>
        <v>11028.686674133112</v>
      </c>
    </row>
    <row r="57" spans="1:4">
      <c r="A57" s="13">
        <f t="shared" ca="1" si="0"/>
        <v>1</v>
      </c>
      <c r="B57" s="62">
        <v>46</v>
      </c>
      <c r="C57" s="12">
        <f t="shared" ca="1" si="1"/>
        <v>438.38286543016551</v>
      </c>
      <c r="D57" s="12">
        <f t="shared" ca="1" si="2"/>
        <v>11467.069539563277</v>
      </c>
    </row>
    <row r="58" spans="1:4">
      <c r="A58" s="13">
        <f t="shared" ca="1" si="0"/>
        <v>1</v>
      </c>
      <c r="B58" s="62">
        <v>47</v>
      </c>
      <c r="C58" s="12">
        <f t="shared" ca="1" si="1"/>
        <v>446.78725409704884</v>
      </c>
      <c r="D58" s="12">
        <f t="shared" ca="1" si="2"/>
        <v>11913.856793660327</v>
      </c>
    </row>
    <row r="59" spans="1:4">
      <c r="A59" s="13">
        <f t="shared" ca="1" si="0"/>
        <v>1</v>
      </c>
      <c r="B59" s="62">
        <v>48</v>
      </c>
      <c r="C59" s="12">
        <f t="shared" ca="1" si="1"/>
        <v>455.19164276393229</v>
      </c>
      <c r="D59" s="12">
        <f t="shared" ca="1" si="2"/>
        <v>12369.048436424258</v>
      </c>
    </row>
    <row r="60" spans="1:4">
      <c r="A60" s="13">
        <f t="shared" ca="1" si="0"/>
        <v>1</v>
      </c>
      <c r="B60" s="62">
        <v>49</v>
      </c>
      <c r="C60" s="12">
        <f t="shared" ca="1" si="1"/>
        <v>463.59603143081569</v>
      </c>
      <c r="D60" s="12">
        <f t="shared" ca="1" si="2"/>
        <v>12832.644467855074</v>
      </c>
    </row>
    <row r="61" spans="1:4">
      <c r="A61" s="13">
        <f t="shared" ca="1" si="0"/>
        <v>1</v>
      </c>
      <c r="B61" s="62">
        <v>50</v>
      </c>
      <c r="C61" s="12">
        <f t="shared" ca="1" si="1"/>
        <v>472.00042009769908</v>
      </c>
      <c r="D61" s="12">
        <f t="shared" ca="1" si="2"/>
        <v>13304.644887952772</v>
      </c>
    </row>
    <row r="62" spans="1:4">
      <c r="A62" s="13">
        <f t="shared" ca="1" si="0"/>
        <v>1</v>
      </c>
      <c r="B62" s="62">
        <v>51</v>
      </c>
      <c r="C62" s="12">
        <f t="shared" ca="1" si="1"/>
        <v>480.40480876458253</v>
      </c>
      <c r="D62" s="12">
        <f t="shared" ca="1" si="2"/>
        <v>13785.049696717355</v>
      </c>
    </row>
    <row r="63" spans="1:4">
      <c r="A63" s="13">
        <f t="shared" ca="1" si="0"/>
        <v>1</v>
      </c>
      <c r="B63" s="62">
        <v>52</v>
      </c>
      <c r="C63" s="12">
        <f t="shared" ca="1" si="1"/>
        <v>488.80919743146592</v>
      </c>
      <c r="D63" s="12">
        <f t="shared" ca="1" si="2"/>
        <v>14273.858894148821</v>
      </c>
    </row>
    <row r="64" spans="1:4">
      <c r="A64" s="13">
        <f t="shared" ca="1" si="0"/>
        <v>1</v>
      </c>
      <c r="B64" s="62">
        <v>53</v>
      </c>
      <c r="C64" s="12">
        <f t="shared" ca="1" si="1"/>
        <v>497.21358609834942</v>
      </c>
      <c r="D64" s="12">
        <f t="shared" ca="1" si="2"/>
        <v>14771.07248024717</v>
      </c>
    </row>
    <row r="65" spans="1:4">
      <c r="A65" s="13">
        <f t="shared" ca="1" si="0"/>
        <v>1</v>
      </c>
      <c r="B65" s="62">
        <v>54</v>
      </c>
      <c r="C65" s="12">
        <f t="shared" ca="1" si="1"/>
        <v>505.6179747652327</v>
      </c>
      <c r="D65" s="12">
        <f t="shared" ca="1" si="2"/>
        <v>15276.690455012404</v>
      </c>
    </row>
    <row r="66" spans="1:4">
      <c r="A66" s="13">
        <f t="shared" ca="1" si="0"/>
        <v>1</v>
      </c>
      <c r="B66" s="62">
        <v>55</v>
      </c>
      <c r="C66" s="12">
        <f t="shared" ca="1" si="1"/>
        <v>514.02236343211621</v>
      </c>
      <c r="D66" s="12">
        <f t="shared" ca="1" si="2"/>
        <v>15790.712818444519</v>
      </c>
    </row>
    <row r="67" spans="1:4">
      <c r="A67" s="13">
        <f t="shared" ca="1" si="0"/>
        <v>1</v>
      </c>
      <c r="B67" s="62">
        <v>56</v>
      </c>
      <c r="C67" s="12">
        <f t="shared" ca="1" si="1"/>
        <v>522.4267520989996</v>
      </c>
      <c r="D67" s="12">
        <f t="shared" ca="1" si="2"/>
        <v>16313.139570543519</v>
      </c>
    </row>
    <row r="68" spans="1:4">
      <c r="A68" s="13">
        <f t="shared" ca="1" si="0"/>
        <v>1</v>
      </c>
      <c r="B68" s="62">
        <v>57</v>
      </c>
      <c r="C68" s="12">
        <f t="shared" ca="1" si="1"/>
        <v>530.83114076588299</v>
      </c>
      <c r="D68" s="12">
        <f t="shared" ca="1" si="2"/>
        <v>16843.970711309401</v>
      </c>
    </row>
    <row r="69" spans="1:4">
      <c r="A69" s="13">
        <f t="shared" ca="1" si="0"/>
        <v>1</v>
      </c>
      <c r="B69" s="62">
        <v>58</v>
      </c>
      <c r="C69" s="12">
        <f t="shared" ca="1" si="1"/>
        <v>539.23552943276638</v>
      </c>
      <c r="D69" s="12">
        <f t="shared" ca="1" si="2"/>
        <v>17383.206240742169</v>
      </c>
    </row>
    <row r="70" spans="1:4">
      <c r="A70" s="13">
        <f t="shared" ca="1" si="0"/>
        <v>1</v>
      </c>
      <c r="B70" s="62">
        <v>59</v>
      </c>
      <c r="C70" s="12">
        <f t="shared" ca="1" si="1"/>
        <v>547.63991809964978</v>
      </c>
      <c r="D70" s="12">
        <f t="shared" ca="1" si="2"/>
        <v>17930.846158841818</v>
      </c>
    </row>
    <row r="71" spans="1:4">
      <c r="A71" s="13">
        <f t="shared" ca="1" si="0"/>
        <v>1</v>
      </c>
      <c r="B71" s="62">
        <v>60</v>
      </c>
      <c r="C71" s="12">
        <f t="shared" ca="1" si="1"/>
        <v>556.04430676653328</v>
      </c>
      <c r="D71" s="12">
        <f t="shared" ca="1" si="2"/>
        <v>18486.89046560835</v>
      </c>
    </row>
    <row r="72" spans="1:4">
      <c r="A72" s="13">
        <f t="shared" ca="1" si="0"/>
        <v>1</v>
      </c>
      <c r="B72" s="62">
        <v>61</v>
      </c>
      <c r="C72" s="12">
        <f t="shared" ca="1" si="1"/>
        <v>564.44869543341679</v>
      </c>
      <c r="D72" s="12">
        <f t="shared" ca="1" si="2"/>
        <v>19051.339161041768</v>
      </c>
    </row>
    <row r="73" spans="1:4">
      <c r="A73" s="13">
        <f t="shared" ca="1" si="0"/>
        <v>1</v>
      </c>
      <c r="B73" s="62">
        <v>62</v>
      </c>
      <c r="C73" s="12">
        <f t="shared" ca="1" si="1"/>
        <v>572.85308410030007</v>
      </c>
      <c r="D73" s="12">
        <f t="shared" ca="1" si="2"/>
        <v>19624.192245142069</v>
      </c>
    </row>
    <row r="74" spans="1:4">
      <c r="A74" s="13">
        <f t="shared" ca="1" si="0"/>
        <v>1</v>
      </c>
      <c r="B74" s="62">
        <v>63</v>
      </c>
      <c r="C74" s="12">
        <f t="shared" ca="1" si="1"/>
        <v>581.25747276718357</v>
      </c>
      <c r="D74" s="12">
        <f t="shared" ca="1" si="2"/>
        <v>20205.44971790925</v>
      </c>
    </row>
    <row r="75" spans="1:4">
      <c r="A75" s="13">
        <f t="shared" ca="1" si="0"/>
        <v>1</v>
      </c>
      <c r="B75" s="62">
        <v>64</v>
      </c>
      <c r="C75" s="12">
        <f t="shared" ca="1" si="1"/>
        <v>589.66186143406674</v>
      </c>
      <c r="D75" s="12">
        <f t="shared" ca="1" si="2"/>
        <v>20795.111579343316</v>
      </c>
    </row>
    <row r="76" spans="1:4">
      <c r="A76" s="13">
        <f t="shared" ca="1" si="0"/>
        <v>1</v>
      </c>
      <c r="B76" s="62">
        <v>65</v>
      </c>
      <c r="C76" s="12">
        <f t="shared" ca="1" si="1"/>
        <v>598.06625010095036</v>
      </c>
      <c r="D76" s="12">
        <f t="shared" ca="1" si="2"/>
        <v>21393.177829444267</v>
      </c>
    </row>
    <row r="77" spans="1:4">
      <c r="A77" s="13">
        <f t="shared" ref="A77:A111" ca="1" si="3">IF(D77&gt;=C$7,1,0)</f>
        <v>1</v>
      </c>
      <c r="B77" s="62">
        <v>66</v>
      </c>
      <c r="C77" s="12">
        <f t="shared" ref="C77:C111" ca="1" si="4">(C$4+((B76*2*C$6)+C$6))*PI()*C$5/1000</f>
        <v>606.47063876783375</v>
      </c>
      <c r="D77" s="12">
        <f t="shared" ca="1" si="2"/>
        <v>21999.648468212101</v>
      </c>
    </row>
    <row r="78" spans="1:4">
      <c r="A78" s="13">
        <f t="shared" ca="1" si="3"/>
        <v>1</v>
      </c>
      <c r="B78" s="62">
        <v>67</v>
      </c>
      <c r="C78" s="12">
        <f t="shared" ca="1" si="4"/>
        <v>614.87502743471714</v>
      </c>
      <c r="D78" s="12">
        <f t="shared" ref="D78:D111" ca="1" si="5">D77+C78</f>
        <v>22614.523495646819</v>
      </c>
    </row>
    <row r="79" spans="1:4">
      <c r="A79" s="13">
        <f t="shared" ca="1" si="3"/>
        <v>1</v>
      </c>
      <c r="B79" s="62">
        <v>68</v>
      </c>
      <c r="C79" s="12">
        <f t="shared" ca="1" si="4"/>
        <v>623.27941610160065</v>
      </c>
      <c r="D79" s="12">
        <f t="shared" ca="1" si="5"/>
        <v>23237.802911748418</v>
      </c>
    </row>
    <row r="80" spans="1:4">
      <c r="A80" s="13">
        <f t="shared" ca="1" si="3"/>
        <v>1</v>
      </c>
      <c r="B80" s="62">
        <v>69</v>
      </c>
      <c r="C80" s="12">
        <f t="shared" ca="1" si="4"/>
        <v>631.68380476848392</v>
      </c>
      <c r="D80" s="12">
        <f t="shared" ca="1" si="5"/>
        <v>23869.486716516902</v>
      </c>
    </row>
    <row r="81" spans="1:4">
      <c r="A81" s="13">
        <f t="shared" ca="1" si="3"/>
        <v>1</v>
      </c>
      <c r="B81" s="62">
        <v>70</v>
      </c>
      <c r="C81" s="12">
        <f t="shared" ca="1" si="4"/>
        <v>640.08819343536732</v>
      </c>
      <c r="D81" s="12">
        <f t="shared" ca="1" si="5"/>
        <v>24509.574909952269</v>
      </c>
    </row>
    <row r="82" spans="1:4">
      <c r="A82" s="13">
        <f t="shared" ca="1" si="3"/>
        <v>1</v>
      </c>
      <c r="B82" s="62">
        <v>71</v>
      </c>
      <c r="C82" s="12">
        <f t="shared" ca="1" si="4"/>
        <v>648.49258210225082</v>
      </c>
      <c r="D82" s="12">
        <f t="shared" ca="1" si="5"/>
        <v>25158.067492054521</v>
      </c>
    </row>
    <row r="83" spans="1:4">
      <c r="A83" s="13">
        <f t="shared" ca="1" si="3"/>
        <v>1</v>
      </c>
      <c r="B83" s="62">
        <v>72</v>
      </c>
      <c r="C83" s="12">
        <f t="shared" ca="1" si="4"/>
        <v>656.89697076913421</v>
      </c>
      <c r="D83" s="12">
        <f t="shared" ca="1" si="5"/>
        <v>25814.964462823657</v>
      </c>
    </row>
    <row r="84" spans="1:4">
      <c r="A84" s="13">
        <f t="shared" ca="1" si="3"/>
        <v>1</v>
      </c>
      <c r="B84" s="62">
        <v>73</v>
      </c>
      <c r="C84" s="12">
        <f t="shared" ca="1" si="4"/>
        <v>665.30135943601761</v>
      </c>
      <c r="D84" s="12">
        <f t="shared" ca="1" si="5"/>
        <v>26480.265822259673</v>
      </c>
    </row>
    <row r="85" spans="1:4">
      <c r="A85" s="13">
        <f t="shared" ca="1" si="3"/>
        <v>1</v>
      </c>
      <c r="B85" s="62">
        <v>74</v>
      </c>
      <c r="C85" s="12">
        <f t="shared" ca="1" si="4"/>
        <v>673.705748102901</v>
      </c>
      <c r="D85" s="12">
        <f t="shared" ca="1" si="5"/>
        <v>27153.971570362573</v>
      </c>
    </row>
    <row r="86" spans="1:4">
      <c r="A86" s="13">
        <f t="shared" ca="1" si="3"/>
        <v>1</v>
      </c>
      <c r="B86" s="62">
        <v>75</v>
      </c>
      <c r="C86" s="12">
        <f t="shared" ca="1" si="4"/>
        <v>682.11013676978439</v>
      </c>
      <c r="D86" s="12">
        <f t="shared" ca="1" si="5"/>
        <v>27836.081707132358</v>
      </c>
    </row>
    <row r="87" spans="1:4">
      <c r="A87" s="13">
        <f t="shared" ca="1" si="3"/>
        <v>1</v>
      </c>
      <c r="B87" s="62">
        <v>76</v>
      </c>
      <c r="C87" s="12">
        <f t="shared" ca="1" si="4"/>
        <v>690.5145254366679</v>
      </c>
      <c r="D87" s="12">
        <f t="shared" ca="1" si="5"/>
        <v>28526.596232569027</v>
      </c>
    </row>
    <row r="88" spans="1:4">
      <c r="A88" s="13">
        <f t="shared" ca="1" si="3"/>
        <v>1</v>
      </c>
      <c r="B88" s="62">
        <v>77</v>
      </c>
      <c r="C88" s="12">
        <f t="shared" ca="1" si="4"/>
        <v>698.91891410355129</v>
      </c>
      <c r="D88" s="12">
        <f t="shared" ca="1" si="5"/>
        <v>29225.51514667258</v>
      </c>
    </row>
    <row r="89" spans="1:4">
      <c r="A89" s="13">
        <f t="shared" ca="1" si="3"/>
        <v>1</v>
      </c>
      <c r="B89" s="62">
        <v>78</v>
      </c>
      <c r="C89" s="12">
        <f t="shared" ca="1" si="4"/>
        <v>707.32330277043468</v>
      </c>
      <c r="D89" s="12">
        <f t="shared" ca="1" si="5"/>
        <v>29932.838449443014</v>
      </c>
    </row>
    <row r="90" spans="1:4">
      <c r="A90" s="13">
        <f t="shared" ca="1" si="3"/>
        <v>1</v>
      </c>
      <c r="B90" s="62">
        <v>79</v>
      </c>
      <c r="C90" s="12">
        <f t="shared" ca="1" si="4"/>
        <v>715.72769143731796</v>
      </c>
      <c r="D90" s="12">
        <f t="shared" ca="1" si="5"/>
        <v>30648.566140880332</v>
      </c>
    </row>
    <row r="91" spans="1:4">
      <c r="A91" s="13">
        <f t="shared" ca="1" si="3"/>
        <v>1</v>
      </c>
      <c r="B91" s="62">
        <v>80</v>
      </c>
      <c r="C91" s="12">
        <f t="shared" ca="1" si="4"/>
        <v>724.13208010420146</v>
      </c>
      <c r="D91" s="12">
        <f t="shared" ca="1" si="5"/>
        <v>31372.698220984534</v>
      </c>
    </row>
    <row r="92" spans="1:4">
      <c r="A92" s="13">
        <f t="shared" ca="1" si="3"/>
        <v>1</v>
      </c>
      <c r="B92" s="62">
        <v>81</v>
      </c>
      <c r="C92" s="12">
        <f t="shared" ca="1" si="4"/>
        <v>732.53646877108508</v>
      </c>
      <c r="D92" s="12">
        <f t="shared" ca="1" si="5"/>
        <v>32105.23468975562</v>
      </c>
    </row>
    <row r="93" spans="1:4">
      <c r="A93" s="13">
        <f t="shared" ca="1" si="3"/>
        <v>1</v>
      </c>
      <c r="B93" s="62">
        <v>82</v>
      </c>
      <c r="C93" s="12">
        <f t="shared" ca="1" si="4"/>
        <v>740.94085743796836</v>
      </c>
      <c r="D93" s="12">
        <f t="shared" ca="1" si="5"/>
        <v>32846.17554719359</v>
      </c>
    </row>
    <row r="94" spans="1:4">
      <c r="A94" s="13">
        <f t="shared" ca="1" si="3"/>
        <v>1</v>
      </c>
      <c r="B94" s="62">
        <v>83</v>
      </c>
      <c r="C94" s="12">
        <f t="shared" ca="1" si="4"/>
        <v>749.34524610485164</v>
      </c>
      <c r="D94" s="12">
        <f t="shared" ca="1" si="5"/>
        <v>33595.520793298441</v>
      </c>
    </row>
    <row r="95" spans="1:4">
      <c r="A95" s="13">
        <f t="shared" ca="1" si="3"/>
        <v>1</v>
      </c>
      <c r="B95" s="62">
        <v>84</v>
      </c>
      <c r="C95" s="12">
        <f t="shared" ca="1" si="4"/>
        <v>757.74963477173515</v>
      </c>
      <c r="D95" s="12">
        <f t="shared" ca="1" si="5"/>
        <v>34353.270428070173</v>
      </c>
    </row>
    <row r="96" spans="1:4">
      <c r="A96" s="13">
        <f t="shared" ca="1" si="3"/>
        <v>1</v>
      </c>
      <c r="B96" s="62">
        <v>85</v>
      </c>
      <c r="C96" s="12">
        <f t="shared" ca="1" si="4"/>
        <v>766.15402343861865</v>
      </c>
      <c r="D96" s="12">
        <f t="shared" ca="1" si="5"/>
        <v>35119.424451508792</v>
      </c>
    </row>
    <row r="97" spans="1:4">
      <c r="A97" s="13">
        <f t="shared" ca="1" si="3"/>
        <v>1</v>
      </c>
      <c r="B97" s="62">
        <v>86</v>
      </c>
      <c r="C97" s="12">
        <f t="shared" ca="1" si="4"/>
        <v>774.55841210550193</v>
      </c>
      <c r="D97" s="12">
        <f t="shared" ca="1" si="5"/>
        <v>35893.982863614292</v>
      </c>
    </row>
    <row r="98" spans="1:4">
      <c r="A98" s="13">
        <f t="shared" ca="1" si="3"/>
        <v>1</v>
      </c>
      <c r="B98" s="62">
        <v>87</v>
      </c>
      <c r="C98" s="12">
        <f t="shared" ca="1" si="4"/>
        <v>782.96280077238544</v>
      </c>
      <c r="D98" s="12">
        <f t="shared" ca="1" si="5"/>
        <v>36676.94566438668</v>
      </c>
    </row>
    <row r="99" spans="1:4">
      <c r="A99" s="13">
        <f t="shared" ca="1" si="3"/>
        <v>1</v>
      </c>
      <c r="B99" s="62">
        <v>88</v>
      </c>
      <c r="C99" s="12">
        <f t="shared" ca="1" si="4"/>
        <v>791.36718943926883</v>
      </c>
      <c r="D99" s="12">
        <f t="shared" ca="1" si="5"/>
        <v>37468.312853825948</v>
      </c>
    </row>
    <row r="100" spans="1:4">
      <c r="A100" s="13">
        <f t="shared" ca="1" si="3"/>
        <v>1</v>
      </c>
      <c r="B100" s="62">
        <v>89</v>
      </c>
      <c r="C100" s="12">
        <f t="shared" ca="1" si="4"/>
        <v>799.77157810615222</v>
      </c>
      <c r="D100" s="12">
        <f t="shared" ca="1" si="5"/>
        <v>38268.084431932097</v>
      </c>
    </row>
    <row r="101" spans="1:4">
      <c r="A101" s="13">
        <f t="shared" ca="1" si="3"/>
        <v>1</v>
      </c>
      <c r="B101" s="62">
        <v>90</v>
      </c>
      <c r="C101" s="12">
        <f t="shared" ca="1" si="4"/>
        <v>808.17596677303561</v>
      </c>
      <c r="D101" s="12">
        <f t="shared" ca="1" si="5"/>
        <v>39076.260398705133</v>
      </c>
    </row>
    <row r="102" spans="1:4">
      <c r="A102" s="13">
        <f t="shared" ca="1" si="3"/>
        <v>1</v>
      </c>
      <c r="B102" s="62">
        <v>91</v>
      </c>
      <c r="C102" s="12">
        <f t="shared" ca="1" si="4"/>
        <v>816.580355439919</v>
      </c>
      <c r="D102" s="12">
        <f t="shared" ca="1" si="5"/>
        <v>39892.840754145051</v>
      </c>
    </row>
    <row r="103" spans="1:4">
      <c r="A103" s="13">
        <f t="shared" ca="1" si="3"/>
        <v>1</v>
      </c>
      <c r="B103" s="62">
        <v>92</v>
      </c>
      <c r="C103" s="12">
        <f t="shared" ca="1" si="4"/>
        <v>824.98474410680262</v>
      </c>
      <c r="D103" s="12">
        <f t="shared" ca="1" si="5"/>
        <v>40717.825498251856</v>
      </c>
    </row>
    <row r="104" spans="1:4">
      <c r="A104" s="13">
        <f t="shared" ca="1" si="3"/>
        <v>1</v>
      </c>
      <c r="B104" s="62">
        <v>93</v>
      </c>
      <c r="C104" s="12">
        <f t="shared" ca="1" si="4"/>
        <v>833.3891327736859</v>
      </c>
      <c r="D104" s="12">
        <f t="shared" ca="1" si="5"/>
        <v>41551.214631025541</v>
      </c>
    </row>
    <row r="105" spans="1:4">
      <c r="A105" s="13">
        <f t="shared" ca="1" si="3"/>
        <v>1</v>
      </c>
      <c r="B105" s="62">
        <v>94</v>
      </c>
      <c r="C105" s="12">
        <f t="shared" ca="1" si="4"/>
        <v>841.79352144056918</v>
      </c>
      <c r="D105" s="12">
        <f t="shared" ca="1" si="5"/>
        <v>42393.008152466107</v>
      </c>
    </row>
    <row r="106" spans="1:4">
      <c r="A106" s="13">
        <f t="shared" ca="1" si="3"/>
        <v>1</v>
      </c>
      <c r="B106" s="62">
        <v>95</v>
      </c>
      <c r="C106" s="12">
        <f t="shared" ca="1" si="4"/>
        <v>850.1979101074528</v>
      </c>
      <c r="D106" s="12">
        <f t="shared" ca="1" si="5"/>
        <v>43243.206062573561</v>
      </c>
    </row>
    <row r="107" spans="1:4">
      <c r="A107" s="13">
        <f t="shared" ca="1" si="3"/>
        <v>1</v>
      </c>
      <c r="B107" s="62">
        <v>96</v>
      </c>
      <c r="C107" s="12">
        <f t="shared" ca="1" si="4"/>
        <v>858.60229877433619</v>
      </c>
      <c r="D107" s="12">
        <f t="shared" ca="1" si="5"/>
        <v>44101.808361347896</v>
      </c>
    </row>
    <row r="108" spans="1:4">
      <c r="A108" s="13">
        <f t="shared" ca="1" si="3"/>
        <v>1</v>
      </c>
      <c r="B108" s="62">
        <v>97</v>
      </c>
      <c r="C108" s="12">
        <f t="shared" ca="1" si="4"/>
        <v>867.00668744121947</v>
      </c>
      <c r="D108" s="12">
        <f t="shared" ca="1" si="5"/>
        <v>44968.815048789118</v>
      </c>
    </row>
    <row r="109" spans="1:4">
      <c r="A109" s="13">
        <f t="shared" ca="1" si="3"/>
        <v>1</v>
      </c>
      <c r="B109" s="62">
        <v>98</v>
      </c>
      <c r="C109" s="12">
        <f t="shared" ca="1" si="4"/>
        <v>875.41107610810298</v>
      </c>
      <c r="D109" s="12">
        <f t="shared" ca="1" si="5"/>
        <v>45844.226124897221</v>
      </c>
    </row>
    <row r="110" spans="1:4">
      <c r="A110" s="13">
        <f t="shared" ca="1" si="3"/>
        <v>1</v>
      </c>
      <c r="B110" s="62">
        <v>99</v>
      </c>
      <c r="C110" s="12">
        <f t="shared" ca="1" si="4"/>
        <v>883.81546477498637</v>
      </c>
      <c r="D110" s="12">
        <f t="shared" ca="1" si="5"/>
        <v>46728.041589672204</v>
      </c>
    </row>
    <row r="111" spans="1:4">
      <c r="A111" s="13">
        <f t="shared" ca="1" si="3"/>
        <v>1</v>
      </c>
      <c r="B111" s="62">
        <v>100</v>
      </c>
      <c r="C111" s="12">
        <f t="shared" ca="1" si="4"/>
        <v>892.21985344186987</v>
      </c>
      <c r="D111" s="12">
        <f t="shared" ca="1" si="5"/>
        <v>47620.261443114076</v>
      </c>
    </row>
  </sheetData>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6:N38"/>
  <sheetViews>
    <sheetView workbookViewId="0">
      <selection activeCell="D22" sqref="D22"/>
    </sheetView>
  </sheetViews>
  <sheetFormatPr defaultRowHeight="12.75"/>
  <cols>
    <col min="1" max="2" width="9.140625" style="12"/>
    <col min="3" max="3" width="23.42578125" style="12" customWidth="1"/>
    <col min="4" max="9" width="9.140625" style="12"/>
    <col min="10" max="10" width="20.5703125" style="12" customWidth="1"/>
    <col min="11" max="11" width="15.28515625" style="12" customWidth="1"/>
    <col min="12" max="16384" width="9.140625" style="12"/>
  </cols>
  <sheetData>
    <row r="6" spans="3:14">
      <c r="C6" s="64" t="s">
        <v>69</v>
      </c>
      <c r="D6" s="64">
        <v>200</v>
      </c>
    </row>
    <row r="7" spans="3:14">
      <c r="C7" s="64" t="s">
        <v>70</v>
      </c>
      <c r="D7" s="64">
        <v>150</v>
      </c>
    </row>
    <row r="9" spans="3:14">
      <c r="C9" s="64" t="s">
        <v>71</v>
      </c>
      <c r="D9" s="51">
        <v>9</v>
      </c>
    </row>
    <row r="10" spans="3:14">
      <c r="C10" s="64" t="s">
        <v>72</v>
      </c>
      <c r="D10" s="64">
        <f>D9*1.01</f>
        <v>9.09</v>
      </c>
    </row>
    <row r="12" spans="3:14">
      <c r="C12" s="64" t="s">
        <v>73</v>
      </c>
      <c r="D12" s="51">
        <v>100</v>
      </c>
      <c r="J12" s="12" t="s">
        <v>74</v>
      </c>
      <c r="K12" s="12" t="s">
        <v>75</v>
      </c>
      <c r="L12" s="12" t="s">
        <v>76</v>
      </c>
    </row>
    <row r="14" spans="3:14">
      <c r="C14" s="64" t="s">
        <v>77</v>
      </c>
      <c r="D14" s="64">
        <f>INT(D7/D10)</f>
        <v>16</v>
      </c>
      <c r="J14" s="12">
        <v>1</v>
      </c>
      <c r="K14" s="12">
        <f>D$6+(2*J14*D$10)</f>
        <v>218.18</v>
      </c>
      <c r="L14" s="12">
        <f>((D$6+K14)/2)*PI()*D$14*J14/1000</f>
        <v>10.510009727025437</v>
      </c>
      <c r="M14" s="12">
        <f>IF(L14&gt;=D$12,1,0)</f>
        <v>0</v>
      </c>
      <c r="N14" s="12">
        <f>CEILING(K14,10)</f>
        <v>220</v>
      </c>
    </row>
    <row r="15" spans="3:14" ht="13.5" thickBot="1">
      <c r="J15" s="12">
        <v>2</v>
      </c>
      <c r="K15" s="12">
        <f t="shared" ref="K15:K35" si="0">D$6+(2*J15*D$10)</f>
        <v>236.36</v>
      </c>
      <c r="L15" s="12">
        <f t="shared" ref="L15:L35" si="1">((D$6+K15)/2)*PI()*D$14*J15/1000</f>
        <v>21.933845925127077</v>
      </c>
      <c r="M15" s="12">
        <f t="shared" ref="M15:M35" si="2">IF(L15&gt;=D$12,1,0)</f>
        <v>0</v>
      </c>
      <c r="N15" s="12">
        <f t="shared" ref="N15:N38" si="3">CEILING(K15,10)</f>
        <v>240</v>
      </c>
    </row>
    <row r="16" spans="3:14" ht="13.5" thickBot="1">
      <c r="C16" s="66" t="s">
        <v>78</v>
      </c>
      <c r="D16" s="65">
        <f>VLOOKUP(1,M14:N38,2,FALSE)</f>
        <v>350</v>
      </c>
      <c r="J16" s="12">
        <v>3</v>
      </c>
      <c r="K16" s="12">
        <f t="shared" si="0"/>
        <v>254.54</v>
      </c>
      <c r="L16" s="12">
        <f t="shared" si="1"/>
        <v>34.271508594304905</v>
      </c>
      <c r="M16" s="12">
        <f t="shared" si="2"/>
        <v>0</v>
      </c>
      <c r="N16" s="12">
        <f t="shared" si="3"/>
        <v>260</v>
      </c>
    </row>
    <row r="17" spans="10:14">
      <c r="J17" s="12">
        <v>4</v>
      </c>
      <c r="K17" s="12">
        <f t="shared" si="0"/>
        <v>272.72000000000003</v>
      </c>
      <c r="L17" s="12">
        <f t="shared" si="1"/>
        <v>47.522997734558942</v>
      </c>
      <c r="M17" s="12">
        <f t="shared" si="2"/>
        <v>0</v>
      </c>
      <c r="N17" s="12">
        <f t="shared" si="3"/>
        <v>280</v>
      </c>
    </row>
    <row r="18" spans="10:14">
      <c r="J18" s="12">
        <v>5</v>
      </c>
      <c r="K18" s="12">
        <f t="shared" si="0"/>
        <v>290.89999999999998</v>
      </c>
      <c r="L18" s="12">
        <f t="shared" si="1"/>
        <v>61.688313345889178</v>
      </c>
      <c r="M18" s="12">
        <f t="shared" si="2"/>
        <v>0</v>
      </c>
      <c r="N18" s="12">
        <f t="shared" si="3"/>
        <v>300</v>
      </c>
    </row>
    <row r="19" spans="10:14">
      <c r="J19" s="12">
        <v>6</v>
      </c>
      <c r="K19" s="12">
        <f t="shared" si="0"/>
        <v>309.08</v>
      </c>
      <c r="L19" s="12">
        <f t="shared" si="1"/>
        <v>76.767455428295605</v>
      </c>
      <c r="M19" s="12">
        <f t="shared" si="2"/>
        <v>0</v>
      </c>
      <c r="N19" s="12">
        <f t="shared" si="3"/>
        <v>310</v>
      </c>
    </row>
    <row r="20" spans="10:14">
      <c r="J20" s="12">
        <v>7</v>
      </c>
      <c r="K20" s="12">
        <f t="shared" si="0"/>
        <v>327.26</v>
      </c>
      <c r="L20" s="12">
        <f t="shared" si="1"/>
        <v>92.760423981778231</v>
      </c>
      <c r="M20" s="12">
        <f t="shared" si="2"/>
        <v>0</v>
      </c>
      <c r="N20" s="12">
        <f t="shared" si="3"/>
        <v>330</v>
      </c>
    </row>
    <row r="21" spans="10:14">
      <c r="J21" s="12">
        <v>8</v>
      </c>
      <c r="K21" s="12">
        <f t="shared" si="0"/>
        <v>345.44</v>
      </c>
      <c r="L21" s="12">
        <f t="shared" si="1"/>
        <v>109.66721900633708</v>
      </c>
      <c r="M21" s="12">
        <f t="shared" si="2"/>
        <v>1</v>
      </c>
      <c r="N21" s="12">
        <f t="shared" si="3"/>
        <v>350</v>
      </c>
    </row>
    <row r="22" spans="10:14">
      <c r="J22" s="12">
        <v>9</v>
      </c>
      <c r="K22" s="12">
        <f t="shared" si="0"/>
        <v>363.62</v>
      </c>
      <c r="L22" s="12">
        <f t="shared" si="1"/>
        <v>127.48784050197212</v>
      </c>
      <c r="M22" s="12">
        <f t="shared" si="2"/>
        <v>1</v>
      </c>
      <c r="N22" s="12">
        <f t="shared" si="3"/>
        <v>370</v>
      </c>
    </row>
    <row r="23" spans="10:14">
      <c r="J23" s="12">
        <v>10</v>
      </c>
      <c r="K23" s="12">
        <f t="shared" si="0"/>
        <v>381.8</v>
      </c>
      <c r="L23" s="12">
        <f t="shared" si="1"/>
        <v>146.2222884686833</v>
      </c>
      <c r="M23" s="12">
        <f t="shared" si="2"/>
        <v>1</v>
      </c>
      <c r="N23" s="12">
        <f t="shared" si="3"/>
        <v>390</v>
      </c>
    </row>
    <row r="24" spans="10:14">
      <c r="J24" s="12">
        <v>11</v>
      </c>
      <c r="K24" s="12">
        <f t="shared" si="0"/>
        <v>399.98</v>
      </c>
      <c r="L24" s="12">
        <f t="shared" si="1"/>
        <v>165.87056290647075</v>
      </c>
      <c r="M24" s="12">
        <f t="shared" si="2"/>
        <v>1</v>
      </c>
      <c r="N24" s="12">
        <f t="shared" si="3"/>
        <v>400</v>
      </c>
    </row>
    <row r="25" spans="10:14">
      <c r="J25" s="12">
        <v>12</v>
      </c>
      <c r="K25" s="12">
        <f t="shared" si="0"/>
        <v>418.15999999999997</v>
      </c>
      <c r="L25" s="12">
        <f t="shared" si="1"/>
        <v>186.43266381533439</v>
      </c>
      <c r="M25" s="12">
        <f t="shared" si="2"/>
        <v>1</v>
      </c>
      <c r="N25" s="12">
        <f t="shared" si="3"/>
        <v>420</v>
      </c>
    </row>
    <row r="26" spans="10:14">
      <c r="J26" s="12">
        <v>13</v>
      </c>
      <c r="K26" s="12">
        <f t="shared" si="0"/>
        <v>436.34000000000003</v>
      </c>
      <c r="L26" s="12">
        <f t="shared" si="1"/>
        <v>207.90859119527423</v>
      </c>
      <c r="M26" s="12">
        <f t="shared" si="2"/>
        <v>1</v>
      </c>
      <c r="N26" s="12">
        <f t="shared" si="3"/>
        <v>440</v>
      </c>
    </row>
    <row r="27" spans="10:14">
      <c r="J27" s="12">
        <v>14</v>
      </c>
      <c r="K27" s="12">
        <f t="shared" si="0"/>
        <v>454.52</v>
      </c>
      <c r="L27" s="12">
        <f t="shared" si="1"/>
        <v>230.29834504629025</v>
      </c>
      <c r="M27" s="12">
        <f t="shared" si="2"/>
        <v>1</v>
      </c>
      <c r="N27" s="12">
        <f t="shared" si="3"/>
        <v>460</v>
      </c>
    </row>
    <row r="28" spans="10:14">
      <c r="J28" s="12">
        <v>15</v>
      </c>
      <c r="K28" s="12">
        <f t="shared" si="0"/>
        <v>472.7</v>
      </c>
      <c r="L28" s="12">
        <f t="shared" si="1"/>
        <v>253.60192536838247</v>
      </c>
      <c r="M28" s="12">
        <f t="shared" si="2"/>
        <v>1</v>
      </c>
      <c r="N28" s="12">
        <f t="shared" si="3"/>
        <v>480</v>
      </c>
    </row>
    <row r="29" spans="10:14">
      <c r="J29" s="12">
        <v>16</v>
      </c>
      <c r="K29" s="12">
        <f t="shared" si="0"/>
        <v>490.88</v>
      </c>
      <c r="L29" s="12">
        <f t="shared" si="1"/>
        <v>277.8193321615509</v>
      </c>
      <c r="M29" s="12">
        <f t="shared" si="2"/>
        <v>1</v>
      </c>
      <c r="N29" s="12">
        <f t="shared" si="3"/>
        <v>500</v>
      </c>
    </row>
    <row r="30" spans="10:14">
      <c r="J30" s="12">
        <v>17</v>
      </c>
      <c r="K30" s="12">
        <f t="shared" si="0"/>
        <v>509.06</v>
      </c>
      <c r="L30" s="12">
        <f t="shared" si="1"/>
        <v>302.95056542579545</v>
      </c>
      <c r="M30" s="12">
        <f t="shared" si="2"/>
        <v>1</v>
      </c>
      <c r="N30" s="12">
        <f t="shared" si="3"/>
        <v>510</v>
      </c>
    </row>
    <row r="31" spans="10:14">
      <c r="J31" s="12">
        <v>18</v>
      </c>
      <c r="K31" s="12">
        <f t="shared" si="0"/>
        <v>527.24</v>
      </c>
      <c r="L31" s="12">
        <f t="shared" si="1"/>
        <v>328.99562516111638</v>
      </c>
      <c r="M31" s="12">
        <f t="shared" si="2"/>
        <v>1</v>
      </c>
      <c r="N31" s="12">
        <f t="shared" si="3"/>
        <v>530</v>
      </c>
    </row>
    <row r="32" spans="10:14">
      <c r="J32" s="12">
        <v>19</v>
      </c>
      <c r="K32" s="12">
        <f t="shared" si="0"/>
        <v>545.42000000000007</v>
      </c>
      <c r="L32" s="12">
        <f t="shared" si="1"/>
        <v>355.95451136751342</v>
      </c>
      <c r="M32" s="12">
        <f t="shared" si="2"/>
        <v>1</v>
      </c>
      <c r="N32" s="12">
        <f t="shared" si="3"/>
        <v>550</v>
      </c>
    </row>
    <row r="33" spans="10:14">
      <c r="J33" s="12">
        <v>20</v>
      </c>
      <c r="K33" s="12">
        <f t="shared" si="0"/>
        <v>563.6</v>
      </c>
      <c r="L33" s="12">
        <f t="shared" si="1"/>
        <v>383.82722404498656</v>
      </c>
      <c r="M33" s="12">
        <f t="shared" si="2"/>
        <v>1</v>
      </c>
      <c r="N33" s="12">
        <f t="shared" si="3"/>
        <v>570</v>
      </c>
    </row>
    <row r="34" spans="10:14">
      <c r="J34" s="12">
        <v>21</v>
      </c>
      <c r="K34" s="12">
        <f t="shared" si="0"/>
        <v>581.78</v>
      </c>
      <c r="L34" s="12">
        <f t="shared" si="1"/>
        <v>412.61376319353599</v>
      </c>
      <c r="M34" s="12">
        <f t="shared" si="2"/>
        <v>1</v>
      </c>
      <c r="N34" s="12">
        <f t="shared" si="3"/>
        <v>590</v>
      </c>
    </row>
    <row r="35" spans="10:14">
      <c r="J35" s="12">
        <v>22</v>
      </c>
      <c r="K35" s="12">
        <f t="shared" si="0"/>
        <v>599.96</v>
      </c>
      <c r="L35" s="12">
        <f t="shared" si="1"/>
        <v>442.31412881316157</v>
      </c>
      <c r="M35" s="12">
        <f t="shared" si="2"/>
        <v>1</v>
      </c>
      <c r="N35" s="12">
        <f t="shared" si="3"/>
        <v>600</v>
      </c>
    </row>
    <row r="36" spans="10:14">
      <c r="J36" s="12">
        <v>23</v>
      </c>
      <c r="K36" s="12">
        <f>D$6+(2*J36*D$10)</f>
        <v>618.14</v>
      </c>
      <c r="L36" s="12">
        <f>((D$6+K36)/2)*PI()*D$14*J36/1000</f>
        <v>472.92832090386344</v>
      </c>
      <c r="M36" s="12">
        <f>IF(L36&gt;=D$12,1,0)</f>
        <v>1</v>
      </c>
      <c r="N36" s="12">
        <f t="shared" si="3"/>
        <v>620</v>
      </c>
    </row>
    <row r="37" spans="10:14">
      <c r="J37" s="12">
        <v>24</v>
      </c>
      <c r="K37" s="12">
        <f>D$6+(2*J37*D$10)</f>
        <v>636.31999999999994</v>
      </c>
      <c r="L37" s="12">
        <f>((D$6+K37)/2)*PI()*D$14*J37/1000</f>
        <v>504.45633946564141</v>
      </c>
      <c r="M37" s="12">
        <f>IF(L37&gt;=D$12,1,0)</f>
        <v>1</v>
      </c>
      <c r="N37" s="12">
        <f t="shared" si="3"/>
        <v>640</v>
      </c>
    </row>
    <row r="38" spans="10:14">
      <c r="J38" s="12">
        <v>25</v>
      </c>
      <c r="K38" s="12">
        <f>D$6+(2*J38*D$10)</f>
        <v>654.5</v>
      </c>
      <c r="L38" s="12">
        <f>((D$6+K38)/2)*PI()*D$14*J38/1000</f>
        <v>536.89818449849565</v>
      </c>
      <c r="M38" s="12">
        <f>IF(L38&gt;=D$12,1,0)</f>
        <v>1</v>
      </c>
      <c r="N38" s="12">
        <f t="shared" si="3"/>
        <v>660</v>
      </c>
    </row>
  </sheetData>
  <conditionalFormatting sqref="D16">
    <cfRule type="cellIs" dxfId="0" priority="1" stopIfTrue="1" operator="greaterThan">
      <formula>500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55"/>
  <sheetViews>
    <sheetView workbookViewId="0">
      <pane ySplit="1" topLeftCell="A26" activePane="bottomLeft" state="frozen"/>
      <selection pane="bottomLeft" activeCell="E48" sqref="E48"/>
    </sheetView>
  </sheetViews>
  <sheetFormatPr defaultRowHeight="12.75"/>
  <cols>
    <col min="1" max="1" width="15.140625" style="85" customWidth="1"/>
    <col min="2" max="2" width="53.85546875" style="85" customWidth="1"/>
    <col min="3" max="3" width="18.42578125" style="85" customWidth="1"/>
    <col min="4" max="4" width="12.140625" style="88" customWidth="1"/>
    <col min="5" max="16384" width="9.140625" style="85"/>
  </cols>
  <sheetData>
    <row r="1" spans="1:4" ht="18" customHeight="1">
      <c r="A1" s="89" t="s">
        <v>85</v>
      </c>
      <c r="B1" s="89" t="s">
        <v>86</v>
      </c>
      <c r="C1" s="89" t="s">
        <v>87</v>
      </c>
      <c r="D1" s="90" t="s">
        <v>88</v>
      </c>
    </row>
    <row r="2" spans="1:4" ht="28.5" customHeight="1">
      <c r="A2" s="123">
        <v>3.1</v>
      </c>
      <c r="B2" s="86" t="s">
        <v>90</v>
      </c>
      <c r="C2" s="64" t="s">
        <v>89</v>
      </c>
      <c r="D2" s="87">
        <v>41245</v>
      </c>
    </row>
    <row r="3" spans="1:4" ht="28.5" customHeight="1">
      <c r="A3" s="123">
        <v>3.2</v>
      </c>
      <c r="B3" s="86" t="s">
        <v>91</v>
      </c>
      <c r="C3" s="64" t="s">
        <v>92</v>
      </c>
      <c r="D3" s="87">
        <v>41253</v>
      </c>
    </row>
    <row r="4" spans="1:4">
      <c r="A4" s="123">
        <v>4</v>
      </c>
      <c r="B4" s="64" t="s">
        <v>93</v>
      </c>
      <c r="C4" s="64" t="s">
        <v>94</v>
      </c>
      <c r="D4" s="87">
        <v>41075</v>
      </c>
    </row>
    <row r="5" spans="1:4" ht="25.5">
      <c r="A5" s="123" t="s">
        <v>150</v>
      </c>
      <c r="B5" s="86" t="s">
        <v>96</v>
      </c>
      <c r="C5" s="64" t="s">
        <v>94</v>
      </c>
      <c r="D5" s="87">
        <v>41647</v>
      </c>
    </row>
    <row r="6" spans="1:4" ht="25.5">
      <c r="A6" s="123">
        <v>5.0999999999999996</v>
      </c>
      <c r="B6" s="119" t="s">
        <v>104</v>
      </c>
      <c r="C6" s="64" t="s">
        <v>94</v>
      </c>
      <c r="D6" s="87">
        <v>41687</v>
      </c>
    </row>
    <row r="7" spans="1:4">
      <c r="A7" s="123">
        <v>5.2</v>
      </c>
      <c r="B7" s="64" t="s">
        <v>105</v>
      </c>
      <c r="C7" s="64" t="s">
        <v>106</v>
      </c>
      <c r="D7" s="87">
        <v>41749</v>
      </c>
    </row>
    <row r="8" spans="1:4">
      <c r="A8" s="123">
        <v>5.3</v>
      </c>
      <c r="B8" s="64" t="s">
        <v>111</v>
      </c>
      <c r="C8" s="64" t="s">
        <v>94</v>
      </c>
      <c r="D8" s="87">
        <v>41799</v>
      </c>
    </row>
    <row r="9" spans="1:4">
      <c r="A9" s="123">
        <v>5.4</v>
      </c>
      <c r="B9" s="64" t="s">
        <v>112</v>
      </c>
      <c r="C9" s="64" t="s">
        <v>94</v>
      </c>
      <c r="D9" s="87">
        <v>41874</v>
      </c>
    </row>
    <row r="10" spans="1:4">
      <c r="A10" s="123">
        <v>5.5</v>
      </c>
      <c r="B10" s="64" t="s">
        <v>114</v>
      </c>
      <c r="C10" s="64" t="s">
        <v>94</v>
      </c>
      <c r="D10" s="87">
        <v>41987</v>
      </c>
    </row>
    <row r="11" spans="1:4">
      <c r="A11" s="123">
        <v>5.6</v>
      </c>
      <c r="B11" s="64" t="s">
        <v>115</v>
      </c>
      <c r="C11" s="64" t="s">
        <v>94</v>
      </c>
      <c r="D11" s="87">
        <v>42114</v>
      </c>
    </row>
    <row r="12" spans="1:4">
      <c r="A12" s="123">
        <v>5.7</v>
      </c>
      <c r="B12" s="64" t="s">
        <v>116</v>
      </c>
      <c r="C12" s="64" t="s">
        <v>106</v>
      </c>
      <c r="D12" s="87">
        <v>42179</v>
      </c>
    </row>
    <row r="13" spans="1:4">
      <c r="A13" s="123" t="s">
        <v>127</v>
      </c>
      <c r="B13" s="64" t="s">
        <v>120</v>
      </c>
      <c r="C13" s="64" t="s">
        <v>117</v>
      </c>
      <c r="D13" s="87">
        <v>42699</v>
      </c>
    </row>
    <row r="14" spans="1:4">
      <c r="A14" s="123">
        <v>6.1</v>
      </c>
      <c r="B14" s="124" t="s">
        <v>128</v>
      </c>
      <c r="C14" s="64" t="s">
        <v>117</v>
      </c>
      <c r="D14" s="87">
        <v>42757</v>
      </c>
    </row>
    <row r="15" spans="1:4" ht="51">
      <c r="A15" s="123">
        <v>6.2</v>
      </c>
      <c r="B15" s="124" t="s">
        <v>129</v>
      </c>
      <c r="C15" s="64" t="s">
        <v>94</v>
      </c>
      <c r="D15" s="87">
        <v>42935</v>
      </c>
    </row>
    <row r="16" spans="1:4">
      <c r="A16" s="123">
        <v>6.3</v>
      </c>
      <c r="B16" s="124" t="s">
        <v>130</v>
      </c>
      <c r="C16" s="64" t="s">
        <v>89</v>
      </c>
      <c r="D16" s="87">
        <v>42964</v>
      </c>
    </row>
    <row r="17" spans="1:4">
      <c r="A17" s="123" t="s">
        <v>151</v>
      </c>
      <c r="B17" s="124" t="s">
        <v>149</v>
      </c>
      <c r="C17" s="64" t="s">
        <v>94</v>
      </c>
      <c r="D17" s="87">
        <v>43058</v>
      </c>
    </row>
    <row r="18" spans="1:4">
      <c r="A18" s="64">
        <v>7.1</v>
      </c>
      <c r="B18" s="124" t="s">
        <v>153</v>
      </c>
      <c r="C18" s="64" t="s">
        <v>94</v>
      </c>
      <c r="D18" s="87">
        <v>43124</v>
      </c>
    </row>
    <row r="19" spans="1:4">
      <c r="A19" s="64">
        <v>7.2</v>
      </c>
      <c r="B19" s="124" t="s">
        <v>154</v>
      </c>
      <c r="C19" s="64" t="s">
        <v>94</v>
      </c>
      <c r="D19" s="87">
        <v>43248</v>
      </c>
    </row>
    <row r="20" spans="1:4" ht="38.25">
      <c r="A20" s="123" t="s">
        <v>155</v>
      </c>
      <c r="B20" s="124" t="s">
        <v>364</v>
      </c>
      <c r="C20" s="64" t="s">
        <v>94</v>
      </c>
      <c r="D20" s="87">
        <v>43421</v>
      </c>
    </row>
    <row r="21" spans="1:4">
      <c r="A21" s="64">
        <v>8.1</v>
      </c>
      <c r="B21" s="124" t="s">
        <v>377</v>
      </c>
      <c r="C21" s="64" t="s">
        <v>94</v>
      </c>
      <c r="D21" s="87">
        <v>43450</v>
      </c>
    </row>
    <row r="22" spans="1:4">
      <c r="A22" s="64">
        <v>8.1999999999999993</v>
      </c>
      <c r="B22" s="124" t="s">
        <v>379</v>
      </c>
      <c r="C22" s="64" t="s">
        <v>94</v>
      </c>
      <c r="D22" s="87">
        <v>43480</v>
      </c>
    </row>
    <row r="23" spans="1:4">
      <c r="A23" s="64">
        <v>8.3000000000000007</v>
      </c>
      <c r="B23" s="202" t="s">
        <v>379</v>
      </c>
      <c r="C23" s="64"/>
      <c r="D23" s="87"/>
    </row>
    <row r="24" spans="1:4">
      <c r="A24" s="123" t="s">
        <v>381</v>
      </c>
      <c r="B24" s="124" t="s">
        <v>382</v>
      </c>
      <c r="C24" s="64" t="s">
        <v>94</v>
      </c>
      <c r="D24" s="87">
        <v>43517</v>
      </c>
    </row>
    <row r="25" spans="1:4" ht="25.5">
      <c r="A25" s="64">
        <v>9.1</v>
      </c>
      <c r="B25" s="124" t="s">
        <v>383</v>
      </c>
      <c r="C25" s="64" t="s">
        <v>94</v>
      </c>
      <c r="D25" s="87"/>
    </row>
    <row r="26" spans="1:4" ht="25.5">
      <c r="A26" s="64">
        <v>9.1999999999999993</v>
      </c>
      <c r="B26" s="204" t="s">
        <v>383</v>
      </c>
      <c r="C26" s="64" t="s">
        <v>94</v>
      </c>
      <c r="D26" s="87">
        <v>43569</v>
      </c>
    </row>
    <row r="27" spans="1:4">
      <c r="A27" s="123" t="s">
        <v>385</v>
      </c>
      <c r="B27" s="124" t="s">
        <v>386</v>
      </c>
      <c r="C27" s="64" t="s">
        <v>94</v>
      </c>
      <c r="D27" s="87">
        <v>43702</v>
      </c>
    </row>
    <row r="28" spans="1:4">
      <c r="A28" s="64">
        <v>10.1</v>
      </c>
      <c r="B28" s="124" t="s">
        <v>379</v>
      </c>
      <c r="C28" s="64" t="s">
        <v>94</v>
      </c>
      <c r="D28" s="87">
        <v>43813</v>
      </c>
    </row>
    <row r="29" spans="1:4" ht="25.5">
      <c r="A29" s="123" t="s">
        <v>387</v>
      </c>
      <c r="B29" s="124" t="s">
        <v>393</v>
      </c>
      <c r="C29" s="64" t="s">
        <v>94</v>
      </c>
      <c r="D29" s="87">
        <v>44129</v>
      </c>
    </row>
    <row r="30" spans="1:4" ht="25.5">
      <c r="A30" s="123" t="s">
        <v>412</v>
      </c>
      <c r="B30" s="124" t="s">
        <v>411</v>
      </c>
      <c r="C30" s="64" t="s">
        <v>94</v>
      </c>
      <c r="D30" s="87">
        <v>43922</v>
      </c>
    </row>
    <row r="31" spans="1:4">
      <c r="A31" s="123" t="s">
        <v>413</v>
      </c>
      <c r="B31" s="124" t="s">
        <v>414</v>
      </c>
      <c r="C31" s="64" t="s">
        <v>94</v>
      </c>
      <c r="D31" s="87">
        <v>43932</v>
      </c>
    </row>
    <row r="32" spans="1:4">
      <c r="A32" s="64">
        <v>13.3</v>
      </c>
      <c r="B32" s="254" t="s">
        <v>414</v>
      </c>
      <c r="C32" s="64" t="s">
        <v>94</v>
      </c>
      <c r="D32" s="87">
        <v>44325</v>
      </c>
    </row>
    <row r="33" spans="1:4">
      <c r="A33" s="123" t="s">
        <v>416</v>
      </c>
      <c r="B33" s="124" t="s">
        <v>415</v>
      </c>
      <c r="C33" s="64" t="s">
        <v>94</v>
      </c>
      <c r="D33" s="87">
        <v>44356</v>
      </c>
    </row>
    <row r="34" spans="1:4">
      <c r="A34" s="64">
        <v>14.3</v>
      </c>
      <c r="B34" s="201" t="s">
        <v>379</v>
      </c>
      <c r="C34" s="64" t="s">
        <v>94</v>
      </c>
      <c r="D34" s="87">
        <v>44364</v>
      </c>
    </row>
    <row r="35" spans="1:4">
      <c r="A35" s="123" t="s">
        <v>425</v>
      </c>
      <c r="B35" s="201" t="s">
        <v>379</v>
      </c>
      <c r="C35" s="64" t="s">
        <v>94</v>
      </c>
      <c r="D35" s="87"/>
    </row>
    <row r="36" spans="1:4">
      <c r="A36" s="123" t="s">
        <v>477</v>
      </c>
      <c r="B36" s="201" t="s">
        <v>476</v>
      </c>
      <c r="C36" s="64" t="s">
        <v>94</v>
      </c>
      <c r="D36" s="87">
        <v>44392</v>
      </c>
    </row>
    <row r="37" spans="1:4">
      <c r="A37" s="123" t="s">
        <v>479</v>
      </c>
      <c r="B37" s="276" t="s">
        <v>379</v>
      </c>
      <c r="C37" s="64" t="s">
        <v>94</v>
      </c>
      <c r="D37" s="87">
        <v>44417</v>
      </c>
    </row>
    <row r="38" spans="1:4">
      <c r="A38" s="123" t="s">
        <v>480</v>
      </c>
      <c r="B38" s="201" t="s">
        <v>481</v>
      </c>
      <c r="C38" s="64" t="s">
        <v>94</v>
      </c>
      <c r="D38" s="87">
        <v>44460</v>
      </c>
    </row>
    <row r="39" spans="1:4">
      <c r="A39" s="123" t="s">
        <v>482</v>
      </c>
      <c r="B39" s="201" t="s">
        <v>483</v>
      </c>
      <c r="C39" s="64" t="s">
        <v>94</v>
      </c>
      <c r="D39" s="87">
        <v>44494</v>
      </c>
    </row>
    <row r="40" spans="1:4">
      <c r="A40" s="123" t="s">
        <v>493</v>
      </c>
      <c r="B40" s="201" t="s">
        <v>494</v>
      </c>
      <c r="C40" s="64" t="s">
        <v>94</v>
      </c>
      <c r="D40" s="87">
        <v>44511</v>
      </c>
    </row>
    <row r="41" spans="1:4" ht="25.5">
      <c r="A41" s="123" t="s">
        <v>498</v>
      </c>
      <c r="B41" s="201" t="s">
        <v>499</v>
      </c>
      <c r="C41" s="64" t="s">
        <v>94</v>
      </c>
      <c r="D41" s="87">
        <v>44605</v>
      </c>
    </row>
    <row r="42" spans="1:4">
      <c r="A42" s="123" t="s">
        <v>510</v>
      </c>
      <c r="B42" s="283" t="s">
        <v>511</v>
      </c>
      <c r="C42" s="64" t="s">
        <v>117</v>
      </c>
      <c r="D42" s="87">
        <v>44616</v>
      </c>
    </row>
    <row r="43" spans="1:4">
      <c r="A43" s="123" t="s">
        <v>512</v>
      </c>
      <c r="B43" s="283" t="s">
        <v>513</v>
      </c>
      <c r="C43" s="64" t="s">
        <v>94</v>
      </c>
      <c r="D43" s="87">
        <v>44626</v>
      </c>
    </row>
    <row r="44" spans="1:4">
      <c r="A44" s="123" t="s">
        <v>519</v>
      </c>
      <c r="B44" s="283" t="s">
        <v>520</v>
      </c>
      <c r="C44" s="64" t="s">
        <v>94</v>
      </c>
      <c r="D44" s="87">
        <v>44670</v>
      </c>
    </row>
    <row r="45" spans="1:4">
      <c r="A45" s="123" t="s">
        <v>522</v>
      </c>
      <c r="B45" s="283" t="s">
        <v>521</v>
      </c>
      <c r="C45" s="64" t="s">
        <v>94</v>
      </c>
      <c r="D45" s="87">
        <v>44768</v>
      </c>
    </row>
    <row r="46" spans="1:4">
      <c r="A46" s="123" t="s">
        <v>523</v>
      </c>
      <c r="B46" s="283" t="s">
        <v>524</v>
      </c>
      <c r="C46" s="64" t="s">
        <v>94</v>
      </c>
      <c r="D46" s="87">
        <v>44783</v>
      </c>
    </row>
    <row r="47" spans="1:4">
      <c r="A47" s="123" t="s">
        <v>526</v>
      </c>
      <c r="B47" s="283" t="s">
        <v>525</v>
      </c>
      <c r="C47" s="64" t="s">
        <v>94</v>
      </c>
      <c r="D47" s="87">
        <v>44867</v>
      </c>
    </row>
    <row r="48" spans="1:4">
      <c r="A48" s="123" t="s">
        <v>534</v>
      </c>
      <c r="B48" s="283" t="s">
        <v>535</v>
      </c>
      <c r="C48" s="64" t="s">
        <v>94</v>
      </c>
      <c r="D48" s="87">
        <v>44563</v>
      </c>
    </row>
    <row r="49" spans="1:4">
      <c r="A49" s="123"/>
      <c r="B49" s="289"/>
      <c r="C49" s="64"/>
      <c r="D49" s="87"/>
    </row>
    <row r="50" spans="1:4">
      <c r="A50" s="123"/>
      <c r="B50" s="289"/>
      <c r="C50" s="64"/>
      <c r="D50" s="87"/>
    </row>
    <row r="51" spans="1:4">
      <c r="A51" s="123"/>
      <c r="B51" s="289"/>
      <c r="C51" s="64"/>
      <c r="D51" s="87"/>
    </row>
    <row r="52" spans="1:4">
      <c r="A52" s="123"/>
      <c r="B52" s="289"/>
      <c r="C52" s="64"/>
      <c r="D52" s="87"/>
    </row>
    <row r="53" spans="1:4">
      <c r="A53" s="123"/>
      <c r="B53" s="289"/>
      <c r="C53" s="64"/>
      <c r="D53" s="87"/>
    </row>
    <row r="54" spans="1:4">
      <c r="A54" s="123"/>
      <c r="B54" s="289"/>
      <c r="C54" s="64"/>
      <c r="D54" s="87"/>
    </row>
    <row r="55" spans="1:4">
      <c r="A55" s="64"/>
      <c r="B55" s="201"/>
      <c r="C55" s="64"/>
      <c r="D55" s="87"/>
    </row>
  </sheetData>
  <pageMargins left="0.7" right="0.7" top="0.75" bottom="0.75" header="0.3" footer="0.3"/>
  <pageSetup orientation="portrait" r:id="rId1"/>
  <ignoredErrors>
    <ignoredError sqref="A13"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82</vt:i4>
      </vt:variant>
    </vt:vector>
  </HeadingPairs>
  <TitlesOfParts>
    <vt:vector size="92" baseType="lpstr">
      <vt:lpstr>Drum Schedule</vt:lpstr>
      <vt:lpstr>BOM-Sheet</vt:lpstr>
      <vt:lpstr>Custom Design</vt:lpstr>
      <vt:lpstr>DRUMS TABLE</vt:lpstr>
      <vt:lpstr>Items</vt:lpstr>
      <vt:lpstr>Template</vt:lpstr>
      <vt:lpstr>Drawing</vt:lpstr>
      <vt:lpstr>Spacing</vt:lpstr>
      <vt:lpstr>Coiling</vt:lpstr>
      <vt:lpstr>Update</vt:lpstr>
      <vt:lpstr>Absolute_Spacing</vt:lpstr>
      <vt:lpstr>Actual_Length</vt:lpstr>
      <vt:lpstr>Alt_Drum</vt:lpstr>
      <vt:lpstr>Approved_By</vt:lpstr>
      <vt:lpstr>Auto_Inc</vt:lpstr>
      <vt:lpstr>Barrel_Diameter</vt:lpstr>
      <vt:lpstr>Bending_Safety</vt:lpstr>
      <vt:lpstr>'BOM-Sheet'!BOM_Sheet</vt:lpstr>
      <vt:lpstr>Cable.Weight</vt:lpstr>
      <vt:lpstr>Cable_Desc</vt:lpstr>
      <vt:lpstr>Cable_Standard</vt:lpstr>
      <vt:lpstr>Cable_Type</vt:lpstr>
      <vt:lpstr>Category</vt:lpstr>
      <vt:lpstr>Category_Opt</vt:lpstr>
      <vt:lpstr>ChangeActive</vt:lpstr>
      <vt:lpstr>'BOM-Sheet'!Check_BOM</vt:lpstr>
      <vt:lpstr>Check_Loading</vt:lpstr>
      <vt:lpstr>Country</vt:lpstr>
      <vt:lpstr>Custom_BD</vt:lpstr>
      <vt:lpstr>Custom_FD</vt:lpstr>
      <vt:lpstr>Cutting_Length</vt:lpstr>
      <vt:lpstr>D.Cable.max</vt:lpstr>
      <vt:lpstr>D.max</vt:lpstr>
      <vt:lpstr>D.max.Opt</vt:lpstr>
      <vt:lpstr>D.nom</vt:lpstr>
      <vt:lpstr>D.nom.Opt</vt:lpstr>
      <vt:lpstr>Data_Source</vt:lpstr>
      <vt:lpstr>Description.Indicator</vt:lpstr>
      <vt:lpstr>Diameter</vt:lpstr>
      <vt:lpstr>Drum_Capacity</vt:lpstr>
      <vt:lpstr>Drum_Capacity_Opt</vt:lpstr>
      <vt:lpstr>Drum_Code</vt:lpstr>
      <vt:lpstr>Drum_Schedule_Table</vt:lpstr>
      <vt:lpstr>Drum_Type</vt:lpstr>
      <vt:lpstr>Drum_Type_Opt</vt:lpstr>
      <vt:lpstr>DS_Data_C2NG</vt:lpstr>
      <vt:lpstr>DS_Type</vt:lpstr>
      <vt:lpstr>Eng_Names</vt:lpstr>
      <vt:lpstr>Ext_DT</vt:lpstr>
      <vt:lpstr>Flange_Diameter</vt:lpstr>
      <vt:lpstr>Flange_Diameter_Lagged</vt:lpstr>
      <vt:lpstr>Gross_Weight</vt:lpstr>
      <vt:lpstr>ID</vt:lpstr>
      <vt:lpstr>Inner_Width</vt:lpstr>
      <vt:lpstr>Inner_Width_Opt</vt:lpstr>
      <vt:lpstr>Item_Code</vt:lpstr>
      <vt:lpstr>Item_Code_Type</vt:lpstr>
      <vt:lpstr>Item_ID</vt:lpstr>
      <vt:lpstr>Knee</vt:lpstr>
      <vt:lpstr>Knee_Application</vt:lpstr>
      <vt:lpstr>Knee_Application_Flag</vt:lpstr>
      <vt:lpstr>L.tolerance</vt:lpstr>
      <vt:lpstr>Lagging_Type_DS</vt:lpstr>
      <vt:lpstr>Length_Loading</vt:lpstr>
      <vt:lpstr>Line</vt:lpstr>
      <vt:lpstr>Main_DT</vt:lpstr>
      <vt:lpstr>Mat.ID</vt:lpstr>
      <vt:lpstr>Max_Flange_Diam</vt:lpstr>
      <vt:lpstr>Max_Outer_Width</vt:lpstr>
      <vt:lpstr>Max_WD_Capacity</vt:lpstr>
      <vt:lpstr>Min_BD</vt:lpstr>
      <vt:lpstr>Min_FD</vt:lpstr>
      <vt:lpstr>Min_Flange_Diam</vt:lpstr>
      <vt:lpstr>Min_Outer_Width</vt:lpstr>
      <vt:lpstr>Minimum_Bending</vt:lpstr>
      <vt:lpstr>N_Drums</vt:lpstr>
      <vt:lpstr>Net_Weight</vt:lpstr>
      <vt:lpstr>Net_Weight_Opt</vt:lpstr>
      <vt:lpstr>Object</vt:lpstr>
      <vt:lpstr>Oracle_Codes</vt:lpstr>
      <vt:lpstr>Outer_Width</vt:lpstr>
      <vt:lpstr>Outer_Width_Center</vt:lpstr>
      <vt:lpstr>Outer_Width_Opt</vt:lpstr>
      <vt:lpstr>Prepared_By</vt:lpstr>
      <vt:lpstr>'Drum Schedule'!Print_Area</vt:lpstr>
      <vt:lpstr>Product_Classification</vt:lpstr>
      <vt:lpstr>Relative_Spacing</vt:lpstr>
      <vt:lpstr>Required_Length</vt:lpstr>
      <vt:lpstr>ST_Lagging_Width</vt:lpstr>
      <vt:lpstr>TDS_No</vt:lpstr>
      <vt:lpstr>UserNamesTable</vt:lpstr>
      <vt:lpstr>Weight_Loading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Gouda (ECC TCH)</dc:creator>
  <dc:description>Version No. 21.5</dc:description>
  <cp:lastModifiedBy>Karim Mohamed Aly (ECC TCH)</cp:lastModifiedBy>
  <cp:lastPrinted>2023-03-14T08:13:15Z</cp:lastPrinted>
  <dcterms:created xsi:type="dcterms:W3CDTF">1997-08-23T17:58:07Z</dcterms:created>
  <dcterms:modified xsi:type="dcterms:W3CDTF">2023-03-14T08:32:27Z</dcterms:modified>
  <cp:version>21.5</cp:version>
</cp:coreProperties>
</file>